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3\"/>
    </mc:Choice>
  </mc:AlternateContent>
  <xr:revisionPtr revIDLastSave="0" documentId="13_ncr:1_{0404C16D-E9FB-4C31-97D3-30414CBBC7F3}" xr6:coauthVersionLast="47" xr6:coauthVersionMax="47" xr10:uidLastSave="{00000000-0000-0000-0000-000000000000}"/>
  <bookViews>
    <workbookView xWindow="-120" yWindow="-120" windowWidth="29040" windowHeight="15840" firstSheet="14" activeTab="29" xr2:uid="{00000000-000D-0000-FFFF-FFFF00000000}"/>
  </bookViews>
  <sheets>
    <sheet name="1.12" sheetId="1" r:id="rId1"/>
    <sheet name="2.12" sheetId="2" r:id="rId2"/>
    <sheet name="3.12" sheetId="3" r:id="rId3"/>
    <sheet name="4.12" sheetId="4" r:id="rId4"/>
    <sheet name="5.12" sheetId="5" r:id="rId5"/>
    <sheet name="6.12" sheetId="6" r:id="rId6"/>
    <sheet name="7.12" sheetId="7" r:id="rId7"/>
    <sheet name="8.12" sheetId="8" r:id="rId8"/>
    <sheet name="9.12" sheetId="9" r:id="rId9"/>
    <sheet name="10.12" sheetId="10" r:id="rId10"/>
    <sheet name="11.12" sheetId="11" r:id="rId11"/>
    <sheet name="12.12" sheetId="12" r:id="rId12"/>
    <sheet name="13.12" sheetId="13" r:id="rId13"/>
    <sheet name="14.12" sheetId="14" r:id="rId14"/>
    <sheet name="15.12" sheetId="15" r:id="rId15"/>
    <sheet name="16.12" sheetId="16" r:id="rId16"/>
    <sheet name="17.12" sheetId="17" r:id="rId17"/>
    <sheet name="18.12" sheetId="18" r:id="rId18"/>
    <sheet name="19.12" sheetId="20" r:id="rId19"/>
    <sheet name="20.12" sheetId="21" r:id="rId20"/>
    <sheet name="21.12" sheetId="22" r:id="rId21"/>
    <sheet name="22.12" sheetId="23" r:id="rId22"/>
    <sheet name="23.12" sheetId="24" r:id="rId23"/>
    <sheet name="24.12" sheetId="25" r:id="rId24"/>
    <sheet name="25.12" sheetId="26" r:id="rId25"/>
    <sheet name="26.12" sheetId="28" r:id="rId26"/>
    <sheet name="27.12" sheetId="29" r:id="rId27"/>
    <sheet name="28.12" sheetId="30" r:id="rId28"/>
    <sheet name="29.12" sheetId="31" r:id="rId29"/>
    <sheet name="30.12" sheetId="32" r:id="rId30"/>
    <sheet name="31.12" sheetId="33" r:id="rId31"/>
  </sheets>
  <definedNames>
    <definedName name="_xlnm._FilterDatabase" localSheetId="0" hidden="1">'1.12'!$A$2:$D$308</definedName>
    <definedName name="_xlnm._FilterDatabase" localSheetId="9" hidden="1">'10.12'!$A$2:$IV$310</definedName>
    <definedName name="_xlnm._FilterDatabase" localSheetId="10" hidden="1">'11.12'!$A$2:$IV$310</definedName>
    <definedName name="_xlnm._FilterDatabase" localSheetId="11" hidden="1">'12.12'!$A$2:$D$310</definedName>
    <definedName name="_xlnm._FilterDatabase" localSheetId="12" hidden="1">'13.12'!$A$2:$IV$311</definedName>
    <definedName name="_xlnm._FilterDatabase" localSheetId="13" hidden="1">'14.12'!$A$2:$D$310</definedName>
    <definedName name="_xlnm._FilterDatabase" localSheetId="14" hidden="1">'15.12'!$A$2:$D$311</definedName>
    <definedName name="_xlnm._FilterDatabase" localSheetId="15" hidden="1">'16.12'!$A$2:$D$311</definedName>
    <definedName name="_xlnm._FilterDatabase" localSheetId="16" hidden="1">'17.12'!$A$2:$D$313</definedName>
    <definedName name="_xlnm._FilterDatabase" localSheetId="17" hidden="1">'18.12'!$A$2:$D$312</definedName>
    <definedName name="_xlnm._FilterDatabase" localSheetId="18" hidden="1">'19.12'!$A$2:$D$311</definedName>
    <definedName name="_xlnm._FilterDatabase" localSheetId="1" hidden="1">'2.12'!$A$2:$D$309</definedName>
    <definedName name="_xlnm._FilterDatabase" localSheetId="19" hidden="1">'20.12'!$A$2:$D$311</definedName>
    <definedName name="_xlnm._FilterDatabase" localSheetId="20" hidden="1">'21.12'!$A$2:$D$311</definedName>
    <definedName name="_xlnm._FilterDatabase" localSheetId="21" hidden="1">'22.12'!$A$2:$D$311</definedName>
    <definedName name="_xlnm._FilterDatabase" localSheetId="22" hidden="1">'23.12'!$A$2:$D$311</definedName>
    <definedName name="_xlnm._FilterDatabase" localSheetId="23" hidden="1">'24.12'!$A$2:$IV$312</definedName>
    <definedName name="_xlnm._FilterDatabase" localSheetId="24" hidden="1">'25.12'!$A$2:$IV$312</definedName>
    <definedName name="_xlnm._FilterDatabase" localSheetId="25" hidden="1">'26.12'!$A$2:$D$311</definedName>
    <definedName name="_xlnm._FilterDatabase" localSheetId="26" hidden="1">'27.12'!$A$2:$D$311</definedName>
    <definedName name="_xlnm._FilterDatabase" localSheetId="27" hidden="1">'28.12'!$A$2:$D$311</definedName>
    <definedName name="_xlnm._FilterDatabase" localSheetId="28" hidden="1">'29.12'!$A$2:$D$311</definedName>
    <definedName name="_xlnm._FilterDatabase" localSheetId="2" hidden="1">'3.12'!$A$2:$D$309</definedName>
    <definedName name="_xlnm._FilterDatabase" localSheetId="29" hidden="1">'30.12'!$A$2:$D$311</definedName>
    <definedName name="_xlnm._FilterDatabase" localSheetId="30" hidden="1">'31.12'!$A$2:$D$311</definedName>
    <definedName name="_xlnm._FilterDatabase" localSheetId="3" hidden="1">'4.12'!$A$2:$D$309</definedName>
    <definedName name="_xlnm._FilterDatabase" localSheetId="4" hidden="1">'5.12'!$A$2:$D$309</definedName>
    <definedName name="_xlnm._FilterDatabase" localSheetId="5" hidden="1">'6.12'!$A$2:$D$309</definedName>
    <definedName name="_xlnm._FilterDatabase" localSheetId="6" hidden="1">'7.12'!$A$2:$D$309</definedName>
    <definedName name="_xlnm._FilterDatabase" localSheetId="7" hidden="1">'8.12'!$A$2:$D$309</definedName>
    <definedName name="_xlnm._FilterDatabase" localSheetId="8" hidden="1">'9.12'!$A$2:$D$309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5" i="32" l="1"/>
  <c r="H316" i="32" l="1"/>
  <c r="L317" i="32" l="1"/>
  <c r="L316" i="32"/>
  <c r="K303" i="33" l="1"/>
  <c r="D4" i="33" l="1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6" i="33"/>
  <c r="D37" i="33"/>
  <c r="D38" i="33"/>
  <c r="D39" i="33"/>
  <c r="D40" i="33"/>
  <c r="D41" i="33"/>
  <c r="D42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7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214" i="33"/>
  <c r="D215" i="33"/>
  <c r="D216" i="33"/>
  <c r="D217" i="33"/>
  <c r="D218" i="33"/>
  <c r="D219" i="33"/>
  <c r="D220" i="33"/>
  <c r="D221" i="33"/>
  <c r="D222" i="33"/>
  <c r="D223" i="33"/>
  <c r="D224" i="33"/>
  <c r="D225" i="33"/>
  <c r="D226" i="33"/>
  <c r="D227" i="33"/>
  <c r="D228" i="33"/>
  <c r="D229" i="33"/>
  <c r="D230" i="33"/>
  <c r="D231" i="33"/>
  <c r="D232" i="33"/>
  <c r="D233" i="33"/>
  <c r="D234" i="33"/>
  <c r="D235" i="33"/>
  <c r="D236" i="33"/>
  <c r="D237" i="33"/>
  <c r="D238" i="33"/>
  <c r="D239" i="33"/>
  <c r="D240" i="33"/>
  <c r="D241" i="33"/>
  <c r="D242" i="33"/>
  <c r="D243" i="33"/>
  <c r="D244" i="33"/>
  <c r="D245" i="33"/>
  <c r="D246" i="33"/>
  <c r="D247" i="33"/>
  <c r="D248" i="33"/>
  <c r="D249" i="33"/>
  <c r="D250" i="33"/>
  <c r="D251" i="33"/>
  <c r="D252" i="33"/>
  <c r="D253" i="33"/>
  <c r="D254" i="33"/>
  <c r="D255" i="33"/>
  <c r="D256" i="33"/>
  <c r="D257" i="33"/>
  <c r="D258" i="33"/>
  <c r="D259" i="33"/>
  <c r="D260" i="33"/>
  <c r="D261" i="33"/>
  <c r="D262" i="33"/>
  <c r="D263" i="33"/>
  <c r="D264" i="33"/>
  <c r="D265" i="33"/>
  <c r="D266" i="33"/>
  <c r="D267" i="33"/>
  <c r="D268" i="33"/>
  <c r="D269" i="33"/>
  <c r="D270" i="33"/>
  <c r="D271" i="33"/>
  <c r="D273" i="33"/>
  <c r="D274" i="33"/>
  <c r="D275" i="33"/>
  <c r="D276" i="33"/>
  <c r="D277" i="33"/>
  <c r="D278" i="33"/>
  <c r="D279" i="33"/>
  <c r="D280" i="33"/>
  <c r="D281" i="33"/>
  <c r="D282" i="33"/>
  <c r="D283" i="33"/>
  <c r="D284" i="33"/>
  <c r="D285" i="33"/>
  <c r="D286" i="33"/>
  <c r="D287" i="33"/>
  <c r="D288" i="33"/>
  <c r="D289" i="33"/>
  <c r="D290" i="33"/>
  <c r="D291" i="33"/>
  <c r="D292" i="33"/>
  <c r="D293" i="33"/>
  <c r="D294" i="33"/>
  <c r="D295" i="33"/>
  <c r="D296" i="33"/>
  <c r="D297" i="33"/>
  <c r="D298" i="33"/>
  <c r="D299" i="33"/>
  <c r="D300" i="33"/>
  <c r="D301" i="33"/>
  <c r="D302" i="33"/>
  <c r="D303" i="33"/>
  <c r="D304" i="33"/>
  <c r="D305" i="33"/>
  <c r="D306" i="33"/>
  <c r="D307" i="33"/>
  <c r="D308" i="33"/>
  <c r="D309" i="33"/>
  <c r="D310" i="33"/>
  <c r="D3" i="33"/>
  <c r="C311" i="33"/>
  <c r="B272" i="33"/>
  <c r="D272" i="33" s="1"/>
  <c r="B181" i="33"/>
  <c r="D181" i="33" s="1"/>
  <c r="B180" i="33"/>
  <c r="D180" i="33" s="1"/>
  <c r="B166" i="33"/>
  <c r="D166" i="33" s="1"/>
  <c r="B144" i="33"/>
  <c r="D144" i="33" s="1"/>
  <c r="B114" i="33"/>
  <c r="D114" i="33" s="1"/>
  <c r="B43" i="33"/>
  <c r="D43" i="33" s="1"/>
  <c r="B35" i="33"/>
  <c r="D35" i="33" s="1"/>
  <c r="D311" i="33" l="1"/>
  <c r="H312" i="33" s="1"/>
  <c r="H313" i="33" s="1"/>
  <c r="B311" i="33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4" i="32"/>
  <c r="D25" i="32"/>
  <c r="D26" i="32"/>
  <c r="D27" i="32"/>
  <c r="D28" i="32"/>
  <c r="D29" i="32"/>
  <c r="D30" i="32"/>
  <c r="D31" i="32"/>
  <c r="D33" i="32"/>
  <c r="D34" i="32"/>
  <c r="D36" i="32"/>
  <c r="D37" i="32"/>
  <c r="D38" i="32"/>
  <c r="D39" i="32"/>
  <c r="D40" i="32"/>
  <c r="D41" i="32"/>
  <c r="D42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5" i="32"/>
  <c r="D116" i="32"/>
  <c r="D117" i="32"/>
  <c r="D118" i="32"/>
  <c r="D119" i="32"/>
  <c r="D120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70" i="32"/>
  <c r="D171" i="32"/>
  <c r="D172" i="32"/>
  <c r="D173" i="32"/>
  <c r="D174" i="32"/>
  <c r="D175" i="32"/>
  <c r="D176" i="32"/>
  <c r="D177" i="32"/>
  <c r="D178" i="32"/>
  <c r="D179" i="32"/>
  <c r="D181" i="32"/>
  <c r="D182" i="32"/>
  <c r="D183" i="32"/>
  <c r="D184" i="32"/>
  <c r="D186" i="32"/>
  <c r="D187" i="32"/>
  <c r="D188" i="32"/>
  <c r="D189" i="32"/>
  <c r="D190" i="32"/>
  <c r="D191" i="32"/>
  <c r="D192" i="32"/>
  <c r="D193" i="32"/>
  <c r="D195" i="32"/>
  <c r="D196" i="32"/>
  <c r="D197" i="32"/>
  <c r="D198" i="32"/>
  <c r="D199" i="32"/>
  <c r="D200" i="32"/>
  <c r="D201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6" i="32"/>
  <c r="D217" i="32"/>
  <c r="D218" i="32"/>
  <c r="D219" i="32"/>
  <c r="D220" i="32"/>
  <c r="D221" i="32"/>
  <c r="D222" i="32"/>
  <c r="D223" i="32"/>
  <c r="D224" i="32"/>
  <c r="D225" i="32"/>
  <c r="D226" i="32"/>
  <c r="D227" i="32"/>
  <c r="D228" i="32"/>
  <c r="D229" i="32"/>
  <c r="D230" i="32"/>
  <c r="D231" i="32"/>
  <c r="D232" i="32"/>
  <c r="D233" i="32"/>
  <c r="D234" i="32"/>
  <c r="D235" i="32"/>
  <c r="D236" i="32"/>
  <c r="D237" i="32"/>
  <c r="D238" i="32"/>
  <c r="D239" i="32"/>
  <c r="D240" i="32"/>
  <c r="D241" i="32"/>
  <c r="D242" i="32"/>
  <c r="D243" i="32"/>
  <c r="D244" i="32"/>
  <c r="D245" i="32"/>
  <c r="D246" i="32"/>
  <c r="D247" i="32"/>
  <c r="D248" i="32"/>
  <c r="D249" i="32"/>
  <c r="D250" i="32"/>
  <c r="D251" i="32"/>
  <c r="D252" i="32"/>
  <c r="D253" i="32"/>
  <c r="D254" i="32"/>
  <c r="D255" i="32"/>
  <c r="D256" i="32"/>
  <c r="D257" i="32"/>
  <c r="D258" i="32"/>
  <c r="D259" i="32"/>
  <c r="D260" i="32"/>
  <c r="D261" i="32"/>
  <c r="D262" i="32"/>
  <c r="D263" i="32"/>
  <c r="D264" i="32"/>
  <c r="D265" i="32"/>
  <c r="D266" i="32"/>
  <c r="D267" i="32"/>
  <c r="D268" i="32"/>
  <c r="D269" i="32"/>
  <c r="D270" i="32"/>
  <c r="D271" i="32"/>
  <c r="D273" i="32"/>
  <c r="D274" i="32"/>
  <c r="D275" i="32"/>
  <c r="D276" i="32"/>
  <c r="D277" i="32"/>
  <c r="D278" i="32"/>
  <c r="D279" i="32"/>
  <c r="D280" i="32"/>
  <c r="D281" i="32"/>
  <c r="D282" i="32"/>
  <c r="D283" i="32"/>
  <c r="D284" i="32"/>
  <c r="D285" i="32"/>
  <c r="D286" i="32"/>
  <c r="D287" i="32"/>
  <c r="D288" i="32"/>
  <c r="D289" i="32"/>
  <c r="D290" i="32"/>
  <c r="D291" i="32"/>
  <c r="D292" i="32"/>
  <c r="D293" i="32"/>
  <c r="D294" i="32"/>
  <c r="D295" i="32"/>
  <c r="D296" i="32"/>
  <c r="D297" i="32"/>
  <c r="D298" i="32"/>
  <c r="D299" i="32"/>
  <c r="D300" i="32"/>
  <c r="D301" i="32"/>
  <c r="D302" i="32"/>
  <c r="D303" i="32"/>
  <c r="D304" i="32"/>
  <c r="D305" i="32"/>
  <c r="D306" i="32"/>
  <c r="D307" i="32"/>
  <c r="D308" i="32"/>
  <c r="D309" i="32"/>
  <c r="D310" i="32"/>
  <c r="D3" i="32"/>
  <c r="B272" i="32"/>
  <c r="D272" i="32" s="1"/>
  <c r="B202" i="32"/>
  <c r="D202" i="32" s="1"/>
  <c r="B194" i="32"/>
  <c r="D194" i="32" s="1"/>
  <c r="B185" i="32"/>
  <c r="D185" i="32" s="1"/>
  <c r="B180" i="32"/>
  <c r="D180" i="32" s="1"/>
  <c r="B169" i="32"/>
  <c r="D169" i="32" s="1"/>
  <c r="B168" i="32"/>
  <c r="D168" i="32" s="1"/>
  <c r="B145" i="32"/>
  <c r="D145" i="32" s="1"/>
  <c r="B144" i="32"/>
  <c r="D144" i="32" s="1"/>
  <c r="B121" i="32"/>
  <c r="D121" i="32" s="1"/>
  <c r="B114" i="32"/>
  <c r="D114" i="32" s="1"/>
  <c r="B84" i="32"/>
  <c r="D84" i="32" s="1"/>
  <c r="B69" i="32"/>
  <c r="D69" i="32" s="1"/>
  <c r="B68" i="32"/>
  <c r="D68" i="32" s="1"/>
  <c r="B43" i="32"/>
  <c r="D43" i="32" s="1"/>
  <c r="B35" i="32"/>
  <c r="D35" i="32" s="1"/>
  <c r="B32" i="32"/>
  <c r="D32" i="32" s="1"/>
  <c r="B23" i="32"/>
  <c r="D23" i="32" s="1"/>
  <c r="L314" i="33" l="1"/>
  <c r="L313" i="33"/>
  <c r="D311" i="32"/>
  <c r="H320" i="33" s="1"/>
  <c r="H321" i="33" s="1"/>
  <c r="B311" i="32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9" i="31"/>
  <c r="D30" i="31"/>
  <c r="D31" i="31"/>
  <c r="D33" i="31"/>
  <c r="D34" i="31"/>
  <c r="D36" i="31"/>
  <c r="D37" i="31"/>
  <c r="D38" i="31"/>
  <c r="D39" i="31"/>
  <c r="D40" i="31"/>
  <c r="D41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70" i="31"/>
  <c r="D171" i="31"/>
  <c r="D172" i="31"/>
  <c r="D173" i="31"/>
  <c r="D174" i="31"/>
  <c r="D175" i="31"/>
  <c r="D176" i="31"/>
  <c r="D177" i="31"/>
  <c r="D178" i="31"/>
  <c r="D179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3" i="31"/>
  <c r="D274" i="31"/>
  <c r="D275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" i="31"/>
  <c r="B292" i="31"/>
  <c r="D292" i="31" s="1"/>
  <c r="B272" i="31"/>
  <c r="D272" i="31" s="1"/>
  <c r="B181" i="31"/>
  <c r="D181" i="31" s="1"/>
  <c r="B180" i="31"/>
  <c r="D180" i="31" s="1"/>
  <c r="B169" i="31"/>
  <c r="D169" i="31" s="1"/>
  <c r="B145" i="31"/>
  <c r="D145" i="31" s="1"/>
  <c r="B144" i="31"/>
  <c r="D144" i="31" s="1"/>
  <c r="B114" i="31"/>
  <c r="D114" i="31" s="1"/>
  <c r="B69" i="31"/>
  <c r="D69" i="31" s="1"/>
  <c r="B68" i="31"/>
  <c r="D68" i="31" s="1"/>
  <c r="B42" i="31"/>
  <c r="D42" i="31" s="1"/>
  <c r="B35" i="31"/>
  <c r="D35" i="31" s="1"/>
  <c r="B32" i="31"/>
  <c r="D32" i="31" s="1"/>
  <c r="B28" i="31"/>
  <c r="D28" i="31" s="1"/>
  <c r="L321" i="33" l="1"/>
  <c r="L322" i="33"/>
  <c r="D311" i="31"/>
  <c r="B311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4" i="30"/>
  <c r="D25" i="30"/>
  <c r="D26" i="30"/>
  <c r="D27" i="30"/>
  <c r="D29" i="30"/>
  <c r="D30" i="30"/>
  <c r="D31" i="30"/>
  <c r="D32" i="30"/>
  <c r="D33" i="30"/>
  <c r="D34" i="30"/>
  <c r="D36" i="30"/>
  <c r="D37" i="30"/>
  <c r="D38" i="30"/>
  <c r="D39" i="30"/>
  <c r="D40" i="30"/>
  <c r="D41" i="30"/>
  <c r="D42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5" i="30"/>
  <c r="D116" i="30"/>
  <c r="D117" i="30"/>
  <c r="D118" i="30"/>
  <c r="D119" i="30"/>
  <c r="D120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" i="30"/>
  <c r="B272" i="30"/>
  <c r="D272" i="30" s="1"/>
  <c r="B180" i="30"/>
  <c r="D180" i="30" s="1"/>
  <c r="B166" i="30"/>
  <c r="D166" i="30" s="1"/>
  <c r="B145" i="30"/>
  <c r="D145" i="30" s="1"/>
  <c r="B144" i="30"/>
  <c r="D144" i="30" s="1"/>
  <c r="B121" i="30"/>
  <c r="D121" i="30" s="1"/>
  <c r="B114" i="30"/>
  <c r="D114" i="30" s="1"/>
  <c r="B84" i="30"/>
  <c r="D84" i="30" s="1"/>
  <c r="B69" i="30"/>
  <c r="D69" i="30" s="1"/>
  <c r="B68" i="30"/>
  <c r="D68" i="30" s="1"/>
  <c r="B43" i="30"/>
  <c r="D43" i="30" s="1"/>
  <c r="B35" i="30"/>
  <c r="D35" i="30" s="1"/>
  <c r="B28" i="30"/>
  <c r="D28" i="30" s="1"/>
  <c r="B23" i="30"/>
  <c r="D23" i="30" s="1"/>
  <c r="B311" i="30" l="1"/>
  <c r="D311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20" i="29"/>
  <c r="D21" i="29"/>
  <c r="D22" i="29"/>
  <c r="D24" i="29"/>
  <c r="D25" i="29"/>
  <c r="D26" i="29"/>
  <c r="D27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4" i="29"/>
  <c r="D45" i="29"/>
  <c r="D46" i="29"/>
  <c r="D47" i="29"/>
  <c r="D48" i="29"/>
  <c r="D49" i="29"/>
  <c r="D50" i="29"/>
  <c r="D51" i="29"/>
  <c r="D52" i="29"/>
  <c r="D53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6" i="29"/>
  <c r="D117" i="29"/>
  <c r="D118" i="29"/>
  <c r="D119" i="29"/>
  <c r="D120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3" i="29"/>
  <c r="D274" i="29"/>
  <c r="D275" i="29"/>
  <c r="D276" i="29"/>
  <c r="D277" i="29"/>
  <c r="D278" i="29"/>
  <c r="D279" i="29"/>
  <c r="D280" i="29"/>
  <c r="D281" i="29"/>
  <c r="D282" i="29"/>
  <c r="D283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4" i="29"/>
  <c r="D305" i="29"/>
  <c r="D306" i="29"/>
  <c r="D307" i="29"/>
  <c r="D308" i="29"/>
  <c r="D309" i="29"/>
  <c r="D310" i="29"/>
  <c r="D3" i="29"/>
  <c r="B303" i="29"/>
  <c r="D303" i="29" s="1"/>
  <c r="B284" i="29"/>
  <c r="D284" i="29" s="1"/>
  <c r="B272" i="29"/>
  <c r="D272" i="29" s="1"/>
  <c r="B197" i="29"/>
  <c r="B194" i="29"/>
  <c r="D194" i="29" s="1"/>
  <c r="B181" i="29"/>
  <c r="D181" i="29" s="1"/>
  <c r="B180" i="29"/>
  <c r="D180" i="29" s="1"/>
  <c r="B166" i="29"/>
  <c r="D166" i="29" s="1"/>
  <c r="B144" i="29"/>
  <c r="D144" i="29" s="1"/>
  <c r="B121" i="29"/>
  <c r="D121" i="29" s="1"/>
  <c r="B115" i="29"/>
  <c r="D115" i="29" s="1"/>
  <c r="B114" i="29"/>
  <c r="D114" i="29" s="1"/>
  <c r="B69" i="29"/>
  <c r="D69" i="29" s="1"/>
  <c r="B68" i="29"/>
  <c r="D68" i="29" s="1"/>
  <c r="B54" i="29"/>
  <c r="D54" i="29" s="1"/>
  <c r="B43" i="29"/>
  <c r="D43" i="29" s="1"/>
  <c r="B28" i="29"/>
  <c r="D28" i="29" s="1"/>
  <c r="B23" i="29"/>
  <c r="D23" i="29" s="1"/>
  <c r="B19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8" i="28"/>
  <c r="D20" i="28"/>
  <c r="D21" i="28"/>
  <c r="D22" i="28"/>
  <c r="D23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2" i="28"/>
  <c r="D73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8" i="28"/>
  <c r="D179" i="28"/>
  <c r="D180" i="28"/>
  <c r="D181" i="28"/>
  <c r="D182" i="28"/>
  <c r="D184" i="28"/>
  <c r="D185" i="28"/>
  <c r="D186" i="28"/>
  <c r="D187" i="28"/>
  <c r="D188" i="28"/>
  <c r="D190" i="28"/>
  <c r="D191" i="28"/>
  <c r="D192" i="28"/>
  <c r="D193" i="28"/>
  <c r="D195" i="28"/>
  <c r="D196" i="28"/>
  <c r="D197" i="28"/>
  <c r="D198" i="28"/>
  <c r="D199" i="28"/>
  <c r="D200" i="28"/>
  <c r="D201" i="28"/>
  <c r="D202" i="28"/>
  <c r="D203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30" i="28"/>
  <c r="D231" i="28"/>
  <c r="D232" i="28"/>
  <c r="D233" i="28"/>
  <c r="D234" i="28"/>
  <c r="D235" i="28"/>
  <c r="D236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" i="28"/>
  <c r="B241" i="28"/>
  <c r="B237" i="28"/>
  <c r="D237" i="28" s="1"/>
  <c r="B229" i="28"/>
  <c r="D229" i="28" s="1"/>
  <c r="B206" i="28"/>
  <c r="B204" i="28"/>
  <c r="D204" i="28" s="1"/>
  <c r="B194" i="28"/>
  <c r="D194" i="28" s="1"/>
  <c r="B193" i="28"/>
  <c r="B189" i="28"/>
  <c r="D189" i="28" s="1"/>
  <c r="B183" i="28"/>
  <c r="D183" i="28" s="1"/>
  <c r="B177" i="28"/>
  <c r="D177" i="28" s="1"/>
  <c r="B176" i="28"/>
  <c r="D176" i="28" s="1"/>
  <c r="B129" i="28"/>
  <c r="B74" i="28"/>
  <c r="D74" i="28" s="1"/>
  <c r="B71" i="28"/>
  <c r="D71" i="28" s="1"/>
  <c r="B46" i="28"/>
  <c r="D46" i="28" s="1"/>
  <c r="B24" i="28"/>
  <c r="D24" i="28" s="1"/>
  <c r="B19" i="28"/>
  <c r="D19" i="28" s="1"/>
  <c r="B17" i="28"/>
  <c r="D17" i="28" s="1"/>
  <c r="B311" i="29" l="1"/>
  <c r="D19" i="29"/>
  <c r="D311" i="29" s="1"/>
  <c r="D311" i="28"/>
  <c r="B311" i="28"/>
  <c r="F85" i="26"/>
  <c r="F29" i="26"/>
  <c r="G29" i="26" s="1"/>
  <c r="G305" i="26"/>
  <c r="G304" i="26"/>
  <c r="G288" i="26"/>
  <c r="G285" i="26"/>
  <c r="G273" i="26"/>
  <c r="G256" i="26"/>
  <c r="G249" i="26"/>
  <c r="F193" i="26"/>
  <c r="G193" i="26" s="1"/>
  <c r="F187" i="26"/>
  <c r="F184" i="26"/>
  <c r="G184" i="26" s="1"/>
  <c r="F182" i="26"/>
  <c r="G182" i="26" s="1"/>
  <c r="G181" i="26"/>
  <c r="F170" i="26"/>
  <c r="G170" i="26" s="1"/>
  <c r="F169" i="26"/>
  <c r="F167" i="26"/>
  <c r="G167" i="26" s="1"/>
  <c r="G146" i="26"/>
  <c r="F145" i="26"/>
  <c r="F134" i="26"/>
  <c r="G122" i="26"/>
  <c r="G115" i="26"/>
  <c r="F99" i="26"/>
  <c r="F93" i="26"/>
  <c r="G93" i="26" s="1"/>
  <c r="G85" i="26"/>
  <c r="G75" i="26"/>
  <c r="F69" i="26"/>
  <c r="G69" i="26" s="1"/>
  <c r="G56" i="26"/>
  <c r="F53" i="26"/>
  <c r="F45" i="26"/>
  <c r="G45" i="26" s="1"/>
  <c r="F44" i="26"/>
  <c r="G44" i="26" s="1"/>
  <c r="G43" i="26"/>
  <c r="G41" i="26"/>
  <c r="G36" i="26"/>
  <c r="G33" i="26"/>
  <c r="G24" i="26"/>
  <c r="G15" i="26"/>
  <c r="D97" i="25"/>
  <c r="D266" i="25"/>
  <c r="D250" i="25"/>
  <c r="E250" i="25" s="1"/>
  <c r="D238" i="25"/>
  <c r="E238" i="25" s="1"/>
  <c r="D230" i="25"/>
  <c r="E230" i="25" s="1"/>
  <c r="D209" i="25"/>
  <c r="E209" i="25" s="1"/>
  <c r="D208" i="25"/>
  <c r="F200" i="26" s="1"/>
  <c r="G200" i="26" s="1"/>
  <c r="D207" i="25"/>
  <c r="F198" i="26" s="1"/>
  <c r="G198" i="26" s="1"/>
  <c r="E195" i="25"/>
  <c r="E177" i="25"/>
  <c r="E97" i="25"/>
  <c r="D81" i="25"/>
  <c r="F70" i="26" s="1"/>
  <c r="G70" i="26" s="1"/>
  <c r="E73" i="25"/>
  <c r="D25" i="25"/>
  <c r="E25" i="25" s="1"/>
  <c r="D23" i="25"/>
  <c r="E20" i="25"/>
  <c r="E15" i="25"/>
  <c r="E12" i="25"/>
  <c r="E205" i="25"/>
  <c r="E130" i="25"/>
  <c r="E63" i="25"/>
  <c r="E47" i="25"/>
  <c r="E23" i="25"/>
  <c r="G5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5" i="26"/>
  <c r="G26" i="26"/>
  <c r="G27" i="26"/>
  <c r="G28" i="26"/>
  <c r="G271" i="26"/>
  <c r="G30" i="26"/>
  <c r="G31" i="26"/>
  <c r="G32" i="26"/>
  <c r="G34" i="26"/>
  <c r="G35" i="26"/>
  <c r="G37" i="26"/>
  <c r="G38" i="26"/>
  <c r="G39" i="26"/>
  <c r="G40" i="26"/>
  <c r="G42" i="26"/>
  <c r="G238" i="26"/>
  <c r="G46" i="26"/>
  <c r="G47" i="26"/>
  <c r="G48" i="26"/>
  <c r="G49" i="26"/>
  <c r="G50" i="26"/>
  <c r="G51" i="26"/>
  <c r="G52" i="26"/>
  <c r="G54" i="26"/>
  <c r="G55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71" i="26"/>
  <c r="G72" i="26"/>
  <c r="G73" i="26"/>
  <c r="G74" i="26"/>
  <c r="G76" i="26"/>
  <c r="G77" i="26"/>
  <c r="G78" i="26"/>
  <c r="G79" i="26"/>
  <c r="G80" i="26"/>
  <c r="G81" i="26"/>
  <c r="G82" i="26"/>
  <c r="G83" i="26"/>
  <c r="G84" i="26"/>
  <c r="G86" i="26"/>
  <c r="G87" i="26"/>
  <c r="G88" i="26"/>
  <c r="G89" i="26"/>
  <c r="G90" i="26"/>
  <c r="G91" i="26"/>
  <c r="G92" i="26"/>
  <c r="G94" i="26"/>
  <c r="G95" i="26"/>
  <c r="G96" i="26"/>
  <c r="G97" i="26"/>
  <c r="G98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7" i="26"/>
  <c r="G118" i="26"/>
  <c r="G119" i="26"/>
  <c r="G120" i="26"/>
  <c r="G121" i="26"/>
  <c r="G123" i="26"/>
  <c r="G124" i="26"/>
  <c r="G125" i="26"/>
  <c r="G126" i="26"/>
  <c r="G127" i="26"/>
  <c r="G128" i="26"/>
  <c r="G129" i="26"/>
  <c r="G130" i="26"/>
  <c r="G131" i="26"/>
  <c r="G132" i="26"/>
  <c r="G133" i="26"/>
  <c r="G135" i="26"/>
  <c r="G136" i="26"/>
  <c r="G137" i="26"/>
  <c r="G138" i="26"/>
  <c r="G139" i="26"/>
  <c r="G140" i="26"/>
  <c r="G141" i="26"/>
  <c r="G142" i="26"/>
  <c r="G143" i="26"/>
  <c r="G144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53" i="26"/>
  <c r="G168" i="26"/>
  <c r="G171" i="26"/>
  <c r="G172" i="26"/>
  <c r="G173" i="26"/>
  <c r="G174" i="26"/>
  <c r="G175" i="26"/>
  <c r="G176" i="26"/>
  <c r="G177" i="26"/>
  <c r="G178" i="26"/>
  <c r="G179" i="26"/>
  <c r="G180" i="26"/>
  <c r="G134" i="26"/>
  <c r="G145" i="26"/>
  <c r="G183" i="26"/>
  <c r="G185" i="26"/>
  <c r="G186" i="26"/>
  <c r="G187" i="26"/>
  <c r="G188" i="26"/>
  <c r="G189" i="26"/>
  <c r="G190" i="26"/>
  <c r="G191" i="26"/>
  <c r="G192" i="26"/>
  <c r="G194" i="26"/>
  <c r="G195" i="26"/>
  <c r="G196" i="26"/>
  <c r="G197" i="26"/>
  <c r="G116" i="26"/>
  <c r="G199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9" i="26"/>
  <c r="G240" i="26"/>
  <c r="G241" i="26"/>
  <c r="G242" i="26"/>
  <c r="G243" i="26"/>
  <c r="G244" i="26"/>
  <c r="G245" i="26"/>
  <c r="G246" i="26"/>
  <c r="G247" i="26"/>
  <c r="G248" i="26"/>
  <c r="G250" i="26"/>
  <c r="G251" i="26"/>
  <c r="G252" i="26"/>
  <c r="G253" i="26"/>
  <c r="G254" i="26"/>
  <c r="G255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2" i="26"/>
  <c r="G274" i="26"/>
  <c r="G275" i="26"/>
  <c r="G276" i="26"/>
  <c r="G277" i="26"/>
  <c r="G278" i="26"/>
  <c r="G279" i="26"/>
  <c r="G280" i="26"/>
  <c r="G281" i="26"/>
  <c r="G282" i="26"/>
  <c r="G283" i="26"/>
  <c r="G284" i="26"/>
  <c r="G293" i="26"/>
  <c r="G286" i="26"/>
  <c r="G287" i="26"/>
  <c r="G289" i="26"/>
  <c r="G290" i="26"/>
  <c r="G291" i="26"/>
  <c r="G292" i="26"/>
  <c r="G99" i="26"/>
  <c r="G294" i="26"/>
  <c r="G295" i="26"/>
  <c r="G296" i="26"/>
  <c r="G297" i="26"/>
  <c r="G298" i="26"/>
  <c r="G299" i="26"/>
  <c r="G300" i="26"/>
  <c r="G301" i="26"/>
  <c r="G302" i="26"/>
  <c r="G303" i="26"/>
  <c r="G169" i="26"/>
  <c r="G306" i="26"/>
  <c r="G307" i="26"/>
  <c r="G308" i="26"/>
  <c r="G309" i="26"/>
  <c r="G310" i="26"/>
  <c r="G311" i="26"/>
  <c r="G4" i="26"/>
  <c r="E5" i="25"/>
  <c r="E6" i="25"/>
  <c r="E7" i="25"/>
  <c r="E8" i="25"/>
  <c r="E9" i="25"/>
  <c r="E10" i="25"/>
  <c r="E11" i="25"/>
  <c r="E13" i="25"/>
  <c r="E14" i="25"/>
  <c r="E16" i="25"/>
  <c r="E17" i="25"/>
  <c r="E18" i="25"/>
  <c r="E19" i="25"/>
  <c r="E21" i="25"/>
  <c r="E22" i="25"/>
  <c r="E24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4" i="25"/>
  <c r="E65" i="25"/>
  <c r="E66" i="25"/>
  <c r="E67" i="25"/>
  <c r="E68" i="25"/>
  <c r="E69" i="25"/>
  <c r="E70" i="25"/>
  <c r="E71" i="25"/>
  <c r="E72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166" i="25"/>
  <c r="E167" i="25"/>
  <c r="E168" i="25"/>
  <c r="E169" i="25"/>
  <c r="E170" i="25"/>
  <c r="E171" i="25"/>
  <c r="E172" i="25"/>
  <c r="E173" i="25"/>
  <c r="E174" i="25"/>
  <c r="E175" i="25"/>
  <c r="E176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91" i="25"/>
  <c r="E192" i="25"/>
  <c r="E193" i="25"/>
  <c r="E194" i="25"/>
  <c r="E196" i="25"/>
  <c r="E197" i="25"/>
  <c r="E198" i="25"/>
  <c r="E199" i="25"/>
  <c r="E200" i="25"/>
  <c r="E201" i="25"/>
  <c r="E202" i="25"/>
  <c r="E203" i="25"/>
  <c r="E204" i="25"/>
  <c r="E206" i="25"/>
  <c r="E208" i="25"/>
  <c r="E210" i="25"/>
  <c r="E211" i="25"/>
  <c r="E212" i="25"/>
  <c r="E213" i="25"/>
  <c r="E214" i="25"/>
  <c r="E215" i="25"/>
  <c r="E216" i="25"/>
  <c r="E217" i="25"/>
  <c r="E218" i="25"/>
  <c r="E219" i="25"/>
  <c r="E220" i="25"/>
  <c r="E221" i="25"/>
  <c r="E222" i="25"/>
  <c r="E223" i="25"/>
  <c r="E224" i="25"/>
  <c r="E225" i="25"/>
  <c r="E226" i="25"/>
  <c r="E227" i="25"/>
  <c r="E228" i="25"/>
  <c r="E229" i="25"/>
  <c r="E231" i="25"/>
  <c r="E232" i="25"/>
  <c r="E233" i="25"/>
  <c r="E234" i="25"/>
  <c r="E235" i="25"/>
  <c r="E236" i="25"/>
  <c r="E237" i="25"/>
  <c r="E239" i="25"/>
  <c r="E240" i="25"/>
  <c r="E241" i="25"/>
  <c r="E242" i="25"/>
  <c r="E243" i="25"/>
  <c r="E244" i="25"/>
  <c r="E245" i="25"/>
  <c r="E246" i="25"/>
  <c r="E247" i="25"/>
  <c r="E248" i="25"/>
  <c r="E249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73" i="25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4" i="25"/>
  <c r="E207" i="25" l="1"/>
  <c r="G312" i="26"/>
  <c r="E312" i="25"/>
  <c r="D4" i="24"/>
  <c r="D5" i="24"/>
  <c r="D6" i="24"/>
  <c r="D7" i="24"/>
  <c r="D8" i="24"/>
  <c r="D9" i="24"/>
  <c r="D10" i="24"/>
  <c r="D11" i="24"/>
  <c r="D68" i="24"/>
  <c r="D13" i="24"/>
  <c r="D14" i="24"/>
  <c r="D15" i="24"/>
  <c r="D16" i="24"/>
  <c r="D17" i="24"/>
  <c r="D18" i="24"/>
  <c r="D19" i="24"/>
  <c r="D20" i="24"/>
  <c r="D21" i="24"/>
  <c r="D22" i="24"/>
  <c r="D24" i="24"/>
  <c r="D25" i="24"/>
  <c r="D26" i="24"/>
  <c r="D27" i="24"/>
  <c r="D29" i="24"/>
  <c r="D30" i="24"/>
  <c r="D31" i="24"/>
  <c r="D32" i="24"/>
  <c r="D33" i="24"/>
  <c r="D34" i="24"/>
  <c r="D112" i="24"/>
  <c r="D36" i="24"/>
  <c r="D37" i="24"/>
  <c r="D38" i="24"/>
  <c r="D39" i="24"/>
  <c r="D200" i="24"/>
  <c r="D41" i="24"/>
  <c r="D237" i="24"/>
  <c r="D248" i="24"/>
  <c r="D263" i="24"/>
  <c r="D45" i="24"/>
  <c r="D46" i="24"/>
  <c r="D106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14" i="24"/>
  <c r="D107" i="24"/>
  <c r="D108" i="24"/>
  <c r="D115" i="24"/>
  <c r="D110" i="24"/>
  <c r="D111" i="24"/>
  <c r="D121" i="24"/>
  <c r="D113" i="24"/>
  <c r="D43" i="24"/>
  <c r="D116" i="24"/>
  <c r="D117" i="24"/>
  <c r="D118" i="24"/>
  <c r="D119" i="24"/>
  <c r="D120" i="24"/>
  <c r="D122" i="24"/>
  <c r="D123" i="24"/>
  <c r="D124" i="24"/>
  <c r="D125" i="24"/>
  <c r="D109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5" i="24"/>
  <c r="D146" i="24"/>
  <c r="D147" i="24"/>
  <c r="D148" i="24"/>
  <c r="D149" i="24"/>
  <c r="D150" i="24"/>
  <c r="D151" i="24"/>
  <c r="D152" i="24"/>
  <c r="D153" i="24"/>
  <c r="D154" i="24"/>
  <c r="D42" i="24"/>
  <c r="D156" i="24"/>
  <c r="D157" i="24"/>
  <c r="D158" i="24"/>
  <c r="D159" i="24"/>
  <c r="D160" i="24"/>
  <c r="D161" i="24"/>
  <c r="D162" i="24"/>
  <c r="D163" i="24"/>
  <c r="D164" i="24"/>
  <c r="D165" i="24"/>
  <c r="D167" i="24"/>
  <c r="D168" i="24"/>
  <c r="D47" i="24"/>
  <c r="D170" i="24"/>
  <c r="D171" i="24"/>
  <c r="D172" i="24"/>
  <c r="D173" i="24"/>
  <c r="D174" i="24"/>
  <c r="D175" i="24"/>
  <c r="D176" i="24"/>
  <c r="D177" i="24"/>
  <c r="D178" i="24"/>
  <c r="D179" i="24"/>
  <c r="D182" i="24"/>
  <c r="D166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126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78" i="24"/>
  <c r="D238" i="24"/>
  <c r="D239" i="24"/>
  <c r="D240" i="24"/>
  <c r="D241" i="24"/>
  <c r="D242" i="24"/>
  <c r="D243" i="24"/>
  <c r="D244" i="24"/>
  <c r="D245" i="24"/>
  <c r="D246" i="24"/>
  <c r="D247" i="24"/>
  <c r="D303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304" i="24"/>
  <c r="D264" i="24"/>
  <c r="D265" i="24"/>
  <c r="D266" i="24"/>
  <c r="D267" i="24"/>
  <c r="D268" i="24"/>
  <c r="D269" i="24"/>
  <c r="D23" i="24"/>
  <c r="D271" i="24"/>
  <c r="D28" i="24"/>
  <c r="D273" i="24"/>
  <c r="D274" i="24"/>
  <c r="D275" i="24"/>
  <c r="D276" i="24"/>
  <c r="D277" i="24"/>
  <c r="D35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169" i="24"/>
  <c r="D180" i="24"/>
  <c r="D305" i="24"/>
  <c r="D306" i="24"/>
  <c r="D307" i="24"/>
  <c r="D308" i="24"/>
  <c r="D309" i="24"/>
  <c r="D310" i="24"/>
  <c r="D3" i="24"/>
  <c r="B155" i="24"/>
  <c r="D155" i="24" s="1"/>
  <c r="B144" i="24"/>
  <c r="D144" i="24" s="1"/>
  <c r="B44" i="24"/>
  <c r="D44" i="24" s="1"/>
  <c r="B183" i="24"/>
  <c r="D183" i="24" s="1"/>
  <c r="B12" i="24"/>
  <c r="D12" i="24" s="1"/>
  <c r="B40" i="24"/>
  <c r="D40" i="24" s="1"/>
  <c r="B181" i="24"/>
  <c r="D181" i="24" s="1"/>
  <c r="B272" i="24"/>
  <c r="D272" i="24" s="1"/>
  <c r="B270" i="24"/>
  <c r="D270" i="24" s="1"/>
  <c r="B311" i="24" l="1"/>
  <c r="D311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20" i="23"/>
  <c r="D21" i="23"/>
  <c r="D22" i="23"/>
  <c r="D23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7" i="23"/>
  <c r="D48" i="23"/>
  <c r="D49" i="23"/>
  <c r="D50" i="23"/>
  <c r="D51" i="23"/>
  <c r="D52" i="23"/>
  <c r="D53" i="23"/>
  <c r="D54" i="23"/>
  <c r="D55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8" i="23"/>
  <c r="D239" i="23"/>
  <c r="D240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1" i="23"/>
  <c r="D262" i="23"/>
  <c r="D263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" i="23"/>
  <c r="B241" i="23"/>
  <c r="D241" i="23" s="1"/>
  <c r="B237" i="23"/>
  <c r="D237" i="23" s="1"/>
  <c r="B200" i="23"/>
  <c r="D200" i="23" s="1"/>
  <c r="B177" i="23"/>
  <c r="D177" i="23" s="1"/>
  <c r="B176" i="23"/>
  <c r="D176" i="23" s="1"/>
  <c r="B56" i="23"/>
  <c r="D56" i="23" s="1"/>
  <c r="B46" i="23"/>
  <c r="D46" i="23" s="1"/>
  <c r="B24" i="23"/>
  <c r="D24" i="23" s="1"/>
  <c r="B19" i="23"/>
  <c r="B311" i="23" l="1"/>
  <c r="D19" i="23"/>
  <c r="D311" i="23" s="1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7" i="22"/>
  <c r="D24" i="22"/>
  <c r="D25" i="22"/>
  <c r="D27" i="22"/>
  <c r="D263" i="22"/>
  <c r="D29" i="22"/>
  <c r="D30" i="22"/>
  <c r="D31" i="22"/>
  <c r="D272" i="22"/>
  <c r="D33" i="22"/>
  <c r="D34" i="22"/>
  <c r="D36" i="22"/>
  <c r="D37" i="22"/>
  <c r="D38" i="22"/>
  <c r="D39" i="22"/>
  <c r="D197" i="22"/>
  <c r="D41" i="22"/>
  <c r="D199" i="22"/>
  <c r="D217" i="22"/>
  <c r="D45" i="22"/>
  <c r="D46" i="22"/>
  <c r="D69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70" i="22"/>
  <c r="D71" i="22"/>
  <c r="D72" i="22"/>
  <c r="D73" i="22"/>
  <c r="D3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35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5" i="22"/>
  <c r="D116" i="22"/>
  <c r="D117" i="22"/>
  <c r="D118" i="22"/>
  <c r="D119" i="22"/>
  <c r="D120" i="22"/>
  <c r="D122" i="22"/>
  <c r="D123" i="22"/>
  <c r="D124" i="22"/>
  <c r="D125" i="22"/>
  <c r="D74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2" i="22"/>
  <c r="D143" i="22"/>
  <c r="D181" i="22"/>
  <c r="D146" i="22"/>
  <c r="D147" i="22"/>
  <c r="D148" i="22"/>
  <c r="D149" i="22"/>
  <c r="D150" i="22"/>
  <c r="D151" i="22"/>
  <c r="D152" i="22"/>
  <c r="D153" i="22"/>
  <c r="D154" i="22"/>
  <c r="D42" i="22"/>
  <c r="D156" i="22"/>
  <c r="D157" i="22"/>
  <c r="D158" i="22"/>
  <c r="D159" i="22"/>
  <c r="D160" i="22"/>
  <c r="D161" i="22"/>
  <c r="D162" i="22"/>
  <c r="D163" i="22"/>
  <c r="D164" i="22"/>
  <c r="D165" i="22"/>
  <c r="D167" i="22"/>
  <c r="D47" i="22"/>
  <c r="D68" i="22"/>
  <c r="D170" i="22"/>
  <c r="D171" i="22"/>
  <c r="D172" i="22"/>
  <c r="D173" i="22"/>
  <c r="D174" i="22"/>
  <c r="D175" i="22"/>
  <c r="D176" i="22"/>
  <c r="D177" i="22"/>
  <c r="D178" i="22"/>
  <c r="D179" i="22"/>
  <c r="D182" i="22"/>
  <c r="D183" i="22"/>
  <c r="D184" i="22"/>
  <c r="D185" i="22"/>
  <c r="D187" i="22"/>
  <c r="D188" i="22"/>
  <c r="D189" i="22"/>
  <c r="D190" i="22"/>
  <c r="D191" i="22"/>
  <c r="D192" i="22"/>
  <c r="D193" i="22"/>
  <c r="D23" i="22"/>
  <c r="D195" i="22"/>
  <c r="D196" i="22"/>
  <c r="D121" i="22"/>
  <c r="D198" i="22"/>
  <c r="D126" i="22"/>
  <c r="D141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186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81" i="22"/>
  <c r="D238" i="22"/>
  <c r="D239" i="22"/>
  <c r="D240" i="22"/>
  <c r="D241" i="22"/>
  <c r="D242" i="22"/>
  <c r="D243" i="22"/>
  <c r="D244" i="22"/>
  <c r="D245" i="22"/>
  <c r="D246" i="22"/>
  <c r="D247" i="22"/>
  <c r="D303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304" i="22"/>
  <c r="D264" i="22"/>
  <c r="D265" i="22"/>
  <c r="D266" i="22"/>
  <c r="D267" i="22"/>
  <c r="D268" i="22"/>
  <c r="D269" i="22"/>
  <c r="D270" i="22"/>
  <c r="D271" i="22"/>
  <c r="D32" i="22"/>
  <c r="D273" i="22"/>
  <c r="D274" i="22"/>
  <c r="D275" i="22"/>
  <c r="D276" i="22"/>
  <c r="D277" i="22"/>
  <c r="D278" i="22"/>
  <c r="D279" i="22"/>
  <c r="D280" i="22"/>
  <c r="D98" i="22"/>
  <c r="D282" i="22"/>
  <c r="D283" i="22"/>
  <c r="D284" i="22"/>
  <c r="D285" i="22"/>
  <c r="D286" i="22"/>
  <c r="D26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166" i="22"/>
  <c r="D305" i="22"/>
  <c r="D306" i="22"/>
  <c r="D307" i="22"/>
  <c r="D308" i="22"/>
  <c r="D309" i="22"/>
  <c r="D310" i="22"/>
  <c r="D43" i="22"/>
  <c r="B155" i="22"/>
  <c r="D155" i="22" s="1"/>
  <c r="B194" i="22"/>
  <c r="D194" i="22" s="1"/>
  <c r="B145" i="22"/>
  <c r="D145" i="22" s="1"/>
  <c r="B144" i="22"/>
  <c r="D144" i="22" s="1"/>
  <c r="B44" i="22"/>
  <c r="D44" i="22" s="1"/>
  <c r="B180" i="22"/>
  <c r="D180" i="22" s="1"/>
  <c r="B287" i="22"/>
  <c r="D287" i="22" s="1"/>
  <c r="B28" i="22"/>
  <c r="D28" i="22" s="1"/>
  <c r="B40" i="22"/>
  <c r="D40" i="22" s="1"/>
  <c r="B169" i="22"/>
  <c r="D169" i="22" s="1"/>
  <c r="B168" i="22"/>
  <c r="D168" i="22" s="1"/>
  <c r="B200" i="22"/>
  <c r="D200" i="22" s="1"/>
  <c r="B114" i="22"/>
  <c r="D114" i="22" s="1"/>
  <c r="B248" i="22"/>
  <c r="D248" i="22" s="1"/>
  <c r="B311" i="22" l="1"/>
  <c r="D311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4" i="21"/>
  <c r="D25" i="21"/>
  <c r="D26" i="21"/>
  <c r="D27" i="21"/>
  <c r="D29" i="21"/>
  <c r="D30" i="21"/>
  <c r="D31" i="21"/>
  <c r="D33" i="21"/>
  <c r="D34" i="21"/>
  <c r="D36" i="21"/>
  <c r="D37" i="21"/>
  <c r="D38" i="21"/>
  <c r="D39" i="21"/>
  <c r="D40" i="21"/>
  <c r="D41" i="21"/>
  <c r="D42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7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6" i="21"/>
  <c r="D117" i="21"/>
  <c r="D118" i="21"/>
  <c r="D119" i="21"/>
  <c r="D120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2" i="21"/>
  <c r="D143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1" i="21"/>
  <c r="D182" i="21"/>
  <c r="D183" i="21"/>
  <c r="D184" i="21"/>
  <c r="D185" i="21"/>
  <c r="D187" i="21"/>
  <c r="D188" i="21"/>
  <c r="D189" i="21"/>
  <c r="D190" i="21"/>
  <c r="D191" i="21"/>
  <c r="D192" i="21"/>
  <c r="D193" i="21"/>
  <c r="D195" i="21"/>
  <c r="D196" i="21"/>
  <c r="D197" i="21"/>
  <c r="D198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" i="21"/>
  <c r="B199" i="21"/>
  <c r="D199" i="21" s="1"/>
  <c r="B194" i="21"/>
  <c r="D194" i="21" s="1"/>
  <c r="B186" i="21"/>
  <c r="D186" i="21" s="1"/>
  <c r="B180" i="21"/>
  <c r="D180" i="21" s="1"/>
  <c r="B166" i="21"/>
  <c r="D166" i="21" s="1"/>
  <c r="B144" i="21"/>
  <c r="D144" i="21" s="1"/>
  <c r="B141" i="21"/>
  <c r="D141" i="21" s="1"/>
  <c r="B121" i="21"/>
  <c r="D121" i="21" s="1"/>
  <c r="B115" i="21"/>
  <c r="D115" i="21" s="1"/>
  <c r="B84" i="21"/>
  <c r="D84" i="21" s="1"/>
  <c r="B69" i="21"/>
  <c r="D69" i="21" s="1"/>
  <c r="B68" i="21"/>
  <c r="D68" i="21" s="1"/>
  <c r="B66" i="21"/>
  <c r="D66" i="21" s="1"/>
  <c r="B43" i="21"/>
  <c r="D43" i="21" s="1"/>
  <c r="B35" i="21"/>
  <c r="D35" i="21" s="1"/>
  <c r="B32" i="21"/>
  <c r="D32" i="21" s="1"/>
  <c r="B28" i="21"/>
  <c r="D28" i="21" s="1"/>
  <c r="B23" i="2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5" i="20"/>
  <c r="D116" i="20"/>
  <c r="D117" i="20"/>
  <c r="D118" i="20"/>
  <c r="D119" i="20"/>
  <c r="D120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1" i="20"/>
  <c r="D182" i="20"/>
  <c r="D183" i="20"/>
  <c r="D184" i="20"/>
  <c r="D185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" i="20"/>
  <c r="B186" i="20"/>
  <c r="D186" i="20" s="1"/>
  <c r="B180" i="20"/>
  <c r="D180" i="20" s="1"/>
  <c r="B166" i="20"/>
  <c r="B144" i="20"/>
  <c r="D144" i="20" s="1"/>
  <c r="B121" i="20"/>
  <c r="D121" i="20" s="1"/>
  <c r="B114" i="20"/>
  <c r="D114" i="20" s="1"/>
  <c r="B84" i="20"/>
  <c r="D84" i="20" s="1"/>
  <c r="B68" i="20"/>
  <c r="D68" i="20" s="1"/>
  <c r="B40" i="20"/>
  <c r="D40" i="20" s="1"/>
  <c r="B23" i="20"/>
  <c r="D23" i="20" s="1"/>
  <c r="B311" i="20" l="1"/>
  <c r="B311" i="21"/>
  <c r="D23" i="21"/>
  <c r="D311" i="21"/>
  <c r="D311" i="20"/>
  <c r="D192" i="17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5" i="18"/>
  <c r="D26" i="18"/>
  <c r="D27" i="18"/>
  <c r="D28" i="18"/>
  <c r="D30" i="18"/>
  <c r="D31" i="18"/>
  <c r="D32" i="18"/>
  <c r="D33" i="18"/>
  <c r="D34" i="18"/>
  <c r="D35" i="18"/>
  <c r="D37" i="18"/>
  <c r="D38" i="18"/>
  <c r="D39" i="18"/>
  <c r="D40" i="18"/>
  <c r="D41" i="18"/>
  <c r="D42" i="18"/>
  <c r="D43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3" i="18"/>
  <c r="D184" i="18"/>
  <c r="D185" i="18"/>
  <c r="D186" i="18"/>
  <c r="D188" i="18"/>
  <c r="D189" i="18"/>
  <c r="D190" i="18"/>
  <c r="D191" i="18"/>
  <c r="D192" i="18"/>
  <c r="D194" i="18"/>
  <c r="D195" i="18"/>
  <c r="D196" i="18"/>
  <c r="D197" i="18"/>
  <c r="D198" i="18"/>
  <c r="D199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2" i="18"/>
  <c r="D274" i="18"/>
  <c r="D275" i="18"/>
  <c r="D276" i="18"/>
  <c r="D278" i="18"/>
  <c r="D279" i="18"/>
  <c r="D280" i="18"/>
  <c r="D281" i="18"/>
  <c r="D282" i="18"/>
  <c r="D283" i="18"/>
  <c r="D284" i="18"/>
  <c r="D286" i="18"/>
  <c r="D287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6" i="18"/>
  <c r="D307" i="18"/>
  <c r="D308" i="18"/>
  <c r="D309" i="18"/>
  <c r="D310" i="18"/>
  <c r="D311" i="18"/>
  <c r="D4" i="18"/>
  <c r="B305" i="18"/>
  <c r="D305" i="18" s="1"/>
  <c r="B304" i="18"/>
  <c r="D304" i="18" s="1"/>
  <c r="B288" i="18"/>
  <c r="D288" i="18" s="1"/>
  <c r="B285" i="18"/>
  <c r="D285" i="18" s="1"/>
  <c r="B277" i="18"/>
  <c r="D277" i="18" s="1"/>
  <c r="B273" i="18"/>
  <c r="D273" i="18" s="1"/>
  <c r="B271" i="18"/>
  <c r="D271" i="18" s="1"/>
  <c r="B200" i="18"/>
  <c r="D200" i="18" s="1"/>
  <c r="B193" i="18"/>
  <c r="D193" i="18" s="1"/>
  <c r="B187" i="18"/>
  <c r="D187" i="18" s="1"/>
  <c r="B182" i="18"/>
  <c r="D182" i="18" s="1"/>
  <c r="B181" i="18"/>
  <c r="D181" i="18" s="1"/>
  <c r="B167" i="18"/>
  <c r="D167" i="18" s="1"/>
  <c r="B146" i="18"/>
  <c r="D146" i="18" s="1"/>
  <c r="B145" i="18"/>
  <c r="D145" i="18" s="1"/>
  <c r="B122" i="18"/>
  <c r="B116" i="18"/>
  <c r="D116" i="18" s="1"/>
  <c r="B70" i="18"/>
  <c r="D70" i="18" s="1"/>
  <c r="B44" i="18"/>
  <c r="D44" i="18" s="1"/>
  <c r="B36" i="18"/>
  <c r="D36" i="18" s="1"/>
  <c r="B29" i="18"/>
  <c r="D29" i="18" s="1"/>
  <c r="B24" i="18"/>
  <c r="D24" i="18" s="1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9" i="17"/>
  <c r="D180" i="17"/>
  <c r="D181" i="17"/>
  <c r="D182" i="17"/>
  <c r="D183" i="17"/>
  <c r="D184" i="17"/>
  <c r="D186" i="17"/>
  <c r="D187" i="17"/>
  <c r="D188" i="17"/>
  <c r="D189" i="17"/>
  <c r="D190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5" i="17"/>
  <c r="B243" i="17"/>
  <c r="D243" i="17" s="1"/>
  <c r="B191" i="17"/>
  <c r="D191" i="17" s="1"/>
  <c r="B185" i="17"/>
  <c r="D185" i="17" s="1"/>
  <c r="B178" i="17"/>
  <c r="D178" i="17" s="1"/>
  <c r="B165" i="17"/>
  <c r="D165" i="17" s="1"/>
  <c r="B131" i="17"/>
  <c r="D131" i="17" s="1"/>
  <c r="B73" i="17"/>
  <c r="D73" i="17" s="1"/>
  <c r="B42" i="17"/>
  <c r="D42" i="17" s="1"/>
  <c r="B21" i="17"/>
  <c r="D21" i="17" s="1"/>
  <c r="B313" i="17" l="1"/>
  <c r="B312" i="18"/>
  <c r="D313" i="17"/>
  <c r="D312" i="18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4" i="16"/>
  <c r="D25" i="16"/>
  <c r="D26" i="16"/>
  <c r="D27" i="16"/>
  <c r="D28" i="16"/>
  <c r="D29" i="16"/>
  <c r="D30" i="16"/>
  <c r="D31" i="16"/>
  <c r="D33" i="16"/>
  <c r="D34" i="16"/>
  <c r="D36" i="16"/>
  <c r="D37" i="16"/>
  <c r="D38" i="16"/>
  <c r="D39" i="16"/>
  <c r="D40" i="16"/>
  <c r="D41" i="16"/>
  <c r="D42" i="16"/>
  <c r="D44" i="16"/>
  <c r="D45" i="16"/>
  <c r="D46" i="16"/>
  <c r="D47" i="16"/>
  <c r="D48" i="16"/>
  <c r="D49" i="16"/>
  <c r="D50" i="16"/>
  <c r="D51" i="16"/>
  <c r="D52" i="16"/>
  <c r="D53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5" i="16"/>
  <c r="D116" i="16"/>
  <c r="D117" i="16"/>
  <c r="D118" i="16"/>
  <c r="D119" i="16"/>
  <c r="D120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7" i="16"/>
  <c r="D168" i="16"/>
  <c r="D170" i="16"/>
  <c r="D171" i="16"/>
  <c r="D172" i="16"/>
  <c r="D173" i="16"/>
  <c r="D174" i="16"/>
  <c r="D175" i="16"/>
  <c r="D176" i="16"/>
  <c r="D177" i="16"/>
  <c r="D178" i="16"/>
  <c r="D179" i="16"/>
  <c r="D181" i="16"/>
  <c r="D182" i="16"/>
  <c r="D183" i="16"/>
  <c r="D184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4" i="16"/>
  <c r="D305" i="16"/>
  <c r="D306" i="16"/>
  <c r="D307" i="16"/>
  <c r="D308" i="16"/>
  <c r="D309" i="16"/>
  <c r="D310" i="16"/>
  <c r="D3" i="16"/>
  <c r="B303" i="16"/>
  <c r="D303" i="16" s="1"/>
  <c r="B284" i="16"/>
  <c r="D284" i="16" s="1"/>
  <c r="B185" i="16"/>
  <c r="D185" i="16" s="1"/>
  <c r="B180" i="16"/>
  <c r="D180" i="16" s="1"/>
  <c r="B169" i="16"/>
  <c r="D169" i="16" s="1"/>
  <c r="B166" i="16"/>
  <c r="D166" i="16" s="1"/>
  <c r="B144" i="16"/>
  <c r="D144" i="16" s="1"/>
  <c r="B121" i="16"/>
  <c r="D121" i="16" s="1"/>
  <c r="B114" i="16"/>
  <c r="D114" i="16" s="1"/>
  <c r="B69" i="16"/>
  <c r="D69" i="16" s="1"/>
  <c r="B68" i="16"/>
  <c r="D68" i="16" s="1"/>
  <c r="B54" i="16"/>
  <c r="D54" i="16" s="1"/>
  <c r="B43" i="16"/>
  <c r="D43" i="16" s="1"/>
  <c r="B35" i="16"/>
  <c r="D35" i="16" s="1"/>
  <c r="B32" i="16"/>
  <c r="D32" i="16" s="1"/>
  <c r="B23" i="16"/>
  <c r="B311" i="16" l="1"/>
  <c r="D23" i="16"/>
  <c r="D311" i="16" s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4" i="15"/>
  <c r="D25" i="15"/>
  <c r="D26" i="15"/>
  <c r="D27" i="15"/>
  <c r="D29" i="15"/>
  <c r="D30" i="15"/>
  <c r="D31" i="15"/>
  <c r="D33" i="15"/>
  <c r="D34" i="15"/>
  <c r="D36" i="15"/>
  <c r="D37" i="15"/>
  <c r="D38" i="15"/>
  <c r="D39" i="15"/>
  <c r="D40" i="15"/>
  <c r="D41" i="15"/>
  <c r="D42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70" i="15"/>
  <c r="D71" i="15"/>
  <c r="D72" i="15"/>
  <c r="D73" i="15"/>
  <c r="D75" i="15"/>
  <c r="D76" i="15"/>
  <c r="D77" i="15"/>
  <c r="D78" i="15"/>
  <c r="D79" i="15"/>
  <c r="D80" i="15"/>
  <c r="D81" i="15"/>
  <c r="D82" i="15"/>
  <c r="D83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7" i="15"/>
  <c r="D168" i="15"/>
  <c r="D169" i="15"/>
  <c r="D170" i="15"/>
  <c r="D171" i="15"/>
  <c r="D172" i="15"/>
  <c r="D173" i="15"/>
  <c r="D174" i="15"/>
  <c r="D175" i="15"/>
  <c r="D176" i="15"/>
  <c r="D177" i="15"/>
  <c r="D179" i="15"/>
  <c r="D180" i="15"/>
  <c r="D181" i="15"/>
  <c r="D184" i="15"/>
  <c r="D185" i="15"/>
  <c r="D186" i="15"/>
  <c r="D187" i="15"/>
  <c r="D188" i="15"/>
  <c r="D189" i="15"/>
  <c r="D190" i="15"/>
  <c r="D191" i="15"/>
  <c r="D192" i="15"/>
  <c r="D193" i="15"/>
  <c r="D195" i="15"/>
  <c r="D196" i="15"/>
  <c r="D197" i="15"/>
  <c r="D198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5" i="15"/>
  <c r="D286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4" i="15"/>
  <c r="D305" i="15"/>
  <c r="D306" i="15"/>
  <c r="D307" i="15"/>
  <c r="D308" i="15"/>
  <c r="D309" i="15"/>
  <c r="D310" i="15"/>
  <c r="D3" i="15"/>
  <c r="B303" i="15"/>
  <c r="D303" i="15" s="1"/>
  <c r="B287" i="15"/>
  <c r="D287" i="15" s="1"/>
  <c r="B284" i="15"/>
  <c r="D284" i="15" s="1"/>
  <c r="B199" i="15"/>
  <c r="D199" i="15" s="1"/>
  <c r="B194" i="15"/>
  <c r="D194" i="15" s="1"/>
  <c r="B183" i="15"/>
  <c r="D183" i="15" s="1"/>
  <c r="B182" i="15"/>
  <c r="D182" i="15" s="1"/>
  <c r="B178" i="15"/>
  <c r="D178" i="15" s="1"/>
  <c r="B166" i="15"/>
  <c r="D166" i="15" s="1"/>
  <c r="B144" i="15"/>
  <c r="D144" i="15" s="1"/>
  <c r="B115" i="15"/>
  <c r="D115" i="15" s="1"/>
  <c r="B114" i="15"/>
  <c r="D114" i="15" s="1"/>
  <c r="B84" i="15"/>
  <c r="D84" i="15" s="1"/>
  <c r="B74" i="15"/>
  <c r="D74" i="15" s="1"/>
  <c r="B69" i="15"/>
  <c r="D69" i="15" s="1"/>
  <c r="B68" i="15"/>
  <c r="D68" i="15" s="1"/>
  <c r="B43" i="15"/>
  <c r="D43" i="15" s="1"/>
  <c r="B35" i="15"/>
  <c r="D35" i="15" s="1"/>
  <c r="B32" i="15"/>
  <c r="D32" i="15" s="1"/>
  <c r="B28" i="15"/>
  <c r="D28" i="15" s="1"/>
  <c r="B23" i="15"/>
  <c r="D23" i="15" s="1"/>
  <c r="D311" i="15" l="1"/>
  <c r="B311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4" i="14"/>
  <c r="D25" i="14"/>
  <c r="D26" i="14"/>
  <c r="D27" i="14"/>
  <c r="D28" i="14"/>
  <c r="D29" i="14"/>
  <c r="D30" i="14"/>
  <c r="D31" i="14"/>
  <c r="D32" i="14"/>
  <c r="D33" i="14"/>
  <c r="D34" i="14"/>
  <c r="D36" i="14"/>
  <c r="D37" i="14"/>
  <c r="D38" i="14"/>
  <c r="D39" i="14"/>
  <c r="D40" i="14"/>
  <c r="D41" i="14"/>
  <c r="D42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6" i="14"/>
  <c r="D117" i="14"/>
  <c r="D118" i="14"/>
  <c r="D119" i="14"/>
  <c r="D120" i="14"/>
  <c r="D122" i="14"/>
  <c r="D123" i="14"/>
  <c r="D124" i="14"/>
  <c r="D125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1" i="14"/>
  <c r="D182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4" i="14"/>
  <c r="D305" i="14"/>
  <c r="D306" i="14"/>
  <c r="D307" i="14"/>
  <c r="D308" i="14"/>
  <c r="D309" i="14"/>
  <c r="D3" i="14"/>
  <c r="B303" i="14"/>
  <c r="D303" i="14" s="1"/>
  <c r="B287" i="14"/>
  <c r="D287" i="14" s="1"/>
  <c r="B272" i="14"/>
  <c r="D272" i="14" s="1"/>
  <c r="B199" i="14"/>
  <c r="D199" i="14" s="1"/>
  <c r="B183" i="14"/>
  <c r="D183" i="14" s="1"/>
  <c r="B180" i="14"/>
  <c r="D180" i="14" s="1"/>
  <c r="B166" i="14"/>
  <c r="D166" i="14" s="1"/>
  <c r="B144" i="14"/>
  <c r="D144" i="14" s="1"/>
  <c r="B126" i="14"/>
  <c r="D126" i="14" s="1"/>
  <c r="B121" i="14"/>
  <c r="D121" i="14" s="1"/>
  <c r="B115" i="14"/>
  <c r="D115" i="14" s="1"/>
  <c r="B114" i="14"/>
  <c r="D114" i="14" s="1"/>
  <c r="B84" i="14"/>
  <c r="D84" i="14" s="1"/>
  <c r="B68" i="14"/>
  <c r="D68" i="14" s="1"/>
  <c r="B44" i="14"/>
  <c r="D44" i="14" s="1"/>
  <c r="B43" i="14"/>
  <c r="D43" i="14" s="1"/>
  <c r="B35" i="14"/>
  <c r="D35" i="14" s="1"/>
  <c r="B23" i="14"/>
  <c r="D23" i="14" s="1"/>
  <c r="B310" i="14" l="1"/>
  <c r="D310" i="14"/>
  <c r="E305" i="13"/>
  <c r="E304" i="13"/>
  <c r="E285" i="13"/>
  <c r="E273" i="13"/>
  <c r="E271" i="13"/>
  <c r="E264" i="13"/>
  <c r="E256" i="13"/>
  <c r="E238" i="13"/>
  <c r="E218" i="13"/>
  <c r="E200" i="13"/>
  <c r="E198" i="13"/>
  <c r="E193" i="13"/>
  <c r="E187" i="13"/>
  <c r="E184" i="13"/>
  <c r="E182" i="13"/>
  <c r="E181" i="13"/>
  <c r="E170" i="13"/>
  <c r="E169" i="13"/>
  <c r="E70" i="13"/>
  <c r="E69" i="13"/>
  <c r="E44" i="13"/>
  <c r="E43" i="13"/>
  <c r="E41" i="13"/>
  <c r="E29" i="13"/>
  <c r="E24" i="13"/>
  <c r="D311" i="13"/>
  <c r="D279" i="13"/>
  <c r="E279" i="13" s="1"/>
  <c r="D167" i="13"/>
  <c r="E167" i="13" s="1"/>
  <c r="D146" i="13"/>
  <c r="E146" i="13" s="1"/>
  <c r="E145" i="13"/>
  <c r="E142" i="13"/>
  <c r="D122" i="13"/>
  <c r="E122" i="13" s="1"/>
  <c r="E115" i="13"/>
  <c r="D99" i="13"/>
  <c r="E99" i="13" s="1"/>
  <c r="D36" i="13"/>
  <c r="E36" i="13" s="1"/>
  <c r="D34" i="13"/>
  <c r="E34" i="13" s="1"/>
  <c r="D33" i="13"/>
  <c r="E33" i="13" s="1"/>
  <c r="D25" i="13"/>
  <c r="E25" i="13" s="1"/>
  <c r="D20" i="13"/>
  <c r="E20" i="13" s="1"/>
  <c r="E311" i="13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199" i="12"/>
  <c r="D25" i="12"/>
  <c r="D263" i="12"/>
  <c r="D27" i="12"/>
  <c r="D29" i="12"/>
  <c r="D30" i="12"/>
  <c r="D31" i="12"/>
  <c r="D278" i="12"/>
  <c r="D34" i="12"/>
  <c r="D36" i="12"/>
  <c r="D37" i="12"/>
  <c r="D38" i="12"/>
  <c r="D39" i="12"/>
  <c r="D180" i="12"/>
  <c r="D41" i="12"/>
  <c r="D181" i="12"/>
  <c r="D194" i="12"/>
  <c r="D45" i="12"/>
  <c r="D46" i="12"/>
  <c r="D47" i="12"/>
  <c r="D48" i="12"/>
  <c r="D49" i="12"/>
  <c r="D50" i="12"/>
  <c r="D51" i="12"/>
  <c r="D52" i="12"/>
  <c r="D53" i="12"/>
  <c r="D7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145" i="12"/>
  <c r="D70" i="12"/>
  <c r="D71" i="12"/>
  <c r="D284" i="12"/>
  <c r="D73" i="12"/>
  <c r="D3" i="12"/>
  <c r="D75" i="12"/>
  <c r="D76" i="12"/>
  <c r="D77" i="12"/>
  <c r="D78" i="12"/>
  <c r="D79" i="12"/>
  <c r="D80" i="12"/>
  <c r="D81" i="12"/>
  <c r="D82" i="12"/>
  <c r="D83" i="12"/>
  <c r="D44" i="12"/>
  <c r="D85" i="12"/>
  <c r="D86" i="12"/>
  <c r="D87" i="12"/>
  <c r="D88" i="12"/>
  <c r="D89" i="12"/>
  <c r="D90" i="12"/>
  <c r="D91" i="12"/>
  <c r="D92" i="12"/>
  <c r="D93" i="12"/>
  <c r="D94" i="12"/>
  <c r="D95" i="12"/>
  <c r="D54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40" i="12"/>
  <c r="D116" i="12"/>
  <c r="D117" i="12"/>
  <c r="D118" i="12"/>
  <c r="D119" i="12"/>
  <c r="D120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66" i="12"/>
  <c r="D146" i="12"/>
  <c r="D147" i="12"/>
  <c r="D148" i="12"/>
  <c r="D149" i="12"/>
  <c r="D150" i="12"/>
  <c r="D151" i="12"/>
  <c r="D152" i="12"/>
  <c r="D153" i="12"/>
  <c r="D154" i="12"/>
  <c r="D35" i="12"/>
  <c r="D156" i="12"/>
  <c r="D157" i="12"/>
  <c r="D158" i="12"/>
  <c r="D159" i="12"/>
  <c r="D160" i="12"/>
  <c r="D161" i="12"/>
  <c r="D162" i="12"/>
  <c r="D163" i="12"/>
  <c r="D69" i="12"/>
  <c r="D165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15" i="12"/>
  <c r="D182" i="12"/>
  <c r="D121" i="12"/>
  <c r="D184" i="12"/>
  <c r="D185" i="12"/>
  <c r="D186" i="12"/>
  <c r="D187" i="12"/>
  <c r="D188" i="12"/>
  <c r="D189" i="12"/>
  <c r="D190" i="12"/>
  <c r="D191" i="12"/>
  <c r="D192" i="12"/>
  <c r="D193" i="12"/>
  <c r="D23" i="12"/>
  <c r="D195" i="12"/>
  <c r="D196" i="12"/>
  <c r="D198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4" i="12"/>
  <c r="D265" i="12"/>
  <c r="D266" i="12"/>
  <c r="D267" i="12"/>
  <c r="D268" i="12"/>
  <c r="D269" i="12"/>
  <c r="D270" i="12"/>
  <c r="D271" i="12"/>
  <c r="D273" i="12"/>
  <c r="D274" i="12"/>
  <c r="D275" i="12"/>
  <c r="D277" i="12"/>
  <c r="D32" i="12"/>
  <c r="D279" i="12"/>
  <c r="D280" i="12"/>
  <c r="D281" i="12"/>
  <c r="D282" i="12"/>
  <c r="D283" i="12"/>
  <c r="D292" i="12"/>
  <c r="D285" i="12"/>
  <c r="D286" i="12"/>
  <c r="D287" i="12"/>
  <c r="D288" i="12"/>
  <c r="D289" i="12"/>
  <c r="D290" i="12"/>
  <c r="D291" i="12"/>
  <c r="D72" i="12"/>
  <c r="D293" i="12"/>
  <c r="D294" i="12"/>
  <c r="D295" i="12"/>
  <c r="D296" i="12"/>
  <c r="D297" i="12"/>
  <c r="D298" i="12"/>
  <c r="D299" i="12"/>
  <c r="D300" i="12"/>
  <c r="D301" i="12"/>
  <c r="D302" i="12"/>
  <c r="D144" i="12"/>
  <c r="D304" i="12"/>
  <c r="D305" i="12"/>
  <c r="D306" i="12"/>
  <c r="D307" i="12"/>
  <c r="D308" i="12"/>
  <c r="D309" i="12"/>
  <c r="D42" i="12"/>
  <c r="B28" i="12"/>
  <c r="D28" i="12" s="1"/>
  <c r="B26" i="12"/>
  <c r="D26" i="12" s="1"/>
  <c r="B303" i="12"/>
  <c r="D303" i="12" s="1"/>
  <c r="B96" i="12"/>
  <c r="D96" i="12" s="1"/>
  <c r="B84" i="12"/>
  <c r="D84" i="12" s="1"/>
  <c r="B114" i="12"/>
  <c r="D114" i="12" s="1"/>
  <c r="B43" i="12"/>
  <c r="D43" i="12" s="1"/>
  <c r="B164" i="12"/>
  <c r="D164" i="12" s="1"/>
  <c r="B24" i="12"/>
  <c r="D24" i="12" s="1"/>
  <c r="B33" i="12"/>
  <c r="D33" i="12" s="1"/>
  <c r="B155" i="12"/>
  <c r="D155" i="12" s="1"/>
  <c r="B183" i="12"/>
  <c r="D183" i="12" s="1"/>
  <c r="B68" i="12"/>
  <c r="D68" i="12" s="1"/>
  <c r="B276" i="12"/>
  <c r="D276" i="12" s="1"/>
  <c r="B272" i="12"/>
  <c r="D272" i="12" s="1"/>
  <c r="B197" i="12"/>
  <c r="D197" i="12" s="1"/>
  <c r="B310" i="12" l="1"/>
  <c r="D310" i="12"/>
  <c r="L190" i="11"/>
  <c r="L189" i="11"/>
  <c r="L184" i="11"/>
  <c r="D18" i="11"/>
  <c r="D268" i="11"/>
  <c r="D265" i="11"/>
  <c r="D238" i="11"/>
  <c r="D230" i="11"/>
  <c r="D221" i="11"/>
  <c r="D207" i="11"/>
  <c r="D204" i="11"/>
  <c r="D193" i="11"/>
  <c r="D190" i="11"/>
  <c r="D189" i="11"/>
  <c r="D184" i="11"/>
  <c r="D180" i="11"/>
  <c r="D178" i="11"/>
  <c r="D177" i="11"/>
  <c r="D168" i="11"/>
  <c r="D164" i="11"/>
  <c r="D130" i="11"/>
  <c r="D81" i="11"/>
  <c r="D57" i="11"/>
  <c r="D47" i="11"/>
  <c r="D93" i="10"/>
  <c r="D79" i="10"/>
  <c r="D216" i="10"/>
  <c r="L193" i="11" l="1"/>
  <c r="L196" i="11" s="1"/>
  <c r="D4" i="10"/>
  <c r="E4" i="10" s="1"/>
  <c r="D20" i="10"/>
  <c r="D20" i="11" s="1"/>
  <c r="E20" i="11" s="1"/>
  <c r="D23" i="10"/>
  <c r="D25" i="10"/>
  <c r="D25" i="11" s="1"/>
  <c r="E25" i="11" s="1"/>
  <c r="D38" i="10"/>
  <c r="E38" i="10" s="1"/>
  <c r="E47" i="10"/>
  <c r="E79" i="10"/>
  <c r="E81" i="10"/>
  <c r="E160" i="10"/>
  <c r="E177" i="10"/>
  <c r="E184" i="10"/>
  <c r="E194" i="10"/>
  <c r="E204" i="10"/>
  <c r="D208" i="10"/>
  <c r="D208" i="11" s="1"/>
  <c r="E208" i="11" s="1"/>
  <c r="E221" i="10"/>
  <c r="D229" i="10"/>
  <c r="D229" i="11" s="1"/>
  <c r="E229" i="11" s="1"/>
  <c r="D237" i="10"/>
  <c r="D241" i="10"/>
  <c r="D241" i="11" s="1"/>
  <c r="E241" i="11" s="1"/>
  <c r="E242" i="10"/>
  <c r="E249" i="10"/>
  <c r="E298" i="10"/>
  <c r="E268" i="10"/>
  <c r="E193" i="10"/>
  <c r="E180" i="10"/>
  <c r="E168" i="10"/>
  <c r="E127" i="10"/>
  <c r="E72" i="10"/>
  <c r="E20" i="10"/>
  <c r="E265" i="10"/>
  <c r="E238" i="10"/>
  <c r="E230" i="10"/>
  <c r="E227" i="10"/>
  <c r="E216" i="10"/>
  <c r="E207" i="10"/>
  <c r="E190" i="10"/>
  <c r="E189" i="10"/>
  <c r="E178" i="10"/>
  <c r="E170" i="10"/>
  <c r="E164" i="10"/>
  <c r="E130" i="10"/>
  <c r="E93" i="10"/>
  <c r="E57" i="10"/>
  <c r="E45" i="10"/>
  <c r="E31" i="10"/>
  <c r="E306" i="11"/>
  <c r="E287" i="11"/>
  <c r="E268" i="11"/>
  <c r="E265" i="11"/>
  <c r="E238" i="11"/>
  <c r="E232" i="11"/>
  <c r="E230" i="11"/>
  <c r="E221" i="11"/>
  <c r="E207" i="11"/>
  <c r="E204" i="11"/>
  <c r="E200" i="11"/>
  <c r="E196" i="11"/>
  <c r="E193" i="11"/>
  <c r="E190" i="11"/>
  <c r="E189" i="11"/>
  <c r="E184" i="11"/>
  <c r="E180" i="11"/>
  <c r="E178" i="11"/>
  <c r="E177" i="11"/>
  <c r="E168" i="11"/>
  <c r="E164" i="11"/>
  <c r="E162" i="11"/>
  <c r="E130" i="11"/>
  <c r="E119" i="11"/>
  <c r="E85" i="11"/>
  <c r="E81" i="11"/>
  <c r="E57" i="11"/>
  <c r="E47" i="11"/>
  <c r="E29" i="11"/>
  <c r="E18" i="11"/>
  <c r="E15" i="11"/>
  <c r="E25" i="10" l="1"/>
  <c r="E241" i="10"/>
  <c r="E23" i="10"/>
  <c r="D23" i="11"/>
  <c r="E23" i="11" s="1"/>
  <c r="E229" i="10"/>
  <c r="E208" i="10"/>
  <c r="E237" i="10"/>
  <c r="D237" i="11"/>
  <c r="E237" i="11" s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70" i="9"/>
  <c r="D24" i="9"/>
  <c r="D25" i="9"/>
  <c r="D272" i="9"/>
  <c r="D27" i="9"/>
  <c r="D29" i="9"/>
  <c r="D30" i="9"/>
  <c r="D31" i="9"/>
  <c r="D33" i="9"/>
  <c r="D34" i="9"/>
  <c r="D36" i="9"/>
  <c r="D37" i="9"/>
  <c r="D38" i="9"/>
  <c r="D39" i="9"/>
  <c r="D40" i="9"/>
  <c r="D41" i="9"/>
  <c r="D199" i="9"/>
  <c r="D258" i="9"/>
  <c r="D45" i="9"/>
  <c r="D46" i="9"/>
  <c r="D47" i="9"/>
  <c r="D48" i="9"/>
  <c r="D49" i="9"/>
  <c r="D50" i="9"/>
  <c r="D51" i="9"/>
  <c r="D52" i="9"/>
  <c r="D53" i="9"/>
  <c r="D54" i="9"/>
  <c r="D114" i="9"/>
  <c r="D56" i="9"/>
  <c r="D57" i="9"/>
  <c r="D58" i="9"/>
  <c r="D59" i="9"/>
  <c r="D60" i="9"/>
  <c r="D61" i="9"/>
  <c r="D62" i="9"/>
  <c r="D64" i="9"/>
  <c r="D65" i="9"/>
  <c r="D35" i="9"/>
  <c r="D67" i="9"/>
  <c r="D180" i="9"/>
  <c r="D70" i="9"/>
  <c r="D71" i="9"/>
  <c r="D72" i="9"/>
  <c r="D73" i="9"/>
  <c r="D3" i="9"/>
  <c r="D75" i="9"/>
  <c r="D76" i="9"/>
  <c r="D77" i="9"/>
  <c r="D78" i="9"/>
  <c r="D79" i="9"/>
  <c r="D80" i="9"/>
  <c r="D81" i="9"/>
  <c r="D82" i="9"/>
  <c r="D83" i="9"/>
  <c r="D69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43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5" i="9"/>
  <c r="D116" i="9"/>
  <c r="D117" i="9"/>
  <c r="D118" i="9"/>
  <c r="D119" i="9"/>
  <c r="D120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81" i="9"/>
  <c r="D183" i="9"/>
  <c r="D146" i="9"/>
  <c r="D42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63" i="9"/>
  <c r="D167" i="9"/>
  <c r="D66" i="9"/>
  <c r="D170" i="9"/>
  <c r="D171" i="9"/>
  <c r="D172" i="9"/>
  <c r="D173" i="9"/>
  <c r="D174" i="9"/>
  <c r="D175" i="9"/>
  <c r="D176" i="9"/>
  <c r="D177" i="9"/>
  <c r="D178" i="9"/>
  <c r="D179" i="9"/>
  <c r="D182" i="9"/>
  <c r="D166" i="9"/>
  <c r="D184" i="9"/>
  <c r="D185" i="9"/>
  <c r="D186" i="9"/>
  <c r="D187" i="9"/>
  <c r="D188" i="9"/>
  <c r="D189" i="9"/>
  <c r="D190" i="9"/>
  <c r="D191" i="9"/>
  <c r="D74" i="9"/>
  <c r="D193" i="9"/>
  <c r="D194" i="9"/>
  <c r="D195" i="9"/>
  <c r="D196" i="9"/>
  <c r="D197" i="9"/>
  <c r="D198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303" i="9"/>
  <c r="D259" i="9"/>
  <c r="D260" i="9"/>
  <c r="D261" i="9"/>
  <c r="D262" i="9"/>
  <c r="D263" i="9"/>
  <c r="D264" i="9"/>
  <c r="D265" i="9"/>
  <c r="D266" i="9"/>
  <c r="D267" i="9"/>
  <c r="D268" i="9"/>
  <c r="D269" i="9"/>
  <c r="D28" i="9"/>
  <c r="D271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3" i="9"/>
  <c r="D288" i="9"/>
  <c r="D289" i="9"/>
  <c r="D290" i="9"/>
  <c r="D98" i="9"/>
  <c r="D292" i="9"/>
  <c r="D293" i="9"/>
  <c r="D294" i="9"/>
  <c r="D295" i="9"/>
  <c r="D296" i="9"/>
  <c r="D297" i="9"/>
  <c r="D298" i="9"/>
  <c r="D299" i="9"/>
  <c r="D300" i="9"/>
  <c r="D301" i="9"/>
  <c r="D302" i="9"/>
  <c r="D168" i="9"/>
  <c r="D304" i="9"/>
  <c r="D305" i="9"/>
  <c r="D306" i="9"/>
  <c r="D307" i="9"/>
  <c r="D308" i="9"/>
  <c r="D55" i="9"/>
  <c r="C309" i="9"/>
  <c r="B32" i="9"/>
  <c r="D32" i="9" s="1"/>
  <c r="B121" i="9"/>
  <c r="D121" i="9" s="1"/>
  <c r="B147" i="9"/>
  <c r="D147" i="9" s="1"/>
  <c r="B145" i="9"/>
  <c r="D145" i="9" s="1"/>
  <c r="B68" i="9"/>
  <c r="D68" i="9" s="1"/>
  <c r="B26" i="9"/>
  <c r="D26" i="9" s="1"/>
  <c r="B44" i="9"/>
  <c r="D44" i="9" s="1"/>
  <c r="B169" i="9"/>
  <c r="D169" i="9" s="1"/>
  <c r="B144" i="9"/>
  <c r="D144" i="9" s="1"/>
  <c r="B192" i="9"/>
  <c r="D192" i="9" s="1"/>
  <c r="B84" i="9"/>
  <c r="D84" i="9" s="1"/>
  <c r="B291" i="9"/>
  <c r="D291" i="9" s="1"/>
  <c r="B287" i="9"/>
  <c r="E310" i="10" l="1"/>
  <c r="E310" i="11"/>
  <c r="B309" i="9"/>
  <c r="D287" i="9"/>
  <c r="D309" i="9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4" i="8"/>
  <c r="D25" i="8"/>
  <c r="D26" i="8"/>
  <c r="D27" i="8"/>
  <c r="D29" i="8"/>
  <c r="D30" i="8"/>
  <c r="D31" i="8"/>
  <c r="D33" i="8"/>
  <c r="D34" i="8"/>
  <c r="D36" i="8"/>
  <c r="D37" i="8"/>
  <c r="D38" i="8"/>
  <c r="D39" i="8"/>
  <c r="D41" i="8"/>
  <c r="D42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5" i="8"/>
  <c r="D116" i="8"/>
  <c r="D117" i="8"/>
  <c r="D118" i="8"/>
  <c r="D119" i="8"/>
  <c r="D120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1" i="8"/>
  <c r="D182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4" i="8"/>
  <c r="D305" i="8"/>
  <c r="D306" i="8"/>
  <c r="D307" i="8"/>
  <c r="D308" i="8"/>
  <c r="D3" i="8"/>
  <c r="B303" i="8"/>
  <c r="D303" i="8" s="1"/>
  <c r="B197" i="8"/>
  <c r="D197" i="8" s="1"/>
  <c r="B183" i="8"/>
  <c r="D183" i="8" s="1"/>
  <c r="B180" i="8"/>
  <c r="D180" i="8" s="1"/>
  <c r="B166" i="8"/>
  <c r="D166" i="8" s="1"/>
  <c r="B145" i="8"/>
  <c r="D145" i="8" s="1"/>
  <c r="B144" i="8"/>
  <c r="D144" i="8" s="1"/>
  <c r="B121" i="8"/>
  <c r="D121" i="8" s="1"/>
  <c r="B114" i="8"/>
  <c r="D114" i="8" s="1"/>
  <c r="B84" i="8"/>
  <c r="D84" i="8" s="1"/>
  <c r="B69" i="8"/>
  <c r="D69" i="8" s="1"/>
  <c r="B68" i="8"/>
  <c r="D68" i="8" s="1"/>
  <c r="B43" i="8"/>
  <c r="D43" i="8" s="1"/>
  <c r="B40" i="8"/>
  <c r="D40" i="8" s="1"/>
  <c r="B35" i="8"/>
  <c r="D35" i="8" s="1"/>
  <c r="B32" i="8"/>
  <c r="D32" i="8" s="1"/>
  <c r="B28" i="8"/>
  <c r="D28" i="8" s="1"/>
  <c r="B23" i="8"/>
  <c r="B309" i="8" l="1"/>
  <c r="D23" i="8"/>
  <c r="D309" i="8" s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7" i="7"/>
  <c r="D28" i="7"/>
  <c r="D30" i="7"/>
  <c r="D31" i="7"/>
  <c r="D34" i="7"/>
  <c r="D36" i="7"/>
  <c r="D37" i="7"/>
  <c r="D38" i="7"/>
  <c r="D39" i="7"/>
  <c r="D40" i="7"/>
  <c r="D41" i="7"/>
  <c r="D42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5" i="7"/>
  <c r="D116" i="7"/>
  <c r="D117" i="7"/>
  <c r="D118" i="7"/>
  <c r="D119" i="7"/>
  <c r="D120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2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4" i="7"/>
  <c r="D265" i="7"/>
  <c r="D266" i="7"/>
  <c r="D267" i="7"/>
  <c r="D268" i="7"/>
  <c r="D269" i="7"/>
  <c r="D270" i="7"/>
  <c r="D271" i="7"/>
  <c r="D273" i="7"/>
  <c r="D274" i="7"/>
  <c r="D277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4" i="7"/>
  <c r="D305" i="7"/>
  <c r="D306" i="7"/>
  <c r="D307" i="7"/>
  <c r="D308" i="7"/>
  <c r="D3" i="7"/>
  <c r="B303" i="7"/>
  <c r="D303" i="7" s="1"/>
  <c r="B278" i="7"/>
  <c r="D278" i="7" s="1"/>
  <c r="B276" i="7"/>
  <c r="D276" i="7" s="1"/>
  <c r="B275" i="7"/>
  <c r="D275" i="7" s="1"/>
  <c r="B272" i="7"/>
  <c r="D272" i="7" s="1"/>
  <c r="B263" i="7"/>
  <c r="D263" i="7" s="1"/>
  <c r="B183" i="7"/>
  <c r="D183" i="7" s="1"/>
  <c r="B181" i="7"/>
  <c r="D181" i="7" s="1"/>
  <c r="B180" i="7"/>
  <c r="D180" i="7" s="1"/>
  <c r="B144" i="7"/>
  <c r="D144" i="7" s="1"/>
  <c r="B121" i="7"/>
  <c r="D121" i="7" s="1"/>
  <c r="B114" i="7"/>
  <c r="D114" i="7" s="1"/>
  <c r="B98" i="7"/>
  <c r="D98" i="7" s="1"/>
  <c r="B68" i="7"/>
  <c r="D68" i="7" s="1"/>
  <c r="B43" i="7"/>
  <c r="D43" i="7" s="1"/>
  <c r="B35" i="7"/>
  <c r="D35" i="7" s="1"/>
  <c r="B33" i="7"/>
  <c r="D33" i="7" s="1"/>
  <c r="B32" i="7"/>
  <c r="D32" i="7" s="1"/>
  <c r="B29" i="7"/>
  <c r="D29" i="7" s="1"/>
  <c r="B26" i="7"/>
  <c r="D26" i="7" s="1"/>
  <c r="D309" i="7" l="1"/>
  <c r="B309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4" i="6"/>
  <c r="D25" i="6"/>
  <c r="D26" i="6"/>
  <c r="D27" i="6"/>
  <c r="D29" i="6"/>
  <c r="D30" i="6"/>
  <c r="D31" i="6"/>
  <c r="D34" i="6"/>
  <c r="D35" i="6"/>
  <c r="D36" i="6"/>
  <c r="D37" i="6"/>
  <c r="D38" i="6"/>
  <c r="D39" i="6"/>
  <c r="D40" i="6"/>
  <c r="D41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6" i="6"/>
  <c r="D117" i="6"/>
  <c r="D118" i="6"/>
  <c r="D119" i="6"/>
  <c r="D120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2" i="6"/>
  <c r="D143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2" i="6"/>
  <c r="D184" i="6"/>
  <c r="D185" i="6"/>
  <c r="D187" i="6"/>
  <c r="D188" i="6"/>
  <c r="D189" i="6"/>
  <c r="D190" i="6"/>
  <c r="D191" i="6"/>
  <c r="D192" i="6"/>
  <c r="D193" i="6"/>
  <c r="D194" i="6"/>
  <c r="D195" i="6"/>
  <c r="D196" i="6"/>
  <c r="D198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3" i="6"/>
  <c r="D274" i="6"/>
  <c r="D275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4" i="6"/>
  <c r="D305" i="6"/>
  <c r="D306" i="6"/>
  <c r="D307" i="6"/>
  <c r="D308" i="6"/>
  <c r="D3" i="6"/>
  <c r="B303" i="6"/>
  <c r="D303" i="6" s="1"/>
  <c r="B276" i="6"/>
  <c r="D276" i="6" s="1"/>
  <c r="B272" i="6"/>
  <c r="D272" i="6" s="1"/>
  <c r="B199" i="6"/>
  <c r="D199" i="6" s="1"/>
  <c r="B197" i="6"/>
  <c r="D197" i="6" s="1"/>
  <c r="B186" i="6"/>
  <c r="D186" i="6" s="1"/>
  <c r="B183" i="6"/>
  <c r="D183" i="6" s="1"/>
  <c r="B181" i="6"/>
  <c r="D181" i="6" s="1"/>
  <c r="B180" i="6"/>
  <c r="D180" i="6" s="1"/>
  <c r="B166" i="6"/>
  <c r="D166" i="6" s="1"/>
  <c r="B144" i="6"/>
  <c r="D144" i="6" s="1"/>
  <c r="B141" i="6"/>
  <c r="D141" i="6" s="1"/>
  <c r="B121" i="6"/>
  <c r="D121" i="6" s="1"/>
  <c r="B115" i="6"/>
  <c r="D115" i="6" s="1"/>
  <c r="B114" i="6"/>
  <c r="D114" i="6" s="1"/>
  <c r="B84" i="6"/>
  <c r="D84" i="6" s="1"/>
  <c r="B69" i="6"/>
  <c r="D69" i="6" s="1"/>
  <c r="B68" i="6"/>
  <c r="D68" i="6" s="1"/>
  <c r="B43" i="6"/>
  <c r="D43" i="6" s="1"/>
  <c r="B42" i="6"/>
  <c r="D42" i="6" s="1"/>
  <c r="B33" i="6"/>
  <c r="D33" i="6" s="1"/>
  <c r="B32" i="6"/>
  <c r="D32" i="6" s="1"/>
  <c r="B28" i="6"/>
  <c r="D28" i="6" s="1"/>
  <c r="B23" i="6"/>
  <c r="D23" i="6" s="1"/>
  <c r="B309" i="6" l="1"/>
  <c r="D309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4" i="5"/>
  <c r="D25" i="5"/>
  <c r="D27" i="5"/>
  <c r="D29" i="5"/>
  <c r="D30" i="5"/>
  <c r="D31" i="5"/>
  <c r="D33" i="5"/>
  <c r="D34" i="5"/>
  <c r="D36" i="5"/>
  <c r="D37" i="5"/>
  <c r="D38" i="5"/>
  <c r="D39" i="5"/>
  <c r="D40" i="5"/>
  <c r="D41" i="5"/>
  <c r="D42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6" i="5"/>
  <c r="D117" i="5"/>
  <c r="D118" i="5"/>
  <c r="D119" i="5"/>
  <c r="D120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7" i="5"/>
  <c r="D169" i="5"/>
  <c r="D170" i="5"/>
  <c r="D171" i="5"/>
  <c r="D172" i="5"/>
  <c r="D173" i="5"/>
  <c r="D174" i="5"/>
  <c r="D175" i="5"/>
  <c r="D176" i="5"/>
  <c r="D177" i="5"/>
  <c r="D178" i="5"/>
  <c r="D179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5" i="5"/>
  <c r="D196" i="5"/>
  <c r="D197" i="5"/>
  <c r="D198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B272" i="5"/>
  <c r="D272" i="5" s="1"/>
  <c r="B248" i="5"/>
  <c r="D248" i="5" s="1"/>
  <c r="B213" i="5"/>
  <c r="D213" i="5" s="1"/>
  <c r="B199" i="5"/>
  <c r="D199" i="5" s="1"/>
  <c r="B194" i="5"/>
  <c r="D194" i="5" s="1"/>
  <c r="B181" i="5"/>
  <c r="D181" i="5" s="1"/>
  <c r="B180" i="5"/>
  <c r="D180" i="5" s="1"/>
  <c r="B168" i="5"/>
  <c r="D168" i="5" s="1"/>
  <c r="B166" i="5"/>
  <c r="D166" i="5" s="1"/>
  <c r="B145" i="5"/>
  <c r="D145" i="5" s="1"/>
  <c r="B144" i="5"/>
  <c r="D144" i="5" s="1"/>
  <c r="B121" i="5"/>
  <c r="D121" i="5" s="1"/>
  <c r="B115" i="5"/>
  <c r="D115" i="5" s="1"/>
  <c r="B114" i="5"/>
  <c r="D114" i="5" s="1"/>
  <c r="B84" i="5"/>
  <c r="D84" i="5" s="1"/>
  <c r="B69" i="5"/>
  <c r="D69" i="5" s="1"/>
  <c r="B68" i="5"/>
  <c r="D68" i="5" s="1"/>
  <c r="B43" i="5"/>
  <c r="D43" i="5" s="1"/>
  <c r="B35" i="5"/>
  <c r="D35" i="5" s="1"/>
  <c r="B32" i="5"/>
  <c r="D32" i="5" s="1"/>
  <c r="B28" i="5"/>
  <c r="D28" i="5" s="1"/>
  <c r="B26" i="5"/>
  <c r="D26" i="5" s="1"/>
  <c r="B23" i="5"/>
  <c r="D23" i="5" s="1"/>
  <c r="B3" i="5"/>
  <c r="D3" i="5" s="1"/>
  <c r="D309" i="5" l="1"/>
  <c r="B309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5" i="4"/>
  <c r="D116" i="4"/>
  <c r="D117" i="4"/>
  <c r="D118" i="4"/>
  <c r="D119" i="4"/>
  <c r="D120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4" i="4"/>
  <c r="D305" i="4"/>
  <c r="D306" i="4"/>
  <c r="D307" i="4"/>
  <c r="D308" i="4"/>
  <c r="D3" i="4"/>
  <c r="B303" i="4"/>
  <c r="D303" i="4" s="1"/>
  <c r="B199" i="4"/>
  <c r="D199" i="4" s="1"/>
  <c r="B181" i="4"/>
  <c r="D181" i="4" s="1"/>
  <c r="B180" i="4"/>
  <c r="D180" i="4" s="1"/>
  <c r="B144" i="4"/>
  <c r="D144" i="4" s="1"/>
  <c r="B121" i="4"/>
  <c r="D121" i="4" s="1"/>
  <c r="B114" i="4"/>
  <c r="D114" i="4" s="1"/>
  <c r="B84" i="4"/>
  <c r="D84" i="4" s="1"/>
  <c r="B69" i="4"/>
  <c r="D69" i="4" s="1"/>
  <c r="B33" i="4"/>
  <c r="D33" i="4" s="1"/>
  <c r="B32" i="4"/>
  <c r="B309" i="4" l="1"/>
  <c r="D32" i="4"/>
  <c r="D309" i="4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0" i="3"/>
  <c r="D21" i="3"/>
  <c r="D22" i="3"/>
  <c r="D23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5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8" i="3"/>
  <c r="D179" i="3"/>
  <c r="D180" i="3"/>
  <c r="D181" i="3"/>
  <c r="D182" i="3"/>
  <c r="D184" i="3"/>
  <c r="D185" i="3"/>
  <c r="D186" i="3"/>
  <c r="D187" i="3"/>
  <c r="D188" i="3"/>
  <c r="D189" i="3"/>
  <c r="D190" i="3"/>
  <c r="D191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9" i="3"/>
  <c r="D230" i="3"/>
  <c r="D231" i="3"/>
  <c r="D232" i="3"/>
  <c r="D233" i="3"/>
  <c r="D234" i="3"/>
  <c r="D235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" i="3"/>
  <c r="B236" i="3"/>
  <c r="D236" i="3" s="1"/>
  <c r="B228" i="3"/>
  <c r="D228" i="3" s="1"/>
  <c r="B206" i="3"/>
  <c r="D206" i="3" s="1"/>
  <c r="B192" i="3"/>
  <c r="D192" i="3" s="1"/>
  <c r="B183" i="3"/>
  <c r="D183" i="3" s="1"/>
  <c r="B177" i="3"/>
  <c r="D177" i="3" s="1"/>
  <c r="B161" i="3"/>
  <c r="D161" i="3" s="1"/>
  <c r="B80" i="3"/>
  <c r="D80" i="3" s="1"/>
  <c r="B46" i="3"/>
  <c r="D46" i="3" s="1"/>
  <c r="B44" i="3"/>
  <c r="D44" i="3" s="1"/>
  <c r="B24" i="3"/>
  <c r="D24" i="3" s="1"/>
  <c r="B19" i="3"/>
  <c r="B309" i="3" l="1"/>
  <c r="D19" i="3"/>
  <c r="D309" i="3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5" i="2"/>
  <c r="D116" i="2"/>
  <c r="D117" i="2"/>
  <c r="D118" i="2"/>
  <c r="D119" i="2"/>
  <c r="D120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2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8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2" i="2"/>
  <c r="D273" i="2"/>
  <c r="D274" i="2"/>
  <c r="D275" i="2"/>
  <c r="D276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" i="2"/>
  <c r="B277" i="2"/>
  <c r="D277" i="2" s="1"/>
  <c r="B271" i="2"/>
  <c r="D271" i="2" s="1"/>
  <c r="B199" i="2"/>
  <c r="D199" i="2" s="1"/>
  <c r="B197" i="2"/>
  <c r="D197" i="2" s="1"/>
  <c r="B183" i="2"/>
  <c r="D183" i="2" s="1"/>
  <c r="B181" i="2"/>
  <c r="D181" i="2" s="1"/>
  <c r="B180" i="2"/>
  <c r="D180" i="2" s="1"/>
  <c r="B121" i="2"/>
  <c r="D121" i="2" s="1"/>
  <c r="B114" i="2"/>
  <c r="D114" i="2" s="1"/>
  <c r="B84" i="2"/>
  <c r="D84" i="2" s="1"/>
  <c r="B68" i="2"/>
  <c r="D68" i="2" s="1"/>
  <c r="B35" i="2"/>
  <c r="D35" i="2" s="1"/>
  <c r="D309" i="2" l="1"/>
  <c r="B309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4" i="1"/>
  <c r="D25" i="1"/>
  <c r="D26" i="1"/>
  <c r="D27" i="1"/>
  <c r="D29" i="1"/>
  <c r="D30" i="1"/>
  <c r="D31" i="1"/>
  <c r="D33" i="1"/>
  <c r="D34" i="1"/>
  <c r="D35" i="1"/>
  <c r="D36" i="1"/>
  <c r="D37" i="1"/>
  <c r="D38" i="1"/>
  <c r="D39" i="1"/>
  <c r="D40" i="1"/>
  <c r="D41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70" i="1"/>
  <c r="D71" i="1"/>
  <c r="D72" i="1"/>
  <c r="D73" i="1"/>
  <c r="D75" i="1"/>
  <c r="D76" i="1"/>
  <c r="D77" i="1"/>
  <c r="D78" i="1"/>
  <c r="D79" i="1"/>
  <c r="D80" i="1"/>
  <c r="D81" i="1"/>
  <c r="D82" i="1"/>
  <c r="D83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6" i="1"/>
  <c r="D117" i="1"/>
  <c r="D118" i="1"/>
  <c r="D119" i="1"/>
  <c r="D120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2" i="1"/>
  <c r="D183" i="1"/>
  <c r="D184" i="1"/>
  <c r="D185" i="1"/>
  <c r="D187" i="1"/>
  <c r="D188" i="1"/>
  <c r="D189" i="1"/>
  <c r="D190" i="1"/>
  <c r="D191" i="1"/>
  <c r="D193" i="1"/>
  <c r="D194" i="1"/>
  <c r="D195" i="1"/>
  <c r="D196" i="1"/>
  <c r="D198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3" i="1"/>
  <c r="D304" i="1"/>
  <c r="D305" i="1"/>
  <c r="D306" i="1"/>
  <c r="D307" i="1"/>
  <c r="D3" i="1"/>
  <c r="B302" i="1"/>
  <c r="D302" i="1" s="1"/>
  <c r="B271" i="1"/>
  <c r="D271" i="1" s="1"/>
  <c r="B199" i="1"/>
  <c r="D199" i="1" s="1"/>
  <c r="B197" i="1"/>
  <c r="D197" i="1" s="1"/>
  <c r="B192" i="1"/>
  <c r="D192" i="1" s="1"/>
  <c r="B186" i="1"/>
  <c r="D186" i="1" s="1"/>
  <c r="B181" i="1"/>
  <c r="D181" i="1" s="1"/>
  <c r="B180" i="1"/>
  <c r="D180" i="1" s="1"/>
  <c r="B145" i="1"/>
  <c r="D145" i="1" s="1"/>
  <c r="B144" i="1"/>
  <c r="D144" i="1" s="1"/>
  <c r="B121" i="1"/>
  <c r="D121" i="1" s="1"/>
  <c r="B115" i="1"/>
  <c r="D115" i="1" s="1"/>
  <c r="B114" i="1"/>
  <c r="D114" i="1" s="1"/>
  <c r="B84" i="1"/>
  <c r="D84" i="1" s="1"/>
  <c r="B74" i="1"/>
  <c r="D74" i="1" s="1"/>
  <c r="B69" i="1"/>
  <c r="D69" i="1" s="1"/>
  <c r="B68" i="1"/>
  <c r="D68" i="1" s="1"/>
  <c r="B43" i="1"/>
  <c r="D43" i="1" s="1"/>
  <c r="B42" i="1"/>
  <c r="D42" i="1" s="1"/>
  <c r="B32" i="1"/>
  <c r="D32" i="1" s="1"/>
  <c r="B28" i="1"/>
  <c r="D28" i="1" s="1"/>
  <c r="B23" i="1"/>
  <c r="D23" i="1" s="1"/>
  <c r="D308" i="1" l="1"/>
  <c r="B308" i="1"/>
</calcChain>
</file>

<file path=xl/sharedStrings.xml><?xml version="1.0" encoding="utf-8"?>
<sst xmlns="http://schemas.openxmlformats.org/spreadsheetml/2006/main" count="11349" uniqueCount="426">
  <si>
    <t>TÊN SẢN PHẨM</t>
  </si>
  <si>
    <t>TỒN TRƯỚC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</si>
  <si>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</si>
  <si>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</si>
  <si>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</si>
  <si>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</si>
  <si>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</si>
  <si>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</si>
  <si>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</si>
  <si>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RỐT BABY</t>
  </si>
  <si>
    <t>CÀ RỐT BABY (KG) KQ</t>
  </si>
  <si>
    <t>CÀ RỐT BABY 200GR</t>
  </si>
  <si>
    <t>CẢI CẦU VỒNG</t>
  </si>
  <si>
    <t>CẢI CẦU VỒNG 300GR</t>
  </si>
  <si>
    <t>CẢI KALE</t>
  </si>
  <si>
    <t>CẢI KALE 300GR</t>
  </si>
  <si>
    <t>CHANH VÀNG (KG)</t>
  </si>
  <si>
    <t>CHANH VÀNG TRÁI 180UP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</si>
  <si>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</si>
  <si>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</si>
  <si>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</si>
  <si>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</si>
  <si>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</si>
  <si>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</si>
  <si>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</si>
  <si>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</si>
  <si>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</si>
  <si>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</si>
  <si>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</si>
  <si>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</si>
  <si>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</si>
  <si>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</si>
  <si>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</si>
  <si>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</si>
  <si>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</si>
  <si>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</si>
  <si>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</si>
  <si>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GIÒN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</si>
  <si>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</si>
  <si>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</si>
  <si>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</si>
  <si>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</si>
  <si>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</si>
  <si>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</si>
  <si>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</si>
  <si>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</si>
  <si>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DL</t>
  </si>
  <si>
    <t>CẢI THẢO DL(BẮP)</t>
  </si>
  <si>
    <t>CẢI THẢO KIM CHI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</si>
  <si>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</si>
  <si>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</si>
  <si>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</si>
  <si>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</si>
  <si>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</si>
  <si>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</si>
  <si>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</si>
  <si>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400GR</t>
  </si>
  <si>
    <t>KHỔ QUA BÓ 350-500GR</t>
  </si>
  <si>
    <t>MƯỚP HƯƠNG</t>
  </si>
  <si>
    <t>MƯỚP HƯƠNG 300G</t>
  </si>
  <si>
    <t>BÍ MINI VÀNG 300GR</t>
  </si>
  <si>
    <t>BÍ MINI VÀNG KG</t>
  </si>
  <si>
    <t>DƯA LEO GIỐNG NHẬT 600GR</t>
  </si>
  <si>
    <t>DƯA LEO GIỐNG NHẬT KG</t>
  </si>
  <si>
    <t>BƠ 034</t>
  </si>
  <si>
    <t>BƠ BOOTH</t>
  </si>
  <si>
    <t>BƠ SÁP</t>
  </si>
  <si>
    <t>KHOAI LANG MẬT (KG) 2-3 CỦ</t>
  </si>
  <si>
    <t>KHOAI LANG MẬT (KG) 4-6 CỦ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</si>
  <si>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</si>
  <si>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</si>
  <si>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</si>
  <si>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</si>
  <si>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</si>
  <si>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</si>
  <si>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BẮP CẢI TÍM SUSHI</t>
  </si>
  <si>
    <t>CÀ CHUA CHERRY MIX 300G</t>
  </si>
  <si>
    <t>TÍA TÔ 50G</t>
  </si>
  <si>
    <t>XÀ LÁCH LOLO XANH</t>
  </si>
  <si>
    <t>XÀ LÁCH LOLO XANH SUSHI</t>
  </si>
  <si>
    <t>XÀ LÁCH LOLO XANH TÚI 300GR</t>
  </si>
  <si>
    <t>XÀ LÁCH ROMEN THUỶ CANH (KG) VR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</si>
  <si>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</si>
  <si>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</si>
  <si>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</si>
  <si>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</si>
  <si>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</si>
  <si>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</si>
  <si>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</si>
  <si>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</si>
  <si>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</si>
  <si>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ỚT HIỂM</t>
  </si>
  <si>
    <t>ỚT HIỂM 100G</t>
  </si>
  <si>
    <t>THÌ LÀ</t>
  </si>
  <si>
    <t>THÌ LÀ TÚI 80GR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</si>
  <si>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</si>
  <si>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</si>
  <si>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</si>
  <si>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</si>
  <si>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</si>
  <si>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</si>
  <si>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</si>
  <si>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</si>
  <si>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</si>
  <si>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</si>
  <si>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</si>
  <si>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</si>
  <si>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</si>
  <si>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</si>
  <si>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</si>
  <si>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DAU THAP CAM (HON HOP) TUOI 100G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</si>
  <si>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</si>
  <si>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</si>
  <si>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</si>
  <si>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</si>
  <si>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</si>
  <si>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</si>
  <si>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</si>
  <si>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</si>
  <si>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</si>
  <si>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</si>
  <si>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</si>
  <si>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</si>
  <si>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</si>
  <si>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</si>
  <si>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</si>
  <si>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</si>
  <si>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</si>
  <si>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</si>
  <si>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</si>
  <si>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</si>
  <si>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LÁ É 300G</t>
  </si>
  <si>
    <t>LÁ GIANG</t>
  </si>
  <si>
    <t>LÁ GIANG 200G</t>
  </si>
  <si>
    <t>LÁ MÈ</t>
  </si>
  <si>
    <t>LÁ MÈ (KG) KQ</t>
  </si>
  <si>
    <t>LÁ MÈ TÚI 50G</t>
  </si>
  <si>
    <t>NGÒ TÂY</t>
  </si>
  <si>
    <t>NGUYEN LIEU COM CHIEN DUONG CHAU AL 150G</t>
  </si>
  <si>
    <t>ROCKET</t>
  </si>
  <si>
    <t>SÚ TRÁI TIM</t>
  </si>
  <si>
    <t>SÚ TRÁI TIM (BẮP)</t>
  </si>
  <si>
    <t>XẠ HƯƠNG</t>
  </si>
  <si>
    <t>KHOAI LANG NHẬT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</si>
  <si>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</si>
  <si>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</si>
  <si>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</si>
  <si>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</si>
  <si>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</si>
  <si>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</si>
  <si>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</si>
  <si>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</si>
  <si>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</si>
  <si>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</si>
  <si>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</si>
  <si>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</si>
  <si>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</si>
  <si>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</si>
  <si>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CÀ CHUA NGỌT XÁ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</si>
  <si>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</si>
  <si>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</si>
  <si>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</si>
  <si>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</si>
  <si>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</si>
  <si>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ĐẬU QUE TRẮNG (TÚI) VR 300gr</t>
  </si>
  <si>
    <t>CÀ CHUA Ý</t>
  </si>
  <si>
    <t>CÀ CHUA Ý 500G</t>
  </si>
  <si>
    <t>CÀ CHUA Ý CHÙM</t>
  </si>
  <si>
    <t>CÀ CHUA Ý(VỈ) KG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</si>
  <si>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</si>
  <si>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</si>
  <si>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</si>
  <si>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</si>
  <si>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</si>
  <si>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</si>
  <si>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</si>
  <si>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</si>
  <si>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</si>
  <si>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</si>
  <si>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</si>
  <si>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</si>
  <si>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</si>
  <si>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</si>
  <si>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</si>
  <si>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</si>
  <si>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</si>
  <si>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</si>
  <si>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</si>
  <si>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</si>
  <si>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</si>
  <si>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</si>
  <si>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</si>
  <si>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</si>
  <si>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</si>
  <si>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</si>
  <si>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BẮP CẢI TRẮNG SUSHI</t>
  </si>
  <si>
    <t>DƯA LEO BABY KQ</t>
  </si>
  <si>
    <t>DƯA LEO BABY KQ(KG)</t>
  </si>
  <si>
    <t>DƯA LEO BABY VR</t>
  </si>
  <si>
    <t>DƯA LEO BABY VR(KG)</t>
  </si>
  <si>
    <t>DƯA LEO BABY VR(KG)-NA</t>
  </si>
  <si>
    <t>DƯA LEO BABY XÁ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</si>
  <si>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</si>
  <si>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</si>
  <si>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</si>
  <si>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</si>
  <si>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</si>
  <si>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</si>
  <si>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</si>
  <si>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</si>
  <si>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</si>
  <si>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</si>
  <si>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</si>
  <si>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</si>
  <si>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</si>
  <si>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</si>
  <si>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</si>
  <si>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 CAO</t>
  </si>
  <si>
    <t>KHOAI MÔN SỌ</t>
  </si>
  <si>
    <t>KHOAI SỌ</t>
  </si>
  <si>
    <t>NHA DAM</t>
  </si>
  <si>
    <t>OT HIEM XANH</t>
  </si>
  <si>
    <t>ỚT SỪNG</t>
  </si>
  <si>
    <t>TỎI</t>
  </si>
  <si>
    <t>TỎI 250G</t>
  </si>
  <si>
    <t>TỎI CÔ ĐƠN</t>
  </si>
  <si>
    <t>BẮP MỸ</t>
  </si>
  <si>
    <t>BÓ XÔI</t>
  </si>
  <si>
    <t>BÓ XÔI 300G VR</t>
  </si>
  <si>
    <t>BÓ XÔI-HN KQ</t>
  </si>
  <si>
    <t>BÓ XÔI-NA</t>
  </si>
  <si>
    <t>ỚT CHUÔNG BABY</t>
  </si>
  <si>
    <t>ỚT CHUÔNG MÀU SNACK MÀU</t>
  </si>
  <si>
    <t>ỚT CHUÔNG MÀU SNACK MÀU(KG) KQ</t>
  </si>
  <si>
    <t>ỚT NGỌT PALERMO (KG) KQ</t>
  </si>
  <si>
    <t>ỚT NGỌT PALERMO (KG) VR</t>
  </si>
  <si>
    <t>ỚT NGỌT PALERMO TÚI 300GR</t>
  </si>
  <si>
    <t>ỚT NGỌT PALERMO TÚI 300GR KQ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</si>
  <si>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</si>
  <si>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</si>
  <si>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</si>
  <si>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</si>
  <si>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</si>
  <si>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BÚP MỠ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</si>
  <si>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</si>
  <si>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</si>
  <si>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</si>
  <si>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</si>
  <si>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</si>
  <si>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</si>
  <si>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</si>
  <si>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</si>
  <si>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</si>
  <si>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</si>
  <si>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</si>
  <si>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</si>
  <si>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</si>
  <si>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</si>
  <si>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</si>
  <si>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</si>
  <si>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</si>
  <si>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</si>
  <si>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</si>
  <si>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</si>
  <si>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</si>
  <si>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</si>
  <si>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</si>
  <si>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</si>
  <si>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</si>
  <si>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</si>
  <si>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</si>
  <si>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</si>
  <si>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</si>
  <si>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</si>
  <si>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</si>
  <si>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</si>
  <si>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</si>
  <si>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</si>
  <si>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</si>
  <si>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</si>
  <si>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</si>
  <si>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</si>
  <si>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</si>
  <si>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SU SU 400G</t>
  </si>
  <si>
    <t>BÍ ĐỎ NON (KG)KQ</t>
  </si>
  <si>
    <t>BÍ ĐỎ NON TRÁI VR</t>
  </si>
  <si>
    <t>BÍ ĐỎ NON( KG) VR</t>
  </si>
  <si>
    <t>ĐẬU QUE XANH (KG) KQ</t>
  </si>
  <si>
    <t>ĐẬU QUE XANH( KG) VR</t>
  </si>
  <si>
    <t>ĐẬU QUE XANH( TÚI) KQ</t>
  </si>
  <si>
    <t>ĐẬU QUE XANH( TÚI) VR</t>
  </si>
  <si>
    <t>BẮP CẢI TRẮNG MỘC CHÂU</t>
  </si>
  <si>
    <t>CÀ CHUA MỘC CHÂU</t>
  </si>
  <si>
    <t>CÀ CHUA ROSEBERRY 300G</t>
  </si>
  <si>
    <t>CẢI MÈO MỘC CHÂU</t>
  </si>
  <si>
    <t>CẢI THẢO MỘC CHÂU</t>
  </si>
  <si>
    <t>CHẬU CÂY CẢI CẦU VỒNG</t>
  </si>
  <si>
    <t>CHẬU CÂY CẢI KALE</t>
  </si>
  <si>
    <t>CHẬU CÂY CẦN TÂY</t>
  </si>
  <si>
    <t>ĐẬU BẮP</t>
  </si>
  <si>
    <t>HẠT DẺ TƯƠI SIZE 24</t>
  </si>
  <si>
    <t>HẠT DẺ TƯƠI SIZE 26</t>
  </si>
  <si>
    <t>MĂNG TÂY</t>
  </si>
  <si>
    <t>MĂNG TÂY 300GR</t>
  </si>
  <si>
    <t>RAU NGÓT</t>
  </si>
  <si>
    <t>SU SU MỘC CHÂU</t>
  </si>
  <si>
    <t>TRÁI SAKE</t>
  </si>
  <si>
    <t>hàng tồn cuối ngày 1/12</t>
  </si>
  <si>
    <t>GIÁ NHẬP</t>
  </si>
  <si>
    <t>THÀNH TIỀN</t>
  </si>
  <si>
    <t>SU HÀO MỘC CHÂU</t>
  </si>
  <si>
    <t>BÍ NGÒI VÀNG (TRÁI)</t>
  </si>
  <si>
    <t>hàng tồn cuối ngày 2/12</t>
  </si>
  <si>
    <t>hàng tồn cuối ngày 3/12</t>
  </si>
  <si>
    <t>ĐẬU QUE TRẮNG (KG NA)</t>
  </si>
  <si>
    <t>hàng tồn cuối ngày 4/12</t>
  </si>
  <si>
    <t>hàng tồn cuối ngày 5/12</t>
  </si>
  <si>
    <t>ĐẬU COVE MỘC CHÂU</t>
  </si>
  <si>
    <t>hàng tồn cuối ngày 6/12</t>
  </si>
  <si>
    <t>hàng tồn cuối ngày 7/12</t>
  </si>
  <si>
    <t>hàng tồn cuối ngày 8/12</t>
  </si>
  <si>
    <t>hàng tồn cuối ngày 9/12</t>
  </si>
  <si>
    <t xml:space="preserve">Stock </t>
  </si>
  <si>
    <t>ĐVT</t>
  </si>
  <si>
    <t>TỔNG</t>
  </si>
  <si>
    <t>Kg</t>
  </si>
  <si>
    <t>BẮP</t>
  </si>
  <si>
    <t>KG</t>
  </si>
  <si>
    <t>TRÁI</t>
  </si>
  <si>
    <t>TÚI</t>
  </si>
  <si>
    <t>VỈ</t>
  </si>
  <si>
    <t>CÂY</t>
  </si>
  <si>
    <t>HỘP</t>
  </si>
  <si>
    <t>CẶP</t>
  </si>
  <si>
    <t>BÓ</t>
  </si>
  <si>
    <t>CHẬU</t>
  </si>
  <si>
    <t>Hàng tồn cuối ngày 11/12</t>
  </si>
  <si>
    <t>Hàng tồn cuối ngày 10/12</t>
  </si>
  <si>
    <t>Đ</t>
  </si>
  <si>
    <t>V</t>
  </si>
  <si>
    <t>X</t>
  </si>
  <si>
    <t>GIÁ/VỈ 3 MÀU</t>
  </si>
  <si>
    <t>SL</t>
  </si>
  <si>
    <t>GIÁ</t>
  </si>
  <si>
    <t>TT</t>
  </si>
  <si>
    <t>HẠT DẺ TƯƠI TÚI 500GR</t>
  </si>
  <si>
    <t>hàng tồn cuối ngày 12/12</t>
  </si>
  <si>
    <t xml:space="preserve">GIÁ NHẬP </t>
  </si>
  <si>
    <t>ĐẬU QUE TRẮNG MỘC CHÂU</t>
  </si>
  <si>
    <t xml:space="preserve">GIÁ </t>
  </si>
  <si>
    <t>Hàng tồn cuối ngày 13/12</t>
  </si>
  <si>
    <t>hàng tồn cuối ngày 14/12</t>
  </si>
  <si>
    <t>XOÀI CÁT ĐẠI LỘC</t>
  </si>
  <si>
    <t>hàng tồn cuối ngày 15/12</t>
  </si>
  <si>
    <t>XOÀI CÁT HOÀ LỘC</t>
  </si>
  <si>
    <t>hàng tồn cuối ngày 16/12</t>
  </si>
  <si>
    <t>Hàng tồn cuối ngày 17/12</t>
  </si>
  <si>
    <t>hàng tồn cuối ngày 18/12</t>
  </si>
  <si>
    <t>hàng tồn cuối ngày 19/12</t>
  </si>
  <si>
    <t>hàng tồn cuối ngày 20/12</t>
  </si>
  <si>
    <t>hàng tồn cuối ngày 21/12</t>
  </si>
  <si>
    <t>hàng tồn cuối ngày 22/12</t>
  </si>
  <si>
    <t>hàng tồn cuối ngày 23/12</t>
  </si>
  <si>
    <t>hạnh, hh 19, diễm 23 nên để giá tb là 21</t>
  </si>
  <si>
    <t>QUY CÁCH</t>
  </si>
  <si>
    <t>GHI CHÚ</t>
  </si>
  <si>
    <t>300GR</t>
  </si>
  <si>
    <t>800GR</t>
  </si>
  <si>
    <t>600GR</t>
  </si>
  <si>
    <t>400GR</t>
  </si>
  <si>
    <t>350GR</t>
  </si>
  <si>
    <t>500GR</t>
  </si>
  <si>
    <t>1KG</t>
  </si>
  <si>
    <t>300gr</t>
  </si>
  <si>
    <t>250GR</t>
  </si>
  <si>
    <t>200GR</t>
  </si>
  <si>
    <t>VỈ /300GR</t>
  </si>
  <si>
    <t>80GR</t>
  </si>
  <si>
    <t>60GR</t>
  </si>
  <si>
    <t>100GR</t>
  </si>
  <si>
    <t>150GR</t>
  </si>
  <si>
    <t>120GR</t>
  </si>
  <si>
    <t>120-140GR</t>
  </si>
  <si>
    <t>40-60GR</t>
  </si>
  <si>
    <t>100-350GR</t>
  </si>
  <si>
    <t>230GR</t>
  </si>
  <si>
    <t>160GR</t>
  </si>
  <si>
    <t>250-350GR</t>
  </si>
  <si>
    <t>11-14 TRÁI</t>
  </si>
  <si>
    <t>50GR</t>
  </si>
  <si>
    <t>12-14 TRÁI/KG</t>
  </si>
  <si>
    <t>170GR</t>
  </si>
  <si>
    <t>70GR</t>
  </si>
  <si>
    <t>60-90GR</t>
  </si>
  <si>
    <t>CẮT GÓC</t>
  </si>
  <si>
    <t>180GR</t>
  </si>
  <si>
    <t>220GR</t>
  </si>
  <si>
    <t>TỒN MNN 2040KG</t>
  </si>
  <si>
    <t>TỒN MNN 243 DATE 27/12</t>
  </si>
  <si>
    <t>TỒN ĐL 150KG
ĐANG VỀ 500KG</t>
  </si>
  <si>
    <t>hàng tồn cuối ngày 26/12</t>
  </si>
  <si>
    <t>CẦN TÂY THUỶ CANH</t>
  </si>
  <si>
    <t>XÀ LÁCH LOLO TÍM</t>
  </si>
  <si>
    <t>hàng tồn cuối ngày 27/12</t>
  </si>
  <si>
    <t>hàng tồn cuối ngày 28/12</t>
  </si>
  <si>
    <t xml:space="preserve">Safety stock </t>
  </si>
  <si>
    <t>Tồn trước</t>
  </si>
  <si>
    <t>Gía nhập</t>
  </si>
  <si>
    <t>Thành tiền</t>
  </si>
  <si>
    <t>Hàng tồn cuối ngày   29/12/2023</t>
  </si>
  <si>
    <t>hàng tồn cuối ngày 30/12</t>
  </si>
  <si>
    <t>hàng tồn cuối ngày 31/12</t>
  </si>
  <si>
    <t>Hàng nhập trong kỳ</t>
  </si>
  <si>
    <t>Xuất trong kỳ</t>
  </si>
  <si>
    <t>KQ</t>
  </si>
  <si>
    <t>VRĐL</t>
  </si>
  <si>
    <t>HĐ đầu ra</t>
  </si>
  <si>
    <t>Phân bổ HH xuất kho</t>
  </si>
  <si>
    <t>Đà Lạt</t>
  </si>
  <si>
    <t>Kho Ngọc Thụy</t>
  </si>
  <si>
    <t>Đơn Dương</t>
  </si>
  <si>
    <t>Tồn cuối T12 (30/12)</t>
  </si>
  <si>
    <t>Tồn cuối T11 (30/11)</t>
  </si>
  <si>
    <t>Tồn cuối T12 (31/12)</t>
  </si>
  <si>
    <t>Tồn cuối T11 (01/12)</t>
  </si>
  <si>
    <t>Tồn cuối T11 (29/11)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</si>
</sst>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2"/>
      <color rgb="FFFF000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4"/>
      <color rgb="FFFF0000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name val="Arial"/>
      <family val="2"/>
    </font>
    <font>
      <sz val="11"/>
      <color indexed="8"/>
      <name val="Calibri"/>
      <family val="3"/>
      <charset val="128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5" fillId="0" borderId="0">
      <protection locked="0"/>
    </xf>
    <xf numFmtId="0" fontId="23" fillId="0" borderId="0"/>
    <xf numFmtId="9" fontId="11" fillId="0" borderId="0" applyFont="0" applyFill="0" applyBorder="0" applyAlignment="0" applyProtection="0"/>
    <xf numFmtId="0" fontId="24" fillId="0" borderId="0"/>
  </cellStyleXfs>
  <cellXfs count="19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center" shrinkToFit="1"/>
    </xf>
    <xf numFmtId="164" fontId="6" fillId="0" borderId="2" xfId="0" applyNumberFormat="1" applyFont="1" applyBorder="1" applyAlignment="1">
      <alignment horizontal="left" vertical="center" shrinkToFit="1"/>
    </xf>
    <xf numFmtId="3" fontId="7" fillId="0" borderId="2" xfId="0" applyNumberFormat="1" applyFont="1" applyBorder="1"/>
    <xf numFmtId="1" fontId="5" fillId="0" borderId="2" xfId="0" applyNumberFormat="1" applyFont="1" applyBorder="1" applyAlignment="1">
      <alignment horizontal="left" vertical="center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4" fontId="7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3" fontId="7" fillId="0" borderId="2" xfId="0" applyNumberFormat="1" applyFont="1" applyBorder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65" fontId="8" fillId="0" borderId="2" xfId="1" applyNumberFormat="1" applyFont="1" applyFill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5" fontId="9" fillId="0" borderId="2" xfId="1" applyNumberFormat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left" vertical="center" shrinkToFit="1"/>
    </xf>
    <xf numFmtId="164" fontId="7" fillId="0" borderId="3" xfId="0" applyNumberFormat="1" applyFont="1" applyBorder="1" applyAlignment="1">
      <alignment horizontal="left" vertical="center" shrinkToFit="1"/>
    </xf>
    <xf numFmtId="1" fontId="5" fillId="0" borderId="3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4" fontId="5" fillId="3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Border="1" applyAlignment="1">
      <alignment horizontal="left" vertical="center" wrapText="1" shrinkToFit="1"/>
    </xf>
    <xf numFmtId="164" fontId="6" fillId="0" borderId="2" xfId="0" applyNumberFormat="1" applyFont="1" applyBorder="1" applyAlignment="1">
      <alignment horizontal="left" vertical="center" wrapText="1" shrinkToFit="1"/>
    </xf>
    <xf numFmtId="1" fontId="9" fillId="0" borderId="2" xfId="0" applyNumberFormat="1" applyFont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left" vertical="center" shrinkToFit="1"/>
    </xf>
    <xf numFmtId="164" fontId="6" fillId="0" borderId="3" xfId="0" applyNumberFormat="1" applyFont="1" applyBorder="1" applyAlignment="1">
      <alignment horizontal="left" vertical="center" shrinkToFit="1"/>
    </xf>
    <xf numFmtId="165" fontId="10" fillId="4" borderId="2" xfId="2" applyNumberForma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center" wrapText="1" shrinkToFit="1"/>
    </xf>
    <xf numFmtId="0" fontId="2" fillId="0" borderId="0" xfId="0" applyFont="1" applyAlignment="1">
      <alignment horizontal="left" vertical="center"/>
    </xf>
    <xf numFmtId="3" fontId="4" fillId="5" borderId="4" xfId="0" applyNumberFormat="1" applyFont="1" applyFill="1" applyBorder="1" applyAlignment="1">
      <alignment horizontal="center" vertical="center" wrapText="1"/>
    </xf>
    <xf numFmtId="165" fontId="9" fillId="0" borderId="4" xfId="1" applyNumberFormat="1" applyFont="1" applyFill="1" applyBorder="1" applyAlignment="1">
      <alignment horizontal="left" vertical="center" shrinkToFit="1"/>
    </xf>
    <xf numFmtId="0" fontId="12" fillId="0" borderId="0" xfId="0" applyFont="1" applyAlignment="1">
      <alignment horizontal="left" vertical="center"/>
    </xf>
    <xf numFmtId="165" fontId="4" fillId="0" borderId="2" xfId="3" applyNumberFormat="1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5" fontId="14" fillId="0" borderId="2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5" fontId="21" fillId="0" borderId="2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15" fillId="3" borderId="9" xfId="0" applyNumberFormat="1" applyFont="1" applyFill="1" applyBorder="1" applyAlignment="1">
      <alignment horizontal="left" vertical="center" wrapText="1" shrinkToFit="1"/>
    </xf>
    <xf numFmtId="3" fontId="9" fillId="3" borderId="9" xfId="0" applyNumberFormat="1" applyFont="1" applyFill="1" applyBorder="1" applyAlignment="1">
      <alignment horizontal="center" vertical="center" wrapText="1"/>
    </xf>
    <xf numFmtId="165" fontId="9" fillId="0" borderId="2" xfId="3" applyNumberFormat="1" applyFont="1" applyFill="1" applyBorder="1" applyAlignment="1">
      <alignment horizontal="center" vertical="center"/>
    </xf>
    <xf numFmtId="165" fontId="5" fillId="0" borderId="2" xfId="3" applyNumberFormat="1" applyFont="1" applyFill="1" applyBorder="1" applyAlignment="1">
      <alignment horizontal="left" vertical="center" shrinkToFit="1"/>
    </xf>
    <xf numFmtId="166" fontId="5" fillId="0" borderId="2" xfId="3" applyNumberFormat="1" applyFont="1" applyFill="1" applyBorder="1" applyAlignment="1">
      <alignment horizontal="left" vertical="center" shrinkToFit="1"/>
    </xf>
    <xf numFmtId="166" fontId="5" fillId="0" borderId="2" xfId="3" applyNumberFormat="1" applyFont="1" applyFill="1" applyBorder="1" applyAlignment="1">
      <alignment horizontal="left" vertical="top"/>
    </xf>
    <xf numFmtId="3" fontId="13" fillId="3" borderId="8" xfId="0" applyNumberFormat="1" applyFont="1" applyFill="1" applyBorder="1" applyAlignment="1">
      <alignment horizontal="center" vertical="center" wrapText="1"/>
    </xf>
    <xf numFmtId="3" fontId="15" fillId="3" borderId="9" xfId="0" applyNumberFormat="1" applyFont="1" applyFill="1" applyBorder="1" applyAlignment="1">
      <alignment horizontal="center" vertical="center" wrapText="1"/>
    </xf>
    <xf numFmtId="3" fontId="5" fillId="3" borderId="6" xfId="0" applyNumberFormat="1" applyFont="1" applyFill="1" applyBorder="1" applyAlignment="1">
      <alignment horizontal="left" vertical="center" shrinkToFit="1"/>
    </xf>
    <xf numFmtId="3" fontId="5" fillId="3" borderId="8" xfId="0" applyNumberFormat="1" applyFont="1" applyFill="1" applyBorder="1" applyAlignment="1">
      <alignment horizontal="left" vertical="center" shrinkToFit="1"/>
    </xf>
    <xf numFmtId="3" fontId="15" fillId="3" borderId="9" xfId="0" applyNumberFormat="1" applyFont="1" applyFill="1" applyBorder="1" applyAlignment="1">
      <alignment horizontal="left" vertical="center" shrinkToFit="1"/>
    </xf>
    <xf numFmtId="3" fontId="5" fillId="3" borderId="8" xfId="0" applyNumberFormat="1" applyFont="1" applyFill="1" applyBorder="1" applyAlignment="1">
      <alignment horizontal="left" vertical="center"/>
    </xf>
    <xf numFmtId="3" fontId="15" fillId="3" borderId="7" xfId="0" applyNumberFormat="1" applyFont="1" applyFill="1" applyBorder="1" applyAlignment="1">
      <alignment horizontal="left" vertical="center" shrinkToFit="1"/>
    </xf>
    <xf numFmtId="0" fontId="9" fillId="3" borderId="0" xfId="0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165" fontId="9" fillId="3" borderId="0" xfId="0" applyNumberFormat="1" applyFont="1" applyFill="1" applyAlignment="1">
      <alignment horizontal="left" vertical="center"/>
    </xf>
    <xf numFmtId="165" fontId="15" fillId="3" borderId="0" xfId="0" applyNumberFormat="1" applyFont="1" applyFill="1" applyAlignment="1">
      <alignment horizontal="left" vertical="center"/>
    </xf>
    <xf numFmtId="3" fontId="5" fillId="3" borderId="11" xfId="0" applyNumberFormat="1" applyFont="1" applyFill="1" applyBorder="1" applyAlignment="1">
      <alignment horizontal="left" vertical="center" shrinkToFit="1"/>
    </xf>
    <xf numFmtId="165" fontId="8" fillId="0" borderId="2" xfId="3" applyNumberFormat="1" applyFont="1" applyFill="1" applyBorder="1" applyAlignment="1">
      <alignment horizontal="left" vertical="center" shrinkToFit="1"/>
    </xf>
    <xf numFmtId="3" fontId="8" fillId="3" borderId="8" xfId="0" applyNumberFormat="1" applyFont="1" applyFill="1" applyBorder="1" applyAlignment="1">
      <alignment horizontal="left" vertical="center" shrinkToFit="1"/>
    </xf>
    <xf numFmtId="3" fontId="22" fillId="3" borderId="9" xfId="0" applyNumberFormat="1" applyFont="1" applyFill="1" applyBorder="1" applyAlignment="1">
      <alignment horizontal="left" vertical="center" shrinkToFit="1"/>
    </xf>
    <xf numFmtId="3" fontId="9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8" fillId="0" borderId="0" xfId="0" applyFont="1"/>
    <xf numFmtId="165" fontId="28" fillId="0" borderId="0" xfId="3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3" borderId="5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27" fillId="0" borderId="0" xfId="0" applyFont="1"/>
    <xf numFmtId="165" fontId="9" fillId="0" borderId="2" xfId="3" applyNumberFormat="1" applyFont="1" applyFill="1" applyBorder="1" applyAlignment="1">
      <alignment vertical="center" wrapText="1"/>
    </xf>
    <xf numFmtId="3" fontId="9" fillId="2" borderId="2" xfId="0" applyNumberFormat="1" applyFont="1" applyFill="1" applyBorder="1" applyAlignment="1">
      <alignment horizontal="center" vertical="center" wrapText="1"/>
    </xf>
    <xf numFmtId="3" fontId="9" fillId="3" borderId="8" xfId="0" applyNumberFormat="1" applyFont="1" applyFill="1" applyBorder="1" applyAlignment="1">
      <alignment horizontal="center" vertical="center" wrapText="1"/>
    </xf>
    <xf numFmtId="165" fontId="5" fillId="0" borderId="2" xfId="3" applyNumberFormat="1" applyFont="1" applyFill="1" applyBorder="1" applyAlignment="1">
      <alignment horizontal="center" vertical="center"/>
    </xf>
    <xf numFmtId="3" fontId="9" fillId="3" borderId="9" xfId="0" applyNumberFormat="1" applyFont="1" applyFill="1" applyBorder="1" applyAlignment="1">
      <alignment horizontal="left" vertical="center" shrinkToFit="1"/>
    </xf>
    <xf numFmtId="164" fontId="8" fillId="0" borderId="2" xfId="0" applyNumberFormat="1" applyFont="1" applyBorder="1" applyAlignment="1">
      <alignment horizontal="left" vertical="center" shrinkToFit="1"/>
    </xf>
    <xf numFmtId="165" fontId="9" fillId="3" borderId="8" xfId="3" applyNumberFormat="1" applyFont="1" applyFill="1" applyBorder="1" applyAlignment="1">
      <alignment horizontal="center" vertical="center"/>
    </xf>
    <xf numFmtId="0" fontId="27" fillId="3" borderId="0" xfId="0" applyFont="1" applyFill="1"/>
    <xf numFmtId="165" fontId="28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165" fontId="26" fillId="0" borderId="0" xfId="1" applyNumberFormat="1" applyFont="1"/>
    <xf numFmtId="164" fontId="7" fillId="5" borderId="2" xfId="0" applyNumberFormat="1" applyFont="1" applyFill="1" applyBorder="1" applyAlignment="1">
      <alignment horizontal="left" vertical="center" shrinkToFit="1"/>
    </xf>
    <xf numFmtId="165" fontId="5" fillId="5" borderId="2" xfId="1" applyNumberFormat="1" applyFont="1" applyFill="1" applyBorder="1" applyAlignment="1">
      <alignment horizontal="left" vertical="center" shrinkToFit="1"/>
    </xf>
    <xf numFmtId="165" fontId="9" fillId="5" borderId="4" xfId="1" applyNumberFormat="1" applyFont="1" applyFill="1" applyBorder="1" applyAlignment="1">
      <alignment horizontal="left" vertical="center" shrinkToFit="1"/>
    </xf>
    <xf numFmtId="165" fontId="5" fillId="0" borderId="2" xfId="3" applyNumberFormat="1" applyFont="1" applyFill="1" applyBorder="1" applyAlignment="1">
      <alignment horizontal="left" vertical="center" wrapText="1" shrinkToFit="1"/>
    </xf>
    <xf numFmtId="165" fontId="4" fillId="0" borderId="2" xfId="3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left" vertical="center" wrapText="1" shrinkToFit="1"/>
    </xf>
    <xf numFmtId="165" fontId="6" fillId="0" borderId="0" xfId="3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29" fillId="0" borderId="0" xfId="0" applyFont="1"/>
    <xf numFmtId="165" fontId="12" fillId="0" borderId="0" xfId="3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165" fontId="30" fillId="0" borderId="2" xfId="3" applyNumberFormat="1" applyFont="1" applyFill="1" applyBorder="1" applyAlignment="1">
      <alignment vertical="center" wrapText="1"/>
    </xf>
    <xf numFmtId="3" fontId="30" fillId="3" borderId="2" xfId="0" applyNumberFormat="1" applyFont="1" applyFill="1" applyBorder="1" applyAlignment="1">
      <alignment horizontal="center" vertical="center" wrapText="1"/>
    </xf>
    <xf numFmtId="3" fontId="30" fillId="3" borderId="8" xfId="0" applyNumberFormat="1" applyFont="1" applyFill="1" applyBorder="1" applyAlignment="1">
      <alignment horizontal="center" vertical="center" wrapText="1"/>
    </xf>
    <xf numFmtId="3" fontId="30" fillId="3" borderId="9" xfId="0" applyNumberFormat="1" applyFont="1" applyFill="1" applyBorder="1" applyAlignment="1">
      <alignment horizontal="center" vertical="center" wrapText="1"/>
    </xf>
    <xf numFmtId="165" fontId="6" fillId="0" borderId="2" xfId="3" applyNumberFormat="1" applyFont="1" applyFill="1" applyBorder="1" applyAlignment="1">
      <alignment horizontal="center" vertical="center"/>
    </xf>
    <xf numFmtId="165" fontId="6" fillId="0" borderId="2" xfId="3" applyNumberFormat="1" applyFont="1" applyFill="1" applyBorder="1" applyAlignment="1">
      <alignment horizontal="left" vertical="center" shrinkToFit="1"/>
    </xf>
    <xf numFmtId="3" fontId="6" fillId="3" borderId="8" xfId="0" applyNumberFormat="1" applyFont="1" applyFill="1" applyBorder="1" applyAlignment="1">
      <alignment horizontal="left" vertical="center" shrinkToFit="1"/>
    </xf>
    <xf numFmtId="3" fontId="30" fillId="3" borderId="9" xfId="0" applyNumberFormat="1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/>
    </xf>
    <xf numFmtId="1" fontId="30" fillId="0" borderId="2" xfId="0" applyNumberFormat="1" applyFont="1" applyBorder="1" applyAlignment="1">
      <alignment vertical="center" shrinkToFit="1"/>
    </xf>
    <xf numFmtId="165" fontId="30" fillId="0" borderId="2" xfId="3" applyNumberFormat="1" applyFont="1" applyFill="1" applyBorder="1" applyAlignment="1">
      <alignment horizontal="center" vertical="center"/>
    </xf>
    <xf numFmtId="0" fontId="30" fillId="3" borderId="0" xfId="0" applyFont="1" applyFill="1" applyAlignment="1">
      <alignment horizontal="left" vertical="center"/>
    </xf>
    <xf numFmtId="165" fontId="30" fillId="3" borderId="0" xfId="0" applyNumberFormat="1" applyFont="1" applyFill="1" applyAlignment="1">
      <alignment horizontal="left" vertical="center"/>
    </xf>
    <xf numFmtId="165" fontId="14" fillId="0" borderId="2" xfId="3" applyNumberFormat="1" applyFont="1" applyFill="1" applyBorder="1" applyAlignment="1">
      <alignment horizontal="left" vertical="center" wrapText="1" shrinkToFit="1"/>
    </xf>
    <xf numFmtId="165" fontId="3" fillId="0" borderId="0" xfId="3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5" fontId="4" fillId="0" borderId="13" xfId="3" applyNumberFormat="1" applyFont="1" applyFill="1" applyBorder="1" applyAlignment="1">
      <alignment horizontal="center" vertical="center" wrapText="1"/>
    </xf>
    <xf numFmtId="165" fontId="4" fillId="0" borderId="13" xfId="3" applyNumberFormat="1" applyFont="1" applyFill="1" applyBorder="1" applyAlignment="1">
      <alignment vertical="center" wrapText="1"/>
    </xf>
    <xf numFmtId="165" fontId="14" fillId="0" borderId="13" xfId="3" applyNumberFormat="1" applyFont="1" applyFill="1" applyBorder="1" applyAlignment="1">
      <alignment horizontal="center" vertical="center"/>
    </xf>
    <xf numFmtId="165" fontId="21" fillId="0" borderId="13" xfId="3" applyNumberFormat="1" applyFont="1" applyFill="1" applyBorder="1" applyAlignment="1">
      <alignment horizontal="center" vertical="center"/>
    </xf>
    <xf numFmtId="165" fontId="4" fillId="3" borderId="8" xfId="3" applyNumberFormat="1" applyFont="1" applyFill="1" applyBorder="1" applyAlignment="1">
      <alignment horizontal="center" vertical="center"/>
    </xf>
    <xf numFmtId="165" fontId="4" fillId="3" borderId="9" xfId="3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 wrapText="1"/>
    </xf>
    <xf numFmtId="165" fontId="5" fillId="3" borderId="2" xfId="3" applyNumberFormat="1" applyFont="1" applyFill="1" applyBorder="1" applyAlignment="1">
      <alignment horizontal="left" vertical="center" shrinkToFit="1"/>
    </xf>
    <xf numFmtId="166" fontId="5" fillId="3" borderId="2" xfId="3" applyNumberFormat="1" applyFont="1" applyFill="1" applyBorder="1" applyAlignment="1">
      <alignment horizontal="left" vertical="center" shrinkToFit="1"/>
    </xf>
    <xf numFmtId="166" fontId="5" fillId="3" borderId="2" xfId="3" applyNumberFormat="1" applyFont="1" applyFill="1" applyBorder="1" applyAlignment="1">
      <alignment horizontal="left" vertical="top"/>
    </xf>
    <xf numFmtId="165" fontId="8" fillId="3" borderId="2" xfId="3" applyNumberFormat="1" applyFont="1" applyFill="1" applyBorder="1" applyAlignment="1">
      <alignment horizontal="left" vertical="center" shrinkToFit="1"/>
    </xf>
    <xf numFmtId="165" fontId="9" fillId="3" borderId="2" xfId="3" applyNumberFormat="1" applyFont="1" applyFill="1" applyBorder="1" applyAlignment="1">
      <alignment horizontal="center" vertical="center"/>
    </xf>
    <xf numFmtId="165" fontId="4" fillId="3" borderId="2" xfId="3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left" vertical="center" shrinkToFit="1"/>
    </xf>
    <xf numFmtId="165" fontId="14" fillId="0" borderId="2" xfId="3" applyNumberFormat="1" applyFont="1" applyFill="1" applyBorder="1" applyAlignment="1">
      <alignment horizontal="left" vertical="center" shrinkToFit="1"/>
    </xf>
    <xf numFmtId="3" fontId="14" fillId="3" borderId="8" xfId="0" applyNumberFormat="1" applyFont="1" applyFill="1" applyBorder="1" applyAlignment="1">
      <alignment horizontal="left" vertical="center" shrinkToFit="1"/>
    </xf>
    <xf numFmtId="3" fontId="4" fillId="3" borderId="9" xfId="0" applyNumberFormat="1" applyFont="1" applyFill="1" applyBorder="1" applyAlignment="1">
      <alignment horizontal="left" vertical="center" shrinkToFit="1"/>
    </xf>
    <xf numFmtId="0" fontId="14" fillId="0" borderId="0" xfId="0" applyFont="1" applyAlignment="1">
      <alignment horizontal="left" vertical="center"/>
    </xf>
    <xf numFmtId="3" fontId="21" fillId="0" borderId="2" xfId="0" applyNumberFormat="1" applyFont="1" applyBorder="1"/>
    <xf numFmtId="3" fontId="14" fillId="3" borderId="11" xfId="0" applyNumberFormat="1" applyFont="1" applyFill="1" applyBorder="1" applyAlignment="1">
      <alignment horizontal="left" vertical="center" shrinkToFit="1"/>
    </xf>
    <xf numFmtId="1" fontId="14" fillId="0" borderId="2" xfId="0" applyNumberFormat="1" applyFont="1" applyBorder="1" applyAlignment="1">
      <alignment horizontal="left" vertical="center" shrinkToFit="1"/>
    </xf>
    <xf numFmtId="166" fontId="14" fillId="0" borderId="2" xfId="3" applyNumberFormat="1" applyFont="1" applyFill="1" applyBorder="1" applyAlignment="1">
      <alignment horizontal="left" vertical="center" shrinkToFit="1"/>
    </xf>
    <xf numFmtId="164" fontId="21" fillId="0" borderId="2" xfId="0" applyNumberFormat="1" applyFont="1" applyBorder="1" applyAlignment="1">
      <alignment horizontal="left" vertical="center" shrinkToFit="1"/>
    </xf>
    <xf numFmtId="3" fontId="14" fillId="0" borderId="2" xfId="0" applyNumberFormat="1" applyFont="1" applyBorder="1" applyAlignment="1">
      <alignment horizontal="left" vertical="center" shrinkToFit="1"/>
    </xf>
    <xf numFmtId="1" fontId="14" fillId="0" borderId="0" xfId="0" applyNumberFormat="1" applyFont="1" applyAlignment="1">
      <alignment horizontal="left" vertical="center" shrinkToFit="1"/>
    </xf>
    <xf numFmtId="3" fontId="21" fillId="0" borderId="2" xfId="0" applyNumberFormat="1" applyFont="1" applyBorder="1" applyAlignment="1">
      <alignment horizontal="left" vertical="center" shrinkToFit="1"/>
    </xf>
    <xf numFmtId="164" fontId="14" fillId="0" borderId="0" xfId="0" applyNumberFormat="1" applyFont="1" applyAlignment="1">
      <alignment horizontal="left" vertical="center" shrinkToFit="1"/>
    </xf>
    <xf numFmtId="1" fontId="21" fillId="0" borderId="2" xfId="0" applyNumberFormat="1" applyFont="1" applyBorder="1" applyAlignment="1">
      <alignment horizontal="left" vertical="center" shrinkToFit="1"/>
    </xf>
    <xf numFmtId="165" fontId="21" fillId="0" borderId="2" xfId="3" applyNumberFormat="1" applyFont="1" applyFill="1" applyBorder="1" applyAlignment="1">
      <alignment horizontal="left" vertical="center" shrinkToFit="1"/>
    </xf>
    <xf numFmtId="3" fontId="21" fillId="3" borderId="8" xfId="0" applyNumberFormat="1" applyFont="1" applyFill="1" applyBorder="1" applyAlignment="1">
      <alignment horizontal="left" vertical="center" shrinkToFit="1"/>
    </xf>
    <xf numFmtId="0" fontId="14" fillId="0" borderId="2" xfId="0" applyFont="1" applyBorder="1" applyAlignment="1">
      <alignment horizontal="left" vertical="center" shrinkToFit="1"/>
    </xf>
    <xf numFmtId="0" fontId="21" fillId="0" borderId="2" xfId="0" applyFont="1" applyBorder="1" applyAlignment="1">
      <alignment horizontal="left" vertical="center" shrinkToFit="1"/>
    </xf>
    <xf numFmtId="164" fontId="21" fillId="0" borderId="3" xfId="0" applyNumberFormat="1" applyFont="1" applyBorder="1" applyAlignment="1">
      <alignment horizontal="left" vertical="center" shrinkToFit="1"/>
    </xf>
    <xf numFmtId="1" fontId="14" fillId="0" borderId="3" xfId="0" applyNumberFormat="1" applyFont="1" applyBorder="1" applyAlignment="1">
      <alignment horizontal="left" vertical="center" shrinkToFit="1"/>
    </xf>
    <xf numFmtId="3" fontId="14" fillId="3" borderId="8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 shrinkToFit="1"/>
    </xf>
    <xf numFmtId="166" fontId="14" fillId="0" borderId="2" xfId="3" applyNumberFormat="1" applyFont="1" applyFill="1" applyBorder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" fontId="14" fillId="3" borderId="6" xfId="0" applyNumberFormat="1" applyFont="1" applyFill="1" applyBorder="1" applyAlignment="1">
      <alignment horizontal="left" vertical="center" shrinkToFit="1"/>
    </xf>
    <xf numFmtId="164" fontId="14" fillId="3" borderId="2" xfId="0" applyNumberFormat="1" applyFont="1" applyFill="1" applyBorder="1" applyAlignment="1">
      <alignment horizontal="left" vertical="center" shrinkToFit="1"/>
    </xf>
    <xf numFmtId="1" fontId="14" fillId="0" borderId="2" xfId="0" applyNumberFormat="1" applyFont="1" applyBorder="1" applyAlignment="1">
      <alignment horizontal="left" vertical="center" wrapText="1" shrinkToFit="1"/>
    </xf>
    <xf numFmtId="164" fontId="14" fillId="0" borderId="2" xfId="0" applyNumberFormat="1" applyFont="1" applyBorder="1" applyAlignment="1">
      <alignment horizontal="left" vertical="center" wrapText="1" shrinkToFit="1"/>
    </xf>
    <xf numFmtId="1" fontId="4" fillId="0" borderId="2" xfId="0" applyNumberFormat="1" applyFont="1" applyBorder="1" applyAlignment="1">
      <alignment vertical="center" shrinkToFit="1"/>
    </xf>
    <xf numFmtId="165" fontId="14" fillId="0" borderId="0" xfId="3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5" fontId="14" fillId="3" borderId="0" xfId="0" applyNumberFormat="1" applyFont="1" applyFill="1" applyAlignment="1">
      <alignment horizontal="left" vertical="center"/>
    </xf>
    <xf numFmtId="165" fontId="4" fillId="3" borderId="0" xfId="0" applyNumberFormat="1" applyFont="1" applyFill="1" applyAlignment="1">
      <alignment horizontal="left" vertical="center"/>
    </xf>
    <xf numFmtId="165" fontId="14" fillId="3" borderId="2" xfId="3" applyNumberFormat="1" applyFont="1" applyFill="1" applyBorder="1" applyAlignment="1">
      <alignment horizontal="left" vertical="center" shrinkToFit="1"/>
    </xf>
    <xf numFmtId="3" fontId="4" fillId="6" borderId="2" xfId="0" applyNumberFormat="1" applyFont="1" applyFill="1" applyBorder="1" applyAlignment="1">
      <alignment horizontal="center" vertical="center" wrapText="1"/>
    </xf>
    <xf numFmtId="3" fontId="4" fillId="6" borderId="8" xfId="0" applyNumberFormat="1" applyFont="1" applyFill="1" applyBorder="1" applyAlignment="1">
      <alignment horizontal="center" vertical="center" wrapText="1"/>
    </xf>
    <xf numFmtId="3" fontId="4" fillId="6" borderId="9" xfId="0" applyNumberFormat="1" applyFont="1" applyFill="1" applyBorder="1" applyAlignment="1">
      <alignment horizontal="center" vertical="center" wrapText="1"/>
    </xf>
    <xf numFmtId="165" fontId="4" fillId="6" borderId="2" xfId="3" applyNumberFormat="1" applyFont="1" applyFill="1" applyBorder="1" applyAlignment="1">
      <alignment vertical="center" wrapText="1"/>
    </xf>
    <xf numFmtId="16" fontId="2" fillId="0" borderId="0" xfId="0" applyNumberFormat="1" applyFont="1"/>
    <xf numFmtId="165" fontId="9" fillId="0" borderId="4" xfId="3" applyNumberFormat="1" applyFont="1" applyFill="1" applyBorder="1" applyAlignment="1">
      <alignment horizontal="left" vertical="center" shrinkToFit="1"/>
    </xf>
    <xf numFmtId="43" fontId="0" fillId="0" borderId="0" xfId="0" applyNumberFormat="1"/>
    <xf numFmtId="0" fontId="31" fillId="0" borderId="0" xfId="0" applyFont="1"/>
    <xf numFmtId="165" fontId="31" fillId="0" borderId="0" xfId="1" applyNumberFormat="1" applyFont="1"/>
    <xf numFmtId="165" fontId="0" fillId="0" borderId="0" xfId="1" applyNumberFormat="1" applyFont="1"/>
    <xf numFmtId="0" fontId="31" fillId="0" borderId="0" xfId="0" applyFont="1" applyAlignment="1">
      <alignment horizontal="center"/>
    </xf>
    <xf numFmtId="165" fontId="1" fillId="0" borderId="0" xfId="1" applyNumberFormat="1" applyFont="1"/>
    <xf numFmtId="3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9">
    <cellStyle name="Accent5" xfId="2" builtinId="45"/>
    <cellStyle name="Comma" xfId="1" builtinId="3"/>
    <cellStyle name="Comma 2" xfId="3" xr:uid="{00000000-0005-0000-0000-000002000000}"/>
    <cellStyle name="Comma 2 2" xfId="4" xr:uid="{00000000-0005-0000-0000-000003000000}"/>
    <cellStyle name="Normal" xfId="0" builtinId="0"/>
    <cellStyle name="Normal 2" xfId="5" xr:uid="{00000000-0005-0000-0000-000005000000}"/>
    <cellStyle name="Normal 4" xfId="6" xr:uid="{00000000-0005-0000-0000-000006000000}"/>
    <cellStyle name="Percent 2" xfId="7" xr:uid="{00000000-0005-0000-0000-000007000000}"/>
    <cellStyle name="標準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08"/>
  <sheetViews>
    <sheetView topLeftCell="A180" workbookViewId="0">
      <selection activeCell="D308" sqref="D308"/>
    </sheetView>
  </sheetViews>
  <sheetFormatPr defaultRowHeight="15"/>
  <cols>
    <col min="1" max="1" width="45.42578125" customWidth="1"/>
    <col min="3" max="3" width="14.42578125" customWidth="1"/>
    <col min="4" max="4" width="22.5703125" customWidth="1"/>
  </cols>
  <sheetData>
    <row r="1" spans="1:4">
      <c r="A1" s="1" t="s">
        <v>307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"/>
      <c r="C3" s="5"/>
      <c r="D3" s="5">
        <f>B3*C3</f>
        <v>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 hidden="1">
      <c r="A12" s="4" t="s">
        <v>11</v>
      </c>
      <c r="B12" s="9"/>
      <c r="C12" s="9"/>
      <c r="D12" s="5">
        <f t="shared" si="0"/>
        <v>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 hidden="1">
      <c r="A19" s="8" t="s">
        <v>18</v>
      </c>
      <c r="B19" s="5"/>
      <c r="C19" s="5"/>
      <c r="D19" s="5">
        <f t="shared" si="0"/>
        <v>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f>20+39+75+50+50</f>
        <v>234</v>
      </c>
      <c r="C23" s="5">
        <v>27000</v>
      </c>
      <c r="D23" s="5">
        <f t="shared" si="0"/>
        <v>6318000</v>
      </c>
    </row>
    <row r="24" spans="1:4" ht="18.75" hidden="1">
      <c r="A24" s="8" t="s">
        <v>23</v>
      </c>
      <c r="B24" s="5"/>
      <c r="C24" s="5"/>
      <c r="D24" s="5">
        <f t="shared" si="0"/>
        <v>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v>30</v>
      </c>
      <c r="C26" s="5">
        <v>12000</v>
      </c>
      <c r="D26" s="5">
        <f t="shared" si="0"/>
        <v>360000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f>60+20</f>
        <v>80</v>
      </c>
      <c r="C28" s="5">
        <v>35000</v>
      </c>
      <c r="D28" s="5">
        <f t="shared" si="0"/>
        <v>2800000</v>
      </c>
    </row>
    <row r="29" spans="1:4" ht="18.75" hidden="1">
      <c r="A29" s="8" t="s">
        <v>28</v>
      </c>
      <c r="B29" s="5"/>
      <c r="C29" s="5"/>
      <c r="D29" s="5">
        <f t="shared" si="0"/>
        <v>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40+5+12</f>
        <v>57</v>
      </c>
      <c r="C32" s="5">
        <v>35000</v>
      </c>
      <c r="D32" s="5">
        <f t="shared" si="0"/>
        <v>1995000</v>
      </c>
    </row>
    <row r="33" spans="1:4" ht="18.75">
      <c r="A33" s="8" t="s">
        <v>32</v>
      </c>
      <c r="B33" s="5">
        <v>20</v>
      </c>
      <c r="C33" s="5">
        <v>29000</v>
      </c>
      <c r="D33" s="5">
        <f t="shared" si="0"/>
        <v>580000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v>22</v>
      </c>
      <c r="C35" s="5">
        <v>13000</v>
      </c>
      <c r="D35" s="5">
        <f t="shared" si="0"/>
        <v>286000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 hidden="1">
      <c r="A40" s="8" t="s">
        <v>39</v>
      </c>
      <c r="B40" s="5"/>
      <c r="C40" s="5"/>
      <c r="D40" s="5">
        <f t="shared" si="0"/>
        <v>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f>60+40+15</f>
        <v>115</v>
      </c>
      <c r="C42" s="5">
        <v>12000</v>
      </c>
      <c r="D42" s="5">
        <f t="shared" si="0"/>
        <v>1380000</v>
      </c>
    </row>
    <row r="43" spans="1:4" ht="18.75">
      <c r="A43" s="8" t="s">
        <v>42</v>
      </c>
      <c r="B43" s="5">
        <f>80+20+300+20+10+40+30</f>
        <v>500</v>
      </c>
      <c r="C43" s="5">
        <v>18000</v>
      </c>
      <c r="D43" s="5">
        <f t="shared" si="0"/>
        <v>9000000</v>
      </c>
    </row>
    <row r="44" spans="1:4" ht="18.75">
      <c r="A44" s="8" t="s">
        <v>43</v>
      </c>
      <c r="B44" s="5">
        <v>110</v>
      </c>
      <c r="C44" s="5">
        <v>15000</v>
      </c>
      <c r="D44" s="5">
        <f t="shared" si="0"/>
        <v>1650000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13" t="s">
        <v>45</v>
      </c>
      <c r="B46" s="5"/>
      <c r="C46" s="5"/>
      <c r="D46" s="5">
        <f t="shared" si="0"/>
        <v>0</v>
      </c>
    </row>
    <row r="47" spans="1:4" ht="18.75">
      <c r="A47" s="8" t="s">
        <v>46</v>
      </c>
      <c r="B47" s="5">
        <v>80</v>
      </c>
      <c r="C47" s="5">
        <v>9000</v>
      </c>
      <c r="D47" s="5">
        <f t="shared" si="0"/>
        <v>720000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>
      <c r="A51" s="8" t="s">
        <v>50</v>
      </c>
      <c r="B51" s="5">
        <v>8</v>
      </c>
      <c r="C51" s="5">
        <v>10000</v>
      </c>
      <c r="D51" s="5">
        <f t="shared" si="0"/>
        <v>80000</v>
      </c>
    </row>
    <row r="52" spans="1:4" ht="18.75" hidden="1">
      <c r="A52" s="8" t="s">
        <v>51</v>
      </c>
      <c r="B52" s="5"/>
      <c r="C52" s="5"/>
      <c r="D52" s="5">
        <f t="shared" si="0"/>
        <v>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>
      <c r="A54" s="8" t="s">
        <v>53</v>
      </c>
      <c r="B54" s="5">
        <v>5</v>
      </c>
      <c r="C54" s="5">
        <v>8000</v>
      </c>
      <c r="D54" s="5">
        <f t="shared" si="0"/>
        <v>40000</v>
      </c>
    </row>
    <row r="55" spans="1:4" ht="18.75" hidden="1">
      <c r="A55" s="11" t="s">
        <v>54</v>
      </c>
      <c r="B55" s="5"/>
      <c r="C55" s="5"/>
      <c r="D55" s="5">
        <f t="shared" si="0"/>
        <v>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18.75">
      <c r="A57" s="14" t="s">
        <v>56</v>
      </c>
      <c r="B57" s="5">
        <v>25</v>
      </c>
      <c r="C57" s="5">
        <v>8000</v>
      </c>
      <c r="D57" s="5">
        <f t="shared" si="0"/>
        <v>200000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13" t="s">
        <v>59</v>
      </c>
      <c r="B60" s="5"/>
      <c r="C60" s="5"/>
      <c r="D60" s="5">
        <f t="shared" si="0"/>
        <v>0</v>
      </c>
    </row>
    <row r="61" spans="1:4" ht="18.75" hidden="1">
      <c r="A61" s="4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>
      <c r="A66" s="4" t="s">
        <v>65</v>
      </c>
      <c r="B66" s="5">
        <v>10</v>
      </c>
      <c r="C66" s="5">
        <v>43000</v>
      </c>
      <c r="D66" s="5">
        <f t="shared" si="0"/>
        <v>430000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60+140+100+260</f>
        <v>560</v>
      </c>
      <c r="C68" s="5">
        <v>25000</v>
      </c>
      <c r="D68" s="5">
        <f t="shared" ref="D68:D131" si="1">B68*C68</f>
        <v>14000000</v>
      </c>
    </row>
    <row r="69" spans="1:4" ht="18.75">
      <c r="A69" s="4" t="s">
        <v>68</v>
      </c>
      <c r="B69" s="5">
        <f>60+240</f>
        <v>300</v>
      </c>
      <c r="C69" s="5">
        <v>24000</v>
      </c>
      <c r="D69" s="5">
        <f t="shared" si="1"/>
        <v>7200000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>
      <c r="A74" s="17" t="s">
        <v>73</v>
      </c>
      <c r="B74" s="5">
        <f>15+10</f>
        <v>25</v>
      </c>
      <c r="C74" s="5">
        <v>22000</v>
      </c>
      <c r="D74" s="5">
        <f t="shared" si="1"/>
        <v>550000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100+12</f>
        <v>112</v>
      </c>
      <c r="C84" s="5">
        <v>10500</v>
      </c>
      <c r="D84" s="5">
        <f t="shared" si="1"/>
        <v>1176000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 hidden="1">
      <c r="A97" s="11" t="s">
        <v>96</v>
      </c>
      <c r="B97" s="5"/>
      <c r="C97" s="5"/>
      <c r="D97" s="5">
        <f t="shared" si="1"/>
        <v>0</v>
      </c>
    </row>
    <row r="98" spans="1:4" ht="18.75">
      <c r="A98" s="8" t="s">
        <v>97</v>
      </c>
      <c r="B98" s="5">
        <v>7</v>
      </c>
      <c r="C98" s="5">
        <v>29000</v>
      </c>
      <c r="D98" s="5">
        <f t="shared" si="1"/>
        <v>203000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22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8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200+100+270</f>
        <v>570</v>
      </c>
      <c r="C114" s="5">
        <v>27000</v>
      </c>
      <c r="D114" s="5">
        <f t="shared" si="1"/>
        <v>15390000</v>
      </c>
    </row>
    <row r="115" spans="1:4" ht="18.75">
      <c r="A115" s="8" t="s">
        <v>114</v>
      </c>
      <c r="B115" s="5">
        <f>67+30</f>
        <v>97</v>
      </c>
      <c r="C115" s="5">
        <v>24000</v>
      </c>
      <c r="D115" s="5">
        <f t="shared" si="1"/>
        <v>2328000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1020+100</f>
        <v>1120</v>
      </c>
      <c r="C121" s="5">
        <v>5000</v>
      </c>
      <c r="D121" s="5">
        <f t="shared" si="1"/>
        <v>5600000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>
      <c r="A126" s="19" t="s">
        <v>125</v>
      </c>
      <c r="B126" s="5">
        <v>26</v>
      </c>
      <c r="C126" s="5">
        <v>11000</v>
      </c>
      <c r="D126" s="5">
        <f t="shared" si="1"/>
        <v>286000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>
      <c r="A133" s="11" t="s">
        <v>132</v>
      </c>
      <c r="B133" s="5">
        <v>1</v>
      </c>
      <c r="C133" s="5">
        <v>45000</v>
      </c>
      <c r="D133" s="5">
        <f t="shared" si="2"/>
        <v>45000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>
      <c r="A141" s="8" t="s">
        <v>140</v>
      </c>
      <c r="B141" s="5">
        <v>8</v>
      </c>
      <c r="C141" s="5">
        <v>9000</v>
      </c>
      <c r="D141" s="5">
        <f t="shared" si="2"/>
        <v>72000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30+120+460</f>
        <v>610</v>
      </c>
      <c r="C144" s="5">
        <v>20500</v>
      </c>
      <c r="D144" s="5">
        <f t="shared" si="2"/>
        <v>12505000</v>
      </c>
    </row>
    <row r="145" spans="1:4" ht="18.75">
      <c r="A145" s="21" t="s">
        <v>144</v>
      </c>
      <c r="B145" s="5">
        <f>10+60</f>
        <v>70</v>
      </c>
      <c r="C145" s="5">
        <v>16000</v>
      </c>
      <c r="D145" s="5">
        <f t="shared" si="2"/>
        <v>1120000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13" t="s">
        <v>155</v>
      </c>
      <c r="B156" s="5"/>
      <c r="C156" s="5"/>
      <c r="D156" s="5">
        <f t="shared" si="2"/>
        <v>0</v>
      </c>
    </row>
    <row r="157" spans="1:4" ht="18.75" hidden="1">
      <c r="A157" s="8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159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>
      <c r="A163" s="8" t="s">
        <v>162</v>
      </c>
      <c r="B163" s="5">
        <v>5</v>
      </c>
      <c r="C163" s="5">
        <v>9000</v>
      </c>
      <c r="D163" s="5">
        <f t="shared" si="2"/>
        <v>45000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>
      <c r="A165" s="11" t="s">
        <v>164</v>
      </c>
      <c r="B165" s="5">
        <v>4</v>
      </c>
      <c r="C165" s="5">
        <v>8000</v>
      </c>
      <c r="D165" s="5">
        <f t="shared" si="2"/>
        <v>32000</v>
      </c>
    </row>
    <row r="166" spans="1:4" ht="18.75" hidden="1">
      <c r="A166" s="8" t="s">
        <v>165</v>
      </c>
      <c r="B166" s="5"/>
      <c r="C166" s="5"/>
      <c r="D166" s="5">
        <f t="shared" si="2"/>
        <v>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 hidden="1">
      <c r="A169" s="8" t="s">
        <v>168</v>
      </c>
      <c r="B169" s="5"/>
      <c r="C169" s="5"/>
      <c r="D169" s="5">
        <f t="shared" si="2"/>
        <v>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380+80+30</f>
        <v>490</v>
      </c>
      <c r="C180" s="5">
        <v>24000</v>
      </c>
      <c r="D180" s="5">
        <f t="shared" si="2"/>
        <v>11760000</v>
      </c>
    </row>
    <row r="181" spans="1:4" ht="18.75">
      <c r="A181" s="8" t="s">
        <v>180</v>
      </c>
      <c r="B181" s="5">
        <f>50/0.3</f>
        <v>166.66666666666669</v>
      </c>
      <c r="C181" s="5">
        <v>6300</v>
      </c>
      <c r="D181" s="5">
        <f t="shared" si="2"/>
        <v>1050000.0000000002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v>20</v>
      </c>
      <c r="C183" s="5">
        <v>25000</v>
      </c>
      <c r="D183" s="5">
        <f t="shared" si="2"/>
        <v>500000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>
      <c r="A186" s="8" t="s">
        <v>185</v>
      </c>
      <c r="B186" s="5">
        <f>20+20+15+10</f>
        <v>65</v>
      </c>
      <c r="C186" s="5">
        <v>12000</v>
      </c>
      <c r="D186" s="5">
        <f t="shared" si="2"/>
        <v>780000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>
      <c r="A192" s="8" t="s">
        <v>191</v>
      </c>
      <c r="B192" s="5">
        <f>10+14</f>
        <v>24</v>
      </c>
      <c r="C192" s="5">
        <v>9000</v>
      </c>
      <c r="D192" s="5">
        <f t="shared" si="2"/>
        <v>216000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 hidden="1">
      <c r="A194" s="17" t="s">
        <v>193</v>
      </c>
      <c r="B194" s="5"/>
      <c r="C194" s="5"/>
      <c r="D194" s="5">
        <f t="shared" si="2"/>
        <v>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>
      <c r="A197" s="8" t="s">
        <v>196</v>
      </c>
      <c r="B197" s="5">
        <f>431+14</f>
        <v>445</v>
      </c>
      <c r="C197" s="5">
        <v>6000</v>
      </c>
      <c r="D197" s="5">
        <f t="shared" si="3"/>
        <v>2670000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f>549+106+48+50</f>
        <v>753</v>
      </c>
      <c r="C199" s="5">
        <v>6000</v>
      </c>
      <c r="D199" s="5">
        <f t="shared" si="3"/>
        <v>4518000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>
      <c r="A202" s="7" t="s">
        <v>201</v>
      </c>
      <c r="B202" s="5">
        <v>20</v>
      </c>
      <c r="C202" s="5">
        <v>11000</v>
      </c>
      <c r="D202" s="5">
        <f t="shared" si="3"/>
        <v>220000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 hidden="1">
      <c r="A204" s="4" t="s">
        <v>203</v>
      </c>
      <c r="B204" s="5"/>
      <c r="C204" s="5"/>
      <c r="D204" s="5">
        <f t="shared" si="3"/>
        <v>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 hidden="1">
      <c r="A213" s="4" t="s">
        <v>212</v>
      </c>
      <c r="B213" s="5"/>
      <c r="C213" s="5"/>
      <c r="D213" s="5">
        <f t="shared" si="3"/>
        <v>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 hidden="1">
      <c r="A217" s="8" t="s">
        <v>216</v>
      </c>
      <c r="B217" s="5"/>
      <c r="C217" s="5"/>
      <c r="D217" s="5">
        <f t="shared" si="3"/>
        <v>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 hidden="1">
      <c r="A221" s="8" t="s">
        <v>220</v>
      </c>
      <c r="B221" s="5"/>
      <c r="C221" s="5"/>
      <c r="D221" s="5">
        <f t="shared" si="3"/>
        <v>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 hidden="1">
      <c r="A224" s="8" t="s">
        <v>223</v>
      </c>
      <c r="B224" s="5"/>
      <c r="C224" s="5"/>
      <c r="D224" s="5">
        <f t="shared" si="3"/>
        <v>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>
      <c r="A228" s="8" t="s">
        <v>227</v>
      </c>
      <c r="B228" s="5">
        <v>5</v>
      </c>
      <c r="C228" s="5">
        <v>34000</v>
      </c>
      <c r="D228" s="5">
        <f t="shared" si="3"/>
        <v>170000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 hidden="1">
      <c r="A237" s="8" t="s">
        <v>236</v>
      </c>
      <c r="B237" s="5"/>
      <c r="C237" s="5"/>
      <c r="D237" s="5">
        <f t="shared" si="3"/>
        <v>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>
      <c r="A248" s="8" t="s">
        <v>247</v>
      </c>
      <c r="B248" s="5">
        <v>6</v>
      </c>
      <c r="C248" s="5">
        <v>28000</v>
      </c>
      <c r="D248" s="5">
        <f t="shared" si="3"/>
        <v>168000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 hidden="1">
      <c r="A255" s="8" t="s">
        <v>254</v>
      </c>
      <c r="B255" s="5"/>
      <c r="C255" s="5"/>
      <c r="D255" s="5">
        <f t="shared" si="3"/>
        <v>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7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 hidden="1">
      <c r="A263" s="8" t="s">
        <v>262</v>
      </c>
      <c r="B263" s="5"/>
      <c r="C263" s="5"/>
      <c r="D263" s="5">
        <f t="shared" si="4"/>
        <v>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>
      <c r="A267" s="8" t="s">
        <v>266</v>
      </c>
      <c r="B267" s="5">
        <v>10</v>
      </c>
      <c r="C267" s="5">
        <v>11000</v>
      </c>
      <c r="D267" s="5">
        <f t="shared" si="4"/>
        <v>110000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268</v>
      </c>
      <c r="B269" s="5"/>
      <c r="C269" s="5"/>
      <c r="D269" s="5">
        <f t="shared" si="4"/>
        <v>0</v>
      </c>
    </row>
    <row r="270" spans="1:4" ht="18.75" hidden="1">
      <c r="A270" s="8" t="s">
        <v>269</v>
      </c>
      <c r="B270" s="5"/>
      <c r="C270" s="5"/>
      <c r="D270" s="5">
        <f t="shared" si="4"/>
        <v>0</v>
      </c>
    </row>
    <row r="271" spans="1:4" ht="18.75">
      <c r="A271" s="8" t="s">
        <v>270</v>
      </c>
      <c r="B271" s="5">
        <f>10+17+80</f>
        <v>107</v>
      </c>
      <c r="C271" s="5">
        <v>13000</v>
      </c>
      <c r="D271" s="5">
        <f t="shared" si="4"/>
        <v>1391000</v>
      </c>
    </row>
    <row r="272" spans="1:4" ht="18.75" hidden="1">
      <c r="A272" s="8" t="s">
        <v>271</v>
      </c>
      <c r="B272" s="5"/>
      <c r="C272" s="5"/>
      <c r="D272" s="5">
        <f t="shared" si="4"/>
        <v>0</v>
      </c>
    </row>
    <row r="273" spans="1:4" ht="18.75" hidden="1">
      <c r="A273" s="8" t="s">
        <v>272</v>
      </c>
      <c r="B273" s="5"/>
      <c r="C273" s="5"/>
      <c r="D273" s="5">
        <f t="shared" si="4"/>
        <v>0</v>
      </c>
    </row>
    <row r="274" spans="1:4" ht="18.75" hidden="1">
      <c r="A274" s="8" t="s">
        <v>273</v>
      </c>
      <c r="B274" s="5"/>
      <c r="C274" s="5"/>
      <c r="D274" s="5">
        <f t="shared" si="4"/>
        <v>0</v>
      </c>
    </row>
    <row r="275" spans="1:4" ht="18.75" hidden="1">
      <c r="A275" s="8" t="s">
        <v>274</v>
      </c>
      <c r="B275" s="5"/>
      <c r="C275" s="5"/>
      <c r="D275" s="5">
        <f t="shared" si="4"/>
        <v>0</v>
      </c>
    </row>
    <row r="276" spans="1:4" ht="18.75" hidden="1">
      <c r="A276" s="19" t="s">
        <v>275</v>
      </c>
      <c r="B276" s="5"/>
      <c r="C276" s="5"/>
      <c r="D276" s="5">
        <f t="shared" si="4"/>
        <v>0</v>
      </c>
    </row>
    <row r="277" spans="1:4" ht="18.75">
      <c r="A277" s="8" t="s">
        <v>276</v>
      </c>
      <c r="B277" s="5">
        <v>24</v>
      </c>
      <c r="C277" s="5">
        <v>19000</v>
      </c>
      <c r="D277" s="5">
        <f t="shared" si="4"/>
        <v>456000</v>
      </c>
    </row>
    <row r="278" spans="1:4" ht="18.75" hidden="1">
      <c r="A278" s="8" t="s">
        <v>277</v>
      </c>
      <c r="B278" s="5"/>
      <c r="C278" s="5"/>
      <c r="D278" s="5">
        <f t="shared" si="4"/>
        <v>0</v>
      </c>
    </row>
    <row r="279" spans="1:4" ht="18.75" hidden="1">
      <c r="A279" s="26" t="s">
        <v>278</v>
      </c>
      <c r="B279" s="5"/>
      <c r="C279" s="5"/>
      <c r="D279" s="5">
        <f t="shared" si="4"/>
        <v>0</v>
      </c>
    </row>
    <row r="280" spans="1:4" ht="18.75">
      <c r="A280" s="4" t="s">
        <v>279</v>
      </c>
      <c r="B280" s="9">
        <v>1.5</v>
      </c>
      <c r="C280" s="9">
        <v>16000</v>
      </c>
      <c r="D280" s="5">
        <f t="shared" si="4"/>
        <v>24000</v>
      </c>
    </row>
    <row r="281" spans="1:4" ht="18.75" hidden="1">
      <c r="A281" s="8" t="s">
        <v>280</v>
      </c>
      <c r="B281" s="5"/>
      <c r="C281" s="5"/>
      <c r="D281" s="5">
        <f t="shared" si="4"/>
        <v>0</v>
      </c>
    </row>
    <row r="282" spans="1:4" ht="18.75" hidden="1">
      <c r="A282" s="8" t="s">
        <v>281</v>
      </c>
      <c r="B282" s="5"/>
      <c r="C282" s="5"/>
      <c r="D282" s="5">
        <f t="shared" si="4"/>
        <v>0</v>
      </c>
    </row>
    <row r="283" spans="1:4" ht="18.75">
      <c r="A283" s="8" t="s">
        <v>282</v>
      </c>
      <c r="B283" s="5">
        <v>25</v>
      </c>
      <c r="C283" s="5">
        <v>5500</v>
      </c>
      <c r="D283" s="5">
        <f t="shared" si="4"/>
        <v>137500</v>
      </c>
    </row>
    <row r="284" spans="1:4" ht="18.75" hidden="1">
      <c r="A284" s="11" t="s">
        <v>283</v>
      </c>
      <c r="B284" s="5"/>
      <c r="C284" s="5"/>
      <c r="D284" s="5">
        <f t="shared" si="4"/>
        <v>0</v>
      </c>
    </row>
    <row r="285" spans="1:4" ht="18.75" hidden="1">
      <c r="A285" s="8" t="s">
        <v>284</v>
      </c>
      <c r="B285" s="5"/>
      <c r="C285" s="5"/>
      <c r="D285" s="5">
        <f t="shared" si="4"/>
        <v>0</v>
      </c>
    </row>
    <row r="286" spans="1:4" ht="18.75">
      <c r="A286" s="19" t="s">
        <v>285</v>
      </c>
      <c r="B286" s="5">
        <v>25</v>
      </c>
      <c r="C286" s="5">
        <v>3500</v>
      </c>
      <c r="D286" s="5">
        <f t="shared" si="4"/>
        <v>87500</v>
      </c>
    </row>
    <row r="287" spans="1:4" ht="18.75" hidden="1">
      <c r="A287" s="6" t="s">
        <v>286</v>
      </c>
      <c r="B287" s="5"/>
      <c r="C287" s="5"/>
      <c r="D287" s="5">
        <f t="shared" si="4"/>
        <v>0</v>
      </c>
    </row>
    <row r="288" spans="1:4" ht="18.75" hidden="1">
      <c r="A288" s="8" t="s">
        <v>287</v>
      </c>
      <c r="B288" s="5"/>
      <c r="C288" s="5"/>
      <c r="D288" s="5">
        <f t="shared" si="4"/>
        <v>0</v>
      </c>
    </row>
    <row r="289" spans="1:4" ht="18.75" hidden="1">
      <c r="A289" s="8" t="s">
        <v>288</v>
      </c>
      <c r="B289" s="5"/>
      <c r="C289" s="5"/>
      <c r="D289" s="5">
        <f t="shared" si="4"/>
        <v>0</v>
      </c>
    </row>
    <row r="290" spans="1:4" ht="18.75" hidden="1">
      <c r="A290" s="8" t="s">
        <v>289</v>
      </c>
      <c r="B290" s="5"/>
      <c r="C290" s="5"/>
      <c r="D290" s="5">
        <f t="shared" si="4"/>
        <v>0</v>
      </c>
    </row>
    <row r="291" spans="1:4" ht="18.75" hidden="1">
      <c r="A291" s="8" t="s">
        <v>290</v>
      </c>
      <c r="B291" s="5"/>
      <c r="C291" s="5"/>
      <c r="D291" s="5">
        <f t="shared" si="4"/>
        <v>0</v>
      </c>
    </row>
    <row r="292" spans="1:4" ht="18.75" hidden="1">
      <c r="A292" s="24" t="s">
        <v>291</v>
      </c>
      <c r="B292" s="5"/>
      <c r="C292" s="5"/>
      <c r="D292" s="5">
        <f t="shared" si="4"/>
        <v>0</v>
      </c>
    </row>
    <row r="293" spans="1:4" ht="18.75" hidden="1">
      <c r="A293" s="27" t="s">
        <v>292</v>
      </c>
      <c r="B293" s="5"/>
      <c r="C293" s="5"/>
      <c r="D293" s="5">
        <f t="shared" si="4"/>
        <v>0</v>
      </c>
    </row>
    <row r="294" spans="1:4" ht="18.75" hidden="1">
      <c r="A294" s="4" t="s">
        <v>293</v>
      </c>
      <c r="B294" s="5"/>
      <c r="C294" s="5"/>
      <c r="D294" s="5">
        <f t="shared" si="4"/>
        <v>0</v>
      </c>
    </row>
    <row r="295" spans="1:4" ht="18.75" hidden="1">
      <c r="A295" s="6" t="s">
        <v>294</v>
      </c>
      <c r="B295" s="5"/>
      <c r="C295" s="5"/>
      <c r="D295" s="5">
        <f t="shared" si="4"/>
        <v>0</v>
      </c>
    </row>
    <row r="296" spans="1:4" ht="18.75" hidden="1">
      <c r="A296" s="28" t="s">
        <v>295</v>
      </c>
      <c r="B296" s="5"/>
      <c r="C296" s="5"/>
      <c r="D296" s="5">
        <f t="shared" si="4"/>
        <v>0</v>
      </c>
    </row>
    <row r="297" spans="1:4" ht="18.75" hidden="1">
      <c r="A297" s="8" t="s">
        <v>296</v>
      </c>
      <c r="B297" s="5"/>
      <c r="C297" s="5"/>
      <c r="D297" s="5">
        <f t="shared" si="4"/>
        <v>0</v>
      </c>
    </row>
    <row r="298" spans="1:4" ht="18.75" hidden="1">
      <c r="A298" s="6" t="s">
        <v>297</v>
      </c>
      <c r="B298" s="5"/>
      <c r="C298" s="5"/>
      <c r="D298" s="5">
        <f t="shared" si="4"/>
        <v>0</v>
      </c>
    </row>
    <row r="299" spans="1:4" ht="18.75" hidden="1">
      <c r="A299" s="6" t="s">
        <v>298</v>
      </c>
      <c r="B299" s="5"/>
      <c r="C299" s="5"/>
      <c r="D299" s="5">
        <f t="shared" si="4"/>
        <v>0</v>
      </c>
    </row>
    <row r="300" spans="1:4" ht="18.75" hidden="1">
      <c r="A300" s="8" t="s">
        <v>299</v>
      </c>
      <c r="B300" s="5"/>
      <c r="C300" s="5"/>
      <c r="D300" s="5">
        <f t="shared" si="4"/>
        <v>0</v>
      </c>
    </row>
    <row r="301" spans="1:4" ht="18.75" hidden="1">
      <c r="A301" s="11" t="s">
        <v>300</v>
      </c>
      <c r="B301" s="5"/>
      <c r="C301" s="5"/>
      <c r="D301" s="5">
        <f t="shared" si="4"/>
        <v>0</v>
      </c>
    </row>
    <row r="302" spans="1:4" ht="18.75">
      <c r="A302" s="11" t="s">
        <v>301</v>
      </c>
      <c r="B302" s="5">
        <f>450+600</f>
        <v>1050</v>
      </c>
      <c r="C302" s="5">
        <v>28000</v>
      </c>
      <c r="D302" s="5">
        <f t="shared" si="4"/>
        <v>29400000</v>
      </c>
    </row>
    <row r="303" spans="1:4" ht="18.75" hidden="1">
      <c r="A303" s="6" t="s">
        <v>302</v>
      </c>
      <c r="B303" s="5"/>
      <c r="C303" s="5"/>
      <c r="D303" s="5">
        <f t="shared" si="4"/>
        <v>0</v>
      </c>
    </row>
    <row r="304" spans="1:4" ht="18.75" hidden="1">
      <c r="A304" s="6" t="s">
        <v>303</v>
      </c>
      <c r="B304" s="5"/>
      <c r="C304" s="5"/>
      <c r="D304" s="5">
        <f t="shared" si="4"/>
        <v>0</v>
      </c>
    </row>
    <row r="305" spans="1:4" ht="18.75" hidden="1">
      <c r="A305" s="6" t="s">
        <v>304</v>
      </c>
      <c r="B305" s="5"/>
      <c r="C305" s="5"/>
      <c r="D305" s="5">
        <f t="shared" si="4"/>
        <v>0</v>
      </c>
    </row>
    <row r="306" spans="1:4" ht="18.75" hidden="1">
      <c r="A306" s="28" t="s">
        <v>305</v>
      </c>
      <c r="B306" s="5"/>
      <c r="C306" s="5"/>
      <c r="D306" s="5">
        <f t="shared" si="4"/>
        <v>0</v>
      </c>
    </row>
    <row r="307" spans="1:4" ht="18.75" hidden="1">
      <c r="A307" s="8" t="s">
        <v>306</v>
      </c>
      <c r="B307" s="5"/>
      <c r="C307" s="5"/>
      <c r="D307" s="5">
        <f t="shared" si="4"/>
        <v>0</v>
      </c>
    </row>
    <row r="308" spans="1:4" ht="18.75">
      <c r="A308" s="29"/>
      <c r="B308" s="30">
        <f>SUM(B3:B307)</f>
        <v>8048.166666666667</v>
      </c>
      <c r="C308" s="30"/>
      <c r="D308" s="30">
        <f t="shared" ref="D308" si="5">SUM(D3:D307)</f>
        <v>140049000</v>
      </c>
    </row>
  </sheetData>
  <protectedRanges>
    <protectedRange password="CF71" sqref="B1:D307" name="tho"/>
  </protectedRanges>
  <autoFilter ref="A2:D308" xr:uid="{00000000-0009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309"/>
  <sheetViews>
    <sheetView workbookViewId="0">
      <selection activeCell="F40" sqref="F40"/>
    </sheetView>
  </sheetViews>
  <sheetFormatPr defaultRowHeight="15"/>
  <cols>
    <col min="1" max="1" width="39.42578125" customWidth="1"/>
    <col min="3" max="3" width="11.5703125" customWidth="1"/>
    <col min="4" max="4" width="19.42578125" customWidth="1"/>
  </cols>
  <sheetData>
    <row r="1" spans="1:4">
      <c r="A1" s="1" t="s">
        <v>312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"/>
      <c r="C3" s="5"/>
      <c r="D3" s="5">
        <f>B3*C3</f>
        <v>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 hidden="1">
      <c r="A12" s="4" t="s">
        <v>11</v>
      </c>
      <c r="B12" s="9"/>
      <c r="C12" s="9"/>
      <c r="D12" s="5">
        <f t="shared" si="0"/>
        <v>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 hidden="1">
      <c r="A19" s="8" t="s">
        <v>18</v>
      </c>
      <c r="B19" s="5"/>
      <c r="C19" s="5"/>
      <c r="D19" s="5">
        <f t="shared" si="0"/>
        <v>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v>100</v>
      </c>
      <c r="C23" s="5">
        <v>26000</v>
      </c>
      <c r="D23" s="5">
        <f t="shared" si="0"/>
        <v>2600000</v>
      </c>
    </row>
    <row r="24" spans="1:4" ht="18.75">
      <c r="A24" s="8" t="s">
        <v>23</v>
      </c>
      <c r="B24" s="5">
        <v>5</v>
      </c>
      <c r="C24" s="5">
        <v>24000</v>
      </c>
      <c r="D24" s="5">
        <f t="shared" si="0"/>
        <v>120000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v>18</v>
      </c>
      <c r="C26" s="5">
        <v>11000</v>
      </c>
      <c r="D26" s="5">
        <f t="shared" si="0"/>
        <v>198000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v>40</v>
      </c>
      <c r="C28" s="5">
        <v>32000</v>
      </c>
      <c r="D28" s="5">
        <f t="shared" si="0"/>
        <v>1280000</v>
      </c>
    </row>
    <row r="29" spans="1:4" ht="18.75" hidden="1">
      <c r="A29" s="8" t="s">
        <v>28</v>
      </c>
      <c r="B29" s="5"/>
      <c r="C29" s="5"/>
      <c r="D29" s="5">
        <f t="shared" si="0"/>
        <v>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v>60</v>
      </c>
      <c r="C32" s="5">
        <v>32000</v>
      </c>
      <c r="D32" s="5">
        <f t="shared" si="0"/>
        <v>1920000</v>
      </c>
    </row>
    <row r="33" spans="1:4" ht="18.75">
      <c r="A33" s="8" t="s">
        <v>32</v>
      </c>
      <c r="B33" s="5">
        <v>25</v>
      </c>
      <c r="C33" s="5">
        <v>27000</v>
      </c>
      <c r="D33" s="5">
        <f t="shared" si="0"/>
        <v>675000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f>60+27+20+5</f>
        <v>112</v>
      </c>
      <c r="C35" s="5">
        <v>14000</v>
      </c>
      <c r="D35" s="5">
        <f t="shared" si="0"/>
        <v>1568000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>
      <c r="A40" s="8" t="s">
        <v>39</v>
      </c>
      <c r="B40" s="5">
        <v>18</v>
      </c>
      <c r="C40" s="5">
        <v>25000</v>
      </c>
      <c r="D40" s="5">
        <f t="shared" si="0"/>
        <v>450000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v>27</v>
      </c>
      <c r="C42" s="5">
        <v>18000</v>
      </c>
      <c r="D42" s="5">
        <f t="shared" si="0"/>
        <v>486000</v>
      </c>
    </row>
    <row r="43" spans="1:4" ht="18.75" hidden="1">
      <c r="A43" s="8" t="s">
        <v>42</v>
      </c>
      <c r="B43" s="5"/>
      <c r="C43" s="5"/>
      <c r="D43" s="5">
        <f t="shared" si="0"/>
        <v>0</v>
      </c>
    </row>
    <row r="44" spans="1:4" ht="18.75">
      <c r="A44" s="8" t="s">
        <v>43</v>
      </c>
      <c r="B44" s="5">
        <v>80</v>
      </c>
      <c r="C44" s="5">
        <v>15000</v>
      </c>
      <c r="D44" s="5">
        <f t="shared" si="0"/>
        <v>1200000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13" t="s">
        <v>45</v>
      </c>
      <c r="B46" s="5"/>
      <c r="C46" s="5"/>
      <c r="D46" s="5">
        <f t="shared" si="0"/>
        <v>0</v>
      </c>
    </row>
    <row r="47" spans="1:4" ht="18.75" hidden="1">
      <c r="A47" s="8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>
      <c r="A51" s="8" t="s">
        <v>50</v>
      </c>
      <c r="B51" s="5">
        <v>8</v>
      </c>
      <c r="C51" s="5">
        <v>10000</v>
      </c>
      <c r="D51" s="5">
        <f t="shared" si="0"/>
        <v>80000</v>
      </c>
    </row>
    <row r="52" spans="1:4" ht="18.75" hidden="1">
      <c r="A52" s="8" t="s">
        <v>51</v>
      </c>
      <c r="B52" s="5"/>
      <c r="C52" s="5"/>
      <c r="D52" s="5">
        <f t="shared" si="0"/>
        <v>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 hidden="1">
      <c r="A54" s="8" t="s">
        <v>53</v>
      </c>
      <c r="B54" s="5"/>
      <c r="C54" s="5"/>
      <c r="D54" s="5">
        <f t="shared" si="0"/>
        <v>0</v>
      </c>
    </row>
    <row r="55" spans="1:4" ht="18.75">
      <c r="A55" s="11" t="s">
        <v>54</v>
      </c>
      <c r="B55" s="5">
        <v>20</v>
      </c>
      <c r="C55" s="5">
        <v>4500</v>
      </c>
      <c r="D55" s="5">
        <f t="shared" si="0"/>
        <v>90000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18.75" hidden="1">
      <c r="A57" s="14" t="s">
        <v>56</v>
      </c>
      <c r="B57" s="5"/>
      <c r="C57" s="5"/>
      <c r="D57" s="5">
        <f t="shared" si="0"/>
        <v>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13" t="s">
        <v>59</v>
      </c>
      <c r="B60" s="5"/>
      <c r="C60" s="5"/>
      <c r="D60" s="5">
        <f t="shared" si="0"/>
        <v>0</v>
      </c>
    </row>
    <row r="61" spans="1:4" ht="18.75" hidden="1">
      <c r="A61" s="4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 hidden="1">
      <c r="A66" s="4" t="s">
        <v>65</v>
      </c>
      <c r="B66" s="5"/>
      <c r="C66" s="5"/>
      <c r="D66" s="5">
        <f t="shared" si="0"/>
        <v>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20+240+150</f>
        <v>410</v>
      </c>
      <c r="C68" s="5">
        <v>26000</v>
      </c>
      <c r="D68" s="5">
        <f t="shared" ref="D68:D131" si="1">B68*C68</f>
        <v>10660000</v>
      </c>
    </row>
    <row r="69" spans="1:4" ht="18.75">
      <c r="A69" s="4" t="s">
        <v>68</v>
      </c>
      <c r="B69" s="5">
        <v>160</v>
      </c>
      <c r="C69" s="5">
        <v>25000</v>
      </c>
      <c r="D69" s="5">
        <f t="shared" si="1"/>
        <v>4000000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 hidden="1">
      <c r="A74" s="17" t="s">
        <v>73</v>
      </c>
      <c r="B74" s="5"/>
      <c r="C74" s="5"/>
      <c r="D74" s="5">
        <f t="shared" si="1"/>
        <v>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162+30+7</f>
        <v>199</v>
      </c>
      <c r="C84" s="5">
        <v>10000</v>
      </c>
      <c r="D84" s="5">
        <f t="shared" si="1"/>
        <v>1990000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 hidden="1">
      <c r="A97" s="11" t="s">
        <v>96</v>
      </c>
      <c r="B97" s="5"/>
      <c r="C97" s="5"/>
      <c r="D97" s="5">
        <f t="shared" si="1"/>
        <v>0</v>
      </c>
    </row>
    <row r="98" spans="1:4" ht="18.75" hidden="1">
      <c r="A98" s="8" t="s">
        <v>97</v>
      </c>
      <c r="B98" s="5"/>
      <c r="C98" s="5"/>
      <c r="D98" s="5">
        <f t="shared" si="1"/>
        <v>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22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8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60+50+20+200</f>
        <v>330</v>
      </c>
      <c r="C114" s="5">
        <v>26000</v>
      </c>
      <c r="D114" s="5">
        <f t="shared" si="1"/>
        <v>8580000</v>
      </c>
    </row>
    <row r="115" spans="1:4" ht="18.75">
      <c r="A115" s="8" t="s">
        <v>114</v>
      </c>
      <c r="B115" s="5">
        <v>160</v>
      </c>
      <c r="C115" s="5">
        <v>23000</v>
      </c>
      <c r="D115" s="5">
        <f t="shared" si="1"/>
        <v>3680000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2555+600</f>
        <v>3155</v>
      </c>
      <c r="C121" s="5">
        <v>5000</v>
      </c>
      <c r="D121" s="5">
        <f t="shared" si="1"/>
        <v>15775000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 hidden="1">
      <c r="A126" s="19" t="s">
        <v>125</v>
      </c>
      <c r="B126" s="5"/>
      <c r="C126" s="5"/>
      <c r="D126" s="5">
        <f t="shared" si="1"/>
        <v>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 hidden="1">
      <c r="A141" s="8" t="s">
        <v>140</v>
      </c>
      <c r="B141" s="5"/>
      <c r="C141" s="5"/>
      <c r="D141" s="5">
        <f t="shared" si="2"/>
        <v>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v>460</v>
      </c>
      <c r="C144" s="5">
        <v>20000</v>
      </c>
      <c r="D144" s="5">
        <f t="shared" si="2"/>
        <v>9200000</v>
      </c>
    </row>
    <row r="145" spans="1:4" ht="18.75">
      <c r="A145" s="21" t="s">
        <v>144</v>
      </c>
      <c r="B145" s="5">
        <v>30</v>
      </c>
      <c r="C145" s="5">
        <v>16000</v>
      </c>
      <c r="D145" s="5">
        <f t="shared" si="2"/>
        <v>480000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13" t="s">
        <v>155</v>
      </c>
      <c r="B156" s="5"/>
      <c r="C156" s="5"/>
      <c r="D156" s="5">
        <f t="shared" si="2"/>
        <v>0</v>
      </c>
    </row>
    <row r="157" spans="1:4" ht="18.75" hidden="1">
      <c r="A157" s="8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159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 hidden="1">
      <c r="A163" s="8" t="s">
        <v>162</v>
      </c>
      <c r="B163" s="5"/>
      <c r="C163" s="5"/>
      <c r="D163" s="5">
        <f t="shared" si="2"/>
        <v>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 hidden="1">
      <c r="A166" s="8" t="s">
        <v>165</v>
      </c>
      <c r="B166" s="5"/>
      <c r="C166" s="5"/>
      <c r="D166" s="5">
        <f t="shared" si="2"/>
        <v>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 hidden="1">
      <c r="A169" s="8" t="s">
        <v>168</v>
      </c>
      <c r="B169" s="5"/>
      <c r="C169" s="5"/>
      <c r="D169" s="5">
        <f t="shared" si="2"/>
        <v>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200+40+30</f>
        <v>270</v>
      </c>
      <c r="C180" s="5">
        <v>24000</v>
      </c>
      <c r="D180" s="5">
        <f t="shared" si="2"/>
        <v>6480000</v>
      </c>
    </row>
    <row r="181" spans="1:4" ht="18.75">
      <c r="A181" s="8" t="s">
        <v>180</v>
      </c>
      <c r="B181" s="5">
        <f>220*3</f>
        <v>660</v>
      </c>
      <c r="C181" s="5">
        <v>6300</v>
      </c>
      <c r="D181" s="5">
        <f t="shared" si="2"/>
        <v>4158000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f>20+17+15</f>
        <v>52</v>
      </c>
      <c r="C183" s="5">
        <v>25000</v>
      </c>
      <c r="D183" s="5">
        <f t="shared" si="2"/>
        <v>1300000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>
      <c r="A186" s="8" t="s">
        <v>185</v>
      </c>
      <c r="B186" s="5">
        <v>10</v>
      </c>
      <c r="C186" s="5">
        <v>12000</v>
      </c>
      <c r="D186" s="5">
        <f t="shared" si="2"/>
        <v>120000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>
      <c r="A192" s="8" t="s">
        <v>191</v>
      </c>
      <c r="B192" s="5">
        <v>70</v>
      </c>
      <c r="C192" s="5">
        <v>9000</v>
      </c>
      <c r="D192" s="5">
        <f t="shared" si="2"/>
        <v>630000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>
      <c r="A194" s="17" t="s">
        <v>193</v>
      </c>
      <c r="B194" s="5">
        <v>40</v>
      </c>
      <c r="C194" s="5">
        <v>6000</v>
      </c>
      <c r="D194" s="5">
        <f t="shared" si="2"/>
        <v>240000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>
      <c r="A197" s="8" t="s">
        <v>196</v>
      </c>
      <c r="B197" s="5">
        <f>246*2</f>
        <v>492</v>
      </c>
      <c r="C197" s="5">
        <v>6000</v>
      </c>
      <c r="D197" s="5">
        <f t="shared" si="3"/>
        <v>2952000</v>
      </c>
    </row>
    <row r="198" spans="1:4" ht="18.75">
      <c r="A198" s="4" t="s">
        <v>197</v>
      </c>
      <c r="B198" s="5">
        <v>69</v>
      </c>
      <c r="C198" s="5">
        <v>11000</v>
      </c>
      <c r="D198" s="5">
        <f t="shared" si="3"/>
        <v>759000</v>
      </c>
    </row>
    <row r="199" spans="1:4" ht="18.75">
      <c r="A199" s="8" t="s">
        <v>198</v>
      </c>
      <c r="B199" s="5">
        <f>86+5+105+179</f>
        <v>375</v>
      </c>
      <c r="C199" s="5">
        <v>5000</v>
      </c>
      <c r="D199" s="5">
        <f t="shared" si="3"/>
        <v>1875000</v>
      </c>
    </row>
    <row r="200" spans="1:4" ht="18.75">
      <c r="A200" s="8" t="s">
        <v>199</v>
      </c>
      <c r="B200" s="5">
        <v>25</v>
      </c>
      <c r="C200" s="5">
        <v>11000</v>
      </c>
      <c r="D200" s="5">
        <f t="shared" si="3"/>
        <v>275000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 hidden="1">
      <c r="A204" s="4" t="s">
        <v>203</v>
      </c>
      <c r="B204" s="5"/>
      <c r="C204" s="5"/>
      <c r="D204" s="5">
        <f t="shared" si="3"/>
        <v>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 hidden="1">
      <c r="A213" s="4" t="s">
        <v>212</v>
      </c>
      <c r="B213" s="5"/>
      <c r="C213" s="5"/>
      <c r="D213" s="5">
        <f t="shared" si="3"/>
        <v>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 hidden="1">
      <c r="A217" s="8" t="s">
        <v>216</v>
      </c>
      <c r="B217" s="5"/>
      <c r="C217" s="5"/>
      <c r="D217" s="5">
        <f t="shared" si="3"/>
        <v>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 hidden="1">
      <c r="A221" s="8" t="s">
        <v>220</v>
      </c>
      <c r="B221" s="5"/>
      <c r="C221" s="5"/>
      <c r="D221" s="5">
        <f t="shared" si="3"/>
        <v>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 hidden="1">
      <c r="A224" s="8" t="s">
        <v>223</v>
      </c>
      <c r="B224" s="5"/>
      <c r="C224" s="5"/>
      <c r="D224" s="5">
        <f t="shared" si="3"/>
        <v>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>
      <c r="A233" s="10" t="s">
        <v>232</v>
      </c>
      <c r="B233" s="5">
        <v>15</v>
      </c>
      <c r="C233" s="5">
        <v>80000</v>
      </c>
      <c r="D233" s="5">
        <f t="shared" si="3"/>
        <v>1200000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 hidden="1">
      <c r="A237" s="8" t="s">
        <v>236</v>
      </c>
      <c r="B237" s="5"/>
      <c r="C237" s="5"/>
      <c r="D237" s="5">
        <f t="shared" si="3"/>
        <v>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 hidden="1">
      <c r="A248" s="8" t="s">
        <v>247</v>
      </c>
      <c r="B248" s="5"/>
      <c r="C248" s="5"/>
      <c r="D248" s="5">
        <f t="shared" si="3"/>
        <v>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 hidden="1">
      <c r="A255" s="8" t="s">
        <v>254</v>
      </c>
      <c r="B255" s="5"/>
      <c r="C255" s="5"/>
      <c r="D255" s="5">
        <f t="shared" si="3"/>
        <v>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 hidden="1">
      <c r="A263" s="8" t="s">
        <v>262</v>
      </c>
      <c r="B263" s="5"/>
      <c r="C263" s="5"/>
      <c r="D263" s="5">
        <f t="shared" si="4"/>
        <v>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 hidden="1">
      <c r="A270" s="8" t="s">
        <v>269</v>
      </c>
      <c r="B270" s="5"/>
      <c r="C270" s="5"/>
      <c r="D270" s="5">
        <f t="shared" si="4"/>
        <v>0</v>
      </c>
    </row>
    <row r="271" spans="1:4" ht="18.75">
      <c r="A271" s="8" t="s">
        <v>270</v>
      </c>
      <c r="B271" s="5">
        <f>20+50+20</f>
        <v>90</v>
      </c>
      <c r="C271" s="5">
        <v>13000</v>
      </c>
      <c r="D271" s="5">
        <f t="shared" si="4"/>
        <v>1170000</v>
      </c>
    </row>
    <row r="272" spans="1:4" ht="18.75" hidden="1">
      <c r="A272" s="8" t="s">
        <v>271</v>
      </c>
      <c r="B272" s="5"/>
      <c r="C272" s="5"/>
      <c r="D272" s="5">
        <f t="shared" si="4"/>
        <v>0</v>
      </c>
    </row>
    <row r="273" spans="1:4" ht="18.75" hidden="1">
      <c r="A273" s="8" t="s">
        <v>272</v>
      </c>
      <c r="B273" s="5"/>
      <c r="C273" s="5"/>
      <c r="D273" s="5">
        <f t="shared" si="4"/>
        <v>0</v>
      </c>
    </row>
    <row r="274" spans="1:4" ht="18.75" hidden="1">
      <c r="A274" s="8" t="s">
        <v>273</v>
      </c>
      <c r="B274" s="5"/>
      <c r="C274" s="5"/>
      <c r="D274" s="5">
        <f t="shared" si="4"/>
        <v>0</v>
      </c>
    </row>
    <row r="275" spans="1:4" ht="18.75" hidden="1">
      <c r="A275" s="8" t="s">
        <v>274</v>
      </c>
      <c r="B275" s="5"/>
      <c r="C275" s="5"/>
      <c r="D275" s="5">
        <f t="shared" si="4"/>
        <v>0</v>
      </c>
    </row>
    <row r="276" spans="1:4" ht="18.75" hidden="1">
      <c r="A276" s="19" t="s">
        <v>275</v>
      </c>
      <c r="B276" s="5"/>
      <c r="C276" s="5"/>
      <c r="D276" s="5">
        <f t="shared" si="4"/>
        <v>0</v>
      </c>
    </row>
    <row r="277" spans="1:4" ht="18.75">
      <c r="A277" s="8" t="s">
        <v>276</v>
      </c>
      <c r="B277" s="5">
        <f>23+20</f>
        <v>43</v>
      </c>
      <c r="C277" s="5">
        <v>19000</v>
      </c>
      <c r="D277" s="5">
        <f t="shared" si="4"/>
        <v>817000</v>
      </c>
    </row>
    <row r="278" spans="1:4" ht="18.75" hidden="1">
      <c r="A278" s="8" t="s">
        <v>277</v>
      </c>
      <c r="B278" s="5"/>
      <c r="C278" s="5"/>
      <c r="D278" s="5">
        <f t="shared" si="4"/>
        <v>0</v>
      </c>
    </row>
    <row r="279" spans="1:4" ht="18.75" hidden="1">
      <c r="A279" s="26" t="s">
        <v>278</v>
      </c>
      <c r="B279" s="5"/>
      <c r="C279" s="5"/>
      <c r="D279" s="5">
        <f t="shared" si="4"/>
        <v>0</v>
      </c>
    </row>
    <row r="280" spans="1:4" ht="18.75" hidden="1">
      <c r="A280" s="4" t="s">
        <v>279</v>
      </c>
      <c r="B280" s="9"/>
      <c r="C280" s="9"/>
      <c r="D280" s="5">
        <f t="shared" si="4"/>
        <v>0</v>
      </c>
    </row>
    <row r="281" spans="1:4" ht="18.75" hidden="1">
      <c r="A281" s="8" t="s">
        <v>280</v>
      </c>
      <c r="B281" s="5"/>
      <c r="C281" s="5"/>
      <c r="D281" s="5">
        <f t="shared" si="4"/>
        <v>0</v>
      </c>
    </row>
    <row r="282" spans="1:4" ht="18.75" hidden="1">
      <c r="A282" s="8" t="s">
        <v>281</v>
      </c>
      <c r="B282" s="5"/>
      <c r="C282" s="5"/>
      <c r="D282" s="5">
        <f t="shared" si="4"/>
        <v>0</v>
      </c>
    </row>
    <row r="283" spans="1:4" ht="18.75">
      <c r="A283" s="8" t="s">
        <v>282</v>
      </c>
      <c r="B283" s="5">
        <v>27</v>
      </c>
      <c r="C283" s="5">
        <v>5000</v>
      </c>
      <c r="D283" s="5">
        <f t="shared" si="4"/>
        <v>135000</v>
      </c>
    </row>
    <row r="284" spans="1:4" ht="18.75" hidden="1">
      <c r="A284" s="11" t="s">
        <v>283</v>
      </c>
      <c r="B284" s="5"/>
      <c r="C284" s="5"/>
      <c r="D284" s="5">
        <f t="shared" si="4"/>
        <v>0</v>
      </c>
    </row>
    <row r="285" spans="1:4" ht="18.75" hidden="1">
      <c r="A285" s="8" t="s">
        <v>284</v>
      </c>
      <c r="B285" s="5"/>
      <c r="C285" s="5"/>
      <c r="D285" s="5">
        <f t="shared" si="4"/>
        <v>0</v>
      </c>
    </row>
    <row r="286" spans="1:4" ht="18.75">
      <c r="A286" s="19" t="s">
        <v>285</v>
      </c>
      <c r="B286" s="5">
        <v>12</v>
      </c>
      <c r="C286" s="5">
        <v>4500</v>
      </c>
      <c r="D286" s="5">
        <f t="shared" si="4"/>
        <v>54000</v>
      </c>
    </row>
    <row r="287" spans="1:4" ht="18.75" hidden="1">
      <c r="A287" s="6" t="s">
        <v>286</v>
      </c>
      <c r="B287" s="5"/>
      <c r="C287" s="5"/>
      <c r="D287" s="5">
        <f t="shared" si="4"/>
        <v>0</v>
      </c>
    </row>
    <row r="288" spans="1:4" ht="18.75" hidden="1">
      <c r="A288" s="8" t="s">
        <v>287</v>
      </c>
      <c r="B288" s="5"/>
      <c r="C288" s="5"/>
      <c r="D288" s="5">
        <f t="shared" si="4"/>
        <v>0</v>
      </c>
    </row>
    <row r="289" spans="1:4" ht="18.75" hidden="1">
      <c r="A289" s="8" t="s">
        <v>288</v>
      </c>
      <c r="B289" s="5"/>
      <c r="C289" s="5"/>
      <c r="D289" s="5">
        <f t="shared" si="4"/>
        <v>0</v>
      </c>
    </row>
    <row r="290" spans="1:4" ht="18.75" hidden="1">
      <c r="A290" s="8" t="s">
        <v>289</v>
      </c>
      <c r="B290" s="5"/>
      <c r="C290" s="5"/>
      <c r="D290" s="5">
        <f t="shared" si="4"/>
        <v>0</v>
      </c>
    </row>
    <row r="291" spans="1:4" ht="18.75">
      <c r="A291" s="8" t="s">
        <v>290</v>
      </c>
      <c r="B291" s="5">
        <v>8</v>
      </c>
      <c r="C291" s="5">
        <v>10000</v>
      </c>
      <c r="D291" s="5">
        <f t="shared" si="4"/>
        <v>80000</v>
      </c>
    </row>
    <row r="292" spans="1:4" ht="18.75" hidden="1">
      <c r="A292" s="24" t="s">
        <v>291</v>
      </c>
      <c r="B292" s="5"/>
      <c r="C292" s="5"/>
      <c r="D292" s="5">
        <f t="shared" si="4"/>
        <v>0</v>
      </c>
    </row>
    <row r="293" spans="1:4" ht="18.75" hidden="1">
      <c r="A293" s="8" t="s">
        <v>311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299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v>950</v>
      </c>
      <c r="C303" s="5">
        <v>27000</v>
      </c>
      <c r="D303" s="5">
        <f t="shared" si="4"/>
        <v>25650000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8625</v>
      </c>
      <c r="C309" s="30"/>
      <c r="D309" s="30">
        <f t="shared" ref="D309" si="5">SUM(D3:D308)</f>
        <v>112927000</v>
      </c>
    </row>
  </sheetData>
  <protectedRanges>
    <protectedRange password="CF71" sqref="B1:D308" name="tho"/>
  </protectedRanges>
  <autoFilter ref="A2:D309" xr:uid="{00000000-0009-0000-0000-000001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309"/>
  <sheetViews>
    <sheetView topLeftCell="A40" workbookViewId="0">
      <selection activeCell="G149" sqref="G149"/>
    </sheetView>
  </sheetViews>
  <sheetFormatPr defaultRowHeight="15"/>
  <cols>
    <col min="1" max="1" width="45.5703125" customWidth="1"/>
    <col min="2" max="2" width="9.5703125" customWidth="1"/>
    <col min="3" max="3" width="13" customWidth="1"/>
    <col min="4" max="4" width="19.42578125" customWidth="1"/>
  </cols>
  <sheetData>
    <row r="1" spans="1:4">
      <c r="A1" s="1" t="s">
        <v>313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17" t="s">
        <v>73</v>
      </c>
      <c r="B3" s="5">
        <v>10</v>
      </c>
      <c r="C3" s="5">
        <v>22000</v>
      </c>
      <c r="D3" s="5">
        <f>B3*C3</f>
        <v>220000</v>
      </c>
    </row>
    <row r="4" spans="1:4" ht="18.75" hidden="1">
      <c r="A4" s="18" t="s">
        <v>74</v>
      </c>
      <c r="B4" s="5"/>
      <c r="C4" s="5"/>
      <c r="D4" s="5">
        <f t="shared" ref="D4:D67" si="0">B4*C4</f>
        <v>0</v>
      </c>
    </row>
    <row r="5" spans="1:4" ht="18.75" hidden="1">
      <c r="A5" s="17" t="s">
        <v>75</v>
      </c>
      <c r="B5" s="5"/>
      <c r="C5" s="5"/>
      <c r="D5" s="5">
        <f t="shared" si="0"/>
        <v>0</v>
      </c>
    </row>
    <row r="6" spans="1:4" ht="18.75" hidden="1">
      <c r="A6" s="17" t="s">
        <v>193</v>
      </c>
      <c r="B6" s="5"/>
      <c r="C6" s="5"/>
      <c r="D6" s="5">
        <f t="shared" si="0"/>
        <v>0</v>
      </c>
    </row>
    <row r="7" spans="1:4" ht="18.75" hidden="1">
      <c r="A7" s="8" t="s">
        <v>194</v>
      </c>
      <c r="B7" s="5"/>
      <c r="C7" s="5"/>
      <c r="D7" s="5">
        <f t="shared" si="0"/>
        <v>0</v>
      </c>
    </row>
    <row r="8" spans="1:4" ht="18.75" hidden="1">
      <c r="A8" s="24" t="s">
        <v>291</v>
      </c>
      <c r="B8" s="5"/>
      <c r="C8" s="5"/>
      <c r="D8" s="5">
        <f t="shared" si="0"/>
        <v>0</v>
      </c>
    </row>
    <row r="9" spans="1:4" ht="18.75" hidden="1">
      <c r="A9" s="17" t="s">
        <v>195</v>
      </c>
      <c r="B9" s="5"/>
      <c r="C9" s="5"/>
      <c r="D9" s="5">
        <f t="shared" si="0"/>
        <v>0</v>
      </c>
    </row>
    <row r="10" spans="1:4" ht="18.75" hidden="1">
      <c r="A10" s="6" t="s">
        <v>226</v>
      </c>
      <c r="B10" s="5"/>
      <c r="C10" s="5"/>
      <c r="D10" s="5">
        <f t="shared" si="0"/>
        <v>0</v>
      </c>
    </row>
    <row r="11" spans="1:4" ht="18.75" hidden="1">
      <c r="A11" s="8" t="s">
        <v>50</v>
      </c>
      <c r="B11" s="5"/>
      <c r="C11" s="5"/>
      <c r="D11" s="5">
        <f t="shared" si="0"/>
        <v>0</v>
      </c>
    </row>
    <row r="12" spans="1:4" ht="18.75" hidden="1">
      <c r="A12" s="8" t="s">
        <v>51</v>
      </c>
      <c r="B12" s="5"/>
      <c r="C12" s="5"/>
      <c r="D12" s="5">
        <f t="shared" si="0"/>
        <v>0</v>
      </c>
    </row>
    <row r="13" spans="1:4" ht="18.75" hidden="1">
      <c r="A13" s="4" t="s">
        <v>52</v>
      </c>
      <c r="B13" s="5"/>
      <c r="C13" s="5"/>
      <c r="D13" s="5">
        <f t="shared" si="0"/>
        <v>0</v>
      </c>
    </row>
    <row r="14" spans="1:4" ht="18.75" hidden="1">
      <c r="A14" s="4" t="s">
        <v>203</v>
      </c>
      <c r="B14" s="5"/>
      <c r="C14" s="5"/>
      <c r="D14" s="5">
        <f t="shared" si="0"/>
        <v>0</v>
      </c>
    </row>
    <row r="15" spans="1:4" ht="18.75" hidden="1">
      <c r="A15" s="8" t="s">
        <v>117</v>
      </c>
      <c r="B15" s="5"/>
      <c r="C15" s="5"/>
      <c r="D15" s="5">
        <f t="shared" si="0"/>
        <v>0</v>
      </c>
    </row>
    <row r="16" spans="1:4" ht="18.75" hidden="1">
      <c r="A16" s="8" t="s">
        <v>284</v>
      </c>
      <c r="B16" s="5"/>
      <c r="C16" s="5"/>
      <c r="D16" s="5">
        <f t="shared" si="0"/>
        <v>0</v>
      </c>
    </row>
    <row r="17" spans="1:4" ht="18.75" hidden="1">
      <c r="A17" s="19" t="s">
        <v>285</v>
      </c>
      <c r="B17" s="5"/>
      <c r="C17" s="5"/>
      <c r="D17" s="5">
        <f t="shared" si="0"/>
        <v>0</v>
      </c>
    </row>
    <row r="18" spans="1:4" ht="18.75" hidden="1">
      <c r="A18" s="6" t="s">
        <v>286</v>
      </c>
      <c r="B18" s="5"/>
      <c r="C18" s="5"/>
      <c r="D18" s="5">
        <f t="shared" si="0"/>
        <v>0</v>
      </c>
    </row>
    <row r="19" spans="1:4" ht="18.75">
      <c r="A19" s="8" t="s">
        <v>120</v>
      </c>
      <c r="B19" s="5">
        <f>2555+240</f>
        <v>2795</v>
      </c>
      <c r="C19" s="5">
        <v>5000</v>
      </c>
      <c r="D19" s="5">
        <f t="shared" si="0"/>
        <v>13975000</v>
      </c>
    </row>
    <row r="20" spans="1:4" ht="18.75" hidden="1">
      <c r="A20" s="4" t="s">
        <v>60</v>
      </c>
      <c r="B20" s="5"/>
      <c r="C20" s="5"/>
      <c r="D20" s="5">
        <f t="shared" si="0"/>
        <v>0</v>
      </c>
    </row>
    <row r="21" spans="1:4" ht="18.75" hidden="1">
      <c r="A21" s="4" t="s">
        <v>61</v>
      </c>
      <c r="B21" s="5"/>
      <c r="C21" s="5"/>
      <c r="D21" s="5">
        <f t="shared" si="0"/>
        <v>0</v>
      </c>
    </row>
    <row r="22" spans="1:4" ht="18.75" hidden="1">
      <c r="A22" s="8" t="s">
        <v>269</v>
      </c>
      <c r="B22" s="5"/>
      <c r="C22" s="5"/>
      <c r="D22" s="5">
        <f t="shared" si="0"/>
        <v>0</v>
      </c>
    </row>
    <row r="23" spans="1:4" ht="18.75" hidden="1">
      <c r="A23" s="8" t="s">
        <v>311</v>
      </c>
      <c r="B23" s="5"/>
      <c r="C23" s="5"/>
      <c r="D23" s="5">
        <f t="shared" si="0"/>
        <v>0</v>
      </c>
    </row>
    <row r="24" spans="1:4" ht="18.75">
      <c r="A24" s="8" t="s">
        <v>270</v>
      </c>
      <c r="B24" s="5">
        <f>40+10+30+45+10+10</f>
        <v>145</v>
      </c>
      <c r="C24" s="5">
        <v>12000</v>
      </c>
      <c r="D24" s="5">
        <f t="shared" si="0"/>
        <v>1740000</v>
      </c>
    </row>
    <row r="25" spans="1:4" ht="18.75" hidden="1">
      <c r="A25" s="8" t="s">
        <v>271</v>
      </c>
      <c r="B25" s="5"/>
      <c r="C25" s="5"/>
      <c r="D25" s="5">
        <f t="shared" si="0"/>
        <v>0</v>
      </c>
    </row>
    <row r="26" spans="1:4" ht="18.75" hidden="1">
      <c r="A26" s="8" t="s">
        <v>272</v>
      </c>
      <c r="B26" s="5"/>
      <c r="C26" s="5"/>
      <c r="D26" s="5">
        <f t="shared" si="0"/>
        <v>0</v>
      </c>
    </row>
    <row r="27" spans="1:4" ht="18.75" hidden="1">
      <c r="A27" s="8" t="s">
        <v>64</v>
      </c>
      <c r="B27" s="5"/>
      <c r="C27" s="5"/>
      <c r="D27" s="5">
        <f t="shared" si="0"/>
        <v>0</v>
      </c>
    </row>
    <row r="28" spans="1:4" ht="18.75" hidden="1">
      <c r="A28" s="4" t="s">
        <v>65</v>
      </c>
      <c r="B28" s="5"/>
      <c r="C28" s="5"/>
      <c r="D28" s="5">
        <f t="shared" si="0"/>
        <v>0</v>
      </c>
    </row>
    <row r="29" spans="1:4" ht="18.75" hidden="1">
      <c r="A29" s="4" t="s">
        <v>66</v>
      </c>
      <c r="B29" s="5"/>
      <c r="C29" s="5"/>
      <c r="D29" s="5">
        <f t="shared" si="0"/>
        <v>0</v>
      </c>
    </row>
    <row r="30" spans="1:4" ht="18.75" hidden="1">
      <c r="A30" s="8" t="s">
        <v>227</v>
      </c>
      <c r="B30" s="5"/>
      <c r="C30" s="5"/>
      <c r="D30" s="5">
        <f t="shared" si="0"/>
        <v>0</v>
      </c>
    </row>
    <row r="31" spans="1:4" ht="18.75" hidden="1">
      <c r="A31" s="8" t="s">
        <v>228</v>
      </c>
      <c r="B31" s="5"/>
      <c r="C31" s="5"/>
      <c r="D31" s="5">
        <f t="shared" si="0"/>
        <v>0</v>
      </c>
    </row>
    <row r="32" spans="1:4" ht="18.75" hidden="1">
      <c r="A32" s="6" t="s">
        <v>229</v>
      </c>
      <c r="B32" s="9"/>
      <c r="C32" s="9"/>
      <c r="D32" s="5">
        <f t="shared" si="0"/>
        <v>0</v>
      </c>
    </row>
    <row r="33" spans="1:4" ht="18.75" hidden="1">
      <c r="A33" s="6" t="s">
        <v>230</v>
      </c>
      <c r="B33" s="9"/>
      <c r="C33" s="9"/>
      <c r="D33" s="5">
        <f t="shared" si="0"/>
        <v>0</v>
      </c>
    </row>
    <row r="34" spans="1:4" ht="18.75" hidden="1">
      <c r="A34" s="8" t="s">
        <v>121</v>
      </c>
      <c r="B34" s="5"/>
      <c r="C34" s="5"/>
      <c r="D34" s="5">
        <f t="shared" si="0"/>
        <v>0</v>
      </c>
    </row>
    <row r="35" spans="1:4" ht="18.75" hidden="1">
      <c r="A35" s="8" t="s">
        <v>146</v>
      </c>
      <c r="B35" s="5"/>
      <c r="C35" s="5"/>
      <c r="D35" s="5">
        <f t="shared" si="0"/>
        <v>0</v>
      </c>
    </row>
    <row r="36" spans="1:4" ht="18.75" hidden="1">
      <c r="A36" s="11" t="s">
        <v>96</v>
      </c>
      <c r="B36" s="5"/>
      <c r="C36" s="5"/>
      <c r="D36" s="5">
        <f t="shared" si="0"/>
        <v>0</v>
      </c>
    </row>
    <row r="37" spans="1:4" ht="18.75">
      <c r="A37" s="8" t="s">
        <v>97</v>
      </c>
      <c r="B37" s="5">
        <v>7</v>
      </c>
      <c r="C37" s="5">
        <v>29000</v>
      </c>
      <c r="D37" s="5">
        <f t="shared" si="0"/>
        <v>203000</v>
      </c>
    </row>
    <row r="38" spans="1:4" ht="18.75" hidden="1">
      <c r="A38" s="8" t="s">
        <v>98</v>
      </c>
      <c r="B38" s="5"/>
      <c r="C38" s="5"/>
      <c r="D38" s="5">
        <f t="shared" si="0"/>
        <v>0</v>
      </c>
    </row>
    <row r="39" spans="1:4" ht="18.75" hidden="1">
      <c r="A39" s="8" t="s">
        <v>273</v>
      </c>
      <c r="B39" s="5"/>
      <c r="C39" s="5"/>
      <c r="D39" s="5">
        <f t="shared" si="0"/>
        <v>0</v>
      </c>
    </row>
    <row r="40" spans="1:4" ht="18.75">
      <c r="A40" s="8" t="s">
        <v>274</v>
      </c>
      <c r="B40" s="5">
        <v>10</v>
      </c>
      <c r="C40" s="5">
        <v>28000</v>
      </c>
      <c r="D40" s="5">
        <f t="shared" si="0"/>
        <v>280000</v>
      </c>
    </row>
    <row r="41" spans="1:4" ht="18.75" hidden="1">
      <c r="A41" s="19" t="s">
        <v>275</v>
      </c>
      <c r="B41" s="5"/>
      <c r="C41" s="5"/>
      <c r="D41" s="5">
        <f t="shared" si="0"/>
        <v>0</v>
      </c>
    </row>
    <row r="42" spans="1:4" ht="18.75" hidden="1">
      <c r="A42" s="6" t="s">
        <v>122</v>
      </c>
      <c r="B42" s="5"/>
      <c r="C42" s="5"/>
      <c r="D42" s="5">
        <f t="shared" si="0"/>
        <v>0</v>
      </c>
    </row>
    <row r="43" spans="1:4" ht="18.75" hidden="1">
      <c r="A43" s="19" t="s">
        <v>123</v>
      </c>
      <c r="B43" s="5"/>
      <c r="C43" s="5"/>
      <c r="D43" s="5">
        <f t="shared" si="0"/>
        <v>0</v>
      </c>
    </row>
    <row r="44" spans="1:4" ht="18.75">
      <c r="A44" s="8" t="s">
        <v>276</v>
      </c>
      <c r="B44" s="5">
        <f>10+10+40+20+6</f>
        <v>86</v>
      </c>
      <c r="C44" s="5">
        <v>19000</v>
      </c>
      <c r="D44" s="5">
        <f t="shared" si="0"/>
        <v>1634000</v>
      </c>
    </row>
    <row r="45" spans="1:4" ht="18.75" hidden="1">
      <c r="A45" s="8" t="s">
        <v>277</v>
      </c>
      <c r="B45" s="5"/>
      <c r="C45" s="5"/>
      <c r="D45" s="5">
        <f t="shared" si="0"/>
        <v>0</v>
      </c>
    </row>
    <row r="46" spans="1:4" ht="18.75">
      <c r="A46" s="4" t="s">
        <v>113</v>
      </c>
      <c r="B46" s="5">
        <f>100+15+40+160</f>
        <v>315</v>
      </c>
      <c r="C46" s="5">
        <v>25000</v>
      </c>
      <c r="D46" s="5">
        <f t="shared" si="0"/>
        <v>7875000</v>
      </c>
    </row>
    <row r="47" spans="1:4" ht="18.75" hidden="1">
      <c r="A47" s="13" t="s">
        <v>148</v>
      </c>
      <c r="B47" s="5"/>
      <c r="C47" s="5"/>
      <c r="D47" s="5">
        <f t="shared" si="0"/>
        <v>0</v>
      </c>
    </row>
    <row r="48" spans="1:4" ht="18.75" hidden="1">
      <c r="A48" s="11" t="s">
        <v>149</v>
      </c>
      <c r="B48" s="5"/>
      <c r="C48" s="5"/>
      <c r="D48" s="5">
        <f t="shared" si="0"/>
        <v>0</v>
      </c>
    </row>
    <row r="49" spans="1:4" ht="18.75" hidden="1">
      <c r="A49" s="11" t="s">
        <v>150</v>
      </c>
      <c r="B49" s="5"/>
      <c r="C49" s="5"/>
      <c r="D49" s="5">
        <f t="shared" si="0"/>
        <v>0</v>
      </c>
    </row>
    <row r="50" spans="1:4" ht="18.75" hidden="1">
      <c r="A50" s="11" t="s">
        <v>151</v>
      </c>
      <c r="B50" s="5"/>
      <c r="C50" s="5"/>
      <c r="D50" s="5">
        <f t="shared" si="0"/>
        <v>0</v>
      </c>
    </row>
    <row r="51" spans="1:4" ht="18.75" hidden="1">
      <c r="A51" s="8" t="s">
        <v>152</v>
      </c>
      <c r="B51" s="5"/>
      <c r="C51" s="5"/>
      <c r="D51" s="5">
        <f t="shared" si="0"/>
        <v>0</v>
      </c>
    </row>
    <row r="52" spans="1:4" ht="18.75" hidden="1">
      <c r="A52" s="6" t="s">
        <v>153</v>
      </c>
      <c r="B52" s="5"/>
      <c r="C52" s="5"/>
      <c r="D52" s="5">
        <f t="shared" si="0"/>
        <v>0</v>
      </c>
    </row>
    <row r="53" spans="1:4" ht="18.75" hidden="1">
      <c r="A53" s="8" t="s">
        <v>154</v>
      </c>
      <c r="B53" s="5"/>
      <c r="C53" s="5"/>
      <c r="D53" s="5">
        <f t="shared" si="0"/>
        <v>0</v>
      </c>
    </row>
    <row r="54" spans="1:4" ht="18.75" hidden="1">
      <c r="A54" s="8" t="s">
        <v>155</v>
      </c>
      <c r="B54" s="5"/>
      <c r="C54" s="5"/>
      <c r="D54" s="5">
        <f t="shared" si="0"/>
        <v>0</v>
      </c>
    </row>
    <row r="55" spans="1:4" ht="18.75" hidden="1">
      <c r="A55" s="11" t="s">
        <v>76</v>
      </c>
      <c r="B55" s="5"/>
      <c r="C55" s="5"/>
      <c r="D55" s="5">
        <f t="shared" si="0"/>
        <v>0</v>
      </c>
    </row>
    <row r="56" spans="1:4" ht="18.75">
      <c r="A56" s="8" t="s">
        <v>114</v>
      </c>
      <c r="B56" s="5">
        <v>74</v>
      </c>
      <c r="C56" s="5">
        <v>23000</v>
      </c>
      <c r="D56" s="5">
        <f t="shared" si="0"/>
        <v>1702000</v>
      </c>
    </row>
    <row r="57" spans="1:4" ht="18.75" hidden="1">
      <c r="A57" s="27" t="s">
        <v>292</v>
      </c>
      <c r="B57" s="5"/>
      <c r="C57" s="5"/>
      <c r="D57" s="5">
        <f t="shared" si="0"/>
        <v>0</v>
      </c>
    </row>
    <row r="58" spans="1:4" ht="18.75" hidden="1">
      <c r="A58" s="8" t="s">
        <v>156</v>
      </c>
      <c r="B58" s="5"/>
      <c r="C58" s="5"/>
      <c r="D58" s="5">
        <f t="shared" si="0"/>
        <v>0</v>
      </c>
    </row>
    <row r="59" spans="1:4" ht="18.75" hidden="1">
      <c r="A59" s="8" t="s">
        <v>157</v>
      </c>
      <c r="B59" s="5"/>
      <c r="C59" s="5"/>
      <c r="D59" s="5">
        <f t="shared" si="0"/>
        <v>0</v>
      </c>
    </row>
    <row r="60" spans="1:4" ht="18.75" hidden="1">
      <c r="A60" s="7" t="s">
        <v>158</v>
      </c>
      <c r="B60" s="5"/>
      <c r="C60" s="5"/>
      <c r="D60" s="5">
        <f t="shared" si="0"/>
        <v>0</v>
      </c>
    </row>
    <row r="61" spans="1:4" ht="18.75" hidden="1">
      <c r="A61" s="32" t="s">
        <v>293</v>
      </c>
      <c r="B61" s="5"/>
      <c r="C61" s="5"/>
      <c r="D61" s="5">
        <f t="shared" si="0"/>
        <v>0</v>
      </c>
    </row>
    <row r="62" spans="1:4" ht="18.75" hidden="1">
      <c r="A62" s="4" t="s">
        <v>2</v>
      </c>
      <c r="B62" s="5"/>
      <c r="C62" s="5"/>
      <c r="D62" s="5">
        <f t="shared" si="0"/>
        <v>0</v>
      </c>
    </row>
    <row r="63" spans="1:4" ht="18.75" hidden="1">
      <c r="A63" s="6" t="s">
        <v>3</v>
      </c>
      <c r="B63" s="5"/>
      <c r="C63" s="5"/>
      <c r="D63" s="5">
        <f t="shared" si="0"/>
        <v>0</v>
      </c>
    </row>
    <row r="64" spans="1:4" ht="18.75" hidden="1">
      <c r="A64" s="4" t="s">
        <v>4</v>
      </c>
      <c r="B64" s="5"/>
      <c r="C64" s="5"/>
      <c r="D64" s="5">
        <f t="shared" si="0"/>
        <v>0</v>
      </c>
    </row>
    <row r="65" spans="1:4" ht="18.75" hidden="1">
      <c r="A65" s="4" t="s">
        <v>5</v>
      </c>
      <c r="B65" s="5"/>
      <c r="C65" s="5"/>
      <c r="D65" s="5">
        <f t="shared" si="0"/>
        <v>0</v>
      </c>
    </row>
    <row r="66" spans="1:4" ht="18.75" hidden="1">
      <c r="A66" s="4" t="s">
        <v>6</v>
      </c>
      <c r="B66" s="5"/>
      <c r="C66" s="5"/>
      <c r="D66" s="5">
        <f t="shared" si="0"/>
        <v>0</v>
      </c>
    </row>
    <row r="67" spans="1:4" ht="18.75" hidden="1">
      <c r="A67" s="7" t="s">
        <v>7</v>
      </c>
      <c r="B67" s="5"/>
      <c r="C67" s="5"/>
      <c r="D67" s="5">
        <f t="shared" si="0"/>
        <v>0</v>
      </c>
    </row>
    <row r="68" spans="1:4" ht="18.75" hidden="1">
      <c r="A68" s="8" t="s">
        <v>8</v>
      </c>
      <c r="B68" s="5"/>
      <c r="C68" s="5"/>
      <c r="D68" s="5">
        <f t="shared" ref="D68:D131" si="1">B68*C68</f>
        <v>0</v>
      </c>
    </row>
    <row r="69" spans="1:4" ht="18.75" hidden="1">
      <c r="A69" s="8" t="s">
        <v>115</v>
      </c>
      <c r="B69" s="5"/>
      <c r="C69" s="5"/>
      <c r="D69" s="5">
        <f t="shared" si="1"/>
        <v>0</v>
      </c>
    </row>
    <row r="70" spans="1:4" ht="18.75" hidden="1">
      <c r="A70" s="4" t="s">
        <v>116</v>
      </c>
      <c r="B70" s="5"/>
      <c r="C70" s="5"/>
      <c r="D70" s="5">
        <f t="shared" si="1"/>
        <v>0</v>
      </c>
    </row>
    <row r="71" spans="1:4" ht="18.75" hidden="1">
      <c r="A71" s="8" t="s">
        <v>165</v>
      </c>
      <c r="B71" s="5"/>
      <c r="C71" s="5"/>
      <c r="D71" s="5">
        <f t="shared" si="1"/>
        <v>0</v>
      </c>
    </row>
    <row r="72" spans="1:4" ht="18.75" hidden="1">
      <c r="A72" s="19" t="s">
        <v>166</v>
      </c>
      <c r="B72" s="5"/>
      <c r="C72" s="5"/>
      <c r="D72" s="5">
        <f t="shared" si="1"/>
        <v>0</v>
      </c>
    </row>
    <row r="73" spans="1:4" ht="18.75" hidden="1">
      <c r="A73" s="8" t="s">
        <v>167</v>
      </c>
      <c r="B73" s="5"/>
      <c r="C73" s="5"/>
      <c r="D73" s="5">
        <f t="shared" si="1"/>
        <v>0</v>
      </c>
    </row>
    <row r="74" spans="1:4" ht="18.75">
      <c r="A74" s="8" t="s">
        <v>168</v>
      </c>
      <c r="B74" s="5">
        <v>14</v>
      </c>
      <c r="C74" s="5">
        <v>20000</v>
      </c>
      <c r="D74" s="5">
        <f t="shared" si="1"/>
        <v>280000</v>
      </c>
    </row>
    <row r="75" spans="1:4" ht="18.75" hidden="1">
      <c r="A75" s="8" t="s">
        <v>169</v>
      </c>
      <c r="B75" s="5"/>
      <c r="C75" s="5"/>
      <c r="D75" s="5">
        <f t="shared" si="1"/>
        <v>0</v>
      </c>
    </row>
    <row r="76" spans="1:4" ht="18.75" hidden="1">
      <c r="A76" s="4" t="s">
        <v>9</v>
      </c>
      <c r="B76" s="9"/>
      <c r="C76" s="9"/>
      <c r="D76" s="5">
        <f t="shared" si="1"/>
        <v>0</v>
      </c>
    </row>
    <row r="77" spans="1:4" ht="18.75" hidden="1">
      <c r="A77" s="4" t="s">
        <v>10</v>
      </c>
      <c r="B77" s="9"/>
      <c r="C77" s="9"/>
      <c r="D77" s="5">
        <f t="shared" si="1"/>
        <v>0</v>
      </c>
    </row>
    <row r="78" spans="1:4" ht="18.75" hidden="1">
      <c r="A78" s="4" t="s">
        <v>11</v>
      </c>
      <c r="B78" s="9"/>
      <c r="C78" s="9"/>
      <c r="D78" s="5">
        <f t="shared" si="1"/>
        <v>0</v>
      </c>
    </row>
    <row r="79" spans="1:4" ht="18.75" hidden="1">
      <c r="A79" s="8" t="s">
        <v>82</v>
      </c>
      <c r="B79" s="5"/>
      <c r="C79" s="5"/>
      <c r="D79" s="5">
        <f t="shared" si="1"/>
        <v>0</v>
      </c>
    </row>
    <row r="80" spans="1:4" ht="18.75">
      <c r="A80" s="8" t="s">
        <v>83</v>
      </c>
      <c r="B80" s="5">
        <f>54+6+10</f>
        <v>70</v>
      </c>
      <c r="C80" s="5">
        <v>10000</v>
      </c>
      <c r="D80" s="5">
        <f t="shared" si="1"/>
        <v>700000</v>
      </c>
    </row>
    <row r="81" spans="1:4" ht="18.75" hidden="1">
      <c r="A81" s="8" t="s">
        <v>84</v>
      </c>
      <c r="B81" s="5"/>
      <c r="C81" s="5"/>
      <c r="D81" s="5">
        <f t="shared" si="1"/>
        <v>0</v>
      </c>
    </row>
    <row r="82" spans="1:4" ht="18.75" hidden="1">
      <c r="A82" s="8" t="s">
        <v>85</v>
      </c>
      <c r="B82" s="5"/>
      <c r="C82" s="5"/>
      <c r="D82" s="5">
        <f t="shared" si="1"/>
        <v>0</v>
      </c>
    </row>
    <row r="83" spans="1:4" ht="18.75" hidden="1">
      <c r="A83" s="8" t="s">
        <v>86</v>
      </c>
      <c r="B83" s="5"/>
      <c r="C83" s="5"/>
      <c r="D83" s="5">
        <f t="shared" si="1"/>
        <v>0</v>
      </c>
    </row>
    <row r="84" spans="1:4" ht="18.75" hidden="1">
      <c r="A84" s="8" t="s">
        <v>191</v>
      </c>
      <c r="B84" s="5"/>
      <c r="C84" s="5"/>
      <c r="D84" s="5">
        <f t="shared" si="1"/>
        <v>0</v>
      </c>
    </row>
    <row r="85" spans="1:4" ht="18.75" hidden="1">
      <c r="A85" s="10" t="s">
        <v>192</v>
      </c>
      <c r="B85" s="5"/>
      <c r="C85" s="5"/>
      <c r="D85" s="5">
        <f t="shared" si="1"/>
        <v>0</v>
      </c>
    </row>
    <row r="86" spans="1:4" ht="18.75" hidden="1">
      <c r="A86" s="10" t="s">
        <v>174</v>
      </c>
      <c r="B86" s="5"/>
      <c r="C86" s="5"/>
      <c r="D86" s="5">
        <f t="shared" si="1"/>
        <v>0</v>
      </c>
    </row>
    <row r="87" spans="1:4" ht="18.75" hidden="1">
      <c r="A87" s="10" t="s">
        <v>175</v>
      </c>
      <c r="B87" s="5"/>
      <c r="C87" s="5"/>
      <c r="D87" s="5">
        <f t="shared" si="1"/>
        <v>0</v>
      </c>
    </row>
    <row r="88" spans="1:4" ht="18.75" hidden="1">
      <c r="A88" s="6" t="s">
        <v>176</v>
      </c>
      <c r="B88" s="5"/>
      <c r="C88" s="5"/>
      <c r="D88" s="5">
        <f t="shared" si="1"/>
        <v>0</v>
      </c>
    </row>
    <row r="89" spans="1:4" ht="18.75" hidden="1">
      <c r="A89" s="19" t="s">
        <v>170</v>
      </c>
      <c r="B89" s="5"/>
      <c r="C89" s="5"/>
      <c r="D89" s="5">
        <f t="shared" si="1"/>
        <v>0</v>
      </c>
    </row>
    <row r="90" spans="1:4" ht="18.75" hidden="1">
      <c r="A90" s="6" t="s">
        <v>204</v>
      </c>
      <c r="B90" s="5"/>
      <c r="C90" s="5"/>
      <c r="D90" s="5">
        <f t="shared" si="1"/>
        <v>0</v>
      </c>
    </row>
    <row r="91" spans="1:4" ht="18.75" hidden="1">
      <c r="A91" s="8" t="s">
        <v>12</v>
      </c>
      <c r="B91" s="5"/>
      <c r="C91" s="5"/>
      <c r="D91" s="5">
        <f t="shared" si="1"/>
        <v>0</v>
      </c>
    </row>
    <row r="92" spans="1:4" ht="18.75" hidden="1">
      <c r="A92" s="8" t="s">
        <v>13</v>
      </c>
      <c r="B92" s="5"/>
      <c r="C92" s="5"/>
      <c r="D92" s="5">
        <f t="shared" si="1"/>
        <v>0</v>
      </c>
    </row>
    <row r="93" spans="1:4" ht="18.75" hidden="1">
      <c r="A93" s="6" t="s">
        <v>205</v>
      </c>
      <c r="B93" s="5"/>
      <c r="C93" s="5"/>
      <c r="D93" s="5">
        <f t="shared" si="1"/>
        <v>0</v>
      </c>
    </row>
    <row r="94" spans="1:4" ht="18.75" hidden="1">
      <c r="A94" s="6" t="s">
        <v>206</v>
      </c>
      <c r="B94" s="5"/>
      <c r="C94" s="5"/>
      <c r="D94" s="5">
        <f t="shared" si="1"/>
        <v>0</v>
      </c>
    </row>
    <row r="95" spans="1:4" ht="18.75" hidden="1">
      <c r="A95" s="8" t="s">
        <v>14</v>
      </c>
      <c r="B95" s="9"/>
      <c r="C95" s="9"/>
      <c r="D95" s="5">
        <f t="shared" si="1"/>
        <v>0</v>
      </c>
    </row>
    <row r="96" spans="1:4" ht="18.75" hidden="1">
      <c r="A96" s="10" t="s">
        <v>15</v>
      </c>
      <c r="B96" s="5"/>
      <c r="C96" s="5"/>
      <c r="D96" s="5">
        <f t="shared" si="1"/>
        <v>0</v>
      </c>
    </row>
    <row r="97" spans="1:4" ht="18.75" hidden="1">
      <c r="A97" s="6" t="s">
        <v>294</v>
      </c>
      <c r="B97" s="5"/>
      <c r="C97" s="5"/>
      <c r="D97" s="5">
        <f t="shared" si="1"/>
        <v>0</v>
      </c>
    </row>
    <row r="98" spans="1:4" ht="18.75" hidden="1">
      <c r="A98" s="6" t="s">
        <v>207</v>
      </c>
      <c r="B98" s="5"/>
      <c r="C98" s="5"/>
      <c r="D98" s="5">
        <f t="shared" si="1"/>
        <v>0</v>
      </c>
    </row>
    <row r="99" spans="1:4" ht="18.75" hidden="1">
      <c r="A99" s="8" t="s">
        <v>46</v>
      </c>
      <c r="B99" s="5"/>
      <c r="C99" s="5"/>
      <c r="D99" s="5">
        <f t="shared" si="1"/>
        <v>0</v>
      </c>
    </row>
    <row r="100" spans="1:4" ht="18.75" hidden="1">
      <c r="A100" s="11" t="s">
        <v>47</v>
      </c>
      <c r="B100" s="5"/>
      <c r="C100" s="5"/>
      <c r="D100" s="5">
        <f t="shared" si="1"/>
        <v>0</v>
      </c>
    </row>
    <row r="101" spans="1:4" ht="18.75" hidden="1">
      <c r="A101" s="23" t="s">
        <v>189</v>
      </c>
      <c r="B101" s="5"/>
      <c r="C101" s="5"/>
      <c r="D101" s="5">
        <f t="shared" si="1"/>
        <v>0</v>
      </c>
    </row>
    <row r="102" spans="1:4" ht="18.75" hidden="1">
      <c r="A102" s="23" t="s">
        <v>190</v>
      </c>
      <c r="B102" s="5"/>
      <c r="C102" s="5"/>
      <c r="D102" s="5">
        <f t="shared" si="1"/>
        <v>0</v>
      </c>
    </row>
    <row r="103" spans="1:4" ht="18.75" hidden="1">
      <c r="A103" s="33" t="s">
        <v>48</v>
      </c>
      <c r="B103" s="5"/>
      <c r="C103" s="5"/>
      <c r="D103" s="5">
        <f t="shared" si="1"/>
        <v>0</v>
      </c>
    </row>
    <row r="104" spans="1:4" ht="18.75" hidden="1">
      <c r="A104" s="28" t="s">
        <v>295</v>
      </c>
      <c r="B104" s="5"/>
      <c r="C104" s="5"/>
      <c r="D104" s="5">
        <f t="shared" si="1"/>
        <v>0</v>
      </c>
    </row>
    <row r="105" spans="1:4" ht="18.75" hidden="1">
      <c r="A105" s="8" t="s">
        <v>49</v>
      </c>
      <c r="B105" s="5"/>
      <c r="C105" s="5"/>
      <c r="D105" s="5">
        <f t="shared" si="1"/>
        <v>0</v>
      </c>
    </row>
    <row r="106" spans="1:4" ht="18.75" hidden="1">
      <c r="A106" s="8" t="s">
        <v>18</v>
      </c>
      <c r="B106" s="5"/>
      <c r="C106" s="5"/>
      <c r="D106" s="5">
        <f t="shared" si="1"/>
        <v>0</v>
      </c>
    </row>
    <row r="107" spans="1:4" ht="18.75" hidden="1">
      <c r="A107" s="8" t="s">
        <v>19</v>
      </c>
      <c r="B107" s="5"/>
      <c r="C107" s="5"/>
      <c r="D107" s="5">
        <f t="shared" si="1"/>
        <v>0</v>
      </c>
    </row>
    <row r="108" spans="1:4" ht="18.75" hidden="1">
      <c r="A108" s="8" t="s">
        <v>20</v>
      </c>
      <c r="B108" s="5"/>
      <c r="C108" s="5"/>
      <c r="D108" s="5">
        <f t="shared" si="1"/>
        <v>0</v>
      </c>
    </row>
    <row r="109" spans="1:4" ht="18.75" hidden="1">
      <c r="A109" s="8" t="s">
        <v>208</v>
      </c>
      <c r="B109" s="5"/>
      <c r="C109" s="5"/>
      <c r="D109" s="5">
        <f t="shared" si="1"/>
        <v>0</v>
      </c>
    </row>
    <row r="110" spans="1:4" ht="18.75" hidden="1">
      <c r="A110" s="8" t="s">
        <v>209</v>
      </c>
      <c r="B110" s="5"/>
      <c r="C110" s="5"/>
      <c r="D110" s="5">
        <f t="shared" si="1"/>
        <v>0</v>
      </c>
    </row>
    <row r="111" spans="1:4" ht="18.75" hidden="1">
      <c r="A111" s="8" t="s">
        <v>210</v>
      </c>
      <c r="B111" s="5"/>
      <c r="C111" s="5"/>
      <c r="D111" s="5">
        <f t="shared" si="1"/>
        <v>0</v>
      </c>
    </row>
    <row r="112" spans="1:4" ht="18.75" hidden="1">
      <c r="A112" s="8" t="s">
        <v>211</v>
      </c>
      <c r="B112" s="5"/>
      <c r="C112" s="5"/>
      <c r="D112" s="5">
        <f t="shared" si="1"/>
        <v>0</v>
      </c>
    </row>
    <row r="113" spans="1:4" ht="18.75" hidden="1">
      <c r="A113" s="6" t="s">
        <v>16</v>
      </c>
      <c r="B113" s="5"/>
      <c r="C113" s="5"/>
      <c r="D113" s="5">
        <f t="shared" si="1"/>
        <v>0</v>
      </c>
    </row>
    <row r="114" spans="1:4" ht="18.75" hidden="1">
      <c r="A114" s="10" t="s">
        <v>17</v>
      </c>
      <c r="B114" s="5"/>
      <c r="C114" s="5"/>
      <c r="D114" s="5">
        <f t="shared" si="1"/>
        <v>0</v>
      </c>
    </row>
    <row r="115" spans="1:4" ht="18.75" hidden="1">
      <c r="A115" s="8" t="s">
        <v>296</v>
      </c>
      <c r="B115" s="5"/>
      <c r="C115" s="5"/>
      <c r="D115" s="5">
        <f t="shared" si="1"/>
        <v>0</v>
      </c>
    </row>
    <row r="116" spans="1:4" ht="18.75" hidden="1">
      <c r="A116" s="6" t="s">
        <v>297</v>
      </c>
      <c r="B116" s="5"/>
      <c r="C116" s="5"/>
      <c r="D116" s="5">
        <f t="shared" si="1"/>
        <v>0</v>
      </c>
    </row>
    <row r="117" spans="1:4" ht="18.75" hidden="1">
      <c r="A117" s="6" t="s">
        <v>298</v>
      </c>
      <c r="B117" s="5"/>
      <c r="C117" s="5"/>
      <c r="D117" s="5">
        <f t="shared" si="1"/>
        <v>0</v>
      </c>
    </row>
    <row r="118" spans="1:4" ht="18.75" hidden="1">
      <c r="A118" s="8" t="s">
        <v>95</v>
      </c>
      <c r="B118" s="5"/>
      <c r="C118" s="5"/>
      <c r="D118" s="5">
        <f t="shared" si="1"/>
        <v>0</v>
      </c>
    </row>
    <row r="119" spans="1:4" ht="18.75" hidden="1">
      <c r="A119" s="24" t="s">
        <v>124</v>
      </c>
      <c r="B119" s="5"/>
      <c r="C119" s="5"/>
      <c r="D119" s="5">
        <f t="shared" si="1"/>
        <v>0</v>
      </c>
    </row>
    <row r="120" spans="1:4" ht="18.75" hidden="1">
      <c r="A120" s="19" t="s">
        <v>125</v>
      </c>
      <c r="B120" s="5"/>
      <c r="C120" s="5"/>
      <c r="D120" s="5">
        <f t="shared" si="1"/>
        <v>0</v>
      </c>
    </row>
    <row r="121" spans="1:4" ht="18.75" hidden="1">
      <c r="A121" s="4" t="s">
        <v>126</v>
      </c>
      <c r="B121" s="9"/>
      <c r="C121" s="9"/>
      <c r="D121" s="5">
        <f t="shared" si="1"/>
        <v>0</v>
      </c>
    </row>
    <row r="122" spans="1:4" ht="18.75" hidden="1">
      <c r="A122" s="4" t="s">
        <v>127</v>
      </c>
      <c r="B122" s="9"/>
      <c r="C122" s="9"/>
      <c r="D122" s="5">
        <f t="shared" si="1"/>
        <v>0</v>
      </c>
    </row>
    <row r="123" spans="1:4" ht="18.75" hidden="1">
      <c r="A123" s="4" t="s">
        <v>128</v>
      </c>
      <c r="B123" s="9"/>
      <c r="C123" s="9"/>
      <c r="D123" s="5">
        <f t="shared" si="1"/>
        <v>0</v>
      </c>
    </row>
    <row r="124" spans="1:4" ht="18.75" hidden="1">
      <c r="A124" s="4" t="s">
        <v>129</v>
      </c>
      <c r="B124" s="25"/>
      <c r="C124" s="25"/>
      <c r="D124" s="5">
        <f t="shared" si="1"/>
        <v>0</v>
      </c>
    </row>
    <row r="125" spans="1:4" ht="18.75" hidden="1">
      <c r="A125" s="26" t="s">
        <v>278</v>
      </c>
      <c r="B125" s="5"/>
      <c r="C125" s="5"/>
      <c r="D125" s="5">
        <f t="shared" si="1"/>
        <v>0</v>
      </c>
    </row>
    <row r="126" spans="1:4" ht="18.75" hidden="1">
      <c r="A126" s="4" t="s">
        <v>279</v>
      </c>
      <c r="B126" s="9"/>
      <c r="C126" s="9"/>
      <c r="D126" s="5">
        <f t="shared" si="1"/>
        <v>0</v>
      </c>
    </row>
    <row r="127" spans="1:4" ht="18.75" hidden="1">
      <c r="A127" s="8" t="s">
        <v>280</v>
      </c>
      <c r="B127" s="5"/>
      <c r="C127" s="5"/>
      <c r="D127" s="5">
        <f t="shared" si="1"/>
        <v>0</v>
      </c>
    </row>
    <row r="128" spans="1:4" ht="18.75" hidden="1">
      <c r="A128" s="8" t="s">
        <v>281</v>
      </c>
      <c r="B128" s="5"/>
      <c r="C128" s="5"/>
      <c r="D128" s="5">
        <f t="shared" si="1"/>
        <v>0</v>
      </c>
    </row>
    <row r="129" spans="1:4" ht="18.75">
      <c r="A129" s="8" t="s">
        <v>34</v>
      </c>
      <c r="B129" s="5">
        <v>95</v>
      </c>
      <c r="C129" s="5">
        <v>14000</v>
      </c>
      <c r="D129" s="5">
        <f t="shared" si="1"/>
        <v>1330000</v>
      </c>
    </row>
    <row r="130" spans="1:4" ht="18.75" hidden="1">
      <c r="A130" s="11" t="s">
        <v>35</v>
      </c>
      <c r="B130" s="5"/>
      <c r="C130" s="5"/>
      <c r="D130" s="5">
        <f t="shared" si="1"/>
        <v>0</v>
      </c>
    </row>
    <row r="131" spans="1:4" ht="18.75" hidden="1">
      <c r="A131" s="4" t="s">
        <v>212</v>
      </c>
      <c r="B131" s="5"/>
      <c r="C131" s="5"/>
      <c r="D131" s="5">
        <f t="shared" si="1"/>
        <v>0</v>
      </c>
    </row>
    <row r="132" spans="1:4" ht="18.75" hidden="1">
      <c r="A132" s="4" t="s">
        <v>213</v>
      </c>
      <c r="B132" s="5"/>
      <c r="C132" s="5"/>
      <c r="D132" s="5">
        <f t="shared" ref="D132:D195" si="2">B132*C132</f>
        <v>0</v>
      </c>
    </row>
    <row r="133" spans="1:4" ht="18.75" hidden="1">
      <c r="A133" s="8" t="s">
        <v>214</v>
      </c>
      <c r="B133" s="5"/>
      <c r="C133" s="5"/>
      <c r="D133" s="5">
        <f t="shared" si="2"/>
        <v>0</v>
      </c>
    </row>
    <row r="134" spans="1:4" ht="18.75" hidden="1">
      <c r="A134" s="8" t="s">
        <v>215</v>
      </c>
      <c r="B134" s="5"/>
      <c r="C134" s="5"/>
      <c r="D134" s="5">
        <f t="shared" si="2"/>
        <v>0</v>
      </c>
    </row>
    <row r="135" spans="1:4" ht="18.75" hidden="1">
      <c r="A135" s="8" t="s">
        <v>299</v>
      </c>
      <c r="B135" s="5"/>
      <c r="C135" s="5"/>
      <c r="D135" s="5">
        <f t="shared" si="2"/>
        <v>0</v>
      </c>
    </row>
    <row r="136" spans="1:4" ht="18.75" hidden="1">
      <c r="A136" s="8" t="s">
        <v>101</v>
      </c>
      <c r="B136" s="9"/>
      <c r="C136" s="9"/>
      <c r="D136" s="5">
        <f t="shared" si="2"/>
        <v>0</v>
      </c>
    </row>
    <row r="137" spans="1:4" ht="18.75" hidden="1">
      <c r="A137" s="8" t="s">
        <v>102</v>
      </c>
      <c r="B137" s="9"/>
      <c r="C137" s="9"/>
      <c r="D137" s="5">
        <f t="shared" si="2"/>
        <v>0</v>
      </c>
    </row>
    <row r="138" spans="1:4" ht="18.75" hidden="1">
      <c r="A138" s="8" t="s">
        <v>103</v>
      </c>
      <c r="B138" s="9"/>
      <c r="C138" s="9"/>
      <c r="D138" s="5">
        <f t="shared" si="2"/>
        <v>0</v>
      </c>
    </row>
    <row r="139" spans="1:4" ht="18.75" hidden="1">
      <c r="A139" s="8" t="s">
        <v>104</v>
      </c>
      <c r="B139" s="9"/>
      <c r="C139" s="9"/>
      <c r="D139" s="5">
        <f t="shared" si="2"/>
        <v>0</v>
      </c>
    </row>
    <row r="140" spans="1:4" ht="18.75" hidden="1">
      <c r="A140" s="8" t="s">
        <v>105</v>
      </c>
      <c r="B140" s="9"/>
      <c r="C140" s="9"/>
      <c r="D140" s="5">
        <f t="shared" si="2"/>
        <v>0</v>
      </c>
    </row>
    <row r="141" spans="1:4" ht="18.75" hidden="1">
      <c r="A141" s="8" t="s">
        <v>106</v>
      </c>
      <c r="B141" s="9"/>
      <c r="C141" s="9"/>
      <c r="D141" s="5">
        <f t="shared" si="2"/>
        <v>0</v>
      </c>
    </row>
    <row r="142" spans="1:4" ht="18.75" hidden="1">
      <c r="A142" s="8" t="s">
        <v>130</v>
      </c>
      <c r="B142" s="9"/>
      <c r="C142" s="9"/>
      <c r="D142" s="5">
        <f t="shared" si="2"/>
        <v>0</v>
      </c>
    </row>
    <row r="143" spans="1:4" ht="18.75" hidden="1">
      <c r="A143" s="8" t="s">
        <v>107</v>
      </c>
      <c r="B143" s="9"/>
      <c r="C143" s="9"/>
      <c r="D143" s="5">
        <f t="shared" si="2"/>
        <v>0</v>
      </c>
    </row>
    <row r="144" spans="1:4" ht="18.75" hidden="1">
      <c r="A144" s="8" t="s">
        <v>108</v>
      </c>
      <c r="B144" s="9"/>
      <c r="C144" s="9"/>
      <c r="D144" s="5">
        <f t="shared" si="2"/>
        <v>0</v>
      </c>
    </row>
    <row r="145" spans="1:4" ht="18.75" hidden="1">
      <c r="A145" s="8" t="s">
        <v>109</v>
      </c>
      <c r="B145" s="9"/>
      <c r="C145" s="9"/>
      <c r="D145" s="5">
        <f t="shared" si="2"/>
        <v>0</v>
      </c>
    </row>
    <row r="146" spans="1:4" ht="18.75" hidden="1">
      <c r="A146" s="8" t="s">
        <v>159</v>
      </c>
      <c r="B146" s="5"/>
      <c r="C146" s="5"/>
      <c r="D146" s="5">
        <f t="shared" si="2"/>
        <v>0</v>
      </c>
    </row>
    <row r="147" spans="1:4" ht="18.75" hidden="1">
      <c r="A147" s="8" t="s">
        <v>160</v>
      </c>
      <c r="B147" s="5"/>
      <c r="C147" s="5"/>
      <c r="D147" s="5">
        <f t="shared" si="2"/>
        <v>0</v>
      </c>
    </row>
    <row r="148" spans="1:4" ht="18.75" hidden="1">
      <c r="A148" s="8" t="s">
        <v>161</v>
      </c>
      <c r="B148" s="5"/>
      <c r="C148" s="5"/>
      <c r="D148" s="5">
        <f t="shared" si="2"/>
        <v>0</v>
      </c>
    </row>
    <row r="149" spans="1:4" ht="18.75">
      <c r="A149" s="8" t="s">
        <v>162</v>
      </c>
      <c r="B149" s="5">
        <v>6</v>
      </c>
      <c r="C149" s="5">
        <v>6000</v>
      </c>
      <c r="D149" s="5">
        <f t="shared" si="2"/>
        <v>36000</v>
      </c>
    </row>
    <row r="150" spans="1:4" ht="18.75" hidden="1">
      <c r="A150" s="8" t="s">
        <v>163</v>
      </c>
      <c r="B150" s="5"/>
      <c r="C150" s="5"/>
      <c r="D150" s="5">
        <f t="shared" si="2"/>
        <v>0</v>
      </c>
    </row>
    <row r="151" spans="1:4" ht="18.75" hidden="1">
      <c r="A151" s="11" t="s">
        <v>164</v>
      </c>
      <c r="B151" s="5"/>
      <c r="C151" s="5"/>
      <c r="D151" s="5">
        <f t="shared" si="2"/>
        <v>0</v>
      </c>
    </row>
    <row r="152" spans="1:4" ht="18.75" hidden="1">
      <c r="A152" s="8" t="s">
        <v>287</v>
      </c>
      <c r="B152" s="5"/>
      <c r="C152" s="5"/>
      <c r="D152" s="5">
        <f t="shared" si="2"/>
        <v>0</v>
      </c>
    </row>
    <row r="153" spans="1:4" ht="18.75" hidden="1">
      <c r="A153" s="8" t="s">
        <v>288</v>
      </c>
      <c r="B153" s="5"/>
      <c r="C153" s="5"/>
      <c r="D153" s="5">
        <f t="shared" si="2"/>
        <v>0</v>
      </c>
    </row>
    <row r="154" spans="1:4" ht="18.75" hidden="1">
      <c r="A154" s="8" t="s">
        <v>289</v>
      </c>
      <c r="B154" s="5"/>
      <c r="C154" s="5"/>
      <c r="D154" s="5">
        <f t="shared" si="2"/>
        <v>0</v>
      </c>
    </row>
    <row r="155" spans="1:4" ht="18.75">
      <c r="A155" s="8" t="s">
        <v>290</v>
      </c>
      <c r="B155" s="5">
        <v>2</v>
      </c>
      <c r="C155" s="5">
        <v>10000</v>
      </c>
      <c r="D155" s="5">
        <f t="shared" si="2"/>
        <v>20000</v>
      </c>
    </row>
    <row r="156" spans="1:4" ht="18.75" hidden="1">
      <c r="A156" s="8" t="s">
        <v>110</v>
      </c>
      <c r="B156" s="9"/>
      <c r="C156" s="9"/>
      <c r="D156" s="5">
        <f t="shared" si="2"/>
        <v>0</v>
      </c>
    </row>
    <row r="157" spans="1:4" ht="18.75" hidden="1">
      <c r="A157" s="13" t="s">
        <v>111</v>
      </c>
      <c r="B157" s="9"/>
      <c r="C157" s="9"/>
      <c r="D157" s="5">
        <f t="shared" si="2"/>
        <v>0</v>
      </c>
    </row>
    <row r="158" spans="1:4" ht="18.75" hidden="1">
      <c r="A158" s="8" t="s">
        <v>112</v>
      </c>
      <c r="B158" s="9"/>
      <c r="C158" s="9"/>
      <c r="D158" s="5">
        <f t="shared" si="2"/>
        <v>0</v>
      </c>
    </row>
    <row r="159" spans="1:4" ht="18.75">
      <c r="A159" s="8" t="s">
        <v>53</v>
      </c>
      <c r="B159" s="5">
        <v>5</v>
      </c>
      <c r="C159" s="5">
        <v>7000</v>
      </c>
      <c r="D159" s="5">
        <f t="shared" si="2"/>
        <v>35000</v>
      </c>
    </row>
    <row r="160" spans="1:4" ht="18.75">
      <c r="A160" s="11" t="s">
        <v>54</v>
      </c>
      <c r="B160" s="5">
        <v>22</v>
      </c>
      <c r="C160" s="5">
        <v>5000</v>
      </c>
      <c r="D160" s="5">
        <f t="shared" si="2"/>
        <v>110000</v>
      </c>
    </row>
    <row r="161" spans="1:4" ht="18.75">
      <c r="A161" s="8" t="s">
        <v>196</v>
      </c>
      <c r="B161" s="5">
        <f>184+17</f>
        <v>201</v>
      </c>
      <c r="C161" s="5">
        <v>6000</v>
      </c>
      <c r="D161" s="5">
        <f t="shared" si="2"/>
        <v>1206000</v>
      </c>
    </row>
    <row r="162" spans="1:4" ht="18.75" hidden="1">
      <c r="A162" s="4" t="s">
        <v>197</v>
      </c>
      <c r="B162" s="5"/>
      <c r="C162" s="5"/>
      <c r="D162" s="5">
        <f t="shared" si="2"/>
        <v>0</v>
      </c>
    </row>
    <row r="163" spans="1:4" ht="18.75">
      <c r="A163" s="8" t="s">
        <v>198</v>
      </c>
      <c r="B163" s="5">
        <v>216</v>
      </c>
      <c r="C163" s="5">
        <v>6000</v>
      </c>
      <c r="D163" s="5">
        <f t="shared" si="2"/>
        <v>1296000</v>
      </c>
    </row>
    <row r="164" spans="1:4" ht="18.75" hidden="1">
      <c r="A164" s="8" t="s">
        <v>199</v>
      </c>
      <c r="B164" s="5"/>
      <c r="C164" s="5"/>
      <c r="D164" s="5">
        <f t="shared" si="2"/>
        <v>0</v>
      </c>
    </row>
    <row r="165" spans="1:4" ht="18.75" hidden="1">
      <c r="A165" s="8" t="s">
        <v>200</v>
      </c>
      <c r="B165" s="5"/>
      <c r="C165" s="5"/>
      <c r="D165" s="5">
        <f t="shared" si="2"/>
        <v>0</v>
      </c>
    </row>
    <row r="166" spans="1:4" ht="18.75" hidden="1">
      <c r="A166" s="7" t="s">
        <v>201</v>
      </c>
      <c r="B166" s="5"/>
      <c r="C166" s="5"/>
      <c r="D166" s="5">
        <f t="shared" si="2"/>
        <v>0</v>
      </c>
    </row>
    <row r="167" spans="1:4" ht="18.75" hidden="1">
      <c r="A167" s="8" t="s">
        <v>62</v>
      </c>
      <c r="B167" s="5"/>
      <c r="C167" s="5"/>
      <c r="D167" s="5">
        <f t="shared" si="2"/>
        <v>0</v>
      </c>
    </row>
    <row r="168" spans="1:4" ht="18.75" hidden="1">
      <c r="A168" s="15" t="s">
        <v>63</v>
      </c>
      <c r="B168" s="16"/>
      <c r="C168" s="16"/>
      <c r="D168" s="5">
        <f t="shared" si="2"/>
        <v>0</v>
      </c>
    </row>
    <row r="169" spans="1:4" ht="18.75" hidden="1">
      <c r="A169" s="8" t="s">
        <v>87</v>
      </c>
      <c r="B169" s="5"/>
      <c r="C169" s="5"/>
      <c r="D169" s="5">
        <f t="shared" si="2"/>
        <v>0</v>
      </c>
    </row>
    <row r="170" spans="1:4" ht="18.75" hidden="1">
      <c r="A170" s="8" t="s">
        <v>36</v>
      </c>
      <c r="B170" s="5"/>
      <c r="C170" s="5"/>
      <c r="D170" s="5">
        <f t="shared" si="2"/>
        <v>0</v>
      </c>
    </row>
    <row r="171" spans="1:4" ht="18.75" hidden="1">
      <c r="A171" s="4" t="s">
        <v>240</v>
      </c>
      <c r="B171" s="5"/>
      <c r="C171" s="5"/>
      <c r="D171" s="5">
        <f t="shared" si="2"/>
        <v>0</v>
      </c>
    </row>
    <row r="172" spans="1:4" ht="18.75" hidden="1">
      <c r="A172" s="8" t="s">
        <v>241</v>
      </c>
      <c r="B172" s="5"/>
      <c r="C172" s="5"/>
      <c r="D172" s="5">
        <f t="shared" si="2"/>
        <v>0</v>
      </c>
    </row>
    <row r="173" spans="1:4" ht="18.75" hidden="1">
      <c r="A173" s="8" t="s">
        <v>242</v>
      </c>
      <c r="B173" s="5"/>
      <c r="C173" s="5"/>
      <c r="D173" s="5">
        <f t="shared" si="2"/>
        <v>0</v>
      </c>
    </row>
    <row r="174" spans="1:4" ht="18.75" hidden="1">
      <c r="A174" s="4" t="s">
        <v>177</v>
      </c>
      <c r="B174" s="5"/>
      <c r="C174" s="5"/>
      <c r="D174" s="5">
        <f t="shared" si="2"/>
        <v>0</v>
      </c>
    </row>
    <row r="175" spans="1:4" ht="18.75" hidden="1">
      <c r="A175" s="4" t="s">
        <v>178</v>
      </c>
      <c r="B175" s="5"/>
      <c r="C175" s="5"/>
      <c r="D175" s="5">
        <f t="shared" si="2"/>
        <v>0</v>
      </c>
    </row>
    <row r="176" spans="1:4" ht="18.75">
      <c r="A176" s="4" t="s">
        <v>179</v>
      </c>
      <c r="B176" s="5">
        <v>380</v>
      </c>
      <c r="C176" s="5">
        <v>24000</v>
      </c>
      <c r="D176" s="5">
        <f t="shared" si="2"/>
        <v>9120000</v>
      </c>
    </row>
    <row r="177" spans="1:4" ht="18.75">
      <c r="A177" s="8" t="s">
        <v>180</v>
      </c>
      <c r="B177" s="5">
        <f>175*3</f>
        <v>525</v>
      </c>
      <c r="C177" s="5">
        <v>6300</v>
      </c>
      <c r="D177" s="5">
        <f t="shared" si="2"/>
        <v>3307500</v>
      </c>
    </row>
    <row r="178" spans="1:4" ht="18.75" hidden="1">
      <c r="A178" s="4" t="s">
        <v>181</v>
      </c>
      <c r="B178" s="5"/>
      <c r="C178" s="5"/>
      <c r="D178" s="5">
        <f t="shared" si="2"/>
        <v>0</v>
      </c>
    </row>
    <row r="179" spans="1:4" ht="18.75">
      <c r="A179" s="4" t="s">
        <v>182</v>
      </c>
      <c r="B179" s="5">
        <v>53</v>
      </c>
      <c r="C179" s="5">
        <v>25000</v>
      </c>
      <c r="D179" s="5">
        <f t="shared" si="2"/>
        <v>1325000</v>
      </c>
    </row>
    <row r="180" spans="1:4" ht="18.75" hidden="1">
      <c r="A180" s="4" t="s">
        <v>183</v>
      </c>
      <c r="B180" s="5"/>
      <c r="C180" s="5"/>
      <c r="D180" s="5">
        <f t="shared" si="2"/>
        <v>0</v>
      </c>
    </row>
    <row r="181" spans="1:4" ht="18.75" hidden="1">
      <c r="A181" s="8" t="s">
        <v>184</v>
      </c>
      <c r="B181" s="5"/>
      <c r="C181" s="5"/>
      <c r="D181" s="5">
        <f t="shared" si="2"/>
        <v>0</v>
      </c>
    </row>
    <row r="182" spans="1:4" ht="18.75" hidden="1">
      <c r="A182" s="11" t="s">
        <v>300</v>
      </c>
      <c r="B182" s="5"/>
      <c r="C182" s="5"/>
      <c r="D182" s="5">
        <f t="shared" si="2"/>
        <v>0</v>
      </c>
    </row>
    <row r="183" spans="1:4" ht="18.75">
      <c r="A183" s="11" t="s">
        <v>301</v>
      </c>
      <c r="B183" s="5">
        <f>540+350</f>
        <v>890</v>
      </c>
      <c r="C183" s="5">
        <v>26000</v>
      </c>
      <c r="D183" s="5">
        <f t="shared" si="2"/>
        <v>23140000</v>
      </c>
    </row>
    <row r="184" spans="1:4" ht="18.75">
      <c r="A184" s="4" t="s">
        <v>37</v>
      </c>
      <c r="B184" s="5">
        <v>6</v>
      </c>
      <c r="C184" s="5">
        <v>27000</v>
      </c>
      <c r="D184" s="5">
        <f t="shared" si="2"/>
        <v>162000</v>
      </c>
    </row>
    <row r="185" spans="1:4" ht="18.75" hidden="1">
      <c r="A185" s="8" t="s">
        <v>55</v>
      </c>
      <c r="B185" s="5"/>
      <c r="C185" s="5"/>
      <c r="D185" s="5">
        <f t="shared" si="2"/>
        <v>0</v>
      </c>
    </row>
    <row r="186" spans="1:4" ht="18.75" hidden="1">
      <c r="A186" s="14" t="s">
        <v>56</v>
      </c>
      <c r="B186" s="5"/>
      <c r="C186" s="5"/>
      <c r="D186" s="5">
        <f t="shared" si="2"/>
        <v>0</v>
      </c>
    </row>
    <row r="187" spans="1:4" ht="18.75" hidden="1">
      <c r="A187" s="8" t="s">
        <v>57</v>
      </c>
      <c r="B187" s="5"/>
      <c r="C187" s="5"/>
      <c r="D187" s="5">
        <f t="shared" si="2"/>
        <v>0</v>
      </c>
    </row>
    <row r="188" spans="1:4" ht="18.75">
      <c r="A188" s="8" t="s">
        <v>67</v>
      </c>
      <c r="B188" s="5">
        <v>80</v>
      </c>
      <c r="C188" s="5">
        <v>26000</v>
      </c>
      <c r="D188" s="5">
        <f t="shared" si="2"/>
        <v>2080000</v>
      </c>
    </row>
    <row r="189" spans="1:4" ht="18.75">
      <c r="A189" s="4" t="s">
        <v>68</v>
      </c>
      <c r="B189" s="5">
        <v>400</v>
      </c>
      <c r="C189" s="5">
        <v>25000</v>
      </c>
      <c r="D189" s="5">
        <f t="shared" si="2"/>
        <v>10000000</v>
      </c>
    </row>
    <row r="190" spans="1:4" ht="18.75" hidden="1">
      <c r="A190" s="8" t="s">
        <v>69</v>
      </c>
      <c r="B190" s="5"/>
      <c r="C190" s="5"/>
      <c r="D190" s="5">
        <f t="shared" si="2"/>
        <v>0</v>
      </c>
    </row>
    <row r="191" spans="1:4" ht="18.75">
      <c r="A191" s="8" t="s">
        <v>70</v>
      </c>
      <c r="B191" s="5">
        <v>18</v>
      </c>
      <c r="C191" s="5">
        <v>13000</v>
      </c>
      <c r="D191" s="5">
        <f t="shared" si="2"/>
        <v>234000</v>
      </c>
    </row>
    <row r="192" spans="1:4" ht="18.75">
      <c r="A192" s="8" t="s">
        <v>143</v>
      </c>
      <c r="B192" s="5">
        <f>20+20+120+250</f>
        <v>410</v>
      </c>
      <c r="C192" s="5">
        <v>20000</v>
      </c>
      <c r="D192" s="5">
        <f t="shared" si="2"/>
        <v>8200000</v>
      </c>
    </row>
    <row r="193" spans="1:4" ht="18.75">
      <c r="A193" s="21" t="s">
        <v>144</v>
      </c>
      <c r="B193" s="5">
        <v>30</v>
      </c>
      <c r="C193" s="5">
        <v>16000</v>
      </c>
      <c r="D193" s="5">
        <f t="shared" si="2"/>
        <v>480000</v>
      </c>
    </row>
    <row r="194" spans="1:4" ht="18.75" hidden="1">
      <c r="A194" s="21" t="s">
        <v>145</v>
      </c>
      <c r="B194" s="5"/>
      <c r="C194" s="5"/>
      <c r="D194" s="5">
        <f t="shared" si="2"/>
        <v>0</v>
      </c>
    </row>
    <row r="195" spans="1:4" ht="18.75">
      <c r="A195" s="8" t="s">
        <v>216</v>
      </c>
      <c r="B195" s="5">
        <v>2</v>
      </c>
      <c r="C195" s="5">
        <v>25000</v>
      </c>
      <c r="D195" s="5">
        <f t="shared" si="2"/>
        <v>50000</v>
      </c>
    </row>
    <row r="196" spans="1:4" ht="18.75" hidden="1">
      <c r="A196" s="6" t="s">
        <v>217</v>
      </c>
      <c r="B196" s="5"/>
      <c r="C196" s="5"/>
      <c r="D196" s="5">
        <f t="shared" ref="D196:D259" si="3">B196*C196</f>
        <v>0</v>
      </c>
    </row>
    <row r="197" spans="1:4" ht="18.75" hidden="1">
      <c r="A197" s="8" t="s">
        <v>218</v>
      </c>
      <c r="B197" s="5"/>
      <c r="C197" s="5"/>
      <c r="D197" s="5">
        <f t="shared" si="3"/>
        <v>0</v>
      </c>
    </row>
    <row r="198" spans="1:4" ht="18.75" hidden="1">
      <c r="A198" s="6" t="s">
        <v>219</v>
      </c>
      <c r="B198" s="5"/>
      <c r="C198" s="5"/>
      <c r="D198" s="5">
        <f t="shared" si="3"/>
        <v>0</v>
      </c>
    </row>
    <row r="199" spans="1:4" ht="18.75">
      <c r="A199" s="8" t="s">
        <v>185</v>
      </c>
      <c r="B199" s="5">
        <v>10</v>
      </c>
      <c r="C199" s="5">
        <v>12000</v>
      </c>
      <c r="D199" s="5">
        <f t="shared" si="3"/>
        <v>120000</v>
      </c>
    </row>
    <row r="200" spans="1:4" ht="18.75" hidden="1">
      <c r="A200" s="8" t="s">
        <v>186</v>
      </c>
      <c r="B200" s="5"/>
      <c r="C200" s="5"/>
      <c r="D200" s="5">
        <f t="shared" si="3"/>
        <v>0</v>
      </c>
    </row>
    <row r="201" spans="1:4" ht="18.75" hidden="1">
      <c r="A201" s="8" t="s">
        <v>187</v>
      </c>
      <c r="B201" s="5"/>
      <c r="C201" s="5"/>
      <c r="D201" s="5">
        <f t="shared" si="3"/>
        <v>0</v>
      </c>
    </row>
    <row r="202" spans="1:4" ht="18.75" hidden="1">
      <c r="A202" s="8" t="s">
        <v>188</v>
      </c>
      <c r="B202" s="5"/>
      <c r="C202" s="5"/>
      <c r="D202" s="5">
        <f t="shared" si="3"/>
        <v>0</v>
      </c>
    </row>
    <row r="203" spans="1:4" ht="18.75">
      <c r="A203" s="8" t="s">
        <v>39</v>
      </c>
      <c r="B203" s="5">
        <v>26</v>
      </c>
      <c r="C203" s="5">
        <v>24000</v>
      </c>
      <c r="D203" s="5">
        <f t="shared" si="3"/>
        <v>624000</v>
      </c>
    </row>
    <row r="204" spans="1:4" ht="18.75" hidden="1">
      <c r="A204" s="12" t="s">
        <v>40</v>
      </c>
      <c r="B204" s="5"/>
      <c r="C204" s="5"/>
      <c r="D204" s="5">
        <f t="shared" si="3"/>
        <v>0</v>
      </c>
    </row>
    <row r="205" spans="1:4" ht="18.75">
      <c r="A205" s="8" t="s">
        <v>41</v>
      </c>
      <c r="B205" s="5">
        <v>43</v>
      </c>
      <c r="C205" s="5">
        <v>12000</v>
      </c>
      <c r="D205" s="5">
        <f t="shared" si="3"/>
        <v>516000</v>
      </c>
    </row>
    <row r="206" spans="1:4" ht="18.75">
      <c r="A206" s="8" t="s">
        <v>42</v>
      </c>
      <c r="B206" s="5">
        <f>40+120+20+10+100</f>
        <v>290</v>
      </c>
      <c r="C206" s="5">
        <v>18000</v>
      </c>
      <c r="D206" s="5">
        <f t="shared" si="3"/>
        <v>5220000</v>
      </c>
    </row>
    <row r="207" spans="1:4" ht="18.75">
      <c r="A207" s="8" t="s">
        <v>43</v>
      </c>
      <c r="B207" s="5">
        <v>110</v>
      </c>
      <c r="C207" s="5">
        <v>15000</v>
      </c>
      <c r="D207" s="5">
        <f t="shared" si="3"/>
        <v>1650000</v>
      </c>
    </row>
    <row r="208" spans="1:4" ht="18.75" hidden="1">
      <c r="A208" s="8" t="s">
        <v>44</v>
      </c>
      <c r="B208" s="5"/>
      <c r="C208" s="5"/>
      <c r="D208" s="5">
        <f t="shared" si="3"/>
        <v>0</v>
      </c>
    </row>
    <row r="209" spans="1:4" ht="18.75" hidden="1">
      <c r="A209" s="8" t="s">
        <v>45</v>
      </c>
      <c r="B209" s="5"/>
      <c r="C209" s="5"/>
      <c r="D209" s="5">
        <f t="shared" si="3"/>
        <v>0</v>
      </c>
    </row>
    <row r="210" spans="1:4" ht="18.75" hidden="1">
      <c r="A210" s="11" t="s">
        <v>131</v>
      </c>
      <c r="B210" s="5"/>
      <c r="C210" s="5"/>
      <c r="D210" s="5">
        <f t="shared" si="3"/>
        <v>0</v>
      </c>
    </row>
    <row r="211" spans="1:4" ht="18.75" hidden="1">
      <c r="A211" s="11" t="s">
        <v>132</v>
      </c>
      <c r="B211" s="5"/>
      <c r="C211" s="5"/>
      <c r="D211" s="5">
        <f t="shared" si="3"/>
        <v>0</v>
      </c>
    </row>
    <row r="212" spans="1:4" ht="18.75" hidden="1">
      <c r="A212" s="11" t="s">
        <v>133</v>
      </c>
      <c r="B212" s="5"/>
      <c r="C212" s="5"/>
      <c r="D212" s="5">
        <f t="shared" si="3"/>
        <v>0</v>
      </c>
    </row>
    <row r="213" spans="1:4" ht="18.75" hidden="1">
      <c r="A213" s="8" t="s">
        <v>134</v>
      </c>
      <c r="B213" s="5"/>
      <c r="C213" s="5"/>
      <c r="D213" s="5">
        <f t="shared" si="3"/>
        <v>0</v>
      </c>
    </row>
    <row r="214" spans="1:4" ht="18.75" hidden="1">
      <c r="A214" s="8" t="s">
        <v>135</v>
      </c>
      <c r="B214" s="5"/>
      <c r="C214" s="5"/>
      <c r="D214" s="5">
        <f t="shared" si="3"/>
        <v>0</v>
      </c>
    </row>
    <row r="215" spans="1:4" ht="18.75" hidden="1">
      <c r="A215" s="11" t="s">
        <v>136</v>
      </c>
      <c r="B215" s="5"/>
      <c r="C215" s="5"/>
      <c r="D215" s="5">
        <f t="shared" si="3"/>
        <v>0</v>
      </c>
    </row>
    <row r="216" spans="1:4" ht="18.75" hidden="1">
      <c r="A216" s="4" t="s">
        <v>202</v>
      </c>
      <c r="B216" s="5"/>
      <c r="C216" s="5"/>
      <c r="D216" s="5">
        <f t="shared" si="3"/>
        <v>0</v>
      </c>
    </row>
    <row r="217" spans="1:4" ht="18.75" hidden="1">
      <c r="A217" s="6" t="s">
        <v>302</v>
      </c>
      <c r="B217" s="5"/>
      <c r="C217" s="5"/>
      <c r="D217" s="5">
        <f t="shared" si="3"/>
        <v>0</v>
      </c>
    </row>
    <row r="218" spans="1:4" ht="18.75" hidden="1">
      <c r="A218" s="6" t="s">
        <v>303</v>
      </c>
      <c r="B218" s="5"/>
      <c r="C218" s="5"/>
      <c r="D218" s="5">
        <f t="shared" si="3"/>
        <v>0</v>
      </c>
    </row>
    <row r="219" spans="1:4" ht="18.75" hidden="1">
      <c r="A219" s="21" t="s">
        <v>88</v>
      </c>
      <c r="B219" s="5"/>
      <c r="C219" s="5"/>
      <c r="D219" s="5">
        <f t="shared" si="3"/>
        <v>0</v>
      </c>
    </row>
    <row r="220" spans="1:4" ht="18.75" hidden="1">
      <c r="A220" s="8" t="s">
        <v>58</v>
      </c>
      <c r="B220" s="5"/>
      <c r="C220" s="5"/>
      <c r="D220" s="5">
        <f t="shared" si="3"/>
        <v>0</v>
      </c>
    </row>
    <row r="221" spans="1:4" ht="18.75" hidden="1">
      <c r="A221" s="8" t="s">
        <v>59</v>
      </c>
      <c r="B221" s="5"/>
      <c r="C221" s="5"/>
      <c r="D221" s="5">
        <f t="shared" si="3"/>
        <v>0</v>
      </c>
    </row>
    <row r="222" spans="1:4" ht="18.75" hidden="1">
      <c r="A222" s="8" t="s">
        <v>89</v>
      </c>
      <c r="B222" s="5"/>
      <c r="C222" s="5"/>
      <c r="D222" s="5">
        <f t="shared" si="3"/>
        <v>0</v>
      </c>
    </row>
    <row r="223" spans="1:4" ht="18.75" hidden="1">
      <c r="A223" s="8" t="s">
        <v>90</v>
      </c>
      <c r="B223" s="5"/>
      <c r="C223" s="5"/>
      <c r="D223" s="5">
        <f t="shared" si="3"/>
        <v>0</v>
      </c>
    </row>
    <row r="224" spans="1:4" ht="18.75" hidden="1">
      <c r="A224" s="8" t="s">
        <v>137</v>
      </c>
      <c r="B224" s="9"/>
      <c r="C224" s="9"/>
      <c r="D224" s="5">
        <f t="shared" si="3"/>
        <v>0</v>
      </c>
    </row>
    <row r="225" spans="1:4" ht="18.75" hidden="1">
      <c r="A225" s="8" t="s">
        <v>138</v>
      </c>
      <c r="B225" s="9"/>
      <c r="C225" s="9"/>
      <c r="D225" s="5">
        <f t="shared" si="3"/>
        <v>0</v>
      </c>
    </row>
    <row r="226" spans="1:4" ht="18.75">
      <c r="A226" s="8" t="s">
        <v>220</v>
      </c>
      <c r="B226" s="5">
        <v>1.5</v>
      </c>
      <c r="C226" s="5">
        <v>15000</v>
      </c>
      <c r="D226" s="5">
        <f t="shared" si="3"/>
        <v>22500</v>
      </c>
    </row>
    <row r="227" spans="1:4" ht="18.75" hidden="1">
      <c r="A227" s="6" t="s">
        <v>21</v>
      </c>
      <c r="B227" s="5"/>
      <c r="C227" s="5"/>
      <c r="D227" s="5">
        <f t="shared" si="3"/>
        <v>0</v>
      </c>
    </row>
    <row r="228" spans="1:4" ht="18.75">
      <c r="A228" s="8" t="s">
        <v>22</v>
      </c>
      <c r="B228" s="5">
        <f>7+40+40+8+30-12</f>
        <v>113</v>
      </c>
      <c r="C228" s="5">
        <v>25000</v>
      </c>
      <c r="D228" s="5">
        <f t="shared" si="3"/>
        <v>2825000</v>
      </c>
    </row>
    <row r="229" spans="1:4" ht="18.75" hidden="1">
      <c r="A229" s="8" t="s">
        <v>23</v>
      </c>
      <c r="B229" s="5"/>
      <c r="C229" s="5"/>
      <c r="D229" s="5">
        <f t="shared" si="3"/>
        <v>0</v>
      </c>
    </row>
    <row r="230" spans="1:4" ht="18.75" hidden="1">
      <c r="A230" s="8" t="s">
        <v>24</v>
      </c>
      <c r="B230" s="5"/>
      <c r="C230" s="5"/>
      <c r="D230" s="5">
        <f t="shared" si="3"/>
        <v>0</v>
      </c>
    </row>
    <row r="231" spans="1:4" ht="18.75" hidden="1">
      <c r="A231" s="8" t="s">
        <v>25</v>
      </c>
      <c r="B231" s="5"/>
      <c r="C231" s="5"/>
      <c r="D231" s="5">
        <f t="shared" si="3"/>
        <v>0</v>
      </c>
    </row>
    <row r="232" spans="1:4" ht="18.75" hidden="1">
      <c r="A232" s="8" t="s">
        <v>26</v>
      </c>
      <c r="B232" s="5"/>
      <c r="C232" s="5"/>
      <c r="D232" s="5">
        <f t="shared" si="3"/>
        <v>0</v>
      </c>
    </row>
    <row r="233" spans="1:4" ht="18.75" hidden="1">
      <c r="A233" s="11" t="s">
        <v>231</v>
      </c>
      <c r="B233" s="5"/>
      <c r="C233" s="5"/>
      <c r="D233" s="5">
        <f t="shared" si="3"/>
        <v>0</v>
      </c>
    </row>
    <row r="234" spans="1:4" ht="18.75" hidden="1">
      <c r="A234" s="10" t="s">
        <v>232</v>
      </c>
      <c r="B234" s="5"/>
      <c r="C234" s="5"/>
      <c r="D234" s="5">
        <f t="shared" si="3"/>
        <v>0</v>
      </c>
    </row>
    <row r="235" spans="1:4" ht="18.75" hidden="1">
      <c r="A235" s="10" t="s">
        <v>233</v>
      </c>
      <c r="B235" s="5"/>
      <c r="C235" s="5"/>
      <c r="D235" s="5">
        <f t="shared" si="3"/>
        <v>0</v>
      </c>
    </row>
    <row r="236" spans="1:4" ht="18.75">
      <c r="A236" s="8" t="s">
        <v>27</v>
      </c>
      <c r="B236" s="5">
        <f>2+40+20+5+3</f>
        <v>70</v>
      </c>
      <c r="C236" s="5">
        <v>30000</v>
      </c>
      <c r="D236" s="5">
        <f t="shared" si="3"/>
        <v>2100000</v>
      </c>
    </row>
    <row r="237" spans="1:4" ht="18.75" hidden="1">
      <c r="A237" s="8" t="s">
        <v>28</v>
      </c>
      <c r="B237" s="5"/>
      <c r="C237" s="5"/>
      <c r="D237" s="5">
        <f t="shared" si="3"/>
        <v>0</v>
      </c>
    </row>
    <row r="238" spans="1:4" ht="18.75" hidden="1">
      <c r="A238" s="8" t="s">
        <v>29</v>
      </c>
      <c r="B238" s="5"/>
      <c r="C238" s="5"/>
      <c r="D238" s="5">
        <f t="shared" si="3"/>
        <v>0</v>
      </c>
    </row>
    <row r="239" spans="1:4" ht="18.75" hidden="1">
      <c r="A239" s="8" t="s">
        <v>30</v>
      </c>
      <c r="B239" s="5"/>
      <c r="C239" s="5"/>
      <c r="D239" s="5">
        <f t="shared" si="3"/>
        <v>0</v>
      </c>
    </row>
    <row r="240" spans="1:4" ht="18.75">
      <c r="A240" s="8" t="s">
        <v>31</v>
      </c>
      <c r="B240" s="5">
        <v>44</v>
      </c>
      <c r="C240" s="5">
        <v>27000</v>
      </c>
      <c r="D240" s="5">
        <f t="shared" si="3"/>
        <v>1188000</v>
      </c>
    </row>
    <row r="241" spans="1:4" ht="18.75">
      <c r="A241" s="8" t="s">
        <v>32</v>
      </c>
      <c r="B241" s="5">
        <v>23</v>
      </c>
      <c r="C241" s="5">
        <v>27000</v>
      </c>
      <c r="D241" s="5">
        <f t="shared" si="3"/>
        <v>621000</v>
      </c>
    </row>
    <row r="242" spans="1:4" ht="18.75" hidden="1">
      <c r="A242" s="8" t="s">
        <v>33</v>
      </c>
      <c r="B242" s="5"/>
      <c r="C242" s="5"/>
      <c r="D242" s="5">
        <f t="shared" si="3"/>
        <v>0</v>
      </c>
    </row>
    <row r="243" spans="1:4" ht="18.75" hidden="1">
      <c r="A243" s="8" t="s">
        <v>91</v>
      </c>
      <c r="B243" s="9"/>
      <c r="C243" s="9"/>
      <c r="D243" s="5">
        <f t="shared" si="3"/>
        <v>0</v>
      </c>
    </row>
    <row r="244" spans="1:4" ht="18.75" hidden="1">
      <c r="A244" s="19" t="s">
        <v>92</v>
      </c>
      <c r="B244" s="5"/>
      <c r="C244" s="5"/>
      <c r="D244" s="5">
        <f t="shared" si="3"/>
        <v>0</v>
      </c>
    </row>
    <row r="245" spans="1:4" ht="18.75" hidden="1">
      <c r="A245" s="8" t="s">
        <v>221</v>
      </c>
      <c r="B245" s="5"/>
      <c r="C245" s="5"/>
      <c r="D245" s="5">
        <f t="shared" si="3"/>
        <v>0</v>
      </c>
    </row>
    <row r="246" spans="1:4" ht="18.75" hidden="1">
      <c r="A246" s="6" t="s">
        <v>234</v>
      </c>
      <c r="B246" s="5"/>
      <c r="C246" s="5"/>
      <c r="D246" s="5">
        <f t="shared" si="3"/>
        <v>0</v>
      </c>
    </row>
    <row r="247" spans="1:4" ht="18.75" hidden="1">
      <c r="A247" s="6" t="s">
        <v>235</v>
      </c>
      <c r="B247" s="5"/>
      <c r="C247" s="5"/>
      <c r="D247" s="5">
        <f t="shared" si="3"/>
        <v>0</v>
      </c>
    </row>
    <row r="248" spans="1:4" ht="18.75">
      <c r="A248" s="8" t="s">
        <v>236</v>
      </c>
      <c r="B248" s="5">
        <v>40</v>
      </c>
      <c r="C248" s="5">
        <v>22000</v>
      </c>
      <c r="D248" s="5">
        <f t="shared" si="3"/>
        <v>880000</v>
      </c>
    </row>
    <row r="249" spans="1:4" ht="18.75" hidden="1">
      <c r="A249" s="8" t="s">
        <v>237</v>
      </c>
      <c r="B249" s="5"/>
      <c r="C249" s="5"/>
      <c r="D249" s="5">
        <f t="shared" si="3"/>
        <v>0</v>
      </c>
    </row>
    <row r="250" spans="1:4" ht="18.75" hidden="1">
      <c r="A250" s="8" t="s">
        <v>222</v>
      </c>
      <c r="B250" s="5"/>
      <c r="C250" s="5"/>
      <c r="D250" s="5">
        <f t="shared" si="3"/>
        <v>0</v>
      </c>
    </row>
    <row r="251" spans="1:4" ht="18.75" hidden="1">
      <c r="A251" s="8" t="s">
        <v>118</v>
      </c>
      <c r="B251" s="5"/>
      <c r="C251" s="5"/>
      <c r="D251" s="5">
        <f t="shared" si="3"/>
        <v>0</v>
      </c>
    </row>
    <row r="252" spans="1:4" ht="18.75" hidden="1">
      <c r="A252" s="8" t="s">
        <v>238</v>
      </c>
      <c r="B252" s="5"/>
      <c r="C252" s="5"/>
      <c r="D252" s="5">
        <f t="shared" si="3"/>
        <v>0</v>
      </c>
    </row>
    <row r="253" spans="1:4" ht="18.75" hidden="1">
      <c r="A253" s="8" t="s">
        <v>71</v>
      </c>
      <c r="B253" s="5"/>
      <c r="C253" s="5"/>
      <c r="D253" s="5">
        <f t="shared" si="3"/>
        <v>0</v>
      </c>
    </row>
    <row r="254" spans="1:4" ht="18.75" hidden="1">
      <c r="A254" s="8" t="s">
        <v>72</v>
      </c>
      <c r="B254" s="5"/>
      <c r="C254" s="5"/>
      <c r="D254" s="5">
        <f t="shared" si="3"/>
        <v>0</v>
      </c>
    </row>
    <row r="255" spans="1:4" ht="18.75" hidden="1">
      <c r="A255" s="8" t="s">
        <v>147</v>
      </c>
      <c r="B255" s="5"/>
      <c r="C255" s="5"/>
      <c r="D255" s="5">
        <f t="shared" si="3"/>
        <v>0</v>
      </c>
    </row>
    <row r="256" spans="1:4" ht="18.75" hidden="1">
      <c r="A256" s="6" t="s">
        <v>304</v>
      </c>
      <c r="B256" s="5"/>
      <c r="C256" s="5"/>
      <c r="D256" s="5">
        <f t="shared" si="3"/>
        <v>0</v>
      </c>
    </row>
    <row r="257" spans="1:4" ht="18.75" hidden="1">
      <c r="A257" s="4" t="s">
        <v>139</v>
      </c>
      <c r="B257" s="9"/>
      <c r="C257" s="9"/>
      <c r="D257" s="5">
        <f t="shared" si="3"/>
        <v>0</v>
      </c>
    </row>
    <row r="258" spans="1:4" ht="18.75" hidden="1">
      <c r="A258" s="11" t="s">
        <v>239</v>
      </c>
      <c r="B258" s="5"/>
      <c r="C258" s="5"/>
      <c r="D258" s="5">
        <f t="shared" si="3"/>
        <v>0</v>
      </c>
    </row>
    <row r="259" spans="1:4" ht="18.75" hidden="1">
      <c r="A259" s="11" t="s">
        <v>99</v>
      </c>
      <c r="B259" s="5"/>
      <c r="C259" s="5"/>
      <c r="D259" s="5">
        <f t="shared" si="3"/>
        <v>0</v>
      </c>
    </row>
    <row r="260" spans="1:4" ht="18.75" hidden="1">
      <c r="A260" s="11" t="s">
        <v>100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266</v>
      </c>
      <c r="B261" s="5"/>
      <c r="C261" s="5"/>
      <c r="D261" s="5">
        <f t="shared" si="4"/>
        <v>0</v>
      </c>
    </row>
    <row r="262" spans="1:4" ht="18.75" hidden="1">
      <c r="A262" s="11" t="s">
        <v>267</v>
      </c>
      <c r="B262" s="5"/>
      <c r="C262" s="5"/>
      <c r="D262" s="5">
        <f t="shared" si="4"/>
        <v>0</v>
      </c>
    </row>
    <row r="263" spans="1:4" ht="18.75" hidden="1">
      <c r="A263" s="8" t="s">
        <v>310</v>
      </c>
      <c r="B263" s="5"/>
      <c r="C263" s="5"/>
      <c r="D263" s="5">
        <f t="shared" si="4"/>
        <v>0</v>
      </c>
    </row>
    <row r="264" spans="1:4" ht="18.75">
      <c r="A264" s="8" t="s">
        <v>282</v>
      </c>
      <c r="B264" s="5">
        <v>5</v>
      </c>
      <c r="C264" s="5">
        <v>5000</v>
      </c>
      <c r="D264" s="5">
        <f t="shared" si="4"/>
        <v>25000</v>
      </c>
    </row>
    <row r="265" spans="1:4" ht="18.75" hidden="1">
      <c r="A265" s="11" t="s">
        <v>283</v>
      </c>
      <c r="B265" s="5"/>
      <c r="C265" s="5"/>
      <c r="D265" s="5">
        <f t="shared" si="4"/>
        <v>0</v>
      </c>
    </row>
    <row r="266" spans="1:4" ht="18.75" hidden="1">
      <c r="A266" s="28" t="s">
        <v>305</v>
      </c>
      <c r="B266" s="5"/>
      <c r="C266" s="5"/>
      <c r="D266" s="5">
        <f t="shared" si="4"/>
        <v>0</v>
      </c>
    </row>
    <row r="267" spans="1:4" ht="18.75">
      <c r="A267" s="8" t="s">
        <v>140</v>
      </c>
      <c r="B267" s="5">
        <v>25</v>
      </c>
      <c r="C267" s="5">
        <v>10000</v>
      </c>
      <c r="D267" s="5">
        <f t="shared" si="4"/>
        <v>250000</v>
      </c>
    </row>
    <row r="268" spans="1:4" ht="18.75" hidden="1">
      <c r="A268" s="19" t="s">
        <v>141</v>
      </c>
      <c r="B268" s="5"/>
      <c r="C268" s="5"/>
      <c r="D268" s="5">
        <f t="shared" si="4"/>
        <v>0</v>
      </c>
    </row>
    <row r="269" spans="1:4" ht="18.75" hidden="1">
      <c r="A269" s="4" t="s">
        <v>93</v>
      </c>
      <c r="B269" s="5"/>
      <c r="C269" s="5"/>
      <c r="D269" s="5">
        <f t="shared" si="4"/>
        <v>0</v>
      </c>
    </row>
    <row r="270" spans="1:4" ht="18.75" hidden="1">
      <c r="A270" s="11" t="s">
        <v>94</v>
      </c>
      <c r="B270" s="5"/>
      <c r="C270" s="5"/>
      <c r="D270" s="5">
        <f t="shared" si="4"/>
        <v>0</v>
      </c>
    </row>
    <row r="271" spans="1:4" ht="18.75" hidden="1">
      <c r="A271" s="19" t="s">
        <v>77</v>
      </c>
      <c r="B271" s="5"/>
      <c r="C271" s="5"/>
      <c r="D271" s="5">
        <f t="shared" si="4"/>
        <v>0</v>
      </c>
    </row>
    <row r="272" spans="1:4" ht="18.75" hidden="1">
      <c r="A272" s="8" t="s">
        <v>223</v>
      </c>
      <c r="B272" s="5"/>
      <c r="C272" s="5"/>
      <c r="D272" s="5">
        <f t="shared" si="4"/>
        <v>0</v>
      </c>
    </row>
    <row r="273" spans="1:4" ht="18.75" hidden="1">
      <c r="A273" s="11" t="s">
        <v>224</v>
      </c>
      <c r="B273" s="5"/>
      <c r="C273" s="5"/>
      <c r="D273" s="5">
        <f t="shared" si="4"/>
        <v>0</v>
      </c>
    </row>
    <row r="274" spans="1:4" ht="18.75" hidden="1">
      <c r="A274" s="4" t="s">
        <v>225</v>
      </c>
      <c r="B274" s="5"/>
      <c r="C274" s="5"/>
      <c r="D274" s="5">
        <f t="shared" si="4"/>
        <v>0</v>
      </c>
    </row>
    <row r="275" spans="1:4" ht="18.75" hidden="1">
      <c r="A275" s="8" t="s">
        <v>306</v>
      </c>
      <c r="B275" s="5"/>
      <c r="C275" s="5"/>
      <c r="D275" s="5">
        <f t="shared" si="4"/>
        <v>0</v>
      </c>
    </row>
    <row r="276" spans="1:4" ht="18.75" hidden="1">
      <c r="A276" s="8" t="s">
        <v>119</v>
      </c>
      <c r="B276" s="5"/>
      <c r="C276" s="5"/>
      <c r="D276" s="5">
        <f t="shared" si="4"/>
        <v>0</v>
      </c>
    </row>
    <row r="277" spans="1:4" ht="18.75" hidden="1">
      <c r="A277" s="4" t="s">
        <v>142</v>
      </c>
      <c r="B277" s="5"/>
      <c r="C277" s="5"/>
      <c r="D277" s="5">
        <f t="shared" si="4"/>
        <v>0</v>
      </c>
    </row>
    <row r="278" spans="1:4" ht="18.75" hidden="1">
      <c r="A278" s="4" t="s">
        <v>243</v>
      </c>
      <c r="B278" s="5"/>
      <c r="C278" s="5"/>
      <c r="D278" s="5">
        <f t="shared" si="4"/>
        <v>0</v>
      </c>
    </row>
    <row r="279" spans="1:4" ht="18.75" hidden="1">
      <c r="A279" s="8" t="s">
        <v>171</v>
      </c>
      <c r="B279" s="5"/>
      <c r="C279" s="5"/>
      <c r="D279" s="5">
        <f t="shared" si="4"/>
        <v>0</v>
      </c>
    </row>
    <row r="280" spans="1:4" ht="18.75" hidden="1">
      <c r="A280" s="19" t="s">
        <v>78</v>
      </c>
      <c r="B280" s="5"/>
      <c r="C280" s="5"/>
      <c r="D280" s="5">
        <f t="shared" si="4"/>
        <v>0</v>
      </c>
    </row>
    <row r="281" spans="1:4" ht="18.75" hidden="1">
      <c r="A281" s="19" t="s">
        <v>79</v>
      </c>
      <c r="B281" s="5"/>
      <c r="C281" s="5"/>
      <c r="D281" s="5">
        <f t="shared" si="4"/>
        <v>0</v>
      </c>
    </row>
    <row r="282" spans="1:4" ht="18.75" hidden="1">
      <c r="A282" s="10" t="s">
        <v>244</v>
      </c>
      <c r="B282" s="5"/>
      <c r="C282" s="5"/>
      <c r="D282" s="5">
        <f t="shared" si="4"/>
        <v>0</v>
      </c>
    </row>
    <row r="283" spans="1:4" ht="18.75" hidden="1">
      <c r="A283" s="19" t="s">
        <v>80</v>
      </c>
      <c r="B283" s="5"/>
      <c r="C283" s="5"/>
      <c r="D283" s="5">
        <f t="shared" si="4"/>
        <v>0</v>
      </c>
    </row>
    <row r="284" spans="1:4" ht="18.75" hidden="1">
      <c r="A284" s="8" t="s">
        <v>245</v>
      </c>
      <c r="B284" s="5"/>
      <c r="C284" s="5"/>
      <c r="D284" s="5">
        <f t="shared" si="4"/>
        <v>0</v>
      </c>
    </row>
    <row r="285" spans="1:4" ht="18.75" hidden="1">
      <c r="A285" s="8" t="s">
        <v>246</v>
      </c>
      <c r="B285" s="5"/>
      <c r="C285" s="5"/>
      <c r="D285" s="5">
        <f t="shared" si="4"/>
        <v>0</v>
      </c>
    </row>
    <row r="286" spans="1:4" ht="18.75">
      <c r="A286" s="8" t="s">
        <v>247</v>
      </c>
      <c r="B286" s="5">
        <v>6</v>
      </c>
      <c r="C286" s="5">
        <v>28000</v>
      </c>
      <c r="D286" s="5">
        <f t="shared" si="4"/>
        <v>168000</v>
      </c>
    </row>
    <row r="287" spans="1:4" ht="18.75" hidden="1">
      <c r="A287" s="8" t="s">
        <v>248</v>
      </c>
      <c r="B287" s="5"/>
      <c r="C287" s="5"/>
      <c r="D287" s="5">
        <f t="shared" si="4"/>
        <v>0</v>
      </c>
    </row>
    <row r="288" spans="1:4" ht="18.75" hidden="1">
      <c r="A288" s="10" t="s">
        <v>249</v>
      </c>
      <c r="B288" s="5"/>
      <c r="C288" s="5"/>
      <c r="D288" s="5">
        <f t="shared" si="4"/>
        <v>0</v>
      </c>
    </row>
    <row r="289" spans="1:4" ht="18.75" hidden="1">
      <c r="A289" s="8" t="s">
        <v>250</v>
      </c>
      <c r="B289" s="5"/>
      <c r="C289" s="5"/>
      <c r="D289" s="5">
        <f t="shared" si="4"/>
        <v>0</v>
      </c>
    </row>
    <row r="290" spans="1:4" ht="18.75" hidden="1">
      <c r="A290" s="8" t="s">
        <v>38</v>
      </c>
      <c r="B290" s="5"/>
      <c r="C290" s="5"/>
      <c r="D290" s="5">
        <f t="shared" si="4"/>
        <v>0</v>
      </c>
    </row>
    <row r="291" spans="1:4" ht="18.75" hidden="1">
      <c r="A291" s="4" t="s">
        <v>172</v>
      </c>
      <c r="B291" s="5"/>
      <c r="C291" s="5"/>
      <c r="D291" s="5">
        <f t="shared" si="4"/>
        <v>0</v>
      </c>
    </row>
    <row r="292" spans="1:4" ht="18.75" hidden="1">
      <c r="A292" s="8" t="s">
        <v>81</v>
      </c>
      <c r="B292" s="20"/>
      <c r="C292" s="20"/>
      <c r="D292" s="5">
        <f t="shared" si="4"/>
        <v>0</v>
      </c>
    </row>
    <row r="293" spans="1:4" ht="18.75" hidden="1">
      <c r="A293" s="8" t="s">
        <v>251</v>
      </c>
      <c r="B293" s="5"/>
      <c r="C293" s="5"/>
      <c r="D293" s="5">
        <f t="shared" si="4"/>
        <v>0</v>
      </c>
    </row>
    <row r="294" spans="1:4" ht="18.75" hidden="1">
      <c r="A294" s="8" t="s">
        <v>173</v>
      </c>
      <c r="B294" s="5"/>
      <c r="C294" s="5"/>
      <c r="D294" s="5">
        <f t="shared" si="4"/>
        <v>0</v>
      </c>
    </row>
    <row r="295" spans="1:4" ht="18.75" hidden="1">
      <c r="A295" s="10" t="s">
        <v>252</v>
      </c>
      <c r="B295" s="5"/>
      <c r="C295" s="5"/>
      <c r="D295" s="5">
        <f t="shared" si="4"/>
        <v>0</v>
      </c>
    </row>
    <row r="296" spans="1:4" ht="18.75" hidden="1">
      <c r="A296" s="10" t="s">
        <v>253</v>
      </c>
      <c r="B296" s="5"/>
      <c r="C296" s="5"/>
      <c r="D296" s="5">
        <f t="shared" si="4"/>
        <v>0</v>
      </c>
    </row>
    <row r="297" spans="1:4" ht="18.75">
      <c r="A297" s="8" t="s">
        <v>254</v>
      </c>
      <c r="B297" s="5">
        <v>6</v>
      </c>
      <c r="C297" s="5">
        <v>28000</v>
      </c>
      <c r="D297" s="5">
        <f t="shared" si="4"/>
        <v>168000</v>
      </c>
    </row>
    <row r="298" spans="1:4" ht="18.75" hidden="1">
      <c r="A298" s="8" t="s">
        <v>255</v>
      </c>
      <c r="B298" s="5"/>
      <c r="C298" s="5"/>
      <c r="D298" s="5">
        <f t="shared" si="4"/>
        <v>0</v>
      </c>
    </row>
    <row r="299" spans="1:4" ht="18.75" hidden="1">
      <c r="A299" s="10" t="s">
        <v>256</v>
      </c>
      <c r="B299" s="5"/>
      <c r="C299" s="5"/>
      <c r="D299" s="5">
        <f t="shared" si="4"/>
        <v>0</v>
      </c>
    </row>
    <row r="300" spans="1:4" ht="18.75">
      <c r="A300" s="8" t="s">
        <v>257</v>
      </c>
      <c r="B300" s="5">
        <v>5</v>
      </c>
      <c r="C300" s="5">
        <v>6800</v>
      </c>
      <c r="D300" s="5">
        <f t="shared" si="4"/>
        <v>34000</v>
      </c>
    </row>
    <row r="301" spans="1:4" ht="18.75" hidden="1">
      <c r="A301" s="8" t="s">
        <v>258</v>
      </c>
      <c r="B301" s="5"/>
      <c r="C301" s="5"/>
      <c r="D301" s="5">
        <f t="shared" si="4"/>
        <v>0</v>
      </c>
    </row>
    <row r="302" spans="1:4" ht="18.75" hidden="1">
      <c r="A302" s="8" t="s">
        <v>259</v>
      </c>
      <c r="B302" s="5"/>
      <c r="C302" s="5"/>
      <c r="D302" s="5">
        <f t="shared" si="4"/>
        <v>0</v>
      </c>
    </row>
    <row r="303" spans="1:4" ht="18.75" hidden="1">
      <c r="A303" s="8" t="s">
        <v>260</v>
      </c>
      <c r="B303" s="5"/>
      <c r="C303" s="5"/>
      <c r="D303" s="5">
        <f t="shared" si="4"/>
        <v>0</v>
      </c>
    </row>
    <row r="304" spans="1:4" ht="18.75" hidden="1">
      <c r="A304" s="8" t="s">
        <v>261</v>
      </c>
      <c r="B304" s="5"/>
      <c r="C304" s="5"/>
      <c r="D304" s="5">
        <f t="shared" si="4"/>
        <v>0</v>
      </c>
    </row>
    <row r="305" spans="1:4" ht="18.75" hidden="1">
      <c r="A305" s="8" t="s">
        <v>262</v>
      </c>
      <c r="B305" s="5"/>
      <c r="C305" s="5"/>
      <c r="D305" s="5">
        <f t="shared" si="4"/>
        <v>0</v>
      </c>
    </row>
    <row r="306" spans="1:4" ht="18.75" hidden="1">
      <c r="A306" s="8" t="s">
        <v>263</v>
      </c>
      <c r="B306" s="5"/>
      <c r="C306" s="5"/>
      <c r="D306" s="5">
        <f t="shared" si="4"/>
        <v>0</v>
      </c>
    </row>
    <row r="307" spans="1:4" ht="18.75" hidden="1">
      <c r="A307" s="8" t="s">
        <v>264</v>
      </c>
      <c r="B307" s="5"/>
      <c r="C307" s="5"/>
      <c r="D307" s="5">
        <f t="shared" si="4"/>
        <v>0</v>
      </c>
    </row>
    <row r="308" spans="1:4" ht="18.75" hidden="1">
      <c r="A308" s="8" t="s">
        <v>265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7684.5</v>
      </c>
      <c r="C309" s="30"/>
      <c r="D309" s="30">
        <f t="shared" ref="D309" si="5">SUM(D3:D308)</f>
        <v>107152000</v>
      </c>
    </row>
  </sheetData>
  <protectedRanges>
    <protectedRange password="CF71" sqref="B1:D308" name="tho"/>
  </protectedRanges>
  <autoFilter ref="A2:D309" xr:uid="{00000000-0009-0000-0000-000002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309"/>
  <sheetViews>
    <sheetView workbookViewId="0">
      <selection activeCell="J311" sqref="J311"/>
    </sheetView>
  </sheetViews>
  <sheetFormatPr defaultRowHeight="15"/>
  <cols>
    <col min="1" max="1" width="37.5703125" customWidth="1"/>
    <col min="3" max="3" width="11.5703125" customWidth="1"/>
    <col min="4" max="4" width="17.5703125" customWidth="1"/>
  </cols>
  <sheetData>
    <row r="1" spans="1:4">
      <c r="A1" s="1" t="s">
        <v>315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"/>
      <c r="C3" s="5"/>
      <c r="D3" s="5">
        <f>B3*C3</f>
        <v>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78" hidden="1" customHeight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 hidden="1">
      <c r="A12" s="4" t="s">
        <v>11</v>
      </c>
      <c r="B12" s="9"/>
      <c r="C12" s="9"/>
      <c r="D12" s="5">
        <f t="shared" si="0"/>
        <v>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 hidden="1">
      <c r="A19" s="8" t="s">
        <v>18</v>
      </c>
      <c r="B19" s="5"/>
      <c r="C19" s="5"/>
      <c r="D19" s="5">
        <f t="shared" si="0"/>
        <v>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v>50</v>
      </c>
      <c r="C23" s="5">
        <v>24000</v>
      </c>
      <c r="D23" s="5">
        <f t="shared" si="0"/>
        <v>1200000</v>
      </c>
    </row>
    <row r="24" spans="1:4" ht="18.75">
      <c r="A24" s="8" t="s">
        <v>23</v>
      </c>
      <c r="B24" s="5">
        <v>14</v>
      </c>
      <c r="C24" s="5">
        <v>22000</v>
      </c>
      <c r="D24" s="5">
        <f t="shared" si="0"/>
        <v>308000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 hidden="1">
      <c r="A26" s="8" t="s">
        <v>25</v>
      </c>
      <c r="B26" s="5"/>
      <c r="C26" s="5"/>
      <c r="D26" s="5">
        <f t="shared" si="0"/>
        <v>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v>70</v>
      </c>
      <c r="C28" s="5">
        <v>30000</v>
      </c>
      <c r="D28" s="5">
        <f t="shared" si="0"/>
        <v>2100000</v>
      </c>
    </row>
    <row r="29" spans="1:4" ht="18.75">
      <c r="A29" s="8" t="s">
        <v>28</v>
      </c>
      <c r="B29" s="5">
        <v>8</v>
      </c>
      <c r="C29" s="5">
        <v>28000</v>
      </c>
      <c r="D29" s="5">
        <f t="shared" si="0"/>
        <v>224000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8+54</f>
        <v>62</v>
      </c>
      <c r="C32" s="5">
        <v>27000</v>
      </c>
      <c r="D32" s="5">
        <f t="shared" si="0"/>
        <v>1674000</v>
      </c>
    </row>
    <row r="33" spans="1:4" ht="18.75">
      <c r="A33" s="8" t="s">
        <v>32</v>
      </c>
      <c r="B33" s="5">
        <f>5+24+5</f>
        <v>34</v>
      </c>
      <c r="C33" s="5">
        <v>22000</v>
      </c>
      <c r="D33" s="5">
        <f t="shared" si="0"/>
        <v>748000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v>110</v>
      </c>
      <c r="C35" s="5">
        <v>14000</v>
      </c>
      <c r="D35" s="5">
        <f t="shared" si="0"/>
        <v>1540000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>
      <c r="A40" s="8" t="s">
        <v>39</v>
      </c>
      <c r="B40" s="5">
        <v>20</v>
      </c>
      <c r="C40" s="5">
        <v>24000</v>
      </c>
      <c r="D40" s="5">
        <f t="shared" si="0"/>
        <v>480000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v>76</v>
      </c>
      <c r="C42" s="5">
        <v>12000</v>
      </c>
      <c r="D42" s="5">
        <f t="shared" si="0"/>
        <v>912000</v>
      </c>
    </row>
    <row r="43" spans="1:4" ht="18.75">
      <c r="A43" s="8" t="s">
        <v>42</v>
      </c>
      <c r="B43" s="5">
        <v>260</v>
      </c>
      <c r="C43" s="5">
        <v>18000</v>
      </c>
      <c r="D43" s="5">
        <f t="shared" si="0"/>
        <v>4680000</v>
      </c>
    </row>
    <row r="44" spans="1:4" ht="18.75">
      <c r="A44" s="8" t="s">
        <v>43</v>
      </c>
      <c r="B44" s="5">
        <v>106</v>
      </c>
      <c r="C44" s="5">
        <v>15000</v>
      </c>
      <c r="D44" s="5">
        <f t="shared" si="0"/>
        <v>1590000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8" t="s">
        <v>45</v>
      </c>
      <c r="B46" s="5"/>
      <c r="C46" s="5"/>
      <c r="D46" s="5">
        <f t="shared" si="0"/>
        <v>0</v>
      </c>
    </row>
    <row r="47" spans="1:4" ht="18.75" hidden="1">
      <c r="A47" s="13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 hidden="1">
      <c r="A51" s="8" t="s">
        <v>50</v>
      </c>
      <c r="B51" s="5"/>
      <c r="C51" s="5"/>
      <c r="D51" s="5">
        <f t="shared" si="0"/>
        <v>0</v>
      </c>
    </row>
    <row r="52" spans="1:4" ht="18.75" hidden="1">
      <c r="A52" s="8" t="s">
        <v>51</v>
      </c>
      <c r="B52" s="5"/>
      <c r="C52" s="5"/>
      <c r="D52" s="5">
        <f t="shared" si="0"/>
        <v>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>
      <c r="A54" s="8" t="s">
        <v>53</v>
      </c>
      <c r="B54" s="5">
        <v>12</v>
      </c>
      <c r="C54" s="5">
        <v>5000</v>
      </c>
      <c r="D54" s="5">
        <f t="shared" si="0"/>
        <v>60000</v>
      </c>
    </row>
    <row r="55" spans="1:4" ht="18.75" hidden="1">
      <c r="A55" s="11" t="s">
        <v>54</v>
      </c>
      <c r="B55" s="5"/>
      <c r="C55" s="5"/>
      <c r="D55" s="5">
        <f t="shared" si="0"/>
        <v>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62.85" hidden="1" customHeight="1">
      <c r="A57" s="14" t="s">
        <v>56</v>
      </c>
      <c r="B57" s="5"/>
      <c r="C57" s="5"/>
      <c r="D57" s="5">
        <f t="shared" si="0"/>
        <v>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8" t="s">
        <v>59</v>
      </c>
      <c r="B60" s="5"/>
      <c r="C60" s="5"/>
      <c r="D60" s="5">
        <f t="shared" si="0"/>
        <v>0</v>
      </c>
    </row>
    <row r="61" spans="1:4" ht="18.75" hidden="1">
      <c r="A61" s="32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 hidden="1">
      <c r="A66" s="4" t="s">
        <v>65</v>
      </c>
      <c r="B66" s="5"/>
      <c r="C66" s="5"/>
      <c r="D66" s="5">
        <f t="shared" si="0"/>
        <v>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v>320</v>
      </c>
      <c r="C68" s="5">
        <v>26000</v>
      </c>
      <c r="D68" s="5">
        <f t="shared" ref="D68:D131" si="1">B68*C68</f>
        <v>8320000</v>
      </c>
    </row>
    <row r="69" spans="1:4" ht="18.75">
      <c r="A69" s="4" t="s">
        <v>68</v>
      </c>
      <c r="B69" s="5">
        <f>380+40</f>
        <v>420</v>
      </c>
      <c r="C69" s="5">
        <v>25000</v>
      </c>
      <c r="D69" s="5">
        <f t="shared" si="1"/>
        <v>10500000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>
      <c r="A74" s="17" t="s">
        <v>73</v>
      </c>
      <c r="B74" s="5">
        <v>10</v>
      </c>
      <c r="C74" s="5">
        <v>22000</v>
      </c>
      <c r="D74" s="5">
        <f t="shared" si="1"/>
        <v>220000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10+18+10</f>
        <v>38</v>
      </c>
      <c r="C84" s="5">
        <v>10000</v>
      </c>
      <c r="D84" s="5">
        <f t="shared" si="1"/>
        <v>380000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 hidden="1">
      <c r="A97" s="11" t="s">
        <v>96</v>
      </c>
      <c r="B97" s="5"/>
      <c r="C97" s="5"/>
      <c r="D97" s="5">
        <f t="shared" si="1"/>
        <v>0</v>
      </c>
    </row>
    <row r="98" spans="1:4" ht="18.75">
      <c r="A98" s="8" t="s">
        <v>97</v>
      </c>
      <c r="B98" s="5">
        <v>25</v>
      </c>
      <c r="C98" s="5">
        <v>14000</v>
      </c>
      <c r="D98" s="5">
        <f t="shared" si="1"/>
        <v>350000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11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23" t="s">
        <v>102</v>
      </c>
      <c r="B103" s="9"/>
      <c r="C103" s="9"/>
      <c r="D103" s="5">
        <f t="shared" si="1"/>
        <v>0</v>
      </c>
    </row>
    <row r="104" spans="1:4" ht="62.85" hidden="1" customHeight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230+88+36</f>
        <v>354</v>
      </c>
      <c r="C114" s="5">
        <v>25000</v>
      </c>
      <c r="D114" s="5">
        <f t="shared" si="1"/>
        <v>8850000</v>
      </c>
    </row>
    <row r="115" spans="1:4" ht="18.75">
      <c r="A115" s="8" t="s">
        <v>114</v>
      </c>
      <c r="B115" s="5">
        <v>180</v>
      </c>
      <c r="C115" s="5">
        <v>22000</v>
      </c>
      <c r="D115" s="5">
        <f t="shared" si="1"/>
        <v>3960000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78" hidden="1" customHeight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1505+450</f>
        <v>1955</v>
      </c>
      <c r="C121" s="5">
        <v>5000</v>
      </c>
      <c r="D121" s="5">
        <f t="shared" si="1"/>
        <v>9775000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>
      <c r="A126" s="19" t="s">
        <v>125</v>
      </c>
      <c r="B126" s="5">
        <v>3</v>
      </c>
      <c r="C126" s="5">
        <v>11000</v>
      </c>
      <c r="D126" s="5">
        <f t="shared" si="1"/>
        <v>33000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 hidden="1">
      <c r="A141" s="8" t="s">
        <v>140</v>
      </c>
      <c r="B141" s="5"/>
      <c r="C141" s="5"/>
      <c r="D141" s="5">
        <f t="shared" si="2"/>
        <v>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140+320+30</f>
        <v>490</v>
      </c>
      <c r="C144" s="5">
        <v>20000</v>
      </c>
      <c r="D144" s="5">
        <f t="shared" si="2"/>
        <v>9800000</v>
      </c>
    </row>
    <row r="145" spans="1:4" ht="18.75">
      <c r="A145" s="21" t="s">
        <v>144</v>
      </c>
      <c r="B145" s="5">
        <v>60</v>
      </c>
      <c r="C145" s="5">
        <v>16000</v>
      </c>
      <c r="D145" s="5">
        <f t="shared" si="2"/>
        <v>960000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8" t="s">
        <v>155</v>
      </c>
      <c r="B156" s="5"/>
      <c r="C156" s="5"/>
      <c r="D156" s="5">
        <f t="shared" si="2"/>
        <v>0</v>
      </c>
    </row>
    <row r="157" spans="1:4" ht="18.75" hidden="1">
      <c r="A157" s="13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314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>
      <c r="A163" s="8" t="s">
        <v>162</v>
      </c>
      <c r="B163" s="5">
        <v>8</v>
      </c>
      <c r="C163" s="5">
        <v>5500</v>
      </c>
      <c r="D163" s="5">
        <f t="shared" si="2"/>
        <v>44000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>
      <c r="A166" s="8" t="s">
        <v>165</v>
      </c>
      <c r="B166" s="5">
        <v>107</v>
      </c>
      <c r="C166" s="5">
        <v>27000</v>
      </c>
      <c r="D166" s="5">
        <f t="shared" si="2"/>
        <v>2889000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>
      <c r="A169" s="8" t="s">
        <v>168</v>
      </c>
      <c r="B169" s="5">
        <v>9</v>
      </c>
      <c r="C169" s="5">
        <v>20000</v>
      </c>
      <c r="D169" s="5">
        <f t="shared" si="2"/>
        <v>180000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8+380</f>
        <v>388</v>
      </c>
      <c r="C180" s="5">
        <v>24000</v>
      </c>
      <c r="D180" s="5">
        <f t="shared" si="2"/>
        <v>9312000</v>
      </c>
    </row>
    <row r="181" spans="1:4" ht="18.75">
      <c r="A181" s="8" t="s">
        <v>180</v>
      </c>
      <c r="B181" s="5">
        <f>140*3</f>
        <v>420</v>
      </c>
      <c r="C181" s="5">
        <v>6300</v>
      </c>
      <c r="D181" s="5">
        <f t="shared" si="2"/>
        <v>2646000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v>55</v>
      </c>
      <c r="C183" s="5">
        <v>25000</v>
      </c>
      <c r="D183" s="5">
        <f t="shared" si="2"/>
        <v>1375000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 hidden="1">
      <c r="A186" s="8" t="s">
        <v>185</v>
      </c>
      <c r="B186" s="5"/>
      <c r="C186" s="5"/>
      <c r="D186" s="5">
        <f t="shared" si="2"/>
        <v>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 hidden="1">
      <c r="A192" s="8" t="s">
        <v>191</v>
      </c>
      <c r="B192" s="5"/>
      <c r="C192" s="5"/>
      <c r="D192" s="5">
        <f t="shared" si="2"/>
        <v>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 hidden="1">
      <c r="A194" s="17" t="s">
        <v>193</v>
      </c>
      <c r="B194" s="5"/>
      <c r="C194" s="5"/>
      <c r="D194" s="5">
        <f t="shared" si="2"/>
        <v>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 hidden="1">
      <c r="A197" s="8" t="s">
        <v>196</v>
      </c>
      <c r="B197" s="5"/>
      <c r="C197" s="5"/>
      <c r="D197" s="5">
        <f t="shared" si="3"/>
        <v>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f>373+13+9</f>
        <v>395</v>
      </c>
      <c r="C199" s="5">
        <v>6000</v>
      </c>
      <c r="D199" s="5">
        <f t="shared" si="3"/>
        <v>2370000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>
      <c r="A204" s="4" t="s">
        <v>203</v>
      </c>
      <c r="B204" s="5">
        <v>9</v>
      </c>
      <c r="C204" s="5">
        <v>15000</v>
      </c>
      <c r="D204" s="5">
        <f t="shared" si="3"/>
        <v>135000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 hidden="1">
      <c r="A213" s="4" t="s">
        <v>212</v>
      </c>
      <c r="B213" s="5"/>
      <c r="C213" s="5"/>
      <c r="D213" s="5">
        <f t="shared" si="3"/>
        <v>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>
      <c r="A217" s="8" t="s">
        <v>216</v>
      </c>
      <c r="B217" s="5">
        <v>2</v>
      </c>
      <c r="C217" s="5">
        <v>25000</v>
      </c>
      <c r="D217" s="5">
        <f t="shared" si="3"/>
        <v>50000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>
      <c r="A221" s="8" t="s">
        <v>220</v>
      </c>
      <c r="B221" s="5">
        <v>1</v>
      </c>
      <c r="C221" s="5">
        <v>15000</v>
      </c>
      <c r="D221" s="5">
        <f t="shared" si="3"/>
        <v>15000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 hidden="1">
      <c r="A224" s="8" t="s">
        <v>223</v>
      </c>
      <c r="B224" s="5"/>
      <c r="C224" s="5"/>
      <c r="D224" s="5">
        <f t="shared" si="3"/>
        <v>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 hidden="1">
      <c r="A237" s="8" t="s">
        <v>236</v>
      </c>
      <c r="B237" s="5"/>
      <c r="C237" s="5"/>
      <c r="D237" s="5">
        <f t="shared" si="3"/>
        <v>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 hidden="1">
      <c r="A248" s="8" t="s">
        <v>247</v>
      </c>
      <c r="B248" s="5"/>
      <c r="C248" s="5"/>
      <c r="D248" s="5">
        <f t="shared" si="3"/>
        <v>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>
      <c r="A255" s="8" t="s">
        <v>254</v>
      </c>
      <c r="B255" s="5">
        <v>5</v>
      </c>
      <c r="C255" s="5">
        <v>30000</v>
      </c>
      <c r="D255" s="5">
        <f t="shared" si="3"/>
        <v>150000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34"/>
      <c r="C260" s="34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>
      <c r="A263" s="8" t="s">
        <v>262</v>
      </c>
      <c r="B263" s="5">
        <v>5</v>
      </c>
      <c r="C263" s="5">
        <v>28000</v>
      </c>
      <c r="D263" s="5">
        <f t="shared" si="4"/>
        <v>140000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47.1" hidden="1" customHeight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>
      <c r="A270" s="8" t="s">
        <v>269</v>
      </c>
      <c r="B270" s="5">
        <v>2</v>
      </c>
      <c r="C270" s="5">
        <v>30000</v>
      </c>
      <c r="D270" s="5">
        <f t="shared" si="4"/>
        <v>60000</v>
      </c>
    </row>
    <row r="271" spans="1:4" ht="18.75" hidden="1">
      <c r="A271" s="8" t="s">
        <v>311</v>
      </c>
      <c r="B271" s="5"/>
      <c r="C271" s="5"/>
      <c r="D271" s="5">
        <f t="shared" si="4"/>
        <v>0</v>
      </c>
    </row>
    <row r="272" spans="1:4" ht="18.75">
      <c r="A272" s="8" t="s">
        <v>270</v>
      </c>
      <c r="B272" s="5">
        <v>60</v>
      </c>
      <c r="C272" s="5">
        <v>12000</v>
      </c>
      <c r="D272" s="5">
        <f t="shared" si="4"/>
        <v>720000</v>
      </c>
    </row>
    <row r="273" spans="1:4" ht="18.75" hidden="1">
      <c r="A273" s="8" t="s">
        <v>271</v>
      </c>
      <c r="B273" s="5"/>
      <c r="C273" s="5"/>
      <c r="D273" s="5">
        <f t="shared" si="4"/>
        <v>0</v>
      </c>
    </row>
    <row r="274" spans="1:4" ht="18.75" hidden="1">
      <c r="A274" s="8" t="s">
        <v>272</v>
      </c>
      <c r="B274" s="5"/>
      <c r="C274" s="5"/>
      <c r="D274" s="5">
        <f t="shared" si="4"/>
        <v>0</v>
      </c>
    </row>
    <row r="275" spans="1:4" ht="18.75" hidden="1">
      <c r="A275" s="8" t="s">
        <v>273</v>
      </c>
      <c r="B275" s="5"/>
      <c r="C275" s="5"/>
      <c r="D275" s="5">
        <f t="shared" si="4"/>
        <v>0</v>
      </c>
    </row>
    <row r="276" spans="1:4" ht="18.75" hidden="1">
      <c r="A276" s="8" t="s">
        <v>274</v>
      </c>
      <c r="B276" s="5"/>
      <c r="C276" s="5"/>
      <c r="D276" s="5">
        <f t="shared" si="4"/>
        <v>0</v>
      </c>
    </row>
    <row r="277" spans="1:4" ht="18.75" hidden="1">
      <c r="A277" s="19" t="s">
        <v>275</v>
      </c>
      <c r="B277" s="5"/>
      <c r="C277" s="5"/>
      <c r="D277" s="5">
        <f t="shared" si="4"/>
        <v>0</v>
      </c>
    </row>
    <row r="278" spans="1:4" ht="18.75">
      <c r="A278" s="8" t="s">
        <v>276</v>
      </c>
      <c r="B278" s="5">
        <v>7</v>
      </c>
      <c r="C278" s="5">
        <v>19000</v>
      </c>
      <c r="D278" s="5">
        <f t="shared" si="4"/>
        <v>133000</v>
      </c>
    </row>
    <row r="279" spans="1:4" ht="18.75" hidden="1">
      <c r="A279" s="8" t="s">
        <v>277</v>
      </c>
      <c r="B279" s="5"/>
      <c r="C279" s="5"/>
      <c r="D279" s="5">
        <f t="shared" si="4"/>
        <v>0</v>
      </c>
    </row>
    <row r="280" spans="1:4" ht="18.75" hidden="1">
      <c r="A280" s="26" t="s">
        <v>278</v>
      </c>
      <c r="B280" s="5"/>
      <c r="C280" s="5"/>
      <c r="D280" s="5">
        <f t="shared" si="4"/>
        <v>0</v>
      </c>
    </row>
    <row r="281" spans="1:4" ht="18.75" hidden="1">
      <c r="A281" s="4" t="s">
        <v>279</v>
      </c>
      <c r="B281" s="9"/>
      <c r="C281" s="9"/>
      <c r="D281" s="5">
        <f t="shared" si="4"/>
        <v>0</v>
      </c>
    </row>
    <row r="282" spans="1:4" ht="18.75" hidden="1">
      <c r="A282" s="8" t="s">
        <v>280</v>
      </c>
      <c r="B282" s="5"/>
      <c r="C282" s="5"/>
      <c r="D282" s="5">
        <f t="shared" si="4"/>
        <v>0</v>
      </c>
    </row>
    <row r="283" spans="1:4" ht="18.75" hidden="1">
      <c r="A283" s="8" t="s">
        <v>281</v>
      </c>
      <c r="B283" s="5"/>
      <c r="C283" s="5"/>
      <c r="D283" s="5">
        <f t="shared" si="4"/>
        <v>0</v>
      </c>
    </row>
    <row r="284" spans="1:4" ht="18.75">
      <c r="A284" s="8" t="s">
        <v>282</v>
      </c>
      <c r="B284" s="5">
        <v>45</v>
      </c>
      <c r="C284" s="5">
        <v>5000</v>
      </c>
      <c r="D284" s="5">
        <f t="shared" si="4"/>
        <v>225000</v>
      </c>
    </row>
    <row r="285" spans="1:4" ht="18.75" hidden="1">
      <c r="A285" s="11" t="s">
        <v>283</v>
      </c>
      <c r="B285" s="5"/>
      <c r="C285" s="5"/>
      <c r="D285" s="5">
        <f t="shared" si="4"/>
        <v>0</v>
      </c>
    </row>
    <row r="286" spans="1:4" ht="18.75" hidden="1">
      <c r="A286" s="8" t="s">
        <v>284</v>
      </c>
      <c r="B286" s="5"/>
      <c r="C286" s="5"/>
      <c r="D286" s="5">
        <f t="shared" si="4"/>
        <v>0</v>
      </c>
    </row>
    <row r="287" spans="1:4" ht="18.75" hidden="1">
      <c r="A287" s="19" t="s">
        <v>285</v>
      </c>
      <c r="B287" s="5"/>
      <c r="C287" s="5"/>
      <c r="D287" s="5">
        <f t="shared" si="4"/>
        <v>0</v>
      </c>
    </row>
    <row r="288" spans="1:4" ht="18.75" hidden="1">
      <c r="A288" s="6" t="s">
        <v>286</v>
      </c>
      <c r="B288" s="5"/>
      <c r="C288" s="5"/>
      <c r="D288" s="5">
        <f t="shared" si="4"/>
        <v>0</v>
      </c>
    </row>
    <row r="289" spans="1:4" ht="18.75" hidden="1">
      <c r="A289" s="8" t="s">
        <v>287</v>
      </c>
      <c r="B289" s="5"/>
      <c r="C289" s="5"/>
      <c r="D289" s="5">
        <f t="shared" si="4"/>
        <v>0</v>
      </c>
    </row>
    <row r="290" spans="1:4" ht="18.75" hidden="1">
      <c r="A290" s="8" t="s">
        <v>288</v>
      </c>
      <c r="B290" s="5"/>
      <c r="C290" s="5"/>
      <c r="D290" s="5">
        <f t="shared" si="4"/>
        <v>0</v>
      </c>
    </row>
    <row r="291" spans="1:4" ht="18.75" hidden="1">
      <c r="A291" s="8" t="s">
        <v>289</v>
      </c>
      <c r="B291" s="5"/>
      <c r="C291" s="5"/>
      <c r="D291" s="5">
        <f t="shared" si="4"/>
        <v>0</v>
      </c>
    </row>
    <row r="292" spans="1:4" ht="18.75" hidden="1">
      <c r="A292" s="8" t="s">
        <v>290</v>
      </c>
      <c r="B292" s="5"/>
      <c r="C292" s="5"/>
      <c r="D292" s="5">
        <f t="shared" si="4"/>
        <v>0</v>
      </c>
    </row>
    <row r="293" spans="1:4" ht="18.75" hidden="1">
      <c r="A293" s="24" t="s">
        <v>291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299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f>350+50+900</f>
        <v>1300</v>
      </c>
      <c r="C303" s="35">
        <v>26000</v>
      </c>
      <c r="D303" s="5">
        <f t="shared" si="4"/>
        <v>33800000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7495</v>
      </c>
      <c r="C309" s="30"/>
      <c r="D309" s="30">
        <f t="shared" ref="D309" si="5">SUM(D3:D308)</f>
        <v>122908000</v>
      </c>
    </row>
  </sheetData>
  <protectedRanges>
    <protectedRange password="CF71" sqref="B1:D308" name="tho_1"/>
  </protectedRanges>
  <autoFilter ref="A2:D309" xr:uid="{00000000-0009-0000-0000-000003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309"/>
  <sheetViews>
    <sheetView topLeftCell="A183" workbookViewId="0">
      <selection activeCell="H33" sqref="H33"/>
    </sheetView>
  </sheetViews>
  <sheetFormatPr defaultRowHeight="15"/>
  <cols>
    <col min="1" max="1" width="43" customWidth="1"/>
    <col min="3" max="3" width="15" customWidth="1"/>
    <col min="4" max="4" width="22" customWidth="1"/>
  </cols>
  <sheetData>
    <row r="1" spans="1:4">
      <c r="A1" s="1" t="s">
        <v>316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4" t="s">
        <v>2</v>
      </c>
      <c r="B3" s="5">
        <f>7+9</f>
        <v>16</v>
      </c>
      <c r="C3" s="5">
        <v>7500</v>
      </c>
      <c r="D3" s="5">
        <f>B3*C3</f>
        <v>120000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 hidden="1">
      <c r="A12" s="4" t="s">
        <v>11</v>
      </c>
      <c r="B12" s="9"/>
      <c r="C12" s="9"/>
      <c r="D12" s="5">
        <f t="shared" si="0"/>
        <v>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>
      <c r="A19" s="8" t="s">
        <v>18</v>
      </c>
      <c r="B19" s="5">
        <v>5</v>
      </c>
      <c r="C19" s="5">
        <v>21000</v>
      </c>
      <c r="D19" s="5">
        <f t="shared" si="0"/>
        <v>105000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f>20+15+127</f>
        <v>162</v>
      </c>
      <c r="C23" s="5">
        <v>22000</v>
      </c>
      <c r="D23" s="5">
        <f t="shared" si="0"/>
        <v>3564000</v>
      </c>
    </row>
    <row r="24" spans="1:4" ht="18.75">
      <c r="A24" s="8" t="s">
        <v>23</v>
      </c>
      <c r="B24" s="5">
        <v>12</v>
      </c>
      <c r="C24" s="5">
        <v>19000</v>
      </c>
      <c r="D24" s="5">
        <f t="shared" si="0"/>
        <v>228000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f>39+30+12</f>
        <v>81</v>
      </c>
      <c r="C26" s="5">
        <v>10000</v>
      </c>
      <c r="D26" s="5">
        <f t="shared" si="0"/>
        <v>810000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f>10+100</f>
        <v>110</v>
      </c>
      <c r="C28" s="5">
        <v>29000</v>
      </c>
      <c r="D28" s="5">
        <f t="shared" si="0"/>
        <v>3190000</v>
      </c>
    </row>
    <row r="29" spans="1:4" ht="18.75" hidden="1">
      <c r="A29" s="8" t="s">
        <v>28</v>
      </c>
      <c r="B29" s="5"/>
      <c r="C29" s="5"/>
      <c r="D29" s="5">
        <f t="shared" si="0"/>
        <v>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10+30+20</f>
        <v>60</v>
      </c>
      <c r="C32" s="5">
        <v>27000</v>
      </c>
      <c r="D32" s="5">
        <f t="shared" si="0"/>
        <v>1620000</v>
      </c>
    </row>
    <row r="33" spans="1:4" ht="18.75">
      <c r="A33" s="8" t="s">
        <v>32</v>
      </c>
      <c r="B33" s="5">
        <v>15</v>
      </c>
      <c r="C33" s="5">
        <v>21000</v>
      </c>
      <c r="D33" s="5">
        <f t="shared" si="0"/>
        <v>315000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f>20+20+10+26</f>
        <v>76</v>
      </c>
      <c r="C35" s="5">
        <v>13500</v>
      </c>
      <c r="D35" s="5">
        <f t="shared" si="0"/>
        <v>1026000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>
      <c r="A38" s="4" t="s">
        <v>37</v>
      </c>
      <c r="B38" s="5">
        <v>3</v>
      </c>
      <c r="C38" s="5">
        <v>27000</v>
      </c>
      <c r="D38" s="5">
        <f t="shared" si="0"/>
        <v>81000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 hidden="1">
      <c r="A40" s="8" t="s">
        <v>39</v>
      </c>
      <c r="B40" s="5"/>
      <c r="C40" s="5"/>
      <c r="D40" s="5">
        <f t="shared" si="0"/>
        <v>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 hidden="1">
      <c r="A42" s="8" t="s">
        <v>41</v>
      </c>
      <c r="B42" s="5"/>
      <c r="C42" s="5"/>
      <c r="D42" s="5">
        <f t="shared" si="0"/>
        <v>0</v>
      </c>
    </row>
    <row r="43" spans="1:4" ht="18.75">
      <c r="A43" s="8" t="s">
        <v>42</v>
      </c>
      <c r="B43" s="5">
        <f>70+80+20</f>
        <v>170</v>
      </c>
      <c r="C43" s="5">
        <v>17000</v>
      </c>
      <c r="D43" s="5">
        <f t="shared" si="0"/>
        <v>2890000</v>
      </c>
    </row>
    <row r="44" spans="1:4" ht="18.75" hidden="1">
      <c r="A44" s="8" t="s">
        <v>43</v>
      </c>
      <c r="B44" s="5"/>
      <c r="C44" s="5"/>
      <c r="D44" s="5">
        <f t="shared" si="0"/>
        <v>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8" t="s">
        <v>45</v>
      </c>
      <c r="B46" s="5"/>
      <c r="C46" s="5"/>
      <c r="D46" s="5">
        <f t="shared" si="0"/>
        <v>0</v>
      </c>
    </row>
    <row r="47" spans="1:4" ht="18.75" hidden="1">
      <c r="A47" s="13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 hidden="1">
      <c r="A51" s="8" t="s">
        <v>50</v>
      </c>
      <c r="B51" s="5"/>
      <c r="C51" s="5"/>
      <c r="D51" s="5">
        <f t="shared" si="0"/>
        <v>0</v>
      </c>
    </row>
    <row r="52" spans="1:4" ht="18.75">
      <c r="A52" s="8" t="s">
        <v>51</v>
      </c>
      <c r="B52" s="5">
        <v>4</v>
      </c>
      <c r="C52" s="5">
        <v>10000</v>
      </c>
      <c r="D52" s="5">
        <f t="shared" si="0"/>
        <v>40000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 hidden="1">
      <c r="A54" s="8" t="s">
        <v>53</v>
      </c>
      <c r="B54" s="5"/>
      <c r="C54" s="5"/>
      <c r="D54" s="5">
        <f t="shared" si="0"/>
        <v>0</v>
      </c>
    </row>
    <row r="55" spans="1:4" ht="18.75">
      <c r="A55" s="11" t="s">
        <v>54</v>
      </c>
      <c r="B55" s="5">
        <v>23</v>
      </c>
      <c r="C55" s="5">
        <v>3500</v>
      </c>
      <c r="D55" s="5">
        <f t="shared" si="0"/>
        <v>80500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18.75" hidden="1">
      <c r="A57" s="14" t="s">
        <v>56</v>
      </c>
      <c r="B57" s="5"/>
      <c r="C57" s="5"/>
      <c r="D57" s="5">
        <f t="shared" si="0"/>
        <v>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8" t="s">
        <v>59</v>
      </c>
      <c r="B60" s="5"/>
      <c r="C60" s="5"/>
      <c r="D60" s="5">
        <f t="shared" si="0"/>
        <v>0</v>
      </c>
    </row>
    <row r="61" spans="1:4" ht="18.75" hidden="1">
      <c r="A61" s="32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 hidden="1">
      <c r="A66" s="4" t="s">
        <v>65</v>
      </c>
      <c r="B66" s="5"/>
      <c r="C66" s="5"/>
      <c r="D66" s="5">
        <f t="shared" si="0"/>
        <v>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300+40</f>
        <v>340</v>
      </c>
      <c r="C68" s="5">
        <v>25000</v>
      </c>
      <c r="D68" s="5">
        <f t="shared" ref="D68:D131" si="1">B68*C68</f>
        <v>8500000</v>
      </c>
    </row>
    <row r="69" spans="1:4" ht="18.75">
      <c r="A69" s="4" t="s">
        <v>68</v>
      </c>
      <c r="B69" s="5">
        <f>40+15+80+40+110</f>
        <v>285</v>
      </c>
      <c r="C69" s="5">
        <v>25000</v>
      </c>
      <c r="D69" s="5">
        <f t="shared" si="1"/>
        <v>7125000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>
      <c r="A71" s="8" t="s">
        <v>70</v>
      </c>
      <c r="B71" s="5">
        <v>13</v>
      </c>
      <c r="C71" s="5">
        <v>13000</v>
      </c>
      <c r="D71" s="5">
        <f t="shared" si="1"/>
        <v>169000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>
      <c r="A74" s="17" t="s">
        <v>73</v>
      </c>
      <c r="B74" s="5">
        <v>13</v>
      </c>
      <c r="C74" s="5">
        <v>22000</v>
      </c>
      <c r="D74" s="5">
        <f t="shared" si="1"/>
        <v>286000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72+10</f>
        <v>82</v>
      </c>
      <c r="C84" s="5">
        <v>10000</v>
      </c>
      <c r="D84" s="5">
        <f t="shared" si="1"/>
        <v>820000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>
      <c r="A86" s="8" t="s">
        <v>85</v>
      </c>
      <c r="B86" s="5">
        <v>8</v>
      </c>
      <c r="C86" s="5">
        <v>8000</v>
      </c>
      <c r="D86" s="5">
        <f t="shared" si="1"/>
        <v>64000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>
      <c r="A97" s="11" t="s">
        <v>96</v>
      </c>
      <c r="B97" s="5">
        <v>2.4</v>
      </c>
      <c r="C97" s="5">
        <v>55000</v>
      </c>
      <c r="D97" s="5">
        <f t="shared" si="1"/>
        <v>132000</v>
      </c>
    </row>
    <row r="98" spans="1:4" ht="18.75">
      <c r="A98" s="8" t="s">
        <v>97</v>
      </c>
      <c r="B98" s="5">
        <v>30</v>
      </c>
      <c r="C98" s="5">
        <v>16000</v>
      </c>
      <c r="D98" s="5">
        <f t="shared" si="1"/>
        <v>480000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11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23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140+60+60+60+95</f>
        <v>415</v>
      </c>
      <c r="C114" s="5">
        <v>24000</v>
      </c>
      <c r="D114" s="5">
        <f t="shared" si="1"/>
        <v>9960000</v>
      </c>
    </row>
    <row r="115" spans="1:4" ht="18.75">
      <c r="A115" s="8" t="s">
        <v>114</v>
      </c>
      <c r="B115" s="5">
        <f>10+45+50</f>
        <v>105</v>
      </c>
      <c r="C115" s="5">
        <v>22000</v>
      </c>
      <c r="D115" s="5">
        <f t="shared" si="1"/>
        <v>2310000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980+180</f>
        <v>1160</v>
      </c>
      <c r="C121" s="5">
        <v>5000</v>
      </c>
      <c r="D121" s="5">
        <f t="shared" si="1"/>
        <v>5800000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 hidden="1">
      <c r="A126" s="19" t="s">
        <v>125</v>
      </c>
      <c r="B126" s="5"/>
      <c r="C126" s="5"/>
      <c r="D126" s="5">
        <f t="shared" si="1"/>
        <v>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>
      <c r="A141" s="8" t="s">
        <v>140</v>
      </c>
      <c r="B141" s="5">
        <v>38</v>
      </c>
      <c r="C141" s="5">
        <v>10000</v>
      </c>
      <c r="D141" s="5">
        <f t="shared" si="2"/>
        <v>380000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100+40+180+100+38</f>
        <v>458</v>
      </c>
      <c r="C144" s="5">
        <v>20500</v>
      </c>
      <c r="D144" s="5">
        <f t="shared" si="2"/>
        <v>9389000</v>
      </c>
    </row>
    <row r="145" spans="1:4" ht="18.75">
      <c r="A145" s="21" t="s">
        <v>144</v>
      </c>
      <c r="B145" s="5">
        <f>40+40+40</f>
        <v>120</v>
      </c>
      <c r="C145" s="5">
        <v>16000</v>
      </c>
      <c r="D145" s="5">
        <f t="shared" si="2"/>
        <v>1920000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8" t="s">
        <v>155</v>
      </c>
      <c r="B156" s="5"/>
      <c r="C156" s="5"/>
      <c r="D156" s="5">
        <f t="shared" si="2"/>
        <v>0</v>
      </c>
    </row>
    <row r="157" spans="1:4" ht="18.75" hidden="1">
      <c r="A157" s="13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314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>
      <c r="A163" s="8" t="s">
        <v>162</v>
      </c>
      <c r="B163" s="5">
        <v>13</v>
      </c>
      <c r="C163" s="5">
        <v>5500</v>
      </c>
      <c r="D163" s="5">
        <f t="shared" si="2"/>
        <v>71500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>
      <c r="A166" s="8" t="s">
        <v>165</v>
      </c>
      <c r="B166" s="5">
        <f>15+50</f>
        <v>65</v>
      </c>
      <c r="C166" s="5">
        <v>27000</v>
      </c>
      <c r="D166" s="5">
        <f t="shared" si="2"/>
        <v>1755000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>
      <c r="A168" s="8" t="s">
        <v>167</v>
      </c>
      <c r="B168" s="5">
        <f>40+20+40</f>
        <v>100</v>
      </c>
      <c r="C168" s="5">
        <v>29000</v>
      </c>
      <c r="D168" s="5">
        <f t="shared" si="2"/>
        <v>2900000</v>
      </c>
    </row>
    <row r="169" spans="1:4" ht="18.75" hidden="1">
      <c r="A169" s="8" t="s">
        <v>168</v>
      </c>
      <c r="B169" s="5"/>
      <c r="C169" s="5"/>
      <c r="D169" s="5">
        <f t="shared" si="2"/>
        <v>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40+180+120+80+40</f>
        <v>460</v>
      </c>
      <c r="C180" s="5">
        <v>24000</v>
      </c>
      <c r="D180" s="5">
        <f t="shared" si="2"/>
        <v>11040000</v>
      </c>
    </row>
    <row r="181" spans="1:4" ht="18.75">
      <c r="A181" s="8" t="s">
        <v>180</v>
      </c>
      <c r="B181" s="5">
        <f>60/0.3</f>
        <v>200</v>
      </c>
      <c r="C181" s="5">
        <v>6300</v>
      </c>
      <c r="D181" s="5">
        <f t="shared" si="2"/>
        <v>1260000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v>25</v>
      </c>
      <c r="C183" s="5">
        <v>25000</v>
      </c>
      <c r="D183" s="5">
        <f t="shared" si="2"/>
        <v>625000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 hidden="1">
      <c r="A186" s="8" t="s">
        <v>185</v>
      </c>
      <c r="B186" s="5"/>
      <c r="C186" s="5"/>
      <c r="D186" s="5">
        <f t="shared" si="2"/>
        <v>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>
      <c r="A192" s="8" t="s">
        <v>191</v>
      </c>
      <c r="B192" s="5">
        <v>29</v>
      </c>
      <c r="C192" s="5">
        <v>9000</v>
      </c>
      <c r="D192" s="5">
        <f t="shared" si="2"/>
        <v>261000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>
      <c r="A194" s="17" t="s">
        <v>193</v>
      </c>
      <c r="B194" s="5">
        <f>36+10+46</f>
        <v>92</v>
      </c>
      <c r="C194" s="5">
        <v>7000</v>
      </c>
      <c r="D194" s="5">
        <f t="shared" si="2"/>
        <v>644000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 hidden="1">
      <c r="A197" s="8" t="s">
        <v>196</v>
      </c>
      <c r="B197" s="5"/>
      <c r="C197" s="5"/>
      <c r="D197" s="5">
        <f t="shared" si="3"/>
        <v>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f>396+4</f>
        <v>400</v>
      </c>
      <c r="C199" s="5">
        <v>6000</v>
      </c>
      <c r="D199" s="5">
        <f t="shared" si="3"/>
        <v>2400000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 hidden="1">
      <c r="A204" s="4" t="s">
        <v>203</v>
      </c>
      <c r="B204" s="5"/>
      <c r="C204" s="5"/>
      <c r="D204" s="5">
        <f t="shared" si="3"/>
        <v>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>
      <c r="A213" s="4" t="s">
        <v>212</v>
      </c>
      <c r="B213" s="9">
        <f>1+1.5</f>
        <v>2.5</v>
      </c>
      <c r="C213" s="5">
        <v>65000</v>
      </c>
      <c r="D213" s="5">
        <f t="shared" si="3"/>
        <v>162500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>
      <c r="A217" s="8" t="s">
        <v>216</v>
      </c>
      <c r="B217" s="5">
        <v>5</v>
      </c>
      <c r="C217" s="5">
        <v>25000</v>
      </c>
      <c r="D217" s="5">
        <f t="shared" si="3"/>
        <v>125000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 hidden="1">
      <c r="A221" s="8" t="s">
        <v>220</v>
      </c>
      <c r="B221" s="5"/>
      <c r="C221" s="5"/>
      <c r="D221" s="5">
        <f t="shared" si="3"/>
        <v>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>
      <c r="A224" s="8" t="s">
        <v>223</v>
      </c>
      <c r="B224" s="9">
        <v>1.5</v>
      </c>
      <c r="C224" s="9">
        <v>93000</v>
      </c>
      <c r="D224" s="5">
        <f t="shared" si="3"/>
        <v>139500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>
      <c r="A237" s="8" t="s">
        <v>236</v>
      </c>
      <c r="B237" s="5">
        <v>12</v>
      </c>
      <c r="C237" s="5">
        <v>22000</v>
      </c>
      <c r="D237" s="5">
        <f t="shared" si="3"/>
        <v>264000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>
      <c r="A248" s="8" t="s">
        <v>247</v>
      </c>
      <c r="B248" s="5">
        <f>5+3</f>
        <v>8</v>
      </c>
      <c r="C248" s="5">
        <v>28000</v>
      </c>
      <c r="D248" s="5">
        <f t="shared" si="3"/>
        <v>224000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 hidden="1">
      <c r="A255" s="8" t="s">
        <v>254</v>
      </c>
      <c r="B255" s="5"/>
      <c r="C255" s="5"/>
      <c r="D255" s="5">
        <f t="shared" si="3"/>
        <v>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 hidden="1">
      <c r="A263" s="8" t="s">
        <v>262</v>
      </c>
      <c r="B263" s="5"/>
      <c r="C263" s="5"/>
      <c r="D263" s="5">
        <f t="shared" si="4"/>
        <v>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>
      <c r="A270" s="8" t="s">
        <v>269</v>
      </c>
      <c r="B270" s="5">
        <v>2</v>
      </c>
      <c r="C270" s="5">
        <v>30000</v>
      </c>
      <c r="D270" s="5">
        <f t="shared" si="4"/>
        <v>60000</v>
      </c>
    </row>
    <row r="271" spans="1:4" ht="18.75" hidden="1">
      <c r="A271" s="8" t="s">
        <v>311</v>
      </c>
      <c r="B271" s="5"/>
      <c r="C271" s="5"/>
      <c r="D271" s="5">
        <f t="shared" si="4"/>
        <v>0</v>
      </c>
    </row>
    <row r="272" spans="1:4" ht="18.75">
      <c r="A272" s="8" t="s">
        <v>270</v>
      </c>
      <c r="B272" s="5">
        <f>30+45</f>
        <v>75</v>
      </c>
      <c r="C272" s="5">
        <v>13000</v>
      </c>
      <c r="D272" s="5">
        <f t="shared" si="4"/>
        <v>975000</v>
      </c>
    </row>
    <row r="273" spans="1:4" ht="18.75" hidden="1">
      <c r="A273" s="8" t="s">
        <v>271</v>
      </c>
      <c r="B273" s="5"/>
      <c r="C273" s="5"/>
      <c r="D273" s="5">
        <f t="shared" si="4"/>
        <v>0</v>
      </c>
    </row>
    <row r="274" spans="1:4" ht="18.75" hidden="1">
      <c r="A274" s="8" t="s">
        <v>272</v>
      </c>
      <c r="B274" s="5"/>
      <c r="C274" s="5"/>
      <c r="D274" s="5">
        <f t="shared" si="4"/>
        <v>0</v>
      </c>
    </row>
    <row r="275" spans="1:4" ht="18.75" hidden="1">
      <c r="A275" s="8" t="s">
        <v>273</v>
      </c>
      <c r="B275" s="5"/>
      <c r="C275" s="5"/>
      <c r="D275" s="5">
        <f t="shared" si="4"/>
        <v>0</v>
      </c>
    </row>
    <row r="276" spans="1:4" ht="18.75">
      <c r="A276" s="8" t="s">
        <v>274</v>
      </c>
      <c r="B276" s="5">
        <v>30</v>
      </c>
      <c r="C276" s="5">
        <v>28000</v>
      </c>
      <c r="D276" s="5">
        <f t="shared" si="4"/>
        <v>840000</v>
      </c>
    </row>
    <row r="277" spans="1:4" ht="18.75" hidden="1">
      <c r="A277" s="19" t="s">
        <v>275</v>
      </c>
      <c r="B277" s="5"/>
      <c r="C277" s="5"/>
      <c r="D277" s="5">
        <f t="shared" si="4"/>
        <v>0</v>
      </c>
    </row>
    <row r="278" spans="1:4" ht="18.75">
      <c r="A278" s="8" t="s">
        <v>276</v>
      </c>
      <c r="B278" s="5">
        <v>30</v>
      </c>
      <c r="C278" s="5">
        <v>19000</v>
      </c>
      <c r="D278" s="5">
        <f t="shared" si="4"/>
        <v>570000</v>
      </c>
    </row>
    <row r="279" spans="1:4" ht="18.75" hidden="1">
      <c r="A279" s="8" t="s">
        <v>277</v>
      </c>
      <c r="B279" s="5"/>
      <c r="C279" s="5"/>
      <c r="D279" s="5">
        <f t="shared" si="4"/>
        <v>0</v>
      </c>
    </row>
    <row r="280" spans="1:4" ht="18.75" hidden="1">
      <c r="A280" s="26" t="s">
        <v>278</v>
      </c>
      <c r="B280" s="5"/>
      <c r="C280" s="5"/>
      <c r="D280" s="5">
        <f t="shared" si="4"/>
        <v>0</v>
      </c>
    </row>
    <row r="281" spans="1:4" ht="18.75" hidden="1">
      <c r="A281" s="4" t="s">
        <v>279</v>
      </c>
      <c r="B281" s="9"/>
      <c r="C281" s="9"/>
      <c r="D281" s="5">
        <f t="shared" si="4"/>
        <v>0</v>
      </c>
    </row>
    <row r="282" spans="1:4" ht="18.75" hidden="1">
      <c r="A282" s="8" t="s">
        <v>280</v>
      </c>
      <c r="B282" s="5"/>
      <c r="C282" s="5"/>
      <c r="D282" s="5">
        <f t="shared" si="4"/>
        <v>0</v>
      </c>
    </row>
    <row r="283" spans="1:4" ht="18.75" hidden="1">
      <c r="A283" s="8" t="s">
        <v>281</v>
      </c>
      <c r="B283" s="5"/>
      <c r="C283" s="5"/>
      <c r="D283" s="5">
        <f t="shared" si="4"/>
        <v>0</v>
      </c>
    </row>
    <row r="284" spans="1:4" ht="18.75">
      <c r="A284" s="8" t="s">
        <v>282</v>
      </c>
      <c r="B284" s="5">
        <v>20</v>
      </c>
      <c r="C284" s="5">
        <v>5000</v>
      </c>
      <c r="D284" s="5">
        <f t="shared" si="4"/>
        <v>100000</v>
      </c>
    </row>
    <row r="285" spans="1:4" ht="18.75" hidden="1">
      <c r="A285" s="11" t="s">
        <v>283</v>
      </c>
      <c r="B285" s="5"/>
      <c r="C285" s="5"/>
      <c r="D285" s="5">
        <f t="shared" si="4"/>
        <v>0</v>
      </c>
    </row>
    <row r="286" spans="1:4" ht="18.75" hidden="1">
      <c r="A286" s="8" t="s">
        <v>284</v>
      </c>
      <c r="B286" s="5"/>
      <c r="C286" s="5"/>
      <c r="D286" s="5">
        <f t="shared" si="4"/>
        <v>0</v>
      </c>
    </row>
    <row r="287" spans="1:4" ht="18.75">
      <c r="A287" s="19" t="s">
        <v>285</v>
      </c>
      <c r="B287" s="5">
        <v>8</v>
      </c>
      <c r="C287" s="5">
        <v>4200</v>
      </c>
      <c r="D287" s="5">
        <f t="shared" si="4"/>
        <v>33600</v>
      </c>
    </row>
    <row r="288" spans="1:4" ht="18.75" hidden="1">
      <c r="A288" s="6" t="s">
        <v>286</v>
      </c>
      <c r="B288" s="5"/>
      <c r="C288" s="5"/>
      <c r="D288" s="5">
        <f t="shared" si="4"/>
        <v>0</v>
      </c>
    </row>
    <row r="289" spans="1:4" ht="18.75" hidden="1">
      <c r="A289" s="8" t="s">
        <v>287</v>
      </c>
      <c r="B289" s="5"/>
      <c r="C289" s="5"/>
      <c r="D289" s="5">
        <f t="shared" si="4"/>
        <v>0</v>
      </c>
    </row>
    <row r="290" spans="1:4" ht="18.75" hidden="1">
      <c r="A290" s="8" t="s">
        <v>288</v>
      </c>
      <c r="B290" s="5"/>
      <c r="C290" s="5"/>
      <c r="D290" s="5">
        <f t="shared" si="4"/>
        <v>0</v>
      </c>
    </row>
    <row r="291" spans="1:4" ht="18.75" hidden="1">
      <c r="A291" s="8" t="s">
        <v>289</v>
      </c>
      <c r="B291" s="5"/>
      <c r="C291" s="5"/>
      <c r="D291" s="5">
        <f t="shared" si="4"/>
        <v>0</v>
      </c>
    </row>
    <row r="292" spans="1:4" ht="18.75" hidden="1">
      <c r="A292" s="8" t="s">
        <v>290</v>
      </c>
      <c r="B292" s="5"/>
      <c r="C292" s="5"/>
      <c r="D292" s="5">
        <f t="shared" si="4"/>
        <v>0</v>
      </c>
    </row>
    <row r="293" spans="1:4" ht="18.75" hidden="1">
      <c r="A293" s="24" t="s">
        <v>291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299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v>900</v>
      </c>
      <c r="C303" s="5">
        <v>26000</v>
      </c>
      <c r="D303" s="5">
        <f t="shared" si="4"/>
        <v>23400000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6284.4</v>
      </c>
      <c r="C309" s="30"/>
      <c r="D309" s="30">
        <f t="shared" ref="D309" si="5">SUM(D3:D308)</f>
        <v>109254600</v>
      </c>
    </row>
  </sheetData>
  <protectedRanges>
    <protectedRange password="CF71" sqref="B1:D308" name="tho"/>
  </protectedRanges>
  <autoFilter ref="A2:D309" xr:uid="{00000000-0009-0000-0000-000004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309"/>
  <sheetViews>
    <sheetView topLeftCell="A141" workbookViewId="0">
      <selection activeCell="D309" sqref="D309"/>
    </sheetView>
  </sheetViews>
  <sheetFormatPr defaultRowHeight="15"/>
  <cols>
    <col min="1" max="1" width="44.5703125" customWidth="1"/>
    <col min="3" max="3" width="12.42578125" customWidth="1"/>
    <col min="4" max="4" width="21.5703125" customWidth="1"/>
  </cols>
  <sheetData>
    <row r="1" spans="1:4">
      <c r="A1" s="1" t="s">
        <v>318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4" t="s">
        <v>2</v>
      </c>
      <c r="B3" s="5">
        <v>13</v>
      </c>
      <c r="C3" s="5">
        <v>8500</v>
      </c>
      <c r="D3" s="5">
        <f>B3*C3</f>
        <v>110500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 hidden="1">
      <c r="A12" s="4" t="s">
        <v>11</v>
      </c>
      <c r="B12" s="9"/>
      <c r="C12" s="9"/>
      <c r="D12" s="5">
        <f t="shared" si="0"/>
        <v>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 hidden="1">
      <c r="A19" s="8" t="s">
        <v>18</v>
      </c>
      <c r="B19" s="5"/>
      <c r="C19" s="5"/>
      <c r="D19" s="5">
        <f t="shared" si="0"/>
        <v>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f>10+6+20+30</f>
        <v>66</v>
      </c>
      <c r="C23" s="5">
        <v>21000</v>
      </c>
      <c r="D23" s="5">
        <f t="shared" si="0"/>
        <v>1386000</v>
      </c>
    </row>
    <row r="24" spans="1:4" ht="18.75">
      <c r="A24" s="8" t="s">
        <v>23</v>
      </c>
      <c r="B24" s="5">
        <v>10</v>
      </c>
      <c r="C24" s="5">
        <v>18000</v>
      </c>
      <c r="D24" s="5">
        <f t="shared" si="0"/>
        <v>180000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v>145</v>
      </c>
      <c r="C26" s="5">
        <v>10000</v>
      </c>
      <c r="D26" s="5">
        <f t="shared" si="0"/>
        <v>1450000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f>20+10+15</f>
        <v>45</v>
      </c>
      <c r="C28" s="5">
        <v>28000</v>
      </c>
      <c r="D28" s="5">
        <f t="shared" si="0"/>
        <v>1260000</v>
      </c>
    </row>
    <row r="29" spans="1:4" ht="18.75" hidden="1">
      <c r="A29" s="8" t="s">
        <v>28</v>
      </c>
      <c r="B29" s="5"/>
      <c r="C29" s="5"/>
      <c r="D29" s="5">
        <f t="shared" si="0"/>
        <v>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5+25</f>
        <v>30</v>
      </c>
      <c r="C32" s="5">
        <v>26000</v>
      </c>
      <c r="D32" s="5">
        <f t="shared" si="0"/>
        <v>780000</v>
      </c>
    </row>
    <row r="33" spans="1:4" ht="18.75">
      <c r="A33" s="8" t="s">
        <v>32</v>
      </c>
      <c r="B33" s="5">
        <f>9+8+6</f>
        <v>23</v>
      </c>
      <c r="C33" s="5">
        <v>21000</v>
      </c>
      <c r="D33" s="5">
        <f t="shared" si="0"/>
        <v>483000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v>110</v>
      </c>
      <c r="C35" s="5">
        <v>13500</v>
      </c>
      <c r="D35" s="5">
        <f t="shared" si="0"/>
        <v>1485000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>
      <c r="A40" s="8" t="s">
        <v>39</v>
      </c>
      <c r="B40" s="5">
        <v>12</v>
      </c>
      <c r="C40" s="5">
        <v>24000</v>
      </c>
      <c r="D40" s="5">
        <f t="shared" si="0"/>
        <v>288000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f>30+10</f>
        <v>40</v>
      </c>
      <c r="C42" s="5">
        <v>12000</v>
      </c>
      <c r="D42" s="5">
        <f t="shared" si="0"/>
        <v>480000</v>
      </c>
    </row>
    <row r="43" spans="1:4" ht="18.75">
      <c r="A43" s="8" t="s">
        <v>42</v>
      </c>
      <c r="B43" s="5">
        <f>25+30+220</f>
        <v>275</v>
      </c>
      <c r="C43" s="5">
        <v>17000</v>
      </c>
      <c r="D43" s="5">
        <f t="shared" si="0"/>
        <v>4675000</v>
      </c>
    </row>
    <row r="44" spans="1:4" ht="18.75">
      <c r="A44" s="8" t="s">
        <v>43</v>
      </c>
      <c r="B44" s="5">
        <v>60</v>
      </c>
      <c r="C44" s="5">
        <v>15000</v>
      </c>
      <c r="D44" s="5">
        <f t="shared" si="0"/>
        <v>900000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8" t="s">
        <v>45</v>
      </c>
      <c r="B46" s="5"/>
      <c r="C46" s="5"/>
      <c r="D46" s="5">
        <f t="shared" si="0"/>
        <v>0</v>
      </c>
    </row>
    <row r="47" spans="1:4" ht="18.75" hidden="1">
      <c r="A47" s="13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 hidden="1">
      <c r="A51" s="8" t="s">
        <v>50</v>
      </c>
      <c r="B51" s="5"/>
      <c r="C51" s="5"/>
      <c r="D51" s="5">
        <f t="shared" si="0"/>
        <v>0</v>
      </c>
    </row>
    <row r="52" spans="1:4" ht="18.75" hidden="1">
      <c r="A52" s="8" t="s">
        <v>51</v>
      </c>
      <c r="B52" s="5"/>
      <c r="C52" s="5"/>
      <c r="D52" s="5">
        <f t="shared" si="0"/>
        <v>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 hidden="1">
      <c r="A54" s="8" t="s">
        <v>53</v>
      </c>
      <c r="B54" s="5"/>
      <c r="C54" s="5"/>
      <c r="D54" s="5">
        <f t="shared" si="0"/>
        <v>0</v>
      </c>
    </row>
    <row r="55" spans="1:4" ht="18.75" hidden="1">
      <c r="A55" s="11" t="s">
        <v>54</v>
      </c>
      <c r="B55" s="5"/>
      <c r="C55" s="5"/>
      <c r="D55" s="5">
        <f t="shared" si="0"/>
        <v>0</v>
      </c>
    </row>
    <row r="56" spans="1:4" ht="18.75">
      <c r="A56" s="8" t="s">
        <v>55</v>
      </c>
      <c r="B56" s="5">
        <v>10</v>
      </c>
      <c r="C56" s="5">
        <v>10000</v>
      </c>
      <c r="D56" s="5">
        <f t="shared" si="0"/>
        <v>100000</v>
      </c>
    </row>
    <row r="57" spans="1:4" ht="18.75" hidden="1">
      <c r="A57" s="14" t="s">
        <v>56</v>
      </c>
      <c r="B57" s="5"/>
      <c r="C57" s="5"/>
      <c r="D57" s="5">
        <f t="shared" si="0"/>
        <v>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8" t="s">
        <v>59</v>
      </c>
      <c r="B60" s="5"/>
      <c r="C60" s="5"/>
      <c r="D60" s="5">
        <f t="shared" si="0"/>
        <v>0</v>
      </c>
    </row>
    <row r="61" spans="1:4" ht="18.75" hidden="1">
      <c r="A61" s="32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 hidden="1">
      <c r="A66" s="4" t="s">
        <v>65</v>
      </c>
      <c r="B66" s="5"/>
      <c r="C66" s="5"/>
      <c r="D66" s="5">
        <f t="shared" si="0"/>
        <v>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300+100+100</f>
        <v>500</v>
      </c>
      <c r="C68" s="5">
        <v>25000</v>
      </c>
      <c r="D68" s="5">
        <f t="shared" ref="D68:D131" si="1">B68*C68</f>
        <v>12500000</v>
      </c>
    </row>
    <row r="69" spans="1:4" ht="18.75">
      <c r="A69" s="4" t="s">
        <v>68</v>
      </c>
      <c r="B69" s="5">
        <f>20+160+100+100</f>
        <v>380</v>
      </c>
      <c r="C69" s="5">
        <v>25000</v>
      </c>
      <c r="D69" s="5">
        <f t="shared" si="1"/>
        <v>9500000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 hidden="1">
      <c r="A74" s="17" t="s">
        <v>73</v>
      </c>
      <c r="B74" s="5"/>
      <c r="C74" s="5"/>
      <c r="D74" s="5">
        <f t="shared" si="1"/>
        <v>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10+25</f>
        <v>35</v>
      </c>
      <c r="C84" s="5">
        <v>10000</v>
      </c>
      <c r="D84" s="5">
        <f t="shared" si="1"/>
        <v>350000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>
      <c r="A96" s="8" t="s">
        <v>95</v>
      </c>
      <c r="B96" s="5">
        <v>10</v>
      </c>
      <c r="C96" s="5">
        <v>10000</v>
      </c>
      <c r="D96" s="5">
        <f t="shared" si="1"/>
        <v>100000</v>
      </c>
    </row>
    <row r="97" spans="1:4" ht="18.75">
      <c r="A97" s="11" t="s">
        <v>96</v>
      </c>
      <c r="B97" s="5">
        <v>2.1</v>
      </c>
      <c r="C97" s="5">
        <v>55000</v>
      </c>
      <c r="D97" s="5">
        <f t="shared" si="1"/>
        <v>115500</v>
      </c>
    </row>
    <row r="98" spans="1:4" ht="18.75">
      <c r="A98" s="8" t="s">
        <v>97</v>
      </c>
      <c r="B98" s="5">
        <v>5</v>
      </c>
      <c r="C98" s="5">
        <v>29000</v>
      </c>
      <c r="D98" s="5">
        <f t="shared" si="1"/>
        <v>145000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11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23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120+140+40+80+160+10+30</f>
        <v>580</v>
      </c>
      <c r="C114" s="5">
        <v>24000</v>
      </c>
      <c r="D114" s="5">
        <f t="shared" si="1"/>
        <v>13920000</v>
      </c>
    </row>
    <row r="115" spans="1:4" ht="18.75">
      <c r="A115" s="8" t="s">
        <v>114</v>
      </c>
      <c r="B115" s="5">
        <f>15+20</f>
        <v>35</v>
      </c>
      <c r="C115" s="5">
        <v>21000</v>
      </c>
      <c r="D115" s="5">
        <f t="shared" si="1"/>
        <v>735000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2800+800</f>
        <v>3600</v>
      </c>
      <c r="C121" s="5">
        <v>4000</v>
      </c>
      <c r="D121" s="5">
        <f t="shared" si="1"/>
        <v>14400000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21.6" customHeight="1">
      <c r="A125" s="24" t="s">
        <v>124</v>
      </c>
      <c r="B125" s="5">
        <v>1</v>
      </c>
      <c r="C125" s="5">
        <v>9000</v>
      </c>
      <c r="D125" s="5">
        <f t="shared" si="1"/>
        <v>9000</v>
      </c>
    </row>
    <row r="126" spans="1:4" ht="18.75" hidden="1">
      <c r="A126" s="19" t="s">
        <v>125</v>
      </c>
      <c r="B126" s="5"/>
      <c r="C126" s="5"/>
      <c r="D126" s="5">
        <f t="shared" si="1"/>
        <v>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>
      <c r="A141" s="8" t="s">
        <v>140</v>
      </c>
      <c r="B141" s="5">
        <f>5+6+12</f>
        <v>23</v>
      </c>
      <c r="C141" s="5">
        <v>10000</v>
      </c>
      <c r="D141" s="5">
        <f t="shared" si="2"/>
        <v>230000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20+15+80+220</f>
        <v>335</v>
      </c>
      <c r="C144" s="5">
        <v>20500</v>
      </c>
      <c r="D144" s="5">
        <f t="shared" si="2"/>
        <v>6867500</v>
      </c>
    </row>
    <row r="145" spans="1:4" ht="18.75" hidden="1">
      <c r="A145" s="21" t="s">
        <v>144</v>
      </c>
      <c r="B145" s="5"/>
      <c r="C145" s="5"/>
      <c r="D145" s="5">
        <f t="shared" si="2"/>
        <v>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8" t="s">
        <v>155</v>
      </c>
      <c r="B156" s="5"/>
      <c r="C156" s="5"/>
      <c r="D156" s="5">
        <f t="shared" si="2"/>
        <v>0</v>
      </c>
    </row>
    <row r="157" spans="1:4" ht="18.75" hidden="1">
      <c r="A157" s="13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314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 hidden="1">
      <c r="A163" s="8" t="s">
        <v>162</v>
      </c>
      <c r="B163" s="5"/>
      <c r="C163" s="5"/>
      <c r="D163" s="5">
        <f t="shared" si="2"/>
        <v>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>
      <c r="A166" s="8" t="s">
        <v>165</v>
      </c>
      <c r="B166" s="5">
        <f>10+30+15+10+90+30</f>
        <v>185</v>
      </c>
      <c r="C166" s="5">
        <v>29000</v>
      </c>
      <c r="D166" s="5">
        <f t="shared" si="2"/>
        <v>5365000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 hidden="1">
      <c r="A169" s="8" t="s">
        <v>168</v>
      </c>
      <c r="B169" s="5"/>
      <c r="C169" s="5"/>
      <c r="D169" s="5">
        <f t="shared" si="2"/>
        <v>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17+17+60+400+20</f>
        <v>514</v>
      </c>
      <c r="C180" s="5">
        <v>27000</v>
      </c>
      <c r="D180" s="5">
        <f t="shared" si="2"/>
        <v>13878000</v>
      </c>
    </row>
    <row r="181" spans="1:4" ht="18.75">
      <c r="A181" s="8" t="s">
        <v>180</v>
      </c>
      <c r="B181" s="5">
        <f>57/0.3</f>
        <v>190</v>
      </c>
      <c r="C181" s="5">
        <v>7000</v>
      </c>
      <c r="D181" s="5">
        <f t="shared" si="2"/>
        <v>1330000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f>14+15+8</f>
        <v>37</v>
      </c>
      <c r="C183" s="5">
        <v>25000</v>
      </c>
      <c r="D183" s="5">
        <f t="shared" si="2"/>
        <v>925000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>
      <c r="A186" s="8" t="s">
        <v>185</v>
      </c>
      <c r="B186" s="5">
        <f>10+25+10</f>
        <v>45</v>
      </c>
      <c r="C186" s="5">
        <v>20000</v>
      </c>
      <c r="D186" s="5">
        <f t="shared" si="2"/>
        <v>900000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 hidden="1">
      <c r="A192" s="8" t="s">
        <v>191</v>
      </c>
      <c r="B192" s="5"/>
      <c r="C192" s="5"/>
      <c r="D192" s="5">
        <f t="shared" si="2"/>
        <v>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 hidden="1">
      <c r="A194" s="17" t="s">
        <v>193</v>
      </c>
      <c r="B194" s="5"/>
      <c r="C194" s="5"/>
      <c r="D194" s="5">
        <f t="shared" si="2"/>
        <v>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>
      <c r="A197" s="8" t="s">
        <v>196</v>
      </c>
      <c r="B197" s="5">
        <f>193+5</f>
        <v>198</v>
      </c>
      <c r="C197" s="5">
        <v>6000</v>
      </c>
      <c r="D197" s="5">
        <f t="shared" si="3"/>
        <v>1188000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f>428+1</f>
        <v>429</v>
      </c>
      <c r="C199" s="5">
        <v>6000</v>
      </c>
      <c r="D199" s="5">
        <f t="shared" si="3"/>
        <v>2574000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>
      <c r="A204" s="4" t="s">
        <v>203</v>
      </c>
      <c r="B204" s="5">
        <v>8</v>
      </c>
      <c r="C204" s="5">
        <v>9000</v>
      </c>
      <c r="D204" s="5">
        <f t="shared" si="3"/>
        <v>72000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 hidden="1">
      <c r="A213" s="4" t="s">
        <v>212</v>
      </c>
      <c r="B213" s="5"/>
      <c r="C213" s="5"/>
      <c r="D213" s="5">
        <f t="shared" si="3"/>
        <v>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>
      <c r="A217" s="8" t="s">
        <v>216</v>
      </c>
      <c r="B217" s="5">
        <v>3</v>
      </c>
      <c r="C217" s="5">
        <v>25000</v>
      </c>
      <c r="D217" s="5">
        <f t="shared" si="3"/>
        <v>75000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>
      <c r="A221" s="8" t="s">
        <v>220</v>
      </c>
      <c r="B221" s="5">
        <v>2</v>
      </c>
      <c r="C221" s="5">
        <v>15000</v>
      </c>
      <c r="D221" s="5">
        <f t="shared" si="3"/>
        <v>30000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>
      <c r="A224" s="8" t="s">
        <v>223</v>
      </c>
      <c r="B224" s="5">
        <v>1</v>
      </c>
      <c r="C224" s="5">
        <v>93000</v>
      </c>
      <c r="D224" s="5">
        <f t="shared" si="3"/>
        <v>93000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>
      <c r="A237" s="8" t="s">
        <v>236</v>
      </c>
      <c r="B237" s="5">
        <v>7</v>
      </c>
      <c r="C237" s="5">
        <v>22000</v>
      </c>
      <c r="D237" s="5">
        <f t="shared" si="3"/>
        <v>154000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>
      <c r="A248" s="8" t="s">
        <v>247</v>
      </c>
      <c r="B248" s="5">
        <v>2</v>
      </c>
      <c r="C248" s="5">
        <v>26000</v>
      </c>
      <c r="D248" s="5">
        <f t="shared" si="3"/>
        <v>52000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 hidden="1">
      <c r="A255" s="8" t="s">
        <v>254</v>
      </c>
      <c r="B255" s="5"/>
      <c r="C255" s="5"/>
      <c r="D255" s="5">
        <f t="shared" si="3"/>
        <v>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 hidden="1">
      <c r="A263" s="8" t="s">
        <v>262</v>
      </c>
      <c r="B263" s="5"/>
      <c r="C263" s="5"/>
      <c r="D263" s="5">
        <f t="shared" si="4"/>
        <v>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 hidden="1">
      <c r="A270" s="8" t="s">
        <v>269</v>
      </c>
      <c r="B270" s="5"/>
      <c r="C270" s="5"/>
      <c r="D270" s="5">
        <f t="shared" si="4"/>
        <v>0</v>
      </c>
    </row>
    <row r="271" spans="1:4" ht="18.75" hidden="1">
      <c r="A271" s="8" t="s">
        <v>311</v>
      </c>
      <c r="B271" s="5"/>
      <c r="C271" s="5"/>
      <c r="D271" s="5">
        <f t="shared" si="4"/>
        <v>0</v>
      </c>
    </row>
    <row r="272" spans="1:4" ht="18.75">
      <c r="A272" s="8" t="s">
        <v>270</v>
      </c>
      <c r="B272" s="5">
        <f>15+20</f>
        <v>35</v>
      </c>
      <c r="C272" s="5">
        <v>12000</v>
      </c>
      <c r="D272" s="5">
        <f t="shared" si="4"/>
        <v>420000</v>
      </c>
    </row>
    <row r="273" spans="1:4" ht="18.75" hidden="1">
      <c r="A273" s="8" t="s">
        <v>271</v>
      </c>
      <c r="B273" s="5"/>
      <c r="C273" s="5"/>
      <c r="D273" s="5">
        <f t="shared" si="4"/>
        <v>0</v>
      </c>
    </row>
    <row r="274" spans="1:4" ht="18.75" hidden="1">
      <c r="A274" s="8" t="s">
        <v>272</v>
      </c>
      <c r="B274" s="5"/>
      <c r="C274" s="5"/>
      <c r="D274" s="5">
        <f t="shared" si="4"/>
        <v>0</v>
      </c>
    </row>
    <row r="275" spans="1:4" ht="18.75" hidden="1">
      <c r="A275" s="8" t="s">
        <v>273</v>
      </c>
      <c r="B275" s="5"/>
      <c r="C275" s="5"/>
      <c r="D275" s="5">
        <f t="shared" si="4"/>
        <v>0</v>
      </c>
    </row>
    <row r="276" spans="1:4" ht="18.75">
      <c r="A276" s="8" t="s">
        <v>274</v>
      </c>
      <c r="B276" s="5">
        <f>10+17</f>
        <v>27</v>
      </c>
      <c r="C276" s="5">
        <v>28000</v>
      </c>
      <c r="D276" s="5">
        <f t="shared" si="4"/>
        <v>756000</v>
      </c>
    </row>
    <row r="277" spans="1:4" ht="18.75" hidden="1">
      <c r="A277" s="19" t="s">
        <v>275</v>
      </c>
      <c r="B277" s="5"/>
      <c r="C277" s="5"/>
      <c r="D277" s="5">
        <f t="shared" si="4"/>
        <v>0</v>
      </c>
    </row>
    <row r="278" spans="1:4" ht="18.75">
      <c r="A278" s="8" t="s">
        <v>276</v>
      </c>
      <c r="B278" s="5">
        <v>12</v>
      </c>
      <c r="C278" s="5">
        <v>19000</v>
      </c>
      <c r="D278" s="5">
        <f t="shared" si="4"/>
        <v>228000</v>
      </c>
    </row>
    <row r="279" spans="1:4" ht="18.75" hidden="1">
      <c r="A279" s="8" t="s">
        <v>277</v>
      </c>
      <c r="B279" s="5"/>
      <c r="C279" s="5"/>
      <c r="D279" s="5">
        <f t="shared" si="4"/>
        <v>0</v>
      </c>
    </row>
    <row r="280" spans="1:4" ht="18.75" hidden="1">
      <c r="A280" s="26" t="s">
        <v>278</v>
      </c>
      <c r="B280" s="5"/>
      <c r="C280" s="5"/>
      <c r="D280" s="5">
        <f t="shared" si="4"/>
        <v>0</v>
      </c>
    </row>
    <row r="281" spans="1:4" ht="18.75" hidden="1">
      <c r="A281" s="4" t="s">
        <v>279</v>
      </c>
      <c r="B281" s="9"/>
      <c r="C281" s="9"/>
      <c r="D281" s="5">
        <f t="shared" si="4"/>
        <v>0</v>
      </c>
    </row>
    <row r="282" spans="1:4" ht="18.75" hidden="1">
      <c r="A282" s="8" t="s">
        <v>280</v>
      </c>
      <c r="B282" s="5"/>
      <c r="C282" s="5"/>
      <c r="D282" s="5">
        <f t="shared" si="4"/>
        <v>0</v>
      </c>
    </row>
    <row r="283" spans="1:4" ht="18.75" hidden="1">
      <c r="A283" s="8" t="s">
        <v>281</v>
      </c>
      <c r="B283" s="5"/>
      <c r="C283" s="5"/>
      <c r="D283" s="5">
        <f t="shared" si="4"/>
        <v>0</v>
      </c>
    </row>
    <row r="284" spans="1:4" ht="18.75">
      <c r="A284" s="8" t="s">
        <v>282</v>
      </c>
      <c r="B284" s="5">
        <v>27</v>
      </c>
      <c r="C284" s="5">
        <v>5000</v>
      </c>
      <c r="D284" s="5">
        <f t="shared" si="4"/>
        <v>135000</v>
      </c>
    </row>
    <row r="285" spans="1:4" ht="18.75" hidden="1">
      <c r="A285" s="11" t="s">
        <v>283</v>
      </c>
      <c r="B285" s="5"/>
      <c r="C285" s="5"/>
      <c r="D285" s="5">
        <f t="shared" si="4"/>
        <v>0</v>
      </c>
    </row>
    <row r="286" spans="1:4" ht="18.75" hidden="1">
      <c r="A286" s="8" t="s">
        <v>284</v>
      </c>
      <c r="B286" s="5"/>
      <c r="C286" s="5"/>
      <c r="D286" s="5">
        <f t="shared" si="4"/>
        <v>0</v>
      </c>
    </row>
    <row r="287" spans="1:4" ht="18.75" hidden="1">
      <c r="A287" s="19" t="s">
        <v>285</v>
      </c>
      <c r="B287" s="5"/>
      <c r="C287" s="5"/>
      <c r="D287" s="5">
        <f t="shared" si="4"/>
        <v>0</v>
      </c>
    </row>
    <row r="288" spans="1:4" ht="18.75" hidden="1">
      <c r="A288" s="6" t="s">
        <v>286</v>
      </c>
      <c r="B288" s="5"/>
      <c r="C288" s="5"/>
      <c r="D288" s="5">
        <f t="shared" si="4"/>
        <v>0</v>
      </c>
    </row>
    <row r="289" spans="1:4" ht="18.75" hidden="1">
      <c r="A289" s="8" t="s">
        <v>287</v>
      </c>
      <c r="B289" s="5"/>
      <c r="C289" s="5"/>
      <c r="D289" s="5">
        <f t="shared" si="4"/>
        <v>0</v>
      </c>
    </row>
    <row r="290" spans="1:4" ht="18.75" hidden="1">
      <c r="A290" s="8" t="s">
        <v>288</v>
      </c>
      <c r="B290" s="5"/>
      <c r="C290" s="5"/>
      <c r="D290" s="5">
        <f t="shared" si="4"/>
        <v>0</v>
      </c>
    </row>
    <row r="291" spans="1:4" ht="18.75" hidden="1">
      <c r="A291" s="8" t="s">
        <v>289</v>
      </c>
      <c r="B291" s="5"/>
      <c r="C291" s="5"/>
      <c r="D291" s="5">
        <f t="shared" si="4"/>
        <v>0</v>
      </c>
    </row>
    <row r="292" spans="1:4" ht="18.75" hidden="1">
      <c r="A292" s="8" t="s">
        <v>290</v>
      </c>
      <c r="B292" s="5"/>
      <c r="C292" s="5"/>
      <c r="D292" s="5">
        <f t="shared" si="4"/>
        <v>0</v>
      </c>
    </row>
    <row r="293" spans="1:4" ht="18.75" hidden="1">
      <c r="A293" s="24" t="s">
        <v>291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317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f>780+500</f>
        <v>1280</v>
      </c>
      <c r="C303" s="5">
        <v>26000</v>
      </c>
      <c r="D303" s="5">
        <f t="shared" si="4"/>
        <v>33280000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9347.1</v>
      </c>
      <c r="C309" s="30"/>
      <c r="D309" s="30">
        <f t="shared" ref="D309" si="5">SUM(D3:D308)</f>
        <v>133904500</v>
      </c>
    </row>
  </sheetData>
  <protectedRanges>
    <protectedRange password="CF71" sqref="B1:D308" name="tho"/>
  </protectedRanges>
  <autoFilter ref="A2:D309" xr:uid="{00000000-0009-0000-0000-000005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309"/>
  <sheetViews>
    <sheetView topLeftCell="A144" workbookViewId="0">
      <selection activeCell="D309" sqref="D309"/>
    </sheetView>
  </sheetViews>
  <sheetFormatPr defaultRowHeight="15"/>
  <cols>
    <col min="1" max="1" width="38.42578125" customWidth="1"/>
    <col min="3" max="3" width="12.42578125" customWidth="1"/>
    <col min="4" max="4" width="17" customWidth="1"/>
  </cols>
  <sheetData>
    <row r="1" spans="1:4">
      <c r="A1" s="1" t="s">
        <v>319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"/>
      <c r="C3" s="5"/>
      <c r="D3" s="5">
        <f>B3*C3</f>
        <v>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>
      <c r="A12" s="4" t="s">
        <v>11</v>
      </c>
      <c r="B12" s="9">
        <v>1.6</v>
      </c>
      <c r="C12" s="9">
        <v>60000</v>
      </c>
      <c r="D12" s="5">
        <f t="shared" si="0"/>
        <v>96000</v>
      </c>
    </row>
    <row r="13" spans="1:4" ht="18.75">
      <c r="A13" s="8" t="s">
        <v>12</v>
      </c>
      <c r="B13" s="5">
        <v>8</v>
      </c>
      <c r="C13" s="5">
        <v>22000</v>
      </c>
      <c r="D13" s="5">
        <f t="shared" si="0"/>
        <v>176000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>
      <c r="A19" s="8" t="s">
        <v>18</v>
      </c>
      <c r="B19" s="5">
        <v>30</v>
      </c>
      <c r="C19" s="5">
        <v>20000</v>
      </c>
      <c r="D19" s="5">
        <f t="shared" si="0"/>
        <v>600000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v>100</v>
      </c>
      <c r="C23" s="5">
        <v>22000</v>
      </c>
      <c r="D23" s="5">
        <f t="shared" si="0"/>
        <v>2200000</v>
      </c>
    </row>
    <row r="24" spans="1:4" ht="18.75">
      <c r="A24" s="8" t="s">
        <v>23</v>
      </c>
      <c r="B24" s="5">
        <v>11</v>
      </c>
      <c r="C24" s="5">
        <v>18000</v>
      </c>
      <c r="D24" s="5">
        <f t="shared" si="0"/>
        <v>198000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f>20+12+50</f>
        <v>82</v>
      </c>
      <c r="C26" s="5">
        <v>10000</v>
      </c>
      <c r="D26" s="5">
        <f t="shared" si="0"/>
        <v>820000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v>80</v>
      </c>
      <c r="C28" s="5">
        <v>28000</v>
      </c>
      <c r="D28" s="5">
        <f t="shared" si="0"/>
        <v>2240000</v>
      </c>
    </row>
    <row r="29" spans="1:4" ht="18.75">
      <c r="A29" s="8" t="s">
        <v>28</v>
      </c>
      <c r="B29" s="5">
        <f>16+5</f>
        <v>21</v>
      </c>
      <c r="C29" s="5">
        <v>23000</v>
      </c>
      <c r="D29" s="5">
        <f t="shared" si="0"/>
        <v>483000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10+4+20+10</f>
        <v>44</v>
      </c>
      <c r="C32" s="5">
        <v>26000</v>
      </c>
      <c r="D32" s="5">
        <f t="shared" si="0"/>
        <v>1144000</v>
      </c>
    </row>
    <row r="33" spans="1:4" ht="18.75">
      <c r="A33" s="8" t="s">
        <v>32</v>
      </c>
      <c r="B33" s="5">
        <f>20+6+15</f>
        <v>41</v>
      </c>
      <c r="C33" s="5">
        <v>22000</v>
      </c>
      <c r="D33" s="5">
        <f t="shared" si="0"/>
        <v>902000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f>27+20</f>
        <v>47</v>
      </c>
      <c r="C35" s="5">
        <v>13500</v>
      </c>
      <c r="D35" s="5">
        <f t="shared" si="0"/>
        <v>634500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>
      <c r="A40" s="8" t="s">
        <v>39</v>
      </c>
      <c r="B40" s="5">
        <v>6</v>
      </c>
      <c r="C40" s="5">
        <v>24000</v>
      </c>
      <c r="D40" s="5">
        <f t="shared" si="0"/>
        <v>144000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v>30</v>
      </c>
      <c r="C42" s="5">
        <v>12000</v>
      </c>
      <c r="D42" s="5">
        <f t="shared" si="0"/>
        <v>360000</v>
      </c>
    </row>
    <row r="43" spans="1:4" ht="18.75">
      <c r="A43" s="8" t="s">
        <v>42</v>
      </c>
      <c r="B43" s="5">
        <f>40+200+30</f>
        <v>270</v>
      </c>
      <c r="C43" s="5">
        <v>17000</v>
      </c>
      <c r="D43" s="5">
        <f t="shared" si="0"/>
        <v>4590000</v>
      </c>
    </row>
    <row r="44" spans="1:4" ht="18.75" hidden="1">
      <c r="A44" s="8" t="s">
        <v>43</v>
      </c>
      <c r="B44" s="5"/>
      <c r="C44" s="5"/>
      <c r="D44" s="5">
        <f t="shared" si="0"/>
        <v>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8" t="s">
        <v>45</v>
      </c>
      <c r="B46" s="5"/>
      <c r="C46" s="5"/>
      <c r="D46" s="5">
        <f t="shared" si="0"/>
        <v>0</v>
      </c>
    </row>
    <row r="47" spans="1:4" ht="18.75" hidden="1">
      <c r="A47" s="13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 hidden="1">
      <c r="A51" s="8" t="s">
        <v>50</v>
      </c>
      <c r="B51" s="5"/>
      <c r="C51" s="5"/>
      <c r="D51" s="5">
        <f t="shared" si="0"/>
        <v>0</v>
      </c>
    </row>
    <row r="52" spans="1:4" ht="18.75">
      <c r="A52" s="8" t="s">
        <v>51</v>
      </c>
      <c r="B52" s="5">
        <v>5</v>
      </c>
      <c r="C52" s="5">
        <v>10000</v>
      </c>
      <c r="D52" s="5">
        <f t="shared" si="0"/>
        <v>50000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 hidden="1">
      <c r="A54" s="8" t="s">
        <v>53</v>
      </c>
      <c r="B54" s="5"/>
      <c r="C54" s="5"/>
      <c r="D54" s="5">
        <f t="shared" si="0"/>
        <v>0</v>
      </c>
    </row>
    <row r="55" spans="1:4" ht="18.75" hidden="1">
      <c r="A55" s="11" t="s">
        <v>54</v>
      </c>
      <c r="B55" s="5"/>
      <c r="C55" s="5"/>
      <c r="D55" s="5">
        <f t="shared" si="0"/>
        <v>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18.75">
      <c r="A57" s="14" t="s">
        <v>56</v>
      </c>
      <c r="B57" s="5">
        <v>16</v>
      </c>
      <c r="C57" s="5">
        <v>6500</v>
      </c>
      <c r="D57" s="5">
        <f t="shared" si="0"/>
        <v>104000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8" t="s">
        <v>59</v>
      </c>
      <c r="B60" s="5"/>
      <c r="C60" s="5"/>
      <c r="D60" s="5">
        <f t="shared" si="0"/>
        <v>0</v>
      </c>
    </row>
    <row r="61" spans="1:4" ht="18.75" hidden="1">
      <c r="A61" s="32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 hidden="1">
      <c r="A66" s="4" t="s">
        <v>65</v>
      </c>
      <c r="B66" s="5"/>
      <c r="C66" s="5"/>
      <c r="D66" s="5">
        <f t="shared" si="0"/>
        <v>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160+140</f>
        <v>300</v>
      </c>
      <c r="C68" s="5">
        <v>25000</v>
      </c>
      <c r="D68" s="5">
        <f t="shared" ref="D68:D131" si="1">B68*C68</f>
        <v>7500000</v>
      </c>
    </row>
    <row r="69" spans="1:4" ht="18.75" hidden="1">
      <c r="A69" s="4" t="s">
        <v>68</v>
      </c>
      <c r="B69" s="5"/>
      <c r="C69" s="5"/>
      <c r="D69" s="5">
        <f t="shared" si="1"/>
        <v>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>
      <c r="A72" s="8" t="s">
        <v>71</v>
      </c>
      <c r="B72" s="5">
        <v>15</v>
      </c>
      <c r="C72" s="5">
        <v>22000</v>
      </c>
      <c r="D72" s="5">
        <f t="shared" si="1"/>
        <v>330000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 hidden="1">
      <c r="A74" s="17" t="s">
        <v>73</v>
      </c>
      <c r="B74" s="5"/>
      <c r="C74" s="5"/>
      <c r="D74" s="5">
        <f t="shared" si="1"/>
        <v>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v>80</v>
      </c>
      <c r="C84" s="5">
        <v>10000</v>
      </c>
      <c r="D84" s="5">
        <f t="shared" si="1"/>
        <v>800000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 hidden="1">
      <c r="A97" s="11" t="s">
        <v>96</v>
      </c>
      <c r="B97" s="5"/>
      <c r="C97" s="5"/>
      <c r="D97" s="5">
        <f t="shared" si="1"/>
        <v>0</v>
      </c>
    </row>
    <row r="98" spans="1:4" ht="18.75">
      <c r="A98" s="8" t="s">
        <v>97</v>
      </c>
      <c r="B98" s="5">
        <f>13+5</f>
        <v>18</v>
      </c>
      <c r="C98" s="5">
        <v>22000</v>
      </c>
      <c r="D98" s="5">
        <f t="shared" si="1"/>
        <v>396000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11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23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300+140+130+20+60</f>
        <v>650</v>
      </c>
      <c r="C114" s="5">
        <v>24000</v>
      </c>
      <c r="D114" s="5">
        <f t="shared" si="1"/>
        <v>15600000</v>
      </c>
    </row>
    <row r="115" spans="1:4" ht="18.75">
      <c r="A115" s="8" t="s">
        <v>114</v>
      </c>
      <c r="B115" s="5">
        <v>160</v>
      </c>
      <c r="C115" s="5">
        <v>21000</v>
      </c>
      <c r="D115" s="5">
        <f t="shared" si="1"/>
        <v>3360000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2100+1150</f>
        <v>3250</v>
      </c>
      <c r="C121" s="5">
        <v>4000</v>
      </c>
      <c r="D121" s="5">
        <f t="shared" si="1"/>
        <v>13000000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 hidden="1">
      <c r="A126" s="19" t="s">
        <v>125</v>
      </c>
      <c r="B126" s="5"/>
      <c r="C126" s="5"/>
      <c r="D126" s="5">
        <f t="shared" si="1"/>
        <v>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 hidden="1">
      <c r="A141" s="8" t="s">
        <v>140</v>
      </c>
      <c r="B141" s="5"/>
      <c r="C141" s="5"/>
      <c r="D141" s="5">
        <f t="shared" si="2"/>
        <v>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620+60</f>
        <v>680</v>
      </c>
      <c r="C144" s="5">
        <v>20500</v>
      </c>
      <c r="D144" s="5">
        <f t="shared" si="2"/>
        <v>13940000</v>
      </c>
    </row>
    <row r="145" spans="1:4" ht="18.75">
      <c r="A145" s="21" t="s">
        <v>144</v>
      </c>
      <c r="B145" s="5">
        <v>30</v>
      </c>
      <c r="C145" s="5">
        <v>16000</v>
      </c>
      <c r="D145" s="5">
        <f t="shared" si="2"/>
        <v>480000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8" t="s">
        <v>155</v>
      </c>
      <c r="B156" s="5"/>
      <c r="C156" s="5"/>
      <c r="D156" s="5">
        <f t="shared" si="2"/>
        <v>0</v>
      </c>
    </row>
    <row r="157" spans="1:4" ht="18.75" hidden="1">
      <c r="A157" s="13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314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 hidden="1">
      <c r="A163" s="8" t="s">
        <v>162</v>
      </c>
      <c r="B163" s="5"/>
      <c r="C163" s="5"/>
      <c r="D163" s="5">
        <f t="shared" si="2"/>
        <v>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>
      <c r="A166" s="8" t="s">
        <v>165</v>
      </c>
      <c r="B166" s="5">
        <v>60</v>
      </c>
      <c r="C166" s="5">
        <v>29000</v>
      </c>
      <c r="D166" s="5">
        <f t="shared" si="2"/>
        <v>1740000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>
      <c r="A169" s="8" t="s">
        <v>168</v>
      </c>
      <c r="B169" s="5">
        <v>15</v>
      </c>
      <c r="C169" s="5">
        <v>23000</v>
      </c>
      <c r="D169" s="5">
        <f t="shared" si="2"/>
        <v>345000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100+200+140+30</f>
        <v>470</v>
      </c>
      <c r="C180" s="5">
        <v>27000</v>
      </c>
      <c r="D180" s="5">
        <f t="shared" si="2"/>
        <v>12690000</v>
      </c>
    </row>
    <row r="181" spans="1:4" ht="18.75">
      <c r="A181" s="8" t="s">
        <v>180</v>
      </c>
      <c r="B181" s="5">
        <f>68/0.3</f>
        <v>226.66666666666669</v>
      </c>
      <c r="C181" s="5">
        <v>7000</v>
      </c>
      <c r="D181" s="5">
        <f t="shared" si="2"/>
        <v>1586666.6666666667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f>36+12</f>
        <v>48</v>
      </c>
      <c r="C183" s="5">
        <v>25000</v>
      </c>
      <c r="D183" s="5">
        <f t="shared" si="2"/>
        <v>1200000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>
      <c r="A186" s="8" t="s">
        <v>185</v>
      </c>
      <c r="B186" s="5">
        <v>30</v>
      </c>
      <c r="C186" s="5">
        <v>20000</v>
      </c>
      <c r="D186" s="5">
        <f t="shared" si="2"/>
        <v>600000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>
      <c r="A192" s="8" t="s">
        <v>191</v>
      </c>
      <c r="B192" s="5">
        <v>25</v>
      </c>
      <c r="C192" s="5">
        <v>9000</v>
      </c>
      <c r="D192" s="5">
        <f t="shared" si="2"/>
        <v>225000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 hidden="1">
      <c r="A194" s="17" t="s">
        <v>193</v>
      </c>
      <c r="B194" s="5"/>
      <c r="C194" s="5"/>
      <c r="D194" s="5">
        <f t="shared" si="2"/>
        <v>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>
      <c r="A197" s="8" t="s">
        <v>196</v>
      </c>
      <c r="B197" s="5">
        <v>235</v>
      </c>
      <c r="C197" s="5">
        <v>6000</v>
      </c>
      <c r="D197" s="5">
        <f t="shared" si="3"/>
        <v>1410000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v>406</v>
      </c>
      <c r="C199" s="5">
        <v>6000</v>
      </c>
      <c r="D199" s="5">
        <f t="shared" si="3"/>
        <v>2436000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 hidden="1">
      <c r="A204" s="4" t="s">
        <v>203</v>
      </c>
      <c r="B204" s="5"/>
      <c r="C204" s="5"/>
      <c r="D204" s="5">
        <f t="shared" si="3"/>
        <v>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>
      <c r="A213" s="4" t="s">
        <v>212</v>
      </c>
      <c r="B213" s="9">
        <v>1.5</v>
      </c>
      <c r="C213" s="5">
        <v>65000</v>
      </c>
      <c r="D213" s="5">
        <f t="shared" si="3"/>
        <v>97500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 hidden="1">
      <c r="A217" s="8" t="s">
        <v>216</v>
      </c>
      <c r="B217" s="5"/>
      <c r="C217" s="5"/>
      <c r="D217" s="5">
        <f t="shared" si="3"/>
        <v>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>
      <c r="A221" s="8" t="s">
        <v>220</v>
      </c>
      <c r="B221" s="5">
        <v>2</v>
      </c>
      <c r="C221" s="5">
        <v>15000</v>
      </c>
      <c r="D221" s="5">
        <f t="shared" si="3"/>
        <v>30000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>
      <c r="A224" s="8" t="s">
        <v>223</v>
      </c>
      <c r="B224" s="9">
        <v>1.5</v>
      </c>
      <c r="C224" s="5">
        <v>93000</v>
      </c>
      <c r="D224" s="5">
        <f t="shared" si="3"/>
        <v>139500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 hidden="1">
      <c r="A237" s="8" t="s">
        <v>236</v>
      </c>
      <c r="B237" s="5"/>
      <c r="C237" s="5"/>
      <c r="D237" s="5">
        <f t="shared" si="3"/>
        <v>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 hidden="1">
      <c r="A248" s="8" t="s">
        <v>247</v>
      </c>
      <c r="B248" s="5"/>
      <c r="C248" s="5"/>
      <c r="D248" s="5">
        <f t="shared" si="3"/>
        <v>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 hidden="1">
      <c r="A255" s="8" t="s">
        <v>254</v>
      </c>
      <c r="B255" s="5"/>
      <c r="C255" s="5"/>
      <c r="D255" s="5">
        <f t="shared" si="3"/>
        <v>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>
      <c r="A263" s="8" t="s">
        <v>262</v>
      </c>
      <c r="B263" s="5">
        <f>20+5</f>
        <v>25</v>
      </c>
      <c r="C263" s="5">
        <v>26000</v>
      </c>
      <c r="D263" s="5">
        <f t="shared" si="4"/>
        <v>650000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 hidden="1">
      <c r="A270" s="8" t="s">
        <v>269</v>
      </c>
      <c r="B270" s="5"/>
      <c r="C270" s="5"/>
      <c r="D270" s="5">
        <f t="shared" si="4"/>
        <v>0</v>
      </c>
    </row>
    <row r="271" spans="1:4" ht="18.75" hidden="1">
      <c r="A271" s="8" t="s">
        <v>311</v>
      </c>
      <c r="B271" s="5"/>
      <c r="C271" s="5"/>
      <c r="D271" s="5">
        <f t="shared" si="4"/>
        <v>0</v>
      </c>
    </row>
    <row r="272" spans="1:4" ht="18.75">
      <c r="A272" s="8" t="s">
        <v>270</v>
      </c>
      <c r="B272" s="5">
        <f>5+10+60-24+15</f>
        <v>66</v>
      </c>
      <c r="C272" s="5">
        <v>12000</v>
      </c>
      <c r="D272" s="5">
        <f t="shared" si="4"/>
        <v>792000</v>
      </c>
    </row>
    <row r="273" spans="1:4" ht="18.75" hidden="1">
      <c r="A273" s="8" t="s">
        <v>271</v>
      </c>
      <c r="B273" s="5"/>
      <c r="C273" s="5"/>
      <c r="D273" s="5">
        <f t="shared" si="4"/>
        <v>0</v>
      </c>
    </row>
    <row r="274" spans="1:4" ht="18.75" hidden="1">
      <c r="A274" s="8" t="s">
        <v>272</v>
      </c>
      <c r="B274" s="5"/>
      <c r="C274" s="5"/>
      <c r="D274" s="5">
        <f t="shared" si="4"/>
        <v>0</v>
      </c>
    </row>
    <row r="275" spans="1:4" ht="18.75">
      <c r="A275" s="8" t="s">
        <v>273</v>
      </c>
      <c r="B275" s="5">
        <f>15+25</f>
        <v>40</v>
      </c>
      <c r="C275" s="5">
        <v>21000</v>
      </c>
      <c r="D275" s="5">
        <f t="shared" si="4"/>
        <v>840000</v>
      </c>
    </row>
    <row r="276" spans="1:4" ht="18.75">
      <c r="A276" s="8" t="s">
        <v>274</v>
      </c>
      <c r="B276" s="5">
        <f>20+10</f>
        <v>30</v>
      </c>
      <c r="C276" s="5">
        <v>27000</v>
      </c>
      <c r="D276" s="5">
        <f t="shared" si="4"/>
        <v>810000</v>
      </c>
    </row>
    <row r="277" spans="1:4" ht="18.75" hidden="1">
      <c r="A277" s="19" t="s">
        <v>275</v>
      </c>
      <c r="B277" s="5"/>
      <c r="C277" s="5"/>
      <c r="D277" s="5">
        <f t="shared" si="4"/>
        <v>0</v>
      </c>
    </row>
    <row r="278" spans="1:4" ht="18.75">
      <c r="A278" s="8" t="s">
        <v>276</v>
      </c>
      <c r="B278" s="5">
        <f>10+15+20</f>
        <v>45</v>
      </c>
      <c r="C278" s="5">
        <v>18000</v>
      </c>
      <c r="D278" s="5">
        <f t="shared" si="4"/>
        <v>810000</v>
      </c>
    </row>
    <row r="279" spans="1:4" ht="18.75" hidden="1">
      <c r="A279" s="8" t="s">
        <v>277</v>
      </c>
      <c r="B279" s="5"/>
      <c r="C279" s="5"/>
      <c r="D279" s="5">
        <f t="shared" si="4"/>
        <v>0</v>
      </c>
    </row>
    <row r="280" spans="1:4" ht="18.75" hidden="1">
      <c r="A280" s="26" t="s">
        <v>278</v>
      </c>
      <c r="B280" s="5"/>
      <c r="C280" s="5"/>
      <c r="D280" s="5">
        <f t="shared" si="4"/>
        <v>0</v>
      </c>
    </row>
    <row r="281" spans="1:4" ht="18.75" hidden="1">
      <c r="A281" s="4" t="s">
        <v>279</v>
      </c>
      <c r="B281" s="9"/>
      <c r="C281" s="9"/>
      <c r="D281" s="5">
        <f t="shared" si="4"/>
        <v>0</v>
      </c>
    </row>
    <row r="282" spans="1:4" ht="18.75" hidden="1">
      <c r="A282" s="8" t="s">
        <v>280</v>
      </c>
      <c r="B282" s="5"/>
      <c r="C282" s="5"/>
      <c r="D282" s="5">
        <f t="shared" si="4"/>
        <v>0</v>
      </c>
    </row>
    <row r="283" spans="1:4" ht="18.75" hidden="1">
      <c r="A283" s="8" t="s">
        <v>281</v>
      </c>
      <c r="B283" s="5"/>
      <c r="C283" s="5"/>
      <c r="D283" s="5">
        <f t="shared" si="4"/>
        <v>0</v>
      </c>
    </row>
    <row r="284" spans="1:4" ht="18.75">
      <c r="A284" s="8" t="s">
        <v>282</v>
      </c>
      <c r="B284" s="5">
        <v>12</v>
      </c>
      <c r="C284" s="5">
        <v>6000</v>
      </c>
      <c r="D284" s="5">
        <f t="shared" si="4"/>
        <v>72000</v>
      </c>
    </row>
    <row r="285" spans="1:4" ht="18.75" hidden="1">
      <c r="A285" s="11" t="s">
        <v>283</v>
      </c>
      <c r="B285" s="5"/>
      <c r="C285" s="5"/>
      <c r="D285" s="5">
        <f t="shared" si="4"/>
        <v>0</v>
      </c>
    </row>
    <row r="286" spans="1:4" ht="18.75" hidden="1">
      <c r="A286" s="8" t="s">
        <v>284</v>
      </c>
      <c r="B286" s="5"/>
      <c r="C286" s="5"/>
      <c r="D286" s="5">
        <f t="shared" si="4"/>
        <v>0</v>
      </c>
    </row>
    <row r="287" spans="1:4" ht="18.75" hidden="1">
      <c r="A287" s="19" t="s">
        <v>285</v>
      </c>
      <c r="B287" s="5"/>
      <c r="C287" s="5"/>
      <c r="D287" s="5">
        <f t="shared" si="4"/>
        <v>0</v>
      </c>
    </row>
    <row r="288" spans="1:4" ht="18.75" hidden="1">
      <c r="A288" s="6" t="s">
        <v>286</v>
      </c>
      <c r="B288" s="5"/>
      <c r="C288" s="5"/>
      <c r="D288" s="5">
        <f t="shared" si="4"/>
        <v>0</v>
      </c>
    </row>
    <row r="289" spans="1:4" ht="18.75" hidden="1">
      <c r="A289" s="8" t="s">
        <v>287</v>
      </c>
      <c r="B289" s="5"/>
      <c r="C289" s="5"/>
      <c r="D289" s="5">
        <f t="shared" si="4"/>
        <v>0</v>
      </c>
    </row>
    <row r="290" spans="1:4" ht="18.75" hidden="1">
      <c r="A290" s="8" t="s">
        <v>288</v>
      </c>
      <c r="B290" s="5"/>
      <c r="C290" s="5"/>
      <c r="D290" s="5">
        <f t="shared" si="4"/>
        <v>0</v>
      </c>
    </row>
    <row r="291" spans="1:4" ht="18.75" hidden="1">
      <c r="A291" s="8" t="s">
        <v>289</v>
      </c>
      <c r="B291" s="5"/>
      <c r="C291" s="5"/>
      <c r="D291" s="5">
        <f t="shared" si="4"/>
        <v>0</v>
      </c>
    </row>
    <row r="292" spans="1:4" ht="18.75" hidden="1">
      <c r="A292" s="8" t="s">
        <v>290</v>
      </c>
      <c r="B292" s="5"/>
      <c r="C292" s="5"/>
      <c r="D292" s="5">
        <f t="shared" si="4"/>
        <v>0</v>
      </c>
    </row>
    <row r="293" spans="1:4" ht="18.75" hidden="1">
      <c r="A293" s="24" t="s">
        <v>291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317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f>568+500+10+700</f>
        <v>1778</v>
      </c>
      <c r="C303" s="5">
        <v>26000</v>
      </c>
      <c r="D303" s="5">
        <f t="shared" si="4"/>
        <v>46228000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9492.2666666666664</v>
      </c>
      <c r="C309" s="30"/>
      <c r="D309" s="30">
        <f t="shared" ref="D309" si="5">SUM(D3:D308)</f>
        <v>142849166.66666669</v>
      </c>
    </row>
  </sheetData>
  <protectedRanges>
    <protectedRange password="CF71" sqref="B1:D308" name="tho"/>
  </protectedRanges>
  <autoFilter ref="A2:D309" xr:uid="{00000000-0009-0000-0000-000006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309"/>
  <sheetViews>
    <sheetView topLeftCell="A180" workbookViewId="0">
      <selection activeCell="D309" sqref="D309"/>
    </sheetView>
  </sheetViews>
  <sheetFormatPr defaultRowHeight="15"/>
  <cols>
    <col min="1" max="1" width="38.5703125" customWidth="1"/>
    <col min="3" max="3" width="12" customWidth="1"/>
    <col min="4" max="4" width="18.42578125" customWidth="1"/>
  </cols>
  <sheetData>
    <row r="1" spans="1:4">
      <c r="A1" s="1" t="s">
        <v>320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"/>
      <c r="C3" s="5"/>
      <c r="D3" s="5">
        <f>B3*C3</f>
        <v>0</v>
      </c>
    </row>
    <row r="4" spans="1:4" ht="18.75" hidden="1">
      <c r="A4" s="6" t="s">
        <v>3</v>
      </c>
      <c r="B4" s="5"/>
      <c r="C4" s="5"/>
      <c r="D4" s="5">
        <f t="shared" ref="D4:D67" si="0">B4*C4</f>
        <v>0</v>
      </c>
    </row>
    <row r="5" spans="1:4" ht="18.75" hidden="1">
      <c r="A5" s="4" t="s">
        <v>4</v>
      </c>
      <c r="B5" s="5"/>
      <c r="C5" s="5"/>
      <c r="D5" s="5">
        <f t="shared" si="0"/>
        <v>0</v>
      </c>
    </row>
    <row r="6" spans="1:4" ht="18.75" hidden="1">
      <c r="A6" s="4" t="s">
        <v>5</v>
      </c>
      <c r="B6" s="5"/>
      <c r="C6" s="5"/>
      <c r="D6" s="5">
        <f t="shared" si="0"/>
        <v>0</v>
      </c>
    </row>
    <row r="7" spans="1:4" ht="18.75" hidden="1">
      <c r="A7" s="4" t="s">
        <v>6</v>
      </c>
      <c r="B7" s="5"/>
      <c r="C7" s="5"/>
      <c r="D7" s="5">
        <f t="shared" si="0"/>
        <v>0</v>
      </c>
    </row>
    <row r="8" spans="1:4" ht="18.75" hidden="1">
      <c r="A8" s="7" t="s">
        <v>7</v>
      </c>
      <c r="B8" s="5"/>
      <c r="C8" s="5"/>
      <c r="D8" s="5">
        <f t="shared" si="0"/>
        <v>0</v>
      </c>
    </row>
    <row r="9" spans="1:4" ht="18.75" hidden="1">
      <c r="A9" s="8" t="s">
        <v>8</v>
      </c>
      <c r="B9" s="5"/>
      <c r="C9" s="5"/>
      <c r="D9" s="5">
        <f t="shared" si="0"/>
        <v>0</v>
      </c>
    </row>
    <row r="10" spans="1:4" ht="18.75" hidden="1">
      <c r="A10" s="4" t="s">
        <v>9</v>
      </c>
      <c r="B10" s="9"/>
      <c r="C10" s="9"/>
      <c r="D10" s="5">
        <f t="shared" si="0"/>
        <v>0</v>
      </c>
    </row>
    <row r="11" spans="1:4" ht="18.75" hidden="1">
      <c r="A11" s="4" t="s">
        <v>10</v>
      </c>
      <c r="B11" s="9"/>
      <c r="C11" s="9"/>
      <c r="D11" s="5">
        <f t="shared" si="0"/>
        <v>0</v>
      </c>
    </row>
    <row r="12" spans="1:4" ht="18.75">
      <c r="A12" s="4" t="s">
        <v>11</v>
      </c>
      <c r="B12" s="9">
        <v>1.6</v>
      </c>
      <c r="C12" s="9">
        <v>60000</v>
      </c>
      <c r="D12" s="5">
        <f t="shared" si="0"/>
        <v>96000</v>
      </c>
    </row>
    <row r="13" spans="1:4" ht="18.75" hidden="1">
      <c r="A13" s="8" t="s">
        <v>12</v>
      </c>
      <c r="B13" s="5"/>
      <c r="C13" s="5"/>
      <c r="D13" s="5">
        <f t="shared" si="0"/>
        <v>0</v>
      </c>
    </row>
    <row r="14" spans="1:4" ht="18.75" hidden="1">
      <c r="A14" s="8" t="s">
        <v>13</v>
      </c>
      <c r="B14" s="5"/>
      <c r="C14" s="5"/>
      <c r="D14" s="5">
        <f t="shared" si="0"/>
        <v>0</v>
      </c>
    </row>
    <row r="15" spans="1:4" ht="18.75" hidden="1">
      <c r="A15" s="8" t="s">
        <v>14</v>
      </c>
      <c r="B15" s="9"/>
      <c r="C15" s="9"/>
      <c r="D15" s="5">
        <f t="shared" si="0"/>
        <v>0</v>
      </c>
    </row>
    <row r="16" spans="1:4" ht="18.75" hidden="1">
      <c r="A16" s="10" t="s">
        <v>15</v>
      </c>
      <c r="B16" s="5"/>
      <c r="C16" s="5"/>
      <c r="D16" s="5">
        <f t="shared" si="0"/>
        <v>0</v>
      </c>
    </row>
    <row r="17" spans="1:4" ht="18.75" hidden="1">
      <c r="A17" s="6" t="s">
        <v>16</v>
      </c>
      <c r="B17" s="5"/>
      <c r="C17" s="5"/>
      <c r="D17" s="5">
        <f t="shared" si="0"/>
        <v>0</v>
      </c>
    </row>
    <row r="18" spans="1:4" ht="18.75" hidden="1">
      <c r="A18" s="10" t="s">
        <v>17</v>
      </c>
      <c r="B18" s="5"/>
      <c r="C18" s="5"/>
      <c r="D18" s="5">
        <f t="shared" si="0"/>
        <v>0</v>
      </c>
    </row>
    <row r="19" spans="1:4" ht="18.75" hidden="1">
      <c r="A19" s="8" t="s">
        <v>18</v>
      </c>
      <c r="B19" s="5"/>
      <c r="C19" s="5"/>
      <c r="D19" s="5">
        <f t="shared" si="0"/>
        <v>0</v>
      </c>
    </row>
    <row r="20" spans="1:4" ht="18.75" hidden="1">
      <c r="A20" s="8" t="s">
        <v>19</v>
      </c>
      <c r="B20" s="5"/>
      <c r="C20" s="5"/>
      <c r="D20" s="5">
        <f t="shared" si="0"/>
        <v>0</v>
      </c>
    </row>
    <row r="21" spans="1:4" ht="18.75" hidden="1">
      <c r="A21" s="8" t="s">
        <v>20</v>
      </c>
      <c r="B21" s="5"/>
      <c r="C21" s="5"/>
      <c r="D21" s="5">
        <f t="shared" si="0"/>
        <v>0</v>
      </c>
    </row>
    <row r="22" spans="1:4" ht="18.75" hidden="1">
      <c r="A22" s="6" t="s">
        <v>21</v>
      </c>
      <c r="B22" s="5"/>
      <c r="C22" s="5"/>
      <c r="D22" s="5">
        <f t="shared" si="0"/>
        <v>0</v>
      </c>
    </row>
    <row r="23" spans="1:4" ht="18.75">
      <c r="A23" s="8" t="s">
        <v>22</v>
      </c>
      <c r="B23" s="5">
        <f>47+10+3</f>
        <v>60</v>
      </c>
      <c r="C23" s="5">
        <v>20000</v>
      </c>
      <c r="D23" s="5">
        <f t="shared" si="0"/>
        <v>1200000</v>
      </c>
    </row>
    <row r="24" spans="1:4" ht="18.75">
      <c r="A24" s="8" t="s">
        <v>23</v>
      </c>
      <c r="B24" s="5">
        <v>5</v>
      </c>
      <c r="C24" s="5">
        <v>18000</v>
      </c>
      <c r="D24" s="5">
        <f t="shared" si="0"/>
        <v>90000</v>
      </c>
    </row>
    <row r="25" spans="1:4" ht="18.75" hidden="1">
      <c r="A25" s="8" t="s">
        <v>24</v>
      </c>
      <c r="B25" s="5"/>
      <c r="C25" s="5"/>
      <c r="D25" s="5">
        <f t="shared" si="0"/>
        <v>0</v>
      </c>
    </row>
    <row r="26" spans="1:4" ht="18.75">
      <c r="A26" s="8" t="s">
        <v>25</v>
      </c>
      <c r="B26" s="5">
        <v>17</v>
      </c>
      <c r="C26" s="5">
        <v>10000</v>
      </c>
      <c r="D26" s="5">
        <f t="shared" si="0"/>
        <v>170000</v>
      </c>
    </row>
    <row r="27" spans="1:4" ht="18.75" hidden="1">
      <c r="A27" s="8" t="s">
        <v>26</v>
      </c>
      <c r="B27" s="5"/>
      <c r="C27" s="5"/>
      <c r="D27" s="5">
        <f t="shared" si="0"/>
        <v>0</v>
      </c>
    </row>
    <row r="28" spans="1:4" ht="18.75">
      <c r="A28" s="8" t="s">
        <v>27</v>
      </c>
      <c r="B28" s="5">
        <f>40+20+16</f>
        <v>76</v>
      </c>
      <c r="C28" s="5">
        <v>28000</v>
      </c>
      <c r="D28" s="5">
        <f t="shared" si="0"/>
        <v>2128000</v>
      </c>
    </row>
    <row r="29" spans="1:4" ht="18.75" hidden="1">
      <c r="A29" s="8" t="s">
        <v>28</v>
      </c>
      <c r="B29" s="5"/>
      <c r="C29" s="5"/>
      <c r="D29" s="5">
        <f t="shared" si="0"/>
        <v>0</v>
      </c>
    </row>
    <row r="30" spans="1:4" ht="18.75" hidden="1">
      <c r="A30" s="8" t="s">
        <v>29</v>
      </c>
      <c r="B30" s="5"/>
      <c r="C30" s="5"/>
      <c r="D30" s="5">
        <f t="shared" si="0"/>
        <v>0</v>
      </c>
    </row>
    <row r="31" spans="1:4" ht="18.75" hidden="1">
      <c r="A31" s="8" t="s">
        <v>30</v>
      </c>
      <c r="B31" s="5"/>
      <c r="C31" s="5"/>
      <c r="D31" s="5">
        <f t="shared" si="0"/>
        <v>0</v>
      </c>
    </row>
    <row r="32" spans="1:4" ht="18.75">
      <c r="A32" s="8" t="s">
        <v>31</v>
      </c>
      <c r="B32" s="5">
        <f>28+8+7+7+16</f>
        <v>66</v>
      </c>
      <c r="C32" s="5">
        <v>26000</v>
      </c>
      <c r="D32" s="5">
        <f t="shared" si="0"/>
        <v>1716000</v>
      </c>
    </row>
    <row r="33" spans="1:4" ht="18.75">
      <c r="A33" s="8" t="s">
        <v>32</v>
      </c>
      <c r="B33" s="5">
        <v>17</v>
      </c>
      <c r="C33" s="5">
        <v>22000</v>
      </c>
      <c r="D33" s="5">
        <f t="shared" si="0"/>
        <v>374000</v>
      </c>
    </row>
    <row r="34" spans="1:4" ht="18.75" hidden="1">
      <c r="A34" s="8" t="s">
        <v>33</v>
      </c>
      <c r="B34" s="5"/>
      <c r="C34" s="5"/>
      <c r="D34" s="5">
        <f t="shared" si="0"/>
        <v>0</v>
      </c>
    </row>
    <row r="35" spans="1:4" ht="18.75">
      <c r="A35" s="8" t="s">
        <v>34</v>
      </c>
      <c r="B35" s="5">
        <f>25+12</f>
        <v>37</v>
      </c>
      <c r="C35" s="5">
        <v>13500</v>
      </c>
      <c r="D35" s="5">
        <f t="shared" si="0"/>
        <v>499500</v>
      </c>
    </row>
    <row r="36" spans="1:4" ht="18.75" hidden="1">
      <c r="A36" s="11" t="s">
        <v>35</v>
      </c>
      <c r="B36" s="5"/>
      <c r="C36" s="5"/>
      <c r="D36" s="5">
        <f t="shared" si="0"/>
        <v>0</v>
      </c>
    </row>
    <row r="37" spans="1:4" ht="18.75" hidden="1">
      <c r="A37" s="8" t="s">
        <v>36</v>
      </c>
      <c r="B37" s="5"/>
      <c r="C37" s="5"/>
      <c r="D37" s="5">
        <f t="shared" si="0"/>
        <v>0</v>
      </c>
    </row>
    <row r="38" spans="1:4" ht="18.75" hidden="1">
      <c r="A38" s="4" t="s">
        <v>37</v>
      </c>
      <c r="B38" s="5"/>
      <c r="C38" s="5"/>
      <c r="D38" s="5">
        <f t="shared" si="0"/>
        <v>0</v>
      </c>
    </row>
    <row r="39" spans="1:4" ht="18.75" hidden="1">
      <c r="A39" s="8" t="s">
        <v>38</v>
      </c>
      <c r="B39" s="5"/>
      <c r="C39" s="5"/>
      <c r="D39" s="5">
        <f t="shared" si="0"/>
        <v>0</v>
      </c>
    </row>
    <row r="40" spans="1:4" ht="18.75">
      <c r="A40" s="8" t="s">
        <v>39</v>
      </c>
      <c r="B40" s="5">
        <f>15+20</f>
        <v>35</v>
      </c>
      <c r="C40" s="5">
        <v>24000</v>
      </c>
      <c r="D40" s="5">
        <f t="shared" si="0"/>
        <v>840000</v>
      </c>
    </row>
    <row r="41" spans="1:4" ht="18.75" hidden="1">
      <c r="A41" s="12" t="s">
        <v>40</v>
      </c>
      <c r="B41" s="5"/>
      <c r="C41" s="5"/>
      <c r="D41" s="5">
        <f t="shared" si="0"/>
        <v>0</v>
      </c>
    </row>
    <row r="42" spans="1:4" ht="18.75">
      <c r="A42" s="8" t="s">
        <v>41</v>
      </c>
      <c r="B42" s="5">
        <v>7</v>
      </c>
      <c r="C42" s="5">
        <v>12000</v>
      </c>
      <c r="D42" s="5">
        <f t="shared" si="0"/>
        <v>84000</v>
      </c>
    </row>
    <row r="43" spans="1:4" ht="18.75">
      <c r="A43" s="8" t="s">
        <v>42</v>
      </c>
      <c r="B43" s="5">
        <f>75+15+20+20</f>
        <v>130</v>
      </c>
      <c r="C43" s="5">
        <v>17000</v>
      </c>
      <c r="D43" s="5">
        <f t="shared" si="0"/>
        <v>2210000</v>
      </c>
    </row>
    <row r="44" spans="1:4" ht="18.75">
      <c r="A44" s="8" t="s">
        <v>43</v>
      </c>
      <c r="B44" s="5">
        <v>60</v>
      </c>
      <c r="C44" s="5">
        <v>15000</v>
      </c>
      <c r="D44" s="5">
        <f t="shared" si="0"/>
        <v>900000</v>
      </c>
    </row>
    <row r="45" spans="1:4" ht="18.75" hidden="1">
      <c r="A45" s="8" t="s">
        <v>44</v>
      </c>
      <c r="B45" s="5"/>
      <c r="C45" s="5"/>
      <c r="D45" s="5">
        <f t="shared" si="0"/>
        <v>0</v>
      </c>
    </row>
    <row r="46" spans="1:4" ht="18.75" hidden="1">
      <c r="A46" s="8" t="s">
        <v>45</v>
      </c>
      <c r="B46" s="5"/>
      <c r="C46" s="5"/>
      <c r="D46" s="5">
        <f t="shared" si="0"/>
        <v>0</v>
      </c>
    </row>
    <row r="47" spans="1:4" ht="18.75" hidden="1">
      <c r="A47" s="13" t="s">
        <v>46</v>
      </c>
      <c r="B47" s="5"/>
      <c r="C47" s="5"/>
      <c r="D47" s="5">
        <f t="shared" si="0"/>
        <v>0</v>
      </c>
    </row>
    <row r="48" spans="1:4" ht="18.75" hidden="1">
      <c r="A48" s="11" t="s">
        <v>47</v>
      </c>
      <c r="B48" s="5"/>
      <c r="C48" s="5"/>
      <c r="D48" s="5">
        <f t="shared" si="0"/>
        <v>0</v>
      </c>
    </row>
    <row r="49" spans="1:4" ht="18.75" hidden="1">
      <c r="A49" s="6" t="s">
        <v>48</v>
      </c>
      <c r="B49" s="5"/>
      <c r="C49" s="5"/>
      <c r="D49" s="5">
        <f t="shared" si="0"/>
        <v>0</v>
      </c>
    </row>
    <row r="50" spans="1:4" ht="18.75" hidden="1">
      <c r="A50" s="8" t="s">
        <v>49</v>
      </c>
      <c r="B50" s="5"/>
      <c r="C50" s="5"/>
      <c r="D50" s="5">
        <f t="shared" si="0"/>
        <v>0</v>
      </c>
    </row>
    <row r="51" spans="1:4" ht="18.75">
      <c r="A51" s="8" t="s">
        <v>50</v>
      </c>
      <c r="B51" s="5">
        <v>16</v>
      </c>
      <c r="C51" s="5">
        <v>10000</v>
      </c>
      <c r="D51" s="5">
        <f t="shared" si="0"/>
        <v>160000</v>
      </c>
    </row>
    <row r="52" spans="1:4" ht="18.75" hidden="1">
      <c r="A52" s="8" t="s">
        <v>51</v>
      </c>
      <c r="B52" s="5"/>
      <c r="C52" s="5"/>
      <c r="D52" s="5">
        <f t="shared" si="0"/>
        <v>0</v>
      </c>
    </row>
    <row r="53" spans="1:4" ht="18.75" hidden="1">
      <c r="A53" s="4" t="s">
        <v>52</v>
      </c>
      <c r="B53" s="5"/>
      <c r="C53" s="5"/>
      <c r="D53" s="5">
        <f t="shared" si="0"/>
        <v>0</v>
      </c>
    </row>
    <row r="54" spans="1:4" ht="18.75">
      <c r="A54" s="8" t="s">
        <v>53</v>
      </c>
      <c r="B54" s="5">
        <v>18</v>
      </c>
      <c r="C54" s="5">
        <v>5000</v>
      </c>
      <c r="D54" s="5">
        <f t="shared" si="0"/>
        <v>90000</v>
      </c>
    </row>
    <row r="55" spans="1:4" ht="18.75" hidden="1">
      <c r="A55" s="11" t="s">
        <v>54</v>
      </c>
      <c r="B55" s="5"/>
      <c r="C55" s="5"/>
      <c r="D55" s="5">
        <f t="shared" si="0"/>
        <v>0</v>
      </c>
    </row>
    <row r="56" spans="1:4" ht="18.75" hidden="1">
      <c r="A56" s="8" t="s">
        <v>55</v>
      </c>
      <c r="B56" s="5"/>
      <c r="C56" s="5"/>
      <c r="D56" s="5">
        <f t="shared" si="0"/>
        <v>0</v>
      </c>
    </row>
    <row r="57" spans="1:4" ht="18.75" hidden="1">
      <c r="A57" s="14" t="s">
        <v>56</v>
      </c>
      <c r="B57" s="5"/>
      <c r="C57" s="5"/>
      <c r="D57" s="5">
        <f t="shared" si="0"/>
        <v>0</v>
      </c>
    </row>
    <row r="58" spans="1:4" ht="18.75" hidden="1">
      <c r="A58" s="8" t="s">
        <v>57</v>
      </c>
      <c r="B58" s="5"/>
      <c r="C58" s="5"/>
      <c r="D58" s="5">
        <f t="shared" si="0"/>
        <v>0</v>
      </c>
    </row>
    <row r="59" spans="1:4" ht="18.75" hidden="1">
      <c r="A59" s="8" t="s">
        <v>58</v>
      </c>
      <c r="B59" s="5"/>
      <c r="C59" s="5"/>
      <c r="D59" s="5">
        <f t="shared" si="0"/>
        <v>0</v>
      </c>
    </row>
    <row r="60" spans="1:4" ht="18.75" hidden="1">
      <c r="A60" s="8" t="s">
        <v>59</v>
      </c>
      <c r="B60" s="5"/>
      <c r="C60" s="5"/>
      <c r="D60" s="5">
        <f t="shared" si="0"/>
        <v>0</v>
      </c>
    </row>
    <row r="61" spans="1:4" ht="18.75" hidden="1">
      <c r="A61" s="32" t="s">
        <v>60</v>
      </c>
      <c r="B61" s="5"/>
      <c r="C61" s="5"/>
      <c r="D61" s="5">
        <f t="shared" si="0"/>
        <v>0</v>
      </c>
    </row>
    <row r="62" spans="1:4" ht="18.75" hidden="1">
      <c r="A62" s="4" t="s">
        <v>61</v>
      </c>
      <c r="B62" s="5"/>
      <c r="C62" s="5"/>
      <c r="D62" s="5">
        <f t="shared" si="0"/>
        <v>0</v>
      </c>
    </row>
    <row r="63" spans="1:4" ht="18.75" hidden="1">
      <c r="A63" s="8" t="s">
        <v>62</v>
      </c>
      <c r="B63" s="5"/>
      <c r="C63" s="5"/>
      <c r="D63" s="5">
        <f t="shared" si="0"/>
        <v>0</v>
      </c>
    </row>
    <row r="64" spans="1:4" ht="18.75" hidden="1">
      <c r="A64" s="15" t="s">
        <v>63</v>
      </c>
      <c r="B64" s="16"/>
      <c r="C64" s="16"/>
      <c r="D64" s="5">
        <f t="shared" si="0"/>
        <v>0</v>
      </c>
    </row>
    <row r="65" spans="1:4" ht="18.75" hidden="1">
      <c r="A65" s="8" t="s">
        <v>64</v>
      </c>
      <c r="B65" s="5"/>
      <c r="C65" s="5"/>
      <c r="D65" s="5">
        <f t="shared" si="0"/>
        <v>0</v>
      </c>
    </row>
    <row r="66" spans="1:4" ht="18.75">
      <c r="A66" s="4" t="s">
        <v>65</v>
      </c>
      <c r="B66" s="5">
        <v>27</v>
      </c>
      <c r="C66" s="5">
        <v>45000</v>
      </c>
      <c r="D66" s="5">
        <f t="shared" si="0"/>
        <v>1215000</v>
      </c>
    </row>
    <row r="67" spans="1:4" ht="18.75" hidden="1">
      <c r="A67" s="4" t="s">
        <v>66</v>
      </c>
      <c r="B67" s="5"/>
      <c r="C67" s="5"/>
      <c r="D67" s="5">
        <f t="shared" si="0"/>
        <v>0</v>
      </c>
    </row>
    <row r="68" spans="1:4" ht="18.75">
      <c r="A68" s="8" t="s">
        <v>67</v>
      </c>
      <c r="B68" s="5">
        <f>160+60</f>
        <v>220</v>
      </c>
      <c r="C68" s="5">
        <v>26000</v>
      </c>
      <c r="D68" s="5">
        <f t="shared" ref="D68:D131" si="1">B68*C68</f>
        <v>5720000</v>
      </c>
    </row>
    <row r="69" spans="1:4" ht="18.75">
      <c r="A69" s="4" t="s">
        <v>68</v>
      </c>
      <c r="B69" s="5">
        <f>160+100+40</f>
        <v>300</v>
      </c>
      <c r="C69" s="5">
        <v>25000</v>
      </c>
      <c r="D69" s="5">
        <f t="shared" si="1"/>
        <v>7500000</v>
      </c>
    </row>
    <row r="70" spans="1:4" ht="18.75" hidden="1">
      <c r="A70" s="8" t="s">
        <v>69</v>
      </c>
      <c r="B70" s="5"/>
      <c r="C70" s="5"/>
      <c r="D70" s="5">
        <f t="shared" si="1"/>
        <v>0</v>
      </c>
    </row>
    <row r="71" spans="1:4" ht="18.75" hidden="1">
      <c r="A71" s="8" t="s">
        <v>70</v>
      </c>
      <c r="B71" s="5"/>
      <c r="C71" s="5"/>
      <c r="D71" s="5">
        <f t="shared" si="1"/>
        <v>0</v>
      </c>
    </row>
    <row r="72" spans="1:4" ht="18.75" hidden="1">
      <c r="A72" s="8" t="s">
        <v>71</v>
      </c>
      <c r="B72" s="5"/>
      <c r="C72" s="5"/>
      <c r="D72" s="5">
        <f t="shared" si="1"/>
        <v>0</v>
      </c>
    </row>
    <row r="73" spans="1:4" ht="18.75" hidden="1">
      <c r="A73" s="8" t="s">
        <v>72</v>
      </c>
      <c r="B73" s="5"/>
      <c r="C73" s="5"/>
      <c r="D73" s="5">
        <f t="shared" si="1"/>
        <v>0</v>
      </c>
    </row>
    <row r="74" spans="1:4" ht="18.75" hidden="1">
      <c r="A74" s="17" t="s">
        <v>73</v>
      </c>
      <c r="B74" s="5"/>
      <c r="C74" s="5"/>
      <c r="D74" s="5">
        <f t="shared" si="1"/>
        <v>0</v>
      </c>
    </row>
    <row r="75" spans="1:4" ht="18.75" hidden="1">
      <c r="A75" s="18" t="s">
        <v>74</v>
      </c>
      <c r="B75" s="5"/>
      <c r="C75" s="5"/>
      <c r="D75" s="5">
        <f t="shared" si="1"/>
        <v>0</v>
      </c>
    </row>
    <row r="76" spans="1:4" ht="18.75" hidden="1">
      <c r="A76" s="17" t="s">
        <v>75</v>
      </c>
      <c r="B76" s="5"/>
      <c r="C76" s="5"/>
      <c r="D76" s="5">
        <f t="shared" si="1"/>
        <v>0</v>
      </c>
    </row>
    <row r="77" spans="1:4" ht="18.75" hidden="1">
      <c r="A77" s="11" t="s">
        <v>76</v>
      </c>
      <c r="B77" s="5"/>
      <c r="C77" s="5"/>
      <c r="D77" s="5">
        <f t="shared" si="1"/>
        <v>0</v>
      </c>
    </row>
    <row r="78" spans="1:4" ht="18.75" hidden="1">
      <c r="A78" s="19" t="s">
        <v>77</v>
      </c>
      <c r="B78" s="5"/>
      <c r="C78" s="5"/>
      <c r="D78" s="5">
        <f t="shared" si="1"/>
        <v>0</v>
      </c>
    </row>
    <row r="79" spans="1:4" ht="18.75" hidden="1">
      <c r="A79" s="19" t="s">
        <v>78</v>
      </c>
      <c r="B79" s="5"/>
      <c r="C79" s="5"/>
      <c r="D79" s="5">
        <f t="shared" si="1"/>
        <v>0</v>
      </c>
    </row>
    <row r="80" spans="1:4" ht="18.75" hidden="1">
      <c r="A80" s="19" t="s">
        <v>79</v>
      </c>
      <c r="B80" s="5"/>
      <c r="C80" s="5"/>
      <c r="D80" s="5">
        <f t="shared" si="1"/>
        <v>0</v>
      </c>
    </row>
    <row r="81" spans="1:4" ht="18.75" hidden="1">
      <c r="A81" s="19" t="s">
        <v>80</v>
      </c>
      <c r="B81" s="5"/>
      <c r="C81" s="5"/>
      <c r="D81" s="5">
        <f t="shared" si="1"/>
        <v>0</v>
      </c>
    </row>
    <row r="82" spans="1:4" ht="18.75" hidden="1">
      <c r="A82" s="8" t="s">
        <v>81</v>
      </c>
      <c r="B82" s="20"/>
      <c r="C82" s="20"/>
      <c r="D82" s="5">
        <f t="shared" si="1"/>
        <v>0</v>
      </c>
    </row>
    <row r="83" spans="1:4" ht="18.75" hidden="1">
      <c r="A83" s="8" t="s">
        <v>82</v>
      </c>
      <c r="B83" s="5"/>
      <c r="C83" s="5"/>
      <c r="D83" s="5">
        <f t="shared" si="1"/>
        <v>0</v>
      </c>
    </row>
    <row r="84" spans="1:4" ht="18.75">
      <c r="A84" s="8" t="s">
        <v>83</v>
      </c>
      <c r="B84" s="5">
        <f>74+30</f>
        <v>104</v>
      </c>
      <c r="C84" s="5">
        <v>10000</v>
      </c>
      <c r="D84" s="5">
        <f t="shared" si="1"/>
        <v>1040000</v>
      </c>
    </row>
    <row r="85" spans="1:4" ht="18.75" hidden="1">
      <c r="A85" s="8" t="s">
        <v>84</v>
      </c>
      <c r="B85" s="5"/>
      <c r="C85" s="5"/>
      <c r="D85" s="5">
        <f t="shared" si="1"/>
        <v>0</v>
      </c>
    </row>
    <row r="86" spans="1:4" ht="18.75" hidden="1">
      <c r="A86" s="8" t="s">
        <v>85</v>
      </c>
      <c r="B86" s="5"/>
      <c r="C86" s="5"/>
      <c r="D86" s="5">
        <f t="shared" si="1"/>
        <v>0</v>
      </c>
    </row>
    <row r="87" spans="1:4" ht="18.75" hidden="1">
      <c r="A87" s="8" t="s">
        <v>86</v>
      </c>
      <c r="B87" s="5"/>
      <c r="C87" s="5"/>
      <c r="D87" s="5">
        <f t="shared" si="1"/>
        <v>0</v>
      </c>
    </row>
    <row r="88" spans="1:4" ht="18.75" hidden="1">
      <c r="A88" s="8" t="s">
        <v>87</v>
      </c>
      <c r="B88" s="5"/>
      <c r="C88" s="5"/>
      <c r="D88" s="5">
        <f t="shared" si="1"/>
        <v>0</v>
      </c>
    </row>
    <row r="89" spans="1:4" ht="18.75" hidden="1">
      <c r="A89" s="21" t="s">
        <v>88</v>
      </c>
      <c r="B89" s="5"/>
      <c r="C89" s="5"/>
      <c r="D89" s="5">
        <f t="shared" si="1"/>
        <v>0</v>
      </c>
    </row>
    <row r="90" spans="1:4" ht="18.75" hidden="1">
      <c r="A90" s="8" t="s">
        <v>89</v>
      </c>
      <c r="B90" s="5"/>
      <c r="C90" s="5"/>
      <c r="D90" s="5">
        <f t="shared" si="1"/>
        <v>0</v>
      </c>
    </row>
    <row r="91" spans="1:4" ht="18.75" hidden="1">
      <c r="A91" s="8" t="s">
        <v>90</v>
      </c>
      <c r="B91" s="5"/>
      <c r="C91" s="5"/>
      <c r="D91" s="5">
        <f t="shared" si="1"/>
        <v>0</v>
      </c>
    </row>
    <row r="92" spans="1:4" ht="18.75" hidden="1">
      <c r="A92" s="8" t="s">
        <v>91</v>
      </c>
      <c r="B92" s="9"/>
      <c r="C92" s="9"/>
      <c r="D92" s="5">
        <f t="shared" si="1"/>
        <v>0</v>
      </c>
    </row>
    <row r="93" spans="1:4" ht="18.75" hidden="1">
      <c r="A93" s="19" t="s">
        <v>92</v>
      </c>
      <c r="B93" s="5"/>
      <c r="C93" s="5"/>
      <c r="D93" s="5">
        <f t="shared" si="1"/>
        <v>0</v>
      </c>
    </row>
    <row r="94" spans="1:4" ht="18.75" hidden="1">
      <c r="A94" s="4" t="s">
        <v>93</v>
      </c>
      <c r="B94" s="5"/>
      <c r="C94" s="5"/>
      <c r="D94" s="5">
        <f t="shared" si="1"/>
        <v>0</v>
      </c>
    </row>
    <row r="95" spans="1:4" ht="18.75" hidden="1">
      <c r="A95" s="11" t="s">
        <v>94</v>
      </c>
      <c r="B95" s="5"/>
      <c r="C95" s="5"/>
      <c r="D95" s="5">
        <f t="shared" si="1"/>
        <v>0</v>
      </c>
    </row>
    <row r="96" spans="1:4" ht="18.75" hidden="1">
      <c r="A96" s="8" t="s">
        <v>95</v>
      </c>
      <c r="B96" s="5"/>
      <c r="C96" s="5"/>
      <c r="D96" s="5">
        <f t="shared" si="1"/>
        <v>0</v>
      </c>
    </row>
    <row r="97" spans="1:4" ht="18.75" hidden="1">
      <c r="A97" s="11" t="s">
        <v>96</v>
      </c>
      <c r="B97" s="5"/>
      <c r="C97" s="5"/>
      <c r="D97" s="5">
        <f t="shared" si="1"/>
        <v>0</v>
      </c>
    </row>
    <row r="98" spans="1:4" ht="18.75" hidden="1">
      <c r="A98" s="8" t="s">
        <v>97</v>
      </c>
      <c r="B98" s="5"/>
      <c r="C98" s="5"/>
      <c r="D98" s="5">
        <f t="shared" si="1"/>
        <v>0</v>
      </c>
    </row>
    <row r="99" spans="1:4" ht="18.75" hidden="1">
      <c r="A99" s="8" t="s">
        <v>98</v>
      </c>
      <c r="B99" s="5"/>
      <c r="C99" s="5"/>
      <c r="D99" s="5">
        <f t="shared" si="1"/>
        <v>0</v>
      </c>
    </row>
    <row r="100" spans="1:4" ht="18.75" hidden="1">
      <c r="A100" s="11" t="s">
        <v>99</v>
      </c>
      <c r="B100" s="5"/>
      <c r="C100" s="5"/>
      <c r="D100" s="5">
        <f t="shared" si="1"/>
        <v>0</v>
      </c>
    </row>
    <row r="101" spans="1:4" ht="18.75" hidden="1">
      <c r="A101" s="22" t="s">
        <v>100</v>
      </c>
      <c r="B101" s="5"/>
      <c r="C101" s="5"/>
      <c r="D101" s="5">
        <f t="shared" si="1"/>
        <v>0</v>
      </c>
    </row>
    <row r="102" spans="1:4" ht="18.75" hidden="1">
      <c r="A102" s="23" t="s">
        <v>101</v>
      </c>
      <c r="B102" s="9"/>
      <c r="C102" s="9"/>
      <c r="D102" s="5">
        <f t="shared" si="1"/>
        <v>0</v>
      </c>
    </row>
    <row r="103" spans="1:4" ht="18.75" hidden="1">
      <c r="A103" s="23" t="s">
        <v>102</v>
      </c>
      <c r="B103" s="9"/>
      <c r="C103" s="9"/>
      <c r="D103" s="5">
        <f t="shared" si="1"/>
        <v>0</v>
      </c>
    </row>
    <row r="104" spans="1:4" ht="18.75" hidden="1">
      <c r="A104" s="8" t="s">
        <v>103</v>
      </c>
      <c r="B104" s="9"/>
      <c r="C104" s="9"/>
      <c r="D104" s="5">
        <f t="shared" si="1"/>
        <v>0</v>
      </c>
    </row>
    <row r="105" spans="1:4" ht="18.75" hidden="1">
      <c r="A105" s="8" t="s">
        <v>104</v>
      </c>
      <c r="B105" s="9"/>
      <c r="C105" s="9"/>
      <c r="D105" s="5">
        <f t="shared" si="1"/>
        <v>0</v>
      </c>
    </row>
    <row r="106" spans="1:4" ht="18.75" hidden="1">
      <c r="A106" s="8" t="s">
        <v>105</v>
      </c>
      <c r="B106" s="9"/>
      <c r="C106" s="9"/>
      <c r="D106" s="5">
        <f t="shared" si="1"/>
        <v>0</v>
      </c>
    </row>
    <row r="107" spans="1:4" ht="18.75" hidden="1">
      <c r="A107" s="8" t="s">
        <v>106</v>
      </c>
      <c r="B107" s="9"/>
      <c r="C107" s="9"/>
      <c r="D107" s="5">
        <f t="shared" si="1"/>
        <v>0</v>
      </c>
    </row>
    <row r="108" spans="1:4" ht="18.75" hidden="1">
      <c r="A108" s="8" t="s">
        <v>107</v>
      </c>
      <c r="B108" s="9"/>
      <c r="C108" s="9"/>
      <c r="D108" s="5">
        <f t="shared" si="1"/>
        <v>0</v>
      </c>
    </row>
    <row r="109" spans="1:4" ht="18.75" hidden="1">
      <c r="A109" s="8" t="s">
        <v>108</v>
      </c>
      <c r="B109" s="9"/>
      <c r="C109" s="9"/>
      <c r="D109" s="5">
        <f t="shared" si="1"/>
        <v>0</v>
      </c>
    </row>
    <row r="110" spans="1:4" ht="18.75" hidden="1">
      <c r="A110" s="8" t="s">
        <v>109</v>
      </c>
      <c r="B110" s="9"/>
      <c r="C110" s="9"/>
      <c r="D110" s="5">
        <f t="shared" si="1"/>
        <v>0</v>
      </c>
    </row>
    <row r="111" spans="1:4" ht="18.75" hidden="1">
      <c r="A111" s="8" t="s">
        <v>110</v>
      </c>
      <c r="B111" s="9"/>
      <c r="C111" s="9"/>
      <c r="D111" s="5">
        <f t="shared" si="1"/>
        <v>0</v>
      </c>
    </row>
    <row r="112" spans="1:4" ht="18.75" hidden="1">
      <c r="A112" s="8" t="s">
        <v>111</v>
      </c>
      <c r="B112" s="9"/>
      <c r="C112" s="9"/>
      <c r="D112" s="5">
        <f t="shared" si="1"/>
        <v>0</v>
      </c>
    </row>
    <row r="113" spans="1:4" ht="18.75" hidden="1">
      <c r="A113" s="8" t="s">
        <v>112</v>
      </c>
      <c r="B113" s="9"/>
      <c r="C113" s="9"/>
      <c r="D113" s="5">
        <f t="shared" si="1"/>
        <v>0</v>
      </c>
    </row>
    <row r="114" spans="1:4" ht="18.75">
      <c r="A114" s="4" t="s">
        <v>113</v>
      </c>
      <c r="B114" s="5">
        <f>300+90+30+20+15+40+40</f>
        <v>535</v>
      </c>
      <c r="C114" s="5">
        <v>23000</v>
      </c>
      <c r="D114" s="5">
        <f t="shared" si="1"/>
        <v>12305000</v>
      </c>
    </row>
    <row r="115" spans="1:4" ht="18.75">
      <c r="A115" s="8" t="s">
        <v>114</v>
      </c>
      <c r="B115" s="5">
        <v>100</v>
      </c>
      <c r="C115" s="5">
        <v>21000</v>
      </c>
      <c r="D115" s="5">
        <f t="shared" si="1"/>
        <v>2100000</v>
      </c>
    </row>
    <row r="116" spans="1:4" ht="18.75" hidden="1">
      <c r="A116" s="8" t="s">
        <v>115</v>
      </c>
      <c r="B116" s="5"/>
      <c r="C116" s="5"/>
      <c r="D116" s="5">
        <f t="shared" si="1"/>
        <v>0</v>
      </c>
    </row>
    <row r="117" spans="1:4" ht="18.75" hidden="1">
      <c r="A117" s="4" t="s">
        <v>116</v>
      </c>
      <c r="B117" s="5"/>
      <c r="C117" s="5"/>
      <c r="D117" s="5">
        <f t="shared" si="1"/>
        <v>0</v>
      </c>
    </row>
    <row r="118" spans="1:4" ht="18.75" hidden="1">
      <c r="A118" s="8" t="s">
        <v>117</v>
      </c>
      <c r="B118" s="5"/>
      <c r="C118" s="5"/>
      <c r="D118" s="5">
        <f t="shared" si="1"/>
        <v>0</v>
      </c>
    </row>
    <row r="119" spans="1:4" ht="18.75" hidden="1">
      <c r="A119" s="8" t="s">
        <v>118</v>
      </c>
      <c r="B119" s="5"/>
      <c r="C119" s="5"/>
      <c r="D119" s="5">
        <f t="shared" si="1"/>
        <v>0</v>
      </c>
    </row>
    <row r="120" spans="1:4" ht="18.75" hidden="1">
      <c r="A120" s="8" t="s">
        <v>119</v>
      </c>
      <c r="B120" s="5"/>
      <c r="C120" s="5"/>
      <c r="D120" s="5">
        <f t="shared" si="1"/>
        <v>0</v>
      </c>
    </row>
    <row r="121" spans="1:4" ht="18.75">
      <c r="A121" s="8" t="s">
        <v>120</v>
      </c>
      <c r="B121" s="5">
        <f>2100+450</f>
        <v>2550</v>
      </c>
      <c r="C121" s="5">
        <v>4000</v>
      </c>
      <c r="D121" s="5">
        <f t="shared" si="1"/>
        <v>10200000</v>
      </c>
    </row>
    <row r="122" spans="1:4" ht="18.75" hidden="1">
      <c r="A122" s="8" t="s">
        <v>121</v>
      </c>
      <c r="B122" s="5"/>
      <c r="C122" s="5"/>
      <c r="D122" s="5">
        <f t="shared" si="1"/>
        <v>0</v>
      </c>
    </row>
    <row r="123" spans="1:4" ht="18.75" hidden="1">
      <c r="A123" s="6" t="s">
        <v>122</v>
      </c>
      <c r="B123" s="5"/>
      <c r="C123" s="5"/>
      <c r="D123" s="5">
        <f t="shared" si="1"/>
        <v>0</v>
      </c>
    </row>
    <row r="124" spans="1:4" ht="18.75" hidden="1">
      <c r="A124" s="19" t="s">
        <v>123</v>
      </c>
      <c r="B124" s="5"/>
      <c r="C124" s="5"/>
      <c r="D124" s="5">
        <f t="shared" si="1"/>
        <v>0</v>
      </c>
    </row>
    <row r="125" spans="1:4" ht="18.75" hidden="1">
      <c r="A125" s="24" t="s">
        <v>124</v>
      </c>
      <c r="B125" s="5"/>
      <c r="C125" s="5"/>
      <c r="D125" s="5">
        <f t="shared" si="1"/>
        <v>0</v>
      </c>
    </row>
    <row r="126" spans="1:4" ht="18.75" hidden="1">
      <c r="A126" s="19" t="s">
        <v>125</v>
      </c>
      <c r="B126" s="5"/>
      <c r="C126" s="5"/>
      <c r="D126" s="5">
        <f t="shared" si="1"/>
        <v>0</v>
      </c>
    </row>
    <row r="127" spans="1:4" ht="18.75" hidden="1">
      <c r="A127" s="4" t="s">
        <v>126</v>
      </c>
      <c r="B127" s="9"/>
      <c r="C127" s="9"/>
      <c r="D127" s="5">
        <f t="shared" si="1"/>
        <v>0</v>
      </c>
    </row>
    <row r="128" spans="1:4" ht="18.75" hidden="1">
      <c r="A128" s="4" t="s">
        <v>127</v>
      </c>
      <c r="B128" s="9"/>
      <c r="C128" s="9"/>
      <c r="D128" s="5">
        <f t="shared" si="1"/>
        <v>0</v>
      </c>
    </row>
    <row r="129" spans="1:4" ht="18.75" hidden="1">
      <c r="A129" s="4" t="s">
        <v>128</v>
      </c>
      <c r="B129" s="9"/>
      <c r="C129" s="9"/>
      <c r="D129" s="5">
        <f t="shared" si="1"/>
        <v>0</v>
      </c>
    </row>
    <row r="130" spans="1:4" ht="18.75" hidden="1">
      <c r="A130" s="4" t="s">
        <v>129</v>
      </c>
      <c r="B130" s="25"/>
      <c r="C130" s="25"/>
      <c r="D130" s="5">
        <f t="shared" si="1"/>
        <v>0</v>
      </c>
    </row>
    <row r="131" spans="1:4" ht="18.75" hidden="1">
      <c r="A131" s="8" t="s">
        <v>130</v>
      </c>
      <c r="B131" s="9"/>
      <c r="C131" s="9"/>
      <c r="D131" s="5">
        <f t="shared" si="1"/>
        <v>0</v>
      </c>
    </row>
    <row r="132" spans="1:4" ht="18.75" hidden="1">
      <c r="A132" s="11" t="s">
        <v>131</v>
      </c>
      <c r="B132" s="5"/>
      <c r="C132" s="5"/>
      <c r="D132" s="5">
        <f t="shared" ref="D132:D195" si="2">B132*C132</f>
        <v>0</v>
      </c>
    </row>
    <row r="133" spans="1:4" ht="18.75" hidden="1">
      <c r="A133" s="11" t="s">
        <v>132</v>
      </c>
      <c r="B133" s="5"/>
      <c r="C133" s="5"/>
      <c r="D133" s="5">
        <f t="shared" si="2"/>
        <v>0</v>
      </c>
    </row>
    <row r="134" spans="1:4" ht="18.75" hidden="1">
      <c r="A134" s="11" t="s">
        <v>133</v>
      </c>
      <c r="B134" s="5"/>
      <c r="C134" s="5"/>
      <c r="D134" s="5">
        <f t="shared" si="2"/>
        <v>0</v>
      </c>
    </row>
    <row r="135" spans="1:4" ht="18.75" hidden="1">
      <c r="A135" s="8" t="s">
        <v>134</v>
      </c>
      <c r="B135" s="5"/>
      <c r="C135" s="5"/>
      <c r="D135" s="5">
        <f t="shared" si="2"/>
        <v>0</v>
      </c>
    </row>
    <row r="136" spans="1:4" ht="18.75" hidden="1">
      <c r="A136" s="8" t="s">
        <v>135</v>
      </c>
      <c r="B136" s="5"/>
      <c r="C136" s="5"/>
      <c r="D136" s="5">
        <f t="shared" si="2"/>
        <v>0</v>
      </c>
    </row>
    <row r="137" spans="1:4" ht="18.75" hidden="1">
      <c r="A137" s="11" t="s">
        <v>136</v>
      </c>
      <c r="B137" s="5"/>
      <c r="C137" s="5"/>
      <c r="D137" s="5">
        <f t="shared" si="2"/>
        <v>0</v>
      </c>
    </row>
    <row r="138" spans="1:4" ht="18.75" hidden="1">
      <c r="A138" s="8" t="s">
        <v>137</v>
      </c>
      <c r="B138" s="9"/>
      <c r="C138" s="9"/>
      <c r="D138" s="5">
        <f t="shared" si="2"/>
        <v>0</v>
      </c>
    </row>
    <row r="139" spans="1:4" ht="18.75" hidden="1">
      <c r="A139" s="8" t="s">
        <v>138</v>
      </c>
      <c r="B139" s="9"/>
      <c r="C139" s="9"/>
      <c r="D139" s="5">
        <f t="shared" si="2"/>
        <v>0</v>
      </c>
    </row>
    <row r="140" spans="1:4" ht="18.75" hidden="1">
      <c r="A140" s="4" t="s">
        <v>139</v>
      </c>
      <c r="B140" s="9"/>
      <c r="C140" s="9"/>
      <c r="D140" s="5">
        <f t="shared" si="2"/>
        <v>0</v>
      </c>
    </row>
    <row r="141" spans="1:4" ht="18.75">
      <c r="A141" s="8" t="s">
        <v>140</v>
      </c>
      <c r="B141" s="5">
        <v>8</v>
      </c>
      <c r="C141" s="5">
        <v>10000</v>
      </c>
      <c r="D141" s="5">
        <f t="shared" si="2"/>
        <v>80000</v>
      </c>
    </row>
    <row r="142" spans="1:4" ht="18.75" hidden="1">
      <c r="A142" s="19" t="s">
        <v>141</v>
      </c>
      <c r="B142" s="5"/>
      <c r="C142" s="5"/>
      <c r="D142" s="5">
        <f t="shared" si="2"/>
        <v>0</v>
      </c>
    </row>
    <row r="143" spans="1:4" ht="18.75" hidden="1">
      <c r="A143" s="4" t="s">
        <v>142</v>
      </c>
      <c r="B143" s="5"/>
      <c r="C143" s="5"/>
      <c r="D143" s="5">
        <f t="shared" si="2"/>
        <v>0</v>
      </c>
    </row>
    <row r="144" spans="1:4" ht="18.75">
      <c r="A144" s="8" t="s">
        <v>143</v>
      </c>
      <c r="B144" s="5">
        <f>20+150+60+260</f>
        <v>490</v>
      </c>
      <c r="C144" s="5">
        <v>20500</v>
      </c>
      <c r="D144" s="5">
        <f t="shared" si="2"/>
        <v>10045000</v>
      </c>
    </row>
    <row r="145" spans="1:4" ht="18.75">
      <c r="A145" s="21" t="s">
        <v>144</v>
      </c>
      <c r="B145" s="5">
        <f>30+20+10</f>
        <v>60</v>
      </c>
      <c r="C145" s="5">
        <v>16000</v>
      </c>
      <c r="D145" s="5">
        <f t="shared" si="2"/>
        <v>960000</v>
      </c>
    </row>
    <row r="146" spans="1:4" ht="18.75" hidden="1">
      <c r="A146" s="21" t="s">
        <v>145</v>
      </c>
      <c r="B146" s="5"/>
      <c r="C146" s="5"/>
      <c r="D146" s="5">
        <f t="shared" si="2"/>
        <v>0</v>
      </c>
    </row>
    <row r="147" spans="1:4" ht="18.75" hidden="1">
      <c r="A147" s="8" t="s">
        <v>146</v>
      </c>
      <c r="B147" s="5"/>
      <c r="C147" s="5"/>
      <c r="D147" s="5">
        <f t="shared" si="2"/>
        <v>0</v>
      </c>
    </row>
    <row r="148" spans="1:4" ht="18.75" hidden="1">
      <c r="A148" s="8" t="s">
        <v>147</v>
      </c>
      <c r="B148" s="5"/>
      <c r="C148" s="5"/>
      <c r="D148" s="5">
        <f t="shared" si="2"/>
        <v>0</v>
      </c>
    </row>
    <row r="149" spans="1:4" ht="18.75" hidden="1">
      <c r="A149" s="8" t="s">
        <v>148</v>
      </c>
      <c r="B149" s="5"/>
      <c r="C149" s="5"/>
      <c r="D149" s="5">
        <f t="shared" si="2"/>
        <v>0</v>
      </c>
    </row>
    <row r="150" spans="1:4" ht="18.75" hidden="1">
      <c r="A150" s="11" t="s">
        <v>149</v>
      </c>
      <c r="B150" s="5"/>
      <c r="C150" s="5"/>
      <c r="D150" s="5">
        <f t="shared" si="2"/>
        <v>0</v>
      </c>
    </row>
    <row r="151" spans="1:4" ht="18.75" hidden="1">
      <c r="A151" s="11" t="s">
        <v>150</v>
      </c>
      <c r="B151" s="5"/>
      <c r="C151" s="5"/>
      <c r="D151" s="5">
        <f t="shared" si="2"/>
        <v>0</v>
      </c>
    </row>
    <row r="152" spans="1:4" ht="18.75" hidden="1">
      <c r="A152" s="11" t="s">
        <v>151</v>
      </c>
      <c r="B152" s="5"/>
      <c r="C152" s="5"/>
      <c r="D152" s="5">
        <f t="shared" si="2"/>
        <v>0</v>
      </c>
    </row>
    <row r="153" spans="1:4" ht="18.75" hidden="1">
      <c r="A153" s="8" t="s">
        <v>152</v>
      </c>
      <c r="B153" s="5"/>
      <c r="C153" s="5"/>
      <c r="D153" s="5">
        <f t="shared" si="2"/>
        <v>0</v>
      </c>
    </row>
    <row r="154" spans="1:4" ht="18.75" hidden="1">
      <c r="A154" s="6" t="s">
        <v>153</v>
      </c>
      <c r="B154" s="5"/>
      <c r="C154" s="5"/>
      <c r="D154" s="5">
        <f t="shared" si="2"/>
        <v>0</v>
      </c>
    </row>
    <row r="155" spans="1:4" ht="18.75" hidden="1">
      <c r="A155" s="8" t="s">
        <v>154</v>
      </c>
      <c r="B155" s="5"/>
      <c r="C155" s="5"/>
      <c r="D155" s="5">
        <f t="shared" si="2"/>
        <v>0</v>
      </c>
    </row>
    <row r="156" spans="1:4" ht="18.75" hidden="1">
      <c r="A156" s="8" t="s">
        <v>155</v>
      </c>
      <c r="B156" s="5"/>
      <c r="C156" s="5"/>
      <c r="D156" s="5">
        <f t="shared" si="2"/>
        <v>0</v>
      </c>
    </row>
    <row r="157" spans="1:4" ht="18.75" hidden="1">
      <c r="A157" s="13" t="s">
        <v>156</v>
      </c>
      <c r="B157" s="5"/>
      <c r="C157" s="5"/>
      <c r="D157" s="5">
        <f t="shared" si="2"/>
        <v>0</v>
      </c>
    </row>
    <row r="158" spans="1:4" ht="18.75" hidden="1">
      <c r="A158" s="8" t="s">
        <v>157</v>
      </c>
      <c r="B158" s="5"/>
      <c r="C158" s="5"/>
      <c r="D158" s="5">
        <f t="shared" si="2"/>
        <v>0</v>
      </c>
    </row>
    <row r="159" spans="1:4" ht="18.75" hidden="1">
      <c r="A159" s="7" t="s">
        <v>158</v>
      </c>
      <c r="B159" s="5"/>
      <c r="C159" s="5"/>
      <c r="D159" s="5">
        <f t="shared" si="2"/>
        <v>0</v>
      </c>
    </row>
    <row r="160" spans="1:4" ht="18.75" hidden="1">
      <c r="A160" s="8" t="s">
        <v>314</v>
      </c>
      <c r="B160" s="5"/>
      <c r="C160" s="5"/>
      <c r="D160" s="5">
        <f t="shared" si="2"/>
        <v>0</v>
      </c>
    </row>
    <row r="161" spans="1:4" ht="18.75" hidden="1">
      <c r="A161" s="8" t="s">
        <v>160</v>
      </c>
      <c r="B161" s="5"/>
      <c r="C161" s="5"/>
      <c r="D161" s="5">
        <f t="shared" si="2"/>
        <v>0</v>
      </c>
    </row>
    <row r="162" spans="1:4" ht="18.75" hidden="1">
      <c r="A162" s="8" t="s">
        <v>161</v>
      </c>
      <c r="B162" s="5"/>
      <c r="C162" s="5"/>
      <c r="D162" s="5">
        <f t="shared" si="2"/>
        <v>0</v>
      </c>
    </row>
    <row r="163" spans="1:4" ht="18.75" hidden="1">
      <c r="A163" s="8" t="s">
        <v>162</v>
      </c>
      <c r="B163" s="5"/>
      <c r="C163" s="5"/>
      <c r="D163" s="5">
        <f t="shared" si="2"/>
        <v>0</v>
      </c>
    </row>
    <row r="164" spans="1:4" ht="18.75" hidden="1">
      <c r="A164" s="8" t="s">
        <v>163</v>
      </c>
      <c r="B164" s="5"/>
      <c r="C164" s="5"/>
      <c r="D164" s="5">
        <f t="shared" si="2"/>
        <v>0</v>
      </c>
    </row>
    <row r="165" spans="1:4" ht="18.75" hidden="1">
      <c r="A165" s="11" t="s">
        <v>164</v>
      </c>
      <c r="B165" s="5"/>
      <c r="C165" s="5"/>
      <c r="D165" s="5">
        <f t="shared" si="2"/>
        <v>0</v>
      </c>
    </row>
    <row r="166" spans="1:4" ht="18.75">
      <c r="A166" s="8" t="s">
        <v>165</v>
      </c>
      <c r="B166" s="5">
        <f>60+120+100+45</f>
        <v>325</v>
      </c>
      <c r="C166" s="5">
        <v>28000</v>
      </c>
      <c r="D166" s="5">
        <f t="shared" si="2"/>
        <v>9100000</v>
      </c>
    </row>
    <row r="167" spans="1:4" ht="18.75" hidden="1">
      <c r="A167" s="19" t="s">
        <v>166</v>
      </c>
      <c r="B167" s="5"/>
      <c r="C167" s="5"/>
      <c r="D167" s="5">
        <f t="shared" si="2"/>
        <v>0</v>
      </c>
    </row>
    <row r="168" spans="1:4" ht="18.75" hidden="1">
      <c r="A168" s="8" t="s">
        <v>167</v>
      </c>
      <c r="B168" s="5"/>
      <c r="C168" s="5"/>
      <c r="D168" s="5">
        <f t="shared" si="2"/>
        <v>0</v>
      </c>
    </row>
    <row r="169" spans="1:4" ht="18.75">
      <c r="A169" s="8" t="s">
        <v>168</v>
      </c>
      <c r="B169" s="5">
        <v>19</v>
      </c>
      <c r="C169" s="5">
        <v>20000</v>
      </c>
      <c r="D169" s="5">
        <f t="shared" si="2"/>
        <v>380000</v>
      </c>
    </row>
    <row r="170" spans="1:4" ht="18.75" hidden="1">
      <c r="A170" s="8" t="s">
        <v>169</v>
      </c>
      <c r="B170" s="5"/>
      <c r="C170" s="5"/>
      <c r="D170" s="5">
        <f t="shared" si="2"/>
        <v>0</v>
      </c>
    </row>
    <row r="171" spans="1:4" ht="18.75" hidden="1">
      <c r="A171" s="19" t="s">
        <v>170</v>
      </c>
      <c r="B171" s="5"/>
      <c r="C171" s="5"/>
      <c r="D171" s="5">
        <f t="shared" si="2"/>
        <v>0</v>
      </c>
    </row>
    <row r="172" spans="1:4" ht="18.75" hidden="1">
      <c r="A172" s="8" t="s">
        <v>171</v>
      </c>
      <c r="B172" s="5"/>
      <c r="C172" s="5"/>
      <c r="D172" s="5">
        <f t="shared" si="2"/>
        <v>0</v>
      </c>
    </row>
    <row r="173" spans="1:4" ht="18.75" hidden="1">
      <c r="A173" s="4" t="s">
        <v>172</v>
      </c>
      <c r="B173" s="5"/>
      <c r="C173" s="5"/>
      <c r="D173" s="5">
        <f t="shared" si="2"/>
        <v>0</v>
      </c>
    </row>
    <row r="174" spans="1:4" ht="18.75" hidden="1">
      <c r="A174" s="8" t="s">
        <v>173</v>
      </c>
      <c r="B174" s="5"/>
      <c r="C174" s="5"/>
      <c r="D174" s="5">
        <f t="shared" si="2"/>
        <v>0</v>
      </c>
    </row>
    <row r="175" spans="1:4" ht="18.75" hidden="1">
      <c r="A175" s="10" t="s">
        <v>174</v>
      </c>
      <c r="B175" s="5"/>
      <c r="C175" s="5"/>
      <c r="D175" s="5">
        <f t="shared" si="2"/>
        <v>0</v>
      </c>
    </row>
    <row r="176" spans="1:4" ht="18.75" hidden="1">
      <c r="A176" s="10" t="s">
        <v>175</v>
      </c>
      <c r="B176" s="5"/>
      <c r="C176" s="5"/>
      <c r="D176" s="5">
        <f t="shared" si="2"/>
        <v>0</v>
      </c>
    </row>
    <row r="177" spans="1:4" ht="18.75" hidden="1">
      <c r="A177" s="6" t="s">
        <v>176</v>
      </c>
      <c r="B177" s="5"/>
      <c r="C177" s="5"/>
      <c r="D177" s="5">
        <f t="shared" si="2"/>
        <v>0</v>
      </c>
    </row>
    <row r="178" spans="1:4" ht="18.75" hidden="1">
      <c r="A178" s="4" t="s">
        <v>177</v>
      </c>
      <c r="B178" s="5"/>
      <c r="C178" s="5"/>
      <c r="D178" s="5">
        <f t="shared" si="2"/>
        <v>0</v>
      </c>
    </row>
    <row r="179" spans="1:4" ht="18.75" hidden="1">
      <c r="A179" s="4" t="s">
        <v>178</v>
      </c>
      <c r="B179" s="5"/>
      <c r="C179" s="5"/>
      <c r="D179" s="5">
        <f t="shared" si="2"/>
        <v>0</v>
      </c>
    </row>
    <row r="180" spans="1:4" ht="18.75">
      <c r="A180" s="4" t="s">
        <v>179</v>
      </c>
      <c r="B180" s="5">
        <f>380+60+40</f>
        <v>480</v>
      </c>
      <c r="C180" s="5">
        <v>27000</v>
      </c>
      <c r="D180" s="5">
        <f t="shared" si="2"/>
        <v>12960000</v>
      </c>
    </row>
    <row r="181" spans="1:4" ht="18.75" hidden="1">
      <c r="A181" s="8" t="s">
        <v>180</v>
      </c>
      <c r="B181" s="5"/>
      <c r="C181" s="5"/>
      <c r="D181" s="5">
        <f t="shared" si="2"/>
        <v>0</v>
      </c>
    </row>
    <row r="182" spans="1:4" ht="18.75" hidden="1">
      <c r="A182" s="4" t="s">
        <v>181</v>
      </c>
      <c r="B182" s="5"/>
      <c r="C182" s="5"/>
      <c r="D182" s="5">
        <f t="shared" si="2"/>
        <v>0</v>
      </c>
    </row>
    <row r="183" spans="1:4" ht="18.75">
      <c r="A183" s="4" t="s">
        <v>182</v>
      </c>
      <c r="B183" s="5">
        <f>12+20+18+20</f>
        <v>70</v>
      </c>
      <c r="C183" s="5">
        <v>25000</v>
      </c>
      <c r="D183" s="5">
        <f t="shared" si="2"/>
        <v>1750000</v>
      </c>
    </row>
    <row r="184" spans="1:4" ht="18.75" hidden="1">
      <c r="A184" s="4" t="s">
        <v>183</v>
      </c>
      <c r="B184" s="5"/>
      <c r="C184" s="5"/>
      <c r="D184" s="5">
        <f t="shared" si="2"/>
        <v>0</v>
      </c>
    </row>
    <row r="185" spans="1:4" ht="18.75" hidden="1">
      <c r="A185" s="8" t="s">
        <v>184</v>
      </c>
      <c r="B185" s="5"/>
      <c r="C185" s="5"/>
      <c r="D185" s="5">
        <f t="shared" si="2"/>
        <v>0</v>
      </c>
    </row>
    <row r="186" spans="1:4" ht="18.75">
      <c r="A186" s="8" t="s">
        <v>185</v>
      </c>
      <c r="B186" s="5">
        <v>34</v>
      </c>
      <c r="C186" s="5">
        <v>20000</v>
      </c>
      <c r="D186" s="5">
        <f t="shared" si="2"/>
        <v>680000</v>
      </c>
    </row>
    <row r="187" spans="1:4" ht="18.75" hidden="1">
      <c r="A187" s="8" t="s">
        <v>186</v>
      </c>
      <c r="B187" s="5"/>
      <c r="C187" s="5"/>
      <c r="D187" s="5">
        <f t="shared" si="2"/>
        <v>0</v>
      </c>
    </row>
    <row r="188" spans="1:4" ht="18.75" hidden="1">
      <c r="A188" s="8" t="s">
        <v>187</v>
      </c>
      <c r="B188" s="5"/>
      <c r="C188" s="5"/>
      <c r="D188" s="5">
        <f t="shared" si="2"/>
        <v>0</v>
      </c>
    </row>
    <row r="189" spans="1:4" ht="18.75" hidden="1">
      <c r="A189" s="8" t="s">
        <v>188</v>
      </c>
      <c r="B189" s="5"/>
      <c r="C189" s="5"/>
      <c r="D189" s="5">
        <f t="shared" si="2"/>
        <v>0</v>
      </c>
    </row>
    <row r="190" spans="1:4" ht="18.75" hidden="1">
      <c r="A190" s="8" t="s">
        <v>189</v>
      </c>
      <c r="B190" s="5"/>
      <c r="C190" s="5"/>
      <c r="D190" s="5">
        <f t="shared" si="2"/>
        <v>0</v>
      </c>
    </row>
    <row r="191" spans="1:4" ht="18.75" hidden="1">
      <c r="A191" s="8" t="s">
        <v>190</v>
      </c>
      <c r="B191" s="5"/>
      <c r="C191" s="5"/>
      <c r="D191" s="5">
        <f t="shared" si="2"/>
        <v>0</v>
      </c>
    </row>
    <row r="192" spans="1:4" ht="18.75" hidden="1">
      <c r="A192" s="8" t="s">
        <v>191</v>
      </c>
      <c r="B192" s="5"/>
      <c r="C192" s="5"/>
      <c r="D192" s="5">
        <f t="shared" si="2"/>
        <v>0</v>
      </c>
    </row>
    <row r="193" spans="1:4" ht="18.75" hidden="1">
      <c r="A193" s="10" t="s">
        <v>192</v>
      </c>
      <c r="B193" s="5"/>
      <c r="C193" s="5"/>
      <c r="D193" s="5">
        <f t="shared" si="2"/>
        <v>0</v>
      </c>
    </row>
    <row r="194" spans="1:4" ht="18.75" hidden="1">
      <c r="A194" s="17" t="s">
        <v>193</v>
      </c>
      <c r="B194" s="5"/>
      <c r="C194" s="5"/>
      <c r="D194" s="5">
        <f t="shared" si="2"/>
        <v>0</v>
      </c>
    </row>
    <row r="195" spans="1:4" ht="18.75" hidden="1">
      <c r="A195" s="8" t="s">
        <v>194</v>
      </c>
      <c r="B195" s="5"/>
      <c r="C195" s="5"/>
      <c r="D195" s="5">
        <f t="shared" si="2"/>
        <v>0</v>
      </c>
    </row>
    <row r="196" spans="1:4" ht="18.75" hidden="1">
      <c r="A196" s="17" t="s">
        <v>195</v>
      </c>
      <c r="B196" s="5"/>
      <c r="C196" s="5"/>
      <c r="D196" s="5">
        <f t="shared" ref="D196:D259" si="3">B196*C196</f>
        <v>0</v>
      </c>
    </row>
    <row r="197" spans="1:4" ht="18.75">
      <c r="A197" s="8" t="s">
        <v>196</v>
      </c>
      <c r="B197" s="5">
        <f>234+45</f>
        <v>279</v>
      </c>
      <c r="C197" s="5">
        <v>6000</v>
      </c>
      <c r="D197" s="5">
        <f t="shared" si="3"/>
        <v>1674000</v>
      </c>
    </row>
    <row r="198" spans="1:4" ht="18.75" hidden="1">
      <c r="A198" s="4" t="s">
        <v>197</v>
      </c>
      <c r="B198" s="5"/>
      <c r="C198" s="5"/>
      <c r="D198" s="5">
        <f t="shared" si="3"/>
        <v>0</v>
      </c>
    </row>
    <row r="199" spans="1:4" ht="18.75">
      <c r="A199" s="8" t="s">
        <v>198</v>
      </c>
      <c r="B199" s="5">
        <v>482</v>
      </c>
      <c r="C199" s="35">
        <v>6000</v>
      </c>
      <c r="D199" s="5">
        <f t="shared" si="3"/>
        <v>2892000</v>
      </c>
    </row>
    <row r="200" spans="1:4" ht="18.75" hidden="1">
      <c r="A200" s="8" t="s">
        <v>199</v>
      </c>
      <c r="B200" s="5"/>
      <c r="C200" s="5"/>
      <c r="D200" s="5">
        <f t="shared" si="3"/>
        <v>0</v>
      </c>
    </row>
    <row r="201" spans="1:4" ht="18.75" hidden="1">
      <c r="A201" s="8" t="s">
        <v>200</v>
      </c>
      <c r="B201" s="5"/>
      <c r="C201" s="5"/>
      <c r="D201" s="5">
        <f t="shared" si="3"/>
        <v>0</v>
      </c>
    </row>
    <row r="202" spans="1:4" ht="18.75" hidden="1">
      <c r="A202" s="7" t="s">
        <v>201</v>
      </c>
      <c r="B202" s="5"/>
      <c r="C202" s="5"/>
      <c r="D202" s="5">
        <f t="shared" si="3"/>
        <v>0</v>
      </c>
    </row>
    <row r="203" spans="1:4" ht="18.75" hidden="1">
      <c r="A203" s="4" t="s">
        <v>202</v>
      </c>
      <c r="B203" s="5"/>
      <c r="C203" s="5"/>
      <c r="D203" s="5">
        <f t="shared" si="3"/>
        <v>0</v>
      </c>
    </row>
    <row r="204" spans="1:4" ht="18.75">
      <c r="A204" s="4" t="s">
        <v>203</v>
      </c>
      <c r="B204" s="5">
        <v>3</v>
      </c>
      <c r="C204" s="5">
        <v>9000</v>
      </c>
      <c r="D204" s="5">
        <f t="shared" si="3"/>
        <v>27000</v>
      </c>
    </row>
    <row r="205" spans="1:4" ht="18.75" hidden="1">
      <c r="A205" s="6" t="s">
        <v>204</v>
      </c>
      <c r="B205" s="5"/>
      <c r="C205" s="5"/>
      <c r="D205" s="5">
        <f t="shared" si="3"/>
        <v>0</v>
      </c>
    </row>
    <row r="206" spans="1:4" ht="18.75" hidden="1">
      <c r="A206" s="6" t="s">
        <v>205</v>
      </c>
      <c r="B206" s="5"/>
      <c r="C206" s="5"/>
      <c r="D206" s="5">
        <f t="shared" si="3"/>
        <v>0</v>
      </c>
    </row>
    <row r="207" spans="1:4" ht="18.75" hidden="1">
      <c r="A207" s="6" t="s">
        <v>206</v>
      </c>
      <c r="B207" s="5"/>
      <c r="C207" s="5"/>
      <c r="D207" s="5">
        <f t="shared" si="3"/>
        <v>0</v>
      </c>
    </row>
    <row r="208" spans="1:4" ht="18.75" hidden="1">
      <c r="A208" s="6" t="s">
        <v>207</v>
      </c>
      <c r="B208" s="5"/>
      <c r="C208" s="5"/>
      <c r="D208" s="5">
        <f t="shared" si="3"/>
        <v>0</v>
      </c>
    </row>
    <row r="209" spans="1:4" ht="18.75" hidden="1">
      <c r="A209" s="8" t="s">
        <v>208</v>
      </c>
      <c r="B209" s="5"/>
      <c r="C209" s="5"/>
      <c r="D209" s="5">
        <f t="shared" si="3"/>
        <v>0</v>
      </c>
    </row>
    <row r="210" spans="1:4" ht="18.75" hidden="1">
      <c r="A210" s="8" t="s">
        <v>209</v>
      </c>
      <c r="B210" s="5"/>
      <c r="C210" s="5"/>
      <c r="D210" s="5">
        <f t="shared" si="3"/>
        <v>0</v>
      </c>
    </row>
    <row r="211" spans="1:4" ht="18.75" hidden="1">
      <c r="A211" s="8" t="s">
        <v>210</v>
      </c>
      <c r="B211" s="5"/>
      <c r="C211" s="5"/>
      <c r="D211" s="5">
        <f t="shared" si="3"/>
        <v>0</v>
      </c>
    </row>
    <row r="212" spans="1:4" ht="18.75" hidden="1">
      <c r="A212" s="8" t="s">
        <v>211</v>
      </c>
      <c r="B212" s="5"/>
      <c r="C212" s="5"/>
      <c r="D212" s="5">
        <f t="shared" si="3"/>
        <v>0</v>
      </c>
    </row>
    <row r="213" spans="1:4" ht="18.75" hidden="1">
      <c r="A213" s="4" t="s">
        <v>212</v>
      </c>
      <c r="B213" s="5"/>
      <c r="C213" s="5"/>
      <c r="D213" s="5">
        <f t="shared" si="3"/>
        <v>0</v>
      </c>
    </row>
    <row r="214" spans="1:4" ht="18.75" hidden="1">
      <c r="A214" s="4" t="s">
        <v>213</v>
      </c>
      <c r="B214" s="5"/>
      <c r="C214" s="5"/>
      <c r="D214" s="5">
        <f t="shared" si="3"/>
        <v>0</v>
      </c>
    </row>
    <row r="215" spans="1:4" ht="18.75" hidden="1">
      <c r="A215" s="8" t="s">
        <v>214</v>
      </c>
      <c r="B215" s="5"/>
      <c r="C215" s="5"/>
      <c r="D215" s="5">
        <f t="shared" si="3"/>
        <v>0</v>
      </c>
    </row>
    <row r="216" spans="1:4" ht="18.75" hidden="1">
      <c r="A216" s="8" t="s">
        <v>215</v>
      </c>
      <c r="B216" s="5"/>
      <c r="C216" s="5"/>
      <c r="D216" s="5">
        <f t="shared" si="3"/>
        <v>0</v>
      </c>
    </row>
    <row r="217" spans="1:4" ht="18.75" hidden="1">
      <c r="A217" s="8" t="s">
        <v>216</v>
      </c>
      <c r="B217" s="5"/>
      <c r="C217" s="5"/>
      <c r="D217" s="5">
        <f t="shared" si="3"/>
        <v>0</v>
      </c>
    </row>
    <row r="218" spans="1:4" ht="18.75" hidden="1">
      <c r="A218" s="6" t="s">
        <v>217</v>
      </c>
      <c r="B218" s="5"/>
      <c r="C218" s="5"/>
      <c r="D218" s="5">
        <f t="shared" si="3"/>
        <v>0</v>
      </c>
    </row>
    <row r="219" spans="1:4" ht="18.75" hidden="1">
      <c r="A219" s="8" t="s">
        <v>218</v>
      </c>
      <c r="B219" s="5"/>
      <c r="C219" s="5"/>
      <c r="D219" s="5">
        <f t="shared" si="3"/>
        <v>0</v>
      </c>
    </row>
    <row r="220" spans="1:4" ht="18.75" hidden="1">
      <c r="A220" s="6" t="s">
        <v>219</v>
      </c>
      <c r="B220" s="5"/>
      <c r="C220" s="5"/>
      <c r="D220" s="5">
        <f t="shared" si="3"/>
        <v>0</v>
      </c>
    </row>
    <row r="221" spans="1:4" ht="18.75" hidden="1">
      <c r="A221" s="8" t="s">
        <v>220</v>
      </c>
      <c r="B221" s="5"/>
      <c r="C221" s="5"/>
      <c r="D221" s="5">
        <f t="shared" si="3"/>
        <v>0</v>
      </c>
    </row>
    <row r="222" spans="1:4" ht="18.75" hidden="1">
      <c r="A222" s="8" t="s">
        <v>221</v>
      </c>
      <c r="B222" s="5"/>
      <c r="C222" s="5"/>
      <c r="D222" s="5">
        <f t="shared" si="3"/>
        <v>0</v>
      </c>
    </row>
    <row r="223" spans="1:4" ht="18.75" hidden="1">
      <c r="A223" s="8" t="s">
        <v>222</v>
      </c>
      <c r="B223" s="5"/>
      <c r="C223" s="5"/>
      <c r="D223" s="5">
        <f t="shared" si="3"/>
        <v>0</v>
      </c>
    </row>
    <row r="224" spans="1:4" ht="18.75" hidden="1">
      <c r="A224" s="8" t="s">
        <v>223</v>
      </c>
      <c r="B224" s="5"/>
      <c r="C224" s="5"/>
      <c r="D224" s="5">
        <f t="shared" si="3"/>
        <v>0</v>
      </c>
    </row>
    <row r="225" spans="1:4" ht="18.75" hidden="1">
      <c r="A225" s="11" t="s">
        <v>224</v>
      </c>
      <c r="B225" s="5"/>
      <c r="C225" s="5"/>
      <c r="D225" s="5">
        <f t="shared" si="3"/>
        <v>0</v>
      </c>
    </row>
    <row r="226" spans="1:4" ht="18.75" hidden="1">
      <c r="A226" s="4" t="s">
        <v>225</v>
      </c>
      <c r="B226" s="5"/>
      <c r="C226" s="5"/>
      <c r="D226" s="5">
        <f t="shared" si="3"/>
        <v>0</v>
      </c>
    </row>
    <row r="227" spans="1:4" ht="18.75" hidden="1">
      <c r="A227" s="6" t="s">
        <v>226</v>
      </c>
      <c r="B227" s="5"/>
      <c r="C227" s="5"/>
      <c r="D227" s="5">
        <f t="shared" si="3"/>
        <v>0</v>
      </c>
    </row>
    <row r="228" spans="1:4" ht="18.75" hidden="1">
      <c r="A228" s="8" t="s">
        <v>227</v>
      </c>
      <c r="B228" s="5"/>
      <c r="C228" s="5"/>
      <c r="D228" s="5">
        <f t="shared" si="3"/>
        <v>0</v>
      </c>
    </row>
    <row r="229" spans="1:4" ht="18.75" hidden="1">
      <c r="A229" s="8" t="s">
        <v>228</v>
      </c>
      <c r="B229" s="5"/>
      <c r="C229" s="5"/>
      <c r="D229" s="5">
        <f t="shared" si="3"/>
        <v>0</v>
      </c>
    </row>
    <row r="230" spans="1:4" ht="18.75" hidden="1">
      <c r="A230" s="6" t="s">
        <v>229</v>
      </c>
      <c r="B230" s="9"/>
      <c r="C230" s="9"/>
      <c r="D230" s="5">
        <f t="shared" si="3"/>
        <v>0</v>
      </c>
    </row>
    <row r="231" spans="1:4" ht="18.75" hidden="1">
      <c r="A231" s="6" t="s">
        <v>230</v>
      </c>
      <c r="B231" s="9"/>
      <c r="C231" s="9"/>
      <c r="D231" s="5">
        <f t="shared" si="3"/>
        <v>0</v>
      </c>
    </row>
    <row r="232" spans="1:4" ht="18.75" hidden="1">
      <c r="A232" s="11" t="s">
        <v>231</v>
      </c>
      <c r="B232" s="5"/>
      <c r="C232" s="5"/>
      <c r="D232" s="5">
        <f t="shared" si="3"/>
        <v>0</v>
      </c>
    </row>
    <row r="233" spans="1:4" ht="18.75" hidden="1">
      <c r="A233" s="10" t="s">
        <v>232</v>
      </c>
      <c r="B233" s="5"/>
      <c r="C233" s="5"/>
      <c r="D233" s="5">
        <f t="shared" si="3"/>
        <v>0</v>
      </c>
    </row>
    <row r="234" spans="1:4" ht="18.75" hidden="1">
      <c r="A234" s="10" t="s">
        <v>233</v>
      </c>
      <c r="B234" s="5"/>
      <c r="C234" s="5"/>
      <c r="D234" s="5">
        <f t="shared" si="3"/>
        <v>0</v>
      </c>
    </row>
    <row r="235" spans="1:4" ht="18.75" hidden="1">
      <c r="A235" s="6" t="s">
        <v>234</v>
      </c>
      <c r="B235" s="5"/>
      <c r="C235" s="5"/>
      <c r="D235" s="5">
        <f t="shared" si="3"/>
        <v>0</v>
      </c>
    </row>
    <row r="236" spans="1:4" ht="18.75" hidden="1">
      <c r="A236" s="6" t="s">
        <v>235</v>
      </c>
      <c r="B236" s="5"/>
      <c r="C236" s="5"/>
      <c r="D236" s="5">
        <f t="shared" si="3"/>
        <v>0</v>
      </c>
    </row>
    <row r="237" spans="1:4" ht="18.75">
      <c r="A237" s="8" t="s">
        <v>236</v>
      </c>
      <c r="B237" s="5">
        <v>16</v>
      </c>
      <c r="C237" s="5">
        <v>22000</v>
      </c>
      <c r="D237" s="5">
        <f t="shared" si="3"/>
        <v>352000</v>
      </c>
    </row>
    <row r="238" spans="1:4" ht="18.75" hidden="1">
      <c r="A238" s="8" t="s">
        <v>237</v>
      </c>
      <c r="B238" s="5"/>
      <c r="C238" s="5"/>
      <c r="D238" s="5">
        <f t="shared" si="3"/>
        <v>0</v>
      </c>
    </row>
    <row r="239" spans="1:4" ht="18.75" hidden="1">
      <c r="A239" s="8" t="s">
        <v>238</v>
      </c>
      <c r="B239" s="5"/>
      <c r="C239" s="5"/>
      <c r="D239" s="5">
        <f t="shared" si="3"/>
        <v>0</v>
      </c>
    </row>
    <row r="240" spans="1:4" ht="18.75" hidden="1">
      <c r="A240" s="11" t="s">
        <v>239</v>
      </c>
      <c r="B240" s="5"/>
      <c r="C240" s="5"/>
      <c r="D240" s="5">
        <f t="shared" si="3"/>
        <v>0</v>
      </c>
    </row>
    <row r="241" spans="1:4" ht="18.75" hidden="1">
      <c r="A241" s="4" t="s">
        <v>240</v>
      </c>
      <c r="B241" s="5"/>
      <c r="C241" s="5"/>
      <c r="D241" s="5">
        <f t="shared" si="3"/>
        <v>0</v>
      </c>
    </row>
    <row r="242" spans="1:4" ht="18.75" hidden="1">
      <c r="A242" s="8" t="s">
        <v>241</v>
      </c>
      <c r="B242" s="5"/>
      <c r="C242" s="5"/>
      <c r="D242" s="5">
        <f t="shared" si="3"/>
        <v>0</v>
      </c>
    </row>
    <row r="243" spans="1:4" ht="18.75" hidden="1">
      <c r="A243" s="8" t="s">
        <v>242</v>
      </c>
      <c r="B243" s="5"/>
      <c r="C243" s="5"/>
      <c r="D243" s="5">
        <f t="shared" si="3"/>
        <v>0</v>
      </c>
    </row>
    <row r="244" spans="1:4" ht="18.75" hidden="1">
      <c r="A244" s="4" t="s">
        <v>243</v>
      </c>
      <c r="B244" s="5"/>
      <c r="C244" s="5"/>
      <c r="D244" s="5">
        <f t="shared" si="3"/>
        <v>0</v>
      </c>
    </row>
    <row r="245" spans="1:4" ht="18.75" hidden="1">
      <c r="A245" s="10" t="s">
        <v>244</v>
      </c>
      <c r="B245" s="5"/>
      <c r="C245" s="5"/>
      <c r="D245" s="5">
        <f t="shared" si="3"/>
        <v>0</v>
      </c>
    </row>
    <row r="246" spans="1:4" ht="18.75" hidden="1">
      <c r="A246" s="8" t="s">
        <v>245</v>
      </c>
      <c r="B246" s="5"/>
      <c r="C246" s="5"/>
      <c r="D246" s="5">
        <f t="shared" si="3"/>
        <v>0</v>
      </c>
    </row>
    <row r="247" spans="1:4" ht="18.75" hidden="1">
      <c r="A247" s="8" t="s">
        <v>246</v>
      </c>
      <c r="B247" s="5"/>
      <c r="C247" s="5"/>
      <c r="D247" s="5">
        <f t="shared" si="3"/>
        <v>0</v>
      </c>
    </row>
    <row r="248" spans="1:4" ht="18.75" hidden="1">
      <c r="A248" s="8" t="s">
        <v>247</v>
      </c>
      <c r="B248" s="5"/>
      <c r="C248" s="5"/>
      <c r="D248" s="5">
        <f t="shared" si="3"/>
        <v>0</v>
      </c>
    </row>
    <row r="249" spans="1:4" ht="18.75" hidden="1">
      <c r="A249" s="8" t="s">
        <v>248</v>
      </c>
      <c r="B249" s="5"/>
      <c r="C249" s="5"/>
      <c r="D249" s="5">
        <f t="shared" si="3"/>
        <v>0</v>
      </c>
    </row>
    <row r="250" spans="1:4" ht="18.75" hidden="1">
      <c r="A250" s="10" t="s">
        <v>249</v>
      </c>
      <c r="B250" s="5"/>
      <c r="C250" s="5"/>
      <c r="D250" s="5">
        <f t="shared" si="3"/>
        <v>0</v>
      </c>
    </row>
    <row r="251" spans="1:4" ht="18.75" hidden="1">
      <c r="A251" s="8" t="s">
        <v>250</v>
      </c>
      <c r="B251" s="5"/>
      <c r="C251" s="5"/>
      <c r="D251" s="5">
        <f t="shared" si="3"/>
        <v>0</v>
      </c>
    </row>
    <row r="252" spans="1:4" ht="18.75" hidden="1">
      <c r="A252" s="8" t="s">
        <v>251</v>
      </c>
      <c r="B252" s="5"/>
      <c r="C252" s="5"/>
      <c r="D252" s="5">
        <f t="shared" si="3"/>
        <v>0</v>
      </c>
    </row>
    <row r="253" spans="1:4" ht="18.75" hidden="1">
      <c r="A253" s="10" t="s">
        <v>252</v>
      </c>
      <c r="B253" s="5"/>
      <c r="C253" s="5"/>
      <c r="D253" s="5">
        <f t="shared" si="3"/>
        <v>0</v>
      </c>
    </row>
    <row r="254" spans="1:4" ht="18.75" hidden="1">
      <c r="A254" s="10" t="s">
        <v>253</v>
      </c>
      <c r="B254" s="5"/>
      <c r="C254" s="5"/>
      <c r="D254" s="5">
        <f t="shared" si="3"/>
        <v>0</v>
      </c>
    </row>
    <row r="255" spans="1:4" ht="18.75">
      <c r="A255" s="8" t="s">
        <v>254</v>
      </c>
      <c r="B255" s="5">
        <v>12</v>
      </c>
      <c r="C255" s="5">
        <v>30000</v>
      </c>
      <c r="D255" s="5">
        <f t="shared" si="3"/>
        <v>360000</v>
      </c>
    </row>
    <row r="256" spans="1:4" ht="18.75" hidden="1">
      <c r="A256" s="8" t="s">
        <v>255</v>
      </c>
      <c r="B256" s="5"/>
      <c r="C256" s="5"/>
      <c r="D256" s="5">
        <f t="shared" si="3"/>
        <v>0</v>
      </c>
    </row>
    <row r="257" spans="1:4" ht="18.75" hidden="1">
      <c r="A257" s="10" t="s">
        <v>256</v>
      </c>
      <c r="B257" s="5"/>
      <c r="C257" s="5"/>
      <c r="D257" s="5">
        <f t="shared" si="3"/>
        <v>0</v>
      </c>
    </row>
    <row r="258" spans="1:4" ht="18.75" hidden="1">
      <c r="A258" s="8" t="s">
        <v>257</v>
      </c>
      <c r="B258" s="5"/>
      <c r="C258" s="5"/>
      <c r="D258" s="5">
        <f t="shared" si="3"/>
        <v>0</v>
      </c>
    </row>
    <row r="259" spans="1:4" ht="18.75" hidden="1">
      <c r="A259" s="8" t="s">
        <v>258</v>
      </c>
      <c r="B259" s="5"/>
      <c r="C259" s="5"/>
      <c r="D259" s="5">
        <f t="shared" si="3"/>
        <v>0</v>
      </c>
    </row>
    <row r="260" spans="1:4" ht="18.75" hidden="1">
      <c r="A260" s="8" t="s">
        <v>259</v>
      </c>
      <c r="B260" s="5"/>
      <c r="C260" s="5"/>
      <c r="D260" s="5">
        <f t="shared" ref="D260:D308" si="4">B260*C260</f>
        <v>0</v>
      </c>
    </row>
    <row r="261" spans="1:4" ht="18.75" hidden="1">
      <c r="A261" s="8" t="s">
        <v>260</v>
      </c>
      <c r="B261" s="5"/>
      <c r="C261" s="5"/>
      <c r="D261" s="5">
        <f t="shared" si="4"/>
        <v>0</v>
      </c>
    </row>
    <row r="262" spans="1:4" ht="18.75" hidden="1">
      <c r="A262" s="8" t="s">
        <v>261</v>
      </c>
      <c r="B262" s="5"/>
      <c r="C262" s="5"/>
      <c r="D262" s="5">
        <f t="shared" si="4"/>
        <v>0</v>
      </c>
    </row>
    <row r="263" spans="1:4" ht="18.75" hidden="1">
      <c r="A263" s="8" t="s">
        <v>262</v>
      </c>
      <c r="B263" s="5"/>
      <c r="C263" s="5"/>
      <c r="D263" s="5">
        <f t="shared" si="4"/>
        <v>0</v>
      </c>
    </row>
    <row r="264" spans="1:4" ht="18.75" hidden="1">
      <c r="A264" s="8" t="s">
        <v>263</v>
      </c>
      <c r="B264" s="5"/>
      <c r="C264" s="5"/>
      <c r="D264" s="5">
        <f t="shared" si="4"/>
        <v>0</v>
      </c>
    </row>
    <row r="265" spans="1:4" ht="18.75" hidden="1">
      <c r="A265" s="8" t="s">
        <v>264</v>
      </c>
      <c r="B265" s="5"/>
      <c r="C265" s="5"/>
      <c r="D265" s="5">
        <f t="shared" si="4"/>
        <v>0</v>
      </c>
    </row>
    <row r="266" spans="1:4" ht="18.75" hidden="1">
      <c r="A266" s="8" t="s">
        <v>265</v>
      </c>
      <c r="B266" s="5"/>
      <c r="C266" s="5"/>
      <c r="D266" s="5">
        <f t="shared" si="4"/>
        <v>0</v>
      </c>
    </row>
    <row r="267" spans="1:4" ht="18.75" hidden="1">
      <c r="A267" s="8" t="s">
        <v>266</v>
      </c>
      <c r="B267" s="5"/>
      <c r="C267" s="5"/>
      <c r="D267" s="5">
        <f t="shared" si="4"/>
        <v>0</v>
      </c>
    </row>
    <row r="268" spans="1:4" ht="18.75" hidden="1">
      <c r="A268" s="11" t="s">
        <v>267</v>
      </c>
      <c r="B268" s="5"/>
      <c r="C268" s="5"/>
      <c r="D268" s="5">
        <f t="shared" si="4"/>
        <v>0</v>
      </c>
    </row>
    <row r="269" spans="1:4" ht="18.75" hidden="1">
      <c r="A269" s="8" t="s">
        <v>310</v>
      </c>
      <c r="B269" s="5"/>
      <c r="C269" s="5"/>
      <c r="D269" s="5">
        <f t="shared" si="4"/>
        <v>0</v>
      </c>
    </row>
    <row r="270" spans="1:4" ht="18.75" hidden="1">
      <c r="A270" s="8" t="s">
        <v>269</v>
      </c>
      <c r="B270" s="5"/>
      <c r="C270" s="5"/>
      <c r="D270" s="5">
        <f t="shared" si="4"/>
        <v>0</v>
      </c>
    </row>
    <row r="271" spans="1:4" ht="18.75" hidden="1">
      <c r="A271" s="8" t="s">
        <v>311</v>
      </c>
      <c r="B271" s="5"/>
      <c r="C271" s="5"/>
      <c r="D271" s="5">
        <f t="shared" si="4"/>
        <v>0</v>
      </c>
    </row>
    <row r="272" spans="1:4" ht="18.75" hidden="1">
      <c r="A272" s="8" t="s">
        <v>270</v>
      </c>
      <c r="B272" s="5"/>
      <c r="C272" s="5"/>
      <c r="D272" s="5">
        <f t="shared" si="4"/>
        <v>0</v>
      </c>
    </row>
    <row r="273" spans="1:4" ht="18.75" hidden="1">
      <c r="A273" s="8" t="s">
        <v>271</v>
      </c>
      <c r="B273" s="5"/>
      <c r="C273" s="5"/>
      <c r="D273" s="5">
        <f t="shared" si="4"/>
        <v>0</v>
      </c>
    </row>
    <row r="274" spans="1:4" ht="18.75" hidden="1">
      <c r="A274" s="8" t="s">
        <v>272</v>
      </c>
      <c r="B274" s="5"/>
      <c r="C274" s="5"/>
      <c r="D274" s="5">
        <f t="shared" si="4"/>
        <v>0</v>
      </c>
    </row>
    <row r="275" spans="1:4" ht="18.75" hidden="1">
      <c r="A275" s="8" t="s">
        <v>273</v>
      </c>
      <c r="B275" s="5"/>
      <c r="C275" s="5"/>
      <c r="D275" s="5">
        <f t="shared" si="4"/>
        <v>0</v>
      </c>
    </row>
    <row r="276" spans="1:4" ht="18.75" hidden="1">
      <c r="A276" s="8" t="s">
        <v>274</v>
      </c>
      <c r="B276" s="5"/>
      <c r="C276" s="5"/>
      <c r="D276" s="5">
        <f t="shared" si="4"/>
        <v>0</v>
      </c>
    </row>
    <row r="277" spans="1:4" ht="18.75" hidden="1">
      <c r="A277" s="19" t="s">
        <v>275</v>
      </c>
      <c r="B277" s="5"/>
      <c r="C277" s="5"/>
      <c r="D277" s="5">
        <f t="shared" si="4"/>
        <v>0</v>
      </c>
    </row>
    <row r="278" spans="1:4" ht="18.75" hidden="1">
      <c r="A278" s="8" t="s">
        <v>276</v>
      </c>
      <c r="B278" s="5"/>
      <c r="C278" s="5"/>
      <c r="D278" s="5">
        <f t="shared" si="4"/>
        <v>0</v>
      </c>
    </row>
    <row r="279" spans="1:4" ht="18.75" hidden="1">
      <c r="A279" s="8" t="s">
        <v>277</v>
      </c>
      <c r="B279" s="5"/>
      <c r="C279" s="5"/>
      <c r="D279" s="5">
        <f t="shared" si="4"/>
        <v>0</v>
      </c>
    </row>
    <row r="280" spans="1:4" ht="18.75" hidden="1">
      <c r="A280" s="26" t="s">
        <v>278</v>
      </c>
      <c r="B280" s="5"/>
      <c r="C280" s="5"/>
      <c r="D280" s="5">
        <f t="shared" si="4"/>
        <v>0</v>
      </c>
    </row>
    <row r="281" spans="1:4" ht="18.75" hidden="1">
      <c r="A281" s="4" t="s">
        <v>279</v>
      </c>
      <c r="B281" s="9"/>
      <c r="C281" s="9"/>
      <c r="D281" s="5">
        <f t="shared" si="4"/>
        <v>0</v>
      </c>
    </row>
    <row r="282" spans="1:4" ht="18.75">
      <c r="A282" s="8" t="s">
        <v>280</v>
      </c>
      <c r="B282" s="5">
        <v>15</v>
      </c>
      <c r="C282" s="5">
        <v>5500</v>
      </c>
      <c r="D282" s="5">
        <f t="shared" si="4"/>
        <v>82500</v>
      </c>
    </row>
    <row r="283" spans="1:4" ht="18.75" hidden="1">
      <c r="A283" s="8" t="s">
        <v>281</v>
      </c>
      <c r="B283" s="5"/>
      <c r="C283" s="5"/>
      <c r="D283" s="5">
        <f t="shared" si="4"/>
        <v>0</v>
      </c>
    </row>
    <row r="284" spans="1:4" ht="18.75">
      <c r="A284" s="8" t="s">
        <v>282</v>
      </c>
      <c r="B284" s="5">
        <v>65</v>
      </c>
      <c r="C284" s="5">
        <v>6000</v>
      </c>
      <c r="D284" s="5">
        <f t="shared" si="4"/>
        <v>390000</v>
      </c>
    </row>
    <row r="285" spans="1:4" ht="18.75" hidden="1">
      <c r="A285" s="11" t="s">
        <v>283</v>
      </c>
      <c r="B285" s="5"/>
      <c r="C285" s="5"/>
      <c r="D285" s="5">
        <f t="shared" si="4"/>
        <v>0</v>
      </c>
    </row>
    <row r="286" spans="1:4" ht="18.75" hidden="1">
      <c r="A286" s="8" t="s">
        <v>284</v>
      </c>
      <c r="B286" s="5"/>
      <c r="C286" s="5"/>
      <c r="D286" s="5">
        <f t="shared" si="4"/>
        <v>0</v>
      </c>
    </row>
    <row r="287" spans="1:4" ht="18.75">
      <c r="A287" s="19" t="s">
        <v>285</v>
      </c>
      <c r="B287" s="5">
        <v>40</v>
      </c>
      <c r="C287" s="5">
        <v>4200</v>
      </c>
      <c r="D287" s="5">
        <f t="shared" si="4"/>
        <v>168000</v>
      </c>
    </row>
    <row r="288" spans="1:4" ht="18.75" hidden="1">
      <c r="A288" s="6" t="s">
        <v>286</v>
      </c>
      <c r="B288" s="5"/>
      <c r="C288" s="5"/>
      <c r="D288" s="5">
        <f t="shared" si="4"/>
        <v>0</v>
      </c>
    </row>
    <row r="289" spans="1:4" ht="18.75" hidden="1">
      <c r="A289" s="8" t="s">
        <v>287</v>
      </c>
      <c r="B289" s="5"/>
      <c r="C289" s="5"/>
      <c r="D289" s="5">
        <f t="shared" si="4"/>
        <v>0</v>
      </c>
    </row>
    <row r="290" spans="1:4" ht="18.75" hidden="1">
      <c r="A290" s="8" t="s">
        <v>288</v>
      </c>
      <c r="B290" s="5"/>
      <c r="C290" s="5"/>
      <c r="D290" s="5">
        <f t="shared" si="4"/>
        <v>0</v>
      </c>
    </row>
    <row r="291" spans="1:4" ht="18.75" hidden="1">
      <c r="A291" s="8" t="s">
        <v>289</v>
      </c>
      <c r="B291" s="5"/>
      <c r="C291" s="5"/>
      <c r="D291" s="5">
        <f t="shared" si="4"/>
        <v>0</v>
      </c>
    </row>
    <row r="292" spans="1:4" ht="18.75">
      <c r="A292" s="8" t="s">
        <v>290</v>
      </c>
      <c r="B292" s="5">
        <v>5</v>
      </c>
      <c r="C292" s="5">
        <v>9000</v>
      </c>
      <c r="D292" s="5">
        <f t="shared" si="4"/>
        <v>45000</v>
      </c>
    </row>
    <row r="293" spans="1:4" ht="18.75" hidden="1">
      <c r="A293" s="24" t="s">
        <v>291</v>
      </c>
      <c r="B293" s="5"/>
      <c r="C293" s="5"/>
      <c r="D293" s="5">
        <f t="shared" si="4"/>
        <v>0</v>
      </c>
    </row>
    <row r="294" spans="1:4" ht="18.75" hidden="1">
      <c r="A294" s="27" t="s">
        <v>292</v>
      </c>
      <c r="B294" s="5"/>
      <c r="C294" s="5"/>
      <c r="D294" s="5">
        <f t="shared" si="4"/>
        <v>0</v>
      </c>
    </row>
    <row r="295" spans="1:4" ht="18.75" hidden="1">
      <c r="A295" s="4" t="s">
        <v>293</v>
      </c>
      <c r="B295" s="5"/>
      <c r="C295" s="5"/>
      <c r="D295" s="5">
        <f t="shared" si="4"/>
        <v>0</v>
      </c>
    </row>
    <row r="296" spans="1:4" ht="18.75" hidden="1">
      <c r="A296" s="6" t="s">
        <v>294</v>
      </c>
      <c r="B296" s="5"/>
      <c r="C296" s="5"/>
      <c r="D296" s="5">
        <f t="shared" si="4"/>
        <v>0</v>
      </c>
    </row>
    <row r="297" spans="1:4" ht="18.75" hidden="1">
      <c r="A297" s="28" t="s">
        <v>295</v>
      </c>
      <c r="B297" s="5"/>
      <c r="C297" s="5"/>
      <c r="D297" s="5">
        <f t="shared" si="4"/>
        <v>0</v>
      </c>
    </row>
    <row r="298" spans="1:4" ht="18.75" hidden="1">
      <c r="A298" s="8" t="s">
        <v>296</v>
      </c>
      <c r="B298" s="5"/>
      <c r="C298" s="5"/>
      <c r="D298" s="5">
        <f t="shared" si="4"/>
        <v>0</v>
      </c>
    </row>
    <row r="299" spans="1:4" ht="18.75" hidden="1">
      <c r="A299" s="6" t="s">
        <v>297</v>
      </c>
      <c r="B299" s="5"/>
      <c r="C299" s="5"/>
      <c r="D299" s="5">
        <f t="shared" si="4"/>
        <v>0</v>
      </c>
    </row>
    <row r="300" spans="1:4" ht="18.75" hidden="1">
      <c r="A300" s="6" t="s">
        <v>298</v>
      </c>
      <c r="B300" s="5"/>
      <c r="C300" s="5"/>
      <c r="D300" s="5">
        <f t="shared" si="4"/>
        <v>0</v>
      </c>
    </row>
    <row r="301" spans="1:4" ht="18.75" hidden="1">
      <c r="A301" s="8" t="s">
        <v>317</v>
      </c>
      <c r="B301" s="5"/>
      <c r="C301" s="5"/>
      <c r="D301" s="5">
        <f t="shared" si="4"/>
        <v>0</v>
      </c>
    </row>
    <row r="302" spans="1:4" ht="18.75" hidden="1">
      <c r="A302" s="11" t="s">
        <v>300</v>
      </c>
      <c r="B302" s="5"/>
      <c r="C302" s="5"/>
      <c r="D302" s="5">
        <f t="shared" si="4"/>
        <v>0</v>
      </c>
    </row>
    <row r="303" spans="1:4" ht="18.75">
      <c r="A303" s="11" t="s">
        <v>301</v>
      </c>
      <c r="B303" s="5">
        <f>650+400</f>
        <v>1050</v>
      </c>
      <c r="C303" s="5">
        <v>26000</v>
      </c>
      <c r="D303" s="5">
        <f t="shared" si="4"/>
        <v>27300000</v>
      </c>
    </row>
    <row r="304" spans="1:4" ht="18.75" hidden="1">
      <c r="A304" s="6" t="s">
        <v>302</v>
      </c>
      <c r="B304" s="5"/>
      <c r="C304" s="5"/>
      <c r="D304" s="5">
        <f t="shared" si="4"/>
        <v>0</v>
      </c>
    </row>
    <row r="305" spans="1:4" ht="18.75" hidden="1">
      <c r="A305" s="6" t="s">
        <v>303</v>
      </c>
      <c r="B305" s="5"/>
      <c r="C305" s="5"/>
      <c r="D305" s="5">
        <f t="shared" si="4"/>
        <v>0</v>
      </c>
    </row>
    <row r="306" spans="1:4" ht="18.75" hidden="1">
      <c r="A306" s="6" t="s">
        <v>304</v>
      </c>
      <c r="B306" s="5"/>
      <c r="C306" s="5"/>
      <c r="D306" s="5">
        <f t="shared" si="4"/>
        <v>0</v>
      </c>
    </row>
    <row r="307" spans="1:4" ht="18.75" hidden="1">
      <c r="A307" s="28" t="s">
        <v>305</v>
      </c>
      <c r="B307" s="5"/>
      <c r="C307" s="5"/>
      <c r="D307" s="5">
        <f t="shared" si="4"/>
        <v>0</v>
      </c>
    </row>
    <row r="308" spans="1:4" ht="18.75" hidden="1">
      <c r="A308" s="8" t="s">
        <v>306</v>
      </c>
      <c r="B308" s="5"/>
      <c r="C308" s="5"/>
      <c r="D308" s="5">
        <f t="shared" si="4"/>
        <v>0</v>
      </c>
    </row>
    <row r="309" spans="1:4" ht="18.75">
      <c r="A309" s="29"/>
      <c r="B309" s="30">
        <f>SUM(B3:B308)</f>
        <v>7834.6</v>
      </c>
      <c r="C309" s="30"/>
      <c r="D309" s="30">
        <f t="shared" ref="D309" si="5">SUM(D3:D308)</f>
        <v>119883000</v>
      </c>
    </row>
  </sheetData>
  <protectedRanges>
    <protectedRange password="CF71" sqref="B1:D308" name="tho"/>
  </protectedRanges>
  <autoFilter ref="A2:D309" xr:uid="{00000000-0009-0000-0000-000007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309"/>
  <sheetViews>
    <sheetView topLeftCell="A114" workbookViewId="0">
      <selection activeCell="B287" sqref="B287"/>
    </sheetView>
  </sheetViews>
  <sheetFormatPr defaultRowHeight="15"/>
  <cols>
    <col min="1" max="1" width="41.42578125" customWidth="1"/>
    <col min="3" max="3" width="11.5703125" customWidth="1"/>
    <col min="4" max="4" width="24.42578125" customWidth="1"/>
  </cols>
  <sheetData>
    <row r="1" spans="1:4">
      <c r="A1" s="1" t="s">
        <v>321</v>
      </c>
      <c r="B1" s="2"/>
      <c r="C1" s="2"/>
      <c r="D1" s="36"/>
    </row>
    <row r="2" spans="1:4" ht="25.5">
      <c r="A2" s="31" t="s">
        <v>0</v>
      </c>
      <c r="B2" s="3" t="s">
        <v>1</v>
      </c>
      <c r="C2" s="3" t="s">
        <v>308</v>
      </c>
      <c r="D2" s="37" t="s">
        <v>309</v>
      </c>
    </row>
    <row r="3" spans="1:4" ht="18.75">
      <c r="A3" s="17" t="s">
        <v>73</v>
      </c>
      <c r="B3" s="5">
        <v>10</v>
      </c>
      <c r="C3" s="5">
        <v>26000</v>
      </c>
      <c r="D3" s="38">
        <f t="shared" ref="D3:D66" si="0">B3*C3</f>
        <v>260000</v>
      </c>
    </row>
    <row r="4" spans="1:4" ht="18.75" hidden="1">
      <c r="A4" s="6" t="s">
        <v>3</v>
      </c>
      <c r="B4" s="5"/>
      <c r="C4" s="5"/>
      <c r="D4" s="38">
        <f t="shared" si="0"/>
        <v>0</v>
      </c>
    </row>
    <row r="5" spans="1:4" ht="18.75" hidden="1">
      <c r="A5" s="4" t="s">
        <v>4</v>
      </c>
      <c r="B5" s="5"/>
      <c r="C5" s="5"/>
      <c r="D5" s="38">
        <f t="shared" si="0"/>
        <v>0</v>
      </c>
    </row>
    <row r="6" spans="1:4" ht="18.75" hidden="1">
      <c r="A6" s="4" t="s">
        <v>5</v>
      </c>
      <c r="B6" s="5"/>
      <c r="C6" s="5"/>
      <c r="D6" s="38">
        <f t="shared" si="0"/>
        <v>0</v>
      </c>
    </row>
    <row r="7" spans="1:4" ht="18.75" hidden="1">
      <c r="A7" s="4" t="s">
        <v>6</v>
      </c>
      <c r="B7" s="5"/>
      <c r="C7" s="5"/>
      <c r="D7" s="38">
        <f t="shared" si="0"/>
        <v>0</v>
      </c>
    </row>
    <row r="8" spans="1:4" ht="18.75" hidden="1">
      <c r="A8" s="7" t="s">
        <v>7</v>
      </c>
      <c r="B8" s="5"/>
      <c r="C8" s="5"/>
      <c r="D8" s="38">
        <f t="shared" si="0"/>
        <v>0</v>
      </c>
    </row>
    <row r="9" spans="1:4" ht="18.75" hidden="1">
      <c r="A9" s="8" t="s">
        <v>8</v>
      </c>
      <c r="B9" s="5"/>
      <c r="C9" s="5"/>
      <c r="D9" s="38">
        <f t="shared" si="0"/>
        <v>0</v>
      </c>
    </row>
    <row r="10" spans="1:4" ht="18.75" hidden="1">
      <c r="A10" s="4" t="s">
        <v>9</v>
      </c>
      <c r="B10" s="9"/>
      <c r="C10" s="9"/>
      <c r="D10" s="38">
        <f t="shared" si="0"/>
        <v>0</v>
      </c>
    </row>
    <row r="11" spans="1:4" ht="18.75" hidden="1">
      <c r="A11" s="4" t="s">
        <v>10</v>
      </c>
      <c r="B11" s="9"/>
      <c r="C11" s="9"/>
      <c r="D11" s="38">
        <f t="shared" si="0"/>
        <v>0</v>
      </c>
    </row>
    <row r="12" spans="1:4" ht="18.75" hidden="1">
      <c r="A12" s="4" t="s">
        <v>11</v>
      </c>
      <c r="B12" s="9"/>
      <c r="C12" s="9"/>
      <c r="D12" s="38">
        <f t="shared" si="0"/>
        <v>0</v>
      </c>
    </row>
    <row r="13" spans="1:4" ht="18.75" hidden="1">
      <c r="A13" s="8" t="s">
        <v>12</v>
      </c>
      <c r="B13" s="5"/>
      <c r="C13" s="5"/>
      <c r="D13" s="38">
        <f t="shared" si="0"/>
        <v>0</v>
      </c>
    </row>
    <row r="14" spans="1:4" ht="18.75" hidden="1">
      <c r="A14" s="8" t="s">
        <v>13</v>
      </c>
      <c r="B14" s="5"/>
      <c r="C14" s="5"/>
      <c r="D14" s="38">
        <f t="shared" si="0"/>
        <v>0</v>
      </c>
    </row>
    <row r="15" spans="1:4" ht="18.75" hidden="1">
      <c r="A15" s="8" t="s">
        <v>14</v>
      </c>
      <c r="B15" s="9"/>
      <c r="C15" s="9"/>
      <c r="D15" s="38">
        <f t="shared" si="0"/>
        <v>0</v>
      </c>
    </row>
    <row r="16" spans="1:4" ht="18.75" hidden="1">
      <c r="A16" s="10" t="s">
        <v>15</v>
      </c>
      <c r="B16" s="5"/>
      <c r="C16" s="5"/>
      <c r="D16" s="38">
        <f t="shared" si="0"/>
        <v>0</v>
      </c>
    </row>
    <row r="17" spans="1:4" ht="18.75" hidden="1">
      <c r="A17" s="6" t="s">
        <v>16</v>
      </c>
      <c r="B17" s="5"/>
      <c r="C17" s="5"/>
      <c r="D17" s="38">
        <f t="shared" si="0"/>
        <v>0</v>
      </c>
    </row>
    <row r="18" spans="1:4" ht="18.75" hidden="1">
      <c r="A18" s="10" t="s">
        <v>17</v>
      </c>
      <c r="B18" s="5"/>
      <c r="C18" s="5"/>
      <c r="D18" s="38">
        <f t="shared" si="0"/>
        <v>0</v>
      </c>
    </row>
    <row r="19" spans="1:4" ht="18.75" hidden="1">
      <c r="A19" s="8" t="s">
        <v>18</v>
      </c>
      <c r="B19" s="5"/>
      <c r="C19" s="5"/>
      <c r="D19" s="38">
        <f t="shared" si="0"/>
        <v>0</v>
      </c>
    </row>
    <row r="20" spans="1:4" ht="18.75" hidden="1">
      <c r="A20" s="8" t="s">
        <v>19</v>
      </c>
      <c r="B20" s="5"/>
      <c r="C20" s="5"/>
      <c r="D20" s="38">
        <f t="shared" si="0"/>
        <v>0</v>
      </c>
    </row>
    <row r="21" spans="1:4" ht="18.75" hidden="1">
      <c r="A21" s="8" t="s">
        <v>20</v>
      </c>
      <c r="B21" s="5"/>
      <c r="C21" s="5"/>
      <c r="D21" s="38">
        <f t="shared" si="0"/>
        <v>0</v>
      </c>
    </row>
    <row r="22" spans="1:4" ht="18.75" hidden="1">
      <c r="A22" s="6" t="s">
        <v>21</v>
      </c>
      <c r="B22" s="5"/>
      <c r="C22" s="5"/>
      <c r="D22" s="38">
        <f t="shared" si="0"/>
        <v>0</v>
      </c>
    </row>
    <row r="23" spans="1:4" ht="18.75">
      <c r="A23" s="19" t="s">
        <v>285</v>
      </c>
      <c r="B23" s="5">
        <v>10</v>
      </c>
      <c r="C23" s="5">
        <v>4200</v>
      </c>
      <c r="D23" s="38">
        <f t="shared" si="0"/>
        <v>42000</v>
      </c>
    </row>
    <row r="24" spans="1:4" ht="18.75" hidden="1">
      <c r="A24" s="8" t="s">
        <v>23</v>
      </c>
      <c r="B24" s="5"/>
      <c r="C24" s="5"/>
      <c r="D24" s="38">
        <f t="shared" si="0"/>
        <v>0</v>
      </c>
    </row>
    <row r="25" spans="1:4" ht="18.75" hidden="1">
      <c r="A25" s="8" t="s">
        <v>24</v>
      </c>
      <c r="B25" s="5"/>
      <c r="C25" s="5"/>
      <c r="D25" s="38">
        <f t="shared" si="0"/>
        <v>0</v>
      </c>
    </row>
    <row r="26" spans="1:4" ht="18.75">
      <c r="A26" s="8" t="s">
        <v>120</v>
      </c>
      <c r="B26" s="5">
        <f>1645+150+30+30</f>
        <v>1855</v>
      </c>
      <c r="C26" s="5">
        <v>4000</v>
      </c>
      <c r="D26" s="38">
        <f t="shared" si="0"/>
        <v>7420000</v>
      </c>
    </row>
    <row r="27" spans="1:4" ht="18.75" hidden="1">
      <c r="A27" s="8" t="s">
        <v>26</v>
      </c>
      <c r="B27" s="5"/>
      <c r="C27" s="5"/>
      <c r="D27" s="38">
        <f t="shared" si="0"/>
        <v>0</v>
      </c>
    </row>
    <row r="28" spans="1:4" ht="18.75">
      <c r="A28" s="8" t="s">
        <v>269</v>
      </c>
      <c r="B28" s="5">
        <v>3.5</v>
      </c>
      <c r="C28" s="5">
        <v>25000</v>
      </c>
      <c r="D28" s="38">
        <f t="shared" si="0"/>
        <v>87500</v>
      </c>
    </row>
    <row r="29" spans="1:4" ht="18.75" hidden="1">
      <c r="A29" s="8" t="s">
        <v>28</v>
      </c>
      <c r="B29" s="5"/>
      <c r="C29" s="5"/>
      <c r="D29" s="38">
        <f t="shared" si="0"/>
        <v>0</v>
      </c>
    </row>
    <row r="30" spans="1:4" ht="18.75" hidden="1">
      <c r="A30" s="8" t="s">
        <v>29</v>
      </c>
      <c r="B30" s="5"/>
      <c r="C30" s="5"/>
      <c r="D30" s="38">
        <f t="shared" si="0"/>
        <v>0</v>
      </c>
    </row>
    <row r="31" spans="1:4" ht="18.75" hidden="1">
      <c r="A31" s="8" t="s">
        <v>30</v>
      </c>
      <c r="B31" s="5"/>
      <c r="C31" s="5"/>
      <c r="D31" s="38">
        <f t="shared" si="0"/>
        <v>0</v>
      </c>
    </row>
    <row r="32" spans="1:4" ht="18.75">
      <c r="A32" s="8" t="s">
        <v>270</v>
      </c>
      <c r="B32" s="5">
        <f>25+10+20</f>
        <v>55</v>
      </c>
      <c r="C32" s="5">
        <v>12000</v>
      </c>
      <c r="D32" s="38">
        <f t="shared" si="0"/>
        <v>660000</v>
      </c>
    </row>
    <row r="33" spans="1:4" ht="18.75" hidden="1">
      <c r="A33" s="8" t="s">
        <v>32</v>
      </c>
      <c r="B33" s="5"/>
      <c r="C33" s="5"/>
      <c r="D33" s="38">
        <f t="shared" si="0"/>
        <v>0</v>
      </c>
    </row>
    <row r="34" spans="1:4" ht="18.75" hidden="1">
      <c r="A34" s="8" t="s">
        <v>33</v>
      </c>
      <c r="B34" s="5"/>
      <c r="C34" s="5"/>
      <c r="D34" s="38">
        <f t="shared" si="0"/>
        <v>0</v>
      </c>
    </row>
    <row r="35" spans="1:4" ht="18.75">
      <c r="A35" s="4" t="s">
        <v>65</v>
      </c>
      <c r="B35" s="5">
        <v>16</v>
      </c>
      <c r="C35" s="5">
        <v>45000</v>
      </c>
      <c r="D35" s="38">
        <f t="shared" si="0"/>
        <v>720000</v>
      </c>
    </row>
    <row r="36" spans="1:4" ht="18.75" hidden="1">
      <c r="A36" s="11" t="s">
        <v>35</v>
      </c>
      <c r="B36" s="5"/>
      <c r="C36" s="5"/>
      <c r="D36" s="38">
        <f t="shared" si="0"/>
        <v>0</v>
      </c>
    </row>
    <row r="37" spans="1:4" ht="18.75" hidden="1">
      <c r="A37" s="8" t="s">
        <v>36</v>
      </c>
      <c r="B37" s="5"/>
      <c r="C37" s="5"/>
      <c r="D37" s="38">
        <f t="shared" si="0"/>
        <v>0</v>
      </c>
    </row>
    <row r="38" spans="1:4" ht="18.75" hidden="1">
      <c r="A38" s="4" t="s">
        <v>37</v>
      </c>
      <c r="B38" s="5"/>
      <c r="C38" s="5"/>
      <c r="D38" s="38">
        <f t="shared" si="0"/>
        <v>0</v>
      </c>
    </row>
    <row r="39" spans="1:4" ht="18.75" hidden="1">
      <c r="A39" s="8" t="s">
        <v>38</v>
      </c>
      <c r="B39" s="5"/>
      <c r="C39" s="5"/>
      <c r="D39" s="38">
        <f t="shared" si="0"/>
        <v>0</v>
      </c>
    </row>
    <row r="40" spans="1:4" ht="18.75" hidden="1">
      <c r="A40" s="8" t="s">
        <v>39</v>
      </c>
      <c r="B40" s="5"/>
      <c r="C40" s="5"/>
      <c r="D40" s="38">
        <f t="shared" si="0"/>
        <v>0</v>
      </c>
    </row>
    <row r="41" spans="1:4" ht="18.75" hidden="1">
      <c r="A41" s="12" t="s">
        <v>40</v>
      </c>
      <c r="B41" s="5"/>
      <c r="C41" s="5"/>
      <c r="D41" s="38">
        <f t="shared" si="0"/>
        <v>0</v>
      </c>
    </row>
    <row r="42" spans="1:4" ht="18.75">
      <c r="A42" s="8" t="s">
        <v>146</v>
      </c>
      <c r="B42" s="5">
        <v>0.5</v>
      </c>
      <c r="C42" s="5">
        <v>55000</v>
      </c>
      <c r="D42" s="38">
        <f t="shared" si="0"/>
        <v>27500</v>
      </c>
    </row>
    <row r="43" spans="1:4" ht="18.75">
      <c r="A43" s="8" t="s">
        <v>97</v>
      </c>
      <c r="B43" s="5">
        <v>4</v>
      </c>
      <c r="C43" s="5">
        <v>22000</v>
      </c>
      <c r="D43" s="38">
        <f t="shared" si="0"/>
        <v>88000</v>
      </c>
    </row>
    <row r="44" spans="1:4" ht="18.75">
      <c r="A44" s="4" t="s">
        <v>113</v>
      </c>
      <c r="B44" s="5">
        <f>240+200+10</f>
        <v>450</v>
      </c>
      <c r="C44" s="5">
        <v>23000</v>
      </c>
      <c r="D44" s="38">
        <f t="shared" si="0"/>
        <v>10350000</v>
      </c>
    </row>
    <row r="45" spans="1:4" ht="18.75" hidden="1">
      <c r="A45" s="8" t="s">
        <v>44</v>
      </c>
      <c r="B45" s="5"/>
      <c r="C45" s="5"/>
      <c r="D45" s="38">
        <f t="shared" si="0"/>
        <v>0</v>
      </c>
    </row>
    <row r="46" spans="1:4" ht="18.75" hidden="1">
      <c r="A46" s="8" t="s">
        <v>45</v>
      </c>
      <c r="B46" s="5"/>
      <c r="C46" s="5"/>
      <c r="D46" s="38">
        <f t="shared" si="0"/>
        <v>0</v>
      </c>
    </row>
    <row r="47" spans="1:4" ht="18.75" hidden="1">
      <c r="A47" s="13" t="s">
        <v>46</v>
      </c>
      <c r="B47" s="5"/>
      <c r="C47" s="5"/>
      <c r="D47" s="38">
        <f t="shared" si="0"/>
        <v>0</v>
      </c>
    </row>
    <row r="48" spans="1:4" ht="18.75" hidden="1">
      <c r="A48" s="11" t="s">
        <v>47</v>
      </c>
      <c r="B48" s="5"/>
      <c r="C48" s="5"/>
      <c r="D48" s="38">
        <f t="shared" si="0"/>
        <v>0</v>
      </c>
    </row>
    <row r="49" spans="1:4" ht="18.75" hidden="1">
      <c r="A49" s="6" t="s">
        <v>48</v>
      </c>
      <c r="B49" s="5"/>
      <c r="C49" s="5"/>
      <c r="D49" s="38">
        <f t="shared" si="0"/>
        <v>0</v>
      </c>
    </row>
    <row r="50" spans="1:4" ht="18.75" hidden="1">
      <c r="A50" s="8" t="s">
        <v>49</v>
      </c>
      <c r="B50" s="5"/>
      <c r="C50" s="5"/>
      <c r="D50" s="38">
        <f t="shared" si="0"/>
        <v>0</v>
      </c>
    </row>
    <row r="51" spans="1:4" ht="18.75" hidden="1">
      <c r="A51" s="8" t="s">
        <v>50</v>
      </c>
      <c r="B51" s="5"/>
      <c r="C51" s="5"/>
      <c r="D51" s="38">
        <f t="shared" si="0"/>
        <v>0</v>
      </c>
    </row>
    <row r="52" spans="1:4" ht="18.75" hidden="1">
      <c r="A52" s="8" t="s">
        <v>51</v>
      </c>
      <c r="B52" s="5"/>
      <c r="C52" s="5"/>
      <c r="D52" s="38">
        <f t="shared" si="0"/>
        <v>0</v>
      </c>
    </row>
    <row r="53" spans="1:4" ht="18.75" hidden="1">
      <c r="A53" s="4" t="s">
        <v>52</v>
      </c>
      <c r="B53" s="5"/>
      <c r="C53" s="5"/>
      <c r="D53" s="38">
        <f t="shared" si="0"/>
        <v>0</v>
      </c>
    </row>
    <row r="54" spans="1:4" ht="18.75" hidden="1">
      <c r="A54" s="8" t="s">
        <v>53</v>
      </c>
      <c r="B54" s="5"/>
      <c r="C54" s="5"/>
      <c r="D54" s="38">
        <f t="shared" si="0"/>
        <v>0</v>
      </c>
    </row>
    <row r="55" spans="1:4" ht="18.75">
      <c r="A55" s="4" t="s">
        <v>2</v>
      </c>
      <c r="B55" s="5">
        <v>20</v>
      </c>
      <c r="C55" s="5">
        <v>8500</v>
      </c>
      <c r="D55" s="38">
        <f t="shared" si="0"/>
        <v>170000</v>
      </c>
    </row>
    <row r="56" spans="1:4" ht="18.75" hidden="1">
      <c r="A56" s="8" t="s">
        <v>55</v>
      </c>
      <c r="B56" s="5"/>
      <c r="C56" s="5"/>
      <c r="D56" s="38">
        <f t="shared" si="0"/>
        <v>0</v>
      </c>
    </row>
    <row r="57" spans="1:4" ht="18.75" hidden="1">
      <c r="A57" s="14" t="s">
        <v>56</v>
      </c>
      <c r="B57" s="5"/>
      <c r="C57" s="5"/>
      <c r="D57" s="38">
        <f t="shared" si="0"/>
        <v>0</v>
      </c>
    </row>
    <row r="58" spans="1:4" ht="18.75" hidden="1">
      <c r="A58" s="8" t="s">
        <v>57</v>
      </c>
      <c r="B58" s="5"/>
      <c r="C58" s="5"/>
      <c r="D58" s="38">
        <f t="shared" si="0"/>
        <v>0</v>
      </c>
    </row>
    <row r="59" spans="1:4" ht="18.75" hidden="1">
      <c r="A59" s="8" t="s">
        <v>58</v>
      </c>
      <c r="B59" s="5"/>
      <c r="C59" s="5"/>
      <c r="D59" s="38">
        <f t="shared" si="0"/>
        <v>0</v>
      </c>
    </row>
    <row r="60" spans="1:4" ht="18.75" hidden="1">
      <c r="A60" s="8" t="s">
        <v>59</v>
      </c>
      <c r="B60" s="5"/>
      <c r="C60" s="5"/>
      <c r="D60" s="38">
        <f t="shared" si="0"/>
        <v>0</v>
      </c>
    </row>
    <row r="61" spans="1:4" ht="18.75" hidden="1">
      <c r="A61" s="32" t="s">
        <v>60</v>
      </c>
      <c r="B61" s="5"/>
      <c r="C61" s="5"/>
      <c r="D61" s="38">
        <f t="shared" si="0"/>
        <v>0</v>
      </c>
    </row>
    <row r="62" spans="1:4" ht="18.75" hidden="1">
      <c r="A62" s="4" t="s">
        <v>61</v>
      </c>
      <c r="B62" s="5"/>
      <c r="C62" s="5"/>
      <c r="D62" s="38">
        <f t="shared" si="0"/>
        <v>0</v>
      </c>
    </row>
    <row r="63" spans="1:4" ht="18.75">
      <c r="A63" s="8" t="s">
        <v>165</v>
      </c>
      <c r="B63" s="5">
        <v>40</v>
      </c>
      <c r="C63" s="5">
        <v>28000</v>
      </c>
      <c r="D63" s="38">
        <f t="shared" si="0"/>
        <v>1120000</v>
      </c>
    </row>
    <row r="64" spans="1:4" ht="18.75" hidden="1">
      <c r="A64" s="15" t="s">
        <v>63</v>
      </c>
      <c r="B64" s="16"/>
      <c r="C64" s="16"/>
      <c r="D64" s="38">
        <f t="shared" si="0"/>
        <v>0</v>
      </c>
    </row>
    <row r="65" spans="1:4" ht="18.75" hidden="1">
      <c r="A65" s="8" t="s">
        <v>64</v>
      </c>
      <c r="B65" s="5"/>
      <c r="C65" s="5"/>
      <c r="D65" s="38">
        <f t="shared" si="0"/>
        <v>0</v>
      </c>
    </row>
    <row r="66" spans="1:4" ht="18.75">
      <c r="A66" s="8" t="s">
        <v>167</v>
      </c>
      <c r="B66" s="5">
        <v>30</v>
      </c>
      <c r="C66" s="5">
        <v>30000</v>
      </c>
      <c r="D66" s="38">
        <f t="shared" si="0"/>
        <v>900000</v>
      </c>
    </row>
    <row r="67" spans="1:4" ht="18.75" hidden="1">
      <c r="A67" s="4" t="s">
        <v>66</v>
      </c>
      <c r="B67" s="5"/>
      <c r="C67" s="5"/>
      <c r="D67" s="38">
        <f t="shared" ref="D67:D130" si="1">B67*C67</f>
        <v>0</v>
      </c>
    </row>
    <row r="68" spans="1:4" ht="18.75">
      <c r="A68" s="8" t="s">
        <v>168</v>
      </c>
      <c r="B68" s="5">
        <f>5+18</f>
        <v>23</v>
      </c>
      <c r="C68" s="5">
        <v>23000</v>
      </c>
      <c r="D68" s="38">
        <f t="shared" si="1"/>
        <v>529000</v>
      </c>
    </row>
    <row r="69" spans="1:4" ht="18.75">
      <c r="A69" s="8" t="s">
        <v>83</v>
      </c>
      <c r="B69" s="5">
        <v>35</v>
      </c>
      <c r="C69" s="5">
        <v>10000</v>
      </c>
      <c r="D69" s="38">
        <f t="shared" si="1"/>
        <v>350000</v>
      </c>
    </row>
    <row r="70" spans="1:4" ht="18.75" hidden="1">
      <c r="A70" s="8" t="s">
        <v>69</v>
      </c>
      <c r="B70" s="5"/>
      <c r="C70" s="5"/>
      <c r="D70" s="38">
        <f t="shared" si="1"/>
        <v>0</v>
      </c>
    </row>
    <row r="71" spans="1:4" ht="18.75" hidden="1">
      <c r="A71" s="8" t="s">
        <v>70</v>
      </c>
      <c r="B71" s="5"/>
      <c r="C71" s="5"/>
      <c r="D71" s="38">
        <f t="shared" si="1"/>
        <v>0</v>
      </c>
    </row>
    <row r="72" spans="1:4" ht="18.75" hidden="1">
      <c r="A72" s="8" t="s">
        <v>71</v>
      </c>
      <c r="B72" s="5"/>
      <c r="C72" s="5"/>
      <c r="D72" s="38">
        <f t="shared" si="1"/>
        <v>0</v>
      </c>
    </row>
    <row r="73" spans="1:4" ht="18.75" hidden="1">
      <c r="A73" s="8" t="s">
        <v>72</v>
      </c>
      <c r="B73" s="5"/>
      <c r="C73" s="5"/>
      <c r="D73" s="38">
        <f t="shared" si="1"/>
        <v>0</v>
      </c>
    </row>
    <row r="74" spans="1:4" ht="18.75">
      <c r="A74" s="8" t="s">
        <v>191</v>
      </c>
      <c r="B74" s="5">
        <v>3</v>
      </c>
      <c r="C74" s="5">
        <v>9000</v>
      </c>
      <c r="D74" s="38">
        <f t="shared" si="1"/>
        <v>27000</v>
      </c>
    </row>
    <row r="75" spans="1:4" ht="18.75" hidden="1">
      <c r="A75" s="18" t="s">
        <v>74</v>
      </c>
      <c r="B75" s="5"/>
      <c r="C75" s="5"/>
      <c r="D75" s="38">
        <f t="shared" si="1"/>
        <v>0</v>
      </c>
    </row>
    <row r="76" spans="1:4" ht="18.75" hidden="1">
      <c r="A76" s="17" t="s">
        <v>75</v>
      </c>
      <c r="B76" s="5"/>
      <c r="C76" s="5"/>
      <c r="D76" s="38">
        <f t="shared" si="1"/>
        <v>0</v>
      </c>
    </row>
    <row r="77" spans="1:4" ht="18.75" hidden="1">
      <c r="A77" s="11" t="s">
        <v>76</v>
      </c>
      <c r="B77" s="5"/>
      <c r="C77" s="5"/>
      <c r="D77" s="38">
        <f t="shared" si="1"/>
        <v>0</v>
      </c>
    </row>
    <row r="78" spans="1:4" ht="18.75" hidden="1">
      <c r="A78" s="19" t="s">
        <v>77</v>
      </c>
      <c r="B78" s="5"/>
      <c r="C78" s="5"/>
      <c r="D78" s="38">
        <f t="shared" si="1"/>
        <v>0</v>
      </c>
    </row>
    <row r="79" spans="1:4" ht="18.75" hidden="1">
      <c r="A79" s="19" t="s">
        <v>78</v>
      </c>
      <c r="B79" s="5"/>
      <c r="C79" s="5"/>
      <c r="D79" s="38">
        <f t="shared" si="1"/>
        <v>0</v>
      </c>
    </row>
    <row r="80" spans="1:4" ht="18.75" hidden="1">
      <c r="A80" s="19" t="s">
        <v>79</v>
      </c>
      <c r="B80" s="5"/>
      <c r="C80" s="5"/>
      <c r="D80" s="38">
        <f t="shared" si="1"/>
        <v>0</v>
      </c>
    </row>
    <row r="81" spans="1:4" ht="18.75" hidden="1">
      <c r="A81" s="19" t="s">
        <v>80</v>
      </c>
      <c r="B81" s="5"/>
      <c r="C81" s="5"/>
      <c r="D81" s="38">
        <f t="shared" si="1"/>
        <v>0</v>
      </c>
    </row>
    <row r="82" spans="1:4" ht="18.75" hidden="1">
      <c r="A82" s="8" t="s">
        <v>81</v>
      </c>
      <c r="B82" s="20"/>
      <c r="C82" s="20"/>
      <c r="D82" s="38">
        <f t="shared" si="1"/>
        <v>0</v>
      </c>
    </row>
    <row r="83" spans="1:4" ht="18.75" hidden="1">
      <c r="A83" s="8" t="s">
        <v>82</v>
      </c>
      <c r="B83" s="5"/>
      <c r="C83" s="5"/>
      <c r="D83" s="38">
        <f t="shared" si="1"/>
        <v>0</v>
      </c>
    </row>
    <row r="84" spans="1:4" ht="18.75">
      <c r="A84" s="8" t="s">
        <v>34</v>
      </c>
      <c r="B84" s="5">
        <f>25+20</f>
        <v>45</v>
      </c>
      <c r="C84" s="5">
        <v>14000</v>
      </c>
      <c r="D84" s="38">
        <f t="shared" si="1"/>
        <v>630000</v>
      </c>
    </row>
    <row r="85" spans="1:4" ht="18.75" hidden="1">
      <c r="A85" s="8" t="s">
        <v>84</v>
      </c>
      <c r="B85" s="5"/>
      <c r="C85" s="5"/>
      <c r="D85" s="38">
        <f t="shared" si="1"/>
        <v>0</v>
      </c>
    </row>
    <row r="86" spans="1:4" ht="18.75" hidden="1">
      <c r="A86" s="8" t="s">
        <v>85</v>
      </c>
      <c r="B86" s="5"/>
      <c r="C86" s="5"/>
      <c r="D86" s="38">
        <f t="shared" si="1"/>
        <v>0</v>
      </c>
    </row>
    <row r="87" spans="1:4" ht="18.75" hidden="1">
      <c r="A87" s="8" t="s">
        <v>86</v>
      </c>
      <c r="B87" s="5"/>
      <c r="C87" s="5"/>
      <c r="D87" s="38">
        <f t="shared" si="1"/>
        <v>0</v>
      </c>
    </row>
    <row r="88" spans="1:4" ht="18.75" hidden="1">
      <c r="A88" s="8" t="s">
        <v>87</v>
      </c>
      <c r="B88" s="5"/>
      <c r="C88" s="5"/>
      <c r="D88" s="38">
        <f t="shared" si="1"/>
        <v>0</v>
      </c>
    </row>
    <row r="89" spans="1:4" ht="18.75" hidden="1">
      <c r="A89" s="21" t="s">
        <v>88</v>
      </c>
      <c r="B89" s="5"/>
      <c r="C89" s="5"/>
      <c r="D89" s="38">
        <f t="shared" si="1"/>
        <v>0</v>
      </c>
    </row>
    <row r="90" spans="1:4" ht="18.75" hidden="1">
      <c r="A90" s="8" t="s">
        <v>89</v>
      </c>
      <c r="B90" s="5"/>
      <c r="C90" s="5"/>
      <c r="D90" s="38">
        <f t="shared" si="1"/>
        <v>0</v>
      </c>
    </row>
    <row r="91" spans="1:4" ht="18.75" hidden="1">
      <c r="A91" s="8" t="s">
        <v>90</v>
      </c>
      <c r="B91" s="5"/>
      <c r="C91" s="5"/>
      <c r="D91" s="38">
        <f t="shared" si="1"/>
        <v>0</v>
      </c>
    </row>
    <row r="92" spans="1:4" ht="18.75" hidden="1">
      <c r="A92" s="8" t="s">
        <v>91</v>
      </c>
      <c r="B92" s="9"/>
      <c r="C92" s="5"/>
      <c r="D92" s="38">
        <f t="shared" si="1"/>
        <v>0</v>
      </c>
    </row>
    <row r="93" spans="1:4" ht="18.75" hidden="1">
      <c r="A93" s="19" t="s">
        <v>92</v>
      </c>
      <c r="B93" s="5"/>
      <c r="C93" s="5"/>
      <c r="D93" s="38">
        <f t="shared" si="1"/>
        <v>0</v>
      </c>
    </row>
    <row r="94" spans="1:4" ht="18.75" hidden="1">
      <c r="A94" s="4" t="s">
        <v>93</v>
      </c>
      <c r="B94" s="5"/>
      <c r="C94" s="5"/>
      <c r="D94" s="38">
        <f t="shared" si="1"/>
        <v>0</v>
      </c>
    </row>
    <row r="95" spans="1:4" ht="18.75" hidden="1">
      <c r="A95" s="11" t="s">
        <v>94</v>
      </c>
      <c r="B95" s="5"/>
      <c r="C95" s="5"/>
      <c r="D95" s="38">
        <f t="shared" si="1"/>
        <v>0</v>
      </c>
    </row>
    <row r="96" spans="1:4" ht="18.75" hidden="1">
      <c r="A96" s="8" t="s">
        <v>95</v>
      </c>
      <c r="B96" s="5"/>
      <c r="C96" s="5"/>
      <c r="D96" s="38">
        <f t="shared" si="1"/>
        <v>0</v>
      </c>
    </row>
    <row r="97" spans="1:4" ht="18.75" hidden="1">
      <c r="A97" s="11" t="s">
        <v>96</v>
      </c>
      <c r="B97" s="5"/>
      <c r="C97" s="5"/>
      <c r="D97" s="38">
        <f t="shared" si="1"/>
        <v>0</v>
      </c>
    </row>
    <row r="98" spans="1:4" ht="18.75">
      <c r="A98" s="8" t="s">
        <v>289</v>
      </c>
      <c r="B98" s="5">
        <v>6</v>
      </c>
      <c r="C98" s="5">
        <v>9000</v>
      </c>
      <c r="D98" s="38">
        <f t="shared" si="1"/>
        <v>54000</v>
      </c>
    </row>
    <row r="99" spans="1:4" ht="18.75" hidden="1">
      <c r="A99" s="8" t="s">
        <v>98</v>
      </c>
      <c r="B99" s="5"/>
      <c r="C99" s="5"/>
      <c r="D99" s="38">
        <f t="shared" si="1"/>
        <v>0</v>
      </c>
    </row>
    <row r="100" spans="1:4" ht="18.75" hidden="1">
      <c r="A100" s="11" t="s">
        <v>99</v>
      </c>
      <c r="B100" s="5"/>
      <c r="C100" s="5"/>
      <c r="D100" s="38">
        <f t="shared" si="1"/>
        <v>0</v>
      </c>
    </row>
    <row r="101" spans="1:4" ht="18.75" hidden="1">
      <c r="A101" s="22" t="s">
        <v>100</v>
      </c>
      <c r="B101" s="5"/>
      <c r="C101" s="5"/>
      <c r="D101" s="38">
        <f t="shared" si="1"/>
        <v>0</v>
      </c>
    </row>
    <row r="102" spans="1:4" ht="18.75" hidden="1">
      <c r="A102" s="23" t="s">
        <v>101</v>
      </c>
      <c r="B102" s="9"/>
      <c r="C102" s="9"/>
      <c r="D102" s="38">
        <f t="shared" si="1"/>
        <v>0</v>
      </c>
    </row>
    <row r="103" spans="1:4" ht="18.75" hidden="1">
      <c r="A103" s="23" t="s">
        <v>102</v>
      </c>
      <c r="B103" s="9"/>
      <c r="C103" s="9"/>
      <c r="D103" s="38">
        <f t="shared" si="1"/>
        <v>0</v>
      </c>
    </row>
    <row r="104" spans="1:4" ht="18.75" hidden="1">
      <c r="A104" s="8" t="s">
        <v>103</v>
      </c>
      <c r="B104" s="9"/>
      <c r="C104" s="9"/>
      <c r="D104" s="38">
        <f t="shared" si="1"/>
        <v>0</v>
      </c>
    </row>
    <row r="105" spans="1:4" ht="18.75" hidden="1">
      <c r="A105" s="8" t="s">
        <v>104</v>
      </c>
      <c r="B105" s="9"/>
      <c r="C105" s="9"/>
      <c r="D105" s="38">
        <f t="shared" si="1"/>
        <v>0</v>
      </c>
    </row>
    <row r="106" spans="1:4" ht="18.75" hidden="1">
      <c r="A106" s="8" t="s">
        <v>105</v>
      </c>
      <c r="B106" s="9"/>
      <c r="C106" s="9"/>
      <c r="D106" s="38">
        <f t="shared" si="1"/>
        <v>0</v>
      </c>
    </row>
    <row r="107" spans="1:4" ht="18.75" hidden="1">
      <c r="A107" s="8" t="s">
        <v>106</v>
      </c>
      <c r="B107" s="9"/>
      <c r="C107" s="9"/>
      <c r="D107" s="38">
        <f t="shared" si="1"/>
        <v>0</v>
      </c>
    </row>
    <row r="108" spans="1:4" ht="18.75" hidden="1">
      <c r="A108" s="8" t="s">
        <v>107</v>
      </c>
      <c r="B108" s="9"/>
      <c r="C108" s="9"/>
      <c r="D108" s="38">
        <f t="shared" si="1"/>
        <v>0</v>
      </c>
    </row>
    <row r="109" spans="1:4" ht="18.75" hidden="1">
      <c r="A109" s="8" t="s">
        <v>108</v>
      </c>
      <c r="B109" s="9"/>
      <c r="C109" s="9"/>
      <c r="D109" s="38">
        <f t="shared" si="1"/>
        <v>0</v>
      </c>
    </row>
    <row r="110" spans="1:4" ht="18.75" hidden="1">
      <c r="A110" s="8" t="s">
        <v>109</v>
      </c>
      <c r="B110" s="9"/>
      <c r="C110" s="9"/>
      <c r="D110" s="38">
        <f t="shared" si="1"/>
        <v>0</v>
      </c>
    </row>
    <row r="111" spans="1:4" ht="18.75" hidden="1">
      <c r="A111" s="8" t="s">
        <v>110</v>
      </c>
      <c r="B111" s="9"/>
      <c r="C111" s="9"/>
      <c r="D111" s="38">
        <f t="shared" si="1"/>
        <v>0</v>
      </c>
    </row>
    <row r="112" spans="1:4" ht="18.75" hidden="1">
      <c r="A112" s="8" t="s">
        <v>111</v>
      </c>
      <c r="B112" s="9"/>
      <c r="C112" s="9"/>
      <c r="D112" s="38">
        <f t="shared" si="1"/>
        <v>0</v>
      </c>
    </row>
    <row r="113" spans="1:4" ht="18.75" hidden="1">
      <c r="A113" s="8" t="s">
        <v>112</v>
      </c>
      <c r="B113" s="9"/>
      <c r="C113" s="9"/>
      <c r="D113" s="38">
        <f t="shared" si="1"/>
        <v>0</v>
      </c>
    </row>
    <row r="114" spans="1:4" ht="18.75">
      <c r="A114" s="11" t="s">
        <v>54</v>
      </c>
      <c r="B114" s="5">
        <v>18</v>
      </c>
      <c r="C114" s="5">
        <v>5000</v>
      </c>
      <c r="D114" s="38">
        <f t="shared" si="1"/>
        <v>90000</v>
      </c>
    </row>
    <row r="115" spans="1:4" ht="18.75" hidden="1">
      <c r="A115" s="8" t="s">
        <v>114</v>
      </c>
      <c r="B115" s="5"/>
      <c r="C115" s="5"/>
      <c r="D115" s="38">
        <f t="shared" si="1"/>
        <v>0</v>
      </c>
    </row>
    <row r="116" spans="1:4" ht="18.75" hidden="1">
      <c r="A116" s="8" t="s">
        <v>115</v>
      </c>
      <c r="B116" s="5"/>
      <c r="C116" s="5"/>
      <c r="D116" s="38">
        <f t="shared" si="1"/>
        <v>0</v>
      </c>
    </row>
    <row r="117" spans="1:4" ht="18.75" hidden="1">
      <c r="A117" s="4" t="s">
        <v>116</v>
      </c>
      <c r="B117" s="5"/>
      <c r="C117" s="5"/>
      <c r="D117" s="38">
        <f t="shared" si="1"/>
        <v>0</v>
      </c>
    </row>
    <row r="118" spans="1:4" ht="18.75" hidden="1">
      <c r="A118" s="8" t="s">
        <v>117</v>
      </c>
      <c r="B118" s="5"/>
      <c r="C118" s="5"/>
      <c r="D118" s="38">
        <f t="shared" si="1"/>
        <v>0</v>
      </c>
    </row>
    <row r="119" spans="1:4" ht="18.75" hidden="1">
      <c r="A119" s="8" t="s">
        <v>118</v>
      </c>
      <c r="B119" s="5"/>
      <c r="C119" s="5"/>
      <c r="D119" s="38">
        <f t="shared" si="1"/>
        <v>0</v>
      </c>
    </row>
    <row r="120" spans="1:4" ht="18.75" hidden="1">
      <c r="A120" s="8" t="s">
        <v>119</v>
      </c>
      <c r="B120" s="5"/>
      <c r="C120" s="5"/>
      <c r="D120" s="38">
        <f t="shared" si="1"/>
        <v>0</v>
      </c>
    </row>
    <row r="121" spans="1:4" ht="18.75">
      <c r="A121" s="8" t="s">
        <v>198</v>
      </c>
      <c r="B121" s="5">
        <f>38+57+27+52+18</f>
        <v>192</v>
      </c>
      <c r="C121" s="5">
        <v>6000</v>
      </c>
      <c r="D121" s="38">
        <f t="shared" si="1"/>
        <v>1152000</v>
      </c>
    </row>
    <row r="122" spans="1:4" ht="18.75" hidden="1">
      <c r="A122" s="8" t="s">
        <v>121</v>
      </c>
      <c r="B122" s="5"/>
      <c r="C122" s="5"/>
      <c r="D122" s="38">
        <f t="shared" si="1"/>
        <v>0</v>
      </c>
    </row>
    <row r="123" spans="1:4" ht="18.75" hidden="1">
      <c r="A123" s="6" t="s">
        <v>122</v>
      </c>
      <c r="B123" s="5"/>
      <c r="C123" s="5"/>
      <c r="D123" s="38">
        <f t="shared" si="1"/>
        <v>0</v>
      </c>
    </row>
    <row r="124" spans="1:4" ht="18.75" hidden="1">
      <c r="A124" s="19" t="s">
        <v>123</v>
      </c>
      <c r="B124" s="5"/>
      <c r="C124" s="5"/>
      <c r="D124" s="38">
        <f t="shared" si="1"/>
        <v>0</v>
      </c>
    </row>
    <row r="125" spans="1:4" ht="18.75" hidden="1">
      <c r="A125" s="24" t="s">
        <v>124</v>
      </c>
      <c r="B125" s="5"/>
      <c r="C125" s="5"/>
      <c r="D125" s="38">
        <f t="shared" si="1"/>
        <v>0</v>
      </c>
    </row>
    <row r="126" spans="1:4" ht="18.75" hidden="1">
      <c r="A126" s="19" t="s">
        <v>125</v>
      </c>
      <c r="B126" s="5"/>
      <c r="C126" s="5"/>
      <c r="D126" s="38">
        <f t="shared" si="1"/>
        <v>0</v>
      </c>
    </row>
    <row r="127" spans="1:4" ht="18.75" hidden="1">
      <c r="A127" s="4" t="s">
        <v>126</v>
      </c>
      <c r="B127" s="9"/>
      <c r="C127" s="9"/>
      <c r="D127" s="38">
        <f t="shared" si="1"/>
        <v>0</v>
      </c>
    </row>
    <row r="128" spans="1:4" ht="18.75" hidden="1">
      <c r="A128" s="4" t="s">
        <v>127</v>
      </c>
      <c r="B128" s="9"/>
      <c r="C128" s="9"/>
      <c r="D128" s="38">
        <f t="shared" si="1"/>
        <v>0</v>
      </c>
    </row>
    <row r="129" spans="1:4" ht="18.75" hidden="1">
      <c r="A129" s="4" t="s">
        <v>128</v>
      </c>
      <c r="B129" s="9"/>
      <c r="C129" s="9"/>
      <c r="D129" s="38">
        <f t="shared" si="1"/>
        <v>0</v>
      </c>
    </row>
    <row r="130" spans="1:4" ht="18.75" hidden="1">
      <c r="A130" s="4" t="s">
        <v>129</v>
      </c>
      <c r="B130" s="25"/>
      <c r="C130" s="25"/>
      <c r="D130" s="38">
        <f t="shared" si="1"/>
        <v>0</v>
      </c>
    </row>
    <row r="131" spans="1:4" ht="18.75" hidden="1">
      <c r="A131" s="8" t="s">
        <v>130</v>
      </c>
      <c r="B131" s="9"/>
      <c r="C131" s="9"/>
      <c r="D131" s="38">
        <f t="shared" ref="D131:D194" si="2">B131*C131</f>
        <v>0</v>
      </c>
    </row>
    <row r="132" spans="1:4" ht="18.75" hidden="1">
      <c r="A132" s="11" t="s">
        <v>131</v>
      </c>
      <c r="B132" s="5"/>
      <c r="C132" s="5"/>
      <c r="D132" s="38">
        <f t="shared" si="2"/>
        <v>0</v>
      </c>
    </row>
    <row r="133" spans="1:4" ht="18.75" hidden="1">
      <c r="A133" s="11" t="s">
        <v>132</v>
      </c>
      <c r="B133" s="5"/>
      <c r="C133" s="5"/>
      <c r="D133" s="38">
        <f t="shared" si="2"/>
        <v>0</v>
      </c>
    </row>
    <row r="134" spans="1:4" ht="18.75" hidden="1">
      <c r="A134" s="11" t="s">
        <v>133</v>
      </c>
      <c r="B134" s="5"/>
      <c r="C134" s="5"/>
      <c r="D134" s="38">
        <f t="shared" si="2"/>
        <v>0</v>
      </c>
    </row>
    <row r="135" spans="1:4" ht="18.75" hidden="1">
      <c r="A135" s="8" t="s">
        <v>134</v>
      </c>
      <c r="B135" s="5"/>
      <c r="C135" s="5"/>
      <c r="D135" s="38">
        <f t="shared" si="2"/>
        <v>0</v>
      </c>
    </row>
    <row r="136" spans="1:4" ht="18.75" hidden="1">
      <c r="A136" s="8" t="s">
        <v>135</v>
      </c>
      <c r="B136" s="5"/>
      <c r="C136" s="5"/>
      <c r="D136" s="38">
        <f t="shared" si="2"/>
        <v>0</v>
      </c>
    </row>
    <row r="137" spans="1:4" ht="18.75" hidden="1">
      <c r="A137" s="11" t="s">
        <v>136</v>
      </c>
      <c r="B137" s="5"/>
      <c r="C137" s="5"/>
      <c r="D137" s="38">
        <f t="shared" si="2"/>
        <v>0</v>
      </c>
    </row>
    <row r="138" spans="1:4" ht="18.75" hidden="1">
      <c r="A138" s="8" t="s">
        <v>137</v>
      </c>
      <c r="B138" s="9"/>
      <c r="C138" s="9"/>
      <c r="D138" s="38">
        <f t="shared" si="2"/>
        <v>0</v>
      </c>
    </row>
    <row r="139" spans="1:4" ht="18.75" hidden="1">
      <c r="A139" s="8" t="s">
        <v>138</v>
      </c>
      <c r="B139" s="9"/>
      <c r="C139" s="9"/>
      <c r="D139" s="38">
        <f t="shared" si="2"/>
        <v>0</v>
      </c>
    </row>
    <row r="140" spans="1:4" ht="18.75" hidden="1">
      <c r="A140" s="4" t="s">
        <v>139</v>
      </c>
      <c r="B140" s="9"/>
      <c r="C140" s="9"/>
      <c r="D140" s="38">
        <f t="shared" si="2"/>
        <v>0</v>
      </c>
    </row>
    <row r="141" spans="1:4" ht="18.75" hidden="1">
      <c r="A141" s="8" t="s">
        <v>140</v>
      </c>
      <c r="B141" s="5"/>
      <c r="C141" s="5"/>
      <c r="D141" s="38">
        <f t="shared" si="2"/>
        <v>0</v>
      </c>
    </row>
    <row r="142" spans="1:4" ht="18.75" hidden="1">
      <c r="A142" s="19" t="s">
        <v>141</v>
      </c>
      <c r="B142" s="5"/>
      <c r="C142" s="5"/>
      <c r="D142" s="38">
        <f t="shared" si="2"/>
        <v>0</v>
      </c>
    </row>
    <row r="143" spans="1:4" ht="18.75" hidden="1">
      <c r="A143" s="4" t="s">
        <v>142</v>
      </c>
      <c r="B143" s="5"/>
      <c r="C143" s="5"/>
      <c r="D143" s="38">
        <f t="shared" si="2"/>
        <v>0</v>
      </c>
    </row>
    <row r="144" spans="1:4" ht="18.75">
      <c r="A144" s="8" t="s">
        <v>62</v>
      </c>
      <c r="B144" s="5">
        <f>11+5+30</f>
        <v>46</v>
      </c>
      <c r="C144" s="5">
        <v>7200</v>
      </c>
      <c r="D144" s="38">
        <f t="shared" si="2"/>
        <v>331200</v>
      </c>
    </row>
    <row r="145" spans="1:4" ht="18.75">
      <c r="A145" s="4" t="s">
        <v>179</v>
      </c>
      <c r="B145" s="5">
        <f>40+60+40+40+20</f>
        <v>200</v>
      </c>
      <c r="C145" s="5">
        <v>27000</v>
      </c>
      <c r="D145" s="38">
        <f t="shared" si="2"/>
        <v>5400000</v>
      </c>
    </row>
    <row r="146" spans="1:4" ht="18.75" hidden="1">
      <c r="A146" s="21" t="s">
        <v>145</v>
      </c>
      <c r="B146" s="5"/>
      <c r="C146" s="5"/>
      <c r="D146" s="38">
        <f t="shared" si="2"/>
        <v>0</v>
      </c>
    </row>
    <row r="147" spans="1:4" ht="18.75">
      <c r="A147" s="8" t="s">
        <v>180</v>
      </c>
      <c r="B147" s="5">
        <f>80*3</f>
        <v>240</v>
      </c>
      <c r="C147" s="5">
        <v>7000</v>
      </c>
      <c r="D147" s="38">
        <f t="shared" si="2"/>
        <v>1680000</v>
      </c>
    </row>
    <row r="148" spans="1:4" ht="18.75" hidden="1">
      <c r="A148" s="8" t="s">
        <v>147</v>
      </c>
      <c r="B148" s="5"/>
      <c r="C148" s="5"/>
      <c r="D148" s="38">
        <f t="shared" si="2"/>
        <v>0</v>
      </c>
    </row>
    <row r="149" spans="1:4" ht="18.75" hidden="1">
      <c r="A149" s="8" t="s">
        <v>148</v>
      </c>
      <c r="B149" s="5"/>
      <c r="C149" s="5"/>
      <c r="D149" s="38">
        <f t="shared" si="2"/>
        <v>0</v>
      </c>
    </row>
    <row r="150" spans="1:4" ht="18.75" hidden="1">
      <c r="A150" s="11" t="s">
        <v>149</v>
      </c>
      <c r="B150" s="5"/>
      <c r="C150" s="5"/>
      <c r="D150" s="38">
        <f t="shared" si="2"/>
        <v>0</v>
      </c>
    </row>
    <row r="151" spans="1:4" ht="18.75" hidden="1">
      <c r="A151" s="11" t="s">
        <v>150</v>
      </c>
      <c r="B151" s="5"/>
      <c r="C151" s="5"/>
      <c r="D151" s="38">
        <f t="shared" si="2"/>
        <v>0</v>
      </c>
    </row>
    <row r="152" spans="1:4" ht="18.75" hidden="1">
      <c r="A152" s="11" t="s">
        <v>151</v>
      </c>
      <c r="B152" s="5"/>
      <c r="C152" s="5"/>
      <c r="D152" s="38">
        <f t="shared" si="2"/>
        <v>0</v>
      </c>
    </row>
    <row r="153" spans="1:4" ht="18.75" hidden="1">
      <c r="A153" s="8" t="s">
        <v>152</v>
      </c>
      <c r="B153" s="5"/>
      <c r="C153" s="5"/>
      <c r="D153" s="38">
        <f t="shared" si="2"/>
        <v>0</v>
      </c>
    </row>
    <row r="154" spans="1:4" ht="18.75" hidden="1">
      <c r="A154" s="6" t="s">
        <v>153</v>
      </c>
      <c r="B154" s="5"/>
      <c r="C154" s="5"/>
      <c r="D154" s="38">
        <f t="shared" si="2"/>
        <v>0</v>
      </c>
    </row>
    <row r="155" spans="1:4" ht="18.75" hidden="1">
      <c r="A155" s="8" t="s">
        <v>154</v>
      </c>
      <c r="B155" s="5"/>
      <c r="C155" s="5"/>
      <c r="D155" s="38">
        <f t="shared" si="2"/>
        <v>0</v>
      </c>
    </row>
    <row r="156" spans="1:4" ht="18.75" hidden="1">
      <c r="A156" s="8" t="s">
        <v>155</v>
      </c>
      <c r="B156" s="5"/>
      <c r="C156" s="5"/>
      <c r="D156" s="38">
        <f t="shared" si="2"/>
        <v>0</v>
      </c>
    </row>
    <row r="157" spans="1:4" ht="18.75" hidden="1">
      <c r="A157" s="13" t="s">
        <v>156</v>
      </c>
      <c r="B157" s="5"/>
      <c r="C157" s="5"/>
      <c r="D157" s="38">
        <f t="shared" si="2"/>
        <v>0</v>
      </c>
    </row>
    <row r="158" spans="1:4" ht="18.75" hidden="1">
      <c r="A158" s="8" t="s">
        <v>157</v>
      </c>
      <c r="B158" s="5"/>
      <c r="C158" s="5"/>
      <c r="D158" s="38">
        <f t="shared" si="2"/>
        <v>0</v>
      </c>
    </row>
    <row r="159" spans="1:4" ht="18.75" hidden="1">
      <c r="A159" s="7" t="s">
        <v>158</v>
      </c>
      <c r="B159" s="5"/>
      <c r="C159" s="5"/>
      <c r="D159" s="38">
        <f t="shared" si="2"/>
        <v>0</v>
      </c>
    </row>
    <row r="160" spans="1:4" ht="18.75" hidden="1">
      <c r="A160" s="8" t="s">
        <v>314</v>
      </c>
      <c r="B160" s="5"/>
      <c r="C160" s="5"/>
      <c r="D160" s="38">
        <f t="shared" si="2"/>
        <v>0</v>
      </c>
    </row>
    <row r="161" spans="1:4" ht="18.75" hidden="1">
      <c r="A161" s="8" t="s">
        <v>160</v>
      </c>
      <c r="B161" s="5"/>
      <c r="C161" s="5"/>
      <c r="D161" s="38">
        <f t="shared" si="2"/>
        <v>0</v>
      </c>
    </row>
    <row r="162" spans="1:4" ht="18.75" hidden="1">
      <c r="A162" s="8" t="s">
        <v>161</v>
      </c>
      <c r="B162" s="5"/>
      <c r="C162" s="5"/>
      <c r="D162" s="38">
        <f t="shared" si="2"/>
        <v>0</v>
      </c>
    </row>
    <row r="163" spans="1:4" ht="18.75" hidden="1">
      <c r="A163" s="8" t="s">
        <v>162</v>
      </c>
      <c r="B163" s="5"/>
      <c r="C163" s="5"/>
      <c r="D163" s="38">
        <f t="shared" si="2"/>
        <v>0</v>
      </c>
    </row>
    <row r="164" spans="1:4" ht="18.75" hidden="1">
      <c r="A164" s="8" t="s">
        <v>163</v>
      </c>
      <c r="B164" s="5"/>
      <c r="C164" s="5"/>
      <c r="D164" s="38">
        <f t="shared" si="2"/>
        <v>0</v>
      </c>
    </row>
    <row r="165" spans="1:4" ht="18.75" hidden="1">
      <c r="A165" s="11" t="s">
        <v>164</v>
      </c>
      <c r="B165" s="5"/>
      <c r="C165" s="5"/>
      <c r="D165" s="38">
        <f t="shared" si="2"/>
        <v>0</v>
      </c>
    </row>
    <row r="166" spans="1:4" ht="18.75">
      <c r="A166" s="4" t="s">
        <v>182</v>
      </c>
      <c r="B166" s="5">
        <v>40</v>
      </c>
      <c r="C166" s="5">
        <v>25000</v>
      </c>
      <c r="D166" s="38">
        <f t="shared" si="2"/>
        <v>1000000</v>
      </c>
    </row>
    <row r="167" spans="1:4" ht="18.75" hidden="1">
      <c r="A167" s="19" t="s">
        <v>166</v>
      </c>
      <c r="B167" s="5"/>
      <c r="C167" s="5"/>
      <c r="D167" s="38">
        <f t="shared" si="2"/>
        <v>0</v>
      </c>
    </row>
    <row r="168" spans="1:4" ht="18.75">
      <c r="A168" s="95" t="s">
        <v>301</v>
      </c>
      <c r="B168" s="96">
        <v>680</v>
      </c>
      <c r="C168" s="96">
        <v>26000</v>
      </c>
      <c r="D168" s="97">
        <f t="shared" si="2"/>
        <v>17680000</v>
      </c>
    </row>
    <row r="169" spans="1:4" ht="18.75">
      <c r="A169" s="8" t="s">
        <v>67</v>
      </c>
      <c r="B169" s="5">
        <f>30+60+80+30</f>
        <v>200</v>
      </c>
      <c r="C169" s="5">
        <v>26000</v>
      </c>
      <c r="D169" s="38">
        <f t="shared" si="2"/>
        <v>5200000</v>
      </c>
    </row>
    <row r="170" spans="1:4" ht="18.75" hidden="1">
      <c r="A170" s="8" t="s">
        <v>169</v>
      </c>
      <c r="B170" s="5"/>
      <c r="C170" s="5"/>
      <c r="D170" s="38">
        <f t="shared" si="2"/>
        <v>0</v>
      </c>
    </row>
    <row r="171" spans="1:4" ht="18.75" hidden="1">
      <c r="A171" s="19" t="s">
        <v>170</v>
      </c>
      <c r="B171" s="5"/>
      <c r="C171" s="5"/>
      <c r="D171" s="38">
        <f t="shared" si="2"/>
        <v>0</v>
      </c>
    </row>
    <row r="172" spans="1:4" ht="18.75" hidden="1">
      <c r="A172" s="8" t="s">
        <v>171</v>
      </c>
      <c r="B172" s="5"/>
      <c r="C172" s="5"/>
      <c r="D172" s="38">
        <f t="shared" si="2"/>
        <v>0</v>
      </c>
    </row>
    <row r="173" spans="1:4" ht="18.75" hidden="1">
      <c r="A173" s="4" t="s">
        <v>172</v>
      </c>
      <c r="B173" s="5"/>
      <c r="C173" s="5"/>
      <c r="D173" s="38">
        <f t="shared" si="2"/>
        <v>0</v>
      </c>
    </row>
    <row r="174" spans="1:4" ht="18.75" hidden="1">
      <c r="A174" s="8" t="s">
        <v>173</v>
      </c>
      <c r="B174" s="5"/>
      <c r="C174" s="5"/>
      <c r="D174" s="38">
        <f t="shared" si="2"/>
        <v>0</v>
      </c>
    </row>
    <row r="175" spans="1:4" ht="18.75" hidden="1">
      <c r="A175" s="10" t="s">
        <v>174</v>
      </c>
      <c r="B175" s="5"/>
      <c r="C175" s="5"/>
      <c r="D175" s="38">
        <f t="shared" si="2"/>
        <v>0</v>
      </c>
    </row>
    <row r="176" spans="1:4" ht="18.75" hidden="1">
      <c r="A176" s="10" t="s">
        <v>175</v>
      </c>
      <c r="B176" s="5"/>
      <c r="C176" s="5"/>
      <c r="D176" s="38">
        <f t="shared" si="2"/>
        <v>0</v>
      </c>
    </row>
    <row r="177" spans="1:4" ht="18.75" hidden="1">
      <c r="A177" s="6" t="s">
        <v>176</v>
      </c>
      <c r="B177" s="5"/>
      <c r="C177" s="5"/>
      <c r="D177" s="38">
        <f t="shared" si="2"/>
        <v>0</v>
      </c>
    </row>
    <row r="178" spans="1:4" ht="18.75" hidden="1">
      <c r="A178" s="4" t="s">
        <v>177</v>
      </c>
      <c r="B178" s="5"/>
      <c r="C178" s="5"/>
      <c r="D178" s="38">
        <f t="shared" si="2"/>
        <v>0</v>
      </c>
    </row>
    <row r="179" spans="1:4" ht="18.75" hidden="1">
      <c r="A179" s="4" t="s">
        <v>178</v>
      </c>
      <c r="B179" s="5"/>
      <c r="C179" s="5"/>
      <c r="D179" s="38">
        <f t="shared" si="2"/>
        <v>0</v>
      </c>
    </row>
    <row r="180" spans="1:4" ht="18.75">
      <c r="A180" s="4" t="s">
        <v>68</v>
      </c>
      <c r="B180" s="5">
        <v>360</v>
      </c>
      <c r="C180" s="5">
        <v>25000</v>
      </c>
      <c r="D180" s="38">
        <f t="shared" si="2"/>
        <v>9000000</v>
      </c>
    </row>
    <row r="181" spans="1:4" ht="18.75">
      <c r="A181" s="8" t="s">
        <v>143</v>
      </c>
      <c r="B181" s="5">
        <v>460</v>
      </c>
      <c r="C181" s="5">
        <v>20500</v>
      </c>
      <c r="D181" s="38">
        <f t="shared" si="2"/>
        <v>9430000</v>
      </c>
    </row>
    <row r="182" spans="1:4" ht="18.75" hidden="1">
      <c r="A182" s="4" t="s">
        <v>181</v>
      </c>
      <c r="B182" s="5"/>
      <c r="C182" s="5"/>
      <c r="D182" s="38">
        <f t="shared" si="2"/>
        <v>0</v>
      </c>
    </row>
    <row r="183" spans="1:4" ht="18.75">
      <c r="A183" s="21" t="s">
        <v>144</v>
      </c>
      <c r="B183" s="5">
        <v>50</v>
      </c>
      <c r="C183" s="5">
        <v>16000</v>
      </c>
      <c r="D183" s="38">
        <f t="shared" si="2"/>
        <v>800000</v>
      </c>
    </row>
    <row r="184" spans="1:4" ht="18.75" hidden="1">
      <c r="A184" s="4" t="s">
        <v>183</v>
      </c>
      <c r="B184" s="5"/>
      <c r="C184" s="5"/>
      <c r="D184" s="38">
        <f t="shared" si="2"/>
        <v>0</v>
      </c>
    </row>
    <row r="185" spans="1:4" ht="18.75" hidden="1">
      <c r="A185" s="8" t="s">
        <v>184</v>
      </c>
      <c r="B185" s="5"/>
      <c r="C185" s="5"/>
      <c r="D185" s="38">
        <f t="shared" si="2"/>
        <v>0</v>
      </c>
    </row>
    <row r="186" spans="1:4" ht="18.75" hidden="1">
      <c r="A186" s="8" t="s">
        <v>185</v>
      </c>
      <c r="B186" s="5"/>
      <c r="C186" s="5"/>
      <c r="D186" s="38">
        <f t="shared" si="2"/>
        <v>0</v>
      </c>
    </row>
    <row r="187" spans="1:4" ht="18.75" hidden="1">
      <c r="A187" s="8" t="s">
        <v>186</v>
      </c>
      <c r="B187" s="5"/>
      <c r="C187" s="5"/>
      <c r="D187" s="38">
        <f t="shared" si="2"/>
        <v>0</v>
      </c>
    </row>
    <row r="188" spans="1:4" ht="18.75" hidden="1">
      <c r="A188" s="8" t="s">
        <v>187</v>
      </c>
      <c r="B188" s="5"/>
      <c r="C188" s="5"/>
      <c r="D188" s="38">
        <f t="shared" si="2"/>
        <v>0</v>
      </c>
    </row>
    <row r="189" spans="1:4" ht="18.75" hidden="1">
      <c r="A189" s="8" t="s">
        <v>188</v>
      </c>
      <c r="B189" s="5"/>
      <c r="C189" s="5"/>
      <c r="D189" s="38">
        <f t="shared" si="2"/>
        <v>0</v>
      </c>
    </row>
    <row r="190" spans="1:4" ht="18.75" hidden="1">
      <c r="A190" s="8" t="s">
        <v>189</v>
      </c>
      <c r="B190" s="5"/>
      <c r="C190" s="5"/>
      <c r="D190" s="38">
        <f t="shared" si="2"/>
        <v>0</v>
      </c>
    </row>
    <row r="191" spans="1:4" ht="18.75" hidden="1">
      <c r="A191" s="8" t="s">
        <v>190</v>
      </c>
      <c r="B191" s="5"/>
      <c r="C191" s="5"/>
      <c r="D191" s="38">
        <f t="shared" si="2"/>
        <v>0</v>
      </c>
    </row>
    <row r="192" spans="1:4" ht="18.75">
      <c r="A192" s="8" t="s">
        <v>41</v>
      </c>
      <c r="B192" s="5">
        <f>20+40+40+20</f>
        <v>120</v>
      </c>
      <c r="C192" s="5">
        <v>12000</v>
      </c>
      <c r="D192" s="38">
        <f t="shared" si="2"/>
        <v>1440000</v>
      </c>
    </row>
    <row r="193" spans="1:4" ht="18.75" hidden="1">
      <c r="A193" s="10" t="s">
        <v>192</v>
      </c>
      <c r="B193" s="5"/>
      <c r="C193" s="5"/>
      <c r="D193" s="38">
        <f t="shared" si="2"/>
        <v>0</v>
      </c>
    </row>
    <row r="194" spans="1:4" ht="18.75" hidden="1">
      <c r="A194" s="17" t="s">
        <v>193</v>
      </c>
      <c r="B194" s="5"/>
      <c r="C194" s="5"/>
      <c r="D194" s="38">
        <f t="shared" si="2"/>
        <v>0</v>
      </c>
    </row>
    <row r="195" spans="1:4" ht="18.75" hidden="1">
      <c r="A195" s="8" t="s">
        <v>194</v>
      </c>
      <c r="B195" s="5"/>
      <c r="C195" s="5"/>
      <c r="D195" s="38">
        <f t="shared" ref="D195:D258" si="3">B195*C195</f>
        <v>0</v>
      </c>
    </row>
    <row r="196" spans="1:4" ht="18.75" hidden="1">
      <c r="A196" s="17" t="s">
        <v>195</v>
      </c>
      <c r="B196" s="5"/>
      <c r="C196" s="5"/>
      <c r="D196" s="38">
        <f t="shared" si="3"/>
        <v>0</v>
      </c>
    </row>
    <row r="197" spans="1:4" ht="18.75" hidden="1">
      <c r="A197" s="8" t="s">
        <v>196</v>
      </c>
      <c r="B197" s="5"/>
      <c r="C197" s="5"/>
      <c r="D197" s="38">
        <f t="shared" si="3"/>
        <v>0</v>
      </c>
    </row>
    <row r="198" spans="1:4" ht="18.75" hidden="1">
      <c r="A198" s="4" t="s">
        <v>197</v>
      </c>
      <c r="B198" s="5"/>
      <c r="C198" s="5"/>
      <c r="D198" s="38">
        <f t="shared" si="3"/>
        <v>0</v>
      </c>
    </row>
    <row r="199" spans="1:4" ht="18.75">
      <c r="A199" s="8" t="s">
        <v>42</v>
      </c>
      <c r="B199" s="5">
        <v>125</v>
      </c>
      <c r="C199" s="5">
        <v>17000</v>
      </c>
      <c r="D199" s="38">
        <f t="shared" si="3"/>
        <v>2125000</v>
      </c>
    </row>
    <row r="200" spans="1:4" ht="18.75" hidden="1">
      <c r="A200" s="8" t="s">
        <v>199</v>
      </c>
      <c r="B200" s="5"/>
      <c r="C200" s="5"/>
      <c r="D200" s="38">
        <f t="shared" si="3"/>
        <v>0</v>
      </c>
    </row>
    <row r="201" spans="1:4" ht="18.75" hidden="1">
      <c r="A201" s="8" t="s">
        <v>200</v>
      </c>
      <c r="B201" s="5"/>
      <c r="C201" s="5"/>
      <c r="D201" s="38">
        <f t="shared" si="3"/>
        <v>0</v>
      </c>
    </row>
    <row r="202" spans="1:4" ht="18.75" hidden="1">
      <c r="A202" s="7" t="s">
        <v>201</v>
      </c>
      <c r="B202" s="5"/>
      <c r="C202" s="5"/>
      <c r="D202" s="38">
        <f t="shared" si="3"/>
        <v>0</v>
      </c>
    </row>
    <row r="203" spans="1:4" ht="18.75" hidden="1">
      <c r="A203" s="4" t="s">
        <v>202</v>
      </c>
      <c r="B203" s="5"/>
      <c r="C203" s="5"/>
      <c r="D203" s="38">
        <f t="shared" si="3"/>
        <v>0</v>
      </c>
    </row>
    <row r="204" spans="1:4" ht="18.75" hidden="1">
      <c r="A204" s="4" t="s">
        <v>203</v>
      </c>
      <c r="B204" s="5"/>
      <c r="C204" s="5"/>
      <c r="D204" s="38">
        <f t="shared" si="3"/>
        <v>0</v>
      </c>
    </row>
    <row r="205" spans="1:4" ht="18.75" hidden="1">
      <c r="A205" s="6" t="s">
        <v>204</v>
      </c>
      <c r="B205" s="5"/>
      <c r="C205" s="5"/>
      <c r="D205" s="38">
        <f t="shared" si="3"/>
        <v>0</v>
      </c>
    </row>
    <row r="206" spans="1:4" ht="18.75" hidden="1">
      <c r="A206" s="6" t="s">
        <v>205</v>
      </c>
      <c r="B206" s="5"/>
      <c r="C206" s="5"/>
      <c r="D206" s="38">
        <f t="shared" si="3"/>
        <v>0</v>
      </c>
    </row>
    <row r="207" spans="1:4" ht="18.75" hidden="1">
      <c r="A207" s="6" t="s">
        <v>206</v>
      </c>
      <c r="B207" s="5"/>
      <c r="C207" s="5"/>
      <c r="D207" s="38">
        <f t="shared" si="3"/>
        <v>0</v>
      </c>
    </row>
    <row r="208" spans="1:4" ht="18.75" hidden="1">
      <c r="A208" s="6" t="s">
        <v>207</v>
      </c>
      <c r="B208" s="5"/>
      <c r="C208" s="5"/>
      <c r="D208" s="38">
        <f t="shared" si="3"/>
        <v>0</v>
      </c>
    </row>
    <row r="209" spans="1:4" ht="18.75" hidden="1">
      <c r="A209" s="8" t="s">
        <v>208</v>
      </c>
      <c r="B209" s="5"/>
      <c r="C209" s="5"/>
      <c r="D209" s="38">
        <f t="shared" si="3"/>
        <v>0</v>
      </c>
    </row>
    <row r="210" spans="1:4" ht="18.75" hidden="1">
      <c r="A210" s="8" t="s">
        <v>209</v>
      </c>
      <c r="B210" s="5"/>
      <c r="C210" s="5"/>
      <c r="D210" s="38">
        <f t="shared" si="3"/>
        <v>0</v>
      </c>
    </row>
    <row r="211" spans="1:4" ht="18.75" hidden="1">
      <c r="A211" s="8" t="s">
        <v>210</v>
      </c>
      <c r="B211" s="5"/>
      <c r="C211" s="5"/>
      <c r="D211" s="38">
        <f t="shared" si="3"/>
        <v>0</v>
      </c>
    </row>
    <row r="212" spans="1:4" ht="18.75" hidden="1">
      <c r="A212" s="8" t="s">
        <v>211</v>
      </c>
      <c r="B212" s="5"/>
      <c r="C212" s="5"/>
      <c r="D212" s="38">
        <f t="shared" si="3"/>
        <v>0</v>
      </c>
    </row>
    <row r="213" spans="1:4" ht="18.75" hidden="1">
      <c r="A213" s="4" t="s">
        <v>212</v>
      </c>
      <c r="B213" s="5"/>
      <c r="C213" s="5"/>
      <c r="D213" s="38">
        <f t="shared" si="3"/>
        <v>0</v>
      </c>
    </row>
    <row r="214" spans="1:4" ht="18.75" hidden="1">
      <c r="A214" s="4" t="s">
        <v>213</v>
      </c>
      <c r="B214" s="5"/>
      <c r="C214" s="5"/>
      <c r="D214" s="38">
        <f t="shared" si="3"/>
        <v>0</v>
      </c>
    </row>
    <row r="215" spans="1:4" ht="18.75" hidden="1">
      <c r="A215" s="8" t="s">
        <v>214</v>
      </c>
      <c r="B215" s="5"/>
      <c r="C215" s="5"/>
      <c r="D215" s="38">
        <f t="shared" si="3"/>
        <v>0</v>
      </c>
    </row>
    <row r="216" spans="1:4" ht="18.75" hidden="1">
      <c r="A216" s="8" t="s">
        <v>215</v>
      </c>
      <c r="B216" s="5"/>
      <c r="C216" s="5"/>
      <c r="D216" s="38">
        <f t="shared" si="3"/>
        <v>0</v>
      </c>
    </row>
    <row r="217" spans="1:4" ht="18.75" hidden="1">
      <c r="A217" s="8" t="s">
        <v>216</v>
      </c>
      <c r="B217" s="5"/>
      <c r="C217" s="5"/>
      <c r="D217" s="38">
        <f t="shared" si="3"/>
        <v>0</v>
      </c>
    </row>
    <row r="218" spans="1:4" ht="18.75" hidden="1">
      <c r="A218" s="6" t="s">
        <v>217</v>
      </c>
      <c r="B218" s="5"/>
      <c r="C218" s="5"/>
      <c r="D218" s="38">
        <f t="shared" si="3"/>
        <v>0</v>
      </c>
    </row>
    <row r="219" spans="1:4" ht="18.75" hidden="1">
      <c r="A219" s="8" t="s">
        <v>218</v>
      </c>
      <c r="B219" s="5"/>
      <c r="C219" s="5"/>
      <c r="D219" s="38">
        <f t="shared" si="3"/>
        <v>0</v>
      </c>
    </row>
    <row r="220" spans="1:4" ht="18.75" hidden="1">
      <c r="A220" s="6" t="s">
        <v>219</v>
      </c>
      <c r="B220" s="5"/>
      <c r="C220" s="5"/>
      <c r="D220" s="38">
        <f t="shared" si="3"/>
        <v>0</v>
      </c>
    </row>
    <row r="221" spans="1:4" ht="18.75" hidden="1">
      <c r="A221" s="8" t="s">
        <v>220</v>
      </c>
      <c r="B221" s="5"/>
      <c r="C221" s="5"/>
      <c r="D221" s="38">
        <f t="shared" si="3"/>
        <v>0</v>
      </c>
    </row>
    <row r="222" spans="1:4" ht="18.75" hidden="1">
      <c r="A222" s="8" t="s">
        <v>221</v>
      </c>
      <c r="B222" s="5"/>
      <c r="C222" s="5"/>
      <c r="D222" s="38">
        <f t="shared" si="3"/>
        <v>0</v>
      </c>
    </row>
    <row r="223" spans="1:4" ht="18.75" hidden="1">
      <c r="A223" s="8" t="s">
        <v>222</v>
      </c>
      <c r="B223" s="5"/>
      <c r="C223" s="5"/>
      <c r="D223" s="38">
        <f t="shared" si="3"/>
        <v>0</v>
      </c>
    </row>
    <row r="224" spans="1:4" ht="18.75" hidden="1">
      <c r="A224" s="8" t="s">
        <v>223</v>
      </c>
      <c r="B224" s="5"/>
      <c r="C224" s="5"/>
      <c r="D224" s="38">
        <f t="shared" si="3"/>
        <v>0</v>
      </c>
    </row>
    <row r="225" spans="1:4" ht="18.75" hidden="1">
      <c r="A225" s="11" t="s">
        <v>224</v>
      </c>
      <c r="B225" s="5"/>
      <c r="C225" s="5"/>
      <c r="D225" s="38">
        <f t="shared" si="3"/>
        <v>0</v>
      </c>
    </row>
    <row r="226" spans="1:4" ht="18.75" hidden="1">
      <c r="A226" s="4" t="s">
        <v>225</v>
      </c>
      <c r="B226" s="5"/>
      <c r="C226" s="5"/>
      <c r="D226" s="38">
        <f t="shared" si="3"/>
        <v>0</v>
      </c>
    </row>
    <row r="227" spans="1:4" ht="18.75" hidden="1">
      <c r="A227" s="6" t="s">
        <v>226</v>
      </c>
      <c r="B227" s="5"/>
      <c r="C227" s="5"/>
      <c r="D227" s="38">
        <f t="shared" si="3"/>
        <v>0</v>
      </c>
    </row>
    <row r="228" spans="1:4" ht="18.75" hidden="1">
      <c r="A228" s="8" t="s">
        <v>227</v>
      </c>
      <c r="B228" s="5"/>
      <c r="C228" s="5"/>
      <c r="D228" s="38">
        <f t="shared" si="3"/>
        <v>0</v>
      </c>
    </row>
    <row r="229" spans="1:4" ht="18.75" hidden="1">
      <c r="A229" s="8" t="s">
        <v>228</v>
      </c>
      <c r="B229" s="5"/>
      <c r="C229" s="5"/>
      <c r="D229" s="38">
        <f t="shared" si="3"/>
        <v>0</v>
      </c>
    </row>
    <row r="230" spans="1:4" ht="18.75" hidden="1">
      <c r="A230" s="6" t="s">
        <v>229</v>
      </c>
      <c r="B230" s="9"/>
      <c r="C230" s="9"/>
      <c r="D230" s="38">
        <f t="shared" si="3"/>
        <v>0</v>
      </c>
    </row>
    <row r="231" spans="1:4" ht="18.75" hidden="1">
      <c r="A231" s="6" t="s">
        <v>230</v>
      </c>
      <c r="B231" s="9"/>
      <c r="C231" s="9"/>
      <c r="D231" s="38">
        <f t="shared" si="3"/>
        <v>0</v>
      </c>
    </row>
    <row r="232" spans="1:4" ht="18.75" hidden="1">
      <c r="A232" s="11" t="s">
        <v>231</v>
      </c>
      <c r="B232" s="5"/>
      <c r="C232" s="5"/>
      <c r="D232" s="38">
        <f t="shared" si="3"/>
        <v>0</v>
      </c>
    </row>
    <row r="233" spans="1:4" ht="18.75" hidden="1">
      <c r="A233" s="10" t="s">
        <v>232</v>
      </c>
      <c r="B233" s="5"/>
      <c r="C233" s="5"/>
      <c r="D233" s="38">
        <f t="shared" si="3"/>
        <v>0</v>
      </c>
    </row>
    <row r="234" spans="1:4" ht="18.75" hidden="1">
      <c r="A234" s="10" t="s">
        <v>233</v>
      </c>
      <c r="B234" s="5"/>
      <c r="C234" s="5"/>
      <c r="D234" s="38">
        <f t="shared" si="3"/>
        <v>0</v>
      </c>
    </row>
    <row r="235" spans="1:4" ht="18.75" hidden="1">
      <c r="A235" s="6" t="s">
        <v>234</v>
      </c>
      <c r="B235" s="5"/>
      <c r="C235" s="5"/>
      <c r="D235" s="38">
        <f t="shared" si="3"/>
        <v>0</v>
      </c>
    </row>
    <row r="236" spans="1:4" ht="18.75" hidden="1">
      <c r="A236" s="6" t="s">
        <v>235</v>
      </c>
      <c r="B236" s="5"/>
      <c r="C236" s="5"/>
      <c r="D236" s="38">
        <f t="shared" si="3"/>
        <v>0</v>
      </c>
    </row>
    <row r="237" spans="1:4" ht="18.75" hidden="1">
      <c r="A237" s="8" t="s">
        <v>236</v>
      </c>
      <c r="B237" s="5"/>
      <c r="C237" s="5"/>
      <c r="D237" s="38">
        <f t="shared" si="3"/>
        <v>0</v>
      </c>
    </row>
    <row r="238" spans="1:4" ht="18.75" hidden="1">
      <c r="A238" s="8" t="s">
        <v>237</v>
      </c>
      <c r="B238" s="5"/>
      <c r="C238" s="5"/>
      <c r="D238" s="38">
        <f t="shared" si="3"/>
        <v>0</v>
      </c>
    </row>
    <row r="239" spans="1:4" ht="18.75" hidden="1">
      <c r="A239" s="8" t="s">
        <v>238</v>
      </c>
      <c r="B239" s="5"/>
      <c r="C239" s="5"/>
      <c r="D239" s="38">
        <f t="shared" si="3"/>
        <v>0</v>
      </c>
    </row>
    <row r="240" spans="1:4" ht="18.75" hidden="1">
      <c r="A240" s="11" t="s">
        <v>239</v>
      </c>
      <c r="B240" s="5"/>
      <c r="C240" s="5"/>
      <c r="D240" s="38">
        <f t="shared" si="3"/>
        <v>0</v>
      </c>
    </row>
    <row r="241" spans="1:4" ht="18.75" hidden="1">
      <c r="A241" s="4" t="s">
        <v>240</v>
      </c>
      <c r="B241" s="5"/>
      <c r="C241" s="5"/>
      <c r="D241" s="38">
        <f t="shared" si="3"/>
        <v>0</v>
      </c>
    </row>
    <row r="242" spans="1:4" ht="18.75" hidden="1">
      <c r="A242" s="8" t="s">
        <v>241</v>
      </c>
      <c r="B242" s="5"/>
      <c r="C242" s="5"/>
      <c r="D242" s="38">
        <f t="shared" si="3"/>
        <v>0</v>
      </c>
    </row>
    <row r="243" spans="1:4" ht="18.75" hidden="1">
      <c r="A243" s="8" t="s">
        <v>242</v>
      </c>
      <c r="B243" s="5"/>
      <c r="C243" s="5"/>
      <c r="D243" s="38">
        <f t="shared" si="3"/>
        <v>0</v>
      </c>
    </row>
    <row r="244" spans="1:4" ht="18.75" hidden="1">
      <c r="A244" s="4" t="s">
        <v>243</v>
      </c>
      <c r="B244" s="5"/>
      <c r="C244" s="5"/>
      <c r="D244" s="38">
        <f t="shared" si="3"/>
        <v>0</v>
      </c>
    </row>
    <row r="245" spans="1:4" ht="18.75" hidden="1">
      <c r="A245" s="10" t="s">
        <v>244</v>
      </c>
      <c r="B245" s="5"/>
      <c r="C245" s="5"/>
      <c r="D245" s="38">
        <f t="shared" si="3"/>
        <v>0</v>
      </c>
    </row>
    <row r="246" spans="1:4" ht="18.75" hidden="1">
      <c r="A246" s="8" t="s">
        <v>245</v>
      </c>
      <c r="B246" s="5"/>
      <c r="C246" s="5"/>
      <c r="D246" s="38">
        <f t="shared" si="3"/>
        <v>0</v>
      </c>
    </row>
    <row r="247" spans="1:4" ht="18.75" hidden="1">
      <c r="A247" s="8" t="s">
        <v>246</v>
      </c>
      <c r="B247" s="5"/>
      <c r="C247" s="5"/>
      <c r="D247" s="38">
        <f t="shared" si="3"/>
        <v>0</v>
      </c>
    </row>
    <row r="248" spans="1:4" ht="18.75" hidden="1">
      <c r="A248" s="8" t="s">
        <v>247</v>
      </c>
      <c r="B248" s="5"/>
      <c r="C248" s="5"/>
      <c r="D248" s="38">
        <f t="shared" si="3"/>
        <v>0</v>
      </c>
    </row>
    <row r="249" spans="1:4" ht="18.75" hidden="1">
      <c r="A249" s="8" t="s">
        <v>248</v>
      </c>
      <c r="B249" s="5"/>
      <c r="C249" s="5"/>
      <c r="D249" s="38">
        <f t="shared" si="3"/>
        <v>0</v>
      </c>
    </row>
    <row r="250" spans="1:4" ht="18.75" hidden="1">
      <c r="A250" s="10" t="s">
        <v>249</v>
      </c>
      <c r="B250" s="5"/>
      <c r="C250" s="5"/>
      <c r="D250" s="38">
        <f t="shared" si="3"/>
        <v>0</v>
      </c>
    </row>
    <row r="251" spans="1:4" ht="18.75" hidden="1">
      <c r="A251" s="8" t="s">
        <v>250</v>
      </c>
      <c r="B251" s="5"/>
      <c r="C251" s="5"/>
      <c r="D251" s="38">
        <f t="shared" si="3"/>
        <v>0</v>
      </c>
    </row>
    <row r="252" spans="1:4" ht="18.75" hidden="1">
      <c r="A252" s="8" t="s">
        <v>251</v>
      </c>
      <c r="B252" s="5"/>
      <c r="C252" s="5"/>
      <c r="D252" s="38">
        <f t="shared" si="3"/>
        <v>0</v>
      </c>
    </row>
    <row r="253" spans="1:4" ht="18.75" hidden="1">
      <c r="A253" s="10" t="s">
        <v>252</v>
      </c>
      <c r="B253" s="5"/>
      <c r="C253" s="5"/>
      <c r="D253" s="38">
        <f t="shared" si="3"/>
        <v>0</v>
      </c>
    </row>
    <row r="254" spans="1:4" ht="18.75" hidden="1">
      <c r="A254" s="10" t="s">
        <v>253</v>
      </c>
      <c r="B254" s="5"/>
      <c r="C254" s="5"/>
      <c r="D254" s="38">
        <f t="shared" si="3"/>
        <v>0</v>
      </c>
    </row>
    <row r="255" spans="1:4" ht="18.75" hidden="1">
      <c r="A255" s="8" t="s">
        <v>254</v>
      </c>
      <c r="B255" s="5"/>
      <c r="C255" s="5"/>
      <c r="D255" s="38">
        <f t="shared" si="3"/>
        <v>0</v>
      </c>
    </row>
    <row r="256" spans="1:4" ht="18.75" hidden="1">
      <c r="A256" s="8" t="s">
        <v>255</v>
      </c>
      <c r="B256" s="5"/>
      <c r="C256" s="5"/>
      <c r="D256" s="38">
        <f t="shared" si="3"/>
        <v>0</v>
      </c>
    </row>
    <row r="257" spans="1:4" ht="18.75" hidden="1">
      <c r="A257" s="10" t="s">
        <v>256</v>
      </c>
      <c r="B257" s="5"/>
      <c r="C257" s="5"/>
      <c r="D257" s="38">
        <f t="shared" si="3"/>
        <v>0</v>
      </c>
    </row>
    <row r="258" spans="1:4" ht="18.75">
      <c r="A258" s="8" t="s">
        <v>43</v>
      </c>
      <c r="B258" s="5">
        <v>80</v>
      </c>
      <c r="C258" s="5">
        <v>15000</v>
      </c>
      <c r="D258" s="38">
        <f t="shared" si="3"/>
        <v>1200000</v>
      </c>
    </row>
    <row r="259" spans="1:4" ht="18.75" hidden="1">
      <c r="A259" s="8" t="s">
        <v>258</v>
      </c>
      <c r="B259" s="5"/>
      <c r="C259" s="5"/>
      <c r="D259" s="38">
        <f t="shared" ref="D259:D308" si="4">B259*C259</f>
        <v>0</v>
      </c>
    </row>
    <row r="260" spans="1:4" ht="18.75" hidden="1">
      <c r="A260" s="8" t="s">
        <v>259</v>
      </c>
      <c r="B260" s="5"/>
      <c r="C260" s="5"/>
      <c r="D260" s="38">
        <f t="shared" si="4"/>
        <v>0</v>
      </c>
    </row>
    <row r="261" spans="1:4" ht="18.75" hidden="1">
      <c r="A261" s="8" t="s">
        <v>260</v>
      </c>
      <c r="B261" s="5"/>
      <c r="C261" s="5"/>
      <c r="D261" s="38">
        <f t="shared" si="4"/>
        <v>0</v>
      </c>
    </row>
    <row r="262" spans="1:4" ht="18.75" hidden="1">
      <c r="A262" s="8" t="s">
        <v>261</v>
      </c>
      <c r="B262" s="5"/>
      <c r="C262" s="5"/>
      <c r="D262" s="38">
        <f t="shared" si="4"/>
        <v>0</v>
      </c>
    </row>
    <row r="263" spans="1:4" ht="18.75" hidden="1">
      <c r="A263" s="8" t="s">
        <v>262</v>
      </c>
      <c r="B263" s="5"/>
      <c r="C263" s="5"/>
      <c r="D263" s="38">
        <f t="shared" si="4"/>
        <v>0</v>
      </c>
    </row>
    <row r="264" spans="1:4" ht="18.75" hidden="1">
      <c r="A264" s="8" t="s">
        <v>263</v>
      </c>
      <c r="B264" s="5"/>
      <c r="C264" s="5"/>
      <c r="D264" s="38">
        <f t="shared" si="4"/>
        <v>0</v>
      </c>
    </row>
    <row r="265" spans="1:4" ht="18.75" hidden="1">
      <c r="A265" s="8" t="s">
        <v>264</v>
      </c>
      <c r="B265" s="5"/>
      <c r="C265" s="5"/>
      <c r="D265" s="38">
        <f t="shared" si="4"/>
        <v>0</v>
      </c>
    </row>
    <row r="266" spans="1:4" ht="18.75" hidden="1">
      <c r="A266" s="8" t="s">
        <v>265</v>
      </c>
      <c r="B266" s="5"/>
      <c r="C266" s="5"/>
      <c r="D266" s="38">
        <f t="shared" si="4"/>
        <v>0</v>
      </c>
    </row>
    <row r="267" spans="1:4" ht="18.75" hidden="1">
      <c r="A267" s="8" t="s">
        <v>266</v>
      </c>
      <c r="B267" s="5"/>
      <c r="C267" s="5"/>
      <c r="D267" s="38">
        <f t="shared" si="4"/>
        <v>0</v>
      </c>
    </row>
    <row r="268" spans="1:4" ht="18.75" hidden="1">
      <c r="A268" s="11" t="s">
        <v>267</v>
      </c>
      <c r="B268" s="5"/>
      <c r="C268" s="5"/>
      <c r="D268" s="38">
        <f t="shared" si="4"/>
        <v>0</v>
      </c>
    </row>
    <row r="269" spans="1:4" ht="18.75" hidden="1">
      <c r="A269" s="8" t="s">
        <v>310</v>
      </c>
      <c r="B269" s="5"/>
      <c r="C269" s="5"/>
      <c r="D269" s="38">
        <f t="shared" si="4"/>
        <v>0</v>
      </c>
    </row>
    <row r="270" spans="1:4" ht="18.75">
      <c r="A270" s="8" t="s">
        <v>22</v>
      </c>
      <c r="B270" s="5">
        <v>20</v>
      </c>
      <c r="C270" s="5">
        <v>19000</v>
      </c>
      <c r="D270" s="38">
        <f t="shared" si="4"/>
        <v>380000</v>
      </c>
    </row>
    <row r="271" spans="1:4" ht="18.75" hidden="1">
      <c r="A271" s="8" t="s">
        <v>311</v>
      </c>
      <c r="B271" s="5"/>
      <c r="C271" s="5"/>
      <c r="D271" s="38">
        <f t="shared" si="4"/>
        <v>0</v>
      </c>
    </row>
    <row r="272" spans="1:4" ht="18.75">
      <c r="A272" s="8" t="s">
        <v>25</v>
      </c>
      <c r="B272" s="5">
        <v>7</v>
      </c>
      <c r="C272" s="5">
        <v>9000</v>
      </c>
      <c r="D272" s="38">
        <f t="shared" si="4"/>
        <v>63000</v>
      </c>
    </row>
    <row r="273" spans="1:4" ht="18.75" hidden="1">
      <c r="A273" s="8" t="s">
        <v>271</v>
      </c>
      <c r="B273" s="5"/>
      <c r="C273" s="5"/>
      <c r="D273" s="38">
        <f t="shared" si="4"/>
        <v>0</v>
      </c>
    </row>
    <row r="274" spans="1:4" ht="18.75" hidden="1">
      <c r="A274" s="8" t="s">
        <v>272</v>
      </c>
      <c r="B274" s="5"/>
      <c r="C274" s="5"/>
      <c r="D274" s="38">
        <f t="shared" si="4"/>
        <v>0</v>
      </c>
    </row>
    <row r="275" spans="1:4" ht="18.75" hidden="1">
      <c r="A275" s="8" t="s">
        <v>273</v>
      </c>
      <c r="B275" s="5"/>
      <c r="C275" s="5"/>
      <c r="D275" s="38">
        <f t="shared" si="4"/>
        <v>0</v>
      </c>
    </row>
    <row r="276" spans="1:4" ht="18.75" hidden="1">
      <c r="A276" s="8" t="s">
        <v>274</v>
      </c>
      <c r="B276" s="5"/>
      <c r="C276" s="5"/>
      <c r="D276" s="38">
        <f t="shared" si="4"/>
        <v>0</v>
      </c>
    </row>
    <row r="277" spans="1:4" ht="18.75" hidden="1">
      <c r="A277" s="19" t="s">
        <v>275</v>
      </c>
      <c r="B277" s="5"/>
      <c r="C277" s="5"/>
      <c r="D277" s="38">
        <f t="shared" si="4"/>
        <v>0</v>
      </c>
    </row>
    <row r="278" spans="1:4" ht="18.75" hidden="1">
      <c r="A278" s="8" t="s">
        <v>276</v>
      </c>
      <c r="B278" s="5"/>
      <c r="C278" s="5"/>
      <c r="D278" s="38">
        <f t="shared" si="4"/>
        <v>0</v>
      </c>
    </row>
    <row r="279" spans="1:4" ht="18.75" hidden="1">
      <c r="A279" s="8" t="s">
        <v>277</v>
      </c>
      <c r="B279" s="5"/>
      <c r="C279" s="5"/>
      <c r="D279" s="38">
        <f t="shared" si="4"/>
        <v>0</v>
      </c>
    </row>
    <row r="280" spans="1:4" ht="18.75" hidden="1">
      <c r="A280" s="26" t="s">
        <v>278</v>
      </c>
      <c r="B280" s="5"/>
      <c r="C280" s="5"/>
      <c r="D280" s="38">
        <f t="shared" si="4"/>
        <v>0</v>
      </c>
    </row>
    <row r="281" spans="1:4" ht="18.75" hidden="1">
      <c r="A281" s="4" t="s">
        <v>279</v>
      </c>
      <c r="B281" s="9"/>
      <c r="C281" s="5"/>
      <c r="D281" s="38">
        <f t="shared" si="4"/>
        <v>0</v>
      </c>
    </row>
    <row r="282" spans="1:4" ht="18.75" hidden="1">
      <c r="A282" s="8" t="s">
        <v>280</v>
      </c>
      <c r="B282" s="5"/>
      <c r="C282" s="5"/>
      <c r="D282" s="38">
        <f t="shared" si="4"/>
        <v>0</v>
      </c>
    </row>
    <row r="283" spans="1:4" ht="18.75" hidden="1">
      <c r="A283" s="8" t="s">
        <v>281</v>
      </c>
      <c r="B283" s="5"/>
      <c r="C283" s="5"/>
      <c r="D283" s="38">
        <f t="shared" si="4"/>
        <v>0</v>
      </c>
    </row>
    <row r="284" spans="1:4" ht="18.75" hidden="1">
      <c r="A284" s="8" t="s">
        <v>282</v>
      </c>
      <c r="B284" s="5"/>
      <c r="C284" s="5"/>
      <c r="D284" s="38">
        <f t="shared" si="4"/>
        <v>0</v>
      </c>
    </row>
    <row r="285" spans="1:4" ht="18.75" hidden="1">
      <c r="A285" s="11" t="s">
        <v>283</v>
      </c>
      <c r="B285" s="5"/>
      <c r="C285" s="5"/>
      <c r="D285" s="38">
        <f t="shared" si="4"/>
        <v>0</v>
      </c>
    </row>
    <row r="286" spans="1:4" ht="18.75" hidden="1">
      <c r="A286" s="8" t="s">
        <v>284</v>
      </c>
      <c r="B286" s="5"/>
      <c r="C286" s="5"/>
      <c r="D286" s="38">
        <f t="shared" si="4"/>
        <v>0</v>
      </c>
    </row>
    <row r="287" spans="1:4" ht="18.75">
      <c r="A287" s="8" t="s">
        <v>27</v>
      </c>
      <c r="B287" s="5">
        <f>12+20</f>
        <v>32</v>
      </c>
      <c r="C287" s="5">
        <v>27000</v>
      </c>
      <c r="D287" s="38">
        <f t="shared" si="4"/>
        <v>864000</v>
      </c>
    </row>
    <row r="288" spans="1:4" ht="18.75" hidden="1">
      <c r="A288" s="6" t="s">
        <v>286</v>
      </c>
      <c r="B288" s="5"/>
      <c r="C288" s="5"/>
      <c r="D288" s="38">
        <f t="shared" si="4"/>
        <v>0</v>
      </c>
    </row>
    <row r="289" spans="1:4" ht="18.75" hidden="1">
      <c r="A289" s="8" t="s">
        <v>287</v>
      </c>
      <c r="B289" s="5"/>
      <c r="C289" s="5"/>
      <c r="D289" s="38">
        <f t="shared" si="4"/>
        <v>0</v>
      </c>
    </row>
    <row r="290" spans="1:4" ht="18.75" hidden="1">
      <c r="A290" s="8" t="s">
        <v>288</v>
      </c>
      <c r="B290" s="5"/>
      <c r="C290" s="5"/>
      <c r="D290" s="38">
        <f t="shared" si="4"/>
        <v>0</v>
      </c>
    </row>
    <row r="291" spans="1:4" ht="18.75">
      <c r="A291" s="8" t="s">
        <v>31</v>
      </c>
      <c r="B291" s="5">
        <f>24+10+5</f>
        <v>39</v>
      </c>
      <c r="C291" s="5">
        <v>26000</v>
      </c>
      <c r="D291" s="38">
        <f t="shared" si="4"/>
        <v>1014000</v>
      </c>
    </row>
    <row r="292" spans="1:4" ht="18.75" hidden="1">
      <c r="A292" s="8" t="s">
        <v>290</v>
      </c>
      <c r="B292" s="5"/>
      <c r="C292" s="5"/>
      <c r="D292" s="38">
        <f t="shared" si="4"/>
        <v>0</v>
      </c>
    </row>
    <row r="293" spans="1:4" ht="18.75" hidden="1">
      <c r="A293" s="24" t="s">
        <v>291</v>
      </c>
      <c r="B293" s="5"/>
      <c r="C293" s="5"/>
      <c r="D293" s="38">
        <f t="shared" si="4"/>
        <v>0</v>
      </c>
    </row>
    <row r="294" spans="1:4" ht="18.75" hidden="1">
      <c r="A294" s="27" t="s">
        <v>292</v>
      </c>
      <c r="B294" s="5"/>
      <c r="C294" s="5"/>
      <c r="D294" s="38">
        <f t="shared" si="4"/>
        <v>0</v>
      </c>
    </row>
    <row r="295" spans="1:4" ht="18.75" hidden="1">
      <c r="A295" s="4" t="s">
        <v>293</v>
      </c>
      <c r="B295" s="5"/>
      <c r="C295" s="5"/>
      <c r="D295" s="38">
        <f t="shared" si="4"/>
        <v>0</v>
      </c>
    </row>
    <row r="296" spans="1:4" ht="18.75" hidden="1">
      <c r="A296" s="6" t="s">
        <v>294</v>
      </c>
      <c r="B296" s="5"/>
      <c r="C296" s="5"/>
      <c r="D296" s="38">
        <f t="shared" si="4"/>
        <v>0</v>
      </c>
    </row>
    <row r="297" spans="1:4" ht="18.75" hidden="1">
      <c r="A297" s="28" t="s">
        <v>295</v>
      </c>
      <c r="B297" s="5"/>
      <c r="C297" s="5"/>
      <c r="D297" s="38">
        <f t="shared" si="4"/>
        <v>0</v>
      </c>
    </row>
    <row r="298" spans="1:4" ht="18.75" hidden="1">
      <c r="A298" s="8" t="s">
        <v>296</v>
      </c>
      <c r="B298" s="5"/>
      <c r="C298" s="5"/>
      <c r="D298" s="38">
        <f t="shared" si="4"/>
        <v>0</v>
      </c>
    </row>
    <row r="299" spans="1:4" ht="18.75" hidden="1">
      <c r="A299" s="6" t="s">
        <v>297</v>
      </c>
      <c r="B299" s="5"/>
      <c r="C299" s="5"/>
      <c r="D299" s="38">
        <f t="shared" si="4"/>
        <v>0</v>
      </c>
    </row>
    <row r="300" spans="1:4" ht="18.75" hidden="1">
      <c r="A300" s="6" t="s">
        <v>298</v>
      </c>
      <c r="B300" s="5"/>
      <c r="C300" s="5"/>
      <c r="D300" s="38">
        <f t="shared" si="4"/>
        <v>0</v>
      </c>
    </row>
    <row r="301" spans="1:4" ht="18.75" hidden="1">
      <c r="A301" s="8" t="s">
        <v>317</v>
      </c>
      <c r="B301" s="5"/>
      <c r="C301" s="5"/>
      <c r="D301" s="38">
        <f t="shared" si="4"/>
        <v>0</v>
      </c>
    </row>
    <row r="302" spans="1:4" ht="18.75" hidden="1">
      <c r="A302" s="11" t="s">
        <v>300</v>
      </c>
      <c r="B302" s="5"/>
      <c r="C302" s="5"/>
      <c r="D302" s="38">
        <f t="shared" si="4"/>
        <v>0</v>
      </c>
    </row>
    <row r="303" spans="1:4" ht="18.75">
      <c r="A303" s="8" t="s">
        <v>257</v>
      </c>
      <c r="B303" s="5">
        <v>12</v>
      </c>
      <c r="C303" s="5">
        <v>8000</v>
      </c>
      <c r="D303" s="38">
        <f t="shared" si="4"/>
        <v>96000</v>
      </c>
    </row>
    <row r="304" spans="1:4" ht="18.75" hidden="1">
      <c r="A304" s="6" t="s">
        <v>302</v>
      </c>
      <c r="B304" s="5"/>
      <c r="C304" s="5"/>
      <c r="D304" s="38">
        <f t="shared" si="4"/>
        <v>0</v>
      </c>
    </row>
    <row r="305" spans="1:4" ht="18.75" hidden="1">
      <c r="A305" s="6" t="s">
        <v>303</v>
      </c>
      <c r="B305" s="5"/>
      <c r="C305" s="5"/>
      <c r="D305" s="38">
        <f t="shared" si="4"/>
        <v>0</v>
      </c>
    </row>
    <row r="306" spans="1:4" ht="18.75" hidden="1">
      <c r="A306" s="6" t="s">
        <v>304</v>
      </c>
      <c r="B306" s="5"/>
      <c r="C306" s="5"/>
      <c r="D306" s="38">
        <f t="shared" si="4"/>
        <v>0</v>
      </c>
    </row>
    <row r="307" spans="1:4" ht="18.75" hidden="1">
      <c r="A307" s="28" t="s">
        <v>305</v>
      </c>
      <c r="B307" s="5"/>
      <c r="C307" s="5"/>
      <c r="D307" s="38">
        <f t="shared" si="4"/>
        <v>0</v>
      </c>
    </row>
    <row r="308" spans="1:4" ht="18.75" hidden="1">
      <c r="A308" s="8" t="s">
        <v>306</v>
      </c>
      <c r="B308" s="5"/>
      <c r="C308" s="5"/>
      <c r="D308" s="38">
        <f t="shared" si="4"/>
        <v>0</v>
      </c>
    </row>
    <row r="309" spans="1:4" ht="18.75">
      <c r="A309" s="29"/>
      <c r="B309" s="30">
        <f>SUM(B3:B308)</f>
        <v>5527</v>
      </c>
      <c r="C309" s="30">
        <f>SUM(C3:C308)</f>
        <v>671400</v>
      </c>
      <c r="D309" s="30">
        <f>SUM(D3:D308)</f>
        <v>82380200</v>
      </c>
    </row>
  </sheetData>
  <protectedRanges>
    <protectedRange password="CF71" sqref="B1:D308" name="tho"/>
  </protectedRanges>
  <autoFilter ref="A2:D309" xr:uid="{00000000-0009-0000-0000-000008000000}">
    <filterColumn colId="1">
      <customFilters>
        <customFilter operator="notEqual" val=" "/>
      </customFilters>
    </filterColumn>
    <sortState xmlns:xlrd2="http://schemas.microsoft.com/office/spreadsheetml/2017/richdata2" ref="A3:D309">
      <sortCondition ref="A2:A30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UY312"/>
  <sheetViews>
    <sheetView workbookViewId="0">
      <pane xSplit="2" ySplit="3" topLeftCell="C180" activePane="bottomRight" state="frozen"/>
      <selection pane="topRight" activeCell="C1" sqref="C1"/>
      <selection pane="bottomLeft" activeCell="A4" sqref="A4"/>
      <selection pane="bottomRight" activeCell="G207" sqref="G207"/>
    </sheetView>
  </sheetViews>
  <sheetFormatPr defaultColWidth="0" defaultRowHeight="18.75"/>
  <cols>
    <col min="1" max="1" width="41.42578125" style="89" customWidth="1"/>
    <col min="2" max="2" width="10.5703125" style="91" customWidth="1"/>
    <col min="3" max="3" width="13" style="89" customWidth="1"/>
    <col min="4" max="4" width="19" style="92" customWidth="1"/>
    <col min="5" max="5" width="30.42578125" style="63" customWidth="1"/>
    <col min="6" max="6" width="14.42578125" style="89" customWidth="1"/>
    <col min="7" max="7" width="14.5703125" style="89" customWidth="1"/>
    <col min="8" max="8" width="11.42578125" style="89" customWidth="1"/>
    <col min="9" max="10" width="13" style="89" customWidth="1"/>
    <col min="11" max="20" width="9.42578125" style="89" customWidth="1"/>
    <col min="21" max="21" width="8.5703125" style="89" customWidth="1"/>
    <col min="22" max="22" width="9.42578125" style="89" customWidth="1"/>
    <col min="23" max="23" width="10.42578125" style="89" customWidth="1"/>
    <col min="24" max="24" width="6.42578125" style="89" customWidth="1"/>
    <col min="25" max="25" width="6.5703125" style="89" customWidth="1"/>
    <col min="26" max="27" width="4.42578125" style="89" customWidth="1"/>
    <col min="28" max="28" width="6.42578125" style="89" customWidth="1"/>
    <col min="29" max="29" width="7.5703125" style="89" customWidth="1"/>
    <col min="30" max="30" width="14.5703125" style="89" customWidth="1"/>
    <col min="31" max="32" width="11.42578125" style="89" customWidth="1"/>
    <col min="33" max="33" width="56.5703125" style="89" customWidth="1"/>
    <col min="34" max="34" width="9.42578125" style="89" customWidth="1"/>
    <col min="35" max="35" width="24.5703125" style="89" customWidth="1"/>
    <col min="36" max="36" width="22.5703125" style="89" customWidth="1"/>
    <col min="37" max="39" width="9.42578125" style="89" customWidth="1"/>
    <col min="40" max="41" width="12.42578125" style="89" customWidth="1"/>
    <col min="42" max="42" width="14.5703125" style="89" customWidth="1"/>
    <col min="43" max="43" width="5" style="89" customWidth="1"/>
    <col min="44" max="45" width="6.42578125" style="49" hidden="1" customWidth="1"/>
    <col min="46" max="46" width="5" style="89" customWidth="1"/>
    <col min="47" max="48" width="6.42578125" style="49" hidden="1" customWidth="1"/>
    <col min="49" max="49" width="5" style="89" customWidth="1"/>
    <col min="50" max="51" width="6.42578125" style="49" hidden="1" customWidth="1"/>
    <col min="52" max="52" width="5" style="89" customWidth="1"/>
    <col min="53" max="54" width="6.42578125" style="49" hidden="1" customWidth="1"/>
    <col min="55" max="55" width="5" style="89" customWidth="1"/>
    <col min="56" max="56" width="9" style="49" hidden="1" customWidth="1"/>
    <col min="57" max="57" width="6" style="49" hidden="1" customWidth="1"/>
    <col min="58" max="58" width="5" style="89" customWidth="1"/>
    <col min="59" max="60" width="6.42578125" style="49" hidden="1" customWidth="1"/>
    <col min="61" max="61" width="8.42578125" style="49" hidden="1" customWidth="1"/>
    <col min="62" max="63" width="6.42578125" style="49" hidden="1" customWidth="1"/>
    <col min="64" max="64" width="0" style="49" hidden="1" customWidth="1"/>
    <col min="65" max="65" width="7.42578125" style="49" hidden="1" customWidth="1"/>
    <col min="66" max="66" width="6.42578125" style="49" hidden="1" customWidth="1"/>
    <col min="67" max="67" width="0" style="49" hidden="1" customWidth="1"/>
    <col min="68" max="69" width="6.42578125" style="49" hidden="1" customWidth="1"/>
    <col min="70" max="70" width="6.5703125" style="89" customWidth="1"/>
    <col min="71" max="72" width="6.42578125" style="49" hidden="1" customWidth="1"/>
    <col min="73" max="73" width="6.42578125" style="89" customWidth="1"/>
    <col min="74" max="75" width="6.42578125" style="49" hidden="1" customWidth="1"/>
    <col min="76" max="76" width="5.42578125" style="89" customWidth="1"/>
    <col min="77" max="77" width="9.42578125" style="49" hidden="1" customWidth="1"/>
    <col min="78" max="78" width="6" style="49" hidden="1" customWidth="1"/>
    <col min="79" max="79" width="4.5703125" style="89" customWidth="1"/>
    <col min="80" max="81" width="6.42578125" style="49" hidden="1" customWidth="1"/>
    <col min="82" max="82" width="0" style="49" hidden="1" customWidth="1"/>
    <col min="83" max="83" width="6.42578125" style="49" hidden="1" customWidth="1"/>
    <col min="84" max="84" width="5" style="49" hidden="1" customWidth="1"/>
    <col min="85" max="85" width="8.42578125" style="89" customWidth="1"/>
    <col min="86" max="87" width="6.42578125" style="49" hidden="1" customWidth="1"/>
    <col min="88" max="88" width="5.42578125" style="89" customWidth="1"/>
    <col min="89" max="89" width="9.42578125" style="49" hidden="1" customWidth="1"/>
    <col min="90" max="91" width="0" style="49" hidden="1" customWidth="1"/>
    <col min="92" max="92" width="6.42578125" style="49" hidden="1" customWidth="1"/>
    <col min="93" max="93" width="0" style="49" hidden="1" customWidth="1"/>
    <col min="94" max="94" width="5.5703125" style="89" customWidth="1"/>
    <col min="95" max="95" width="6.42578125" style="49" hidden="1" customWidth="1"/>
    <col min="96" max="96" width="0" style="49" hidden="1" customWidth="1"/>
    <col min="97" max="97" width="5.42578125" style="89" customWidth="1"/>
    <col min="98" max="98" width="6.42578125" style="49" hidden="1" customWidth="1"/>
    <col min="99" max="99" width="0" style="49" hidden="1" customWidth="1"/>
    <col min="100" max="100" width="5.42578125" style="89" customWidth="1"/>
    <col min="101" max="101" width="6.42578125" style="49" hidden="1" customWidth="1"/>
    <col min="102" max="102" width="5" style="49" hidden="1" customWidth="1"/>
    <col min="103" max="103" width="6" style="89" customWidth="1"/>
    <col min="104" max="104" width="6.42578125" style="49" hidden="1" customWidth="1"/>
    <col min="105" max="105" width="5" style="49" hidden="1" customWidth="1"/>
    <col min="106" max="107" width="6.42578125" style="49" hidden="1" customWidth="1"/>
    <col min="108" max="108" width="5" style="49" hidden="1" customWidth="1"/>
    <col min="109" max="109" width="5" style="89" customWidth="1"/>
    <col min="110" max="110" width="0" style="49" hidden="1" customWidth="1"/>
    <col min="111" max="111" width="6.42578125" style="49" hidden="1" customWidth="1"/>
    <col min="112" max="112" width="7.42578125" style="89" customWidth="1"/>
    <col min="113" max="114" width="6.42578125" style="49" hidden="1" customWidth="1"/>
    <col min="115" max="115" width="7.42578125" style="49" hidden="1" customWidth="1"/>
    <col min="116" max="117" width="6.42578125" style="49" hidden="1" customWidth="1"/>
    <col min="118" max="118" width="5" style="89" customWidth="1"/>
    <col min="119" max="119" width="6.42578125" style="49" hidden="1" customWidth="1"/>
    <col min="120" max="120" width="5" style="89" customWidth="1"/>
    <col min="121" max="121" width="9.42578125" style="89" customWidth="1"/>
    <col min="122" max="122" width="6.42578125" style="49" hidden="1" customWidth="1"/>
    <col min="123" max="123" width="5" style="89" customWidth="1"/>
    <col min="124" max="124" width="0" style="49" hidden="1" customWidth="1"/>
    <col min="125" max="125" width="6.42578125" style="49" hidden="1" customWidth="1"/>
    <col min="126" max="126" width="5" style="89" customWidth="1"/>
    <col min="127" max="127" width="0" style="49" hidden="1" customWidth="1"/>
    <col min="128" max="128" width="6.42578125" style="49" hidden="1" customWidth="1"/>
    <col min="129" max="129" width="5" style="89" customWidth="1"/>
    <col min="130" max="130" width="7.42578125" style="49" hidden="1" customWidth="1"/>
    <col min="131" max="132" width="6.42578125" style="49" hidden="1" customWidth="1"/>
    <col min="133" max="133" width="7.42578125" style="49" hidden="1" customWidth="1"/>
    <col min="134" max="134" width="6.42578125" style="49" hidden="1" customWidth="1"/>
    <col min="135" max="135" width="0" style="49" hidden="1" customWidth="1"/>
    <col min="136" max="137" width="6.42578125" style="49" hidden="1" customWidth="1"/>
    <col min="138" max="138" width="6.5703125" style="49" hidden="1" customWidth="1"/>
    <col min="139" max="139" width="9.42578125" style="49" hidden="1" customWidth="1"/>
    <col min="140" max="140" width="6.42578125" style="89" customWidth="1"/>
    <col min="141" max="141" width="6.5703125" style="49" hidden="1" customWidth="1"/>
    <col min="142" max="142" width="7.42578125" style="89" customWidth="1"/>
    <col min="143" max="144" width="6.42578125" style="49" hidden="1" customWidth="1"/>
    <col min="145" max="145" width="9.42578125" style="49" hidden="1" customWidth="1"/>
    <col min="146" max="146" width="6.42578125" style="49" hidden="1" customWidth="1"/>
    <col min="147" max="147" width="7.42578125" style="49" hidden="1" customWidth="1"/>
    <col min="148" max="148" width="9.42578125" style="49" hidden="1" customWidth="1"/>
    <col min="149" max="150" width="6.42578125" style="49" hidden="1" customWidth="1"/>
    <col min="151" max="151" width="9.42578125" style="49" hidden="1" customWidth="1"/>
    <col min="152" max="152" width="6.42578125" style="49" hidden="1" customWidth="1"/>
    <col min="153" max="153" width="7.5703125" style="49" hidden="1" customWidth="1"/>
    <col min="154" max="154" width="7.42578125" style="89" customWidth="1"/>
    <col min="155" max="155" width="0" style="49" hidden="1" customWidth="1"/>
    <col min="156" max="156" width="5" style="49" hidden="1" customWidth="1"/>
    <col min="157" max="157" width="7.42578125" style="89" customWidth="1"/>
    <col min="158" max="162" width="0" style="49" hidden="1" customWidth="1"/>
    <col min="163" max="163" width="6.42578125" style="49" hidden="1" customWidth="1"/>
    <col min="164" max="164" width="5.5703125" style="49" hidden="1" customWidth="1"/>
    <col min="165" max="165" width="6.42578125" style="89" customWidth="1"/>
    <col min="166" max="166" width="7.42578125" style="49" hidden="1" customWidth="1"/>
    <col min="167" max="169" width="6.42578125" style="49" hidden="1" customWidth="1"/>
    <col min="170" max="170" width="8.42578125" style="49" hidden="1" customWidth="1"/>
    <col min="171" max="171" width="6.42578125" style="49" hidden="1" customWidth="1"/>
    <col min="172" max="172" width="5" style="49" hidden="1" customWidth="1"/>
    <col min="173" max="175" width="6.42578125" style="49" hidden="1" customWidth="1"/>
    <col min="176" max="176" width="7.5703125" style="49" hidden="1" customWidth="1"/>
    <col min="177" max="179" width="6.42578125" style="49" hidden="1" customWidth="1"/>
    <col min="180" max="181" width="0" style="49" hidden="1" customWidth="1"/>
    <col min="182" max="182" width="6.42578125" style="49" hidden="1" customWidth="1"/>
    <col min="183" max="183" width="8.42578125" style="49" hidden="1" customWidth="1"/>
    <col min="184" max="184" width="0" style="49" hidden="1" customWidth="1"/>
    <col min="185" max="185" width="9.42578125" style="89" customWidth="1"/>
    <col min="186" max="186" width="8.42578125" style="49" hidden="1" customWidth="1"/>
    <col min="187" max="190" width="6.42578125" style="89" customWidth="1"/>
    <col min="191" max="191" width="6.5703125" style="89" customWidth="1"/>
    <col min="192" max="192" width="6.42578125" style="89" customWidth="1"/>
    <col min="193" max="193" width="6.42578125" style="49" hidden="1" customWidth="1"/>
    <col min="194" max="194" width="0" style="49" hidden="1" customWidth="1"/>
    <col min="195" max="196" width="6.42578125" style="49" hidden="1" customWidth="1"/>
    <col min="197" max="197" width="0" style="49" hidden="1" customWidth="1"/>
    <col min="198" max="198" width="7" style="49" hidden="1" customWidth="1"/>
    <col min="199" max="199" width="8.5703125" style="49" hidden="1" customWidth="1"/>
    <col min="200" max="200" width="0" style="49" hidden="1" customWidth="1"/>
    <col min="201" max="201" width="7" style="49" hidden="1" customWidth="1"/>
    <col min="202" max="202" width="8.5703125" style="49" hidden="1" customWidth="1"/>
    <col min="203" max="204" width="7" style="49" hidden="1" customWidth="1"/>
    <col min="205" max="205" width="8.5703125" style="49" hidden="1" customWidth="1"/>
    <col min="206" max="206" width="0" style="49" hidden="1" customWidth="1"/>
    <col min="207" max="207" width="7" style="49" hidden="1" customWidth="1"/>
    <col min="208" max="208" width="8.5703125" style="49" hidden="1" customWidth="1"/>
    <col min="209" max="209" width="0" style="49" hidden="1" customWidth="1"/>
    <col min="210" max="210" width="6.5703125" style="89" customWidth="1"/>
    <col min="211" max="211" width="6.42578125" style="89" customWidth="1"/>
    <col min="212" max="212" width="0" style="49" hidden="1" customWidth="1"/>
    <col min="213" max="213" width="7" style="49" hidden="1" customWidth="1"/>
    <col min="214" max="214" width="6.42578125" style="89" customWidth="1"/>
    <col min="215" max="216" width="7" style="49" hidden="1" customWidth="1"/>
    <col min="217" max="217" width="7.42578125" style="89" customWidth="1"/>
    <col min="218" max="218" width="10.5703125" style="49" hidden="1" customWidth="1"/>
    <col min="219" max="219" width="6.42578125" style="89" customWidth="1"/>
    <col min="220" max="220" width="11.42578125" style="49" hidden="1" customWidth="1"/>
    <col min="221" max="221" width="9" style="89" customWidth="1"/>
    <col min="222" max="223" width="11.42578125" style="49" hidden="1" customWidth="1"/>
    <col min="224" max="224" width="8.5703125" style="89" customWidth="1"/>
    <col min="225" max="226" width="11.42578125" style="49" hidden="1" customWidth="1"/>
    <col min="227" max="227" width="6.42578125" style="89" customWidth="1"/>
    <col min="228" max="228" width="11.42578125" style="49" hidden="1" customWidth="1"/>
    <col min="229" max="229" width="7" style="49" hidden="1" customWidth="1"/>
    <col min="230" max="230" width="7" style="89" customWidth="1"/>
    <col min="231" max="231" width="7" style="49" hidden="1" customWidth="1"/>
    <col min="232" max="232" width="10.42578125" style="49" hidden="1" customWidth="1"/>
    <col min="233" max="233" width="8.5703125" style="49" hidden="1" customWidth="1"/>
    <col min="234" max="234" width="0" style="49" hidden="1" customWidth="1"/>
    <col min="235" max="235" width="7" style="49" hidden="1" customWidth="1"/>
    <col min="236" max="236" width="7.5703125" style="89" customWidth="1"/>
    <col min="237" max="238" width="7" style="49" hidden="1" customWidth="1"/>
    <col min="239" max="239" width="7" style="89" customWidth="1"/>
    <col min="240" max="240" width="10.5703125" style="49" hidden="1" customWidth="1"/>
    <col min="241" max="241" width="8.42578125" style="49" hidden="1" customWidth="1"/>
    <col min="242" max="242" width="7" style="89" customWidth="1"/>
    <col min="243" max="246" width="11.42578125" style="49" hidden="1" customWidth="1"/>
    <col min="247" max="247" width="6.42578125" style="89" customWidth="1"/>
    <col min="248" max="250" width="11.42578125" style="49" hidden="1" customWidth="1"/>
    <col min="251" max="251" width="7" style="49" hidden="1" customWidth="1"/>
    <col min="252" max="252" width="10.42578125" style="49" hidden="1" customWidth="1"/>
    <col min="253" max="253" width="7" style="49" hidden="1" customWidth="1"/>
    <col min="254" max="254" width="10.42578125" style="49" hidden="1" customWidth="1"/>
    <col min="255" max="255" width="7" style="49" hidden="1" customWidth="1"/>
    <col min="256" max="259" width="10.42578125" style="49" hidden="1" customWidth="1"/>
    <col min="260" max="260" width="10.42578125" style="49" hidden="1"/>
    <col min="261" max="261" width="41.42578125" style="89" customWidth="1"/>
    <col min="262" max="262" width="6.42578125" style="89" customWidth="1"/>
    <col min="263" max="263" width="14.5703125" style="89" customWidth="1"/>
    <col min="264" max="264" width="11.42578125" style="89" customWidth="1"/>
    <col min="265" max="266" width="13" style="89" customWidth="1"/>
    <col min="267" max="276" width="9.42578125" style="89" customWidth="1"/>
    <col min="277" max="277" width="8.5703125" style="89" customWidth="1"/>
    <col min="278" max="278" width="9.42578125" style="89" customWidth="1"/>
    <col min="279" max="279" width="10.42578125" style="89" customWidth="1"/>
    <col min="280" max="280" width="6.42578125" style="89" customWidth="1"/>
    <col min="281" max="281" width="6.5703125" style="89" customWidth="1"/>
    <col min="282" max="283" width="4.42578125" style="89" customWidth="1"/>
    <col min="284" max="284" width="6.42578125" style="89" customWidth="1"/>
    <col min="285" max="285" width="7.5703125" style="89" customWidth="1"/>
    <col min="286" max="286" width="14.5703125" style="89" customWidth="1"/>
    <col min="287" max="288" width="11.42578125" style="89" customWidth="1"/>
    <col min="289" max="289" width="56.5703125" style="89" customWidth="1"/>
    <col min="290" max="290" width="9.42578125" style="89" customWidth="1"/>
    <col min="291" max="291" width="24.5703125" style="89" customWidth="1"/>
    <col min="292" max="292" width="22.5703125" style="89" customWidth="1"/>
    <col min="293" max="295" width="9.42578125" style="89" customWidth="1"/>
    <col min="296" max="297" width="12.42578125" style="89" customWidth="1"/>
    <col min="298" max="298" width="14.5703125" style="89" customWidth="1"/>
    <col min="299" max="299" width="5" style="89" customWidth="1"/>
    <col min="300" max="301" width="10.42578125" style="49" hidden="1" customWidth="1"/>
    <col min="302" max="302" width="5" style="89" customWidth="1"/>
    <col min="303" max="304" width="10.42578125" style="49" hidden="1" customWidth="1"/>
    <col min="305" max="305" width="5" style="89" customWidth="1"/>
    <col min="306" max="307" width="10.42578125" style="49" hidden="1" customWidth="1"/>
    <col min="308" max="308" width="5" style="89" customWidth="1"/>
    <col min="309" max="310" width="10.42578125" style="49" hidden="1" customWidth="1"/>
    <col min="311" max="311" width="5" style="89" customWidth="1"/>
    <col min="312" max="313" width="10.42578125" style="49" hidden="1" customWidth="1"/>
    <col min="314" max="314" width="5" style="89" customWidth="1"/>
    <col min="315" max="325" width="10.42578125" style="49" hidden="1" customWidth="1"/>
    <col min="326" max="326" width="6.5703125" style="89" customWidth="1"/>
    <col min="327" max="328" width="10.42578125" style="49" hidden="1" customWidth="1"/>
    <col min="329" max="329" width="6.42578125" style="89" customWidth="1"/>
    <col min="330" max="331" width="10.42578125" style="49" hidden="1" customWidth="1"/>
    <col min="332" max="332" width="5.42578125" style="89" customWidth="1"/>
    <col min="333" max="334" width="10.42578125" style="49" hidden="1" customWidth="1"/>
    <col min="335" max="335" width="4.5703125" style="89" customWidth="1"/>
    <col min="336" max="340" width="10.42578125" style="49" hidden="1" customWidth="1"/>
    <col min="341" max="341" width="8.42578125" style="89" customWidth="1"/>
    <col min="342" max="343" width="10.42578125" style="49" hidden="1" customWidth="1"/>
    <col min="344" max="344" width="5.42578125" style="89" customWidth="1"/>
    <col min="345" max="349" width="10.42578125" style="49" hidden="1" customWidth="1"/>
    <col min="350" max="350" width="5.5703125" style="89" customWidth="1"/>
    <col min="351" max="352" width="10.42578125" style="49" hidden="1" customWidth="1"/>
    <col min="353" max="353" width="5.42578125" style="89" customWidth="1"/>
    <col min="354" max="355" width="10.42578125" style="49" hidden="1" customWidth="1"/>
    <col min="356" max="356" width="5.42578125" style="89" customWidth="1"/>
    <col min="357" max="358" width="10.42578125" style="49" hidden="1" customWidth="1"/>
    <col min="359" max="359" width="6" style="89" customWidth="1"/>
    <col min="360" max="364" width="10.42578125" style="49" hidden="1" customWidth="1"/>
    <col min="365" max="365" width="5" style="89" customWidth="1"/>
    <col min="366" max="367" width="10.42578125" style="49" hidden="1" customWidth="1"/>
    <col min="368" max="368" width="7.42578125" style="89" customWidth="1"/>
    <col min="369" max="373" width="10.42578125" style="49" hidden="1" customWidth="1"/>
    <col min="374" max="374" width="5" style="89" customWidth="1"/>
    <col min="375" max="375" width="10.42578125" style="49" hidden="1" customWidth="1"/>
    <col min="376" max="376" width="5" style="89" customWidth="1"/>
    <col min="377" max="377" width="9.42578125" style="89" customWidth="1"/>
    <col min="378" max="378" width="10.42578125" style="49" hidden="1" customWidth="1"/>
    <col min="379" max="379" width="5" style="89" customWidth="1"/>
    <col min="380" max="381" width="10.42578125" style="49" hidden="1" customWidth="1"/>
    <col min="382" max="382" width="5" style="89" customWidth="1"/>
    <col min="383" max="384" width="10.42578125" style="49" hidden="1" customWidth="1"/>
    <col min="385" max="385" width="5" style="89" customWidth="1"/>
    <col min="386" max="395" width="10.42578125" style="49" hidden="1" customWidth="1"/>
    <col min="396" max="396" width="6.42578125" style="89" customWidth="1"/>
    <col min="397" max="397" width="10.42578125" style="49" hidden="1" customWidth="1"/>
    <col min="398" max="398" width="7.42578125" style="89" customWidth="1"/>
    <col min="399" max="409" width="10.42578125" style="49" hidden="1" customWidth="1"/>
    <col min="410" max="410" width="7.42578125" style="89" customWidth="1"/>
    <col min="411" max="412" width="10.42578125" style="49" hidden="1" customWidth="1"/>
    <col min="413" max="413" width="7.42578125" style="89" customWidth="1"/>
    <col min="414" max="420" width="10.42578125" style="49" hidden="1" customWidth="1"/>
    <col min="421" max="421" width="6.42578125" style="89" customWidth="1"/>
    <col min="422" max="440" width="10.42578125" style="49" hidden="1" customWidth="1"/>
    <col min="441" max="441" width="9.42578125" style="89" customWidth="1"/>
    <col min="442" max="442" width="10.42578125" style="49" hidden="1" customWidth="1"/>
    <col min="443" max="446" width="6.42578125" style="89" customWidth="1"/>
    <col min="447" max="447" width="6.5703125" style="89" customWidth="1"/>
    <col min="448" max="448" width="6.42578125" style="89" customWidth="1"/>
    <col min="449" max="465" width="10.42578125" style="49" hidden="1" customWidth="1"/>
    <col min="466" max="466" width="6.5703125" style="89" customWidth="1"/>
    <col min="467" max="467" width="6.42578125" style="89" customWidth="1"/>
    <col min="468" max="469" width="10.42578125" style="49" hidden="1" customWidth="1"/>
    <col min="470" max="470" width="6.42578125" style="89" customWidth="1"/>
    <col min="471" max="472" width="10.42578125" style="49" hidden="1" customWidth="1"/>
    <col min="473" max="473" width="7.42578125" style="89" customWidth="1"/>
    <col min="474" max="474" width="10.42578125" style="49" hidden="1" customWidth="1"/>
    <col min="475" max="475" width="6.42578125" style="89" customWidth="1"/>
    <col min="476" max="476" width="10.42578125" style="49" hidden="1" customWidth="1"/>
    <col min="477" max="477" width="9" style="89" customWidth="1"/>
    <col min="478" max="479" width="10.42578125" style="49" hidden="1" customWidth="1"/>
    <col min="480" max="480" width="8.5703125" style="89" customWidth="1"/>
    <col min="481" max="482" width="10.42578125" style="49" hidden="1" customWidth="1"/>
    <col min="483" max="483" width="6.42578125" style="89" customWidth="1"/>
    <col min="484" max="485" width="10.42578125" style="49" hidden="1" customWidth="1"/>
    <col min="486" max="486" width="7" style="89" customWidth="1"/>
    <col min="487" max="491" width="10.42578125" style="49" hidden="1" customWidth="1"/>
    <col min="492" max="492" width="7.5703125" style="89" customWidth="1"/>
    <col min="493" max="494" width="10.42578125" style="49" hidden="1" customWidth="1"/>
    <col min="495" max="495" width="7" style="89" customWidth="1"/>
    <col min="496" max="497" width="10.42578125" style="49" hidden="1" customWidth="1"/>
    <col min="498" max="498" width="7" style="89" customWidth="1"/>
    <col min="499" max="502" width="10.42578125" style="49" hidden="1" customWidth="1"/>
    <col min="503" max="503" width="6.42578125" style="89" customWidth="1"/>
    <col min="504" max="515" width="10.42578125" style="49" hidden="1" customWidth="1"/>
    <col min="516" max="516" width="10.42578125" style="49" hidden="1"/>
    <col min="517" max="517" width="41.42578125" style="89" customWidth="1"/>
    <col min="518" max="518" width="6.42578125" style="89" customWidth="1"/>
    <col min="519" max="519" width="14.5703125" style="89" customWidth="1"/>
    <col min="520" max="520" width="11.42578125" style="89" customWidth="1"/>
    <col min="521" max="522" width="13" style="89" customWidth="1"/>
    <col min="523" max="532" width="9.42578125" style="89" customWidth="1"/>
    <col min="533" max="533" width="8.5703125" style="89" customWidth="1"/>
    <col min="534" max="534" width="9.42578125" style="89" customWidth="1"/>
    <col min="535" max="535" width="10.42578125" style="89" customWidth="1"/>
    <col min="536" max="536" width="6.42578125" style="89" customWidth="1"/>
    <col min="537" max="537" width="6.5703125" style="89" customWidth="1"/>
    <col min="538" max="539" width="4.42578125" style="89" customWidth="1"/>
    <col min="540" max="540" width="6.42578125" style="89" customWidth="1"/>
    <col min="541" max="541" width="7.5703125" style="89" customWidth="1"/>
    <col min="542" max="542" width="14.5703125" style="89" customWidth="1"/>
    <col min="543" max="544" width="11.42578125" style="89" customWidth="1"/>
    <col min="545" max="545" width="56.5703125" style="89" customWidth="1"/>
    <col min="546" max="546" width="9.42578125" style="89" customWidth="1"/>
    <col min="547" max="547" width="24.5703125" style="89" customWidth="1"/>
    <col min="548" max="548" width="22.5703125" style="89" customWidth="1"/>
    <col min="549" max="551" width="9.42578125" style="89" customWidth="1"/>
    <col min="552" max="553" width="12.42578125" style="89" customWidth="1"/>
    <col min="554" max="554" width="14.5703125" style="89" customWidth="1"/>
    <col min="555" max="555" width="5" style="89" customWidth="1"/>
    <col min="556" max="557" width="10.42578125" style="49" hidden="1" customWidth="1"/>
    <col min="558" max="558" width="5" style="89" customWidth="1"/>
    <col min="559" max="560" width="10.42578125" style="49" hidden="1" customWidth="1"/>
    <col min="561" max="561" width="5" style="89" customWidth="1"/>
    <col min="562" max="563" width="10.42578125" style="49" hidden="1" customWidth="1"/>
    <col min="564" max="564" width="5" style="89" customWidth="1"/>
    <col min="565" max="566" width="10.42578125" style="49" hidden="1" customWidth="1"/>
    <col min="567" max="567" width="5" style="89" customWidth="1"/>
    <col min="568" max="569" width="10.42578125" style="49" hidden="1" customWidth="1"/>
    <col min="570" max="570" width="5" style="89" customWidth="1"/>
    <col min="571" max="581" width="10.42578125" style="49" hidden="1" customWidth="1"/>
    <col min="582" max="582" width="6.5703125" style="89" customWidth="1"/>
    <col min="583" max="584" width="10.42578125" style="49" hidden="1" customWidth="1"/>
    <col min="585" max="585" width="6.42578125" style="89" customWidth="1"/>
    <col min="586" max="587" width="10.42578125" style="49" hidden="1" customWidth="1"/>
    <col min="588" max="588" width="5.42578125" style="89" customWidth="1"/>
    <col min="589" max="590" width="10.42578125" style="49" hidden="1" customWidth="1"/>
    <col min="591" max="591" width="4.5703125" style="89" customWidth="1"/>
    <col min="592" max="596" width="10.42578125" style="49" hidden="1" customWidth="1"/>
    <col min="597" max="597" width="8.42578125" style="89" customWidth="1"/>
    <col min="598" max="599" width="10.42578125" style="49" hidden="1" customWidth="1"/>
    <col min="600" max="600" width="5.42578125" style="89" customWidth="1"/>
    <col min="601" max="605" width="10.42578125" style="49" hidden="1" customWidth="1"/>
    <col min="606" max="606" width="5.5703125" style="89" customWidth="1"/>
    <col min="607" max="608" width="10.42578125" style="49" hidden="1" customWidth="1"/>
    <col min="609" max="609" width="5.42578125" style="89" customWidth="1"/>
    <col min="610" max="611" width="10.42578125" style="49" hidden="1" customWidth="1"/>
    <col min="612" max="612" width="5.42578125" style="89" customWidth="1"/>
    <col min="613" max="614" width="10.42578125" style="49" hidden="1" customWidth="1"/>
    <col min="615" max="615" width="6" style="89" customWidth="1"/>
    <col min="616" max="620" width="10.42578125" style="49" hidden="1" customWidth="1"/>
    <col min="621" max="621" width="5" style="89" customWidth="1"/>
    <col min="622" max="623" width="10.42578125" style="49" hidden="1" customWidth="1"/>
    <col min="624" max="624" width="7.42578125" style="89" customWidth="1"/>
    <col min="625" max="629" width="10.42578125" style="49" hidden="1" customWidth="1"/>
    <col min="630" max="630" width="5" style="89" customWidth="1"/>
    <col min="631" max="631" width="10.42578125" style="49" hidden="1" customWidth="1"/>
    <col min="632" max="632" width="5" style="89" customWidth="1"/>
    <col min="633" max="633" width="9.42578125" style="89" customWidth="1"/>
    <col min="634" max="634" width="10.42578125" style="49" hidden="1" customWidth="1"/>
    <col min="635" max="635" width="5" style="89" customWidth="1"/>
    <col min="636" max="637" width="10.42578125" style="49" hidden="1" customWidth="1"/>
    <col min="638" max="638" width="5" style="89" customWidth="1"/>
    <col min="639" max="640" width="10.42578125" style="49" hidden="1" customWidth="1"/>
    <col min="641" max="641" width="5" style="89" customWidth="1"/>
    <col min="642" max="651" width="10.42578125" style="49" hidden="1" customWidth="1"/>
    <col min="652" max="652" width="6.42578125" style="89" customWidth="1"/>
    <col min="653" max="653" width="10.42578125" style="49" hidden="1" customWidth="1"/>
    <col min="654" max="654" width="7.42578125" style="89" customWidth="1"/>
    <col min="655" max="665" width="10.42578125" style="49" hidden="1" customWidth="1"/>
    <col min="666" max="666" width="7.42578125" style="89" customWidth="1"/>
    <col min="667" max="668" width="10.42578125" style="49" hidden="1" customWidth="1"/>
    <col min="669" max="669" width="7.42578125" style="89" customWidth="1"/>
    <col min="670" max="676" width="10.42578125" style="49" hidden="1" customWidth="1"/>
    <col min="677" max="677" width="6.42578125" style="89" customWidth="1"/>
    <col min="678" max="696" width="10.42578125" style="49" hidden="1" customWidth="1"/>
    <col min="697" max="697" width="9.42578125" style="89" customWidth="1"/>
    <col min="698" max="698" width="10.42578125" style="49" hidden="1" customWidth="1"/>
    <col min="699" max="702" width="6.42578125" style="89" customWidth="1"/>
    <col min="703" max="703" width="6.5703125" style="89" customWidth="1"/>
    <col min="704" max="704" width="6.42578125" style="89" customWidth="1"/>
    <col min="705" max="721" width="10.42578125" style="49" hidden="1" customWidth="1"/>
    <col min="722" max="722" width="6.5703125" style="89" customWidth="1"/>
    <col min="723" max="723" width="6.42578125" style="89" customWidth="1"/>
    <col min="724" max="725" width="10.42578125" style="49" hidden="1" customWidth="1"/>
    <col min="726" max="726" width="6.42578125" style="89" customWidth="1"/>
    <col min="727" max="728" width="10.42578125" style="49" hidden="1" customWidth="1"/>
    <col min="729" max="729" width="7.42578125" style="89" customWidth="1"/>
    <col min="730" max="730" width="10.42578125" style="49" hidden="1" customWidth="1"/>
    <col min="731" max="731" width="6.42578125" style="89" customWidth="1"/>
    <col min="732" max="732" width="10.42578125" style="49" hidden="1" customWidth="1"/>
    <col min="733" max="733" width="9" style="89" customWidth="1"/>
    <col min="734" max="735" width="10.42578125" style="49" hidden="1" customWidth="1"/>
    <col min="736" max="736" width="8.5703125" style="89" customWidth="1"/>
    <col min="737" max="738" width="10.42578125" style="49" hidden="1" customWidth="1"/>
    <col min="739" max="739" width="6.42578125" style="89" customWidth="1"/>
    <col min="740" max="741" width="10.42578125" style="49" hidden="1" customWidth="1"/>
    <col min="742" max="742" width="7" style="89" customWidth="1"/>
    <col min="743" max="747" width="10.42578125" style="49" hidden="1" customWidth="1"/>
    <col min="748" max="748" width="7.5703125" style="89" customWidth="1"/>
    <col min="749" max="750" width="10.42578125" style="49" hidden="1" customWidth="1"/>
    <col min="751" max="751" width="7" style="89" customWidth="1"/>
    <col min="752" max="753" width="10.42578125" style="49" hidden="1" customWidth="1"/>
    <col min="754" max="754" width="7" style="89" customWidth="1"/>
    <col min="755" max="758" width="10.42578125" style="49" hidden="1" customWidth="1"/>
    <col min="759" max="759" width="6.42578125" style="89" customWidth="1"/>
    <col min="760" max="771" width="10.42578125" style="49" hidden="1" customWidth="1"/>
    <col min="772" max="772" width="10.42578125" style="49" hidden="1"/>
    <col min="773" max="773" width="41.42578125" style="89" customWidth="1"/>
    <col min="774" max="774" width="6.42578125" style="89" customWidth="1"/>
    <col min="775" max="775" width="14.5703125" style="89" customWidth="1"/>
    <col min="776" max="776" width="11.42578125" style="89" customWidth="1"/>
    <col min="777" max="778" width="13" style="89" customWidth="1"/>
    <col min="779" max="788" width="9.42578125" style="89" customWidth="1"/>
    <col min="789" max="789" width="8.5703125" style="89" customWidth="1"/>
    <col min="790" max="790" width="9.42578125" style="89" customWidth="1"/>
    <col min="791" max="791" width="10.42578125" style="89" customWidth="1"/>
    <col min="792" max="792" width="6.42578125" style="89" customWidth="1"/>
    <col min="793" max="793" width="6.5703125" style="89" customWidth="1"/>
    <col min="794" max="795" width="4.42578125" style="89" customWidth="1"/>
    <col min="796" max="796" width="6.42578125" style="89" customWidth="1"/>
    <col min="797" max="797" width="7.5703125" style="89" customWidth="1"/>
    <col min="798" max="798" width="14.5703125" style="89" customWidth="1"/>
    <col min="799" max="800" width="11.42578125" style="89" customWidth="1"/>
    <col min="801" max="801" width="56.5703125" style="89" customWidth="1"/>
    <col min="802" max="802" width="9.42578125" style="89" customWidth="1"/>
    <col min="803" max="803" width="24.5703125" style="89" customWidth="1"/>
    <col min="804" max="804" width="22.5703125" style="89" customWidth="1"/>
    <col min="805" max="807" width="9.42578125" style="89" customWidth="1"/>
    <col min="808" max="809" width="12.42578125" style="89" customWidth="1"/>
    <col min="810" max="810" width="14.5703125" style="89" customWidth="1"/>
    <col min="811" max="811" width="5" style="89" customWidth="1"/>
    <col min="812" max="813" width="10.42578125" style="49" hidden="1" customWidth="1"/>
    <col min="814" max="814" width="5" style="89" customWidth="1"/>
    <col min="815" max="816" width="10.42578125" style="49" hidden="1" customWidth="1"/>
    <col min="817" max="817" width="5" style="89" customWidth="1"/>
    <col min="818" max="819" width="10.42578125" style="49" hidden="1" customWidth="1"/>
    <col min="820" max="820" width="5" style="89" customWidth="1"/>
    <col min="821" max="822" width="10.42578125" style="49" hidden="1" customWidth="1"/>
    <col min="823" max="823" width="5" style="89" customWidth="1"/>
    <col min="824" max="825" width="10.42578125" style="49" hidden="1" customWidth="1"/>
    <col min="826" max="826" width="5" style="89" customWidth="1"/>
    <col min="827" max="837" width="10.42578125" style="49" hidden="1" customWidth="1"/>
    <col min="838" max="838" width="6.5703125" style="89" customWidth="1"/>
    <col min="839" max="840" width="10.42578125" style="49" hidden="1" customWidth="1"/>
    <col min="841" max="841" width="6.42578125" style="89" customWidth="1"/>
    <col min="842" max="843" width="10.42578125" style="49" hidden="1" customWidth="1"/>
    <col min="844" max="844" width="5.42578125" style="89" customWidth="1"/>
    <col min="845" max="846" width="10.42578125" style="49" hidden="1" customWidth="1"/>
    <col min="847" max="847" width="4.5703125" style="89" customWidth="1"/>
    <col min="848" max="852" width="10.42578125" style="49" hidden="1" customWidth="1"/>
    <col min="853" max="853" width="8.42578125" style="89" customWidth="1"/>
    <col min="854" max="855" width="10.42578125" style="49" hidden="1" customWidth="1"/>
    <col min="856" max="856" width="5.42578125" style="89" customWidth="1"/>
    <col min="857" max="861" width="10.42578125" style="49" hidden="1" customWidth="1"/>
    <col min="862" max="862" width="5.5703125" style="89" customWidth="1"/>
    <col min="863" max="864" width="10.42578125" style="49" hidden="1" customWidth="1"/>
    <col min="865" max="865" width="5.42578125" style="89" customWidth="1"/>
    <col min="866" max="867" width="10.42578125" style="49" hidden="1" customWidth="1"/>
    <col min="868" max="868" width="5.42578125" style="89" customWidth="1"/>
    <col min="869" max="870" width="10.42578125" style="49" hidden="1" customWidth="1"/>
    <col min="871" max="871" width="6" style="89" customWidth="1"/>
    <col min="872" max="876" width="10.42578125" style="49" hidden="1" customWidth="1"/>
    <col min="877" max="877" width="5" style="89" customWidth="1"/>
    <col min="878" max="879" width="10.42578125" style="49" hidden="1" customWidth="1"/>
    <col min="880" max="880" width="7.42578125" style="89" customWidth="1"/>
    <col min="881" max="885" width="10.42578125" style="49" hidden="1" customWidth="1"/>
    <col min="886" max="886" width="5" style="89" customWidth="1"/>
    <col min="887" max="887" width="10.42578125" style="49" hidden="1" customWidth="1"/>
    <col min="888" max="888" width="5" style="89" customWidth="1"/>
    <col min="889" max="889" width="9.42578125" style="89" customWidth="1"/>
    <col min="890" max="890" width="10.42578125" style="49" hidden="1" customWidth="1"/>
    <col min="891" max="891" width="5" style="89" customWidth="1"/>
    <col min="892" max="893" width="10.42578125" style="49" hidden="1" customWidth="1"/>
    <col min="894" max="894" width="5" style="89" customWidth="1"/>
    <col min="895" max="896" width="10.42578125" style="49" hidden="1" customWidth="1"/>
    <col min="897" max="897" width="5" style="89" customWidth="1"/>
    <col min="898" max="907" width="10.42578125" style="49" hidden="1" customWidth="1"/>
    <col min="908" max="908" width="6.42578125" style="89" customWidth="1"/>
    <col min="909" max="909" width="10.42578125" style="49" hidden="1" customWidth="1"/>
    <col min="910" max="910" width="7.42578125" style="89" customWidth="1"/>
    <col min="911" max="921" width="10.42578125" style="49" hidden="1" customWidth="1"/>
    <col min="922" max="922" width="7.42578125" style="89" customWidth="1"/>
    <col min="923" max="924" width="10.42578125" style="49" hidden="1" customWidth="1"/>
    <col min="925" max="925" width="7.42578125" style="89" customWidth="1"/>
    <col min="926" max="932" width="10.42578125" style="49" hidden="1" customWidth="1"/>
    <col min="933" max="933" width="6.42578125" style="89" customWidth="1"/>
    <col min="934" max="952" width="10.42578125" style="49" hidden="1" customWidth="1"/>
    <col min="953" max="953" width="9.42578125" style="89" customWidth="1"/>
    <col min="954" max="954" width="10.42578125" style="49" hidden="1" customWidth="1"/>
    <col min="955" max="958" width="6.42578125" style="89" customWidth="1"/>
    <col min="959" max="959" width="6.5703125" style="89" customWidth="1"/>
    <col min="960" max="960" width="6.42578125" style="89" customWidth="1"/>
    <col min="961" max="977" width="10.42578125" style="49" hidden="1" customWidth="1"/>
    <col min="978" max="978" width="6.5703125" style="89" customWidth="1"/>
    <col min="979" max="979" width="6.42578125" style="89" customWidth="1"/>
    <col min="980" max="981" width="10.42578125" style="49" hidden="1" customWidth="1"/>
    <col min="982" max="982" width="6.42578125" style="89" customWidth="1"/>
    <col min="983" max="984" width="10.42578125" style="49" hidden="1" customWidth="1"/>
    <col min="985" max="985" width="7.42578125" style="89" customWidth="1"/>
    <col min="986" max="986" width="10.42578125" style="49" hidden="1" customWidth="1"/>
    <col min="987" max="987" width="6.42578125" style="89" customWidth="1"/>
    <col min="988" max="988" width="10.42578125" style="49" hidden="1" customWidth="1"/>
    <col min="989" max="989" width="9" style="89" customWidth="1"/>
    <col min="990" max="991" width="10.42578125" style="49" hidden="1" customWidth="1"/>
    <col min="992" max="992" width="8.5703125" style="89" customWidth="1"/>
    <col min="993" max="994" width="10.42578125" style="49" hidden="1" customWidth="1"/>
    <col min="995" max="995" width="6.42578125" style="89" customWidth="1"/>
    <col min="996" max="997" width="10.42578125" style="49" hidden="1" customWidth="1"/>
    <col min="998" max="998" width="7" style="89" customWidth="1"/>
    <col min="999" max="1003" width="10.42578125" style="49" hidden="1" customWidth="1"/>
    <col min="1004" max="1004" width="7.5703125" style="89" customWidth="1"/>
    <col min="1005" max="1006" width="10.42578125" style="49" hidden="1" customWidth="1"/>
    <col min="1007" max="1007" width="7" style="89" customWidth="1"/>
    <col min="1008" max="1009" width="10.42578125" style="49" hidden="1" customWidth="1"/>
    <col min="1010" max="1010" width="7" style="89" customWidth="1"/>
    <col min="1011" max="1014" width="10.42578125" style="49" hidden="1" customWidth="1"/>
    <col min="1015" max="1015" width="6.42578125" style="89" customWidth="1"/>
    <col min="1016" max="1027" width="10.42578125" style="49" hidden="1" customWidth="1"/>
    <col min="1028" max="1028" width="10.42578125" style="49" hidden="1"/>
    <col min="1029" max="1029" width="41.42578125" style="89" customWidth="1"/>
    <col min="1030" max="1030" width="6.42578125" style="89" customWidth="1"/>
    <col min="1031" max="1031" width="14.5703125" style="89" customWidth="1"/>
    <col min="1032" max="1032" width="11.42578125" style="89" customWidth="1"/>
    <col min="1033" max="1034" width="13" style="89" customWidth="1"/>
    <col min="1035" max="1044" width="9.42578125" style="89" customWidth="1"/>
    <col min="1045" max="1045" width="8.5703125" style="89" customWidth="1"/>
    <col min="1046" max="1046" width="9.42578125" style="89" customWidth="1"/>
    <col min="1047" max="1047" width="10.42578125" style="89" customWidth="1"/>
    <col min="1048" max="1048" width="6.42578125" style="89" customWidth="1"/>
    <col min="1049" max="1049" width="6.5703125" style="89" customWidth="1"/>
    <col min="1050" max="1051" width="4.42578125" style="89" customWidth="1"/>
    <col min="1052" max="1052" width="6.42578125" style="89" customWidth="1"/>
    <col min="1053" max="1053" width="7.5703125" style="89" customWidth="1"/>
    <col min="1054" max="1054" width="14.5703125" style="89" customWidth="1"/>
    <col min="1055" max="1056" width="11.42578125" style="89" customWidth="1"/>
    <col min="1057" max="1057" width="56.5703125" style="89" customWidth="1"/>
    <col min="1058" max="1058" width="9.42578125" style="89" customWidth="1"/>
    <col min="1059" max="1059" width="24.5703125" style="89" customWidth="1"/>
    <col min="1060" max="1060" width="22.5703125" style="89" customWidth="1"/>
    <col min="1061" max="1063" width="9.42578125" style="89" customWidth="1"/>
    <col min="1064" max="1065" width="12.42578125" style="89" customWidth="1"/>
    <col min="1066" max="1066" width="14.5703125" style="89" customWidth="1"/>
    <col min="1067" max="1067" width="5" style="89" customWidth="1"/>
    <col min="1068" max="1069" width="10.42578125" style="49" hidden="1" customWidth="1"/>
    <col min="1070" max="1070" width="5" style="89" customWidth="1"/>
    <col min="1071" max="1072" width="10.42578125" style="49" hidden="1" customWidth="1"/>
    <col min="1073" max="1073" width="5" style="89" customWidth="1"/>
    <col min="1074" max="1075" width="10.42578125" style="49" hidden="1" customWidth="1"/>
    <col min="1076" max="1076" width="5" style="89" customWidth="1"/>
    <col min="1077" max="1078" width="10.42578125" style="49" hidden="1" customWidth="1"/>
    <col min="1079" max="1079" width="5" style="89" customWidth="1"/>
    <col min="1080" max="1081" width="10.42578125" style="49" hidden="1" customWidth="1"/>
    <col min="1082" max="1082" width="5" style="89" customWidth="1"/>
    <col min="1083" max="1093" width="10.42578125" style="49" hidden="1" customWidth="1"/>
    <col min="1094" max="1094" width="6.5703125" style="89" customWidth="1"/>
    <col min="1095" max="1096" width="10.42578125" style="49" hidden="1" customWidth="1"/>
    <col min="1097" max="1097" width="6.42578125" style="89" customWidth="1"/>
    <col min="1098" max="1099" width="10.42578125" style="49" hidden="1" customWidth="1"/>
    <col min="1100" max="1100" width="5.42578125" style="89" customWidth="1"/>
    <col min="1101" max="1102" width="10.42578125" style="49" hidden="1" customWidth="1"/>
    <col min="1103" max="1103" width="4.5703125" style="89" customWidth="1"/>
    <col min="1104" max="1108" width="10.42578125" style="49" hidden="1" customWidth="1"/>
    <col min="1109" max="1109" width="8.42578125" style="89" customWidth="1"/>
    <col min="1110" max="1111" width="10.42578125" style="49" hidden="1" customWidth="1"/>
    <col min="1112" max="1112" width="5.42578125" style="89" customWidth="1"/>
    <col min="1113" max="1117" width="10.42578125" style="49" hidden="1" customWidth="1"/>
    <col min="1118" max="1118" width="5.5703125" style="89" customWidth="1"/>
    <col min="1119" max="1120" width="10.42578125" style="49" hidden="1" customWidth="1"/>
    <col min="1121" max="1121" width="5.42578125" style="89" customWidth="1"/>
    <col min="1122" max="1123" width="10.42578125" style="49" hidden="1" customWidth="1"/>
    <col min="1124" max="1124" width="5.42578125" style="89" customWidth="1"/>
    <col min="1125" max="1126" width="10.42578125" style="49" hidden="1" customWidth="1"/>
    <col min="1127" max="1127" width="6" style="89" customWidth="1"/>
    <col min="1128" max="1132" width="10.42578125" style="49" hidden="1" customWidth="1"/>
    <col min="1133" max="1133" width="5" style="89" customWidth="1"/>
    <col min="1134" max="1135" width="10.42578125" style="49" hidden="1" customWidth="1"/>
    <col min="1136" max="1136" width="7.42578125" style="89" customWidth="1"/>
    <col min="1137" max="1141" width="10.42578125" style="49" hidden="1" customWidth="1"/>
    <col min="1142" max="1142" width="5" style="89" customWidth="1"/>
    <col min="1143" max="1143" width="10.42578125" style="49" hidden="1" customWidth="1"/>
    <col min="1144" max="1144" width="5" style="89" customWidth="1"/>
    <col min="1145" max="1145" width="9.42578125" style="89" customWidth="1"/>
    <col min="1146" max="1146" width="10.42578125" style="49" hidden="1" customWidth="1"/>
    <col min="1147" max="1147" width="5" style="89" customWidth="1"/>
    <col min="1148" max="1149" width="10.42578125" style="49" hidden="1" customWidth="1"/>
    <col min="1150" max="1150" width="5" style="89" customWidth="1"/>
    <col min="1151" max="1152" width="10.42578125" style="49" hidden="1" customWidth="1"/>
    <col min="1153" max="1153" width="5" style="89" customWidth="1"/>
    <col min="1154" max="1163" width="10.42578125" style="49" hidden="1" customWidth="1"/>
    <col min="1164" max="1164" width="6.42578125" style="89" customWidth="1"/>
    <col min="1165" max="1165" width="10.42578125" style="49" hidden="1" customWidth="1"/>
    <col min="1166" max="1166" width="7.42578125" style="89" customWidth="1"/>
    <col min="1167" max="1177" width="10.42578125" style="49" hidden="1" customWidth="1"/>
    <col min="1178" max="1178" width="7.42578125" style="89" customWidth="1"/>
    <col min="1179" max="1180" width="10.42578125" style="49" hidden="1" customWidth="1"/>
    <col min="1181" max="1181" width="7.42578125" style="89" customWidth="1"/>
    <col min="1182" max="1188" width="10.42578125" style="49" hidden="1" customWidth="1"/>
    <col min="1189" max="1189" width="6.42578125" style="89" customWidth="1"/>
    <col min="1190" max="1208" width="10.42578125" style="49" hidden="1" customWidth="1"/>
    <col min="1209" max="1209" width="9.42578125" style="89" customWidth="1"/>
    <col min="1210" max="1210" width="10.42578125" style="49" hidden="1" customWidth="1"/>
    <col min="1211" max="1214" width="6.42578125" style="89" customWidth="1"/>
    <col min="1215" max="1215" width="6.5703125" style="89" customWidth="1"/>
    <col min="1216" max="1216" width="6.42578125" style="89" customWidth="1"/>
    <col min="1217" max="1233" width="10.42578125" style="49" hidden="1" customWidth="1"/>
    <col min="1234" max="1234" width="6.5703125" style="89" customWidth="1"/>
    <col min="1235" max="1235" width="6.42578125" style="89" customWidth="1"/>
    <col min="1236" max="1237" width="10.42578125" style="49" hidden="1" customWidth="1"/>
    <col min="1238" max="1238" width="6.42578125" style="89" customWidth="1"/>
    <col min="1239" max="1240" width="10.42578125" style="49" hidden="1" customWidth="1"/>
    <col min="1241" max="1241" width="7.42578125" style="89" customWidth="1"/>
    <col min="1242" max="1242" width="10.42578125" style="49" hidden="1" customWidth="1"/>
    <col min="1243" max="1243" width="6.42578125" style="89" customWidth="1"/>
    <col min="1244" max="1244" width="10.42578125" style="49" hidden="1" customWidth="1"/>
    <col min="1245" max="1245" width="9" style="89" customWidth="1"/>
    <col min="1246" max="1247" width="10.42578125" style="49" hidden="1" customWidth="1"/>
    <col min="1248" max="1248" width="8.5703125" style="89" customWidth="1"/>
    <col min="1249" max="1250" width="10.42578125" style="49" hidden="1" customWidth="1"/>
    <col min="1251" max="1251" width="6.42578125" style="89" customWidth="1"/>
    <col min="1252" max="1253" width="10.42578125" style="49" hidden="1" customWidth="1"/>
    <col min="1254" max="1254" width="7" style="89" customWidth="1"/>
    <col min="1255" max="1259" width="10.42578125" style="49" hidden="1" customWidth="1"/>
    <col min="1260" max="1260" width="7.5703125" style="89" customWidth="1"/>
    <col min="1261" max="1262" width="10.42578125" style="49" hidden="1" customWidth="1"/>
    <col min="1263" max="1263" width="7" style="89" customWidth="1"/>
    <col min="1264" max="1265" width="10.42578125" style="49" hidden="1" customWidth="1"/>
    <col min="1266" max="1266" width="7" style="89" customWidth="1"/>
    <col min="1267" max="1270" width="10.42578125" style="49" hidden="1" customWidth="1"/>
    <col min="1271" max="1271" width="6.42578125" style="89" customWidth="1"/>
    <col min="1272" max="1283" width="10.42578125" style="49" hidden="1" customWidth="1"/>
    <col min="1284" max="1284" width="10.42578125" style="49" hidden="1"/>
    <col min="1285" max="1285" width="41.42578125" style="89" customWidth="1"/>
    <col min="1286" max="1286" width="6.42578125" style="89" customWidth="1"/>
    <col min="1287" max="1287" width="14.5703125" style="89" customWidth="1"/>
    <col min="1288" max="1288" width="11.42578125" style="89" customWidth="1"/>
    <col min="1289" max="1290" width="13" style="89" customWidth="1"/>
    <col min="1291" max="1300" width="9.42578125" style="89" customWidth="1"/>
    <col min="1301" max="1301" width="8.5703125" style="89" customWidth="1"/>
    <col min="1302" max="1302" width="9.42578125" style="89" customWidth="1"/>
    <col min="1303" max="1303" width="10.42578125" style="89" customWidth="1"/>
    <col min="1304" max="1304" width="6.42578125" style="89" customWidth="1"/>
    <col min="1305" max="1305" width="6.5703125" style="89" customWidth="1"/>
    <col min="1306" max="1307" width="4.42578125" style="89" customWidth="1"/>
    <col min="1308" max="1308" width="6.42578125" style="89" customWidth="1"/>
    <col min="1309" max="1309" width="7.5703125" style="89" customWidth="1"/>
    <col min="1310" max="1310" width="14.5703125" style="89" customWidth="1"/>
    <col min="1311" max="1312" width="11.42578125" style="89" customWidth="1"/>
    <col min="1313" max="1313" width="56.5703125" style="89" customWidth="1"/>
    <col min="1314" max="1314" width="9.42578125" style="89" customWidth="1"/>
    <col min="1315" max="1315" width="24.5703125" style="89" customWidth="1"/>
    <col min="1316" max="1316" width="22.5703125" style="89" customWidth="1"/>
    <col min="1317" max="1319" width="9.42578125" style="89" customWidth="1"/>
    <col min="1320" max="1321" width="12.42578125" style="89" customWidth="1"/>
    <col min="1322" max="1322" width="14.5703125" style="89" customWidth="1"/>
    <col min="1323" max="1323" width="5" style="89" customWidth="1"/>
    <col min="1324" max="1325" width="10.42578125" style="49" hidden="1" customWidth="1"/>
    <col min="1326" max="1326" width="5" style="89" customWidth="1"/>
    <col min="1327" max="1328" width="10.42578125" style="49" hidden="1" customWidth="1"/>
    <col min="1329" max="1329" width="5" style="89" customWidth="1"/>
    <col min="1330" max="1331" width="10.42578125" style="49" hidden="1" customWidth="1"/>
    <col min="1332" max="1332" width="5" style="89" customWidth="1"/>
    <col min="1333" max="1334" width="10.42578125" style="49" hidden="1" customWidth="1"/>
    <col min="1335" max="1335" width="5" style="89" customWidth="1"/>
    <col min="1336" max="1337" width="10.42578125" style="49" hidden="1" customWidth="1"/>
    <col min="1338" max="1338" width="5" style="89" customWidth="1"/>
    <col min="1339" max="1349" width="10.42578125" style="49" hidden="1" customWidth="1"/>
    <col min="1350" max="1350" width="6.5703125" style="89" customWidth="1"/>
    <col min="1351" max="1352" width="10.42578125" style="49" hidden="1" customWidth="1"/>
    <col min="1353" max="1353" width="6.42578125" style="89" customWidth="1"/>
    <col min="1354" max="1355" width="10.42578125" style="49" hidden="1" customWidth="1"/>
    <col min="1356" max="1356" width="5.42578125" style="89" customWidth="1"/>
    <col min="1357" max="1358" width="10.42578125" style="49" hidden="1" customWidth="1"/>
    <col min="1359" max="1359" width="4.5703125" style="89" customWidth="1"/>
    <col min="1360" max="1364" width="10.42578125" style="49" hidden="1" customWidth="1"/>
    <col min="1365" max="1365" width="8.42578125" style="89" customWidth="1"/>
    <col min="1366" max="1367" width="10.42578125" style="49" hidden="1" customWidth="1"/>
    <col min="1368" max="1368" width="5.42578125" style="89" customWidth="1"/>
    <col min="1369" max="1373" width="10.42578125" style="49" hidden="1" customWidth="1"/>
    <col min="1374" max="1374" width="5.5703125" style="89" customWidth="1"/>
    <col min="1375" max="1376" width="10.42578125" style="49" hidden="1" customWidth="1"/>
    <col min="1377" max="1377" width="5.42578125" style="89" customWidth="1"/>
    <col min="1378" max="1379" width="10.42578125" style="49" hidden="1" customWidth="1"/>
    <col min="1380" max="1380" width="5.42578125" style="89" customWidth="1"/>
    <col min="1381" max="1382" width="10.42578125" style="49" hidden="1" customWidth="1"/>
    <col min="1383" max="1383" width="6" style="89" customWidth="1"/>
    <col min="1384" max="1388" width="10.42578125" style="49" hidden="1" customWidth="1"/>
    <col min="1389" max="1389" width="5" style="89" customWidth="1"/>
    <col min="1390" max="1391" width="10.42578125" style="49" hidden="1" customWidth="1"/>
    <col min="1392" max="1392" width="7.42578125" style="89" customWidth="1"/>
    <col min="1393" max="1397" width="10.42578125" style="49" hidden="1" customWidth="1"/>
    <col min="1398" max="1398" width="5" style="89" customWidth="1"/>
    <col min="1399" max="1399" width="10.42578125" style="49" hidden="1" customWidth="1"/>
    <col min="1400" max="1400" width="5" style="89" customWidth="1"/>
    <col min="1401" max="1401" width="9.42578125" style="89" customWidth="1"/>
    <col min="1402" max="1402" width="10.42578125" style="49" hidden="1" customWidth="1"/>
    <col min="1403" max="1403" width="5" style="89" customWidth="1"/>
    <col min="1404" max="1405" width="10.42578125" style="49" hidden="1" customWidth="1"/>
    <col min="1406" max="1406" width="5" style="89" customWidth="1"/>
    <col min="1407" max="1408" width="10.42578125" style="49" hidden="1" customWidth="1"/>
    <col min="1409" max="1409" width="5" style="89" customWidth="1"/>
    <col min="1410" max="1419" width="10.42578125" style="49" hidden="1" customWidth="1"/>
    <col min="1420" max="1420" width="6.42578125" style="89" customWidth="1"/>
    <col min="1421" max="1421" width="10.42578125" style="49" hidden="1" customWidth="1"/>
    <col min="1422" max="1422" width="7.42578125" style="89" customWidth="1"/>
    <col min="1423" max="1433" width="10.42578125" style="49" hidden="1" customWidth="1"/>
    <col min="1434" max="1434" width="7.42578125" style="89" customWidth="1"/>
    <col min="1435" max="1436" width="10.42578125" style="49" hidden="1" customWidth="1"/>
    <col min="1437" max="1437" width="7.42578125" style="89" customWidth="1"/>
    <col min="1438" max="1444" width="10.42578125" style="49" hidden="1" customWidth="1"/>
    <col min="1445" max="1445" width="6.42578125" style="89" customWidth="1"/>
    <col min="1446" max="1464" width="10.42578125" style="49" hidden="1" customWidth="1"/>
    <col min="1465" max="1465" width="9.42578125" style="89" customWidth="1"/>
    <col min="1466" max="1466" width="10.42578125" style="49" hidden="1" customWidth="1"/>
    <col min="1467" max="1470" width="6.42578125" style="89" customWidth="1"/>
    <col min="1471" max="1471" width="6.5703125" style="89" customWidth="1"/>
    <col min="1472" max="1472" width="6.42578125" style="89" customWidth="1"/>
    <col min="1473" max="1489" width="10.42578125" style="49" hidden="1" customWidth="1"/>
    <col min="1490" max="1490" width="6.5703125" style="89" customWidth="1"/>
    <col min="1491" max="1491" width="6.42578125" style="89" customWidth="1"/>
    <col min="1492" max="1493" width="10.42578125" style="49" hidden="1" customWidth="1"/>
    <col min="1494" max="1494" width="6.42578125" style="89" customWidth="1"/>
    <col min="1495" max="1496" width="10.42578125" style="49" hidden="1" customWidth="1"/>
    <col min="1497" max="1497" width="7.42578125" style="89" customWidth="1"/>
    <col min="1498" max="1498" width="10.42578125" style="49" hidden="1" customWidth="1"/>
    <col min="1499" max="1499" width="6.42578125" style="89" customWidth="1"/>
    <col min="1500" max="1500" width="10.42578125" style="49" hidden="1" customWidth="1"/>
    <col min="1501" max="1501" width="9" style="89" customWidth="1"/>
    <col min="1502" max="1503" width="10.42578125" style="49" hidden="1" customWidth="1"/>
    <col min="1504" max="1504" width="8.5703125" style="89" customWidth="1"/>
    <col min="1505" max="1506" width="10.42578125" style="49" hidden="1" customWidth="1"/>
    <col min="1507" max="1507" width="6.42578125" style="89" customWidth="1"/>
    <col min="1508" max="1509" width="10.42578125" style="49" hidden="1" customWidth="1"/>
    <col min="1510" max="1510" width="7" style="89" customWidth="1"/>
    <col min="1511" max="1515" width="10.42578125" style="49" hidden="1" customWidth="1"/>
    <col min="1516" max="1516" width="7.5703125" style="89" customWidth="1"/>
    <col min="1517" max="1518" width="10.42578125" style="49" hidden="1" customWidth="1"/>
    <col min="1519" max="1519" width="7" style="89" customWidth="1"/>
    <col min="1520" max="1521" width="10.42578125" style="49" hidden="1" customWidth="1"/>
    <col min="1522" max="1522" width="7" style="89" customWidth="1"/>
    <col min="1523" max="1526" width="10.42578125" style="49" hidden="1" customWidth="1"/>
    <col min="1527" max="1527" width="6.42578125" style="89" customWidth="1"/>
    <col min="1528" max="1539" width="10.42578125" style="49" hidden="1" customWidth="1"/>
    <col min="1540" max="1540" width="10.42578125" style="49" hidden="1"/>
    <col min="1541" max="1541" width="41.42578125" style="89" customWidth="1"/>
    <col min="1542" max="1542" width="6.42578125" style="89" customWidth="1"/>
    <col min="1543" max="1543" width="14.5703125" style="89" customWidth="1"/>
    <col min="1544" max="1544" width="11.42578125" style="89" customWidth="1"/>
    <col min="1545" max="1546" width="13" style="89" customWidth="1"/>
    <col min="1547" max="1556" width="9.42578125" style="89" customWidth="1"/>
    <col min="1557" max="1557" width="8.5703125" style="89" customWidth="1"/>
    <col min="1558" max="1558" width="9.42578125" style="89" customWidth="1"/>
    <col min="1559" max="1559" width="10.42578125" style="89" customWidth="1"/>
    <col min="1560" max="1560" width="6.42578125" style="89" customWidth="1"/>
    <col min="1561" max="1561" width="6.5703125" style="89" customWidth="1"/>
    <col min="1562" max="1563" width="4.42578125" style="89" customWidth="1"/>
    <col min="1564" max="1564" width="6.42578125" style="89" customWidth="1"/>
    <col min="1565" max="1565" width="7.5703125" style="89" customWidth="1"/>
    <col min="1566" max="1566" width="14.5703125" style="89" customWidth="1"/>
    <col min="1567" max="1568" width="11.42578125" style="89" customWidth="1"/>
    <col min="1569" max="1569" width="56.5703125" style="89" customWidth="1"/>
    <col min="1570" max="1570" width="9.42578125" style="89" customWidth="1"/>
    <col min="1571" max="1571" width="24.5703125" style="89" customWidth="1"/>
    <col min="1572" max="1572" width="22.5703125" style="89" customWidth="1"/>
    <col min="1573" max="1575" width="9.42578125" style="89" customWidth="1"/>
    <col min="1576" max="1577" width="12.42578125" style="89" customWidth="1"/>
    <col min="1578" max="1578" width="14.5703125" style="89" customWidth="1"/>
    <col min="1579" max="1579" width="5" style="89" customWidth="1"/>
    <col min="1580" max="1581" width="10.42578125" style="49" hidden="1" customWidth="1"/>
    <col min="1582" max="1582" width="5" style="89" customWidth="1"/>
    <col min="1583" max="1584" width="10.42578125" style="49" hidden="1" customWidth="1"/>
    <col min="1585" max="1585" width="5" style="89" customWidth="1"/>
    <col min="1586" max="1587" width="10.42578125" style="49" hidden="1" customWidth="1"/>
    <col min="1588" max="1588" width="5" style="89" customWidth="1"/>
    <col min="1589" max="1590" width="10.42578125" style="49" hidden="1" customWidth="1"/>
    <col min="1591" max="1591" width="5" style="89" customWidth="1"/>
    <col min="1592" max="1593" width="10.42578125" style="49" hidden="1" customWidth="1"/>
    <col min="1594" max="1594" width="5" style="89" customWidth="1"/>
    <col min="1595" max="1605" width="10.42578125" style="49" hidden="1" customWidth="1"/>
    <col min="1606" max="1606" width="6.5703125" style="89" customWidth="1"/>
    <col min="1607" max="1608" width="10.42578125" style="49" hidden="1" customWidth="1"/>
    <col min="1609" max="1609" width="6.42578125" style="89" customWidth="1"/>
    <col min="1610" max="1611" width="10.42578125" style="49" hidden="1" customWidth="1"/>
    <col min="1612" max="1612" width="5.42578125" style="89" customWidth="1"/>
    <col min="1613" max="1614" width="10.42578125" style="49" hidden="1" customWidth="1"/>
    <col min="1615" max="1615" width="4.5703125" style="89" customWidth="1"/>
    <col min="1616" max="1620" width="10.42578125" style="49" hidden="1" customWidth="1"/>
    <col min="1621" max="1621" width="8.42578125" style="89" customWidth="1"/>
    <col min="1622" max="1623" width="10.42578125" style="49" hidden="1" customWidth="1"/>
    <col min="1624" max="1624" width="5.42578125" style="89" customWidth="1"/>
    <col min="1625" max="1629" width="10.42578125" style="49" hidden="1" customWidth="1"/>
    <col min="1630" max="1630" width="5.5703125" style="89" customWidth="1"/>
    <col min="1631" max="1632" width="10.42578125" style="49" hidden="1" customWidth="1"/>
    <col min="1633" max="1633" width="5.42578125" style="89" customWidth="1"/>
    <col min="1634" max="1635" width="10.42578125" style="49" hidden="1" customWidth="1"/>
    <col min="1636" max="1636" width="5.42578125" style="89" customWidth="1"/>
    <col min="1637" max="1638" width="10.42578125" style="49" hidden="1" customWidth="1"/>
    <col min="1639" max="1639" width="6" style="89" customWidth="1"/>
    <col min="1640" max="1644" width="10.42578125" style="49" hidden="1" customWidth="1"/>
    <col min="1645" max="1645" width="5" style="89" customWidth="1"/>
    <col min="1646" max="1647" width="10.42578125" style="49" hidden="1" customWidth="1"/>
    <col min="1648" max="1648" width="7.42578125" style="89" customWidth="1"/>
    <col min="1649" max="1653" width="10.42578125" style="49" hidden="1" customWidth="1"/>
    <col min="1654" max="1654" width="5" style="89" customWidth="1"/>
    <col min="1655" max="1655" width="10.42578125" style="49" hidden="1" customWidth="1"/>
    <col min="1656" max="1656" width="5" style="89" customWidth="1"/>
    <col min="1657" max="1657" width="9.42578125" style="89" customWidth="1"/>
    <col min="1658" max="1658" width="10.42578125" style="49" hidden="1" customWidth="1"/>
    <col min="1659" max="1659" width="5" style="89" customWidth="1"/>
    <col min="1660" max="1661" width="10.42578125" style="49" hidden="1" customWidth="1"/>
    <col min="1662" max="1662" width="5" style="89" customWidth="1"/>
    <col min="1663" max="1664" width="10.42578125" style="49" hidden="1" customWidth="1"/>
    <col min="1665" max="1665" width="5" style="89" customWidth="1"/>
    <col min="1666" max="1675" width="10.42578125" style="49" hidden="1" customWidth="1"/>
    <col min="1676" max="1676" width="6.42578125" style="89" customWidth="1"/>
    <col min="1677" max="1677" width="10.42578125" style="49" hidden="1" customWidth="1"/>
    <col min="1678" max="1678" width="7.42578125" style="89" customWidth="1"/>
    <col min="1679" max="1689" width="10.42578125" style="49" hidden="1" customWidth="1"/>
    <col min="1690" max="1690" width="7.42578125" style="89" customWidth="1"/>
    <col min="1691" max="1692" width="10.42578125" style="49" hidden="1" customWidth="1"/>
    <col min="1693" max="1693" width="7.42578125" style="89" customWidth="1"/>
    <col min="1694" max="1700" width="10.42578125" style="49" hidden="1" customWidth="1"/>
    <col min="1701" max="1701" width="6.42578125" style="89" customWidth="1"/>
    <col min="1702" max="1720" width="10.42578125" style="49" hidden="1" customWidth="1"/>
    <col min="1721" max="1721" width="9.42578125" style="89" customWidth="1"/>
    <col min="1722" max="1722" width="10.42578125" style="49" hidden="1" customWidth="1"/>
    <col min="1723" max="1726" width="6.42578125" style="89" customWidth="1"/>
    <col min="1727" max="1727" width="6.5703125" style="89" customWidth="1"/>
    <col min="1728" max="1728" width="6.42578125" style="89" customWidth="1"/>
    <col min="1729" max="1745" width="10.42578125" style="49" hidden="1" customWidth="1"/>
    <col min="1746" max="1746" width="6.5703125" style="89" customWidth="1"/>
    <col min="1747" max="1747" width="6.42578125" style="89" customWidth="1"/>
    <col min="1748" max="1749" width="10.42578125" style="49" hidden="1" customWidth="1"/>
    <col min="1750" max="1750" width="6.42578125" style="89" customWidth="1"/>
    <col min="1751" max="1752" width="10.42578125" style="49" hidden="1" customWidth="1"/>
    <col min="1753" max="1753" width="7.42578125" style="89" customWidth="1"/>
    <col min="1754" max="1754" width="10.42578125" style="49" hidden="1" customWidth="1"/>
    <col min="1755" max="1755" width="6.42578125" style="89" customWidth="1"/>
    <col min="1756" max="1756" width="10.42578125" style="49" hidden="1" customWidth="1"/>
    <col min="1757" max="1757" width="9" style="89" customWidth="1"/>
    <col min="1758" max="1759" width="10.42578125" style="49" hidden="1" customWidth="1"/>
    <col min="1760" max="1760" width="8.5703125" style="89" customWidth="1"/>
    <col min="1761" max="1762" width="10.42578125" style="49" hidden="1" customWidth="1"/>
    <col min="1763" max="1763" width="6.42578125" style="89" customWidth="1"/>
    <col min="1764" max="1765" width="10.42578125" style="49" hidden="1" customWidth="1"/>
    <col min="1766" max="1766" width="7" style="89" customWidth="1"/>
    <col min="1767" max="1771" width="10.42578125" style="49" hidden="1" customWidth="1"/>
    <col min="1772" max="1772" width="7.5703125" style="89" customWidth="1"/>
    <col min="1773" max="1774" width="10.42578125" style="49" hidden="1" customWidth="1"/>
    <col min="1775" max="1775" width="7" style="89" customWidth="1"/>
    <col min="1776" max="1777" width="10.42578125" style="49" hidden="1" customWidth="1"/>
    <col min="1778" max="1778" width="7" style="89" customWidth="1"/>
    <col min="1779" max="1782" width="10.42578125" style="49" hidden="1" customWidth="1"/>
    <col min="1783" max="1783" width="6.42578125" style="89" customWidth="1"/>
    <col min="1784" max="1795" width="10.42578125" style="49" hidden="1" customWidth="1"/>
    <col min="1796" max="1796" width="10.42578125" style="49" hidden="1"/>
    <col min="1797" max="1797" width="41.42578125" style="89" customWidth="1"/>
    <col min="1798" max="1798" width="6.42578125" style="89" customWidth="1"/>
    <col min="1799" max="1799" width="14.5703125" style="89" customWidth="1"/>
    <col min="1800" max="1800" width="11.42578125" style="89" customWidth="1"/>
    <col min="1801" max="1802" width="13" style="89" customWidth="1"/>
    <col min="1803" max="1812" width="9.42578125" style="89" customWidth="1"/>
    <col min="1813" max="1813" width="8.5703125" style="89" customWidth="1"/>
    <col min="1814" max="1814" width="9.42578125" style="89" customWidth="1"/>
    <col min="1815" max="1815" width="10.42578125" style="89" customWidth="1"/>
    <col min="1816" max="1816" width="6.42578125" style="89" customWidth="1"/>
    <col min="1817" max="1817" width="6.5703125" style="89" customWidth="1"/>
    <col min="1818" max="1819" width="4.42578125" style="89" customWidth="1"/>
    <col min="1820" max="1820" width="6.42578125" style="89" customWidth="1"/>
    <col min="1821" max="1821" width="7.5703125" style="89" customWidth="1"/>
    <col min="1822" max="1822" width="14.5703125" style="89" customWidth="1"/>
    <col min="1823" max="1824" width="11.42578125" style="89" customWidth="1"/>
    <col min="1825" max="1825" width="56.5703125" style="89" customWidth="1"/>
    <col min="1826" max="1826" width="9.42578125" style="89" customWidth="1"/>
    <col min="1827" max="1827" width="24.5703125" style="89" customWidth="1"/>
    <col min="1828" max="1828" width="22.5703125" style="89" customWidth="1"/>
    <col min="1829" max="1831" width="9.42578125" style="89" customWidth="1"/>
    <col min="1832" max="1833" width="12.42578125" style="89" customWidth="1"/>
    <col min="1834" max="1834" width="14.5703125" style="89" customWidth="1"/>
    <col min="1835" max="1835" width="5" style="89" customWidth="1"/>
    <col min="1836" max="1837" width="10.42578125" style="49" hidden="1" customWidth="1"/>
    <col min="1838" max="1838" width="5" style="89" customWidth="1"/>
    <col min="1839" max="1840" width="10.42578125" style="49" hidden="1" customWidth="1"/>
    <col min="1841" max="1841" width="5" style="89" customWidth="1"/>
    <col min="1842" max="1843" width="10.42578125" style="49" hidden="1" customWidth="1"/>
    <col min="1844" max="1844" width="5" style="89" customWidth="1"/>
    <col min="1845" max="1846" width="10.42578125" style="49" hidden="1" customWidth="1"/>
    <col min="1847" max="1847" width="5" style="89" customWidth="1"/>
    <col min="1848" max="1849" width="10.42578125" style="49" hidden="1" customWidth="1"/>
    <col min="1850" max="1850" width="5" style="89" customWidth="1"/>
    <col min="1851" max="1861" width="10.42578125" style="49" hidden="1" customWidth="1"/>
    <col min="1862" max="1862" width="6.5703125" style="89" customWidth="1"/>
    <col min="1863" max="1864" width="10.42578125" style="49" hidden="1" customWidth="1"/>
    <col min="1865" max="1865" width="6.42578125" style="89" customWidth="1"/>
    <col min="1866" max="1867" width="10.42578125" style="49" hidden="1" customWidth="1"/>
    <col min="1868" max="1868" width="5.42578125" style="89" customWidth="1"/>
    <col min="1869" max="1870" width="10.42578125" style="49" hidden="1" customWidth="1"/>
    <col min="1871" max="1871" width="4.5703125" style="89" customWidth="1"/>
    <col min="1872" max="1876" width="10.42578125" style="49" hidden="1" customWidth="1"/>
    <col min="1877" max="1877" width="8.42578125" style="89" customWidth="1"/>
    <col min="1878" max="1879" width="10.42578125" style="49" hidden="1" customWidth="1"/>
    <col min="1880" max="1880" width="5.42578125" style="89" customWidth="1"/>
    <col min="1881" max="1885" width="10.42578125" style="49" hidden="1" customWidth="1"/>
    <col min="1886" max="1886" width="5.5703125" style="89" customWidth="1"/>
    <col min="1887" max="1888" width="10.42578125" style="49" hidden="1" customWidth="1"/>
    <col min="1889" max="1889" width="5.42578125" style="89" customWidth="1"/>
    <col min="1890" max="1891" width="10.42578125" style="49" hidden="1" customWidth="1"/>
    <col min="1892" max="1892" width="5.42578125" style="89" customWidth="1"/>
    <col min="1893" max="1894" width="10.42578125" style="49" hidden="1" customWidth="1"/>
    <col min="1895" max="1895" width="6" style="89" customWidth="1"/>
    <col min="1896" max="1900" width="10.42578125" style="49" hidden="1" customWidth="1"/>
    <col min="1901" max="1901" width="5" style="89" customWidth="1"/>
    <col min="1902" max="1903" width="10.42578125" style="49" hidden="1" customWidth="1"/>
    <col min="1904" max="1904" width="7.42578125" style="89" customWidth="1"/>
    <col min="1905" max="1909" width="10.42578125" style="49" hidden="1" customWidth="1"/>
    <col min="1910" max="1910" width="5" style="89" customWidth="1"/>
    <col min="1911" max="1911" width="10.42578125" style="49" hidden="1" customWidth="1"/>
    <col min="1912" max="1912" width="5" style="89" customWidth="1"/>
    <col min="1913" max="1913" width="9.42578125" style="89" customWidth="1"/>
    <col min="1914" max="1914" width="10.42578125" style="49" hidden="1" customWidth="1"/>
    <col min="1915" max="1915" width="5" style="89" customWidth="1"/>
    <col min="1916" max="1917" width="10.42578125" style="49" hidden="1" customWidth="1"/>
    <col min="1918" max="1918" width="5" style="89" customWidth="1"/>
    <col min="1919" max="1920" width="10.42578125" style="49" hidden="1" customWidth="1"/>
    <col min="1921" max="1921" width="5" style="89" customWidth="1"/>
    <col min="1922" max="1931" width="10.42578125" style="49" hidden="1" customWidth="1"/>
    <col min="1932" max="1932" width="6.42578125" style="89" customWidth="1"/>
    <col min="1933" max="1933" width="10.42578125" style="49" hidden="1" customWidth="1"/>
    <col min="1934" max="1934" width="7.42578125" style="89" customWidth="1"/>
    <col min="1935" max="1945" width="10.42578125" style="49" hidden="1" customWidth="1"/>
    <col min="1946" max="1946" width="7.42578125" style="89" customWidth="1"/>
    <col min="1947" max="1948" width="10.42578125" style="49" hidden="1" customWidth="1"/>
    <col min="1949" max="1949" width="7.42578125" style="89" customWidth="1"/>
    <col min="1950" max="1956" width="10.42578125" style="49" hidden="1" customWidth="1"/>
    <col min="1957" max="1957" width="6.42578125" style="89" customWidth="1"/>
    <col min="1958" max="1976" width="10.42578125" style="49" hidden="1" customWidth="1"/>
    <col min="1977" max="1977" width="9.42578125" style="89" customWidth="1"/>
    <col min="1978" max="1978" width="10.42578125" style="49" hidden="1" customWidth="1"/>
    <col min="1979" max="1982" width="6.42578125" style="89" customWidth="1"/>
    <col min="1983" max="1983" width="6.5703125" style="89" customWidth="1"/>
    <col min="1984" max="1984" width="6.42578125" style="89" customWidth="1"/>
    <col min="1985" max="2001" width="10.42578125" style="49" hidden="1" customWidth="1"/>
    <col min="2002" max="2002" width="6.5703125" style="89" customWidth="1"/>
    <col min="2003" max="2003" width="6.42578125" style="89" customWidth="1"/>
    <col min="2004" max="2005" width="10.42578125" style="49" hidden="1" customWidth="1"/>
    <col min="2006" max="2006" width="6.42578125" style="89" customWidth="1"/>
    <col min="2007" max="2008" width="10.42578125" style="49" hidden="1" customWidth="1"/>
    <col min="2009" max="2009" width="7.42578125" style="89" customWidth="1"/>
    <col min="2010" max="2010" width="10.42578125" style="49" hidden="1" customWidth="1"/>
    <col min="2011" max="2011" width="6.42578125" style="89" customWidth="1"/>
    <col min="2012" max="2012" width="10.42578125" style="49" hidden="1" customWidth="1"/>
    <col min="2013" max="2013" width="9" style="89" customWidth="1"/>
    <col min="2014" max="2015" width="10.42578125" style="49" hidden="1" customWidth="1"/>
    <col min="2016" max="2016" width="8.5703125" style="89" customWidth="1"/>
    <col min="2017" max="2018" width="10.42578125" style="49" hidden="1" customWidth="1"/>
    <col min="2019" max="2019" width="6.42578125" style="89" customWidth="1"/>
    <col min="2020" max="2021" width="10.42578125" style="49" hidden="1" customWidth="1"/>
    <col min="2022" max="2022" width="7" style="89" customWidth="1"/>
    <col min="2023" max="2027" width="10.42578125" style="49" hidden="1" customWidth="1"/>
    <col min="2028" max="2028" width="7.5703125" style="89" customWidth="1"/>
    <col min="2029" max="2030" width="10.42578125" style="49" hidden="1" customWidth="1"/>
    <col min="2031" max="2031" width="7" style="89" customWidth="1"/>
    <col min="2032" max="2033" width="10.42578125" style="49" hidden="1" customWidth="1"/>
    <col min="2034" max="2034" width="7" style="89" customWidth="1"/>
    <col min="2035" max="2038" width="10.42578125" style="49" hidden="1" customWidth="1"/>
    <col min="2039" max="2039" width="6.42578125" style="89" customWidth="1"/>
    <col min="2040" max="2051" width="10.42578125" style="49" hidden="1" customWidth="1"/>
    <col min="2052" max="2052" width="10.42578125" style="49" hidden="1"/>
    <col min="2053" max="2053" width="41.42578125" style="89" customWidth="1"/>
    <col min="2054" max="2054" width="6.42578125" style="89" customWidth="1"/>
    <col min="2055" max="2055" width="14.5703125" style="89" customWidth="1"/>
    <col min="2056" max="2056" width="11.42578125" style="89" customWidth="1"/>
    <col min="2057" max="2058" width="13" style="89" customWidth="1"/>
    <col min="2059" max="2068" width="9.42578125" style="89" customWidth="1"/>
    <col min="2069" max="2069" width="8.5703125" style="89" customWidth="1"/>
    <col min="2070" max="2070" width="9.42578125" style="89" customWidth="1"/>
    <col min="2071" max="2071" width="10.42578125" style="89" customWidth="1"/>
    <col min="2072" max="2072" width="6.42578125" style="89" customWidth="1"/>
    <col min="2073" max="2073" width="6.5703125" style="89" customWidth="1"/>
    <col min="2074" max="2075" width="4.42578125" style="89" customWidth="1"/>
    <col min="2076" max="2076" width="6.42578125" style="89" customWidth="1"/>
    <col min="2077" max="2077" width="7.5703125" style="89" customWidth="1"/>
    <col min="2078" max="2078" width="14.5703125" style="89" customWidth="1"/>
    <col min="2079" max="2080" width="11.42578125" style="89" customWidth="1"/>
    <col min="2081" max="2081" width="56.5703125" style="89" customWidth="1"/>
    <col min="2082" max="2082" width="9.42578125" style="89" customWidth="1"/>
    <col min="2083" max="2083" width="24.5703125" style="89" customWidth="1"/>
    <col min="2084" max="2084" width="22.5703125" style="89" customWidth="1"/>
    <col min="2085" max="2087" width="9.42578125" style="89" customWidth="1"/>
    <col min="2088" max="2089" width="12.42578125" style="89" customWidth="1"/>
    <col min="2090" max="2090" width="14.5703125" style="89" customWidth="1"/>
    <col min="2091" max="2091" width="5" style="89" customWidth="1"/>
    <col min="2092" max="2093" width="10.42578125" style="49" hidden="1" customWidth="1"/>
    <col min="2094" max="2094" width="5" style="89" customWidth="1"/>
    <col min="2095" max="2096" width="10.42578125" style="49" hidden="1" customWidth="1"/>
    <col min="2097" max="2097" width="5" style="89" customWidth="1"/>
    <col min="2098" max="2099" width="10.42578125" style="49" hidden="1" customWidth="1"/>
    <col min="2100" max="2100" width="5" style="89" customWidth="1"/>
    <col min="2101" max="2102" width="10.42578125" style="49" hidden="1" customWidth="1"/>
    <col min="2103" max="2103" width="5" style="89" customWidth="1"/>
    <col min="2104" max="2105" width="10.42578125" style="49" hidden="1" customWidth="1"/>
    <col min="2106" max="2106" width="5" style="89" customWidth="1"/>
    <col min="2107" max="2117" width="10.42578125" style="49" hidden="1" customWidth="1"/>
    <col min="2118" max="2118" width="6.5703125" style="89" customWidth="1"/>
    <col min="2119" max="2120" width="10.42578125" style="49" hidden="1" customWidth="1"/>
    <col min="2121" max="2121" width="6.42578125" style="89" customWidth="1"/>
    <col min="2122" max="2123" width="10.42578125" style="49" hidden="1" customWidth="1"/>
    <col min="2124" max="2124" width="5.42578125" style="89" customWidth="1"/>
    <col min="2125" max="2126" width="10.42578125" style="49" hidden="1" customWidth="1"/>
    <col min="2127" max="2127" width="4.5703125" style="89" customWidth="1"/>
    <col min="2128" max="2132" width="10.42578125" style="49" hidden="1" customWidth="1"/>
    <col min="2133" max="2133" width="8.42578125" style="89" customWidth="1"/>
    <col min="2134" max="2135" width="10.42578125" style="49" hidden="1" customWidth="1"/>
    <col min="2136" max="2136" width="5.42578125" style="89" customWidth="1"/>
    <col min="2137" max="2141" width="10.42578125" style="49" hidden="1" customWidth="1"/>
    <col min="2142" max="2142" width="5.5703125" style="89" customWidth="1"/>
    <col min="2143" max="2144" width="10.42578125" style="49" hidden="1" customWidth="1"/>
    <col min="2145" max="2145" width="5.42578125" style="89" customWidth="1"/>
    <col min="2146" max="2147" width="10.42578125" style="49" hidden="1" customWidth="1"/>
    <col min="2148" max="2148" width="5.42578125" style="89" customWidth="1"/>
    <col min="2149" max="2150" width="10.42578125" style="49" hidden="1" customWidth="1"/>
    <col min="2151" max="2151" width="6" style="89" customWidth="1"/>
    <col min="2152" max="2156" width="10.42578125" style="49" hidden="1" customWidth="1"/>
    <col min="2157" max="2157" width="5" style="89" customWidth="1"/>
    <col min="2158" max="2159" width="10.42578125" style="49" hidden="1" customWidth="1"/>
    <col min="2160" max="2160" width="7.42578125" style="89" customWidth="1"/>
    <col min="2161" max="2165" width="10.42578125" style="49" hidden="1" customWidth="1"/>
    <col min="2166" max="2166" width="5" style="89" customWidth="1"/>
    <col min="2167" max="2167" width="10.42578125" style="49" hidden="1" customWidth="1"/>
    <col min="2168" max="2168" width="5" style="89" customWidth="1"/>
    <col min="2169" max="2169" width="9.42578125" style="89" customWidth="1"/>
    <col min="2170" max="2170" width="10.42578125" style="49" hidden="1" customWidth="1"/>
    <col min="2171" max="2171" width="5" style="89" customWidth="1"/>
    <col min="2172" max="2173" width="10.42578125" style="49" hidden="1" customWidth="1"/>
    <col min="2174" max="2174" width="5" style="89" customWidth="1"/>
    <col min="2175" max="2176" width="10.42578125" style="49" hidden="1" customWidth="1"/>
    <col min="2177" max="2177" width="5" style="89" customWidth="1"/>
    <col min="2178" max="2187" width="10.42578125" style="49" hidden="1" customWidth="1"/>
    <col min="2188" max="2188" width="6.42578125" style="89" customWidth="1"/>
    <col min="2189" max="2189" width="10.42578125" style="49" hidden="1" customWidth="1"/>
    <col min="2190" max="2190" width="7.42578125" style="89" customWidth="1"/>
    <col min="2191" max="2201" width="10.42578125" style="49" hidden="1" customWidth="1"/>
    <col min="2202" max="2202" width="7.42578125" style="89" customWidth="1"/>
    <col min="2203" max="2204" width="10.42578125" style="49" hidden="1" customWidth="1"/>
    <col min="2205" max="2205" width="7.42578125" style="89" customWidth="1"/>
    <col min="2206" max="2212" width="10.42578125" style="49" hidden="1" customWidth="1"/>
    <col min="2213" max="2213" width="6.42578125" style="89" customWidth="1"/>
    <col min="2214" max="2232" width="10.42578125" style="49" hidden="1" customWidth="1"/>
    <col min="2233" max="2233" width="9.42578125" style="89" customWidth="1"/>
    <col min="2234" max="2234" width="10.42578125" style="49" hidden="1" customWidth="1"/>
    <col min="2235" max="2238" width="6.42578125" style="89" customWidth="1"/>
    <col min="2239" max="2239" width="6.5703125" style="89" customWidth="1"/>
    <col min="2240" max="2240" width="6.42578125" style="89" customWidth="1"/>
    <col min="2241" max="2257" width="10.42578125" style="49" hidden="1" customWidth="1"/>
    <col min="2258" max="2258" width="6.5703125" style="89" customWidth="1"/>
    <col min="2259" max="2259" width="6.42578125" style="89" customWidth="1"/>
    <col min="2260" max="2261" width="10.42578125" style="49" hidden="1" customWidth="1"/>
    <col min="2262" max="2262" width="6.42578125" style="89" customWidth="1"/>
    <col min="2263" max="2264" width="10.42578125" style="49" hidden="1" customWidth="1"/>
    <col min="2265" max="2265" width="7.42578125" style="89" customWidth="1"/>
    <col min="2266" max="2266" width="10.42578125" style="49" hidden="1" customWidth="1"/>
    <col min="2267" max="2267" width="6.42578125" style="89" customWidth="1"/>
    <col min="2268" max="2268" width="10.42578125" style="49" hidden="1" customWidth="1"/>
    <col min="2269" max="2269" width="9" style="89" customWidth="1"/>
    <col min="2270" max="2271" width="10.42578125" style="49" hidden="1" customWidth="1"/>
    <col min="2272" max="2272" width="8.5703125" style="89" customWidth="1"/>
    <col min="2273" max="2274" width="10.42578125" style="49" hidden="1" customWidth="1"/>
    <col min="2275" max="2275" width="6.42578125" style="89" customWidth="1"/>
    <col min="2276" max="2277" width="10.42578125" style="49" hidden="1" customWidth="1"/>
    <col min="2278" max="2278" width="7" style="89" customWidth="1"/>
    <col min="2279" max="2283" width="10.42578125" style="49" hidden="1" customWidth="1"/>
    <col min="2284" max="2284" width="7.5703125" style="89" customWidth="1"/>
    <col min="2285" max="2286" width="10.42578125" style="49" hidden="1" customWidth="1"/>
    <col min="2287" max="2287" width="7" style="89" customWidth="1"/>
    <col min="2288" max="2289" width="10.42578125" style="49" hidden="1" customWidth="1"/>
    <col min="2290" max="2290" width="7" style="89" customWidth="1"/>
    <col min="2291" max="2294" width="10.42578125" style="49" hidden="1" customWidth="1"/>
    <col min="2295" max="2295" width="6.42578125" style="89" customWidth="1"/>
    <col min="2296" max="2307" width="10.42578125" style="49" hidden="1" customWidth="1"/>
    <col min="2308" max="2308" width="10.42578125" style="49" hidden="1"/>
    <col min="2309" max="2309" width="41.42578125" style="89" customWidth="1"/>
    <col min="2310" max="2310" width="6.42578125" style="89" customWidth="1"/>
    <col min="2311" max="2311" width="14.5703125" style="89" customWidth="1"/>
    <col min="2312" max="2312" width="11.42578125" style="89" customWidth="1"/>
    <col min="2313" max="2314" width="13" style="89" customWidth="1"/>
    <col min="2315" max="2324" width="9.42578125" style="89" customWidth="1"/>
    <col min="2325" max="2325" width="8.5703125" style="89" customWidth="1"/>
    <col min="2326" max="2326" width="9.42578125" style="89" customWidth="1"/>
    <col min="2327" max="2327" width="10.42578125" style="89" customWidth="1"/>
    <col min="2328" max="2328" width="6.42578125" style="89" customWidth="1"/>
    <col min="2329" max="2329" width="6.5703125" style="89" customWidth="1"/>
    <col min="2330" max="2331" width="4.42578125" style="89" customWidth="1"/>
    <col min="2332" max="2332" width="6.42578125" style="89" customWidth="1"/>
    <col min="2333" max="2333" width="7.5703125" style="89" customWidth="1"/>
    <col min="2334" max="2334" width="14.5703125" style="89" customWidth="1"/>
    <col min="2335" max="2336" width="11.42578125" style="89" customWidth="1"/>
    <col min="2337" max="2337" width="56.5703125" style="89" customWidth="1"/>
    <col min="2338" max="2338" width="9.42578125" style="89" customWidth="1"/>
    <col min="2339" max="2339" width="24.5703125" style="89" customWidth="1"/>
    <col min="2340" max="2340" width="22.5703125" style="89" customWidth="1"/>
    <col min="2341" max="2343" width="9.42578125" style="89" customWidth="1"/>
    <col min="2344" max="2345" width="12.42578125" style="89" customWidth="1"/>
    <col min="2346" max="2346" width="14.5703125" style="89" customWidth="1"/>
    <col min="2347" max="2347" width="5" style="89" customWidth="1"/>
    <col min="2348" max="2349" width="10.42578125" style="49" hidden="1" customWidth="1"/>
    <col min="2350" max="2350" width="5" style="89" customWidth="1"/>
    <col min="2351" max="2352" width="10.42578125" style="49" hidden="1" customWidth="1"/>
    <col min="2353" max="2353" width="5" style="89" customWidth="1"/>
    <col min="2354" max="2355" width="10.42578125" style="49" hidden="1" customWidth="1"/>
    <col min="2356" max="2356" width="5" style="89" customWidth="1"/>
    <col min="2357" max="2358" width="10.42578125" style="49" hidden="1" customWidth="1"/>
    <col min="2359" max="2359" width="5" style="89" customWidth="1"/>
    <col min="2360" max="2361" width="10.42578125" style="49" hidden="1" customWidth="1"/>
    <col min="2362" max="2362" width="5" style="89" customWidth="1"/>
    <col min="2363" max="2373" width="10.42578125" style="49" hidden="1" customWidth="1"/>
    <col min="2374" max="2374" width="6.5703125" style="89" customWidth="1"/>
    <col min="2375" max="2376" width="10.42578125" style="49" hidden="1" customWidth="1"/>
    <col min="2377" max="2377" width="6.42578125" style="89" customWidth="1"/>
    <col min="2378" max="2379" width="10.42578125" style="49" hidden="1" customWidth="1"/>
    <col min="2380" max="2380" width="5.42578125" style="89" customWidth="1"/>
    <col min="2381" max="2382" width="10.42578125" style="49" hidden="1" customWidth="1"/>
    <col min="2383" max="2383" width="4.5703125" style="89" customWidth="1"/>
    <col min="2384" max="2388" width="10.42578125" style="49" hidden="1" customWidth="1"/>
    <col min="2389" max="2389" width="8.42578125" style="89" customWidth="1"/>
    <col min="2390" max="2391" width="10.42578125" style="49" hidden="1" customWidth="1"/>
    <col min="2392" max="2392" width="5.42578125" style="89" customWidth="1"/>
    <col min="2393" max="2397" width="10.42578125" style="49" hidden="1" customWidth="1"/>
    <col min="2398" max="2398" width="5.5703125" style="89" customWidth="1"/>
    <col min="2399" max="2400" width="10.42578125" style="49" hidden="1" customWidth="1"/>
    <col min="2401" max="2401" width="5.42578125" style="89" customWidth="1"/>
    <col min="2402" max="2403" width="10.42578125" style="49" hidden="1" customWidth="1"/>
    <col min="2404" max="2404" width="5.42578125" style="89" customWidth="1"/>
    <col min="2405" max="2406" width="10.42578125" style="49" hidden="1" customWidth="1"/>
    <col min="2407" max="2407" width="6" style="89" customWidth="1"/>
    <col min="2408" max="2412" width="10.42578125" style="49" hidden="1" customWidth="1"/>
    <col min="2413" max="2413" width="5" style="89" customWidth="1"/>
    <col min="2414" max="2415" width="10.42578125" style="49" hidden="1" customWidth="1"/>
    <col min="2416" max="2416" width="7.42578125" style="89" customWidth="1"/>
    <col min="2417" max="2421" width="10.42578125" style="49" hidden="1" customWidth="1"/>
    <col min="2422" max="2422" width="5" style="89" customWidth="1"/>
    <col min="2423" max="2423" width="10.42578125" style="49" hidden="1" customWidth="1"/>
    <col min="2424" max="2424" width="5" style="89" customWidth="1"/>
    <col min="2425" max="2425" width="9.42578125" style="89" customWidth="1"/>
    <col min="2426" max="2426" width="10.42578125" style="49" hidden="1" customWidth="1"/>
    <col min="2427" max="2427" width="5" style="89" customWidth="1"/>
    <col min="2428" max="2429" width="10.42578125" style="49" hidden="1" customWidth="1"/>
    <col min="2430" max="2430" width="5" style="89" customWidth="1"/>
    <col min="2431" max="2432" width="10.42578125" style="49" hidden="1" customWidth="1"/>
    <col min="2433" max="2433" width="5" style="89" customWidth="1"/>
    <col min="2434" max="2443" width="10.42578125" style="49" hidden="1" customWidth="1"/>
    <col min="2444" max="2444" width="6.42578125" style="89" customWidth="1"/>
    <col min="2445" max="2445" width="10.42578125" style="49" hidden="1" customWidth="1"/>
    <col min="2446" max="2446" width="7.42578125" style="89" customWidth="1"/>
    <col min="2447" max="2457" width="10.42578125" style="49" hidden="1" customWidth="1"/>
    <col min="2458" max="2458" width="7.42578125" style="89" customWidth="1"/>
    <col min="2459" max="2460" width="10.42578125" style="49" hidden="1" customWidth="1"/>
    <col min="2461" max="2461" width="7.42578125" style="89" customWidth="1"/>
    <col min="2462" max="2468" width="10.42578125" style="49" hidden="1" customWidth="1"/>
    <col min="2469" max="2469" width="6.42578125" style="89" customWidth="1"/>
    <col min="2470" max="2488" width="10.42578125" style="49" hidden="1" customWidth="1"/>
    <col min="2489" max="2489" width="9.42578125" style="89" customWidth="1"/>
    <col min="2490" max="2490" width="10.42578125" style="49" hidden="1" customWidth="1"/>
    <col min="2491" max="2494" width="6.42578125" style="89" customWidth="1"/>
    <col min="2495" max="2495" width="6.5703125" style="89" customWidth="1"/>
    <col min="2496" max="2496" width="6.42578125" style="89" customWidth="1"/>
    <col min="2497" max="2513" width="10.42578125" style="49" hidden="1" customWidth="1"/>
    <col min="2514" max="2514" width="6.5703125" style="89" customWidth="1"/>
    <col min="2515" max="2515" width="6.42578125" style="89" customWidth="1"/>
    <col min="2516" max="2517" width="10.42578125" style="49" hidden="1" customWidth="1"/>
    <col min="2518" max="2518" width="6.42578125" style="89" customWidth="1"/>
    <col min="2519" max="2520" width="10.42578125" style="49" hidden="1" customWidth="1"/>
    <col min="2521" max="2521" width="7.42578125" style="89" customWidth="1"/>
    <col min="2522" max="2522" width="10.42578125" style="49" hidden="1" customWidth="1"/>
    <col min="2523" max="2523" width="6.42578125" style="89" customWidth="1"/>
    <col min="2524" max="2524" width="10.42578125" style="49" hidden="1" customWidth="1"/>
    <col min="2525" max="2525" width="9" style="89" customWidth="1"/>
    <col min="2526" max="2527" width="10.42578125" style="49" hidden="1" customWidth="1"/>
    <col min="2528" max="2528" width="8.5703125" style="89" customWidth="1"/>
    <col min="2529" max="2530" width="10.42578125" style="49" hidden="1" customWidth="1"/>
    <col min="2531" max="2531" width="6.42578125" style="89" customWidth="1"/>
    <col min="2532" max="2533" width="10.42578125" style="49" hidden="1" customWidth="1"/>
    <col min="2534" max="2534" width="7" style="89" customWidth="1"/>
    <col min="2535" max="2539" width="10.42578125" style="49" hidden="1" customWidth="1"/>
    <col min="2540" max="2540" width="7.5703125" style="89" customWidth="1"/>
    <col min="2541" max="2542" width="10.42578125" style="49" hidden="1" customWidth="1"/>
    <col min="2543" max="2543" width="7" style="89" customWidth="1"/>
    <col min="2544" max="2545" width="10.42578125" style="49" hidden="1" customWidth="1"/>
    <col min="2546" max="2546" width="7" style="89" customWidth="1"/>
    <col min="2547" max="2550" width="10.42578125" style="49" hidden="1" customWidth="1"/>
    <col min="2551" max="2551" width="6.42578125" style="89" customWidth="1"/>
    <col min="2552" max="2563" width="10.42578125" style="49" hidden="1" customWidth="1"/>
    <col min="2564" max="2564" width="10.42578125" style="49" hidden="1"/>
    <col min="2565" max="2565" width="41.42578125" style="89" customWidth="1"/>
    <col min="2566" max="2566" width="6.42578125" style="89" customWidth="1"/>
    <col min="2567" max="2567" width="14.5703125" style="89" customWidth="1"/>
    <col min="2568" max="2568" width="11.42578125" style="89" customWidth="1"/>
    <col min="2569" max="2570" width="13" style="89" customWidth="1"/>
    <col min="2571" max="2580" width="9.42578125" style="89" customWidth="1"/>
    <col min="2581" max="2581" width="8.5703125" style="89" customWidth="1"/>
    <col min="2582" max="2582" width="9.42578125" style="89" customWidth="1"/>
    <col min="2583" max="2583" width="10.42578125" style="89" customWidth="1"/>
    <col min="2584" max="2584" width="6.42578125" style="89" customWidth="1"/>
    <col min="2585" max="2585" width="6.5703125" style="89" customWidth="1"/>
    <col min="2586" max="2587" width="4.42578125" style="89" customWidth="1"/>
    <col min="2588" max="2588" width="6.42578125" style="89" customWidth="1"/>
    <col min="2589" max="2589" width="7.5703125" style="89" customWidth="1"/>
    <col min="2590" max="2590" width="14.5703125" style="89" customWidth="1"/>
    <col min="2591" max="2592" width="11.42578125" style="89" customWidth="1"/>
    <col min="2593" max="2593" width="56.5703125" style="89" customWidth="1"/>
    <col min="2594" max="2594" width="9.42578125" style="89" customWidth="1"/>
    <col min="2595" max="2595" width="24.5703125" style="89" customWidth="1"/>
    <col min="2596" max="2596" width="22.5703125" style="89" customWidth="1"/>
    <col min="2597" max="2599" width="9.42578125" style="89" customWidth="1"/>
    <col min="2600" max="2601" width="12.42578125" style="89" customWidth="1"/>
    <col min="2602" max="2602" width="14.5703125" style="89" customWidth="1"/>
    <col min="2603" max="2603" width="5" style="89" customWidth="1"/>
    <col min="2604" max="2605" width="10.42578125" style="49" hidden="1" customWidth="1"/>
    <col min="2606" max="2606" width="5" style="89" customWidth="1"/>
    <col min="2607" max="2608" width="10.42578125" style="49" hidden="1" customWidth="1"/>
    <col min="2609" max="2609" width="5" style="89" customWidth="1"/>
    <col min="2610" max="2611" width="10.42578125" style="49" hidden="1" customWidth="1"/>
    <col min="2612" max="2612" width="5" style="89" customWidth="1"/>
    <col min="2613" max="2614" width="10.42578125" style="49" hidden="1" customWidth="1"/>
    <col min="2615" max="2615" width="5" style="89" customWidth="1"/>
    <col min="2616" max="2617" width="10.42578125" style="49" hidden="1" customWidth="1"/>
    <col min="2618" max="2618" width="5" style="89" customWidth="1"/>
    <col min="2619" max="2629" width="10.42578125" style="49" hidden="1" customWidth="1"/>
    <col min="2630" max="2630" width="6.5703125" style="89" customWidth="1"/>
    <col min="2631" max="2632" width="10.42578125" style="49" hidden="1" customWidth="1"/>
    <col min="2633" max="2633" width="6.42578125" style="89" customWidth="1"/>
    <col min="2634" max="2635" width="10.42578125" style="49" hidden="1" customWidth="1"/>
    <col min="2636" max="2636" width="5.42578125" style="89" customWidth="1"/>
    <col min="2637" max="2638" width="10.42578125" style="49" hidden="1" customWidth="1"/>
    <col min="2639" max="2639" width="4.5703125" style="89" customWidth="1"/>
    <col min="2640" max="2644" width="10.42578125" style="49" hidden="1" customWidth="1"/>
    <col min="2645" max="2645" width="8.42578125" style="89" customWidth="1"/>
    <col min="2646" max="2647" width="10.42578125" style="49" hidden="1" customWidth="1"/>
    <col min="2648" max="2648" width="5.42578125" style="89" customWidth="1"/>
    <col min="2649" max="2653" width="10.42578125" style="49" hidden="1" customWidth="1"/>
    <col min="2654" max="2654" width="5.5703125" style="89" customWidth="1"/>
    <col min="2655" max="2656" width="10.42578125" style="49" hidden="1" customWidth="1"/>
    <col min="2657" max="2657" width="5.42578125" style="89" customWidth="1"/>
    <col min="2658" max="2659" width="10.42578125" style="49" hidden="1" customWidth="1"/>
    <col min="2660" max="2660" width="5.42578125" style="89" customWidth="1"/>
    <col min="2661" max="2662" width="10.42578125" style="49" hidden="1" customWidth="1"/>
    <col min="2663" max="2663" width="6" style="89" customWidth="1"/>
    <col min="2664" max="2668" width="10.42578125" style="49" hidden="1" customWidth="1"/>
    <col min="2669" max="2669" width="5" style="89" customWidth="1"/>
    <col min="2670" max="2671" width="10.42578125" style="49" hidden="1" customWidth="1"/>
    <col min="2672" max="2672" width="7.42578125" style="89" customWidth="1"/>
    <col min="2673" max="2677" width="10.42578125" style="49" hidden="1" customWidth="1"/>
    <col min="2678" max="2678" width="5" style="89" customWidth="1"/>
    <col min="2679" max="2679" width="10.42578125" style="49" hidden="1" customWidth="1"/>
    <col min="2680" max="2680" width="5" style="89" customWidth="1"/>
    <col min="2681" max="2681" width="9.42578125" style="89" customWidth="1"/>
    <col min="2682" max="2682" width="10.42578125" style="49" hidden="1" customWidth="1"/>
    <col min="2683" max="2683" width="5" style="89" customWidth="1"/>
    <col min="2684" max="2685" width="10.42578125" style="49" hidden="1" customWidth="1"/>
    <col min="2686" max="2686" width="5" style="89" customWidth="1"/>
    <col min="2687" max="2688" width="10.42578125" style="49" hidden="1" customWidth="1"/>
    <col min="2689" max="2689" width="5" style="89" customWidth="1"/>
    <col min="2690" max="2699" width="10.42578125" style="49" hidden="1" customWidth="1"/>
    <col min="2700" max="2700" width="6.42578125" style="89" customWidth="1"/>
    <col min="2701" max="2701" width="10.42578125" style="49" hidden="1" customWidth="1"/>
    <col min="2702" max="2702" width="7.42578125" style="89" customWidth="1"/>
    <col min="2703" max="2713" width="10.42578125" style="49" hidden="1" customWidth="1"/>
    <col min="2714" max="2714" width="7.42578125" style="89" customWidth="1"/>
    <col min="2715" max="2716" width="10.42578125" style="49" hidden="1" customWidth="1"/>
    <col min="2717" max="2717" width="7.42578125" style="89" customWidth="1"/>
    <col min="2718" max="2724" width="10.42578125" style="49" hidden="1" customWidth="1"/>
    <col min="2725" max="2725" width="6.42578125" style="89" customWidth="1"/>
    <col min="2726" max="2744" width="10.42578125" style="49" hidden="1" customWidth="1"/>
    <col min="2745" max="2745" width="9.42578125" style="89" customWidth="1"/>
    <col min="2746" max="2746" width="10.42578125" style="49" hidden="1" customWidth="1"/>
    <col min="2747" max="2750" width="6.42578125" style="89" customWidth="1"/>
    <col min="2751" max="2751" width="6.5703125" style="89" customWidth="1"/>
    <col min="2752" max="2752" width="6.42578125" style="89" customWidth="1"/>
    <col min="2753" max="2769" width="10.42578125" style="49" hidden="1" customWidth="1"/>
    <col min="2770" max="2770" width="6.5703125" style="89" customWidth="1"/>
    <col min="2771" max="2771" width="6.42578125" style="89" customWidth="1"/>
    <col min="2772" max="2773" width="10.42578125" style="49" hidden="1" customWidth="1"/>
    <col min="2774" max="2774" width="6.42578125" style="89" customWidth="1"/>
    <col min="2775" max="2776" width="10.42578125" style="49" hidden="1" customWidth="1"/>
    <col min="2777" max="2777" width="7.42578125" style="89" customWidth="1"/>
    <col min="2778" max="2778" width="10.42578125" style="49" hidden="1" customWidth="1"/>
    <col min="2779" max="2779" width="6.42578125" style="89" customWidth="1"/>
    <col min="2780" max="2780" width="10.42578125" style="49" hidden="1" customWidth="1"/>
    <col min="2781" max="2781" width="9" style="89" customWidth="1"/>
    <col min="2782" max="2783" width="10.42578125" style="49" hidden="1" customWidth="1"/>
    <col min="2784" max="2784" width="8.5703125" style="89" customWidth="1"/>
    <col min="2785" max="2786" width="10.42578125" style="49" hidden="1" customWidth="1"/>
    <col min="2787" max="2787" width="6.42578125" style="89" customWidth="1"/>
    <col min="2788" max="2789" width="10.42578125" style="49" hidden="1" customWidth="1"/>
    <col min="2790" max="2790" width="7" style="89" customWidth="1"/>
    <col min="2791" max="2795" width="10.42578125" style="49" hidden="1" customWidth="1"/>
    <col min="2796" max="2796" width="7.5703125" style="89" customWidth="1"/>
    <col min="2797" max="2798" width="10.42578125" style="49" hidden="1" customWidth="1"/>
    <col min="2799" max="2799" width="7" style="89" customWidth="1"/>
    <col min="2800" max="2801" width="10.42578125" style="49" hidden="1" customWidth="1"/>
    <col min="2802" max="2802" width="7" style="89" customWidth="1"/>
    <col min="2803" max="2806" width="10.42578125" style="49" hidden="1" customWidth="1"/>
    <col min="2807" max="2807" width="6.42578125" style="89" customWidth="1"/>
    <col min="2808" max="2819" width="10.42578125" style="49" hidden="1" customWidth="1"/>
    <col min="2820" max="2820" width="10.42578125" style="49" hidden="1"/>
    <col min="2821" max="2821" width="41.42578125" style="89" customWidth="1"/>
    <col min="2822" max="2822" width="6.42578125" style="89" customWidth="1"/>
    <col min="2823" max="2823" width="14.5703125" style="89" customWidth="1"/>
    <col min="2824" max="2824" width="11.42578125" style="89" customWidth="1"/>
    <col min="2825" max="2826" width="13" style="89" customWidth="1"/>
    <col min="2827" max="2836" width="9.42578125" style="89" customWidth="1"/>
    <col min="2837" max="2837" width="8.5703125" style="89" customWidth="1"/>
    <col min="2838" max="2838" width="9.42578125" style="89" customWidth="1"/>
    <col min="2839" max="2839" width="10.42578125" style="89" customWidth="1"/>
    <col min="2840" max="2840" width="6.42578125" style="89" customWidth="1"/>
    <col min="2841" max="2841" width="6.5703125" style="89" customWidth="1"/>
    <col min="2842" max="2843" width="4.42578125" style="89" customWidth="1"/>
    <col min="2844" max="2844" width="6.42578125" style="89" customWidth="1"/>
    <col min="2845" max="2845" width="7.5703125" style="89" customWidth="1"/>
    <col min="2846" max="2846" width="14.5703125" style="89" customWidth="1"/>
    <col min="2847" max="2848" width="11.42578125" style="89" customWidth="1"/>
    <col min="2849" max="2849" width="56.5703125" style="89" customWidth="1"/>
    <col min="2850" max="2850" width="9.42578125" style="89" customWidth="1"/>
    <col min="2851" max="2851" width="24.5703125" style="89" customWidth="1"/>
    <col min="2852" max="2852" width="22.5703125" style="89" customWidth="1"/>
    <col min="2853" max="2855" width="9.42578125" style="89" customWidth="1"/>
    <col min="2856" max="2857" width="12.42578125" style="89" customWidth="1"/>
    <col min="2858" max="2858" width="14.5703125" style="89" customWidth="1"/>
    <col min="2859" max="2859" width="5" style="89" customWidth="1"/>
    <col min="2860" max="2861" width="10.42578125" style="49" hidden="1" customWidth="1"/>
    <col min="2862" max="2862" width="5" style="89" customWidth="1"/>
    <col min="2863" max="2864" width="10.42578125" style="49" hidden="1" customWidth="1"/>
    <col min="2865" max="2865" width="5" style="89" customWidth="1"/>
    <col min="2866" max="2867" width="10.42578125" style="49" hidden="1" customWidth="1"/>
    <col min="2868" max="2868" width="5" style="89" customWidth="1"/>
    <col min="2869" max="2870" width="10.42578125" style="49" hidden="1" customWidth="1"/>
    <col min="2871" max="2871" width="5" style="89" customWidth="1"/>
    <col min="2872" max="2873" width="10.42578125" style="49" hidden="1" customWidth="1"/>
    <col min="2874" max="2874" width="5" style="89" customWidth="1"/>
    <col min="2875" max="2885" width="10.42578125" style="49" hidden="1" customWidth="1"/>
    <col min="2886" max="2886" width="6.5703125" style="89" customWidth="1"/>
    <col min="2887" max="2888" width="10.42578125" style="49" hidden="1" customWidth="1"/>
    <col min="2889" max="2889" width="6.42578125" style="89" customWidth="1"/>
    <col min="2890" max="2891" width="10.42578125" style="49" hidden="1" customWidth="1"/>
    <col min="2892" max="2892" width="5.42578125" style="89" customWidth="1"/>
    <col min="2893" max="2894" width="10.42578125" style="49" hidden="1" customWidth="1"/>
    <col min="2895" max="2895" width="4.5703125" style="89" customWidth="1"/>
    <col min="2896" max="2900" width="10.42578125" style="49" hidden="1" customWidth="1"/>
    <col min="2901" max="2901" width="8.42578125" style="89" customWidth="1"/>
    <col min="2902" max="2903" width="10.42578125" style="49" hidden="1" customWidth="1"/>
    <col min="2904" max="2904" width="5.42578125" style="89" customWidth="1"/>
    <col min="2905" max="2909" width="10.42578125" style="49" hidden="1" customWidth="1"/>
    <col min="2910" max="2910" width="5.5703125" style="89" customWidth="1"/>
    <col min="2911" max="2912" width="10.42578125" style="49" hidden="1" customWidth="1"/>
    <col min="2913" max="2913" width="5.42578125" style="89" customWidth="1"/>
    <col min="2914" max="2915" width="10.42578125" style="49" hidden="1" customWidth="1"/>
    <col min="2916" max="2916" width="5.42578125" style="89" customWidth="1"/>
    <col min="2917" max="2918" width="10.42578125" style="49" hidden="1" customWidth="1"/>
    <col min="2919" max="2919" width="6" style="89" customWidth="1"/>
    <col min="2920" max="2924" width="10.42578125" style="49" hidden="1" customWidth="1"/>
    <col min="2925" max="2925" width="5" style="89" customWidth="1"/>
    <col min="2926" max="2927" width="10.42578125" style="49" hidden="1" customWidth="1"/>
    <col min="2928" max="2928" width="7.42578125" style="89" customWidth="1"/>
    <col min="2929" max="2933" width="10.42578125" style="49" hidden="1" customWidth="1"/>
    <col min="2934" max="2934" width="5" style="89" customWidth="1"/>
    <col min="2935" max="2935" width="10.42578125" style="49" hidden="1" customWidth="1"/>
    <col min="2936" max="2936" width="5" style="89" customWidth="1"/>
    <col min="2937" max="2937" width="9.42578125" style="89" customWidth="1"/>
    <col min="2938" max="2938" width="10.42578125" style="49" hidden="1" customWidth="1"/>
    <col min="2939" max="2939" width="5" style="89" customWidth="1"/>
    <col min="2940" max="2941" width="10.42578125" style="49" hidden="1" customWidth="1"/>
    <col min="2942" max="2942" width="5" style="89" customWidth="1"/>
    <col min="2943" max="2944" width="10.42578125" style="49" hidden="1" customWidth="1"/>
    <col min="2945" max="2945" width="5" style="89" customWidth="1"/>
    <col min="2946" max="2955" width="10.42578125" style="49" hidden="1" customWidth="1"/>
    <col min="2956" max="2956" width="6.42578125" style="89" customWidth="1"/>
    <col min="2957" max="2957" width="10.42578125" style="49" hidden="1" customWidth="1"/>
    <col min="2958" max="2958" width="7.42578125" style="89" customWidth="1"/>
    <col min="2959" max="2969" width="10.42578125" style="49" hidden="1" customWidth="1"/>
    <col min="2970" max="2970" width="7.42578125" style="89" customWidth="1"/>
    <col min="2971" max="2972" width="10.42578125" style="49" hidden="1" customWidth="1"/>
    <col min="2973" max="2973" width="7.42578125" style="89" customWidth="1"/>
    <col min="2974" max="2980" width="10.42578125" style="49" hidden="1" customWidth="1"/>
    <col min="2981" max="2981" width="6.42578125" style="89" customWidth="1"/>
    <col min="2982" max="3000" width="10.42578125" style="49" hidden="1" customWidth="1"/>
    <col min="3001" max="3001" width="9.42578125" style="89" customWidth="1"/>
    <col min="3002" max="3002" width="10.42578125" style="49" hidden="1" customWidth="1"/>
    <col min="3003" max="3006" width="6.42578125" style="89" customWidth="1"/>
    <col min="3007" max="3007" width="6.5703125" style="89" customWidth="1"/>
    <col min="3008" max="3008" width="6.42578125" style="89" customWidth="1"/>
    <col min="3009" max="3025" width="10.42578125" style="49" hidden="1" customWidth="1"/>
    <col min="3026" max="3026" width="6.5703125" style="89" customWidth="1"/>
    <col min="3027" max="3027" width="6.42578125" style="89" customWidth="1"/>
    <col min="3028" max="3029" width="10.42578125" style="49" hidden="1" customWidth="1"/>
    <col min="3030" max="3030" width="6.42578125" style="89" customWidth="1"/>
    <col min="3031" max="3032" width="10.42578125" style="49" hidden="1" customWidth="1"/>
    <col min="3033" max="3033" width="7.42578125" style="89" customWidth="1"/>
    <col min="3034" max="3034" width="10.42578125" style="49" hidden="1" customWidth="1"/>
    <col min="3035" max="3035" width="6.42578125" style="89" customWidth="1"/>
    <col min="3036" max="3036" width="10.42578125" style="49" hidden="1" customWidth="1"/>
    <col min="3037" max="3037" width="9" style="89" customWidth="1"/>
    <col min="3038" max="3039" width="10.42578125" style="49" hidden="1" customWidth="1"/>
    <col min="3040" max="3040" width="8.5703125" style="89" customWidth="1"/>
    <col min="3041" max="3042" width="10.42578125" style="49" hidden="1" customWidth="1"/>
    <col min="3043" max="3043" width="6.42578125" style="89" customWidth="1"/>
    <col min="3044" max="3045" width="10.42578125" style="49" hidden="1" customWidth="1"/>
    <col min="3046" max="3046" width="7" style="89" customWidth="1"/>
    <col min="3047" max="3051" width="10.42578125" style="49" hidden="1" customWidth="1"/>
    <col min="3052" max="3052" width="7.5703125" style="89" customWidth="1"/>
    <col min="3053" max="3054" width="10.42578125" style="49" hidden="1" customWidth="1"/>
    <col min="3055" max="3055" width="7" style="89" customWidth="1"/>
    <col min="3056" max="3057" width="10.42578125" style="49" hidden="1" customWidth="1"/>
    <col min="3058" max="3058" width="7" style="89" customWidth="1"/>
    <col min="3059" max="3062" width="10.42578125" style="49" hidden="1" customWidth="1"/>
    <col min="3063" max="3063" width="6.42578125" style="89" customWidth="1"/>
    <col min="3064" max="3075" width="10.42578125" style="49" hidden="1" customWidth="1"/>
    <col min="3076" max="3076" width="10.42578125" style="49" hidden="1"/>
    <col min="3077" max="3077" width="41.42578125" style="89" customWidth="1"/>
    <col min="3078" max="3078" width="6.42578125" style="89" customWidth="1"/>
    <col min="3079" max="3079" width="14.5703125" style="89" customWidth="1"/>
    <col min="3080" max="3080" width="11.42578125" style="89" customWidth="1"/>
    <col min="3081" max="3082" width="13" style="89" customWidth="1"/>
    <col min="3083" max="3092" width="9.42578125" style="89" customWidth="1"/>
    <col min="3093" max="3093" width="8.5703125" style="89" customWidth="1"/>
    <col min="3094" max="3094" width="9.42578125" style="89" customWidth="1"/>
    <col min="3095" max="3095" width="10.42578125" style="89" customWidth="1"/>
    <col min="3096" max="3096" width="6.42578125" style="89" customWidth="1"/>
    <col min="3097" max="3097" width="6.5703125" style="89" customWidth="1"/>
    <col min="3098" max="3099" width="4.42578125" style="89" customWidth="1"/>
    <col min="3100" max="3100" width="6.42578125" style="89" customWidth="1"/>
    <col min="3101" max="3101" width="7.5703125" style="89" customWidth="1"/>
    <col min="3102" max="3102" width="14.5703125" style="89" customWidth="1"/>
    <col min="3103" max="3104" width="11.42578125" style="89" customWidth="1"/>
    <col min="3105" max="3105" width="56.5703125" style="89" customWidth="1"/>
    <col min="3106" max="3106" width="9.42578125" style="89" customWidth="1"/>
    <col min="3107" max="3107" width="24.5703125" style="89" customWidth="1"/>
    <col min="3108" max="3108" width="22.5703125" style="89" customWidth="1"/>
    <col min="3109" max="3111" width="9.42578125" style="89" customWidth="1"/>
    <col min="3112" max="3113" width="12.42578125" style="89" customWidth="1"/>
    <col min="3114" max="3114" width="14.5703125" style="89" customWidth="1"/>
    <col min="3115" max="3115" width="5" style="89" customWidth="1"/>
    <col min="3116" max="3117" width="10.42578125" style="49" hidden="1" customWidth="1"/>
    <col min="3118" max="3118" width="5" style="89" customWidth="1"/>
    <col min="3119" max="3120" width="10.42578125" style="49" hidden="1" customWidth="1"/>
    <col min="3121" max="3121" width="5" style="89" customWidth="1"/>
    <col min="3122" max="3123" width="10.42578125" style="49" hidden="1" customWidth="1"/>
    <col min="3124" max="3124" width="5" style="89" customWidth="1"/>
    <col min="3125" max="3126" width="10.42578125" style="49" hidden="1" customWidth="1"/>
    <col min="3127" max="3127" width="5" style="89" customWidth="1"/>
    <col min="3128" max="3129" width="10.42578125" style="49" hidden="1" customWidth="1"/>
    <col min="3130" max="3130" width="5" style="89" customWidth="1"/>
    <col min="3131" max="3141" width="10.42578125" style="49" hidden="1" customWidth="1"/>
    <col min="3142" max="3142" width="6.5703125" style="89" customWidth="1"/>
    <col min="3143" max="3144" width="10.42578125" style="49" hidden="1" customWidth="1"/>
    <col min="3145" max="3145" width="6.42578125" style="89" customWidth="1"/>
    <col min="3146" max="3147" width="10.42578125" style="49" hidden="1" customWidth="1"/>
    <col min="3148" max="3148" width="5.42578125" style="89" customWidth="1"/>
    <col min="3149" max="3150" width="10.42578125" style="49" hidden="1" customWidth="1"/>
    <col min="3151" max="3151" width="4.5703125" style="89" customWidth="1"/>
    <col min="3152" max="3156" width="10.42578125" style="49" hidden="1" customWidth="1"/>
    <col min="3157" max="3157" width="8.42578125" style="89" customWidth="1"/>
    <col min="3158" max="3159" width="10.42578125" style="49" hidden="1" customWidth="1"/>
    <col min="3160" max="3160" width="5.42578125" style="89" customWidth="1"/>
    <col min="3161" max="3165" width="10.42578125" style="49" hidden="1" customWidth="1"/>
    <col min="3166" max="3166" width="5.5703125" style="89" customWidth="1"/>
    <col min="3167" max="3168" width="10.42578125" style="49" hidden="1" customWidth="1"/>
    <col min="3169" max="3169" width="5.42578125" style="89" customWidth="1"/>
    <col min="3170" max="3171" width="10.42578125" style="49" hidden="1" customWidth="1"/>
    <col min="3172" max="3172" width="5.42578125" style="89" customWidth="1"/>
    <col min="3173" max="3174" width="10.42578125" style="49" hidden="1" customWidth="1"/>
    <col min="3175" max="3175" width="6" style="89" customWidth="1"/>
    <col min="3176" max="3180" width="10.42578125" style="49" hidden="1" customWidth="1"/>
    <col min="3181" max="3181" width="5" style="89" customWidth="1"/>
    <col min="3182" max="3183" width="10.42578125" style="49" hidden="1" customWidth="1"/>
    <col min="3184" max="3184" width="7.42578125" style="89" customWidth="1"/>
    <col min="3185" max="3189" width="10.42578125" style="49" hidden="1" customWidth="1"/>
    <col min="3190" max="3190" width="5" style="89" customWidth="1"/>
    <col min="3191" max="3191" width="10.42578125" style="49" hidden="1" customWidth="1"/>
    <col min="3192" max="3192" width="5" style="89" customWidth="1"/>
    <col min="3193" max="3193" width="9.42578125" style="89" customWidth="1"/>
    <col min="3194" max="3194" width="10.42578125" style="49" hidden="1" customWidth="1"/>
    <col min="3195" max="3195" width="5" style="89" customWidth="1"/>
    <col min="3196" max="3197" width="10.42578125" style="49" hidden="1" customWidth="1"/>
    <col min="3198" max="3198" width="5" style="89" customWidth="1"/>
    <col min="3199" max="3200" width="10.42578125" style="49" hidden="1" customWidth="1"/>
    <col min="3201" max="3201" width="5" style="89" customWidth="1"/>
    <col min="3202" max="3211" width="10.42578125" style="49" hidden="1" customWidth="1"/>
    <col min="3212" max="3212" width="6.42578125" style="89" customWidth="1"/>
    <col min="3213" max="3213" width="10.42578125" style="49" hidden="1" customWidth="1"/>
    <col min="3214" max="3214" width="7.42578125" style="89" customWidth="1"/>
    <col min="3215" max="3225" width="10.42578125" style="49" hidden="1" customWidth="1"/>
    <col min="3226" max="3226" width="7.42578125" style="89" customWidth="1"/>
    <col min="3227" max="3228" width="10.42578125" style="49" hidden="1" customWidth="1"/>
    <col min="3229" max="3229" width="7.42578125" style="89" customWidth="1"/>
    <col min="3230" max="3236" width="10.42578125" style="49" hidden="1" customWidth="1"/>
    <col min="3237" max="3237" width="6.42578125" style="89" customWidth="1"/>
    <col min="3238" max="3256" width="10.42578125" style="49" hidden="1" customWidth="1"/>
    <col min="3257" max="3257" width="9.42578125" style="89" customWidth="1"/>
    <col min="3258" max="3258" width="10.42578125" style="49" hidden="1" customWidth="1"/>
    <col min="3259" max="3262" width="6.42578125" style="89" customWidth="1"/>
    <col min="3263" max="3263" width="6.5703125" style="89" customWidth="1"/>
    <col min="3264" max="3264" width="6.42578125" style="89" customWidth="1"/>
    <col min="3265" max="3281" width="10.42578125" style="49" hidden="1" customWidth="1"/>
    <col min="3282" max="3282" width="6.5703125" style="89" customWidth="1"/>
    <col min="3283" max="3283" width="6.42578125" style="89" customWidth="1"/>
    <col min="3284" max="3285" width="10.42578125" style="49" hidden="1" customWidth="1"/>
    <col min="3286" max="3286" width="6.42578125" style="89" customWidth="1"/>
    <col min="3287" max="3288" width="10.42578125" style="49" hidden="1" customWidth="1"/>
    <col min="3289" max="3289" width="7.42578125" style="89" customWidth="1"/>
    <col min="3290" max="3290" width="10.42578125" style="49" hidden="1" customWidth="1"/>
    <col min="3291" max="3291" width="6.42578125" style="89" customWidth="1"/>
    <col min="3292" max="3292" width="10.42578125" style="49" hidden="1" customWidth="1"/>
    <col min="3293" max="3293" width="9" style="89" customWidth="1"/>
    <col min="3294" max="3295" width="10.42578125" style="49" hidden="1" customWidth="1"/>
    <col min="3296" max="3296" width="8.5703125" style="89" customWidth="1"/>
    <col min="3297" max="3298" width="10.42578125" style="49" hidden="1" customWidth="1"/>
    <col min="3299" max="3299" width="6.42578125" style="89" customWidth="1"/>
    <col min="3300" max="3301" width="10.42578125" style="49" hidden="1" customWidth="1"/>
    <col min="3302" max="3302" width="7" style="89" customWidth="1"/>
    <col min="3303" max="3307" width="10.42578125" style="49" hidden="1" customWidth="1"/>
    <col min="3308" max="3308" width="7.5703125" style="89" customWidth="1"/>
    <col min="3309" max="3310" width="10.42578125" style="49" hidden="1" customWidth="1"/>
    <col min="3311" max="3311" width="7" style="89" customWidth="1"/>
    <col min="3312" max="3313" width="10.42578125" style="49" hidden="1" customWidth="1"/>
    <col min="3314" max="3314" width="7" style="89" customWidth="1"/>
    <col min="3315" max="3318" width="10.42578125" style="49" hidden="1" customWidth="1"/>
    <col min="3319" max="3319" width="6.42578125" style="89" customWidth="1"/>
    <col min="3320" max="3331" width="10.42578125" style="49" hidden="1" customWidth="1"/>
    <col min="3332" max="3332" width="10.42578125" style="49" hidden="1"/>
    <col min="3333" max="3333" width="41.42578125" style="89" customWidth="1"/>
    <col min="3334" max="3334" width="6.42578125" style="89" customWidth="1"/>
    <col min="3335" max="3335" width="14.5703125" style="89" customWidth="1"/>
    <col min="3336" max="3336" width="11.42578125" style="89" customWidth="1"/>
    <col min="3337" max="3338" width="13" style="89" customWidth="1"/>
    <col min="3339" max="3348" width="9.42578125" style="89" customWidth="1"/>
    <col min="3349" max="3349" width="8.5703125" style="89" customWidth="1"/>
    <col min="3350" max="3350" width="9.42578125" style="89" customWidth="1"/>
    <col min="3351" max="3351" width="10.42578125" style="89" customWidth="1"/>
    <col min="3352" max="3352" width="6.42578125" style="89" customWidth="1"/>
    <col min="3353" max="3353" width="6.5703125" style="89" customWidth="1"/>
    <col min="3354" max="3355" width="4.42578125" style="89" customWidth="1"/>
    <col min="3356" max="3356" width="6.42578125" style="89" customWidth="1"/>
    <col min="3357" max="3357" width="7.5703125" style="89" customWidth="1"/>
    <col min="3358" max="3358" width="14.5703125" style="89" customWidth="1"/>
    <col min="3359" max="3360" width="11.42578125" style="89" customWidth="1"/>
    <col min="3361" max="3361" width="56.5703125" style="89" customWidth="1"/>
    <col min="3362" max="3362" width="9.42578125" style="89" customWidth="1"/>
    <col min="3363" max="3363" width="24.5703125" style="89" customWidth="1"/>
    <col min="3364" max="3364" width="22.5703125" style="89" customWidth="1"/>
    <col min="3365" max="3367" width="9.42578125" style="89" customWidth="1"/>
    <col min="3368" max="3369" width="12.42578125" style="89" customWidth="1"/>
    <col min="3370" max="3370" width="14.5703125" style="89" customWidth="1"/>
    <col min="3371" max="3371" width="5" style="89" customWidth="1"/>
    <col min="3372" max="3373" width="10.42578125" style="49" hidden="1" customWidth="1"/>
    <col min="3374" max="3374" width="5" style="89" customWidth="1"/>
    <col min="3375" max="3376" width="10.42578125" style="49" hidden="1" customWidth="1"/>
    <col min="3377" max="3377" width="5" style="89" customWidth="1"/>
    <col min="3378" max="3379" width="10.42578125" style="49" hidden="1" customWidth="1"/>
    <col min="3380" max="3380" width="5" style="89" customWidth="1"/>
    <col min="3381" max="3382" width="10.42578125" style="49" hidden="1" customWidth="1"/>
    <col min="3383" max="3383" width="5" style="89" customWidth="1"/>
    <col min="3384" max="3385" width="10.42578125" style="49" hidden="1" customWidth="1"/>
    <col min="3386" max="3386" width="5" style="89" customWidth="1"/>
    <col min="3387" max="3397" width="10.42578125" style="49" hidden="1" customWidth="1"/>
    <col min="3398" max="3398" width="6.5703125" style="89" customWidth="1"/>
    <col min="3399" max="3400" width="10.42578125" style="49" hidden="1" customWidth="1"/>
    <col min="3401" max="3401" width="6.42578125" style="89" customWidth="1"/>
    <col min="3402" max="3403" width="10.42578125" style="49" hidden="1" customWidth="1"/>
    <col min="3404" max="3404" width="5.42578125" style="89" customWidth="1"/>
    <col min="3405" max="3406" width="10.42578125" style="49" hidden="1" customWidth="1"/>
    <col min="3407" max="3407" width="4.5703125" style="89" customWidth="1"/>
    <col min="3408" max="3412" width="10.42578125" style="49" hidden="1" customWidth="1"/>
    <col min="3413" max="3413" width="8.42578125" style="89" customWidth="1"/>
    <col min="3414" max="3415" width="10.42578125" style="49" hidden="1" customWidth="1"/>
    <col min="3416" max="3416" width="5.42578125" style="89" customWidth="1"/>
    <col min="3417" max="3421" width="10.42578125" style="49" hidden="1" customWidth="1"/>
    <col min="3422" max="3422" width="5.5703125" style="89" customWidth="1"/>
    <col min="3423" max="3424" width="10.42578125" style="49" hidden="1" customWidth="1"/>
    <col min="3425" max="3425" width="5.42578125" style="89" customWidth="1"/>
    <col min="3426" max="3427" width="10.42578125" style="49" hidden="1" customWidth="1"/>
    <col min="3428" max="3428" width="5.42578125" style="89" customWidth="1"/>
    <col min="3429" max="3430" width="10.42578125" style="49" hidden="1" customWidth="1"/>
    <col min="3431" max="3431" width="6" style="89" customWidth="1"/>
    <col min="3432" max="3436" width="10.42578125" style="49" hidden="1" customWidth="1"/>
    <col min="3437" max="3437" width="5" style="89" customWidth="1"/>
    <col min="3438" max="3439" width="10.42578125" style="49" hidden="1" customWidth="1"/>
    <col min="3440" max="3440" width="7.42578125" style="89" customWidth="1"/>
    <col min="3441" max="3445" width="10.42578125" style="49" hidden="1" customWidth="1"/>
    <col min="3446" max="3446" width="5" style="89" customWidth="1"/>
    <col min="3447" max="3447" width="10.42578125" style="49" hidden="1" customWidth="1"/>
    <col min="3448" max="3448" width="5" style="89" customWidth="1"/>
    <col min="3449" max="3449" width="9.42578125" style="89" customWidth="1"/>
    <col min="3450" max="3450" width="10.42578125" style="49" hidden="1" customWidth="1"/>
    <col min="3451" max="3451" width="5" style="89" customWidth="1"/>
    <col min="3452" max="3453" width="10.42578125" style="49" hidden="1" customWidth="1"/>
    <col min="3454" max="3454" width="5" style="89" customWidth="1"/>
    <col min="3455" max="3456" width="10.42578125" style="49" hidden="1" customWidth="1"/>
    <col min="3457" max="3457" width="5" style="89" customWidth="1"/>
    <col min="3458" max="3467" width="10.42578125" style="49" hidden="1" customWidth="1"/>
    <col min="3468" max="3468" width="6.42578125" style="89" customWidth="1"/>
    <col min="3469" max="3469" width="10.42578125" style="49" hidden="1" customWidth="1"/>
    <col min="3470" max="3470" width="7.42578125" style="89" customWidth="1"/>
    <col min="3471" max="3481" width="10.42578125" style="49" hidden="1" customWidth="1"/>
    <col min="3482" max="3482" width="7.42578125" style="89" customWidth="1"/>
    <col min="3483" max="3484" width="10.42578125" style="49" hidden="1" customWidth="1"/>
    <col min="3485" max="3485" width="7.42578125" style="89" customWidth="1"/>
    <col min="3486" max="3492" width="10.42578125" style="49" hidden="1" customWidth="1"/>
    <col min="3493" max="3493" width="6.42578125" style="89" customWidth="1"/>
    <col min="3494" max="3512" width="10.42578125" style="49" hidden="1" customWidth="1"/>
    <col min="3513" max="3513" width="9.42578125" style="89" customWidth="1"/>
    <col min="3514" max="3514" width="10.42578125" style="49" hidden="1" customWidth="1"/>
    <col min="3515" max="3518" width="6.42578125" style="89" customWidth="1"/>
    <col min="3519" max="3519" width="6.5703125" style="89" customWidth="1"/>
    <col min="3520" max="3520" width="6.42578125" style="89" customWidth="1"/>
    <col min="3521" max="3537" width="10.42578125" style="49" hidden="1" customWidth="1"/>
    <col min="3538" max="3538" width="6.5703125" style="89" customWidth="1"/>
    <col min="3539" max="3539" width="6.42578125" style="89" customWidth="1"/>
    <col min="3540" max="3541" width="10.42578125" style="49" hidden="1" customWidth="1"/>
    <col min="3542" max="3542" width="6.42578125" style="89" customWidth="1"/>
    <col min="3543" max="3544" width="10.42578125" style="49" hidden="1" customWidth="1"/>
    <col min="3545" max="3545" width="7.42578125" style="89" customWidth="1"/>
    <col min="3546" max="3546" width="10.42578125" style="49" hidden="1" customWidth="1"/>
    <col min="3547" max="3547" width="6.42578125" style="89" customWidth="1"/>
    <col min="3548" max="3548" width="10.42578125" style="49" hidden="1" customWidth="1"/>
    <col min="3549" max="3549" width="9" style="89" customWidth="1"/>
    <col min="3550" max="3551" width="10.42578125" style="49" hidden="1" customWidth="1"/>
    <col min="3552" max="3552" width="8.5703125" style="89" customWidth="1"/>
    <col min="3553" max="3554" width="10.42578125" style="49" hidden="1" customWidth="1"/>
    <col min="3555" max="3555" width="6.42578125" style="89" customWidth="1"/>
    <col min="3556" max="3557" width="10.42578125" style="49" hidden="1" customWidth="1"/>
    <col min="3558" max="3558" width="7" style="89" customWidth="1"/>
    <col min="3559" max="3563" width="10.42578125" style="49" hidden="1" customWidth="1"/>
    <col min="3564" max="3564" width="7.5703125" style="89" customWidth="1"/>
    <col min="3565" max="3566" width="10.42578125" style="49" hidden="1" customWidth="1"/>
    <col min="3567" max="3567" width="7" style="89" customWidth="1"/>
    <col min="3568" max="3569" width="10.42578125" style="49" hidden="1" customWidth="1"/>
    <col min="3570" max="3570" width="7" style="89" customWidth="1"/>
    <col min="3571" max="3574" width="10.42578125" style="49" hidden="1" customWidth="1"/>
    <col min="3575" max="3575" width="6.42578125" style="89" customWidth="1"/>
    <col min="3576" max="3587" width="10.42578125" style="49" hidden="1" customWidth="1"/>
    <col min="3588" max="3588" width="10.42578125" style="49" hidden="1"/>
    <col min="3589" max="3589" width="41.42578125" style="89" customWidth="1"/>
    <col min="3590" max="3590" width="6.42578125" style="89" customWidth="1"/>
    <col min="3591" max="3591" width="14.5703125" style="89" customWidth="1"/>
    <col min="3592" max="3592" width="11.42578125" style="89" customWidth="1"/>
    <col min="3593" max="3594" width="13" style="89" customWidth="1"/>
    <col min="3595" max="3604" width="9.42578125" style="89" customWidth="1"/>
    <col min="3605" max="3605" width="8.5703125" style="89" customWidth="1"/>
    <col min="3606" max="3606" width="9.42578125" style="89" customWidth="1"/>
    <col min="3607" max="3607" width="10.42578125" style="89" customWidth="1"/>
    <col min="3608" max="3608" width="6.42578125" style="89" customWidth="1"/>
    <col min="3609" max="3609" width="6.5703125" style="89" customWidth="1"/>
    <col min="3610" max="3611" width="4.42578125" style="89" customWidth="1"/>
    <col min="3612" max="3612" width="6.42578125" style="89" customWidth="1"/>
    <col min="3613" max="3613" width="7.5703125" style="89" customWidth="1"/>
    <col min="3614" max="3614" width="14.5703125" style="89" customWidth="1"/>
    <col min="3615" max="3616" width="11.42578125" style="89" customWidth="1"/>
    <col min="3617" max="3617" width="56.5703125" style="89" customWidth="1"/>
    <col min="3618" max="3618" width="9.42578125" style="89" customWidth="1"/>
    <col min="3619" max="3619" width="24.5703125" style="89" customWidth="1"/>
    <col min="3620" max="3620" width="22.5703125" style="89" customWidth="1"/>
    <col min="3621" max="3623" width="9.42578125" style="89" customWidth="1"/>
    <col min="3624" max="3625" width="12.42578125" style="89" customWidth="1"/>
    <col min="3626" max="3626" width="14.5703125" style="89" customWidth="1"/>
    <col min="3627" max="3627" width="5" style="89" customWidth="1"/>
    <col min="3628" max="3629" width="10.42578125" style="49" hidden="1" customWidth="1"/>
    <col min="3630" max="3630" width="5" style="89" customWidth="1"/>
    <col min="3631" max="3632" width="10.42578125" style="49" hidden="1" customWidth="1"/>
    <col min="3633" max="3633" width="5" style="89" customWidth="1"/>
    <col min="3634" max="3635" width="10.42578125" style="49" hidden="1" customWidth="1"/>
    <col min="3636" max="3636" width="5" style="89" customWidth="1"/>
    <col min="3637" max="3638" width="10.42578125" style="49" hidden="1" customWidth="1"/>
    <col min="3639" max="3639" width="5" style="89" customWidth="1"/>
    <col min="3640" max="3641" width="10.42578125" style="49" hidden="1" customWidth="1"/>
    <col min="3642" max="3642" width="5" style="89" customWidth="1"/>
    <col min="3643" max="3653" width="10.42578125" style="49" hidden="1" customWidth="1"/>
    <col min="3654" max="3654" width="6.5703125" style="89" customWidth="1"/>
    <col min="3655" max="3656" width="10.42578125" style="49" hidden="1" customWidth="1"/>
    <col min="3657" max="3657" width="6.42578125" style="89" customWidth="1"/>
    <col min="3658" max="3659" width="10.42578125" style="49" hidden="1" customWidth="1"/>
    <col min="3660" max="3660" width="5.42578125" style="89" customWidth="1"/>
    <col min="3661" max="3662" width="10.42578125" style="49" hidden="1" customWidth="1"/>
    <col min="3663" max="3663" width="4.5703125" style="89" customWidth="1"/>
    <col min="3664" max="3668" width="10.42578125" style="49" hidden="1" customWidth="1"/>
    <col min="3669" max="3669" width="8.42578125" style="89" customWidth="1"/>
    <col min="3670" max="3671" width="10.42578125" style="49" hidden="1" customWidth="1"/>
    <col min="3672" max="3672" width="5.42578125" style="89" customWidth="1"/>
    <col min="3673" max="3677" width="10.42578125" style="49" hidden="1" customWidth="1"/>
    <col min="3678" max="3678" width="5.5703125" style="89" customWidth="1"/>
    <col min="3679" max="3680" width="10.42578125" style="49" hidden="1" customWidth="1"/>
    <col min="3681" max="3681" width="5.42578125" style="89" customWidth="1"/>
    <col min="3682" max="3683" width="10.42578125" style="49" hidden="1" customWidth="1"/>
    <col min="3684" max="3684" width="5.42578125" style="89" customWidth="1"/>
    <col min="3685" max="3686" width="10.42578125" style="49" hidden="1" customWidth="1"/>
    <col min="3687" max="3687" width="6" style="89" customWidth="1"/>
    <col min="3688" max="3692" width="10.42578125" style="49" hidden="1" customWidth="1"/>
    <col min="3693" max="3693" width="5" style="89" customWidth="1"/>
    <col min="3694" max="3695" width="10.42578125" style="49" hidden="1" customWidth="1"/>
    <col min="3696" max="3696" width="7.42578125" style="89" customWidth="1"/>
    <col min="3697" max="3701" width="10.42578125" style="49" hidden="1" customWidth="1"/>
    <col min="3702" max="3702" width="5" style="89" customWidth="1"/>
    <col min="3703" max="3703" width="10.42578125" style="49" hidden="1" customWidth="1"/>
    <col min="3704" max="3704" width="5" style="89" customWidth="1"/>
    <col min="3705" max="3705" width="9.42578125" style="89" customWidth="1"/>
    <col min="3706" max="3706" width="10.42578125" style="49" hidden="1" customWidth="1"/>
    <col min="3707" max="3707" width="5" style="89" customWidth="1"/>
    <col min="3708" max="3709" width="10.42578125" style="49" hidden="1" customWidth="1"/>
    <col min="3710" max="3710" width="5" style="89" customWidth="1"/>
    <col min="3711" max="3712" width="10.42578125" style="49" hidden="1" customWidth="1"/>
    <col min="3713" max="3713" width="5" style="89" customWidth="1"/>
    <col min="3714" max="3723" width="10.42578125" style="49" hidden="1" customWidth="1"/>
    <col min="3724" max="3724" width="6.42578125" style="89" customWidth="1"/>
    <col min="3725" max="3725" width="10.42578125" style="49" hidden="1" customWidth="1"/>
    <col min="3726" max="3726" width="7.42578125" style="89" customWidth="1"/>
    <col min="3727" max="3737" width="10.42578125" style="49" hidden="1" customWidth="1"/>
    <col min="3738" max="3738" width="7.42578125" style="89" customWidth="1"/>
    <col min="3739" max="3740" width="10.42578125" style="49" hidden="1" customWidth="1"/>
    <col min="3741" max="3741" width="7.42578125" style="89" customWidth="1"/>
    <col min="3742" max="3748" width="10.42578125" style="49" hidden="1" customWidth="1"/>
    <col min="3749" max="3749" width="6.42578125" style="89" customWidth="1"/>
    <col min="3750" max="3768" width="10.42578125" style="49" hidden="1" customWidth="1"/>
    <col min="3769" max="3769" width="9.42578125" style="89" customWidth="1"/>
    <col min="3770" max="3770" width="10.42578125" style="49" hidden="1" customWidth="1"/>
    <col min="3771" max="3774" width="6.42578125" style="89" customWidth="1"/>
    <col min="3775" max="3775" width="6.5703125" style="89" customWidth="1"/>
    <col min="3776" max="3776" width="6.42578125" style="89" customWidth="1"/>
    <col min="3777" max="3793" width="10.42578125" style="49" hidden="1" customWidth="1"/>
    <col min="3794" max="3794" width="6.5703125" style="89" customWidth="1"/>
    <col min="3795" max="3795" width="6.42578125" style="89" customWidth="1"/>
    <col min="3796" max="3797" width="10.42578125" style="49" hidden="1" customWidth="1"/>
    <col min="3798" max="3798" width="6.42578125" style="89" customWidth="1"/>
    <col min="3799" max="3800" width="10.42578125" style="49" hidden="1" customWidth="1"/>
    <col min="3801" max="3801" width="7.42578125" style="89" customWidth="1"/>
    <col min="3802" max="3802" width="10.42578125" style="49" hidden="1" customWidth="1"/>
    <col min="3803" max="3803" width="6.42578125" style="89" customWidth="1"/>
    <col min="3804" max="3804" width="10.42578125" style="49" hidden="1" customWidth="1"/>
    <col min="3805" max="3805" width="9" style="89" customWidth="1"/>
    <col min="3806" max="3807" width="10.42578125" style="49" hidden="1" customWidth="1"/>
    <col min="3808" max="3808" width="8.5703125" style="89" customWidth="1"/>
    <col min="3809" max="3810" width="10.42578125" style="49" hidden="1" customWidth="1"/>
    <col min="3811" max="3811" width="6.42578125" style="89" customWidth="1"/>
    <col min="3812" max="3813" width="10.42578125" style="49" hidden="1" customWidth="1"/>
    <col min="3814" max="3814" width="7" style="89" customWidth="1"/>
    <col min="3815" max="3819" width="10.42578125" style="49" hidden="1" customWidth="1"/>
    <col min="3820" max="3820" width="7.5703125" style="89" customWidth="1"/>
    <col min="3821" max="3822" width="10.42578125" style="49" hidden="1" customWidth="1"/>
    <col min="3823" max="3823" width="7" style="89" customWidth="1"/>
    <col min="3824" max="3825" width="10.42578125" style="49" hidden="1" customWidth="1"/>
    <col min="3826" max="3826" width="7" style="89" customWidth="1"/>
    <col min="3827" max="3830" width="10.42578125" style="49" hidden="1" customWidth="1"/>
    <col min="3831" max="3831" width="6.42578125" style="89" customWidth="1"/>
    <col min="3832" max="3843" width="10.42578125" style="49" hidden="1" customWidth="1"/>
    <col min="3844" max="3844" width="10.42578125" style="49" hidden="1"/>
    <col min="3845" max="3845" width="41.42578125" style="89" customWidth="1"/>
    <col min="3846" max="3846" width="6.42578125" style="89" customWidth="1"/>
    <col min="3847" max="3847" width="14.5703125" style="89" customWidth="1"/>
    <col min="3848" max="3848" width="11.42578125" style="89" customWidth="1"/>
    <col min="3849" max="3850" width="13" style="89" customWidth="1"/>
    <col min="3851" max="3860" width="9.42578125" style="89" customWidth="1"/>
    <col min="3861" max="3861" width="8.5703125" style="89" customWidth="1"/>
    <col min="3862" max="3862" width="9.42578125" style="89" customWidth="1"/>
    <col min="3863" max="3863" width="10.42578125" style="89" customWidth="1"/>
    <col min="3864" max="3864" width="6.42578125" style="89" customWidth="1"/>
    <col min="3865" max="3865" width="6.5703125" style="89" customWidth="1"/>
    <col min="3866" max="3867" width="4.42578125" style="89" customWidth="1"/>
    <col min="3868" max="3868" width="6.42578125" style="89" customWidth="1"/>
    <col min="3869" max="3869" width="7.5703125" style="89" customWidth="1"/>
    <col min="3870" max="3870" width="14.5703125" style="89" customWidth="1"/>
    <col min="3871" max="3872" width="11.42578125" style="89" customWidth="1"/>
    <col min="3873" max="3873" width="56.5703125" style="89" customWidth="1"/>
    <col min="3874" max="3874" width="9.42578125" style="89" customWidth="1"/>
    <col min="3875" max="3875" width="24.5703125" style="89" customWidth="1"/>
    <col min="3876" max="3876" width="22.5703125" style="89" customWidth="1"/>
    <col min="3877" max="3879" width="9.42578125" style="89" customWidth="1"/>
    <col min="3880" max="3881" width="12.42578125" style="89" customWidth="1"/>
    <col min="3882" max="3882" width="14.5703125" style="89" customWidth="1"/>
    <col min="3883" max="3883" width="5" style="89" customWidth="1"/>
    <col min="3884" max="3885" width="10.42578125" style="49" hidden="1" customWidth="1"/>
    <col min="3886" max="3886" width="5" style="89" customWidth="1"/>
    <col min="3887" max="3888" width="10.42578125" style="49" hidden="1" customWidth="1"/>
    <col min="3889" max="3889" width="5" style="89" customWidth="1"/>
    <col min="3890" max="3891" width="10.42578125" style="49" hidden="1" customWidth="1"/>
    <col min="3892" max="3892" width="5" style="89" customWidth="1"/>
    <col min="3893" max="3894" width="10.42578125" style="49" hidden="1" customWidth="1"/>
    <col min="3895" max="3895" width="5" style="89" customWidth="1"/>
    <col min="3896" max="3897" width="10.42578125" style="49" hidden="1" customWidth="1"/>
    <col min="3898" max="3898" width="5" style="89" customWidth="1"/>
    <col min="3899" max="3909" width="10.42578125" style="49" hidden="1" customWidth="1"/>
    <col min="3910" max="3910" width="6.5703125" style="89" customWidth="1"/>
    <col min="3911" max="3912" width="10.42578125" style="49" hidden="1" customWidth="1"/>
    <col min="3913" max="3913" width="6.42578125" style="89" customWidth="1"/>
    <col min="3914" max="3915" width="10.42578125" style="49" hidden="1" customWidth="1"/>
    <col min="3916" max="3916" width="5.42578125" style="89" customWidth="1"/>
    <col min="3917" max="3918" width="10.42578125" style="49" hidden="1" customWidth="1"/>
    <col min="3919" max="3919" width="4.5703125" style="89" customWidth="1"/>
    <col min="3920" max="3924" width="10.42578125" style="49" hidden="1" customWidth="1"/>
    <col min="3925" max="3925" width="8.42578125" style="89" customWidth="1"/>
    <col min="3926" max="3927" width="10.42578125" style="49" hidden="1" customWidth="1"/>
    <col min="3928" max="3928" width="5.42578125" style="89" customWidth="1"/>
    <col min="3929" max="3933" width="10.42578125" style="49" hidden="1" customWidth="1"/>
    <col min="3934" max="3934" width="5.5703125" style="89" customWidth="1"/>
    <col min="3935" max="3936" width="10.42578125" style="49" hidden="1" customWidth="1"/>
    <col min="3937" max="3937" width="5.42578125" style="89" customWidth="1"/>
    <col min="3938" max="3939" width="10.42578125" style="49" hidden="1" customWidth="1"/>
    <col min="3940" max="3940" width="5.42578125" style="89" customWidth="1"/>
    <col min="3941" max="3942" width="10.42578125" style="49" hidden="1" customWidth="1"/>
    <col min="3943" max="3943" width="6" style="89" customWidth="1"/>
    <col min="3944" max="3948" width="10.42578125" style="49" hidden="1" customWidth="1"/>
    <col min="3949" max="3949" width="5" style="89" customWidth="1"/>
    <col min="3950" max="3951" width="10.42578125" style="49" hidden="1" customWidth="1"/>
    <col min="3952" max="3952" width="7.42578125" style="89" customWidth="1"/>
    <col min="3953" max="3957" width="10.42578125" style="49" hidden="1" customWidth="1"/>
    <col min="3958" max="3958" width="5" style="89" customWidth="1"/>
    <col min="3959" max="3959" width="10.42578125" style="49" hidden="1" customWidth="1"/>
    <col min="3960" max="3960" width="5" style="89" customWidth="1"/>
    <col min="3961" max="3961" width="9.42578125" style="89" customWidth="1"/>
    <col min="3962" max="3962" width="10.42578125" style="49" hidden="1" customWidth="1"/>
    <col min="3963" max="3963" width="5" style="89" customWidth="1"/>
    <col min="3964" max="3965" width="10.42578125" style="49" hidden="1" customWidth="1"/>
    <col min="3966" max="3966" width="5" style="89" customWidth="1"/>
    <col min="3967" max="3968" width="10.42578125" style="49" hidden="1" customWidth="1"/>
    <col min="3969" max="3969" width="5" style="89" customWidth="1"/>
    <col min="3970" max="3979" width="10.42578125" style="49" hidden="1" customWidth="1"/>
    <col min="3980" max="3980" width="6.42578125" style="89" customWidth="1"/>
    <col min="3981" max="3981" width="10.42578125" style="49" hidden="1" customWidth="1"/>
    <col min="3982" max="3982" width="7.42578125" style="89" customWidth="1"/>
    <col min="3983" max="3993" width="10.42578125" style="49" hidden="1" customWidth="1"/>
    <col min="3994" max="3994" width="7.42578125" style="89" customWidth="1"/>
    <col min="3995" max="3996" width="10.42578125" style="49" hidden="1" customWidth="1"/>
    <col min="3997" max="3997" width="7.42578125" style="89" customWidth="1"/>
    <col min="3998" max="4004" width="10.42578125" style="49" hidden="1" customWidth="1"/>
    <col min="4005" max="4005" width="6.42578125" style="89" customWidth="1"/>
    <col min="4006" max="4024" width="10.42578125" style="49" hidden="1" customWidth="1"/>
    <col min="4025" max="4025" width="9.42578125" style="89" customWidth="1"/>
    <col min="4026" max="4026" width="10.42578125" style="49" hidden="1" customWidth="1"/>
    <col min="4027" max="4030" width="6.42578125" style="89" customWidth="1"/>
    <col min="4031" max="4031" width="6.5703125" style="89" customWidth="1"/>
    <col min="4032" max="4032" width="6.42578125" style="89" customWidth="1"/>
    <col min="4033" max="4049" width="10.42578125" style="49" hidden="1" customWidth="1"/>
    <col min="4050" max="4050" width="6.5703125" style="89" customWidth="1"/>
    <col min="4051" max="4051" width="6.42578125" style="89" customWidth="1"/>
    <col min="4052" max="4053" width="10.42578125" style="49" hidden="1" customWidth="1"/>
    <col min="4054" max="4054" width="6.42578125" style="89" customWidth="1"/>
    <col min="4055" max="4056" width="10.42578125" style="49" hidden="1" customWidth="1"/>
    <col min="4057" max="4057" width="7.42578125" style="89" customWidth="1"/>
    <col min="4058" max="4058" width="10.42578125" style="49" hidden="1" customWidth="1"/>
    <col min="4059" max="4059" width="6.42578125" style="89" customWidth="1"/>
    <col min="4060" max="4060" width="10.42578125" style="49" hidden="1" customWidth="1"/>
    <col min="4061" max="4061" width="9" style="89" customWidth="1"/>
    <col min="4062" max="4063" width="10.42578125" style="49" hidden="1" customWidth="1"/>
    <col min="4064" max="4064" width="8.5703125" style="89" customWidth="1"/>
    <col min="4065" max="4066" width="10.42578125" style="49" hidden="1" customWidth="1"/>
    <col min="4067" max="4067" width="6.42578125" style="89" customWidth="1"/>
    <col min="4068" max="4069" width="10.42578125" style="49" hidden="1" customWidth="1"/>
    <col min="4070" max="4070" width="7" style="89" customWidth="1"/>
    <col min="4071" max="4075" width="10.42578125" style="49" hidden="1" customWidth="1"/>
    <col min="4076" max="4076" width="7.5703125" style="89" customWidth="1"/>
    <col min="4077" max="4078" width="10.42578125" style="49" hidden="1" customWidth="1"/>
    <col min="4079" max="4079" width="7" style="89" customWidth="1"/>
    <col min="4080" max="4081" width="10.42578125" style="49" hidden="1" customWidth="1"/>
    <col min="4082" max="4082" width="7" style="89" customWidth="1"/>
    <col min="4083" max="4086" width="10.42578125" style="49" hidden="1" customWidth="1"/>
    <col min="4087" max="4087" width="6.42578125" style="89" customWidth="1"/>
    <col min="4088" max="4099" width="10.42578125" style="49" hidden="1" customWidth="1"/>
    <col min="4100" max="4100" width="10.42578125" style="49" hidden="1"/>
    <col min="4101" max="4101" width="41.42578125" style="89" customWidth="1"/>
    <col min="4102" max="4102" width="6.42578125" style="89" customWidth="1"/>
    <col min="4103" max="4103" width="14.5703125" style="89" customWidth="1"/>
    <col min="4104" max="4104" width="11.42578125" style="89" customWidth="1"/>
    <col min="4105" max="4106" width="13" style="89" customWidth="1"/>
    <col min="4107" max="4116" width="9.42578125" style="89" customWidth="1"/>
    <col min="4117" max="4117" width="8.5703125" style="89" customWidth="1"/>
    <col min="4118" max="4118" width="9.42578125" style="89" customWidth="1"/>
    <col min="4119" max="4119" width="10.42578125" style="89" customWidth="1"/>
    <col min="4120" max="4120" width="6.42578125" style="89" customWidth="1"/>
    <col min="4121" max="4121" width="6.5703125" style="89" customWidth="1"/>
    <col min="4122" max="4123" width="4.42578125" style="89" customWidth="1"/>
    <col min="4124" max="4124" width="6.42578125" style="89" customWidth="1"/>
    <col min="4125" max="4125" width="7.5703125" style="89" customWidth="1"/>
    <col min="4126" max="4126" width="14.5703125" style="89" customWidth="1"/>
    <col min="4127" max="4128" width="11.42578125" style="89" customWidth="1"/>
    <col min="4129" max="4129" width="56.5703125" style="89" customWidth="1"/>
    <col min="4130" max="4130" width="9.42578125" style="89" customWidth="1"/>
    <col min="4131" max="4131" width="24.5703125" style="89" customWidth="1"/>
    <col min="4132" max="4132" width="22.5703125" style="89" customWidth="1"/>
    <col min="4133" max="4135" width="9.42578125" style="89" customWidth="1"/>
    <col min="4136" max="4137" width="12.42578125" style="89" customWidth="1"/>
    <col min="4138" max="4138" width="14.5703125" style="89" customWidth="1"/>
    <col min="4139" max="4139" width="5" style="89" customWidth="1"/>
    <col min="4140" max="4141" width="10.42578125" style="49" hidden="1" customWidth="1"/>
    <col min="4142" max="4142" width="5" style="89" customWidth="1"/>
    <col min="4143" max="4144" width="10.42578125" style="49" hidden="1" customWidth="1"/>
    <col min="4145" max="4145" width="5" style="89" customWidth="1"/>
    <col min="4146" max="4147" width="10.42578125" style="49" hidden="1" customWidth="1"/>
    <col min="4148" max="4148" width="5" style="89" customWidth="1"/>
    <col min="4149" max="4150" width="10.42578125" style="49" hidden="1" customWidth="1"/>
    <col min="4151" max="4151" width="5" style="89" customWidth="1"/>
    <col min="4152" max="4153" width="10.42578125" style="49" hidden="1" customWidth="1"/>
    <col min="4154" max="4154" width="5" style="89" customWidth="1"/>
    <col min="4155" max="4165" width="10.42578125" style="49" hidden="1" customWidth="1"/>
    <col min="4166" max="4166" width="6.5703125" style="89" customWidth="1"/>
    <col min="4167" max="4168" width="10.42578125" style="49" hidden="1" customWidth="1"/>
    <col min="4169" max="4169" width="6.42578125" style="89" customWidth="1"/>
    <col min="4170" max="4171" width="10.42578125" style="49" hidden="1" customWidth="1"/>
    <col min="4172" max="4172" width="5.42578125" style="89" customWidth="1"/>
    <col min="4173" max="4174" width="10.42578125" style="49" hidden="1" customWidth="1"/>
    <col min="4175" max="4175" width="4.5703125" style="89" customWidth="1"/>
    <col min="4176" max="4180" width="10.42578125" style="49" hidden="1" customWidth="1"/>
    <col min="4181" max="4181" width="8.42578125" style="89" customWidth="1"/>
    <col min="4182" max="4183" width="10.42578125" style="49" hidden="1" customWidth="1"/>
    <col min="4184" max="4184" width="5.42578125" style="89" customWidth="1"/>
    <col min="4185" max="4189" width="10.42578125" style="49" hidden="1" customWidth="1"/>
    <col min="4190" max="4190" width="5.5703125" style="89" customWidth="1"/>
    <col min="4191" max="4192" width="10.42578125" style="49" hidden="1" customWidth="1"/>
    <col min="4193" max="4193" width="5.42578125" style="89" customWidth="1"/>
    <col min="4194" max="4195" width="10.42578125" style="49" hidden="1" customWidth="1"/>
    <col min="4196" max="4196" width="5.42578125" style="89" customWidth="1"/>
    <col min="4197" max="4198" width="10.42578125" style="49" hidden="1" customWidth="1"/>
    <col min="4199" max="4199" width="6" style="89" customWidth="1"/>
    <col min="4200" max="4204" width="10.42578125" style="49" hidden="1" customWidth="1"/>
    <col min="4205" max="4205" width="5" style="89" customWidth="1"/>
    <col min="4206" max="4207" width="10.42578125" style="49" hidden="1" customWidth="1"/>
    <col min="4208" max="4208" width="7.42578125" style="89" customWidth="1"/>
    <col min="4209" max="4213" width="10.42578125" style="49" hidden="1" customWidth="1"/>
    <col min="4214" max="4214" width="5" style="89" customWidth="1"/>
    <col min="4215" max="4215" width="10.42578125" style="49" hidden="1" customWidth="1"/>
    <col min="4216" max="4216" width="5" style="89" customWidth="1"/>
    <col min="4217" max="4217" width="9.42578125" style="89" customWidth="1"/>
    <col min="4218" max="4218" width="10.42578125" style="49" hidden="1" customWidth="1"/>
    <col min="4219" max="4219" width="5" style="89" customWidth="1"/>
    <col min="4220" max="4221" width="10.42578125" style="49" hidden="1" customWidth="1"/>
    <col min="4222" max="4222" width="5" style="89" customWidth="1"/>
    <col min="4223" max="4224" width="10.42578125" style="49" hidden="1" customWidth="1"/>
    <col min="4225" max="4225" width="5" style="89" customWidth="1"/>
    <col min="4226" max="4235" width="10.42578125" style="49" hidden="1" customWidth="1"/>
    <col min="4236" max="4236" width="6.42578125" style="89" customWidth="1"/>
    <col min="4237" max="4237" width="10.42578125" style="49" hidden="1" customWidth="1"/>
    <col min="4238" max="4238" width="7.42578125" style="89" customWidth="1"/>
    <col min="4239" max="4249" width="10.42578125" style="49" hidden="1" customWidth="1"/>
    <col min="4250" max="4250" width="7.42578125" style="89" customWidth="1"/>
    <col min="4251" max="4252" width="10.42578125" style="49" hidden="1" customWidth="1"/>
    <col min="4253" max="4253" width="7.42578125" style="89" customWidth="1"/>
    <col min="4254" max="4260" width="10.42578125" style="49" hidden="1" customWidth="1"/>
    <col min="4261" max="4261" width="6.42578125" style="89" customWidth="1"/>
    <col min="4262" max="4280" width="10.42578125" style="49" hidden="1" customWidth="1"/>
    <col min="4281" max="4281" width="9.42578125" style="89" customWidth="1"/>
    <col min="4282" max="4282" width="10.42578125" style="49" hidden="1" customWidth="1"/>
    <col min="4283" max="4286" width="6.42578125" style="89" customWidth="1"/>
    <col min="4287" max="4287" width="6.5703125" style="89" customWidth="1"/>
    <col min="4288" max="4288" width="6.42578125" style="89" customWidth="1"/>
    <col min="4289" max="4305" width="10.42578125" style="49" hidden="1" customWidth="1"/>
    <col min="4306" max="4306" width="6.5703125" style="89" customWidth="1"/>
    <col min="4307" max="4307" width="6.42578125" style="89" customWidth="1"/>
    <col min="4308" max="4309" width="10.42578125" style="49" hidden="1" customWidth="1"/>
    <col min="4310" max="4310" width="6.42578125" style="89" customWidth="1"/>
    <col min="4311" max="4312" width="10.42578125" style="49" hidden="1" customWidth="1"/>
    <col min="4313" max="4313" width="7.42578125" style="89" customWidth="1"/>
    <col min="4314" max="4314" width="10.42578125" style="49" hidden="1" customWidth="1"/>
    <col min="4315" max="4315" width="6.42578125" style="89" customWidth="1"/>
    <col min="4316" max="4316" width="10.42578125" style="49" hidden="1" customWidth="1"/>
    <col min="4317" max="4317" width="9" style="89" customWidth="1"/>
    <col min="4318" max="4319" width="10.42578125" style="49" hidden="1" customWidth="1"/>
    <col min="4320" max="4320" width="8.5703125" style="89" customWidth="1"/>
    <col min="4321" max="4322" width="10.42578125" style="49" hidden="1" customWidth="1"/>
    <col min="4323" max="4323" width="6.42578125" style="89" customWidth="1"/>
    <col min="4324" max="4325" width="10.42578125" style="49" hidden="1" customWidth="1"/>
    <col min="4326" max="4326" width="7" style="89" customWidth="1"/>
    <col min="4327" max="4331" width="10.42578125" style="49" hidden="1" customWidth="1"/>
    <col min="4332" max="4332" width="7.5703125" style="89" customWidth="1"/>
    <col min="4333" max="4334" width="10.42578125" style="49" hidden="1" customWidth="1"/>
    <col min="4335" max="4335" width="7" style="89" customWidth="1"/>
    <col min="4336" max="4337" width="10.42578125" style="49" hidden="1" customWidth="1"/>
    <col min="4338" max="4338" width="7" style="89" customWidth="1"/>
    <col min="4339" max="4342" width="10.42578125" style="49" hidden="1" customWidth="1"/>
    <col min="4343" max="4343" width="6.42578125" style="89" customWidth="1"/>
    <col min="4344" max="4355" width="10.42578125" style="49" hidden="1" customWidth="1"/>
    <col min="4356" max="4356" width="10.42578125" style="49" hidden="1"/>
    <col min="4357" max="4357" width="41.42578125" style="89" customWidth="1"/>
    <col min="4358" max="4358" width="6.42578125" style="89" customWidth="1"/>
    <col min="4359" max="4359" width="14.5703125" style="89" customWidth="1"/>
    <col min="4360" max="4360" width="11.42578125" style="89" customWidth="1"/>
    <col min="4361" max="4362" width="13" style="89" customWidth="1"/>
    <col min="4363" max="4372" width="9.42578125" style="89" customWidth="1"/>
    <col min="4373" max="4373" width="8.5703125" style="89" customWidth="1"/>
    <col min="4374" max="4374" width="9.42578125" style="89" customWidth="1"/>
    <col min="4375" max="4375" width="10.42578125" style="89" customWidth="1"/>
    <col min="4376" max="4376" width="6.42578125" style="89" customWidth="1"/>
    <col min="4377" max="4377" width="6.5703125" style="89" customWidth="1"/>
    <col min="4378" max="4379" width="4.42578125" style="89" customWidth="1"/>
    <col min="4380" max="4380" width="6.42578125" style="89" customWidth="1"/>
    <col min="4381" max="4381" width="7.5703125" style="89" customWidth="1"/>
    <col min="4382" max="4382" width="14.5703125" style="89" customWidth="1"/>
    <col min="4383" max="4384" width="11.42578125" style="89" customWidth="1"/>
    <col min="4385" max="4385" width="56.5703125" style="89" customWidth="1"/>
    <col min="4386" max="4386" width="9.42578125" style="89" customWidth="1"/>
    <col min="4387" max="4387" width="24.5703125" style="89" customWidth="1"/>
    <col min="4388" max="4388" width="22.5703125" style="89" customWidth="1"/>
    <col min="4389" max="4391" width="9.42578125" style="89" customWidth="1"/>
    <col min="4392" max="4393" width="12.42578125" style="89" customWidth="1"/>
    <col min="4394" max="4394" width="14.5703125" style="89" customWidth="1"/>
    <col min="4395" max="4395" width="5" style="89" customWidth="1"/>
    <col min="4396" max="4397" width="10.42578125" style="49" hidden="1" customWidth="1"/>
    <col min="4398" max="4398" width="5" style="89" customWidth="1"/>
    <col min="4399" max="4400" width="10.42578125" style="49" hidden="1" customWidth="1"/>
    <col min="4401" max="4401" width="5" style="89" customWidth="1"/>
    <col min="4402" max="4403" width="10.42578125" style="49" hidden="1" customWidth="1"/>
    <col min="4404" max="4404" width="5" style="89" customWidth="1"/>
    <col min="4405" max="4406" width="10.42578125" style="49" hidden="1" customWidth="1"/>
    <col min="4407" max="4407" width="5" style="89" customWidth="1"/>
    <col min="4408" max="4409" width="10.42578125" style="49" hidden="1" customWidth="1"/>
    <col min="4410" max="4410" width="5" style="89" customWidth="1"/>
    <col min="4411" max="4421" width="10.42578125" style="49" hidden="1" customWidth="1"/>
    <col min="4422" max="4422" width="6.5703125" style="89" customWidth="1"/>
    <col min="4423" max="4424" width="10.42578125" style="49" hidden="1" customWidth="1"/>
    <col min="4425" max="4425" width="6.42578125" style="89" customWidth="1"/>
    <col min="4426" max="4427" width="10.42578125" style="49" hidden="1" customWidth="1"/>
    <col min="4428" max="4428" width="5.42578125" style="89" customWidth="1"/>
    <col min="4429" max="4430" width="10.42578125" style="49" hidden="1" customWidth="1"/>
    <col min="4431" max="4431" width="4.5703125" style="89" customWidth="1"/>
    <col min="4432" max="4436" width="10.42578125" style="49" hidden="1" customWidth="1"/>
    <col min="4437" max="4437" width="8.42578125" style="89" customWidth="1"/>
    <col min="4438" max="4439" width="10.42578125" style="49" hidden="1" customWidth="1"/>
    <col min="4440" max="4440" width="5.42578125" style="89" customWidth="1"/>
    <col min="4441" max="4445" width="10.42578125" style="49" hidden="1" customWidth="1"/>
    <col min="4446" max="4446" width="5.5703125" style="89" customWidth="1"/>
    <col min="4447" max="4448" width="10.42578125" style="49" hidden="1" customWidth="1"/>
    <col min="4449" max="4449" width="5.42578125" style="89" customWidth="1"/>
    <col min="4450" max="4451" width="10.42578125" style="49" hidden="1" customWidth="1"/>
    <col min="4452" max="4452" width="5.42578125" style="89" customWidth="1"/>
    <col min="4453" max="4454" width="10.42578125" style="49" hidden="1" customWidth="1"/>
    <col min="4455" max="4455" width="6" style="89" customWidth="1"/>
    <col min="4456" max="4460" width="10.42578125" style="49" hidden="1" customWidth="1"/>
    <col min="4461" max="4461" width="5" style="89" customWidth="1"/>
    <col min="4462" max="4463" width="10.42578125" style="49" hidden="1" customWidth="1"/>
    <col min="4464" max="4464" width="7.42578125" style="89" customWidth="1"/>
    <col min="4465" max="4469" width="10.42578125" style="49" hidden="1" customWidth="1"/>
    <col min="4470" max="4470" width="5" style="89" customWidth="1"/>
    <col min="4471" max="4471" width="10.42578125" style="49" hidden="1" customWidth="1"/>
    <col min="4472" max="4472" width="5" style="89" customWidth="1"/>
    <col min="4473" max="4473" width="9.42578125" style="89" customWidth="1"/>
    <col min="4474" max="4474" width="10.42578125" style="49" hidden="1" customWidth="1"/>
    <col min="4475" max="4475" width="5" style="89" customWidth="1"/>
    <col min="4476" max="4477" width="10.42578125" style="49" hidden="1" customWidth="1"/>
    <col min="4478" max="4478" width="5" style="89" customWidth="1"/>
    <col min="4479" max="4480" width="10.42578125" style="49" hidden="1" customWidth="1"/>
    <col min="4481" max="4481" width="5" style="89" customWidth="1"/>
    <col min="4482" max="4491" width="10.42578125" style="49" hidden="1" customWidth="1"/>
    <col min="4492" max="4492" width="6.42578125" style="89" customWidth="1"/>
    <col min="4493" max="4493" width="10.42578125" style="49" hidden="1" customWidth="1"/>
    <col min="4494" max="4494" width="7.42578125" style="89" customWidth="1"/>
    <col min="4495" max="4505" width="10.42578125" style="49" hidden="1" customWidth="1"/>
    <col min="4506" max="4506" width="7.42578125" style="89" customWidth="1"/>
    <col min="4507" max="4508" width="10.42578125" style="49" hidden="1" customWidth="1"/>
    <col min="4509" max="4509" width="7.42578125" style="89" customWidth="1"/>
    <col min="4510" max="4516" width="10.42578125" style="49" hidden="1" customWidth="1"/>
    <col min="4517" max="4517" width="6.42578125" style="89" customWidth="1"/>
    <col min="4518" max="4536" width="10.42578125" style="49" hidden="1" customWidth="1"/>
    <col min="4537" max="4537" width="9.42578125" style="89" customWidth="1"/>
    <col min="4538" max="4538" width="10.42578125" style="49" hidden="1" customWidth="1"/>
    <col min="4539" max="4542" width="6.42578125" style="89" customWidth="1"/>
    <col min="4543" max="4543" width="6.5703125" style="89" customWidth="1"/>
    <col min="4544" max="4544" width="6.42578125" style="89" customWidth="1"/>
    <col min="4545" max="4561" width="10.42578125" style="49" hidden="1" customWidth="1"/>
    <col min="4562" max="4562" width="6.5703125" style="89" customWidth="1"/>
    <col min="4563" max="4563" width="6.42578125" style="89" customWidth="1"/>
    <col min="4564" max="4565" width="10.42578125" style="49" hidden="1" customWidth="1"/>
    <col min="4566" max="4566" width="6.42578125" style="89" customWidth="1"/>
    <col min="4567" max="4568" width="10.42578125" style="49" hidden="1" customWidth="1"/>
    <col min="4569" max="4569" width="7.42578125" style="89" customWidth="1"/>
    <col min="4570" max="4570" width="10.42578125" style="49" hidden="1" customWidth="1"/>
    <col min="4571" max="4571" width="6.42578125" style="89" customWidth="1"/>
    <col min="4572" max="4572" width="10.42578125" style="49" hidden="1" customWidth="1"/>
    <col min="4573" max="4573" width="9" style="89" customWidth="1"/>
    <col min="4574" max="4575" width="10.42578125" style="49" hidden="1" customWidth="1"/>
    <col min="4576" max="4576" width="8.5703125" style="89" customWidth="1"/>
    <col min="4577" max="4578" width="10.42578125" style="49" hidden="1" customWidth="1"/>
    <col min="4579" max="4579" width="6.42578125" style="89" customWidth="1"/>
    <col min="4580" max="4581" width="10.42578125" style="49" hidden="1" customWidth="1"/>
    <col min="4582" max="4582" width="7" style="89" customWidth="1"/>
    <col min="4583" max="4587" width="10.42578125" style="49" hidden="1" customWidth="1"/>
    <col min="4588" max="4588" width="7.5703125" style="89" customWidth="1"/>
    <col min="4589" max="4590" width="10.42578125" style="49" hidden="1" customWidth="1"/>
    <col min="4591" max="4591" width="7" style="89" customWidth="1"/>
    <col min="4592" max="4593" width="10.42578125" style="49" hidden="1" customWidth="1"/>
    <col min="4594" max="4594" width="7" style="89" customWidth="1"/>
    <col min="4595" max="4598" width="10.42578125" style="49" hidden="1" customWidth="1"/>
    <col min="4599" max="4599" width="6.42578125" style="89" customWidth="1"/>
    <col min="4600" max="4611" width="10.42578125" style="49" hidden="1" customWidth="1"/>
    <col min="4612" max="4612" width="10.42578125" style="49" hidden="1"/>
    <col min="4613" max="4613" width="41.42578125" style="89" customWidth="1"/>
    <col min="4614" max="4614" width="6.42578125" style="89" customWidth="1"/>
    <col min="4615" max="4615" width="14.5703125" style="89" customWidth="1"/>
    <col min="4616" max="4616" width="11.42578125" style="89" customWidth="1"/>
    <col min="4617" max="4618" width="13" style="89" customWidth="1"/>
    <col min="4619" max="4628" width="9.42578125" style="89" customWidth="1"/>
    <col min="4629" max="4629" width="8.5703125" style="89" customWidth="1"/>
    <col min="4630" max="4630" width="9.42578125" style="89" customWidth="1"/>
    <col min="4631" max="4631" width="10.42578125" style="89" customWidth="1"/>
    <col min="4632" max="4632" width="6.42578125" style="89" customWidth="1"/>
    <col min="4633" max="4633" width="6.5703125" style="89" customWidth="1"/>
    <col min="4634" max="4635" width="4.42578125" style="89" customWidth="1"/>
    <col min="4636" max="4636" width="6.42578125" style="89" customWidth="1"/>
    <col min="4637" max="4637" width="7.5703125" style="89" customWidth="1"/>
    <col min="4638" max="4638" width="14.5703125" style="89" customWidth="1"/>
    <col min="4639" max="4640" width="11.42578125" style="89" customWidth="1"/>
    <col min="4641" max="4641" width="56.5703125" style="89" customWidth="1"/>
    <col min="4642" max="4642" width="9.42578125" style="89" customWidth="1"/>
    <col min="4643" max="4643" width="24.5703125" style="89" customWidth="1"/>
    <col min="4644" max="4644" width="22.5703125" style="89" customWidth="1"/>
    <col min="4645" max="4647" width="9.42578125" style="89" customWidth="1"/>
    <col min="4648" max="4649" width="12.42578125" style="89" customWidth="1"/>
    <col min="4650" max="4650" width="14.5703125" style="89" customWidth="1"/>
    <col min="4651" max="4651" width="5" style="89" customWidth="1"/>
    <col min="4652" max="4653" width="10.42578125" style="49" hidden="1" customWidth="1"/>
    <col min="4654" max="4654" width="5" style="89" customWidth="1"/>
    <col min="4655" max="4656" width="10.42578125" style="49" hidden="1" customWidth="1"/>
    <col min="4657" max="4657" width="5" style="89" customWidth="1"/>
    <col min="4658" max="4659" width="10.42578125" style="49" hidden="1" customWidth="1"/>
    <col min="4660" max="4660" width="5" style="89" customWidth="1"/>
    <col min="4661" max="4662" width="10.42578125" style="49" hidden="1" customWidth="1"/>
    <col min="4663" max="4663" width="5" style="89" customWidth="1"/>
    <col min="4664" max="4665" width="10.42578125" style="49" hidden="1" customWidth="1"/>
    <col min="4666" max="4666" width="5" style="89" customWidth="1"/>
    <col min="4667" max="4677" width="10.42578125" style="49" hidden="1" customWidth="1"/>
    <col min="4678" max="4678" width="6.5703125" style="89" customWidth="1"/>
    <col min="4679" max="4680" width="10.42578125" style="49" hidden="1" customWidth="1"/>
    <col min="4681" max="4681" width="6.42578125" style="89" customWidth="1"/>
    <col min="4682" max="4683" width="10.42578125" style="49" hidden="1" customWidth="1"/>
    <col min="4684" max="4684" width="5.42578125" style="89" customWidth="1"/>
    <col min="4685" max="4686" width="10.42578125" style="49" hidden="1" customWidth="1"/>
    <col min="4687" max="4687" width="4.5703125" style="89" customWidth="1"/>
    <col min="4688" max="4692" width="10.42578125" style="49" hidden="1" customWidth="1"/>
    <col min="4693" max="4693" width="8.42578125" style="89" customWidth="1"/>
    <col min="4694" max="4695" width="10.42578125" style="49" hidden="1" customWidth="1"/>
    <col min="4696" max="4696" width="5.42578125" style="89" customWidth="1"/>
    <col min="4697" max="4701" width="10.42578125" style="49" hidden="1" customWidth="1"/>
    <col min="4702" max="4702" width="5.5703125" style="89" customWidth="1"/>
    <col min="4703" max="4704" width="10.42578125" style="49" hidden="1" customWidth="1"/>
    <col min="4705" max="4705" width="5.42578125" style="89" customWidth="1"/>
    <col min="4706" max="4707" width="10.42578125" style="49" hidden="1" customWidth="1"/>
    <col min="4708" max="4708" width="5.42578125" style="89" customWidth="1"/>
    <col min="4709" max="4710" width="10.42578125" style="49" hidden="1" customWidth="1"/>
    <col min="4711" max="4711" width="6" style="89" customWidth="1"/>
    <col min="4712" max="4716" width="10.42578125" style="49" hidden="1" customWidth="1"/>
    <col min="4717" max="4717" width="5" style="89" customWidth="1"/>
    <col min="4718" max="4719" width="10.42578125" style="49" hidden="1" customWidth="1"/>
    <col min="4720" max="4720" width="7.42578125" style="89" customWidth="1"/>
    <col min="4721" max="4725" width="10.42578125" style="49" hidden="1" customWidth="1"/>
    <col min="4726" max="4726" width="5" style="89" customWidth="1"/>
    <col min="4727" max="4727" width="10.42578125" style="49" hidden="1" customWidth="1"/>
    <col min="4728" max="4728" width="5" style="89" customWidth="1"/>
    <col min="4729" max="4729" width="9.42578125" style="89" customWidth="1"/>
    <col min="4730" max="4730" width="10.42578125" style="49" hidden="1" customWidth="1"/>
    <col min="4731" max="4731" width="5" style="89" customWidth="1"/>
    <col min="4732" max="4733" width="10.42578125" style="49" hidden="1" customWidth="1"/>
    <col min="4734" max="4734" width="5" style="89" customWidth="1"/>
    <col min="4735" max="4736" width="10.42578125" style="49" hidden="1" customWidth="1"/>
    <col min="4737" max="4737" width="5" style="89" customWidth="1"/>
    <col min="4738" max="4747" width="10.42578125" style="49" hidden="1" customWidth="1"/>
    <col min="4748" max="4748" width="6.42578125" style="89" customWidth="1"/>
    <col min="4749" max="4749" width="10.42578125" style="49" hidden="1" customWidth="1"/>
    <col min="4750" max="4750" width="7.42578125" style="89" customWidth="1"/>
    <col min="4751" max="4761" width="10.42578125" style="49" hidden="1" customWidth="1"/>
    <col min="4762" max="4762" width="7.42578125" style="89" customWidth="1"/>
    <col min="4763" max="4764" width="10.42578125" style="49" hidden="1" customWidth="1"/>
    <col min="4765" max="4765" width="7.42578125" style="89" customWidth="1"/>
    <col min="4766" max="4772" width="10.42578125" style="49" hidden="1" customWidth="1"/>
    <col min="4773" max="4773" width="6.42578125" style="89" customWidth="1"/>
    <col min="4774" max="4792" width="10.42578125" style="49" hidden="1" customWidth="1"/>
    <col min="4793" max="4793" width="9.42578125" style="89" customWidth="1"/>
    <col min="4794" max="4794" width="10.42578125" style="49" hidden="1" customWidth="1"/>
    <col min="4795" max="4798" width="6.42578125" style="89" customWidth="1"/>
    <col min="4799" max="4799" width="6.5703125" style="89" customWidth="1"/>
    <col min="4800" max="4800" width="6.42578125" style="89" customWidth="1"/>
    <col min="4801" max="4817" width="10.42578125" style="49" hidden="1" customWidth="1"/>
    <col min="4818" max="4818" width="6.5703125" style="89" customWidth="1"/>
    <col min="4819" max="4819" width="6.42578125" style="89" customWidth="1"/>
    <col min="4820" max="4821" width="10.42578125" style="49" hidden="1" customWidth="1"/>
    <col min="4822" max="4822" width="6.42578125" style="89" customWidth="1"/>
    <col min="4823" max="4824" width="10.42578125" style="49" hidden="1" customWidth="1"/>
    <col min="4825" max="4825" width="7.42578125" style="89" customWidth="1"/>
    <col min="4826" max="4826" width="10.42578125" style="49" hidden="1" customWidth="1"/>
    <col min="4827" max="4827" width="6.42578125" style="89" customWidth="1"/>
    <col min="4828" max="4828" width="10.42578125" style="49" hidden="1" customWidth="1"/>
    <col min="4829" max="4829" width="9" style="89" customWidth="1"/>
    <col min="4830" max="4831" width="10.42578125" style="49" hidden="1" customWidth="1"/>
    <col min="4832" max="4832" width="8.5703125" style="89" customWidth="1"/>
    <col min="4833" max="4834" width="10.42578125" style="49" hidden="1" customWidth="1"/>
    <col min="4835" max="4835" width="6.42578125" style="89" customWidth="1"/>
    <col min="4836" max="4837" width="10.42578125" style="49" hidden="1" customWidth="1"/>
    <col min="4838" max="4838" width="7" style="89" customWidth="1"/>
    <col min="4839" max="4843" width="10.42578125" style="49" hidden="1" customWidth="1"/>
    <col min="4844" max="4844" width="7.5703125" style="89" customWidth="1"/>
    <col min="4845" max="4846" width="10.42578125" style="49" hidden="1" customWidth="1"/>
    <col min="4847" max="4847" width="7" style="89" customWidth="1"/>
    <col min="4848" max="4849" width="10.42578125" style="49" hidden="1" customWidth="1"/>
    <col min="4850" max="4850" width="7" style="89" customWidth="1"/>
    <col min="4851" max="4854" width="10.42578125" style="49" hidden="1" customWidth="1"/>
    <col min="4855" max="4855" width="6.42578125" style="89" customWidth="1"/>
    <col min="4856" max="4867" width="10.42578125" style="49" hidden="1" customWidth="1"/>
    <col min="4868" max="4868" width="10.42578125" style="49" hidden="1"/>
    <col min="4869" max="4869" width="41.42578125" style="89" customWidth="1"/>
    <col min="4870" max="4870" width="6.42578125" style="89" customWidth="1"/>
    <col min="4871" max="4871" width="14.5703125" style="89" customWidth="1"/>
    <col min="4872" max="4872" width="11.42578125" style="89" customWidth="1"/>
    <col min="4873" max="4874" width="13" style="89" customWidth="1"/>
    <col min="4875" max="4884" width="9.42578125" style="89" customWidth="1"/>
    <col min="4885" max="4885" width="8.5703125" style="89" customWidth="1"/>
    <col min="4886" max="4886" width="9.42578125" style="89" customWidth="1"/>
    <col min="4887" max="4887" width="10.42578125" style="89" customWidth="1"/>
    <col min="4888" max="4888" width="6.42578125" style="89" customWidth="1"/>
    <col min="4889" max="4889" width="6.5703125" style="89" customWidth="1"/>
    <col min="4890" max="4891" width="4.42578125" style="89" customWidth="1"/>
    <col min="4892" max="4892" width="6.42578125" style="89" customWidth="1"/>
    <col min="4893" max="4893" width="7.5703125" style="89" customWidth="1"/>
    <col min="4894" max="4894" width="14.5703125" style="89" customWidth="1"/>
    <col min="4895" max="4896" width="11.42578125" style="89" customWidth="1"/>
    <col min="4897" max="4897" width="56.5703125" style="89" customWidth="1"/>
    <col min="4898" max="4898" width="9.42578125" style="89" customWidth="1"/>
    <col min="4899" max="4899" width="24.5703125" style="89" customWidth="1"/>
    <col min="4900" max="4900" width="22.5703125" style="89" customWidth="1"/>
    <col min="4901" max="4903" width="9.42578125" style="89" customWidth="1"/>
    <col min="4904" max="4905" width="12.42578125" style="89" customWidth="1"/>
    <col min="4906" max="4906" width="14.5703125" style="89" customWidth="1"/>
    <col min="4907" max="4907" width="5" style="89" customWidth="1"/>
    <col min="4908" max="4909" width="10.42578125" style="49" hidden="1" customWidth="1"/>
    <col min="4910" max="4910" width="5" style="89" customWidth="1"/>
    <col min="4911" max="4912" width="10.42578125" style="49" hidden="1" customWidth="1"/>
    <col min="4913" max="4913" width="5" style="89" customWidth="1"/>
    <col min="4914" max="4915" width="10.42578125" style="49" hidden="1" customWidth="1"/>
    <col min="4916" max="4916" width="5" style="89" customWidth="1"/>
    <col min="4917" max="4918" width="10.42578125" style="49" hidden="1" customWidth="1"/>
    <col min="4919" max="4919" width="5" style="89" customWidth="1"/>
    <col min="4920" max="4921" width="10.42578125" style="49" hidden="1" customWidth="1"/>
    <col min="4922" max="4922" width="5" style="89" customWidth="1"/>
    <col min="4923" max="4933" width="10.42578125" style="49" hidden="1" customWidth="1"/>
    <col min="4934" max="4934" width="6.5703125" style="89" customWidth="1"/>
    <col min="4935" max="4936" width="10.42578125" style="49" hidden="1" customWidth="1"/>
    <col min="4937" max="4937" width="6.42578125" style="89" customWidth="1"/>
    <col min="4938" max="4939" width="10.42578125" style="49" hidden="1" customWidth="1"/>
    <col min="4940" max="4940" width="5.42578125" style="89" customWidth="1"/>
    <col min="4941" max="4942" width="10.42578125" style="49" hidden="1" customWidth="1"/>
    <col min="4943" max="4943" width="4.5703125" style="89" customWidth="1"/>
    <col min="4944" max="4948" width="10.42578125" style="49" hidden="1" customWidth="1"/>
    <col min="4949" max="4949" width="8.42578125" style="89" customWidth="1"/>
    <col min="4950" max="4951" width="10.42578125" style="49" hidden="1" customWidth="1"/>
    <col min="4952" max="4952" width="5.42578125" style="89" customWidth="1"/>
    <col min="4953" max="4957" width="10.42578125" style="49" hidden="1" customWidth="1"/>
    <col min="4958" max="4958" width="5.5703125" style="89" customWidth="1"/>
    <col min="4959" max="4960" width="10.42578125" style="49" hidden="1" customWidth="1"/>
    <col min="4961" max="4961" width="5.42578125" style="89" customWidth="1"/>
    <col min="4962" max="4963" width="10.42578125" style="49" hidden="1" customWidth="1"/>
    <col min="4964" max="4964" width="5.42578125" style="89" customWidth="1"/>
    <col min="4965" max="4966" width="10.42578125" style="49" hidden="1" customWidth="1"/>
    <col min="4967" max="4967" width="6" style="89" customWidth="1"/>
    <col min="4968" max="4972" width="10.42578125" style="49" hidden="1" customWidth="1"/>
    <col min="4973" max="4973" width="5" style="89" customWidth="1"/>
    <col min="4974" max="4975" width="10.42578125" style="49" hidden="1" customWidth="1"/>
    <col min="4976" max="4976" width="7.42578125" style="89" customWidth="1"/>
    <col min="4977" max="4981" width="10.42578125" style="49" hidden="1" customWidth="1"/>
    <col min="4982" max="4982" width="5" style="89" customWidth="1"/>
    <col min="4983" max="4983" width="10.42578125" style="49" hidden="1" customWidth="1"/>
    <col min="4984" max="4984" width="5" style="89" customWidth="1"/>
    <col min="4985" max="4985" width="9.42578125" style="89" customWidth="1"/>
    <col min="4986" max="4986" width="10.42578125" style="49" hidden="1" customWidth="1"/>
    <col min="4987" max="4987" width="5" style="89" customWidth="1"/>
    <col min="4988" max="4989" width="10.42578125" style="49" hidden="1" customWidth="1"/>
    <col min="4990" max="4990" width="5" style="89" customWidth="1"/>
    <col min="4991" max="4992" width="10.42578125" style="49" hidden="1" customWidth="1"/>
    <col min="4993" max="4993" width="5" style="89" customWidth="1"/>
    <col min="4994" max="5003" width="10.42578125" style="49" hidden="1" customWidth="1"/>
    <col min="5004" max="5004" width="6.42578125" style="89" customWidth="1"/>
    <col min="5005" max="5005" width="10.42578125" style="49" hidden="1" customWidth="1"/>
    <col min="5006" max="5006" width="7.42578125" style="89" customWidth="1"/>
    <col min="5007" max="5017" width="10.42578125" style="49" hidden="1" customWidth="1"/>
    <col min="5018" max="5018" width="7.42578125" style="89" customWidth="1"/>
    <col min="5019" max="5020" width="10.42578125" style="49" hidden="1" customWidth="1"/>
    <col min="5021" max="5021" width="7.42578125" style="89" customWidth="1"/>
    <col min="5022" max="5028" width="10.42578125" style="49" hidden="1" customWidth="1"/>
    <col min="5029" max="5029" width="6.42578125" style="89" customWidth="1"/>
    <col min="5030" max="5048" width="10.42578125" style="49" hidden="1" customWidth="1"/>
    <col min="5049" max="5049" width="9.42578125" style="89" customWidth="1"/>
    <col min="5050" max="5050" width="10.42578125" style="49" hidden="1" customWidth="1"/>
    <col min="5051" max="5054" width="6.42578125" style="89" customWidth="1"/>
    <col min="5055" max="5055" width="6.5703125" style="89" customWidth="1"/>
    <col min="5056" max="5056" width="6.42578125" style="89" customWidth="1"/>
    <col min="5057" max="5073" width="10.42578125" style="49" hidden="1" customWidth="1"/>
    <col min="5074" max="5074" width="6.5703125" style="89" customWidth="1"/>
    <col min="5075" max="5075" width="6.42578125" style="89" customWidth="1"/>
    <col min="5076" max="5077" width="10.42578125" style="49" hidden="1" customWidth="1"/>
    <col min="5078" max="5078" width="6.42578125" style="89" customWidth="1"/>
    <col min="5079" max="5080" width="10.42578125" style="49" hidden="1" customWidth="1"/>
    <col min="5081" max="5081" width="7.42578125" style="89" customWidth="1"/>
    <col min="5082" max="5082" width="10.42578125" style="49" hidden="1" customWidth="1"/>
    <col min="5083" max="5083" width="6.42578125" style="89" customWidth="1"/>
    <col min="5084" max="5084" width="10.42578125" style="49" hidden="1" customWidth="1"/>
    <col min="5085" max="5085" width="9" style="89" customWidth="1"/>
    <col min="5086" max="5087" width="10.42578125" style="49" hidden="1" customWidth="1"/>
    <col min="5088" max="5088" width="8.5703125" style="89" customWidth="1"/>
    <col min="5089" max="5090" width="10.42578125" style="49" hidden="1" customWidth="1"/>
    <col min="5091" max="5091" width="6.42578125" style="89" customWidth="1"/>
    <col min="5092" max="5093" width="10.42578125" style="49" hidden="1" customWidth="1"/>
    <col min="5094" max="5094" width="7" style="89" customWidth="1"/>
    <col min="5095" max="5099" width="10.42578125" style="49" hidden="1" customWidth="1"/>
    <col min="5100" max="5100" width="7.5703125" style="89" customWidth="1"/>
    <col min="5101" max="5102" width="10.42578125" style="49" hidden="1" customWidth="1"/>
    <col min="5103" max="5103" width="7" style="89" customWidth="1"/>
    <col min="5104" max="5105" width="10.42578125" style="49" hidden="1" customWidth="1"/>
    <col min="5106" max="5106" width="7" style="89" customWidth="1"/>
    <col min="5107" max="5110" width="10.42578125" style="49" hidden="1" customWidth="1"/>
    <col min="5111" max="5111" width="6.42578125" style="89" customWidth="1"/>
    <col min="5112" max="5123" width="10.42578125" style="49" hidden="1" customWidth="1"/>
    <col min="5124" max="5124" width="10.42578125" style="49" hidden="1"/>
    <col min="5125" max="5125" width="41.42578125" style="89" customWidth="1"/>
    <col min="5126" max="5126" width="6.42578125" style="89" customWidth="1"/>
    <col min="5127" max="5127" width="14.5703125" style="89" customWidth="1"/>
    <col min="5128" max="5128" width="11.42578125" style="89" customWidth="1"/>
    <col min="5129" max="5130" width="13" style="89" customWidth="1"/>
    <col min="5131" max="5140" width="9.42578125" style="89" customWidth="1"/>
    <col min="5141" max="5141" width="8.5703125" style="89" customWidth="1"/>
    <col min="5142" max="5142" width="9.42578125" style="89" customWidth="1"/>
    <col min="5143" max="5143" width="10.42578125" style="89" customWidth="1"/>
    <col min="5144" max="5144" width="6.42578125" style="89" customWidth="1"/>
    <col min="5145" max="5145" width="6.5703125" style="89" customWidth="1"/>
    <col min="5146" max="5147" width="4.42578125" style="89" customWidth="1"/>
    <col min="5148" max="5148" width="6.42578125" style="89" customWidth="1"/>
    <col min="5149" max="5149" width="7.5703125" style="89" customWidth="1"/>
    <col min="5150" max="5150" width="14.5703125" style="89" customWidth="1"/>
    <col min="5151" max="5152" width="11.42578125" style="89" customWidth="1"/>
    <col min="5153" max="5153" width="56.5703125" style="89" customWidth="1"/>
    <col min="5154" max="5154" width="9.42578125" style="89" customWidth="1"/>
    <col min="5155" max="5155" width="24.5703125" style="89" customWidth="1"/>
    <col min="5156" max="5156" width="22.5703125" style="89" customWidth="1"/>
    <col min="5157" max="5159" width="9.42578125" style="89" customWidth="1"/>
    <col min="5160" max="5161" width="12.42578125" style="89" customWidth="1"/>
    <col min="5162" max="5162" width="14.5703125" style="89" customWidth="1"/>
    <col min="5163" max="5163" width="5" style="89" customWidth="1"/>
    <col min="5164" max="5165" width="10.42578125" style="49" hidden="1" customWidth="1"/>
    <col min="5166" max="5166" width="5" style="89" customWidth="1"/>
    <col min="5167" max="5168" width="10.42578125" style="49" hidden="1" customWidth="1"/>
    <col min="5169" max="5169" width="5" style="89" customWidth="1"/>
    <col min="5170" max="5171" width="10.42578125" style="49" hidden="1" customWidth="1"/>
    <col min="5172" max="5172" width="5" style="89" customWidth="1"/>
    <col min="5173" max="5174" width="10.42578125" style="49" hidden="1" customWidth="1"/>
    <col min="5175" max="5175" width="5" style="89" customWidth="1"/>
    <col min="5176" max="5177" width="10.42578125" style="49" hidden="1" customWidth="1"/>
    <col min="5178" max="5178" width="5" style="89" customWidth="1"/>
    <col min="5179" max="5189" width="10.42578125" style="49" hidden="1" customWidth="1"/>
    <col min="5190" max="5190" width="6.5703125" style="89" customWidth="1"/>
    <col min="5191" max="5192" width="10.42578125" style="49" hidden="1" customWidth="1"/>
    <col min="5193" max="5193" width="6.42578125" style="89" customWidth="1"/>
    <col min="5194" max="5195" width="10.42578125" style="49" hidden="1" customWidth="1"/>
    <col min="5196" max="5196" width="5.42578125" style="89" customWidth="1"/>
    <col min="5197" max="5198" width="10.42578125" style="49" hidden="1" customWidth="1"/>
    <col min="5199" max="5199" width="4.5703125" style="89" customWidth="1"/>
    <col min="5200" max="5204" width="10.42578125" style="49" hidden="1" customWidth="1"/>
    <col min="5205" max="5205" width="8.42578125" style="89" customWidth="1"/>
    <col min="5206" max="5207" width="10.42578125" style="49" hidden="1" customWidth="1"/>
    <col min="5208" max="5208" width="5.42578125" style="89" customWidth="1"/>
    <col min="5209" max="5213" width="10.42578125" style="49" hidden="1" customWidth="1"/>
    <col min="5214" max="5214" width="5.5703125" style="89" customWidth="1"/>
    <col min="5215" max="5216" width="10.42578125" style="49" hidden="1" customWidth="1"/>
    <col min="5217" max="5217" width="5.42578125" style="89" customWidth="1"/>
    <col min="5218" max="5219" width="10.42578125" style="49" hidden="1" customWidth="1"/>
    <col min="5220" max="5220" width="5.42578125" style="89" customWidth="1"/>
    <col min="5221" max="5222" width="10.42578125" style="49" hidden="1" customWidth="1"/>
    <col min="5223" max="5223" width="6" style="89" customWidth="1"/>
    <col min="5224" max="5228" width="10.42578125" style="49" hidden="1" customWidth="1"/>
    <col min="5229" max="5229" width="5" style="89" customWidth="1"/>
    <col min="5230" max="5231" width="10.42578125" style="49" hidden="1" customWidth="1"/>
    <col min="5232" max="5232" width="7.42578125" style="89" customWidth="1"/>
    <col min="5233" max="5237" width="10.42578125" style="49" hidden="1" customWidth="1"/>
    <col min="5238" max="5238" width="5" style="89" customWidth="1"/>
    <col min="5239" max="5239" width="10.42578125" style="49" hidden="1" customWidth="1"/>
    <col min="5240" max="5240" width="5" style="89" customWidth="1"/>
    <col min="5241" max="5241" width="9.42578125" style="89" customWidth="1"/>
    <col min="5242" max="5242" width="10.42578125" style="49" hidden="1" customWidth="1"/>
    <col min="5243" max="5243" width="5" style="89" customWidth="1"/>
    <col min="5244" max="5245" width="10.42578125" style="49" hidden="1" customWidth="1"/>
    <col min="5246" max="5246" width="5" style="89" customWidth="1"/>
    <col min="5247" max="5248" width="10.42578125" style="49" hidden="1" customWidth="1"/>
    <col min="5249" max="5249" width="5" style="89" customWidth="1"/>
    <col min="5250" max="5259" width="10.42578125" style="49" hidden="1" customWidth="1"/>
    <col min="5260" max="5260" width="6.42578125" style="89" customWidth="1"/>
    <col min="5261" max="5261" width="10.42578125" style="49" hidden="1" customWidth="1"/>
    <col min="5262" max="5262" width="7.42578125" style="89" customWidth="1"/>
    <col min="5263" max="5273" width="10.42578125" style="49" hidden="1" customWidth="1"/>
    <col min="5274" max="5274" width="7.42578125" style="89" customWidth="1"/>
    <col min="5275" max="5276" width="10.42578125" style="49" hidden="1" customWidth="1"/>
    <col min="5277" max="5277" width="7.42578125" style="89" customWidth="1"/>
    <col min="5278" max="5284" width="10.42578125" style="49" hidden="1" customWidth="1"/>
    <col min="5285" max="5285" width="6.42578125" style="89" customWidth="1"/>
    <col min="5286" max="5304" width="10.42578125" style="49" hidden="1" customWidth="1"/>
    <col min="5305" max="5305" width="9.42578125" style="89" customWidth="1"/>
    <col min="5306" max="5306" width="10.42578125" style="49" hidden="1" customWidth="1"/>
    <col min="5307" max="5310" width="6.42578125" style="89" customWidth="1"/>
    <col min="5311" max="5311" width="6.5703125" style="89" customWidth="1"/>
    <col min="5312" max="5312" width="6.42578125" style="89" customWidth="1"/>
    <col min="5313" max="5329" width="10.42578125" style="49" hidden="1" customWidth="1"/>
    <col min="5330" max="5330" width="6.5703125" style="89" customWidth="1"/>
    <col min="5331" max="5331" width="6.42578125" style="89" customWidth="1"/>
    <col min="5332" max="5333" width="10.42578125" style="49" hidden="1" customWidth="1"/>
    <col min="5334" max="5334" width="6.42578125" style="89" customWidth="1"/>
    <col min="5335" max="5336" width="10.42578125" style="49" hidden="1" customWidth="1"/>
    <col min="5337" max="5337" width="7.42578125" style="89" customWidth="1"/>
    <col min="5338" max="5338" width="10.42578125" style="49" hidden="1" customWidth="1"/>
    <col min="5339" max="5339" width="6.42578125" style="89" customWidth="1"/>
    <col min="5340" max="5340" width="10.42578125" style="49" hidden="1" customWidth="1"/>
    <col min="5341" max="5341" width="9" style="89" customWidth="1"/>
    <col min="5342" max="5343" width="10.42578125" style="49" hidden="1" customWidth="1"/>
    <col min="5344" max="5344" width="8.5703125" style="89" customWidth="1"/>
    <col min="5345" max="5346" width="10.42578125" style="49" hidden="1" customWidth="1"/>
    <col min="5347" max="5347" width="6.42578125" style="89" customWidth="1"/>
    <col min="5348" max="5349" width="10.42578125" style="49" hidden="1" customWidth="1"/>
    <col min="5350" max="5350" width="7" style="89" customWidth="1"/>
    <col min="5351" max="5355" width="10.42578125" style="49" hidden="1" customWidth="1"/>
    <col min="5356" max="5356" width="7.5703125" style="89" customWidth="1"/>
    <col min="5357" max="5358" width="10.42578125" style="49" hidden="1" customWidth="1"/>
    <col min="5359" max="5359" width="7" style="89" customWidth="1"/>
    <col min="5360" max="5361" width="10.42578125" style="49" hidden="1" customWidth="1"/>
    <col min="5362" max="5362" width="7" style="89" customWidth="1"/>
    <col min="5363" max="5366" width="10.42578125" style="49" hidden="1" customWidth="1"/>
    <col min="5367" max="5367" width="6.42578125" style="89" customWidth="1"/>
    <col min="5368" max="5379" width="10.42578125" style="49" hidden="1" customWidth="1"/>
    <col min="5380" max="5380" width="10.42578125" style="49" hidden="1"/>
    <col min="5381" max="5381" width="41.42578125" style="89" customWidth="1"/>
    <col min="5382" max="5382" width="6.42578125" style="89" customWidth="1"/>
    <col min="5383" max="5383" width="14.5703125" style="89" customWidth="1"/>
    <col min="5384" max="5384" width="11.42578125" style="89" customWidth="1"/>
    <col min="5385" max="5386" width="13" style="89" customWidth="1"/>
    <col min="5387" max="5396" width="9.42578125" style="89" customWidth="1"/>
    <col min="5397" max="5397" width="8.5703125" style="89" customWidth="1"/>
    <col min="5398" max="5398" width="9.42578125" style="89" customWidth="1"/>
    <col min="5399" max="5399" width="10.42578125" style="89" customWidth="1"/>
    <col min="5400" max="5400" width="6.42578125" style="89" customWidth="1"/>
    <col min="5401" max="5401" width="6.5703125" style="89" customWidth="1"/>
    <col min="5402" max="5403" width="4.42578125" style="89" customWidth="1"/>
    <col min="5404" max="5404" width="6.42578125" style="89" customWidth="1"/>
    <col min="5405" max="5405" width="7.5703125" style="89" customWidth="1"/>
    <col min="5406" max="5406" width="14.5703125" style="89" customWidth="1"/>
    <col min="5407" max="5408" width="11.42578125" style="89" customWidth="1"/>
    <col min="5409" max="5409" width="56.5703125" style="89" customWidth="1"/>
    <col min="5410" max="5410" width="9.42578125" style="89" customWidth="1"/>
    <col min="5411" max="5411" width="24.5703125" style="89" customWidth="1"/>
    <col min="5412" max="5412" width="22.5703125" style="89" customWidth="1"/>
    <col min="5413" max="5415" width="9.42578125" style="89" customWidth="1"/>
    <col min="5416" max="5417" width="12.42578125" style="89" customWidth="1"/>
    <col min="5418" max="5418" width="14.5703125" style="89" customWidth="1"/>
    <col min="5419" max="5419" width="5" style="89" customWidth="1"/>
    <col min="5420" max="5421" width="10.42578125" style="49" hidden="1" customWidth="1"/>
    <col min="5422" max="5422" width="5" style="89" customWidth="1"/>
    <col min="5423" max="5424" width="10.42578125" style="49" hidden="1" customWidth="1"/>
    <col min="5425" max="5425" width="5" style="89" customWidth="1"/>
    <col min="5426" max="5427" width="10.42578125" style="49" hidden="1" customWidth="1"/>
    <col min="5428" max="5428" width="5" style="89" customWidth="1"/>
    <col min="5429" max="5430" width="10.42578125" style="49" hidden="1" customWidth="1"/>
    <col min="5431" max="5431" width="5" style="89" customWidth="1"/>
    <col min="5432" max="5433" width="10.42578125" style="49" hidden="1" customWidth="1"/>
    <col min="5434" max="5434" width="5" style="89" customWidth="1"/>
    <col min="5435" max="5445" width="10.42578125" style="49" hidden="1" customWidth="1"/>
    <col min="5446" max="5446" width="6.5703125" style="89" customWidth="1"/>
    <col min="5447" max="5448" width="10.42578125" style="49" hidden="1" customWidth="1"/>
    <col min="5449" max="5449" width="6.42578125" style="89" customWidth="1"/>
    <col min="5450" max="5451" width="10.42578125" style="49" hidden="1" customWidth="1"/>
    <col min="5452" max="5452" width="5.42578125" style="89" customWidth="1"/>
    <col min="5453" max="5454" width="10.42578125" style="49" hidden="1" customWidth="1"/>
    <col min="5455" max="5455" width="4.5703125" style="89" customWidth="1"/>
    <col min="5456" max="5460" width="10.42578125" style="49" hidden="1" customWidth="1"/>
    <col min="5461" max="5461" width="8.42578125" style="89" customWidth="1"/>
    <col min="5462" max="5463" width="10.42578125" style="49" hidden="1" customWidth="1"/>
    <col min="5464" max="5464" width="5.42578125" style="89" customWidth="1"/>
    <col min="5465" max="5469" width="10.42578125" style="49" hidden="1" customWidth="1"/>
    <col min="5470" max="5470" width="5.5703125" style="89" customWidth="1"/>
    <col min="5471" max="5472" width="10.42578125" style="49" hidden="1" customWidth="1"/>
    <col min="5473" max="5473" width="5.42578125" style="89" customWidth="1"/>
    <col min="5474" max="5475" width="10.42578125" style="49" hidden="1" customWidth="1"/>
    <col min="5476" max="5476" width="5.42578125" style="89" customWidth="1"/>
    <col min="5477" max="5478" width="10.42578125" style="49" hidden="1" customWidth="1"/>
    <col min="5479" max="5479" width="6" style="89" customWidth="1"/>
    <col min="5480" max="5484" width="10.42578125" style="49" hidden="1" customWidth="1"/>
    <col min="5485" max="5485" width="5" style="89" customWidth="1"/>
    <col min="5486" max="5487" width="10.42578125" style="49" hidden="1" customWidth="1"/>
    <col min="5488" max="5488" width="7.42578125" style="89" customWidth="1"/>
    <col min="5489" max="5493" width="10.42578125" style="49" hidden="1" customWidth="1"/>
    <col min="5494" max="5494" width="5" style="89" customWidth="1"/>
    <col min="5495" max="5495" width="10.42578125" style="49" hidden="1" customWidth="1"/>
    <col min="5496" max="5496" width="5" style="89" customWidth="1"/>
    <col min="5497" max="5497" width="9.42578125" style="89" customWidth="1"/>
    <col min="5498" max="5498" width="10.42578125" style="49" hidden="1" customWidth="1"/>
    <col min="5499" max="5499" width="5" style="89" customWidth="1"/>
    <col min="5500" max="5501" width="10.42578125" style="49" hidden="1" customWidth="1"/>
    <col min="5502" max="5502" width="5" style="89" customWidth="1"/>
    <col min="5503" max="5504" width="10.42578125" style="49" hidden="1" customWidth="1"/>
    <col min="5505" max="5505" width="5" style="89" customWidth="1"/>
    <col min="5506" max="5515" width="10.42578125" style="49" hidden="1" customWidth="1"/>
    <col min="5516" max="5516" width="6.42578125" style="89" customWidth="1"/>
    <col min="5517" max="5517" width="10.42578125" style="49" hidden="1" customWidth="1"/>
    <col min="5518" max="5518" width="7.42578125" style="89" customWidth="1"/>
    <col min="5519" max="5529" width="10.42578125" style="49" hidden="1" customWidth="1"/>
    <col min="5530" max="5530" width="7.42578125" style="89" customWidth="1"/>
    <col min="5531" max="5532" width="10.42578125" style="49" hidden="1" customWidth="1"/>
    <col min="5533" max="5533" width="7.42578125" style="89" customWidth="1"/>
    <col min="5534" max="5540" width="10.42578125" style="49" hidden="1" customWidth="1"/>
    <col min="5541" max="5541" width="6.42578125" style="89" customWidth="1"/>
    <col min="5542" max="5560" width="10.42578125" style="49" hidden="1" customWidth="1"/>
    <col min="5561" max="5561" width="9.42578125" style="89" customWidth="1"/>
    <col min="5562" max="5562" width="10.42578125" style="49" hidden="1" customWidth="1"/>
    <col min="5563" max="5566" width="6.42578125" style="89" customWidth="1"/>
    <col min="5567" max="5567" width="6.5703125" style="89" customWidth="1"/>
    <col min="5568" max="5568" width="6.42578125" style="89" customWidth="1"/>
    <col min="5569" max="5585" width="10.42578125" style="49" hidden="1" customWidth="1"/>
    <col min="5586" max="5586" width="6.5703125" style="89" customWidth="1"/>
    <col min="5587" max="5587" width="6.42578125" style="89" customWidth="1"/>
    <col min="5588" max="5589" width="10.42578125" style="49" hidden="1" customWidth="1"/>
    <col min="5590" max="5590" width="6.42578125" style="89" customWidth="1"/>
    <col min="5591" max="5592" width="10.42578125" style="49" hidden="1" customWidth="1"/>
    <col min="5593" max="5593" width="7.42578125" style="89" customWidth="1"/>
    <col min="5594" max="5594" width="10.42578125" style="49" hidden="1" customWidth="1"/>
    <col min="5595" max="5595" width="6.42578125" style="89" customWidth="1"/>
    <col min="5596" max="5596" width="10.42578125" style="49" hidden="1" customWidth="1"/>
    <col min="5597" max="5597" width="9" style="89" customWidth="1"/>
    <col min="5598" max="5599" width="10.42578125" style="49" hidden="1" customWidth="1"/>
    <col min="5600" max="5600" width="8.5703125" style="89" customWidth="1"/>
    <col min="5601" max="5602" width="10.42578125" style="49" hidden="1" customWidth="1"/>
    <col min="5603" max="5603" width="6.42578125" style="89" customWidth="1"/>
    <col min="5604" max="5605" width="10.42578125" style="49" hidden="1" customWidth="1"/>
    <col min="5606" max="5606" width="7" style="89" customWidth="1"/>
    <col min="5607" max="5611" width="10.42578125" style="49" hidden="1" customWidth="1"/>
    <col min="5612" max="5612" width="7.5703125" style="89" customWidth="1"/>
    <col min="5613" max="5614" width="10.42578125" style="49" hidden="1" customWidth="1"/>
    <col min="5615" max="5615" width="7" style="89" customWidth="1"/>
    <col min="5616" max="5617" width="10.42578125" style="49" hidden="1" customWidth="1"/>
    <col min="5618" max="5618" width="7" style="89" customWidth="1"/>
    <col min="5619" max="5622" width="10.42578125" style="49" hidden="1" customWidth="1"/>
    <col min="5623" max="5623" width="6.42578125" style="89" customWidth="1"/>
    <col min="5624" max="5635" width="10.42578125" style="49" hidden="1" customWidth="1"/>
    <col min="5636" max="5636" width="10.42578125" style="49" hidden="1"/>
    <col min="5637" max="5637" width="41.42578125" style="89" customWidth="1"/>
    <col min="5638" max="5638" width="6.42578125" style="89" customWidth="1"/>
    <col min="5639" max="5639" width="14.5703125" style="89" customWidth="1"/>
    <col min="5640" max="5640" width="11.42578125" style="89" customWidth="1"/>
    <col min="5641" max="5642" width="13" style="89" customWidth="1"/>
    <col min="5643" max="5652" width="9.42578125" style="89" customWidth="1"/>
    <col min="5653" max="5653" width="8.5703125" style="89" customWidth="1"/>
    <col min="5654" max="5654" width="9.42578125" style="89" customWidth="1"/>
    <col min="5655" max="5655" width="10.42578125" style="89" customWidth="1"/>
    <col min="5656" max="5656" width="6.42578125" style="89" customWidth="1"/>
    <col min="5657" max="5657" width="6.5703125" style="89" customWidth="1"/>
    <col min="5658" max="5659" width="4.42578125" style="89" customWidth="1"/>
    <col min="5660" max="5660" width="6.42578125" style="89" customWidth="1"/>
    <col min="5661" max="5661" width="7.5703125" style="89" customWidth="1"/>
    <col min="5662" max="5662" width="14.5703125" style="89" customWidth="1"/>
    <col min="5663" max="5664" width="11.42578125" style="89" customWidth="1"/>
    <col min="5665" max="5665" width="56.5703125" style="89" customWidth="1"/>
    <col min="5666" max="5666" width="9.42578125" style="89" customWidth="1"/>
    <col min="5667" max="5667" width="24.5703125" style="89" customWidth="1"/>
    <col min="5668" max="5668" width="22.5703125" style="89" customWidth="1"/>
    <col min="5669" max="5671" width="9.42578125" style="89" customWidth="1"/>
    <col min="5672" max="5673" width="12.42578125" style="89" customWidth="1"/>
    <col min="5674" max="5674" width="14.5703125" style="89" customWidth="1"/>
    <col min="5675" max="5675" width="5" style="89" customWidth="1"/>
    <col min="5676" max="5677" width="10.42578125" style="49" hidden="1" customWidth="1"/>
    <col min="5678" max="5678" width="5" style="89" customWidth="1"/>
    <col min="5679" max="5680" width="10.42578125" style="49" hidden="1" customWidth="1"/>
    <col min="5681" max="5681" width="5" style="89" customWidth="1"/>
    <col min="5682" max="5683" width="10.42578125" style="49" hidden="1" customWidth="1"/>
    <col min="5684" max="5684" width="5" style="89" customWidth="1"/>
    <col min="5685" max="5686" width="10.42578125" style="49" hidden="1" customWidth="1"/>
    <col min="5687" max="5687" width="5" style="89" customWidth="1"/>
    <col min="5688" max="5689" width="10.42578125" style="49" hidden="1" customWidth="1"/>
    <col min="5690" max="5690" width="5" style="89" customWidth="1"/>
    <col min="5691" max="5701" width="10.42578125" style="49" hidden="1" customWidth="1"/>
    <col min="5702" max="5702" width="6.5703125" style="89" customWidth="1"/>
    <col min="5703" max="5704" width="10.42578125" style="49" hidden="1" customWidth="1"/>
    <col min="5705" max="5705" width="6.42578125" style="89" customWidth="1"/>
    <col min="5706" max="5707" width="10.42578125" style="49" hidden="1" customWidth="1"/>
    <col min="5708" max="5708" width="5.42578125" style="89" customWidth="1"/>
    <col min="5709" max="5710" width="10.42578125" style="49" hidden="1" customWidth="1"/>
    <col min="5711" max="5711" width="4.5703125" style="89" customWidth="1"/>
    <col min="5712" max="5716" width="10.42578125" style="49" hidden="1" customWidth="1"/>
    <col min="5717" max="5717" width="8.42578125" style="89" customWidth="1"/>
    <col min="5718" max="5719" width="10.42578125" style="49" hidden="1" customWidth="1"/>
    <col min="5720" max="5720" width="5.42578125" style="89" customWidth="1"/>
    <col min="5721" max="5725" width="10.42578125" style="49" hidden="1" customWidth="1"/>
    <col min="5726" max="5726" width="5.5703125" style="89" customWidth="1"/>
    <col min="5727" max="5728" width="10.42578125" style="49" hidden="1" customWidth="1"/>
    <col min="5729" max="5729" width="5.42578125" style="89" customWidth="1"/>
    <col min="5730" max="5731" width="10.42578125" style="49" hidden="1" customWidth="1"/>
    <col min="5732" max="5732" width="5.42578125" style="89" customWidth="1"/>
    <col min="5733" max="5734" width="10.42578125" style="49" hidden="1" customWidth="1"/>
    <col min="5735" max="5735" width="6" style="89" customWidth="1"/>
    <col min="5736" max="5740" width="10.42578125" style="49" hidden="1" customWidth="1"/>
    <col min="5741" max="5741" width="5" style="89" customWidth="1"/>
    <col min="5742" max="5743" width="10.42578125" style="49" hidden="1" customWidth="1"/>
    <col min="5744" max="5744" width="7.42578125" style="89" customWidth="1"/>
    <col min="5745" max="5749" width="10.42578125" style="49" hidden="1" customWidth="1"/>
    <col min="5750" max="5750" width="5" style="89" customWidth="1"/>
    <col min="5751" max="5751" width="10.42578125" style="49" hidden="1" customWidth="1"/>
    <col min="5752" max="5752" width="5" style="89" customWidth="1"/>
    <col min="5753" max="5753" width="9.42578125" style="89" customWidth="1"/>
    <col min="5754" max="5754" width="10.42578125" style="49" hidden="1" customWidth="1"/>
    <col min="5755" max="5755" width="5" style="89" customWidth="1"/>
    <col min="5756" max="5757" width="10.42578125" style="49" hidden="1" customWidth="1"/>
    <col min="5758" max="5758" width="5" style="89" customWidth="1"/>
    <col min="5759" max="5760" width="10.42578125" style="49" hidden="1" customWidth="1"/>
    <col min="5761" max="5761" width="5" style="89" customWidth="1"/>
    <col min="5762" max="5771" width="10.42578125" style="49" hidden="1" customWidth="1"/>
    <col min="5772" max="5772" width="6.42578125" style="89" customWidth="1"/>
    <col min="5773" max="5773" width="10.42578125" style="49" hidden="1" customWidth="1"/>
    <col min="5774" max="5774" width="7.42578125" style="89" customWidth="1"/>
    <col min="5775" max="5785" width="10.42578125" style="49" hidden="1" customWidth="1"/>
    <col min="5786" max="5786" width="7.42578125" style="89" customWidth="1"/>
    <col min="5787" max="5788" width="10.42578125" style="49" hidden="1" customWidth="1"/>
    <col min="5789" max="5789" width="7.42578125" style="89" customWidth="1"/>
    <col min="5790" max="5796" width="10.42578125" style="49" hidden="1" customWidth="1"/>
    <col min="5797" max="5797" width="6.42578125" style="89" customWidth="1"/>
    <col min="5798" max="5816" width="10.42578125" style="49" hidden="1" customWidth="1"/>
    <col min="5817" max="5817" width="9.42578125" style="89" customWidth="1"/>
    <col min="5818" max="5818" width="10.42578125" style="49" hidden="1" customWidth="1"/>
    <col min="5819" max="5822" width="6.42578125" style="89" customWidth="1"/>
    <col min="5823" max="5823" width="6.5703125" style="89" customWidth="1"/>
    <col min="5824" max="5824" width="6.42578125" style="89" customWidth="1"/>
    <col min="5825" max="5841" width="10.42578125" style="49" hidden="1" customWidth="1"/>
    <col min="5842" max="5842" width="6.5703125" style="89" customWidth="1"/>
    <col min="5843" max="5843" width="6.42578125" style="89" customWidth="1"/>
    <col min="5844" max="5845" width="10.42578125" style="49" hidden="1" customWidth="1"/>
    <col min="5846" max="5846" width="6.42578125" style="89" customWidth="1"/>
    <col min="5847" max="5848" width="10.42578125" style="49" hidden="1" customWidth="1"/>
    <col min="5849" max="5849" width="7.42578125" style="89" customWidth="1"/>
    <col min="5850" max="5850" width="10.42578125" style="49" hidden="1" customWidth="1"/>
    <col min="5851" max="5851" width="6.42578125" style="89" customWidth="1"/>
    <col min="5852" max="5852" width="10.42578125" style="49" hidden="1" customWidth="1"/>
    <col min="5853" max="5853" width="9" style="89" customWidth="1"/>
    <col min="5854" max="5855" width="10.42578125" style="49" hidden="1" customWidth="1"/>
    <col min="5856" max="5856" width="8.5703125" style="89" customWidth="1"/>
    <col min="5857" max="5858" width="10.42578125" style="49" hidden="1" customWidth="1"/>
    <col min="5859" max="5859" width="6.42578125" style="89" customWidth="1"/>
    <col min="5860" max="5861" width="10.42578125" style="49" hidden="1" customWidth="1"/>
    <col min="5862" max="5862" width="7" style="89" customWidth="1"/>
    <col min="5863" max="5867" width="10.42578125" style="49" hidden="1" customWidth="1"/>
    <col min="5868" max="5868" width="7.5703125" style="89" customWidth="1"/>
    <col min="5869" max="5870" width="10.42578125" style="49" hidden="1" customWidth="1"/>
    <col min="5871" max="5871" width="7" style="89" customWidth="1"/>
    <col min="5872" max="5873" width="10.42578125" style="49" hidden="1" customWidth="1"/>
    <col min="5874" max="5874" width="7" style="89" customWidth="1"/>
    <col min="5875" max="5878" width="10.42578125" style="49" hidden="1" customWidth="1"/>
    <col min="5879" max="5879" width="6.42578125" style="89" customWidth="1"/>
    <col min="5880" max="5891" width="10.42578125" style="49" hidden="1" customWidth="1"/>
    <col min="5892" max="5892" width="10.42578125" style="49" hidden="1"/>
    <col min="5893" max="5893" width="41.42578125" style="89" customWidth="1"/>
    <col min="5894" max="5894" width="6.42578125" style="89" customWidth="1"/>
    <col min="5895" max="5895" width="14.5703125" style="89" customWidth="1"/>
    <col min="5896" max="5896" width="11.42578125" style="89" customWidth="1"/>
    <col min="5897" max="5898" width="13" style="89" customWidth="1"/>
    <col min="5899" max="5908" width="9.42578125" style="89" customWidth="1"/>
    <col min="5909" max="5909" width="8.5703125" style="89" customWidth="1"/>
    <col min="5910" max="5910" width="9.42578125" style="89" customWidth="1"/>
    <col min="5911" max="5911" width="10.42578125" style="89" customWidth="1"/>
    <col min="5912" max="5912" width="6.42578125" style="89" customWidth="1"/>
    <col min="5913" max="5913" width="6.5703125" style="89" customWidth="1"/>
    <col min="5914" max="5915" width="4.42578125" style="89" customWidth="1"/>
    <col min="5916" max="5916" width="6.42578125" style="89" customWidth="1"/>
    <col min="5917" max="5917" width="7.5703125" style="89" customWidth="1"/>
    <col min="5918" max="5918" width="14.5703125" style="89" customWidth="1"/>
    <col min="5919" max="5920" width="11.42578125" style="89" customWidth="1"/>
    <col min="5921" max="5921" width="56.5703125" style="89" customWidth="1"/>
    <col min="5922" max="5922" width="9.42578125" style="89" customWidth="1"/>
    <col min="5923" max="5923" width="24.5703125" style="89" customWidth="1"/>
    <col min="5924" max="5924" width="22.5703125" style="89" customWidth="1"/>
    <col min="5925" max="5927" width="9.42578125" style="89" customWidth="1"/>
    <col min="5928" max="5929" width="12.42578125" style="89" customWidth="1"/>
    <col min="5930" max="5930" width="14.5703125" style="89" customWidth="1"/>
    <col min="5931" max="5931" width="5" style="89" customWidth="1"/>
    <col min="5932" max="5933" width="10.42578125" style="49" hidden="1" customWidth="1"/>
    <col min="5934" max="5934" width="5" style="89" customWidth="1"/>
    <col min="5935" max="5936" width="10.42578125" style="49" hidden="1" customWidth="1"/>
    <col min="5937" max="5937" width="5" style="89" customWidth="1"/>
    <col min="5938" max="5939" width="10.42578125" style="49" hidden="1" customWidth="1"/>
    <col min="5940" max="5940" width="5" style="89" customWidth="1"/>
    <col min="5941" max="5942" width="10.42578125" style="49" hidden="1" customWidth="1"/>
    <col min="5943" max="5943" width="5" style="89" customWidth="1"/>
    <col min="5944" max="5945" width="10.42578125" style="49" hidden="1" customWidth="1"/>
    <col min="5946" max="5946" width="5" style="89" customWidth="1"/>
    <col min="5947" max="5957" width="10.42578125" style="49" hidden="1" customWidth="1"/>
    <col min="5958" max="5958" width="6.5703125" style="89" customWidth="1"/>
    <col min="5959" max="5960" width="10.42578125" style="49" hidden="1" customWidth="1"/>
    <col min="5961" max="5961" width="6.42578125" style="89" customWidth="1"/>
    <col min="5962" max="5963" width="10.42578125" style="49" hidden="1" customWidth="1"/>
    <col min="5964" max="5964" width="5.42578125" style="89" customWidth="1"/>
    <col min="5965" max="5966" width="10.42578125" style="49" hidden="1" customWidth="1"/>
    <col min="5967" max="5967" width="4.5703125" style="89" customWidth="1"/>
    <col min="5968" max="5972" width="10.42578125" style="49" hidden="1" customWidth="1"/>
    <col min="5973" max="5973" width="8.42578125" style="89" customWidth="1"/>
    <col min="5974" max="5975" width="10.42578125" style="49" hidden="1" customWidth="1"/>
    <col min="5976" max="5976" width="5.42578125" style="89" customWidth="1"/>
    <col min="5977" max="5981" width="10.42578125" style="49" hidden="1" customWidth="1"/>
    <col min="5982" max="5982" width="5.5703125" style="89" customWidth="1"/>
    <col min="5983" max="5984" width="10.42578125" style="49" hidden="1" customWidth="1"/>
    <col min="5985" max="5985" width="5.42578125" style="89" customWidth="1"/>
    <col min="5986" max="5987" width="10.42578125" style="49" hidden="1" customWidth="1"/>
    <col min="5988" max="5988" width="5.42578125" style="89" customWidth="1"/>
    <col min="5989" max="5990" width="10.42578125" style="49" hidden="1" customWidth="1"/>
    <col min="5991" max="5991" width="6" style="89" customWidth="1"/>
    <col min="5992" max="5996" width="10.42578125" style="49" hidden="1" customWidth="1"/>
    <col min="5997" max="5997" width="5" style="89" customWidth="1"/>
    <col min="5998" max="5999" width="10.42578125" style="49" hidden="1" customWidth="1"/>
    <col min="6000" max="6000" width="7.42578125" style="89" customWidth="1"/>
    <col min="6001" max="6005" width="10.42578125" style="49" hidden="1" customWidth="1"/>
    <col min="6006" max="6006" width="5" style="89" customWidth="1"/>
    <col min="6007" max="6007" width="10.42578125" style="49" hidden="1" customWidth="1"/>
    <col min="6008" max="6008" width="5" style="89" customWidth="1"/>
    <col min="6009" max="6009" width="9.42578125" style="89" customWidth="1"/>
    <col min="6010" max="6010" width="10.42578125" style="49" hidden="1" customWidth="1"/>
    <col min="6011" max="6011" width="5" style="89" customWidth="1"/>
    <col min="6012" max="6013" width="10.42578125" style="49" hidden="1" customWidth="1"/>
    <col min="6014" max="6014" width="5" style="89" customWidth="1"/>
    <col min="6015" max="6016" width="10.42578125" style="49" hidden="1" customWidth="1"/>
    <col min="6017" max="6017" width="5" style="89" customWidth="1"/>
    <col min="6018" max="6027" width="10.42578125" style="49" hidden="1" customWidth="1"/>
    <col min="6028" max="6028" width="6.42578125" style="89" customWidth="1"/>
    <col min="6029" max="6029" width="10.42578125" style="49" hidden="1" customWidth="1"/>
    <col min="6030" max="6030" width="7.42578125" style="89" customWidth="1"/>
    <col min="6031" max="6041" width="10.42578125" style="49" hidden="1" customWidth="1"/>
    <col min="6042" max="6042" width="7.42578125" style="89" customWidth="1"/>
    <col min="6043" max="6044" width="10.42578125" style="49" hidden="1" customWidth="1"/>
    <col min="6045" max="6045" width="7.42578125" style="89" customWidth="1"/>
    <col min="6046" max="6052" width="10.42578125" style="49" hidden="1" customWidth="1"/>
    <col min="6053" max="6053" width="6.42578125" style="89" customWidth="1"/>
    <col min="6054" max="6072" width="10.42578125" style="49" hidden="1" customWidth="1"/>
    <col min="6073" max="6073" width="9.42578125" style="89" customWidth="1"/>
    <col min="6074" max="6074" width="10.42578125" style="49" hidden="1" customWidth="1"/>
    <col min="6075" max="6078" width="6.42578125" style="89" customWidth="1"/>
    <col min="6079" max="6079" width="6.5703125" style="89" customWidth="1"/>
    <col min="6080" max="6080" width="6.42578125" style="89" customWidth="1"/>
    <col min="6081" max="6097" width="10.42578125" style="49" hidden="1" customWidth="1"/>
    <col min="6098" max="6098" width="6.5703125" style="89" customWidth="1"/>
    <col min="6099" max="6099" width="6.42578125" style="89" customWidth="1"/>
    <col min="6100" max="6101" width="10.42578125" style="49" hidden="1" customWidth="1"/>
    <col min="6102" max="6102" width="6.42578125" style="89" customWidth="1"/>
    <col min="6103" max="6104" width="10.42578125" style="49" hidden="1" customWidth="1"/>
    <col min="6105" max="6105" width="7.42578125" style="89" customWidth="1"/>
    <col min="6106" max="6106" width="10.42578125" style="49" hidden="1" customWidth="1"/>
    <col min="6107" max="6107" width="6.42578125" style="89" customWidth="1"/>
    <col min="6108" max="6108" width="10.42578125" style="49" hidden="1" customWidth="1"/>
    <col min="6109" max="6109" width="9" style="89" customWidth="1"/>
    <col min="6110" max="6111" width="10.42578125" style="49" hidden="1" customWidth="1"/>
    <col min="6112" max="6112" width="8.5703125" style="89" customWidth="1"/>
    <col min="6113" max="6114" width="10.42578125" style="49" hidden="1" customWidth="1"/>
    <col min="6115" max="6115" width="6.42578125" style="89" customWidth="1"/>
    <col min="6116" max="6117" width="10.42578125" style="49" hidden="1" customWidth="1"/>
    <col min="6118" max="6118" width="7" style="89" customWidth="1"/>
    <col min="6119" max="6123" width="10.42578125" style="49" hidden="1" customWidth="1"/>
    <col min="6124" max="6124" width="7.5703125" style="89" customWidth="1"/>
    <col min="6125" max="6126" width="10.42578125" style="49" hidden="1" customWidth="1"/>
    <col min="6127" max="6127" width="7" style="89" customWidth="1"/>
    <col min="6128" max="6129" width="10.42578125" style="49" hidden="1" customWidth="1"/>
    <col min="6130" max="6130" width="7" style="89" customWidth="1"/>
    <col min="6131" max="6134" width="10.42578125" style="49" hidden="1" customWidth="1"/>
    <col min="6135" max="6135" width="6.42578125" style="89" customWidth="1"/>
    <col min="6136" max="6147" width="10.42578125" style="49" hidden="1" customWidth="1"/>
    <col min="6148" max="6148" width="10.42578125" style="49" hidden="1"/>
    <col min="6149" max="6149" width="41.42578125" style="89" customWidth="1"/>
    <col min="6150" max="6150" width="6.42578125" style="89" customWidth="1"/>
    <col min="6151" max="6151" width="14.5703125" style="89" customWidth="1"/>
    <col min="6152" max="6152" width="11.42578125" style="89" customWidth="1"/>
    <col min="6153" max="6154" width="13" style="89" customWidth="1"/>
    <col min="6155" max="6164" width="9.42578125" style="89" customWidth="1"/>
    <col min="6165" max="6165" width="8.5703125" style="89" customWidth="1"/>
    <col min="6166" max="6166" width="9.42578125" style="89" customWidth="1"/>
    <col min="6167" max="6167" width="10.42578125" style="89" customWidth="1"/>
    <col min="6168" max="6168" width="6.42578125" style="89" customWidth="1"/>
    <col min="6169" max="6169" width="6.5703125" style="89" customWidth="1"/>
    <col min="6170" max="6171" width="4.42578125" style="89" customWidth="1"/>
    <col min="6172" max="6172" width="6.42578125" style="89" customWidth="1"/>
    <col min="6173" max="6173" width="7.5703125" style="89" customWidth="1"/>
    <col min="6174" max="6174" width="14.5703125" style="89" customWidth="1"/>
    <col min="6175" max="6176" width="11.42578125" style="89" customWidth="1"/>
    <col min="6177" max="6177" width="56.5703125" style="89" customWidth="1"/>
    <col min="6178" max="6178" width="9.42578125" style="89" customWidth="1"/>
    <col min="6179" max="6179" width="24.5703125" style="89" customWidth="1"/>
    <col min="6180" max="6180" width="22.5703125" style="89" customWidth="1"/>
    <col min="6181" max="6183" width="9.42578125" style="89" customWidth="1"/>
    <col min="6184" max="6185" width="12.42578125" style="89" customWidth="1"/>
    <col min="6186" max="6186" width="14.5703125" style="89" customWidth="1"/>
    <col min="6187" max="6187" width="5" style="89" customWidth="1"/>
    <col min="6188" max="6189" width="10.42578125" style="49" hidden="1" customWidth="1"/>
    <col min="6190" max="6190" width="5" style="89" customWidth="1"/>
    <col min="6191" max="6192" width="10.42578125" style="49" hidden="1" customWidth="1"/>
    <col min="6193" max="6193" width="5" style="89" customWidth="1"/>
    <col min="6194" max="6195" width="10.42578125" style="49" hidden="1" customWidth="1"/>
    <col min="6196" max="6196" width="5" style="89" customWidth="1"/>
    <col min="6197" max="6198" width="10.42578125" style="49" hidden="1" customWidth="1"/>
    <col min="6199" max="6199" width="5" style="89" customWidth="1"/>
    <col min="6200" max="6201" width="10.42578125" style="49" hidden="1" customWidth="1"/>
    <col min="6202" max="6202" width="5" style="89" customWidth="1"/>
    <col min="6203" max="6213" width="10.42578125" style="49" hidden="1" customWidth="1"/>
    <col min="6214" max="6214" width="6.5703125" style="89" customWidth="1"/>
    <col min="6215" max="6216" width="10.42578125" style="49" hidden="1" customWidth="1"/>
    <col min="6217" max="6217" width="6.42578125" style="89" customWidth="1"/>
    <col min="6218" max="6219" width="10.42578125" style="49" hidden="1" customWidth="1"/>
    <col min="6220" max="6220" width="5.42578125" style="89" customWidth="1"/>
    <col min="6221" max="6222" width="10.42578125" style="49" hidden="1" customWidth="1"/>
    <col min="6223" max="6223" width="4.5703125" style="89" customWidth="1"/>
    <col min="6224" max="6228" width="10.42578125" style="49" hidden="1" customWidth="1"/>
    <col min="6229" max="6229" width="8.42578125" style="89" customWidth="1"/>
    <col min="6230" max="6231" width="10.42578125" style="49" hidden="1" customWidth="1"/>
    <col min="6232" max="6232" width="5.42578125" style="89" customWidth="1"/>
    <col min="6233" max="6237" width="10.42578125" style="49" hidden="1" customWidth="1"/>
    <col min="6238" max="6238" width="5.5703125" style="89" customWidth="1"/>
    <col min="6239" max="6240" width="10.42578125" style="49" hidden="1" customWidth="1"/>
    <col min="6241" max="6241" width="5.42578125" style="89" customWidth="1"/>
    <col min="6242" max="6243" width="10.42578125" style="49" hidden="1" customWidth="1"/>
    <col min="6244" max="6244" width="5.42578125" style="89" customWidth="1"/>
    <col min="6245" max="6246" width="10.42578125" style="49" hidden="1" customWidth="1"/>
    <col min="6247" max="6247" width="6" style="89" customWidth="1"/>
    <col min="6248" max="6252" width="10.42578125" style="49" hidden="1" customWidth="1"/>
    <col min="6253" max="6253" width="5" style="89" customWidth="1"/>
    <col min="6254" max="6255" width="10.42578125" style="49" hidden="1" customWidth="1"/>
    <col min="6256" max="6256" width="7.42578125" style="89" customWidth="1"/>
    <col min="6257" max="6261" width="10.42578125" style="49" hidden="1" customWidth="1"/>
    <col min="6262" max="6262" width="5" style="89" customWidth="1"/>
    <col min="6263" max="6263" width="10.42578125" style="49" hidden="1" customWidth="1"/>
    <col min="6264" max="6264" width="5" style="89" customWidth="1"/>
    <col min="6265" max="6265" width="9.42578125" style="89" customWidth="1"/>
    <col min="6266" max="6266" width="10.42578125" style="49" hidden="1" customWidth="1"/>
    <col min="6267" max="6267" width="5" style="89" customWidth="1"/>
    <col min="6268" max="6269" width="10.42578125" style="49" hidden="1" customWidth="1"/>
    <col min="6270" max="6270" width="5" style="89" customWidth="1"/>
    <col min="6271" max="6272" width="10.42578125" style="49" hidden="1" customWidth="1"/>
    <col min="6273" max="6273" width="5" style="89" customWidth="1"/>
    <col min="6274" max="6283" width="10.42578125" style="49" hidden="1" customWidth="1"/>
    <col min="6284" max="6284" width="6.42578125" style="89" customWidth="1"/>
    <col min="6285" max="6285" width="10.42578125" style="49" hidden="1" customWidth="1"/>
    <col min="6286" max="6286" width="7.42578125" style="89" customWidth="1"/>
    <col min="6287" max="6297" width="10.42578125" style="49" hidden="1" customWidth="1"/>
    <col min="6298" max="6298" width="7.42578125" style="89" customWidth="1"/>
    <col min="6299" max="6300" width="10.42578125" style="49" hidden="1" customWidth="1"/>
    <col min="6301" max="6301" width="7.42578125" style="89" customWidth="1"/>
    <col min="6302" max="6308" width="10.42578125" style="49" hidden="1" customWidth="1"/>
    <col min="6309" max="6309" width="6.42578125" style="89" customWidth="1"/>
    <col min="6310" max="6328" width="10.42578125" style="49" hidden="1" customWidth="1"/>
    <col min="6329" max="6329" width="9.42578125" style="89" customWidth="1"/>
    <col min="6330" max="6330" width="10.42578125" style="49" hidden="1" customWidth="1"/>
    <col min="6331" max="6334" width="6.42578125" style="89" customWidth="1"/>
    <col min="6335" max="6335" width="6.5703125" style="89" customWidth="1"/>
    <col min="6336" max="6336" width="6.42578125" style="89" customWidth="1"/>
    <col min="6337" max="6353" width="10.42578125" style="49" hidden="1" customWidth="1"/>
    <col min="6354" max="6354" width="6.5703125" style="89" customWidth="1"/>
    <col min="6355" max="6355" width="6.42578125" style="89" customWidth="1"/>
    <col min="6356" max="6357" width="10.42578125" style="49" hidden="1" customWidth="1"/>
    <col min="6358" max="6358" width="6.42578125" style="89" customWidth="1"/>
    <col min="6359" max="6360" width="10.42578125" style="49" hidden="1" customWidth="1"/>
    <col min="6361" max="6361" width="7.42578125" style="89" customWidth="1"/>
    <col min="6362" max="6362" width="10.42578125" style="49" hidden="1" customWidth="1"/>
    <col min="6363" max="6363" width="6.42578125" style="89" customWidth="1"/>
    <col min="6364" max="6364" width="10.42578125" style="49" hidden="1" customWidth="1"/>
    <col min="6365" max="6365" width="9" style="89" customWidth="1"/>
    <col min="6366" max="6367" width="10.42578125" style="49" hidden="1" customWidth="1"/>
    <col min="6368" max="6368" width="8.5703125" style="89" customWidth="1"/>
    <col min="6369" max="6370" width="10.42578125" style="49" hidden="1" customWidth="1"/>
    <col min="6371" max="6371" width="6.42578125" style="89" customWidth="1"/>
    <col min="6372" max="6373" width="10.42578125" style="49" hidden="1" customWidth="1"/>
    <col min="6374" max="6374" width="7" style="89" customWidth="1"/>
    <col min="6375" max="6379" width="10.42578125" style="49" hidden="1" customWidth="1"/>
    <col min="6380" max="6380" width="7.5703125" style="89" customWidth="1"/>
    <col min="6381" max="6382" width="10.42578125" style="49" hidden="1" customWidth="1"/>
    <col min="6383" max="6383" width="7" style="89" customWidth="1"/>
    <col min="6384" max="6385" width="10.42578125" style="49" hidden="1" customWidth="1"/>
    <col min="6386" max="6386" width="7" style="89" customWidth="1"/>
    <col min="6387" max="6390" width="10.42578125" style="49" hidden="1" customWidth="1"/>
    <col min="6391" max="6391" width="6.42578125" style="89" customWidth="1"/>
    <col min="6392" max="6403" width="10.42578125" style="49" hidden="1" customWidth="1"/>
    <col min="6404" max="6404" width="10.42578125" style="49" hidden="1"/>
    <col min="6405" max="6405" width="41.42578125" style="89" customWidth="1"/>
    <col min="6406" max="6406" width="6.42578125" style="89" customWidth="1"/>
    <col min="6407" max="6407" width="14.5703125" style="89" customWidth="1"/>
    <col min="6408" max="6408" width="11.42578125" style="89" customWidth="1"/>
    <col min="6409" max="6410" width="13" style="89" customWidth="1"/>
    <col min="6411" max="6420" width="9.42578125" style="89" customWidth="1"/>
    <col min="6421" max="6421" width="8.5703125" style="89" customWidth="1"/>
    <col min="6422" max="6422" width="9.42578125" style="89" customWidth="1"/>
    <col min="6423" max="6423" width="10.42578125" style="89" customWidth="1"/>
    <col min="6424" max="6424" width="6.42578125" style="89" customWidth="1"/>
    <col min="6425" max="6425" width="6.5703125" style="89" customWidth="1"/>
    <col min="6426" max="6427" width="4.42578125" style="89" customWidth="1"/>
    <col min="6428" max="6428" width="6.42578125" style="89" customWidth="1"/>
    <col min="6429" max="6429" width="7.5703125" style="89" customWidth="1"/>
    <col min="6430" max="6430" width="14.5703125" style="89" customWidth="1"/>
    <col min="6431" max="6432" width="11.42578125" style="89" customWidth="1"/>
    <col min="6433" max="6433" width="56.5703125" style="89" customWidth="1"/>
    <col min="6434" max="6434" width="9.42578125" style="89" customWidth="1"/>
    <col min="6435" max="6435" width="24.5703125" style="89" customWidth="1"/>
    <col min="6436" max="6436" width="22.5703125" style="89" customWidth="1"/>
    <col min="6437" max="6439" width="9.42578125" style="89" customWidth="1"/>
    <col min="6440" max="6441" width="12.42578125" style="89" customWidth="1"/>
    <col min="6442" max="6442" width="14.5703125" style="89" customWidth="1"/>
    <col min="6443" max="6443" width="5" style="89" customWidth="1"/>
    <col min="6444" max="6445" width="10.42578125" style="49" hidden="1" customWidth="1"/>
    <col min="6446" max="6446" width="5" style="89" customWidth="1"/>
    <col min="6447" max="6448" width="10.42578125" style="49" hidden="1" customWidth="1"/>
    <col min="6449" max="6449" width="5" style="89" customWidth="1"/>
    <col min="6450" max="6451" width="10.42578125" style="49" hidden="1" customWidth="1"/>
    <col min="6452" max="6452" width="5" style="89" customWidth="1"/>
    <col min="6453" max="6454" width="10.42578125" style="49" hidden="1" customWidth="1"/>
    <col min="6455" max="6455" width="5" style="89" customWidth="1"/>
    <col min="6456" max="6457" width="10.42578125" style="49" hidden="1" customWidth="1"/>
    <col min="6458" max="6458" width="5" style="89" customWidth="1"/>
    <col min="6459" max="6469" width="10.42578125" style="49" hidden="1" customWidth="1"/>
    <col min="6470" max="6470" width="6.5703125" style="89" customWidth="1"/>
    <col min="6471" max="6472" width="10.42578125" style="49" hidden="1" customWidth="1"/>
    <col min="6473" max="6473" width="6.42578125" style="89" customWidth="1"/>
    <col min="6474" max="6475" width="10.42578125" style="49" hidden="1" customWidth="1"/>
    <col min="6476" max="6476" width="5.42578125" style="89" customWidth="1"/>
    <col min="6477" max="6478" width="10.42578125" style="49" hidden="1" customWidth="1"/>
    <col min="6479" max="6479" width="4.5703125" style="89" customWidth="1"/>
    <col min="6480" max="6484" width="10.42578125" style="49" hidden="1" customWidth="1"/>
    <col min="6485" max="6485" width="8.42578125" style="89" customWidth="1"/>
    <col min="6486" max="6487" width="10.42578125" style="49" hidden="1" customWidth="1"/>
    <col min="6488" max="6488" width="5.42578125" style="89" customWidth="1"/>
    <col min="6489" max="6493" width="10.42578125" style="49" hidden="1" customWidth="1"/>
    <col min="6494" max="6494" width="5.5703125" style="89" customWidth="1"/>
    <col min="6495" max="6496" width="10.42578125" style="49" hidden="1" customWidth="1"/>
    <col min="6497" max="6497" width="5.42578125" style="89" customWidth="1"/>
    <col min="6498" max="6499" width="10.42578125" style="49" hidden="1" customWidth="1"/>
    <col min="6500" max="6500" width="5.42578125" style="89" customWidth="1"/>
    <col min="6501" max="6502" width="10.42578125" style="49" hidden="1" customWidth="1"/>
    <col min="6503" max="6503" width="6" style="89" customWidth="1"/>
    <col min="6504" max="6508" width="10.42578125" style="49" hidden="1" customWidth="1"/>
    <col min="6509" max="6509" width="5" style="89" customWidth="1"/>
    <col min="6510" max="6511" width="10.42578125" style="49" hidden="1" customWidth="1"/>
    <col min="6512" max="6512" width="7.42578125" style="89" customWidth="1"/>
    <col min="6513" max="6517" width="10.42578125" style="49" hidden="1" customWidth="1"/>
    <col min="6518" max="6518" width="5" style="89" customWidth="1"/>
    <col min="6519" max="6519" width="10.42578125" style="49" hidden="1" customWidth="1"/>
    <col min="6520" max="6520" width="5" style="89" customWidth="1"/>
    <col min="6521" max="6521" width="9.42578125" style="89" customWidth="1"/>
    <col min="6522" max="6522" width="10.42578125" style="49" hidden="1" customWidth="1"/>
    <col min="6523" max="6523" width="5" style="89" customWidth="1"/>
    <col min="6524" max="6525" width="10.42578125" style="49" hidden="1" customWidth="1"/>
    <col min="6526" max="6526" width="5" style="89" customWidth="1"/>
    <col min="6527" max="6528" width="10.42578125" style="49" hidden="1" customWidth="1"/>
    <col min="6529" max="6529" width="5" style="89" customWidth="1"/>
    <col min="6530" max="6539" width="10.42578125" style="49" hidden="1" customWidth="1"/>
    <col min="6540" max="6540" width="6.42578125" style="89" customWidth="1"/>
    <col min="6541" max="6541" width="10.42578125" style="49" hidden="1" customWidth="1"/>
    <col min="6542" max="6542" width="7.42578125" style="89" customWidth="1"/>
    <col min="6543" max="6553" width="10.42578125" style="49" hidden="1" customWidth="1"/>
    <col min="6554" max="6554" width="7.42578125" style="89" customWidth="1"/>
    <col min="6555" max="6556" width="10.42578125" style="49" hidden="1" customWidth="1"/>
    <col min="6557" max="6557" width="7.42578125" style="89" customWidth="1"/>
    <col min="6558" max="6564" width="10.42578125" style="49" hidden="1" customWidth="1"/>
    <col min="6565" max="6565" width="6.42578125" style="89" customWidth="1"/>
    <col min="6566" max="6584" width="10.42578125" style="49" hidden="1" customWidth="1"/>
    <col min="6585" max="6585" width="9.42578125" style="89" customWidth="1"/>
    <col min="6586" max="6586" width="10.42578125" style="49" hidden="1" customWidth="1"/>
    <col min="6587" max="6590" width="6.42578125" style="89" customWidth="1"/>
    <col min="6591" max="6591" width="6.5703125" style="89" customWidth="1"/>
    <col min="6592" max="6592" width="6.42578125" style="89" customWidth="1"/>
    <col min="6593" max="6609" width="10.42578125" style="49" hidden="1" customWidth="1"/>
    <col min="6610" max="6610" width="6.5703125" style="89" customWidth="1"/>
    <col min="6611" max="6611" width="6.42578125" style="89" customWidth="1"/>
    <col min="6612" max="6613" width="10.42578125" style="49" hidden="1" customWidth="1"/>
    <col min="6614" max="6614" width="6.42578125" style="89" customWidth="1"/>
    <col min="6615" max="6616" width="10.42578125" style="49" hidden="1" customWidth="1"/>
    <col min="6617" max="6617" width="7.42578125" style="89" customWidth="1"/>
    <col min="6618" max="6618" width="10.42578125" style="49" hidden="1" customWidth="1"/>
    <col min="6619" max="6619" width="6.42578125" style="89" customWidth="1"/>
    <col min="6620" max="6620" width="10.42578125" style="49" hidden="1" customWidth="1"/>
    <col min="6621" max="6621" width="9" style="89" customWidth="1"/>
    <col min="6622" max="6623" width="10.42578125" style="49" hidden="1" customWidth="1"/>
    <col min="6624" max="6624" width="8.5703125" style="89" customWidth="1"/>
    <col min="6625" max="6626" width="10.42578125" style="49" hidden="1" customWidth="1"/>
    <col min="6627" max="6627" width="6.42578125" style="89" customWidth="1"/>
    <col min="6628" max="6629" width="10.42578125" style="49" hidden="1" customWidth="1"/>
    <col min="6630" max="6630" width="7" style="89" customWidth="1"/>
    <col min="6631" max="6635" width="10.42578125" style="49" hidden="1" customWidth="1"/>
    <col min="6636" max="6636" width="7.5703125" style="89" customWidth="1"/>
    <col min="6637" max="6638" width="10.42578125" style="49" hidden="1" customWidth="1"/>
    <col min="6639" max="6639" width="7" style="89" customWidth="1"/>
    <col min="6640" max="6641" width="10.42578125" style="49" hidden="1" customWidth="1"/>
    <col min="6642" max="6642" width="7" style="89" customWidth="1"/>
    <col min="6643" max="6646" width="10.42578125" style="49" hidden="1" customWidth="1"/>
    <col min="6647" max="6647" width="6.42578125" style="89" customWidth="1"/>
    <col min="6648" max="6659" width="10.42578125" style="49" hidden="1" customWidth="1"/>
    <col min="6660" max="6660" width="10.42578125" style="49" hidden="1"/>
    <col min="6661" max="6661" width="41.42578125" style="89" customWidth="1"/>
    <col min="6662" max="6662" width="6.42578125" style="89" customWidth="1"/>
    <col min="6663" max="6663" width="14.5703125" style="89" customWidth="1"/>
    <col min="6664" max="6664" width="11.42578125" style="89" customWidth="1"/>
    <col min="6665" max="6666" width="13" style="89" customWidth="1"/>
    <col min="6667" max="6676" width="9.42578125" style="89" customWidth="1"/>
    <col min="6677" max="6677" width="8.5703125" style="89" customWidth="1"/>
    <col min="6678" max="6678" width="9.42578125" style="89" customWidth="1"/>
    <col min="6679" max="6679" width="10.42578125" style="89" customWidth="1"/>
    <col min="6680" max="6680" width="6.42578125" style="89" customWidth="1"/>
    <col min="6681" max="6681" width="6.5703125" style="89" customWidth="1"/>
    <col min="6682" max="6683" width="4.42578125" style="89" customWidth="1"/>
    <col min="6684" max="6684" width="6.42578125" style="89" customWidth="1"/>
    <col min="6685" max="6685" width="7.5703125" style="89" customWidth="1"/>
    <col min="6686" max="6686" width="14.5703125" style="89" customWidth="1"/>
    <col min="6687" max="6688" width="11.42578125" style="89" customWidth="1"/>
    <col min="6689" max="6689" width="56.5703125" style="89" customWidth="1"/>
    <col min="6690" max="6690" width="9.42578125" style="89" customWidth="1"/>
    <col min="6691" max="6691" width="24.5703125" style="89" customWidth="1"/>
    <col min="6692" max="6692" width="22.5703125" style="89" customWidth="1"/>
    <col min="6693" max="6695" width="9.42578125" style="89" customWidth="1"/>
    <col min="6696" max="6697" width="12.42578125" style="89" customWidth="1"/>
    <col min="6698" max="6698" width="14.5703125" style="89" customWidth="1"/>
    <col min="6699" max="6699" width="5" style="89" customWidth="1"/>
    <col min="6700" max="6701" width="10.42578125" style="49" hidden="1" customWidth="1"/>
    <col min="6702" max="6702" width="5" style="89" customWidth="1"/>
    <col min="6703" max="6704" width="10.42578125" style="49" hidden="1" customWidth="1"/>
    <col min="6705" max="6705" width="5" style="89" customWidth="1"/>
    <col min="6706" max="6707" width="10.42578125" style="49" hidden="1" customWidth="1"/>
    <col min="6708" max="6708" width="5" style="89" customWidth="1"/>
    <col min="6709" max="6710" width="10.42578125" style="49" hidden="1" customWidth="1"/>
    <col min="6711" max="6711" width="5" style="89" customWidth="1"/>
    <col min="6712" max="6713" width="10.42578125" style="49" hidden="1" customWidth="1"/>
    <col min="6714" max="6714" width="5" style="89" customWidth="1"/>
    <col min="6715" max="6725" width="10.42578125" style="49" hidden="1" customWidth="1"/>
    <col min="6726" max="6726" width="6.5703125" style="89" customWidth="1"/>
    <col min="6727" max="6728" width="10.42578125" style="49" hidden="1" customWidth="1"/>
    <col min="6729" max="6729" width="6.42578125" style="89" customWidth="1"/>
    <col min="6730" max="6731" width="10.42578125" style="49" hidden="1" customWidth="1"/>
    <col min="6732" max="6732" width="5.42578125" style="89" customWidth="1"/>
    <col min="6733" max="6734" width="10.42578125" style="49" hidden="1" customWidth="1"/>
    <col min="6735" max="6735" width="4.5703125" style="89" customWidth="1"/>
    <col min="6736" max="6740" width="10.42578125" style="49" hidden="1" customWidth="1"/>
    <col min="6741" max="6741" width="8.42578125" style="89" customWidth="1"/>
    <col min="6742" max="6743" width="10.42578125" style="49" hidden="1" customWidth="1"/>
    <col min="6744" max="6744" width="5.42578125" style="89" customWidth="1"/>
    <col min="6745" max="6749" width="10.42578125" style="49" hidden="1" customWidth="1"/>
    <col min="6750" max="6750" width="5.5703125" style="89" customWidth="1"/>
    <col min="6751" max="6752" width="10.42578125" style="49" hidden="1" customWidth="1"/>
    <col min="6753" max="6753" width="5.42578125" style="89" customWidth="1"/>
    <col min="6754" max="6755" width="10.42578125" style="49" hidden="1" customWidth="1"/>
    <col min="6756" max="6756" width="5.42578125" style="89" customWidth="1"/>
    <col min="6757" max="6758" width="10.42578125" style="49" hidden="1" customWidth="1"/>
    <col min="6759" max="6759" width="6" style="89" customWidth="1"/>
    <col min="6760" max="6764" width="10.42578125" style="49" hidden="1" customWidth="1"/>
    <col min="6765" max="6765" width="5" style="89" customWidth="1"/>
    <col min="6766" max="6767" width="10.42578125" style="49" hidden="1" customWidth="1"/>
    <col min="6768" max="6768" width="7.42578125" style="89" customWidth="1"/>
    <col min="6769" max="6773" width="10.42578125" style="49" hidden="1" customWidth="1"/>
    <col min="6774" max="6774" width="5" style="89" customWidth="1"/>
    <col min="6775" max="6775" width="10.42578125" style="49" hidden="1" customWidth="1"/>
    <col min="6776" max="6776" width="5" style="89" customWidth="1"/>
    <col min="6777" max="6777" width="9.42578125" style="89" customWidth="1"/>
    <col min="6778" max="6778" width="10.42578125" style="49" hidden="1" customWidth="1"/>
    <col min="6779" max="6779" width="5" style="89" customWidth="1"/>
    <col min="6780" max="6781" width="10.42578125" style="49" hidden="1" customWidth="1"/>
    <col min="6782" max="6782" width="5" style="89" customWidth="1"/>
    <col min="6783" max="6784" width="10.42578125" style="49" hidden="1" customWidth="1"/>
    <col min="6785" max="6785" width="5" style="89" customWidth="1"/>
    <col min="6786" max="6795" width="10.42578125" style="49" hidden="1" customWidth="1"/>
    <col min="6796" max="6796" width="6.42578125" style="89" customWidth="1"/>
    <col min="6797" max="6797" width="10.42578125" style="49" hidden="1" customWidth="1"/>
    <col min="6798" max="6798" width="7.42578125" style="89" customWidth="1"/>
    <col min="6799" max="6809" width="10.42578125" style="49" hidden="1" customWidth="1"/>
    <col min="6810" max="6810" width="7.42578125" style="89" customWidth="1"/>
    <col min="6811" max="6812" width="10.42578125" style="49" hidden="1" customWidth="1"/>
    <col min="6813" max="6813" width="7.42578125" style="89" customWidth="1"/>
    <col min="6814" max="6820" width="10.42578125" style="49" hidden="1" customWidth="1"/>
    <col min="6821" max="6821" width="6.42578125" style="89" customWidth="1"/>
    <col min="6822" max="6840" width="10.42578125" style="49" hidden="1" customWidth="1"/>
    <col min="6841" max="6841" width="9.42578125" style="89" customWidth="1"/>
    <col min="6842" max="6842" width="10.42578125" style="49" hidden="1" customWidth="1"/>
    <col min="6843" max="6846" width="6.42578125" style="89" customWidth="1"/>
    <col min="6847" max="6847" width="6.5703125" style="89" customWidth="1"/>
    <col min="6848" max="6848" width="6.42578125" style="89" customWidth="1"/>
    <col min="6849" max="6865" width="10.42578125" style="49" hidden="1" customWidth="1"/>
    <col min="6866" max="6866" width="6.5703125" style="89" customWidth="1"/>
    <col min="6867" max="6867" width="6.42578125" style="89" customWidth="1"/>
    <col min="6868" max="6869" width="10.42578125" style="49" hidden="1" customWidth="1"/>
    <col min="6870" max="6870" width="6.42578125" style="89" customWidth="1"/>
    <col min="6871" max="6872" width="10.42578125" style="49" hidden="1" customWidth="1"/>
    <col min="6873" max="6873" width="7.42578125" style="89" customWidth="1"/>
    <col min="6874" max="6874" width="10.42578125" style="49" hidden="1" customWidth="1"/>
    <col min="6875" max="6875" width="6.42578125" style="89" customWidth="1"/>
    <col min="6876" max="6876" width="10.42578125" style="49" hidden="1" customWidth="1"/>
    <col min="6877" max="6877" width="9" style="89" customWidth="1"/>
    <col min="6878" max="6879" width="10.42578125" style="49" hidden="1" customWidth="1"/>
    <col min="6880" max="6880" width="8.5703125" style="89" customWidth="1"/>
    <col min="6881" max="6882" width="10.42578125" style="49" hidden="1" customWidth="1"/>
    <col min="6883" max="6883" width="6.42578125" style="89" customWidth="1"/>
    <col min="6884" max="6885" width="10.42578125" style="49" hidden="1" customWidth="1"/>
    <col min="6886" max="6886" width="7" style="89" customWidth="1"/>
    <col min="6887" max="6891" width="10.42578125" style="49" hidden="1" customWidth="1"/>
    <col min="6892" max="6892" width="7.5703125" style="89" customWidth="1"/>
    <col min="6893" max="6894" width="10.42578125" style="49" hidden="1" customWidth="1"/>
    <col min="6895" max="6895" width="7" style="89" customWidth="1"/>
    <col min="6896" max="6897" width="10.42578125" style="49" hidden="1" customWidth="1"/>
    <col min="6898" max="6898" width="7" style="89" customWidth="1"/>
    <col min="6899" max="6902" width="10.42578125" style="49" hidden="1" customWidth="1"/>
    <col min="6903" max="6903" width="6.42578125" style="89" customWidth="1"/>
    <col min="6904" max="6915" width="10.42578125" style="49" hidden="1" customWidth="1"/>
    <col min="6916" max="6916" width="10.42578125" style="49" hidden="1"/>
    <col min="6917" max="6917" width="41.42578125" style="89" customWidth="1"/>
    <col min="6918" max="6918" width="6.42578125" style="89" customWidth="1"/>
    <col min="6919" max="6919" width="14.5703125" style="89" customWidth="1"/>
    <col min="6920" max="6920" width="11.42578125" style="89" customWidth="1"/>
    <col min="6921" max="6922" width="13" style="89" customWidth="1"/>
    <col min="6923" max="6932" width="9.42578125" style="89" customWidth="1"/>
    <col min="6933" max="6933" width="8.5703125" style="89" customWidth="1"/>
    <col min="6934" max="6934" width="9.42578125" style="89" customWidth="1"/>
    <col min="6935" max="6935" width="10.42578125" style="89" customWidth="1"/>
    <col min="6936" max="6936" width="6.42578125" style="89" customWidth="1"/>
    <col min="6937" max="6937" width="6.5703125" style="89" customWidth="1"/>
    <col min="6938" max="6939" width="4.42578125" style="89" customWidth="1"/>
    <col min="6940" max="6940" width="6.42578125" style="89" customWidth="1"/>
    <col min="6941" max="6941" width="7.5703125" style="89" customWidth="1"/>
    <col min="6942" max="6942" width="14.5703125" style="89" customWidth="1"/>
    <col min="6943" max="6944" width="11.42578125" style="89" customWidth="1"/>
    <col min="6945" max="6945" width="56.5703125" style="89" customWidth="1"/>
    <col min="6946" max="6946" width="9.42578125" style="89" customWidth="1"/>
    <col min="6947" max="6947" width="24.5703125" style="89" customWidth="1"/>
    <col min="6948" max="6948" width="22.5703125" style="89" customWidth="1"/>
    <col min="6949" max="6951" width="9.42578125" style="89" customWidth="1"/>
    <col min="6952" max="6953" width="12.42578125" style="89" customWidth="1"/>
    <col min="6954" max="6954" width="14.5703125" style="89" customWidth="1"/>
    <col min="6955" max="6955" width="5" style="89" customWidth="1"/>
    <col min="6956" max="6957" width="10.42578125" style="49" hidden="1" customWidth="1"/>
    <col min="6958" max="6958" width="5" style="89" customWidth="1"/>
    <col min="6959" max="6960" width="10.42578125" style="49" hidden="1" customWidth="1"/>
    <col min="6961" max="6961" width="5" style="89" customWidth="1"/>
    <col min="6962" max="6963" width="10.42578125" style="49" hidden="1" customWidth="1"/>
    <col min="6964" max="6964" width="5" style="89" customWidth="1"/>
    <col min="6965" max="6966" width="10.42578125" style="49" hidden="1" customWidth="1"/>
    <col min="6967" max="6967" width="5" style="89" customWidth="1"/>
    <col min="6968" max="6969" width="10.42578125" style="49" hidden="1" customWidth="1"/>
    <col min="6970" max="6970" width="5" style="89" customWidth="1"/>
    <col min="6971" max="6981" width="10.42578125" style="49" hidden="1" customWidth="1"/>
    <col min="6982" max="6982" width="6.5703125" style="89" customWidth="1"/>
    <col min="6983" max="6984" width="10.42578125" style="49" hidden="1" customWidth="1"/>
    <col min="6985" max="6985" width="6.42578125" style="89" customWidth="1"/>
    <col min="6986" max="6987" width="10.42578125" style="49" hidden="1" customWidth="1"/>
    <col min="6988" max="6988" width="5.42578125" style="89" customWidth="1"/>
    <col min="6989" max="6990" width="10.42578125" style="49" hidden="1" customWidth="1"/>
    <col min="6991" max="6991" width="4.5703125" style="89" customWidth="1"/>
    <col min="6992" max="6996" width="10.42578125" style="49" hidden="1" customWidth="1"/>
    <col min="6997" max="6997" width="8.42578125" style="89" customWidth="1"/>
    <col min="6998" max="6999" width="10.42578125" style="49" hidden="1" customWidth="1"/>
    <col min="7000" max="7000" width="5.42578125" style="89" customWidth="1"/>
    <col min="7001" max="7005" width="10.42578125" style="49" hidden="1" customWidth="1"/>
    <col min="7006" max="7006" width="5.5703125" style="89" customWidth="1"/>
    <col min="7007" max="7008" width="10.42578125" style="49" hidden="1" customWidth="1"/>
    <col min="7009" max="7009" width="5.42578125" style="89" customWidth="1"/>
    <col min="7010" max="7011" width="10.42578125" style="49" hidden="1" customWidth="1"/>
    <col min="7012" max="7012" width="5.42578125" style="89" customWidth="1"/>
    <col min="7013" max="7014" width="10.42578125" style="49" hidden="1" customWidth="1"/>
    <col min="7015" max="7015" width="6" style="89" customWidth="1"/>
    <col min="7016" max="7020" width="10.42578125" style="49" hidden="1" customWidth="1"/>
    <col min="7021" max="7021" width="5" style="89" customWidth="1"/>
    <col min="7022" max="7023" width="10.42578125" style="49" hidden="1" customWidth="1"/>
    <col min="7024" max="7024" width="7.42578125" style="89" customWidth="1"/>
    <col min="7025" max="7029" width="10.42578125" style="49" hidden="1" customWidth="1"/>
    <col min="7030" max="7030" width="5" style="89" customWidth="1"/>
    <col min="7031" max="7031" width="10.42578125" style="49" hidden="1" customWidth="1"/>
    <col min="7032" max="7032" width="5" style="89" customWidth="1"/>
    <col min="7033" max="7033" width="9.42578125" style="89" customWidth="1"/>
    <col min="7034" max="7034" width="10.42578125" style="49" hidden="1" customWidth="1"/>
    <col min="7035" max="7035" width="5" style="89" customWidth="1"/>
    <col min="7036" max="7037" width="10.42578125" style="49" hidden="1" customWidth="1"/>
    <col min="7038" max="7038" width="5" style="89" customWidth="1"/>
    <col min="7039" max="7040" width="10.42578125" style="49" hidden="1" customWidth="1"/>
    <col min="7041" max="7041" width="5" style="89" customWidth="1"/>
    <col min="7042" max="7051" width="10.42578125" style="49" hidden="1" customWidth="1"/>
    <col min="7052" max="7052" width="6.42578125" style="89" customWidth="1"/>
    <col min="7053" max="7053" width="10.42578125" style="49" hidden="1" customWidth="1"/>
    <col min="7054" max="7054" width="7.42578125" style="89" customWidth="1"/>
    <col min="7055" max="7065" width="10.42578125" style="49" hidden="1" customWidth="1"/>
    <col min="7066" max="7066" width="7.42578125" style="89" customWidth="1"/>
    <col min="7067" max="7068" width="10.42578125" style="49" hidden="1" customWidth="1"/>
    <col min="7069" max="7069" width="7.42578125" style="89" customWidth="1"/>
    <col min="7070" max="7076" width="10.42578125" style="49" hidden="1" customWidth="1"/>
    <col min="7077" max="7077" width="6.42578125" style="89" customWidth="1"/>
    <col min="7078" max="7096" width="10.42578125" style="49" hidden="1" customWidth="1"/>
    <col min="7097" max="7097" width="9.42578125" style="89" customWidth="1"/>
    <col min="7098" max="7098" width="10.42578125" style="49" hidden="1" customWidth="1"/>
    <col min="7099" max="7102" width="6.42578125" style="89" customWidth="1"/>
    <col min="7103" max="7103" width="6.5703125" style="89" customWidth="1"/>
    <col min="7104" max="7104" width="6.42578125" style="89" customWidth="1"/>
    <col min="7105" max="7121" width="10.42578125" style="49" hidden="1" customWidth="1"/>
    <col min="7122" max="7122" width="6.5703125" style="89" customWidth="1"/>
    <col min="7123" max="7123" width="6.42578125" style="89" customWidth="1"/>
    <col min="7124" max="7125" width="10.42578125" style="49" hidden="1" customWidth="1"/>
    <col min="7126" max="7126" width="6.42578125" style="89" customWidth="1"/>
    <col min="7127" max="7128" width="10.42578125" style="49" hidden="1" customWidth="1"/>
    <col min="7129" max="7129" width="7.42578125" style="89" customWidth="1"/>
    <col min="7130" max="7130" width="10.42578125" style="49" hidden="1" customWidth="1"/>
    <col min="7131" max="7131" width="6.42578125" style="89" customWidth="1"/>
    <col min="7132" max="7132" width="10.42578125" style="49" hidden="1" customWidth="1"/>
    <col min="7133" max="7133" width="9" style="89" customWidth="1"/>
    <col min="7134" max="7135" width="10.42578125" style="49" hidden="1" customWidth="1"/>
    <col min="7136" max="7136" width="8.5703125" style="89" customWidth="1"/>
    <col min="7137" max="7138" width="10.42578125" style="49" hidden="1" customWidth="1"/>
    <col min="7139" max="7139" width="6.42578125" style="89" customWidth="1"/>
    <col min="7140" max="7141" width="10.42578125" style="49" hidden="1" customWidth="1"/>
    <col min="7142" max="7142" width="7" style="89" customWidth="1"/>
    <col min="7143" max="7147" width="10.42578125" style="49" hidden="1" customWidth="1"/>
    <col min="7148" max="7148" width="7.5703125" style="89" customWidth="1"/>
    <col min="7149" max="7150" width="10.42578125" style="49" hidden="1" customWidth="1"/>
    <col min="7151" max="7151" width="7" style="89" customWidth="1"/>
    <col min="7152" max="7153" width="10.42578125" style="49" hidden="1" customWidth="1"/>
    <col min="7154" max="7154" width="7" style="89" customWidth="1"/>
    <col min="7155" max="7158" width="10.42578125" style="49" hidden="1" customWidth="1"/>
    <col min="7159" max="7159" width="6.42578125" style="89" customWidth="1"/>
    <col min="7160" max="7171" width="10.42578125" style="49" hidden="1" customWidth="1"/>
    <col min="7172" max="7172" width="10.42578125" style="49" hidden="1"/>
    <col min="7173" max="7173" width="41.42578125" style="89" customWidth="1"/>
    <col min="7174" max="7174" width="6.42578125" style="89" customWidth="1"/>
    <col min="7175" max="7175" width="14.5703125" style="89" customWidth="1"/>
    <col min="7176" max="7176" width="11.42578125" style="89" customWidth="1"/>
    <col min="7177" max="7178" width="13" style="89" customWidth="1"/>
    <col min="7179" max="7188" width="9.42578125" style="89" customWidth="1"/>
    <col min="7189" max="7189" width="8.5703125" style="89" customWidth="1"/>
    <col min="7190" max="7190" width="9.42578125" style="89" customWidth="1"/>
    <col min="7191" max="7191" width="10.42578125" style="89" customWidth="1"/>
    <col min="7192" max="7192" width="6.42578125" style="89" customWidth="1"/>
    <col min="7193" max="7193" width="6.5703125" style="89" customWidth="1"/>
    <col min="7194" max="7195" width="4.42578125" style="89" customWidth="1"/>
    <col min="7196" max="7196" width="6.42578125" style="89" customWidth="1"/>
    <col min="7197" max="7197" width="7.5703125" style="89" customWidth="1"/>
    <col min="7198" max="7198" width="14.5703125" style="89" customWidth="1"/>
    <col min="7199" max="7200" width="11.42578125" style="89" customWidth="1"/>
    <col min="7201" max="7201" width="56.5703125" style="89" customWidth="1"/>
    <col min="7202" max="7202" width="9.42578125" style="89" customWidth="1"/>
    <col min="7203" max="7203" width="24.5703125" style="89" customWidth="1"/>
    <col min="7204" max="7204" width="22.5703125" style="89" customWidth="1"/>
    <col min="7205" max="7207" width="9.42578125" style="89" customWidth="1"/>
    <col min="7208" max="7209" width="12.42578125" style="89" customWidth="1"/>
    <col min="7210" max="7210" width="14.5703125" style="89" customWidth="1"/>
    <col min="7211" max="7211" width="5" style="89" customWidth="1"/>
    <col min="7212" max="7213" width="10.42578125" style="49" hidden="1" customWidth="1"/>
    <col min="7214" max="7214" width="5" style="89" customWidth="1"/>
    <col min="7215" max="7216" width="10.42578125" style="49" hidden="1" customWidth="1"/>
    <col min="7217" max="7217" width="5" style="89" customWidth="1"/>
    <col min="7218" max="7219" width="10.42578125" style="49" hidden="1" customWidth="1"/>
    <col min="7220" max="7220" width="5" style="89" customWidth="1"/>
    <col min="7221" max="7222" width="10.42578125" style="49" hidden="1" customWidth="1"/>
    <col min="7223" max="7223" width="5" style="89" customWidth="1"/>
    <col min="7224" max="7225" width="10.42578125" style="49" hidden="1" customWidth="1"/>
    <col min="7226" max="7226" width="5" style="89" customWidth="1"/>
    <col min="7227" max="7237" width="10.42578125" style="49" hidden="1" customWidth="1"/>
    <col min="7238" max="7238" width="6.5703125" style="89" customWidth="1"/>
    <col min="7239" max="7240" width="10.42578125" style="49" hidden="1" customWidth="1"/>
    <col min="7241" max="7241" width="6.42578125" style="89" customWidth="1"/>
    <col min="7242" max="7243" width="10.42578125" style="49" hidden="1" customWidth="1"/>
    <col min="7244" max="7244" width="5.42578125" style="89" customWidth="1"/>
    <col min="7245" max="7246" width="10.42578125" style="49" hidden="1" customWidth="1"/>
    <col min="7247" max="7247" width="4.5703125" style="89" customWidth="1"/>
    <col min="7248" max="7252" width="10.42578125" style="49" hidden="1" customWidth="1"/>
    <col min="7253" max="7253" width="8.42578125" style="89" customWidth="1"/>
    <col min="7254" max="7255" width="10.42578125" style="49" hidden="1" customWidth="1"/>
    <col min="7256" max="7256" width="5.42578125" style="89" customWidth="1"/>
    <col min="7257" max="7261" width="10.42578125" style="49" hidden="1" customWidth="1"/>
    <col min="7262" max="7262" width="5.5703125" style="89" customWidth="1"/>
    <col min="7263" max="7264" width="10.42578125" style="49" hidden="1" customWidth="1"/>
    <col min="7265" max="7265" width="5.42578125" style="89" customWidth="1"/>
    <col min="7266" max="7267" width="10.42578125" style="49" hidden="1" customWidth="1"/>
    <col min="7268" max="7268" width="5.42578125" style="89" customWidth="1"/>
    <col min="7269" max="7270" width="10.42578125" style="49" hidden="1" customWidth="1"/>
    <col min="7271" max="7271" width="6" style="89" customWidth="1"/>
    <col min="7272" max="7276" width="10.42578125" style="49" hidden="1" customWidth="1"/>
    <col min="7277" max="7277" width="5" style="89" customWidth="1"/>
    <col min="7278" max="7279" width="10.42578125" style="49" hidden="1" customWidth="1"/>
    <col min="7280" max="7280" width="7.42578125" style="89" customWidth="1"/>
    <col min="7281" max="7285" width="10.42578125" style="49" hidden="1" customWidth="1"/>
    <col min="7286" max="7286" width="5" style="89" customWidth="1"/>
    <col min="7287" max="7287" width="10.42578125" style="49" hidden="1" customWidth="1"/>
    <col min="7288" max="7288" width="5" style="89" customWidth="1"/>
    <col min="7289" max="7289" width="9.42578125" style="89" customWidth="1"/>
    <col min="7290" max="7290" width="10.42578125" style="49" hidden="1" customWidth="1"/>
    <col min="7291" max="7291" width="5" style="89" customWidth="1"/>
    <col min="7292" max="7293" width="10.42578125" style="49" hidden="1" customWidth="1"/>
    <col min="7294" max="7294" width="5" style="89" customWidth="1"/>
    <col min="7295" max="7296" width="10.42578125" style="49" hidden="1" customWidth="1"/>
    <col min="7297" max="7297" width="5" style="89" customWidth="1"/>
    <col min="7298" max="7307" width="10.42578125" style="49" hidden="1" customWidth="1"/>
    <col min="7308" max="7308" width="6.42578125" style="89" customWidth="1"/>
    <col min="7309" max="7309" width="10.42578125" style="49" hidden="1" customWidth="1"/>
    <col min="7310" max="7310" width="7.42578125" style="89" customWidth="1"/>
    <col min="7311" max="7321" width="10.42578125" style="49" hidden="1" customWidth="1"/>
    <col min="7322" max="7322" width="7.42578125" style="89" customWidth="1"/>
    <col min="7323" max="7324" width="10.42578125" style="49" hidden="1" customWidth="1"/>
    <col min="7325" max="7325" width="7.42578125" style="89" customWidth="1"/>
    <col min="7326" max="7332" width="10.42578125" style="49" hidden="1" customWidth="1"/>
    <col min="7333" max="7333" width="6.42578125" style="89" customWidth="1"/>
    <col min="7334" max="7352" width="10.42578125" style="49" hidden="1" customWidth="1"/>
    <col min="7353" max="7353" width="9.42578125" style="89" customWidth="1"/>
    <col min="7354" max="7354" width="10.42578125" style="49" hidden="1" customWidth="1"/>
    <col min="7355" max="7358" width="6.42578125" style="89" customWidth="1"/>
    <col min="7359" max="7359" width="6.5703125" style="89" customWidth="1"/>
    <col min="7360" max="7360" width="6.42578125" style="89" customWidth="1"/>
    <col min="7361" max="7377" width="10.42578125" style="49" hidden="1" customWidth="1"/>
    <col min="7378" max="7378" width="6.5703125" style="89" customWidth="1"/>
    <col min="7379" max="7379" width="6.42578125" style="89" customWidth="1"/>
    <col min="7380" max="7381" width="10.42578125" style="49" hidden="1" customWidth="1"/>
    <col min="7382" max="7382" width="6.42578125" style="89" customWidth="1"/>
    <col min="7383" max="7384" width="10.42578125" style="49" hidden="1" customWidth="1"/>
    <col min="7385" max="7385" width="7.42578125" style="89" customWidth="1"/>
    <col min="7386" max="7386" width="10.42578125" style="49" hidden="1" customWidth="1"/>
    <col min="7387" max="7387" width="6.42578125" style="89" customWidth="1"/>
    <col min="7388" max="7388" width="10.42578125" style="49" hidden="1" customWidth="1"/>
    <col min="7389" max="7389" width="9" style="89" customWidth="1"/>
    <col min="7390" max="7391" width="10.42578125" style="49" hidden="1" customWidth="1"/>
    <col min="7392" max="7392" width="8.5703125" style="89" customWidth="1"/>
    <col min="7393" max="7394" width="10.42578125" style="49" hidden="1" customWidth="1"/>
    <col min="7395" max="7395" width="6.42578125" style="89" customWidth="1"/>
    <col min="7396" max="7397" width="10.42578125" style="49" hidden="1" customWidth="1"/>
    <col min="7398" max="7398" width="7" style="89" customWidth="1"/>
    <col min="7399" max="7403" width="10.42578125" style="49" hidden="1" customWidth="1"/>
    <col min="7404" max="7404" width="7.5703125" style="89" customWidth="1"/>
    <col min="7405" max="7406" width="10.42578125" style="49" hidden="1" customWidth="1"/>
    <col min="7407" max="7407" width="7" style="89" customWidth="1"/>
    <col min="7408" max="7409" width="10.42578125" style="49" hidden="1" customWidth="1"/>
    <col min="7410" max="7410" width="7" style="89" customWidth="1"/>
    <col min="7411" max="7414" width="10.42578125" style="49" hidden="1" customWidth="1"/>
    <col min="7415" max="7415" width="6.42578125" style="89" customWidth="1"/>
    <col min="7416" max="7427" width="10.42578125" style="49" hidden="1" customWidth="1"/>
    <col min="7428" max="7428" width="10.42578125" style="49" hidden="1"/>
    <col min="7429" max="7429" width="41.42578125" style="89" customWidth="1"/>
    <col min="7430" max="7430" width="6.42578125" style="89" customWidth="1"/>
    <col min="7431" max="7431" width="14.5703125" style="89" customWidth="1"/>
    <col min="7432" max="7432" width="11.42578125" style="89" customWidth="1"/>
    <col min="7433" max="7434" width="13" style="89" customWidth="1"/>
    <col min="7435" max="7444" width="9.42578125" style="89" customWidth="1"/>
    <col min="7445" max="7445" width="8.5703125" style="89" customWidth="1"/>
    <col min="7446" max="7446" width="9.42578125" style="89" customWidth="1"/>
    <col min="7447" max="7447" width="10.42578125" style="89" customWidth="1"/>
    <col min="7448" max="7448" width="6.42578125" style="89" customWidth="1"/>
    <col min="7449" max="7449" width="6.5703125" style="89" customWidth="1"/>
    <col min="7450" max="7451" width="4.42578125" style="89" customWidth="1"/>
    <col min="7452" max="7452" width="6.42578125" style="89" customWidth="1"/>
    <col min="7453" max="7453" width="7.5703125" style="89" customWidth="1"/>
    <col min="7454" max="7454" width="14.5703125" style="89" customWidth="1"/>
    <col min="7455" max="7456" width="11.42578125" style="89" customWidth="1"/>
    <col min="7457" max="7457" width="56.5703125" style="89" customWidth="1"/>
    <col min="7458" max="7458" width="9.42578125" style="89" customWidth="1"/>
    <col min="7459" max="7459" width="24.5703125" style="89" customWidth="1"/>
    <col min="7460" max="7460" width="22.5703125" style="89" customWidth="1"/>
    <col min="7461" max="7463" width="9.42578125" style="89" customWidth="1"/>
    <col min="7464" max="7465" width="12.42578125" style="89" customWidth="1"/>
    <col min="7466" max="7466" width="14.5703125" style="89" customWidth="1"/>
    <col min="7467" max="7467" width="5" style="89" customWidth="1"/>
    <col min="7468" max="7469" width="10.42578125" style="49" hidden="1" customWidth="1"/>
    <col min="7470" max="7470" width="5" style="89" customWidth="1"/>
    <col min="7471" max="7472" width="10.42578125" style="49" hidden="1" customWidth="1"/>
    <col min="7473" max="7473" width="5" style="89" customWidth="1"/>
    <col min="7474" max="7475" width="10.42578125" style="49" hidden="1" customWidth="1"/>
    <col min="7476" max="7476" width="5" style="89" customWidth="1"/>
    <col min="7477" max="7478" width="10.42578125" style="49" hidden="1" customWidth="1"/>
    <col min="7479" max="7479" width="5" style="89" customWidth="1"/>
    <col min="7480" max="7481" width="10.42578125" style="49" hidden="1" customWidth="1"/>
    <col min="7482" max="7482" width="5" style="89" customWidth="1"/>
    <col min="7483" max="7493" width="10.42578125" style="49" hidden="1" customWidth="1"/>
    <col min="7494" max="7494" width="6.5703125" style="89" customWidth="1"/>
    <col min="7495" max="7496" width="10.42578125" style="49" hidden="1" customWidth="1"/>
    <col min="7497" max="7497" width="6.42578125" style="89" customWidth="1"/>
    <col min="7498" max="7499" width="10.42578125" style="49" hidden="1" customWidth="1"/>
    <col min="7500" max="7500" width="5.42578125" style="89" customWidth="1"/>
    <col min="7501" max="7502" width="10.42578125" style="49" hidden="1" customWidth="1"/>
    <col min="7503" max="7503" width="4.5703125" style="89" customWidth="1"/>
    <col min="7504" max="7508" width="10.42578125" style="49" hidden="1" customWidth="1"/>
    <col min="7509" max="7509" width="8.42578125" style="89" customWidth="1"/>
    <col min="7510" max="7511" width="10.42578125" style="49" hidden="1" customWidth="1"/>
    <col min="7512" max="7512" width="5.42578125" style="89" customWidth="1"/>
    <col min="7513" max="7517" width="10.42578125" style="49" hidden="1" customWidth="1"/>
    <col min="7518" max="7518" width="5.5703125" style="89" customWidth="1"/>
    <col min="7519" max="7520" width="10.42578125" style="49" hidden="1" customWidth="1"/>
    <col min="7521" max="7521" width="5.42578125" style="89" customWidth="1"/>
    <col min="7522" max="7523" width="10.42578125" style="49" hidden="1" customWidth="1"/>
    <col min="7524" max="7524" width="5.42578125" style="89" customWidth="1"/>
    <col min="7525" max="7526" width="10.42578125" style="49" hidden="1" customWidth="1"/>
    <col min="7527" max="7527" width="6" style="89" customWidth="1"/>
    <col min="7528" max="7532" width="10.42578125" style="49" hidden="1" customWidth="1"/>
    <col min="7533" max="7533" width="5" style="89" customWidth="1"/>
    <col min="7534" max="7535" width="10.42578125" style="49" hidden="1" customWidth="1"/>
    <col min="7536" max="7536" width="7.42578125" style="89" customWidth="1"/>
    <col min="7537" max="7541" width="10.42578125" style="49" hidden="1" customWidth="1"/>
    <col min="7542" max="7542" width="5" style="89" customWidth="1"/>
    <col min="7543" max="7543" width="10.42578125" style="49" hidden="1" customWidth="1"/>
    <col min="7544" max="7544" width="5" style="89" customWidth="1"/>
    <col min="7545" max="7545" width="9.42578125" style="89" customWidth="1"/>
    <col min="7546" max="7546" width="10.42578125" style="49" hidden="1" customWidth="1"/>
    <col min="7547" max="7547" width="5" style="89" customWidth="1"/>
    <col min="7548" max="7549" width="10.42578125" style="49" hidden="1" customWidth="1"/>
    <col min="7550" max="7550" width="5" style="89" customWidth="1"/>
    <col min="7551" max="7552" width="10.42578125" style="49" hidden="1" customWidth="1"/>
    <col min="7553" max="7553" width="5" style="89" customWidth="1"/>
    <col min="7554" max="7563" width="10.42578125" style="49" hidden="1" customWidth="1"/>
    <col min="7564" max="7564" width="6.42578125" style="89" customWidth="1"/>
    <col min="7565" max="7565" width="10.42578125" style="49" hidden="1" customWidth="1"/>
    <col min="7566" max="7566" width="7.42578125" style="89" customWidth="1"/>
    <col min="7567" max="7577" width="10.42578125" style="49" hidden="1" customWidth="1"/>
    <col min="7578" max="7578" width="7.42578125" style="89" customWidth="1"/>
    <col min="7579" max="7580" width="10.42578125" style="49" hidden="1" customWidth="1"/>
    <col min="7581" max="7581" width="7.42578125" style="89" customWidth="1"/>
    <col min="7582" max="7588" width="10.42578125" style="49" hidden="1" customWidth="1"/>
    <col min="7589" max="7589" width="6.42578125" style="89" customWidth="1"/>
    <col min="7590" max="7608" width="10.42578125" style="49" hidden="1" customWidth="1"/>
    <col min="7609" max="7609" width="9.42578125" style="89" customWidth="1"/>
    <col min="7610" max="7610" width="10.42578125" style="49" hidden="1" customWidth="1"/>
    <col min="7611" max="7614" width="6.42578125" style="89" customWidth="1"/>
    <col min="7615" max="7615" width="6.5703125" style="89" customWidth="1"/>
    <col min="7616" max="7616" width="6.42578125" style="89" customWidth="1"/>
    <col min="7617" max="7633" width="10.42578125" style="49" hidden="1" customWidth="1"/>
    <col min="7634" max="7634" width="6.5703125" style="89" customWidth="1"/>
    <col min="7635" max="7635" width="6.42578125" style="89" customWidth="1"/>
    <col min="7636" max="7637" width="10.42578125" style="49" hidden="1" customWidth="1"/>
    <col min="7638" max="7638" width="6.42578125" style="89" customWidth="1"/>
    <col min="7639" max="7640" width="10.42578125" style="49" hidden="1" customWidth="1"/>
    <col min="7641" max="7641" width="7.42578125" style="89" customWidth="1"/>
    <col min="7642" max="7642" width="10.42578125" style="49" hidden="1" customWidth="1"/>
    <col min="7643" max="7643" width="6.42578125" style="89" customWidth="1"/>
    <col min="7644" max="7644" width="10.42578125" style="49" hidden="1" customWidth="1"/>
    <col min="7645" max="7645" width="9" style="89" customWidth="1"/>
    <col min="7646" max="7647" width="10.42578125" style="49" hidden="1" customWidth="1"/>
    <col min="7648" max="7648" width="8.5703125" style="89" customWidth="1"/>
    <col min="7649" max="7650" width="10.42578125" style="49" hidden="1" customWidth="1"/>
    <col min="7651" max="7651" width="6.42578125" style="89" customWidth="1"/>
    <col min="7652" max="7653" width="10.42578125" style="49" hidden="1" customWidth="1"/>
    <col min="7654" max="7654" width="7" style="89" customWidth="1"/>
    <col min="7655" max="7659" width="10.42578125" style="49" hidden="1" customWidth="1"/>
    <col min="7660" max="7660" width="7.5703125" style="89" customWidth="1"/>
    <col min="7661" max="7662" width="10.42578125" style="49" hidden="1" customWidth="1"/>
    <col min="7663" max="7663" width="7" style="89" customWidth="1"/>
    <col min="7664" max="7665" width="10.42578125" style="49" hidden="1" customWidth="1"/>
    <col min="7666" max="7666" width="7" style="89" customWidth="1"/>
    <col min="7667" max="7670" width="10.42578125" style="49" hidden="1" customWidth="1"/>
    <col min="7671" max="7671" width="6.42578125" style="89" customWidth="1"/>
    <col min="7672" max="7683" width="10.42578125" style="49" hidden="1" customWidth="1"/>
    <col min="7684" max="7684" width="10.42578125" style="49" hidden="1"/>
    <col min="7685" max="7685" width="41.42578125" style="89" customWidth="1"/>
    <col min="7686" max="7686" width="6.42578125" style="89" customWidth="1"/>
    <col min="7687" max="7687" width="14.5703125" style="89" customWidth="1"/>
    <col min="7688" max="7688" width="11.42578125" style="89" customWidth="1"/>
    <col min="7689" max="7690" width="13" style="89" customWidth="1"/>
    <col min="7691" max="7700" width="9.42578125" style="89" customWidth="1"/>
    <col min="7701" max="7701" width="8.5703125" style="89" customWidth="1"/>
    <col min="7702" max="7702" width="9.42578125" style="89" customWidth="1"/>
    <col min="7703" max="7703" width="10.42578125" style="89" customWidth="1"/>
    <col min="7704" max="7704" width="6.42578125" style="89" customWidth="1"/>
    <col min="7705" max="7705" width="6.5703125" style="89" customWidth="1"/>
    <col min="7706" max="7707" width="4.42578125" style="89" customWidth="1"/>
    <col min="7708" max="7708" width="6.42578125" style="89" customWidth="1"/>
    <col min="7709" max="7709" width="7.5703125" style="89" customWidth="1"/>
    <col min="7710" max="7710" width="14.5703125" style="89" customWidth="1"/>
    <col min="7711" max="7712" width="11.42578125" style="89" customWidth="1"/>
    <col min="7713" max="7713" width="56.5703125" style="89" customWidth="1"/>
    <col min="7714" max="7714" width="9.42578125" style="89" customWidth="1"/>
    <col min="7715" max="7715" width="24.5703125" style="89" customWidth="1"/>
    <col min="7716" max="7716" width="22.5703125" style="89" customWidth="1"/>
    <col min="7717" max="7719" width="9.42578125" style="89" customWidth="1"/>
    <col min="7720" max="7721" width="12.42578125" style="89" customWidth="1"/>
    <col min="7722" max="7722" width="14.5703125" style="89" customWidth="1"/>
    <col min="7723" max="7723" width="5" style="89" customWidth="1"/>
    <col min="7724" max="7725" width="10.42578125" style="49" hidden="1" customWidth="1"/>
    <col min="7726" max="7726" width="5" style="89" customWidth="1"/>
    <col min="7727" max="7728" width="10.42578125" style="49" hidden="1" customWidth="1"/>
    <col min="7729" max="7729" width="5" style="89" customWidth="1"/>
    <col min="7730" max="7731" width="10.42578125" style="49" hidden="1" customWidth="1"/>
    <col min="7732" max="7732" width="5" style="89" customWidth="1"/>
    <col min="7733" max="7734" width="10.42578125" style="49" hidden="1" customWidth="1"/>
    <col min="7735" max="7735" width="5" style="89" customWidth="1"/>
    <col min="7736" max="7737" width="10.42578125" style="49" hidden="1" customWidth="1"/>
    <col min="7738" max="7738" width="5" style="89" customWidth="1"/>
    <col min="7739" max="7749" width="10.42578125" style="49" hidden="1" customWidth="1"/>
    <col min="7750" max="7750" width="6.5703125" style="89" customWidth="1"/>
    <col min="7751" max="7752" width="10.42578125" style="49" hidden="1" customWidth="1"/>
    <col min="7753" max="7753" width="6.42578125" style="89" customWidth="1"/>
    <col min="7754" max="7755" width="10.42578125" style="49" hidden="1" customWidth="1"/>
    <col min="7756" max="7756" width="5.42578125" style="89" customWidth="1"/>
    <col min="7757" max="7758" width="10.42578125" style="49" hidden="1" customWidth="1"/>
    <col min="7759" max="7759" width="4.5703125" style="89" customWidth="1"/>
    <col min="7760" max="7764" width="10.42578125" style="49" hidden="1" customWidth="1"/>
    <col min="7765" max="7765" width="8.42578125" style="89" customWidth="1"/>
    <col min="7766" max="7767" width="10.42578125" style="49" hidden="1" customWidth="1"/>
    <col min="7768" max="7768" width="5.42578125" style="89" customWidth="1"/>
    <col min="7769" max="7773" width="10.42578125" style="49" hidden="1" customWidth="1"/>
    <col min="7774" max="7774" width="5.5703125" style="89" customWidth="1"/>
    <col min="7775" max="7776" width="10.42578125" style="49" hidden="1" customWidth="1"/>
    <col min="7777" max="7777" width="5.42578125" style="89" customWidth="1"/>
    <col min="7778" max="7779" width="10.42578125" style="49" hidden="1" customWidth="1"/>
    <col min="7780" max="7780" width="5.42578125" style="89" customWidth="1"/>
    <col min="7781" max="7782" width="10.42578125" style="49" hidden="1" customWidth="1"/>
    <col min="7783" max="7783" width="6" style="89" customWidth="1"/>
    <col min="7784" max="7788" width="10.42578125" style="49" hidden="1" customWidth="1"/>
    <col min="7789" max="7789" width="5" style="89" customWidth="1"/>
    <col min="7790" max="7791" width="10.42578125" style="49" hidden="1" customWidth="1"/>
    <col min="7792" max="7792" width="7.42578125" style="89" customWidth="1"/>
    <col min="7793" max="7797" width="10.42578125" style="49" hidden="1" customWidth="1"/>
    <col min="7798" max="7798" width="5" style="89" customWidth="1"/>
    <col min="7799" max="7799" width="10.42578125" style="49" hidden="1" customWidth="1"/>
    <col min="7800" max="7800" width="5" style="89" customWidth="1"/>
    <col min="7801" max="7801" width="9.42578125" style="89" customWidth="1"/>
    <col min="7802" max="7802" width="10.42578125" style="49" hidden="1" customWidth="1"/>
    <col min="7803" max="7803" width="5" style="89" customWidth="1"/>
    <col min="7804" max="7805" width="10.42578125" style="49" hidden="1" customWidth="1"/>
    <col min="7806" max="7806" width="5" style="89" customWidth="1"/>
    <col min="7807" max="7808" width="10.42578125" style="49" hidden="1" customWidth="1"/>
    <col min="7809" max="7809" width="5" style="89" customWidth="1"/>
    <col min="7810" max="7819" width="10.42578125" style="49" hidden="1" customWidth="1"/>
    <col min="7820" max="7820" width="6.42578125" style="89" customWidth="1"/>
    <col min="7821" max="7821" width="10.42578125" style="49" hidden="1" customWidth="1"/>
    <col min="7822" max="7822" width="7.42578125" style="89" customWidth="1"/>
    <col min="7823" max="7833" width="10.42578125" style="49" hidden="1" customWidth="1"/>
    <col min="7834" max="7834" width="7.42578125" style="89" customWidth="1"/>
    <col min="7835" max="7836" width="10.42578125" style="49" hidden="1" customWidth="1"/>
    <col min="7837" max="7837" width="7.42578125" style="89" customWidth="1"/>
    <col min="7838" max="7844" width="10.42578125" style="49" hidden="1" customWidth="1"/>
    <col min="7845" max="7845" width="6.42578125" style="89" customWidth="1"/>
    <col min="7846" max="7864" width="10.42578125" style="49" hidden="1" customWidth="1"/>
    <col min="7865" max="7865" width="9.42578125" style="89" customWidth="1"/>
    <col min="7866" max="7866" width="10.42578125" style="49" hidden="1" customWidth="1"/>
    <col min="7867" max="7870" width="6.42578125" style="89" customWidth="1"/>
    <col min="7871" max="7871" width="6.5703125" style="89" customWidth="1"/>
    <col min="7872" max="7872" width="6.42578125" style="89" customWidth="1"/>
    <col min="7873" max="7889" width="10.42578125" style="49" hidden="1" customWidth="1"/>
    <col min="7890" max="7890" width="6.5703125" style="89" customWidth="1"/>
    <col min="7891" max="7891" width="6.42578125" style="89" customWidth="1"/>
    <col min="7892" max="7893" width="10.42578125" style="49" hidden="1" customWidth="1"/>
    <col min="7894" max="7894" width="6.42578125" style="89" customWidth="1"/>
    <col min="7895" max="7896" width="10.42578125" style="49" hidden="1" customWidth="1"/>
    <col min="7897" max="7897" width="7.42578125" style="89" customWidth="1"/>
    <col min="7898" max="7898" width="10.42578125" style="49" hidden="1" customWidth="1"/>
    <col min="7899" max="7899" width="6.42578125" style="89" customWidth="1"/>
    <col min="7900" max="7900" width="10.42578125" style="49" hidden="1" customWidth="1"/>
    <col min="7901" max="7901" width="9" style="89" customWidth="1"/>
    <col min="7902" max="7903" width="10.42578125" style="49" hidden="1" customWidth="1"/>
    <col min="7904" max="7904" width="8.5703125" style="89" customWidth="1"/>
    <col min="7905" max="7906" width="10.42578125" style="49" hidden="1" customWidth="1"/>
    <col min="7907" max="7907" width="6.42578125" style="89" customWidth="1"/>
    <col min="7908" max="7909" width="10.42578125" style="49" hidden="1" customWidth="1"/>
    <col min="7910" max="7910" width="7" style="89" customWidth="1"/>
    <col min="7911" max="7915" width="10.42578125" style="49" hidden="1" customWidth="1"/>
    <col min="7916" max="7916" width="7.5703125" style="89" customWidth="1"/>
    <col min="7917" max="7918" width="10.42578125" style="49" hidden="1" customWidth="1"/>
    <col min="7919" max="7919" width="7" style="89" customWidth="1"/>
    <col min="7920" max="7921" width="10.42578125" style="49" hidden="1" customWidth="1"/>
    <col min="7922" max="7922" width="7" style="89" customWidth="1"/>
    <col min="7923" max="7926" width="10.42578125" style="49" hidden="1" customWidth="1"/>
    <col min="7927" max="7927" width="6.42578125" style="89" customWidth="1"/>
    <col min="7928" max="7939" width="10.42578125" style="49" hidden="1" customWidth="1"/>
    <col min="7940" max="7940" width="10.42578125" style="49" hidden="1"/>
    <col min="7941" max="7941" width="41.42578125" style="89" customWidth="1"/>
    <col min="7942" max="7942" width="6.42578125" style="89" customWidth="1"/>
    <col min="7943" max="7943" width="14.5703125" style="89" customWidth="1"/>
    <col min="7944" max="7944" width="11.42578125" style="89" customWidth="1"/>
    <col min="7945" max="7946" width="13" style="89" customWidth="1"/>
    <col min="7947" max="7956" width="9.42578125" style="89" customWidth="1"/>
    <col min="7957" max="7957" width="8.5703125" style="89" customWidth="1"/>
    <col min="7958" max="7958" width="9.42578125" style="89" customWidth="1"/>
    <col min="7959" max="7959" width="10.42578125" style="89" customWidth="1"/>
    <col min="7960" max="7960" width="6.42578125" style="89" customWidth="1"/>
    <col min="7961" max="7961" width="6.5703125" style="89" customWidth="1"/>
    <col min="7962" max="7963" width="4.42578125" style="89" customWidth="1"/>
    <col min="7964" max="7964" width="6.42578125" style="89" customWidth="1"/>
    <col min="7965" max="7965" width="7.5703125" style="89" customWidth="1"/>
    <col min="7966" max="7966" width="14.5703125" style="89" customWidth="1"/>
    <col min="7967" max="7968" width="11.42578125" style="89" customWidth="1"/>
    <col min="7969" max="7969" width="56.5703125" style="89" customWidth="1"/>
    <col min="7970" max="7970" width="9.42578125" style="89" customWidth="1"/>
    <col min="7971" max="7971" width="24.5703125" style="89" customWidth="1"/>
    <col min="7972" max="7972" width="22.5703125" style="89" customWidth="1"/>
    <col min="7973" max="7975" width="9.42578125" style="89" customWidth="1"/>
    <col min="7976" max="7977" width="12.42578125" style="89" customWidth="1"/>
    <col min="7978" max="7978" width="14.5703125" style="89" customWidth="1"/>
    <col min="7979" max="7979" width="5" style="89" customWidth="1"/>
    <col min="7980" max="7981" width="10.42578125" style="49" hidden="1" customWidth="1"/>
    <col min="7982" max="7982" width="5" style="89" customWidth="1"/>
    <col min="7983" max="7984" width="10.42578125" style="49" hidden="1" customWidth="1"/>
    <col min="7985" max="7985" width="5" style="89" customWidth="1"/>
    <col min="7986" max="7987" width="10.42578125" style="49" hidden="1" customWidth="1"/>
    <col min="7988" max="7988" width="5" style="89" customWidth="1"/>
    <col min="7989" max="7990" width="10.42578125" style="49" hidden="1" customWidth="1"/>
    <col min="7991" max="7991" width="5" style="89" customWidth="1"/>
    <col min="7992" max="7993" width="10.42578125" style="49" hidden="1" customWidth="1"/>
    <col min="7994" max="7994" width="5" style="89" customWidth="1"/>
    <col min="7995" max="8005" width="10.42578125" style="49" hidden="1" customWidth="1"/>
    <col min="8006" max="8006" width="6.5703125" style="89" customWidth="1"/>
    <col min="8007" max="8008" width="10.42578125" style="49" hidden="1" customWidth="1"/>
    <col min="8009" max="8009" width="6.42578125" style="89" customWidth="1"/>
    <col min="8010" max="8011" width="10.42578125" style="49" hidden="1" customWidth="1"/>
    <col min="8012" max="8012" width="5.42578125" style="89" customWidth="1"/>
    <col min="8013" max="8014" width="10.42578125" style="49" hidden="1" customWidth="1"/>
    <col min="8015" max="8015" width="4.5703125" style="89" customWidth="1"/>
    <col min="8016" max="8020" width="10.42578125" style="49" hidden="1" customWidth="1"/>
    <col min="8021" max="8021" width="8.42578125" style="89" customWidth="1"/>
    <col min="8022" max="8023" width="10.42578125" style="49" hidden="1" customWidth="1"/>
    <col min="8024" max="8024" width="5.42578125" style="89" customWidth="1"/>
    <col min="8025" max="8029" width="10.42578125" style="49" hidden="1" customWidth="1"/>
    <col min="8030" max="8030" width="5.5703125" style="89" customWidth="1"/>
    <col min="8031" max="8032" width="10.42578125" style="49" hidden="1" customWidth="1"/>
    <col min="8033" max="8033" width="5.42578125" style="89" customWidth="1"/>
    <col min="8034" max="8035" width="10.42578125" style="49" hidden="1" customWidth="1"/>
    <col min="8036" max="8036" width="5.42578125" style="89" customWidth="1"/>
    <col min="8037" max="8038" width="10.42578125" style="49" hidden="1" customWidth="1"/>
    <col min="8039" max="8039" width="6" style="89" customWidth="1"/>
    <col min="8040" max="8044" width="10.42578125" style="49" hidden="1" customWidth="1"/>
    <col min="8045" max="8045" width="5" style="89" customWidth="1"/>
    <col min="8046" max="8047" width="10.42578125" style="49" hidden="1" customWidth="1"/>
    <col min="8048" max="8048" width="7.42578125" style="89" customWidth="1"/>
    <col min="8049" max="8053" width="10.42578125" style="49" hidden="1" customWidth="1"/>
    <col min="8054" max="8054" width="5" style="89" customWidth="1"/>
    <col min="8055" max="8055" width="10.42578125" style="49" hidden="1" customWidth="1"/>
    <col min="8056" max="8056" width="5" style="89" customWidth="1"/>
    <col min="8057" max="8057" width="9.42578125" style="89" customWidth="1"/>
    <col min="8058" max="8058" width="10.42578125" style="49" hidden="1" customWidth="1"/>
    <col min="8059" max="8059" width="5" style="89" customWidth="1"/>
    <col min="8060" max="8061" width="10.42578125" style="49" hidden="1" customWidth="1"/>
    <col min="8062" max="8062" width="5" style="89" customWidth="1"/>
    <col min="8063" max="8064" width="10.42578125" style="49" hidden="1" customWidth="1"/>
    <col min="8065" max="8065" width="5" style="89" customWidth="1"/>
    <col min="8066" max="8075" width="10.42578125" style="49" hidden="1" customWidth="1"/>
    <col min="8076" max="8076" width="6.42578125" style="89" customWidth="1"/>
    <col min="8077" max="8077" width="10.42578125" style="49" hidden="1" customWidth="1"/>
    <col min="8078" max="8078" width="7.42578125" style="89" customWidth="1"/>
    <col min="8079" max="8089" width="10.42578125" style="49" hidden="1" customWidth="1"/>
    <col min="8090" max="8090" width="7.42578125" style="89" customWidth="1"/>
    <col min="8091" max="8092" width="10.42578125" style="49" hidden="1" customWidth="1"/>
    <col min="8093" max="8093" width="7.42578125" style="89" customWidth="1"/>
    <col min="8094" max="8100" width="10.42578125" style="49" hidden="1" customWidth="1"/>
    <col min="8101" max="8101" width="6.42578125" style="89" customWidth="1"/>
    <col min="8102" max="8120" width="10.42578125" style="49" hidden="1" customWidth="1"/>
    <col min="8121" max="8121" width="9.42578125" style="89" customWidth="1"/>
    <col min="8122" max="8122" width="10.42578125" style="49" hidden="1" customWidth="1"/>
    <col min="8123" max="8126" width="6.42578125" style="89" customWidth="1"/>
    <col min="8127" max="8127" width="6.5703125" style="89" customWidth="1"/>
    <col min="8128" max="8128" width="6.42578125" style="89" customWidth="1"/>
    <col min="8129" max="8145" width="10.42578125" style="49" hidden="1" customWidth="1"/>
    <col min="8146" max="8146" width="6.5703125" style="89" customWidth="1"/>
    <col min="8147" max="8147" width="6.42578125" style="89" customWidth="1"/>
    <col min="8148" max="8149" width="10.42578125" style="49" hidden="1" customWidth="1"/>
    <col min="8150" max="8150" width="6.42578125" style="89" customWidth="1"/>
    <col min="8151" max="8152" width="10.42578125" style="49" hidden="1" customWidth="1"/>
    <col min="8153" max="8153" width="7.42578125" style="89" customWidth="1"/>
    <col min="8154" max="8154" width="10.42578125" style="49" hidden="1" customWidth="1"/>
    <col min="8155" max="8155" width="6.42578125" style="89" customWidth="1"/>
    <col min="8156" max="8156" width="10.42578125" style="49" hidden="1" customWidth="1"/>
    <col min="8157" max="8157" width="9" style="89" customWidth="1"/>
    <col min="8158" max="8159" width="10.42578125" style="49" hidden="1" customWidth="1"/>
    <col min="8160" max="8160" width="8.5703125" style="89" customWidth="1"/>
    <col min="8161" max="8162" width="10.42578125" style="49" hidden="1" customWidth="1"/>
    <col min="8163" max="8163" width="6.42578125" style="89" customWidth="1"/>
    <col min="8164" max="8165" width="10.42578125" style="49" hidden="1" customWidth="1"/>
    <col min="8166" max="8166" width="7" style="89" customWidth="1"/>
    <col min="8167" max="8171" width="10.42578125" style="49" hidden="1" customWidth="1"/>
    <col min="8172" max="8172" width="7.5703125" style="89" customWidth="1"/>
    <col min="8173" max="8174" width="10.42578125" style="49" hidden="1" customWidth="1"/>
    <col min="8175" max="8175" width="7" style="89" customWidth="1"/>
    <col min="8176" max="8177" width="10.42578125" style="49" hidden="1" customWidth="1"/>
    <col min="8178" max="8178" width="7" style="89" customWidth="1"/>
    <col min="8179" max="8182" width="10.42578125" style="49" hidden="1" customWidth="1"/>
    <col min="8183" max="8183" width="6.42578125" style="89" customWidth="1"/>
    <col min="8184" max="8195" width="10.42578125" style="49" hidden="1" customWidth="1"/>
    <col min="8196" max="8196" width="10.42578125" style="49" hidden="1"/>
    <col min="8197" max="8197" width="41.42578125" style="89" customWidth="1"/>
    <col min="8198" max="8198" width="6.42578125" style="89" customWidth="1"/>
    <col min="8199" max="8199" width="14.5703125" style="89" customWidth="1"/>
    <col min="8200" max="8200" width="11.42578125" style="89" customWidth="1"/>
    <col min="8201" max="8202" width="13" style="89" customWidth="1"/>
    <col min="8203" max="8212" width="9.42578125" style="89" customWidth="1"/>
    <col min="8213" max="8213" width="8.5703125" style="89" customWidth="1"/>
    <col min="8214" max="8214" width="9.42578125" style="89" customWidth="1"/>
    <col min="8215" max="8215" width="10.42578125" style="89" customWidth="1"/>
    <col min="8216" max="8216" width="6.42578125" style="89" customWidth="1"/>
    <col min="8217" max="8217" width="6.5703125" style="89" customWidth="1"/>
    <col min="8218" max="8219" width="4.42578125" style="89" customWidth="1"/>
    <col min="8220" max="8220" width="6.42578125" style="89" customWidth="1"/>
    <col min="8221" max="8221" width="7.5703125" style="89" customWidth="1"/>
    <col min="8222" max="8222" width="14.5703125" style="89" customWidth="1"/>
    <col min="8223" max="8224" width="11.42578125" style="89" customWidth="1"/>
    <col min="8225" max="8225" width="56.5703125" style="89" customWidth="1"/>
    <col min="8226" max="8226" width="9.42578125" style="89" customWidth="1"/>
    <col min="8227" max="8227" width="24.5703125" style="89" customWidth="1"/>
    <col min="8228" max="8228" width="22.5703125" style="89" customWidth="1"/>
    <col min="8229" max="8231" width="9.42578125" style="89" customWidth="1"/>
    <col min="8232" max="8233" width="12.42578125" style="89" customWidth="1"/>
    <col min="8234" max="8234" width="14.5703125" style="89" customWidth="1"/>
    <col min="8235" max="8235" width="5" style="89" customWidth="1"/>
    <col min="8236" max="8237" width="10.42578125" style="49" hidden="1" customWidth="1"/>
    <col min="8238" max="8238" width="5" style="89" customWidth="1"/>
    <col min="8239" max="8240" width="10.42578125" style="49" hidden="1" customWidth="1"/>
    <col min="8241" max="8241" width="5" style="89" customWidth="1"/>
    <col min="8242" max="8243" width="10.42578125" style="49" hidden="1" customWidth="1"/>
    <col min="8244" max="8244" width="5" style="89" customWidth="1"/>
    <col min="8245" max="8246" width="10.42578125" style="49" hidden="1" customWidth="1"/>
    <col min="8247" max="8247" width="5" style="89" customWidth="1"/>
    <col min="8248" max="8249" width="10.42578125" style="49" hidden="1" customWidth="1"/>
    <col min="8250" max="8250" width="5" style="89" customWidth="1"/>
    <col min="8251" max="8261" width="10.42578125" style="49" hidden="1" customWidth="1"/>
    <col min="8262" max="8262" width="6.5703125" style="89" customWidth="1"/>
    <col min="8263" max="8264" width="10.42578125" style="49" hidden="1" customWidth="1"/>
    <col min="8265" max="8265" width="6.42578125" style="89" customWidth="1"/>
    <col min="8266" max="8267" width="10.42578125" style="49" hidden="1" customWidth="1"/>
    <col min="8268" max="8268" width="5.42578125" style="89" customWidth="1"/>
    <col min="8269" max="8270" width="10.42578125" style="49" hidden="1" customWidth="1"/>
    <col min="8271" max="8271" width="4.5703125" style="89" customWidth="1"/>
    <col min="8272" max="8276" width="10.42578125" style="49" hidden="1" customWidth="1"/>
    <col min="8277" max="8277" width="8.42578125" style="89" customWidth="1"/>
    <col min="8278" max="8279" width="10.42578125" style="49" hidden="1" customWidth="1"/>
    <col min="8280" max="8280" width="5.42578125" style="89" customWidth="1"/>
    <col min="8281" max="8285" width="10.42578125" style="49" hidden="1" customWidth="1"/>
    <col min="8286" max="8286" width="5.5703125" style="89" customWidth="1"/>
    <col min="8287" max="8288" width="10.42578125" style="49" hidden="1" customWidth="1"/>
    <col min="8289" max="8289" width="5.42578125" style="89" customWidth="1"/>
    <col min="8290" max="8291" width="10.42578125" style="49" hidden="1" customWidth="1"/>
    <col min="8292" max="8292" width="5.42578125" style="89" customWidth="1"/>
    <col min="8293" max="8294" width="10.42578125" style="49" hidden="1" customWidth="1"/>
    <col min="8295" max="8295" width="6" style="89" customWidth="1"/>
    <col min="8296" max="8300" width="10.42578125" style="49" hidden="1" customWidth="1"/>
    <col min="8301" max="8301" width="5" style="89" customWidth="1"/>
    <col min="8302" max="8303" width="10.42578125" style="49" hidden="1" customWidth="1"/>
    <col min="8304" max="8304" width="7.42578125" style="89" customWidth="1"/>
    <col min="8305" max="8309" width="10.42578125" style="49" hidden="1" customWidth="1"/>
    <col min="8310" max="8310" width="5" style="89" customWidth="1"/>
    <col min="8311" max="8311" width="10.42578125" style="49" hidden="1" customWidth="1"/>
    <col min="8312" max="8312" width="5" style="89" customWidth="1"/>
    <col min="8313" max="8313" width="9.42578125" style="89" customWidth="1"/>
    <col min="8314" max="8314" width="10.42578125" style="49" hidden="1" customWidth="1"/>
    <col min="8315" max="8315" width="5" style="89" customWidth="1"/>
    <col min="8316" max="8317" width="10.42578125" style="49" hidden="1" customWidth="1"/>
    <col min="8318" max="8318" width="5" style="89" customWidth="1"/>
    <col min="8319" max="8320" width="10.42578125" style="49" hidden="1" customWidth="1"/>
    <col min="8321" max="8321" width="5" style="89" customWidth="1"/>
    <col min="8322" max="8331" width="10.42578125" style="49" hidden="1" customWidth="1"/>
    <col min="8332" max="8332" width="6.42578125" style="89" customWidth="1"/>
    <col min="8333" max="8333" width="10.42578125" style="49" hidden="1" customWidth="1"/>
    <col min="8334" max="8334" width="7.42578125" style="89" customWidth="1"/>
    <col min="8335" max="8345" width="10.42578125" style="49" hidden="1" customWidth="1"/>
    <col min="8346" max="8346" width="7.42578125" style="89" customWidth="1"/>
    <col min="8347" max="8348" width="10.42578125" style="49" hidden="1" customWidth="1"/>
    <col min="8349" max="8349" width="7.42578125" style="89" customWidth="1"/>
    <col min="8350" max="8356" width="10.42578125" style="49" hidden="1" customWidth="1"/>
    <col min="8357" max="8357" width="6.42578125" style="89" customWidth="1"/>
    <col min="8358" max="8376" width="10.42578125" style="49" hidden="1" customWidth="1"/>
    <col min="8377" max="8377" width="9.42578125" style="89" customWidth="1"/>
    <col min="8378" max="8378" width="10.42578125" style="49" hidden="1" customWidth="1"/>
    <col min="8379" max="8382" width="6.42578125" style="89" customWidth="1"/>
    <col min="8383" max="8383" width="6.5703125" style="89" customWidth="1"/>
    <col min="8384" max="8384" width="6.42578125" style="89" customWidth="1"/>
    <col min="8385" max="8401" width="10.42578125" style="49" hidden="1" customWidth="1"/>
    <col min="8402" max="8402" width="6.5703125" style="89" customWidth="1"/>
    <col min="8403" max="8403" width="6.42578125" style="89" customWidth="1"/>
    <col min="8404" max="8405" width="10.42578125" style="49" hidden="1" customWidth="1"/>
    <col min="8406" max="8406" width="6.42578125" style="89" customWidth="1"/>
    <col min="8407" max="8408" width="10.42578125" style="49" hidden="1" customWidth="1"/>
    <col min="8409" max="8409" width="7.42578125" style="89" customWidth="1"/>
    <col min="8410" max="8410" width="10.42578125" style="49" hidden="1" customWidth="1"/>
    <col min="8411" max="8411" width="6.42578125" style="89" customWidth="1"/>
    <col min="8412" max="8412" width="10.42578125" style="49" hidden="1" customWidth="1"/>
    <col min="8413" max="8413" width="9" style="89" customWidth="1"/>
    <col min="8414" max="8415" width="10.42578125" style="49" hidden="1" customWidth="1"/>
    <col min="8416" max="8416" width="8.5703125" style="89" customWidth="1"/>
    <col min="8417" max="8418" width="10.42578125" style="49" hidden="1" customWidth="1"/>
    <col min="8419" max="8419" width="6.42578125" style="89" customWidth="1"/>
    <col min="8420" max="8421" width="10.42578125" style="49" hidden="1" customWidth="1"/>
    <col min="8422" max="8422" width="7" style="89" customWidth="1"/>
    <col min="8423" max="8427" width="10.42578125" style="49" hidden="1" customWidth="1"/>
    <col min="8428" max="8428" width="7.5703125" style="89" customWidth="1"/>
    <col min="8429" max="8430" width="10.42578125" style="49" hidden="1" customWidth="1"/>
    <col min="8431" max="8431" width="7" style="89" customWidth="1"/>
    <col min="8432" max="8433" width="10.42578125" style="49" hidden="1" customWidth="1"/>
    <col min="8434" max="8434" width="7" style="89" customWidth="1"/>
    <col min="8435" max="8438" width="10.42578125" style="49" hidden="1" customWidth="1"/>
    <col min="8439" max="8439" width="6.42578125" style="89" customWidth="1"/>
    <col min="8440" max="8451" width="10.42578125" style="49" hidden="1" customWidth="1"/>
    <col min="8452" max="8452" width="10.42578125" style="49" hidden="1"/>
    <col min="8453" max="8453" width="41.42578125" style="89" customWidth="1"/>
    <col min="8454" max="8454" width="6.42578125" style="89" customWidth="1"/>
    <col min="8455" max="8455" width="14.5703125" style="89" customWidth="1"/>
    <col min="8456" max="8456" width="11.42578125" style="89" customWidth="1"/>
    <col min="8457" max="8458" width="13" style="89" customWidth="1"/>
    <col min="8459" max="8468" width="9.42578125" style="89" customWidth="1"/>
    <col min="8469" max="8469" width="8.5703125" style="89" customWidth="1"/>
    <col min="8470" max="8470" width="9.42578125" style="89" customWidth="1"/>
    <col min="8471" max="8471" width="10.42578125" style="89" customWidth="1"/>
    <col min="8472" max="8472" width="6.42578125" style="89" customWidth="1"/>
    <col min="8473" max="8473" width="6.5703125" style="89" customWidth="1"/>
    <col min="8474" max="8475" width="4.42578125" style="89" customWidth="1"/>
    <col min="8476" max="8476" width="6.42578125" style="89" customWidth="1"/>
    <col min="8477" max="8477" width="7.5703125" style="89" customWidth="1"/>
    <col min="8478" max="8478" width="14.5703125" style="89" customWidth="1"/>
    <col min="8479" max="8480" width="11.42578125" style="89" customWidth="1"/>
    <col min="8481" max="8481" width="56.5703125" style="89" customWidth="1"/>
    <col min="8482" max="8482" width="9.42578125" style="89" customWidth="1"/>
    <col min="8483" max="8483" width="24.5703125" style="89" customWidth="1"/>
    <col min="8484" max="8484" width="22.5703125" style="89" customWidth="1"/>
    <col min="8485" max="8487" width="9.42578125" style="89" customWidth="1"/>
    <col min="8488" max="8489" width="12.42578125" style="89" customWidth="1"/>
    <col min="8490" max="8490" width="14.5703125" style="89" customWidth="1"/>
    <col min="8491" max="8491" width="5" style="89" customWidth="1"/>
    <col min="8492" max="8493" width="10.42578125" style="49" hidden="1" customWidth="1"/>
    <col min="8494" max="8494" width="5" style="89" customWidth="1"/>
    <col min="8495" max="8496" width="10.42578125" style="49" hidden="1" customWidth="1"/>
    <col min="8497" max="8497" width="5" style="89" customWidth="1"/>
    <col min="8498" max="8499" width="10.42578125" style="49" hidden="1" customWidth="1"/>
    <col min="8500" max="8500" width="5" style="89" customWidth="1"/>
    <col min="8501" max="8502" width="10.42578125" style="49" hidden="1" customWidth="1"/>
    <col min="8503" max="8503" width="5" style="89" customWidth="1"/>
    <col min="8504" max="8505" width="10.42578125" style="49" hidden="1" customWidth="1"/>
    <col min="8506" max="8506" width="5" style="89" customWidth="1"/>
    <col min="8507" max="8517" width="10.42578125" style="49" hidden="1" customWidth="1"/>
    <col min="8518" max="8518" width="6.5703125" style="89" customWidth="1"/>
    <col min="8519" max="8520" width="10.42578125" style="49" hidden="1" customWidth="1"/>
    <col min="8521" max="8521" width="6.42578125" style="89" customWidth="1"/>
    <col min="8522" max="8523" width="10.42578125" style="49" hidden="1" customWidth="1"/>
    <col min="8524" max="8524" width="5.42578125" style="89" customWidth="1"/>
    <col min="8525" max="8526" width="10.42578125" style="49" hidden="1" customWidth="1"/>
    <col min="8527" max="8527" width="4.5703125" style="89" customWidth="1"/>
    <col min="8528" max="8532" width="10.42578125" style="49" hidden="1" customWidth="1"/>
    <col min="8533" max="8533" width="8.42578125" style="89" customWidth="1"/>
    <col min="8534" max="8535" width="10.42578125" style="49" hidden="1" customWidth="1"/>
    <col min="8536" max="8536" width="5.42578125" style="89" customWidth="1"/>
    <col min="8537" max="8541" width="10.42578125" style="49" hidden="1" customWidth="1"/>
    <col min="8542" max="8542" width="5.5703125" style="89" customWidth="1"/>
    <col min="8543" max="8544" width="10.42578125" style="49" hidden="1" customWidth="1"/>
    <col min="8545" max="8545" width="5.42578125" style="89" customWidth="1"/>
    <col min="8546" max="8547" width="10.42578125" style="49" hidden="1" customWidth="1"/>
    <col min="8548" max="8548" width="5.42578125" style="89" customWidth="1"/>
    <col min="8549" max="8550" width="10.42578125" style="49" hidden="1" customWidth="1"/>
    <col min="8551" max="8551" width="6" style="89" customWidth="1"/>
    <col min="8552" max="8556" width="10.42578125" style="49" hidden="1" customWidth="1"/>
    <col min="8557" max="8557" width="5" style="89" customWidth="1"/>
    <col min="8558" max="8559" width="10.42578125" style="49" hidden="1" customWidth="1"/>
    <col min="8560" max="8560" width="7.42578125" style="89" customWidth="1"/>
    <col min="8561" max="8565" width="10.42578125" style="49" hidden="1" customWidth="1"/>
    <col min="8566" max="8566" width="5" style="89" customWidth="1"/>
    <col min="8567" max="8567" width="10.42578125" style="49" hidden="1" customWidth="1"/>
    <col min="8568" max="8568" width="5" style="89" customWidth="1"/>
    <col min="8569" max="8569" width="9.42578125" style="89" customWidth="1"/>
    <col min="8570" max="8570" width="10.42578125" style="49" hidden="1" customWidth="1"/>
    <col min="8571" max="8571" width="5" style="89" customWidth="1"/>
    <col min="8572" max="8573" width="10.42578125" style="49" hidden="1" customWidth="1"/>
    <col min="8574" max="8574" width="5" style="89" customWidth="1"/>
    <col min="8575" max="8576" width="10.42578125" style="49" hidden="1" customWidth="1"/>
    <col min="8577" max="8577" width="5" style="89" customWidth="1"/>
    <col min="8578" max="8587" width="10.42578125" style="49" hidden="1" customWidth="1"/>
    <col min="8588" max="8588" width="6.42578125" style="89" customWidth="1"/>
    <col min="8589" max="8589" width="10.42578125" style="49" hidden="1" customWidth="1"/>
    <col min="8590" max="8590" width="7.42578125" style="89" customWidth="1"/>
    <col min="8591" max="8601" width="10.42578125" style="49" hidden="1" customWidth="1"/>
    <col min="8602" max="8602" width="7.42578125" style="89" customWidth="1"/>
    <col min="8603" max="8604" width="10.42578125" style="49" hidden="1" customWidth="1"/>
    <col min="8605" max="8605" width="7.42578125" style="89" customWidth="1"/>
    <col min="8606" max="8612" width="10.42578125" style="49" hidden="1" customWidth="1"/>
    <col min="8613" max="8613" width="6.42578125" style="89" customWidth="1"/>
    <col min="8614" max="8632" width="10.42578125" style="49" hidden="1" customWidth="1"/>
    <col min="8633" max="8633" width="9.42578125" style="89" customWidth="1"/>
    <col min="8634" max="8634" width="10.42578125" style="49" hidden="1" customWidth="1"/>
    <col min="8635" max="8638" width="6.42578125" style="89" customWidth="1"/>
    <col min="8639" max="8639" width="6.5703125" style="89" customWidth="1"/>
    <col min="8640" max="8640" width="6.42578125" style="89" customWidth="1"/>
    <col min="8641" max="8657" width="10.42578125" style="49" hidden="1" customWidth="1"/>
    <col min="8658" max="8658" width="6.5703125" style="89" customWidth="1"/>
    <col min="8659" max="8659" width="6.42578125" style="89" customWidth="1"/>
    <col min="8660" max="8661" width="10.42578125" style="49" hidden="1" customWidth="1"/>
    <col min="8662" max="8662" width="6.42578125" style="89" customWidth="1"/>
    <col min="8663" max="8664" width="10.42578125" style="49" hidden="1" customWidth="1"/>
    <col min="8665" max="8665" width="7.42578125" style="89" customWidth="1"/>
    <col min="8666" max="8666" width="10.42578125" style="49" hidden="1" customWidth="1"/>
    <col min="8667" max="8667" width="6.42578125" style="89" customWidth="1"/>
    <col min="8668" max="8668" width="10.42578125" style="49" hidden="1" customWidth="1"/>
    <col min="8669" max="8669" width="9" style="89" customWidth="1"/>
    <col min="8670" max="8671" width="10.42578125" style="49" hidden="1" customWidth="1"/>
    <col min="8672" max="8672" width="8.5703125" style="89" customWidth="1"/>
    <col min="8673" max="8674" width="10.42578125" style="49" hidden="1" customWidth="1"/>
    <col min="8675" max="8675" width="6.42578125" style="89" customWidth="1"/>
    <col min="8676" max="8677" width="10.42578125" style="49" hidden="1" customWidth="1"/>
    <col min="8678" max="8678" width="7" style="89" customWidth="1"/>
    <col min="8679" max="8683" width="10.42578125" style="49" hidden="1" customWidth="1"/>
    <col min="8684" max="8684" width="7.5703125" style="89" customWidth="1"/>
    <col min="8685" max="8686" width="10.42578125" style="49" hidden="1" customWidth="1"/>
    <col min="8687" max="8687" width="7" style="89" customWidth="1"/>
    <col min="8688" max="8689" width="10.42578125" style="49" hidden="1" customWidth="1"/>
    <col min="8690" max="8690" width="7" style="89" customWidth="1"/>
    <col min="8691" max="8694" width="10.42578125" style="49" hidden="1" customWidth="1"/>
    <col min="8695" max="8695" width="6.42578125" style="89" customWidth="1"/>
    <col min="8696" max="8707" width="10.42578125" style="49" hidden="1" customWidth="1"/>
    <col min="8708" max="8708" width="10.42578125" style="49" hidden="1"/>
    <col min="8709" max="8709" width="41.42578125" style="89" customWidth="1"/>
    <col min="8710" max="8710" width="6.42578125" style="89" customWidth="1"/>
    <col min="8711" max="8711" width="14.5703125" style="89" customWidth="1"/>
    <col min="8712" max="8712" width="11.42578125" style="89" customWidth="1"/>
    <col min="8713" max="8714" width="13" style="89" customWidth="1"/>
    <col min="8715" max="8724" width="9.42578125" style="89" customWidth="1"/>
    <col min="8725" max="8725" width="8.5703125" style="89" customWidth="1"/>
    <col min="8726" max="8726" width="9.42578125" style="89" customWidth="1"/>
    <col min="8727" max="8727" width="10.42578125" style="89" customWidth="1"/>
    <col min="8728" max="8728" width="6.42578125" style="89" customWidth="1"/>
    <col min="8729" max="8729" width="6.5703125" style="89" customWidth="1"/>
    <col min="8730" max="8731" width="4.42578125" style="89" customWidth="1"/>
    <col min="8732" max="8732" width="6.42578125" style="89" customWidth="1"/>
    <col min="8733" max="8733" width="7.5703125" style="89" customWidth="1"/>
    <col min="8734" max="8734" width="14.5703125" style="89" customWidth="1"/>
    <col min="8735" max="8736" width="11.42578125" style="89" customWidth="1"/>
    <col min="8737" max="8737" width="56.5703125" style="89" customWidth="1"/>
    <col min="8738" max="8738" width="9.42578125" style="89" customWidth="1"/>
    <col min="8739" max="8739" width="24.5703125" style="89" customWidth="1"/>
    <col min="8740" max="8740" width="22.5703125" style="89" customWidth="1"/>
    <col min="8741" max="8743" width="9.42578125" style="89" customWidth="1"/>
    <col min="8744" max="8745" width="12.42578125" style="89" customWidth="1"/>
    <col min="8746" max="8746" width="14.5703125" style="89" customWidth="1"/>
    <col min="8747" max="8747" width="5" style="89" customWidth="1"/>
    <col min="8748" max="8749" width="10.42578125" style="49" hidden="1" customWidth="1"/>
    <col min="8750" max="8750" width="5" style="89" customWidth="1"/>
    <col min="8751" max="8752" width="10.42578125" style="49" hidden="1" customWidth="1"/>
    <col min="8753" max="8753" width="5" style="89" customWidth="1"/>
    <col min="8754" max="8755" width="10.42578125" style="49" hidden="1" customWidth="1"/>
    <col min="8756" max="8756" width="5" style="89" customWidth="1"/>
    <col min="8757" max="8758" width="10.42578125" style="49" hidden="1" customWidth="1"/>
    <col min="8759" max="8759" width="5" style="89" customWidth="1"/>
    <col min="8760" max="8761" width="10.42578125" style="49" hidden="1" customWidth="1"/>
    <col min="8762" max="8762" width="5" style="89" customWidth="1"/>
    <col min="8763" max="8773" width="10.42578125" style="49" hidden="1" customWidth="1"/>
    <col min="8774" max="8774" width="6.5703125" style="89" customWidth="1"/>
    <col min="8775" max="8776" width="10.42578125" style="49" hidden="1" customWidth="1"/>
    <col min="8777" max="8777" width="6.42578125" style="89" customWidth="1"/>
    <col min="8778" max="8779" width="10.42578125" style="49" hidden="1" customWidth="1"/>
    <col min="8780" max="8780" width="5.42578125" style="89" customWidth="1"/>
    <col min="8781" max="8782" width="10.42578125" style="49" hidden="1" customWidth="1"/>
    <col min="8783" max="8783" width="4.5703125" style="89" customWidth="1"/>
    <col min="8784" max="8788" width="10.42578125" style="49" hidden="1" customWidth="1"/>
    <col min="8789" max="8789" width="8.42578125" style="89" customWidth="1"/>
    <col min="8790" max="8791" width="10.42578125" style="49" hidden="1" customWidth="1"/>
    <col min="8792" max="8792" width="5.42578125" style="89" customWidth="1"/>
    <col min="8793" max="8797" width="10.42578125" style="49" hidden="1" customWidth="1"/>
    <col min="8798" max="8798" width="5.5703125" style="89" customWidth="1"/>
    <col min="8799" max="8800" width="10.42578125" style="49" hidden="1" customWidth="1"/>
    <col min="8801" max="8801" width="5.42578125" style="89" customWidth="1"/>
    <col min="8802" max="8803" width="10.42578125" style="49" hidden="1" customWidth="1"/>
    <col min="8804" max="8804" width="5.42578125" style="89" customWidth="1"/>
    <col min="8805" max="8806" width="10.42578125" style="49" hidden="1" customWidth="1"/>
    <col min="8807" max="8807" width="6" style="89" customWidth="1"/>
    <col min="8808" max="8812" width="10.42578125" style="49" hidden="1" customWidth="1"/>
    <col min="8813" max="8813" width="5" style="89" customWidth="1"/>
    <col min="8814" max="8815" width="10.42578125" style="49" hidden="1" customWidth="1"/>
    <col min="8816" max="8816" width="7.42578125" style="89" customWidth="1"/>
    <col min="8817" max="8821" width="10.42578125" style="49" hidden="1" customWidth="1"/>
    <col min="8822" max="8822" width="5" style="89" customWidth="1"/>
    <col min="8823" max="8823" width="10.42578125" style="49" hidden="1" customWidth="1"/>
    <col min="8824" max="8824" width="5" style="89" customWidth="1"/>
    <col min="8825" max="8825" width="9.42578125" style="89" customWidth="1"/>
    <col min="8826" max="8826" width="10.42578125" style="49" hidden="1" customWidth="1"/>
    <col min="8827" max="8827" width="5" style="89" customWidth="1"/>
    <col min="8828" max="8829" width="10.42578125" style="49" hidden="1" customWidth="1"/>
    <col min="8830" max="8830" width="5" style="89" customWidth="1"/>
    <col min="8831" max="8832" width="10.42578125" style="49" hidden="1" customWidth="1"/>
    <col min="8833" max="8833" width="5" style="89" customWidth="1"/>
    <col min="8834" max="8843" width="10.42578125" style="49" hidden="1" customWidth="1"/>
    <col min="8844" max="8844" width="6.42578125" style="89" customWidth="1"/>
    <col min="8845" max="8845" width="10.42578125" style="49" hidden="1" customWidth="1"/>
    <col min="8846" max="8846" width="7.42578125" style="89" customWidth="1"/>
    <col min="8847" max="8857" width="10.42578125" style="49" hidden="1" customWidth="1"/>
    <col min="8858" max="8858" width="7.42578125" style="89" customWidth="1"/>
    <col min="8859" max="8860" width="10.42578125" style="49" hidden="1" customWidth="1"/>
    <col min="8861" max="8861" width="7.42578125" style="89" customWidth="1"/>
    <col min="8862" max="8868" width="10.42578125" style="49" hidden="1" customWidth="1"/>
    <col min="8869" max="8869" width="6.42578125" style="89" customWidth="1"/>
    <col min="8870" max="8888" width="10.42578125" style="49" hidden="1" customWidth="1"/>
    <col min="8889" max="8889" width="9.42578125" style="89" customWidth="1"/>
    <col min="8890" max="8890" width="10.42578125" style="49" hidden="1" customWidth="1"/>
    <col min="8891" max="8894" width="6.42578125" style="89" customWidth="1"/>
    <col min="8895" max="8895" width="6.5703125" style="89" customWidth="1"/>
    <col min="8896" max="8896" width="6.42578125" style="89" customWidth="1"/>
    <col min="8897" max="8913" width="10.42578125" style="49" hidden="1" customWidth="1"/>
    <col min="8914" max="8914" width="6.5703125" style="89" customWidth="1"/>
    <col min="8915" max="8915" width="6.42578125" style="89" customWidth="1"/>
    <col min="8916" max="8917" width="10.42578125" style="49" hidden="1" customWidth="1"/>
    <col min="8918" max="8918" width="6.42578125" style="89" customWidth="1"/>
    <col min="8919" max="8920" width="10.42578125" style="49" hidden="1" customWidth="1"/>
    <col min="8921" max="8921" width="7.42578125" style="89" customWidth="1"/>
    <col min="8922" max="8922" width="10.42578125" style="49" hidden="1" customWidth="1"/>
    <col min="8923" max="8923" width="6.42578125" style="89" customWidth="1"/>
    <col min="8924" max="8924" width="10.42578125" style="49" hidden="1" customWidth="1"/>
    <col min="8925" max="8925" width="9" style="89" customWidth="1"/>
    <col min="8926" max="8927" width="10.42578125" style="49" hidden="1" customWidth="1"/>
    <col min="8928" max="8928" width="8.5703125" style="89" customWidth="1"/>
    <col min="8929" max="8930" width="10.42578125" style="49" hidden="1" customWidth="1"/>
    <col min="8931" max="8931" width="6.42578125" style="89" customWidth="1"/>
    <col min="8932" max="8933" width="10.42578125" style="49" hidden="1" customWidth="1"/>
    <col min="8934" max="8934" width="7" style="89" customWidth="1"/>
    <col min="8935" max="8939" width="10.42578125" style="49" hidden="1" customWidth="1"/>
    <col min="8940" max="8940" width="7.5703125" style="89" customWidth="1"/>
    <col min="8941" max="8942" width="10.42578125" style="49" hidden="1" customWidth="1"/>
    <col min="8943" max="8943" width="7" style="89" customWidth="1"/>
    <col min="8944" max="8945" width="10.42578125" style="49" hidden="1" customWidth="1"/>
    <col min="8946" max="8946" width="7" style="89" customWidth="1"/>
    <col min="8947" max="8950" width="10.42578125" style="49" hidden="1" customWidth="1"/>
    <col min="8951" max="8951" width="6.42578125" style="89" customWidth="1"/>
    <col min="8952" max="8963" width="10.42578125" style="49" hidden="1" customWidth="1"/>
    <col min="8964" max="8964" width="10.42578125" style="49" hidden="1"/>
    <col min="8965" max="8965" width="41.42578125" style="89" customWidth="1"/>
    <col min="8966" max="8966" width="6.42578125" style="89" customWidth="1"/>
    <col min="8967" max="8967" width="14.5703125" style="89" customWidth="1"/>
    <col min="8968" max="8968" width="11.42578125" style="89" customWidth="1"/>
    <col min="8969" max="8970" width="13" style="89" customWidth="1"/>
    <col min="8971" max="8980" width="9.42578125" style="89" customWidth="1"/>
    <col min="8981" max="8981" width="8.5703125" style="89" customWidth="1"/>
    <col min="8982" max="8982" width="9.42578125" style="89" customWidth="1"/>
    <col min="8983" max="8983" width="10.42578125" style="89" customWidth="1"/>
    <col min="8984" max="8984" width="6.42578125" style="89" customWidth="1"/>
    <col min="8985" max="8985" width="6.5703125" style="89" customWidth="1"/>
    <col min="8986" max="8987" width="4.42578125" style="89" customWidth="1"/>
    <col min="8988" max="8988" width="6.42578125" style="89" customWidth="1"/>
    <col min="8989" max="8989" width="7.5703125" style="89" customWidth="1"/>
    <col min="8990" max="8990" width="14.5703125" style="89" customWidth="1"/>
    <col min="8991" max="8992" width="11.42578125" style="89" customWidth="1"/>
    <col min="8993" max="8993" width="56.5703125" style="89" customWidth="1"/>
    <col min="8994" max="8994" width="9.42578125" style="89" customWidth="1"/>
    <col min="8995" max="8995" width="24.5703125" style="89" customWidth="1"/>
    <col min="8996" max="8996" width="22.5703125" style="89" customWidth="1"/>
    <col min="8997" max="8999" width="9.42578125" style="89" customWidth="1"/>
    <col min="9000" max="9001" width="12.42578125" style="89" customWidth="1"/>
    <col min="9002" max="9002" width="14.5703125" style="89" customWidth="1"/>
    <col min="9003" max="9003" width="5" style="89" customWidth="1"/>
    <col min="9004" max="9005" width="10.42578125" style="49" hidden="1" customWidth="1"/>
    <col min="9006" max="9006" width="5" style="89" customWidth="1"/>
    <col min="9007" max="9008" width="10.42578125" style="49" hidden="1" customWidth="1"/>
    <col min="9009" max="9009" width="5" style="89" customWidth="1"/>
    <col min="9010" max="9011" width="10.42578125" style="49" hidden="1" customWidth="1"/>
    <col min="9012" max="9012" width="5" style="89" customWidth="1"/>
    <col min="9013" max="9014" width="10.42578125" style="49" hidden="1" customWidth="1"/>
    <col min="9015" max="9015" width="5" style="89" customWidth="1"/>
    <col min="9016" max="9017" width="10.42578125" style="49" hidden="1" customWidth="1"/>
    <col min="9018" max="9018" width="5" style="89" customWidth="1"/>
    <col min="9019" max="9029" width="10.42578125" style="49" hidden="1" customWidth="1"/>
    <col min="9030" max="9030" width="6.5703125" style="89" customWidth="1"/>
    <col min="9031" max="9032" width="10.42578125" style="49" hidden="1" customWidth="1"/>
    <col min="9033" max="9033" width="6.42578125" style="89" customWidth="1"/>
    <col min="9034" max="9035" width="10.42578125" style="49" hidden="1" customWidth="1"/>
    <col min="9036" max="9036" width="5.42578125" style="89" customWidth="1"/>
    <col min="9037" max="9038" width="10.42578125" style="49" hidden="1" customWidth="1"/>
    <col min="9039" max="9039" width="4.5703125" style="89" customWidth="1"/>
    <col min="9040" max="9044" width="10.42578125" style="49" hidden="1" customWidth="1"/>
    <col min="9045" max="9045" width="8.42578125" style="89" customWidth="1"/>
    <col min="9046" max="9047" width="10.42578125" style="49" hidden="1" customWidth="1"/>
    <col min="9048" max="9048" width="5.42578125" style="89" customWidth="1"/>
    <col min="9049" max="9053" width="10.42578125" style="49" hidden="1" customWidth="1"/>
    <col min="9054" max="9054" width="5.5703125" style="89" customWidth="1"/>
    <col min="9055" max="9056" width="10.42578125" style="49" hidden="1" customWidth="1"/>
    <col min="9057" max="9057" width="5.42578125" style="89" customWidth="1"/>
    <col min="9058" max="9059" width="10.42578125" style="49" hidden="1" customWidth="1"/>
    <col min="9060" max="9060" width="5.42578125" style="89" customWidth="1"/>
    <col min="9061" max="9062" width="10.42578125" style="49" hidden="1" customWidth="1"/>
    <col min="9063" max="9063" width="6" style="89" customWidth="1"/>
    <col min="9064" max="9068" width="10.42578125" style="49" hidden="1" customWidth="1"/>
    <col min="9069" max="9069" width="5" style="89" customWidth="1"/>
    <col min="9070" max="9071" width="10.42578125" style="49" hidden="1" customWidth="1"/>
    <col min="9072" max="9072" width="7.42578125" style="89" customWidth="1"/>
    <col min="9073" max="9077" width="10.42578125" style="49" hidden="1" customWidth="1"/>
    <col min="9078" max="9078" width="5" style="89" customWidth="1"/>
    <col min="9079" max="9079" width="10.42578125" style="49" hidden="1" customWidth="1"/>
    <col min="9080" max="9080" width="5" style="89" customWidth="1"/>
    <col min="9081" max="9081" width="9.42578125" style="89" customWidth="1"/>
    <col min="9082" max="9082" width="10.42578125" style="49" hidden="1" customWidth="1"/>
    <col min="9083" max="9083" width="5" style="89" customWidth="1"/>
    <col min="9084" max="9085" width="10.42578125" style="49" hidden="1" customWidth="1"/>
    <col min="9086" max="9086" width="5" style="89" customWidth="1"/>
    <col min="9087" max="9088" width="10.42578125" style="49" hidden="1" customWidth="1"/>
    <col min="9089" max="9089" width="5" style="89" customWidth="1"/>
    <col min="9090" max="9099" width="10.42578125" style="49" hidden="1" customWidth="1"/>
    <col min="9100" max="9100" width="6.42578125" style="89" customWidth="1"/>
    <col min="9101" max="9101" width="10.42578125" style="49" hidden="1" customWidth="1"/>
    <col min="9102" max="9102" width="7.42578125" style="89" customWidth="1"/>
    <col min="9103" max="9113" width="10.42578125" style="49" hidden="1" customWidth="1"/>
    <col min="9114" max="9114" width="7.42578125" style="89" customWidth="1"/>
    <col min="9115" max="9116" width="10.42578125" style="49" hidden="1" customWidth="1"/>
    <col min="9117" max="9117" width="7.42578125" style="89" customWidth="1"/>
    <col min="9118" max="9124" width="10.42578125" style="49" hidden="1" customWidth="1"/>
    <col min="9125" max="9125" width="6.42578125" style="89" customWidth="1"/>
    <col min="9126" max="9144" width="10.42578125" style="49" hidden="1" customWidth="1"/>
    <col min="9145" max="9145" width="9.42578125" style="89" customWidth="1"/>
    <col min="9146" max="9146" width="10.42578125" style="49" hidden="1" customWidth="1"/>
    <col min="9147" max="9150" width="6.42578125" style="89" customWidth="1"/>
    <col min="9151" max="9151" width="6.5703125" style="89" customWidth="1"/>
    <col min="9152" max="9152" width="6.42578125" style="89" customWidth="1"/>
    <col min="9153" max="9169" width="10.42578125" style="49" hidden="1" customWidth="1"/>
    <col min="9170" max="9170" width="6.5703125" style="89" customWidth="1"/>
    <col min="9171" max="9171" width="6.42578125" style="89" customWidth="1"/>
    <col min="9172" max="9173" width="10.42578125" style="49" hidden="1" customWidth="1"/>
    <col min="9174" max="9174" width="6.42578125" style="89" customWidth="1"/>
    <col min="9175" max="9176" width="10.42578125" style="49" hidden="1" customWidth="1"/>
    <col min="9177" max="9177" width="7.42578125" style="89" customWidth="1"/>
    <col min="9178" max="9178" width="10.42578125" style="49" hidden="1" customWidth="1"/>
    <col min="9179" max="9179" width="6.42578125" style="89" customWidth="1"/>
    <col min="9180" max="9180" width="10.42578125" style="49" hidden="1" customWidth="1"/>
    <col min="9181" max="9181" width="9" style="89" customWidth="1"/>
    <col min="9182" max="9183" width="10.42578125" style="49" hidden="1" customWidth="1"/>
    <col min="9184" max="9184" width="8.5703125" style="89" customWidth="1"/>
    <col min="9185" max="9186" width="10.42578125" style="49" hidden="1" customWidth="1"/>
    <col min="9187" max="9187" width="6.42578125" style="89" customWidth="1"/>
    <col min="9188" max="9189" width="10.42578125" style="49" hidden="1" customWidth="1"/>
    <col min="9190" max="9190" width="7" style="89" customWidth="1"/>
    <col min="9191" max="9195" width="10.42578125" style="49" hidden="1" customWidth="1"/>
    <col min="9196" max="9196" width="7.5703125" style="89" customWidth="1"/>
    <col min="9197" max="9198" width="10.42578125" style="49" hidden="1" customWidth="1"/>
    <col min="9199" max="9199" width="7" style="89" customWidth="1"/>
    <col min="9200" max="9201" width="10.42578125" style="49" hidden="1" customWidth="1"/>
    <col min="9202" max="9202" width="7" style="89" customWidth="1"/>
    <col min="9203" max="9206" width="10.42578125" style="49" hidden="1" customWidth="1"/>
    <col min="9207" max="9207" width="6.42578125" style="89" customWidth="1"/>
    <col min="9208" max="9219" width="10.42578125" style="49" hidden="1" customWidth="1"/>
    <col min="9220" max="9220" width="10.42578125" style="49" hidden="1"/>
    <col min="9221" max="9221" width="41.42578125" style="89" customWidth="1"/>
    <col min="9222" max="9222" width="6.42578125" style="89" customWidth="1"/>
    <col min="9223" max="9223" width="14.5703125" style="89" customWidth="1"/>
    <col min="9224" max="9224" width="11.42578125" style="89" customWidth="1"/>
    <col min="9225" max="9226" width="13" style="89" customWidth="1"/>
    <col min="9227" max="9236" width="9.42578125" style="89" customWidth="1"/>
    <col min="9237" max="9237" width="8.5703125" style="89" customWidth="1"/>
    <col min="9238" max="9238" width="9.42578125" style="89" customWidth="1"/>
    <col min="9239" max="9239" width="10.42578125" style="89" customWidth="1"/>
    <col min="9240" max="9240" width="6.42578125" style="89" customWidth="1"/>
    <col min="9241" max="9241" width="6.5703125" style="89" customWidth="1"/>
    <col min="9242" max="9243" width="4.42578125" style="89" customWidth="1"/>
    <col min="9244" max="9244" width="6.42578125" style="89" customWidth="1"/>
    <col min="9245" max="9245" width="7.5703125" style="89" customWidth="1"/>
    <col min="9246" max="9246" width="14.5703125" style="89" customWidth="1"/>
    <col min="9247" max="9248" width="11.42578125" style="89" customWidth="1"/>
    <col min="9249" max="9249" width="56.5703125" style="89" customWidth="1"/>
    <col min="9250" max="9250" width="9.42578125" style="89" customWidth="1"/>
    <col min="9251" max="9251" width="24.5703125" style="89" customWidth="1"/>
    <col min="9252" max="9252" width="22.5703125" style="89" customWidth="1"/>
    <col min="9253" max="9255" width="9.42578125" style="89" customWidth="1"/>
    <col min="9256" max="9257" width="12.42578125" style="89" customWidth="1"/>
    <col min="9258" max="9258" width="14.5703125" style="89" customWidth="1"/>
    <col min="9259" max="9259" width="5" style="89" customWidth="1"/>
    <col min="9260" max="9261" width="10.42578125" style="49" hidden="1" customWidth="1"/>
    <col min="9262" max="9262" width="5" style="89" customWidth="1"/>
    <col min="9263" max="9264" width="10.42578125" style="49" hidden="1" customWidth="1"/>
    <col min="9265" max="9265" width="5" style="89" customWidth="1"/>
    <col min="9266" max="9267" width="10.42578125" style="49" hidden="1" customWidth="1"/>
    <col min="9268" max="9268" width="5" style="89" customWidth="1"/>
    <col min="9269" max="9270" width="10.42578125" style="49" hidden="1" customWidth="1"/>
    <col min="9271" max="9271" width="5" style="89" customWidth="1"/>
    <col min="9272" max="9273" width="10.42578125" style="49" hidden="1" customWidth="1"/>
    <col min="9274" max="9274" width="5" style="89" customWidth="1"/>
    <col min="9275" max="9285" width="10.42578125" style="49" hidden="1" customWidth="1"/>
    <col min="9286" max="9286" width="6.5703125" style="89" customWidth="1"/>
    <col min="9287" max="9288" width="10.42578125" style="49" hidden="1" customWidth="1"/>
    <col min="9289" max="9289" width="6.42578125" style="89" customWidth="1"/>
    <col min="9290" max="9291" width="10.42578125" style="49" hidden="1" customWidth="1"/>
    <col min="9292" max="9292" width="5.42578125" style="89" customWidth="1"/>
    <col min="9293" max="9294" width="10.42578125" style="49" hidden="1" customWidth="1"/>
    <col min="9295" max="9295" width="4.5703125" style="89" customWidth="1"/>
    <col min="9296" max="9300" width="10.42578125" style="49" hidden="1" customWidth="1"/>
    <col min="9301" max="9301" width="8.42578125" style="89" customWidth="1"/>
    <col min="9302" max="9303" width="10.42578125" style="49" hidden="1" customWidth="1"/>
    <col min="9304" max="9304" width="5.42578125" style="89" customWidth="1"/>
    <col min="9305" max="9309" width="10.42578125" style="49" hidden="1" customWidth="1"/>
    <col min="9310" max="9310" width="5.5703125" style="89" customWidth="1"/>
    <col min="9311" max="9312" width="10.42578125" style="49" hidden="1" customWidth="1"/>
    <col min="9313" max="9313" width="5.42578125" style="89" customWidth="1"/>
    <col min="9314" max="9315" width="10.42578125" style="49" hidden="1" customWidth="1"/>
    <col min="9316" max="9316" width="5.42578125" style="89" customWidth="1"/>
    <col min="9317" max="9318" width="10.42578125" style="49" hidden="1" customWidth="1"/>
    <col min="9319" max="9319" width="6" style="89" customWidth="1"/>
    <col min="9320" max="9324" width="10.42578125" style="49" hidden="1" customWidth="1"/>
    <col min="9325" max="9325" width="5" style="89" customWidth="1"/>
    <col min="9326" max="9327" width="10.42578125" style="49" hidden="1" customWidth="1"/>
    <col min="9328" max="9328" width="7.42578125" style="89" customWidth="1"/>
    <col min="9329" max="9333" width="10.42578125" style="49" hidden="1" customWidth="1"/>
    <col min="9334" max="9334" width="5" style="89" customWidth="1"/>
    <col min="9335" max="9335" width="10.42578125" style="49" hidden="1" customWidth="1"/>
    <col min="9336" max="9336" width="5" style="89" customWidth="1"/>
    <col min="9337" max="9337" width="9.42578125" style="89" customWidth="1"/>
    <col min="9338" max="9338" width="10.42578125" style="49" hidden="1" customWidth="1"/>
    <col min="9339" max="9339" width="5" style="89" customWidth="1"/>
    <col min="9340" max="9341" width="10.42578125" style="49" hidden="1" customWidth="1"/>
    <col min="9342" max="9342" width="5" style="89" customWidth="1"/>
    <col min="9343" max="9344" width="10.42578125" style="49" hidden="1" customWidth="1"/>
    <col min="9345" max="9345" width="5" style="89" customWidth="1"/>
    <col min="9346" max="9355" width="10.42578125" style="49" hidden="1" customWidth="1"/>
    <col min="9356" max="9356" width="6.42578125" style="89" customWidth="1"/>
    <col min="9357" max="9357" width="10.42578125" style="49" hidden="1" customWidth="1"/>
    <col min="9358" max="9358" width="7.42578125" style="89" customWidth="1"/>
    <col min="9359" max="9369" width="10.42578125" style="49" hidden="1" customWidth="1"/>
    <col min="9370" max="9370" width="7.42578125" style="89" customWidth="1"/>
    <col min="9371" max="9372" width="10.42578125" style="49" hidden="1" customWidth="1"/>
    <col min="9373" max="9373" width="7.42578125" style="89" customWidth="1"/>
    <col min="9374" max="9380" width="10.42578125" style="49" hidden="1" customWidth="1"/>
    <col min="9381" max="9381" width="6.42578125" style="89" customWidth="1"/>
    <col min="9382" max="9400" width="10.42578125" style="49" hidden="1" customWidth="1"/>
    <col min="9401" max="9401" width="9.42578125" style="89" customWidth="1"/>
    <col min="9402" max="9402" width="10.42578125" style="49" hidden="1" customWidth="1"/>
    <col min="9403" max="9406" width="6.42578125" style="89" customWidth="1"/>
    <col min="9407" max="9407" width="6.5703125" style="89" customWidth="1"/>
    <col min="9408" max="9408" width="6.42578125" style="89" customWidth="1"/>
    <col min="9409" max="9425" width="10.42578125" style="49" hidden="1" customWidth="1"/>
    <col min="9426" max="9426" width="6.5703125" style="89" customWidth="1"/>
    <col min="9427" max="9427" width="6.42578125" style="89" customWidth="1"/>
    <col min="9428" max="9429" width="10.42578125" style="49" hidden="1" customWidth="1"/>
    <col min="9430" max="9430" width="6.42578125" style="89" customWidth="1"/>
    <col min="9431" max="9432" width="10.42578125" style="49" hidden="1" customWidth="1"/>
    <col min="9433" max="9433" width="7.42578125" style="89" customWidth="1"/>
    <col min="9434" max="9434" width="10.42578125" style="49" hidden="1" customWidth="1"/>
    <col min="9435" max="9435" width="6.42578125" style="89" customWidth="1"/>
    <col min="9436" max="9436" width="10.42578125" style="49" hidden="1" customWidth="1"/>
    <col min="9437" max="9437" width="9" style="89" customWidth="1"/>
    <col min="9438" max="9439" width="10.42578125" style="49" hidden="1" customWidth="1"/>
    <col min="9440" max="9440" width="8.5703125" style="89" customWidth="1"/>
    <col min="9441" max="9442" width="10.42578125" style="49" hidden="1" customWidth="1"/>
    <col min="9443" max="9443" width="6.42578125" style="89" customWidth="1"/>
    <col min="9444" max="9445" width="10.42578125" style="49" hidden="1" customWidth="1"/>
    <col min="9446" max="9446" width="7" style="89" customWidth="1"/>
    <col min="9447" max="9451" width="10.42578125" style="49" hidden="1" customWidth="1"/>
    <col min="9452" max="9452" width="7.5703125" style="89" customWidth="1"/>
    <col min="9453" max="9454" width="10.42578125" style="49" hidden="1" customWidth="1"/>
    <col min="9455" max="9455" width="7" style="89" customWidth="1"/>
    <col min="9456" max="9457" width="10.42578125" style="49" hidden="1" customWidth="1"/>
    <col min="9458" max="9458" width="7" style="89" customWidth="1"/>
    <col min="9459" max="9462" width="10.42578125" style="49" hidden="1" customWidth="1"/>
    <col min="9463" max="9463" width="6.42578125" style="89" customWidth="1"/>
    <col min="9464" max="9475" width="10.42578125" style="49" hidden="1" customWidth="1"/>
    <col min="9476" max="9476" width="10.42578125" style="49" hidden="1"/>
    <col min="9477" max="9477" width="41.42578125" style="89" customWidth="1"/>
    <col min="9478" max="9478" width="6.42578125" style="89" customWidth="1"/>
    <col min="9479" max="9479" width="14.5703125" style="89" customWidth="1"/>
    <col min="9480" max="9480" width="11.42578125" style="89" customWidth="1"/>
    <col min="9481" max="9482" width="13" style="89" customWidth="1"/>
    <col min="9483" max="9492" width="9.42578125" style="89" customWidth="1"/>
    <col min="9493" max="9493" width="8.5703125" style="89" customWidth="1"/>
    <col min="9494" max="9494" width="9.42578125" style="89" customWidth="1"/>
    <col min="9495" max="9495" width="10.42578125" style="89" customWidth="1"/>
    <col min="9496" max="9496" width="6.42578125" style="89" customWidth="1"/>
    <col min="9497" max="9497" width="6.5703125" style="89" customWidth="1"/>
    <col min="9498" max="9499" width="4.42578125" style="89" customWidth="1"/>
    <col min="9500" max="9500" width="6.42578125" style="89" customWidth="1"/>
    <col min="9501" max="9501" width="7.5703125" style="89" customWidth="1"/>
    <col min="9502" max="9502" width="14.5703125" style="89" customWidth="1"/>
    <col min="9503" max="9504" width="11.42578125" style="89" customWidth="1"/>
    <col min="9505" max="9505" width="56.5703125" style="89" customWidth="1"/>
    <col min="9506" max="9506" width="9.42578125" style="89" customWidth="1"/>
    <col min="9507" max="9507" width="24.5703125" style="89" customWidth="1"/>
    <col min="9508" max="9508" width="22.5703125" style="89" customWidth="1"/>
    <col min="9509" max="9511" width="9.42578125" style="89" customWidth="1"/>
    <col min="9512" max="9513" width="12.42578125" style="89" customWidth="1"/>
    <col min="9514" max="9514" width="14.5703125" style="89" customWidth="1"/>
    <col min="9515" max="9515" width="5" style="89" customWidth="1"/>
    <col min="9516" max="9517" width="10.42578125" style="49" hidden="1" customWidth="1"/>
    <col min="9518" max="9518" width="5" style="89" customWidth="1"/>
    <col min="9519" max="9520" width="10.42578125" style="49" hidden="1" customWidth="1"/>
    <col min="9521" max="9521" width="5" style="89" customWidth="1"/>
    <col min="9522" max="9523" width="10.42578125" style="49" hidden="1" customWidth="1"/>
    <col min="9524" max="9524" width="5" style="89" customWidth="1"/>
    <col min="9525" max="9526" width="10.42578125" style="49" hidden="1" customWidth="1"/>
    <col min="9527" max="9527" width="5" style="89" customWidth="1"/>
    <col min="9528" max="9529" width="10.42578125" style="49" hidden="1" customWidth="1"/>
    <col min="9530" max="9530" width="5" style="89" customWidth="1"/>
    <col min="9531" max="9541" width="10.42578125" style="49" hidden="1" customWidth="1"/>
    <col min="9542" max="9542" width="6.5703125" style="89" customWidth="1"/>
    <col min="9543" max="9544" width="10.42578125" style="49" hidden="1" customWidth="1"/>
    <col min="9545" max="9545" width="6.42578125" style="89" customWidth="1"/>
    <col min="9546" max="9547" width="10.42578125" style="49" hidden="1" customWidth="1"/>
    <col min="9548" max="9548" width="5.42578125" style="89" customWidth="1"/>
    <col min="9549" max="9550" width="10.42578125" style="49" hidden="1" customWidth="1"/>
    <col min="9551" max="9551" width="4.5703125" style="89" customWidth="1"/>
    <col min="9552" max="9556" width="10.42578125" style="49" hidden="1" customWidth="1"/>
    <col min="9557" max="9557" width="8.42578125" style="89" customWidth="1"/>
    <col min="9558" max="9559" width="10.42578125" style="49" hidden="1" customWidth="1"/>
    <col min="9560" max="9560" width="5.42578125" style="89" customWidth="1"/>
    <col min="9561" max="9565" width="10.42578125" style="49" hidden="1" customWidth="1"/>
    <col min="9566" max="9566" width="5.5703125" style="89" customWidth="1"/>
    <col min="9567" max="9568" width="10.42578125" style="49" hidden="1" customWidth="1"/>
    <col min="9569" max="9569" width="5.42578125" style="89" customWidth="1"/>
    <col min="9570" max="9571" width="10.42578125" style="49" hidden="1" customWidth="1"/>
    <col min="9572" max="9572" width="5.42578125" style="89" customWidth="1"/>
    <col min="9573" max="9574" width="10.42578125" style="49" hidden="1" customWidth="1"/>
    <col min="9575" max="9575" width="6" style="89" customWidth="1"/>
    <col min="9576" max="9580" width="10.42578125" style="49" hidden="1" customWidth="1"/>
    <col min="9581" max="9581" width="5" style="89" customWidth="1"/>
    <col min="9582" max="9583" width="10.42578125" style="49" hidden="1" customWidth="1"/>
    <col min="9584" max="9584" width="7.42578125" style="89" customWidth="1"/>
    <col min="9585" max="9589" width="10.42578125" style="49" hidden="1" customWidth="1"/>
    <col min="9590" max="9590" width="5" style="89" customWidth="1"/>
    <col min="9591" max="9591" width="10.42578125" style="49" hidden="1" customWidth="1"/>
    <col min="9592" max="9592" width="5" style="89" customWidth="1"/>
    <col min="9593" max="9593" width="9.42578125" style="89" customWidth="1"/>
    <col min="9594" max="9594" width="10.42578125" style="49" hidden="1" customWidth="1"/>
    <col min="9595" max="9595" width="5" style="89" customWidth="1"/>
    <col min="9596" max="9597" width="10.42578125" style="49" hidden="1" customWidth="1"/>
    <col min="9598" max="9598" width="5" style="89" customWidth="1"/>
    <col min="9599" max="9600" width="10.42578125" style="49" hidden="1" customWidth="1"/>
    <col min="9601" max="9601" width="5" style="89" customWidth="1"/>
    <col min="9602" max="9611" width="10.42578125" style="49" hidden="1" customWidth="1"/>
    <col min="9612" max="9612" width="6.42578125" style="89" customWidth="1"/>
    <col min="9613" max="9613" width="10.42578125" style="49" hidden="1" customWidth="1"/>
    <col min="9614" max="9614" width="7.42578125" style="89" customWidth="1"/>
    <col min="9615" max="9625" width="10.42578125" style="49" hidden="1" customWidth="1"/>
    <col min="9626" max="9626" width="7.42578125" style="89" customWidth="1"/>
    <col min="9627" max="9628" width="10.42578125" style="49" hidden="1" customWidth="1"/>
    <col min="9629" max="9629" width="7.42578125" style="89" customWidth="1"/>
    <col min="9630" max="9636" width="10.42578125" style="49" hidden="1" customWidth="1"/>
    <col min="9637" max="9637" width="6.42578125" style="89" customWidth="1"/>
    <col min="9638" max="9656" width="10.42578125" style="49" hidden="1" customWidth="1"/>
    <col min="9657" max="9657" width="9.42578125" style="89" customWidth="1"/>
    <col min="9658" max="9658" width="10.42578125" style="49" hidden="1" customWidth="1"/>
    <col min="9659" max="9662" width="6.42578125" style="89" customWidth="1"/>
    <col min="9663" max="9663" width="6.5703125" style="89" customWidth="1"/>
    <col min="9664" max="9664" width="6.42578125" style="89" customWidth="1"/>
    <col min="9665" max="9681" width="10.42578125" style="49" hidden="1" customWidth="1"/>
    <col min="9682" max="9682" width="6.5703125" style="89" customWidth="1"/>
    <col min="9683" max="9683" width="6.42578125" style="89" customWidth="1"/>
    <col min="9684" max="9685" width="10.42578125" style="49" hidden="1" customWidth="1"/>
    <col min="9686" max="9686" width="6.42578125" style="89" customWidth="1"/>
    <col min="9687" max="9688" width="10.42578125" style="49" hidden="1" customWidth="1"/>
    <col min="9689" max="9689" width="7.42578125" style="89" customWidth="1"/>
    <col min="9690" max="9690" width="10.42578125" style="49" hidden="1" customWidth="1"/>
    <col min="9691" max="9691" width="6.42578125" style="89" customWidth="1"/>
    <col min="9692" max="9692" width="10.42578125" style="49" hidden="1" customWidth="1"/>
    <col min="9693" max="9693" width="9" style="89" customWidth="1"/>
    <col min="9694" max="9695" width="10.42578125" style="49" hidden="1" customWidth="1"/>
    <col min="9696" max="9696" width="8.5703125" style="89" customWidth="1"/>
    <col min="9697" max="9698" width="10.42578125" style="49" hidden="1" customWidth="1"/>
    <col min="9699" max="9699" width="6.42578125" style="89" customWidth="1"/>
    <col min="9700" max="9701" width="10.42578125" style="49" hidden="1" customWidth="1"/>
    <col min="9702" max="9702" width="7" style="89" customWidth="1"/>
    <col min="9703" max="9707" width="10.42578125" style="49" hidden="1" customWidth="1"/>
    <col min="9708" max="9708" width="7.5703125" style="89" customWidth="1"/>
    <col min="9709" max="9710" width="10.42578125" style="49" hidden="1" customWidth="1"/>
    <col min="9711" max="9711" width="7" style="89" customWidth="1"/>
    <col min="9712" max="9713" width="10.42578125" style="49" hidden="1" customWidth="1"/>
    <col min="9714" max="9714" width="7" style="89" customWidth="1"/>
    <col min="9715" max="9718" width="10.42578125" style="49" hidden="1" customWidth="1"/>
    <col min="9719" max="9719" width="6.42578125" style="89" customWidth="1"/>
    <col min="9720" max="9731" width="10.42578125" style="49" hidden="1" customWidth="1"/>
    <col min="9732" max="9732" width="10.42578125" style="49" hidden="1"/>
    <col min="9733" max="9733" width="41.42578125" style="89" customWidth="1"/>
    <col min="9734" max="9734" width="6.42578125" style="89" customWidth="1"/>
    <col min="9735" max="9735" width="14.5703125" style="89" customWidth="1"/>
    <col min="9736" max="9736" width="11.42578125" style="89" customWidth="1"/>
    <col min="9737" max="9738" width="13" style="89" customWidth="1"/>
    <col min="9739" max="9748" width="9.42578125" style="89" customWidth="1"/>
    <col min="9749" max="9749" width="8.5703125" style="89" customWidth="1"/>
    <col min="9750" max="9750" width="9.42578125" style="89" customWidth="1"/>
    <col min="9751" max="9751" width="10.42578125" style="89" customWidth="1"/>
    <col min="9752" max="9752" width="6.42578125" style="89" customWidth="1"/>
    <col min="9753" max="9753" width="6.5703125" style="89" customWidth="1"/>
    <col min="9754" max="9755" width="4.42578125" style="89" customWidth="1"/>
    <col min="9756" max="9756" width="6.42578125" style="89" customWidth="1"/>
    <col min="9757" max="9757" width="7.5703125" style="89" customWidth="1"/>
    <col min="9758" max="9758" width="14.5703125" style="89" customWidth="1"/>
    <col min="9759" max="9760" width="11.42578125" style="89" customWidth="1"/>
    <col min="9761" max="9761" width="56.5703125" style="89" customWidth="1"/>
    <col min="9762" max="9762" width="9.42578125" style="89" customWidth="1"/>
    <col min="9763" max="9763" width="24.5703125" style="89" customWidth="1"/>
    <col min="9764" max="9764" width="22.5703125" style="89" customWidth="1"/>
    <col min="9765" max="9767" width="9.42578125" style="89" customWidth="1"/>
    <col min="9768" max="9769" width="12.42578125" style="89" customWidth="1"/>
    <col min="9770" max="9770" width="14.5703125" style="89" customWidth="1"/>
    <col min="9771" max="9771" width="5" style="89" customWidth="1"/>
    <col min="9772" max="9773" width="10.42578125" style="49" hidden="1" customWidth="1"/>
    <col min="9774" max="9774" width="5" style="89" customWidth="1"/>
    <col min="9775" max="9776" width="10.42578125" style="49" hidden="1" customWidth="1"/>
    <col min="9777" max="9777" width="5" style="89" customWidth="1"/>
    <col min="9778" max="9779" width="10.42578125" style="49" hidden="1" customWidth="1"/>
    <col min="9780" max="9780" width="5" style="89" customWidth="1"/>
    <col min="9781" max="9782" width="10.42578125" style="49" hidden="1" customWidth="1"/>
    <col min="9783" max="9783" width="5" style="89" customWidth="1"/>
    <col min="9784" max="9785" width="10.42578125" style="49" hidden="1" customWidth="1"/>
    <col min="9786" max="9786" width="5" style="89" customWidth="1"/>
    <col min="9787" max="9797" width="10.42578125" style="49" hidden="1" customWidth="1"/>
    <col min="9798" max="9798" width="6.5703125" style="89" customWidth="1"/>
    <col min="9799" max="9800" width="10.42578125" style="49" hidden="1" customWidth="1"/>
    <col min="9801" max="9801" width="6.42578125" style="89" customWidth="1"/>
    <col min="9802" max="9803" width="10.42578125" style="49" hidden="1" customWidth="1"/>
    <col min="9804" max="9804" width="5.42578125" style="89" customWidth="1"/>
    <col min="9805" max="9806" width="10.42578125" style="49" hidden="1" customWidth="1"/>
    <col min="9807" max="9807" width="4.5703125" style="89" customWidth="1"/>
    <col min="9808" max="9812" width="10.42578125" style="49" hidden="1" customWidth="1"/>
    <col min="9813" max="9813" width="8.42578125" style="89" customWidth="1"/>
    <col min="9814" max="9815" width="10.42578125" style="49" hidden="1" customWidth="1"/>
    <col min="9816" max="9816" width="5.42578125" style="89" customWidth="1"/>
    <col min="9817" max="9821" width="10.42578125" style="49" hidden="1" customWidth="1"/>
    <col min="9822" max="9822" width="5.5703125" style="89" customWidth="1"/>
    <col min="9823" max="9824" width="10.42578125" style="49" hidden="1" customWidth="1"/>
    <col min="9825" max="9825" width="5.42578125" style="89" customWidth="1"/>
    <col min="9826" max="9827" width="10.42578125" style="49" hidden="1" customWidth="1"/>
    <col min="9828" max="9828" width="5.42578125" style="89" customWidth="1"/>
    <col min="9829" max="9830" width="10.42578125" style="49" hidden="1" customWidth="1"/>
    <col min="9831" max="9831" width="6" style="89" customWidth="1"/>
    <col min="9832" max="9836" width="10.42578125" style="49" hidden="1" customWidth="1"/>
    <col min="9837" max="9837" width="5" style="89" customWidth="1"/>
    <col min="9838" max="9839" width="10.42578125" style="49" hidden="1" customWidth="1"/>
    <col min="9840" max="9840" width="7.42578125" style="89" customWidth="1"/>
    <col min="9841" max="9845" width="10.42578125" style="49" hidden="1" customWidth="1"/>
    <col min="9846" max="9846" width="5" style="89" customWidth="1"/>
    <col min="9847" max="9847" width="10.42578125" style="49" hidden="1" customWidth="1"/>
    <col min="9848" max="9848" width="5" style="89" customWidth="1"/>
    <col min="9849" max="9849" width="9.42578125" style="89" customWidth="1"/>
    <col min="9850" max="9850" width="10.42578125" style="49" hidden="1" customWidth="1"/>
    <col min="9851" max="9851" width="5" style="89" customWidth="1"/>
    <col min="9852" max="9853" width="10.42578125" style="49" hidden="1" customWidth="1"/>
    <col min="9854" max="9854" width="5" style="89" customWidth="1"/>
    <col min="9855" max="9856" width="10.42578125" style="49" hidden="1" customWidth="1"/>
    <col min="9857" max="9857" width="5" style="89" customWidth="1"/>
    <col min="9858" max="9867" width="10.42578125" style="49" hidden="1" customWidth="1"/>
    <col min="9868" max="9868" width="6.42578125" style="89" customWidth="1"/>
    <col min="9869" max="9869" width="10.42578125" style="49" hidden="1" customWidth="1"/>
    <col min="9870" max="9870" width="7.42578125" style="89" customWidth="1"/>
    <col min="9871" max="9881" width="10.42578125" style="49" hidden="1" customWidth="1"/>
    <col min="9882" max="9882" width="7.42578125" style="89" customWidth="1"/>
    <col min="9883" max="9884" width="10.42578125" style="49" hidden="1" customWidth="1"/>
    <col min="9885" max="9885" width="7.42578125" style="89" customWidth="1"/>
    <col min="9886" max="9892" width="10.42578125" style="49" hidden="1" customWidth="1"/>
    <col min="9893" max="9893" width="6.42578125" style="89" customWidth="1"/>
    <col min="9894" max="9912" width="10.42578125" style="49" hidden="1" customWidth="1"/>
    <col min="9913" max="9913" width="9.42578125" style="89" customWidth="1"/>
    <col min="9914" max="9914" width="10.42578125" style="49" hidden="1" customWidth="1"/>
    <col min="9915" max="9918" width="6.42578125" style="89" customWidth="1"/>
    <col min="9919" max="9919" width="6.5703125" style="89" customWidth="1"/>
    <col min="9920" max="9920" width="6.42578125" style="89" customWidth="1"/>
    <col min="9921" max="9937" width="10.42578125" style="49" hidden="1" customWidth="1"/>
    <col min="9938" max="9938" width="6.5703125" style="89" customWidth="1"/>
    <col min="9939" max="9939" width="6.42578125" style="89" customWidth="1"/>
    <col min="9940" max="9941" width="10.42578125" style="49" hidden="1" customWidth="1"/>
    <col min="9942" max="9942" width="6.42578125" style="89" customWidth="1"/>
    <col min="9943" max="9944" width="10.42578125" style="49" hidden="1" customWidth="1"/>
    <col min="9945" max="9945" width="7.42578125" style="89" customWidth="1"/>
    <col min="9946" max="9946" width="10.42578125" style="49" hidden="1" customWidth="1"/>
    <col min="9947" max="9947" width="6.42578125" style="89" customWidth="1"/>
    <col min="9948" max="9948" width="10.42578125" style="49" hidden="1" customWidth="1"/>
    <col min="9949" max="9949" width="9" style="89" customWidth="1"/>
    <col min="9950" max="9951" width="10.42578125" style="49" hidden="1" customWidth="1"/>
    <col min="9952" max="9952" width="8.5703125" style="89" customWidth="1"/>
    <col min="9953" max="9954" width="10.42578125" style="49" hidden="1" customWidth="1"/>
    <col min="9955" max="9955" width="6.42578125" style="89" customWidth="1"/>
    <col min="9956" max="9957" width="10.42578125" style="49" hidden="1" customWidth="1"/>
    <col min="9958" max="9958" width="7" style="89" customWidth="1"/>
    <col min="9959" max="9963" width="10.42578125" style="49" hidden="1" customWidth="1"/>
    <col min="9964" max="9964" width="7.5703125" style="89" customWidth="1"/>
    <col min="9965" max="9966" width="10.42578125" style="49" hidden="1" customWidth="1"/>
    <col min="9967" max="9967" width="7" style="89" customWidth="1"/>
    <col min="9968" max="9969" width="10.42578125" style="49" hidden="1" customWidth="1"/>
    <col min="9970" max="9970" width="7" style="89" customWidth="1"/>
    <col min="9971" max="9974" width="10.42578125" style="49" hidden="1" customWidth="1"/>
    <col min="9975" max="9975" width="6.42578125" style="89" customWidth="1"/>
    <col min="9976" max="9987" width="10.42578125" style="49" hidden="1" customWidth="1"/>
    <col min="9988" max="9988" width="10.42578125" style="49" hidden="1"/>
    <col min="9989" max="9989" width="41.42578125" style="89" customWidth="1"/>
    <col min="9990" max="9990" width="6.42578125" style="89" customWidth="1"/>
    <col min="9991" max="9991" width="14.5703125" style="89" customWidth="1"/>
    <col min="9992" max="9992" width="11.42578125" style="89" customWidth="1"/>
    <col min="9993" max="9994" width="13" style="89" customWidth="1"/>
    <col min="9995" max="10004" width="9.42578125" style="89" customWidth="1"/>
    <col min="10005" max="10005" width="8.5703125" style="89" customWidth="1"/>
    <col min="10006" max="10006" width="9.42578125" style="89" customWidth="1"/>
    <col min="10007" max="10007" width="10.42578125" style="89" customWidth="1"/>
    <col min="10008" max="10008" width="6.42578125" style="89" customWidth="1"/>
    <col min="10009" max="10009" width="6.5703125" style="89" customWidth="1"/>
    <col min="10010" max="10011" width="4.42578125" style="89" customWidth="1"/>
    <col min="10012" max="10012" width="6.42578125" style="89" customWidth="1"/>
    <col min="10013" max="10013" width="7.5703125" style="89" customWidth="1"/>
    <col min="10014" max="10014" width="14.5703125" style="89" customWidth="1"/>
    <col min="10015" max="10016" width="11.42578125" style="89" customWidth="1"/>
    <col min="10017" max="10017" width="56.5703125" style="89" customWidth="1"/>
    <col min="10018" max="10018" width="9.42578125" style="89" customWidth="1"/>
    <col min="10019" max="10019" width="24.5703125" style="89" customWidth="1"/>
    <col min="10020" max="10020" width="22.5703125" style="89" customWidth="1"/>
    <col min="10021" max="10023" width="9.42578125" style="89" customWidth="1"/>
    <col min="10024" max="10025" width="12.42578125" style="89" customWidth="1"/>
    <col min="10026" max="10026" width="14.5703125" style="89" customWidth="1"/>
    <col min="10027" max="10027" width="5" style="89" customWidth="1"/>
    <col min="10028" max="10029" width="10.42578125" style="49" hidden="1" customWidth="1"/>
    <col min="10030" max="10030" width="5" style="89" customWidth="1"/>
    <col min="10031" max="10032" width="10.42578125" style="49" hidden="1" customWidth="1"/>
    <col min="10033" max="10033" width="5" style="89" customWidth="1"/>
    <col min="10034" max="10035" width="10.42578125" style="49" hidden="1" customWidth="1"/>
    <col min="10036" max="10036" width="5" style="89" customWidth="1"/>
    <col min="10037" max="10038" width="10.42578125" style="49" hidden="1" customWidth="1"/>
    <col min="10039" max="10039" width="5" style="89" customWidth="1"/>
    <col min="10040" max="10041" width="10.42578125" style="49" hidden="1" customWidth="1"/>
    <col min="10042" max="10042" width="5" style="89" customWidth="1"/>
    <col min="10043" max="10053" width="10.42578125" style="49" hidden="1" customWidth="1"/>
    <col min="10054" max="10054" width="6.5703125" style="89" customWidth="1"/>
    <col min="10055" max="10056" width="10.42578125" style="49" hidden="1" customWidth="1"/>
    <col min="10057" max="10057" width="6.42578125" style="89" customWidth="1"/>
    <col min="10058" max="10059" width="10.42578125" style="49" hidden="1" customWidth="1"/>
    <col min="10060" max="10060" width="5.42578125" style="89" customWidth="1"/>
    <col min="10061" max="10062" width="10.42578125" style="49" hidden="1" customWidth="1"/>
    <col min="10063" max="10063" width="4.5703125" style="89" customWidth="1"/>
    <col min="10064" max="10068" width="10.42578125" style="49" hidden="1" customWidth="1"/>
    <col min="10069" max="10069" width="8.42578125" style="89" customWidth="1"/>
    <col min="10070" max="10071" width="10.42578125" style="49" hidden="1" customWidth="1"/>
    <col min="10072" max="10072" width="5.42578125" style="89" customWidth="1"/>
    <col min="10073" max="10077" width="10.42578125" style="49" hidden="1" customWidth="1"/>
    <col min="10078" max="10078" width="5.5703125" style="89" customWidth="1"/>
    <col min="10079" max="10080" width="10.42578125" style="49" hidden="1" customWidth="1"/>
    <col min="10081" max="10081" width="5.42578125" style="89" customWidth="1"/>
    <col min="10082" max="10083" width="10.42578125" style="49" hidden="1" customWidth="1"/>
    <col min="10084" max="10084" width="5.42578125" style="89" customWidth="1"/>
    <col min="10085" max="10086" width="10.42578125" style="49" hidden="1" customWidth="1"/>
    <col min="10087" max="10087" width="6" style="89" customWidth="1"/>
    <col min="10088" max="10092" width="10.42578125" style="49" hidden="1" customWidth="1"/>
    <col min="10093" max="10093" width="5" style="89" customWidth="1"/>
    <col min="10094" max="10095" width="10.42578125" style="49" hidden="1" customWidth="1"/>
    <col min="10096" max="10096" width="7.42578125" style="89" customWidth="1"/>
    <col min="10097" max="10101" width="10.42578125" style="49" hidden="1" customWidth="1"/>
    <col min="10102" max="10102" width="5" style="89" customWidth="1"/>
    <col min="10103" max="10103" width="10.42578125" style="49" hidden="1" customWidth="1"/>
    <col min="10104" max="10104" width="5" style="89" customWidth="1"/>
    <col min="10105" max="10105" width="9.42578125" style="89" customWidth="1"/>
    <col min="10106" max="10106" width="10.42578125" style="49" hidden="1" customWidth="1"/>
    <col min="10107" max="10107" width="5" style="89" customWidth="1"/>
    <col min="10108" max="10109" width="10.42578125" style="49" hidden="1" customWidth="1"/>
    <col min="10110" max="10110" width="5" style="89" customWidth="1"/>
    <col min="10111" max="10112" width="10.42578125" style="49" hidden="1" customWidth="1"/>
    <col min="10113" max="10113" width="5" style="89" customWidth="1"/>
    <col min="10114" max="10123" width="10.42578125" style="49" hidden="1" customWidth="1"/>
    <col min="10124" max="10124" width="6.42578125" style="89" customWidth="1"/>
    <col min="10125" max="10125" width="10.42578125" style="49" hidden="1" customWidth="1"/>
    <col min="10126" max="10126" width="7.42578125" style="89" customWidth="1"/>
    <col min="10127" max="10137" width="10.42578125" style="49" hidden="1" customWidth="1"/>
    <col min="10138" max="10138" width="7.42578125" style="89" customWidth="1"/>
    <col min="10139" max="10140" width="10.42578125" style="49" hidden="1" customWidth="1"/>
    <col min="10141" max="10141" width="7.42578125" style="89" customWidth="1"/>
    <col min="10142" max="10148" width="10.42578125" style="49" hidden="1" customWidth="1"/>
    <col min="10149" max="10149" width="6.42578125" style="89" customWidth="1"/>
    <col min="10150" max="10168" width="10.42578125" style="49" hidden="1" customWidth="1"/>
    <col min="10169" max="10169" width="9.42578125" style="89" customWidth="1"/>
    <col min="10170" max="10170" width="10.42578125" style="49" hidden="1" customWidth="1"/>
    <col min="10171" max="10174" width="6.42578125" style="89" customWidth="1"/>
    <col min="10175" max="10175" width="6.5703125" style="89" customWidth="1"/>
    <col min="10176" max="10176" width="6.42578125" style="89" customWidth="1"/>
    <col min="10177" max="10193" width="10.42578125" style="49" hidden="1" customWidth="1"/>
    <col min="10194" max="10194" width="6.5703125" style="89" customWidth="1"/>
    <col min="10195" max="10195" width="6.42578125" style="89" customWidth="1"/>
    <col min="10196" max="10197" width="10.42578125" style="49" hidden="1" customWidth="1"/>
    <col min="10198" max="10198" width="6.42578125" style="89" customWidth="1"/>
    <col min="10199" max="10200" width="10.42578125" style="49" hidden="1" customWidth="1"/>
    <col min="10201" max="10201" width="7.42578125" style="89" customWidth="1"/>
    <col min="10202" max="10202" width="10.42578125" style="49" hidden="1" customWidth="1"/>
    <col min="10203" max="10203" width="6.42578125" style="89" customWidth="1"/>
    <col min="10204" max="10204" width="10.42578125" style="49" hidden="1" customWidth="1"/>
    <col min="10205" max="10205" width="9" style="89" customWidth="1"/>
    <col min="10206" max="10207" width="10.42578125" style="49" hidden="1" customWidth="1"/>
    <col min="10208" max="10208" width="8.5703125" style="89" customWidth="1"/>
    <col min="10209" max="10210" width="10.42578125" style="49" hidden="1" customWidth="1"/>
    <col min="10211" max="10211" width="6.42578125" style="89" customWidth="1"/>
    <col min="10212" max="10213" width="10.42578125" style="49" hidden="1" customWidth="1"/>
    <col min="10214" max="10214" width="7" style="89" customWidth="1"/>
    <col min="10215" max="10219" width="10.42578125" style="49" hidden="1" customWidth="1"/>
    <col min="10220" max="10220" width="7.5703125" style="89" customWidth="1"/>
    <col min="10221" max="10222" width="10.42578125" style="49" hidden="1" customWidth="1"/>
    <col min="10223" max="10223" width="7" style="89" customWidth="1"/>
    <col min="10224" max="10225" width="10.42578125" style="49" hidden="1" customWidth="1"/>
    <col min="10226" max="10226" width="7" style="89" customWidth="1"/>
    <col min="10227" max="10230" width="10.42578125" style="49" hidden="1" customWidth="1"/>
    <col min="10231" max="10231" width="6.42578125" style="89" customWidth="1"/>
    <col min="10232" max="10243" width="10.42578125" style="49" hidden="1" customWidth="1"/>
    <col min="10244" max="10244" width="10.42578125" style="49" hidden="1"/>
    <col min="10245" max="10245" width="41.42578125" style="89" customWidth="1"/>
    <col min="10246" max="10246" width="6.42578125" style="89" customWidth="1"/>
    <col min="10247" max="10247" width="14.5703125" style="89" customWidth="1"/>
    <col min="10248" max="10248" width="11.42578125" style="89" customWidth="1"/>
    <col min="10249" max="10250" width="13" style="89" customWidth="1"/>
    <col min="10251" max="10260" width="9.42578125" style="89" customWidth="1"/>
    <col min="10261" max="10261" width="8.5703125" style="89" customWidth="1"/>
    <col min="10262" max="10262" width="9.42578125" style="89" customWidth="1"/>
    <col min="10263" max="10263" width="10.42578125" style="89" customWidth="1"/>
    <col min="10264" max="10264" width="6.42578125" style="89" customWidth="1"/>
    <col min="10265" max="10265" width="6.5703125" style="89" customWidth="1"/>
    <col min="10266" max="10267" width="4.42578125" style="89" customWidth="1"/>
    <col min="10268" max="10268" width="6.42578125" style="89" customWidth="1"/>
    <col min="10269" max="10269" width="7.5703125" style="89" customWidth="1"/>
    <col min="10270" max="10270" width="14.5703125" style="89" customWidth="1"/>
    <col min="10271" max="10272" width="11.42578125" style="89" customWidth="1"/>
    <col min="10273" max="10273" width="56.5703125" style="89" customWidth="1"/>
    <col min="10274" max="10274" width="9.42578125" style="89" customWidth="1"/>
    <col min="10275" max="10275" width="24.5703125" style="89" customWidth="1"/>
    <col min="10276" max="10276" width="22.5703125" style="89" customWidth="1"/>
    <col min="10277" max="10279" width="9.42578125" style="89" customWidth="1"/>
    <col min="10280" max="10281" width="12.42578125" style="89" customWidth="1"/>
    <col min="10282" max="10282" width="14.5703125" style="89" customWidth="1"/>
    <col min="10283" max="10283" width="5" style="89" customWidth="1"/>
    <col min="10284" max="10285" width="10.42578125" style="49" hidden="1" customWidth="1"/>
    <col min="10286" max="10286" width="5" style="89" customWidth="1"/>
    <col min="10287" max="10288" width="10.42578125" style="49" hidden="1" customWidth="1"/>
    <col min="10289" max="10289" width="5" style="89" customWidth="1"/>
    <col min="10290" max="10291" width="10.42578125" style="49" hidden="1" customWidth="1"/>
    <col min="10292" max="10292" width="5" style="89" customWidth="1"/>
    <col min="10293" max="10294" width="10.42578125" style="49" hidden="1" customWidth="1"/>
    <col min="10295" max="10295" width="5" style="89" customWidth="1"/>
    <col min="10296" max="10297" width="10.42578125" style="49" hidden="1" customWidth="1"/>
    <col min="10298" max="10298" width="5" style="89" customWidth="1"/>
    <col min="10299" max="10309" width="10.42578125" style="49" hidden="1" customWidth="1"/>
    <col min="10310" max="10310" width="6.5703125" style="89" customWidth="1"/>
    <col min="10311" max="10312" width="10.42578125" style="49" hidden="1" customWidth="1"/>
    <col min="10313" max="10313" width="6.42578125" style="89" customWidth="1"/>
    <col min="10314" max="10315" width="10.42578125" style="49" hidden="1" customWidth="1"/>
    <col min="10316" max="10316" width="5.42578125" style="89" customWidth="1"/>
    <col min="10317" max="10318" width="10.42578125" style="49" hidden="1" customWidth="1"/>
    <col min="10319" max="10319" width="4.5703125" style="89" customWidth="1"/>
    <col min="10320" max="10324" width="10.42578125" style="49" hidden="1" customWidth="1"/>
    <col min="10325" max="10325" width="8.42578125" style="89" customWidth="1"/>
    <col min="10326" max="10327" width="10.42578125" style="49" hidden="1" customWidth="1"/>
    <col min="10328" max="10328" width="5.42578125" style="89" customWidth="1"/>
    <col min="10329" max="10333" width="10.42578125" style="49" hidden="1" customWidth="1"/>
    <col min="10334" max="10334" width="5.5703125" style="89" customWidth="1"/>
    <col min="10335" max="10336" width="10.42578125" style="49" hidden="1" customWidth="1"/>
    <col min="10337" max="10337" width="5.42578125" style="89" customWidth="1"/>
    <col min="10338" max="10339" width="10.42578125" style="49" hidden="1" customWidth="1"/>
    <col min="10340" max="10340" width="5.42578125" style="89" customWidth="1"/>
    <col min="10341" max="10342" width="10.42578125" style="49" hidden="1" customWidth="1"/>
    <col min="10343" max="10343" width="6" style="89" customWidth="1"/>
    <col min="10344" max="10348" width="10.42578125" style="49" hidden="1" customWidth="1"/>
    <col min="10349" max="10349" width="5" style="89" customWidth="1"/>
    <col min="10350" max="10351" width="10.42578125" style="49" hidden="1" customWidth="1"/>
    <col min="10352" max="10352" width="7.42578125" style="89" customWidth="1"/>
    <col min="10353" max="10357" width="10.42578125" style="49" hidden="1" customWidth="1"/>
    <col min="10358" max="10358" width="5" style="89" customWidth="1"/>
    <col min="10359" max="10359" width="10.42578125" style="49" hidden="1" customWidth="1"/>
    <col min="10360" max="10360" width="5" style="89" customWidth="1"/>
    <col min="10361" max="10361" width="9.42578125" style="89" customWidth="1"/>
    <col min="10362" max="10362" width="10.42578125" style="49" hidden="1" customWidth="1"/>
    <col min="10363" max="10363" width="5" style="89" customWidth="1"/>
    <col min="10364" max="10365" width="10.42578125" style="49" hidden="1" customWidth="1"/>
    <col min="10366" max="10366" width="5" style="89" customWidth="1"/>
    <col min="10367" max="10368" width="10.42578125" style="49" hidden="1" customWidth="1"/>
    <col min="10369" max="10369" width="5" style="89" customWidth="1"/>
    <col min="10370" max="10379" width="10.42578125" style="49" hidden="1" customWidth="1"/>
    <col min="10380" max="10380" width="6.42578125" style="89" customWidth="1"/>
    <col min="10381" max="10381" width="10.42578125" style="49" hidden="1" customWidth="1"/>
    <col min="10382" max="10382" width="7.42578125" style="89" customWidth="1"/>
    <col min="10383" max="10393" width="10.42578125" style="49" hidden="1" customWidth="1"/>
    <col min="10394" max="10394" width="7.42578125" style="89" customWidth="1"/>
    <col min="10395" max="10396" width="10.42578125" style="49" hidden="1" customWidth="1"/>
    <col min="10397" max="10397" width="7.42578125" style="89" customWidth="1"/>
    <col min="10398" max="10404" width="10.42578125" style="49" hidden="1" customWidth="1"/>
    <col min="10405" max="10405" width="6.42578125" style="89" customWidth="1"/>
    <col min="10406" max="10424" width="10.42578125" style="49" hidden="1" customWidth="1"/>
    <col min="10425" max="10425" width="9.42578125" style="89" customWidth="1"/>
    <col min="10426" max="10426" width="10.42578125" style="49" hidden="1" customWidth="1"/>
    <col min="10427" max="10430" width="6.42578125" style="89" customWidth="1"/>
    <col min="10431" max="10431" width="6.5703125" style="89" customWidth="1"/>
    <col min="10432" max="10432" width="6.42578125" style="89" customWidth="1"/>
    <col min="10433" max="10449" width="10.42578125" style="49" hidden="1" customWidth="1"/>
    <col min="10450" max="10450" width="6.5703125" style="89" customWidth="1"/>
    <col min="10451" max="10451" width="6.42578125" style="89" customWidth="1"/>
    <col min="10452" max="10453" width="10.42578125" style="49" hidden="1" customWidth="1"/>
    <col min="10454" max="10454" width="6.42578125" style="89" customWidth="1"/>
    <col min="10455" max="10456" width="10.42578125" style="49" hidden="1" customWidth="1"/>
    <col min="10457" max="10457" width="7.42578125" style="89" customWidth="1"/>
    <col min="10458" max="10458" width="10.42578125" style="49" hidden="1" customWidth="1"/>
    <col min="10459" max="10459" width="6.42578125" style="89" customWidth="1"/>
    <col min="10460" max="10460" width="10.42578125" style="49" hidden="1" customWidth="1"/>
    <col min="10461" max="10461" width="9" style="89" customWidth="1"/>
    <col min="10462" max="10463" width="10.42578125" style="49" hidden="1" customWidth="1"/>
    <col min="10464" max="10464" width="8.5703125" style="89" customWidth="1"/>
    <col min="10465" max="10466" width="10.42578125" style="49" hidden="1" customWidth="1"/>
    <col min="10467" max="10467" width="6.42578125" style="89" customWidth="1"/>
    <col min="10468" max="10469" width="10.42578125" style="49" hidden="1" customWidth="1"/>
    <col min="10470" max="10470" width="7" style="89" customWidth="1"/>
    <col min="10471" max="10475" width="10.42578125" style="49" hidden="1" customWidth="1"/>
    <col min="10476" max="10476" width="7.5703125" style="89" customWidth="1"/>
    <col min="10477" max="10478" width="10.42578125" style="49" hidden="1" customWidth="1"/>
    <col min="10479" max="10479" width="7" style="89" customWidth="1"/>
    <col min="10480" max="10481" width="10.42578125" style="49" hidden="1" customWidth="1"/>
    <col min="10482" max="10482" width="7" style="89" customWidth="1"/>
    <col min="10483" max="10486" width="10.42578125" style="49" hidden="1" customWidth="1"/>
    <col min="10487" max="10487" width="6.42578125" style="89" customWidth="1"/>
    <col min="10488" max="10499" width="10.42578125" style="49" hidden="1" customWidth="1"/>
    <col min="10500" max="10500" width="10.42578125" style="49" hidden="1"/>
    <col min="10501" max="10501" width="41.42578125" style="89" customWidth="1"/>
    <col min="10502" max="10502" width="6.42578125" style="89" customWidth="1"/>
    <col min="10503" max="10503" width="14.5703125" style="89" customWidth="1"/>
    <col min="10504" max="10504" width="11.42578125" style="89" customWidth="1"/>
    <col min="10505" max="10506" width="13" style="89" customWidth="1"/>
    <col min="10507" max="10516" width="9.42578125" style="89" customWidth="1"/>
    <col min="10517" max="10517" width="8.5703125" style="89" customWidth="1"/>
    <col min="10518" max="10518" width="9.42578125" style="89" customWidth="1"/>
    <col min="10519" max="10519" width="10.42578125" style="89" customWidth="1"/>
    <col min="10520" max="10520" width="6.42578125" style="89" customWidth="1"/>
    <col min="10521" max="10521" width="6.5703125" style="89" customWidth="1"/>
    <col min="10522" max="10523" width="4.42578125" style="89" customWidth="1"/>
    <col min="10524" max="10524" width="6.42578125" style="89" customWidth="1"/>
    <col min="10525" max="10525" width="7.5703125" style="89" customWidth="1"/>
    <col min="10526" max="10526" width="14.5703125" style="89" customWidth="1"/>
    <col min="10527" max="10528" width="11.42578125" style="89" customWidth="1"/>
    <col min="10529" max="10529" width="56.5703125" style="89" customWidth="1"/>
    <col min="10530" max="10530" width="9.42578125" style="89" customWidth="1"/>
    <col min="10531" max="10531" width="24.5703125" style="89" customWidth="1"/>
    <col min="10532" max="10532" width="22.5703125" style="89" customWidth="1"/>
    <col min="10533" max="10535" width="9.42578125" style="89" customWidth="1"/>
    <col min="10536" max="10537" width="12.42578125" style="89" customWidth="1"/>
    <col min="10538" max="10538" width="14.5703125" style="89" customWidth="1"/>
    <col min="10539" max="10539" width="5" style="89" customWidth="1"/>
    <col min="10540" max="10541" width="10.42578125" style="49" hidden="1" customWidth="1"/>
    <col min="10542" max="10542" width="5" style="89" customWidth="1"/>
    <col min="10543" max="10544" width="10.42578125" style="49" hidden="1" customWidth="1"/>
    <col min="10545" max="10545" width="5" style="89" customWidth="1"/>
    <col min="10546" max="10547" width="10.42578125" style="49" hidden="1" customWidth="1"/>
    <col min="10548" max="10548" width="5" style="89" customWidth="1"/>
    <col min="10549" max="10550" width="10.42578125" style="49" hidden="1" customWidth="1"/>
    <col min="10551" max="10551" width="5" style="89" customWidth="1"/>
    <col min="10552" max="10553" width="10.42578125" style="49" hidden="1" customWidth="1"/>
    <col min="10554" max="10554" width="5" style="89" customWidth="1"/>
    <col min="10555" max="10565" width="10.42578125" style="49" hidden="1" customWidth="1"/>
    <col min="10566" max="10566" width="6.5703125" style="89" customWidth="1"/>
    <col min="10567" max="10568" width="10.42578125" style="49" hidden="1" customWidth="1"/>
    <col min="10569" max="10569" width="6.42578125" style="89" customWidth="1"/>
    <col min="10570" max="10571" width="10.42578125" style="49" hidden="1" customWidth="1"/>
    <col min="10572" max="10572" width="5.42578125" style="89" customWidth="1"/>
    <col min="10573" max="10574" width="10.42578125" style="49" hidden="1" customWidth="1"/>
    <col min="10575" max="10575" width="4.5703125" style="89" customWidth="1"/>
    <col min="10576" max="10580" width="10.42578125" style="49" hidden="1" customWidth="1"/>
    <col min="10581" max="10581" width="8.42578125" style="89" customWidth="1"/>
    <col min="10582" max="10583" width="10.42578125" style="49" hidden="1" customWidth="1"/>
    <col min="10584" max="10584" width="5.42578125" style="89" customWidth="1"/>
    <col min="10585" max="10589" width="10.42578125" style="49" hidden="1" customWidth="1"/>
    <col min="10590" max="10590" width="5.5703125" style="89" customWidth="1"/>
    <col min="10591" max="10592" width="10.42578125" style="49" hidden="1" customWidth="1"/>
    <col min="10593" max="10593" width="5.42578125" style="89" customWidth="1"/>
    <col min="10594" max="10595" width="10.42578125" style="49" hidden="1" customWidth="1"/>
    <col min="10596" max="10596" width="5.42578125" style="89" customWidth="1"/>
    <col min="10597" max="10598" width="10.42578125" style="49" hidden="1" customWidth="1"/>
    <col min="10599" max="10599" width="6" style="89" customWidth="1"/>
    <col min="10600" max="10604" width="10.42578125" style="49" hidden="1" customWidth="1"/>
    <col min="10605" max="10605" width="5" style="89" customWidth="1"/>
    <col min="10606" max="10607" width="10.42578125" style="49" hidden="1" customWidth="1"/>
    <col min="10608" max="10608" width="7.42578125" style="89" customWidth="1"/>
    <col min="10609" max="10613" width="10.42578125" style="49" hidden="1" customWidth="1"/>
    <col min="10614" max="10614" width="5" style="89" customWidth="1"/>
    <col min="10615" max="10615" width="10.42578125" style="49" hidden="1" customWidth="1"/>
    <col min="10616" max="10616" width="5" style="89" customWidth="1"/>
    <col min="10617" max="10617" width="9.42578125" style="89" customWidth="1"/>
    <col min="10618" max="10618" width="10.42578125" style="49" hidden="1" customWidth="1"/>
    <col min="10619" max="10619" width="5" style="89" customWidth="1"/>
    <col min="10620" max="10621" width="10.42578125" style="49" hidden="1" customWidth="1"/>
    <col min="10622" max="10622" width="5" style="89" customWidth="1"/>
    <col min="10623" max="10624" width="10.42578125" style="49" hidden="1" customWidth="1"/>
    <col min="10625" max="10625" width="5" style="89" customWidth="1"/>
    <col min="10626" max="10635" width="10.42578125" style="49" hidden="1" customWidth="1"/>
    <col min="10636" max="10636" width="6.42578125" style="89" customWidth="1"/>
    <col min="10637" max="10637" width="10.42578125" style="49" hidden="1" customWidth="1"/>
    <col min="10638" max="10638" width="7.42578125" style="89" customWidth="1"/>
    <col min="10639" max="10649" width="10.42578125" style="49" hidden="1" customWidth="1"/>
    <col min="10650" max="10650" width="7.42578125" style="89" customWidth="1"/>
    <col min="10651" max="10652" width="10.42578125" style="49" hidden="1" customWidth="1"/>
    <col min="10653" max="10653" width="7.42578125" style="89" customWidth="1"/>
    <col min="10654" max="10660" width="10.42578125" style="49" hidden="1" customWidth="1"/>
    <col min="10661" max="10661" width="6.42578125" style="89" customWidth="1"/>
    <col min="10662" max="10680" width="10.42578125" style="49" hidden="1" customWidth="1"/>
    <col min="10681" max="10681" width="9.42578125" style="89" customWidth="1"/>
    <col min="10682" max="10682" width="10.42578125" style="49" hidden="1" customWidth="1"/>
    <col min="10683" max="10686" width="6.42578125" style="89" customWidth="1"/>
    <col min="10687" max="10687" width="6.5703125" style="89" customWidth="1"/>
    <col min="10688" max="10688" width="6.42578125" style="89" customWidth="1"/>
    <col min="10689" max="10705" width="10.42578125" style="49" hidden="1" customWidth="1"/>
    <col min="10706" max="10706" width="6.5703125" style="89" customWidth="1"/>
    <col min="10707" max="10707" width="6.42578125" style="89" customWidth="1"/>
    <col min="10708" max="10709" width="10.42578125" style="49" hidden="1" customWidth="1"/>
    <col min="10710" max="10710" width="6.42578125" style="89" customWidth="1"/>
    <col min="10711" max="10712" width="10.42578125" style="49" hidden="1" customWidth="1"/>
    <col min="10713" max="10713" width="7.42578125" style="89" customWidth="1"/>
    <col min="10714" max="10714" width="10.42578125" style="49" hidden="1" customWidth="1"/>
    <col min="10715" max="10715" width="6.42578125" style="89" customWidth="1"/>
    <col min="10716" max="10716" width="10.42578125" style="49" hidden="1" customWidth="1"/>
    <col min="10717" max="10717" width="9" style="89" customWidth="1"/>
    <col min="10718" max="10719" width="10.42578125" style="49" hidden="1" customWidth="1"/>
    <col min="10720" max="10720" width="8.5703125" style="89" customWidth="1"/>
    <col min="10721" max="10722" width="10.42578125" style="49" hidden="1" customWidth="1"/>
    <col min="10723" max="10723" width="6.42578125" style="89" customWidth="1"/>
    <col min="10724" max="10725" width="10.42578125" style="49" hidden="1" customWidth="1"/>
    <col min="10726" max="10726" width="7" style="89" customWidth="1"/>
    <col min="10727" max="10731" width="10.42578125" style="49" hidden="1" customWidth="1"/>
    <col min="10732" max="10732" width="7.5703125" style="89" customWidth="1"/>
    <col min="10733" max="10734" width="10.42578125" style="49" hidden="1" customWidth="1"/>
    <col min="10735" max="10735" width="7" style="89" customWidth="1"/>
    <col min="10736" max="10737" width="10.42578125" style="49" hidden="1" customWidth="1"/>
    <col min="10738" max="10738" width="7" style="89" customWidth="1"/>
    <col min="10739" max="10742" width="10.42578125" style="49" hidden="1" customWidth="1"/>
    <col min="10743" max="10743" width="6.42578125" style="89" customWidth="1"/>
    <col min="10744" max="10755" width="10.42578125" style="49" hidden="1" customWidth="1"/>
    <col min="10756" max="10756" width="10.42578125" style="49" hidden="1"/>
    <col min="10757" max="10757" width="41.42578125" style="89" customWidth="1"/>
    <col min="10758" max="10758" width="6.42578125" style="89" customWidth="1"/>
    <col min="10759" max="10759" width="14.5703125" style="89" customWidth="1"/>
    <col min="10760" max="10760" width="11.42578125" style="89" customWidth="1"/>
    <col min="10761" max="10762" width="13" style="89" customWidth="1"/>
    <col min="10763" max="10772" width="9.42578125" style="89" customWidth="1"/>
    <col min="10773" max="10773" width="8.5703125" style="89" customWidth="1"/>
    <col min="10774" max="10774" width="9.42578125" style="89" customWidth="1"/>
    <col min="10775" max="10775" width="10.42578125" style="89" customWidth="1"/>
    <col min="10776" max="10776" width="6.42578125" style="89" customWidth="1"/>
    <col min="10777" max="10777" width="6.5703125" style="89" customWidth="1"/>
    <col min="10778" max="10779" width="4.42578125" style="89" customWidth="1"/>
    <col min="10780" max="10780" width="6.42578125" style="89" customWidth="1"/>
    <col min="10781" max="10781" width="7.5703125" style="89" customWidth="1"/>
    <col min="10782" max="10782" width="14.5703125" style="89" customWidth="1"/>
    <col min="10783" max="10784" width="11.42578125" style="89" customWidth="1"/>
    <col min="10785" max="10785" width="56.5703125" style="89" customWidth="1"/>
    <col min="10786" max="10786" width="9.42578125" style="89" customWidth="1"/>
    <col min="10787" max="10787" width="24.5703125" style="89" customWidth="1"/>
    <col min="10788" max="10788" width="22.5703125" style="89" customWidth="1"/>
    <col min="10789" max="10791" width="9.42578125" style="89" customWidth="1"/>
    <col min="10792" max="10793" width="12.42578125" style="89" customWidth="1"/>
    <col min="10794" max="10794" width="14.5703125" style="89" customWidth="1"/>
    <col min="10795" max="10795" width="5" style="89" customWidth="1"/>
    <col min="10796" max="10797" width="10.42578125" style="49" hidden="1" customWidth="1"/>
    <col min="10798" max="10798" width="5" style="89" customWidth="1"/>
    <col min="10799" max="10800" width="10.42578125" style="49" hidden="1" customWidth="1"/>
    <col min="10801" max="10801" width="5" style="89" customWidth="1"/>
    <col min="10802" max="10803" width="10.42578125" style="49" hidden="1" customWidth="1"/>
    <col min="10804" max="10804" width="5" style="89" customWidth="1"/>
    <col min="10805" max="10806" width="10.42578125" style="49" hidden="1" customWidth="1"/>
    <col min="10807" max="10807" width="5" style="89" customWidth="1"/>
    <col min="10808" max="10809" width="10.42578125" style="49" hidden="1" customWidth="1"/>
    <col min="10810" max="10810" width="5" style="89" customWidth="1"/>
    <col min="10811" max="10821" width="10.42578125" style="49" hidden="1" customWidth="1"/>
    <col min="10822" max="10822" width="6.5703125" style="89" customWidth="1"/>
    <col min="10823" max="10824" width="10.42578125" style="49" hidden="1" customWidth="1"/>
    <col min="10825" max="10825" width="6.42578125" style="89" customWidth="1"/>
    <col min="10826" max="10827" width="10.42578125" style="49" hidden="1" customWidth="1"/>
    <col min="10828" max="10828" width="5.42578125" style="89" customWidth="1"/>
    <col min="10829" max="10830" width="10.42578125" style="49" hidden="1" customWidth="1"/>
    <col min="10831" max="10831" width="4.5703125" style="89" customWidth="1"/>
    <col min="10832" max="10836" width="10.42578125" style="49" hidden="1" customWidth="1"/>
    <col min="10837" max="10837" width="8.42578125" style="89" customWidth="1"/>
    <col min="10838" max="10839" width="10.42578125" style="49" hidden="1" customWidth="1"/>
    <col min="10840" max="10840" width="5.42578125" style="89" customWidth="1"/>
    <col min="10841" max="10845" width="10.42578125" style="49" hidden="1" customWidth="1"/>
    <col min="10846" max="10846" width="5.5703125" style="89" customWidth="1"/>
    <col min="10847" max="10848" width="10.42578125" style="49" hidden="1" customWidth="1"/>
    <col min="10849" max="10849" width="5.42578125" style="89" customWidth="1"/>
    <col min="10850" max="10851" width="10.42578125" style="49" hidden="1" customWidth="1"/>
    <col min="10852" max="10852" width="5.42578125" style="89" customWidth="1"/>
    <col min="10853" max="10854" width="10.42578125" style="49" hidden="1" customWidth="1"/>
    <col min="10855" max="10855" width="6" style="89" customWidth="1"/>
    <col min="10856" max="10860" width="10.42578125" style="49" hidden="1" customWidth="1"/>
    <col min="10861" max="10861" width="5" style="89" customWidth="1"/>
    <col min="10862" max="10863" width="10.42578125" style="49" hidden="1" customWidth="1"/>
    <col min="10864" max="10864" width="7.42578125" style="89" customWidth="1"/>
    <col min="10865" max="10869" width="10.42578125" style="49" hidden="1" customWidth="1"/>
    <col min="10870" max="10870" width="5" style="89" customWidth="1"/>
    <col min="10871" max="10871" width="10.42578125" style="49" hidden="1" customWidth="1"/>
    <col min="10872" max="10872" width="5" style="89" customWidth="1"/>
    <col min="10873" max="10873" width="9.42578125" style="89" customWidth="1"/>
    <col min="10874" max="10874" width="10.42578125" style="49" hidden="1" customWidth="1"/>
    <col min="10875" max="10875" width="5" style="89" customWidth="1"/>
    <col min="10876" max="10877" width="10.42578125" style="49" hidden="1" customWidth="1"/>
    <col min="10878" max="10878" width="5" style="89" customWidth="1"/>
    <col min="10879" max="10880" width="10.42578125" style="49" hidden="1" customWidth="1"/>
    <col min="10881" max="10881" width="5" style="89" customWidth="1"/>
    <col min="10882" max="10891" width="10.42578125" style="49" hidden="1" customWidth="1"/>
    <col min="10892" max="10892" width="6.42578125" style="89" customWidth="1"/>
    <col min="10893" max="10893" width="10.42578125" style="49" hidden="1" customWidth="1"/>
    <col min="10894" max="10894" width="7.42578125" style="89" customWidth="1"/>
    <col min="10895" max="10905" width="10.42578125" style="49" hidden="1" customWidth="1"/>
    <col min="10906" max="10906" width="7.42578125" style="89" customWidth="1"/>
    <col min="10907" max="10908" width="10.42578125" style="49" hidden="1" customWidth="1"/>
    <col min="10909" max="10909" width="7.42578125" style="89" customWidth="1"/>
    <col min="10910" max="10916" width="10.42578125" style="49" hidden="1" customWidth="1"/>
    <col min="10917" max="10917" width="6.42578125" style="89" customWidth="1"/>
    <col min="10918" max="10936" width="10.42578125" style="49" hidden="1" customWidth="1"/>
    <col min="10937" max="10937" width="9.42578125" style="89" customWidth="1"/>
    <col min="10938" max="10938" width="10.42578125" style="49" hidden="1" customWidth="1"/>
    <col min="10939" max="10942" width="6.42578125" style="89" customWidth="1"/>
    <col min="10943" max="10943" width="6.5703125" style="89" customWidth="1"/>
    <col min="10944" max="10944" width="6.42578125" style="89" customWidth="1"/>
    <col min="10945" max="10961" width="10.42578125" style="49" hidden="1" customWidth="1"/>
    <col min="10962" max="10962" width="6.5703125" style="89" customWidth="1"/>
    <col min="10963" max="10963" width="6.42578125" style="89" customWidth="1"/>
    <col min="10964" max="10965" width="10.42578125" style="49" hidden="1" customWidth="1"/>
    <col min="10966" max="10966" width="6.42578125" style="89" customWidth="1"/>
    <col min="10967" max="10968" width="10.42578125" style="49" hidden="1" customWidth="1"/>
    <col min="10969" max="10969" width="7.42578125" style="89" customWidth="1"/>
    <col min="10970" max="10970" width="10.42578125" style="49" hidden="1" customWidth="1"/>
    <col min="10971" max="10971" width="6.42578125" style="89" customWidth="1"/>
    <col min="10972" max="10972" width="10.42578125" style="49" hidden="1" customWidth="1"/>
    <col min="10973" max="10973" width="9" style="89" customWidth="1"/>
    <col min="10974" max="10975" width="10.42578125" style="49" hidden="1" customWidth="1"/>
    <col min="10976" max="10976" width="8.5703125" style="89" customWidth="1"/>
    <col min="10977" max="10978" width="10.42578125" style="49" hidden="1" customWidth="1"/>
    <col min="10979" max="10979" width="6.42578125" style="89" customWidth="1"/>
    <col min="10980" max="10981" width="10.42578125" style="49" hidden="1" customWidth="1"/>
    <col min="10982" max="10982" width="7" style="89" customWidth="1"/>
    <col min="10983" max="10987" width="10.42578125" style="49" hidden="1" customWidth="1"/>
    <col min="10988" max="10988" width="7.5703125" style="89" customWidth="1"/>
    <col min="10989" max="10990" width="10.42578125" style="49" hidden="1" customWidth="1"/>
    <col min="10991" max="10991" width="7" style="89" customWidth="1"/>
    <col min="10992" max="10993" width="10.42578125" style="49" hidden="1" customWidth="1"/>
    <col min="10994" max="10994" width="7" style="89" customWidth="1"/>
    <col min="10995" max="10998" width="10.42578125" style="49" hidden="1" customWidth="1"/>
    <col min="10999" max="10999" width="6.42578125" style="89" customWidth="1"/>
    <col min="11000" max="11011" width="10.42578125" style="49" hidden="1" customWidth="1"/>
    <col min="11012" max="11012" width="10.42578125" style="49" hidden="1"/>
    <col min="11013" max="11013" width="41.42578125" style="89" customWidth="1"/>
    <col min="11014" max="11014" width="6.42578125" style="89" customWidth="1"/>
    <col min="11015" max="11015" width="14.5703125" style="89" customWidth="1"/>
    <col min="11016" max="11016" width="11.42578125" style="89" customWidth="1"/>
    <col min="11017" max="11018" width="13" style="89" customWidth="1"/>
    <col min="11019" max="11028" width="9.42578125" style="89" customWidth="1"/>
    <col min="11029" max="11029" width="8.5703125" style="89" customWidth="1"/>
    <col min="11030" max="11030" width="9.42578125" style="89" customWidth="1"/>
    <col min="11031" max="11031" width="10.42578125" style="89" customWidth="1"/>
    <col min="11032" max="11032" width="6.42578125" style="89" customWidth="1"/>
    <col min="11033" max="11033" width="6.5703125" style="89" customWidth="1"/>
    <col min="11034" max="11035" width="4.42578125" style="89" customWidth="1"/>
    <col min="11036" max="11036" width="6.42578125" style="89" customWidth="1"/>
    <col min="11037" max="11037" width="7.5703125" style="89" customWidth="1"/>
    <col min="11038" max="11038" width="14.5703125" style="89" customWidth="1"/>
    <col min="11039" max="11040" width="11.42578125" style="89" customWidth="1"/>
    <col min="11041" max="11041" width="56.5703125" style="89" customWidth="1"/>
    <col min="11042" max="11042" width="9.42578125" style="89" customWidth="1"/>
    <col min="11043" max="11043" width="24.5703125" style="89" customWidth="1"/>
    <col min="11044" max="11044" width="22.5703125" style="89" customWidth="1"/>
    <col min="11045" max="11047" width="9.42578125" style="89" customWidth="1"/>
    <col min="11048" max="11049" width="12.42578125" style="89" customWidth="1"/>
    <col min="11050" max="11050" width="14.5703125" style="89" customWidth="1"/>
    <col min="11051" max="11051" width="5" style="89" customWidth="1"/>
    <col min="11052" max="11053" width="10.42578125" style="49" hidden="1" customWidth="1"/>
    <col min="11054" max="11054" width="5" style="89" customWidth="1"/>
    <col min="11055" max="11056" width="10.42578125" style="49" hidden="1" customWidth="1"/>
    <col min="11057" max="11057" width="5" style="89" customWidth="1"/>
    <col min="11058" max="11059" width="10.42578125" style="49" hidden="1" customWidth="1"/>
    <col min="11060" max="11060" width="5" style="89" customWidth="1"/>
    <col min="11061" max="11062" width="10.42578125" style="49" hidden="1" customWidth="1"/>
    <col min="11063" max="11063" width="5" style="89" customWidth="1"/>
    <col min="11064" max="11065" width="10.42578125" style="49" hidden="1" customWidth="1"/>
    <col min="11066" max="11066" width="5" style="89" customWidth="1"/>
    <col min="11067" max="11077" width="10.42578125" style="49" hidden="1" customWidth="1"/>
    <col min="11078" max="11078" width="6.5703125" style="89" customWidth="1"/>
    <col min="11079" max="11080" width="10.42578125" style="49" hidden="1" customWidth="1"/>
    <col min="11081" max="11081" width="6.42578125" style="89" customWidth="1"/>
    <col min="11082" max="11083" width="10.42578125" style="49" hidden="1" customWidth="1"/>
    <col min="11084" max="11084" width="5.42578125" style="89" customWidth="1"/>
    <col min="11085" max="11086" width="10.42578125" style="49" hidden="1" customWidth="1"/>
    <col min="11087" max="11087" width="4.5703125" style="89" customWidth="1"/>
    <col min="11088" max="11092" width="10.42578125" style="49" hidden="1" customWidth="1"/>
    <col min="11093" max="11093" width="8.42578125" style="89" customWidth="1"/>
    <col min="11094" max="11095" width="10.42578125" style="49" hidden="1" customWidth="1"/>
    <col min="11096" max="11096" width="5.42578125" style="89" customWidth="1"/>
    <col min="11097" max="11101" width="10.42578125" style="49" hidden="1" customWidth="1"/>
    <col min="11102" max="11102" width="5.5703125" style="89" customWidth="1"/>
    <col min="11103" max="11104" width="10.42578125" style="49" hidden="1" customWidth="1"/>
    <col min="11105" max="11105" width="5.42578125" style="89" customWidth="1"/>
    <col min="11106" max="11107" width="10.42578125" style="49" hidden="1" customWidth="1"/>
    <col min="11108" max="11108" width="5.42578125" style="89" customWidth="1"/>
    <col min="11109" max="11110" width="10.42578125" style="49" hidden="1" customWidth="1"/>
    <col min="11111" max="11111" width="6" style="89" customWidth="1"/>
    <col min="11112" max="11116" width="10.42578125" style="49" hidden="1" customWidth="1"/>
    <col min="11117" max="11117" width="5" style="89" customWidth="1"/>
    <col min="11118" max="11119" width="10.42578125" style="49" hidden="1" customWidth="1"/>
    <col min="11120" max="11120" width="7.42578125" style="89" customWidth="1"/>
    <col min="11121" max="11125" width="10.42578125" style="49" hidden="1" customWidth="1"/>
    <col min="11126" max="11126" width="5" style="89" customWidth="1"/>
    <col min="11127" max="11127" width="10.42578125" style="49" hidden="1" customWidth="1"/>
    <col min="11128" max="11128" width="5" style="89" customWidth="1"/>
    <col min="11129" max="11129" width="9.42578125" style="89" customWidth="1"/>
    <col min="11130" max="11130" width="10.42578125" style="49" hidden="1" customWidth="1"/>
    <col min="11131" max="11131" width="5" style="89" customWidth="1"/>
    <col min="11132" max="11133" width="10.42578125" style="49" hidden="1" customWidth="1"/>
    <col min="11134" max="11134" width="5" style="89" customWidth="1"/>
    <col min="11135" max="11136" width="10.42578125" style="49" hidden="1" customWidth="1"/>
    <col min="11137" max="11137" width="5" style="89" customWidth="1"/>
    <col min="11138" max="11147" width="10.42578125" style="49" hidden="1" customWidth="1"/>
    <col min="11148" max="11148" width="6.42578125" style="89" customWidth="1"/>
    <col min="11149" max="11149" width="10.42578125" style="49" hidden="1" customWidth="1"/>
    <col min="11150" max="11150" width="7.42578125" style="89" customWidth="1"/>
    <col min="11151" max="11161" width="10.42578125" style="49" hidden="1" customWidth="1"/>
    <col min="11162" max="11162" width="7.42578125" style="89" customWidth="1"/>
    <col min="11163" max="11164" width="10.42578125" style="49" hidden="1" customWidth="1"/>
    <col min="11165" max="11165" width="7.42578125" style="89" customWidth="1"/>
    <col min="11166" max="11172" width="10.42578125" style="49" hidden="1" customWidth="1"/>
    <col min="11173" max="11173" width="6.42578125" style="89" customWidth="1"/>
    <col min="11174" max="11192" width="10.42578125" style="49" hidden="1" customWidth="1"/>
    <col min="11193" max="11193" width="9.42578125" style="89" customWidth="1"/>
    <col min="11194" max="11194" width="10.42578125" style="49" hidden="1" customWidth="1"/>
    <col min="11195" max="11198" width="6.42578125" style="89" customWidth="1"/>
    <col min="11199" max="11199" width="6.5703125" style="89" customWidth="1"/>
    <col min="11200" max="11200" width="6.42578125" style="89" customWidth="1"/>
    <col min="11201" max="11217" width="10.42578125" style="49" hidden="1" customWidth="1"/>
    <col min="11218" max="11218" width="6.5703125" style="89" customWidth="1"/>
    <col min="11219" max="11219" width="6.42578125" style="89" customWidth="1"/>
    <col min="11220" max="11221" width="10.42578125" style="49" hidden="1" customWidth="1"/>
    <col min="11222" max="11222" width="6.42578125" style="89" customWidth="1"/>
    <col min="11223" max="11224" width="10.42578125" style="49" hidden="1" customWidth="1"/>
    <col min="11225" max="11225" width="7.42578125" style="89" customWidth="1"/>
    <col min="11226" max="11226" width="10.42578125" style="49" hidden="1" customWidth="1"/>
    <col min="11227" max="11227" width="6.42578125" style="89" customWidth="1"/>
    <col min="11228" max="11228" width="10.42578125" style="49" hidden="1" customWidth="1"/>
    <col min="11229" max="11229" width="9" style="89" customWidth="1"/>
    <col min="11230" max="11231" width="10.42578125" style="49" hidden="1" customWidth="1"/>
    <col min="11232" max="11232" width="8.5703125" style="89" customWidth="1"/>
    <col min="11233" max="11234" width="10.42578125" style="49" hidden="1" customWidth="1"/>
    <col min="11235" max="11235" width="6.42578125" style="89" customWidth="1"/>
    <col min="11236" max="11237" width="10.42578125" style="49" hidden="1" customWidth="1"/>
    <col min="11238" max="11238" width="7" style="89" customWidth="1"/>
    <col min="11239" max="11243" width="10.42578125" style="49" hidden="1" customWidth="1"/>
    <col min="11244" max="11244" width="7.5703125" style="89" customWidth="1"/>
    <col min="11245" max="11246" width="10.42578125" style="49" hidden="1" customWidth="1"/>
    <col min="11247" max="11247" width="7" style="89" customWidth="1"/>
    <col min="11248" max="11249" width="10.42578125" style="49" hidden="1" customWidth="1"/>
    <col min="11250" max="11250" width="7" style="89" customWidth="1"/>
    <col min="11251" max="11254" width="10.42578125" style="49" hidden="1" customWidth="1"/>
    <col min="11255" max="11255" width="6.42578125" style="89" customWidth="1"/>
    <col min="11256" max="11267" width="10.42578125" style="49" hidden="1" customWidth="1"/>
    <col min="11268" max="11268" width="10.42578125" style="49" hidden="1"/>
    <col min="11269" max="11269" width="41.42578125" style="89" customWidth="1"/>
    <col min="11270" max="11270" width="6.42578125" style="89" customWidth="1"/>
    <col min="11271" max="11271" width="14.5703125" style="89" customWidth="1"/>
    <col min="11272" max="11272" width="11.42578125" style="89" customWidth="1"/>
    <col min="11273" max="11274" width="13" style="89" customWidth="1"/>
    <col min="11275" max="11284" width="9.42578125" style="89" customWidth="1"/>
    <col min="11285" max="11285" width="8.5703125" style="89" customWidth="1"/>
    <col min="11286" max="11286" width="9.42578125" style="89" customWidth="1"/>
    <col min="11287" max="11287" width="10.42578125" style="89" customWidth="1"/>
    <col min="11288" max="11288" width="6.42578125" style="89" customWidth="1"/>
    <col min="11289" max="11289" width="6.5703125" style="89" customWidth="1"/>
    <col min="11290" max="11291" width="4.42578125" style="89" customWidth="1"/>
    <col min="11292" max="11292" width="6.42578125" style="89" customWidth="1"/>
    <col min="11293" max="11293" width="7.5703125" style="89" customWidth="1"/>
    <col min="11294" max="11294" width="14.5703125" style="89" customWidth="1"/>
    <col min="11295" max="11296" width="11.42578125" style="89" customWidth="1"/>
    <col min="11297" max="11297" width="56.5703125" style="89" customWidth="1"/>
    <col min="11298" max="11298" width="9.42578125" style="89" customWidth="1"/>
    <col min="11299" max="11299" width="24.5703125" style="89" customWidth="1"/>
    <col min="11300" max="11300" width="22.5703125" style="89" customWidth="1"/>
    <col min="11301" max="11303" width="9.42578125" style="89" customWidth="1"/>
    <col min="11304" max="11305" width="12.42578125" style="89" customWidth="1"/>
    <col min="11306" max="11306" width="14.5703125" style="89" customWidth="1"/>
    <col min="11307" max="11307" width="5" style="89" customWidth="1"/>
    <col min="11308" max="11309" width="10.42578125" style="49" hidden="1" customWidth="1"/>
    <col min="11310" max="11310" width="5" style="89" customWidth="1"/>
    <col min="11311" max="11312" width="10.42578125" style="49" hidden="1" customWidth="1"/>
    <col min="11313" max="11313" width="5" style="89" customWidth="1"/>
    <col min="11314" max="11315" width="10.42578125" style="49" hidden="1" customWidth="1"/>
    <col min="11316" max="11316" width="5" style="89" customWidth="1"/>
    <col min="11317" max="11318" width="10.42578125" style="49" hidden="1" customWidth="1"/>
    <col min="11319" max="11319" width="5" style="89" customWidth="1"/>
    <col min="11320" max="11321" width="10.42578125" style="49" hidden="1" customWidth="1"/>
    <col min="11322" max="11322" width="5" style="89" customWidth="1"/>
    <col min="11323" max="11333" width="10.42578125" style="49" hidden="1" customWidth="1"/>
    <col min="11334" max="11334" width="6.5703125" style="89" customWidth="1"/>
    <col min="11335" max="11336" width="10.42578125" style="49" hidden="1" customWidth="1"/>
    <col min="11337" max="11337" width="6.42578125" style="89" customWidth="1"/>
    <col min="11338" max="11339" width="10.42578125" style="49" hidden="1" customWidth="1"/>
    <col min="11340" max="11340" width="5.42578125" style="89" customWidth="1"/>
    <col min="11341" max="11342" width="10.42578125" style="49" hidden="1" customWidth="1"/>
    <col min="11343" max="11343" width="4.5703125" style="89" customWidth="1"/>
    <col min="11344" max="11348" width="10.42578125" style="49" hidden="1" customWidth="1"/>
    <col min="11349" max="11349" width="8.42578125" style="89" customWidth="1"/>
    <col min="11350" max="11351" width="10.42578125" style="49" hidden="1" customWidth="1"/>
    <col min="11352" max="11352" width="5.42578125" style="89" customWidth="1"/>
    <col min="11353" max="11357" width="10.42578125" style="49" hidden="1" customWidth="1"/>
    <col min="11358" max="11358" width="5.5703125" style="89" customWidth="1"/>
    <col min="11359" max="11360" width="10.42578125" style="49" hidden="1" customWidth="1"/>
    <col min="11361" max="11361" width="5.42578125" style="89" customWidth="1"/>
    <col min="11362" max="11363" width="10.42578125" style="49" hidden="1" customWidth="1"/>
    <col min="11364" max="11364" width="5.42578125" style="89" customWidth="1"/>
    <col min="11365" max="11366" width="10.42578125" style="49" hidden="1" customWidth="1"/>
    <col min="11367" max="11367" width="6" style="89" customWidth="1"/>
    <col min="11368" max="11372" width="10.42578125" style="49" hidden="1" customWidth="1"/>
    <col min="11373" max="11373" width="5" style="89" customWidth="1"/>
    <col min="11374" max="11375" width="10.42578125" style="49" hidden="1" customWidth="1"/>
    <col min="11376" max="11376" width="7.42578125" style="89" customWidth="1"/>
    <col min="11377" max="11381" width="10.42578125" style="49" hidden="1" customWidth="1"/>
    <col min="11382" max="11382" width="5" style="89" customWidth="1"/>
    <col min="11383" max="11383" width="10.42578125" style="49" hidden="1" customWidth="1"/>
    <col min="11384" max="11384" width="5" style="89" customWidth="1"/>
    <col min="11385" max="11385" width="9.42578125" style="89" customWidth="1"/>
    <col min="11386" max="11386" width="10.42578125" style="49" hidden="1" customWidth="1"/>
    <col min="11387" max="11387" width="5" style="89" customWidth="1"/>
    <col min="11388" max="11389" width="10.42578125" style="49" hidden="1" customWidth="1"/>
    <col min="11390" max="11390" width="5" style="89" customWidth="1"/>
    <col min="11391" max="11392" width="10.42578125" style="49" hidden="1" customWidth="1"/>
    <col min="11393" max="11393" width="5" style="89" customWidth="1"/>
    <col min="11394" max="11403" width="10.42578125" style="49" hidden="1" customWidth="1"/>
    <col min="11404" max="11404" width="6.42578125" style="89" customWidth="1"/>
    <col min="11405" max="11405" width="10.42578125" style="49" hidden="1" customWidth="1"/>
    <col min="11406" max="11406" width="7.42578125" style="89" customWidth="1"/>
    <col min="11407" max="11417" width="10.42578125" style="49" hidden="1" customWidth="1"/>
    <col min="11418" max="11418" width="7.42578125" style="89" customWidth="1"/>
    <col min="11419" max="11420" width="10.42578125" style="49" hidden="1" customWidth="1"/>
    <col min="11421" max="11421" width="7.42578125" style="89" customWidth="1"/>
    <col min="11422" max="11428" width="10.42578125" style="49" hidden="1" customWidth="1"/>
    <col min="11429" max="11429" width="6.42578125" style="89" customWidth="1"/>
    <col min="11430" max="11448" width="10.42578125" style="49" hidden="1" customWidth="1"/>
    <col min="11449" max="11449" width="9.42578125" style="89" customWidth="1"/>
    <col min="11450" max="11450" width="10.42578125" style="49" hidden="1" customWidth="1"/>
    <col min="11451" max="11454" width="6.42578125" style="89" customWidth="1"/>
    <col min="11455" max="11455" width="6.5703125" style="89" customWidth="1"/>
    <col min="11456" max="11456" width="6.42578125" style="89" customWidth="1"/>
    <col min="11457" max="11473" width="10.42578125" style="49" hidden="1" customWidth="1"/>
    <col min="11474" max="11474" width="6.5703125" style="89" customWidth="1"/>
    <col min="11475" max="11475" width="6.42578125" style="89" customWidth="1"/>
    <col min="11476" max="11477" width="10.42578125" style="49" hidden="1" customWidth="1"/>
    <col min="11478" max="11478" width="6.42578125" style="89" customWidth="1"/>
    <col min="11479" max="11480" width="10.42578125" style="49" hidden="1" customWidth="1"/>
    <col min="11481" max="11481" width="7.42578125" style="89" customWidth="1"/>
    <col min="11482" max="11482" width="10.42578125" style="49" hidden="1" customWidth="1"/>
    <col min="11483" max="11483" width="6.42578125" style="89" customWidth="1"/>
    <col min="11484" max="11484" width="10.42578125" style="49" hidden="1" customWidth="1"/>
    <col min="11485" max="11485" width="9" style="89" customWidth="1"/>
    <col min="11486" max="11487" width="10.42578125" style="49" hidden="1" customWidth="1"/>
    <col min="11488" max="11488" width="8.5703125" style="89" customWidth="1"/>
    <col min="11489" max="11490" width="10.42578125" style="49" hidden="1" customWidth="1"/>
    <col min="11491" max="11491" width="6.42578125" style="89" customWidth="1"/>
    <col min="11492" max="11493" width="10.42578125" style="49" hidden="1" customWidth="1"/>
    <col min="11494" max="11494" width="7" style="89" customWidth="1"/>
    <col min="11495" max="11499" width="10.42578125" style="49" hidden="1" customWidth="1"/>
    <col min="11500" max="11500" width="7.5703125" style="89" customWidth="1"/>
    <col min="11501" max="11502" width="10.42578125" style="49" hidden="1" customWidth="1"/>
    <col min="11503" max="11503" width="7" style="89" customWidth="1"/>
    <col min="11504" max="11505" width="10.42578125" style="49" hidden="1" customWidth="1"/>
    <col min="11506" max="11506" width="7" style="89" customWidth="1"/>
    <col min="11507" max="11510" width="10.42578125" style="49" hidden="1" customWidth="1"/>
    <col min="11511" max="11511" width="6.42578125" style="89" customWidth="1"/>
    <col min="11512" max="11523" width="10.42578125" style="49" hidden="1" customWidth="1"/>
    <col min="11524" max="11524" width="10.42578125" style="49" hidden="1"/>
    <col min="11525" max="11525" width="41.42578125" style="89" customWidth="1"/>
    <col min="11526" max="11526" width="6.42578125" style="89" customWidth="1"/>
    <col min="11527" max="11527" width="14.5703125" style="89" customWidth="1"/>
    <col min="11528" max="11528" width="11.42578125" style="89" customWidth="1"/>
    <col min="11529" max="11530" width="13" style="89" customWidth="1"/>
    <col min="11531" max="11540" width="9.42578125" style="89" customWidth="1"/>
    <col min="11541" max="11541" width="8.5703125" style="89" customWidth="1"/>
    <col min="11542" max="11542" width="9.42578125" style="89" customWidth="1"/>
    <col min="11543" max="11543" width="10.42578125" style="89" customWidth="1"/>
    <col min="11544" max="11544" width="6.42578125" style="89" customWidth="1"/>
    <col min="11545" max="11545" width="6.5703125" style="89" customWidth="1"/>
    <col min="11546" max="11547" width="4.42578125" style="89" customWidth="1"/>
    <col min="11548" max="11548" width="6.42578125" style="89" customWidth="1"/>
    <col min="11549" max="11549" width="7.5703125" style="89" customWidth="1"/>
    <col min="11550" max="11550" width="14.5703125" style="89" customWidth="1"/>
    <col min="11551" max="11552" width="11.42578125" style="89" customWidth="1"/>
    <col min="11553" max="11553" width="56.5703125" style="89" customWidth="1"/>
    <col min="11554" max="11554" width="9.42578125" style="89" customWidth="1"/>
    <col min="11555" max="11555" width="24.5703125" style="89" customWidth="1"/>
    <col min="11556" max="11556" width="22.5703125" style="89" customWidth="1"/>
    <col min="11557" max="11559" width="9.42578125" style="89" customWidth="1"/>
    <col min="11560" max="11561" width="12.42578125" style="89" customWidth="1"/>
    <col min="11562" max="11562" width="14.5703125" style="89" customWidth="1"/>
    <col min="11563" max="11563" width="5" style="89" customWidth="1"/>
    <col min="11564" max="11565" width="10.42578125" style="49" hidden="1" customWidth="1"/>
    <col min="11566" max="11566" width="5" style="89" customWidth="1"/>
    <col min="11567" max="11568" width="10.42578125" style="49" hidden="1" customWidth="1"/>
    <col min="11569" max="11569" width="5" style="89" customWidth="1"/>
    <col min="11570" max="11571" width="10.42578125" style="49" hidden="1" customWidth="1"/>
    <col min="11572" max="11572" width="5" style="89" customWidth="1"/>
    <col min="11573" max="11574" width="10.42578125" style="49" hidden="1" customWidth="1"/>
    <col min="11575" max="11575" width="5" style="89" customWidth="1"/>
    <col min="11576" max="11577" width="10.42578125" style="49" hidden="1" customWidth="1"/>
    <col min="11578" max="11578" width="5" style="89" customWidth="1"/>
    <col min="11579" max="11589" width="10.42578125" style="49" hidden="1" customWidth="1"/>
    <col min="11590" max="11590" width="6.5703125" style="89" customWidth="1"/>
    <col min="11591" max="11592" width="10.42578125" style="49" hidden="1" customWidth="1"/>
    <col min="11593" max="11593" width="6.42578125" style="89" customWidth="1"/>
    <col min="11594" max="11595" width="10.42578125" style="49" hidden="1" customWidth="1"/>
    <col min="11596" max="11596" width="5.42578125" style="89" customWidth="1"/>
    <col min="11597" max="11598" width="10.42578125" style="49" hidden="1" customWidth="1"/>
    <col min="11599" max="11599" width="4.5703125" style="89" customWidth="1"/>
    <col min="11600" max="11604" width="10.42578125" style="49" hidden="1" customWidth="1"/>
    <col min="11605" max="11605" width="8.42578125" style="89" customWidth="1"/>
    <col min="11606" max="11607" width="10.42578125" style="49" hidden="1" customWidth="1"/>
    <col min="11608" max="11608" width="5.42578125" style="89" customWidth="1"/>
    <col min="11609" max="11613" width="10.42578125" style="49" hidden="1" customWidth="1"/>
    <col min="11614" max="11614" width="5.5703125" style="89" customWidth="1"/>
    <col min="11615" max="11616" width="10.42578125" style="49" hidden="1" customWidth="1"/>
    <col min="11617" max="11617" width="5.42578125" style="89" customWidth="1"/>
    <col min="11618" max="11619" width="10.42578125" style="49" hidden="1" customWidth="1"/>
    <col min="11620" max="11620" width="5.42578125" style="89" customWidth="1"/>
    <col min="11621" max="11622" width="10.42578125" style="49" hidden="1" customWidth="1"/>
    <col min="11623" max="11623" width="6" style="89" customWidth="1"/>
    <col min="11624" max="11628" width="10.42578125" style="49" hidden="1" customWidth="1"/>
    <col min="11629" max="11629" width="5" style="89" customWidth="1"/>
    <col min="11630" max="11631" width="10.42578125" style="49" hidden="1" customWidth="1"/>
    <col min="11632" max="11632" width="7.42578125" style="89" customWidth="1"/>
    <col min="11633" max="11637" width="10.42578125" style="49" hidden="1" customWidth="1"/>
    <col min="11638" max="11638" width="5" style="89" customWidth="1"/>
    <col min="11639" max="11639" width="10.42578125" style="49" hidden="1" customWidth="1"/>
    <col min="11640" max="11640" width="5" style="89" customWidth="1"/>
    <col min="11641" max="11641" width="9.42578125" style="89" customWidth="1"/>
    <col min="11642" max="11642" width="10.42578125" style="49" hidden="1" customWidth="1"/>
    <col min="11643" max="11643" width="5" style="89" customWidth="1"/>
    <col min="11644" max="11645" width="10.42578125" style="49" hidden="1" customWidth="1"/>
    <col min="11646" max="11646" width="5" style="89" customWidth="1"/>
    <col min="11647" max="11648" width="10.42578125" style="49" hidden="1" customWidth="1"/>
    <col min="11649" max="11649" width="5" style="89" customWidth="1"/>
    <col min="11650" max="11659" width="10.42578125" style="49" hidden="1" customWidth="1"/>
    <col min="11660" max="11660" width="6.42578125" style="89" customWidth="1"/>
    <col min="11661" max="11661" width="10.42578125" style="49" hidden="1" customWidth="1"/>
    <col min="11662" max="11662" width="7.42578125" style="89" customWidth="1"/>
    <col min="11663" max="11673" width="10.42578125" style="49" hidden="1" customWidth="1"/>
    <col min="11674" max="11674" width="7.42578125" style="89" customWidth="1"/>
    <col min="11675" max="11676" width="10.42578125" style="49" hidden="1" customWidth="1"/>
    <col min="11677" max="11677" width="7.42578125" style="89" customWidth="1"/>
    <col min="11678" max="11684" width="10.42578125" style="49" hidden="1" customWidth="1"/>
    <col min="11685" max="11685" width="6.42578125" style="89" customWidth="1"/>
    <col min="11686" max="11704" width="10.42578125" style="49" hidden="1" customWidth="1"/>
    <col min="11705" max="11705" width="9.42578125" style="89" customWidth="1"/>
    <col min="11706" max="11706" width="10.42578125" style="49" hidden="1" customWidth="1"/>
    <col min="11707" max="11710" width="6.42578125" style="89" customWidth="1"/>
    <col min="11711" max="11711" width="6.5703125" style="89" customWidth="1"/>
    <col min="11712" max="11712" width="6.42578125" style="89" customWidth="1"/>
    <col min="11713" max="11729" width="10.42578125" style="49" hidden="1" customWidth="1"/>
    <col min="11730" max="11730" width="6.5703125" style="89" customWidth="1"/>
    <col min="11731" max="11731" width="6.42578125" style="89" customWidth="1"/>
    <col min="11732" max="11733" width="10.42578125" style="49" hidden="1" customWidth="1"/>
    <col min="11734" max="11734" width="6.42578125" style="89" customWidth="1"/>
    <col min="11735" max="11736" width="10.42578125" style="49" hidden="1" customWidth="1"/>
    <col min="11737" max="11737" width="7.42578125" style="89" customWidth="1"/>
    <col min="11738" max="11738" width="10.42578125" style="49" hidden="1" customWidth="1"/>
    <col min="11739" max="11739" width="6.42578125" style="89" customWidth="1"/>
    <col min="11740" max="11740" width="10.42578125" style="49" hidden="1" customWidth="1"/>
    <col min="11741" max="11741" width="9" style="89" customWidth="1"/>
    <col min="11742" max="11743" width="10.42578125" style="49" hidden="1" customWidth="1"/>
    <col min="11744" max="11744" width="8.5703125" style="89" customWidth="1"/>
    <col min="11745" max="11746" width="10.42578125" style="49" hidden="1" customWidth="1"/>
    <col min="11747" max="11747" width="6.42578125" style="89" customWidth="1"/>
    <col min="11748" max="11749" width="10.42578125" style="49" hidden="1" customWidth="1"/>
    <col min="11750" max="11750" width="7" style="89" customWidth="1"/>
    <col min="11751" max="11755" width="10.42578125" style="49" hidden="1" customWidth="1"/>
    <col min="11756" max="11756" width="7.5703125" style="89" customWidth="1"/>
    <col min="11757" max="11758" width="10.42578125" style="49" hidden="1" customWidth="1"/>
    <col min="11759" max="11759" width="7" style="89" customWidth="1"/>
    <col min="11760" max="11761" width="10.42578125" style="49" hidden="1" customWidth="1"/>
    <col min="11762" max="11762" width="7" style="89" customWidth="1"/>
    <col min="11763" max="11766" width="10.42578125" style="49" hidden="1" customWidth="1"/>
    <col min="11767" max="11767" width="6.42578125" style="89" customWidth="1"/>
    <col min="11768" max="11779" width="10.42578125" style="49" hidden="1" customWidth="1"/>
    <col min="11780" max="11780" width="10.42578125" style="49" hidden="1"/>
    <col min="11781" max="11781" width="41.42578125" style="89" customWidth="1"/>
    <col min="11782" max="11782" width="6.42578125" style="89" customWidth="1"/>
    <col min="11783" max="11783" width="14.5703125" style="89" customWidth="1"/>
    <col min="11784" max="11784" width="11.42578125" style="89" customWidth="1"/>
    <col min="11785" max="11786" width="13" style="89" customWidth="1"/>
    <col min="11787" max="11796" width="9.42578125" style="89" customWidth="1"/>
    <col min="11797" max="11797" width="8.5703125" style="89" customWidth="1"/>
    <col min="11798" max="11798" width="9.42578125" style="89" customWidth="1"/>
    <col min="11799" max="11799" width="10.42578125" style="89" customWidth="1"/>
    <col min="11800" max="11800" width="6.42578125" style="89" customWidth="1"/>
    <col min="11801" max="11801" width="6.5703125" style="89" customWidth="1"/>
    <col min="11802" max="11803" width="4.42578125" style="89" customWidth="1"/>
    <col min="11804" max="11804" width="6.42578125" style="89" customWidth="1"/>
    <col min="11805" max="11805" width="7.5703125" style="89" customWidth="1"/>
    <col min="11806" max="11806" width="14.5703125" style="89" customWidth="1"/>
    <col min="11807" max="11808" width="11.42578125" style="89" customWidth="1"/>
    <col min="11809" max="11809" width="56.5703125" style="89" customWidth="1"/>
    <col min="11810" max="11810" width="9.42578125" style="89" customWidth="1"/>
    <col min="11811" max="11811" width="24.5703125" style="89" customWidth="1"/>
    <col min="11812" max="11812" width="22.5703125" style="89" customWidth="1"/>
    <col min="11813" max="11815" width="9.42578125" style="89" customWidth="1"/>
    <col min="11816" max="11817" width="12.42578125" style="89" customWidth="1"/>
    <col min="11818" max="11818" width="14.5703125" style="89" customWidth="1"/>
    <col min="11819" max="11819" width="5" style="89" customWidth="1"/>
    <col min="11820" max="11821" width="10.42578125" style="49" hidden="1" customWidth="1"/>
    <col min="11822" max="11822" width="5" style="89" customWidth="1"/>
    <col min="11823" max="11824" width="10.42578125" style="49" hidden="1" customWidth="1"/>
    <col min="11825" max="11825" width="5" style="89" customWidth="1"/>
    <col min="11826" max="11827" width="10.42578125" style="49" hidden="1" customWidth="1"/>
    <col min="11828" max="11828" width="5" style="89" customWidth="1"/>
    <col min="11829" max="11830" width="10.42578125" style="49" hidden="1" customWidth="1"/>
    <col min="11831" max="11831" width="5" style="89" customWidth="1"/>
    <col min="11832" max="11833" width="10.42578125" style="49" hidden="1" customWidth="1"/>
    <col min="11834" max="11834" width="5" style="89" customWidth="1"/>
    <col min="11835" max="11845" width="10.42578125" style="49" hidden="1" customWidth="1"/>
    <col min="11846" max="11846" width="6.5703125" style="89" customWidth="1"/>
    <col min="11847" max="11848" width="10.42578125" style="49" hidden="1" customWidth="1"/>
    <col min="11849" max="11849" width="6.42578125" style="89" customWidth="1"/>
    <col min="11850" max="11851" width="10.42578125" style="49" hidden="1" customWidth="1"/>
    <col min="11852" max="11852" width="5.42578125" style="89" customWidth="1"/>
    <col min="11853" max="11854" width="10.42578125" style="49" hidden="1" customWidth="1"/>
    <col min="11855" max="11855" width="4.5703125" style="89" customWidth="1"/>
    <col min="11856" max="11860" width="10.42578125" style="49" hidden="1" customWidth="1"/>
    <col min="11861" max="11861" width="8.42578125" style="89" customWidth="1"/>
    <col min="11862" max="11863" width="10.42578125" style="49" hidden="1" customWidth="1"/>
    <col min="11864" max="11864" width="5.42578125" style="89" customWidth="1"/>
    <col min="11865" max="11869" width="10.42578125" style="49" hidden="1" customWidth="1"/>
    <col min="11870" max="11870" width="5.5703125" style="89" customWidth="1"/>
    <col min="11871" max="11872" width="10.42578125" style="49" hidden="1" customWidth="1"/>
    <col min="11873" max="11873" width="5.42578125" style="89" customWidth="1"/>
    <col min="11874" max="11875" width="10.42578125" style="49" hidden="1" customWidth="1"/>
    <col min="11876" max="11876" width="5.42578125" style="89" customWidth="1"/>
    <col min="11877" max="11878" width="10.42578125" style="49" hidden="1" customWidth="1"/>
    <col min="11879" max="11879" width="6" style="89" customWidth="1"/>
    <col min="11880" max="11884" width="10.42578125" style="49" hidden="1" customWidth="1"/>
    <col min="11885" max="11885" width="5" style="89" customWidth="1"/>
    <col min="11886" max="11887" width="10.42578125" style="49" hidden="1" customWidth="1"/>
    <col min="11888" max="11888" width="7.42578125" style="89" customWidth="1"/>
    <col min="11889" max="11893" width="10.42578125" style="49" hidden="1" customWidth="1"/>
    <col min="11894" max="11894" width="5" style="89" customWidth="1"/>
    <col min="11895" max="11895" width="10.42578125" style="49" hidden="1" customWidth="1"/>
    <col min="11896" max="11896" width="5" style="89" customWidth="1"/>
    <col min="11897" max="11897" width="9.42578125" style="89" customWidth="1"/>
    <col min="11898" max="11898" width="10.42578125" style="49" hidden="1" customWidth="1"/>
    <col min="11899" max="11899" width="5" style="89" customWidth="1"/>
    <col min="11900" max="11901" width="10.42578125" style="49" hidden="1" customWidth="1"/>
    <col min="11902" max="11902" width="5" style="89" customWidth="1"/>
    <col min="11903" max="11904" width="10.42578125" style="49" hidden="1" customWidth="1"/>
    <col min="11905" max="11905" width="5" style="89" customWidth="1"/>
    <col min="11906" max="11915" width="10.42578125" style="49" hidden="1" customWidth="1"/>
    <col min="11916" max="11916" width="6.42578125" style="89" customWidth="1"/>
    <col min="11917" max="11917" width="10.42578125" style="49" hidden="1" customWidth="1"/>
    <col min="11918" max="11918" width="7.42578125" style="89" customWidth="1"/>
    <col min="11919" max="11929" width="10.42578125" style="49" hidden="1" customWidth="1"/>
    <col min="11930" max="11930" width="7.42578125" style="89" customWidth="1"/>
    <col min="11931" max="11932" width="10.42578125" style="49" hidden="1" customWidth="1"/>
    <col min="11933" max="11933" width="7.42578125" style="89" customWidth="1"/>
    <col min="11934" max="11940" width="10.42578125" style="49" hidden="1" customWidth="1"/>
    <col min="11941" max="11941" width="6.42578125" style="89" customWidth="1"/>
    <col min="11942" max="11960" width="10.42578125" style="49" hidden="1" customWidth="1"/>
    <col min="11961" max="11961" width="9.42578125" style="89" customWidth="1"/>
    <col min="11962" max="11962" width="10.42578125" style="49" hidden="1" customWidth="1"/>
    <col min="11963" max="11966" width="6.42578125" style="89" customWidth="1"/>
    <col min="11967" max="11967" width="6.5703125" style="89" customWidth="1"/>
    <col min="11968" max="11968" width="6.42578125" style="89" customWidth="1"/>
    <col min="11969" max="11985" width="10.42578125" style="49" hidden="1" customWidth="1"/>
    <col min="11986" max="11986" width="6.5703125" style="89" customWidth="1"/>
    <col min="11987" max="11987" width="6.42578125" style="89" customWidth="1"/>
    <col min="11988" max="11989" width="10.42578125" style="49" hidden="1" customWidth="1"/>
    <col min="11990" max="11990" width="6.42578125" style="89" customWidth="1"/>
    <col min="11991" max="11992" width="10.42578125" style="49" hidden="1" customWidth="1"/>
    <col min="11993" max="11993" width="7.42578125" style="89" customWidth="1"/>
    <col min="11994" max="11994" width="10.42578125" style="49" hidden="1" customWidth="1"/>
    <col min="11995" max="11995" width="6.42578125" style="89" customWidth="1"/>
    <col min="11996" max="11996" width="10.42578125" style="49" hidden="1" customWidth="1"/>
    <col min="11997" max="11997" width="9" style="89" customWidth="1"/>
    <col min="11998" max="11999" width="10.42578125" style="49" hidden="1" customWidth="1"/>
    <col min="12000" max="12000" width="8.5703125" style="89" customWidth="1"/>
    <col min="12001" max="12002" width="10.42578125" style="49" hidden="1" customWidth="1"/>
    <col min="12003" max="12003" width="6.42578125" style="89" customWidth="1"/>
    <col min="12004" max="12005" width="10.42578125" style="49" hidden="1" customWidth="1"/>
    <col min="12006" max="12006" width="7" style="89" customWidth="1"/>
    <col min="12007" max="12011" width="10.42578125" style="49" hidden="1" customWidth="1"/>
    <col min="12012" max="12012" width="7.5703125" style="89" customWidth="1"/>
    <col min="12013" max="12014" width="10.42578125" style="49" hidden="1" customWidth="1"/>
    <col min="12015" max="12015" width="7" style="89" customWidth="1"/>
    <col min="12016" max="12017" width="10.42578125" style="49" hidden="1" customWidth="1"/>
    <col min="12018" max="12018" width="7" style="89" customWidth="1"/>
    <col min="12019" max="12022" width="10.42578125" style="49" hidden="1" customWidth="1"/>
    <col min="12023" max="12023" width="6.42578125" style="89" customWidth="1"/>
    <col min="12024" max="12035" width="10.42578125" style="49" hidden="1" customWidth="1"/>
    <col min="12036" max="12036" width="10.42578125" style="49" hidden="1"/>
    <col min="12037" max="12037" width="41.42578125" style="89" customWidth="1"/>
    <col min="12038" max="12038" width="6.42578125" style="89" customWidth="1"/>
    <col min="12039" max="12039" width="14.5703125" style="89" customWidth="1"/>
    <col min="12040" max="12040" width="11.42578125" style="89" customWidth="1"/>
    <col min="12041" max="12042" width="13" style="89" customWidth="1"/>
    <col min="12043" max="12052" width="9.42578125" style="89" customWidth="1"/>
    <col min="12053" max="12053" width="8.5703125" style="89" customWidth="1"/>
    <col min="12054" max="12054" width="9.42578125" style="89" customWidth="1"/>
    <col min="12055" max="12055" width="10.42578125" style="89" customWidth="1"/>
    <col min="12056" max="12056" width="6.42578125" style="89" customWidth="1"/>
    <col min="12057" max="12057" width="6.5703125" style="89" customWidth="1"/>
    <col min="12058" max="12059" width="4.42578125" style="89" customWidth="1"/>
    <col min="12060" max="12060" width="6.42578125" style="89" customWidth="1"/>
    <col min="12061" max="12061" width="7.5703125" style="89" customWidth="1"/>
    <col min="12062" max="12062" width="14.5703125" style="89" customWidth="1"/>
    <col min="12063" max="12064" width="11.42578125" style="89" customWidth="1"/>
    <col min="12065" max="12065" width="56.5703125" style="89" customWidth="1"/>
    <col min="12066" max="12066" width="9.42578125" style="89" customWidth="1"/>
    <col min="12067" max="12067" width="24.5703125" style="89" customWidth="1"/>
    <col min="12068" max="12068" width="22.5703125" style="89" customWidth="1"/>
    <col min="12069" max="12071" width="9.42578125" style="89" customWidth="1"/>
    <col min="12072" max="12073" width="12.42578125" style="89" customWidth="1"/>
    <col min="12074" max="12074" width="14.5703125" style="89" customWidth="1"/>
    <col min="12075" max="12075" width="5" style="89" customWidth="1"/>
    <col min="12076" max="12077" width="10.42578125" style="49" hidden="1" customWidth="1"/>
    <col min="12078" max="12078" width="5" style="89" customWidth="1"/>
    <col min="12079" max="12080" width="10.42578125" style="49" hidden="1" customWidth="1"/>
    <col min="12081" max="12081" width="5" style="89" customWidth="1"/>
    <col min="12082" max="12083" width="10.42578125" style="49" hidden="1" customWidth="1"/>
    <col min="12084" max="12084" width="5" style="89" customWidth="1"/>
    <col min="12085" max="12086" width="10.42578125" style="49" hidden="1" customWidth="1"/>
    <col min="12087" max="12087" width="5" style="89" customWidth="1"/>
    <col min="12088" max="12089" width="10.42578125" style="49" hidden="1" customWidth="1"/>
    <col min="12090" max="12090" width="5" style="89" customWidth="1"/>
    <col min="12091" max="12101" width="10.42578125" style="49" hidden="1" customWidth="1"/>
    <col min="12102" max="12102" width="6.5703125" style="89" customWidth="1"/>
    <col min="12103" max="12104" width="10.42578125" style="49" hidden="1" customWidth="1"/>
    <col min="12105" max="12105" width="6.42578125" style="89" customWidth="1"/>
    <col min="12106" max="12107" width="10.42578125" style="49" hidden="1" customWidth="1"/>
    <col min="12108" max="12108" width="5.42578125" style="89" customWidth="1"/>
    <col min="12109" max="12110" width="10.42578125" style="49" hidden="1" customWidth="1"/>
    <col min="12111" max="12111" width="4.5703125" style="89" customWidth="1"/>
    <col min="12112" max="12116" width="10.42578125" style="49" hidden="1" customWidth="1"/>
    <col min="12117" max="12117" width="8.42578125" style="89" customWidth="1"/>
    <col min="12118" max="12119" width="10.42578125" style="49" hidden="1" customWidth="1"/>
    <col min="12120" max="12120" width="5.42578125" style="89" customWidth="1"/>
    <col min="12121" max="12125" width="10.42578125" style="49" hidden="1" customWidth="1"/>
    <col min="12126" max="12126" width="5.5703125" style="89" customWidth="1"/>
    <col min="12127" max="12128" width="10.42578125" style="49" hidden="1" customWidth="1"/>
    <col min="12129" max="12129" width="5.42578125" style="89" customWidth="1"/>
    <col min="12130" max="12131" width="10.42578125" style="49" hidden="1" customWidth="1"/>
    <col min="12132" max="12132" width="5.42578125" style="89" customWidth="1"/>
    <col min="12133" max="12134" width="10.42578125" style="49" hidden="1" customWidth="1"/>
    <col min="12135" max="12135" width="6" style="89" customWidth="1"/>
    <col min="12136" max="12140" width="10.42578125" style="49" hidden="1" customWidth="1"/>
    <col min="12141" max="12141" width="5" style="89" customWidth="1"/>
    <col min="12142" max="12143" width="10.42578125" style="49" hidden="1" customWidth="1"/>
    <col min="12144" max="12144" width="7.42578125" style="89" customWidth="1"/>
    <col min="12145" max="12149" width="10.42578125" style="49" hidden="1" customWidth="1"/>
    <col min="12150" max="12150" width="5" style="89" customWidth="1"/>
    <col min="12151" max="12151" width="10.42578125" style="49" hidden="1" customWidth="1"/>
    <col min="12152" max="12152" width="5" style="89" customWidth="1"/>
    <col min="12153" max="12153" width="9.42578125" style="89" customWidth="1"/>
    <col min="12154" max="12154" width="10.42578125" style="49" hidden="1" customWidth="1"/>
    <col min="12155" max="12155" width="5" style="89" customWidth="1"/>
    <col min="12156" max="12157" width="10.42578125" style="49" hidden="1" customWidth="1"/>
    <col min="12158" max="12158" width="5" style="89" customWidth="1"/>
    <col min="12159" max="12160" width="10.42578125" style="49" hidden="1" customWidth="1"/>
    <col min="12161" max="12161" width="5" style="89" customWidth="1"/>
    <col min="12162" max="12171" width="10.42578125" style="49" hidden="1" customWidth="1"/>
    <col min="12172" max="12172" width="6.42578125" style="89" customWidth="1"/>
    <col min="12173" max="12173" width="10.42578125" style="49" hidden="1" customWidth="1"/>
    <col min="12174" max="12174" width="7.42578125" style="89" customWidth="1"/>
    <col min="12175" max="12185" width="10.42578125" style="49" hidden="1" customWidth="1"/>
    <col min="12186" max="12186" width="7.42578125" style="89" customWidth="1"/>
    <col min="12187" max="12188" width="10.42578125" style="49" hidden="1" customWidth="1"/>
    <col min="12189" max="12189" width="7.42578125" style="89" customWidth="1"/>
    <col min="12190" max="12196" width="10.42578125" style="49" hidden="1" customWidth="1"/>
    <col min="12197" max="12197" width="6.42578125" style="89" customWidth="1"/>
    <col min="12198" max="12216" width="10.42578125" style="49" hidden="1" customWidth="1"/>
    <col min="12217" max="12217" width="9.42578125" style="89" customWidth="1"/>
    <col min="12218" max="12218" width="10.42578125" style="49" hidden="1" customWidth="1"/>
    <col min="12219" max="12222" width="6.42578125" style="89" customWidth="1"/>
    <col min="12223" max="12223" width="6.5703125" style="89" customWidth="1"/>
    <col min="12224" max="12224" width="6.42578125" style="89" customWidth="1"/>
    <col min="12225" max="12241" width="10.42578125" style="49" hidden="1" customWidth="1"/>
    <col min="12242" max="12242" width="6.5703125" style="89" customWidth="1"/>
    <col min="12243" max="12243" width="6.42578125" style="89" customWidth="1"/>
    <col min="12244" max="12245" width="10.42578125" style="49" hidden="1" customWidth="1"/>
    <col min="12246" max="12246" width="6.42578125" style="89" customWidth="1"/>
    <col min="12247" max="12248" width="10.42578125" style="49" hidden="1" customWidth="1"/>
    <col min="12249" max="12249" width="7.42578125" style="89" customWidth="1"/>
    <col min="12250" max="12250" width="10.42578125" style="49" hidden="1" customWidth="1"/>
    <col min="12251" max="12251" width="6.42578125" style="89" customWidth="1"/>
    <col min="12252" max="12252" width="10.42578125" style="49" hidden="1" customWidth="1"/>
    <col min="12253" max="12253" width="9" style="89" customWidth="1"/>
    <col min="12254" max="12255" width="10.42578125" style="49" hidden="1" customWidth="1"/>
    <col min="12256" max="12256" width="8.5703125" style="89" customWidth="1"/>
    <col min="12257" max="12258" width="10.42578125" style="49" hidden="1" customWidth="1"/>
    <col min="12259" max="12259" width="6.42578125" style="89" customWidth="1"/>
    <col min="12260" max="12261" width="10.42578125" style="49" hidden="1" customWidth="1"/>
    <col min="12262" max="12262" width="7" style="89" customWidth="1"/>
    <col min="12263" max="12267" width="10.42578125" style="49" hidden="1" customWidth="1"/>
    <col min="12268" max="12268" width="7.5703125" style="89" customWidth="1"/>
    <col min="12269" max="12270" width="10.42578125" style="49" hidden="1" customWidth="1"/>
    <col min="12271" max="12271" width="7" style="89" customWidth="1"/>
    <col min="12272" max="12273" width="10.42578125" style="49" hidden="1" customWidth="1"/>
    <col min="12274" max="12274" width="7" style="89" customWidth="1"/>
    <col min="12275" max="12278" width="10.42578125" style="49" hidden="1" customWidth="1"/>
    <col min="12279" max="12279" width="6.42578125" style="89" customWidth="1"/>
    <col min="12280" max="12291" width="10.42578125" style="49" hidden="1" customWidth="1"/>
    <col min="12292" max="12292" width="10.42578125" style="49" hidden="1"/>
    <col min="12293" max="12293" width="41.42578125" style="89" customWidth="1"/>
    <col min="12294" max="12294" width="6.42578125" style="89" customWidth="1"/>
    <col min="12295" max="12295" width="14.5703125" style="89" customWidth="1"/>
    <col min="12296" max="12296" width="11.42578125" style="89" customWidth="1"/>
    <col min="12297" max="12298" width="13" style="89" customWidth="1"/>
    <col min="12299" max="12308" width="9.42578125" style="89" customWidth="1"/>
    <col min="12309" max="12309" width="8.5703125" style="89" customWidth="1"/>
    <col min="12310" max="12310" width="9.42578125" style="89" customWidth="1"/>
    <col min="12311" max="12311" width="10.42578125" style="89" customWidth="1"/>
    <col min="12312" max="12312" width="6.42578125" style="89" customWidth="1"/>
    <col min="12313" max="12313" width="6.5703125" style="89" customWidth="1"/>
    <col min="12314" max="12315" width="4.42578125" style="89" customWidth="1"/>
    <col min="12316" max="12316" width="6.42578125" style="89" customWidth="1"/>
    <col min="12317" max="12317" width="7.5703125" style="89" customWidth="1"/>
    <col min="12318" max="12318" width="14.5703125" style="89" customWidth="1"/>
    <col min="12319" max="12320" width="11.42578125" style="89" customWidth="1"/>
    <col min="12321" max="12321" width="56.5703125" style="89" customWidth="1"/>
    <col min="12322" max="12322" width="9.42578125" style="89" customWidth="1"/>
    <col min="12323" max="12323" width="24.5703125" style="89" customWidth="1"/>
    <col min="12324" max="12324" width="22.5703125" style="89" customWidth="1"/>
    <col min="12325" max="12327" width="9.42578125" style="89" customWidth="1"/>
    <col min="12328" max="12329" width="12.42578125" style="89" customWidth="1"/>
    <col min="12330" max="12330" width="14.5703125" style="89" customWidth="1"/>
    <col min="12331" max="12331" width="5" style="89" customWidth="1"/>
    <col min="12332" max="12333" width="10.42578125" style="49" hidden="1" customWidth="1"/>
    <col min="12334" max="12334" width="5" style="89" customWidth="1"/>
    <col min="12335" max="12336" width="10.42578125" style="49" hidden="1" customWidth="1"/>
    <col min="12337" max="12337" width="5" style="89" customWidth="1"/>
    <col min="12338" max="12339" width="10.42578125" style="49" hidden="1" customWidth="1"/>
    <col min="12340" max="12340" width="5" style="89" customWidth="1"/>
    <col min="12341" max="12342" width="10.42578125" style="49" hidden="1" customWidth="1"/>
    <col min="12343" max="12343" width="5" style="89" customWidth="1"/>
    <col min="12344" max="12345" width="10.42578125" style="49" hidden="1" customWidth="1"/>
    <col min="12346" max="12346" width="5" style="89" customWidth="1"/>
    <col min="12347" max="12357" width="10.42578125" style="49" hidden="1" customWidth="1"/>
    <col min="12358" max="12358" width="6.5703125" style="89" customWidth="1"/>
    <col min="12359" max="12360" width="10.42578125" style="49" hidden="1" customWidth="1"/>
    <col min="12361" max="12361" width="6.42578125" style="89" customWidth="1"/>
    <col min="12362" max="12363" width="10.42578125" style="49" hidden="1" customWidth="1"/>
    <col min="12364" max="12364" width="5.42578125" style="89" customWidth="1"/>
    <col min="12365" max="12366" width="10.42578125" style="49" hidden="1" customWidth="1"/>
    <col min="12367" max="12367" width="4.5703125" style="89" customWidth="1"/>
    <col min="12368" max="12372" width="10.42578125" style="49" hidden="1" customWidth="1"/>
    <col min="12373" max="12373" width="8.42578125" style="89" customWidth="1"/>
    <col min="12374" max="12375" width="10.42578125" style="49" hidden="1" customWidth="1"/>
    <col min="12376" max="12376" width="5.42578125" style="89" customWidth="1"/>
    <col min="12377" max="12381" width="10.42578125" style="49" hidden="1" customWidth="1"/>
    <col min="12382" max="12382" width="5.5703125" style="89" customWidth="1"/>
    <col min="12383" max="12384" width="10.42578125" style="49" hidden="1" customWidth="1"/>
    <col min="12385" max="12385" width="5.42578125" style="89" customWidth="1"/>
    <col min="12386" max="12387" width="10.42578125" style="49" hidden="1" customWidth="1"/>
    <col min="12388" max="12388" width="5.42578125" style="89" customWidth="1"/>
    <col min="12389" max="12390" width="10.42578125" style="49" hidden="1" customWidth="1"/>
    <col min="12391" max="12391" width="6" style="89" customWidth="1"/>
    <col min="12392" max="12396" width="10.42578125" style="49" hidden="1" customWidth="1"/>
    <col min="12397" max="12397" width="5" style="89" customWidth="1"/>
    <col min="12398" max="12399" width="10.42578125" style="49" hidden="1" customWidth="1"/>
    <col min="12400" max="12400" width="7.42578125" style="89" customWidth="1"/>
    <col min="12401" max="12405" width="10.42578125" style="49" hidden="1" customWidth="1"/>
    <col min="12406" max="12406" width="5" style="89" customWidth="1"/>
    <col min="12407" max="12407" width="10.42578125" style="49" hidden="1" customWidth="1"/>
    <col min="12408" max="12408" width="5" style="89" customWidth="1"/>
    <col min="12409" max="12409" width="9.42578125" style="89" customWidth="1"/>
    <col min="12410" max="12410" width="10.42578125" style="49" hidden="1" customWidth="1"/>
    <col min="12411" max="12411" width="5" style="89" customWidth="1"/>
    <col min="12412" max="12413" width="10.42578125" style="49" hidden="1" customWidth="1"/>
    <col min="12414" max="12414" width="5" style="89" customWidth="1"/>
    <col min="12415" max="12416" width="10.42578125" style="49" hidden="1" customWidth="1"/>
    <col min="12417" max="12417" width="5" style="89" customWidth="1"/>
    <col min="12418" max="12427" width="10.42578125" style="49" hidden="1" customWidth="1"/>
    <col min="12428" max="12428" width="6.42578125" style="89" customWidth="1"/>
    <col min="12429" max="12429" width="10.42578125" style="49" hidden="1" customWidth="1"/>
    <col min="12430" max="12430" width="7.42578125" style="89" customWidth="1"/>
    <col min="12431" max="12441" width="10.42578125" style="49" hidden="1" customWidth="1"/>
    <col min="12442" max="12442" width="7.42578125" style="89" customWidth="1"/>
    <col min="12443" max="12444" width="10.42578125" style="49" hidden="1" customWidth="1"/>
    <col min="12445" max="12445" width="7.42578125" style="89" customWidth="1"/>
    <col min="12446" max="12452" width="10.42578125" style="49" hidden="1" customWidth="1"/>
    <col min="12453" max="12453" width="6.42578125" style="89" customWidth="1"/>
    <col min="12454" max="12472" width="10.42578125" style="49" hidden="1" customWidth="1"/>
    <col min="12473" max="12473" width="9.42578125" style="89" customWidth="1"/>
    <col min="12474" max="12474" width="10.42578125" style="49" hidden="1" customWidth="1"/>
    <col min="12475" max="12478" width="6.42578125" style="89" customWidth="1"/>
    <col min="12479" max="12479" width="6.5703125" style="89" customWidth="1"/>
    <col min="12480" max="12480" width="6.42578125" style="89" customWidth="1"/>
    <col min="12481" max="12497" width="10.42578125" style="49" hidden="1" customWidth="1"/>
    <col min="12498" max="12498" width="6.5703125" style="89" customWidth="1"/>
    <col min="12499" max="12499" width="6.42578125" style="89" customWidth="1"/>
    <col min="12500" max="12501" width="10.42578125" style="49" hidden="1" customWidth="1"/>
    <col min="12502" max="12502" width="6.42578125" style="89" customWidth="1"/>
    <col min="12503" max="12504" width="10.42578125" style="49" hidden="1" customWidth="1"/>
    <col min="12505" max="12505" width="7.42578125" style="89" customWidth="1"/>
    <col min="12506" max="12506" width="10.42578125" style="49" hidden="1" customWidth="1"/>
    <col min="12507" max="12507" width="6.42578125" style="89" customWidth="1"/>
    <col min="12508" max="12508" width="10.42578125" style="49" hidden="1" customWidth="1"/>
    <col min="12509" max="12509" width="9" style="89" customWidth="1"/>
    <col min="12510" max="12511" width="10.42578125" style="49" hidden="1" customWidth="1"/>
    <col min="12512" max="12512" width="8.5703125" style="89" customWidth="1"/>
    <col min="12513" max="12514" width="10.42578125" style="49" hidden="1" customWidth="1"/>
    <col min="12515" max="12515" width="6.42578125" style="89" customWidth="1"/>
    <col min="12516" max="12517" width="10.42578125" style="49" hidden="1" customWidth="1"/>
    <col min="12518" max="12518" width="7" style="89" customWidth="1"/>
    <col min="12519" max="12523" width="10.42578125" style="49" hidden="1" customWidth="1"/>
    <col min="12524" max="12524" width="7.5703125" style="89" customWidth="1"/>
    <col min="12525" max="12526" width="10.42578125" style="49" hidden="1" customWidth="1"/>
    <col min="12527" max="12527" width="7" style="89" customWidth="1"/>
    <col min="12528" max="12529" width="10.42578125" style="49" hidden="1" customWidth="1"/>
    <col min="12530" max="12530" width="7" style="89" customWidth="1"/>
    <col min="12531" max="12534" width="10.42578125" style="49" hidden="1" customWidth="1"/>
    <col min="12535" max="12535" width="6.42578125" style="89" customWidth="1"/>
    <col min="12536" max="12547" width="10.42578125" style="49" hidden="1" customWidth="1"/>
    <col min="12548" max="12548" width="10.42578125" style="49" hidden="1"/>
    <col min="12549" max="12549" width="41.42578125" style="89" customWidth="1"/>
    <col min="12550" max="12550" width="6.42578125" style="89" customWidth="1"/>
    <col min="12551" max="12551" width="14.5703125" style="89" customWidth="1"/>
    <col min="12552" max="12552" width="11.42578125" style="89" customWidth="1"/>
    <col min="12553" max="12554" width="13" style="89" customWidth="1"/>
    <col min="12555" max="12564" width="9.42578125" style="89" customWidth="1"/>
    <col min="12565" max="12565" width="8.5703125" style="89" customWidth="1"/>
    <col min="12566" max="12566" width="9.42578125" style="89" customWidth="1"/>
    <col min="12567" max="12567" width="10.42578125" style="89" customWidth="1"/>
    <col min="12568" max="12568" width="6.42578125" style="89" customWidth="1"/>
    <col min="12569" max="12569" width="6.5703125" style="89" customWidth="1"/>
    <col min="12570" max="12571" width="4.42578125" style="89" customWidth="1"/>
    <col min="12572" max="12572" width="6.42578125" style="89" customWidth="1"/>
    <col min="12573" max="12573" width="7.5703125" style="89" customWidth="1"/>
    <col min="12574" max="12574" width="14.5703125" style="89" customWidth="1"/>
    <col min="12575" max="12576" width="11.42578125" style="89" customWidth="1"/>
    <col min="12577" max="12577" width="56.5703125" style="89" customWidth="1"/>
    <col min="12578" max="12578" width="9.42578125" style="89" customWidth="1"/>
    <col min="12579" max="12579" width="24.5703125" style="89" customWidth="1"/>
    <col min="12580" max="12580" width="22.5703125" style="89" customWidth="1"/>
    <col min="12581" max="12583" width="9.42578125" style="89" customWidth="1"/>
    <col min="12584" max="12585" width="12.42578125" style="89" customWidth="1"/>
    <col min="12586" max="12586" width="14.5703125" style="89" customWidth="1"/>
    <col min="12587" max="12587" width="5" style="89" customWidth="1"/>
    <col min="12588" max="12589" width="10.42578125" style="49" hidden="1" customWidth="1"/>
    <col min="12590" max="12590" width="5" style="89" customWidth="1"/>
    <col min="12591" max="12592" width="10.42578125" style="49" hidden="1" customWidth="1"/>
    <col min="12593" max="12593" width="5" style="89" customWidth="1"/>
    <col min="12594" max="12595" width="10.42578125" style="49" hidden="1" customWidth="1"/>
    <col min="12596" max="12596" width="5" style="89" customWidth="1"/>
    <col min="12597" max="12598" width="10.42578125" style="49" hidden="1" customWidth="1"/>
    <col min="12599" max="12599" width="5" style="89" customWidth="1"/>
    <col min="12600" max="12601" width="10.42578125" style="49" hidden="1" customWidth="1"/>
    <col min="12602" max="12602" width="5" style="89" customWidth="1"/>
    <col min="12603" max="12613" width="10.42578125" style="49" hidden="1" customWidth="1"/>
    <col min="12614" max="12614" width="6.5703125" style="89" customWidth="1"/>
    <col min="12615" max="12616" width="10.42578125" style="49" hidden="1" customWidth="1"/>
    <col min="12617" max="12617" width="6.42578125" style="89" customWidth="1"/>
    <col min="12618" max="12619" width="10.42578125" style="49" hidden="1" customWidth="1"/>
    <col min="12620" max="12620" width="5.42578125" style="89" customWidth="1"/>
    <col min="12621" max="12622" width="10.42578125" style="49" hidden="1" customWidth="1"/>
    <col min="12623" max="12623" width="4.5703125" style="89" customWidth="1"/>
    <col min="12624" max="12628" width="10.42578125" style="49" hidden="1" customWidth="1"/>
    <col min="12629" max="12629" width="8.42578125" style="89" customWidth="1"/>
    <col min="12630" max="12631" width="10.42578125" style="49" hidden="1" customWidth="1"/>
    <col min="12632" max="12632" width="5.42578125" style="89" customWidth="1"/>
    <col min="12633" max="12637" width="10.42578125" style="49" hidden="1" customWidth="1"/>
    <col min="12638" max="12638" width="5.5703125" style="89" customWidth="1"/>
    <col min="12639" max="12640" width="10.42578125" style="49" hidden="1" customWidth="1"/>
    <col min="12641" max="12641" width="5.42578125" style="89" customWidth="1"/>
    <col min="12642" max="12643" width="10.42578125" style="49" hidden="1" customWidth="1"/>
    <col min="12644" max="12644" width="5.42578125" style="89" customWidth="1"/>
    <col min="12645" max="12646" width="10.42578125" style="49" hidden="1" customWidth="1"/>
    <col min="12647" max="12647" width="6" style="89" customWidth="1"/>
    <col min="12648" max="12652" width="10.42578125" style="49" hidden="1" customWidth="1"/>
    <col min="12653" max="12653" width="5" style="89" customWidth="1"/>
    <col min="12654" max="12655" width="10.42578125" style="49" hidden="1" customWidth="1"/>
    <col min="12656" max="12656" width="7.42578125" style="89" customWidth="1"/>
    <col min="12657" max="12661" width="10.42578125" style="49" hidden="1" customWidth="1"/>
    <col min="12662" max="12662" width="5" style="89" customWidth="1"/>
    <col min="12663" max="12663" width="10.42578125" style="49" hidden="1" customWidth="1"/>
    <col min="12664" max="12664" width="5" style="89" customWidth="1"/>
    <col min="12665" max="12665" width="9.42578125" style="89" customWidth="1"/>
    <col min="12666" max="12666" width="10.42578125" style="49" hidden="1" customWidth="1"/>
    <col min="12667" max="12667" width="5" style="89" customWidth="1"/>
    <col min="12668" max="12669" width="10.42578125" style="49" hidden="1" customWidth="1"/>
    <col min="12670" max="12670" width="5" style="89" customWidth="1"/>
    <col min="12671" max="12672" width="10.42578125" style="49" hidden="1" customWidth="1"/>
    <col min="12673" max="12673" width="5" style="89" customWidth="1"/>
    <col min="12674" max="12683" width="10.42578125" style="49" hidden="1" customWidth="1"/>
    <col min="12684" max="12684" width="6.42578125" style="89" customWidth="1"/>
    <col min="12685" max="12685" width="10.42578125" style="49" hidden="1" customWidth="1"/>
    <col min="12686" max="12686" width="7.42578125" style="89" customWidth="1"/>
    <col min="12687" max="12697" width="10.42578125" style="49" hidden="1" customWidth="1"/>
    <col min="12698" max="12698" width="7.42578125" style="89" customWidth="1"/>
    <col min="12699" max="12700" width="10.42578125" style="49" hidden="1" customWidth="1"/>
    <col min="12701" max="12701" width="7.42578125" style="89" customWidth="1"/>
    <col min="12702" max="12708" width="10.42578125" style="49" hidden="1" customWidth="1"/>
    <col min="12709" max="12709" width="6.42578125" style="89" customWidth="1"/>
    <col min="12710" max="12728" width="10.42578125" style="49" hidden="1" customWidth="1"/>
    <col min="12729" max="12729" width="9.42578125" style="89" customWidth="1"/>
    <col min="12730" max="12730" width="10.42578125" style="49" hidden="1" customWidth="1"/>
    <col min="12731" max="12734" width="6.42578125" style="89" customWidth="1"/>
    <col min="12735" max="12735" width="6.5703125" style="89" customWidth="1"/>
    <col min="12736" max="12736" width="6.42578125" style="89" customWidth="1"/>
    <col min="12737" max="12753" width="10.42578125" style="49" hidden="1" customWidth="1"/>
    <col min="12754" max="12754" width="6.5703125" style="89" customWidth="1"/>
    <col min="12755" max="12755" width="6.42578125" style="89" customWidth="1"/>
    <col min="12756" max="12757" width="10.42578125" style="49" hidden="1" customWidth="1"/>
    <col min="12758" max="12758" width="6.42578125" style="89" customWidth="1"/>
    <col min="12759" max="12760" width="10.42578125" style="49" hidden="1" customWidth="1"/>
    <col min="12761" max="12761" width="7.42578125" style="89" customWidth="1"/>
    <col min="12762" max="12762" width="10.42578125" style="49" hidden="1" customWidth="1"/>
    <col min="12763" max="12763" width="6.42578125" style="89" customWidth="1"/>
    <col min="12764" max="12764" width="10.42578125" style="49" hidden="1" customWidth="1"/>
    <col min="12765" max="12765" width="9" style="89" customWidth="1"/>
    <col min="12766" max="12767" width="10.42578125" style="49" hidden="1" customWidth="1"/>
    <col min="12768" max="12768" width="8.5703125" style="89" customWidth="1"/>
    <col min="12769" max="12770" width="10.42578125" style="49" hidden="1" customWidth="1"/>
    <col min="12771" max="12771" width="6.42578125" style="89" customWidth="1"/>
    <col min="12772" max="12773" width="10.42578125" style="49" hidden="1" customWidth="1"/>
    <col min="12774" max="12774" width="7" style="89" customWidth="1"/>
    <col min="12775" max="12779" width="10.42578125" style="49" hidden="1" customWidth="1"/>
    <col min="12780" max="12780" width="7.5703125" style="89" customWidth="1"/>
    <col min="12781" max="12782" width="10.42578125" style="49" hidden="1" customWidth="1"/>
    <col min="12783" max="12783" width="7" style="89" customWidth="1"/>
    <col min="12784" max="12785" width="10.42578125" style="49" hidden="1" customWidth="1"/>
    <col min="12786" max="12786" width="7" style="89" customWidth="1"/>
    <col min="12787" max="12790" width="10.42578125" style="49" hidden="1" customWidth="1"/>
    <col min="12791" max="12791" width="6.42578125" style="89" customWidth="1"/>
    <col min="12792" max="12803" width="10.42578125" style="49" hidden="1" customWidth="1"/>
    <col min="12804" max="12804" width="10.42578125" style="49" hidden="1"/>
    <col min="12805" max="12805" width="41.42578125" style="89" customWidth="1"/>
    <col min="12806" max="12806" width="6.42578125" style="89" customWidth="1"/>
    <col min="12807" max="12807" width="14.5703125" style="89" customWidth="1"/>
    <col min="12808" max="12808" width="11.42578125" style="89" customWidth="1"/>
    <col min="12809" max="12810" width="13" style="89" customWidth="1"/>
    <col min="12811" max="12820" width="9.42578125" style="89" customWidth="1"/>
    <col min="12821" max="12821" width="8.5703125" style="89" customWidth="1"/>
    <col min="12822" max="12822" width="9.42578125" style="89" customWidth="1"/>
    <col min="12823" max="12823" width="10.42578125" style="89" customWidth="1"/>
    <col min="12824" max="12824" width="6.42578125" style="89" customWidth="1"/>
    <col min="12825" max="12825" width="6.5703125" style="89" customWidth="1"/>
    <col min="12826" max="12827" width="4.42578125" style="89" customWidth="1"/>
    <col min="12828" max="12828" width="6.42578125" style="89" customWidth="1"/>
    <col min="12829" max="12829" width="7.5703125" style="89" customWidth="1"/>
    <col min="12830" max="12830" width="14.5703125" style="89" customWidth="1"/>
    <col min="12831" max="12832" width="11.42578125" style="89" customWidth="1"/>
    <col min="12833" max="12833" width="56.5703125" style="89" customWidth="1"/>
    <col min="12834" max="12834" width="9.42578125" style="89" customWidth="1"/>
    <col min="12835" max="12835" width="24.5703125" style="89" customWidth="1"/>
    <col min="12836" max="12836" width="22.5703125" style="89" customWidth="1"/>
    <col min="12837" max="12839" width="9.42578125" style="89" customWidth="1"/>
    <col min="12840" max="12841" width="12.42578125" style="89" customWidth="1"/>
    <col min="12842" max="12842" width="14.5703125" style="89" customWidth="1"/>
    <col min="12843" max="12843" width="5" style="89" customWidth="1"/>
    <col min="12844" max="12845" width="10.42578125" style="49" hidden="1" customWidth="1"/>
    <col min="12846" max="12846" width="5" style="89" customWidth="1"/>
    <col min="12847" max="12848" width="10.42578125" style="49" hidden="1" customWidth="1"/>
    <col min="12849" max="12849" width="5" style="89" customWidth="1"/>
    <col min="12850" max="12851" width="10.42578125" style="49" hidden="1" customWidth="1"/>
    <col min="12852" max="12852" width="5" style="89" customWidth="1"/>
    <col min="12853" max="12854" width="10.42578125" style="49" hidden="1" customWidth="1"/>
    <col min="12855" max="12855" width="5" style="89" customWidth="1"/>
    <col min="12856" max="12857" width="10.42578125" style="49" hidden="1" customWidth="1"/>
    <col min="12858" max="12858" width="5" style="89" customWidth="1"/>
    <col min="12859" max="12869" width="10.42578125" style="49" hidden="1" customWidth="1"/>
    <col min="12870" max="12870" width="6.5703125" style="89" customWidth="1"/>
    <col min="12871" max="12872" width="10.42578125" style="49" hidden="1" customWidth="1"/>
    <col min="12873" max="12873" width="6.42578125" style="89" customWidth="1"/>
    <col min="12874" max="12875" width="10.42578125" style="49" hidden="1" customWidth="1"/>
    <col min="12876" max="12876" width="5.42578125" style="89" customWidth="1"/>
    <col min="12877" max="12878" width="10.42578125" style="49" hidden="1" customWidth="1"/>
    <col min="12879" max="12879" width="4.5703125" style="89" customWidth="1"/>
    <col min="12880" max="12884" width="10.42578125" style="49" hidden="1" customWidth="1"/>
    <col min="12885" max="12885" width="8.42578125" style="89" customWidth="1"/>
    <col min="12886" max="12887" width="10.42578125" style="49" hidden="1" customWidth="1"/>
    <col min="12888" max="12888" width="5.42578125" style="89" customWidth="1"/>
    <col min="12889" max="12893" width="10.42578125" style="49" hidden="1" customWidth="1"/>
    <col min="12894" max="12894" width="5.5703125" style="89" customWidth="1"/>
    <col min="12895" max="12896" width="10.42578125" style="49" hidden="1" customWidth="1"/>
    <col min="12897" max="12897" width="5.42578125" style="89" customWidth="1"/>
    <col min="12898" max="12899" width="10.42578125" style="49" hidden="1" customWidth="1"/>
    <col min="12900" max="12900" width="5.42578125" style="89" customWidth="1"/>
    <col min="12901" max="12902" width="10.42578125" style="49" hidden="1" customWidth="1"/>
    <col min="12903" max="12903" width="6" style="89" customWidth="1"/>
    <col min="12904" max="12908" width="10.42578125" style="49" hidden="1" customWidth="1"/>
    <col min="12909" max="12909" width="5" style="89" customWidth="1"/>
    <col min="12910" max="12911" width="10.42578125" style="49" hidden="1" customWidth="1"/>
    <col min="12912" max="12912" width="7.42578125" style="89" customWidth="1"/>
    <col min="12913" max="12917" width="10.42578125" style="49" hidden="1" customWidth="1"/>
    <col min="12918" max="12918" width="5" style="89" customWidth="1"/>
    <col min="12919" max="12919" width="10.42578125" style="49" hidden="1" customWidth="1"/>
    <col min="12920" max="12920" width="5" style="89" customWidth="1"/>
    <col min="12921" max="12921" width="9.42578125" style="89" customWidth="1"/>
    <col min="12922" max="12922" width="10.42578125" style="49" hidden="1" customWidth="1"/>
    <col min="12923" max="12923" width="5" style="89" customWidth="1"/>
    <col min="12924" max="12925" width="10.42578125" style="49" hidden="1" customWidth="1"/>
    <col min="12926" max="12926" width="5" style="89" customWidth="1"/>
    <col min="12927" max="12928" width="10.42578125" style="49" hidden="1" customWidth="1"/>
    <col min="12929" max="12929" width="5" style="89" customWidth="1"/>
    <col min="12930" max="12939" width="10.42578125" style="49" hidden="1" customWidth="1"/>
    <col min="12940" max="12940" width="6.42578125" style="89" customWidth="1"/>
    <col min="12941" max="12941" width="10.42578125" style="49" hidden="1" customWidth="1"/>
    <col min="12942" max="12942" width="7.42578125" style="89" customWidth="1"/>
    <col min="12943" max="12953" width="10.42578125" style="49" hidden="1" customWidth="1"/>
    <col min="12954" max="12954" width="7.42578125" style="89" customWidth="1"/>
    <col min="12955" max="12956" width="10.42578125" style="49" hidden="1" customWidth="1"/>
    <col min="12957" max="12957" width="7.42578125" style="89" customWidth="1"/>
    <col min="12958" max="12964" width="10.42578125" style="49" hidden="1" customWidth="1"/>
    <col min="12965" max="12965" width="6.42578125" style="89" customWidth="1"/>
    <col min="12966" max="12984" width="10.42578125" style="49" hidden="1" customWidth="1"/>
    <col min="12985" max="12985" width="9.42578125" style="89" customWidth="1"/>
    <col min="12986" max="12986" width="10.42578125" style="49" hidden="1" customWidth="1"/>
    <col min="12987" max="12990" width="6.42578125" style="89" customWidth="1"/>
    <col min="12991" max="12991" width="6.5703125" style="89" customWidth="1"/>
    <col min="12992" max="12992" width="6.42578125" style="89" customWidth="1"/>
    <col min="12993" max="13009" width="10.42578125" style="49" hidden="1" customWidth="1"/>
    <col min="13010" max="13010" width="6.5703125" style="89" customWidth="1"/>
    <col min="13011" max="13011" width="6.42578125" style="89" customWidth="1"/>
    <col min="13012" max="13013" width="10.42578125" style="49" hidden="1" customWidth="1"/>
    <col min="13014" max="13014" width="6.42578125" style="89" customWidth="1"/>
    <col min="13015" max="13016" width="10.42578125" style="49" hidden="1" customWidth="1"/>
    <col min="13017" max="13017" width="7.42578125" style="89" customWidth="1"/>
    <col min="13018" max="13018" width="10.42578125" style="49" hidden="1" customWidth="1"/>
    <col min="13019" max="13019" width="6.42578125" style="89" customWidth="1"/>
    <col min="13020" max="13020" width="10.42578125" style="49" hidden="1" customWidth="1"/>
    <col min="13021" max="13021" width="9" style="89" customWidth="1"/>
    <col min="13022" max="13023" width="10.42578125" style="49" hidden="1" customWidth="1"/>
    <col min="13024" max="13024" width="8.5703125" style="89" customWidth="1"/>
    <col min="13025" max="13026" width="10.42578125" style="49" hidden="1" customWidth="1"/>
    <col min="13027" max="13027" width="6.42578125" style="89" customWidth="1"/>
    <col min="13028" max="13029" width="10.42578125" style="49" hidden="1" customWidth="1"/>
    <col min="13030" max="13030" width="7" style="89" customWidth="1"/>
    <col min="13031" max="13035" width="10.42578125" style="49" hidden="1" customWidth="1"/>
    <col min="13036" max="13036" width="7.5703125" style="89" customWidth="1"/>
    <col min="13037" max="13038" width="10.42578125" style="49" hidden="1" customWidth="1"/>
    <col min="13039" max="13039" width="7" style="89" customWidth="1"/>
    <col min="13040" max="13041" width="10.42578125" style="49" hidden="1" customWidth="1"/>
    <col min="13042" max="13042" width="7" style="89" customWidth="1"/>
    <col min="13043" max="13046" width="10.42578125" style="49" hidden="1" customWidth="1"/>
    <col min="13047" max="13047" width="6.42578125" style="89" customWidth="1"/>
    <col min="13048" max="13059" width="10.42578125" style="49" hidden="1" customWidth="1"/>
    <col min="13060" max="13060" width="10.42578125" style="49" hidden="1"/>
    <col min="13061" max="13061" width="41.42578125" style="89" customWidth="1"/>
    <col min="13062" max="13062" width="6.42578125" style="89" customWidth="1"/>
    <col min="13063" max="13063" width="14.5703125" style="89" customWidth="1"/>
    <col min="13064" max="13064" width="11.42578125" style="89" customWidth="1"/>
    <col min="13065" max="13066" width="13" style="89" customWidth="1"/>
    <col min="13067" max="13076" width="9.42578125" style="89" customWidth="1"/>
    <col min="13077" max="13077" width="8.5703125" style="89" customWidth="1"/>
    <col min="13078" max="13078" width="9.42578125" style="89" customWidth="1"/>
    <col min="13079" max="13079" width="10.42578125" style="89" customWidth="1"/>
    <col min="13080" max="13080" width="6.42578125" style="89" customWidth="1"/>
    <col min="13081" max="13081" width="6.5703125" style="89" customWidth="1"/>
    <col min="13082" max="13083" width="4.42578125" style="89" customWidth="1"/>
    <col min="13084" max="13084" width="6.42578125" style="89" customWidth="1"/>
    <col min="13085" max="13085" width="7.5703125" style="89" customWidth="1"/>
    <col min="13086" max="13086" width="14.5703125" style="89" customWidth="1"/>
    <col min="13087" max="13088" width="11.42578125" style="89" customWidth="1"/>
    <col min="13089" max="13089" width="56.5703125" style="89" customWidth="1"/>
    <col min="13090" max="13090" width="9.42578125" style="89" customWidth="1"/>
    <col min="13091" max="13091" width="24.5703125" style="89" customWidth="1"/>
    <col min="13092" max="13092" width="22.5703125" style="89" customWidth="1"/>
    <col min="13093" max="13095" width="9.42578125" style="89" customWidth="1"/>
    <col min="13096" max="13097" width="12.42578125" style="89" customWidth="1"/>
    <col min="13098" max="13098" width="14.5703125" style="89" customWidth="1"/>
    <col min="13099" max="13099" width="5" style="89" customWidth="1"/>
    <col min="13100" max="13101" width="10.42578125" style="49" hidden="1" customWidth="1"/>
    <col min="13102" max="13102" width="5" style="89" customWidth="1"/>
    <col min="13103" max="13104" width="10.42578125" style="49" hidden="1" customWidth="1"/>
    <col min="13105" max="13105" width="5" style="89" customWidth="1"/>
    <col min="13106" max="13107" width="10.42578125" style="49" hidden="1" customWidth="1"/>
    <col min="13108" max="13108" width="5" style="89" customWidth="1"/>
    <col min="13109" max="13110" width="10.42578125" style="49" hidden="1" customWidth="1"/>
    <col min="13111" max="13111" width="5" style="89" customWidth="1"/>
    <col min="13112" max="13113" width="10.42578125" style="49" hidden="1" customWidth="1"/>
    <col min="13114" max="13114" width="5" style="89" customWidth="1"/>
    <col min="13115" max="13125" width="10.42578125" style="49" hidden="1" customWidth="1"/>
    <col min="13126" max="13126" width="6.5703125" style="89" customWidth="1"/>
    <col min="13127" max="13128" width="10.42578125" style="49" hidden="1" customWidth="1"/>
    <col min="13129" max="13129" width="6.42578125" style="89" customWidth="1"/>
    <col min="13130" max="13131" width="10.42578125" style="49" hidden="1" customWidth="1"/>
    <col min="13132" max="13132" width="5.42578125" style="89" customWidth="1"/>
    <col min="13133" max="13134" width="10.42578125" style="49" hidden="1" customWidth="1"/>
    <col min="13135" max="13135" width="4.5703125" style="89" customWidth="1"/>
    <col min="13136" max="13140" width="10.42578125" style="49" hidden="1" customWidth="1"/>
    <col min="13141" max="13141" width="8.42578125" style="89" customWidth="1"/>
    <col min="13142" max="13143" width="10.42578125" style="49" hidden="1" customWidth="1"/>
    <col min="13144" max="13144" width="5.42578125" style="89" customWidth="1"/>
    <col min="13145" max="13149" width="10.42578125" style="49" hidden="1" customWidth="1"/>
    <col min="13150" max="13150" width="5.5703125" style="89" customWidth="1"/>
    <col min="13151" max="13152" width="10.42578125" style="49" hidden="1" customWidth="1"/>
    <col min="13153" max="13153" width="5.42578125" style="89" customWidth="1"/>
    <col min="13154" max="13155" width="10.42578125" style="49" hidden="1" customWidth="1"/>
    <col min="13156" max="13156" width="5.42578125" style="89" customWidth="1"/>
    <col min="13157" max="13158" width="10.42578125" style="49" hidden="1" customWidth="1"/>
    <col min="13159" max="13159" width="6" style="89" customWidth="1"/>
    <col min="13160" max="13164" width="10.42578125" style="49" hidden="1" customWidth="1"/>
    <col min="13165" max="13165" width="5" style="89" customWidth="1"/>
    <col min="13166" max="13167" width="10.42578125" style="49" hidden="1" customWidth="1"/>
    <col min="13168" max="13168" width="7.42578125" style="89" customWidth="1"/>
    <col min="13169" max="13173" width="10.42578125" style="49" hidden="1" customWidth="1"/>
    <col min="13174" max="13174" width="5" style="89" customWidth="1"/>
    <col min="13175" max="13175" width="10.42578125" style="49" hidden="1" customWidth="1"/>
    <col min="13176" max="13176" width="5" style="89" customWidth="1"/>
    <col min="13177" max="13177" width="9.42578125" style="89" customWidth="1"/>
    <col min="13178" max="13178" width="10.42578125" style="49" hidden="1" customWidth="1"/>
    <col min="13179" max="13179" width="5" style="89" customWidth="1"/>
    <col min="13180" max="13181" width="10.42578125" style="49" hidden="1" customWidth="1"/>
    <col min="13182" max="13182" width="5" style="89" customWidth="1"/>
    <col min="13183" max="13184" width="10.42578125" style="49" hidden="1" customWidth="1"/>
    <col min="13185" max="13185" width="5" style="89" customWidth="1"/>
    <col min="13186" max="13195" width="10.42578125" style="49" hidden="1" customWidth="1"/>
    <col min="13196" max="13196" width="6.42578125" style="89" customWidth="1"/>
    <col min="13197" max="13197" width="10.42578125" style="49" hidden="1" customWidth="1"/>
    <col min="13198" max="13198" width="7.42578125" style="89" customWidth="1"/>
    <col min="13199" max="13209" width="10.42578125" style="49" hidden="1" customWidth="1"/>
    <col min="13210" max="13210" width="7.42578125" style="89" customWidth="1"/>
    <col min="13211" max="13212" width="10.42578125" style="49" hidden="1" customWidth="1"/>
    <col min="13213" max="13213" width="7.42578125" style="89" customWidth="1"/>
    <col min="13214" max="13220" width="10.42578125" style="49" hidden="1" customWidth="1"/>
    <col min="13221" max="13221" width="6.42578125" style="89" customWidth="1"/>
    <col min="13222" max="13240" width="10.42578125" style="49" hidden="1" customWidth="1"/>
    <col min="13241" max="13241" width="9.42578125" style="89" customWidth="1"/>
    <col min="13242" max="13242" width="10.42578125" style="49" hidden="1" customWidth="1"/>
    <col min="13243" max="13246" width="6.42578125" style="89" customWidth="1"/>
    <col min="13247" max="13247" width="6.5703125" style="89" customWidth="1"/>
    <col min="13248" max="13248" width="6.42578125" style="89" customWidth="1"/>
    <col min="13249" max="13265" width="10.42578125" style="49" hidden="1" customWidth="1"/>
    <col min="13266" max="13266" width="6.5703125" style="89" customWidth="1"/>
    <col min="13267" max="13267" width="6.42578125" style="89" customWidth="1"/>
    <col min="13268" max="13269" width="10.42578125" style="49" hidden="1" customWidth="1"/>
    <col min="13270" max="13270" width="6.42578125" style="89" customWidth="1"/>
    <col min="13271" max="13272" width="10.42578125" style="49" hidden="1" customWidth="1"/>
    <col min="13273" max="13273" width="7.42578125" style="89" customWidth="1"/>
    <col min="13274" max="13274" width="10.42578125" style="49" hidden="1" customWidth="1"/>
    <col min="13275" max="13275" width="6.42578125" style="89" customWidth="1"/>
    <col min="13276" max="13276" width="10.42578125" style="49" hidden="1" customWidth="1"/>
    <col min="13277" max="13277" width="9" style="89" customWidth="1"/>
    <col min="13278" max="13279" width="10.42578125" style="49" hidden="1" customWidth="1"/>
    <col min="13280" max="13280" width="8.5703125" style="89" customWidth="1"/>
    <col min="13281" max="13282" width="10.42578125" style="49" hidden="1" customWidth="1"/>
    <col min="13283" max="13283" width="6.42578125" style="89" customWidth="1"/>
    <col min="13284" max="13285" width="10.42578125" style="49" hidden="1" customWidth="1"/>
    <col min="13286" max="13286" width="7" style="89" customWidth="1"/>
    <col min="13287" max="13291" width="10.42578125" style="49" hidden="1" customWidth="1"/>
    <col min="13292" max="13292" width="7.5703125" style="89" customWidth="1"/>
    <col min="13293" max="13294" width="10.42578125" style="49" hidden="1" customWidth="1"/>
    <col min="13295" max="13295" width="7" style="89" customWidth="1"/>
    <col min="13296" max="13297" width="10.42578125" style="49" hidden="1" customWidth="1"/>
    <col min="13298" max="13298" width="7" style="89" customWidth="1"/>
    <col min="13299" max="13302" width="10.42578125" style="49" hidden="1" customWidth="1"/>
    <col min="13303" max="13303" width="6.42578125" style="89" customWidth="1"/>
    <col min="13304" max="13315" width="10.42578125" style="49" hidden="1" customWidth="1"/>
    <col min="13316" max="13316" width="10.42578125" style="49" hidden="1"/>
    <col min="13317" max="13317" width="41.42578125" style="89" customWidth="1"/>
    <col min="13318" max="13318" width="6.42578125" style="89" customWidth="1"/>
    <col min="13319" max="13319" width="14.5703125" style="89" customWidth="1"/>
    <col min="13320" max="13320" width="11.42578125" style="89" customWidth="1"/>
    <col min="13321" max="13322" width="13" style="89" customWidth="1"/>
    <col min="13323" max="13332" width="9.42578125" style="89" customWidth="1"/>
    <col min="13333" max="13333" width="8.5703125" style="89" customWidth="1"/>
    <col min="13334" max="13334" width="9.42578125" style="89" customWidth="1"/>
    <col min="13335" max="13335" width="10.42578125" style="89" customWidth="1"/>
    <col min="13336" max="13336" width="6.42578125" style="89" customWidth="1"/>
    <col min="13337" max="13337" width="6.5703125" style="89" customWidth="1"/>
    <col min="13338" max="13339" width="4.42578125" style="89" customWidth="1"/>
    <col min="13340" max="13340" width="6.42578125" style="89" customWidth="1"/>
    <col min="13341" max="13341" width="7.5703125" style="89" customWidth="1"/>
    <col min="13342" max="13342" width="14.5703125" style="89" customWidth="1"/>
    <col min="13343" max="13344" width="11.42578125" style="89" customWidth="1"/>
    <col min="13345" max="13345" width="56.5703125" style="89" customWidth="1"/>
    <col min="13346" max="13346" width="9.42578125" style="89" customWidth="1"/>
    <col min="13347" max="13347" width="24.5703125" style="89" customWidth="1"/>
    <col min="13348" max="13348" width="22.5703125" style="89" customWidth="1"/>
    <col min="13349" max="13351" width="9.42578125" style="89" customWidth="1"/>
    <col min="13352" max="13353" width="12.42578125" style="89" customWidth="1"/>
    <col min="13354" max="13354" width="14.5703125" style="89" customWidth="1"/>
    <col min="13355" max="13355" width="5" style="89" customWidth="1"/>
    <col min="13356" max="13357" width="10.42578125" style="49" hidden="1" customWidth="1"/>
    <col min="13358" max="13358" width="5" style="89" customWidth="1"/>
    <col min="13359" max="13360" width="10.42578125" style="49" hidden="1" customWidth="1"/>
    <col min="13361" max="13361" width="5" style="89" customWidth="1"/>
    <col min="13362" max="13363" width="10.42578125" style="49" hidden="1" customWidth="1"/>
    <col min="13364" max="13364" width="5" style="89" customWidth="1"/>
    <col min="13365" max="13366" width="10.42578125" style="49" hidden="1" customWidth="1"/>
    <col min="13367" max="13367" width="5" style="89" customWidth="1"/>
    <col min="13368" max="13369" width="10.42578125" style="49" hidden="1" customWidth="1"/>
    <col min="13370" max="13370" width="5" style="89" customWidth="1"/>
    <col min="13371" max="13381" width="10.42578125" style="49" hidden="1" customWidth="1"/>
    <col min="13382" max="13382" width="6.5703125" style="89" customWidth="1"/>
    <col min="13383" max="13384" width="10.42578125" style="49" hidden="1" customWidth="1"/>
    <col min="13385" max="13385" width="6.42578125" style="89" customWidth="1"/>
    <col min="13386" max="13387" width="10.42578125" style="49" hidden="1" customWidth="1"/>
    <col min="13388" max="13388" width="5.42578125" style="89" customWidth="1"/>
    <col min="13389" max="13390" width="10.42578125" style="49" hidden="1" customWidth="1"/>
    <col min="13391" max="13391" width="4.5703125" style="89" customWidth="1"/>
    <col min="13392" max="13396" width="10.42578125" style="49" hidden="1" customWidth="1"/>
    <col min="13397" max="13397" width="8.42578125" style="89" customWidth="1"/>
    <col min="13398" max="13399" width="10.42578125" style="49" hidden="1" customWidth="1"/>
    <col min="13400" max="13400" width="5.42578125" style="89" customWidth="1"/>
    <col min="13401" max="13405" width="10.42578125" style="49" hidden="1" customWidth="1"/>
    <col min="13406" max="13406" width="5.5703125" style="89" customWidth="1"/>
    <col min="13407" max="13408" width="10.42578125" style="49" hidden="1" customWidth="1"/>
    <col min="13409" max="13409" width="5.42578125" style="89" customWidth="1"/>
    <col min="13410" max="13411" width="10.42578125" style="49" hidden="1" customWidth="1"/>
    <col min="13412" max="13412" width="5.42578125" style="89" customWidth="1"/>
    <col min="13413" max="13414" width="10.42578125" style="49" hidden="1" customWidth="1"/>
    <col min="13415" max="13415" width="6" style="89" customWidth="1"/>
    <col min="13416" max="13420" width="10.42578125" style="49" hidden="1" customWidth="1"/>
    <col min="13421" max="13421" width="5" style="89" customWidth="1"/>
    <col min="13422" max="13423" width="10.42578125" style="49" hidden="1" customWidth="1"/>
    <col min="13424" max="13424" width="7.42578125" style="89" customWidth="1"/>
    <col min="13425" max="13429" width="10.42578125" style="49" hidden="1" customWidth="1"/>
    <col min="13430" max="13430" width="5" style="89" customWidth="1"/>
    <col min="13431" max="13431" width="10.42578125" style="49" hidden="1" customWidth="1"/>
    <col min="13432" max="13432" width="5" style="89" customWidth="1"/>
    <col min="13433" max="13433" width="9.42578125" style="89" customWidth="1"/>
    <col min="13434" max="13434" width="10.42578125" style="49" hidden="1" customWidth="1"/>
    <col min="13435" max="13435" width="5" style="89" customWidth="1"/>
    <col min="13436" max="13437" width="10.42578125" style="49" hidden="1" customWidth="1"/>
    <col min="13438" max="13438" width="5" style="89" customWidth="1"/>
    <col min="13439" max="13440" width="10.42578125" style="49" hidden="1" customWidth="1"/>
    <col min="13441" max="13441" width="5" style="89" customWidth="1"/>
    <col min="13442" max="13451" width="10.42578125" style="49" hidden="1" customWidth="1"/>
    <col min="13452" max="13452" width="6.42578125" style="89" customWidth="1"/>
    <col min="13453" max="13453" width="10.42578125" style="49" hidden="1" customWidth="1"/>
    <col min="13454" max="13454" width="7.42578125" style="89" customWidth="1"/>
    <col min="13455" max="13465" width="10.42578125" style="49" hidden="1" customWidth="1"/>
    <col min="13466" max="13466" width="7.42578125" style="89" customWidth="1"/>
    <col min="13467" max="13468" width="10.42578125" style="49" hidden="1" customWidth="1"/>
    <col min="13469" max="13469" width="7.42578125" style="89" customWidth="1"/>
    <col min="13470" max="13476" width="10.42578125" style="49" hidden="1" customWidth="1"/>
    <col min="13477" max="13477" width="6.42578125" style="89" customWidth="1"/>
    <col min="13478" max="13496" width="10.42578125" style="49" hidden="1" customWidth="1"/>
    <col min="13497" max="13497" width="9.42578125" style="89" customWidth="1"/>
    <col min="13498" max="13498" width="10.42578125" style="49" hidden="1" customWidth="1"/>
    <col min="13499" max="13502" width="6.42578125" style="89" customWidth="1"/>
    <col min="13503" max="13503" width="6.5703125" style="89" customWidth="1"/>
    <col min="13504" max="13504" width="6.42578125" style="89" customWidth="1"/>
    <col min="13505" max="13521" width="10.42578125" style="49" hidden="1" customWidth="1"/>
    <col min="13522" max="13522" width="6.5703125" style="89" customWidth="1"/>
    <col min="13523" max="13523" width="6.42578125" style="89" customWidth="1"/>
    <col min="13524" max="13525" width="10.42578125" style="49" hidden="1" customWidth="1"/>
    <col min="13526" max="13526" width="6.42578125" style="89" customWidth="1"/>
    <col min="13527" max="13528" width="10.42578125" style="49" hidden="1" customWidth="1"/>
    <col min="13529" max="13529" width="7.42578125" style="89" customWidth="1"/>
    <col min="13530" max="13530" width="10.42578125" style="49" hidden="1" customWidth="1"/>
    <col min="13531" max="13531" width="6.42578125" style="89" customWidth="1"/>
    <col min="13532" max="13532" width="10.42578125" style="49" hidden="1" customWidth="1"/>
    <col min="13533" max="13533" width="9" style="89" customWidth="1"/>
    <col min="13534" max="13535" width="10.42578125" style="49" hidden="1" customWidth="1"/>
    <col min="13536" max="13536" width="8.5703125" style="89" customWidth="1"/>
    <col min="13537" max="13538" width="10.42578125" style="49" hidden="1" customWidth="1"/>
    <col min="13539" max="13539" width="6.42578125" style="89" customWidth="1"/>
    <col min="13540" max="13541" width="10.42578125" style="49" hidden="1" customWidth="1"/>
    <col min="13542" max="13542" width="7" style="89" customWidth="1"/>
    <col min="13543" max="13547" width="10.42578125" style="49" hidden="1" customWidth="1"/>
    <col min="13548" max="13548" width="7.5703125" style="89" customWidth="1"/>
    <col min="13549" max="13550" width="10.42578125" style="49" hidden="1" customWidth="1"/>
    <col min="13551" max="13551" width="7" style="89" customWidth="1"/>
    <col min="13552" max="13553" width="10.42578125" style="49" hidden="1" customWidth="1"/>
    <col min="13554" max="13554" width="7" style="89" customWidth="1"/>
    <col min="13555" max="13558" width="10.42578125" style="49" hidden="1" customWidth="1"/>
    <col min="13559" max="13559" width="6.42578125" style="89" customWidth="1"/>
    <col min="13560" max="13571" width="10.42578125" style="49" hidden="1" customWidth="1"/>
    <col min="13572" max="13572" width="10.42578125" style="49" hidden="1"/>
    <col min="13573" max="13573" width="41.42578125" style="89" customWidth="1"/>
    <col min="13574" max="13574" width="6.42578125" style="89" customWidth="1"/>
    <col min="13575" max="13575" width="14.5703125" style="89" customWidth="1"/>
    <col min="13576" max="13576" width="11.42578125" style="89" customWidth="1"/>
    <col min="13577" max="13578" width="13" style="89" customWidth="1"/>
    <col min="13579" max="13588" width="9.42578125" style="89" customWidth="1"/>
    <col min="13589" max="13589" width="8.5703125" style="89" customWidth="1"/>
    <col min="13590" max="13590" width="9.42578125" style="89" customWidth="1"/>
    <col min="13591" max="13591" width="10.42578125" style="89" customWidth="1"/>
    <col min="13592" max="13592" width="6.42578125" style="89" customWidth="1"/>
    <col min="13593" max="13593" width="6.5703125" style="89" customWidth="1"/>
    <col min="13594" max="13595" width="4.42578125" style="89" customWidth="1"/>
    <col min="13596" max="13596" width="6.42578125" style="89" customWidth="1"/>
    <col min="13597" max="13597" width="7.5703125" style="89" customWidth="1"/>
    <col min="13598" max="13598" width="14.5703125" style="89" customWidth="1"/>
    <col min="13599" max="13600" width="11.42578125" style="89" customWidth="1"/>
    <col min="13601" max="13601" width="56.5703125" style="89" customWidth="1"/>
    <col min="13602" max="13602" width="9.42578125" style="89" customWidth="1"/>
    <col min="13603" max="13603" width="24.5703125" style="89" customWidth="1"/>
    <col min="13604" max="13604" width="22.5703125" style="89" customWidth="1"/>
    <col min="13605" max="13607" width="9.42578125" style="89" customWidth="1"/>
    <col min="13608" max="13609" width="12.42578125" style="89" customWidth="1"/>
    <col min="13610" max="13610" width="14.5703125" style="89" customWidth="1"/>
    <col min="13611" max="13611" width="5" style="89" customWidth="1"/>
    <col min="13612" max="13613" width="10.42578125" style="49" hidden="1" customWidth="1"/>
    <col min="13614" max="13614" width="5" style="89" customWidth="1"/>
    <col min="13615" max="13616" width="10.42578125" style="49" hidden="1" customWidth="1"/>
    <col min="13617" max="13617" width="5" style="89" customWidth="1"/>
    <col min="13618" max="13619" width="10.42578125" style="49" hidden="1" customWidth="1"/>
    <col min="13620" max="13620" width="5" style="89" customWidth="1"/>
    <col min="13621" max="13622" width="10.42578125" style="49" hidden="1" customWidth="1"/>
    <col min="13623" max="13623" width="5" style="89" customWidth="1"/>
    <col min="13624" max="13625" width="10.42578125" style="49" hidden="1" customWidth="1"/>
    <col min="13626" max="13626" width="5" style="89" customWidth="1"/>
    <col min="13627" max="13637" width="10.42578125" style="49" hidden="1" customWidth="1"/>
    <col min="13638" max="13638" width="6.5703125" style="89" customWidth="1"/>
    <col min="13639" max="13640" width="10.42578125" style="49" hidden="1" customWidth="1"/>
    <col min="13641" max="13641" width="6.42578125" style="89" customWidth="1"/>
    <col min="13642" max="13643" width="10.42578125" style="49" hidden="1" customWidth="1"/>
    <col min="13644" max="13644" width="5.42578125" style="89" customWidth="1"/>
    <col min="13645" max="13646" width="10.42578125" style="49" hidden="1" customWidth="1"/>
    <col min="13647" max="13647" width="4.5703125" style="89" customWidth="1"/>
    <col min="13648" max="13652" width="10.42578125" style="49" hidden="1" customWidth="1"/>
    <col min="13653" max="13653" width="8.42578125" style="89" customWidth="1"/>
    <col min="13654" max="13655" width="10.42578125" style="49" hidden="1" customWidth="1"/>
    <col min="13656" max="13656" width="5.42578125" style="89" customWidth="1"/>
    <col min="13657" max="13661" width="10.42578125" style="49" hidden="1" customWidth="1"/>
    <col min="13662" max="13662" width="5.5703125" style="89" customWidth="1"/>
    <col min="13663" max="13664" width="10.42578125" style="49" hidden="1" customWidth="1"/>
    <col min="13665" max="13665" width="5.42578125" style="89" customWidth="1"/>
    <col min="13666" max="13667" width="10.42578125" style="49" hidden="1" customWidth="1"/>
    <col min="13668" max="13668" width="5.42578125" style="89" customWidth="1"/>
    <col min="13669" max="13670" width="10.42578125" style="49" hidden="1" customWidth="1"/>
    <col min="13671" max="13671" width="6" style="89" customWidth="1"/>
    <col min="13672" max="13676" width="10.42578125" style="49" hidden="1" customWidth="1"/>
    <col min="13677" max="13677" width="5" style="89" customWidth="1"/>
    <col min="13678" max="13679" width="10.42578125" style="49" hidden="1" customWidth="1"/>
    <col min="13680" max="13680" width="7.42578125" style="89" customWidth="1"/>
    <col min="13681" max="13685" width="10.42578125" style="49" hidden="1" customWidth="1"/>
    <col min="13686" max="13686" width="5" style="89" customWidth="1"/>
    <col min="13687" max="13687" width="10.42578125" style="49" hidden="1" customWidth="1"/>
    <col min="13688" max="13688" width="5" style="89" customWidth="1"/>
    <col min="13689" max="13689" width="9.42578125" style="89" customWidth="1"/>
    <col min="13690" max="13690" width="10.42578125" style="49" hidden="1" customWidth="1"/>
    <col min="13691" max="13691" width="5" style="89" customWidth="1"/>
    <col min="13692" max="13693" width="10.42578125" style="49" hidden="1" customWidth="1"/>
    <col min="13694" max="13694" width="5" style="89" customWidth="1"/>
    <col min="13695" max="13696" width="10.42578125" style="49" hidden="1" customWidth="1"/>
    <col min="13697" max="13697" width="5" style="89" customWidth="1"/>
    <col min="13698" max="13707" width="10.42578125" style="49" hidden="1" customWidth="1"/>
    <col min="13708" max="13708" width="6.42578125" style="89" customWidth="1"/>
    <col min="13709" max="13709" width="10.42578125" style="49" hidden="1" customWidth="1"/>
    <col min="13710" max="13710" width="7.42578125" style="89" customWidth="1"/>
    <col min="13711" max="13721" width="10.42578125" style="49" hidden="1" customWidth="1"/>
    <col min="13722" max="13722" width="7.42578125" style="89" customWidth="1"/>
    <col min="13723" max="13724" width="10.42578125" style="49" hidden="1" customWidth="1"/>
    <col min="13725" max="13725" width="7.42578125" style="89" customWidth="1"/>
    <col min="13726" max="13732" width="10.42578125" style="49" hidden="1" customWidth="1"/>
    <col min="13733" max="13733" width="6.42578125" style="89" customWidth="1"/>
    <col min="13734" max="13752" width="10.42578125" style="49" hidden="1" customWidth="1"/>
    <col min="13753" max="13753" width="9.42578125" style="89" customWidth="1"/>
    <col min="13754" max="13754" width="10.42578125" style="49" hidden="1" customWidth="1"/>
    <col min="13755" max="13758" width="6.42578125" style="89" customWidth="1"/>
    <col min="13759" max="13759" width="6.5703125" style="89" customWidth="1"/>
    <col min="13760" max="13760" width="6.42578125" style="89" customWidth="1"/>
    <col min="13761" max="13777" width="10.42578125" style="49" hidden="1" customWidth="1"/>
    <col min="13778" max="13778" width="6.5703125" style="89" customWidth="1"/>
    <col min="13779" max="13779" width="6.42578125" style="89" customWidth="1"/>
    <col min="13780" max="13781" width="10.42578125" style="49" hidden="1" customWidth="1"/>
    <col min="13782" max="13782" width="6.42578125" style="89" customWidth="1"/>
    <col min="13783" max="13784" width="10.42578125" style="49" hidden="1" customWidth="1"/>
    <col min="13785" max="13785" width="7.42578125" style="89" customWidth="1"/>
    <col min="13786" max="13786" width="10.42578125" style="49" hidden="1" customWidth="1"/>
    <col min="13787" max="13787" width="6.42578125" style="89" customWidth="1"/>
    <col min="13788" max="13788" width="10.42578125" style="49" hidden="1" customWidth="1"/>
    <col min="13789" max="13789" width="9" style="89" customWidth="1"/>
    <col min="13790" max="13791" width="10.42578125" style="49" hidden="1" customWidth="1"/>
    <col min="13792" max="13792" width="8.5703125" style="89" customWidth="1"/>
    <col min="13793" max="13794" width="10.42578125" style="49" hidden="1" customWidth="1"/>
    <col min="13795" max="13795" width="6.42578125" style="89" customWidth="1"/>
    <col min="13796" max="13797" width="10.42578125" style="49" hidden="1" customWidth="1"/>
    <col min="13798" max="13798" width="7" style="89" customWidth="1"/>
    <col min="13799" max="13803" width="10.42578125" style="49" hidden="1" customWidth="1"/>
    <col min="13804" max="13804" width="7.5703125" style="89" customWidth="1"/>
    <col min="13805" max="13806" width="10.42578125" style="49" hidden="1" customWidth="1"/>
    <col min="13807" max="13807" width="7" style="89" customWidth="1"/>
    <col min="13808" max="13809" width="10.42578125" style="49" hidden="1" customWidth="1"/>
    <col min="13810" max="13810" width="7" style="89" customWidth="1"/>
    <col min="13811" max="13814" width="10.42578125" style="49" hidden="1" customWidth="1"/>
    <col min="13815" max="13815" width="6.42578125" style="89" customWidth="1"/>
    <col min="13816" max="13827" width="10.42578125" style="49" hidden="1" customWidth="1"/>
    <col min="13828" max="13828" width="10.42578125" style="49" hidden="1"/>
    <col min="13829" max="13829" width="41.42578125" style="89" customWidth="1"/>
    <col min="13830" max="13830" width="6.42578125" style="89" customWidth="1"/>
    <col min="13831" max="13831" width="14.5703125" style="89" customWidth="1"/>
    <col min="13832" max="13832" width="11.42578125" style="89" customWidth="1"/>
    <col min="13833" max="13834" width="13" style="89" customWidth="1"/>
    <col min="13835" max="13844" width="9.42578125" style="89" customWidth="1"/>
    <col min="13845" max="13845" width="8.5703125" style="89" customWidth="1"/>
    <col min="13846" max="13846" width="9.42578125" style="89" customWidth="1"/>
    <col min="13847" max="13847" width="10.42578125" style="89" customWidth="1"/>
    <col min="13848" max="13848" width="6.42578125" style="89" customWidth="1"/>
    <col min="13849" max="13849" width="6.5703125" style="89" customWidth="1"/>
    <col min="13850" max="13851" width="4.42578125" style="89" customWidth="1"/>
    <col min="13852" max="13852" width="6.42578125" style="89" customWidth="1"/>
    <col min="13853" max="13853" width="7.5703125" style="89" customWidth="1"/>
    <col min="13854" max="13854" width="14.5703125" style="89" customWidth="1"/>
    <col min="13855" max="13856" width="11.42578125" style="89" customWidth="1"/>
    <col min="13857" max="13857" width="56.5703125" style="89" customWidth="1"/>
    <col min="13858" max="13858" width="9.42578125" style="89" customWidth="1"/>
    <col min="13859" max="13859" width="24.5703125" style="89" customWidth="1"/>
    <col min="13860" max="13860" width="22.5703125" style="89" customWidth="1"/>
    <col min="13861" max="13863" width="9.42578125" style="89" customWidth="1"/>
    <col min="13864" max="13865" width="12.42578125" style="89" customWidth="1"/>
    <col min="13866" max="13866" width="14.5703125" style="89" customWidth="1"/>
    <col min="13867" max="13867" width="5" style="89" customWidth="1"/>
    <col min="13868" max="13869" width="10.42578125" style="49" hidden="1" customWidth="1"/>
    <col min="13870" max="13870" width="5" style="89" customWidth="1"/>
    <col min="13871" max="13872" width="10.42578125" style="49" hidden="1" customWidth="1"/>
    <col min="13873" max="13873" width="5" style="89" customWidth="1"/>
    <col min="13874" max="13875" width="10.42578125" style="49" hidden="1" customWidth="1"/>
    <col min="13876" max="13876" width="5" style="89" customWidth="1"/>
    <col min="13877" max="13878" width="10.42578125" style="49" hidden="1" customWidth="1"/>
    <col min="13879" max="13879" width="5" style="89" customWidth="1"/>
    <col min="13880" max="13881" width="10.42578125" style="49" hidden="1" customWidth="1"/>
    <col min="13882" max="13882" width="5" style="89" customWidth="1"/>
    <col min="13883" max="13893" width="10.42578125" style="49" hidden="1" customWidth="1"/>
    <col min="13894" max="13894" width="6.5703125" style="89" customWidth="1"/>
    <col min="13895" max="13896" width="10.42578125" style="49" hidden="1" customWidth="1"/>
    <col min="13897" max="13897" width="6.42578125" style="89" customWidth="1"/>
    <col min="13898" max="13899" width="10.42578125" style="49" hidden="1" customWidth="1"/>
    <col min="13900" max="13900" width="5.42578125" style="89" customWidth="1"/>
    <col min="13901" max="13902" width="10.42578125" style="49" hidden="1" customWidth="1"/>
    <col min="13903" max="13903" width="4.5703125" style="89" customWidth="1"/>
    <col min="13904" max="13908" width="10.42578125" style="49" hidden="1" customWidth="1"/>
    <col min="13909" max="13909" width="8.42578125" style="89" customWidth="1"/>
    <col min="13910" max="13911" width="10.42578125" style="49" hidden="1" customWidth="1"/>
    <col min="13912" max="13912" width="5.42578125" style="89" customWidth="1"/>
    <col min="13913" max="13917" width="10.42578125" style="49" hidden="1" customWidth="1"/>
    <col min="13918" max="13918" width="5.5703125" style="89" customWidth="1"/>
    <col min="13919" max="13920" width="10.42578125" style="49" hidden="1" customWidth="1"/>
    <col min="13921" max="13921" width="5.42578125" style="89" customWidth="1"/>
    <col min="13922" max="13923" width="10.42578125" style="49" hidden="1" customWidth="1"/>
    <col min="13924" max="13924" width="5.42578125" style="89" customWidth="1"/>
    <col min="13925" max="13926" width="10.42578125" style="49" hidden="1" customWidth="1"/>
    <col min="13927" max="13927" width="6" style="89" customWidth="1"/>
    <col min="13928" max="13932" width="10.42578125" style="49" hidden="1" customWidth="1"/>
    <col min="13933" max="13933" width="5" style="89" customWidth="1"/>
    <col min="13934" max="13935" width="10.42578125" style="49" hidden="1" customWidth="1"/>
    <col min="13936" max="13936" width="7.42578125" style="89" customWidth="1"/>
    <col min="13937" max="13941" width="10.42578125" style="49" hidden="1" customWidth="1"/>
    <col min="13942" max="13942" width="5" style="89" customWidth="1"/>
    <col min="13943" max="13943" width="10.42578125" style="49" hidden="1" customWidth="1"/>
    <col min="13944" max="13944" width="5" style="89" customWidth="1"/>
    <col min="13945" max="13945" width="9.42578125" style="89" customWidth="1"/>
    <col min="13946" max="13946" width="10.42578125" style="49" hidden="1" customWidth="1"/>
    <col min="13947" max="13947" width="5" style="89" customWidth="1"/>
    <col min="13948" max="13949" width="10.42578125" style="49" hidden="1" customWidth="1"/>
    <col min="13950" max="13950" width="5" style="89" customWidth="1"/>
    <col min="13951" max="13952" width="10.42578125" style="49" hidden="1" customWidth="1"/>
    <col min="13953" max="13953" width="5" style="89" customWidth="1"/>
    <col min="13954" max="13963" width="10.42578125" style="49" hidden="1" customWidth="1"/>
    <col min="13964" max="13964" width="6.42578125" style="89" customWidth="1"/>
    <col min="13965" max="13965" width="10.42578125" style="49" hidden="1" customWidth="1"/>
    <col min="13966" max="13966" width="7.42578125" style="89" customWidth="1"/>
    <col min="13967" max="13977" width="10.42578125" style="49" hidden="1" customWidth="1"/>
    <col min="13978" max="13978" width="7.42578125" style="89" customWidth="1"/>
    <col min="13979" max="13980" width="10.42578125" style="49" hidden="1" customWidth="1"/>
    <col min="13981" max="13981" width="7.42578125" style="89" customWidth="1"/>
    <col min="13982" max="13988" width="10.42578125" style="49" hidden="1" customWidth="1"/>
    <col min="13989" max="13989" width="6.42578125" style="89" customWidth="1"/>
    <col min="13990" max="14008" width="10.42578125" style="49" hidden="1" customWidth="1"/>
    <col min="14009" max="14009" width="9.42578125" style="89" customWidth="1"/>
    <col min="14010" max="14010" width="10.42578125" style="49" hidden="1" customWidth="1"/>
    <col min="14011" max="14014" width="6.42578125" style="89" customWidth="1"/>
    <col min="14015" max="14015" width="6.5703125" style="89" customWidth="1"/>
    <col min="14016" max="14016" width="6.42578125" style="89" customWidth="1"/>
    <col min="14017" max="14033" width="10.42578125" style="49" hidden="1" customWidth="1"/>
    <col min="14034" max="14034" width="6.5703125" style="89" customWidth="1"/>
    <col min="14035" max="14035" width="6.42578125" style="89" customWidth="1"/>
    <col min="14036" max="14037" width="10.42578125" style="49" hidden="1" customWidth="1"/>
    <col min="14038" max="14038" width="6.42578125" style="89" customWidth="1"/>
    <col min="14039" max="14040" width="10.42578125" style="49" hidden="1" customWidth="1"/>
    <col min="14041" max="14041" width="7.42578125" style="89" customWidth="1"/>
    <col min="14042" max="14042" width="10.42578125" style="49" hidden="1" customWidth="1"/>
    <col min="14043" max="14043" width="6.42578125" style="89" customWidth="1"/>
    <col min="14044" max="14044" width="10.42578125" style="49" hidden="1" customWidth="1"/>
    <col min="14045" max="14045" width="9" style="89" customWidth="1"/>
    <col min="14046" max="14047" width="10.42578125" style="49" hidden="1" customWidth="1"/>
    <col min="14048" max="14048" width="8.5703125" style="89" customWidth="1"/>
    <col min="14049" max="14050" width="10.42578125" style="49" hidden="1" customWidth="1"/>
    <col min="14051" max="14051" width="6.42578125" style="89" customWidth="1"/>
    <col min="14052" max="14053" width="10.42578125" style="49" hidden="1" customWidth="1"/>
    <col min="14054" max="14054" width="7" style="89" customWidth="1"/>
    <col min="14055" max="14059" width="10.42578125" style="49" hidden="1" customWidth="1"/>
    <col min="14060" max="14060" width="7.5703125" style="89" customWidth="1"/>
    <col min="14061" max="14062" width="10.42578125" style="49" hidden="1" customWidth="1"/>
    <col min="14063" max="14063" width="7" style="89" customWidth="1"/>
    <col min="14064" max="14065" width="10.42578125" style="49" hidden="1" customWidth="1"/>
    <col min="14066" max="14066" width="7" style="89" customWidth="1"/>
    <col min="14067" max="14070" width="10.42578125" style="49" hidden="1" customWidth="1"/>
    <col min="14071" max="14071" width="6.42578125" style="89" customWidth="1"/>
    <col min="14072" max="14083" width="10.42578125" style="49" hidden="1" customWidth="1"/>
    <col min="14084" max="14084" width="10.42578125" style="49" hidden="1"/>
    <col min="14085" max="14085" width="41.42578125" style="89" customWidth="1"/>
    <col min="14086" max="14086" width="6.42578125" style="89" customWidth="1"/>
    <col min="14087" max="14087" width="14.5703125" style="89" customWidth="1"/>
    <col min="14088" max="14088" width="11.42578125" style="89" customWidth="1"/>
    <col min="14089" max="14090" width="13" style="89" customWidth="1"/>
    <col min="14091" max="14100" width="9.42578125" style="89" customWidth="1"/>
    <col min="14101" max="14101" width="8.5703125" style="89" customWidth="1"/>
    <col min="14102" max="14102" width="9.42578125" style="89" customWidth="1"/>
    <col min="14103" max="14103" width="10.42578125" style="89" customWidth="1"/>
    <col min="14104" max="14104" width="6.42578125" style="89" customWidth="1"/>
    <col min="14105" max="14105" width="6.5703125" style="89" customWidth="1"/>
    <col min="14106" max="14107" width="4.42578125" style="89" customWidth="1"/>
    <col min="14108" max="14108" width="6.42578125" style="89" customWidth="1"/>
    <col min="14109" max="14109" width="7.5703125" style="89" customWidth="1"/>
    <col min="14110" max="14110" width="14.5703125" style="89" customWidth="1"/>
    <col min="14111" max="14112" width="11.42578125" style="89" customWidth="1"/>
    <col min="14113" max="14113" width="56.5703125" style="89" customWidth="1"/>
    <col min="14114" max="14114" width="9.42578125" style="89" customWidth="1"/>
    <col min="14115" max="14115" width="24.5703125" style="89" customWidth="1"/>
    <col min="14116" max="14116" width="22.5703125" style="89" customWidth="1"/>
    <col min="14117" max="14119" width="9.42578125" style="89" customWidth="1"/>
    <col min="14120" max="14121" width="12.42578125" style="89" customWidth="1"/>
    <col min="14122" max="14122" width="14.5703125" style="89" customWidth="1"/>
    <col min="14123" max="14123" width="5" style="89" customWidth="1"/>
    <col min="14124" max="14125" width="10.42578125" style="49" hidden="1" customWidth="1"/>
    <col min="14126" max="14126" width="5" style="89" customWidth="1"/>
    <col min="14127" max="14128" width="10.42578125" style="49" hidden="1" customWidth="1"/>
    <col min="14129" max="14129" width="5" style="89" customWidth="1"/>
    <col min="14130" max="14131" width="10.42578125" style="49" hidden="1" customWidth="1"/>
    <col min="14132" max="14132" width="5" style="89" customWidth="1"/>
    <col min="14133" max="14134" width="10.42578125" style="49" hidden="1" customWidth="1"/>
    <col min="14135" max="14135" width="5" style="89" customWidth="1"/>
    <col min="14136" max="14137" width="10.42578125" style="49" hidden="1" customWidth="1"/>
    <col min="14138" max="14138" width="5" style="89" customWidth="1"/>
    <col min="14139" max="14149" width="10.42578125" style="49" hidden="1" customWidth="1"/>
    <col min="14150" max="14150" width="6.5703125" style="89" customWidth="1"/>
    <col min="14151" max="14152" width="10.42578125" style="49" hidden="1" customWidth="1"/>
    <col min="14153" max="14153" width="6.42578125" style="89" customWidth="1"/>
    <col min="14154" max="14155" width="10.42578125" style="49" hidden="1" customWidth="1"/>
    <col min="14156" max="14156" width="5.42578125" style="89" customWidth="1"/>
    <col min="14157" max="14158" width="10.42578125" style="49" hidden="1" customWidth="1"/>
    <col min="14159" max="14159" width="4.5703125" style="89" customWidth="1"/>
    <col min="14160" max="14164" width="10.42578125" style="49" hidden="1" customWidth="1"/>
    <col min="14165" max="14165" width="8.42578125" style="89" customWidth="1"/>
    <col min="14166" max="14167" width="10.42578125" style="49" hidden="1" customWidth="1"/>
    <col min="14168" max="14168" width="5.42578125" style="89" customWidth="1"/>
    <col min="14169" max="14173" width="10.42578125" style="49" hidden="1" customWidth="1"/>
    <col min="14174" max="14174" width="5.5703125" style="89" customWidth="1"/>
    <col min="14175" max="14176" width="10.42578125" style="49" hidden="1" customWidth="1"/>
    <col min="14177" max="14177" width="5.42578125" style="89" customWidth="1"/>
    <col min="14178" max="14179" width="10.42578125" style="49" hidden="1" customWidth="1"/>
    <col min="14180" max="14180" width="5.42578125" style="89" customWidth="1"/>
    <col min="14181" max="14182" width="10.42578125" style="49" hidden="1" customWidth="1"/>
    <col min="14183" max="14183" width="6" style="89" customWidth="1"/>
    <col min="14184" max="14188" width="10.42578125" style="49" hidden="1" customWidth="1"/>
    <col min="14189" max="14189" width="5" style="89" customWidth="1"/>
    <col min="14190" max="14191" width="10.42578125" style="49" hidden="1" customWidth="1"/>
    <col min="14192" max="14192" width="7.42578125" style="89" customWidth="1"/>
    <col min="14193" max="14197" width="10.42578125" style="49" hidden="1" customWidth="1"/>
    <col min="14198" max="14198" width="5" style="89" customWidth="1"/>
    <col min="14199" max="14199" width="10.42578125" style="49" hidden="1" customWidth="1"/>
    <col min="14200" max="14200" width="5" style="89" customWidth="1"/>
    <col min="14201" max="14201" width="9.42578125" style="89" customWidth="1"/>
    <col min="14202" max="14202" width="10.42578125" style="49" hidden="1" customWidth="1"/>
    <col min="14203" max="14203" width="5" style="89" customWidth="1"/>
    <col min="14204" max="14205" width="10.42578125" style="49" hidden="1" customWidth="1"/>
    <col min="14206" max="14206" width="5" style="89" customWidth="1"/>
    <col min="14207" max="14208" width="10.42578125" style="49" hidden="1" customWidth="1"/>
    <col min="14209" max="14209" width="5" style="89" customWidth="1"/>
    <col min="14210" max="14219" width="10.42578125" style="49" hidden="1" customWidth="1"/>
    <col min="14220" max="14220" width="6.42578125" style="89" customWidth="1"/>
    <col min="14221" max="14221" width="10.42578125" style="49" hidden="1" customWidth="1"/>
    <col min="14222" max="14222" width="7.42578125" style="89" customWidth="1"/>
    <col min="14223" max="14233" width="10.42578125" style="49" hidden="1" customWidth="1"/>
    <col min="14234" max="14234" width="7.42578125" style="89" customWidth="1"/>
    <col min="14235" max="14236" width="10.42578125" style="49" hidden="1" customWidth="1"/>
    <col min="14237" max="14237" width="7.42578125" style="89" customWidth="1"/>
    <col min="14238" max="14244" width="10.42578125" style="49" hidden="1" customWidth="1"/>
    <col min="14245" max="14245" width="6.42578125" style="89" customWidth="1"/>
    <col min="14246" max="14264" width="10.42578125" style="49" hidden="1" customWidth="1"/>
    <col min="14265" max="14265" width="9.42578125" style="89" customWidth="1"/>
    <col min="14266" max="14266" width="10.42578125" style="49" hidden="1" customWidth="1"/>
    <col min="14267" max="14270" width="6.42578125" style="89" customWidth="1"/>
    <col min="14271" max="14271" width="6.5703125" style="89" customWidth="1"/>
    <col min="14272" max="14272" width="6.42578125" style="89" customWidth="1"/>
    <col min="14273" max="14289" width="10.42578125" style="49" hidden="1" customWidth="1"/>
    <col min="14290" max="14290" width="6.5703125" style="89" customWidth="1"/>
    <col min="14291" max="14291" width="6.42578125" style="89" customWidth="1"/>
    <col min="14292" max="14293" width="10.42578125" style="49" hidden="1" customWidth="1"/>
    <col min="14294" max="14294" width="6.42578125" style="89" customWidth="1"/>
    <col min="14295" max="14296" width="10.42578125" style="49" hidden="1" customWidth="1"/>
    <col min="14297" max="14297" width="7.42578125" style="89" customWidth="1"/>
    <col min="14298" max="14298" width="10.42578125" style="49" hidden="1" customWidth="1"/>
    <col min="14299" max="14299" width="6.42578125" style="89" customWidth="1"/>
    <col min="14300" max="14300" width="10.42578125" style="49" hidden="1" customWidth="1"/>
    <col min="14301" max="14301" width="9" style="89" customWidth="1"/>
    <col min="14302" max="14303" width="10.42578125" style="49" hidden="1" customWidth="1"/>
    <col min="14304" max="14304" width="8.5703125" style="89" customWidth="1"/>
    <col min="14305" max="14306" width="10.42578125" style="49" hidden="1" customWidth="1"/>
    <col min="14307" max="14307" width="6.42578125" style="89" customWidth="1"/>
    <col min="14308" max="14309" width="10.42578125" style="49" hidden="1" customWidth="1"/>
    <col min="14310" max="14310" width="7" style="89" customWidth="1"/>
    <col min="14311" max="14315" width="10.42578125" style="49" hidden="1" customWidth="1"/>
    <col min="14316" max="14316" width="7.5703125" style="89" customWidth="1"/>
    <col min="14317" max="14318" width="10.42578125" style="49" hidden="1" customWidth="1"/>
    <col min="14319" max="14319" width="7" style="89" customWidth="1"/>
    <col min="14320" max="14321" width="10.42578125" style="49" hidden="1" customWidth="1"/>
    <col min="14322" max="14322" width="7" style="89" customWidth="1"/>
    <col min="14323" max="14326" width="10.42578125" style="49" hidden="1" customWidth="1"/>
    <col min="14327" max="14327" width="6.42578125" style="89" customWidth="1"/>
    <col min="14328" max="14339" width="10.42578125" style="49" hidden="1" customWidth="1"/>
    <col min="14340" max="14340" width="10.42578125" style="49" hidden="1"/>
    <col min="14341" max="14341" width="41.42578125" style="89" customWidth="1"/>
    <col min="14342" max="14342" width="6.42578125" style="89" customWidth="1"/>
    <col min="14343" max="14343" width="14.5703125" style="89" customWidth="1"/>
    <col min="14344" max="14344" width="11.42578125" style="89" customWidth="1"/>
    <col min="14345" max="14346" width="13" style="89" customWidth="1"/>
    <col min="14347" max="14356" width="9.42578125" style="89" customWidth="1"/>
    <col min="14357" max="14357" width="8.5703125" style="89" customWidth="1"/>
    <col min="14358" max="14358" width="9.42578125" style="89" customWidth="1"/>
    <col min="14359" max="14359" width="10.42578125" style="89" customWidth="1"/>
    <col min="14360" max="14360" width="6.42578125" style="89" customWidth="1"/>
    <col min="14361" max="14361" width="6.5703125" style="89" customWidth="1"/>
    <col min="14362" max="14363" width="4.42578125" style="89" customWidth="1"/>
    <col min="14364" max="14364" width="6.42578125" style="89" customWidth="1"/>
    <col min="14365" max="14365" width="7.5703125" style="89" customWidth="1"/>
    <col min="14366" max="14366" width="14.5703125" style="89" customWidth="1"/>
    <col min="14367" max="14368" width="11.42578125" style="89" customWidth="1"/>
    <col min="14369" max="14369" width="56.5703125" style="89" customWidth="1"/>
    <col min="14370" max="14370" width="9.42578125" style="89" customWidth="1"/>
    <col min="14371" max="14371" width="24.5703125" style="89" customWidth="1"/>
    <col min="14372" max="14372" width="22.5703125" style="89" customWidth="1"/>
    <col min="14373" max="14375" width="9.42578125" style="89" customWidth="1"/>
    <col min="14376" max="14377" width="12.42578125" style="89" customWidth="1"/>
    <col min="14378" max="14378" width="14.5703125" style="89" customWidth="1"/>
    <col min="14379" max="14379" width="5" style="89" customWidth="1"/>
    <col min="14380" max="14381" width="10.42578125" style="49" hidden="1" customWidth="1"/>
    <col min="14382" max="14382" width="5" style="89" customWidth="1"/>
    <col min="14383" max="14384" width="10.42578125" style="49" hidden="1" customWidth="1"/>
    <col min="14385" max="14385" width="5" style="89" customWidth="1"/>
    <col min="14386" max="14387" width="10.42578125" style="49" hidden="1" customWidth="1"/>
    <col min="14388" max="14388" width="5" style="89" customWidth="1"/>
    <col min="14389" max="14390" width="10.42578125" style="49" hidden="1" customWidth="1"/>
    <col min="14391" max="14391" width="5" style="89" customWidth="1"/>
    <col min="14392" max="14393" width="10.42578125" style="49" hidden="1" customWidth="1"/>
    <col min="14394" max="14394" width="5" style="89" customWidth="1"/>
    <col min="14395" max="14405" width="10.42578125" style="49" hidden="1" customWidth="1"/>
    <col min="14406" max="14406" width="6.5703125" style="89" customWidth="1"/>
    <col min="14407" max="14408" width="10.42578125" style="49" hidden="1" customWidth="1"/>
    <col min="14409" max="14409" width="6.42578125" style="89" customWidth="1"/>
    <col min="14410" max="14411" width="10.42578125" style="49" hidden="1" customWidth="1"/>
    <col min="14412" max="14412" width="5.42578125" style="89" customWidth="1"/>
    <col min="14413" max="14414" width="10.42578125" style="49" hidden="1" customWidth="1"/>
    <col min="14415" max="14415" width="4.5703125" style="89" customWidth="1"/>
    <col min="14416" max="14420" width="10.42578125" style="49" hidden="1" customWidth="1"/>
    <col min="14421" max="14421" width="8.42578125" style="89" customWidth="1"/>
    <col min="14422" max="14423" width="10.42578125" style="49" hidden="1" customWidth="1"/>
    <col min="14424" max="14424" width="5.42578125" style="89" customWidth="1"/>
    <col min="14425" max="14429" width="10.42578125" style="49" hidden="1" customWidth="1"/>
    <col min="14430" max="14430" width="5.5703125" style="89" customWidth="1"/>
    <col min="14431" max="14432" width="10.42578125" style="49" hidden="1" customWidth="1"/>
    <col min="14433" max="14433" width="5.42578125" style="89" customWidth="1"/>
    <col min="14434" max="14435" width="10.42578125" style="49" hidden="1" customWidth="1"/>
    <col min="14436" max="14436" width="5.42578125" style="89" customWidth="1"/>
    <col min="14437" max="14438" width="10.42578125" style="49" hidden="1" customWidth="1"/>
    <col min="14439" max="14439" width="6" style="89" customWidth="1"/>
    <col min="14440" max="14444" width="10.42578125" style="49" hidden="1" customWidth="1"/>
    <col min="14445" max="14445" width="5" style="89" customWidth="1"/>
    <col min="14446" max="14447" width="10.42578125" style="49" hidden="1" customWidth="1"/>
    <col min="14448" max="14448" width="7.42578125" style="89" customWidth="1"/>
    <col min="14449" max="14453" width="10.42578125" style="49" hidden="1" customWidth="1"/>
    <col min="14454" max="14454" width="5" style="89" customWidth="1"/>
    <col min="14455" max="14455" width="10.42578125" style="49" hidden="1" customWidth="1"/>
    <col min="14456" max="14456" width="5" style="89" customWidth="1"/>
    <col min="14457" max="14457" width="9.42578125" style="89" customWidth="1"/>
    <col min="14458" max="14458" width="10.42578125" style="49" hidden="1" customWidth="1"/>
    <col min="14459" max="14459" width="5" style="89" customWidth="1"/>
    <col min="14460" max="14461" width="10.42578125" style="49" hidden="1" customWidth="1"/>
    <col min="14462" max="14462" width="5" style="89" customWidth="1"/>
    <col min="14463" max="14464" width="10.42578125" style="49" hidden="1" customWidth="1"/>
    <col min="14465" max="14465" width="5" style="89" customWidth="1"/>
    <col min="14466" max="14475" width="10.42578125" style="49" hidden="1" customWidth="1"/>
    <col min="14476" max="14476" width="6.42578125" style="89" customWidth="1"/>
    <col min="14477" max="14477" width="10.42578125" style="49" hidden="1" customWidth="1"/>
    <col min="14478" max="14478" width="7.42578125" style="89" customWidth="1"/>
    <col min="14479" max="14489" width="10.42578125" style="49" hidden="1" customWidth="1"/>
    <col min="14490" max="14490" width="7.42578125" style="89" customWidth="1"/>
    <col min="14491" max="14492" width="10.42578125" style="49" hidden="1" customWidth="1"/>
    <col min="14493" max="14493" width="7.42578125" style="89" customWidth="1"/>
    <col min="14494" max="14500" width="10.42578125" style="49" hidden="1" customWidth="1"/>
    <col min="14501" max="14501" width="6.42578125" style="89" customWidth="1"/>
    <col min="14502" max="14520" width="10.42578125" style="49" hidden="1" customWidth="1"/>
    <col min="14521" max="14521" width="9.42578125" style="89" customWidth="1"/>
    <col min="14522" max="14522" width="10.42578125" style="49" hidden="1" customWidth="1"/>
    <col min="14523" max="14526" width="6.42578125" style="89" customWidth="1"/>
    <col min="14527" max="14527" width="6.5703125" style="89" customWidth="1"/>
    <col min="14528" max="14528" width="6.42578125" style="89" customWidth="1"/>
    <col min="14529" max="14545" width="10.42578125" style="49" hidden="1" customWidth="1"/>
    <col min="14546" max="14546" width="6.5703125" style="89" customWidth="1"/>
    <col min="14547" max="14547" width="6.42578125" style="89" customWidth="1"/>
    <col min="14548" max="14549" width="10.42578125" style="49" hidden="1" customWidth="1"/>
    <col min="14550" max="14550" width="6.42578125" style="89" customWidth="1"/>
    <col min="14551" max="14552" width="10.42578125" style="49" hidden="1" customWidth="1"/>
    <col min="14553" max="14553" width="7.42578125" style="89" customWidth="1"/>
    <col min="14554" max="14554" width="10.42578125" style="49" hidden="1" customWidth="1"/>
    <col min="14555" max="14555" width="6.42578125" style="89" customWidth="1"/>
    <col min="14556" max="14556" width="10.42578125" style="49" hidden="1" customWidth="1"/>
    <col min="14557" max="14557" width="9" style="89" customWidth="1"/>
    <col min="14558" max="14559" width="10.42578125" style="49" hidden="1" customWidth="1"/>
    <col min="14560" max="14560" width="8.5703125" style="89" customWidth="1"/>
    <col min="14561" max="14562" width="10.42578125" style="49" hidden="1" customWidth="1"/>
    <col min="14563" max="14563" width="6.42578125" style="89" customWidth="1"/>
    <col min="14564" max="14565" width="10.42578125" style="49" hidden="1" customWidth="1"/>
    <col min="14566" max="14566" width="7" style="89" customWidth="1"/>
    <col min="14567" max="14571" width="10.42578125" style="49" hidden="1" customWidth="1"/>
    <col min="14572" max="14572" width="7.5703125" style="89" customWidth="1"/>
    <col min="14573" max="14574" width="10.42578125" style="49" hidden="1" customWidth="1"/>
    <col min="14575" max="14575" width="7" style="89" customWidth="1"/>
    <col min="14576" max="14577" width="10.42578125" style="49" hidden="1" customWidth="1"/>
    <col min="14578" max="14578" width="7" style="89" customWidth="1"/>
    <col min="14579" max="14582" width="10.42578125" style="49" hidden="1" customWidth="1"/>
    <col min="14583" max="14583" width="6.42578125" style="89" customWidth="1"/>
    <col min="14584" max="14595" width="10.42578125" style="49" hidden="1" customWidth="1"/>
    <col min="14596" max="14596" width="10.42578125" style="49" hidden="1"/>
    <col min="14597" max="14597" width="41.42578125" style="89" customWidth="1"/>
    <col min="14598" max="14598" width="6.42578125" style="89" customWidth="1"/>
    <col min="14599" max="14599" width="14.5703125" style="89" customWidth="1"/>
    <col min="14600" max="14600" width="11.42578125" style="89" customWidth="1"/>
    <col min="14601" max="14602" width="13" style="89" customWidth="1"/>
    <col min="14603" max="14612" width="9.42578125" style="89" customWidth="1"/>
    <col min="14613" max="14613" width="8.5703125" style="89" customWidth="1"/>
    <col min="14614" max="14614" width="9.42578125" style="89" customWidth="1"/>
    <col min="14615" max="14615" width="10.42578125" style="89" customWidth="1"/>
    <col min="14616" max="14616" width="6.42578125" style="89" customWidth="1"/>
    <col min="14617" max="14617" width="6.5703125" style="89" customWidth="1"/>
    <col min="14618" max="14619" width="4.42578125" style="89" customWidth="1"/>
    <col min="14620" max="14620" width="6.42578125" style="89" customWidth="1"/>
    <col min="14621" max="14621" width="7.5703125" style="89" customWidth="1"/>
    <col min="14622" max="14622" width="14.5703125" style="89" customWidth="1"/>
    <col min="14623" max="14624" width="11.42578125" style="89" customWidth="1"/>
    <col min="14625" max="14625" width="56.5703125" style="89" customWidth="1"/>
    <col min="14626" max="14626" width="9.42578125" style="89" customWidth="1"/>
    <col min="14627" max="14627" width="24.5703125" style="89" customWidth="1"/>
    <col min="14628" max="14628" width="22.5703125" style="89" customWidth="1"/>
    <col min="14629" max="14631" width="9.42578125" style="89" customWidth="1"/>
    <col min="14632" max="14633" width="12.42578125" style="89" customWidth="1"/>
    <col min="14634" max="14634" width="14.5703125" style="89" customWidth="1"/>
    <col min="14635" max="14635" width="5" style="89" customWidth="1"/>
    <col min="14636" max="14637" width="10.42578125" style="49" hidden="1" customWidth="1"/>
    <col min="14638" max="14638" width="5" style="89" customWidth="1"/>
    <col min="14639" max="14640" width="10.42578125" style="49" hidden="1" customWidth="1"/>
    <col min="14641" max="14641" width="5" style="89" customWidth="1"/>
    <col min="14642" max="14643" width="10.42578125" style="49" hidden="1" customWidth="1"/>
    <col min="14644" max="14644" width="5" style="89" customWidth="1"/>
    <col min="14645" max="14646" width="10.42578125" style="49" hidden="1" customWidth="1"/>
    <col min="14647" max="14647" width="5" style="89" customWidth="1"/>
    <col min="14648" max="14649" width="10.42578125" style="49" hidden="1" customWidth="1"/>
    <col min="14650" max="14650" width="5" style="89" customWidth="1"/>
    <col min="14651" max="14661" width="10.42578125" style="49" hidden="1" customWidth="1"/>
    <col min="14662" max="14662" width="6.5703125" style="89" customWidth="1"/>
    <col min="14663" max="14664" width="10.42578125" style="49" hidden="1" customWidth="1"/>
    <col min="14665" max="14665" width="6.42578125" style="89" customWidth="1"/>
    <col min="14666" max="14667" width="10.42578125" style="49" hidden="1" customWidth="1"/>
    <col min="14668" max="14668" width="5.42578125" style="89" customWidth="1"/>
    <col min="14669" max="14670" width="10.42578125" style="49" hidden="1" customWidth="1"/>
    <col min="14671" max="14671" width="4.5703125" style="89" customWidth="1"/>
    <col min="14672" max="14676" width="10.42578125" style="49" hidden="1" customWidth="1"/>
    <col min="14677" max="14677" width="8.42578125" style="89" customWidth="1"/>
    <col min="14678" max="14679" width="10.42578125" style="49" hidden="1" customWidth="1"/>
    <col min="14680" max="14680" width="5.42578125" style="89" customWidth="1"/>
    <col min="14681" max="14685" width="10.42578125" style="49" hidden="1" customWidth="1"/>
    <col min="14686" max="14686" width="5.5703125" style="89" customWidth="1"/>
    <col min="14687" max="14688" width="10.42578125" style="49" hidden="1" customWidth="1"/>
    <col min="14689" max="14689" width="5.42578125" style="89" customWidth="1"/>
    <col min="14690" max="14691" width="10.42578125" style="49" hidden="1" customWidth="1"/>
    <col min="14692" max="14692" width="5.42578125" style="89" customWidth="1"/>
    <col min="14693" max="14694" width="10.42578125" style="49" hidden="1" customWidth="1"/>
    <col min="14695" max="14695" width="6" style="89" customWidth="1"/>
    <col min="14696" max="14700" width="10.42578125" style="49" hidden="1" customWidth="1"/>
    <col min="14701" max="14701" width="5" style="89" customWidth="1"/>
    <col min="14702" max="14703" width="10.42578125" style="49" hidden="1" customWidth="1"/>
    <col min="14704" max="14704" width="7.42578125" style="89" customWidth="1"/>
    <col min="14705" max="14709" width="10.42578125" style="49" hidden="1" customWidth="1"/>
    <col min="14710" max="14710" width="5" style="89" customWidth="1"/>
    <col min="14711" max="14711" width="10.42578125" style="49" hidden="1" customWidth="1"/>
    <col min="14712" max="14712" width="5" style="89" customWidth="1"/>
    <col min="14713" max="14713" width="9.42578125" style="89" customWidth="1"/>
    <col min="14714" max="14714" width="10.42578125" style="49" hidden="1" customWidth="1"/>
    <col min="14715" max="14715" width="5" style="89" customWidth="1"/>
    <col min="14716" max="14717" width="10.42578125" style="49" hidden="1" customWidth="1"/>
    <col min="14718" max="14718" width="5" style="89" customWidth="1"/>
    <col min="14719" max="14720" width="10.42578125" style="49" hidden="1" customWidth="1"/>
    <col min="14721" max="14721" width="5" style="89" customWidth="1"/>
    <col min="14722" max="14731" width="10.42578125" style="49" hidden="1" customWidth="1"/>
    <col min="14732" max="14732" width="6.42578125" style="89" customWidth="1"/>
    <col min="14733" max="14733" width="10.42578125" style="49" hidden="1" customWidth="1"/>
    <col min="14734" max="14734" width="7.42578125" style="89" customWidth="1"/>
    <col min="14735" max="14745" width="10.42578125" style="49" hidden="1" customWidth="1"/>
    <col min="14746" max="14746" width="7.42578125" style="89" customWidth="1"/>
    <col min="14747" max="14748" width="10.42578125" style="49" hidden="1" customWidth="1"/>
    <col min="14749" max="14749" width="7.42578125" style="89" customWidth="1"/>
    <col min="14750" max="14756" width="10.42578125" style="49" hidden="1" customWidth="1"/>
    <col min="14757" max="14757" width="6.42578125" style="89" customWidth="1"/>
    <col min="14758" max="14776" width="10.42578125" style="49" hidden="1" customWidth="1"/>
    <col min="14777" max="14777" width="9.42578125" style="89" customWidth="1"/>
    <col min="14778" max="14778" width="10.42578125" style="49" hidden="1" customWidth="1"/>
    <col min="14779" max="14782" width="6.42578125" style="89" customWidth="1"/>
    <col min="14783" max="14783" width="6.5703125" style="89" customWidth="1"/>
    <col min="14784" max="14784" width="6.42578125" style="89" customWidth="1"/>
    <col min="14785" max="14801" width="10.42578125" style="49" hidden="1" customWidth="1"/>
    <col min="14802" max="14802" width="6.5703125" style="89" customWidth="1"/>
    <col min="14803" max="14803" width="6.42578125" style="89" customWidth="1"/>
    <col min="14804" max="14805" width="10.42578125" style="49" hidden="1" customWidth="1"/>
    <col min="14806" max="14806" width="6.42578125" style="89" customWidth="1"/>
    <col min="14807" max="14808" width="10.42578125" style="49" hidden="1" customWidth="1"/>
    <col min="14809" max="14809" width="7.42578125" style="89" customWidth="1"/>
    <col min="14810" max="14810" width="10.42578125" style="49" hidden="1" customWidth="1"/>
    <col min="14811" max="14811" width="6.42578125" style="89" customWidth="1"/>
    <col min="14812" max="14812" width="10.42578125" style="49" hidden="1" customWidth="1"/>
    <col min="14813" max="14813" width="9" style="89" customWidth="1"/>
    <col min="14814" max="14815" width="10.42578125" style="49" hidden="1" customWidth="1"/>
    <col min="14816" max="14816" width="8.5703125" style="89" customWidth="1"/>
    <col min="14817" max="14818" width="10.42578125" style="49" hidden="1" customWidth="1"/>
    <col min="14819" max="14819" width="6.42578125" style="89" customWidth="1"/>
    <col min="14820" max="14821" width="10.42578125" style="49" hidden="1" customWidth="1"/>
    <col min="14822" max="14822" width="7" style="89" customWidth="1"/>
    <col min="14823" max="14827" width="10.42578125" style="49" hidden="1" customWidth="1"/>
    <col min="14828" max="14828" width="7.5703125" style="89" customWidth="1"/>
    <col min="14829" max="14830" width="10.42578125" style="49" hidden="1" customWidth="1"/>
    <col min="14831" max="14831" width="7" style="89" customWidth="1"/>
    <col min="14832" max="14833" width="10.42578125" style="49" hidden="1" customWidth="1"/>
    <col min="14834" max="14834" width="7" style="89" customWidth="1"/>
    <col min="14835" max="14838" width="10.42578125" style="49" hidden="1" customWidth="1"/>
    <col min="14839" max="14839" width="6.42578125" style="89" customWidth="1"/>
    <col min="14840" max="14851" width="10.42578125" style="49" hidden="1" customWidth="1"/>
    <col min="14852" max="14852" width="10.42578125" style="49" hidden="1"/>
    <col min="14853" max="14853" width="41.42578125" style="89" customWidth="1"/>
    <col min="14854" max="14854" width="6.42578125" style="89" customWidth="1"/>
    <col min="14855" max="14855" width="14.5703125" style="89" customWidth="1"/>
    <col min="14856" max="14856" width="11.42578125" style="89" customWidth="1"/>
    <col min="14857" max="14858" width="13" style="89" customWidth="1"/>
    <col min="14859" max="14868" width="9.42578125" style="89" customWidth="1"/>
    <col min="14869" max="14869" width="8.5703125" style="89" customWidth="1"/>
    <col min="14870" max="14870" width="9.42578125" style="89" customWidth="1"/>
    <col min="14871" max="14871" width="10.42578125" style="89" customWidth="1"/>
    <col min="14872" max="14872" width="6.42578125" style="89" customWidth="1"/>
    <col min="14873" max="14873" width="6.5703125" style="89" customWidth="1"/>
    <col min="14874" max="14875" width="4.42578125" style="89" customWidth="1"/>
    <col min="14876" max="14876" width="6.42578125" style="89" customWidth="1"/>
    <col min="14877" max="14877" width="7.5703125" style="89" customWidth="1"/>
    <col min="14878" max="14878" width="14.5703125" style="89" customWidth="1"/>
    <col min="14879" max="14880" width="11.42578125" style="89" customWidth="1"/>
    <col min="14881" max="14881" width="56.5703125" style="89" customWidth="1"/>
    <col min="14882" max="14882" width="9.42578125" style="89" customWidth="1"/>
    <col min="14883" max="14883" width="24.5703125" style="89" customWidth="1"/>
    <col min="14884" max="14884" width="22.5703125" style="89" customWidth="1"/>
    <col min="14885" max="14887" width="9.42578125" style="89" customWidth="1"/>
    <col min="14888" max="14889" width="12.42578125" style="89" customWidth="1"/>
    <col min="14890" max="14890" width="14.5703125" style="89" customWidth="1"/>
    <col min="14891" max="14891" width="5" style="89" customWidth="1"/>
    <col min="14892" max="14893" width="10.42578125" style="49" hidden="1" customWidth="1"/>
    <col min="14894" max="14894" width="5" style="89" customWidth="1"/>
    <col min="14895" max="14896" width="10.42578125" style="49" hidden="1" customWidth="1"/>
    <col min="14897" max="14897" width="5" style="89" customWidth="1"/>
    <col min="14898" max="14899" width="10.42578125" style="49" hidden="1" customWidth="1"/>
    <col min="14900" max="14900" width="5" style="89" customWidth="1"/>
    <col min="14901" max="14902" width="10.42578125" style="49" hidden="1" customWidth="1"/>
    <col min="14903" max="14903" width="5" style="89" customWidth="1"/>
    <col min="14904" max="14905" width="10.42578125" style="49" hidden="1" customWidth="1"/>
    <col min="14906" max="14906" width="5" style="89" customWidth="1"/>
    <col min="14907" max="14917" width="10.42578125" style="49" hidden="1" customWidth="1"/>
    <col min="14918" max="14918" width="6.5703125" style="89" customWidth="1"/>
    <col min="14919" max="14920" width="10.42578125" style="49" hidden="1" customWidth="1"/>
    <col min="14921" max="14921" width="6.42578125" style="89" customWidth="1"/>
    <col min="14922" max="14923" width="10.42578125" style="49" hidden="1" customWidth="1"/>
    <col min="14924" max="14924" width="5.42578125" style="89" customWidth="1"/>
    <col min="14925" max="14926" width="10.42578125" style="49" hidden="1" customWidth="1"/>
    <col min="14927" max="14927" width="4.5703125" style="89" customWidth="1"/>
    <col min="14928" max="14932" width="10.42578125" style="49" hidden="1" customWidth="1"/>
    <col min="14933" max="14933" width="8.42578125" style="89" customWidth="1"/>
    <col min="14934" max="14935" width="10.42578125" style="49" hidden="1" customWidth="1"/>
    <col min="14936" max="14936" width="5.42578125" style="89" customWidth="1"/>
    <col min="14937" max="14941" width="10.42578125" style="49" hidden="1" customWidth="1"/>
    <col min="14942" max="14942" width="5.5703125" style="89" customWidth="1"/>
    <col min="14943" max="14944" width="10.42578125" style="49" hidden="1" customWidth="1"/>
    <col min="14945" max="14945" width="5.42578125" style="89" customWidth="1"/>
    <col min="14946" max="14947" width="10.42578125" style="49" hidden="1" customWidth="1"/>
    <col min="14948" max="14948" width="5.42578125" style="89" customWidth="1"/>
    <col min="14949" max="14950" width="10.42578125" style="49" hidden="1" customWidth="1"/>
    <col min="14951" max="14951" width="6" style="89" customWidth="1"/>
    <col min="14952" max="14956" width="10.42578125" style="49" hidden="1" customWidth="1"/>
    <col min="14957" max="14957" width="5" style="89" customWidth="1"/>
    <col min="14958" max="14959" width="10.42578125" style="49" hidden="1" customWidth="1"/>
    <col min="14960" max="14960" width="7.42578125" style="89" customWidth="1"/>
    <col min="14961" max="14965" width="10.42578125" style="49" hidden="1" customWidth="1"/>
    <col min="14966" max="14966" width="5" style="89" customWidth="1"/>
    <col min="14967" max="14967" width="10.42578125" style="49" hidden="1" customWidth="1"/>
    <col min="14968" max="14968" width="5" style="89" customWidth="1"/>
    <col min="14969" max="14969" width="9.42578125" style="89" customWidth="1"/>
    <col min="14970" max="14970" width="10.42578125" style="49" hidden="1" customWidth="1"/>
    <col min="14971" max="14971" width="5" style="89" customWidth="1"/>
    <col min="14972" max="14973" width="10.42578125" style="49" hidden="1" customWidth="1"/>
    <col min="14974" max="14974" width="5" style="89" customWidth="1"/>
    <col min="14975" max="14976" width="10.42578125" style="49" hidden="1" customWidth="1"/>
    <col min="14977" max="14977" width="5" style="89" customWidth="1"/>
    <col min="14978" max="14987" width="10.42578125" style="49" hidden="1" customWidth="1"/>
    <col min="14988" max="14988" width="6.42578125" style="89" customWidth="1"/>
    <col min="14989" max="14989" width="10.42578125" style="49" hidden="1" customWidth="1"/>
    <col min="14990" max="14990" width="7.42578125" style="89" customWidth="1"/>
    <col min="14991" max="15001" width="10.42578125" style="49" hidden="1" customWidth="1"/>
    <col min="15002" max="15002" width="7.42578125" style="89" customWidth="1"/>
    <col min="15003" max="15004" width="10.42578125" style="49" hidden="1" customWidth="1"/>
    <col min="15005" max="15005" width="7.42578125" style="89" customWidth="1"/>
    <col min="15006" max="15012" width="10.42578125" style="49" hidden="1" customWidth="1"/>
    <col min="15013" max="15013" width="6.42578125" style="89" customWidth="1"/>
    <col min="15014" max="15032" width="10.42578125" style="49" hidden="1" customWidth="1"/>
    <col min="15033" max="15033" width="9.42578125" style="89" customWidth="1"/>
    <col min="15034" max="15034" width="10.42578125" style="49" hidden="1" customWidth="1"/>
    <col min="15035" max="15038" width="6.42578125" style="89" customWidth="1"/>
    <col min="15039" max="15039" width="6.5703125" style="89" customWidth="1"/>
    <col min="15040" max="15040" width="6.42578125" style="89" customWidth="1"/>
    <col min="15041" max="15057" width="10.42578125" style="49" hidden="1" customWidth="1"/>
    <col min="15058" max="15058" width="6.5703125" style="89" customWidth="1"/>
    <col min="15059" max="15059" width="6.42578125" style="89" customWidth="1"/>
    <col min="15060" max="15061" width="10.42578125" style="49" hidden="1" customWidth="1"/>
    <col min="15062" max="15062" width="6.42578125" style="89" customWidth="1"/>
    <col min="15063" max="15064" width="10.42578125" style="49" hidden="1" customWidth="1"/>
    <col min="15065" max="15065" width="7.42578125" style="89" customWidth="1"/>
    <col min="15066" max="15066" width="10.42578125" style="49" hidden="1" customWidth="1"/>
    <col min="15067" max="15067" width="6.42578125" style="89" customWidth="1"/>
    <col min="15068" max="15068" width="10.42578125" style="49" hidden="1" customWidth="1"/>
    <col min="15069" max="15069" width="9" style="89" customWidth="1"/>
    <col min="15070" max="15071" width="10.42578125" style="49" hidden="1" customWidth="1"/>
    <col min="15072" max="15072" width="8.5703125" style="89" customWidth="1"/>
    <col min="15073" max="15074" width="10.42578125" style="49" hidden="1" customWidth="1"/>
    <col min="15075" max="15075" width="6.42578125" style="89" customWidth="1"/>
    <col min="15076" max="15077" width="10.42578125" style="49" hidden="1" customWidth="1"/>
    <col min="15078" max="15078" width="7" style="89" customWidth="1"/>
    <col min="15079" max="15083" width="10.42578125" style="49" hidden="1" customWidth="1"/>
    <col min="15084" max="15084" width="7.5703125" style="89" customWidth="1"/>
    <col min="15085" max="15086" width="10.42578125" style="49" hidden="1" customWidth="1"/>
    <col min="15087" max="15087" width="7" style="89" customWidth="1"/>
    <col min="15088" max="15089" width="10.42578125" style="49" hidden="1" customWidth="1"/>
    <col min="15090" max="15090" width="7" style="89" customWidth="1"/>
    <col min="15091" max="15094" width="10.42578125" style="49" hidden="1" customWidth="1"/>
    <col min="15095" max="15095" width="6.42578125" style="89" customWidth="1"/>
    <col min="15096" max="15107" width="10.42578125" style="49" hidden="1" customWidth="1"/>
    <col min="15108" max="15108" width="10.42578125" style="49" hidden="1"/>
    <col min="15109" max="15109" width="41.42578125" style="89" customWidth="1"/>
    <col min="15110" max="15110" width="6.42578125" style="89" customWidth="1"/>
    <col min="15111" max="15111" width="14.5703125" style="89" customWidth="1"/>
    <col min="15112" max="15112" width="11.42578125" style="89" customWidth="1"/>
    <col min="15113" max="15114" width="13" style="89" customWidth="1"/>
    <col min="15115" max="15124" width="9.42578125" style="89" customWidth="1"/>
    <col min="15125" max="15125" width="8.5703125" style="89" customWidth="1"/>
    <col min="15126" max="15126" width="9.42578125" style="89" customWidth="1"/>
    <col min="15127" max="15127" width="10.42578125" style="89" customWidth="1"/>
    <col min="15128" max="15128" width="6.42578125" style="89" customWidth="1"/>
    <col min="15129" max="15129" width="6.5703125" style="89" customWidth="1"/>
    <col min="15130" max="15131" width="4.42578125" style="89" customWidth="1"/>
    <col min="15132" max="15132" width="6.42578125" style="89" customWidth="1"/>
    <col min="15133" max="15133" width="7.5703125" style="89" customWidth="1"/>
    <col min="15134" max="15134" width="14.5703125" style="89" customWidth="1"/>
    <col min="15135" max="15136" width="11.42578125" style="89" customWidth="1"/>
    <col min="15137" max="15137" width="56.5703125" style="89" customWidth="1"/>
    <col min="15138" max="15138" width="9.42578125" style="89" customWidth="1"/>
    <col min="15139" max="15139" width="24.5703125" style="89" customWidth="1"/>
    <col min="15140" max="15140" width="22.5703125" style="89" customWidth="1"/>
    <col min="15141" max="15143" width="9.42578125" style="89" customWidth="1"/>
    <col min="15144" max="15145" width="12.42578125" style="89" customWidth="1"/>
    <col min="15146" max="15146" width="14.5703125" style="89" customWidth="1"/>
    <col min="15147" max="15147" width="5" style="89" customWidth="1"/>
    <col min="15148" max="15149" width="10.42578125" style="49" hidden="1" customWidth="1"/>
    <col min="15150" max="15150" width="5" style="89" customWidth="1"/>
    <col min="15151" max="15152" width="10.42578125" style="49" hidden="1" customWidth="1"/>
    <col min="15153" max="15153" width="5" style="89" customWidth="1"/>
    <col min="15154" max="15155" width="10.42578125" style="49" hidden="1" customWidth="1"/>
    <col min="15156" max="15156" width="5" style="89" customWidth="1"/>
    <col min="15157" max="15158" width="10.42578125" style="49" hidden="1" customWidth="1"/>
    <col min="15159" max="15159" width="5" style="89" customWidth="1"/>
    <col min="15160" max="15161" width="10.42578125" style="49" hidden="1" customWidth="1"/>
    <col min="15162" max="15162" width="5" style="89" customWidth="1"/>
    <col min="15163" max="15173" width="10.42578125" style="49" hidden="1" customWidth="1"/>
    <col min="15174" max="15174" width="6.5703125" style="89" customWidth="1"/>
    <col min="15175" max="15176" width="10.42578125" style="49" hidden="1" customWidth="1"/>
    <col min="15177" max="15177" width="6.42578125" style="89" customWidth="1"/>
    <col min="15178" max="15179" width="10.42578125" style="49" hidden="1" customWidth="1"/>
    <col min="15180" max="15180" width="5.42578125" style="89" customWidth="1"/>
    <col min="15181" max="15182" width="10.42578125" style="49" hidden="1" customWidth="1"/>
    <col min="15183" max="15183" width="4.5703125" style="89" customWidth="1"/>
    <col min="15184" max="15188" width="10.42578125" style="49" hidden="1" customWidth="1"/>
    <col min="15189" max="15189" width="8.42578125" style="89" customWidth="1"/>
    <col min="15190" max="15191" width="10.42578125" style="49" hidden="1" customWidth="1"/>
    <col min="15192" max="15192" width="5.42578125" style="89" customWidth="1"/>
    <col min="15193" max="15197" width="10.42578125" style="49" hidden="1" customWidth="1"/>
    <col min="15198" max="15198" width="5.5703125" style="89" customWidth="1"/>
    <col min="15199" max="15200" width="10.42578125" style="49" hidden="1" customWidth="1"/>
    <col min="15201" max="15201" width="5.42578125" style="89" customWidth="1"/>
    <col min="15202" max="15203" width="10.42578125" style="49" hidden="1" customWidth="1"/>
    <col min="15204" max="15204" width="5.42578125" style="89" customWidth="1"/>
    <col min="15205" max="15206" width="10.42578125" style="49" hidden="1" customWidth="1"/>
    <col min="15207" max="15207" width="6" style="89" customWidth="1"/>
    <col min="15208" max="15212" width="10.42578125" style="49" hidden="1" customWidth="1"/>
    <col min="15213" max="15213" width="5" style="89" customWidth="1"/>
    <col min="15214" max="15215" width="10.42578125" style="49" hidden="1" customWidth="1"/>
    <col min="15216" max="15216" width="7.42578125" style="89" customWidth="1"/>
    <col min="15217" max="15221" width="10.42578125" style="49" hidden="1" customWidth="1"/>
    <col min="15222" max="15222" width="5" style="89" customWidth="1"/>
    <col min="15223" max="15223" width="10.42578125" style="49" hidden="1" customWidth="1"/>
    <col min="15224" max="15224" width="5" style="89" customWidth="1"/>
    <col min="15225" max="15225" width="9.42578125" style="89" customWidth="1"/>
    <col min="15226" max="15226" width="10.42578125" style="49" hidden="1" customWidth="1"/>
    <col min="15227" max="15227" width="5" style="89" customWidth="1"/>
    <col min="15228" max="15229" width="10.42578125" style="49" hidden="1" customWidth="1"/>
    <col min="15230" max="15230" width="5" style="89" customWidth="1"/>
    <col min="15231" max="15232" width="10.42578125" style="49" hidden="1" customWidth="1"/>
    <col min="15233" max="15233" width="5" style="89" customWidth="1"/>
    <col min="15234" max="15243" width="10.42578125" style="49" hidden="1" customWidth="1"/>
    <col min="15244" max="15244" width="6.42578125" style="89" customWidth="1"/>
    <col min="15245" max="15245" width="10.42578125" style="49" hidden="1" customWidth="1"/>
    <col min="15246" max="15246" width="7.42578125" style="89" customWidth="1"/>
    <col min="15247" max="15257" width="10.42578125" style="49" hidden="1" customWidth="1"/>
    <col min="15258" max="15258" width="7.42578125" style="89" customWidth="1"/>
    <col min="15259" max="15260" width="10.42578125" style="49" hidden="1" customWidth="1"/>
    <col min="15261" max="15261" width="7.42578125" style="89" customWidth="1"/>
    <col min="15262" max="15268" width="10.42578125" style="49" hidden="1" customWidth="1"/>
    <col min="15269" max="15269" width="6.42578125" style="89" customWidth="1"/>
    <col min="15270" max="15288" width="10.42578125" style="49" hidden="1" customWidth="1"/>
    <col min="15289" max="15289" width="9.42578125" style="89" customWidth="1"/>
    <col min="15290" max="15290" width="10.42578125" style="49" hidden="1" customWidth="1"/>
    <col min="15291" max="15294" width="6.42578125" style="89" customWidth="1"/>
    <col min="15295" max="15295" width="6.5703125" style="89" customWidth="1"/>
    <col min="15296" max="15296" width="6.42578125" style="89" customWidth="1"/>
    <col min="15297" max="15313" width="10.42578125" style="49" hidden="1" customWidth="1"/>
    <col min="15314" max="15314" width="6.5703125" style="89" customWidth="1"/>
    <col min="15315" max="15315" width="6.42578125" style="89" customWidth="1"/>
    <col min="15316" max="15317" width="10.42578125" style="49" hidden="1" customWidth="1"/>
    <col min="15318" max="15318" width="6.42578125" style="89" customWidth="1"/>
    <col min="15319" max="15320" width="10.42578125" style="49" hidden="1" customWidth="1"/>
    <col min="15321" max="15321" width="7.42578125" style="89" customWidth="1"/>
    <col min="15322" max="15322" width="10.42578125" style="49" hidden="1" customWidth="1"/>
    <col min="15323" max="15323" width="6.42578125" style="89" customWidth="1"/>
    <col min="15324" max="15324" width="10.42578125" style="49" hidden="1" customWidth="1"/>
    <col min="15325" max="15325" width="9" style="89" customWidth="1"/>
    <col min="15326" max="15327" width="10.42578125" style="49" hidden="1" customWidth="1"/>
    <col min="15328" max="15328" width="8.5703125" style="89" customWidth="1"/>
    <col min="15329" max="15330" width="10.42578125" style="49" hidden="1" customWidth="1"/>
    <col min="15331" max="15331" width="6.42578125" style="89" customWidth="1"/>
    <col min="15332" max="15333" width="10.42578125" style="49" hidden="1" customWidth="1"/>
    <col min="15334" max="15334" width="7" style="89" customWidth="1"/>
    <col min="15335" max="15339" width="10.42578125" style="49" hidden="1" customWidth="1"/>
    <col min="15340" max="15340" width="7.5703125" style="89" customWidth="1"/>
    <col min="15341" max="15342" width="10.42578125" style="49" hidden="1" customWidth="1"/>
    <col min="15343" max="15343" width="7" style="89" customWidth="1"/>
    <col min="15344" max="15345" width="10.42578125" style="49" hidden="1" customWidth="1"/>
    <col min="15346" max="15346" width="7" style="89" customWidth="1"/>
    <col min="15347" max="15350" width="10.42578125" style="49" hidden="1" customWidth="1"/>
    <col min="15351" max="15351" width="6.42578125" style="89" customWidth="1"/>
    <col min="15352" max="15363" width="10.42578125" style="49" hidden="1" customWidth="1"/>
    <col min="15364" max="15364" width="10.42578125" style="49" hidden="1"/>
    <col min="15365" max="15365" width="41.42578125" style="89" customWidth="1"/>
    <col min="15366" max="15366" width="6.42578125" style="89" customWidth="1"/>
    <col min="15367" max="15367" width="14.5703125" style="89" customWidth="1"/>
    <col min="15368" max="15368" width="11.42578125" style="89" customWidth="1"/>
    <col min="15369" max="15370" width="13" style="89" customWidth="1"/>
    <col min="15371" max="15380" width="9.42578125" style="89" customWidth="1"/>
    <col min="15381" max="15381" width="8.5703125" style="89" customWidth="1"/>
    <col min="15382" max="15382" width="9.42578125" style="89" customWidth="1"/>
    <col min="15383" max="15383" width="10.42578125" style="89" customWidth="1"/>
    <col min="15384" max="15384" width="6.42578125" style="89" customWidth="1"/>
    <col min="15385" max="15385" width="6.5703125" style="89" customWidth="1"/>
    <col min="15386" max="15387" width="4.42578125" style="89" customWidth="1"/>
    <col min="15388" max="15388" width="6.42578125" style="89" customWidth="1"/>
    <col min="15389" max="15389" width="7.5703125" style="89" customWidth="1"/>
    <col min="15390" max="15390" width="14.5703125" style="89" customWidth="1"/>
    <col min="15391" max="15392" width="11.42578125" style="89" customWidth="1"/>
    <col min="15393" max="15393" width="56.5703125" style="89" customWidth="1"/>
    <col min="15394" max="15394" width="9.42578125" style="89" customWidth="1"/>
    <col min="15395" max="15395" width="24.5703125" style="89" customWidth="1"/>
    <col min="15396" max="15396" width="22.5703125" style="89" customWidth="1"/>
    <col min="15397" max="15399" width="9.42578125" style="89" customWidth="1"/>
    <col min="15400" max="15401" width="12.42578125" style="89" customWidth="1"/>
    <col min="15402" max="15402" width="14.5703125" style="89" customWidth="1"/>
    <col min="15403" max="15403" width="5" style="89" customWidth="1"/>
    <col min="15404" max="15405" width="10.42578125" style="49" hidden="1" customWidth="1"/>
    <col min="15406" max="15406" width="5" style="89" customWidth="1"/>
    <col min="15407" max="15408" width="10.42578125" style="49" hidden="1" customWidth="1"/>
    <col min="15409" max="15409" width="5" style="89" customWidth="1"/>
    <col min="15410" max="15411" width="10.42578125" style="49" hidden="1" customWidth="1"/>
    <col min="15412" max="15412" width="5" style="89" customWidth="1"/>
    <col min="15413" max="15414" width="10.42578125" style="49" hidden="1" customWidth="1"/>
    <col min="15415" max="15415" width="5" style="89" customWidth="1"/>
    <col min="15416" max="15417" width="10.42578125" style="49" hidden="1" customWidth="1"/>
    <col min="15418" max="15418" width="5" style="89" customWidth="1"/>
    <col min="15419" max="15429" width="10.42578125" style="49" hidden="1" customWidth="1"/>
    <col min="15430" max="15430" width="6.5703125" style="89" customWidth="1"/>
    <col min="15431" max="15432" width="10.42578125" style="49" hidden="1" customWidth="1"/>
    <col min="15433" max="15433" width="6.42578125" style="89" customWidth="1"/>
    <col min="15434" max="15435" width="10.42578125" style="49" hidden="1" customWidth="1"/>
    <col min="15436" max="15436" width="5.42578125" style="89" customWidth="1"/>
    <col min="15437" max="15438" width="10.42578125" style="49" hidden="1" customWidth="1"/>
    <col min="15439" max="15439" width="4.5703125" style="89" customWidth="1"/>
    <col min="15440" max="15444" width="10.42578125" style="49" hidden="1" customWidth="1"/>
    <col min="15445" max="15445" width="8.42578125" style="89" customWidth="1"/>
    <col min="15446" max="15447" width="10.42578125" style="49" hidden="1" customWidth="1"/>
    <col min="15448" max="15448" width="5.42578125" style="89" customWidth="1"/>
    <col min="15449" max="15453" width="10.42578125" style="49" hidden="1" customWidth="1"/>
    <col min="15454" max="15454" width="5.5703125" style="89" customWidth="1"/>
    <col min="15455" max="15456" width="10.42578125" style="49" hidden="1" customWidth="1"/>
    <col min="15457" max="15457" width="5.42578125" style="89" customWidth="1"/>
    <col min="15458" max="15459" width="10.42578125" style="49" hidden="1" customWidth="1"/>
    <col min="15460" max="15460" width="5.42578125" style="89" customWidth="1"/>
    <col min="15461" max="15462" width="10.42578125" style="49" hidden="1" customWidth="1"/>
    <col min="15463" max="15463" width="6" style="89" customWidth="1"/>
    <col min="15464" max="15468" width="10.42578125" style="49" hidden="1" customWidth="1"/>
    <col min="15469" max="15469" width="5" style="89" customWidth="1"/>
    <col min="15470" max="15471" width="10.42578125" style="49" hidden="1" customWidth="1"/>
    <col min="15472" max="15472" width="7.42578125" style="89" customWidth="1"/>
    <col min="15473" max="15477" width="10.42578125" style="49" hidden="1" customWidth="1"/>
    <col min="15478" max="15478" width="5" style="89" customWidth="1"/>
    <col min="15479" max="15479" width="10.42578125" style="49" hidden="1" customWidth="1"/>
    <col min="15480" max="15480" width="5" style="89" customWidth="1"/>
    <col min="15481" max="15481" width="9.42578125" style="89" customWidth="1"/>
    <col min="15482" max="15482" width="10.42578125" style="49" hidden="1" customWidth="1"/>
    <col min="15483" max="15483" width="5" style="89" customWidth="1"/>
    <col min="15484" max="15485" width="10.42578125" style="49" hidden="1" customWidth="1"/>
    <col min="15486" max="15486" width="5" style="89" customWidth="1"/>
    <col min="15487" max="15488" width="10.42578125" style="49" hidden="1" customWidth="1"/>
    <col min="15489" max="15489" width="5" style="89" customWidth="1"/>
    <col min="15490" max="15499" width="10.42578125" style="49" hidden="1" customWidth="1"/>
    <col min="15500" max="15500" width="6.42578125" style="89" customWidth="1"/>
    <col min="15501" max="15501" width="10.42578125" style="49" hidden="1" customWidth="1"/>
    <col min="15502" max="15502" width="7.42578125" style="89" customWidth="1"/>
    <col min="15503" max="15513" width="10.42578125" style="49" hidden="1" customWidth="1"/>
    <col min="15514" max="15514" width="7.42578125" style="89" customWidth="1"/>
    <col min="15515" max="15516" width="10.42578125" style="49" hidden="1" customWidth="1"/>
    <col min="15517" max="15517" width="7.42578125" style="89" customWidth="1"/>
    <col min="15518" max="15524" width="10.42578125" style="49" hidden="1" customWidth="1"/>
    <col min="15525" max="15525" width="6.42578125" style="89" customWidth="1"/>
    <col min="15526" max="15544" width="10.42578125" style="49" hidden="1" customWidth="1"/>
    <col min="15545" max="15545" width="9.42578125" style="89" customWidth="1"/>
    <col min="15546" max="15546" width="10.42578125" style="49" hidden="1" customWidth="1"/>
    <col min="15547" max="15550" width="6.42578125" style="89" customWidth="1"/>
    <col min="15551" max="15551" width="6.5703125" style="89" customWidth="1"/>
    <col min="15552" max="15552" width="6.42578125" style="89" customWidth="1"/>
    <col min="15553" max="15569" width="10.42578125" style="49" hidden="1" customWidth="1"/>
    <col min="15570" max="15570" width="6.5703125" style="89" customWidth="1"/>
    <col min="15571" max="15571" width="6.42578125" style="89" customWidth="1"/>
    <col min="15572" max="15573" width="10.42578125" style="49" hidden="1" customWidth="1"/>
    <col min="15574" max="15574" width="6.42578125" style="89" customWidth="1"/>
    <col min="15575" max="15576" width="10.42578125" style="49" hidden="1" customWidth="1"/>
    <col min="15577" max="15577" width="7.42578125" style="89" customWidth="1"/>
    <col min="15578" max="15578" width="10.42578125" style="49" hidden="1" customWidth="1"/>
    <col min="15579" max="15579" width="6.42578125" style="89" customWidth="1"/>
    <col min="15580" max="15580" width="10.42578125" style="49" hidden="1" customWidth="1"/>
    <col min="15581" max="15581" width="9" style="89" customWidth="1"/>
    <col min="15582" max="15583" width="10.42578125" style="49" hidden="1" customWidth="1"/>
    <col min="15584" max="15584" width="8.5703125" style="89" customWidth="1"/>
    <col min="15585" max="15586" width="10.42578125" style="49" hidden="1" customWidth="1"/>
    <col min="15587" max="15587" width="6.42578125" style="89" customWidth="1"/>
    <col min="15588" max="15589" width="10.42578125" style="49" hidden="1" customWidth="1"/>
    <col min="15590" max="15590" width="7" style="89" customWidth="1"/>
    <col min="15591" max="15595" width="10.42578125" style="49" hidden="1" customWidth="1"/>
    <col min="15596" max="15596" width="7.5703125" style="89" customWidth="1"/>
    <col min="15597" max="15598" width="10.42578125" style="49" hidden="1" customWidth="1"/>
    <col min="15599" max="15599" width="7" style="89" customWidth="1"/>
    <col min="15600" max="15601" width="10.42578125" style="49" hidden="1" customWidth="1"/>
    <col min="15602" max="15602" width="7" style="89" customWidth="1"/>
    <col min="15603" max="15606" width="10.42578125" style="49" hidden="1" customWidth="1"/>
    <col min="15607" max="15607" width="6.42578125" style="89" customWidth="1"/>
    <col min="15608" max="15619" width="10.42578125" style="49" hidden="1" customWidth="1"/>
    <col min="15620" max="15620" width="10.42578125" style="49" hidden="1"/>
    <col min="15621" max="15621" width="41.42578125" style="89" customWidth="1"/>
    <col min="15622" max="15622" width="6.42578125" style="89" customWidth="1"/>
    <col min="15623" max="15623" width="14.5703125" style="89" customWidth="1"/>
    <col min="15624" max="15624" width="11.42578125" style="89" customWidth="1"/>
    <col min="15625" max="15626" width="13" style="89" customWidth="1"/>
    <col min="15627" max="15636" width="9.42578125" style="89" customWidth="1"/>
    <col min="15637" max="15637" width="8.5703125" style="89" customWidth="1"/>
    <col min="15638" max="15638" width="9.42578125" style="89" customWidth="1"/>
    <col min="15639" max="15639" width="10.42578125" style="89" customWidth="1"/>
    <col min="15640" max="15640" width="6.42578125" style="89" customWidth="1"/>
    <col min="15641" max="15641" width="6.5703125" style="89" customWidth="1"/>
    <col min="15642" max="15643" width="4.42578125" style="89" customWidth="1"/>
    <col min="15644" max="15644" width="6.42578125" style="89" customWidth="1"/>
    <col min="15645" max="15645" width="7.5703125" style="89" customWidth="1"/>
    <col min="15646" max="15646" width="14.5703125" style="89" customWidth="1"/>
    <col min="15647" max="15648" width="11.42578125" style="89" customWidth="1"/>
    <col min="15649" max="15649" width="56.5703125" style="89" customWidth="1"/>
    <col min="15650" max="15650" width="9.42578125" style="89" customWidth="1"/>
    <col min="15651" max="15651" width="24.5703125" style="89" customWidth="1"/>
    <col min="15652" max="15652" width="22.5703125" style="89" customWidth="1"/>
    <col min="15653" max="15655" width="9.42578125" style="89" customWidth="1"/>
    <col min="15656" max="15657" width="12.42578125" style="89" customWidth="1"/>
    <col min="15658" max="15658" width="14.5703125" style="89" customWidth="1"/>
    <col min="15659" max="15659" width="5" style="89" customWidth="1"/>
    <col min="15660" max="15661" width="10.42578125" style="49" hidden="1" customWidth="1"/>
    <col min="15662" max="15662" width="5" style="89" customWidth="1"/>
    <col min="15663" max="15664" width="10.42578125" style="49" hidden="1" customWidth="1"/>
    <col min="15665" max="15665" width="5" style="89" customWidth="1"/>
    <col min="15666" max="15667" width="10.42578125" style="49" hidden="1" customWidth="1"/>
    <col min="15668" max="15668" width="5" style="89" customWidth="1"/>
    <col min="15669" max="15670" width="10.42578125" style="49" hidden="1" customWidth="1"/>
    <col min="15671" max="15671" width="5" style="89" customWidth="1"/>
    <col min="15672" max="15673" width="10.42578125" style="49" hidden="1" customWidth="1"/>
    <col min="15674" max="15674" width="5" style="89" customWidth="1"/>
    <col min="15675" max="15685" width="10.42578125" style="49" hidden="1" customWidth="1"/>
    <col min="15686" max="15686" width="6.5703125" style="89" customWidth="1"/>
    <col min="15687" max="15688" width="10.42578125" style="49" hidden="1" customWidth="1"/>
    <col min="15689" max="15689" width="6.42578125" style="89" customWidth="1"/>
    <col min="15690" max="15691" width="10.42578125" style="49" hidden="1" customWidth="1"/>
    <col min="15692" max="15692" width="5.42578125" style="89" customWidth="1"/>
    <col min="15693" max="15694" width="10.42578125" style="49" hidden="1" customWidth="1"/>
    <col min="15695" max="15695" width="4.5703125" style="89" customWidth="1"/>
    <col min="15696" max="15700" width="10.42578125" style="49" hidden="1" customWidth="1"/>
    <col min="15701" max="15701" width="8.42578125" style="89" customWidth="1"/>
    <col min="15702" max="15703" width="10.42578125" style="49" hidden="1" customWidth="1"/>
    <col min="15704" max="15704" width="5.42578125" style="89" customWidth="1"/>
    <col min="15705" max="15709" width="10.42578125" style="49" hidden="1" customWidth="1"/>
    <col min="15710" max="15710" width="5.5703125" style="89" customWidth="1"/>
    <col min="15711" max="15712" width="10.42578125" style="49" hidden="1" customWidth="1"/>
    <col min="15713" max="15713" width="5.42578125" style="89" customWidth="1"/>
    <col min="15714" max="15715" width="10.42578125" style="49" hidden="1" customWidth="1"/>
    <col min="15716" max="15716" width="5.42578125" style="89" customWidth="1"/>
    <col min="15717" max="15718" width="10.42578125" style="49" hidden="1" customWidth="1"/>
    <col min="15719" max="15719" width="6" style="89" customWidth="1"/>
    <col min="15720" max="15724" width="10.42578125" style="49" hidden="1" customWidth="1"/>
    <col min="15725" max="15725" width="5" style="89" customWidth="1"/>
    <col min="15726" max="15727" width="10.42578125" style="49" hidden="1" customWidth="1"/>
    <col min="15728" max="15728" width="7.42578125" style="89" customWidth="1"/>
    <col min="15729" max="15733" width="10.42578125" style="49" hidden="1" customWidth="1"/>
    <col min="15734" max="15734" width="5" style="89" customWidth="1"/>
    <col min="15735" max="15735" width="10.42578125" style="49" hidden="1" customWidth="1"/>
    <col min="15736" max="15736" width="5" style="89" customWidth="1"/>
    <col min="15737" max="15737" width="9.42578125" style="89" customWidth="1"/>
    <col min="15738" max="15738" width="10.42578125" style="49" hidden="1" customWidth="1"/>
    <col min="15739" max="15739" width="5" style="89" customWidth="1"/>
    <col min="15740" max="15741" width="10.42578125" style="49" hidden="1" customWidth="1"/>
    <col min="15742" max="15742" width="5" style="89" customWidth="1"/>
    <col min="15743" max="15744" width="10.42578125" style="49" hidden="1" customWidth="1"/>
    <col min="15745" max="15745" width="5" style="89" customWidth="1"/>
    <col min="15746" max="15755" width="10.42578125" style="49" hidden="1" customWidth="1"/>
    <col min="15756" max="15756" width="6.42578125" style="89" customWidth="1"/>
    <col min="15757" max="15757" width="10.42578125" style="49" hidden="1" customWidth="1"/>
    <col min="15758" max="15758" width="7.42578125" style="89" customWidth="1"/>
    <col min="15759" max="15769" width="10.42578125" style="49" hidden="1" customWidth="1"/>
    <col min="15770" max="15770" width="7.42578125" style="89" customWidth="1"/>
    <col min="15771" max="15772" width="10.42578125" style="49" hidden="1" customWidth="1"/>
    <col min="15773" max="15773" width="7.42578125" style="89" customWidth="1"/>
    <col min="15774" max="15780" width="10.42578125" style="49" hidden="1" customWidth="1"/>
    <col min="15781" max="15781" width="6.42578125" style="89" customWidth="1"/>
    <col min="15782" max="15800" width="10.42578125" style="49" hidden="1" customWidth="1"/>
    <col min="15801" max="15801" width="9.42578125" style="89" customWidth="1"/>
    <col min="15802" max="15802" width="10.42578125" style="49" hidden="1" customWidth="1"/>
    <col min="15803" max="15806" width="6.42578125" style="89" customWidth="1"/>
    <col min="15807" max="15807" width="6.5703125" style="89" customWidth="1"/>
    <col min="15808" max="15808" width="6.42578125" style="89" customWidth="1"/>
    <col min="15809" max="15825" width="10.42578125" style="49" hidden="1" customWidth="1"/>
    <col min="15826" max="15826" width="6.5703125" style="89" customWidth="1"/>
    <col min="15827" max="15827" width="6.42578125" style="89" customWidth="1"/>
    <col min="15828" max="15829" width="10.42578125" style="49" hidden="1" customWidth="1"/>
    <col min="15830" max="15830" width="6.42578125" style="89" customWidth="1"/>
    <col min="15831" max="15832" width="10.42578125" style="49" hidden="1" customWidth="1"/>
    <col min="15833" max="15833" width="7.42578125" style="89" customWidth="1"/>
    <col min="15834" max="15834" width="10.42578125" style="49" hidden="1" customWidth="1"/>
    <col min="15835" max="15835" width="6.42578125" style="89" customWidth="1"/>
    <col min="15836" max="15836" width="10.42578125" style="49" hidden="1" customWidth="1"/>
    <col min="15837" max="15837" width="9" style="89" customWidth="1"/>
    <col min="15838" max="15839" width="10.42578125" style="49" hidden="1" customWidth="1"/>
    <col min="15840" max="15840" width="8.5703125" style="89" customWidth="1"/>
    <col min="15841" max="15842" width="10.42578125" style="49" hidden="1" customWidth="1"/>
    <col min="15843" max="15843" width="6.42578125" style="89" customWidth="1"/>
    <col min="15844" max="15845" width="10.42578125" style="49" hidden="1" customWidth="1"/>
    <col min="15846" max="15846" width="7" style="89" customWidth="1"/>
    <col min="15847" max="15851" width="10.42578125" style="49" hidden="1" customWidth="1"/>
    <col min="15852" max="15852" width="7.5703125" style="89" customWidth="1"/>
    <col min="15853" max="15854" width="10.42578125" style="49" hidden="1" customWidth="1"/>
    <col min="15855" max="15855" width="7" style="89" customWidth="1"/>
    <col min="15856" max="15857" width="10.42578125" style="49" hidden="1" customWidth="1"/>
    <col min="15858" max="15858" width="7" style="89" customWidth="1"/>
    <col min="15859" max="15862" width="10.42578125" style="49" hidden="1" customWidth="1"/>
    <col min="15863" max="15863" width="6.42578125" style="89" customWidth="1"/>
    <col min="15864" max="15875" width="10.42578125" style="49" hidden="1" customWidth="1"/>
    <col min="15876" max="15876" width="10.42578125" style="49" hidden="1"/>
    <col min="15877" max="15877" width="41.42578125" style="89" customWidth="1"/>
    <col min="15878" max="15878" width="6.42578125" style="89" customWidth="1"/>
    <col min="15879" max="15879" width="14.5703125" style="89" customWidth="1"/>
    <col min="15880" max="15880" width="11.42578125" style="89" customWidth="1"/>
    <col min="15881" max="15882" width="13" style="89" customWidth="1"/>
    <col min="15883" max="15892" width="9.42578125" style="89" customWidth="1"/>
    <col min="15893" max="15893" width="8.5703125" style="89" customWidth="1"/>
    <col min="15894" max="15894" width="9.42578125" style="89" customWidth="1"/>
    <col min="15895" max="15895" width="10.42578125" style="89" customWidth="1"/>
    <col min="15896" max="15896" width="6.42578125" style="89" customWidth="1"/>
    <col min="15897" max="15897" width="6.5703125" style="89" customWidth="1"/>
    <col min="15898" max="15899" width="4.42578125" style="89" customWidth="1"/>
    <col min="15900" max="15900" width="6.42578125" style="89" customWidth="1"/>
    <col min="15901" max="15901" width="7.5703125" style="89" customWidth="1"/>
    <col min="15902" max="15902" width="14.5703125" style="89" customWidth="1"/>
    <col min="15903" max="15904" width="11.42578125" style="89" customWidth="1"/>
    <col min="15905" max="15905" width="56.5703125" style="89" customWidth="1"/>
    <col min="15906" max="15906" width="9.42578125" style="89" customWidth="1"/>
    <col min="15907" max="15907" width="24.5703125" style="89" customWidth="1"/>
    <col min="15908" max="15908" width="22.5703125" style="89" customWidth="1"/>
    <col min="15909" max="15911" width="9.42578125" style="89" customWidth="1"/>
    <col min="15912" max="15913" width="12.42578125" style="89" customWidth="1"/>
    <col min="15914" max="15914" width="14.5703125" style="89" customWidth="1"/>
    <col min="15915" max="15915" width="5" style="89" customWidth="1"/>
    <col min="15916" max="15917" width="10.42578125" style="49" hidden="1" customWidth="1"/>
    <col min="15918" max="15918" width="5" style="89" customWidth="1"/>
    <col min="15919" max="15920" width="10.42578125" style="49" hidden="1" customWidth="1"/>
    <col min="15921" max="15921" width="5" style="89" customWidth="1"/>
    <col min="15922" max="15923" width="10.42578125" style="49" hidden="1" customWidth="1"/>
    <col min="15924" max="15924" width="5" style="89" customWidth="1"/>
    <col min="15925" max="15926" width="10.42578125" style="49" hidden="1" customWidth="1"/>
    <col min="15927" max="15927" width="5" style="89" customWidth="1"/>
    <col min="15928" max="15929" width="10.42578125" style="49" hidden="1" customWidth="1"/>
    <col min="15930" max="15930" width="5" style="89" customWidth="1"/>
    <col min="15931" max="15941" width="10.42578125" style="49" hidden="1" customWidth="1"/>
    <col min="15942" max="15942" width="6.5703125" style="89" customWidth="1"/>
    <col min="15943" max="15944" width="10.42578125" style="49" hidden="1" customWidth="1"/>
    <col min="15945" max="15945" width="6.42578125" style="89" customWidth="1"/>
    <col min="15946" max="15947" width="10.42578125" style="49" hidden="1" customWidth="1"/>
    <col min="15948" max="15948" width="5.42578125" style="89" customWidth="1"/>
    <col min="15949" max="15950" width="10.42578125" style="49" hidden="1" customWidth="1"/>
    <col min="15951" max="15951" width="4.5703125" style="89" customWidth="1"/>
    <col min="15952" max="15956" width="10.42578125" style="49" hidden="1" customWidth="1"/>
    <col min="15957" max="15957" width="8.42578125" style="89" customWidth="1"/>
    <col min="15958" max="15959" width="10.42578125" style="49" hidden="1" customWidth="1"/>
    <col min="15960" max="15960" width="5.42578125" style="89" customWidth="1"/>
    <col min="15961" max="15965" width="10.42578125" style="49" hidden="1" customWidth="1"/>
    <col min="15966" max="15966" width="5.5703125" style="89" customWidth="1"/>
    <col min="15967" max="15968" width="10.42578125" style="49" hidden="1" customWidth="1"/>
    <col min="15969" max="15969" width="5.42578125" style="89" customWidth="1"/>
    <col min="15970" max="15971" width="10.42578125" style="49" hidden="1" customWidth="1"/>
    <col min="15972" max="15972" width="5.42578125" style="89" customWidth="1"/>
    <col min="15973" max="15974" width="10.42578125" style="49" hidden="1" customWidth="1"/>
    <col min="15975" max="15975" width="6" style="89" customWidth="1"/>
    <col min="15976" max="15980" width="10.42578125" style="49" hidden="1" customWidth="1"/>
    <col min="15981" max="15981" width="5" style="89" customWidth="1"/>
    <col min="15982" max="15983" width="10.42578125" style="49" hidden="1" customWidth="1"/>
    <col min="15984" max="15984" width="7.42578125" style="89" customWidth="1"/>
    <col min="15985" max="15989" width="10.42578125" style="49" hidden="1" customWidth="1"/>
    <col min="15990" max="15990" width="5" style="89" customWidth="1"/>
    <col min="15991" max="15991" width="10.42578125" style="49" hidden="1" customWidth="1"/>
    <col min="15992" max="15992" width="5" style="89" customWidth="1"/>
    <col min="15993" max="15993" width="9.42578125" style="89" customWidth="1"/>
    <col min="15994" max="15994" width="10.42578125" style="49" hidden="1" customWidth="1"/>
    <col min="15995" max="15995" width="5" style="89" customWidth="1"/>
    <col min="15996" max="15997" width="10.42578125" style="49" hidden="1" customWidth="1"/>
    <col min="15998" max="15998" width="5" style="89" customWidth="1"/>
    <col min="15999" max="16000" width="10.42578125" style="49" hidden="1" customWidth="1"/>
    <col min="16001" max="16001" width="5" style="89" customWidth="1"/>
    <col min="16002" max="16011" width="10.42578125" style="49" hidden="1" customWidth="1"/>
    <col min="16012" max="16012" width="6.42578125" style="89" customWidth="1"/>
    <col min="16013" max="16013" width="10.42578125" style="49" hidden="1" customWidth="1"/>
    <col min="16014" max="16014" width="7.42578125" style="89" customWidth="1"/>
    <col min="16015" max="16025" width="10.42578125" style="49" hidden="1" customWidth="1"/>
    <col min="16026" max="16026" width="7.42578125" style="89" customWidth="1"/>
    <col min="16027" max="16028" width="10.42578125" style="49" hidden="1" customWidth="1"/>
    <col min="16029" max="16029" width="7.42578125" style="89" customWidth="1"/>
    <col min="16030" max="16036" width="10.42578125" style="49" hidden="1" customWidth="1"/>
    <col min="16037" max="16037" width="6.42578125" style="89" customWidth="1"/>
    <col min="16038" max="16056" width="10.42578125" style="49" hidden="1" customWidth="1"/>
    <col min="16057" max="16057" width="9.42578125" style="89" customWidth="1"/>
    <col min="16058" max="16058" width="10.42578125" style="49" hidden="1" customWidth="1"/>
    <col min="16059" max="16062" width="6.42578125" style="89" customWidth="1"/>
    <col min="16063" max="16063" width="6.5703125" style="89" customWidth="1"/>
    <col min="16064" max="16064" width="6.42578125" style="89" customWidth="1"/>
    <col min="16065" max="16081" width="10.42578125" style="49" hidden="1" customWidth="1"/>
    <col min="16082" max="16082" width="6.5703125" style="89" customWidth="1"/>
    <col min="16083" max="16083" width="6.42578125" style="89" customWidth="1"/>
    <col min="16084" max="16085" width="10.42578125" style="49" hidden="1" customWidth="1"/>
    <col min="16086" max="16086" width="6.42578125" style="89" customWidth="1"/>
    <col min="16087" max="16088" width="10.42578125" style="49" hidden="1" customWidth="1"/>
    <col min="16089" max="16089" width="7.42578125" style="89" customWidth="1"/>
    <col min="16090" max="16090" width="10.42578125" style="49" hidden="1" customWidth="1"/>
    <col min="16091" max="16091" width="6.42578125" style="89" customWidth="1"/>
    <col min="16092" max="16092" width="10.42578125" style="49" hidden="1" customWidth="1"/>
    <col min="16093" max="16093" width="9" style="89" customWidth="1"/>
    <col min="16094" max="16095" width="10.42578125" style="49" hidden="1" customWidth="1"/>
    <col min="16096" max="16096" width="8.5703125" style="89" customWidth="1"/>
    <col min="16097" max="16098" width="10.42578125" style="49" hidden="1" customWidth="1"/>
    <col min="16099" max="16099" width="6.42578125" style="89" customWidth="1"/>
    <col min="16100" max="16101" width="10.42578125" style="49" hidden="1" customWidth="1"/>
    <col min="16102" max="16102" width="7" style="89" customWidth="1"/>
    <col min="16103" max="16107" width="10.42578125" style="49" hidden="1" customWidth="1"/>
    <col min="16108" max="16108" width="7.5703125" style="89" customWidth="1"/>
    <col min="16109" max="16110" width="10.42578125" style="49" hidden="1" customWidth="1"/>
    <col min="16111" max="16111" width="7" style="89" customWidth="1"/>
    <col min="16112" max="16113" width="10.42578125" style="49" hidden="1" customWidth="1"/>
    <col min="16114" max="16114" width="7" style="89" customWidth="1"/>
    <col min="16115" max="16118" width="10.42578125" style="49" hidden="1" customWidth="1"/>
    <col min="16119" max="16119" width="6.42578125" style="89" customWidth="1"/>
    <col min="16120" max="16131" width="10.42578125" style="49" hidden="1" customWidth="1"/>
    <col min="16132" max="16384" width="10.42578125" style="49" hidden="1"/>
  </cols>
  <sheetData>
    <row r="1" spans="1:1015 1029:2039 2053:3063 3077:4087 4101:5111 5125:6135 6149:7159 7173:8183 8197:9207 9221:10231 10245:11255 11269:12279 12293:13303 13317:14327 14341:15351 15365:16119" s="39" customFormat="1" ht="18.75" customHeight="1">
      <c r="A1" s="73" t="s">
        <v>337</v>
      </c>
      <c r="B1" s="87"/>
      <c r="C1" s="75" t="s">
        <v>322</v>
      </c>
      <c r="D1" s="76"/>
      <c r="E1" s="77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T1" s="75"/>
      <c r="AW1" s="75"/>
      <c r="AZ1" s="75"/>
      <c r="BC1" s="75"/>
      <c r="BF1" s="75"/>
      <c r="BR1" s="75"/>
      <c r="BU1" s="75"/>
      <c r="BX1" s="75"/>
      <c r="CA1" s="75"/>
      <c r="CG1" s="75"/>
      <c r="CJ1" s="75"/>
      <c r="CP1" s="75"/>
      <c r="CS1" s="75"/>
      <c r="CV1" s="75"/>
      <c r="CY1" s="75"/>
      <c r="DE1" s="75"/>
      <c r="DH1" s="75"/>
      <c r="DN1" s="75"/>
      <c r="DP1" s="75"/>
      <c r="DQ1" s="75"/>
      <c r="DS1" s="75"/>
      <c r="DV1" s="75"/>
      <c r="DY1" s="75"/>
      <c r="EJ1" s="75"/>
      <c r="EL1" s="75"/>
      <c r="EX1" s="75"/>
      <c r="FA1" s="75"/>
      <c r="FI1" s="75"/>
      <c r="GC1" s="75"/>
      <c r="GE1" s="75"/>
      <c r="GF1" s="75"/>
      <c r="GG1" s="75"/>
      <c r="GH1" s="75"/>
      <c r="GI1" s="75"/>
      <c r="GJ1" s="75"/>
      <c r="HB1" s="75"/>
      <c r="HC1" s="75"/>
      <c r="HF1" s="75"/>
      <c r="HI1" s="75"/>
      <c r="HK1" s="75"/>
      <c r="HM1" s="75"/>
      <c r="HP1" s="75"/>
      <c r="HS1" s="75"/>
      <c r="HV1" s="75"/>
      <c r="IB1" s="75"/>
      <c r="IE1" s="75"/>
      <c r="IH1" s="75"/>
      <c r="IM1" s="75"/>
      <c r="JA1" s="75"/>
      <c r="JB1" s="75"/>
      <c r="JC1" s="75"/>
      <c r="JD1" s="75"/>
      <c r="JE1" s="75"/>
      <c r="JF1" s="75"/>
      <c r="JG1" s="75"/>
      <c r="JH1" s="75"/>
      <c r="JI1" s="75"/>
      <c r="JJ1" s="75"/>
      <c r="JK1" s="75"/>
      <c r="JL1" s="75"/>
      <c r="JM1" s="75"/>
      <c r="JN1" s="75"/>
      <c r="JO1" s="75"/>
      <c r="JP1" s="75"/>
      <c r="JQ1" s="75"/>
      <c r="JR1" s="75"/>
      <c r="JS1" s="75"/>
      <c r="JT1" s="75"/>
      <c r="JU1" s="75"/>
      <c r="JV1" s="75"/>
      <c r="JW1" s="75"/>
      <c r="JX1" s="75"/>
      <c r="JY1" s="75"/>
      <c r="JZ1" s="75"/>
      <c r="KA1" s="75"/>
      <c r="KB1" s="75"/>
      <c r="KC1" s="75"/>
      <c r="KD1" s="75"/>
      <c r="KE1" s="75"/>
      <c r="KF1" s="75"/>
      <c r="KG1" s="75"/>
      <c r="KH1" s="75"/>
      <c r="KI1" s="75"/>
      <c r="KJ1" s="75"/>
      <c r="KK1" s="75"/>
      <c r="KL1" s="75"/>
      <c r="KM1" s="75"/>
      <c r="KP1" s="75"/>
      <c r="KS1" s="75"/>
      <c r="KV1" s="75"/>
      <c r="KY1" s="75"/>
      <c r="LB1" s="75"/>
      <c r="LN1" s="75"/>
      <c r="LQ1" s="75"/>
      <c r="LT1" s="75"/>
      <c r="LW1" s="75"/>
      <c r="MC1" s="75"/>
      <c r="MF1" s="75"/>
      <c r="ML1" s="75"/>
      <c r="MO1" s="75"/>
      <c r="MR1" s="75"/>
      <c r="MU1" s="75"/>
      <c r="NA1" s="75"/>
      <c r="ND1" s="75"/>
      <c r="NJ1" s="75"/>
      <c r="NL1" s="75"/>
      <c r="NM1" s="75"/>
      <c r="NO1" s="75"/>
      <c r="NR1" s="75"/>
      <c r="NU1" s="75"/>
      <c r="OF1" s="75"/>
      <c r="OH1" s="75"/>
      <c r="OT1" s="75"/>
      <c r="OW1" s="75"/>
      <c r="PE1" s="75"/>
      <c r="PY1" s="75"/>
      <c r="QA1" s="75"/>
      <c r="QB1" s="75"/>
      <c r="QC1" s="75"/>
      <c r="QD1" s="75"/>
      <c r="QE1" s="75"/>
      <c r="QF1" s="75"/>
      <c r="QX1" s="75"/>
      <c r="QY1" s="75"/>
      <c r="RB1" s="75"/>
      <c r="RE1" s="75"/>
      <c r="RG1" s="75"/>
      <c r="RI1" s="75"/>
      <c r="RL1" s="75"/>
      <c r="RO1" s="75"/>
      <c r="RR1" s="75"/>
      <c r="RX1" s="75"/>
      <c r="SA1" s="75"/>
      <c r="SD1" s="75"/>
      <c r="SI1" s="75"/>
      <c r="SW1" s="75"/>
      <c r="SX1" s="75"/>
      <c r="SY1" s="75"/>
      <c r="SZ1" s="75"/>
      <c r="TA1" s="75"/>
      <c r="TB1" s="75"/>
      <c r="TC1" s="75"/>
      <c r="TD1" s="75"/>
      <c r="TE1" s="75"/>
      <c r="TF1" s="75"/>
      <c r="TG1" s="75"/>
      <c r="TH1" s="75"/>
      <c r="TI1" s="75"/>
      <c r="TJ1" s="75"/>
      <c r="TK1" s="75"/>
      <c r="TL1" s="75"/>
      <c r="TM1" s="75"/>
      <c r="TN1" s="75"/>
      <c r="TO1" s="75"/>
      <c r="TP1" s="75"/>
      <c r="TQ1" s="75"/>
      <c r="TR1" s="75"/>
      <c r="TS1" s="75"/>
      <c r="TT1" s="75"/>
      <c r="TU1" s="75"/>
      <c r="TV1" s="75"/>
      <c r="TW1" s="75"/>
      <c r="TX1" s="75"/>
      <c r="TY1" s="75"/>
      <c r="TZ1" s="75"/>
      <c r="UA1" s="75"/>
      <c r="UB1" s="75"/>
      <c r="UC1" s="75"/>
      <c r="UD1" s="75"/>
      <c r="UE1" s="75"/>
      <c r="UF1" s="75"/>
      <c r="UG1" s="75"/>
      <c r="UH1" s="75"/>
      <c r="UI1" s="75"/>
      <c r="UL1" s="75"/>
      <c r="UO1" s="75"/>
      <c r="UR1" s="75"/>
      <c r="UU1" s="75"/>
      <c r="UX1" s="75"/>
      <c r="VJ1" s="75"/>
      <c r="VM1" s="75"/>
      <c r="VP1" s="75"/>
      <c r="VS1" s="75"/>
      <c r="VY1" s="75"/>
      <c r="WB1" s="75"/>
      <c r="WH1" s="75"/>
      <c r="WK1" s="75"/>
      <c r="WN1" s="75"/>
      <c r="WQ1" s="75"/>
      <c r="WW1" s="75"/>
      <c r="WZ1" s="75"/>
      <c r="XF1" s="75"/>
      <c r="XH1" s="75"/>
      <c r="XI1" s="75"/>
      <c r="XK1" s="75"/>
      <c r="XN1" s="75"/>
      <c r="XQ1" s="75"/>
      <c r="YB1" s="75"/>
      <c r="YD1" s="75"/>
      <c r="YP1" s="75"/>
      <c r="YS1" s="75"/>
      <c r="ZA1" s="75"/>
      <c r="ZU1" s="75"/>
      <c r="ZW1" s="75"/>
      <c r="ZX1" s="75"/>
      <c r="ZY1" s="75"/>
      <c r="ZZ1" s="75"/>
      <c r="AAA1" s="75"/>
      <c r="AAB1" s="75"/>
      <c r="AAT1" s="75"/>
      <c r="AAU1" s="75"/>
      <c r="AAX1" s="75"/>
      <c r="ABA1" s="75"/>
      <c r="ABC1" s="75"/>
      <c r="ABE1" s="75"/>
      <c r="ABH1" s="75"/>
      <c r="ABK1" s="75"/>
      <c r="ABN1" s="75"/>
      <c r="ABT1" s="75"/>
      <c r="ABW1" s="75"/>
      <c r="ABZ1" s="75"/>
      <c r="ACE1" s="75"/>
      <c r="ACS1" s="75"/>
      <c r="ACT1" s="75"/>
      <c r="ACU1" s="75"/>
      <c r="ACV1" s="75"/>
      <c r="ACW1" s="75"/>
      <c r="ACX1" s="75"/>
      <c r="ACY1" s="75"/>
      <c r="ACZ1" s="75"/>
      <c r="ADA1" s="75"/>
      <c r="ADB1" s="75"/>
      <c r="ADC1" s="75"/>
      <c r="ADD1" s="75"/>
      <c r="ADE1" s="75"/>
      <c r="ADF1" s="75"/>
      <c r="ADG1" s="75"/>
      <c r="ADH1" s="75"/>
      <c r="ADI1" s="75"/>
      <c r="ADJ1" s="75"/>
      <c r="ADK1" s="75"/>
      <c r="ADL1" s="75"/>
      <c r="ADM1" s="75"/>
      <c r="ADN1" s="75"/>
      <c r="ADO1" s="75"/>
      <c r="ADP1" s="75"/>
      <c r="ADQ1" s="75"/>
      <c r="ADR1" s="75"/>
      <c r="ADS1" s="75"/>
      <c r="ADT1" s="75"/>
      <c r="ADU1" s="75"/>
      <c r="ADV1" s="75"/>
      <c r="ADW1" s="75"/>
      <c r="ADX1" s="75"/>
      <c r="ADY1" s="75"/>
      <c r="ADZ1" s="75"/>
      <c r="AEA1" s="75"/>
      <c r="AEB1" s="75"/>
      <c r="AEC1" s="75"/>
      <c r="AED1" s="75"/>
      <c r="AEE1" s="75"/>
      <c r="AEH1" s="75"/>
      <c r="AEK1" s="75"/>
      <c r="AEN1" s="75"/>
      <c r="AEQ1" s="75"/>
      <c r="AET1" s="75"/>
      <c r="AFF1" s="75"/>
      <c r="AFI1" s="75"/>
      <c r="AFL1" s="75"/>
      <c r="AFO1" s="75"/>
      <c r="AFU1" s="75"/>
      <c r="AFX1" s="75"/>
      <c r="AGD1" s="75"/>
      <c r="AGG1" s="75"/>
      <c r="AGJ1" s="75"/>
      <c r="AGM1" s="75"/>
      <c r="AGS1" s="75"/>
      <c r="AGV1" s="75"/>
      <c r="AHB1" s="75"/>
      <c r="AHD1" s="75"/>
      <c r="AHE1" s="75"/>
      <c r="AHG1" s="75"/>
      <c r="AHJ1" s="75"/>
      <c r="AHM1" s="75"/>
      <c r="AHX1" s="75"/>
      <c r="AHZ1" s="75"/>
      <c r="AIL1" s="75"/>
      <c r="AIO1" s="75"/>
      <c r="AIW1" s="75"/>
      <c r="AJQ1" s="75"/>
      <c r="AJS1" s="75"/>
      <c r="AJT1" s="75"/>
      <c r="AJU1" s="75"/>
      <c r="AJV1" s="75"/>
      <c r="AJW1" s="75"/>
      <c r="AJX1" s="75"/>
      <c r="AKP1" s="75"/>
      <c r="AKQ1" s="75"/>
      <c r="AKT1" s="75"/>
      <c r="AKW1" s="75"/>
      <c r="AKY1" s="75"/>
      <c r="ALA1" s="75"/>
      <c r="ALD1" s="75"/>
      <c r="ALG1" s="75"/>
      <c r="ALJ1" s="75"/>
      <c r="ALP1" s="75"/>
      <c r="ALS1" s="75"/>
      <c r="ALV1" s="75"/>
      <c r="AMA1" s="75"/>
      <c r="AMO1" s="75"/>
      <c r="AMP1" s="75"/>
      <c r="AMQ1" s="75"/>
      <c r="AMR1" s="75"/>
      <c r="AMS1" s="75"/>
      <c r="AMT1" s="75"/>
      <c r="AMU1" s="75"/>
      <c r="AMV1" s="75"/>
      <c r="AMW1" s="75"/>
      <c r="AMX1" s="75"/>
      <c r="AMY1" s="75"/>
      <c r="AMZ1" s="75"/>
      <c r="ANA1" s="75"/>
      <c r="ANB1" s="75"/>
      <c r="ANC1" s="75"/>
      <c r="AND1" s="75"/>
      <c r="ANE1" s="75"/>
      <c r="ANF1" s="75"/>
      <c r="ANG1" s="75"/>
      <c r="ANH1" s="75"/>
      <c r="ANI1" s="75"/>
      <c r="ANJ1" s="75"/>
      <c r="ANK1" s="75"/>
      <c r="ANL1" s="75"/>
      <c r="ANM1" s="75"/>
      <c r="ANN1" s="75"/>
      <c r="ANO1" s="75"/>
      <c r="ANP1" s="75"/>
      <c r="ANQ1" s="75"/>
      <c r="ANR1" s="75"/>
      <c r="ANS1" s="75"/>
      <c r="ANT1" s="75"/>
      <c r="ANU1" s="75"/>
      <c r="ANV1" s="75"/>
      <c r="ANW1" s="75"/>
      <c r="ANX1" s="75"/>
      <c r="ANY1" s="75"/>
      <c r="ANZ1" s="75"/>
      <c r="AOA1" s="75"/>
      <c r="AOD1" s="75"/>
      <c r="AOG1" s="75"/>
      <c r="AOJ1" s="75"/>
      <c r="AOM1" s="75"/>
      <c r="AOP1" s="75"/>
      <c r="APB1" s="75"/>
      <c r="APE1" s="75"/>
      <c r="APH1" s="75"/>
      <c r="APK1" s="75"/>
      <c r="APQ1" s="75"/>
      <c r="APT1" s="75"/>
      <c r="APZ1" s="75"/>
      <c r="AQC1" s="75"/>
      <c r="AQF1" s="75"/>
      <c r="AQI1" s="75"/>
      <c r="AQO1" s="75"/>
      <c r="AQR1" s="75"/>
      <c r="AQX1" s="75"/>
      <c r="AQZ1" s="75"/>
      <c r="ARA1" s="75"/>
      <c r="ARC1" s="75"/>
      <c r="ARF1" s="75"/>
      <c r="ARI1" s="75"/>
      <c r="ART1" s="75"/>
      <c r="ARV1" s="75"/>
      <c r="ASH1" s="75"/>
      <c r="ASK1" s="75"/>
      <c r="ASS1" s="75"/>
      <c r="ATM1" s="75"/>
      <c r="ATO1" s="75"/>
      <c r="ATP1" s="75"/>
      <c r="ATQ1" s="75"/>
      <c r="ATR1" s="75"/>
      <c r="ATS1" s="75"/>
      <c r="ATT1" s="75"/>
      <c r="AUL1" s="75"/>
      <c r="AUM1" s="75"/>
      <c r="AUP1" s="75"/>
      <c r="AUS1" s="75"/>
      <c r="AUU1" s="75"/>
      <c r="AUW1" s="75"/>
      <c r="AUZ1" s="75"/>
      <c r="AVC1" s="75"/>
      <c r="AVF1" s="75"/>
      <c r="AVL1" s="75"/>
      <c r="AVO1" s="75"/>
      <c r="AVR1" s="75"/>
      <c r="AVW1" s="75"/>
      <c r="AWK1" s="75"/>
      <c r="AWL1" s="75"/>
      <c r="AWM1" s="75"/>
      <c r="AWN1" s="75"/>
      <c r="AWO1" s="75"/>
      <c r="AWP1" s="75"/>
      <c r="AWQ1" s="75"/>
      <c r="AWR1" s="75"/>
      <c r="AWS1" s="75"/>
      <c r="AWT1" s="75"/>
      <c r="AWU1" s="75"/>
      <c r="AWV1" s="75"/>
      <c r="AWW1" s="75"/>
      <c r="AWX1" s="75"/>
      <c r="AWY1" s="75"/>
      <c r="AWZ1" s="75"/>
      <c r="AXA1" s="75"/>
      <c r="AXB1" s="75"/>
      <c r="AXC1" s="75"/>
      <c r="AXD1" s="75"/>
      <c r="AXE1" s="75"/>
      <c r="AXF1" s="75"/>
      <c r="AXG1" s="75"/>
      <c r="AXH1" s="75"/>
      <c r="AXI1" s="75"/>
      <c r="AXJ1" s="75"/>
      <c r="AXK1" s="75"/>
      <c r="AXL1" s="75"/>
      <c r="AXM1" s="75"/>
      <c r="AXN1" s="75"/>
      <c r="AXO1" s="75"/>
      <c r="AXP1" s="75"/>
      <c r="AXQ1" s="75"/>
      <c r="AXR1" s="75"/>
      <c r="AXS1" s="75"/>
      <c r="AXT1" s="75"/>
      <c r="AXU1" s="75"/>
      <c r="AXV1" s="75"/>
      <c r="AXW1" s="75"/>
      <c r="AXZ1" s="75"/>
      <c r="AYC1" s="75"/>
      <c r="AYF1" s="75"/>
      <c r="AYI1" s="75"/>
      <c r="AYL1" s="75"/>
      <c r="AYX1" s="75"/>
      <c r="AZA1" s="75"/>
      <c r="AZD1" s="75"/>
      <c r="AZG1" s="75"/>
      <c r="AZM1" s="75"/>
      <c r="AZP1" s="75"/>
      <c r="AZV1" s="75"/>
      <c r="AZY1" s="75"/>
      <c r="BAB1" s="75"/>
      <c r="BAE1" s="75"/>
      <c r="BAK1" s="75"/>
      <c r="BAN1" s="75"/>
      <c r="BAT1" s="75"/>
      <c r="BAV1" s="75"/>
      <c r="BAW1" s="75"/>
      <c r="BAY1" s="75"/>
      <c r="BBB1" s="75"/>
      <c r="BBE1" s="75"/>
      <c r="BBP1" s="75"/>
      <c r="BBR1" s="75"/>
      <c r="BCD1" s="75"/>
      <c r="BCG1" s="75"/>
      <c r="BCO1" s="75"/>
      <c r="BDI1" s="75"/>
      <c r="BDK1" s="75"/>
      <c r="BDL1" s="75"/>
      <c r="BDM1" s="75"/>
      <c r="BDN1" s="75"/>
      <c r="BDO1" s="75"/>
      <c r="BDP1" s="75"/>
      <c r="BEH1" s="75"/>
      <c r="BEI1" s="75"/>
      <c r="BEL1" s="75"/>
      <c r="BEO1" s="75"/>
      <c r="BEQ1" s="75"/>
      <c r="BES1" s="75"/>
      <c r="BEV1" s="75"/>
      <c r="BEY1" s="75"/>
      <c r="BFB1" s="75"/>
      <c r="BFH1" s="75"/>
      <c r="BFK1" s="75"/>
      <c r="BFN1" s="75"/>
      <c r="BFS1" s="75"/>
      <c r="BGG1" s="75"/>
      <c r="BGH1" s="75"/>
      <c r="BGI1" s="75"/>
      <c r="BGJ1" s="75"/>
      <c r="BGK1" s="75"/>
      <c r="BGL1" s="75"/>
      <c r="BGM1" s="75"/>
      <c r="BGN1" s="75"/>
      <c r="BGO1" s="75"/>
      <c r="BGP1" s="75"/>
      <c r="BGQ1" s="75"/>
      <c r="BGR1" s="75"/>
      <c r="BGS1" s="75"/>
      <c r="BGT1" s="75"/>
      <c r="BGU1" s="75"/>
      <c r="BGV1" s="75"/>
      <c r="BGW1" s="75"/>
      <c r="BGX1" s="75"/>
      <c r="BGY1" s="75"/>
      <c r="BGZ1" s="75"/>
      <c r="BHA1" s="75"/>
      <c r="BHB1" s="75"/>
      <c r="BHC1" s="75"/>
      <c r="BHD1" s="75"/>
      <c r="BHE1" s="75"/>
      <c r="BHF1" s="75"/>
      <c r="BHG1" s="75"/>
      <c r="BHH1" s="75"/>
      <c r="BHI1" s="75"/>
      <c r="BHJ1" s="75"/>
      <c r="BHK1" s="75"/>
      <c r="BHL1" s="75"/>
      <c r="BHM1" s="75"/>
      <c r="BHN1" s="75"/>
      <c r="BHO1" s="75"/>
      <c r="BHP1" s="75"/>
      <c r="BHQ1" s="75"/>
      <c r="BHR1" s="75"/>
      <c r="BHS1" s="75"/>
      <c r="BHV1" s="75"/>
      <c r="BHY1" s="75"/>
      <c r="BIB1" s="75"/>
      <c r="BIE1" s="75"/>
      <c r="BIH1" s="75"/>
      <c r="BIT1" s="75"/>
      <c r="BIW1" s="75"/>
      <c r="BIZ1" s="75"/>
      <c r="BJC1" s="75"/>
      <c r="BJI1" s="75"/>
      <c r="BJL1" s="75"/>
      <c r="BJR1" s="75"/>
      <c r="BJU1" s="75"/>
      <c r="BJX1" s="75"/>
      <c r="BKA1" s="75"/>
      <c r="BKG1" s="75"/>
      <c r="BKJ1" s="75"/>
      <c r="BKP1" s="75"/>
      <c r="BKR1" s="75"/>
      <c r="BKS1" s="75"/>
      <c r="BKU1" s="75"/>
      <c r="BKX1" s="75"/>
      <c r="BLA1" s="75"/>
      <c r="BLL1" s="75"/>
      <c r="BLN1" s="75"/>
      <c r="BLZ1" s="75"/>
      <c r="BMC1" s="75"/>
      <c r="BMK1" s="75"/>
      <c r="BNE1" s="75"/>
      <c r="BNG1" s="75"/>
      <c r="BNH1" s="75"/>
      <c r="BNI1" s="75"/>
      <c r="BNJ1" s="75"/>
      <c r="BNK1" s="75"/>
      <c r="BNL1" s="75"/>
      <c r="BOD1" s="75"/>
      <c r="BOE1" s="75"/>
      <c r="BOH1" s="75"/>
      <c r="BOK1" s="75"/>
      <c r="BOM1" s="75"/>
      <c r="BOO1" s="75"/>
      <c r="BOR1" s="75"/>
      <c r="BOU1" s="75"/>
      <c r="BOX1" s="75"/>
      <c r="BPD1" s="75"/>
      <c r="BPG1" s="75"/>
      <c r="BPJ1" s="75"/>
      <c r="BPO1" s="75"/>
      <c r="BQC1" s="75"/>
      <c r="BQD1" s="75"/>
      <c r="BQE1" s="75"/>
      <c r="BQF1" s="75"/>
      <c r="BQG1" s="75"/>
      <c r="BQH1" s="75"/>
      <c r="BQI1" s="75"/>
      <c r="BQJ1" s="75"/>
      <c r="BQK1" s="75"/>
      <c r="BQL1" s="75"/>
      <c r="BQM1" s="75"/>
      <c r="BQN1" s="75"/>
      <c r="BQO1" s="75"/>
      <c r="BQP1" s="75"/>
      <c r="BQQ1" s="75"/>
      <c r="BQR1" s="75"/>
      <c r="BQS1" s="75"/>
      <c r="BQT1" s="75"/>
      <c r="BQU1" s="75"/>
      <c r="BQV1" s="75"/>
      <c r="BQW1" s="75"/>
      <c r="BQX1" s="75"/>
      <c r="BQY1" s="75"/>
      <c r="BQZ1" s="75"/>
      <c r="BRA1" s="75"/>
      <c r="BRB1" s="75"/>
      <c r="BRC1" s="75"/>
      <c r="BRD1" s="75"/>
      <c r="BRE1" s="75"/>
      <c r="BRF1" s="75"/>
      <c r="BRG1" s="75"/>
      <c r="BRH1" s="75"/>
      <c r="BRI1" s="75"/>
      <c r="BRJ1" s="75"/>
      <c r="BRK1" s="75"/>
      <c r="BRL1" s="75"/>
      <c r="BRM1" s="75"/>
      <c r="BRN1" s="75"/>
      <c r="BRO1" s="75"/>
      <c r="BRR1" s="75"/>
      <c r="BRU1" s="75"/>
      <c r="BRX1" s="75"/>
      <c r="BSA1" s="75"/>
      <c r="BSD1" s="75"/>
      <c r="BSP1" s="75"/>
      <c r="BSS1" s="75"/>
      <c r="BSV1" s="75"/>
      <c r="BSY1" s="75"/>
      <c r="BTE1" s="75"/>
      <c r="BTH1" s="75"/>
      <c r="BTN1" s="75"/>
      <c r="BTQ1" s="75"/>
      <c r="BTT1" s="75"/>
      <c r="BTW1" s="75"/>
      <c r="BUC1" s="75"/>
      <c r="BUF1" s="75"/>
      <c r="BUL1" s="75"/>
      <c r="BUN1" s="75"/>
      <c r="BUO1" s="75"/>
      <c r="BUQ1" s="75"/>
      <c r="BUT1" s="75"/>
      <c r="BUW1" s="75"/>
      <c r="BVH1" s="75"/>
      <c r="BVJ1" s="75"/>
      <c r="BVV1" s="75"/>
      <c r="BVY1" s="75"/>
      <c r="BWG1" s="75"/>
      <c r="BXA1" s="75"/>
      <c r="BXC1" s="75"/>
      <c r="BXD1" s="75"/>
      <c r="BXE1" s="75"/>
      <c r="BXF1" s="75"/>
      <c r="BXG1" s="75"/>
      <c r="BXH1" s="75"/>
      <c r="BXZ1" s="75"/>
      <c r="BYA1" s="75"/>
      <c r="BYD1" s="75"/>
      <c r="BYG1" s="75"/>
      <c r="BYI1" s="75"/>
      <c r="BYK1" s="75"/>
      <c r="BYN1" s="75"/>
      <c r="BYQ1" s="75"/>
      <c r="BYT1" s="75"/>
      <c r="BYZ1" s="75"/>
      <c r="BZC1" s="75"/>
      <c r="BZF1" s="75"/>
      <c r="BZK1" s="75"/>
      <c r="BZY1" s="75"/>
      <c r="BZZ1" s="75"/>
      <c r="CAA1" s="75"/>
      <c r="CAB1" s="75"/>
      <c r="CAC1" s="75"/>
      <c r="CAD1" s="75"/>
      <c r="CAE1" s="75"/>
      <c r="CAF1" s="75"/>
      <c r="CAG1" s="75"/>
      <c r="CAH1" s="75"/>
      <c r="CAI1" s="75"/>
      <c r="CAJ1" s="75"/>
      <c r="CAK1" s="75"/>
      <c r="CAL1" s="75"/>
      <c r="CAM1" s="75"/>
      <c r="CAN1" s="75"/>
      <c r="CAO1" s="75"/>
      <c r="CAP1" s="75"/>
      <c r="CAQ1" s="75"/>
      <c r="CAR1" s="75"/>
      <c r="CAS1" s="75"/>
      <c r="CAT1" s="75"/>
      <c r="CAU1" s="75"/>
      <c r="CAV1" s="75"/>
      <c r="CAW1" s="75"/>
      <c r="CAX1" s="75"/>
      <c r="CAY1" s="75"/>
      <c r="CAZ1" s="75"/>
      <c r="CBA1" s="75"/>
      <c r="CBB1" s="75"/>
      <c r="CBC1" s="75"/>
      <c r="CBD1" s="75"/>
      <c r="CBE1" s="75"/>
      <c r="CBF1" s="75"/>
      <c r="CBG1" s="75"/>
      <c r="CBH1" s="75"/>
      <c r="CBI1" s="75"/>
      <c r="CBJ1" s="75"/>
      <c r="CBK1" s="75"/>
      <c r="CBN1" s="75"/>
      <c r="CBQ1" s="75"/>
      <c r="CBT1" s="75"/>
      <c r="CBW1" s="75"/>
      <c r="CBZ1" s="75"/>
      <c r="CCL1" s="75"/>
      <c r="CCO1" s="75"/>
      <c r="CCR1" s="75"/>
      <c r="CCU1" s="75"/>
      <c r="CDA1" s="75"/>
      <c r="CDD1" s="75"/>
      <c r="CDJ1" s="75"/>
      <c r="CDM1" s="75"/>
      <c r="CDP1" s="75"/>
      <c r="CDS1" s="75"/>
      <c r="CDY1" s="75"/>
      <c r="CEB1" s="75"/>
      <c r="CEH1" s="75"/>
      <c r="CEJ1" s="75"/>
      <c r="CEK1" s="75"/>
      <c r="CEM1" s="75"/>
      <c r="CEP1" s="75"/>
      <c r="CES1" s="75"/>
      <c r="CFD1" s="75"/>
      <c r="CFF1" s="75"/>
      <c r="CFR1" s="75"/>
      <c r="CFU1" s="75"/>
      <c r="CGC1" s="75"/>
      <c r="CGW1" s="75"/>
      <c r="CGY1" s="75"/>
      <c r="CGZ1" s="75"/>
      <c r="CHA1" s="75"/>
      <c r="CHB1" s="75"/>
      <c r="CHC1" s="75"/>
      <c r="CHD1" s="75"/>
      <c r="CHV1" s="75"/>
      <c r="CHW1" s="75"/>
      <c r="CHZ1" s="75"/>
      <c r="CIC1" s="75"/>
      <c r="CIE1" s="75"/>
      <c r="CIG1" s="75"/>
      <c r="CIJ1" s="75"/>
      <c r="CIM1" s="75"/>
      <c r="CIP1" s="75"/>
      <c r="CIV1" s="75"/>
      <c r="CIY1" s="75"/>
      <c r="CJB1" s="75"/>
      <c r="CJG1" s="75"/>
      <c r="CJU1" s="75"/>
      <c r="CJV1" s="75"/>
      <c r="CJW1" s="75"/>
      <c r="CJX1" s="75"/>
      <c r="CJY1" s="75"/>
      <c r="CJZ1" s="75"/>
      <c r="CKA1" s="75"/>
      <c r="CKB1" s="75"/>
      <c r="CKC1" s="75"/>
      <c r="CKD1" s="75"/>
      <c r="CKE1" s="75"/>
      <c r="CKF1" s="75"/>
      <c r="CKG1" s="75"/>
      <c r="CKH1" s="75"/>
      <c r="CKI1" s="75"/>
      <c r="CKJ1" s="75"/>
      <c r="CKK1" s="75"/>
      <c r="CKL1" s="75"/>
      <c r="CKM1" s="75"/>
      <c r="CKN1" s="75"/>
      <c r="CKO1" s="75"/>
      <c r="CKP1" s="75"/>
      <c r="CKQ1" s="75"/>
      <c r="CKR1" s="75"/>
      <c r="CKS1" s="75"/>
      <c r="CKT1" s="75"/>
      <c r="CKU1" s="75"/>
      <c r="CKV1" s="75"/>
      <c r="CKW1" s="75"/>
      <c r="CKX1" s="75"/>
      <c r="CKY1" s="75"/>
      <c r="CKZ1" s="75"/>
      <c r="CLA1" s="75"/>
      <c r="CLB1" s="75"/>
      <c r="CLC1" s="75"/>
      <c r="CLD1" s="75"/>
      <c r="CLE1" s="75"/>
      <c r="CLF1" s="75"/>
      <c r="CLG1" s="75"/>
      <c r="CLJ1" s="75"/>
      <c r="CLM1" s="75"/>
      <c r="CLP1" s="75"/>
      <c r="CLS1" s="75"/>
      <c r="CLV1" s="75"/>
      <c r="CMH1" s="75"/>
      <c r="CMK1" s="75"/>
      <c r="CMN1" s="75"/>
      <c r="CMQ1" s="75"/>
      <c r="CMW1" s="75"/>
      <c r="CMZ1" s="75"/>
      <c r="CNF1" s="75"/>
      <c r="CNI1" s="75"/>
      <c r="CNL1" s="75"/>
      <c r="CNO1" s="75"/>
      <c r="CNU1" s="75"/>
      <c r="CNX1" s="75"/>
      <c r="COD1" s="75"/>
      <c r="COF1" s="75"/>
      <c r="COG1" s="75"/>
      <c r="COI1" s="75"/>
      <c r="COL1" s="75"/>
      <c r="COO1" s="75"/>
      <c r="COZ1" s="75"/>
      <c r="CPB1" s="75"/>
      <c r="CPN1" s="75"/>
      <c r="CPQ1" s="75"/>
      <c r="CPY1" s="75"/>
      <c r="CQS1" s="75"/>
      <c r="CQU1" s="75"/>
      <c r="CQV1" s="75"/>
      <c r="CQW1" s="75"/>
      <c r="CQX1" s="75"/>
      <c r="CQY1" s="75"/>
      <c r="CQZ1" s="75"/>
      <c r="CRR1" s="75"/>
      <c r="CRS1" s="75"/>
      <c r="CRV1" s="75"/>
      <c r="CRY1" s="75"/>
      <c r="CSA1" s="75"/>
      <c r="CSC1" s="75"/>
      <c r="CSF1" s="75"/>
      <c r="CSI1" s="75"/>
      <c r="CSL1" s="75"/>
      <c r="CSR1" s="75"/>
      <c r="CSU1" s="75"/>
      <c r="CSX1" s="75"/>
      <c r="CTC1" s="75"/>
      <c r="CTQ1" s="75"/>
      <c r="CTR1" s="75"/>
      <c r="CTS1" s="75"/>
      <c r="CTT1" s="75"/>
      <c r="CTU1" s="75"/>
      <c r="CTV1" s="75"/>
      <c r="CTW1" s="75"/>
      <c r="CTX1" s="75"/>
      <c r="CTY1" s="75"/>
      <c r="CTZ1" s="75"/>
      <c r="CUA1" s="75"/>
      <c r="CUB1" s="75"/>
      <c r="CUC1" s="75"/>
      <c r="CUD1" s="75"/>
      <c r="CUE1" s="75"/>
      <c r="CUF1" s="75"/>
      <c r="CUG1" s="75"/>
      <c r="CUH1" s="75"/>
      <c r="CUI1" s="75"/>
      <c r="CUJ1" s="75"/>
      <c r="CUK1" s="75"/>
      <c r="CUL1" s="75"/>
      <c r="CUM1" s="75"/>
      <c r="CUN1" s="75"/>
      <c r="CUO1" s="75"/>
      <c r="CUP1" s="75"/>
      <c r="CUQ1" s="75"/>
      <c r="CUR1" s="75"/>
      <c r="CUS1" s="75"/>
      <c r="CUT1" s="75"/>
      <c r="CUU1" s="75"/>
      <c r="CUV1" s="75"/>
      <c r="CUW1" s="75"/>
      <c r="CUX1" s="75"/>
      <c r="CUY1" s="75"/>
      <c r="CUZ1" s="75"/>
      <c r="CVA1" s="75"/>
      <c r="CVB1" s="75"/>
      <c r="CVC1" s="75"/>
      <c r="CVF1" s="75"/>
      <c r="CVI1" s="75"/>
      <c r="CVL1" s="75"/>
      <c r="CVO1" s="75"/>
      <c r="CVR1" s="75"/>
      <c r="CWD1" s="75"/>
      <c r="CWG1" s="75"/>
      <c r="CWJ1" s="75"/>
      <c r="CWM1" s="75"/>
      <c r="CWS1" s="75"/>
      <c r="CWV1" s="75"/>
      <c r="CXB1" s="75"/>
      <c r="CXE1" s="75"/>
      <c r="CXH1" s="75"/>
      <c r="CXK1" s="75"/>
      <c r="CXQ1" s="75"/>
      <c r="CXT1" s="75"/>
      <c r="CXZ1" s="75"/>
      <c r="CYB1" s="75"/>
      <c r="CYC1" s="75"/>
      <c r="CYE1" s="75"/>
      <c r="CYH1" s="75"/>
      <c r="CYK1" s="75"/>
      <c r="CYV1" s="75"/>
      <c r="CYX1" s="75"/>
      <c r="CZJ1" s="75"/>
      <c r="CZM1" s="75"/>
      <c r="CZU1" s="75"/>
      <c r="DAO1" s="75"/>
      <c r="DAQ1" s="75"/>
      <c r="DAR1" s="75"/>
      <c r="DAS1" s="75"/>
      <c r="DAT1" s="75"/>
      <c r="DAU1" s="75"/>
      <c r="DAV1" s="75"/>
      <c r="DBN1" s="75"/>
      <c r="DBO1" s="75"/>
      <c r="DBR1" s="75"/>
      <c r="DBU1" s="75"/>
      <c r="DBW1" s="75"/>
      <c r="DBY1" s="75"/>
      <c r="DCB1" s="75"/>
      <c r="DCE1" s="75"/>
      <c r="DCH1" s="75"/>
      <c r="DCN1" s="75"/>
      <c r="DCQ1" s="75"/>
      <c r="DCT1" s="75"/>
      <c r="DCY1" s="75"/>
      <c r="DDM1" s="75"/>
      <c r="DDN1" s="75"/>
      <c r="DDO1" s="75"/>
      <c r="DDP1" s="75"/>
      <c r="DDQ1" s="75"/>
      <c r="DDR1" s="75"/>
      <c r="DDS1" s="75"/>
      <c r="DDT1" s="75"/>
      <c r="DDU1" s="75"/>
      <c r="DDV1" s="75"/>
      <c r="DDW1" s="75"/>
      <c r="DDX1" s="75"/>
      <c r="DDY1" s="75"/>
      <c r="DDZ1" s="75"/>
      <c r="DEA1" s="75"/>
      <c r="DEB1" s="75"/>
      <c r="DEC1" s="75"/>
      <c r="DED1" s="75"/>
      <c r="DEE1" s="75"/>
      <c r="DEF1" s="75"/>
      <c r="DEG1" s="75"/>
      <c r="DEH1" s="75"/>
      <c r="DEI1" s="75"/>
      <c r="DEJ1" s="75"/>
      <c r="DEK1" s="75"/>
      <c r="DEL1" s="75"/>
      <c r="DEM1" s="75"/>
      <c r="DEN1" s="75"/>
      <c r="DEO1" s="75"/>
      <c r="DEP1" s="75"/>
      <c r="DEQ1" s="75"/>
      <c r="DER1" s="75"/>
      <c r="DES1" s="75"/>
      <c r="DET1" s="75"/>
      <c r="DEU1" s="75"/>
      <c r="DEV1" s="75"/>
      <c r="DEW1" s="75"/>
      <c r="DEX1" s="75"/>
      <c r="DEY1" s="75"/>
      <c r="DFB1" s="75"/>
      <c r="DFE1" s="75"/>
      <c r="DFH1" s="75"/>
      <c r="DFK1" s="75"/>
      <c r="DFN1" s="75"/>
      <c r="DFZ1" s="75"/>
      <c r="DGC1" s="75"/>
      <c r="DGF1" s="75"/>
      <c r="DGI1" s="75"/>
      <c r="DGO1" s="75"/>
      <c r="DGR1" s="75"/>
      <c r="DGX1" s="75"/>
      <c r="DHA1" s="75"/>
      <c r="DHD1" s="75"/>
      <c r="DHG1" s="75"/>
      <c r="DHM1" s="75"/>
      <c r="DHP1" s="75"/>
      <c r="DHV1" s="75"/>
      <c r="DHX1" s="75"/>
      <c r="DHY1" s="75"/>
      <c r="DIA1" s="75"/>
      <c r="DID1" s="75"/>
      <c r="DIG1" s="75"/>
      <c r="DIR1" s="75"/>
      <c r="DIT1" s="75"/>
      <c r="DJF1" s="75"/>
      <c r="DJI1" s="75"/>
      <c r="DJQ1" s="75"/>
      <c r="DKK1" s="75"/>
      <c r="DKM1" s="75"/>
      <c r="DKN1" s="75"/>
      <c r="DKO1" s="75"/>
      <c r="DKP1" s="75"/>
      <c r="DKQ1" s="75"/>
      <c r="DKR1" s="75"/>
      <c r="DLJ1" s="75"/>
      <c r="DLK1" s="75"/>
      <c r="DLN1" s="75"/>
      <c r="DLQ1" s="75"/>
      <c r="DLS1" s="75"/>
      <c r="DLU1" s="75"/>
      <c r="DLX1" s="75"/>
      <c r="DMA1" s="75"/>
      <c r="DMD1" s="75"/>
      <c r="DMJ1" s="75"/>
      <c r="DMM1" s="75"/>
      <c r="DMP1" s="75"/>
      <c r="DMU1" s="75"/>
      <c r="DNI1" s="75"/>
      <c r="DNJ1" s="75"/>
      <c r="DNK1" s="75"/>
      <c r="DNL1" s="75"/>
      <c r="DNM1" s="75"/>
      <c r="DNN1" s="75"/>
      <c r="DNO1" s="75"/>
      <c r="DNP1" s="75"/>
      <c r="DNQ1" s="75"/>
      <c r="DNR1" s="75"/>
      <c r="DNS1" s="75"/>
      <c r="DNT1" s="75"/>
      <c r="DNU1" s="75"/>
      <c r="DNV1" s="75"/>
      <c r="DNW1" s="75"/>
      <c r="DNX1" s="75"/>
      <c r="DNY1" s="75"/>
      <c r="DNZ1" s="75"/>
      <c r="DOA1" s="75"/>
      <c r="DOB1" s="75"/>
      <c r="DOC1" s="75"/>
      <c r="DOD1" s="75"/>
      <c r="DOE1" s="75"/>
      <c r="DOF1" s="75"/>
      <c r="DOG1" s="75"/>
      <c r="DOH1" s="75"/>
      <c r="DOI1" s="75"/>
      <c r="DOJ1" s="75"/>
      <c r="DOK1" s="75"/>
      <c r="DOL1" s="75"/>
      <c r="DOM1" s="75"/>
      <c r="DON1" s="75"/>
      <c r="DOO1" s="75"/>
      <c r="DOP1" s="75"/>
      <c r="DOQ1" s="75"/>
      <c r="DOR1" s="75"/>
      <c r="DOS1" s="75"/>
      <c r="DOT1" s="75"/>
      <c r="DOU1" s="75"/>
      <c r="DOX1" s="75"/>
      <c r="DPA1" s="75"/>
      <c r="DPD1" s="75"/>
      <c r="DPG1" s="75"/>
      <c r="DPJ1" s="75"/>
      <c r="DPV1" s="75"/>
      <c r="DPY1" s="75"/>
      <c r="DQB1" s="75"/>
      <c r="DQE1" s="75"/>
      <c r="DQK1" s="75"/>
      <c r="DQN1" s="75"/>
      <c r="DQT1" s="75"/>
      <c r="DQW1" s="75"/>
      <c r="DQZ1" s="75"/>
      <c r="DRC1" s="75"/>
      <c r="DRI1" s="75"/>
      <c r="DRL1" s="75"/>
      <c r="DRR1" s="75"/>
      <c r="DRT1" s="75"/>
      <c r="DRU1" s="75"/>
      <c r="DRW1" s="75"/>
      <c r="DRZ1" s="75"/>
      <c r="DSC1" s="75"/>
      <c r="DSN1" s="75"/>
      <c r="DSP1" s="75"/>
      <c r="DTB1" s="75"/>
      <c r="DTE1" s="75"/>
      <c r="DTM1" s="75"/>
      <c r="DUG1" s="75"/>
      <c r="DUI1" s="75"/>
      <c r="DUJ1" s="75"/>
      <c r="DUK1" s="75"/>
      <c r="DUL1" s="75"/>
      <c r="DUM1" s="75"/>
      <c r="DUN1" s="75"/>
      <c r="DVF1" s="75"/>
      <c r="DVG1" s="75"/>
      <c r="DVJ1" s="75"/>
      <c r="DVM1" s="75"/>
      <c r="DVO1" s="75"/>
      <c r="DVQ1" s="75"/>
      <c r="DVT1" s="75"/>
      <c r="DVW1" s="75"/>
      <c r="DVZ1" s="75"/>
      <c r="DWF1" s="75"/>
      <c r="DWI1" s="75"/>
      <c r="DWL1" s="75"/>
      <c r="DWQ1" s="75"/>
      <c r="DXE1" s="75"/>
      <c r="DXF1" s="75"/>
      <c r="DXG1" s="75"/>
      <c r="DXH1" s="75"/>
      <c r="DXI1" s="75"/>
      <c r="DXJ1" s="75"/>
      <c r="DXK1" s="75"/>
      <c r="DXL1" s="75"/>
      <c r="DXM1" s="75"/>
      <c r="DXN1" s="75"/>
      <c r="DXO1" s="75"/>
      <c r="DXP1" s="75"/>
      <c r="DXQ1" s="75"/>
      <c r="DXR1" s="75"/>
      <c r="DXS1" s="75"/>
      <c r="DXT1" s="75"/>
      <c r="DXU1" s="75"/>
      <c r="DXV1" s="75"/>
      <c r="DXW1" s="75"/>
      <c r="DXX1" s="75"/>
      <c r="DXY1" s="75"/>
      <c r="DXZ1" s="75"/>
      <c r="DYA1" s="75"/>
      <c r="DYB1" s="75"/>
      <c r="DYC1" s="75"/>
      <c r="DYD1" s="75"/>
      <c r="DYE1" s="75"/>
      <c r="DYF1" s="75"/>
      <c r="DYG1" s="75"/>
      <c r="DYH1" s="75"/>
      <c r="DYI1" s="75"/>
      <c r="DYJ1" s="75"/>
      <c r="DYK1" s="75"/>
      <c r="DYL1" s="75"/>
      <c r="DYM1" s="75"/>
      <c r="DYN1" s="75"/>
      <c r="DYO1" s="75"/>
      <c r="DYP1" s="75"/>
      <c r="DYQ1" s="75"/>
      <c r="DYT1" s="75"/>
      <c r="DYW1" s="75"/>
      <c r="DYZ1" s="75"/>
      <c r="DZC1" s="75"/>
      <c r="DZF1" s="75"/>
      <c r="DZR1" s="75"/>
      <c r="DZU1" s="75"/>
      <c r="DZX1" s="75"/>
      <c r="EAA1" s="75"/>
      <c r="EAG1" s="75"/>
      <c r="EAJ1" s="75"/>
      <c r="EAP1" s="75"/>
      <c r="EAS1" s="75"/>
      <c r="EAV1" s="75"/>
      <c r="EAY1" s="75"/>
      <c r="EBE1" s="75"/>
      <c r="EBH1" s="75"/>
      <c r="EBN1" s="75"/>
      <c r="EBP1" s="75"/>
      <c r="EBQ1" s="75"/>
      <c r="EBS1" s="75"/>
      <c r="EBV1" s="75"/>
      <c r="EBY1" s="75"/>
      <c r="ECJ1" s="75"/>
      <c r="ECL1" s="75"/>
      <c r="ECX1" s="75"/>
      <c r="EDA1" s="75"/>
      <c r="EDI1" s="75"/>
      <c r="EEC1" s="75"/>
      <c r="EEE1" s="75"/>
      <c r="EEF1" s="75"/>
      <c r="EEG1" s="75"/>
      <c r="EEH1" s="75"/>
      <c r="EEI1" s="75"/>
      <c r="EEJ1" s="75"/>
      <c r="EFB1" s="75"/>
      <c r="EFC1" s="75"/>
      <c r="EFF1" s="75"/>
      <c r="EFI1" s="75"/>
      <c r="EFK1" s="75"/>
      <c r="EFM1" s="75"/>
      <c r="EFP1" s="75"/>
      <c r="EFS1" s="75"/>
      <c r="EFV1" s="75"/>
      <c r="EGB1" s="75"/>
      <c r="EGE1" s="75"/>
      <c r="EGH1" s="75"/>
      <c r="EGM1" s="75"/>
      <c r="EHA1" s="75"/>
      <c r="EHB1" s="75"/>
      <c r="EHC1" s="75"/>
      <c r="EHD1" s="75"/>
      <c r="EHE1" s="75"/>
      <c r="EHF1" s="75"/>
      <c r="EHG1" s="75"/>
      <c r="EHH1" s="75"/>
      <c r="EHI1" s="75"/>
      <c r="EHJ1" s="75"/>
      <c r="EHK1" s="75"/>
      <c r="EHL1" s="75"/>
      <c r="EHM1" s="75"/>
      <c r="EHN1" s="75"/>
      <c r="EHO1" s="75"/>
      <c r="EHP1" s="75"/>
      <c r="EHQ1" s="75"/>
      <c r="EHR1" s="75"/>
      <c r="EHS1" s="75"/>
      <c r="EHT1" s="75"/>
      <c r="EHU1" s="75"/>
      <c r="EHV1" s="75"/>
      <c r="EHW1" s="75"/>
      <c r="EHX1" s="75"/>
      <c r="EHY1" s="75"/>
      <c r="EHZ1" s="75"/>
      <c r="EIA1" s="75"/>
      <c r="EIB1" s="75"/>
      <c r="EIC1" s="75"/>
      <c r="EID1" s="75"/>
      <c r="EIE1" s="75"/>
      <c r="EIF1" s="75"/>
      <c r="EIG1" s="75"/>
      <c r="EIH1" s="75"/>
      <c r="EII1" s="75"/>
      <c r="EIJ1" s="75"/>
      <c r="EIK1" s="75"/>
      <c r="EIL1" s="75"/>
      <c r="EIM1" s="75"/>
      <c r="EIP1" s="75"/>
      <c r="EIS1" s="75"/>
      <c r="EIV1" s="75"/>
      <c r="EIY1" s="75"/>
      <c r="EJB1" s="75"/>
      <c r="EJN1" s="75"/>
      <c r="EJQ1" s="75"/>
      <c r="EJT1" s="75"/>
      <c r="EJW1" s="75"/>
      <c r="EKC1" s="75"/>
      <c r="EKF1" s="75"/>
      <c r="EKL1" s="75"/>
      <c r="EKO1" s="75"/>
      <c r="EKR1" s="75"/>
      <c r="EKU1" s="75"/>
      <c r="ELA1" s="75"/>
      <c r="ELD1" s="75"/>
      <c r="ELJ1" s="75"/>
      <c r="ELL1" s="75"/>
      <c r="ELM1" s="75"/>
      <c r="ELO1" s="75"/>
      <c r="ELR1" s="75"/>
      <c r="ELU1" s="75"/>
      <c r="EMF1" s="75"/>
      <c r="EMH1" s="75"/>
      <c r="EMT1" s="75"/>
      <c r="EMW1" s="75"/>
      <c r="ENE1" s="75"/>
      <c r="ENY1" s="75"/>
      <c r="EOA1" s="75"/>
      <c r="EOB1" s="75"/>
      <c r="EOC1" s="75"/>
      <c r="EOD1" s="75"/>
      <c r="EOE1" s="75"/>
      <c r="EOF1" s="75"/>
      <c r="EOX1" s="75"/>
      <c r="EOY1" s="75"/>
      <c r="EPB1" s="75"/>
      <c r="EPE1" s="75"/>
      <c r="EPG1" s="75"/>
      <c r="EPI1" s="75"/>
      <c r="EPL1" s="75"/>
      <c r="EPO1" s="75"/>
      <c r="EPR1" s="75"/>
      <c r="EPX1" s="75"/>
      <c r="EQA1" s="75"/>
      <c r="EQD1" s="75"/>
      <c r="EQI1" s="75"/>
      <c r="EQW1" s="75"/>
      <c r="EQX1" s="75"/>
      <c r="EQY1" s="75"/>
      <c r="EQZ1" s="75"/>
      <c r="ERA1" s="75"/>
      <c r="ERB1" s="75"/>
      <c r="ERC1" s="75"/>
      <c r="ERD1" s="75"/>
      <c r="ERE1" s="75"/>
      <c r="ERF1" s="75"/>
      <c r="ERG1" s="75"/>
      <c r="ERH1" s="75"/>
      <c r="ERI1" s="75"/>
      <c r="ERJ1" s="75"/>
      <c r="ERK1" s="75"/>
      <c r="ERL1" s="75"/>
      <c r="ERM1" s="75"/>
      <c r="ERN1" s="75"/>
      <c r="ERO1" s="75"/>
      <c r="ERP1" s="75"/>
      <c r="ERQ1" s="75"/>
      <c r="ERR1" s="75"/>
      <c r="ERS1" s="75"/>
      <c r="ERT1" s="75"/>
      <c r="ERU1" s="75"/>
      <c r="ERV1" s="75"/>
      <c r="ERW1" s="75"/>
      <c r="ERX1" s="75"/>
      <c r="ERY1" s="75"/>
      <c r="ERZ1" s="75"/>
      <c r="ESA1" s="75"/>
      <c r="ESB1" s="75"/>
      <c r="ESC1" s="75"/>
      <c r="ESD1" s="75"/>
      <c r="ESE1" s="75"/>
      <c r="ESF1" s="75"/>
      <c r="ESG1" s="75"/>
      <c r="ESH1" s="75"/>
      <c r="ESI1" s="75"/>
      <c r="ESL1" s="75"/>
      <c r="ESO1" s="75"/>
      <c r="ESR1" s="75"/>
      <c r="ESU1" s="75"/>
      <c r="ESX1" s="75"/>
      <c r="ETJ1" s="75"/>
      <c r="ETM1" s="75"/>
      <c r="ETP1" s="75"/>
      <c r="ETS1" s="75"/>
      <c r="ETY1" s="75"/>
      <c r="EUB1" s="75"/>
      <c r="EUH1" s="75"/>
      <c r="EUK1" s="75"/>
      <c r="EUN1" s="75"/>
      <c r="EUQ1" s="75"/>
      <c r="EUW1" s="75"/>
      <c r="EUZ1" s="75"/>
      <c r="EVF1" s="75"/>
      <c r="EVH1" s="75"/>
      <c r="EVI1" s="75"/>
      <c r="EVK1" s="75"/>
      <c r="EVN1" s="75"/>
      <c r="EVQ1" s="75"/>
      <c r="EWB1" s="75"/>
      <c r="EWD1" s="75"/>
      <c r="EWP1" s="75"/>
      <c r="EWS1" s="75"/>
      <c r="EXA1" s="75"/>
      <c r="EXU1" s="75"/>
      <c r="EXW1" s="75"/>
      <c r="EXX1" s="75"/>
      <c r="EXY1" s="75"/>
      <c r="EXZ1" s="75"/>
      <c r="EYA1" s="75"/>
      <c r="EYB1" s="75"/>
      <c r="EYT1" s="75"/>
      <c r="EYU1" s="75"/>
      <c r="EYX1" s="75"/>
      <c r="EZA1" s="75"/>
      <c r="EZC1" s="75"/>
      <c r="EZE1" s="75"/>
      <c r="EZH1" s="75"/>
      <c r="EZK1" s="75"/>
      <c r="EZN1" s="75"/>
      <c r="EZT1" s="75"/>
      <c r="EZW1" s="75"/>
      <c r="EZZ1" s="75"/>
      <c r="FAE1" s="75"/>
      <c r="FAS1" s="75"/>
      <c r="FAT1" s="75"/>
      <c r="FAU1" s="75"/>
      <c r="FAV1" s="75"/>
      <c r="FAW1" s="75"/>
      <c r="FAX1" s="75"/>
      <c r="FAY1" s="75"/>
      <c r="FAZ1" s="75"/>
      <c r="FBA1" s="75"/>
      <c r="FBB1" s="75"/>
      <c r="FBC1" s="75"/>
      <c r="FBD1" s="75"/>
      <c r="FBE1" s="75"/>
      <c r="FBF1" s="75"/>
      <c r="FBG1" s="75"/>
      <c r="FBH1" s="75"/>
      <c r="FBI1" s="75"/>
      <c r="FBJ1" s="75"/>
      <c r="FBK1" s="75"/>
      <c r="FBL1" s="75"/>
      <c r="FBM1" s="75"/>
      <c r="FBN1" s="75"/>
      <c r="FBO1" s="75"/>
      <c r="FBP1" s="75"/>
      <c r="FBQ1" s="75"/>
      <c r="FBR1" s="75"/>
      <c r="FBS1" s="75"/>
      <c r="FBT1" s="75"/>
      <c r="FBU1" s="75"/>
      <c r="FBV1" s="75"/>
      <c r="FBW1" s="75"/>
      <c r="FBX1" s="75"/>
      <c r="FBY1" s="75"/>
      <c r="FBZ1" s="75"/>
      <c r="FCA1" s="75"/>
      <c r="FCB1" s="75"/>
      <c r="FCC1" s="75"/>
      <c r="FCD1" s="75"/>
      <c r="FCE1" s="75"/>
      <c r="FCH1" s="75"/>
      <c r="FCK1" s="75"/>
      <c r="FCN1" s="75"/>
      <c r="FCQ1" s="75"/>
      <c r="FCT1" s="75"/>
      <c r="FDF1" s="75"/>
      <c r="FDI1" s="75"/>
      <c r="FDL1" s="75"/>
      <c r="FDO1" s="75"/>
      <c r="FDU1" s="75"/>
      <c r="FDX1" s="75"/>
      <c r="FED1" s="75"/>
      <c r="FEG1" s="75"/>
      <c r="FEJ1" s="75"/>
      <c r="FEM1" s="75"/>
      <c r="FES1" s="75"/>
      <c r="FEV1" s="75"/>
      <c r="FFB1" s="75"/>
      <c r="FFD1" s="75"/>
      <c r="FFE1" s="75"/>
      <c r="FFG1" s="75"/>
      <c r="FFJ1" s="75"/>
      <c r="FFM1" s="75"/>
      <c r="FFX1" s="75"/>
      <c r="FFZ1" s="75"/>
      <c r="FGL1" s="75"/>
      <c r="FGO1" s="75"/>
      <c r="FGW1" s="75"/>
      <c r="FHQ1" s="75"/>
      <c r="FHS1" s="75"/>
      <c r="FHT1" s="75"/>
      <c r="FHU1" s="75"/>
      <c r="FHV1" s="75"/>
      <c r="FHW1" s="75"/>
      <c r="FHX1" s="75"/>
      <c r="FIP1" s="75"/>
      <c r="FIQ1" s="75"/>
      <c r="FIT1" s="75"/>
      <c r="FIW1" s="75"/>
      <c r="FIY1" s="75"/>
      <c r="FJA1" s="75"/>
      <c r="FJD1" s="75"/>
      <c r="FJG1" s="75"/>
      <c r="FJJ1" s="75"/>
      <c r="FJP1" s="75"/>
      <c r="FJS1" s="75"/>
      <c r="FJV1" s="75"/>
      <c r="FKA1" s="75"/>
      <c r="FKO1" s="75"/>
      <c r="FKP1" s="75"/>
      <c r="FKQ1" s="75"/>
      <c r="FKR1" s="75"/>
      <c r="FKS1" s="75"/>
      <c r="FKT1" s="75"/>
      <c r="FKU1" s="75"/>
      <c r="FKV1" s="75"/>
      <c r="FKW1" s="75"/>
      <c r="FKX1" s="75"/>
      <c r="FKY1" s="75"/>
      <c r="FKZ1" s="75"/>
      <c r="FLA1" s="75"/>
      <c r="FLB1" s="75"/>
      <c r="FLC1" s="75"/>
      <c r="FLD1" s="75"/>
      <c r="FLE1" s="75"/>
      <c r="FLF1" s="75"/>
      <c r="FLG1" s="75"/>
      <c r="FLH1" s="75"/>
      <c r="FLI1" s="75"/>
      <c r="FLJ1" s="75"/>
      <c r="FLK1" s="75"/>
      <c r="FLL1" s="75"/>
      <c r="FLM1" s="75"/>
      <c r="FLN1" s="75"/>
      <c r="FLO1" s="75"/>
      <c r="FLP1" s="75"/>
      <c r="FLQ1" s="75"/>
      <c r="FLR1" s="75"/>
      <c r="FLS1" s="75"/>
      <c r="FLT1" s="75"/>
      <c r="FLU1" s="75"/>
      <c r="FLV1" s="75"/>
      <c r="FLW1" s="75"/>
      <c r="FLX1" s="75"/>
      <c r="FLY1" s="75"/>
      <c r="FLZ1" s="75"/>
      <c r="FMA1" s="75"/>
      <c r="FMD1" s="75"/>
      <c r="FMG1" s="75"/>
      <c r="FMJ1" s="75"/>
      <c r="FMM1" s="75"/>
      <c r="FMP1" s="75"/>
      <c r="FNB1" s="75"/>
      <c r="FNE1" s="75"/>
      <c r="FNH1" s="75"/>
      <c r="FNK1" s="75"/>
      <c r="FNQ1" s="75"/>
      <c r="FNT1" s="75"/>
      <c r="FNZ1" s="75"/>
      <c r="FOC1" s="75"/>
      <c r="FOF1" s="75"/>
      <c r="FOI1" s="75"/>
      <c r="FOO1" s="75"/>
      <c r="FOR1" s="75"/>
      <c r="FOX1" s="75"/>
      <c r="FOZ1" s="75"/>
      <c r="FPA1" s="75"/>
      <c r="FPC1" s="75"/>
      <c r="FPF1" s="75"/>
      <c r="FPI1" s="75"/>
      <c r="FPT1" s="75"/>
      <c r="FPV1" s="75"/>
      <c r="FQH1" s="75"/>
      <c r="FQK1" s="75"/>
      <c r="FQS1" s="75"/>
      <c r="FRM1" s="75"/>
      <c r="FRO1" s="75"/>
      <c r="FRP1" s="75"/>
      <c r="FRQ1" s="75"/>
      <c r="FRR1" s="75"/>
      <c r="FRS1" s="75"/>
      <c r="FRT1" s="75"/>
      <c r="FSL1" s="75"/>
      <c r="FSM1" s="75"/>
      <c r="FSP1" s="75"/>
      <c r="FSS1" s="75"/>
      <c r="FSU1" s="75"/>
      <c r="FSW1" s="75"/>
      <c r="FSZ1" s="75"/>
      <c r="FTC1" s="75"/>
      <c r="FTF1" s="75"/>
      <c r="FTL1" s="75"/>
      <c r="FTO1" s="75"/>
      <c r="FTR1" s="75"/>
      <c r="FTW1" s="75"/>
      <c r="FUK1" s="75"/>
      <c r="FUL1" s="75"/>
      <c r="FUM1" s="75"/>
      <c r="FUN1" s="75"/>
      <c r="FUO1" s="75"/>
      <c r="FUP1" s="75"/>
      <c r="FUQ1" s="75"/>
      <c r="FUR1" s="75"/>
      <c r="FUS1" s="75"/>
      <c r="FUT1" s="75"/>
      <c r="FUU1" s="75"/>
      <c r="FUV1" s="75"/>
      <c r="FUW1" s="75"/>
      <c r="FUX1" s="75"/>
      <c r="FUY1" s="75"/>
      <c r="FUZ1" s="75"/>
      <c r="FVA1" s="75"/>
      <c r="FVB1" s="75"/>
      <c r="FVC1" s="75"/>
      <c r="FVD1" s="75"/>
      <c r="FVE1" s="75"/>
      <c r="FVF1" s="75"/>
      <c r="FVG1" s="75"/>
      <c r="FVH1" s="75"/>
      <c r="FVI1" s="75"/>
      <c r="FVJ1" s="75"/>
      <c r="FVK1" s="75"/>
      <c r="FVL1" s="75"/>
      <c r="FVM1" s="75"/>
      <c r="FVN1" s="75"/>
      <c r="FVO1" s="75"/>
      <c r="FVP1" s="75"/>
      <c r="FVQ1" s="75"/>
      <c r="FVR1" s="75"/>
      <c r="FVS1" s="75"/>
      <c r="FVT1" s="75"/>
      <c r="FVU1" s="75"/>
      <c r="FVV1" s="75"/>
      <c r="FVW1" s="75"/>
      <c r="FVZ1" s="75"/>
      <c r="FWC1" s="75"/>
      <c r="FWF1" s="75"/>
      <c r="FWI1" s="75"/>
      <c r="FWL1" s="75"/>
      <c r="FWX1" s="75"/>
      <c r="FXA1" s="75"/>
      <c r="FXD1" s="75"/>
      <c r="FXG1" s="75"/>
      <c r="FXM1" s="75"/>
      <c r="FXP1" s="75"/>
      <c r="FXV1" s="75"/>
      <c r="FXY1" s="75"/>
      <c r="FYB1" s="75"/>
      <c r="FYE1" s="75"/>
      <c r="FYK1" s="75"/>
      <c r="FYN1" s="75"/>
      <c r="FYT1" s="75"/>
      <c r="FYV1" s="75"/>
      <c r="FYW1" s="75"/>
      <c r="FYY1" s="75"/>
      <c r="FZB1" s="75"/>
      <c r="FZE1" s="75"/>
      <c r="FZP1" s="75"/>
      <c r="FZR1" s="75"/>
      <c r="GAD1" s="75"/>
      <c r="GAG1" s="75"/>
      <c r="GAO1" s="75"/>
      <c r="GBI1" s="75"/>
      <c r="GBK1" s="75"/>
      <c r="GBL1" s="75"/>
      <c r="GBM1" s="75"/>
      <c r="GBN1" s="75"/>
      <c r="GBO1" s="75"/>
      <c r="GBP1" s="75"/>
      <c r="GCH1" s="75"/>
      <c r="GCI1" s="75"/>
      <c r="GCL1" s="75"/>
      <c r="GCO1" s="75"/>
      <c r="GCQ1" s="75"/>
      <c r="GCS1" s="75"/>
      <c r="GCV1" s="75"/>
      <c r="GCY1" s="75"/>
      <c r="GDB1" s="75"/>
      <c r="GDH1" s="75"/>
      <c r="GDK1" s="75"/>
      <c r="GDN1" s="75"/>
      <c r="GDS1" s="75"/>
      <c r="GEG1" s="75"/>
      <c r="GEH1" s="75"/>
      <c r="GEI1" s="75"/>
      <c r="GEJ1" s="75"/>
      <c r="GEK1" s="75"/>
      <c r="GEL1" s="75"/>
      <c r="GEM1" s="75"/>
      <c r="GEN1" s="75"/>
      <c r="GEO1" s="75"/>
      <c r="GEP1" s="75"/>
      <c r="GEQ1" s="75"/>
      <c r="GER1" s="75"/>
      <c r="GES1" s="75"/>
      <c r="GET1" s="75"/>
      <c r="GEU1" s="75"/>
      <c r="GEV1" s="75"/>
      <c r="GEW1" s="75"/>
      <c r="GEX1" s="75"/>
      <c r="GEY1" s="75"/>
      <c r="GEZ1" s="75"/>
      <c r="GFA1" s="75"/>
      <c r="GFB1" s="75"/>
      <c r="GFC1" s="75"/>
      <c r="GFD1" s="75"/>
      <c r="GFE1" s="75"/>
      <c r="GFF1" s="75"/>
      <c r="GFG1" s="75"/>
      <c r="GFH1" s="75"/>
      <c r="GFI1" s="75"/>
      <c r="GFJ1" s="75"/>
      <c r="GFK1" s="75"/>
      <c r="GFL1" s="75"/>
      <c r="GFM1" s="75"/>
      <c r="GFN1" s="75"/>
      <c r="GFO1" s="75"/>
      <c r="GFP1" s="75"/>
      <c r="GFQ1" s="75"/>
      <c r="GFR1" s="75"/>
      <c r="GFS1" s="75"/>
      <c r="GFV1" s="75"/>
      <c r="GFY1" s="75"/>
      <c r="GGB1" s="75"/>
      <c r="GGE1" s="75"/>
      <c r="GGH1" s="75"/>
      <c r="GGT1" s="75"/>
      <c r="GGW1" s="75"/>
      <c r="GGZ1" s="75"/>
      <c r="GHC1" s="75"/>
      <c r="GHI1" s="75"/>
      <c r="GHL1" s="75"/>
      <c r="GHR1" s="75"/>
      <c r="GHU1" s="75"/>
      <c r="GHX1" s="75"/>
      <c r="GIA1" s="75"/>
      <c r="GIG1" s="75"/>
      <c r="GIJ1" s="75"/>
      <c r="GIP1" s="75"/>
      <c r="GIR1" s="75"/>
      <c r="GIS1" s="75"/>
      <c r="GIU1" s="75"/>
      <c r="GIX1" s="75"/>
      <c r="GJA1" s="75"/>
      <c r="GJL1" s="75"/>
      <c r="GJN1" s="75"/>
      <c r="GJZ1" s="75"/>
      <c r="GKC1" s="75"/>
      <c r="GKK1" s="75"/>
      <c r="GLE1" s="75"/>
      <c r="GLG1" s="75"/>
      <c r="GLH1" s="75"/>
      <c r="GLI1" s="75"/>
      <c r="GLJ1" s="75"/>
      <c r="GLK1" s="75"/>
      <c r="GLL1" s="75"/>
      <c r="GMD1" s="75"/>
      <c r="GME1" s="75"/>
      <c r="GMH1" s="75"/>
      <c r="GMK1" s="75"/>
      <c r="GMM1" s="75"/>
      <c r="GMO1" s="75"/>
      <c r="GMR1" s="75"/>
      <c r="GMU1" s="75"/>
      <c r="GMX1" s="75"/>
      <c r="GND1" s="75"/>
      <c r="GNG1" s="75"/>
      <c r="GNJ1" s="75"/>
      <c r="GNO1" s="75"/>
      <c r="GOC1" s="75"/>
      <c r="GOD1" s="75"/>
      <c r="GOE1" s="75"/>
      <c r="GOF1" s="75"/>
      <c r="GOG1" s="75"/>
      <c r="GOH1" s="75"/>
      <c r="GOI1" s="75"/>
      <c r="GOJ1" s="75"/>
      <c r="GOK1" s="75"/>
      <c r="GOL1" s="75"/>
      <c r="GOM1" s="75"/>
      <c r="GON1" s="75"/>
      <c r="GOO1" s="75"/>
      <c r="GOP1" s="75"/>
      <c r="GOQ1" s="75"/>
      <c r="GOR1" s="75"/>
      <c r="GOS1" s="75"/>
      <c r="GOT1" s="75"/>
      <c r="GOU1" s="75"/>
      <c r="GOV1" s="75"/>
      <c r="GOW1" s="75"/>
      <c r="GOX1" s="75"/>
      <c r="GOY1" s="75"/>
      <c r="GOZ1" s="75"/>
      <c r="GPA1" s="75"/>
      <c r="GPB1" s="75"/>
      <c r="GPC1" s="75"/>
      <c r="GPD1" s="75"/>
      <c r="GPE1" s="75"/>
      <c r="GPF1" s="75"/>
      <c r="GPG1" s="75"/>
      <c r="GPH1" s="75"/>
      <c r="GPI1" s="75"/>
      <c r="GPJ1" s="75"/>
      <c r="GPK1" s="75"/>
      <c r="GPL1" s="75"/>
      <c r="GPM1" s="75"/>
      <c r="GPN1" s="75"/>
      <c r="GPO1" s="75"/>
      <c r="GPR1" s="75"/>
      <c r="GPU1" s="75"/>
      <c r="GPX1" s="75"/>
      <c r="GQA1" s="75"/>
      <c r="GQD1" s="75"/>
      <c r="GQP1" s="75"/>
      <c r="GQS1" s="75"/>
      <c r="GQV1" s="75"/>
      <c r="GQY1" s="75"/>
      <c r="GRE1" s="75"/>
      <c r="GRH1" s="75"/>
      <c r="GRN1" s="75"/>
      <c r="GRQ1" s="75"/>
      <c r="GRT1" s="75"/>
      <c r="GRW1" s="75"/>
      <c r="GSC1" s="75"/>
      <c r="GSF1" s="75"/>
      <c r="GSL1" s="75"/>
      <c r="GSN1" s="75"/>
      <c r="GSO1" s="75"/>
      <c r="GSQ1" s="75"/>
      <c r="GST1" s="75"/>
      <c r="GSW1" s="75"/>
      <c r="GTH1" s="75"/>
      <c r="GTJ1" s="75"/>
      <c r="GTV1" s="75"/>
      <c r="GTY1" s="75"/>
      <c r="GUG1" s="75"/>
      <c r="GVA1" s="75"/>
      <c r="GVC1" s="75"/>
      <c r="GVD1" s="75"/>
      <c r="GVE1" s="75"/>
      <c r="GVF1" s="75"/>
      <c r="GVG1" s="75"/>
      <c r="GVH1" s="75"/>
      <c r="GVZ1" s="75"/>
      <c r="GWA1" s="75"/>
      <c r="GWD1" s="75"/>
      <c r="GWG1" s="75"/>
      <c r="GWI1" s="75"/>
      <c r="GWK1" s="75"/>
      <c r="GWN1" s="75"/>
      <c r="GWQ1" s="75"/>
      <c r="GWT1" s="75"/>
      <c r="GWZ1" s="75"/>
      <c r="GXC1" s="75"/>
      <c r="GXF1" s="75"/>
      <c r="GXK1" s="75"/>
      <c r="GXY1" s="75"/>
      <c r="GXZ1" s="75"/>
      <c r="GYA1" s="75"/>
      <c r="GYB1" s="75"/>
      <c r="GYC1" s="75"/>
      <c r="GYD1" s="75"/>
      <c r="GYE1" s="75"/>
      <c r="GYF1" s="75"/>
      <c r="GYG1" s="75"/>
      <c r="GYH1" s="75"/>
      <c r="GYI1" s="75"/>
      <c r="GYJ1" s="75"/>
      <c r="GYK1" s="75"/>
      <c r="GYL1" s="75"/>
      <c r="GYM1" s="75"/>
      <c r="GYN1" s="75"/>
      <c r="GYO1" s="75"/>
      <c r="GYP1" s="75"/>
      <c r="GYQ1" s="75"/>
      <c r="GYR1" s="75"/>
      <c r="GYS1" s="75"/>
      <c r="GYT1" s="75"/>
      <c r="GYU1" s="75"/>
      <c r="GYV1" s="75"/>
      <c r="GYW1" s="75"/>
      <c r="GYX1" s="75"/>
      <c r="GYY1" s="75"/>
      <c r="GYZ1" s="75"/>
      <c r="GZA1" s="75"/>
      <c r="GZB1" s="75"/>
      <c r="GZC1" s="75"/>
      <c r="GZD1" s="75"/>
      <c r="GZE1" s="75"/>
      <c r="GZF1" s="75"/>
      <c r="GZG1" s="75"/>
      <c r="GZH1" s="75"/>
      <c r="GZI1" s="75"/>
      <c r="GZJ1" s="75"/>
      <c r="GZK1" s="75"/>
      <c r="GZN1" s="75"/>
      <c r="GZQ1" s="75"/>
      <c r="GZT1" s="75"/>
      <c r="GZW1" s="75"/>
      <c r="GZZ1" s="75"/>
      <c r="HAL1" s="75"/>
      <c r="HAO1" s="75"/>
      <c r="HAR1" s="75"/>
      <c r="HAU1" s="75"/>
      <c r="HBA1" s="75"/>
      <c r="HBD1" s="75"/>
      <c r="HBJ1" s="75"/>
      <c r="HBM1" s="75"/>
      <c r="HBP1" s="75"/>
      <c r="HBS1" s="75"/>
      <c r="HBY1" s="75"/>
      <c r="HCB1" s="75"/>
      <c r="HCH1" s="75"/>
      <c r="HCJ1" s="75"/>
      <c r="HCK1" s="75"/>
      <c r="HCM1" s="75"/>
      <c r="HCP1" s="75"/>
      <c r="HCS1" s="75"/>
      <c r="HDD1" s="75"/>
      <c r="HDF1" s="75"/>
      <c r="HDR1" s="75"/>
      <c r="HDU1" s="75"/>
      <c r="HEC1" s="75"/>
      <c r="HEW1" s="75"/>
      <c r="HEY1" s="75"/>
      <c r="HEZ1" s="75"/>
      <c r="HFA1" s="75"/>
      <c r="HFB1" s="75"/>
      <c r="HFC1" s="75"/>
      <c r="HFD1" s="75"/>
      <c r="HFV1" s="75"/>
      <c r="HFW1" s="75"/>
      <c r="HFZ1" s="75"/>
      <c r="HGC1" s="75"/>
      <c r="HGE1" s="75"/>
      <c r="HGG1" s="75"/>
      <c r="HGJ1" s="75"/>
      <c r="HGM1" s="75"/>
      <c r="HGP1" s="75"/>
      <c r="HGV1" s="75"/>
      <c r="HGY1" s="75"/>
      <c r="HHB1" s="75"/>
      <c r="HHG1" s="75"/>
      <c r="HHU1" s="75"/>
      <c r="HHV1" s="75"/>
      <c r="HHW1" s="75"/>
      <c r="HHX1" s="75"/>
      <c r="HHY1" s="75"/>
      <c r="HHZ1" s="75"/>
      <c r="HIA1" s="75"/>
      <c r="HIB1" s="75"/>
      <c r="HIC1" s="75"/>
      <c r="HID1" s="75"/>
      <c r="HIE1" s="75"/>
      <c r="HIF1" s="75"/>
      <c r="HIG1" s="75"/>
      <c r="HIH1" s="75"/>
      <c r="HII1" s="75"/>
      <c r="HIJ1" s="75"/>
      <c r="HIK1" s="75"/>
      <c r="HIL1" s="75"/>
      <c r="HIM1" s="75"/>
      <c r="HIN1" s="75"/>
      <c r="HIO1" s="75"/>
      <c r="HIP1" s="75"/>
      <c r="HIQ1" s="75"/>
      <c r="HIR1" s="75"/>
      <c r="HIS1" s="75"/>
      <c r="HIT1" s="75"/>
      <c r="HIU1" s="75"/>
      <c r="HIV1" s="75"/>
      <c r="HIW1" s="75"/>
      <c r="HIX1" s="75"/>
      <c r="HIY1" s="75"/>
      <c r="HIZ1" s="75"/>
      <c r="HJA1" s="75"/>
      <c r="HJB1" s="75"/>
      <c r="HJC1" s="75"/>
      <c r="HJD1" s="75"/>
      <c r="HJE1" s="75"/>
      <c r="HJF1" s="75"/>
      <c r="HJG1" s="75"/>
      <c r="HJJ1" s="75"/>
      <c r="HJM1" s="75"/>
      <c r="HJP1" s="75"/>
      <c r="HJS1" s="75"/>
      <c r="HJV1" s="75"/>
      <c r="HKH1" s="75"/>
      <c r="HKK1" s="75"/>
      <c r="HKN1" s="75"/>
      <c r="HKQ1" s="75"/>
      <c r="HKW1" s="75"/>
      <c r="HKZ1" s="75"/>
      <c r="HLF1" s="75"/>
      <c r="HLI1" s="75"/>
      <c r="HLL1" s="75"/>
      <c r="HLO1" s="75"/>
      <c r="HLU1" s="75"/>
      <c r="HLX1" s="75"/>
      <c r="HMD1" s="75"/>
      <c r="HMF1" s="75"/>
      <c r="HMG1" s="75"/>
      <c r="HMI1" s="75"/>
      <c r="HML1" s="75"/>
      <c r="HMO1" s="75"/>
      <c r="HMZ1" s="75"/>
      <c r="HNB1" s="75"/>
      <c r="HNN1" s="75"/>
      <c r="HNQ1" s="75"/>
      <c r="HNY1" s="75"/>
      <c r="HOS1" s="75"/>
      <c r="HOU1" s="75"/>
      <c r="HOV1" s="75"/>
      <c r="HOW1" s="75"/>
      <c r="HOX1" s="75"/>
      <c r="HOY1" s="75"/>
      <c r="HOZ1" s="75"/>
      <c r="HPR1" s="75"/>
      <c r="HPS1" s="75"/>
      <c r="HPV1" s="75"/>
      <c r="HPY1" s="75"/>
      <c r="HQA1" s="75"/>
      <c r="HQC1" s="75"/>
      <c r="HQF1" s="75"/>
      <c r="HQI1" s="75"/>
      <c r="HQL1" s="75"/>
      <c r="HQR1" s="75"/>
      <c r="HQU1" s="75"/>
      <c r="HQX1" s="75"/>
      <c r="HRC1" s="75"/>
      <c r="HRQ1" s="75"/>
      <c r="HRR1" s="75"/>
      <c r="HRS1" s="75"/>
      <c r="HRT1" s="75"/>
      <c r="HRU1" s="75"/>
      <c r="HRV1" s="75"/>
      <c r="HRW1" s="75"/>
      <c r="HRX1" s="75"/>
      <c r="HRY1" s="75"/>
      <c r="HRZ1" s="75"/>
      <c r="HSA1" s="75"/>
      <c r="HSB1" s="75"/>
      <c r="HSC1" s="75"/>
      <c r="HSD1" s="75"/>
      <c r="HSE1" s="75"/>
      <c r="HSF1" s="75"/>
      <c r="HSG1" s="75"/>
      <c r="HSH1" s="75"/>
      <c r="HSI1" s="75"/>
      <c r="HSJ1" s="75"/>
      <c r="HSK1" s="75"/>
      <c r="HSL1" s="75"/>
      <c r="HSM1" s="75"/>
      <c r="HSN1" s="75"/>
      <c r="HSO1" s="75"/>
      <c r="HSP1" s="75"/>
      <c r="HSQ1" s="75"/>
      <c r="HSR1" s="75"/>
      <c r="HSS1" s="75"/>
      <c r="HST1" s="75"/>
      <c r="HSU1" s="75"/>
      <c r="HSV1" s="75"/>
      <c r="HSW1" s="75"/>
      <c r="HSX1" s="75"/>
      <c r="HSY1" s="75"/>
      <c r="HSZ1" s="75"/>
      <c r="HTA1" s="75"/>
      <c r="HTB1" s="75"/>
      <c r="HTC1" s="75"/>
      <c r="HTF1" s="75"/>
      <c r="HTI1" s="75"/>
      <c r="HTL1" s="75"/>
      <c r="HTO1" s="75"/>
      <c r="HTR1" s="75"/>
      <c r="HUD1" s="75"/>
      <c r="HUG1" s="75"/>
      <c r="HUJ1" s="75"/>
      <c r="HUM1" s="75"/>
      <c r="HUS1" s="75"/>
      <c r="HUV1" s="75"/>
      <c r="HVB1" s="75"/>
      <c r="HVE1" s="75"/>
      <c r="HVH1" s="75"/>
      <c r="HVK1" s="75"/>
      <c r="HVQ1" s="75"/>
      <c r="HVT1" s="75"/>
      <c r="HVZ1" s="75"/>
      <c r="HWB1" s="75"/>
      <c r="HWC1" s="75"/>
      <c r="HWE1" s="75"/>
      <c r="HWH1" s="75"/>
      <c r="HWK1" s="75"/>
      <c r="HWV1" s="75"/>
      <c r="HWX1" s="75"/>
      <c r="HXJ1" s="75"/>
      <c r="HXM1" s="75"/>
      <c r="HXU1" s="75"/>
      <c r="HYO1" s="75"/>
      <c r="HYQ1" s="75"/>
      <c r="HYR1" s="75"/>
      <c r="HYS1" s="75"/>
      <c r="HYT1" s="75"/>
      <c r="HYU1" s="75"/>
      <c r="HYV1" s="75"/>
      <c r="HZN1" s="75"/>
      <c r="HZO1" s="75"/>
      <c r="HZR1" s="75"/>
      <c r="HZU1" s="75"/>
      <c r="HZW1" s="75"/>
      <c r="HZY1" s="75"/>
      <c r="IAB1" s="75"/>
      <c r="IAE1" s="75"/>
      <c r="IAH1" s="75"/>
      <c r="IAN1" s="75"/>
      <c r="IAQ1" s="75"/>
      <c r="IAT1" s="75"/>
      <c r="IAY1" s="75"/>
      <c r="IBM1" s="75"/>
      <c r="IBN1" s="75"/>
      <c r="IBO1" s="75"/>
      <c r="IBP1" s="75"/>
      <c r="IBQ1" s="75"/>
      <c r="IBR1" s="75"/>
      <c r="IBS1" s="75"/>
      <c r="IBT1" s="75"/>
      <c r="IBU1" s="75"/>
      <c r="IBV1" s="75"/>
      <c r="IBW1" s="75"/>
      <c r="IBX1" s="75"/>
      <c r="IBY1" s="75"/>
      <c r="IBZ1" s="75"/>
      <c r="ICA1" s="75"/>
      <c r="ICB1" s="75"/>
      <c r="ICC1" s="75"/>
      <c r="ICD1" s="75"/>
      <c r="ICE1" s="75"/>
      <c r="ICF1" s="75"/>
      <c r="ICG1" s="75"/>
      <c r="ICH1" s="75"/>
      <c r="ICI1" s="75"/>
      <c r="ICJ1" s="75"/>
      <c r="ICK1" s="75"/>
      <c r="ICL1" s="75"/>
      <c r="ICM1" s="75"/>
      <c r="ICN1" s="75"/>
      <c r="ICO1" s="75"/>
      <c r="ICP1" s="75"/>
      <c r="ICQ1" s="75"/>
      <c r="ICR1" s="75"/>
      <c r="ICS1" s="75"/>
      <c r="ICT1" s="75"/>
      <c r="ICU1" s="75"/>
      <c r="ICV1" s="75"/>
      <c r="ICW1" s="75"/>
      <c r="ICX1" s="75"/>
      <c r="ICY1" s="75"/>
      <c r="IDB1" s="75"/>
      <c r="IDE1" s="75"/>
      <c r="IDH1" s="75"/>
      <c r="IDK1" s="75"/>
      <c r="IDN1" s="75"/>
      <c r="IDZ1" s="75"/>
      <c r="IEC1" s="75"/>
      <c r="IEF1" s="75"/>
      <c r="IEI1" s="75"/>
      <c r="IEO1" s="75"/>
      <c r="IER1" s="75"/>
      <c r="IEX1" s="75"/>
      <c r="IFA1" s="75"/>
      <c r="IFD1" s="75"/>
      <c r="IFG1" s="75"/>
      <c r="IFM1" s="75"/>
      <c r="IFP1" s="75"/>
      <c r="IFV1" s="75"/>
      <c r="IFX1" s="75"/>
      <c r="IFY1" s="75"/>
      <c r="IGA1" s="75"/>
      <c r="IGD1" s="75"/>
      <c r="IGG1" s="75"/>
      <c r="IGR1" s="75"/>
      <c r="IGT1" s="75"/>
      <c r="IHF1" s="75"/>
      <c r="IHI1" s="75"/>
      <c r="IHQ1" s="75"/>
      <c r="IIK1" s="75"/>
      <c r="IIM1" s="75"/>
      <c r="IIN1" s="75"/>
      <c r="IIO1" s="75"/>
      <c r="IIP1" s="75"/>
      <c r="IIQ1" s="75"/>
      <c r="IIR1" s="75"/>
      <c r="IJJ1" s="75"/>
      <c r="IJK1" s="75"/>
      <c r="IJN1" s="75"/>
      <c r="IJQ1" s="75"/>
      <c r="IJS1" s="75"/>
      <c r="IJU1" s="75"/>
      <c r="IJX1" s="75"/>
      <c r="IKA1" s="75"/>
      <c r="IKD1" s="75"/>
      <c r="IKJ1" s="75"/>
      <c r="IKM1" s="75"/>
      <c r="IKP1" s="75"/>
      <c r="IKU1" s="75"/>
      <c r="ILI1" s="75"/>
      <c r="ILJ1" s="75"/>
      <c r="ILK1" s="75"/>
      <c r="ILL1" s="75"/>
      <c r="ILM1" s="75"/>
      <c r="ILN1" s="75"/>
      <c r="ILO1" s="75"/>
      <c r="ILP1" s="75"/>
      <c r="ILQ1" s="75"/>
      <c r="ILR1" s="75"/>
      <c r="ILS1" s="75"/>
      <c r="ILT1" s="75"/>
      <c r="ILU1" s="75"/>
      <c r="ILV1" s="75"/>
      <c r="ILW1" s="75"/>
      <c r="ILX1" s="75"/>
      <c r="ILY1" s="75"/>
      <c r="ILZ1" s="75"/>
      <c r="IMA1" s="75"/>
      <c r="IMB1" s="75"/>
      <c r="IMC1" s="75"/>
      <c r="IMD1" s="75"/>
      <c r="IME1" s="75"/>
      <c r="IMF1" s="75"/>
      <c r="IMG1" s="75"/>
      <c r="IMH1" s="75"/>
      <c r="IMI1" s="75"/>
      <c r="IMJ1" s="75"/>
      <c r="IMK1" s="75"/>
      <c r="IML1" s="75"/>
      <c r="IMM1" s="75"/>
      <c r="IMN1" s="75"/>
      <c r="IMO1" s="75"/>
      <c r="IMP1" s="75"/>
      <c r="IMQ1" s="75"/>
      <c r="IMR1" s="75"/>
      <c r="IMS1" s="75"/>
      <c r="IMT1" s="75"/>
      <c r="IMU1" s="75"/>
      <c r="IMX1" s="75"/>
      <c r="INA1" s="75"/>
      <c r="IND1" s="75"/>
      <c r="ING1" s="75"/>
      <c r="INJ1" s="75"/>
      <c r="INV1" s="75"/>
      <c r="INY1" s="75"/>
      <c r="IOB1" s="75"/>
      <c r="IOE1" s="75"/>
      <c r="IOK1" s="75"/>
      <c r="ION1" s="75"/>
      <c r="IOT1" s="75"/>
      <c r="IOW1" s="75"/>
      <c r="IOZ1" s="75"/>
      <c r="IPC1" s="75"/>
      <c r="IPI1" s="75"/>
      <c r="IPL1" s="75"/>
      <c r="IPR1" s="75"/>
      <c r="IPT1" s="75"/>
      <c r="IPU1" s="75"/>
      <c r="IPW1" s="75"/>
      <c r="IPZ1" s="75"/>
      <c r="IQC1" s="75"/>
      <c r="IQN1" s="75"/>
      <c r="IQP1" s="75"/>
      <c r="IRB1" s="75"/>
      <c r="IRE1" s="75"/>
      <c r="IRM1" s="75"/>
      <c r="ISG1" s="75"/>
      <c r="ISI1" s="75"/>
      <c r="ISJ1" s="75"/>
      <c r="ISK1" s="75"/>
      <c r="ISL1" s="75"/>
      <c r="ISM1" s="75"/>
      <c r="ISN1" s="75"/>
      <c r="ITF1" s="75"/>
      <c r="ITG1" s="75"/>
      <c r="ITJ1" s="75"/>
      <c r="ITM1" s="75"/>
      <c r="ITO1" s="75"/>
      <c r="ITQ1" s="75"/>
      <c r="ITT1" s="75"/>
      <c r="ITW1" s="75"/>
      <c r="ITZ1" s="75"/>
      <c r="IUF1" s="75"/>
      <c r="IUI1" s="75"/>
      <c r="IUL1" s="75"/>
      <c r="IUQ1" s="75"/>
      <c r="IVE1" s="75"/>
      <c r="IVF1" s="75"/>
      <c r="IVG1" s="75"/>
      <c r="IVH1" s="75"/>
      <c r="IVI1" s="75"/>
      <c r="IVJ1" s="75"/>
      <c r="IVK1" s="75"/>
      <c r="IVL1" s="75"/>
      <c r="IVM1" s="75"/>
      <c r="IVN1" s="75"/>
      <c r="IVO1" s="75"/>
      <c r="IVP1" s="75"/>
      <c r="IVQ1" s="75"/>
      <c r="IVR1" s="75"/>
      <c r="IVS1" s="75"/>
      <c r="IVT1" s="75"/>
      <c r="IVU1" s="75"/>
      <c r="IVV1" s="75"/>
      <c r="IVW1" s="75"/>
      <c r="IVX1" s="75"/>
      <c r="IVY1" s="75"/>
      <c r="IVZ1" s="75"/>
      <c r="IWA1" s="75"/>
      <c r="IWB1" s="75"/>
      <c r="IWC1" s="75"/>
      <c r="IWD1" s="75"/>
      <c r="IWE1" s="75"/>
      <c r="IWF1" s="75"/>
      <c r="IWG1" s="75"/>
      <c r="IWH1" s="75"/>
      <c r="IWI1" s="75"/>
      <c r="IWJ1" s="75"/>
      <c r="IWK1" s="75"/>
      <c r="IWL1" s="75"/>
      <c r="IWM1" s="75"/>
      <c r="IWN1" s="75"/>
      <c r="IWO1" s="75"/>
      <c r="IWP1" s="75"/>
      <c r="IWQ1" s="75"/>
      <c r="IWT1" s="75"/>
      <c r="IWW1" s="75"/>
      <c r="IWZ1" s="75"/>
      <c r="IXC1" s="75"/>
      <c r="IXF1" s="75"/>
      <c r="IXR1" s="75"/>
      <c r="IXU1" s="75"/>
      <c r="IXX1" s="75"/>
      <c r="IYA1" s="75"/>
      <c r="IYG1" s="75"/>
      <c r="IYJ1" s="75"/>
      <c r="IYP1" s="75"/>
      <c r="IYS1" s="75"/>
      <c r="IYV1" s="75"/>
      <c r="IYY1" s="75"/>
      <c r="IZE1" s="75"/>
      <c r="IZH1" s="75"/>
      <c r="IZN1" s="75"/>
      <c r="IZP1" s="75"/>
      <c r="IZQ1" s="75"/>
      <c r="IZS1" s="75"/>
      <c r="IZV1" s="75"/>
      <c r="IZY1" s="75"/>
      <c r="JAJ1" s="75"/>
      <c r="JAL1" s="75"/>
      <c r="JAX1" s="75"/>
      <c r="JBA1" s="75"/>
      <c r="JBI1" s="75"/>
      <c r="JCC1" s="75"/>
      <c r="JCE1" s="75"/>
      <c r="JCF1" s="75"/>
      <c r="JCG1" s="75"/>
      <c r="JCH1" s="75"/>
      <c r="JCI1" s="75"/>
      <c r="JCJ1" s="75"/>
      <c r="JDB1" s="75"/>
      <c r="JDC1" s="75"/>
      <c r="JDF1" s="75"/>
      <c r="JDI1" s="75"/>
      <c r="JDK1" s="75"/>
      <c r="JDM1" s="75"/>
      <c r="JDP1" s="75"/>
      <c r="JDS1" s="75"/>
      <c r="JDV1" s="75"/>
      <c r="JEB1" s="75"/>
      <c r="JEE1" s="75"/>
      <c r="JEH1" s="75"/>
      <c r="JEM1" s="75"/>
      <c r="JFA1" s="75"/>
      <c r="JFB1" s="75"/>
      <c r="JFC1" s="75"/>
      <c r="JFD1" s="75"/>
      <c r="JFE1" s="75"/>
      <c r="JFF1" s="75"/>
      <c r="JFG1" s="75"/>
      <c r="JFH1" s="75"/>
      <c r="JFI1" s="75"/>
      <c r="JFJ1" s="75"/>
      <c r="JFK1" s="75"/>
      <c r="JFL1" s="75"/>
      <c r="JFM1" s="75"/>
      <c r="JFN1" s="75"/>
      <c r="JFO1" s="75"/>
      <c r="JFP1" s="75"/>
      <c r="JFQ1" s="75"/>
      <c r="JFR1" s="75"/>
      <c r="JFS1" s="75"/>
      <c r="JFT1" s="75"/>
      <c r="JFU1" s="75"/>
      <c r="JFV1" s="75"/>
      <c r="JFW1" s="75"/>
      <c r="JFX1" s="75"/>
      <c r="JFY1" s="75"/>
      <c r="JFZ1" s="75"/>
      <c r="JGA1" s="75"/>
      <c r="JGB1" s="75"/>
      <c r="JGC1" s="75"/>
      <c r="JGD1" s="75"/>
      <c r="JGE1" s="75"/>
      <c r="JGF1" s="75"/>
      <c r="JGG1" s="75"/>
      <c r="JGH1" s="75"/>
      <c r="JGI1" s="75"/>
      <c r="JGJ1" s="75"/>
      <c r="JGK1" s="75"/>
      <c r="JGL1" s="75"/>
      <c r="JGM1" s="75"/>
      <c r="JGP1" s="75"/>
      <c r="JGS1" s="75"/>
      <c r="JGV1" s="75"/>
      <c r="JGY1" s="75"/>
      <c r="JHB1" s="75"/>
      <c r="JHN1" s="75"/>
      <c r="JHQ1" s="75"/>
      <c r="JHT1" s="75"/>
      <c r="JHW1" s="75"/>
      <c r="JIC1" s="75"/>
      <c r="JIF1" s="75"/>
      <c r="JIL1" s="75"/>
      <c r="JIO1" s="75"/>
      <c r="JIR1" s="75"/>
      <c r="JIU1" s="75"/>
      <c r="JJA1" s="75"/>
      <c r="JJD1" s="75"/>
      <c r="JJJ1" s="75"/>
      <c r="JJL1" s="75"/>
      <c r="JJM1" s="75"/>
      <c r="JJO1" s="75"/>
      <c r="JJR1" s="75"/>
      <c r="JJU1" s="75"/>
      <c r="JKF1" s="75"/>
      <c r="JKH1" s="75"/>
      <c r="JKT1" s="75"/>
      <c r="JKW1" s="75"/>
      <c r="JLE1" s="75"/>
      <c r="JLY1" s="75"/>
      <c r="JMA1" s="75"/>
      <c r="JMB1" s="75"/>
      <c r="JMC1" s="75"/>
      <c r="JMD1" s="75"/>
      <c r="JME1" s="75"/>
      <c r="JMF1" s="75"/>
      <c r="JMX1" s="75"/>
      <c r="JMY1" s="75"/>
      <c r="JNB1" s="75"/>
      <c r="JNE1" s="75"/>
      <c r="JNG1" s="75"/>
      <c r="JNI1" s="75"/>
      <c r="JNL1" s="75"/>
      <c r="JNO1" s="75"/>
      <c r="JNR1" s="75"/>
      <c r="JNX1" s="75"/>
      <c r="JOA1" s="75"/>
      <c r="JOD1" s="75"/>
      <c r="JOI1" s="75"/>
      <c r="JOW1" s="75"/>
      <c r="JOX1" s="75"/>
      <c r="JOY1" s="75"/>
      <c r="JOZ1" s="75"/>
      <c r="JPA1" s="75"/>
      <c r="JPB1" s="75"/>
      <c r="JPC1" s="75"/>
      <c r="JPD1" s="75"/>
      <c r="JPE1" s="75"/>
      <c r="JPF1" s="75"/>
      <c r="JPG1" s="75"/>
      <c r="JPH1" s="75"/>
      <c r="JPI1" s="75"/>
      <c r="JPJ1" s="75"/>
      <c r="JPK1" s="75"/>
      <c r="JPL1" s="75"/>
      <c r="JPM1" s="75"/>
      <c r="JPN1" s="75"/>
      <c r="JPO1" s="75"/>
      <c r="JPP1" s="75"/>
      <c r="JPQ1" s="75"/>
      <c r="JPR1" s="75"/>
      <c r="JPS1" s="75"/>
      <c r="JPT1" s="75"/>
      <c r="JPU1" s="75"/>
      <c r="JPV1" s="75"/>
      <c r="JPW1" s="75"/>
      <c r="JPX1" s="75"/>
      <c r="JPY1" s="75"/>
      <c r="JPZ1" s="75"/>
      <c r="JQA1" s="75"/>
      <c r="JQB1" s="75"/>
      <c r="JQC1" s="75"/>
      <c r="JQD1" s="75"/>
      <c r="JQE1" s="75"/>
      <c r="JQF1" s="75"/>
      <c r="JQG1" s="75"/>
      <c r="JQH1" s="75"/>
      <c r="JQI1" s="75"/>
      <c r="JQL1" s="75"/>
      <c r="JQO1" s="75"/>
      <c r="JQR1" s="75"/>
      <c r="JQU1" s="75"/>
      <c r="JQX1" s="75"/>
      <c r="JRJ1" s="75"/>
      <c r="JRM1" s="75"/>
      <c r="JRP1" s="75"/>
      <c r="JRS1" s="75"/>
      <c r="JRY1" s="75"/>
      <c r="JSB1" s="75"/>
      <c r="JSH1" s="75"/>
      <c r="JSK1" s="75"/>
      <c r="JSN1" s="75"/>
      <c r="JSQ1" s="75"/>
      <c r="JSW1" s="75"/>
      <c r="JSZ1" s="75"/>
      <c r="JTF1" s="75"/>
      <c r="JTH1" s="75"/>
      <c r="JTI1" s="75"/>
      <c r="JTK1" s="75"/>
      <c r="JTN1" s="75"/>
      <c r="JTQ1" s="75"/>
      <c r="JUB1" s="75"/>
      <c r="JUD1" s="75"/>
      <c r="JUP1" s="75"/>
      <c r="JUS1" s="75"/>
      <c r="JVA1" s="75"/>
      <c r="JVU1" s="75"/>
      <c r="JVW1" s="75"/>
      <c r="JVX1" s="75"/>
      <c r="JVY1" s="75"/>
      <c r="JVZ1" s="75"/>
      <c r="JWA1" s="75"/>
      <c r="JWB1" s="75"/>
      <c r="JWT1" s="75"/>
      <c r="JWU1" s="75"/>
      <c r="JWX1" s="75"/>
      <c r="JXA1" s="75"/>
      <c r="JXC1" s="75"/>
      <c r="JXE1" s="75"/>
      <c r="JXH1" s="75"/>
      <c r="JXK1" s="75"/>
      <c r="JXN1" s="75"/>
      <c r="JXT1" s="75"/>
      <c r="JXW1" s="75"/>
      <c r="JXZ1" s="75"/>
      <c r="JYE1" s="75"/>
      <c r="JYS1" s="75"/>
      <c r="JYT1" s="75"/>
      <c r="JYU1" s="75"/>
      <c r="JYV1" s="75"/>
      <c r="JYW1" s="75"/>
      <c r="JYX1" s="75"/>
      <c r="JYY1" s="75"/>
      <c r="JYZ1" s="75"/>
      <c r="JZA1" s="75"/>
      <c r="JZB1" s="75"/>
      <c r="JZC1" s="75"/>
      <c r="JZD1" s="75"/>
      <c r="JZE1" s="75"/>
      <c r="JZF1" s="75"/>
      <c r="JZG1" s="75"/>
      <c r="JZH1" s="75"/>
      <c r="JZI1" s="75"/>
      <c r="JZJ1" s="75"/>
      <c r="JZK1" s="75"/>
      <c r="JZL1" s="75"/>
      <c r="JZM1" s="75"/>
      <c r="JZN1" s="75"/>
      <c r="JZO1" s="75"/>
      <c r="JZP1" s="75"/>
      <c r="JZQ1" s="75"/>
      <c r="JZR1" s="75"/>
      <c r="JZS1" s="75"/>
      <c r="JZT1" s="75"/>
      <c r="JZU1" s="75"/>
      <c r="JZV1" s="75"/>
      <c r="JZW1" s="75"/>
      <c r="JZX1" s="75"/>
      <c r="JZY1" s="75"/>
      <c r="JZZ1" s="75"/>
      <c r="KAA1" s="75"/>
      <c r="KAB1" s="75"/>
      <c r="KAC1" s="75"/>
      <c r="KAD1" s="75"/>
      <c r="KAE1" s="75"/>
      <c r="KAH1" s="75"/>
      <c r="KAK1" s="75"/>
      <c r="KAN1" s="75"/>
      <c r="KAQ1" s="75"/>
      <c r="KAT1" s="75"/>
      <c r="KBF1" s="75"/>
      <c r="KBI1" s="75"/>
      <c r="KBL1" s="75"/>
      <c r="KBO1" s="75"/>
      <c r="KBU1" s="75"/>
      <c r="KBX1" s="75"/>
      <c r="KCD1" s="75"/>
      <c r="KCG1" s="75"/>
      <c r="KCJ1" s="75"/>
      <c r="KCM1" s="75"/>
      <c r="KCS1" s="75"/>
      <c r="KCV1" s="75"/>
      <c r="KDB1" s="75"/>
      <c r="KDD1" s="75"/>
      <c r="KDE1" s="75"/>
      <c r="KDG1" s="75"/>
      <c r="KDJ1" s="75"/>
      <c r="KDM1" s="75"/>
      <c r="KDX1" s="75"/>
      <c r="KDZ1" s="75"/>
      <c r="KEL1" s="75"/>
      <c r="KEO1" s="75"/>
      <c r="KEW1" s="75"/>
      <c r="KFQ1" s="75"/>
      <c r="KFS1" s="75"/>
      <c r="KFT1" s="75"/>
      <c r="KFU1" s="75"/>
      <c r="KFV1" s="75"/>
      <c r="KFW1" s="75"/>
      <c r="KFX1" s="75"/>
      <c r="KGP1" s="75"/>
      <c r="KGQ1" s="75"/>
      <c r="KGT1" s="75"/>
      <c r="KGW1" s="75"/>
      <c r="KGY1" s="75"/>
      <c r="KHA1" s="75"/>
      <c r="KHD1" s="75"/>
      <c r="KHG1" s="75"/>
      <c r="KHJ1" s="75"/>
      <c r="KHP1" s="75"/>
      <c r="KHS1" s="75"/>
      <c r="KHV1" s="75"/>
      <c r="KIA1" s="75"/>
      <c r="KIO1" s="75"/>
      <c r="KIP1" s="75"/>
      <c r="KIQ1" s="75"/>
      <c r="KIR1" s="75"/>
      <c r="KIS1" s="75"/>
      <c r="KIT1" s="75"/>
      <c r="KIU1" s="75"/>
      <c r="KIV1" s="75"/>
      <c r="KIW1" s="75"/>
      <c r="KIX1" s="75"/>
      <c r="KIY1" s="75"/>
      <c r="KIZ1" s="75"/>
      <c r="KJA1" s="75"/>
      <c r="KJB1" s="75"/>
      <c r="KJC1" s="75"/>
      <c r="KJD1" s="75"/>
      <c r="KJE1" s="75"/>
      <c r="KJF1" s="75"/>
      <c r="KJG1" s="75"/>
      <c r="KJH1" s="75"/>
      <c r="KJI1" s="75"/>
      <c r="KJJ1" s="75"/>
      <c r="KJK1" s="75"/>
      <c r="KJL1" s="75"/>
      <c r="KJM1" s="75"/>
      <c r="KJN1" s="75"/>
      <c r="KJO1" s="75"/>
      <c r="KJP1" s="75"/>
      <c r="KJQ1" s="75"/>
      <c r="KJR1" s="75"/>
      <c r="KJS1" s="75"/>
      <c r="KJT1" s="75"/>
      <c r="KJU1" s="75"/>
      <c r="KJV1" s="75"/>
      <c r="KJW1" s="75"/>
      <c r="KJX1" s="75"/>
      <c r="KJY1" s="75"/>
      <c r="KJZ1" s="75"/>
      <c r="KKA1" s="75"/>
      <c r="KKD1" s="75"/>
      <c r="KKG1" s="75"/>
      <c r="KKJ1" s="75"/>
      <c r="KKM1" s="75"/>
      <c r="KKP1" s="75"/>
      <c r="KLB1" s="75"/>
      <c r="KLE1" s="75"/>
      <c r="KLH1" s="75"/>
      <c r="KLK1" s="75"/>
      <c r="KLQ1" s="75"/>
      <c r="KLT1" s="75"/>
      <c r="KLZ1" s="75"/>
      <c r="KMC1" s="75"/>
      <c r="KMF1" s="75"/>
      <c r="KMI1" s="75"/>
      <c r="KMO1" s="75"/>
      <c r="KMR1" s="75"/>
      <c r="KMX1" s="75"/>
      <c r="KMZ1" s="75"/>
      <c r="KNA1" s="75"/>
      <c r="KNC1" s="75"/>
      <c r="KNF1" s="75"/>
      <c r="KNI1" s="75"/>
      <c r="KNT1" s="75"/>
      <c r="KNV1" s="75"/>
      <c r="KOH1" s="75"/>
      <c r="KOK1" s="75"/>
      <c r="KOS1" s="75"/>
      <c r="KPM1" s="75"/>
      <c r="KPO1" s="75"/>
      <c r="KPP1" s="75"/>
      <c r="KPQ1" s="75"/>
      <c r="KPR1" s="75"/>
      <c r="KPS1" s="75"/>
      <c r="KPT1" s="75"/>
      <c r="KQL1" s="75"/>
      <c r="KQM1" s="75"/>
      <c r="KQP1" s="75"/>
      <c r="KQS1" s="75"/>
      <c r="KQU1" s="75"/>
      <c r="KQW1" s="75"/>
      <c r="KQZ1" s="75"/>
      <c r="KRC1" s="75"/>
      <c r="KRF1" s="75"/>
      <c r="KRL1" s="75"/>
      <c r="KRO1" s="75"/>
      <c r="KRR1" s="75"/>
      <c r="KRW1" s="75"/>
      <c r="KSK1" s="75"/>
      <c r="KSL1" s="75"/>
      <c r="KSM1" s="75"/>
      <c r="KSN1" s="75"/>
      <c r="KSO1" s="75"/>
      <c r="KSP1" s="75"/>
      <c r="KSQ1" s="75"/>
      <c r="KSR1" s="75"/>
      <c r="KSS1" s="75"/>
      <c r="KST1" s="75"/>
      <c r="KSU1" s="75"/>
      <c r="KSV1" s="75"/>
      <c r="KSW1" s="75"/>
      <c r="KSX1" s="75"/>
      <c r="KSY1" s="75"/>
      <c r="KSZ1" s="75"/>
      <c r="KTA1" s="75"/>
      <c r="KTB1" s="75"/>
      <c r="KTC1" s="75"/>
      <c r="KTD1" s="75"/>
      <c r="KTE1" s="75"/>
      <c r="KTF1" s="75"/>
      <c r="KTG1" s="75"/>
      <c r="KTH1" s="75"/>
      <c r="KTI1" s="75"/>
      <c r="KTJ1" s="75"/>
      <c r="KTK1" s="75"/>
      <c r="KTL1" s="75"/>
      <c r="KTM1" s="75"/>
      <c r="KTN1" s="75"/>
      <c r="KTO1" s="75"/>
      <c r="KTP1" s="75"/>
      <c r="KTQ1" s="75"/>
      <c r="KTR1" s="75"/>
      <c r="KTS1" s="75"/>
      <c r="KTT1" s="75"/>
      <c r="KTU1" s="75"/>
      <c r="KTV1" s="75"/>
      <c r="KTW1" s="75"/>
      <c r="KTZ1" s="75"/>
      <c r="KUC1" s="75"/>
      <c r="KUF1" s="75"/>
      <c r="KUI1" s="75"/>
      <c r="KUL1" s="75"/>
      <c r="KUX1" s="75"/>
      <c r="KVA1" s="75"/>
      <c r="KVD1" s="75"/>
      <c r="KVG1" s="75"/>
      <c r="KVM1" s="75"/>
      <c r="KVP1" s="75"/>
      <c r="KVV1" s="75"/>
      <c r="KVY1" s="75"/>
      <c r="KWB1" s="75"/>
      <c r="KWE1" s="75"/>
      <c r="KWK1" s="75"/>
      <c r="KWN1" s="75"/>
      <c r="KWT1" s="75"/>
      <c r="KWV1" s="75"/>
      <c r="KWW1" s="75"/>
      <c r="KWY1" s="75"/>
      <c r="KXB1" s="75"/>
      <c r="KXE1" s="75"/>
      <c r="KXP1" s="75"/>
      <c r="KXR1" s="75"/>
      <c r="KYD1" s="75"/>
      <c r="KYG1" s="75"/>
      <c r="KYO1" s="75"/>
      <c r="KZI1" s="75"/>
      <c r="KZK1" s="75"/>
      <c r="KZL1" s="75"/>
      <c r="KZM1" s="75"/>
      <c r="KZN1" s="75"/>
      <c r="KZO1" s="75"/>
      <c r="KZP1" s="75"/>
      <c r="LAH1" s="75"/>
      <c r="LAI1" s="75"/>
      <c r="LAL1" s="75"/>
      <c r="LAO1" s="75"/>
      <c r="LAQ1" s="75"/>
      <c r="LAS1" s="75"/>
      <c r="LAV1" s="75"/>
      <c r="LAY1" s="75"/>
      <c r="LBB1" s="75"/>
      <c r="LBH1" s="75"/>
      <c r="LBK1" s="75"/>
      <c r="LBN1" s="75"/>
      <c r="LBS1" s="75"/>
      <c r="LCG1" s="75"/>
      <c r="LCH1" s="75"/>
      <c r="LCI1" s="75"/>
      <c r="LCJ1" s="75"/>
      <c r="LCK1" s="75"/>
      <c r="LCL1" s="75"/>
      <c r="LCM1" s="75"/>
      <c r="LCN1" s="75"/>
      <c r="LCO1" s="75"/>
      <c r="LCP1" s="75"/>
      <c r="LCQ1" s="75"/>
      <c r="LCR1" s="75"/>
      <c r="LCS1" s="75"/>
      <c r="LCT1" s="75"/>
      <c r="LCU1" s="75"/>
      <c r="LCV1" s="75"/>
      <c r="LCW1" s="75"/>
      <c r="LCX1" s="75"/>
      <c r="LCY1" s="75"/>
      <c r="LCZ1" s="75"/>
      <c r="LDA1" s="75"/>
      <c r="LDB1" s="75"/>
      <c r="LDC1" s="75"/>
      <c r="LDD1" s="75"/>
      <c r="LDE1" s="75"/>
      <c r="LDF1" s="75"/>
      <c r="LDG1" s="75"/>
      <c r="LDH1" s="75"/>
      <c r="LDI1" s="75"/>
      <c r="LDJ1" s="75"/>
      <c r="LDK1" s="75"/>
      <c r="LDL1" s="75"/>
      <c r="LDM1" s="75"/>
      <c r="LDN1" s="75"/>
      <c r="LDO1" s="75"/>
      <c r="LDP1" s="75"/>
      <c r="LDQ1" s="75"/>
      <c r="LDR1" s="75"/>
      <c r="LDS1" s="75"/>
      <c r="LDV1" s="75"/>
      <c r="LDY1" s="75"/>
      <c r="LEB1" s="75"/>
      <c r="LEE1" s="75"/>
      <c r="LEH1" s="75"/>
      <c r="LET1" s="75"/>
      <c r="LEW1" s="75"/>
      <c r="LEZ1" s="75"/>
      <c r="LFC1" s="75"/>
      <c r="LFI1" s="75"/>
      <c r="LFL1" s="75"/>
      <c r="LFR1" s="75"/>
      <c r="LFU1" s="75"/>
      <c r="LFX1" s="75"/>
      <c r="LGA1" s="75"/>
      <c r="LGG1" s="75"/>
      <c r="LGJ1" s="75"/>
      <c r="LGP1" s="75"/>
      <c r="LGR1" s="75"/>
      <c r="LGS1" s="75"/>
      <c r="LGU1" s="75"/>
      <c r="LGX1" s="75"/>
      <c r="LHA1" s="75"/>
      <c r="LHL1" s="75"/>
      <c r="LHN1" s="75"/>
      <c r="LHZ1" s="75"/>
      <c r="LIC1" s="75"/>
      <c r="LIK1" s="75"/>
      <c r="LJE1" s="75"/>
      <c r="LJG1" s="75"/>
      <c r="LJH1" s="75"/>
      <c r="LJI1" s="75"/>
      <c r="LJJ1" s="75"/>
      <c r="LJK1" s="75"/>
      <c r="LJL1" s="75"/>
      <c r="LKD1" s="75"/>
      <c r="LKE1" s="75"/>
      <c r="LKH1" s="75"/>
      <c r="LKK1" s="75"/>
      <c r="LKM1" s="75"/>
      <c r="LKO1" s="75"/>
      <c r="LKR1" s="75"/>
      <c r="LKU1" s="75"/>
      <c r="LKX1" s="75"/>
      <c r="LLD1" s="75"/>
      <c r="LLG1" s="75"/>
      <c r="LLJ1" s="75"/>
      <c r="LLO1" s="75"/>
      <c r="LMC1" s="75"/>
      <c r="LMD1" s="75"/>
      <c r="LME1" s="75"/>
      <c r="LMF1" s="75"/>
      <c r="LMG1" s="75"/>
      <c r="LMH1" s="75"/>
      <c r="LMI1" s="75"/>
      <c r="LMJ1" s="75"/>
      <c r="LMK1" s="75"/>
      <c r="LML1" s="75"/>
      <c r="LMM1" s="75"/>
      <c r="LMN1" s="75"/>
      <c r="LMO1" s="75"/>
      <c r="LMP1" s="75"/>
      <c r="LMQ1" s="75"/>
      <c r="LMR1" s="75"/>
      <c r="LMS1" s="75"/>
      <c r="LMT1" s="75"/>
      <c r="LMU1" s="75"/>
      <c r="LMV1" s="75"/>
      <c r="LMW1" s="75"/>
      <c r="LMX1" s="75"/>
      <c r="LMY1" s="75"/>
      <c r="LMZ1" s="75"/>
      <c r="LNA1" s="75"/>
      <c r="LNB1" s="75"/>
      <c r="LNC1" s="75"/>
      <c r="LND1" s="75"/>
      <c r="LNE1" s="75"/>
      <c r="LNF1" s="75"/>
      <c r="LNG1" s="75"/>
      <c r="LNH1" s="75"/>
      <c r="LNI1" s="75"/>
      <c r="LNJ1" s="75"/>
      <c r="LNK1" s="75"/>
      <c r="LNL1" s="75"/>
      <c r="LNM1" s="75"/>
      <c r="LNN1" s="75"/>
      <c r="LNO1" s="75"/>
      <c r="LNR1" s="75"/>
      <c r="LNU1" s="75"/>
      <c r="LNX1" s="75"/>
      <c r="LOA1" s="75"/>
      <c r="LOD1" s="75"/>
      <c r="LOP1" s="75"/>
      <c r="LOS1" s="75"/>
      <c r="LOV1" s="75"/>
      <c r="LOY1" s="75"/>
      <c r="LPE1" s="75"/>
      <c r="LPH1" s="75"/>
      <c r="LPN1" s="75"/>
      <c r="LPQ1" s="75"/>
      <c r="LPT1" s="75"/>
      <c r="LPW1" s="75"/>
      <c r="LQC1" s="75"/>
      <c r="LQF1" s="75"/>
      <c r="LQL1" s="75"/>
      <c r="LQN1" s="75"/>
      <c r="LQO1" s="75"/>
      <c r="LQQ1" s="75"/>
      <c r="LQT1" s="75"/>
      <c r="LQW1" s="75"/>
      <c r="LRH1" s="75"/>
      <c r="LRJ1" s="75"/>
      <c r="LRV1" s="75"/>
      <c r="LRY1" s="75"/>
      <c r="LSG1" s="75"/>
      <c r="LTA1" s="75"/>
      <c r="LTC1" s="75"/>
      <c r="LTD1" s="75"/>
      <c r="LTE1" s="75"/>
      <c r="LTF1" s="75"/>
      <c r="LTG1" s="75"/>
      <c r="LTH1" s="75"/>
      <c r="LTZ1" s="75"/>
      <c r="LUA1" s="75"/>
      <c r="LUD1" s="75"/>
      <c r="LUG1" s="75"/>
      <c r="LUI1" s="75"/>
      <c r="LUK1" s="75"/>
      <c r="LUN1" s="75"/>
      <c r="LUQ1" s="75"/>
      <c r="LUT1" s="75"/>
      <c r="LUZ1" s="75"/>
      <c r="LVC1" s="75"/>
      <c r="LVF1" s="75"/>
      <c r="LVK1" s="75"/>
      <c r="LVY1" s="75"/>
      <c r="LVZ1" s="75"/>
      <c r="LWA1" s="75"/>
      <c r="LWB1" s="75"/>
      <c r="LWC1" s="75"/>
      <c r="LWD1" s="75"/>
      <c r="LWE1" s="75"/>
      <c r="LWF1" s="75"/>
      <c r="LWG1" s="75"/>
      <c r="LWH1" s="75"/>
      <c r="LWI1" s="75"/>
      <c r="LWJ1" s="75"/>
      <c r="LWK1" s="75"/>
      <c r="LWL1" s="75"/>
      <c r="LWM1" s="75"/>
      <c r="LWN1" s="75"/>
      <c r="LWO1" s="75"/>
      <c r="LWP1" s="75"/>
      <c r="LWQ1" s="75"/>
      <c r="LWR1" s="75"/>
      <c r="LWS1" s="75"/>
      <c r="LWT1" s="75"/>
      <c r="LWU1" s="75"/>
      <c r="LWV1" s="75"/>
      <c r="LWW1" s="75"/>
      <c r="LWX1" s="75"/>
      <c r="LWY1" s="75"/>
      <c r="LWZ1" s="75"/>
      <c r="LXA1" s="75"/>
      <c r="LXB1" s="75"/>
      <c r="LXC1" s="75"/>
      <c r="LXD1" s="75"/>
      <c r="LXE1" s="75"/>
      <c r="LXF1" s="75"/>
      <c r="LXG1" s="75"/>
      <c r="LXH1" s="75"/>
      <c r="LXI1" s="75"/>
      <c r="LXJ1" s="75"/>
      <c r="LXK1" s="75"/>
      <c r="LXN1" s="75"/>
      <c r="LXQ1" s="75"/>
      <c r="LXT1" s="75"/>
      <c r="LXW1" s="75"/>
      <c r="LXZ1" s="75"/>
      <c r="LYL1" s="75"/>
      <c r="LYO1" s="75"/>
      <c r="LYR1" s="75"/>
      <c r="LYU1" s="75"/>
      <c r="LZA1" s="75"/>
      <c r="LZD1" s="75"/>
      <c r="LZJ1" s="75"/>
      <c r="LZM1" s="75"/>
      <c r="LZP1" s="75"/>
      <c r="LZS1" s="75"/>
      <c r="LZY1" s="75"/>
      <c r="MAB1" s="75"/>
      <c r="MAH1" s="75"/>
      <c r="MAJ1" s="75"/>
      <c r="MAK1" s="75"/>
      <c r="MAM1" s="75"/>
      <c r="MAP1" s="75"/>
      <c r="MAS1" s="75"/>
      <c r="MBD1" s="75"/>
      <c r="MBF1" s="75"/>
      <c r="MBR1" s="75"/>
      <c r="MBU1" s="75"/>
      <c r="MCC1" s="75"/>
      <c r="MCW1" s="75"/>
      <c r="MCY1" s="75"/>
      <c r="MCZ1" s="75"/>
      <c r="MDA1" s="75"/>
      <c r="MDB1" s="75"/>
      <c r="MDC1" s="75"/>
      <c r="MDD1" s="75"/>
      <c r="MDV1" s="75"/>
      <c r="MDW1" s="75"/>
      <c r="MDZ1" s="75"/>
      <c r="MEC1" s="75"/>
      <c r="MEE1" s="75"/>
      <c r="MEG1" s="75"/>
      <c r="MEJ1" s="75"/>
      <c r="MEM1" s="75"/>
      <c r="MEP1" s="75"/>
      <c r="MEV1" s="75"/>
      <c r="MEY1" s="75"/>
      <c r="MFB1" s="75"/>
      <c r="MFG1" s="75"/>
      <c r="MFU1" s="75"/>
      <c r="MFV1" s="75"/>
      <c r="MFW1" s="75"/>
      <c r="MFX1" s="75"/>
      <c r="MFY1" s="75"/>
      <c r="MFZ1" s="75"/>
      <c r="MGA1" s="75"/>
      <c r="MGB1" s="75"/>
      <c r="MGC1" s="75"/>
      <c r="MGD1" s="75"/>
      <c r="MGE1" s="75"/>
      <c r="MGF1" s="75"/>
      <c r="MGG1" s="75"/>
      <c r="MGH1" s="75"/>
      <c r="MGI1" s="75"/>
      <c r="MGJ1" s="75"/>
      <c r="MGK1" s="75"/>
      <c r="MGL1" s="75"/>
      <c r="MGM1" s="75"/>
      <c r="MGN1" s="75"/>
      <c r="MGO1" s="75"/>
      <c r="MGP1" s="75"/>
      <c r="MGQ1" s="75"/>
      <c r="MGR1" s="75"/>
      <c r="MGS1" s="75"/>
      <c r="MGT1" s="75"/>
      <c r="MGU1" s="75"/>
      <c r="MGV1" s="75"/>
      <c r="MGW1" s="75"/>
      <c r="MGX1" s="75"/>
      <c r="MGY1" s="75"/>
      <c r="MGZ1" s="75"/>
      <c r="MHA1" s="75"/>
      <c r="MHB1" s="75"/>
      <c r="MHC1" s="75"/>
      <c r="MHD1" s="75"/>
      <c r="MHE1" s="75"/>
      <c r="MHF1" s="75"/>
      <c r="MHG1" s="75"/>
      <c r="MHJ1" s="75"/>
      <c r="MHM1" s="75"/>
      <c r="MHP1" s="75"/>
      <c r="MHS1" s="75"/>
      <c r="MHV1" s="75"/>
      <c r="MIH1" s="75"/>
      <c r="MIK1" s="75"/>
      <c r="MIN1" s="75"/>
      <c r="MIQ1" s="75"/>
      <c r="MIW1" s="75"/>
      <c r="MIZ1" s="75"/>
      <c r="MJF1" s="75"/>
      <c r="MJI1" s="75"/>
      <c r="MJL1" s="75"/>
      <c r="MJO1" s="75"/>
      <c r="MJU1" s="75"/>
      <c r="MJX1" s="75"/>
      <c r="MKD1" s="75"/>
      <c r="MKF1" s="75"/>
      <c r="MKG1" s="75"/>
      <c r="MKI1" s="75"/>
      <c r="MKL1" s="75"/>
      <c r="MKO1" s="75"/>
      <c r="MKZ1" s="75"/>
      <c r="MLB1" s="75"/>
      <c r="MLN1" s="75"/>
      <c r="MLQ1" s="75"/>
      <c r="MLY1" s="75"/>
      <c r="MMS1" s="75"/>
      <c r="MMU1" s="75"/>
      <c r="MMV1" s="75"/>
      <c r="MMW1" s="75"/>
      <c r="MMX1" s="75"/>
      <c r="MMY1" s="75"/>
      <c r="MMZ1" s="75"/>
      <c r="MNR1" s="75"/>
      <c r="MNS1" s="75"/>
      <c r="MNV1" s="75"/>
      <c r="MNY1" s="75"/>
      <c r="MOA1" s="75"/>
      <c r="MOC1" s="75"/>
      <c r="MOF1" s="75"/>
      <c r="MOI1" s="75"/>
      <c r="MOL1" s="75"/>
      <c r="MOR1" s="75"/>
      <c r="MOU1" s="75"/>
      <c r="MOX1" s="75"/>
      <c r="MPC1" s="75"/>
      <c r="MPQ1" s="75"/>
      <c r="MPR1" s="75"/>
      <c r="MPS1" s="75"/>
      <c r="MPT1" s="75"/>
      <c r="MPU1" s="75"/>
      <c r="MPV1" s="75"/>
      <c r="MPW1" s="75"/>
      <c r="MPX1" s="75"/>
      <c r="MPY1" s="75"/>
      <c r="MPZ1" s="75"/>
      <c r="MQA1" s="75"/>
      <c r="MQB1" s="75"/>
      <c r="MQC1" s="75"/>
      <c r="MQD1" s="75"/>
      <c r="MQE1" s="75"/>
      <c r="MQF1" s="75"/>
      <c r="MQG1" s="75"/>
      <c r="MQH1" s="75"/>
      <c r="MQI1" s="75"/>
      <c r="MQJ1" s="75"/>
      <c r="MQK1" s="75"/>
      <c r="MQL1" s="75"/>
      <c r="MQM1" s="75"/>
      <c r="MQN1" s="75"/>
      <c r="MQO1" s="75"/>
      <c r="MQP1" s="75"/>
      <c r="MQQ1" s="75"/>
      <c r="MQR1" s="75"/>
      <c r="MQS1" s="75"/>
      <c r="MQT1" s="75"/>
      <c r="MQU1" s="75"/>
      <c r="MQV1" s="75"/>
      <c r="MQW1" s="75"/>
      <c r="MQX1" s="75"/>
      <c r="MQY1" s="75"/>
      <c r="MQZ1" s="75"/>
      <c r="MRA1" s="75"/>
      <c r="MRB1" s="75"/>
      <c r="MRC1" s="75"/>
      <c r="MRF1" s="75"/>
      <c r="MRI1" s="75"/>
      <c r="MRL1" s="75"/>
      <c r="MRO1" s="75"/>
      <c r="MRR1" s="75"/>
      <c r="MSD1" s="75"/>
      <c r="MSG1" s="75"/>
      <c r="MSJ1" s="75"/>
      <c r="MSM1" s="75"/>
      <c r="MSS1" s="75"/>
      <c r="MSV1" s="75"/>
      <c r="MTB1" s="75"/>
      <c r="MTE1" s="75"/>
      <c r="MTH1" s="75"/>
      <c r="MTK1" s="75"/>
      <c r="MTQ1" s="75"/>
      <c r="MTT1" s="75"/>
      <c r="MTZ1" s="75"/>
      <c r="MUB1" s="75"/>
      <c r="MUC1" s="75"/>
      <c r="MUE1" s="75"/>
      <c r="MUH1" s="75"/>
      <c r="MUK1" s="75"/>
      <c r="MUV1" s="75"/>
      <c r="MUX1" s="75"/>
      <c r="MVJ1" s="75"/>
      <c r="MVM1" s="75"/>
      <c r="MVU1" s="75"/>
      <c r="MWO1" s="75"/>
      <c r="MWQ1" s="75"/>
      <c r="MWR1" s="75"/>
      <c r="MWS1" s="75"/>
      <c r="MWT1" s="75"/>
      <c r="MWU1" s="75"/>
      <c r="MWV1" s="75"/>
      <c r="MXN1" s="75"/>
      <c r="MXO1" s="75"/>
      <c r="MXR1" s="75"/>
      <c r="MXU1" s="75"/>
      <c r="MXW1" s="75"/>
      <c r="MXY1" s="75"/>
      <c r="MYB1" s="75"/>
      <c r="MYE1" s="75"/>
      <c r="MYH1" s="75"/>
      <c r="MYN1" s="75"/>
      <c r="MYQ1" s="75"/>
      <c r="MYT1" s="75"/>
      <c r="MYY1" s="75"/>
      <c r="MZM1" s="75"/>
      <c r="MZN1" s="75"/>
      <c r="MZO1" s="75"/>
      <c r="MZP1" s="75"/>
      <c r="MZQ1" s="75"/>
      <c r="MZR1" s="75"/>
      <c r="MZS1" s="75"/>
      <c r="MZT1" s="75"/>
      <c r="MZU1" s="75"/>
      <c r="MZV1" s="75"/>
      <c r="MZW1" s="75"/>
      <c r="MZX1" s="75"/>
      <c r="MZY1" s="75"/>
      <c r="MZZ1" s="75"/>
      <c r="NAA1" s="75"/>
      <c r="NAB1" s="75"/>
      <c r="NAC1" s="75"/>
      <c r="NAD1" s="75"/>
      <c r="NAE1" s="75"/>
      <c r="NAF1" s="75"/>
      <c r="NAG1" s="75"/>
      <c r="NAH1" s="75"/>
      <c r="NAI1" s="75"/>
      <c r="NAJ1" s="75"/>
      <c r="NAK1" s="75"/>
      <c r="NAL1" s="75"/>
      <c r="NAM1" s="75"/>
      <c r="NAN1" s="75"/>
      <c r="NAO1" s="75"/>
      <c r="NAP1" s="75"/>
      <c r="NAQ1" s="75"/>
      <c r="NAR1" s="75"/>
      <c r="NAS1" s="75"/>
      <c r="NAT1" s="75"/>
      <c r="NAU1" s="75"/>
      <c r="NAV1" s="75"/>
      <c r="NAW1" s="75"/>
      <c r="NAX1" s="75"/>
      <c r="NAY1" s="75"/>
      <c r="NBB1" s="75"/>
      <c r="NBE1" s="75"/>
      <c r="NBH1" s="75"/>
      <c r="NBK1" s="75"/>
      <c r="NBN1" s="75"/>
      <c r="NBZ1" s="75"/>
      <c r="NCC1" s="75"/>
      <c r="NCF1" s="75"/>
      <c r="NCI1" s="75"/>
      <c r="NCO1" s="75"/>
      <c r="NCR1" s="75"/>
      <c r="NCX1" s="75"/>
      <c r="NDA1" s="75"/>
      <c r="NDD1" s="75"/>
      <c r="NDG1" s="75"/>
      <c r="NDM1" s="75"/>
      <c r="NDP1" s="75"/>
      <c r="NDV1" s="75"/>
      <c r="NDX1" s="75"/>
      <c r="NDY1" s="75"/>
      <c r="NEA1" s="75"/>
      <c r="NED1" s="75"/>
      <c r="NEG1" s="75"/>
      <c r="NER1" s="75"/>
      <c r="NET1" s="75"/>
      <c r="NFF1" s="75"/>
      <c r="NFI1" s="75"/>
      <c r="NFQ1" s="75"/>
      <c r="NGK1" s="75"/>
      <c r="NGM1" s="75"/>
      <c r="NGN1" s="75"/>
      <c r="NGO1" s="75"/>
      <c r="NGP1" s="75"/>
      <c r="NGQ1" s="75"/>
      <c r="NGR1" s="75"/>
      <c r="NHJ1" s="75"/>
      <c r="NHK1" s="75"/>
      <c r="NHN1" s="75"/>
      <c r="NHQ1" s="75"/>
      <c r="NHS1" s="75"/>
      <c r="NHU1" s="75"/>
      <c r="NHX1" s="75"/>
      <c r="NIA1" s="75"/>
      <c r="NID1" s="75"/>
      <c r="NIJ1" s="75"/>
      <c r="NIM1" s="75"/>
      <c r="NIP1" s="75"/>
      <c r="NIU1" s="75"/>
      <c r="NJI1" s="75"/>
      <c r="NJJ1" s="75"/>
      <c r="NJK1" s="75"/>
      <c r="NJL1" s="75"/>
      <c r="NJM1" s="75"/>
      <c r="NJN1" s="75"/>
      <c r="NJO1" s="75"/>
      <c r="NJP1" s="75"/>
      <c r="NJQ1" s="75"/>
      <c r="NJR1" s="75"/>
      <c r="NJS1" s="75"/>
      <c r="NJT1" s="75"/>
      <c r="NJU1" s="75"/>
      <c r="NJV1" s="75"/>
      <c r="NJW1" s="75"/>
      <c r="NJX1" s="75"/>
      <c r="NJY1" s="75"/>
      <c r="NJZ1" s="75"/>
      <c r="NKA1" s="75"/>
      <c r="NKB1" s="75"/>
      <c r="NKC1" s="75"/>
      <c r="NKD1" s="75"/>
      <c r="NKE1" s="75"/>
      <c r="NKF1" s="75"/>
      <c r="NKG1" s="75"/>
      <c r="NKH1" s="75"/>
      <c r="NKI1" s="75"/>
      <c r="NKJ1" s="75"/>
      <c r="NKK1" s="75"/>
      <c r="NKL1" s="75"/>
      <c r="NKM1" s="75"/>
      <c r="NKN1" s="75"/>
      <c r="NKO1" s="75"/>
      <c r="NKP1" s="75"/>
      <c r="NKQ1" s="75"/>
      <c r="NKR1" s="75"/>
      <c r="NKS1" s="75"/>
      <c r="NKT1" s="75"/>
      <c r="NKU1" s="75"/>
      <c r="NKX1" s="75"/>
      <c r="NLA1" s="75"/>
      <c r="NLD1" s="75"/>
      <c r="NLG1" s="75"/>
      <c r="NLJ1" s="75"/>
      <c r="NLV1" s="75"/>
      <c r="NLY1" s="75"/>
      <c r="NMB1" s="75"/>
      <c r="NME1" s="75"/>
      <c r="NMK1" s="75"/>
      <c r="NMN1" s="75"/>
      <c r="NMT1" s="75"/>
      <c r="NMW1" s="75"/>
      <c r="NMZ1" s="75"/>
      <c r="NNC1" s="75"/>
      <c r="NNI1" s="75"/>
      <c r="NNL1" s="75"/>
      <c r="NNR1" s="75"/>
      <c r="NNT1" s="75"/>
      <c r="NNU1" s="75"/>
      <c r="NNW1" s="75"/>
      <c r="NNZ1" s="75"/>
      <c r="NOC1" s="75"/>
      <c r="NON1" s="75"/>
      <c r="NOP1" s="75"/>
      <c r="NPB1" s="75"/>
      <c r="NPE1" s="75"/>
      <c r="NPM1" s="75"/>
      <c r="NQG1" s="75"/>
      <c r="NQI1" s="75"/>
      <c r="NQJ1" s="75"/>
      <c r="NQK1" s="75"/>
      <c r="NQL1" s="75"/>
      <c r="NQM1" s="75"/>
      <c r="NQN1" s="75"/>
      <c r="NRF1" s="75"/>
      <c r="NRG1" s="75"/>
      <c r="NRJ1" s="75"/>
      <c r="NRM1" s="75"/>
      <c r="NRO1" s="75"/>
      <c r="NRQ1" s="75"/>
      <c r="NRT1" s="75"/>
      <c r="NRW1" s="75"/>
      <c r="NRZ1" s="75"/>
      <c r="NSF1" s="75"/>
      <c r="NSI1" s="75"/>
      <c r="NSL1" s="75"/>
      <c r="NSQ1" s="75"/>
      <c r="NTE1" s="75"/>
      <c r="NTF1" s="75"/>
      <c r="NTG1" s="75"/>
      <c r="NTH1" s="75"/>
      <c r="NTI1" s="75"/>
      <c r="NTJ1" s="75"/>
      <c r="NTK1" s="75"/>
      <c r="NTL1" s="75"/>
      <c r="NTM1" s="75"/>
      <c r="NTN1" s="75"/>
      <c r="NTO1" s="75"/>
      <c r="NTP1" s="75"/>
      <c r="NTQ1" s="75"/>
      <c r="NTR1" s="75"/>
      <c r="NTS1" s="75"/>
      <c r="NTT1" s="75"/>
      <c r="NTU1" s="75"/>
      <c r="NTV1" s="75"/>
      <c r="NTW1" s="75"/>
      <c r="NTX1" s="75"/>
      <c r="NTY1" s="75"/>
      <c r="NTZ1" s="75"/>
      <c r="NUA1" s="75"/>
      <c r="NUB1" s="75"/>
      <c r="NUC1" s="75"/>
      <c r="NUD1" s="75"/>
      <c r="NUE1" s="75"/>
      <c r="NUF1" s="75"/>
      <c r="NUG1" s="75"/>
      <c r="NUH1" s="75"/>
      <c r="NUI1" s="75"/>
      <c r="NUJ1" s="75"/>
      <c r="NUK1" s="75"/>
      <c r="NUL1" s="75"/>
      <c r="NUM1" s="75"/>
      <c r="NUN1" s="75"/>
      <c r="NUO1" s="75"/>
      <c r="NUP1" s="75"/>
      <c r="NUQ1" s="75"/>
      <c r="NUT1" s="75"/>
      <c r="NUW1" s="75"/>
      <c r="NUZ1" s="75"/>
      <c r="NVC1" s="75"/>
      <c r="NVF1" s="75"/>
      <c r="NVR1" s="75"/>
      <c r="NVU1" s="75"/>
      <c r="NVX1" s="75"/>
      <c r="NWA1" s="75"/>
      <c r="NWG1" s="75"/>
      <c r="NWJ1" s="75"/>
      <c r="NWP1" s="75"/>
      <c r="NWS1" s="75"/>
      <c r="NWV1" s="75"/>
      <c r="NWY1" s="75"/>
      <c r="NXE1" s="75"/>
      <c r="NXH1" s="75"/>
      <c r="NXN1" s="75"/>
      <c r="NXP1" s="75"/>
      <c r="NXQ1" s="75"/>
      <c r="NXS1" s="75"/>
      <c r="NXV1" s="75"/>
      <c r="NXY1" s="75"/>
      <c r="NYJ1" s="75"/>
      <c r="NYL1" s="75"/>
      <c r="NYX1" s="75"/>
      <c r="NZA1" s="75"/>
      <c r="NZI1" s="75"/>
      <c r="OAC1" s="75"/>
      <c r="OAE1" s="75"/>
      <c r="OAF1" s="75"/>
      <c r="OAG1" s="75"/>
      <c r="OAH1" s="75"/>
      <c r="OAI1" s="75"/>
      <c r="OAJ1" s="75"/>
      <c r="OBB1" s="75"/>
      <c r="OBC1" s="75"/>
      <c r="OBF1" s="75"/>
      <c r="OBI1" s="75"/>
      <c r="OBK1" s="75"/>
      <c r="OBM1" s="75"/>
      <c r="OBP1" s="75"/>
      <c r="OBS1" s="75"/>
      <c r="OBV1" s="75"/>
      <c r="OCB1" s="75"/>
      <c r="OCE1" s="75"/>
      <c r="OCH1" s="75"/>
      <c r="OCM1" s="75"/>
      <c r="ODA1" s="75"/>
      <c r="ODB1" s="75"/>
      <c r="ODC1" s="75"/>
      <c r="ODD1" s="75"/>
      <c r="ODE1" s="75"/>
      <c r="ODF1" s="75"/>
      <c r="ODG1" s="75"/>
      <c r="ODH1" s="75"/>
      <c r="ODI1" s="75"/>
      <c r="ODJ1" s="75"/>
      <c r="ODK1" s="75"/>
      <c r="ODL1" s="75"/>
      <c r="ODM1" s="75"/>
      <c r="ODN1" s="75"/>
      <c r="ODO1" s="75"/>
      <c r="ODP1" s="75"/>
      <c r="ODQ1" s="75"/>
      <c r="ODR1" s="75"/>
      <c r="ODS1" s="75"/>
      <c r="ODT1" s="75"/>
      <c r="ODU1" s="75"/>
      <c r="ODV1" s="75"/>
      <c r="ODW1" s="75"/>
      <c r="ODX1" s="75"/>
      <c r="ODY1" s="75"/>
      <c r="ODZ1" s="75"/>
      <c r="OEA1" s="75"/>
      <c r="OEB1" s="75"/>
      <c r="OEC1" s="75"/>
      <c r="OED1" s="75"/>
      <c r="OEE1" s="75"/>
      <c r="OEF1" s="75"/>
      <c r="OEG1" s="75"/>
      <c r="OEH1" s="75"/>
      <c r="OEI1" s="75"/>
      <c r="OEJ1" s="75"/>
      <c r="OEK1" s="75"/>
      <c r="OEL1" s="75"/>
      <c r="OEM1" s="75"/>
      <c r="OEP1" s="75"/>
      <c r="OES1" s="75"/>
      <c r="OEV1" s="75"/>
      <c r="OEY1" s="75"/>
      <c r="OFB1" s="75"/>
      <c r="OFN1" s="75"/>
      <c r="OFQ1" s="75"/>
      <c r="OFT1" s="75"/>
      <c r="OFW1" s="75"/>
      <c r="OGC1" s="75"/>
      <c r="OGF1" s="75"/>
      <c r="OGL1" s="75"/>
      <c r="OGO1" s="75"/>
      <c r="OGR1" s="75"/>
      <c r="OGU1" s="75"/>
      <c r="OHA1" s="75"/>
      <c r="OHD1" s="75"/>
      <c r="OHJ1" s="75"/>
      <c r="OHL1" s="75"/>
      <c r="OHM1" s="75"/>
      <c r="OHO1" s="75"/>
      <c r="OHR1" s="75"/>
      <c r="OHU1" s="75"/>
      <c r="OIF1" s="75"/>
      <c r="OIH1" s="75"/>
      <c r="OIT1" s="75"/>
      <c r="OIW1" s="75"/>
      <c r="OJE1" s="75"/>
      <c r="OJY1" s="75"/>
      <c r="OKA1" s="75"/>
      <c r="OKB1" s="75"/>
      <c r="OKC1" s="75"/>
      <c r="OKD1" s="75"/>
      <c r="OKE1" s="75"/>
      <c r="OKF1" s="75"/>
      <c r="OKX1" s="75"/>
      <c r="OKY1" s="75"/>
      <c r="OLB1" s="75"/>
      <c r="OLE1" s="75"/>
      <c r="OLG1" s="75"/>
      <c r="OLI1" s="75"/>
      <c r="OLL1" s="75"/>
      <c r="OLO1" s="75"/>
      <c r="OLR1" s="75"/>
      <c r="OLX1" s="75"/>
      <c r="OMA1" s="75"/>
      <c r="OMD1" s="75"/>
      <c r="OMI1" s="75"/>
      <c r="OMW1" s="75"/>
      <c r="OMX1" s="75"/>
      <c r="OMY1" s="75"/>
      <c r="OMZ1" s="75"/>
      <c r="ONA1" s="75"/>
      <c r="ONB1" s="75"/>
      <c r="ONC1" s="75"/>
      <c r="OND1" s="75"/>
      <c r="ONE1" s="75"/>
      <c r="ONF1" s="75"/>
      <c r="ONG1" s="75"/>
      <c r="ONH1" s="75"/>
      <c r="ONI1" s="75"/>
      <c r="ONJ1" s="75"/>
      <c r="ONK1" s="75"/>
      <c r="ONL1" s="75"/>
      <c r="ONM1" s="75"/>
      <c r="ONN1" s="75"/>
      <c r="ONO1" s="75"/>
      <c r="ONP1" s="75"/>
      <c r="ONQ1" s="75"/>
      <c r="ONR1" s="75"/>
      <c r="ONS1" s="75"/>
      <c r="ONT1" s="75"/>
      <c r="ONU1" s="75"/>
      <c r="ONV1" s="75"/>
      <c r="ONW1" s="75"/>
      <c r="ONX1" s="75"/>
      <c r="ONY1" s="75"/>
      <c r="ONZ1" s="75"/>
      <c r="OOA1" s="75"/>
      <c r="OOB1" s="75"/>
      <c r="OOC1" s="75"/>
      <c r="OOD1" s="75"/>
      <c r="OOE1" s="75"/>
      <c r="OOF1" s="75"/>
      <c r="OOG1" s="75"/>
      <c r="OOH1" s="75"/>
      <c r="OOI1" s="75"/>
      <c r="OOL1" s="75"/>
      <c r="OOO1" s="75"/>
      <c r="OOR1" s="75"/>
      <c r="OOU1" s="75"/>
      <c r="OOX1" s="75"/>
      <c r="OPJ1" s="75"/>
      <c r="OPM1" s="75"/>
      <c r="OPP1" s="75"/>
      <c r="OPS1" s="75"/>
      <c r="OPY1" s="75"/>
      <c r="OQB1" s="75"/>
      <c r="OQH1" s="75"/>
      <c r="OQK1" s="75"/>
      <c r="OQN1" s="75"/>
      <c r="OQQ1" s="75"/>
      <c r="OQW1" s="75"/>
      <c r="OQZ1" s="75"/>
      <c r="ORF1" s="75"/>
      <c r="ORH1" s="75"/>
      <c r="ORI1" s="75"/>
      <c r="ORK1" s="75"/>
      <c r="ORN1" s="75"/>
      <c r="ORQ1" s="75"/>
      <c r="OSB1" s="75"/>
      <c r="OSD1" s="75"/>
      <c r="OSP1" s="75"/>
      <c r="OSS1" s="75"/>
      <c r="OTA1" s="75"/>
      <c r="OTU1" s="75"/>
      <c r="OTW1" s="75"/>
      <c r="OTX1" s="75"/>
      <c r="OTY1" s="75"/>
      <c r="OTZ1" s="75"/>
      <c r="OUA1" s="75"/>
      <c r="OUB1" s="75"/>
      <c r="OUT1" s="75"/>
      <c r="OUU1" s="75"/>
      <c r="OUX1" s="75"/>
      <c r="OVA1" s="75"/>
      <c r="OVC1" s="75"/>
      <c r="OVE1" s="75"/>
      <c r="OVH1" s="75"/>
      <c r="OVK1" s="75"/>
      <c r="OVN1" s="75"/>
      <c r="OVT1" s="75"/>
      <c r="OVW1" s="75"/>
      <c r="OVZ1" s="75"/>
      <c r="OWE1" s="75"/>
      <c r="OWS1" s="75"/>
      <c r="OWT1" s="75"/>
      <c r="OWU1" s="75"/>
      <c r="OWV1" s="75"/>
      <c r="OWW1" s="75"/>
      <c r="OWX1" s="75"/>
      <c r="OWY1" s="75"/>
      <c r="OWZ1" s="75"/>
      <c r="OXA1" s="75"/>
      <c r="OXB1" s="75"/>
      <c r="OXC1" s="75"/>
      <c r="OXD1" s="75"/>
      <c r="OXE1" s="75"/>
      <c r="OXF1" s="75"/>
      <c r="OXG1" s="75"/>
      <c r="OXH1" s="75"/>
      <c r="OXI1" s="75"/>
      <c r="OXJ1" s="75"/>
      <c r="OXK1" s="75"/>
      <c r="OXL1" s="75"/>
      <c r="OXM1" s="75"/>
      <c r="OXN1" s="75"/>
      <c r="OXO1" s="75"/>
      <c r="OXP1" s="75"/>
      <c r="OXQ1" s="75"/>
      <c r="OXR1" s="75"/>
      <c r="OXS1" s="75"/>
      <c r="OXT1" s="75"/>
      <c r="OXU1" s="75"/>
      <c r="OXV1" s="75"/>
      <c r="OXW1" s="75"/>
      <c r="OXX1" s="75"/>
      <c r="OXY1" s="75"/>
      <c r="OXZ1" s="75"/>
      <c r="OYA1" s="75"/>
      <c r="OYB1" s="75"/>
      <c r="OYC1" s="75"/>
      <c r="OYD1" s="75"/>
      <c r="OYE1" s="75"/>
      <c r="OYH1" s="75"/>
      <c r="OYK1" s="75"/>
      <c r="OYN1" s="75"/>
      <c r="OYQ1" s="75"/>
      <c r="OYT1" s="75"/>
      <c r="OZF1" s="75"/>
      <c r="OZI1" s="75"/>
      <c r="OZL1" s="75"/>
      <c r="OZO1" s="75"/>
      <c r="OZU1" s="75"/>
      <c r="OZX1" s="75"/>
      <c r="PAD1" s="75"/>
      <c r="PAG1" s="75"/>
      <c r="PAJ1" s="75"/>
      <c r="PAM1" s="75"/>
      <c r="PAS1" s="75"/>
      <c r="PAV1" s="75"/>
      <c r="PBB1" s="75"/>
      <c r="PBD1" s="75"/>
      <c r="PBE1" s="75"/>
      <c r="PBG1" s="75"/>
      <c r="PBJ1" s="75"/>
      <c r="PBM1" s="75"/>
      <c r="PBX1" s="75"/>
      <c r="PBZ1" s="75"/>
      <c r="PCL1" s="75"/>
      <c r="PCO1" s="75"/>
      <c r="PCW1" s="75"/>
      <c r="PDQ1" s="75"/>
      <c r="PDS1" s="75"/>
      <c r="PDT1" s="75"/>
      <c r="PDU1" s="75"/>
      <c r="PDV1" s="75"/>
      <c r="PDW1" s="75"/>
      <c r="PDX1" s="75"/>
      <c r="PEP1" s="75"/>
      <c r="PEQ1" s="75"/>
      <c r="PET1" s="75"/>
      <c r="PEW1" s="75"/>
      <c r="PEY1" s="75"/>
      <c r="PFA1" s="75"/>
      <c r="PFD1" s="75"/>
      <c r="PFG1" s="75"/>
      <c r="PFJ1" s="75"/>
      <c r="PFP1" s="75"/>
      <c r="PFS1" s="75"/>
      <c r="PFV1" s="75"/>
      <c r="PGA1" s="75"/>
      <c r="PGO1" s="75"/>
      <c r="PGP1" s="75"/>
      <c r="PGQ1" s="75"/>
      <c r="PGR1" s="75"/>
      <c r="PGS1" s="75"/>
      <c r="PGT1" s="75"/>
      <c r="PGU1" s="75"/>
      <c r="PGV1" s="75"/>
      <c r="PGW1" s="75"/>
      <c r="PGX1" s="75"/>
      <c r="PGY1" s="75"/>
      <c r="PGZ1" s="75"/>
      <c r="PHA1" s="75"/>
      <c r="PHB1" s="75"/>
      <c r="PHC1" s="75"/>
      <c r="PHD1" s="75"/>
      <c r="PHE1" s="75"/>
      <c r="PHF1" s="75"/>
      <c r="PHG1" s="75"/>
      <c r="PHH1" s="75"/>
      <c r="PHI1" s="75"/>
      <c r="PHJ1" s="75"/>
      <c r="PHK1" s="75"/>
      <c r="PHL1" s="75"/>
      <c r="PHM1" s="75"/>
      <c r="PHN1" s="75"/>
      <c r="PHO1" s="75"/>
      <c r="PHP1" s="75"/>
      <c r="PHQ1" s="75"/>
      <c r="PHR1" s="75"/>
      <c r="PHS1" s="75"/>
      <c r="PHT1" s="75"/>
      <c r="PHU1" s="75"/>
      <c r="PHV1" s="75"/>
      <c r="PHW1" s="75"/>
      <c r="PHX1" s="75"/>
      <c r="PHY1" s="75"/>
      <c r="PHZ1" s="75"/>
      <c r="PIA1" s="75"/>
      <c r="PID1" s="75"/>
      <c r="PIG1" s="75"/>
      <c r="PIJ1" s="75"/>
      <c r="PIM1" s="75"/>
      <c r="PIP1" s="75"/>
      <c r="PJB1" s="75"/>
      <c r="PJE1" s="75"/>
      <c r="PJH1" s="75"/>
      <c r="PJK1" s="75"/>
      <c r="PJQ1" s="75"/>
      <c r="PJT1" s="75"/>
      <c r="PJZ1" s="75"/>
      <c r="PKC1" s="75"/>
      <c r="PKF1" s="75"/>
      <c r="PKI1" s="75"/>
      <c r="PKO1" s="75"/>
      <c r="PKR1" s="75"/>
      <c r="PKX1" s="75"/>
      <c r="PKZ1" s="75"/>
      <c r="PLA1" s="75"/>
      <c r="PLC1" s="75"/>
      <c r="PLF1" s="75"/>
      <c r="PLI1" s="75"/>
      <c r="PLT1" s="75"/>
      <c r="PLV1" s="75"/>
      <c r="PMH1" s="75"/>
      <c r="PMK1" s="75"/>
      <c r="PMS1" s="75"/>
      <c r="PNM1" s="75"/>
      <c r="PNO1" s="75"/>
      <c r="PNP1" s="75"/>
      <c r="PNQ1" s="75"/>
      <c r="PNR1" s="75"/>
      <c r="PNS1" s="75"/>
      <c r="PNT1" s="75"/>
      <c r="POL1" s="75"/>
      <c r="POM1" s="75"/>
      <c r="POP1" s="75"/>
      <c r="POS1" s="75"/>
      <c r="POU1" s="75"/>
      <c r="POW1" s="75"/>
      <c r="POZ1" s="75"/>
      <c r="PPC1" s="75"/>
      <c r="PPF1" s="75"/>
      <c r="PPL1" s="75"/>
      <c r="PPO1" s="75"/>
      <c r="PPR1" s="75"/>
      <c r="PPW1" s="75"/>
      <c r="PQK1" s="75"/>
      <c r="PQL1" s="75"/>
      <c r="PQM1" s="75"/>
      <c r="PQN1" s="75"/>
      <c r="PQO1" s="75"/>
      <c r="PQP1" s="75"/>
      <c r="PQQ1" s="75"/>
      <c r="PQR1" s="75"/>
      <c r="PQS1" s="75"/>
      <c r="PQT1" s="75"/>
      <c r="PQU1" s="75"/>
      <c r="PQV1" s="75"/>
      <c r="PQW1" s="75"/>
      <c r="PQX1" s="75"/>
      <c r="PQY1" s="75"/>
      <c r="PQZ1" s="75"/>
      <c r="PRA1" s="75"/>
      <c r="PRB1" s="75"/>
      <c r="PRC1" s="75"/>
      <c r="PRD1" s="75"/>
      <c r="PRE1" s="75"/>
      <c r="PRF1" s="75"/>
      <c r="PRG1" s="75"/>
      <c r="PRH1" s="75"/>
      <c r="PRI1" s="75"/>
      <c r="PRJ1" s="75"/>
      <c r="PRK1" s="75"/>
      <c r="PRL1" s="75"/>
      <c r="PRM1" s="75"/>
      <c r="PRN1" s="75"/>
      <c r="PRO1" s="75"/>
      <c r="PRP1" s="75"/>
      <c r="PRQ1" s="75"/>
      <c r="PRR1" s="75"/>
      <c r="PRS1" s="75"/>
      <c r="PRT1" s="75"/>
      <c r="PRU1" s="75"/>
      <c r="PRV1" s="75"/>
      <c r="PRW1" s="75"/>
      <c r="PRZ1" s="75"/>
      <c r="PSC1" s="75"/>
      <c r="PSF1" s="75"/>
      <c r="PSI1" s="75"/>
      <c r="PSL1" s="75"/>
      <c r="PSX1" s="75"/>
      <c r="PTA1" s="75"/>
      <c r="PTD1" s="75"/>
      <c r="PTG1" s="75"/>
      <c r="PTM1" s="75"/>
      <c r="PTP1" s="75"/>
      <c r="PTV1" s="75"/>
      <c r="PTY1" s="75"/>
      <c r="PUB1" s="75"/>
      <c r="PUE1" s="75"/>
      <c r="PUK1" s="75"/>
      <c r="PUN1" s="75"/>
      <c r="PUT1" s="75"/>
      <c r="PUV1" s="75"/>
      <c r="PUW1" s="75"/>
      <c r="PUY1" s="75"/>
      <c r="PVB1" s="75"/>
      <c r="PVE1" s="75"/>
      <c r="PVP1" s="75"/>
      <c r="PVR1" s="75"/>
      <c r="PWD1" s="75"/>
      <c r="PWG1" s="75"/>
      <c r="PWO1" s="75"/>
      <c r="PXI1" s="75"/>
      <c r="PXK1" s="75"/>
      <c r="PXL1" s="75"/>
      <c r="PXM1" s="75"/>
      <c r="PXN1" s="75"/>
      <c r="PXO1" s="75"/>
      <c r="PXP1" s="75"/>
      <c r="PYH1" s="75"/>
      <c r="PYI1" s="75"/>
      <c r="PYL1" s="75"/>
      <c r="PYO1" s="75"/>
      <c r="PYQ1" s="75"/>
      <c r="PYS1" s="75"/>
      <c r="PYV1" s="75"/>
      <c r="PYY1" s="75"/>
      <c r="PZB1" s="75"/>
      <c r="PZH1" s="75"/>
      <c r="PZK1" s="75"/>
      <c r="PZN1" s="75"/>
      <c r="PZS1" s="75"/>
      <c r="QAG1" s="75"/>
      <c r="QAH1" s="75"/>
      <c r="QAI1" s="75"/>
      <c r="QAJ1" s="75"/>
      <c r="QAK1" s="75"/>
      <c r="QAL1" s="75"/>
      <c r="QAM1" s="75"/>
      <c r="QAN1" s="75"/>
      <c r="QAO1" s="75"/>
      <c r="QAP1" s="75"/>
      <c r="QAQ1" s="75"/>
      <c r="QAR1" s="75"/>
      <c r="QAS1" s="75"/>
      <c r="QAT1" s="75"/>
      <c r="QAU1" s="75"/>
      <c r="QAV1" s="75"/>
      <c r="QAW1" s="75"/>
      <c r="QAX1" s="75"/>
      <c r="QAY1" s="75"/>
      <c r="QAZ1" s="75"/>
      <c r="QBA1" s="75"/>
      <c r="QBB1" s="75"/>
      <c r="QBC1" s="75"/>
      <c r="QBD1" s="75"/>
      <c r="QBE1" s="75"/>
      <c r="QBF1" s="75"/>
      <c r="QBG1" s="75"/>
      <c r="QBH1" s="75"/>
      <c r="QBI1" s="75"/>
      <c r="QBJ1" s="75"/>
      <c r="QBK1" s="75"/>
      <c r="QBL1" s="75"/>
      <c r="QBM1" s="75"/>
      <c r="QBN1" s="75"/>
      <c r="QBO1" s="75"/>
      <c r="QBP1" s="75"/>
      <c r="QBQ1" s="75"/>
      <c r="QBR1" s="75"/>
      <c r="QBS1" s="75"/>
      <c r="QBV1" s="75"/>
      <c r="QBY1" s="75"/>
      <c r="QCB1" s="75"/>
      <c r="QCE1" s="75"/>
      <c r="QCH1" s="75"/>
      <c r="QCT1" s="75"/>
      <c r="QCW1" s="75"/>
      <c r="QCZ1" s="75"/>
      <c r="QDC1" s="75"/>
      <c r="QDI1" s="75"/>
      <c r="QDL1" s="75"/>
      <c r="QDR1" s="75"/>
      <c r="QDU1" s="75"/>
      <c r="QDX1" s="75"/>
      <c r="QEA1" s="75"/>
      <c r="QEG1" s="75"/>
      <c r="QEJ1" s="75"/>
      <c r="QEP1" s="75"/>
      <c r="QER1" s="75"/>
      <c r="QES1" s="75"/>
      <c r="QEU1" s="75"/>
      <c r="QEX1" s="75"/>
      <c r="QFA1" s="75"/>
      <c r="QFL1" s="75"/>
      <c r="QFN1" s="75"/>
      <c r="QFZ1" s="75"/>
      <c r="QGC1" s="75"/>
      <c r="QGK1" s="75"/>
      <c r="QHE1" s="75"/>
      <c r="QHG1" s="75"/>
      <c r="QHH1" s="75"/>
      <c r="QHI1" s="75"/>
      <c r="QHJ1" s="75"/>
      <c r="QHK1" s="75"/>
      <c r="QHL1" s="75"/>
      <c r="QID1" s="75"/>
      <c r="QIE1" s="75"/>
      <c r="QIH1" s="75"/>
      <c r="QIK1" s="75"/>
      <c r="QIM1" s="75"/>
      <c r="QIO1" s="75"/>
      <c r="QIR1" s="75"/>
      <c r="QIU1" s="75"/>
      <c r="QIX1" s="75"/>
      <c r="QJD1" s="75"/>
      <c r="QJG1" s="75"/>
      <c r="QJJ1" s="75"/>
      <c r="QJO1" s="75"/>
      <c r="QKC1" s="75"/>
      <c r="QKD1" s="75"/>
      <c r="QKE1" s="75"/>
      <c r="QKF1" s="75"/>
      <c r="QKG1" s="75"/>
      <c r="QKH1" s="75"/>
      <c r="QKI1" s="75"/>
      <c r="QKJ1" s="75"/>
      <c r="QKK1" s="75"/>
      <c r="QKL1" s="75"/>
      <c r="QKM1" s="75"/>
      <c r="QKN1" s="75"/>
      <c r="QKO1" s="75"/>
      <c r="QKP1" s="75"/>
      <c r="QKQ1" s="75"/>
      <c r="QKR1" s="75"/>
      <c r="QKS1" s="75"/>
      <c r="QKT1" s="75"/>
      <c r="QKU1" s="75"/>
      <c r="QKV1" s="75"/>
      <c r="QKW1" s="75"/>
      <c r="QKX1" s="75"/>
      <c r="QKY1" s="75"/>
      <c r="QKZ1" s="75"/>
      <c r="QLA1" s="75"/>
      <c r="QLB1" s="75"/>
      <c r="QLC1" s="75"/>
      <c r="QLD1" s="75"/>
      <c r="QLE1" s="75"/>
      <c r="QLF1" s="75"/>
      <c r="QLG1" s="75"/>
      <c r="QLH1" s="75"/>
      <c r="QLI1" s="75"/>
      <c r="QLJ1" s="75"/>
      <c r="QLK1" s="75"/>
      <c r="QLL1" s="75"/>
      <c r="QLM1" s="75"/>
      <c r="QLN1" s="75"/>
      <c r="QLO1" s="75"/>
      <c r="QLR1" s="75"/>
      <c r="QLU1" s="75"/>
      <c r="QLX1" s="75"/>
      <c r="QMA1" s="75"/>
      <c r="QMD1" s="75"/>
      <c r="QMP1" s="75"/>
      <c r="QMS1" s="75"/>
      <c r="QMV1" s="75"/>
      <c r="QMY1" s="75"/>
      <c r="QNE1" s="75"/>
      <c r="QNH1" s="75"/>
      <c r="QNN1" s="75"/>
      <c r="QNQ1" s="75"/>
      <c r="QNT1" s="75"/>
      <c r="QNW1" s="75"/>
      <c r="QOC1" s="75"/>
      <c r="QOF1" s="75"/>
      <c r="QOL1" s="75"/>
      <c r="QON1" s="75"/>
      <c r="QOO1" s="75"/>
      <c r="QOQ1" s="75"/>
      <c r="QOT1" s="75"/>
      <c r="QOW1" s="75"/>
      <c r="QPH1" s="75"/>
      <c r="QPJ1" s="75"/>
      <c r="QPV1" s="75"/>
      <c r="QPY1" s="75"/>
      <c r="QQG1" s="75"/>
      <c r="QRA1" s="75"/>
      <c r="QRC1" s="75"/>
      <c r="QRD1" s="75"/>
      <c r="QRE1" s="75"/>
      <c r="QRF1" s="75"/>
      <c r="QRG1" s="75"/>
      <c r="QRH1" s="75"/>
      <c r="QRZ1" s="75"/>
      <c r="QSA1" s="75"/>
      <c r="QSD1" s="75"/>
      <c r="QSG1" s="75"/>
      <c r="QSI1" s="75"/>
      <c r="QSK1" s="75"/>
      <c r="QSN1" s="75"/>
      <c r="QSQ1" s="75"/>
      <c r="QST1" s="75"/>
      <c r="QSZ1" s="75"/>
      <c r="QTC1" s="75"/>
      <c r="QTF1" s="75"/>
      <c r="QTK1" s="75"/>
      <c r="QTY1" s="75"/>
      <c r="QTZ1" s="75"/>
      <c r="QUA1" s="75"/>
      <c r="QUB1" s="75"/>
      <c r="QUC1" s="75"/>
      <c r="QUD1" s="75"/>
      <c r="QUE1" s="75"/>
      <c r="QUF1" s="75"/>
      <c r="QUG1" s="75"/>
      <c r="QUH1" s="75"/>
      <c r="QUI1" s="75"/>
      <c r="QUJ1" s="75"/>
      <c r="QUK1" s="75"/>
      <c r="QUL1" s="75"/>
      <c r="QUM1" s="75"/>
      <c r="QUN1" s="75"/>
      <c r="QUO1" s="75"/>
      <c r="QUP1" s="75"/>
      <c r="QUQ1" s="75"/>
      <c r="QUR1" s="75"/>
      <c r="QUS1" s="75"/>
      <c r="QUT1" s="75"/>
      <c r="QUU1" s="75"/>
      <c r="QUV1" s="75"/>
      <c r="QUW1" s="75"/>
      <c r="QUX1" s="75"/>
      <c r="QUY1" s="75"/>
      <c r="QUZ1" s="75"/>
      <c r="QVA1" s="75"/>
      <c r="QVB1" s="75"/>
      <c r="QVC1" s="75"/>
      <c r="QVD1" s="75"/>
      <c r="QVE1" s="75"/>
      <c r="QVF1" s="75"/>
      <c r="QVG1" s="75"/>
      <c r="QVH1" s="75"/>
      <c r="QVI1" s="75"/>
      <c r="QVJ1" s="75"/>
      <c r="QVK1" s="75"/>
      <c r="QVN1" s="75"/>
      <c r="QVQ1" s="75"/>
      <c r="QVT1" s="75"/>
      <c r="QVW1" s="75"/>
      <c r="QVZ1" s="75"/>
      <c r="QWL1" s="75"/>
      <c r="QWO1" s="75"/>
      <c r="QWR1" s="75"/>
      <c r="QWU1" s="75"/>
      <c r="QXA1" s="75"/>
      <c r="QXD1" s="75"/>
      <c r="QXJ1" s="75"/>
      <c r="QXM1" s="75"/>
      <c r="QXP1" s="75"/>
      <c r="QXS1" s="75"/>
      <c r="QXY1" s="75"/>
      <c r="QYB1" s="75"/>
      <c r="QYH1" s="75"/>
      <c r="QYJ1" s="75"/>
      <c r="QYK1" s="75"/>
      <c r="QYM1" s="75"/>
      <c r="QYP1" s="75"/>
      <c r="QYS1" s="75"/>
      <c r="QZD1" s="75"/>
      <c r="QZF1" s="75"/>
      <c r="QZR1" s="75"/>
      <c r="QZU1" s="75"/>
      <c r="RAC1" s="75"/>
      <c r="RAW1" s="75"/>
      <c r="RAY1" s="75"/>
      <c r="RAZ1" s="75"/>
      <c r="RBA1" s="75"/>
      <c r="RBB1" s="75"/>
      <c r="RBC1" s="75"/>
      <c r="RBD1" s="75"/>
      <c r="RBV1" s="75"/>
      <c r="RBW1" s="75"/>
      <c r="RBZ1" s="75"/>
      <c r="RCC1" s="75"/>
      <c r="RCE1" s="75"/>
      <c r="RCG1" s="75"/>
      <c r="RCJ1" s="75"/>
      <c r="RCM1" s="75"/>
      <c r="RCP1" s="75"/>
      <c r="RCV1" s="75"/>
      <c r="RCY1" s="75"/>
      <c r="RDB1" s="75"/>
      <c r="RDG1" s="75"/>
      <c r="RDU1" s="75"/>
      <c r="RDV1" s="75"/>
      <c r="RDW1" s="75"/>
      <c r="RDX1" s="75"/>
      <c r="RDY1" s="75"/>
      <c r="RDZ1" s="75"/>
      <c r="REA1" s="75"/>
      <c r="REB1" s="75"/>
      <c r="REC1" s="75"/>
      <c r="RED1" s="75"/>
      <c r="REE1" s="75"/>
      <c r="REF1" s="75"/>
      <c r="REG1" s="75"/>
      <c r="REH1" s="75"/>
      <c r="REI1" s="75"/>
      <c r="REJ1" s="75"/>
      <c r="REK1" s="75"/>
      <c r="REL1" s="75"/>
      <c r="REM1" s="75"/>
      <c r="REN1" s="75"/>
      <c r="REO1" s="75"/>
      <c r="REP1" s="75"/>
      <c r="REQ1" s="75"/>
      <c r="RER1" s="75"/>
      <c r="RES1" s="75"/>
      <c r="RET1" s="75"/>
      <c r="REU1" s="75"/>
      <c r="REV1" s="75"/>
      <c r="REW1" s="75"/>
      <c r="REX1" s="75"/>
      <c r="REY1" s="75"/>
      <c r="REZ1" s="75"/>
      <c r="RFA1" s="75"/>
      <c r="RFB1" s="75"/>
      <c r="RFC1" s="75"/>
      <c r="RFD1" s="75"/>
      <c r="RFE1" s="75"/>
      <c r="RFF1" s="75"/>
      <c r="RFG1" s="75"/>
      <c r="RFJ1" s="75"/>
      <c r="RFM1" s="75"/>
      <c r="RFP1" s="75"/>
      <c r="RFS1" s="75"/>
      <c r="RFV1" s="75"/>
      <c r="RGH1" s="75"/>
      <c r="RGK1" s="75"/>
      <c r="RGN1" s="75"/>
      <c r="RGQ1" s="75"/>
      <c r="RGW1" s="75"/>
      <c r="RGZ1" s="75"/>
      <c r="RHF1" s="75"/>
      <c r="RHI1" s="75"/>
      <c r="RHL1" s="75"/>
      <c r="RHO1" s="75"/>
      <c r="RHU1" s="75"/>
      <c r="RHX1" s="75"/>
      <c r="RID1" s="75"/>
      <c r="RIF1" s="75"/>
      <c r="RIG1" s="75"/>
      <c r="RII1" s="75"/>
      <c r="RIL1" s="75"/>
      <c r="RIO1" s="75"/>
      <c r="RIZ1" s="75"/>
      <c r="RJB1" s="75"/>
      <c r="RJN1" s="75"/>
      <c r="RJQ1" s="75"/>
      <c r="RJY1" s="75"/>
      <c r="RKS1" s="75"/>
      <c r="RKU1" s="75"/>
      <c r="RKV1" s="75"/>
      <c r="RKW1" s="75"/>
      <c r="RKX1" s="75"/>
      <c r="RKY1" s="75"/>
      <c r="RKZ1" s="75"/>
      <c r="RLR1" s="75"/>
      <c r="RLS1" s="75"/>
      <c r="RLV1" s="75"/>
      <c r="RLY1" s="75"/>
      <c r="RMA1" s="75"/>
      <c r="RMC1" s="75"/>
      <c r="RMF1" s="75"/>
      <c r="RMI1" s="75"/>
      <c r="RML1" s="75"/>
      <c r="RMR1" s="75"/>
      <c r="RMU1" s="75"/>
      <c r="RMX1" s="75"/>
      <c r="RNC1" s="75"/>
      <c r="RNQ1" s="75"/>
      <c r="RNR1" s="75"/>
      <c r="RNS1" s="75"/>
      <c r="RNT1" s="75"/>
      <c r="RNU1" s="75"/>
      <c r="RNV1" s="75"/>
      <c r="RNW1" s="75"/>
      <c r="RNX1" s="75"/>
      <c r="RNY1" s="75"/>
      <c r="RNZ1" s="75"/>
      <c r="ROA1" s="75"/>
      <c r="ROB1" s="75"/>
      <c r="ROC1" s="75"/>
      <c r="ROD1" s="75"/>
      <c r="ROE1" s="75"/>
      <c r="ROF1" s="75"/>
      <c r="ROG1" s="75"/>
      <c r="ROH1" s="75"/>
      <c r="ROI1" s="75"/>
      <c r="ROJ1" s="75"/>
      <c r="ROK1" s="75"/>
      <c r="ROL1" s="75"/>
      <c r="ROM1" s="75"/>
      <c r="RON1" s="75"/>
      <c r="ROO1" s="75"/>
      <c r="ROP1" s="75"/>
      <c r="ROQ1" s="75"/>
      <c r="ROR1" s="75"/>
      <c r="ROS1" s="75"/>
      <c r="ROT1" s="75"/>
      <c r="ROU1" s="75"/>
      <c r="ROV1" s="75"/>
      <c r="ROW1" s="75"/>
      <c r="ROX1" s="75"/>
      <c r="ROY1" s="75"/>
      <c r="ROZ1" s="75"/>
      <c r="RPA1" s="75"/>
      <c r="RPB1" s="75"/>
      <c r="RPC1" s="75"/>
      <c r="RPF1" s="75"/>
      <c r="RPI1" s="75"/>
      <c r="RPL1" s="75"/>
      <c r="RPO1" s="75"/>
      <c r="RPR1" s="75"/>
      <c r="RQD1" s="75"/>
      <c r="RQG1" s="75"/>
      <c r="RQJ1" s="75"/>
      <c r="RQM1" s="75"/>
      <c r="RQS1" s="75"/>
      <c r="RQV1" s="75"/>
      <c r="RRB1" s="75"/>
      <c r="RRE1" s="75"/>
      <c r="RRH1" s="75"/>
      <c r="RRK1" s="75"/>
      <c r="RRQ1" s="75"/>
      <c r="RRT1" s="75"/>
      <c r="RRZ1" s="75"/>
      <c r="RSB1" s="75"/>
      <c r="RSC1" s="75"/>
      <c r="RSE1" s="75"/>
      <c r="RSH1" s="75"/>
      <c r="RSK1" s="75"/>
      <c r="RSV1" s="75"/>
      <c r="RSX1" s="75"/>
      <c r="RTJ1" s="75"/>
      <c r="RTM1" s="75"/>
      <c r="RTU1" s="75"/>
      <c r="RUO1" s="75"/>
      <c r="RUQ1" s="75"/>
      <c r="RUR1" s="75"/>
      <c r="RUS1" s="75"/>
      <c r="RUT1" s="75"/>
      <c r="RUU1" s="75"/>
      <c r="RUV1" s="75"/>
      <c r="RVN1" s="75"/>
      <c r="RVO1" s="75"/>
      <c r="RVR1" s="75"/>
      <c r="RVU1" s="75"/>
      <c r="RVW1" s="75"/>
      <c r="RVY1" s="75"/>
      <c r="RWB1" s="75"/>
      <c r="RWE1" s="75"/>
      <c r="RWH1" s="75"/>
      <c r="RWN1" s="75"/>
      <c r="RWQ1" s="75"/>
      <c r="RWT1" s="75"/>
      <c r="RWY1" s="75"/>
      <c r="RXM1" s="75"/>
      <c r="RXN1" s="75"/>
      <c r="RXO1" s="75"/>
      <c r="RXP1" s="75"/>
      <c r="RXQ1" s="75"/>
      <c r="RXR1" s="75"/>
      <c r="RXS1" s="75"/>
      <c r="RXT1" s="75"/>
      <c r="RXU1" s="75"/>
      <c r="RXV1" s="75"/>
      <c r="RXW1" s="75"/>
      <c r="RXX1" s="75"/>
      <c r="RXY1" s="75"/>
      <c r="RXZ1" s="75"/>
      <c r="RYA1" s="75"/>
      <c r="RYB1" s="75"/>
      <c r="RYC1" s="75"/>
      <c r="RYD1" s="75"/>
      <c r="RYE1" s="75"/>
      <c r="RYF1" s="75"/>
      <c r="RYG1" s="75"/>
      <c r="RYH1" s="75"/>
      <c r="RYI1" s="75"/>
      <c r="RYJ1" s="75"/>
      <c r="RYK1" s="75"/>
      <c r="RYL1" s="75"/>
      <c r="RYM1" s="75"/>
      <c r="RYN1" s="75"/>
      <c r="RYO1" s="75"/>
      <c r="RYP1" s="75"/>
      <c r="RYQ1" s="75"/>
      <c r="RYR1" s="75"/>
      <c r="RYS1" s="75"/>
      <c r="RYT1" s="75"/>
      <c r="RYU1" s="75"/>
      <c r="RYV1" s="75"/>
      <c r="RYW1" s="75"/>
      <c r="RYX1" s="75"/>
      <c r="RYY1" s="75"/>
      <c r="RZB1" s="75"/>
      <c r="RZE1" s="75"/>
      <c r="RZH1" s="75"/>
      <c r="RZK1" s="75"/>
      <c r="RZN1" s="75"/>
      <c r="RZZ1" s="75"/>
      <c r="SAC1" s="75"/>
      <c r="SAF1" s="75"/>
      <c r="SAI1" s="75"/>
      <c r="SAO1" s="75"/>
      <c r="SAR1" s="75"/>
      <c r="SAX1" s="75"/>
      <c r="SBA1" s="75"/>
      <c r="SBD1" s="75"/>
      <c r="SBG1" s="75"/>
      <c r="SBM1" s="75"/>
      <c r="SBP1" s="75"/>
      <c r="SBV1" s="75"/>
      <c r="SBX1" s="75"/>
      <c r="SBY1" s="75"/>
      <c r="SCA1" s="75"/>
      <c r="SCD1" s="75"/>
      <c r="SCG1" s="75"/>
      <c r="SCR1" s="75"/>
      <c r="SCT1" s="75"/>
      <c r="SDF1" s="75"/>
      <c r="SDI1" s="75"/>
      <c r="SDQ1" s="75"/>
      <c r="SEK1" s="75"/>
      <c r="SEM1" s="75"/>
      <c r="SEN1" s="75"/>
      <c r="SEO1" s="75"/>
      <c r="SEP1" s="75"/>
      <c r="SEQ1" s="75"/>
      <c r="SER1" s="75"/>
      <c r="SFJ1" s="75"/>
      <c r="SFK1" s="75"/>
      <c r="SFN1" s="75"/>
      <c r="SFQ1" s="75"/>
      <c r="SFS1" s="75"/>
      <c r="SFU1" s="75"/>
      <c r="SFX1" s="75"/>
      <c r="SGA1" s="75"/>
      <c r="SGD1" s="75"/>
      <c r="SGJ1" s="75"/>
      <c r="SGM1" s="75"/>
      <c r="SGP1" s="75"/>
      <c r="SGU1" s="75"/>
      <c r="SHI1" s="75"/>
      <c r="SHJ1" s="75"/>
      <c r="SHK1" s="75"/>
      <c r="SHL1" s="75"/>
      <c r="SHM1" s="75"/>
      <c r="SHN1" s="75"/>
      <c r="SHO1" s="75"/>
      <c r="SHP1" s="75"/>
      <c r="SHQ1" s="75"/>
      <c r="SHR1" s="75"/>
      <c r="SHS1" s="75"/>
      <c r="SHT1" s="75"/>
      <c r="SHU1" s="75"/>
      <c r="SHV1" s="75"/>
      <c r="SHW1" s="75"/>
      <c r="SHX1" s="75"/>
      <c r="SHY1" s="75"/>
      <c r="SHZ1" s="75"/>
      <c r="SIA1" s="75"/>
      <c r="SIB1" s="75"/>
      <c r="SIC1" s="75"/>
      <c r="SID1" s="75"/>
      <c r="SIE1" s="75"/>
      <c r="SIF1" s="75"/>
      <c r="SIG1" s="75"/>
      <c r="SIH1" s="75"/>
      <c r="SII1" s="75"/>
      <c r="SIJ1" s="75"/>
      <c r="SIK1" s="75"/>
      <c r="SIL1" s="75"/>
      <c r="SIM1" s="75"/>
      <c r="SIN1" s="75"/>
      <c r="SIO1" s="75"/>
      <c r="SIP1" s="75"/>
      <c r="SIQ1" s="75"/>
      <c r="SIR1" s="75"/>
      <c r="SIS1" s="75"/>
      <c r="SIT1" s="75"/>
      <c r="SIU1" s="75"/>
      <c r="SIX1" s="75"/>
      <c r="SJA1" s="75"/>
      <c r="SJD1" s="75"/>
      <c r="SJG1" s="75"/>
      <c r="SJJ1" s="75"/>
      <c r="SJV1" s="75"/>
      <c r="SJY1" s="75"/>
      <c r="SKB1" s="75"/>
      <c r="SKE1" s="75"/>
      <c r="SKK1" s="75"/>
      <c r="SKN1" s="75"/>
      <c r="SKT1" s="75"/>
      <c r="SKW1" s="75"/>
      <c r="SKZ1" s="75"/>
      <c r="SLC1" s="75"/>
      <c r="SLI1" s="75"/>
      <c r="SLL1" s="75"/>
      <c r="SLR1" s="75"/>
      <c r="SLT1" s="75"/>
      <c r="SLU1" s="75"/>
      <c r="SLW1" s="75"/>
      <c r="SLZ1" s="75"/>
      <c r="SMC1" s="75"/>
      <c r="SMN1" s="75"/>
      <c r="SMP1" s="75"/>
      <c r="SNB1" s="75"/>
      <c r="SNE1" s="75"/>
      <c r="SNM1" s="75"/>
      <c r="SOG1" s="75"/>
      <c r="SOI1" s="75"/>
      <c r="SOJ1" s="75"/>
      <c r="SOK1" s="75"/>
      <c r="SOL1" s="75"/>
      <c r="SOM1" s="75"/>
      <c r="SON1" s="75"/>
      <c r="SPF1" s="75"/>
      <c r="SPG1" s="75"/>
      <c r="SPJ1" s="75"/>
      <c r="SPM1" s="75"/>
      <c r="SPO1" s="75"/>
      <c r="SPQ1" s="75"/>
      <c r="SPT1" s="75"/>
      <c r="SPW1" s="75"/>
      <c r="SPZ1" s="75"/>
      <c r="SQF1" s="75"/>
      <c r="SQI1" s="75"/>
      <c r="SQL1" s="75"/>
      <c r="SQQ1" s="75"/>
      <c r="SRE1" s="75"/>
      <c r="SRF1" s="75"/>
      <c r="SRG1" s="75"/>
      <c r="SRH1" s="75"/>
      <c r="SRI1" s="75"/>
      <c r="SRJ1" s="75"/>
      <c r="SRK1" s="75"/>
      <c r="SRL1" s="75"/>
      <c r="SRM1" s="75"/>
      <c r="SRN1" s="75"/>
      <c r="SRO1" s="75"/>
      <c r="SRP1" s="75"/>
      <c r="SRQ1" s="75"/>
      <c r="SRR1" s="75"/>
      <c r="SRS1" s="75"/>
      <c r="SRT1" s="75"/>
      <c r="SRU1" s="75"/>
      <c r="SRV1" s="75"/>
      <c r="SRW1" s="75"/>
      <c r="SRX1" s="75"/>
      <c r="SRY1" s="75"/>
      <c r="SRZ1" s="75"/>
      <c r="SSA1" s="75"/>
      <c r="SSB1" s="75"/>
      <c r="SSC1" s="75"/>
      <c r="SSD1" s="75"/>
      <c r="SSE1" s="75"/>
      <c r="SSF1" s="75"/>
      <c r="SSG1" s="75"/>
      <c r="SSH1" s="75"/>
      <c r="SSI1" s="75"/>
      <c r="SSJ1" s="75"/>
      <c r="SSK1" s="75"/>
      <c r="SSL1" s="75"/>
      <c r="SSM1" s="75"/>
      <c r="SSN1" s="75"/>
      <c r="SSO1" s="75"/>
      <c r="SSP1" s="75"/>
      <c r="SSQ1" s="75"/>
      <c r="SST1" s="75"/>
      <c r="SSW1" s="75"/>
      <c r="SSZ1" s="75"/>
      <c r="STC1" s="75"/>
      <c r="STF1" s="75"/>
      <c r="STR1" s="75"/>
      <c r="STU1" s="75"/>
      <c r="STX1" s="75"/>
      <c r="SUA1" s="75"/>
      <c r="SUG1" s="75"/>
      <c r="SUJ1" s="75"/>
      <c r="SUP1" s="75"/>
      <c r="SUS1" s="75"/>
      <c r="SUV1" s="75"/>
      <c r="SUY1" s="75"/>
      <c r="SVE1" s="75"/>
      <c r="SVH1" s="75"/>
      <c r="SVN1" s="75"/>
      <c r="SVP1" s="75"/>
      <c r="SVQ1" s="75"/>
      <c r="SVS1" s="75"/>
      <c r="SVV1" s="75"/>
      <c r="SVY1" s="75"/>
      <c r="SWJ1" s="75"/>
      <c r="SWL1" s="75"/>
      <c r="SWX1" s="75"/>
      <c r="SXA1" s="75"/>
      <c r="SXI1" s="75"/>
      <c r="SYC1" s="75"/>
      <c r="SYE1" s="75"/>
      <c r="SYF1" s="75"/>
      <c r="SYG1" s="75"/>
      <c r="SYH1" s="75"/>
      <c r="SYI1" s="75"/>
      <c r="SYJ1" s="75"/>
      <c r="SZB1" s="75"/>
      <c r="SZC1" s="75"/>
      <c r="SZF1" s="75"/>
      <c r="SZI1" s="75"/>
      <c r="SZK1" s="75"/>
      <c r="SZM1" s="75"/>
      <c r="SZP1" s="75"/>
      <c r="SZS1" s="75"/>
      <c r="SZV1" s="75"/>
      <c r="TAB1" s="75"/>
      <c r="TAE1" s="75"/>
      <c r="TAH1" s="75"/>
      <c r="TAM1" s="75"/>
      <c r="TBA1" s="75"/>
      <c r="TBB1" s="75"/>
      <c r="TBC1" s="75"/>
      <c r="TBD1" s="75"/>
      <c r="TBE1" s="75"/>
      <c r="TBF1" s="75"/>
      <c r="TBG1" s="75"/>
      <c r="TBH1" s="75"/>
      <c r="TBI1" s="75"/>
      <c r="TBJ1" s="75"/>
      <c r="TBK1" s="75"/>
      <c r="TBL1" s="75"/>
      <c r="TBM1" s="75"/>
      <c r="TBN1" s="75"/>
      <c r="TBO1" s="75"/>
      <c r="TBP1" s="75"/>
      <c r="TBQ1" s="75"/>
      <c r="TBR1" s="75"/>
      <c r="TBS1" s="75"/>
      <c r="TBT1" s="75"/>
      <c r="TBU1" s="75"/>
      <c r="TBV1" s="75"/>
      <c r="TBW1" s="75"/>
      <c r="TBX1" s="75"/>
      <c r="TBY1" s="75"/>
      <c r="TBZ1" s="75"/>
      <c r="TCA1" s="75"/>
      <c r="TCB1" s="75"/>
      <c r="TCC1" s="75"/>
      <c r="TCD1" s="75"/>
      <c r="TCE1" s="75"/>
      <c r="TCF1" s="75"/>
      <c r="TCG1" s="75"/>
      <c r="TCH1" s="75"/>
      <c r="TCI1" s="75"/>
      <c r="TCJ1" s="75"/>
      <c r="TCK1" s="75"/>
      <c r="TCL1" s="75"/>
      <c r="TCM1" s="75"/>
      <c r="TCP1" s="75"/>
      <c r="TCS1" s="75"/>
      <c r="TCV1" s="75"/>
      <c r="TCY1" s="75"/>
      <c r="TDB1" s="75"/>
      <c r="TDN1" s="75"/>
      <c r="TDQ1" s="75"/>
      <c r="TDT1" s="75"/>
      <c r="TDW1" s="75"/>
      <c r="TEC1" s="75"/>
      <c r="TEF1" s="75"/>
      <c r="TEL1" s="75"/>
      <c r="TEO1" s="75"/>
      <c r="TER1" s="75"/>
      <c r="TEU1" s="75"/>
      <c r="TFA1" s="75"/>
      <c r="TFD1" s="75"/>
      <c r="TFJ1" s="75"/>
      <c r="TFL1" s="75"/>
      <c r="TFM1" s="75"/>
      <c r="TFO1" s="75"/>
      <c r="TFR1" s="75"/>
      <c r="TFU1" s="75"/>
      <c r="TGF1" s="75"/>
      <c r="TGH1" s="75"/>
      <c r="TGT1" s="75"/>
      <c r="TGW1" s="75"/>
      <c r="THE1" s="75"/>
      <c r="THY1" s="75"/>
      <c r="TIA1" s="75"/>
      <c r="TIB1" s="75"/>
      <c r="TIC1" s="75"/>
      <c r="TID1" s="75"/>
      <c r="TIE1" s="75"/>
      <c r="TIF1" s="75"/>
      <c r="TIX1" s="75"/>
      <c r="TIY1" s="75"/>
      <c r="TJB1" s="75"/>
      <c r="TJE1" s="75"/>
      <c r="TJG1" s="75"/>
      <c r="TJI1" s="75"/>
      <c r="TJL1" s="75"/>
      <c r="TJO1" s="75"/>
      <c r="TJR1" s="75"/>
      <c r="TJX1" s="75"/>
      <c r="TKA1" s="75"/>
      <c r="TKD1" s="75"/>
      <c r="TKI1" s="75"/>
      <c r="TKW1" s="75"/>
      <c r="TKX1" s="75"/>
      <c r="TKY1" s="75"/>
      <c r="TKZ1" s="75"/>
      <c r="TLA1" s="75"/>
      <c r="TLB1" s="75"/>
      <c r="TLC1" s="75"/>
      <c r="TLD1" s="75"/>
      <c r="TLE1" s="75"/>
      <c r="TLF1" s="75"/>
      <c r="TLG1" s="75"/>
      <c r="TLH1" s="75"/>
      <c r="TLI1" s="75"/>
      <c r="TLJ1" s="75"/>
      <c r="TLK1" s="75"/>
      <c r="TLL1" s="75"/>
      <c r="TLM1" s="75"/>
      <c r="TLN1" s="75"/>
      <c r="TLO1" s="75"/>
      <c r="TLP1" s="75"/>
      <c r="TLQ1" s="75"/>
      <c r="TLR1" s="75"/>
      <c r="TLS1" s="75"/>
      <c r="TLT1" s="75"/>
      <c r="TLU1" s="75"/>
      <c r="TLV1" s="75"/>
      <c r="TLW1" s="75"/>
      <c r="TLX1" s="75"/>
      <c r="TLY1" s="75"/>
      <c r="TLZ1" s="75"/>
      <c r="TMA1" s="75"/>
      <c r="TMB1" s="75"/>
      <c r="TMC1" s="75"/>
      <c r="TMD1" s="75"/>
      <c r="TME1" s="75"/>
      <c r="TMF1" s="75"/>
      <c r="TMG1" s="75"/>
      <c r="TMH1" s="75"/>
      <c r="TMI1" s="75"/>
      <c r="TML1" s="75"/>
      <c r="TMO1" s="75"/>
      <c r="TMR1" s="75"/>
      <c r="TMU1" s="75"/>
      <c r="TMX1" s="75"/>
      <c r="TNJ1" s="75"/>
      <c r="TNM1" s="75"/>
      <c r="TNP1" s="75"/>
      <c r="TNS1" s="75"/>
      <c r="TNY1" s="75"/>
      <c r="TOB1" s="75"/>
      <c r="TOH1" s="75"/>
      <c r="TOK1" s="75"/>
      <c r="TON1" s="75"/>
      <c r="TOQ1" s="75"/>
      <c r="TOW1" s="75"/>
      <c r="TOZ1" s="75"/>
      <c r="TPF1" s="75"/>
      <c r="TPH1" s="75"/>
      <c r="TPI1" s="75"/>
      <c r="TPK1" s="75"/>
      <c r="TPN1" s="75"/>
      <c r="TPQ1" s="75"/>
      <c r="TQB1" s="75"/>
      <c r="TQD1" s="75"/>
      <c r="TQP1" s="75"/>
      <c r="TQS1" s="75"/>
      <c r="TRA1" s="75"/>
      <c r="TRU1" s="75"/>
      <c r="TRW1" s="75"/>
      <c r="TRX1" s="75"/>
      <c r="TRY1" s="75"/>
      <c r="TRZ1" s="75"/>
      <c r="TSA1" s="75"/>
      <c r="TSB1" s="75"/>
      <c r="TST1" s="75"/>
      <c r="TSU1" s="75"/>
      <c r="TSX1" s="75"/>
      <c r="TTA1" s="75"/>
      <c r="TTC1" s="75"/>
      <c r="TTE1" s="75"/>
      <c r="TTH1" s="75"/>
      <c r="TTK1" s="75"/>
      <c r="TTN1" s="75"/>
      <c r="TTT1" s="75"/>
      <c r="TTW1" s="75"/>
      <c r="TTZ1" s="75"/>
      <c r="TUE1" s="75"/>
      <c r="TUS1" s="75"/>
      <c r="TUT1" s="75"/>
      <c r="TUU1" s="75"/>
      <c r="TUV1" s="75"/>
      <c r="TUW1" s="75"/>
      <c r="TUX1" s="75"/>
      <c r="TUY1" s="75"/>
      <c r="TUZ1" s="75"/>
      <c r="TVA1" s="75"/>
      <c r="TVB1" s="75"/>
      <c r="TVC1" s="75"/>
      <c r="TVD1" s="75"/>
      <c r="TVE1" s="75"/>
      <c r="TVF1" s="75"/>
      <c r="TVG1" s="75"/>
      <c r="TVH1" s="75"/>
      <c r="TVI1" s="75"/>
      <c r="TVJ1" s="75"/>
      <c r="TVK1" s="75"/>
      <c r="TVL1" s="75"/>
      <c r="TVM1" s="75"/>
      <c r="TVN1" s="75"/>
      <c r="TVO1" s="75"/>
      <c r="TVP1" s="75"/>
      <c r="TVQ1" s="75"/>
      <c r="TVR1" s="75"/>
      <c r="TVS1" s="75"/>
      <c r="TVT1" s="75"/>
      <c r="TVU1" s="75"/>
      <c r="TVV1" s="75"/>
      <c r="TVW1" s="75"/>
      <c r="TVX1" s="75"/>
      <c r="TVY1" s="75"/>
      <c r="TVZ1" s="75"/>
      <c r="TWA1" s="75"/>
      <c r="TWB1" s="75"/>
      <c r="TWC1" s="75"/>
      <c r="TWD1" s="75"/>
      <c r="TWE1" s="75"/>
      <c r="TWH1" s="75"/>
      <c r="TWK1" s="75"/>
      <c r="TWN1" s="75"/>
      <c r="TWQ1" s="75"/>
      <c r="TWT1" s="75"/>
      <c r="TXF1" s="75"/>
      <c r="TXI1" s="75"/>
      <c r="TXL1" s="75"/>
      <c r="TXO1" s="75"/>
      <c r="TXU1" s="75"/>
      <c r="TXX1" s="75"/>
      <c r="TYD1" s="75"/>
      <c r="TYG1" s="75"/>
      <c r="TYJ1" s="75"/>
      <c r="TYM1" s="75"/>
      <c r="TYS1" s="75"/>
      <c r="TYV1" s="75"/>
      <c r="TZB1" s="75"/>
      <c r="TZD1" s="75"/>
      <c r="TZE1" s="75"/>
      <c r="TZG1" s="75"/>
      <c r="TZJ1" s="75"/>
      <c r="TZM1" s="75"/>
      <c r="TZX1" s="75"/>
      <c r="TZZ1" s="75"/>
      <c r="UAL1" s="75"/>
      <c r="UAO1" s="75"/>
      <c r="UAW1" s="75"/>
      <c r="UBQ1" s="75"/>
      <c r="UBS1" s="75"/>
      <c r="UBT1" s="75"/>
      <c r="UBU1" s="75"/>
      <c r="UBV1" s="75"/>
      <c r="UBW1" s="75"/>
      <c r="UBX1" s="75"/>
      <c r="UCP1" s="75"/>
      <c r="UCQ1" s="75"/>
      <c r="UCT1" s="75"/>
      <c r="UCW1" s="75"/>
      <c r="UCY1" s="75"/>
      <c r="UDA1" s="75"/>
      <c r="UDD1" s="75"/>
      <c r="UDG1" s="75"/>
      <c r="UDJ1" s="75"/>
      <c r="UDP1" s="75"/>
      <c r="UDS1" s="75"/>
      <c r="UDV1" s="75"/>
      <c r="UEA1" s="75"/>
      <c r="UEO1" s="75"/>
      <c r="UEP1" s="75"/>
      <c r="UEQ1" s="75"/>
      <c r="UER1" s="75"/>
      <c r="UES1" s="75"/>
      <c r="UET1" s="75"/>
      <c r="UEU1" s="75"/>
      <c r="UEV1" s="75"/>
      <c r="UEW1" s="75"/>
      <c r="UEX1" s="75"/>
      <c r="UEY1" s="75"/>
      <c r="UEZ1" s="75"/>
      <c r="UFA1" s="75"/>
      <c r="UFB1" s="75"/>
      <c r="UFC1" s="75"/>
      <c r="UFD1" s="75"/>
      <c r="UFE1" s="75"/>
      <c r="UFF1" s="75"/>
      <c r="UFG1" s="75"/>
      <c r="UFH1" s="75"/>
      <c r="UFI1" s="75"/>
      <c r="UFJ1" s="75"/>
      <c r="UFK1" s="75"/>
      <c r="UFL1" s="75"/>
      <c r="UFM1" s="75"/>
      <c r="UFN1" s="75"/>
      <c r="UFO1" s="75"/>
      <c r="UFP1" s="75"/>
      <c r="UFQ1" s="75"/>
      <c r="UFR1" s="75"/>
      <c r="UFS1" s="75"/>
      <c r="UFT1" s="75"/>
      <c r="UFU1" s="75"/>
      <c r="UFV1" s="75"/>
      <c r="UFW1" s="75"/>
      <c r="UFX1" s="75"/>
      <c r="UFY1" s="75"/>
      <c r="UFZ1" s="75"/>
      <c r="UGA1" s="75"/>
      <c r="UGD1" s="75"/>
      <c r="UGG1" s="75"/>
      <c r="UGJ1" s="75"/>
      <c r="UGM1" s="75"/>
      <c r="UGP1" s="75"/>
      <c r="UHB1" s="75"/>
      <c r="UHE1" s="75"/>
      <c r="UHH1" s="75"/>
      <c r="UHK1" s="75"/>
      <c r="UHQ1" s="75"/>
      <c r="UHT1" s="75"/>
      <c r="UHZ1" s="75"/>
      <c r="UIC1" s="75"/>
      <c r="UIF1" s="75"/>
      <c r="UII1" s="75"/>
      <c r="UIO1" s="75"/>
      <c r="UIR1" s="75"/>
      <c r="UIX1" s="75"/>
      <c r="UIZ1" s="75"/>
      <c r="UJA1" s="75"/>
      <c r="UJC1" s="75"/>
      <c r="UJF1" s="75"/>
      <c r="UJI1" s="75"/>
      <c r="UJT1" s="75"/>
      <c r="UJV1" s="75"/>
      <c r="UKH1" s="75"/>
      <c r="UKK1" s="75"/>
      <c r="UKS1" s="75"/>
      <c r="ULM1" s="75"/>
      <c r="ULO1" s="75"/>
      <c r="ULP1" s="75"/>
      <c r="ULQ1" s="75"/>
      <c r="ULR1" s="75"/>
      <c r="ULS1" s="75"/>
      <c r="ULT1" s="75"/>
      <c r="UML1" s="75"/>
      <c r="UMM1" s="75"/>
      <c r="UMP1" s="75"/>
      <c r="UMS1" s="75"/>
      <c r="UMU1" s="75"/>
      <c r="UMW1" s="75"/>
      <c r="UMZ1" s="75"/>
      <c r="UNC1" s="75"/>
      <c r="UNF1" s="75"/>
      <c r="UNL1" s="75"/>
      <c r="UNO1" s="75"/>
      <c r="UNR1" s="75"/>
      <c r="UNW1" s="75"/>
      <c r="UOK1" s="75"/>
      <c r="UOL1" s="75"/>
      <c r="UOM1" s="75"/>
      <c r="UON1" s="75"/>
      <c r="UOO1" s="75"/>
      <c r="UOP1" s="75"/>
      <c r="UOQ1" s="75"/>
      <c r="UOR1" s="75"/>
      <c r="UOS1" s="75"/>
      <c r="UOT1" s="75"/>
      <c r="UOU1" s="75"/>
      <c r="UOV1" s="75"/>
      <c r="UOW1" s="75"/>
      <c r="UOX1" s="75"/>
      <c r="UOY1" s="75"/>
      <c r="UOZ1" s="75"/>
      <c r="UPA1" s="75"/>
      <c r="UPB1" s="75"/>
      <c r="UPC1" s="75"/>
      <c r="UPD1" s="75"/>
      <c r="UPE1" s="75"/>
      <c r="UPF1" s="75"/>
      <c r="UPG1" s="75"/>
      <c r="UPH1" s="75"/>
      <c r="UPI1" s="75"/>
      <c r="UPJ1" s="75"/>
      <c r="UPK1" s="75"/>
      <c r="UPL1" s="75"/>
      <c r="UPM1" s="75"/>
      <c r="UPN1" s="75"/>
      <c r="UPO1" s="75"/>
      <c r="UPP1" s="75"/>
      <c r="UPQ1" s="75"/>
      <c r="UPR1" s="75"/>
      <c r="UPS1" s="75"/>
      <c r="UPT1" s="75"/>
      <c r="UPU1" s="75"/>
      <c r="UPV1" s="75"/>
      <c r="UPW1" s="75"/>
      <c r="UPZ1" s="75"/>
      <c r="UQC1" s="75"/>
      <c r="UQF1" s="75"/>
      <c r="UQI1" s="75"/>
      <c r="UQL1" s="75"/>
      <c r="UQX1" s="75"/>
      <c r="URA1" s="75"/>
      <c r="URD1" s="75"/>
      <c r="URG1" s="75"/>
      <c r="URM1" s="75"/>
      <c r="URP1" s="75"/>
      <c r="URV1" s="75"/>
      <c r="URY1" s="75"/>
      <c r="USB1" s="75"/>
      <c r="USE1" s="75"/>
      <c r="USK1" s="75"/>
      <c r="USN1" s="75"/>
      <c r="UST1" s="75"/>
      <c r="USV1" s="75"/>
      <c r="USW1" s="75"/>
      <c r="USY1" s="75"/>
      <c r="UTB1" s="75"/>
      <c r="UTE1" s="75"/>
      <c r="UTP1" s="75"/>
      <c r="UTR1" s="75"/>
      <c r="UUD1" s="75"/>
      <c r="UUG1" s="75"/>
      <c r="UUO1" s="75"/>
      <c r="UVI1" s="75"/>
      <c r="UVK1" s="75"/>
      <c r="UVL1" s="75"/>
      <c r="UVM1" s="75"/>
      <c r="UVN1" s="75"/>
      <c r="UVO1" s="75"/>
      <c r="UVP1" s="75"/>
      <c r="UWH1" s="75"/>
      <c r="UWI1" s="75"/>
      <c r="UWL1" s="75"/>
      <c r="UWO1" s="75"/>
      <c r="UWQ1" s="75"/>
      <c r="UWS1" s="75"/>
      <c r="UWV1" s="75"/>
      <c r="UWY1" s="75"/>
      <c r="UXB1" s="75"/>
      <c r="UXH1" s="75"/>
      <c r="UXK1" s="75"/>
      <c r="UXN1" s="75"/>
      <c r="UXS1" s="75"/>
      <c r="UYG1" s="75"/>
      <c r="UYH1" s="75"/>
      <c r="UYI1" s="75"/>
      <c r="UYJ1" s="75"/>
      <c r="UYK1" s="75"/>
      <c r="UYL1" s="75"/>
      <c r="UYM1" s="75"/>
      <c r="UYN1" s="75"/>
      <c r="UYO1" s="75"/>
      <c r="UYP1" s="75"/>
      <c r="UYQ1" s="75"/>
      <c r="UYR1" s="75"/>
      <c r="UYS1" s="75"/>
      <c r="UYT1" s="75"/>
      <c r="UYU1" s="75"/>
      <c r="UYV1" s="75"/>
      <c r="UYW1" s="75"/>
      <c r="UYX1" s="75"/>
      <c r="UYY1" s="75"/>
      <c r="UYZ1" s="75"/>
      <c r="UZA1" s="75"/>
      <c r="UZB1" s="75"/>
      <c r="UZC1" s="75"/>
      <c r="UZD1" s="75"/>
      <c r="UZE1" s="75"/>
      <c r="UZF1" s="75"/>
      <c r="UZG1" s="75"/>
      <c r="UZH1" s="75"/>
      <c r="UZI1" s="75"/>
      <c r="UZJ1" s="75"/>
      <c r="UZK1" s="75"/>
      <c r="UZL1" s="75"/>
      <c r="UZM1" s="75"/>
      <c r="UZN1" s="75"/>
      <c r="UZO1" s="75"/>
      <c r="UZP1" s="75"/>
      <c r="UZQ1" s="75"/>
      <c r="UZR1" s="75"/>
      <c r="UZS1" s="75"/>
      <c r="UZV1" s="75"/>
      <c r="UZY1" s="75"/>
      <c r="VAB1" s="75"/>
      <c r="VAE1" s="75"/>
      <c r="VAH1" s="75"/>
      <c r="VAT1" s="75"/>
      <c r="VAW1" s="75"/>
      <c r="VAZ1" s="75"/>
      <c r="VBC1" s="75"/>
      <c r="VBI1" s="75"/>
      <c r="VBL1" s="75"/>
      <c r="VBR1" s="75"/>
      <c r="VBU1" s="75"/>
      <c r="VBX1" s="75"/>
      <c r="VCA1" s="75"/>
      <c r="VCG1" s="75"/>
      <c r="VCJ1" s="75"/>
      <c r="VCP1" s="75"/>
      <c r="VCR1" s="75"/>
      <c r="VCS1" s="75"/>
      <c r="VCU1" s="75"/>
      <c r="VCX1" s="75"/>
      <c r="VDA1" s="75"/>
      <c r="VDL1" s="75"/>
      <c r="VDN1" s="75"/>
      <c r="VDZ1" s="75"/>
      <c r="VEC1" s="75"/>
      <c r="VEK1" s="75"/>
      <c r="VFE1" s="75"/>
      <c r="VFG1" s="75"/>
      <c r="VFH1" s="75"/>
      <c r="VFI1" s="75"/>
      <c r="VFJ1" s="75"/>
      <c r="VFK1" s="75"/>
      <c r="VFL1" s="75"/>
      <c r="VGD1" s="75"/>
      <c r="VGE1" s="75"/>
      <c r="VGH1" s="75"/>
      <c r="VGK1" s="75"/>
      <c r="VGM1" s="75"/>
      <c r="VGO1" s="75"/>
      <c r="VGR1" s="75"/>
      <c r="VGU1" s="75"/>
      <c r="VGX1" s="75"/>
      <c r="VHD1" s="75"/>
      <c r="VHG1" s="75"/>
      <c r="VHJ1" s="75"/>
      <c r="VHO1" s="75"/>
      <c r="VIC1" s="75"/>
      <c r="VID1" s="75"/>
      <c r="VIE1" s="75"/>
      <c r="VIF1" s="75"/>
      <c r="VIG1" s="75"/>
      <c r="VIH1" s="75"/>
      <c r="VII1" s="75"/>
      <c r="VIJ1" s="75"/>
      <c r="VIK1" s="75"/>
      <c r="VIL1" s="75"/>
      <c r="VIM1" s="75"/>
      <c r="VIN1" s="75"/>
      <c r="VIO1" s="75"/>
      <c r="VIP1" s="75"/>
      <c r="VIQ1" s="75"/>
      <c r="VIR1" s="75"/>
      <c r="VIS1" s="75"/>
      <c r="VIT1" s="75"/>
      <c r="VIU1" s="75"/>
      <c r="VIV1" s="75"/>
      <c r="VIW1" s="75"/>
      <c r="VIX1" s="75"/>
      <c r="VIY1" s="75"/>
      <c r="VIZ1" s="75"/>
      <c r="VJA1" s="75"/>
      <c r="VJB1" s="75"/>
      <c r="VJC1" s="75"/>
      <c r="VJD1" s="75"/>
      <c r="VJE1" s="75"/>
      <c r="VJF1" s="75"/>
      <c r="VJG1" s="75"/>
      <c r="VJH1" s="75"/>
      <c r="VJI1" s="75"/>
      <c r="VJJ1" s="75"/>
      <c r="VJK1" s="75"/>
      <c r="VJL1" s="75"/>
      <c r="VJM1" s="75"/>
      <c r="VJN1" s="75"/>
      <c r="VJO1" s="75"/>
      <c r="VJR1" s="75"/>
      <c r="VJU1" s="75"/>
      <c r="VJX1" s="75"/>
      <c r="VKA1" s="75"/>
      <c r="VKD1" s="75"/>
      <c r="VKP1" s="75"/>
      <c r="VKS1" s="75"/>
      <c r="VKV1" s="75"/>
      <c r="VKY1" s="75"/>
      <c r="VLE1" s="75"/>
      <c r="VLH1" s="75"/>
      <c r="VLN1" s="75"/>
      <c r="VLQ1" s="75"/>
      <c r="VLT1" s="75"/>
      <c r="VLW1" s="75"/>
      <c r="VMC1" s="75"/>
      <c r="VMF1" s="75"/>
      <c r="VML1" s="75"/>
      <c r="VMN1" s="75"/>
      <c r="VMO1" s="75"/>
      <c r="VMQ1" s="75"/>
      <c r="VMT1" s="75"/>
      <c r="VMW1" s="75"/>
      <c r="VNH1" s="75"/>
      <c r="VNJ1" s="75"/>
      <c r="VNV1" s="75"/>
      <c r="VNY1" s="75"/>
      <c r="VOG1" s="75"/>
      <c r="VPA1" s="75"/>
      <c r="VPC1" s="75"/>
      <c r="VPD1" s="75"/>
      <c r="VPE1" s="75"/>
      <c r="VPF1" s="75"/>
      <c r="VPG1" s="75"/>
      <c r="VPH1" s="75"/>
      <c r="VPZ1" s="75"/>
      <c r="VQA1" s="75"/>
      <c r="VQD1" s="75"/>
      <c r="VQG1" s="75"/>
      <c r="VQI1" s="75"/>
      <c r="VQK1" s="75"/>
      <c r="VQN1" s="75"/>
      <c r="VQQ1" s="75"/>
      <c r="VQT1" s="75"/>
      <c r="VQZ1" s="75"/>
      <c r="VRC1" s="75"/>
      <c r="VRF1" s="75"/>
      <c r="VRK1" s="75"/>
      <c r="VRY1" s="75"/>
      <c r="VRZ1" s="75"/>
      <c r="VSA1" s="75"/>
      <c r="VSB1" s="75"/>
      <c r="VSC1" s="75"/>
      <c r="VSD1" s="75"/>
      <c r="VSE1" s="75"/>
      <c r="VSF1" s="75"/>
      <c r="VSG1" s="75"/>
      <c r="VSH1" s="75"/>
      <c r="VSI1" s="75"/>
      <c r="VSJ1" s="75"/>
      <c r="VSK1" s="75"/>
      <c r="VSL1" s="75"/>
      <c r="VSM1" s="75"/>
      <c r="VSN1" s="75"/>
      <c r="VSO1" s="75"/>
      <c r="VSP1" s="75"/>
      <c r="VSQ1" s="75"/>
      <c r="VSR1" s="75"/>
      <c r="VSS1" s="75"/>
      <c r="VST1" s="75"/>
      <c r="VSU1" s="75"/>
      <c r="VSV1" s="75"/>
      <c r="VSW1" s="75"/>
      <c r="VSX1" s="75"/>
      <c r="VSY1" s="75"/>
      <c r="VSZ1" s="75"/>
      <c r="VTA1" s="75"/>
      <c r="VTB1" s="75"/>
      <c r="VTC1" s="75"/>
      <c r="VTD1" s="75"/>
      <c r="VTE1" s="75"/>
      <c r="VTF1" s="75"/>
      <c r="VTG1" s="75"/>
      <c r="VTH1" s="75"/>
      <c r="VTI1" s="75"/>
      <c r="VTJ1" s="75"/>
      <c r="VTK1" s="75"/>
      <c r="VTN1" s="75"/>
      <c r="VTQ1" s="75"/>
      <c r="VTT1" s="75"/>
      <c r="VTW1" s="75"/>
      <c r="VTZ1" s="75"/>
      <c r="VUL1" s="75"/>
      <c r="VUO1" s="75"/>
      <c r="VUR1" s="75"/>
      <c r="VUU1" s="75"/>
      <c r="VVA1" s="75"/>
      <c r="VVD1" s="75"/>
      <c r="VVJ1" s="75"/>
      <c r="VVM1" s="75"/>
      <c r="VVP1" s="75"/>
      <c r="VVS1" s="75"/>
      <c r="VVY1" s="75"/>
      <c r="VWB1" s="75"/>
      <c r="VWH1" s="75"/>
      <c r="VWJ1" s="75"/>
      <c r="VWK1" s="75"/>
      <c r="VWM1" s="75"/>
      <c r="VWP1" s="75"/>
      <c r="VWS1" s="75"/>
      <c r="VXD1" s="75"/>
      <c r="VXF1" s="75"/>
      <c r="VXR1" s="75"/>
      <c r="VXU1" s="75"/>
      <c r="VYC1" s="75"/>
      <c r="VYW1" s="75"/>
      <c r="VYY1" s="75"/>
      <c r="VYZ1" s="75"/>
      <c r="VZA1" s="75"/>
      <c r="VZB1" s="75"/>
      <c r="VZC1" s="75"/>
      <c r="VZD1" s="75"/>
      <c r="VZV1" s="75"/>
      <c r="VZW1" s="75"/>
      <c r="VZZ1" s="75"/>
      <c r="WAC1" s="75"/>
      <c r="WAE1" s="75"/>
      <c r="WAG1" s="75"/>
      <c r="WAJ1" s="75"/>
      <c r="WAM1" s="75"/>
      <c r="WAP1" s="75"/>
      <c r="WAV1" s="75"/>
      <c r="WAY1" s="75"/>
      <c r="WBB1" s="75"/>
      <c r="WBG1" s="75"/>
      <c r="WBU1" s="75"/>
      <c r="WBV1" s="75"/>
      <c r="WBW1" s="75"/>
      <c r="WBX1" s="75"/>
      <c r="WBY1" s="75"/>
      <c r="WBZ1" s="75"/>
      <c r="WCA1" s="75"/>
      <c r="WCB1" s="75"/>
      <c r="WCC1" s="75"/>
      <c r="WCD1" s="75"/>
      <c r="WCE1" s="75"/>
      <c r="WCF1" s="75"/>
      <c r="WCG1" s="75"/>
      <c r="WCH1" s="75"/>
      <c r="WCI1" s="75"/>
      <c r="WCJ1" s="75"/>
      <c r="WCK1" s="75"/>
      <c r="WCL1" s="75"/>
      <c r="WCM1" s="75"/>
      <c r="WCN1" s="75"/>
      <c r="WCO1" s="75"/>
      <c r="WCP1" s="75"/>
      <c r="WCQ1" s="75"/>
      <c r="WCR1" s="75"/>
      <c r="WCS1" s="75"/>
      <c r="WCT1" s="75"/>
      <c r="WCU1" s="75"/>
      <c r="WCV1" s="75"/>
      <c r="WCW1" s="75"/>
      <c r="WCX1" s="75"/>
      <c r="WCY1" s="75"/>
      <c r="WCZ1" s="75"/>
      <c r="WDA1" s="75"/>
      <c r="WDB1" s="75"/>
      <c r="WDC1" s="75"/>
      <c r="WDD1" s="75"/>
      <c r="WDE1" s="75"/>
      <c r="WDF1" s="75"/>
      <c r="WDG1" s="75"/>
      <c r="WDJ1" s="75"/>
      <c r="WDM1" s="75"/>
      <c r="WDP1" s="75"/>
      <c r="WDS1" s="75"/>
      <c r="WDV1" s="75"/>
      <c r="WEH1" s="75"/>
      <c r="WEK1" s="75"/>
      <c r="WEN1" s="75"/>
      <c r="WEQ1" s="75"/>
      <c r="WEW1" s="75"/>
      <c r="WEZ1" s="75"/>
      <c r="WFF1" s="75"/>
      <c r="WFI1" s="75"/>
      <c r="WFL1" s="75"/>
      <c r="WFO1" s="75"/>
      <c r="WFU1" s="75"/>
      <c r="WFX1" s="75"/>
      <c r="WGD1" s="75"/>
      <c r="WGF1" s="75"/>
      <c r="WGG1" s="75"/>
      <c r="WGI1" s="75"/>
      <c r="WGL1" s="75"/>
      <c r="WGO1" s="75"/>
      <c r="WGZ1" s="75"/>
      <c r="WHB1" s="75"/>
      <c r="WHN1" s="75"/>
      <c r="WHQ1" s="75"/>
      <c r="WHY1" s="75"/>
      <c r="WIS1" s="75"/>
      <c r="WIU1" s="75"/>
      <c r="WIV1" s="75"/>
      <c r="WIW1" s="75"/>
      <c r="WIX1" s="75"/>
      <c r="WIY1" s="75"/>
      <c r="WIZ1" s="75"/>
      <c r="WJR1" s="75"/>
      <c r="WJS1" s="75"/>
      <c r="WJV1" s="75"/>
      <c r="WJY1" s="75"/>
      <c r="WKA1" s="75"/>
      <c r="WKC1" s="75"/>
      <c r="WKF1" s="75"/>
      <c r="WKI1" s="75"/>
      <c r="WKL1" s="75"/>
      <c r="WKR1" s="75"/>
      <c r="WKU1" s="75"/>
      <c r="WKX1" s="75"/>
      <c r="WLC1" s="75"/>
      <c r="WLQ1" s="75"/>
      <c r="WLR1" s="75"/>
      <c r="WLS1" s="75"/>
      <c r="WLT1" s="75"/>
      <c r="WLU1" s="75"/>
      <c r="WLV1" s="75"/>
      <c r="WLW1" s="75"/>
      <c r="WLX1" s="75"/>
      <c r="WLY1" s="75"/>
      <c r="WLZ1" s="75"/>
      <c r="WMA1" s="75"/>
      <c r="WMB1" s="75"/>
      <c r="WMC1" s="75"/>
      <c r="WMD1" s="75"/>
      <c r="WME1" s="75"/>
      <c r="WMF1" s="75"/>
      <c r="WMG1" s="75"/>
      <c r="WMH1" s="75"/>
      <c r="WMI1" s="75"/>
      <c r="WMJ1" s="75"/>
      <c r="WMK1" s="75"/>
      <c r="WML1" s="75"/>
      <c r="WMM1" s="75"/>
      <c r="WMN1" s="75"/>
      <c r="WMO1" s="75"/>
      <c r="WMP1" s="75"/>
      <c r="WMQ1" s="75"/>
      <c r="WMR1" s="75"/>
      <c r="WMS1" s="75"/>
      <c r="WMT1" s="75"/>
      <c r="WMU1" s="75"/>
      <c r="WMV1" s="75"/>
      <c r="WMW1" s="75"/>
      <c r="WMX1" s="75"/>
      <c r="WMY1" s="75"/>
      <c r="WMZ1" s="75"/>
      <c r="WNA1" s="75"/>
      <c r="WNB1" s="75"/>
      <c r="WNC1" s="75"/>
      <c r="WNF1" s="75"/>
      <c r="WNI1" s="75"/>
      <c r="WNL1" s="75"/>
      <c r="WNO1" s="75"/>
      <c r="WNR1" s="75"/>
      <c r="WOD1" s="75"/>
      <c r="WOG1" s="75"/>
      <c r="WOJ1" s="75"/>
      <c r="WOM1" s="75"/>
      <c r="WOS1" s="75"/>
      <c r="WOV1" s="75"/>
      <c r="WPB1" s="75"/>
      <c r="WPE1" s="75"/>
      <c r="WPH1" s="75"/>
      <c r="WPK1" s="75"/>
      <c r="WPQ1" s="75"/>
      <c r="WPT1" s="75"/>
      <c r="WPZ1" s="75"/>
      <c r="WQB1" s="75"/>
      <c r="WQC1" s="75"/>
      <c r="WQE1" s="75"/>
      <c r="WQH1" s="75"/>
      <c r="WQK1" s="75"/>
      <c r="WQV1" s="75"/>
      <c r="WQX1" s="75"/>
      <c r="WRJ1" s="75"/>
      <c r="WRM1" s="75"/>
      <c r="WRU1" s="75"/>
      <c r="WSO1" s="75"/>
      <c r="WSQ1" s="75"/>
      <c r="WSR1" s="75"/>
      <c r="WSS1" s="75"/>
      <c r="WST1" s="75"/>
      <c r="WSU1" s="75"/>
      <c r="WSV1" s="75"/>
      <c r="WTN1" s="75"/>
      <c r="WTO1" s="75"/>
      <c r="WTR1" s="75"/>
      <c r="WTU1" s="75"/>
      <c r="WTW1" s="75"/>
      <c r="WTY1" s="75"/>
      <c r="WUB1" s="75"/>
      <c r="WUE1" s="75"/>
      <c r="WUH1" s="75"/>
      <c r="WUN1" s="75"/>
      <c r="WUQ1" s="75"/>
      <c r="WUT1" s="75"/>
      <c r="WUY1" s="75"/>
    </row>
    <row r="2" spans="1:1015 1029:2039 2053:3063 3077:4087 4101:5111 5125:6135 6149:7159 7173:8183 8197:9207 9221:10231 10245:11255 11269:12279 12293:13303 13317:14327 14341:15351 15365:16119" s="41" customFormat="1" ht="77.25" customHeight="1">
      <c r="A2" s="191" t="s">
        <v>0</v>
      </c>
      <c r="B2" s="79" t="s">
        <v>323</v>
      </c>
      <c r="C2" s="80" t="s">
        <v>1</v>
      </c>
      <c r="D2" s="81" t="s">
        <v>308</v>
      </c>
      <c r="E2" s="51" t="s">
        <v>309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T2" s="88"/>
      <c r="AW2" s="88"/>
      <c r="AZ2" s="88"/>
      <c r="BC2" s="88"/>
      <c r="BF2" s="88"/>
      <c r="BR2" s="88"/>
      <c r="BU2" s="88"/>
      <c r="BX2" s="88"/>
      <c r="CA2" s="88"/>
      <c r="CG2" s="88"/>
      <c r="CJ2" s="88"/>
      <c r="CP2" s="88"/>
      <c r="CS2" s="88"/>
      <c r="CV2" s="88"/>
      <c r="CY2" s="88"/>
      <c r="DE2" s="88"/>
      <c r="DH2" s="88"/>
      <c r="DN2" s="88"/>
      <c r="DP2" s="88"/>
      <c r="DQ2" s="88"/>
      <c r="DS2" s="88"/>
      <c r="DV2" s="88"/>
      <c r="DY2" s="88"/>
      <c r="EJ2" s="88"/>
      <c r="EL2" s="88"/>
      <c r="EX2" s="88"/>
      <c r="FA2" s="88"/>
      <c r="FI2" s="88"/>
      <c r="GC2" s="88"/>
      <c r="GE2" s="88"/>
      <c r="GF2" s="88"/>
      <c r="GG2" s="88"/>
      <c r="GH2" s="88"/>
      <c r="GI2" s="88"/>
      <c r="GJ2" s="88"/>
      <c r="HB2" s="88"/>
      <c r="HC2" s="88"/>
      <c r="HF2" s="88"/>
      <c r="HI2" s="88"/>
      <c r="HK2" s="88"/>
      <c r="HM2" s="88"/>
      <c r="HP2" s="88"/>
      <c r="HS2" s="88"/>
      <c r="HV2" s="88"/>
      <c r="IB2" s="88"/>
      <c r="IE2" s="88"/>
      <c r="IH2" s="88"/>
      <c r="IM2" s="88"/>
      <c r="JA2" s="88"/>
      <c r="JB2" s="88"/>
      <c r="JC2" s="88"/>
      <c r="JD2" s="88"/>
      <c r="JE2" s="88"/>
      <c r="JF2" s="88"/>
      <c r="JG2" s="88"/>
      <c r="JH2" s="88"/>
      <c r="JI2" s="88"/>
      <c r="JJ2" s="88"/>
      <c r="JK2" s="88"/>
      <c r="JL2" s="88"/>
      <c r="JM2" s="88"/>
      <c r="JN2" s="88"/>
      <c r="JO2" s="88"/>
      <c r="JP2" s="88"/>
      <c r="JQ2" s="88"/>
      <c r="JR2" s="88"/>
      <c r="JS2" s="88"/>
      <c r="JT2" s="88"/>
      <c r="JU2" s="88"/>
      <c r="JV2" s="88"/>
      <c r="JW2" s="88"/>
      <c r="JX2" s="88"/>
      <c r="JY2" s="88"/>
      <c r="JZ2" s="88"/>
      <c r="KA2" s="88"/>
      <c r="KB2" s="88"/>
      <c r="KC2" s="88"/>
      <c r="KD2" s="88"/>
      <c r="KE2" s="88"/>
      <c r="KF2" s="88"/>
      <c r="KG2" s="88"/>
      <c r="KH2" s="88"/>
      <c r="KI2" s="88"/>
      <c r="KJ2" s="88"/>
      <c r="KK2" s="88"/>
      <c r="KL2" s="88"/>
      <c r="KM2" s="88"/>
      <c r="KP2" s="88"/>
      <c r="KS2" s="88"/>
      <c r="KV2" s="88"/>
      <c r="KY2" s="88"/>
      <c r="LB2" s="88"/>
      <c r="LN2" s="88"/>
      <c r="LQ2" s="88"/>
      <c r="LT2" s="88"/>
      <c r="LW2" s="88"/>
      <c r="MC2" s="88"/>
      <c r="MF2" s="88"/>
      <c r="ML2" s="88"/>
      <c r="MO2" s="88"/>
      <c r="MR2" s="88"/>
      <c r="MU2" s="88"/>
      <c r="NA2" s="88"/>
      <c r="ND2" s="88"/>
      <c r="NJ2" s="88"/>
      <c r="NL2" s="88"/>
      <c r="NM2" s="88"/>
      <c r="NO2" s="88"/>
      <c r="NR2" s="88"/>
      <c r="NU2" s="88"/>
      <c r="OF2" s="88"/>
      <c r="OH2" s="88"/>
      <c r="OT2" s="88"/>
      <c r="OW2" s="88"/>
      <c r="PE2" s="88"/>
      <c r="PY2" s="88"/>
      <c r="QA2" s="88"/>
      <c r="QB2" s="88"/>
      <c r="QC2" s="88"/>
      <c r="QD2" s="88"/>
      <c r="QE2" s="88"/>
      <c r="QF2" s="88"/>
      <c r="QX2" s="88"/>
      <c r="QY2" s="88"/>
      <c r="RB2" s="88"/>
      <c r="RE2" s="88"/>
      <c r="RG2" s="88"/>
      <c r="RI2" s="88"/>
      <c r="RL2" s="88"/>
      <c r="RO2" s="88"/>
      <c r="RR2" s="88"/>
      <c r="RX2" s="88"/>
      <c r="SA2" s="88"/>
      <c r="SD2" s="88"/>
      <c r="SI2" s="88"/>
      <c r="SW2" s="88"/>
      <c r="SX2" s="88"/>
      <c r="SY2" s="88"/>
      <c r="SZ2" s="88"/>
      <c r="TA2" s="88"/>
      <c r="TB2" s="88"/>
      <c r="TC2" s="88"/>
      <c r="TD2" s="88"/>
      <c r="TE2" s="88"/>
      <c r="TF2" s="88"/>
      <c r="TG2" s="88"/>
      <c r="TH2" s="88"/>
      <c r="TI2" s="88"/>
      <c r="TJ2" s="88"/>
      <c r="TK2" s="88"/>
      <c r="TL2" s="88"/>
      <c r="TM2" s="88"/>
      <c r="TN2" s="88"/>
      <c r="TO2" s="88"/>
      <c r="TP2" s="88"/>
      <c r="TQ2" s="88"/>
      <c r="TR2" s="88"/>
      <c r="TS2" s="88"/>
      <c r="TT2" s="88"/>
      <c r="TU2" s="88"/>
      <c r="TV2" s="88"/>
      <c r="TW2" s="88"/>
      <c r="TX2" s="88"/>
      <c r="TY2" s="88"/>
      <c r="TZ2" s="88"/>
      <c r="UA2" s="88"/>
      <c r="UB2" s="88"/>
      <c r="UC2" s="88"/>
      <c r="UD2" s="88"/>
      <c r="UE2" s="88"/>
      <c r="UF2" s="88"/>
      <c r="UG2" s="88"/>
      <c r="UH2" s="88"/>
      <c r="UI2" s="88"/>
      <c r="UL2" s="88"/>
      <c r="UO2" s="88"/>
      <c r="UR2" s="88"/>
      <c r="UU2" s="88"/>
      <c r="UX2" s="88"/>
      <c r="VJ2" s="88"/>
      <c r="VM2" s="88"/>
      <c r="VP2" s="88"/>
      <c r="VS2" s="88"/>
      <c r="VY2" s="88"/>
      <c r="WB2" s="88"/>
      <c r="WH2" s="88"/>
      <c r="WK2" s="88"/>
      <c r="WN2" s="88"/>
      <c r="WQ2" s="88"/>
      <c r="WW2" s="88"/>
      <c r="WZ2" s="88"/>
      <c r="XF2" s="88"/>
      <c r="XH2" s="88"/>
      <c r="XI2" s="88"/>
      <c r="XK2" s="88"/>
      <c r="XN2" s="88"/>
      <c r="XQ2" s="88"/>
      <c r="YB2" s="88"/>
      <c r="YD2" s="88"/>
      <c r="YP2" s="88"/>
      <c r="YS2" s="88"/>
      <c r="ZA2" s="88"/>
      <c r="ZU2" s="88"/>
      <c r="ZW2" s="88"/>
      <c r="ZX2" s="88"/>
      <c r="ZY2" s="88"/>
      <c r="ZZ2" s="88"/>
      <c r="AAA2" s="88"/>
      <c r="AAB2" s="88"/>
      <c r="AAT2" s="88"/>
      <c r="AAU2" s="88"/>
      <c r="AAX2" s="88"/>
      <c r="ABA2" s="88"/>
      <c r="ABC2" s="88"/>
      <c r="ABE2" s="88"/>
      <c r="ABH2" s="88"/>
      <c r="ABK2" s="88"/>
      <c r="ABN2" s="88"/>
      <c r="ABT2" s="88"/>
      <c r="ABW2" s="88"/>
      <c r="ABZ2" s="88"/>
      <c r="ACE2" s="88"/>
      <c r="ACS2" s="88"/>
      <c r="ACT2" s="88"/>
      <c r="ACU2" s="88"/>
      <c r="ACV2" s="88"/>
      <c r="ACW2" s="88"/>
      <c r="ACX2" s="88"/>
      <c r="ACY2" s="88"/>
      <c r="ACZ2" s="88"/>
      <c r="ADA2" s="88"/>
      <c r="ADB2" s="88"/>
      <c r="ADC2" s="88"/>
      <c r="ADD2" s="88"/>
      <c r="ADE2" s="88"/>
      <c r="ADF2" s="88"/>
      <c r="ADG2" s="88"/>
      <c r="ADH2" s="88"/>
      <c r="ADI2" s="88"/>
      <c r="ADJ2" s="88"/>
      <c r="ADK2" s="88"/>
      <c r="ADL2" s="88"/>
      <c r="ADM2" s="88"/>
      <c r="ADN2" s="88"/>
      <c r="ADO2" s="88"/>
      <c r="ADP2" s="88"/>
      <c r="ADQ2" s="88"/>
      <c r="ADR2" s="88"/>
      <c r="ADS2" s="88"/>
      <c r="ADT2" s="88"/>
      <c r="ADU2" s="88"/>
      <c r="ADV2" s="88"/>
      <c r="ADW2" s="88"/>
      <c r="ADX2" s="88"/>
      <c r="ADY2" s="88"/>
      <c r="ADZ2" s="88"/>
      <c r="AEA2" s="88"/>
      <c r="AEB2" s="88"/>
      <c r="AEC2" s="88"/>
      <c r="AED2" s="88"/>
      <c r="AEE2" s="88"/>
      <c r="AEH2" s="88"/>
      <c r="AEK2" s="88"/>
      <c r="AEN2" s="88"/>
      <c r="AEQ2" s="88"/>
      <c r="AET2" s="88"/>
      <c r="AFF2" s="88"/>
      <c r="AFI2" s="88"/>
      <c r="AFL2" s="88"/>
      <c r="AFO2" s="88"/>
      <c r="AFU2" s="88"/>
      <c r="AFX2" s="88"/>
      <c r="AGD2" s="88"/>
      <c r="AGG2" s="88"/>
      <c r="AGJ2" s="88"/>
      <c r="AGM2" s="88"/>
      <c r="AGS2" s="88"/>
      <c r="AGV2" s="88"/>
      <c r="AHB2" s="88"/>
      <c r="AHD2" s="88"/>
      <c r="AHE2" s="88"/>
      <c r="AHG2" s="88"/>
      <c r="AHJ2" s="88"/>
      <c r="AHM2" s="88"/>
      <c r="AHX2" s="88"/>
      <c r="AHZ2" s="88"/>
      <c r="AIL2" s="88"/>
      <c r="AIO2" s="88"/>
      <c r="AIW2" s="88"/>
      <c r="AJQ2" s="88"/>
      <c r="AJS2" s="88"/>
      <c r="AJT2" s="88"/>
      <c r="AJU2" s="88"/>
      <c r="AJV2" s="88"/>
      <c r="AJW2" s="88"/>
      <c r="AJX2" s="88"/>
      <c r="AKP2" s="88"/>
      <c r="AKQ2" s="88"/>
      <c r="AKT2" s="88"/>
      <c r="AKW2" s="88"/>
      <c r="AKY2" s="88"/>
      <c r="ALA2" s="88"/>
      <c r="ALD2" s="88"/>
      <c r="ALG2" s="88"/>
      <c r="ALJ2" s="88"/>
      <c r="ALP2" s="88"/>
      <c r="ALS2" s="88"/>
      <c r="ALV2" s="88"/>
      <c r="AMA2" s="88"/>
      <c r="AMO2" s="88"/>
      <c r="AMP2" s="88"/>
      <c r="AMQ2" s="88"/>
      <c r="AMR2" s="88"/>
      <c r="AMS2" s="88"/>
      <c r="AMT2" s="88"/>
      <c r="AMU2" s="88"/>
      <c r="AMV2" s="88"/>
      <c r="AMW2" s="88"/>
      <c r="AMX2" s="88"/>
      <c r="AMY2" s="88"/>
      <c r="AMZ2" s="88"/>
      <c r="ANA2" s="88"/>
      <c r="ANB2" s="88"/>
      <c r="ANC2" s="88"/>
      <c r="AND2" s="88"/>
      <c r="ANE2" s="88"/>
      <c r="ANF2" s="88"/>
      <c r="ANG2" s="88"/>
      <c r="ANH2" s="88"/>
      <c r="ANI2" s="88"/>
      <c r="ANJ2" s="88"/>
      <c r="ANK2" s="88"/>
      <c r="ANL2" s="88"/>
      <c r="ANM2" s="88"/>
      <c r="ANN2" s="88"/>
      <c r="ANO2" s="88"/>
      <c r="ANP2" s="88"/>
      <c r="ANQ2" s="88"/>
      <c r="ANR2" s="88"/>
      <c r="ANS2" s="88"/>
      <c r="ANT2" s="88"/>
      <c r="ANU2" s="88"/>
      <c r="ANV2" s="88"/>
      <c r="ANW2" s="88"/>
      <c r="ANX2" s="88"/>
      <c r="ANY2" s="88"/>
      <c r="ANZ2" s="88"/>
      <c r="AOA2" s="88"/>
      <c r="AOD2" s="88"/>
      <c r="AOG2" s="88"/>
      <c r="AOJ2" s="88"/>
      <c r="AOM2" s="88"/>
      <c r="AOP2" s="88"/>
      <c r="APB2" s="88"/>
      <c r="APE2" s="88"/>
      <c r="APH2" s="88"/>
      <c r="APK2" s="88"/>
      <c r="APQ2" s="88"/>
      <c r="APT2" s="88"/>
      <c r="APZ2" s="88"/>
      <c r="AQC2" s="88"/>
      <c r="AQF2" s="88"/>
      <c r="AQI2" s="88"/>
      <c r="AQO2" s="88"/>
      <c r="AQR2" s="88"/>
      <c r="AQX2" s="88"/>
      <c r="AQZ2" s="88"/>
      <c r="ARA2" s="88"/>
      <c r="ARC2" s="88"/>
      <c r="ARF2" s="88"/>
      <c r="ARI2" s="88"/>
      <c r="ART2" s="88"/>
      <c r="ARV2" s="88"/>
      <c r="ASH2" s="88"/>
      <c r="ASK2" s="88"/>
      <c r="ASS2" s="88"/>
      <c r="ATM2" s="88"/>
      <c r="ATO2" s="88"/>
      <c r="ATP2" s="88"/>
      <c r="ATQ2" s="88"/>
      <c r="ATR2" s="88"/>
      <c r="ATS2" s="88"/>
      <c r="ATT2" s="88"/>
      <c r="AUL2" s="88"/>
      <c r="AUM2" s="88"/>
      <c r="AUP2" s="88"/>
      <c r="AUS2" s="88"/>
      <c r="AUU2" s="88"/>
      <c r="AUW2" s="88"/>
      <c r="AUZ2" s="88"/>
      <c r="AVC2" s="88"/>
      <c r="AVF2" s="88"/>
      <c r="AVL2" s="88"/>
      <c r="AVO2" s="88"/>
      <c r="AVR2" s="88"/>
      <c r="AVW2" s="88"/>
      <c r="AWK2" s="88"/>
      <c r="AWL2" s="88"/>
      <c r="AWM2" s="88"/>
      <c r="AWN2" s="88"/>
      <c r="AWO2" s="88"/>
      <c r="AWP2" s="88"/>
      <c r="AWQ2" s="88"/>
      <c r="AWR2" s="88"/>
      <c r="AWS2" s="88"/>
      <c r="AWT2" s="88"/>
      <c r="AWU2" s="88"/>
      <c r="AWV2" s="88"/>
      <c r="AWW2" s="88"/>
      <c r="AWX2" s="88"/>
      <c r="AWY2" s="88"/>
      <c r="AWZ2" s="88"/>
      <c r="AXA2" s="88"/>
      <c r="AXB2" s="88"/>
      <c r="AXC2" s="88"/>
      <c r="AXD2" s="88"/>
      <c r="AXE2" s="88"/>
      <c r="AXF2" s="88"/>
      <c r="AXG2" s="88"/>
      <c r="AXH2" s="88"/>
      <c r="AXI2" s="88"/>
      <c r="AXJ2" s="88"/>
      <c r="AXK2" s="88"/>
      <c r="AXL2" s="88"/>
      <c r="AXM2" s="88"/>
      <c r="AXN2" s="88"/>
      <c r="AXO2" s="88"/>
      <c r="AXP2" s="88"/>
      <c r="AXQ2" s="88"/>
      <c r="AXR2" s="88"/>
      <c r="AXS2" s="88"/>
      <c r="AXT2" s="88"/>
      <c r="AXU2" s="88"/>
      <c r="AXV2" s="88"/>
      <c r="AXW2" s="88"/>
      <c r="AXZ2" s="88"/>
      <c r="AYC2" s="88"/>
      <c r="AYF2" s="88"/>
      <c r="AYI2" s="88"/>
      <c r="AYL2" s="88"/>
      <c r="AYX2" s="88"/>
      <c r="AZA2" s="88"/>
      <c r="AZD2" s="88"/>
      <c r="AZG2" s="88"/>
      <c r="AZM2" s="88"/>
      <c r="AZP2" s="88"/>
      <c r="AZV2" s="88"/>
      <c r="AZY2" s="88"/>
      <c r="BAB2" s="88"/>
      <c r="BAE2" s="88"/>
      <c r="BAK2" s="88"/>
      <c r="BAN2" s="88"/>
      <c r="BAT2" s="88"/>
      <c r="BAV2" s="88"/>
      <c r="BAW2" s="88"/>
      <c r="BAY2" s="88"/>
      <c r="BBB2" s="88"/>
      <c r="BBE2" s="88"/>
      <c r="BBP2" s="88"/>
      <c r="BBR2" s="88"/>
      <c r="BCD2" s="88"/>
      <c r="BCG2" s="88"/>
      <c r="BCO2" s="88"/>
      <c r="BDI2" s="88"/>
      <c r="BDK2" s="88"/>
      <c r="BDL2" s="88"/>
      <c r="BDM2" s="88"/>
      <c r="BDN2" s="88"/>
      <c r="BDO2" s="88"/>
      <c r="BDP2" s="88"/>
      <c r="BEH2" s="88"/>
      <c r="BEI2" s="88"/>
      <c r="BEL2" s="88"/>
      <c r="BEO2" s="88"/>
      <c r="BEQ2" s="88"/>
      <c r="BES2" s="88"/>
      <c r="BEV2" s="88"/>
      <c r="BEY2" s="88"/>
      <c r="BFB2" s="88"/>
      <c r="BFH2" s="88"/>
      <c r="BFK2" s="88"/>
      <c r="BFN2" s="88"/>
      <c r="BFS2" s="88"/>
      <c r="BGG2" s="88"/>
      <c r="BGH2" s="88"/>
      <c r="BGI2" s="88"/>
      <c r="BGJ2" s="88"/>
      <c r="BGK2" s="88"/>
      <c r="BGL2" s="88"/>
      <c r="BGM2" s="88"/>
      <c r="BGN2" s="88"/>
      <c r="BGO2" s="88"/>
      <c r="BGP2" s="88"/>
      <c r="BGQ2" s="88"/>
      <c r="BGR2" s="88"/>
      <c r="BGS2" s="88"/>
      <c r="BGT2" s="88"/>
      <c r="BGU2" s="88"/>
      <c r="BGV2" s="88"/>
      <c r="BGW2" s="88"/>
      <c r="BGX2" s="88"/>
      <c r="BGY2" s="88"/>
      <c r="BGZ2" s="88"/>
      <c r="BHA2" s="88"/>
      <c r="BHB2" s="88"/>
      <c r="BHC2" s="88"/>
      <c r="BHD2" s="88"/>
      <c r="BHE2" s="88"/>
      <c r="BHF2" s="88"/>
      <c r="BHG2" s="88"/>
      <c r="BHH2" s="88"/>
      <c r="BHI2" s="88"/>
      <c r="BHJ2" s="88"/>
      <c r="BHK2" s="88"/>
      <c r="BHL2" s="88"/>
      <c r="BHM2" s="88"/>
      <c r="BHN2" s="88"/>
      <c r="BHO2" s="88"/>
      <c r="BHP2" s="88"/>
      <c r="BHQ2" s="88"/>
      <c r="BHR2" s="88"/>
      <c r="BHS2" s="88"/>
      <c r="BHV2" s="88"/>
      <c r="BHY2" s="88"/>
      <c r="BIB2" s="88"/>
      <c r="BIE2" s="88"/>
      <c r="BIH2" s="88"/>
      <c r="BIT2" s="88"/>
      <c r="BIW2" s="88"/>
      <c r="BIZ2" s="88"/>
      <c r="BJC2" s="88"/>
      <c r="BJI2" s="88"/>
      <c r="BJL2" s="88"/>
      <c r="BJR2" s="88"/>
      <c r="BJU2" s="88"/>
      <c r="BJX2" s="88"/>
      <c r="BKA2" s="88"/>
      <c r="BKG2" s="88"/>
      <c r="BKJ2" s="88"/>
      <c r="BKP2" s="88"/>
      <c r="BKR2" s="88"/>
      <c r="BKS2" s="88"/>
      <c r="BKU2" s="88"/>
      <c r="BKX2" s="88"/>
      <c r="BLA2" s="88"/>
      <c r="BLL2" s="88"/>
      <c r="BLN2" s="88"/>
      <c r="BLZ2" s="88"/>
      <c r="BMC2" s="88"/>
      <c r="BMK2" s="88"/>
      <c r="BNE2" s="88"/>
      <c r="BNG2" s="88"/>
      <c r="BNH2" s="88"/>
      <c r="BNI2" s="88"/>
      <c r="BNJ2" s="88"/>
      <c r="BNK2" s="88"/>
      <c r="BNL2" s="88"/>
      <c r="BOD2" s="88"/>
      <c r="BOE2" s="88"/>
      <c r="BOH2" s="88"/>
      <c r="BOK2" s="88"/>
      <c r="BOM2" s="88"/>
      <c r="BOO2" s="88"/>
      <c r="BOR2" s="88"/>
      <c r="BOU2" s="88"/>
      <c r="BOX2" s="88"/>
      <c r="BPD2" s="88"/>
      <c r="BPG2" s="88"/>
      <c r="BPJ2" s="88"/>
      <c r="BPO2" s="88"/>
      <c r="BQC2" s="88"/>
      <c r="BQD2" s="88"/>
      <c r="BQE2" s="88"/>
      <c r="BQF2" s="88"/>
      <c r="BQG2" s="88"/>
      <c r="BQH2" s="88"/>
      <c r="BQI2" s="88"/>
      <c r="BQJ2" s="88"/>
      <c r="BQK2" s="88"/>
      <c r="BQL2" s="88"/>
      <c r="BQM2" s="88"/>
      <c r="BQN2" s="88"/>
      <c r="BQO2" s="88"/>
      <c r="BQP2" s="88"/>
      <c r="BQQ2" s="88"/>
      <c r="BQR2" s="88"/>
      <c r="BQS2" s="88"/>
      <c r="BQT2" s="88"/>
      <c r="BQU2" s="88"/>
      <c r="BQV2" s="88"/>
      <c r="BQW2" s="88"/>
      <c r="BQX2" s="88"/>
      <c r="BQY2" s="88"/>
      <c r="BQZ2" s="88"/>
      <c r="BRA2" s="88"/>
      <c r="BRB2" s="88"/>
      <c r="BRC2" s="88"/>
      <c r="BRD2" s="88"/>
      <c r="BRE2" s="88"/>
      <c r="BRF2" s="88"/>
      <c r="BRG2" s="88"/>
      <c r="BRH2" s="88"/>
      <c r="BRI2" s="88"/>
      <c r="BRJ2" s="88"/>
      <c r="BRK2" s="88"/>
      <c r="BRL2" s="88"/>
      <c r="BRM2" s="88"/>
      <c r="BRN2" s="88"/>
      <c r="BRO2" s="88"/>
      <c r="BRR2" s="88"/>
      <c r="BRU2" s="88"/>
      <c r="BRX2" s="88"/>
      <c r="BSA2" s="88"/>
      <c r="BSD2" s="88"/>
      <c r="BSP2" s="88"/>
      <c r="BSS2" s="88"/>
      <c r="BSV2" s="88"/>
      <c r="BSY2" s="88"/>
      <c r="BTE2" s="88"/>
      <c r="BTH2" s="88"/>
      <c r="BTN2" s="88"/>
      <c r="BTQ2" s="88"/>
      <c r="BTT2" s="88"/>
      <c r="BTW2" s="88"/>
      <c r="BUC2" s="88"/>
      <c r="BUF2" s="88"/>
      <c r="BUL2" s="88"/>
      <c r="BUN2" s="88"/>
      <c r="BUO2" s="88"/>
      <c r="BUQ2" s="88"/>
      <c r="BUT2" s="88"/>
      <c r="BUW2" s="88"/>
      <c r="BVH2" s="88"/>
      <c r="BVJ2" s="88"/>
      <c r="BVV2" s="88"/>
      <c r="BVY2" s="88"/>
      <c r="BWG2" s="88"/>
      <c r="BXA2" s="88"/>
      <c r="BXC2" s="88"/>
      <c r="BXD2" s="88"/>
      <c r="BXE2" s="88"/>
      <c r="BXF2" s="88"/>
      <c r="BXG2" s="88"/>
      <c r="BXH2" s="88"/>
      <c r="BXZ2" s="88"/>
      <c r="BYA2" s="88"/>
      <c r="BYD2" s="88"/>
      <c r="BYG2" s="88"/>
      <c r="BYI2" s="88"/>
      <c r="BYK2" s="88"/>
      <c r="BYN2" s="88"/>
      <c r="BYQ2" s="88"/>
      <c r="BYT2" s="88"/>
      <c r="BYZ2" s="88"/>
      <c r="BZC2" s="88"/>
      <c r="BZF2" s="88"/>
      <c r="BZK2" s="88"/>
      <c r="BZY2" s="88"/>
      <c r="BZZ2" s="88"/>
      <c r="CAA2" s="88"/>
      <c r="CAB2" s="88"/>
      <c r="CAC2" s="88"/>
      <c r="CAD2" s="88"/>
      <c r="CAE2" s="88"/>
      <c r="CAF2" s="88"/>
      <c r="CAG2" s="88"/>
      <c r="CAH2" s="88"/>
      <c r="CAI2" s="88"/>
      <c r="CAJ2" s="88"/>
      <c r="CAK2" s="88"/>
      <c r="CAL2" s="88"/>
      <c r="CAM2" s="88"/>
      <c r="CAN2" s="88"/>
      <c r="CAO2" s="88"/>
      <c r="CAP2" s="88"/>
      <c r="CAQ2" s="88"/>
      <c r="CAR2" s="88"/>
      <c r="CAS2" s="88"/>
      <c r="CAT2" s="88"/>
      <c r="CAU2" s="88"/>
      <c r="CAV2" s="88"/>
      <c r="CAW2" s="88"/>
      <c r="CAX2" s="88"/>
      <c r="CAY2" s="88"/>
      <c r="CAZ2" s="88"/>
      <c r="CBA2" s="88"/>
      <c r="CBB2" s="88"/>
      <c r="CBC2" s="88"/>
      <c r="CBD2" s="88"/>
      <c r="CBE2" s="88"/>
      <c r="CBF2" s="88"/>
      <c r="CBG2" s="88"/>
      <c r="CBH2" s="88"/>
      <c r="CBI2" s="88"/>
      <c r="CBJ2" s="88"/>
      <c r="CBK2" s="88"/>
      <c r="CBN2" s="88"/>
      <c r="CBQ2" s="88"/>
      <c r="CBT2" s="88"/>
      <c r="CBW2" s="88"/>
      <c r="CBZ2" s="88"/>
      <c r="CCL2" s="88"/>
      <c r="CCO2" s="88"/>
      <c r="CCR2" s="88"/>
      <c r="CCU2" s="88"/>
      <c r="CDA2" s="88"/>
      <c r="CDD2" s="88"/>
      <c r="CDJ2" s="88"/>
      <c r="CDM2" s="88"/>
      <c r="CDP2" s="88"/>
      <c r="CDS2" s="88"/>
      <c r="CDY2" s="88"/>
      <c r="CEB2" s="88"/>
      <c r="CEH2" s="88"/>
      <c r="CEJ2" s="88"/>
      <c r="CEK2" s="88"/>
      <c r="CEM2" s="88"/>
      <c r="CEP2" s="88"/>
      <c r="CES2" s="88"/>
      <c r="CFD2" s="88"/>
      <c r="CFF2" s="88"/>
      <c r="CFR2" s="88"/>
      <c r="CFU2" s="88"/>
      <c r="CGC2" s="88"/>
      <c r="CGW2" s="88"/>
      <c r="CGY2" s="88"/>
      <c r="CGZ2" s="88"/>
      <c r="CHA2" s="88"/>
      <c r="CHB2" s="88"/>
      <c r="CHC2" s="88"/>
      <c r="CHD2" s="88"/>
      <c r="CHV2" s="88"/>
      <c r="CHW2" s="88"/>
      <c r="CHZ2" s="88"/>
      <c r="CIC2" s="88"/>
      <c r="CIE2" s="88"/>
      <c r="CIG2" s="88"/>
      <c r="CIJ2" s="88"/>
      <c r="CIM2" s="88"/>
      <c r="CIP2" s="88"/>
      <c r="CIV2" s="88"/>
      <c r="CIY2" s="88"/>
      <c r="CJB2" s="88"/>
      <c r="CJG2" s="88"/>
      <c r="CJU2" s="88"/>
      <c r="CJV2" s="88"/>
      <c r="CJW2" s="88"/>
      <c r="CJX2" s="88"/>
      <c r="CJY2" s="88"/>
      <c r="CJZ2" s="88"/>
      <c r="CKA2" s="88"/>
      <c r="CKB2" s="88"/>
      <c r="CKC2" s="88"/>
      <c r="CKD2" s="88"/>
      <c r="CKE2" s="88"/>
      <c r="CKF2" s="88"/>
      <c r="CKG2" s="88"/>
      <c r="CKH2" s="88"/>
      <c r="CKI2" s="88"/>
      <c r="CKJ2" s="88"/>
      <c r="CKK2" s="88"/>
      <c r="CKL2" s="88"/>
      <c r="CKM2" s="88"/>
      <c r="CKN2" s="88"/>
      <c r="CKO2" s="88"/>
      <c r="CKP2" s="88"/>
      <c r="CKQ2" s="88"/>
      <c r="CKR2" s="88"/>
      <c r="CKS2" s="88"/>
      <c r="CKT2" s="88"/>
      <c r="CKU2" s="88"/>
      <c r="CKV2" s="88"/>
      <c r="CKW2" s="88"/>
      <c r="CKX2" s="88"/>
      <c r="CKY2" s="88"/>
      <c r="CKZ2" s="88"/>
      <c r="CLA2" s="88"/>
      <c r="CLB2" s="88"/>
      <c r="CLC2" s="88"/>
      <c r="CLD2" s="88"/>
      <c r="CLE2" s="88"/>
      <c r="CLF2" s="88"/>
      <c r="CLG2" s="88"/>
      <c r="CLJ2" s="88"/>
      <c r="CLM2" s="88"/>
      <c r="CLP2" s="88"/>
      <c r="CLS2" s="88"/>
      <c r="CLV2" s="88"/>
      <c r="CMH2" s="88"/>
      <c r="CMK2" s="88"/>
      <c r="CMN2" s="88"/>
      <c r="CMQ2" s="88"/>
      <c r="CMW2" s="88"/>
      <c r="CMZ2" s="88"/>
      <c r="CNF2" s="88"/>
      <c r="CNI2" s="88"/>
      <c r="CNL2" s="88"/>
      <c r="CNO2" s="88"/>
      <c r="CNU2" s="88"/>
      <c r="CNX2" s="88"/>
      <c r="COD2" s="88"/>
      <c r="COF2" s="88"/>
      <c r="COG2" s="88"/>
      <c r="COI2" s="88"/>
      <c r="COL2" s="88"/>
      <c r="COO2" s="88"/>
      <c r="COZ2" s="88"/>
      <c r="CPB2" s="88"/>
      <c r="CPN2" s="88"/>
      <c r="CPQ2" s="88"/>
      <c r="CPY2" s="88"/>
      <c r="CQS2" s="88"/>
      <c r="CQU2" s="88"/>
      <c r="CQV2" s="88"/>
      <c r="CQW2" s="88"/>
      <c r="CQX2" s="88"/>
      <c r="CQY2" s="88"/>
      <c r="CQZ2" s="88"/>
      <c r="CRR2" s="88"/>
      <c r="CRS2" s="88"/>
      <c r="CRV2" s="88"/>
      <c r="CRY2" s="88"/>
      <c r="CSA2" s="88"/>
      <c r="CSC2" s="88"/>
      <c r="CSF2" s="88"/>
      <c r="CSI2" s="88"/>
      <c r="CSL2" s="88"/>
      <c r="CSR2" s="88"/>
      <c r="CSU2" s="88"/>
      <c r="CSX2" s="88"/>
      <c r="CTC2" s="88"/>
      <c r="CTQ2" s="88"/>
      <c r="CTR2" s="88"/>
      <c r="CTS2" s="88"/>
      <c r="CTT2" s="88"/>
      <c r="CTU2" s="88"/>
      <c r="CTV2" s="88"/>
      <c r="CTW2" s="88"/>
      <c r="CTX2" s="88"/>
      <c r="CTY2" s="88"/>
      <c r="CTZ2" s="88"/>
      <c r="CUA2" s="88"/>
      <c r="CUB2" s="88"/>
      <c r="CUC2" s="88"/>
      <c r="CUD2" s="88"/>
      <c r="CUE2" s="88"/>
      <c r="CUF2" s="88"/>
      <c r="CUG2" s="88"/>
      <c r="CUH2" s="88"/>
      <c r="CUI2" s="88"/>
      <c r="CUJ2" s="88"/>
      <c r="CUK2" s="88"/>
      <c r="CUL2" s="88"/>
      <c r="CUM2" s="88"/>
      <c r="CUN2" s="88"/>
      <c r="CUO2" s="88"/>
      <c r="CUP2" s="88"/>
      <c r="CUQ2" s="88"/>
      <c r="CUR2" s="88"/>
      <c r="CUS2" s="88"/>
      <c r="CUT2" s="88"/>
      <c r="CUU2" s="88"/>
      <c r="CUV2" s="88"/>
      <c r="CUW2" s="88"/>
      <c r="CUX2" s="88"/>
      <c r="CUY2" s="88"/>
      <c r="CUZ2" s="88"/>
      <c r="CVA2" s="88"/>
      <c r="CVB2" s="88"/>
      <c r="CVC2" s="88"/>
      <c r="CVF2" s="88"/>
      <c r="CVI2" s="88"/>
      <c r="CVL2" s="88"/>
      <c r="CVO2" s="88"/>
      <c r="CVR2" s="88"/>
      <c r="CWD2" s="88"/>
      <c r="CWG2" s="88"/>
      <c r="CWJ2" s="88"/>
      <c r="CWM2" s="88"/>
      <c r="CWS2" s="88"/>
      <c r="CWV2" s="88"/>
      <c r="CXB2" s="88"/>
      <c r="CXE2" s="88"/>
      <c r="CXH2" s="88"/>
      <c r="CXK2" s="88"/>
      <c r="CXQ2" s="88"/>
      <c r="CXT2" s="88"/>
      <c r="CXZ2" s="88"/>
      <c r="CYB2" s="88"/>
      <c r="CYC2" s="88"/>
      <c r="CYE2" s="88"/>
      <c r="CYH2" s="88"/>
      <c r="CYK2" s="88"/>
      <c r="CYV2" s="88"/>
      <c r="CYX2" s="88"/>
      <c r="CZJ2" s="88"/>
      <c r="CZM2" s="88"/>
      <c r="CZU2" s="88"/>
      <c r="DAO2" s="88"/>
      <c r="DAQ2" s="88"/>
      <c r="DAR2" s="88"/>
      <c r="DAS2" s="88"/>
      <c r="DAT2" s="88"/>
      <c r="DAU2" s="88"/>
      <c r="DAV2" s="88"/>
      <c r="DBN2" s="88"/>
      <c r="DBO2" s="88"/>
      <c r="DBR2" s="88"/>
      <c r="DBU2" s="88"/>
      <c r="DBW2" s="88"/>
      <c r="DBY2" s="88"/>
      <c r="DCB2" s="88"/>
      <c r="DCE2" s="88"/>
      <c r="DCH2" s="88"/>
      <c r="DCN2" s="88"/>
      <c r="DCQ2" s="88"/>
      <c r="DCT2" s="88"/>
      <c r="DCY2" s="88"/>
      <c r="DDM2" s="88"/>
      <c r="DDN2" s="88"/>
      <c r="DDO2" s="88"/>
      <c r="DDP2" s="88"/>
      <c r="DDQ2" s="88"/>
      <c r="DDR2" s="88"/>
      <c r="DDS2" s="88"/>
      <c r="DDT2" s="88"/>
      <c r="DDU2" s="88"/>
      <c r="DDV2" s="88"/>
      <c r="DDW2" s="88"/>
      <c r="DDX2" s="88"/>
      <c r="DDY2" s="88"/>
      <c r="DDZ2" s="88"/>
      <c r="DEA2" s="88"/>
      <c r="DEB2" s="88"/>
      <c r="DEC2" s="88"/>
      <c r="DED2" s="88"/>
      <c r="DEE2" s="88"/>
      <c r="DEF2" s="88"/>
      <c r="DEG2" s="88"/>
      <c r="DEH2" s="88"/>
      <c r="DEI2" s="88"/>
      <c r="DEJ2" s="88"/>
      <c r="DEK2" s="88"/>
      <c r="DEL2" s="88"/>
      <c r="DEM2" s="88"/>
      <c r="DEN2" s="88"/>
      <c r="DEO2" s="88"/>
      <c r="DEP2" s="88"/>
      <c r="DEQ2" s="88"/>
      <c r="DER2" s="88"/>
      <c r="DES2" s="88"/>
      <c r="DET2" s="88"/>
      <c r="DEU2" s="88"/>
      <c r="DEV2" s="88"/>
      <c r="DEW2" s="88"/>
      <c r="DEX2" s="88"/>
      <c r="DEY2" s="88"/>
      <c r="DFB2" s="88"/>
      <c r="DFE2" s="88"/>
      <c r="DFH2" s="88"/>
      <c r="DFK2" s="88"/>
      <c r="DFN2" s="88"/>
      <c r="DFZ2" s="88"/>
      <c r="DGC2" s="88"/>
      <c r="DGF2" s="88"/>
      <c r="DGI2" s="88"/>
      <c r="DGO2" s="88"/>
      <c r="DGR2" s="88"/>
      <c r="DGX2" s="88"/>
      <c r="DHA2" s="88"/>
      <c r="DHD2" s="88"/>
      <c r="DHG2" s="88"/>
      <c r="DHM2" s="88"/>
      <c r="DHP2" s="88"/>
      <c r="DHV2" s="88"/>
      <c r="DHX2" s="88"/>
      <c r="DHY2" s="88"/>
      <c r="DIA2" s="88"/>
      <c r="DID2" s="88"/>
      <c r="DIG2" s="88"/>
      <c r="DIR2" s="88"/>
      <c r="DIT2" s="88"/>
      <c r="DJF2" s="88"/>
      <c r="DJI2" s="88"/>
      <c r="DJQ2" s="88"/>
      <c r="DKK2" s="88"/>
      <c r="DKM2" s="88"/>
      <c r="DKN2" s="88"/>
      <c r="DKO2" s="88"/>
      <c r="DKP2" s="88"/>
      <c r="DKQ2" s="88"/>
      <c r="DKR2" s="88"/>
      <c r="DLJ2" s="88"/>
      <c r="DLK2" s="88"/>
      <c r="DLN2" s="88"/>
      <c r="DLQ2" s="88"/>
      <c r="DLS2" s="88"/>
      <c r="DLU2" s="88"/>
      <c r="DLX2" s="88"/>
      <c r="DMA2" s="88"/>
      <c r="DMD2" s="88"/>
      <c r="DMJ2" s="88"/>
      <c r="DMM2" s="88"/>
      <c r="DMP2" s="88"/>
      <c r="DMU2" s="88"/>
      <c r="DNI2" s="88"/>
      <c r="DNJ2" s="88"/>
      <c r="DNK2" s="88"/>
      <c r="DNL2" s="88"/>
      <c r="DNM2" s="88"/>
      <c r="DNN2" s="88"/>
      <c r="DNO2" s="88"/>
      <c r="DNP2" s="88"/>
      <c r="DNQ2" s="88"/>
      <c r="DNR2" s="88"/>
      <c r="DNS2" s="88"/>
      <c r="DNT2" s="88"/>
      <c r="DNU2" s="88"/>
      <c r="DNV2" s="88"/>
      <c r="DNW2" s="88"/>
      <c r="DNX2" s="88"/>
      <c r="DNY2" s="88"/>
      <c r="DNZ2" s="88"/>
      <c r="DOA2" s="88"/>
      <c r="DOB2" s="88"/>
      <c r="DOC2" s="88"/>
      <c r="DOD2" s="88"/>
      <c r="DOE2" s="88"/>
      <c r="DOF2" s="88"/>
      <c r="DOG2" s="88"/>
      <c r="DOH2" s="88"/>
      <c r="DOI2" s="88"/>
      <c r="DOJ2" s="88"/>
      <c r="DOK2" s="88"/>
      <c r="DOL2" s="88"/>
      <c r="DOM2" s="88"/>
      <c r="DON2" s="88"/>
      <c r="DOO2" s="88"/>
      <c r="DOP2" s="88"/>
      <c r="DOQ2" s="88"/>
      <c r="DOR2" s="88"/>
      <c r="DOS2" s="88"/>
      <c r="DOT2" s="88"/>
      <c r="DOU2" s="88"/>
      <c r="DOX2" s="88"/>
      <c r="DPA2" s="88"/>
      <c r="DPD2" s="88"/>
      <c r="DPG2" s="88"/>
      <c r="DPJ2" s="88"/>
      <c r="DPV2" s="88"/>
      <c r="DPY2" s="88"/>
      <c r="DQB2" s="88"/>
      <c r="DQE2" s="88"/>
      <c r="DQK2" s="88"/>
      <c r="DQN2" s="88"/>
      <c r="DQT2" s="88"/>
      <c r="DQW2" s="88"/>
      <c r="DQZ2" s="88"/>
      <c r="DRC2" s="88"/>
      <c r="DRI2" s="88"/>
      <c r="DRL2" s="88"/>
      <c r="DRR2" s="88"/>
      <c r="DRT2" s="88"/>
      <c r="DRU2" s="88"/>
      <c r="DRW2" s="88"/>
      <c r="DRZ2" s="88"/>
      <c r="DSC2" s="88"/>
      <c r="DSN2" s="88"/>
      <c r="DSP2" s="88"/>
      <c r="DTB2" s="88"/>
      <c r="DTE2" s="88"/>
      <c r="DTM2" s="88"/>
      <c r="DUG2" s="88"/>
      <c r="DUI2" s="88"/>
      <c r="DUJ2" s="88"/>
      <c r="DUK2" s="88"/>
      <c r="DUL2" s="88"/>
      <c r="DUM2" s="88"/>
      <c r="DUN2" s="88"/>
      <c r="DVF2" s="88"/>
      <c r="DVG2" s="88"/>
      <c r="DVJ2" s="88"/>
      <c r="DVM2" s="88"/>
      <c r="DVO2" s="88"/>
      <c r="DVQ2" s="88"/>
      <c r="DVT2" s="88"/>
      <c r="DVW2" s="88"/>
      <c r="DVZ2" s="88"/>
      <c r="DWF2" s="88"/>
      <c r="DWI2" s="88"/>
      <c r="DWL2" s="88"/>
      <c r="DWQ2" s="88"/>
      <c r="DXE2" s="88"/>
      <c r="DXF2" s="88"/>
      <c r="DXG2" s="88"/>
      <c r="DXH2" s="88"/>
      <c r="DXI2" s="88"/>
      <c r="DXJ2" s="88"/>
      <c r="DXK2" s="88"/>
      <c r="DXL2" s="88"/>
      <c r="DXM2" s="88"/>
      <c r="DXN2" s="88"/>
      <c r="DXO2" s="88"/>
      <c r="DXP2" s="88"/>
      <c r="DXQ2" s="88"/>
      <c r="DXR2" s="88"/>
      <c r="DXS2" s="88"/>
      <c r="DXT2" s="88"/>
      <c r="DXU2" s="88"/>
      <c r="DXV2" s="88"/>
      <c r="DXW2" s="88"/>
      <c r="DXX2" s="88"/>
      <c r="DXY2" s="88"/>
      <c r="DXZ2" s="88"/>
      <c r="DYA2" s="88"/>
      <c r="DYB2" s="88"/>
      <c r="DYC2" s="88"/>
      <c r="DYD2" s="88"/>
      <c r="DYE2" s="88"/>
      <c r="DYF2" s="88"/>
      <c r="DYG2" s="88"/>
      <c r="DYH2" s="88"/>
      <c r="DYI2" s="88"/>
      <c r="DYJ2" s="88"/>
      <c r="DYK2" s="88"/>
      <c r="DYL2" s="88"/>
      <c r="DYM2" s="88"/>
      <c r="DYN2" s="88"/>
      <c r="DYO2" s="88"/>
      <c r="DYP2" s="88"/>
      <c r="DYQ2" s="88"/>
      <c r="DYT2" s="88"/>
      <c r="DYW2" s="88"/>
      <c r="DYZ2" s="88"/>
      <c r="DZC2" s="88"/>
      <c r="DZF2" s="88"/>
      <c r="DZR2" s="88"/>
      <c r="DZU2" s="88"/>
      <c r="DZX2" s="88"/>
      <c r="EAA2" s="88"/>
      <c r="EAG2" s="88"/>
      <c r="EAJ2" s="88"/>
      <c r="EAP2" s="88"/>
      <c r="EAS2" s="88"/>
      <c r="EAV2" s="88"/>
      <c r="EAY2" s="88"/>
      <c r="EBE2" s="88"/>
      <c r="EBH2" s="88"/>
      <c r="EBN2" s="88"/>
      <c r="EBP2" s="88"/>
      <c r="EBQ2" s="88"/>
      <c r="EBS2" s="88"/>
      <c r="EBV2" s="88"/>
      <c r="EBY2" s="88"/>
      <c r="ECJ2" s="88"/>
      <c r="ECL2" s="88"/>
      <c r="ECX2" s="88"/>
      <c r="EDA2" s="88"/>
      <c r="EDI2" s="88"/>
      <c r="EEC2" s="88"/>
      <c r="EEE2" s="88"/>
      <c r="EEF2" s="88"/>
      <c r="EEG2" s="88"/>
      <c r="EEH2" s="88"/>
      <c r="EEI2" s="88"/>
      <c r="EEJ2" s="88"/>
      <c r="EFB2" s="88"/>
      <c r="EFC2" s="88"/>
      <c r="EFF2" s="88"/>
      <c r="EFI2" s="88"/>
      <c r="EFK2" s="88"/>
      <c r="EFM2" s="88"/>
      <c r="EFP2" s="88"/>
      <c r="EFS2" s="88"/>
      <c r="EFV2" s="88"/>
      <c r="EGB2" s="88"/>
      <c r="EGE2" s="88"/>
      <c r="EGH2" s="88"/>
      <c r="EGM2" s="88"/>
      <c r="EHA2" s="88"/>
      <c r="EHB2" s="88"/>
      <c r="EHC2" s="88"/>
      <c r="EHD2" s="88"/>
      <c r="EHE2" s="88"/>
      <c r="EHF2" s="88"/>
      <c r="EHG2" s="88"/>
      <c r="EHH2" s="88"/>
      <c r="EHI2" s="88"/>
      <c r="EHJ2" s="88"/>
      <c r="EHK2" s="88"/>
      <c r="EHL2" s="88"/>
      <c r="EHM2" s="88"/>
      <c r="EHN2" s="88"/>
      <c r="EHO2" s="88"/>
      <c r="EHP2" s="88"/>
      <c r="EHQ2" s="88"/>
      <c r="EHR2" s="88"/>
      <c r="EHS2" s="88"/>
      <c r="EHT2" s="88"/>
      <c r="EHU2" s="88"/>
      <c r="EHV2" s="88"/>
      <c r="EHW2" s="88"/>
      <c r="EHX2" s="88"/>
      <c r="EHY2" s="88"/>
      <c r="EHZ2" s="88"/>
      <c r="EIA2" s="88"/>
      <c r="EIB2" s="88"/>
      <c r="EIC2" s="88"/>
      <c r="EID2" s="88"/>
      <c r="EIE2" s="88"/>
      <c r="EIF2" s="88"/>
      <c r="EIG2" s="88"/>
      <c r="EIH2" s="88"/>
      <c r="EII2" s="88"/>
      <c r="EIJ2" s="88"/>
      <c r="EIK2" s="88"/>
      <c r="EIL2" s="88"/>
      <c r="EIM2" s="88"/>
      <c r="EIP2" s="88"/>
      <c r="EIS2" s="88"/>
      <c r="EIV2" s="88"/>
      <c r="EIY2" s="88"/>
      <c r="EJB2" s="88"/>
      <c r="EJN2" s="88"/>
      <c r="EJQ2" s="88"/>
      <c r="EJT2" s="88"/>
      <c r="EJW2" s="88"/>
      <c r="EKC2" s="88"/>
      <c r="EKF2" s="88"/>
      <c r="EKL2" s="88"/>
      <c r="EKO2" s="88"/>
      <c r="EKR2" s="88"/>
      <c r="EKU2" s="88"/>
      <c r="ELA2" s="88"/>
      <c r="ELD2" s="88"/>
      <c r="ELJ2" s="88"/>
      <c r="ELL2" s="88"/>
      <c r="ELM2" s="88"/>
      <c r="ELO2" s="88"/>
      <c r="ELR2" s="88"/>
      <c r="ELU2" s="88"/>
      <c r="EMF2" s="88"/>
      <c r="EMH2" s="88"/>
      <c r="EMT2" s="88"/>
      <c r="EMW2" s="88"/>
      <c r="ENE2" s="88"/>
      <c r="ENY2" s="88"/>
      <c r="EOA2" s="88"/>
      <c r="EOB2" s="88"/>
      <c r="EOC2" s="88"/>
      <c r="EOD2" s="88"/>
      <c r="EOE2" s="88"/>
      <c r="EOF2" s="88"/>
      <c r="EOX2" s="88"/>
      <c r="EOY2" s="88"/>
      <c r="EPB2" s="88"/>
      <c r="EPE2" s="88"/>
      <c r="EPG2" s="88"/>
      <c r="EPI2" s="88"/>
      <c r="EPL2" s="88"/>
      <c r="EPO2" s="88"/>
      <c r="EPR2" s="88"/>
      <c r="EPX2" s="88"/>
      <c r="EQA2" s="88"/>
      <c r="EQD2" s="88"/>
      <c r="EQI2" s="88"/>
      <c r="EQW2" s="88"/>
      <c r="EQX2" s="88"/>
      <c r="EQY2" s="88"/>
      <c r="EQZ2" s="88"/>
      <c r="ERA2" s="88"/>
      <c r="ERB2" s="88"/>
      <c r="ERC2" s="88"/>
      <c r="ERD2" s="88"/>
      <c r="ERE2" s="88"/>
      <c r="ERF2" s="88"/>
      <c r="ERG2" s="88"/>
      <c r="ERH2" s="88"/>
      <c r="ERI2" s="88"/>
      <c r="ERJ2" s="88"/>
      <c r="ERK2" s="88"/>
      <c r="ERL2" s="88"/>
      <c r="ERM2" s="88"/>
      <c r="ERN2" s="88"/>
      <c r="ERO2" s="88"/>
      <c r="ERP2" s="88"/>
      <c r="ERQ2" s="88"/>
      <c r="ERR2" s="88"/>
      <c r="ERS2" s="88"/>
      <c r="ERT2" s="88"/>
      <c r="ERU2" s="88"/>
      <c r="ERV2" s="88"/>
      <c r="ERW2" s="88"/>
      <c r="ERX2" s="88"/>
      <c r="ERY2" s="88"/>
      <c r="ERZ2" s="88"/>
      <c r="ESA2" s="88"/>
      <c r="ESB2" s="88"/>
      <c r="ESC2" s="88"/>
      <c r="ESD2" s="88"/>
      <c r="ESE2" s="88"/>
      <c r="ESF2" s="88"/>
      <c r="ESG2" s="88"/>
      <c r="ESH2" s="88"/>
      <c r="ESI2" s="88"/>
      <c r="ESL2" s="88"/>
      <c r="ESO2" s="88"/>
      <c r="ESR2" s="88"/>
      <c r="ESU2" s="88"/>
      <c r="ESX2" s="88"/>
      <c r="ETJ2" s="88"/>
      <c r="ETM2" s="88"/>
      <c r="ETP2" s="88"/>
      <c r="ETS2" s="88"/>
      <c r="ETY2" s="88"/>
      <c r="EUB2" s="88"/>
      <c r="EUH2" s="88"/>
      <c r="EUK2" s="88"/>
      <c r="EUN2" s="88"/>
      <c r="EUQ2" s="88"/>
      <c r="EUW2" s="88"/>
      <c r="EUZ2" s="88"/>
      <c r="EVF2" s="88"/>
      <c r="EVH2" s="88"/>
      <c r="EVI2" s="88"/>
      <c r="EVK2" s="88"/>
      <c r="EVN2" s="88"/>
      <c r="EVQ2" s="88"/>
      <c r="EWB2" s="88"/>
      <c r="EWD2" s="88"/>
      <c r="EWP2" s="88"/>
      <c r="EWS2" s="88"/>
      <c r="EXA2" s="88"/>
      <c r="EXU2" s="88"/>
      <c r="EXW2" s="88"/>
      <c r="EXX2" s="88"/>
      <c r="EXY2" s="88"/>
      <c r="EXZ2" s="88"/>
      <c r="EYA2" s="88"/>
      <c r="EYB2" s="88"/>
      <c r="EYT2" s="88"/>
      <c r="EYU2" s="88"/>
      <c r="EYX2" s="88"/>
      <c r="EZA2" s="88"/>
      <c r="EZC2" s="88"/>
      <c r="EZE2" s="88"/>
      <c r="EZH2" s="88"/>
      <c r="EZK2" s="88"/>
      <c r="EZN2" s="88"/>
      <c r="EZT2" s="88"/>
      <c r="EZW2" s="88"/>
      <c r="EZZ2" s="88"/>
      <c r="FAE2" s="88"/>
      <c r="FAS2" s="88"/>
      <c r="FAT2" s="88"/>
      <c r="FAU2" s="88"/>
      <c r="FAV2" s="88"/>
      <c r="FAW2" s="88"/>
      <c r="FAX2" s="88"/>
      <c r="FAY2" s="88"/>
      <c r="FAZ2" s="88"/>
      <c r="FBA2" s="88"/>
      <c r="FBB2" s="88"/>
      <c r="FBC2" s="88"/>
      <c r="FBD2" s="88"/>
      <c r="FBE2" s="88"/>
      <c r="FBF2" s="88"/>
      <c r="FBG2" s="88"/>
      <c r="FBH2" s="88"/>
      <c r="FBI2" s="88"/>
      <c r="FBJ2" s="88"/>
      <c r="FBK2" s="88"/>
      <c r="FBL2" s="88"/>
      <c r="FBM2" s="88"/>
      <c r="FBN2" s="88"/>
      <c r="FBO2" s="88"/>
      <c r="FBP2" s="88"/>
      <c r="FBQ2" s="88"/>
      <c r="FBR2" s="88"/>
      <c r="FBS2" s="88"/>
      <c r="FBT2" s="88"/>
      <c r="FBU2" s="88"/>
      <c r="FBV2" s="88"/>
      <c r="FBW2" s="88"/>
      <c r="FBX2" s="88"/>
      <c r="FBY2" s="88"/>
      <c r="FBZ2" s="88"/>
      <c r="FCA2" s="88"/>
      <c r="FCB2" s="88"/>
      <c r="FCC2" s="88"/>
      <c r="FCD2" s="88"/>
      <c r="FCE2" s="88"/>
      <c r="FCH2" s="88"/>
      <c r="FCK2" s="88"/>
      <c r="FCN2" s="88"/>
      <c r="FCQ2" s="88"/>
      <c r="FCT2" s="88"/>
      <c r="FDF2" s="88"/>
      <c r="FDI2" s="88"/>
      <c r="FDL2" s="88"/>
      <c r="FDO2" s="88"/>
      <c r="FDU2" s="88"/>
      <c r="FDX2" s="88"/>
      <c r="FED2" s="88"/>
      <c r="FEG2" s="88"/>
      <c r="FEJ2" s="88"/>
      <c r="FEM2" s="88"/>
      <c r="FES2" s="88"/>
      <c r="FEV2" s="88"/>
      <c r="FFB2" s="88"/>
      <c r="FFD2" s="88"/>
      <c r="FFE2" s="88"/>
      <c r="FFG2" s="88"/>
      <c r="FFJ2" s="88"/>
      <c r="FFM2" s="88"/>
      <c r="FFX2" s="88"/>
      <c r="FFZ2" s="88"/>
      <c r="FGL2" s="88"/>
      <c r="FGO2" s="88"/>
      <c r="FGW2" s="88"/>
      <c r="FHQ2" s="88"/>
      <c r="FHS2" s="88"/>
      <c r="FHT2" s="88"/>
      <c r="FHU2" s="88"/>
      <c r="FHV2" s="88"/>
      <c r="FHW2" s="88"/>
      <c r="FHX2" s="88"/>
      <c r="FIP2" s="88"/>
      <c r="FIQ2" s="88"/>
      <c r="FIT2" s="88"/>
      <c r="FIW2" s="88"/>
      <c r="FIY2" s="88"/>
      <c r="FJA2" s="88"/>
      <c r="FJD2" s="88"/>
      <c r="FJG2" s="88"/>
      <c r="FJJ2" s="88"/>
      <c r="FJP2" s="88"/>
      <c r="FJS2" s="88"/>
      <c r="FJV2" s="88"/>
      <c r="FKA2" s="88"/>
      <c r="FKO2" s="88"/>
      <c r="FKP2" s="88"/>
      <c r="FKQ2" s="88"/>
      <c r="FKR2" s="88"/>
      <c r="FKS2" s="88"/>
      <c r="FKT2" s="88"/>
      <c r="FKU2" s="88"/>
      <c r="FKV2" s="88"/>
      <c r="FKW2" s="88"/>
      <c r="FKX2" s="88"/>
      <c r="FKY2" s="88"/>
      <c r="FKZ2" s="88"/>
      <c r="FLA2" s="88"/>
      <c r="FLB2" s="88"/>
      <c r="FLC2" s="88"/>
      <c r="FLD2" s="88"/>
      <c r="FLE2" s="88"/>
      <c r="FLF2" s="88"/>
      <c r="FLG2" s="88"/>
      <c r="FLH2" s="88"/>
      <c r="FLI2" s="88"/>
      <c r="FLJ2" s="88"/>
      <c r="FLK2" s="88"/>
      <c r="FLL2" s="88"/>
      <c r="FLM2" s="88"/>
      <c r="FLN2" s="88"/>
      <c r="FLO2" s="88"/>
      <c r="FLP2" s="88"/>
      <c r="FLQ2" s="88"/>
      <c r="FLR2" s="88"/>
      <c r="FLS2" s="88"/>
      <c r="FLT2" s="88"/>
      <c r="FLU2" s="88"/>
      <c r="FLV2" s="88"/>
      <c r="FLW2" s="88"/>
      <c r="FLX2" s="88"/>
      <c r="FLY2" s="88"/>
      <c r="FLZ2" s="88"/>
      <c r="FMA2" s="88"/>
      <c r="FMD2" s="88"/>
      <c r="FMG2" s="88"/>
      <c r="FMJ2" s="88"/>
      <c r="FMM2" s="88"/>
      <c r="FMP2" s="88"/>
      <c r="FNB2" s="88"/>
      <c r="FNE2" s="88"/>
      <c r="FNH2" s="88"/>
      <c r="FNK2" s="88"/>
      <c r="FNQ2" s="88"/>
      <c r="FNT2" s="88"/>
      <c r="FNZ2" s="88"/>
      <c r="FOC2" s="88"/>
      <c r="FOF2" s="88"/>
      <c r="FOI2" s="88"/>
      <c r="FOO2" s="88"/>
      <c r="FOR2" s="88"/>
      <c r="FOX2" s="88"/>
      <c r="FOZ2" s="88"/>
      <c r="FPA2" s="88"/>
      <c r="FPC2" s="88"/>
      <c r="FPF2" s="88"/>
      <c r="FPI2" s="88"/>
      <c r="FPT2" s="88"/>
      <c r="FPV2" s="88"/>
      <c r="FQH2" s="88"/>
      <c r="FQK2" s="88"/>
      <c r="FQS2" s="88"/>
      <c r="FRM2" s="88"/>
      <c r="FRO2" s="88"/>
      <c r="FRP2" s="88"/>
      <c r="FRQ2" s="88"/>
      <c r="FRR2" s="88"/>
      <c r="FRS2" s="88"/>
      <c r="FRT2" s="88"/>
      <c r="FSL2" s="88"/>
      <c r="FSM2" s="88"/>
      <c r="FSP2" s="88"/>
      <c r="FSS2" s="88"/>
      <c r="FSU2" s="88"/>
      <c r="FSW2" s="88"/>
      <c r="FSZ2" s="88"/>
      <c r="FTC2" s="88"/>
      <c r="FTF2" s="88"/>
      <c r="FTL2" s="88"/>
      <c r="FTO2" s="88"/>
      <c r="FTR2" s="88"/>
      <c r="FTW2" s="88"/>
      <c r="FUK2" s="88"/>
      <c r="FUL2" s="88"/>
      <c r="FUM2" s="88"/>
      <c r="FUN2" s="88"/>
      <c r="FUO2" s="88"/>
      <c r="FUP2" s="88"/>
      <c r="FUQ2" s="88"/>
      <c r="FUR2" s="88"/>
      <c r="FUS2" s="88"/>
      <c r="FUT2" s="88"/>
      <c r="FUU2" s="88"/>
      <c r="FUV2" s="88"/>
      <c r="FUW2" s="88"/>
      <c r="FUX2" s="88"/>
      <c r="FUY2" s="88"/>
      <c r="FUZ2" s="88"/>
      <c r="FVA2" s="88"/>
      <c r="FVB2" s="88"/>
      <c r="FVC2" s="88"/>
      <c r="FVD2" s="88"/>
      <c r="FVE2" s="88"/>
      <c r="FVF2" s="88"/>
      <c r="FVG2" s="88"/>
      <c r="FVH2" s="88"/>
      <c r="FVI2" s="88"/>
      <c r="FVJ2" s="88"/>
      <c r="FVK2" s="88"/>
      <c r="FVL2" s="88"/>
      <c r="FVM2" s="88"/>
      <c r="FVN2" s="88"/>
      <c r="FVO2" s="88"/>
      <c r="FVP2" s="88"/>
      <c r="FVQ2" s="88"/>
      <c r="FVR2" s="88"/>
      <c r="FVS2" s="88"/>
      <c r="FVT2" s="88"/>
      <c r="FVU2" s="88"/>
      <c r="FVV2" s="88"/>
      <c r="FVW2" s="88"/>
      <c r="FVZ2" s="88"/>
      <c r="FWC2" s="88"/>
      <c r="FWF2" s="88"/>
      <c r="FWI2" s="88"/>
      <c r="FWL2" s="88"/>
      <c r="FWX2" s="88"/>
      <c r="FXA2" s="88"/>
      <c r="FXD2" s="88"/>
      <c r="FXG2" s="88"/>
      <c r="FXM2" s="88"/>
      <c r="FXP2" s="88"/>
      <c r="FXV2" s="88"/>
      <c r="FXY2" s="88"/>
      <c r="FYB2" s="88"/>
      <c r="FYE2" s="88"/>
      <c r="FYK2" s="88"/>
      <c r="FYN2" s="88"/>
      <c r="FYT2" s="88"/>
      <c r="FYV2" s="88"/>
      <c r="FYW2" s="88"/>
      <c r="FYY2" s="88"/>
      <c r="FZB2" s="88"/>
      <c r="FZE2" s="88"/>
      <c r="FZP2" s="88"/>
      <c r="FZR2" s="88"/>
      <c r="GAD2" s="88"/>
      <c r="GAG2" s="88"/>
      <c r="GAO2" s="88"/>
      <c r="GBI2" s="88"/>
      <c r="GBK2" s="88"/>
      <c r="GBL2" s="88"/>
      <c r="GBM2" s="88"/>
      <c r="GBN2" s="88"/>
      <c r="GBO2" s="88"/>
      <c r="GBP2" s="88"/>
      <c r="GCH2" s="88"/>
      <c r="GCI2" s="88"/>
      <c r="GCL2" s="88"/>
      <c r="GCO2" s="88"/>
      <c r="GCQ2" s="88"/>
      <c r="GCS2" s="88"/>
      <c r="GCV2" s="88"/>
      <c r="GCY2" s="88"/>
      <c r="GDB2" s="88"/>
      <c r="GDH2" s="88"/>
      <c r="GDK2" s="88"/>
      <c r="GDN2" s="88"/>
      <c r="GDS2" s="88"/>
      <c r="GEG2" s="88"/>
      <c r="GEH2" s="88"/>
      <c r="GEI2" s="88"/>
      <c r="GEJ2" s="88"/>
      <c r="GEK2" s="88"/>
      <c r="GEL2" s="88"/>
      <c r="GEM2" s="88"/>
      <c r="GEN2" s="88"/>
      <c r="GEO2" s="88"/>
      <c r="GEP2" s="88"/>
      <c r="GEQ2" s="88"/>
      <c r="GER2" s="88"/>
      <c r="GES2" s="88"/>
      <c r="GET2" s="88"/>
      <c r="GEU2" s="88"/>
      <c r="GEV2" s="88"/>
      <c r="GEW2" s="88"/>
      <c r="GEX2" s="88"/>
      <c r="GEY2" s="88"/>
      <c r="GEZ2" s="88"/>
      <c r="GFA2" s="88"/>
      <c r="GFB2" s="88"/>
      <c r="GFC2" s="88"/>
      <c r="GFD2" s="88"/>
      <c r="GFE2" s="88"/>
      <c r="GFF2" s="88"/>
      <c r="GFG2" s="88"/>
      <c r="GFH2" s="88"/>
      <c r="GFI2" s="88"/>
      <c r="GFJ2" s="88"/>
      <c r="GFK2" s="88"/>
      <c r="GFL2" s="88"/>
      <c r="GFM2" s="88"/>
      <c r="GFN2" s="88"/>
      <c r="GFO2" s="88"/>
      <c r="GFP2" s="88"/>
      <c r="GFQ2" s="88"/>
      <c r="GFR2" s="88"/>
      <c r="GFS2" s="88"/>
      <c r="GFV2" s="88"/>
      <c r="GFY2" s="88"/>
      <c r="GGB2" s="88"/>
      <c r="GGE2" s="88"/>
      <c r="GGH2" s="88"/>
      <c r="GGT2" s="88"/>
      <c r="GGW2" s="88"/>
      <c r="GGZ2" s="88"/>
      <c r="GHC2" s="88"/>
      <c r="GHI2" s="88"/>
      <c r="GHL2" s="88"/>
      <c r="GHR2" s="88"/>
      <c r="GHU2" s="88"/>
      <c r="GHX2" s="88"/>
      <c r="GIA2" s="88"/>
      <c r="GIG2" s="88"/>
      <c r="GIJ2" s="88"/>
      <c r="GIP2" s="88"/>
      <c r="GIR2" s="88"/>
      <c r="GIS2" s="88"/>
      <c r="GIU2" s="88"/>
      <c r="GIX2" s="88"/>
      <c r="GJA2" s="88"/>
      <c r="GJL2" s="88"/>
      <c r="GJN2" s="88"/>
      <c r="GJZ2" s="88"/>
      <c r="GKC2" s="88"/>
      <c r="GKK2" s="88"/>
      <c r="GLE2" s="88"/>
      <c r="GLG2" s="88"/>
      <c r="GLH2" s="88"/>
      <c r="GLI2" s="88"/>
      <c r="GLJ2" s="88"/>
      <c r="GLK2" s="88"/>
      <c r="GLL2" s="88"/>
      <c r="GMD2" s="88"/>
      <c r="GME2" s="88"/>
      <c r="GMH2" s="88"/>
      <c r="GMK2" s="88"/>
      <c r="GMM2" s="88"/>
      <c r="GMO2" s="88"/>
      <c r="GMR2" s="88"/>
      <c r="GMU2" s="88"/>
      <c r="GMX2" s="88"/>
      <c r="GND2" s="88"/>
      <c r="GNG2" s="88"/>
      <c r="GNJ2" s="88"/>
      <c r="GNO2" s="88"/>
      <c r="GOC2" s="88"/>
      <c r="GOD2" s="88"/>
      <c r="GOE2" s="88"/>
      <c r="GOF2" s="88"/>
      <c r="GOG2" s="88"/>
      <c r="GOH2" s="88"/>
      <c r="GOI2" s="88"/>
      <c r="GOJ2" s="88"/>
      <c r="GOK2" s="88"/>
      <c r="GOL2" s="88"/>
      <c r="GOM2" s="88"/>
      <c r="GON2" s="88"/>
      <c r="GOO2" s="88"/>
      <c r="GOP2" s="88"/>
      <c r="GOQ2" s="88"/>
      <c r="GOR2" s="88"/>
      <c r="GOS2" s="88"/>
      <c r="GOT2" s="88"/>
      <c r="GOU2" s="88"/>
      <c r="GOV2" s="88"/>
      <c r="GOW2" s="88"/>
      <c r="GOX2" s="88"/>
      <c r="GOY2" s="88"/>
      <c r="GOZ2" s="88"/>
      <c r="GPA2" s="88"/>
      <c r="GPB2" s="88"/>
      <c r="GPC2" s="88"/>
      <c r="GPD2" s="88"/>
      <c r="GPE2" s="88"/>
      <c r="GPF2" s="88"/>
      <c r="GPG2" s="88"/>
      <c r="GPH2" s="88"/>
      <c r="GPI2" s="88"/>
      <c r="GPJ2" s="88"/>
      <c r="GPK2" s="88"/>
      <c r="GPL2" s="88"/>
      <c r="GPM2" s="88"/>
      <c r="GPN2" s="88"/>
      <c r="GPO2" s="88"/>
      <c r="GPR2" s="88"/>
      <c r="GPU2" s="88"/>
      <c r="GPX2" s="88"/>
      <c r="GQA2" s="88"/>
      <c r="GQD2" s="88"/>
      <c r="GQP2" s="88"/>
      <c r="GQS2" s="88"/>
      <c r="GQV2" s="88"/>
      <c r="GQY2" s="88"/>
      <c r="GRE2" s="88"/>
      <c r="GRH2" s="88"/>
      <c r="GRN2" s="88"/>
      <c r="GRQ2" s="88"/>
      <c r="GRT2" s="88"/>
      <c r="GRW2" s="88"/>
      <c r="GSC2" s="88"/>
      <c r="GSF2" s="88"/>
      <c r="GSL2" s="88"/>
      <c r="GSN2" s="88"/>
      <c r="GSO2" s="88"/>
      <c r="GSQ2" s="88"/>
      <c r="GST2" s="88"/>
      <c r="GSW2" s="88"/>
      <c r="GTH2" s="88"/>
      <c r="GTJ2" s="88"/>
      <c r="GTV2" s="88"/>
      <c r="GTY2" s="88"/>
      <c r="GUG2" s="88"/>
      <c r="GVA2" s="88"/>
      <c r="GVC2" s="88"/>
      <c r="GVD2" s="88"/>
      <c r="GVE2" s="88"/>
      <c r="GVF2" s="88"/>
      <c r="GVG2" s="88"/>
      <c r="GVH2" s="88"/>
      <c r="GVZ2" s="88"/>
      <c r="GWA2" s="88"/>
      <c r="GWD2" s="88"/>
      <c r="GWG2" s="88"/>
      <c r="GWI2" s="88"/>
      <c r="GWK2" s="88"/>
      <c r="GWN2" s="88"/>
      <c r="GWQ2" s="88"/>
      <c r="GWT2" s="88"/>
      <c r="GWZ2" s="88"/>
      <c r="GXC2" s="88"/>
      <c r="GXF2" s="88"/>
      <c r="GXK2" s="88"/>
      <c r="GXY2" s="88"/>
      <c r="GXZ2" s="88"/>
      <c r="GYA2" s="88"/>
      <c r="GYB2" s="88"/>
      <c r="GYC2" s="88"/>
      <c r="GYD2" s="88"/>
      <c r="GYE2" s="88"/>
      <c r="GYF2" s="88"/>
      <c r="GYG2" s="88"/>
      <c r="GYH2" s="88"/>
      <c r="GYI2" s="88"/>
      <c r="GYJ2" s="88"/>
      <c r="GYK2" s="88"/>
      <c r="GYL2" s="88"/>
      <c r="GYM2" s="88"/>
      <c r="GYN2" s="88"/>
      <c r="GYO2" s="88"/>
      <c r="GYP2" s="88"/>
      <c r="GYQ2" s="88"/>
      <c r="GYR2" s="88"/>
      <c r="GYS2" s="88"/>
      <c r="GYT2" s="88"/>
      <c r="GYU2" s="88"/>
      <c r="GYV2" s="88"/>
      <c r="GYW2" s="88"/>
      <c r="GYX2" s="88"/>
      <c r="GYY2" s="88"/>
      <c r="GYZ2" s="88"/>
      <c r="GZA2" s="88"/>
      <c r="GZB2" s="88"/>
      <c r="GZC2" s="88"/>
      <c r="GZD2" s="88"/>
      <c r="GZE2" s="88"/>
      <c r="GZF2" s="88"/>
      <c r="GZG2" s="88"/>
      <c r="GZH2" s="88"/>
      <c r="GZI2" s="88"/>
      <c r="GZJ2" s="88"/>
      <c r="GZK2" s="88"/>
      <c r="GZN2" s="88"/>
      <c r="GZQ2" s="88"/>
      <c r="GZT2" s="88"/>
      <c r="GZW2" s="88"/>
      <c r="GZZ2" s="88"/>
      <c r="HAL2" s="88"/>
      <c r="HAO2" s="88"/>
      <c r="HAR2" s="88"/>
      <c r="HAU2" s="88"/>
      <c r="HBA2" s="88"/>
      <c r="HBD2" s="88"/>
      <c r="HBJ2" s="88"/>
      <c r="HBM2" s="88"/>
      <c r="HBP2" s="88"/>
      <c r="HBS2" s="88"/>
      <c r="HBY2" s="88"/>
      <c r="HCB2" s="88"/>
      <c r="HCH2" s="88"/>
      <c r="HCJ2" s="88"/>
      <c r="HCK2" s="88"/>
      <c r="HCM2" s="88"/>
      <c r="HCP2" s="88"/>
      <c r="HCS2" s="88"/>
      <c r="HDD2" s="88"/>
      <c r="HDF2" s="88"/>
      <c r="HDR2" s="88"/>
      <c r="HDU2" s="88"/>
      <c r="HEC2" s="88"/>
      <c r="HEW2" s="88"/>
      <c r="HEY2" s="88"/>
      <c r="HEZ2" s="88"/>
      <c r="HFA2" s="88"/>
      <c r="HFB2" s="88"/>
      <c r="HFC2" s="88"/>
      <c r="HFD2" s="88"/>
      <c r="HFV2" s="88"/>
      <c r="HFW2" s="88"/>
      <c r="HFZ2" s="88"/>
      <c r="HGC2" s="88"/>
      <c r="HGE2" s="88"/>
      <c r="HGG2" s="88"/>
      <c r="HGJ2" s="88"/>
      <c r="HGM2" s="88"/>
      <c r="HGP2" s="88"/>
      <c r="HGV2" s="88"/>
      <c r="HGY2" s="88"/>
      <c r="HHB2" s="88"/>
      <c r="HHG2" s="88"/>
      <c r="HHU2" s="88"/>
      <c r="HHV2" s="88"/>
      <c r="HHW2" s="88"/>
      <c r="HHX2" s="88"/>
      <c r="HHY2" s="88"/>
      <c r="HHZ2" s="88"/>
      <c r="HIA2" s="88"/>
      <c r="HIB2" s="88"/>
      <c r="HIC2" s="88"/>
      <c r="HID2" s="88"/>
      <c r="HIE2" s="88"/>
      <c r="HIF2" s="88"/>
      <c r="HIG2" s="88"/>
      <c r="HIH2" s="88"/>
      <c r="HII2" s="88"/>
      <c r="HIJ2" s="88"/>
      <c r="HIK2" s="88"/>
      <c r="HIL2" s="88"/>
      <c r="HIM2" s="88"/>
      <c r="HIN2" s="88"/>
      <c r="HIO2" s="88"/>
      <c r="HIP2" s="88"/>
      <c r="HIQ2" s="88"/>
      <c r="HIR2" s="88"/>
      <c r="HIS2" s="88"/>
      <c r="HIT2" s="88"/>
      <c r="HIU2" s="88"/>
      <c r="HIV2" s="88"/>
      <c r="HIW2" s="88"/>
      <c r="HIX2" s="88"/>
      <c r="HIY2" s="88"/>
      <c r="HIZ2" s="88"/>
      <c r="HJA2" s="88"/>
      <c r="HJB2" s="88"/>
      <c r="HJC2" s="88"/>
      <c r="HJD2" s="88"/>
      <c r="HJE2" s="88"/>
      <c r="HJF2" s="88"/>
      <c r="HJG2" s="88"/>
      <c r="HJJ2" s="88"/>
      <c r="HJM2" s="88"/>
      <c r="HJP2" s="88"/>
      <c r="HJS2" s="88"/>
      <c r="HJV2" s="88"/>
      <c r="HKH2" s="88"/>
      <c r="HKK2" s="88"/>
      <c r="HKN2" s="88"/>
      <c r="HKQ2" s="88"/>
      <c r="HKW2" s="88"/>
      <c r="HKZ2" s="88"/>
      <c r="HLF2" s="88"/>
      <c r="HLI2" s="88"/>
      <c r="HLL2" s="88"/>
      <c r="HLO2" s="88"/>
      <c r="HLU2" s="88"/>
      <c r="HLX2" s="88"/>
      <c r="HMD2" s="88"/>
      <c r="HMF2" s="88"/>
      <c r="HMG2" s="88"/>
      <c r="HMI2" s="88"/>
      <c r="HML2" s="88"/>
      <c r="HMO2" s="88"/>
      <c r="HMZ2" s="88"/>
      <c r="HNB2" s="88"/>
      <c r="HNN2" s="88"/>
      <c r="HNQ2" s="88"/>
      <c r="HNY2" s="88"/>
      <c r="HOS2" s="88"/>
      <c r="HOU2" s="88"/>
      <c r="HOV2" s="88"/>
      <c r="HOW2" s="88"/>
      <c r="HOX2" s="88"/>
      <c r="HOY2" s="88"/>
      <c r="HOZ2" s="88"/>
      <c r="HPR2" s="88"/>
      <c r="HPS2" s="88"/>
      <c r="HPV2" s="88"/>
      <c r="HPY2" s="88"/>
      <c r="HQA2" s="88"/>
      <c r="HQC2" s="88"/>
      <c r="HQF2" s="88"/>
      <c r="HQI2" s="88"/>
      <c r="HQL2" s="88"/>
      <c r="HQR2" s="88"/>
      <c r="HQU2" s="88"/>
      <c r="HQX2" s="88"/>
      <c r="HRC2" s="88"/>
      <c r="HRQ2" s="88"/>
      <c r="HRR2" s="88"/>
      <c r="HRS2" s="88"/>
      <c r="HRT2" s="88"/>
      <c r="HRU2" s="88"/>
      <c r="HRV2" s="88"/>
      <c r="HRW2" s="88"/>
      <c r="HRX2" s="88"/>
      <c r="HRY2" s="88"/>
      <c r="HRZ2" s="88"/>
      <c r="HSA2" s="88"/>
      <c r="HSB2" s="88"/>
      <c r="HSC2" s="88"/>
      <c r="HSD2" s="88"/>
      <c r="HSE2" s="88"/>
      <c r="HSF2" s="88"/>
      <c r="HSG2" s="88"/>
      <c r="HSH2" s="88"/>
      <c r="HSI2" s="88"/>
      <c r="HSJ2" s="88"/>
      <c r="HSK2" s="88"/>
      <c r="HSL2" s="88"/>
      <c r="HSM2" s="88"/>
      <c r="HSN2" s="88"/>
      <c r="HSO2" s="88"/>
      <c r="HSP2" s="88"/>
      <c r="HSQ2" s="88"/>
      <c r="HSR2" s="88"/>
      <c r="HSS2" s="88"/>
      <c r="HST2" s="88"/>
      <c r="HSU2" s="88"/>
      <c r="HSV2" s="88"/>
      <c r="HSW2" s="88"/>
      <c r="HSX2" s="88"/>
      <c r="HSY2" s="88"/>
      <c r="HSZ2" s="88"/>
      <c r="HTA2" s="88"/>
      <c r="HTB2" s="88"/>
      <c r="HTC2" s="88"/>
      <c r="HTF2" s="88"/>
      <c r="HTI2" s="88"/>
      <c r="HTL2" s="88"/>
      <c r="HTO2" s="88"/>
      <c r="HTR2" s="88"/>
      <c r="HUD2" s="88"/>
      <c r="HUG2" s="88"/>
      <c r="HUJ2" s="88"/>
      <c r="HUM2" s="88"/>
      <c r="HUS2" s="88"/>
      <c r="HUV2" s="88"/>
      <c r="HVB2" s="88"/>
      <c r="HVE2" s="88"/>
      <c r="HVH2" s="88"/>
      <c r="HVK2" s="88"/>
      <c r="HVQ2" s="88"/>
      <c r="HVT2" s="88"/>
      <c r="HVZ2" s="88"/>
      <c r="HWB2" s="88"/>
      <c r="HWC2" s="88"/>
      <c r="HWE2" s="88"/>
      <c r="HWH2" s="88"/>
      <c r="HWK2" s="88"/>
      <c r="HWV2" s="88"/>
      <c r="HWX2" s="88"/>
      <c r="HXJ2" s="88"/>
      <c r="HXM2" s="88"/>
      <c r="HXU2" s="88"/>
      <c r="HYO2" s="88"/>
      <c r="HYQ2" s="88"/>
      <c r="HYR2" s="88"/>
      <c r="HYS2" s="88"/>
      <c r="HYT2" s="88"/>
      <c r="HYU2" s="88"/>
      <c r="HYV2" s="88"/>
      <c r="HZN2" s="88"/>
      <c r="HZO2" s="88"/>
      <c r="HZR2" s="88"/>
      <c r="HZU2" s="88"/>
      <c r="HZW2" s="88"/>
      <c r="HZY2" s="88"/>
      <c r="IAB2" s="88"/>
      <c r="IAE2" s="88"/>
      <c r="IAH2" s="88"/>
      <c r="IAN2" s="88"/>
      <c r="IAQ2" s="88"/>
      <c r="IAT2" s="88"/>
      <c r="IAY2" s="88"/>
      <c r="IBM2" s="88"/>
      <c r="IBN2" s="88"/>
      <c r="IBO2" s="88"/>
      <c r="IBP2" s="88"/>
      <c r="IBQ2" s="88"/>
      <c r="IBR2" s="88"/>
      <c r="IBS2" s="88"/>
      <c r="IBT2" s="88"/>
      <c r="IBU2" s="88"/>
      <c r="IBV2" s="88"/>
      <c r="IBW2" s="88"/>
      <c r="IBX2" s="88"/>
      <c r="IBY2" s="88"/>
      <c r="IBZ2" s="88"/>
      <c r="ICA2" s="88"/>
      <c r="ICB2" s="88"/>
      <c r="ICC2" s="88"/>
      <c r="ICD2" s="88"/>
      <c r="ICE2" s="88"/>
      <c r="ICF2" s="88"/>
      <c r="ICG2" s="88"/>
      <c r="ICH2" s="88"/>
      <c r="ICI2" s="88"/>
      <c r="ICJ2" s="88"/>
      <c r="ICK2" s="88"/>
      <c r="ICL2" s="88"/>
      <c r="ICM2" s="88"/>
      <c r="ICN2" s="88"/>
      <c r="ICO2" s="88"/>
      <c r="ICP2" s="88"/>
      <c r="ICQ2" s="88"/>
      <c r="ICR2" s="88"/>
      <c r="ICS2" s="88"/>
      <c r="ICT2" s="88"/>
      <c r="ICU2" s="88"/>
      <c r="ICV2" s="88"/>
      <c r="ICW2" s="88"/>
      <c r="ICX2" s="88"/>
      <c r="ICY2" s="88"/>
      <c r="IDB2" s="88"/>
      <c r="IDE2" s="88"/>
      <c r="IDH2" s="88"/>
      <c r="IDK2" s="88"/>
      <c r="IDN2" s="88"/>
      <c r="IDZ2" s="88"/>
      <c r="IEC2" s="88"/>
      <c r="IEF2" s="88"/>
      <c r="IEI2" s="88"/>
      <c r="IEO2" s="88"/>
      <c r="IER2" s="88"/>
      <c r="IEX2" s="88"/>
      <c r="IFA2" s="88"/>
      <c r="IFD2" s="88"/>
      <c r="IFG2" s="88"/>
      <c r="IFM2" s="88"/>
      <c r="IFP2" s="88"/>
      <c r="IFV2" s="88"/>
      <c r="IFX2" s="88"/>
      <c r="IFY2" s="88"/>
      <c r="IGA2" s="88"/>
      <c r="IGD2" s="88"/>
      <c r="IGG2" s="88"/>
      <c r="IGR2" s="88"/>
      <c r="IGT2" s="88"/>
      <c r="IHF2" s="88"/>
      <c r="IHI2" s="88"/>
      <c r="IHQ2" s="88"/>
      <c r="IIK2" s="88"/>
      <c r="IIM2" s="88"/>
      <c r="IIN2" s="88"/>
      <c r="IIO2" s="88"/>
      <c r="IIP2" s="88"/>
      <c r="IIQ2" s="88"/>
      <c r="IIR2" s="88"/>
      <c r="IJJ2" s="88"/>
      <c r="IJK2" s="88"/>
      <c r="IJN2" s="88"/>
      <c r="IJQ2" s="88"/>
      <c r="IJS2" s="88"/>
      <c r="IJU2" s="88"/>
      <c r="IJX2" s="88"/>
      <c r="IKA2" s="88"/>
      <c r="IKD2" s="88"/>
      <c r="IKJ2" s="88"/>
      <c r="IKM2" s="88"/>
      <c r="IKP2" s="88"/>
      <c r="IKU2" s="88"/>
      <c r="ILI2" s="88"/>
      <c r="ILJ2" s="88"/>
      <c r="ILK2" s="88"/>
      <c r="ILL2" s="88"/>
      <c r="ILM2" s="88"/>
      <c r="ILN2" s="88"/>
      <c r="ILO2" s="88"/>
      <c r="ILP2" s="88"/>
      <c r="ILQ2" s="88"/>
      <c r="ILR2" s="88"/>
      <c r="ILS2" s="88"/>
      <c r="ILT2" s="88"/>
      <c r="ILU2" s="88"/>
      <c r="ILV2" s="88"/>
      <c r="ILW2" s="88"/>
      <c r="ILX2" s="88"/>
      <c r="ILY2" s="88"/>
      <c r="ILZ2" s="88"/>
      <c r="IMA2" s="88"/>
      <c r="IMB2" s="88"/>
      <c r="IMC2" s="88"/>
      <c r="IMD2" s="88"/>
      <c r="IME2" s="88"/>
      <c r="IMF2" s="88"/>
      <c r="IMG2" s="88"/>
      <c r="IMH2" s="88"/>
      <c r="IMI2" s="88"/>
      <c r="IMJ2" s="88"/>
      <c r="IMK2" s="88"/>
      <c r="IML2" s="88"/>
      <c r="IMM2" s="88"/>
      <c r="IMN2" s="88"/>
      <c r="IMO2" s="88"/>
      <c r="IMP2" s="88"/>
      <c r="IMQ2" s="88"/>
      <c r="IMR2" s="88"/>
      <c r="IMS2" s="88"/>
      <c r="IMT2" s="88"/>
      <c r="IMU2" s="88"/>
      <c r="IMX2" s="88"/>
      <c r="INA2" s="88"/>
      <c r="IND2" s="88"/>
      <c r="ING2" s="88"/>
      <c r="INJ2" s="88"/>
      <c r="INV2" s="88"/>
      <c r="INY2" s="88"/>
      <c r="IOB2" s="88"/>
      <c r="IOE2" s="88"/>
      <c r="IOK2" s="88"/>
      <c r="ION2" s="88"/>
      <c r="IOT2" s="88"/>
      <c r="IOW2" s="88"/>
      <c r="IOZ2" s="88"/>
      <c r="IPC2" s="88"/>
      <c r="IPI2" s="88"/>
      <c r="IPL2" s="88"/>
      <c r="IPR2" s="88"/>
      <c r="IPT2" s="88"/>
      <c r="IPU2" s="88"/>
      <c r="IPW2" s="88"/>
      <c r="IPZ2" s="88"/>
      <c r="IQC2" s="88"/>
      <c r="IQN2" s="88"/>
      <c r="IQP2" s="88"/>
      <c r="IRB2" s="88"/>
      <c r="IRE2" s="88"/>
      <c r="IRM2" s="88"/>
      <c r="ISG2" s="88"/>
      <c r="ISI2" s="88"/>
      <c r="ISJ2" s="88"/>
      <c r="ISK2" s="88"/>
      <c r="ISL2" s="88"/>
      <c r="ISM2" s="88"/>
      <c r="ISN2" s="88"/>
      <c r="ITF2" s="88"/>
      <c r="ITG2" s="88"/>
      <c r="ITJ2" s="88"/>
      <c r="ITM2" s="88"/>
      <c r="ITO2" s="88"/>
      <c r="ITQ2" s="88"/>
      <c r="ITT2" s="88"/>
      <c r="ITW2" s="88"/>
      <c r="ITZ2" s="88"/>
      <c r="IUF2" s="88"/>
      <c r="IUI2" s="88"/>
      <c r="IUL2" s="88"/>
      <c r="IUQ2" s="88"/>
      <c r="IVE2" s="88"/>
      <c r="IVF2" s="88"/>
      <c r="IVG2" s="88"/>
      <c r="IVH2" s="88"/>
      <c r="IVI2" s="88"/>
      <c r="IVJ2" s="88"/>
      <c r="IVK2" s="88"/>
      <c r="IVL2" s="88"/>
      <c r="IVM2" s="88"/>
      <c r="IVN2" s="88"/>
      <c r="IVO2" s="88"/>
      <c r="IVP2" s="88"/>
      <c r="IVQ2" s="88"/>
      <c r="IVR2" s="88"/>
      <c r="IVS2" s="88"/>
      <c r="IVT2" s="88"/>
      <c r="IVU2" s="88"/>
      <c r="IVV2" s="88"/>
      <c r="IVW2" s="88"/>
      <c r="IVX2" s="88"/>
      <c r="IVY2" s="88"/>
      <c r="IVZ2" s="88"/>
      <c r="IWA2" s="88"/>
      <c r="IWB2" s="88"/>
      <c r="IWC2" s="88"/>
      <c r="IWD2" s="88"/>
      <c r="IWE2" s="88"/>
      <c r="IWF2" s="88"/>
      <c r="IWG2" s="88"/>
      <c r="IWH2" s="88"/>
      <c r="IWI2" s="88"/>
      <c r="IWJ2" s="88"/>
      <c r="IWK2" s="88"/>
      <c r="IWL2" s="88"/>
      <c r="IWM2" s="88"/>
      <c r="IWN2" s="88"/>
      <c r="IWO2" s="88"/>
      <c r="IWP2" s="88"/>
      <c r="IWQ2" s="88"/>
      <c r="IWT2" s="88"/>
      <c r="IWW2" s="88"/>
      <c r="IWZ2" s="88"/>
      <c r="IXC2" s="88"/>
      <c r="IXF2" s="88"/>
      <c r="IXR2" s="88"/>
      <c r="IXU2" s="88"/>
      <c r="IXX2" s="88"/>
      <c r="IYA2" s="88"/>
      <c r="IYG2" s="88"/>
      <c r="IYJ2" s="88"/>
      <c r="IYP2" s="88"/>
      <c r="IYS2" s="88"/>
      <c r="IYV2" s="88"/>
      <c r="IYY2" s="88"/>
      <c r="IZE2" s="88"/>
      <c r="IZH2" s="88"/>
      <c r="IZN2" s="88"/>
      <c r="IZP2" s="88"/>
      <c r="IZQ2" s="88"/>
      <c r="IZS2" s="88"/>
      <c r="IZV2" s="88"/>
      <c r="IZY2" s="88"/>
      <c r="JAJ2" s="88"/>
      <c r="JAL2" s="88"/>
      <c r="JAX2" s="88"/>
      <c r="JBA2" s="88"/>
      <c r="JBI2" s="88"/>
      <c r="JCC2" s="88"/>
      <c r="JCE2" s="88"/>
      <c r="JCF2" s="88"/>
      <c r="JCG2" s="88"/>
      <c r="JCH2" s="88"/>
      <c r="JCI2" s="88"/>
      <c r="JCJ2" s="88"/>
      <c r="JDB2" s="88"/>
      <c r="JDC2" s="88"/>
      <c r="JDF2" s="88"/>
      <c r="JDI2" s="88"/>
      <c r="JDK2" s="88"/>
      <c r="JDM2" s="88"/>
      <c r="JDP2" s="88"/>
      <c r="JDS2" s="88"/>
      <c r="JDV2" s="88"/>
      <c r="JEB2" s="88"/>
      <c r="JEE2" s="88"/>
      <c r="JEH2" s="88"/>
      <c r="JEM2" s="88"/>
      <c r="JFA2" s="88"/>
      <c r="JFB2" s="88"/>
      <c r="JFC2" s="88"/>
      <c r="JFD2" s="88"/>
      <c r="JFE2" s="88"/>
      <c r="JFF2" s="88"/>
      <c r="JFG2" s="88"/>
      <c r="JFH2" s="88"/>
      <c r="JFI2" s="88"/>
      <c r="JFJ2" s="88"/>
      <c r="JFK2" s="88"/>
      <c r="JFL2" s="88"/>
      <c r="JFM2" s="88"/>
      <c r="JFN2" s="88"/>
      <c r="JFO2" s="88"/>
      <c r="JFP2" s="88"/>
      <c r="JFQ2" s="88"/>
      <c r="JFR2" s="88"/>
      <c r="JFS2" s="88"/>
      <c r="JFT2" s="88"/>
      <c r="JFU2" s="88"/>
      <c r="JFV2" s="88"/>
      <c r="JFW2" s="88"/>
      <c r="JFX2" s="88"/>
      <c r="JFY2" s="88"/>
      <c r="JFZ2" s="88"/>
      <c r="JGA2" s="88"/>
      <c r="JGB2" s="88"/>
      <c r="JGC2" s="88"/>
      <c r="JGD2" s="88"/>
      <c r="JGE2" s="88"/>
      <c r="JGF2" s="88"/>
      <c r="JGG2" s="88"/>
      <c r="JGH2" s="88"/>
      <c r="JGI2" s="88"/>
      <c r="JGJ2" s="88"/>
      <c r="JGK2" s="88"/>
      <c r="JGL2" s="88"/>
      <c r="JGM2" s="88"/>
      <c r="JGP2" s="88"/>
      <c r="JGS2" s="88"/>
      <c r="JGV2" s="88"/>
      <c r="JGY2" s="88"/>
      <c r="JHB2" s="88"/>
      <c r="JHN2" s="88"/>
      <c r="JHQ2" s="88"/>
      <c r="JHT2" s="88"/>
      <c r="JHW2" s="88"/>
      <c r="JIC2" s="88"/>
      <c r="JIF2" s="88"/>
      <c r="JIL2" s="88"/>
      <c r="JIO2" s="88"/>
      <c r="JIR2" s="88"/>
      <c r="JIU2" s="88"/>
      <c r="JJA2" s="88"/>
      <c r="JJD2" s="88"/>
      <c r="JJJ2" s="88"/>
      <c r="JJL2" s="88"/>
      <c r="JJM2" s="88"/>
      <c r="JJO2" s="88"/>
      <c r="JJR2" s="88"/>
      <c r="JJU2" s="88"/>
      <c r="JKF2" s="88"/>
      <c r="JKH2" s="88"/>
      <c r="JKT2" s="88"/>
      <c r="JKW2" s="88"/>
      <c r="JLE2" s="88"/>
      <c r="JLY2" s="88"/>
      <c r="JMA2" s="88"/>
      <c r="JMB2" s="88"/>
      <c r="JMC2" s="88"/>
      <c r="JMD2" s="88"/>
      <c r="JME2" s="88"/>
      <c r="JMF2" s="88"/>
      <c r="JMX2" s="88"/>
      <c r="JMY2" s="88"/>
      <c r="JNB2" s="88"/>
      <c r="JNE2" s="88"/>
      <c r="JNG2" s="88"/>
      <c r="JNI2" s="88"/>
      <c r="JNL2" s="88"/>
      <c r="JNO2" s="88"/>
      <c r="JNR2" s="88"/>
      <c r="JNX2" s="88"/>
      <c r="JOA2" s="88"/>
      <c r="JOD2" s="88"/>
      <c r="JOI2" s="88"/>
      <c r="JOW2" s="88"/>
      <c r="JOX2" s="88"/>
      <c r="JOY2" s="88"/>
      <c r="JOZ2" s="88"/>
      <c r="JPA2" s="88"/>
      <c r="JPB2" s="88"/>
      <c r="JPC2" s="88"/>
      <c r="JPD2" s="88"/>
      <c r="JPE2" s="88"/>
      <c r="JPF2" s="88"/>
      <c r="JPG2" s="88"/>
      <c r="JPH2" s="88"/>
      <c r="JPI2" s="88"/>
      <c r="JPJ2" s="88"/>
      <c r="JPK2" s="88"/>
      <c r="JPL2" s="88"/>
      <c r="JPM2" s="88"/>
      <c r="JPN2" s="88"/>
      <c r="JPO2" s="88"/>
      <c r="JPP2" s="88"/>
      <c r="JPQ2" s="88"/>
      <c r="JPR2" s="88"/>
      <c r="JPS2" s="88"/>
      <c r="JPT2" s="88"/>
      <c r="JPU2" s="88"/>
      <c r="JPV2" s="88"/>
      <c r="JPW2" s="88"/>
      <c r="JPX2" s="88"/>
      <c r="JPY2" s="88"/>
      <c r="JPZ2" s="88"/>
      <c r="JQA2" s="88"/>
      <c r="JQB2" s="88"/>
      <c r="JQC2" s="88"/>
      <c r="JQD2" s="88"/>
      <c r="JQE2" s="88"/>
      <c r="JQF2" s="88"/>
      <c r="JQG2" s="88"/>
      <c r="JQH2" s="88"/>
      <c r="JQI2" s="88"/>
      <c r="JQL2" s="88"/>
      <c r="JQO2" s="88"/>
      <c r="JQR2" s="88"/>
      <c r="JQU2" s="88"/>
      <c r="JQX2" s="88"/>
      <c r="JRJ2" s="88"/>
      <c r="JRM2" s="88"/>
      <c r="JRP2" s="88"/>
      <c r="JRS2" s="88"/>
      <c r="JRY2" s="88"/>
      <c r="JSB2" s="88"/>
      <c r="JSH2" s="88"/>
      <c r="JSK2" s="88"/>
      <c r="JSN2" s="88"/>
      <c r="JSQ2" s="88"/>
      <c r="JSW2" s="88"/>
      <c r="JSZ2" s="88"/>
      <c r="JTF2" s="88"/>
      <c r="JTH2" s="88"/>
      <c r="JTI2" s="88"/>
      <c r="JTK2" s="88"/>
      <c r="JTN2" s="88"/>
      <c r="JTQ2" s="88"/>
      <c r="JUB2" s="88"/>
      <c r="JUD2" s="88"/>
      <c r="JUP2" s="88"/>
      <c r="JUS2" s="88"/>
      <c r="JVA2" s="88"/>
      <c r="JVU2" s="88"/>
      <c r="JVW2" s="88"/>
      <c r="JVX2" s="88"/>
      <c r="JVY2" s="88"/>
      <c r="JVZ2" s="88"/>
      <c r="JWA2" s="88"/>
      <c r="JWB2" s="88"/>
      <c r="JWT2" s="88"/>
      <c r="JWU2" s="88"/>
      <c r="JWX2" s="88"/>
      <c r="JXA2" s="88"/>
      <c r="JXC2" s="88"/>
      <c r="JXE2" s="88"/>
      <c r="JXH2" s="88"/>
      <c r="JXK2" s="88"/>
      <c r="JXN2" s="88"/>
      <c r="JXT2" s="88"/>
      <c r="JXW2" s="88"/>
      <c r="JXZ2" s="88"/>
      <c r="JYE2" s="88"/>
      <c r="JYS2" s="88"/>
      <c r="JYT2" s="88"/>
      <c r="JYU2" s="88"/>
      <c r="JYV2" s="88"/>
      <c r="JYW2" s="88"/>
      <c r="JYX2" s="88"/>
      <c r="JYY2" s="88"/>
      <c r="JYZ2" s="88"/>
      <c r="JZA2" s="88"/>
      <c r="JZB2" s="88"/>
      <c r="JZC2" s="88"/>
      <c r="JZD2" s="88"/>
      <c r="JZE2" s="88"/>
      <c r="JZF2" s="88"/>
      <c r="JZG2" s="88"/>
      <c r="JZH2" s="88"/>
      <c r="JZI2" s="88"/>
      <c r="JZJ2" s="88"/>
      <c r="JZK2" s="88"/>
      <c r="JZL2" s="88"/>
      <c r="JZM2" s="88"/>
      <c r="JZN2" s="88"/>
      <c r="JZO2" s="88"/>
      <c r="JZP2" s="88"/>
      <c r="JZQ2" s="88"/>
      <c r="JZR2" s="88"/>
      <c r="JZS2" s="88"/>
      <c r="JZT2" s="88"/>
      <c r="JZU2" s="88"/>
      <c r="JZV2" s="88"/>
      <c r="JZW2" s="88"/>
      <c r="JZX2" s="88"/>
      <c r="JZY2" s="88"/>
      <c r="JZZ2" s="88"/>
      <c r="KAA2" s="88"/>
      <c r="KAB2" s="88"/>
      <c r="KAC2" s="88"/>
      <c r="KAD2" s="88"/>
      <c r="KAE2" s="88"/>
      <c r="KAH2" s="88"/>
      <c r="KAK2" s="88"/>
      <c r="KAN2" s="88"/>
      <c r="KAQ2" s="88"/>
      <c r="KAT2" s="88"/>
      <c r="KBF2" s="88"/>
      <c r="KBI2" s="88"/>
      <c r="KBL2" s="88"/>
      <c r="KBO2" s="88"/>
      <c r="KBU2" s="88"/>
      <c r="KBX2" s="88"/>
      <c r="KCD2" s="88"/>
      <c r="KCG2" s="88"/>
      <c r="KCJ2" s="88"/>
      <c r="KCM2" s="88"/>
      <c r="KCS2" s="88"/>
      <c r="KCV2" s="88"/>
      <c r="KDB2" s="88"/>
      <c r="KDD2" s="88"/>
      <c r="KDE2" s="88"/>
      <c r="KDG2" s="88"/>
      <c r="KDJ2" s="88"/>
      <c r="KDM2" s="88"/>
      <c r="KDX2" s="88"/>
      <c r="KDZ2" s="88"/>
      <c r="KEL2" s="88"/>
      <c r="KEO2" s="88"/>
      <c r="KEW2" s="88"/>
      <c r="KFQ2" s="88"/>
      <c r="KFS2" s="88"/>
      <c r="KFT2" s="88"/>
      <c r="KFU2" s="88"/>
      <c r="KFV2" s="88"/>
      <c r="KFW2" s="88"/>
      <c r="KFX2" s="88"/>
      <c r="KGP2" s="88"/>
      <c r="KGQ2" s="88"/>
      <c r="KGT2" s="88"/>
      <c r="KGW2" s="88"/>
      <c r="KGY2" s="88"/>
      <c r="KHA2" s="88"/>
      <c r="KHD2" s="88"/>
      <c r="KHG2" s="88"/>
      <c r="KHJ2" s="88"/>
      <c r="KHP2" s="88"/>
      <c r="KHS2" s="88"/>
      <c r="KHV2" s="88"/>
      <c r="KIA2" s="88"/>
      <c r="KIO2" s="88"/>
      <c r="KIP2" s="88"/>
      <c r="KIQ2" s="88"/>
      <c r="KIR2" s="88"/>
      <c r="KIS2" s="88"/>
      <c r="KIT2" s="88"/>
      <c r="KIU2" s="88"/>
      <c r="KIV2" s="88"/>
      <c r="KIW2" s="88"/>
      <c r="KIX2" s="88"/>
      <c r="KIY2" s="88"/>
      <c r="KIZ2" s="88"/>
      <c r="KJA2" s="88"/>
      <c r="KJB2" s="88"/>
      <c r="KJC2" s="88"/>
      <c r="KJD2" s="88"/>
      <c r="KJE2" s="88"/>
      <c r="KJF2" s="88"/>
      <c r="KJG2" s="88"/>
      <c r="KJH2" s="88"/>
      <c r="KJI2" s="88"/>
      <c r="KJJ2" s="88"/>
      <c r="KJK2" s="88"/>
      <c r="KJL2" s="88"/>
      <c r="KJM2" s="88"/>
      <c r="KJN2" s="88"/>
      <c r="KJO2" s="88"/>
      <c r="KJP2" s="88"/>
      <c r="KJQ2" s="88"/>
      <c r="KJR2" s="88"/>
      <c r="KJS2" s="88"/>
      <c r="KJT2" s="88"/>
      <c r="KJU2" s="88"/>
      <c r="KJV2" s="88"/>
      <c r="KJW2" s="88"/>
      <c r="KJX2" s="88"/>
      <c r="KJY2" s="88"/>
      <c r="KJZ2" s="88"/>
      <c r="KKA2" s="88"/>
      <c r="KKD2" s="88"/>
      <c r="KKG2" s="88"/>
      <c r="KKJ2" s="88"/>
      <c r="KKM2" s="88"/>
      <c r="KKP2" s="88"/>
      <c r="KLB2" s="88"/>
      <c r="KLE2" s="88"/>
      <c r="KLH2" s="88"/>
      <c r="KLK2" s="88"/>
      <c r="KLQ2" s="88"/>
      <c r="KLT2" s="88"/>
      <c r="KLZ2" s="88"/>
      <c r="KMC2" s="88"/>
      <c r="KMF2" s="88"/>
      <c r="KMI2" s="88"/>
      <c r="KMO2" s="88"/>
      <c r="KMR2" s="88"/>
      <c r="KMX2" s="88"/>
      <c r="KMZ2" s="88"/>
      <c r="KNA2" s="88"/>
      <c r="KNC2" s="88"/>
      <c r="KNF2" s="88"/>
      <c r="KNI2" s="88"/>
      <c r="KNT2" s="88"/>
      <c r="KNV2" s="88"/>
      <c r="KOH2" s="88"/>
      <c r="KOK2" s="88"/>
      <c r="KOS2" s="88"/>
      <c r="KPM2" s="88"/>
      <c r="KPO2" s="88"/>
      <c r="KPP2" s="88"/>
      <c r="KPQ2" s="88"/>
      <c r="KPR2" s="88"/>
      <c r="KPS2" s="88"/>
      <c r="KPT2" s="88"/>
      <c r="KQL2" s="88"/>
      <c r="KQM2" s="88"/>
      <c r="KQP2" s="88"/>
      <c r="KQS2" s="88"/>
      <c r="KQU2" s="88"/>
      <c r="KQW2" s="88"/>
      <c r="KQZ2" s="88"/>
      <c r="KRC2" s="88"/>
      <c r="KRF2" s="88"/>
      <c r="KRL2" s="88"/>
      <c r="KRO2" s="88"/>
      <c r="KRR2" s="88"/>
      <c r="KRW2" s="88"/>
      <c r="KSK2" s="88"/>
      <c r="KSL2" s="88"/>
      <c r="KSM2" s="88"/>
      <c r="KSN2" s="88"/>
      <c r="KSO2" s="88"/>
      <c r="KSP2" s="88"/>
      <c r="KSQ2" s="88"/>
      <c r="KSR2" s="88"/>
      <c r="KSS2" s="88"/>
      <c r="KST2" s="88"/>
      <c r="KSU2" s="88"/>
      <c r="KSV2" s="88"/>
      <c r="KSW2" s="88"/>
      <c r="KSX2" s="88"/>
      <c r="KSY2" s="88"/>
      <c r="KSZ2" s="88"/>
      <c r="KTA2" s="88"/>
      <c r="KTB2" s="88"/>
      <c r="KTC2" s="88"/>
      <c r="KTD2" s="88"/>
      <c r="KTE2" s="88"/>
      <c r="KTF2" s="88"/>
      <c r="KTG2" s="88"/>
      <c r="KTH2" s="88"/>
      <c r="KTI2" s="88"/>
      <c r="KTJ2" s="88"/>
      <c r="KTK2" s="88"/>
      <c r="KTL2" s="88"/>
      <c r="KTM2" s="88"/>
      <c r="KTN2" s="88"/>
      <c r="KTO2" s="88"/>
      <c r="KTP2" s="88"/>
      <c r="KTQ2" s="88"/>
      <c r="KTR2" s="88"/>
      <c r="KTS2" s="88"/>
      <c r="KTT2" s="88"/>
      <c r="KTU2" s="88"/>
      <c r="KTV2" s="88"/>
      <c r="KTW2" s="88"/>
      <c r="KTZ2" s="88"/>
      <c r="KUC2" s="88"/>
      <c r="KUF2" s="88"/>
      <c r="KUI2" s="88"/>
      <c r="KUL2" s="88"/>
      <c r="KUX2" s="88"/>
      <c r="KVA2" s="88"/>
      <c r="KVD2" s="88"/>
      <c r="KVG2" s="88"/>
      <c r="KVM2" s="88"/>
      <c r="KVP2" s="88"/>
      <c r="KVV2" s="88"/>
      <c r="KVY2" s="88"/>
      <c r="KWB2" s="88"/>
      <c r="KWE2" s="88"/>
      <c r="KWK2" s="88"/>
      <c r="KWN2" s="88"/>
      <c r="KWT2" s="88"/>
      <c r="KWV2" s="88"/>
      <c r="KWW2" s="88"/>
      <c r="KWY2" s="88"/>
      <c r="KXB2" s="88"/>
      <c r="KXE2" s="88"/>
      <c r="KXP2" s="88"/>
      <c r="KXR2" s="88"/>
      <c r="KYD2" s="88"/>
      <c r="KYG2" s="88"/>
      <c r="KYO2" s="88"/>
      <c r="KZI2" s="88"/>
      <c r="KZK2" s="88"/>
      <c r="KZL2" s="88"/>
      <c r="KZM2" s="88"/>
      <c r="KZN2" s="88"/>
      <c r="KZO2" s="88"/>
      <c r="KZP2" s="88"/>
      <c r="LAH2" s="88"/>
      <c r="LAI2" s="88"/>
      <c r="LAL2" s="88"/>
      <c r="LAO2" s="88"/>
      <c r="LAQ2" s="88"/>
      <c r="LAS2" s="88"/>
      <c r="LAV2" s="88"/>
      <c r="LAY2" s="88"/>
      <c r="LBB2" s="88"/>
      <c r="LBH2" s="88"/>
      <c r="LBK2" s="88"/>
      <c r="LBN2" s="88"/>
      <c r="LBS2" s="88"/>
      <c r="LCG2" s="88"/>
      <c r="LCH2" s="88"/>
      <c r="LCI2" s="88"/>
      <c r="LCJ2" s="88"/>
      <c r="LCK2" s="88"/>
      <c r="LCL2" s="88"/>
      <c r="LCM2" s="88"/>
      <c r="LCN2" s="88"/>
      <c r="LCO2" s="88"/>
      <c r="LCP2" s="88"/>
      <c r="LCQ2" s="88"/>
      <c r="LCR2" s="88"/>
      <c r="LCS2" s="88"/>
      <c r="LCT2" s="88"/>
      <c r="LCU2" s="88"/>
      <c r="LCV2" s="88"/>
      <c r="LCW2" s="88"/>
      <c r="LCX2" s="88"/>
      <c r="LCY2" s="88"/>
      <c r="LCZ2" s="88"/>
      <c r="LDA2" s="88"/>
      <c r="LDB2" s="88"/>
      <c r="LDC2" s="88"/>
      <c r="LDD2" s="88"/>
      <c r="LDE2" s="88"/>
      <c r="LDF2" s="88"/>
      <c r="LDG2" s="88"/>
      <c r="LDH2" s="88"/>
      <c r="LDI2" s="88"/>
      <c r="LDJ2" s="88"/>
      <c r="LDK2" s="88"/>
      <c r="LDL2" s="88"/>
      <c r="LDM2" s="88"/>
      <c r="LDN2" s="88"/>
      <c r="LDO2" s="88"/>
      <c r="LDP2" s="88"/>
      <c r="LDQ2" s="88"/>
      <c r="LDR2" s="88"/>
      <c r="LDS2" s="88"/>
      <c r="LDV2" s="88"/>
      <c r="LDY2" s="88"/>
      <c r="LEB2" s="88"/>
      <c r="LEE2" s="88"/>
      <c r="LEH2" s="88"/>
      <c r="LET2" s="88"/>
      <c r="LEW2" s="88"/>
      <c r="LEZ2" s="88"/>
      <c r="LFC2" s="88"/>
      <c r="LFI2" s="88"/>
      <c r="LFL2" s="88"/>
      <c r="LFR2" s="88"/>
      <c r="LFU2" s="88"/>
      <c r="LFX2" s="88"/>
      <c r="LGA2" s="88"/>
      <c r="LGG2" s="88"/>
      <c r="LGJ2" s="88"/>
      <c r="LGP2" s="88"/>
      <c r="LGR2" s="88"/>
      <c r="LGS2" s="88"/>
      <c r="LGU2" s="88"/>
      <c r="LGX2" s="88"/>
      <c r="LHA2" s="88"/>
      <c r="LHL2" s="88"/>
      <c r="LHN2" s="88"/>
      <c r="LHZ2" s="88"/>
      <c r="LIC2" s="88"/>
      <c r="LIK2" s="88"/>
      <c r="LJE2" s="88"/>
      <c r="LJG2" s="88"/>
      <c r="LJH2" s="88"/>
      <c r="LJI2" s="88"/>
      <c r="LJJ2" s="88"/>
      <c r="LJK2" s="88"/>
      <c r="LJL2" s="88"/>
      <c r="LKD2" s="88"/>
      <c r="LKE2" s="88"/>
      <c r="LKH2" s="88"/>
      <c r="LKK2" s="88"/>
      <c r="LKM2" s="88"/>
      <c r="LKO2" s="88"/>
      <c r="LKR2" s="88"/>
      <c r="LKU2" s="88"/>
      <c r="LKX2" s="88"/>
      <c r="LLD2" s="88"/>
      <c r="LLG2" s="88"/>
      <c r="LLJ2" s="88"/>
      <c r="LLO2" s="88"/>
      <c r="LMC2" s="88"/>
      <c r="LMD2" s="88"/>
      <c r="LME2" s="88"/>
      <c r="LMF2" s="88"/>
      <c r="LMG2" s="88"/>
      <c r="LMH2" s="88"/>
      <c r="LMI2" s="88"/>
      <c r="LMJ2" s="88"/>
      <c r="LMK2" s="88"/>
      <c r="LML2" s="88"/>
      <c r="LMM2" s="88"/>
      <c r="LMN2" s="88"/>
      <c r="LMO2" s="88"/>
      <c r="LMP2" s="88"/>
      <c r="LMQ2" s="88"/>
      <c r="LMR2" s="88"/>
      <c r="LMS2" s="88"/>
      <c r="LMT2" s="88"/>
      <c r="LMU2" s="88"/>
      <c r="LMV2" s="88"/>
      <c r="LMW2" s="88"/>
      <c r="LMX2" s="88"/>
      <c r="LMY2" s="88"/>
      <c r="LMZ2" s="88"/>
      <c r="LNA2" s="88"/>
      <c r="LNB2" s="88"/>
      <c r="LNC2" s="88"/>
      <c r="LND2" s="88"/>
      <c r="LNE2" s="88"/>
      <c r="LNF2" s="88"/>
      <c r="LNG2" s="88"/>
      <c r="LNH2" s="88"/>
      <c r="LNI2" s="88"/>
      <c r="LNJ2" s="88"/>
      <c r="LNK2" s="88"/>
      <c r="LNL2" s="88"/>
      <c r="LNM2" s="88"/>
      <c r="LNN2" s="88"/>
      <c r="LNO2" s="88"/>
      <c r="LNR2" s="88"/>
      <c r="LNU2" s="88"/>
      <c r="LNX2" s="88"/>
      <c r="LOA2" s="88"/>
      <c r="LOD2" s="88"/>
      <c r="LOP2" s="88"/>
      <c r="LOS2" s="88"/>
      <c r="LOV2" s="88"/>
      <c r="LOY2" s="88"/>
      <c r="LPE2" s="88"/>
      <c r="LPH2" s="88"/>
      <c r="LPN2" s="88"/>
      <c r="LPQ2" s="88"/>
      <c r="LPT2" s="88"/>
      <c r="LPW2" s="88"/>
      <c r="LQC2" s="88"/>
      <c r="LQF2" s="88"/>
      <c r="LQL2" s="88"/>
      <c r="LQN2" s="88"/>
      <c r="LQO2" s="88"/>
      <c r="LQQ2" s="88"/>
      <c r="LQT2" s="88"/>
      <c r="LQW2" s="88"/>
      <c r="LRH2" s="88"/>
      <c r="LRJ2" s="88"/>
      <c r="LRV2" s="88"/>
      <c r="LRY2" s="88"/>
      <c r="LSG2" s="88"/>
      <c r="LTA2" s="88"/>
      <c r="LTC2" s="88"/>
      <c r="LTD2" s="88"/>
      <c r="LTE2" s="88"/>
      <c r="LTF2" s="88"/>
      <c r="LTG2" s="88"/>
      <c r="LTH2" s="88"/>
      <c r="LTZ2" s="88"/>
      <c r="LUA2" s="88"/>
      <c r="LUD2" s="88"/>
      <c r="LUG2" s="88"/>
      <c r="LUI2" s="88"/>
      <c r="LUK2" s="88"/>
      <c r="LUN2" s="88"/>
      <c r="LUQ2" s="88"/>
      <c r="LUT2" s="88"/>
      <c r="LUZ2" s="88"/>
      <c r="LVC2" s="88"/>
      <c r="LVF2" s="88"/>
      <c r="LVK2" s="88"/>
      <c r="LVY2" s="88"/>
      <c r="LVZ2" s="88"/>
      <c r="LWA2" s="88"/>
      <c r="LWB2" s="88"/>
      <c r="LWC2" s="88"/>
      <c r="LWD2" s="88"/>
      <c r="LWE2" s="88"/>
      <c r="LWF2" s="88"/>
      <c r="LWG2" s="88"/>
      <c r="LWH2" s="88"/>
      <c r="LWI2" s="88"/>
      <c r="LWJ2" s="88"/>
      <c r="LWK2" s="88"/>
      <c r="LWL2" s="88"/>
      <c r="LWM2" s="88"/>
      <c r="LWN2" s="88"/>
      <c r="LWO2" s="88"/>
      <c r="LWP2" s="88"/>
      <c r="LWQ2" s="88"/>
      <c r="LWR2" s="88"/>
      <c r="LWS2" s="88"/>
      <c r="LWT2" s="88"/>
      <c r="LWU2" s="88"/>
      <c r="LWV2" s="88"/>
      <c r="LWW2" s="88"/>
      <c r="LWX2" s="88"/>
      <c r="LWY2" s="88"/>
      <c r="LWZ2" s="88"/>
      <c r="LXA2" s="88"/>
      <c r="LXB2" s="88"/>
      <c r="LXC2" s="88"/>
      <c r="LXD2" s="88"/>
      <c r="LXE2" s="88"/>
      <c r="LXF2" s="88"/>
      <c r="LXG2" s="88"/>
      <c r="LXH2" s="88"/>
      <c r="LXI2" s="88"/>
      <c r="LXJ2" s="88"/>
      <c r="LXK2" s="88"/>
      <c r="LXN2" s="88"/>
      <c r="LXQ2" s="88"/>
      <c r="LXT2" s="88"/>
      <c r="LXW2" s="88"/>
      <c r="LXZ2" s="88"/>
      <c r="LYL2" s="88"/>
      <c r="LYO2" s="88"/>
      <c r="LYR2" s="88"/>
      <c r="LYU2" s="88"/>
      <c r="LZA2" s="88"/>
      <c r="LZD2" s="88"/>
      <c r="LZJ2" s="88"/>
      <c r="LZM2" s="88"/>
      <c r="LZP2" s="88"/>
      <c r="LZS2" s="88"/>
      <c r="LZY2" s="88"/>
      <c r="MAB2" s="88"/>
      <c r="MAH2" s="88"/>
      <c r="MAJ2" s="88"/>
      <c r="MAK2" s="88"/>
      <c r="MAM2" s="88"/>
      <c r="MAP2" s="88"/>
      <c r="MAS2" s="88"/>
      <c r="MBD2" s="88"/>
      <c r="MBF2" s="88"/>
      <c r="MBR2" s="88"/>
      <c r="MBU2" s="88"/>
      <c r="MCC2" s="88"/>
      <c r="MCW2" s="88"/>
      <c r="MCY2" s="88"/>
      <c r="MCZ2" s="88"/>
      <c r="MDA2" s="88"/>
      <c r="MDB2" s="88"/>
      <c r="MDC2" s="88"/>
      <c r="MDD2" s="88"/>
      <c r="MDV2" s="88"/>
      <c r="MDW2" s="88"/>
      <c r="MDZ2" s="88"/>
      <c r="MEC2" s="88"/>
      <c r="MEE2" s="88"/>
      <c r="MEG2" s="88"/>
      <c r="MEJ2" s="88"/>
      <c r="MEM2" s="88"/>
      <c r="MEP2" s="88"/>
      <c r="MEV2" s="88"/>
      <c r="MEY2" s="88"/>
      <c r="MFB2" s="88"/>
      <c r="MFG2" s="88"/>
      <c r="MFU2" s="88"/>
      <c r="MFV2" s="88"/>
      <c r="MFW2" s="88"/>
      <c r="MFX2" s="88"/>
      <c r="MFY2" s="88"/>
      <c r="MFZ2" s="88"/>
      <c r="MGA2" s="88"/>
      <c r="MGB2" s="88"/>
      <c r="MGC2" s="88"/>
      <c r="MGD2" s="88"/>
      <c r="MGE2" s="88"/>
      <c r="MGF2" s="88"/>
      <c r="MGG2" s="88"/>
      <c r="MGH2" s="88"/>
      <c r="MGI2" s="88"/>
      <c r="MGJ2" s="88"/>
      <c r="MGK2" s="88"/>
      <c r="MGL2" s="88"/>
      <c r="MGM2" s="88"/>
      <c r="MGN2" s="88"/>
      <c r="MGO2" s="88"/>
      <c r="MGP2" s="88"/>
      <c r="MGQ2" s="88"/>
      <c r="MGR2" s="88"/>
      <c r="MGS2" s="88"/>
      <c r="MGT2" s="88"/>
      <c r="MGU2" s="88"/>
      <c r="MGV2" s="88"/>
      <c r="MGW2" s="88"/>
      <c r="MGX2" s="88"/>
      <c r="MGY2" s="88"/>
      <c r="MGZ2" s="88"/>
      <c r="MHA2" s="88"/>
      <c r="MHB2" s="88"/>
      <c r="MHC2" s="88"/>
      <c r="MHD2" s="88"/>
      <c r="MHE2" s="88"/>
      <c r="MHF2" s="88"/>
      <c r="MHG2" s="88"/>
      <c r="MHJ2" s="88"/>
      <c r="MHM2" s="88"/>
      <c r="MHP2" s="88"/>
      <c r="MHS2" s="88"/>
      <c r="MHV2" s="88"/>
      <c r="MIH2" s="88"/>
      <c r="MIK2" s="88"/>
      <c r="MIN2" s="88"/>
      <c r="MIQ2" s="88"/>
      <c r="MIW2" s="88"/>
      <c r="MIZ2" s="88"/>
      <c r="MJF2" s="88"/>
      <c r="MJI2" s="88"/>
      <c r="MJL2" s="88"/>
      <c r="MJO2" s="88"/>
      <c r="MJU2" s="88"/>
      <c r="MJX2" s="88"/>
      <c r="MKD2" s="88"/>
      <c r="MKF2" s="88"/>
      <c r="MKG2" s="88"/>
      <c r="MKI2" s="88"/>
      <c r="MKL2" s="88"/>
      <c r="MKO2" s="88"/>
      <c r="MKZ2" s="88"/>
      <c r="MLB2" s="88"/>
      <c r="MLN2" s="88"/>
      <c r="MLQ2" s="88"/>
      <c r="MLY2" s="88"/>
      <c r="MMS2" s="88"/>
      <c r="MMU2" s="88"/>
      <c r="MMV2" s="88"/>
      <c r="MMW2" s="88"/>
      <c r="MMX2" s="88"/>
      <c r="MMY2" s="88"/>
      <c r="MMZ2" s="88"/>
      <c r="MNR2" s="88"/>
      <c r="MNS2" s="88"/>
      <c r="MNV2" s="88"/>
      <c r="MNY2" s="88"/>
      <c r="MOA2" s="88"/>
      <c r="MOC2" s="88"/>
      <c r="MOF2" s="88"/>
      <c r="MOI2" s="88"/>
      <c r="MOL2" s="88"/>
      <c r="MOR2" s="88"/>
      <c r="MOU2" s="88"/>
      <c r="MOX2" s="88"/>
      <c r="MPC2" s="88"/>
      <c r="MPQ2" s="88"/>
      <c r="MPR2" s="88"/>
      <c r="MPS2" s="88"/>
      <c r="MPT2" s="88"/>
      <c r="MPU2" s="88"/>
      <c r="MPV2" s="88"/>
      <c r="MPW2" s="88"/>
      <c r="MPX2" s="88"/>
      <c r="MPY2" s="88"/>
      <c r="MPZ2" s="88"/>
      <c r="MQA2" s="88"/>
      <c r="MQB2" s="88"/>
      <c r="MQC2" s="88"/>
      <c r="MQD2" s="88"/>
      <c r="MQE2" s="88"/>
      <c r="MQF2" s="88"/>
      <c r="MQG2" s="88"/>
      <c r="MQH2" s="88"/>
      <c r="MQI2" s="88"/>
      <c r="MQJ2" s="88"/>
      <c r="MQK2" s="88"/>
      <c r="MQL2" s="88"/>
      <c r="MQM2" s="88"/>
      <c r="MQN2" s="88"/>
      <c r="MQO2" s="88"/>
      <c r="MQP2" s="88"/>
      <c r="MQQ2" s="88"/>
      <c r="MQR2" s="88"/>
      <c r="MQS2" s="88"/>
      <c r="MQT2" s="88"/>
      <c r="MQU2" s="88"/>
      <c r="MQV2" s="88"/>
      <c r="MQW2" s="88"/>
      <c r="MQX2" s="88"/>
      <c r="MQY2" s="88"/>
      <c r="MQZ2" s="88"/>
      <c r="MRA2" s="88"/>
      <c r="MRB2" s="88"/>
      <c r="MRC2" s="88"/>
      <c r="MRF2" s="88"/>
      <c r="MRI2" s="88"/>
      <c r="MRL2" s="88"/>
      <c r="MRO2" s="88"/>
      <c r="MRR2" s="88"/>
      <c r="MSD2" s="88"/>
      <c r="MSG2" s="88"/>
      <c r="MSJ2" s="88"/>
      <c r="MSM2" s="88"/>
      <c r="MSS2" s="88"/>
      <c r="MSV2" s="88"/>
      <c r="MTB2" s="88"/>
      <c r="MTE2" s="88"/>
      <c r="MTH2" s="88"/>
      <c r="MTK2" s="88"/>
      <c r="MTQ2" s="88"/>
      <c r="MTT2" s="88"/>
      <c r="MTZ2" s="88"/>
      <c r="MUB2" s="88"/>
      <c r="MUC2" s="88"/>
      <c r="MUE2" s="88"/>
      <c r="MUH2" s="88"/>
      <c r="MUK2" s="88"/>
      <c r="MUV2" s="88"/>
      <c r="MUX2" s="88"/>
      <c r="MVJ2" s="88"/>
      <c r="MVM2" s="88"/>
      <c r="MVU2" s="88"/>
      <c r="MWO2" s="88"/>
      <c r="MWQ2" s="88"/>
      <c r="MWR2" s="88"/>
      <c r="MWS2" s="88"/>
      <c r="MWT2" s="88"/>
      <c r="MWU2" s="88"/>
      <c r="MWV2" s="88"/>
      <c r="MXN2" s="88"/>
      <c r="MXO2" s="88"/>
      <c r="MXR2" s="88"/>
      <c r="MXU2" s="88"/>
      <c r="MXW2" s="88"/>
      <c r="MXY2" s="88"/>
      <c r="MYB2" s="88"/>
      <c r="MYE2" s="88"/>
      <c r="MYH2" s="88"/>
      <c r="MYN2" s="88"/>
      <c r="MYQ2" s="88"/>
      <c r="MYT2" s="88"/>
      <c r="MYY2" s="88"/>
      <c r="MZM2" s="88"/>
      <c r="MZN2" s="88"/>
      <c r="MZO2" s="88"/>
      <c r="MZP2" s="88"/>
      <c r="MZQ2" s="88"/>
      <c r="MZR2" s="88"/>
      <c r="MZS2" s="88"/>
      <c r="MZT2" s="88"/>
      <c r="MZU2" s="88"/>
      <c r="MZV2" s="88"/>
      <c r="MZW2" s="88"/>
      <c r="MZX2" s="88"/>
      <c r="MZY2" s="88"/>
      <c r="MZZ2" s="88"/>
      <c r="NAA2" s="88"/>
      <c r="NAB2" s="88"/>
      <c r="NAC2" s="88"/>
      <c r="NAD2" s="88"/>
      <c r="NAE2" s="88"/>
      <c r="NAF2" s="88"/>
      <c r="NAG2" s="88"/>
      <c r="NAH2" s="88"/>
      <c r="NAI2" s="88"/>
      <c r="NAJ2" s="88"/>
      <c r="NAK2" s="88"/>
      <c r="NAL2" s="88"/>
      <c r="NAM2" s="88"/>
      <c r="NAN2" s="88"/>
      <c r="NAO2" s="88"/>
      <c r="NAP2" s="88"/>
      <c r="NAQ2" s="88"/>
      <c r="NAR2" s="88"/>
      <c r="NAS2" s="88"/>
      <c r="NAT2" s="88"/>
      <c r="NAU2" s="88"/>
      <c r="NAV2" s="88"/>
      <c r="NAW2" s="88"/>
      <c r="NAX2" s="88"/>
      <c r="NAY2" s="88"/>
      <c r="NBB2" s="88"/>
      <c r="NBE2" s="88"/>
      <c r="NBH2" s="88"/>
      <c r="NBK2" s="88"/>
      <c r="NBN2" s="88"/>
      <c r="NBZ2" s="88"/>
      <c r="NCC2" s="88"/>
      <c r="NCF2" s="88"/>
      <c r="NCI2" s="88"/>
      <c r="NCO2" s="88"/>
      <c r="NCR2" s="88"/>
      <c r="NCX2" s="88"/>
      <c r="NDA2" s="88"/>
      <c r="NDD2" s="88"/>
      <c r="NDG2" s="88"/>
      <c r="NDM2" s="88"/>
      <c r="NDP2" s="88"/>
      <c r="NDV2" s="88"/>
      <c r="NDX2" s="88"/>
      <c r="NDY2" s="88"/>
      <c r="NEA2" s="88"/>
      <c r="NED2" s="88"/>
      <c r="NEG2" s="88"/>
      <c r="NER2" s="88"/>
      <c r="NET2" s="88"/>
      <c r="NFF2" s="88"/>
      <c r="NFI2" s="88"/>
      <c r="NFQ2" s="88"/>
      <c r="NGK2" s="88"/>
      <c r="NGM2" s="88"/>
      <c r="NGN2" s="88"/>
      <c r="NGO2" s="88"/>
      <c r="NGP2" s="88"/>
      <c r="NGQ2" s="88"/>
      <c r="NGR2" s="88"/>
      <c r="NHJ2" s="88"/>
      <c r="NHK2" s="88"/>
      <c r="NHN2" s="88"/>
      <c r="NHQ2" s="88"/>
      <c r="NHS2" s="88"/>
      <c r="NHU2" s="88"/>
      <c r="NHX2" s="88"/>
      <c r="NIA2" s="88"/>
      <c r="NID2" s="88"/>
      <c r="NIJ2" s="88"/>
      <c r="NIM2" s="88"/>
      <c r="NIP2" s="88"/>
      <c r="NIU2" s="88"/>
      <c r="NJI2" s="88"/>
      <c r="NJJ2" s="88"/>
      <c r="NJK2" s="88"/>
      <c r="NJL2" s="88"/>
      <c r="NJM2" s="88"/>
      <c r="NJN2" s="88"/>
      <c r="NJO2" s="88"/>
      <c r="NJP2" s="88"/>
      <c r="NJQ2" s="88"/>
      <c r="NJR2" s="88"/>
      <c r="NJS2" s="88"/>
      <c r="NJT2" s="88"/>
      <c r="NJU2" s="88"/>
      <c r="NJV2" s="88"/>
      <c r="NJW2" s="88"/>
      <c r="NJX2" s="88"/>
      <c r="NJY2" s="88"/>
      <c r="NJZ2" s="88"/>
      <c r="NKA2" s="88"/>
      <c r="NKB2" s="88"/>
      <c r="NKC2" s="88"/>
      <c r="NKD2" s="88"/>
      <c r="NKE2" s="88"/>
      <c r="NKF2" s="88"/>
      <c r="NKG2" s="88"/>
      <c r="NKH2" s="88"/>
      <c r="NKI2" s="88"/>
      <c r="NKJ2" s="88"/>
      <c r="NKK2" s="88"/>
      <c r="NKL2" s="88"/>
      <c r="NKM2" s="88"/>
      <c r="NKN2" s="88"/>
      <c r="NKO2" s="88"/>
      <c r="NKP2" s="88"/>
      <c r="NKQ2" s="88"/>
      <c r="NKR2" s="88"/>
      <c r="NKS2" s="88"/>
      <c r="NKT2" s="88"/>
      <c r="NKU2" s="88"/>
      <c r="NKX2" s="88"/>
      <c r="NLA2" s="88"/>
      <c r="NLD2" s="88"/>
      <c r="NLG2" s="88"/>
      <c r="NLJ2" s="88"/>
      <c r="NLV2" s="88"/>
      <c r="NLY2" s="88"/>
      <c r="NMB2" s="88"/>
      <c r="NME2" s="88"/>
      <c r="NMK2" s="88"/>
      <c r="NMN2" s="88"/>
      <c r="NMT2" s="88"/>
      <c r="NMW2" s="88"/>
      <c r="NMZ2" s="88"/>
      <c r="NNC2" s="88"/>
      <c r="NNI2" s="88"/>
      <c r="NNL2" s="88"/>
      <c r="NNR2" s="88"/>
      <c r="NNT2" s="88"/>
      <c r="NNU2" s="88"/>
      <c r="NNW2" s="88"/>
      <c r="NNZ2" s="88"/>
      <c r="NOC2" s="88"/>
      <c r="NON2" s="88"/>
      <c r="NOP2" s="88"/>
      <c r="NPB2" s="88"/>
      <c r="NPE2" s="88"/>
      <c r="NPM2" s="88"/>
      <c r="NQG2" s="88"/>
      <c r="NQI2" s="88"/>
      <c r="NQJ2" s="88"/>
      <c r="NQK2" s="88"/>
      <c r="NQL2" s="88"/>
      <c r="NQM2" s="88"/>
      <c r="NQN2" s="88"/>
      <c r="NRF2" s="88"/>
      <c r="NRG2" s="88"/>
      <c r="NRJ2" s="88"/>
      <c r="NRM2" s="88"/>
      <c r="NRO2" s="88"/>
      <c r="NRQ2" s="88"/>
      <c r="NRT2" s="88"/>
      <c r="NRW2" s="88"/>
      <c r="NRZ2" s="88"/>
      <c r="NSF2" s="88"/>
      <c r="NSI2" s="88"/>
      <c r="NSL2" s="88"/>
      <c r="NSQ2" s="88"/>
      <c r="NTE2" s="88"/>
      <c r="NTF2" s="88"/>
      <c r="NTG2" s="88"/>
      <c r="NTH2" s="88"/>
      <c r="NTI2" s="88"/>
      <c r="NTJ2" s="88"/>
      <c r="NTK2" s="88"/>
      <c r="NTL2" s="88"/>
      <c r="NTM2" s="88"/>
      <c r="NTN2" s="88"/>
      <c r="NTO2" s="88"/>
      <c r="NTP2" s="88"/>
      <c r="NTQ2" s="88"/>
      <c r="NTR2" s="88"/>
      <c r="NTS2" s="88"/>
      <c r="NTT2" s="88"/>
      <c r="NTU2" s="88"/>
      <c r="NTV2" s="88"/>
      <c r="NTW2" s="88"/>
      <c r="NTX2" s="88"/>
      <c r="NTY2" s="88"/>
      <c r="NTZ2" s="88"/>
      <c r="NUA2" s="88"/>
      <c r="NUB2" s="88"/>
      <c r="NUC2" s="88"/>
      <c r="NUD2" s="88"/>
      <c r="NUE2" s="88"/>
      <c r="NUF2" s="88"/>
      <c r="NUG2" s="88"/>
      <c r="NUH2" s="88"/>
      <c r="NUI2" s="88"/>
      <c r="NUJ2" s="88"/>
      <c r="NUK2" s="88"/>
      <c r="NUL2" s="88"/>
      <c r="NUM2" s="88"/>
      <c r="NUN2" s="88"/>
      <c r="NUO2" s="88"/>
      <c r="NUP2" s="88"/>
      <c r="NUQ2" s="88"/>
      <c r="NUT2" s="88"/>
      <c r="NUW2" s="88"/>
      <c r="NUZ2" s="88"/>
      <c r="NVC2" s="88"/>
      <c r="NVF2" s="88"/>
      <c r="NVR2" s="88"/>
      <c r="NVU2" s="88"/>
      <c r="NVX2" s="88"/>
      <c r="NWA2" s="88"/>
      <c r="NWG2" s="88"/>
      <c r="NWJ2" s="88"/>
      <c r="NWP2" s="88"/>
      <c r="NWS2" s="88"/>
      <c r="NWV2" s="88"/>
      <c r="NWY2" s="88"/>
      <c r="NXE2" s="88"/>
      <c r="NXH2" s="88"/>
      <c r="NXN2" s="88"/>
      <c r="NXP2" s="88"/>
      <c r="NXQ2" s="88"/>
      <c r="NXS2" s="88"/>
      <c r="NXV2" s="88"/>
      <c r="NXY2" s="88"/>
      <c r="NYJ2" s="88"/>
      <c r="NYL2" s="88"/>
      <c r="NYX2" s="88"/>
      <c r="NZA2" s="88"/>
      <c r="NZI2" s="88"/>
      <c r="OAC2" s="88"/>
      <c r="OAE2" s="88"/>
      <c r="OAF2" s="88"/>
      <c r="OAG2" s="88"/>
      <c r="OAH2" s="88"/>
      <c r="OAI2" s="88"/>
      <c r="OAJ2" s="88"/>
      <c r="OBB2" s="88"/>
      <c r="OBC2" s="88"/>
      <c r="OBF2" s="88"/>
      <c r="OBI2" s="88"/>
      <c r="OBK2" s="88"/>
      <c r="OBM2" s="88"/>
      <c r="OBP2" s="88"/>
      <c r="OBS2" s="88"/>
      <c r="OBV2" s="88"/>
      <c r="OCB2" s="88"/>
      <c r="OCE2" s="88"/>
      <c r="OCH2" s="88"/>
      <c r="OCM2" s="88"/>
      <c r="ODA2" s="88"/>
      <c r="ODB2" s="88"/>
      <c r="ODC2" s="88"/>
      <c r="ODD2" s="88"/>
      <c r="ODE2" s="88"/>
      <c r="ODF2" s="88"/>
      <c r="ODG2" s="88"/>
      <c r="ODH2" s="88"/>
      <c r="ODI2" s="88"/>
      <c r="ODJ2" s="88"/>
      <c r="ODK2" s="88"/>
      <c r="ODL2" s="88"/>
      <c r="ODM2" s="88"/>
      <c r="ODN2" s="88"/>
      <c r="ODO2" s="88"/>
      <c r="ODP2" s="88"/>
      <c r="ODQ2" s="88"/>
      <c r="ODR2" s="88"/>
      <c r="ODS2" s="88"/>
      <c r="ODT2" s="88"/>
      <c r="ODU2" s="88"/>
      <c r="ODV2" s="88"/>
      <c r="ODW2" s="88"/>
      <c r="ODX2" s="88"/>
      <c r="ODY2" s="88"/>
      <c r="ODZ2" s="88"/>
      <c r="OEA2" s="88"/>
      <c r="OEB2" s="88"/>
      <c r="OEC2" s="88"/>
      <c r="OED2" s="88"/>
      <c r="OEE2" s="88"/>
      <c r="OEF2" s="88"/>
      <c r="OEG2" s="88"/>
      <c r="OEH2" s="88"/>
      <c r="OEI2" s="88"/>
      <c r="OEJ2" s="88"/>
      <c r="OEK2" s="88"/>
      <c r="OEL2" s="88"/>
      <c r="OEM2" s="88"/>
      <c r="OEP2" s="88"/>
      <c r="OES2" s="88"/>
      <c r="OEV2" s="88"/>
      <c r="OEY2" s="88"/>
      <c r="OFB2" s="88"/>
      <c r="OFN2" s="88"/>
      <c r="OFQ2" s="88"/>
      <c r="OFT2" s="88"/>
      <c r="OFW2" s="88"/>
      <c r="OGC2" s="88"/>
      <c r="OGF2" s="88"/>
      <c r="OGL2" s="88"/>
      <c r="OGO2" s="88"/>
      <c r="OGR2" s="88"/>
      <c r="OGU2" s="88"/>
      <c r="OHA2" s="88"/>
      <c r="OHD2" s="88"/>
      <c r="OHJ2" s="88"/>
      <c r="OHL2" s="88"/>
      <c r="OHM2" s="88"/>
      <c r="OHO2" s="88"/>
      <c r="OHR2" s="88"/>
      <c r="OHU2" s="88"/>
      <c r="OIF2" s="88"/>
      <c r="OIH2" s="88"/>
      <c r="OIT2" s="88"/>
      <c r="OIW2" s="88"/>
      <c r="OJE2" s="88"/>
      <c r="OJY2" s="88"/>
      <c r="OKA2" s="88"/>
      <c r="OKB2" s="88"/>
      <c r="OKC2" s="88"/>
      <c r="OKD2" s="88"/>
      <c r="OKE2" s="88"/>
      <c r="OKF2" s="88"/>
      <c r="OKX2" s="88"/>
      <c r="OKY2" s="88"/>
      <c r="OLB2" s="88"/>
      <c r="OLE2" s="88"/>
      <c r="OLG2" s="88"/>
      <c r="OLI2" s="88"/>
      <c r="OLL2" s="88"/>
      <c r="OLO2" s="88"/>
      <c r="OLR2" s="88"/>
      <c r="OLX2" s="88"/>
      <c r="OMA2" s="88"/>
      <c r="OMD2" s="88"/>
      <c r="OMI2" s="88"/>
      <c r="OMW2" s="88"/>
      <c r="OMX2" s="88"/>
      <c r="OMY2" s="88"/>
      <c r="OMZ2" s="88"/>
      <c r="ONA2" s="88"/>
      <c r="ONB2" s="88"/>
      <c r="ONC2" s="88"/>
      <c r="OND2" s="88"/>
      <c r="ONE2" s="88"/>
      <c r="ONF2" s="88"/>
      <c r="ONG2" s="88"/>
      <c r="ONH2" s="88"/>
      <c r="ONI2" s="88"/>
      <c r="ONJ2" s="88"/>
      <c r="ONK2" s="88"/>
      <c r="ONL2" s="88"/>
      <c r="ONM2" s="88"/>
      <c r="ONN2" s="88"/>
      <c r="ONO2" s="88"/>
      <c r="ONP2" s="88"/>
      <c r="ONQ2" s="88"/>
      <c r="ONR2" s="88"/>
      <c r="ONS2" s="88"/>
      <c r="ONT2" s="88"/>
      <c r="ONU2" s="88"/>
      <c r="ONV2" s="88"/>
      <c r="ONW2" s="88"/>
      <c r="ONX2" s="88"/>
      <c r="ONY2" s="88"/>
      <c r="ONZ2" s="88"/>
      <c r="OOA2" s="88"/>
      <c r="OOB2" s="88"/>
      <c r="OOC2" s="88"/>
      <c r="OOD2" s="88"/>
      <c r="OOE2" s="88"/>
      <c r="OOF2" s="88"/>
      <c r="OOG2" s="88"/>
      <c r="OOH2" s="88"/>
      <c r="OOI2" s="88"/>
      <c r="OOL2" s="88"/>
      <c r="OOO2" s="88"/>
      <c r="OOR2" s="88"/>
      <c r="OOU2" s="88"/>
      <c r="OOX2" s="88"/>
      <c r="OPJ2" s="88"/>
      <c r="OPM2" s="88"/>
      <c r="OPP2" s="88"/>
      <c r="OPS2" s="88"/>
      <c r="OPY2" s="88"/>
      <c r="OQB2" s="88"/>
      <c r="OQH2" s="88"/>
      <c r="OQK2" s="88"/>
      <c r="OQN2" s="88"/>
      <c r="OQQ2" s="88"/>
      <c r="OQW2" s="88"/>
      <c r="OQZ2" s="88"/>
      <c r="ORF2" s="88"/>
      <c r="ORH2" s="88"/>
      <c r="ORI2" s="88"/>
      <c r="ORK2" s="88"/>
      <c r="ORN2" s="88"/>
      <c r="ORQ2" s="88"/>
      <c r="OSB2" s="88"/>
      <c r="OSD2" s="88"/>
      <c r="OSP2" s="88"/>
      <c r="OSS2" s="88"/>
      <c r="OTA2" s="88"/>
      <c r="OTU2" s="88"/>
      <c r="OTW2" s="88"/>
      <c r="OTX2" s="88"/>
      <c r="OTY2" s="88"/>
      <c r="OTZ2" s="88"/>
      <c r="OUA2" s="88"/>
      <c r="OUB2" s="88"/>
      <c r="OUT2" s="88"/>
      <c r="OUU2" s="88"/>
      <c r="OUX2" s="88"/>
      <c r="OVA2" s="88"/>
      <c r="OVC2" s="88"/>
      <c r="OVE2" s="88"/>
      <c r="OVH2" s="88"/>
      <c r="OVK2" s="88"/>
      <c r="OVN2" s="88"/>
      <c r="OVT2" s="88"/>
      <c r="OVW2" s="88"/>
      <c r="OVZ2" s="88"/>
      <c r="OWE2" s="88"/>
      <c r="OWS2" s="88"/>
      <c r="OWT2" s="88"/>
      <c r="OWU2" s="88"/>
      <c r="OWV2" s="88"/>
      <c r="OWW2" s="88"/>
      <c r="OWX2" s="88"/>
      <c r="OWY2" s="88"/>
      <c r="OWZ2" s="88"/>
      <c r="OXA2" s="88"/>
      <c r="OXB2" s="88"/>
      <c r="OXC2" s="88"/>
      <c r="OXD2" s="88"/>
      <c r="OXE2" s="88"/>
      <c r="OXF2" s="88"/>
      <c r="OXG2" s="88"/>
      <c r="OXH2" s="88"/>
      <c r="OXI2" s="88"/>
      <c r="OXJ2" s="88"/>
      <c r="OXK2" s="88"/>
      <c r="OXL2" s="88"/>
      <c r="OXM2" s="88"/>
      <c r="OXN2" s="88"/>
      <c r="OXO2" s="88"/>
      <c r="OXP2" s="88"/>
      <c r="OXQ2" s="88"/>
      <c r="OXR2" s="88"/>
      <c r="OXS2" s="88"/>
      <c r="OXT2" s="88"/>
      <c r="OXU2" s="88"/>
      <c r="OXV2" s="88"/>
      <c r="OXW2" s="88"/>
      <c r="OXX2" s="88"/>
      <c r="OXY2" s="88"/>
      <c r="OXZ2" s="88"/>
      <c r="OYA2" s="88"/>
      <c r="OYB2" s="88"/>
      <c r="OYC2" s="88"/>
      <c r="OYD2" s="88"/>
      <c r="OYE2" s="88"/>
      <c r="OYH2" s="88"/>
      <c r="OYK2" s="88"/>
      <c r="OYN2" s="88"/>
      <c r="OYQ2" s="88"/>
      <c r="OYT2" s="88"/>
      <c r="OZF2" s="88"/>
      <c r="OZI2" s="88"/>
      <c r="OZL2" s="88"/>
      <c r="OZO2" s="88"/>
      <c r="OZU2" s="88"/>
      <c r="OZX2" s="88"/>
      <c r="PAD2" s="88"/>
      <c r="PAG2" s="88"/>
      <c r="PAJ2" s="88"/>
      <c r="PAM2" s="88"/>
      <c r="PAS2" s="88"/>
      <c r="PAV2" s="88"/>
      <c r="PBB2" s="88"/>
      <c r="PBD2" s="88"/>
      <c r="PBE2" s="88"/>
      <c r="PBG2" s="88"/>
      <c r="PBJ2" s="88"/>
      <c r="PBM2" s="88"/>
      <c r="PBX2" s="88"/>
      <c r="PBZ2" s="88"/>
      <c r="PCL2" s="88"/>
      <c r="PCO2" s="88"/>
      <c r="PCW2" s="88"/>
      <c r="PDQ2" s="88"/>
      <c r="PDS2" s="88"/>
      <c r="PDT2" s="88"/>
      <c r="PDU2" s="88"/>
      <c r="PDV2" s="88"/>
      <c r="PDW2" s="88"/>
      <c r="PDX2" s="88"/>
      <c r="PEP2" s="88"/>
      <c r="PEQ2" s="88"/>
      <c r="PET2" s="88"/>
      <c r="PEW2" s="88"/>
      <c r="PEY2" s="88"/>
      <c r="PFA2" s="88"/>
      <c r="PFD2" s="88"/>
      <c r="PFG2" s="88"/>
      <c r="PFJ2" s="88"/>
      <c r="PFP2" s="88"/>
      <c r="PFS2" s="88"/>
      <c r="PFV2" s="88"/>
      <c r="PGA2" s="88"/>
      <c r="PGO2" s="88"/>
      <c r="PGP2" s="88"/>
      <c r="PGQ2" s="88"/>
      <c r="PGR2" s="88"/>
      <c r="PGS2" s="88"/>
      <c r="PGT2" s="88"/>
      <c r="PGU2" s="88"/>
      <c r="PGV2" s="88"/>
      <c r="PGW2" s="88"/>
      <c r="PGX2" s="88"/>
      <c r="PGY2" s="88"/>
      <c r="PGZ2" s="88"/>
      <c r="PHA2" s="88"/>
      <c r="PHB2" s="88"/>
      <c r="PHC2" s="88"/>
      <c r="PHD2" s="88"/>
      <c r="PHE2" s="88"/>
      <c r="PHF2" s="88"/>
      <c r="PHG2" s="88"/>
      <c r="PHH2" s="88"/>
      <c r="PHI2" s="88"/>
      <c r="PHJ2" s="88"/>
      <c r="PHK2" s="88"/>
      <c r="PHL2" s="88"/>
      <c r="PHM2" s="88"/>
      <c r="PHN2" s="88"/>
      <c r="PHO2" s="88"/>
      <c r="PHP2" s="88"/>
      <c r="PHQ2" s="88"/>
      <c r="PHR2" s="88"/>
      <c r="PHS2" s="88"/>
      <c r="PHT2" s="88"/>
      <c r="PHU2" s="88"/>
      <c r="PHV2" s="88"/>
      <c r="PHW2" s="88"/>
      <c r="PHX2" s="88"/>
      <c r="PHY2" s="88"/>
      <c r="PHZ2" s="88"/>
      <c r="PIA2" s="88"/>
      <c r="PID2" s="88"/>
      <c r="PIG2" s="88"/>
      <c r="PIJ2" s="88"/>
      <c r="PIM2" s="88"/>
      <c r="PIP2" s="88"/>
      <c r="PJB2" s="88"/>
      <c r="PJE2" s="88"/>
      <c r="PJH2" s="88"/>
      <c r="PJK2" s="88"/>
      <c r="PJQ2" s="88"/>
      <c r="PJT2" s="88"/>
      <c r="PJZ2" s="88"/>
      <c r="PKC2" s="88"/>
      <c r="PKF2" s="88"/>
      <c r="PKI2" s="88"/>
      <c r="PKO2" s="88"/>
      <c r="PKR2" s="88"/>
      <c r="PKX2" s="88"/>
      <c r="PKZ2" s="88"/>
      <c r="PLA2" s="88"/>
      <c r="PLC2" s="88"/>
      <c r="PLF2" s="88"/>
      <c r="PLI2" s="88"/>
      <c r="PLT2" s="88"/>
      <c r="PLV2" s="88"/>
      <c r="PMH2" s="88"/>
      <c r="PMK2" s="88"/>
      <c r="PMS2" s="88"/>
      <c r="PNM2" s="88"/>
      <c r="PNO2" s="88"/>
      <c r="PNP2" s="88"/>
      <c r="PNQ2" s="88"/>
      <c r="PNR2" s="88"/>
      <c r="PNS2" s="88"/>
      <c r="PNT2" s="88"/>
      <c r="POL2" s="88"/>
      <c r="POM2" s="88"/>
      <c r="POP2" s="88"/>
      <c r="POS2" s="88"/>
      <c r="POU2" s="88"/>
      <c r="POW2" s="88"/>
      <c r="POZ2" s="88"/>
      <c r="PPC2" s="88"/>
      <c r="PPF2" s="88"/>
      <c r="PPL2" s="88"/>
      <c r="PPO2" s="88"/>
      <c r="PPR2" s="88"/>
      <c r="PPW2" s="88"/>
      <c r="PQK2" s="88"/>
      <c r="PQL2" s="88"/>
      <c r="PQM2" s="88"/>
      <c r="PQN2" s="88"/>
      <c r="PQO2" s="88"/>
      <c r="PQP2" s="88"/>
      <c r="PQQ2" s="88"/>
      <c r="PQR2" s="88"/>
      <c r="PQS2" s="88"/>
      <c r="PQT2" s="88"/>
      <c r="PQU2" s="88"/>
      <c r="PQV2" s="88"/>
      <c r="PQW2" s="88"/>
      <c r="PQX2" s="88"/>
      <c r="PQY2" s="88"/>
      <c r="PQZ2" s="88"/>
      <c r="PRA2" s="88"/>
      <c r="PRB2" s="88"/>
      <c r="PRC2" s="88"/>
      <c r="PRD2" s="88"/>
      <c r="PRE2" s="88"/>
      <c r="PRF2" s="88"/>
      <c r="PRG2" s="88"/>
      <c r="PRH2" s="88"/>
      <c r="PRI2" s="88"/>
      <c r="PRJ2" s="88"/>
      <c r="PRK2" s="88"/>
      <c r="PRL2" s="88"/>
      <c r="PRM2" s="88"/>
      <c r="PRN2" s="88"/>
      <c r="PRO2" s="88"/>
      <c r="PRP2" s="88"/>
      <c r="PRQ2" s="88"/>
      <c r="PRR2" s="88"/>
      <c r="PRS2" s="88"/>
      <c r="PRT2" s="88"/>
      <c r="PRU2" s="88"/>
      <c r="PRV2" s="88"/>
      <c r="PRW2" s="88"/>
      <c r="PRZ2" s="88"/>
      <c r="PSC2" s="88"/>
      <c r="PSF2" s="88"/>
      <c r="PSI2" s="88"/>
      <c r="PSL2" s="88"/>
      <c r="PSX2" s="88"/>
      <c r="PTA2" s="88"/>
      <c r="PTD2" s="88"/>
      <c r="PTG2" s="88"/>
      <c r="PTM2" s="88"/>
      <c r="PTP2" s="88"/>
      <c r="PTV2" s="88"/>
      <c r="PTY2" s="88"/>
      <c r="PUB2" s="88"/>
      <c r="PUE2" s="88"/>
      <c r="PUK2" s="88"/>
      <c r="PUN2" s="88"/>
      <c r="PUT2" s="88"/>
      <c r="PUV2" s="88"/>
      <c r="PUW2" s="88"/>
      <c r="PUY2" s="88"/>
      <c r="PVB2" s="88"/>
      <c r="PVE2" s="88"/>
      <c r="PVP2" s="88"/>
      <c r="PVR2" s="88"/>
      <c r="PWD2" s="88"/>
      <c r="PWG2" s="88"/>
      <c r="PWO2" s="88"/>
      <c r="PXI2" s="88"/>
      <c r="PXK2" s="88"/>
      <c r="PXL2" s="88"/>
      <c r="PXM2" s="88"/>
      <c r="PXN2" s="88"/>
      <c r="PXO2" s="88"/>
      <c r="PXP2" s="88"/>
      <c r="PYH2" s="88"/>
      <c r="PYI2" s="88"/>
      <c r="PYL2" s="88"/>
      <c r="PYO2" s="88"/>
      <c r="PYQ2" s="88"/>
      <c r="PYS2" s="88"/>
      <c r="PYV2" s="88"/>
      <c r="PYY2" s="88"/>
      <c r="PZB2" s="88"/>
      <c r="PZH2" s="88"/>
      <c r="PZK2" s="88"/>
      <c r="PZN2" s="88"/>
      <c r="PZS2" s="88"/>
      <c r="QAG2" s="88"/>
      <c r="QAH2" s="88"/>
      <c r="QAI2" s="88"/>
      <c r="QAJ2" s="88"/>
      <c r="QAK2" s="88"/>
      <c r="QAL2" s="88"/>
      <c r="QAM2" s="88"/>
      <c r="QAN2" s="88"/>
      <c r="QAO2" s="88"/>
      <c r="QAP2" s="88"/>
      <c r="QAQ2" s="88"/>
      <c r="QAR2" s="88"/>
      <c r="QAS2" s="88"/>
      <c r="QAT2" s="88"/>
      <c r="QAU2" s="88"/>
      <c r="QAV2" s="88"/>
      <c r="QAW2" s="88"/>
      <c r="QAX2" s="88"/>
      <c r="QAY2" s="88"/>
      <c r="QAZ2" s="88"/>
      <c r="QBA2" s="88"/>
      <c r="QBB2" s="88"/>
      <c r="QBC2" s="88"/>
      <c r="QBD2" s="88"/>
      <c r="QBE2" s="88"/>
      <c r="QBF2" s="88"/>
      <c r="QBG2" s="88"/>
      <c r="QBH2" s="88"/>
      <c r="QBI2" s="88"/>
      <c r="QBJ2" s="88"/>
      <c r="QBK2" s="88"/>
      <c r="QBL2" s="88"/>
      <c r="QBM2" s="88"/>
      <c r="QBN2" s="88"/>
      <c r="QBO2" s="88"/>
      <c r="QBP2" s="88"/>
      <c r="QBQ2" s="88"/>
      <c r="QBR2" s="88"/>
      <c r="QBS2" s="88"/>
      <c r="QBV2" s="88"/>
      <c r="QBY2" s="88"/>
      <c r="QCB2" s="88"/>
      <c r="QCE2" s="88"/>
      <c r="QCH2" s="88"/>
      <c r="QCT2" s="88"/>
      <c r="QCW2" s="88"/>
      <c r="QCZ2" s="88"/>
      <c r="QDC2" s="88"/>
      <c r="QDI2" s="88"/>
      <c r="QDL2" s="88"/>
      <c r="QDR2" s="88"/>
      <c r="QDU2" s="88"/>
      <c r="QDX2" s="88"/>
      <c r="QEA2" s="88"/>
      <c r="QEG2" s="88"/>
      <c r="QEJ2" s="88"/>
      <c r="QEP2" s="88"/>
      <c r="QER2" s="88"/>
      <c r="QES2" s="88"/>
      <c r="QEU2" s="88"/>
      <c r="QEX2" s="88"/>
      <c r="QFA2" s="88"/>
      <c r="QFL2" s="88"/>
      <c r="QFN2" s="88"/>
      <c r="QFZ2" s="88"/>
      <c r="QGC2" s="88"/>
      <c r="QGK2" s="88"/>
      <c r="QHE2" s="88"/>
      <c r="QHG2" s="88"/>
      <c r="QHH2" s="88"/>
      <c r="QHI2" s="88"/>
      <c r="QHJ2" s="88"/>
      <c r="QHK2" s="88"/>
      <c r="QHL2" s="88"/>
      <c r="QID2" s="88"/>
      <c r="QIE2" s="88"/>
      <c r="QIH2" s="88"/>
      <c r="QIK2" s="88"/>
      <c r="QIM2" s="88"/>
      <c r="QIO2" s="88"/>
      <c r="QIR2" s="88"/>
      <c r="QIU2" s="88"/>
      <c r="QIX2" s="88"/>
      <c r="QJD2" s="88"/>
      <c r="QJG2" s="88"/>
      <c r="QJJ2" s="88"/>
      <c r="QJO2" s="88"/>
      <c r="QKC2" s="88"/>
      <c r="QKD2" s="88"/>
      <c r="QKE2" s="88"/>
      <c r="QKF2" s="88"/>
      <c r="QKG2" s="88"/>
      <c r="QKH2" s="88"/>
      <c r="QKI2" s="88"/>
      <c r="QKJ2" s="88"/>
      <c r="QKK2" s="88"/>
      <c r="QKL2" s="88"/>
      <c r="QKM2" s="88"/>
      <c r="QKN2" s="88"/>
      <c r="QKO2" s="88"/>
      <c r="QKP2" s="88"/>
      <c r="QKQ2" s="88"/>
      <c r="QKR2" s="88"/>
      <c r="QKS2" s="88"/>
      <c r="QKT2" s="88"/>
      <c r="QKU2" s="88"/>
      <c r="QKV2" s="88"/>
      <c r="QKW2" s="88"/>
      <c r="QKX2" s="88"/>
      <c r="QKY2" s="88"/>
      <c r="QKZ2" s="88"/>
      <c r="QLA2" s="88"/>
      <c r="QLB2" s="88"/>
      <c r="QLC2" s="88"/>
      <c r="QLD2" s="88"/>
      <c r="QLE2" s="88"/>
      <c r="QLF2" s="88"/>
      <c r="QLG2" s="88"/>
      <c r="QLH2" s="88"/>
      <c r="QLI2" s="88"/>
      <c r="QLJ2" s="88"/>
      <c r="QLK2" s="88"/>
      <c r="QLL2" s="88"/>
      <c r="QLM2" s="88"/>
      <c r="QLN2" s="88"/>
      <c r="QLO2" s="88"/>
      <c r="QLR2" s="88"/>
      <c r="QLU2" s="88"/>
      <c r="QLX2" s="88"/>
      <c r="QMA2" s="88"/>
      <c r="QMD2" s="88"/>
      <c r="QMP2" s="88"/>
      <c r="QMS2" s="88"/>
      <c r="QMV2" s="88"/>
      <c r="QMY2" s="88"/>
      <c r="QNE2" s="88"/>
      <c r="QNH2" s="88"/>
      <c r="QNN2" s="88"/>
      <c r="QNQ2" s="88"/>
      <c r="QNT2" s="88"/>
      <c r="QNW2" s="88"/>
      <c r="QOC2" s="88"/>
      <c r="QOF2" s="88"/>
      <c r="QOL2" s="88"/>
      <c r="QON2" s="88"/>
      <c r="QOO2" s="88"/>
      <c r="QOQ2" s="88"/>
      <c r="QOT2" s="88"/>
      <c r="QOW2" s="88"/>
      <c r="QPH2" s="88"/>
      <c r="QPJ2" s="88"/>
      <c r="QPV2" s="88"/>
      <c r="QPY2" s="88"/>
      <c r="QQG2" s="88"/>
      <c r="QRA2" s="88"/>
      <c r="QRC2" s="88"/>
      <c r="QRD2" s="88"/>
      <c r="QRE2" s="88"/>
      <c r="QRF2" s="88"/>
      <c r="QRG2" s="88"/>
      <c r="QRH2" s="88"/>
      <c r="QRZ2" s="88"/>
      <c r="QSA2" s="88"/>
      <c r="QSD2" s="88"/>
      <c r="QSG2" s="88"/>
      <c r="QSI2" s="88"/>
      <c r="QSK2" s="88"/>
      <c r="QSN2" s="88"/>
      <c r="QSQ2" s="88"/>
      <c r="QST2" s="88"/>
      <c r="QSZ2" s="88"/>
      <c r="QTC2" s="88"/>
      <c r="QTF2" s="88"/>
      <c r="QTK2" s="88"/>
      <c r="QTY2" s="88"/>
      <c r="QTZ2" s="88"/>
      <c r="QUA2" s="88"/>
      <c r="QUB2" s="88"/>
      <c r="QUC2" s="88"/>
      <c r="QUD2" s="88"/>
      <c r="QUE2" s="88"/>
      <c r="QUF2" s="88"/>
      <c r="QUG2" s="88"/>
      <c r="QUH2" s="88"/>
      <c r="QUI2" s="88"/>
      <c r="QUJ2" s="88"/>
      <c r="QUK2" s="88"/>
      <c r="QUL2" s="88"/>
      <c r="QUM2" s="88"/>
      <c r="QUN2" s="88"/>
      <c r="QUO2" s="88"/>
      <c r="QUP2" s="88"/>
      <c r="QUQ2" s="88"/>
      <c r="QUR2" s="88"/>
      <c r="QUS2" s="88"/>
      <c r="QUT2" s="88"/>
      <c r="QUU2" s="88"/>
      <c r="QUV2" s="88"/>
      <c r="QUW2" s="88"/>
      <c r="QUX2" s="88"/>
      <c r="QUY2" s="88"/>
      <c r="QUZ2" s="88"/>
      <c r="QVA2" s="88"/>
      <c r="QVB2" s="88"/>
      <c r="QVC2" s="88"/>
      <c r="QVD2" s="88"/>
      <c r="QVE2" s="88"/>
      <c r="QVF2" s="88"/>
      <c r="QVG2" s="88"/>
      <c r="QVH2" s="88"/>
      <c r="QVI2" s="88"/>
      <c r="QVJ2" s="88"/>
      <c r="QVK2" s="88"/>
      <c r="QVN2" s="88"/>
      <c r="QVQ2" s="88"/>
      <c r="QVT2" s="88"/>
      <c r="QVW2" s="88"/>
      <c r="QVZ2" s="88"/>
      <c r="QWL2" s="88"/>
      <c r="QWO2" s="88"/>
      <c r="QWR2" s="88"/>
      <c r="QWU2" s="88"/>
      <c r="QXA2" s="88"/>
      <c r="QXD2" s="88"/>
      <c r="QXJ2" s="88"/>
      <c r="QXM2" s="88"/>
      <c r="QXP2" s="88"/>
      <c r="QXS2" s="88"/>
      <c r="QXY2" s="88"/>
      <c r="QYB2" s="88"/>
      <c r="QYH2" s="88"/>
      <c r="QYJ2" s="88"/>
      <c r="QYK2" s="88"/>
      <c r="QYM2" s="88"/>
      <c r="QYP2" s="88"/>
      <c r="QYS2" s="88"/>
      <c r="QZD2" s="88"/>
      <c r="QZF2" s="88"/>
      <c r="QZR2" s="88"/>
      <c r="QZU2" s="88"/>
      <c r="RAC2" s="88"/>
      <c r="RAW2" s="88"/>
      <c r="RAY2" s="88"/>
      <c r="RAZ2" s="88"/>
      <c r="RBA2" s="88"/>
      <c r="RBB2" s="88"/>
      <c r="RBC2" s="88"/>
      <c r="RBD2" s="88"/>
      <c r="RBV2" s="88"/>
      <c r="RBW2" s="88"/>
      <c r="RBZ2" s="88"/>
      <c r="RCC2" s="88"/>
      <c r="RCE2" s="88"/>
      <c r="RCG2" s="88"/>
      <c r="RCJ2" s="88"/>
      <c r="RCM2" s="88"/>
      <c r="RCP2" s="88"/>
      <c r="RCV2" s="88"/>
      <c r="RCY2" s="88"/>
      <c r="RDB2" s="88"/>
      <c r="RDG2" s="88"/>
      <c r="RDU2" s="88"/>
      <c r="RDV2" s="88"/>
      <c r="RDW2" s="88"/>
      <c r="RDX2" s="88"/>
      <c r="RDY2" s="88"/>
      <c r="RDZ2" s="88"/>
      <c r="REA2" s="88"/>
      <c r="REB2" s="88"/>
      <c r="REC2" s="88"/>
      <c r="RED2" s="88"/>
      <c r="REE2" s="88"/>
      <c r="REF2" s="88"/>
      <c r="REG2" s="88"/>
      <c r="REH2" s="88"/>
      <c r="REI2" s="88"/>
      <c r="REJ2" s="88"/>
      <c r="REK2" s="88"/>
      <c r="REL2" s="88"/>
      <c r="REM2" s="88"/>
      <c r="REN2" s="88"/>
      <c r="REO2" s="88"/>
      <c r="REP2" s="88"/>
      <c r="REQ2" s="88"/>
      <c r="RER2" s="88"/>
      <c r="RES2" s="88"/>
      <c r="RET2" s="88"/>
      <c r="REU2" s="88"/>
      <c r="REV2" s="88"/>
      <c r="REW2" s="88"/>
      <c r="REX2" s="88"/>
      <c r="REY2" s="88"/>
      <c r="REZ2" s="88"/>
      <c r="RFA2" s="88"/>
      <c r="RFB2" s="88"/>
      <c r="RFC2" s="88"/>
      <c r="RFD2" s="88"/>
      <c r="RFE2" s="88"/>
      <c r="RFF2" s="88"/>
      <c r="RFG2" s="88"/>
      <c r="RFJ2" s="88"/>
      <c r="RFM2" s="88"/>
      <c r="RFP2" s="88"/>
      <c r="RFS2" s="88"/>
      <c r="RFV2" s="88"/>
      <c r="RGH2" s="88"/>
      <c r="RGK2" s="88"/>
      <c r="RGN2" s="88"/>
      <c r="RGQ2" s="88"/>
      <c r="RGW2" s="88"/>
      <c r="RGZ2" s="88"/>
      <c r="RHF2" s="88"/>
      <c r="RHI2" s="88"/>
      <c r="RHL2" s="88"/>
      <c r="RHO2" s="88"/>
      <c r="RHU2" s="88"/>
      <c r="RHX2" s="88"/>
      <c r="RID2" s="88"/>
      <c r="RIF2" s="88"/>
      <c r="RIG2" s="88"/>
      <c r="RII2" s="88"/>
      <c r="RIL2" s="88"/>
      <c r="RIO2" s="88"/>
      <c r="RIZ2" s="88"/>
      <c r="RJB2" s="88"/>
      <c r="RJN2" s="88"/>
      <c r="RJQ2" s="88"/>
      <c r="RJY2" s="88"/>
      <c r="RKS2" s="88"/>
      <c r="RKU2" s="88"/>
      <c r="RKV2" s="88"/>
      <c r="RKW2" s="88"/>
      <c r="RKX2" s="88"/>
      <c r="RKY2" s="88"/>
      <c r="RKZ2" s="88"/>
      <c r="RLR2" s="88"/>
      <c r="RLS2" s="88"/>
      <c r="RLV2" s="88"/>
      <c r="RLY2" s="88"/>
      <c r="RMA2" s="88"/>
      <c r="RMC2" s="88"/>
      <c r="RMF2" s="88"/>
      <c r="RMI2" s="88"/>
      <c r="RML2" s="88"/>
      <c r="RMR2" s="88"/>
      <c r="RMU2" s="88"/>
      <c r="RMX2" s="88"/>
      <c r="RNC2" s="88"/>
      <c r="RNQ2" s="88"/>
      <c r="RNR2" s="88"/>
      <c r="RNS2" s="88"/>
      <c r="RNT2" s="88"/>
      <c r="RNU2" s="88"/>
      <c r="RNV2" s="88"/>
      <c r="RNW2" s="88"/>
      <c r="RNX2" s="88"/>
      <c r="RNY2" s="88"/>
      <c r="RNZ2" s="88"/>
      <c r="ROA2" s="88"/>
      <c r="ROB2" s="88"/>
      <c r="ROC2" s="88"/>
      <c r="ROD2" s="88"/>
      <c r="ROE2" s="88"/>
      <c r="ROF2" s="88"/>
      <c r="ROG2" s="88"/>
      <c r="ROH2" s="88"/>
      <c r="ROI2" s="88"/>
      <c r="ROJ2" s="88"/>
      <c r="ROK2" s="88"/>
      <c r="ROL2" s="88"/>
      <c r="ROM2" s="88"/>
      <c r="RON2" s="88"/>
      <c r="ROO2" s="88"/>
      <c r="ROP2" s="88"/>
      <c r="ROQ2" s="88"/>
      <c r="ROR2" s="88"/>
      <c r="ROS2" s="88"/>
      <c r="ROT2" s="88"/>
      <c r="ROU2" s="88"/>
      <c r="ROV2" s="88"/>
      <c r="ROW2" s="88"/>
      <c r="ROX2" s="88"/>
      <c r="ROY2" s="88"/>
      <c r="ROZ2" s="88"/>
      <c r="RPA2" s="88"/>
      <c r="RPB2" s="88"/>
      <c r="RPC2" s="88"/>
      <c r="RPF2" s="88"/>
      <c r="RPI2" s="88"/>
      <c r="RPL2" s="88"/>
      <c r="RPO2" s="88"/>
      <c r="RPR2" s="88"/>
      <c r="RQD2" s="88"/>
      <c r="RQG2" s="88"/>
      <c r="RQJ2" s="88"/>
      <c r="RQM2" s="88"/>
      <c r="RQS2" s="88"/>
      <c r="RQV2" s="88"/>
      <c r="RRB2" s="88"/>
      <c r="RRE2" s="88"/>
      <c r="RRH2" s="88"/>
      <c r="RRK2" s="88"/>
      <c r="RRQ2" s="88"/>
      <c r="RRT2" s="88"/>
      <c r="RRZ2" s="88"/>
      <c r="RSB2" s="88"/>
      <c r="RSC2" s="88"/>
      <c r="RSE2" s="88"/>
      <c r="RSH2" s="88"/>
      <c r="RSK2" s="88"/>
      <c r="RSV2" s="88"/>
      <c r="RSX2" s="88"/>
      <c r="RTJ2" s="88"/>
      <c r="RTM2" s="88"/>
      <c r="RTU2" s="88"/>
      <c r="RUO2" s="88"/>
      <c r="RUQ2" s="88"/>
      <c r="RUR2" s="88"/>
      <c r="RUS2" s="88"/>
      <c r="RUT2" s="88"/>
      <c r="RUU2" s="88"/>
      <c r="RUV2" s="88"/>
      <c r="RVN2" s="88"/>
      <c r="RVO2" s="88"/>
      <c r="RVR2" s="88"/>
      <c r="RVU2" s="88"/>
      <c r="RVW2" s="88"/>
      <c r="RVY2" s="88"/>
      <c r="RWB2" s="88"/>
      <c r="RWE2" s="88"/>
      <c r="RWH2" s="88"/>
      <c r="RWN2" s="88"/>
      <c r="RWQ2" s="88"/>
      <c r="RWT2" s="88"/>
      <c r="RWY2" s="88"/>
      <c r="RXM2" s="88"/>
      <c r="RXN2" s="88"/>
      <c r="RXO2" s="88"/>
      <c r="RXP2" s="88"/>
      <c r="RXQ2" s="88"/>
      <c r="RXR2" s="88"/>
      <c r="RXS2" s="88"/>
      <c r="RXT2" s="88"/>
      <c r="RXU2" s="88"/>
      <c r="RXV2" s="88"/>
      <c r="RXW2" s="88"/>
      <c r="RXX2" s="88"/>
      <c r="RXY2" s="88"/>
      <c r="RXZ2" s="88"/>
      <c r="RYA2" s="88"/>
      <c r="RYB2" s="88"/>
      <c r="RYC2" s="88"/>
      <c r="RYD2" s="88"/>
      <c r="RYE2" s="88"/>
      <c r="RYF2" s="88"/>
      <c r="RYG2" s="88"/>
      <c r="RYH2" s="88"/>
      <c r="RYI2" s="88"/>
      <c r="RYJ2" s="88"/>
      <c r="RYK2" s="88"/>
      <c r="RYL2" s="88"/>
      <c r="RYM2" s="88"/>
      <c r="RYN2" s="88"/>
      <c r="RYO2" s="88"/>
      <c r="RYP2" s="88"/>
      <c r="RYQ2" s="88"/>
      <c r="RYR2" s="88"/>
      <c r="RYS2" s="88"/>
      <c r="RYT2" s="88"/>
      <c r="RYU2" s="88"/>
      <c r="RYV2" s="88"/>
      <c r="RYW2" s="88"/>
      <c r="RYX2" s="88"/>
      <c r="RYY2" s="88"/>
      <c r="RZB2" s="88"/>
      <c r="RZE2" s="88"/>
      <c r="RZH2" s="88"/>
      <c r="RZK2" s="88"/>
      <c r="RZN2" s="88"/>
      <c r="RZZ2" s="88"/>
      <c r="SAC2" s="88"/>
      <c r="SAF2" s="88"/>
      <c r="SAI2" s="88"/>
      <c r="SAO2" s="88"/>
      <c r="SAR2" s="88"/>
      <c r="SAX2" s="88"/>
      <c r="SBA2" s="88"/>
      <c r="SBD2" s="88"/>
      <c r="SBG2" s="88"/>
      <c r="SBM2" s="88"/>
      <c r="SBP2" s="88"/>
      <c r="SBV2" s="88"/>
      <c r="SBX2" s="88"/>
      <c r="SBY2" s="88"/>
      <c r="SCA2" s="88"/>
      <c r="SCD2" s="88"/>
      <c r="SCG2" s="88"/>
      <c r="SCR2" s="88"/>
      <c r="SCT2" s="88"/>
      <c r="SDF2" s="88"/>
      <c r="SDI2" s="88"/>
      <c r="SDQ2" s="88"/>
      <c r="SEK2" s="88"/>
      <c r="SEM2" s="88"/>
      <c r="SEN2" s="88"/>
      <c r="SEO2" s="88"/>
      <c r="SEP2" s="88"/>
      <c r="SEQ2" s="88"/>
      <c r="SER2" s="88"/>
      <c r="SFJ2" s="88"/>
      <c r="SFK2" s="88"/>
      <c r="SFN2" s="88"/>
      <c r="SFQ2" s="88"/>
      <c r="SFS2" s="88"/>
      <c r="SFU2" s="88"/>
      <c r="SFX2" s="88"/>
      <c r="SGA2" s="88"/>
      <c r="SGD2" s="88"/>
      <c r="SGJ2" s="88"/>
      <c r="SGM2" s="88"/>
      <c r="SGP2" s="88"/>
      <c r="SGU2" s="88"/>
      <c r="SHI2" s="88"/>
      <c r="SHJ2" s="88"/>
      <c r="SHK2" s="88"/>
      <c r="SHL2" s="88"/>
      <c r="SHM2" s="88"/>
      <c r="SHN2" s="88"/>
      <c r="SHO2" s="88"/>
      <c r="SHP2" s="88"/>
      <c r="SHQ2" s="88"/>
      <c r="SHR2" s="88"/>
      <c r="SHS2" s="88"/>
      <c r="SHT2" s="88"/>
      <c r="SHU2" s="88"/>
      <c r="SHV2" s="88"/>
      <c r="SHW2" s="88"/>
      <c r="SHX2" s="88"/>
      <c r="SHY2" s="88"/>
      <c r="SHZ2" s="88"/>
      <c r="SIA2" s="88"/>
      <c r="SIB2" s="88"/>
      <c r="SIC2" s="88"/>
      <c r="SID2" s="88"/>
      <c r="SIE2" s="88"/>
      <c r="SIF2" s="88"/>
      <c r="SIG2" s="88"/>
      <c r="SIH2" s="88"/>
      <c r="SII2" s="88"/>
      <c r="SIJ2" s="88"/>
      <c r="SIK2" s="88"/>
      <c r="SIL2" s="88"/>
      <c r="SIM2" s="88"/>
      <c r="SIN2" s="88"/>
      <c r="SIO2" s="88"/>
      <c r="SIP2" s="88"/>
      <c r="SIQ2" s="88"/>
      <c r="SIR2" s="88"/>
      <c r="SIS2" s="88"/>
      <c r="SIT2" s="88"/>
      <c r="SIU2" s="88"/>
      <c r="SIX2" s="88"/>
      <c r="SJA2" s="88"/>
      <c r="SJD2" s="88"/>
      <c r="SJG2" s="88"/>
      <c r="SJJ2" s="88"/>
      <c r="SJV2" s="88"/>
      <c r="SJY2" s="88"/>
      <c r="SKB2" s="88"/>
      <c r="SKE2" s="88"/>
      <c r="SKK2" s="88"/>
      <c r="SKN2" s="88"/>
      <c r="SKT2" s="88"/>
      <c r="SKW2" s="88"/>
      <c r="SKZ2" s="88"/>
      <c r="SLC2" s="88"/>
      <c r="SLI2" s="88"/>
      <c r="SLL2" s="88"/>
      <c r="SLR2" s="88"/>
      <c r="SLT2" s="88"/>
      <c r="SLU2" s="88"/>
      <c r="SLW2" s="88"/>
      <c r="SLZ2" s="88"/>
      <c r="SMC2" s="88"/>
      <c r="SMN2" s="88"/>
      <c r="SMP2" s="88"/>
      <c r="SNB2" s="88"/>
      <c r="SNE2" s="88"/>
      <c r="SNM2" s="88"/>
      <c r="SOG2" s="88"/>
      <c r="SOI2" s="88"/>
      <c r="SOJ2" s="88"/>
      <c r="SOK2" s="88"/>
      <c r="SOL2" s="88"/>
      <c r="SOM2" s="88"/>
      <c r="SON2" s="88"/>
      <c r="SPF2" s="88"/>
      <c r="SPG2" s="88"/>
      <c r="SPJ2" s="88"/>
      <c r="SPM2" s="88"/>
      <c r="SPO2" s="88"/>
      <c r="SPQ2" s="88"/>
      <c r="SPT2" s="88"/>
      <c r="SPW2" s="88"/>
      <c r="SPZ2" s="88"/>
      <c r="SQF2" s="88"/>
      <c r="SQI2" s="88"/>
      <c r="SQL2" s="88"/>
      <c r="SQQ2" s="88"/>
      <c r="SRE2" s="88"/>
      <c r="SRF2" s="88"/>
      <c r="SRG2" s="88"/>
      <c r="SRH2" s="88"/>
      <c r="SRI2" s="88"/>
      <c r="SRJ2" s="88"/>
      <c r="SRK2" s="88"/>
      <c r="SRL2" s="88"/>
      <c r="SRM2" s="88"/>
      <c r="SRN2" s="88"/>
      <c r="SRO2" s="88"/>
      <c r="SRP2" s="88"/>
      <c r="SRQ2" s="88"/>
      <c r="SRR2" s="88"/>
      <c r="SRS2" s="88"/>
      <c r="SRT2" s="88"/>
      <c r="SRU2" s="88"/>
      <c r="SRV2" s="88"/>
      <c r="SRW2" s="88"/>
      <c r="SRX2" s="88"/>
      <c r="SRY2" s="88"/>
      <c r="SRZ2" s="88"/>
      <c r="SSA2" s="88"/>
      <c r="SSB2" s="88"/>
      <c r="SSC2" s="88"/>
      <c r="SSD2" s="88"/>
      <c r="SSE2" s="88"/>
      <c r="SSF2" s="88"/>
      <c r="SSG2" s="88"/>
      <c r="SSH2" s="88"/>
      <c r="SSI2" s="88"/>
      <c r="SSJ2" s="88"/>
      <c r="SSK2" s="88"/>
      <c r="SSL2" s="88"/>
      <c r="SSM2" s="88"/>
      <c r="SSN2" s="88"/>
      <c r="SSO2" s="88"/>
      <c r="SSP2" s="88"/>
      <c r="SSQ2" s="88"/>
      <c r="SST2" s="88"/>
      <c r="SSW2" s="88"/>
      <c r="SSZ2" s="88"/>
      <c r="STC2" s="88"/>
      <c r="STF2" s="88"/>
      <c r="STR2" s="88"/>
      <c r="STU2" s="88"/>
      <c r="STX2" s="88"/>
      <c r="SUA2" s="88"/>
      <c r="SUG2" s="88"/>
      <c r="SUJ2" s="88"/>
      <c r="SUP2" s="88"/>
      <c r="SUS2" s="88"/>
      <c r="SUV2" s="88"/>
      <c r="SUY2" s="88"/>
      <c r="SVE2" s="88"/>
      <c r="SVH2" s="88"/>
      <c r="SVN2" s="88"/>
      <c r="SVP2" s="88"/>
      <c r="SVQ2" s="88"/>
      <c r="SVS2" s="88"/>
      <c r="SVV2" s="88"/>
      <c r="SVY2" s="88"/>
      <c r="SWJ2" s="88"/>
      <c r="SWL2" s="88"/>
      <c r="SWX2" s="88"/>
      <c r="SXA2" s="88"/>
      <c r="SXI2" s="88"/>
      <c r="SYC2" s="88"/>
      <c r="SYE2" s="88"/>
      <c r="SYF2" s="88"/>
      <c r="SYG2" s="88"/>
      <c r="SYH2" s="88"/>
      <c r="SYI2" s="88"/>
      <c r="SYJ2" s="88"/>
      <c r="SZB2" s="88"/>
      <c r="SZC2" s="88"/>
      <c r="SZF2" s="88"/>
      <c r="SZI2" s="88"/>
      <c r="SZK2" s="88"/>
      <c r="SZM2" s="88"/>
      <c r="SZP2" s="88"/>
      <c r="SZS2" s="88"/>
      <c r="SZV2" s="88"/>
      <c r="TAB2" s="88"/>
      <c r="TAE2" s="88"/>
      <c r="TAH2" s="88"/>
      <c r="TAM2" s="88"/>
      <c r="TBA2" s="88"/>
      <c r="TBB2" s="88"/>
      <c r="TBC2" s="88"/>
      <c r="TBD2" s="88"/>
      <c r="TBE2" s="88"/>
      <c r="TBF2" s="88"/>
      <c r="TBG2" s="88"/>
      <c r="TBH2" s="88"/>
      <c r="TBI2" s="88"/>
      <c r="TBJ2" s="88"/>
      <c r="TBK2" s="88"/>
      <c r="TBL2" s="88"/>
      <c r="TBM2" s="88"/>
      <c r="TBN2" s="88"/>
      <c r="TBO2" s="88"/>
      <c r="TBP2" s="88"/>
      <c r="TBQ2" s="88"/>
      <c r="TBR2" s="88"/>
      <c r="TBS2" s="88"/>
      <c r="TBT2" s="88"/>
      <c r="TBU2" s="88"/>
      <c r="TBV2" s="88"/>
      <c r="TBW2" s="88"/>
      <c r="TBX2" s="88"/>
      <c r="TBY2" s="88"/>
      <c r="TBZ2" s="88"/>
      <c r="TCA2" s="88"/>
      <c r="TCB2" s="88"/>
      <c r="TCC2" s="88"/>
      <c r="TCD2" s="88"/>
      <c r="TCE2" s="88"/>
      <c r="TCF2" s="88"/>
      <c r="TCG2" s="88"/>
      <c r="TCH2" s="88"/>
      <c r="TCI2" s="88"/>
      <c r="TCJ2" s="88"/>
      <c r="TCK2" s="88"/>
      <c r="TCL2" s="88"/>
      <c r="TCM2" s="88"/>
      <c r="TCP2" s="88"/>
      <c r="TCS2" s="88"/>
      <c r="TCV2" s="88"/>
      <c r="TCY2" s="88"/>
      <c r="TDB2" s="88"/>
      <c r="TDN2" s="88"/>
      <c r="TDQ2" s="88"/>
      <c r="TDT2" s="88"/>
      <c r="TDW2" s="88"/>
      <c r="TEC2" s="88"/>
      <c r="TEF2" s="88"/>
      <c r="TEL2" s="88"/>
      <c r="TEO2" s="88"/>
      <c r="TER2" s="88"/>
      <c r="TEU2" s="88"/>
      <c r="TFA2" s="88"/>
      <c r="TFD2" s="88"/>
      <c r="TFJ2" s="88"/>
      <c r="TFL2" s="88"/>
      <c r="TFM2" s="88"/>
      <c r="TFO2" s="88"/>
      <c r="TFR2" s="88"/>
      <c r="TFU2" s="88"/>
      <c r="TGF2" s="88"/>
      <c r="TGH2" s="88"/>
      <c r="TGT2" s="88"/>
      <c r="TGW2" s="88"/>
      <c r="THE2" s="88"/>
      <c r="THY2" s="88"/>
      <c r="TIA2" s="88"/>
      <c r="TIB2" s="88"/>
      <c r="TIC2" s="88"/>
      <c r="TID2" s="88"/>
      <c r="TIE2" s="88"/>
      <c r="TIF2" s="88"/>
      <c r="TIX2" s="88"/>
      <c r="TIY2" s="88"/>
      <c r="TJB2" s="88"/>
      <c r="TJE2" s="88"/>
      <c r="TJG2" s="88"/>
      <c r="TJI2" s="88"/>
      <c r="TJL2" s="88"/>
      <c r="TJO2" s="88"/>
      <c r="TJR2" s="88"/>
      <c r="TJX2" s="88"/>
      <c r="TKA2" s="88"/>
      <c r="TKD2" s="88"/>
      <c r="TKI2" s="88"/>
      <c r="TKW2" s="88"/>
      <c r="TKX2" s="88"/>
      <c r="TKY2" s="88"/>
      <c r="TKZ2" s="88"/>
      <c r="TLA2" s="88"/>
      <c r="TLB2" s="88"/>
      <c r="TLC2" s="88"/>
      <c r="TLD2" s="88"/>
      <c r="TLE2" s="88"/>
      <c r="TLF2" s="88"/>
      <c r="TLG2" s="88"/>
      <c r="TLH2" s="88"/>
      <c r="TLI2" s="88"/>
      <c r="TLJ2" s="88"/>
      <c r="TLK2" s="88"/>
      <c r="TLL2" s="88"/>
      <c r="TLM2" s="88"/>
      <c r="TLN2" s="88"/>
      <c r="TLO2" s="88"/>
      <c r="TLP2" s="88"/>
      <c r="TLQ2" s="88"/>
      <c r="TLR2" s="88"/>
      <c r="TLS2" s="88"/>
      <c r="TLT2" s="88"/>
      <c r="TLU2" s="88"/>
      <c r="TLV2" s="88"/>
      <c r="TLW2" s="88"/>
      <c r="TLX2" s="88"/>
      <c r="TLY2" s="88"/>
      <c r="TLZ2" s="88"/>
      <c r="TMA2" s="88"/>
      <c r="TMB2" s="88"/>
      <c r="TMC2" s="88"/>
      <c r="TMD2" s="88"/>
      <c r="TME2" s="88"/>
      <c r="TMF2" s="88"/>
      <c r="TMG2" s="88"/>
      <c r="TMH2" s="88"/>
      <c r="TMI2" s="88"/>
      <c r="TML2" s="88"/>
      <c r="TMO2" s="88"/>
      <c r="TMR2" s="88"/>
      <c r="TMU2" s="88"/>
      <c r="TMX2" s="88"/>
      <c r="TNJ2" s="88"/>
      <c r="TNM2" s="88"/>
      <c r="TNP2" s="88"/>
      <c r="TNS2" s="88"/>
      <c r="TNY2" s="88"/>
      <c r="TOB2" s="88"/>
      <c r="TOH2" s="88"/>
      <c r="TOK2" s="88"/>
      <c r="TON2" s="88"/>
      <c r="TOQ2" s="88"/>
      <c r="TOW2" s="88"/>
      <c r="TOZ2" s="88"/>
      <c r="TPF2" s="88"/>
      <c r="TPH2" s="88"/>
      <c r="TPI2" s="88"/>
      <c r="TPK2" s="88"/>
      <c r="TPN2" s="88"/>
      <c r="TPQ2" s="88"/>
      <c r="TQB2" s="88"/>
      <c r="TQD2" s="88"/>
      <c r="TQP2" s="88"/>
      <c r="TQS2" s="88"/>
      <c r="TRA2" s="88"/>
      <c r="TRU2" s="88"/>
      <c r="TRW2" s="88"/>
      <c r="TRX2" s="88"/>
      <c r="TRY2" s="88"/>
      <c r="TRZ2" s="88"/>
      <c r="TSA2" s="88"/>
      <c r="TSB2" s="88"/>
      <c r="TST2" s="88"/>
      <c r="TSU2" s="88"/>
      <c r="TSX2" s="88"/>
      <c r="TTA2" s="88"/>
      <c r="TTC2" s="88"/>
      <c r="TTE2" s="88"/>
      <c r="TTH2" s="88"/>
      <c r="TTK2" s="88"/>
      <c r="TTN2" s="88"/>
      <c r="TTT2" s="88"/>
      <c r="TTW2" s="88"/>
      <c r="TTZ2" s="88"/>
      <c r="TUE2" s="88"/>
      <c r="TUS2" s="88"/>
      <c r="TUT2" s="88"/>
      <c r="TUU2" s="88"/>
      <c r="TUV2" s="88"/>
      <c r="TUW2" s="88"/>
      <c r="TUX2" s="88"/>
      <c r="TUY2" s="88"/>
      <c r="TUZ2" s="88"/>
      <c r="TVA2" s="88"/>
      <c r="TVB2" s="88"/>
      <c r="TVC2" s="88"/>
      <c r="TVD2" s="88"/>
      <c r="TVE2" s="88"/>
      <c r="TVF2" s="88"/>
      <c r="TVG2" s="88"/>
      <c r="TVH2" s="88"/>
      <c r="TVI2" s="88"/>
      <c r="TVJ2" s="88"/>
      <c r="TVK2" s="88"/>
      <c r="TVL2" s="88"/>
      <c r="TVM2" s="88"/>
      <c r="TVN2" s="88"/>
      <c r="TVO2" s="88"/>
      <c r="TVP2" s="88"/>
      <c r="TVQ2" s="88"/>
      <c r="TVR2" s="88"/>
      <c r="TVS2" s="88"/>
      <c r="TVT2" s="88"/>
      <c r="TVU2" s="88"/>
      <c r="TVV2" s="88"/>
      <c r="TVW2" s="88"/>
      <c r="TVX2" s="88"/>
      <c r="TVY2" s="88"/>
      <c r="TVZ2" s="88"/>
      <c r="TWA2" s="88"/>
      <c r="TWB2" s="88"/>
      <c r="TWC2" s="88"/>
      <c r="TWD2" s="88"/>
      <c r="TWE2" s="88"/>
      <c r="TWH2" s="88"/>
      <c r="TWK2" s="88"/>
      <c r="TWN2" s="88"/>
      <c r="TWQ2" s="88"/>
      <c r="TWT2" s="88"/>
      <c r="TXF2" s="88"/>
      <c r="TXI2" s="88"/>
      <c r="TXL2" s="88"/>
      <c r="TXO2" s="88"/>
      <c r="TXU2" s="88"/>
      <c r="TXX2" s="88"/>
      <c r="TYD2" s="88"/>
      <c r="TYG2" s="88"/>
      <c r="TYJ2" s="88"/>
      <c r="TYM2" s="88"/>
      <c r="TYS2" s="88"/>
      <c r="TYV2" s="88"/>
      <c r="TZB2" s="88"/>
      <c r="TZD2" s="88"/>
      <c r="TZE2" s="88"/>
      <c r="TZG2" s="88"/>
      <c r="TZJ2" s="88"/>
      <c r="TZM2" s="88"/>
      <c r="TZX2" s="88"/>
      <c r="TZZ2" s="88"/>
      <c r="UAL2" s="88"/>
      <c r="UAO2" s="88"/>
      <c r="UAW2" s="88"/>
      <c r="UBQ2" s="88"/>
      <c r="UBS2" s="88"/>
      <c r="UBT2" s="88"/>
      <c r="UBU2" s="88"/>
      <c r="UBV2" s="88"/>
      <c r="UBW2" s="88"/>
      <c r="UBX2" s="88"/>
      <c r="UCP2" s="88"/>
      <c r="UCQ2" s="88"/>
      <c r="UCT2" s="88"/>
      <c r="UCW2" s="88"/>
      <c r="UCY2" s="88"/>
      <c r="UDA2" s="88"/>
      <c r="UDD2" s="88"/>
      <c r="UDG2" s="88"/>
      <c r="UDJ2" s="88"/>
      <c r="UDP2" s="88"/>
      <c r="UDS2" s="88"/>
      <c r="UDV2" s="88"/>
      <c r="UEA2" s="88"/>
      <c r="UEO2" s="88"/>
      <c r="UEP2" s="88"/>
      <c r="UEQ2" s="88"/>
      <c r="UER2" s="88"/>
      <c r="UES2" s="88"/>
      <c r="UET2" s="88"/>
      <c r="UEU2" s="88"/>
      <c r="UEV2" s="88"/>
      <c r="UEW2" s="88"/>
      <c r="UEX2" s="88"/>
      <c r="UEY2" s="88"/>
      <c r="UEZ2" s="88"/>
      <c r="UFA2" s="88"/>
      <c r="UFB2" s="88"/>
      <c r="UFC2" s="88"/>
      <c r="UFD2" s="88"/>
      <c r="UFE2" s="88"/>
      <c r="UFF2" s="88"/>
      <c r="UFG2" s="88"/>
      <c r="UFH2" s="88"/>
      <c r="UFI2" s="88"/>
      <c r="UFJ2" s="88"/>
      <c r="UFK2" s="88"/>
      <c r="UFL2" s="88"/>
      <c r="UFM2" s="88"/>
      <c r="UFN2" s="88"/>
      <c r="UFO2" s="88"/>
      <c r="UFP2" s="88"/>
      <c r="UFQ2" s="88"/>
      <c r="UFR2" s="88"/>
      <c r="UFS2" s="88"/>
      <c r="UFT2" s="88"/>
      <c r="UFU2" s="88"/>
      <c r="UFV2" s="88"/>
      <c r="UFW2" s="88"/>
      <c r="UFX2" s="88"/>
      <c r="UFY2" s="88"/>
      <c r="UFZ2" s="88"/>
      <c r="UGA2" s="88"/>
      <c r="UGD2" s="88"/>
      <c r="UGG2" s="88"/>
      <c r="UGJ2" s="88"/>
      <c r="UGM2" s="88"/>
      <c r="UGP2" s="88"/>
      <c r="UHB2" s="88"/>
      <c r="UHE2" s="88"/>
      <c r="UHH2" s="88"/>
      <c r="UHK2" s="88"/>
      <c r="UHQ2" s="88"/>
      <c r="UHT2" s="88"/>
      <c r="UHZ2" s="88"/>
      <c r="UIC2" s="88"/>
      <c r="UIF2" s="88"/>
      <c r="UII2" s="88"/>
      <c r="UIO2" s="88"/>
      <c r="UIR2" s="88"/>
      <c r="UIX2" s="88"/>
      <c r="UIZ2" s="88"/>
      <c r="UJA2" s="88"/>
      <c r="UJC2" s="88"/>
      <c r="UJF2" s="88"/>
      <c r="UJI2" s="88"/>
      <c r="UJT2" s="88"/>
      <c r="UJV2" s="88"/>
      <c r="UKH2" s="88"/>
      <c r="UKK2" s="88"/>
      <c r="UKS2" s="88"/>
      <c r="ULM2" s="88"/>
      <c r="ULO2" s="88"/>
      <c r="ULP2" s="88"/>
      <c r="ULQ2" s="88"/>
      <c r="ULR2" s="88"/>
      <c r="ULS2" s="88"/>
      <c r="ULT2" s="88"/>
      <c r="UML2" s="88"/>
      <c r="UMM2" s="88"/>
      <c r="UMP2" s="88"/>
      <c r="UMS2" s="88"/>
      <c r="UMU2" s="88"/>
      <c r="UMW2" s="88"/>
      <c r="UMZ2" s="88"/>
      <c r="UNC2" s="88"/>
      <c r="UNF2" s="88"/>
      <c r="UNL2" s="88"/>
      <c r="UNO2" s="88"/>
      <c r="UNR2" s="88"/>
      <c r="UNW2" s="88"/>
      <c r="UOK2" s="88"/>
      <c r="UOL2" s="88"/>
      <c r="UOM2" s="88"/>
      <c r="UON2" s="88"/>
      <c r="UOO2" s="88"/>
      <c r="UOP2" s="88"/>
      <c r="UOQ2" s="88"/>
      <c r="UOR2" s="88"/>
      <c r="UOS2" s="88"/>
      <c r="UOT2" s="88"/>
      <c r="UOU2" s="88"/>
      <c r="UOV2" s="88"/>
      <c r="UOW2" s="88"/>
      <c r="UOX2" s="88"/>
      <c r="UOY2" s="88"/>
      <c r="UOZ2" s="88"/>
      <c r="UPA2" s="88"/>
      <c r="UPB2" s="88"/>
      <c r="UPC2" s="88"/>
      <c r="UPD2" s="88"/>
      <c r="UPE2" s="88"/>
      <c r="UPF2" s="88"/>
      <c r="UPG2" s="88"/>
      <c r="UPH2" s="88"/>
      <c r="UPI2" s="88"/>
      <c r="UPJ2" s="88"/>
      <c r="UPK2" s="88"/>
      <c r="UPL2" s="88"/>
      <c r="UPM2" s="88"/>
      <c r="UPN2" s="88"/>
      <c r="UPO2" s="88"/>
      <c r="UPP2" s="88"/>
      <c r="UPQ2" s="88"/>
      <c r="UPR2" s="88"/>
      <c r="UPS2" s="88"/>
      <c r="UPT2" s="88"/>
      <c r="UPU2" s="88"/>
      <c r="UPV2" s="88"/>
      <c r="UPW2" s="88"/>
      <c r="UPZ2" s="88"/>
      <c r="UQC2" s="88"/>
      <c r="UQF2" s="88"/>
      <c r="UQI2" s="88"/>
      <c r="UQL2" s="88"/>
      <c r="UQX2" s="88"/>
      <c r="URA2" s="88"/>
      <c r="URD2" s="88"/>
      <c r="URG2" s="88"/>
      <c r="URM2" s="88"/>
      <c r="URP2" s="88"/>
      <c r="URV2" s="88"/>
      <c r="URY2" s="88"/>
      <c r="USB2" s="88"/>
      <c r="USE2" s="88"/>
      <c r="USK2" s="88"/>
      <c r="USN2" s="88"/>
      <c r="UST2" s="88"/>
      <c r="USV2" s="88"/>
      <c r="USW2" s="88"/>
      <c r="USY2" s="88"/>
      <c r="UTB2" s="88"/>
      <c r="UTE2" s="88"/>
      <c r="UTP2" s="88"/>
      <c r="UTR2" s="88"/>
      <c r="UUD2" s="88"/>
      <c r="UUG2" s="88"/>
      <c r="UUO2" s="88"/>
      <c r="UVI2" s="88"/>
      <c r="UVK2" s="88"/>
      <c r="UVL2" s="88"/>
      <c r="UVM2" s="88"/>
      <c r="UVN2" s="88"/>
      <c r="UVO2" s="88"/>
      <c r="UVP2" s="88"/>
      <c r="UWH2" s="88"/>
      <c r="UWI2" s="88"/>
      <c r="UWL2" s="88"/>
      <c r="UWO2" s="88"/>
      <c r="UWQ2" s="88"/>
      <c r="UWS2" s="88"/>
      <c r="UWV2" s="88"/>
      <c r="UWY2" s="88"/>
      <c r="UXB2" s="88"/>
      <c r="UXH2" s="88"/>
      <c r="UXK2" s="88"/>
      <c r="UXN2" s="88"/>
      <c r="UXS2" s="88"/>
      <c r="UYG2" s="88"/>
      <c r="UYH2" s="88"/>
      <c r="UYI2" s="88"/>
      <c r="UYJ2" s="88"/>
      <c r="UYK2" s="88"/>
      <c r="UYL2" s="88"/>
      <c r="UYM2" s="88"/>
      <c r="UYN2" s="88"/>
      <c r="UYO2" s="88"/>
      <c r="UYP2" s="88"/>
      <c r="UYQ2" s="88"/>
      <c r="UYR2" s="88"/>
      <c r="UYS2" s="88"/>
      <c r="UYT2" s="88"/>
      <c r="UYU2" s="88"/>
      <c r="UYV2" s="88"/>
      <c r="UYW2" s="88"/>
      <c r="UYX2" s="88"/>
      <c r="UYY2" s="88"/>
      <c r="UYZ2" s="88"/>
      <c r="UZA2" s="88"/>
      <c r="UZB2" s="88"/>
      <c r="UZC2" s="88"/>
      <c r="UZD2" s="88"/>
      <c r="UZE2" s="88"/>
      <c r="UZF2" s="88"/>
      <c r="UZG2" s="88"/>
      <c r="UZH2" s="88"/>
      <c r="UZI2" s="88"/>
      <c r="UZJ2" s="88"/>
      <c r="UZK2" s="88"/>
      <c r="UZL2" s="88"/>
      <c r="UZM2" s="88"/>
      <c r="UZN2" s="88"/>
      <c r="UZO2" s="88"/>
      <c r="UZP2" s="88"/>
      <c r="UZQ2" s="88"/>
      <c r="UZR2" s="88"/>
      <c r="UZS2" s="88"/>
      <c r="UZV2" s="88"/>
      <c r="UZY2" s="88"/>
      <c r="VAB2" s="88"/>
      <c r="VAE2" s="88"/>
      <c r="VAH2" s="88"/>
      <c r="VAT2" s="88"/>
      <c r="VAW2" s="88"/>
      <c r="VAZ2" s="88"/>
      <c r="VBC2" s="88"/>
      <c r="VBI2" s="88"/>
      <c r="VBL2" s="88"/>
      <c r="VBR2" s="88"/>
      <c r="VBU2" s="88"/>
      <c r="VBX2" s="88"/>
      <c r="VCA2" s="88"/>
      <c r="VCG2" s="88"/>
      <c r="VCJ2" s="88"/>
      <c r="VCP2" s="88"/>
      <c r="VCR2" s="88"/>
      <c r="VCS2" s="88"/>
      <c r="VCU2" s="88"/>
      <c r="VCX2" s="88"/>
      <c r="VDA2" s="88"/>
      <c r="VDL2" s="88"/>
      <c r="VDN2" s="88"/>
      <c r="VDZ2" s="88"/>
      <c r="VEC2" s="88"/>
      <c r="VEK2" s="88"/>
      <c r="VFE2" s="88"/>
      <c r="VFG2" s="88"/>
      <c r="VFH2" s="88"/>
      <c r="VFI2" s="88"/>
      <c r="VFJ2" s="88"/>
      <c r="VFK2" s="88"/>
      <c r="VFL2" s="88"/>
      <c r="VGD2" s="88"/>
      <c r="VGE2" s="88"/>
      <c r="VGH2" s="88"/>
      <c r="VGK2" s="88"/>
      <c r="VGM2" s="88"/>
      <c r="VGO2" s="88"/>
      <c r="VGR2" s="88"/>
      <c r="VGU2" s="88"/>
      <c r="VGX2" s="88"/>
      <c r="VHD2" s="88"/>
      <c r="VHG2" s="88"/>
      <c r="VHJ2" s="88"/>
      <c r="VHO2" s="88"/>
      <c r="VIC2" s="88"/>
      <c r="VID2" s="88"/>
      <c r="VIE2" s="88"/>
      <c r="VIF2" s="88"/>
      <c r="VIG2" s="88"/>
      <c r="VIH2" s="88"/>
      <c r="VII2" s="88"/>
      <c r="VIJ2" s="88"/>
      <c r="VIK2" s="88"/>
      <c r="VIL2" s="88"/>
      <c r="VIM2" s="88"/>
      <c r="VIN2" s="88"/>
      <c r="VIO2" s="88"/>
      <c r="VIP2" s="88"/>
      <c r="VIQ2" s="88"/>
      <c r="VIR2" s="88"/>
      <c r="VIS2" s="88"/>
      <c r="VIT2" s="88"/>
      <c r="VIU2" s="88"/>
      <c r="VIV2" s="88"/>
      <c r="VIW2" s="88"/>
      <c r="VIX2" s="88"/>
      <c r="VIY2" s="88"/>
      <c r="VIZ2" s="88"/>
      <c r="VJA2" s="88"/>
      <c r="VJB2" s="88"/>
      <c r="VJC2" s="88"/>
      <c r="VJD2" s="88"/>
      <c r="VJE2" s="88"/>
      <c r="VJF2" s="88"/>
      <c r="VJG2" s="88"/>
      <c r="VJH2" s="88"/>
      <c r="VJI2" s="88"/>
      <c r="VJJ2" s="88"/>
      <c r="VJK2" s="88"/>
      <c r="VJL2" s="88"/>
      <c r="VJM2" s="88"/>
      <c r="VJN2" s="88"/>
      <c r="VJO2" s="88"/>
      <c r="VJR2" s="88"/>
      <c r="VJU2" s="88"/>
      <c r="VJX2" s="88"/>
      <c r="VKA2" s="88"/>
      <c r="VKD2" s="88"/>
      <c r="VKP2" s="88"/>
      <c r="VKS2" s="88"/>
      <c r="VKV2" s="88"/>
      <c r="VKY2" s="88"/>
      <c r="VLE2" s="88"/>
      <c r="VLH2" s="88"/>
      <c r="VLN2" s="88"/>
      <c r="VLQ2" s="88"/>
      <c r="VLT2" s="88"/>
      <c r="VLW2" s="88"/>
      <c r="VMC2" s="88"/>
      <c r="VMF2" s="88"/>
      <c r="VML2" s="88"/>
      <c r="VMN2" s="88"/>
      <c r="VMO2" s="88"/>
      <c r="VMQ2" s="88"/>
      <c r="VMT2" s="88"/>
      <c r="VMW2" s="88"/>
      <c r="VNH2" s="88"/>
      <c r="VNJ2" s="88"/>
      <c r="VNV2" s="88"/>
      <c r="VNY2" s="88"/>
      <c r="VOG2" s="88"/>
      <c r="VPA2" s="88"/>
      <c r="VPC2" s="88"/>
      <c r="VPD2" s="88"/>
      <c r="VPE2" s="88"/>
      <c r="VPF2" s="88"/>
      <c r="VPG2" s="88"/>
      <c r="VPH2" s="88"/>
      <c r="VPZ2" s="88"/>
      <c r="VQA2" s="88"/>
      <c r="VQD2" s="88"/>
      <c r="VQG2" s="88"/>
      <c r="VQI2" s="88"/>
      <c r="VQK2" s="88"/>
      <c r="VQN2" s="88"/>
      <c r="VQQ2" s="88"/>
      <c r="VQT2" s="88"/>
      <c r="VQZ2" s="88"/>
      <c r="VRC2" s="88"/>
      <c r="VRF2" s="88"/>
      <c r="VRK2" s="88"/>
      <c r="VRY2" s="88"/>
      <c r="VRZ2" s="88"/>
      <c r="VSA2" s="88"/>
      <c r="VSB2" s="88"/>
      <c r="VSC2" s="88"/>
      <c r="VSD2" s="88"/>
      <c r="VSE2" s="88"/>
      <c r="VSF2" s="88"/>
      <c r="VSG2" s="88"/>
      <c r="VSH2" s="88"/>
      <c r="VSI2" s="88"/>
      <c r="VSJ2" s="88"/>
      <c r="VSK2" s="88"/>
      <c r="VSL2" s="88"/>
      <c r="VSM2" s="88"/>
      <c r="VSN2" s="88"/>
      <c r="VSO2" s="88"/>
      <c r="VSP2" s="88"/>
      <c r="VSQ2" s="88"/>
      <c r="VSR2" s="88"/>
      <c r="VSS2" s="88"/>
      <c r="VST2" s="88"/>
      <c r="VSU2" s="88"/>
      <c r="VSV2" s="88"/>
      <c r="VSW2" s="88"/>
      <c r="VSX2" s="88"/>
      <c r="VSY2" s="88"/>
      <c r="VSZ2" s="88"/>
      <c r="VTA2" s="88"/>
      <c r="VTB2" s="88"/>
      <c r="VTC2" s="88"/>
      <c r="VTD2" s="88"/>
      <c r="VTE2" s="88"/>
      <c r="VTF2" s="88"/>
      <c r="VTG2" s="88"/>
      <c r="VTH2" s="88"/>
      <c r="VTI2" s="88"/>
      <c r="VTJ2" s="88"/>
      <c r="VTK2" s="88"/>
      <c r="VTN2" s="88"/>
      <c r="VTQ2" s="88"/>
      <c r="VTT2" s="88"/>
      <c r="VTW2" s="88"/>
      <c r="VTZ2" s="88"/>
      <c r="VUL2" s="88"/>
      <c r="VUO2" s="88"/>
      <c r="VUR2" s="88"/>
      <c r="VUU2" s="88"/>
      <c r="VVA2" s="88"/>
      <c r="VVD2" s="88"/>
      <c r="VVJ2" s="88"/>
      <c r="VVM2" s="88"/>
      <c r="VVP2" s="88"/>
      <c r="VVS2" s="88"/>
      <c r="VVY2" s="88"/>
      <c r="VWB2" s="88"/>
      <c r="VWH2" s="88"/>
      <c r="VWJ2" s="88"/>
      <c r="VWK2" s="88"/>
      <c r="VWM2" s="88"/>
      <c r="VWP2" s="88"/>
      <c r="VWS2" s="88"/>
      <c r="VXD2" s="88"/>
      <c r="VXF2" s="88"/>
      <c r="VXR2" s="88"/>
      <c r="VXU2" s="88"/>
      <c r="VYC2" s="88"/>
      <c r="VYW2" s="88"/>
      <c r="VYY2" s="88"/>
      <c r="VYZ2" s="88"/>
      <c r="VZA2" s="88"/>
      <c r="VZB2" s="88"/>
      <c r="VZC2" s="88"/>
      <c r="VZD2" s="88"/>
      <c r="VZV2" s="88"/>
      <c r="VZW2" s="88"/>
      <c r="VZZ2" s="88"/>
      <c r="WAC2" s="88"/>
      <c r="WAE2" s="88"/>
      <c r="WAG2" s="88"/>
      <c r="WAJ2" s="88"/>
      <c r="WAM2" s="88"/>
      <c r="WAP2" s="88"/>
      <c r="WAV2" s="88"/>
      <c r="WAY2" s="88"/>
      <c r="WBB2" s="88"/>
      <c r="WBG2" s="88"/>
      <c r="WBU2" s="88"/>
      <c r="WBV2" s="88"/>
      <c r="WBW2" s="88"/>
      <c r="WBX2" s="88"/>
      <c r="WBY2" s="88"/>
      <c r="WBZ2" s="88"/>
      <c r="WCA2" s="88"/>
      <c r="WCB2" s="88"/>
      <c r="WCC2" s="88"/>
      <c r="WCD2" s="88"/>
      <c r="WCE2" s="88"/>
      <c r="WCF2" s="88"/>
      <c r="WCG2" s="88"/>
      <c r="WCH2" s="88"/>
      <c r="WCI2" s="88"/>
      <c r="WCJ2" s="88"/>
      <c r="WCK2" s="88"/>
      <c r="WCL2" s="88"/>
      <c r="WCM2" s="88"/>
      <c r="WCN2" s="88"/>
      <c r="WCO2" s="88"/>
      <c r="WCP2" s="88"/>
      <c r="WCQ2" s="88"/>
      <c r="WCR2" s="88"/>
      <c r="WCS2" s="88"/>
      <c r="WCT2" s="88"/>
      <c r="WCU2" s="88"/>
      <c r="WCV2" s="88"/>
      <c r="WCW2" s="88"/>
      <c r="WCX2" s="88"/>
      <c r="WCY2" s="88"/>
      <c r="WCZ2" s="88"/>
      <c r="WDA2" s="88"/>
      <c r="WDB2" s="88"/>
      <c r="WDC2" s="88"/>
      <c r="WDD2" s="88"/>
      <c r="WDE2" s="88"/>
      <c r="WDF2" s="88"/>
      <c r="WDG2" s="88"/>
      <c r="WDJ2" s="88"/>
      <c r="WDM2" s="88"/>
      <c r="WDP2" s="88"/>
      <c r="WDS2" s="88"/>
      <c r="WDV2" s="88"/>
      <c r="WEH2" s="88"/>
      <c r="WEK2" s="88"/>
      <c r="WEN2" s="88"/>
      <c r="WEQ2" s="88"/>
      <c r="WEW2" s="88"/>
      <c r="WEZ2" s="88"/>
      <c r="WFF2" s="88"/>
      <c r="WFI2" s="88"/>
      <c r="WFL2" s="88"/>
      <c r="WFO2" s="88"/>
      <c r="WFU2" s="88"/>
      <c r="WFX2" s="88"/>
      <c r="WGD2" s="88"/>
      <c r="WGF2" s="88"/>
      <c r="WGG2" s="88"/>
      <c r="WGI2" s="88"/>
      <c r="WGL2" s="88"/>
      <c r="WGO2" s="88"/>
      <c r="WGZ2" s="88"/>
      <c r="WHB2" s="88"/>
      <c r="WHN2" s="88"/>
      <c r="WHQ2" s="88"/>
      <c r="WHY2" s="88"/>
      <c r="WIS2" s="88"/>
      <c r="WIU2" s="88"/>
      <c r="WIV2" s="88"/>
      <c r="WIW2" s="88"/>
      <c r="WIX2" s="88"/>
      <c r="WIY2" s="88"/>
      <c r="WIZ2" s="88"/>
      <c r="WJR2" s="88"/>
      <c r="WJS2" s="88"/>
      <c r="WJV2" s="88"/>
      <c r="WJY2" s="88"/>
      <c r="WKA2" s="88"/>
      <c r="WKC2" s="88"/>
      <c r="WKF2" s="88"/>
      <c r="WKI2" s="88"/>
      <c r="WKL2" s="88"/>
      <c r="WKR2" s="88"/>
      <c r="WKU2" s="88"/>
      <c r="WKX2" s="88"/>
      <c r="WLC2" s="88"/>
      <c r="WLQ2" s="88"/>
      <c r="WLR2" s="88"/>
      <c r="WLS2" s="88"/>
      <c r="WLT2" s="88"/>
      <c r="WLU2" s="88"/>
      <c r="WLV2" s="88"/>
      <c r="WLW2" s="88"/>
      <c r="WLX2" s="88"/>
      <c r="WLY2" s="88"/>
      <c r="WLZ2" s="88"/>
      <c r="WMA2" s="88"/>
      <c r="WMB2" s="88"/>
      <c r="WMC2" s="88"/>
      <c r="WMD2" s="88"/>
      <c r="WME2" s="88"/>
      <c r="WMF2" s="88"/>
      <c r="WMG2" s="88"/>
      <c r="WMH2" s="88"/>
      <c r="WMI2" s="88"/>
      <c r="WMJ2" s="88"/>
      <c r="WMK2" s="88"/>
      <c r="WML2" s="88"/>
      <c r="WMM2" s="88"/>
      <c r="WMN2" s="88"/>
      <c r="WMO2" s="88"/>
      <c r="WMP2" s="88"/>
      <c r="WMQ2" s="88"/>
      <c r="WMR2" s="88"/>
      <c r="WMS2" s="88"/>
      <c r="WMT2" s="88"/>
      <c r="WMU2" s="88"/>
      <c r="WMV2" s="88"/>
      <c r="WMW2" s="88"/>
      <c r="WMX2" s="88"/>
      <c r="WMY2" s="88"/>
      <c r="WMZ2" s="88"/>
      <c r="WNA2" s="88"/>
      <c r="WNB2" s="88"/>
      <c r="WNC2" s="88"/>
      <c r="WNF2" s="88"/>
      <c r="WNI2" s="88"/>
      <c r="WNL2" s="88"/>
      <c r="WNO2" s="88"/>
      <c r="WNR2" s="88"/>
      <c r="WOD2" s="88"/>
      <c r="WOG2" s="88"/>
      <c r="WOJ2" s="88"/>
      <c r="WOM2" s="88"/>
      <c r="WOS2" s="88"/>
      <c r="WOV2" s="88"/>
      <c r="WPB2" s="88"/>
      <c r="WPE2" s="88"/>
      <c r="WPH2" s="88"/>
      <c r="WPK2" s="88"/>
      <c r="WPQ2" s="88"/>
      <c r="WPT2" s="88"/>
      <c r="WPZ2" s="88"/>
      <c r="WQB2" s="88"/>
      <c r="WQC2" s="88"/>
      <c r="WQE2" s="88"/>
      <c r="WQH2" s="88"/>
      <c r="WQK2" s="88"/>
      <c r="WQV2" s="88"/>
      <c r="WQX2" s="88"/>
      <c r="WRJ2" s="88"/>
      <c r="WRM2" s="88"/>
      <c r="WRU2" s="88"/>
      <c r="WSO2" s="88"/>
      <c r="WSQ2" s="88"/>
      <c r="WSR2" s="88"/>
      <c r="WSS2" s="88"/>
      <c r="WST2" s="88"/>
      <c r="WSU2" s="88"/>
      <c r="WSV2" s="88"/>
      <c r="WTN2" s="88"/>
      <c r="WTO2" s="88"/>
      <c r="WTR2" s="88"/>
      <c r="WTU2" s="88"/>
      <c r="WTW2" s="88"/>
      <c r="WTY2" s="88"/>
      <c r="WUB2" s="88"/>
      <c r="WUE2" s="88"/>
      <c r="WUH2" s="88"/>
      <c r="WUN2" s="88"/>
      <c r="WUQ2" s="88"/>
      <c r="WUT2" s="88"/>
      <c r="WUY2" s="88"/>
    </row>
    <row r="3" spans="1:1015 1029:2039 2053:3063 3077:4087 4101:5111 5125:6135 6149:7159 7173:8183 8197:9207 9221:10231 10245:11255 11269:12279 12293:13303 13317:14327 14341:15351 15365:16119" s="43" customFormat="1" ht="16.5" hidden="1">
      <c r="A3" s="192"/>
      <c r="B3" s="40"/>
      <c r="C3" s="42"/>
      <c r="D3" s="56"/>
      <c r="E3" s="57"/>
    </row>
    <row r="4" spans="1:1015 1029:2039 2053:3063 3077:4087 4101:5111 5125:6135 6149:7159 7173:8183 8197:9207 9221:10231 10245:11255 11269:12279 12293:13303 13317:14327 14341:15351 15365:16119" s="45" customFormat="1" ht="24.75" customHeight="1">
      <c r="A4" s="17" t="s">
        <v>73</v>
      </c>
      <c r="B4" s="82" t="s">
        <v>325</v>
      </c>
      <c r="C4" s="5">
        <v>20</v>
      </c>
      <c r="D4" s="59">
        <f>_xlfn.IFNA(VLOOKUP(A4,'9.12'!A3:C303,3,),)</f>
        <v>26000</v>
      </c>
      <c r="E4" s="83">
        <f>+D4*C4</f>
        <v>520000</v>
      </c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T4" s="89"/>
      <c r="AW4" s="89"/>
      <c r="AZ4" s="89"/>
      <c r="BC4" s="89"/>
      <c r="BF4" s="89"/>
      <c r="BR4" s="89"/>
      <c r="BU4" s="89"/>
      <c r="BX4" s="89"/>
      <c r="CA4" s="89"/>
      <c r="CG4" s="89"/>
      <c r="CJ4" s="89"/>
      <c r="CP4" s="89"/>
      <c r="CS4" s="89"/>
      <c r="CV4" s="89"/>
      <c r="CY4" s="89"/>
      <c r="DE4" s="89"/>
      <c r="DH4" s="89"/>
      <c r="DN4" s="89"/>
      <c r="DP4" s="89"/>
      <c r="DQ4" s="89"/>
      <c r="DS4" s="89"/>
      <c r="DV4" s="89"/>
      <c r="DY4" s="89"/>
      <c r="EJ4" s="89"/>
      <c r="EL4" s="89"/>
      <c r="EX4" s="89"/>
      <c r="FA4" s="89"/>
      <c r="FI4" s="89"/>
      <c r="GC4" s="89"/>
      <c r="GE4" s="89"/>
      <c r="GF4" s="89"/>
      <c r="GG4" s="89"/>
      <c r="GH4" s="89"/>
      <c r="GI4" s="89"/>
      <c r="GJ4" s="89"/>
      <c r="HB4" s="89"/>
      <c r="HC4" s="89"/>
      <c r="HF4" s="89"/>
      <c r="HI4" s="89"/>
      <c r="HK4" s="89"/>
      <c r="HM4" s="89"/>
      <c r="HP4" s="89"/>
      <c r="HS4" s="89"/>
      <c r="HV4" s="89"/>
      <c r="IB4" s="89"/>
      <c r="IE4" s="89"/>
      <c r="IH4" s="89"/>
      <c r="IM4" s="89"/>
      <c r="JA4" s="89"/>
      <c r="JB4" s="89"/>
      <c r="JC4" s="89"/>
      <c r="JD4" s="89"/>
      <c r="JE4" s="89"/>
      <c r="JF4" s="89"/>
      <c r="JG4" s="89"/>
      <c r="JH4" s="89"/>
      <c r="JI4" s="89"/>
      <c r="JJ4" s="89"/>
      <c r="JK4" s="89"/>
      <c r="JL4" s="89"/>
      <c r="JM4" s="89"/>
      <c r="JN4" s="89"/>
      <c r="JO4" s="89"/>
      <c r="JP4" s="89"/>
      <c r="JQ4" s="89"/>
      <c r="JR4" s="89"/>
      <c r="JS4" s="89"/>
      <c r="JT4" s="89"/>
      <c r="JU4" s="89"/>
      <c r="JV4" s="89"/>
      <c r="JW4" s="89"/>
      <c r="JX4" s="89"/>
      <c r="JY4" s="89"/>
      <c r="JZ4" s="89"/>
      <c r="KA4" s="89"/>
      <c r="KB4" s="89"/>
      <c r="KC4" s="89"/>
      <c r="KD4" s="89"/>
      <c r="KE4" s="89"/>
      <c r="KF4" s="89"/>
      <c r="KG4" s="89"/>
      <c r="KH4" s="89"/>
      <c r="KI4" s="89"/>
      <c r="KJ4" s="89"/>
      <c r="KK4" s="89"/>
      <c r="KL4" s="89"/>
      <c r="KM4" s="89"/>
      <c r="KP4" s="89"/>
      <c r="KS4" s="89"/>
      <c r="KV4" s="89"/>
      <c r="KY4" s="89"/>
      <c r="LB4" s="89"/>
      <c r="LN4" s="89"/>
      <c r="LQ4" s="89"/>
      <c r="LT4" s="89"/>
      <c r="LW4" s="89"/>
      <c r="MC4" s="89"/>
      <c r="MF4" s="89"/>
      <c r="ML4" s="89"/>
      <c r="MO4" s="89"/>
      <c r="MR4" s="89"/>
      <c r="MU4" s="89"/>
      <c r="NA4" s="89"/>
      <c r="ND4" s="89"/>
      <c r="NJ4" s="89"/>
      <c r="NL4" s="89"/>
      <c r="NM4" s="89"/>
      <c r="NO4" s="89"/>
      <c r="NR4" s="89"/>
      <c r="NU4" s="89"/>
      <c r="OF4" s="89"/>
      <c r="OH4" s="89"/>
      <c r="OT4" s="89"/>
      <c r="OW4" s="89"/>
      <c r="PE4" s="89"/>
      <c r="PY4" s="89"/>
      <c r="QA4" s="89"/>
      <c r="QB4" s="89"/>
      <c r="QC4" s="89"/>
      <c r="QD4" s="89"/>
      <c r="QE4" s="89"/>
      <c r="QF4" s="89"/>
      <c r="QX4" s="89"/>
      <c r="QY4" s="89"/>
      <c r="RB4" s="89"/>
      <c r="RE4" s="89"/>
      <c r="RG4" s="89"/>
      <c r="RI4" s="89"/>
      <c r="RL4" s="89"/>
      <c r="RO4" s="89"/>
      <c r="RR4" s="89"/>
      <c r="RX4" s="89"/>
      <c r="SA4" s="89"/>
      <c r="SD4" s="89"/>
      <c r="SI4" s="89"/>
      <c r="SW4" s="89"/>
      <c r="SX4" s="89"/>
      <c r="SY4" s="89"/>
      <c r="SZ4" s="89"/>
      <c r="TA4" s="89"/>
      <c r="TB4" s="89"/>
      <c r="TC4" s="89"/>
      <c r="TD4" s="89"/>
      <c r="TE4" s="89"/>
      <c r="TF4" s="89"/>
      <c r="TG4" s="89"/>
      <c r="TH4" s="89"/>
      <c r="TI4" s="89"/>
      <c r="TJ4" s="89"/>
      <c r="TK4" s="89"/>
      <c r="TL4" s="89"/>
      <c r="TM4" s="89"/>
      <c r="TN4" s="89"/>
      <c r="TO4" s="89"/>
      <c r="TP4" s="89"/>
      <c r="TQ4" s="89"/>
      <c r="TR4" s="89"/>
      <c r="TS4" s="89"/>
      <c r="TT4" s="89"/>
      <c r="TU4" s="89"/>
      <c r="TV4" s="89"/>
      <c r="TW4" s="89"/>
      <c r="TX4" s="89"/>
      <c r="TY4" s="89"/>
      <c r="TZ4" s="89"/>
      <c r="UA4" s="89"/>
      <c r="UB4" s="89"/>
      <c r="UC4" s="89"/>
      <c r="UD4" s="89"/>
      <c r="UE4" s="89"/>
      <c r="UF4" s="89"/>
      <c r="UG4" s="89"/>
      <c r="UH4" s="89"/>
      <c r="UI4" s="89"/>
      <c r="UL4" s="89"/>
      <c r="UO4" s="89"/>
      <c r="UR4" s="89"/>
      <c r="UU4" s="89"/>
      <c r="UX4" s="89"/>
      <c r="VJ4" s="89"/>
      <c r="VM4" s="89"/>
      <c r="VP4" s="89"/>
      <c r="VS4" s="89"/>
      <c r="VY4" s="89"/>
      <c r="WB4" s="89"/>
      <c r="WH4" s="89"/>
      <c r="WK4" s="89"/>
      <c r="WN4" s="89"/>
      <c r="WQ4" s="89"/>
      <c r="WW4" s="89"/>
      <c r="WZ4" s="89"/>
      <c r="XF4" s="89"/>
      <c r="XH4" s="89"/>
      <c r="XI4" s="89"/>
      <c r="XK4" s="89"/>
      <c r="XN4" s="89"/>
      <c r="XQ4" s="89"/>
      <c r="YB4" s="89"/>
      <c r="YD4" s="89"/>
      <c r="YP4" s="89"/>
      <c r="YS4" s="89"/>
      <c r="ZA4" s="89"/>
      <c r="ZU4" s="89"/>
      <c r="ZW4" s="89"/>
      <c r="ZX4" s="89"/>
      <c r="ZY4" s="89"/>
      <c r="ZZ4" s="89"/>
      <c r="AAA4" s="89"/>
      <c r="AAB4" s="89"/>
      <c r="AAT4" s="89"/>
      <c r="AAU4" s="89"/>
      <c r="AAX4" s="89"/>
      <c r="ABA4" s="89"/>
      <c r="ABC4" s="89"/>
      <c r="ABE4" s="89"/>
      <c r="ABH4" s="89"/>
      <c r="ABK4" s="89"/>
      <c r="ABN4" s="89"/>
      <c r="ABT4" s="89"/>
      <c r="ABW4" s="89"/>
      <c r="ABZ4" s="89"/>
      <c r="ACE4" s="89"/>
      <c r="ACS4" s="89"/>
      <c r="ACT4" s="89"/>
      <c r="ACU4" s="89"/>
      <c r="ACV4" s="89"/>
      <c r="ACW4" s="89"/>
      <c r="ACX4" s="89"/>
      <c r="ACY4" s="89"/>
      <c r="ACZ4" s="89"/>
      <c r="ADA4" s="89"/>
      <c r="ADB4" s="89"/>
      <c r="ADC4" s="89"/>
      <c r="ADD4" s="89"/>
      <c r="ADE4" s="89"/>
      <c r="ADF4" s="89"/>
      <c r="ADG4" s="89"/>
      <c r="ADH4" s="89"/>
      <c r="ADI4" s="89"/>
      <c r="ADJ4" s="89"/>
      <c r="ADK4" s="89"/>
      <c r="ADL4" s="89"/>
      <c r="ADM4" s="89"/>
      <c r="ADN4" s="89"/>
      <c r="ADO4" s="89"/>
      <c r="ADP4" s="89"/>
      <c r="ADQ4" s="89"/>
      <c r="ADR4" s="89"/>
      <c r="ADS4" s="89"/>
      <c r="ADT4" s="89"/>
      <c r="ADU4" s="89"/>
      <c r="ADV4" s="89"/>
      <c r="ADW4" s="89"/>
      <c r="ADX4" s="89"/>
      <c r="ADY4" s="89"/>
      <c r="ADZ4" s="89"/>
      <c r="AEA4" s="89"/>
      <c r="AEB4" s="89"/>
      <c r="AEC4" s="89"/>
      <c r="AED4" s="89"/>
      <c r="AEE4" s="89"/>
      <c r="AEH4" s="89"/>
      <c r="AEK4" s="89"/>
      <c r="AEN4" s="89"/>
      <c r="AEQ4" s="89"/>
      <c r="AET4" s="89"/>
      <c r="AFF4" s="89"/>
      <c r="AFI4" s="89"/>
      <c r="AFL4" s="89"/>
      <c r="AFO4" s="89"/>
      <c r="AFU4" s="89"/>
      <c r="AFX4" s="89"/>
      <c r="AGD4" s="89"/>
      <c r="AGG4" s="89"/>
      <c r="AGJ4" s="89"/>
      <c r="AGM4" s="89"/>
      <c r="AGS4" s="89"/>
      <c r="AGV4" s="89"/>
      <c r="AHB4" s="89"/>
      <c r="AHD4" s="89"/>
      <c r="AHE4" s="89"/>
      <c r="AHG4" s="89"/>
      <c r="AHJ4" s="89"/>
      <c r="AHM4" s="89"/>
      <c r="AHX4" s="89"/>
      <c r="AHZ4" s="89"/>
      <c r="AIL4" s="89"/>
      <c r="AIO4" s="89"/>
      <c r="AIW4" s="89"/>
      <c r="AJQ4" s="89"/>
      <c r="AJS4" s="89"/>
      <c r="AJT4" s="89"/>
      <c r="AJU4" s="89"/>
      <c r="AJV4" s="89"/>
      <c r="AJW4" s="89"/>
      <c r="AJX4" s="89"/>
      <c r="AKP4" s="89"/>
      <c r="AKQ4" s="89"/>
      <c r="AKT4" s="89"/>
      <c r="AKW4" s="89"/>
      <c r="AKY4" s="89"/>
      <c r="ALA4" s="89"/>
      <c r="ALD4" s="89"/>
      <c r="ALG4" s="89"/>
      <c r="ALJ4" s="89"/>
      <c r="ALP4" s="89"/>
      <c r="ALS4" s="89"/>
      <c r="ALV4" s="89"/>
      <c r="AMA4" s="89"/>
      <c r="AMO4" s="89"/>
      <c r="AMP4" s="89"/>
      <c r="AMQ4" s="89"/>
      <c r="AMR4" s="89"/>
      <c r="AMS4" s="89"/>
      <c r="AMT4" s="89"/>
      <c r="AMU4" s="89"/>
      <c r="AMV4" s="89"/>
      <c r="AMW4" s="89"/>
      <c r="AMX4" s="89"/>
      <c r="AMY4" s="89"/>
      <c r="AMZ4" s="89"/>
      <c r="ANA4" s="89"/>
      <c r="ANB4" s="89"/>
      <c r="ANC4" s="89"/>
      <c r="AND4" s="89"/>
      <c r="ANE4" s="89"/>
      <c r="ANF4" s="89"/>
      <c r="ANG4" s="89"/>
      <c r="ANH4" s="89"/>
      <c r="ANI4" s="89"/>
      <c r="ANJ4" s="89"/>
      <c r="ANK4" s="89"/>
      <c r="ANL4" s="89"/>
      <c r="ANM4" s="89"/>
      <c r="ANN4" s="89"/>
      <c r="ANO4" s="89"/>
      <c r="ANP4" s="89"/>
      <c r="ANQ4" s="89"/>
      <c r="ANR4" s="89"/>
      <c r="ANS4" s="89"/>
      <c r="ANT4" s="89"/>
      <c r="ANU4" s="89"/>
      <c r="ANV4" s="89"/>
      <c r="ANW4" s="89"/>
      <c r="ANX4" s="89"/>
      <c r="ANY4" s="89"/>
      <c r="ANZ4" s="89"/>
      <c r="AOA4" s="89"/>
      <c r="AOD4" s="89"/>
      <c r="AOG4" s="89"/>
      <c r="AOJ4" s="89"/>
      <c r="AOM4" s="89"/>
      <c r="AOP4" s="89"/>
      <c r="APB4" s="89"/>
      <c r="APE4" s="89"/>
      <c r="APH4" s="89"/>
      <c r="APK4" s="89"/>
      <c r="APQ4" s="89"/>
      <c r="APT4" s="89"/>
      <c r="APZ4" s="89"/>
      <c r="AQC4" s="89"/>
      <c r="AQF4" s="89"/>
      <c r="AQI4" s="89"/>
      <c r="AQO4" s="89"/>
      <c r="AQR4" s="89"/>
      <c r="AQX4" s="89"/>
      <c r="AQZ4" s="89"/>
      <c r="ARA4" s="89"/>
      <c r="ARC4" s="89"/>
      <c r="ARF4" s="89"/>
      <c r="ARI4" s="89"/>
      <c r="ART4" s="89"/>
      <c r="ARV4" s="89"/>
      <c r="ASH4" s="89"/>
      <c r="ASK4" s="89"/>
      <c r="ASS4" s="89"/>
      <c r="ATM4" s="89"/>
      <c r="ATO4" s="89"/>
      <c r="ATP4" s="89"/>
      <c r="ATQ4" s="89"/>
      <c r="ATR4" s="89"/>
      <c r="ATS4" s="89"/>
      <c r="ATT4" s="89"/>
      <c r="AUL4" s="89"/>
      <c r="AUM4" s="89"/>
      <c r="AUP4" s="89"/>
      <c r="AUS4" s="89"/>
      <c r="AUU4" s="89"/>
      <c r="AUW4" s="89"/>
      <c r="AUZ4" s="89"/>
      <c r="AVC4" s="89"/>
      <c r="AVF4" s="89"/>
      <c r="AVL4" s="89"/>
      <c r="AVO4" s="89"/>
      <c r="AVR4" s="89"/>
      <c r="AVW4" s="89"/>
      <c r="AWK4" s="89"/>
      <c r="AWL4" s="89"/>
      <c r="AWM4" s="89"/>
      <c r="AWN4" s="89"/>
      <c r="AWO4" s="89"/>
      <c r="AWP4" s="89"/>
      <c r="AWQ4" s="89"/>
      <c r="AWR4" s="89"/>
      <c r="AWS4" s="89"/>
      <c r="AWT4" s="89"/>
      <c r="AWU4" s="89"/>
      <c r="AWV4" s="89"/>
      <c r="AWW4" s="89"/>
      <c r="AWX4" s="89"/>
      <c r="AWY4" s="89"/>
      <c r="AWZ4" s="89"/>
      <c r="AXA4" s="89"/>
      <c r="AXB4" s="89"/>
      <c r="AXC4" s="89"/>
      <c r="AXD4" s="89"/>
      <c r="AXE4" s="89"/>
      <c r="AXF4" s="89"/>
      <c r="AXG4" s="89"/>
      <c r="AXH4" s="89"/>
      <c r="AXI4" s="89"/>
      <c r="AXJ4" s="89"/>
      <c r="AXK4" s="89"/>
      <c r="AXL4" s="89"/>
      <c r="AXM4" s="89"/>
      <c r="AXN4" s="89"/>
      <c r="AXO4" s="89"/>
      <c r="AXP4" s="89"/>
      <c r="AXQ4" s="89"/>
      <c r="AXR4" s="89"/>
      <c r="AXS4" s="89"/>
      <c r="AXT4" s="89"/>
      <c r="AXU4" s="89"/>
      <c r="AXV4" s="89"/>
      <c r="AXW4" s="89"/>
      <c r="AXZ4" s="89"/>
      <c r="AYC4" s="89"/>
      <c r="AYF4" s="89"/>
      <c r="AYI4" s="89"/>
      <c r="AYL4" s="89"/>
      <c r="AYX4" s="89"/>
      <c r="AZA4" s="89"/>
      <c r="AZD4" s="89"/>
      <c r="AZG4" s="89"/>
      <c r="AZM4" s="89"/>
      <c r="AZP4" s="89"/>
      <c r="AZV4" s="89"/>
      <c r="AZY4" s="89"/>
      <c r="BAB4" s="89"/>
      <c r="BAE4" s="89"/>
      <c r="BAK4" s="89"/>
      <c r="BAN4" s="89"/>
      <c r="BAT4" s="89"/>
      <c r="BAV4" s="89"/>
      <c r="BAW4" s="89"/>
      <c r="BAY4" s="89"/>
      <c r="BBB4" s="89"/>
      <c r="BBE4" s="89"/>
      <c r="BBP4" s="89"/>
      <c r="BBR4" s="89"/>
      <c r="BCD4" s="89"/>
      <c r="BCG4" s="89"/>
      <c r="BCO4" s="89"/>
      <c r="BDI4" s="89"/>
      <c r="BDK4" s="89"/>
      <c r="BDL4" s="89"/>
      <c r="BDM4" s="89"/>
      <c r="BDN4" s="89"/>
      <c r="BDO4" s="89"/>
      <c r="BDP4" s="89"/>
      <c r="BEH4" s="89"/>
      <c r="BEI4" s="89"/>
      <c r="BEL4" s="89"/>
      <c r="BEO4" s="89"/>
      <c r="BEQ4" s="89"/>
      <c r="BES4" s="89"/>
      <c r="BEV4" s="89"/>
      <c r="BEY4" s="89"/>
      <c r="BFB4" s="89"/>
      <c r="BFH4" s="89"/>
      <c r="BFK4" s="89"/>
      <c r="BFN4" s="89"/>
      <c r="BFS4" s="89"/>
      <c r="BGG4" s="89"/>
      <c r="BGH4" s="89"/>
      <c r="BGI4" s="89"/>
      <c r="BGJ4" s="89"/>
      <c r="BGK4" s="89"/>
      <c r="BGL4" s="89"/>
      <c r="BGM4" s="89"/>
      <c r="BGN4" s="89"/>
      <c r="BGO4" s="89"/>
      <c r="BGP4" s="89"/>
      <c r="BGQ4" s="89"/>
      <c r="BGR4" s="89"/>
      <c r="BGS4" s="89"/>
      <c r="BGT4" s="89"/>
      <c r="BGU4" s="89"/>
      <c r="BGV4" s="89"/>
      <c r="BGW4" s="89"/>
      <c r="BGX4" s="89"/>
      <c r="BGY4" s="89"/>
      <c r="BGZ4" s="89"/>
      <c r="BHA4" s="89"/>
      <c r="BHB4" s="89"/>
      <c r="BHC4" s="89"/>
      <c r="BHD4" s="89"/>
      <c r="BHE4" s="89"/>
      <c r="BHF4" s="89"/>
      <c r="BHG4" s="89"/>
      <c r="BHH4" s="89"/>
      <c r="BHI4" s="89"/>
      <c r="BHJ4" s="89"/>
      <c r="BHK4" s="89"/>
      <c r="BHL4" s="89"/>
      <c r="BHM4" s="89"/>
      <c r="BHN4" s="89"/>
      <c r="BHO4" s="89"/>
      <c r="BHP4" s="89"/>
      <c r="BHQ4" s="89"/>
      <c r="BHR4" s="89"/>
      <c r="BHS4" s="89"/>
      <c r="BHV4" s="89"/>
      <c r="BHY4" s="89"/>
      <c r="BIB4" s="89"/>
      <c r="BIE4" s="89"/>
      <c r="BIH4" s="89"/>
      <c r="BIT4" s="89"/>
      <c r="BIW4" s="89"/>
      <c r="BIZ4" s="89"/>
      <c r="BJC4" s="89"/>
      <c r="BJI4" s="89"/>
      <c r="BJL4" s="89"/>
      <c r="BJR4" s="89"/>
      <c r="BJU4" s="89"/>
      <c r="BJX4" s="89"/>
      <c r="BKA4" s="89"/>
      <c r="BKG4" s="89"/>
      <c r="BKJ4" s="89"/>
      <c r="BKP4" s="89"/>
      <c r="BKR4" s="89"/>
      <c r="BKS4" s="89"/>
      <c r="BKU4" s="89"/>
      <c r="BKX4" s="89"/>
      <c r="BLA4" s="89"/>
      <c r="BLL4" s="89"/>
      <c r="BLN4" s="89"/>
      <c r="BLZ4" s="89"/>
      <c r="BMC4" s="89"/>
      <c r="BMK4" s="89"/>
      <c r="BNE4" s="89"/>
      <c r="BNG4" s="89"/>
      <c r="BNH4" s="89"/>
      <c r="BNI4" s="89"/>
      <c r="BNJ4" s="89"/>
      <c r="BNK4" s="89"/>
      <c r="BNL4" s="89"/>
      <c r="BOD4" s="89"/>
      <c r="BOE4" s="89"/>
      <c r="BOH4" s="89"/>
      <c r="BOK4" s="89"/>
      <c r="BOM4" s="89"/>
      <c r="BOO4" s="89"/>
      <c r="BOR4" s="89"/>
      <c r="BOU4" s="89"/>
      <c r="BOX4" s="89"/>
      <c r="BPD4" s="89"/>
      <c r="BPG4" s="89"/>
      <c r="BPJ4" s="89"/>
      <c r="BPO4" s="89"/>
      <c r="BQC4" s="89"/>
      <c r="BQD4" s="89"/>
      <c r="BQE4" s="89"/>
      <c r="BQF4" s="89"/>
      <c r="BQG4" s="89"/>
      <c r="BQH4" s="89"/>
      <c r="BQI4" s="89"/>
      <c r="BQJ4" s="89"/>
      <c r="BQK4" s="89"/>
      <c r="BQL4" s="89"/>
      <c r="BQM4" s="89"/>
      <c r="BQN4" s="89"/>
      <c r="BQO4" s="89"/>
      <c r="BQP4" s="89"/>
      <c r="BQQ4" s="89"/>
      <c r="BQR4" s="89"/>
      <c r="BQS4" s="89"/>
      <c r="BQT4" s="89"/>
      <c r="BQU4" s="89"/>
      <c r="BQV4" s="89"/>
      <c r="BQW4" s="89"/>
      <c r="BQX4" s="89"/>
      <c r="BQY4" s="89"/>
      <c r="BQZ4" s="89"/>
      <c r="BRA4" s="89"/>
      <c r="BRB4" s="89"/>
      <c r="BRC4" s="89"/>
      <c r="BRD4" s="89"/>
      <c r="BRE4" s="89"/>
      <c r="BRF4" s="89"/>
      <c r="BRG4" s="89"/>
      <c r="BRH4" s="89"/>
      <c r="BRI4" s="89"/>
      <c r="BRJ4" s="89"/>
      <c r="BRK4" s="89"/>
      <c r="BRL4" s="89"/>
      <c r="BRM4" s="89"/>
      <c r="BRN4" s="89"/>
      <c r="BRO4" s="89"/>
      <c r="BRR4" s="89"/>
      <c r="BRU4" s="89"/>
      <c r="BRX4" s="89"/>
      <c r="BSA4" s="89"/>
      <c r="BSD4" s="89"/>
      <c r="BSP4" s="89"/>
      <c r="BSS4" s="89"/>
      <c r="BSV4" s="89"/>
      <c r="BSY4" s="89"/>
      <c r="BTE4" s="89"/>
      <c r="BTH4" s="89"/>
      <c r="BTN4" s="89"/>
      <c r="BTQ4" s="89"/>
      <c r="BTT4" s="89"/>
      <c r="BTW4" s="89"/>
      <c r="BUC4" s="89"/>
      <c r="BUF4" s="89"/>
      <c r="BUL4" s="89"/>
      <c r="BUN4" s="89"/>
      <c r="BUO4" s="89"/>
      <c r="BUQ4" s="89"/>
      <c r="BUT4" s="89"/>
      <c r="BUW4" s="89"/>
      <c r="BVH4" s="89"/>
      <c r="BVJ4" s="89"/>
      <c r="BVV4" s="89"/>
      <c r="BVY4" s="89"/>
      <c r="BWG4" s="89"/>
      <c r="BXA4" s="89"/>
      <c r="BXC4" s="89"/>
      <c r="BXD4" s="89"/>
      <c r="BXE4" s="89"/>
      <c r="BXF4" s="89"/>
      <c r="BXG4" s="89"/>
      <c r="BXH4" s="89"/>
      <c r="BXZ4" s="89"/>
      <c r="BYA4" s="89"/>
      <c r="BYD4" s="89"/>
      <c r="BYG4" s="89"/>
      <c r="BYI4" s="89"/>
      <c r="BYK4" s="89"/>
      <c r="BYN4" s="89"/>
      <c r="BYQ4" s="89"/>
      <c r="BYT4" s="89"/>
      <c r="BYZ4" s="89"/>
      <c r="BZC4" s="89"/>
      <c r="BZF4" s="89"/>
      <c r="BZK4" s="89"/>
      <c r="BZY4" s="89"/>
      <c r="BZZ4" s="89"/>
      <c r="CAA4" s="89"/>
      <c r="CAB4" s="89"/>
      <c r="CAC4" s="89"/>
      <c r="CAD4" s="89"/>
      <c r="CAE4" s="89"/>
      <c r="CAF4" s="89"/>
      <c r="CAG4" s="89"/>
      <c r="CAH4" s="89"/>
      <c r="CAI4" s="89"/>
      <c r="CAJ4" s="89"/>
      <c r="CAK4" s="89"/>
      <c r="CAL4" s="89"/>
      <c r="CAM4" s="89"/>
      <c r="CAN4" s="89"/>
      <c r="CAO4" s="89"/>
      <c r="CAP4" s="89"/>
      <c r="CAQ4" s="89"/>
      <c r="CAR4" s="89"/>
      <c r="CAS4" s="89"/>
      <c r="CAT4" s="89"/>
      <c r="CAU4" s="89"/>
      <c r="CAV4" s="89"/>
      <c r="CAW4" s="89"/>
      <c r="CAX4" s="89"/>
      <c r="CAY4" s="89"/>
      <c r="CAZ4" s="89"/>
      <c r="CBA4" s="89"/>
      <c r="CBB4" s="89"/>
      <c r="CBC4" s="89"/>
      <c r="CBD4" s="89"/>
      <c r="CBE4" s="89"/>
      <c r="CBF4" s="89"/>
      <c r="CBG4" s="89"/>
      <c r="CBH4" s="89"/>
      <c r="CBI4" s="89"/>
      <c r="CBJ4" s="89"/>
      <c r="CBK4" s="89"/>
      <c r="CBN4" s="89"/>
      <c r="CBQ4" s="89"/>
      <c r="CBT4" s="89"/>
      <c r="CBW4" s="89"/>
      <c r="CBZ4" s="89"/>
      <c r="CCL4" s="89"/>
      <c r="CCO4" s="89"/>
      <c r="CCR4" s="89"/>
      <c r="CCU4" s="89"/>
      <c r="CDA4" s="89"/>
      <c r="CDD4" s="89"/>
      <c r="CDJ4" s="89"/>
      <c r="CDM4" s="89"/>
      <c r="CDP4" s="89"/>
      <c r="CDS4" s="89"/>
      <c r="CDY4" s="89"/>
      <c r="CEB4" s="89"/>
      <c r="CEH4" s="89"/>
      <c r="CEJ4" s="89"/>
      <c r="CEK4" s="89"/>
      <c r="CEM4" s="89"/>
      <c r="CEP4" s="89"/>
      <c r="CES4" s="89"/>
      <c r="CFD4" s="89"/>
      <c r="CFF4" s="89"/>
      <c r="CFR4" s="89"/>
      <c r="CFU4" s="89"/>
      <c r="CGC4" s="89"/>
      <c r="CGW4" s="89"/>
      <c r="CGY4" s="89"/>
      <c r="CGZ4" s="89"/>
      <c r="CHA4" s="89"/>
      <c r="CHB4" s="89"/>
      <c r="CHC4" s="89"/>
      <c r="CHD4" s="89"/>
      <c r="CHV4" s="89"/>
      <c r="CHW4" s="89"/>
      <c r="CHZ4" s="89"/>
      <c r="CIC4" s="89"/>
      <c r="CIE4" s="89"/>
      <c r="CIG4" s="89"/>
      <c r="CIJ4" s="89"/>
      <c r="CIM4" s="89"/>
      <c r="CIP4" s="89"/>
      <c r="CIV4" s="89"/>
      <c r="CIY4" s="89"/>
      <c r="CJB4" s="89"/>
      <c r="CJG4" s="89"/>
      <c r="CJU4" s="89"/>
      <c r="CJV4" s="89"/>
      <c r="CJW4" s="89"/>
      <c r="CJX4" s="89"/>
      <c r="CJY4" s="89"/>
      <c r="CJZ4" s="89"/>
      <c r="CKA4" s="89"/>
      <c r="CKB4" s="89"/>
      <c r="CKC4" s="89"/>
      <c r="CKD4" s="89"/>
      <c r="CKE4" s="89"/>
      <c r="CKF4" s="89"/>
      <c r="CKG4" s="89"/>
      <c r="CKH4" s="89"/>
      <c r="CKI4" s="89"/>
      <c r="CKJ4" s="89"/>
      <c r="CKK4" s="89"/>
      <c r="CKL4" s="89"/>
      <c r="CKM4" s="89"/>
      <c r="CKN4" s="89"/>
      <c r="CKO4" s="89"/>
      <c r="CKP4" s="89"/>
      <c r="CKQ4" s="89"/>
      <c r="CKR4" s="89"/>
      <c r="CKS4" s="89"/>
      <c r="CKT4" s="89"/>
      <c r="CKU4" s="89"/>
      <c r="CKV4" s="89"/>
      <c r="CKW4" s="89"/>
      <c r="CKX4" s="89"/>
      <c r="CKY4" s="89"/>
      <c r="CKZ4" s="89"/>
      <c r="CLA4" s="89"/>
      <c r="CLB4" s="89"/>
      <c r="CLC4" s="89"/>
      <c r="CLD4" s="89"/>
      <c r="CLE4" s="89"/>
      <c r="CLF4" s="89"/>
      <c r="CLG4" s="89"/>
      <c r="CLJ4" s="89"/>
      <c r="CLM4" s="89"/>
      <c r="CLP4" s="89"/>
      <c r="CLS4" s="89"/>
      <c r="CLV4" s="89"/>
      <c r="CMH4" s="89"/>
      <c r="CMK4" s="89"/>
      <c r="CMN4" s="89"/>
      <c r="CMQ4" s="89"/>
      <c r="CMW4" s="89"/>
      <c r="CMZ4" s="89"/>
      <c r="CNF4" s="89"/>
      <c r="CNI4" s="89"/>
      <c r="CNL4" s="89"/>
      <c r="CNO4" s="89"/>
      <c r="CNU4" s="89"/>
      <c r="CNX4" s="89"/>
      <c r="COD4" s="89"/>
      <c r="COF4" s="89"/>
      <c r="COG4" s="89"/>
      <c r="COI4" s="89"/>
      <c r="COL4" s="89"/>
      <c r="COO4" s="89"/>
      <c r="COZ4" s="89"/>
      <c r="CPB4" s="89"/>
      <c r="CPN4" s="89"/>
      <c r="CPQ4" s="89"/>
      <c r="CPY4" s="89"/>
      <c r="CQS4" s="89"/>
      <c r="CQU4" s="89"/>
      <c r="CQV4" s="89"/>
      <c r="CQW4" s="89"/>
      <c r="CQX4" s="89"/>
      <c r="CQY4" s="89"/>
      <c r="CQZ4" s="89"/>
      <c r="CRR4" s="89"/>
      <c r="CRS4" s="89"/>
      <c r="CRV4" s="89"/>
      <c r="CRY4" s="89"/>
      <c r="CSA4" s="89"/>
      <c r="CSC4" s="89"/>
      <c r="CSF4" s="89"/>
      <c r="CSI4" s="89"/>
      <c r="CSL4" s="89"/>
      <c r="CSR4" s="89"/>
      <c r="CSU4" s="89"/>
      <c r="CSX4" s="89"/>
      <c r="CTC4" s="89"/>
      <c r="CTQ4" s="89"/>
      <c r="CTR4" s="89"/>
      <c r="CTS4" s="89"/>
      <c r="CTT4" s="89"/>
      <c r="CTU4" s="89"/>
      <c r="CTV4" s="89"/>
      <c r="CTW4" s="89"/>
      <c r="CTX4" s="89"/>
      <c r="CTY4" s="89"/>
      <c r="CTZ4" s="89"/>
      <c r="CUA4" s="89"/>
      <c r="CUB4" s="89"/>
      <c r="CUC4" s="89"/>
      <c r="CUD4" s="89"/>
      <c r="CUE4" s="89"/>
      <c r="CUF4" s="89"/>
      <c r="CUG4" s="89"/>
      <c r="CUH4" s="89"/>
      <c r="CUI4" s="89"/>
      <c r="CUJ4" s="89"/>
      <c r="CUK4" s="89"/>
      <c r="CUL4" s="89"/>
      <c r="CUM4" s="89"/>
      <c r="CUN4" s="89"/>
      <c r="CUO4" s="89"/>
      <c r="CUP4" s="89"/>
      <c r="CUQ4" s="89"/>
      <c r="CUR4" s="89"/>
      <c r="CUS4" s="89"/>
      <c r="CUT4" s="89"/>
      <c r="CUU4" s="89"/>
      <c r="CUV4" s="89"/>
      <c r="CUW4" s="89"/>
      <c r="CUX4" s="89"/>
      <c r="CUY4" s="89"/>
      <c r="CUZ4" s="89"/>
      <c r="CVA4" s="89"/>
      <c r="CVB4" s="89"/>
      <c r="CVC4" s="89"/>
      <c r="CVF4" s="89"/>
      <c r="CVI4" s="89"/>
      <c r="CVL4" s="89"/>
      <c r="CVO4" s="89"/>
      <c r="CVR4" s="89"/>
      <c r="CWD4" s="89"/>
      <c r="CWG4" s="89"/>
      <c r="CWJ4" s="89"/>
      <c r="CWM4" s="89"/>
      <c r="CWS4" s="89"/>
      <c r="CWV4" s="89"/>
      <c r="CXB4" s="89"/>
      <c r="CXE4" s="89"/>
      <c r="CXH4" s="89"/>
      <c r="CXK4" s="89"/>
      <c r="CXQ4" s="89"/>
      <c r="CXT4" s="89"/>
      <c r="CXZ4" s="89"/>
      <c r="CYB4" s="89"/>
      <c r="CYC4" s="89"/>
      <c r="CYE4" s="89"/>
      <c r="CYH4" s="89"/>
      <c r="CYK4" s="89"/>
      <c r="CYV4" s="89"/>
      <c r="CYX4" s="89"/>
      <c r="CZJ4" s="89"/>
      <c r="CZM4" s="89"/>
      <c r="CZU4" s="89"/>
      <c r="DAO4" s="89"/>
      <c r="DAQ4" s="89"/>
      <c r="DAR4" s="89"/>
      <c r="DAS4" s="89"/>
      <c r="DAT4" s="89"/>
      <c r="DAU4" s="89"/>
      <c r="DAV4" s="89"/>
      <c r="DBN4" s="89"/>
      <c r="DBO4" s="89"/>
      <c r="DBR4" s="89"/>
      <c r="DBU4" s="89"/>
      <c r="DBW4" s="89"/>
      <c r="DBY4" s="89"/>
      <c r="DCB4" s="89"/>
      <c r="DCE4" s="89"/>
      <c r="DCH4" s="89"/>
      <c r="DCN4" s="89"/>
      <c r="DCQ4" s="89"/>
      <c r="DCT4" s="89"/>
      <c r="DCY4" s="89"/>
      <c r="DDM4" s="89"/>
      <c r="DDN4" s="89"/>
      <c r="DDO4" s="89"/>
      <c r="DDP4" s="89"/>
      <c r="DDQ4" s="89"/>
      <c r="DDR4" s="89"/>
      <c r="DDS4" s="89"/>
      <c r="DDT4" s="89"/>
      <c r="DDU4" s="89"/>
      <c r="DDV4" s="89"/>
      <c r="DDW4" s="89"/>
      <c r="DDX4" s="89"/>
      <c r="DDY4" s="89"/>
      <c r="DDZ4" s="89"/>
      <c r="DEA4" s="89"/>
      <c r="DEB4" s="89"/>
      <c r="DEC4" s="89"/>
      <c r="DED4" s="89"/>
      <c r="DEE4" s="89"/>
      <c r="DEF4" s="89"/>
      <c r="DEG4" s="89"/>
      <c r="DEH4" s="89"/>
      <c r="DEI4" s="89"/>
      <c r="DEJ4" s="89"/>
      <c r="DEK4" s="89"/>
      <c r="DEL4" s="89"/>
      <c r="DEM4" s="89"/>
      <c r="DEN4" s="89"/>
      <c r="DEO4" s="89"/>
      <c r="DEP4" s="89"/>
      <c r="DEQ4" s="89"/>
      <c r="DER4" s="89"/>
      <c r="DES4" s="89"/>
      <c r="DET4" s="89"/>
      <c r="DEU4" s="89"/>
      <c r="DEV4" s="89"/>
      <c r="DEW4" s="89"/>
      <c r="DEX4" s="89"/>
      <c r="DEY4" s="89"/>
      <c r="DFB4" s="89"/>
      <c r="DFE4" s="89"/>
      <c r="DFH4" s="89"/>
      <c r="DFK4" s="89"/>
      <c r="DFN4" s="89"/>
      <c r="DFZ4" s="89"/>
      <c r="DGC4" s="89"/>
      <c r="DGF4" s="89"/>
      <c r="DGI4" s="89"/>
      <c r="DGO4" s="89"/>
      <c r="DGR4" s="89"/>
      <c r="DGX4" s="89"/>
      <c r="DHA4" s="89"/>
      <c r="DHD4" s="89"/>
      <c r="DHG4" s="89"/>
      <c r="DHM4" s="89"/>
      <c r="DHP4" s="89"/>
      <c r="DHV4" s="89"/>
      <c r="DHX4" s="89"/>
      <c r="DHY4" s="89"/>
      <c r="DIA4" s="89"/>
      <c r="DID4" s="89"/>
      <c r="DIG4" s="89"/>
      <c r="DIR4" s="89"/>
      <c r="DIT4" s="89"/>
      <c r="DJF4" s="89"/>
      <c r="DJI4" s="89"/>
      <c r="DJQ4" s="89"/>
      <c r="DKK4" s="89"/>
      <c r="DKM4" s="89"/>
      <c r="DKN4" s="89"/>
      <c r="DKO4" s="89"/>
      <c r="DKP4" s="89"/>
      <c r="DKQ4" s="89"/>
      <c r="DKR4" s="89"/>
      <c r="DLJ4" s="89"/>
      <c r="DLK4" s="89"/>
      <c r="DLN4" s="89"/>
      <c r="DLQ4" s="89"/>
      <c r="DLS4" s="89"/>
      <c r="DLU4" s="89"/>
      <c r="DLX4" s="89"/>
      <c r="DMA4" s="89"/>
      <c r="DMD4" s="89"/>
      <c r="DMJ4" s="89"/>
      <c r="DMM4" s="89"/>
      <c r="DMP4" s="89"/>
      <c r="DMU4" s="89"/>
      <c r="DNI4" s="89"/>
      <c r="DNJ4" s="89"/>
      <c r="DNK4" s="89"/>
      <c r="DNL4" s="89"/>
      <c r="DNM4" s="89"/>
      <c r="DNN4" s="89"/>
      <c r="DNO4" s="89"/>
      <c r="DNP4" s="89"/>
      <c r="DNQ4" s="89"/>
      <c r="DNR4" s="89"/>
      <c r="DNS4" s="89"/>
      <c r="DNT4" s="89"/>
      <c r="DNU4" s="89"/>
      <c r="DNV4" s="89"/>
      <c r="DNW4" s="89"/>
      <c r="DNX4" s="89"/>
      <c r="DNY4" s="89"/>
      <c r="DNZ4" s="89"/>
      <c r="DOA4" s="89"/>
      <c r="DOB4" s="89"/>
      <c r="DOC4" s="89"/>
      <c r="DOD4" s="89"/>
      <c r="DOE4" s="89"/>
      <c r="DOF4" s="89"/>
      <c r="DOG4" s="89"/>
      <c r="DOH4" s="89"/>
      <c r="DOI4" s="89"/>
      <c r="DOJ4" s="89"/>
      <c r="DOK4" s="89"/>
      <c r="DOL4" s="89"/>
      <c r="DOM4" s="89"/>
      <c r="DON4" s="89"/>
      <c r="DOO4" s="89"/>
      <c r="DOP4" s="89"/>
      <c r="DOQ4" s="89"/>
      <c r="DOR4" s="89"/>
      <c r="DOS4" s="89"/>
      <c r="DOT4" s="89"/>
      <c r="DOU4" s="89"/>
      <c r="DOX4" s="89"/>
      <c r="DPA4" s="89"/>
      <c r="DPD4" s="89"/>
      <c r="DPG4" s="89"/>
      <c r="DPJ4" s="89"/>
      <c r="DPV4" s="89"/>
      <c r="DPY4" s="89"/>
      <c r="DQB4" s="89"/>
      <c r="DQE4" s="89"/>
      <c r="DQK4" s="89"/>
      <c r="DQN4" s="89"/>
      <c r="DQT4" s="89"/>
      <c r="DQW4" s="89"/>
      <c r="DQZ4" s="89"/>
      <c r="DRC4" s="89"/>
      <c r="DRI4" s="89"/>
      <c r="DRL4" s="89"/>
      <c r="DRR4" s="89"/>
      <c r="DRT4" s="89"/>
      <c r="DRU4" s="89"/>
      <c r="DRW4" s="89"/>
      <c r="DRZ4" s="89"/>
      <c r="DSC4" s="89"/>
      <c r="DSN4" s="89"/>
      <c r="DSP4" s="89"/>
      <c r="DTB4" s="89"/>
      <c r="DTE4" s="89"/>
      <c r="DTM4" s="89"/>
      <c r="DUG4" s="89"/>
      <c r="DUI4" s="89"/>
      <c r="DUJ4" s="89"/>
      <c r="DUK4" s="89"/>
      <c r="DUL4" s="89"/>
      <c r="DUM4" s="89"/>
      <c r="DUN4" s="89"/>
      <c r="DVF4" s="89"/>
      <c r="DVG4" s="89"/>
      <c r="DVJ4" s="89"/>
      <c r="DVM4" s="89"/>
      <c r="DVO4" s="89"/>
      <c r="DVQ4" s="89"/>
      <c r="DVT4" s="89"/>
      <c r="DVW4" s="89"/>
      <c r="DVZ4" s="89"/>
      <c r="DWF4" s="89"/>
      <c r="DWI4" s="89"/>
      <c r="DWL4" s="89"/>
      <c r="DWQ4" s="89"/>
      <c r="DXE4" s="89"/>
      <c r="DXF4" s="89"/>
      <c r="DXG4" s="89"/>
      <c r="DXH4" s="89"/>
      <c r="DXI4" s="89"/>
      <c r="DXJ4" s="89"/>
      <c r="DXK4" s="89"/>
      <c r="DXL4" s="89"/>
      <c r="DXM4" s="89"/>
      <c r="DXN4" s="89"/>
      <c r="DXO4" s="89"/>
      <c r="DXP4" s="89"/>
      <c r="DXQ4" s="89"/>
      <c r="DXR4" s="89"/>
      <c r="DXS4" s="89"/>
      <c r="DXT4" s="89"/>
      <c r="DXU4" s="89"/>
      <c r="DXV4" s="89"/>
      <c r="DXW4" s="89"/>
      <c r="DXX4" s="89"/>
      <c r="DXY4" s="89"/>
      <c r="DXZ4" s="89"/>
      <c r="DYA4" s="89"/>
      <c r="DYB4" s="89"/>
      <c r="DYC4" s="89"/>
      <c r="DYD4" s="89"/>
      <c r="DYE4" s="89"/>
      <c r="DYF4" s="89"/>
      <c r="DYG4" s="89"/>
      <c r="DYH4" s="89"/>
      <c r="DYI4" s="89"/>
      <c r="DYJ4" s="89"/>
      <c r="DYK4" s="89"/>
      <c r="DYL4" s="89"/>
      <c r="DYM4" s="89"/>
      <c r="DYN4" s="89"/>
      <c r="DYO4" s="89"/>
      <c r="DYP4" s="89"/>
      <c r="DYQ4" s="89"/>
      <c r="DYT4" s="89"/>
      <c r="DYW4" s="89"/>
      <c r="DYZ4" s="89"/>
      <c r="DZC4" s="89"/>
      <c r="DZF4" s="89"/>
      <c r="DZR4" s="89"/>
      <c r="DZU4" s="89"/>
      <c r="DZX4" s="89"/>
      <c r="EAA4" s="89"/>
      <c r="EAG4" s="89"/>
      <c r="EAJ4" s="89"/>
      <c r="EAP4" s="89"/>
      <c r="EAS4" s="89"/>
      <c r="EAV4" s="89"/>
      <c r="EAY4" s="89"/>
      <c r="EBE4" s="89"/>
      <c r="EBH4" s="89"/>
      <c r="EBN4" s="89"/>
      <c r="EBP4" s="89"/>
      <c r="EBQ4" s="89"/>
      <c r="EBS4" s="89"/>
      <c r="EBV4" s="89"/>
      <c r="EBY4" s="89"/>
      <c r="ECJ4" s="89"/>
      <c r="ECL4" s="89"/>
      <c r="ECX4" s="89"/>
      <c r="EDA4" s="89"/>
      <c r="EDI4" s="89"/>
      <c r="EEC4" s="89"/>
      <c r="EEE4" s="89"/>
      <c r="EEF4" s="89"/>
      <c r="EEG4" s="89"/>
      <c r="EEH4" s="89"/>
      <c r="EEI4" s="89"/>
      <c r="EEJ4" s="89"/>
      <c r="EFB4" s="89"/>
      <c r="EFC4" s="89"/>
      <c r="EFF4" s="89"/>
      <c r="EFI4" s="89"/>
      <c r="EFK4" s="89"/>
      <c r="EFM4" s="89"/>
      <c r="EFP4" s="89"/>
      <c r="EFS4" s="89"/>
      <c r="EFV4" s="89"/>
      <c r="EGB4" s="89"/>
      <c r="EGE4" s="89"/>
      <c r="EGH4" s="89"/>
      <c r="EGM4" s="89"/>
      <c r="EHA4" s="89"/>
      <c r="EHB4" s="89"/>
      <c r="EHC4" s="89"/>
      <c r="EHD4" s="89"/>
      <c r="EHE4" s="89"/>
      <c r="EHF4" s="89"/>
      <c r="EHG4" s="89"/>
      <c r="EHH4" s="89"/>
      <c r="EHI4" s="89"/>
      <c r="EHJ4" s="89"/>
      <c r="EHK4" s="89"/>
      <c r="EHL4" s="89"/>
      <c r="EHM4" s="89"/>
      <c r="EHN4" s="89"/>
      <c r="EHO4" s="89"/>
      <c r="EHP4" s="89"/>
      <c r="EHQ4" s="89"/>
      <c r="EHR4" s="89"/>
      <c r="EHS4" s="89"/>
      <c r="EHT4" s="89"/>
      <c r="EHU4" s="89"/>
      <c r="EHV4" s="89"/>
      <c r="EHW4" s="89"/>
      <c r="EHX4" s="89"/>
      <c r="EHY4" s="89"/>
      <c r="EHZ4" s="89"/>
      <c r="EIA4" s="89"/>
      <c r="EIB4" s="89"/>
      <c r="EIC4" s="89"/>
      <c r="EID4" s="89"/>
      <c r="EIE4" s="89"/>
      <c r="EIF4" s="89"/>
      <c r="EIG4" s="89"/>
      <c r="EIH4" s="89"/>
      <c r="EII4" s="89"/>
      <c r="EIJ4" s="89"/>
      <c r="EIK4" s="89"/>
      <c r="EIL4" s="89"/>
      <c r="EIM4" s="89"/>
      <c r="EIP4" s="89"/>
      <c r="EIS4" s="89"/>
      <c r="EIV4" s="89"/>
      <c r="EIY4" s="89"/>
      <c r="EJB4" s="89"/>
      <c r="EJN4" s="89"/>
      <c r="EJQ4" s="89"/>
      <c r="EJT4" s="89"/>
      <c r="EJW4" s="89"/>
      <c r="EKC4" s="89"/>
      <c r="EKF4" s="89"/>
      <c r="EKL4" s="89"/>
      <c r="EKO4" s="89"/>
      <c r="EKR4" s="89"/>
      <c r="EKU4" s="89"/>
      <c r="ELA4" s="89"/>
      <c r="ELD4" s="89"/>
      <c r="ELJ4" s="89"/>
      <c r="ELL4" s="89"/>
      <c r="ELM4" s="89"/>
      <c r="ELO4" s="89"/>
      <c r="ELR4" s="89"/>
      <c r="ELU4" s="89"/>
      <c r="EMF4" s="89"/>
      <c r="EMH4" s="89"/>
      <c r="EMT4" s="89"/>
      <c r="EMW4" s="89"/>
      <c r="ENE4" s="89"/>
      <c r="ENY4" s="89"/>
      <c r="EOA4" s="89"/>
      <c r="EOB4" s="89"/>
      <c r="EOC4" s="89"/>
      <c r="EOD4" s="89"/>
      <c r="EOE4" s="89"/>
      <c r="EOF4" s="89"/>
      <c r="EOX4" s="89"/>
      <c r="EOY4" s="89"/>
      <c r="EPB4" s="89"/>
      <c r="EPE4" s="89"/>
      <c r="EPG4" s="89"/>
      <c r="EPI4" s="89"/>
      <c r="EPL4" s="89"/>
      <c r="EPO4" s="89"/>
      <c r="EPR4" s="89"/>
      <c r="EPX4" s="89"/>
      <c r="EQA4" s="89"/>
      <c r="EQD4" s="89"/>
      <c r="EQI4" s="89"/>
      <c r="EQW4" s="89"/>
      <c r="EQX4" s="89"/>
      <c r="EQY4" s="89"/>
      <c r="EQZ4" s="89"/>
      <c r="ERA4" s="89"/>
      <c r="ERB4" s="89"/>
      <c r="ERC4" s="89"/>
      <c r="ERD4" s="89"/>
      <c r="ERE4" s="89"/>
      <c r="ERF4" s="89"/>
      <c r="ERG4" s="89"/>
      <c r="ERH4" s="89"/>
      <c r="ERI4" s="89"/>
      <c r="ERJ4" s="89"/>
      <c r="ERK4" s="89"/>
      <c r="ERL4" s="89"/>
      <c r="ERM4" s="89"/>
      <c r="ERN4" s="89"/>
      <c r="ERO4" s="89"/>
      <c r="ERP4" s="89"/>
      <c r="ERQ4" s="89"/>
      <c r="ERR4" s="89"/>
      <c r="ERS4" s="89"/>
      <c r="ERT4" s="89"/>
      <c r="ERU4" s="89"/>
      <c r="ERV4" s="89"/>
      <c r="ERW4" s="89"/>
      <c r="ERX4" s="89"/>
      <c r="ERY4" s="89"/>
      <c r="ERZ4" s="89"/>
      <c r="ESA4" s="89"/>
      <c r="ESB4" s="89"/>
      <c r="ESC4" s="89"/>
      <c r="ESD4" s="89"/>
      <c r="ESE4" s="89"/>
      <c r="ESF4" s="89"/>
      <c r="ESG4" s="89"/>
      <c r="ESH4" s="89"/>
      <c r="ESI4" s="89"/>
      <c r="ESL4" s="89"/>
      <c r="ESO4" s="89"/>
      <c r="ESR4" s="89"/>
      <c r="ESU4" s="89"/>
      <c r="ESX4" s="89"/>
      <c r="ETJ4" s="89"/>
      <c r="ETM4" s="89"/>
      <c r="ETP4" s="89"/>
      <c r="ETS4" s="89"/>
      <c r="ETY4" s="89"/>
      <c r="EUB4" s="89"/>
      <c r="EUH4" s="89"/>
      <c r="EUK4" s="89"/>
      <c r="EUN4" s="89"/>
      <c r="EUQ4" s="89"/>
      <c r="EUW4" s="89"/>
      <c r="EUZ4" s="89"/>
      <c r="EVF4" s="89"/>
      <c r="EVH4" s="89"/>
      <c r="EVI4" s="89"/>
      <c r="EVK4" s="89"/>
      <c r="EVN4" s="89"/>
      <c r="EVQ4" s="89"/>
      <c r="EWB4" s="89"/>
      <c r="EWD4" s="89"/>
      <c r="EWP4" s="89"/>
      <c r="EWS4" s="89"/>
      <c r="EXA4" s="89"/>
      <c r="EXU4" s="89"/>
      <c r="EXW4" s="89"/>
      <c r="EXX4" s="89"/>
      <c r="EXY4" s="89"/>
      <c r="EXZ4" s="89"/>
      <c r="EYA4" s="89"/>
      <c r="EYB4" s="89"/>
      <c r="EYT4" s="89"/>
      <c r="EYU4" s="89"/>
      <c r="EYX4" s="89"/>
      <c r="EZA4" s="89"/>
      <c r="EZC4" s="89"/>
      <c r="EZE4" s="89"/>
      <c r="EZH4" s="89"/>
      <c r="EZK4" s="89"/>
      <c r="EZN4" s="89"/>
      <c r="EZT4" s="89"/>
      <c r="EZW4" s="89"/>
      <c r="EZZ4" s="89"/>
      <c r="FAE4" s="89"/>
      <c r="FAS4" s="89"/>
      <c r="FAT4" s="89"/>
      <c r="FAU4" s="89"/>
      <c r="FAV4" s="89"/>
      <c r="FAW4" s="89"/>
      <c r="FAX4" s="89"/>
      <c r="FAY4" s="89"/>
      <c r="FAZ4" s="89"/>
      <c r="FBA4" s="89"/>
      <c r="FBB4" s="89"/>
      <c r="FBC4" s="89"/>
      <c r="FBD4" s="89"/>
      <c r="FBE4" s="89"/>
      <c r="FBF4" s="89"/>
      <c r="FBG4" s="89"/>
      <c r="FBH4" s="89"/>
      <c r="FBI4" s="89"/>
      <c r="FBJ4" s="89"/>
      <c r="FBK4" s="89"/>
      <c r="FBL4" s="89"/>
      <c r="FBM4" s="89"/>
      <c r="FBN4" s="89"/>
      <c r="FBO4" s="89"/>
      <c r="FBP4" s="89"/>
      <c r="FBQ4" s="89"/>
      <c r="FBR4" s="89"/>
      <c r="FBS4" s="89"/>
      <c r="FBT4" s="89"/>
      <c r="FBU4" s="89"/>
      <c r="FBV4" s="89"/>
      <c r="FBW4" s="89"/>
      <c r="FBX4" s="89"/>
      <c r="FBY4" s="89"/>
      <c r="FBZ4" s="89"/>
      <c r="FCA4" s="89"/>
      <c r="FCB4" s="89"/>
      <c r="FCC4" s="89"/>
      <c r="FCD4" s="89"/>
      <c r="FCE4" s="89"/>
      <c r="FCH4" s="89"/>
      <c r="FCK4" s="89"/>
      <c r="FCN4" s="89"/>
      <c r="FCQ4" s="89"/>
      <c r="FCT4" s="89"/>
      <c r="FDF4" s="89"/>
      <c r="FDI4" s="89"/>
      <c r="FDL4" s="89"/>
      <c r="FDO4" s="89"/>
      <c r="FDU4" s="89"/>
      <c r="FDX4" s="89"/>
      <c r="FED4" s="89"/>
      <c r="FEG4" s="89"/>
      <c r="FEJ4" s="89"/>
      <c r="FEM4" s="89"/>
      <c r="FES4" s="89"/>
      <c r="FEV4" s="89"/>
      <c r="FFB4" s="89"/>
      <c r="FFD4" s="89"/>
      <c r="FFE4" s="89"/>
      <c r="FFG4" s="89"/>
      <c r="FFJ4" s="89"/>
      <c r="FFM4" s="89"/>
      <c r="FFX4" s="89"/>
      <c r="FFZ4" s="89"/>
      <c r="FGL4" s="89"/>
      <c r="FGO4" s="89"/>
      <c r="FGW4" s="89"/>
      <c r="FHQ4" s="89"/>
      <c r="FHS4" s="89"/>
      <c r="FHT4" s="89"/>
      <c r="FHU4" s="89"/>
      <c r="FHV4" s="89"/>
      <c r="FHW4" s="89"/>
      <c r="FHX4" s="89"/>
      <c r="FIP4" s="89"/>
      <c r="FIQ4" s="89"/>
      <c r="FIT4" s="89"/>
      <c r="FIW4" s="89"/>
      <c r="FIY4" s="89"/>
      <c r="FJA4" s="89"/>
      <c r="FJD4" s="89"/>
      <c r="FJG4" s="89"/>
      <c r="FJJ4" s="89"/>
      <c r="FJP4" s="89"/>
      <c r="FJS4" s="89"/>
      <c r="FJV4" s="89"/>
      <c r="FKA4" s="89"/>
      <c r="FKO4" s="89"/>
      <c r="FKP4" s="89"/>
      <c r="FKQ4" s="89"/>
      <c r="FKR4" s="89"/>
      <c r="FKS4" s="89"/>
      <c r="FKT4" s="89"/>
      <c r="FKU4" s="89"/>
      <c r="FKV4" s="89"/>
      <c r="FKW4" s="89"/>
      <c r="FKX4" s="89"/>
      <c r="FKY4" s="89"/>
      <c r="FKZ4" s="89"/>
      <c r="FLA4" s="89"/>
      <c r="FLB4" s="89"/>
      <c r="FLC4" s="89"/>
      <c r="FLD4" s="89"/>
      <c r="FLE4" s="89"/>
      <c r="FLF4" s="89"/>
      <c r="FLG4" s="89"/>
      <c r="FLH4" s="89"/>
      <c r="FLI4" s="89"/>
      <c r="FLJ4" s="89"/>
      <c r="FLK4" s="89"/>
      <c r="FLL4" s="89"/>
      <c r="FLM4" s="89"/>
      <c r="FLN4" s="89"/>
      <c r="FLO4" s="89"/>
      <c r="FLP4" s="89"/>
      <c r="FLQ4" s="89"/>
      <c r="FLR4" s="89"/>
      <c r="FLS4" s="89"/>
      <c r="FLT4" s="89"/>
      <c r="FLU4" s="89"/>
      <c r="FLV4" s="89"/>
      <c r="FLW4" s="89"/>
      <c r="FLX4" s="89"/>
      <c r="FLY4" s="89"/>
      <c r="FLZ4" s="89"/>
      <c r="FMA4" s="89"/>
      <c r="FMD4" s="89"/>
      <c r="FMG4" s="89"/>
      <c r="FMJ4" s="89"/>
      <c r="FMM4" s="89"/>
      <c r="FMP4" s="89"/>
      <c r="FNB4" s="89"/>
      <c r="FNE4" s="89"/>
      <c r="FNH4" s="89"/>
      <c r="FNK4" s="89"/>
      <c r="FNQ4" s="89"/>
      <c r="FNT4" s="89"/>
      <c r="FNZ4" s="89"/>
      <c r="FOC4" s="89"/>
      <c r="FOF4" s="89"/>
      <c r="FOI4" s="89"/>
      <c r="FOO4" s="89"/>
      <c r="FOR4" s="89"/>
      <c r="FOX4" s="89"/>
      <c r="FOZ4" s="89"/>
      <c r="FPA4" s="89"/>
      <c r="FPC4" s="89"/>
      <c r="FPF4" s="89"/>
      <c r="FPI4" s="89"/>
      <c r="FPT4" s="89"/>
      <c r="FPV4" s="89"/>
      <c r="FQH4" s="89"/>
      <c r="FQK4" s="89"/>
      <c r="FQS4" s="89"/>
      <c r="FRM4" s="89"/>
      <c r="FRO4" s="89"/>
      <c r="FRP4" s="89"/>
      <c r="FRQ4" s="89"/>
      <c r="FRR4" s="89"/>
      <c r="FRS4" s="89"/>
      <c r="FRT4" s="89"/>
      <c r="FSL4" s="89"/>
      <c r="FSM4" s="89"/>
      <c r="FSP4" s="89"/>
      <c r="FSS4" s="89"/>
      <c r="FSU4" s="89"/>
      <c r="FSW4" s="89"/>
      <c r="FSZ4" s="89"/>
      <c r="FTC4" s="89"/>
      <c r="FTF4" s="89"/>
      <c r="FTL4" s="89"/>
      <c r="FTO4" s="89"/>
      <c r="FTR4" s="89"/>
      <c r="FTW4" s="89"/>
      <c r="FUK4" s="89"/>
      <c r="FUL4" s="89"/>
      <c r="FUM4" s="89"/>
      <c r="FUN4" s="89"/>
      <c r="FUO4" s="89"/>
      <c r="FUP4" s="89"/>
      <c r="FUQ4" s="89"/>
      <c r="FUR4" s="89"/>
      <c r="FUS4" s="89"/>
      <c r="FUT4" s="89"/>
      <c r="FUU4" s="89"/>
      <c r="FUV4" s="89"/>
      <c r="FUW4" s="89"/>
      <c r="FUX4" s="89"/>
      <c r="FUY4" s="89"/>
      <c r="FUZ4" s="89"/>
      <c r="FVA4" s="89"/>
      <c r="FVB4" s="89"/>
      <c r="FVC4" s="89"/>
      <c r="FVD4" s="89"/>
      <c r="FVE4" s="89"/>
      <c r="FVF4" s="89"/>
      <c r="FVG4" s="89"/>
      <c r="FVH4" s="89"/>
      <c r="FVI4" s="89"/>
      <c r="FVJ4" s="89"/>
      <c r="FVK4" s="89"/>
      <c r="FVL4" s="89"/>
      <c r="FVM4" s="89"/>
      <c r="FVN4" s="89"/>
      <c r="FVO4" s="89"/>
      <c r="FVP4" s="89"/>
      <c r="FVQ4" s="89"/>
      <c r="FVR4" s="89"/>
      <c r="FVS4" s="89"/>
      <c r="FVT4" s="89"/>
      <c r="FVU4" s="89"/>
      <c r="FVV4" s="89"/>
      <c r="FVW4" s="89"/>
      <c r="FVZ4" s="89"/>
      <c r="FWC4" s="89"/>
      <c r="FWF4" s="89"/>
      <c r="FWI4" s="89"/>
      <c r="FWL4" s="89"/>
      <c r="FWX4" s="89"/>
      <c r="FXA4" s="89"/>
      <c r="FXD4" s="89"/>
      <c r="FXG4" s="89"/>
      <c r="FXM4" s="89"/>
      <c r="FXP4" s="89"/>
      <c r="FXV4" s="89"/>
      <c r="FXY4" s="89"/>
      <c r="FYB4" s="89"/>
      <c r="FYE4" s="89"/>
      <c r="FYK4" s="89"/>
      <c r="FYN4" s="89"/>
      <c r="FYT4" s="89"/>
      <c r="FYV4" s="89"/>
      <c r="FYW4" s="89"/>
      <c r="FYY4" s="89"/>
      <c r="FZB4" s="89"/>
      <c r="FZE4" s="89"/>
      <c r="FZP4" s="89"/>
      <c r="FZR4" s="89"/>
      <c r="GAD4" s="89"/>
      <c r="GAG4" s="89"/>
      <c r="GAO4" s="89"/>
      <c r="GBI4" s="89"/>
      <c r="GBK4" s="89"/>
      <c r="GBL4" s="89"/>
      <c r="GBM4" s="89"/>
      <c r="GBN4" s="89"/>
      <c r="GBO4" s="89"/>
      <c r="GBP4" s="89"/>
      <c r="GCH4" s="89"/>
      <c r="GCI4" s="89"/>
      <c r="GCL4" s="89"/>
      <c r="GCO4" s="89"/>
      <c r="GCQ4" s="89"/>
      <c r="GCS4" s="89"/>
      <c r="GCV4" s="89"/>
      <c r="GCY4" s="89"/>
      <c r="GDB4" s="89"/>
      <c r="GDH4" s="89"/>
      <c r="GDK4" s="89"/>
      <c r="GDN4" s="89"/>
      <c r="GDS4" s="89"/>
      <c r="GEG4" s="89"/>
      <c r="GEH4" s="89"/>
      <c r="GEI4" s="89"/>
      <c r="GEJ4" s="89"/>
      <c r="GEK4" s="89"/>
      <c r="GEL4" s="89"/>
      <c r="GEM4" s="89"/>
      <c r="GEN4" s="89"/>
      <c r="GEO4" s="89"/>
      <c r="GEP4" s="89"/>
      <c r="GEQ4" s="89"/>
      <c r="GER4" s="89"/>
      <c r="GES4" s="89"/>
      <c r="GET4" s="89"/>
      <c r="GEU4" s="89"/>
      <c r="GEV4" s="89"/>
      <c r="GEW4" s="89"/>
      <c r="GEX4" s="89"/>
      <c r="GEY4" s="89"/>
      <c r="GEZ4" s="89"/>
      <c r="GFA4" s="89"/>
      <c r="GFB4" s="89"/>
      <c r="GFC4" s="89"/>
      <c r="GFD4" s="89"/>
      <c r="GFE4" s="89"/>
      <c r="GFF4" s="89"/>
      <c r="GFG4" s="89"/>
      <c r="GFH4" s="89"/>
      <c r="GFI4" s="89"/>
      <c r="GFJ4" s="89"/>
      <c r="GFK4" s="89"/>
      <c r="GFL4" s="89"/>
      <c r="GFM4" s="89"/>
      <c r="GFN4" s="89"/>
      <c r="GFO4" s="89"/>
      <c r="GFP4" s="89"/>
      <c r="GFQ4" s="89"/>
      <c r="GFR4" s="89"/>
      <c r="GFS4" s="89"/>
      <c r="GFV4" s="89"/>
      <c r="GFY4" s="89"/>
      <c r="GGB4" s="89"/>
      <c r="GGE4" s="89"/>
      <c r="GGH4" s="89"/>
      <c r="GGT4" s="89"/>
      <c r="GGW4" s="89"/>
      <c r="GGZ4" s="89"/>
      <c r="GHC4" s="89"/>
      <c r="GHI4" s="89"/>
      <c r="GHL4" s="89"/>
      <c r="GHR4" s="89"/>
      <c r="GHU4" s="89"/>
      <c r="GHX4" s="89"/>
      <c r="GIA4" s="89"/>
      <c r="GIG4" s="89"/>
      <c r="GIJ4" s="89"/>
      <c r="GIP4" s="89"/>
      <c r="GIR4" s="89"/>
      <c r="GIS4" s="89"/>
      <c r="GIU4" s="89"/>
      <c r="GIX4" s="89"/>
      <c r="GJA4" s="89"/>
      <c r="GJL4" s="89"/>
      <c r="GJN4" s="89"/>
      <c r="GJZ4" s="89"/>
      <c r="GKC4" s="89"/>
      <c r="GKK4" s="89"/>
      <c r="GLE4" s="89"/>
      <c r="GLG4" s="89"/>
      <c r="GLH4" s="89"/>
      <c r="GLI4" s="89"/>
      <c r="GLJ4" s="89"/>
      <c r="GLK4" s="89"/>
      <c r="GLL4" s="89"/>
      <c r="GMD4" s="89"/>
      <c r="GME4" s="89"/>
      <c r="GMH4" s="89"/>
      <c r="GMK4" s="89"/>
      <c r="GMM4" s="89"/>
      <c r="GMO4" s="89"/>
      <c r="GMR4" s="89"/>
      <c r="GMU4" s="89"/>
      <c r="GMX4" s="89"/>
      <c r="GND4" s="89"/>
      <c r="GNG4" s="89"/>
      <c r="GNJ4" s="89"/>
      <c r="GNO4" s="89"/>
      <c r="GOC4" s="89"/>
      <c r="GOD4" s="89"/>
      <c r="GOE4" s="89"/>
      <c r="GOF4" s="89"/>
      <c r="GOG4" s="89"/>
      <c r="GOH4" s="89"/>
      <c r="GOI4" s="89"/>
      <c r="GOJ4" s="89"/>
      <c r="GOK4" s="89"/>
      <c r="GOL4" s="89"/>
      <c r="GOM4" s="89"/>
      <c r="GON4" s="89"/>
      <c r="GOO4" s="89"/>
      <c r="GOP4" s="89"/>
      <c r="GOQ4" s="89"/>
      <c r="GOR4" s="89"/>
      <c r="GOS4" s="89"/>
      <c r="GOT4" s="89"/>
      <c r="GOU4" s="89"/>
      <c r="GOV4" s="89"/>
      <c r="GOW4" s="89"/>
      <c r="GOX4" s="89"/>
      <c r="GOY4" s="89"/>
      <c r="GOZ4" s="89"/>
      <c r="GPA4" s="89"/>
      <c r="GPB4" s="89"/>
      <c r="GPC4" s="89"/>
      <c r="GPD4" s="89"/>
      <c r="GPE4" s="89"/>
      <c r="GPF4" s="89"/>
      <c r="GPG4" s="89"/>
      <c r="GPH4" s="89"/>
      <c r="GPI4" s="89"/>
      <c r="GPJ4" s="89"/>
      <c r="GPK4" s="89"/>
      <c r="GPL4" s="89"/>
      <c r="GPM4" s="89"/>
      <c r="GPN4" s="89"/>
      <c r="GPO4" s="89"/>
      <c r="GPR4" s="89"/>
      <c r="GPU4" s="89"/>
      <c r="GPX4" s="89"/>
      <c r="GQA4" s="89"/>
      <c r="GQD4" s="89"/>
      <c r="GQP4" s="89"/>
      <c r="GQS4" s="89"/>
      <c r="GQV4" s="89"/>
      <c r="GQY4" s="89"/>
      <c r="GRE4" s="89"/>
      <c r="GRH4" s="89"/>
      <c r="GRN4" s="89"/>
      <c r="GRQ4" s="89"/>
      <c r="GRT4" s="89"/>
      <c r="GRW4" s="89"/>
      <c r="GSC4" s="89"/>
      <c r="GSF4" s="89"/>
      <c r="GSL4" s="89"/>
      <c r="GSN4" s="89"/>
      <c r="GSO4" s="89"/>
      <c r="GSQ4" s="89"/>
      <c r="GST4" s="89"/>
      <c r="GSW4" s="89"/>
      <c r="GTH4" s="89"/>
      <c r="GTJ4" s="89"/>
      <c r="GTV4" s="89"/>
      <c r="GTY4" s="89"/>
      <c r="GUG4" s="89"/>
      <c r="GVA4" s="89"/>
      <c r="GVC4" s="89"/>
      <c r="GVD4" s="89"/>
      <c r="GVE4" s="89"/>
      <c r="GVF4" s="89"/>
      <c r="GVG4" s="89"/>
      <c r="GVH4" s="89"/>
      <c r="GVZ4" s="89"/>
      <c r="GWA4" s="89"/>
      <c r="GWD4" s="89"/>
      <c r="GWG4" s="89"/>
      <c r="GWI4" s="89"/>
      <c r="GWK4" s="89"/>
      <c r="GWN4" s="89"/>
      <c r="GWQ4" s="89"/>
      <c r="GWT4" s="89"/>
      <c r="GWZ4" s="89"/>
      <c r="GXC4" s="89"/>
      <c r="GXF4" s="89"/>
      <c r="GXK4" s="89"/>
      <c r="GXY4" s="89"/>
      <c r="GXZ4" s="89"/>
      <c r="GYA4" s="89"/>
      <c r="GYB4" s="89"/>
      <c r="GYC4" s="89"/>
      <c r="GYD4" s="89"/>
      <c r="GYE4" s="89"/>
      <c r="GYF4" s="89"/>
      <c r="GYG4" s="89"/>
      <c r="GYH4" s="89"/>
      <c r="GYI4" s="89"/>
      <c r="GYJ4" s="89"/>
      <c r="GYK4" s="89"/>
      <c r="GYL4" s="89"/>
      <c r="GYM4" s="89"/>
      <c r="GYN4" s="89"/>
      <c r="GYO4" s="89"/>
      <c r="GYP4" s="89"/>
      <c r="GYQ4" s="89"/>
      <c r="GYR4" s="89"/>
      <c r="GYS4" s="89"/>
      <c r="GYT4" s="89"/>
      <c r="GYU4" s="89"/>
      <c r="GYV4" s="89"/>
      <c r="GYW4" s="89"/>
      <c r="GYX4" s="89"/>
      <c r="GYY4" s="89"/>
      <c r="GYZ4" s="89"/>
      <c r="GZA4" s="89"/>
      <c r="GZB4" s="89"/>
      <c r="GZC4" s="89"/>
      <c r="GZD4" s="89"/>
      <c r="GZE4" s="89"/>
      <c r="GZF4" s="89"/>
      <c r="GZG4" s="89"/>
      <c r="GZH4" s="89"/>
      <c r="GZI4" s="89"/>
      <c r="GZJ4" s="89"/>
      <c r="GZK4" s="89"/>
      <c r="GZN4" s="89"/>
      <c r="GZQ4" s="89"/>
      <c r="GZT4" s="89"/>
      <c r="GZW4" s="89"/>
      <c r="GZZ4" s="89"/>
      <c r="HAL4" s="89"/>
      <c r="HAO4" s="89"/>
      <c r="HAR4" s="89"/>
      <c r="HAU4" s="89"/>
      <c r="HBA4" s="89"/>
      <c r="HBD4" s="89"/>
      <c r="HBJ4" s="89"/>
      <c r="HBM4" s="89"/>
      <c r="HBP4" s="89"/>
      <c r="HBS4" s="89"/>
      <c r="HBY4" s="89"/>
      <c r="HCB4" s="89"/>
      <c r="HCH4" s="89"/>
      <c r="HCJ4" s="89"/>
      <c r="HCK4" s="89"/>
      <c r="HCM4" s="89"/>
      <c r="HCP4" s="89"/>
      <c r="HCS4" s="89"/>
      <c r="HDD4" s="89"/>
      <c r="HDF4" s="89"/>
      <c r="HDR4" s="89"/>
      <c r="HDU4" s="89"/>
      <c r="HEC4" s="89"/>
      <c r="HEW4" s="89"/>
      <c r="HEY4" s="89"/>
      <c r="HEZ4" s="89"/>
      <c r="HFA4" s="89"/>
      <c r="HFB4" s="89"/>
      <c r="HFC4" s="89"/>
      <c r="HFD4" s="89"/>
      <c r="HFV4" s="89"/>
      <c r="HFW4" s="89"/>
      <c r="HFZ4" s="89"/>
      <c r="HGC4" s="89"/>
      <c r="HGE4" s="89"/>
      <c r="HGG4" s="89"/>
      <c r="HGJ4" s="89"/>
      <c r="HGM4" s="89"/>
      <c r="HGP4" s="89"/>
      <c r="HGV4" s="89"/>
      <c r="HGY4" s="89"/>
      <c r="HHB4" s="89"/>
      <c r="HHG4" s="89"/>
      <c r="HHU4" s="89"/>
      <c r="HHV4" s="89"/>
      <c r="HHW4" s="89"/>
      <c r="HHX4" s="89"/>
      <c r="HHY4" s="89"/>
      <c r="HHZ4" s="89"/>
      <c r="HIA4" s="89"/>
      <c r="HIB4" s="89"/>
      <c r="HIC4" s="89"/>
      <c r="HID4" s="89"/>
      <c r="HIE4" s="89"/>
      <c r="HIF4" s="89"/>
      <c r="HIG4" s="89"/>
      <c r="HIH4" s="89"/>
      <c r="HII4" s="89"/>
      <c r="HIJ4" s="89"/>
      <c r="HIK4" s="89"/>
      <c r="HIL4" s="89"/>
      <c r="HIM4" s="89"/>
      <c r="HIN4" s="89"/>
      <c r="HIO4" s="89"/>
      <c r="HIP4" s="89"/>
      <c r="HIQ4" s="89"/>
      <c r="HIR4" s="89"/>
      <c r="HIS4" s="89"/>
      <c r="HIT4" s="89"/>
      <c r="HIU4" s="89"/>
      <c r="HIV4" s="89"/>
      <c r="HIW4" s="89"/>
      <c r="HIX4" s="89"/>
      <c r="HIY4" s="89"/>
      <c r="HIZ4" s="89"/>
      <c r="HJA4" s="89"/>
      <c r="HJB4" s="89"/>
      <c r="HJC4" s="89"/>
      <c r="HJD4" s="89"/>
      <c r="HJE4" s="89"/>
      <c r="HJF4" s="89"/>
      <c r="HJG4" s="89"/>
      <c r="HJJ4" s="89"/>
      <c r="HJM4" s="89"/>
      <c r="HJP4" s="89"/>
      <c r="HJS4" s="89"/>
      <c r="HJV4" s="89"/>
      <c r="HKH4" s="89"/>
      <c r="HKK4" s="89"/>
      <c r="HKN4" s="89"/>
      <c r="HKQ4" s="89"/>
      <c r="HKW4" s="89"/>
      <c r="HKZ4" s="89"/>
      <c r="HLF4" s="89"/>
      <c r="HLI4" s="89"/>
      <c r="HLL4" s="89"/>
      <c r="HLO4" s="89"/>
      <c r="HLU4" s="89"/>
      <c r="HLX4" s="89"/>
      <c r="HMD4" s="89"/>
      <c r="HMF4" s="89"/>
      <c r="HMG4" s="89"/>
      <c r="HMI4" s="89"/>
      <c r="HML4" s="89"/>
      <c r="HMO4" s="89"/>
      <c r="HMZ4" s="89"/>
      <c r="HNB4" s="89"/>
      <c r="HNN4" s="89"/>
      <c r="HNQ4" s="89"/>
      <c r="HNY4" s="89"/>
      <c r="HOS4" s="89"/>
      <c r="HOU4" s="89"/>
      <c r="HOV4" s="89"/>
      <c r="HOW4" s="89"/>
      <c r="HOX4" s="89"/>
      <c r="HOY4" s="89"/>
      <c r="HOZ4" s="89"/>
      <c r="HPR4" s="89"/>
      <c r="HPS4" s="89"/>
      <c r="HPV4" s="89"/>
      <c r="HPY4" s="89"/>
      <c r="HQA4" s="89"/>
      <c r="HQC4" s="89"/>
      <c r="HQF4" s="89"/>
      <c r="HQI4" s="89"/>
      <c r="HQL4" s="89"/>
      <c r="HQR4" s="89"/>
      <c r="HQU4" s="89"/>
      <c r="HQX4" s="89"/>
      <c r="HRC4" s="89"/>
      <c r="HRQ4" s="89"/>
      <c r="HRR4" s="89"/>
      <c r="HRS4" s="89"/>
      <c r="HRT4" s="89"/>
      <c r="HRU4" s="89"/>
      <c r="HRV4" s="89"/>
      <c r="HRW4" s="89"/>
      <c r="HRX4" s="89"/>
      <c r="HRY4" s="89"/>
      <c r="HRZ4" s="89"/>
      <c r="HSA4" s="89"/>
      <c r="HSB4" s="89"/>
      <c r="HSC4" s="89"/>
      <c r="HSD4" s="89"/>
      <c r="HSE4" s="89"/>
      <c r="HSF4" s="89"/>
      <c r="HSG4" s="89"/>
      <c r="HSH4" s="89"/>
      <c r="HSI4" s="89"/>
      <c r="HSJ4" s="89"/>
      <c r="HSK4" s="89"/>
      <c r="HSL4" s="89"/>
      <c r="HSM4" s="89"/>
      <c r="HSN4" s="89"/>
      <c r="HSO4" s="89"/>
      <c r="HSP4" s="89"/>
      <c r="HSQ4" s="89"/>
      <c r="HSR4" s="89"/>
      <c r="HSS4" s="89"/>
      <c r="HST4" s="89"/>
      <c r="HSU4" s="89"/>
      <c r="HSV4" s="89"/>
      <c r="HSW4" s="89"/>
      <c r="HSX4" s="89"/>
      <c r="HSY4" s="89"/>
      <c r="HSZ4" s="89"/>
      <c r="HTA4" s="89"/>
      <c r="HTB4" s="89"/>
      <c r="HTC4" s="89"/>
      <c r="HTF4" s="89"/>
      <c r="HTI4" s="89"/>
      <c r="HTL4" s="89"/>
      <c r="HTO4" s="89"/>
      <c r="HTR4" s="89"/>
      <c r="HUD4" s="89"/>
      <c r="HUG4" s="89"/>
      <c r="HUJ4" s="89"/>
      <c r="HUM4" s="89"/>
      <c r="HUS4" s="89"/>
      <c r="HUV4" s="89"/>
      <c r="HVB4" s="89"/>
      <c r="HVE4" s="89"/>
      <c r="HVH4" s="89"/>
      <c r="HVK4" s="89"/>
      <c r="HVQ4" s="89"/>
      <c r="HVT4" s="89"/>
      <c r="HVZ4" s="89"/>
      <c r="HWB4" s="89"/>
      <c r="HWC4" s="89"/>
      <c r="HWE4" s="89"/>
      <c r="HWH4" s="89"/>
      <c r="HWK4" s="89"/>
      <c r="HWV4" s="89"/>
      <c r="HWX4" s="89"/>
      <c r="HXJ4" s="89"/>
      <c r="HXM4" s="89"/>
      <c r="HXU4" s="89"/>
      <c r="HYO4" s="89"/>
      <c r="HYQ4" s="89"/>
      <c r="HYR4" s="89"/>
      <c r="HYS4" s="89"/>
      <c r="HYT4" s="89"/>
      <c r="HYU4" s="89"/>
      <c r="HYV4" s="89"/>
      <c r="HZN4" s="89"/>
      <c r="HZO4" s="89"/>
      <c r="HZR4" s="89"/>
      <c r="HZU4" s="89"/>
      <c r="HZW4" s="89"/>
      <c r="HZY4" s="89"/>
      <c r="IAB4" s="89"/>
      <c r="IAE4" s="89"/>
      <c r="IAH4" s="89"/>
      <c r="IAN4" s="89"/>
      <c r="IAQ4" s="89"/>
      <c r="IAT4" s="89"/>
      <c r="IAY4" s="89"/>
      <c r="IBM4" s="89"/>
      <c r="IBN4" s="89"/>
      <c r="IBO4" s="89"/>
      <c r="IBP4" s="89"/>
      <c r="IBQ4" s="89"/>
      <c r="IBR4" s="89"/>
      <c r="IBS4" s="89"/>
      <c r="IBT4" s="89"/>
      <c r="IBU4" s="89"/>
      <c r="IBV4" s="89"/>
      <c r="IBW4" s="89"/>
      <c r="IBX4" s="89"/>
      <c r="IBY4" s="89"/>
      <c r="IBZ4" s="89"/>
      <c r="ICA4" s="89"/>
      <c r="ICB4" s="89"/>
      <c r="ICC4" s="89"/>
      <c r="ICD4" s="89"/>
      <c r="ICE4" s="89"/>
      <c r="ICF4" s="89"/>
      <c r="ICG4" s="89"/>
      <c r="ICH4" s="89"/>
      <c r="ICI4" s="89"/>
      <c r="ICJ4" s="89"/>
      <c r="ICK4" s="89"/>
      <c r="ICL4" s="89"/>
      <c r="ICM4" s="89"/>
      <c r="ICN4" s="89"/>
      <c r="ICO4" s="89"/>
      <c r="ICP4" s="89"/>
      <c r="ICQ4" s="89"/>
      <c r="ICR4" s="89"/>
      <c r="ICS4" s="89"/>
      <c r="ICT4" s="89"/>
      <c r="ICU4" s="89"/>
      <c r="ICV4" s="89"/>
      <c r="ICW4" s="89"/>
      <c r="ICX4" s="89"/>
      <c r="ICY4" s="89"/>
      <c r="IDB4" s="89"/>
      <c r="IDE4" s="89"/>
      <c r="IDH4" s="89"/>
      <c r="IDK4" s="89"/>
      <c r="IDN4" s="89"/>
      <c r="IDZ4" s="89"/>
      <c r="IEC4" s="89"/>
      <c r="IEF4" s="89"/>
      <c r="IEI4" s="89"/>
      <c r="IEO4" s="89"/>
      <c r="IER4" s="89"/>
      <c r="IEX4" s="89"/>
      <c r="IFA4" s="89"/>
      <c r="IFD4" s="89"/>
      <c r="IFG4" s="89"/>
      <c r="IFM4" s="89"/>
      <c r="IFP4" s="89"/>
      <c r="IFV4" s="89"/>
      <c r="IFX4" s="89"/>
      <c r="IFY4" s="89"/>
      <c r="IGA4" s="89"/>
      <c r="IGD4" s="89"/>
      <c r="IGG4" s="89"/>
      <c r="IGR4" s="89"/>
      <c r="IGT4" s="89"/>
      <c r="IHF4" s="89"/>
      <c r="IHI4" s="89"/>
      <c r="IHQ4" s="89"/>
      <c r="IIK4" s="89"/>
      <c r="IIM4" s="89"/>
      <c r="IIN4" s="89"/>
      <c r="IIO4" s="89"/>
      <c r="IIP4" s="89"/>
      <c r="IIQ4" s="89"/>
      <c r="IIR4" s="89"/>
      <c r="IJJ4" s="89"/>
      <c r="IJK4" s="89"/>
      <c r="IJN4" s="89"/>
      <c r="IJQ4" s="89"/>
      <c r="IJS4" s="89"/>
      <c r="IJU4" s="89"/>
      <c r="IJX4" s="89"/>
      <c r="IKA4" s="89"/>
      <c r="IKD4" s="89"/>
      <c r="IKJ4" s="89"/>
      <c r="IKM4" s="89"/>
      <c r="IKP4" s="89"/>
      <c r="IKU4" s="89"/>
      <c r="ILI4" s="89"/>
      <c r="ILJ4" s="89"/>
      <c r="ILK4" s="89"/>
      <c r="ILL4" s="89"/>
      <c r="ILM4" s="89"/>
      <c r="ILN4" s="89"/>
      <c r="ILO4" s="89"/>
      <c r="ILP4" s="89"/>
      <c r="ILQ4" s="89"/>
      <c r="ILR4" s="89"/>
      <c r="ILS4" s="89"/>
      <c r="ILT4" s="89"/>
      <c r="ILU4" s="89"/>
      <c r="ILV4" s="89"/>
      <c r="ILW4" s="89"/>
      <c r="ILX4" s="89"/>
      <c r="ILY4" s="89"/>
      <c r="ILZ4" s="89"/>
      <c r="IMA4" s="89"/>
      <c r="IMB4" s="89"/>
      <c r="IMC4" s="89"/>
      <c r="IMD4" s="89"/>
      <c r="IME4" s="89"/>
      <c r="IMF4" s="89"/>
      <c r="IMG4" s="89"/>
      <c r="IMH4" s="89"/>
      <c r="IMI4" s="89"/>
      <c r="IMJ4" s="89"/>
      <c r="IMK4" s="89"/>
      <c r="IML4" s="89"/>
      <c r="IMM4" s="89"/>
      <c r="IMN4" s="89"/>
      <c r="IMO4" s="89"/>
      <c r="IMP4" s="89"/>
      <c r="IMQ4" s="89"/>
      <c r="IMR4" s="89"/>
      <c r="IMS4" s="89"/>
      <c r="IMT4" s="89"/>
      <c r="IMU4" s="89"/>
      <c r="IMX4" s="89"/>
      <c r="INA4" s="89"/>
      <c r="IND4" s="89"/>
      <c r="ING4" s="89"/>
      <c r="INJ4" s="89"/>
      <c r="INV4" s="89"/>
      <c r="INY4" s="89"/>
      <c r="IOB4" s="89"/>
      <c r="IOE4" s="89"/>
      <c r="IOK4" s="89"/>
      <c r="ION4" s="89"/>
      <c r="IOT4" s="89"/>
      <c r="IOW4" s="89"/>
      <c r="IOZ4" s="89"/>
      <c r="IPC4" s="89"/>
      <c r="IPI4" s="89"/>
      <c r="IPL4" s="89"/>
      <c r="IPR4" s="89"/>
      <c r="IPT4" s="89"/>
      <c r="IPU4" s="89"/>
      <c r="IPW4" s="89"/>
      <c r="IPZ4" s="89"/>
      <c r="IQC4" s="89"/>
      <c r="IQN4" s="89"/>
      <c r="IQP4" s="89"/>
      <c r="IRB4" s="89"/>
      <c r="IRE4" s="89"/>
      <c r="IRM4" s="89"/>
      <c r="ISG4" s="89"/>
      <c r="ISI4" s="89"/>
      <c r="ISJ4" s="89"/>
      <c r="ISK4" s="89"/>
      <c r="ISL4" s="89"/>
      <c r="ISM4" s="89"/>
      <c r="ISN4" s="89"/>
      <c r="ITF4" s="89"/>
      <c r="ITG4" s="89"/>
      <c r="ITJ4" s="89"/>
      <c r="ITM4" s="89"/>
      <c r="ITO4" s="89"/>
      <c r="ITQ4" s="89"/>
      <c r="ITT4" s="89"/>
      <c r="ITW4" s="89"/>
      <c r="ITZ4" s="89"/>
      <c r="IUF4" s="89"/>
      <c r="IUI4" s="89"/>
      <c r="IUL4" s="89"/>
      <c r="IUQ4" s="89"/>
      <c r="IVE4" s="89"/>
      <c r="IVF4" s="89"/>
      <c r="IVG4" s="89"/>
      <c r="IVH4" s="89"/>
      <c r="IVI4" s="89"/>
      <c r="IVJ4" s="89"/>
      <c r="IVK4" s="89"/>
      <c r="IVL4" s="89"/>
      <c r="IVM4" s="89"/>
      <c r="IVN4" s="89"/>
      <c r="IVO4" s="89"/>
      <c r="IVP4" s="89"/>
      <c r="IVQ4" s="89"/>
      <c r="IVR4" s="89"/>
      <c r="IVS4" s="89"/>
      <c r="IVT4" s="89"/>
      <c r="IVU4" s="89"/>
      <c r="IVV4" s="89"/>
      <c r="IVW4" s="89"/>
      <c r="IVX4" s="89"/>
      <c r="IVY4" s="89"/>
      <c r="IVZ4" s="89"/>
      <c r="IWA4" s="89"/>
      <c r="IWB4" s="89"/>
      <c r="IWC4" s="89"/>
      <c r="IWD4" s="89"/>
      <c r="IWE4" s="89"/>
      <c r="IWF4" s="89"/>
      <c r="IWG4" s="89"/>
      <c r="IWH4" s="89"/>
      <c r="IWI4" s="89"/>
      <c r="IWJ4" s="89"/>
      <c r="IWK4" s="89"/>
      <c r="IWL4" s="89"/>
      <c r="IWM4" s="89"/>
      <c r="IWN4" s="89"/>
      <c r="IWO4" s="89"/>
      <c r="IWP4" s="89"/>
      <c r="IWQ4" s="89"/>
      <c r="IWT4" s="89"/>
      <c r="IWW4" s="89"/>
      <c r="IWZ4" s="89"/>
      <c r="IXC4" s="89"/>
      <c r="IXF4" s="89"/>
      <c r="IXR4" s="89"/>
      <c r="IXU4" s="89"/>
      <c r="IXX4" s="89"/>
      <c r="IYA4" s="89"/>
      <c r="IYG4" s="89"/>
      <c r="IYJ4" s="89"/>
      <c r="IYP4" s="89"/>
      <c r="IYS4" s="89"/>
      <c r="IYV4" s="89"/>
      <c r="IYY4" s="89"/>
      <c r="IZE4" s="89"/>
      <c r="IZH4" s="89"/>
      <c r="IZN4" s="89"/>
      <c r="IZP4" s="89"/>
      <c r="IZQ4" s="89"/>
      <c r="IZS4" s="89"/>
      <c r="IZV4" s="89"/>
      <c r="IZY4" s="89"/>
      <c r="JAJ4" s="89"/>
      <c r="JAL4" s="89"/>
      <c r="JAX4" s="89"/>
      <c r="JBA4" s="89"/>
      <c r="JBI4" s="89"/>
      <c r="JCC4" s="89"/>
      <c r="JCE4" s="89"/>
      <c r="JCF4" s="89"/>
      <c r="JCG4" s="89"/>
      <c r="JCH4" s="89"/>
      <c r="JCI4" s="89"/>
      <c r="JCJ4" s="89"/>
      <c r="JDB4" s="89"/>
      <c r="JDC4" s="89"/>
      <c r="JDF4" s="89"/>
      <c r="JDI4" s="89"/>
      <c r="JDK4" s="89"/>
      <c r="JDM4" s="89"/>
      <c r="JDP4" s="89"/>
      <c r="JDS4" s="89"/>
      <c r="JDV4" s="89"/>
      <c r="JEB4" s="89"/>
      <c r="JEE4" s="89"/>
      <c r="JEH4" s="89"/>
      <c r="JEM4" s="89"/>
      <c r="JFA4" s="89"/>
      <c r="JFB4" s="89"/>
      <c r="JFC4" s="89"/>
      <c r="JFD4" s="89"/>
      <c r="JFE4" s="89"/>
      <c r="JFF4" s="89"/>
      <c r="JFG4" s="89"/>
      <c r="JFH4" s="89"/>
      <c r="JFI4" s="89"/>
      <c r="JFJ4" s="89"/>
      <c r="JFK4" s="89"/>
      <c r="JFL4" s="89"/>
      <c r="JFM4" s="89"/>
      <c r="JFN4" s="89"/>
      <c r="JFO4" s="89"/>
      <c r="JFP4" s="89"/>
      <c r="JFQ4" s="89"/>
      <c r="JFR4" s="89"/>
      <c r="JFS4" s="89"/>
      <c r="JFT4" s="89"/>
      <c r="JFU4" s="89"/>
      <c r="JFV4" s="89"/>
      <c r="JFW4" s="89"/>
      <c r="JFX4" s="89"/>
      <c r="JFY4" s="89"/>
      <c r="JFZ4" s="89"/>
      <c r="JGA4" s="89"/>
      <c r="JGB4" s="89"/>
      <c r="JGC4" s="89"/>
      <c r="JGD4" s="89"/>
      <c r="JGE4" s="89"/>
      <c r="JGF4" s="89"/>
      <c r="JGG4" s="89"/>
      <c r="JGH4" s="89"/>
      <c r="JGI4" s="89"/>
      <c r="JGJ4" s="89"/>
      <c r="JGK4" s="89"/>
      <c r="JGL4" s="89"/>
      <c r="JGM4" s="89"/>
      <c r="JGP4" s="89"/>
      <c r="JGS4" s="89"/>
      <c r="JGV4" s="89"/>
      <c r="JGY4" s="89"/>
      <c r="JHB4" s="89"/>
      <c r="JHN4" s="89"/>
      <c r="JHQ4" s="89"/>
      <c r="JHT4" s="89"/>
      <c r="JHW4" s="89"/>
      <c r="JIC4" s="89"/>
      <c r="JIF4" s="89"/>
      <c r="JIL4" s="89"/>
      <c r="JIO4" s="89"/>
      <c r="JIR4" s="89"/>
      <c r="JIU4" s="89"/>
      <c r="JJA4" s="89"/>
      <c r="JJD4" s="89"/>
      <c r="JJJ4" s="89"/>
      <c r="JJL4" s="89"/>
      <c r="JJM4" s="89"/>
      <c r="JJO4" s="89"/>
      <c r="JJR4" s="89"/>
      <c r="JJU4" s="89"/>
      <c r="JKF4" s="89"/>
      <c r="JKH4" s="89"/>
      <c r="JKT4" s="89"/>
      <c r="JKW4" s="89"/>
      <c r="JLE4" s="89"/>
      <c r="JLY4" s="89"/>
      <c r="JMA4" s="89"/>
      <c r="JMB4" s="89"/>
      <c r="JMC4" s="89"/>
      <c r="JMD4" s="89"/>
      <c r="JME4" s="89"/>
      <c r="JMF4" s="89"/>
      <c r="JMX4" s="89"/>
      <c r="JMY4" s="89"/>
      <c r="JNB4" s="89"/>
      <c r="JNE4" s="89"/>
      <c r="JNG4" s="89"/>
      <c r="JNI4" s="89"/>
      <c r="JNL4" s="89"/>
      <c r="JNO4" s="89"/>
      <c r="JNR4" s="89"/>
      <c r="JNX4" s="89"/>
      <c r="JOA4" s="89"/>
      <c r="JOD4" s="89"/>
      <c r="JOI4" s="89"/>
      <c r="JOW4" s="89"/>
      <c r="JOX4" s="89"/>
      <c r="JOY4" s="89"/>
      <c r="JOZ4" s="89"/>
      <c r="JPA4" s="89"/>
      <c r="JPB4" s="89"/>
      <c r="JPC4" s="89"/>
      <c r="JPD4" s="89"/>
      <c r="JPE4" s="89"/>
      <c r="JPF4" s="89"/>
      <c r="JPG4" s="89"/>
      <c r="JPH4" s="89"/>
      <c r="JPI4" s="89"/>
      <c r="JPJ4" s="89"/>
      <c r="JPK4" s="89"/>
      <c r="JPL4" s="89"/>
      <c r="JPM4" s="89"/>
      <c r="JPN4" s="89"/>
      <c r="JPO4" s="89"/>
      <c r="JPP4" s="89"/>
      <c r="JPQ4" s="89"/>
      <c r="JPR4" s="89"/>
      <c r="JPS4" s="89"/>
      <c r="JPT4" s="89"/>
      <c r="JPU4" s="89"/>
      <c r="JPV4" s="89"/>
      <c r="JPW4" s="89"/>
      <c r="JPX4" s="89"/>
      <c r="JPY4" s="89"/>
      <c r="JPZ4" s="89"/>
      <c r="JQA4" s="89"/>
      <c r="JQB4" s="89"/>
      <c r="JQC4" s="89"/>
      <c r="JQD4" s="89"/>
      <c r="JQE4" s="89"/>
      <c r="JQF4" s="89"/>
      <c r="JQG4" s="89"/>
      <c r="JQH4" s="89"/>
      <c r="JQI4" s="89"/>
      <c r="JQL4" s="89"/>
      <c r="JQO4" s="89"/>
      <c r="JQR4" s="89"/>
      <c r="JQU4" s="89"/>
      <c r="JQX4" s="89"/>
      <c r="JRJ4" s="89"/>
      <c r="JRM4" s="89"/>
      <c r="JRP4" s="89"/>
      <c r="JRS4" s="89"/>
      <c r="JRY4" s="89"/>
      <c r="JSB4" s="89"/>
      <c r="JSH4" s="89"/>
      <c r="JSK4" s="89"/>
      <c r="JSN4" s="89"/>
      <c r="JSQ4" s="89"/>
      <c r="JSW4" s="89"/>
      <c r="JSZ4" s="89"/>
      <c r="JTF4" s="89"/>
      <c r="JTH4" s="89"/>
      <c r="JTI4" s="89"/>
      <c r="JTK4" s="89"/>
      <c r="JTN4" s="89"/>
      <c r="JTQ4" s="89"/>
      <c r="JUB4" s="89"/>
      <c r="JUD4" s="89"/>
      <c r="JUP4" s="89"/>
      <c r="JUS4" s="89"/>
      <c r="JVA4" s="89"/>
      <c r="JVU4" s="89"/>
      <c r="JVW4" s="89"/>
      <c r="JVX4" s="89"/>
      <c r="JVY4" s="89"/>
      <c r="JVZ4" s="89"/>
      <c r="JWA4" s="89"/>
      <c r="JWB4" s="89"/>
      <c r="JWT4" s="89"/>
      <c r="JWU4" s="89"/>
      <c r="JWX4" s="89"/>
      <c r="JXA4" s="89"/>
      <c r="JXC4" s="89"/>
      <c r="JXE4" s="89"/>
      <c r="JXH4" s="89"/>
      <c r="JXK4" s="89"/>
      <c r="JXN4" s="89"/>
      <c r="JXT4" s="89"/>
      <c r="JXW4" s="89"/>
      <c r="JXZ4" s="89"/>
      <c r="JYE4" s="89"/>
      <c r="JYS4" s="89"/>
      <c r="JYT4" s="89"/>
      <c r="JYU4" s="89"/>
      <c r="JYV4" s="89"/>
      <c r="JYW4" s="89"/>
      <c r="JYX4" s="89"/>
      <c r="JYY4" s="89"/>
      <c r="JYZ4" s="89"/>
      <c r="JZA4" s="89"/>
      <c r="JZB4" s="89"/>
      <c r="JZC4" s="89"/>
      <c r="JZD4" s="89"/>
      <c r="JZE4" s="89"/>
      <c r="JZF4" s="89"/>
      <c r="JZG4" s="89"/>
      <c r="JZH4" s="89"/>
      <c r="JZI4" s="89"/>
      <c r="JZJ4" s="89"/>
      <c r="JZK4" s="89"/>
      <c r="JZL4" s="89"/>
      <c r="JZM4" s="89"/>
      <c r="JZN4" s="89"/>
      <c r="JZO4" s="89"/>
      <c r="JZP4" s="89"/>
      <c r="JZQ4" s="89"/>
      <c r="JZR4" s="89"/>
      <c r="JZS4" s="89"/>
      <c r="JZT4" s="89"/>
      <c r="JZU4" s="89"/>
      <c r="JZV4" s="89"/>
      <c r="JZW4" s="89"/>
      <c r="JZX4" s="89"/>
      <c r="JZY4" s="89"/>
      <c r="JZZ4" s="89"/>
      <c r="KAA4" s="89"/>
      <c r="KAB4" s="89"/>
      <c r="KAC4" s="89"/>
      <c r="KAD4" s="89"/>
      <c r="KAE4" s="89"/>
      <c r="KAH4" s="89"/>
      <c r="KAK4" s="89"/>
      <c r="KAN4" s="89"/>
      <c r="KAQ4" s="89"/>
      <c r="KAT4" s="89"/>
      <c r="KBF4" s="89"/>
      <c r="KBI4" s="89"/>
      <c r="KBL4" s="89"/>
      <c r="KBO4" s="89"/>
      <c r="KBU4" s="89"/>
      <c r="KBX4" s="89"/>
      <c r="KCD4" s="89"/>
      <c r="KCG4" s="89"/>
      <c r="KCJ4" s="89"/>
      <c r="KCM4" s="89"/>
      <c r="KCS4" s="89"/>
      <c r="KCV4" s="89"/>
      <c r="KDB4" s="89"/>
      <c r="KDD4" s="89"/>
      <c r="KDE4" s="89"/>
      <c r="KDG4" s="89"/>
      <c r="KDJ4" s="89"/>
      <c r="KDM4" s="89"/>
      <c r="KDX4" s="89"/>
      <c r="KDZ4" s="89"/>
      <c r="KEL4" s="89"/>
      <c r="KEO4" s="89"/>
      <c r="KEW4" s="89"/>
      <c r="KFQ4" s="89"/>
      <c r="KFS4" s="89"/>
      <c r="KFT4" s="89"/>
      <c r="KFU4" s="89"/>
      <c r="KFV4" s="89"/>
      <c r="KFW4" s="89"/>
      <c r="KFX4" s="89"/>
      <c r="KGP4" s="89"/>
      <c r="KGQ4" s="89"/>
      <c r="KGT4" s="89"/>
      <c r="KGW4" s="89"/>
      <c r="KGY4" s="89"/>
      <c r="KHA4" s="89"/>
      <c r="KHD4" s="89"/>
      <c r="KHG4" s="89"/>
      <c r="KHJ4" s="89"/>
      <c r="KHP4" s="89"/>
      <c r="KHS4" s="89"/>
      <c r="KHV4" s="89"/>
      <c r="KIA4" s="89"/>
      <c r="KIO4" s="89"/>
      <c r="KIP4" s="89"/>
      <c r="KIQ4" s="89"/>
      <c r="KIR4" s="89"/>
      <c r="KIS4" s="89"/>
      <c r="KIT4" s="89"/>
      <c r="KIU4" s="89"/>
      <c r="KIV4" s="89"/>
      <c r="KIW4" s="89"/>
      <c r="KIX4" s="89"/>
      <c r="KIY4" s="89"/>
      <c r="KIZ4" s="89"/>
      <c r="KJA4" s="89"/>
      <c r="KJB4" s="89"/>
      <c r="KJC4" s="89"/>
      <c r="KJD4" s="89"/>
      <c r="KJE4" s="89"/>
      <c r="KJF4" s="89"/>
      <c r="KJG4" s="89"/>
      <c r="KJH4" s="89"/>
      <c r="KJI4" s="89"/>
      <c r="KJJ4" s="89"/>
      <c r="KJK4" s="89"/>
      <c r="KJL4" s="89"/>
      <c r="KJM4" s="89"/>
      <c r="KJN4" s="89"/>
      <c r="KJO4" s="89"/>
      <c r="KJP4" s="89"/>
      <c r="KJQ4" s="89"/>
      <c r="KJR4" s="89"/>
      <c r="KJS4" s="89"/>
      <c r="KJT4" s="89"/>
      <c r="KJU4" s="89"/>
      <c r="KJV4" s="89"/>
      <c r="KJW4" s="89"/>
      <c r="KJX4" s="89"/>
      <c r="KJY4" s="89"/>
      <c r="KJZ4" s="89"/>
      <c r="KKA4" s="89"/>
      <c r="KKD4" s="89"/>
      <c r="KKG4" s="89"/>
      <c r="KKJ4" s="89"/>
      <c r="KKM4" s="89"/>
      <c r="KKP4" s="89"/>
      <c r="KLB4" s="89"/>
      <c r="KLE4" s="89"/>
      <c r="KLH4" s="89"/>
      <c r="KLK4" s="89"/>
      <c r="KLQ4" s="89"/>
      <c r="KLT4" s="89"/>
      <c r="KLZ4" s="89"/>
      <c r="KMC4" s="89"/>
      <c r="KMF4" s="89"/>
      <c r="KMI4" s="89"/>
      <c r="KMO4" s="89"/>
      <c r="KMR4" s="89"/>
      <c r="KMX4" s="89"/>
      <c r="KMZ4" s="89"/>
      <c r="KNA4" s="89"/>
      <c r="KNC4" s="89"/>
      <c r="KNF4" s="89"/>
      <c r="KNI4" s="89"/>
      <c r="KNT4" s="89"/>
      <c r="KNV4" s="89"/>
      <c r="KOH4" s="89"/>
      <c r="KOK4" s="89"/>
      <c r="KOS4" s="89"/>
      <c r="KPM4" s="89"/>
      <c r="KPO4" s="89"/>
      <c r="KPP4" s="89"/>
      <c r="KPQ4" s="89"/>
      <c r="KPR4" s="89"/>
      <c r="KPS4" s="89"/>
      <c r="KPT4" s="89"/>
      <c r="KQL4" s="89"/>
      <c r="KQM4" s="89"/>
      <c r="KQP4" s="89"/>
      <c r="KQS4" s="89"/>
      <c r="KQU4" s="89"/>
      <c r="KQW4" s="89"/>
      <c r="KQZ4" s="89"/>
      <c r="KRC4" s="89"/>
      <c r="KRF4" s="89"/>
      <c r="KRL4" s="89"/>
      <c r="KRO4" s="89"/>
      <c r="KRR4" s="89"/>
      <c r="KRW4" s="89"/>
      <c r="KSK4" s="89"/>
      <c r="KSL4" s="89"/>
      <c r="KSM4" s="89"/>
      <c r="KSN4" s="89"/>
      <c r="KSO4" s="89"/>
      <c r="KSP4" s="89"/>
      <c r="KSQ4" s="89"/>
      <c r="KSR4" s="89"/>
      <c r="KSS4" s="89"/>
      <c r="KST4" s="89"/>
      <c r="KSU4" s="89"/>
      <c r="KSV4" s="89"/>
      <c r="KSW4" s="89"/>
      <c r="KSX4" s="89"/>
      <c r="KSY4" s="89"/>
      <c r="KSZ4" s="89"/>
      <c r="KTA4" s="89"/>
      <c r="KTB4" s="89"/>
      <c r="KTC4" s="89"/>
      <c r="KTD4" s="89"/>
      <c r="KTE4" s="89"/>
      <c r="KTF4" s="89"/>
      <c r="KTG4" s="89"/>
      <c r="KTH4" s="89"/>
      <c r="KTI4" s="89"/>
      <c r="KTJ4" s="89"/>
      <c r="KTK4" s="89"/>
      <c r="KTL4" s="89"/>
      <c r="KTM4" s="89"/>
      <c r="KTN4" s="89"/>
      <c r="KTO4" s="89"/>
      <c r="KTP4" s="89"/>
      <c r="KTQ4" s="89"/>
      <c r="KTR4" s="89"/>
      <c r="KTS4" s="89"/>
      <c r="KTT4" s="89"/>
      <c r="KTU4" s="89"/>
      <c r="KTV4" s="89"/>
      <c r="KTW4" s="89"/>
      <c r="KTZ4" s="89"/>
      <c r="KUC4" s="89"/>
      <c r="KUF4" s="89"/>
      <c r="KUI4" s="89"/>
      <c r="KUL4" s="89"/>
      <c r="KUX4" s="89"/>
      <c r="KVA4" s="89"/>
      <c r="KVD4" s="89"/>
      <c r="KVG4" s="89"/>
      <c r="KVM4" s="89"/>
      <c r="KVP4" s="89"/>
      <c r="KVV4" s="89"/>
      <c r="KVY4" s="89"/>
      <c r="KWB4" s="89"/>
      <c r="KWE4" s="89"/>
      <c r="KWK4" s="89"/>
      <c r="KWN4" s="89"/>
      <c r="KWT4" s="89"/>
      <c r="KWV4" s="89"/>
      <c r="KWW4" s="89"/>
      <c r="KWY4" s="89"/>
      <c r="KXB4" s="89"/>
      <c r="KXE4" s="89"/>
      <c r="KXP4" s="89"/>
      <c r="KXR4" s="89"/>
      <c r="KYD4" s="89"/>
      <c r="KYG4" s="89"/>
      <c r="KYO4" s="89"/>
      <c r="KZI4" s="89"/>
      <c r="KZK4" s="89"/>
      <c r="KZL4" s="89"/>
      <c r="KZM4" s="89"/>
      <c r="KZN4" s="89"/>
      <c r="KZO4" s="89"/>
      <c r="KZP4" s="89"/>
      <c r="LAH4" s="89"/>
      <c r="LAI4" s="89"/>
      <c r="LAL4" s="89"/>
      <c r="LAO4" s="89"/>
      <c r="LAQ4" s="89"/>
      <c r="LAS4" s="89"/>
      <c r="LAV4" s="89"/>
      <c r="LAY4" s="89"/>
      <c r="LBB4" s="89"/>
      <c r="LBH4" s="89"/>
      <c r="LBK4" s="89"/>
      <c r="LBN4" s="89"/>
      <c r="LBS4" s="89"/>
      <c r="LCG4" s="89"/>
      <c r="LCH4" s="89"/>
      <c r="LCI4" s="89"/>
      <c r="LCJ4" s="89"/>
      <c r="LCK4" s="89"/>
      <c r="LCL4" s="89"/>
      <c r="LCM4" s="89"/>
      <c r="LCN4" s="89"/>
      <c r="LCO4" s="89"/>
      <c r="LCP4" s="89"/>
      <c r="LCQ4" s="89"/>
      <c r="LCR4" s="89"/>
      <c r="LCS4" s="89"/>
      <c r="LCT4" s="89"/>
      <c r="LCU4" s="89"/>
      <c r="LCV4" s="89"/>
      <c r="LCW4" s="89"/>
      <c r="LCX4" s="89"/>
      <c r="LCY4" s="89"/>
      <c r="LCZ4" s="89"/>
      <c r="LDA4" s="89"/>
      <c r="LDB4" s="89"/>
      <c r="LDC4" s="89"/>
      <c r="LDD4" s="89"/>
      <c r="LDE4" s="89"/>
      <c r="LDF4" s="89"/>
      <c r="LDG4" s="89"/>
      <c r="LDH4" s="89"/>
      <c r="LDI4" s="89"/>
      <c r="LDJ4" s="89"/>
      <c r="LDK4" s="89"/>
      <c r="LDL4" s="89"/>
      <c r="LDM4" s="89"/>
      <c r="LDN4" s="89"/>
      <c r="LDO4" s="89"/>
      <c r="LDP4" s="89"/>
      <c r="LDQ4" s="89"/>
      <c r="LDR4" s="89"/>
      <c r="LDS4" s="89"/>
      <c r="LDV4" s="89"/>
      <c r="LDY4" s="89"/>
      <c r="LEB4" s="89"/>
      <c r="LEE4" s="89"/>
      <c r="LEH4" s="89"/>
      <c r="LET4" s="89"/>
      <c r="LEW4" s="89"/>
      <c r="LEZ4" s="89"/>
      <c r="LFC4" s="89"/>
      <c r="LFI4" s="89"/>
      <c r="LFL4" s="89"/>
      <c r="LFR4" s="89"/>
      <c r="LFU4" s="89"/>
      <c r="LFX4" s="89"/>
      <c r="LGA4" s="89"/>
      <c r="LGG4" s="89"/>
      <c r="LGJ4" s="89"/>
      <c r="LGP4" s="89"/>
      <c r="LGR4" s="89"/>
      <c r="LGS4" s="89"/>
      <c r="LGU4" s="89"/>
      <c r="LGX4" s="89"/>
      <c r="LHA4" s="89"/>
      <c r="LHL4" s="89"/>
      <c r="LHN4" s="89"/>
      <c r="LHZ4" s="89"/>
      <c r="LIC4" s="89"/>
      <c r="LIK4" s="89"/>
      <c r="LJE4" s="89"/>
      <c r="LJG4" s="89"/>
      <c r="LJH4" s="89"/>
      <c r="LJI4" s="89"/>
      <c r="LJJ4" s="89"/>
      <c r="LJK4" s="89"/>
      <c r="LJL4" s="89"/>
      <c r="LKD4" s="89"/>
      <c r="LKE4" s="89"/>
      <c r="LKH4" s="89"/>
      <c r="LKK4" s="89"/>
      <c r="LKM4" s="89"/>
      <c r="LKO4" s="89"/>
      <c r="LKR4" s="89"/>
      <c r="LKU4" s="89"/>
      <c r="LKX4" s="89"/>
      <c r="LLD4" s="89"/>
      <c r="LLG4" s="89"/>
      <c r="LLJ4" s="89"/>
      <c r="LLO4" s="89"/>
      <c r="LMC4" s="89"/>
      <c r="LMD4" s="89"/>
      <c r="LME4" s="89"/>
      <c r="LMF4" s="89"/>
      <c r="LMG4" s="89"/>
      <c r="LMH4" s="89"/>
      <c r="LMI4" s="89"/>
      <c r="LMJ4" s="89"/>
      <c r="LMK4" s="89"/>
      <c r="LML4" s="89"/>
      <c r="LMM4" s="89"/>
      <c r="LMN4" s="89"/>
      <c r="LMO4" s="89"/>
      <c r="LMP4" s="89"/>
      <c r="LMQ4" s="89"/>
      <c r="LMR4" s="89"/>
      <c r="LMS4" s="89"/>
      <c r="LMT4" s="89"/>
      <c r="LMU4" s="89"/>
      <c r="LMV4" s="89"/>
      <c r="LMW4" s="89"/>
      <c r="LMX4" s="89"/>
      <c r="LMY4" s="89"/>
      <c r="LMZ4" s="89"/>
      <c r="LNA4" s="89"/>
      <c r="LNB4" s="89"/>
      <c r="LNC4" s="89"/>
      <c r="LND4" s="89"/>
      <c r="LNE4" s="89"/>
      <c r="LNF4" s="89"/>
      <c r="LNG4" s="89"/>
      <c r="LNH4" s="89"/>
      <c r="LNI4" s="89"/>
      <c r="LNJ4" s="89"/>
      <c r="LNK4" s="89"/>
      <c r="LNL4" s="89"/>
      <c r="LNM4" s="89"/>
      <c r="LNN4" s="89"/>
      <c r="LNO4" s="89"/>
      <c r="LNR4" s="89"/>
      <c r="LNU4" s="89"/>
      <c r="LNX4" s="89"/>
      <c r="LOA4" s="89"/>
      <c r="LOD4" s="89"/>
      <c r="LOP4" s="89"/>
      <c r="LOS4" s="89"/>
      <c r="LOV4" s="89"/>
      <c r="LOY4" s="89"/>
      <c r="LPE4" s="89"/>
      <c r="LPH4" s="89"/>
      <c r="LPN4" s="89"/>
      <c r="LPQ4" s="89"/>
      <c r="LPT4" s="89"/>
      <c r="LPW4" s="89"/>
      <c r="LQC4" s="89"/>
      <c r="LQF4" s="89"/>
      <c r="LQL4" s="89"/>
      <c r="LQN4" s="89"/>
      <c r="LQO4" s="89"/>
      <c r="LQQ4" s="89"/>
      <c r="LQT4" s="89"/>
      <c r="LQW4" s="89"/>
      <c r="LRH4" s="89"/>
      <c r="LRJ4" s="89"/>
      <c r="LRV4" s="89"/>
      <c r="LRY4" s="89"/>
      <c r="LSG4" s="89"/>
      <c r="LTA4" s="89"/>
      <c r="LTC4" s="89"/>
      <c r="LTD4" s="89"/>
      <c r="LTE4" s="89"/>
      <c r="LTF4" s="89"/>
      <c r="LTG4" s="89"/>
      <c r="LTH4" s="89"/>
      <c r="LTZ4" s="89"/>
      <c r="LUA4" s="89"/>
      <c r="LUD4" s="89"/>
      <c r="LUG4" s="89"/>
      <c r="LUI4" s="89"/>
      <c r="LUK4" s="89"/>
      <c r="LUN4" s="89"/>
      <c r="LUQ4" s="89"/>
      <c r="LUT4" s="89"/>
      <c r="LUZ4" s="89"/>
      <c r="LVC4" s="89"/>
      <c r="LVF4" s="89"/>
      <c r="LVK4" s="89"/>
      <c r="LVY4" s="89"/>
      <c r="LVZ4" s="89"/>
      <c r="LWA4" s="89"/>
      <c r="LWB4" s="89"/>
      <c r="LWC4" s="89"/>
      <c r="LWD4" s="89"/>
      <c r="LWE4" s="89"/>
      <c r="LWF4" s="89"/>
      <c r="LWG4" s="89"/>
      <c r="LWH4" s="89"/>
      <c r="LWI4" s="89"/>
      <c r="LWJ4" s="89"/>
      <c r="LWK4" s="89"/>
      <c r="LWL4" s="89"/>
      <c r="LWM4" s="89"/>
      <c r="LWN4" s="89"/>
      <c r="LWO4" s="89"/>
      <c r="LWP4" s="89"/>
      <c r="LWQ4" s="89"/>
      <c r="LWR4" s="89"/>
      <c r="LWS4" s="89"/>
      <c r="LWT4" s="89"/>
      <c r="LWU4" s="89"/>
      <c r="LWV4" s="89"/>
      <c r="LWW4" s="89"/>
      <c r="LWX4" s="89"/>
      <c r="LWY4" s="89"/>
      <c r="LWZ4" s="89"/>
      <c r="LXA4" s="89"/>
      <c r="LXB4" s="89"/>
      <c r="LXC4" s="89"/>
      <c r="LXD4" s="89"/>
      <c r="LXE4" s="89"/>
      <c r="LXF4" s="89"/>
      <c r="LXG4" s="89"/>
      <c r="LXH4" s="89"/>
      <c r="LXI4" s="89"/>
      <c r="LXJ4" s="89"/>
      <c r="LXK4" s="89"/>
      <c r="LXN4" s="89"/>
      <c r="LXQ4" s="89"/>
      <c r="LXT4" s="89"/>
      <c r="LXW4" s="89"/>
      <c r="LXZ4" s="89"/>
      <c r="LYL4" s="89"/>
      <c r="LYO4" s="89"/>
      <c r="LYR4" s="89"/>
      <c r="LYU4" s="89"/>
      <c r="LZA4" s="89"/>
      <c r="LZD4" s="89"/>
      <c r="LZJ4" s="89"/>
      <c r="LZM4" s="89"/>
      <c r="LZP4" s="89"/>
      <c r="LZS4" s="89"/>
      <c r="LZY4" s="89"/>
      <c r="MAB4" s="89"/>
      <c r="MAH4" s="89"/>
      <c r="MAJ4" s="89"/>
      <c r="MAK4" s="89"/>
      <c r="MAM4" s="89"/>
      <c r="MAP4" s="89"/>
      <c r="MAS4" s="89"/>
      <c r="MBD4" s="89"/>
      <c r="MBF4" s="89"/>
      <c r="MBR4" s="89"/>
      <c r="MBU4" s="89"/>
      <c r="MCC4" s="89"/>
      <c r="MCW4" s="89"/>
      <c r="MCY4" s="89"/>
      <c r="MCZ4" s="89"/>
      <c r="MDA4" s="89"/>
      <c r="MDB4" s="89"/>
      <c r="MDC4" s="89"/>
      <c r="MDD4" s="89"/>
      <c r="MDV4" s="89"/>
      <c r="MDW4" s="89"/>
      <c r="MDZ4" s="89"/>
      <c r="MEC4" s="89"/>
      <c r="MEE4" s="89"/>
      <c r="MEG4" s="89"/>
      <c r="MEJ4" s="89"/>
      <c r="MEM4" s="89"/>
      <c r="MEP4" s="89"/>
      <c r="MEV4" s="89"/>
      <c r="MEY4" s="89"/>
      <c r="MFB4" s="89"/>
      <c r="MFG4" s="89"/>
      <c r="MFU4" s="89"/>
      <c r="MFV4" s="89"/>
      <c r="MFW4" s="89"/>
      <c r="MFX4" s="89"/>
      <c r="MFY4" s="89"/>
      <c r="MFZ4" s="89"/>
      <c r="MGA4" s="89"/>
      <c r="MGB4" s="89"/>
      <c r="MGC4" s="89"/>
      <c r="MGD4" s="89"/>
      <c r="MGE4" s="89"/>
      <c r="MGF4" s="89"/>
      <c r="MGG4" s="89"/>
      <c r="MGH4" s="89"/>
      <c r="MGI4" s="89"/>
      <c r="MGJ4" s="89"/>
      <c r="MGK4" s="89"/>
      <c r="MGL4" s="89"/>
      <c r="MGM4" s="89"/>
      <c r="MGN4" s="89"/>
      <c r="MGO4" s="89"/>
      <c r="MGP4" s="89"/>
      <c r="MGQ4" s="89"/>
      <c r="MGR4" s="89"/>
      <c r="MGS4" s="89"/>
      <c r="MGT4" s="89"/>
      <c r="MGU4" s="89"/>
      <c r="MGV4" s="89"/>
      <c r="MGW4" s="89"/>
      <c r="MGX4" s="89"/>
      <c r="MGY4" s="89"/>
      <c r="MGZ4" s="89"/>
      <c r="MHA4" s="89"/>
      <c r="MHB4" s="89"/>
      <c r="MHC4" s="89"/>
      <c r="MHD4" s="89"/>
      <c r="MHE4" s="89"/>
      <c r="MHF4" s="89"/>
      <c r="MHG4" s="89"/>
      <c r="MHJ4" s="89"/>
      <c r="MHM4" s="89"/>
      <c r="MHP4" s="89"/>
      <c r="MHS4" s="89"/>
      <c r="MHV4" s="89"/>
      <c r="MIH4" s="89"/>
      <c r="MIK4" s="89"/>
      <c r="MIN4" s="89"/>
      <c r="MIQ4" s="89"/>
      <c r="MIW4" s="89"/>
      <c r="MIZ4" s="89"/>
      <c r="MJF4" s="89"/>
      <c r="MJI4" s="89"/>
      <c r="MJL4" s="89"/>
      <c r="MJO4" s="89"/>
      <c r="MJU4" s="89"/>
      <c r="MJX4" s="89"/>
      <c r="MKD4" s="89"/>
      <c r="MKF4" s="89"/>
      <c r="MKG4" s="89"/>
      <c r="MKI4" s="89"/>
      <c r="MKL4" s="89"/>
      <c r="MKO4" s="89"/>
      <c r="MKZ4" s="89"/>
      <c r="MLB4" s="89"/>
      <c r="MLN4" s="89"/>
      <c r="MLQ4" s="89"/>
      <c r="MLY4" s="89"/>
      <c r="MMS4" s="89"/>
      <c r="MMU4" s="89"/>
      <c r="MMV4" s="89"/>
      <c r="MMW4" s="89"/>
      <c r="MMX4" s="89"/>
      <c r="MMY4" s="89"/>
      <c r="MMZ4" s="89"/>
      <c r="MNR4" s="89"/>
      <c r="MNS4" s="89"/>
      <c r="MNV4" s="89"/>
      <c r="MNY4" s="89"/>
      <c r="MOA4" s="89"/>
      <c r="MOC4" s="89"/>
      <c r="MOF4" s="89"/>
      <c r="MOI4" s="89"/>
      <c r="MOL4" s="89"/>
      <c r="MOR4" s="89"/>
      <c r="MOU4" s="89"/>
      <c r="MOX4" s="89"/>
      <c r="MPC4" s="89"/>
      <c r="MPQ4" s="89"/>
      <c r="MPR4" s="89"/>
      <c r="MPS4" s="89"/>
      <c r="MPT4" s="89"/>
      <c r="MPU4" s="89"/>
      <c r="MPV4" s="89"/>
      <c r="MPW4" s="89"/>
      <c r="MPX4" s="89"/>
      <c r="MPY4" s="89"/>
      <c r="MPZ4" s="89"/>
      <c r="MQA4" s="89"/>
      <c r="MQB4" s="89"/>
      <c r="MQC4" s="89"/>
      <c r="MQD4" s="89"/>
      <c r="MQE4" s="89"/>
      <c r="MQF4" s="89"/>
      <c r="MQG4" s="89"/>
      <c r="MQH4" s="89"/>
      <c r="MQI4" s="89"/>
      <c r="MQJ4" s="89"/>
      <c r="MQK4" s="89"/>
      <c r="MQL4" s="89"/>
      <c r="MQM4" s="89"/>
      <c r="MQN4" s="89"/>
      <c r="MQO4" s="89"/>
      <c r="MQP4" s="89"/>
      <c r="MQQ4" s="89"/>
      <c r="MQR4" s="89"/>
      <c r="MQS4" s="89"/>
      <c r="MQT4" s="89"/>
      <c r="MQU4" s="89"/>
      <c r="MQV4" s="89"/>
      <c r="MQW4" s="89"/>
      <c r="MQX4" s="89"/>
      <c r="MQY4" s="89"/>
      <c r="MQZ4" s="89"/>
      <c r="MRA4" s="89"/>
      <c r="MRB4" s="89"/>
      <c r="MRC4" s="89"/>
      <c r="MRF4" s="89"/>
      <c r="MRI4" s="89"/>
      <c r="MRL4" s="89"/>
      <c r="MRO4" s="89"/>
      <c r="MRR4" s="89"/>
      <c r="MSD4" s="89"/>
      <c r="MSG4" s="89"/>
      <c r="MSJ4" s="89"/>
      <c r="MSM4" s="89"/>
      <c r="MSS4" s="89"/>
      <c r="MSV4" s="89"/>
      <c r="MTB4" s="89"/>
      <c r="MTE4" s="89"/>
      <c r="MTH4" s="89"/>
      <c r="MTK4" s="89"/>
      <c r="MTQ4" s="89"/>
      <c r="MTT4" s="89"/>
      <c r="MTZ4" s="89"/>
      <c r="MUB4" s="89"/>
      <c r="MUC4" s="89"/>
      <c r="MUE4" s="89"/>
      <c r="MUH4" s="89"/>
      <c r="MUK4" s="89"/>
      <c r="MUV4" s="89"/>
      <c r="MUX4" s="89"/>
      <c r="MVJ4" s="89"/>
      <c r="MVM4" s="89"/>
      <c r="MVU4" s="89"/>
      <c r="MWO4" s="89"/>
      <c r="MWQ4" s="89"/>
      <c r="MWR4" s="89"/>
      <c r="MWS4" s="89"/>
      <c r="MWT4" s="89"/>
      <c r="MWU4" s="89"/>
      <c r="MWV4" s="89"/>
      <c r="MXN4" s="89"/>
      <c r="MXO4" s="89"/>
      <c r="MXR4" s="89"/>
      <c r="MXU4" s="89"/>
      <c r="MXW4" s="89"/>
      <c r="MXY4" s="89"/>
      <c r="MYB4" s="89"/>
      <c r="MYE4" s="89"/>
      <c r="MYH4" s="89"/>
      <c r="MYN4" s="89"/>
      <c r="MYQ4" s="89"/>
      <c r="MYT4" s="89"/>
      <c r="MYY4" s="89"/>
      <c r="MZM4" s="89"/>
      <c r="MZN4" s="89"/>
      <c r="MZO4" s="89"/>
      <c r="MZP4" s="89"/>
      <c r="MZQ4" s="89"/>
      <c r="MZR4" s="89"/>
      <c r="MZS4" s="89"/>
      <c r="MZT4" s="89"/>
      <c r="MZU4" s="89"/>
      <c r="MZV4" s="89"/>
      <c r="MZW4" s="89"/>
      <c r="MZX4" s="89"/>
      <c r="MZY4" s="89"/>
      <c r="MZZ4" s="89"/>
      <c r="NAA4" s="89"/>
      <c r="NAB4" s="89"/>
      <c r="NAC4" s="89"/>
      <c r="NAD4" s="89"/>
      <c r="NAE4" s="89"/>
      <c r="NAF4" s="89"/>
      <c r="NAG4" s="89"/>
      <c r="NAH4" s="89"/>
      <c r="NAI4" s="89"/>
      <c r="NAJ4" s="89"/>
      <c r="NAK4" s="89"/>
      <c r="NAL4" s="89"/>
      <c r="NAM4" s="89"/>
      <c r="NAN4" s="89"/>
      <c r="NAO4" s="89"/>
      <c r="NAP4" s="89"/>
      <c r="NAQ4" s="89"/>
      <c r="NAR4" s="89"/>
      <c r="NAS4" s="89"/>
      <c r="NAT4" s="89"/>
      <c r="NAU4" s="89"/>
      <c r="NAV4" s="89"/>
      <c r="NAW4" s="89"/>
      <c r="NAX4" s="89"/>
      <c r="NAY4" s="89"/>
      <c r="NBB4" s="89"/>
      <c r="NBE4" s="89"/>
      <c r="NBH4" s="89"/>
      <c r="NBK4" s="89"/>
      <c r="NBN4" s="89"/>
      <c r="NBZ4" s="89"/>
      <c r="NCC4" s="89"/>
      <c r="NCF4" s="89"/>
      <c r="NCI4" s="89"/>
      <c r="NCO4" s="89"/>
      <c r="NCR4" s="89"/>
      <c r="NCX4" s="89"/>
      <c r="NDA4" s="89"/>
      <c r="NDD4" s="89"/>
      <c r="NDG4" s="89"/>
      <c r="NDM4" s="89"/>
      <c r="NDP4" s="89"/>
      <c r="NDV4" s="89"/>
      <c r="NDX4" s="89"/>
      <c r="NDY4" s="89"/>
      <c r="NEA4" s="89"/>
      <c r="NED4" s="89"/>
      <c r="NEG4" s="89"/>
      <c r="NER4" s="89"/>
      <c r="NET4" s="89"/>
      <c r="NFF4" s="89"/>
      <c r="NFI4" s="89"/>
      <c r="NFQ4" s="89"/>
      <c r="NGK4" s="89"/>
      <c r="NGM4" s="89"/>
      <c r="NGN4" s="89"/>
      <c r="NGO4" s="89"/>
      <c r="NGP4" s="89"/>
      <c r="NGQ4" s="89"/>
      <c r="NGR4" s="89"/>
      <c r="NHJ4" s="89"/>
      <c r="NHK4" s="89"/>
      <c r="NHN4" s="89"/>
      <c r="NHQ4" s="89"/>
      <c r="NHS4" s="89"/>
      <c r="NHU4" s="89"/>
      <c r="NHX4" s="89"/>
      <c r="NIA4" s="89"/>
      <c r="NID4" s="89"/>
      <c r="NIJ4" s="89"/>
      <c r="NIM4" s="89"/>
      <c r="NIP4" s="89"/>
      <c r="NIU4" s="89"/>
      <c r="NJI4" s="89"/>
      <c r="NJJ4" s="89"/>
      <c r="NJK4" s="89"/>
      <c r="NJL4" s="89"/>
      <c r="NJM4" s="89"/>
      <c r="NJN4" s="89"/>
      <c r="NJO4" s="89"/>
      <c r="NJP4" s="89"/>
      <c r="NJQ4" s="89"/>
      <c r="NJR4" s="89"/>
      <c r="NJS4" s="89"/>
      <c r="NJT4" s="89"/>
      <c r="NJU4" s="89"/>
      <c r="NJV4" s="89"/>
      <c r="NJW4" s="89"/>
      <c r="NJX4" s="89"/>
      <c r="NJY4" s="89"/>
      <c r="NJZ4" s="89"/>
      <c r="NKA4" s="89"/>
      <c r="NKB4" s="89"/>
      <c r="NKC4" s="89"/>
      <c r="NKD4" s="89"/>
      <c r="NKE4" s="89"/>
      <c r="NKF4" s="89"/>
      <c r="NKG4" s="89"/>
      <c r="NKH4" s="89"/>
      <c r="NKI4" s="89"/>
      <c r="NKJ4" s="89"/>
      <c r="NKK4" s="89"/>
      <c r="NKL4" s="89"/>
      <c r="NKM4" s="89"/>
      <c r="NKN4" s="89"/>
      <c r="NKO4" s="89"/>
      <c r="NKP4" s="89"/>
      <c r="NKQ4" s="89"/>
      <c r="NKR4" s="89"/>
      <c r="NKS4" s="89"/>
      <c r="NKT4" s="89"/>
      <c r="NKU4" s="89"/>
      <c r="NKX4" s="89"/>
      <c r="NLA4" s="89"/>
      <c r="NLD4" s="89"/>
      <c r="NLG4" s="89"/>
      <c r="NLJ4" s="89"/>
      <c r="NLV4" s="89"/>
      <c r="NLY4" s="89"/>
      <c r="NMB4" s="89"/>
      <c r="NME4" s="89"/>
      <c r="NMK4" s="89"/>
      <c r="NMN4" s="89"/>
      <c r="NMT4" s="89"/>
      <c r="NMW4" s="89"/>
      <c r="NMZ4" s="89"/>
      <c r="NNC4" s="89"/>
      <c r="NNI4" s="89"/>
      <c r="NNL4" s="89"/>
      <c r="NNR4" s="89"/>
      <c r="NNT4" s="89"/>
      <c r="NNU4" s="89"/>
      <c r="NNW4" s="89"/>
      <c r="NNZ4" s="89"/>
      <c r="NOC4" s="89"/>
      <c r="NON4" s="89"/>
      <c r="NOP4" s="89"/>
      <c r="NPB4" s="89"/>
      <c r="NPE4" s="89"/>
      <c r="NPM4" s="89"/>
      <c r="NQG4" s="89"/>
      <c r="NQI4" s="89"/>
      <c r="NQJ4" s="89"/>
      <c r="NQK4" s="89"/>
      <c r="NQL4" s="89"/>
      <c r="NQM4" s="89"/>
      <c r="NQN4" s="89"/>
      <c r="NRF4" s="89"/>
      <c r="NRG4" s="89"/>
      <c r="NRJ4" s="89"/>
      <c r="NRM4" s="89"/>
      <c r="NRO4" s="89"/>
      <c r="NRQ4" s="89"/>
      <c r="NRT4" s="89"/>
      <c r="NRW4" s="89"/>
      <c r="NRZ4" s="89"/>
      <c r="NSF4" s="89"/>
      <c r="NSI4" s="89"/>
      <c r="NSL4" s="89"/>
      <c r="NSQ4" s="89"/>
      <c r="NTE4" s="89"/>
      <c r="NTF4" s="89"/>
      <c r="NTG4" s="89"/>
      <c r="NTH4" s="89"/>
      <c r="NTI4" s="89"/>
      <c r="NTJ4" s="89"/>
      <c r="NTK4" s="89"/>
      <c r="NTL4" s="89"/>
      <c r="NTM4" s="89"/>
      <c r="NTN4" s="89"/>
      <c r="NTO4" s="89"/>
      <c r="NTP4" s="89"/>
      <c r="NTQ4" s="89"/>
      <c r="NTR4" s="89"/>
      <c r="NTS4" s="89"/>
      <c r="NTT4" s="89"/>
      <c r="NTU4" s="89"/>
      <c r="NTV4" s="89"/>
      <c r="NTW4" s="89"/>
      <c r="NTX4" s="89"/>
      <c r="NTY4" s="89"/>
      <c r="NTZ4" s="89"/>
      <c r="NUA4" s="89"/>
      <c r="NUB4" s="89"/>
      <c r="NUC4" s="89"/>
      <c r="NUD4" s="89"/>
      <c r="NUE4" s="89"/>
      <c r="NUF4" s="89"/>
      <c r="NUG4" s="89"/>
      <c r="NUH4" s="89"/>
      <c r="NUI4" s="89"/>
      <c r="NUJ4" s="89"/>
      <c r="NUK4" s="89"/>
      <c r="NUL4" s="89"/>
      <c r="NUM4" s="89"/>
      <c r="NUN4" s="89"/>
      <c r="NUO4" s="89"/>
      <c r="NUP4" s="89"/>
      <c r="NUQ4" s="89"/>
      <c r="NUT4" s="89"/>
      <c r="NUW4" s="89"/>
      <c r="NUZ4" s="89"/>
      <c r="NVC4" s="89"/>
      <c r="NVF4" s="89"/>
      <c r="NVR4" s="89"/>
      <c r="NVU4" s="89"/>
      <c r="NVX4" s="89"/>
      <c r="NWA4" s="89"/>
      <c r="NWG4" s="89"/>
      <c r="NWJ4" s="89"/>
      <c r="NWP4" s="89"/>
      <c r="NWS4" s="89"/>
      <c r="NWV4" s="89"/>
      <c r="NWY4" s="89"/>
      <c r="NXE4" s="89"/>
      <c r="NXH4" s="89"/>
      <c r="NXN4" s="89"/>
      <c r="NXP4" s="89"/>
      <c r="NXQ4" s="89"/>
      <c r="NXS4" s="89"/>
      <c r="NXV4" s="89"/>
      <c r="NXY4" s="89"/>
      <c r="NYJ4" s="89"/>
      <c r="NYL4" s="89"/>
      <c r="NYX4" s="89"/>
      <c r="NZA4" s="89"/>
      <c r="NZI4" s="89"/>
      <c r="OAC4" s="89"/>
      <c r="OAE4" s="89"/>
      <c r="OAF4" s="89"/>
      <c r="OAG4" s="89"/>
      <c r="OAH4" s="89"/>
      <c r="OAI4" s="89"/>
      <c r="OAJ4" s="89"/>
      <c r="OBB4" s="89"/>
      <c r="OBC4" s="89"/>
      <c r="OBF4" s="89"/>
      <c r="OBI4" s="89"/>
      <c r="OBK4" s="89"/>
      <c r="OBM4" s="89"/>
      <c r="OBP4" s="89"/>
      <c r="OBS4" s="89"/>
      <c r="OBV4" s="89"/>
      <c r="OCB4" s="89"/>
      <c r="OCE4" s="89"/>
      <c r="OCH4" s="89"/>
      <c r="OCM4" s="89"/>
      <c r="ODA4" s="89"/>
      <c r="ODB4" s="89"/>
      <c r="ODC4" s="89"/>
      <c r="ODD4" s="89"/>
      <c r="ODE4" s="89"/>
      <c r="ODF4" s="89"/>
      <c r="ODG4" s="89"/>
      <c r="ODH4" s="89"/>
      <c r="ODI4" s="89"/>
      <c r="ODJ4" s="89"/>
      <c r="ODK4" s="89"/>
      <c r="ODL4" s="89"/>
      <c r="ODM4" s="89"/>
      <c r="ODN4" s="89"/>
      <c r="ODO4" s="89"/>
      <c r="ODP4" s="89"/>
      <c r="ODQ4" s="89"/>
      <c r="ODR4" s="89"/>
      <c r="ODS4" s="89"/>
      <c r="ODT4" s="89"/>
      <c r="ODU4" s="89"/>
      <c r="ODV4" s="89"/>
      <c r="ODW4" s="89"/>
      <c r="ODX4" s="89"/>
      <c r="ODY4" s="89"/>
      <c r="ODZ4" s="89"/>
      <c r="OEA4" s="89"/>
      <c r="OEB4" s="89"/>
      <c r="OEC4" s="89"/>
      <c r="OED4" s="89"/>
      <c r="OEE4" s="89"/>
      <c r="OEF4" s="89"/>
      <c r="OEG4" s="89"/>
      <c r="OEH4" s="89"/>
      <c r="OEI4" s="89"/>
      <c r="OEJ4" s="89"/>
      <c r="OEK4" s="89"/>
      <c r="OEL4" s="89"/>
      <c r="OEM4" s="89"/>
      <c r="OEP4" s="89"/>
      <c r="OES4" s="89"/>
      <c r="OEV4" s="89"/>
      <c r="OEY4" s="89"/>
      <c r="OFB4" s="89"/>
      <c r="OFN4" s="89"/>
      <c r="OFQ4" s="89"/>
      <c r="OFT4" s="89"/>
      <c r="OFW4" s="89"/>
      <c r="OGC4" s="89"/>
      <c r="OGF4" s="89"/>
      <c r="OGL4" s="89"/>
      <c r="OGO4" s="89"/>
      <c r="OGR4" s="89"/>
      <c r="OGU4" s="89"/>
      <c r="OHA4" s="89"/>
      <c r="OHD4" s="89"/>
      <c r="OHJ4" s="89"/>
      <c r="OHL4" s="89"/>
      <c r="OHM4" s="89"/>
      <c r="OHO4" s="89"/>
      <c r="OHR4" s="89"/>
      <c r="OHU4" s="89"/>
      <c r="OIF4" s="89"/>
      <c r="OIH4" s="89"/>
      <c r="OIT4" s="89"/>
      <c r="OIW4" s="89"/>
      <c r="OJE4" s="89"/>
      <c r="OJY4" s="89"/>
      <c r="OKA4" s="89"/>
      <c r="OKB4" s="89"/>
      <c r="OKC4" s="89"/>
      <c r="OKD4" s="89"/>
      <c r="OKE4" s="89"/>
      <c r="OKF4" s="89"/>
      <c r="OKX4" s="89"/>
      <c r="OKY4" s="89"/>
      <c r="OLB4" s="89"/>
      <c r="OLE4" s="89"/>
      <c r="OLG4" s="89"/>
      <c r="OLI4" s="89"/>
      <c r="OLL4" s="89"/>
      <c r="OLO4" s="89"/>
      <c r="OLR4" s="89"/>
      <c r="OLX4" s="89"/>
      <c r="OMA4" s="89"/>
      <c r="OMD4" s="89"/>
      <c r="OMI4" s="89"/>
      <c r="OMW4" s="89"/>
      <c r="OMX4" s="89"/>
      <c r="OMY4" s="89"/>
      <c r="OMZ4" s="89"/>
      <c r="ONA4" s="89"/>
      <c r="ONB4" s="89"/>
      <c r="ONC4" s="89"/>
      <c r="OND4" s="89"/>
      <c r="ONE4" s="89"/>
      <c r="ONF4" s="89"/>
      <c r="ONG4" s="89"/>
      <c r="ONH4" s="89"/>
      <c r="ONI4" s="89"/>
      <c r="ONJ4" s="89"/>
      <c r="ONK4" s="89"/>
      <c r="ONL4" s="89"/>
      <c r="ONM4" s="89"/>
      <c r="ONN4" s="89"/>
      <c r="ONO4" s="89"/>
      <c r="ONP4" s="89"/>
      <c r="ONQ4" s="89"/>
      <c r="ONR4" s="89"/>
      <c r="ONS4" s="89"/>
      <c r="ONT4" s="89"/>
      <c r="ONU4" s="89"/>
      <c r="ONV4" s="89"/>
      <c r="ONW4" s="89"/>
      <c r="ONX4" s="89"/>
      <c r="ONY4" s="89"/>
      <c r="ONZ4" s="89"/>
      <c r="OOA4" s="89"/>
      <c r="OOB4" s="89"/>
      <c r="OOC4" s="89"/>
      <c r="OOD4" s="89"/>
      <c r="OOE4" s="89"/>
      <c r="OOF4" s="89"/>
      <c r="OOG4" s="89"/>
      <c r="OOH4" s="89"/>
      <c r="OOI4" s="89"/>
      <c r="OOL4" s="89"/>
      <c r="OOO4" s="89"/>
      <c r="OOR4" s="89"/>
      <c r="OOU4" s="89"/>
      <c r="OOX4" s="89"/>
      <c r="OPJ4" s="89"/>
      <c r="OPM4" s="89"/>
      <c r="OPP4" s="89"/>
      <c r="OPS4" s="89"/>
      <c r="OPY4" s="89"/>
      <c r="OQB4" s="89"/>
      <c r="OQH4" s="89"/>
      <c r="OQK4" s="89"/>
      <c r="OQN4" s="89"/>
      <c r="OQQ4" s="89"/>
      <c r="OQW4" s="89"/>
      <c r="OQZ4" s="89"/>
      <c r="ORF4" s="89"/>
      <c r="ORH4" s="89"/>
      <c r="ORI4" s="89"/>
      <c r="ORK4" s="89"/>
      <c r="ORN4" s="89"/>
      <c r="ORQ4" s="89"/>
      <c r="OSB4" s="89"/>
      <c r="OSD4" s="89"/>
      <c r="OSP4" s="89"/>
      <c r="OSS4" s="89"/>
      <c r="OTA4" s="89"/>
      <c r="OTU4" s="89"/>
      <c r="OTW4" s="89"/>
      <c r="OTX4" s="89"/>
      <c r="OTY4" s="89"/>
      <c r="OTZ4" s="89"/>
      <c r="OUA4" s="89"/>
      <c r="OUB4" s="89"/>
      <c r="OUT4" s="89"/>
      <c r="OUU4" s="89"/>
      <c r="OUX4" s="89"/>
      <c r="OVA4" s="89"/>
      <c r="OVC4" s="89"/>
      <c r="OVE4" s="89"/>
      <c r="OVH4" s="89"/>
      <c r="OVK4" s="89"/>
      <c r="OVN4" s="89"/>
      <c r="OVT4" s="89"/>
      <c r="OVW4" s="89"/>
      <c r="OVZ4" s="89"/>
      <c r="OWE4" s="89"/>
      <c r="OWS4" s="89"/>
      <c r="OWT4" s="89"/>
      <c r="OWU4" s="89"/>
      <c r="OWV4" s="89"/>
      <c r="OWW4" s="89"/>
      <c r="OWX4" s="89"/>
      <c r="OWY4" s="89"/>
      <c r="OWZ4" s="89"/>
      <c r="OXA4" s="89"/>
      <c r="OXB4" s="89"/>
      <c r="OXC4" s="89"/>
      <c r="OXD4" s="89"/>
      <c r="OXE4" s="89"/>
      <c r="OXF4" s="89"/>
      <c r="OXG4" s="89"/>
      <c r="OXH4" s="89"/>
      <c r="OXI4" s="89"/>
      <c r="OXJ4" s="89"/>
      <c r="OXK4" s="89"/>
      <c r="OXL4" s="89"/>
      <c r="OXM4" s="89"/>
      <c r="OXN4" s="89"/>
      <c r="OXO4" s="89"/>
      <c r="OXP4" s="89"/>
      <c r="OXQ4" s="89"/>
      <c r="OXR4" s="89"/>
      <c r="OXS4" s="89"/>
      <c r="OXT4" s="89"/>
      <c r="OXU4" s="89"/>
      <c r="OXV4" s="89"/>
      <c r="OXW4" s="89"/>
      <c r="OXX4" s="89"/>
      <c r="OXY4" s="89"/>
      <c r="OXZ4" s="89"/>
      <c r="OYA4" s="89"/>
      <c r="OYB4" s="89"/>
      <c r="OYC4" s="89"/>
      <c r="OYD4" s="89"/>
      <c r="OYE4" s="89"/>
      <c r="OYH4" s="89"/>
      <c r="OYK4" s="89"/>
      <c r="OYN4" s="89"/>
      <c r="OYQ4" s="89"/>
      <c r="OYT4" s="89"/>
      <c r="OZF4" s="89"/>
      <c r="OZI4" s="89"/>
      <c r="OZL4" s="89"/>
      <c r="OZO4" s="89"/>
      <c r="OZU4" s="89"/>
      <c r="OZX4" s="89"/>
      <c r="PAD4" s="89"/>
      <c r="PAG4" s="89"/>
      <c r="PAJ4" s="89"/>
      <c r="PAM4" s="89"/>
      <c r="PAS4" s="89"/>
      <c r="PAV4" s="89"/>
      <c r="PBB4" s="89"/>
      <c r="PBD4" s="89"/>
      <c r="PBE4" s="89"/>
      <c r="PBG4" s="89"/>
      <c r="PBJ4" s="89"/>
      <c r="PBM4" s="89"/>
      <c r="PBX4" s="89"/>
      <c r="PBZ4" s="89"/>
      <c r="PCL4" s="89"/>
      <c r="PCO4" s="89"/>
      <c r="PCW4" s="89"/>
      <c r="PDQ4" s="89"/>
      <c r="PDS4" s="89"/>
      <c r="PDT4" s="89"/>
      <c r="PDU4" s="89"/>
      <c r="PDV4" s="89"/>
      <c r="PDW4" s="89"/>
      <c r="PDX4" s="89"/>
      <c r="PEP4" s="89"/>
      <c r="PEQ4" s="89"/>
      <c r="PET4" s="89"/>
      <c r="PEW4" s="89"/>
      <c r="PEY4" s="89"/>
      <c r="PFA4" s="89"/>
      <c r="PFD4" s="89"/>
      <c r="PFG4" s="89"/>
      <c r="PFJ4" s="89"/>
      <c r="PFP4" s="89"/>
      <c r="PFS4" s="89"/>
      <c r="PFV4" s="89"/>
      <c r="PGA4" s="89"/>
      <c r="PGO4" s="89"/>
      <c r="PGP4" s="89"/>
      <c r="PGQ4" s="89"/>
      <c r="PGR4" s="89"/>
      <c r="PGS4" s="89"/>
      <c r="PGT4" s="89"/>
      <c r="PGU4" s="89"/>
      <c r="PGV4" s="89"/>
      <c r="PGW4" s="89"/>
      <c r="PGX4" s="89"/>
      <c r="PGY4" s="89"/>
      <c r="PGZ4" s="89"/>
      <c r="PHA4" s="89"/>
      <c r="PHB4" s="89"/>
      <c r="PHC4" s="89"/>
      <c r="PHD4" s="89"/>
      <c r="PHE4" s="89"/>
      <c r="PHF4" s="89"/>
      <c r="PHG4" s="89"/>
      <c r="PHH4" s="89"/>
      <c r="PHI4" s="89"/>
      <c r="PHJ4" s="89"/>
      <c r="PHK4" s="89"/>
      <c r="PHL4" s="89"/>
      <c r="PHM4" s="89"/>
      <c r="PHN4" s="89"/>
      <c r="PHO4" s="89"/>
      <c r="PHP4" s="89"/>
      <c r="PHQ4" s="89"/>
      <c r="PHR4" s="89"/>
      <c r="PHS4" s="89"/>
      <c r="PHT4" s="89"/>
      <c r="PHU4" s="89"/>
      <c r="PHV4" s="89"/>
      <c r="PHW4" s="89"/>
      <c r="PHX4" s="89"/>
      <c r="PHY4" s="89"/>
      <c r="PHZ4" s="89"/>
      <c r="PIA4" s="89"/>
      <c r="PID4" s="89"/>
      <c r="PIG4" s="89"/>
      <c r="PIJ4" s="89"/>
      <c r="PIM4" s="89"/>
      <c r="PIP4" s="89"/>
      <c r="PJB4" s="89"/>
      <c r="PJE4" s="89"/>
      <c r="PJH4" s="89"/>
      <c r="PJK4" s="89"/>
      <c r="PJQ4" s="89"/>
      <c r="PJT4" s="89"/>
      <c r="PJZ4" s="89"/>
      <c r="PKC4" s="89"/>
      <c r="PKF4" s="89"/>
      <c r="PKI4" s="89"/>
      <c r="PKO4" s="89"/>
      <c r="PKR4" s="89"/>
      <c r="PKX4" s="89"/>
      <c r="PKZ4" s="89"/>
      <c r="PLA4" s="89"/>
      <c r="PLC4" s="89"/>
      <c r="PLF4" s="89"/>
      <c r="PLI4" s="89"/>
      <c r="PLT4" s="89"/>
      <c r="PLV4" s="89"/>
      <c r="PMH4" s="89"/>
      <c r="PMK4" s="89"/>
      <c r="PMS4" s="89"/>
      <c r="PNM4" s="89"/>
      <c r="PNO4" s="89"/>
      <c r="PNP4" s="89"/>
      <c r="PNQ4" s="89"/>
      <c r="PNR4" s="89"/>
      <c r="PNS4" s="89"/>
      <c r="PNT4" s="89"/>
      <c r="POL4" s="89"/>
      <c r="POM4" s="89"/>
      <c r="POP4" s="89"/>
      <c r="POS4" s="89"/>
      <c r="POU4" s="89"/>
      <c r="POW4" s="89"/>
      <c r="POZ4" s="89"/>
      <c r="PPC4" s="89"/>
      <c r="PPF4" s="89"/>
      <c r="PPL4" s="89"/>
      <c r="PPO4" s="89"/>
      <c r="PPR4" s="89"/>
      <c r="PPW4" s="89"/>
      <c r="PQK4" s="89"/>
      <c r="PQL4" s="89"/>
      <c r="PQM4" s="89"/>
      <c r="PQN4" s="89"/>
      <c r="PQO4" s="89"/>
      <c r="PQP4" s="89"/>
      <c r="PQQ4" s="89"/>
      <c r="PQR4" s="89"/>
      <c r="PQS4" s="89"/>
      <c r="PQT4" s="89"/>
      <c r="PQU4" s="89"/>
      <c r="PQV4" s="89"/>
      <c r="PQW4" s="89"/>
      <c r="PQX4" s="89"/>
      <c r="PQY4" s="89"/>
      <c r="PQZ4" s="89"/>
      <c r="PRA4" s="89"/>
      <c r="PRB4" s="89"/>
      <c r="PRC4" s="89"/>
      <c r="PRD4" s="89"/>
      <c r="PRE4" s="89"/>
      <c r="PRF4" s="89"/>
      <c r="PRG4" s="89"/>
      <c r="PRH4" s="89"/>
      <c r="PRI4" s="89"/>
      <c r="PRJ4" s="89"/>
      <c r="PRK4" s="89"/>
      <c r="PRL4" s="89"/>
      <c r="PRM4" s="89"/>
      <c r="PRN4" s="89"/>
      <c r="PRO4" s="89"/>
      <c r="PRP4" s="89"/>
      <c r="PRQ4" s="89"/>
      <c r="PRR4" s="89"/>
      <c r="PRS4" s="89"/>
      <c r="PRT4" s="89"/>
      <c r="PRU4" s="89"/>
      <c r="PRV4" s="89"/>
      <c r="PRW4" s="89"/>
      <c r="PRZ4" s="89"/>
      <c r="PSC4" s="89"/>
      <c r="PSF4" s="89"/>
      <c r="PSI4" s="89"/>
      <c r="PSL4" s="89"/>
      <c r="PSX4" s="89"/>
      <c r="PTA4" s="89"/>
      <c r="PTD4" s="89"/>
      <c r="PTG4" s="89"/>
      <c r="PTM4" s="89"/>
      <c r="PTP4" s="89"/>
      <c r="PTV4" s="89"/>
      <c r="PTY4" s="89"/>
      <c r="PUB4" s="89"/>
      <c r="PUE4" s="89"/>
      <c r="PUK4" s="89"/>
      <c r="PUN4" s="89"/>
      <c r="PUT4" s="89"/>
      <c r="PUV4" s="89"/>
      <c r="PUW4" s="89"/>
      <c r="PUY4" s="89"/>
      <c r="PVB4" s="89"/>
      <c r="PVE4" s="89"/>
      <c r="PVP4" s="89"/>
      <c r="PVR4" s="89"/>
      <c r="PWD4" s="89"/>
      <c r="PWG4" s="89"/>
      <c r="PWO4" s="89"/>
      <c r="PXI4" s="89"/>
      <c r="PXK4" s="89"/>
      <c r="PXL4" s="89"/>
      <c r="PXM4" s="89"/>
      <c r="PXN4" s="89"/>
      <c r="PXO4" s="89"/>
      <c r="PXP4" s="89"/>
      <c r="PYH4" s="89"/>
      <c r="PYI4" s="89"/>
      <c r="PYL4" s="89"/>
      <c r="PYO4" s="89"/>
      <c r="PYQ4" s="89"/>
      <c r="PYS4" s="89"/>
      <c r="PYV4" s="89"/>
      <c r="PYY4" s="89"/>
      <c r="PZB4" s="89"/>
      <c r="PZH4" s="89"/>
      <c r="PZK4" s="89"/>
      <c r="PZN4" s="89"/>
      <c r="PZS4" s="89"/>
      <c r="QAG4" s="89"/>
      <c r="QAH4" s="89"/>
      <c r="QAI4" s="89"/>
      <c r="QAJ4" s="89"/>
      <c r="QAK4" s="89"/>
      <c r="QAL4" s="89"/>
      <c r="QAM4" s="89"/>
      <c r="QAN4" s="89"/>
      <c r="QAO4" s="89"/>
      <c r="QAP4" s="89"/>
      <c r="QAQ4" s="89"/>
      <c r="QAR4" s="89"/>
      <c r="QAS4" s="89"/>
      <c r="QAT4" s="89"/>
      <c r="QAU4" s="89"/>
      <c r="QAV4" s="89"/>
      <c r="QAW4" s="89"/>
      <c r="QAX4" s="89"/>
      <c r="QAY4" s="89"/>
      <c r="QAZ4" s="89"/>
      <c r="QBA4" s="89"/>
      <c r="QBB4" s="89"/>
      <c r="QBC4" s="89"/>
      <c r="QBD4" s="89"/>
      <c r="QBE4" s="89"/>
      <c r="QBF4" s="89"/>
      <c r="QBG4" s="89"/>
      <c r="QBH4" s="89"/>
      <c r="QBI4" s="89"/>
      <c r="QBJ4" s="89"/>
      <c r="QBK4" s="89"/>
      <c r="QBL4" s="89"/>
      <c r="QBM4" s="89"/>
      <c r="QBN4" s="89"/>
      <c r="QBO4" s="89"/>
      <c r="QBP4" s="89"/>
      <c r="QBQ4" s="89"/>
      <c r="QBR4" s="89"/>
      <c r="QBS4" s="89"/>
      <c r="QBV4" s="89"/>
      <c r="QBY4" s="89"/>
      <c r="QCB4" s="89"/>
      <c r="QCE4" s="89"/>
      <c r="QCH4" s="89"/>
      <c r="QCT4" s="89"/>
      <c r="QCW4" s="89"/>
      <c r="QCZ4" s="89"/>
      <c r="QDC4" s="89"/>
      <c r="QDI4" s="89"/>
      <c r="QDL4" s="89"/>
      <c r="QDR4" s="89"/>
      <c r="QDU4" s="89"/>
      <c r="QDX4" s="89"/>
      <c r="QEA4" s="89"/>
      <c r="QEG4" s="89"/>
      <c r="QEJ4" s="89"/>
      <c r="QEP4" s="89"/>
      <c r="QER4" s="89"/>
      <c r="QES4" s="89"/>
      <c r="QEU4" s="89"/>
      <c r="QEX4" s="89"/>
      <c r="QFA4" s="89"/>
      <c r="QFL4" s="89"/>
      <c r="QFN4" s="89"/>
      <c r="QFZ4" s="89"/>
      <c r="QGC4" s="89"/>
      <c r="QGK4" s="89"/>
      <c r="QHE4" s="89"/>
      <c r="QHG4" s="89"/>
      <c r="QHH4" s="89"/>
      <c r="QHI4" s="89"/>
      <c r="QHJ4" s="89"/>
      <c r="QHK4" s="89"/>
      <c r="QHL4" s="89"/>
      <c r="QID4" s="89"/>
      <c r="QIE4" s="89"/>
      <c r="QIH4" s="89"/>
      <c r="QIK4" s="89"/>
      <c r="QIM4" s="89"/>
      <c r="QIO4" s="89"/>
      <c r="QIR4" s="89"/>
      <c r="QIU4" s="89"/>
      <c r="QIX4" s="89"/>
      <c r="QJD4" s="89"/>
      <c r="QJG4" s="89"/>
      <c r="QJJ4" s="89"/>
      <c r="QJO4" s="89"/>
      <c r="QKC4" s="89"/>
      <c r="QKD4" s="89"/>
      <c r="QKE4" s="89"/>
      <c r="QKF4" s="89"/>
      <c r="QKG4" s="89"/>
      <c r="QKH4" s="89"/>
      <c r="QKI4" s="89"/>
      <c r="QKJ4" s="89"/>
      <c r="QKK4" s="89"/>
      <c r="QKL4" s="89"/>
      <c r="QKM4" s="89"/>
      <c r="QKN4" s="89"/>
      <c r="QKO4" s="89"/>
      <c r="QKP4" s="89"/>
      <c r="QKQ4" s="89"/>
      <c r="QKR4" s="89"/>
      <c r="QKS4" s="89"/>
      <c r="QKT4" s="89"/>
      <c r="QKU4" s="89"/>
      <c r="QKV4" s="89"/>
      <c r="QKW4" s="89"/>
      <c r="QKX4" s="89"/>
      <c r="QKY4" s="89"/>
      <c r="QKZ4" s="89"/>
      <c r="QLA4" s="89"/>
      <c r="QLB4" s="89"/>
      <c r="QLC4" s="89"/>
      <c r="QLD4" s="89"/>
      <c r="QLE4" s="89"/>
      <c r="QLF4" s="89"/>
      <c r="QLG4" s="89"/>
      <c r="QLH4" s="89"/>
      <c r="QLI4" s="89"/>
      <c r="QLJ4" s="89"/>
      <c r="QLK4" s="89"/>
      <c r="QLL4" s="89"/>
      <c r="QLM4" s="89"/>
      <c r="QLN4" s="89"/>
      <c r="QLO4" s="89"/>
      <c r="QLR4" s="89"/>
      <c r="QLU4" s="89"/>
      <c r="QLX4" s="89"/>
      <c r="QMA4" s="89"/>
      <c r="QMD4" s="89"/>
      <c r="QMP4" s="89"/>
      <c r="QMS4" s="89"/>
      <c r="QMV4" s="89"/>
      <c r="QMY4" s="89"/>
      <c r="QNE4" s="89"/>
      <c r="QNH4" s="89"/>
      <c r="QNN4" s="89"/>
      <c r="QNQ4" s="89"/>
      <c r="QNT4" s="89"/>
      <c r="QNW4" s="89"/>
      <c r="QOC4" s="89"/>
      <c r="QOF4" s="89"/>
      <c r="QOL4" s="89"/>
      <c r="QON4" s="89"/>
      <c r="QOO4" s="89"/>
      <c r="QOQ4" s="89"/>
      <c r="QOT4" s="89"/>
      <c r="QOW4" s="89"/>
      <c r="QPH4" s="89"/>
      <c r="QPJ4" s="89"/>
      <c r="QPV4" s="89"/>
      <c r="QPY4" s="89"/>
      <c r="QQG4" s="89"/>
      <c r="QRA4" s="89"/>
      <c r="QRC4" s="89"/>
      <c r="QRD4" s="89"/>
      <c r="QRE4" s="89"/>
      <c r="QRF4" s="89"/>
      <c r="QRG4" s="89"/>
      <c r="QRH4" s="89"/>
      <c r="QRZ4" s="89"/>
      <c r="QSA4" s="89"/>
      <c r="QSD4" s="89"/>
      <c r="QSG4" s="89"/>
      <c r="QSI4" s="89"/>
      <c r="QSK4" s="89"/>
      <c r="QSN4" s="89"/>
      <c r="QSQ4" s="89"/>
      <c r="QST4" s="89"/>
      <c r="QSZ4" s="89"/>
      <c r="QTC4" s="89"/>
      <c r="QTF4" s="89"/>
      <c r="QTK4" s="89"/>
      <c r="QTY4" s="89"/>
      <c r="QTZ4" s="89"/>
      <c r="QUA4" s="89"/>
      <c r="QUB4" s="89"/>
      <c r="QUC4" s="89"/>
      <c r="QUD4" s="89"/>
      <c r="QUE4" s="89"/>
      <c r="QUF4" s="89"/>
      <c r="QUG4" s="89"/>
      <c r="QUH4" s="89"/>
      <c r="QUI4" s="89"/>
      <c r="QUJ4" s="89"/>
      <c r="QUK4" s="89"/>
      <c r="QUL4" s="89"/>
      <c r="QUM4" s="89"/>
      <c r="QUN4" s="89"/>
      <c r="QUO4" s="89"/>
      <c r="QUP4" s="89"/>
      <c r="QUQ4" s="89"/>
      <c r="QUR4" s="89"/>
      <c r="QUS4" s="89"/>
      <c r="QUT4" s="89"/>
      <c r="QUU4" s="89"/>
      <c r="QUV4" s="89"/>
      <c r="QUW4" s="89"/>
      <c r="QUX4" s="89"/>
      <c r="QUY4" s="89"/>
      <c r="QUZ4" s="89"/>
      <c r="QVA4" s="89"/>
      <c r="QVB4" s="89"/>
      <c r="QVC4" s="89"/>
      <c r="QVD4" s="89"/>
      <c r="QVE4" s="89"/>
      <c r="QVF4" s="89"/>
      <c r="QVG4" s="89"/>
      <c r="QVH4" s="89"/>
      <c r="QVI4" s="89"/>
      <c r="QVJ4" s="89"/>
      <c r="QVK4" s="89"/>
      <c r="QVN4" s="89"/>
      <c r="QVQ4" s="89"/>
      <c r="QVT4" s="89"/>
      <c r="QVW4" s="89"/>
      <c r="QVZ4" s="89"/>
      <c r="QWL4" s="89"/>
      <c r="QWO4" s="89"/>
      <c r="QWR4" s="89"/>
      <c r="QWU4" s="89"/>
      <c r="QXA4" s="89"/>
      <c r="QXD4" s="89"/>
      <c r="QXJ4" s="89"/>
      <c r="QXM4" s="89"/>
      <c r="QXP4" s="89"/>
      <c r="QXS4" s="89"/>
      <c r="QXY4" s="89"/>
      <c r="QYB4" s="89"/>
      <c r="QYH4" s="89"/>
      <c r="QYJ4" s="89"/>
      <c r="QYK4" s="89"/>
      <c r="QYM4" s="89"/>
      <c r="QYP4" s="89"/>
      <c r="QYS4" s="89"/>
      <c r="QZD4" s="89"/>
      <c r="QZF4" s="89"/>
      <c r="QZR4" s="89"/>
      <c r="QZU4" s="89"/>
      <c r="RAC4" s="89"/>
      <c r="RAW4" s="89"/>
      <c r="RAY4" s="89"/>
      <c r="RAZ4" s="89"/>
      <c r="RBA4" s="89"/>
      <c r="RBB4" s="89"/>
      <c r="RBC4" s="89"/>
      <c r="RBD4" s="89"/>
      <c r="RBV4" s="89"/>
      <c r="RBW4" s="89"/>
      <c r="RBZ4" s="89"/>
      <c r="RCC4" s="89"/>
      <c r="RCE4" s="89"/>
      <c r="RCG4" s="89"/>
      <c r="RCJ4" s="89"/>
      <c r="RCM4" s="89"/>
      <c r="RCP4" s="89"/>
      <c r="RCV4" s="89"/>
      <c r="RCY4" s="89"/>
      <c r="RDB4" s="89"/>
      <c r="RDG4" s="89"/>
      <c r="RDU4" s="89"/>
      <c r="RDV4" s="89"/>
      <c r="RDW4" s="89"/>
      <c r="RDX4" s="89"/>
      <c r="RDY4" s="89"/>
      <c r="RDZ4" s="89"/>
      <c r="REA4" s="89"/>
      <c r="REB4" s="89"/>
      <c r="REC4" s="89"/>
      <c r="RED4" s="89"/>
      <c r="REE4" s="89"/>
      <c r="REF4" s="89"/>
      <c r="REG4" s="89"/>
      <c r="REH4" s="89"/>
      <c r="REI4" s="89"/>
      <c r="REJ4" s="89"/>
      <c r="REK4" s="89"/>
      <c r="REL4" s="89"/>
      <c r="REM4" s="89"/>
      <c r="REN4" s="89"/>
      <c r="REO4" s="89"/>
      <c r="REP4" s="89"/>
      <c r="REQ4" s="89"/>
      <c r="RER4" s="89"/>
      <c r="RES4" s="89"/>
      <c r="RET4" s="89"/>
      <c r="REU4" s="89"/>
      <c r="REV4" s="89"/>
      <c r="REW4" s="89"/>
      <c r="REX4" s="89"/>
      <c r="REY4" s="89"/>
      <c r="REZ4" s="89"/>
      <c r="RFA4" s="89"/>
      <c r="RFB4" s="89"/>
      <c r="RFC4" s="89"/>
      <c r="RFD4" s="89"/>
      <c r="RFE4" s="89"/>
      <c r="RFF4" s="89"/>
      <c r="RFG4" s="89"/>
      <c r="RFJ4" s="89"/>
      <c r="RFM4" s="89"/>
      <c r="RFP4" s="89"/>
      <c r="RFS4" s="89"/>
      <c r="RFV4" s="89"/>
      <c r="RGH4" s="89"/>
      <c r="RGK4" s="89"/>
      <c r="RGN4" s="89"/>
      <c r="RGQ4" s="89"/>
      <c r="RGW4" s="89"/>
      <c r="RGZ4" s="89"/>
      <c r="RHF4" s="89"/>
      <c r="RHI4" s="89"/>
      <c r="RHL4" s="89"/>
      <c r="RHO4" s="89"/>
      <c r="RHU4" s="89"/>
      <c r="RHX4" s="89"/>
      <c r="RID4" s="89"/>
      <c r="RIF4" s="89"/>
      <c r="RIG4" s="89"/>
      <c r="RII4" s="89"/>
      <c r="RIL4" s="89"/>
      <c r="RIO4" s="89"/>
      <c r="RIZ4" s="89"/>
      <c r="RJB4" s="89"/>
      <c r="RJN4" s="89"/>
      <c r="RJQ4" s="89"/>
      <c r="RJY4" s="89"/>
      <c r="RKS4" s="89"/>
      <c r="RKU4" s="89"/>
      <c r="RKV4" s="89"/>
      <c r="RKW4" s="89"/>
      <c r="RKX4" s="89"/>
      <c r="RKY4" s="89"/>
      <c r="RKZ4" s="89"/>
      <c r="RLR4" s="89"/>
      <c r="RLS4" s="89"/>
      <c r="RLV4" s="89"/>
      <c r="RLY4" s="89"/>
      <c r="RMA4" s="89"/>
      <c r="RMC4" s="89"/>
      <c r="RMF4" s="89"/>
      <c r="RMI4" s="89"/>
      <c r="RML4" s="89"/>
      <c r="RMR4" s="89"/>
      <c r="RMU4" s="89"/>
      <c r="RMX4" s="89"/>
      <c r="RNC4" s="89"/>
      <c r="RNQ4" s="89"/>
      <c r="RNR4" s="89"/>
      <c r="RNS4" s="89"/>
      <c r="RNT4" s="89"/>
      <c r="RNU4" s="89"/>
      <c r="RNV4" s="89"/>
      <c r="RNW4" s="89"/>
      <c r="RNX4" s="89"/>
      <c r="RNY4" s="89"/>
      <c r="RNZ4" s="89"/>
      <c r="ROA4" s="89"/>
      <c r="ROB4" s="89"/>
      <c r="ROC4" s="89"/>
      <c r="ROD4" s="89"/>
      <c r="ROE4" s="89"/>
      <c r="ROF4" s="89"/>
      <c r="ROG4" s="89"/>
      <c r="ROH4" s="89"/>
      <c r="ROI4" s="89"/>
      <c r="ROJ4" s="89"/>
      <c r="ROK4" s="89"/>
      <c r="ROL4" s="89"/>
      <c r="ROM4" s="89"/>
      <c r="RON4" s="89"/>
      <c r="ROO4" s="89"/>
      <c r="ROP4" s="89"/>
      <c r="ROQ4" s="89"/>
      <c r="ROR4" s="89"/>
      <c r="ROS4" s="89"/>
      <c r="ROT4" s="89"/>
      <c r="ROU4" s="89"/>
      <c r="ROV4" s="89"/>
      <c r="ROW4" s="89"/>
      <c r="ROX4" s="89"/>
      <c r="ROY4" s="89"/>
      <c r="ROZ4" s="89"/>
      <c r="RPA4" s="89"/>
      <c r="RPB4" s="89"/>
      <c r="RPC4" s="89"/>
      <c r="RPF4" s="89"/>
      <c r="RPI4" s="89"/>
      <c r="RPL4" s="89"/>
      <c r="RPO4" s="89"/>
      <c r="RPR4" s="89"/>
      <c r="RQD4" s="89"/>
      <c r="RQG4" s="89"/>
      <c r="RQJ4" s="89"/>
      <c r="RQM4" s="89"/>
      <c r="RQS4" s="89"/>
      <c r="RQV4" s="89"/>
      <c r="RRB4" s="89"/>
      <c r="RRE4" s="89"/>
      <c r="RRH4" s="89"/>
      <c r="RRK4" s="89"/>
      <c r="RRQ4" s="89"/>
      <c r="RRT4" s="89"/>
      <c r="RRZ4" s="89"/>
      <c r="RSB4" s="89"/>
      <c r="RSC4" s="89"/>
      <c r="RSE4" s="89"/>
      <c r="RSH4" s="89"/>
      <c r="RSK4" s="89"/>
      <c r="RSV4" s="89"/>
      <c r="RSX4" s="89"/>
      <c r="RTJ4" s="89"/>
      <c r="RTM4" s="89"/>
      <c r="RTU4" s="89"/>
      <c r="RUO4" s="89"/>
      <c r="RUQ4" s="89"/>
      <c r="RUR4" s="89"/>
      <c r="RUS4" s="89"/>
      <c r="RUT4" s="89"/>
      <c r="RUU4" s="89"/>
      <c r="RUV4" s="89"/>
      <c r="RVN4" s="89"/>
      <c r="RVO4" s="89"/>
      <c r="RVR4" s="89"/>
      <c r="RVU4" s="89"/>
      <c r="RVW4" s="89"/>
      <c r="RVY4" s="89"/>
      <c r="RWB4" s="89"/>
      <c r="RWE4" s="89"/>
      <c r="RWH4" s="89"/>
      <c r="RWN4" s="89"/>
      <c r="RWQ4" s="89"/>
      <c r="RWT4" s="89"/>
      <c r="RWY4" s="89"/>
      <c r="RXM4" s="89"/>
      <c r="RXN4" s="89"/>
      <c r="RXO4" s="89"/>
      <c r="RXP4" s="89"/>
      <c r="RXQ4" s="89"/>
      <c r="RXR4" s="89"/>
      <c r="RXS4" s="89"/>
      <c r="RXT4" s="89"/>
      <c r="RXU4" s="89"/>
      <c r="RXV4" s="89"/>
      <c r="RXW4" s="89"/>
      <c r="RXX4" s="89"/>
      <c r="RXY4" s="89"/>
      <c r="RXZ4" s="89"/>
      <c r="RYA4" s="89"/>
      <c r="RYB4" s="89"/>
      <c r="RYC4" s="89"/>
      <c r="RYD4" s="89"/>
      <c r="RYE4" s="89"/>
      <c r="RYF4" s="89"/>
      <c r="RYG4" s="89"/>
      <c r="RYH4" s="89"/>
      <c r="RYI4" s="89"/>
      <c r="RYJ4" s="89"/>
      <c r="RYK4" s="89"/>
      <c r="RYL4" s="89"/>
      <c r="RYM4" s="89"/>
      <c r="RYN4" s="89"/>
      <c r="RYO4" s="89"/>
      <c r="RYP4" s="89"/>
      <c r="RYQ4" s="89"/>
      <c r="RYR4" s="89"/>
      <c r="RYS4" s="89"/>
      <c r="RYT4" s="89"/>
      <c r="RYU4" s="89"/>
      <c r="RYV4" s="89"/>
      <c r="RYW4" s="89"/>
      <c r="RYX4" s="89"/>
      <c r="RYY4" s="89"/>
      <c r="RZB4" s="89"/>
      <c r="RZE4" s="89"/>
      <c r="RZH4" s="89"/>
      <c r="RZK4" s="89"/>
      <c r="RZN4" s="89"/>
      <c r="RZZ4" s="89"/>
      <c r="SAC4" s="89"/>
      <c r="SAF4" s="89"/>
      <c r="SAI4" s="89"/>
      <c r="SAO4" s="89"/>
      <c r="SAR4" s="89"/>
      <c r="SAX4" s="89"/>
      <c r="SBA4" s="89"/>
      <c r="SBD4" s="89"/>
      <c r="SBG4" s="89"/>
      <c r="SBM4" s="89"/>
      <c r="SBP4" s="89"/>
      <c r="SBV4" s="89"/>
      <c r="SBX4" s="89"/>
      <c r="SBY4" s="89"/>
      <c r="SCA4" s="89"/>
      <c r="SCD4" s="89"/>
      <c r="SCG4" s="89"/>
      <c r="SCR4" s="89"/>
      <c r="SCT4" s="89"/>
      <c r="SDF4" s="89"/>
      <c r="SDI4" s="89"/>
      <c r="SDQ4" s="89"/>
      <c r="SEK4" s="89"/>
      <c r="SEM4" s="89"/>
      <c r="SEN4" s="89"/>
      <c r="SEO4" s="89"/>
      <c r="SEP4" s="89"/>
      <c r="SEQ4" s="89"/>
      <c r="SER4" s="89"/>
      <c r="SFJ4" s="89"/>
      <c r="SFK4" s="89"/>
      <c r="SFN4" s="89"/>
      <c r="SFQ4" s="89"/>
      <c r="SFS4" s="89"/>
      <c r="SFU4" s="89"/>
      <c r="SFX4" s="89"/>
      <c r="SGA4" s="89"/>
      <c r="SGD4" s="89"/>
      <c r="SGJ4" s="89"/>
      <c r="SGM4" s="89"/>
      <c r="SGP4" s="89"/>
      <c r="SGU4" s="89"/>
      <c r="SHI4" s="89"/>
      <c r="SHJ4" s="89"/>
      <c r="SHK4" s="89"/>
      <c r="SHL4" s="89"/>
      <c r="SHM4" s="89"/>
      <c r="SHN4" s="89"/>
      <c r="SHO4" s="89"/>
      <c r="SHP4" s="89"/>
      <c r="SHQ4" s="89"/>
      <c r="SHR4" s="89"/>
      <c r="SHS4" s="89"/>
      <c r="SHT4" s="89"/>
      <c r="SHU4" s="89"/>
      <c r="SHV4" s="89"/>
      <c r="SHW4" s="89"/>
      <c r="SHX4" s="89"/>
      <c r="SHY4" s="89"/>
      <c r="SHZ4" s="89"/>
      <c r="SIA4" s="89"/>
      <c r="SIB4" s="89"/>
      <c r="SIC4" s="89"/>
      <c r="SID4" s="89"/>
      <c r="SIE4" s="89"/>
      <c r="SIF4" s="89"/>
      <c r="SIG4" s="89"/>
      <c r="SIH4" s="89"/>
      <c r="SII4" s="89"/>
      <c r="SIJ4" s="89"/>
      <c r="SIK4" s="89"/>
      <c r="SIL4" s="89"/>
      <c r="SIM4" s="89"/>
      <c r="SIN4" s="89"/>
      <c r="SIO4" s="89"/>
      <c r="SIP4" s="89"/>
      <c r="SIQ4" s="89"/>
      <c r="SIR4" s="89"/>
      <c r="SIS4" s="89"/>
      <c r="SIT4" s="89"/>
      <c r="SIU4" s="89"/>
      <c r="SIX4" s="89"/>
      <c r="SJA4" s="89"/>
      <c r="SJD4" s="89"/>
      <c r="SJG4" s="89"/>
      <c r="SJJ4" s="89"/>
      <c r="SJV4" s="89"/>
      <c r="SJY4" s="89"/>
      <c r="SKB4" s="89"/>
      <c r="SKE4" s="89"/>
      <c r="SKK4" s="89"/>
      <c r="SKN4" s="89"/>
      <c r="SKT4" s="89"/>
      <c r="SKW4" s="89"/>
      <c r="SKZ4" s="89"/>
      <c r="SLC4" s="89"/>
      <c r="SLI4" s="89"/>
      <c r="SLL4" s="89"/>
      <c r="SLR4" s="89"/>
      <c r="SLT4" s="89"/>
      <c r="SLU4" s="89"/>
      <c r="SLW4" s="89"/>
      <c r="SLZ4" s="89"/>
      <c r="SMC4" s="89"/>
      <c r="SMN4" s="89"/>
      <c r="SMP4" s="89"/>
      <c r="SNB4" s="89"/>
      <c r="SNE4" s="89"/>
      <c r="SNM4" s="89"/>
      <c r="SOG4" s="89"/>
      <c r="SOI4" s="89"/>
      <c r="SOJ4" s="89"/>
      <c r="SOK4" s="89"/>
      <c r="SOL4" s="89"/>
      <c r="SOM4" s="89"/>
      <c r="SON4" s="89"/>
      <c r="SPF4" s="89"/>
      <c r="SPG4" s="89"/>
      <c r="SPJ4" s="89"/>
      <c r="SPM4" s="89"/>
      <c r="SPO4" s="89"/>
      <c r="SPQ4" s="89"/>
      <c r="SPT4" s="89"/>
      <c r="SPW4" s="89"/>
      <c r="SPZ4" s="89"/>
      <c r="SQF4" s="89"/>
      <c r="SQI4" s="89"/>
      <c r="SQL4" s="89"/>
      <c r="SQQ4" s="89"/>
      <c r="SRE4" s="89"/>
      <c r="SRF4" s="89"/>
      <c r="SRG4" s="89"/>
      <c r="SRH4" s="89"/>
      <c r="SRI4" s="89"/>
      <c r="SRJ4" s="89"/>
      <c r="SRK4" s="89"/>
      <c r="SRL4" s="89"/>
      <c r="SRM4" s="89"/>
      <c r="SRN4" s="89"/>
      <c r="SRO4" s="89"/>
      <c r="SRP4" s="89"/>
      <c r="SRQ4" s="89"/>
      <c r="SRR4" s="89"/>
      <c r="SRS4" s="89"/>
      <c r="SRT4" s="89"/>
      <c r="SRU4" s="89"/>
      <c r="SRV4" s="89"/>
      <c r="SRW4" s="89"/>
      <c r="SRX4" s="89"/>
      <c r="SRY4" s="89"/>
      <c r="SRZ4" s="89"/>
      <c r="SSA4" s="89"/>
      <c r="SSB4" s="89"/>
      <c r="SSC4" s="89"/>
      <c r="SSD4" s="89"/>
      <c r="SSE4" s="89"/>
      <c r="SSF4" s="89"/>
      <c r="SSG4" s="89"/>
      <c r="SSH4" s="89"/>
      <c r="SSI4" s="89"/>
      <c r="SSJ4" s="89"/>
      <c r="SSK4" s="89"/>
      <c r="SSL4" s="89"/>
      <c r="SSM4" s="89"/>
      <c r="SSN4" s="89"/>
      <c r="SSO4" s="89"/>
      <c r="SSP4" s="89"/>
      <c r="SSQ4" s="89"/>
      <c r="SST4" s="89"/>
      <c r="SSW4" s="89"/>
      <c r="SSZ4" s="89"/>
      <c r="STC4" s="89"/>
      <c r="STF4" s="89"/>
      <c r="STR4" s="89"/>
      <c r="STU4" s="89"/>
      <c r="STX4" s="89"/>
      <c r="SUA4" s="89"/>
      <c r="SUG4" s="89"/>
      <c r="SUJ4" s="89"/>
      <c r="SUP4" s="89"/>
      <c r="SUS4" s="89"/>
      <c r="SUV4" s="89"/>
      <c r="SUY4" s="89"/>
      <c r="SVE4" s="89"/>
      <c r="SVH4" s="89"/>
      <c r="SVN4" s="89"/>
      <c r="SVP4" s="89"/>
      <c r="SVQ4" s="89"/>
      <c r="SVS4" s="89"/>
      <c r="SVV4" s="89"/>
      <c r="SVY4" s="89"/>
      <c r="SWJ4" s="89"/>
      <c r="SWL4" s="89"/>
      <c r="SWX4" s="89"/>
      <c r="SXA4" s="89"/>
      <c r="SXI4" s="89"/>
      <c r="SYC4" s="89"/>
      <c r="SYE4" s="89"/>
      <c r="SYF4" s="89"/>
      <c r="SYG4" s="89"/>
      <c r="SYH4" s="89"/>
      <c r="SYI4" s="89"/>
      <c r="SYJ4" s="89"/>
      <c r="SZB4" s="89"/>
      <c r="SZC4" s="89"/>
      <c r="SZF4" s="89"/>
      <c r="SZI4" s="89"/>
      <c r="SZK4" s="89"/>
      <c r="SZM4" s="89"/>
      <c r="SZP4" s="89"/>
      <c r="SZS4" s="89"/>
      <c r="SZV4" s="89"/>
      <c r="TAB4" s="89"/>
      <c r="TAE4" s="89"/>
      <c r="TAH4" s="89"/>
      <c r="TAM4" s="89"/>
      <c r="TBA4" s="89"/>
      <c r="TBB4" s="89"/>
      <c r="TBC4" s="89"/>
      <c r="TBD4" s="89"/>
      <c r="TBE4" s="89"/>
      <c r="TBF4" s="89"/>
      <c r="TBG4" s="89"/>
      <c r="TBH4" s="89"/>
      <c r="TBI4" s="89"/>
      <c r="TBJ4" s="89"/>
      <c r="TBK4" s="89"/>
      <c r="TBL4" s="89"/>
      <c r="TBM4" s="89"/>
      <c r="TBN4" s="89"/>
      <c r="TBO4" s="89"/>
      <c r="TBP4" s="89"/>
      <c r="TBQ4" s="89"/>
      <c r="TBR4" s="89"/>
      <c r="TBS4" s="89"/>
      <c r="TBT4" s="89"/>
      <c r="TBU4" s="89"/>
      <c r="TBV4" s="89"/>
      <c r="TBW4" s="89"/>
      <c r="TBX4" s="89"/>
      <c r="TBY4" s="89"/>
      <c r="TBZ4" s="89"/>
      <c r="TCA4" s="89"/>
      <c r="TCB4" s="89"/>
      <c r="TCC4" s="89"/>
      <c r="TCD4" s="89"/>
      <c r="TCE4" s="89"/>
      <c r="TCF4" s="89"/>
      <c r="TCG4" s="89"/>
      <c r="TCH4" s="89"/>
      <c r="TCI4" s="89"/>
      <c r="TCJ4" s="89"/>
      <c r="TCK4" s="89"/>
      <c r="TCL4" s="89"/>
      <c r="TCM4" s="89"/>
      <c r="TCP4" s="89"/>
      <c r="TCS4" s="89"/>
      <c r="TCV4" s="89"/>
      <c r="TCY4" s="89"/>
      <c r="TDB4" s="89"/>
      <c r="TDN4" s="89"/>
      <c r="TDQ4" s="89"/>
      <c r="TDT4" s="89"/>
      <c r="TDW4" s="89"/>
      <c r="TEC4" s="89"/>
      <c r="TEF4" s="89"/>
      <c r="TEL4" s="89"/>
      <c r="TEO4" s="89"/>
      <c r="TER4" s="89"/>
      <c r="TEU4" s="89"/>
      <c r="TFA4" s="89"/>
      <c r="TFD4" s="89"/>
      <c r="TFJ4" s="89"/>
      <c r="TFL4" s="89"/>
      <c r="TFM4" s="89"/>
      <c r="TFO4" s="89"/>
      <c r="TFR4" s="89"/>
      <c r="TFU4" s="89"/>
      <c r="TGF4" s="89"/>
      <c r="TGH4" s="89"/>
      <c r="TGT4" s="89"/>
      <c r="TGW4" s="89"/>
      <c r="THE4" s="89"/>
      <c r="THY4" s="89"/>
      <c r="TIA4" s="89"/>
      <c r="TIB4" s="89"/>
      <c r="TIC4" s="89"/>
      <c r="TID4" s="89"/>
      <c r="TIE4" s="89"/>
      <c r="TIF4" s="89"/>
      <c r="TIX4" s="89"/>
      <c r="TIY4" s="89"/>
      <c r="TJB4" s="89"/>
      <c r="TJE4" s="89"/>
      <c r="TJG4" s="89"/>
      <c r="TJI4" s="89"/>
      <c r="TJL4" s="89"/>
      <c r="TJO4" s="89"/>
      <c r="TJR4" s="89"/>
      <c r="TJX4" s="89"/>
      <c r="TKA4" s="89"/>
      <c r="TKD4" s="89"/>
      <c r="TKI4" s="89"/>
      <c r="TKW4" s="89"/>
      <c r="TKX4" s="89"/>
      <c r="TKY4" s="89"/>
      <c r="TKZ4" s="89"/>
      <c r="TLA4" s="89"/>
      <c r="TLB4" s="89"/>
      <c r="TLC4" s="89"/>
      <c r="TLD4" s="89"/>
      <c r="TLE4" s="89"/>
      <c r="TLF4" s="89"/>
      <c r="TLG4" s="89"/>
      <c r="TLH4" s="89"/>
      <c r="TLI4" s="89"/>
      <c r="TLJ4" s="89"/>
      <c r="TLK4" s="89"/>
      <c r="TLL4" s="89"/>
      <c r="TLM4" s="89"/>
      <c r="TLN4" s="89"/>
      <c r="TLO4" s="89"/>
      <c r="TLP4" s="89"/>
      <c r="TLQ4" s="89"/>
      <c r="TLR4" s="89"/>
      <c r="TLS4" s="89"/>
      <c r="TLT4" s="89"/>
      <c r="TLU4" s="89"/>
      <c r="TLV4" s="89"/>
      <c r="TLW4" s="89"/>
      <c r="TLX4" s="89"/>
      <c r="TLY4" s="89"/>
      <c r="TLZ4" s="89"/>
      <c r="TMA4" s="89"/>
      <c r="TMB4" s="89"/>
      <c r="TMC4" s="89"/>
      <c r="TMD4" s="89"/>
      <c r="TME4" s="89"/>
      <c r="TMF4" s="89"/>
      <c r="TMG4" s="89"/>
      <c r="TMH4" s="89"/>
      <c r="TMI4" s="89"/>
      <c r="TML4" s="89"/>
      <c r="TMO4" s="89"/>
      <c r="TMR4" s="89"/>
      <c r="TMU4" s="89"/>
      <c r="TMX4" s="89"/>
      <c r="TNJ4" s="89"/>
      <c r="TNM4" s="89"/>
      <c r="TNP4" s="89"/>
      <c r="TNS4" s="89"/>
      <c r="TNY4" s="89"/>
      <c r="TOB4" s="89"/>
      <c r="TOH4" s="89"/>
      <c r="TOK4" s="89"/>
      <c r="TON4" s="89"/>
      <c r="TOQ4" s="89"/>
      <c r="TOW4" s="89"/>
      <c r="TOZ4" s="89"/>
      <c r="TPF4" s="89"/>
      <c r="TPH4" s="89"/>
      <c r="TPI4" s="89"/>
      <c r="TPK4" s="89"/>
      <c r="TPN4" s="89"/>
      <c r="TPQ4" s="89"/>
      <c r="TQB4" s="89"/>
      <c r="TQD4" s="89"/>
      <c r="TQP4" s="89"/>
      <c r="TQS4" s="89"/>
      <c r="TRA4" s="89"/>
      <c r="TRU4" s="89"/>
      <c r="TRW4" s="89"/>
      <c r="TRX4" s="89"/>
      <c r="TRY4" s="89"/>
      <c r="TRZ4" s="89"/>
      <c r="TSA4" s="89"/>
      <c r="TSB4" s="89"/>
      <c r="TST4" s="89"/>
      <c r="TSU4" s="89"/>
      <c r="TSX4" s="89"/>
      <c r="TTA4" s="89"/>
      <c r="TTC4" s="89"/>
      <c r="TTE4" s="89"/>
      <c r="TTH4" s="89"/>
      <c r="TTK4" s="89"/>
      <c r="TTN4" s="89"/>
      <c r="TTT4" s="89"/>
      <c r="TTW4" s="89"/>
      <c r="TTZ4" s="89"/>
      <c r="TUE4" s="89"/>
      <c r="TUS4" s="89"/>
      <c r="TUT4" s="89"/>
      <c r="TUU4" s="89"/>
      <c r="TUV4" s="89"/>
      <c r="TUW4" s="89"/>
      <c r="TUX4" s="89"/>
      <c r="TUY4" s="89"/>
      <c r="TUZ4" s="89"/>
      <c r="TVA4" s="89"/>
      <c r="TVB4" s="89"/>
      <c r="TVC4" s="89"/>
      <c r="TVD4" s="89"/>
      <c r="TVE4" s="89"/>
      <c r="TVF4" s="89"/>
      <c r="TVG4" s="89"/>
      <c r="TVH4" s="89"/>
      <c r="TVI4" s="89"/>
      <c r="TVJ4" s="89"/>
      <c r="TVK4" s="89"/>
      <c r="TVL4" s="89"/>
      <c r="TVM4" s="89"/>
      <c r="TVN4" s="89"/>
      <c r="TVO4" s="89"/>
      <c r="TVP4" s="89"/>
      <c r="TVQ4" s="89"/>
      <c r="TVR4" s="89"/>
      <c r="TVS4" s="89"/>
      <c r="TVT4" s="89"/>
      <c r="TVU4" s="89"/>
      <c r="TVV4" s="89"/>
      <c r="TVW4" s="89"/>
      <c r="TVX4" s="89"/>
      <c r="TVY4" s="89"/>
      <c r="TVZ4" s="89"/>
      <c r="TWA4" s="89"/>
      <c r="TWB4" s="89"/>
      <c r="TWC4" s="89"/>
      <c r="TWD4" s="89"/>
      <c r="TWE4" s="89"/>
      <c r="TWH4" s="89"/>
      <c r="TWK4" s="89"/>
      <c r="TWN4" s="89"/>
      <c r="TWQ4" s="89"/>
      <c r="TWT4" s="89"/>
      <c r="TXF4" s="89"/>
      <c r="TXI4" s="89"/>
      <c r="TXL4" s="89"/>
      <c r="TXO4" s="89"/>
      <c r="TXU4" s="89"/>
      <c r="TXX4" s="89"/>
      <c r="TYD4" s="89"/>
      <c r="TYG4" s="89"/>
      <c r="TYJ4" s="89"/>
      <c r="TYM4" s="89"/>
      <c r="TYS4" s="89"/>
      <c r="TYV4" s="89"/>
      <c r="TZB4" s="89"/>
      <c r="TZD4" s="89"/>
      <c r="TZE4" s="89"/>
      <c r="TZG4" s="89"/>
      <c r="TZJ4" s="89"/>
      <c r="TZM4" s="89"/>
      <c r="TZX4" s="89"/>
      <c r="TZZ4" s="89"/>
      <c r="UAL4" s="89"/>
      <c r="UAO4" s="89"/>
      <c r="UAW4" s="89"/>
      <c r="UBQ4" s="89"/>
      <c r="UBS4" s="89"/>
      <c r="UBT4" s="89"/>
      <c r="UBU4" s="89"/>
      <c r="UBV4" s="89"/>
      <c r="UBW4" s="89"/>
      <c r="UBX4" s="89"/>
      <c r="UCP4" s="89"/>
      <c r="UCQ4" s="89"/>
      <c r="UCT4" s="89"/>
      <c r="UCW4" s="89"/>
      <c r="UCY4" s="89"/>
      <c r="UDA4" s="89"/>
      <c r="UDD4" s="89"/>
      <c r="UDG4" s="89"/>
      <c r="UDJ4" s="89"/>
      <c r="UDP4" s="89"/>
      <c r="UDS4" s="89"/>
      <c r="UDV4" s="89"/>
      <c r="UEA4" s="89"/>
      <c r="UEO4" s="89"/>
      <c r="UEP4" s="89"/>
      <c r="UEQ4" s="89"/>
      <c r="UER4" s="89"/>
      <c r="UES4" s="89"/>
      <c r="UET4" s="89"/>
      <c r="UEU4" s="89"/>
      <c r="UEV4" s="89"/>
      <c r="UEW4" s="89"/>
      <c r="UEX4" s="89"/>
      <c r="UEY4" s="89"/>
      <c r="UEZ4" s="89"/>
      <c r="UFA4" s="89"/>
      <c r="UFB4" s="89"/>
      <c r="UFC4" s="89"/>
      <c r="UFD4" s="89"/>
      <c r="UFE4" s="89"/>
      <c r="UFF4" s="89"/>
      <c r="UFG4" s="89"/>
      <c r="UFH4" s="89"/>
      <c r="UFI4" s="89"/>
      <c r="UFJ4" s="89"/>
      <c r="UFK4" s="89"/>
      <c r="UFL4" s="89"/>
      <c r="UFM4" s="89"/>
      <c r="UFN4" s="89"/>
      <c r="UFO4" s="89"/>
      <c r="UFP4" s="89"/>
      <c r="UFQ4" s="89"/>
      <c r="UFR4" s="89"/>
      <c r="UFS4" s="89"/>
      <c r="UFT4" s="89"/>
      <c r="UFU4" s="89"/>
      <c r="UFV4" s="89"/>
      <c r="UFW4" s="89"/>
      <c r="UFX4" s="89"/>
      <c r="UFY4" s="89"/>
      <c r="UFZ4" s="89"/>
      <c r="UGA4" s="89"/>
      <c r="UGD4" s="89"/>
      <c r="UGG4" s="89"/>
      <c r="UGJ4" s="89"/>
      <c r="UGM4" s="89"/>
      <c r="UGP4" s="89"/>
      <c r="UHB4" s="89"/>
      <c r="UHE4" s="89"/>
      <c r="UHH4" s="89"/>
      <c r="UHK4" s="89"/>
      <c r="UHQ4" s="89"/>
      <c r="UHT4" s="89"/>
      <c r="UHZ4" s="89"/>
      <c r="UIC4" s="89"/>
      <c r="UIF4" s="89"/>
      <c r="UII4" s="89"/>
      <c r="UIO4" s="89"/>
      <c r="UIR4" s="89"/>
      <c r="UIX4" s="89"/>
      <c r="UIZ4" s="89"/>
      <c r="UJA4" s="89"/>
      <c r="UJC4" s="89"/>
      <c r="UJF4" s="89"/>
      <c r="UJI4" s="89"/>
      <c r="UJT4" s="89"/>
      <c r="UJV4" s="89"/>
      <c r="UKH4" s="89"/>
      <c r="UKK4" s="89"/>
      <c r="UKS4" s="89"/>
      <c r="ULM4" s="89"/>
      <c r="ULO4" s="89"/>
      <c r="ULP4" s="89"/>
      <c r="ULQ4" s="89"/>
      <c r="ULR4" s="89"/>
      <c r="ULS4" s="89"/>
      <c r="ULT4" s="89"/>
      <c r="UML4" s="89"/>
      <c r="UMM4" s="89"/>
      <c r="UMP4" s="89"/>
      <c r="UMS4" s="89"/>
      <c r="UMU4" s="89"/>
      <c r="UMW4" s="89"/>
      <c r="UMZ4" s="89"/>
      <c r="UNC4" s="89"/>
      <c r="UNF4" s="89"/>
      <c r="UNL4" s="89"/>
      <c r="UNO4" s="89"/>
      <c r="UNR4" s="89"/>
      <c r="UNW4" s="89"/>
      <c r="UOK4" s="89"/>
      <c r="UOL4" s="89"/>
      <c r="UOM4" s="89"/>
      <c r="UON4" s="89"/>
      <c r="UOO4" s="89"/>
      <c r="UOP4" s="89"/>
      <c r="UOQ4" s="89"/>
      <c r="UOR4" s="89"/>
      <c r="UOS4" s="89"/>
      <c r="UOT4" s="89"/>
      <c r="UOU4" s="89"/>
      <c r="UOV4" s="89"/>
      <c r="UOW4" s="89"/>
      <c r="UOX4" s="89"/>
      <c r="UOY4" s="89"/>
      <c r="UOZ4" s="89"/>
      <c r="UPA4" s="89"/>
      <c r="UPB4" s="89"/>
      <c r="UPC4" s="89"/>
      <c r="UPD4" s="89"/>
      <c r="UPE4" s="89"/>
      <c r="UPF4" s="89"/>
      <c r="UPG4" s="89"/>
      <c r="UPH4" s="89"/>
      <c r="UPI4" s="89"/>
      <c r="UPJ4" s="89"/>
      <c r="UPK4" s="89"/>
      <c r="UPL4" s="89"/>
      <c r="UPM4" s="89"/>
      <c r="UPN4" s="89"/>
      <c r="UPO4" s="89"/>
      <c r="UPP4" s="89"/>
      <c r="UPQ4" s="89"/>
      <c r="UPR4" s="89"/>
      <c r="UPS4" s="89"/>
      <c r="UPT4" s="89"/>
      <c r="UPU4" s="89"/>
      <c r="UPV4" s="89"/>
      <c r="UPW4" s="89"/>
      <c r="UPZ4" s="89"/>
      <c r="UQC4" s="89"/>
      <c r="UQF4" s="89"/>
      <c r="UQI4" s="89"/>
      <c r="UQL4" s="89"/>
      <c r="UQX4" s="89"/>
      <c r="URA4" s="89"/>
      <c r="URD4" s="89"/>
      <c r="URG4" s="89"/>
      <c r="URM4" s="89"/>
      <c r="URP4" s="89"/>
      <c r="URV4" s="89"/>
      <c r="URY4" s="89"/>
      <c r="USB4" s="89"/>
      <c r="USE4" s="89"/>
      <c r="USK4" s="89"/>
      <c r="USN4" s="89"/>
      <c r="UST4" s="89"/>
      <c r="USV4" s="89"/>
      <c r="USW4" s="89"/>
      <c r="USY4" s="89"/>
      <c r="UTB4" s="89"/>
      <c r="UTE4" s="89"/>
      <c r="UTP4" s="89"/>
      <c r="UTR4" s="89"/>
      <c r="UUD4" s="89"/>
      <c r="UUG4" s="89"/>
      <c r="UUO4" s="89"/>
      <c r="UVI4" s="89"/>
      <c r="UVK4" s="89"/>
      <c r="UVL4" s="89"/>
      <c r="UVM4" s="89"/>
      <c r="UVN4" s="89"/>
      <c r="UVO4" s="89"/>
      <c r="UVP4" s="89"/>
      <c r="UWH4" s="89"/>
      <c r="UWI4" s="89"/>
      <c r="UWL4" s="89"/>
      <c r="UWO4" s="89"/>
      <c r="UWQ4" s="89"/>
      <c r="UWS4" s="89"/>
      <c r="UWV4" s="89"/>
      <c r="UWY4" s="89"/>
      <c r="UXB4" s="89"/>
      <c r="UXH4" s="89"/>
      <c r="UXK4" s="89"/>
      <c r="UXN4" s="89"/>
      <c r="UXS4" s="89"/>
      <c r="UYG4" s="89"/>
      <c r="UYH4" s="89"/>
      <c r="UYI4" s="89"/>
      <c r="UYJ4" s="89"/>
      <c r="UYK4" s="89"/>
      <c r="UYL4" s="89"/>
      <c r="UYM4" s="89"/>
      <c r="UYN4" s="89"/>
      <c r="UYO4" s="89"/>
      <c r="UYP4" s="89"/>
      <c r="UYQ4" s="89"/>
      <c r="UYR4" s="89"/>
      <c r="UYS4" s="89"/>
      <c r="UYT4" s="89"/>
      <c r="UYU4" s="89"/>
      <c r="UYV4" s="89"/>
      <c r="UYW4" s="89"/>
      <c r="UYX4" s="89"/>
      <c r="UYY4" s="89"/>
      <c r="UYZ4" s="89"/>
      <c r="UZA4" s="89"/>
      <c r="UZB4" s="89"/>
      <c r="UZC4" s="89"/>
      <c r="UZD4" s="89"/>
      <c r="UZE4" s="89"/>
      <c r="UZF4" s="89"/>
      <c r="UZG4" s="89"/>
      <c r="UZH4" s="89"/>
      <c r="UZI4" s="89"/>
      <c r="UZJ4" s="89"/>
      <c r="UZK4" s="89"/>
      <c r="UZL4" s="89"/>
      <c r="UZM4" s="89"/>
      <c r="UZN4" s="89"/>
      <c r="UZO4" s="89"/>
      <c r="UZP4" s="89"/>
      <c r="UZQ4" s="89"/>
      <c r="UZR4" s="89"/>
      <c r="UZS4" s="89"/>
      <c r="UZV4" s="89"/>
      <c r="UZY4" s="89"/>
      <c r="VAB4" s="89"/>
      <c r="VAE4" s="89"/>
      <c r="VAH4" s="89"/>
      <c r="VAT4" s="89"/>
      <c r="VAW4" s="89"/>
      <c r="VAZ4" s="89"/>
      <c r="VBC4" s="89"/>
      <c r="VBI4" s="89"/>
      <c r="VBL4" s="89"/>
      <c r="VBR4" s="89"/>
      <c r="VBU4" s="89"/>
      <c r="VBX4" s="89"/>
      <c r="VCA4" s="89"/>
      <c r="VCG4" s="89"/>
      <c r="VCJ4" s="89"/>
      <c r="VCP4" s="89"/>
      <c r="VCR4" s="89"/>
      <c r="VCS4" s="89"/>
      <c r="VCU4" s="89"/>
      <c r="VCX4" s="89"/>
      <c r="VDA4" s="89"/>
      <c r="VDL4" s="89"/>
      <c r="VDN4" s="89"/>
      <c r="VDZ4" s="89"/>
      <c r="VEC4" s="89"/>
      <c r="VEK4" s="89"/>
      <c r="VFE4" s="89"/>
      <c r="VFG4" s="89"/>
      <c r="VFH4" s="89"/>
      <c r="VFI4" s="89"/>
      <c r="VFJ4" s="89"/>
      <c r="VFK4" s="89"/>
      <c r="VFL4" s="89"/>
      <c r="VGD4" s="89"/>
      <c r="VGE4" s="89"/>
      <c r="VGH4" s="89"/>
      <c r="VGK4" s="89"/>
      <c r="VGM4" s="89"/>
      <c r="VGO4" s="89"/>
      <c r="VGR4" s="89"/>
      <c r="VGU4" s="89"/>
      <c r="VGX4" s="89"/>
      <c r="VHD4" s="89"/>
      <c r="VHG4" s="89"/>
      <c r="VHJ4" s="89"/>
      <c r="VHO4" s="89"/>
      <c r="VIC4" s="89"/>
      <c r="VID4" s="89"/>
      <c r="VIE4" s="89"/>
      <c r="VIF4" s="89"/>
      <c r="VIG4" s="89"/>
      <c r="VIH4" s="89"/>
      <c r="VII4" s="89"/>
      <c r="VIJ4" s="89"/>
      <c r="VIK4" s="89"/>
      <c r="VIL4" s="89"/>
      <c r="VIM4" s="89"/>
      <c r="VIN4" s="89"/>
      <c r="VIO4" s="89"/>
      <c r="VIP4" s="89"/>
      <c r="VIQ4" s="89"/>
      <c r="VIR4" s="89"/>
      <c r="VIS4" s="89"/>
      <c r="VIT4" s="89"/>
      <c r="VIU4" s="89"/>
      <c r="VIV4" s="89"/>
      <c r="VIW4" s="89"/>
      <c r="VIX4" s="89"/>
      <c r="VIY4" s="89"/>
      <c r="VIZ4" s="89"/>
      <c r="VJA4" s="89"/>
      <c r="VJB4" s="89"/>
      <c r="VJC4" s="89"/>
      <c r="VJD4" s="89"/>
      <c r="VJE4" s="89"/>
      <c r="VJF4" s="89"/>
      <c r="VJG4" s="89"/>
      <c r="VJH4" s="89"/>
      <c r="VJI4" s="89"/>
      <c r="VJJ4" s="89"/>
      <c r="VJK4" s="89"/>
      <c r="VJL4" s="89"/>
      <c r="VJM4" s="89"/>
      <c r="VJN4" s="89"/>
      <c r="VJO4" s="89"/>
      <c r="VJR4" s="89"/>
      <c r="VJU4" s="89"/>
      <c r="VJX4" s="89"/>
      <c r="VKA4" s="89"/>
      <c r="VKD4" s="89"/>
      <c r="VKP4" s="89"/>
      <c r="VKS4" s="89"/>
      <c r="VKV4" s="89"/>
      <c r="VKY4" s="89"/>
      <c r="VLE4" s="89"/>
      <c r="VLH4" s="89"/>
      <c r="VLN4" s="89"/>
      <c r="VLQ4" s="89"/>
      <c r="VLT4" s="89"/>
      <c r="VLW4" s="89"/>
      <c r="VMC4" s="89"/>
      <c r="VMF4" s="89"/>
      <c r="VML4" s="89"/>
      <c r="VMN4" s="89"/>
      <c r="VMO4" s="89"/>
      <c r="VMQ4" s="89"/>
      <c r="VMT4" s="89"/>
      <c r="VMW4" s="89"/>
      <c r="VNH4" s="89"/>
      <c r="VNJ4" s="89"/>
      <c r="VNV4" s="89"/>
      <c r="VNY4" s="89"/>
      <c r="VOG4" s="89"/>
      <c r="VPA4" s="89"/>
      <c r="VPC4" s="89"/>
      <c r="VPD4" s="89"/>
      <c r="VPE4" s="89"/>
      <c r="VPF4" s="89"/>
      <c r="VPG4" s="89"/>
      <c r="VPH4" s="89"/>
      <c r="VPZ4" s="89"/>
      <c r="VQA4" s="89"/>
      <c r="VQD4" s="89"/>
      <c r="VQG4" s="89"/>
      <c r="VQI4" s="89"/>
      <c r="VQK4" s="89"/>
      <c r="VQN4" s="89"/>
      <c r="VQQ4" s="89"/>
      <c r="VQT4" s="89"/>
      <c r="VQZ4" s="89"/>
      <c r="VRC4" s="89"/>
      <c r="VRF4" s="89"/>
      <c r="VRK4" s="89"/>
      <c r="VRY4" s="89"/>
      <c r="VRZ4" s="89"/>
      <c r="VSA4" s="89"/>
      <c r="VSB4" s="89"/>
      <c r="VSC4" s="89"/>
      <c r="VSD4" s="89"/>
      <c r="VSE4" s="89"/>
      <c r="VSF4" s="89"/>
      <c r="VSG4" s="89"/>
      <c r="VSH4" s="89"/>
      <c r="VSI4" s="89"/>
      <c r="VSJ4" s="89"/>
      <c r="VSK4" s="89"/>
      <c r="VSL4" s="89"/>
      <c r="VSM4" s="89"/>
      <c r="VSN4" s="89"/>
      <c r="VSO4" s="89"/>
      <c r="VSP4" s="89"/>
      <c r="VSQ4" s="89"/>
      <c r="VSR4" s="89"/>
      <c r="VSS4" s="89"/>
      <c r="VST4" s="89"/>
      <c r="VSU4" s="89"/>
      <c r="VSV4" s="89"/>
      <c r="VSW4" s="89"/>
      <c r="VSX4" s="89"/>
      <c r="VSY4" s="89"/>
      <c r="VSZ4" s="89"/>
      <c r="VTA4" s="89"/>
      <c r="VTB4" s="89"/>
      <c r="VTC4" s="89"/>
      <c r="VTD4" s="89"/>
      <c r="VTE4" s="89"/>
      <c r="VTF4" s="89"/>
      <c r="VTG4" s="89"/>
      <c r="VTH4" s="89"/>
      <c r="VTI4" s="89"/>
      <c r="VTJ4" s="89"/>
      <c r="VTK4" s="89"/>
      <c r="VTN4" s="89"/>
      <c r="VTQ4" s="89"/>
      <c r="VTT4" s="89"/>
      <c r="VTW4" s="89"/>
      <c r="VTZ4" s="89"/>
      <c r="VUL4" s="89"/>
      <c r="VUO4" s="89"/>
      <c r="VUR4" s="89"/>
      <c r="VUU4" s="89"/>
      <c r="VVA4" s="89"/>
      <c r="VVD4" s="89"/>
      <c r="VVJ4" s="89"/>
      <c r="VVM4" s="89"/>
      <c r="VVP4" s="89"/>
      <c r="VVS4" s="89"/>
      <c r="VVY4" s="89"/>
      <c r="VWB4" s="89"/>
      <c r="VWH4" s="89"/>
      <c r="VWJ4" s="89"/>
      <c r="VWK4" s="89"/>
      <c r="VWM4" s="89"/>
      <c r="VWP4" s="89"/>
      <c r="VWS4" s="89"/>
      <c r="VXD4" s="89"/>
      <c r="VXF4" s="89"/>
      <c r="VXR4" s="89"/>
      <c r="VXU4" s="89"/>
      <c r="VYC4" s="89"/>
      <c r="VYW4" s="89"/>
      <c r="VYY4" s="89"/>
      <c r="VYZ4" s="89"/>
      <c r="VZA4" s="89"/>
      <c r="VZB4" s="89"/>
      <c r="VZC4" s="89"/>
      <c r="VZD4" s="89"/>
      <c r="VZV4" s="89"/>
      <c r="VZW4" s="89"/>
      <c r="VZZ4" s="89"/>
      <c r="WAC4" s="89"/>
      <c r="WAE4" s="89"/>
      <c r="WAG4" s="89"/>
      <c r="WAJ4" s="89"/>
      <c r="WAM4" s="89"/>
      <c r="WAP4" s="89"/>
      <c r="WAV4" s="89"/>
      <c r="WAY4" s="89"/>
      <c r="WBB4" s="89"/>
      <c r="WBG4" s="89"/>
      <c r="WBU4" s="89"/>
      <c r="WBV4" s="89"/>
      <c r="WBW4" s="89"/>
      <c r="WBX4" s="89"/>
      <c r="WBY4" s="89"/>
      <c r="WBZ4" s="89"/>
      <c r="WCA4" s="89"/>
      <c r="WCB4" s="89"/>
      <c r="WCC4" s="89"/>
      <c r="WCD4" s="89"/>
      <c r="WCE4" s="89"/>
      <c r="WCF4" s="89"/>
      <c r="WCG4" s="89"/>
      <c r="WCH4" s="89"/>
      <c r="WCI4" s="89"/>
      <c r="WCJ4" s="89"/>
      <c r="WCK4" s="89"/>
      <c r="WCL4" s="89"/>
      <c r="WCM4" s="89"/>
      <c r="WCN4" s="89"/>
      <c r="WCO4" s="89"/>
      <c r="WCP4" s="89"/>
      <c r="WCQ4" s="89"/>
      <c r="WCR4" s="89"/>
      <c r="WCS4" s="89"/>
      <c r="WCT4" s="89"/>
      <c r="WCU4" s="89"/>
      <c r="WCV4" s="89"/>
      <c r="WCW4" s="89"/>
      <c r="WCX4" s="89"/>
      <c r="WCY4" s="89"/>
      <c r="WCZ4" s="89"/>
      <c r="WDA4" s="89"/>
      <c r="WDB4" s="89"/>
      <c r="WDC4" s="89"/>
      <c r="WDD4" s="89"/>
      <c r="WDE4" s="89"/>
      <c r="WDF4" s="89"/>
      <c r="WDG4" s="89"/>
      <c r="WDJ4" s="89"/>
      <c r="WDM4" s="89"/>
      <c r="WDP4" s="89"/>
      <c r="WDS4" s="89"/>
      <c r="WDV4" s="89"/>
      <c r="WEH4" s="89"/>
      <c r="WEK4" s="89"/>
      <c r="WEN4" s="89"/>
      <c r="WEQ4" s="89"/>
      <c r="WEW4" s="89"/>
      <c r="WEZ4" s="89"/>
      <c r="WFF4" s="89"/>
      <c r="WFI4" s="89"/>
      <c r="WFL4" s="89"/>
      <c r="WFO4" s="89"/>
      <c r="WFU4" s="89"/>
      <c r="WFX4" s="89"/>
      <c r="WGD4" s="89"/>
      <c r="WGF4" s="89"/>
      <c r="WGG4" s="89"/>
      <c r="WGI4" s="89"/>
      <c r="WGL4" s="89"/>
      <c r="WGO4" s="89"/>
      <c r="WGZ4" s="89"/>
      <c r="WHB4" s="89"/>
      <c r="WHN4" s="89"/>
      <c r="WHQ4" s="89"/>
      <c r="WHY4" s="89"/>
      <c r="WIS4" s="89"/>
      <c r="WIU4" s="89"/>
      <c r="WIV4" s="89"/>
      <c r="WIW4" s="89"/>
      <c r="WIX4" s="89"/>
      <c r="WIY4" s="89"/>
      <c r="WIZ4" s="89"/>
      <c r="WJR4" s="89"/>
      <c r="WJS4" s="89"/>
      <c r="WJV4" s="89"/>
      <c r="WJY4" s="89"/>
      <c r="WKA4" s="89"/>
      <c r="WKC4" s="89"/>
      <c r="WKF4" s="89"/>
      <c r="WKI4" s="89"/>
      <c r="WKL4" s="89"/>
      <c r="WKR4" s="89"/>
      <c r="WKU4" s="89"/>
      <c r="WKX4" s="89"/>
      <c r="WLC4" s="89"/>
      <c r="WLQ4" s="89"/>
      <c r="WLR4" s="89"/>
      <c r="WLS4" s="89"/>
      <c r="WLT4" s="89"/>
      <c r="WLU4" s="89"/>
      <c r="WLV4" s="89"/>
      <c r="WLW4" s="89"/>
      <c r="WLX4" s="89"/>
      <c r="WLY4" s="89"/>
      <c r="WLZ4" s="89"/>
      <c r="WMA4" s="89"/>
      <c r="WMB4" s="89"/>
      <c r="WMC4" s="89"/>
      <c r="WMD4" s="89"/>
      <c r="WME4" s="89"/>
      <c r="WMF4" s="89"/>
      <c r="WMG4" s="89"/>
      <c r="WMH4" s="89"/>
      <c r="WMI4" s="89"/>
      <c r="WMJ4" s="89"/>
      <c r="WMK4" s="89"/>
      <c r="WML4" s="89"/>
      <c r="WMM4" s="89"/>
      <c r="WMN4" s="89"/>
      <c r="WMO4" s="89"/>
      <c r="WMP4" s="89"/>
      <c r="WMQ4" s="89"/>
      <c r="WMR4" s="89"/>
      <c r="WMS4" s="89"/>
      <c r="WMT4" s="89"/>
      <c r="WMU4" s="89"/>
      <c r="WMV4" s="89"/>
      <c r="WMW4" s="89"/>
      <c r="WMX4" s="89"/>
      <c r="WMY4" s="89"/>
      <c r="WMZ4" s="89"/>
      <c r="WNA4" s="89"/>
      <c r="WNB4" s="89"/>
      <c r="WNC4" s="89"/>
      <c r="WNF4" s="89"/>
      <c r="WNI4" s="89"/>
      <c r="WNL4" s="89"/>
      <c r="WNO4" s="89"/>
      <c r="WNR4" s="89"/>
      <c r="WOD4" s="89"/>
      <c r="WOG4" s="89"/>
      <c r="WOJ4" s="89"/>
      <c r="WOM4" s="89"/>
      <c r="WOS4" s="89"/>
      <c r="WOV4" s="89"/>
      <c r="WPB4" s="89"/>
      <c r="WPE4" s="89"/>
      <c r="WPH4" s="89"/>
      <c r="WPK4" s="89"/>
      <c r="WPQ4" s="89"/>
      <c r="WPT4" s="89"/>
      <c r="WPZ4" s="89"/>
      <c r="WQB4" s="89"/>
      <c r="WQC4" s="89"/>
      <c r="WQE4" s="89"/>
      <c r="WQH4" s="89"/>
      <c r="WQK4" s="89"/>
      <c r="WQV4" s="89"/>
      <c r="WQX4" s="89"/>
      <c r="WRJ4" s="89"/>
      <c r="WRM4" s="89"/>
      <c r="WRU4" s="89"/>
      <c r="WSO4" s="89"/>
      <c r="WSQ4" s="89"/>
      <c r="WSR4" s="89"/>
      <c r="WSS4" s="89"/>
      <c r="WST4" s="89"/>
      <c r="WSU4" s="89"/>
      <c r="WSV4" s="89"/>
      <c r="WTN4" s="89"/>
      <c r="WTO4" s="89"/>
      <c r="WTR4" s="89"/>
      <c r="WTU4" s="89"/>
      <c r="WTW4" s="89"/>
      <c r="WTY4" s="89"/>
      <c r="WUB4" s="89"/>
      <c r="WUE4" s="89"/>
      <c r="WUH4" s="89"/>
      <c r="WUN4" s="89"/>
      <c r="WUQ4" s="89"/>
      <c r="WUT4" s="89"/>
      <c r="WUY4" s="89"/>
    </row>
    <row r="5" spans="1:1015 1029:2039 2053:3063 3077:4087 4101:5111 5125:6135 6149:7159 7173:8183 8197:9207 9221:10231 10245:11255 11269:12279 12293:13303 13317:14327 14341:15351 15365:16119" s="45" customFormat="1" ht="36" hidden="1" customHeight="1">
      <c r="A5" s="18" t="s">
        <v>74</v>
      </c>
      <c r="B5" s="44" t="s">
        <v>326</v>
      </c>
      <c r="C5" s="5"/>
      <c r="D5" s="59"/>
      <c r="E5" s="60"/>
    </row>
    <row r="6" spans="1:1015 1029:2039 2053:3063 3077:4087 4101:5111 5125:6135 6149:7159 7173:8183 8197:9207 9221:10231 10245:11255 11269:12279 12293:13303 13317:14327 14341:15351 15365:16119" s="45" customFormat="1" ht="21.75" hidden="1" customHeight="1">
      <c r="A6" s="17" t="s">
        <v>75</v>
      </c>
      <c r="B6" s="44" t="s">
        <v>325</v>
      </c>
      <c r="C6" s="5"/>
      <c r="D6" s="59"/>
      <c r="E6" s="60"/>
    </row>
    <row r="7" spans="1:1015 1029:2039 2053:3063 3077:4087 4101:5111 5125:6135 6149:7159 7173:8183 8197:9207 9221:10231 10245:11255 11269:12279 12293:13303 13317:14327 14341:15351 15365:16119" s="45" customFormat="1" ht="20.25" hidden="1" customHeight="1">
      <c r="A7" s="17" t="s">
        <v>193</v>
      </c>
      <c r="B7" s="44" t="s">
        <v>325</v>
      </c>
      <c r="C7" s="5"/>
      <c r="D7" s="59"/>
      <c r="E7" s="60"/>
    </row>
    <row r="8" spans="1:1015 1029:2039 2053:3063 3077:4087 4101:5111 5125:6135 6149:7159 7173:8183 8197:9207 9221:10231 10245:11255 11269:12279 12293:13303 13317:14327 14341:15351 15365:16119" s="45" customFormat="1" ht="20.25" hidden="1" customHeight="1">
      <c r="A8" s="8" t="s">
        <v>194</v>
      </c>
      <c r="B8" s="44" t="s">
        <v>326</v>
      </c>
      <c r="C8" s="5"/>
      <c r="D8" s="59"/>
      <c r="E8" s="60"/>
    </row>
    <row r="9" spans="1:1015 1029:2039 2053:3063 3077:4087 4101:5111 5125:6135 6149:7159 7173:8183 8197:9207 9221:10231 10245:11255 11269:12279 12293:13303 13317:14327 14341:15351 15365:16119" s="45" customFormat="1" ht="21.75" hidden="1" customHeight="1">
      <c r="A9" s="24" t="s">
        <v>291</v>
      </c>
      <c r="B9" s="44" t="s">
        <v>325</v>
      </c>
      <c r="C9" s="5"/>
      <c r="D9" s="67"/>
      <c r="E9" s="60"/>
    </row>
    <row r="10" spans="1:1015 1029:2039 2053:3063 3077:4087 4101:5111 5125:6135 6149:7159 7173:8183 8197:9207 9221:10231 10245:11255 11269:12279 12293:13303 13317:14327 14341:15351 15365:16119" s="45" customFormat="1" ht="21.75" hidden="1" customHeight="1">
      <c r="A10" s="17" t="s">
        <v>195</v>
      </c>
      <c r="B10" s="44" t="s">
        <v>325</v>
      </c>
      <c r="C10" s="5"/>
      <c r="D10" s="59"/>
      <c r="E10" s="60"/>
    </row>
    <row r="11" spans="1:1015 1029:2039 2053:3063 3077:4087 4101:5111 5125:6135 6149:7159 7173:8183 8197:9207 9221:10231 10245:11255 11269:12279 12293:13303 13317:14327 14341:15351 15365:16119" s="45" customFormat="1" ht="20.25" hidden="1" customHeight="1">
      <c r="A11" s="6" t="s">
        <v>226</v>
      </c>
      <c r="B11" s="44" t="s">
        <v>325</v>
      </c>
      <c r="C11" s="5"/>
      <c r="D11" s="59"/>
      <c r="E11" s="60"/>
    </row>
    <row r="12" spans="1:1015 1029:2039 2053:3063 3077:4087 4101:5111 5125:6135 6149:7159 7173:8183 8197:9207 9221:10231 10245:11255 11269:12279 12293:13303 13317:14327 14341:15351 15365:16119" s="45" customFormat="1" ht="21.75" hidden="1" customHeight="1">
      <c r="A12" s="8" t="s">
        <v>50</v>
      </c>
      <c r="B12" s="44" t="s">
        <v>325</v>
      </c>
      <c r="C12" s="5"/>
      <c r="D12" s="59"/>
      <c r="E12" s="60"/>
    </row>
    <row r="13" spans="1:1015 1029:2039 2053:3063 3077:4087 4101:5111 5125:6135 6149:7159 7173:8183 8197:9207 9221:10231 10245:11255 11269:12279 12293:13303 13317:14327 14341:15351 15365:16119" s="45" customFormat="1" ht="20.25" hidden="1" customHeight="1">
      <c r="A13" s="8" t="s">
        <v>51</v>
      </c>
      <c r="B13" s="44" t="s">
        <v>325</v>
      </c>
      <c r="C13" s="5"/>
      <c r="D13" s="59"/>
      <c r="E13" s="60"/>
    </row>
    <row r="14" spans="1:1015 1029:2039 2053:3063 3077:4087 4101:5111 5125:6135 6149:7159 7173:8183 8197:9207 9221:10231 10245:11255 11269:12279 12293:13303 13317:14327 14341:15351 15365:16119" s="45" customFormat="1" ht="40.35" hidden="1" customHeight="1">
      <c r="A14" s="4" t="s">
        <v>52</v>
      </c>
      <c r="B14" s="44" t="s">
        <v>328</v>
      </c>
      <c r="C14" s="5"/>
      <c r="D14" s="59"/>
      <c r="E14" s="60"/>
    </row>
    <row r="15" spans="1:1015 1029:2039 2053:3063 3077:4087 4101:5111 5125:6135 6149:7159 7173:8183 8197:9207 9221:10231 10245:11255 11269:12279 12293:13303 13317:14327 14341:15351 15365:16119" s="45" customFormat="1" ht="21.75" hidden="1" customHeight="1">
      <c r="A15" s="4" t="s">
        <v>203</v>
      </c>
      <c r="B15" s="44" t="s">
        <v>325</v>
      </c>
      <c r="C15" s="5"/>
      <c r="D15" s="59"/>
      <c r="E15" s="60"/>
    </row>
    <row r="16" spans="1:1015 1029:2039 2053:3063 3077:4087 4101:5111 5125:6135 6149:7159 7173:8183 8197:9207 9221:10231 10245:11255 11269:12279 12293:13303 13317:14327 14341:15351 15365:16119" s="45" customFormat="1" ht="21.75" hidden="1" customHeight="1">
      <c r="A16" s="8" t="s">
        <v>117</v>
      </c>
      <c r="B16" s="44" t="s">
        <v>325</v>
      </c>
      <c r="C16" s="5"/>
      <c r="D16" s="59"/>
      <c r="E16" s="60"/>
    </row>
    <row r="17" spans="1:1015 1029:2039 2053:3063 3077:4087 4101:5111 5125:6135 6149:7159 7173:8183 8197:9207 9221:10231 10245:11255 11269:12279 12293:13303 13317:14327 14341:15351 15365:16119" s="45" customFormat="1" ht="21.75" hidden="1" customHeight="1">
      <c r="A17" s="8" t="s">
        <v>284</v>
      </c>
      <c r="B17" s="44" t="s">
        <v>325</v>
      </c>
      <c r="C17" s="5"/>
      <c r="D17" s="59"/>
      <c r="E17" s="71"/>
    </row>
    <row r="18" spans="1:1015 1029:2039 2053:3063 3077:4087 4101:5111 5125:6135 6149:7159 7173:8183 8197:9207 9221:10231 10245:11255 11269:12279 12293:13303 13317:14327 14341:15351 15365:16119" s="45" customFormat="1" ht="20.25" hidden="1" customHeight="1">
      <c r="A18" s="19" t="s">
        <v>285</v>
      </c>
      <c r="B18" s="44" t="s">
        <v>328</v>
      </c>
      <c r="C18" s="5"/>
      <c r="D18" s="59"/>
      <c r="E18" s="50"/>
    </row>
    <row r="19" spans="1:1015 1029:2039 2053:3063 3077:4087 4101:5111 5125:6135 6149:7159 7173:8183 8197:9207 9221:10231 10245:11255 11269:12279 12293:13303 13317:14327 14341:15351 15365:16119" s="45" customFormat="1" ht="21.75" hidden="1" customHeight="1">
      <c r="A19" s="6" t="s">
        <v>286</v>
      </c>
      <c r="B19" s="44" t="s">
        <v>325</v>
      </c>
      <c r="C19" s="5"/>
      <c r="D19" s="59"/>
      <c r="E19" s="60"/>
    </row>
    <row r="20" spans="1:1015 1029:2039 2053:3063 3077:4087 4101:5111 5125:6135 6149:7159 7173:8183 8197:9207 9221:10231 10245:11255 11269:12279 12293:13303 13317:14327 14341:15351 15365:16119" s="45" customFormat="1" ht="21.75" customHeight="1">
      <c r="A20" s="8" t="s">
        <v>120</v>
      </c>
      <c r="B20" s="82" t="s">
        <v>325</v>
      </c>
      <c r="C20" s="5">
        <v>1715</v>
      </c>
      <c r="D20" s="59">
        <f>_xlfn.IFNA(VLOOKUP(A20,'9.12'!A19:C319,3,),)</f>
        <v>4000</v>
      </c>
      <c r="E20" s="83">
        <f>+D20*C20</f>
        <v>6860000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T20" s="89"/>
      <c r="AW20" s="89"/>
      <c r="AZ20" s="89"/>
      <c r="BC20" s="89"/>
      <c r="BF20" s="89"/>
      <c r="BR20" s="89"/>
      <c r="BU20" s="89"/>
      <c r="BX20" s="89"/>
      <c r="CA20" s="89"/>
      <c r="CG20" s="89"/>
      <c r="CJ20" s="89"/>
      <c r="CP20" s="89"/>
      <c r="CS20" s="89"/>
      <c r="CV20" s="89"/>
      <c r="CY20" s="89"/>
      <c r="DE20" s="89"/>
      <c r="DH20" s="89"/>
      <c r="DN20" s="89"/>
      <c r="DP20" s="89"/>
      <c r="DQ20" s="89"/>
      <c r="DS20" s="89"/>
      <c r="DV20" s="89"/>
      <c r="DY20" s="89"/>
      <c r="EJ20" s="89"/>
      <c r="EL20" s="89"/>
      <c r="EX20" s="89"/>
      <c r="FA20" s="89"/>
      <c r="FI20" s="89"/>
      <c r="GC20" s="89"/>
      <c r="GE20" s="89"/>
      <c r="GF20" s="89"/>
      <c r="GG20" s="89"/>
      <c r="GH20" s="89"/>
      <c r="GI20" s="89"/>
      <c r="GJ20" s="89"/>
      <c r="HB20" s="89"/>
      <c r="HC20" s="89"/>
      <c r="HF20" s="89"/>
      <c r="HI20" s="89"/>
      <c r="HK20" s="89"/>
      <c r="HM20" s="89"/>
      <c r="HP20" s="89"/>
      <c r="HS20" s="89"/>
      <c r="HV20" s="89"/>
      <c r="IB20" s="89"/>
      <c r="IE20" s="89"/>
      <c r="IH20" s="89"/>
      <c r="IM20" s="89"/>
      <c r="JA20" s="89"/>
      <c r="JB20" s="89"/>
      <c r="JC20" s="89"/>
      <c r="JD20" s="89"/>
      <c r="JE20" s="89"/>
      <c r="JF20" s="89"/>
      <c r="JG20" s="89"/>
      <c r="JH20" s="89"/>
      <c r="JI20" s="89"/>
      <c r="JJ20" s="89"/>
      <c r="JK20" s="89"/>
      <c r="JL20" s="89"/>
      <c r="JM20" s="89"/>
      <c r="JN20" s="89"/>
      <c r="JO20" s="89"/>
      <c r="JP20" s="89"/>
      <c r="JQ20" s="89"/>
      <c r="JR20" s="89"/>
      <c r="JS20" s="89"/>
      <c r="JT20" s="89"/>
      <c r="JU20" s="89"/>
      <c r="JV20" s="89"/>
      <c r="JW20" s="89"/>
      <c r="JX20" s="89"/>
      <c r="JY20" s="89"/>
      <c r="JZ20" s="89"/>
      <c r="KA20" s="89"/>
      <c r="KB20" s="89"/>
      <c r="KC20" s="89"/>
      <c r="KD20" s="89"/>
      <c r="KE20" s="89"/>
      <c r="KF20" s="89"/>
      <c r="KG20" s="89"/>
      <c r="KH20" s="89"/>
      <c r="KI20" s="89"/>
      <c r="KJ20" s="89"/>
      <c r="KK20" s="89"/>
      <c r="KL20" s="89"/>
      <c r="KM20" s="89"/>
      <c r="KP20" s="89"/>
      <c r="KS20" s="89"/>
      <c r="KV20" s="89"/>
      <c r="KY20" s="89"/>
      <c r="LB20" s="89"/>
      <c r="LN20" s="89"/>
      <c r="LQ20" s="89"/>
      <c r="LT20" s="89"/>
      <c r="LW20" s="89"/>
      <c r="MC20" s="89"/>
      <c r="MF20" s="89"/>
      <c r="ML20" s="89"/>
      <c r="MO20" s="89"/>
      <c r="MR20" s="89"/>
      <c r="MU20" s="89"/>
      <c r="NA20" s="89"/>
      <c r="ND20" s="89"/>
      <c r="NJ20" s="89"/>
      <c r="NL20" s="89"/>
      <c r="NM20" s="89"/>
      <c r="NO20" s="89"/>
      <c r="NR20" s="89"/>
      <c r="NU20" s="89"/>
      <c r="OF20" s="89"/>
      <c r="OH20" s="89"/>
      <c r="OT20" s="89"/>
      <c r="OW20" s="89"/>
      <c r="PE20" s="89"/>
      <c r="PY20" s="89"/>
      <c r="QA20" s="89"/>
      <c r="QB20" s="89"/>
      <c r="QC20" s="89"/>
      <c r="QD20" s="89"/>
      <c r="QE20" s="89"/>
      <c r="QF20" s="89"/>
      <c r="QX20" s="89"/>
      <c r="QY20" s="89"/>
      <c r="RB20" s="89"/>
      <c r="RE20" s="89"/>
      <c r="RG20" s="89"/>
      <c r="RI20" s="89"/>
      <c r="RL20" s="89"/>
      <c r="RO20" s="89"/>
      <c r="RR20" s="89"/>
      <c r="RX20" s="89"/>
      <c r="SA20" s="89"/>
      <c r="SD20" s="89"/>
      <c r="SI20" s="89"/>
      <c r="SW20" s="89"/>
      <c r="SX20" s="89"/>
      <c r="SY20" s="89"/>
      <c r="SZ20" s="89"/>
      <c r="TA20" s="89"/>
      <c r="TB20" s="89"/>
      <c r="TC20" s="89"/>
      <c r="TD20" s="89"/>
      <c r="TE20" s="89"/>
      <c r="TF20" s="89"/>
      <c r="TG20" s="89"/>
      <c r="TH20" s="89"/>
      <c r="TI20" s="89"/>
      <c r="TJ20" s="89"/>
      <c r="TK20" s="89"/>
      <c r="TL20" s="89"/>
      <c r="TM20" s="89"/>
      <c r="TN20" s="89"/>
      <c r="TO20" s="89"/>
      <c r="TP20" s="89"/>
      <c r="TQ20" s="89"/>
      <c r="TR20" s="89"/>
      <c r="TS20" s="89"/>
      <c r="TT20" s="89"/>
      <c r="TU20" s="89"/>
      <c r="TV20" s="89"/>
      <c r="TW20" s="89"/>
      <c r="TX20" s="89"/>
      <c r="TY20" s="89"/>
      <c r="TZ20" s="89"/>
      <c r="UA20" s="89"/>
      <c r="UB20" s="89"/>
      <c r="UC20" s="89"/>
      <c r="UD20" s="89"/>
      <c r="UE20" s="89"/>
      <c r="UF20" s="89"/>
      <c r="UG20" s="89"/>
      <c r="UH20" s="89"/>
      <c r="UI20" s="89"/>
      <c r="UL20" s="89"/>
      <c r="UO20" s="89"/>
      <c r="UR20" s="89"/>
      <c r="UU20" s="89"/>
      <c r="UX20" s="89"/>
      <c r="VJ20" s="89"/>
      <c r="VM20" s="89"/>
      <c r="VP20" s="89"/>
      <c r="VS20" s="89"/>
      <c r="VY20" s="89"/>
      <c r="WB20" s="89"/>
      <c r="WH20" s="89"/>
      <c r="WK20" s="89"/>
      <c r="WN20" s="89"/>
      <c r="WQ20" s="89"/>
      <c r="WW20" s="89"/>
      <c r="WZ20" s="89"/>
      <c r="XF20" s="89"/>
      <c r="XH20" s="89"/>
      <c r="XI20" s="89"/>
      <c r="XK20" s="89"/>
      <c r="XN20" s="89"/>
      <c r="XQ20" s="89"/>
      <c r="YB20" s="89"/>
      <c r="YD20" s="89"/>
      <c r="YP20" s="89"/>
      <c r="YS20" s="89"/>
      <c r="ZA20" s="89"/>
      <c r="ZU20" s="89"/>
      <c r="ZW20" s="89"/>
      <c r="ZX20" s="89"/>
      <c r="ZY20" s="89"/>
      <c r="ZZ20" s="89"/>
      <c r="AAA20" s="89"/>
      <c r="AAB20" s="89"/>
      <c r="AAT20" s="89"/>
      <c r="AAU20" s="89"/>
      <c r="AAX20" s="89"/>
      <c r="ABA20" s="89"/>
      <c r="ABC20" s="89"/>
      <c r="ABE20" s="89"/>
      <c r="ABH20" s="89"/>
      <c r="ABK20" s="89"/>
      <c r="ABN20" s="89"/>
      <c r="ABT20" s="89"/>
      <c r="ABW20" s="89"/>
      <c r="ABZ20" s="89"/>
      <c r="ACE20" s="89"/>
      <c r="ACS20" s="89"/>
      <c r="ACT20" s="89"/>
      <c r="ACU20" s="89"/>
      <c r="ACV20" s="89"/>
      <c r="ACW20" s="89"/>
      <c r="ACX20" s="89"/>
      <c r="ACY20" s="89"/>
      <c r="ACZ20" s="89"/>
      <c r="ADA20" s="89"/>
      <c r="ADB20" s="89"/>
      <c r="ADC20" s="89"/>
      <c r="ADD20" s="89"/>
      <c r="ADE20" s="89"/>
      <c r="ADF20" s="89"/>
      <c r="ADG20" s="89"/>
      <c r="ADH20" s="89"/>
      <c r="ADI20" s="89"/>
      <c r="ADJ20" s="89"/>
      <c r="ADK20" s="89"/>
      <c r="ADL20" s="89"/>
      <c r="ADM20" s="89"/>
      <c r="ADN20" s="89"/>
      <c r="ADO20" s="89"/>
      <c r="ADP20" s="89"/>
      <c r="ADQ20" s="89"/>
      <c r="ADR20" s="89"/>
      <c r="ADS20" s="89"/>
      <c r="ADT20" s="89"/>
      <c r="ADU20" s="89"/>
      <c r="ADV20" s="89"/>
      <c r="ADW20" s="89"/>
      <c r="ADX20" s="89"/>
      <c r="ADY20" s="89"/>
      <c r="ADZ20" s="89"/>
      <c r="AEA20" s="89"/>
      <c r="AEB20" s="89"/>
      <c r="AEC20" s="89"/>
      <c r="AED20" s="89"/>
      <c r="AEE20" s="89"/>
      <c r="AEH20" s="89"/>
      <c r="AEK20" s="89"/>
      <c r="AEN20" s="89"/>
      <c r="AEQ20" s="89"/>
      <c r="AET20" s="89"/>
      <c r="AFF20" s="89"/>
      <c r="AFI20" s="89"/>
      <c r="AFL20" s="89"/>
      <c r="AFO20" s="89"/>
      <c r="AFU20" s="89"/>
      <c r="AFX20" s="89"/>
      <c r="AGD20" s="89"/>
      <c r="AGG20" s="89"/>
      <c r="AGJ20" s="89"/>
      <c r="AGM20" s="89"/>
      <c r="AGS20" s="89"/>
      <c r="AGV20" s="89"/>
      <c r="AHB20" s="89"/>
      <c r="AHD20" s="89"/>
      <c r="AHE20" s="89"/>
      <c r="AHG20" s="89"/>
      <c r="AHJ20" s="89"/>
      <c r="AHM20" s="89"/>
      <c r="AHX20" s="89"/>
      <c r="AHZ20" s="89"/>
      <c r="AIL20" s="89"/>
      <c r="AIO20" s="89"/>
      <c r="AIW20" s="89"/>
      <c r="AJQ20" s="89"/>
      <c r="AJS20" s="89"/>
      <c r="AJT20" s="89"/>
      <c r="AJU20" s="89"/>
      <c r="AJV20" s="89"/>
      <c r="AJW20" s="89"/>
      <c r="AJX20" s="89"/>
      <c r="AKP20" s="89"/>
      <c r="AKQ20" s="89"/>
      <c r="AKT20" s="89"/>
      <c r="AKW20" s="89"/>
      <c r="AKY20" s="89"/>
      <c r="ALA20" s="89"/>
      <c r="ALD20" s="89"/>
      <c r="ALG20" s="89"/>
      <c r="ALJ20" s="89"/>
      <c r="ALP20" s="89"/>
      <c r="ALS20" s="89"/>
      <c r="ALV20" s="89"/>
      <c r="AMA20" s="89"/>
      <c r="AMO20" s="89"/>
      <c r="AMP20" s="89"/>
      <c r="AMQ20" s="89"/>
      <c r="AMR20" s="89"/>
      <c r="AMS20" s="89"/>
      <c r="AMT20" s="89"/>
      <c r="AMU20" s="89"/>
      <c r="AMV20" s="89"/>
      <c r="AMW20" s="89"/>
      <c r="AMX20" s="89"/>
      <c r="AMY20" s="89"/>
      <c r="AMZ20" s="89"/>
      <c r="ANA20" s="89"/>
      <c r="ANB20" s="89"/>
      <c r="ANC20" s="89"/>
      <c r="AND20" s="89"/>
      <c r="ANE20" s="89"/>
      <c r="ANF20" s="89"/>
      <c r="ANG20" s="89"/>
      <c r="ANH20" s="89"/>
      <c r="ANI20" s="89"/>
      <c r="ANJ20" s="89"/>
      <c r="ANK20" s="89"/>
      <c r="ANL20" s="89"/>
      <c r="ANM20" s="89"/>
      <c r="ANN20" s="89"/>
      <c r="ANO20" s="89"/>
      <c r="ANP20" s="89"/>
      <c r="ANQ20" s="89"/>
      <c r="ANR20" s="89"/>
      <c r="ANS20" s="89"/>
      <c r="ANT20" s="89"/>
      <c r="ANU20" s="89"/>
      <c r="ANV20" s="89"/>
      <c r="ANW20" s="89"/>
      <c r="ANX20" s="89"/>
      <c r="ANY20" s="89"/>
      <c r="ANZ20" s="89"/>
      <c r="AOA20" s="89"/>
      <c r="AOD20" s="89"/>
      <c r="AOG20" s="89"/>
      <c r="AOJ20" s="89"/>
      <c r="AOM20" s="89"/>
      <c r="AOP20" s="89"/>
      <c r="APB20" s="89"/>
      <c r="APE20" s="89"/>
      <c r="APH20" s="89"/>
      <c r="APK20" s="89"/>
      <c r="APQ20" s="89"/>
      <c r="APT20" s="89"/>
      <c r="APZ20" s="89"/>
      <c r="AQC20" s="89"/>
      <c r="AQF20" s="89"/>
      <c r="AQI20" s="89"/>
      <c r="AQO20" s="89"/>
      <c r="AQR20" s="89"/>
      <c r="AQX20" s="89"/>
      <c r="AQZ20" s="89"/>
      <c r="ARA20" s="89"/>
      <c r="ARC20" s="89"/>
      <c r="ARF20" s="89"/>
      <c r="ARI20" s="89"/>
      <c r="ART20" s="89"/>
      <c r="ARV20" s="89"/>
      <c r="ASH20" s="89"/>
      <c r="ASK20" s="89"/>
      <c r="ASS20" s="89"/>
      <c r="ATM20" s="89"/>
      <c r="ATO20" s="89"/>
      <c r="ATP20" s="89"/>
      <c r="ATQ20" s="89"/>
      <c r="ATR20" s="89"/>
      <c r="ATS20" s="89"/>
      <c r="ATT20" s="89"/>
      <c r="AUL20" s="89"/>
      <c r="AUM20" s="89"/>
      <c r="AUP20" s="89"/>
      <c r="AUS20" s="89"/>
      <c r="AUU20" s="89"/>
      <c r="AUW20" s="89"/>
      <c r="AUZ20" s="89"/>
      <c r="AVC20" s="89"/>
      <c r="AVF20" s="89"/>
      <c r="AVL20" s="89"/>
      <c r="AVO20" s="89"/>
      <c r="AVR20" s="89"/>
      <c r="AVW20" s="89"/>
      <c r="AWK20" s="89"/>
      <c r="AWL20" s="89"/>
      <c r="AWM20" s="89"/>
      <c r="AWN20" s="89"/>
      <c r="AWO20" s="89"/>
      <c r="AWP20" s="89"/>
      <c r="AWQ20" s="89"/>
      <c r="AWR20" s="89"/>
      <c r="AWS20" s="89"/>
      <c r="AWT20" s="89"/>
      <c r="AWU20" s="89"/>
      <c r="AWV20" s="89"/>
      <c r="AWW20" s="89"/>
      <c r="AWX20" s="89"/>
      <c r="AWY20" s="89"/>
      <c r="AWZ20" s="89"/>
      <c r="AXA20" s="89"/>
      <c r="AXB20" s="89"/>
      <c r="AXC20" s="89"/>
      <c r="AXD20" s="89"/>
      <c r="AXE20" s="89"/>
      <c r="AXF20" s="89"/>
      <c r="AXG20" s="89"/>
      <c r="AXH20" s="89"/>
      <c r="AXI20" s="89"/>
      <c r="AXJ20" s="89"/>
      <c r="AXK20" s="89"/>
      <c r="AXL20" s="89"/>
      <c r="AXM20" s="89"/>
      <c r="AXN20" s="89"/>
      <c r="AXO20" s="89"/>
      <c r="AXP20" s="89"/>
      <c r="AXQ20" s="89"/>
      <c r="AXR20" s="89"/>
      <c r="AXS20" s="89"/>
      <c r="AXT20" s="89"/>
      <c r="AXU20" s="89"/>
      <c r="AXV20" s="89"/>
      <c r="AXW20" s="89"/>
      <c r="AXZ20" s="89"/>
      <c r="AYC20" s="89"/>
      <c r="AYF20" s="89"/>
      <c r="AYI20" s="89"/>
      <c r="AYL20" s="89"/>
      <c r="AYX20" s="89"/>
      <c r="AZA20" s="89"/>
      <c r="AZD20" s="89"/>
      <c r="AZG20" s="89"/>
      <c r="AZM20" s="89"/>
      <c r="AZP20" s="89"/>
      <c r="AZV20" s="89"/>
      <c r="AZY20" s="89"/>
      <c r="BAB20" s="89"/>
      <c r="BAE20" s="89"/>
      <c r="BAK20" s="89"/>
      <c r="BAN20" s="89"/>
      <c r="BAT20" s="89"/>
      <c r="BAV20" s="89"/>
      <c r="BAW20" s="89"/>
      <c r="BAY20" s="89"/>
      <c r="BBB20" s="89"/>
      <c r="BBE20" s="89"/>
      <c r="BBP20" s="89"/>
      <c r="BBR20" s="89"/>
      <c r="BCD20" s="89"/>
      <c r="BCG20" s="89"/>
      <c r="BCO20" s="89"/>
      <c r="BDI20" s="89"/>
      <c r="BDK20" s="89"/>
      <c r="BDL20" s="89"/>
      <c r="BDM20" s="89"/>
      <c r="BDN20" s="89"/>
      <c r="BDO20" s="89"/>
      <c r="BDP20" s="89"/>
      <c r="BEH20" s="89"/>
      <c r="BEI20" s="89"/>
      <c r="BEL20" s="89"/>
      <c r="BEO20" s="89"/>
      <c r="BEQ20" s="89"/>
      <c r="BES20" s="89"/>
      <c r="BEV20" s="89"/>
      <c r="BEY20" s="89"/>
      <c r="BFB20" s="89"/>
      <c r="BFH20" s="89"/>
      <c r="BFK20" s="89"/>
      <c r="BFN20" s="89"/>
      <c r="BFS20" s="89"/>
      <c r="BGG20" s="89"/>
      <c r="BGH20" s="89"/>
      <c r="BGI20" s="89"/>
      <c r="BGJ20" s="89"/>
      <c r="BGK20" s="89"/>
      <c r="BGL20" s="89"/>
      <c r="BGM20" s="89"/>
      <c r="BGN20" s="89"/>
      <c r="BGO20" s="89"/>
      <c r="BGP20" s="89"/>
      <c r="BGQ20" s="89"/>
      <c r="BGR20" s="89"/>
      <c r="BGS20" s="89"/>
      <c r="BGT20" s="89"/>
      <c r="BGU20" s="89"/>
      <c r="BGV20" s="89"/>
      <c r="BGW20" s="89"/>
      <c r="BGX20" s="89"/>
      <c r="BGY20" s="89"/>
      <c r="BGZ20" s="89"/>
      <c r="BHA20" s="89"/>
      <c r="BHB20" s="89"/>
      <c r="BHC20" s="89"/>
      <c r="BHD20" s="89"/>
      <c r="BHE20" s="89"/>
      <c r="BHF20" s="89"/>
      <c r="BHG20" s="89"/>
      <c r="BHH20" s="89"/>
      <c r="BHI20" s="89"/>
      <c r="BHJ20" s="89"/>
      <c r="BHK20" s="89"/>
      <c r="BHL20" s="89"/>
      <c r="BHM20" s="89"/>
      <c r="BHN20" s="89"/>
      <c r="BHO20" s="89"/>
      <c r="BHP20" s="89"/>
      <c r="BHQ20" s="89"/>
      <c r="BHR20" s="89"/>
      <c r="BHS20" s="89"/>
      <c r="BHV20" s="89"/>
      <c r="BHY20" s="89"/>
      <c r="BIB20" s="89"/>
      <c r="BIE20" s="89"/>
      <c r="BIH20" s="89"/>
      <c r="BIT20" s="89"/>
      <c r="BIW20" s="89"/>
      <c r="BIZ20" s="89"/>
      <c r="BJC20" s="89"/>
      <c r="BJI20" s="89"/>
      <c r="BJL20" s="89"/>
      <c r="BJR20" s="89"/>
      <c r="BJU20" s="89"/>
      <c r="BJX20" s="89"/>
      <c r="BKA20" s="89"/>
      <c r="BKG20" s="89"/>
      <c r="BKJ20" s="89"/>
      <c r="BKP20" s="89"/>
      <c r="BKR20" s="89"/>
      <c r="BKS20" s="89"/>
      <c r="BKU20" s="89"/>
      <c r="BKX20" s="89"/>
      <c r="BLA20" s="89"/>
      <c r="BLL20" s="89"/>
      <c r="BLN20" s="89"/>
      <c r="BLZ20" s="89"/>
      <c r="BMC20" s="89"/>
      <c r="BMK20" s="89"/>
      <c r="BNE20" s="89"/>
      <c r="BNG20" s="89"/>
      <c r="BNH20" s="89"/>
      <c r="BNI20" s="89"/>
      <c r="BNJ20" s="89"/>
      <c r="BNK20" s="89"/>
      <c r="BNL20" s="89"/>
      <c r="BOD20" s="89"/>
      <c r="BOE20" s="89"/>
      <c r="BOH20" s="89"/>
      <c r="BOK20" s="89"/>
      <c r="BOM20" s="89"/>
      <c r="BOO20" s="89"/>
      <c r="BOR20" s="89"/>
      <c r="BOU20" s="89"/>
      <c r="BOX20" s="89"/>
      <c r="BPD20" s="89"/>
      <c r="BPG20" s="89"/>
      <c r="BPJ20" s="89"/>
      <c r="BPO20" s="89"/>
      <c r="BQC20" s="89"/>
      <c r="BQD20" s="89"/>
      <c r="BQE20" s="89"/>
      <c r="BQF20" s="89"/>
      <c r="BQG20" s="89"/>
      <c r="BQH20" s="89"/>
      <c r="BQI20" s="89"/>
      <c r="BQJ20" s="89"/>
      <c r="BQK20" s="89"/>
      <c r="BQL20" s="89"/>
      <c r="BQM20" s="89"/>
      <c r="BQN20" s="89"/>
      <c r="BQO20" s="89"/>
      <c r="BQP20" s="89"/>
      <c r="BQQ20" s="89"/>
      <c r="BQR20" s="89"/>
      <c r="BQS20" s="89"/>
      <c r="BQT20" s="89"/>
      <c r="BQU20" s="89"/>
      <c r="BQV20" s="89"/>
      <c r="BQW20" s="89"/>
      <c r="BQX20" s="89"/>
      <c r="BQY20" s="89"/>
      <c r="BQZ20" s="89"/>
      <c r="BRA20" s="89"/>
      <c r="BRB20" s="89"/>
      <c r="BRC20" s="89"/>
      <c r="BRD20" s="89"/>
      <c r="BRE20" s="89"/>
      <c r="BRF20" s="89"/>
      <c r="BRG20" s="89"/>
      <c r="BRH20" s="89"/>
      <c r="BRI20" s="89"/>
      <c r="BRJ20" s="89"/>
      <c r="BRK20" s="89"/>
      <c r="BRL20" s="89"/>
      <c r="BRM20" s="89"/>
      <c r="BRN20" s="89"/>
      <c r="BRO20" s="89"/>
      <c r="BRR20" s="89"/>
      <c r="BRU20" s="89"/>
      <c r="BRX20" s="89"/>
      <c r="BSA20" s="89"/>
      <c r="BSD20" s="89"/>
      <c r="BSP20" s="89"/>
      <c r="BSS20" s="89"/>
      <c r="BSV20" s="89"/>
      <c r="BSY20" s="89"/>
      <c r="BTE20" s="89"/>
      <c r="BTH20" s="89"/>
      <c r="BTN20" s="89"/>
      <c r="BTQ20" s="89"/>
      <c r="BTT20" s="89"/>
      <c r="BTW20" s="89"/>
      <c r="BUC20" s="89"/>
      <c r="BUF20" s="89"/>
      <c r="BUL20" s="89"/>
      <c r="BUN20" s="89"/>
      <c r="BUO20" s="89"/>
      <c r="BUQ20" s="89"/>
      <c r="BUT20" s="89"/>
      <c r="BUW20" s="89"/>
      <c r="BVH20" s="89"/>
      <c r="BVJ20" s="89"/>
      <c r="BVV20" s="89"/>
      <c r="BVY20" s="89"/>
      <c r="BWG20" s="89"/>
      <c r="BXA20" s="89"/>
      <c r="BXC20" s="89"/>
      <c r="BXD20" s="89"/>
      <c r="BXE20" s="89"/>
      <c r="BXF20" s="89"/>
      <c r="BXG20" s="89"/>
      <c r="BXH20" s="89"/>
      <c r="BXZ20" s="89"/>
      <c r="BYA20" s="89"/>
      <c r="BYD20" s="89"/>
      <c r="BYG20" s="89"/>
      <c r="BYI20" s="89"/>
      <c r="BYK20" s="89"/>
      <c r="BYN20" s="89"/>
      <c r="BYQ20" s="89"/>
      <c r="BYT20" s="89"/>
      <c r="BYZ20" s="89"/>
      <c r="BZC20" s="89"/>
      <c r="BZF20" s="89"/>
      <c r="BZK20" s="89"/>
      <c r="BZY20" s="89"/>
      <c r="BZZ20" s="89"/>
      <c r="CAA20" s="89"/>
      <c r="CAB20" s="89"/>
      <c r="CAC20" s="89"/>
      <c r="CAD20" s="89"/>
      <c r="CAE20" s="89"/>
      <c r="CAF20" s="89"/>
      <c r="CAG20" s="89"/>
      <c r="CAH20" s="89"/>
      <c r="CAI20" s="89"/>
      <c r="CAJ20" s="89"/>
      <c r="CAK20" s="89"/>
      <c r="CAL20" s="89"/>
      <c r="CAM20" s="89"/>
      <c r="CAN20" s="89"/>
      <c r="CAO20" s="89"/>
      <c r="CAP20" s="89"/>
      <c r="CAQ20" s="89"/>
      <c r="CAR20" s="89"/>
      <c r="CAS20" s="89"/>
      <c r="CAT20" s="89"/>
      <c r="CAU20" s="89"/>
      <c r="CAV20" s="89"/>
      <c r="CAW20" s="89"/>
      <c r="CAX20" s="89"/>
      <c r="CAY20" s="89"/>
      <c r="CAZ20" s="89"/>
      <c r="CBA20" s="89"/>
      <c r="CBB20" s="89"/>
      <c r="CBC20" s="89"/>
      <c r="CBD20" s="89"/>
      <c r="CBE20" s="89"/>
      <c r="CBF20" s="89"/>
      <c r="CBG20" s="89"/>
      <c r="CBH20" s="89"/>
      <c r="CBI20" s="89"/>
      <c r="CBJ20" s="89"/>
      <c r="CBK20" s="89"/>
      <c r="CBN20" s="89"/>
      <c r="CBQ20" s="89"/>
      <c r="CBT20" s="89"/>
      <c r="CBW20" s="89"/>
      <c r="CBZ20" s="89"/>
      <c r="CCL20" s="89"/>
      <c r="CCO20" s="89"/>
      <c r="CCR20" s="89"/>
      <c r="CCU20" s="89"/>
      <c r="CDA20" s="89"/>
      <c r="CDD20" s="89"/>
      <c r="CDJ20" s="89"/>
      <c r="CDM20" s="89"/>
      <c r="CDP20" s="89"/>
      <c r="CDS20" s="89"/>
      <c r="CDY20" s="89"/>
      <c r="CEB20" s="89"/>
      <c r="CEH20" s="89"/>
      <c r="CEJ20" s="89"/>
      <c r="CEK20" s="89"/>
      <c r="CEM20" s="89"/>
      <c r="CEP20" s="89"/>
      <c r="CES20" s="89"/>
      <c r="CFD20" s="89"/>
      <c r="CFF20" s="89"/>
      <c r="CFR20" s="89"/>
      <c r="CFU20" s="89"/>
      <c r="CGC20" s="89"/>
      <c r="CGW20" s="89"/>
      <c r="CGY20" s="89"/>
      <c r="CGZ20" s="89"/>
      <c r="CHA20" s="89"/>
      <c r="CHB20" s="89"/>
      <c r="CHC20" s="89"/>
      <c r="CHD20" s="89"/>
      <c r="CHV20" s="89"/>
      <c r="CHW20" s="89"/>
      <c r="CHZ20" s="89"/>
      <c r="CIC20" s="89"/>
      <c r="CIE20" s="89"/>
      <c r="CIG20" s="89"/>
      <c r="CIJ20" s="89"/>
      <c r="CIM20" s="89"/>
      <c r="CIP20" s="89"/>
      <c r="CIV20" s="89"/>
      <c r="CIY20" s="89"/>
      <c r="CJB20" s="89"/>
      <c r="CJG20" s="89"/>
      <c r="CJU20" s="89"/>
      <c r="CJV20" s="89"/>
      <c r="CJW20" s="89"/>
      <c r="CJX20" s="89"/>
      <c r="CJY20" s="89"/>
      <c r="CJZ20" s="89"/>
      <c r="CKA20" s="89"/>
      <c r="CKB20" s="89"/>
      <c r="CKC20" s="89"/>
      <c r="CKD20" s="89"/>
      <c r="CKE20" s="89"/>
      <c r="CKF20" s="89"/>
      <c r="CKG20" s="89"/>
      <c r="CKH20" s="89"/>
      <c r="CKI20" s="89"/>
      <c r="CKJ20" s="89"/>
      <c r="CKK20" s="89"/>
      <c r="CKL20" s="89"/>
      <c r="CKM20" s="89"/>
      <c r="CKN20" s="89"/>
      <c r="CKO20" s="89"/>
      <c r="CKP20" s="89"/>
      <c r="CKQ20" s="89"/>
      <c r="CKR20" s="89"/>
      <c r="CKS20" s="89"/>
      <c r="CKT20" s="89"/>
      <c r="CKU20" s="89"/>
      <c r="CKV20" s="89"/>
      <c r="CKW20" s="89"/>
      <c r="CKX20" s="89"/>
      <c r="CKY20" s="89"/>
      <c r="CKZ20" s="89"/>
      <c r="CLA20" s="89"/>
      <c r="CLB20" s="89"/>
      <c r="CLC20" s="89"/>
      <c r="CLD20" s="89"/>
      <c r="CLE20" s="89"/>
      <c r="CLF20" s="89"/>
      <c r="CLG20" s="89"/>
      <c r="CLJ20" s="89"/>
      <c r="CLM20" s="89"/>
      <c r="CLP20" s="89"/>
      <c r="CLS20" s="89"/>
      <c r="CLV20" s="89"/>
      <c r="CMH20" s="89"/>
      <c r="CMK20" s="89"/>
      <c r="CMN20" s="89"/>
      <c r="CMQ20" s="89"/>
      <c r="CMW20" s="89"/>
      <c r="CMZ20" s="89"/>
      <c r="CNF20" s="89"/>
      <c r="CNI20" s="89"/>
      <c r="CNL20" s="89"/>
      <c r="CNO20" s="89"/>
      <c r="CNU20" s="89"/>
      <c r="CNX20" s="89"/>
      <c r="COD20" s="89"/>
      <c r="COF20" s="89"/>
      <c r="COG20" s="89"/>
      <c r="COI20" s="89"/>
      <c r="COL20" s="89"/>
      <c r="COO20" s="89"/>
      <c r="COZ20" s="89"/>
      <c r="CPB20" s="89"/>
      <c r="CPN20" s="89"/>
      <c r="CPQ20" s="89"/>
      <c r="CPY20" s="89"/>
      <c r="CQS20" s="89"/>
      <c r="CQU20" s="89"/>
      <c r="CQV20" s="89"/>
      <c r="CQW20" s="89"/>
      <c r="CQX20" s="89"/>
      <c r="CQY20" s="89"/>
      <c r="CQZ20" s="89"/>
      <c r="CRR20" s="89"/>
      <c r="CRS20" s="89"/>
      <c r="CRV20" s="89"/>
      <c r="CRY20" s="89"/>
      <c r="CSA20" s="89"/>
      <c r="CSC20" s="89"/>
      <c r="CSF20" s="89"/>
      <c r="CSI20" s="89"/>
      <c r="CSL20" s="89"/>
      <c r="CSR20" s="89"/>
      <c r="CSU20" s="89"/>
      <c r="CSX20" s="89"/>
      <c r="CTC20" s="89"/>
      <c r="CTQ20" s="89"/>
      <c r="CTR20" s="89"/>
      <c r="CTS20" s="89"/>
      <c r="CTT20" s="89"/>
      <c r="CTU20" s="89"/>
      <c r="CTV20" s="89"/>
      <c r="CTW20" s="89"/>
      <c r="CTX20" s="89"/>
      <c r="CTY20" s="89"/>
      <c r="CTZ20" s="89"/>
      <c r="CUA20" s="89"/>
      <c r="CUB20" s="89"/>
      <c r="CUC20" s="89"/>
      <c r="CUD20" s="89"/>
      <c r="CUE20" s="89"/>
      <c r="CUF20" s="89"/>
      <c r="CUG20" s="89"/>
      <c r="CUH20" s="89"/>
      <c r="CUI20" s="89"/>
      <c r="CUJ20" s="89"/>
      <c r="CUK20" s="89"/>
      <c r="CUL20" s="89"/>
      <c r="CUM20" s="89"/>
      <c r="CUN20" s="89"/>
      <c r="CUO20" s="89"/>
      <c r="CUP20" s="89"/>
      <c r="CUQ20" s="89"/>
      <c r="CUR20" s="89"/>
      <c r="CUS20" s="89"/>
      <c r="CUT20" s="89"/>
      <c r="CUU20" s="89"/>
      <c r="CUV20" s="89"/>
      <c r="CUW20" s="89"/>
      <c r="CUX20" s="89"/>
      <c r="CUY20" s="89"/>
      <c r="CUZ20" s="89"/>
      <c r="CVA20" s="89"/>
      <c r="CVB20" s="89"/>
      <c r="CVC20" s="89"/>
      <c r="CVF20" s="89"/>
      <c r="CVI20" s="89"/>
      <c r="CVL20" s="89"/>
      <c r="CVO20" s="89"/>
      <c r="CVR20" s="89"/>
      <c r="CWD20" s="89"/>
      <c r="CWG20" s="89"/>
      <c r="CWJ20" s="89"/>
      <c r="CWM20" s="89"/>
      <c r="CWS20" s="89"/>
      <c r="CWV20" s="89"/>
      <c r="CXB20" s="89"/>
      <c r="CXE20" s="89"/>
      <c r="CXH20" s="89"/>
      <c r="CXK20" s="89"/>
      <c r="CXQ20" s="89"/>
      <c r="CXT20" s="89"/>
      <c r="CXZ20" s="89"/>
      <c r="CYB20" s="89"/>
      <c r="CYC20" s="89"/>
      <c r="CYE20" s="89"/>
      <c r="CYH20" s="89"/>
      <c r="CYK20" s="89"/>
      <c r="CYV20" s="89"/>
      <c r="CYX20" s="89"/>
      <c r="CZJ20" s="89"/>
      <c r="CZM20" s="89"/>
      <c r="CZU20" s="89"/>
      <c r="DAO20" s="89"/>
      <c r="DAQ20" s="89"/>
      <c r="DAR20" s="89"/>
      <c r="DAS20" s="89"/>
      <c r="DAT20" s="89"/>
      <c r="DAU20" s="89"/>
      <c r="DAV20" s="89"/>
      <c r="DBN20" s="89"/>
      <c r="DBO20" s="89"/>
      <c r="DBR20" s="89"/>
      <c r="DBU20" s="89"/>
      <c r="DBW20" s="89"/>
      <c r="DBY20" s="89"/>
      <c r="DCB20" s="89"/>
      <c r="DCE20" s="89"/>
      <c r="DCH20" s="89"/>
      <c r="DCN20" s="89"/>
      <c r="DCQ20" s="89"/>
      <c r="DCT20" s="89"/>
      <c r="DCY20" s="89"/>
      <c r="DDM20" s="89"/>
      <c r="DDN20" s="89"/>
      <c r="DDO20" s="89"/>
      <c r="DDP20" s="89"/>
      <c r="DDQ20" s="89"/>
      <c r="DDR20" s="89"/>
      <c r="DDS20" s="89"/>
      <c r="DDT20" s="89"/>
      <c r="DDU20" s="89"/>
      <c r="DDV20" s="89"/>
      <c r="DDW20" s="89"/>
      <c r="DDX20" s="89"/>
      <c r="DDY20" s="89"/>
      <c r="DDZ20" s="89"/>
      <c r="DEA20" s="89"/>
      <c r="DEB20" s="89"/>
      <c r="DEC20" s="89"/>
      <c r="DED20" s="89"/>
      <c r="DEE20" s="89"/>
      <c r="DEF20" s="89"/>
      <c r="DEG20" s="89"/>
      <c r="DEH20" s="89"/>
      <c r="DEI20" s="89"/>
      <c r="DEJ20" s="89"/>
      <c r="DEK20" s="89"/>
      <c r="DEL20" s="89"/>
      <c r="DEM20" s="89"/>
      <c r="DEN20" s="89"/>
      <c r="DEO20" s="89"/>
      <c r="DEP20" s="89"/>
      <c r="DEQ20" s="89"/>
      <c r="DER20" s="89"/>
      <c r="DES20" s="89"/>
      <c r="DET20" s="89"/>
      <c r="DEU20" s="89"/>
      <c r="DEV20" s="89"/>
      <c r="DEW20" s="89"/>
      <c r="DEX20" s="89"/>
      <c r="DEY20" s="89"/>
      <c r="DFB20" s="89"/>
      <c r="DFE20" s="89"/>
      <c r="DFH20" s="89"/>
      <c r="DFK20" s="89"/>
      <c r="DFN20" s="89"/>
      <c r="DFZ20" s="89"/>
      <c r="DGC20" s="89"/>
      <c r="DGF20" s="89"/>
      <c r="DGI20" s="89"/>
      <c r="DGO20" s="89"/>
      <c r="DGR20" s="89"/>
      <c r="DGX20" s="89"/>
      <c r="DHA20" s="89"/>
      <c r="DHD20" s="89"/>
      <c r="DHG20" s="89"/>
      <c r="DHM20" s="89"/>
      <c r="DHP20" s="89"/>
      <c r="DHV20" s="89"/>
      <c r="DHX20" s="89"/>
      <c r="DHY20" s="89"/>
      <c r="DIA20" s="89"/>
      <c r="DID20" s="89"/>
      <c r="DIG20" s="89"/>
      <c r="DIR20" s="89"/>
      <c r="DIT20" s="89"/>
      <c r="DJF20" s="89"/>
      <c r="DJI20" s="89"/>
      <c r="DJQ20" s="89"/>
      <c r="DKK20" s="89"/>
      <c r="DKM20" s="89"/>
      <c r="DKN20" s="89"/>
      <c r="DKO20" s="89"/>
      <c r="DKP20" s="89"/>
      <c r="DKQ20" s="89"/>
      <c r="DKR20" s="89"/>
      <c r="DLJ20" s="89"/>
      <c r="DLK20" s="89"/>
      <c r="DLN20" s="89"/>
      <c r="DLQ20" s="89"/>
      <c r="DLS20" s="89"/>
      <c r="DLU20" s="89"/>
      <c r="DLX20" s="89"/>
      <c r="DMA20" s="89"/>
      <c r="DMD20" s="89"/>
      <c r="DMJ20" s="89"/>
      <c r="DMM20" s="89"/>
      <c r="DMP20" s="89"/>
      <c r="DMU20" s="89"/>
      <c r="DNI20" s="89"/>
      <c r="DNJ20" s="89"/>
      <c r="DNK20" s="89"/>
      <c r="DNL20" s="89"/>
      <c r="DNM20" s="89"/>
      <c r="DNN20" s="89"/>
      <c r="DNO20" s="89"/>
      <c r="DNP20" s="89"/>
      <c r="DNQ20" s="89"/>
      <c r="DNR20" s="89"/>
      <c r="DNS20" s="89"/>
      <c r="DNT20" s="89"/>
      <c r="DNU20" s="89"/>
      <c r="DNV20" s="89"/>
      <c r="DNW20" s="89"/>
      <c r="DNX20" s="89"/>
      <c r="DNY20" s="89"/>
      <c r="DNZ20" s="89"/>
      <c r="DOA20" s="89"/>
      <c r="DOB20" s="89"/>
      <c r="DOC20" s="89"/>
      <c r="DOD20" s="89"/>
      <c r="DOE20" s="89"/>
      <c r="DOF20" s="89"/>
      <c r="DOG20" s="89"/>
      <c r="DOH20" s="89"/>
      <c r="DOI20" s="89"/>
      <c r="DOJ20" s="89"/>
      <c r="DOK20" s="89"/>
      <c r="DOL20" s="89"/>
      <c r="DOM20" s="89"/>
      <c r="DON20" s="89"/>
      <c r="DOO20" s="89"/>
      <c r="DOP20" s="89"/>
      <c r="DOQ20" s="89"/>
      <c r="DOR20" s="89"/>
      <c r="DOS20" s="89"/>
      <c r="DOT20" s="89"/>
      <c r="DOU20" s="89"/>
      <c r="DOX20" s="89"/>
      <c r="DPA20" s="89"/>
      <c r="DPD20" s="89"/>
      <c r="DPG20" s="89"/>
      <c r="DPJ20" s="89"/>
      <c r="DPV20" s="89"/>
      <c r="DPY20" s="89"/>
      <c r="DQB20" s="89"/>
      <c r="DQE20" s="89"/>
      <c r="DQK20" s="89"/>
      <c r="DQN20" s="89"/>
      <c r="DQT20" s="89"/>
      <c r="DQW20" s="89"/>
      <c r="DQZ20" s="89"/>
      <c r="DRC20" s="89"/>
      <c r="DRI20" s="89"/>
      <c r="DRL20" s="89"/>
      <c r="DRR20" s="89"/>
      <c r="DRT20" s="89"/>
      <c r="DRU20" s="89"/>
      <c r="DRW20" s="89"/>
      <c r="DRZ20" s="89"/>
      <c r="DSC20" s="89"/>
      <c r="DSN20" s="89"/>
      <c r="DSP20" s="89"/>
      <c r="DTB20" s="89"/>
      <c r="DTE20" s="89"/>
      <c r="DTM20" s="89"/>
      <c r="DUG20" s="89"/>
      <c r="DUI20" s="89"/>
      <c r="DUJ20" s="89"/>
      <c r="DUK20" s="89"/>
      <c r="DUL20" s="89"/>
      <c r="DUM20" s="89"/>
      <c r="DUN20" s="89"/>
      <c r="DVF20" s="89"/>
      <c r="DVG20" s="89"/>
      <c r="DVJ20" s="89"/>
      <c r="DVM20" s="89"/>
      <c r="DVO20" s="89"/>
      <c r="DVQ20" s="89"/>
      <c r="DVT20" s="89"/>
      <c r="DVW20" s="89"/>
      <c r="DVZ20" s="89"/>
      <c r="DWF20" s="89"/>
      <c r="DWI20" s="89"/>
      <c r="DWL20" s="89"/>
      <c r="DWQ20" s="89"/>
      <c r="DXE20" s="89"/>
      <c r="DXF20" s="89"/>
      <c r="DXG20" s="89"/>
      <c r="DXH20" s="89"/>
      <c r="DXI20" s="89"/>
      <c r="DXJ20" s="89"/>
      <c r="DXK20" s="89"/>
      <c r="DXL20" s="89"/>
      <c r="DXM20" s="89"/>
      <c r="DXN20" s="89"/>
      <c r="DXO20" s="89"/>
      <c r="DXP20" s="89"/>
      <c r="DXQ20" s="89"/>
      <c r="DXR20" s="89"/>
      <c r="DXS20" s="89"/>
      <c r="DXT20" s="89"/>
      <c r="DXU20" s="89"/>
      <c r="DXV20" s="89"/>
      <c r="DXW20" s="89"/>
      <c r="DXX20" s="89"/>
      <c r="DXY20" s="89"/>
      <c r="DXZ20" s="89"/>
      <c r="DYA20" s="89"/>
      <c r="DYB20" s="89"/>
      <c r="DYC20" s="89"/>
      <c r="DYD20" s="89"/>
      <c r="DYE20" s="89"/>
      <c r="DYF20" s="89"/>
      <c r="DYG20" s="89"/>
      <c r="DYH20" s="89"/>
      <c r="DYI20" s="89"/>
      <c r="DYJ20" s="89"/>
      <c r="DYK20" s="89"/>
      <c r="DYL20" s="89"/>
      <c r="DYM20" s="89"/>
      <c r="DYN20" s="89"/>
      <c r="DYO20" s="89"/>
      <c r="DYP20" s="89"/>
      <c r="DYQ20" s="89"/>
      <c r="DYT20" s="89"/>
      <c r="DYW20" s="89"/>
      <c r="DYZ20" s="89"/>
      <c r="DZC20" s="89"/>
      <c r="DZF20" s="89"/>
      <c r="DZR20" s="89"/>
      <c r="DZU20" s="89"/>
      <c r="DZX20" s="89"/>
      <c r="EAA20" s="89"/>
      <c r="EAG20" s="89"/>
      <c r="EAJ20" s="89"/>
      <c r="EAP20" s="89"/>
      <c r="EAS20" s="89"/>
      <c r="EAV20" s="89"/>
      <c r="EAY20" s="89"/>
      <c r="EBE20" s="89"/>
      <c r="EBH20" s="89"/>
      <c r="EBN20" s="89"/>
      <c r="EBP20" s="89"/>
      <c r="EBQ20" s="89"/>
      <c r="EBS20" s="89"/>
      <c r="EBV20" s="89"/>
      <c r="EBY20" s="89"/>
      <c r="ECJ20" s="89"/>
      <c r="ECL20" s="89"/>
      <c r="ECX20" s="89"/>
      <c r="EDA20" s="89"/>
      <c r="EDI20" s="89"/>
      <c r="EEC20" s="89"/>
      <c r="EEE20" s="89"/>
      <c r="EEF20" s="89"/>
      <c r="EEG20" s="89"/>
      <c r="EEH20" s="89"/>
      <c r="EEI20" s="89"/>
      <c r="EEJ20" s="89"/>
      <c r="EFB20" s="89"/>
      <c r="EFC20" s="89"/>
      <c r="EFF20" s="89"/>
      <c r="EFI20" s="89"/>
      <c r="EFK20" s="89"/>
      <c r="EFM20" s="89"/>
      <c r="EFP20" s="89"/>
      <c r="EFS20" s="89"/>
      <c r="EFV20" s="89"/>
      <c r="EGB20" s="89"/>
      <c r="EGE20" s="89"/>
      <c r="EGH20" s="89"/>
      <c r="EGM20" s="89"/>
      <c r="EHA20" s="89"/>
      <c r="EHB20" s="89"/>
      <c r="EHC20" s="89"/>
      <c r="EHD20" s="89"/>
      <c r="EHE20" s="89"/>
      <c r="EHF20" s="89"/>
      <c r="EHG20" s="89"/>
      <c r="EHH20" s="89"/>
      <c r="EHI20" s="89"/>
      <c r="EHJ20" s="89"/>
      <c r="EHK20" s="89"/>
      <c r="EHL20" s="89"/>
      <c r="EHM20" s="89"/>
      <c r="EHN20" s="89"/>
      <c r="EHO20" s="89"/>
      <c r="EHP20" s="89"/>
      <c r="EHQ20" s="89"/>
      <c r="EHR20" s="89"/>
      <c r="EHS20" s="89"/>
      <c r="EHT20" s="89"/>
      <c r="EHU20" s="89"/>
      <c r="EHV20" s="89"/>
      <c r="EHW20" s="89"/>
      <c r="EHX20" s="89"/>
      <c r="EHY20" s="89"/>
      <c r="EHZ20" s="89"/>
      <c r="EIA20" s="89"/>
      <c r="EIB20" s="89"/>
      <c r="EIC20" s="89"/>
      <c r="EID20" s="89"/>
      <c r="EIE20" s="89"/>
      <c r="EIF20" s="89"/>
      <c r="EIG20" s="89"/>
      <c r="EIH20" s="89"/>
      <c r="EII20" s="89"/>
      <c r="EIJ20" s="89"/>
      <c r="EIK20" s="89"/>
      <c r="EIL20" s="89"/>
      <c r="EIM20" s="89"/>
      <c r="EIP20" s="89"/>
      <c r="EIS20" s="89"/>
      <c r="EIV20" s="89"/>
      <c r="EIY20" s="89"/>
      <c r="EJB20" s="89"/>
      <c r="EJN20" s="89"/>
      <c r="EJQ20" s="89"/>
      <c r="EJT20" s="89"/>
      <c r="EJW20" s="89"/>
      <c r="EKC20" s="89"/>
      <c r="EKF20" s="89"/>
      <c r="EKL20" s="89"/>
      <c r="EKO20" s="89"/>
      <c r="EKR20" s="89"/>
      <c r="EKU20" s="89"/>
      <c r="ELA20" s="89"/>
      <c r="ELD20" s="89"/>
      <c r="ELJ20" s="89"/>
      <c r="ELL20" s="89"/>
      <c r="ELM20" s="89"/>
      <c r="ELO20" s="89"/>
      <c r="ELR20" s="89"/>
      <c r="ELU20" s="89"/>
      <c r="EMF20" s="89"/>
      <c r="EMH20" s="89"/>
      <c r="EMT20" s="89"/>
      <c r="EMW20" s="89"/>
      <c r="ENE20" s="89"/>
      <c r="ENY20" s="89"/>
      <c r="EOA20" s="89"/>
      <c r="EOB20" s="89"/>
      <c r="EOC20" s="89"/>
      <c r="EOD20" s="89"/>
      <c r="EOE20" s="89"/>
      <c r="EOF20" s="89"/>
      <c r="EOX20" s="89"/>
      <c r="EOY20" s="89"/>
      <c r="EPB20" s="89"/>
      <c r="EPE20" s="89"/>
      <c r="EPG20" s="89"/>
      <c r="EPI20" s="89"/>
      <c r="EPL20" s="89"/>
      <c r="EPO20" s="89"/>
      <c r="EPR20" s="89"/>
      <c r="EPX20" s="89"/>
      <c r="EQA20" s="89"/>
      <c r="EQD20" s="89"/>
      <c r="EQI20" s="89"/>
      <c r="EQW20" s="89"/>
      <c r="EQX20" s="89"/>
      <c r="EQY20" s="89"/>
      <c r="EQZ20" s="89"/>
      <c r="ERA20" s="89"/>
      <c r="ERB20" s="89"/>
      <c r="ERC20" s="89"/>
      <c r="ERD20" s="89"/>
      <c r="ERE20" s="89"/>
      <c r="ERF20" s="89"/>
      <c r="ERG20" s="89"/>
      <c r="ERH20" s="89"/>
      <c r="ERI20" s="89"/>
      <c r="ERJ20" s="89"/>
      <c r="ERK20" s="89"/>
      <c r="ERL20" s="89"/>
      <c r="ERM20" s="89"/>
      <c r="ERN20" s="89"/>
      <c r="ERO20" s="89"/>
      <c r="ERP20" s="89"/>
      <c r="ERQ20" s="89"/>
      <c r="ERR20" s="89"/>
      <c r="ERS20" s="89"/>
      <c r="ERT20" s="89"/>
      <c r="ERU20" s="89"/>
      <c r="ERV20" s="89"/>
      <c r="ERW20" s="89"/>
      <c r="ERX20" s="89"/>
      <c r="ERY20" s="89"/>
      <c r="ERZ20" s="89"/>
      <c r="ESA20" s="89"/>
      <c r="ESB20" s="89"/>
      <c r="ESC20" s="89"/>
      <c r="ESD20" s="89"/>
      <c r="ESE20" s="89"/>
      <c r="ESF20" s="89"/>
      <c r="ESG20" s="89"/>
      <c r="ESH20" s="89"/>
      <c r="ESI20" s="89"/>
      <c r="ESL20" s="89"/>
      <c r="ESO20" s="89"/>
      <c r="ESR20" s="89"/>
      <c r="ESU20" s="89"/>
      <c r="ESX20" s="89"/>
      <c r="ETJ20" s="89"/>
      <c r="ETM20" s="89"/>
      <c r="ETP20" s="89"/>
      <c r="ETS20" s="89"/>
      <c r="ETY20" s="89"/>
      <c r="EUB20" s="89"/>
      <c r="EUH20" s="89"/>
      <c r="EUK20" s="89"/>
      <c r="EUN20" s="89"/>
      <c r="EUQ20" s="89"/>
      <c r="EUW20" s="89"/>
      <c r="EUZ20" s="89"/>
      <c r="EVF20" s="89"/>
      <c r="EVH20" s="89"/>
      <c r="EVI20" s="89"/>
      <c r="EVK20" s="89"/>
      <c r="EVN20" s="89"/>
      <c r="EVQ20" s="89"/>
      <c r="EWB20" s="89"/>
      <c r="EWD20" s="89"/>
      <c r="EWP20" s="89"/>
      <c r="EWS20" s="89"/>
      <c r="EXA20" s="89"/>
      <c r="EXU20" s="89"/>
      <c r="EXW20" s="89"/>
      <c r="EXX20" s="89"/>
      <c r="EXY20" s="89"/>
      <c r="EXZ20" s="89"/>
      <c r="EYA20" s="89"/>
      <c r="EYB20" s="89"/>
      <c r="EYT20" s="89"/>
      <c r="EYU20" s="89"/>
      <c r="EYX20" s="89"/>
      <c r="EZA20" s="89"/>
      <c r="EZC20" s="89"/>
      <c r="EZE20" s="89"/>
      <c r="EZH20" s="89"/>
      <c r="EZK20" s="89"/>
      <c r="EZN20" s="89"/>
      <c r="EZT20" s="89"/>
      <c r="EZW20" s="89"/>
      <c r="EZZ20" s="89"/>
      <c r="FAE20" s="89"/>
      <c r="FAS20" s="89"/>
      <c r="FAT20" s="89"/>
      <c r="FAU20" s="89"/>
      <c r="FAV20" s="89"/>
      <c r="FAW20" s="89"/>
      <c r="FAX20" s="89"/>
      <c r="FAY20" s="89"/>
      <c r="FAZ20" s="89"/>
      <c r="FBA20" s="89"/>
      <c r="FBB20" s="89"/>
      <c r="FBC20" s="89"/>
      <c r="FBD20" s="89"/>
      <c r="FBE20" s="89"/>
      <c r="FBF20" s="89"/>
      <c r="FBG20" s="89"/>
      <c r="FBH20" s="89"/>
      <c r="FBI20" s="89"/>
      <c r="FBJ20" s="89"/>
      <c r="FBK20" s="89"/>
      <c r="FBL20" s="89"/>
      <c r="FBM20" s="89"/>
      <c r="FBN20" s="89"/>
      <c r="FBO20" s="89"/>
      <c r="FBP20" s="89"/>
      <c r="FBQ20" s="89"/>
      <c r="FBR20" s="89"/>
      <c r="FBS20" s="89"/>
      <c r="FBT20" s="89"/>
      <c r="FBU20" s="89"/>
      <c r="FBV20" s="89"/>
      <c r="FBW20" s="89"/>
      <c r="FBX20" s="89"/>
      <c r="FBY20" s="89"/>
      <c r="FBZ20" s="89"/>
      <c r="FCA20" s="89"/>
      <c r="FCB20" s="89"/>
      <c r="FCC20" s="89"/>
      <c r="FCD20" s="89"/>
      <c r="FCE20" s="89"/>
      <c r="FCH20" s="89"/>
      <c r="FCK20" s="89"/>
      <c r="FCN20" s="89"/>
      <c r="FCQ20" s="89"/>
      <c r="FCT20" s="89"/>
      <c r="FDF20" s="89"/>
      <c r="FDI20" s="89"/>
      <c r="FDL20" s="89"/>
      <c r="FDO20" s="89"/>
      <c r="FDU20" s="89"/>
      <c r="FDX20" s="89"/>
      <c r="FED20" s="89"/>
      <c r="FEG20" s="89"/>
      <c r="FEJ20" s="89"/>
      <c r="FEM20" s="89"/>
      <c r="FES20" s="89"/>
      <c r="FEV20" s="89"/>
      <c r="FFB20" s="89"/>
      <c r="FFD20" s="89"/>
      <c r="FFE20" s="89"/>
      <c r="FFG20" s="89"/>
      <c r="FFJ20" s="89"/>
      <c r="FFM20" s="89"/>
      <c r="FFX20" s="89"/>
      <c r="FFZ20" s="89"/>
      <c r="FGL20" s="89"/>
      <c r="FGO20" s="89"/>
      <c r="FGW20" s="89"/>
      <c r="FHQ20" s="89"/>
      <c r="FHS20" s="89"/>
      <c r="FHT20" s="89"/>
      <c r="FHU20" s="89"/>
      <c r="FHV20" s="89"/>
      <c r="FHW20" s="89"/>
      <c r="FHX20" s="89"/>
      <c r="FIP20" s="89"/>
      <c r="FIQ20" s="89"/>
      <c r="FIT20" s="89"/>
      <c r="FIW20" s="89"/>
      <c r="FIY20" s="89"/>
      <c r="FJA20" s="89"/>
      <c r="FJD20" s="89"/>
      <c r="FJG20" s="89"/>
      <c r="FJJ20" s="89"/>
      <c r="FJP20" s="89"/>
      <c r="FJS20" s="89"/>
      <c r="FJV20" s="89"/>
      <c r="FKA20" s="89"/>
      <c r="FKO20" s="89"/>
      <c r="FKP20" s="89"/>
      <c r="FKQ20" s="89"/>
      <c r="FKR20" s="89"/>
      <c r="FKS20" s="89"/>
      <c r="FKT20" s="89"/>
      <c r="FKU20" s="89"/>
      <c r="FKV20" s="89"/>
      <c r="FKW20" s="89"/>
      <c r="FKX20" s="89"/>
      <c r="FKY20" s="89"/>
      <c r="FKZ20" s="89"/>
      <c r="FLA20" s="89"/>
      <c r="FLB20" s="89"/>
      <c r="FLC20" s="89"/>
      <c r="FLD20" s="89"/>
      <c r="FLE20" s="89"/>
      <c r="FLF20" s="89"/>
      <c r="FLG20" s="89"/>
      <c r="FLH20" s="89"/>
      <c r="FLI20" s="89"/>
      <c r="FLJ20" s="89"/>
      <c r="FLK20" s="89"/>
      <c r="FLL20" s="89"/>
      <c r="FLM20" s="89"/>
      <c r="FLN20" s="89"/>
      <c r="FLO20" s="89"/>
      <c r="FLP20" s="89"/>
      <c r="FLQ20" s="89"/>
      <c r="FLR20" s="89"/>
      <c r="FLS20" s="89"/>
      <c r="FLT20" s="89"/>
      <c r="FLU20" s="89"/>
      <c r="FLV20" s="89"/>
      <c r="FLW20" s="89"/>
      <c r="FLX20" s="89"/>
      <c r="FLY20" s="89"/>
      <c r="FLZ20" s="89"/>
      <c r="FMA20" s="89"/>
      <c r="FMD20" s="89"/>
      <c r="FMG20" s="89"/>
      <c r="FMJ20" s="89"/>
      <c r="FMM20" s="89"/>
      <c r="FMP20" s="89"/>
      <c r="FNB20" s="89"/>
      <c r="FNE20" s="89"/>
      <c r="FNH20" s="89"/>
      <c r="FNK20" s="89"/>
      <c r="FNQ20" s="89"/>
      <c r="FNT20" s="89"/>
      <c r="FNZ20" s="89"/>
      <c r="FOC20" s="89"/>
      <c r="FOF20" s="89"/>
      <c r="FOI20" s="89"/>
      <c r="FOO20" s="89"/>
      <c r="FOR20" s="89"/>
      <c r="FOX20" s="89"/>
      <c r="FOZ20" s="89"/>
      <c r="FPA20" s="89"/>
      <c r="FPC20" s="89"/>
      <c r="FPF20" s="89"/>
      <c r="FPI20" s="89"/>
      <c r="FPT20" s="89"/>
      <c r="FPV20" s="89"/>
      <c r="FQH20" s="89"/>
      <c r="FQK20" s="89"/>
      <c r="FQS20" s="89"/>
      <c r="FRM20" s="89"/>
      <c r="FRO20" s="89"/>
      <c r="FRP20" s="89"/>
      <c r="FRQ20" s="89"/>
      <c r="FRR20" s="89"/>
      <c r="FRS20" s="89"/>
      <c r="FRT20" s="89"/>
      <c r="FSL20" s="89"/>
      <c r="FSM20" s="89"/>
      <c r="FSP20" s="89"/>
      <c r="FSS20" s="89"/>
      <c r="FSU20" s="89"/>
      <c r="FSW20" s="89"/>
      <c r="FSZ20" s="89"/>
      <c r="FTC20" s="89"/>
      <c r="FTF20" s="89"/>
      <c r="FTL20" s="89"/>
      <c r="FTO20" s="89"/>
      <c r="FTR20" s="89"/>
      <c r="FTW20" s="89"/>
      <c r="FUK20" s="89"/>
      <c r="FUL20" s="89"/>
      <c r="FUM20" s="89"/>
      <c r="FUN20" s="89"/>
      <c r="FUO20" s="89"/>
      <c r="FUP20" s="89"/>
      <c r="FUQ20" s="89"/>
      <c r="FUR20" s="89"/>
      <c r="FUS20" s="89"/>
      <c r="FUT20" s="89"/>
      <c r="FUU20" s="89"/>
      <c r="FUV20" s="89"/>
      <c r="FUW20" s="89"/>
      <c r="FUX20" s="89"/>
      <c r="FUY20" s="89"/>
      <c r="FUZ20" s="89"/>
      <c r="FVA20" s="89"/>
      <c r="FVB20" s="89"/>
      <c r="FVC20" s="89"/>
      <c r="FVD20" s="89"/>
      <c r="FVE20" s="89"/>
      <c r="FVF20" s="89"/>
      <c r="FVG20" s="89"/>
      <c r="FVH20" s="89"/>
      <c r="FVI20" s="89"/>
      <c r="FVJ20" s="89"/>
      <c r="FVK20" s="89"/>
      <c r="FVL20" s="89"/>
      <c r="FVM20" s="89"/>
      <c r="FVN20" s="89"/>
      <c r="FVO20" s="89"/>
      <c r="FVP20" s="89"/>
      <c r="FVQ20" s="89"/>
      <c r="FVR20" s="89"/>
      <c r="FVS20" s="89"/>
      <c r="FVT20" s="89"/>
      <c r="FVU20" s="89"/>
      <c r="FVV20" s="89"/>
      <c r="FVW20" s="89"/>
      <c r="FVZ20" s="89"/>
      <c r="FWC20" s="89"/>
      <c r="FWF20" s="89"/>
      <c r="FWI20" s="89"/>
      <c r="FWL20" s="89"/>
      <c r="FWX20" s="89"/>
      <c r="FXA20" s="89"/>
      <c r="FXD20" s="89"/>
      <c r="FXG20" s="89"/>
      <c r="FXM20" s="89"/>
      <c r="FXP20" s="89"/>
      <c r="FXV20" s="89"/>
      <c r="FXY20" s="89"/>
      <c r="FYB20" s="89"/>
      <c r="FYE20" s="89"/>
      <c r="FYK20" s="89"/>
      <c r="FYN20" s="89"/>
      <c r="FYT20" s="89"/>
      <c r="FYV20" s="89"/>
      <c r="FYW20" s="89"/>
      <c r="FYY20" s="89"/>
      <c r="FZB20" s="89"/>
      <c r="FZE20" s="89"/>
      <c r="FZP20" s="89"/>
      <c r="FZR20" s="89"/>
      <c r="GAD20" s="89"/>
      <c r="GAG20" s="89"/>
      <c r="GAO20" s="89"/>
      <c r="GBI20" s="89"/>
      <c r="GBK20" s="89"/>
      <c r="GBL20" s="89"/>
      <c r="GBM20" s="89"/>
      <c r="GBN20" s="89"/>
      <c r="GBO20" s="89"/>
      <c r="GBP20" s="89"/>
      <c r="GCH20" s="89"/>
      <c r="GCI20" s="89"/>
      <c r="GCL20" s="89"/>
      <c r="GCO20" s="89"/>
      <c r="GCQ20" s="89"/>
      <c r="GCS20" s="89"/>
      <c r="GCV20" s="89"/>
      <c r="GCY20" s="89"/>
      <c r="GDB20" s="89"/>
      <c r="GDH20" s="89"/>
      <c r="GDK20" s="89"/>
      <c r="GDN20" s="89"/>
      <c r="GDS20" s="89"/>
      <c r="GEG20" s="89"/>
      <c r="GEH20" s="89"/>
      <c r="GEI20" s="89"/>
      <c r="GEJ20" s="89"/>
      <c r="GEK20" s="89"/>
      <c r="GEL20" s="89"/>
      <c r="GEM20" s="89"/>
      <c r="GEN20" s="89"/>
      <c r="GEO20" s="89"/>
      <c r="GEP20" s="89"/>
      <c r="GEQ20" s="89"/>
      <c r="GER20" s="89"/>
      <c r="GES20" s="89"/>
      <c r="GET20" s="89"/>
      <c r="GEU20" s="89"/>
      <c r="GEV20" s="89"/>
      <c r="GEW20" s="89"/>
      <c r="GEX20" s="89"/>
      <c r="GEY20" s="89"/>
      <c r="GEZ20" s="89"/>
      <c r="GFA20" s="89"/>
      <c r="GFB20" s="89"/>
      <c r="GFC20" s="89"/>
      <c r="GFD20" s="89"/>
      <c r="GFE20" s="89"/>
      <c r="GFF20" s="89"/>
      <c r="GFG20" s="89"/>
      <c r="GFH20" s="89"/>
      <c r="GFI20" s="89"/>
      <c r="GFJ20" s="89"/>
      <c r="GFK20" s="89"/>
      <c r="GFL20" s="89"/>
      <c r="GFM20" s="89"/>
      <c r="GFN20" s="89"/>
      <c r="GFO20" s="89"/>
      <c r="GFP20" s="89"/>
      <c r="GFQ20" s="89"/>
      <c r="GFR20" s="89"/>
      <c r="GFS20" s="89"/>
      <c r="GFV20" s="89"/>
      <c r="GFY20" s="89"/>
      <c r="GGB20" s="89"/>
      <c r="GGE20" s="89"/>
      <c r="GGH20" s="89"/>
      <c r="GGT20" s="89"/>
      <c r="GGW20" s="89"/>
      <c r="GGZ20" s="89"/>
      <c r="GHC20" s="89"/>
      <c r="GHI20" s="89"/>
      <c r="GHL20" s="89"/>
      <c r="GHR20" s="89"/>
      <c r="GHU20" s="89"/>
      <c r="GHX20" s="89"/>
      <c r="GIA20" s="89"/>
      <c r="GIG20" s="89"/>
      <c r="GIJ20" s="89"/>
      <c r="GIP20" s="89"/>
      <c r="GIR20" s="89"/>
      <c r="GIS20" s="89"/>
      <c r="GIU20" s="89"/>
      <c r="GIX20" s="89"/>
      <c r="GJA20" s="89"/>
      <c r="GJL20" s="89"/>
      <c r="GJN20" s="89"/>
      <c r="GJZ20" s="89"/>
      <c r="GKC20" s="89"/>
      <c r="GKK20" s="89"/>
      <c r="GLE20" s="89"/>
      <c r="GLG20" s="89"/>
      <c r="GLH20" s="89"/>
      <c r="GLI20" s="89"/>
      <c r="GLJ20" s="89"/>
      <c r="GLK20" s="89"/>
      <c r="GLL20" s="89"/>
      <c r="GMD20" s="89"/>
      <c r="GME20" s="89"/>
      <c r="GMH20" s="89"/>
      <c r="GMK20" s="89"/>
      <c r="GMM20" s="89"/>
      <c r="GMO20" s="89"/>
      <c r="GMR20" s="89"/>
      <c r="GMU20" s="89"/>
      <c r="GMX20" s="89"/>
      <c r="GND20" s="89"/>
      <c r="GNG20" s="89"/>
      <c r="GNJ20" s="89"/>
      <c r="GNO20" s="89"/>
      <c r="GOC20" s="89"/>
      <c r="GOD20" s="89"/>
      <c r="GOE20" s="89"/>
      <c r="GOF20" s="89"/>
      <c r="GOG20" s="89"/>
      <c r="GOH20" s="89"/>
      <c r="GOI20" s="89"/>
      <c r="GOJ20" s="89"/>
      <c r="GOK20" s="89"/>
      <c r="GOL20" s="89"/>
      <c r="GOM20" s="89"/>
      <c r="GON20" s="89"/>
      <c r="GOO20" s="89"/>
      <c r="GOP20" s="89"/>
      <c r="GOQ20" s="89"/>
      <c r="GOR20" s="89"/>
      <c r="GOS20" s="89"/>
      <c r="GOT20" s="89"/>
      <c r="GOU20" s="89"/>
      <c r="GOV20" s="89"/>
      <c r="GOW20" s="89"/>
      <c r="GOX20" s="89"/>
      <c r="GOY20" s="89"/>
      <c r="GOZ20" s="89"/>
      <c r="GPA20" s="89"/>
      <c r="GPB20" s="89"/>
      <c r="GPC20" s="89"/>
      <c r="GPD20" s="89"/>
      <c r="GPE20" s="89"/>
      <c r="GPF20" s="89"/>
      <c r="GPG20" s="89"/>
      <c r="GPH20" s="89"/>
      <c r="GPI20" s="89"/>
      <c r="GPJ20" s="89"/>
      <c r="GPK20" s="89"/>
      <c r="GPL20" s="89"/>
      <c r="GPM20" s="89"/>
      <c r="GPN20" s="89"/>
      <c r="GPO20" s="89"/>
      <c r="GPR20" s="89"/>
      <c r="GPU20" s="89"/>
      <c r="GPX20" s="89"/>
      <c r="GQA20" s="89"/>
      <c r="GQD20" s="89"/>
      <c r="GQP20" s="89"/>
      <c r="GQS20" s="89"/>
      <c r="GQV20" s="89"/>
      <c r="GQY20" s="89"/>
      <c r="GRE20" s="89"/>
      <c r="GRH20" s="89"/>
      <c r="GRN20" s="89"/>
      <c r="GRQ20" s="89"/>
      <c r="GRT20" s="89"/>
      <c r="GRW20" s="89"/>
      <c r="GSC20" s="89"/>
      <c r="GSF20" s="89"/>
      <c r="GSL20" s="89"/>
      <c r="GSN20" s="89"/>
      <c r="GSO20" s="89"/>
      <c r="GSQ20" s="89"/>
      <c r="GST20" s="89"/>
      <c r="GSW20" s="89"/>
      <c r="GTH20" s="89"/>
      <c r="GTJ20" s="89"/>
      <c r="GTV20" s="89"/>
      <c r="GTY20" s="89"/>
      <c r="GUG20" s="89"/>
      <c r="GVA20" s="89"/>
      <c r="GVC20" s="89"/>
      <c r="GVD20" s="89"/>
      <c r="GVE20" s="89"/>
      <c r="GVF20" s="89"/>
      <c r="GVG20" s="89"/>
      <c r="GVH20" s="89"/>
      <c r="GVZ20" s="89"/>
      <c r="GWA20" s="89"/>
      <c r="GWD20" s="89"/>
      <c r="GWG20" s="89"/>
      <c r="GWI20" s="89"/>
      <c r="GWK20" s="89"/>
      <c r="GWN20" s="89"/>
      <c r="GWQ20" s="89"/>
      <c r="GWT20" s="89"/>
      <c r="GWZ20" s="89"/>
      <c r="GXC20" s="89"/>
      <c r="GXF20" s="89"/>
      <c r="GXK20" s="89"/>
      <c r="GXY20" s="89"/>
      <c r="GXZ20" s="89"/>
      <c r="GYA20" s="89"/>
      <c r="GYB20" s="89"/>
      <c r="GYC20" s="89"/>
      <c r="GYD20" s="89"/>
      <c r="GYE20" s="89"/>
      <c r="GYF20" s="89"/>
      <c r="GYG20" s="89"/>
      <c r="GYH20" s="89"/>
      <c r="GYI20" s="89"/>
      <c r="GYJ20" s="89"/>
      <c r="GYK20" s="89"/>
      <c r="GYL20" s="89"/>
      <c r="GYM20" s="89"/>
      <c r="GYN20" s="89"/>
      <c r="GYO20" s="89"/>
      <c r="GYP20" s="89"/>
      <c r="GYQ20" s="89"/>
      <c r="GYR20" s="89"/>
      <c r="GYS20" s="89"/>
      <c r="GYT20" s="89"/>
      <c r="GYU20" s="89"/>
      <c r="GYV20" s="89"/>
      <c r="GYW20" s="89"/>
      <c r="GYX20" s="89"/>
      <c r="GYY20" s="89"/>
      <c r="GYZ20" s="89"/>
      <c r="GZA20" s="89"/>
      <c r="GZB20" s="89"/>
      <c r="GZC20" s="89"/>
      <c r="GZD20" s="89"/>
      <c r="GZE20" s="89"/>
      <c r="GZF20" s="89"/>
      <c r="GZG20" s="89"/>
      <c r="GZH20" s="89"/>
      <c r="GZI20" s="89"/>
      <c r="GZJ20" s="89"/>
      <c r="GZK20" s="89"/>
      <c r="GZN20" s="89"/>
      <c r="GZQ20" s="89"/>
      <c r="GZT20" s="89"/>
      <c r="GZW20" s="89"/>
      <c r="GZZ20" s="89"/>
      <c r="HAL20" s="89"/>
      <c r="HAO20" s="89"/>
      <c r="HAR20" s="89"/>
      <c r="HAU20" s="89"/>
      <c r="HBA20" s="89"/>
      <c r="HBD20" s="89"/>
      <c r="HBJ20" s="89"/>
      <c r="HBM20" s="89"/>
      <c r="HBP20" s="89"/>
      <c r="HBS20" s="89"/>
      <c r="HBY20" s="89"/>
      <c r="HCB20" s="89"/>
      <c r="HCH20" s="89"/>
      <c r="HCJ20" s="89"/>
      <c r="HCK20" s="89"/>
      <c r="HCM20" s="89"/>
      <c r="HCP20" s="89"/>
      <c r="HCS20" s="89"/>
      <c r="HDD20" s="89"/>
      <c r="HDF20" s="89"/>
      <c r="HDR20" s="89"/>
      <c r="HDU20" s="89"/>
      <c r="HEC20" s="89"/>
      <c r="HEW20" s="89"/>
      <c r="HEY20" s="89"/>
      <c r="HEZ20" s="89"/>
      <c r="HFA20" s="89"/>
      <c r="HFB20" s="89"/>
      <c r="HFC20" s="89"/>
      <c r="HFD20" s="89"/>
      <c r="HFV20" s="89"/>
      <c r="HFW20" s="89"/>
      <c r="HFZ20" s="89"/>
      <c r="HGC20" s="89"/>
      <c r="HGE20" s="89"/>
      <c r="HGG20" s="89"/>
      <c r="HGJ20" s="89"/>
      <c r="HGM20" s="89"/>
      <c r="HGP20" s="89"/>
      <c r="HGV20" s="89"/>
      <c r="HGY20" s="89"/>
      <c r="HHB20" s="89"/>
      <c r="HHG20" s="89"/>
      <c r="HHU20" s="89"/>
      <c r="HHV20" s="89"/>
      <c r="HHW20" s="89"/>
      <c r="HHX20" s="89"/>
      <c r="HHY20" s="89"/>
      <c r="HHZ20" s="89"/>
      <c r="HIA20" s="89"/>
      <c r="HIB20" s="89"/>
      <c r="HIC20" s="89"/>
      <c r="HID20" s="89"/>
      <c r="HIE20" s="89"/>
      <c r="HIF20" s="89"/>
      <c r="HIG20" s="89"/>
      <c r="HIH20" s="89"/>
      <c r="HII20" s="89"/>
      <c r="HIJ20" s="89"/>
      <c r="HIK20" s="89"/>
      <c r="HIL20" s="89"/>
      <c r="HIM20" s="89"/>
      <c r="HIN20" s="89"/>
      <c r="HIO20" s="89"/>
      <c r="HIP20" s="89"/>
      <c r="HIQ20" s="89"/>
      <c r="HIR20" s="89"/>
      <c r="HIS20" s="89"/>
      <c r="HIT20" s="89"/>
      <c r="HIU20" s="89"/>
      <c r="HIV20" s="89"/>
      <c r="HIW20" s="89"/>
      <c r="HIX20" s="89"/>
      <c r="HIY20" s="89"/>
      <c r="HIZ20" s="89"/>
      <c r="HJA20" s="89"/>
      <c r="HJB20" s="89"/>
      <c r="HJC20" s="89"/>
      <c r="HJD20" s="89"/>
      <c r="HJE20" s="89"/>
      <c r="HJF20" s="89"/>
      <c r="HJG20" s="89"/>
      <c r="HJJ20" s="89"/>
      <c r="HJM20" s="89"/>
      <c r="HJP20" s="89"/>
      <c r="HJS20" s="89"/>
      <c r="HJV20" s="89"/>
      <c r="HKH20" s="89"/>
      <c r="HKK20" s="89"/>
      <c r="HKN20" s="89"/>
      <c r="HKQ20" s="89"/>
      <c r="HKW20" s="89"/>
      <c r="HKZ20" s="89"/>
      <c r="HLF20" s="89"/>
      <c r="HLI20" s="89"/>
      <c r="HLL20" s="89"/>
      <c r="HLO20" s="89"/>
      <c r="HLU20" s="89"/>
      <c r="HLX20" s="89"/>
      <c r="HMD20" s="89"/>
      <c r="HMF20" s="89"/>
      <c r="HMG20" s="89"/>
      <c r="HMI20" s="89"/>
      <c r="HML20" s="89"/>
      <c r="HMO20" s="89"/>
      <c r="HMZ20" s="89"/>
      <c r="HNB20" s="89"/>
      <c r="HNN20" s="89"/>
      <c r="HNQ20" s="89"/>
      <c r="HNY20" s="89"/>
      <c r="HOS20" s="89"/>
      <c r="HOU20" s="89"/>
      <c r="HOV20" s="89"/>
      <c r="HOW20" s="89"/>
      <c r="HOX20" s="89"/>
      <c r="HOY20" s="89"/>
      <c r="HOZ20" s="89"/>
      <c r="HPR20" s="89"/>
      <c r="HPS20" s="89"/>
      <c r="HPV20" s="89"/>
      <c r="HPY20" s="89"/>
      <c r="HQA20" s="89"/>
      <c r="HQC20" s="89"/>
      <c r="HQF20" s="89"/>
      <c r="HQI20" s="89"/>
      <c r="HQL20" s="89"/>
      <c r="HQR20" s="89"/>
      <c r="HQU20" s="89"/>
      <c r="HQX20" s="89"/>
      <c r="HRC20" s="89"/>
      <c r="HRQ20" s="89"/>
      <c r="HRR20" s="89"/>
      <c r="HRS20" s="89"/>
      <c r="HRT20" s="89"/>
      <c r="HRU20" s="89"/>
      <c r="HRV20" s="89"/>
      <c r="HRW20" s="89"/>
      <c r="HRX20" s="89"/>
      <c r="HRY20" s="89"/>
      <c r="HRZ20" s="89"/>
      <c r="HSA20" s="89"/>
      <c r="HSB20" s="89"/>
      <c r="HSC20" s="89"/>
      <c r="HSD20" s="89"/>
      <c r="HSE20" s="89"/>
      <c r="HSF20" s="89"/>
      <c r="HSG20" s="89"/>
      <c r="HSH20" s="89"/>
      <c r="HSI20" s="89"/>
      <c r="HSJ20" s="89"/>
      <c r="HSK20" s="89"/>
      <c r="HSL20" s="89"/>
      <c r="HSM20" s="89"/>
      <c r="HSN20" s="89"/>
      <c r="HSO20" s="89"/>
      <c r="HSP20" s="89"/>
      <c r="HSQ20" s="89"/>
      <c r="HSR20" s="89"/>
      <c r="HSS20" s="89"/>
      <c r="HST20" s="89"/>
      <c r="HSU20" s="89"/>
      <c r="HSV20" s="89"/>
      <c r="HSW20" s="89"/>
      <c r="HSX20" s="89"/>
      <c r="HSY20" s="89"/>
      <c r="HSZ20" s="89"/>
      <c r="HTA20" s="89"/>
      <c r="HTB20" s="89"/>
      <c r="HTC20" s="89"/>
      <c r="HTF20" s="89"/>
      <c r="HTI20" s="89"/>
      <c r="HTL20" s="89"/>
      <c r="HTO20" s="89"/>
      <c r="HTR20" s="89"/>
      <c r="HUD20" s="89"/>
      <c r="HUG20" s="89"/>
      <c r="HUJ20" s="89"/>
      <c r="HUM20" s="89"/>
      <c r="HUS20" s="89"/>
      <c r="HUV20" s="89"/>
      <c r="HVB20" s="89"/>
      <c r="HVE20" s="89"/>
      <c r="HVH20" s="89"/>
      <c r="HVK20" s="89"/>
      <c r="HVQ20" s="89"/>
      <c r="HVT20" s="89"/>
      <c r="HVZ20" s="89"/>
      <c r="HWB20" s="89"/>
      <c r="HWC20" s="89"/>
      <c r="HWE20" s="89"/>
      <c r="HWH20" s="89"/>
      <c r="HWK20" s="89"/>
      <c r="HWV20" s="89"/>
      <c r="HWX20" s="89"/>
      <c r="HXJ20" s="89"/>
      <c r="HXM20" s="89"/>
      <c r="HXU20" s="89"/>
      <c r="HYO20" s="89"/>
      <c r="HYQ20" s="89"/>
      <c r="HYR20" s="89"/>
      <c r="HYS20" s="89"/>
      <c r="HYT20" s="89"/>
      <c r="HYU20" s="89"/>
      <c r="HYV20" s="89"/>
      <c r="HZN20" s="89"/>
      <c r="HZO20" s="89"/>
      <c r="HZR20" s="89"/>
      <c r="HZU20" s="89"/>
      <c r="HZW20" s="89"/>
      <c r="HZY20" s="89"/>
      <c r="IAB20" s="89"/>
      <c r="IAE20" s="89"/>
      <c r="IAH20" s="89"/>
      <c r="IAN20" s="89"/>
      <c r="IAQ20" s="89"/>
      <c r="IAT20" s="89"/>
      <c r="IAY20" s="89"/>
      <c r="IBM20" s="89"/>
      <c r="IBN20" s="89"/>
      <c r="IBO20" s="89"/>
      <c r="IBP20" s="89"/>
      <c r="IBQ20" s="89"/>
      <c r="IBR20" s="89"/>
      <c r="IBS20" s="89"/>
      <c r="IBT20" s="89"/>
      <c r="IBU20" s="89"/>
      <c r="IBV20" s="89"/>
      <c r="IBW20" s="89"/>
      <c r="IBX20" s="89"/>
      <c r="IBY20" s="89"/>
      <c r="IBZ20" s="89"/>
      <c r="ICA20" s="89"/>
      <c r="ICB20" s="89"/>
      <c r="ICC20" s="89"/>
      <c r="ICD20" s="89"/>
      <c r="ICE20" s="89"/>
      <c r="ICF20" s="89"/>
      <c r="ICG20" s="89"/>
      <c r="ICH20" s="89"/>
      <c r="ICI20" s="89"/>
      <c r="ICJ20" s="89"/>
      <c r="ICK20" s="89"/>
      <c r="ICL20" s="89"/>
      <c r="ICM20" s="89"/>
      <c r="ICN20" s="89"/>
      <c r="ICO20" s="89"/>
      <c r="ICP20" s="89"/>
      <c r="ICQ20" s="89"/>
      <c r="ICR20" s="89"/>
      <c r="ICS20" s="89"/>
      <c r="ICT20" s="89"/>
      <c r="ICU20" s="89"/>
      <c r="ICV20" s="89"/>
      <c r="ICW20" s="89"/>
      <c r="ICX20" s="89"/>
      <c r="ICY20" s="89"/>
      <c r="IDB20" s="89"/>
      <c r="IDE20" s="89"/>
      <c r="IDH20" s="89"/>
      <c r="IDK20" s="89"/>
      <c r="IDN20" s="89"/>
      <c r="IDZ20" s="89"/>
      <c r="IEC20" s="89"/>
      <c r="IEF20" s="89"/>
      <c r="IEI20" s="89"/>
      <c r="IEO20" s="89"/>
      <c r="IER20" s="89"/>
      <c r="IEX20" s="89"/>
      <c r="IFA20" s="89"/>
      <c r="IFD20" s="89"/>
      <c r="IFG20" s="89"/>
      <c r="IFM20" s="89"/>
      <c r="IFP20" s="89"/>
      <c r="IFV20" s="89"/>
      <c r="IFX20" s="89"/>
      <c r="IFY20" s="89"/>
      <c r="IGA20" s="89"/>
      <c r="IGD20" s="89"/>
      <c r="IGG20" s="89"/>
      <c r="IGR20" s="89"/>
      <c r="IGT20" s="89"/>
      <c r="IHF20" s="89"/>
      <c r="IHI20" s="89"/>
      <c r="IHQ20" s="89"/>
      <c r="IIK20" s="89"/>
      <c r="IIM20" s="89"/>
      <c r="IIN20" s="89"/>
      <c r="IIO20" s="89"/>
      <c r="IIP20" s="89"/>
      <c r="IIQ20" s="89"/>
      <c r="IIR20" s="89"/>
      <c r="IJJ20" s="89"/>
      <c r="IJK20" s="89"/>
      <c r="IJN20" s="89"/>
      <c r="IJQ20" s="89"/>
      <c r="IJS20" s="89"/>
      <c r="IJU20" s="89"/>
      <c r="IJX20" s="89"/>
      <c r="IKA20" s="89"/>
      <c r="IKD20" s="89"/>
      <c r="IKJ20" s="89"/>
      <c r="IKM20" s="89"/>
      <c r="IKP20" s="89"/>
      <c r="IKU20" s="89"/>
      <c r="ILI20" s="89"/>
      <c r="ILJ20" s="89"/>
      <c r="ILK20" s="89"/>
      <c r="ILL20" s="89"/>
      <c r="ILM20" s="89"/>
      <c r="ILN20" s="89"/>
      <c r="ILO20" s="89"/>
      <c r="ILP20" s="89"/>
      <c r="ILQ20" s="89"/>
      <c r="ILR20" s="89"/>
      <c r="ILS20" s="89"/>
      <c r="ILT20" s="89"/>
      <c r="ILU20" s="89"/>
      <c r="ILV20" s="89"/>
      <c r="ILW20" s="89"/>
      <c r="ILX20" s="89"/>
      <c r="ILY20" s="89"/>
      <c r="ILZ20" s="89"/>
      <c r="IMA20" s="89"/>
      <c r="IMB20" s="89"/>
      <c r="IMC20" s="89"/>
      <c r="IMD20" s="89"/>
      <c r="IME20" s="89"/>
      <c r="IMF20" s="89"/>
      <c r="IMG20" s="89"/>
      <c r="IMH20" s="89"/>
      <c r="IMI20" s="89"/>
      <c r="IMJ20" s="89"/>
      <c r="IMK20" s="89"/>
      <c r="IML20" s="89"/>
      <c r="IMM20" s="89"/>
      <c r="IMN20" s="89"/>
      <c r="IMO20" s="89"/>
      <c r="IMP20" s="89"/>
      <c r="IMQ20" s="89"/>
      <c r="IMR20" s="89"/>
      <c r="IMS20" s="89"/>
      <c r="IMT20" s="89"/>
      <c r="IMU20" s="89"/>
      <c r="IMX20" s="89"/>
      <c r="INA20" s="89"/>
      <c r="IND20" s="89"/>
      <c r="ING20" s="89"/>
      <c r="INJ20" s="89"/>
      <c r="INV20" s="89"/>
      <c r="INY20" s="89"/>
      <c r="IOB20" s="89"/>
      <c r="IOE20" s="89"/>
      <c r="IOK20" s="89"/>
      <c r="ION20" s="89"/>
      <c r="IOT20" s="89"/>
      <c r="IOW20" s="89"/>
      <c r="IOZ20" s="89"/>
      <c r="IPC20" s="89"/>
      <c r="IPI20" s="89"/>
      <c r="IPL20" s="89"/>
      <c r="IPR20" s="89"/>
      <c r="IPT20" s="89"/>
      <c r="IPU20" s="89"/>
      <c r="IPW20" s="89"/>
      <c r="IPZ20" s="89"/>
      <c r="IQC20" s="89"/>
      <c r="IQN20" s="89"/>
      <c r="IQP20" s="89"/>
      <c r="IRB20" s="89"/>
      <c r="IRE20" s="89"/>
      <c r="IRM20" s="89"/>
      <c r="ISG20" s="89"/>
      <c r="ISI20" s="89"/>
      <c r="ISJ20" s="89"/>
      <c r="ISK20" s="89"/>
      <c r="ISL20" s="89"/>
      <c r="ISM20" s="89"/>
      <c r="ISN20" s="89"/>
      <c r="ITF20" s="89"/>
      <c r="ITG20" s="89"/>
      <c r="ITJ20" s="89"/>
      <c r="ITM20" s="89"/>
      <c r="ITO20" s="89"/>
      <c r="ITQ20" s="89"/>
      <c r="ITT20" s="89"/>
      <c r="ITW20" s="89"/>
      <c r="ITZ20" s="89"/>
      <c r="IUF20" s="89"/>
      <c r="IUI20" s="89"/>
      <c r="IUL20" s="89"/>
      <c r="IUQ20" s="89"/>
      <c r="IVE20" s="89"/>
      <c r="IVF20" s="89"/>
      <c r="IVG20" s="89"/>
      <c r="IVH20" s="89"/>
      <c r="IVI20" s="89"/>
      <c r="IVJ20" s="89"/>
      <c r="IVK20" s="89"/>
      <c r="IVL20" s="89"/>
      <c r="IVM20" s="89"/>
      <c r="IVN20" s="89"/>
      <c r="IVO20" s="89"/>
      <c r="IVP20" s="89"/>
      <c r="IVQ20" s="89"/>
      <c r="IVR20" s="89"/>
      <c r="IVS20" s="89"/>
      <c r="IVT20" s="89"/>
      <c r="IVU20" s="89"/>
      <c r="IVV20" s="89"/>
      <c r="IVW20" s="89"/>
      <c r="IVX20" s="89"/>
      <c r="IVY20" s="89"/>
      <c r="IVZ20" s="89"/>
      <c r="IWA20" s="89"/>
      <c r="IWB20" s="89"/>
      <c r="IWC20" s="89"/>
      <c r="IWD20" s="89"/>
      <c r="IWE20" s="89"/>
      <c r="IWF20" s="89"/>
      <c r="IWG20" s="89"/>
      <c r="IWH20" s="89"/>
      <c r="IWI20" s="89"/>
      <c r="IWJ20" s="89"/>
      <c r="IWK20" s="89"/>
      <c r="IWL20" s="89"/>
      <c r="IWM20" s="89"/>
      <c r="IWN20" s="89"/>
      <c r="IWO20" s="89"/>
      <c r="IWP20" s="89"/>
      <c r="IWQ20" s="89"/>
      <c r="IWT20" s="89"/>
      <c r="IWW20" s="89"/>
      <c r="IWZ20" s="89"/>
      <c r="IXC20" s="89"/>
      <c r="IXF20" s="89"/>
      <c r="IXR20" s="89"/>
      <c r="IXU20" s="89"/>
      <c r="IXX20" s="89"/>
      <c r="IYA20" s="89"/>
      <c r="IYG20" s="89"/>
      <c r="IYJ20" s="89"/>
      <c r="IYP20" s="89"/>
      <c r="IYS20" s="89"/>
      <c r="IYV20" s="89"/>
      <c r="IYY20" s="89"/>
      <c r="IZE20" s="89"/>
      <c r="IZH20" s="89"/>
      <c r="IZN20" s="89"/>
      <c r="IZP20" s="89"/>
      <c r="IZQ20" s="89"/>
      <c r="IZS20" s="89"/>
      <c r="IZV20" s="89"/>
      <c r="IZY20" s="89"/>
      <c r="JAJ20" s="89"/>
      <c r="JAL20" s="89"/>
      <c r="JAX20" s="89"/>
      <c r="JBA20" s="89"/>
      <c r="JBI20" s="89"/>
      <c r="JCC20" s="89"/>
      <c r="JCE20" s="89"/>
      <c r="JCF20" s="89"/>
      <c r="JCG20" s="89"/>
      <c r="JCH20" s="89"/>
      <c r="JCI20" s="89"/>
      <c r="JCJ20" s="89"/>
      <c r="JDB20" s="89"/>
      <c r="JDC20" s="89"/>
      <c r="JDF20" s="89"/>
      <c r="JDI20" s="89"/>
      <c r="JDK20" s="89"/>
      <c r="JDM20" s="89"/>
      <c r="JDP20" s="89"/>
      <c r="JDS20" s="89"/>
      <c r="JDV20" s="89"/>
      <c r="JEB20" s="89"/>
      <c r="JEE20" s="89"/>
      <c r="JEH20" s="89"/>
      <c r="JEM20" s="89"/>
      <c r="JFA20" s="89"/>
      <c r="JFB20" s="89"/>
      <c r="JFC20" s="89"/>
      <c r="JFD20" s="89"/>
      <c r="JFE20" s="89"/>
      <c r="JFF20" s="89"/>
      <c r="JFG20" s="89"/>
      <c r="JFH20" s="89"/>
      <c r="JFI20" s="89"/>
      <c r="JFJ20" s="89"/>
      <c r="JFK20" s="89"/>
      <c r="JFL20" s="89"/>
      <c r="JFM20" s="89"/>
      <c r="JFN20" s="89"/>
      <c r="JFO20" s="89"/>
      <c r="JFP20" s="89"/>
      <c r="JFQ20" s="89"/>
      <c r="JFR20" s="89"/>
      <c r="JFS20" s="89"/>
      <c r="JFT20" s="89"/>
      <c r="JFU20" s="89"/>
      <c r="JFV20" s="89"/>
      <c r="JFW20" s="89"/>
      <c r="JFX20" s="89"/>
      <c r="JFY20" s="89"/>
      <c r="JFZ20" s="89"/>
      <c r="JGA20" s="89"/>
      <c r="JGB20" s="89"/>
      <c r="JGC20" s="89"/>
      <c r="JGD20" s="89"/>
      <c r="JGE20" s="89"/>
      <c r="JGF20" s="89"/>
      <c r="JGG20" s="89"/>
      <c r="JGH20" s="89"/>
      <c r="JGI20" s="89"/>
      <c r="JGJ20" s="89"/>
      <c r="JGK20" s="89"/>
      <c r="JGL20" s="89"/>
      <c r="JGM20" s="89"/>
      <c r="JGP20" s="89"/>
      <c r="JGS20" s="89"/>
      <c r="JGV20" s="89"/>
      <c r="JGY20" s="89"/>
      <c r="JHB20" s="89"/>
      <c r="JHN20" s="89"/>
      <c r="JHQ20" s="89"/>
      <c r="JHT20" s="89"/>
      <c r="JHW20" s="89"/>
      <c r="JIC20" s="89"/>
      <c r="JIF20" s="89"/>
      <c r="JIL20" s="89"/>
      <c r="JIO20" s="89"/>
      <c r="JIR20" s="89"/>
      <c r="JIU20" s="89"/>
      <c r="JJA20" s="89"/>
      <c r="JJD20" s="89"/>
      <c r="JJJ20" s="89"/>
      <c r="JJL20" s="89"/>
      <c r="JJM20" s="89"/>
      <c r="JJO20" s="89"/>
      <c r="JJR20" s="89"/>
      <c r="JJU20" s="89"/>
      <c r="JKF20" s="89"/>
      <c r="JKH20" s="89"/>
      <c r="JKT20" s="89"/>
      <c r="JKW20" s="89"/>
      <c r="JLE20" s="89"/>
      <c r="JLY20" s="89"/>
      <c r="JMA20" s="89"/>
      <c r="JMB20" s="89"/>
      <c r="JMC20" s="89"/>
      <c r="JMD20" s="89"/>
      <c r="JME20" s="89"/>
      <c r="JMF20" s="89"/>
      <c r="JMX20" s="89"/>
      <c r="JMY20" s="89"/>
      <c r="JNB20" s="89"/>
      <c r="JNE20" s="89"/>
      <c r="JNG20" s="89"/>
      <c r="JNI20" s="89"/>
      <c r="JNL20" s="89"/>
      <c r="JNO20" s="89"/>
      <c r="JNR20" s="89"/>
      <c r="JNX20" s="89"/>
      <c r="JOA20" s="89"/>
      <c r="JOD20" s="89"/>
      <c r="JOI20" s="89"/>
      <c r="JOW20" s="89"/>
      <c r="JOX20" s="89"/>
      <c r="JOY20" s="89"/>
      <c r="JOZ20" s="89"/>
      <c r="JPA20" s="89"/>
      <c r="JPB20" s="89"/>
      <c r="JPC20" s="89"/>
      <c r="JPD20" s="89"/>
      <c r="JPE20" s="89"/>
      <c r="JPF20" s="89"/>
      <c r="JPG20" s="89"/>
      <c r="JPH20" s="89"/>
      <c r="JPI20" s="89"/>
      <c r="JPJ20" s="89"/>
      <c r="JPK20" s="89"/>
      <c r="JPL20" s="89"/>
      <c r="JPM20" s="89"/>
      <c r="JPN20" s="89"/>
      <c r="JPO20" s="89"/>
      <c r="JPP20" s="89"/>
      <c r="JPQ20" s="89"/>
      <c r="JPR20" s="89"/>
      <c r="JPS20" s="89"/>
      <c r="JPT20" s="89"/>
      <c r="JPU20" s="89"/>
      <c r="JPV20" s="89"/>
      <c r="JPW20" s="89"/>
      <c r="JPX20" s="89"/>
      <c r="JPY20" s="89"/>
      <c r="JPZ20" s="89"/>
      <c r="JQA20" s="89"/>
      <c r="JQB20" s="89"/>
      <c r="JQC20" s="89"/>
      <c r="JQD20" s="89"/>
      <c r="JQE20" s="89"/>
      <c r="JQF20" s="89"/>
      <c r="JQG20" s="89"/>
      <c r="JQH20" s="89"/>
      <c r="JQI20" s="89"/>
      <c r="JQL20" s="89"/>
      <c r="JQO20" s="89"/>
      <c r="JQR20" s="89"/>
      <c r="JQU20" s="89"/>
      <c r="JQX20" s="89"/>
      <c r="JRJ20" s="89"/>
      <c r="JRM20" s="89"/>
      <c r="JRP20" s="89"/>
      <c r="JRS20" s="89"/>
      <c r="JRY20" s="89"/>
      <c r="JSB20" s="89"/>
      <c r="JSH20" s="89"/>
      <c r="JSK20" s="89"/>
      <c r="JSN20" s="89"/>
      <c r="JSQ20" s="89"/>
      <c r="JSW20" s="89"/>
      <c r="JSZ20" s="89"/>
      <c r="JTF20" s="89"/>
      <c r="JTH20" s="89"/>
      <c r="JTI20" s="89"/>
      <c r="JTK20" s="89"/>
      <c r="JTN20" s="89"/>
      <c r="JTQ20" s="89"/>
      <c r="JUB20" s="89"/>
      <c r="JUD20" s="89"/>
      <c r="JUP20" s="89"/>
      <c r="JUS20" s="89"/>
      <c r="JVA20" s="89"/>
      <c r="JVU20" s="89"/>
      <c r="JVW20" s="89"/>
      <c r="JVX20" s="89"/>
      <c r="JVY20" s="89"/>
      <c r="JVZ20" s="89"/>
      <c r="JWA20" s="89"/>
      <c r="JWB20" s="89"/>
      <c r="JWT20" s="89"/>
      <c r="JWU20" s="89"/>
      <c r="JWX20" s="89"/>
      <c r="JXA20" s="89"/>
      <c r="JXC20" s="89"/>
      <c r="JXE20" s="89"/>
      <c r="JXH20" s="89"/>
      <c r="JXK20" s="89"/>
      <c r="JXN20" s="89"/>
      <c r="JXT20" s="89"/>
      <c r="JXW20" s="89"/>
      <c r="JXZ20" s="89"/>
      <c r="JYE20" s="89"/>
      <c r="JYS20" s="89"/>
      <c r="JYT20" s="89"/>
      <c r="JYU20" s="89"/>
      <c r="JYV20" s="89"/>
      <c r="JYW20" s="89"/>
      <c r="JYX20" s="89"/>
      <c r="JYY20" s="89"/>
      <c r="JYZ20" s="89"/>
      <c r="JZA20" s="89"/>
      <c r="JZB20" s="89"/>
      <c r="JZC20" s="89"/>
      <c r="JZD20" s="89"/>
      <c r="JZE20" s="89"/>
      <c r="JZF20" s="89"/>
      <c r="JZG20" s="89"/>
      <c r="JZH20" s="89"/>
      <c r="JZI20" s="89"/>
      <c r="JZJ20" s="89"/>
      <c r="JZK20" s="89"/>
      <c r="JZL20" s="89"/>
      <c r="JZM20" s="89"/>
      <c r="JZN20" s="89"/>
      <c r="JZO20" s="89"/>
      <c r="JZP20" s="89"/>
      <c r="JZQ20" s="89"/>
      <c r="JZR20" s="89"/>
      <c r="JZS20" s="89"/>
      <c r="JZT20" s="89"/>
      <c r="JZU20" s="89"/>
      <c r="JZV20" s="89"/>
      <c r="JZW20" s="89"/>
      <c r="JZX20" s="89"/>
      <c r="JZY20" s="89"/>
      <c r="JZZ20" s="89"/>
      <c r="KAA20" s="89"/>
      <c r="KAB20" s="89"/>
      <c r="KAC20" s="89"/>
      <c r="KAD20" s="89"/>
      <c r="KAE20" s="89"/>
      <c r="KAH20" s="89"/>
      <c r="KAK20" s="89"/>
      <c r="KAN20" s="89"/>
      <c r="KAQ20" s="89"/>
      <c r="KAT20" s="89"/>
      <c r="KBF20" s="89"/>
      <c r="KBI20" s="89"/>
      <c r="KBL20" s="89"/>
      <c r="KBO20" s="89"/>
      <c r="KBU20" s="89"/>
      <c r="KBX20" s="89"/>
      <c r="KCD20" s="89"/>
      <c r="KCG20" s="89"/>
      <c r="KCJ20" s="89"/>
      <c r="KCM20" s="89"/>
      <c r="KCS20" s="89"/>
      <c r="KCV20" s="89"/>
      <c r="KDB20" s="89"/>
      <c r="KDD20" s="89"/>
      <c r="KDE20" s="89"/>
      <c r="KDG20" s="89"/>
      <c r="KDJ20" s="89"/>
      <c r="KDM20" s="89"/>
      <c r="KDX20" s="89"/>
      <c r="KDZ20" s="89"/>
      <c r="KEL20" s="89"/>
      <c r="KEO20" s="89"/>
      <c r="KEW20" s="89"/>
      <c r="KFQ20" s="89"/>
      <c r="KFS20" s="89"/>
      <c r="KFT20" s="89"/>
      <c r="KFU20" s="89"/>
      <c r="KFV20" s="89"/>
      <c r="KFW20" s="89"/>
      <c r="KFX20" s="89"/>
      <c r="KGP20" s="89"/>
      <c r="KGQ20" s="89"/>
      <c r="KGT20" s="89"/>
      <c r="KGW20" s="89"/>
      <c r="KGY20" s="89"/>
      <c r="KHA20" s="89"/>
      <c r="KHD20" s="89"/>
      <c r="KHG20" s="89"/>
      <c r="KHJ20" s="89"/>
      <c r="KHP20" s="89"/>
      <c r="KHS20" s="89"/>
      <c r="KHV20" s="89"/>
      <c r="KIA20" s="89"/>
      <c r="KIO20" s="89"/>
      <c r="KIP20" s="89"/>
      <c r="KIQ20" s="89"/>
      <c r="KIR20" s="89"/>
      <c r="KIS20" s="89"/>
      <c r="KIT20" s="89"/>
      <c r="KIU20" s="89"/>
      <c r="KIV20" s="89"/>
      <c r="KIW20" s="89"/>
      <c r="KIX20" s="89"/>
      <c r="KIY20" s="89"/>
      <c r="KIZ20" s="89"/>
      <c r="KJA20" s="89"/>
      <c r="KJB20" s="89"/>
      <c r="KJC20" s="89"/>
      <c r="KJD20" s="89"/>
      <c r="KJE20" s="89"/>
      <c r="KJF20" s="89"/>
      <c r="KJG20" s="89"/>
      <c r="KJH20" s="89"/>
      <c r="KJI20" s="89"/>
      <c r="KJJ20" s="89"/>
      <c r="KJK20" s="89"/>
      <c r="KJL20" s="89"/>
      <c r="KJM20" s="89"/>
      <c r="KJN20" s="89"/>
      <c r="KJO20" s="89"/>
      <c r="KJP20" s="89"/>
      <c r="KJQ20" s="89"/>
      <c r="KJR20" s="89"/>
      <c r="KJS20" s="89"/>
      <c r="KJT20" s="89"/>
      <c r="KJU20" s="89"/>
      <c r="KJV20" s="89"/>
      <c r="KJW20" s="89"/>
      <c r="KJX20" s="89"/>
      <c r="KJY20" s="89"/>
      <c r="KJZ20" s="89"/>
      <c r="KKA20" s="89"/>
      <c r="KKD20" s="89"/>
      <c r="KKG20" s="89"/>
      <c r="KKJ20" s="89"/>
      <c r="KKM20" s="89"/>
      <c r="KKP20" s="89"/>
      <c r="KLB20" s="89"/>
      <c r="KLE20" s="89"/>
      <c r="KLH20" s="89"/>
      <c r="KLK20" s="89"/>
      <c r="KLQ20" s="89"/>
      <c r="KLT20" s="89"/>
      <c r="KLZ20" s="89"/>
      <c r="KMC20" s="89"/>
      <c r="KMF20" s="89"/>
      <c r="KMI20" s="89"/>
      <c r="KMO20" s="89"/>
      <c r="KMR20" s="89"/>
      <c r="KMX20" s="89"/>
      <c r="KMZ20" s="89"/>
      <c r="KNA20" s="89"/>
      <c r="KNC20" s="89"/>
      <c r="KNF20" s="89"/>
      <c r="KNI20" s="89"/>
      <c r="KNT20" s="89"/>
      <c r="KNV20" s="89"/>
      <c r="KOH20" s="89"/>
      <c r="KOK20" s="89"/>
      <c r="KOS20" s="89"/>
      <c r="KPM20" s="89"/>
      <c r="KPO20" s="89"/>
      <c r="KPP20" s="89"/>
      <c r="KPQ20" s="89"/>
      <c r="KPR20" s="89"/>
      <c r="KPS20" s="89"/>
      <c r="KPT20" s="89"/>
      <c r="KQL20" s="89"/>
      <c r="KQM20" s="89"/>
      <c r="KQP20" s="89"/>
      <c r="KQS20" s="89"/>
      <c r="KQU20" s="89"/>
      <c r="KQW20" s="89"/>
      <c r="KQZ20" s="89"/>
      <c r="KRC20" s="89"/>
      <c r="KRF20" s="89"/>
      <c r="KRL20" s="89"/>
      <c r="KRO20" s="89"/>
      <c r="KRR20" s="89"/>
      <c r="KRW20" s="89"/>
      <c r="KSK20" s="89"/>
      <c r="KSL20" s="89"/>
      <c r="KSM20" s="89"/>
      <c r="KSN20" s="89"/>
      <c r="KSO20" s="89"/>
      <c r="KSP20" s="89"/>
      <c r="KSQ20" s="89"/>
      <c r="KSR20" s="89"/>
      <c r="KSS20" s="89"/>
      <c r="KST20" s="89"/>
      <c r="KSU20" s="89"/>
      <c r="KSV20" s="89"/>
      <c r="KSW20" s="89"/>
      <c r="KSX20" s="89"/>
      <c r="KSY20" s="89"/>
      <c r="KSZ20" s="89"/>
      <c r="KTA20" s="89"/>
      <c r="KTB20" s="89"/>
      <c r="KTC20" s="89"/>
      <c r="KTD20" s="89"/>
      <c r="KTE20" s="89"/>
      <c r="KTF20" s="89"/>
      <c r="KTG20" s="89"/>
      <c r="KTH20" s="89"/>
      <c r="KTI20" s="89"/>
      <c r="KTJ20" s="89"/>
      <c r="KTK20" s="89"/>
      <c r="KTL20" s="89"/>
      <c r="KTM20" s="89"/>
      <c r="KTN20" s="89"/>
      <c r="KTO20" s="89"/>
      <c r="KTP20" s="89"/>
      <c r="KTQ20" s="89"/>
      <c r="KTR20" s="89"/>
      <c r="KTS20" s="89"/>
      <c r="KTT20" s="89"/>
      <c r="KTU20" s="89"/>
      <c r="KTV20" s="89"/>
      <c r="KTW20" s="89"/>
      <c r="KTZ20" s="89"/>
      <c r="KUC20" s="89"/>
      <c r="KUF20" s="89"/>
      <c r="KUI20" s="89"/>
      <c r="KUL20" s="89"/>
      <c r="KUX20" s="89"/>
      <c r="KVA20" s="89"/>
      <c r="KVD20" s="89"/>
      <c r="KVG20" s="89"/>
      <c r="KVM20" s="89"/>
      <c r="KVP20" s="89"/>
      <c r="KVV20" s="89"/>
      <c r="KVY20" s="89"/>
      <c r="KWB20" s="89"/>
      <c r="KWE20" s="89"/>
      <c r="KWK20" s="89"/>
      <c r="KWN20" s="89"/>
      <c r="KWT20" s="89"/>
      <c r="KWV20" s="89"/>
      <c r="KWW20" s="89"/>
      <c r="KWY20" s="89"/>
      <c r="KXB20" s="89"/>
      <c r="KXE20" s="89"/>
      <c r="KXP20" s="89"/>
      <c r="KXR20" s="89"/>
      <c r="KYD20" s="89"/>
      <c r="KYG20" s="89"/>
      <c r="KYO20" s="89"/>
      <c r="KZI20" s="89"/>
      <c r="KZK20" s="89"/>
      <c r="KZL20" s="89"/>
      <c r="KZM20" s="89"/>
      <c r="KZN20" s="89"/>
      <c r="KZO20" s="89"/>
      <c r="KZP20" s="89"/>
      <c r="LAH20" s="89"/>
      <c r="LAI20" s="89"/>
      <c r="LAL20" s="89"/>
      <c r="LAO20" s="89"/>
      <c r="LAQ20" s="89"/>
      <c r="LAS20" s="89"/>
      <c r="LAV20" s="89"/>
      <c r="LAY20" s="89"/>
      <c r="LBB20" s="89"/>
      <c r="LBH20" s="89"/>
      <c r="LBK20" s="89"/>
      <c r="LBN20" s="89"/>
      <c r="LBS20" s="89"/>
      <c r="LCG20" s="89"/>
      <c r="LCH20" s="89"/>
      <c r="LCI20" s="89"/>
      <c r="LCJ20" s="89"/>
      <c r="LCK20" s="89"/>
      <c r="LCL20" s="89"/>
      <c r="LCM20" s="89"/>
      <c r="LCN20" s="89"/>
      <c r="LCO20" s="89"/>
      <c r="LCP20" s="89"/>
      <c r="LCQ20" s="89"/>
      <c r="LCR20" s="89"/>
      <c r="LCS20" s="89"/>
      <c r="LCT20" s="89"/>
      <c r="LCU20" s="89"/>
      <c r="LCV20" s="89"/>
      <c r="LCW20" s="89"/>
      <c r="LCX20" s="89"/>
      <c r="LCY20" s="89"/>
      <c r="LCZ20" s="89"/>
      <c r="LDA20" s="89"/>
      <c r="LDB20" s="89"/>
      <c r="LDC20" s="89"/>
      <c r="LDD20" s="89"/>
      <c r="LDE20" s="89"/>
      <c r="LDF20" s="89"/>
      <c r="LDG20" s="89"/>
      <c r="LDH20" s="89"/>
      <c r="LDI20" s="89"/>
      <c r="LDJ20" s="89"/>
      <c r="LDK20" s="89"/>
      <c r="LDL20" s="89"/>
      <c r="LDM20" s="89"/>
      <c r="LDN20" s="89"/>
      <c r="LDO20" s="89"/>
      <c r="LDP20" s="89"/>
      <c r="LDQ20" s="89"/>
      <c r="LDR20" s="89"/>
      <c r="LDS20" s="89"/>
      <c r="LDV20" s="89"/>
      <c r="LDY20" s="89"/>
      <c r="LEB20" s="89"/>
      <c r="LEE20" s="89"/>
      <c r="LEH20" s="89"/>
      <c r="LET20" s="89"/>
      <c r="LEW20" s="89"/>
      <c r="LEZ20" s="89"/>
      <c r="LFC20" s="89"/>
      <c r="LFI20" s="89"/>
      <c r="LFL20" s="89"/>
      <c r="LFR20" s="89"/>
      <c r="LFU20" s="89"/>
      <c r="LFX20" s="89"/>
      <c r="LGA20" s="89"/>
      <c r="LGG20" s="89"/>
      <c r="LGJ20" s="89"/>
      <c r="LGP20" s="89"/>
      <c r="LGR20" s="89"/>
      <c r="LGS20" s="89"/>
      <c r="LGU20" s="89"/>
      <c r="LGX20" s="89"/>
      <c r="LHA20" s="89"/>
      <c r="LHL20" s="89"/>
      <c r="LHN20" s="89"/>
      <c r="LHZ20" s="89"/>
      <c r="LIC20" s="89"/>
      <c r="LIK20" s="89"/>
      <c r="LJE20" s="89"/>
      <c r="LJG20" s="89"/>
      <c r="LJH20" s="89"/>
      <c r="LJI20" s="89"/>
      <c r="LJJ20" s="89"/>
      <c r="LJK20" s="89"/>
      <c r="LJL20" s="89"/>
      <c r="LKD20" s="89"/>
      <c r="LKE20" s="89"/>
      <c r="LKH20" s="89"/>
      <c r="LKK20" s="89"/>
      <c r="LKM20" s="89"/>
      <c r="LKO20" s="89"/>
      <c r="LKR20" s="89"/>
      <c r="LKU20" s="89"/>
      <c r="LKX20" s="89"/>
      <c r="LLD20" s="89"/>
      <c r="LLG20" s="89"/>
      <c r="LLJ20" s="89"/>
      <c r="LLO20" s="89"/>
      <c r="LMC20" s="89"/>
      <c r="LMD20" s="89"/>
      <c r="LME20" s="89"/>
      <c r="LMF20" s="89"/>
      <c r="LMG20" s="89"/>
      <c r="LMH20" s="89"/>
      <c r="LMI20" s="89"/>
      <c r="LMJ20" s="89"/>
      <c r="LMK20" s="89"/>
      <c r="LML20" s="89"/>
      <c r="LMM20" s="89"/>
      <c r="LMN20" s="89"/>
      <c r="LMO20" s="89"/>
      <c r="LMP20" s="89"/>
      <c r="LMQ20" s="89"/>
      <c r="LMR20" s="89"/>
      <c r="LMS20" s="89"/>
      <c r="LMT20" s="89"/>
      <c r="LMU20" s="89"/>
      <c r="LMV20" s="89"/>
      <c r="LMW20" s="89"/>
      <c r="LMX20" s="89"/>
      <c r="LMY20" s="89"/>
      <c r="LMZ20" s="89"/>
      <c r="LNA20" s="89"/>
      <c r="LNB20" s="89"/>
      <c r="LNC20" s="89"/>
      <c r="LND20" s="89"/>
      <c r="LNE20" s="89"/>
      <c r="LNF20" s="89"/>
      <c r="LNG20" s="89"/>
      <c r="LNH20" s="89"/>
      <c r="LNI20" s="89"/>
      <c r="LNJ20" s="89"/>
      <c r="LNK20" s="89"/>
      <c r="LNL20" s="89"/>
      <c r="LNM20" s="89"/>
      <c r="LNN20" s="89"/>
      <c r="LNO20" s="89"/>
      <c r="LNR20" s="89"/>
      <c r="LNU20" s="89"/>
      <c r="LNX20" s="89"/>
      <c r="LOA20" s="89"/>
      <c r="LOD20" s="89"/>
      <c r="LOP20" s="89"/>
      <c r="LOS20" s="89"/>
      <c r="LOV20" s="89"/>
      <c r="LOY20" s="89"/>
      <c r="LPE20" s="89"/>
      <c r="LPH20" s="89"/>
      <c r="LPN20" s="89"/>
      <c r="LPQ20" s="89"/>
      <c r="LPT20" s="89"/>
      <c r="LPW20" s="89"/>
      <c r="LQC20" s="89"/>
      <c r="LQF20" s="89"/>
      <c r="LQL20" s="89"/>
      <c r="LQN20" s="89"/>
      <c r="LQO20" s="89"/>
      <c r="LQQ20" s="89"/>
      <c r="LQT20" s="89"/>
      <c r="LQW20" s="89"/>
      <c r="LRH20" s="89"/>
      <c r="LRJ20" s="89"/>
      <c r="LRV20" s="89"/>
      <c r="LRY20" s="89"/>
      <c r="LSG20" s="89"/>
      <c r="LTA20" s="89"/>
      <c r="LTC20" s="89"/>
      <c r="LTD20" s="89"/>
      <c r="LTE20" s="89"/>
      <c r="LTF20" s="89"/>
      <c r="LTG20" s="89"/>
      <c r="LTH20" s="89"/>
      <c r="LTZ20" s="89"/>
      <c r="LUA20" s="89"/>
      <c r="LUD20" s="89"/>
      <c r="LUG20" s="89"/>
      <c r="LUI20" s="89"/>
      <c r="LUK20" s="89"/>
      <c r="LUN20" s="89"/>
      <c r="LUQ20" s="89"/>
      <c r="LUT20" s="89"/>
      <c r="LUZ20" s="89"/>
      <c r="LVC20" s="89"/>
      <c r="LVF20" s="89"/>
      <c r="LVK20" s="89"/>
      <c r="LVY20" s="89"/>
      <c r="LVZ20" s="89"/>
      <c r="LWA20" s="89"/>
      <c r="LWB20" s="89"/>
      <c r="LWC20" s="89"/>
      <c r="LWD20" s="89"/>
      <c r="LWE20" s="89"/>
      <c r="LWF20" s="89"/>
      <c r="LWG20" s="89"/>
      <c r="LWH20" s="89"/>
      <c r="LWI20" s="89"/>
      <c r="LWJ20" s="89"/>
      <c r="LWK20" s="89"/>
      <c r="LWL20" s="89"/>
      <c r="LWM20" s="89"/>
      <c r="LWN20" s="89"/>
      <c r="LWO20" s="89"/>
      <c r="LWP20" s="89"/>
      <c r="LWQ20" s="89"/>
      <c r="LWR20" s="89"/>
      <c r="LWS20" s="89"/>
      <c r="LWT20" s="89"/>
      <c r="LWU20" s="89"/>
      <c r="LWV20" s="89"/>
      <c r="LWW20" s="89"/>
      <c r="LWX20" s="89"/>
      <c r="LWY20" s="89"/>
      <c r="LWZ20" s="89"/>
      <c r="LXA20" s="89"/>
      <c r="LXB20" s="89"/>
      <c r="LXC20" s="89"/>
      <c r="LXD20" s="89"/>
      <c r="LXE20" s="89"/>
      <c r="LXF20" s="89"/>
      <c r="LXG20" s="89"/>
      <c r="LXH20" s="89"/>
      <c r="LXI20" s="89"/>
      <c r="LXJ20" s="89"/>
      <c r="LXK20" s="89"/>
      <c r="LXN20" s="89"/>
      <c r="LXQ20" s="89"/>
      <c r="LXT20" s="89"/>
      <c r="LXW20" s="89"/>
      <c r="LXZ20" s="89"/>
      <c r="LYL20" s="89"/>
      <c r="LYO20" s="89"/>
      <c r="LYR20" s="89"/>
      <c r="LYU20" s="89"/>
      <c r="LZA20" s="89"/>
      <c r="LZD20" s="89"/>
      <c r="LZJ20" s="89"/>
      <c r="LZM20" s="89"/>
      <c r="LZP20" s="89"/>
      <c r="LZS20" s="89"/>
      <c r="LZY20" s="89"/>
      <c r="MAB20" s="89"/>
      <c r="MAH20" s="89"/>
      <c r="MAJ20" s="89"/>
      <c r="MAK20" s="89"/>
      <c r="MAM20" s="89"/>
      <c r="MAP20" s="89"/>
      <c r="MAS20" s="89"/>
      <c r="MBD20" s="89"/>
      <c r="MBF20" s="89"/>
      <c r="MBR20" s="89"/>
      <c r="MBU20" s="89"/>
      <c r="MCC20" s="89"/>
      <c r="MCW20" s="89"/>
      <c r="MCY20" s="89"/>
      <c r="MCZ20" s="89"/>
      <c r="MDA20" s="89"/>
      <c r="MDB20" s="89"/>
      <c r="MDC20" s="89"/>
      <c r="MDD20" s="89"/>
      <c r="MDV20" s="89"/>
      <c r="MDW20" s="89"/>
      <c r="MDZ20" s="89"/>
      <c r="MEC20" s="89"/>
      <c r="MEE20" s="89"/>
      <c r="MEG20" s="89"/>
      <c r="MEJ20" s="89"/>
      <c r="MEM20" s="89"/>
      <c r="MEP20" s="89"/>
      <c r="MEV20" s="89"/>
      <c r="MEY20" s="89"/>
      <c r="MFB20" s="89"/>
      <c r="MFG20" s="89"/>
      <c r="MFU20" s="89"/>
      <c r="MFV20" s="89"/>
      <c r="MFW20" s="89"/>
      <c r="MFX20" s="89"/>
      <c r="MFY20" s="89"/>
      <c r="MFZ20" s="89"/>
      <c r="MGA20" s="89"/>
      <c r="MGB20" s="89"/>
      <c r="MGC20" s="89"/>
      <c r="MGD20" s="89"/>
      <c r="MGE20" s="89"/>
      <c r="MGF20" s="89"/>
      <c r="MGG20" s="89"/>
      <c r="MGH20" s="89"/>
      <c r="MGI20" s="89"/>
      <c r="MGJ20" s="89"/>
      <c r="MGK20" s="89"/>
      <c r="MGL20" s="89"/>
      <c r="MGM20" s="89"/>
      <c r="MGN20" s="89"/>
      <c r="MGO20" s="89"/>
      <c r="MGP20" s="89"/>
      <c r="MGQ20" s="89"/>
      <c r="MGR20" s="89"/>
      <c r="MGS20" s="89"/>
      <c r="MGT20" s="89"/>
      <c r="MGU20" s="89"/>
      <c r="MGV20" s="89"/>
      <c r="MGW20" s="89"/>
      <c r="MGX20" s="89"/>
      <c r="MGY20" s="89"/>
      <c r="MGZ20" s="89"/>
      <c r="MHA20" s="89"/>
      <c r="MHB20" s="89"/>
      <c r="MHC20" s="89"/>
      <c r="MHD20" s="89"/>
      <c r="MHE20" s="89"/>
      <c r="MHF20" s="89"/>
      <c r="MHG20" s="89"/>
      <c r="MHJ20" s="89"/>
      <c r="MHM20" s="89"/>
      <c r="MHP20" s="89"/>
      <c r="MHS20" s="89"/>
      <c r="MHV20" s="89"/>
      <c r="MIH20" s="89"/>
      <c r="MIK20" s="89"/>
      <c r="MIN20" s="89"/>
      <c r="MIQ20" s="89"/>
      <c r="MIW20" s="89"/>
      <c r="MIZ20" s="89"/>
      <c r="MJF20" s="89"/>
      <c r="MJI20" s="89"/>
      <c r="MJL20" s="89"/>
      <c r="MJO20" s="89"/>
      <c r="MJU20" s="89"/>
      <c r="MJX20" s="89"/>
      <c r="MKD20" s="89"/>
      <c r="MKF20" s="89"/>
      <c r="MKG20" s="89"/>
      <c r="MKI20" s="89"/>
      <c r="MKL20" s="89"/>
      <c r="MKO20" s="89"/>
      <c r="MKZ20" s="89"/>
      <c r="MLB20" s="89"/>
      <c r="MLN20" s="89"/>
      <c r="MLQ20" s="89"/>
      <c r="MLY20" s="89"/>
      <c r="MMS20" s="89"/>
      <c r="MMU20" s="89"/>
      <c r="MMV20" s="89"/>
      <c r="MMW20" s="89"/>
      <c r="MMX20" s="89"/>
      <c r="MMY20" s="89"/>
      <c r="MMZ20" s="89"/>
      <c r="MNR20" s="89"/>
      <c r="MNS20" s="89"/>
      <c r="MNV20" s="89"/>
      <c r="MNY20" s="89"/>
      <c r="MOA20" s="89"/>
      <c r="MOC20" s="89"/>
      <c r="MOF20" s="89"/>
      <c r="MOI20" s="89"/>
      <c r="MOL20" s="89"/>
      <c r="MOR20" s="89"/>
      <c r="MOU20" s="89"/>
      <c r="MOX20" s="89"/>
      <c r="MPC20" s="89"/>
      <c r="MPQ20" s="89"/>
      <c r="MPR20" s="89"/>
      <c r="MPS20" s="89"/>
      <c r="MPT20" s="89"/>
      <c r="MPU20" s="89"/>
      <c r="MPV20" s="89"/>
      <c r="MPW20" s="89"/>
      <c r="MPX20" s="89"/>
      <c r="MPY20" s="89"/>
      <c r="MPZ20" s="89"/>
      <c r="MQA20" s="89"/>
      <c r="MQB20" s="89"/>
      <c r="MQC20" s="89"/>
      <c r="MQD20" s="89"/>
      <c r="MQE20" s="89"/>
      <c r="MQF20" s="89"/>
      <c r="MQG20" s="89"/>
      <c r="MQH20" s="89"/>
      <c r="MQI20" s="89"/>
      <c r="MQJ20" s="89"/>
      <c r="MQK20" s="89"/>
      <c r="MQL20" s="89"/>
      <c r="MQM20" s="89"/>
      <c r="MQN20" s="89"/>
      <c r="MQO20" s="89"/>
      <c r="MQP20" s="89"/>
      <c r="MQQ20" s="89"/>
      <c r="MQR20" s="89"/>
      <c r="MQS20" s="89"/>
      <c r="MQT20" s="89"/>
      <c r="MQU20" s="89"/>
      <c r="MQV20" s="89"/>
      <c r="MQW20" s="89"/>
      <c r="MQX20" s="89"/>
      <c r="MQY20" s="89"/>
      <c r="MQZ20" s="89"/>
      <c r="MRA20" s="89"/>
      <c r="MRB20" s="89"/>
      <c r="MRC20" s="89"/>
      <c r="MRF20" s="89"/>
      <c r="MRI20" s="89"/>
      <c r="MRL20" s="89"/>
      <c r="MRO20" s="89"/>
      <c r="MRR20" s="89"/>
      <c r="MSD20" s="89"/>
      <c r="MSG20" s="89"/>
      <c r="MSJ20" s="89"/>
      <c r="MSM20" s="89"/>
      <c r="MSS20" s="89"/>
      <c r="MSV20" s="89"/>
      <c r="MTB20" s="89"/>
      <c r="MTE20" s="89"/>
      <c r="MTH20" s="89"/>
      <c r="MTK20" s="89"/>
      <c r="MTQ20" s="89"/>
      <c r="MTT20" s="89"/>
      <c r="MTZ20" s="89"/>
      <c r="MUB20" s="89"/>
      <c r="MUC20" s="89"/>
      <c r="MUE20" s="89"/>
      <c r="MUH20" s="89"/>
      <c r="MUK20" s="89"/>
      <c r="MUV20" s="89"/>
      <c r="MUX20" s="89"/>
      <c r="MVJ20" s="89"/>
      <c r="MVM20" s="89"/>
      <c r="MVU20" s="89"/>
      <c r="MWO20" s="89"/>
      <c r="MWQ20" s="89"/>
      <c r="MWR20" s="89"/>
      <c r="MWS20" s="89"/>
      <c r="MWT20" s="89"/>
      <c r="MWU20" s="89"/>
      <c r="MWV20" s="89"/>
      <c r="MXN20" s="89"/>
      <c r="MXO20" s="89"/>
      <c r="MXR20" s="89"/>
      <c r="MXU20" s="89"/>
      <c r="MXW20" s="89"/>
      <c r="MXY20" s="89"/>
      <c r="MYB20" s="89"/>
      <c r="MYE20" s="89"/>
      <c r="MYH20" s="89"/>
      <c r="MYN20" s="89"/>
      <c r="MYQ20" s="89"/>
      <c r="MYT20" s="89"/>
      <c r="MYY20" s="89"/>
      <c r="MZM20" s="89"/>
      <c r="MZN20" s="89"/>
      <c r="MZO20" s="89"/>
      <c r="MZP20" s="89"/>
      <c r="MZQ20" s="89"/>
      <c r="MZR20" s="89"/>
      <c r="MZS20" s="89"/>
      <c r="MZT20" s="89"/>
      <c r="MZU20" s="89"/>
      <c r="MZV20" s="89"/>
      <c r="MZW20" s="89"/>
      <c r="MZX20" s="89"/>
      <c r="MZY20" s="89"/>
      <c r="MZZ20" s="89"/>
      <c r="NAA20" s="89"/>
      <c r="NAB20" s="89"/>
      <c r="NAC20" s="89"/>
      <c r="NAD20" s="89"/>
      <c r="NAE20" s="89"/>
      <c r="NAF20" s="89"/>
      <c r="NAG20" s="89"/>
      <c r="NAH20" s="89"/>
      <c r="NAI20" s="89"/>
      <c r="NAJ20" s="89"/>
      <c r="NAK20" s="89"/>
      <c r="NAL20" s="89"/>
      <c r="NAM20" s="89"/>
      <c r="NAN20" s="89"/>
      <c r="NAO20" s="89"/>
      <c r="NAP20" s="89"/>
      <c r="NAQ20" s="89"/>
      <c r="NAR20" s="89"/>
      <c r="NAS20" s="89"/>
      <c r="NAT20" s="89"/>
      <c r="NAU20" s="89"/>
      <c r="NAV20" s="89"/>
      <c r="NAW20" s="89"/>
      <c r="NAX20" s="89"/>
      <c r="NAY20" s="89"/>
      <c r="NBB20" s="89"/>
      <c r="NBE20" s="89"/>
      <c r="NBH20" s="89"/>
      <c r="NBK20" s="89"/>
      <c r="NBN20" s="89"/>
      <c r="NBZ20" s="89"/>
      <c r="NCC20" s="89"/>
      <c r="NCF20" s="89"/>
      <c r="NCI20" s="89"/>
      <c r="NCO20" s="89"/>
      <c r="NCR20" s="89"/>
      <c r="NCX20" s="89"/>
      <c r="NDA20" s="89"/>
      <c r="NDD20" s="89"/>
      <c r="NDG20" s="89"/>
      <c r="NDM20" s="89"/>
      <c r="NDP20" s="89"/>
      <c r="NDV20" s="89"/>
      <c r="NDX20" s="89"/>
      <c r="NDY20" s="89"/>
      <c r="NEA20" s="89"/>
      <c r="NED20" s="89"/>
      <c r="NEG20" s="89"/>
      <c r="NER20" s="89"/>
      <c r="NET20" s="89"/>
      <c r="NFF20" s="89"/>
      <c r="NFI20" s="89"/>
      <c r="NFQ20" s="89"/>
      <c r="NGK20" s="89"/>
      <c r="NGM20" s="89"/>
      <c r="NGN20" s="89"/>
      <c r="NGO20" s="89"/>
      <c r="NGP20" s="89"/>
      <c r="NGQ20" s="89"/>
      <c r="NGR20" s="89"/>
      <c r="NHJ20" s="89"/>
      <c r="NHK20" s="89"/>
      <c r="NHN20" s="89"/>
      <c r="NHQ20" s="89"/>
      <c r="NHS20" s="89"/>
      <c r="NHU20" s="89"/>
      <c r="NHX20" s="89"/>
      <c r="NIA20" s="89"/>
      <c r="NID20" s="89"/>
      <c r="NIJ20" s="89"/>
      <c r="NIM20" s="89"/>
      <c r="NIP20" s="89"/>
      <c r="NIU20" s="89"/>
      <c r="NJI20" s="89"/>
      <c r="NJJ20" s="89"/>
      <c r="NJK20" s="89"/>
      <c r="NJL20" s="89"/>
      <c r="NJM20" s="89"/>
      <c r="NJN20" s="89"/>
      <c r="NJO20" s="89"/>
      <c r="NJP20" s="89"/>
      <c r="NJQ20" s="89"/>
      <c r="NJR20" s="89"/>
      <c r="NJS20" s="89"/>
      <c r="NJT20" s="89"/>
      <c r="NJU20" s="89"/>
      <c r="NJV20" s="89"/>
      <c r="NJW20" s="89"/>
      <c r="NJX20" s="89"/>
      <c r="NJY20" s="89"/>
      <c r="NJZ20" s="89"/>
      <c r="NKA20" s="89"/>
      <c r="NKB20" s="89"/>
      <c r="NKC20" s="89"/>
      <c r="NKD20" s="89"/>
      <c r="NKE20" s="89"/>
      <c r="NKF20" s="89"/>
      <c r="NKG20" s="89"/>
      <c r="NKH20" s="89"/>
      <c r="NKI20" s="89"/>
      <c r="NKJ20" s="89"/>
      <c r="NKK20" s="89"/>
      <c r="NKL20" s="89"/>
      <c r="NKM20" s="89"/>
      <c r="NKN20" s="89"/>
      <c r="NKO20" s="89"/>
      <c r="NKP20" s="89"/>
      <c r="NKQ20" s="89"/>
      <c r="NKR20" s="89"/>
      <c r="NKS20" s="89"/>
      <c r="NKT20" s="89"/>
      <c r="NKU20" s="89"/>
      <c r="NKX20" s="89"/>
      <c r="NLA20" s="89"/>
      <c r="NLD20" s="89"/>
      <c r="NLG20" s="89"/>
      <c r="NLJ20" s="89"/>
      <c r="NLV20" s="89"/>
      <c r="NLY20" s="89"/>
      <c r="NMB20" s="89"/>
      <c r="NME20" s="89"/>
      <c r="NMK20" s="89"/>
      <c r="NMN20" s="89"/>
      <c r="NMT20" s="89"/>
      <c r="NMW20" s="89"/>
      <c r="NMZ20" s="89"/>
      <c r="NNC20" s="89"/>
      <c r="NNI20" s="89"/>
      <c r="NNL20" s="89"/>
      <c r="NNR20" s="89"/>
      <c r="NNT20" s="89"/>
      <c r="NNU20" s="89"/>
      <c r="NNW20" s="89"/>
      <c r="NNZ20" s="89"/>
      <c r="NOC20" s="89"/>
      <c r="NON20" s="89"/>
      <c r="NOP20" s="89"/>
      <c r="NPB20" s="89"/>
      <c r="NPE20" s="89"/>
      <c r="NPM20" s="89"/>
      <c r="NQG20" s="89"/>
      <c r="NQI20" s="89"/>
      <c r="NQJ20" s="89"/>
      <c r="NQK20" s="89"/>
      <c r="NQL20" s="89"/>
      <c r="NQM20" s="89"/>
      <c r="NQN20" s="89"/>
      <c r="NRF20" s="89"/>
      <c r="NRG20" s="89"/>
      <c r="NRJ20" s="89"/>
      <c r="NRM20" s="89"/>
      <c r="NRO20" s="89"/>
      <c r="NRQ20" s="89"/>
      <c r="NRT20" s="89"/>
      <c r="NRW20" s="89"/>
      <c r="NRZ20" s="89"/>
      <c r="NSF20" s="89"/>
      <c r="NSI20" s="89"/>
      <c r="NSL20" s="89"/>
      <c r="NSQ20" s="89"/>
      <c r="NTE20" s="89"/>
      <c r="NTF20" s="89"/>
      <c r="NTG20" s="89"/>
      <c r="NTH20" s="89"/>
      <c r="NTI20" s="89"/>
      <c r="NTJ20" s="89"/>
      <c r="NTK20" s="89"/>
      <c r="NTL20" s="89"/>
      <c r="NTM20" s="89"/>
      <c r="NTN20" s="89"/>
      <c r="NTO20" s="89"/>
      <c r="NTP20" s="89"/>
      <c r="NTQ20" s="89"/>
      <c r="NTR20" s="89"/>
      <c r="NTS20" s="89"/>
      <c r="NTT20" s="89"/>
      <c r="NTU20" s="89"/>
      <c r="NTV20" s="89"/>
      <c r="NTW20" s="89"/>
      <c r="NTX20" s="89"/>
      <c r="NTY20" s="89"/>
      <c r="NTZ20" s="89"/>
      <c r="NUA20" s="89"/>
      <c r="NUB20" s="89"/>
      <c r="NUC20" s="89"/>
      <c r="NUD20" s="89"/>
      <c r="NUE20" s="89"/>
      <c r="NUF20" s="89"/>
      <c r="NUG20" s="89"/>
      <c r="NUH20" s="89"/>
      <c r="NUI20" s="89"/>
      <c r="NUJ20" s="89"/>
      <c r="NUK20" s="89"/>
      <c r="NUL20" s="89"/>
      <c r="NUM20" s="89"/>
      <c r="NUN20" s="89"/>
      <c r="NUO20" s="89"/>
      <c r="NUP20" s="89"/>
      <c r="NUQ20" s="89"/>
      <c r="NUT20" s="89"/>
      <c r="NUW20" s="89"/>
      <c r="NUZ20" s="89"/>
      <c r="NVC20" s="89"/>
      <c r="NVF20" s="89"/>
      <c r="NVR20" s="89"/>
      <c r="NVU20" s="89"/>
      <c r="NVX20" s="89"/>
      <c r="NWA20" s="89"/>
      <c r="NWG20" s="89"/>
      <c r="NWJ20" s="89"/>
      <c r="NWP20" s="89"/>
      <c r="NWS20" s="89"/>
      <c r="NWV20" s="89"/>
      <c r="NWY20" s="89"/>
      <c r="NXE20" s="89"/>
      <c r="NXH20" s="89"/>
      <c r="NXN20" s="89"/>
      <c r="NXP20" s="89"/>
      <c r="NXQ20" s="89"/>
      <c r="NXS20" s="89"/>
      <c r="NXV20" s="89"/>
      <c r="NXY20" s="89"/>
      <c r="NYJ20" s="89"/>
      <c r="NYL20" s="89"/>
      <c r="NYX20" s="89"/>
      <c r="NZA20" s="89"/>
      <c r="NZI20" s="89"/>
      <c r="OAC20" s="89"/>
      <c r="OAE20" s="89"/>
      <c r="OAF20" s="89"/>
      <c r="OAG20" s="89"/>
      <c r="OAH20" s="89"/>
      <c r="OAI20" s="89"/>
      <c r="OAJ20" s="89"/>
      <c r="OBB20" s="89"/>
      <c r="OBC20" s="89"/>
      <c r="OBF20" s="89"/>
      <c r="OBI20" s="89"/>
      <c r="OBK20" s="89"/>
      <c r="OBM20" s="89"/>
      <c r="OBP20" s="89"/>
      <c r="OBS20" s="89"/>
      <c r="OBV20" s="89"/>
      <c r="OCB20" s="89"/>
      <c r="OCE20" s="89"/>
      <c r="OCH20" s="89"/>
      <c r="OCM20" s="89"/>
      <c r="ODA20" s="89"/>
      <c r="ODB20" s="89"/>
      <c r="ODC20" s="89"/>
      <c r="ODD20" s="89"/>
      <c r="ODE20" s="89"/>
      <c r="ODF20" s="89"/>
      <c r="ODG20" s="89"/>
      <c r="ODH20" s="89"/>
      <c r="ODI20" s="89"/>
      <c r="ODJ20" s="89"/>
      <c r="ODK20" s="89"/>
      <c r="ODL20" s="89"/>
      <c r="ODM20" s="89"/>
      <c r="ODN20" s="89"/>
      <c r="ODO20" s="89"/>
      <c r="ODP20" s="89"/>
      <c r="ODQ20" s="89"/>
      <c r="ODR20" s="89"/>
      <c r="ODS20" s="89"/>
      <c r="ODT20" s="89"/>
      <c r="ODU20" s="89"/>
      <c r="ODV20" s="89"/>
      <c r="ODW20" s="89"/>
      <c r="ODX20" s="89"/>
      <c r="ODY20" s="89"/>
      <c r="ODZ20" s="89"/>
      <c r="OEA20" s="89"/>
      <c r="OEB20" s="89"/>
      <c r="OEC20" s="89"/>
      <c r="OED20" s="89"/>
      <c r="OEE20" s="89"/>
      <c r="OEF20" s="89"/>
      <c r="OEG20" s="89"/>
      <c r="OEH20" s="89"/>
      <c r="OEI20" s="89"/>
      <c r="OEJ20" s="89"/>
      <c r="OEK20" s="89"/>
      <c r="OEL20" s="89"/>
      <c r="OEM20" s="89"/>
      <c r="OEP20" s="89"/>
      <c r="OES20" s="89"/>
      <c r="OEV20" s="89"/>
      <c r="OEY20" s="89"/>
      <c r="OFB20" s="89"/>
      <c r="OFN20" s="89"/>
      <c r="OFQ20" s="89"/>
      <c r="OFT20" s="89"/>
      <c r="OFW20" s="89"/>
      <c r="OGC20" s="89"/>
      <c r="OGF20" s="89"/>
      <c r="OGL20" s="89"/>
      <c r="OGO20" s="89"/>
      <c r="OGR20" s="89"/>
      <c r="OGU20" s="89"/>
      <c r="OHA20" s="89"/>
      <c r="OHD20" s="89"/>
      <c r="OHJ20" s="89"/>
      <c r="OHL20" s="89"/>
      <c r="OHM20" s="89"/>
      <c r="OHO20" s="89"/>
      <c r="OHR20" s="89"/>
      <c r="OHU20" s="89"/>
      <c r="OIF20" s="89"/>
      <c r="OIH20" s="89"/>
      <c r="OIT20" s="89"/>
      <c r="OIW20" s="89"/>
      <c r="OJE20" s="89"/>
      <c r="OJY20" s="89"/>
      <c r="OKA20" s="89"/>
      <c r="OKB20" s="89"/>
      <c r="OKC20" s="89"/>
      <c r="OKD20" s="89"/>
      <c r="OKE20" s="89"/>
      <c r="OKF20" s="89"/>
      <c r="OKX20" s="89"/>
      <c r="OKY20" s="89"/>
      <c r="OLB20" s="89"/>
      <c r="OLE20" s="89"/>
      <c r="OLG20" s="89"/>
      <c r="OLI20" s="89"/>
      <c r="OLL20" s="89"/>
      <c r="OLO20" s="89"/>
      <c r="OLR20" s="89"/>
      <c r="OLX20" s="89"/>
      <c r="OMA20" s="89"/>
      <c r="OMD20" s="89"/>
      <c r="OMI20" s="89"/>
      <c r="OMW20" s="89"/>
      <c r="OMX20" s="89"/>
      <c r="OMY20" s="89"/>
      <c r="OMZ20" s="89"/>
      <c r="ONA20" s="89"/>
      <c r="ONB20" s="89"/>
      <c r="ONC20" s="89"/>
      <c r="OND20" s="89"/>
      <c r="ONE20" s="89"/>
      <c r="ONF20" s="89"/>
      <c r="ONG20" s="89"/>
      <c r="ONH20" s="89"/>
      <c r="ONI20" s="89"/>
      <c r="ONJ20" s="89"/>
      <c r="ONK20" s="89"/>
      <c r="ONL20" s="89"/>
      <c r="ONM20" s="89"/>
      <c r="ONN20" s="89"/>
      <c r="ONO20" s="89"/>
      <c r="ONP20" s="89"/>
      <c r="ONQ20" s="89"/>
      <c r="ONR20" s="89"/>
      <c r="ONS20" s="89"/>
      <c r="ONT20" s="89"/>
      <c r="ONU20" s="89"/>
      <c r="ONV20" s="89"/>
      <c r="ONW20" s="89"/>
      <c r="ONX20" s="89"/>
      <c r="ONY20" s="89"/>
      <c r="ONZ20" s="89"/>
      <c r="OOA20" s="89"/>
      <c r="OOB20" s="89"/>
      <c r="OOC20" s="89"/>
      <c r="OOD20" s="89"/>
      <c r="OOE20" s="89"/>
      <c r="OOF20" s="89"/>
      <c r="OOG20" s="89"/>
      <c r="OOH20" s="89"/>
      <c r="OOI20" s="89"/>
      <c r="OOL20" s="89"/>
      <c r="OOO20" s="89"/>
      <c r="OOR20" s="89"/>
      <c r="OOU20" s="89"/>
      <c r="OOX20" s="89"/>
      <c r="OPJ20" s="89"/>
      <c r="OPM20" s="89"/>
      <c r="OPP20" s="89"/>
      <c r="OPS20" s="89"/>
      <c r="OPY20" s="89"/>
      <c r="OQB20" s="89"/>
      <c r="OQH20" s="89"/>
      <c r="OQK20" s="89"/>
      <c r="OQN20" s="89"/>
      <c r="OQQ20" s="89"/>
      <c r="OQW20" s="89"/>
      <c r="OQZ20" s="89"/>
      <c r="ORF20" s="89"/>
      <c r="ORH20" s="89"/>
      <c r="ORI20" s="89"/>
      <c r="ORK20" s="89"/>
      <c r="ORN20" s="89"/>
      <c r="ORQ20" s="89"/>
      <c r="OSB20" s="89"/>
      <c r="OSD20" s="89"/>
      <c r="OSP20" s="89"/>
      <c r="OSS20" s="89"/>
      <c r="OTA20" s="89"/>
      <c r="OTU20" s="89"/>
      <c r="OTW20" s="89"/>
      <c r="OTX20" s="89"/>
      <c r="OTY20" s="89"/>
      <c r="OTZ20" s="89"/>
      <c r="OUA20" s="89"/>
      <c r="OUB20" s="89"/>
      <c r="OUT20" s="89"/>
      <c r="OUU20" s="89"/>
      <c r="OUX20" s="89"/>
      <c r="OVA20" s="89"/>
      <c r="OVC20" s="89"/>
      <c r="OVE20" s="89"/>
      <c r="OVH20" s="89"/>
      <c r="OVK20" s="89"/>
      <c r="OVN20" s="89"/>
      <c r="OVT20" s="89"/>
      <c r="OVW20" s="89"/>
      <c r="OVZ20" s="89"/>
      <c r="OWE20" s="89"/>
      <c r="OWS20" s="89"/>
      <c r="OWT20" s="89"/>
      <c r="OWU20" s="89"/>
      <c r="OWV20" s="89"/>
      <c r="OWW20" s="89"/>
      <c r="OWX20" s="89"/>
      <c r="OWY20" s="89"/>
      <c r="OWZ20" s="89"/>
      <c r="OXA20" s="89"/>
      <c r="OXB20" s="89"/>
      <c r="OXC20" s="89"/>
      <c r="OXD20" s="89"/>
      <c r="OXE20" s="89"/>
      <c r="OXF20" s="89"/>
      <c r="OXG20" s="89"/>
      <c r="OXH20" s="89"/>
      <c r="OXI20" s="89"/>
      <c r="OXJ20" s="89"/>
      <c r="OXK20" s="89"/>
      <c r="OXL20" s="89"/>
      <c r="OXM20" s="89"/>
      <c r="OXN20" s="89"/>
      <c r="OXO20" s="89"/>
      <c r="OXP20" s="89"/>
      <c r="OXQ20" s="89"/>
      <c r="OXR20" s="89"/>
      <c r="OXS20" s="89"/>
      <c r="OXT20" s="89"/>
      <c r="OXU20" s="89"/>
      <c r="OXV20" s="89"/>
      <c r="OXW20" s="89"/>
      <c r="OXX20" s="89"/>
      <c r="OXY20" s="89"/>
      <c r="OXZ20" s="89"/>
      <c r="OYA20" s="89"/>
      <c r="OYB20" s="89"/>
      <c r="OYC20" s="89"/>
      <c r="OYD20" s="89"/>
      <c r="OYE20" s="89"/>
      <c r="OYH20" s="89"/>
      <c r="OYK20" s="89"/>
      <c r="OYN20" s="89"/>
      <c r="OYQ20" s="89"/>
      <c r="OYT20" s="89"/>
      <c r="OZF20" s="89"/>
      <c r="OZI20" s="89"/>
      <c r="OZL20" s="89"/>
      <c r="OZO20" s="89"/>
      <c r="OZU20" s="89"/>
      <c r="OZX20" s="89"/>
      <c r="PAD20" s="89"/>
      <c r="PAG20" s="89"/>
      <c r="PAJ20" s="89"/>
      <c r="PAM20" s="89"/>
      <c r="PAS20" s="89"/>
      <c r="PAV20" s="89"/>
      <c r="PBB20" s="89"/>
      <c r="PBD20" s="89"/>
      <c r="PBE20" s="89"/>
      <c r="PBG20" s="89"/>
      <c r="PBJ20" s="89"/>
      <c r="PBM20" s="89"/>
      <c r="PBX20" s="89"/>
      <c r="PBZ20" s="89"/>
      <c r="PCL20" s="89"/>
      <c r="PCO20" s="89"/>
      <c r="PCW20" s="89"/>
      <c r="PDQ20" s="89"/>
      <c r="PDS20" s="89"/>
      <c r="PDT20" s="89"/>
      <c r="PDU20" s="89"/>
      <c r="PDV20" s="89"/>
      <c r="PDW20" s="89"/>
      <c r="PDX20" s="89"/>
      <c r="PEP20" s="89"/>
      <c r="PEQ20" s="89"/>
      <c r="PET20" s="89"/>
      <c r="PEW20" s="89"/>
      <c r="PEY20" s="89"/>
      <c r="PFA20" s="89"/>
      <c r="PFD20" s="89"/>
      <c r="PFG20" s="89"/>
      <c r="PFJ20" s="89"/>
      <c r="PFP20" s="89"/>
      <c r="PFS20" s="89"/>
      <c r="PFV20" s="89"/>
      <c r="PGA20" s="89"/>
      <c r="PGO20" s="89"/>
      <c r="PGP20" s="89"/>
      <c r="PGQ20" s="89"/>
      <c r="PGR20" s="89"/>
      <c r="PGS20" s="89"/>
      <c r="PGT20" s="89"/>
      <c r="PGU20" s="89"/>
      <c r="PGV20" s="89"/>
      <c r="PGW20" s="89"/>
      <c r="PGX20" s="89"/>
      <c r="PGY20" s="89"/>
      <c r="PGZ20" s="89"/>
      <c r="PHA20" s="89"/>
      <c r="PHB20" s="89"/>
      <c r="PHC20" s="89"/>
      <c r="PHD20" s="89"/>
      <c r="PHE20" s="89"/>
      <c r="PHF20" s="89"/>
      <c r="PHG20" s="89"/>
      <c r="PHH20" s="89"/>
      <c r="PHI20" s="89"/>
      <c r="PHJ20" s="89"/>
      <c r="PHK20" s="89"/>
      <c r="PHL20" s="89"/>
      <c r="PHM20" s="89"/>
      <c r="PHN20" s="89"/>
      <c r="PHO20" s="89"/>
      <c r="PHP20" s="89"/>
      <c r="PHQ20" s="89"/>
      <c r="PHR20" s="89"/>
      <c r="PHS20" s="89"/>
      <c r="PHT20" s="89"/>
      <c r="PHU20" s="89"/>
      <c r="PHV20" s="89"/>
      <c r="PHW20" s="89"/>
      <c r="PHX20" s="89"/>
      <c r="PHY20" s="89"/>
      <c r="PHZ20" s="89"/>
      <c r="PIA20" s="89"/>
      <c r="PID20" s="89"/>
      <c r="PIG20" s="89"/>
      <c r="PIJ20" s="89"/>
      <c r="PIM20" s="89"/>
      <c r="PIP20" s="89"/>
      <c r="PJB20" s="89"/>
      <c r="PJE20" s="89"/>
      <c r="PJH20" s="89"/>
      <c r="PJK20" s="89"/>
      <c r="PJQ20" s="89"/>
      <c r="PJT20" s="89"/>
      <c r="PJZ20" s="89"/>
      <c r="PKC20" s="89"/>
      <c r="PKF20" s="89"/>
      <c r="PKI20" s="89"/>
      <c r="PKO20" s="89"/>
      <c r="PKR20" s="89"/>
      <c r="PKX20" s="89"/>
      <c r="PKZ20" s="89"/>
      <c r="PLA20" s="89"/>
      <c r="PLC20" s="89"/>
      <c r="PLF20" s="89"/>
      <c r="PLI20" s="89"/>
      <c r="PLT20" s="89"/>
      <c r="PLV20" s="89"/>
      <c r="PMH20" s="89"/>
      <c r="PMK20" s="89"/>
      <c r="PMS20" s="89"/>
      <c r="PNM20" s="89"/>
      <c r="PNO20" s="89"/>
      <c r="PNP20" s="89"/>
      <c r="PNQ20" s="89"/>
      <c r="PNR20" s="89"/>
      <c r="PNS20" s="89"/>
      <c r="PNT20" s="89"/>
      <c r="POL20" s="89"/>
      <c r="POM20" s="89"/>
      <c r="POP20" s="89"/>
      <c r="POS20" s="89"/>
      <c r="POU20" s="89"/>
      <c r="POW20" s="89"/>
      <c r="POZ20" s="89"/>
      <c r="PPC20" s="89"/>
      <c r="PPF20" s="89"/>
      <c r="PPL20" s="89"/>
      <c r="PPO20" s="89"/>
      <c r="PPR20" s="89"/>
      <c r="PPW20" s="89"/>
      <c r="PQK20" s="89"/>
      <c r="PQL20" s="89"/>
      <c r="PQM20" s="89"/>
      <c r="PQN20" s="89"/>
      <c r="PQO20" s="89"/>
      <c r="PQP20" s="89"/>
      <c r="PQQ20" s="89"/>
      <c r="PQR20" s="89"/>
      <c r="PQS20" s="89"/>
      <c r="PQT20" s="89"/>
      <c r="PQU20" s="89"/>
      <c r="PQV20" s="89"/>
      <c r="PQW20" s="89"/>
      <c r="PQX20" s="89"/>
      <c r="PQY20" s="89"/>
      <c r="PQZ20" s="89"/>
      <c r="PRA20" s="89"/>
      <c r="PRB20" s="89"/>
      <c r="PRC20" s="89"/>
      <c r="PRD20" s="89"/>
      <c r="PRE20" s="89"/>
      <c r="PRF20" s="89"/>
      <c r="PRG20" s="89"/>
      <c r="PRH20" s="89"/>
      <c r="PRI20" s="89"/>
      <c r="PRJ20" s="89"/>
      <c r="PRK20" s="89"/>
      <c r="PRL20" s="89"/>
      <c r="PRM20" s="89"/>
      <c r="PRN20" s="89"/>
      <c r="PRO20" s="89"/>
      <c r="PRP20" s="89"/>
      <c r="PRQ20" s="89"/>
      <c r="PRR20" s="89"/>
      <c r="PRS20" s="89"/>
      <c r="PRT20" s="89"/>
      <c r="PRU20" s="89"/>
      <c r="PRV20" s="89"/>
      <c r="PRW20" s="89"/>
      <c r="PRZ20" s="89"/>
      <c r="PSC20" s="89"/>
      <c r="PSF20" s="89"/>
      <c r="PSI20" s="89"/>
      <c r="PSL20" s="89"/>
      <c r="PSX20" s="89"/>
      <c r="PTA20" s="89"/>
      <c r="PTD20" s="89"/>
      <c r="PTG20" s="89"/>
      <c r="PTM20" s="89"/>
      <c r="PTP20" s="89"/>
      <c r="PTV20" s="89"/>
      <c r="PTY20" s="89"/>
      <c r="PUB20" s="89"/>
      <c r="PUE20" s="89"/>
      <c r="PUK20" s="89"/>
      <c r="PUN20" s="89"/>
      <c r="PUT20" s="89"/>
      <c r="PUV20" s="89"/>
      <c r="PUW20" s="89"/>
      <c r="PUY20" s="89"/>
      <c r="PVB20" s="89"/>
      <c r="PVE20" s="89"/>
      <c r="PVP20" s="89"/>
      <c r="PVR20" s="89"/>
      <c r="PWD20" s="89"/>
      <c r="PWG20" s="89"/>
      <c r="PWO20" s="89"/>
      <c r="PXI20" s="89"/>
      <c r="PXK20" s="89"/>
      <c r="PXL20" s="89"/>
      <c r="PXM20" s="89"/>
      <c r="PXN20" s="89"/>
      <c r="PXO20" s="89"/>
      <c r="PXP20" s="89"/>
      <c r="PYH20" s="89"/>
      <c r="PYI20" s="89"/>
      <c r="PYL20" s="89"/>
      <c r="PYO20" s="89"/>
      <c r="PYQ20" s="89"/>
      <c r="PYS20" s="89"/>
      <c r="PYV20" s="89"/>
      <c r="PYY20" s="89"/>
      <c r="PZB20" s="89"/>
      <c r="PZH20" s="89"/>
      <c r="PZK20" s="89"/>
      <c r="PZN20" s="89"/>
      <c r="PZS20" s="89"/>
      <c r="QAG20" s="89"/>
      <c r="QAH20" s="89"/>
      <c r="QAI20" s="89"/>
      <c r="QAJ20" s="89"/>
      <c r="QAK20" s="89"/>
      <c r="QAL20" s="89"/>
      <c r="QAM20" s="89"/>
      <c r="QAN20" s="89"/>
      <c r="QAO20" s="89"/>
      <c r="QAP20" s="89"/>
      <c r="QAQ20" s="89"/>
      <c r="QAR20" s="89"/>
      <c r="QAS20" s="89"/>
      <c r="QAT20" s="89"/>
      <c r="QAU20" s="89"/>
      <c r="QAV20" s="89"/>
      <c r="QAW20" s="89"/>
      <c r="QAX20" s="89"/>
      <c r="QAY20" s="89"/>
      <c r="QAZ20" s="89"/>
      <c r="QBA20" s="89"/>
      <c r="QBB20" s="89"/>
      <c r="QBC20" s="89"/>
      <c r="QBD20" s="89"/>
      <c r="QBE20" s="89"/>
      <c r="QBF20" s="89"/>
      <c r="QBG20" s="89"/>
      <c r="QBH20" s="89"/>
      <c r="QBI20" s="89"/>
      <c r="QBJ20" s="89"/>
      <c r="QBK20" s="89"/>
      <c r="QBL20" s="89"/>
      <c r="QBM20" s="89"/>
      <c r="QBN20" s="89"/>
      <c r="QBO20" s="89"/>
      <c r="QBP20" s="89"/>
      <c r="QBQ20" s="89"/>
      <c r="QBR20" s="89"/>
      <c r="QBS20" s="89"/>
      <c r="QBV20" s="89"/>
      <c r="QBY20" s="89"/>
      <c r="QCB20" s="89"/>
      <c r="QCE20" s="89"/>
      <c r="QCH20" s="89"/>
      <c r="QCT20" s="89"/>
      <c r="QCW20" s="89"/>
      <c r="QCZ20" s="89"/>
      <c r="QDC20" s="89"/>
      <c r="QDI20" s="89"/>
      <c r="QDL20" s="89"/>
      <c r="QDR20" s="89"/>
      <c r="QDU20" s="89"/>
      <c r="QDX20" s="89"/>
      <c r="QEA20" s="89"/>
      <c r="QEG20" s="89"/>
      <c r="QEJ20" s="89"/>
      <c r="QEP20" s="89"/>
      <c r="QER20" s="89"/>
      <c r="QES20" s="89"/>
      <c r="QEU20" s="89"/>
      <c r="QEX20" s="89"/>
      <c r="QFA20" s="89"/>
      <c r="QFL20" s="89"/>
      <c r="QFN20" s="89"/>
      <c r="QFZ20" s="89"/>
      <c r="QGC20" s="89"/>
      <c r="QGK20" s="89"/>
      <c r="QHE20" s="89"/>
      <c r="QHG20" s="89"/>
      <c r="QHH20" s="89"/>
      <c r="QHI20" s="89"/>
      <c r="QHJ20" s="89"/>
      <c r="QHK20" s="89"/>
      <c r="QHL20" s="89"/>
      <c r="QID20" s="89"/>
      <c r="QIE20" s="89"/>
      <c r="QIH20" s="89"/>
      <c r="QIK20" s="89"/>
      <c r="QIM20" s="89"/>
      <c r="QIO20" s="89"/>
      <c r="QIR20" s="89"/>
      <c r="QIU20" s="89"/>
      <c r="QIX20" s="89"/>
      <c r="QJD20" s="89"/>
      <c r="QJG20" s="89"/>
      <c r="QJJ20" s="89"/>
      <c r="QJO20" s="89"/>
      <c r="QKC20" s="89"/>
      <c r="QKD20" s="89"/>
      <c r="QKE20" s="89"/>
      <c r="QKF20" s="89"/>
      <c r="QKG20" s="89"/>
      <c r="QKH20" s="89"/>
      <c r="QKI20" s="89"/>
      <c r="QKJ20" s="89"/>
      <c r="QKK20" s="89"/>
      <c r="QKL20" s="89"/>
      <c r="QKM20" s="89"/>
      <c r="QKN20" s="89"/>
      <c r="QKO20" s="89"/>
      <c r="QKP20" s="89"/>
      <c r="QKQ20" s="89"/>
      <c r="QKR20" s="89"/>
      <c r="QKS20" s="89"/>
      <c r="QKT20" s="89"/>
      <c r="QKU20" s="89"/>
      <c r="QKV20" s="89"/>
      <c r="QKW20" s="89"/>
      <c r="QKX20" s="89"/>
      <c r="QKY20" s="89"/>
      <c r="QKZ20" s="89"/>
      <c r="QLA20" s="89"/>
      <c r="QLB20" s="89"/>
      <c r="QLC20" s="89"/>
      <c r="QLD20" s="89"/>
      <c r="QLE20" s="89"/>
      <c r="QLF20" s="89"/>
      <c r="QLG20" s="89"/>
      <c r="QLH20" s="89"/>
      <c r="QLI20" s="89"/>
      <c r="QLJ20" s="89"/>
      <c r="QLK20" s="89"/>
      <c r="QLL20" s="89"/>
      <c r="QLM20" s="89"/>
      <c r="QLN20" s="89"/>
      <c r="QLO20" s="89"/>
      <c r="QLR20" s="89"/>
      <c r="QLU20" s="89"/>
      <c r="QLX20" s="89"/>
      <c r="QMA20" s="89"/>
      <c r="QMD20" s="89"/>
      <c r="QMP20" s="89"/>
      <c r="QMS20" s="89"/>
      <c r="QMV20" s="89"/>
      <c r="QMY20" s="89"/>
      <c r="QNE20" s="89"/>
      <c r="QNH20" s="89"/>
      <c r="QNN20" s="89"/>
      <c r="QNQ20" s="89"/>
      <c r="QNT20" s="89"/>
      <c r="QNW20" s="89"/>
      <c r="QOC20" s="89"/>
      <c r="QOF20" s="89"/>
      <c r="QOL20" s="89"/>
      <c r="QON20" s="89"/>
      <c r="QOO20" s="89"/>
      <c r="QOQ20" s="89"/>
      <c r="QOT20" s="89"/>
      <c r="QOW20" s="89"/>
      <c r="QPH20" s="89"/>
      <c r="QPJ20" s="89"/>
      <c r="QPV20" s="89"/>
      <c r="QPY20" s="89"/>
      <c r="QQG20" s="89"/>
      <c r="QRA20" s="89"/>
      <c r="QRC20" s="89"/>
      <c r="QRD20" s="89"/>
      <c r="QRE20" s="89"/>
      <c r="QRF20" s="89"/>
      <c r="QRG20" s="89"/>
      <c r="QRH20" s="89"/>
      <c r="QRZ20" s="89"/>
      <c r="QSA20" s="89"/>
      <c r="QSD20" s="89"/>
      <c r="QSG20" s="89"/>
      <c r="QSI20" s="89"/>
      <c r="QSK20" s="89"/>
      <c r="QSN20" s="89"/>
      <c r="QSQ20" s="89"/>
      <c r="QST20" s="89"/>
      <c r="QSZ20" s="89"/>
      <c r="QTC20" s="89"/>
      <c r="QTF20" s="89"/>
      <c r="QTK20" s="89"/>
      <c r="QTY20" s="89"/>
      <c r="QTZ20" s="89"/>
      <c r="QUA20" s="89"/>
      <c r="QUB20" s="89"/>
      <c r="QUC20" s="89"/>
      <c r="QUD20" s="89"/>
      <c r="QUE20" s="89"/>
      <c r="QUF20" s="89"/>
      <c r="QUG20" s="89"/>
      <c r="QUH20" s="89"/>
      <c r="QUI20" s="89"/>
      <c r="QUJ20" s="89"/>
      <c r="QUK20" s="89"/>
      <c r="QUL20" s="89"/>
      <c r="QUM20" s="89"/>
      <c r="QUN20" s="89"/>
      <c r="QUO20" s="89"/>
      <c r="QUP20" s="89"/>
      <c r="QUQ20" s="89"/>
      <c r="QUR20" s="89"/>
      <c r="QUS20" s="89"/>
      <c r="QUT20" s="89"/>
      <c r="QUU20" s="89"/>
      <c r="QUV20" s="89"/>
      <c r="QUW20" s="89"/>
      <c r="QUX20" s="89"/>
      <c r="QUY20" s="89"/>
      <c r="QUZ20" s="89"/>
      <c r="QVA20" s="89"/>
      <c r="QVB20" s="89"/>
      <c r="QVC20" s="89"/>
      <c r="QVD20" s="89"/>
      <c r="QVE20" s="89"/>
      <c r="QVF20" s="89"/>
      <c r="QVG20" s="89"/>
      <c r="QVH20" s="89"/>
      <c r="QVI20" s="89"/>
      <c r="QVJ20" s="89"/>
      <c r="QVK20" s="89"/>
      <c r="QVN20" s="89"/>
      <c r="QVQ20" s="89"/>
      <c r="QVT20" s="89"/>
      <c r="QVW20" s="89"/>
      <c r="QVZ20" s="89"/>
      <c r="QWL20" s="89"/>
      <c r="QWO20" s="89"/>
      <c r="QWR20" s="89"/>
      <c r="QWU20" s="89"/>
      <c r="QXA20" s="89"/>
      <c r="QXD20" s="89"/>
      <c r="QXJ20" s="89"/>
      <c r="QXM20" s="89"/>
      <c r="QXP20" s="89"/>
      <c r="QXS20" s="89"/>
      <c r="QXY20" s="89"/>
      <c r="QYB20" s="89"/>
      <c r="QYH20" s="89"/>
      <c r="QYJ20" s="89"/>
      <c r="QYK20" s="89"/>
      <c r="QYM20" s="89"/>
      <c r="QYP20" s="89"/>
      <c r="QYS20" s="89"/>
      <c r="QZD20" s="89"/>
      <c r="QZF20" s="89"/>
      <c r="QZR20" s="89"/>
      <c r="QZU20" s="89"/>
      <c r="RAC20" s="89"/>
      <c r="RAW20" s="89"/>
      <c r="RAY20" s="89"/>
      <c r="RAZ20" s="89"/>
      <c r="RBA20" s="89"/>
      <c r="RBB20" s="89"/>
      <c r="RBC20" s="89"/>
      <c r="RBD20" s="89"/>
      <c r="RBV20" s="89"/>
      <c r="RBW20" s="89"/>
      <c r="RBZ20" s="89"/>
      <c r="RCC20" s="89"/>
      <c r="RCE20" s="89"/>
      <c r="RCG20" s="89"/>
      <c r="RCJ20" s="89"/>
      <c r="RCM20" s="89"/>
      <c r="RCP20" s="89"/>
      <c r="RCV20" s="89"/>
      <c r="RCY20" s="89"/>
      <c r="RDB20" s="89"/>
      <c r="RDG20" s="89"/>
      <c r="RDU20" s="89"/>
      <c r="RDV20" s="89"/>
      <c r="RDW20" s="89"/>
      <c r="RDX20" s="89"/>
      <c r="RDY20" s="89"/>
      <c r="RDZ20" s="89"/>
      <c r="REA20" s="89"/>
      <c r="REB20" s="89"/>
      <c r="REC20" s="89"/>
      <c r="RED20" s="89"/>
      <c r="REE20" s="89"/>
      <c r="REF20" s="89"/>
      <c r="REG20" s="89"/>
      <c r="REH20" s="89"/>
      <c r="REI20" s="89"/>
      <c r="REJ20" s="89"/>
      <c r="REK20" s="89"/>
      <c r="REL20" s="89"/>
      <c r="REM20" s="89"/>
      <c r="REN20" s="89"/>
      <c r="REO20" s="89"/>
      <c r="REP20" s="89"/>
      <c r="REQ20" s="89"/>
      <c r="RER20" s="89"/>
      <c r="RES20" s="89"/>
      <c r="RET20" s="89"/>
      <c r="REU20" s="89"/>
      <c r="REV20" s="89"/>
      <c r="REW20" s="89"/>
      <c r="REX20" s="89"/>
      <c r="REY20" s="89"/>
      <c r="REZ20" s="89"/>
      <c r="RFA20" s="89"/>
      <c r="RFB20" s="89"/>
      <c r="RFC20" s="89"/>
      <c r="RFD20" s="89"/>
      <c r="RFE20" s="89"/>
      <c r="RFF20" s="89"/>
      <c r="RFG20" s="89"/>
      <c r="RFJ20" s="89"/>
      <c r="RFM20" s="89"/>
      <c r="RFP20" s="89"/>
      <c r="RFS20" s="89"/>
      <c r="RFV20" s="89"/>
      <c r="RGH20" s="89"/>
      <c r="RGK20" s="89"/>
      <c r="RGN20" s="89"/>
      <c r="RGQ20" s="89"/>
      <c r="RGW20" s="89"/>
      <c r="RGZ20" s="89"/>
      <c r="RHF20" s="89"/>
      <c r="RHI20" s="89"/>
      <c r="RHL20" s="89"/>
      <c r="RHO20" s="89"/>
      <c r="RHU20" s="89"/>
      <c r="RHX20" s="89"/>
      <c r="RID20" s="89"/>
      <c r="RIF20" s="89"/>
      <c r="RIG20" s="89"/>
      <c r="RII20" s="89"/>
      <c r="RIL20" s="89"/>
      <c r="RIO20" s="89"/>
      <c r="RIZ20" s="89"/>
      <c r="RJB20" s="89"/>
      <c r="RJN20" s="89"/>
      <c r="RJQ20" s="89"/>
      <c r="RJY20" s="89"/>
      <c r="RKS20" s="89"/>
      <c r="RKU20" s="89"/>
      <c r="RKV20" s="89"/>
      <c r="RKW20" s="89"/>
      <c r="RKX20" s="89"/>
      <c r="RKY20" s="89"/>
      <c r="RKZ20" s="89"/>
      <c r="RLR20" s="89"/>
      <c r="RLS20" s="89"/>
      <c r="RLV20" s="89"/>
      <c r="RLY20" s="89"/>
      <c r="RMA20" s="89"/>
      <c r="RMC20" s="89"/>
      <c r="RMF20" s="89"/>
      <c r="RMI20" s="89"/>
      <c r="RML20" s="89"/>
      <c r="RMR20" s="89"/>
      <c r="RMU20" s="89"/>
      <c r="RMX20" s="89"/>
      <c r="RNC20" s="89"/>
      <c r="RNQ20" s="89"/>
      <c r="RNR20" s="89"/>
      <c r="RNS20" s="89"/>
      <c r="RNT20" s="89"/>
      <c r="RNU20" s="89"/>
      <c r="RNV20" s="89"/>
      <c r="RNW20" s="89"/>
      <c r="RNX20" s="89"/>
      <c r="RNY20" s="89"/>
      <c r="RNZ20" s="89"/>
      <c r="ROA20" s="89"/>
      <c r="ROB20" s="89"/>
      <c r="ROC20" s="89"/>
      <c r="ROD20" s="89"/>
      <c r="ROE20" s="89"/>
      <c r="ROF20" s="89"/>
      <c r="ROG20" s="89"/>
      <c r="ROH20" s="89"/>
      <c r="ROI20" s="89"/>
      <c r="ROJ20" s="89"/>
      <c r="ROK20" s="89"/>
      <c r="ROL20" s="89"/>
      <c r="ROM20" s="89"/>
      <c r="RON20" s="89"/>
      <c r="ROO20" s="89"/>
      <c r="ROP20" s="89"/>
      <c r="ROQ20" s="89"/>
      <c r="ROR20" s="89"/>
      <c r="ROS20" s="89"/>
      <c r="ROT20" s="89"/>
      <c r="ROU20" s="89"/>
      <c r="ROV20" s="89"/>
      <c r="ROW20" s="89"/>
      <c r="ROX20" s="89"/>
      <c r="ROY20" s="89"/>
      <c r="ROZ20" s="89"/>
      <c r="RPA20" s="89"/>
      <c r="RPB20" s="89"/>
      <c r="RPC20" s="89"/>
      <c r="RPF20" s="89"/>
      <c r="RPI20" s="89"/>
      <c r="RPL20" s="89"/>
      <c r="RPO20" s="89"/>
      <c r="RPR20" s="89"/>
      <c r="RQD20" s="89"/>
      <c r="RQG20" s="89"/>
      <c r="RQJ20" s="89"/>
      <c r="RQM20" s="89"/>
      <c r="RQS20" s="89"/>
      <c r="RQV20" s="89"/>
      <c r="RRB20" s="89"/>
      <c r="RRE20" s="89"/>
      <c r="RRH20" s="89"/>
      <c r="RRK20" s="89"/>
      <c r="RRQ20" s="89"/>
      <c r="RRT20" s="89"/>
      <c r="RRZ20" s="89"/>
      <c r="RSB20" s="89"/>
      <c r="RSC20" s="89"/>
      <c r="RSE20" s="89"/>
      <c r="RSH20" s="89"/>
      <c r="RSK20" s="89"/>
      <c r="RSV20" s="89"/>
      <c r="RSX20" s="89"/>
      <c r="RTJ20" s="89"/>
      <c r="RTM20" s="89"/>
      <c r="RTU20" s="89"/>
      <c r="RUO20" s="89"/>
      <c r="RUQ20" s="89"/>
      <c r="RUR20" s="89"/>
      <c r="RUS20" s="89"/>
      <c r="RUT20" s="89"/>
      <c r="RUU20" s="89"/>
      <c r="RUV20" s="89"/>
      <c r="RVN20" s="89"/>
      <c r="RVO20" s="89"/>
      <c r="RVR20" s="89"/>
      <c r="RVU20" s="89"/>
      <c r="RVW20" s="89"/>
      <c r="RVY20" s="89"/>
      <c r="RWB20" s="89"/>
      <c r="RWE20" s="89"/>
      <c r="RWH20" s="89"/>
      <c r="RWN20" s="89"/>
      <c r="RWQ20" s="89"/>
      <c r="RWT20" s="89"/>
      <c r="RWY20" s="89"/>
      <c r="RXM20" s="89"/>
      <c r="RXN20" s="89"/>
      <c r="RXO20" s="89"/>
      <c r="RXP20" s="89"/>
      <c r="RXQ20" s="89"/>
      <c r="RXR20" s="89"/>
      <c r="RXS20" s="89"/>
      <c r="RXT20" s="89"/>
      <c r="RXU20" s="89"/>
      <c r="RXV20" s="89"/>
      <c r="RXW20" s="89"/>
      <c r="RXX20" s="89"/>
      <c r="RXY20" s="89"/>
      <c r="RXZ20" s="89"/>
      <c r="RYA20" s="89"/>
      <c r="RYB20" s="89"/>
      <c r="RYC20" s="89"/>
      <c r="RYD20" s="89"/>
      <c r="RYE20" s="89"/>
      <c r="RYF20" s="89"/>
      <c r="RYG20" s="89"/>
      <c r="RYH20" s="89"/>
      <c r="RYI20" s="89"/>
      <c r="RYJ20" s="89"/>
      <c r="RYK20" s="89"/>
      <c r="RYL20" s="89"/>
      <c r="RYM20" s="89"/>
      <c r="RYN20" s="89"/>
      <c r="RYO20" s="89"/>
      <c r="RYP20" s="89"/>
      <c r="RYQ20" s="89"/>
      <c r="RYR20" s="89"/>
      <c r="RYS20" s="89"/>
      <c r="RYT20" s="89"/>
      <c r="RYU20" s="89"/>
      <c r="RYV20" s="89"/>
      <c r="RYW20" s="89"/>
      <c r="RYX20" s="89"/>
      <c r="RYY20" s="89"/>
      <c r="RZB20" s="89"/>
      <c r="RZE20" s="89"/>
      <c r="RZH20" s="89"/>
      <c r="RZK20" s="89"/>
      <c r="RZN20" s="89"/>
      <c r="RZZ20" s="89"/>
      <c r="SAC20" s="89"/>
      <c r="SAF20" s="89"/>
      <c r="SAI20" s="89"/>
      <c r="SAO20" s="89"/>
      <c r="SAR20" s="89"/>
      <c r="SAX20" s="89"/>
      <c r="SBA20" s="89"/>
      <c r="SBD20" s="89"/>
      <c r="SBG20" s="89"/>
      <c r="SBM20" s="89"/>
      <c r="SBP20" s="89"/>
      <c r="SBV20" s="89"/>
      <c r="SBX20" s="89"/>
      <c r="SBY20" s="89"/>
      <c r="SCA20" s="89"/>
      <c r="SCD20" s="89"/>
      <c r="SCG20" s="89"/>
      <c r="SCR20" s="89"/>
      <c r="SCT20" s="89"/>
      <c r="SDF20" s="89"/>
      <c r="SDI20" s="89"/>
      <c r="SDQ20" s="89"/>
      <c r="SEK20" s="89"/>
      <c r="SEM20" s="89"/>
      <c r="SEN20" s="89"/>
      <c r="SEO20" s="89"/>
      <c r="SEP20" s="89"/>
      <c r="SEQ20" s="89"/>
      <c r="SER20" s="89"/>
      <c r="SFJ20" s="89"/>
      <c r="SFK20" s="89"/>
      <c r="SFN20" s="89"/>
      <c r="SFQ20" s="89"/>
      <c r="SFS20" s="89"/>
      <c r="SFU20" s="89"/>
      <c r="SFX20" s="89"/>
      <c r="SGA20" s="89"/>
      <c r="SGD20" s="89"/>
      <c r="SGJ20" s="89"/>
      <c r="SGM20" s="89"/>
      <c r="SGP20" s="89"/>
      <c r="SGU20" s="89"/>
      <c r="SHI20" s="89"/>
      <c r="SHJ20" s="89"/>
      <c r="SHK20" s="89"/>
      <c r="SHL20" s="89"/>
      <c r="SHM20" s="89"/>
      <c r="SHN20" s="89"/>
      <c r="SHO20" s="89"/>
      <c r="SHP20" s="89"/>
      <c r="SHQ20" s="89"/>
      <c r="SHR20" s="89"/>
      <c r="SHS20" s="89"/>
      <c r="SHT20" s="89"/>
      <c r="SHU20" s="89"/>
      <c r="SHV20" s="89"/>
      <c r="SHW20" s="89"/>
      <c r="SHX20" s="89"/>
      <c r="SHY20" s="89"/>
      <c r="SHZ20" s="89"/>
      <c r="SIA20" s="89"/>
      <c r="SIB20" s="89"/>
      <c r="SIC20" s="89"/>
      <c r="SID20" s="89"/>
      <c r="SIE20" s="89"/>
      <c r="SIF20" s="89"/>
      <c r="SIG20" s="89"/>
      <c r="SIH20" s="89"/>
      <c r="SII20" s="89"/>
      <c r="SIJ20" s="89"/>
      <c r="SIK20" s="89"/>
      <c r="SIL20" s="89"/>
      <c r="SIM20" s="89"/>
      <c r="SIN20" s="89"/>
      <c r="SIO20" s="89"/>
      <c r="SIP20" s="89"/>
      <c r="SIQ20" s="89"/>
      <c r="SIR20" s="89"/>
      <c r="SIS20" s="89"/>
      <c r="SIT20" s="89"/>
      <c r="SIU20" s="89"/>
      <c r="SIX20" s="89"/>
      <c r="SJA20" s="89"/>
      <c r="SJD20" s="89"/>
      <c r="SJG20" s="89"/>
      <c r="SJJ20" s="89"/>
      <c r="SJV20" s="89"/>
      <c r="SJY20" s="89"/>
      <c r="SKB20" s="89"/>
      <c r="SKE20" s="89"/>
      <c r="SKK20" s="89"/>
      <c r="SKN20" s="89"/>
      <c r="SKT20" s="89"/>
      <c r="SKW20" s="89"/>
      <c r="SKZ20" s="89"/>
      <c r="SLC20" s="89"/>
      <c r="SLI20" s="89"/>
      <c r="SLL20" s="89"/>
      <c r="SLR20" s="89"/>
      <c r="SLT20" s="89"/>
      <c r="SLU20" s="89"/>
      <c r="SLW20" s="89"/>
      <c r="SLZ20" s="89"/>
      <c r="SMC20" s="89"/>
      <c r="SMN20" s="89"/>
      <c r="SMP20" s="89"/>
      <c r="SNB20" s="89"/>
      <c r="SNE20" s="89"/>
      <c r="SNM20" s="89"/>
      <c r="SOG20" s="89"/>
      <c r="SOI20" s="89"/>
      <c r="SOJ20" s="89"/>
      <c r="SOK20" s="89"/>
      <c r="SOL20" s="89"/>
      <c r="SOM20" s="89"/>
      <c r="SON20" s="89"/>
      <c r="SPF20" s="89"/>
      <c r="SPG20" s="89"/>
      <c r="SPJ20" s="89"/>
      <c r="SPM20" s="89"/>
      <c r="SPO20" s="89"/>
      <c r="SPQ20" s="89"/>
      <c r="SPT20" s="89"/>
      <c r="SPW20" s="89"/>
      <c r="SPZ20" s="89"/>
      <c r="SQF20" s="89"/>
      <c r="SQI20" s="89"/>
      <c r="SQL20" s="89"/>
      <c r="SQQ20" s="89"/>
      <c r="SRE20" s="89"/>
      <c r="SRF20" s="89"/>
      <c r="SRG20" s="89"/>
      <c r="SRH20" s="89"/>
      <c r="SRI20" s="89"/>
      <c r="SRJ20" s="89"/>
      <c r="SRK20" s="89"/>
      <c r="SRL20" s="89"/>
      <c r="SRM20" s="89"/>
      <c r="SRN20" s="89"/>
      <c r="SRO20" s="89"/>
      <c r="SRP20" s="89"/>
      <c r="SRQ20" s="89"/>
      <c r="SRR20" s="89"/>
      <c r="SRS20" s="89"/>
      <c r="SRT20" s="89"/>
      <c r="SRU20" s="89"/>
      <c r="SRV20" s="89"/>
      <c r="SRW20" s="89"/>
      <c r="SRX20" s="89"/>
      <c r="SRY20" s="89"/>
      <c r="SRZ20" s="89"/>
      <c r="SSA20" s="89"/>
      <c r="SSB20" s="89"/>
      <c r="SSC20" s="89"/>
      <c r="SSD20" s="89"/>
      <c r="SSE20" s="89"/>
      <c r="SSF20" s="89"/>
      <c r="SSG20" s="89"/>
      <c r="SSH20" s="89"/>
      <c r="SSI20" s="89"/>
      <c r="SSJ20" s="89"/>
      <c r="SSK20" s="89"/>
      <c r="SSL20" s="89"/>
      <c r="SSM20" s="89"/>
      <c r="SSN20" s="89"/>
      <c r="SSO20" s="89"/>
      <c r="SSP20" s="89"/>
      <c r="SSQ20" s="89"/>
      <c r="SST20" s="89"/>
      <c r="SSW20" s="89"/>
      <c r="SSZ20" s="89"/>
      <c r="STC20" s="89"/>
      <c r="STF20" s="89"/>
      <c r="STR20" s="89"/>
      <c r="STU20" s="89"/>
      <c r="STX20" s="89"/>
      <c r="SUA20" s="89"/>
      <c r="SUG20" s="89"/>
      <c r="SUJ20" s="89"/>
      <c r="SUP20" s="89"/>
      <c r="SUS20" s="89"/>
      <c r="SUV20" s="89"/>
      <c r="SUY20" s="89"/>
      <c r="SVE20" s="89"/>
      <c r="SVH20" s="89"/>
      <c r="SVN20" s="89"/>
      <c r="SVP20" s="89"/>
      <c r="SVQ20" s="89"/>
      <c r="SVS20" s="89"/>
      <c r="SVV20" s="89"/>
      <c r="SVY20" s="89"/>
      <c r="SWJ20" s="89"/>
      <c r="SWL20" s="89"/>
      <c r="SWX20" s="89"/>
      <c r="SXA20" s="89"/>
      <c r="SXI20" s="89"/>
      <c r="SYC20" s="89"/>
      <c r="SYE20" s="89"/>
      <c r="SYF20" s="89"/>
      <c r="SYG20" s="89"/>
      <c r="SYH20" s="89"/>
      <c r="SYI20" s="89"/>
      <c r="SYJ20" s="89"/>
      <c r="SZB20" s="89"/>
      <c r="SZC20" s="89"/>
      <c r="SZF20" s="89"/>
      <c r="SZI20" s="89"/>
      <c r="SZK20" s="89"/>
      <c r="SZM20" s="89"/>
      <c r="SZP20" s="89"/>
      <c r="SZS20" s="89"/>
      <c r="SZV20" s="89"/>
      <c r="TAB20" s="89"/>
      <c r="TAE20" s="89"/>
      <c r="TAH20" s="89"/>
      <c r="TAM20" s="89"/>
      <c r="TBA20" s="89"/>
      <c r="TBB20" s="89"/>
      <c r="TBC20" s="89"/>
      <c r="TBD20" s="89"/>
      <c r="TBE20" s="89"/>
      <c r="TBF20" s="89"/>
      <c r="TBG20" s="89"/>
      <c r="TBH20" s="89"/>
      <c r="TBI20" s="89"/>
      <c r="TBJ20" s="89"/>
      <c r="TBK20" s="89"/>
      <c r="TBL20" s="89"/>
      <c r="TBM20" s="89"/>
      <c r="TBN20" s="89"/>
      <c r="TBO20" s="89"/>
      <c r="TBP20" s="89"/>
      <c r="TBQ20" s="89"/>
      <c r="TBR20" s="89"/>
      <c r="TBS20" s="89"/>
      <c r="TBT20" s="89"/>
      <c r="TBU20" s="89"/>
      <c r="TBV20" s="89"/>
      <c r="TBW20" s="89"/>
      <c r="TBX20" s="89"/>
      <c r="TBY20" s="89"/>
      <c r="TBZ20" s="89"/>
      <c r="TCA20" s="89"/>
      <c r="TCB20" s="89"/>
      <c r="TCC20" s="89"/>
      <c r="TCD20" s="89"/>
      <c r="TCE20" s="89"/>
      <c r="TCF20" s="89"/>
      <c r="TCG20" s="89"/>
      <c r="TCH20" s="89"/>
      <c r="TCI20" s="89"/>
      <c r="TCJ20" s="89"/>
      <c r="TCK20" s="89"/>
      <c r="TCL20" s="89"/>
      <c r="TCM20" s="89"/>
      <c r="TCP20" s="89"/>
      <c r="TCS20" s="89"/>
      <c r="TCV20" s="89"/>
      <c r="TCY20" s="89"/>
      <c r="TDB20" s="89"/>
      <c r="TDN20" s="89"/>
      <c r="TDQ20" s="89"/>
      <c r="TDT20" s="89"/>
      <c r="TDW20" s="89"/>
      <c r="TEC20" s="89"/>
      <c r="TEF20" s="89"/>
      <c r="TEL20" s="89"/>
      <c r="TEO20" s="89"/>
      <c r="TER20" s="89"/>
      <c r="TEU20" s="89"/>
      <c r="TFA20" s="89"/>
      <c r="TFD20" s="89"/>
      <c r="TFJ20" s="89"/>
      <c r="TFL20" s="89"/>
      <c r="TFM20" s="89"/>
      <c r="TFO20" s="89"/>
      <c r="TFR20" s="89"/>
      <c r="TFU20" s="89"/>
      <c r="TGF20" s="89"/>
      <c r="TGH20" s="89"/>
      <c r="TGT20" s="89"/>
      <c r="TGW20" s="89"/>
      <c r="THE20" s="89"/>
      <c r="THY20" s="89"/>
      <c r="TIA20" s="89"/>
      <c r="TIB20" s="89"/>
      <c r="TIC20" s="89"/>
      <c r="TID20" s="89"/>
      <c r="TIE20" s="89"/>
      <c r="TIF20" s="89"/>
      <c r="TIX20" s="89"/>
      <c r="TIY20" s="89"/>
      <c r="TJB20" s="89"/>
      <c r="TJE20" s="89"/>
      <c r="TJG20" s="89"/>
      <c r="TJI20" s="89"/>
      <c r="TJL20" s="89"/>
      <c r="TJO20" s="89"/>
      <c r="TJR20" s="89"/>
      <c r="TJX20" s="89"/>
      <c r="TKA20" s="89"/>
      <c r="TKD20" s="89"/>
      <c r="TKI20" s="89"/>
      <c r="TKW20" s="89"/>
      <c r="TKX20" s="89"/>
      <c r="TKY20" s="89"/>
      <c r="TKZ20" s="89"/>
      <c r="TLA20" s="89"/>
      <c r="TLB20" s="89"/>
      <c r="TLC20" s="89"/>
      <c r="TLD20" s="89"/>
      <c r="TLE20" s="89"/>
      <c r="TLF20" s="89"/>
      <c r="TLG20" s="89"/>
      <c r="TLH20" s="89"/>
      <c r="TLI20" s="89"/>
      <c r="TLJ20" s="89"/>
      <c r="TLK20" s="89"/>
      <c r="TLL20" s="89"/>
      <c r="TLM20" s="89"/>
      <c r="TLN20" s="89"/>
      <c r="TLO20" s="89"/>
      <c r="TLP20" s="89"/>
      <c r="TLQ20" s="89"/>
      <c r="TLR20" s="89"/>
      <c r="TLS20" s="89"/>
      <c r="TLT20" s="89"/>
      <c r="TLU20" s="89"/>
      <c r="TLV20" s="89"/>
      <c r="TLW20" s="89"/>
      <c r="TLX20" s="89"/>
      <c r="TLY20" s="89"/>
      <c r="TLZ20" s="89"/>
      <c r="TMA20" s="89"/>
      <c r="TMB20" s="89"/>
      <c r="TMC20" s="89"/>
      <c r="TMD20" s="89"/>
      <c r="TME20" s="89"/>
      <c r="TMF20" s="89"/>
      <c r="TMG20" s="89"/>
      <c r="TMH20" s="89"/>
      <c r="TMI20" s="89"/>
      <c r="TML20" s="89"/>
      <c r="TMO20" s="89"/>
      <c r="TMR20" s="89"/>
      <c r="TMU20" s="89"/>
      <c r="TMX20" s="89"/>
      <c r="TNJ20" s="89"/>
      <c r="TNM20" s="89"/>
      <c r="TNP20" s="89"/>
      <c r="TNS20" s="89"/>
      <c r="TNY20" s="89"/>
      <c r="TOB20" s="89"/>
      <c r="TOH20" s="89"/>
      <c r="TOK20" s="89"/>
      <c r="TON20" s="89"/>
      <c r="TOQ20" s="89"/>
      <c r="TOW20" s="89"/>
      <c r="TOZ20" s="89"/>
      <c r="TPF20" s="89"/>
      <c r="TPH20" s="89"/>
      <c r="TPI20" s="89"/>
      <c r="TPK20" s="89"/>
      <c r="TPN20" s="89"/>
      <c r="TPQ20" s="89"/>
      <c r="TQB20" s="89"/>
      <c r="TQD20" s="89"/>
      <c r="TQP20" s="89"/>
      <c r="TQS20" s="89"/>
      <c r="TRA20" s="89"/>
      <c r="TRU20" s="89"/>
      <c r="TRW20" s="89"/>
      <c r="TRX20" s="89"/>
      <c r="TRY20" s="89"/>
      <c r="TRZ20" s="89"/>
      <c r="TSA20" s="89"/>
      <c r="TSB20" s="89"/>
      <c r="TST20" s="89"/>
      <c r="TSU20" s="89"/>
      <c r="TSX20" s="89"/>
      <c r="TTA20" s="89"/>
      <c r="TTC20" s="89"/>
      <c r="TTE20" s="89"/>
      <c r="TTH20" s="89"/>
      <c r="TTK20" s="89"/>
      <c r="TTN20" s="89"/>
      <c r="TTT20" s="89"/>
      <c r="TTW20" s="89"/>
      <c r="TTZ20" s="89"/>
      <c r="TUE20" s="89"/>
      <c r="TUS20" s="89"/>
      <c r="TUT20" s="89"/>
      <c r="TUU20" s="89"/>
      <c r="TUV20" s="89"/>
      <c r="TUW20" s="89"/>
      <c r="TUX20" s="89"/>
      <c r="TUY20" s="89"/>
      <c r="TUZ20" s="89"/>
      <c r="TVA20" s="89"/>
      <c r="TVB20" s="89"/>
      <c r="TVC20" s="89"/>
      <c r="TVD20" s="89"/>
      <c r="TVE20" s="89"/>
      <c r="TVF20" s="89"/>
      <c r="TVG20" s="89"/>
      <c r="TVH20" s="89"/>
      <c r="TVI20" s="89"/>
      <c r="TVJ20" s="89"/>
      <c r="TVK20" s="89"/>
      <c r="TVL20" s="89"/>
      <c r="TVM20" s="89"/>
      <c r="TVN20" s="89"/>
      <c r="TVO20" s="89"/>
      <c r="TVP20" s="89"/>
      <c r="TVQ20" s="89"/>
      <c r="TVR20" s="89"/>
      <c r="TVS20" s="89"/>
      <c r="TVT20" s="89"/>
      <c r="TVU20" s="89"/>
      <c r="TVV20" s="89"/>
      <c r="TVW20" s="89"/>
      <c r="TVX20" s="89"/>
      <c r="TVY20" s="89"/>
      <c r="TVZ20" s="89"/>
      <c r="TWA20" s="89"/>
      <c r="TWB20" s="89"/>
      <c r="TWC20" s="89"/>
      <c r="TWD20" s="89"/>
      <c r="TWE20" s="89"/>
      <c r="TWH20" s="89"/>
      <c r="TWK20" s="89"/>
      <c r="TWN20" s="89"/>
      <c r="TWQ20" s="89"/>
      <c r="TWT20" s="89"/>
      <c r="TXF20" s="89"/>
      <c r="TXI20" s="89"/>
      <c r="TXL20" s="89"/>
      <c r="TXO20" s="89"/>
      <c r="TXU20" s="89"/>
      <c r="TXX20" s="89"/>
      <c r="TYD20" s="89"/>
      <c r="TYG20" s="89"/>
      <c r="TYJ20" s="89"/>
      <c r="TYM20" s="89"/>
      <c r="TYS20" s="89"/>
      <c r="TYV20" s="89"/>
      <c r="TZB20" s="89"/>
      <c r="TZD20" s="89"/>
      <c r="TZE20" s="89"/>
      <c r="TZG20" s="89"/>
      <c r="TZJ20" s="89"/>
      <c r="TZM20" s="89"/>
      <c r="TZX20" s="89"/>
      <c r="TZZ20" s="89"/>
      <c r="UAL20" s="89"/>
      <c r="UAO20" s="89"/>
      <c r="UAW20" s="89"/>
      <c r="UBQ20" s="89"/>
      <c r="UBS20" s="89"/>
      <c r="UBT20" s="89"/>
      <c r="UBU20" s="89"/>
      <c r="UBV20" s="89"/>
      <c r="UBW20" s="89"/>
      <c r="UBX20" s="89"/>
      <c r="UCP20" s="89"/>
      <c r="UCQ20" s="89"/>
      <c r="UCT20" s="89"/>
      <c r="UCW20" s="89"/>
      <c r="UCY20" s="89"/>
      <c r="UDA20" s="89"/>
      <c r="UDD20" s="89"/>
      <c r="UDG20" s="89"/>
      <c r="UDJ20" s="89"/>
      <c r="UDP20" s="89"/>
      <c r="UDS20" s="89"/>
      <c r="UDV20" s="89"/>
      <c r="UEA20" s="89"/>
      <c r="UEO20" s="89"/>
      <c r="UEP20" s="89"/>
      <c r="UEQ20" s="89"/>
      <c r="UER20" s="89"/>
      <c r="UES20" s="89"/>
      <c r="UET20" s="89"/>
      <c r="UEU20" s="89"/>
      <c r="UEV20" s="89"/>
      <c r="UEW20" s="89"/>
      <c r="UEX20" s="89"/>
      <c r="UEY20" s="89"/>
      <c r="UEZ20" s="89"/>
      <c r="UFA20" s="89"/>
      <c r="UFB20" s="89"/>
      <c r="UFC20" s="89"/>
      <c r="UFD20" s="89"/>
      <c r="UFE20" s="89"/>
      <c r="UFF20" s="89"/>
      <c r="UFG20" s="89"/>
      <c r="UFH20" s="89"/>
      <c r="UFI20" s="89"/>
      <c r="UFJ20" s="89"/>
      <c r="UFK20" s="89"/>
      <c r="UFL20" s="89"/>
      <c r="UFM20" s="89"/>
      <c r="UFN20" s="89"/>
      <c r="UFO20" s="89"/>
      <c r="UFP20" s="89"/>
      <c r="UFQ20" s="89"/>
      <c r="UFR20" s="89"/>
      <c r="UFS20" s="89"/>
      <c r="UFT20" s="89"/>
      <c r="UFU20" s="89"/>
      <c r="UFV20" s="89"/>
      <c r="UFW20" s="89"/>
      <c r="UFX20" s="89"/>
      <c r="UFY20" s="89"/>
      <c r="UFZ20" s="89"/>
      <c r="UGA20" s="89"/>
      <c r="UGD20" s="89"/>
      <c r="UGG20" s="89"/>
      <c r="UGJ20" s="89"/>
      <c r="UGM20" s="89"/>
      <c r="UGP20" s="89"/>
      <c r="UHB20" s="89"/>
      <c r="UHE20" s="89"/>
      <c r="UHH20" s="89"/>
      <c r="UHK20" s="89"/>
      <c r="UHQ20" s="89"/>
      <c r="UHT20" s="89"/>
      <c r="UHZ20" s="89"/>
      <c r="UIC20" s="89"/>
      <c r="UIF20" s="89"/>
      <c r="UII20" s="89"/>
      <c r="UIO20" s="89"/>
      <c r="UIR20" s="89"/>
      <c r="UIX20" s="89"/>
      <c r="UIZ20" s="89"/>
      <c r="UJA20" s="89"/>
      <c r="UJC20" s="89"/>
      <c r="UJF20" s="89"/>
      <c r="UJI20" s="89"/>
      <c r="UJT20" s="89"/>
      <c r="UJV20" s="89"/>
      <c r="UKH20" s="89"/>
      <c r="UKK20" s="89"/>
      <c r="UKS20" s="89"/>
      <c r="ULM20" s="89"/>
      <c r="ULO20" s="89"/>
      <c r="ULP20" s="89"/>
      <c r="ULQ20" s="89"/>
      <c r="ULR20" s="89"/>
      <c r="ULS20" s="89"/>
      <c r="ULT20" s="89"/>
      <c r="UML20" s="89"/>
      <c r="UMM20" s="89"/>
      <c r="UMP20" s="89"/>
      <c r="UMS20" s="89"/>
      <c r="UMU20" s="89"/>
      <c r="UMW20" s="89"/>
      <c r="UMZ20" s="89"/>
      <c r="UNC20" s="89"/>
      <c r="UNF20" s="89"/>
      <c r="UNL20" s="89"/>
      <c r="UNO20" s="89"/>
      <c r="UNR20" s="89"/>
      <c r="UNW20" s="89"/>
      <c r="UOK20" s="89"/>
      <c r="UOL20" s="89"/>
      <c r="UOM20" s="89"/>
      <c r="UON20" s="89"/>
      <c r="UOO20" s="89"/>
      <c r="UOP20" s="89"/>
      <c r="UOQ20" s="89"/>
      <c r="UOR20" s="89"/>
      <c r="UOS20" s="89"/>
      <c r="UOT20" s="89"/>
      <c r="UOU20" s="89"/>
      <c r="UOV20" s="89"/>
      <c r="UOW20" s="89"/>
      <c r="UOX20" s="89"/>
      <c r="UOY20" s="89"/>
      <c r="UOZ20" s="89"/>
      <c r="UPA20" s="89"/>
      <c r="UPB20" s="89"/>
      <c r="UPC20" s="89"/>
      <c r="UPD20" s="89"/>
      <c r="UPE20" s="89"/>
      <c r="UPF20" s="89"/>
      <c r="UPG20" s="89"/>
      <c r="UPH20" s="89"/>
      <c r="UPI20" s="89"/>
      <c r="UPJ20" s="89"/>
      <c r="UPK20" s="89"/>
      <c r="UPL20" s="89"/>
      <c r="UPM20" s="89"/>
      <c r="UPN20" s="89"/>
      <c r="UPO20" s="89"/>
      <c r="UPP20" s="89"/>
      <c r="UPQ20" s="89"/>
      <c r="UPR20" s="89"/>
      <c r="UPS20" s="89"/>
      <c r="UPT20" s="89"/>
      <c r="UPU20" s="89"/>
      <c r="UPV20" s="89"/>
      <c r="UPW20" s="89"/>
      <c r="UPZ20" s="89"/>
      <c r="UQC20" s="89"/>
      <c r="UQF20" s="89"/>
      <c r="UQI20" s="89"/>
      <c r="UQL20" s="89"/>
      <c r="UQX20" s="89"/>
      <c r="URA20" s="89"/>
      <c r="URD20" s="89"/>
      <c r="URG20" s="89"/>
      <c r="URM20" s="89"/>
      <c r="URP20" s="89"/>
      <c r="URV20" s="89"/>
      <c r="URY20" s="89"/>
      <c r="USB20" s="89"/>
      <c r="USE20" s="89"/>
      <c r="USK20" s="89"/>
      <c r="USN20" s="89"/>
      <c r="UST20" s="89"/>
      <c r="USV20" s="89"/>
      <c r="USW20" s="89"/>
      <c r="USY20" s="89"/>
      <c r="UTB20" s="89"/>
      <c r="UTE20" s="89"/>
      <c r="UTP20" s="89"/>
      <c r="UTR20" s="89"/>
      <c r="UUD20" s="89"/>
      <c r="UUG20" s="89"/>
      <c r="UUO20" s="89"/>
      <c r="UVI20" s="89"/>
      <c r="UVK20" s="89"/>
      <c r="UVL20" s="89"/>
      <c r="UVM20" s="89"/>
      <c r="UVN20" s="89"/>
      <c r="UVO20" s="89"/>
      <c r="UVP20" s="89"/>
      <c r="UWH20" s="89"/>
      <c r="UWI20" s="89"/>
      <c r="UWL20" s="89"/>
      <c r="UWO20" s="89"/>
      <c r="UWQ20" s="89"/>
      <c r="UWS20" s="89"/>
      <c r="UWV20" s="89"/>
      <c r="UWY20" s="89"/>
      <c r="UXB20" s="89"/>
      <c r="UXH20" s="89"/>
      <c r="UXK20" s="89"/>
      <c r="UXN20" s="89"/>
      <c r="UXS20" s="89"/>
      <c r="UYG20" s="89"/>
      <c r="UYH20" s="89"/>
      <c r="UYI20" s="89"/>
      <c r="UYJ20" s="89"/>
      <c r="UYK20" s="89"/>
      <c r="UYL20" s="89"/>
      <c r="UYM20" s="89"/>
      <c r="UYN20" s="89"/>
      <c r="UYO20" s="89"/>
      <c r="UYP20" s="89"/>
      <c r="UYQ20" s="89"/>
      <c r="UYR20" s="89"/>
      <c r="UYS20" s="89"/>
      <c r="UYT20" s="89"/>
      <c r="UYU20" s="89"/>
      <c r="UYV20" s="89"/>
      <c r="UYW20" s="89"/>
      <c r="UYX20" s="89"/>
      <c r="UYY20" s="89"/>
      <c r="UYZ20" s="89"/>
      <c r="UZA20" s="89"/>
      <c r="UZB20" s="89"/>
      <c r="UZC20" s="89"/>
      <c r="UZD20" s="89"/>
      <c r="UZE20" s="89"/>
      <c r="UZF20" s="89"/>
      <c r="UZG20" s="89"/>
      <c r="UZH20" s="89"/>
      <c r="UZI20" s="89"/>
      <c r="UZJ20" s="89"/>
      <c r="UZK20" s="89"/>
      <c r="UZL20" s="89"/>
      <c r="UZM20" s="89"/>
      <c r="UZN20" s="89"/>
      <c r="UZO20" s="89"/>
      <c r="UZP20" s="89"/>
      <c r="UZQ20" s="89"/>
      <c r="UZR20" s="89"/>
      <c r="UZS20" s="89"/>
      <c r="UZV20" s="89"/>
      <c r="UZY20" s="89"/>
      <c r="VAB20" s="89"/>
      <c r="VAE20" s="89"/>
      <c r="VAH20" s="89"/>
      <c r="VAT20" s="89"/>
      <c r="VAW20" s="89"/>
      <c r="VAZ20" s="89"/>
      <c r="VBC20" s="89"/>
      <c r="VBI20" s="89"/>
      <c r="VBL20" s="89"/>
      <c r="VBR20" s="89"/>
      <c r="VBU20" s="89"/>
      <c r="VBX20" s="89"/>
      <c r="VCA20" s="89"/>
      <c r="VCG20" s="89"/>
      <c r="VCJ20" s="89"/>
      <c r="VCP20" s="89"/>
      <c r="VCR20" s="89"/>
      <c r="VCS20" s="89"/>
      <c r="VCU20" s="89"/>
      <c r="VCX20" s="89"/>
      <c r="VDA20" s="89"/>
      <c r="VDL20" s="89"/>
      <c r="VDN20" s="89"/>
      <c r="VDZ20" s="89"/>
      <c r="VEC20" s="89"/>
      <c r="VEK20" s="89"/>
      <c r="VFE20" s="89"/>
      <c r="VFG20" s="89"/>
      <c r="VFH20" s="89"/>
      <c r="VFI20" s="89"/>
      <c r="VFJ20" s="89"/>
      <c r="VFK20" s="89"/>
      <c r="VFL20" s="89"/>
      <c r="VGD20" s="89"/>
      <c r="VGE20" s="89"/>
      <c r="VGH20" s="89"/>
      <c r="VGK20" s="89"/>
      <c r="VGM20" s="89"/>
      <c r="VGO20" s="89"/>
      <c r="VGR20" s="89"/>
      <c r="VGU20" s="89"/>
      <c r="VGX20" s="89"/>
      <c r="VHD20" s="89"/>
      <c r="VHG20" s="89"/>
      <c r="VHJ20" s="89"/>
      <c r="VHO20" s="89"/>
      <c r="VIC20" s="89"/>
      <c r="VID20" s="89"/>
      <c r="VIE20" s="89"/>
      <c r="VIF20" s="89"/>
      <c r="VIG20" s="89"/>
      <c r="VIH20" s="89"/>
      <c r="VII20" s="89"/>
      <c r="VIJ20" s="89"/>
      <c r="VIK20" s="89"/>
      <c r="VIL20" s="89"/>
      <c r="VIM20" s="89"/>
      <c r="VIN20" s="89"/>
      <c r="VIO20" s="89"/>
      <c r="VIP20" s="89"/>
      <c r="VIQ20" s="89"/>
      <c r="VIR20" s="89"/>
      <c r="VIS20" s="89"/>
      <c r="VIT20" s="89"/>
      <c r="VIU20" s="89"/>
      <c r="VIV20" s="89"/>
      <c r="VIW20" s="89"/>
      <c r="VIX20" s="89"/>
      <c r="VIY20" s="89"/>
      <c r="VIZ20" s="89"/>
      <c r="VJA20" s="89"/>
      <c r="VJB20" s="89"/>
      <c r="VJC20" s="89"/>
      <c r="VJD20" s="89"/>
      <c r="VJE20" s="89"/>
      <c r="VJF20" s="89"/>
      <c r="VJG20" s="89"/>
      <c r="VJH20" s="89"/>
      <c r="VJI20" s="89"/>
      <c r="VJJ20" s="89"/>
      <c r="VJK20" s="89"/>
      <c r="VJL20" s="89"/>
      <c r="VJM20" s="89"/>
      <c r="VJN20" s="89"/>
      <c r="VJO20" s="89"/>
      <c r="VJR20" s="89"/>
      <c r="VJU20" s="89"/>
      <c r="VJX20" s="89"/>
      <c r="VKA20" s="89"/>
      <c r="VKD20" s="89"/>
      <c r="VKP20" s="89"/>
      <c r="VKS20" s="89"/>
      <c r="VKV20" s="89"/>
      <c r="VKY20" s="89"/>
      <c r="VLE20" s="89"/>
      <c r="VLH20" s="89"/>
      <c r="VLN20" s="89"/>
      <c r="VLQ20" s="89"/>
      <c r="VLT20" s="89"/>
      <c r="VLW20" s="89"/>
      <c r="VMC20" s="89"/>
      <c r="VMF20" s="89"/>
      <c r="VML20" s="89"/>
      <c r="VMN20" s="89"/>
      <c r="VMO20" s="89"/>
      <c r="VMQ20" s="89"/>
      <c r="VMT20" s="89"/>
      <c r="VMW20" s="89"/>
      <c r="VNH20" s="89"/>
      <c r="VNJ20" s="89"/>
      <c r="VNV20" s="89"/>
      <c r="VNY20" s="89"/>
      <c r="VOG20" s="89"/>
      <c r="VPA20" s="89"/>
      <c r="VPC20" s="89"/>
      <c r="VPD20" s="89"/>
      <c r="VPE20" s="89"/>
      <c r="VPF20" s="89"/>
      <c r="VPG20" s="89"/>
      <c r="VPH20" s="89"/>
      <c r="VPZ20" s="89"/>
      <c r="VQA20" s="89"/>
      <c r="VQD20" s="89"/>
      <c r="VQG20" s="89"/>
      <c r="VQI20" s="89"/>
      <c r="VQK20" s="89"/>
      <c r="VQN20" s="89"/>
      <c r="VQQ20" s="89"/>
      <c r="VQT20" s="89"/>
      <c r="VQZ20" s="89"/>
      <c r="VRC20" s="89"/>
      <c r="VRF20" s="89"/>
      <c r="VRK20" s="89"/>
      <c r="VRY20" s="89"/>
      <c r="VRZ20" s="89"/>
      <c r="VSA20" s="89"/>
      <c r="VSB20" s="89"/>
      <c r="VSC20" s="89"/>
      <c r="VSD20" s="89"/>
      <c r="VSE20" s="89"/>
      <c r="VSF20" s="89"/>
      <c r="VSG20" s="89"/>
      <c r="VSH20" s="89"/>
      <c r="VSI20" s="89"/>
      <c r="VSJ20" s="89"/>
      <c r="VSK20" s="89"/>
      <c r="VSL20" s="89"/>
      <c r="VSM20" s="89"/>
      <c r="VSN20" s="89"/>
      <c r="VSO20" s="89"/>
      <c r="VSP20" s="89"/>
      <c r="VSQ20" s="89"/>
      <c r="VSR20" s="89"/>
      <c r="VSS20" s="89"/>
      <c r="VST20" s="89"/>
      <c r="VSU20" s="89"/>
      <c r="VSV20" s="89"/>
      <c r="VSW20" s="89"/>
      <c r="VSX20" s="89"/>
      <c r="VSY20" s="89"/>
      <c r="VSZ20" s="89"/>
      <c r="VTA20" s="89"/>
      <c r="VTB20" s="89"/>
      <c r="VTC20" s="89"/>
      <c r="VTD20" s="89"/>
      <c r="VTE20" s="89"/>
      <c r="VTF20" s="89"/>
      <c r="VTG20" s="89"/>
      <c r="VTH20" s="89"/>
      <c r="VTI20" s="89"/>
      <c r="VTJ20" s="89"/>
      <c r="VTK20" s="89"/>
      <c r="VTN20" s="89"/>
      <c r="VTQ20" s="89"/>
      <c r="VTT20" s="89"/>
      <c r="VTW20" s="89"/>
      <c r="VTZ20" s="89"/>
      <c r="VUL20" s="89"/>
      <c r="VUO20" s="89"/>
      <c r="VUR20" s="89"/>
      <c r="VUU20" s="89"/>
      <c r="VVA20" s="89"/>
      <c r="VVD20" s="89"/>
      <c r="VVJ20" s="89"/>
      <c r="VVM20" s="89"/>
      <c r="VVP20" s="89"/>
      <c r="VVS20" s="89"/>
      <c r="VVY20" s="89"/>
      <c r="VWB20" s="89"/>
      <c r="VWH20" s="89"/>
      <c r="VWJ20" s="89"/>
      <c r="VWK20" s="89"/>
      <c r="VWM20" s="89"/>
      <c r="VWP20" s="89"/>
      <c r="VWS20" s="89"/>
      <c r="VXD20" s="89"/>
      <c r="VXF20" s="89"/>
      <c r="VXR20" s="89"/>
      <c r="VXU20" s="89"/>
      <c r="VYC20" s="89"/>
      <c r="VYW20" s="89"/>
      <c r="VYY20" s="89"/>
      <c r="VYZ20" s="89"/>
      <c r="VZA20" s="89"/>
      <c r="VZB20" s="89"/>
      <c r="VZC20" s="89"/>
      <c r="VZD20" s="89"/>
      <c r="VZV20" s="89"/>
      <c r="VZW20" s="89"/>
      <c r="VZZ20" s="89"/>
      <c r="WAC20" s="89"/>
      <c r="WAE20" s="89"/>
      <c r="WAG20" s="89"/>
      <c r="WAJ20" s="89"/>
      <c r="WAM20" s="89"/>
      <c r="WAP20" s="89"/>
      <c r="WAV20" s="89"/>
      <c r="WAY20" s="89"/>
      <c r="WBB20" s="89"/>
      <c r="WBG20" s="89"/>
      <c r="WBU20" s="89"/>
      <c r="WBV20" s="89"/>
      <c r="WBW20" s="89"/>
      <c r="WBX20" s="89"/>
      <c r="WBY20" s="89"/>
      <c r="WBZ20" s="89"/>
      <c r="WCA20" s="89"/>
      <c r="WCB20" s="89"/>
      <c r="WCC20" s="89"/>
      <c r="WCD20" s="89"/>
      <c r="WCE20" s="89"/>
      <c r="WCF20" s="89"/>
      <c r="WCG20" s="89"/>
      <c r="WCH20" s="89"/>
      <c r="WCI20" s="89"/>
      <c r="WCJ20" s="89"/>
      <c r="WCK20" s="89"/>
      <c r="WCL20" s="89"/>
      <c r="WCM20" s="89"/>
      <c r="WCN20" s="89"/>
      <c r="WCO20" s="89"/>
      <c r="WCP20" s="89"/>
      <c r="WCQ20" s="89"/>
      <c r="WCR20" s="89"/>
      <c r="WCS20" s="89"/>
      <c r="WCT20" s="89"/>
      <c r="WCU20" s="89"/>
      <c r="WCV20" s="89"/>
      <c r="WCW20" s="89"/>
      <c r="WCX20" s="89"/>
      <c r="WCY20" s="89"/>
      <c r="WCZ20" s="89"/>
      <c r="WDA20" s="89"/>
      <c r="WDB20" s="89"/>
      <c r="WDC20" s="89"/>
      <c r="WDD20" s="89"/>
      <c r="WDE20" s="89"/>
      <c r="WDF20" s="89"/>
      <c r="WDG20" s="89"/>
      <c r="WDJ20" s="89"/>
      <c r="WDM20" s="89"/>
      <c r="WDP20" s="89"/>
      <c r="WDS20" s="89"/>
      <c r="WDV20" s="89"/>
      <c r="WEH20" s="89"/>
      <c r="WEK20" s="89"/>
      <c r="WEN20" s="89"/>
      <c r="WEQ20" s="89"/>
      <c r="WEW20" s="89"/>
      <c r="WEZ20" s="89"/>
      <c r="WFF20" s="89"/>
      <c r="WFI20" s="89"/>
      <c r="WFL20" s="89"/>
      <c r="WFO20" s="89"/>
      <c r="WFU20" s="89"/>
      <c r="WFX20" s="89"/>
      <c r="WGD20" s="89"/>
      <c r="WGF20" s="89"/>
      <c r="WGG20" s="89"/>
      <c r="WGI20" s="89"/>
      <c r="WGL20" s="89"/>
      <c r="WGO20" s="89"/>
      <c r="WGZ20" s="89"/>
      <c r="WHB20" s="89"/>
      <c r="WHN20" s="89"/>
      <c r="WHQ20" s="89"/>
      <c r="WHY20" s="89"/>
      <c r="WIS20" s="89"/>
      <c r="WIU20" s="89"/>
      <c r="WIV20" s="89"/>
      <c r="WIW20" s="89"/>
      <c r="WIX20" s="89"/>
      <c r="WIY20" s="89"/>
      <c r="WIZ20" s="89"/>
      <c r="WJR20" s="89"/>
      <c r="WJS20" s="89"/>
      <c r="WJV20" s="89"/>
      <c r="WJY20" s="89"/>
      <c r="WKA20" s="89"/>
      <c r="WKC20" s="89"/>
      <c r="WKF20" s="89"/>
      <c r="WKI20" s="89"/>
      <c r="WKL20" s="89"/>
      <c r="WKR20" s="89"/>
      <c r="WKU20" s="89"/>
      <c r="WKX20" s="89"/>
      <c r="WLC20" s="89"/>
      <c r="WLQ20" s="89"/>
      <c r="WLR20" s="89"/>
      <c r="WLS20" s="89"/>
      <c r="WLT20" s="89"/>
      <c r="WLU20" s="89"/>
      <c r="WLV20" s="89"/>
      <c r="WLW20" s="89"/>
      <c r="WLX20" s="89"/>
      <c r="WLY20" s="89"/>
      <c r="WLZ20" s="89"/>
      <c r="WMA20" s="89"/>
      <c r="WMB20" s="89"/>
      <c r="WMC20" s="89"/>
      <c r="WMD20" s="89"/>
      <c r="WME20" s="89"/>
      <c r="WMF20" s="89"/>
      <c r="WMG20" s="89"/>
      <c r="WMH20" s="89"/>
      <c r="WMI20" s="89"/>
      <c r="WMJ20" s="89"/>
      <c r="WMK20" s="89"/>
      <c r="WML20" s="89"/>
      <c r="WMM20" s="89"/>
      <c r="WMN20" s="89"/>
      <c r="WMO20" s="89"/>
      <c r="WMP20" s="89"/>
      <c r="WMQ20" s="89"/>
      <c r="WMR20" s="89"/>
      <c r="WMS20" s="89"/>
      <c r="WMT20" s="89"/>
      <c r="WMU20" s="89"/>
      <c r="WMV20" s="89"/>
      <c r="WMW20" s="89"/>
      <c r="WMX20" s="89"/>
      <c r="WMY20" s="89"/>
      <c r="WMZ20" s="89"/>
      <c r="WNA20" s="89"/>
      <c r="WNB20" s="89"/>
      <c r="WNC20" s="89"/>
      <c r="WNF20" s="89"/>
      <c r="WNI20" s="89"/>
      <c r="WNL20" s="89"/>
      <c r="WNO20" s="89"/>
      <c r="WNR20" s="89"/>
      <c r="WOD20" s="89"/>
      <c r="WOG20" s="89"/>
      <c r="WOJ20" s="89"/>
      <c r="WOM20" s="89"/>
      <c r="WOS20" s="89"/>
      <c r="WOV20" s="89"/>
      <c r="WPB20" s="89"/>
      <c r="WPE20" s="89"/>
      <c r="WPH20" s="89"/>
      <c r="WPK20" s="89"/>
      <c r="WPQ20" s="89"/>
      <c r="WPT20" s="89"/>
      <c r="WPZ20" s="89"/>
      <c r="WQB20" s="89"/>
      <c r="WQC20" s="89"/>
      <c r="WQE20" s="89"/>
      <c r="WQH20" s="89"/>
      <c r="WQK20" s="89"/>
      <c r="WQV20" s="89"/>
      <c r="WQX20" s="89"/>
      <c r="WRJ20" s="89"/>
      <c r="WRM20" s="89"/>
      <c r="WRU20" s="89"/>
      <c r="WSO20" s="89"/>
      <c r="WSQ20" s="89"/>
      <c r="WSR20" s="89"/>
      <c r="WSS20" s="89"/>
      <c r="WST20" s="89"/>
      <c r="WSU20" s="89"/>
      <c r="WSV20" s="89"/>
      <c r="WTN20" s="89"/>
      <c r="WTO20" s="89"/>
      <c r="WTR20" s="89"/>
      <c r="WTU20" s="89"/>
      <c r="WTW20" s="89"/>
      <c r="WTY20" s="89"/>
      <c r="WUB20" s="89"/>
      <c r="WUE20" s="89"/>
      <c r="WUH20" s="89"/>
      <c r="WUN20" s="89"/>
      <c r="WUQ20" s="89"/>
      <c r="WUT20" s="89"/>
      <c r="WUY20" s="89"/>
    </row>
    <row r="21" spans="1:1015 1029:2039 2053:3063 3077:4087 4101:5111 5125:6135 6149:7159 7173:8183 8197:9207 9221:10231 10245:11255 11269:12279 12293:13303 13317:14327 14341:15351 15365:16119" s="45" customFormat="1" ht="21.75" hidden="1" customHeight="1">
      <c r="A21" s="4" t="s">
        <v>60</v>
      </c>
      <c r="B21" s="44" t="s">
        <v>328</v>
      </c>
      <c r="C21" s="5"/>
      <c r="D21" s="59"/>
      <c r="E21" s="60"/>
    </row>
    <row r="22" spans="1:1015 1029:2039 2053:3063 3077:4087 4101:5111 5125:6135 6149:7159 7173:8183 8197:9207 9221:10231 10245:11255 11269:12279 12293:13303 13317:14327 14341:15351 15365:16119" s="45" customFormat="1" ht="20.25" hidden="1" customHeight="1">
      <c r="A22" s="4" t="s">
        <v>61</v>
      </c>
      <c r="B22" s="44" t="s">
        <v>325</v>
      </c>
      <c r="C22" s="5"/>
      <c r="D22" s="59"/>
      <c r="E22" s="60"/>
    </row>
    <row r="23" spans="1:1015 1029:2039 2053:3063 3077:4087 4101:5111 5125:6135 6149:7159 7173:8183 8197:9207 9221:10231 10245:11255 11269:12279 12293:13303 13317:14327 14341:15351 15365:16119" s="45" customFormat="1" ht="21.75" customHeight="1">
      <c r="A23" s="8" t="s">
        <v>269</v>
      </c>
      <c r="B23" s="82" t="s">
        <v>325</v>
      </c>
      <c r="C23" s="5">
        <v>7</v>
      </c>
      <c r="D23" s="59">
        <f>_xlfn.IFNA(VLOOKUP(A23,'9.12'!A22:C322,3,),)</f>
        <v>25000</v>
      </c>
      <c r="E23" s="83">
        <f>+D23*C23</f>
        <v>175000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T23" s="89"/>
      <c r="AW23" s="89"/>
      <c r="AZ23" s="89"/>
      <c r="BC23" s="89"/>
      <c r="BF23" s="89"/>
      <c r="BR23" s="89"/>
      <c r="BU23" s="89"/>
      <c r="BX23" s="89"/>
      <c r="CA23" s="89"/>
      <c r="CG23" s="89"/>
      <c r="CJ23" s="89"/>
      <c r="CP23" s="89"/>
      <c r="CS23" s="89"/>
      <c r="CV23" s="89"/>
      <c r="CY23" s="89"/>
      <c r="DE23" s="89"/>
      <c r="DH23" s="89"/>
      <c r="DN23" s="89"/>
      <c r="DP23" s="89"/>
      <c r="DQ23" s="89"/>
      <c r="DS23" s="89"/>
      <c r="DV23" s="89"/>
      <c r="DY23" s="89"/>
      <c r="EJ23" s="89"/>
      <c r="EL23" s="89"/>
      <c r="EX23" s="89"/>
      <c r="FA23" s="89"/>
      <c r="FI23" s="89"/>
      <c r="GC23" s="89"/>
      <c r="GE23" s="89"/>
      <c r="GF23" s="89"/>
      <c r="GG23" s="89"/>
      <c r="GH23" s="89"/>
      <c r="GI23" s="89"/>
      <c r="GJ23" s="89"/>
      <c r="HB23" s="89"/>
      <c r="HC23" s="89"/>
      <c r="HF23" s="89"/>
      <c r="HI23" s="89"/>
      <c r="HK23" s="89"/>
      <c r="HM23" s="89"/>
      <c r="HP23" s="89"/>
      <c r="HS23" s="89"/>
      <c r="HV23" s="89"/>
      <c r="IB23" s="89"/>
      <c r="IE23" s="89"/>
      <c r="IH23" s="89"/>
      <c r="IM23" s="89"/>
      <c r="JA23" s="89"/>
      <c r="JB23" s="89"/>
      <c r="JC23" s="89"/>
      <c r="JD23" s="89"/>
      <c r="JE23" s="89"/>
      <c r="JF23" s="89"/>
      <c r="JG23" s="89"/>
      <c r="JH23" s="89"/>
      <c r="JI23" s="89"/>
      <c r="JJ23" s="89"/>
      <c r="JK23" s="89"/>
      <c r="JL23" s="89"/>
      <c r="JM23" s="89"/>
      <c r="JN23" s="89"/>
      <c r="JO23" s="89"/>
      <c r="JP23" s="89"/>
      <c r="JQ23" s="89"/>
      <c r="JR23" s="89"/>
      <c r="JS23" s="89"/>
      <c r="JT23" s="89"/>
      <c r="JU23" s="89"/>
      <c r="JV23" s="89"/>
      <c r="JW23" s="89"/>
      <c r="JX23" s="89"/>
      <c r="JY23" s="89"/>
      <c r="JZ23" s="89"/>
      <c r="KA23" s="89"/>
      <c r="KB23" s="89"/>
      <c r="KC23" s="89"/>
      <c r="KD23" s="89"/>
      <c r="KE23" s="89"/>
      <c r="KF23" s="89"/>
      <c r="KG23" s="89"/>
      <c r="KH23" s="89"/>
      <c r="KI23" s="89"/>
      <c r="KJ23" s="89"/>
      <c r="KK23" s="89"/>
      <c r="KL23" s="89"/>
      <c r="KM23" s="89"/>
      <c r="KP23" s="89"/>
      <c r="KS23" s="89"/>
      <c r="KV23" s="89"/>
      <c r="KY23" s="89"/>
      <c r="LB23" s="89"/>
      <c r="LN23" s="89"/>
      <c r="LQ23" s="89"/>
      <c r="LT23" s="89"/>
      <c r="LW23" s="89"/>
      <c r="MC23" s="89"/>
      <c r="MF23" s="89"/>
      <c r="ML23" s="89"/>
      <c r="MO23" s="89"/>
      <c r="MR23" s="89"/>
      <c r="MU23" s="89"/>
      <c r="NA23" s="89"/>
      <c r="ND23" s="89"/>
      <c r="NJ23" s="89"/>
      <c r="NL23" s="89"/>
      <c r="NM23" s="89"/>
      <c r="NO23" s="89"/>
      <c r="NR23" s="89"/>
      <c r="NU23" s="89"/>
      <c r="OF23" s="89"/>
      <c r="OH23" s="89"/>
      <c r="OT23" s="89"/>
      <c r="OW23" s="89"/>
      <c r="PE23" s="89"/>
      <c r="PY23" s="89"/>
      <c r="QA23" s="89"/>
      <c r="QB23" s="89"/>
      <c r="QC23" s="89"/>
      <c r="QD23" s="89"/>
      <c r="QE23" s="89"/>
      <c r="QF23" s="89"/>
      <c r="QX23" s="89"/>
      <c r="QY23" s="89"/>
      <c r="RB23" s="89"/>
      <c r="RE23" s="89"/>
      <c r="RG23" s="89"/>
      <c r="RI23" s="89"/>
      <c r="RL23" s="89"/>
      <c r="RO23" s="89"/>
      <c r="RR23" s="89"/>
      <c r="RX23" s="89"/>
      <c r="SA23" s="89"/>
      <c r="SD23" s="89"/>
      <c r="SI23" s="89"/>
      <c r="SW23" s="89"/>
      <c r="SX23" s="89"/>
      <c r="SY23" s="89"/>
      <c r="SZ23" s="89"/>
      <c r="TA23" s="89"/>
      <c r="TB23" s="89"/>
      <c r="TC23" s="89"/>
      <c r="TD23" s="89"/>
      <c r="TE23" s="89"/>
      <c r="TF23" s="89"/>
      <c r="TG23" s="89"/>
      <c r="TH23" s="89"/>
      <c r="TI23" s="89"/>
      <c r="TJ23" s="89"/>
      <c r="TK23" s="89"/>
      <c r="TL23" s="89"/>
      <c r="TM23" s="89"/>
      <c r="TN23" s="89"/>
      <c r="TO23" s="89"/>
      <c r="TP23" s="89"/>
      <c r="TQ23" s="89"/>
      <c r="TR23" s="89"/>
      <c r="TS23" s="89"/>
      <c r="TT23" s="89"/>
      <c r="TU23" s="89"/>
      <c r="TV23" s="89"/>
      <c r="TW23" s="89"/>
      <c r="TX23" s="89"/>
      <c r="TY23" s="89"/>
      <c r="TZ23" s="89"/>
      <c r="UA23" s="89"/>
      <c r="UB23" s="89"/>
      <c r="UC23" s="89"/>
      <c r="UD23" s="89"/>
      <c r="UE23" s="89"/>
      <c r="UF23" s="89"/>
      <c r="UG23" s="89"/>
      <c r="UH23" s="89"/>
      <c r="UI23" s="89"/>
      <c r="UL23" s="89"/>
      <c r="UO23" s="89"/>
      <c r="UR23" s="89"/>
      <c r="UU23" s="89"/>
      <c r="UX23" s="89"/>
      <c r="VJ23" s="89"/>
      <c r="VM23" s="89"/>
      <c r="VP23" s="89"/>
      <c r="VS23" s="89"/>
      <c r="VY23" s="89"/>
      <c r="WB23" s="89"/>
      <c r="WH23" s="89"/>
      <c r="WK23" s="89"/>
      <c r="WN23" s="89"/>
      <c r="WQ23" s="89"/>
      <c r="WW23" s="89"/>
      <c r="WZ23" s="89"/>
      <c r="XF23" s="89"/>
      <c r="XH23" s="89"/>
      <c r="XI23" s="89"/>
      <c r="XK23" s="89"/>
      <c r="XN23" s="89"/>
      <c r="XQ23" s="89"/>
      <c r="YB23" s="89"/>
      <c r="YD23" s="89"/>
      <c r="YP23" s="89"/>
      <c r="YS23" s="89"/>
      <c r="ZA23" s="89"/>
      <c r="ZU23" s="89"/>
      <c r="ZW23" s="89"/>
      <c r="ZX23" s="89"/>
      <c r="ZY23" s="89"/>
      <c r="ZZ23" s="89"/>
      <c r="AAA23" s="89"/>
      <c r="AAB23" s="89"/>
      <c r="AAT23" s="89"/>
      <c r="AAU23" s="89"/>
      <c r="AAX23" s="89"/>
      <c r="ABA23" s="89"/>
      <c r="ABC23" s="89"/>
      <c r="ABE23" s="89"/>
      <c r="ABH23" s="89"/>
      <c r="ABK23" s="89"/>
      <c r="ABN23" s="89"/>
      <c r="ABT23" s="89"/>
      <c r="ABW23" s="89"/>
      <c r="ABZ23" s="89"/>
      <c r="ACE23" s="89"/>
      <c r="ACS23" s="89"/>
      <c r="ACT23" s="89"/>
      <c r="ACU23" s="89"/>
      <c r="ACV23" s="89"/>
      <c r="ACW23" s="89"/>
      <c r="ACX23" s="89"/>
      <c r="ACY23" s="89"/>
      <c r="ACZ23" s="89"/>
      <c r="ADA23" s="89"/>
      <c r="ADB23" s="89"/>
      <c r="ADC23" s="89"/>
      <c r="ADD23" s="89"/>
      <c r="ADE23" s="89"/>
      <c r="ADF23" s="89"/>
      <c r="ADG23" s="89"/>
      <c r="ADH23" s="89"/>
      <c r="ADI23" s="89"/>
      <c r="ADJ23" s="89"/>
      <c r="ADK23" s="89"/>
      <c r="ADL23" s="89"/>
      <c r="ADM23" s="89"/>
      <c r="ADN23" s="89"/>
      <c r="ADO23" s="89"/>
      <c r="ADP23" s="89"/>
      <c r="ADQ23" s="89"/>
      <c r="ADR23" s="89"/>
      <c r="ADS23" s="89"/>
      <c r="ADT23" s="89"/>
      <c r="ADU23" s="89"/>
      <c r="ADV23" s="89"/>
      <c r="ADW23" s="89"/>
      <c r="ADX23" s="89"/>
      <c r="ADY23" s="89"/>
      <c r="ADZ23" s="89"/>
      <c r="AEA23" s="89"/>
      <c r="AEB23" s="89"/>
      <c r="AEC23" s="89"/>
      <c r="AED23" s="89"/>
      <c r="AEE23" s="89"/>
      <c r="AEH23" s="89"/>
      <c r="AEK23" s="89"/>
      <c r="AEN23" s="89"/>
      <c r="AEQ23" s="89"/>
      <c r="AET23" s="89"/>
      <c r="AFF23" s="89"/>
      <c r="AFI23" s="89"/>
      <c r="AFL23" s="89"/>
      <c r="AFO23" s="89"/>
      <c r="AFU23" s="89"/>
      <c r="AFX23" s="89"/>
      <c r="AGD23" s="89"/>
      <c r="AGG23" s="89"/>
      <c r="AGJ23" s="89"/>
      <c r="AGM23" s="89"/>
      <c r="AGS23" s="89"/>
      <c r="AGV23" s="89"/>
      <c r="AHB23" s="89"/>
      <c r="AHD23" s="89"/>
      <c r="AHE23" s="89"/>
      <c r="AHG23" s="89"/>
      <c r="AHJ23" s="89"/>
      <c r="AHM23" s="89"/>
      <c r="AHX23" s="89"/>
      <c r="AHZ23" s="89"/>
      <c r="AIL23" s="89"/>
      <c r="AIO23" s="89"/>
      <c r="AIW23" s="89"/>
      <c r="AJQ23" s="89"/>
      <c r="AJS23" s="89"/>
      <c r="AJT23" s="89"/>
      <c r="AJU23" s="89"/>
      <c r="AJV23" s="89"/>
      <c r="AJW23" s="89"/>
      <c r="AJX23" s="89"/>
      <c r="AKP23" s="89"/>
      <c r="AKQ23" s="89"/>
      <c r="AKT23" s="89"/>
      <c r="AKW23" s="89"/>
      <c r="AKY23" s="89"/>
      <c r="ALA23" s="89"/>
      <c r="ALD23" s="89"/>
      <c r="ALG23" s="89"/>
      <c r="ALJ23" s="89"/>
      <c r="ALP23" s="89"/>
      <c r="ALS23" s="89"/>
      <c r="ALV23" s="89"/>
      <c r="AMA23" s="89"/>
      <c r="AMO23" s="89"/>
      <c r="AMP23" s="89"/>
      <c r="AMQ23" s="89"/>
      <c r="AMR23" s="89"/>
      <c r="AMS23" s="89"/>
      <c r="AMT23" s="89"/>
      <c r="AMU23" s="89"/>
      <c r="AMV23" s="89"/>
      <c r="AMW23" s="89"/>
      <c r="AMX23" s="89"/>
      <c r="AMY23" s="89"/>
      <c r="AMZ23" s="89"/>
      <c r="ANA23" s="89"/>
      <c r="ANB23" s="89"/>
      <c r="ANC23" s="89"/>
      <c r="AND23" s="89"/>
      <c r="ANE23" s="89"/>
      <c r="ANF23" s="89"/>
      <c r="ANG23" s="89"/>
      <c r="ANH23" s="89"/>
      <c r="ANI23" s="89"/>
      <c r="ANJ23" s="89"/>
      <c r="ANK23" s="89"/>
      <c r="ANL23" s="89"/>
      <c r="ANM23" s="89"/>
      <c r="ANN23" s="89"/>
      <c r="ANO23" s="89"/>
      <c r="ANP23" s="89"/>
      <c r="ANQ23" s="89"/>
      <c r="ANR23" s="89"/>
      <c r="ANS23" s="89"/>
      <c r="ANT23" s="89"/>
      <c r="ANU23" s="89"/>
      <c r="ANV23" s="89"/>
      <c r="ANW23" s="89"/>
      <c r="ANX23" s="89"/>
      <c r="ANY23" s="89"/>
      <c r="ANZ23" s="89"/>
      <c r="AOA23" s="89"/>
      <c r="AOD23" s="89"/>
      <c r="AOG23" s="89"/>
      <c r="AOJ23" s="89"/>
      <c r="AOM23" s="89"/>
      <c r="AOP23" s="89"/>
      <c r="APB23" s="89"/>
      <c r="APE23" s="89"/>
      <c r="APH23" s="89"/>
      <c r="APK23" s="89"/>
      <c r="APQ23" s="89"/>
      <c r="APT23" s="89"/>
      <c r="APZ23" s="89"/>
      <c r="AQC23" s="89"/>
      <c r="AQF23" s="89"/>
      <c r="AQI23" s="89"/>
      <c r="AQO23" s="89"/>
      <c r="AQR23" s="89"/>
      <c r="AQX23" s="89"/>
      <c r="AQZ23" s="89"/>
      <c r="ARA23" s="89"/>
      <c r="ARC23" s="89"/>
      <c r="ARF23" s="89"/>
      <c r="ARI23" s="89"/>
      <c r="ART23" s="89"/>
      <c r="ARV23" s="89"/>
      <c r="ASH23" s="89"/>
      <c r="ASK23" s="89"/>
      <c r="ASS23" s="89"/>
      <c r="ATM23" s="89"/>
      <c r="ATO23" s="89"/>
      <c r="ATP23" s="89"/>
      <c r="ATQ23" s="89"/>
      <c r="ATR23" s="89"/>
      <c r="ATS23" s="89"/>
      <c r="ATT23" s="89"/>
      <c r="AUL23" s="89"/>
      <c r="AUM23" s="89"/>
      <c r="AUP23" s="89"/>
      <c r="AUS23" s="89"/>
      <c r="AUU23" s="89"/>
      <c r="AUW23" s="89"/>
      <c r="AUZ23" s="89"/>
      <c r="AVC23" s="89"/>
      <c r="AVF23" s="89"/>
      <c r="AVL23" s="89"/>
      <c r="AVO23" s="89"/>
      <c r="AVR23" s="89"/>
      <c r="AVW23" s="89"/>
      <c r="AWK23" s="89"/>
      <c r="AWL23" s="89"/>
      <c r="AWM23" s="89"/>
      <c r="AWN23" s="89"/>
      <c r="AWO23" s="89"/>
      <c r="AWP23" s="89"/>
      <c r="AWQ23" s="89"/>
      <c r="AWR23" s="89"/>
      <c r="AWS23" s="89"/>
      <c r="AWT23" s="89"/>
      <c r="AWU23" s="89"/>
      <c r="AWV23" s="89"/>
      <c r="AWW23" s="89"/>
      <c r="AWX23" s="89"/>
      <c r="AWY23" s="89"/>
      <c r="AWZ23" s="89"/>
      <c r="AXA23" s="89"/>
      <c r="AXB23" s="89"/>
      <c r="AXC23" s="89"/>
      <c r="AXD23" s="89"/>
      <c r="AXE23" s="89"/>
      <c r="AXF23" s="89"/>
      <c r="AXG23" s="89"/>
      <c r="AXH23" s="89"/>
      <c r="AXI23" s="89"/>
      <c r="AXJ23" s="89"/>
      <c r="AXK23" s="89"/>
      <c r="AXL23" s="89"/>
      <c r="AXM23" s="89"/>
      <c r="AXN23" s="89"/>
      <c r="AXO23" s="89"/>
      <c r="AXP23" s="89"/>
      <c r="AXQ23" s="89"/>
      <c r="AXR23" s="89"/>
      <c r="AXS23" s="89"/>
      <c r="AXT23" s="89"/>
      <c r="AXU23" s="89"/>
      <c r="AXV23" s="89"/>
      <c r="AXW23" s="89"/>
      <c r="AXZ23" s="89"/>
      <c r="AYC23" s="89"/>
      <c r="AYF23" s="89"/>
      <c r="AYI23" s="89"/>
      <c r="AYL23" s="89"/>
      <c r="AYX23" s="89"/>
      <c r="AZA23" s="89"/>
      <c r="AZD23" s="89"/>
      <c r="AZG23" s="89"/>
      <c r="AZM23" s="89"/>
      <c r="AZP23" s="89"/>
      <c r="AZV23" s="89"/>
      <c r="AZY23" s="89"/>
      <c r="BAB23" s="89"/>
      <c r="BAE23" s="89"/>
      <c r="BAK23" s="89"/>
      <c r="BAN23" s="89"/>
      <c r="BAT23" s="89"/>
      <c r="BAV23" s="89"/>
      <c r="BAW23" s="89"/>
      <c r="BAY23" s="89"/>
      <c r="BBB23" s="89"/>
      <c r="BBE23" s="89"/>
      <c r="BBP23" s="89"/>
      <c r="BBR23" s="89"/>
      <c r="BCD23" s="89"/>
      <c r="BCG23" s="89"/>
      <c r="BCO23" s="89"/>
      <c r="BDI23" s="89"/>
      <c r="BDK23" s="89"/>
      <c r="BDL23" s="89"/>
      <c r="BDM23" s="89"/>
      <c r="BDN23" s="89"/>
      <c r="BDO23" s="89"/>
      <c r="BDP23" s="89"/>
      <c r="BEH23" s="89"/>
      <c r="BEI23" s="89"/>
      <c r="BEL23" s="89"/>
      <c r="BEO23" s="89"/>
      <c r="BEQ23" s="89"/>
      <c r="BES23" s="89"/>
      <c r="BEV23" s="89"/>
      <c r="BEY23" s="89"/>
      <c r="BFB23" s="89"/>
      <c r="BFH23" s="89"/>
      <c r="BFK23" s="89"/>
      <c r="BFN23" s="89"/>
      <c r="BFS23" s="89"/>
      <c r="BGG23" s="89"/>
      <c r="BGH23" s="89"/>
      <c r="BGI23" s="89"/>
      <c r="BGJ23" s="89"/>
      <c r="BGK23" s="89"/>
      <c r="BGL23" s="89"/>
      <c r="BGM23" s="89"/>
      <c r="BGN23" s="89"/>
      <c r="BGO23" s="89"/>
      <c r="BGP23" s="89"/>
      <c r="BGQ23" s="89"/>
      <c r="BGR23" s="89"/>
      <c r="BGS23" s="89"/>
      <c r="BGT23" s="89"/>
      <c r="BGU23" s="89"/>
      <c r="BGV23" s="89"/>
      <c r="BGW23" s="89"/>
      <c r="BGX23" s="89"/>
      <c r="BGY23" s="89"/>
      <c r="BGZ23" s="89"/>
      <c r="BHA23" s="89"/>
      <c r="BHB23" s="89"/>
      <c r="BHC23" s="89"/>
      <c r="BHD23" s="89"/>
      <c r="BHE23" s="89"/>
      <c r="BHF23" s="89"/>
      <c r="BHG23" s="89"/>
      <c r="BHH23" s="89"/>
      <c r="BHI23" s="89"/>
      <c r="BHJ23" s="89"/>
      <c r="BHK23" s="89"/>
      <c r="BHL23" s="89"/>
      <c r="BHM23" s="89"/>
      <c r="BHN23" s="89"/>
      <c r="BHO23" s="89"/>
      <c r="BHP23" s="89"/>
      <c r="BHQ23" s="89"/>
      <c r="BHR23" s="89"/>
      <c r="BHS23" s="89"/>
      <c r="BHV23" s="89"/>
      <c r="BHY23" s="89"/>
      <c r="BIB23" s="89"/>
      <c r="BIE23" s="89"/>
      <c r="BIH23" s="89"/>
      <c r="BIT23" s="89"/>
      <c r="BIW23" s="89"/>
      <c r="BIZ23" s="89"/>
      <c r="BJC23" s="89"/>
      <c r="BJI23" s="89"/>
      <c r="BJL23" s="89"/>
      <c r="BJR23" s="89"/>
      <c r="BJU23" s="89"/>
      <c r="BJX23" s="89"/>
      <c r="BKA23" s="89"/>
      <c r="BKG23" s="89"/>
      <c r="BKJ23" s="89"/>
      <c r="BKP23" s="89"/>
      <c r="BKR23" s="89"/>
      <c r="BKS23" s="89"/>
      <c r="BKU23" s="89"/>
      <c r="BKX23" s="89"/>
      <c r="BLA23" s="89"/>
      <c r="BLL23" s="89"/>
      <c r="BLN23" s="89"/>
      <c r="BLZ23" s="89"/>
      <c r="BMC23" s="89"/>
      <c r="BMK23" s="89"/>
      <c r="BNE23" s="89"/>
      <c r="BNG23" s="89"/>
      <c r="BNH23" s="89"/>
      <c r="BNI23" s="89"/>
      <c r="BNJ23" s="89"/>
      <c r="BNK23" s="89"/>
      <c r="BNL23" s="89"/>
      <c r="BOD23" s="89"/>
      <c r="BOE23" s="89"/>
      <c r="BOH23" s="89"/>
      <c r="BOK23" s="89"/>
      <c r="BOM23" s="89"/>
      <c r="BOO23" s="89"/>
      <c r="BOR23" s="89"/>
      <c r="BOU23" s="89"/>
      <c r="BOX23" s="89"/>
      <c r="BPD23" s="89"/>
      <c r="BPG23" s="89"/>
      <c r="BPJ23" s="89"/>
      <c r="BPO23" s="89"/>
      <c r="BQC23" s="89"/>
      <c r="BQD23" s="89"/>
      <c r="BQE23" s="89"/>
      <c r="BQF23" s="89"/>
      <c r="BQG23" s="89"/>
      <c r="BQH23" s="89"/>
      <c r="BQI23" s="89"/>
      <c r="BQJ23" s="89"/>
      <c r="BQK23" s="89"/>
      <c r="BQL23" s="89"/>
      <c r="BQM23" s="89"/>
      <c r="BQN23" s="89"/>
      <c r="BQO23" s="89"/>
      <c r="BQP23" s="89"/>
      <c r="BQQ23" s="89"/>
      <c r="BQR23" s="89"/>
      <c r="BQS23" s="89"/>
      <c r="BQT23" s="89"/>
      <c r="BQU23" s="89"/>
      <c r="BQV23" s="89"/>
      <c r="BQW23" s="89"/>
      <c r="BQX23" s="89"/>
      <c r="BQY23" s="89"/>
      <c r="BQZ23" s="89"/>
      <c r="BRA23" s="89"/>
      <c r="BRB23" s="89"/>
      <c r="BRC23" s="89"/>
      <c r="BRD23" s="89"/>
      <c r="BRE23" s="89"/>
      <c r="BRF23" s="89"/>
      <c r="BRG23" s="89"/>
      <c r="BRH23" s="89"/>
      <c r="BRI23" s="89"/>
      <c r="BRJ23" s="89"/>
      <c r="BRK23" s="89"/>
      <c r="BRL23" s="89"/>
      <c r="BRM23" s="89"/>
      <c r="BRN23" s="89"/>
      <c r="BRO23" s="89"/>
      <c r="BRR23" s="89"/>
      <c r="BRU23" s="89"/>
      <c r="BRX23" s="89"/>
      <c r="BSA23" s="89"/>
      <c r="BSD23" s="89"/>
      <c r="BSP23" s="89"/>
      <c r="BSS23" s="89"/>
      <c r="BSV23" s="89"/>
      <c r="BSY23" s="89"/>
      <c r="BTE23" s="89"/>
      <c r="BTH23" s="89"/>
      <c r="BTN23" s="89"/>
      <c r="BTQ23" s="89"/>
      <c r="BTT23" s="89"/>
      <c r="BTW23" s="89"/>
      <c r="BUC23" s="89"/>
      <c r="BUF23" s="89"/>
      <c r="BUL23" s="89"/>
      <c r="BUN23" s="89"/>
      <c r="BUO23" s="89"/>
      <c r="BUQ23" s="89"/>
      <c r="BUT23" s="89"/>
      <c r="BUW23" s="89"/>
      <c r="BVH23" s="89"/>
      <c r="BVJ23" s="89"/>
      <c r="BVV23" s="89"/>
      <c r="BVY23" s="89"/>
      <c r="BWG23" s="89"/>
      <c r="BXA23" s="89"/>
      <c r="BXC23" s="89"/>
      <c r="BXD23" s="89"/>
      <c r="BXE23" s="89"/>
      <c r="BXF23" s="89"/>
      <c r="BXG23" s="89"/>
      <c r="BXH23" s="89"/>
      <c r="BXZ23" s="89"/>
      <c r="BYA23" s="89"/>
      <c r="BYD23" s="89"/>
      <c r="BYG23" s="89"/>
      <c r="BYI23" s="89"/>
      <c r="BYK23" s="89"/>
      <c r="BYN23" s="89"/>
      <c r="BYQ23" s="89"/>
      <c r="BYT23" s="89"/>
      <c r="BYZ23" s="89"/>
      <c r="BZC23" s="89"/>
      <c r="BZF23" s="89"/>
      <c r="BZK23" s="89"/>
      <c r="BZY23" s="89"/>
      <c r="BZZ23" s="89"/>
      <c r="CAA23" s="89"/>
      <c r="CAB23" s="89"/>
      <c r="CAC23" s="89"/>
      <c r="CAD23" s="89"/>
      <c r="CAE23" s="89"/>
      <c r="CAF23" s="89"/>
      <c r="CAG23" s="89"/>
      <c r="CAH23" s="89"/>
      <c r="CAI23" s="89"/>
      <c r="CAJ23" s="89"/>
      <c r="CAK23" s="89"/>
      <c r="CAL23" s="89"/>
      <c r="CAM23" s="89"/>
      <c r="CAN23" s="89"/>
      <c r="CAO23" s="89"/>
      <c r="CAP23" s="89"/>
      <c r="CAQ23" s="89"/>
      <c r="CAR23" s="89"/>
      <c r="CAS23" s="89"/>
      <c r="CAT23" s="89"/>
      <c r="CAU23" s="89"/>
      <c r="CAV23" s="89"/>
      <c r="CAW23" s="89"/>
      <c r="CAX23" s="89"/>
      <c r="CAY23" s="89"/>
      <c r="CAZ23" s="89"/>
      <c r="CBA23" s="89"/>
      <c r="CBB23" s="89"/>
      <c r="CBC23" s="89"/>
      <c r="CBD23" s="89"/>
      <c r="CBE23" s="89"/>
      <c r="CBF23" s="89"/>
      <c r="CBG23" s="89"/>
      <c r="CBH23" s="89"/>
      <c r="CBI23" s="89"/>
      <c r="CBJ23" s="89"/>
      <c r="CBK23" s="89"/>
      <c r="CBN23" s="89"/>
      <c r="CBQ23" s="89"/>
      <c r="CBT23" s="89"/>
      <c r="CBW23" s="89"/>
      <c r="CBZ23" s="89"/>
      <c r="CCL23" s="89"/>
      <c r="CCO23" s="89"/>
      <c r="CCR23" s="89"/>
      <c r="CCU23" s="89"/>
      <c r="CDA23" s="89"/>
      <c r="CDD23" s="89"/>
      <c r="CDJ23" s="89"/>
      <c r="CDM23" s="89"/>
      <c r="CDP23" s="89"/>
      <c r="CDS23" s="89"/>
      <c r="CDY23" s="89"/>
      <c r="CEB23" s="89"/>
      <c r="CEH23" s="89"/>
      <c r="CEJ23" s="89"/>
      <c r="CEK23" s="89"/>
      <c r="CEM23" s="89"/>
      <c r="CEP23" s="89"/>
      <c r="CES23" s="89"/>
      <c r="CFD23" s="89"/>
      <c r="CFF23" s="89"/>
      <c r="CFR23" s="89"/>
      <c r="CFU23" s="89"/>
      <c r="CGC23" s="89"/>
      <c r="CGW23" s="89"/>
      <c r="CGY23" s="89"/>
      <c r="CGZ23" s="89"/>
      <c r="CHA23" s="89"/>
      <c r="CHB23" s="89"/>
      <c r="CHC23" s="89"/>
      <c r="CHD23" s="89"/>
      <c r="CHV23" s="89"/>
      <c r="CHW23" s="89"/>
      <c r="CHZ23" s="89"/>
      <c r="CIC23" s="89"/>
      <c r="CIE23" s="89"/>
      <c r="CIG23" s="89"/>
      <c r="CIJ23" s="89"/>
      <c r="CIM23" s="89"/>
      <c r="CIP23" s="89"/>
      <c r="CIV23" s="89"/>
      <c r="CIY23" s="89"/>
      <c r="CJB23" s="89"/>
      <c r="CJG23" s="89"/>
      <c r="CJU23" s="89"/>
      <c r="CJV23" s="89"/>
      <c r="CJW23" s="89"/>
      <c r="CJX23" s="89"/>
      <c r="CJY23" s="89"/>
      <c r="CJZ23" s="89"/>
      <c r="CKA23" s="89"/>
      <c r="CKB23" s="89"/>
      <c r="CKC23" s="89"/>
      <c r="CKD23" s="89"/>
      <c r="CKE23" s="89"/>
      <c r="CKF23" s="89"/>
      <c r="CKG23" s="89"/>
      <c r="CKH23" s="89"/>
      <c r="CKI23" s="89"/>
      <c r="CKJ23" s="89"/>
      <c r="CKK23" s="89"/>
      <c r="CKL23" s="89"/>
      <c r="CKM23" s="89"/>
      <c r="CKN23" s="89"/>
      <c r="CKO23" s="89"/>
      <c r="CKP23" s="89"/>
      <c r="CKQ23" s="89"/>
      <c r="CKR23" s="89"/>
      <c r="CKS23" s="89"/>
      <c r="CKT23" s="89"/>
      <c r="CKU23" s="89"/>
      <c r="CKV23" s="89"/>
      <c r="CKW23" s="89"/>
      <c r="CKX23" s="89"/>
      <c r="CKY23" s="89"/>
      <c r="CKZ23" s="89"/>
      <c r="CLA23" s="89"/>
      <c r="CLB23" s="89"/>
      <c r="CLC23" s="89"/>
      <c r="CLD23" s="89"/>
      <c r="CLE23" s="89"/>
      <c r="CLF23" s="89"/>
      <c r="CLG23" s="89"/>
      <c r="CLJ23" s="89"/>
      <c r="CLM23" s="89"/>
      <c r="CLP23" s="89"/>
      <c r="CLS23" s="89"/>
      <c r="CLV23" s="89"/>
      <c r="CMH23" s="89"/>
      <c r="CMK23" s="89"/>
      <c r="CMN23" s="89"/>
      <c r="CMQ23" s="89"/>
      <c r="CMW23" s="89"/>
      <c r="CMZ23" s="89"/>
      <c r="CNF23" s="89"/>
      <c r="CNI23" s="89"/>
      <c r="CNL23" s="89"/>
      <c r="CNO23" s="89"/>
      <c r="CNU23" s="89"/>
      <c r="CNX23" s="89"/>
      <c r="COD23" s="89"/>
      <c r="COF23" s="89"/>
      <c r="COG23" s="89"/>
      <c r="COI23" s="89"/>
      <c r="COL23" s="89"/>
      <c r="COO23" s="89"/>
      <c r="COZ23" s="89"/>
      <c r="CPB23" s="89"/>
      <c r="CPN23" s="89"/>
      <c r="CPQ23" s="89"/>
      <c r="CPY23" s="89"/>
      <c r="CQS23" s="89"/>
      <c r="CQU23" s="89"/>
      <c r="CQV23" s="89"/>
      <c r="CQW23" s="89"/>
      <c r="CQX23" s="89"/>
      <c r="CQY23" s="89"/>
      <c r="CQZ23" s="89"/>
      <c r="CRR23" s="89"/>
      <c r="CRS23" s="89"/>
      <c r="CRV23" s="89"/>
      <c r="CRY23" s="89"/>
      <c r="CSA23" s="89"/>
      <c r="CSC23" s="89"/>
      <c r="CSF23" s="89"/>
      <c r="CSI23" s="89"/>
      <c r="CSL23" s="89"/>
      <c r="CSR23" s="89"/>
      <c r="CSU23" s="89"/>
      <c r="CSX23" s="89"/>
      <c r="CTC23" s="89"/>
      <c r="CTQ23" s="89"/>
      <c r="CTR23" s="89"/>
      <c r="CTS23" s="89"/>
      <c r="CTT23" s="89"/>
      <c r="CTU23" s="89"/>
      <c r="CTV23" s="89"/>
      <c r="CTW23" s="89"/>
      <c r="CTX23" s="89"/>
      <c r="CTY23" s="89"/>
      <c r="CTZ23" s="89"/>
      <c r="CUA23" s="89"/>
      <c r="CUB23" s="89"/>
      <c r="CUC23" s="89"/>
      <c r="CUD23" s="89"/>
      <c r="CUE23" s="89"/>
      <c r="CUF23" s="89"/>
      <c r="CUG23" s="89"/>
      <c r="CUH23" s="89"/>
      <c r="CUI23" s="89"/>
      <c r="CUJ23" s="89"/>
      <c r="CUK23" s="89"/>
      <c r="CUL23" s="89"/>
      <c r="CUM23" s="89"/>
      <c r="CUN23" s="89"/>
      <c r="CUO23" s="89"/>
      <c r="CUP23" s="89"/>
      <c r="CUQ23" s="89"/>
      <c r="CUR23" s="89"/>
      <c r="CUS23" s="89"/>
      <c r="CUT23" s="89"/>
      <c r="CUU23" s="89"/>
      <c r="CUV23" s="89"/>
      <c r="CUW23" s="89"/>
      <c r="CUX23" s="89"/>
      <c r="CUY23" s="89"/>
      <c r="CUZ23" s="89"/>
      <c r="CVA23" s="89"/>
      <c r="CVB23" s="89"/>
      <c r="CVC23" s="89"/>
      <c r="CVF23" s="89"/>
      <c r="CVI23" s="89"/>
      <c r="CVL23" s="89"/>
      <c r="CVO23" s="89"/>
      <c r="CVR23" s="89"/>
      <c r="CWD23" s="89"/>
      <c r="CWG23" s="89"/>
      <c r="CWJ23" s="89"/>
      <c r="CWM23" s="89"/>
      <c r="CWS23" s="89"/>
      <c r="CWV23" s="89"/>
      <c r="CXB23" s="89"/>
      <c r="CXE23" s="89"/>
      <c r="CXH23" s="89"/>
      <c r="CXK23" s="89"/>
      <c r="CXQ23" s="89"/>
      <c r="CXT23" s="89"/>
      <c r="CXZ23" s="89"/>
      <c r="CYB23" s="89"/>
      <c r="CYC23" s="89"/>
      <c r="CYE23" s="89"/>
      <c r="CYH23" s="89"/>
      <c r="CYK23" s="89"/>
      <c r="CYV23" s="89"/>
      <c r="CYX23" s="89"/>
      <c r="CZJ23" s="89"/>
      <c r="CZM23" s="89"/>
      <c r="CZU23" s="89"/>
      <c r="DAO23" s="89"/>
      <c r="DAQ23" s="89"/>
      <c r="DAR23" s="89"/>
      <c r="DAS23" s="89"/>
      <c r="DAT23" s="89"/>
      <c r="DAU23" s="89"/>
      <c r="DAV23" s="89"/>
      <c r="DBN23" s="89"/>
      <c r="DBO23" s="89"/>
      <c r="DBR23" s="89"/>
      <c r="DBU23" s="89"/>
      <c r="DBW23" s="89"/>
      <c r="DBY23" s="89"/>
      <c r="DCB23" s="89"/>
      <c r="DCE23" s="89"/>
      <c r="DCH23" s="89"/>
      <c r="DCN23" s="89"/>
      <c r="DCQ23" s="89"/>
      <c r="DCT23" s="89"/>
      <c r="DCY23" s="89"/>
      <c r="DDM23" s="89"/>
      <c r="DDN23" s="89"/>
      <c r="DDO23" s="89"/>
      <c r="DDP23" s="89"/>
      <c r="DDQ23" s="89"/>
      <c r="DDR23" s="89"/>
      <c r="DDS23" s="89"/>
      <c r="DDT23" s="89"/>
      <c r="DDU23" s="89"/>
      <c r="DDV23" s="89"/>
      <c r="DDW23" s="89"/>
      <c r="DDX23" s="89"/>
      <c r="DDY23" s="89"/>
      <c r="DDZ23" s="89"/>
      <c r="DEA23" s="89"/>
      <c r="DEB23" s="89"/>
      <c r="DEC23" s="89"/>
      <c r="DED23" s="89"/>
      <c r="DEE23" s="89"/>
      <c r="DEF23" s="89"/>
      <c r="DEG23" s="89"/>
      <c r="DEH23" s="89"/>
      <c r="DEI23" s="89"/>
      <c r="DEJ23" s="89"/>
      <c r="DEK23" s="89"/>
      <c r="DEL23" s="89"/>
      <c r="DEM23" s="89"/>
      <c r="DEN23" s="89"/>
      <c r="DEO23" s="89"/>
      <c r="DEP23" s="89"/>
      <c r="DEQ23" s="89"/>
      <c r="DER23" s="89"/>
      <c r="DES23" s="89"/>
      <c r="DET23" s="89"/>
      <c r="DEU23" s="89"/>
      <c r="DEV23" s="89"/>
      <c r="DEW23" s="89"/>
      <c r="DEX23" s="89"/>
      <c r="DEY23" s="89"/>
      <c r="DFB23" s="89"/>
      <c r="DFE23" s="89"/>
      <c r="DFH23" s="89"/>
      <c r="DFK23" s="89"/>
      <c r="DFN23" s="89"/>
      <c r="DFZ23" s="89"/>
      <c r="DGC23" s="89"/>
      <c r="DGF23" s="89"/>
      <c r="DGI23" s="89"/>
      <c r="DGO23" s="89"/>
      <c r="DGR23" s="89"/>
      <c r="DGX23" s="89"/>
      <c r="DHA23" s="89"/>
      <c r="DHD23" s="89"/>
      <c r="DHG23" s="89"/>
      <c r="DHM23" s="89"/>
      <c r="DHP23" s="89"/>
      <c r="DHV23" s="89"/>
      <c r="DHX23" s="89"/>
      <c r="DHY23" s="89"/>
      <c r="DIA23" s="89"/>
      <c r="DID23" s="89"/>
      <c r="DIG23" s="89"/>
      <c r="DIR23" s="89"/>
      <c r="DIT23" s="89"/>
      <c r="DJF23" s="89"/>
      <c r="DJI23" s="89"/>
      <c r="DJQ23" s="89"/>
      <c r="DKK23" s="89"/>
      <c r="DKM23" s="89"/>
      <c r="DKN23" s="89"/>
      <c r="DKO23" s="89"/>
      <c r="DKP23" s="89"/>
      <c r="DKQ23" s="89"/>
      <c r="DKR23" s="89"/>
      <c r="DLJ23" s="89"/>
      <c r="DLK23" s="89"/>
      <c r="DLN23" s="89"/>
      <c r="DLQ23" s="89"/>
      <c r="DLS23" s="89"/>
      <c r="DLU23" s="89"/>
      <c r="DLX23" s="89"/>
      <c r="DMA23" s="89"/>
      <c r="DMD23" s="89"/>
      <c r="DMJ23" s="89"/>
      <c r="DMM23" s="89"/>
      <c r="DMP23" s="89"/>
      <c r="DMU23" s="89"/>
      <c r="DNI23" s="89"/>
      <c r="DNJ23" s="89"/>
      <c r="DNK23" s="89"/>
      <c r="DNL23" s="89"/>
      <c r="DNM23" s="89"/>
      <c r="DNN23" s="89"/>
      <c r="DNO23" s="89"/>
      <c r="DNP23" s="89"/>
      <c r="DNQ23" s="89"/>
      <c r="DNR23" s="89"/>
      <c r="DNS23" s="89"/>
      <c r="DNT23" s="89"/>
      <c r="DNU23" s="89"/>
      <c r="DNV23" s="89"/>
      <c r="DNW23" s="89"/>
      <c r="DNX23" s="89"/>
      <c r="DNY23" s="89"/>
      <c r="DNZ23" s="89"/>
      <c r="DOA23" s="89"/>
      <c r="DOB23" s="89"/>
      <c r="DOC23" s="89"/>
      <c r="DOD23" s="89"/>
      <c r="DOE23" s="89"/>
      <c r="DOF23" s="89"/>
      <c r="DOG23" s="89"/>
      <c r="DOH23" s="89"/>
      <c r="DOI23" s="89"/>
      <c r="DOJ23" s="89"/>
      <c r="DOK23" s="89"/>
      <c r="DOL23" s="89"/>
      <c r="DOM23" s="89"/>
      <c r="DON23" s="89"/>
      <c r="DOO23" s="89"/>
      <c r="DOP23" s="89"/>
      <c r="DOQ23" s="89"/>
      <c r="DOR23" s="89"/>
      <c r="DOS23" s="89"/>
      <c r="DOT23" s="89"/>
      <c r="DOU23" s="89"/>
      <c r="DOX23" s="89"/>
      <c r="DPA23" s="89"/>
      <c r="DPD23" s="89"/>
      <c r="DPG23" s="89"/>
      <c r="DPJ23" s="89"/>
      <c r="DPV23" s="89"/>
      <c r="DPY23" s="89"/>
      <c r="DQB23" s="89"/>
      <c r="DQE23" s="89"/>
      <c r="DQK23" s="89"/>
      <c r="DQN23" s="89"/>
      <c r="DQT23" s="89"/>
      <c r="DQW23" s="89"/>
      <c r="DQZ23" s="89"/>
      <c r="DRC23" s="89"/>
      <c r="DRI23" s="89"/>
      <c r="DRL23" s="89"/>
      <c r="DRR23" s="89"/>
      <c r="DRT23" s="89"/>
      <c r="DRU23" s="89"/>
      <c r="DRW23" s="89"/>
      <c r="DRZ23" s="89"/>
      <c r="DSC23" s="89"/>
      <c r="DSN23" s="89"/>
      <c r="DSP23" s="89"/>
      <c r="DTB23" s="89"/>
      <c r="DTE23" s="89"/>
      <c r="DTM23" s="89"/>
      <c r="DUG23" s="89"/>
      <c r="DUI23" s="89"/>
      <c r="DUJ23" s="89"/>
      <c r="DUK23" s="89"/>
      <c r="DUL23" s="89"/>
      <c r="DUM23" s="89"/>
      <c r="DUN23" s="89"/>
      <c r="DVF23" s="89"/>
      <c r="DVG23" s="89"/>
      <c r="DVJ23" s="89"/>
      <c r="DVM23" s="89"/>
      <c r="DVO23" s="89"/>
      <c r="DVQ23" s="89"/>
      <c r="DVT23" s="89"/>
      <c r="DVW23" s="89"/>
      <c r="DVZ23" s="89"/>
      <c r="DWF23" s="89"/>
      <c r="DWI23" s="89"/>
      <c r="DWL23" s="89"/>
      <c r="DWQ23" s="89"/>
      <c r="DXE23" s="89"/>
      <c r="DXF23" s="89"/>
      <c r="DXG23" s="89"/>
      <c r="DXH23" s="89"/>
      <c r="DXI23" s="89"/>
      <c r="DXJ23" s="89"/>
      <c r="DXK23" s="89"/>
      <c r="DXL23" s="89"/>
      <c r="DXM23" s="89"/>
      <c r="DXN23" s="89"/>
      <c r="DXO23" s="89"/>
      <c r="DXP23" s="89"/>
      <c r="DXQ23" s="89"/>
      <c r="DXR23" s="89"/>
      <c r="DXS23" s="89"/>
      <c r="DXT23" s="89"/>
      <c r="DXU23" s="89"/>
      <c r="DXV23" s="89"/>
      <c r="DXW23" s="89"/>
      <c r="DXX23" s="89"/>
      <c r="DXY23" s="89"/>
      <c r="DXZ23" s="89"/>
      <c r="DYA23" s="89"/>
      <c r="DYB23" s="89"/>
      <c r="DYC23" s="89"/>
      <c r="DYD23" s="89"/>
      <c r="DYE23" s="89"/>
      <c r="DYF23" s="89"/>
      <c r="DYG23" s="89"/>
      <c r="DYH23" s="89"/>
      <c r="DYI23" s="89"/>
      <c r="DYJ23" s="89"/>
      <c r="DYK23" s="89"/>
      <c r="DYL23" s="89"/>
      <c r="DYM23" s="89"/>
      <c r="DYN23" s="89"/>
      <c r="DYO23" s="89"/>
      <c r="DYP23" s="89"/>
      <c r="DYQ23" s="89"/>
      <c r="DYT23" s="89"/>
      <c r="DYW23" s="89"/>
      <c r="DYZ23" s="89"/>
      <c r="DZC23" s="89"/>
      <c r="DZF23" s="89"/>
      <c r="DZR23" s="89"/>
      <c r="DZU23" s="89"/>
      <c r="DZX23" s="89"/>
      <c r="EAA23" s="89"/>
      <c r="EAG23" s="89"/>
      <c r="EAJ23" s="89"/>
      <c r="EAP23" s="89"/>
      <c r="EAS23" s="89"/>
      <c r="EAV23" s="89"/>
      <c r="EAY23" s="89"/>
      <c r="EBE23" s="89"/>
      <c r="EBH23" s="89"/>
      <c r="EBN23" s="89"/>
      <c r="EBP23" s="89"/>
      <c r="EBQ23" s="89"/>
      <c r="EBS23" s="89"/>
      <c r="EBV23" s="89"/>
      <c r="EBY23" s="89"/>
      <c r="ECJ23" s="89"/>
      <c r="ECL23" s="89"/>
      <c r="ECX23" s="89"/>
      <c r="EDA23" s="89"/>
      <c r="EDI23" s="89"/>
      <c r="EEC23" s="89"/>
      <c r="EEE23" s="89"/>
      <c r="EEF23" s="89"/>
      <c r="EEG23" s="89"/>
      <c r="EEH23" s="89"/>
      <c r="EEI23" s="89"/>
      <c r="EEJ23" s="89"/>
      <c r="EFB23" s="89"/>
      <c r="EFC23" s="89"/>
      <c r="EFF23" s="89"/>
      <c r="EFI23" s="89"/>
      <c r="EFK23" s="89"/>
      <c r="EFM23" s="89"/>
      <c r="EFP23" s="89"/>
      <c r="EFS23" s="89"/>
      <c r="EFV23" s="89"/>
      <c r="EGB23" s="89"/>
      <c r="EGE23" s="89"/>
      <c r="EGH23" s="89"/>
      <c r="EGM23" s="89"/>
      <c r="EHA23" s="89"/>
      <c r="EHB23" s="89"/>
      <c r="EHC23" s="89"/>
      <c r="EHD23" s="89"/>
      <c r="EHE23" s="89"/>
      <c r="EHF23" s="89"/>
      <c r="EHG23" s="89"/>
      <c r="EHH23" s="89"/>
      <c r="EHI23" s="89"/>
      <c r="EHJ23" s="89"/>
      <c r="EHK23" s="89"/>
      <c r="EHL23" s="89"/>
      <c r="EHM23" s="89"/>
      <c r="EHN23" s="89"/>
      <c r="EHO23" s="89"/>
      <c r="EHP23" s="89"/>
      <c r="EHQ23" s="89"/>
      <c r="EHR23" s="89"/>
      <c r="EHS23" s="89"/>
      <c r="EHT23" s="89"/>
      <c r="EHU23" s="89"/>
      <c r="EHV23" s="89"/>
      <c r="EHW23" s="89"/>
      <c r="EHX23" s="89"/>
      <c r="EHY23" s="89"/>
      <c r="EHZ23" s="89"/>
      <c r="EIA23" s="89"/>
      <c r="EIB23" s="89"/>
      <c r="EIC23" s="89"/>
      <c r="EID23" s="89"/>
      <c r="EIE23" s="89"/>
      <c r="EIF23" s="89"/>
      <c r="EIG23" s="89"/>
      <c r="EIH23" s="89"/>
      <c r="EII23" s="89"/>
      <c r="EIJ23" s="89"/>
      <c r="EIK23" s="89"/>
      <c r="EIL23" s="89"/>
      <c r="EIM23" s="89"/>
      <c r="EIP23" s="89"/>
      <c r="EIS23" s="89"/>
      <c r="EIV23" s="89"/>
      <c r="EIY23" s="89"/>
      <c r="EJB23" s="89"/>
      <c r="EJN23" s="89"/>
      <c r="EJQ23" s="89"/>
      <c r="EJT23" s="89"/>
      <c r="EJW23" s="89"/>
      <c r="EKC23" s="89"/>
      <c r="EKF23" s="89"/>
      <c r="EKL23" s="89"/>
      <c r="EKO23" s="89"/>
      <c r="EKR23" s="89"/>
      <c r="EKU23" s="89"/>
      <c r="ELA23" s="89"/>
      <c r="ELD23" s="89"/>
      <c r="ELJ23" s="89"/>
      <c r="ELL23" s="89"/>
      <c r="ELM23" s="89"/>
      <c r="ELO23" s="89"/>
      <c r="ELR23" s="89"/>
      <c r="ELU23" s="89"/>
      <c r="EMF23" s="89"/>
      <c r="EMH23" s="89"/>
      <c r="EMT23" s="89"/>
      <c r="EMW23" s="89"/>
      <c r="ENE23" s="89"/>
      <c r="ENY23" s="89"/>
      <c r="EOA23" s="89"/>
      <c r="EOB23" s="89"/>
      <c r="EOC23" s="89"/>
      <c r="EOD23" s="89"/>
      <c r="EOE23" s="89"/>
      <c r="EOF23" s="89"/>
      <c r="EOX23" s="89"/>
      <c r="EOY23" s="89"/>
      <c r="EPB23" s="89"/>
      <c r="EPE23" s="89"/>
      <c r="EPG23" s="89"/>
      <c r="EPI23" s="89"/>
      <c r="EPL23" s="89"/>
      <c r="EPO23" s="89"/>
      <c r="EPR23" s="89"/>
      <c r="EPX23" s="89"/>
      <c r="EQA23" s="89"/>
      <c r="EQD23" s="89"/>
      <c r="EQI23" s="89"/>
      <c r="EQW23" s="89"/>
      <c r="EQX23" s="89"/>
      <c r="EQY23" s="89"/>
      <c r="EQZ23" s="89"/>
      <c r="ERA23" s="89"/>
      <c r="ERB23" s="89"/>
      <c r="ERC23" s="89"/>
      <c r="ERD23" s="89"/>
      <c r="ERE23" s="89"/>
      <c r="ERF23" s="89"/>
      <c r="ERG23" s="89"/>
      <c r="ERH23" s="89"/>
      <c r="ERI23" s="89"/>
      <c r="ERJ23" s="89"/>
      <c r="ERK23" s="89"/>
      <c r="ERL23" s="89"/>
      <c r="ERM23" s="89"/>
      <c r="ERN23" s="89"/>
      <c r="ERO23" s="89"/>
      <c r="ERP23" s="89"/>
      <c r="ERQ23" s="89"/>
      <c r="ERR23" s="89"/>
      <c r="ERS23" s="89"/>
      <c r="ERT23" s="89"/>
      <c r="ERU23" s="89"/>
      <c r="ERV23" s="89"/>
      <c r="ERW23" s="89"/>
      <c r="ERX23" s="89"/>
      <c r="ERY23" s="89"/>
      <c r="ERZ23" s="89"/>
      <c r="ESA23" s="89"/>
      <c r="ESB23" s="89"/>
      <c r="ESC23" s="89"/>
      <c r="ESD23" s="89"/>
      <c r="ESE23" s="89"/>
      <c r="ESF23" s="89"/>
      <c r="ESG23" s="89"/>
      <c r="ESH23" s="89"/>
      <c r="ESI23" s="89"/>
      <c r="ESL23" s="89"/>
      <c r="ESO23" s="89"/>
      <c r="ESR23" s="89"/>
      <c r="ESU23" s="89"/>
      <c r="ESX23" s="89"/>
      <c r="ETJ23" s="89"/>
      <c r="ETM23" s="89"/>
      <c r="ETP23" s="89"/>
      <c r="ETS23" s="89"/>
      <c r="ETY23" s="89"/>
      <c r="EUB23" s="89"/>
      <c r="EUH23" s="89"/>
      <c r="EUK23" s="89"/>
      <c r="EUN23" s="89"/>
      <c r="EUQ23" s="89"/>
      <c r="EUW23" s="89"/>
      <c r="EUZ23" s="89"/>
      <c r="EVF23" s="89"/>
      <c r="EVH23" s="89"/>
      <c r="EVI23" s="89"/>
      <c r="EVK23" s="89"/>
      <c r="EVN23" s="89"/>
      <c r="EVQ23" s="89"/>
      <c r="EWB23" s="89"/>
      <c r="EWD23" s="89"/>
      <c r="EWP23" s="89"/>
      <c r="EWS23" s="89"/>
      <c r="EXA23" s="89"/>
      <c r="EXU23" s="89"/>
      <c r="EXW23" s="89"/>
      <c r="EXX23" s="89"/>
      <c r="EXY23" s="89"/>
      <c r="EXZ23" s="89"/>
      <c r="EYA23" s="89"/>
      <c r="EYB23" s="89"/>
      <c r="EYT23" s="89"/>
      <c r="EYU23" s="89"/>
      <c r="EYX23" s="89"/>
      <c r="EZA23" s="89"/>
      <c r="EZC23" s="89"/>
      <c r="EZE23" s="89"/>
      <c r="EZH23" s="89"/>
      <c r="EZK23" s="89"/>
      <c r="EZN23" s="89"/>
      <c r="EZT23" s="89"/>
      <c r="EZW23" s="89"/>
      <c r="EZZ23" s="89"/>
      <c r="FAE23" s="89"/>
      <c r="FAS23" s="89"/>
      <c r="FAT23" s="89"/>
      <c r="FAU23" s="89"/>
      <c r="FAV23" s="89"/>
      <c r="FAW23" s="89"/>
      <c r="FAX23" s="89"/>
      <c r="FAY23" s="89"/>
      <c r="FAZ23" s="89"/>
      <c r="FBA23" s="89"/>
      <c r="FBB23" s="89"/>
      <c r="FBC23" s="89"/>
      <c r="FBD23" s="89"/>
      <c r="FBE23" s="89"/>
      <c r="FBF23" s="89"/>
      <c r="FBG23" s="89"/>
      <c r="FBH23" s="89"/>
      <c r="FBI23" s="89"/>
      <c r="FBJ23" s="89"/>
      <c r="FBK23" s="89"/>
      <c r="FBL23" s="89"/>
      <c r="FBM23" s="89"/>
      <c r="FBN23" s="89"/>
      <c r="FBO23" s="89"/>
      <c r="FBP23" s="89"/>
      <c r="FBQ23" s="89"/>
      <c r="FBR23" s="89"/>
      <c r="FBS23" s="89"/>
      <c r="FBT23" s="89"/>
      <c r="FBU23" s="89"/>
      <c r="FBV23" s="89"/>
      <c r="FBW23" s="89"/>
      <c r="FBX23" s="89"/>
      <c r="FBY23" s="89"/>
      <c r="FBZ23" s="89"/>
      <c r="FCA23" s="89"/>
      <c r="FCB23" s="89"/>
      <c r="FCC23" s="89"/>
      <c r="FCD23" s="89"/>
      <c r="FCE23" s="89"/>
      <c r="FCH23" s="89"/>
      <c r="FCK23" s="89"/>
      <c r="FCN23" s="89"/>
      <c r="FCQ23" s="89"/>
      <c r="FCT23" s="89"/>
      <c r="FDF23" s="89"/>
      <c r="FDI23" s="89"/>
      <c r="FDL23" s="89"/>
      <c r="FDO23" s="89"/>
      <c r="FDU23" s="89"/>
      <c r="FDX23" s="89"/>
      <c r="FED23" s="89"/>
      <c r="FEG23" s="89"/>
      <c r="FEJ23" s="89"/>
      <c r="FEM23" s="89"/>
      <c r="FES23" s="89"/>
      <c r="FEV23" s="89"/>
      <c r="FFB23" s="89"/>
      <c r="FFD23" s="89"/>
      <c r="FFE23" s="89"/>
      <c r="FFG23" s="89"/>
      <c r="FFJ23" s="89"/>
      <c r="FFM23" s="89"/>
      <c r="FFX23" s="89"/>
      <c r="FFZ23" s="89"/>
      <c r="FGL23" s="89"/>
      <c r="FGO23" s="89"/>
      <c r="FGW23" s="89"/>
      <c r="FHQ23" s="89"/>
      <c r="FHS23" s="89"/>
      <c r="FHT23" s="89"/>
      <c r="FHU23" s="89"/>
      <c r="FHV23" s="89"/>
      <c r="FHW23" s="89"/>
      <c r="FHX23" s="89"/>
      <c r="FIP23" s="89"/>
      <c r="FIQ23" s="89"/>
      <c r="FIT23" s="89"/>
      <c r="FIW23" s="89"/>
      <c r="FIY23" s="89"/>
      <c r="FJA23" s="89"/>
      <c r="FJD23" s="89"/>
      <c r="FJG23" s="89"/>
      <c r="FJJ23" s="89"/>
      <c r="FJP23" s="89"/>
      <c r="FJS23" s="89"/>
      <c r="FJV23" s="89"/>
      <c r="FKA23" s="89"/>
      <c r="FKO23" s="89"/>
      <c r="FKP23" s="89"/>
      <c r="FKQ23" s="89"/>
      <c r="FKR23" s="89"/>
      <c r="FKS23" s="89"/>
      <c r="FKT23" s="89"/>
      <c r="FKU23" s="89"/>
      <c r="FKV23" s="89"/>
      <c r="FKW23" s="89"/>
      <c r="FKX23" s="89"/>
      <c r="FKY23" s="89"/>
      <c r="FKZ23" s="89"/>
      <c r="FLA23" s="89"/>
      <c r="FLB23" s="89"/>
      <c r="FLC23" s="89"/>
      <c r="FLD23" s="89"/>
      <c r="FLE23" s="89"/>
      <c r="FLF23" s="89"/>
      <c r="FLG23" s="89"/>
      <c r="FLH23" s="89"/>
      <c r="FLI23" s="89"/>
      <c r="FLJ23" s="89"/>
      <c r="FLK23" s="89"/>
      <c r="FLL23" s="89"/>
      <c r="FLM23" s="89"/>
      <c r="FLN23" s="89"/>
      <c r="FLO23" s="89"/>
      <c r="FLP23" s="89"/>
      <c r="FLQ23" s="89"/>
      <c r="FLR23" s="89"/>
      <c r="FLS23" s="89"/>
      <c r="FLT23" s="89"/>
      <c r="FLU23" s="89"/>
      <c r="FLV23" s="89"/>
      <c r="FLW23" s="89"/>
      <c r="FLX23" s="89"/>
      <c r="FLY23" s="89"/>
      <c r="FLZ23" s="89"/>
      <c r="FMA23" s="89"/>
      <c r="FMD23" s="89"/>
      <c r="FMG23" s="89"/>
      <c r="FMJ23" s="89"/>
      <c r="FMM23" s="89"/>
      <c r="FMP23" s="89"/>
      <c r="FNB23" s="89"/>
      <c r="FNE23" s="89"/>
      <c r="FNH23" s="89"/>
      <c r="FNK23" s="89"/>
      <c r="FNQ23" s="89"/>
      <c r="FNT23" s="89"/>
      <c r="FNZ23" s="89"/>
      <c r="FOC23" s="89"/>
      <c r="FOF23" s="89"/>
      <c r="FOI23" s="89"/>
      <c r="FOO23" s="89"/>
      <c r="FOR23" s="89"/>
      <c r="FOX23" s="89"/>
      <c r="FOZ23" s="89"/>
      <c r="FPA23" s="89"/>
      <c r="FPC23" s="89"/>
      <c r="FPF23" s="89"/>
      <c r="FPI23" s="89"/>
      <c r="FPT23" s="89"/>
      <c r="FPV23" s="89"/>
      <c r="FQH23" s="89"/>
      <c r="FQK23" s="89"/>
      <c r="FQS23" s="89"/>
      <c r="FRM23" s="89"/>
      <c r="FRO23" s="89"/>
      <c r="FRP23" s="89"/>
      <c r="FRQ23" s="89"/>
      <c r="FRR23" s="89"/>
      <c r="FRS23" s="89"/>
      <c r="FRT23" s="89"/>
      <c r="FSL23" s="89"/>
      <c r="FSM23" s="89"/>
      <c r="FSP23" s="89"/>
      <c r="FSS23" s="89"/>
      <c r="FSU23" s="89"/>
      <c r="FSW23" s="89"/>
      <c r="FSZ23" s="89"/>
      <c r="FTC23" s="89"/>
      <c r="FTF23" s="89"/>
      <c r="FTL23" s="89"/>
      <c r="FTO23" s="89"/>
      <c r="FTR23" s="89"/>
      <c r="FTW23" s="89"/>
      <c r="FUK23" s="89"/>
      <c r="FUL23" s="89"/>
      <c r="FUM23" s="89"/>
      <c r="FUN23" s="89"/>
      <c r="FUO23" s="89"/>
      <c r="FUP23" s="89"/>
      <c r="FUQ23" s="89"/>
      <c r="FUR23" s="89"/>
      <c r="FUS23" s="89"/>
      <c r="FUT23" s="89"/>
      <c r="FUU23" s="89"/>
      <c r="FUV23" s="89"/>
      <c r="FUW23" s="89"/>
      <c r="FUX23" s="89"/>
      <c r="FUY23" s="89"/>
      <c r="FUZ23" s="89"/>
      <c r="FVA23" s="89"/>
      <c r="FVB23" s="89"/>
      <c r="FVC23" s="89"/>
      <c r="FVD23" s="89"/>
      <c r="FVE23" s="89"/>
      <c r="FVF23" s="89"/>
      <c r="FVG23" s="89"/>
      <c r="FVH23" s="89"/>
      <c r="FVI23" s="89"/>
      <c r="FVJ23" s="89"/>
      <c r="FVK23" s="89"/>
      <c r="FVL23" s="89"/>
      <c r="FVM23" s="89"/>
      <c r="FVN23" s="89"/>
      <c r="FVO23" s="89"/>
      <c r="FVP23" s="89"/>
      <c r="FVQ23" s="89"/>
      <c r="FVR23" s="89"/>
      <c r="FVS23" s="89"/>
      <c r="FVT23" s="89"/>
      <c r="FVU23" s="89"/>
      <c r="FVV23" s="89"/>
      <c r="FVW23" s="89"/>
      <c r="FVZ23" s="89"/>
      <c r="FWC23" s="89"/>
      <c r="FWF23" s="89"/>
      <c r="FWI23" s="89"/>
      <c r="FWL23" s="89"/>
      <c r="FWX23" s="89"/>
      <c r="FXA23" s="89"/>
      <c r="FXD23" s="89"/>
      <c r="FXG23" s="89"/>
      <c r="FXM23" s="89"/>
      <c r="FXP23" s="89"/>
      <c r="FXV23" s="89"/>
      <c r="FXY23" s="89"/>
      <c r="FYB23" s="89"/>
      <c r="FYE23" s="89"/>
      <c r="FYK23" s="89"/>
      <c r="FYN23" s="89"/>
      <c r="FYT23" s="89"/>
      <c r="FYV23" s="89"/>
      <c r="FYW23" s="89"/>
      <c r="FYY23" s="89"/>
      <c r="FZB23" s="89"/>
      <c r="FZE23" s="89"/>
      <c r="FZP23" s="89"/>
      <c r="FZR23" s="89"/>
      <c r="GAD23" s="89"/>
      <c r="GAG23" s="89"/>
      <c r="GAO23" s="89"/>
      <c r="GBI23" s="89"/>
      <c r="GBK23" s="89"/>
      <c r="GBL23" s="89"/>
      <c r="GBM23" s="89"/>
      <c r="GBN23" s="89"/>
      <c r="GBO23" s="89"/>
      <c r="GBP23" s="89"/>
      <c r="GCH23" s="89"/>
      <c r="GCI23" s="89"/>
      <c r="GCL23" s="89"/>
      <c r="GCO23" s="89"/>
      <c r="GCQ23" s="89"/>
      <c r="GCS23" s="89"/>
      <c r="GCV23" s="89"/>
      <c r="GCY23" s="89"/>
      <c r="GDB23" s="89"/>
      <c r="GDH23" s="89"/>
      <c r="GDK23" s="89"/>
      <c r="GDN23" s="89"/>
      <c r="GDS23" s="89"/>
      <c r="GEG23" s="89"/>
      <c r="GEH23" s="89"/>
      <c r="GEI23" s="89"/>
      <c r="GEJ23" s="89"/>
      <c r="GEK23" s="89"/>
      <c r="GEL23" s="89"/>
      <c r="GEM23" s="89"/>
      <c r="GEN23" s="89"/>
      <c r="GEO23" s="89"/>
      <c r="GEP23" s="89"/>
      <c r="GEQ23" s="89"/>
      <c r="GER23" s="89"/>
      <c r="GES23" s="89"/>
      <c r="GET23" s="89"/>
      <c r="GEU23" s="89"/>
      <c r="GEV23" s="89"/>
      <c r="GEW23" s="89"/>
      <c r="GEX23" s="89"/>
      <c r="GEY23" s="89"/>
      <c r="GEZ23" s="89"/>
      <c r="GFA23" s="89"/>
      <c r="GFB23" s="89"/>
      <c r="GFC23" s="89"/>
      <c r="GFD23" s="89"/>
      <c r="GFE23" s="89"/>
      <c r="GFF23" s="89"/>
      <c r="GFG23" s="89"/>
      <c r="GFH23" s="89"/>
      <c r="GFI23" s="89"/>
      <c r="GFJ23" s="89"/>
      <c r="GFK23" s="89"/>
      <c r="GFL23" s="89"/>
      <c r="GFM23" s="89"/>
      <c r="GFN23" s="89"/>
      <c r="GFO23" s="89"/>
      <c r="GFP23" s="89"/>
      <c r="GFQ23" s="89"/>
      <c r="GFR23" s="89"/>
      <c r="GFS23" s="89"/>
      <c r="GFV23" s="89"/>
      <c r="GFY23" s="89"/>
      <c r="GGB23" s="89"/>
      <c r="GGE23" s="89"/>
      <c r="GGH23" s="89"/>
      <c r="GGT23" s="89"/>
      <c r="GGW23" s="89"/>
      <c r="GGZ23" s="89"/>
      <c r="GHC23" s="89"/>
      <c r="GHI23" s="89"/>
      <c r="GHL23" s="89"/>
      <c r="GHR23" s="89"/>
      <c r="GHU23" s="89"/>
      <c r="GHX23" s="89"/>
      <c r="GIA23" s="89"/>
      <c r="GIG23" s="89"/>
      <c r="GIJ23" s="89"/>
      <c r="GIP23" s="89"/>
      <c r="GIR23" s="89"/>
      <c r="GIS23" s="89"/>
      <c r="GIU23" s="89"/>
      <c r="GIX23" s="89"/>
      <c r="GJA23" s="89"/>
      <c r="GJL23" s="89"/>
      <c r="GJN23" s="89"/>
      <c r="GJZ23" s="89"/>
      <c r="GKC23" s="89"/>
      <c r="GKK23" s="89"/>
      <c r="GLE23" s="89"/>
      <c r="GLG23" s="89"/>
      <c r="GLH23" s="89"/>
      <c r="GLI23" s="89"/>
      <c r="GLJ23" s="89"/>
      <c r="GLK23" s="89"/>
      <c r="GLL23" s="89"/>
      <c r="GMD23" s="89"/>
      <c r="GME23" s="89"/>
      <c r="GMH23" s="89"/>
      <c r="GMK23" s="89"/>
      <c r="GMM23" s="89"/>
      <c r="GMO23" s="89"/>
      <c r="GMR23" s="89"/>
      <c r="GMU23" s="89"/>
      <c r="GMX23" s="89"/>
      <c r="GND23" s="89"/>
      <c r="GNG23" s="89"/>
      <c r="GNJ23" s="89"/>
      <c r="GNO23" s="89"/>
      <c r="GOC23" s="89"/>
      <c r="GOD23" s="89"/>
      <c r="GOE23" s="89"/>
      <c r="GOF23" s="89"/>
      <c r="GOG23" s="89"/>
      <c r="GOH23" s="89"/>
      <c r="GOI23" s="89"/>
      <c r="GOJ23" s="89"/>
      <c r="GOK23" s="89"/>
      <c r="GOL23" s="89"/>
      <c r="GOM23" s="89"/>
      <c r="GON23" s="89"/>
      <c r="GOO23" s="89"/>
      <c r="GOP23" s="89"/>
      <c r="GOQ23" s="89"/>
      <c r="GOR23" s="89"/>
      <c r="GOS23" s="89"/>
      <c r="GOT23" s="89"/>
      <c r="GOU23" s="89"/>
      <c r="GOV23" s="89"/>
      <c r="GOW23" s="89"/>
      <c r="GOX23" s="89"/>
      <c r="GOY23" s="89"/>
      <c r="GOZ23" s="89"/>
      <c r="GPA23" s="89"/>
      <c r="GPB23" s="89"/>
      <c r="GPC23" s="89"/>
      <c r="GPD23" s="89"/>
      <c r="GPE23" s="89"/>
      <c r="GPF23" s="89"/>
      <c r="GPG23" s="89"/>
      <c r="GPH23" s="89"/>
      <c r="GPI23" s="89"/>
      <c r="GPJ23" s="89"/>
      <c r="GPK23" s="89"/>
      <c r="GPL23" s="89"/>
      <c r="GPM23" s="89"/>
      <c r="GPN23" s="89"/>
      <c r="GPO23" s="89"/>
      <c r="GPR23" s="89"/>
      <c r="GPU23" s="89"/>
      <c r="GPX23" s="89"/>
      <c r="GQA23" s="89"/>
      <c r="GQD23" s="89"/>
      <c r="GQP23" s="89"/>
      <c r="GQS23" s="89"/>
      <c r="GQV23" s="89"/>
      <c r="GQY23" s="89"/>
      <c r="GRE23" s="89"/>
      <c r="GRH23" s="89"/>
      <c r="GRN23" s="89"/>
      <c r="GRQ23" s="89"/>
      <c r="GRT23" s="89"/>
      <c r="GRW23" s="89"/>
      <c r="GSC23" s="89"/>
      <c r="GSF23" s="89"/>
      <c r="GSL23" s="89"/>
      <c r="GSN23" s="89"/>
      <c r="GSO23" s="89"/>
      <c r="GSQ23" s="89"/>
      <c r="GST23" s="89"/>
      <c r="GSW23" s="89"/>
      <c r="GTH23" s="89"/>
      <c r="GTJ23" s="89"/>
      <c r="GTV23" s="89"/>
      <c r="GTY23" s="89"/>
      <c r="GUG23" s="89"/>
      <c r="GVA23" s="89"/>
      <c r="GVC23" s="89"/>
      <c r="GVD23" s="89"/>
      <c r="GVE23" s="89"/>
      <c r="GVF23" s="89"/>
      <c r="GVG23" s="89"/>
      <c r="GVH23" s="89"/>
      <c r="GVZ23" s="89"/>
      <c r="GWA23" s="89"/>
      <c r="GWD23" s="89"/>
      <c r="GWG23" s="89"/>
      <c r="GWI23" s="89"/>
      <c r="GWK23" s="89"/>
      <c r="GWN23" s="89"/>
      <c r="GWQ23" s="89"/>
      <c r="GWT23" s="89"/>
      <c r="GWZ23" s="89"/>
      <c r="GXC23" s="89"/>
      <c r="GXF23" s="89"/>
      <c r="GXK23" s="89"/>
      <c r="GXY23" s="89"/>
      <c r="GXZ23" s="89"/>
      <c r="GYA23" s="89"/>
      <c r="GYB23" s="89"/>
      <c r="GYC23" s="89"/>
      <c r="GYD23" s="89"/>
      <c r="GYE23" s="89"/>
      <c r="GYF23" s="89"/>
      <c r="GYG23" s="89"/>
      <c r="GYH23" s="89"/>
      <c r="GYI23" s="89"/>
      <c r="GYJ23" s="89"/>
      <c r="GYK23" s="89"/>
      <c r="GYL23" s="89"/>
      <c r="GYM23" s="89"/>
      <c r="GYN23" s="89"/>
      <c r="GYO23" s="89"/>
      <c r="GYP23" s="89"/>
      <c r="GYQ23" s="89"/>
      <c r="GYR23" s="89"/>
      <c r="GYS23" s="89"/>
      <c r="GYT23" s="89"/>
      <c r="GYU23" s="89"/>
      <c r="GYV23" s="89"/>
      <c r="GYW23" s="89"/>
      <c r="GYX23" s="89"/>
      <c r="GYY23" s="89"/>
      <c r="GYZ23" s="89"/>
      <c r="GZA23" s="89"/>
      <c r="GZB23" s="89"/>
      <c r="GZC23" s="89"/>
      <c r="GZD23" s="89"/>
      <c r="GZE23" s="89"/>
      <c r="GZF23" s="89"/>
      <c r="GZG23" s="89"/>
      <c r="GZH23" s="89"/>
      <c r="GZI23" s="89"/>
      <c r="GZJ23" s="89"/>
      <c r="GZK23" s="89"/>
      <c r="GZN23" s="89"/>
      <c r="GZQ23" s="89"/>
      <c r="GZT23" s="89"/>
      <c r="GZW23" s="89"/>
      <c r="GZZ23" s="89"/>
      <c r="HAL23" s="89"/>
      <c r="HAO23" s="89"/>
      <c r="HAR23" s="89"/>
      <c r="HAU23" s="89"/>
      <c r="HBA23" s="89"/>
      <c r="HBD23" s="89"/>
      <c r="HBJ23" s="89"/>
      <c r="HBM23" s="89"/>
      <c r="HBP23" s="89"/>
      <c r="HBS23" s="89"/>
      <c r="HBY23" s="89"/>
      <c r="HCB23" s="89"/>
      <c r="HCH23" s="89"/>
      <c r="HCJ23" s="89"/>
      <c r="HCK23" s="89"/>
      <c r="HCM23" s="89"/>
      <c r="HCP23" s="89"/>
      <c r="HCS23" s="89"/>
      <c r="HDD23" s="89"/>
      <c r="HDF23" s="89"/>
      <c r="HDR23" s="89"/>
      <c r="HDU23" s="89"/>
      <c r="HEC23" s="89"/>
      <c r="HEW23" s="89"/>
      <c r="HEY23" s="89"/>
      <c r="HEZ23" s="89"/>
      <c r="HFA23" s="89"/>
      <c r="HFB23" s="89"/>
      <c r="HFC23" s="89"/>
      <c r="HFD23" s="89"/>
      <c r="HFV23" s="89"/>
      <c r="HFW23" s="89"/>
      <c r="HFZ23" s="89"/>
      <c r="HGC23" s="89"/>
      <c r="HGE23" s="89"/>
      <c r="HGG23" s="89"/>
      <c r="HGJ23" s="89"/>
      <c r="HGM23" s="89"/>
      <c r="HGP23" s="89"/>
      <c r="HGV23" s="89"/>
      <c r="HGY23" s="89"/>
      <c r="HHB23" s="89"/>
      <c r="HHG23" s="89"/>
      <c r="HHU23" s="89"/>
      <c r="HHV23" s="89"/>
      <c r="HHW23" s="89"/>
      <c r="HHX23" s="89"/>
      <c r="HHY23" s="89"/>
      <c r="HHZ23" s="89"/>
      <c r="HIA23" s="89"/>
      <c r="HIB23" s="89"/>
      <c r="HIC23" s="89"/>
      <c r="HID23" s="89"/>
      <c r="HIE23" s="89"/>
      <c r="HIF23" s="89"/>
      <c r="HIG23" s="89"/>
      <c r="HIH23" s="89"/>
      <c r="HII23" s="89"/>
      <c r="HIJ23" s="89"/>
      <c r="HIK23" s="89"/>
      <c r="HIL23" s="89"/>
      <c r="HIM23" s="89"/>
      <c r="HIN23" s="89"/>
      <c r="HIO23" s="89"/>
      <c r="HIP23" s="89"/>
      <c r="HIQ23" s="89"/>
      <c r="HIR23" s="89"/>
      <c r="HIS23" s="89"/>
      <c r="HIT23" s="89"/>
      <c r="HIU23" s="89"/>
      <c r="HIV23" s="89"/>
      <c r="HIW23" s="89"/>
      <c r="HIX23" s="89"/>
      <c r="HIY23" s="89"/>
      <c r="HIZ23" s="89"/>
      <c r="HJA23" s="89"/>
      <c r="HJB23" s="89"/>
      <c r="HJC23" s="89"/>
      <c r="HJD23" s="89"/>
      <c r="HJE23" s="89"/>
      <c r="HJF23" s="89"/>
      <c r="HJG23" s="89"/>
      <c r="HJJ23" s="89"/>
      <c r="HJM23" s="89"/>
      <c r="HJP23" s="89"/>
      <c r="HJS23" s="89"/>
      <c r="HJV23" s="89"/>
      <c r="HKH23" s="89"/>
      <c r="HKK23" s="89"/>
      <c r="HKN23" s="89"/>
      <c r="HKQ23" s="89"/>
      <c r="HKW23" s="89"/>
      <c r="HKZ23" s="89"/>
      <c r="HLF23" s="89"/>
      <c r="HLI23" s="89"/>
      <c r="HLL23" s="89"/>
      <c r="HLO23" s="89"/>
      <c r="HLU23" s="89"/>
      <c r="HLX23" s="89"/>
      <c r="HMD23" s="89"/>
      <c r="HMF23" s="89"/>
      <c r="HMG23" s="89"/>
      <c r="HMI23" s="89"/>
      <c r="HML23" s="89"/>
      <c r="HMO23" s="89"/>
      <c r="HMZ23" s="89"/>
      <c r="HNB23" s="89"/>
      <c r="HNN23" s="89"/>
      <c r="HNQ23" s="89"/>
      <c r="HNY23" s="89"/>
      <c r="HOS23" s="89"/>
      <c r="HOU23" s="89"/>
      <c r="HOV23" s="89"/>
      <c r="HOW23" s="89"/>
      <c r="HOX23" s="89"/>
      <c r="HOY23" s="89"/>
      <c r="HOZ23" s="89"/>
      <c r="HPR23" s="89"/>
      <c r="HPS23" s="89"/>
      <c r="HPV23" s="89"/>
      <c r="HPY23" s="89"/>
      <c r="HQA23" s="89"/>
      <c r="HQC23" s="89"/>
      <c r="HQF23" s="89"/>
      <c r="HQI23" s="89"/>
      <c r="HQL23" s="89"/>
      <c r="HQR23" s="89"/>
      <c r="HQU23" s="89"/>
      <c r="HQX23" s="89"/>
      <c r="HRC23" s="89"/>
      <c r="HRQ23" s="89"/>
      <c r="HRR23" s="89"/>
      <c r="HRS23" s="89"/>
      <c r="HRT23" s="89"/>
      <c r="HRU23" s="89"/>
      <c r="HRV23" s="89"/>
      <c r="HRW23" s="89"/>
      <c r="HRX23" s="89"/>
      <c r="HRY23" s="89"/>
      <c r="HRZ23" s="89"/>
      <c r="HSA23" s="89"/>
      <c r="HSB23" s="89"/>
      <c r="HSC23" s="89"/>
      <c r="HSD23" s="89"/>
      <c r="HSE23" s="89"/>
      <c r="HSF23" s="89"/>
      <c r="HSG23" s="89"/>
      <c r="HSH23" s="89"/>
      <c r="HSI23" s="89"/>
      <c r="HSJ23" s="89"/>
      <c r="HSK23" s="89"/>
      <c r="HSL23" s="89"/>
      <c r="HSM23" s="89"/>
      <c r="HSN23" s="89"/>
      <c r="HSO23" s="89"/>
      <c r="HSP23" s="89"/>
      <c r="HSQ23" s="89"/>
      <c r="HSR23" s="89"/>
      <c r="HSS23" s="89"/>
      <c r="HST23" s="89"/>
      <c r="HSU23" s="89"/>
      <c r="HSV23" s="89"/>
      <c r="HSW23" s="89"/>
      <c r="HSX23" s="89"/>
      <c r="HSY23" s="89"/>
      <c r="HSZ23" s="89"/>
      <c r="HTA23" s="89"/>
      <c r="HTB23" s="89"/>
      <c r="HTC23" s="89"/>
      <c r="HTF23" s="89"/>
      <c r="HTI23" s="89"/>
      <c r="HTL23" s="89"/>
      <c r="HTO23" s="89"/>
      <c r="HTR23" s="89"/>
      <c r="HUD23" s="89"/>
      <c r="HUG23" s="89"/>
      <c r="HUJ23" s="89"/>
      <c r="HUM23" s="89"/>
      <c r="HUS23" s="89"/>
      <c r="HUV23" s="89"/>
      <c r="HVB23" s="89"/>
      <c r="HVE23" s="89"/>
      <c r="HVH23" s="89"/>
      <c r="HVK23" s="89"/>
      <c r="HVQ23" s="89"/>
      <c r="HVT23" s="89"/>
      <c r="HVZ23" s="89"/>
      <c r="HWB23" s="89"/>
      <c r="HWC23" s="89"/>
      <c r="HWE23" s="89"/>
      <c r="HWH23" s="89"/>
      <c r="HWK23" s="89"/>
      <c r="HWV23" s="89"/>
      <c r="HWX23" s="89"/>
      <c r="HXJ23" s="89"/>
      <c r="HXM23" s="89"/>
      <c r="HXU23" s="89"/>
      <c r="HYO23" s="89"/>
      <c r="HYQ23" s="89"/>
      <c r="HYR23" s="89"/>
      <c r="HYS23" s="89"/>
      <c r="HYT23" s="89"/>
      <c r="HYU23" s="89"/>
      <c r="HYV23" s="89"/>
      <c r="HZN23" s="89"/>
      <c r="HZO23" s="89"/>
      <c r="HZR23" s="89"/>
      <c r="HZU23" s="89"/>
      <c r="HZW23" s="89"/>
      <c r="HZY23" s="89"/>
      <c r="IAB23" s="89"/>
      <c r="IAE23" s="89"/>
      <c r="IAH23" s="89"/>
      <c r="IAN23" s="89"/>
      <c r="IAQ23" s="89"/>
      <c r="IAT23" s="89"/>
      <c r="IAY23" s="89"/>
      <c r="IBM23" s="89"/>
      <c r="IBN23" s="89"/>
      <c r="IBO23" s="89"/>
      <c r="IBP23" s="89"/>
      <c r="IBQ23" s="89"/>
      <c r="IBR23" s="89"/>
      <c r="IBS23" s="89"/>
      <c r="IBT23" s="89"/>
      <c r="IBU23" s="89"/>
      <c r="IBV23" s="89"/>
      <c r="IBW23" s="89"/>
      <c r="IBX23" s="89"/>
      <c r="IBY23" s="89"/>
      <c r="IBZ23" s="89"/>
      <c r="ICA23" s="89"/>
      <c r="ICB23" s="89"/>
      <c r="ICC23" s="89"/>
      <c r="ICD23" s="89"/>
      <c r="ICE23" s="89"/>
      <c r="ICF23" s="89"/>
      <c r="ICG23" s="89"/>
      <c r="ICH23" s="89"/>
      <c r="ICI23" s="89"/>
      <c r="ICJ23" s="89"/>
      <c r="ICK23" s="89"/>
      <c r="ICL23" s="89"/>
      <c r="ICM23" s="89"/>
      <c r="ICN23" s="89"/>
      <c r="ICO23" s="89"/>
      <c r="ICP23" s="89"/>
      <c r="ICQ23" s="89"/>
      <c r="ICR23" s="89"/>
      <c r="ICS23" s="89"/>
      <c r="ICT23" s="89"/>
      <c r="ICU23" s="89"/>
      <c r="ICV23" s="89"/>
      <c r="ICW23" s="89"/>
      <c r="ICX23" s="89"/>
      <c r="ICY23" s="89"/>
      <c r="IDB23" s="89"/>
      <c r="IDE23" s="89"/>
      <c r="IDH23" s="89"/>
      <c r="IDK23" s="89"/>
      <c r="IDN23" s="89"/>
      <c r="IDZ23" s="89"/>
      <c r="IEC23" s="89"/>
      <c r="IEF23" s="89"/>
      <c r="IEI23" s="89"/>
      <c r="IEO23" s="89"/>
      <c r="IER23" s="89"/>
      <c r="IEX23" s="89"/>
      <c r="IFA23" s="89"/>
      <c r="IFD23" s="89"/>
      <c r="IFG23" s="89"/>
      <c r="IFM23" s="89"/>
      <c r="IFP23" s="89"/>
      <c r="IFV23" s="89"/>
      <c r="IFX23" s="89"/>
      <c r="IFY23" s="89"/>
      <c r="IGA23" s="89"/>
      <c r="IGD23" s="89"/>
      <c r="IGG23" s="89"/>
      <c r="IGR23" s="89"/>
      <c r="IGT23" s="89"/>
      <c r="IHF23" s="89"/>
      <c r="IHI23" s="89"/>
      <c r="IHQ23" s="89"/>
      <c r="IIK23" s="89"/>
      <c r="IIM23" s="89"/>
      <c r="IIN23" s="89"/>
      <c r="IIO23" s="89"/>
      <c r="IIP23" s="89"/>
      <c r="IIQ23" s="89"/>
      <c r="IIR23" s="89"/>
      <c r="IJJ23" s="89"/>
      <c r="IJK23" s="89"/>
      <c r="IJN23" s="89"/>
      <c r="IJQ23" s="89"/>
      <c r="IJS23" s="89"/>
      <c r="IJU23" s="89"/>
      <c r="IJX23" s="89"/>
      <c r="IKA23" s="89"/>
      <c r="IKD23" s="89"/>
      <c r="IKJ23" s="89"/>
      <c r="IKM23" s="89"/>
      <c r="IKP23" s="89"/>
      <c r="IKU23" s="89"/>
      <c r="ILI23" s="89"/>
      <c r="ILJ23" s="89"/>
      <c r="ILK23" s="89"/>
      <c r="ILL23" s="89"/>
      <c r="ILM23" s="89"/>
      <c r="ILN23" s="89"/>
      <c r="ILO23" s="89"/>
      <c r="ILP23" s="89"/>
      <c r="ILQ23" s="89"/>
      <c r="ILR23" s="89"/>
      <c r="ILS23" s="89"/>
      <c r="ILT23" s="89"/>
      <c r="ILU23" s="89"/>
      <c r="ILV23" s="89"/>
      <c r="ILW23" s="89"/>
      <c r="ILX23" s="89"/>
      <c r="ILY23" s="89"/>
      <c r="ILZ23" s="89"/>
      <c r="IMA23" s="89"/>
      <c r="IMB23" s="89"/>
      <c r="IMC23" s="89"/>
      <c r="IMD23" s="89"/>
      <c r="IME23" s="89"/>
      <c r="IMF23" s="89"/>
      <c r="IMG23" s="89"/>
      <c r="IMH23" s="89"/>
      <c r="IMI23" s="89"/>
      <c r="IMJ23" s="89"/>
      <c r="IMK23" s="89"/>
      <c r="IML23" s="89"/>
      <c r="IMM23" s="89"/>
      <c r="IMN23" s="89"/>
      <c r="IMO23" s="89"/>
      <c r="IMP23" s="89"/>
      <c r="IMQ23" s="89"/>
      <c r="IMR23" s="89"/>
      <c r="IMS23" s="89"/>
      <c r="IMT23" s="89"/>
      <c r="IMU23" s="89"/>
      <c r="IMX23" s="89"/>
      <c r="INA23" s="89"/>
      <c r="IND23" s="89"/>
      <c r="ING23" s="89"/>
      <c r="INJ23" s="89"/>
      <c r="INV23" s="89"/>
      <c r="INY23" s="89"/>
      <c r="IOB23" s="89"/>
      <c r="IOE23" s="89"/>
      <c r="IOK23" s="89"/>
      <c r="ION23" s="89"/>
      <c r="IOT23" s="89"/>
      <c r="IOW23" s="89"/>
      <c r="IOZ23" s="89"/>
      <c r="IPC23" s="89"/>
      <c r="IPI23" s="89"/>
      <c r="IPL23" s="89"/>
      <c r="IPR23" s="89"/>
      <c r="IPT23" s="89"/>
      <c r="IPU23" s="89"/>
      <c r="IPW23" s="89"/>
      <c r="IPZ23" s="89"/>
      <c r="IQC23" s="89"/>
      <c r="IQN23" s="89"/>
      <c r="IQP23" s="89"/>
      <c r="IRB23" s="89"/>
      <c r="IRE23" s="89"/>
      <c r="IRM23" s="89"/>
      <c r="ISG23" s="89"/>
      <c r="ISI23" s="89"/>
      <c r="ISJ23" s="89"/>
      <c r="ISK23" s="89"/>
      <c r="ISL23" s="89"/>
      <c r="ISM23" s="89"/>
      <c r="ISN23" s="89"/>
      <c r="ITF23" s="89"/>
      <c r="ITG23" s="89"/>
      <c r="ITJ23" s="89"/>
      <c r="ITM23" s="89"/>
      <c r="ITO23" s="89"/>
      <c r="ITQ23" s="89"/>
      <c r="ITT23" s="89"/>
      <c r="ITW23" s="89"/>
      <c r="ITZ23" s="89"/>
      <c r="IUF23" s="89"/>
      <c r="IUI23" s="89"/>
      <c r="IUL23" s="89"/>
      <c r="IUQ23" s="89"/>
      <c r="IVE23" s="89"/>
      <c r="IVF23" s="89"/>
      <c r="IVG23" s="89"/>
      <c r="IVH23" s="89"/>
      <c r="IVI23" s="89"/>
      <c r="IVJ23" s="89"/>
      <c r="IVK23" s="89"/>
      <c r="IVL23" s="89"/>
      <c r="IVM23" s="89"/>
      <c r="IVN23" s="89"/>
      <c r="IVO23" s="89"/>
      <c r="IVP23" s="89"/>
      <c r="IVQ23" s="89"/>
      <c r="IVR23" s="89"/>
      <c r="IVS23" s="89"/>
      <c r="IVT23" s="89"/>
      <c r="IVU23" s="89"/>
      <c r="IVV23" s="89"/>
      <c r="IVW23" s="89"/>
      <c r="IVX23" s="89"/>
      <c r="IVY23" s="89"/>
      <c r="IVZ23" s="89"/>
      <c r="IWA23" s="89"/>
      <c r="IWB23" s="89"/>
      <c r="IWC23" s="89"/>
      <c r="IWD23" s="89"/>
      <c r="IWE23" s="89"/>
      <c r="IWF23" s="89"/>
      <c r="IWG23" s="89"/>
      <c r="IWH23" s="89"/>
      <c r="IWI23" s="89"/>
      <c r="IWJ23" s="89"/>
      <c r="IWK23" s="89"/>
      <c r="IWL23" s="89"/>
      <c r="IWM23" s="89"/>
      <c r="IWN23" s="89"/>
      <c r="IWO23" s="89"/>
      <c r="IWP23" s="89"/>
      <c r="IWQ23" s="89"/>
      <c r="IWT23" s="89"/>
      <c r="IWW23" s="89"/>
      <c r="IWZ23" s="89"/>
      <c r="IXC23" s="89"/>
      <c r="IXF23" s="89"/>
      <c r="IXR23" s="89"/>
      <c r="IXU23" s="89"/>
      <c r="IXX23" s="89"/>
      <c r="IYA23" s="89"/>
      <c r="IYG23" s="89"/>
      <c r="IYJ23" s="89"/>
      <c r="IYP23" s="89"/>
      <c r="IYS23" s="89"/>
      <c r="IYV23" s="89"/>
      <c r="IYY23" s="89"/>
      <c r="IZE23" s="89"/>
      <c r="IZH23" s="89"/>
      <c r="IZN23" s="89"/>
      <c r="IZP23" s="89"/>
      <c r="IZQ23" s="89"/>
      <c r="IZS23" s="89"/>
      <c r="IZV23" s="89"/>
      <c r="IZY23" s="89"/>
      <c r="JAJ23" s="89"/>
      <c r="JAL23" s="89"/>
      <c r="JAX23" s="89"/>
      <c r="JBA23" s="89"/>
      <c r="JBI23" s="89"/>
      <c r="JCC23" s="89"/>
      <c r="JCE23" s="89"/>
      <c r="JCF23" s="89"/>
      <c r="JCG23" s="89"/>
      <c r="JCH23" s="89"/>
      <c r="JCI23" s="89"/>
      <c r="JCJ23" s="89"/>
      <c r="JDB23" s="89"/>
      <c r="JDC23" s="89"/>
      <c r="JDF23" s="89"/>
      <c r="JDI23" s="89"/>
      <c r="JDK23" s="89"/>
      <c r="JDM23" s="89"/>
      <c r="JDP23" s="89"/>
      <c r="JDS23" s="89"/>
      <c r="JDV23" s="89"/>
      <c r="JEB23" s="89"/>
      <c r="JEE23" s="89"/>
      <c r="JEH23" s="89"/>
      <c r="JEM23" s="89"/>
      <c r="JFA23" s="89"/>
      <c r="JFB23" s="89"/>
      <c r="JFC23" s="89"/>
      <c r="JFD23" s="89"/>
      <c r="JFE23" s="89"/>
      <c r="JFF23" s="89"/>
      <c r="JFG23" s="89"/>
      <c r="JFH23" s="89"/>
      <c r="JFI23" s="89"/>
      <c r="JFJ23" s="89"/>
      <c r="JFK23" s="89"/>
      <c r="JFL23" s="89"/>
      <c r="JFM23" s="89"/>
      <c r="JFN23" s="89"/>
      <c r="JFO23" s="89"/>
      <c r="JFP23" s="89"/>
      <c r="JFQ23" s="89"/>
      <c r="JFR23" s="89"/>
      <c r="JFS23" s="89"/>
      <c r="JFT23" s="89"/>
      <c r="JFU23" s="89"/>
      <c r="JFV23" s="89"/>
      <c r="JFW23" s="89"/>
      <c r="JFX23" s="89"/>
      <c r="JFY23" s="89"/>
      <c r="JFZ23" s="89"/>
      <c r="JGA23" s="89"/>
      <c r="JGB23" s="89"/>
      <c r="JGC23" s="89"/>
      <c r="JGD23" s="89"/>
      <c r="JGE23" s="89"/>
      <c r="JGF23" s="89"/>
      <c r="JGG23" s="89"/>
      <c r="JGH23" s="89"/>
      <c r="JGI23" s="89"/>
      <c r="JGJ23" s="89"/>
      <c r="JGK23" s="89"/>
      <c r="JGL23" s="89"/>
      <c r="JGM23" s="89"/>
      <c r="JGP23" s="89"/>
      <c r="JGS23" s="89"/>
      <c r="JGV23" s="89"/>
      <c r="JGY23" s="89"/>
      <c r="JHB23" s="89"/>
      <c r="JHN23" s="89"/>
      <c r="JHQ23" s="89"/>
      <c r="JHT23" s="89"/>
      <c r="JHW23" s="89"/>
      <c r="JIC23" s="89"/>
      <c r="JIF23" s="89"/>
      <c r="JIL23" s="89"/>
      <c r="JIO23" s="89"/>
      <c r="JIR23" s="89"/>
      <c r="JIU23" s="89"/>
      <c r="JJA23" s="89"/>
      <c r="JJD23" s="89"/>
      <c r="JJJ23" s="89"/>
      <c r="JJL23" s="89"/>
      <c r="JJM23" s="89"/>
      <c r="JJO23" s="89"/>
      <c r="JJR23" s="89"/>
      <c r="JJU23" s="89"/>
      <c r="JKF23" s="89"/>
      <c r="JKH23" s="89"/>
      <c r="JKT23" s="89"/>
      <c r="JKW23" s="89"/>
      <c r="JLE23" s="89"/>
      <c r="JLY23" s="89"/>
      <c r="JMA23" s="89"/>
      <c r="JMB23" s="89"/>
      <c r="JMC23" s="89"/>
      <c r="JMD23" s="89"/>
      <c r="JME23" s="89"/>
      <c r="JMF23" s="89"/>
      <c r="JMX23" s="89"/>
      <c r="JMY23" s="89"/>
      <c r="JNB23" s="89"/>
      <c r="JNE23" s="89"/>
      <c r="JNG23" s="89"/>
      <c r="JNI23" s="89"/>
      <c r="JNL23" s="89"/>
      <c r="JNO23" s="89"/>
      <c r="JNR23" s="89"/>
      <c r="JNX23" s="89"/>
      <c r="JOA23" s="89"/>
      <c r="JOD23" s="89"/>
      <c r="JOI23" s="89"/>
      <c r="JOW23" s="89"/>
      <c r="JOX23" s="89"/>
      <c r="JOY23" s="89"/>
      <c r="JOZ23" s="89"/>
      <c r="JPA23" s="89"/>
      <c r="JPB23" s="89"/>
      <c r="JPC23" s="89"/>
      <c r="JPD23" s="89"/>
      <c r="JPE23" s="89"/>
      <c r="JPF23" s="89"/>
      <c r="JPG23" s="89"/>
      <c r="JPH23" s="89"/>
      <c r="JPI23" s="89"/>
      <c r="JPJ23" s="89"/>
      <c r="JPK23" s="89"/>
      <c r="JPL23" s="89"/>
      <c r="JPM23" s="89"/>
      <c r="JPN23" s="89"/>
      <c r="JPO23" s="89"/>
      <c r="JPP23" s="89"/>
      <c r="JPQ23" s="89"/>
      <c r="JPR23" s="89"/>
      <c r="JPS23" s="89"/>
      <c r="JPT23" s="89"/>
      <c r="JPU23" s="89"/>
      <c r="JPV23" s="89"/>
      <c r="JPW23" s="89"/>
      <c r="JPX23" s="89"/>
      <c r="JPY23" s="89"/>
      <c r="JPZ23" s="89"/>
      <c r="JQA23" s="89"/>
      <c r="JQB23" s="89"/>
      <c r="JQC23" s="89"/>
      <c r="JQD23" s="89"/>
      <c r="JQE23" s="89"/>
      <c r="JQF23" s="89"/>
      <c r="JQG23" s="89"/>
      <c r="JQH23" s="89"/>
      <c r="JQI23" s="89"/>
      <c r="JQL23" s="89"/>
      <c r="JQO23" s="89"/>
      <c r="JQR23" s="89"/>
      <c r="JQU23" s="89"/>
      <c r="JQX23" s="89"/>
      <c r="JRJ23" s="89"/>
      <c r="JRM23" s="89"/>
      <c r="JRP23" s="89"/>
      <c r="JRS23" s="89"/>
      <c r="JRY23" s="89"/>
      <c r="JSB23" s="89"/>
      <c r="JSH23" s="89"/>
      <c r="JSK23" s="89"/>
      <c r="JSN23" s="89"/>
      <c r="JSQ23" s="89"/>
      <c r="JSW23" s="89"/>
      <c r="JSZ23" s="89"/>
      <c r="JTF23" s="89"/>
      <c r="JTH23" s="89"/>
      <c r="JTI23" s="89"/>
      <c r="JTK23" s="89"/>
      <c r="JTN23" s="89"/>
      <c r="JTQ23" s="89"/>
      <c r="JUB23" s="89"/>
      <c r="JUD23" s="89"/>
      <c r="JUP23" s="89"/>
      <c r="JUS23" s="89"/>
      <c r="JVA23" s="89"/>
      <c r="JVU23" s="89"/>
      <c r="JVW23" s="89"/>
      <c r="JVX23" s="89"/>
      <c r="JVY23" s="89"/>
      <c r="JVZ23" s="89"/>
      <c r="JWA23" s="89"/>
      <c r="JWB23" s="89"/>
      <c r="JWT23" s="89"/>
      <c r="JWU23" s="89"/>
      <c r="JWX23" s="89"/>
      <c r="JXA23" s="89"/>
      <c r="JXC23" s="89"/>
      <c r="JXE23" s="89"/>
      <c r="JXH23" s="89"/>
      <c r="JXK23" s="89"/>
      <c r="JXN23" s="89"/>
      <c r="JXT23" s="89"/>
      <c r="JXW23" s="89"/>
      <c r="JXZ23" s="89"/>
      <c r="JYE23" s="89"/>
      <c r="JYS23" s="89"/>
      <c r="JYT23" s="89"/>
      <c r="JYU23" s="89"/>
      <c r="JYV23" s="89"/>
      <c r="JYW23" s="89"/>
      <c r="JYX23" s="89"/>
      <c r="JYY23" s="89"/>
      <c r="JYZ23" s="89"/>
      <c r="JZA23" s="89"/>
      <c r="JZB23" s="89"/>
      <c r="JZC23" s="89"/>
      <c r="JZD23" s="89"/>
      <c r="JZE23" s="89"/>
      <c r="JZF23" s="89"/>
      <c r="JZG23" s="89"/>
      <c r="JZH23" s="89"/>
      <c r="JZI23" s="89"/>
      <c r="JZJ23" s="89"/>
      <c r="JZK23" s="89"/>
      <c r="JZL23" s="89"/>
      <c r="JZM23" s="89"/>
      <c r="JZN23" s="89"/>
      <c r="JZO23" s="89"/>
      <c r="JZP23" s="89"/>
      <c r="JZQ23" s="89"/>
      <c r="JZR23" s="89"/>
      <c r="JZS23" s="89"/>
      <c r="JZT23" s="89"/>
      <c r="JZU23" s="89"/>
      <c r="JZV23" s="89"/>
      <c r="JZW23" s="89"/>
      <c r="JZX23" s="89"/>
      <c r="JZY23" s="89"/>
      <c r="JZZ23" s="89"/>
      <c r="KAA23" s="89"/>
      <c r="KAB23" s="89"/>
      <c r="KAC23" s="89"/>
      <c r="KAD23" s="89"/>
      <c r="KAE23" s="89"/>
      <c r="KAH23" s="89"/>
      <c r="KAK23" s="89"/>
      <c r="KAN23" s="89"/>
      <c r="KAQ23" s="89"/>
      <c r="KAT23" s="89"/>
      <c r="KBF23" s="89"/>
      <c r="KBI23" s="89"/>
      <c r="KBL23" s="89"/>
      <c r="KBO23" s="89"/>
      <c r="KBU23" s="89"/>
      <c r="KBX23" s="89"/>
      <c r="KCD23" s="89"/>
      <c r="KCG23" s="89"/>
      <c r="KCJ23" s="89"/>
      <c r="KCM23" s="89"/>
      <c r="KCS23" s="89"/>
      <c r="KCV23" s="89"/>
      <c r="KDB23" s="89"/>
      <c r="KDD23" s="89"/>
      <c r="KDE23" s="89"/>
      <c r="KDG23" s="89"/>
      <c r="KDJ23" s="89"/>
      <c r="KDM23" s="89"/>
      <c r="KDX23" s="89"/>
      <c r="KDZ23" s="89"/>
      <c r="KEL23" s="89"/>
      <c r="KEO23" s="89"/>
      <c r="KEW23" s="89"/>
      <c r="KFQ23" s="89"/>
      <c r="KFS23" s="89"/>
      <c r="KFT23" s="89"/>
      <c r="KFU23" s="89"/>
      <c r="KFV23" s="89"/>
      <c r="KFW23" s="89"/>
      <c r="KFX23" s="89"/>
      <c r="KGP23" s="89"/>
      <c r="KGQ23" s="89"/>
      <c r="KGT23" s="89"/>
      <c r="KGW23" s="89"/>
      <c r="KGY23" s="89"/>
      <c r="KHA23" s="89"/>
      <c r="KHD23" s="89"/>
      <c r="KHG23" s="89"/>
      <c r="KHJ23" s="89"/>
      <c r="KHP23" s="89"/>
      <c r="KHS23" s="89"/>
      <c r="KHV23" s="89"/>
      <c r="KIA23" s="89"/>
      <c r="KIO23" s="89"/>
      <c r="KIP23" s="89"/>
      <c r="KIQ23" s="89"/>
      <c r="KIR23" s="89"/>
      <c r="KIS23" s="89"/>
      <c r="KIT23" s="89"/>
      <c r="KIU23" s="89"/>
      <c r="KIV23" s="89"/>
      <c r="KIW23" s="89"/>
      <c r="KIX23" s="89"/>
      <c r="KIY23" s="89"/>
      <c r="KIZ23" s="89"/>
      <c r="KJA23" s="89"/>
      <c r="KJB23" s="89"/>
      <c r="KJC23" s="89"/>
      <c r="KJD23" s="89"/>
      <c r="KJE23" s="89"/>
      <c r="KJF23" s="89"/>
      <c r="KJG23" s="89"/>
      <c r="KJH23" s="89"/>
      <c r="KJI23" s="89"/>
      <c r="KJJ23" s="89"/>
      <c r="KJK23" s="89"/>
      <c r="KJL23" s="89"/>
      <c r="KJM23" s="89"/>
      <c r="KJN23" s="89"/>
      <c r="KJO23" s="89"/>
      <c r="KJP23" s="89"/>
      <c r="KJQ23" s="89"/>
      <c r="KJR23" s="89"/>
      <c r="KJS23" s="89"/>
      <c r="KJT23" s="89"/>
      <c r="KJU23" s="89"/>
      <c r="KJV23" s="89"/>
      <c r="KJW23" s="89"/>
      <c r="KJX23" s="89"/>
      <c r="KJY23" s="89"/>
      <c r="KJZ23" s="89"/>
      <c r="KKA23" s="89"/>
      <c r="KKD23" s="89"/>
      <c r="KKG23" s="89"/>
      <c r="KKJ23" s="89"/>
      <c r="KKM23" s="89"/>
      <c r="KKP23" s="89"/>
      <c r="KLB23" s="89"/>
      <c r="KLE23" s="89"/>
      <c r="KLH23" s="89"/>
      <c r="KLK23" s="89"/>
      <c r="KLQ23" s="89"/>
      <c r="KLT23" s="89"/>
      <c r="KLZ23" s="89"/>
      <c r="KMC23" s="89"/>
      <c r="KMF23" s="89"/>
      <c r="KMI23" s="89"/>
      <c r="KMO23" s="89"/>
      <c r="KMR23" s="89"/>
      <c r="KMX23" s="89"/>
      <c r="KMZ23" s="89"/>
      <c r="KNA23" s="89"/>
      <c r="KNC23" s="89"/>
      <c r="KNF23" s="89"/>
      <c r="KNI23" s="89"/>
      <c r="KNT23" s="89"/>
      <c r="KNV23" s="89"/>
      <c r="KOH23" s="89"/>
      <c r="KOK23" s="89"/>
      <c r="KOS23" s="89"/>
      <c r="KPM23" s="89"/>
      <c r="KPO23" s="89"/>
      <c r="KPP23" s="89"/>
      <c r="KPQ23" s="89"/>
      <c r="KPR23" s="89"/>
      <c r="KPS23" s="89"/>
      <c r="KPT23" s="89"/>
      <c r="KQL23" s="89"/>
      <c r="KQM23" s="89"/>
      <c r="KQP23" s="89"/>
      <c r="KQS23" s="89"/>
      <c r="KQU23" s="89"/>
      <c r="KQW23" s="89"/>
      <c r="KQZ23" s="89"/>
      <c r="KRC23" s="89"/>
      <c r="KRF23" s="89"/>
      <c r="KRL23" s="89"/>
      <c r="KRO23" s="89"/>
      <c r="KRR23" s="89"/>
      <c r="KRW23" s="89"/>
      <c r="KSK23" s="89"/>
      <c r="KSL23" s="89"/>
      <c r="KSM23" s="89"/>
      <c r="KSN23" s="89"/>
      <c r="KSO23" s="89"/>
      <c r="KSP23" s="89"/>
      <c r="KSQ23" s="89"/>
      <c r="KSR23" s="89"/>
      <c r="KSS23" s="89"/>
      <c r="KST23" s="89"/>
      <c r="KSU23" s="89"/>
      <c r="KSV23" s="89"/>
      <c r="KSW23" s="89"/>
      <c r="KSX23" s="89"/>
      <c r="KSY23" s="89"/>
      <c r="KSZ23" s="89"/>
      <c r="KTA23" s="89"/>
      <c r="KTB23" s="89"/>
      <c r="KTC23" s="89"/>
      <c r="KTD23" s="89"/>
      <c r="KTE23" s="89"/>
      <c r="KTF23" s="89"/>
      <c r="KTG23" s="89"/>
      <c r="KTH23" s="89"/>
      <c r="KTI23" s="89"/>
      <c r="KTJ23" s="89"/>
      <c r="KTK23" s="89"/>
      <c r="KTL23" s="89"/>
      <c r="KTM23" s="89"/>
      <c r="KTN23" s="89"/>
      <c r="KTO23" s="89"/>
      <c r="KTP23" s="89"/>
      <c r="KTQ23" s="89"/>
      <c r="KTR23" s="89"/>
      <c r="KTS23" s="89"/>
      <c r="KTT23" s="89"/>
      <c r="KTU23" s="89"/>
      <c r="KTV23" s="89"/>
      <c r="KTW23" s="89"/>
      <c r="KTZ23" s="89"/>
      <c r="KUC23" s="89"/>
      <c r="KUF23" s="89"/>
      <c r="KUI23" s="89"/>
      <c r="KUL23" s="89"/>
      <c r="KUX23" s="89"/>
      <c r="KVA23" s="89"/>
      <c r="KVD23" s="89"/>
      <c r="KVG23" s="89"/>
      <c r="KVM23" s="89"/>
      <c r="KVP23" s="89"/>
      <c r="KVV23" s="89"/>
      <c r="KVY23" s="89"/>
      <c r="KWB23" s="89"/>
      <c r="KWE23" s="89"/>
      <c r="KWK23" s="89"/>
      <c r="KWN23" s="89"/>
      <c r="KWT23" s="89"/>
      <c r="KWV23" s="89"/>
      <c r="KWW23" s="89"/>
      <c r="KWY23" s="89"/>
      <c r="KXB23" s="89"/>
      <c r="KXE23" s="89"/>
      <c r="KXP23" s="89"/>
      <c r="KXR23" s="89"/>
      <c r="KYD23" s="89"/>
      <c r="KYG23" s="89"/>
      <c r="KYO23" s="89"/>
      <c r="KZI23" s="89"/>
      <c r="KZK23" s="89"/>
      <c r="KZL23" s="89"/>
      <c r="KZM23" s="89"/>
      <c r="KZN23" s="89"/>
      <c r="KZO23" s="89"/>
      <c r="KZP23" s="89"/>
      <c r="LAH23" s="89"/>
      <c r="LAI23" s="89"/>
      <c r="LAL23" s="89"/>
      <c r="LAO23" s="89"/>
      <c r="LAQ23" s="89"/>
      <c r="LAS23" s="89"/>
      <c r="LAV23" s="89"/>
      <c r="LAY23" s="89"/>
      <c r="LBB23" s="89"/>
      <c r="LBH23" s="89"/>
      <c r="LBK23" s="89"/>
      <c r="LBN23" s="89"/>
      <c r="LBS23" s="89"/>
      <c r="LCG23" s="89"/>
      <c r="LCH23" s="89"/>
      <c r="LCI23" s="89"/>
      <c r="LCJ23" s="89"/>
      <c r="LCK23" s="89"/>
      <c r="LCL23" s="89"/>
      <c r="LCM23" s="89"/>
      <c r="LCN23" s="89"/>
      <c r="LCO23" s="89"/>
      <c r="LCP23" s="89"/>
      <c r="LCQ23" s="89"/>
      <c r="LCR23" s="89"/>
      <c r="LCS23" s="89"/>
      <c r="LCT23" s="89"/>
      <c r="LCU23" s="89"/>
      <c r="LCV23" s="89"/>
      <c r="LCW23" s="89"/>
      <c r="LCX23" s="89"/>
      <c r="LCY23" s="89"/>
      <c r="LCZ23" s="89"/>
      <c r="LDA23" s="89"/>
      <c r="LDB23" s="89"/>
      <c r="LDC23" s="89"/>
      <c r="LDD23" s="89"/>
      <c r="LDE23" s="89"/>
      <c r="LDF23" s="89"/>
      <c r="LDG23" s="89"/>
      <c r="LDH23" s="89"/>
      <c r="LDI23" s="89"/>
      <c r="LDJ23" s="89"/>
      <c r="LDK23" s="89"/>
      <c r="LDL23" s="89"/>
      <c r="LDM23" s="89"/>
      <c r="LDN23" s="89"/>
      <c r="LDO23" s="89"/>
      <c r="LDP23" s="89"/>
      <c r="LDQ23" s="89"/>
      <c r="LDR23" s="89"/>
      <c r="LDS23" s="89"/>
      <c r="LDV23" s="89"/>
      <c r="LDY23" s="89"/>
      <c r="LEB23" s="89"/>
      <c r="LEE23" s="89"/>
      <c r="LEH23" s="89"/>
      <c r="LET23" s="89"/>
      <c r="LEW23" s="89"/>
      <c r="LEZ23" s="89"/>
      <c r="LFC23" s="89"/>
      <c r="LFI23" s="89"/>
      <c r="LFL23" s="89"/>
      <c r="LFR23" s="89"/>
      <c r="LFU23" s="89"/>
      <c r="LFX23" s="89"/>
      <c r="LGA23" s="89"/>
      <c r="LGG23" s="89"/>
      <c r="LGJ23" s="89"/>
      <c r="LGP23" s="89"/>
      <c r="LGR23" s="89"/>
      <c r="LGS23" s="89"/>
      <c r="LGU23" s="89"/>
      <c r="LGX23" s="89"/>
      <c r="LHA23" s="89"/>
      <c r="LHL23" s="89"/>
      <c r="LHN23" s="89"/>
      <c r="LHZ23" s="89"/>
      <c r="LIC23" s="89"/>
      <c r="LIK23" s="89"/>
      <c r="LJE23" s="89"/>
      <c r="LJG23" s="89"/>
      <c r="LJH23" s="89"/>
      <c r="LJI23" s="89"/>
      <c r="LJJ23" s="89"/>
      <c r="LJK23" s="89"/>
      <c r="LJL23" s="89"/>
      <c r="LKD23" s="89"/>
      <c r="LKE23" s="89"/>
      <c r="LKH23" s="89"/>
      <c r="LKK23" s="89"/>
      <c r="LKM23" s="89"/>
      <c r="LKO23" s="89"/>
      <c r="LKR23" s="89"/>
      <c r="LKU23" s="89"/>
      <c r="LKX23" s="89"/>
      <c r="LLD23" s="89"/>
      <c r="LLG23" s="89"/>
      <c r="LLJ23" s="89"/>
      <c r="LLO23" s="89"/>
      <c r="LMC23" s="89"/>
      <c r="LMD23" s="89"/>
      <c r="LME23" s="89"/>
      <c r="LMF23" s="89"/>
      <c r="LMG23" s="89"/>
      <c r="LMH23" s="89"/>
      <c r="LMI23" s="89"/>
      <c r="LMJ23" s="89"/>
      <c r="LMK23" s="89"/>
      <c r="LML23" s="89"/>
      <c r="LMM23" s="89"/>
      <c r="LMN23" s="89"/>
      <c r="LMO23" s="89"/>
      <c r="LMP23" s="89"/>
      <c r="LMQ23" s="89"/>
      <c r="LMR23" s="89"/>
      <c r="LMS23" s="89"/>
      <c r="LMT23" s="89"/>
      <c r="LMU23" s="89"/>
      <c r="LMV23" s="89"/>
      <c r="LMW23" s="89"/>
      <c r="LMX23" s="89"/>
      <c r="LMY23" s="89"/>
      <c r="LMZ23" s="89"/>
      <c r="LNA23" s="89"/>
      <c r="LNB23" s="89"/>
      <c r="LNC23" s="89"/>
      <c r="LND23" s="89"/>
      <c r="LNE23" s="89"/>
      <c r="LNF23" s="89"/>
      <c r="LNG23" s="89"/>
      <c r="LNH23" s="89"/>
      <c r="LNI23" s="89"/>
      <c r="LNJ23" s="89"/>
      <c r="LNK23" s="89"/>
      <c r="LNL23" s="89"/>
      <c r="LNM23" s="89"/>
      <c r="LNN23" s="89"/>
      <c r="LNO23" s="89"/>
      <c r="LNR23" s="89"/>
      <c r="LNU23" s="89"/>
      <c r="LNX23" s="89"/>
      <c r="LOA23" s="89"/>
      <c r="LOD23" s="89"/>
      <c r="LOP23" s="89"/>
      <c r="LOS23" s="89"/>
      <c r="LOV23" s="89"/>
      <c r="LOY23" s="89"/>
      <c r="LPE23" s="89"/>
      <c r="LPH23" s="89"/>
      <c r="LPN23" s="89"/>
      <c r="LPQ23" s="89"/>
      <c r="LPT23" s="89"/>
      <c r="LPW23" s="89"/>
      <c r="LQC23" s="89"/>
      <c r="LQF23" s="89"/>
      <c r="LQL23" s="89"/>
      <c r="LQN23" s="89"/>
      <c r="LQO23" s="89"/>
      <c r="LQQ23" s="89"/>
      <c r="LQT23" s="89"/>
      <c r="LQW23" s="89"/>
      <c r="LRH23" s="89"/>
      <c r="LRJ23" s="89"/>
      <c r="LRV23" s="89"/>
      <c r="LRY23" s="89"/>
      <c r="LSG23" s="89"/>
      <c r="LTA23" s="89"/>
      <c r="LTC23" s="89"/>
      <c r="LTD23" s="89"/>
      <c r="LTE23" s="89"/>
      <c r="LTF23" s="89"/>
      <c r="LTG23" s="89"/>
      <c r="LTH23" s="89"/>
      <c r="LTZ23" s="89"/>
      <c r="LUA23" s="89"/>
      <c r="LUD23" s="89"/>
      <c r="LUG23" s="89"/>
      <c r="LUI23" s="89"/>
      <c r="LUK23" s="89"/>
      <c r="LUN23" s="89"/>
      <c r="LUQ23" s="89"/>
      <c r="LUT23" s="89"/>
      <c r="LUZ23" s="89"/>
      <c r="LVC23" s="89"/>
      <c r="LVF23" s="89"/>
      <c r="LVK23" s="89"/>
      <c r="LVY23" s="89"/>
      <c r="LVZ23" s="89"/>
      <c r="LWA23" s="89"/>
      <c r="LWB23" s="89"/>
      <c r="LWC23" s="89"/>
      <c r="LWD23" s="89"/>
      <c r="LWE23" s="89"/>
      <c r="LWF23" s="89"/>
      <c r="LWG23" s="89"/>
      <c r="LWH23" s="89"/>
      <c r="LWI23" s="89"/>
      <c r="LWJ23" s="89"/>
      <c r="LWK23" s="89"/>
      <c r="LWL23" s="89"/>
      <c r="LWM23" s="89"/>
      <c r="LWN23" s="89"/>
      <c r="LWO23" s="89"/>
      <c r="LWP23" s="89"/>
      <c r="LWQ23" s="89"/>
      <c r="LWR23" s="89"/>
      <c r="LWS23" s="89"/>
      <c r="LWT23" s="89"/>
      <c r="LWU23" s="89"/>
      <c r="LWV23" s="89"/>
      <c r="LWW23" s="89"/>
      <c r="LWX23" s="89"/>
      <c r="LWY23" s="89"/>
      <c r="LWZ23" s="89"/>
      <c r="LXA23" s="89"/>
      <c r="LXB23" s="89"/>
      <c r="LXC23" s="89"/>
      <c r="LXD23" s="89"/>
      <c r="LXE23" s="89"/>
      <c r="LXF23" s="89"/>
      <c r="LXG23" s="89"/>
      <c r="LXH23" s="89"/>
      <c r="LXI23" s="89"/>
      <c r="LXJ23" s="89"/>
      <c r="LXK23" s="89"/>
      <c r="LXN23" s="89"/>
      <c r="LXQ23" s="89"/>
      <c r="LXT23" s="89"/>
      <c r="LXW23" s="89"/>
      <c r="LXZ23" s="89"/>
      <c r="LYL23" s="89"/>
      <c r="LYO23" s="89"/>
      <c r="LYR23" s="89"/>
      <c r="LYU23" s="89"/>
      <c r="LZA23" s="89"/>
      <c r="LZD23" s="89"/>
      <c r="LZJ23" s="89"/>
      <c r="LZM23" s="89"/>
      <c r="LZP23" s="89"/>
      <c r="LZS23" s="89"/>
      <c r="LZY23" s="89"/>
      <c r="MAB23" s="89"/>
      <c r="MAH23" s="89"/>
      <c r="MAJ23" s="89"/>
      <c r="MAK23" s="89"/>
      <c r="MAM23" s="89"/>
      <c r="MAP23" s="89"/>
      <c r="MAS23" s="89"/>
      <c r="MBD23" s="89"/>
      <c r="MBF23" s="89"/>
      <c r="MBR23" s="89"/>
      <c r="MBU23" s="89"/>
      <c r="MCC23" s="89"/>
      <c r="MCW23" s="89"/>
      <c r="MCY23" s="89"/>
      <c r="MCZ23" s="89"/>
      <c r="MDA23" s="89"/>
      <c r="MDB23" s="89"/>
      <c r="MDC23" s="89"/>
      <c r="MDD23" s="89"/>
      <c r="MDV23" s="89"/>
      <c r="MDW23" s="89"/>
      <c r="MDZ23" s="89"/>
      <c r="MEC23" s="89"/>
      <c r="MEE23" s="89"/>
      <c r="MEG23" s="89"/>
      <c r="MEJ23" s="89"/>
      <c r="MEM23" s="89"/>
      <c r="MEP23" s="89"/>
      <c r="MEV23" s="89"/>
      <c r="MEY23" s="89"/>
      <c r="MFB23" s="89"/>
      <c r="MFG23" s="89"/>
      <c r="MFU23" s="89"/>
      <c r="MFV23" s="89"/>
      <c r="MFW23" s="89"/>
      <c r="MFX23" s="89"/>
      <c r="MFY23" s="89"/>
      <c r="MFZ23" s="89"/>
      <c r="MGA23" s="89"/>
      <c r="MGB23" s="89"/>
      <c r="MGC23" s="89"/>
      <c r="MGD23" s="89"/>
      <c r="MGE23" s="89"/>
      <c r="MGF23" s="89"/>
      <c r="MGG23" s="89"/>
      <c r="MGH23" s="89"/>
      <c r="MGI23" s="89"/>
      <c r="MGJ23" s="89"/>
      <c r="MGK23" s="89"/>
      <c r="MGL23" s="89"/>
      <c r="MGM23" s="89"/>
      <c r="MGN23" s="89"/>
      <c r="MGO23" s="89"/>
      <c r="MGP23" s="89"/>
      <c r="MGQ23" s="89"/>
      <c r="MGR23" s="89"/>
      <c r="MGS23" s="89"/>
      <c r="MGT23" s="89"/>
      <c r="MGU23" s="89"/>
      <c r="MGV23" s="89"/>
      <c r="MGW23" s="89"/>
      <c r="MGX23" s="89"/>
      <c r="MGY23" s="89"/>
      <c r="MGZ23" s="89"/>
      <c r="MHA23" s="89"/>
      <c r="MHB23" s="89"/>
      <c r="MHC23" s="89"/>
      <c r="MHD23" s="89"/>
      <c r="MHE23" s="89"/>
      <c r="MHF23" s="89"/>
      <c r="MHG23" s="89"/>
      <c r="MHJ23" s="89"/>
      <c r="MHM23" s="89"/>
      <c r="MHP23" s="89"/>
      <c r="MHS23" s="89"/>
      <c r="MHV23" s="89"/>
      <c r="MIH23" s="89"/>
      <c r="MIK23" s="89"/>
      <c r="MIN23" s="89"/>
      <c r="MIQ23" s="89"/>
      <c r="MIW23" s="89"/>
      <c r="MIZ23" s="89"/>
      <c r="MJF23" s="89"/>
      <c r="MJI23" s="89"/>
      <c r="MJL23" s="89"/>
      <c r="MJO23" s="89"/>
      <c r="MJU23" s="89"/>
      <c r="MJX23" s="89"/>
      <c r="MKD23" s="89"/>
      <c r="MKF23" s="89"/>
      <c r="MKG23" s="89"/>
      <c r="MKI23" s="89"/>
      <c r="MKL23" s="89"/>
      <c r="MKO23" s="89"/>
      <c r="MKZ23" s="89"/>
      <c r="MLB23" s="89"/>
      <c r="MLN23" s="89"/>
      <c r="MLQ23" s="89"/>
      <c r="MLY23" s="89"/>
      <c r="MMS23" s="89"/>
      <c r="MMU23" s="89"/>
      <c r="MMV23" s="89"/>
      <c r="MMW23" s="89"/>
      <c r="MMX23" s="89"/>
      <c r="MMY23" s="89"/>
      <c r="MMZ23" s="89"/>
      <c r="MNR23" s="89"/>
      <c r="MNS23" s="89"/>
      <c r="MNV23" s="89"/>
      <c r="MNY23" s="89"/>
      <c r="MOA23" s="89"/>
      <c r="MOC23" s="89"/>
      <c r="MOF23" s="89"/>
      <c r="MOI23" s="89"/>
      <c r="MOL23" s="89"/>
      <c r="MOR23" s="89"/>
      <c r="MOU23" s="89"/>
      <c r="MOX23" s="89"/>
      <c r="MPC23" s="89"/>
      <c r="MPQ23" s="89"/>
      <c r="MPR23" s="89"/>
      <c r="MPS23" s="89"/>
      <c r="MPT23" s="89"/>
      <c r="MPU23" s="89"/>
      <c r="MPV23" s="89"/>
      <c r="MPW23" s="89"/>
      <c r="MPX23" s="89"/>
      <c r="MPY23" s="89"/>
      <c r="MPZ23" s="89"/>
      <c r="MQA23" s="89"/>
      <c r="MQB23" s="89"/>
      <c r="MQC23" s="89"/>
      <c r="MQD23" s="89"/>
      <c r="MQE23" s="89"/>
      <c r="MQF23" s="89"/>
      <c r="MQG23" s="89"/>
      <c r="MQH23" s="89"/>
      <c r="MQI23" s="89"/>
      <c r="MQJ23" s="89"/>
      <c r="MQK23" s="89"/>
      <c r="MQL23" s="89"/>
      <c r="MQM23" s="89"/>
      <c r="MQN23" s="89"/>
      <c r="MQO23" s="89"/>
      <c r="MQP23" s="89"/>
      <c r="MQQ23" s="89"/>
      <c r="MQR23" s="89"/>
      <c r="MQS23" s="89"/>
      <c r="MQT23" s="89"/>
      <c r="MQU23" s="89"/>
      <c r="MQV23" s="89"/>
      <c r="MQW23" s="89"/>
      <c r="MQX23" s="89"/>
      <c r="MQY23" s="89"/>
      <c r="MQZ23" s="89"/>
      <c r="MRA23" s="89"/>
      <c r="MRB23" s="89"/>
      <c r="MRC23" s="89"/>
      <c r="MRF23" s="89"/>
      <c r="MRI23" s="89"/>
      <c r="MRL23" s="89"/>
      <c r="MRO23" s="89"/>
      <c r="MRR23" s="89"/>
      <c r="MSD23" s="89"/>
      <c r="MSG23" s="89"/>
      <c r="MSJ23" s="89"/>
      <c r="MSM23" s="89"/>
      <c r="MSS23" s="89"/>
      <c r="MSV23" s="89"/>
      <c r="MTB23" s="89"/>
      <c r="MTE23" s="89"/>
      <c r="MTH23" s="89"/>
      <c r="MTK23" s="89"/>
      <c r="MTQ23" s="89"/>
      <c r="MTT23" s="89"/>
      <c r="MTZ23" s="89"/>
      <c r="MUB23" s="89"/>
      <c r="MUC23" s="89"/>
      <c r="MUE23" s="89"/>
      <c r="MUH23" s="89"/>
      <c r="MUK23" s="89"/>
      <c r="MUV23" s="89"/>
      <c r="MUX23" s="89"/>
      <c r="MVJ23" s="89"/>
      <c r="MVM23" s="89"/>
      <c r="MVU23" s="89"/>
      <c r="MWO23" s="89"/>
      <c r="MWQ23" s="89"/>
      <c r="MWR23" s="89"/>
      <c r="MWS23" s="89"/>
      <c r="MWT23" s="89"/>
      <c r="MWU23" s="89"/>
      <c r="MWV23" s="89"/>
      <c r="MXN23" s="89"/>
      <c r="MXO23" s="89"/>
      <c r="MXR23" s="89"/>
      <c r="MXU23" s="89"/>
      <c r="MXW23" s="89"/>
      <c r="MXY23" s="89"/>
      <c r="MYB23" s="89"/>
      <c r="MYE23" s="89"/>
      <c r="MYH23" s="89"/>
      <c r="MYN23" s="89"/>
      <c r="MYQ23" s="89"/>
      <c r="MYT23" s="89"/>
      <c r="MYY23" s="89"/>
      <c r="MZM23" s="89"/>
      <c r="MZN23" s="89"/>
      <c r="MZO23" s="89"/>
      <c r="MZP23" s="89"/>
      <c r="MZQ23" s="89"/>
      <c r="MZR23" s="89"/>
      <c r="MZS23" s="89"/>
      <c r="MZT23" s="89"/>
      <c r="MZU23" s="89"/>
      <c r="MZV23" s="89"/>
      <c r="MZW23" s="89"/>
      <c r="MZX23" s="89"/>
      <c r="MZY23" s="89"/>
      <c r="MZZ23" s="89"/>
      <c r="NAA23" s="89"/>
      <c r="NAB23" s="89"/>
      <c r="NAC23" s="89"/>
      <c r="NAD23" s="89"/>
      <c r="NAE23" s="89"/>
      <c r="NAF23" s="89"/>
      <c r="NAG23" s="89"/>
      <c r="NAH23" s="89"/>
      <c r="NAI23" s="89"/>
      <c r="NAJ23" s="89"/>
      <c r="NAK23" s="89"/>
      <c r="NAL23" s="89"/>
      <c r="NAM23" s="89"/>
      <c r="NAN23" s="89"/>
      <c r="NAO23" s="89"/>
      <c r="NAP23" s="89"/>
      <c r="NAQ23" s="89"/>
      <c r="NAR23" s="89"/>
      <c r="NAS23" s="89"/>
      <c r="NAT23" s="89"/>
      <c r="NAU23" s="89"/>
      <c r="NAV23" s="89"/>
      <c r="NAW23" s="89"/>
      <c r="NAX23" s="89"/>
      <c r="NAY23" s="89"/>
      <c r="NBB23" s="89"/>
      <c r="NBE23" s="89"/>
      <c r="NBH23" s="89"/>
      <c r="NBK23" s="89"/>
      <c r="NBN23" s="89"/>
      <c r="NBZ23" s="89"/>
      <c r="NCC23" s="89"/>
      <c r="NCF23" s="89"/>
      <c r="NCI23" s="89"/>
      <c r="NCO23" s="89"/>
      <c r="NCR23" s="89"/>
      <c r="NCX23" s="89"/>
      <c r="NDA23" s="89"/>
      <c r="NDD23" s="89"/>
      <c r="NDG23" s="89"/>
      <c r="NDM23" s="89"/>
      <c r="NDP23" s="89"/>
      <c r="NDV23" s="89"/>
      <c r="NDX23" s="89"/>
      <c r="NDY23" s="89"/>
      <c r="NEA23" s="89"/>
      <c r="NED23" s="89"/>
      <c r="NEG23" s="89"/>
      <c r="NER23" s="89"/>
      <c r="NET23" s="89"/>
      <c r="NFF23" s="89"/>
      <c r="NFI23" s="89"/>
      <c r="NFQ23" s="89"/>
      <c r="NGK23" s="89"/>
      <c r="NGM23" s="89"/>
      <c r="NGN23" s="89"/>
      <c r="NGO23" s="89"/>
      <c r="NGP23" s="89"/>
      <c r="NGQ23" s="89"/>
      <c r="NGR23" s="89"/>
      <c r="NHJ23" s="89"/>
      <c r="NHK23" s="89"/>
      <c r="NHN23" s="89"/>
      <c r="NHQ23" s="89"/>
      <c r="NHS23" s="89"/>
      <c r="NHU23" s="89"/>
      <c r="NHX23" s="89"/>
      <c r="NIA23" s="89"/>
      <c r="NID23" s="89"/>
      <c r="NIJ23" s="89"/>
      <c r="NIM23" s="89"/>
      <c r="NIP23" s="89"/>
      <c r="NIU23" s="89"/>
      <c r="NJI23" s="89"/>
      <c r="NJJ23" s="89"/>
      <c r="NJK23" s="89"/>
      <c r="NJL23" s="89"/>
      <c r="NJM23" s="89"/>
      <c r="NJN23" s="89"/>
      <c r="NJO23" s="89"/>
      <c r="NJP23" s="89"/>
      <c r="NJQ23" s="89"/>
      <c r="NJR23" s="89"/>
      <c r="NJS23" s="89"/>
      <c r="NJT23" s="89"/>
      <c r="NJU23" s="89"/>
      <c r="NJV23" s="89"/>
      <c r="NJW23" s="89"/>
      <c r="NJX23" s="89"/>
      <c r="NJY23" s="89"/>
      <c r="NJZ23" s="89"/>
      <c r="NKA23" s="89"/>
      <c r="NKB23" s="89"/>
      <c r="NKC23" s="89"/>
      <c r="NKD23" s="89"/>
      <c r="NKE23" s="89"/>
      <c r="NKF23" s="89"/>
      <c r="NKG23" s="89"/>
      <c r="NKH23" s="89"/>
      <c r="NKI23" s="89"/>
      <c r="NKJ23" s="89"/>
      <c r="NKK23" s="89"/>
      <c r="NKL23" s="89"/>
      <c r="NKM23" s="89"/>
      <c r="NKN23" s="89"/>
      <c r="NKO23" s="89"/>
      <c r="NKP23" s="89"/>
      <c r="NKQ23" s="89"/>
      <c r="NKR23" s="89"/>
      <c r="NKS23" s="89"/>
      <c r="NKT23" s="89"/>
      <c r="NKU23" s="89"/>
      <c r="NKX23" s="89"/>
      <c r="NLA23" s="89"/>
      <c r="NLD23" s="89"/>
      <c r="NLG23" s="89"/>
      <c r="NLJ23" s="89"/>
      <c r="NLV23" s="89"/>
      <c r="NLY23" s="89"/>
      <c r="NMB23" s="89"/>
      <c r="NME23" s="89"/>
      <c r="NMK23" s="89"/>
      <c r="NMN23" s="89"/>
      <c r="NMT23" s="89"/>
      <c r="NMW23" s="89"/>
      <c r="NMZ23" s="89"/>
      <c r="NNC23" s="89"/>
      <c r="NNI23" s="89"/>
      <c r="NNL23" s="89"/>
      <c r="NNR23" s="89"/>
      <c r="NNT23" s="89"/>
      <c r="NNU23" s="89"/>
      <c r="NNW23" s="89"/>
      <c r="NNZ23" s="89"/>
      <c r="NOC23" s="89"/>
      <c r="NON23" s="89"/>
      <c r="NOP23" s="89"/>
      <c r="NPB23" s="89"/>
      <c r="NPE23" s="89"/>
      <c r="NPM23" s="89"/>
      <c r="NQG23" s="89"/>
      <c r="NQI23" s="89"/>
      <c r="NQJ23" s="89"/>
      <c r="NQK23" s="89"/>
      <c r="NQL23" s="89"/>
      <c r="NQM23" s="89"/>
      <c r="NQN23" s="89"/>
      <c r="NRF23" s="89"/>
      <c r="NRG23" s="89"/>
      <c r="NRJ23" s="89"/>
      <c r="NRM23" s="89"/>
      <c r="NRO23" s="89"/>
      <c r="NRQ23" s="89"/>
      <c r="NRT23" s="89"/>
      <c r="NRW23" s="89"/>
      <c r="NRZ23" s="89"/>
      <c r="NSF23" s="89"/>
      <c r="NSI23" s="89"/>
      <c r="NSL23" s="89"/>
      <c r="NSQ23" s="89"/>
      <c r="NTE23" s="89"/>
      <c r="NTF23" s="89"/>
      <c r="NTG23" s="89"/>
      <c r="NTH23" s="89"/>
      <c r="NTI23" s="89"/>
      <c r="NTJ23" s="89"/>
      <c r="NTK23" s="89"/>
      <c r="NTL23" s="89"/>
      <c r="NTM23" s="89"/>
      <c r="NTN23" s="89"/>
      <c r="NTO23" s="89"/>
      <c r="NTP23" s="89"/>
      <c r="NTQ23" s="89"/>
      <c r="NTR23" s="89"/>
      <c r="NTS23" s="89"/>
      <c r="NTT23" s="89"/>
      <c r="NTU23" s="89"/>
      <c r="NTV23" s="89"/>
      <c r="NTW23" s="89"/>
      <c r="NTX23" s="89"/>
      <c r="NTY23" s="89"/>
      <c r="NTZ23" s="89"/>
      <c r="NUA23" s="89"/>
      <c r="NUB23" s="89"/>
      <c r="NUC23" s="89"/>
      <c r="NUD23" s="89"/>
      <c r="NUE23" s="89"/>
      <c r="NUF23" s="89"/>
      <c r="NUG23" s="89"/>
      <c r="NUH23" s="89"/>
      <c r="NUI23" s="89"/>
      <c r="NUJ23" s="89"/>
      <c r="NUK23" s="89"/>
      <c r="NUL23" s="89"/>
      <c r="NUM23" s="89"/>
      <c r="NUN23" s="89"/>
      <c r="NUO23" s="89"/>
      <c r="NUP23" s="89"/>
      <c r="NUQ23" s="89"/>
      <c r="NUT23" s="89"/>
      <c r="NUW23" s="89"/>
      <c r="NUZ23" s="89"/>
      <c r="NVC23" s="89"/>
      <c r="NVF23" s="89"/>
      <c r="NVR23" s="89"/>
      <c r="NVU23" s="89"/>
      <c r="NVX23" s="89"/>
      <c r="NWA23" s="89"/>
      <c r="NWG23" s="89"/>
      <c r="NWJ23" s="89"/>
      <c r="NWP23" s="89"/>
      <c r="NWS23" s="89"/>
      <c r="NWV23" s="89"/>
      <c r="NWY23" s="89"/>
      <c r="NXE23" s="89"/>
      <c r="NXH23" s="89"/>
      <c r="NXN23" s="89"/>
      <c r="NXP23" s="89"/>
      <c r="NXQ23" s="89"/>
      <c r="NXS23" s="89"/>
      <c r="NXV23" s="89"/>
      <c r="NXY23" s="89"/>
      <c r="NYJ23" s="89"/>
      <c r="NYL23" s="89"/>
      <c r="NYX23" s="89"/>
      <c r="NZA23" s="89"/>
      <c r="NZI23" s="89"/>
      <c r="OAC23" s="89"/>
      <c r="OAE23" s="89"/>
      <c r="OAF23" s="89"/>
      <c r="OAG23" s="89"/>
      <c r="OAH23" s="89"/>
      <c r="OAI23" s="89"/>
      <c r="OAJ23" s="89"/>
      <c r="OBB23" s="89"/>
      <c r="OBC23" s="89"/>
      <c r="OBF23" s="89"/>
      <c r="OBI23" s="89"/>
      <c r="OBK23" s="89"/>
      <c r="OBM23" s="89"/>
      <c r="OBP23" s="89"/>
      <c r="OBS23" s="89"/>
      <c r="OBV23" s="89"/>
      <c r="OCB23" s="89"/>
      <c r="OCE23" s="89"/>
      <c r="OCH23" s="89"/>
      <c r="OCM23" s="89"/>
      <c r="ODA23" s="89"/>
      <c r="ODB23" s="89"/>
      <c r="ODC23" s="89"/>
      <c r="ODD23" s="89"/>
      <c r="ODE23" s="89"/>
      <c r="ODF23" s="89"/>
      <c r="ODG23" s="89"/>
      <c r="ODH23" s="89"/>
      <c r="ODI23" s="89"/>
      <c r="ODJ23" s="89"/>
      <c r="ODK23" s="89"/>
      <c r="ODL23" s="89"/>
      <c r="ODM23" s="89"/>
      <c r="ODN23" s="89"/>
      <c r="ODO23" s="89"/>
      <c r="ODP23" s="89"/>
      <c r="ODQ23" s="89"/>
      <c r="ODR23" s="89"/>
      <c r="ODS23" s="89"/>
      <c r="ODT23" s="89"/>
      <c r="ODU23" s="89"/>
      <c r="ODV23" s="89"/>
      <c r="ODW23" s="89"/>
      <c r="ODX23" s="89"/>
      <c r="ODY23" s="89"/>
      <c r="ODZ23" s="89"/>
      <c r="OEA23" s="89"/>
      <c r="OEB23" s="89"/>
      <c r="OEC23" s="89"/>
      <c r="OED23" s="89"/>
      <c r="OEE23" s="89"/>
      <c r="OEF23" s="89"/>
      <c r="OEG23" s="89"/>
      <c r="OEH23" s="89"/>
      <c r="OEI23" s="89"/>
      <c r="OEJ23" s="89"/>
      <c r="OEK23" s="89"/>
      <c r="OEL23" s="89"/>
      <c r="OEM23" s="89"/>
      <c r="OEP23" s="89"/>
      <c r="OES23" s="89"/>
      <c r="OEV23" s="89"/>
      <c r="OEY23" s="89"/>
      <c r="OFB23" s="89"/>
      <c r="OFN23" s="89"/>
      <c r="OFQ23" s="89"/>
      <c r="OFT23" s="89"/>
      <c r="OFW23" s="89"/>
      <c r="OGC23" s="89"/>
      <c r="OGF23" s="89"/>
      <c r="OGL23" s="89"/>
      <c r="OGO23" s="89"/>
      <c r="OGR23" s="89"/>
      <c r="OGU23" s="89"/>
      <c r="OHA23" s="89"/>
      <c r="OHD23" s="89"/>
      <c r="OHJ23" s="89"/>
      <c r="OHL23" s="89"/>
      <c r="OHM23" s="89"/>
      <c r="OHO23" s="89"/>
      <c r="OHR23" s="89"/>
      <c r="OHU23" s="89"/>
      <c r="OIF23" s="89"/>
      <c r="OIH23" s="89"/>
      <c r="OIT23" s="89"/>
      <c r="OIW23" s="89"/>
      <c r="OJE23" s="89"/>
      <c r="OJY23" s="89"/>
      <c r="OKA23" s="89"/>
      <c r="OKB23" s="89"/>
      <c r="OKC23" s="89"/>
      <c r="OKD23" s="89"/>
      <c r="OKE23" s="89"/>
      <c r="OKF23" s="89"/>
      <c r="OKX23" s="89"/>
      <c r="OKY23" s="89"/>
      <c r="OLB23" s="89"/>
      <c r="OLE23" s="89"/>
      <c r="OLG23" s="89"/>
      <c r="OLI23" s="89"/>
      <c r="OLL23" s="89"/>
      <c r="OLO23" s="89"/>
      <c r="OLR23" s="89"/>
      <c r="OLX23" s="89"/>
      <c r="OMA23" s="89"/>
      <c r="OMD23" s="89"/>
      <c r="OMI23" s="89"/>
      <c r="OMW23" s="89"/>
      <c r="OMX23" s="89"/>
      <c r="OMY23" s="89"/>
      <c r="OMZ23" s="89"/>
      <c r="ONA23" s="89"/>
      <c r="ONB23" s="89"/>
      <c r="ONC23" s="89"/>
      <c r="OND23" s="89"/>
      <c r="ONE23" s="89"/>
      <c r="ONF23" s="89"/>
      <c r="ONG23" s="89"/>
      <c r="ONH23" s="89"/>
      <c r="ONI23" s="89"/>
      <c r="ONJ23" s="89"/>
      <c r="ONK23" s="89"/>
      <c r="ONL23" s="89"/>
      <c r="ONM23" s="89"/>
      <c r="ONN23" s="89"/>
      <c r="ONO23" s="89"/>
      <c r="ONP23" s="89"/>
      <c r="ONQ23" s="89"/>
      <c r="ONR23" s="89"/>
      <c r="ONS23" s="89"/>
      <c r="ONT23" s="89"/>
      <c r="ONU23" s="89"/>
      <c r="ONV23" s="89"/>
      <c r="ONW23" s="89"/>
      <c r="ONX23" s="89"/>
      <c r="ONY23" s="89"/>
      <c r="ONZ23" s="89"/>
      <c r="OOA23" s="89"/>
      <c r="OOB23" s="89"/>
      <c r="OOC23" s="89"/>
      <c r="OOD23" s="89"/>
      <c r="OOE23" s="89"/>
      <c r="OOF23" s="89"/>
      <c r="OOG23" s="89"/>
      <c r="OOH23" s="89"/>
      <c r="OOI23" s="89"/>
      <c r="OOL23" s="89"/>
      <c r="OOO23" s="89"/>
      <c r="OOR23" s="89"/>
      <c r="OOU23" s="89"/>
      <c r="OOX23" s="89"/>
      <c r="OPJ23" s="89"/>
      <c r="OPM23" s="89"/>
      <c r="OPP23" s="89"/>
      <c r="OPS23" s="89"/>
      <c r="OPY23" s="89"/>
      <c r="OQB23" s="89"/>
      <c r="OQH23" s="89"/>
      <c r="OQK23" s="89"/>
      <c r="OQN23" s="89"/>
      <c r="OQQ23" s="89"/>
      <c r="OQW23" s="89"/>
      <c r="OQZ23" s="89"/>
      <c r="ORF23" s="89"/>
      <c r="ORH23" s="89"/>
      <c r="ORI23" s="89"/>
      <c r="ORK23" s="89"/>
      <c r="ORN23" s="89"/>
      <c r="ORQ23" s="89"/>
      <c r="OSB23" s="89"/>
      <c r="OSD23" s="89"/>
      <c r="OSP23" s="89"/>
      <c r="OSS23" s="89"/>
      <c r="OTA23" s="89"/>
      <c r="OTU23" s="89"/>
      <c r="OTW23" s="89"/>
      <c r="OTX23" s="89"/>
      <c r="OTY23" s="89"/>
      <c r="OTZ23" s="89"/>
      <c r="OUA23" s="89"/>
      <c r="OUB23" s="89"/>
      <c r="OUT23" s="89"/>
      <c r="OUU23" s="89"/>
      <c r="OUX23" s="89"/>
      <c r="OVA23" s="89"/>
      <c r="OVC23" s="89"/>
      <c r="OVE23" s="89"/>
      <c r="OVH23" s="89"/>
      <c r="OVK23" s="89"/>
      <c r="OVN23" s="89"/>
      <c r="OVT23" s="89"/>
      <c r="OVW23" s="89"/>
      <c r="OVZ23" s="89"/>
      <c r="OWE23" s="89"/>
      <c r="OWS23" s="89"/>
      <c r="OWT23" s="89"/>
      <c r="OWU23" s="89"/>
      <c r="OWV23" s="89"/>
      <c r="OWW23" s="89"/>
      <c r="OWX23" s="89"/>
      <c r="OWY23" s="89"/>
      <c r="OWZ23" s="89"/>
      <c r="OXA23" s="89"/>
      <c r="OXB23" s="89"/>
      <c r="OXC23" s="89"/>
      <c r="OXD23" s="89"/>
      <c r="OXE23" s="89"/>
      <c r="OXF23" s="89"/>
      <c r="OXG23" s="89"/>
      <c r="OXH23" s="89"/>
      <c r="OXI23" s="89"/>
      <c r="OXJ23" s="89"/>
      <c r="OXK23" s="89"/>
      <c r="OXL23" s="89"/>
      <c r="OXM23" s="89"/>
      <c r="OXN23" s="89"/>
      <c r="OXO23" s="89"/>
      <c r="OXP23" s="89"/>
      <c r="OXQ23" s="89"/>
      <c r="OXR23" s="89"/>
      <c r="OXS23" s="89"/>
      <c r="OXT23" s="89"/>
      <c r="OXU23" s="89"/>
      <c r="OXV23" s="89"/>
      <c r="OXW23" s="89"/>
      <c r="OXX23" s="89"/>
      <c r="OXY23" s="89"/>
      <c r="OXZ23" s="89"/>
      <c r="OYA23" s="89"/>
      <c r="OYB23" s="89"/>
      <c r="OYC23" s="89"/>
      <c r="OYD23" s="89"/>
      <c r="OYE23" s="89"/>
      <c r="OYH23" s="89"/>
      <c r="OYK23" s="89"/>
      <c r="OYN23" s="89"/>
      <c r="OYQ23" s="89"/>
      <c r="OYT23" s="89"/>
      <c r="OZF23" s="89"/>
      <c r="OZI23" s="89"/>
      <c r="OZL23" s="89"/>
      <c r="OZO23" s="89"/>
      <c r="OZU23" s="89"/>
      <c r="OZX23" s="89"/>
      <c r="PAD23" s="89"/>
      <c r="PAG23" s="89"/>
      <c r="PAJ23" s="89"/>
      <c r="PAM23" s="89"/>
      <c r="PAS23" s="89"/>
      <c r="PAV23" s="89"/>
      <c r="PBB23" s="89"/>
      <c r="PBD23" s="89"/>
      <c r="PBE23" s="89"/>
      <c r="PBG23" s="89"/>
      <c r="PBJ23" s="89"/>
      <c r="PBM23" s="89"/>
      <c r="PBX23" s="89"/>
      <c r="PBZ23" s="89"/>
      <c r="PCL23" s="89"/>
      <c r="PCO23" s="89"/>
      <c r="PCW23" s="89"/>
      <c r="PDQ23" s="89"/>
      <c r="PDS23" s="89"/>
      <c r="PDT23" s="89"/>
      <c r="PDU23" s="89"/>
      <c r="PDV23" s="89"/>
      <c r="PDW23" s="89"/>
      <c r="PDX23" s="89"/>
      <c r="PEP23" s="89"/>
      <c r="PEQ23" s="89"/>
      <c r="PET23" s="89"/>
      <c r="PEW23" s="89"/>
      <c r="PEY23" s="89"/>
      <c r="PFA23" s="89"/>
      <c r="PFD23" s="89"/>
      <c r="PFG23" s="89"/>
      <c r="PFJ23" s="89"/>
      <c r="PFP23" s="89"/>
      <c r="PFS23" s="89"/>
      <c r="PFV23" s="89"/>
      <c r="PGA23" s="89"/>
      <c r="PGO23" s="89"/>
      <c r="PGP23" s="89"/>
      <c r="PGQ23" s="89"/>
      <c r="PGR23" s="89"/>
      <c r="PGS23" s="89"/>
      <c r="PGT23" s="89"/>
      <c r="PGU23" s="89"/>
      <c r="PGV23" s="89"/>
      <c r="PGW23" s="89"/>
      <c r="PGX23" s="89"/>
      <c r="PGY23" s="89"/>
      <c r="PGZ23" s="89"/>
      <c r="PHA23" s="89"/>
      <c r="PHB23" s="89"/>
      <c r="PHC23" s="89"/>
      <c r="PHD23" s="89"/>
      <c r="PHE23" s="89"/>
      <c r="PHF23" s="89"/>
      <c r="PHG23" s="89"/>
      <c r="PHH23" s="89"/>
      <c r="PHI23" s="89"/>
      <c r="PHJ23" s="89"/>
      <c r="PHK23" s="89"/>
      <c r="PHL23" s="89"/>
      <c r="PHM23" s="89"/>
      <c r="PHN23" s="89"/>
      <c r="PHO23" s="89"/>
      <c r="PHP23" s="89"/>
      <c r="PHQ23" s="89"/>
      <c r="PHR23" s="89"/>
      <c r="PHS23" s="89"/>
      <c r="PHT23" s="89"/>
      <c r="PHU23" s="89"/>
      <c r="PHV23" s="89"/>
      <c r="PHW23" s="89"/>
      <c r="PHX23" s="89"/>
      <c r="PHY23" s="89"/>
      <c r="PHZ23" s="89"/>
      <c r="PIA23" s="89"/>
      <c r="PID23" s="89"/>
      <c r="PIG23" s="89"/>
      <c r="PIJ23" s="89"/>
      <c r="PIM23" s="89"/>
      <c r="PIP23" s="89"/>
      <c r="PJB23" s="89"/>
      <c r="PJE23" s="89"/>
      <c r="PJH23" s="89"/>
      <c r="PJK23" s="89"/>
      <c r="PJQ23" s="89"/>
      <c r="PJT23" s="89"/>
      <c r="PJZ23" s="89"/>
      <c r="PKC23" s="89"/>
      <c r="PKF23" s="89"/>
      <c r="PKI23" s="89"/>
      <c r="PKO23" s="89"/>
      <c r="PKR23" s="89"/>
      <c r="PKX23" s="89"/>
      <c r="PKZ23" s="89"/>
      <c r="PLA23" s="89"/>
      <c r="PLC23" s="89"/>
      <c r="PLF23" s="89"/>
      <c r="PLI23" s="89"/>
      <c r="PLT23" s="89"/>
      <c r="PLV23" s="89"/>
      <c r="PMH23" s="89"/>
      <c r="PMK23" s="89"/>
      <c r="PMS23" s="89"/>
      <c r="PNM23" s="89"/>
      <c r="PNO23" s="89"/>
      <c r="PNP23" s="89"/>
      <c r="PNQ23" s="89"/>
      <c r="PNR23" s="89"/>
      <c r="PNS23" s="89"/>
      <c r="PNT23" s="89"/>
      <c r="POL23" s="89"/>
      <c r="POM23" s="89"/>
      <c r="POP23" s="89"/>
      <c r="POS23" s="89"/>
      <c r="POU23" s="89"/>
      <c r="POW23" s="89"/>
      <c r="POZ23" s="89"/>
      <c r="PPC23" s="89"/>
      <c r="PPF23" s="89"/>
      <c r="PPL23" s="89"/>
      <c r="PPO23" s="89"/>
      <c r="PPR23" s="89"/>
      <c r="PPW23" s="89"/>
      <c r="PQK23" s="89"/>
      <c r="PQL23" s="89"/>
      <c r="PQM23" s="89"/>
      <c r="PQN23" s="89"/>
      <c r="PQO23" s="89"/>
      <c r="PQP23" s="89"/>
      <c r="PQQ23" s="89"/>
      <c r="PQR23" s="89"/>
      <c r="PQS23" s="89"/>
      <c r="PQT23" s="89"/>
      <c r="PQU23" s="89"/>
      <c r="PQV23" s="89"/>
      <c r="PQW23" s="89"/>
      <c r="PQX23" s="89"/>
      <c r="PQY23" s="89"/>
      <c r="PQZ23" s="89"/>
      <c r="PRA23" s="89"/>
      <c r="PRB23" s="89"/>
      <c r="PRC23" s="89"/>
      <c r="PRD23" s="89"/>
      <c r="PRE23" s="89"/>
      <c r="PRF23" s="89"/>
      <c r="PRG23" s="89"/>
      <c r="PRH23" s="89"/>
      <c r="PRI23" s="89"/>
      <c r="PRJ23" s="89"/>
      <c r="PRK23" s="89"/>
      <c r="PRL23" s="89"/>
      <c r="PRM23" s="89"/>
      <c r="PRN23" s="89"/>
      <c r="PRO23" s="89"/>
      <c r="PRP23" s="89"/>
      <c r="PRQ23" s="89"/>
      <c r="PRR23" s="89"/>
      <c r="PRS23" s="89"/>
      <c r="PRT23" s="89"/>
      <c r="PRU23" s="89"/>
      <c r="PRV23" s="89"/>
      <c r="PRW23" s="89"/>
      <c r="PRZ23" s="89"/>
      <c r="PSC23" s="89"/>
      <c r="PSF23" s="89"/>
      <c r="PSI23" s="89"/>
      <c r="PSL23" s="89"/>
      <c r="PSX23" s="89"/>
      <c r="PTA23" s="89"/>
      <c r="PTD23" s="89"/>
      <c r="PTG23" s="89"/>
      <c r="PTM23" s="89"/>
      <c r="PTP23" s="89"/>
      <c r="PTV23" s="89"/>
      <c r="PTY23" s="89"/>
      <c r="PUB23" s="89"/>
      <c r="PUE23" s="89"/>
      <c r="PUK23" s="89"/>
      <c r="PUN23" s="89"/>
      <c r="PUT23" s="89"/>
      <c r="PUV23" s="89"/>
      <c r="PUW23" s="89"/>
      <c r="PUY23" s="89"/>
      <c r="PVB23" s="89"/>
      <c r="PVE23" s="89"/>
      <c r="PVP23" s="89"/>
      <c r="PVR23" s="89"/>
      <c r="PWD23" s="89"/>
      <c r="PWG23" s="89"/>
      <c r="PWO23" s="89"/>
      <c r="PXI23" s="89"/>
      <c r="PXK23" s="89"/>
      <c r="PXL23" s="89"/>
      <c r="PXM23" s="89"/>
      <c r="PXN23" s="89"/>
      <c r="PXO23" s="89"/>
      <c r="PXP23" s="89"/>
      <c r="PYH23" s="89"/>
      <c r="PYI23" s="89"/>
      <c r="PYL23" s="89"/>
      <c r="PYO23" s="89"/>
      <c r="PYQ23" s="89"/>
      <c r="PYS23" s="89"/>
      <c r="PYV23" s="89"/>
      <c r="PYY23" s="89"/>
      <c r="PZB23" s="89"/>
      <c r="PZH23" s="89"/>
      <c r="PZK23" s="89"/>
      <c r="PZN23" s="89"/>
      <c r="PZS23" s="89"/>
      <c r="QAG23" s="89"/>
      <c r="QAH23" s="89"/>
      <c r="QAI23" s="89"/>
      <c r="QAJ23" s="89"/>
      <c r="QAK23" s="89"/>
      <c r="QAL23" s="89"/>
      <c r="QAM23" s="89"/>
      <c r="QAN23" s="89"/>
      <c r="QAO23" s="89"/>
      <c r="QAP23" s="89"/>
      <c r="QAQ23" s="89"/>
      <c r="QAR23" s="89"/>
      <c r="QAS23" s="89"/>
      <c r="QAT23" s="89"/>
      <c r="QAU23" s="89"/>
      <c r="QAV23" s="89"/>
      <c r="QAW23" s="89"/>
      <c r="QAX23" s="89"/>
      <c r="QAY23" s="89"/>
      <c r="QAZ23" s="89"/>
      <c r="QBA23" s="89"/>
      <c r="QBB23" s="89"/>
      <c r="QBC23" s="89"/>
      <c r="QBD23" s="89"/>
      <c r="QBE23" s="89"/>
      <c r="QBF23" s="89"/>
      <c r="QBG23" s="89"/>
      <c r="QBH23" s="89"/>
      <c r="QBI23" s="89"/>
      <c r="QBJ23" s="89"/>
      <c r="QBK23" s="89"/>
      <c r="QBL23" s="89"/>
      <c r="QBM23" s="89"/>
      <c r="QBN23" s="89"/>
      <c r="QBO23" s="89"/>
      <c r="QBP23" s="89"/>
      <c r="QBQ23" s="89"/>
      <c r="QBR23" s="89"/>
      <c r="QBS23" s="89"/>
      <c r="QBV23" s="89"/>
      <c r="QBY23" s="89"/>
      <c r="QCB23" s="89"/>
      <c r="QCE23" s="89"/>
      <c r="QCH23" s="89"/>
      <c r="QCT23" s="89"/>
      <c r="QCW23" s="89"/>
      <c r="QCZ23" s="89"/>
      <c r="QDC23" s="89"/>
      <c r="QDI23" s="89"/>
      <c r="QDL23" s="89"/>
      <c r="QDR23" s="89"/>
      <c r="QDU23" s="89"/>
      <c r="QDX23" s="89"/>
      <c r="QEA23" s="89"/>
      <c r="QEG23" s="89"/>
      <c r="QEJ23" s="89"/>
      <c r="QEP23" s="89"/>
      <c r="QER23" s="89"/>
      <c r="QES23" s="89"/>
      <c r="QEU23" s="89"/>
      <c r="QEX23" s="89"/>
      <c r="QFA23" s="89"/>
      <c r="QFL23" s="89"/>
      <c r="QFN23" s="89"/>
      <c r="QFZ23" s="89"/>
      <c r="QGC23" s="89"/>
      <c r="QGK23" s="89"/>
      <c r="QHE23" s="89"/>
      <c r="QHG23" s="89"/>
      <c r="QHH23" s="89"/>
      <c r="QHI23" s="89"/>
      <c r="QHJ23" s="89"/>
      <c r="QHK23" s="89"/>
      <c r="QHL23" s="89"/>
      <c r="QID23" s="89"/>
      <c r="QIE23" s="89"/>
      <c r="QIH23" s="89"/>
      <c r="QIK23" s="89"/>
      <c r="QIM23" s="89"/>
      <c r="QIO23" s="89"/>
      <c r="QIR23" s="89"/>
      <c r="QIU23" s="89"/>
      <c r="QIX23" s="89"/>
      <c r="QJD23" s="89"/>
      <c r="QJG23" s="89"/>
      <c r="QJJ23" s="89"/>
      <c r="QJO23" s="89"/>
      <c r="QKC23" s="89"/>
      <c r="QKD23" s="89"/>
      <c r="QKE23" s="89"/>
      <c r="QKF23" s="89"/>
      <c r="QKG23" s="89"/>
      <c r="QKH23" s="89"/>
      <c r="QKI23" s="89"/>
      <c r="QKJ23" s="89"/>
      <c r="QKK23" s="89"/>
      <c r="QKL23" s="89"/>
      <c r="QKM23" s="89"/>
      <c r="QKN23" s="89"/>
      <c r="QKO23" s="89"/>
      <c r="QKP23" s="89"/>
      <c r="QKQ23" s="89"/>
      <c r="QKR23" s="89"/>
      <c r="QKS23" s="89"/>
      <c r="QKT23" s="89"/>
      <c r="QKU23" s="89"/>
      <c r="QKV23" s="89"/>
      <c r="QKW23" s="89"/>
      <c r="QKX23" s="89"/>
      <c r="QKY23" s="89"/>
      <c r="QKZ23" s="89"/>
      <c r="QLA23" s="89"/>
      <c r="QLB23" s="89"/>
      <c r="QLC23" s="89"/>
      <c r="QLD23" s="89"/>
      <c r="QLE23" s="89"/>
      <c r="QLF23" s="89"/>
      <c r="QLG23" s="89"/>
      <c r="QLH23" s="89"/>
      <c r="QLI23" s="89"/>
      <c r="QLJ23" s="89"/>
      <c r="QLK23" s="89"/>
      <c r="QLL23" s="89"/>
      <c r="QLM23" s="89"/>
      <c r="QLN23" s="89"/>
      <c r="QLO23" s="89"/>
      <c r="QLR23" s="89"/>
      <c r="QLU23" s="89"/>
      <c r="QLX23" s="89"/>
      <c r="QMA23" s="89"/>
      <c r="QMD23" s="89"/>
      <c r="QMP23" s="89"/>
      <c r="QMS23" s="89"/>
      <c r="QMV23" s="89"/>
      <c r="QMY23" s="89"/>
      <c r="QNE23" s="89"/>
      <c r="QNH23" s="89"/>
      <c r="QNN23" s="89"/>
      <c r="QNQ23" s="89"/>
      <c r="QNT23" s="89"/>
      <c r="QNW23" s="89"/>
      <c r="QOC23" s="89"/>
      <c r="QOF23" s="89"/>
      <c r="QOL23" s="89"/>
      <c r="QON23" s="89"/>
      <c r="QOO23" s="89"/>
      <c r="QOQ23" s="89"/>
      <c r="QOT23" s="89"/>
      <c r="QOW23" s="89"/>
      <c r="QPH23" s="89"/>
      <c r="QPJ23" s="89"/>
      <c r="QPV23" s="89"/>
      <c r="QPY23" s="89"/>
      <c r="QQG23" s="89"/>
      <c r="QRA23" s="89"/>
      <c r="QRC23" s="89"/>
      <c r="QRD23" s="89"/>
      <c r="QRE23" s="89"/>
      <c r="QRF23" s="89"/>
      <c r="QRG23" s="89"/>
      <c r="QRH23" s="89"/>
      <c r="QRZ23" s="89"/>
      <c r="QSA23" s="89"/>
      <c r="QSD23" s="89"/>
      <c r="QSG23" s="89"/>
      <c r="QSI23" s="89"/>
      <c r="QSK23" s="89"/>
      <c r="QSN23" s="89"/>
      <c r="QSQ23" s="89"/>
      <c r="QST23" s="89"/>
      <c r="QSZ23" s="89"/>
      <c r="QTC23" s="89"/>
      <c r="QTF23" s="89"/>
      <c r="QTK23" s="89"/>
      <c r="QTY23" s="89"/>
      <c r="QTZ23" s="89"/>
      <c r="QUA23" s="89"/>
      <c r="QUB23" s="89"/>
      <c r="QUC23" s="89"/>
      <c r="QUD23" s="89"/>
      <c r="QUE23" s="89"/>
      <c r="QUF23" s="89"/>
      <c r="QUG23" s="89"/>
      <c r="QUH23" s="89"/>
      <c r="QUI23" s="89"/>
      <c r="QUJ23" s="89"/>
      <c r="QUK23" s="89"/>
      <c r="QUL23" s="89"/>
      <c r="QUM23" s="89"/>
      <c r="QUN23" s="89"/>
      <c r="QUO23" s="89"/>
      <c r="QUP23" s="89"/>
      <c r="QUQ23" s="89"/>
      <c r="QUR23" s="89"/>
      <c r="QUS23" s="89"/>
      <c r="QUT23" s="89"/>
      <c r="QUU23" s="89"/>
      <c r="QUV23" s="89"/>
      <c r="QUW23" s="89"/>
      <c r="QUX23" s="89"/>
      <c r="QUY23" s="89"/>
      <c r="QUZ23" s="89"/>
      <c r="QVA23" s="89"/>
      <c r="QVB23" s="89"/>
      <c r="QVC23" s="89"/>
      <c r="QVD23" s="89"/>
      <c r="QVE23" s="89"/>
      <c r="QVF23" s="89"/>
      <c r="QVG23" s="89"/>
      <c r="QVH23" s="89"/>
      <c r="QVI23" s="89"/>
      <c r="QVJ23" s="89"/>
      <c r="QVK23" s="89"/>
      <c r="QVN23" s="89"/>
      <c r="QVQ23" s="89"/>
      <c r="QVT23" s="89"/>
      <c r="QVW23" s="89"/>
      <c r="QVZ23" s="89"/>
      <c r="QWL23" s="89"/>
      <c r="QWO23" s="89"/>
      <c r="QWR23" s="89"/>
      <c r="QWU23" s="89"/>
      <c r="QXA23" s="89"/>
      <c r="QXD23" s="89"/>
      <c r="QXJ23" s="89"/>
      <c r="QXM23" s="89"/>
      <c r="QXP23" s="89"/>
      <c r="QXS23" s="89"/>
      <c r="QXY23" s="89"/>
      <c r="QYB23" s="89"/>
      <c r="QYH23" s="89"/>
      <c r="QYJ23" s="89"/>
      <c r="QYK23" s="89"/>
      <c r="QYM23" s="89"/>
      <c r="QYP23" s="89"/>
      <c r="QYS23" s="89"/>
      <c r="QZD23" s="89"/>
      <c r="QZF23" s="89"/>
      <c r="QZR23" s="89"/>
      <c r="QZU23" s="89"/>
      <c r="RAC23" s="89"/>
      <c r="RAW23" s="89"/>
      <c r="RAY23" s="89"/>
      <c r="RAZ23" s="89"/>
      <c r="RBA23" s="89"/>
      <c r="RBB23" s="89"/>
      <c r="RBC23" s="89"/>
      <c r="RBD23" s="89"/>
      <c r="RBV23" s="89"/>
      <c r="RBW23" s="89"/>
      <c r="RBZ23" s="89"/>
      <c r="RCC23" s="89"/>
      <c r="RCE23" s="89"/>
      <c r="RCG23" s="89"/>
      <c r="RCJ23" s="89"/>
      <c r="RCM23" s="89"/>
      <c r="RCP23" s="89"/>
      <c r="RCV23" s="89"/>
      <c r="RCY23" s="89"/>
      <c r="RDB23" s="89"/>
      <c r="RDG23" s="89"/>
      <c r="RDU23" s="89"/>
      <c r="RDV23" s="89"/>
      <c r="RDW23" s="89"/>
      <c r="RDX23" s="89"/>
      <c r="RDY23" s="89"/>
      <c r="RDZ23" s="89"/>
      <c r="REA23" s="89"/>
      <c r="REB23" s="89"/>
      <c r="REC23" s="89"/>
      <c r="RED23" s="89"/>
      <c r="REE23" s="89"/>
      <c r="REF23" s="89"/>
      <c r="REG23" s="89"/>
      <c r="REH23" s="89"/>
      <c r="REI23" s="89"/>
      <c r="REJ23" s="89"/>
      <c r="REK23" s="89"/>
      <c r="REL23" s="89"/>
      <c r="REM23" s="89"/>
      <c r="REN23" s="89"/>
      <c r="REO23" s="89"/>
      <c r="REP23" s="89"/>
      <c r="REQ23" s="89"/>
      <c r="RER23" s="89"/>
      <c r="RES23" s="89"/>
      <c r="RET23" s="89"/>
      <c r="REU23" s="89"/>
      <c r="REV23" s="89"/>
      <c r="REW23" s="89"/>
      <c r="REX23" s="89"/>
      <c r="REY23" s="89"/>
      <c r="REZ23" s="89"/>
      <c r="RFA23" s="89"/>
      <c r="RFB23" s="89"/>
      <c r="RFC23" s="89"/>
      <c r="RFD23" s="89"/>
      <c r="RFE23" s="89"/>
      <c r="RFF23" s="89"/>
      <c r="RFG23" s="89"/>
      <c r="RFJ23" s="89"/>
      <c r="RFM23" s="89"/>
      <c r="RFP23" s="89"/>
      <c r="RFS23" s="89"/>
      <c r="RFV23" s="89"/>
      <c r="RGH23" s="89"/>
      <c r="RGK23" s="89"/>
      <c r="RGN23" s="89"/>
      <c r="RGQ23" s="89"/>
      <c r="RGW23" s="89"/>
      <c r="RGZ23" s="89"/>
      <c r="RHF23" s="89"/>
      <c r="RHI23" s="89"/>
      <c r="RHL23" s="89"/>
      <c r="RHO23" s="89"/>
      <c r="RHU23" s="89"/>
      <c r="RHX23" s="89"/>
      <c r="RID23" s="89"/>
      <c r="RIF23" s="89"/>
      <c r="RIG23" s="89"/>
      <c r="RII23" s="89"/>
      <c r="RIL23" s="89"/>
      <c r="RIO23" s="89"/>
      <c r="RIZ23" s="89"/>
      <c r="RJB23" s="89"/>
      <c r="RJN23" s="89"/>
      <c r="RJQ23" s="89"/>
      <c r="RJY23" s="89"/>
      <c r="RKS23" s="89"/>
      <c r="RKU23" s="89"/>
      <c r="RKV23" s="89"/>
      <c r="RKW23" s="89"/>
      <c r="RKX23" s="89"/>
      <c r="RKY23" s="89"/>
      <c r="RKZ23" s="89"/>
      <c r="RLR23" s="89"/>
      <c r="RLS23" s="89"/>
      <c r="RLV23" s="89"/>
      <c r="RLY23" s="89"/>
      <c r="RMA23" s="89"/>
      <c r="RMC23" s="89"/>
      <c r="RMF23" s="89"/>
      <c r="RMI23" s="89"/>
      <c r="RML23" s="89"/>
      <c r="RMR23" s="89"/>
      <c r="RMU23" s="89"/>
      <c r="RMX23" s="89"/>
      <c r="RNC23" s="89"/>
      <c r="RNQ23" s="89"/>
      <c r="RNR23" s="89"/>
      <c r="RNS23" s="89"/>
      <c r="RNT23" s="89"/>
      <c r="RNU23" s="89"/>
      <c r="RNV23" s="89"/>
      <c r="RNW23" s="89"/>
      <c r="RNX23" s="89"/>
      <c r="RNY23" s="89"/>
      <c r="RNZ23" s="89"/>
      <c r="ROA23" s="89"/>
      <c r="ROB23" s="89"/>
      <c r="ROC23" s="89"/>
      <c r="ROD23" s="89"/>
      <c r="ROE23" s="89"/>
      <c r="ROF23" s="89"/>
      <c r="ROG23" s="89"/>
      <c r="ROH23" s="89"/>
      <c r="ROI23" s="89"/>
      <c r="ROJ23" s="89"/>
      <c r="ROK23" s="89"/>
      <c r="ROL23" s="89"/>
      <c r="ROM23" s="89"/>
      <c r="RON23" s="89"/>
      <c r="ROO23" s="89"/>
      <c r="ROP23" s="89"/>
      <c r="ROQ23" s="89"/>
      <c r="ROR23" s="89"/>
      <c r="ROS23" s="89"/>
      <c r="ROT23" s="89"/>
      <c r="ROU23" s="89"/>
      <c r="ROV23" s="89"/>
      <c r="ROW23" s="89"/>
      <c r="ROX23" s="89"/>
      <c r="ROY23" s="89"/>
      <c r="ROZ23" s="89"/>
      <c r="RPA23" s="89"/>
      <c r="RPB23" s="89"/>
      <c r="RPC23" s="89"/>
      <c r="RPF23" s="89"/>
      <c r="RPI23" s="89"/>
      <c r="RPL23" s="89"/>
      <c r="RPO23" s="89"/>
      <c r="RPR23" s="89"/>
      <c r="RQD23" s="89"/>
      <c r="RQG23" s="89"/>
      <c r="RQJ23" s="89"/>
      <c r="RQM23" s="89"/>
      <c r="RQS23" s="89"/>
      <c r="RQV23" s="89"/>
      <c r="RRB23" s="89"/>
      <c r="RRE23" s="89"/>
      <c r="RRH23" s="89"/>
      <c r="RRK23" s="89"/>
      <c r="RRQ23" s="89"/>
      <c r="RRT23" s="89"/>
      <c r="RRZ23" s="89"/>
      <c r="RSB23" s="89"/>
      <c r="RSC23" s="89"/>
      <c r="RSE23" s="89"/>
      <c r="RSH23" s="89"/>
      <c r="RSK23" s="89"/>
      <c r="RSV23" s="89"/>
      <c r="RSX23" s="89"/>
      <c r="RTJ23" s="89"/>
      <c r="RTM23" s="89"/>
      <c r="RTU23" s="89"/>
      <c r="RUO23" s="89"/>
      <c r="RUQ23" s="89"/>
      <c r="RUR23" s="89"/>
      <c r="RUS23" s="89"/>
      <c r="RUT23" s="89"/>
      <c r="RUU23" s="89"/>
      <c r="RUV23" s="89"/>
      <c r="RVN23" s="89"/>
      <c r="RVO23" s="89"/>
      <c r="RVR23" s="89"/>
      <c r="RVU23" s="89"/>
      <c r="RVW23" s="89"/>
      <c r="RVY23" s="89"/>
      <c r="RWB23" s="89"/>
      <c r="RWE23" s="89"/>
      <c r="RWH23" s="89"/>
      <c r="RWN23" s="89"/>
      <c r="RWQ23" s="89"/>
      <c r="RWT23" s="89"/>
      <c r="RWY23" s="89"/>
      <c r="RXM23" s="89"/>
      <c r="RXN23" s="89"/>
      <c r="RXO23" s="89"/>
      <c r="RXP23" s="89"/>
      <c r="RXQ23" s="89"/>
      <c r="RXR23" s="89"/>
      <c r="RXS23" s="89"/>
      <c r="RXT23" s="89"/>
      <c r="RXU23" s="89"/>
      <c r="RXV23" s="89"/>
      <c r="RXW23" s="89"/>
      <c r="RXX23" s="89"/>
      <c r="RXY23" s="89"/>
      <c r="RXZ23" s="89"/>
      <c r="RYA23" s="89"/>
      <c r="RYB23" s="89"/>
      <c r="RYC23" s="89"/>
      <c r="RYD23" s="89"/>
      <c r="RYE23" s="89"/>
      <c r="RYF23" s="89"/>
      <c r="RYG23" s="89"/>
      <c r="RYH23" s="89"/>
      <c r="RYI23" s="89"/>
      <c r="RYJ23" s="89"/>
      <c r="RYK23" s="89"/>
      <c r="RYL23" s="89"/>
      <c r="RYM23" s="89"/>
      <c r="RYN23" s="89"/>
      <c r="RYO23" s="89"/>
      <c r="RYP23" s="89"/>
      <c r="RYQ23" s="89"/>
      <c r="RYR23" s="89"/>
      <c r="RYS23" s="89"/>
      <c r="RYT23" s="89"/>
      <c r="RYU23" s="89"/>
      <c r="RYV23" s="89"/>
      <c r="RYW23" s="89"/>
      <c r="RYX23" s="89"/>
      <c r="RYY23" s="89"/>
      <c r="RZB23" s="89"/>
      <c r="RZE23" s="89"/>
      <c r="RZH23" s="89"/>
      <c r="RZK23" s="89"/>
      <c r="RZN23" s="89"/>
      <c r="RZZ23" s="89"/>
      <c r="SAC23" s="89"/>
      <c r="SAF23" s="89"/>
      <c r="SAI23" s="89"/>
      <c r="SAO23" s="89"/>
      <c r="SAR23" s="89"/>
      <c r="SAX23" s="89"/>
      <c r="SBA23" s="89"/>
      <c r="SBD23" s="89"/>
      <c r="SBG23" s="89"/>
      <c r="SBM23" s="89"/>
      <c r="SBP23" s="89"/>
      <c r="SBV23" s="89"/>
      <c r="SBX23" s="89"/>
      <c r="SBY23" s="89"/>
      <c r="SCA23" s="89"/>
      <c r="SCD23" s="89"/>
      <c r="SCG23" s="89"/>
      <c r="SCR23" s="89"/>
      <c r="SCT23" s="89"/>
      <c r="SDF23" s="89"/>
      <c r="SDI23" s="89"/>
      <c r="SDQ23" s="89"/>
      <c r="SEK23" s="89"/>
      <c r="SEM23" s="89"/>
      <c r="SEN23" s="89"/>
      <c r="SEO23" s="89"/>
      <c r="SEP23" s="89"/>
      <c r="SEQ23" s="89"/>
      <c r="SER23" s="89"/>
      <c r="SFJ23" s="89"/>
      <c r="SFK23" s="89"/>
      <c r="SFN23" s="89"/>
      <c r="SFQ23" s="89"/>
      <c r="SFS23" s="89"/>
      <c r="SFU23" s="89"/>
      <c r="SFX23" s="89"/>
      <c r="SGA23" s="89"/>
      <c r="SGD23" s="89"/>
      <c r="SGJ23" s="89"/>
      <c r="SGM23" s="89"/>
      <c r="SGP23" s="89"/>
      <c r="SGU23" s="89"/>
      <c r="SHI23" s="89"/>
      <c r="SHJ23" s="89"/>
      <c r="SHK23" s="89"/>
      <c r="SHL23" s="89"/>
      <c r="SHM23" s="89"/>
      <c r="SHN23" s="89"/>
      <c r="SHO23" s="89"/>
      <c r="SHP23" s="89"/>
      <c r="SHQ23" s="89"/>
      <c r="SHR23" s="89"/>
      <c r="SHS23" s="89"/>
      <c r="SHT23" s="89"/>
      <c r="SHU23" s="89"/>
      <c r="SHV23" s="89"/>
      <c r="SHW23" s="89"/>
      <c r="SHX23" s="89"/>
      <c r="SHY23" s="89"/>
      <c r="SHZ23" s="89"/>
      <c r="SIA23" s="89"/>
      <c r="SIB23" s="89"/>
      <c r="SIC23" s="89"/>
      <c r="SID23" s="89"/>
      <c r="SIE23" s="89"/>
      <c r="SIF23" s="89"/>
      <c r="SIG23" s="89"/>
      <c r="SIH23" s="89"/>
      <c r="SII23" s="89"/>
      <c r="SIJ23" s="89"/>
      <c r="SIK23" s="89"/>
      <c r="SIL23" s="89"/>
      <c r="SIM23" s="89"/>
      <c r="SIN23" s="89"/>
      <c r="SIO23" s="89"/>
      <c r="SIP23" s="89"/>
      <c r="SIQ23" s="89"/>
      <c r="SIR23" s="89"/>
      <c r="SIS23" s="89"/>
      <c r="SIT23" s="89"/>
      <c r="SIU23" s="89"/>
      <c r="SIX23" s="89"/>
      <c r="SJA23" s="89"/>
      <c r="SJD23" s="89"/>
      <c r="SJG23" s="89"/>
      <c r="SJJ23" s="89"/>
      <c r="SJV23" s="89"/>
      <c r="SJY23" s="89"/>
      <c r="SKB23" s="89"/>
      <c r="SKE23" s="89"/>
      <c r="SKK23" s="89"/>
      <c r="SKN23" s="89"/>
      <c r="SKT23" s="89"/>
      <c r="SKW23" s="89"/>
      <c r="SKZ23" s="89"/>
      <c r="SLC23" s="89"/>
      <c r="SLI23" s="89"/>
      <c r="SLL23" s="89"/>
      <c r="SLR23" s="89"/>
      <c r="SLT23" s="89"/>
      <c r="SLU23" s="89"/>
      <c r="SLW23" s="89"/>
      <c r="SLZ23" s="89"/>
      <c r="SMC23" s="89"/>
      <c r="SMN23" s="89"/>
      <c r="SMP23" s="89"/>
      <c r="SNB23" s="89"/>
      <c r="SNE23" s="89"/>
      <c r="SNM23" s="89"/>
      <c r="SOG23" s="89"/>
      <c r="SOI23" s="89"/>
      <c r="SOJ23" s="89"/>
      <c r="SOK23" s="89"/>
      <c r="SOL23" s="89"/>
      <c r="SOM23" s="89"/>
      <c r="SON23" s="89"/>
      <c r="SPF23" s="89"/>
      <c r="SPG23" s="89"/>
      <c r="SPJ23" s="89"/>
      <c r="SPM23" s="89"/>
      <c r="SPO23" s="89"/>
      <c r="SPQ23" s="89"/>
      <c r="SPT23" s="89"/>
      <c r="SPW23" s="89"/>
      <c r="SPZ23" s="89"/>
      <c r="SQF23" s="89"/>
      <c r="SQI23" s="89"/>
      <c r="SQL23" s="89"/>
      <c r="SQQ23" s="89"/>
      <c r="SRE23" s="89"/>
      <c r="SRF23" s="89"/>
      <c r="SRG23" s="89"/>
      <c r="SRH23" s="89"/>
      <c r="SRI23" s="89"/>
      <c r="SRJ23" s="89"/>
      <c r="SRK23" s="89"/>
      <c r="SRL23" s="89"/>
      <c r="SRM23" s="89"/>
      <c r="SRN23" s="89"/>
      <c r="SRO23" s="89"/>
      <c r="SRP23" s="89"/>
      <c r="SRQ23" s="89"/>
      <c r="SRR23" s="89"/>
      <c r="SRS23" s="89"/>
      <c r="SRT23" s="89"/>
      <c r="SRU23" s="89"/>
      <c r="SRV23" s="89"/>
      <c r="SRW23" s="89"/>
      <c r="SRX23" s="89"/>
      <c r="SRY23" s="89"/>
      <c r="SRZ23" s="89"/>
      <c r="SSA23" s="89"/>
      <c r="SSB23" s="89"/>
      <c r="SSC23" s="89"/>
      <c r="SSD23" s="89"/>
      <c r="SSE23" s="89"/>
      <c r="SSF23" s="89"/>
      <c r="SSG23" s="89"/>
      <c r="SSH23" s="89"/>
      <c r="SSI23" s="89"/>
      <c r="SSJ23" s="89"/>
      <c r="SSK23" s="89"/>
      <c r="SSL23" s="89"/>
      <c r="SSM23" s="89"/>
      <c r="SSN23" s="89"/>
      <c r="SSO23" s="89"/>
      <c r="SSP23" s="89"/>
      <c r="SSQ23" s="89"/>
      <c r="SST23" s="89"/>
      <c r="SSW23" s="89"/>
      <c r="SSZ23" s="89"/>
      <c r="STC23" s="89"/>
      <c r="STF23" s="89"/>
      <c r="STR23" s="89"/>
      <c r="STU23" s="89"/>
      <c r="STX23" s="89"/>
      <c r="SUA23" s="89"/>
      <c r="SUG23" s="89"/>
      <c r="SUJ23" s="89"/>
      <c r="SUP23" s="89"/>
      <c r="SUS23" s="89"/>
      <c r="SUV23" s="89"/>
      <c r="SUY23" s="89"/>
      <c r="SVE23" s="89"/>
      <c r="SVH23" s="89"/>
      <c r="SVN23" s="89"/>
      <c r="SVP23" s="89"/>
      <c r="SVQ23" s="89"/>
      <c r="SVS23" s="89"/>
      <c r="SVV23" s="89"/>
      <c r="SVY23" s="89"/>
      <c r="SWJ23" s="89"/>
      <c r="SWL23" s="89"/>
      <c r="SWX23" s="89"/>
      <c r="SXA23" s="89"/>
      <c r="SXI23" s="89"/>
      <c r="SYC23" s="89"/>
      <c r="SYE23" s="89"/>
      <c r="SYF23" s="89"/>
      <c r="SYG23" s="89"/>
      <c r="SYH23" s="89"/>
      <c r="SYI23" s="89"/>
      <c r="SYJ23" s="89"/>
      <c r="SZB23" s="89"/>
      <c r="SZC23" s="89"/>
      <c r="SZF23" s="89"/>
      <c r="SZI23" s="89"/>
      <c r="SZK23" s="89"/>
      <c r="SZM23" s="89"/>
      <c r="SZP23" s="89"/>
      <c r="SZS23" s="89"/>
      <c r="SZV23" s="89"/>
      <c r="TAB23" s="89"/>
      <c r="TAE23" s="89"/>
      <c r="TAH23" s="89"/>
      <c r="TAM23" s="89"/>
      <c r="TBA23" s="89"/>
      <c r="TBB23" s="89"/>
      <c r="TBC23" s="89"/>
      <c r="TBD23" s="89"/>
      <c r="TBE23" s="89"/>
      <c r="TBF23" s="89"/>
      <c r="TBG23" s="89"/>
      <c r="TBH23" s="89"/>
      <c r="TBI23" s="89"/>
      <c r="TBJ23" s="89"/>
      <c r="TBK23" s="89"/>
      <c r="TBL23" s="89"/>
      <c r="TBM23" s="89"/>
      <c r="TBN23" s="89"/>
      <c r="TBO23" s="89"/>
      <c r="TBP23" s="89"/>
      <c r="TBQ23" s="89"/>
      <c r="TBR23" s="89"/>
      <c r="TBS23" s="89"/>
      <c r="TBT23" s="89"/>
      <c r="TBU23" s="89"/>
      <c r="TBV23" s="89"/>
      <c r="TBW23" s="89"/>
      <c r="TBX23" s="89"/>
      <c r="TBY23" s="89"/>
      <c r="TBZ23" s="89"/>
      <c r="TCA23" s="89"/>
      <c r="TCB23" s="89"/>
      <c r="TCC23" s="89"/>
      <c r="TCD23" s="89"/>
      <c r="TCE23" s="89"/>
      <c r="TCF23" s="89"/>
      <c r="TCG23" s="89"/>
      <c r="TCH23" s="89"/>
      <c r="TCI23" s="89"/>
      <c r="TCJ23" s="89"/>
      <c r="TCK23" s="89"/>
      <c r="TCL23" s="89"/>
      <c r="TCM23" s="89"/>
      <c r="TCP23" s="89"/>
      <c r="TCS23" s="89"/>
      <c r="TCV23" s="89"/>
      <c r="TCY23" s="89"/>
      <c r="TDB23" s="89"/>
      <c r="TDN23" s="89"/>
      <c r="TDQ23" s="89"/>
      <c r="TDT23" s="89"/>
      <c r="TDW23" s="89"/>
      <c r="TEC23" s="89"/>
      <c r="TEF23" s="89"/>
      <c r="TEL23" s="89"/>
      <c r="TEO23" s="89"/>
      <c r="TER23" s="89"/>
      <c r="TEU23" s="89"/>
      <c r="TFA23" s="89"/>
      <c r="TFD23" s="89"/>
      <c r="TFJ23" s="89"/>
      <c r="TFL23" s="89"/>
      <c r="TFM23" s="89"/>
      <c r="TFO23" s="89"/>
      <c r="TFR23" s="89"/>
      <c r="TFU23" s="89"/>
      <c r="TGF23" s="89"/>
      <c r="TGH23" s="89"/>
      <c r="TGT23" s="89"/>
      <c r="TGW23" s="89"/>
      <c r="THE23" s="89"/>
      <c r="THY23" s="89"/>
      <c r="TIA23" s="89"/>
      <c r="TIB23" s="89"/>
      <c r="TIC23" s="89"/>
      <c r="TID23" s="89"/>
      <c r="TIE23" s="89"/>
      <c r="TIF23" s="89"/>
      <c r="TIX23" s="89"/>
      <c r="TIY23" s="89"/>
      <c r="TJB23" s="89"/>
      <c r="TJE23" s="89"/>
      <c r="TJG23" s="89"/>
      <c r="TJI23" s="89"/>
      <c r="TJL23" s="89"/>
      <c r="TJO23" s="89"/>
      <c r="TJR23" s="89"/>
      <c r="TJX23" s="89"/>
      <c r="TKA23" s="89"/>
      <c r="TKD23" s="89"/>
      <c r="TKI23" s="89"/>
      <c r="TKW23" s="89"/>
      <c r="TKX23" s="89"/>
      <c r="TKY23" s="89"/>
      <c r="TKZ23" s="89"/>
      <c r="TLA23" s="89"/>
      <c r="TLB23" s="89"/>
      <c r="TLC23" s="89"/>
      <c r="TLD23" s="89"/>
      <c r="TLE23" s="89"/>
      <c r="TLF23" s="89"/>
      <c r="TLG23" s="89"/>
      <c r="TLH23" s="89"/>
      <c r="TLI23" s="89"/>
      <c r="TLJ23" s="89"/>
      <c r="TLK23" s="89"/>
      <c r="TLL23" s="89"/>
      <c r="TLM23" s="89"/>
      <c r="TLN23" s="89"/>
      <c r="TLO23" s="89"/>
      <c r="TLP23" s="89"/>
      <c r="TLQ23" s="89"/>
      <c r="TLR23" s="89"/>
      <c r="TLS23" s="89"/>
      <c r="TLT23" s="89"/>
      <c r="TLU23" s="89"/>
      <c r="TLV23" s="89"/>
      <c r="TLW23" s="89"/>
      <c r="TLX23" s="89"/>
      <c r="TLY23" s="89"/>
      <c r="TLZ23" s="89"/>
      <c r="TMA23" s="89"/>
      <c r="TMB23" s="89"/>
      <c r="TMC23" s="89"/>
      <c r="TMD23" s="89"/>
      <c r="TME23" s="89"/>
      <c r="TMF23" s="89"/>
      <c r="TMG23" s="89"/>
      <c r="TMH23" s="89"/>
      <c r="TMI23" s="89"/>
      <c r="TML23" s="89"/>
      <c r="TMO23" s="89"/>
      <c r="TMR23" s="89"/>
      <c r="TMU23" s="89"/>
      <c r="TMX23" s="89"/>
      <c r="TNJ23" s="89"/>
      <c r="TNM23" s="89"/>
      <c r="TNP23" s="89"/>
      <c r="TNS23" s="89"/>
      <c r="TNY23" s="89"/>
      <c r="TOB23" s="89"/>
      <c r="TOH23" s="89"/>
      <c r="TOK23" s="89"/>
      <c r="TON23" s="89"/>
      <c r="TOQ23" s="89"/>
      <c r="TOW23" s="89"/>
      <c r="TOZ23" s="89"/>
      <c r="TPF23" s="89"/>
      <c r="TPH23" s="89"/>
      <c r="TPI23" s="89"/>
      <c r="TPK23" s="89"/>
      <c r="TPN23" s="89"/>
      <c r="TPQ23" s="89"/>
      <c r="TQB23" s="89"/>
      <c r="TQD23" s="89"/>
      <c r="TQP23" s="89"/>
      <c r="TQS23" s="89"/>
      <c r="TRA23" s="89"/>
      <c r="TRU23" s="89"/>
      <c r="TRW23" s="89"/>
      <c r="TRX23" s="89"/>
      <c r="TRY23" s="89"/>
      <c r="TRZ23" s="89"/>
      <c r="TSA23" s="89"/>
      <c r="TSB23" s="89"/>
      <c r="TST23" s="89"/>
      <c r="TSU23" s="89"/>
      <c r="TSX23" s="89"/>
      <c r="TTA23" s="89"/>
      <c r="TTC23" s="89"/>
      <c r="TTE23" s="89"/>
      <c r="TTH23" s="89"/>
      <c r="TTK23" s="89"/>
      <c r="TTN23" s="89"/>
      <c r="TTT23" s="89"/>
      <c r="TTW23" s="89"/>
      <c r="TTZ23" s="89"/>
      <c r="TUE23" s="89"/>
      <c r="TUS23" s="89"/>
      <c r="TUT23" s="89"/>
      <c r="TUU23" s="89"/>
      <c r="TUV23" s="89"/>
      <c r="TUW23" s="89"/>
      <c r="TUX23" s="89"/>
      <c r="TUY23" s="89"/>
      <c r="TUZ23" s="89"/>
      <c r="TVA23" s="89"/>
      <c r="TVB23" s="89"/>
      <c r="TVC23" s="89"/>
      <c r="TVD23" s="89"/>
      <c r="TVE23" s="89"/>
      <c r="TVF23" s="89"/>
      <c r="TVG23" s="89"/>
      <c r="TVH23" s="89"/>
      <c r="TVI23" s="89"/>
      <c r="TVJ23" s="89"/>
      <c r="TVK23" s="89"/>
      <c r="TVL23" s="89"/>
      <c r="TVM23" s="89"/>
      <c r="TVN23" s="89"/>
      <c r="TVO23" s="89"/>
      <c r="TVP23" s="89"/>
      <c r="TVQ23" s="89"/>
      <c r="TVR23" s="89"/>
      <c r="TVS23" s="89"/>
      <c r="TVT23" s="89"/>
      <c r="TVU23" s="89"/>
      <c r="TVV23" s="89"/>
      <c r="TVW23" s="89"/>
      <c r="TVX23" s="89"/>
      <c r="TVY23" s="89"/>
      <c r="TVZ23" s="89"/>
      <c r="TWA23" s="89"/>
      <c r="TWB23" s="89"/>
      <c r="TWC23" s="89"/>
      <c r="TWD23" s="89"/>
      <c r="TWE23" s="89"/>
      <c r="TWH23" s="89"/>
      <c r="TWK23" s="89"/>
      <c r="TWN23" s="89"/>
      <c r="TWQ23" s="89"/>
      <c r="TWT23" s="89"/>
      <c r="TXF23" s="89"/>
      <c r="TXI23" s="89"/>
      <c r="TXL23" s="89"/>
      <c r="TXO23" s="89"/>
      <c r="TXU23" s="89"/>
      <c r="TXX23" s="89"/>
      <c r="TYD23" s="89"/>
      <c r="TYG23" s="89"/>
      <c r="TYJ23" s="89"/>
      <c r="TYM23" s="89"/>
      <c r="TYS23" s="89"/>
      <c r="TYV23" s="89"/>
      <c r="TZB23" s="89"/>
      <c r="TZD23" s="89"/>
      <c r="TZE23" s="89"/>
      <c r="TZG23" s="89"/>
      <c r="TZJ23" s="89"/>
      <c r="TZM23" s="89"/>
      <c r="TZX23" s="89"/>
      <c r="TZZ23" s="89"/>
      <c r="UAL23" s="89"/>
      <c r="UAO23" s="89"/>
      <c r="UAW23" s="89"/>
      <c r="UBQ23" s="89"/>
      <c r="UBS23" s="89"/>
      <c r="UBT23" s="89"/>
      <c r="UBU23" s="89"/>
      <c r="UBV23" s="89"/>
      <c r="UBW23" s="89"/>
      <c r="UBX23" s="89"/>
      <c r="UCP23" s="89"/>
      <c r="UCQ23" s="89"/>
      <c r="UCT23" s="89"/>
      <c r="UCW23" s="89"/>
      <c r="UCY23" s="89"/>
      <c r="UDA23" s="89"/>
      <c r="UDD23" s="89"/>
      <c r="UDG23" s="89"/>
      <c r="UDJ23" s="89"/>
      <c r="UDP23" s="89"/>
      <c r="UDS23" s="89"/>
      <c r="UDV23" s="89"/>
      <c r="UEA23" s="89"/>
      <c r="UEO23" s="89"/>
      <c r="UEP23" s="89"/>
      <c r="UEQ23" s="89"/>
      <c r="UER23" s="89"/>
      <c r="UES23" s="89"/>
      <c r="UET23" s="89"/>
      <c r="UEU23" s="89"/>
      <c r="UEV23" s="89"/>
      <c r="UEW23" s="89"/>
      <c r="UEX23" s="89"/>
      <c r="UEY23" s="89"/>
      <c r="UEZ23" s="89"/>
      <c r="UFA23" s="89"/>
      <c r="UFB23" s="89"/>
      <c r="UFC23" s="89"/>
      <c r="UFD23" s="89"/>
      <c r="UFE23" s="89"/>
      <c r="UFF23" s="89"/>
      <c r="UFG23" s="89"/>
      <c r="UFH23" s="89"/>
      <c r="UFI23" s="89"/>
      <c r="UFJ23" s="89"/>
      <c r="UFK23" s="89"/>
      <c r="UFL23" s="89"/>
      <c r="UFM23" s="89"/>
      <c r="UFN23" s="89"/>
      <c r="UFO23" s="89"/>
      <c r="UFP23" s="89"/>
      <c r="UFQ23" s="89"/>
      <c r="UFR23" s="89"/>
      <c r="UFS23" s="89"/>
      <c r="UFT23" s="89"/>
      <c r="UFU23" s="89"/>
      <c r="UFV23" s="89"/>
      <c r="UFW23" s="89"/>
      <c r="UFX23" s="89"/>
      <c r="UFY23" s="89"/>
      <c r="UFZ23" s="89"/>
      <c r="UGA23" s="89"/>
      <c r="UGD23" s="89"/>
      <c r="UGG23" s="89"/>
      <c r="UGJ23" s="89"/>
      <c r="UGM23" s="89"/>
      <c r="UGP23" s="89"/>
      <c r="UHB23" s="89"/>
      <c r="UHE23" s="89"/>
      <c r="UHH23" s="89"/>
      <c r="UHK23" s="89"/>
      <c r="UHQ23" s="89"/>
      <c r="UHT23" s="89"/>
      <c r="UHZ23" s="89"/>
      <c r="UIC23" s="89"/>
      <c r="UIF23" s="89"/>
      <c r="UII23" s="89"/>
      <c r="UIO23" s="89"/>
      <c r="UIR23" s="89"/>
      <c r="UIX23" s="89"/>
      <c r="UIZ23" s="89"/>
      <c r="UJA23" s="89"/>
      <c r="UJC23" s="89"/>
      <c r="UJF23" s="89"/>
      <c r="UJI23" s="89"/>
      <c r="UJT23" s="89"/>
      <c r="UJV23" s="89"/>
      <c r="UKH23" s="89"/>
      <c r="UKK23" s="89"/>
      <c r="UKS23" s="89"/>
      <c r="ULM23" s="89"/>
      <c r="ULO23" s="89"/>
      <c r="ULP23" s="89"/>
      <c r="ULQ23" s="89"/>
      <c r="ULR23" s="89"/>
      <c r="ULS23" s="89"/>
      <c r="ULT23" s="89"/>
      <c r="UML23" s="89"/>
      <c r="UMM23" s="89"/>
      <c r="UMP23" s="89"/>
      <c r="UMS23" s="89"/>
      <c r="UMU23" s="89"/>
      <c r="UMW23" s="89"/>
      <c r="UMZ23" s="89"/>
      <c r="UNC23" s="89"/>
      <c r="UNF23" s="89"/>
      <c r="UNL23" s="89"/>
      <c r="UNO23" s="89"/>
      <c r="UNR23" s="89"/>
      <c r="UNW23" s="89"/>
      <c r="UOK23" s="89"/>
      <c r="UOL23" s="89"/>
      <c r="UOM23" s="89"/>
      <c r="UON23" s="89"/>
      <c r="UOO23" s="89"/>
      <c r="UOP23" s="89"/>
      <c r="UOQ23" s="89"/>
      <c r="UOR23" s="89"/>
      <c r="UOS23" s="89"/>
      <c r="UOT23" s="89"/>
      <c r="UOU23" s="89"/>
      <c r="UOV23" s="89"/>
      <c r="UOW23" s="89"/>
      <c r="UOX23" s="89"/>
      <c r="UOY23" s="89"/>
      <c r="UOZ23" s="89"/>
      <c r="UPA23" s="89"/>
      <c r="UPB23" s="89"/>
      <c r="UPC23" s="89"/>
      <c r="UPD23" s="89"/>
      <c r="UPE23" s="89"/>
      <c r="UPF23" s="89"/>
      <c r="UPG23" s="89"/>
      <c r="UPH23" s="89"/>
      <c r="UPI23" s="89"/>
      <c r="UPJ23" s="89"/>
      <c r="UPK23" s="89"/>
      <c r="UPL23" s="89"/>
      <c r="UPM23" s="89"/>
      <c r="UPN23" s="89"/>
      <c r="UPO23" s="89"/>
      <c r="UPP23" s="89"/>
      <c r="UPQ23" s="89"/>
      <c r="UPR23" s="89"/>
      <c r="UPS23" s="89"/>
      <c r="UPT23" s="89"/>
      <c r="UPU23" s="89"/>
      <c r="UPV23" s="89"/>
      <c r="UPW23" s="89"/>
      <c r="UPZ23" s="89"/>
      <c r="UQC23" s="89"/>
      <c r="UQF23" s="89"/>
      <c r="UQI23" s="89"/>
      <c r="UQL23" s="89"/>
      <c r="UQX23" s="89"/>
      <c r="URA23" s="89"/>
      <c r="URD23" s="89"/>
      <c r="URG23" s="89"/>
      <c r="URM23" s="89"/>
      <c r="URP23" s="89"/>
      <c r="URV23" s="89"/>
      <c r="URY23" s="89"/>
      <c r="USB23" s="89"/>
      <c r="USE23" s="89"/>
      <c r="USK23" s="89"/>
      <c r="USN23" s="89"/>
      <c r="UST23" s="89"/>
      <c r="USV23" s="89"/>
      <c r="USW23" s="89"/>
      <c r="USY23" s="89"/>
      <c r="UTB23" s="89"/>
      <c r="UTE23" s="89"/>
      <c r="UTP23" s="89"/>
      <c r="UTR23" s="89"/>
      <c r="UUD23" s="89"/>
      <c r="UUG23" s="89"/>
      <c r="UUO23" s="89"/>
      <c r="UVI23" s="89"/>
      <c r="UVK23" s="89"/>
      <c r="UVL23" s="89"/>
      <c r="UVM23" s="89"/>
      <c r="UVN23" s="89"/>
      <c r="UVO23" s="89"/>
      <c r="UVP23" s="89"/>
      <c r="UWH23" s="89"/>
      <c r="UWI23" s="89"/>
      <c r="UWL23" s="89"/>
      <c r="UWO23" s="89"/>
      <c r="UWQ23" s="89"/>
      <c r="UWS23" s="89"/>
      <c r="UWV23" s="89"/>
      <c r="UWY23" s="89"/>
      <c r="UXB23" s="89"/>
      <c r="UXH23" s="89"/>
      <c r="UXK23" s="89"/>
      <c r="UXN23" s="89"/>
      <c r="UXS23" s="89"/>
      <c r="UYG23" s="89"/>
      <c r="UYH23" s="89"/>
      <c r="UYI23" s="89"/>
      <c r="UYJ23" s="89"/>
      <c r="UYK23" s="89"/>
      <c r="UYL23" s="89"/>
      <c r="UYM23" s="89"/>
      <c r="UYN23" s="89"/>
      <c r="UYO23" s="89"/>
      <c r="UYP23" s="89"/>
      <c r="UYQ23" s="89"/>
      <c r="UYR23" s="89"/>
      <c r="UYS23" s="89"/>
      <c r="UYT23" s="89"/>
      <c r="UYU23" s="89"/>
      <c r="UYV23" s="89"/>
      <c r="UYW23" s="89"/>
      <c r="UYX23" s="89"/>
      <c r="UYY23" s="89"/>
      <c r="UYZ23" s="89"/>
      <c r="UZA23" s="89"/>
      <c r="UZB23" s="89"/>
      <c r="UZC23" s="89"/>
      <c r="UZD23" s="89"/>
      <c r="UZE23" s="89"/>
      <c r="UZF23" s="89"/>
      <c r="UZG23" s="89"/>
      <c r="UZH23" s="89"/>
      <c r="UZI23" s="89"/>
      <c r="UZJ23" s="89"/>
      <c r="UZK23" s="89"/>
      <c r="UZL23" s="89"/>
      <c r="UZM23" s="89"/>
      <c r="UZN23" s="89"/>
      <c r="UZO23" s="89"/>
      <c r="UZP23" s="89"/>
      <c r="UZQ23" s="89"/>
      <c r="UZR23" s="89"/>
      <c r="UZS23" s="89"/>
      <c r="UZV23" s="89"/>
      <c r="UZY23" s="89"/>
      <c r="VAB23" s="89"/>
      <c r="VAE23" s="89"/>
      <c r="VAH23" s="89"/>
      <c r="VAT23" s="89"/>
      <c r="VAW23" s="89"/>
      <c r="VAZ23" s="89"/>
      <c r="VBC23" s="89"/>
      <c r="VBI23" s="89"/>
      <c r="VBL23" s="89"/>
      <c r="VBR23" s="89"/>
      <c r="VBU23" s="89"/>
      <c r="VBX23" s="89"/>
      <c r="VCA23" s="89"/>
      <c r="VCG23" s="89"/>
      <c r="VCJ23" s="89"/>
      <c r="VCP23" s="89"/>
      <c r="VCR23" s="89"/>
      <c r="VCS23" s="89"/>
      <c r="VCU23" s="89"/>
      <c r="VCX23" s="89"/>
      <c r="VDA23" s="89"/>
      <c r="VDL23" s="89"/>
      <c r="VDN23" s="89"/>
      <c r="VDZ23" s="89"/>
      <c r="VEC23" s="89"/>
      <c r="VEK23" s="89"/>
      <c r="VFE23" s="89"/>
      <c r="VFG23" s="89"/>
      <c r="VFH23" s="89"/>
      <c r="VFI23" s="89"/>
      <c r="VFJ23" s="89"/>
      <c r="VFK23" s="89"/>
      <c r="VFL23" s="89"/>
      <c r="VGD23" s="89"/>
      <c r="VGE23" s="89"/>
      <c r="VGH23" s="89"/>
      <c r="VGK23" s="89"/>
      <c r="VGM23" s="89"/>
      <c r="VGO23" s="89"/>
      <c r="VGR23" s="89"/>
      <c r="VGU23" s="89"/>
      <c r="VGX23" s="89"/>
      <c r="VHD23" s="89"/>
      <c r="VHG23" s="89"/>
      <c r="VHJ23" s="89"/>
      <c r="VHO23" s="89"/>
      <c r="VIC23" s="89"/>
      <c r="VID23" s="89"/>
      <c r="VIE23" s="89"/>
      <c r="VIF23" s="89"/>
      <c r="VIG23" s="89"/>
      <c r="VIH23" s="89"/>
      <c r="VII23" s="89"/>
      <c r="VIJ23" s="89"/>
      <c r="VIK23" s="89"/>
      <c r="VIL23" s="89"/>
      <c r="VIM23" s="89"/>
      <c r="VIN23" s="89"/>
      <c r="VIO23" s="89"/>
      <c r="VIP23" s="89"/>
      <c r="VIQ23" s="89"/>
      <c r="VIR23" s="89"/>
      <c r="VIS23" s="89"/>
      <c r="VIT23" s="89"/>
      <c r="VIU23" s="89"/>
      <c r="VIV23" s="89"/>
      <c r="VIW23" s="89"/>
      <c r="VIX23" s="89"/>
      <c r="VIY23" s="89"/>
      <c r="VIZ23" s="89"/>
      <c r="VJA23" s="89"/>
      <c r="VJB23" s="89"/>
      <c r="VJC23" s="89"/>
      <c r="VJD23" s="89"/>
      <c r="VJE23" s="89"/>
      <c r="VJF23" s="89"/>
      <c r="VJG23" s="89"/>
      <c r="VJH23" s="89"/>
      <c r="VJI23" s="89"/>
      <c r="VJJ23" s="89"/>
      <c r="VJK23" s="89"/>
      <c r="VJL23" s="89"/>
      <c r="VJM23" s="89"/>
      <c r="VJN23" s="89"/>
      <c r="VJO23" s="89"/>
      <c r="VJR23" s="89"/>
      <c r="VJU23" s="89"/>
      <c r="VJX23" s="89"/>
      <c r="VKA23" s="89"/>
      <c r="VKD23" s="89"/>
      <c r="VKP23" s="89"/>
      <c r="VKS23" s="89"/>
      <c r="VKV23" s="89"/>
      <c r="VKY23" s="89"/>
      <c r="VLE23" s="89"/>
      <c r="VLH23" s="89"/>
      <c r="VLN23" s="89"/>
      <c r="VLQ23" s="89"/>
      <c r="VLT23" s="89"/>
      <c r="VLW23" s="89"/>
      <c r="VMC23" s="89"/>
      <c r="VMF23" s="89"/>
      <c r="VML23" s="89"/>
      <c r="VMN23" s="89"/>
      <c r="VMO23" s="89"/>
      <c r="VMQ23" s="89"/>
      <c r="VMT23" s="89"/>
      <c r="VMW23" s="89"/>
      <c r="VNH23" s="89"/>
      <c r="VNJ23" s="89"/>
      <c r="VNV23" s="89"/>
      <c r="VNY23" s="89"/>
      <c r="VOG23" s="89"/>
      <c r="VPA23" s="89"/>
      <c r="VPC23" s="89"/>
      <c r="VPD23" s="89"/>
      <c r="VPE23" s="89"/>
      <c r="VPF23" s="89"/>
      <c r="VPG23" s="89"/>
      <c r="VPH23" s="89"/>
      <c r="VPZ23" s="89"/>
      <c r="VQA23" s="89"/>
      <c r="VQD23" s="89"/>
      <c r="VQG23" s="89"/>
      <c r="VQI23" s="89"/>
      <c r="VQK23" s="89"/>
      <c r="VQN23" s="89"/>
      <c r="VQQ23" s="89"/>
      <c r="VQT23" s="89"/>
      <c r="VQZ23" s="89"/>
      <c r="VRC23" s="89"/>
      <c r="VRF23" s="89"/>
      <c r="VRK23" s="89"/>
      <c r="VRY23" s="89"/>
      <c r="VRZ23" s="89"/>
      <c r="VSA23" s="89"/>
      <c r="VSB23" s="89"/>
      <c r="VSC23" s="89"/>
      <c r="VSD23" s="89"/>
      <c r="VSE23" s="89"/>
      <c r="VSF23" s="89"/>
      <c r="VSG23" s="89"/>
      <c r="VSH23" s="89"/>
      <c r="VSI23" s="89"/>
      <c r="VSJ23" s="89"/>
      <c r="VSK23" s="89"/>
      <c r="VSL23" s="89"/>
      <c r="VSM23" s="89"/>
      <c r="VSN23" s="89"/>
      <c r="VSO23" s="89"/>
      <c r="VSP23" s="89"/>
      <c r="VSQ23" s="89"/>
      <c r="VSR23" s="89"/>
      <c r="VSS23" s="89"/>
      <c r="VST23" s="89"/>
      <c r="VSU23" s="89"/>
      <c r="VSV23" s="89"/>
      <c r="VSW23" s="89"/>
      <c r="VSX23" s="89"/>
      <c r="VSY23" s="89"/>
      <c r="VSZ23" s="89"/>
      <c r="VTA23" s="89"/>
      <c r="VTB23" s="89"/>
      <c r="VTC23" s="89"/>
      <c r="VTD23" s="89"/>
      <c r="VTE23" s="89"/>
      <c r="VTF23" s="89"/>
      <c r="VTG23" s="89"/>
      <c r="VTH23" s="89"/>
      <c r="VTI23" s="89"/>
      <c r="VTJ23" s="89"/>
      <c r="VTK23" s="89"/>
      <c r="VTN23" s="89"/>
      <c r="VTQ23" s="89"/>
      <c r="VTT23" s="89"/>
      <c r="VTW23" s="89"/>
      <c r="VTZ23" s="89"/>
      <c r="VUL23" s="89"/>
      <c r="VUO23" s="89"/>
      <c r="VUR23" s="89"/>
      <c r="VUU23" s="89"/>
      <c r="VVA23" s="89"/>
      <c r="VVD23" s="89"/>
      <c r="VVJ23" s="89"/>
      <c r="VVM23" s="89"/>
      <c r="VVP23" s="89"/>
      <c r="VVS23" s="89"/>
      <c r="VVY23" s="89"/>
      <c r="VWB23" s="89"/>
      <c r="VWH23" s="89"/>
      <c r="VWJ23" s="89"/>
      <c r="VWK23" s="89"/>
      <c r="VWM23" s="89"/>
      <c r="VWP23" s="89"/>
      <c r="VWS23" s="89"/>
      <c r="VXD23" s="89"/>
      <c r="VXF23" s="89"/>
      <c r="VXR23" s="89"/>
      <c r="VXU23" s="89"/>
      <c r="VYC23" s="89"/>
      <c r="VYW23" s="89"/>
      <c r="VYY23" s="89"/>
      <c r="VYZ23" s="89"/>
      <c r="VZA23" s="89"/>
      <c r="VZB23" s="89"/>
      <c r="VZC23" s="89"/>
      <c r="VZD23" s="89"/>
      <c r="VZV23" s="89"/>
      <c r="VZW23" s="89"/>
      <c r="VZZ23" s="89"/>
      <c r="WAC23" s="89"/>
      <c r="WAE23" s="89"/>
      <c r="WAG23" s="89"/>
      <c r="WAJ23" s="89"/>
      <c r="WAM23" s="89"/>
      <c r="WAP23" s="89"/>
      <c r="WAV23" s="89"/>
      <c r="WAY23" s="89"/>
      <c r="WBB23" s="89"/>
      <c r="WBG23" s="89"/>
      <c r="WBU23" s="89"/>
      <c r="WBV23" s="89"/>
      <c r="WBW23" s="89"/>
      <c r="WBX23" s="89"/>
      <c r="WBY23" s="89"/>
      <c r="WBZ23" s="89"/>
      <c r="WCA23" s="89"/>
      <c r="WCB23" s="89"/>
      <c r="WCC23" s="89"/>
      <c r="WCD23" s="89"/>
      <c r="WCE23" s="89"/>
      <c r="WCF23" s="89"/>
      <c r="WCG23" s="89"/>
      <c r="WCH23" s="89"/>
      <c r="WCI23" s="89"/>
      <c r="WCJ23" s="89"/>
      <c r="WCK23" s="89"/>
      <c r="WCL23" s="89"/>
      <c r="WCM23" s="89"/>
      <c r="WCN23" s="89"/>
      <c r="WCO23" s="89"/>
      <c r="WCP23" s="89"/>
      <c r="WCQ23" s="89"/>
      <c r="WCR23" s="89"/>
      <c r="WCS23" s="89"/>
      <c r="WCT23" s="89"/>
      <c r="WCU23" s="89"/>
      <c r="WCV23" s="89"/>
      <c r="WCW23" s="89"/>
      <c r="WCX23" s="89"/>
      <c r="WCY23" s="89"/>
      <c r="WCZ23" s="89"/>
      <c r="WDA23" s="89"/>
      <c r="WDB23" s="89"/>
      <c r="WDC23" s="89"/>
      <c r="WDD23" s="89"/>
      <c r="WDE23" s="89"/>
      <c r="WDF23" s="89"/>
      <c r="WDG23" s="89"/>
      <c r="WDJ23" s="89"/>
      <c r="WDM23" s="89"/>
      <c r="WDP23" s="89"/>
      <c r="WDS23" s="89"/>
      <c r="WDV23" s="89"/>
      <c r="WEH23" s="89"/>
      <c r="WEK23" s="89"/>
      <c r="WEN23" s="89"/>
      <c r="WEQ23" s="89"/>
      <c r="WEW23" s="89"/>
      <c r="WEZ23" s="89"/>
      <c r="WFF23" s="89"/>
      <c r="WFI23" s="89"/>
      <c r="WFL23" s="89"/>
      <c r="WFO23" s="89"/>
      <c r="WFU23" s="89"/>
      <c r="WFX23" s="89"/>
      <c r="WGD23" s="89"/>
      <c r="WGF23" s="89"/>
      <c r="WGG23" s="89"/>
      <c r="WGI23" s="89"/>
      <c r="WGL23" s="89"/>
      <c r="WGO23" s="89"/>
      <c r="WGZ23" s="89"/>
      <c r="WHB23" s="89"/>
      <c r="WHN23" s="89"/>
      <c r="WHQ23" s="89"/>
      <c r="WHY23" s="89"/>
      <c r="WIS23" s="89"/>
      <c r="WIU23" s="89"/>
      <c r="WIV23" s="89"/>
      <c r="WIW23" s="89"/>
      <c r="WIX23" s="89"/>
      <c r="WIY23" s="89"/>
      <c r="WIZ23" s="89"/>
      <c r="WJR23" s="89"/>
      <c r="WJS23" s="89"/>
      <c r="WJV23" s="89"/>
      <c r="WJY23" s="89"/>
      <c r="WKA23" s="89"/>
      <c r="WKC23" s="89"/>
      <c r="WKF23" s="89"/>
      <c r="WKI23" s="89"/>
      <c r="WKL23" s="89"/>
      <c r="WKR23" s="89"/>
      <c r="WKU23" s="89"/>
      <c r="WKX23" s="89"/>
      <c r="WLC23" s="89"/>
      <c r="WLQ23" s="89"/>
      <c r="WLR23" s="89"/>
      <c r="WLS23" s="89"/>
      <c r="WLT23" s="89"/>
      <c r="WLU23" s="89"/>
      <c r="WLV23" s="89"/>
      <c r="WLW23" s="89"/>
      <c r="WLX23" s="89"/>
      <c r="WLY23" s="89"/>
      <c r="WLZ23" s="89"/>
      <c r="WMA23" s="89"/>
      <c r="WMB23" s="89"/>
      <c r="WMC23" s="89"/>
      <c r="WMD23" s="89"/>
      <c r="WME23" s="89"/>
      <c r="WMF23" s="89"/>
      <c r="WMG23" s="89"/>
      <c r="WMH23" s="89"/>
      <c r="WMI23" s="89"/>
      <c r="WMJ23" s="89"/>
      <c r="WMK23" s="89"/>
      <c r="WML23" s="89"/>
      <c r="WMM23" s="89"/>
      <c r="WMN23" s="89"/>
      <c r="WMO23" s="89"/>
      <c r="WMP23" s="89"/>
      <c r="WMQ23" s="89"/>
      <c r="WMR23" s="89"/>
      <c r="WMS23" s="89"/>
      <c r="WMT23" s="89"/>
      <c r="WMU23" s="89"/>
      <c r="WMV23" s="89"/>
      <c r="WMW23" s="89"/>
      <c r="WMX23" s="89"/>
      <c r="WMY23" s="89"/>
      <c r="WMZ23" s="89"/>
      <c r="WNA23" s="89"/>
      <c r="WNB23" s="89"/>
      <c r="WNC23" s="89"/>
      <c r="WNF23" s="89"/>
      <c r="WNI23" s="89"/>
      <c r="WNL23" s="89"/>
      <c r="WNO23" s="89"/>
      <c r="WNR23" s="89"/>
      <c r="WOD23" s="89"/>
      <c r="WOG23" s="89"/>
      <c r="WOJ23" s="89"/>
      <c r="WOM23" s="89"/>
      <c r="WOS23" s="89"/>
      <c r="WOV23" s="89"/>
      <c r="WPB23" s="89"/>
      <c r="WPE23" s="89"/>
      <c r="WPH23" s="89"/>
      <c r="WPK23" s="89"/>
      <c r="WPQ23" s="89"/>
      <c r="WPT23" s="89"/>
      <c r="WPZ23" s="89"/>
      <c r="WQB23" s="89"/>
      <c r="WQC23" s="89"/>
      <c r="WQE23" s="89"/>
      <c r="WQH23" s="89"/>
      <c r="WQK23" s="89"/>
      <c r="WQV23" s="89"/>
      <c r="WQX23" s="89"/>
      <c r="WRJ23" s="89"/>
      <c r="WRM23" s="89"/>
      <c r="WRU23" s="89"/>
      <c r="WSO23" s="89"/>
      <c r="WSQ23" s="89"/>
      <c r="WSR23" s="89"/>
      <c r="WSS23" s="89"/>
      <c r="WST23" s="89"/>
      <c r="WSU23" s="89"/>
      <c r="WSV23" s="89"/>
      <c r="WTN23" s="89"/>
      <c r="WTO23" s="89"/>
      <c r="WTR23" s="89"/>
      <c r="WTU23" s="89"/>
      <c r="WTW23" s="89"/>
      <c r="WTY23" s="89"/>
      <c r="WUB23" s="89"/>
      <c r="WUE23" s="89"/>
      <c r="WUH23" s="89"/>
      <c r="WUN23" s="89"/>
      <c r="WUQ23" s="89"/>
      <c r="WUT23" s="89"/>
      <c r="WUY23" s="89"/>
    </row>
    <row r="24" spans="1:1015 1029:2039 2053:3063 3077:4087 4101:5111 5125:6135 6149:7159 7173:8183 8197:9207 9221:10231 10245:11255 11269:12279 12293:13303 13317:14327 14341:15351 15365:16119" s="45" customFormat="1" ht="21.75" hidden="1" customHeight="1">
      <c r="A24" s="8" t="s">
        <v>311</v>
      </c>
      <c r="B24" s="44" t="s">
        <v>328</v>
      </c>
      <c r="C24" s="5"/>
      <c r="D24" s="59"/>
      <c r="E24" s="60"/>
    </row>
    <row r="25" spans="1:1015 1029:2039 2053:3063 3077:4087 4101:5111 5125:6135 6149:7159 7173:8183 8197:9207 9221:10231 10245:11255 11269:12279 12293:13303 13317:14327 14341:15351 15365:16119" s="45" customFormat="1" ht="20.25" customHeight="1">
      <c r="A25" s="8" t="s">
        <v>270</v>
      </c>
      <c r="B25" s="82" t="s">
        <v>325</v>
      </c>
      <c r="C25" s="5">
        <v>94</v>
      </c>
      <c r="D25" s="59">
        <f>_xlfn.IFNA(VLOOKUP(A25,'9.12'!A24:C324,3,),)</f>
        <v>12000</v>
      </c>
      <c r="E25" s="83">
        <f>+D25*C25</f>
        <v>1128000</v>
      </c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T25" s="89"/>
      <c r="AW25" s="89"/>
      <c r="AZ25" s="89"/>
      <c r="BC25" s="89"/>
      <c r="BF25" s="89"/>
      <c r="BR25" s="89"/>
      <c r="BU25" s="89"/>
      <c r="BX25" s="89"/>
      <c r="CA25" s="89"/>
      <c r="CG25" s="89"/>
      <c r="CJ25" s="89"/>
      <c r="CP25" s="89"/>
      <c r="CS25" s="89"/>
      <c r="CV25" s="89"/>
      <c r="CY25" s="89"/>
      <c r="DE25" s="89"/>
      <c r="DH25" s="89"/>
      <c r="DN25" s="89"/>
      <c r="DP25" s="89"/>
      <c r="DQ25" s="89"/>
      <c r="DS25" s="89"/>
      <c r="DV25" s="89"/>
      <c r="DY25" s="89"/>
      <c r="EJ25" s="89"/>
      <c r="EL25" s="89"/>
      <c r="EX25" s="89"/>
      <c r="FA25" s="89"/>
      <c r="FI25" s="89"/>
      <c r="GC25" s="89"/>
      <c r="GE25" s="89"/>
      <c r="GF25" s="89"/>
      <c r="GG25" s="89"/>
      <c r="GH25" s="89"/>
      <c r="GI25" s="89"/>
      <c r="GJ25" s="89"/>
      <c r="HB25" s="89"/>
      <c r="HC25" s="89"/>
      <c r="HF25" s="89"/>
      <c r="HI25" s="89"/>
      <c r="HK25" s="89"/>
      <c r="HM25" s="89"/>
      <c r="HP25" s="89"/>
      <c r="HS25" s="89"/>
      <c r="HV25" s="89"/>
      <c r="IB25" s="89"/>
      <c r="IE25" s="89"/>
      <c r="IH25" s="89"/>
      <c r="IM25" s="89"/>
      <c r="JA25" s="89"/>
      <c r="JB25" s="89"/>
      <c r="JC25" s="89"/>
      <c r="JD25" s="89"/>
      <c r="JE25" s="89"/>
      <c r="JF25" s="89"/>
      <c r="JG25" s="89"/>
      <c r="JH25" s="89"/>
      <c r="JI25" s="89"/>
      <c r="JJ25" s="89"/>
      <c r="JK25" s="89"/>
      <c r="JL25" s="89"/>
      <c r="JM25" s="89"/>
      <c r="JN25" s="89"/>
      <c r="JO25" s="89"/>
      <c r="JP25" s="89"/>
      <c r="JQ25" s="89"/>
      <c r="JR25" s="89"/>
      <c r="JS25" s="89"/>
      <c r="JT25" s="89"/>
      <c r="JU25" s="89"/>
      <c r="JV25" s="89"/>
      <c r="JW25" s="89"/>
      <c r="JX25" s="89"/>
      <c r="JY25" s="89"/>
      <c r="JZ25" s="89"/>
      <c r="KA25" s="89"/>
      <c r="KB25" s="89"/>
      <c r="KC25" s="89"/>
      <c r="KD25" s="89"/>
      <c r="KE25" s="89"/>
      <c r="KF25" s="89"/>
      <c r="KG25" s="89"/>
      <c r="KH25" s="89"/>
      <c r="KI25" s="89"/>
      <c r="KJ25" s="89"/>
      <c r="KK25" s="89"/>
      <c r="KL25" s="89"/>
      <c r="KM25" s="89"/>
      <c r="KP25" s="89"/>
      <c r="KS25" s="89"/>
      <c r="KV25" s="89"/>
      <c r="KY25" s="89"/>
      <c r="LB25" s="89"/>
      <c r="LN25" s="89"/>
      <c r="LQ25" s="89"/>
      <c r="LT25" s="89"/>
      <c r="LW25" s="89"/>
      <c r="MC25" s="89"/>
      <c r="MF25" s="89"/>
      <c r="ML25" s="89"/>
      <c r="MO25" s="89"/>
      <c r="MR25" s="89"/>
      <c r="MU25" s="89"/>
      <c r="NA25" s="89"/>
      <c r="ND25" s="89"/>
      <c r="NJ25" s="89"/>
      <c r="NL25" s="89"/>
      <c r="NM25" s="89"/>
      <c r="NO25" s="89"/>
      <c r="NR25" s="89"/>
      <c r="NU25" s="89"/>
      <c r="OF25" s="89"/>
      <c r="OH25" s="89"/>
      <c r="OT25" s="89"/>
      <c r="OW25" s="89"/>
      <c r="PE25" s="89"/>
      <c r="PY25" s="89"/>
      <c r="QA25" s="89"/>
      <c r="QB25" s="89"/>
      <c r="QC25" s="89"/>
      <c r="QD25" s="89"/>
      <c r="QE25" s="89"/>
      <c r="QF25" s="89"/>
      <c r="QX25" s="89"/>
      <c r="QY25" s="89"/>
      <c r="RB25" s="89"/>
      <c r="RE25" s="89"/>
      <c r="RG25" s="89"/>
      <c r="RI25" s="89"/>
      <c r="RL25" s="89"/>
      <c r="RO25" s="89"/>
      <c r="RR25" s="89"/>
      <c r="RX25" s="89"/>
      <c r="SA25" s="89"/>
      <c r="SD25" s="89"/>
      <c r="SI25" s="89"/>
      <c r="SW25" s="89"/>
      <c r="SX25" s="89"/>
      <c r="SY25" s="89"/>
      <c r="SZ25" s="89"/>
      <c r="TA25" s="89"/>
      <c r="TB25" s="89"/>
      <c r="TC25" s="89"/>
      <c r="TD25" s="89"/>
      <c r="TE25" s="89"/>
      <c r="TF25" s="89"/>
      <c r="TG25" s="89"/>
      <c r="TH25" s="89"/>
      <c r="TI25" s="89"/>
      <c r="TJ25" s="89"/>
      <c r="TK25" s="89"/>
      <c r="TL25" s="89"/>
      <c r="TM25" s="89"/>
      <c r="TN25" s="89"/>
      <c r="TO25" s="89"/>
      <c r="TP25" s="89"/>
      <c r="TQ25" s="89"/>
      <c r="TR25" s="89"/>
      <c r="TS25" s="89"/>
      <c r="TT25" s="89"/>
      <c r="TU25" s="89"/>
      <c r="TV25" s="89"/>
      <c r="TW25" s="89"/>
      <c r="TX25" s="89"/>
      <c r="TY25" s="89"/>
      <c r="TZ25" s="89"/>
      <c r="UA25" s="89"/>
      <c r="UB25" s="89"/>
      <c r="UC25" s="89"/>
      <c r="UD25" s="89"/>
      <c r="UE25" s="89"/>
      <c r="UF25" s="89"/>
      <c r="UG25" s="89"/>
      <c r="UH25" s="89"/>
      <c r="UI25" s="89"/>
      <c r="UL25" s="89"/>
      <c r="UO25" s="89"/>
      <c r="UR25" s="89"/>
      <c r="UU25" s="89"/>
      <c r="UX25" s="89"/>
      <c r="VJ25" s="89"/>
      <c r="VM25" s="89"/>
      <c r="VP25" s="89"/>
      <c r="VS25" s="89"/>
      <c r="VY25" s="89"/>
      <c r="WB25" s="89"/>
      <c r="WH25" s="89"/>
      <c r="WK25" s="89"/>
      <c r="WN25" s="89"/>
      <c r="WQ25" s="89"/>
      <c r="WW25" s="89"/>
      <c r="WZ25" s="89"/>
      <c r="XF25" s="89"/>
      <c r="XH25" s="89"/>
      <c r="XI25" s="89"/>
      <c r="XK25" s="89"/>
      <c r="XN25" s="89"/>
      <c r="XQ25" s="89"/>
      <c r="YB25" s="89"/>
      <c r="YD25" s="89"/>
      <c r="YP25" s="89"/>
      <c r="YS25" s="89"/>
      <c r="ZA25" s="89"/>
      <c r="ZU25" s="89"/>
      <c r="ZW25" s="89"/>
      <c r="ZX25" s="89"/>
      <c r="ZY25" s="89"/>
      <c r="ZZ25" s="89"/>
      <c r="AAA25" s="89"/>
      <c r="AAB25" s="89"/>
      <c r="AAT25" s="89"/>
      <c r="AAU25" s="89"/>
      <c r="AAX25" s="89"/>
      <c r="ABA25" s="89"/>
      <c r="ABC25" s="89"/>
      <c r="ABE25" s="89"/>
      <c r="ABH25" s="89"/>
      <c r="ABK25" s="89"/>
      <c r="ABN25" s="89"/>
      <c r="ABT25" s="89"/>
      <c r="ABW25" s="89"/>
      <c r="ABZ25" s="89"/>
      <c r="ACE25" s="89"/>
      <c r="ACS25" s="89"/>
      <c r="ACT25" s="89"/>
      <c r="ACU25" s="89"/>
      <c r="ACV25" s="89"/>
      <c r="ACW25" s="89"/>
      <c r="ACX25" s="89"/>
      <c r="ACY25" s="89"/>
      <c r="ACZ25" s="89"/>
      <c r="ADA25" s="89"/>
      <c r="ADB25" s="89"/>
      <c r="ADC25" s="89"/>
      <c r="ADD25" s="89"/>
      <c r="ADE25" s="89"/>
      <c r="ADF25" s="89"/>
      <c r="ADG25" s="89"/>
      <c r="ADH25" s="89"/>
      <c r="ADI25" s="89"/>
      <c r="ADJ25" s="89"/>
      <c r="ADK25" s="89"/>
      <c r="ADL25" s="89"/>
      <c r="ADM25" s="89"/>
      <c r="ADN25" s="89"/>
      <c r="ADO25" s="89"/>
      <c r="ADP25" s="89"/>
      <c r="ADQ25" s="89"/>
      <c r="ADR25" s="89"/>
      <c r="ADS25" s="89"/>
      <c r="ADT25" s="89"/>
      <c r="ADU25" s="89"/>
      <c r="ADV25" s="89"/>
      <c r="ADW25" s="89"/>
      <c r="ADX25" s="89"/>
      <c r="ADY25" s="89"/>
      <c r="ADZ25" s="89"/>
      <c r="AEA25" s="89"/>
      <c r="AEB25" s="89"/>
      <c r="AEC25" s="89"/>
      <c r="AED25" s="89"/>
      <c r="AEE25" s="89"/>
      <c r="AEH25" s="89"/>
      <c r="AEK25" s="89"/>
      <c r="AEN25" s="89"/>
      <c r="AEQ25" s="89"/>
      <c r="AET25" s="89"/>
      <c r="AFF25" s="89"/>
      <c r="AFI25" s="89"/>
      <c r="AFL25" s="89"/>
      <c r="AFO25" s="89"/>
      <c r="AFU25" s="89"/>
      <c r="AFX25" s="89"/>
      <c r="AGD25" s="89"/>
      <c r="AGG25" s="89"/>
      <c r="AGJ25" s="89"/>
      <c r="AGM25" s="89"/>
      <c r="AGS25" s="89"/>
      <c r="AGV25" s="89"/>
      <c r="AHB25" s="89"/>
      <c r="AHD25" s="89"/>
      <c r="AHE25" s="89"/>
      <c r="AHG25" s="89"/>
      <c r="AHJ25" s="89"/>
      <c r="AHM25" s="89"/>
      <c r="AHX25" s="89"/>
      <c r="AHZ25" s="89"/>
      <c r="AIL25" s="89"/>
      <c r="AIO25" s="89"/>
      <c r="AIW25" s="89"/>
      <c r="AJQ25" s="89"/>
      <c r="AJS25" s="89"/>
      <c r="AJT25" s="89"/>
      <c r="AJU25" s="89"/>
      <c r="AJV25" s="89"/>
      <c r="AJW25" s="89"/>
      <c r="AJX25" s="89"/>
      <c r="AKP25" s="89"/>
      <c r="AKQ25" s="89"/>
      <c r="AKT25" s="89"/>
      <c r="AKW25" s="89"/>
      <c r="AKY25" s="89"/>
      <c r="ALA25" s="89"/>
      <c r="ALD25" s="89"/>
      <c r="ALG25" s="89"/>
      <c r="ALJ25" s="89"/>
      <c r="ALP25" s="89"/>
      <c r="ALS25" s="89"/>
      <c r="ALV25" s="89"/>
      <c r="AMA25" s="89"/>
      <c r="AMO25" s="89"/>
      <c r="AMP25" s="89"/>
      <c r="AMQ25" s="89"/>
      <c r="AMR25" s="89"/>
      <c r="AMS25" s="89"/>
      <c r="AMT25" s="89"/>
      <c r="AMU25" s="89"/>
      <c r="AMV25" s="89"/>
      <c r="AMW25" s="89"/>
      <c r="AMX25" s="89"/>
      <c r="AMY25" s="89"/>
      <c r="AMZ25" s="89"/>
      <c r="ANA25" s="89"/>
      <c r="ANB25" s="89"/>
      <c r="ANC25" s="89"/>
      <c r="AND25" s="89"/>
      <c r="ANE25" s="89"/>
      <c r="ANF25" s="89"/>
      <c r="ANG25" s="89"/>
      <c r="ANH25" s="89"/>
      <c r="ANI25" s="89"/>
      <c r="ANJ25" s="89"/>
      <c r="ANK25" s="89"/>
      <c r="ANL25" s="89"/>
      <c r="ANM25" s="89"/>
      <c r="ANN25" s="89"/>
      <c r="ANO25" s="89"/>
      <c r="ANP25" s="89"/>
      <c r="ANQ25" s="89"/>
      <c r="ANR25" s="89"/>
      <c r="ANS25" s="89"/>
      <c r="ANT25" s="89"/>
      <c r="ANU25" s="89"/>
      <c r="ANV25" s="89"/>
      <c r="ANW25" s="89"/>
      <c r="ANX25" s="89"/>
      <c r="ANY25" s="89"/>
      <c r="ANZ25" s="89"/>
      <c r="AOA25" s="89"/>
      <c r="AOD25" s="89"/>
      <c r="AOG25" s="89"/>
      <c r="AOJ25" s="89"/>
      <c r="AOM25" s="89"/>
      <c r="AOP25" s="89"/>
      <c r="APB25" s="89"/>
      <c r="APE25" s="89"/>
      <c r="APH25" s="89"/>
      <c r="APK25" s="89"/>
      <c r="APQ25" s="89"/>
      <c r="APT25" s="89"/>
      <c r="APZ25" s="89"/>
      <c r="AQC25" s="89"/>
      <c r="AQF25" s="89"/>
      <c r="AQI25" s="89"/>
      <c r="AQO25" s="89"/>
      <c r="AQR25" s="89"/>
      <c r="AQX25" s="89"/>
      <c r="AQZ25" s="89"/>
      <c r="ARA25" s="89"/>
      <c r="ARC25" s="89"/>
      <c r="ARF25" s="89"/>
      <c r="ARI25" s="89"/>
      <c r="ART25" s="89"/>
      <c r="ARV25" s="89"/>
      <c r="ASH25" s="89"/>
      <c r="ASK25" s="89"/>
      <c r="ASS25" s="89"/>
      <c r="ATM25" s="89"/>
      <c r="ATO25" s="89"/>
      <c r="ATP25" s="89"/>
      <c r="ATQ25" s="89"/>
      <c r="ATR25" s="89"/>
      <c r="ATS25" s="89"/>
      <c r="ATT25" s="89"/>
      <c r="AUL25" s="89"/>
      <c r="AUM25" s="89"/>
      <c r="AUP25" s="89"/>
      <c r="AUS25" s="89"/>
      <c r="AUU25" s="89"/>
      <c r="AUW25" s="89"/>
      <c r="AUZ25" s="89"/>
      <c r="AVC25" s="89"/>
      <c r="AVF25" s="89"/>
      <c r="AVL25" s="89"/>
      <c r="AVO25" s="89"/>
      <c r="AVR25" s="89"/>
      <c r="AVW25" s="89"/>
      <c r="AWK25" s="89"/>
      <c r="AWL25" s="89"/>
      <c r="AWM25" s="89"/>
      <c r="AWN25" s="89"/>
      <c r="AWO25" s="89"/>
      <c r="AWP25" s="89"/>
      <c r="AWQ25" s="89"/>
      <c r="AWR25" s="89"/>
      <c r="AWS25" s="89"/>
      <c r="AWT25" s="89"/>
      <c r="AWU25" s="89"/>
      <c r="AWV25" s="89"/>
      <c r="AWW25" s="89"/>
      <c r="AWX25" s="89"/>
      <c r="AWY25" s="89"/>
      <c r="AWZ25" s="89"/>
      <c r="AXA25" s="89"/>
      <c r="AXB25" s="89"/>
      <c r="AXC25" s="89"/>
      <c r="AXD25" s="89"/>
      <c r="AXE25" s="89"/>
      <c r="AXF25" s="89"/>
      <c r="AXG25" s="89"/>
      <c r="AXH25" s="89"/>
      <c r="AXI25" s="89"/>
      <c r="AXJ25" s="89"/>
      <c r="AXK25" s="89"/>
      <c r="AXL25" s="89"/>
      <c r="AXM25" s="89"/>
      <c r="AXN25" s="89"/>
      <c r="AXO25" s="89"/>
      <c r="AXP25" s="89"/>
      <c r="AXQ25" s="89"/>
      <c r="AXR25" s="89"/>
      <c r="AXS25" s="89"/>
      <c r="AXT25" s="89"/>
      <c r="AXU25" s="89"/>
      <c r="AXV25" s="89"/>
      <c r="AXW25" s="89"/>
      <c r="AXZ25" s="89"/>
      <c r="AYC25" s="89"/>
      <c r="AYF25" s="89"/>
      <c r="AYI25" s="89"/>
      <c r="AYL25" s="89"/>
      <c r="AYX25" s="89"/>
      <c r="AZA25" s="89"/>
      <c r="AZD25" s="89"/>
      <c r="AZG25" s="89"/>
      <c r="AZM25" s="89"/>
      <c r="AZP25" s="89"/>
      <c r="AZV25" s="89"/>
      <c r="AZY25" s="89"/>
      <c r="BAB25" s="89"/>
      <c r="BAE25" s="89"/>
      <c r="BAK25" s="89"/>
      <c r="BAN25" s="89"/>
      <c r="BAT25" s="89"/>
      <c r="BAV25" s="89"/>
      <c r="BAW25" s="89"/>
      <c r="BAY25" s="89"/>
      <c r="BBB25" s="89"/>
      <c r="BBE25" s="89"/>
      <c r="BBP25" s="89"/>
      <c r="BBR25" s="89"/>
      <c r="BCD25" s="89"/>
      <c r="BCG25" s="89"/>
      <c r="BCO25" s="89"/>
      <c r="BDI25" s="89"/>
      <c r="BDK25" s="89"/>
      <c r="BDL25" s="89"/>
      <c r="BDM25" s="89"/>
      <c r="BDN25" s="89"/>
      <c r="BDO25" s="89"/>
      <c r="BDP25" s="89"/>
      <c r="BEH25" s="89"/>
      <c r="BEI25" s="89"/>
      <c r="BEL25" s="89"/>
      <c r="BEO25" s="89"/>
      <c r="BEQ25" s="89"/>
      <c r="BES25" s="89"/>
      <c r="BEV25" s="89"/>
      <c r="BEY25" s="89"/>
      <c r="BFB25" s="89"/>
      <c r="BFH25" s="89"/>
      <c r="BFK25" s="89"/>
      <c r="BFN25" s="89"/>
      <c r="BFS25" s="89"/>
      <c r="BGG25" s="89"/>
      <c r="BGH25" s="89"/>
      <c r="BGI25" s="89"/>
      <c r="BGJ25" s="89"/>
      <c r="BGK25" s="89"/>
      <c r="BGL25" s="89"/>
      <c r="BGM25" s="89"/>
      <c r="BGN25" s="89"/>
      <c r="BGO25" s="89"/>
      <c r="BGP25" s="89"/>
      <c r="BGQ25" s="89"/>
      <c r="BGR25" s="89"/>
      <c r="BGS25" s="89"/>
      <c r="BGT25" s="89"/>
      <c r="BGU25" s="89"/>
      <c r="BGV25" s="89"/>
      <c r="BGW25" s="89"/>
      <c r="BGX25" s="89"/>
      <c r="BGY25" s="89"/>
      <c r="BGZ25" s="89"/>
      <c r="BHA25" s="89"/>
      <c r="BHB25" s="89"/>
      <c r="BHC25" s="89"/>
      <c r="BHD25" s="89"/>
      <c r="BHE25" s="89"/>
      <c r="BHF25" s="89"/>
      <c r="BHG25" s="89"/>
      <c r="BHH25" s="89"/>
      <c r="BHI25" s="89"/>
      <c r="BHJ25" s="89"/>
      <c r="BHK25" s="89"/>
      <c r="BHL25" s="89"/>
      <c r="BHM25" s="89"/>
      <c r="BHN25" s="89"/>
      <c r="BHO25" s="89"/>
      <c r="BHP25" s="89"/>
      <c r="BHQ25" s="89"/>
      <c r="BHR25" s="89"/>
      <c r="BHS25" s="89"/>
      <c r="BHV25" s="89"/>
      <c r="BHY25" s="89"/>
      <c r="BIB25" s="89"/>
      <c r="BIE25" s="89"/>
      <c r="BIH25" s="89"/>
      <c r="BIT25" s="89"/>
      <c r="BIW25" s="89"/>
      <c r="BIZ25" s="89"/>
      <c r="BJC25" s="89"/>
      <c r="BJI25" s="89"/>
      <c r="BJL25" s="89"/>
      <c r="BJR25" s="89"/>
      <c r="BJU25" s="89"/>
      <c r="BJX25" s="89"/>
      <c r="BKA25" s="89"/>
      <c r="BKG25" s="89"/>
      <c r="BKJ25" s="89"/>
      <c r="BKP25" s="89"/>
      <c r="BKR25" s="89"/>
      <c r="BKS25" s="89"/>
      <c r="BKU25" s="89"/>
      <c r="BKX25" s="89"/>
      <c r="BLA25" s="89"/>
      <c r="BLL25" s="89"/>
      <c r="BLN25" s="89"/>
      <c r="BLZ25" s="89"/>
      <c r="BMC25" s="89"/>
      <c r="BMK25" s="89"/>
      <c r="BNE25" s="89"/>
      <c r="BNG25" s="89"/>
      <c r="BNH25" s="89"/>
      <c r="BNI25" s="89"/>
      <c r="BNJ25" s="89"/>
      <c r="BNK25" s="89"/>
      <c r="BNL25" s="89"/>
      <c r="BOD25" s="89"/>
      <c r="BOE25" s="89"/>
      <c r="BOH25" s="89"/>
      <c r="BOK25" s="89"/>
      <c r="BOM25" s="89"/>
      <c r="BOO25" s="89"/>
      <c r="BOR25" s="89"/>
      <c r="BOU25" s="89"/>
      <c r="BOX25" s="89"/>
      <c r="BPD25" s="89"/>
      <c r="BPG25" s="89"/>
      <c r="BPJ25" s="89"/>
      <c r="BPO25" s="89"/>
      <c r="BQC25" s="89"/>
      <c r="BQD25" s="89"/>
      <c r="BQE25" s="89"/>
      <c r="BQF25" s="89"/>
      <c r="BQG25" s="89"/>
      <c r="BQH25" s="89"/>
      <c r="BQI25" s="89"/>
      <c r="BQJ25" s="89"/>
      <c r="BQK25" s="89"/>
      <c r="BQL25" s="89"/>
      <c r="BQM25" s="89"/>
      <c r="BQN25" s="89"/>
      <c r="BQO25" s="89"/>
      <c r="BQP25" s="89"/>
      <c r="BQQ25" s="89"/>
      <c r="BQR25" s="89"/>
      <c r="BQS25" s="89"/>
      <c r="BQT25" s="89"/>
      <c r="BQU25" s="89"/>
      <c r="BQV25" s="89"/>
      <c r="BQW25" s="89"/>
      <c r="BQX25" s="89"/>
      <c r="BQY25" s="89"/>
      <c r="BQZ25" s="89"/>
      <c r="BRA25" s="89"/>
      <c r="BRB25" s="89"/>
      <c r="BRC25" s="89"/>
      <c r="BRD25" s="89"/>
      <c r="BRE25" s="89"/>
      <c r="BRF25" s="89"/>
      <c r="BRG25" s="89"/>
      <c r="BRH25" s="89"/>
      <c r="BRI25" s="89"/>
      <c r="BRJ25" s="89"/>
      <c r="BRK25" s="89"/>
      <c r="BRL25" s="89"/>
      <c r="BRM25" s="89"/>
      <c r="BRN25" s="89"/>
      <c r="BRO25" s="89"/>
      <c r="BRR25" s="89"/>
      <c r="BRU25" s="89"/>
      <c r="BRX25" s="89"/>
      <c r="BSA25" s="89"/>
      <c r="BSD25" s="89"/>
      <c r="BSP25" s="89"/>
      <c r="BSS25" s="89"/>
      <c r="BSV25" s="89"/>
      <c r="BSY25" s="89"/>
      <c r="BTE25" s="89"/>
      <c r="BTH25" s="89"/>
      <c r="BTN25" s="89"/>
      <c r="BTQ25" s="89"/>
      <c r="BTT25" s="89"/>
      <c r="BTW25" s="89"/>
      <c r="BUC25" s="89"/>
      <c r="BUF25" s="89"/>
      <c r="BUL25" s="89"/>
      <c r="BUN25" s="89"/>
      <c r="BUO25" s="89"/>
      <c r="BUQ25" s="89"/>
      <c r="BUT25" s="89"/>
      <c r="BUW25" s="89"/>
      <c r="BVH25" s="89"/>
      <c r="BVJ25" s="89"/>
      <c r="BVV25" s="89"/>
      <c r="BVY25" s="89"/>
      <c r="BWG25" s="89"/>
      <c r="BXA25" s="89"/>
      <c r="BXC25" s="89"/>
      <c r="BXD25" s="89"/>
      <c r="BXE25" s="89"/>
      <c r="BXF25" s="89"/>
      <c r="BXG25" s="89"/>
      <c r="BXH25" s="89"/>
      <c r="BXZ25" s="89"/>
      <c r="BYA25" s="89"/>
      <c r="BYD25" s="89"/>
      <c r="BYG25" s="89"/>
      <c r="BYI25" s="89"/>
      <c r="BYK25" s="89"/>
      <c r="BYN25" s="89"/>
      <c r="BYQ25" s="89"/>
      <c r="BYT25" s="89"/>
      <c r="BYZ25" s="89"/>
      <c r="BZC25" s="89"/>
      <c r="BZF25" s="89"/>
      <c r="BZK25" s="89"/>
      <c r="BZY25" s="89"/>
      <c r="BZZ25" s="89"/>
      <c r="CAA25" s="89"/>
      <c r="CAB25" s="89"/>
      <c r="CAC25" s="89"/>
      <c r="CAD25" s="89"/>
      <c r="CAE25" s="89"/>
      <c r="CAF25" s="89"/>
      <c r="CAG25" s="89"/>
      <c r="CAH25" s="89"/>
      <c r="CAI25" s="89"/>
      <c r="CAJ25" s="89"/>
      <c r="CAK25" s="89"/>
      <c r="CAL25" s="89"/>
      <c r="CAM25" s="89"/>
      <c r="CAN25" s="89"/>
      <c r="CAO25" s="89"/>
      <c r="CAP25" s="89"/>
      <c r="CAQ25" s="89"/>
      <c r="CAR25" s="89"/>
      <c r="CAS25" s="89"/>
      <c r="CAT25" s="89"/>
      <c r="CAU25" s="89"/>
      <c r="CAV25" s="89"/>
      <c r="CAW25" s="89"/>
      <c r="CAX25" s="89"/>
      <c r="CAY25" s="89"/>
      <c r="CAZ25" s="89"/>
      <c r="CBA25" s="89"/>
      <c r="CBB25" s="89"/>
      <c r="CBC25" s="89"/>
      <c r="CBD25" s="89"/>
      <c r="CBE25" s="89"/>
      <c r="CBF25" s="89"/>
      <c r="CBG25" s="89"/>
      <c r="CBH25" s="89"/>
      <c r="CBI25" s="89"/>
      <c r="CBJ25" s="89"/>
      <c r="CBK25" s="89"/>
      <c r="CBN25" s="89"/>
      <c r="CBQ25" s="89"/>
      <c r="CBT25" s="89"/>
      <c r="CBW25" s="89"/>
      <c r="CBZ25" s="89"/>
      <c r="CCL25" s="89"/>
      <c r="CCO25" s="89"/>
      <c r="CCR25" s="89"/>
      <c r="CCU25" s="89"/>
      <c r="CDA25" s="89"/>
      <c r="CDD25" s="89"/>
      <c r="CDJ25" s="89"/>
      <c r="CDM25" s="89"/>
      <c r="CDP25" s="89"/>
      <c r="CDS25" s="89"/>
      <c r="CDY25" s="89"/>
      <c r="CEB25" s="89"/>
      <c r="CEH25" s="89"/>
      <c r="CEJ25" s="89"/>
      <c r="CEK25" s="89"/>
      <c r="CEM25" s="89"/>
      <c r="CEP25" s="89"/>
      <c r="CES25" s="89"/>
      <c r="CFD25" s="89"/>
      <c r="CFF25" s="89"/>
      <c r="CFR25" s="89"/>
      <c r="CFU25" s="89"/>
      <c r="CGC25" s="89"/>
      <c r="CGW25" s="89"/>
      <c r="CGY25" s="89"/>
      <c r="CGZ25" s="89"/>
      <c r="CHA25" s="89"/>
      <c r="CHB25" s="89"/>
      <c r="CHC25" s="89"/>
      <c r="CHD25" s="89"/>
      <c r="CHV25" s="89"/>
      <c r="CHW25" s="89"/>
      <c r="CHZ25" s="89"/>
      <c r="CIC25" s="89"/>
      <c r="CIE25" s="89"/>
      <c r="CIG25" s="89"/>
      <c r="CIJ25" s="89"/>
      <c r="CIM25" s="89"/>
      <c r="CIP25" s="89"/>
      <c r="CIV25" s="89"/>
      <c r="CIY25" s="89"/>
      <c r="CJB25" s="89"/>
      <c r="CJG25" s="89"/>
      <c r="CJU25" s="89"/>
      <c r="CJV25" s="89"/>
      <c r="CJW25" s="89"/>
      <c r="CJX25" s="89"/>
      <c r="CJY25" s="89"/>
      <c r="CJZ25" s="89"/>
      <c r="CKA25" s="89"/>
      <c r="CKB25" s="89"/>
      <c r="CKC25" s="89"/>
      <c r="CKD25" s="89"/>
      <c r="CKE25" s="89"/>
      <c r="CKF25" s="89"/>
      <c r="CKG25" s="89"/>
      <c r="CKH25" s="89"/>
      <c r="CKI25" s="89"/>
      <c r="CKJ25" s="89"/>
      <c r="CKK25" s="89"/>
      <c r="CKL25" s="89"/>
      <c r="CKM25" s="89"/>
      <c r="CKN25" s="89"/>
      <c r="CKO25" s="89"/>
      <c r="CKP25" s="89"/>
      <c r="CKQ25" s="89"/>
      <c r="CKR25" s="89"/>
      <c r="CKS25" s="89"/>
      <c r="CKT25" s="89"/>
      <c r="CKU25" s="89"/>
      <c r="CKV25" s="89"/>
      <c r="CKW25" s="89"/>
      <c r="CKX25" s="89"/>
      <c r="CKY25" s="89"/>
      <c r="CKZ25" s="89"/>
      <c r="CLA25" s="89"/>
      <c r="CLB25" s="89"/>
      <c r="CLC25" s="89"/>
      <c r="CLD25" s="89"/>
      <c r="CLE25" s="89"/>
      <c r="CLF25" s="89"/>
      <c r="CLG25" s="89"/>
      <c r="CLJ25" s="89"/>
      <c r="CLM25" s="89"/>
      <c r="CLP25" s="89"/>
      <c r="CLS25" s="89"/>
      <c r="CLV25" s="89"/>
      <c r="CMH25" s="89"/>
      <c r="CMK25" s="89"/>
      <c r="CMN25" s="89"/>
      <c r="CMQ25" s="89"/>
      <c r="CMW25" s="89"/>
      <c r="CMZ25" s="89"/>
      <c r="CNF25" s="89"/>
      <c r="CNI25" s="89"/>
      <c r="CNL25" s="89"/>
      <c r="CNO25" s="89"/>
      <c r="CNU25" s="89"/>
      <c r="CNX25" s="89"/>
      <c r="COD25" s="89"/>
      <c r="COF25" s="89"/>
      <c r="COG25" s="89"/>
      <c r="COI25" s="89"/>
      <c r="COL25" s="89"/>
      <c r="COO25" s="89"/>
      <c r="COZ25" s="89"/>
      <c r="CPB25" s="89"/>
      <c r="CPN25" s="89"/>
      <c r="CPQ25" s="89"/>
      <c r="CPY25" s="89"/>
      <c r="CQS25" s="89"/>
      <c r="CQU25" s="89"/>
      <c r="CQV25" s="89"/>
      <c r="CQW25" s="89"/>
      <c r="CQX25" s="89"/>
      <c r="CQY25" s="89"/>
      <c r="CQZ25" s="89"/>
      <c r="CRR25" s="89"/>
      <c r="CRS25" s="89"/>
      <c r="CRV25" s="89"/>
      <c r="CRY25" s="89"/>
      <c r="CSA25" s="89"/>
      <c r="CSC25" s="89"/>
      <c r="CSF25" s="89"/>
      <c r="CSI25" s="89"/>
      <c r="CSL25" s="89"/>
      <c r="CSR25" s="89"/>
      <c r="CSU25" s="89"/>
      <c r="CSX25" s="89"/>
      <c r="CTC25" s="89"/>
      <c r="CTQ25" s="89"/>
      <c r="CTR25" s="89"/>
      <c r="CTS25" s="89"/>
      <c r="CTT25" s="89"/>
      <c r="CTU25" s="89"/>
      <c r="CTV25" s="89"/>
      <c r="CTW25" s="89"/>
      <c r="CTX25" s="89"/>
      <c r="CTY25" s="89"/>
      <c r="CTZ25" s="89"/>
      <c r="CUA25" s="89"/>
      <c r="CUB25" s="89"/>
      <c r="CUC25" s="89"/>
      <c r="CUD25" s="89"/>
      <c r="CUE25" s="89"/>
      <c r="CUF25" s="89"/>
      <c r="CUG25" s="89"/>
      <c r="CUH25" s="89"/>
      <c r="CUI25" s="89"/>
      <c r="CUJ25" s="89"/>
      <c r="CUK25" s="89"/>
      <c r="CUL25" s="89"/>
      <c r="CUM25" s="89"/>
      <c r="CUN25" s="89"/>
      <c r="CUO25" s="89"/>
      <c r="CUP25" s="89"/>
      <c r="CUQ25" s="89"/>
      <c r="CUR25" s="89"/>
      <c r="CUS25" s="89"/>
      <c r="CUT25" s="89"/>
      <c r="CUU25" s="89"/>
      <c r="CUV25" s="89"/>
      <c r="CUW25" s="89"/>
      <c r="CUX25" s="89"/>
      <c r="CUY25" s="89"/>
      <c r="CUZ25" s="89"/>
      <c r="CVA25" s="89"/>
      <c r="CVB25" s="89"/>
      <c r="CVC25" s="89"/>
      <c r="CVF25" s="89"/>
      <c r="CVI25" s="89"/>
      <c r="CVL25" s="89"/>
      <c r="CVO25" s="89"/>
      <c r="CVR25" s="89"/>
      <c r="CWD25" s="89"/>
      <c r="CWG25" s="89"/>
      <c r="CWJ25" s="89"/>
      <c r="CWM25" s="89"/>
      <c r="CWS25" s="89"/>
      <c r="CWV25" s="89"/>
      <c r="CXB25" s="89"/>
      <c r="CXE25" s="89"/>
      <c r="CXH25" s="89"/>
      <c r="CXK25" s="89"/>
      <c r="CXQ25" s="89"/>
      <c r="CXT25" s="89"/>
      <c r="CXZ25" s="89"/>
      <c r="CYB25" s="89"/>
      <c r="CYC25" s="89"/>
      <c r="CYE25" s="89"/>
      <c r="CYH25" s="89"/>
      <c r="CYK25" s="89"/>
      <c r="CYV25" s="89"/>
      <c r="CYX25" s="89"/>
      <c r="CZJ25" s="89"/>
      <c r="CZM25" s="89"/>
      <c r="CZU25" s="89"/>
      <c r="DAO25" s="89"/>
      <c r="DAQ25" s="89"/>
      <c r="DAR25" s="89"/>
      <c r="DAS25" s="89"/>
      <c r="DAT25" s="89"/>
      <c r="DAU25" s="89"/>
      <c r="DAV25" s="89"/>
      <c r="DBN25" s="89"/>
      <c r="DBO25" s="89"/>
      <c r="DBR25" s="89"/>
      <c r="DBU25" s="89"/>
      <c r="DBW25" s="89"/>
      <c r="DBY25" s="89"/>
      <c r="DCB25" s="89"/>
      <c r="DCE25" s="89"/>
      <c r="DCH25" s="89"/>
      <c r="DCN25" s="89"/>
      <c r="DCQ25" s="89"/>
      <c r="DCT25" s="89"/>
      <c r="DCY25" s="89"/>
      <c r="DDM25" s="89"/>
      <c r="DDN25" s="89"/>
      <c r="DDO25" s="89"/>
      <c r="DDP25" s="89"/>
      <c r="DDQ25" s="89"/>
      <c r="DDR25" s="89"/>
      <c r="DDS25" s="89"/>
      <c r="DDT25" s="89"/>
      <c r="DDU25" s="89"/>
      <c r="DDV25" s="89"/>
      <c r="DDW25" s="89"/>
      <c r="DDX25" s="89"/>
      <c r="DDY25" s="89"/>
      <c r="DDZ25" s="89"/>
      <c r="DEA25" s="89"/>
      <c r="DEB25" s="89"/>
      <c r="DEC25" s="89"/>
      <c r="DED25" s="89"/>
      <c r="DEE25" s="89"/>
      <c r="DEF25" s="89"/>
      <c r="DEG25" s="89"/>
      <c r="DEH25" s="89"/>
      <c r="DEI25" s="89"/>
      <c r="DEJ25" s="89"/>
      <c r="DEK25" s="89"/>
      <c r="DEL25" s="89"/>
      <c r="DEM25" s="89"/>
      <c r="DEN25" s="89"/>
      <c r="DEO25" s="89"/>
      <c r="DEP25" s="89"/>
      <c r="DEQ25" s="89"/>
      <c r="DER25" s="89"/>
      <c r="DES25" s="89"/>
      <c r="DET25" s="89"/>
      <c r="DEU25" s="89"/>
      <c r="DEV25" s="89"/>
      <c r="DEW25" s="89"/>
      <c r="DEX25" s="89"/>
      <c r="DEY25" s="89"/>
      <c r="DFB25" s="89"/>
      <c r="DFE25" s="89"/>
      <c r="DFH25" s="89"/>
      <c r="DFK25" s="89"/>
      <c r="DFN25" s="89"/>
      <c r="DFZ25" s="89"/>
      <c r="DGC25" s="89"/>
      <c r="DGF25" s="89"/>
      <c r="DGI25" s="89"/>
      <c r="DGO25" s="89"/>
      <c r="DGR25" s="89"/>
      <c r="DGX25" s="89"/>
      <c r="DHA25" s="89"/>
      <c r="DHD25" s="89"/>
      <c r="DHG25" s="89"/>
      <c r="DHM25" s="89"/>
      <c r="DHP25" s="89"/>
      <c r="DHV25" s="89"/>
      <c r="DHX25" s="89"/>
      <c r="DHY25" s="89"/>
      <c r="DIA25" s="89"/>
      <c r="DID25" s="89"/>
      <c r="DIG25" s="89"/>
      <c r="DIR25" s="89"/>
      <c r="DIT25" s="89"/>
      <c r="DJF25" s="89"/>
      <c r="DJI25" s="89"/>
      <c r="DJQ25" s="89"/>
      <c r="DKK25" s="89"/>
      <c r="DKM25" s="89"/>
      <c r="DKN25" s="89"/>
      <c r="DKO25" s="89"/>
      <c r="DKP25" s="89"/>
      <c r="DKQ25" s="89"/>
      <c r="DKR25" s="89"/>
      <c r="DLJ25" s="89"/>
      <c r="DLK25" s="89"/>
      <c r="DLN25" s="89"/>
      <c r="DLQ25" s="89"/>
      <c r="DLS25" s="89"/>
      <c r="DLU25" s="89"/>
      <c r="DLX25" s="89"/>
      <c r="DMA25" s="89"/>
      <c r="DMD25" s="89"/>
      <c r="DMJ25" s="89"/>
      <c r="DMM25" s="89"/>
      <c r="DMP25" s="89"/>
      <c r="DMU25" s="89"/>
      <c r="DNI25" s="89"/>
      <c r="DNJ25" s="89"/>
      <c r="DNK25" s="89"/>
      <c r="DNL25" s="89"/>
      <c r="DNM25" s="89"/>
      <c r="DNN25" s="89"/>
      <c r="DNO25" s="89"/>
      <c r="DNP25" s="89"/>
      <c r="DNQ25" s="89"/>
      <c r="DNR25" s="89"/>
      <c r="DNS25" s="89"/>
      <c r="DNT25" s="89"/>
      <c r="DNU25" s="89"/>
      <c r="DNV25" s="89"/>
      <c r="DNW25" s="89"/>
      <c r="DNX25" s="89"/>
      <c r="DNY25" s="89"/>
      <c r="DNZ25" s="89"/>
      <c r="DOA25" s="89"/>
      <c r="DOB25" s="89"/>
      <c r="DOC25" s="89"/>
      <c r="DOD25" s="89"/>
      <c r="DOE25" s="89"/>
      <c r="DOF25" s="89"/>
      <c r="DOG25" s="89"/>
      <c r="DOH25" s="89"/>
      <c r="DOI25" s="89"/>
      <c r="DOJ25" s="89"/>
      <c r="DOK25" s="89"/>
      <c r="DOL25" s="89"/>
      <c r="DOM25" s="89"/>
      <c r="DON25" s="89"/>
      <c r="DOO25" s="89"/>
      <c r="DOP25" s="89"/>
      <c r="DOQ25" s="89"/>
      <c r="DOR25" s="89"/>
      <c r="DOS25" s="89"/>
      <c r="DOT25" s="89"/>
      <c r="DOU25" s="89"/>
      <c r="DOX25" s="89"/>
      <c r="DPA25" s="89"/>
      <c r="DPD25" s="89"/>
      <c r="DPG25" s="89"/>
      <c r="DPJ25" s="89"/>
      <c r="DPV25" s="89"/>
      <c r="DPY25" s="89"/>
      <c r="DQB25" s="89"/>
      <c r="DQE25" s="89"/>
      <c r="DQK25" s="89"/>
      <c r="DQN25" s="89"/>
      <c r="DQT25" s="89"/>
      <c r="DQW25" s="89"/>
      <c r="DQZ25" s="89"/>
      <c r="DRC25" s="89"/>
      <c r="DRI25" s="89"/>
      <c r="DRL25" s="89"/>
      <c r="DRR25" s="89"/>
      <c r="DRT25" s="89"/>
      <c r="DRU25" s="89"/>
      <c r="DRW25" s="89"/>
      <c r="DRZ25" s="89"/>
      <c r="DSC25" s="89"/>
      <c r="DSN25" s="89"/>
      <c r="DSP25" s="89"/>
      <c r="DTB25" s="89"/>
      <c r="DTE25" s="89"/>
      <c r="DTM25" s="89"/>
      <c r="DUG25" s="89"/>
      <c r="DUI25" s="89"/>
      <c r="DUJ25" s="89"/>
      <c r="DUK25" s="89"/>
      <c r="DUL25" s="89"/>
      <c r="DUM25" s="89"/>
      <c r="DUN25" s="89"/>
      <c r="DVF25" s="89"/>
      <c r="DVG25" s="89"/>
      <c r="DVJ25" s="89"/>
      <c r="DVM25" s="89"/>
      <c r="DVO25" s="89"/>
      <c r="DVQ25" s="89"/>
      <c r="DVT25" s="89"/>
      <c r="DVW25" s="89"/>
      <c r="DVZ25" s="89"/>
      <c r="DWF25" s="89"/>
      <c r="DWI25" s="89"/>
      <c r="DWL25" s="89"/>
      <c r="DWQ25" s="89"/>
      <c r="DXE25" s="89"/>
      <c r="DXF25" s="89"/>
      <c r="DXG25" s="89"/>
      <c r="DXH25" s="89"/>
      <c r="DXI25" s="89"/>
      <c r="DXJ25" s="89"/>
      <c r="DXK25" s="89"/>
      <c r="DXL25" s="89"/>
      <c r="DXM25" s="89"/>
      <c r="DXN25" s="89"/>
      <c r="DXO25" s="89"/>
      <c r="DXP25" s="89"/>
      <c r="DXQ25" s="89"/>
      <c r="DXR25" s="89"/>
      <c r="DXS25" s="89"/>
      <c r="DXT25" s="89"/>
      <c r="DXU25" s="89"/>
      <c r="DXV25" s="89"/>
      <c r="DXW25" s="89"/>
      <c r="DXX25" s="89"/>
      <c r="DXY25" s="89"/>
      <c r="DXZ25" s="89"/>
      <c r="DYA25" s="89"/>
      <c r="DYB25" s="89"/>
      <c r="DYC25" s="89"/>
      <c r="DYD25" s="89"/>
      <c r="DYE25" s="89"/>
      <c r="DYF25" s="89"/>
      <c r="DYG25" s="89"/>
      <c r="DYH25" s="89"/>
      <c r="DYI25" s="89"/>
      <c r="DYJ25" s="89"/>
      <c r="DYK25" s="89"/>
      <c r="DYL25" s="89"/>
      <c r="DYM25" s="89"/>
      <c r="DYN25" s="89"/>
      <c r="DYO25" s="89"/>
      <c r="DYP25" s="89"/>
      <c r="DYQ25" s="89"/>
      <c r="DYT25" s="89"/>
      <c r="DYW25" s="89"/>
      <c r="DYZ25" s="89"/>
      <c r="DZC25" s="89"/>
      <c r="DZF25" s="89"/>
      <c r="DZR25" s="89"/>
      <c r="DZU25" s="89"/>
      <c r="DZX25" s="89"/>
      <c r="EAA25" s="89"/>
      <c r="EAG25" s="89"/>
      <c r="EAJ25" s="89"/>
      <c r="EAP25" s="89"/>
      <c r="EAS25" s="89"/>
      <c r="EAV25" s="89"/>
      <c r="EAY25" s="89"/>
      <c r="EBE25" s="89"/>
      <c r="EBH25" s="89"/>
      <c r="EBN25" s="89"/>
      <c r="EBP25" s="89"/>
      <c r="EBQ25" s="89"/>
      <c r="EBS25" s="89"/>
      <c r="EBV25" s="89"/>
      <c r="EBY25" s="89"/>
      <c r="ECJ25" s="89"/>
      <c r="ECL25" s="89"/>
      <c r="ECX25" s="89"/>
      <c r="EDA25" s="89"/>
      <c r="EDI25" s="89"/>
      <c r="EEC25" s="89"/>
      <c r="EEE25" s="89"/>
      <c r="EEF25" s="89"/>
      <c r="EEG25" s="89"/>
      <c r="EEH25" s="89"/>
      <c r="EEI25" s="89"/>
      <c r="EEJ25" s="89"/>
      <c r="EFB25" s="89"/>
      <c r="EFC25" s="89"/>
      <c r="EFF25" s="89"/>
      <c r="EFI25" s="89"/>
      <c r="EFK25" s="89"/>
      <c r="EFM25" s="89"/>
      <c r="EFP25" s="89"/>
      <c r="EFS25" s="89"/>
      <c r="EFV25" s="89"/>
      <c r="EGB25" s="89"/>
      <c r="EGE25" s="89"/>
      <c r="EGH25" s="89"/>
      <c r="EGM25" s="89"/>
      <c r="EHA25" s="89"/>
      <c r="EHB25" s="89"/>
      <c r="EHC25" s="89"/>
      <c r="EHD25" s="89"/>
      <c r="EHE25" s="89"/>
      <c r="EHF25" s="89"/>
      <c r="EHG25" s="89"/>
      <c r="EHH25" s="89"/>
      <c r="EHI25" s="89"/>
      <c r="EHJ25" s="89"/>
      <c r="EHK25" s="89"/>
      <c r="EHL25" s="89"/>
      <c r="EHM25" s="89"/>
      <c r="EHN25" s="89"/>
      <c r="EHO25" s="89"/>
      <c r="EHP25" s="89"/>
      <c r="EHQ25" s="89"/>
      <c r="EHR25" s="89"/>
      <c r="EHS25" s="89"/>
      <c r="EHT25" s="89"/>
      <c r="EHU25" s="89"/>
      <c r="EHV25" s="89"/>
      <c r="EHW25" s="89"/>
      <c r="EHX25" s="89"/>
      <c r="EHY25" s="89"/>
      <c r="EHZ25" s="89"/>
      <c r="EIA25" s="89"/>
      <c r="EIB25" s="89"/>
      <c r="EIC25" s="89"/>
      <c r="EID25" s="89"/>
      <c r="EIE25" s="89"/>
      <c r="EIF25" s="89"/>
      <c r="EIG25" s="89"/>
      <c r="EIH25" s="89"/>
      <c r="EII25" s="89"/>
      <c r="EIJ25" s="89"/>
      <c r="EIK25" s="89"/>
      <c r="EIL25" s="89"/>
      <c r="EIM25" s="89"/>
      <c r="EIP25" s="89"/>
      <c r="EIS25" s="89"/>
      <c r="EIV25" s="89"/>
      <c r="EIY25" s="89"/>
      <c r="EJB25" s="89"/>
      <c r="EJN25" s="89"/>
      <c r="EJQ25" s="89"/>
      <c r="EJT25" s="89"/>
      <c r="EJW25" s="89"/>
      <c r="EKC25" s="89"/>
      <c r="EKF25" s="89"/>
      <c r="EKL25" s="89"/>
      <c r="EKO25" s="89"/>
      <c r="EKR25" s="89"/>
      <c r="EKU25" s="89"/>
      <c r="ELA25" s="89"/>
      <c r="ELD25" s="89"/>
      <c r="ELJ25" s="89"/>
      <c r="ELL25" s="89"/>
      <c r="ELM25" s="89"/>
      <c r="ELO25" s="89"/>
      <c r="ELR25" s="89"/>
      <c r="ELU25" s="89"/>
      <c r="EMF25" s="89"/>
      <c r="EMH25" s="89"/>
      <c r="EMT25" s="89"/>
      <c r="EMW25" s="89"/>
      <c r="ENE25" s="89"/>
      <c r="ENY25" s="89"/>
      <c r="EOA25" s="89"/>
      <c r="EOB25" s="89"/>
      <c r="EOC25" s="89"/>
      <c r="EOD25" s="89"/>
      <c r="EOE25" s="89"/>
      <c r="EOF25" s="89"/>
      <c r="EOX25" s="89"/>
      <c r="EOY25" s="89"/>
      <c r="EPB25" s="89"/>
      <c r="EPE25" s="89"/>
      <c r="EPG25" s="89"/>
      <c r="EPI25" s="89"/>
      <c r="EPL25" s="89"/>
      <c r="EPO25" s="89"/>
      <c r="EPR25" s="89"/>
      <c r="EPX25" s="89"/>
      <c r="EQA25" s="89"/>
      <c r="EQD25" s="89"/>
      <c r="EQI25" s="89"/>
      <c r="EQW25" s="89"/>
      <c r="EQX25" s="89"/>
      <c r="EQY25" s="89"/>
      <c r="EQZ25" s="89"/>
      <c r="ERA25" s="89"/>
      <c r="ERB25" s="89"/>
      <c r="ERC25" s="89"/>
      <c r="ERD25" s="89"/>
      <c r="ERE25" s="89"/>
      <c r="ERF25" s="89"/>
      <c r="ERG25" s="89"/>
      <c r="ERH25" s="89"/>
      <c r="ERI25" s="89"/>
      <c r="ERJ25" s="89"/>
      <c r="ERK25" s="89"/>
      <c r="ERL25" s="89"/>
      <c r="ERM25" s="89"/>
      <c r="ERN25" s="89"/>
      <c r="ERO25" s="89"/>
      <c r="ERP25" s="89"/>
      <c r="ERQ25" s="89"/>
      <c r="ERR25" s="89"/>
      <c r="ERS25" s="89"/>
      <c r="ERT25" s="89"/>
      <c r="ERU25" s="89"/>
      <c r="ERV25" s="89"/>
      <c r="ERW25" s="89"/>
      <c r="ERX25" s="89"/>
      <c r="ERY25" s="89"/>
      <c r="ERZ25" s="89"/>
      <c r="ESA25" s="89"/>
      <c r="ESB25" s="89"/>
      <c r="ESC25" s="89"/>
      <c r="ESD25" s="89"/>
      <c r="ESE25" s="89"/>
      <c r="ESF25" s="89"/>
      <c r="ESG25" s="89"/>
      <c r="ESH25" s="89"/>
      <c r="ESI25" s="89"/>
      <c r="ESL25" s="89"/>
      <c r="ESO25" s="89"/>
      <c r="ESR25" s="89"/>
      <c r="ESU25" s="89"/>
      <c r="ESX25" s="89"/>
      <c r="ETJ25" s="89"/>
      <c r="ETM25" s="89"/>
      <c r="ETP25" s="89"/>
      <c r="ETS25" s="89"/>
      <c r="ETY25" s="89"/>
      <c r="EUB25" s="89"/>
      <c r="EUH25" s="89"/>
      <c r="EUK25" s="89"/>
      <c r="EUN25" s="89"/>
      <c r="EUQ25" s="89"/>
      <c r="EUW25" s="89"/>
      <c r="EUZ25" s="89"/>
      <c r="EVF25" s="89"/>
      <c r="EVH25" s="89"/>
      <c r="EVI25" s="89"/>
      <c r="EVK25" s="89"/>
      <c r="EVN25" s="89"/>
      <c r="EVQ25" s="89"/>
      <c r="EWB25" s="89"/>
      <c r="EWD25" s="89"/>
      <c r="EWP25" s="89"/>
      <c r="EWS25" s="89"/>
      <c r="EXA25" s="89"/>
      <c r="EXU25" s="89"/>
      <c r="EXW25" s="89"/>
      <c r="EXX25" s="89"/>
      <c r="EXY25" s="89"/>
      <c r="EXZ25" s="89"/>
      <c r="EYA25" s="89"/>
      <c r="EYB25" s="89"/>
      <c r="EYT25" s="89"/>
      <c r="EYU25" s="89"/>
      <c r="EYX25" s="89"/>
      <c r="EZA25" s="89"/>
      <c r="EZC25" s="89"/>
      <c r="EZE25" s="89"/>
      <c r="EZH25" s="89"/>
      <c r="EZK25" s="89"/>
      <c r="EZN25" s="89"/>
      <c r="EZT25" s="89"/>
      <c r="EZW25" s="89"/>
      <c r="EZZ25" s="89"/>
      <c r="FAE25" s="89"/>
      <c r="FAS25" s="89"/>
      <c r="FAT25" s="89"/>
      <c r="FAU25" s="89"/>
      <c r="FAV25" s="89"/>
      <c r="FAW25" s="89"/>
      <c r="FAX25" s="89"/>
      <c r="FAY25" s="89"/>
      <c r="FAZ25" s="89"/>
      <c r="FBA25" s="89"/>
      <c r="FBB25" s="89"/>
      <c r="FBC25" s="89"/>
      <c r="FBD25" s="89"/>
      <c r="FBE25" s="89"/>
      <c r="FBF25" s="89"/>
      <c r="FBG25" s="89"/>
      <c r="FBH25" s="89"/>
      <c r="FBI25" s="89"/>
      <c r="FBJ25" s="89"/>
      <c r="FBK25" s="89"/>
      <c r="FBL25" s="89"/>
      <c r="FBM25" s="89"/>
      <c r="FBN25" s="89"/>
      <c r="FBO25" s="89"/>
      <c r="FBP25" s="89"/>
      <c r="FBQ25" s="89"/>
      <c r="FBR25" s="89"/>
      <c r="FBS25" s="89"/>
      <c r="FBT25" s="89"/>
      <c r="FBU25" s="89"/>
      <c r="FBV25" s="89"/>
      <c r="FBW25" s="89"/>
      <c r="FBX25" s="89"/>
      <c r="FBY25" s="89"/>
      <c r="FBZ25" s="89"/>
      <c r="FCA25" s="89"/>
      <c r="FCB25" s="89"/>
      <c r="FCC25" s="89"/>
      <c r="FCD25" s="89"/>
      <c r="FCE25" s="89"/>
      <c r="FCH25" s="89"/>
      <c r="FCK25" s="89"/>
      <c r="FCN25" s="89"/>
      <c r="FCQ25" s="89"/>
      <c r="FCT25" s="89"/>
      <c r="FDF25" s="89"/>
      <c r="FDI25" s="89"/>
      <c r="FDL25" s="89"/>
      <c r="FDO25" s="89"/>
      <c r="FDU25" s="89"/>
      <c r="FDX25" s="89"/>
      <c r="FED25" s="89"/>
      <c r="FEG25" s="89"/>
      <c r="FEJ25" s="89"/>
      <c r="FEM25" s="89"/>
      <c r="FES25" s="89"/>
      <c r="FEV25" s="89"/>
      <c r="FFB25" s="89"/>
      <c r="FFD25" s="89"/>
      <c r="FFE25" s="89"/>
      <c r="FFG25" s="89"/>
      <c r="FFJ25" s="89"/>
      <c r="FFM25" s="89"/>
      <c r="FFX25" s="89"/>
      <c r="FFZ25" s="89"/>
      <c r="FGL25" s="89"/>
      <c r="FGO25" s="89"/>
      <c r="FGW25" s="89"/>
      <c r="FHQ25" s="89"/>
      <c r="FHS25" s="89"/>
      <c r="FHT25" s="89"/>
      <c r="FHU25" s="89"/>
      <c r="FHV25" s="89"/>
      <c r="FHW25" s="89"/>
      <c r="FHX25" s="89"/>
      <c r="FIP25" s="89"/>
      <c r="FIQ25" s="89"/>
      <c r="FIT25" s="89"/>
      <c r="FIW25" s="89"/>
      <c r="FIY25" s="89"/>
      <c r="FJA25" s="89"/>
      <c r="FJD25" s="89"/>
      <c r="FJG25" s="89"/>
      <c r="FJJ25" s="89"/>
      <c r="FJP25" s="89"/>
      <c r="FJS25" s="89"/>
      <c r="FJV25" s="89"/>
      <c r="FKA25" s="89"/>
      <c r="FKO25" s="89"/>
      <c r="FKP25" s="89"/>
      <c r="FKQ25" s="89"/>
      <c r="FKR25" s="89"/>
      <c r="FKS25" s="89"/>
      <c r="FKT25" s="89"/>
      <c r="FKU25" s="89"/>
      <c r="FKV25" s="89"/>
      <c r="FKW25" s="89"/>
      <c r="FKX25" s="89"/>
      <c r="FKY25" s="89"/>
      <c r="FKZ25" s="89"/>
      <c r="FLA25" s="89"/>
      <c r="FLB25" s="89"/>
      <c r="FLC25" s="89"/>
      <c r="FLD25" s="89"/>
      <c r="FLE25" s="89"/>
      <c r="FLF25" s="89"/>
      <c r="FLG25" s="89"/>
      <c r="FLH25" s="89"/>
      <c r="FLI25" s="89"/>
      <c r="FLJ25" s="89"/>
      <c r="FLK25" s="89"/>
      <c r="FLL25" s="89"/>
      <c r="FLM25" s="89"/>
      <c r="FLN25" s="89"/>
      <c r="FLO25" s="89"/>
      <c r="FLP25" s="89"/>
      <c r="FLQ25" s="89"/>
      <c r="FLR25" s="89"/>
      <c r="FLS25" s="89"/>
      <c r="FLT25" s="89"/>
      <c r="FLU25" s="89"/>
      <c r="FLV25" s="89"/>
      <c r="FLW25" s="89"/>
      <c r="FLX25" s="89"/>
      <c r="FLY25" s="89"/>
      <c r="FLZ25" s="89"/>
      <c r="FMA25" s="89"/>
      <c r="FMD25" s="89"/>
      <c r="FMG25" s="89"/>
      <c r="FMJ25" s="89"/>
      <c r="FMM25" s="89"/>
      <c r="FMP25" s="89"/>
      <c r="FNB25" s="89"/>
      <c r="FNE25" s="89"/>
      <c r="FNH25" s="89"/>
      <c r="FNK25" s="89"/>
      <c r="FNQ25" s="89"/>
      <c r="FNT25" s="89"/>
      <c r="FNZ25" s="89"/>
      <c r="FOC25" s="89"/>
      <c r="FOF25" s="89"/>
      <c r="FOI25" s="89"/>
      <c r="FOO25" s="89"/>
      <c r="FOR25" s="89"/>
      <c r="FOX25" s="89"/>
      <c r="FOZ25" s="89"/>
      <c r="FPA25" s="89"/>
      <c r="FPC25" s="89"/>
      <c r="FPF25" s="89"/>
      <c r="FPI25" s="89"/>
      <c r="FPT25" s="89"/>
      <c r="FPV25" s="89"/>
      <c r="FQH25" s="89"/>
      <c r="FQK25" s="89"/>
      <c r="FQS25" s="89"/>
      <c r="FRM25" s="89"/>
      <c r="FRO25" s="89"/>
      <c r="FRP25" s="89"/>
      <c r="FRQ25" s="89"/>
      <c r="FRR25" s="89"/>
      <c r="FRS25" s="89"/>
      <c r="FRT25" s="89"/>
      <c r="FSL25" s="89"/>
      <c r="FSM25" s="89"/>
      <c r="FSP25" s="89"/>
      <c r="FSS25" s="89"/>
      <c r="FSU25" s="89"/>
      <c r="FSW25" s="89"/>
      <c r="FSZ25" s="89"/>
      <c r="FTC25" s="89"/>
      <c r="FTF25" s="89"/>
      <c r="FTL25" s="89"/>
      <c r="FTO25" s="89"/>
      <c r="FTR25" s="89"/>
      <c r="FTW25" s="89"/>
      <c r="FUK25" s="89"/>
      <c r="FUL25" s="89"/>
      <c r="FUM25" s="89"/>
      <c r="FUN25" s="89"/>
      <c r="FUO25" s="89"/>
      <c r="FUP25" s="89"/>
      <c r="FUQ25" s="89"/>
      <c r="FUR25" s="89"/>
      <c r="FUS25" s="89"/>
      <c r="FUT25" s="89"/>
      <c r="FUU25" s="89"/>
      <c r="FUV25" s="89"/>
      <c r="FUW25" s="89"/>
      <c r="FUX25" s="89"/>
      <c r="FUY25" s="89"/>
      <c r="FUZ25" s="89"/>
      <c r="FVA25" s="89"/>
      <c r="FVB25" s="89"/>
      <c r="FVC25" s="89"/>
      <c r="FVD25" s="89"/>
      <c r="FVE25" s="89"/>
      <c r="FVF25" s="89"/>
      <c r="FVG25" s="89"/>
      <c r="FVH25" s="89"/>
      <c r="FVI25" s="89"/>
      <c r="FVJ25" s="89"/>
      <c r="FVK25" s="89"/>
      <c r="FVL25" s="89"/>
      <c r="FVM25" s="89"/>
      <c r="FVN25" s="89"/>
      <c r="FVO25" s="89"/>
      <c r="FVP25" s="89"/>
      <c r="FVQ25" s="89"/>
      <c r="FVR25" s="89"/>
      <c r="FVS25" s="89"/>
      <c r="FVT25" s="89"/>
      <c r="FVU25" s="89"/>
      <c r="FVV25" s="89"/>
      <c r="FVW25" s="89"/>
      <c r="FVZ25" s="89"/>
      <c r="FWC25" s="89"/>
      <c r="FWF25" s="89"/>
      <c r="FWI25" s="89"/>
      <c r="FWL25" s="89"/>
      <c r="FWX25" s="89"/>
      <c r="FXA25" s="89"/>
      <c r="FXD25" s="89"/>
      <c r="FXG25" s="89"/>
      <c r="FXM25" s="89"/>
      <c r="FXP25" s="89"/>
      <c r="FXV25" s="89"/>
      <c r="FXY25" s="89"/>
      <c r="FYB25" s="89"/>
      <c r="FYE25" s="89"/>
      <c r="FYK25" s="89"/>
      <c r="FYN25" s="89"/>
      <c r="FYT25" s="89"/>
      <c r="FYV25" s="89"/>
      <c r="FYW25" s="89"/>
      <c r="FYY25" s="89"/>
      <c r="FZB25" s="89"/>
      <c r="FZE25" s="89"/>
      <c r="FZP25" s="89"/>
      <c r="FZR25" s="89"/>
      <c r="GAD25" s="89"/>
      <c r="GAG25" s="89"/>
      <c r="GAO25" s="89"/>
      <c r="GBI25" s="89"/>
      <c r="GBK25" s="89"/>
      <c r="GBL25" s="89"/>
      <c r="GBM25" s="89"/>
      <c r="GBN25" s="89"/>
      <c r="GBO25" s="89"/>
      <c r="GBP25" s="89"/>
      <c r="GCH25" s="89"/>
      <c r="GCI25" s="89"/>
      <c r="GCL25" s="89"/>
      <c r="GCO25" s="89"/>
      <c r="GCQ25" s="89"/>
      <c r="GCS25" s="89"/>
      <c r="GCV25" s="89"/>
      <c r="GCY25" s="89"/>
      <c r="GDB25" s="89"/>
      <c r="GDH25" s="89"/>
      <c r="GDK25" s="89"/>
      <c r="GDN25" s="89"/>
      <c r="GDS25" s="89"/>
      <c r="GEG25" s="89"/>
      <c r="GEH25" s="89"/>
      <c r="GEI25" s="89"/>
      <c r="GEJ25" s="89"/>
      <c r="GEK25" s="89"/>
      <c r="GEL25" s="89"/>
      <c r="GEM25" s="89"/>
      <c r="GEN25" s="89"/>
      <c r="GEO25" s="89"/>
      <c r="GEP25" s="89"/>
      <c r="GEQ25" s="89"/>
      <c r="GER25" s="89"/>
      <c r="GES25" s="89"/>
      <c r="GET25" s="89"/>
      <c r="GEU25" s="89"/>
      <c r="GEV25" s="89"/>
      <c r="GEW25" s="89"/>
      <c r="GEX25" s="89"/>
      <c r="GEY25" s="89"/>
      <c r="GEZ25" s="89"/>
      <c r="GFA25" s="89"/>
      <c r="GFB25" s="89"/>
      <c r="GFC25" s="89"/>
      <c r="GFD25" s="89"/>
      <c r="GFE25" s="89"/>
      <c r="GFF25" s="89"/>
      <c r="GFG25" s="89"/>
      <c r="GFH25" s="89"/>
      <c r="GFI25" s="89"/>
      <c r="GFJ25" s="89"/>
      <c r="GFK25" s="89"/>
      <c r="GFL25" s="89"/>
      <c r="GFM25" s="89"/>
      <c r="GFN25" s="89"/>
      <c r="GFO25" s="89"/>
      <c r="GFP25" s="89"/>
      <c r="GFQ25" s="89"/>
      <c r="GFR25" s="89"/>
      <c r="GFS25" s="89"/>
      <c r="GFV25" s="89"/>
      <c r="GFY25" s="89"/>
      <c r="GGB25" s="89"/>
      <c r="GGE25" s="89"/>
      <c r="GGH25" s="89"/>
      <c r="GGT25" s="89"/>
      <c r="GGW25" s="89"/>
      <c r="GGZ25" s="89"/>
      <c r="GHC25" s="89"/>
      <c r="GHI25" s="89"/>
      <c r="GHL25" s="89"/>
      <c r="GHR25" s="89"/>
      <c r="GHU25" s="89"/>
      <c r="GHX25" s="89"/>
      <c r="GIA25" s="89"/>
      <c r="GIG25" s="89"/>
      <c r="GIJ25" s="89"/>
      <c r="GIP25" s="89"/>
      <c r="GIR25" s="89"/>
      <c r="GIS25" s="89"/>
      <c r="GIU25" s="89"/>
      <c r="GIX25" s="89"/>
      <c r="GJA25" s="89"/>
      <c r="GJL25" s="89"/>
      <c r="GJN25" s="89"/>
      <c r="GJZ25" s="89"/>
      <c r="GKC25" s="89"/>
      <c r="GKK25" s="89"/>
      <c r="GLE25" s="89"/>
      <c r="GLG25" s="89"/>
      <c r="GLH25" s="89"/>
      <c r="GLI25" s="89"/>
      <c r="GLJ25" s="89"/>
      <c r="GLK25" s="89"/>
      <c r="GLL25" s="89"/>
      <c r="GMD25" s="89"/>
      <c r="GME25" s="89"/>
      <c r="GMH25" s="89"/>
      <c r="GMK25" s="89"/>
      <c r="GMM25" s="89"/>
      <c r="GMO25" s="89"/>
      <c r="GMR25" s="89"/>
      <c r="GMU25" s="89"/>
      <c r="GMX25" s="89"/>
      <c r="GND25" s="89"/>
      <c r="GNG25" s="89"/>
      <c r="GNJ25" s="89"/>
      <c r="GNO25" s="89"/>
      <c r="GOC25" s="89"/>
      <c r="GOD25" s="89"/>
      <c r="GOE25" s="89"/>
      <c r="GOF25" s="89"/>
      <c r="GOG25" s="89"/>
      <c r="GOH25" s="89"/>
      <c r="GOI25" s="89"/>
      <c r="GOJ25" s="89"/>
      <c r="GOK25" s="89"/>
      <c r="GOL25" s="89"/>
      <c r="GOM25" s="89"/>
      <c r="GON25" s="89"/>
      <c r="GOO25" s="89"/>
      <c r="GOP25" s="89"/>
      <c r="GOQ25" s="89"/>
      <c r="GOR25" s="89"/>
      <c r="GOS25" s="89"/>
      <c r="GOT25" s="89"/>
      <c r="GOU25" s="89"/>
      <c r="GOV25" s="89"/>
      <c r="GOW25" s="89"/>
      <c r="GOX25" s="89"/>
      <c r="GOY25" s="89"/>
      <c r="GOZ25" s="89"/>
      <c r="GPA25" s="89"/>
      <c r="GPB25" s="89"/>
      <c r="GPC25" s="89"/>
      <c r="GPD25" s="89"/>
      <c r="GPE25" s="89"/>
      <c r="GPF25" s="89"/>
      <c r="GPG25" s="89"/>
      <c r="GPH25" s="89"/>
      <c r="GPI25" s="89"/>
      <c r="GPJ25" s="89"/>
      <c r="GPK25" s="89"/>
      <c r="GPL25" s="89"/>
      <c r="GPM25" s="89"/>
      <c r="GPN25" s="89"/>
      <c r="GPO25" s="89"/>
      <c r="GPR25" s="89"/>
      <c r="GPU25" s="89"/>
      <c r="GPX25" s="89"/>
      <c r="GQA25" s="89"/>
      <c r="GQD25" s="89"/>
      <c r="GQP25" s="89"/>
      <c r="GQS25" s="89"/>
      <c r="GQV25" s="89"/>
      <c r="GQY25" s="89"/>
      <c r="GRE25" s="89"/>
      <c r="GRH25" s="89"/>
      <c r="GRN25" s="89"/>
      <c r="GRQ25" s="89"/>
      <c r="GRT25" s="89"/>
      <c r="GRW25" s="89"/>
      <c r="GSC25" s="89"/>
      <c r="GSF25" s="89"/>
      <c r="GSL25" s="89"/>
      <c r="GSN25" s="89"/>
      <c r="GSO25" s="89"/>
      <c r="GSQ25" s="89"/>
      <c r="GST25" s="89"/>
      <c r="GSW25" s="89"/>
      <c r="GTH25" s="89"/>
      <c r="GTJ25" s="89"/>
      <c r="GTV25" s="89"/>
      <c r="GTY25" s="89"/>
      <c r="GUG25" s="89"/>
      <c r="GVA25" s="89"/>
      <c r="GVC25" s="89"/>
      <c r="GVD25" s="89"/>
      <c r="GVE25" s="89"/>
      <c r="GVF25" s="89"/>
      <c r="GVG25" s="89"/>
      <c r="GVH25" s="89"/>
      <c r="GVZ25" s="89"/>
      <c r="GWA25" s="89"/>
      <c r="GWD25" s="89"/>
      <c r="GWG25" s="89"/>
      <c r="GWI25" s="89"/>
      <c r="GWK25" s="89"/>
      <c r="GWN25" s="89"/>
      <c r="GWQ25" s="89"/>
      <c r="GWT25" s="89"/>
      <c r="GWZ25" s="89"/>
      <c r="GXC25" s="89"/>
      <c r="GXF25" s="89"/>
      <c r="GXK25" s="89"/>
      <c r="GXY25" s="89"/>
      <c r="GXZ25" s="89"/>
      <c r="GYA25" s="89"/>
      <c r="GYB25" s="89"/>
      <c r="GYC25" s="89"/>
      <c r="GYD25" s="89"/>
      <c r="GYE25" s="89"/>
      <c r="GYF25" s="89"/>
      <c r="GYG25" s="89"/>
      <c r="GYH25" s="89"/>
      <c r="GYI25" s="89"/>
      <c r="GYJ25" s="89"/>
      <c r="GYK25" s="89"/>
      <c r="GYL25" s="89"/>
      <c r="GYM25" s="89"/>
      <c r="GYN25" s="89"/>
      <c r="GYO25" s="89"/>
      <c r="GYP25" s="89"/>
      <c r="GYQ25" s="89"/>
      <c r="GYR25" s="89"/>
      <c r="GYS25" s="89"/>
      <c r="GYT25" s="89"/>
      <c r="GYU25" s="89"/>
      <c r="GYV25" s="89"/>
      <c r="GYW25" s="89"/>
      <c r="GYX25" s="89"/>
      <c r="GYY25" s="89"/>
      <c r="GYZ25" s="89"/>
      <c r="GZA25" s="89"/>
      <c r="GZB25" s="89"/>
      <c r="GZC25" s="89"/>
      <c r="GZD25" s="89"/>
      <c r="GZE25" s="89"/>
      <c r="GZF25" s="89"/>
      <c r="GZG25" s="89"/>
      <c r="GZH25" s="89"/>
      <c r="GZI25" s="89"/>
      <c r="GZJ25" s="89"/>
      <c r="GZK25" s="89"/>
      <c r="GZN25" s="89"/>
      <c r="GZQ25" s="89"/>
      <c r="GZT25" s="89"/>
      <c r="GZW25" s="89"/>
      <c r="GZZ25" s="89"/>
      <c r="HAL25" s="89"/>
      <c r="HAO25" s="89"/>
      <c r="HAR25" s="89"/>
      <c r="HAU25" s="89"/>
      <c r="HBA25" s="89"/>
      <c r="HBD25" s="89"/>
      <c r="HBJ25" s="89"/>
      <c r="HBM25" s="89"/>
      <c r="HBP25" s="89"/>
      <c r="HBS25" s="89"/>
      <c r="HBY25" s="89"/>
      <c r="HCB25" s="89"/>
      <c r="HCH25" s="89"/>
      <c r="HCJ25" s="89"/>
      <c r="HCK25" s="89"/>
      <c r="HCM25" s="89"/>
      <c r="HCP25" s="89"/>
      <c r="HCS25" s="89"/>
      <c r="HDD25" s="89"/>
      <c r="HDF25" s="89"/>
      <c r="HDR25" s="89"/>
      <c r="HDU25" s="89"/>
      <c r="HEC25" s="89"/>
      <c r="HEW25" s="89"/>
      <c r="HEY25" s="89"/>
      <c r="HEZ25" s="89"/>
      <c r="HFA25" s="89"/>
      <c r="HFB25" s="89"/>
      <c r="HFC25" s="89"/>
      <c r="HFD25" s="89"/>
      <c r="HFV25" s="89"/>
      <c r="HFW25" s="89"/>
      <c r="HFZ25" s="89"/>
      <c r="HGC25" s="89"/>
      <c r="HGE25" s="89"/>
      <c r="HGG25" s="89"/>
      <c r="HGJ25" s="89"/>
      <c r="HGM25" s="89"/>
      <c r="HGP25" s="89"/>
      <c r="HGV25" s="89"/>
      <c r="HGY25" s="89"/>
      <c r="HHB25" s="89"/>
      <c r="HHG25" s="89"/>
      <c r="HHU25" s="89"/>
      <c r="HHV25" s="89"/>
      <c r="HHW25" s="89"/>
      <c r="HHX25" s="89"/>
      <c r="HHY25" s="89"/>
      <c r="HHZ25" s="89"/>
      <c r="HIA25" s="89"/>
      <c r="HIB25" s="89"/>
      <c r="HIC25" s="89"/>
      <c r="HID25" s="89"/>
      <c r="HIE25" s="89"/>
      <c r="HIF25" s="89"/>
      <c r="HIG25" s="89"/>
      <c r="HIH25" s="89"/>
      <c r="HII25" s="89"/>
      <c r="HIJ25" s="89"/>
      <c r="HIK25" s="89"/>
      <c r="HIL25" s="89"/>
      <c r="HIM25" s="89"/>
      <c r="HIN25" s="89"/>
      <c r="HIO25" s="89"/>
      <c r="HIP25" s="89"/>
      <c r="HIQ25" s="89"/>
      <c r="HIR25" s="89"/>
      <c r="HIS25" s="89"/>
      <c r="HIT25" s="89"/>
      <c r="HIU25" s="89"/>
      <c r="HIV25" s="89"/>
      <c r="HIW25" s="89"/>
      <c r="HIX25" s="89"/>
      <c r="HIY25" s="89"/>
      <c r="HIZ25" s="89"/>
      <c r="HJA25" s="89"/>
      <c r="HJB25" s="89"/>
      <c r="HJC25" s="89"/>
      <c r="HJD25" s="89"/>
      <c r="HJE25" s="89"/>
      <c r="HJF25" s="89"/>
      <c r="HJG25" s="89"/>
      <c r="HJJ25" s="89"/>
      <c r="HJM25" s="89"/>
      <c r="HJP25" s="89"/>
      <c r="HJS25" s="89"/>
      <c r="HJV25" s="89"/>
      <c r="HKH25" s="89"/>
      <c r="HKK25" s="89"/>
      <c r="HKN25" s="89"/>
      <c r="HKQ25" s="89"/>
      <c r="HKW25" s="89"/>
      <c r="HKZ25" s="89"/>
      <c r="HLF25" s="89"/>
      <c r="HLI25" s="89"/>
      <c r="HLL25" s="89"/>
      <c r="HLO25" s="89"/>
      <c r="HLU25" s="89"/>
      <c r="HLX25" s="89"/>
      <c r="HMD25" s="89"/>
      <c r="HMF25" s="89"/>
      <c r="HMG25" s="89"/>
      <c r="HMI25" s="89"/>
      <c r="HML25" s="89"/>
      <c r="HMO25" s="89"/>
      <c r="HMZ25" s="89"/>
      <c r="HNB25" s="89"/>
      <c r="HNN25" s="89"/>
      <c r="HNQ25" s="89"/>
      <c r="HNY25" s="89"/>
      <c r="HOS25" s="89"/>
      <c r="HOU25" s="89"/>
      <c r="HOV25" s="89"/>
      <c r="HOW25" s="89"/>
      <c r="HOX25" s="89"/>
      <c r="HOY25" s="89"/>
      <c r="HOZ25" s="89"/>
      <c r="HPR25" s="89"/>
      <c r="HPS25" s="89"/>
      <c r="HPV25" s="89"/>
      <c r="HPY25" s="89"/>
      <c r="HQA25" s="89"/>
      <c r="HQC25" s="89"/>
      <c r="HQF25" s="89"/>
      <c r="HQI25" s="89"/>
      <c r="HQL25" s="89"/>
      <c r="HQR25" s="89"/>
      <c r="HQU25" s="89"/>
      <c r="HQX25" s="89"/>
      <c r="HRC25" s="89"/>
      <c r="HRQ25" s="89"/>
      <c r="HRR25" s="89"/>
      <c r="HRS25" s="89"/>
      <c r="HRT25" s="89"/>
      <c r="HRU25" s="89"/>
      <c r="HRV25" s="89"/>
      <c r="HRW25" s="89"/>
      <c r="HRX25" s="89"/>
      <c r="HRY25" s="89"/>
      <c r="HRZ25" s="89"/>
      <c r="HSA25" s="89"/>
      <c r="HSB25" s="89"/>
      <c r="HSC25" s="89"/>
      <c r="HSD25" s="89"/>
      <c r="HSE25" s="89"/>
      <c r="HSF25" s="89"/>
      <c r="HSG25" s="89"/>
      <c r="HSH25" s="89"/>
      <c r="HSI25" s="89"/>
      <c r="HSJ25" s="89"/>
      <c r="HSK25" s="89"/>
      <c r="HSL25" s="89"/>
      <c r="HSM25" s="89"/>
      <c r="HSN25" s="89"/>
      <c r="HSO25" s="89"/>
      <c r="HSP25" s="89"/>
      <c r="HSQ25" s="89"/>
      <c r="HSR25" s="89"/>
      <c r="HSS25" s="89"/>
      <c r="HST25" s="89"/>
      <c r="HSU25" s="89"/>
      <c r="HSV25" s="89"/>
      <c r="HSW25" s="89"/>
      <c r="HSX25" s="89"/>
      <c r="HSY25" s="89"/>
      <c r="HSZ25" s="89"/>
      <c r="HTA25" s="89"/>
      <c r="HTB25" s="89"/>
      <c r="HTC25" s="89"/>
      <c r="HTF25" s="89"/>
      <c r="HTI25" s="89"/>
      <c r="HTL25" s="89"/>
      <c r="HTO25" s="89"/>
      <c r="HTR25" s="89"/>
      <c r="HUD25" s="89"/>
      <c r="HUG25" s="89"/>
      <c r="HUJ25" s="89"/>
      <c r="HUM25" s="89"/>
      <c r="HUS25" s="89"/>
      <c r="HUV25" s="89"/>
      <c r="HVB25" s="89"/>
      <c r="HVE25" s="89"/>
      <c r="HVH25" s="89"/>
      <c r="HVK25" s="89"/>
      <c r="HVQ25" s="89"/>
      <c r="HVT25" s="89"/>
      <c r="HVZ25" s="89"/>
      <c r="HWB25" s="89"/>
      <c r="HWC25" s="89"/>
      <c r="HWE25" s="89"/>
      <c r="HWH25" s="89"/>
      <c r="HWK25" s="89"/>
      <c r="HWV25" s="89"/>
      <c r="HWX25" s="89"/>
      <c r="HXJ25" s="89"/>
      <c r="HXM25" s="89"/>
      <c r="HXU25" s="89"/>
      <c r="HYO25" s="89"/>
      <c r="HYQ25" s="89"/>
      <c r="HYR25" s="89"/>
      <c r="HYS25" s="89"/>
      <c r="HYT25" s="89"/>
      <c r="HYU25" s="89"/>
      <c r="HYV25" s="89"/>
      <c r="HZN25" s="89"/>
      <c r="HZO25" s="89"/>
      <c r="HZR25" s="89"/>
      <c r="HZU25" s="89"/>
      <c r="HZW25" s="89"/>
      <c r="HZY25" s="89"/>
      <c r="IAB25" s="89"/>
      <c r="IAE25" s="89"/>
      <c r="IAH25" s="89"/>
      <c r="IAN25" s="89"/>
      <c r="IAQ25" s="89"/>
      <c r="IAT25" s="89"/>
      <c r="IAY25" s="89"/>
      <c r="IBM25" s="89"/>
      <c r="IBN25" s="89"/>
      <c r="IBO25" s="89"/>
      <c r="IBP25" s="89"/>
      <c r="IBQ25" s="89"/>
      <c r="IBR25" s="89"/>
      <c r="IBS25" s="89"/>
      <c r="IBT25" s="89"/>
      <c r="IBU25" s="89"/>
      <c r="IBV25" s="89"/>
      <c r="IBW25" s="89"/>
      <c r="IBX25" s="89"/>
      <c r="IBY25" s="89"/>
      <c r="IBZ25" s="89"/>
      <c r="ICA25" s="89"/>
      <c r="ICB25" s="89"/>
      <c r="ICC25" s="89"/>
      <c r="ICD25" s="89"/>
      <c r="ICE25" s="89"/>
      <c r="ICF25" s="89"/>
      <c r="ICG25" s="89"/>
      <c r="ICH25" s="89"/>
      <c r="ICI25" s="89"/>
      <c r="ICJ25" s="89"/>
      <c r="ICK25" s="89"/>
      <c r="ICL25" s="89"/>
      <c r="ICM25" s="89"/>
      <c r="ICN25" s="89"/>
      <c r="ICO25" s="89"/>
      <c r="ICP25" s="89"/>
      <c r="ICQ25" s="89"/>
      <c r="ICR25" s="89"/>
      <c r="ICS25" s="89"/>
      <c r="ICT25" s="89"/>
      <c r="ICU25" s="89"/>
      <c r="ICV25" s="89"/>
      <c r="ICW25" s="89"/>
      <c r="ICX25" s="89"/>
      <c r="ICY25" s="89"/>
      <c r="IDB25" s="89"/>
      <c r="IDE25" s="89"/>
      <c r="IDH25" s="89"/>
      <c r="IDK25" s="89"/>
      <c r="IDN25" s="89"/>
      <c r="IDZ25" s="89"/>
      <c r="IEC25" s="89"/>
      <c r="IEF25" s="89"/>
      <c r="IEI25" s="89"/>
      <c r="IEO25" s="89"/>
      <c r="IER25" s="89"/>
      <c r="IEX25" s="89"/>
      <c r="IFA25" s="89"/>
      <c r="IFD25" s="89"/>
      <c r="IFG25" s="89"/>
      <c r="IFM25" s="89"/>
      <c r="IFP25" s="89"/>
      <c r="IFV25" s="89"/>
      <c r="IFX25" s="89"/>
      <c r="IFY25" s="89"/>
      <c r="IGA25" s="89"/>
      <c r="IGD25" s="89"/>
      <c r="IGG25" s="89"/>
      <c r="IGR25" s="89"/>
      <c r="IGT25" s="89"/>
      <c r="IHF25" s="89"/>
      <c r="IHI25" s="89"/>
      <c r="IHQ25" s="89"/>
      <c r="IIK25" s="89"/>
      <c r="IIM25" s="89"/>
      <c r="IIN25" s="89"/>
      <c r="IIO25" s="89"/>
      <c r="IIP25" s="89"/>
      <c r="IIQ25" s="89"/>
      <c r="IIR25" s="89"/>
      <c r="IJJ25" s="89"/>
      <c r="IJK25" s="89"/>
      <c r="IJN25" s="89"/>
      <c r="IJQ25" s="89"/>
      <c r="IJS25" s="89"/>
      <c r="IJU25" s="89"/>
      <c r="IJX25" s="89"/>
      <c r="IKA25" s="89"/>
      <c r="IKD25" s="89"/>
      <c r="IKJ25" s="89"/>
      <c r="IKM25" s="89"/>
      <c r="IKP25" s="89"/>
      <c r="IKU25" s="89"/>
      <c r="ILI25" s="89"/>
      <c r="ILJ25" s="89"/>
      <c r="ILK25" s="89"/>
      <c r="ILL25" s="89"/>
      <c r="ILM25" s="89"/>
      <c r="ILN25" s="89"/>
      <c r="ILO25" s="89"/>
      <c r="ILP25" s="89"/>
      <c r="ILQ25" s="89"/>
      <c r="ILR25" s="89"/>
      <c r="ILS25" s="89"/>
      <c r="ILT25" s="89"/>
      <c r="ILU25" s="89"/>
      <c r="ILV25" s="89"/>
      <c r="ILW25" s="89"/>
      <c r="ILX25" s="89"/>
      <c r="ILY25" s="89"/>
      <c r="ILZ25" s="89"/>
      <c r="IMA25" s="89"/>
      <c r="IMB25" s="89"/>
      <c r="IMC25" s="89"/>
      <c r="IMD25" s="89"/>
      <c r="IME25" s="89"/>
      <c r="IMF25" s="89"/>
      <c r="IMG25" s="89"/>
      <c r="IMH25" s="89"/>
      <c r="IMI25" s="89"/>
      <c r="IMJ25" s="89"/>
      <c r="IMK25" s="89"/>
      <c r="IML25" s="89"/>
      <c r="IMM25" s="89"/>
      <c r="IMN25" s="89"/>
      <c r="IMO25" s="89"/>
      <c r="IMP25" s="89"/>
      <c r="IMQ25" s="89"/>
      <c r="IMR25" s="89"/>
      <c r="IMS25" s="89"/>
      <c r="IMT25" s="89"/>
      <c r="IMU25" s="89"/>
      <c r="IMX25" s="89"/>
      <c r="INA25" s="89"/>
      <c r="IND25" s="89"/>
      <c r="ING25" s="89"/>
      <c r="INJ25" s="89"/>
      <c r="INV25" s="89"/>
      <c r="INY25" s="89"/>
      <c r="IOB25" s="89"/>
      <c r="IOE25" s="89"/>
      <c r="IOK25" s="89"/>
      <c r="ION25" s="89"/>
      <c r="IOT25" s="89"/>
      <c r="IOW25" s="89"/>
      <c r="IOZ25" s="89"/>
      <c r="IPC25" s="89"/>
      <c r="IPI25" s="89"/>
      <c r="IPL25" s="89"/>
      <c r="IPR25" s="89"/>
      <c r="IPT25" s="89"/>
      <c r="IPU25" s="89"/>
      <c r="IPW25" s="89"/>
      <c r="IPZ25" s="89"/>
      <c r="IQC25" s="89"/>
      <c r="IQN25" s="89"/>
      <c r="IQP25" s="89"/>
      <c r="IRB25" s="89"/>
      <c r="IRE25" s="89"/>
      <c r="IRM25" s="89"/>
      <c r="ISG25" s="89"/>
      <c r="ISI25" s="89"/>
      <c r="ISJ25" s="89"/>
      <c r="ISK25" s="89"/>
      <c r="ISL25" s="89"/>
      <c r="ISM25" s="89"/>
      <c r="ISN25" s="89"/>
      <c r="ITF25" s="89"/>
      <c r="ITG25" s="89"/>
      <c r="ITJ25" s="89"/>
      <c r="ITM25" s="89"/>
      <c r="ITO25" s="89"/>
      <c r="ITQ25" s="89"/>
      <c r="ITT25" s="89"/>
      <c r="ITW25" s="89"/>
      <c r="ITZ25" s="89"/>
      <c r="IUF25" s="89"/>
      <c r="IUI25" s="89"/>
      <c r="IUL25" s="89"/>
      <c r="IUQ25" s="89"/>
      <c r="IVE25" s="89"/>
      <c r="IVF25" s="89"/>
      <c r="IVG25" s="89"/>
      <c r="IVH25" s="89"/>
      <c r="IVI25" s="89"/>
      <c r="IVJ25" s="89"/>
      <c r="IVK25" s="89"/>
      <c r="IVL25" s="89"/>
      <c r="IVM25" s="89"/>
      <c r="IVN25" s="89"/>
      <c r="IVO25" s="89"/>
      <c r="IVP25" s="89"/>
      <c r="IVQ25" s="89"/>
      <c r="IVR25" s="89"/>
      <c r="IVS25" s="89"/>
      <c r="IVT25" s="89"/>
      <c r="IVU25" s="89"/>
      <c r="IVV25" s="89"/>
      <c r="IVW25" s="89"/>
      <c r="IVX25" s="89"/>
      <c r="IVY25" s="89"/>
      <c r="IVZ25" s="89"/>
      <c r="IWA25" s="89"/>
      <c r="IWB25" s="89"/>
      <c r="IWC25" s="89"/>
      <c r="IWD25" s="89"/>
      <c r="IWE25" s="89"/>
      <c r="IWF25" s="89"/>
      <c r="IWG25" s="89"/>
      <c r="IWH25" s="89"/>
      <c r="IWI25" s="89"/>
      <c r="IWJ25" s="89"/>
      <c r="IWK25" s="89"/>
      <c r="IWL25" s="89"/>
      <c r="IWM25" s="89"/>
      <c r="IWN25" s="89"/>
      <c r="IWO25" s="89"/>
      <c r="IWP25" s="89"/>
      <c r="IWQ25" s="89"/>
      <c r="IWT25" s="89"/>
      <c r="IWW25" s="89"/>
      <c r="IWZ25" s="89"/>
      <c r="IXC25" s="89"/>
      <c r="IXF25" s="89"/>
      <c r="IXR25" s="89"/>
      <c r="IXU25" s="89"/>
      <c r="IXX25" s="89"/>
      <c r="IYA25" s="89"/>
      <c r="IYG25" s="89"/>
      <c r="IYJ25" s="89"/>
      <c r="IYP25" s="89"/>
      <c r="IYS25" s="89"/>
      <c r="IYV25" s="89"/>
      <c r="IYY25" s="89"/>
      <c r="IZE25" s="89"/>
      <c r="IZH25" s="89"/>
      <c r="IZN25" s="89"/>
      <c r="IZP25" s="89"/>
      <c r="IZQ25" s="89"/>
      <c r="IZS25" s="89"/>
      <c r="IZV25" s="89"/>
      <c r="IZY25" s="89"/>
      <c r="JAJ25" s="89"/>
      <c r="JAL25" s="89"/>
      <c r="JAX25" s="89"/>
      <c r="JBA25" s="89"/>
      <c r="JBI25" s="89"/>
      <c r="JCC25" s="89"/>
      <c r="JCE25" s="89"/>
      <c r="JCF25" s="89"/>
      <c r="JCG25" s="89"/>
      <c r="JCH25" s="89"/>
      <c r="JCI25" s="89"/>
      <c r="JCJ25" s="89"/>
      <c r="JDB25" s="89"/>
      <c r="JDC25" s="89"/>
      <c r="JDF25" s="89"/>
      <c r="JDI25" s="89"/>
      <c r="JDK25" s="89"/>
      <c r="JDM25" s="89"/>
      <c r="JDP25" s="89"/>
      <c r="JDS25" s="89"/>
      <c r="JDV25" s="89"/>
      <c r="JEB25" s="89"/>
      <c r="JEE25" s="89"/>
      <c r="JEH25" s="89"/>
      <c r="JEM25" s="89"/>
      <c r="JFA25" s="89"/>
      <c r="JFB25" s="89"/>
      <c r="JFC25" s="89"/>
      <c r="JFD25" s="89"/>
      <c r="JFE25" s="89"/>
      <c r="JFF25" s="89"/>
      <c r="JFG25" s="89"/>
      <c r="JFH25" s="89"/>
      <c r="JFI25" s="89"/>
      <c r="JFJ25" s="89"/>
      <c r="JFK25" s="89"/>
      <c r="JFL25" s="89"/>
      <c r="JFM25" s="89"/>
      <c r="JFN25" s="89"/>
      <c r="JFO25" s="89"/>
      <c r="JFP25" s="89"/>
      <c r="JFQ25" s="89"/>
      <c r="JFR25" s="89"/>
      <c r="JFS25" s="89"/>
      <c r="JFT25" s="89"/>
      <c r="JFU25" s="89"/>
      <c r="JFV25" s="89"/>
      <c r="JFW25" s="89"/>
      <c r="JFX25" s="89"/>
      <c r="JFY25" s="89"/>
      <c r="JFZ25" s="89"/>
      <c r="JGA25" s="89"/>
      <c r="JGB25" s="89"/>
      <c r="JGC25" s="89"/>
      <c r="JGD25" s="89"/>
      <c r="JGE25" s="89"/>
      <c r="JGF25" s="89"/>
      <c r="JGG25" s="89"/>
      <c r="JGH25" s="89"/>
      <c r="JGI25" s="89"/>
      <c r="JGJ25" s="89"/>
      <c r="JGK25" s="89"/>
      <c r="JGL25" s="89"/>
      <c r="JGM25" s="89"/>
      <c r="JGP25" s="89"/>
      <c r="JGS25" s="89"/>
      <c r="JGV25" s="89"/>
      <c r="JGY25" s="89"/>
      <c r="JHB25" s="89"/>
      <c r="JHN25" s="89"/>
      <c r="JHQ25" s="89"/>
      <c r="JHT25" s="89"/>
      <c r="JHW25" s="89"/>
      <c r="JIC25" s="89"/>
      <c r="JIF25" s="89"/>
      <c r="JIL25" s="89"/>
      <c r="JIO25" s="89"/>
      <c r="JIR25" s="89"/>
      <c r="JIU25" s="89"/>
      <c r="JJA25" s="89"/>
      <c r="JJD25" s="89"/>
      <c r="JJJ25" s="89"/>
      <c r="JJL25" s="89"/>
      <c r="JJM25" s="89"/>
      <c r="JJO25" s="89"/>
      <c r="JJR25" s="89"/>
      <c r="JJU25" s="89"/>
      <c r="JKF25" s="89"/>
      <c r="JKH25" s="89"/>
      <c r="JKT25" s="89"/>
      <c r="JKW25" s="89"/>
      <c r="JLE25" s="89"/>
      <c r="JLY25" s="89"/>
      <c r="JMA25" s="89"/>
      <c r="JMB25" s="89"/>
      <c r="JMC25" s="89"/>
      <c r="JMD25" s="89"/>
      <c r="JME25" s="89"/>
      <c r="JMF25" s="89"/>
      <c r="JMX25" s="89"/>
      <c r="JMY25" s="89"/>
      <c r="JNB25" s="89"/>
      <c r="JNE25" s="89"/>
      <c r="JNG25" s="89"/>
      <c r="JNI25" s="89"/>
      <c r="JNL25" s="89"/>
      <c r="JNO25" s="89"/>
      <c r="JNR25" s="89"/>
      <c r="JNX25" s="89"/>
      <c r="JOA25" s="89"/>
      <c r="JOD25" s="89"/>
      <c r="JOI25" s="89"/>
      <c r="JOW25" s="89"/>
      <c r="JOX25" s="89"/>
      <c r="JOY25" s="89"/>
      <c r="JOZ25" s="89"/>
      <c r="JPA25" s="89"/>
      <c r="JPB25" s="89"/>
      <c r="JPC25" s="89"/>
      <c r="JPD25" s="89"/>
      <c r="JPE25" s="89"/>
      <c r="JPF25" s="89"/>
      <c r="JPG25" s="89"/>
      <c r="JPH25" s="89"/>
      <c r="JPI25" s="89"/>
      <c r="JPJ25" s="89"/>
      <c r="JPK25" s="89"/>
      <c r="JPL25" s="89"/>
      <c r="JPM25" s="89"/>
      <c r="JPN25" s="89"/>
      <c r="JPO25" s="89"/>
      <c r="JPP25" s="89"/>
      <c r="JPQ25" s="89"/>
      <c r="JPR25" s="89"/>
      <c r="JPS25" s="89"/>
      <c r="JPT25" s="89"/>
      <c r="JPU25" s="89"/>
      <c r="JPV25" s="89"/>
      <c r="JPW25" s="89"/>
      <c r="JPX25" s="89"/>
      <c r="JPY25" s="89"/>
      <c r="JPZ25" s="89"/>
      <c r="JQA25" s="89"/>
      <c r="JQB25" s="89"/>
      <c r="JQC25" s="89"/>
      <c r="JQD25" s="89"/>
      <c r="JQE25" s="89"/>
      <c r="JQF25" s="89"/>
      <c r="JQG25" s="89"/>
      <c r="JQH25" s="89"/>
      <c r="JQI25" s="89"/>
      <c r="JQL25" s="89"/>
      <c r="JQO25" s="89"/>
      <c r="JQR25" s="89"/>
      <c r="JQU25" s="89"/>
      <c r="JQX25" s="89"/>
      <c r="JRJ25" s="89"/>
      <c r="JRM25" s="89"/>
      <c r="JRP25" s="89"/>
      <c r="JRS25" s="89"/>
      <c r="JRY25" s="89"/>
      <c r="JSB25" s="89"/>
      <c r="JSH25" s="89"/>
      <c r="JSK25" s="89"/>
      <c r="JSN25" s="89"/>
      <c r="JSQ25" s="89"/>
      <c r="JSW25" s="89"/>
      <c r="JSZ25" s="89"/>
      <c r="JTF25" s="89"/>
      <c r="JTH25" s="89"/>
      <c r="JTI25" s="89"/>
      <c r="JTK25" s="89"/>
      <c r="JTN25" s="89"/>
      <c r="JTQ25" s="89"/>
      <c r="JUB25" s="89"/>
      <c r="JUD25" s="89"/>
      <c r="JUP25" s="89"/>
      <c r="JUS25" s="89"/>
      <c r="JVA25" s="89"/>
      <c r="JVU25" s="89"/>
      <c r="JVW25" s="89"/>
      <c r="JVX25" s="89"/>
      <c r="JVY25" s="89"/>
      <c r="JVZ25" s="89"/>
      <c r="JWA25" s="89"/>
      <c r="JWB25" s="89"/>
      <c r="JWT25" s="89"/>
      <c r="JWU25" s="89"/>
      <c r="JWX25" s="89"/>
      <c r="JXA25" s="89"/>
      <c r="JXC25" s="89"/>
      <c r="JXE25" s="89"/>
      <c r="JXH25" s="89"/>
      <c r="JXK25" s="89"/>
      <c r="JXN25" s="89"/>
      <c r="JXT25" s="89"/>
      <c r="JXW25" s="89"/>
      <c r="JXZ25" s="89"/>
      <c r="JYE25" s="89"/>
      <c r="JYS25" s="89"/>
      <c r="JYT25" s="89"/>
      <c r="JYU25" s="89"/>
      <c r="JYV25" s="89"/>
      <c r="JYW25" s="89"/>
      <c r="JYX25" s="89"/>
      <c r="JYY25" s="89"/>
      <c r="JYZ25" s="89"/>
      <c r="JZA25" s="89"/>
      <c r="JZB25" s="89"/>
      <c r="JZC25" s="89"/>
      <c r="JZD25" s="89"/>
      <c r="JZE25" s="89"/>
      <c r="JZF25" s="89"/>
      <c r="JZG25" s="89"/>
      <c r="JZH25" s="89"/>
      <c r="JZI25" s="89"/>
      <c r="JZJ25" s="89"/>
      <c r="JZK25" s="89"/>
      <c r="JZL25" s="89"/>
      <c r="JZM25" s="89"/>
      <c r="JZN25" s="89"/>
      <c r="JZO25" s="89"/>
      <c r="JZP25" s="89"/>
      <c r="JZQ25" s="89"/>
      <c r="JZR25" s="89"/>
      <c r="JZS25" s="89"/>
      <c r="JZT25" s="89"/>
      <c r="JZU25" s="89"/>
      <c r="JZV25" s="89"/>
      <c r="JZW25" s="89"/>
      <c r="JZX25" s="89"/>
      <c r="JZY25" s="89"/>
      <c r="JZZ25" s="89"/>
      <c r="KAA25" s="89"/>
      <c r="KAB25" s="89"/>
      <c r="KAC25" s="89"/>
      <c r="KAD25" s="89"/>
      <c r="KAE25" s="89"/>
      <c r="KAH25" s="89"/>
      <c r="KAK25" s="89"/>
      <c r="KAN25" s="89"/>
      <c r="KAQ25" s="89"/>
      <c r="KAT25" s="89"/>
      <c r="KBF25" s="89"/>
      <c r="KBI25" s="89"/>
      <c r="KBL25" s="89"/>
      <c r="KBO25" s="89"/>
      <c r="KBU25" s="89"/>
      <c r="KBX25" s="89"/>
      <c r="KCD25" s="89"/>
      <c r="KCG25" s="89"/>
      <c r="KCJ25" s="89"/>
      <c r="KCM25" s="89"/>
      <c r="KCS25" s="89"/>
      <c r="KCV25" s="89"/>
      <c r="KDB25" s="89"/>
      <c r="KDD25" s="89"/>
      <c r="KDE25" s="89"/>
      <c r="KDG25" s="89"/>
      <c r="KDJ25" s="89"/>
      <c r="KDM25" s="89"/>
      <c r="KDX25" s="89"/>
      <c r="KDZ25" s="89"/>
      <c r="KEL25" s="89"/>
      <c r="KEO25" s="89"/>
      <c r="KEW25" s="89"/>
      <c r="KFQ25" s="89"/>
      <c r="KFS25" s="89"/>
      <c r="KFT25" s="89"/>
      <c r="KFU25" s="89"/>
      <c r="KFV25" s="89"/>
      <c r="KFW25" s="89"/>
      <c r="KFX25" s="89"/>
      <c r="KGP25" s="89"/>
      <c r="KGQ25" s="89"/>
      <c r="KGT25" s="89"/>
      <c r="KGW25" s="89"/>
      <c r="KGY25" s="89"/>
      <c r="KHA25" s="89"/>
      <c r="KHD25" s="89"/>
      <c r="KHG25" s="89"/>
      <c r="KHJ25" s="89"/>
      <c r="KHP25" s="89"/>
      <c r="KHS25" s="89"/>
      <c r="KHV25" s="89"/>
      <c r="KIA25" s="89"/>
      <c r="KIO25" s="89"/>
      <c r="KIP25" s="89"/>
      <c r="KIQ25" s="89"/>
      <c r="KIR25" s="89"/>
      <c r="KIS25" s="89"/>
      <c r="KIT25" s="89"/>
      <c r="KIU25" s="89"/>
      <c r="KIV25" s="89"/>
      <c r="KIW25" s="89"/>
      <c r="KIX25" s="89"/>
      <c r="KIY25" s="89"/>
      <c r="KIZ25" s="89"/>
      <c r="KJA25" s="89"/>
      <c r="KJB25" s="89"/>
      <c r="KJC25" s="89"/>
      <c r="KJD25" s="89"/>
      <c r="KJE25" s="89"/>
      <c r="KJF25" s="89"/>
      <c r="KJG25" s="89"/>
      <c r="KJH25" s="89"/>
      <c r="KJI25" s="89"/>
      <c r="KJJ25" s="89"/>
      <c r="KJK25" s="89"/>
      <c r="KJL25" s="89"/>
      <c r="KJM25" s="89"/>
      <c r="KJN25" s="89"/>
      <c r="KJO25" s="89"/>
      <c r="KJP25" s="89"/>
      <c r="KJQ25" s="89"/>
      <c r="KJR25" s="89"/>
      <c r="KJS25" s="89"/>
      <c r="KJT25" s="89"/>
      <c r="KJU25" s="89"/>
      <c r="KJV25" s="89"/>
      <c r="KJW25" s="89"/>
      <c r="KJX25" s="89"/>
      <c r="KJY25" s="89"/>
      <c r="KJZ25" s="89"/>
      <c r="KKA25" s="89"/>
      <c r="KKD25" s="89"/>
      <c r="KKG25" s="89"/>
      <c r="KKJ25" s="89"/>
      <c r="KKM25" s="89"/>
      <c r="KKP25" s="89"/>
      <c r="KLB25" s="89"/>
      <c r="KLE25" s="89"/>
      <c r="KLH25" s="89"/>
      <c r="KLK25" s="89"/>
      <c r="KLQ25" s="89"/>
      <c r="KLT25" s="89"/>
      <c r="KLZ25" s="89"/>
      <c r="KMC25" s="89"/>
      <c r="KMF25" s="89"/>
      <c r="KMI25" s="89"/>
      <c r="KMO25" s="89"/>
      <c r="KMR25" s="89"/>
      <c r="KMX25" s="89"/>
      <c r="KMZ25" s="89"/>
      <c r="KNA25" s="89"/>
      <c r="KNC25" s="89"/>
      <c r="KNF25" s="89"/>
      <c r="KNI25" s="89"/>
      <c r="KNT25" s="89"/>
      <c r="KNV25" s="89"/>
      <c r="KOH25" s="89"/>
      <c r="KOK25" s="89"/>
      <c r="KOS25" s="89"/>
      <c r="KPM25" s="89"/>
      <c r="KPO25" s="89"/>
      <c r="KPP25" s="89"/>
      <c r="KPQ25" s="89"/>
      <c r="KPR25" s="89"/>
      <c r="KPS25" s="89"/>
      <c r="KPT25" s="89"/>
      <c r="KQL25" s="89"/>
      <c r="KQM25" s="89"/>
      <c r="KQP25" s="89"/>
      <c r="KQS25" s="89"/>
      <c r="KQU25" s="89"/>
      <c r="KQW25" s="89"/>
      <c r="KQZ25" s="89"/>
      <c r="KRC25" s="89"/>
      <c r="KRF25" s="89"/>
      <c r="KRL25" s="89"/>
      <c r="KRO25" s="89"/>
      <c r="KRR25" s="89"/>
      <c r="KRW25" s="89"/>
      <c r="KSK25" s="89"/>
      <c r="KSL25" s="89"/>
      <c r="KSM25" s="89"/>
      <c r="KSN25" s="89"/>
      <c r="KSO25" s="89"/>
      <c r="KSP25" s="89"/>
      <c r="KSQ25" s="89"/>
      <c r="KSR25" s="89"/>
      <c r="KSS25" s="89"/>
      <c r="KST25" s="89"/>
      <c r="KSU25" s="89"/>
      <c r="KSV25" s="89"/>
      <c r="KSW25" s="89"/>
      <c r="KSX25" s="89"/>
      <c r="KSY25" s="89"/>
      <c r="KSZ25" s="89"/>
      <c r="KTA25" s="89"/>
      <c r="KTB25" s="89"/>
      <c r="KTC25" s="89"/>
      <c r="KTD25" s="89"/>
      <c r="KTE25" s="89"/>
      <c r="KTF25" s="89"/>
      <c r="KTG25" s="89"/>
      <c r="KTH25" s="89"/>
      <c r="KTI25" s="89"/>
      <c r="KTJ25" s="89"/>
      <c r="KTK25" s="89"/>
      <c r="KTL25" s="89"/>
      <c r="KTM25" s="89"/>
      <c r="KTN25" s="89"/>
      <c r="KTO25" s="89"/>
      <c r="KTP25" s="89"/>
      <c r="KTQ25" s="89"/>
      <c r="KTR25" s="89"/>
      <c r="KTS25" s="89"/>
      <c r="KTT25" s="89"/>
      <c r="KTU25" s="89"/>
      <c r="KTV25" s="89"/>
      <c r="KTW25" s="89"/>
      <c r="KTZ25" s="89"/>
      <c r="KUC25" s="89"/>
      <c r="KUF25" s="89"/>
      <c r="KUI25" s="89"/>
      <c r="KUL25" s="89"/>
      <c r="KUX25" s="89"/>
      <c r="KVA25" s="89"/>
      <c r="KVD25" s="89"/>
      <c r="KVG25" s="89"/>
      <c r="KVM25" s="89"/>
      <c r="KVP25" s="89"/>
      <c r="KVV25" s="89"/>
      <c r="KVY25" s="89"/>
      <c r="KWB25" s="89"/>
      <c r="KWE25" s="89"/>
      <c r="KWK25" s="89"/>
      <c r="KWN25" s="89"/>
      <c r="KWT25" s="89"/>
      <c r="KWV25" s="89"/>
      <c r="KWW25" s="89"/>
      <c r="KWY25" s="89"/>
      <c r="KXB25" s="89"/>
      <c r="KXE25" s="89"/>
      <c r="KXP25" s="89"/>
      <c r="KXR25" s="89"/>
      <c r="KYD25" s="89"/>
      <c r="KYG25" s="89"/>
      <c r="KYO25" s="89"/>
      <c r="KZI25" s="89"/>
      <c r="KZK25" s="89"/>
      <c r="KZL25" s="89"/>
      <c r="KZM25" s="89"/>
      <c r="KZN25" s="89"/>
      <c r="KZO25" s="89"/>
      <c r="KZP25" s="89"/>
      <c r="LAH25" s="89"/>
      <c r="LAI25" s="89"/>
      <c r="LAL25" s="89"/>
      <c r="LAO25" s="89"/>
      <c r="LAQ25" s="89"/>
      <c r="LAS25" s="89"/>
      <c r="LAV25" s="89"/>
      <c r="LAY25" s="89"/>
      <c r="LBB25" s="89"/>
      <c r="LBH25" s="89"/>
      <c r="LBK25" s="89"/>
      <c r="LBN25" s="89"/>
      <c r="LBS25" s="89"/>
      <c r="LCG25" s="89"/>
      <c r="LCH25" s="89"/>
      <c r="LCI25" s="89"/>
      <c r="LCJ25" s="89"/>
      <c r="LCK25" s="89"/>
      <c r="LCL25" s="89"/>
      <c r="LCM25" s="89"/>
      <c r="LCN25" s="89"/>
      <c r="LCO25" s="89"/>
      <c r="LCP25" s="89"/>
      <c r="LCQ25" s="89"/>
      <c r="LCR25" s="89"/>
      <c r="LCS25" s="89"/>
      <c r="LCT25" s="89"/>
      <c r="LCU25" s="89"/>
      <c r="LCV25" s="89"/>
      <c r="LCW25" s="89"/>
      <c r="LCX25" s="89"/>
      <c r="LCY25" s="89"/>
      <c r="LCZ25" s="89"/>
      <c r="LDA25" s="89"/>
      <c r="LDB25" s="89"/>
      <c r="LDC25" s="89"/>
      <c r="LDD25" s="89"/>
      <c r="LDE25" s="89"/>
      <c r="LDF25" s="89"/>
      <c r="LDG25" s="89"/>
      <c r="LDH25" s="89"/>
      <c r="LDI25" s="89"/>
      <c r="LDJ25" s="89"/>
      <c r="LDK25" s="89"/>
      <c r="LDL25" s="89"/>
      <c r="LDM25" s="89"/>
      <c r="LDN25" s="89"/>
      <c r="LDO25" s="89"/>
      <c r="LDP25" s="89"/>
      <c r="LDQ25" s="89"/>
      <c r="LDR25" s="89"/>
      <c r="LDS25" s="89"/>
      <c r="LDV25" s="89"/>
      <c r="LDY25" s="89"/>
      <c r="LEB25" s="89"/>
      <c r="LEE25" s="89"/>
      <c r="LEH25" s="89"/>
      <c r="LET25" s="89"/>
      <c r="LEW25" s="89"/>
      <c r="LEZ25" s="89"/>
      <c r="LFC25" s="89"/>
      <c r="LFI25" s="89"/>
      <c r="LFL25" s="89"/>
      <c r="LFR25" s="89"/>
      <c r="LFU25" s="89"/>
      <c r="LFX25" s="89"/>
      <c r="LGA25" s="89"/>
      <c r="LGG25" s="89"/>
      <c r="LGJ25" s="89"/>
      <c r="LGP25" s="89"/>
      <c r="LGR25" s="89"/>
      <c r="LGS25" s="89"/>
      <c r="LGU25" s="89"/>
      <c r="LGX25" s="89"/>
      <c r="LHA25" s="89"/>
      <c r="LHL25" s="89"/>
      <c r="LHN25" s="89"/>
      <c r="LHZ25" s="89"/>
      <c r="LIC25" s="89"/>
      <c r="LIK25" s="89"/>
      <c r="LJE25" s="89"/>
      <c r="LJG25" s="89"/>
      <c r="LJH25" s="89"/>
      <c r="LJI25" s="89"/>
      <c r="LJJ25" s="89"/>
      <c r="LJK25" s="89"/>
      <c r="LJL25" s="89"/>
      <c r="LKD25" s="89"/>
      <c r="LKE25" s="89"/>
      <c r="LKH25" s="89"/>
      <c r="LKK25" s="89"/>
      <c r="LKM25" s="89"/>
      <c r="LKO25" s="89"/>
      <c r="LKR25" s="89"/>
      <c r="LKU25" s="89"/>
      <c r="LKX25" s="89"/>
      <c r="LLD25" s="89"/>
      <c r="LLG25" s="89"/>
      <c r="LLJ25" s="89"/>
      <c r="LLO25" s="89"/>
      <c r="LMC25" s="89"/>
      <c r="LMD25" s="89"/>
      <c r="LME25" s="89"/>
      <c r="LMF25" s="89"/>
      <c r="LMG25" s="89"/>
      <c r="LMH25" s="89"/>
      <c r="LMI25" s="89"/>
      <c r="LMJ25" s="89"/>
      <c r="LMK25" s="89"/>
      <c r="LML25" s="89"/>
      <c r="LMM25" s="89"/>
      <c r="LMN25" s="89"/>
      <c r="LMO25" s="89"/>
      <c r="LMP25" s="89"/>
      <c r="LMQ25" s="89"/>
      <c r="LMR25" s="89"/>
      <c r="LMS25" s="89"/>
      <c r="LMT25" s="89"/>
      <c r="LMU25" s="89"/>
      <c r="LMV25" s="89"/>
      <c r="LMW25" s="89"/>
      <c r="LMX25" s="89"/>
      <c r="LMY25" s="89"/>
      <c r="LMZ25" s="89"/>
      <c r="LNA25" s="89"/>
      <c r="LNB25" s="89"/>
      <c r="LNC25" s="89"/>
      <c r="LND25" s="89"/>
      <c r="LNE25" s="89"/>
      <c r="LNF25" s="89"/>
      <c r="LNG25" s="89"/>
      <c r="LNH25" s="89"/>
      <c r="LNI25" s="89"/>
      <c r="LNJ25" s="89"/>
      <c r="LNK25" s="89"/>
      <c r="LNL25" s="89"/>
      <c r="LNM25" s="89"/>
      <c r="LNN25" s="89"/>
      <c r="LNO25" s="89"/>
      <c r="LNR25" s="89"/>
      <c r="LNU25" s="89"/>
      <c r="LNX25" s="89"/>
      <c r="LOA25" s="89"/>
      <c r="LOD25" s="89"/>
      <c r="LOP25" s="89"/>
      <c r="LOS25" s="89"/>
      <c r="LOV25" s="89"/>
      <c r="LOY25" s="89"/>
      <c r="LPE25" s="89"/>
      <c r="LPH25" s="89"/>
      <c r="LPN25" s="89"/>
      <c r="LPQ25" s="89"/>
      <c r="LPT25" s="89"/>
      <c r="LPW25" s="89"/>
      <c r="LQC25" s="89"/>
      <c r="LQF25" s="89"/>
      <c r="LQL25" s="89"/>
      <c r="LQN25" s="89"/>
      <c r="LQO25" s="89"/>
      <c r="LQQ25" s="89"/>
      <c r="LQT25" s="89"/>
      <c r="LQW25" s="89"/>
      <c r="LRH25" s="89"/>
      <c r="LRJ25" s="89"/>
      <c r="LRV25" s="89"/>
      <c r="LRY25" s="89"/>
      <c r="LSG25" s="89"/>
      <c r="LTA25" s="89"/>
      <c r="LTC25" s="89"/>
      <c r="LTD25" s="89"/>
      <c r="LTE25" s="89"/>
      <c r="LTF25" s="89"/>
      <c r="LTG25" s="89"/>
      <c r="LTH25" s="89"/>
      <c r="LTZ25" s="89"/>
      <c r="LUA25" s="89"/>
      <c r="LUD25" s="89"/>
      <c r="LUG25" s="89"/>
      <c r="LUI25" s="89"/>
      <c r="LUK25" s="89"/>
      <c r="LUN25" s="89"/>
      <c r="LUQ25" s="89"/>
      <c r="LUT25" s="89"/>
      <c r="LUZ25" s="89"/>
      <c r="LVC25" s="89"/>
      <c r="LVF25" s="89"/>
      <c r="LVK25" s="89"/>
      <c r="LVY25" s="89"/>
      <c r="LVZ25" s="89"/>
      <c r="LWA25" s="89"/>
      <c r="LWB25" s="89"/>
      <c r="LWC25" s="89"/>
      <c r="LWD25" s="89"/>
      <c r="LWE25" s="89"/>
      <c r="LWF25" s="89"/>
      <c r="LWG25" s="89"/>
      <c r="LWH25" s="89"/>
      <c r="LWI25" s="89"/>
      <c r="LWJ25" s="89"/>
      <c r="LWK25" s="89"/>
      <c r="LWL25" s="89"/>
      <c r="LWM25" s="89"/>
      <c r="LWN25" s="89"/>
      <c r="LWO25" s="89"/>
      <c r="LWP25" s="89"/>
      <c r="LWQ25" s="89"/>
      <c r="LWR25" s="89"/>
      <c r="LWS25" s="89"/>
      <c r="LWT25" s="89"/>
      <c r="LWU25" s="89"/>
      <c r="LWV25" s="89"/>
      <c r="LWW25" s="89"/>
      <c r="LWX25" s="89"/>
      <c r="LWY25" s="89"/>
      <c r="LWZ25" s="89"/>
      <c r="LXA25" s="89"/>
      <c r="LXB25" s="89"/>
      <c r="LXC25" s="89"/>
      <c r="LXD25" s="89"/>
      <c r="LXE25" s="89"/>
      <c r="LXF25" s="89"/>
      <c r="LXG25" s="89"/>
      <c r="LXH25" s="89"/>
      <c r="LXI25" s="89"/>
      <c r="LXJ25" s="89"/>
      <c r="LXK25" s="89"/>
      <c r="LXN25" s="89"/>
      <c r="LXQ25" s="89"/>
      <c r="LXT25" s="89"/>
      <c r="LXW25" s="89"/>
      <c r="LXZ25" s="89"/>
      <c r="LYL25" s="89"/>
      <c r="LYO25" s="89"/>
      <c r="LYR25" s="89"/>
      <c r="LYU25" s="89"/>
      <c r="LZA25" s="89"/>
      <c r="LZD25" s="89"/>
      <c r="LZJ25" s="89"/>
      <c r="LZM25" s="89"/>
      <c r="LZP25" s="89"/>
      <c r="LZS25" s="89"/>
      <c r="LZY25" s="89"/>
      <c r="MAB25" s="89"/>
      <c r="MAH25" s="89"/>
      <c r="MAJ25" s="89"/>
      <c r="MAK25" s="89"/>
      <c r="MAM25" s="89"/>
      <c r="MAP25" s="89"/>
      <c r="MAS25" s="89"/>
      <c r="MBD25" s="89"/>
      <c r="MBF25" s="89"/>
      <c r="MBR25" s="89"/>
      <c r="MBU25" s="89"/>
      <c r="MCC25" s="89"/>
      <c r="MCW25" s="89"/>
      <c r="MCY25" s="89"/>
      <c r="MCZ25" s="89"/>
      <c r="MDA25" s="89"/>
      <c r="MDB25" s="89"/>
      <c r="MDC25" s="89"/>
      <c r="MDD25" s="89"/>
      <c r="MDV25" s="89"/>
      <c r="MDW25" s="89"/>
      <c r="MDZ25" s="89"/>
      <c r="MEC25" s="89"/>
      <c r="MEE25" s="89"/>
      <c r="MEG25" s="89"/>
      <c r="MEJ25" s="89"/>
      <c r="MEM25" s="89"/>
      <c r="MEP25" s="89"/>
      <c r="MEV25" s="89"/>
      <c r="MEY25" s="89"/>
      <c r="MFB25" s="89"/>
      <c r="MFG25" s="89"/>
      <c r="MFU25" s="89"/>
      <c r="MFV25" s="89"/>
      <c r="MFW25" s="89"/>
      <c r="MFX25" s="89"/>
      <c r="MFY25" s="89"/>
      <c r="MFZ25" s="89"/>
      <c r="MGA25" s="89"/>
      <c r="MGB25" s="89"/>
      <c r="MGC25" s="89"/>
      <c r="MGD25" s="89"/>
      <c r="MGE25" s="89"/>
      <c r="MGF25" s="89"/>
      <c r="MGG25" s="89"/>
      <c r="MGH25" s="89"/>
      <c r="MGI25" s="89"/>
      <c r="MGJ25" s="89"/>
      <c r="MGK25" s="89"/>
      <c r="MGL25" s="89"/>
      <c r="MGM25" s="89"/>
      <c r="MGN25" s="89"/>
      <c r="MGO25" s="89"/>
      <c r="MGP25" s="89"/>
      <c r="MGQ25" s="89"/>
      <c r="MGR25" s="89"/>
      <c r="MGS25" s="89"/>
      <c r="MGT25" s="89"/>
      <c r="MGU25" s="89"/>
      <c r="MGV25" s="89"/>
      <c r="MGW25" s="89"/>
      <c r="MGX25" s="89"/>
      <c r="MGY25" s="89"/>
      <c r="MGZ25" s="89"/>
      <c r="MHA25" s="89"/>
      <c r="MHB25" s="89"/>
      <c r="MHC25" s="89"/>
      <c r="MHD25" s="89"/>
      <c r="MHE25" s="89"/>
      <c r="MHF25" s="89"/>
      <c r="MHG25" s="89"/>
      <c r="MHJ25" s="89"/>
      <c r="MHM25" s="89"/>
      <c r="MHP25" s="89"/>
      <c r="MHS25" s="89"/>
      <c r="MHV25" s="89"/>
      <c r="MIH25" s="89"/>
      <c r="MIK25" s="89"/>
      <c r="MIN25" s="89"/>
      <c r="MIQ25" s="89"/>
      <c r="MIW25" s="89"/>
      <c r="MIZ25" s="89"/>
      <c r="MJF25" s="89"/>
      <c r="MJI25" s="89"/>
      <c r="MJL25" s="89"/>
      <c r="MJO25" s="89"/>
      <c r="MJU25" s="89"/>
      <c r="MJX25" s="89"/>
      <c r="MKD25" s="89"/>
      <c r="MKF25" s="89"/>
      <c r="MKG25" s="89"/>
      <c r="MKI25" s="89"/>
      <c r="MKL25" s="89"/>
      <c r="MKO25" s="89"/>
      <c r="MKZ25" s="89"/>
      <c r="MLB25" s="89"/>
      <c r="MLN25" s="89"/>
      <c r="MLQ25" s="89"/>
      <c r="MLY25" s="89"/>
      <c r="MMS25" s="89"/>
      <c r="MMU25" s="89"/>
      <c r="MMV25" s="89"/>
      <c r="MMW25" s="89"/>
      <c r="MMX25" s="89"/>
      <c r="MMY25" s="89"/>
      <c r="MMZ25" s="89"/>
      <c r="MNR25" s="89"/>
      <c r="MNS25" s="89"/>
      <c r="MNV25" s="89"/>
      <c r="MNY25" s="89"/>
      <c r="MOA25" s="89"/>
      <c r="MOC25" s="89"/>
      <c r="MOF25" s="89"/>
      <c r="MOI25" s="89"/>
      <c r="MOL25" s="89"/>
      <c r="MOR25" s="89"/>
      <c r="MOU25" s="89"/>
      <c r="MOX25" s="89"/>
      <c r="MPC25" s="89"/>
      <c r="MPQ25" s="89"/>
      <c r="MPR25" s="89"/>
      <c r="MPS25" s="89"/>
      <c r="MPT25" s="89"/>
      <c r="MPU25" s="89"/>
      <c r="MPV25" s="89"/>
      <c r="MPW25" s="89"/>
      <c r="MPX25" s="89"/>
      <c r="MPY25" s="89"/>
      <c r="MPZ25" s="89"/>
      <c r="MQA25" s="89"/>
      <c r="MQB25" s="89"/>
      <c r="MQC25" s="89"/>
      <c r="MQD25" s="89"/>
      <c r="MQE25" s="89"/>
      <c r="MQF25" s="89"/>
      <c r="MQG25" s="89"/>
      <c r="MQH25" s="89"/>
      <c r="MQI25" s="89"/>
      <c r="MQJ25" s="89"/>
      <c r="MQK25" s="89"/>
      <c r="MQL25" s="89"/>
      <c r="MQM25" s="89"/>
      <c r="MQN25" s="89"/>
      <c r="MQO25" s="89"/>
      <c r="MQP25" s="89"/>
      <c r="MQQ25" s="89"/>
      <c r="MQR25" s="89"/>
      <c r="MQS25" s="89"/>
      <c r="MQT25" s="89"/>
      <c r="MQU25" s="89"/>
      <c r="MQV25" s="89"/>
      <c r="MQW25" s="89"/>
      <c r="MQX25" s="89"/>
      <c r="MQY25" s="89"/>
      <c r="MQZ25" s="89"/>
      <c r="MRA25" s="89"/>
      <c r="MRB25" s="89"/>
      <c r="MRC25" s="89"/>
      <c r="MRF25" s="89"/>
      <c r="MRI25" s="89"/>
      <c r="MRL25" s="89"/>
      <c r="MRO25" s="89"/>
      <c r="MRR25" s="89"/>
      <c r="MSD25" s="89"/>
      <c r="MSG25" s="89"/>
      <c r="MSJ25" s="89"/>
      <c r="MSM25" s="89"/>
      <c r="MSS25" s="89"/>
      <c r="MSV25" s="89"/>
      <c r="MTB25" s="89"/>
      <c r="MTE25" s="89"/>
      <c r="MTH25" s="89"/>
      <c r="MTK25" s="89"/>
      <c r="MTQ25" s="89"/>
      <c r="MTT25" s="89"/>
      <c r="MTZ25" s="89"/>
      <c r="MUB25" s="89"/>
      <c r="MUC25" s="89"/>
      <c r="MUE25" s="89"/>
      <c r="MUH25" s="89"/>
      <c r="MUK25" s="89"/>
      <c r="MUV25" s="89"/>
      <c r="MUX25" s="89"/>
      <c r="MVJ25" s="89"/>
      <c r="MVM25" s="89"/>
      <c r="MVU25" s="89"/>
      <c r="MWO25" s="89"/>
      <c r="MWQ25" s="89"/>
      <c r="MWR25" s="89"/>
      <c r="MWS25" s="89"/>
      <c r="MWT25" s="89"/>
      <c r="MWU25" s="89"/>
      <c r="MWV25" s="89"/>
      <c r="MXN25" s="89"/>
      <c r="MXO25" s="89"/>
      <c r="MXR25" s="89"/>
      <c r="MXU25" s="89"/>
      <c r="MXW25" s="89"/>
      <c r="MXY25" s="89"/>
      <c r="MYB25" s="89"/>
      <c r="MYE25" s="89"/>
      <c r="MYH25" s="89"/>
      <c r="MYN25" s="89"/>
      <c r="MYQ25" s="89"/>
      <c r="MYT25" s="89"/>
      <c r="MYY25" s="89"/>
      <c r="MZM25" s="89"/>
      <c r="MZN25" s="89"/>
      <c r="MZO25" s="89"/>
      <c r="MZP25" s="89"/>
      <c r="MZQ25" s="89"/>
      <c r="MZR25" s="89"/>
      <c r="MZS25" s="89"/>
      <c r="MZT25" s="89"/>
      <c r="MZU25" s="89"/>
      <c r="MZV25" s="89"/>
      <c r="MZW25" s="89"/>
      <c r="MZX25" s="89"/>
      <c r="MZY25" s="89"/>
      <c r="MZZ25" s="89"/>
      <c r="NAA25" s="89"/>
      <c r="NAB25" s="89"/>
      <c r="NAC25" s="89"/>
      <c r="NAD25" s="89"/>
      <c r="NAE25" s="89"/>
      <c r="NAF25" s="89"/>
      <c r="NAG25" s="89"/>
      <c r="NAH25" s="89"/>
      <c r="NAI25" s="89"/>
      <c r="NAJ25" s="89"/>
      <c r="NAK25" s="89"/>
      <c r="NAL25" s="89"/>
      <c r="NAM25" s="89"/>
      <c r="NAN25" s="89"/>
      <c r="NAO25" s="89"/>
      <c r="NAP25" s="89"/>
      <c r="NAQ25" s="89"/>
      <c r="NAR25" s="89"/>
      <c r="NAS25" s="89"/>
      <c r="NAT25" s="89"/>
      <c r="NAU25" s="89"/>
      <c r="NAV25" s="89"/>
      <c r="NAW25" s="89"/>
      <c r="NAX25" s="89"/>
      <c r="NAY25" s="89"/>
      <c r="NBB25" s="89"/>
      <c r="NBE25" s="89"/>
      <c r="NBH25" s="89"/>
      <c r="NBK25" s="89"/>
      <c r="NBN25" s="89"/>
      <c r="NBZ25" s="89"/>
      <c r="NCC25" s="89"/>
      <c r="NCF25" s="89"/>
      <c r="NCI25" s="89"/>
      <c r="NCO25" s="89"/>
      <c r="NCR25" s="89"/>
      <c r="NCX25" s="89"/>
      <c r="NDA25" s="89"/>
      <c r="NDD25" s="89"/>
      <c r="NDG25" s="89"/>
      <c r="NDM25" s="89"/>
      <c r="NDP25" s="89"/>
      <c r="NDV25" s="89"/>
      <c r="NDX25" s="89"/>
      <c r="NDY25" s="89"/>
      <c r="NEA25" s="89"/>
      <c r="NED25" s="89"/>
      <c r="NEG25" s="89"/>
      <c r="NER25" s="89"/>
      <c r="NET25" s="89"/>
      <c r="NFF25" s="89"/>
      <c r="NFI25" s="89"/>
      <c r="NFQ25" s="89"/>
      <c r="NGK25" s="89"/>
      <c r="NGM25" s="89"/>
      <c r="NGN25" s="89"/>
      <c r="NGO25" s="89"/>
      <c r="NGP25" s="89"/>
      <c r="NGQ25" s="89"/>
      <c r="NGR25" s="89"/>
      <c r="NHJ25" s="89"/>
      <c r="NHK25" s="89"/>
      <c r="NHN25" s="89"/>
      <c r="NHQ25" s="89"/>
      <c r="NHS25" s="89"/>
      <c r="NHU25" s="89"/>
      <c r="NHX25" s="89"/>
      <c r="NIA25" s="89"/>
      <c r="NID25" s="89"/>
      <c r="NIJ25" s="89"/>
      <c r="NIM25" s="89"/>
      <c r="NIP25" s="89"/>
      <c r="NIU25" s="89"/>
      <c r="NJI25" s="89"/>
      <c r="NJJ25" s="89"/>
      <c r="NJK25" s="89"/>
      <c r="NJL25" s="89"/>
      <c r="NJM25" s="89"/>
      <c r="NJN25" s="89"/>
      <c r="NJO25" s="89"/>
      <c r="NJP25" s="89"/>
      <c r="NJQ25" s="89"/>
      <c r="NJR25" s="89"/>
      <c r="NJS25" s="89"/>
      <c r="NJT25" s="89"/>
      <c r="NJU25" s="89"/>
      <c r="NJV25" s="89"/>
      <c r="NJW25" s="89"/>
      <c r="NJX25" s="89"/>
      <c r="NJY25" s="89"/>
      <c r="NJZ25" s="89"/>
      <c r="NKA25" s="89"/>
      <c r="NKB25" s="89"/>
      <c r="NKC25" s="89"/>
      <c r="NKD25" s="89"/>
      <c r="NKE25" s="89"/>
      <c r="NKF25" s="89"/>
      <c r="NKG25" s="89"/>
      <c r="NKH25" s="89"/>
      <c r="NKI25" s="89"/>
      <c r="NKJ25" s="89"/>
      <c r="NKK25" s="89"/>
      <c r="NKL25" s="89"/>
      <c r="NKM25" s="89"/>
      <c r="NKN25" s="89"/>
      <c r="NKO25" s="89"/>
      <c r="NKP25" s="89"/>
      <c r="NKQ25" s="89"/>
      <c r="NKR25" s="89"/>
      <c r="NKS25" s="89"/>
      <c r="NKT25" s="89"/>
      <c r="NKU25" s="89"/>
      <c r="NKX25" s="89"/>
      <c r="NLA25" s="89"/>
      <c r="NLD25" s="89"/>
      <c r="NLG25" s="89"/>
      <c r="NLJ25" s="89"/>
      <c r="NLV25" s="89"/>
      <c r="NLY25" s="89"/>
      <c r="NMB25" s="89"/>
      <c r="NME25" s="89"/>
      <c r="NMK25" s="89"/>
      <c r="NMN25" s="89"/>
      <c r="NMT25" s="89"/>
      <c r="NMW25" s="89"/>
      <c r="NMZ25" s="89"/>
      <c r="NNC25" s="89"/>
      <c r="NNI25" s="89"/>
      <c r="NNL25" s="89"/>
      <c r="NNR25" s="89"/>
      <c r="NNT25" s="89"/>
      <c r="NNU25" s="89"/>
      <c r="NNW25" s="89"/>
      <c r="NNZ25" s="89"/>
      <c r="NOC25" s="89"/>
      <c r="NON25" s="89"/>
      <c r="NOP25" s="89"/>
      <c r="NPB25" s="89"/>
      <c r="NPE25" s="89"/>
      <c r="NPM25" s="89"/>
      <c r="NQG25" s="89"/>
      <c r="NQI25" s="89"/>
      <c r="NQJ25" s="89"/>
      <c r="NQK25" s="89"/>
      <c r="NQL25" s="89"/>
      <c r="NQM25" s="89"/>
      <c r="NQN25" s="89"/>
      <c r="NRF25" s="89"/>
      <c r="NRG25" s="89"/>
      <c r="NRJ25" s="89"/>
      <c r="NRM25" s="89"/>
      <c r="NRO25" s="89"/>
      <c r="NRQ25" s="89"/>
      <c r="NRT25" s="89"/>
      <c r="NRW25" s="89"/>
      <c r="NRZ25" s="89"/>
      <c r="NSF25" s="89"/>
      <c r="NSI25" s="89"/>
      <c r="NSL25" s="89"/>
      <c r="NSQ25" s="89"/>
      <c r="NTE25" s="89"/>
      <c r="NTF25" s="89"/>
      <c r="NTG25" s="89"/>
      <c r="NTH25" s="89"/>
      <c r="NTI25" s="89"/>
      <c r="NTJ25" s="89"/>
      <c r="NTK25" s="89"/>
      <c r="NTL25" s="89"/>
      <c r="NTM25" s="89"/>
      <c r="NTN25" s="89"/>
      <c r="NTO25" s="89"/>
      <c r="NTP25" s="89"/>
      <c r="NTQ25" s="89"/>
      <c r="NTR25" s="89"/>
      <c r="NTS25" s="89"/>
      <c r="NTT25" s="89"/>
      <c r="NTU25" s="89"/>
      <c r="NTV25" s="89"/>
      <c r="NTW25" s="89"/>
      <c r="NTX25" s="89"/>
      <c r="NTY25" s="89"/>
      <c r="NTZ25" s="89"/>
      <c r="NUA25" s="89"/>
      <c r="NUB25" s="89"/>
      <c r="NUC25" s="89"/>
      <c r="NUD25" s="89"/>
      <c r="NUE25" s="89"/>
      <c r="NUF25" s="89"/>
      <c r="NUG25" s="89"/>
      <c r="NUH25" s="89"/>
      <c r="NUI25" s="89"/>
      <c r="NUJ25" s="89"/>
      <c r="NUK25" s="89"/>
      <c r="NUL25" s="89"/>
      <c r="NUM25" s="89"/>
      <c r="NUN25" s="89"/>
      <c r="NUO25" s="89"/>
      <c r="NUP25" s="89"/>
      <c r="NUQ25" s="89"/>
      <c r="NUT25" s="89"/>
      <c r="NUW25" s="89"/>
      <c r="NUZ25" s="89"/>
      <c r="NVC25" s="89"/>
      <c r="NVF25" s="89"/>
      <c r="NVR25" s="89"/>
      <c r="NVU25" s="89"/>
      <c r="NVX25" s="89"/>
      <c r="NWA25" s="89"/>
      <c r="NWG25" s="89"/>
      <c r="NWJ25" s="89"/>
      <c r="NWP25" s="89"/>
      <c r="NWS25" s="89"/>
      <c r="NWV25" s="89"/>
      <c r="NWY25" s="89"/>
      <c r="NXE25" s="89"/>
      <c r="NXH25" s="89"/>
      <c r="NXN25" s="89"/>
      <c r="NXP25" s="89"/>
      <c r="NXQ25" s="89"/>
      <c r="NXS25" s="89"/>
      <c r="NXV25" s="89"/>
      <c r="NXY25" s="89"/>
      <c r="NYJ25" s="89"/>
      <c r="NYL25" s="89"/>
      <c r="NYX25" s="89"/>
      <c r="NZA25" s="89"/>
      <c r="NZI25" s="89"/>
      <c r="OAC25" s="89"/>
      <c r="OAE25" s="89"/>
      <c r="OAF25" s="89"/>
      <c r="OAG25" s="89"/>
      <c r="OAH25" s="89"/>
      <c r="OAI25" s="89"/>
      <c r="OAJ25" s="89"/>
      <c r="OBB25" s="89"/>
      <c r="OBC25" s="89"/>
      <c r="OBF25" s="89"/>
      <c r="OBI25" s="89"/>
      <c r="OBK25" s="89"/>
      <c r="OBM25" s="89"/>
      <c r="OBP25" s="89"/>
      <c r="OBS25" s="89"/>
      <c r="OBV25" s="89"/>
      <c r="OCB25" s="89"/>
      <c r="OCE25" s="89"/>
      <c r="OCH25" s="89"/>
      <c r="OCM25" s="89"/>
      <c r="ODA25" s="89"/>
      <c r="ODB25" s="89"/>
      <c r="ODC25" s="89"/>
      <c r="ODD25" s="89"/>
      <c r="ODE25" s="89"/>
      <c r="ODF25" s="89"/>
      <c r="ODG25" s="89"/>
      <c r="ODH25" s="89"/>
      <c r="ODI25" s="89"/>
      <c r="ODJ25" s="89"/>
      <c r="ODK25" s="89"/>
      <c r="ODL25" s="89"/>
      <c r="ODM25" s="89"/>
      <c r="ODN25" s="89"/>
      <c r="ODO25" s="89"/>
      <c r="ODP25" s="89"/>
      <c r="ODQ25" s="89"/>
      <c r="ODR25" s="89"/>
      <c r="ODS25" s="89"/>
      <c r="ODT25" s="89"/>
      <c r="ODU25" s="89"/>
      <c r="ODV25" s="89"/>
      <c r="ODW25" s="89"/>
      <c r="ODX25" s="89"/>
      <c r="ODY25" s="89"/>
      <c r="ODZ25" s="89"/>
      <c r="OEA25" s="89"/>
      <c r="OEB25" s="89"/>
      <c r="OEC25" s="89"/>
      <c r="OED25" s="89"/>
      <c r="OEE25" s="89"/>
      <c r="OEF25" s="89"/>
      <c r="OEG25" s="89"/>
      <c r="OEH25" s="89"/>
      <c r="OEI25" s="89"/>
      <c r="OEJ25" s="89"/>
      <c r="OEK25" s="89"/>
      <c r="OEL25" s="89"/>
      <c r="OEM25" s="89"/>
      <c r="OEP25" s="89"/>
      <c r="OES25" s="89"/>
      <c r="OEV25" s="89"/>
      <c r="OEY25" s="89"/>
      <c r="OFB25" s="89"/>
      <c r="OFN25" s="89"/>
      <c r="OFQ25" s="89"/>
      <c r="OFT25" s="89"/>
      <c r="OFW25" s="89"/>
      <c r="OGC25" s="89"/>
      <c r="OGF25" s="89"/>
      <c r="OGL25" s="89"/>
      <c r="OGO25" s="89"/>
      <c r="OGR25" s="89"/>
      <c r="OGU25" s="89"/>
      <c r="OHA25" s="89"/>
      <c r="OHD25" s="89"/>
      <c r="OHJ25" s="89"/>
      <c r="OHL25" s="89"/>
      <c r="OHM25" s="89"/>
      <c r="OHO25" s="89"/>
      <c r="OHR25" s="89"/>
      <c r="OHU25" s="89"/>
      <c r="OIF25" s="89"/>
      <c r="OIH25" s="89"/>
      <c r="OIT25" s="89"/>
      <c r="OIW25" s="89"/>
      <c r="OJE25" s="89"/>
      <c r="OJY25" s="89"/>
      <c r="OKA25" s="89"/>
      <c r="OKB25" s="89"/>
      <c r="OKC25" s="89"/>
      <c r="OKD25" s="89"/>
      <c r="OKE25" s="89"/>
      <c r="OKF25" s="89"/>
      <c r="OKX25" s="89"/>
      <c r="OKY25" s="89"/>
      <c r="OLB25" s="89"/>
      <c r="OLE25" s="89"/>
      <c r="OLG25" s="89"/>
      <c r="OLI25" s="89"/>
      <c r="OLL25" s="89"/>
      <c r="OLO25" s="89"/>
      <c r="OLR25" s="89"/>
      <c r="OLX25" s="89"/>
      <c r="OMA25" s="89"/>
      <c r="OMD25" s="89"/>
      <c r="OMI25" s="89"/>
      <c r="OMW25" s="89"/>
      <c r="OMX25" s="89"/>
      <c r="OMY25" s="89"/>
      <c r="OMZ25" s="89"/>
      <c r="ONA25" s="89"/>
      <c r="ONB25" s="89"/>
      <c r="ONC25" s="89"/>
      <c r="OND25" s="89"/>
      <c r="ONE25" s="89"/>
      <c r="ONF25" s="89"/>
      <c r="ONG25" s="89"/>
      <c r="ONH25" s="89"/>
      <c r="ONI25" s="89"/>
      <c r="ONJ25" s="89"/>
      <c r="ONK25" s="89"/>
      <c r="ONL25" s="89"/>
      <c r="ONM25" s="89"/>
      <c r="ONN25" s="89"/>
      <c r="ONO25" s="89"/>
      <c r="ONP25" s="89"/>
      <c r="ONQ25" s="89"/>
      <c r="ONR25" s="89"/>
      <c r="ONS25" s="89"/>
      <c r="ONT25" s="89"/>
      <c r="ONU25" s="89"/>
      <c r="ONV25" s="89"/>
      <c r="ONW25" s="89"/>
      <c r="ONX25" s="89"/>
      <c r="ONY25" s="89"/>
      <c r="ONZ25" s="89"/>
      <c r="OOA25" s="89"/>
      <c r="OOB25" s="89"/>
      <c r="OOC25" s="89"/>
      <c r="OOD25" s="89"/>
      <c r="OOE25" s="89"/>
      <c r="OOF25" s="89"/>
      <c r="OOG25" s="89"/>
      <c r="OOH25" s="89"/>
      <c r="OOI25" s="89"/>
      <c r="OOL25" s="89"/>
      <c r="OOO25" s="89"/>
      <c r="OOR25" s="89"/>
      <c r="OOU25" s="89"/>
      <c r="OOX25" s="89"/>
      <c r="OPJ25" s="89"/>
      <c r="OPM25" s="89"/>
      <c r="OPP25" s="89"/>
      <c r="OPS25" s="89"/>
      <c r="OPY25" s="89"/>
      <c r="OQB25" s="89"/>
      <c r="OQH25" s="89"/>
      <c r="OQK25" s="89"/>
      <c r="OQN25" s="89"/>
      <c r="OQQ25" s="89"/>
      <c r="OQW25" s="89"/>
      <c r="OQZ25" s="89"/>
      <c r="ORF25" s="89"/>
      <c r="ORH25" s="89"/>
      <c r="ORI25" s="89"/>
      <c r="ORK25" s="89"/>
      <c r="ORN25" s="89"/>
      <c r="ORQ25" s="89"/>
      <c r="OSB25" s="89"/>
      <c r="OSD25" s="89"/>
      <c r="OSP25" s="89"/>
      <c r="OSS25" s="89"/>
      <c r="OTA25" s="89"/>
      <c r="OTU25" s="89"/>
      <c r="OTW25" s="89"/>
      <c r="OTX25" s="89"/>
      <c r="OTY25" s="89"/>
      <c r="OTZ25" s="89"/>
      <c r="OUA25" s="89"/>
      <c r="OUB25" s="89"/>
      <c r="OUT25" s="89"/>
      <c r="OUU25" s="89"/>
      <c r="OUX25" s="89"/>
      <c r="OVA25" s="89"/>
      <c r="OVC25" s="89"/>
      <c r="OVE25" s="89"/>
      <c r="OVH25" s="89"/>
      <c r="OVK25" s="89"/>
      <c r="OVN25" s="89"/>
      <c r="OVT25" s="89"/>
      <c r="OVW25" s="89"/>
      <c r="OVZ25" s="89"/>
      <c r="OWE25" s="89"/>
      <c r="OWS25" s="89"/>
      <c r="OWT25" s="89"/>
      <c r="OWU25" s="89"/>
      <c r="OWV25" s="89"/>
      <c r="OWW25" s="89"/>
      <c r="OWX25" s="89"/>
      <c r="OWY25" s="89"/>
      <c r="OWZ25" s="89"/>
      <c r="OXA25" s="89"/>
      <c r="OXB25" s="89"/>
      <c r="OXC25" s="89"/>
      <c r="OXD25" s="89"/>
      <c r="OXE25" s="89"/>
      <c r="OXF25" s="89"/>
      <c r="OXG25" s="89"/>
      <c r="OXH25" s="89"/>
      <c r="OXI25" s="89"/>
      <c r="OXJ25" s="89"/>
      <c r="OXK25" s="89"/>
      <c r="OXL25" s="89"/>
      <c r="OXM25" s="89"/>
      <c r="OXN25" s="89"/>
      <c r="OXO25" s="89"/>
      <c r="OXP25" s="89"/>
      <c r="OXQ25" s="89"/>
      <c r="OXR25" s="89"/>
      <c r="OXS25" s="89"/>
      <c r="OXT25" s="89"/>
      <c r="OXU25" s="89"/>
      <c r="OXV25" s="89"/>
      <c r="OXW25" s="89"/>
      <c r="OXX25" s="89"/>
      <c r="OXY25" s="89"/>
      <c r="OXZ25" s="89"/>
      <c r="OYA25" s="89"/>
      <c r="OYB25" s="89"/>
      <c r="OYC25" s="89"/>
      <c r="OYD25" s="89"/>
      <c r="OYE25" s="89"/>
      <c r="OYH25" s="89"/>
      <c r="OYK25" s="89"/>
      <c r="OYN25" s="89"/>
      <c r="OYQ25" s="89"/>
      <c r="OYT25" s="89"/>
      <c r="OZF25" s="89"/>
      <c r="OZI25" s="89"/>
      <c r="OZL25" s="89"/>
      <c r="OZO25" s="89"/>
      <c r="OZU25" s="89"/>
      <c r="OZX25" s="89"/>
      <c r="PAD25" s="89"/>
      <c r="PAG25" s="89"/>
      <c r="PAJ25" s="89"/>
      <c r="PAM25" s="89"/>
      <c r="PAS25" s="89"/>
      <c r="PAV25" s="89"/>
      <c r="PBB25" s="89"/>
      <c r="PBD25" s="89"/>
      <c r="PBE25" s="89"/>
      <c r="PBG25" s="89"/>
      <c r="PBJ25" s="89"/>
      <c r="PBM25" s="89"/>
      <c r="PBX25" s="89"/>
      <c r="PBZ25" s="89"/>
      <c r="PCL25" s="89"/>
      <c r="PCO25" s="89"/>
      <c r="PCW25" s="89"/>
      <c r="PDQ25" s="89"/>
      <c r="PDS25" s="89"/>
      <c r="PDT25" s="89"/>
      <c r="PDU25" s="89"/>
      <c r="PDV25" s="89"/>
      <c r="PDW25" s="89"/>
      <c r="PDX25" s="89"/>
      <c r="PEP25" s="89"/>
      <c r="PEQ25" s="89"/>
      <c r="PET25" s="89"/>
      <c r="PEW25" s="89"/>
      <c r="PEY25" s="89"/>
      <c r="PFA25" s="89"/>
      <c r="PFD25" s="89"/>
      <c r="PFG25" s="89"/>
      <c r="PFJ25" s="89"/>
      <c r="PFP25" s="89"/>
      <c r="PFS25" s="89"/>
      <c r="PFV25" s="89"/>
      <c r="PGA25" s="89"/>
      <c r="PGO25" s="89"/>
      <c r="PGP25" s="89"/>
      <c r="PGQ25" s="89"/>
      <c r="PGR25" s="89"/>
      <c r="PGS25" s="89"/>
      <c r="PGT25" s="89"/>
      <c r="PGU25" s="89"/>
      <c r="PGV25" s="89"/>
      <c r="PGW25" s="89"/>
      <c r="PGX25" s="89"/>
      <c r="PGY25" s="89"/>
      <c r="PGZ25" s="89"/>
      <c r="PHA25" s="89"/>
      <c r="PHB25" s="89"/>
      <c r="PHC25" s="89"/>
      <c r="PHD25" s="89"/>
      <c r="PHE25" s="89"/>
      <c r="PHF25" s="89"/>
      <c r="PHG25" s="89"/>
      <c r="PHH25" s="89"/>
      <c r="PHI25" s="89"/>
      <c r="PHJ25" s="89"/>
      <c r="PHK25" s="89"/>
      <c r="PHL25" s="89"/>
      <c r="PHM25" s="89"/>
      <c r="PHN25" s="89"/>
      <c r="PHO25" s="89"/>
      <c r="PHP25" s="89"/>
      <c r="PHQ25" s="89"/>
      <c r="PHR25" s="89"/>
      <c r="PHS25" s="89"/>
      <c r="PHT25" s="89"/>
      <c r="PHU25" s="89"/>
      <c r="PHV25" s="89"/>
      <c r="PHW25" s="89"/>
      <c r="PHX25" s="89"/>
      <c r="PHY25" s="89"/>
      <c r="PHZ25" s="89"/>
      <c r="PIA25" s="89"/>
      <c r="PID25" s="89"/>
      <c r="PIG25" s="89"/>
      <c r="PIJ25" s="89"/>
      <c r="PIM25" s="89"/>
      <c r="PIP25" s="89"/>
      <c r="PJB25" s="89"/>
      <c r="PJE25" s="89"/>
      <c r="PJH25" s="89"/>
      <c r="PJK25" s="89"/>
      <c r="PJQ25" s="89"/>
      <c r="PJT25" s="89"/>
      <c r="PJZ25" s="89"/>
      <c r="PKC25" s="89"/>
      <c r="PKF25" s="89"/>
      <c r="PKI25" s="89"/>
      <c r="PKO25" s="89"/>
      <c r="PKR25" s="89"/>
      <c r="PKX25" s="89"/>
      <c r="PKZ25" s="89"/>
      <c r="PLA25" s="89"/>
      <c r="PLC25" s="89"/>
      <c r="PLF25" s="89"/>
      <c r="PLI25" s="89"/>
      <c r="PLT25" s="89"/>
      <c r="PLV25" s="89"/>
      <c r="PMH25" s="89"/>
      <c r="PMK25" s="89"/>
      <c r="PMS25" s="89"/>
      <c r="PNM25" s="89"/>
      <c r="PNO25" s="89"/>
      <c r="PNP25" s="89"/>
      <c r="PNQ25" s="89"/>
      <c r="PNR25" s="89"/>
      <c r="PNS25" s="89"/>
      <c r="PNT25" s="89"/>
      <c r="POL25" s="89"/>
      <c r="POM25" s="89"/>
      <c r="POP25" s="89"/>
      <c r="POS25" s="89"/>
      <c r="POU25" s="89"/>
      <c r="POW25" s="89"/>
      <c r="POZ25" s="89"/>
      <c r="PPC25" s="89"/>
      <c r="PPF25" s="89"/>
      <c r="PPL25" s="89"/>
      <c r="PPO25" s="89"/>
      <c r="PPR25" s="89"/>
      <c r="PPW25" s="89"/>
      <c r="PQK25" s="89"/>
      <c r="PQL25" s="89"/>
      <c r="PQM25" s="89"/>
      <c r="PQN25" s="89"/>
      <c r="PQO25" s="89"/>
      <c r="PQP25" s="89"/>
      <c r="PQQ25" s="89"/>
      <c r="PQR25" s="89"/>
      <c r="PQS25" s="89"/>
      <c r="PQT25" s="89"/>
      <c r="PQU25" s="89"/>
      <c r="PQV25" s="89"/>
      <c r="PQW25" s="89"/>
      <c r="PQX25" s="89"/>
      <c r="PQY25" s="89"/>
      <c r="PQZ25" s="89"/>
      <c r="PRA25" s="89"/>
      <c r="PRB25" s="89"/>
      <c r="PRC25" s="89"/>
      <c r="PRD25" s="89"/>
      <c r="PRE25" s="89"/>
      <c r="PRF25" s="89"/>
      <c r="PRG25" s="89"/>
      <c r="PRH25" s="89"/>
      <c r="PRI25" s="89"/>
      <c r="PRJ25" s="89"/>
      <c r="PRK25" s="89"/>
      <c r="PRL25" s="89"/>
      <c r="PRM25" s="89"/>
      <c r="PRN25" s="89"/>
      <c r="PRO25" s="89"/>
      <c r="PRP25" s="89"/>
      <c r="PRQ25" s="89"/>
      <c r="PRR25" s="89"/>
      <c r="PRS25" s="89"/>
      <c r="PRT25" s="89"/>
      <c r="PRU25" s="89"/>
      <c r="PRV25" s="89"/>
      <c r="PRW25" s="89"/>
      <c r="PRZ25" s="89"/>
      <c r="PSC25" s="89"/>
      <c r="PSF25" s="89"/>
      <c r="PSI25" s="89"/>
      <c r="PSL25" s="89"/>
      <c r="PSX25" s="89"/>
      <c r="PTA25" s="89"/>
      <c r="PTD25" s="89"/>
      <c r="PTG25" s="89"/>
      <c r="PTM25" s="89"/>
      <c r="PTP25" s="89"/>
      <c r="PTV25" s="89"/>
      <c r="PTY25" s="89"/>
      <c r="PUB25" s="89"/>
      <c r="PUE25" s="89"/>
      <c r="PUK25" s="89"/>
      <c r="PUN25" s="89"/>
      <c r="PUT25" s="89"/>
      <c r="PUV25" s="89"/>
      <c r="PUW25" s="89"/>
      <c r="PUY25" s="89"/>
      <c r="PVB25" s="89"/>
      <c r="PVE25" s="89"/>
      <c r="PVP25" s="89"/>
      <c r="PVR25" s="89"/>
      <c r="PWD25" s="89"/>
      <c r="PWG25" s="89"/>
      <c r="PWO25" s="89"/>
      <c r="PXI25" s="89"/>
      <c r="PXK25" s="89"/>
      <c r="PXL25" s="89"/>
      <c r="PXM25" s="89"/>
      <c r="PXN25" s="89"/>
      <c r="PXO25" s="89"/>
      <c r="PXP25" s="89"/>
      <c r="PYH25" s="89"/>
      <c r="PYI25" s="89"/>
      <c r="PYL25" s="89"/>
      <c r="PYO25" s="89"/>
      <c r="PYQ25" s="89"/>
      <c r="PYS25" s="89"/>
      <c r="PYV25" s="89"/>
      <c r="PYY25" s="89"/>
      <c r="PZB25" s="89"/>
      <c r="PZH25" s="89"/>
      <c r="PZK25" s="89"/>
      <c r="PZN25" s="89"/>
      <c r="PZS25" s="89"/>
      <c r="QAG25" s="89"/>
      <c r="QAH25" s="89"/>
      <c r="QAI25" s="89"/>
      <c r="QAJ25" s="89"/>
      <c r="QAK25" s="89"/>
      <c r="QAL25" s="89"/>
      <c r="QAM25" s="89"/>
      <c r="QAN25" s="89"/>
      <c r="QAO25" s="89"/>
      <c r="QAP25" s="89"/>
      <c r="QAQ25" s="89"/>
      <c r="QAR25" s="89"/>
      <c r="QAS25" s="89"/>
      <c r="QAT25" s="89"/>
      <c r="QAU25" s="89"/>
      <c r="QAV25" s="89"/>
      <c r="QAW25" s="89"/>
      <c r="QAX25" s="89"/>
      <c r="QAY25" s="89"/>
      <c r="QAZ25" s="89"/>
      <c r="QBA25" s="89"/>
      <c r="QBB25" s="89"/>
      <c r="QBC25" s="89"/>
      <c r="QBD25" s="89"/>
      <c r="QBE25" s="89"/>
      <c r="QBF25" s="89"/>
      <c r="QBG25" s="89"/>
      <c r="QBH25" s="89"/>
      <c r="QBI25" s="89"/>
      <c r="QBJ25" s="89"/>
      <c r="QBK25" s="89"/>
      <c r="QBL25" s="89"/>
      <c r="QBM25" s="89"/>
      <c r="QBN25" s="89"/>
      <c r="QBO25" s="89"/>
      <c r="QBP25" s="89"/>
      <c r="QBQ25" s="89"/>
      <c r="QBR25" s="89"/>
      <c r="QBS25" s="89"/>
      <c r="QBV25" s="89"/>
      <c r="QBY25" s="89"/>
      <c r="QCB25" s="89"/>
      <c r="QCE25" s="89"/>
      <c r="QCH25" s="89"/>
      <c r="QCT25" s="89"/>
      <c r="QCW25" s="89"/>
      <c r="QCZ25" s="89"/>
      <c r="QDC25" s="89"/>
      <c r="QDI25" s="89"/>
      <c r="QDL25" s="89"/>
      <c r="QDR25" s="89"/>
      <c r="QDU25" s="89"/>
      <c r="QDX25" s="89"/>
      <c r="QEA25" s="89"/>
      <c r="QEG25" s="89"/>
      <c r="QEJ25" s="89"/>
      <c r="QEP25" s="89"/>
      <c r="QER25" s="89"/>
      <c r="QES25" s="89"/>
      <c r="QEU25" s="89"/>
      <c r="QEX25" s="89"/>
      <c r="QFA25" s="89"/>
      <c r="QFL25" s="89"/>
      <c r="QFN25" s="89"/>
      <c r="QFZ25" s="89"/>
      <c r="QGC25" s="89"/>
      <c r="QGK25" s="89"/>
      <c r="QHE25" s="89"/>
      <c r="QHG25" s="89"/>
      <c r="QHH25" s="89"/>
      <c r="QHI25" s="89"/>
      <c r="QHJ25" s="89"/>
      <c r="QHK25" s="89"/>
      <c r="QHL25" s="89"/>
      <c r="QID25" s="89"/>
      <c r="QIE25" s="89"/>
      <c r="QIH25" s="89"/>
      <c r="QIK25" s="89"/>
      <c r="QIM25" s="89"/>
      <c r="QIO25" s="89"/>
      <c r="QIR25" s="89"/>
      <c r="QIU25" s="89"/>
      <c r="QIX25" s="89"/>
      <c r="QJD25" s="89"/>
      <c r="QJG25" s="89"/>
      <c r="QJJ25" s="89"/>
      <c r="QJO25" s="89"/>
      <c r="QKC25" s="89"/>
      <c r="QKD25" s="89"/>
      <c r="QKE25" s="89"/>
      <c r="QKF25" s="89"/>
      <c r="QKG25" s="89"/>
      <c r="QKH25" s="89"/>
      <c r="QKI25" s="89"/>
      <c r="QKJ25" s="89"/>
      <c r="QKK25" s="89"/>
      <c r="QKL25" s="89"/>
      <c r="QKM25" s="89"/>
      <c r="QKN25" s="89"/>
      <c r="QKO25" s="89"/>
      <c r="QKP25" s="89"/>
      <c r="QKQ25" s="89"/>
      <c r="QKR25" s="89"/>
      <c r="QKS25" s="89"/>
      <c r="QKT25" s="89"/>
      <c r="QKU25" s="89"/>
      <c r="QKV25" s="89"/>
      <c r="QKW25" s="89"/>
      <c r="QKX25" s="89"/>
      <c r="QKY25" s="89"/>
      <c r="QKZ25" s="89"/>
      <c r="QLA25" s="89"/>
      <c r="QLB25" s="89"/>
      <c r="QLC25" s="89"/>
      <c r="QLD25" s="89"/>
      <c r="QLE25" s="89"/>
      <c r="QLF25" s="89"/>
      <c r="QLG25" s="89"/>
      <c r="QLH25" s="89"/>
      <c r="QLI25" s="89"/>
      <c r="QLJ25" s="89"/>
      <c r="QLK25" s="89"/>
      <c r="QLL25" s="89"/>
      <c r="QLM25" s="89"/>
      <c r="QLN25" s="89"/>
      <c r="QLO25" s="89"/>
      <c r="QLR25" s="89"/>
      <c r="QLU25" s="89"/>
      <c r="QLX25" s="89"/>
      <c r="QMA25" s="89"/>
      <c r="QMD25" s="89"/>
      <c r="QMP25" s="89"/>
      <c r="QMS25" s="89"/>
      <c r="QMV25" s="89"/>
      <c r="QMY25" s="89"/>
      <c r="QNE25" s="89"/>
      <c r="QNH25" s="89"/>
      <c r="QNN25" s="89"/>
      <c r="QNQ25" s="89"/>
      <c r="QNT25" s="89"/>
      <c r="QNW25" s="89"/>
      <c r="QOC25" s="89"/>
      <c r="QOF25" s="89"/>
      <c r="QOL25" s="89"/>
      <c r="QON25" s="89"/>
      <c r="QOO25" s="89"/>
      <c r="QOQ25" s="89"/>
      <c r="QOT25" s="89"/>
      <c r="QOW25" s="89"/>
      <c r="QPH25" s="89"/>
      <c r="QPJ25" s="89"/>
      <c r="QPV25" s="89"/>
      <c r="QPY25" s="89"/>
      <c r="QQG25" s="89"/>
      <c r="QRA25" s="89"/>
      <c r="QRC25" s="89"/>
      <c r="QRD25" s="89"/>
      <c r="QRE25" s="89"/>
      <c r="QRF25" s="89"/>
      <c r="QRG25" s="89"/>
      <c r="QRH25" s="89"/>
      <c r="QRZ25" s="89"/>
      <c r="QSA25" s="89"/>
      <c r="QSD25" s="89"/>
      <c r="QSG25" s="89"/>
      <c r="QSI25" s="89"/>
      <c r="QSK25" s="89"/>
      <c r="QSN25" s="89"/>
      <c r="QSQ25" s="89"/>
      <c r="QST25" s="89"/>
      <c r="QSZ25" s="89"/>
      <c r="QTC25" s="89"/>
      <c r="QTF25" s="89"/>
      <c r="QTK25" s="89"/>
      <c r="QTY25" s="89"/>
      <c r="QTZ25" s="89"/>
      <c r="QUA25" s="89"/>
      <c r="QUB25" s="89"/>
      <c r="QUC25" s="89"/>
      <c r="QUD25" s="89"/>
      <c r="QUE25" s="89"/>
      <c r="QUF25" s="89"/>
      <c r="QUG25" s="89"/>
      <c r="QUH25" s="89"/>
      <c r="QUI25" s="89"/>
      <c r="QUJ25" s="89"/>
      <c r="QUK25" s="89"/>
      <c r="QUL25" s="89"/>
      <c r="QUM25" s="89"/>
      <c r="QUN25" s="89"/>
      <c r="QUO25" s="89"/>
      <c r="QUP25" s="89"/>
      <c r="QUQ25" s="89"/>
      <c r="QUR25" s="89"/>
      <c r="QUS25" s="89"/>
      <c r="QUT25" s="89"/>
      <c r="QUU25" s="89"/>
      <c r="QUV25" s="89"/>
      <c r="QUW25" s="89"/>
      <c r="QUX25" s="89"/>
      <c r="QUY25" s="89"/>
      <c r="QUZ25" s="89"/>
      <c r="QVA25" s="89"/>
      <c r="QVB25" s="89"/>
      <c r="QVC25" s="89"/>
      <c r="QVD25" s="89"/>
      <c r="QVE25" s="89"/>
      <c r="QVF25" s="89"/>
      <c r="QVG25" s="89"/>
      <c r="QVH25" s="89"/>
      <c r="QVI25" s="89"/>
      <c r="QVJ25" s="89"/>
      <c r="QVK25" s="89"/>
      <c r="QVN25" s="89"/>
      <c r="QVQ25" s="89"/>
      <c r="QVT25" s="89"/>
      <c r="QVW25" s="89"/>
      <c r="QVZ25" s="89"/>
      <c r="QWL25" s="89"/>
      <c r="QWO25" s="89"/>
      <c r="QWR25" s="89"/>
      <c r="QWU25" s="89"/>
      <c r="QXA25" s="89"/>
      <c r="QXD25" s="89"/>
      <c r="QXJ25" s="89"/>
      <c r="QXM25" s="89"/>
      <c r="QXP25" s="89"/>
      <c r="QXS25" s="89"/>
      <c r="QXY25" s="89"/>
      <c r="QYB25" s="89"/>
      <c r="QYH25" s="89"/>
      <c r="QYJ25" s="89"/>
      <c r="QYK25" s="89"/>
      <c r="QYM25" s="89"/>
      <c r="QYP25" s="89"/>
      <c r="QYS25" s="89"/>
      <c r="QZD25" s="89"/>
      <c r="QZF25" s="89"/>
      <c r="QZR25" s="89"/>
      <c r="QZU25" s="89"/>
      <c r="RAC25" s="89"/>
      <c r="RAW25" s="89"/>
      <c r="RAY25" s="89"/>
      <c r="RAZ25" s="89"/>
      <c r="RBA25" s="89"/>
      <c r="RBB25" s="89"/>
      <c r="RBC25" s="89"/>
      <c r="RBD25" s="89"/>
      <c r="RBV25" s="89"/>
      <c r="RBW25" s="89"/>
      <c r="RBZ25" s="89"/>
      <c r="RCC25" s="89"/>
      <c r="RCE25" s="89"/>
      <c r="RCG25" s="89"/>
      <c r="RCJ25" s="89"/>
      <c r="RCM25" s="89"/>
      <c r="RCP25" s="89"/>
      <c r="RCV25" s="89"/>
      <c r="RCY25" s="89"/>
      <c r="RDB25" s="89"/>
      <c r="RDG25" s="89"/>
      <c r="RDU25" s="89"/>
      <c r="RDV25" s="89"/>
      <c r="RDW25" s="89"/>
      <c r="RDX25" s="89"/>
      <c r="RDY25" s="89"/>
      <c r="RDZ25" s="89"/>
      <c r="REA25" s="89"/>
      <c r="REB25" s="89"/>
      <c r="REC25" s="89"/>
      <c r="RED25" s="89"/>
      <c r="REE25" s="89"/>
      <c r="REF25" s="89"/>
      <c r="REG25" s="89"/>
      <c r="REH25" s="89"/>
      <c r="REI25" s="89"/>
      <c r="REJ25" s="89"/>
      <c r="REK25" s="89"/>
      <c r="REL25" s="89"/>
      <c r="REM25" s="89"/>
      <c r="REN25" s="89"/>
      <c r="REO25" s="89"/>
      <c r="REP25" s="89"/>
      <c r="REQ25" s="89"/>
      <c r="RER25" s="89"/>
      <c r="RES25" s="89"/>
      <c r="RET25" s="89"/>
      <c r="REU25" s="89"/>
      <c r="REV25" s="89"/>
      <c r="REW25" s="89"/>
      <c r="REX25" s="89"/>
      <c r="REY25" s="89"/>
      <c r="REZ25" s="89"/>
      <c r="RFA25" s="89"/>
      <c r="RFB25" s="89"/>
      <c r="RFC25" s="89"/>
      <c r="RFD25" s="89"/>
      <c r="RFE25" s="89"/>
      <c r="RFF25" s="89"/>
      <c r="RFG25" s="89"/>
      <c r="RFJ25" s="89"/>
      <c r="RFM25" s="89"/>
      <c r="RFP25" s="89"/>
      <c r="RFS25" s="89"/>
      <c r="RFV25" s="89"/>
      <c r="RGH25" s="89"/>
      <c r="RGK25" s="89"/>
      <c r="RGN25" s="89"/>
      <c r="RGQ25" s="89"/>
      <c r="RGW25" s="89"/>
      <c r="RGZ25" s="89"/>
      <c r="RHF25" s="89"/>
      <c r="RHI25" s="89"/>
      <c r="RHL25" s="89"/>
      <c r="RHO25" s="89"/>
      <c r="RHU25" s="89"/>
      <c r="RHX25" s="89"/>
      <c r="RID25" s="89"/>
      <c r="RIF25" s="89"/>
      <c r="RIG25" s="89"/>
      <c r="RII25" s="89"/>
      <c r="RIL25" s="89"/>
      <c r="RIO25" s="89"/>
      <c r="RIZ25" s="89"/>
      <c r="RJB25" s="89"/>
      <c r="RJN25" s="89"/>
      <c r="RJQ25" s="89"/>
      <c r="RJY25" s="89"/>
      <c r="RKS25" s="89"/>
      <c r="RKU25" s="89"/>
      <c r="RKV25" s="89"/>
      <c r="RKW25" s="89"/>
      <c r="RKX25" s="89"/>
      <c r="RKY25" s="89"/>
      <c r="RKZ25" s="89"/>
      <c r="RLR25" s="89"/>
      <c r="RLS25" s="89"/>
      <c r="RLV25" s="89"/>
      <c r="RLY25" s="89"/>
      <c r="RMA25" s="89"/>
      <c r="RMC25" s="89"/>
      <c r="RMF25" s="89"/>
      <c r="RMI25" s="89"/>
      <c r="RML25" s="89"/>
      <c r="RMR25" s="89"/>
      <c r="RMU25" s="89"/>
      <c r="RMX25" s="89"/>
      <c r="RNC25" s="89"/>
      <c r="RNQ25" s="89"/>
      <c r="RNR25" s="89"/>
      <c r="RNS25" s="89"/>
      <c r="RNT25" s="89"/>
      <c r="RNU25" s="89"/>
      <c r="RNV25" s="89"/>
      <c r="RNW25" s="89"/>
      <c r="RNX25" s="89"/>
      <c r="RNY25" s="89"/>
      <c r="RNZ25" s="89"/>
      <c r="ROA25" s="89"/>
      <c r="ROB25" s="89"/>
      <c r="ROC25" s="89"/>
      <c r="ROD25" s="89"/>
      <c r="ROE25" s="89"/>
      <c r="ROF25" s="89"/>
      <c r="ROG25" s="89"/>
      <c r="ROH25" s="89"/>
      <c r="ROI25" s="89"/>
      <c r="ROJ25" s="89"/>
      <c r="ROK25" s="89"/>
      <c r="ROL25" s="89"/>
      <c r="ROM25" s="89"/>
      <c r="RON25" s="89"/>
      <c r="ROO25" s="89"/>
      <c r="ROP25" s="89"/>
      <c r="ROQ25" s="89"/>
      <c r="ROR25" s="89"/>
      <c r="ROS25" s="89"/>
      <c r="ROT25" s="89"/>
      <c r="ROU25" s="89"/>
      <c r="ROV25" s="89"/>
      <c r="ROW25" s="89"/>
      <c r="ROX25" s="89"/>
      <c r="ROY25" s="89"/>
      <c r="ROZ25" s="89"/>
      <c r="RPA25" s="89"/>
      <c r="RPB25" s="89"/>
      <c r="RPC25" s="89"/>
      <c r="RPF25" s="89"/>
      <c r="RPI25" s="89"/>
      <c r="RPL25" s="89"/>
      <c r="RPO25" s="89"/>
      <c r="RPR25" s="89"/>
      <c r="RQD25" s="89"/>
      <c r="RQG25" s="89"/>
      <c r="RQJ25" s="89"/>
      <c r="RQM25" s="89"/>
      <c r="RQS25" s="89"/>
      <c r="RQV25" s="89"/>
      <c r="RRB25" s="89"/>
      <c r="RRE25" s="89"/>
      <c r="RRH25" s="89"/>
      <c r="RRK25" s="89"/>
      <c r="RRQ25" s="89"/>
      <c r="RRT25" s="89"/>
      <c r="RRZ25" s="89"/>
      <c r="RSB25" s="89"/>
      <c r="RSC25" s="89"/>
      <c r="RSE25" s="89"/>
      <c r="RSH25" s="89"/>
      <c r="RSK25" s="89"/>
      <c r="RSV25" s="89"/>
      <c r="RSX25" s="89"/>
      <c r="RTJ25" s="89"/>
      <c r="RTM25" s="89"/>
      <c r="RTU25" s="89"/>
      <c r="RUO25" s="89"/>
      <c r="RUQ25" s="89"/>
      <c r="RUR25" s="89"/>
      <c r="RUS25" s="89"/>
      <c r="RUT25" s="89"/>
      <c r="RUU25" s="89"/>
      <c r="RUV25" s="89"/>
      <c r="RVN25" s="89"/>
      <c r="RVO25" s="89"/>
      <c r="RVR25" s="89"/>
      <c r="RVU25" s="89"/>
      <c r="RVW25" s="89"/>
      <c r="RVY25" s="89"/>
      <c r="RWB25" s="89"/>
      <c r="RWE25" s="89"/>
      <c r="RWH25" s="89"/>
      <c r="RWN25" s="89"/>
      <c r="RWQ25" s="89"/>
      <c r="RWT25" s="89"/>
      <c r="RWY25" s="89"/>
      <c r="RXM25" s="89"/>
      <c r="RXN25" s="89"/>
      <c r="RXO25" s="89"/>
      <c r="RXP25" s="89"/>
      <c r="RXQ25" s="89"/>
      <c r="RXR25" s="89"/>
      <c r="RXS25" s="89"/>
      <c r="RXT25" s="89"/>
      <c r="RXU25" s="89"/>
      <c r="RXV25" s="89"/>
      <c r="RXW25" s="89"/>
      <c r="RXX25" s="89"/>
      <c r="RXY25" s="89"/>
      <c r="RXZ25" s="89"/>
      <c r="RYA25" s="89"/>
      <c r="RYB25" s="89"/>
      <c r="RYC25" s="89"/>
      <c r="RYD25" s="89"/>
      <c r="RYE25" s="89"/>
      <c r="RYF25" s="89"/>
      <c r="RYG25" s="89"/>
      <c r="RYH25" s="89"/>
      <c r="RYI25" s="89"/>
      <c r="RYJ25" s="89"/>
      <c r="RYK25" s="89"/>
      <c r="RYL25" s="89"/>
      <c r="RYM25" s="89"/>
      <c r="RYN25" s="89"/>
      <c r="RYO25" s="89"/>
      <c r="RYP25" s="89"/>
      <c r="RYQ25" s="89"/>
      <c r="RYR25" s="89"/>
      <c r="RYS25" s="89"/>
      <c r="RYT25" s="89"/>
      <c r="RYU25" s="89"/>
      <c r="RYV25" s="89"/>
      <c r="RYW25" s="89"/>
      <c r="RYX25" s="89"/>
      <c r="RYY25" s="89"/>
      <c r="RZB25" s="89"/>
      <c r="RZE25" s="89"/>
      <c r="RZH25" s="89"/>
      <c r="RZK25" s="89"/>
      <c r="RZN25" s="89"/>
      <c r="RZZ25" s="89"/>
      <c r="SAC25" s="89"/>
      <c r="SAF25" s="89"/>
      <c r="SAI25" s="89"/>
      <c r="SAO25" s="89"/>
      <c r="SAR25" s="89"/>
      <c r="SAX25" s="89"/>
      <c r="SBA25" s="89"/>
      <c r="SBD25" s="89"/>
      <c r="SBG25" s="89"/>
      <c r="SBM25" s="89"/>
      <c r="SBP25" s="89"/>
      <c r="SBV25" s="89"/>
      <c r="SBX25" s="89"/>
      <c r="SBY25" s="89"/>
      <c r="SCA25" s="89"/>
      <c r="SCD25" s="89"/>
      <c r="SCG25" s="89"/>
      <c r="SCR25" s="89"/>
      <c r="SCT25" s="89"/>
      <c r="SDF25" s="89"/>
      <c r="SDI25" s="89"/>
      <c r="SDQ25" s="89"/>
      <c r="SEK25" s="89"/>
      <c r="SEM25" s="89"/>
      <c r="SEN25" s="89"/>
      <c r="SEO25" s="89"/>
      <c r="SEP25" s="89"/>
      <c r="SEQ25" s="89"/>
      <c r="SER25" s="89"/>
      <c r="SFJ25" s="89"/>
      <c r="SFK25" s="89"/>
      <c r="SFN25" s="89"/>
      <c r="SFQ25" s="89"/>
      <c r="SFS25" s="89"/>
      <c r="SFU25" s="89"/>
      <c r="SFX25" s="89"/>
      <c r="SGA25" s="89"/>
      <c r="SGD25" s="89"/>
      <c r="SGJ25" s="89"/>
      <c r="SGM25" s="89"/>
      <c r="SGP25" s="89"/>
      <c r="SGU25" s="89"/>
      <c r="SHI25" s="89"/>
      <c r="SHJ25" s="89"/>
      <c r="SHK25" s="89"/>
      <c r="SHL25" s="89"/>
      <c r="SHM25" s="89"/>
      <c r="SHN25" s="89"/>
      <c r="SHO25" s="89"/>
      <c r="SHP25" s="89"/>
      <c r="SHQ25" s="89"/>
      <c r="SHR25" s="89"/>
      <c r="SHS25" s="89"/>
      <c r="SHT25" s="89"/>
      <c r="SHU25" s="89"/>
      <c r="SHV25" s="89"/>
      <c r="SHW25" s="89"/>
      <c r="SHX25" s="89"/>
      <c r="SHY25" s="89"/>
      <c r="SHZ25" s="89"/>
      <c r="SIA25" s="89"/>
      <c r="SIB25" s="89"/>
      <c r="SIC25" s="89"/>
      <c r="SID25" s="89"/>
      <c r="SIE25" s="89"/>
      <c r="SIF25" s="89"/>
      <c r="SIG25" s="89"/>
      <c r="SIH25" s="89"/>
      <c r="SII25" s="89"/>
      <c r="SIJ25" s="89"/>
      <c r="SIK25" s="89"/>
      <c r="SIL25" s="89"/>
      <c r="SIM25" s="89"/>
      <c r="SIN25" s="89"/>
      <c r="SIO25" s="89"/>
      <c r="SIP25" s="89"/>
      <c r="SIQ25" s="89"/>
      <c r="SIR25" s="89"/>
      <c r="SIS25" s="89"/>
      <c r="SIT25" s="89"/>
      <c r="SIU25" s="89"/>
      <c r="SIX25" s="89"/>
      <c r="SJA25" s="89"/>
      <c r="SJD25" s="89"/>
      <c r="SJG25" s="89"/>
      <c r="SJJ25" s="89"/>
      <c r="SJV25" s="89"/>
      <c r="SJY25" s="89"/>
      <c r="SKB25" s="89"/>
      <c r="SKE25" s="89"/>
      <c r="SKK25" s="89"/>
      <c r="SKN25" s="89"/>
      <c r="SKT25" s="89"/>
      <c r="SKW25" s="89"/>
      <c r="SKZ25" s="89"/>
      <c r="SLC25" s="89"/>
      <c r="SLI25" s="89"/>
      <c r="SLL25" s="89"/>
      <c r="SLR25" s="89"/>
      <c r="SLT25" s="89"/>
      <c r="SLU25" s="89"/>
      <c r="SLW25" s="89"/>
      <c r="SLZ25" s="89"/>
      <c r="SMC25" s="89"/>
      <c r="SMN25" s="89"/>
      <c r="SMP25" s="89"/>
      <c r="SNB25" s="89"/>
      <c r="SNE25" s="89"/>
      <c r="SNM25" s="89"/>
      <c r="SOG25" s="89"/>
      <c r="SOI25" s="89"/>
      <c r="SOJ25" s="89"/>
      <c r="SOK25" s="89"/>
      <c r="SOL25" s="89"/>
      <c r="SOM25" s="89"/>
      <c r="SON25" s="89"/>
      <c r="SPF25" s="89"/>
      <c r="SPG25" s="89"/>
      <c r="SPJ25" s="89"/>
      <c r="SPM25" s="89"/>
      <c r="SPO25" s="89"/>
      <c r="SPQ25" s="89"/>
      <c r="SPT25" s="89"/>
      <c r="SPW25" s="89"/>
      <c r="SPZ25" s="89"/>
      <c r="SQF25" s="89"/>
      <c r="SQI25" s="89"/>
      <c r="SQL25" s="89"/>
      <c r="SQQ25" s="89"/>
      <c r="SRE25" s="89"/>
      <c r="SRF25" s="89"/>
      <c r="SRG25" s="89"/>
      <c r="SRH25" s="89"/>
      <c r="SRI25" s="89"/>
      <c r="SRJ25" s="89"/>
      <c r="SRK25" s="89"/>
      <c r="SRL25" s="89"/>
      <c r="SRM25" s="89"/>
      <c r="SRN25" s="89"/>
      <c r="SRO25" s="89"/>
      <c r="SRP25" s="89"/>
      <c r="SRQ25" s="89"/>
      <c r="SRR25" s="89"/>
      <c r="SRS25" s="89"/>
      <c r="SRT25" s="89"/>
      <c r="SRU25" s="89"/>
      <c r="SRV25" s="89"/>
      <c r="SRW25" s="89"/>
      <c r="SRX25" s="89"/>
      <c r="SRY25" s="89"/>
      <c r="SRZ25" s="89"/>
      <c r="SSA25" s="89"/>
      <c r="SSB25" s="89"/>
      <c r="SSC25" s="89"/>
      <c r="SSD25" s="89"/>
      <c r="SSE25" s="89"/>
      <c r="SSF25" s="89"/>
      <c r="SSG25" s="89"/>
      <c r="SSH25" s="89"/>
      <c r="SSI25" s="89"/>
      <c r="SSJ25" s="89"/>
      <c r="SSK25" s="89"/>
      <c r="SSL25" s="89"/>
      <c r="SSM25" s="89"/>
      <c r="SSN25" s="89"/>
      <c r="SSO25" s="89"/>
      <c r="SSP25" s="89"/>
      <c r="SSQ25" s="89"/>
      <c r="SST25" s="89"/>
      <c r="SSW25" s="89"/>
      <c r="SSZ25" s="89"/>
      <c r="STC25" s="89"/>
      <c r="STF25" s="89"/>
      <c r="STR25" s="89"/>
      <c r="STU25" s="89"/>
      <c r="STX25" s="89"/>
      <c r="SUA25" s="89"/>
      <c r="SUG25" s="89"/>
      <c r="SUJ25" s="89"/>
      <c r="SUP25" s="89"/>
      <c r="SUS25" s="89"/>
      <c r="SUV25" s="89"/>
      <c r="SUY25" s="89"/>
      <c r="SVE25" s="89"/>
      <c r="SVH25" s="89"/>
      <c r="SVN25" s="89"/>
      <c r="SVP25" s="89"/>
      <c r="SVQ25" s="89"/>
      <c r="SVS25" s="89"/>
      <c r="SVV25" s="89"/>
      <c r="SVY25" s="89"/>
      <c r="SWJ25" s="89"/>
      <c r="SWL25" s="89"/>
      <c r="SWX25" s="89"/>
      <c r="SXA25" s="89"/>
      <c r="SXI25" s="89"/>
      <c r="SYC25" s="89"/>
      <c r="SYE25" s="89"/>
      <c r="SYF25" s="89"/>
      <c r="SYG25" s="89"/>
      <c r="SYH25" s="89"/>
      <c r="SYI25" s="89"/>
      <c r="SYJ25" s="89"/>
      <c r="SZB25" s="89"/>
      <c r="SZC25" s="89"/>
      <c r="SZF25" s="89"/>
      <c r="SZI25" s="89"/>
      <c r="SZK25" s="89"/>
      <c r="SZM25" s="89"/>
      <c r="SZP25" s="89"/>
      <c r="SZS25" s="89"/>
      <c r="SZV25" s="89"/>
      <c r="TAB25" s="89"/>
      <c r="TAE25" s="89"/>
      <c r="TAH25" s="89"/>
      <c r="TAM25" s="89"/>
      <c r="TBA25" s="89"/>
      <c r="TBB25" s="89"/>
      <c r="TBC25" s="89"/>
      <c r="TBD25" s="89"/>
      <c r="TBE25" s="89"/>
      <c r="TBF25" s="89"/>
      <c r="TBG25" s="89"/>
      <c r="TBH25" s="89"/>
      <c r="TBI25" s="89"/>
      <c r="TBJ25" s="89"/>
      <c r="TBK25" s="89"/>
      <c r="TBL25" s="89"/>
      <c r="TBM25" s="89"/>
      <c r="TBN25" s="89"/>
      <c r="TBO25" s="89"/>
      <c r="TBP25" s="89"/>
      <c r="TBQ25" s="89"/>
      <c r="TBR25" s="89"/>
      <c r="TBS25" s="89"/>
      <c r="TBT25" s="89"/>
      <c r="TBU25" s="89"/>
      <c r="TBV25" s="89"/>
      <c r="TBW25" s="89"/>
      <c r="TBX25" s="89"/>
      <c r="TBY25" s="89"/>
      <c r="TBZ25" s="89"/>
      <c r="TCA25" s="89"/>
      <c r="TCB25" s="89"/>
      <c r="TCC25" s="89"/>
      <c r="TCD25" s="89"/>
      <c r="TCE25" s="89"/>
      <c r="TCF25" s="89"/>
      <c r="TCG25" s="89"/>
      <c r="TCH25" s="89"/>
      <c r="TCI25" s="89"/>
      <c r="TCJ25" s="89"/>
      <c r="TCK25" s="89"/>
      <c r="TCL25" s="89"/>
      <c r="TCM25" s="89"/>
      <c r="TCP25" s="89"/>
      <c r="TCS25" s="89"/>
      <c r="TCV25" s="89"/>
      <c r="TCY25" s="89"/>
      <c r="TDB25" s="89"/>
      <c r="TDN25" s="89"/>
      <c r="TDQ25" s="89"/>
      <c r="TDT25" s="89"/>
      <c r="TDW25" s="89"/>
      <c r="TEC25" s="89"/>
      <c r="TEF25" s="89"/>
      <c r="TEL25" s="89"/>
      <c r="TEO25" s="89"/>
      <c r="TER25" s="89"/>
      <c r="TEU25" s="89"/>
      <c r="TFA25" s="89"/>
      <c r="TFD25" s="89"/>
      <c r="TFJ25" s="89"/>
      <c r="TFL25" s="89"/>
      <c r="TFM25" s="89"/>
      <c r="TFO25" s="89"/>
      <c r="TFR25" s="89"/>
      <c r="TFU25" s="89"/>
      <c r="TGF25" s="89"/>
      <c r="TGH25" s="89"/>
      <c r="TGT25" s="89"/>
      <c r="TGW25" s="89"/>
      <c r="THE25" s="89"/>
      <c r="THY25" s="89"/>
      <c r="TIA25" s="89"/>
      <c r="TIB25" s="89"/>
      <c r="TIC25" s="89"/>
      <c r="TID25" s="89"/>
      <c r="TIE25" s="89"/>
      <c r="TIF25" s="89"/>
      <c r="TIX25" s="89"/>
      <c r="TIY25" s="89"/>
      <c r="TJB25" s="89"/>
      <c r="TJE25" s="89"/>
      <c r="TJG25" s="89"/>
      <c r="TJI25" s="89"/>
      <c r="TJL25" s="89"/>
      <c r="TJO25" s="89"/>
      <c r="TJR25" s="89"/>
      <c r="TJX25" s="89"/>
      <c r="TKA25" s="89"/>
      <c r="TKD25" s="89"/>
      <c r="TKI25" s="89"/>
      <c r="TKW25" s="89"/>
      <c r="TKX25" s="89"/>
      <c r="TKY25" s="89"/>
      <c r="TKZ25" s="89"/>
      <c r="TLA25" s="89"/>
      <c r="TLB25" s="89"/>
      <c r="TLC25" s="89"/>
      <c r="TLD25" s="89"/>
      <c r="TLE25" s="89"/>
      <c r="TLF25" s="89"/>
      <c r="TLG25" s="89"/>
      <c r="TLH25" s="89"/>
      <c r="TLI25" s="89"/>
      <c r="TLJ25" s="89"/>
      <c r="TLK25" s="89"/>
      <c r="TLL25" s="89"/>
      <c r="TLM25" s="89"/>
      <c r="TLN25" s="89"/>
      <c r="TLO25" s="89"/>
      <c r="TLP25" s="89"/>
      <c r="TLQ25" s="89"/>
      <c r="TLR25" s="89"/>
      <c r="TLS25" s="89"/>
      <c r="TLT25" s="89"/>
      <c r="TLU25" s="89"/>
      <c r="TLV25" s="89"/>
      <c r="TLW25" s="89"/>
      <c r="TLX25" s="89"/>
      <c r="TLY25" s="89"/>
      <c r="TLZ25" s="89"/>
      <c r="TMA25" s="89"/>
      <c r="TMB25" s="89"/>
      <c r="TMC25" s="89"/>
      <c r="TMD25" s="89"/>
      <c r="TME25" s="89"/>
      <c r="TMF25" s="89"/>
      <c r="TMG25" s="89"/>
      <c r="TMH25" s="89"/>
      <c r="TMI25" s="89"/>
      <c r="TML25" s="89"/>
      <c r="TMO25" s="89"/>
      <c r="TMR25" s="89"/>
      <c r="TMU25" s="89"/>
      <c r="TMX25" s="89"/>
      <c r="TNJ25" s="89"/>
      <c r="TNM25" s="89"/>
      <c r="TNP25" s="89"/>
      <c r="TNS25" s="89"/>
      <c r="TNY25" s="89"/>
      <c r="TOB25" s="89"/>
      <c r="TOH25" s="89"/>
      <c r="TOK25" s="89"/>
      <c r="TON25" s="89"/>
      <c r="TOQ25" s="89"/>
      <c r="TOW25" s="89"/>
      <c r="TOZ25" s="89"/>
      <c r="TPF25" s="89"/>
      <c r="TPH25" s="89"/>
      <c r="TPI25" s="89"/>
      <c r="TPK25" s="89"/>
      <c r="TPN25" s="89"/>
      <c r="TPQ25" s="89"/>
      <c r="TQB25" s="89"/>
      <c r="TQD25" s="89"/>
      <c r="TQP25" s="89"/>
      <c r="TQS25" s="89"/>
      <c r="TRA25" s="89"/>
      <c r="TRU25" s="89"/>
      <c r="TRW25" s="89"/>
      <c r="TRX25" s="89"/>
      <c r="TRY25" s="89"/>
      <c r="TRZ25" s="89"/>
      <c r="TSA25" s="89"/>
      <c r="TSB25" s="89"/>
      <c r="TST25" s="89"/>
      <c r="TSU25" s="89"/>
      <c r="TSX25" s="89"/>
      <c r="TTA25" s="89"/>
      <c r="TTC25" s="89"/>
      <c r="TTE25" s="89"/>
      <c r="TTH25" s="89"/>
      <c r="TTK25" s="89"/>
      <c r="TTN25" s="89"/>
      <c r="TTT25" s="89"/>
      <c r="TTW25" s="89"/>
      <c r="TTZ25" s="89"/>
      <c r="TUE25" s="89"/>
      <c r="TUS25" s="89"/>
      <c r="TUT25" s="89"/>
      <c r="TUU25" s="89"/>
      <c r="TUV25" s="89"/>
      <c r="TUW25" s="89"/>
      <c r="TUX25" s="89"/>
      <c r="TUY25" s="89"/>
      <c r="TUZ25" s="89"/>
      <c r="TVA25" s="89"/>
      <c r="TVB25" s="89"/>
      <c r="TVC25" s="89"/>
      <c r="TVD25" s="89"/>
      <c r="TVE25" s="89"/>
      <c r="TVF25" s="89"/>
      <c r="TVG25" s="89"/>
      <c r="TVH25" s="89"/>
      <c r="TVI25" s="89"/>
      <c r="TVJ25" s="89"/>
      <c r="TVK25" s="89"/>
      <c r="TVL25" s="89"/>
      <c r="TVM25" s="89"/>
      <c r="TVN25" s="89"/>
      <c r="TVO25" s="89"/>
      <c r="TVP25" s="89"/>
      <c r="TVQ25" s="89"/>
      <c r="TVR25" s="89"/>
      <c r="TVS25" s="89"/>
      <c r="TVT25" s="89"/>
      <c r="TVU25" s="89"/>
      <c r="TVV25" s="89"/>
      <c r="TVW25" s="89"/>
      <c r="TVX25" s="89"/>
      <c r="TVY25" s="89"/>
      <c r="TVZ25" s="89"/>
      <c r="TWA25" s="89"/>
      <c r="TWB25" s="89"/>
      <c r="TWC25" s="89"/>
      <c r="TWD25" s="89"/>
      <c r="TWE25" s="89"/>
      <c r="TWH25" s="89"/>
      <c r="TWK25" s="89"/>
      <c r="TWN25" s="89"/>
      <c r="TWQ25" s="89"/>
      <c r="TWT25" s="89"/>
      <c r="TXF25" s="89"/>
      <c r="TXI25" s="89"/>
      <c r="TXL25" s="89"/>
      <c r="TXO25" s="89"/>
      <c r="TXU25" s="89"/>
      <c r="TXX25" s="89"/>
      <c r="TYD25" s="89"/>
      <c r="TYG25" s="89"/>
      <c r="TYJ25" s="89"/>
      <c r="TYM25" s="89"/>
      <c r="TYS25" s="89"/>
      <c r="TYV25" s="89"/>
      <c r="TZB25" s="89"/>
      <c r="TZD25" s="89"/>
      <c r="TZE25" s="89"/>
      <c r="TZG25" s="89"/>
      <c r="TZJ25" s="89"/>
      <c r="TZM25" s="89"/>
      <c r="TZX25" s="89"/>
      <c r="TZZ25" s="89"/>
      <c r="UAL25" s="89"/>
      <c r="UAO25" s="89"/>
      <c r="UAW25" s="89"/>
      <c r="UBQ25" s="89"/>
      <c r="UBS25" s="89"/>
      <c r="UBT25" s="89"/>
      <c r="UBU25" s="89"/>
      <c r="UBV25" s="89"/>
      <c r="UBW25" s="89"/>
      <c r="UBX25" s="89"/>
      <c r="UCP25" s="89"/>
      <c r="UCQ25" s="89"/>
      <c r="UCT25" s="89"/>
      <c r="UCW25" s="89"/>
      <c r="UCY25" s="89"/>
      <c r="UDA25" s="89"/>
      <c r="UDD25" s="89"/>
      <c r="UDG25" s="89"/>
      <c r="UDJ25" s="89"/>
      <c r="UDP25" s="89"/>
      <c r="UDS25" s="89"/>
      <c r="UDV25" s="89"/>
      <c r="UEA25" s="89"/>
      <c r="UEO25" s="89"/>
      <c r="UEP25" s="89"/>
      <c r="UEQ25" s="89"/>
      <c r="UER25" s="89"/>
      <c r="UES25" s="89"/>
      <c r="UET25" s="89"/>
      <c r="UEU25" s="89"/>
      <c r="UEV25" s="89"/>
      <c r="UEW25" s="89"/>
      <c r="UEX25" s="89"/>
      <c r="UEY25" s="89"/>
      <c r="UEZ25" s="89"/>
      <c r="UFA25" s="89"/>
      <c r="UFB25" s="89"/>
      <c r="UFC25" s="89"/>
      <c r="UFD25" s="89"/>
      <c r="UFE25" s="89"/>
      <c r="UFF25" s="89"/>
      <c r="UFG25" s="89"/>
      <c r="UFH25" s="89"/>
      <c r="UFI25" s="89"/>
      <c r="UFJ25" s="89"/>
      <c r="UFK25" s="89"/>
      <c r="UFL25" s="89"/>
      <c r="UFM25" s="89"/>
      <c r="UFN25" s="89"/>
      <c r="UFO25" s="89"/>
      <c r="UFP25" s="89"/>
      <c r="UFQ25" s="89"/>
      <c r="UFR25" s="89"/>
      <c r="UFS25" s="89"/>
      <c r="UFT25" s="89"/>
      <c r="UFU25" s="89"/>
      <c r="UFV25" s="89"/>
      <c r="UFW25" s="89"/>
      <c r="UFX25" s="89"/>
      <c r="UFY25" s="89"/>
      <c r="UFZ25" s="89"/>
      <c r="UGA25" s="89"/>
      <c r="UGD25" s="89"/>
      <c r="UGG25" s="89"/>
      <c r="UGJ25" s="89"/>
      <c r="UGM25" s="89"/>
      <c r="UGP25" s="89"/>
      <c r="UHB25" s="89"/>
      <c r="UHE25" s="89"/>
      <c r="UHH25" s="89"/>
      <c r="UHK25" s="89"/>
      <c r="UHQ25" s="89"/>
      <c r="UHT25" s="89"/>
      <c r="UHZ25" s="89"/>
      <c r="UIC25" s="89"/>
      <c r="UIF25" s="89"/>
      <c r="UII25" s="89"/>
      <c r="UIO25" s="89"/>
      <c r="UIR25" s="89"/>
      <c r="UIX25" s="89"/>
      <c r="UIZ25" s="89"/>
      <c r="UJA25" s="89"/>
      <c r="UJC25" s="89"/>
      <c r="UJF25" s="89"/>
      <c r="UJI25" s="89"/>
      <c r="UJT25" s="89"/>
      <c r="UJV25" s="89"/>
      <c r="UKH25" s="89"/>
      <c r="UKK25" s="89"/>
      <c r="UKS25" s="89"/>
      <c r="ULM25" s="89"/>
      <c r="ULO25" s="89"/>
      <c r="ULP25" s="89"/>
      <c r="ULQ25" s="89"/>
      <c r="ULR25" s="89"/>
      <c r="ULS25" s="89"/>
      <c r="ULT25" s="89"/>
      <c r="UML25" s="89"/>
      <c r="UMM25" s="89"/>
      <c r="UMP25" s="89"/>
      <c r="UMS25" s="89"/>
      <c r="UMU25" s="89"/>
      <c r="UMW25" s="89"/>
      <c r="UMZ25" s="89"/>
      <c r="UNC25" s="89"/>
      <c r="UNF25" s="89"/>
      <c r="UNL25" s="89"/>
      <c r="UNO25" s="89"/>
      <c r="UNR25" s="89"/>
      <c r="UNW25" s="89"/>
      <c r="UOK25" s="89"/>
      <c r="UOL25" s="89"/>
      <c r="UOM25" s="89"/>
      <c r="UON25" s="89"/>
      <c r="UOO25" s="89"/>
      <c r="UOP25" s="89"/>
      <c r="UOQ25" s="89"/>
      <c r="UOR25" s="89"/>
      <c r="UOS25" s="89"/>
      <c r="UOT25" s="89"/>
      <c r="UOU25" s="89"/>
      <c r="UOV25" s="89"/>
      <c r="UOW25" s="89"/>
      <c r="UOX25" s="89"/>
      <c r="UOY25" s="89"/>
      <c r="UOZ25" s="89"/>
      <c r="UPA25" s="89"/>
      <c r="UPB25" s="89"/>
      <c r="UPC25" s="89"/>
      <c r="UPD25" s="89"/>
      <c r="UPE25" s="89"/>
      <c r="UPF25" s="89"/>
      <c r="UPG25" s="89"/>
      <c r="UPH25" s="89"/>
      <c r="UPI25" s="89"/>
      <c r="UPJ25" s="89"/>
      <c r="UPK25" s="89"/>
      <c r="UPL25" s="89"/>
      <c r="UPM25" s="89"/>
      <c r="UPN25" s="89"/>
      <c r="UPO25" s="89"/>
      <c r="UPP25" s="89"/>
      <c r="UPQ25" s="89"/>
      <c r="UPR25" s="89"/>
      <c r="UPS25" s="89"/>
      <c r="UPT25" s="89"/>
      <c r="UPU25" s="89"/>
      <c r="UPV25" s="89"/>
      <c r="UPW25" s="89"/>
      <c r="UPZ25" s="89"/>
      <c r="UQC25" s="89"/>
      <c r="UQF25" s="89"/>
      <c r="UQI25" s="89"/>
      <c r="UQL25" s="89"/>
      <c r="UQX25" s="89"/>
      <c r="URA25" s="89"/>
      <c r="URD25" s="89"/>
      <c r="URG25" s="89"/>
      <c r="URM25" s="89"/>
      <c r="URP25" s="89"/>
      <c r="URV25" s="89"/>
      <c r="URY25" s="89"/>
      <c r="USB25" s="89"/>
      <c r="USE25" s="89"/>
      <c r="USK25" s="89"/>
      <c r="USN25" s="89"/>
      <c r="UST25" s="89"/>
      <c r="USV25" s="89"/>
      <c r="USW25" s="89"/>
      <c r="USY25" s="89"/>
      <c r="UTB25" s="89"/>
      <c r="UTE25" s="89"/>
      <c r="UTP25" s="89"/>
      <c r="UTR25" s="89"/>
      <c r="UUD25" s="89"/>
      <c r="UUG25" s="89"/>
      <c r="UUO25" s="89"/>
      <c r="UVI25" s="89"/>
      <c r="UVK25" s="89"/>
      <c r="UVL25" s="89"/>
      <c r="UVM25" s="89"/>
      <c r="UVN25" s="89"/>
      <c r="UVO25" s="89"/>
      <c r="UVP25" s="89"/>
      <c r="UWH25" s="89"/>
      <c r="UWI25" s="89"/>
      <c r="UWL25" s="89"/>
      <c r="UWO25" s="89"/>
      <c r="UWQ25" s="89"/>
      <c r="UWS25" s="89"/>
      <c r="UWV25" s="89"/>
      <c r="UWY25" s="89"/>
      <c r="UXB25" s="89"/>
      <c r="UXH25" s="89"/>
      <c r="UXK25" s="89"/>
      <c r="UXN25" s="89"/>
      <c r="UXS25" s="89"/>
      <c r="UYG25" s="89"/>
      <c r="UYH25" s="89"/>
      <c r="UYI25" s="89"/>
      <c r="UYJ25" s="89"/>
      <c r="UYK25" s="89"/>
      <c r="UYL25" s="89"/>
      <c r="UYM25" s="89"/>
      <c r="UYN25" s="89"/>
      <c r="UYO25" s="89"/>
      <c r="UYP25" s="89"/>
      <c r="UYQ25" s="89"/>
      <c r="UYR25" s="89"/>
      <c r="UYS25" s="89"/>
      <c r="UYT25" s="89"/>
      <c r="UYU25" s="89"/>
      <c r="UYV25" s="89"/>
      <c r="UYW25" s="89"/>
      <c r="UYX25" s="89"/>
      <c r="UYY25" s="89"/>
      <c r="UYZ25" s="89"/>
      <c r="UZA25" s="89"/>
      <c r="UZB25" s="89"/>
      <c r="UZC25" s="89"/>
      <c r="UZD25" s="89"/>
      <c r="UZE25" s="89"/>
      <c r="UZF25" s="89"/>
      <c r="UZG25" s="89"/>
      <c r="UZH25" s="89"/>
      <c r="UZI25" s="89"/>
      <c r="UZJ25" s="89"/>
      <c r="UZK25" s="89"/>
      <c r="UZL25" s="89"/>
      <c r="UZM25" s="89"/>
      <c r="UZN25" s="89"/>
      <c r="UZO25" s="89"/>
      <c r="UZP25" s="89"/>
      <c r="UZQ25" s="89"/>
      <c r="UZR25" s="89"/>
      <c r="UZS25" s="89"/>
      <c r="UZV25" s="89"/>
      <c r="UZY25" s="89"/>
      <c r="VAB25" s="89"/>
      <c r="VAE25" s="89"/>
      <c r="VAH25" s="89"/>
      <c r="VAT25" s="89"/>
      <c r="VAW25" s="89"/>
      <c r="VAZ25" s="89"/>
      <c r="VBC25" s="89"/>
      <c r="VBI25" s="89"/>
      <c r="VBL25" s="89"/>
      <c r="VBR25" s="89"/>
      <c r="VBU25" s="89"/>
      <c r="VBX25" s="89"/>
      <c r="VCA25" s="89"/>
      <c r="VCG25" s="89"/>
      <c r="VCJ25" s="89"/>
      <c r="VCP25" s="89"/>
      <c r="VCR25" s="89"/>
      <c r="VCS25" s="89"/>
      <c r="VCU25" s="89"/>
      <c r="VCX25" s="89"/>
      <c r="VDA25" s="89"/>
      <c r="VDL25" s="89"/>
      <c r="VDN25" s="89"/>
      <c r="VDZ25" s="89"/>
      <c r="VEC25" s="89"/>
      <c r="VEK25" s="89"/>
      <c r="VFE25" s="89"/>
      <c r="VFG25" s="89"/>
      <c r="VFH25" s="89"/>
      <c r="VFI25" s="89"/>
      <c r="VFJ25" s="89"/>
      <c r="VFK25" s="89"/>
      <c r="VFL25" s="89"/>
      <c r="VGD25" s="89"/>
      <c r="VGE25" s="89"/>
      <c r="VGH25" s="89"/>
      <c r="VGK25" s="89"/>
      <c r="VGM25" s="89"/>
      <c r="VGO25" s="89"/>
      <c r="VGR25" s="89"/>
      <c r="VGU25" s="89"/>
      <c r="VGX25" s="89"/>
      <c r="VHD25" s="89"/>
      <c r="VHG25" s="89"/>
      <c r="VHJ25" s="89"/>
      <c r="VHO25" s="89"/>
      <c r="VIC25" s="89"/>
      <c r="VID25" s="89"/>
      <c r="VIE25" s="89"/>
      <c r="VIF25" s="89"/>
      <c r="VIG25" s="89"/>
      <c r="VIH25" s="89"/>
      <c r="VII25" s="89"/>
      <c r="VIJ25" s="89"/>
      <c r="VIK25" s="89"/>
      <c r="VIL25" s="89"/>
      <c r="VIM25" s="89"/>
      <c r="VIN25" s="89"/>
      <c r="VIO25" s="89"/>
      <c r="VIP25" s="89"/>
      <c r="VIQ25" s="89"/>
      <c r="VIR25" s="89"/>
      <c r="VIS25" s="89"/>
      <c r="VIT25" s="89"/>
      <c r="VIU25" s="89"/>
      <c r="VIV25" s="89"/>
      <c r="VIW25" s="89"/>
      <c r="VIX25" s="89"/>
      <c r="VIY25" s="89"/>
      <c r="VIZ25" s="89"/>
      <c r="VJA25" s="89"/>
      <c r="VJB25" s="89"/>
      <c r="VJC25" s="89"/>
      <c r="VJD25" s="89"/>
      <c r="VJE25" s="89"/>
      <c r="VJF25" s="89"/>
      <c r="VJG25" s="89"/>
      <c r="VJH25" s="89"/>
      <c r="VJI25" s="89"/>
      <c r="VJJ25" s="89"/>
      <c r="VJK25" s="89"/>
      <c r="VJL25" s="89"/>
      <c r="VJM25" s="89"/>
      <c r="VJN25" s="89"/>
      <c r="VJO25" s="89"/>
      <c r="VJR25" s="89"/>
      <c r="VJU25" s="89"/>
      <c r="VJX25" s="89"/>
      <c r="VKA25" s="89"/>
      <c r="VKD25" s="89"/>
      <c r="VKP25" s="89"/>
      <c r="VKS25" s="89"/>
      <c r="VKV25" s="89"/>
      <c r="VKY25" s="89"/>
      <c r="VLE25" s="89"/>
      <c r="VLH25" s="89"/>
      <c r="VLN25" s="89"/>
      <c r="VLQ25" s="89"/>
      <c r="VLT25" s="89"/>
      <c r="VLW25" s="89"/>
      <c r="VMC25" s="89"/>
      <c r="VMF25" s="89"/>
      <c r="VML25" s="89"/>
      <c r="VMN25" s="89"/>
      <c r="VMO25" s="89"/>
      <c r="VMQ25" s="89"/>
      <c r="VMT25" s="89"/>
      <c r="VMW25" s="89"/>
      <c r="VNH25" s="89"/>
      <c r="VNJ25" s="89"/>
      <c r="VNV25" s="89"/>
      <c r="VNY25" s="89"/>
      <c r="VOG25" s="89"/>
      <c r="VPA25" s="89"/>
      <c r="VPC25" s="89"/>
      <c r="VPD25" s="89"/>
      <c r="VPE25" s="89"/>
      <c r="VPF25" s="89"/>
      <c r="VPG25" s="89"/>
      <c r="VPH25" s="89"/>
      <c r="VPZ25" s="89"/>
      <c r="VQA25" s="89"/>
      <c r="VQD25" s="89"/>
      <c r="VQG25" s="89"/>
      <c r="VQI25" s="89"/>
      <c r="VQK25" s="89"/>
      <c r="VQN25" s="89"/>
      <c r="VQQ25" s="89"/>
      <c r="VQT25" s="89"/>
      <c r="VQZ25" s="89"/>
      <c r="VRC25" s="89"/>
      <c r="VRF25" s="89"/>
      <c r="VRK25" s="89"/>
      <c r="VRY25" s="89"/>
      <c r="VRZ25" s="89"/>
      <c r="VSA25" s="89"/>
      <c r="VSB25" s="89"/>
      <c r="VSC25" s="89"/>
      <c r="VSD25" s="89"/>
      <c r="VSE25" s="89"/>
      <c r="VSF25" s="89"/>
      <c r="VSG25" s="89"/>
      <c r="VSH25" s="89"/>
      <c r="VSI25" s="89"/>
      <c r="VSJ25" s="89"/>
      <c r="VSK25" s="89"/>
      <c r="VSL25" s="89"/>
      <c r="VSM25" s="89"/>
      <c r="VSN25" s="89"/>
      <c r="VSO25" s="89"/>
      <c r="VSP25" s="89"/>
      <c r="VSQ25" s="89"/>
      <c r="VSR25" s="89"/>
      <c r="VSS25" s="89"/>
      <c r="VST25" s="89"/>
      <c r="VSU25" s="89"/>
      <c r="VSV25" s="89"/>
      <c r="VSW25" s="89"/>
      <c r="VSX25" s="89"/>
      <c r="VSY25" s="89"/>
      <c r="VSZ25" s="89"/>
      <c r="VTA25" s="89"/>
      <c r="VTB25" s="89"/>
      <c r="VTC25" s="89"/>
      <c r="VTD25" s="89"/>
      <c r="VTE25" s="89"/>
      <c r="VTF25" s="89"/>
      <c r="VTG25" s="89"/>
      <c r="VTH25" s="89"/>
      <c r="VTI25" s="89"/>
      <c r="VTJ25" s="89"/>
      <c r="VTK25" s="89"/>
      <c r="VTN25" s="89"/>
      <c r="VTQ25" s="89"/>
      <c r="VTT25" s="89"/>
      <c r="VTW25" s="89"/>
      <c r="VTZ25" s="89"/>
      <c r="VUL25" s="89"/>
      <c r="VUO25" s="89"/>
      <c r="VUR25" s="89"/>
      <c r="VUU25" s="89"/>
      <c r="VVA25" s="89"/>
      <c r="VVD25" s="89"/>
      <c r="VVJ25" s="89"/>
      <c r="VVM25" s="89"/>
      <c r="VVP25" s="89"/>
      <c r="VVS25" s="89"/>
      <c r="VVY25" s="89"/>
      <c r="VWB25" s="89"/>
      <c r="VWH25" s="89"/>
      <c r="VWJ25" s="89"/>
      <c r="VWK25" s="89"/>
      <c r="VWM25" s="89"/>
      <c r="VWP25" s="89"/>
      <c r="VWS25" s="89"/>
      <c r="VXD25" s="89"/>
      <c r="VXF25" s="89"/>
      <c r="VXR25" s="89"/>
      <c r="VXU25" s="89"/>
      <c r="VYC25" s="89"/>
      <c r="VYW25" s="89"/>
      <c r="VYY25" s="89"/>
      <c r="VYZ25" s="89"/>
      <c r="VZA25" s="89"/>
      <c r="VZB25" s="89"/>
      <c r="VZC25" s="89"/>
      <c r="VZD25" s="89"/>
      <c r="VZV25" s="89"/>
      <c r="VZW25" s="89"/>
      <c r="VZZ25" s="89"/>
      <c r="WAC25" s="89"/>
      <c r="WAE25" s="89"/>
      <c r="WAG25" s="89"/>
      <c r="WAJ25" s="89"/>
      <c r="WAM25" s="89"/>
      <c r="WAP25" s="89"/>
      <c r="WAV25" s="89"/>
      <c r="WAY25" s="89"/>
      <c r="WBB25" s="89"/>
      <c r="WBG25" s="89"/>
      <c r="WBU25" s="89"/>
      <c r="WBV25" s="89"/>
      <c r="WBW25" s="89"/>
      <c r="WBX25" s="89"/>
      <c r="WBY25" s="89"/>
      <c r="WBZ25" s="89"/>
      <c r="WCA25" s="89"/>
      <c r="WCB25" s="89"/>
      <c r="WCC25" s="89"/>
      <c r="WCD25" s="89"/>
      <c r="WCE25" s="89"/>
      <c r="WCF25" s="89"/>
      <c r="WCG25" s="89"/>
      <c r="WCH25" s="89"/>
      <c r="WCI25" s="89"/>
      <c r="WCJ25" s="89"/>
      <c r="WCK25" s="89"/>
      <c r="WCL25" s="89"/>
      <c r="WCM25" s="89"/>
      <c r="WCN25" s="89"/>
      <c r="WCO25" s="89"/>
      <c r="WCP25" s="89"/>
      <c r="WCQ25" s="89"/>
      <c r="WCR25" s="89"/>
      <c r="WCS25" s="89"/>
      <c r="WCT25" s="89"/>
      <c r="WCU25" s="89"/>
      <c r="WCV25" s="89"/>
      <c r="WCW25" s="89"/>
      <c r="WCX25" s="89"/>
      <c r="WCY25" s="89"/>
      <c r="WCZ25" s="89"/>
      <c r="WDA25" s="89"/>
      <c r="WDB25" s="89"/>
      <c r="WDC25" s="89"/>
      <c r="WDD25" s="89"/>
      <c r="WDE25" s="89"/>
      <c r="WDF25" s="89"/>
      <c r="WDG25" s="89"/>
      <c r="WDJ25" s="89"/>
      <c r="WDM25" s="89"/>
      <c r="WDP25" s="89"/>
      <c r="WDS25" s="89"/>
      <c r="WDV25" s="89"/>
      <c r="WEH25" s="89"/>
      <c r="WEK25" s="89"/>
      <c r="WEN25" s="89"/>
      <c r="WEQ25" s="89"/>
      <c r="WEW25" s="89"/>
      <c r="WEZ25" s="89"/>
      <c r="WFF25" s="89"/>
      <c r="WFI25" s="89"/>
      <c r="WFL25" s="89"/>
      <c r="WFO25" s="89"/>
      <c r="WFU25" s="89"/>
      <c r="WFX25" s="89"/>
      <c r="WGD25" s="89"/>
      <c r="WGF25" s="89"/>
      <c r="WGG25" s="89"/>
      <c r="WGI25" s="89"/>
      <c r="WGL25" s="89"/>
      <c r="WGO25" s="89"/>
      <c r="WGZ25" s="89"/>
      <c r="WHB25" s="89"/>
      <c r="WHN25" s="89"/>
      <c r="WHQ25" s="89"/>
      <c r="WHY25" s="89"/>
      <c r="WIS25" s="89"/>
      <c r="WIU25" s="89"/>
      <c r="WIV25" s="89"/>
      <c r="WIW25" s="89"/>
      <c r="WIX25" s="89"/>
      <c r="WIY25" s="89"/>
      <c r="WIZ25" s="89"/>
      <c r="WJR25" s="89"/>
      <c r="WJS25" s="89"/>
      <c r="WJV25" s="89"/>
      <c r="WJY25" s="89"/>
      <c r="WKA25" s="89"/>
      <c r="WKC25" s="89"/>
      <c r="WKF25" s="89"/>
      <c r="WKI25" s="89"/>
      <c r="WKL25" s="89"/>
      <c r="WKR25" s="89"/>
      <c r="WKU25" s="89"/>
      <c r="WKX25" s="89"/>
      <c r="WLC25" s="89"/>
      <c r="WLQ25" s="89"/>
      <c r="WLR25" s="89"/>
      <c r="WLS25" s="89"/>
      <c r="WLT25" s="89"/>
      <c r="WLU25" s="89"/>
      <c r="WLV25" s="89"/>
      <c r="WLW25" s="89"/>
      <c r="WLX25" s="89"/>
      <c r="WLY25" s="89"/>
      <c r="WLZ25" s="89"/>
      <c r="WMA25" s="89"/>
      <c r="WMB25" s="89"/>
      <c r="WMC25" s="89"/>
      <c r="WMD25" s="89"/>
      <c r="WME25" s="89"/>
      <c r="WMF25" s="89"/>
      <c r="WMG25" s="89"/>
      <c r="WMH25" s="89"/>
      <c r="WMI25" s="89"/>
      <c r="WMJ25" s="89"/>
      <c r="WMK25" s="89"/>
      <c r="WML25" s="89"/>
      <c r="WMM25" s="89"/>
      <c r="WMN25" s="89"/>
      <c r="WMO25" s="89"/>
      <c r="WMP25" s="89"/>
      <c r="WMQ25" s="89"/>
      <c r="WMR25" s="89"/>
      <c r="WMS25" s="89"/>
      <c r="WMT25" s="89"/>
      <c r="WMU25" s="89"/>
      <c r="WMV25" s="89"/>
      <c r="WMW25" s="89"/>
      <c r="WMX25" s="89"/>
      <c r="WMY25" s="89"/>
      <c r="WMZ25" s="89"/>
      <c r="WNA25" s="89"/>
      <c r="WNB25" s="89"/>
      <c r="WNC25" s="89"/>
      <c r="WNF25" s="89"/>
      <c r="WNI25" s="89"/>
      <c r="WNL25" s="89"/>
      <c r="WNO25" s="89"/>
      <c r="WNR25" s="89"/>
      <c r="WOD25" s="89"/>
      <c r="WOG25" s="89"/>
      <c r="WOJ25" s="89"/>
      <c r="WOM25" s="89"/>
      <c r="WOS25" s="89"/>
      <c r="WOV25" s="89"/>
      <c r="WPB25" s="89"/>
      <c r="WPE25" s="89"/>
      <c r="WPH25" s="89"/>
      <c r="WPK25" s="89"/>
      <c r="WPQ25" s="89"/>
      <c r="WPT25" s="89"/>
      <c r="WPZ25" s="89"/>
      <c r="WQB25" s="89"/>
      <c r="WQC25" s="89"/>
      <c r="WQE25" s="89"/>
      <c r="WQH25" s="89"/>
      <c r="WQK25" s="89"/>
      <c r="WQV25" s="89"/>
      <c r="WQX25" s="89"/>
      <c r="WRJ25" s="89"/>
      <c r="WRM25" s="89"/>
      <c r="WRU25" s="89"/>
      <c r="WSO25" s="89"/>
      <c r="WSQ25" s="89"/>
      <c r="WSR25" s="89"/>
      <c r="WSS25" s="89"/>
      <c r="WST25" s="89"/>
      <c r="WSU25" s="89"/>
      <c r="WSV25" s="89"/>
      <c r="WTN25" s="89"/>
      <c r="WTO25" s="89"/>
      <c r="WTR25" s="89"/>
      <c r="WTU25" s="89"/>
      <c r="WTW25" s="89"/>
      <c r="WTY25" s="89"/>
      <c r="WUB25" s="89"/>
      <c r="WUE25" s="89"/>
      <c r="WUH25" s="89"/>
      <c r="WUN25" s="89"/>
      <c r="WUQ25" s="89"/>
      <c r="WUT25" s="89"/>
      <c r="WUY25" s="89"/>
    </row>
    <row r="26" spans="1:1015 1029:2039 2053:3063 3077:4087 4101:5111 5125:6135 6149:7159 7173:8183 8197:9207 9221:10231 10245:11255 11269:12279 12293:13303 13317:14327 14341:15351 15365:16119" s="45" customFormat="1" ht="21.75" hidden="1" customHeight="1">
      <c r="A26" s="8" t="s">
        <v>271</v>
      </c>
      <c r="B26" s="44" t="s">
        <v>328</v>
      </c>
      <c r="C26" s="5"/>
      <c r="D26" s="59"/>
      <c r="E26" s="60"/>
    </row>
    <row r="27" spans="1:1015 1029:2039 2053:3063 3077:4087 4101:5111 5125:6135 6149:7159 7173:8183 8197:9207 9221:10231 10245:11255 11269:12279 12293:13303 13317:14327 14341:15351 15365:16119" s="45" customFormat="1" ht="21.75" hidden="1" customHeight="1">
      <c r="A27" s="8" t="s">
        <v>272</v>
      </c>
      <c r="B27" s="44" t="s">
        <v>325</v>
      </c>
      <c r="C27" s="5"/>
      <c r="D27" s="59"/>
      <c r="E27" s="60"/>
    </row>
    <row r="28" spans="1:1015 1029:2039 2053:3063 3077:4087 4101:5111 5125:6135 6149:7159 7173:8183 8197:9207 9221:10231 10245:11255 11269:12279 12293:13303 13317:14327 14341:15351 15365:16119" s="45" customFormat="1" ht="20.25" hidden="1" customHeight="1">
      <c r="A28" s="8" t="s">
        <v>64</v>
      </c>
      <c r="B28" s="44" t="s">
        <v>325</v>
      </c>
      <c r="C28" s="5"/>
      <c r="D28" s="59"/>
      <c r="E28" s="60"/>
    </row>
    <row r="29" spans="1:1015 1029:2039 2053:3063 3077:4087 4101:5111 5125:6135 6149:7159 7173:8183 8197:9207 9221:10231 10245:11255 11269:12279 12293:13303 13317:14327 14341:15351 15365:16119" s="45" customFormat="1" ht="20.25" hidden="1" customHeight="1">
      <c r="A29" s="4" t="s">
        <v>65</v>
      </c>
      <c r="B29" s="44" t="s">
        <v>325</v>
      </c>
      <c r="C29" s="5"/>
      <c r="D29" s="59"/>
      <c r="E29" s="60"/>
    </row>
    <row r="30" spans="1:1015 1029:2039 2053:3063 3077:4087 4101:5111 5125:6135 6149:7159 7173:8183 8197:9207 9221:10231 10245:11255 11269:12279 12293:13303 13317:14327 14341:15351 15365:16119" s="45" customFormat="1" ht="21.75" hidden="1" customHeight="1">
      <c r="A30" s="4" t="s">
        <v>66</v>
      </c>
      <c r="B30" s="44" t="s">
        <v>325</v>
      </c>
      <c r="C30" s="5"/>
      <c r="D30" s="59"/>
      <c r="E30" s="60"/>
    </row>
    <row r="31" spans="1:1015 1029:2039 2053:3063 3077:4087 4101:5111 5125:6135 6149:7159 7173:8183 8197:9207 9221:10231 10245:11255 11269:12279 12293:13303 13317:14327 14341:15351 15365:16119" s="45" customFormat="1" ht="21.75" customHeight="1">
      <c r="A31" s="8" t="s">
        <v>227</v>
      </c>
      <c r="B31" s="82" t="s">
        <v>325</v>
      </c>
      <c r="C31" s="5">
        <v>2</v>
      </c>
      <c r="D31" s="59">
        <v>30000</v>
      </c>
      <c r="E31" s="83">
        <f>+D31*C31</f>
        <v>60000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T31" s="89"/>
      <c r="AW31" s="89"/>
      <c r="AZ31" s="89"/>
      <c r="BC31" s="89"/>
      <c r="BF31" s="89"/>
      <c r="BR31" s="89"/>
      <c r="BU31" s="89"/>
      <c r="BX31" s="89"/>
      <c r="CA31" s="89"/>
      <c r="CG31" s="89"/>
      <c r="CJ31" s="89"/>
      <c r="CP31" s="89"/>
      <c r="CS31" s="89"/>
      <c r="CV31" s="89"/>
      <c r="CY31" s="89"/>
      <c r="DE31" s="89"/>
      <c r="DH31" s="89"/>
      <c r="DN31" s="89"/>
      <c r="DP31" s="89"/>
      <c r="DQ31" s="89"/>
      <c r="DS31" s="89"/>
      <c r="DV31" s="89"/>
      <c r="DY31" s="89"/>
      <c r="EJ31" s="89"/>
      <c r="EL31" s="89"/>
      <c r="EX31" s="89"/>
      <c r="FA31" s="89"/>
      <c r="FI31" s="89"/>
      <c r="GC31" s="89"/>
      <c r="GE31" s="89"/>
      <c r="GF31" s="89"/>
      <c r="GG31" s="89"/>
      <c r="GH31" s="89"/>
      <c r="GI31" s="89"/>
      <c r="GJ31" s="89"/>
      <c r="HB31" s="89"/>
      <c r="HC31" s="89"/>
      <c r="HF31" s="89"/>
      <c r="HI31" s="89"/>
      <c r="HK31" s="89"/>
      <c r="HM31" s="89"/>
      <c r="HP31" s="89"/>
      <c r="HS31" s="89"/>
      <c r="HV31" s="89"/>
      <c r="IB31" s="89"/>
      <c r="IE31" s="89"/>
      <c r="IH31" s="89"/>
      <c r="IM31" s="89"/>
      <c r="JA31" s="89"/>
      <c r="JB31" s="89"/>
      <c r="JC31" s="89"/>
      <c r="JD31" s="89"/>
      <c r="JE31" s="89"/>
      <c r="JF31" s="89"/>
      <c r="JG31" s="89"/>
      <c r="JH31" s="89"/>
      <c r="JI31" s="89"/>
      <c r="JJ31" s="89"/>
      <c r="JK31" s="89"/>
      <c r="JL31" s="89"/>
      <c r="JM31" s="89"/>
      <c r="JN31" s="89"/>
      <c r="JO31" s="89"/>
      <c r="JP31" s="89"/>
      <c r="JQ31" s="89"/>
      <c r="JR31" s="89"/>
      <c r="JS31" s="89"/>
      <c r="JT31" s="89"/>
      <c r="JU31" s="89"/>
      <c r="JV31" s="89"/>
      <c r="JW31" s="89"/>
      <c r="JX31" s="89"/>
      <c r="JY31" s="89"/>
      <c r="JZ31" s="89"/>
      <c r="KA31" s="89"/>
      <c r="KB31" s="89"/>
      <c r="KC31" s="89"/>
      <c r="KD31" s="89"/>
      <c r="KE31" s="89"/>
      <c r="KF31" s="89"/>
      <c r="KG31" s="89"/>
      <c r="KH31" s="89"/>
      <c r="KI31" s="89"/>
      <c r="KJ31" s="89"/>
      <c r="KK31" s="89"/>
      <c r="KL31" s="89"/>
      <c r="KM31" s="89"/>
      <c r="KP31" s="89"/>
      <c r="KS31" s="89"/>
      <c r="KV31" s="89"/>
      <c r="KY31" s="89"/>
      <c r="LB31" s="89"/>
      <c r="LN31" s="89"/>
      <c r="LQ31" s="89"/>
      <c r="LT31" s="89"/>
      <c r="LW31" s="89"/>
      <c r="MC31" s="89"/>
      <c r="MF31" s="89"/>
      <c r="ML31" s="89"/>
      <c r="MO31" s="89"/>
      <c r="MR31" s="89"/>
      <c r="MU31" s="89"/>
      <c r="NA31" s="89"/>
      <c r="ND31" s="89"/>
      <c r="NJ31" s="89"/>
      <c r="NL31" s="89"/>
      <c r="NM31" s="89"/>
      <c r="NO31" s="89"/>
      <c r="NR31" s="89"/>
      <c r="NU31" s="89"/>
      <c r="OF31" s="89"/>
      <c r="OH31" s="89"/>
      <c r="OT31" s="89"/>
      <c r="OW31" s="89"/>
      <c r="PE31" s="89"/>
      <c r="PY31" s="89"/>
      <c r="QA31" s="89"/>
      <c r="QB31" s="89"/>
      <c r="QC31" s="89"/>
      <c r="QD31" s="89"/>
      <c r="QE31" s="89"/>
      <c r="QF31" s="89"/>
      <c r="QX31" s="89"/>
      <c r="QY31" s="89"/>
      <c r="RB31" s="89"/>
      <c r="RE31" s="89"/>
      <c r="RG31" s="89"/>
      <c r="RI31" s="89"/>
      <c r="RL31" s="89"/>
      <c r="RO31" s="89"/>
      <c r="RR31" s="89"/>
      <c r="RX31" s="89"/>
      <c r="SA31" s="89"/>
      <c r="SD31" s="89"/>
      <c r="SI31" s="89"/>
      <c r="SW31" s="89"/>
      <c r="SX31" s="89"/>
      <c r="SY31" s="89"/>
      <c r="SZ31" s="89"/>
      <c r="TA31" s="89"/>
      <c r="TB31" s="89"/>
      <c r="TC31" s="89"/>
      <c r="TD31" s="89"/>
      <c r="TE31" s="89"/>
      <c r="TF31" s="89"/>
      <c r="TG31" s="89"/>
      <c r="TH31" s="89"/>
      <c r="TI31" s="89"/>
      <c r="TJ31" s="89"/>
      <c r="TK31" s="89"/>
      <c r="TL31" s="89"/>
      <c r="TM31" s="89"/>
      <c r="TN31" s="89"/>
      <c r="TO31" s="89"/>
      <c r="TP31" s="89"/>
      <c r="TQ31" s="89"/>
      <c r="TR31" s="89"/>
      <c r="TS31" s="89"/>
      <c r="TT31" s="89"/>
      <c r="TU31" s="89"/>
      <c r="TV31" s="89"/>
      <c r="TW31" s="89"/>
      <c r="TX31" s="89"/>
      <c r="TY31" s="89"/>
      <c r="TZ31" s="89"/>
      <c r="UA31" s="89"/>
      <c r="UB31" s="89"/>
      <c r="UC31" s="89"/>
      <c r="UD31" s="89"/>
      <c r="UE31" s="89"/>
      <c r="UF31" s="89"/>
      <c r="UG31" s="89"/>
      <c r="UH31" s="89"/>
      <c r="UI31" s="89"/>
      <c r="UL31" s="89"/>
      <c r="UO31" s="89"/>
      <c r="UR31" s="89"/>
      <c r="UU31" s="89"/>
      <c r="UX31" s="89"/>
      <c r="VJ31" s="89"/>
      <c r="VM31" s="89"/>
      <c r="VP31" s="89"/>
      <c r="VS31" s="89"/>
      <c r="VY31" s="89"/>
      <c r="WB31" s="89"/>
      <c r="WH31" s="89"/>
      <c r="WK31" s="89"/>
      <c r="WN31" s="89"/>
      <c r="WQ31" s="89"/>
      <c r="WW31" s="89"/>
      <c r="WZ31" s="89"/>
      <c r="XF31" s="89"/>
      <c r="XH31" s="89"/>
      <c r="XI31" s="89"/>
      <c r="XK31" s="89"/>
      <c r="XN31" s="89"/>
      <c r="XQ31" s="89"/>
      <c r="YB31" s="89"/>
      <c r="YD31" s="89"/>
      <c r="YP31" s="89"/>
      <c r="YS31" s="89"/>
      <c r="ZA31" s="89"/>
      <c r="ZU31" s="89"/>
      <c r="ZW31" s="89"/>
      <c r="ZX31" s="89"/>
      <c r="ZY31" s="89"/>
      <c r="ZZ31" s="89"/>
      <c r="AAA31" s="89"/>
      <c r="AAB31" s="89"/>
      <c r="AAT31" s="89"/>
      <c r="AAU31" s="89"/>
      <c r="AAX31" s="89"/>
      <c r="ABA31" s="89"/>
      <c r="ABC31" s="89"/>
      <c r="ABE31" s="89"/>
      <c r="ABH31" s="89"/>
      <c r="ABK31" s="89"/>
      <c r="ABN31" s="89"/>
      <c r="ABT31" s="89"/>
      <c r="ABW31" s="89"/>
      <c r="ABZ31" s="89"/>
      <c r="ACE31" s="89"/>
      <c r="ACS31" s="89"/>
      <c r="ACT31" s="89"/>
      <c r="ACU31" s="89"/>
      <c r="ACV31" s="89"/>
      <c r="ACW31" s="89"/>
      <c r="ACX31" s="89"/>
      <c r="ACY31" s="89"/>
      <c r="ACZ31" s="89"/>
      <c r="ADA31" s="89"/>
      <c r="ADB31" s="89"/>
      <c r="ADC31" s="89"/>
      <c r="ADD31" s="89"/>
      <c r="ADE31" s="89"/>
      <c r="ADF31" s="89"/>
      <c r="ADG31" s="89"/>
      <c r="ADH31" s="89"/>
      <c r="ADI31" s="89"/>
      <c r="ADJ31" s="89"/>
      <c r="ADK31" s="89"/>
      <c r="ADL31" s="89"/>
      <c r="ADM31" s="89"/>
      <c r="ADN31" s="89"/>
      <c r="ADO31" s="89"/>
      <c r="ADP31" s="89"/>
      <c r="ADQ31" s="89"/>
      <c r="ADR31" s="89"/>
      <c r="ADS31" s="89"/>
      <c r="ADT31" s="89"/>
      <c r="ADU31" s="89"/>
      <c r="ADV31" s="89"/>
      <c r="ADW31" s="89"/>
      <c r="ADX31" s="89"/>
      <c r="ADY31" s="89"/>
      <c r="ADZ31" s="89"/>
      <c r="AEA31" s="89"/>
      <c r="AEB31" s="89"/>
      <c r="AEC31" s="89"/>
      <c r="AED31" s="89"/>
      <c r="AEE31" s="89"/>
      <c r="AEH31" s="89"/>
      <c r="AEK31" s="89"/>
      <c r="AEN31" s="89"/>
      <c r="AEQ31" s="89"/>
      <c r="AET31" s="89"/>
      <c r="AFF31" s="89"/>
      <c r="AFI31" s="89"/>
      <c r="AFL31" s="89"/>
      <c r="AFO31" s="89"/>
      <c r="AFU31" s="89"/>
      <c r="AFX31" s="89"/>
      <c r="AGD31" s="89"/>
      <c r="AGG31" s="89"/>
      <c r="AGJ31" s="89"/>
      <c r="AGM31" s="89"/>
      <c r="AGS31" s="89"/>
      <c r="AGV31" s="89"/>
      <c r="AHB31" s="89"/>
      <c r="AHD31" s="89"/>
      <c r="AHE31" s="89"/>
      <c r="AHG31" s="89"/>
      <c r="AHJ31" s="89"/>
      <c r="AHM31" s="89"/>
      <c r="AHX31" s="89"/>
      <c r="AHZ31" s="89"/>
      <c r="AIL31" s="89"/>
      <c r="AIO31" s="89"/>
      <c r="AIW31" s="89"/>
      <c r="AJQ31" s="89"/>
      <c r="AJS31" s="89"/>
      <c r="AJT31" s="89"/>
      <c r="AJU31" s="89"/>
      <c r="AJV31" s="89"/>
      <c r="AJW31" s="89"/>
      <c r="AJX31" s="89"/>
      <c r="AKP31" s="89"/>
      <c r="AKQ31" s="89"/>
      <c r="AKT31" s="89"/>
      <c r="AKW31" s="89"/>
      <c r="AKY31" s="89"/>
      <c r="ALA31" s="89"/>
      <c r="ALD31" s="89"/>
      <c r="ALG31" s="89"/>
      <c r="ALJ31" s="89"/>
      <c r="ALP31" s="89"/>
      <c r="ALS31" s="89"/>
      <c r="ALV31" s="89"/>
      <c r="AMA31" s="89"/>
      <c r="AMO31" s="89"/>
      <c r="AMP31" s="89"/>
      <c r="AMQ31" s="89"/>
      <c r="AMR31" s="89"/>
      <c r="AMS31" s="89"/>
      <c r="AMT31" s="89"/>
      <c r="AMU31" s="89"/>
      <c r="AMV31" s="89"/>
      <c r="AMW31" s="89"/>
      <c r="AMX31" s="89"/>
      <c r="AMY31" s="89"/>
      <c r="AMZ31" s="89"/>
      <c r="ANA31" s="89"/>
      <c r="ANB31" s="89"/>
      <c r="ANC31" s="89"/>
      <c r="AND31" s="89"/>
      <c r="ANE31" s="89"/>
      <c r="ANF31" s="89"/>
      <c r="ANG31" s="89"/>
      <c r="ANH31" s="89"/>
      <c r="ANI31" s="89"/>
      <c r="ANJ31" s="89"/>
      <c r="ANK31" s="89"/>
      <c r="ANL31" s="89"/>
      <c r="ANM31" s="89"/>
      <c r="ANN31" s="89"/>
      <c r="ANO31" s="89"/>
      <c r="ANP31" s="89"/>
      <c r="ANQ31" s="89"/>
      <c r="ANR31" s="89"/>
      <c r="ANS31" s="89"/>
      <c r="ANT31" s="89"/>
      <c r="ANU31" s="89"/>
      <c r="ANV31" s="89"/>
      <c r="ANW31" s="89"/>
      <c r="ANX31" s="89"/>
      <c r="ANY31" s="89"/>
      <c r="ANZ31" s="89"/>
      <c r="AOA31" s="89"/>
      <c r="AOD31" s="89"/>
      <c r="AOG31" s="89"/>
      <c r="AOJ31" s="89"/>
      <c r="AOM31" s="89"/>
      <c r="AOP31" s="89"/>
      <c r="APB31" s="89"/>
      <c r="APE31" s="89"/>
      <c r="APH31" s="89"/>
      <c r="APK31" s="89"/>
      <c r="APQ31" s="89"/>
      <c r="APT31" s="89"/>
      <c r="APZ31" s="89"/>
      <c r="AQC31" s="89"/>
      <c r="AQF31" s="89"/>
      <c r="AQI31" s="89"/>
      <c r="AQO31" s="89"/>
      <c r="AQR31" s="89"/>
      <c r="AQX31" s="89"/>
      <c r="AQZ31" s="89"/>
      <c r="ARA31" s="89"/>
      <c r="ARC31" s="89"/>
      <c r="ARF31" s="89"/>
      <c r="ARI31" s="89"/>
      <c r="ART31" s="89"/>
      <c r="ARV31" s="89"/>
      <c r="ASH31" s="89"/>
      <c r="ASK31" s="89"/>
      <c r="ASS31" s="89"/>
      <c r="ATM31" s="89"/>
      <c r="ATO31" s="89"/>
      <c r="ATP31" s="89"/>
      <c r="ATQ31" s="89"/>
      <c r="ATR31" s="89"/>
      <c r="ATS31" s="89"/>
      <c r="ATT31" s="89"/>
      <c r="AUL31" s="89"/>
      <c r="AUM31" s="89"/>
      <c r="AUP31" s="89"/>
      <c r="AUS31" s="89"/>
      <c r="AUU31" s="89"/>
      <c r="AUW31" s="89"/>
      <c r="AUZ31" s="89"/>
      <c r="AVC31" s="89"/>
      <c r="AVF31" s="89"/>
      <c r="AVL31" s="89"/>
      <c r="AVO31" s="89"/>
      <c r="AVR31" s="89"/>
      <c r="AVW31" s="89"/>
      <c r="AWK31" s="89"/>
      <c r="AWL31" s="89"/>
      <c r="AWM31" s="89"/>
      <c r="AWN31" s="89"/>
      <c r="AWO31" s="89"/>
      <c r="AWP31" s="89"/>
      <c r="AWQ31" s="89"/>
      <c r="AWR31" s="89"/>
      <c r="AWS31" s="89"/>
      <c r="AWT31" s="89"/>
      <c r="AWU31" s="89"/>
      <c r="AWV31" s="89"/>
      <c r="AWW31" s="89"/>
      <c r="AWX31" s="89"/>
      <c r="AWY31" s="89"/>
      <c r="AWZ31" s="89"/>
      <c r="AXA31" s="89"/>
      <c r="AXB31" s="89"/>
      <c r="AXC31" s="89"/>
      <c r="AXD31" s="89"/>
      <c r="AXE31" s="89"/>
      <c r="AXF31" s="89"/>
      <c r="AXG31" s="89"/>
      <c r="AXH31" s="89"/>
      <c r="AXI31" s="89"/>
      <c r="AXJ31" s="89"/>
      <c r="AXK31" s="89"/>
      <c r="AXL31" s="89"/>
      <c r="AXM31" s="89"/>
      <c r="AXN31" s="89"/>
      <c r="AXO31" s="89"/>
      <c r="AXP31" s="89"/>
      <c r="AXQ31" s="89"/>
      <c r="AXR31" s="89"/>
      <c r="AXS31" s="89"/>
      <c r="AXT31" s="89"/>
      <c r="AXU31" s="89"/>
      <c r="AXV31" s="89"/>
      <c r="AXW31" s="89"/>
      <c r="AXZ31" s="89"/>
      <c r="AYC31" s="89"/>
      <c r="AYF31" s="89"/>
      <c r="AYI31" s="89"/>
      <c r="AYL31" s="89"/>
      <c r="AYX31" s="89"/>
      <c r="AZA31" s="89"/>
      <c r="AZD31" s="89"/>
      <c r="AZG31" s="89"/>
      <c r="AZM31" s="89"/>
      <c r="AZP31" s="89"/>
      <c r="AZV31" s="89"/>
      <c r="AZY31" s="89"/>
      <c r="BAB31" s="89"/>
      <c r="BAE31" s="89"/>
      <c r="BAK31" s="89"/>
      <c r="BAN31" s="89"/>
      <c r="BAT31" s="89"/>
      <c r="BAV31" s="89"/>
      <c r="BAW31" s="89"/>
      <c r="BAY31" s="89"/>
      <c r="BBB31" s="89"/>
      <c r="BBE31" s="89"/>
      <c r="BBP31" s="89"/>
      <c r="BBR31" s="89"/>
      <c r="BCD31" s="89"/>
      <c r="BCG31" s="89"/>
      <c r="BCO31" s="89"/>
      <c r="BDI31" s="89"/>
      <c r="BDK31" s="89"/>
      <c r="BDL31" s="89"/>
      <c r="BDM31" s="89"/>
      <c r="BDN31" s="89"/>
      <c r="BDO31" s="89"/>
      <c r="BDP31" s="89"/>
      <c r="BEH31" s="89"/>
      <c r="BEI31" s="89"/>
      <c r="BEL31" s="89"/>
      <c r="BEO31" s="89"/>
      <c r="BEQ31" s="89"/>
      <c r="BES31" s="89"/>
      <c r="BEV31" s="89"/>
      <c r="BEY31" s="89"/>
      <c r="BFB31" s="89"/>
      <c r="BFH31" s="89"/>
      <c r="BFK31" s="89"/>
      <c r="BFN31" s="89"/>
      <c r="BFS31" s="89"/>
      <c r="BGG31" s="89"/>
      <c r="BGH31" s="89"/>
      <c r="BGI31" s="89"/>
      <c r="BGJ31" s="89"/>
      <c r="BGK31" s="89"/>
      <c r="BGL31" s="89"/>
      <c r="BGM31" s="89"/>
      <c r="BGN31" s="89"/>
      <c r="BGO31" s="89"/>
      <c r="BGP31" s="89"/>
      <c r="BGQ31" s="89"/>
      <c r="BGR31" s="89"/>
      <c r="BGS31" s="89"/>
      <c r="BGT31" s="89"/>
      <c r="BGU31" s="89"/>
      <c r="BGV31" s="89"/>
      <c r="BGW31" s="89"/>
      <c r="BGX31" s="89"/>
      <c r="BGY31" s="89"/>
      <c r="BGZ31" s="89"/>
      <c r="BHA31" s="89"/>
      <c r="BHB31" s="89"/>
      <c r="BHC31" s="89"/>
      <c r="BHD31" s="89"/>
      <c r="BHE31" s="89"/>
      <c r="BHF31" s="89"/>
      <c r="BHG31" s="89"/>
      <c r="BHH31" s="89"/>
      <c r="BHI31" s="89"/>
      <c r="BHJ31" s="89"/>
      <c r="BHK31" s="89"/>
      <c r="BHL31" s="89"/>
      <c r="BHM31" s="89"/>
      <c r="BHN31" s="89"/>
      <c r="BHO31" s="89"/>
      <c r="BHP31" s="89"/>
      <c r="BHQ31" s="89"/>
      <c r="BHR31" s="89"/>
      <c r="BHS31" s="89"/>
      <c r="BHV31" s="89"/>
      <c r="BHY31" s="89"/>
      <c r="BIB31" s="89"/>
      <c r="BIE31" s="89"/>
      <c r="BIH31" s="89"/>
      <c r="BIT31" s="89"/>
      <c r="BIW31" s="89"/>
      <c r="BIZ31" s="89"/>
      <c r="BJC31" s="89"/>
      <c r="BJI31" s="89"/>
      <c r="BJL31" s="89"/>
      <c r="BJR31" s="89"/>
      <c r="BJU31" s="89"/>
      <c r="BJX31" s="89"/>
      <c r="BKA31" s="89"/>
      <c r="BKG31" s="89"/>
      <c r="BKJ31" s="89"/>
      <c r="BKP31" s="89"/>
      <c r="BKR31" s="89"/>
      <c r="BKS31" s="89"/>
      <c r="BKU31" s="89"/>
      <c r="BKX31" s="89"/>
      <c r="BLA31" s="89"/>
      <c r="BLL31" s="89"/>
      <c r="BLN31" s="89"/>
      <c r="BLZ31" s="89"/>
      <c r="BMC31" s="89"/>
      <c r="BMK31" s="89"/>
      <c r="BNE31" s="89"/>
      <c r="BNG31" s="89"/>
      <c r="BNH31" s="89"/>
      <c r="BNI31" s="89"/>
      <c r="BNJ31" s="89"/>
      <c r="BNK31" s="89"/>
      <c r="BNL31" s="89"/>
      <c r="BOD31" s="89"/>
      <c r="BOE31" s="89"/>
      <c r="BOH31" s="89"/>
      <c r="BOK31" s="89"/>
      <c r="BOM31" s="89"/>
      <c r="BOO31" s="89"/>
      <c r="BOR31" s="89"/>
      <c r="BOU31" s="89"/>
      <c r="BOX31" s="89"/>
      <c r="BPD31" s="89"/>
      <c r="BPG31" s="89"/>
      <c r="BPJ31" s="89"/>
      <c r="BPO31" s="89"/>
      <c r="BQC31" s="89"/>
      <c r="BQD31" s="89"/>
      <c r="BQE31" s="89"/>
      <c r="BQF31" s="89"/>
      <c r="BQG31" s="89"/>
      <c r="BQH31" s="89"/>
      <c r="BQI31" s="89"/>
      <c r="BQJ31" s="89"/>
      <c r="BQK31" s="89"/>
      <c r="BQL31" s="89"/>
      <c r="BQM31" s="89"/>
      <c r="BQN31" s="89"/>
      <c r="BQO31" s="89"/>
      <c r="BQP31" s="89"/>
      <c r="BQQ31" s="89"/>
      <c r="BQR31" s="89"/>
      <c r="BQS31" s="89"/>
      <c r="BQT31" s="89"/>
      <c r="BQU31" s="89"/>
      <c r="BQV31" s="89"/>
      <c r="BQW31" s="89"/>
      <c r="BQX31" s="89"/>
      <c r="BQY31" s="89"/>
      <c r="BQZ31" s="89"/>
      <c r="BRA31" s="89"/>
      <c r="BRB31" s="89"/>
      <c r="BRC31" s="89"/>
      <c r="BRD31" s="89"/>
      <c r="BRE31" s="89"/>
      <c r="BRF31" s="89"/>
      <c r="BRG31" s="89"/>
      <c r="BRH31" s="89"/>
      <c r="BRI31" s="89"/>
      <c r="BRJ31" s="89"/>
      <c r="BRK31" s="89"/>
      <c r="BRL31" s="89"/>
      <c r="BRM31" s="89"/>
      <c r="BRN31" s="89"/>
      <c r="BRO31" s="89"/>
      <c r="BRR31" s="89"/>
      <c r="BRU31" s="89"/>
      <c r="BRX31" s="89"/>
      <c r="BSA31" s="89"/>
      <c r="BSD31" s="89"/>
      <c r="BSP31" s="89"/>
      <c r="BSS31" s="89"/>
      <c r="BSV31" s="89"/>
      <c r="BSY31" s="89"/>
      <c r="BTE31" s="89"/>
      <c r="BTH31" s="89"/>
      <c r="BTN31" s="89"/>
      <c r="BTQ31" s="89"/>
      <c r="BTT31" s="89"/>
      <c r="BTW31" s="89"/>
      <c r="BUC31" s="89"/>
      <c r="BUF31" s="89"/>
      <c r="BUL31" s="89"/>
      <c r="BUN31" s="89"/>
      <c r="BUO31" s="89"/>
      <c r="BUQ31" s="89"/>
      <c r="BUT31" s="89"/>
      <c r="BUW31" s="89"/>
      <c r="BVH31" s="89"/>
      <c r="BVJ31" s="89"/>
      <c r="BVV31" s="89"/>
      <c r="BVY31" s="89"/>
      <c r="BWG31" s="89"/>
      <c r="BXA31" s="89"/>
      <c r="BXC31" s="89"/>
      <c r="BXD31" s="89"/>
      <c r="BXE31" s="89"/>
      <c r="BXF31" s="89"/>
      <c r="BXG31" s="89"/>
      <c r="BXH31" s="89"/>
      <c r="BXZ31" s="89"/>
      <c r="BYA31" s="89"/>
      <c r="BYD31" s="89"/>
      <c r="BYG31" s="89"/>
      <c r="BYI31" s="89"/>
      <c r="BYK31" s="89"/>
      <c r="BYN31" s="89"/>
      <c r="BYQ31" s="89"/>
      <c r="BYT31" s="89"/>
      <c r="BYZ31" s="89"/>
      <c r="BZC31" s="89"/>
      <c r="BZF31" s="89"/>
      <c r="BZK31" s="89"/>
      <c r="BZY31" s="89"/>
      <c r="BZZ31" s="89"/>
      <c r="CAA31" s="89"/>
      <c r="CAB31" s="89"/>
      <c r="CAC31" s="89"/>
      <c r="CAD31" s="89"/>
      <c r="CAE31" s="89"/>
      <c r="CAF31" s="89"/>
      <c r="CAG31" s="89"/>
      <c r="CAH31" s="89"/>
      <c r="CAI31" s="89"/>
      <c r="CAJ31" s="89"/>
      <c r="CAK31" s="89"/>
      <c r="CAL31" s="89"/>
      <c r="CAM31" s="89"/>
      <c r="CAN31" s="89"/>
      <c r="CAO31" s="89"/>
      <c r="CAP31" s="89"/>
      <c r="CAQ31" s="89"/>
      <c r="CAR31" s="89"/>
      <c r="CAS31" s="89"/>
      <c r="CAT31" s="89"/>
      <c r="CAU31" s="89"/>
      <c r="CAV31" s="89"/>
      <c r="CAW31" s="89"/>
      <c r="CAX31" s="89"/>
      <c r="CAY31" s="89"/>
      <c r="CAZ31" s="89"/>
      <c r="CBA31" s="89"/>
      <c r="CBB31" s="89"/>
      <c r="CBC31" s="89"/>
      <c r="CBD31" s="89"/>
      <c r="CBE31" s="89"/>
      <c r="CBF31" s="89"/>
      <c r="CBG31" s="89"/>
      <c r="CBH31" s="89"/>
      <c r="CBI31" s="89"/>
      <c r="CBJ31" s="89"/>
      <c r="CBK31" s="89"/>
      <c r="CBN31" s="89"/>
      <c r="CBQ31" s="89"/>
      <c r="CBT31" s="89"/>
      <c r="CBW31" s="89"/>
      <c r="CBZ31" s="89"/>
      <c r="CCL31" s="89"/>
      <c r="CCO31" s="89"/>
      <c r="CCR31" s="89"/>
      <c r="CCU31" s="89"/>
      <c r="CDA31" s="89"/>
      <c r="CDD31" s="89"/>
      <c r="CDJ31" s="89"/>
      <c r="CDM31" s="89"/>
      <c r="CDP31" s="89"/>
      <c r="CDS31" s="89"/>
      <c r="CDY31" s="89"/>
      <c r="CEB31" s="89"/>
      <c r="CEH31" s="89"/>
      <c r="CEJ31" s="89"/>
      <c r="CEK31" s="89"/>
      <c r="CEM31" s="89"/>
      <c r="CEP31" s="89"/>
      <c r="CES31" s="89"/>
      <c r="CFD31" s="89"/>
      <c r="CFF31" s="89"/>
      <c r="CFR31" s="89"/>
      <c r="CFU31" s="89"/>
      <c r="CGC31" s="89"/>
      <c r="CGW31" s="89"/>
      <c r="CGY31" s="89"/>
      <c r="CGZ31" s="89"/>
      <c r="CHA31" s="89"/>
      <c r="CHB31" s="89"/>
      <c r="CHC31" s="89"/>
      <c r="CHD31" s="89"/>
      <c r="CHV31" s="89"/>
      <c r="CHW31" s="89"/>
      <c r="CHZ31" s="89"/>
      <c r="CIC31" s="89"/>
      <c r="CIE31" s="89"/>
      <c r="CIG31" s="89"/>
      <c r="CIJ31" s="89"/>
      <c r="CIM31" s="89"/>
      <c r="CIP31" s="89"/>
      <c r="CIV31" s="89"/>
      <c r="CIY31" s="89"/>
      <c r="CJB31" s="89"/>
      <c r="CJG31" s="89"/>
      <c r="CJU31" s="89"/>
      <c r="CJV31" s="89"/>
      <c r="CJW31" s="89"/>
      <c r="CJX31" s="89"/>
      <c r="CJY31" s="89"/>
      <c r="CJZ31" s="89"/>
      <c r="CKA31" s="89"/>
      <c r="CKB31" s="89"/>
      <c r="CKC31" s="89"/>
      <c r="CKD31" s="89"/>
      <c r="CKE31" s="89"/>
      <c r="CKF31" s="89"/>
      <c r="CKG31" s="89"/>
      <c r="CKH31" s="89"/>
      <c r="CKI31" s="89"/>
      <c r="CKJ31" s="89"/>
      <c r="CKK31" s="89"/>
      <c r="CKL31" s="89"/>
      <c r="CKM31" s="89"/>
      <c r="CKN31" s="89"/>
      <c r="CKO31" s="89"/>
      <c r="CKP31" s="89"/>
      <c r="CKQ31" s="89"/>
      <c r="CKR31" s="89"/>
      <c r="CKS31" s="89"/>
      <c r="CKT31" s="89"/>
      <c r="CKU31" s="89"/>
      <c r="CKV31" s="89"/>
      <c r="CKW31" s="89"/>
      <c r="CKX31" s="89"/>
      <c r="CKY31" s="89"/>
      <c r="CKZ31" s="89"/>
      <c r="CLA31" s="89"/>
      <c r="CLB31" s="89"/>
      <c r="CLC31" s="89"/>
      <c r="CLD31" s="89"/>
      <c r="CLE31" s="89"/>
      <c r="CLF31" s="89"/>
      <c r="CLG31" s="89"/>
      <c r="CLJ31" s="89"/>
      <c r="CLM31" s="89"/>
      <c r="CLP31" s="89"/>
      <c r="CLS31" s="89"/>
      <c r="CLV31" s="89"/>
      <c r="CMH31" s="89"/>
      <c r="CMK31" s="89"/>
      <c r="CMN31" s="89"/>
      <c r="CMQ31" s="89"/>
      <c r="CMW31" s="89"/>
      <c r="CMZ31" s="89"/>
      <c r="CNF31" s="89"/>
      <c r="CNI31" s="89"/>
      <c r="CNL31" s="89"/>
      <c r="CNO31" s="89"/>
      <c r="CNU31" s="89"/>
      <c r="CNX31" s="89"/>
      <c r="COD31" s="89"/>
      <c r="COF31" s="89"/>
      <c r="COG31" s="89"/>
      <c r="COI31" s="89"/>
      <c r="COL31" s="89"/>
      <c r="COO31" s="89"/>
      <c r="COZ31" s="89"/>
      <c r="CPB31" s="89"/>
      <c r="CPN31" s="89"/>
      <c r="CPQ31" s="89"/>
      <c r="CPY31" s="89"/>
      <c r="CQS31" s="89"/>
      <c r="CQU31" s="89"/>
      <c r="CQV31" s="89"/>
      <c r="CQW31" s="89"/>
      <c r="CQX31" s="89"/>
      <c r="CQY31" s="89"/>
      <c r="CQZ31" s="89"/>
      <c r="CRR31" s="89"/>
      <c r="CRS31" s="89"/>
      <c r="CRV31" s="89"/>
      <c r="CRY31" s="89"/>
      <c r="CSA31" s="89"/>
      <c r="CSC31" s="89"/>
      <c r="CSF31" s="89"/>
      <c r="CSI31" s="89"/>
      <c r="CSL31" s="89"/>
      <c r="CSR31" s="89"/>
      <c r="CSU31" s="89"/>
      <c r="CSX31" s="89"/>
      <c r="CTC31" s="89"/>
      <c r="CTQ31" s="89"/>
      <c r="CTR31" s="89"/>
      <c r="CTS31" s="89"/>
      <c r="CTT31" s="89"/>
      <c r="CTU31" s="89"/>
      <c r="CTV31" s="89"/>
      <c r="CTW31" s="89"/>
      <c r="CTX31" s="89"/>
      <c r="CTY31" s="89"/>
      <c r="CTZ31" s="89"/>
      <c r="CUA31" s="89"/>
      <c r="CUB31" s="89"/>
      <c r="CUC31" s="89"/>
      <c r="CUD31" s="89"/>
      <c r="CUE31" s="89"/>
      <c r="CUF31" s="89"/>
      <c r="CUG31" s="89"/>
      <c r="CUH31" s="89"/>
      <c r="CUI31" s="89"/>
      <c r="CUJ31" s="89"/>
      <c r="CUK31" s="89"/>
      <c r="CUL31" s="89"/>
      <c r="CUM31" s="89"/>
      <c r="CUN31" s="89"/>
      <c r="CUO31" s="89"/>
      <c r="CUP31" s="89"/>
      <c r="CUQ31" s="89"/>
      <c r="CUR31" s="89"/>
      <c r="CUS31" s="89"/>
      <c r="CUT31" s="89"/>
      <c r="CUU31" s="89"/>
      <c r="CUV31" s="89"/>
      <c r="CUW31" s="89"/>
      <c r="CUX31" s="89"/>
      <c r="CUY31" s="89"/>
      <c r="CUZ31" s="89"/>
      <c r="CVA31" s="89"/>
      <c r="CVB31" s="89"/>
      <c r="CVC31" s="89"/>
      <c r="CVF31" s="89"/>
      <c r="CVI31" s="89"/>
      <c r="CVL31" s="89"/>
      <c r="CVO31" s="89"/>
      <c r="CVR31" s="89"/>
      <c r="CWD31" s="89"/>
      <c r="CWG31" s="89"/>
      <c r="CWJ31" s="89"/>
      <c r="CWM31" s="89"/>
      <c r="CWS31" s="89"/>
      <c r="CWV31" s="89"/>
      <c r="CXB31" s="89"/>
      <c r="CXE31" s="89"/>
      <c r="CXH31" s="89"/>
      <c r="CXK31" s="89"/>
      <c r="CXQ31" s="89"/>
      <c r="CXT31" s="89"/>
      <c r="CXZ31" s="89"/>
      <c r="CYB31" s="89"/>
      <c r="CYC31" s="89"/>
      <c r="CYE31" s="89"/>
      <c r="CYH31" s="89"/>
      <c r="CYK31" s="89"/>
      <c r="CYV31" s="89"/>
      <c r="CYX31" s="89"/>
      <c r="CZJ31" s="89"/>
      <c r="CZM31" s="89"/>
      <c r="CZU31" s="89"/>
      <c r="DAO31" s="89"/>
      <c r="DAQ31" s="89"/>
      <c r="DAR31" s="89"/>
      <c r="DAS31" s="89"/>
      <c r="DAT31" s="89"/>
      <c r="DAU31" s="89"/>
      <c r="DAV31" s="89"/>
      <c r="DBN31" s="89"/>
      <c r="DBO31" s="89"/>
      <c r="DBR31" s="89"/>
      <c r="DBU31" s="89"/>
      <c r="DBW31" s="89"/>
      <c r="DBY31" s="89"/>
      <c r="DCB31" s="89"/>
      <c r="DCE31" s="89"/>
      <c r="DCH31" s="89"/>
      <c r="DCN31" s="89"/>
      <c r="DCQ31" s="89"/>
      <c r="DCT31" s="89"/>
      <c r="DCY31" s="89"/>
      <c r="DDM31" s="89"/>
      <c r="DDN31" s="89"/>
      <c r="DDO31" s="89"/>
      <c r="DDP31" s="89"/>
      <c r="DDQ31" s="89"/>
      <c r="DDR31" s="89"/>
      <c r="DDS31" s="89"/>
      <c r="DDT31" s="89"/>
      <c r="DDU31" s="89"/>
      <c r="DDV31" s="89"/>
      <c r="DDW31" s="89"/>
      <c r="DDX31" s="89"/>
      <c r="DDY31" s="89"/>
      <c r="DDZ31" s="89"/>
      <c r="DEA31" s="89"/>
      <c r="DEB31" s="89"/>
      <c r="DEC31" s="89"/>
      <c r="DED31" s="89"/>
      <c r="DEE31" s="89"/>
      <c r="DEF31" s="89"/>
      <c r="DEG31" s="89"/>
      <c r="DEH31" s="89"/>
      <c r="DEI31" s="89"/>
      <c r="DEJ31" s="89"/>
      <c r="DEK31" s="89"/>
      <c r="DEL31" s="89"/>
      <c r="DEM31" s="89"/>
      <c r="DEN31" s="89"/>
      <c r="DEO31" s="89"/>
      <c r="DEP31" s="89"/>
      <c r="DEQ31" s="89"/>
      <c r="DER31" s="89"/>
      <c r="DES31" s="89"/>
      <c r="DET31" s="89"/>
      <c r="DEU31" s="89"/>
      <c r="DEV31" s="89"/>
      <c r="DEW31" s="89"/>
      <c r="DEX31" s="89"/>
      <c r="DEY31" s="89"/>
      <c r="DFB31" s="89"/>
      <c r="DFE31" s="89"/>
      <c r="DFH31" s="89"/>
      <c r="DFK31" s="89"/>
      <c r="DFN31" s="89"/>
      <c r="DFZ31" s="89"/>
      <c r="DGC31" s="89"/>
      <c r="DGF31" s="89"/>
      <c r="DGI31" s="89"/>
      <c r="DGO31" s="89"/>
      <c r="DGR31" s="89"/>
      <c r="DGX31" s="89"/>
      <c r="DHA31" s="89"/>
      <c r="DHD31" s="89"/>
      <c r="DHG31" s="89"/>
      <c r="DHM31" s="89"/>
      <c r="DHP31" s="89"/>
      <c r="DHV31" s="89"/>
      <c r="DHX31" s="89"/>
      <c r="DHY31" s="89"/>
      <c r="DIA31" s="89"/>
      <c r="DID31" s="89"/>
      <c r="DIG31" s="89"/>
      <c r="DIR31" s="89"/>
      <c r="DIT31" s="89"/>
      <c r="DJF31" s="89"/>
      <c r="DJI31" s="89"/>
      <c r="DJQ31" s="89"/>
      <c r="DKK31" s="89"/>
      <c r="DKM31" s="89"/>
      <c r="DKN31" s="89"/>
      <c r="DKO31" s="89"/>
      <c r="DKP31" s="89"/>
      <c r="DKQ31" s="89"/>
      <c r="DKR31" s="89"/>
      <c r="DLJ31" s="89"/>
      <c r="DLK31" s="89"/>
      <c r="DLN31" s="89"/>
      <c r="DLQ31" s="89"/>
      <c r="DLS31" s="89"/>
      <c r="DLU31" s="89"/>
      <c r="DLX31" s="89"/>
      <c r="DMA31" s="89"/>
      <c r="DMD31" s="89"/>
      <c r="DMJ31" s="89"/>
      <c r="DMM31" s="89"/>
      <c r="DMP31" s="89"/>
      <c r="DMU31" s="89"/>
      <c r="DNI31" s="89"/>
      <c r="DNJ31" s="89"/>
      <c r="DNK31" s="89"/>
      <c r="DNL31" s="89"/>
      <c r="DNM31" s="89"/>
      <c r="DNN31" s="89"/>
      <c r="DNO31" s="89"/>
      <c r="DNP31" s="89"/>
      <c r="DNQ31" s="89"/>
      <c r="DNR31" s="89"/>
      <c r="DNS31" s="89"/>
      <c r="DNT31" s="89"/>
      <c r="DNU31" s="89"/>
      <c r="DNV31" s="89"/>
      <c r="DNW31" s="89"/>
      <c r="DNX31" s="89"/>
      <c r="DNY31" s="89"/>
      <c r="DNZ31" s="89"/>
      <c r="DOA31" s="89"/>
      <c r="DOB31" s="89"/>
      <c r="DOC31" s="89"/>
      <c r="DOD31" s="89"/>
      <c r="DOE31" s="89"/>
      <c r="DOF31" s="89"/>
      <c r="DOG31" s="89"/>
      <c r="DOH31" s="89"/>
      <c r="DOI31" s="89"/>
      <c r="DOJ31" s="89"/>
      <c r="DOK31" s="89"/>
      <c r="DOL31" s="89"/>
      <c r="DOM31" s="89"/>
      <c r="DON31" s="89"/>
      <c r="DOO31" s="89"/>
      <c r="DOP31" s="89"/>
      <c r="DOQ31" s="89"/>
      <c r="DOR31" s="89"/>
      <c r="DOS31" s="89"/>
      <c r="DOT31" s="89"/>
      <c r="DOU31" s="89"/>
      <c r="DOX31" s="89"/>
      <c r="DPA31" s="89"/>
      <c r="DPD31" s="89"/>
      <c r="DPG31" s="89"/>
      <c r="DPJ31" s="89"/>
      <c r="DPV31" s="89"/>
      <c r="DPY31" s="89"/>
      <c r="DQB31" s="89"/>
      <c r="DQE31" s="89"/>
      <c r="DQK31" s="89"/>
      <c r="DQN31" s="89"/>
      <c r="DQT31" s="89"/>
      <c r="DQW31" s="89"/>
      <c r="DQZ31" s="89"/>
      <c r="DRC31" s="89"/>
      <c r="DRI31" s="89"/>
      <c r="DRL31" s="89"/>
      <c r="DRR31" s="89"/>
      <c r="DRT31" s="89"/>
      <c r="DRU31" s="89"/>
      <c r="DRW31" s="89"/>
      <c r="DRZ31" s="89"/>
      <c r="DSC31" s="89"/>
      <c r="DSN31" s="89"/>
      <c r="DSP31" s="89"/>
      <c r="DTB31" s="89"/>
      <c r="DTE31" s="89"/>
      <c r="DTM31" s="89"/>
      <c r="DUG31" s="89"/>
      <c r="DUI31" s="89"/>
      <c r="DUJ31" s="89"/>
      <c r="DUK31" s="89"/>
      <c r="DUL31" s="89"/>
      <c r="DUM31" s="89"/>
      <c r="DUN31" s="89"/>
      <c r="DVF31" s="89"/>
      <c r="DVG31" s="89"/>
      <c r="DVJ31" s="89"/>
      <c r="DVM31" s="89"/>
      <c r="DVO31" s="89"/>
      <c r="DVQ31" s="89"/>
      <c r="DVT31" s="89"/>
      <c r="DVW31" s="89"/>
      <c r="DVZ31" s="89"/>
      <c r="DWF31" s="89"/>
      <c r="DWI31" s="89"/>
      <c r="DWL31" s="89"/>
      <c r="DWQ31" s="89"/>
      <c r="DXE31" s="89"/>
      <c r="DXF31" s="89"/>
      <c r="DXG31" s="89"/>
      <c r="DXH31" s="89"/>
      <c r="DXI31" s="89"/>
      <c r="DXJ31" s="89"/>
      <c r="DXK31" s="89"/>
      <c r="DXL31" s="89"/>
      <c r="DXM31" s="89"/>
      <c r="DXN31" s="89"/>
      <c r="DXO31" s="89"/>
      <c r="DXP31" s="89"/>
      <c r="DXQ31" s="89"/>
      <c r="DXR31" s="89"/>
      <c r="DXS31" s="89"/>
      <c r="DXT31" s="89"/>
      <c r="DXU31" s="89"/>
      <c r="DXV31" s="89"/>
      <c r="DXW31" s="89"/>
      <c r="DXX31" s="89"/>
      <c r="DXY31" s="89"/>
      <c r="DXZ31" s="89"/>
      <c r="DYA31" s="89"/>
      <c r="DYB31" s="89"/>
      <c r="DYC31" s="89"/>
      <c r="DYD31" s="89"/>
      <c r="DYE31" s="89"/>
      <c r="DYF31" s="89"/>
      <c r="DYG31" s="89"/>
      <c r="DYH31" s="89"/>
      <c r="DYI31" s="89"/>
      <c r="DYJ31" s="89"/>
      <c r="DYK31" s="89"/>
      <c r="DYL31" s="89"/>
      <c r="DYM31" s="89"/>
      <c r="DYN31" s="89"/>
      <c r="DYO31" s="89"/>
      <c r="DYP31" s="89"/>
      <c r="DYQ31" s="89"/>
      <c r="DYT31" s="89"/>
      <c r="DYW31" s="89"/>
      <c r="DYZ31" s="89"/>
      <c r="DZC31" s="89"/>
      <c r="DZF31" s="89"/>
      <c r="DZR31" s="89"/>
      <c r="DZU31" s="89"/>
      <c r="DZX31" s="89"/>
      <c r="EAA31" s="89"/>
      <c r="EAG31" s="89"/>
      <c r="EAJ31" s="89"/>
      <c r="EAP31" s="89"/>
      <c r="EAS31" s="89"/>
      <c r="EAV31" s="89"/>
      <c r="EAY31" s="89"/>
      <c r="EBE31" s="89"/>
      <c r="EBH31" s="89"/>
      <c r="EBN31" s="89"/>
      <c r="EBP31" s="89"/>
      <c r="EBQ31" s="89"/>
      <c r="EBS31" s="89"/>
      <c r="EBV31" s="89"/>
      <c r="EBY31" s="89"/>
      <c r="ECJ31" s="89"/>
      <c r="ECL31" s="89"/>
      <c r="ECX31" s="89"/>
      <c r="EDA31" s="89"/>
      <c r="EDI31" s="89"/>
      <c r="EEC31" s="89"/>
      <c r="EEE31" s="89"/>
      <c r="EEF31" s="89"/>
      <c r="EEG31" s="89"/>
      <c r="EEH31" s="89"/>
      <c r="EEI31" s="89"/>
      <c r="EEJ31" s="89"/>
      <c r="EFB31" s="89"/>
      <c r="EFC31" s="89"/>
      <c r="EFF31" s="89"/>
      <c r="EFI31" s="89"/>
      <c r="EFK31" s="89"/>
      <c r="EFM31" s="89"/>
      <c r="EFP31" s="89"/>
      <c r="EFS31" s="89"/>
      <c r="EFV31" s="89"/>
      <c r="EGB31" s="89"/>
      <c r="EGE31" s="89"/>
      <c r="EGH31" s="89"/>
      <c r="EGM31" s="89"/>
      <c r="EHA31" s="89"/>
      <c r="EHB31" s="89"/>
      <c r="EHC31" s="89"/>
      <c r="EHD31" s="89"/>
      <c r="EHE31" s="89"/>
      <c r="EHF31" s="89"/>
      <c r="EHG31" s="89"/>
      <c r="EHH31" s="89"/>
      <c r="EHI31" s="89"/>
      <c r="EHJ31" s="89"/>
      <c r="EHK31" s="89"/>
      <c r="EHL31" s="89"/>
      <c r="EHM31" s="89"/>
      <c r="EHN31" s="89"/>
      <c r="EHO31" s="89"/>
      <c r="EHP31" s="89"/>
      <c r="EHQ31" s="89"/>
      <c r="EHR31" s="89"/>
      <c r="EHS31" s="89"/>
      <c r="EHT31" s="89"/>
      <c r="EHU31" s="89"/>
      <c r="EHV31" s="89"/>
      <c r="EHW31" s="89"/>
      <c r="EHX31" s="89"/>
      <c r="EHY31" s="89"/>
      <c r="EHZ31" s="89"/>
      <c r="EIA31" s="89"/>
      <c r="EIB31" s="89"/>
      <c r="EIC31" s="89"/>
      <c r="EID31" s="89"/>
      <c r="EIE31" s="89"/>
      <c r="EIF31" s="89"/>
      <c r="EIG31" s="89"/>
      <c r="EIH31" s="89"/>
      <c r="EII31" s="89"/>
      <c r="EIJ31" s="89"/>
      <c r="EIK31" s="89"/>
      <c r="EIL31" s="89"/>
      <c r="EIM31" s="89"/>
      <c r="EIP31" s="89"/>
      <c r="EIS31" s="89"/>
      <c r="EIV31" s="89"/>
      <c r="EIY31" s="89"/>
      <c r="EJB31" s="89"/>
      <c r="EJN31" s="89"/>
      <c r="EJQ31" s="89"/>
      <c r="EJT31" s="89"/>
      <c r="EJW31" s="89"/>
      <c r="EKC31" s="89"/>
      <c r="EKF31" s="89"/>
      <c r="EKL31" s="89"/>
      <c r="EKO31" s="89"/>
      <c r="EKR31" s="89"/>
      <c r="EKU31" s="89"/>
      <c r="ELA31" s="89"/>
      <c r="ELD31" s="89"/>
      <c r="ELJ31" s="89"/>
      <c r="ELL31" s="89"/>
      <c r="ELM31" s="89"/>
      <c r="ELO31" s="89"/>
      <c r="ELR31" s="89"/>
      <c r="ELU31" s="89"/>
      <c r="EMF31" s="89"/>
      <c r="EMH31" s="89"/>
      <c r="EMT31" s="89"/>
      <c r="EMW31" s="89"/>
      <c r="ENE31" s="89"/>
      <c r="ENY31" s="89"/>
      <c r="EOA31" s="89"/>
      <c r="EOB31" s="89"/>
      <c r="EOC31" s="89"/>
      <c r="EOD31" s="89"/>
      <c r="EOE31" s="89"/>
      <c r="EOF31" s="89"/>
      <c r="EOX31" s="89"/>
      <c r="EOY31" s="89"/>
      <c r="EPB31" s="89"/>
      <c r="EPE31" s="89"/>
      <c r="EPG31" s="89"/>
      <c r="EPI31" s="89"/>
      <c r="EPL31" s="89"/>
      <c r="EPO31" s="89"/>
      <c r="EPR31" s="89"/>
      <c r="EPX31" s="89"/>
      <c r="EQA31" s="89"/>
      <c r="EQD31" s="89"/>
      <c r="EQI31" s="89"/>
      <c r="EQW31" s="89"/>
      <c r="EQX31" s="89"/>
      <c r="EQY31" s="89"/>
      <c r="EQZ31" s="89"/>
      <c r="ERA31" s="89"/>
      <c r="ERB31" s="89"/>
      <c r="ERC31" s="89"/>
      <c r="ERD31" s="89"/>
      <c r="ERE31" s="89"/>
      <c r="ERF31" s="89"/>
      <c r="ERG31" s="89"/>
      <c r="ERH31" s="89"/>
      <c r="ERI31" s="89"/>
      <c r="ERJ31" s="89"/>
      <c r="ERK31" s="89"/>
      <c r="ERL31" s="89"/>
      <c r="ERM31" s="89"/>
      <c r="ERN31" s="89"/>
      <c r="ERO31" s="89"/>
      <c r="ERP31" s="89"/>
      <c r="ERQ31" s="89"/>
      <c r="ERR31" s="89"/>
      <c r="ERS31" s="89"/>
      <c r="ERT31" s="89"/>
      <c r="ERU31" s="89"/>
      <c r="ERV31" s="89"/>
      <c r="ERW31" s="89"/>
      <c r="ERX31" s="89"/>
      <c r="ERY31" s="89"/>
      <c r="ERZ31" s="89"/>
      <c r="ESA31" s="89"/>
      <c r="ESB31" s="89"/>
      <c r="ESC31" s="89"/>
      <c r="ESD31" s="89"/>
      <c r="ESE31" s="89"/>
      <c r="ESF31" s="89"/>
      <c r="ESG31" s="89"/>
      <c r="ESH31" s="89"/>
      <c r="ESI31" s="89"/>
      <c r="ESL31" s="89"/>
      <c r="ESO31" s="89"/>
      <c r="ESR31" s="89"/>
      <c r="ESU31" s="89"/>
      <c r="ESX31" s="89"/>
      <c r="ETJ31" s="89"/>
      <c r="ETM31" s="89"/>
      <c r="ETP31" s="89"/>
      <c r="ETS31" s="89"/>
      <c r="ETY31" s="89"/>
      <c r="EUB31" s="89"/>
      <c r="EUH31" s="89"/>
      <c r="EUK31" s="89"/>
      <c r="EUN31" s="89"/>
      <c r="EUQ31" s="89"/>
      <c r="EUW31" s="89"/>
      <c r="EUZ31" s="89"/>
      <c r="EVF31" s="89"/>
      <c r="EVH31" s="89"/>
      <c r="EVI31" s="89"/>
      <c r="EVK31" s="89"/>
      <c r="EVN31" s="89"/>
      <c r="EVQ31" s="89"/>
      <c r="EWB31" s="89"/>
      <c r="EWD31" s="89"/>
      <c r="EWP31" s="89"/>
      <c r="EWS31" s="89"/>
      <c r="EXA31" s="89"/>
      <c r="EXU31" s="89"/>
      <c r="EXW31" s="89"/>
      <c r="EXX31" s="89"/>
      <c r="EXY31" s="89"/>
      <c r="EXZ31" s="89"/>
      <c r="EYA31" s="89"/>
      <c r="EYB31" s="89"/>
      <c r="EYT31" s="89"/>
      <c r="EYU31" s="89"/>
      <c r="EYX31" s="89"/>
      <c r="EZA31" s="89"/>
      <c r="EZC31" s="89"/>
      <c r="EZE31" s="89"/>
      <c r="EZH31" s="89"/>
      <c r="EZK31" s="89"/>
      <c r="EZN31" s="89"/>
      <c r="EZT31" s="89"/>
      <c r="EZW31" s="89"/>
      <c r="EZZ31" s="89"/>
      <c r="FAE31" s="89"/>
      <c r="FAS31" s="89"/>
      <c r="FAT31" s="89"/>
      <c r="FAU31" s="89"/>
      <c r="FAV31" s="89"/>
      <c r="FAW31" s="89"/>
      <c r="FAX31" s="89"/>
      <c r="FAY31" s="89"/>
      <c r="FAZ31" s="89"/>
      <c r="FBA31" s="89"/>
      <c r="FBB31" s="89"/>
      <c r="FBC31" s="89"/>
      <c r="FBD31" s="89"/>
      <c r="FBE31" s="89"/>
      <c r="FBF31" s="89"/>
      <c r="FBG31" s="89"/>
      <c r="FBH31" s="89"/>
      <c r="FBI31" s="89"/>
      <c r="FBJ31" s="89"/>
      <c r="FBK31" s="89"/>
      <c r="FBL31" s="89"/>
      <c r="FBM31" s="89"/>
      <c r="FBN31" s="89"/>
      <c r="FBO31" s="89"/>
      <c r="FBP31" s="89"/>
      <c r="FBQ31" s="89"/>
      <c r="FBR31" s="89"/>
      <c r="FBS31" s="89"/>
      <c r="FBT31" s="89"/>
      <c r="FBU31" s="89"/>
      <c r="FBV31" s="89"/>
      <c r="FBW31" s="89"/>
      <c r="FBX31" s="89"/>
      <c r="FBY31" s="89"/>
      <c r="FBZ31" s="89"/>
      <c r="FCA31" s="89"/>
      <c r="FCB31" s="89"/>
      <c r="FCC31" s="89"/>
      <c r="FCD31" s="89"/>
      <c r="FCE31" s="89"/>
      <c r="FCH31" s="89"/>
      <c r="FCK31" s="89"/>
      <c r="FCN31" s="89"/>
      <c r="FCQ31" s="89"/>
      <c r="FCT31" s="89"/>
      <c r="FDF31" s="89"/>
      <c r="FDI31" s="89"/>
      <c r="FDL31" s="89"/>
      <c r="FDO31" s="89"/>
      <c r="FDU31" s="89"/>
      <c r="FDX31" s="89"/>
      <c r="FED31" s="89"/>
      <c r="FEG31" s="89"/>
      <c r="FEJ31" s="89"/>
      <c r="FEM31" s="89"/>
      <c r="FES31" s="89"/>
      <c r="FEV31" s="89"/>
      <c r="FFB31" s="89"/>
      <c r="FFD31" s="89"/>
      <c r="FFE31" s="89"/>
      <c r="FFG31" s="89"/>
      <c r="FFJ31" s="89"/>
      <c r="FFM31" s="89"/>
      <c r="FFX31" s="89"/>
      <c r="FFZ31" s="89"/>
      <c r="FGL31" s="89"/>
      <c r="FGO31" s="89"/>
      <c r="FGW31" s="89"/>
      <c r="FHQ31" s="89"/>
      <c r="FHS31" s="89"/>
      <c r="FHT31" s="89"/>
      <c r="FHU31" s="89"/>
      <c r="FHV31" s="89"/>
      <c r="FHW31" s="89"/>
      <c r="FHX31" s="89"/>
      <c r="FIP31" s="89"/>
      <c r="FIQ31" s="89"/>
      <c r="FIT31" s="89"/>
      <c r="FIW31" s="89"/>
      <c r="FIY31" s="89"/>
      <c r="FJA31" s="89"/>
      <c r="FJD31" s="89"/>
      <c r="FJG31" s="89"/>
      <c r="FJJ31" s="89"/>
      <c r="FJP31" s="89"/>
      <c r="FJS31" s="89"/>
      <c r="FJV31" s="89"/>
      <c r="FKA31" s="89"/>
      <c r="FKO31" s="89"/>
      <c r="FKP31" s="89"/>
      <c r="FKQ31" s="89"/>
      <c r="FKR31" s="89"/>
      <c r="FKS31" s="89"/>
      <c r="FKT31" s="89"/>
      <c r="FKU31" s="89"/>
      <c r="FKV31" s="89"/>
      <c r="FKW31" s="89"/>
      <c r="FKX31" s="89"/>
      <c r="FKY31" s="89"/>
      <c r="FKZ31" s="89"/>
      <c r="FLA31" s="89"/>
      <c r="FLB31" s="89"/>
      <c r="FLC31" s="89"/>
      <c r="FLD31" s="89"/>
      <c r="FLE31" s="89"/>
      <c r="FLF31" s="89"/>
      <c r="FLG31" s="89"/>
      <c r="FLH31" s="89"/>
      <c r="FLI31" s="89"/>
      <c r="FLJ31" s="89"/>
      <c r="FLK31" s="89"/>
      <c r="FLL31" s="89"/>
      <c r="FLM31" s="89"/>
      <c r="FLN31" s="89"/>
      <c r="FLO31" s="89"/>
      <c r="FLP31" s="89"/>
      <c r="FLQ31" s="89"/>
      <c r="FLR31" s="89"/>
      <c r="FLS31" s="89"/>
      <c r="FLT31" s="89"/>
      <c r="FLU31" s="89"/>
      <c r="FLV31" s="89"/>
      <c r="FLW31" s="89"/>
      <c r="FLX31" s="89"/>
      <c r="FLY31" s="89"/>
      <c r="FLZ31" s="89"/>
      <c r="FMA31" s="89"/>
      <c r="FMD31" s="89"/>
      <c r="FMG31" s="89"/>
      <c r="FMJ31" s="89"/>
      <c r="FMM31" s="89"/>
      <c r="FMP31" s="89"/>
      <c r="FNB31" s="89"/>
      <c r="FNE31" s="89"/>
      <c r="FNH31" s="89"/>
      <c r="FNK31" s="89"/>
      <c r="FNQ31" s="89"/>
      <c r="FNT31" s="89"/>
      <c r="FNZ31" s="89"/>
      <c r="FOC31" s="89"/>
      <c r="FOF31" s="89"/>
      <c r="FOI31" s="89"/>
      <c r="FOO31" s="89"/>
      <c r="FOR31" s="89"/>
      <c r="FOX31" s="89"/>
      <c r="FOZ31" s="89"/>
      <c r="FPA31" s="89"/>
      <c r="FPC31" s="89"/>
      <c r="FPF31" s="89"/>
      <c r="FPI31" s="89"/>
      <c r="FPT31" s="89"/>
      <c r="FPV31" s="89"/>
      <c r="FQH31" s="89"/>
      <c r="FQK31" s="89"/>
      <c r="FQS31" s="89"/>
      <c r="FRM31" s="89"/>
      <c r="FRO31" s="89"/>
      <c r="FRP31" s="89"/>
      <c r="FRQ31" s="89"/>
      <c r="FRR31" s="89"/>
      <c r="FRS31" s="89"/>
      <c r="FRT31" s="89"/>
      <c r="FSL31" s="89"/>
      <c r="FSM31" s="89"/>
      <c r="FSP31" s="89"/>
      <c r="FSS31" s="89"/>
      <c r="FSU31" s="89"/>
      <c r="FSW31" s="89"/>
      <c r="FSZ31" s="89"/>
      <c r="FTC31" s="89"/>
      <c r="FTF31" s="89"/>
      <c r="FTL31" s="89"/>
      <c r="FTO31" s="89"/>
      <c r="FTR31" s="89"/>
      <c r="FTW31" s="89"/>
      <c r="FUK31" s="89"/>
      <c r="FUL31" s="89"/>
      <c r="FUM31" s="89"/>
      <c r="FUN31" s="89"/>
      <c r="FUO31" s="89"/>
      <c r="FUP31" s="89"/>
      <c r="FUQ31" s="89"/>
      <c r="FUR31" s="89"/>
      <c r="FUS31" s="89"/>
      <c r="FUT31" s="89"/>
      <c r="FUU31" s="89"/>
      <c r="FUV31" s="89"/>
      <c r="FUW31" s="89"/>
      <c r="FUX31" s="89"/>
      <c r="FUY31" s="89"/>
      <c r="FUZ31" s="89"/>
      <c r="FVA31" s="89"/>
      <c r="FVB31" s="89"/>
      <c r="FVC31" s="89"/>
      <c r="FVD31" s="89"/>
      <c r="FVE31" s="89"/>
      <c r="FVF31" s="89"/>
      <c r="FVG31" s="89"/>
      <c r="FVH31" s="89"/>
      <c r="FVI31" s="89"/>
      <c r="FVJ31" s="89"/>
      <c r="FVK31" s="89"/>
      <c r="FVL31" s="89"/>
      <c r="FVM31" s="89"/>
      <c r="FVN31" s="89"/>
      <c r="FVO31" s="89"/>
      <c r="FVP31" s="89"/>
      <c r="FVQ31" s="89"/>
      <c r="FVR31" s="89"/>
      <c r="FVS31" s="89"/>
      <c r="FVT31" s="89"/>
      <c r="FVU31" s="89"/>
      <c r="FVV31" s="89"/>
      <c r="FVW31" s="89"/>
      <c r="FVZ31" s="89"/>
      <c r="FWC31" s="89"/>
      <c r="FWF31" s="89"/>
      <c r="FWI31" s="89"/>
      <c r="FWL31" s="89"/>
      <c r="FWX31" s="89"/>
      <c r="FXA31" s="89"/>
      <c r="FXD31" s="89"/>
      <c r="FXG31" s="89"/>
      <c r="FXM31" s="89"/>
      <c r="FXP31" s="89"/>
      <c r="FXV31" s="89"/>
      <c r="FXY31" s="89"/>
      <c r="FYB31" s="89"/>
      <c r="FYE31" s="89"/>
      <c r="FYK31" s="89"/>
      <c r="FYN31" s="89"/>
      <c r="FYT31" s="89"/>
      <c r="FYV31" s="89"/>
      <c r="FYW31" s="89"/>
      <c r="FYY31" s="89"/>
      <c r="FZB31" s="89"/>
      <c r="FZE31" s="89"/>
      <c r="FZP31" s="89"/>
      <c r="FZR31" s="89"/>
      <c r="GAD31" s="89"/>
      <c r="GAG31" s="89"/>
      <c r="GAO31" s="89"/>
      <c r="GBI31" s="89"/>
      <c r="GBK31" s="89"/>
      <c r="GBL31" s="89"/>
      <c r="GBM31" s="89"/>
      <c r="GBN31" s="89"/>
      <c r="GBO31" s="89"/>
      <c r="GBP31" s="89"/>
      <c r="GCH31" s="89"/>
      <c r="GCI31" s="89"/>
      <c r="GCL31" s="89"/>
      <c r="GCO31" s="89"/>
      <c r="GCQ31" s="89"/>
      <c r="GCS31" s="89"/>
      <c r="GCV31" s="89"/>
      <c r="GCY31" s="89"/>
      <c r="GDB31" s="89"/>
      <c r="GDH31" s="89"/>
      <c r="GDK31" s="89"/>
      <c r="GDN31" s="89"/>
      <c r="GDS31" s="89"/>
      <c r="GEG31" s="89"/>
      <c r="GEH31" s="89"/>
      <c r="GEI31" s="89"/>
      <c r="GEJ31" s="89"/>
      <c r="GEK31" s="89"/>
      <c r="GEL31" s="89"/>
      <c r="GEM31" s="89"/>
      <c r="GEN31" s="89"/>
      <c r="GEO31" s="89"/>
      <c r="GEP31" s="89"/>
      <c r="GEQ31" s="89"/>
      <c r="GER31" s="89"/>
      <c r="GES31" s="89"/>
      <c r="GET31" s="89"/>
      <c r="GEU31" s="89"/>
      <c r="GEV31" s="89"/>
      <c r="GEW31" s="89"/>
      <c r="GEX31" s="89"/>
      <c r="GEY31" s="89"/>
      <c r="GEZ31" s="89"/>
      <c r="GFA31" s="89"/>
      <c r="GFB31" s="89"/>
      <c r="GFC31" s="89"/>
      <c r="GFD31" s="89"/>
      <c r="GFE31" s="89"/>
      <c r="GFF31" s="89"/>
      <c r="GFG31" s="89"/>
      <c r="GFH31" s="89"/>
      <c r="GFI31" s="89"/>
      <c r="GFJ31" s="89"/>
      <c r="GFK31" s="89"/>
      <c r="GFL31" s="89"/>
      <c r="GFM31" s="89"/>
      <c r="GFN31" s="89"/>
      <c r="GFO31" s="89"/>
      <c r="GFP31" s="89"/>
      <c r="GFQ31" s="89"/>
      <c r="GFR31" s="89"/>
      <c r="GFS31" s="89"/>
      <c r="GFV31" s="89"/>
      <c r="GFY31" s="89"/>
      <c r="GGB31" s="89"/>
      <c r="GGE31" s="89"/>
      <c r="GGH31" s="89"/>
      <c r="GGT31" s="89"/>
      <c r="GGW31" s="89"/>
      <c r="GGZ31" s="89"/>
      <c r="GHC31" s="89"/>
      <c r="GHI31" s="89"/>
      <c r="GHL31" s="89"/>
      <c r="GHR31" s="89"/>
      <c r="GHU31" s="89"/>
      <c r="GHX31" s="89"/>
      <c r="GIA31" s="89"/>
      <c r="GIG31" s="89"/>
      <c r="GIJ31" s="89"/>
      <c r="GIP31" s="89"/>
      <c r="GIR31" s="89"/>
      <c r="GIS31" s="89"/>
      <c r="GIU31" s="89"/>
      <c r="GIX31" s="89"/>
      <c r="GJA31" s="89"/>
      <c r="GJL31" s="89"/>
      <c r="GJN31" s="89"/>
      <c r="GJZ31" s="89"/>
      <c r="GKC31" s="89"/>
      <c r="GKK31" s="89"/>
      <c r="GLE31" s="89"/>
      <c r="GLG31" s="89"/>
      <c r="GLH31" s="89"/>
      <c r="GLI31" s="89"/>
      <c r="GLJ31" s="89"/>
      <c r="GLK31" s="89"/>
      <c r="GLL31" s="89"/>
      <c r="GMD31" s="89"/>
      <c r="GME31" s="89"/>
      <c r="GMH31" s="89"/>
      <c r="GMK31" s="89"/>
      <c r="GMM31" s="89"/>
      <c r="GMO31" s="89"/>
      <c r="GMR31" s="89"/>
      <c r="GMU31" s="89"/>
      <c r="GMX31" s="89"/>
      <c r="GND31" s="89"/>
      <c r="GNG31" s="89"/>
      <c r="GNJ31" s="89"/>
      <c r="GNO31" s="89"/>
      <c r="GOC31" s="89"/>
      <c r="GOD31" s="89"/>
      <c r="GOE31" s="89"/>
      <c r="GOF31" s="89"/>
      <c r="GOG31" s="89"/>
      <c r="GOH31" s="89"/>
      <c r="GOI31" s="89"/>
      <c r="GOJ31" s="89"/>
      <c r="GOK31" s="89"/>
      <c r="GOL31" s="89"/>
      <c r="GOM31" s="89"/>
      <c r="GON31" s="89"/>
      <c r="GOO31" s="89"/>
      <c r="GOP31" s="89"/>
      <c r="GOQ31" s="89"/>
      <c r="GOR31" s="89"/>
      <c r="GOS31" s="89"/>
      <c r="GOT31" s="89"/>
      <c r="GOU31" s="89"/>
      <c r="GOV31" s="89"/>
      <c r="GOW31" s="89"/>
      <c r="GOX31" s="89"/>
      <c r="GOY31" s="89"/>
      <c r="GOZ31" s="89"/>
      <c r="GPA31" s="89"/>
      <c r="GPB31" s="89"/>
      <c r="GPC31" s="89"/>
      <c r="GPD31" s="89"/>
      <c r="GPE31" s="89"/>
      <c r="GPF31" s="89"/>
      <c r="GPG31" s="89"/>
      <c r="GPH31" s="89"/>
      <c r="GPI31" s="89"/>
      <c r="GPJ31" s="89"/>
      <c r="GPK31" s="89"/>
      <c r="GPL31" s="89"/>
      <c r="GPM31" s="89"/>
      <c r="GPN31" s="89"/>
      <c r="GPO31" s="89"/>
      <c r="GPR31" s="89"/>
      <c r="GPU31" s="89"/>
      <c r="GPX31" s="89"/>
      <c r="GQA31" s="89"/>
      <c r="GQD31" s="89"/>
      <c r="GQP31" s="89"/>
      <c r="GQS31" s="89"/>
      <c r="GQV31" s="89"/>
      <c r="GQY31" s="89"/>
      <c r="GRE31" s="89"/>
      <c r="GRH31" s="89"/>
      <c r="GRN31" s="89"/>
      <c r="GRQ31" s="89"/>
      <c r="GRT31" s="89"/>
      <c r="GRW31" s="89"/>
      <c r="GSC31" s="89"/>
      <c r="GSF31" s="89"/>
      <c r="GSL31" s="89"/>
      <c r="GSN31" s="89"/>
      <c r="GSO31" s="89"/>
      <c r="GSQ31" s="89"/>
      <c r="GST31" s="89"/>
      <c r="GSW31" s="89"/>
      <c r="GTH31" s="89"/>
      <c r="GTJ31" s="89"/>
      <c r="GTV31" s="89"/>
      <c r="GTY31" s="89"/>
      <c r="GUG31" s="89"/>
      <c r="GVA31" s="89"/>
      <c r="GVC31" s="89"/>
      <c r="GVD31" s="89"/>
      <c r="GVE31" s="89"/>
      <c r="GVF31" s="89"/>
      <c r="GVG31" s="89"/>
      <c r="GVH31" s="89"/>
      <c r="GVZ31" s="89"/>
      <c r="GWA31" s="89"/>
      <c r="GWD31" s="89"/>
      <c r="GWG31" s="89"/>
      <c r="GWI31" s="89"/>
      <c r="GWK31" s="89"/>
      <c r="GWN31" s="89"/>
      <c r="GWQ31" s="89"/>
      <c r="GWT31" s="89"/>
      <c r="GWZ31" s="89"/>
      <c r="GXC31" s="89"/>
      <c r="GXF31" s="89"/>
      <c r="GXK31" s="89"/>
      <c r="GXY31" s="89"/>
      <c r="GXZ31" s="89"/>
      <c r="GYA31" s="89"/>
      <c r="GYB31" s="89"/>
      <c r="GYC31" s="89"/>
      <c r="GYD31" s="89"/>
      <c r="GYE31" s="89"/>
      <c r="GYF31" s="89"/>
      <c r="GYG31" s="89"/>
      <c r="GYH31" s="89"/>
      <c r="GYI31" s="89"/>
      <c r="GYJ31" s="89"/>
      <c r="GYK31" s="89"/>
      <c r="GYL31" s="89"/>
      <c r="GYM31" s="89"/>
      <c r="GYN31" s="89"/>
      <c r="GYO31" s="89"/>
      <c r="GYP31" s="89"/>
      <c r="GYQ31" s="89"/>
      <c r="GYR31" s="89"/>
      <c r="GYS31" s="89"/>
      <c r="GYT31" s="89"/>
      <c r="GYU31" s="89"/>
      <c r="GYV31" s="89"/>
      <c r="GYW31" s="89"/>
      <c r="GYX31" s="89"/>
      <c r="GYY31" s="89"/>
      <c r="GYZ31" s="89"/>
      <c r="GZA31" s="89"/>
      <c r="GZB31" s="89"/>
      <c r="GZC31" s="89"/>
      <c r="GZD31" s="89"/>
      <c r="GZE31" s="89"/>
      <c r="GZF31" s="89"/>
      <c r="GZG31" s="89"/>
      <c r="GZH31" s="89"/>
      <c r="GZI31" s="89"/>
      <c r="GZJ31" s="89"/>
      <c r="GZK31" s="89"/>
      <c r="GZN31" s="89"/>
      <c r="GZQ31" s="89"/>
      <c r="GZT31" s="89"/>
      <c r="GZW31" s="89"/>
      <c r="GZZ31" s="89"/>
      <c r="HAL31" s="89"/>
      <c r="HAO31" s="89"/>
      <c r="HAR31" s="89"/>
      <c r="HAU31" s="89"/>
      <c r="HBA31" s="89"/>
      <c r="HBD31" s="89"/>
      <c r="HBJ31" s="89"/>
      <c r="HBM31" s="89"/>
      <c r="HBP31" s="89"/>
      <c r="HBS31" s="89"/>
      <c r="HBY31" s="89"/>
      <c r="HCB31" s="89"/>
      <c r="HCH31" s="89"/>
      <c r="HCJ31" s="89"/>
      <c r="HCK31" s="89"/>
      <c r="HCM31" s="89"/>
      <c r="HCP31" s="89"/>
      <c r="HCS31" s="89"/>
      <c r="HDD31" s="89"/>
      <c r="HDF31" s="89"/>
      <c r="HDR31" s="89"/>
      <c r="HDU31" s="89"/>
      <c r="HEC31" s="89"/>
      <c r="HEW31" s="89"/>
      <c r="HEY31" s="89"/>
      <c r="HEZ31" s="89"/>
      <c r="HFA31" s="89"/>
      <c r="HFB31" s="89"/>
      <c r="HFC31" s="89"/>
      <c r="HFD31" s="89"/>
      <c r="HFV31" s="89"/>
      <c r="HFW31" s="89"/>
      <c r="HFZ31" s="89"/>
      <c r="HGC31" s="89"/>
      <c r="HGE31" s="89"/>
      <c r="HGG31" s="89"/>
      <c r="HGJ31" s="89"/>
      <c r="HGM31" s="89"/>
      <c r="HGP31" s="89"/>
      <c r="HGV31" s="89"/>
      <c r="HGY31" s="89"/>
      <c r="HHB31" s="89"/>
      <c r="HHG31" s="89"/>
      <c r="HHU31" s="89"/>
      <c r="HHV31" s="89"/>
      <c r="HHW31" s="89"/>
      <c r="HHX31" s="89"/>
      <c r="HHY31" s="89"/>
      <c r="HHZ31" s="89"/>
      <c r="HIA31" s="89"/>
      <c r="HIB31" s="89"/>
      <c r="HIC31" s="89"/>
      <c r="HID31" s="89"/>
      <c r="HIE31" s="89"/>
      <c r="HIF31" s="89"/>
      <c r="HIG31" s="89"/>
      <c r="HIH31" s="89"/>
      <c r="HII31" s="89"/>
      <c r="HIJ31" s="89"/>
      <c r="HIK31" s="89"/>
      <c r="HIL31" s="89"/>
      <c r="HIM31" s="89"/>
      <c r="HIN31" s="89"/>
      <c r="HIO31" s="89"/>
      <c r="HIP31" s="89"/>
      <c r="HIQ31" s="89"/>
      <c r="HIR31" s="89"/>
      <c r="HIS31" s="89"/>
      <c r="HIT31" s="89"/>
      <c r="HIU31" s="89"/>
      <c r="HIV31" s="89"/>
      <c r="HIW31" s="89"/>
      <c r="HIX31" s="89"/>
      <c r="HIY31" s="89"/>
      <c r="HIZ31" s="89"/>
      <c r="HJA31" s="89"/>
      <c r="HJB31" s="89"/>
      <c r="HJC31" s="89"/>
      <c r="HJD31" s="89"/>
      <c r="HJE31" s="89"/>
      <c r="HJF31" s="89"/>
      <c r="HJG31" s="89"/>
      <c r="HJJ31" s="89"/>
      <c r="HJM31" s="89"/>
      <c r="HJP31" s="89"/>
      <c r="HJS31" s="89"/>
      <c r="HJV31" s="89"/>
      <c r="HKH31" s="89"/>
      <c r="HKK31" s="89"/>
      <c r="HKN31" s="89"/>
      <c r="HKQ31" s="89"/>
      <c r="HKW31" s="89"/>
      <c r="HKZ31" s="89"/>
      <c r="HLF31" s="89"/>
      <c r="HLI31" s="89"/>
      <c r="HLL31" s="89"/>
      <c r="HLO31" s="89"/>
      <c r="HLU31" s="89"/>
      <c r="HLX31" s="89"/>
      <c r="HMD31" s="89"/>
      <c r="HMF31" s="89"/>
      <c r="HMG31" s="89"/>
      <c r="HMI31" s="89"/>
      <c r="HML31" s="89"/>
      <c r="HMO31" s="89"/>
      <c r="HMZ31" s="89"/>
      <c r="HNB31" s="89"/>
      <c r="HNN31" s="89"/>
      <c r="HNQ31" s="89"/>
      <c r="HNY31" s="89"/>
      <c r="HOS31" s="89"/>
      <c r="HOU31" s="89"/>
      <c r="HOV31" s="89"/>
      <c r="HOW31" s="89"/>
      <c r="HOX31" s="89"/>
      <c r="HOY31" s="89"/>
      <c r="HOZ31" s="89"/>
      <c r="HPR31" s="89"/>
      <c r="HPS31" s="89"/>
      <c r="HPV31" s="89"/>
      <c r="HPY31" s="89"/>
      <c r="HQA31" s="89"/>
      <c r="HQC31" s="89"/>
      <c r="HQF31" s="89"/>
      <c r="HQI31" s="89"/>
      <c r="HQL31" s="89"/>
      <c r="HQR31" s="89"/>
      <c r="HQU31" s="89"/>
      <c r="HQX31" s="89"/>
      <c r="HRC31" s="89"/>
      <c r="HRQ31" s="89"/>
      <c r="HRR31" s="89"/>
      <c r="HRS31" s="89"/>
      <c r="HRT31" s="89"/>
      <c r="HRU31" s="89"/>
      <c r="HRV31" s="89"/>
      <c r="HRW31" s="89"/>
      <c r="HRX31" s="89"/>
      <c r="HRY31" s="89"/>
      <c r="HRZ31" s="89"/>
      <c r="HSA31" s="89"/>
      <c r="HSB31" s="89"/>
      <c r="HSC31" s="89"/>
      <c r="HSD31" s="89"/>
      <c r="HSE31" s="89"/>
      <c r="HSF31" s="89"/>
      <c r="HSG31" s="89"/>
      <c r="HSH31" s="89"/>
      <c r="HSI31" s="89"/>
      <c r="HSJ31" s="89"/>
      <c r="HSK31" s="89"/>
      <c r="HSL31" s="89"/>
      <c r="HSM31" s="89"/>
      <c r="HSN31" s="89"/>
      <c r="HSO31" s="89"/>
      <c r="HSP31" s="89"/>
      <c r="HSQ31" s="89"/>
      <c r="HSR31" s="89"/>
      <c r="HSS31" s="89"/>
      <c r="HST31" s="89"/>
      <c r="HSU31" s="89"/>
      <c r="HSV31" s="89"/>
      <c r="HSW31" s="89"/>
      <c r="HSX31" s="89"/>
      <c r="HSY31" s="89"/>
      <c r="HSZ31" s="89"/>
      <c r="HTA31" s="89"/>
      <c r="HTB31" s="89"/>
      <c r="HTC31" s="89"/>
      <c r="HTF31" s="89"/>
      <c r="HTI31" s="89"/>
      <c r="HTL31" s="89"/>
      <c r="HTO31" s="89"/>
      <c r="HTR31" s="89"/>
      <c r="HUD31" s="89"/>
      <c r="HUG31" s="89"/>
      <c r="HUJ31" s="89"/>
      <c r="HUM31" s="89"/>
      <c r="HUS31" s="89"/>
      <c r="HUV31" s="89"/>
      <c r="HVB31" s="89"/>
      <c r="HVE31" s="89"/>
      <c r="HVH31" s="89"/>
      <c r="HVK31" s="89"/>
      <c r="HVQ31" s="89"/>
      <c r="HVT31" s="89"/>
      <c r="HVZ31" s="89"/>
      <c r="HWB31" s="89"/>
      <c r="HWC31" s="89"/>
      <c r="HWE31" s="89"/>
      <c r="HWH31" s="89"/>
      <c r="HWK31" s="89"/>
      <c r="HWV31" s="89"/>
      <c r="HWX31" s="89"/>
      <c r="HXJ31" s="89"/>
      <c r="HXM31" s="89"/>
      <c r="HXU31" s="89"/>
      <c r="HYO31" s="89"/>
      <c r="HYQ31" s="89"/>
      <c r="HYR31" s="89"/>
      <c r="HYS31" s="89"/>
      <c r="HYT31" s="89"/>
      <c r="HYU31" s="89"/>
      <c r="HYV31" s="89"/>
      <c r="HZN31" s="89"/>
      <c r="HZO31" s="89"/>
      <c r="HZR31" s="89"/>
      <c r="HZU31" s="89"/>
      <c r="HZW31" s="89"/>
      <c r="HZY31" s="89"/>
      <c r="IAB31" s="89"/>
      <c r="IAE31" s="89"/>
      <c r="IAH31" s="89"/>
      <c r="IAN31" s="89"/>
      <c r="IAQ31" s="89"/>
      <c r="IAT31" s="89"/>
      <c r="IAY31" s="89"/>
      <c r="IBM31" s="89"/>
      <c r="IBN31" s="89"/>
      <c r="IBO31" s="89"/>
      <c r="IBP31" s="89"/>
      <c r="IBQ31" s="89"/>
      <c r="IBR31" s="89"/>
      <c r="IBS31" s="89"/>
      <c r="IBT31" s="89"/>
      <c r="IBU31" s="89"/>
      <c r="IBV31" s="89"/>
      <c r="IBW31" s="89"/>
      <c r="IBX31" s="89"/>
      <c r="IBY31" s="89"/>
      <c r="IBZ31" s="89"/>
      <c r="ICA31" s="89"/>
      <c r="ICB31" s="89"/>
      <c r="ICC31" s="89"/>
      <c r="ICD31" s="89"/>
      <c r="ICE31" s="89"/>
      <c r="ICF31" s="89"/>
      <c r="ICG31" s="89"/>
      <c r="ICH31" s="89"/>
      <c r="ICI31" s="89"/>
      <c r="ICJ31" s="89"/>
      <c r="ICK31" s="89"/>
      <c r="ICL31" s="89"/>
      <c r="ICM31" s="89"/>
      <c r="ICN31" s="89"/>
      <c r="ICO31" s="89"/>
      <c r="ICP31" s="89"/>
      <c r="ICQ31" s="89"/>
      <c r="ICR31" s="89"/>
      <c r="ICS31" s="89"/>
      <c r="ICT31" s="89"/>
      <c r="ICU31" s="89"/>
      <c r="ICV31" s="89"/>
      <c r="ICW31" s="89"/>
      <c r="ICX31" s="89"/>
      <c r="ICY31" s="89"/>
      <c r="IDB31" s="89"/>
      <c r="IDE31" s="89"/>
      <c r="IDH31" s="89"/>
      <c r="IDK31" s="89"/>
      <c r="IDN31" s="89"/>
      <c r="IDZ31" s="89"/>
      <c r="IEC31" s="89"/>
      <c r="IEF31" s="89"/>
      <c r="IEI31" s="89"/>
      <c r="IEO31" s="89"/>
      <c r="IER31" s="89"/>
      <c r="IEX31" s="89"/>
      <c r="IFA31" s="89"/>
      <c r="IFD31" s="89"/>
      <c r="IFG31" s="89"/>
      <c r="IFM31" s="89"/>
      <c r="IFP31" s="89"/>
      <c r="IFV31" s="89"/>
      <c r="IFX31" s="89"/>
      <c r="IFY31" s="89"/>
      <c r="IGA31" s="89"/>
      <c r="IGD31" s="89"/>
      <c r="IGG31" s="89"/>
      <c r="IGR31" s="89"/>
      <c r="IGT31" s="89"/>
      <c r="IHF31" s="89"/>
      <c r="IHI31" s="89"/>
      <c r="IHQ31" s="89"/>
      <c r="IIK31" s="89"/>
      <c r="IIM31" s="89"/>
      <c r="IIN31" s="89"/>
      <c r="IIO31" s="89"/>
      <c r="IIP31" s="89"/>
      <c r="IIQ31" s="89"/>
      <c r="IIR31" s="89"/>
      <c r="IJJ31" s="89"/>
      <c r="IJK31" s="89"/>
      <c r="IJN31" s="89"/>
      <c r="IJQ31" s="89"/>
      <c r="IJS31" s="89"/>
      <c r="IJU31" s="89"/>
      <c r="IJX31" s="89"/>
      <c r="IKA31" s="89"/>
      <c r="IKD31" s="89"/>
      <c r="IKJ31" s="89"/>
      <c r="IKM31" s="89"/>
      <c r="IKP31" s="89"/>
      <c r="IKU31" s="89"/>
      <c r="ILI31" s="89"/>
      <c r="ILJ31" s="89"/>
      <c r="ILK31" s="89"/>
      <c r="ILL31" s="89"/>
      <c r="ILM31" s="89"/>
      <c r="ILN31" s="89"/>
      <c r="ILO31" s="89"/>
      <c r="ILP31" s="89"/>
      <c r="ILQ31" s="89"/>
      <c r="ILR31" s="89"/>
      <c r="ILS31" s="89"/>
      <c r="ILT31" s="89"/>
      <c r="ILU31" s="89"/>
      <c r="ILV31" s="89"/>
      <c r="ILW31" s="89"/>
      <c r="ILX31" s="89"/>
      <c r="ILY31" s="89"/>
      <c r="ILZ31" s="89"/>
      <c r="IMA31" s="89"/>
      <c r="IMB31" s="89"/>
      <c r="IMC31" s="89"/>
      <c r="IMD31" s="89"/>
      <c r="IME31" s="89"/>
      <c r="IMF31" s="89"/>
      <c r="IMG31" s="89"/>
      <c r="IMH31" s="89"/>
      <c r="IMI31" s="89"/>
      <c r="IMJ31" s="89"/>
      <c r="IMK31" s="89"/>
      <c r="IML31" s="89"/>
      <c r="IMM31" s="89"/>
      <c r="IMN31" s="89"/>
      <c r="IMO31" s="89"/>
      <c r="IMP31" s="89"/>
      <c r="IMQ31" s="89"/>
      <c r="IMR31" s="89"/>
      <c r="IMS31" s="89"/>
      <c r="IMT31" s="89"/>
      <c r="IMU31" s="89"/>
      <c r="IMX31" s="89"/>
      <c r="INA31" s="89"/>
      <c r="IND31" s="89"/>
      <c r="ING31" s="89"/>
      <c r="INJ31" s="89"/>
      <c r="INV31" s="89"/>
      <c r="INY31" s="89"/>
      <c r="IOB31" s="89"/>
      <c r="IOE31" s="89"/>
      <c r="IOK31" s="89"/>
      <c r="ION31" s="89"/>
      <c r="IOT31" s="89"/>
      <c r="IOW31" s="89"/>
      <c r="IOZ31" s="89"/>
      <c r="IPC31" s="89"/>
      <c r="IPI31" s="89"/>
      <c r="IPL31" s="89"/>
      <c r="IPR31" s="89"/>
      <c r="IPT31" s="89"/>
      <c r="IPU31" s="89"/>
      <c r="IPW31" s="89"/>
      <c r="IPZ31" s="89"/>
      <c r="IQC31" s="89"/>
      <c r="IQN31" s="89"/>
      <c r="IQP31" s="89"/>
      <c r="IRB31" s="89"/>
      <c r="IRE31" s="89"/>
      <c r="IRM31" s="89"/>
      <c r="ISG31" s="89"/>
      <c r="ISI31" s="89"/>
      <c r="ISJ31" s="89"/>
      <c r="ISK31" s="89"/>
      <c r="ISL31" s="89"/>
      <c r="ISM31" s="89"/>
      <c r="ISN31" s="89"/>
      <c r="ITF31" s="89"/>
      <c r="ITG31" s="89"/>
      <c r="ITJ31" s="89"/>
      <c r="ITM31" s="89"/>
      <c r="ITO31" s="89"/>
      <c r="ITQ31" s="89"/>
      <c r="ITT31" s="89"/>
      <c r="ITW31" s="89"/>
      <c r="ITZ31" s="89"/>
      <c r="IUF31" s="89"/>
      <c r="IUI31" s="89"/>
      <c r="IUL31" s="89"/>
      <c r="IUQ31" s="89"/>
      <c r="IVE31" s="89"/>
      <c r="IVF31" s="89"/>
      <c r="IVG31" s="89"/>
      <c r="IVH31" s="89"/>
      <c r="IVI31" s="89"/>
      <c r="IVJ31" s="89"/>
      <c r="IVK31" s="89"/>
      <c r="IVL31" s="89"/>
      <c r="IVM31" s="89"/>
      <c r="IVN31" s="89"/>
      <c r="IVO31" s="89"/>
      <c r="IVP31" s="89"/>
      <c r="IVQ31" s="89"/>
      <c r="IVR31" s="89"/>
      <c r="IVS31" s="89"/>
      <c r="IVT31" s="89"/>
      <c r="IVU31" s="89"/>
      <c r="IVV31" s="89"/>
      <c r="IVW31" s="89"/>
      <c r="IVX31" s="89"/>
      <c r="IVY31" s="89"/>
      <c r="IVZ31" s="89"/>
      <c r="IWA31" s="89"/>
      <c r="IWB31" s="89"/>
      <c r="IWC31" s="89"/>
      <c r="IWD31" s="89"/>
      <c r="IWE31" s="89"/>
      <c r="IWF31" s="89"/>
      <c r="IWG31" s="89"/>
      <c r="IWH31" s="89"/>
      <c r="IWI31" s="89"/>
      <c r="IWJ31" s="89"/>
      <c r="IWK31" s="89"/>
      <c r="IWL31" s="89"/>
      <c r="IWM31" s="89"/>
      <c r="IWN31" s="89"/>
      <c r="IWO31" s="89"/>
      <c r="IWP31" s="89"/>
      <c r="IWQ31" s="89"/>
      <c r="IWT31" s="89"/>
      <c r="IWW31" s="89"/>
      <c r="IWZ31" s="89"/>
      <c r="IXC31" s="89"/>
      <c r="IXF31" s="89"/>
      <c r="IXR31" s="89"/>
      <c r="IXU31" s="89"/>
      <c r="IXX31" s="89"/>
      <c r="IYA31" s="89"/>
      <c r="IYG31" s="89"/>
      <c r="IYJ31" s="89"/>
      <c r="IYP31" s="89"/>
      <c r="IYS31" s="89"/>
      <c r="IYV31" s="89"/>
      <c r="IYY31" s="89"/>
      <c r="IZE31" s="89"/>
      <c r="IZH31" s="89"/>
      <c r="IZN31" s="89"/>
      <c r="IZP31" s="89"/>
      <c r="IZQ31" s="89"/>
      <c r="IZS31" s="89"/>
      <c r="IZV31" s="89"/>
      <c r="IZY31" s="89"/>
      <c r="JAJ31" s="89"/>
      <c r="JAL31" s="89"/>
      <c r="JAX31" s="89"/>
      <c r="JBA31" s="89"/>
      <c r="JBI31" s="89"/>
      <c r="JCC31" s="89"/>
      <c r="JCE31" s="89"/>
      <c r="JCF31" s="89"/>
      <c r="JCG31" s="89"/>
      <c r="JCH31" s="89"/>
      <c r="JCI31" s="89"/>
      <c r="JCJ31" s="89"/>
      <c r="JDB31" s="89"/>
      <c r="JDC31" s="89"/>
      <c r="JDF31" s="89"/>
      <c r="JDI31" s="89"/>
      <c r="JDK31" s="89"/>
      <c r="JDM31" s="89"/>
      <c r="JDP31" s="89"/>
      <c r="JDS31" s="89"/>
      <c r="JDV31" s="89"/>
      <c r="JEB31" s="89"/>
      <c r="JEE31" s="89"/>
      <c r="JEH31" s="89"/>
      <c r="JEM31" s="89"/>
      <c r="JFA31" s="89"/>
      <c r="JFB31" s="89"/>
      <c r="JFC31" s="89"/>
      <c r="JFD31" s="89"/>
      <c r="JFE31" s="89"/>
      <c r="JFF31" s="89"/>
      <c r="JFG31" s="89"/>
      <c r="JFH31" s="89"/>
      <c r="JFI31" s="89"/>
      <c r="JFJ31" s="89"/>
      <c r="JFK31" s="89"/>
      <c r="JFL31" s="89"/>
      <c r="JFM31" s="89"/>
      <c r="JFN31" s="89"/>
      <c r="JFO31" s="89"/>
      <c r="JFP31" s="89"/>
      <c r="JFQ31" s="89"/>
      <c r="JFR31" s="89"/>
      <c r="JFS31" s="89"/>
      <c r="JFT31" s="89"/>
      <c r="JFU31" s="89"/>
      <c r="JFV31" s="89"/>
      <c r="JFW31" s="89"/>
      <c r="JFX31" s="89"/>
      <c r="JFY31" s="89"/>
      <c r="JFZ31" s="89"/>
      <c r="JGA31" s="89"/>
      <c r="JGB31" s="89"/>
      <c r="JGC31" s="89"/>
      <c r="JGD31" s="89"/>
      <c r="JGE31" s="89"/>
      <c r="JGF31" s="89"/>
      <c r="JGG31" s="89"/>
      <c r="JGH31" s="89"/>
      <c r="JGI31" s="89"/>
      <c r="JGJ31" s="89"/>
      <c r="JGK31" s="89"/>
      <c r="JGL31" s="89"/>
      <c r="JGM31" s="89"/>
      <c r="JGP31" s="89"/>
      <c r="JGS31" s="89"/>
      <c r="JGV31" s="89"/>
      <c r="JGY31" s="89"/>
      <c r="JHB31" s="89"/>
      <c r="JHN31" s="89"/>
      <c r="JHQ31" s="89"/>
      <c r="JHT31" s="89"/>
      <c r="JHW31" s="89"/>
      <c r="JIC31" s="89"/>
      <c r="JIF31" s="89"/>
      <c r="JIL31" s="89"/>
      <c r="JIO31" s="89"/>
      <c r="JIR31" s="89"/>
      <c r="JIU31" s="89"/>
      <c r="JJA31" s="89"/>
      <c r="JJD31" s="89"/>
      <c r="JJJ31" s="89"/>
      <c r="JJL31" s="89"/>
      <c r="JJM31" s="89"/>
      <c r="JJO31" s="89"/>
      <c r="JJR31" s="89"/>
      <c r="JJU31" s="89"/>
      <c r="JKF31" s="89"/>
      <c r="JKH31" s="89"/>
      <c r="JKT31" s="89"/>
      <c r="JKW31" s="89"/>
      <c r="JLE31" s="89"/>
      <c r="JLY31" s="89"/>
      <c r="JMA31" s="89"/>
      <c r="JMB31" s="89"/>
      <c r="JMC31" s="89"/>
      <c r="JMD31" s="89"/>
      <c r="JME31" s="89"/>
      <c r="JMF31" s="89"/>
      <c r="JMX31" s="89"/>
      <c r="JMY31" s="89"/>
      <c r="JNB31" s="89"/>
      <c r="JNE31" s="89"/>
      <c r="JNG31" s="89"/>
      <c r="JNI31" s="89"/>
      <c r="JNL31" s="89"/>
      <c r="JNO31" s="89"/>
      <c r="JNR31" s="89"/>
      <c r="JNX31" s="89"/>
      <c r="JOA31" s="89"/>
      <c r="JOD31" s="89"/>
      <c r="JOI31" s="89"/>
      <c r="JOW31" s="89"/>
      <c r="JOX31" s="89"/>
      <c r="JOY31" s="89"/>
      <c r="JOZ31" s="89"/>
      <c r="JPA31" s="89"/>
      <c r="JPB31" s="89"/>
      <c r="JPC31" s="89"/>
      <c r="JPD31" s="89"/>
      <c r="JPE31" s="89"/>
      <c r="JPF31" s="89"/>
      <c r="JPG31" s="89"/>
      <c r="JPH31" s="89"/>
      <c r="JPI31" s="89"/>
      <c r="JPJ31" s="89"/>
      <c r="JPK31" s="89"/>
      <c r="JPL31" s="89"/>
      <c r="JPM31" s="89"/>
      <c r="JPN31" s="89"/>
      <c r="JPO31" s="89"/>
      <c r="JPP31" s="89"/>
      <c r="JPQ31" s="89"/>
      <c r="JPR31" s="89"/>
      <c r="JPS31" s="89"/>
      <c r="JPT31" s="89"/>
      <c r="JPU31" s="89"/>
      <c r="JPV31" s="89"/>
      <c r="JPW31" s="89"/>
      <c r="JPX31" s="89"/>
      <c r="JPY31" s="89"/>
      <c r="JPZ31" s="89"/>
      <c r="JQA31" s="89"/>
      <c r="JQB31" s="89"/>
      <c r="JQC31" s="89"/>
      <c r="JQD31" s="89"/>
      <c r="JQE31" s="89"/>
      <c r="JQF31" s="89"/>
      <c r="JQG31" s="89"/>
      <c r="JQH31" s="89"/>
      <c r="JQI31" s="89"/>
      <c r="JQL31" s="89"/>
      <c r="JQO31" s="89"/>
      <c r="JQR31" s="89"/>
      <c r="JQU31" s="89"/>
      <c r="JQX31" s="89"/>
      <c r="JRJ31" s="89"/>
      <c r="JRM31" s="89"/>
      <c r="JRP31" s="89"/>
      <c r="JRS31" s="89"/>
      <c r="JRY31" s="89"/>
      <c r="JSB31" s="89"/>
      <c r="JSH31" s="89"/>
      <c r="JSK31" s="89"/>
      <c r="JSN31" s="89"/>
      <c r="JSQ31" s="89"/>
      <c r="JSW31" s="89"/>
      <c r="JSZ31" s="89"/>
      <c r="JTF31" s="89"/>
      <c r="JTH31" s="89"/>
      <c r="JTI31" s="89"/>
      <c r="JTK31" s="89"/>
      <c r="JTN31" s="89"/>
      <c r="JTQ31" s="89"/>
      <c r="JUB31" s="89"/>
      <c r="JUD31" s="89"/>
      <c r="JUP31" s="89"/>
      <c r="JUS31" s="89"/>
      <c r="JVA31" s="89"/>
      <c r="JVU31" s="89"/>
      <c r="JVW31" s="89"/>
      <c r="JVX31" s="89"/>
      <c r="JVY31" s="89"/>
      <c r="JVZ31" s="89"/>
      <c r="JWA31" s="89"/>
      <c r="JWB31" s="89"/>
      <c r="JWT31" s="89"/>
      <c r="JWU31" s="89"/>
      <c r="JWX31" s="89"/>
      <c r="JXA31" s="89"/>
      <c r="JXC31" s="89"/>
      <c r="JXE31" s="89"/>
      <c r="JXH31" s="89"/>
      <c r="JXK31" s="89"/>
      <c r="JXN31" s="89"/>
      <c r="JXT31" s="89"/>
      <c r="JXW31" s="89"/>
      <c r="JXZ31" s="89"/>
      <c r="JYE31" s="89"/>
      <c r="JYS31" s="89"/>
      <c r="JYT31" s="89"/>
      <c r="JYU31" s="89"/>
      <c r="JYV31" s="89"/>
      <c r="JYW31" s="89"/>
      <c r="JYX31" s="89"/>
      <c r="JYY31" s="89"/>
      <c r="JYZ31" s="89"/>
      <c r="JZA31" s="89"/>
      <c r="JZB31" s="89"/>
      <c r="JZC31" s="89"/>
      <c r="JZD31" s="89"/>
      <c r="JZE31" s="89"/>
      <c r="JZF31" s="89"/>
      <c r="JZG31" s="89"/>
      <c r="JZH31" s="89"/>
      <c r="JZI31" s="89"/>
      <c r="JZJ31" s="89"/>
      <c r="JZK31" s="89"/>
      <c r="JZL31" s="89"/>
      <c r="JZM31" s="89"/>
      <c r="JZN31" s="89"/>
      <c r="JZO31" s="89"/>
      <c r="JZP31" s="89"/>
      <c r="JZQ31" s="89"/>
      <c r="JZR31" s="89"/>
      <c r="JZS31" s="89"/>
      <c r="JZT31" s="89"/>
      <c r="JZU31" s="89"/>
      <c r="JZV31" s="89"/>
      <c r="JZW31" s="89"/>
      <c r="JZX31" s="89"/>
      <c r="JZY31" s="89"/>
      <c r="JZZ31" s="89"/>
      <c r="KAA31" s="89"/>
      <c r="KAB31" s="89"/>
      <c r="KAC31" s="89"/>
      <c r="KAD31" s="89"/>
      <c r="KAE31" s="89"/>
      <c r="KAH31" s="89"/>
      <c r="KAK31" s="89"/>
      <c r="KAN31" s="89"/>
      <c r="KAQ31" s="89"/>
      <c r="KAT31" s="89"/>
      <c r="KBF31" s="89"/>
      <c r="KBI31" s="89"/>
      <c r="KBL31" s="89"/>
      <c r="KBO31" s="89"/>
      <c r="KBU31" s="89"/>
      <c r="KBX31" s="89"/>
      <c r="KCD31" s="89"/>
      <c r="KCG31" s="89"/>
      <c r="KCJ31" s="89"/>
      <c r="KCM31" s="89"/>
      <c r="KCS31" s="89"/>
      <c r="KCV31" s="89"/>
      <c r="KDB31" s="89"/>
      <c r="KDD31" s="89"/>
      <c r="KDE31" s="89"/>
      <c r="KDG31" s="89"/>
      <c r="KDJ31" s="89"/>
      <c r="KDM31" s="89"/>
      <c r="KDX31" s="89"/>
      <c r="KDZ31" s="89"/>
      <c r="KEL31" s="89"/>
      <c r="KEO31" s="89"/>
      <c r="KEW31" s="89"/>
      <c r="KFQ31" s="89"/>
      <c r="KFS31" s="89"/>
      <c r="KFT31" s="89"/>
      <c r="KFU31" s="89"/>
      <c r="KFV31" s="89"/>
      <c r="KFW31" s="89"/>
      <c r="KFX31" s="89"/>
      <c r="KGP31" s="89"/>
      <c r="KGQ31" s="89"/>
      <c r="KGT31" s="89"/>
      <c r="KGW31" s="89"/>
      <c r="KGY31" s="89"/>
      <c r="KHA31" s="89"/>
      <c r="KHD31" s="89"/>
      <c r="KHG31" s="89"/>
      <c r="KHJ31" s="89"/>
      <c r="KHP31" s="89"/>
      <c r="KHS31" s="89"/>
      <c r="KHV31" s="89"/>
      <c r="KIA31" s="89"/>
      <c r="KIO31" s="89"/>
      <c r="KIP31" s="89"/>
      <c r="KIQ31" s="89"/>
      <c r="KIR31" s="89"/>
      <c r="KIS31" s="89"/>
      <c r="KIT31" s="89"/>
      <c r="KIU31" s="89"/>
      <c r="KIV31" s="89"/>
      <c r="KIW31" s="89"/>
      <c r="KIX31" s="89"/>
      <c r="KIY31" s="89"/>
      <c r="KIZ31" s="89"/>
      <c r="KJA31" s="89"/>
      <c r="KJB31" s="89"/>
      <c r="KJC31" s="89"/>
      <c r="KJD31" s="89"/>
      <c r="KJE31" s="89"/>
      <c r="KJF31" s="89"/>
      <c r="KJG31" s="89"/>
      <c r="KJH31" s="89"/>
      <c r="KJI31" s="89"/>
      <c r="KJJ31" s="89"/>
      <c r="KJK31" s="89"/>
      <c r="KJL31" s="89"/>
      <c r="KJM31" s="89"/>
      <c r="KJN31" s="89"/>
      <c r="KJO31" s="89"/>
      <c r="KJP31" s="89"/>
      <c r="KJQ31" s="89"/>
      <c r="KJR31" s="89"/>
      <c r="KJS31" s="89"/>
      <c r="KJT31" s="89"/>
      <c r="KJU31" s="89"/>
      <c r="KJV31" s="89"/>
      <c r="KJW31" s="89"/>
      <c r="KJX31" s="89"/>
      <c r="KJY31" s="89"/>
      <c r="KJZ31" s="89"/>
      <c r="KKA31" s="89"/>
      <c r="KKD31" s="89"/>
      <c r="KKG31" s="89"/>
      <c r="KKJ31" s="89"/>
      <c r="KKM31" s="89"/>
      <c r="KKP31" s="89"/>
      <c r="KLB31" s="89"/>
      <c r="KLE31" s="89"/>
      <c r="KLH31" s="89"/>
      <c r="KLK31" s="89"/>
      <c r="KLQ31" s="89"/>
      <c r="KLT31" s="89"/>
      <c r="KLZ31" s="89"/>
      <c r="KMC31" s="89"/>
      <c r="KMF31" s="89"/>
      <c r="KMI31" s="89"/>
      <c r="KMO31" s="89"/>
      <c r="KMR31" s="89"/>
      <c r="KMX31" s="89"/>
      <c r="KMZ31" s="89"/>
      <c r="KNA31" s="89"/>
      <c r="KNC31" s="89"/>
      <c r="KNF31" s="89"/>
      <c r="KNI31" s="89"/>
      <c r="KNT31" s="89"/>
      <c r="KNV31" s="89"/>
      <c r="KOH31" s="89"/>
      <c r="KOK31" s="89"/>
      <c r="KOS31" s="89"/>
      <c r="KPM31" s="89"/>
      <c r="KPO31" s="89"/>
      <c r="KPP31" s="89"/>
      <c r="KPQ31" s="89"/>
      <c r="KPR31" s="89"/>
      <c r="KPS31" s="89"/>
      <c r="KPT31" s="89"/>
      <c r="KQL31" s="89"/>
      <c r="KQM31" s="89"/>
      <c r="KQP31" s="89"/>
      <c r="KQS31" s="89"/>
      <c r="KQU31" s="89"/>
      <c r="KQW31" s="89"/>
      <c r="KQZ31" s="89"/>
      <c r="KRC31" s="89"/>
      <c r="KRF31" s="89"/>
      <c r="KRL31" s="89"/>
      <c r="KRO31" s="89"/>
      <c r="KRR31" s="89"/>
      <c r="KRW31" s="89"/>
      <c r="KSK31" s="89"/>
      <c r="KSL31" s="89"/>
      <c r="KSM31" s="89"/>
      <c r="KSN31" s="89"/>
      <c r="KSO31" s="89"/>
      <c r="KSP31" s="89"/>
      <c r="KSQ31" s="89"/>
      <c r="KSR31" s="89"/>
      <c r="KSS31" s="89"/>
      <c r="KST31" s="89"/>
      <c r="KSU31" s="89"/>
      <c r="KSV31" s="89"/>
      <c r="KSW31" s="89"/>
      <c r="KSX31" s="89"/>
      <c r="KSY31" s="89"/>
      <c r="KSZ31" s="89"/>
      <c r="KTA31" s="89"/>
      <c r="KTB31" s="89"/>
      <c r="KTC31" s="89"/>
      <c r="KTD31" s="89"/>
      <c r="KTE31" s="89"/>
      <c r="KTF31" s="89"/>
      <c r="KTG31" s="89"/>
      <c r="KTH31" s="89"/>
      <c r="KTI31" s="89"/>
      <c r="KTJ31" s="89"/>
      <c r="KTK31" s="89"/>
      <c r="KTL31" s="89"/>
      <c r="KTM31" s="89"/>
      <c r="KTN31" s="89"/>
      <c r="KTO31" s="89"/>
      <c r="KTP31" s="89"/>
      <c r="KTQ31" s="89"/>
      <c r="KTR31" s="89"/>
      <c r="KTS31" s="89"/>
      <c r="KTT31" s="89"/>
      <c r="KTU31" s="89"/>
      <c r="KTV31" s="89"/>
      <c r="KTW31" s="89"/>
      <c r="KTZ31" s="89"/>
      <c r="KUC31" s="89"/>
      <c r="KUF31" s="89"/>
      <c r="KUI31" s="89"/>
      <c r="KUL31" s="89"/>
      <c r="KUX31" s="89"/>
      <c r="KVA31" s="89"/>
      <c r="KVD31" s="89"/>
      <c r="KVG31" s="89"/>
      <c r="KVM31" s="89"/>
      <c r="KVP31" s="89"/>
      <c r="KVV31" s="89"/>
      <c r="KVY31" s="89"/>
      <c r="KWB31" s="89"/>
      <c r="KWE31" s="89"/>
      <c r="KWK31" s="89"/>
      <c r="KWN31" s="89"/>
      <c r="KWT31" s="89"/>
      <c r="KWV31" s="89"/>
      <c r="KWW31" s="89"/>
      <c r="KWY31" s="89"/>
      <c r="KXB31" s="89"/>
      <c r="KXE31" s="89"/>
      <c r="KXP31" s="89"/>
      <c r="KXR31" s="89"/>
      <c r="KYD31" s="89"/>
      <c r="KYG31" s="89"/>
      <c r="KYO31" s="89"/>
      <c r="KZI31" s="89"/>
      <c r="KZK31" s="89"/>
      <c r="KZL31" s="89"/>
      <c r="KZM31" s="89"/>
      <c r="KZN31" s="89"/>
      <c r="KZO31" s="89"/>
      <c r="KZP31" s="89"/>
      <c r="LAH31" s="89"/>
      <c r="LAI31" s="89"/>
      <c r="LAL31" s="89"/>
      <c r="LAO31" s="89"/>
      <c r="LAQ31" s="89"/>
      <c r="LAS31" s="89"/>
      <c r="LAV31" s="89"/>
      <c r="LAY31" s="89"/>
      <c r="LBB31" s="89"/>
      <c r="LBH31" s="89"/>
      <c r="LBK31" s="89"/>
      <c r="LBN31" s="89"/>
      <c r="LBS31" s="89"/>
      <c r="LCG31" s="89"/>
      <c r="LCH31" s="89"/>
      <c r="LCI31" s="89"/>
      <c r="LCJ31" s="89"/>
      <c r="LCK31" s="89"/>
      <c r="LCL31" s="89"/>
      <c r="LCM31" s="89"/>
      <c r="LCN31" s="89"/>
      <c r="LCO31" s="89"/>
      <c r="LCP31" s="89"/>
      <c r="LCQ31" s="89"/>
      <c r="LCR31" s="89"/>
      <c r="LCS31" s="89"/>
      <c r="LCT31" s="89"/>
      <c r="LCU31" s="89"/>
      <c r="LCV31" s="89"/>
      <c r="LCW31" s="89"/>
      <c r="LCX31" s="89"/>
      <c r="LCY31" s="89"/>
      <c r="LCZ31" s="89"/>
      <c r="LDA31" s="89"/>
      <c r="LDB31" s="89"/>
      <c r="LDC31" s="89"/>
      <c r="LDD31" s="89"/>
      <c r="LDE31" s="89"/>
      <c r="LDF31" s="89"/>
      <c r="LDG31" s="89"/>
      <c r="LDH31" s="89"/>
      <c r="LDI31" s="89"/>
      <c r="LDJ31" s="89"/>
      <c r="LDK31" s="89"/>
      <c r="LDL31" s="89"/>
      <c r="LDM31" s="89"/>
      <c r="LDN31" s="89"/>
      <c r="LDO31" s="89"/>
      <c r="LDP31" s="89"/>
      <c r="LDQ31" s="89"/>
      <c r="LDR31" s="89"/>
      <c r="LDS31" s="89"/>
      <c r="LDV31" s="89"/>
      <c r="LDY31" s="89"/>
      <c r="LEB31" s="89"/>
      <c r="LEE31" s="89"/>
      <c r="LEH31" s="89"/>
      <c r="LET31" s="89"/>
      <c r="LEW31" s="89"/>
      <c r="LEZ31" s="89"/>
      <c r="LFC31" s="89"/>
      <c r="LFI31" s="89"/>
      <c r="LFL31" s="89"/>
      <c r="LFR31" s="89"/>
      <c r="LFU31" s="89"/>
      <c r="LFX31" s="89"/>
      <c r="LGA31" s="89"/>
      <c r="LGG31" s="89"/>
      <c r="LGJ31" s="89"/>
      <c r="LGP31" s="89"/>
      <c r="LGR31" s="89"/>
      <c r="LGS31" s="89"/>
      <c r="LGU31" s="89"/>
      <c r="LGX31" s="89"/>
      <c r="LHA31" s="89"/>
      <c r="LHL31" s="89"/>
      <c r="LHN31" s="89"/>
      <c r="LHZ31" s="89"/>
      <c r="LIC31" s="89"/>
      <c r="LIK31" s="89"/>
      <c r="LJE31" s="89"/>
      <c r="LJG31" s="89"/>
      <c r="LJH31" s="89"/>
      <c r="LJI31" s="89"/>
      <c r="LJJ31" s="89"/>
      <c r="LJK31" s="89"/>
      <c r="LJL31" s="89"/>
      <c r="LKD31" s="89"/>
      <c r="LKE31" s="89"/>
      <c r="LKH31" s="89"/>
      <c r="LKK31" s="89"/>
      <c r="LKM31" s="89"/>
      <c r="LKO31" s="89"/>
      <c r="LKR31" s="89"/>
      <c r="LKU31" s="89"/>
      <c r="LKX31" s="89"/>
      <c r="LLD31" s="89"/>
      <c r="LLG31" s="89"/>
      <c r="LLJ31" s="89"/>
      <c r="LLO31" s="89"/>
      <c r="LMC31" s="89"/>
      <c r="LMD31" s="89"/>
      <c r="LME31" s="89"/>
      <c r="LMF31" s="89"/>
      <c r="LMG31" s="89"/>
      <c r="LMH31" s="89"/>
      <c r="LMI31" s="89"/>
      <c r="LMJ31" s="89"/>
      <c r="LMK31" s="89"/>
      <c r="LML31" s="89"/>
      <c r="LMM31" s="89"/>
      <c r="LMN31" s="89"/>
      <c r="LMO31" s="89"/>
      <c r="LMP31" s="89"/>
      <c r="LMQ31" s="89"/>
      <c r="LMR31" s="89"/>
      <c r="LMS31" s="89"/>
      <c r="LMT31" s="89"/>
      <c r="LMU31" s="89"/>
      <c r="LMV31" s="89"/>
      <c r="LMW31" s="89"/>
      <c r="LMX31" s="89"/>
      <c r="LMY31" s="89"/>
      <c r="LMZ31" s="89"/>
      <c r="LNA31" s="89"/>
      <c r="LNB31" s="89"/>
      <c r="LNC31" s="89"/>
      <c r="LND31" s="89"/>
      <c r="LNE31" s="89"/>
      <c r="LNF31" s="89"/>
      <c r="LNG31" s="89"/>
      <c r="LNH31" s="89"/>
      <c r="LNI31" s="89"/>
      <c r="LNJ31" s="89"/>
      <c r="LNK31" s="89"/>
      <c r="LNL31" s="89"/>
      <c r="LNM31" s="89"/>
      <c r="LNN31" s="89"/>
      <c r="LNO31" s="89"/>
      <c r="LNR31" s="89"/>
      <c r="LNU31" s="89"/>
      <c r="LNX31" s="89"/>
      <c r="LOA31" s="89"/>
      <c r="LOD31" s="89"/>
      <c r="LOP31" s="89"/>
      <c r="LOS31" s="89"/>
      <c r="LOV31" s="89"/>
      <c r="LOY31" s="89"/>
      <c r="LPE31" s="89"/>
      <c r="LPH31" s="89"/>
      <c r="LPN31" s="89"/>
      <c r="LPQ31" s="89"/>
      <c r="LPT31" s="89"/>
      <c r="LPW31" s="89"/>
      <c r="LQC31" s="89"/>
      <c r="LQF31" s="89"/>
      <c r="LQL31" s="89"/>
      <c r="LQN31" s="89"/>
      <c r="LQO31" s="89"/>
      <c r="LQQ31" s="89"/>
      <c r="LQT31" s="89"/>
      <c r="LQW31" s="89"/>
      <c r="LRH31" s="89"/>
      <c r="LRJ31" s="89"/>
      <c r="LRV31" s="89"/>
      <c r="LRY31" s="89"/>
      <c r="LSG31" s="89"/>
      <c r="LTA31" s="89"/>
      <c r="LTC31" s="89"/>
      <c r="LTD31" s="89"/>
      <c r="LTE31" s="89"/>
      <c r="LTF31" s="89"/>
      <c r="LTG31" s="89"/>
      <c r="LTH31" s="89"/>
      <c r="LTZ31" s="89"/>
      <c r="LUA31" s="89"/>
      <c r="LUD31" s="89"/>
      <c r="LUG31" s="89"/>
      <c r="LUI31" s="89"/>
      <c r="LUK31" s="89"/>
      <c r="LUN31" s="89"/>
      <c r="LUQ31" s="89"/>
      <c r="LUT31" s="89"/>
      <c r="LUZ31" s="89"/>
      <c r="LVC31" s="89"/>
      <c r="LVF31" s="89"/>
      <c r="LVK31" s="89"/>
      <c r="LVY31" s="89"/>
      <c r="LVZ31" s="89"/>
      <c r="LWA31" s="89"/>
      <c r="LWB31" s="89"/>
      <c r="LWC31" s="89"/>
      <c r="LWD31" s="89"/>
      <c r="LWE31" s="89"/>
      <c r="LWF31" s="89"/>
      <c r="LWG31" s="89"/>
      <c r="LWH31" s="89"/>
      <c r="LWI31" s="89"/>
      <c r="LWJ31" s="89"/>
      <c r="LWK31" s="89"/>
      <c r="LWL31" s="89"/>
      <c r="LWM31" s="89"/>
      <c r="LWN31" s="89"/>
      <c r="LWO31" s="89"/>
      <c r="LWP31" s="89"/>
      <c r="LWQ31" s="89"/>
      <c r="LWR31" s="89"/>
      <c r="LWS31" s="89"/>
      <c r="LWT31" s="89"/>
      <c r="LWU31" s="89"/>
      <c r="LWV31" s="89"/>
      <c r="LWW31" s="89"/>
      <c r="LWX31" s="89"/>
      <c r="LWY31" s="89"/>
      <c r="LWZ31" s="89"/>
      <c r="LXA31" s="89"/>
      <c r="LXB31" s="89"/>
      <c r="LXC31" s="89"/>
      <c r="LXD31" s="89"/>
      <c r="LXE31" s="89"/>
      <c r="LXF31" s="89"/>
      <c r="LXG31" s="89"/>
      <c r="LXH31" s="89"/>
      <c r="LXI31" s="89"/>
      <c r="LXJ31" s="89"/>
      <c r="LXK31" s="89"/>
      <c r="LXN31" s="89"/>
      <c r="LXQ31" s="89"/>
      <c r="LXT31" s="89"/>
      <c r="LXW31" s="89"/>
      <c r="LXZ31" s="89"/>
      <c r="LYL31" s="89"/>
      <c r="LYO31" s="89"/>
      <c r="LYR31" s="89"/>
      <c r="LYU31" s="89"/>
      <c r="LZA31" s="89"/>
      <c r="LZD31" s="89"/>
      <c r="LZJ31" s="89"/>
      <c r="LZM31" s="89"/>
      <c r="LZP31" s="89"/>
      <c r="LZS31" s="89"/>
      <c r="LZY31" s="89"/>
      <c r="MAB31" s="89"/>
      <c r="MAH31" s="89"/>
      <c r="MAJ31" s="89"/>
      <c r="MAK31" s="89"/>
      <c r="MAM31" s="89"/>
      <c r="MAP31" s="89"/>
      <c r="MAS31" s="89"/>
      <c r="MBD31" s="89"/>
      <c r="MBF31" s="89"/>
      <c r="MBR31" s="89"/>
      <c r="MBU31" s="89"/>
      <c r="MCC31" s="89"/>
      <c r="MCW31" s="89"/>
      <c r="MCY31" s="89"/>
      <c r="MCZ31" s="89"/>
      <c r="MDA31" s="89"/>
      <c r="MDB31" s="89"/>
      <c r="MDC31" s="89"/>
      <c r="MDD31" s="89"/>
      <c r="MDV31" s="89"/>
      <c r="MDW31" s="89"/>
      <c r="MDZ31" s="89"/>
      <c r="MEC31" s="89"/>
      <c r="MEE31" s="89"/>
      <c r="MEG31" s="89"/>
      <c r="MEJ31" s="89"/>
      <c r="MEM31" s="89"/>
      <c r="MEP31" s="89"/>
      <c r="MEV31" s="89"/>
      <c r="MEY31" s="89"/>
      <c r="MFB31" s="89"/>
      <c r="MFG31" s="89"/>
      <c r="MFU31" s="89"/>
      <c r="MFV31" s="89"/>
      <c r="MFW31" s="89"/>
      <c r="MFX31" s="89"/>
      <c r="MFY31" s="89"/>
      <c r="MFZ31" s="89"/>
      <c r="MGA31" s="89"/>
      <c r="MGB31" s="89"/>
      <c r="MGC31" s="89"/>
      <c r="MGD31" s="89"/>
      <c r="MGE31" s="89"/>
      <c r="MGF31" s="89"/>
      <c r="MGG31" s="89"/>
      <c r="MGH31" s="89"/>
      <c r="MGI31" s="89"/>
      <c r="MGJ31" s="89"/>
      <c r="MGK31" s="89"/>
      <c r="MGL31" s="89"/>
      <c r="MGM31" s="89"/>
      <c r="MGN31" s="89"/>
      <c r="MGO31" s="89"/>
      <c r="MGP31" s="89"/>
      <c r="MGQ31" s="89"/>
      <c r="MGR31" s="89"/>
      <c r="MGS31" s="89"/>
      <c r="MGT31" s="89"/>
      <c r="MGU31" s="89"/>
      <c r="MGV31" s="89"/>
      <c r="MGW31" s="89"/>
      <c r="MGX31" s="89"/>
      <c r="MGY31" s="89"/>
      <c r="MGZ31" s="89"/>
      <c r="MHA31" s="89"/>
      <c r="MHB31" s="89"/>
      <c r="MHC31" s="89"/>
      <c r="MHD31" s="89"/>
      <c r="MHE31" s="89"/>
      <c r="MHF31" s="89"/>
      <c r="MHG31" s="89"/>
      <c r="MHJ31" s="89"/>
      <c r="MHM31" s="89"/>
      <c r="MHP31" s="89"/>
      <c r="MHS31" s="89"/>
      <c r="MHV31" s="89"/>
      <c r="MIH31" s="89"/>
      <c r="MIK31" s="89"/>
      <c r="MIN31" s="89"/>
      <c r="MIQ31" s="89"/>
      <c r="MIW31" s="89"/>
      <c r="MIZ31" s="89"/>
      <c r="MJF31" s="89"/>
      <c r="MJI31" s="89"/>
      <c r="MJL31" s="89"/>
      <c r="MJO31" s="89"/>
      <c r="MJU31" s="89"/>
      <c r="MJX31" s="89"/>
      <c r="MKD31" s="89"/>
      <c r="MKF31" s="89"/>
      <c r="MKG31" s="89"/>
      <c r="MKI31" s="89"/>
      <c r="MKL31" s="89"/>
      <c r="MKO31" s="89"/>
      <c r="MKZ31" s="89"/>
      <c r="MLB31" s="89"/>
      <c r="MLN31" s="89"/>
      <c r="MLQ31" s="89"/>
      <c r="MLY31" s="89"/>
      <c r="MMS31" s="89"/>
      <c r="MMU31" s="89"/>
      <c r="MMV31" s="89"/>
      <c r="MMW31" s="89"/>
      <c r="MMX31" s="89"/>
      <c r="MMY31" s="89"/>
      <c r="MMZ31" s="89"/>
      <c r="MNR31" s="89"/>
      <c r="MNS31" s="89"/>
      <c r="MNV31" s="89"/>
      <c r="MNY31" s="89"/>
      <c r="MOA31" s="89"/>
      <c r="MOC31" s="89"/>
      <c r="MOF31" s="89"/>
      <c r="MOI31" s="89"/>
      <c r="MOL31" s="89"/>
      <c r="MOR31" s="89"/>
      <c r="MOU31" s="89"/>
      <c r="MOX31" s="89"/>
      <c r="MPC31" s="89"/>
      <c r="MPQ31" s="89"/>
      <c r="MPR31" s="89"/>
      <c r="MPS31" s="89"/>
      <c r="MPT31" s="89"/>
      <c r="MPU31" s="89"/>
      <c r="MPV31" s="89"/>
      <c r="MPW31" s="89"/>
      <c r="MPX31" s="89"/>
      <c r="MPY31" s="89"/>
      <c r="MPZ31" s="89"/>
      <c r="MQA31" s="89"/>
      <c r="MQB31" s="89"/>
      <c r="MQC31" s="89"/>
      <c r="MQD31" s="89"/>
      <c r="MQE31" s="89"/>
      <c r="MQF31" s="89"/>
      <c r="MQG31" s="89"/>
      <c r="MQH31" s="89"/>
      <c r="MQI31" s="89"/>
      <c r="MQJ31" s="89"/>
      <c r="MQK31" s="89"/>
      <c r="MQL31" s="89"/>
      <c r="MQM31" s="89"/>
      <c r="MQN31" s="89"/>
      <c r="MQO31" s="89"/>
      <c r="MQP31" s="89"/>
      <c r="MQQ31" s="89"/>
      <c r="MQR31" s="89"/>
      <c r="MQS31" s="89"/>
      <c r="MQT31" s="89"/>
      <c r="MQU31" s="89"/>
      <c r="MQV31" s="89"/>
      <c r="MQW31" s="89"/>
      <c r="MQX31" s="89"/>
      <c r="MQY31" s="89"/>
      <c r="MQZ31" s="89"/>
      <c r="MRA31" s="89"/>
      <c r="MRB31" s="89"/>
      <c r="MRC31" s="89"/>
      <c r="MRF31" s="89"/>
      <c r="MRI31" s="89"/>
      <c r="MRL31" s="89"/>
      <c r="MRO31" s="89"/>
      <c r="MRR31" s="89"/>
      <c r="MSD31" s="89"/>
      <c r="MSG31" s="89"/>
      <c r="MSJ31" s="89"/>
      <c r="MSM31" s="89"/>
      <c r="MSS31" s="89"/>
      <c r="MSV31" s="89"/>
      <c r="MTB31" s="89"/>
      <c r="MTE31" s="89"/>
      <c r="MTH31" s="89"/>
      <c r="MTK31" s="89"/>
      <c r="MTQ31" s="89"/>
      <c r="MTT31" s="89"/>
      <c r="MTZ31" s="89"/>
      <c r="MUB31" s="89"/>
      <c r="MUC31" s="89"/>
      <c r="MUE31" s="89"/>
      <c r="MUH31" s="89"/>
      <c r="MUK31" s="89"/>
      <c r="MUV31" s="89"/>
      <c r="MUX31" s="89"/>
      <c r="MVJ31" s="89"/>
      <c r="MVM31" s="89"/>
      <c r="MVU31" s="89"/>
      <c r="MWO31" s="89"/>
      <c r="MWQ31" s="89"/>
      <c r="MWR31" s="89"/>
      <c r="MWS31" s="89"/>
      <c r="MWT31" s="89"/>
      <c r="MWU31" s="89"/>
      <c r="MWV31" s="89"/>
      <c r="MXN31" s="89"/>
      <c r="MXO31" s="89"/>
      <c r="MXR31" s="89"/>
      <c r="MXU31" s="89"/>
      <c r="MXW31" s="89"/>
      <c r="MXY31" s="89"/>
      <c r="MYB31" s="89"/>
      <c r="MYE31" s="89"/>
      <c r="MYH31" s="89"/>
      <c r="MYN31" s="89"/>
      <c r="MYQ31" s="89"/>
      <c r="MYT31" s="89"/>
      <c r="MYY31" s="89"/>
      <c r="MZM31" s="89"/>
      <c r="MZN31" s="89"/>
      <c r="MZO31" s="89"/>
      <c r="MZP31" s="89"/>
      <c r="MZQ31" s="89"/>
      <c r="MZR31" s="89"/>
      <c r="MZS31" s="89"/>
      <c r="MZT31" s="89"/>
      <c r="MZU31" s="89"/>
      <c r="MZV31" s="89"/>
      <c r="MZW31" s="89"/>
      <c r="MZX31" s="89"/>
      <c r="MZY31" s="89"/>
      <c r="MZZ31" s="89"/>
      <c r="NAA31" s="89"/>
      <c r="NAB31" s="89"/>
      <c r="NAC31" s="89"/>
      <c r="NAD31" s="89"/>
      <c r="NAE31" s="89"/>
      <c r="NAF31" s="89"/>
      <c r="NAG31" s="89"/>
      <c r="NAH31" s="89"/>
      <c r="NAI31" s="89"/>
      <c r="NAJ31" s="89"/>
      <c r="NAK31" s="89"/>
      <c r="NAL31" s="89"/>
      <c r="NAM31" s="89"/>
      <c r="NAN31" s="89"/>
      <c r="NAO31" s="89"/>
      <c r="NAP31" s="89"/>
      <c r="NAQ31" s="89"/>
      <c r="NAR31" s="89"/>
      <c r="NAS31" s="89"/>
      <c r="NAT31" s="89"/>
      <c r="NAU31" s="89"/>
      <c r="NAV31" s="89"/>
      <c r="NAW31" s="89"/>
      <c r="NAX31" s="89"/>
      <c r="NAY31" s="89"/>
      <c r="NBB31" s="89"/>
      <c r="NBE31" s="89"/>
      <c r="NBH31" s="89"/>
      <c r="NBK31" s="89"/>
      <c r="NBN31" s="89"/>
      <c r="NBZ31" s="89"/>
      <c r="NCC31" s="89"/>
      <c r="NCF31" s="89"/>
      <c r="NCI31" s="89"/>
      <c r="NCO31" s="89"/>
      <c r="NCR31" s="89"/>
      <c r="NCX31" s="89"/>
      <c r="NDA31" s="89"/>
      <c r="NDD31" s="89"/>
      <c r="NDG31" s="89"/>
      <c r="NDM31" s="89"/>
      <c r="NDP31" s="89"/>
      <c r="NDV31" s="89"/>
      <c r="NDX31" s="89"/>
      <c r="NDY31" s="89"/>
      <c r="NEA31" s="89"/>
      <c r="NED31" s="89"/>
      <c r="NEG31" s="89"/>
      <c r="NER31" s="89"/>
      <c r="NET31" s="89"/>
      <c r="NFF31" s="89"/>
      <c r="NFI31" s="89"/>
      <c r="NFQ31" s="89"/>
      <c r="NGK31" s="89"/>
      <c r="NGM31" s="89"/>
      <c r="NGN31" s="89"/>
      <c r="NGO31" s="89"/>
      <c r="NGP31" s="89"/>
      <c r="NGQ31" s="89"/>
      <c r="NGR31" s="89"/>
      <c r="NHJ31" s="89"/>
      <c r="NHK31" s="89"/>
      <c r="NHN31" s="89"/>
      <c r="NHQ31" s="89"/>
      <c r="NHS31" s="89"/>
      <c r="NHU31" s="89"/>
      <c r="NHX31" s="89"/>
      <c r="NIA31" s="89"/>
      <c r="NID31" s="89"/>
      <c r="NIJ31" s="89"/>
      <c r="NIM31" s="89"/>
      <c r="NIP31" s="89"/>
      <c r="NIU31" s="89"/>
      <c r="NJI31" s="89"/>
      <c r="NJJ31" s="89"/>
      <c r="NJK31" s="89"/>
      <c r="NJL31" s="89"/>
      <c r="NJM31" s="89"/>
      <c r="NJN31" s="89"/>
      <c r="NJO31" s="89"/>
      <c r="NJP31" s="89"/>
      <c r="NJQ31" s="89"/>
      <c r="NJR31" s="89"/>
      <c r="NJS31" s="89"/>
      <c r="NJT31" s="89"/>
      <c r="NJU31" s="89"/>
      <c r="NJV31" s="89"/>
      <c r="NJW31" s="89"/>
      <c r="NJX31" s="89"/>
      <c r="NJY31" s="89"/>
      <c r="NJZ31" s="89"/>
      <c r="NKA31" s="89"/>
      <c r="NKB31" s="89"/>
      <c r="NKC31" s="89"/>
      <c r="NKD31" s="89"/>
      <c r="NKE31" s="89"/>
      <c r="NKF31" s="89"/>
      <c r="NKG31" s="89"/>
      <c r="NKH31" s="89"/>
      <c r="NKI31" s="89"/>
      <c r="NKJ31" s="89"/>
      <c r="NKK31" s="89"/>
      <c r="NKL31" s="89"/>
      <c r="NKM31" s="89"/>
      <c r="NKN31" s="89"/>
      <c r="NKO31" s="89"/>
      <c r="NKP31" s="89"/>
      <c r="NKQ31" s="89"/>
      <c r="NKR31" s="89"/>
      <c r="NKS31" s="89"/>
      <c r="NKT31" s="89"/>
      <c r="NKU31" s="89"/>
      <c r="NKX31" s="89"/>
      <c r="NLA31" s="89"/>
      <c r="NLD31" s="89"/>
      <c r="NLG31" s="89"/>
      <c r="NLJ31" s="89"/>
      <c r="NLV31" s="89"/>
      <c r="NLY31" s="89"/>
      <c r="NMB31" s="89"/>
      <c r="NME31" s="89"/>
      <c r="NMK31" s="89"/>
      <c r="NMN31" s="89"/>
      <c r="NMT31" s="89"/>
      <c r="NMW31" s="89"/>
      <c r="NMZ31" s="89"/>
      <c r="NNC31" s="89"/>
      <c r="NNI31" s="89"/>
      <c r="NNL31" s="89"/>
      <c r="NNR31" s="89"/>
      <c r="NNT31" s="89"/>
      <c r="NNU31" s="89"/>
      <c r="NNW31" s="89"/>
      <c r="NNZ31" s="89"/>
      <c r="NOC31" s="89"/>
      <c r="NON31" s="89"/>
      <c r="NOP31" s="89"/>
      <c r="NPB31" s="89"/>
      <c r="NPE31" s="89"/>
      <c r="NPM31" s="89"/>
      <c r="NQG31" s="89"/>
      <c r="NQI31" s="89"/>
      <c r="NQJ31" s="89"/>
      <c r="NQK31" s="89"/>
      <c r="NQL31" s="89"/>
      <c r="NQM31" s="89"/>
      <c r="NQN31" s="89"/>
      <c r="NRF31" s="89"/>
      <c r="NRG31" s="89"/>
      <c r="NRJ31" s="89"/>
      <c r="NRM31" s="89"/>
      <c r="NRO31" s="89"/>
      <c r="NRQ31" s="89"/>
      <c r="NRT31" s="89"/>
      <c r="NRW31" s="89"/>
      <c r="NRZ31" s="89"/>
      <c r="NSF31" s="89"/>
      <c r="NSI31" s="89"/>
      <c r="NSL31" s="89"/>
      <c r="NSQ31" s="89"/>
      <c r="NTE31" s="89"/>
      <c r="NTF31" s="89"/>
      <c r="NTG31" s="89"/>
      <c r="NTH31" s="89"/>
      <c r="NTI31" s="89"/>
      <c r="NTJ31" s="89"/>
      <c r="NTK31" s="89"/>
      <c r="NTL31" s="89"/>
      <c r="NTM31" s="89"/>
      <c r="NTN31" s="89"/>
      <c r="NTO31" s="89"/>
      <c r="NTP31" s="89"/>
      <c r="NTQ31" s="89"/>
      <c r="NTR31" s="89"/>
      <c r="NTS31" s="89"/>
      <c r="NTT31" s="89"/>
      <c r="NTU31" s="89"/>
      <c r="NTV31" s="89"/>
      <c r="NTW31" s="89"/>
      <c r="NTX31" s="89"/>
      <c r="NTY31" s="89"/>
      <c r="NTZ31" s="89"/>
      <c r="NUA31" s="89"/>
      <c r="NUB31" s="89"/>
      <c r="NUC31" s="89"/>
      <c r="NUD31" s="89"/>
      <c r="NUE31" s="89"/>
      <c r="NUF31" s="89"/>
      <c r="NUG31" s="89"/>
      <c r="NUH31" s="89"/>
      <c r="NUI31" s="89"/>
      <c r="NUJ31" s="89"/>
      <c r="NUK31" s="89"/>
      <c r="NUL31" s="89"/>
      <c r="NUM31" s="89"/>
      <c r="NUN31" s="89"/>
      <c r="NUO31" s="89"/>
      <c r="NUP31" s="89"/>
      <c r="NUQ31" s="89"/>
      <c r="NUT31" s="89"/>
      <c r="NUW31" s="89"/>
      <c r="NUZ31" s="89"/>
      <c r="NVC31" s="89"/>
      <c r="NVF31" s="89"/>
      <c r="NVR31" s="89"/>
      <c r="NVU31" s="89"/>
      <c r="NVX31" s="89"/>
      <c r="NWA31" s="89"/>
      <c r="NWG31" s="89"/>
      <c r="NWJ31" s="89"/>
      <c r="NWP31" s="89"/>
      <c r="NWS31" s="89"/>
      <c r="NWV31" s="89"/>
      <c r="NWY31" s="89"/>
      <c r="NXE31" s="89"/>
      <c r="NXH31" s="89"/>
      <c r="NXN31" s="89"/>
      <c r="NXP31" s="89"/>
      <c r="NXQ31" s="89"/>
      <c r="NXS31" s="89"/>
      <c r="NXV31" s="89"/>
      <c r="NXY31" s="89"/>
      <c r="NYJ31" s="89"/>
      <c r="NYL31" s="89"/>
      <c r="NYX31" s="89"/>
      <c r="NZA31" s="89"/>
      <c r="NZI31" s="89"/>
      <c r="OAC31" s="89"/>
      <c r="OAE31" s="89"/>
      <c r="OAF31" s="89"/>
      <c r="OAG31" s="89"/>
      <c r="OAH31" s="89"/>
      <c r="OAI31" s="89"/>
      <c r="OAJ31" s="89"/>
      <c r="OBB31" s="89"/>
      <c r="OBC31" s="89"/>
      <c r="OBF31" s="89"/>
      <c r="OBI31" s="89"/>
      <c r="OBK31" s="89"/>
      <c r="OBM31" s="89"/>
      <c r="OBP31" s="89"/>
      <c r="OBS31" s="89"/>
      <c r="OBV31" s="89"/>
      <c r="OCB31" s="89"/>
      <c r="OCE31" s="89"/>
      <c r="OCH31" s="89"/>
      <c r="OCM31" s="89"/>
      <c r="ODA31" s="89"/>
      <c r="ODB31" s="89"/>
      <c r="ODC31" s="89"/>
      <c r="ODD31" s="89"/>
      <c r="ODE31" s="89"/>
      <c r="ODF31" s="89"/>
      <c r="ODG31" s="89"/>
      <c r="ODH31" s="89"/>
      <c r="ODI31" s="89"/>
      <c r="ODJ31" s="89"/>
      <c r="ODK31" s="89"/>
      <c r="ODL31" s="89"/>
      <c r="ODM31" s="89"/>
      <c r="ODN31" s="89"/>
      <c r="ODO31" s="89"/>
      <c r="ODP31" s="89"/>
      <c r="ODQ31" s="89"/>
      <c r="ODR31" s="89"/>
      <c r="ODS31" s="89"/>
      <c r="ODT31" s="89"/>
      <c r="ODU31" s="89"/>
      <c r="ODV31" s="89"/>
      <c r="ODW31" s="89"/>
      <c r="ODX31" s="89"/>
      <c r="ODY31" s="89"/>
      <c r="ODZ31" s="89"/>
      <c r="OEA31" s="89"/>
      <c r="OEB31" s="89"/>
      <c r="OEC31" s="89"/>
      <c r="OED31" s="89"/>
      <c r="OEE31" s="89"/>
      <c r="OEF31" s="89"/>
      <c r="OEG31" s="89"/>
      <c r="OEH31" s="89"/>
      <c r="OEI31" s="89"/>
      <c r="OEJ31" s="89"/>
      <c r="OEK31" s="89"/>
      <c r="OEL31" s="89"/>
      <c r="OEM31" s="89"/>
      <c r="OEP31" s="89"/>
      <c r="OES31" s="89"/>
      <c r="OEV31" s="89"/>
      <c r="OEY31" s="89"/>
      <c r="OFB31" s="89"/>
      <c r="OFN31" s="89"/>
      <c r="OFQ31" s="89"/>
      <c r="OFT31" s="89"/>
      <c r="OFW31" s="89"/>
      <c r="OGC31" s="89"/>
      <c r="OGF31" s="89"/>
      <c r="OGL31" s="89"/>
      <c r="OGO31" s="89"/>
      <c r="OGR31" s="89"/>
      <c r="OGU31" s="89"/>
      <c r="OHA31" s="89"/>
      <c r="OHD31" s="89"/>
      <c r="OHJ31" s="89"/>
      <c r="OHL31" s="89"/>
      <c r="OHM31" s="89"/>
      <c r="OHO31" s="89"/>
      <c r="OHR31" s="89"/>
      <c r="OHU31" s="89"/>
      <c r="OIF31" s="89"/>
      <c r="OIH31" s="89"/>
      <c r="OIT31" s="89"/>
      <c r="OIW31" s="89"/>
      <c r="OJE31" s="89"/>
      <c r="OJY31" s="89"/>
      <c r="OKA31" s="89"/>
      <c r="OKB31" s="89"/>
      <c r="OKC31" s="89"/>
      <c r="OKD31" s="89"/>
      <c r="OKE31" s="89"/>
      <c r="OKF31" s="89"/>
      <c r="OKX31" s="89"/>
      <c r="OKY31" s="89"/>
      <c r="OLB31" s="89"/>
      <c r="OLE31" s="89"/>
      <c r="OLG31" s="89"/>
      <c r="OLI31" s="89"/>
      <c r="OLL31" s="89"/>
      <c r="OLO31" s="89"/>
      <c r="OLR31" s="89"/>
      <c r="OLX31" s="89"/>
      <c r="OMA31" s="89"/>
      <c r="OMD31" s="89"/>
      <c r="OMI31" s="89"/>
      <c r="OMW31" s="89"/>
      <c r="OMX31" s="89"/>
      <c r="OMY31" s="89"/>
      <c r="OMZ31" s="89"/>
      <c r="ONA31" s="89"/>
      <c r="ONB31" s="89"/>
      <c r="ONC31" s="89"/>
      <c r="OND31" s="89"/>
      <c r="ONE31" s="89"/>
      <c r="ONF31" s="89"/>
      <c r="ONG31" s="89"/>
      <c r="ONH31" s="89"/>
      <c r="ONI31" s="89"/>
      <c r="ONJ31" s="89"/>
      <c r="ONK31" s="89"/>
      <c r="ONL31" s="89"/>
      <c r="ONM31" s="89"/>
      <c r="ONN31" s="89"/>
      <c r="ONO31" s="89"/>
      <c r="ONP31" s="89"/>
      <c r="ONQ31" s="89"/>
      <c r="ONR31" s="89"/>
      <c r="ONS31" s="89"/>
      <c r="ONT31" s="89"/>
      <c r="ONU31" s="89"/>
      <c r="ONV31" s="89"/>
      <c r="ONW31" s="89"/>
      <c r="ONX31" s="89"/>
      <c r="ONY31" s="89"/>
      <c r="ONZ31" s="89"/>
      <c r="OOA31" s="89"/>
      <c r="OOB31" s="89"/>
      <c r="OOC31" s="89"/>
      <c r="OOD31" s="89"/>
      <c r="OOE31" s="89"/>
      <c r="OOF31" s="89"/>
      <c r="OOG31" s="89"/>
      <c r="OOH31" s="89"/>
      <c r="OOI31" s="89"/>
      <c r="OOL31" s="89"/>
      <c r="OOO31" s="89"/>
      <c r="OOR31" s="89"/>
      <c r="OOU31" s="89"/>
      <c r="OOX31" s="89"/>
      <c r="OPJ31" s="89"/>
      <c r="OPM31" s="89"/>
      <c r="OPP31" s="89"/>
      <c r="OPS31" s="89"/>
      <c r="OPY31" s="89"/>
      <c r="OQB31" s="89"/>
      <c r="OQH31" s="89"/>
      <c r="OQK31" s="89"/>
      <c r="OQN31" s="89"/>
      <c r="OQQ31" s="89"/>
      <c r="OQW31" s="89"/>
      <c r="OQZ31" s="89"/>
      <c r="ORF31" s="89"/>
      <c r="ORH31" s="89"/>
      <c r="ORI31" s="89"/>
      <c r="ORK31" s="89"/>
      <c r="ORN31" s="89"/>
      <c r="ORQ31" s="89"/>
      <c r="OSB31" s="89"/>
      <c r="OSD31" s="89"/>
      <c r="OSP31" s="89"/>
      <c r="OSS31" s="89"/>
      <c r="OTA31" s="89"/>
      <c r="OTU31" s="89"/>
      <c r="OTW31" s="89"/>
      <c r="OTX31" s="89"/>
      <c r="OTY31" s="89"/>
      <c r="OTZ31" s="89"/>
      <c r="OUA31" s="89"/>
      <c r="OUB31" s="89"/>
      <c r="OUT31" s="89"/>
      <c r="OUU31" s="89"/>
      <c r="OUX31" s="89"/>
      <c r="OVA31" s="89"/>
      <c r="OVC31" s="89"/>
      <c r="OVE31" s="89"/>
      <c r="OVH31" s="89"/>
      <c r="OVK31" s="89"/>
      <c r="OVN31" s="89"/>
      <c r="OVT31" s="89"/>
      <c r="OVW31" s="89"/>
      <c r="OVZ31" s="89"/>
      <c r="OWE31" s="89"/>
      <c r="OWS31" s="89"/>
      <c r="OWT31" s="89"/>
      <c r="OWU31" s="89"/>
      <c r="OWV31" s="89"/>
      <c r="OWW31" s="89"/>
      <c r="OWX31" s="89"/>
      <c r="OWY31" s="89"/>
      <c r="OWZ31" s="89"/>
      <c r="OXA31" s="89"/>
      <c r="OXB31" s="89"/>
      <c r="OXC31" s="89"/>
      <c r="OXD31" s="89"/>
      <c r="OXE31" s="89"/>
      <c r="OXF31" s="89"/>
      <c r="OXG31" s="89"/>
      <c r="OXH31" s="89"/>
      <c r="OXI31" s="89"/>
      <c r="OXJ31" s="89"/>
      <c r="OXK31" s="89"/>
      <c r="OXL31" s="89"/>
      <c r="OXM31" s="89"/>
      <c r="OXN31" s="89"/>
      <c r="OXO31" s="89"/>
      <c r="OXP31" s="89"/>
      <c r="OXQ31" s="89"/>
      <c r="OXR31" s="89"/>
      <c r="OXS31" s="89"/>
      <c r="OXT31" s="89"/>
      <c r="OXU31" s="89"/>
      <c r="OXV31" s="89"/>
      <c r="OXW31" s="89"/>
      <c r="OXX31" s="89"/>
      <c r="OXY31" s="89"/>
      <c r="OXZ31" s="89"/>
      <c r="OYA31" s="89"/>
      <c r="OYB31" s="89"/>
      <c r="OYC31" s="89"/>
      <c r="OYD31" s="89"/>
      <c r="OYE31" s="89"/>
      <c r="OYH31" s="89"/>
      <c r="OYK31" s="89"/>
      <c r="OYN31" s="89"/>
      <c r="OYQ31" s="89"/>
      <c r="OYT31" s="89"/>
      <c r="OZF31" s="89"/>
      <c r="OZI31" s="89"/>
      <c r="OZL31" s="89"/>
      <c r="OZO31" s="89"/>
      <c r="OZU31" s="89"/>
      <c r="OZX31" s="89"/>
      <c r="PAD31" s="89"/>
      <c r="PAG31" s="89"/>
      <c r="PAJ31" s="89"/>
      <c r="PAM31" s="89"/>
      <c r="PAS31" s="89"/>
      <c r="PAV31" s="89"/>
      <c r="PBB31" s="89"/>
      <c r="PBD31" s="89"/>
      <c r="PBE31" s="89"/>
      <c r="PBG31" s="89"/>
      <c r="PBJ31" s="89"/>
      <c r="PBM31" s="89"/>
      <c r="PBX31" s="89"/>
      <c r="PBZ31" s="89"/>
      <c r="PCL31" s="89"/>
      <c r="PCO31" s="89"/>
      <c r="PCW31" s="89"/>
      <c r="PDQ31" s="89"/>
      <c r="PDS31" s="89"/>
      <c r="PDT31" s="89"/>
      <c r="PDU31" s="89"/>
      <c r="PDV31" s="89"/>
      <c r="PDW31" s="89"/>
      <c r="PDX31" s="89"/>
      <c r="PEP31" s="89"/>
      <c r="PEQ31" s="89"/>
      <c r="PET31" s="89"/>
      <c r="PEW31" s="89"/>
      <c r="PEY31" s="89"/>
      <c r="PFA31" s="89"/>
      <c r="PFD31" s="89"/>
      <c r="PFG31" s="89"/>
      <c r="PFJ31" s="89"/>
      <c r="PFP31" s="89"/>
      <c r="PFS31" s="89"/>
      <c r="PFV31" s="89"/>
      <c r="PGA31" s="89"/>
      <c r="PGO31" s="89"/>
      <c r="PGP31" s="89"/>
      <c r="PGQ31" s="89"/>
      <c r="PGR31" s="89"/>
      <c r="PGS31" s="89"/>
      <c r="PGT31" s="89"/>
      <c r="PGU31" s="89"/>
      <c r="PGV31" s="89"/>
      <c r="PGW31" s="89"/>
      <c r="PGX31" s="89"/>
      <c r="PGY31" s="89"/>
      <c r="PGZ31" s="89"/>
      <c r="PHA31" s="89"/>
      <c r="PHB31" s="89"/>
      <c r="PHC31" s="89"/>
      <c r="PHD31" s="89"/>
      <c r="PHE31" s="89"/>
      <c r="PHF31" s="89"/>
      <c r="PHG31" s="89"/>
      <c r="PHH31" s="89"/>
      <c r="PHI31" s="89"/>
      <c r="PHJ31" s="89"/>
      <c r="PHK31" s="89"/>
      <c r="PHL31" s="89"/>
      <c r="PHM31" s="89"/>
      <c r="PHN31" s="89"/>
      <c r="PHO31" s="89"/>
      <c r="PHP31" s="89"/>
      <c r="PHQ31" s="89"/>
      <c r="PHR31" s="89"/>
      <c r="PHS31" s="89"/>
      <c r="PHT31" s="89"/>
      <c r="PHU31" s="89"/>
      <c r="PHV31" s="89"/>
      <c r="PHW31" s="89"/>
      <c r="PHX31" s="89"/>
      <c r="PHY31" s="89"/>
      <c r="PHZ31" s="89"/>
      <c r="PIA31" s="89"/>
      <c r="PID31" s="89"/>
      <c r="PIG31" s="89"/>
      <c r="PIJ31" s="89"/>
      <c r="PIM31" s="89"/>
      <c r="PIP31" s="89"/>
      <c r="PJB31" s="89"/>
      <c r="PJE31" s="89"/>
      <c r="PJH31" s="89"/>
      <c r="PJK31" s="89"/>
      <c r="PJQ31" s="89"/>
      <c r="PJT31" s="89"/>
      <c r="PJZ31" s="89"/>
      <c r="PKC31" s="89"/>
      <c r="PKF31" s="89"/>
      <c r="PKI31" s="89"/>
      <c r="PKO31" s="89"/>
      <c r="PKR31" s="89"/>
      <c r="PKX31" s="89"/>
      <c r="PKZ31" s="89"/>
      <c r="PLA31" s="89"/>
      <c r="PLC31" s="89"/>
      <c r="PLF31" s="89"/>
      <c r="PLI31" s="89"/>
      <c r="PLT31" s="89"/>
      <c r="PLV31" s="89"/>
      <c r="PMH31" s="89"/>
      <c r="PMK31" s="89"/>
      <c r="PMS31" s="89"/>
      <c r="PNM31" s="89"/>
      <c r="PNO31" s="89"/>
      <c r="PNP31" s="89"/>
      <c r="PNQ31" s="89"/>
      <c r="PNR31" s="89"/>
      <c r="PNS31" s="89"/>
      <c r="PNT31" s="89"/>
      <c r="POL31" s="89"/>
      <c r="POM31" s="89"/>
      <c r="POP31" s="89"/>
      <c r="POS31" s="89"/>
      <c r="POU31" s="89"/>
      <c r="POW31" s="89"/>
      <c r="POZ31" s="89"/>
      <c r="PPC31" s="89"/>
      <c r="PPF31" s="89"/>
      <c r="PPL31" s="89"/>
      <c r="PPO31" s="89"/>
      <c r="PPR31" s="89"/>
      <c r="PPW31" s="89"/>
      <c r="PQK31" s="89"/>
      <c r="PQL31" s="89"/>
      <c r="PQM31" s="89"/>
      <c r="PQN31" s="89"/>
      <c r="PQO31" s="89"/>
      <c r="PQP31" s="89"/>
      <c r="PQQ31" s="89"/>
      <c r="PQR31" s="89"/>
      <c r="PQS31" s="89"/>
      <c r="PQT31" s="89"/>
      <c r="PQU31" s="89"/>
      <c r="PQV31" s="89"/>
      <c r="PQW31" s="89"/>
      <c r="PQX31" s="89"/>
      <c r="PQY31" s="89"/>
      <c r="PQZ31" s="89"/>
      <c r="PRA31" s="89"/>
      <c r="PRB31" s="89"/>
      <c r="PRC31" s="89"/>
      <c r="PRD31" s="89"/>
      <c r="PRE31" s="89"/>
      <c r="PRF31" s="89"/>
      <c r="PRG31" s="89"/>
      <c r="PRH31" s="89"/>
      <c r="PRI31" s="89"/>
      <c r="PRJ31" s="89"/>
      <c r="PRK31" s="89"/>
      <c r="PRL31" s="89"/>
      <c r="PRM31" s="89"/>
      <c r="PRN31" s="89"/>
      <c r="PRO31" s="89"/>
      <c r="PRP31" s="89"/>
      <c r="PRQ31" s="89"/>
      <c r="PRR31" s="89"/>
      <c r="PRS31" s="89"/>
      <c r="PRT31" s="89"/>
      <c r="PRU31" s="89"/>
      <c r="PRV31" s="89"/>
      <c r="PRW31" s="89"/>
      <c r="PRZ31" s="89"/>
      <c r="PSC31" s="89"/>
      <c r="PSF31" s="89"/>
      <c r="PSI31" s="89"/>
      <c r="PSL31" s="89"/>
      <c r="PSX31" s="89"/>
      <c r="PTA31" s="89"/>
      <c r="PTD31" s="89"/>
      <c r="PTG31" s="89"/>
      <c r="PTM31" s="89"/>
      <c r="PTP31" s="89"/>
      <c r="PTV31" s="89"/>
      <c r="PTY31" s="89"/>
      <c r="PUB31" s="89"/>
      <c r="PUE31" s="89"/>
      <c r="PUK31" s="89"/>
      <c r="PUN31" s="89"/>
      <c r="PUT31" s="89"/>
      <c r="PUV31" s="89"/>
      <c r="PUW31" s="89"/>
      <c r="PUY31" s="89"/>
      <c r="PVB31" s="89"/>
      <c r="PVE31" s="89"/>
      <c r="PVP31" s="89"/>
      <c r="PVR31" s="89"/>
      <c r="PWD31" s="89"/>
      <c r="PWG31" s="89"/>
      <c r="PWO31" s="89"/>
      <c r="PXI31" s="89"/>
      <c r="PXK31" s="89"/>
      <c r="PXL31" s="89"/>
      <c r="PXM31" s="89"/>
      <c r="PXN31" s="89"/>
      <c r="PXO31" s="89"/>
      <c r="PXP31" s="89"/>
      <c r="PYH31" s="89"/>
      <c r="PYI31" s="89"/>
      <c r="PYL31" s="89"/>
      <c r="PYO31" s="89"/>
      <c r="PYQ31" s="89"/>
      <c r="PYS31" s="89"/>
      <c r="PYV31" s="89"/>
      <c r="PYY31" s="89"/>
      <c r="PZB31" s="89"/>
      <c r="PZH31" s="89"/>
      <c r="PZK31" s="89"/>
      <c r="PZN31" s="89"/>
      <c r="PZS31" s="89"/>
      <c r="QAG31" s="89"/>
      <c r="QAH31" s="89"/>
      <c r="QAI31" s="89"/>
      <c r="QAJ31" s="89"/>
      <c r="QAK31" s="89"/>
      <c r="QAL31" s="89"/>
      <c r="QAM31" s="89"/>
      <c r="QAN31" s="89"/>
      <c r="QAO31" s="89"/>
      <c r="QAP31" s="89"/>
      <c r="QAQ31" s="89"/>
      <c r="QAR31" s="89"/>
      <c r="QAS31" s="89"/>
      <c r="QAT31" s="89"/>
      <c r="QAU31" s="89"/>
      <c r="QAV31" s="89"/>
      <c r="QAW31" s="89"/>
      <c r="QAX31" s="89"/>
      <c r="QAY31" s="89"/>
      <c r="QAZ31" s="89"/>
      <c r="QBA31" s="89"/>
      <c r="QBB31" s="89"/>
      <c r="QBC31" s="89"/>
      <c r="QBD31" s="89"/>
      <c r="QBE31" s="89"/>
      <c r="QBF31" s="89"/>
      <c r="QBG31" s="89"/>
      <c r="QBH31" s="89"/>
      <c r="QBI31" s="89"/>
      <c r="QBJ31" s="89"/>
      <c r="QBK31" s="89"/>
      <c r="QBL31" s="89"/>
      <c r="QBM31" s="89"/>
      <c r="QBN31" s="89"/>
      <c r="QBO31" s="89"/>
      <c r="QBP31" s="89"/>
      <c r="QBQ31" s="89"/>
      <c r="QBR31" s="89"/>
      <c r="QBS31" s="89"/>
      <c r="QBV31" s="89"/>
      <c r="QBY31" s="89"/>
      <c r="QCB31" s="89"/>
      <c r="QCE31" s="89"/>
      <c r="QCH31" s="89"/>
      <c r="QCT31" s="89"/>
      <c r="QCW31" s="89"/>
      <c r="QCZ31" s="89"/>
      <c r="QDC31" s="89"/>
      <c r="QDI31" s="89"/>
      <c r="QDL31" s="89"/>
      <c r="QDR31" s="89"/>
      <c r="QDU31" s="89"/>
      <c r="QDX31" s="89"/>
      <c r="QEA31" s="89"/>
      <c r="QEG31" s="89"/>
      <c r="QEJ31" s="89"/>
      <c r="QEP31" s="89"/>
      <c r="QER31" s="89"/>
      <c r="QES31" s="89"/>
      <c r="QEU31" s="89"/>
      <c r="QEX31" s="89"/>
      <c r="QFA31" s="89"/>
      <c r="QFL31" s="89"/>
      <c r="QFN31" s="89"/>
      <c r="QFZ31" s="89"/>
      <c r="QGC31" s="89"/>
      <c r="QGK31" s="89"/>
      <c r="QHE31" s="89"/>
      <c r="QHG31" s="89"/>
      <c r="QHH31" s="89"/>
      <c r="QHI31" s="89"/>
      <c r="QHJ31" s="89"/>
      <c r="QHK31" s="89"/>
      <c r="QHL31" s="89"/>
      <c r="QID31" s="89"/>
      <c r="QIE31" s="89"/>
      <c r="QIH31" s="89"/>
      <c r="QIK31" s="89"/>
      <c r="QIM31" s="89"/>
      <c r="QIO31" s="89"/>
      <c r="QIR31" s="89"/>
      <c r="QIU31" s="89"/>
      <c r="QIX31" s="89"/>
      <c r="QJD31" s="89"/>
      <c r="QJG31" s="89"/>
      <c r="QJJ31" s="89"/>
      <c r="QJO31" s="89"/>
      <c r="QKC31" s="89"/>
      <c r="QKD31" s="89"/>
      <c r="QKE31" s="89"/>
      <c r="QKF31" s="89"/>
      <c r="QKG31" s="89"/>
      <c r="QKH31" s="89"/>
      <c r="QKI31" s="89"/>
      <c r="QKJ31" s="89"/>
      <c r="QKK31" s="89"/>
      <c r="QKL31" s="89"/>
      <c r="QKM31" s="89"/>
      <c r="QKN31" s="89"/>
      <c r="QKO31" s="89"/>
      <c r="QKP31" s="89"/>
      <c r="QKQ31" s="89"/>
      <c r="QKR31" s="89"/>
      <c r="QKS31" s="89"/>
      <c r="QKT31" s="89"/>
      <c r="QKU31" s="89"/>
      <c r="QKV31" s="89"/>
      <c r="QKW31" s="89"/>
      <c r="QKX31" s="89"/>
      <c r="QKY31" s="89"/>
      <c r="QKZ31" s="89"/>
      <c r="QLA31" s="89"/>
      <c r="QLB31" s="89"/>
      <c r="QLC31" s="89"/>
      <c r="QLD31" s="89"/>
      <c r="QLE31" s="89"/>
      <c r="QLF31" s="89"/>
      <c r="QLG31" s="89"/>
      <c r="QLH31" s="89"/>
      <c r="QLI31" s="89"/>
      <c r="QLJ31" s="89"/>
      <c r="QLK31" s="89"/>
      <c r="QLL31" s="89"/>
      <c r="QLM31" s="89"/>
      <c r="QLN31" s="89"/>
      <c r="QLO31" s="89"/>
      <c r="QLR31" s="89"/>
      <c r="QLU31" s="89"/>
      <c r="QLX31" s="89"/>
      <c r="QMA31" s="89"/>
      <c r="QMD31" s="89"/>
      <c r="QMP31" s="89"/>
      <c r="QMS31" s="89"/>
      <c r="QMV31" s="89"/>
      <c r="QMY31" s="89"/>
      <c r="QNE31" s="89"/>
      <c r="QNH31" s="89"/>
      <c r="QNN31" s="89"/>
      <c r="QNQ31" s="89"/>
      <c r="QNT31" s="89"/>
      <c r="QNW31" s="89"/>
      <c r="QOC31" s="89"/>
      <c r="QOF31" s="89"/>
      <c r="QOL31" s="89"/>
      <c r="QON31" s="89"/>
      <c r="QOO31" s="89"/>
      <c r="QOQ31" s="89"/>
      <c r="QOT31" s="89"/>
      <c r="QOW31" s="89"/>
      <c r="QPH31" s="89"/>
      <c r="QPJ31" s="89"/>
      <c r="QPV31" s="89"/>
      <c r="QPY31" s="89"/>
      <c r="QQG31" s="89"/>
      <c r="QRA31" s="89"/>
      <c r="QRC31" s="89"/>
      <c r="QRD31" s="89"/>
      <c r="QRE31" s="89"/>
      <c r="QRF31" s="89"/>
      <c r="QRG31" s="89"/>
      <c r="QRH31" s="89"/>
      <c r="QRZ31" s="89"/>
      <c r="QSA31" s="89"/>
      <c r="QSD31" s="89"/>
      <c r="QSG31" s="89"/>
      <c r="QSI31" s="89"/>
      <c r="QSK31" s="89"/>
      <c r="QSN31" s="89"/>
      <c r="QSQ31" s="89"/>
      <c r="QST31" s="89"/>
      <c r="QSZ31" s="89"/>
      <c r="QTC31" s="89"/>
      <c r="QTF31" s="89"/>
      <c r="QTK31" s="89"/>
      <c r="QTY31" s="89"/>
      <c r="QTZ31" s="89"/>
      <c r="QUA31" s="89"/>
      <c r="QUB31" s="89"/>
      <c r="QUC31" s="89"/>
      <c r="QUD31" s="89"/>
      <c r="QUE31" s="89"/>
      <c r="QUF31" s="89"/>
      <c r="QUG31" s="89"/>
      <c r="QUH31" s="89"/>
      <c r="QUI31" s="89"/>
      <c r="QUJ31" s="89"/>
      <c r="QUK31" s="89"/>
      <c r="QUL31" s="89"/>
      <c r="QUM31" s="89"/>
      <c r="QUN31" s="89"/>
      <c r="QUO31" s="89"/>
      <c r="QUP31" s="89"/>
      <c r="QUQ31" s="89"/>
      <c r="QUR31" s="89"/>
      <c r="QUS31" s="89"/>
      <c r="QUT31" s="89"/>
      <c r="QUU31" s="89"/>
      <c r="QUV31" s="89"/>
      <c r="QUW31" s="89"/>
      <c r="QUX31" s="89"/>
      <c r="QUY31" s="89"/>
      <c r="QUZ31" s="89"/>
      <c r="QVA31" s="89"/>
      <c r="QVB31" s="89"/>
      <c r="QVC31" s="89"/>
      <c r="QVD31" s="89"/>
      <c r="QVE31" s="89"/>
      <c r="QVF31" s="89"/>
      <c r="QVG31" s="89"/>
      <c r="QVH31" s="89"/>
      <c r="QVI31" s="89"/>
      <c r="QVJ31" s="89"/>
      <c r="QVK31" s="89"/>
      <c r="QVN31" s="89"/>
      <c r="QVQ31" s="89"/>
      <c r="QVT31" s="89"/>
      <c r="QVW31" s="89"/>
      <c r="QVZ31" s="89"/>
      <c r="QWL31" s="89"/>
      <c r="QWO31" s="89"/>
      <c r="QWR31" s="89"/>
      <c r="QWU31" s="89"/>
      <c r="QXA31" s="89"/>
      <c r="QXD31" s="89"/>
      <c r="QXJ31" s="89"/>
      <c r="QXM31" s="89"/>
      <c r="QXP31" s="89"/>
      <c r="QXS31" s="89"/>
      <c r="QXY31" s="89"/>
      <c r="QYB31" s="89"/>
      <c r="QYH31" s="89"/>
      <c r="QYJ31" s="89"/>
      <c r="QYK31" s="89"/>
      <c r="QYM31" s="89"/>
      <c r="QYP31" s="89"/>
      <c r="QYS31" s="89"/>
      <c r="QZD31" s="89"/>
      <c r="QZF31" s="89"/>
      <c r="QZR31" s="89"/>
      <c r="QZU31" s="89"/>
      <c r="RAC31" s="89"/>
      <c r="RAW31" s="89"/>
      <c r="RAY31" s="89"/>
      <c r="RAZ31" s="89"/>
      <c r="RBA31" s="89"/>
      <c r="RBB31" s="89"/>
      <c r="RBC31" s="89"/>
      <c r="RBD31" s="89"/>
      <c r="RBV31" s="89"/>
      <c r="RBW31" s="89"/>
      <c r="RBZ31" s="89"/>
      <c r="RCC31" s="89"/>
      <c r="RCE31" s="89"/>
      <c r="RCG31" s="89"/>
      <c r="RCJ31" s="89"/>
      <c r="RCM31" s="89"/>
      <c r="RCP31" s="89"/>
      <c r="RCV31" s="89"/>
      <c r="RCY31" s="89"/>
      <c r="RDB31" s="89"/>
      <c r="RDG31" s="89"/>
      <c r="RDU31" s="89"/>
      <c r="RDV31" s="89"/>
      <c r="RDW31" s="89"/>
      <c r="RDX31" s="89"/>
      <c r="RDY31" s="89"/>
      <c r="RDZ31" s="89"/>
      <c r="REA31" s="89"/>
      <c r="REB31" s="89"/>
      <c r="REC31" s="89"/>
      <c r="RED31" s="89"/>
      <c r="REE31" s="89"/>
      <c r="REF31" s="89"/>
      <c r="REG31" s="89"/>
      <c r="REH31" s="89"/>
      <c r="REI31" s="89"/>
      <c r="REJ31" s="89"/>
      <c r="REK31" s="89"/>
      <c r="REL31" s="89"/>
      <c r="REM31" s="89"/>
      <c r="REN31" s="89"/>
      <c r="REO31" s="89"/>
      <c r="REP31" s="89"/>
      <c r="REQ31" s="89"/>
      <c r="RER31" s="89"/>
      <c r="RES31" s="89"/>
      <c r="RET31" s="89"/>
      <c r="REU31" s="89"/>
      <c r="REV31" s="89"/>
      <c r="REW31" s="89"/>
      <c r="REX31" s="89"/>
      <c r="REY31" s="89"/>
      <c r="REZ31" s="89"/>
      <c r="RFA31" s="89"/>
      <c r="RFB31" s="89"/>
      <c r="RFC31" s="89"/>
      <c r="RFD31" s="89"/>
      <c r="RFE31" s="89"/>
      <c r="RFF31" s="89"/>
      <c r="RFG31" s="89"/>
      <c r="RFJ31" s="89"/>
      <c r="RFM31" s="89"/>
      <c r="RFP31" s="89"/>
      <c r="RFS31" s="89"/>
      <c r="RFV31" s="89"/>
      <c r="RGH31" s="89"/>
      <c r="RGK31" s="89"/>
      <c r="RGN31" s="89"/>
      <c r="RGQ31" s="89"/>
      <c r="RGW31" s="89"/>
      <c r="RGZ31" s="89"/>
      <c r="RHF31" s="89"/>
      <c r="RHI31" s="89"/>
      <c r="RHL31" s="89"/>
      <c r="RHO31" s="89"/>
      <c r="RHU31" s="89"/>
      <c r="RHX31" s="89"/>
      <c r="RID31" s="89"/>
      <c r="RIF31" s="89"/>
      <c r="RIG31" s="89"/>
      <c r="RII31" s="89"/>
      <c r="RIL31" s="89"/>
      <c r="RIO31" s="89"/>
      <c r="RIZ31" s="89"/>
      <c r="RJB31" s="89"/>
      <c r="RJN31" s="89"/>
      <c r="RJQ31" s="89"/>
      <c r="RJY31" s="89"/>
      <c r="RKS31" s="89"/>
      <c r="RKU31" s="89"/>
      <c r="RKV31" s="89"/>
      <c r="RKW31" s="89"/>
      <c r="RKX31" s="89"/>
      <c r="RKY31" s="89"/>
      <c r="RKZ31" s="89"/>
      <c r="RLR31" s="89"/>
      <c r="RLS31" s="89"/>
      <c r="RLV31" s="89"/>
      <c r="RLY31" s="89"/>
      <c r="RMA31" s="89"/>
      <c r="RMC31" s="89"/>
      <c r="RMF31" s="89"/>
      <c r="RMI31" s="89"/>
      <c r="RML31" s="89"/>
      <c r="RMR31" s="89"/>
      <c r="RMU31" s="89"/>
      <c r="RMX31" s="89"/>
      <c r="RNC31" s="89"/>
      <c r="RNQ31" s="89"/>
      <c r="RNR31" s="89"/>
      <c r="RNS31" s="89"/>
      <c r="RNT31" s="89"/>
      <c r="RNU31" s="89"/>
      <c r="RNV31" s="89"/>
      <c r="RNW31" s="89"/>
      <c r="RNX31" s="89"/>
      <c r="RNY31" s="89"/>
      <c r="RNZ31" s="89"/>
      <c r="ROA31" s="89"/>
      <c r="ROB31" s="89"/>
      <c r="ROC31" s="89"/>
      <c r="ROD31" s="89"/>
      <c r="ROE31" s="89"/>
      <c r="ROF31" s="89"/>
      <c r="ROG31" s="89"/>
      <c r="ROH31" s="89"/>
      <c r="ROI31" s="89"/>
      <c r="ROJ31" s="89"/>
      <c r="ROK31" s="89"/>
      <c r="ROL31" s="89"/>
      <c r="ROM31" s="89"/>
      <c r="RON31" s="89"/>
      <c r="ROO31" s="89"/>
      <c r="ROP31" s="89"/>
      <c r="ROQ31" s="89"/>
      <c r="ROR31" s="89"/>
      <c r="ROS31" s="89"/>
      <c r="ROT31" s="89"/>
      <c r="ROU31" s="89"/>
      <c r="ROV31" s="89"/>
      <c r="ROW31" s="89"/>
      <c r="ROX31" s="89"/>
      <c r="ROY31" s="89"/>
      <c r="ROZ31" s="89"/>
      <c r="RPA31" s="89"/>
      <c r="RPB31" s="89"/>
      <c r="RPC31" s="89"/>
      <c r="RPF31" s="89"/>
      <c r="RPI31" s="89"/>
      <c r="RPL31" s="89"/>
      <c r="RPO31" s="89"/>
      <c r="RPR31" s="89"/>
      <c r="RQD31" s="89"/>
      <c r="RQG31" s="89"/>
      <c r="RQJ31" s="89"/>
      <c r="RQM31" s="89"/>
      <c r="RQS31" s="89"/>
      <c r="RQV31" s="89"/>
      <c r="RRB31" s="89"/>
      <c r="RRE31" s="89"/>
      <c r="RRH31" s="89"/>
      <c r="RRK31" s="89"/>
      <c r="RRQ31" s="89"/>
      <c r="RRT31" s="89"/>
      <c r="RRZ31" s="89"/>
      <c r="RSB31" s="89"/>
      <c r="RSC31" s="89"/>
      <c r="RSE31" s="89"/>
      <c r="RSH31" s="89"/>
      <c r="RSK31" s="89"/>
      <c r="RSV31" s="89"/>
      <c r="RSX31" s="89"/>
      <c r="RTJ31" s="89"/>
      <c r="RTM31" s="89"/>
      <c r="RTU31" s="89"/>
      <c r="RUO31" s="89"/>
      <c r="RUQ31" s="89"/>
      <c r="RUR31" s="89"/>
      <c r="RUS31" s="89"/>
      <c r="RUT31" s="89"/>
      <c r="RUU31" s="89"/>
      <c r="RUV31" s="89"/>
      <c r="RVN31" s="89"/>
      <c r="RVO31" s="89"/>
      <c r="RVR31" s="89"/>
      <c r="RVU31" s="89"/>
      <c r="RVW31" s="89"/>
      <c r="RVY31" s="89"/>
      <c r="RWB31" s="89"/>
      <c r="RWE31" s="89"/>
      <c r="RWH31" s="89"/>
      <c r="RWN31" s="89"/>
      <c r="RWQ31" s="89"/>
      <c r="RWT31" s="89"/>
      <c r="RWY31" s="89"/>
      <c r="RXM31" s="89"/>
      <c r="RXN31" s="89"/>
      <c r="RXO31" s="89"/>
      <c r="RXP31" s="89"/>
      <c r="RXQ31" s="89"/>
      <c r="RXR31" s="89"/>
      <c r="RXS31" s="89"/>
      <c r="RXT31" s="89"/>
      <c r="RXU31" s="89"/>
      <c r="RXV31" s="89"/>
      <c r="RXW31" s="89"/>
      <c r="RXX31" s="89"/>
      <c r="RXY31" s="89"/>
      <c r="RXZ31" s="89"/>
      <c r="RYA31" s="89"/>
      <c r="RYB31" s="89"/>
      <c r="RYC31" s="89"/>
      <c r="RYD31" s="89"/>
      <c r="RYE31" s="89"/>
      <c r="RYF31" s="89"/>
      <c r="RYG31" s="89"/>
      <c r="RYH31" s="89"/>
      <c r="RYI31" s="89"/>
      <c r="RYJ31" s="89"/>
      <c r="RYK31" s="89"/>
      <c r="RYL31" s="89"/>
      <c r="RYM31" s="89"/>
      <c r="RYN31" s="89"/>
      <c r="RYO31" s="89"/>
      <c r="RYP31" s="89"/>
      <c r="RYQ31" s="89"/>
      <c r="RYR31" s="89"/>
      <c r="RYS31" s="89"/>
      <c r="RYT31" s="89"/>
      <c r="RYU31" s="89"/>
      <c r="RYV31" s="89"/>
      <c r="RYW31" s="89"/>
      <c r="RYX31" s="89"/>
      <c r="RYY31" s="89"/>
      <c r="RZB31" s="89"/>
      <c r="RZE31" s="89"/>
      <c r="RZH31" s="89"/>
      <c r="RZK31" s="89"/>
      <c r="RZN31" s="89"/>
      <c r="RZZ31" s="89"/>
      <c r="SAC31" s="89"/>
      <c r="SAF31" s="89"/>
      <c r="SAI31" s="89"/>
      <c r="SAO31" s="89"/>
      <c r="SAR31" s="89"/>
      <c r="SAX31" s="89"/>
      <c r="SBA31" s="89"/>
      <c r="SBD31" s="89"/>
      <c r="SBG31" s="89"/>
      <c r="SBM31" s="89"/>
      <c r="SBP31" s="89"/>
      <c r="SBV31" s="89"/>
      <c r="SBX31" s="89"/>
      <c r="SBY31" s="89"/>
      <c r="SCA31" s="89"/>
      <c r="SCD31" s="89"/>
      <c r="SCG31" s="89"/>
      <c r="SCR31" s="89"/>
      <c r="SCT31" s="89"/>
      <c r="SDF31" s="89"/>
      <c r="SDI31" s="89"/>
      <c r="SDQ31" s="89"/>
      <c r="SEK31" s="89"/>
      <c r="SEM31" s="89"/>
      <c r="SEN31" s="89"/>
      <c r="SEO31" s="89"/>
      <c r="SEP31" s="89"/>
      <c r="SEQ31" s="89"/>
      <c r="SER31" s="89"/>
      <c r="SFJ31" s="89"/>
      <c r="SFK31" s="89"/>
      <c r="SFN31" s="89"/>
      <c r="SFQ31" s="89"/>
      <c r="SFS31" s="89"/>
      <c r="SFU31" s="89"/>
      <c r="SFX31" s="89"/>
      <c r="SGA31" s="89"/>
      <c r="SGD31" s="89"/>
      <c r="SGJ31" s="89"/>
      <c r="SGM31" s="89"/>
      <c r="SGP31" s="89"/>
      <c r="SGU31" s="89"/>
      <c r="SHI31" s="89"/>
      <c r="SHJ31" s="89"/>
      <c r="SHK31" s="89"/>
      <c r="SHL31" s="89"/>
      <c r="SHM31" s="89"/>
      <c r="SHN31" s="89"/>
      <c r="SHO31" s="89"/>
      <c r="SHP31" s="89"/>
      <c r="SHQ31" s="89"/>
      <c r="SHR31" s="89"/>
      <c r="SHS31" s="89"/>
      <c r="SHT31" s="89"/>
      <c r="SHU31" s="89"/>
      <c r="SHV31" s="89"/>
      <c r="SHW31" s="89"/>
      <c r="SHX31" s="89"/>
      <c r="SHY31" s="89"/>
      <c r="SHZ31" s="89"/>
      <c r="SIA31" s="89"/>
      <c r="SIB31" s="89"/>
      <c r="SIC31" s="89"/>
      <c r="SID31" s="89"/>
      <c r="SIE31" s="89"/>
      <c r="SIF31" s="89"/>
      <c r="SIG31" s="89"/>
      <c r="SIH31" s="89"/>
      <c r="SII31" s="89"/>
      <c r="SIJ31" s="89"/>
      <c r="SIK31" s="89"/>
      <c r="SIL31" s="89"/>
      <c r="SIM31" s="89"/>
      <c r="SIN31" s="89"/>
      <c r="SIO31" s="89"/>
      <c r="SIP31" s="89"/>
      <c r="SIQ31" s="89"/>
      <c r="SIR31" s="89"/>
      <c r="SIS31" s="89"/>
      <c r="SIT31" s="89"/>
      <c r="SIU31" s="89"/>
      <c r="SIX31" s="89"/>
      <c r="SJA31" s="89"/>
      <c r="SJD31" s="89"/>
      <c r="SJG31" s="89"/>
      <c r="SJJ31" s="89"/>
      <c r="SJV31" s="89"/>
      <c r="SJY31" s="89"/>
      <c r="SKB31" s="89"/>
      <c r="SKE31" s="89"/>
      <c r="SKK31" s="89"/>
      <c r="SKN31" s="89"/>
      <c r="SKT31" s="89"/>
      <c r="SKW31" s="89"/>
      <c r="SKZ31" s="89"/>
      <c r="SLC31" s="89"/>
      <c r="SLI31" s="89"/>
      <c r="SLL31" s="89"/>
      <c r="SLR31" s="89"/>
      <c r="SLT31" s="89"/>
      <c r="SLU31" s="89"/>
      <c r="SLW31" s="89"/>
      <c r="SLZ31" s="89"/>
      <c r="SMC31" s="89"/>
      <c r="SMN31" s="89"/>
      <c r="SMP31" s="89"/>
      <c r="SNB31" s="89"/>
      <c r="SNE31" s="89"/>
      <c r="SNM31" s="89"/>
      <c r="SOG31" s="89"/>
      <c r="SOI31" s="89"/>
      <c r="SOJ31" s="89"/>
      <c r="SOK31" s="89"/>
      <c r="SOL31" s="89"/>
      <c r="SOM31" s="89"/>
      <c r="SON31" s="89"/>
      <c r="SPF31" s="89"/>
      <c r="SPG31" s="89"/>
      <c r="SPJ31" s="89"/>
      <c r="SPM31" s="89"/>
      <c r="SPO31" s="89"/>
      <c r="SPQ31" s="89"/>
      <c r="SPT31" s="89"/>
      <c r="SPW31" s="89"/>
      <c r="SPZ31" s="89"/>
      <c r="SQF31" s="89"/>
      <c r="SQI31" s="89"/>
      <c r="SQL31" s="89"/>
      <c r="SQQ31" s="89"/>
      <c r="SRE31" s="89"/>
      <c r="SRF31" s="89"/>
      <c r="SRG31" s="89"/>
      <c r="SRH31" s="89"/>
      <c r="SRI31" s="89"/>
      <c r="SRJ31" s="89"/>
      <c r="SRK31" s="89"/>
      <c r="SRL31" s="89"/>
      <c r="SRM31" s="89"/>
      <c r="SRN31" s="89"/>
      <c r="SRO31" s="89"/>
      <c r="SRP31" s="89"/>
      <c r="SRQ31" s="89"/>
      <c r="SRR31" s="89"/>
      <c r="SRS31" s="89"/>
      <c r="SRT31" s="89"/>
      <c r="SRU31" s="89"/>
      <c r="SRV31" s="89"/>
      <c r="SRW31" s="89"/>
      <c r="SRX31" s="89"/>
      <c r="SRY31" s="89"/>
      <c r="SRZ31" s="89"/>
      <c r="SSA31" s="89"/>
      <c r="SSB31" s="89"/>
      <c r="SSC31" s="89"/>
      <c r="SSD31" s="89"/>
      <c r="SSE31" s="89"/>
      <c r="SSF31" s="89"/>
      <c r="SSG31" s="89"/>
      <c r="SSH31" s="89"/>
      <c r="SSI31" s="89"/>
      <c r="SSJ31" s="89"/>
      <c r="SSK31" s="89"/>
      <c r="SSL31" s="89"/>
      <c r="SSM31" s="89"/>
      <c r="SSN31" s="89"/>
      <c r="SSO31" s="89"/>
      <c r="SSP31" s="89"/>
      <c r="SSQ31" s="89"/>
      <c r="SST31" s="89"/>
      <c r="SSW31" s="89"/>
      <c r="SSZ31" s="89"/>
      <c r="STC31" s="89"/>
      <c r="STF31" s="89"/>
      <c r="STR31" s="89"/>
      <c r="STU31" s="89"/>
      <c r="STX31" s="89"/>
      <c r="SUA31" s="89"/>
      <c r="SUG31" s="89"/>
      <c r="SUJ31" s="89"/>
      <c r="SUP31" s="89"/>
      <c r="SUS31" s="89"/>
      <c r="SUV31" s="89"/>
      <c r="SUY31" s="89"/>
      <c r="SVE31" s="89"/>
      <c r="SVH31" s="89"/>
      <c r="SVN31" s="89"/>
      <c r="SVP31" s="89"/>
      <c r="SVQ31" s="89"/>
      <c r="SVS31" s="89"/>
      <c r="SVV31" s="89"/>
      <c r="SVY31" s="89"/>
      <c r="SWJ31" s="89"/>
      <c r="SWL31" s="89"/>
      <c r="SWX31" s="89"/>
      <c r="SXA31" s="89"/>
      <c r="SXI31" s="89"/>
      <c r="SYC31" s="89"/>
      <c r="SYE31" s="89"/>
      <c r="SYF31" s="89"/>
      <c r="SYG31" s="89"/>
      <c r="SYH31" s="89"/>
      <c r="SYI31" s="89"/>
      <c r="SYJ31" s="89"/>
      <c r="SZB31" s="89"/>
      <c r="SZC31" s="89"/>
      <c r="SZF31" s="89"/>
      <c r="SZI31" s="89"/>
      <c r="SZK31" s="89"/>
      <c r="SZM31" s="89"/>
      <c r="SZP31" s="89"/>
      <c r="SZS31" s="89"/>
      <c r="SZV31" s="89"/>
      <c r="TAB31" s="89"/>
      <c r="TAE31" s="89"/>
      <c r="TAH31" s="89"/>
      <c r="TAM31" s="89"/>
      <c r="TBA31" s="89"/>
      <c r="TBB31" s="89"/>
      <c r="TBC31" s="89"/>
      <c r="TBD31" s="89"/>
      <c r="TBE31" s="89"/>
      <c r="TBF31" s="89"/>
      <c r="TBG31" s="89"/>
      <c r="TBH31" s="89"/>
      <c r="TBI31" s="89"/>
      <c r="TBJ31" s="89"/>
      <c r="TBK31" s="89"/>
      <c r="TBL31" s="89"/>
      <c r="TBM31" s="89"/>
      <c r="TBN31" s="89"/>
      <c r="TBO31" s="89"/>
      <c r="TBP31" s="89"/>
      <c r="TBQ31" s="89"/>
      <c r="TBR31" s="89"/>
      <c r="TBS31" s="89"/>
      <c r="TBT31" s="89"/>
      <c r="TBU31" s="89"/>
      <c r="TBV31" s="89"/>
      <c r="TBW31" s="89"/>
      <c r="TBX31" s="89"/>
      <c r="TBY31" s="89"/>
      <c r="TBZ31" s="89"/>
      <c r="TCA31" s="89"/>
      <c r="TCB31" s="89"/>
      <c r="TCC31" s="89"/>
      <c r="TCD31" s="89"/>
      <c r="TCE31" s="89"/>
      <c r="TCF31" s="89"/>
      <c r="TCG31" s="89"/>
      <c r="TCH31" s="89"/>
      <c r="TCI31" s="89"/>
      <c r="TCJ31" s="89"/>
      <c r="TCK31" s="89"/>
      <c r="TCL31" s="89"/>
      <c r="TCM31" s="89"/>
      <c r="TCP31" s="89"/>
      <c r="TCS31" s="89"/>
      <c r="TCV31" s="89"/>
      <c r="TCY31" s="89"/>
      <c r="TDB31" s="89"/>
      <c r="TDN31" s="89"/>
      <c r="TDQ31" s="89"/>
      <c r="TDT31" s="89"/>
      <c r="TDW31" s="89"/>
      <c r="TEC31" s="89"/>
      <c r="TEF31" s="89"/>
      <c r="TEL31" s="89"/>
      <c r="TEO31" s="89"/>
      <c r="TER31" s="89"/>
      <c r="TEU31" s="89"/>
      <c r="TFA31" s="89"/>
      <c r="TFD31" s="89"/>
      <c r="TFJ31" s="89"/>
      <c r="TFL31" s="89"/>
      <c r="TFM31" s="89"/>
      <c r="TFO31" s="89"/>
      <c r="TFR31" s="89"/>
      <c r="TFU31" s="89"/>
      <c r="TGF31" s="89"/>
      <c r="TGH31" s="89"/>
      <c r="TGT31" s="89"/>
      <c r="TGW31" s="89"/>
      <c r="THE31" s="89"/>
      <c r="THY31" s="89"/>
      <c r="TIA31" s="89"/>
      <c r="TIB31" s="89"/>
      <c r="TIC31" s="89"/>
      <c r="TID31" s="89"/>
      <c r="TIE31" s="89"/>
      <c r="TIF31" s="89"/>
      <c r="TIX31" s="89"/>
      <c r="TIY31" s="89"/>
      <c r="TJB31" s="89"/>
      <c r="TJE31" s="89"/>
      <c r="TJG31" s="89"/>
      <c r="TJI31" s="89"/>
      <c r="TJL31" s="89"/>
      <c r="TJO31" s="89"/>
      <c r="TJR31" s="89"/>
      <c r="TJX31" s="89"/>
      <c r="TKA31" s="89"/>
      <c r="TKD31" s="89"/>
      <c r="TKI31" s="89"/>
      <c r="TKW31" s="89"/>
      <c r="TKX31" s="89"/>
      <c r="TKY31" s="89"/>
      <c r="TKZ31" s="89"/>
      <c r="TLA31" s="89"/>
      <c r="TLB31" s="89"/>
      <c r="TLC31" s="89"/>
      <c r="TLD31" s="89"/>
      <c r="TLE31" s="89"/>
      <c r="TLF31" s="89"/>
      <c r="TLG31" s="89"/>
      <c r="TLH31" s="89"/>
      <c r="TLI31" s="89"/>
      <c r="TLJ31" s="89"/>
      <c r="TLK31" s="89"/>
      <c r="TLL31" s="89"/>
      <c r="TLM31" s="89"/>
      <c r="TLN31" s="89"/>
      <c r="TLO31" s="89"/>
      <c r="TLP31" s="89"/>
      <c r="TLQ31" s="89"/>
      <c r="TLR31" s="89"/>
      <c r="TLS31" s="89"/>
      <c r="TLT31" s="89"/>
      <c r="TLU31" s="89"/>
      <c r="TLV31" s="89"/>
      <c r="TLW31" s="89"/>
      <c r="TLX31" s="89"/>
      <c r="TLY31" s="89"/>
      <c r="TLZ31" s="89"/>
      <c r="TMA31" s="89"/>
      <c r="TMB31" s="89"/>
      <c r="TMC31" s="89"/>
      <c r="TMD31" s="89"/>
      <c r="TME31" s="89"/>
      <c r="TMF31" s="89"/>
      <c r="TMG31" s="89"/>
      <c r="TMH31" s="89"/>
      <c r="TMI31" s="89"/>
      <c r="TML31" s="89"/>
      <c r="TMO31" s="89"/>
      <c r="TMR31" s="89"/>
      <c r="TMU31" s="89"/>
      <c r="TMX31" s="89"/>
      <c r="TNJ31" s="89"/>
      <c r="TNM31" s="89"/>
      <c r="TNP31" s="89"/>
      <c r="TNS31" s="89"/>
      <c r="TNY31" s="89"/>
      <c r="TOB31" s="89"/>
      <c r="TOH31" s="89"/>
      <c r="TOK31" s="89"/>
      <c r="TON31" s="89"/>
      <c r="TOQ31" s="89"/>
      <c r="TOW31" s="89"/>
      <c r="TOZ31" s="89"/>
      <c r="TPF31" s="89"/>
      <c r="TPH31" s="89"/>
      <c r="TPI31" s="89"/>
      <c r="TPK31" s="89"/>
      <c r="TPN31" s="89"/>
      <c r="TPQ31" s="89"/>
      <c r="TQB31" s="89"/>
      <c r="TQD31" s="89"/>
      <c r="TQP31" s="89"/>
      <c r="TQS31" s="89"/>
      <c r="TRA31" s="89"/>
      <c r="TRU31" s="89"/>
      <c r="TRW31" s="89"/>
      <c r="TRX31" s="89"/>
      <c r="TRY31" s="89"/>
      <c r="TRZ31" s="89"/>
      <c r="TSA31" s="89"/>
      <c r="TSB31" s="89"/>
      <c r="TST31" s="89"/>
      <c r="TSU31" s="89"/>
      <c r="TSX31" s="89"/>
      <c r="TTA31" s="89"/>
      <c r="TTC31" s="89"/>
      <c r="TTE31" s="89"/>
      <c r="TTH31" s="89"/>
      <c r="TTK31" s="89"/>
      <c r="TTN31" s="89"/>
      <c r="TTT31" s="89"/>
      <c r="TTW31" s="89"/>
      <c r="TTZ31" s="89"/>
      <c r="TUE31" s="89"/>
      <c r="TUS31" s="89"/>
      <c r="TUT31" s="89"/>
      <c r="TUU31" s="89"/>
      <c r="TUV31" s="89"/>
      <c r="TUW31" s="89"/>
      <c r="TUX31" s="89"/>
      <c r="TUY31" s="89"/>
      <c r="TUZ31" s="89"/>
      <c r="TVA31" s="89"/>
      <c r="TVB31" s="89"/>
      <c r="TVC31" s="89"/>
      <c r="TVD31" s="89"/>
      <c r="TVE31" s="89"/>
      <c r="TVF31" s="89"/>
      <c r="TVG31" s="89"/>
      <c r="TVH31" s="89"/>
      <c r="TVI31" s="89"/>
      <c r="TVJ31" s="89"/>
      <c r="TVK31" s="89"/>
      <c r="TVL31" s="89"/>
      <c r="TVM31" s="89"/>
      <c r="TVN31" s="89"/>
      <c r="TVO31" s="89"/>
      <c r="TVP31" s="89"/>
      <c r="TVQ31" s="89"/>
      <c r="TVR31" s="89"/>
      <c r="TVS31" s="89"/>
      <c r="TVT31" s="89"/>
      <c r="TVU31" s="89"/>
      <c r="TVV31" s="89"/>
      <c r="TVW31" s="89"/>
      <c r="TVX31" s="89"/>
      <c r="TVY31" s="89"/>
      <c r="TVZ31" s="89"/>
      <c r="TWA31" s="89"/>
      <c r="TWB31" s="89"/>
      <c r="TWC31" s="89"/>
      <c r="TWD31" s="89"/>
      <c r="TWE31" s="89"/>
      <c r="TWH31" s="89"/>
      <c r="TWK31" s="89"/>
      <c r="TWN31" s="89"/>
      <c r="TWQ31" s="89"/>
      <c r="TWT31" s="89"/>
      <c r="TXF31" s="89"/>
      <c r="TXI31" s="89"/>
      <c r="TXL31" s="89"/>
      <c r="TXO31" s="89"/>
      <c r="TXU31" s="89"/>
      <c r="TXX31" s="89"/>
      <c r="TYD31" s="89"/>
      <c r="TYG31" s="89"/>
      <c r="TYJ31" s="89"/>
      <c r="TYM31" s="89"/>
      <c r="TYS31" s="89"/>
      <c r="TYV31" s="89"/>
      <c r="TZB31" s="89"/>
      <c r="TZD31" s="89"/>
      <c r="TZE31" s="89"/>
      <c r="TZG31" s="89"/>
      <c r="TZJ31" s="89"/>
      <c r="TZM31" s="89"/>
      <c r="TZX31" s="89"/>
      <c r="TZZ31" s="89"/>
      <c r="UAL31" s="89"/>
      <c r="UAO31" s="89"/>
      <c r="UAW31" s="89"/>
      <c r="UBQ31" s="89"/>
      <c r="UBS31" s="89"/>
      <c r="UBT31" s="89"/>
      <c r="UBU31" s="89"/>
      <c r="UBV31" s="89"/>
      <c r="UBW31" s="89"/>
      <c r="UBX31" s="89"/>
      <c r="UCP31" s="89"/>
      <c r="UCQ31" s="89"/>
      <c r="UCT31" s="89"/>
      <c r="UCW31" s="89"/>
      <c r="UCY31" s="89"/>
      <c r="UDA31" s="89"/>
      <c r="UDD31" s="89"/>
      <c r="UDG31" s="89"/>
      <c r="UDJ31" s="89"/>
      <c r="UDP31" s="89"/>
      <c r="UDS31" s="89"/>
      <c r="UDV31" s="89"/>
      <c r="UEA31" s="89"/>
      <c r="UEO31" s="89"/>
      <c r="UEP31" s="89"/>
      <c r="UEQ31" s="89"/>
      <c r="UER31" s="89"/>
      <c r="UES31" s="89"/>
      <c r="UET31" s="89"/>
      <c r="UEU31" s="89"/>
      <c r="UEV31" s="89"/>
      <c r="UEW31" s="89"/>
      <c r="UEX31" s="89"/>
      <c r="UEY31" s="89"/>
      <c r="UEZ31" s="89"/>
      <c r="UFA31" s="89"/>
      <c r="UFB31" s="89"/>
      <c r="UFC31" s="89"/>
      <c r="UFD31" s="89"/>
      <c r="UFE31" s="89"/>
      <c r="UFF31" s="89"/>
      <c r="UFG31" s="89"/>
      <c r="UFH31" s="89"/>
      <c r="UFI31" s="89"/>
      <c r="UFJ31" s="89"/>
      <c r="UFK31" s="89"/>
      <c r="UFL31" s="89"/>
      <c r="UFM31" s="89"/>
      <c r="UFN31" s="89"/>
      <c r="UFO31" s="89"/>
      <c r="UFP31" s="89"/>
      <c r="UFQ31" s="89"/>
      <c r="UFR31" s="89"/>
      <c r="UFS31" s="89"/>
      <c r="UFT31" s="89"/>
      <c r="UFU31" s="89"/>
      <c r="UFV31" s="89"/>
      <c r="UFW31" s="89"/>
      <c r="UFX31" s="89"/>
      <c r="UFY31" s="89"/>
      <c r="UFZ31" s="89"/>
      <c r="UGA31" s="89"/>
      <c r="UGD31" s="89"/>
      <c r="UGG31" s="89"/>
      <c r="UGJ31" s="89"/>
      <c r="UGM31" s="89"/>
      <c r="UGP31" s="89"/>
      <c r="UHB31" s="89"/>
      <c r="UHE31" s="89"/>
      <c r="UHH31" s="89"/>
      <c r="UHK31" s="89"/>
      <c r="UHQ31" s="89"/>
      <c r="UHT31" s="89"/>
      <c r="UHZ31" s="89"/>
      <c r="UIC31" s="89"/>
      <c r="UIF31" s="89"/>
      <c r="UII31" s="89"/>
      <c r="UIO31" s="89"/>
      <c r="UIR31" s="89"/>
      <c r="UIX31" s="89"/>
      <c r="UIZ31" s="89"/>
      <c r="UJA31" s="89"/>
      <c r="UJC31" s="89"/>
      <c r="UJF31" s="89"/>
      <c r="UJI31" s="89"/>
      <c r="UJT31" s="89"/>
      <c r="UJV31" s="89"/>
      <c r="UKH31" s="89"/>
      <c r="UKK31" s="89"/>
      <c r="UKS31" s="89"/>
      <c r="ULM31" s="89"/>
      <c r="ULO31" s="89"/>
      <c r="ULP31" s="89"/>
      <c r="ULQ31" s="89"/>
      <c r="ULR31" s="89"/>
      <c r="ULS31" s="89"/>
      <c r="ULT31" s="89"/>
      <c r="UML31" s="89"/>
      <c r="UMM31" s="89"/>
      <c r="UMP31" s="89"/>
      <c r="UMS31" s="89"/>
      <c r="UMU31" s="89"/>
      <c r="UMW31" s="89"/>
      <c r="UMZ31" s="89"/>
      <c r="UNC31" s="89"/>
      <c r="UNF31" s="89"/>
      <c r="UNL31" s="89"/>
      <c r="UNO31" s="89"/>
      <c r="UNR31" s="89"/>
      <c r="UNW31" s="89"/>
      <c r="UOK31" s="89"/>
      <c r="UOL31" s="89"/>
      <c r="UOM31" s="89"/>
      <c r="UON31" s="89"/>
      <c r="UOO31" s="89"/>
      <c r="UOP31" s="89"/>
      <c r="UOQ31" s="89"/>
      <c r="UOR31" s="89"/>
      <c r="UOS31" s="89"/>
      <c r="UOT31" s="89"/>
      <c r="UOU31" s="89"/>
      <c r="UOV31" s="89"/>
      <c r="UOW31" s="89"/>
      <c r="UOX31" s="89"/>
      <c r="UOY31" s="89"/>
      <c r="UOZ31" s="89"/>
      <c r="UPA31" s="89"/>
      <c r="UPB31" s="89"/>
      <c r="UPC31" s="89"/>
      <c r="UPD31" s="89"/>
      <c r="UPE31" s="89"/>
      <c r="UPF31" s="89"/>
      <c r="UPG31" s="89"/>
      <c r="UPH31" s="89"/>
      <c r="UPI31" s="89"/>
      <c r="UPJ31" s="89"/>
      <c r="UPK31" s="89"/>
      <c r="UPL31" s="89"/>
      <c r="UPM31" s="89"/>
      <c r="UPN31" s="89"/>
      <c r="UPO31" s="89"/>
      <c r="UPP31" s="89"/>
      <c r="UPQ31" s="89"/>
      <c r="UPR31" s="89"/>
      <c r="UPS31" s="89"/>
      <c r="UPT31" s="89"/>
      <c r="UPU31" s="89"/>
      <c r="UPV31" s="89"/>
      <c r="UPW31" s="89"/>
      <c r="UPZ31" s="89"/>
      <c r="UQC31" s="89"/>
      <c r="UQF31" s="89"/>
      <c r="UQI31" s="89"/>
      <c r="UQL31" s="89"/>
      <c r="UQX31" s="89"/>
      <c r="URA31" s="89"/>
      <c r="URD31" s="89"/>
      <c r="URG31" s="89"/>
      <c r="URM31" s="89"/>
      <c r="URP31" s="89"/>
      <c r="URV31" s="89"/>
      <c r="URY31" s="89"/>
      <c r="USB31" s="89"/>
      <c r="USE31" s="89"/>
      <c r="USK31" s="89"/>
      <c r="USN31" s="89"/>
      <c r="UST31" s="89"/>
      <c r="USV31" s="89"/>
      <c r="USW31" s="89"/>
      <c r="USY31" s="89"/>
      <c r="UTB31" s="89"/>
      <c r="UTE31" s="89"/>
      <c r="UTP31" s="89"/>
      <c r="UTR31" s="89"/>
      <c r="UUD31" s="89"/>
      <c r="UUG31" s="89"/>
      <c r="UUO31" s="89"/>
      <c r="UVI31" s="89"/>
      <c r="UVK31" s="89"/>
      <c r="UVL31" s="89"/>
      <c r="UVM31" s="89"/>
      <c r="UVN31" s="89"/>
      <c r="UVO31" s="89"/>
      <c r="UVP31" s="89"/>
      <c r="UWH31" s="89"/>
      <c r="UWI31" s="89"/>
      <c r="UWL31" s="89"/>
      <c r="UWO31" s="89"/>
      <c r="UWQ31" s="89"/>
      <c r="UWS31" s="89"/>
      <c r="UWV31" s="89"/>
      <c r="UWY31" s="89"/>
      <c r="UXB31" s="89"/>
      <c r="UXH31" s="89"/>
      <c r="UXK31" s="89"/>
      <c r="UXN31" s="89"/>
      <c r="UXS31" s="89"/>
      <c r="UYG31" s="89"/>
      <c r="UYH31" s="89"/>
      <c r="UYI31" s="89"/>
      <c r="UYJ31" s="89"/>
      <c r="UYK31" s="89"/>
      <c r="UYL31" s="89"/>
      <c r="UYM31" s="89"/>
      <c r="UYN31" s="89"/>
      <c r="UYO31" s="89"/>
      <c r="UYP31" s="89"/>
      <c r="UYQ31" s="89"/>
      <c r="UYR31" s="89"/>
      <c r="UYS31" s="89"/>
      <c r="UYT31" s="89"/>
      <c r="UYU31" s="89"/>
      <c r="UYV31" s="89"/>
      <c r="UYW31" s="89"/>
      <c r="UYX31" s="89"/>
      <c r="UYY31" s="89"/>
      <c r="UYZ31" s="89"/>
      <c r="UZA31" s="89"/>
      <c r="UZB31" s="89"/>
      <c r="UZC31" s="89"/>
      <c r="UZD31" s="89"/>
      <c r="UZE31" s="89"/>
      <c r="UZF31" s="89"/>
      <c r="UZG31" s="89"/>
      <c r="UZH31" s="89"/>
      <c r="UZI31" s="89"/>
      <c r="UZJ31" s="89"/>
      <c r="UZK31" s="89"/>
      <c r="UZL31" s="89"/>
      <c r="UZM31" s="89"/>
      <c r="UZN31" s="89"/>
      <c r="UZO31" s="89"/>
      <c r="UZP31" s="89"/>
      <c r="UZQ31" s="89"/>
      <c r="UZR31" s="89"/>
      <c r="UZS31" s="89"/>
      <c r="UZV31" s="89"/>
      <c r="UZY31" s="89"/>
      <c r="VAB31" s="89"/>
      <c r="VAE31" s="89"/>
      <c r="VAH31" s="89"/>
      <c r="VAT31" s="89"/>
      <c r="VAW31" s="89"/>
      <c r="VAZ31" s="89"/>
      <c r="VBC31" s="89"/>
      <c r="VBI31" s="89"/>
      <c r="VBL31" s="89"/>
      <c r="VBR31" s="89"/>
      <c r="VBU31" s="89"/>
      <c r="VBX31" s="89"/>
      <c r="VCA31" s="89"/>
      <c r="VCG31" s="89"/>
      <c r="VCJ31" s="89"/>
      <c r="VCP31" s="89"/>
      <c r="VCR31" s="89"/>
      <c r="VCS31" s="89"/>
      <c r="VCU31" s="89"/>
      <c r="VCX31" s="89"/>
      <c r="VDA31" s="89"/>
      <c r="VDL31" s="89"/>
      <c r="VDN31" s="89"/>
      <c r="VDZ31" s="89"/>
      <c r="VEC31" s="89"/>
      <c r="VEK31" s="89"/>
      <c r="VFE31" s="89"/>
      <c r="VFG31" s="89"/>
      <c r="VFH31" s="89"/>
      <c r="VFI31" s="89"/>
      <c r="VFJ31" s="89"/>
      <c r="VFK31" s="89"/>
      <c r="VFL31" s="89"/>
      <c r="VGD31" s="89"/>
      <c r="VGE31" s="89"/>
      <c r="VGH31" s="89"/>
      <c r="VGK31" s="89"/>
      <c r="VGM31" s="89"/>
      <c r="VGO31" s="89"/>
      <c r="VGR31" s="89"/>
      <c r="VGU31" s="89"/>
      <c r="VGX31" s="89"/>
      <c r="VHD31" s="89"/>
      <c r="VHG31" s="89"/>
      <c r="VHJ31" s="89"/>
      <c r="VHO31" s="89"/>
      <c r="VIC31" s="89"/>
      <c r="VID31" s="89"/>
      <c r="VIE31" s="89"/>
      <c r="VIF31" s="89"/>
      <c r="VIG31" s="89"/>
      <c r="VIH31" s="89"/>
      <c r="VII31" s="89"/>
      <c r="VIJ31" s="89"/>
      <c r="VIK31" s="89"/>
      <c r="VIL31" s="89"/>
      <c r="VIM31" s="89"/>
      <c r="VIN31" s="89"/>
      <c r="VIO31" s="89"/>
      <c r="VIP31" s="89"/>
      <c r="VIQ31" s="89"/>
      <c r="VIR31" s="89"/>
      <c r="VIS31" s="89"/>
      <c r="VIT31" s="89"/>
      <c r="VIU31" s="89"/>
      <c r="VIV31" s="89"/>
      <c r="VIW31" s="89"/>
      <c r="VIX31" s="89"/>
      <c r="VIY31" s="89"/>
      <c r="VIZ31" s="89"/>
      <c r="VJA31" s="89"/>
      <c r="VJB31" s="89"/>
      <c r="VJC31" s="89"/>
      <c r="VJD31" s="89"/>
      <c r="VJE31" s="89"/>
      <c r="VJF31" s="89"/>
      <c r="VJG31" s="89"/>
      <c r="VJH31" s="89"/>
      <c r="VJI31" s="89"/>
      <c r="VJJ31" s="89"/>
      <c r="VJK31" s="89"/>
      <c r="VJL31" s="89"/>
      <c r="VJM31" s="89"/>
      <c r="VJN31" s="89"/>
      <c r="VJO31" s="89"/>
      <c r="VJR31" s="89"/>
      <c r="VJU31" s="89"/>
      <c r="VJX31" s="89"/>
      <c r="VKA31" s="89"/>
      <c r="VKD31" s="89"/>
      <c r="VKP31" s="89"/>
      <c r="VKS31" s="89"/>
      <c r="VKV31" s="89"/>
      <c r="VKY31" s="89"/>
      <c r="VLE31" s="89"/>
      <c r="VLH31" s="89"/>
      <c r="VLN31" s="89"/>
      <c r="VLQ31" s="89"/>
      <c r="VLT31" s="89"/>
      <c r="VLW31" s="89"/>
      <c r="VMC31" s="89"/>
      <c r="VMF31" s="89"/>
      <c r="VML31" s="89"/>
      <c r="VMN31" s="89"/>
      <c r="VMO31" s="89"/>
      <c r="VMQ31" s="89"/>
      <c r="VMT31" s="89"/>
      <c r="VMW31" s="89"/>
      <c r="VNH31" s="89"/>
      <c r="VNJ31" s="89"/>
      <c r="VNV31" s="89"/>
      <c r="VNY31" s="89"/>
      <c r="VOG31" s="89"/>
      <c r="VPA31" s="89"/>
      <c r="VPC31" s="89"/>
      <c r="VPD31" s="89"/>
      <c r="VPE31" s="89"/>
      <c r="VPF31" s="89"/>
      <c r="VPG31" s="89"/>
      <c r="VPH31" s="89"/>
      <c r="VPZ31" s="89"/>
      <c r="VQA31" s="89"/>
      <c r="VQD31" s="89"/>
      <c r="VQG31" s="89"/>
      <c r="VQI31" s="89"/>
      <c r="VQK31" s="89"/>
      <c r="VQN31" s="89"/>
      <c r="VQQ31" s="89"/>
      <c r="VQT31" s="89"/>
      <c r="VQZ31" s="89"/>
      <c r="VRC31" s="89"/>
      <c r="VRF31" s="89"/>
      <c r="VRK31" s="89"/>
      <c r="VRY31" s="89"/>
      <c r="VRZ31" s="89"/>
      <c r="VSA31" s="89"/>
      <c r="VSB31" s="89"/>
      <c r="VSC31" s="89"/>
      <c r="VSD31" s="89"/>
      <c r="VSE31" s="89"/>
      <c r="VSF31" s="89"/>
      <c r="VSG31" s="89"/>
      <c r="VSH31" s="89"/>
      <c r="VSI31" s="89"/>
      <c r="VSJ31" s="89"/>
      <c r="VSK31" s="89"/>
      <c r="VSL31" s="89"/>
      <c r="VSM31" s="89"/>
      <c r="VSN31" s="89"/>
      <c r="VSO31" s="89"/>
      <c r="VSP31" s="89"/>
      <c r="VSQ31" s="89"/>
      <c r="VSR31" s="89"/>
      <c r="VSS31" s="89"/>
      <c r="VST31" s="89"/>
      <c r="VSU31" s="89"/>
      <c r="VSV31" s="89"/>
      <c r="VSW31" s="89"/>
      <c r="VSX31" s="89"/>
      <c r="VSY31" s="89"/>
      <c r="VSZ31" s="89"/>
      <c r="VTA31" s="89"/>
      <c r="VTB31" s="89"/>
      <c r="VTC31" s="89"/>
      <c r="VTD31" s="89"/>
      <c r="VTE31" s="89"/>
      <c r="VTF31" s="89"/>
      <c r="VTG31" s="89"/>
      <c r="VTH31" s="89"/>
      <c r="VTI31" s="89"/>
      <c r="VTJ31" s="89"/>
      <c r="VTK31" s="89"/>
      <c r="VTN31" s="89"/>
      <c r="VTQ31" s="89"/>
      <c r="VTT31" s="89"/>
      <c r="VTW31" s="89"/>
      <c r="VTZ31" s="89"/>
      <c r="VUL31" s="89"/>
      <c r="VUO31" s="89"/>
      <c r="VUR31" s="89"/>
      <c r="VUU31" s="89"/>
      <c r="VVA31" s="89"/>
      <c r="VVD31" s="89"/>
      <c r="VVJ31" s="89"/>
      <c r="VVM31" s="89"/>
      <c r="VVP31" s="89"/>
      <c r="VVS31" s="89"/>
      <c r="VVY31" s="89"/>
      <c r="VWB31" s="89"/>
      <c r="VWH31" s="89"/>
      <c r="VWJ31" s="89"/>
      <c r="VWK31" s="89"/>
      <c r="VWM31" s="89"/>
      <c r="VWP31" s="89"/>
      <c r="VWS31" s="89"/>
      <c r="VXD31" s="89"/>
      <c r="VXF31" s="89"/>
      <c r="VXR31" s="89"/>
      <c r="VXU31" s="89"/>
      <c r="VYC31" s="89"/>
      <c r="VYW31" s="89"/>
      <c r="VYY31" s="89"/>
      <c r="VYZ31" s="89"/>
      <c r="VZA31" s="89"/>
      <c r="VZB31" s="89"/>
      <c r="VZC31" s="89"/>
      <c r="VZD31" s="89"/>
      <c r="VZV31" s="89"/>
      <c r="VZW31" s="89"/>
      <c r="VZZ31" s="89"/>
      <c r="WAC31" s="89"/>
      <c r="WAE31" s="89"/>
      <c r="WAG31" s="89"/>
      <c r="WAJ31" s="89"/>
      <c r="WAM31" s="89"/>
      <c r="WAP31" s="89"/>
      <c r="WAV31" s="89"/>
      <c r="WAY31" s="89"/>
      <c r="WBB31" s="89"/>
      <c r="WBG31" s="89"/>
      <c r="WBU31" s="89"/>
      <c r="WBV31" s="89"/>
      <c r="WBW31" s="89"/>
      <c r="WBX31" s="89"/>
      <c r="WBY31" s="89"/>
      <c r="WBZ31" s="89"/>
      <c r="WCA31" s="89"/>
      <c r="WCB31" s="89"/>
      <c r="WCC31" s="89"/>
      <c r="WCD31" s="89"/>
      <c r="WCE31" s="89"/>
      <c r="WCF31" s="89"/>
      <c r="WCG31" s="89"/>
      <c r="WCH31" s="89"/>
      <c r="WCI31" s="89"/>
      <c r="WCJ31" s="89"/>
      <c r="WCK31" s="89"/>
      <c r="WCL31" s="89"/>
      <c r="WCM31" s="89"/>
      <c r="WCN31" s="89"/>
      <c r="WCO31" s="89"/>
      <c r="WCP31" s="89"/>
      <c r="WCQ31" s="89"/>
      <c r="WCR31" s="89"/>
      <c r="WCS31" s="89"/>
      <c r="WCT31" s="89"/>
      <c r="WCU31" s="89"/>
      <c r="WCV31" s="89"/>
      <c r="WCW31" s="89"/>
      <c r="WCX31" s="89"/>
      <c r="WCY31" s="89"/>
      <c r="WCZ31" s="89"/>
      <c r="WDA31" s="89"/>
      <c r="WDB31" s="89"/>
      <c r="WDC31" s="89"/>
      <c r="WDD31" s="89"/>
      <c r="WDE31" s="89"/>
      <c r="WDF31" s="89"/>
      <c r="WDG31" s="89"/>
      <c r="WDJ31" s="89"/>
      <c r="WDM31" s="89"/>
      <c r="WDP31" s="89"/>
      <c r="WDS31" s="89"/>
      <c r="WDV31" s="89"/>
      <c r="WEH31" s="89"/>
      <c r="WEK31" s="89"/>
      <c r="WEN31" s="89"/>
      <c r="WEQ31" s="89"/>
      <c r="WEW31" s="89"/>
      <c r="WEZ31" s="89"/>
      <c r="WFF31" s="89"/>
      <c r="WFI31" s="89"/>
      <c r="WFL31" s="89"/>
      <c r="WFO31" s="89"/>
      <c r="WFU31" s="89"/>
      <c r="WFX31" s="89"/>
      <c r="WGD31" s="89"/>
      <c r="WGF31" s="89"/>
      <c r="WGG31" s="89"/>
      <c r="WGI31" s="89"/>
      <c r="WGL31" s="89"/>
      <c r="WGO31" s="89"/>
      <c r="WGZ31" s="89"/>
      <c r="WHB31" s="89"/>
      <c r="WHN31" s="89"/>
      <c r="WHQ31" s="89"/>
      <c r="WHY31" s="89"/>
      <c r="WIS31" s="89"/>
      <c r="WIU31" s="89"/>
      <c r="WIV31" s="89"/>
      <c r="WIW31" s="89"/>
      <c r="WIX31" s="89"/>
      <c r="WIY31" s="89"/>
      <c r="WIZ31" s="89"/>
      <c r="WJR31" s="89"/>
      <c r="WJS31" s="89"/>
      <c r="WJV31" s="89"/>
      <c r="WJY31" s="89"/>
      <c r="WKA31" s="89"/>
      <c r="WKC31" s="89"/>
      <c r="WKF31" s="89"/>
      <c r="WKI31" s="89"/>
      <c r="WKL31" s="89"/>
      <c r="WKR31" s="89"/>
      <c r="WKU31" s="89"/>
      <c r="WKX31" s="89"/>
      <c r="WLC31" s="89"/>
      <c r="WLQ31" s="89"/>
      <c r="WLR31" s="89"/>
      <c r="WLS31" s="89"/>
      <c r="WLT31" s="89"/>
      <c r="WLU31" s="89"/>
      <c r="WLV31" s="89"/>
      <c r="WLW31" s="89"/>
      <c r="WLX31" s="89"/>
      <c r="WLY31" s="89"/>
      <c r="WLZ31" s="89"/>
      <c r="WMA31" s="89"/>
      <c r="WMB31" s="89"/>
      <c r="WMC31" s="89"/>
      <c r="WMD31" s="89"/>
      <c r="WME31" s="89"/>
      <c r="WMF31" s="89"/>
      <c r="WMG31" s="89"/>
      <c r="WMH31" s="89"/>
      <c r="WMI31" s="89"/>
      <c r="WMJ31" s="89"/>
      <c r="WMK31" s="89"/>
      <c r="WML31" s="89"/>
      <c r="WMM31" s="89"/>
      <c r="WMN31" s="89"/>
      <c r="WMO31" s="89"/>
      <c r="WMP31" s="89"/>
      <c r="WMQ31" s="89"/>
      <c r="WMR31" s="89"/>
      <c r="WMS31" s="89"/>
      <c r="WMT31" s="89"/>
      <c r="WMU31" s="89"/>
      <c r="WMV31" s="89"/>
      <c r="WMW31" s="89"/>
      <c r="WMX31" s="89"/>
      <c r="WMY31" s="89"/>
      <c r="WMZ31" s="89"/>
      <c r="WNA31" s="89"/>
      <c r="WNB31" s="89"/>
      <c r="WNC31" s="89"/>
      <c r="WNF31" s="89"/>
      <c r="WNI31" s="89"/>
      <c r="WNL31" s="89"/>
      <c r="WNO31" s="89"/>
      <c r="WNR31" s="89"/>
      <c r="WOD31" s="89"/>
      <c r="WOG31" s="89"/>
      <c r="WOJ31" s="89"/>
      <c r="WOM31" s="89"/>
      <c r="WOS31" s="89"/>
      <c r="WOV31" s="89"/>
      <c r="WPB31" s="89"/>
      <c r="WPE31" s="89"/>
      <c r="WPH31" s="89"/>
      <c r="WPK31" s="89"/>
      <c r="WPQ31" s="89"/>
      <c r="WPT31" s="89"/>
      <c r="WPZ31" s="89"/>
      <c r="WQB31" s="89"/>
      <c r="WQC31" s="89"/>
      <c r="WQE31" s="89"/>
      <c r="WQH31" s="89"/>
      <c r="WQK31" s="89"/>
      <c r="WQV31" s="89"/>
      <c r="WQX31" s="89"/>
      <c r="WRJ31" s="89"/>
      <c r="WRM31" s="89"/>
      <c r="WRU31" s="89"/>
      <c r="WSO31" s="89"/>
      <c r="WSQ31" s="89"/>
      <c r="WSR31" s="89"/>
      <c r="WSS31" s="89"/>
      <c r="WST31" s="89"/>
      <c r="WSU31" s="89"/>
      <c r="WSV31" s="89"/>
      <c r="WTN31" s="89"/>
      <c r="WTO31" s="89"/>
      <c r="WTR31" s="89"/>
      <c r="WTU31" s="89"/>
      <c r="WTW31" s="89"/>
      <c r="WTY31" s="89"/>
      <c r="WUB31" s="89"/>
      <c r="WUE31" s="89"/>
      <c r="WUH31" s="89"/>
      <c r="WUN31" s="89"/>
      <c r="WUQ31" s="89"/>
      <c r="WUT31" s="89"/>
      <c r="WUY31" s="89"/>
    </row>
    <row r="32" spans="1:1015 1029:2039 2053:3063 3077:4087 4101:5111 5125:6135 6149:7159 7173:8183 8197:9207 9221:10231 10245:11255 11269:12279 12293:13303 13317:14327 14341:15351 15365:16119" s="45" customFormat="1" ht="21.75" hidden="1" customHeight="1">
      <c r="A32" s="8" t="s">
        <v>228</v>
      </c>
      <c r="B32" s="44" t="s">
        <v>329</v>
      </c>
      <c r="C32" s="5"/>
      <c r="D32" s="59"/>
      <c r="E32" s="60"/>
    </row>
    <row r="33" spans="1:1015 1029:2039 2053:3063 3077:4087 4101:5111 5125:6135 6149:7159 7173:8183 8197:9207 9221:10231 10245:11255 11269:12279 12293:13303 13317:14327 14341:15351 15365:16119" s="45" customFormat="1" ht="21.75" hidden="1" customHeight="1">
      <c r="A33" s="6" t="s">
        <v>229</v>
      </c>
      <c r="B33" s="44" t="s">
        <v>325</v>
      </c>
      <c r="C33" s="9"/>
      <c r="D33" s="59"/>
      <c r="E33" s="60"/>
    </row>
    <row r="34" spans="1:1015 1029:2039 2053:3063 3077:4087 4101:5111 5125:6135 6149:7159 7173:8183 8197:9207 9221:10231 10245:11255 11269:12279 12293:13303 13317:14327 14341:15351 15365:16119" s="45" customFormat="1" ht="21.75" hidden="1" customHeight="1">
      <c r="A34" s="6" t="s">
        <v>230</v>
      </c>
      <c r="B34" s="44" t="s">
        <v>325</v>
      </c>
      <c r="C34" s="9"/>
      <c r="D34" s="59"/>
      <c r="E34" s="60"/>
    </row>
    <row r="35" spans="1:1015 1029:2039 2053:3063 3077:4087 4101:5111 5125:6135 6149:7159 7173:8183 8197:9207 9221:10231 10245:11255 11269:12279 12293:13303 13317:14327 14341:15351 15365:16119" s="45" customFormat="1" ht="20.25" hidden="1" customHeight="1">
      <c r="A35" s="8" t="s">
        <v>121</v>
      </c>
      <c r="B35" s="44" t="s">
        <v>325</v>
      </c>
      <c r="C35" s="5"/>
      <c r="D35" s="59"/>
      <c r="E35" s="60"/>
    </row>
    <row r="36" spans="1:1015 1029:2039 2053:3063 3077:4087 4101:5111 5125:6135 6149:7159 7173:8183 8197:9207 9221:10231 10245:11255 11269:12279 12293:13303 13317:14327 14341:15351 15365:16119" s="45" customFormat="1" ht="21.75" hidden="1" customHeight="1">
      <c r="A36" s="8" t="s">
        <v>146</v>
      </c>
      <c r="B36" s="44" t="s">
        <v>325</v>
      </c>
      <c r="C36" s="5"/>
      <c r="D36" s="59"/>
      <c r="E36" s="60"/>
    </row>
    <row r="37" spans="1:1015 1029:2039 2053:3063 3077:4087 4101:5111 5125:6135 6149:7159 7173:8183 8197:9207 9221:10231 10245:11255 11269:12279 12293:13303 13317:14327 14341:15351 15365:16119" s="45" customFormat="1" ht="20.25" hidden="1" customHeight="1">
      <c r="A37" s="11" t="s">
        <v>96</v>
      </c>
      <c r="B37" s="44" t="s">
        <v>330</v>
      </c>
      <c r="C37" s="5"/>
      <c r="D37" s="59"/>
      <c r="E37" s="60"/>
    </row>
    <row r="38" spans="1:1015 1029:2039 2053:3063 3077:4087 4101:5111 5125:6135 6149:7159 7173:8183 8197:9207 9221:10231 10245:11255 11269:12279 12293:13303 13317:14327 14341:15351 15365:16119" s="45" customFormat="1" ht="20.25" customHeight="1">
      <c r="A38" s="8" t="s">
        <v>97</v>
      </c>
      <c r="B38" s="82" t="s">
        <v>325</v>
      </c>
      <c r="C38" s="5">
        <v>8</v>
      </c>
      <c r="D38" s="59">
        <f>_xlfn.IFNA(VLOOKUP(A38,'9.12'!A37:C337,3,),)</f>
        <v>22000</v>
      </c>
      <c r="E38" s="83">
        <f>+D38*C38</f>
        <v>176000</v>
      </c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T38" s="89"/>
      <c r="AW38" s="89"/>
      <c r="AZ38" s="89"/>
      <c r="BC38" s="89"/>
      <c r="BF38" s="89"/>
      <c r="BR38" s="89"/>
      <c r="BU38" s="89"/>
      <c r="BX38" s="89"/>
      <c r="CA38" s="89"/>
      <c r="CG38" s="89"/>
      <c r="CJ38" s="89"/>
      <c r="CP38" s="89"/>
      <c r="CS38" s="89"/>
      <c r="CV38" s="89"/>
      <c r="CY38" s="89"/>
      <c r="DE38" s="89"/>
      <c r="DH38" s="89"/>
      <c r="DN38" s="89"/>
      <c r="DP38" s="89"/>
      <c r="DQ38" s="89"/>
      <c r="DS38" s="89"/>
      <c r="DV38" s="89"/>
      <c r="DY38" s="89"/>
      <c r="EJ38" s="89"/>
      <c r="EL38" s="89"/>
      <c r="EX38" s="89"/>
      <c r="FA38" s="89"/>
      <c r="FI38" s="89"/>
      <c r="GC38" s="89"/>
      <c r="GE38" s="89"/>
      <c r="GF38" s="89"/>
      <c r="GG38" s="89"/>
      <c r="GH38" s="89"/>
      <c r="GI38" s="89"/>
      <c r="GJ38" s="89"/>
      <c r="HB38" s="89"/>
      <c r="HC38" s="89"/>
      <c r="HF38" s="89"/>
      <c r="HI38" s="89"/>
      <c r="HK38" s="89"/>
      <c r="HM38" s="89"/>
      <c r="HP38" s="89"/>
      <c r="HS38" s="89"/>
      <c r="HV38" s="89"/>
      <c r="IB38" s="89"/>
      <c r="IE38" s="89"/>
      <c r="IH38" s="89"/>
      <c r="IM38" s="89"/>
      <c r="JA38" s="89"/>
      <c r="JB38" s="89"/>
      <c r="JC38" s="89"/>
      <c r="JD38" s="89"/>
      <c r="JE38" s="89"/>
      <c r="JF38" s="89"/>
      <c r="JG38" s="89"/>
      <c r="JH38" s="89"/>
      <c r="JI38" s="89"/>
      <c r="JJ38" s="89"/>
      <c r="JK38" s="89"/>
      <c r="JL38" s="89"/>
      <c r="JM38" s="89"/>
      <c r="JN38" s="89"/>
      <c r="JO38" s="89"/>
      <c r="JP38" s="89"/>
      <c r="JQ38" s="89"/>
      <c r="JR38" s="89"/>
      <c r="JS38" s="89"/>
      <c r="JT38" s="89"/>
      <c r="JU38" s="89"/>
      <c r="JV38" s="89"/>
      <c r="JW38" s="89"/>
      <c r="JX38" s="89"/>
      <c r="JY38" s="89"/>
      <c r="JZ38" s="89"/>
      <c r="KA38" s="89"/>
      <c r="KB38" s="89"/>
      <c r="KC38" s="89"/>
      <c r="KD38" s="89"/>
      <c r="KE38" s="89"/>
      <c r="KF38" s="89"/>
      <c r="KG38" s="89"/>
      <c r="KH38" s="89"/>
      <c r="KI38" s="89"/>
      <c r="KJ38" s="89"/>
      <c r="KK38" s="89"/>
      <c r="KL38" s="89"/>
      <c r="KM38" s="89"/>
      <c r="KP38" s="89"/>
      <c r="KS38" s="89"/>
      <c r="KV38" s="89"/>
      <c r="KY38" s="89"/>
      <c r="LB38" s="89"/>
      <c r="LN38" s="89"/>
      <c r="LQ38" s="89"/>
      <c r="LT38" s="89"/>
      <c r="LW38" s="89"/>
      <c r="MC38" s="89"/>
      <c r="MF38" s="89"/>
      <c r="ML38" s="89"/>
      <c r="MO38" s="89"/>
      <c r="MR38" s="89"/>
      <c r="MU38" s="89"/>
      <c r="NA38" s="89"/>
      <c r="ND38" s="89"/>
      <c r="NJ38" s="89"/>
      <c r="NL38" s="89"/>
      <c r="NM38" s="89"/>
      <c r="NO38" s="89"/>
      <c r="NR38" s="89"/>
      <c r="NU38" s="89"/>
      <c r="OF38" s="89"/>
      <c r="OH38" s="89"/>
      <c r="OT38" s="89"/>
      <c r="OW38" s="89"/>
      <c r="PE38" s="89"/>
      <c r="PY38" s="89"/>
      <c r="QA38" s="89"/>
      <c r="QB38" s="89"/>
      <c r="QC38" s="89"/>
      <c r="QD38" s="89"/>
      <c r="QE38" s="89"/>
      <c r="QF38" s="89"/>
      <c r="QX38" s="89"/>
      <c r="QY38" s="89"/>
      <c r="RB38" s="89"/>
      <c r="RE38" s="89"/>
      <c r="RG38" s="89"/>
      <c r="RI38" s="89"/>
      <c r="RL38" s="89"/>
      <c r="RO38" s="89"/>
      <c r="RR38" s="89"/>
      <c r="RX38" s="89"/>
      <c r="SA38" s="89"/>
      <c r="SD38" s="89"/>
      <c r="SI38" s="89"/>
      <c r="SW38" s="89"/>
      <c r="SX38" s="89"/>
      <c r="SY38" s="89"/>
      <c r="SZ38" s="89"/>
      <c r="TA38" s="89"/>
      <c r="TB38" s="89"/>
      <c r="TC38" s="89"/>
      <c r="TD38" s="89"/>
      <c r="TE38" s="89"/>
      <c r="TF38" s="89"/>
      <c r="TG38" s="89"/>
      <c r="TH38" s="89"/>
      <c r="TI38" s="89"/>
      <c r="TJ38" s="89"/>
      <c r="TK38" s="89"/>
      <c r="TL38" s="89"/>
      <c r="TM38" s="89"/>
      <c r="TN38" s="89"/>
      <c r="TO38" s="89"/>
      <c r="TP38" s="89"/>
      <c r="TQ38" s="89"/>
      <c r="TR38" s="89"/>
      <c r="TS38" s="89"/>
      <c r="TT38" s="89"/>
      <c r="TU38" s="89"/>
      <c r="TV38" s="89"/>
      <c r="TW38" s="89"/>
      <c r="TX38" s="89"/>
      <c r="TY38" s="89"/>
      <c r="TZ38" s="89"/>
      <c r="UA38" s="89"/>
      <c r="UB38" s="89"/>
      <c r="UC38" s="89"/>
      <c r="UD38" s="89"/>
      <c r="UE38" s="89"/>
      <c r="UF38" s="89"/>
      <c r="UG38" s="89"/>
      <c r="UH38" s="89"/>
      <c r="UI38" s="89"/>
      <c r="UL38" s="89"/>
      <c r="UO38" s="89"/>
      <c r="UR38" s="89"/>
      <c r="UU38" s="89"/>
      <c r="UX38" s="89"/>
      <c r="VJ38" s="89"/>
      <c r="VM38" s="89"/>
      <c r="VP38" s="89"/>
      <c r="VS38" s="89"/>
      <c r="VY38" s="89"/>
      <c r="WB38" s="89"/>
      <c r="WH38" s="89"/>
      <c r="WK38" s="89"/>
      <c r="WN38" s="89"/>
      <c r="WQ38" s="89"/>
      <c r="WW38" s="89"/>
      <c r="WZ38" s="89"/>
      <c r="XF38" s="89"/>
      <c r="XH38" s="89"/>
      <c r="XI38" s="89"/>
      <c r="XK38" s="89"/>
      <c r="XN38" s="89"/>
      <c r="XQ38" s="89"/>
      <c r="YB38" s="89"/>
      <c r="YD38" s="89"/>
      <c r="YP38" s="89"/>
      <c r="YS38" s="89"/>
      <c r="ZA38" s="89"/>
      <c r="ZU38" s="89"/>
      <c r="ZW38" s="89"/>
      <c r="ZX38" s="89"/>
      <c r="ZY38" s="89"/>
      <c r="ZZ38" s="89"/>
      <c r="AAA38" s="89"/>
      <c r="AAB38" s="89"/>
      <c r="AAT38" s="89"/>
      <c r="AAU38" s="89"/>
      <c r="AAX38" s="89"/>
      <c r="ABA38" s="89"/>
      <c r="ABC38" s="89"/>
      <c r="ABE38" s="89"/>
      <c r="ABH38" s="89"/>
      <c r="ABK38" s="89"/>
      <c r="ABN38" s="89"/>
      <c r="ABT38" s="89"/>
      <c r="ABW38" s="89"/>
      <c r="ABZ38" s="89"/>
      <c r="ACE38" s="89"/>
      <c r="ACS38" s="89"/>
      <c r="ACT38" s="89"/>
      <c r="ACU38" s="89"/>
      <c r="ACV38" s="89"/>
      <c r="ACW38" s="89"/>
      <c r="ACX38" s="89"/>
      <c r="ACY38" s="89"/>
      <c r="ACZ38" s="89"/>
      <c r="ADA38" s="89"/>
      <c r="ADB38" s="89"/>
      <c r="ADC38" s="89"/>
      <c r="ADD38" s="89"/>
      <c r="ADE38" s="89"/>
      <c r="ADF38" s="89"/>
      <c r="ADG38" s="89"/>
      <c r="ADH38" s="89"/>
      <c r="ADI38" s="89"/>
      <c r="ADJ38" s="89"/>
      <c r="ADK38" s="89"/>
      <c r="ADL38" s="89"/>
      <c r="ADM38" s="89"/>
      <c r="ADN38" s="89"/>
      <c r="ADO38" s="89"/>
      <c r="ADP38" s="89"/>
      <c r="ADQ38" s="89"/>
      <c r="ADR38" s="89"/>
      <c r="ADS38" s="89"/>
      <c r="ADT38" s="89"/>
      <c r="ADU38" s="89"/>
      <c r="ADV38" s="89"/>
      <c r="ADW38" s="89"/>
      <c r="ADX38" s="89"/>
      <c r="ADY38" s="89"/>
      <c r="ADZ38" s="89"/>
      <c r="AEA38" s="89"/>
      <c r="AEB38" s="89"/>
      <c r="AEC38" s="89"/>
      <c r="AED38" s="89"/>
      <c r="AEE38" s="89"/>
      <c r="AEH38" s="89"/>
      <c r="AEK38" s="89"/>
      <c r="AEN38" s="89"/>
      <c r="AEQ38" s="89"/>
      <c r="AET38" s="89"/>
      <c r="AFF38" s="89"/>
      <c r="AFI38" s="89"/>
      <c r="AFL38" s="89"/>
      <c r="AFO38" s="89"/>
      <c r="AFU38" s="89"/>
      <c r="AFX38" s="89"/>
      <c r="AGD38" s="89"/>
      <c r="AGG38" s="89"/>
      <c r="AGJ38" s="89"/>
      <c r="AGM38" s="89"/>
      <c r="AGS38" s="89"/>
      <c r="AGV38" s="89"/>
      <c r="AHB38" s="89"/>
      <c r="AHD38" s="89"/>
      <c r="AHE38" s="89"/>
      <c r="AHG38" s="89"/>
      <c r="AHJ38" s="89"/>
      <c r="AHM38" s="89"/>
      <c r="AHX38" s="89"/>
      <c r="AHZ38" s="89"/>
      <c r="AIL38" s="89"/>
      <c r="AIO38" s="89"/>
      <c r="AIW38" s="89"/>
      <c r="AJQ38" s="89"/>
      <c r="AJS38" s="89"/>
      <c r="AJT38" s="89"/>
      <c r="AJU38" s="89"/>
      <c r="AJV38" s="89"/>
      <c r="AJW38" s="89"/>
      <c r="AJX38" s="89"/>
      <c r="AKP38" s="89"/>
      <c r="AKQ38" s="89"/>
      <c r="AKT38" s="89"/>
      <c r="AKW38" s="89"/>
      <c r="AKY38" s="89"/>
      <c r="ALA38" s="89"/>
      <c r="ALD38" s="89"/>
      <c r="ALG38" s="89"/>
      <c r="ALJ38" s="89"/>
      <c r="ALP38" s="89"/>
      <c r="ALS38" s="89"/>
      <c r="ALV38" s="89"/>
      <c r="AMA38" s="89"/>
      <c r="AMO38" s="89"/>
      <c r="AMP38" s="89"/>
      <c r="AMQ38" s="89"/>
      <c r="AMR38" s="89"/>
      <c r="AMS38" s="89"/>
      <c r="AMT38" s="89"/>
      <c r="AMU38" s="89"/>
      <c r="AMV38" s="89"/>
      <c r="AMW38" s="89"/>
      <c r="AMX38" s="89"/>
      <c r="AMY38" s="89"/>
      <c r="AMZ38" s="89"/>
      <c r="ANA38" s="89"/>
      <c r="ANB38" s="89"/>
      <c r="ANC38" s="89"/>
      <c r="AND38" s="89"/>
      <c r="ANE38" s="89"/>
      <c r="ANF38" s="89"/>
      <c r="ANG38" s="89"/>
      <c r="ANH38" s="89"/>
      <c r="ANI38" s="89"/>
      <c r="ANJ38" s="89"/>
      <c r="ANK38" s="89"/>
      <c r="ANL38" s="89"/>
      <c r="ANM38" s="89"/>
      <c r="ANN38" s="89"/>
      <c r="ANO38" s="89"/>
      <c r="ANP38" s="89"/>
      <c r="ANQ38" s="89"/>
      <c r="ANR38" s="89"/>
      <c r="ANS38" s="89"/>
      <c r="ANT38" s="89"/>
      <c r="ANU38" s="89"/>
      <c r="ANV38" s="89"/>
      <c r="ANW38" s="89"/>
      <c r="ANX38" s="89"/>
      <c r="ANY38" s="89"/>
      <c r="ANZ38" s="89"/>
      <c r="AOA38" s="89"/>
      <c r="AOD38" s="89"/>
      <c r="AOG38" s="89"/>
      <c r="AOJ38" s="89"/>
      <c r="AOM38" s="89"/>
      <c r="AOP38" s="89"/>
      <c r="APB38" s="89"/>
      <c r="APE38" s="89"/>
      <c r="APH38" s="89"/>
      <c r="APK38" s="89"/>
      <c r="APQ38" s="89"/>
      <c r="APT38" s="89"/>
      <c r="APZ38" s="89"/>
      <c r="AQC38" s="89"/>
      <c r="AQF38" s="89"/>
      <c r="AQI38" s="89"/>
      <c r="AQO38" s="89"/>
      <c r="AQR38" s="89"/>
      <c r="AQX38" s="89"/>
      <c r="AQZ38" s="89"/>
      <c r="ARA38" s="89"/>
      <c r="ARC38" s="89"/>
      <c r="ARF38" s="89"/>
      <c r="ARI38" s="89"/>
      <c r="ART38" s="89"/>
      <c r="ARV38" s="89"/>
      <c r="ASH38" s="89"/>
      <c r="ASK38" s="89"/>
      <c r="ASS38" s="89"/>
      <c r="ATM38" s="89"/>
      <c r="ATO38" s="89"/>
      <c r="ATP38" s="89"/>
      <c r="ATQ38" s="89"/>
      <c r="ATR38" s="89"/>
      <c r="ATS38" s="89"/>
      <c r="ATT38" s="89"/>
      <c r="AUL38" s="89"/>
      <c r="AUM38" s="89"/>
      <c r="AUP38" s="89"/>
      <c r="AUS38" s="89"/>
      <c r="AUU38" s="89"/>
      <c r="AUW38" s="89"/>
      <c r="AUZ38" s="89"/>
      <c r="AVC38" s="89"/>
      <c r="AVF38" s="89"/>
      <c r="AVL38" s="89"/>
      <c r="AVO38" s="89"/>
      <c r="AVR38" s="89"/>
      <c r="AVW38" s="89"/>
      <c r="AWK38" s="89"/>
      <c r="AWL38" s="89"/>
      <c r="AWM38" s="89"/>
      <c r="AWN38" s="89"/>
      <c r="AWO38" s="89"/>
      <c r="AWP38" s="89"/>
      <c r="AWQ38" s="89"/>
      <c r="AWR38" s="89"/>
      <c r="AWS38" s="89"/>
      <c r="AWT38" s="89"/>
      <c r="AWU38" s="89"/>
      <c r="AWV38" s="89"/>
      <c r="AWW38" s="89"/>
      <c r="AWX38" s="89"/>
      <c r="AWY38" s="89"/>
      <c r="AWZ38" s="89"/>
      <c r="AXA38" s="89"/>
      <c r="AXB38" s="89"/>
      <c r="AXC38" s="89"/>
      <c r="AXD38" s="89"/>
      <c r="AXE38" s="89"/>
      <c r="AXF38" s="89"/>
      <c r="AXG38" s="89"/>
      <c r="AXH38" s="89"/>
      <c r="AXI38" s="89"/>
      <c r="AXJ38" s="89"/>
      <c r="AXK38" s="89"/>
      <c r="AXL38" s="89"/>
      <c r="AXM38" s="89"/>
      <c r="AXN38" s="89"/>
      <c r="AXO38" s="89"/>
      <c r="AXP38" s="89"/>
      <c r="AXQ38" s="89"/>
      <c r="AXR38" s="89"/>
      <c r="AXS38" s="89"/>
      <c r="AXT38" s="89"/>
      <c r="AXU38" s="89"/>
      <c r="AXV38" s="89"/>
      <c r="AXW38" s="89"/>
      <c r="AXZ38" s="89"/>
      <c r="AYC38" s="89"/>
      <c r="AYF38" s="89"/>
      <c r="AYI38" s="89"/>
      <c r="AYL38" s="89"/>
      <c r="AYX38" s="89"/>
      <c r="AZA38" s="89"/>
      <c r="AZD38" s="89"/>
      <c r="AZG38" s="89"/>
      <c r="AZM38" s="89"/>
      <c r="AZP38" s="89"/>
      <c r="AZV38" s="89"/>
      <c r="AZY38" s="89"/>
      <c r="BAB38" s="89"/>
      <c r="BAE38" s="89"/>
      <c r="BAK38" s="89"/>
      <c r="BAN38" s="89"/>
      <c r="BAT38" s="89"/>
      <c r="BAV38" s="89"/>
      <c r="BAW38" s="89"/>
      <c r="BAY38" s="89"/>
      <c r="BBB38" s="89"/>
      <c r="BBE38" s="89"/>
      <c r="BBP38" s="89"/>
      <c r="BBR38" s="89"/>
      <c r="BCD38" s="89"/>
      <c r="BCG38" s="89"/>
      <c r="BCO38" s="89"/>
      <c r="BDI38" s="89"/>
      <c r="BDK38" s="89"/>
      <c r="BDL38" s="89"/>
      <c r="BDM38" s="89"/>
      <c r="BDN38" s="89"/>
      <c r="BDO38" s="89"/>
      <c r="BDP38" s="89"/>
      <c r="BEH38" s="89"/>
      <c r="BEI38" s="89"/>
      <c r="BEL38" s="89"/>
      <c r="BEO38" s="89"/>
      <c r="BEQ38" s="89"/>
      <c r="BES38" s="89"/>
      <c r="BEV38" s="89"/>
      <c r="BEY38" s="89"/>
      <c r="BFB38" s="89"/>
      <c r="BFH38" s="89"/>
      <c r="BFK38" s="89"/>
      <c r="BFN38" s="89"/>
      <c r="BFS38" s="89"/>
      <c r="BGG38" s="89"/>
      <c r="BGH38" s="89"/>
      <c r="BGI38" s="89"/>
      <c r="BGJ38" s="89"/>
      <c r="BGK38" s="89"/>
      <c r="BGL38" s="89"/>
      <c r="BGM38" s="89"/>
      <c r="BGN38" s="89"/>
      <c r="BGO38" s="89"/>
      <c r="BGP38" s="89"/>
      <c r="BGQ38" s="89"/>
      <c r="BGR38" s="89"/>
      <c r="BGS38" s="89"/>
      <c r="BGT38" s="89"/>
      <c r="BGU38" s="89"/>
      <c r="BGV38" s="89"/>
      <c r="BGW38" s="89"/>
      <c r="BGX38" s="89"/>
      <c r="BGY38" s="89"/>
      <c r="BGZ38" s="89"/>
      <c r="BHA38" s="89"/>
      <c r="BHB38" s="89"/>
      <c r="BHC38" s="89"/>
      <c r="BHD38" s="89"/>
      <c r="BHE38" s="89"/>
      <c r="BHF38" s="89"/>
      <c r="BHG38" s="89"/>
      <c r="BHH38" s="89"/>
      <c r="BHI38" s="89"/>
      <c r="BHJ38" s="89"/>
      <c r="BHK38" s="89"/>
      <c r="BHL38" s="89"/>
      <c r="BHM38" s="89"/>
      <c r="BHN38" s="89"/>
      <c r="BHO38" s="89"/>
      <c r="BHP38" s="89"/>
      <c r="BHQ38" s="89"/>
      <c r="BHR38" s="89"/>
      <c r="BHS38" s="89"/>
      <c r="BHV38" s="89"/>
      <c r="BHY38" s="89"/>
      <c r="BIB38" s="89"/>
      <c r="BIE38" s="89"/>
      <c r="BIH38" s="89"/>
      <c r="BIT38" s="89"/>
      <c r="BIW38" s="89"/>
      <c r="BIZ38" s="89"/>
      <c r="BJC38" s="89"/>
      <c r="BJI38" s="89"/>
      <c r="BJL38" s="89"/>
      <c r="BJR38" s="89"/>
      <c r="BJU38" s="89"/>
      <c r="BJX38" s="89"/>
      <c r="BKA38" s="89"/>
      <c r="BKG38" s="89"/>
      <c r="BKJ38" s="89"/>
      <c r="BKP38" s="89"/>
      <c r="BKR38" s="89"/>
      <c r="BKS38" s="89"/>
      <c r="BKU38" s="89"/>
      <c r="BKX38" s="89"/>
      <c r="BLA38" s="89"/>
      <c r="BLL38" s="89"/>
      <c r="BLN38" s="89"/>
      <c r="BLZ38" s="89"/>
      <c r="BMC38" s="89"/>
      <c r="BMK38" s="89"/>
      <c r="BNE38" s="89"/>
      <c r="BNG38" s="89"/>
      <c r="BNH38" s="89"/>
      <c r="BNI38" s="89"/>
      <c r="BNJ38" s="89"/>
      <c r="BNK38" s="89"/>
      <c r="BNL38" s="89"/>
      <c r="BOD38" s="89"/>
      <c r="BOE38" s="89"/>
      <c r="BOH38" s="89"/>
      <c r="BOK38" s="89"/>
      <c r="BOM38" s="89"/>
      <c r="BOO38" s="89"/>
      <c r="BOR38" s="89"/>
      <c r="BOU38" s="89"/>
      <c r="BOX38" s="89"/>
      <c r="BPD38" s="89"/>
      <c r="BPG38" s="89"/>
      <c r="BPJ38" s="89"/>
      <c r="BPO38" s="89"/>
      <c r="BQC38" s="89"/>
      <c r="BQD38" s="89"/>
      <c r="BQE38" s="89"/>
      <c r="BQF38" s="89"/>
      <c r="BQG38" s="89"/>
      <c r="BQH38" s="89"/>
      <c r="BQI38" s="89"/>
      <c r="BQJ38" s="89"/>
      <c r="BQK38" s="89"/>
      <c r="BQL38" s="89"/>
      <c r="BQM38" s="89"/>
      <c r="BQN38" s="89"/>
      <c r="BQO38" s="89"/>
      <c r="BQP38" s="89"/>
      <c r="BQQ38" s="89"/>
      <c r="BQR38" s="89"/>
      <c r="BQS38" s="89"/>
      <c r="BQT38" s="89"/>
      <c r="BQU38" s="89"/>
      <c r="BQV38" s="89"/>
      <c r="BQW38" s="89"/>
      <c r="BQX38" s="89"/>
      <c r="BQY38" s="89"/>
      <c r="BQZ38" s="89"/>
      <c r="BRA38" s="89"/>
      <c r="BRB38" s="89"/>
      <c r="BRC38" s="89"/>
      <c r="BRD38" s="89"/>
      <c r="BRE38" s="89"/>
      <c r="BRF38" s="89"/>
      <c r="BRG38" s="89"/>
      <c r="BRH38" s="89"/>
      <c r="BRI38" s="89"/>
      <c r="BRJ38" s="89"/>
      <c r="BRK38" s="89"/>
      <c r="BRL38" s="89"/>
      <c r="BRM38" s="89"/>
      <c r="BRN38" s="89"/>
      <c r="BRO38" s="89"/>
      <c r="BRR38" s="89"/>
      <c r="BRU38" s="89"/>
      <c r="BRX38" s="89"/>
      <c r="BSA38" s="89"/>
      <c r="BSD38" s="89"/>
      <c r="BSP38" s="89"/>
      <c r="BSS38" s="89"/>
      <c r="BSV38" s="89"/>
      <c r="BSY38" s="89"/>
      <c r="BTE38" s="89"/>
      <c r="BTH38" s="89"/>
      <c r="BTN38" s="89"/>
      <c r="BTQ38" s="89"/>
      <c r="BTT38" s="89"/>
      <c r="BTW38" s="89"/>
      <c r="BUC38" s="89"/>
      <c r="BUF38" s="89"/>
      <c r="BUL38" s="89"/>
      <c r="BUN38" s="89"/>
      <c r="BUO38" s="89"/>
      <c r="BUQ38" s="89"/>
      <c r="BUT38" s="89"/>
      <c r="BUW38" s="89"/>
      <c r="BVH38" s="89"/>
      <c r="BVJ38" s="89"/>
      <c r="BVV38" s="89"/>
      <c r="BVY38" s="89"/>
      <c r="BWG38" s="89"/>
      <c r="BXA38" s="89"/>
      <c r="BXC38" s="89"/>
      <c r="BXD38" s="89"/>
      <c r="BXE38" s="89"/>
      <c r="BXF38" s="89"/>
      <c r="BXG38" s="89"/>
      <c r="BXH38" s="89"/>
      <c r="BXZ38" s="89"/>
      <c r="BYA38" s="89"/>
      <c r="BYD38" s="89"/>
      <c r="BYG38" s="89"/>
      <c r="BYI38" s="89"/>
      <c r="BYK38" s="89"/>
      <c r="BYN38" s="89"/>
      <c r="BYQ38" s="89"/>
      <c r="BYT38" s="89"/>
      <c r="BYZ38" s="89"/>
      <c r="BZC38" s="89"/>
      <c r="BZF38" s="89"/>
      <c r="BZK38" s="89"/>
      <c r="BZY38" s="89"/>
      <c r="BZZ38" s="89"/>
      <c r="CAA38" s="89"/>
      <c r="CAB38" s="89"/>
      <c r="CAC38" s="89"/>
      <c r="CAD38" s="89"/>
      <c r="CAE38" s="89"/>
      <c r="CAF38" s="89"/>
      <c r="CAG38" s="89"/>
      <c r="CAH38" s="89"/>
      <c r="CAI38" s="89"/>
      <c r="CAJ38" s="89"/>
      <c r="CAK38" s="89"/>
      <c r="CAL38" s="89"/>
      <c r="CAM38" s="89"/>
      <c r="CAN38" s="89"/>
      <c r="CAO38" s="89"/>
      <c r="CAP38" s="89"/>
      <c r="CAQ38" s="89"/>
      <c r="CAR38" s="89"/>
      <c r="CAS38" s="89"/>
      <c r="CAT38" s="89"/>
      <c r="CAU38" s="89"/>
      <c r="CAV38" s="89"/>
      <c r="CAW38" s="89"/>
      <c r="CAX38" s="89"/>
      <c r="CAY38" s="89"/>
      <c r="CAZ38" s="89"/>
      <c r="CBA38" s="89"/>
      <c r="CBB38" s="89"/>
      <c r="CBC38" s="89"/>
      <c r="CBD38" s="89"/>
      <c r="CBE38" s="89"/>
      <c r="CBF38" s="89"/>
      <c r="CBG38" s="89"/>
      <c r="CBH38" s="89"/>
      <c r="CBI38" s="89"/>
      <c r="CBJ38" s="89"/>
      <c r="CBK38" s="89"/>
      <c r="CBN38" s="89"/>
      <c r="CBQ38" s="89"/>
      <c r="CBT38" s="89"/>
      <c r="CBW38" s="89"/>
      <c r="CBZ38" s="89"/>
      <c r="CCL38" s="89"/>
      <c r="CCO38" s="89"/>
      <c r="CCR38" s="89"/>
      <c r="CCU38" s="89"/>
      <c r="CDA38" s="89"/>
      <c r="CDD38" s="89"/>
      <c r="CDJ38" s="89"/>
      <c r="CDM38" s="89"/>
      <c r="CDP38" s="89"/>
      <c r="CDS38" s="89"/>
      <c r="CDY38" s="89"/>
      <c r="CEB38" s="89"/>
      <c r="CEH38" s="89"/>
      <c r="CEJ38" s="89"/>
      <c r="CEK38" s="89"/>
      <c r="CEM38" s="89"/>
      <c r="CEP38" s="89"/>
      <c r="CES38" s="89"/>
      <c r="CFD38" s="89"/>
      <c r="CFF38" s="89"/>
      <c r="CFR38" s="89"/>
      <c r="CFU38" s="89"/>
      <c r="CGC38" s="89"/>
      <c r="CGW38" s="89"/>
      <c r="CGY38" s="89"/>
      <c r="CGZ38" s="89"/>
      <c r="CHA38" s="89"/>
      <c r="CHB38" s="89"/>
      <c r="CHC38" s="89"/>
      <c r="CHD38" s="89"/>
      <c r="CHV38" s="89"/>
      <c r="CHW38" s="89"/>
      <c r="CHZ38" s="89"/>
      <c r="CIC38" s="89"/>
      <c r="CIE38" s="89"/>
      <c r="CIG38" s="89"/>
      <c r="CIJ38" s="89"/>
      <c r="CIM38" s="89"/>
      <c r="CIP38" s="89"/>
      <c r="CIV38" s="89"/>
      <c r="CIY38" s="89"/>
      <c r="CJB38" s="89"/>
      <c r="CJG38" s="89"/>
      <c r="CJU38" s="89"/>
      <c r="CJV38" s="89"/>
      <c r="CJW38" s="89"/>
      <c r="CJX38" s="89"/>
      <c r="CJY38" s="89"/>
      <c r="CJZ38" s="89"/>
      <c r="CKA38" s="89"/>
      <c r="CKB38" s="89"/>
      <c r="CKC38" s="89"/>
      <c r="CKD38" s="89"/>
      <c r="CKE38" s="89"/>
      <c r="CKF38" s="89"/>
      <c r="CKG38" s="89"/>
      <c r="CKH38" s="89"/>
      <c r="CKI38" s="89"/>
      <c r="CKJ38" s="89"/>
      <c r="CKK38" s="89"/>
      <c r="CKL38" s="89"/>
      <c r="CKM38" s="89"/>
      <c r="CKN38" s="89"/>
      <c r="CKO38" s="89"/>
      <c r="CKP38" s="89"/>
      <c r="CKQ38" s="89"/>
      <c r="CKR38" s="89"/>
      <c r="CKS38" s="89"/>
      <c r="CKT38" s="89"/>
      <c r="CKU38" s="89"/>
      <c r="CKV38" s="89"/>
      <c r="CKW38" s="89"/>
      <c r="CKX38" s="89"/>
      <c r="CKY38" s="89"/>
      <c r="CKZ38" s="89"/>
      <c r="CLA38" s="89"/>
      <c r="CLB38" s="89"/>
      <c r="CLC38" s="89"/>
      <c r="CLD38" s="89"/>
      <c r="CLE38" s="89"/>
      <c r="CLF38" s="89"/>
      <c r="CLG38" s="89"/>
      <c r="CLJ38" s="89"/>
      <c r="CLM38" s="89"/>
      <c r="CLP38" s="89"/>
      <c r="CLS38" s="89"/>
      <c r="CLV38" s="89"/>
      <c r="CMH38" s="89"/>
      <c r="CMK38" s="89"/>
      <c r="CMN38" s="89"/>
      <c r="CMQ38" s="89"/>
      <c r="CMW38" s="89"/>
      <c r="CMZ38" s="89"/>
      <c r="CNF38" s="89"/>
      <c r="CNI38" s="89"/>
      <c r="CNL38" s="89"/>
      <c r="CNO38" s="89"/>
      <c r="CNU38" s="89"/>
      <c r="CNX38" s="89"/>
      <c r="COD38" s="89"/>
      <c r="COF38" s="89"/>
      <c r="COG38" s="89"/>
      <c r="COI38" s="89"/>
      <c r="COL38" s="89"/>
      <c r="COO38" s="89"/>
      <c r="COZ38" s="89"/>
      <c r="CPB38" s="89"/>
      <c r="CPN38" s="89"/>
      <c r="CPQ38" s="89"/>
      <c r="CPY38" s="89"/>
      <c r="CQS38" s="89"/>
      <c r="CQU38" s="89"/>
      <c r="CQV38" s="89"/>
      <c r="CQW38" s="89"/>
      <c r="CQX38" s="89"/>
      <c r="CQY38" s="89"/>
      <c r="CQZ38" s="89"/>
      <c r="CRR38" s="89"/>
      <c r="CRS38" s="89"/>
      <c r="CRV38" s="89"/>
      <c r="CRY38" s="89"/>
      <c r="CSA38" s="89"/>
      <c r="CSC38" s="89"/>
      <c r="CSF38" s="89"/>
      <c r="CSI38" s="89"/>
      <c r="CSL38" s="89"/>
      <c r="CSR38" s="89"/>
      <c r="CSU38" s="89"/>
      <c r="CSX38" s="89"/>
      <c r="CTC38" s="89"/>
      <c r="CTQ38" s="89"/>
      <c r="CTR38" s="89"/>
      <c r="CTS38" s="89"/>
      <c r="CTT38" s="89"/>
      <c r="CTU38" s="89"/>
      <c r="CTV38" s="89"/>
      <c r="CTW38" s="89"/>
      <c r="CTX38" s="89"/>
      <c r="CTY38" s="89"/>
      <c r="CTZ38" s="89"/>
      <c r="CUA38" s="89"/>
      <c r="CUB38" s="89"/>
      <c r="CUC38" s="89"/>
      <c r="CUD38" s="89"/>
      <c r="CUE38" s="89"/>
      <c r="CUF38" s="89"/>
      <c r="CUG38" s="89"/>
      <c r="CUH38" s="89"/>
      <c r="CUI38" s="89"/>
      <c r="CUJ38" s="89"/>
      <c r="CUK38" s="89"/>
      <c r="CUL38" s="89"/>
      <c r="CUM38" s="89"/>
      <c r="CUN38" s="89"/>
      <c r="CUO38" s="89"/>
      <c r="CUP38" s="89"/>
      <c r="CUQ38" s="89"/>
      <c r="CUR38" s="89"/>
      <c r="CUS38" s="89"/>
      <c r="CUT38" s="89"/>
      <c r="CUU38" s="89"/>
      <c r="CUV38" s="89"/>
      <c r="CUW38" s="89"/>
      <c r="CUX38" s="89"/>
      <c r="CUY38" s="89"/>
      <c r="CUZ38" s="89"/>
      <c r="CVA38" s="89"/>
      <c r="CVB38" s="89"/>
      <c r="CVC38" s="89"/>
      <c r="CVF38" s="89"/>
      <c r="CVI38" s="89"/>
      <c r="CVL38" s="89"/>
      <c r="CVO38" s="89"/>
      <c r="CVR38" s="89"/>
      <c r="CWD38" s="89"/>
      <c r="CWG38" s="89"/>
      <c r="CWJ38" s="89"/>
      <c r="CWM38" s="89"/>
      <c r="CWS38" s="89"/>
      <c r="CWV38" s="89"/>
      <c r="CXB38" s="89"/>
      <c r="CXE38" s="89"/>
      <c r="CXH38" s="89"/>
      <c r="CXK38" s="89"/>
      <c r="CXQ38" s="89"/>
      <c r="CXT38" s="89"/>
      <c r="CXZ38" s="89"/>
      <c r="CYB38" s="89"/>
      <c r="CYC38" s="89"/>
      <c r="CYE38" s="89"/>
      <c r="CYH38" s="89"/>
      <c r="CYK38" s="89"/>
      <c r="CYV38" s="89"/>
      <c r="CYX38" s="89"/>
      <c r="CZJ38" s="89"/>
      <c r="CZM38" s="89"/>
      <c r="CZU38" s="89"/>
      <c r="DAO38" s="89"/>
      <c r="DAQ38" s="89"/>
      <c r="DAR38" s="89"/>
      <c r="DAS38" s="89"/>
      <c r="DAT38" s="89"/>
      <c r="DAU38" s="89"/>
      <c r="DAV38" s="89"/>
      <c r="DBN38" s="89"/>
      <c r="DBO38" s="89"/>
      <c r="DBR38" s="89"/>
      <c r="DBU38" s="89"/>
      <c r="DBW38" s="89"/>
      <c r="DBY38" s="89"/>
      <c r="DCB38" s="89"/>
      <c r="DCE38" s="89"/>
      <c r="DCH38" s="89"/>
      <c r="DCN38" s="89"/>
      <c r="DCQ38" s="89"/>
      <c r="DCT38" s="89"/>
      <c r="DCY38" s="89"/>
      <c r="DDM38" s="89"/>
      <c r="DDN38" s="89"/>
      <c r="DDO38" s="89"/>
      <c r="DDP38" s="89"/>
      <c r="DDQ38" s="89"/>
      <c r="DDR38" s="89"/>
      <c r="DDS38" s="89"/>
      <c r="DDT38" s="89"/>
      <c r="DDU38" s="89"/>
      <c r="DDV38" s="89"/>
      <c r="DDW38" s="89"/>
      <c r="DDX38" s="89"/>
      <c r="DDY38" s="89"/>
      <c r="DDZ38" s="89"/>
      <c r="DEA38" s="89"/>
      <c r="DEB38" s="89"/>
      <c r="DEC38" s="89"/>
      <c r="DED38" s="89"/>
      <c r="DEE38" s="89"/>
      <c r="DEF38" s="89"/>
      <c r="DEG38" s="89"/>
      <c r="DEH38" s="89"/>
      <c r="DEI38" s="89"/>
      <c r="DEJ38" s="89"/>
      <c r="DEK38" s="89"/>
      <c r="DEL38" s="89"/>
      <c r="DEM38" s="89"/>
      <c r="DEN38" s="89"/>
      <c r="DEO38" s="89"/>
      <c r="DEP38" s="89"/>
      <c r="DEQ38" s="89"/>
      <c r="DER38" s="89"/>
      <c r="DES38" s="89"/>
      <c r="DET38" s="89"/>
      <c r="DEU38" s="89"/>
      <c r="DEV38" s="89"/>
      <c r="DEW38" s="89"/>
      <c r="DEX38" s="89"/>
      <c r="DEY38" s="89"/>
      <c r="DFB38" s="89"/>
      <c r="DFE38" s="89"/>
      <c r="DFH38" s="89"/>
      <c r="DFK38" s="89"/>
      <c r="DFN38" s="89"/>
      <c r="DFZ38" s="89"/>
      <c r="DGC38" s="89"/>
      <c r="DGF38" s="89"/>
      <c r="DGI38" s="89"/>
      <c r="DGO38" s="89"/>
      <c r="DGR38" s="89"/>
      <c r="DGX38" s="89"/>
      <c r="DHA38" s="89"/>
      <c r="DHD38" s="89"/>
      <c r="DHG38" s="89"/>
      <c r="DHM38" s="89"/>
      <c r="DHP38" s="89"/>
      <c r="DHV38" s="89"/>
      <c r="DHX38" s="89"/>
      <c r="DHY38" s="89"/>
      <c r="DIA38" s="89"/>
      <c r="DID38" s="89"/>
      <c r="DIG38" s="89"/>
      <c r="DIR38" s="89"/>
      <c r="DIT38" s="89"/>
      <c r="DJF38" s="89"/>
      <c r="DJI38" s="89"/>
      <c r="DJQ38" s="89"/>
      <c r="DKK38" s="89"/>
      <c r="DKM38" s="89"/>
      <c r="DKN38" s="89"/>
      <c r="DKO38" s="89"/>
      <c r="DKP38" s="89"/>
      <c r="DKQ38" s="89"/>
      <c r="DKR38" s="89"/>
      <c r="DLJ38" s="89"/>
      <c r="DLK38" s="89"/>
      <c r="DLN38" s="89"/>
      <c r="DLQ38" s="89"/>
      <c r="DLS38" s="89"/>
      <c r="DLU38" s="89"/>
      <c r="DLX38" s="89"/>
      <c r="DMA38" s="89"/>
      <c r="DMD38" s="89"/>
      <c r="DMJ38" s="89"/>
      <c r="DMM38" s="89"/>
      <c r="DMP38" s="89"/>
      <c r="DMU38" s="89"/>
      <c r="DNI38" s="89"/>
      <c r="DNJ38" s="89"/>
      <c r="DNK38" s="89"/>
      <c r="DNL38" s="89"/>
      <c r="DNM38" s="89"/>
      <c r="DNN38" s="89"/>
      <c r="DNO38" s="89"/>
      <c r="DNP38" s="89"/>
      <c r="DNQ38" s="89"/>
      <c r="DNR38" s="89"/>
      <c r="DNS38" s="89"/>
      <c r="DNT38" s="89"/>
      <c r="DNU38" s="89"/>
      <c r="DNV38" s="89"/>
      <c r="DNW38" s="89"/>
      <c r="DNX38" s="89"/>
      <c r="DNY38" s="89"/>
      <c r="DNZ38" s="89"/>
      <c r="DOA38" s="89"/>
      <c r="DOB38" s="89"/>
      <c r="DOC38" s="89"/>
      <c r="DOD38" s="89"/>
      <c r="DOE38" s="89"/>
      <c r="DOF38" s="89"/>
      <c r="DOG38" s="89"/>
      <c r="DOH38" s="89"/>
      <c r="DOI38" s="89"/>
      <c r="DOJ38" s="89"/>
      <c r="DOK38" s="89"/>
      <c r="DOL38" s="89"/>
      <c r="DOM38" s="89"/>
      <c r="DON38" s="89"/>
      <c r="DOO38" s="89"/>
      <c r="DOP38" s="89"/>
      <c r="DOQ38" s="89"/>
      <c r="DOR38" s="89"/>
      <c r="DOS38" s="89"/>
      <c r="DOT38" s="89"/>
      <c r="DOU38" s="89"/>
      <c r="DOX38" s="89"/>
      <c r="DPA38" s="89"/>
      <c r="DPD38" s="89"/>
      <c r="DPG38" s="89"/>
      <c r="DPJ38" s="89"/>
      <c r="DPV38" s="89"/>
      <c r="DPY38" s="89"/>
      <c r="DQB38" s="89"/>
      <c r="DQE38" s="89"/>
      <c r="DQK38" s="89"/>
      <c r="DQN38" s="89"/>
      <c r="DQT38" s="89"/>
      <c r="DQW38" s="89"/>
      <c r="DQZ38" s="89"/>
      <c r="DRC38" s="89"/>
      <c r="DRI38" s="89"/>
      <c r="DRL38" s="89"/>
      <c r="DRR38" s="89"/>
      <c r="DRT38" s="89"/>
      <c r="DRU38" s="89"/>
      <c r="DRW38" s="89"/>
      <c r="DRZ38" s="89"/>
      <c r="DSC38" s="89"/>
      <c r="DSN38" s="89"/>
      <c r="DSP38" s="89"/>
      <c r="DTB38" s="89"/>
      <c r="DTE38" s="89"/>
      <c r="DTM38" s="89"/>
      <c r="DUG38" s="89"/>
      <c r="DUI38" s="89"/>
      <c r="DUJ38" s="89"/>
      <c r="DUK38" s="89"/>
      <c r="DUL38" s="89"/>
      <c r="DUM38" s="89"/>
      <c r="DUN38" s="89"/>
      <c r="DVF38" s="89"/>
      <c r="DVG38" s="89"/>
      <c r="DVJ38" s="89"/>
      <c r="DVM38" s="89"/>
      <c r="DVO38" s="89"/>
      <c r="DVQ38" s="89"/>
      <c r="DVT38" s="89"/>
      <c r="DVW38" s="89"/>
      <c r="DVZ38" s="89"/>
      <c r="DWF38" s="89"/>
      <c r="DWI38" s="89"/>
      <c r="DWL38" s="89"/>
      <c r="DWQ38" s="89"/>
      <c r="DXE38" s="89"/>
      <c r="DXF38" s="89"/>
      <c r="DXG38" s="89"/>
      <c r="DXH38" s="89"/>
      <c r="DXI38" s="89"/>
      <c r="DXJ38" s="89"/>
      <c r="DXK38" s="89"/>
      <c r="DXL38" s="89"/>
      <c r="DXM38" s="89"/>
      <c r="DXN38" s="89"/>
      <c r="DXO38" s="89"/>
      <c r="DXP38" s="89"/>
      <c r="DXQ38" s="89"/>
      <c r="DXR38" s="89"/>
      <c r="DXS38" s="89"/>
      <c r="DXT38" s="89"/>
      <c r="DXU38" s="89"/>
      <c r="DXV38" s="89"/>
      <c r="DXW38" s="89"/>
      <c r="DXX38" s="89"/>
      <c r="DXY38" s="89"/>
      <c r="DXZ38" s="89"/>
      <c r="DYA38" s="89"/>
      <c r="DYB38" s="89"/>
      <c r="DYC38" s="89"/>
      <c r="DYD38" s="89"/>
      <c r="DYE38" s="89"/>
      <c r="DYF38" s="89"/>
      <c r="DYG38" s="89"/>
      <c r="DYH38" s="89"/>
      <c r="DYI38" s="89"/>
      <c r="DYJ38" s="89"/>
      <c r="DYK38" s="89"/>
      <c r="DYL38" s="89"/>
      <c r="DYM38" s="89"/>
      <c r="DYN38" s="89"/>
      <c r="DYO38" s="89"/>
      <c r="DYP38" s="89"/>
      <c r="DYQ38" s="89"/>
      <c r="DYT38" s="89"/>
      <c r="DYW38" s="89"/>
      <c r="DYZ38" s="89"/>
      <c r="DZC38" s="89"/>
      <c r="DZF38" s="89"/>
      <c r="DZR38" s="89"/>
      <c r="DZU38" s="89"/>
      <c r="DZX38" s="89"/>
      <c r="EAA38" s="89"/>
      <c r="EAG38" s="89"/>
      <c r="EAJ38" s="89"/>
      <c r="EAP38" s="89"/>
      <c r="EAS38" s="89"/>
      <c r="EAV38" s="89"/>
      <c r="EAY38" s="89"/>
      <c r="EBE38" s="89"/>
      <c r="EBH38" s="89"/>
      <c r="EBN38" s="89"/>
      <c r="EBP38" s="89"/>
      <c r="EBQ38" s="89"/>
      <c r="EBS38" s="89"/>
      <c r="EBV38" s="89"/>
      <c r="EBY38" s="89"/>
      <c r="ECJ38" s="89"/>
      <c r="ECL38" s="89"/>
      <c r="ECX38" s="89"/>
      <c r="EDA38" s="89"/>
      <c r="EDI38" s="89"/>
      <c r="EEC38" s="89"/>
      <c r="EEE38" s="89"/>
      <c r="EEF38" s="89"/>
      <c r="EEG38" s="89"/>
      <c r="EEH38" s="89"/>
      <c r="EEI38" s="89"/>
      <c r="EEJ38" s="89"/>
      <c r="EFB38" s="89"/>
      <c r="EFC38" s="89"/>
      <c r="EFF38" s="89"/>
      <c r="EFI38" s="89"/>
      <c r="EFK38" s="89"/>
      <c r="EFM38" s="89"/>
      <c r="EFP38" s="89"/>
      <c r="EFS38" s="89"/>
      <c r="EFV38" s="89"/>
      <c r="EGB38" s="89"/>
      <c r="EGE38" s="89"/>
      <c r="EGH38" s="89"/>
      <c r="EGM38" s="89"/>
      <c r="EHA38" s="89"/>
      <c r="EHB38" s="89"/>
      <c r="EHC38" s="89"/>
      <c r="EHD38" s="89"/>
      <c r="EHE38" s="89"/>
      <c r="EHF38" s="89"/>
      <c r="EHG38" s="89"/>
      <c r="EHH38" s="89"/>
      <c r="EHI38" s="89"/>
      <c r="EHJ38" s="89"/>
      <c r="EHK38" s="89"/>
      <c r="EHL38" s="89"/>
      <c r="EHM38" s="89"/>
      <c r="EHN38" s="89"/>
      <c r="EHO38" s="89"/>
      <c r="EHP38" s="89"/>
      <c r="EHQ38" s="89"/>
      <c r="EHR38" s="89"/>
      <c r="EHS38" s="89"/>
      <c r="EHT38" s="89"/>
      <c r="EHU38" s="89"/>
      <c r="EHV38" s="89"/>
      <c r="EHW38" s="89"/>
      <c r="EHX38" s="89"/>
      <c r="EHY38" s="89"/>
      <c r="EHZ38" s="89"/>
      <c r="EIA38" s="89"/>
      <c r="EIB38" s="89"/>
      <c r="EIC38" s="89"/>
      <c r="EID38" s="89"/>
      <c r="EIE38" s="89"/>
      <c r="EIF38" s="89"/>
      <c r="EIG38" s="89"/>
      <c r="EIH38" s="89"/>
      <c r="EII38" s="89"/>
      <c r="EIJ38" s="89"/>
      <c r="EIK38" s="89"/>
      <c r="EIL38" s="89"/>
      <c r="EIM38" s="89"/>
      <c r="EIP38" s="89"/>
      <c r="EIS38" s="89"/>
      <c r="EIV38" s="89"/>
      <c r="EIY38" s="89"/>
      <c r="EJB38" s="89"/>
      <c r="EJN38" s="89"/>
      <c r="EJQ38" s="89"/>
      <c r="EJT38" s="89"/>
      <c r="EJW38" s="89"/>
      <c r="EKC38" s="89"/>
      <c r="EKF38" s="89"/>
      <c r="EKL38" s="89"/>
      <c r="EKO38" s="89"/>
      <c r="EKR38" s="89"/>
      <c r="EKU38" s="89"/>
      <c r="ELA38" s="89"/>
      <c r="ELD38" s="89"/>
      <c r="ELJ38" s="89"/>
      <c r="ELL38" s="89"/>
      <c r="ELM38" s="89"/>
      <c r="ELO38" s="89"/>
      <c r="ELR38" s="89"/>
      <c r="ELU38" s="89"/>
      <c r="EMF38" s="89"/>
      <c r="EMH38" s="89"/>
      <c r="EMT38" s="89"/>
      <c r="EMW38" s="89"/>
      <c r="ENE38" s="89"/>
      <c r="ENY38" s="89"/>
      <c r="EOA38" s="89"/>
      <c r="EOB38" s="89"/>
      <c r="EOC38" s="89"/>
      <c r="EOD38" s="89"/>
      <c r="EOE38" s="89"/>
      <c r="EOF38" s="89"/>
      <c r="EOX38" s="89"/>
      <c r="EOY38" s="89"/>
      <c r="EPB38" s="89"/>
      <c r="EPE38" s="89"/>
      <c r="EPG38" s="89"/>
      <c r="EPI38" s="89"/>
      <c r="EPL38" s="89"/>
      <c r="EPO38" s="89"/>
      <c r="EPR38" s="89"/>
      <c r="EPX38" s="89"/>
      <c r="EQA38" s="89"/>
      <c r="EQD38" s="89"/>
      <c r="EQI38" s="89"/>
      <c r="EQW38" s="89"/>
      <c r="EQX38" s="89"/>
      <c r="EQY38" s="89"/>
      <c r="EQZ38" s="89"/>
      <c r="ERA38" s="89"/>
      <c r="ERB38" s="89"/>
      <c r="ERC38" s="89"/>
      <c r="ERD38" s="89"/>
      <c r="ERE38" s="89"/>
      <c r="ERF38" s="89"/>
      <c r="ERG38" s="89"/>
      <c r="ERH38" s="89"/>
      <c r="ERI38" s="89"/>
      <c r="ERJ38" s="89"/>
      <c r="ERK38" s="89"/>
      <c r="ERL38" s="89"/>
      <c r="ERM38" s="89"/>
      <c r="ERN38" s="89"/>
      <c r="ERO38" s="89"/>
      <c r="ERP38" s="89"/>
      <c r="ERQ38" s="89"/>
      <c r="ERR38" s="89"/>
      <c r="ERS38" s="89"/>
      <c r="ERT38" s="89"/>
      <c r="ERU38" s="89"/>
      <c r="ERV38" s="89"/>
      <c r="ERW38" s="89"/>
      <c r="ERX38" s="89"/>
      <c r="ERY38" s="89"/>
      <c r="ERZ38" s="89"/>
      <c r="ESA38" s="89"/>
      <c r="ESB38" s="89"/>
      <c r="ESC38" s="89"/>
      <c r="ESD38" s="89"/>
      <c r="ESE38" s="89"/>
      <c r="ESF38" s="89"/>
      <c r="ESG38" s="89"/>
      <c r="ESH38" s="89"/>
      <c r="ESI38" s="89"/>
      <c r="ESL38" s="89"/>
      <c r="ESO38" s="89"/>
      <c r="ESR38" s="89"/>
      <c r="ESU38" s="89"/>
      <c r="ESX38" s="89"/>
      <c r="ETJ38" s="89"/>
      <c r="ETM38" s="89"/>
      <c r="ETP38" s="89"/>
      <c r="ETS38" s="89"/>
      <c r="ETY38" s="89"/>
      <c r="EUB38" s="89"/>
      <c r="EUH38" s="89"/>
      <c r="EUK38" s="89"/>
      <c r="EUN38" s="89"/>
      <c r="EUQ38" s="89"/>
      <c r="EUW38" s="89"/>
      <c r="EUZ38" s="89"/>
      <c r="EVF38" s="89"/>
      <c r="EVH38" s="89"/>
      <c r="EVI38" s="89"/>
      <c r="EVK38" s="89"/>
      <c r="EVN38" s="89"/>
      <c r="EVQ38" s="89"/>
      <c r="EWB38" s="89"/>
      <c r="EWD38" s="89"/>
      <c r="EWP38" s="89"/>
      <c r="EWS38" s="89"/>
      <c r="EXA38" s="89"/>
      <c r="EXU38" s="89"/>
      <c r="EXW38" s="89"/>
      <c r="EXX38" s="89"/>
      <c r="EXY38" s="89"/>
      <c r="EXZ38" s="89"/>
      <c r="EYA38" s="89"/>
      <c r="EYB38" s="89"/>
      <c r="EYT38" s="89"/>
      <c r="EYU38" s="89"/>
      <c r="EYX38" s="89"/>
      <c r="EZA38" s="89"/>
      <c r="EZC38" s="89"/>
      <c r="EZE38" s="89"/>
      <c r="EZH38" s="89"/>
      <c r="EZK38" s="89"/>
      <c r="EZN38" s="89"/>
      <c r="EZT38" s="89"/>
      <c r="EZW38" s="89"/>
      <c r="EZZ38" s="89"/>
      <c r="FAE38" s="89"/>
      <c r="FAS38" s="89"/>
      <c r="FAT38" s="89"/>
      <c r="FAU38" s="89"/>
      <c r="FAV38" s="89"/>
      <c r="FAW38" s="89"/>
      <c r="FAX38" s="89"/>
      <c r="FAY38" s="89"/>
      <c r="FAZ38" s="89"/>
      <c r="FBA38" s="89"/>
      <c r="FBB38" s="89"/>
      <c r="FBC38" s="89"/>
      <c r="FBD38" s="89"/>
      <c r="FBE38" s="89"/>
      <c r="FBF38" s="89"/>
      <c r="FBG38" s="89"/>
      <c r="FBH38" s="89"/>
      <c r="FBI38" s="89"/>
      <c r="FBJ38" s="89"/>
      <c r="FBK38" s="89"/>
      <c r="FBL38" s="89"/>
      <c r="FBM38" s="89"/>
      <c r="FBN38" s="89"/>
      <c r="FBO38" s="89"/>
      <c r="FBP38" s="89"/>
      <c r="FBQ38" s="89"/>
      <c r="FBR38" s="89"/>
      <c r="FBS38" s="89"/>
      <c r="FBT38" s="89"/>
      <c r="FBU38" s="89"/>
      <c r="FBV38" s="89"/>
      <c r="FBW38" s="89"/>
      <c r="FBX38" s="89"/>
      <c r="FBY38" s="89"/>
      <c r="FBZ38" s="89"/>
      <c r="FCA38" s="89"/>
      <c r="FCB38" s="89"/>
      <c r="FCC38" s="89"/>
      <c r="FCD38" s="89"/>
      <c r="FCE38" s="89"/>
      <c r="FCH38" s="89"/>
      <c r="FCK38" s="89"/>
      <c r="FCN38" s="89"/>
      <c r="FCQ38" s="89"/>
      <c r="FCT38" s="89"/>
      <c r="FDF38" s="89"/>
      <c r="FDI38" s="89"/>
      <c r="FDL38" s="89"/>
      <c r="FDO38" s="89"/>
      <c r="FDU38" s="89"/>
      <c r="FDX38" s="89"/>
      <c r="FED38" s="89"/>
      <c r="FEG38" s="89"/>
      <c r="FEJ38" s="89"/>
      <c r="FEM38" s="89"/>
      <c r="FES38" s="89"/>
      <c r="FEV38" s="89"/>
      <c r="FFB38" s="89"/>
      <c r="FFD38" s="89"/>
      <c r="FFE38" s="89"/>
      <c r="FFG38" s="89"/>
      <c r="FFJ38" s="89"/>
      <c r="FFM38" s="89"/>
      <c r="FFX38" s="89"/>
      <c r="FFZ38" s="89"/>
      <c r="FGL38" s="89"/>
      <c r="FGO38" s="89"/>
      <c r="FGW38" s="89"/>
      <c r="FHQ38" s="89"/>
      <c r="FHS38" s="89"/>
      <c r="FHT38" s="89"/>
      <c r="FHU38" s="89"/>
      <c r="FHV38" s="89"/>
      <c r="FHW38" s="89"/>
      <c r="FHX38" s="89"/>
      <c r="FIP38" s="89"/>
      <c r="FIQ38" s="89"/>
      <c r="FIT38" s="89"/>
      <c r="FIW38" s="89"/>
      <c r="FIY38" s="89"/>
      <c r="FJA38" s="89"/>
      <c r="FJD38" s="89"/>
      <c r="FJG38" s="89"/>
      <c r="FJJ38" s="89"/>
      <c r="FJP38" s="89"/>
      <c r="FJS38" s="89"/>
      <c r="FJV38" s="89"/>
      <c r="FKA38" s="89"/>
      <c r="FKO38" s="89"/>
      <c r="FKP38" s="89"/>
      <c r="FKQ38" s="89"/>
      <c r="FKR38" s="89"/>
      <c r="FKS38" s="89"/>
      <c r="FKT38" s="89"/>
      <c r="FKU38" s="89"/>
      <c r="FKV38" s="89"/>
      <c r="FKW38" s="89"/>
      <c r="FKX38" s="89"/>
      <c r="FKY38" s="89"/>
      <c r="FKZ38" s="89"/>
      <c r="FLA38" s="89"/>
      <c r="FLB38" s="89"/>
      <c r="FLC38" s="89"/>
      <c r="FLD38" s="89"/>
      <c r="FLE38" s="89"/>
      <c r="FLF38" s="89"/>
      <c r="FLG38" s="89"/>
      <c r="FLH38" s="89"/>
      <c r="FLI38" s="89"/>
      <c r="FLJ38" s="89"/>
      <c r="FLK38" s="89"/>
      <c r="FLL38" s="89"/>
      <c r="FLM38" s="89"/>
      <c r="FLN38" s="89"/>
      <c r="FLO38" s="89"/>
      <c r="FLP38" s="89"/>
      <c r="FLQ38" s="89"/>
      <c r="FLR38" s="89"/>
      <c r="FLS38" s="89"/>
      <c r="FLT38" s="89"/>
      <c r="FLU38" s="89"/>
      <c r="FLV38" s="89"/>
      <c r="FLW38" s="89"/>
      <c r="FLX38" s="89"/>
      <c r="FLY38" s="89"/>
      <c r="FLZ38" s="89"/>
      <c r="FMA38" s="89"/>
      <c r="FMD38" s="89"/>
      <c r="FMG38" s="89"/>
      <c r="FMJ38" s="89"/>
      <c r="FMM38" s="89"/>
      <c r="FMP38" s="89"/>
      <c r="FNB38" s="89"/>
      <c r="FNE38" s="89"/>
      <c r="FNH38" s="89"/>
      <c r="FNK38" s="89"/>
      <c r="FNQ38" s="89"/>
      <c r="FNT38" s="89"/>
      <c r="FNZ38" s="89"/>
      <c r="FOC38" s="89"/>
      <c r="FOF38" s="89"/>
      <c r="FOI38" s="89"/>
      <c r="FOO38" s="89"/>
      <c r="FOR38" s="89"/>
      <c r="FOX38" s="89"/>
      <c r="FOZ38" s="89"/>
      <c r="FPA38" s="89"/>
      <c r="FPC38" s="89"/>
      <c r="FPF38" s="89"/>
      <c r="FPI38" s="89"/>
      <c r="FPT38" s="89"/>
      <c r="FPV38" s="89"/>
      <c r="FQH38" s="89"/>
      <c r="FQK38" s="89"/>
      <c r="FQS38" s="89"/>
      <c r="FRM38" s="89"/>
      <c r="FRO38" s="89"/>
      <c r="FRP38" s="89"/>
      <c r="FRQ38" s="89"/>
      <c r="FRR38" s="89"/>
      <c r="FRS38" s="89"/>
      <c r="FRT38" s="89"/>
      <c r="FSL38" s="89"/>
      <c r="FSM38" s="89"/>
      <c r="FSP38" s="89"/>
      <c r="FSS38" s="89"/>
      <c r="FSU38" s="89"/>
      <c r="FSW38" s="89"/>
      <c r="FSZ38" s="89"/>
      <c r="FTC38" s="89"/>
      <c r="FTF38" s="89"/>
      <c r="FTL38" s="89"/>
      <c r="FTO38" s="89"/>
      <c r="FTR38" s="89"/>
      <c r="FTW38" s="89"/>
      <c r="FUK38" s="89"/>
      <c r="FUL38" s="89"/>
      <c r="FUM38" s="89"/>
      <c r="FUN38" s="89"/>
      <c r="FUO38" s="89"/>
      <c r="FUP38" s="89"/>
      <c r="FUQ38" s="89"/>
      <c r="FUR38" s="89"/>
      <c r="FUS38" s="89"/>
      <c r="FUT38" s="89"/>
      <c r="FUU38" s="89"/>
      <c r="FUV38" s="89"/>
      <c r="FUW38" s="89"/>
      <c r="FUX38" s="89"/>
      <c r="FUY38" s="89"/>
      <c r="FUZ38" s="89"/>
      <c r="FVA38" s="89"/>
      <c r="FVB38" s="89"/>
      <c r="FVC38" s="89"/>
      <c r="FVD38" s="89"/>
      <c r="FVE38" s="89"/>
      <c r="FVF38" s="89"/>
      <c r="FVG38" s="89"/>
      <c r="FVH38" s="89"/>
      <c r="FVI38" s="89"/>
      <c r="FVJ38" s="89"/>
      <c r="FVK38" s="89"/>
      <c r="FVL38" s="89"/>
      <c r="FVM38" s="89"/>
      <c r="FVN38" s="89"/>
      <c r="FVO38" s="89"/>
      <c r="FVP38" s="89"/>
      <c r="FVQ38" s="89"/>
      <c r="FVR38" s="89"/>
      <c r="FVS38" s="89"/>
      <c r="FVT38" s="89"/>
      <c r="FVU38" s="89"/>
      <c r="FVV38" s="89"/>
      <c r="FVW38" s="89"/>
      <c r="FVZ38" s="89"/>
      <c r="FWC38" s="89"/>
      <c r="FWF38" s="89"/>
      <c r="FWI38" s="89"/>
      <c r="FWL38" s="89"/>
      <c r="FWX38" s="89"/>
      <c r="FXA38" s="89"/>
      <c r="FXD38" s="89"/>
      <c r="FXG38" s="89"/>
      <c r="FXM38" s="89"/>
      <c r="FXP38" s="89"/>
      <c r="FXV38" s="89"/>
      <c r="FXY38" s="89"/>
      <c r="FYB38" s="89"/>
      <c r="FYE38" s="89"/>
      <c r="FYK38" s="89"/>
      <c r="FYN38" s="89"/>
      <c r="FYT38" s="89"/>
      <c r="FYV38" s="89"/>
      <c r="FYW38" s="89"/>
      <c r="FYY38" s="89"/>
      <c r="FZB38" s="89"/>
      <c r="FZE38" s="89"/>
      <c r="FZP38" s="89"/>
      <c r="FZR38" s="89"/>
      <c r="GAD38" s="89"/>
      <c r="GAG38" s="89"/>
      <c r="GAO38" s="89"/>
      <c r="GBI38" s="89"/>
      <c r="GBK38" s="89"/>
      <c r="GBL38" s="89"/>
      <c r="GBM38" s="89"/>
      <c r="GBN38" s="89"/>
      <c r="GBO38" s="89"/>
      <c r="GBP38" s="89"/>
      <c r="GCH38" s="89"/>
      <c r="GCI38" s="89"/>
      <c r="GCL38" s="89"/>
      <c r="GCO38" s="89"/>
      <c r="GCQ38" s="89"/>
      <c r="GCS38" s="89"/>
      <c r="GCV38" s="89"/>
      <c r="GCY38" s="89"/>
      <c r="GDB38" s="89"/>
      <c r="GDH38" s="89"/>
      <c r="GDK38" s="89"/>
      <c r="GDN38" s="89"/>
      <c r="GDS38" s="89"/>
      <c r="GEG38" s="89"/>
      <c r="GEH38" s="89"/>
      <c r="GEI38" s="89"/>
      <c r="GEJ38" s="89"/>
      <c r="GEK38" s="89"/>
      <c r="GEL38" s="89"/>
      <c r="GEM38" s="89"/>
      <c r="GEN38" s="89"/>
      <c r="GEO38" s="89"/>
      <c r="GEP38" s="89"/>
      <c r="GEQ38" s="89"/>
      <c r="GER38" s="89"/>
      <c r="GES38" s="89"/>
      <c r="GET38" s="89"/>
      <c r="GEU38" s="89"/>
      <c r="GEV38" s="89"/>
      <c r="GEW38" s="89"/>
      <c r="GEX38" s="89"/>
      <c r="GEY38" s="89"/>
      <c r="GEZ38" s="89"/>
      <c r="GFA38" s="89"/>
      <c r="GFB38" s="89"/>
      <c r="GFC38" s="89"/>
      <c r="GFD38" s="89"/>
      <c r="GFE38" s="89"/>
      <c r="GFF38" s="89"/>
      <c r="GFG38" s="89"/>
      <c r="GFH38" s="89"/>
      <c r="GFI38" s="89"/>
      <c r="GFJ38" s="89"/>
      <c r="GFK38" s="89"/>
      <c r="GFL38" s="89"/>
      <c r="GFM38" s="89"/>
      <c r="GFN38" s="89"/>
      <c r="GFO38" s="89"/>
      <c r="GFP38" s="89"/>
      <c r="GFQ38" s="89"/>
      <c r="GFR38" s="89"/>
      <c r="GFS38" s="89"/>
      <c r="GFV38" s="89"/>
      <c r="GFY38" s="89"/>
      <c r="GGB38" s="89"/>
      <c r="GGE38" s="89"/>
      <c r="GGH38" s="89"/>
      <c r="GGT38" s="89"/>
      <c r="GGW38" s="89"/>
      <c r="GGZ38" s="89"/>
      <c r="GHC38" s="89"/>
      <c r="GHI38" s="89"/>
      <c r="GHL38" s="89"/>
      <c r="GHR38" s="89"/>
      <c r="GHU38" s="89"/>
      <c r="GHX38" s="89"/>
      <c r="GIA38" s="89"/>
      <c r="GIG38" s="89"/>
      <c r="GIJ38" s="89"/>
      <c r="GIP38" s="89"/>
      <c r="GIR38" s="89"/>
      <c r="GIS38" s="89"/>
      <c r="GIU38" s="89"/>
      <c r="GIX38" s="89"/>
      <c r="GJA38" s="89"/>
      <c r="GJL38" s="89"/>
      <c r="GJN38" s="89"/>
      <c r="GJZ38" s="89"/>
      <c r="GKC38" s="89"/>
      <c r="GKK38" s="89"/>
      <c r="GLE38" s="89"/>
      <c r="GLG38" s="89"/>
      <c r="GLH38" s="89"/>
      <c r="GLI38" s="89"/>
      <c r="GLJ38" s="89"/>
      <c r="GLK38" s="89"/>
      <c r="GLL38" s="89"/>
      <c r="GMD38" s="89"/>
      <c r="GME38" s="89"/>
      <c r="GMH38" s="89"/>
      <c r="GMK38" s="89"/>
      <c r="GMM38" s="89"/>
      <c r="GMO38" s="89"/>
      <c r="GMR38" s="89"/>
      <c r="GMU38" s="89"/>
      <c r="GMX38" s="89"/>
      <c r="GND38" s="89"/>
      <c r="GNG38" s="89"/>
      <c r="GNJ38" s="89"/>
      <c r="GNO38" s="89"/>
      <c r="GOC38" s="89"/>
      <c r="GOD38" s="89"/>
      <c r="GOE38" s="89"/>
      <c r="GOF38" s="89"/>
      <c r="GOG38" s="89"/>
      <c r="GOH38" s="89"/>
      <c r="GOI38" s="89"/>
      <c r="GOJ38" s="89"/>
      <c r="GOK38" s="89"/>
      <c r="GOL38" s="89"/>
      <c r="GOM38" s="89"/>
      <c r="GON38" s="89"/>
      <c r="GOO38" s="89"/>
      <c r="GOP38" s="89"/>
      <c r="GOQ38" s="89"/>
      <c r="GOR38" s="89"/>
      <c r="GOS38" s="89"/>
      <c r="GOT38" s="89"/>
      <c r="GOU38" s="89"/>
      <c r="GOV38" s="89"/>
      <c r="GOW38" s="89"/>
      <c r="GOX38" s="89"/>
      <c r="GOY38" s="89"/>
      <c r="GOZ38" s="89"/>
      <c r="GPA38" s="89"/>
      <c r="GPB38" s="89"/>
      <c r="GPC38" s="89"/>
      <c r="GPD38" s="89"/>
      <c r="GPE38" s="89"/>
      <c r="GPF38" s="89"/>
      <c r="GPG38" s="89"/>
      <c r="GPH38" s="89"/>
      <c r="GPI38" s="89"/>
      <c r="GPJ38" s="89"/>
      <c r="GPK38" s="89"/>
      <c r="GPL38" s="89"/>
      <c r="GPM38" s="89"/>
      <c r="GPN38" s="89"/>
      <c r="GPO38" s="89"/>
      <c r="GPR38" s="89"/>
      <c r="GPU38" s="89"/>
      <c r="GPX38" s="89"/>
      <c r="GQA38" s="89"/>
      <c r="GQD38" s="89"/>
      <c r="GQP38" s="89"/>
      <c r="GQS38" s="89"/>
      <c r="GQV38" s="89"/>
      <c r="GQY38" s="89"/>
      <c r="GRE38" s="89"/>
      <c r="GRH38" s="89"/>
      <c r="GRN38" s="89"/>
      <c r="GRQ38" s="89"/>
      <c r="GRT38" s="89"/>
      <c r="GRW38" s="89"/>
      <c r="GSC38" s="89"/>
      <c r="GSF38" s="89"/>
      <c r="GSL38" s="89"/>
      <c r="GSN38" s="89"/>
      <c r="GSO38" s="89"/>
      <c r="GSQ38" s="89"/>
      <c r="GST38" s="89"/>
      <c r="GSW38" s="89"/>
      <c r="GTH38" s="89"/>
      <c r="GTJ38" s="89"/>
      <c r="GTV38" s="89"/>
      <c r="GTY38" s="89"/>
      <c r="GUG38" s="89"/>
      <c r="GVA38" s="89"/>
      <c r="GVC38" s="89"/>
      <c r="GVD38" s="89"/>
      <c r="GVE38" s="89"/>
      <c r="GVF38" s="89"/>
      <c r="GVG38" s="89"/>
      <c r="GVH38" s="89"/>
      <c r="GVZ38" s="89"/>
      <c r="GWA38" s="89"/>
      <c r="GWD38" s="89"/>
      <c r="GWG38" s="89"/>
      <c r="GWI38" s="89"/>
      <c r="GWK38" s="89"/>
      <c r="GWN38" s="89"/>
      <c r="GWQ38" s="89"/>
      <c r="GWT38" s="89"/>
      <c r="GWZ38" s="89"/>
      <c r="GXC38" s="89"/>
      <c r="GXF38" s="89"/>
      <c r="GXK38" s="89"/>
      <c r="GXY38" s="89"/>
      <c r="GXZ38" s="89"/>
      <c r="GYA38" s="89"/>
      <c r="GYB38" s="89"/>
      <c r="GYC38" s="89"/>
      <c r="GYD38" s="89"/>
      <c r="GYE38" s="89"/>
      <c r="GYF38" s="89"/>
      <c r="GYG38" s="89"/>
      <c r="GYH38" s="89"/>
      <c r="GYI38" s="89"/>
      <c r="GYJ38" s="89"/>
      <c r="GYK38" s="89"/>
      <c r="GYL38" s="89"/>
      <c r="GYM38" s="89"/>
      <c r="GYN38" s="89"/>
      <c r="GYO38" s="89"/>
      <c r="GYP38" s="89"/>
      <c r="GYQ38" s="89"/>
      <c r="GYR38" s="89"/>
      <c r="GYS38" s="89"/>
      <c r="GYT38" s="89"/>
      <c r="GYU38" s="89"/>
      <c r="GYV38" s="89"/>
      <c r="GYW38" s="89"/>
      <c r="GYX38" s="89"/>
      <c r="GYY38" s="89"/>
      <c r="GYZ38" s="89"/>
      <c r="GZA38" s="89"/>
      <c r="GZB38" s="89"/>
      <c r="GZC38" s="89"/>
      <c r="GZD38" s="89"/>
      <c r="GZE38" s="89"/>
      <c r="GZF38" s="89"/>
      <c r="GZG38" s="89"/>
      <c r="GZH38" s="89"/>
      <c r="GZI38" s="89"/>
      <c r="GZJ38" s="89"/>
      <c r="GZK38" s="89"/>
      <c r="GZN38" s="89"/>
      <c r="GZQ38" s="89"/>
      <c r="GZT38" s="89"/>
      <c r="GZW38" s="89"/>
      <c r="GZZ38" s="89"/>
      <c r="HAL38" s="89"/>
      <c r="HAO38" s="89"/>
      <c r="HAR38" s="89"/>
      <c r="HAU38" s="89"/>
      <c r="HBA38" s="89"/>
      <c r="HBD38" s="89"/>
      <c r="HBJ38" s="89"/>
      <c r="HBM38" s="89"/>
      <c r="HBP38" s="89"/>
      <c r="HBS38" s="89"/>
      <c r="HBY38" s="89"/>
      <c r="HCB38" s="89"/>
      <c r="HCH38" s="89"/>
      <c r="HCJ38" s="89"/>
      <c r="HCK38" s="89"/>
      <c r="HCM38" s="89"/>
      <c r="HCP38" s="89"/>
      <c r="HCS38" s="89"/>
      <c r="HDD38" s="89"/>
      <c r="HDF38" s="89"/>
      <c r="HDR38" s="89"/>
      <c r="HDU38" s="89"/>
      <c r="HEC38" s="89"/>
      <c r="HEW38" s="89"/>
      <c r="HEY38" s="89"/>
      <c r="HEZ38" s="89"/>
      <c r="HFA38" s="89"/>
      <c r="HFB38" s="89"/>
      <c r="HFC38" s="89"/>
      <c r="HFD38" s="89"/>
      <c r="HFV38" s="89"/>
      <c r="HFW38" s="89"/>
      <c r="HFZ38" s="89"/>
      <c r="HGC38" s="89"/>
      <c r="HGE38" s="89"/>
      <c r="HGG38" s="89"/>
      <c r="HGJ38" s="89"/>
      <c r="HGM38" s="89"/>
      <c r="HGP38" s="89"/>
      <c r="HGV38" s="89"/>
      <c r="HGY38" s="89"/>
      <c r="HHB38" s="89"/>
      <c r="HHG38" s="89"/>
      <c r="HHU38" s="89"/>
      <c r="HHV38" s="89"/>
      <c r="HHW38" s="89"/>
      <c r="HHX38" s="89"/>
      <c r="HHY38" s="89"/>
      <c r="HHZ38" s="89"/>
      <c r="HIA38" s="89"/>
      <c r="HIB38" s="89"/>
      <c r="HIC38" s="89"/>
      <c r="HID38" s="89"/>
      <c r="HIE38" s="89"/>
      <c r="HIF38" s="89"/>
      <c r="HIG38" s="89"/>
      <c r="HIH38" s="89"/>
      <c r="HII38" s="89"/>
      <c r="HIJ38" s="89"/>
      <c r="HIK38" s="89"/>
      <c r="HIL38" s="89"/>
      <c r="HIM38" s="89"/>
      <c r="HIN38" s="89"/>
      <c r="HIO38" s="89"/>
      <c r="HIP38" s="89"/>
      <c r="HIQ38" s="89"/>
      <c r="HIR38" s="89"/>
      <c r="HIS38" s="89"/>
      <c r="HIT38" s="89"/>
      <c r="HIU38" s="89"/>
      <c r="HIV38" s="89"/>
      <c r="HIW38" s="89"/>
      <c r="HIX38" s="89"/>
      <c r="HIY38" s="89"/>
      <c r="HIZ38" s="89"/>
      <c r="HJA38" s="89"/>
      <c r="HJB38" s="89"/>
      <c r="HJC38" s="89"/>
      <c r="HJD38" s="89"/>
      <c r="HJE38" s="89"/>
      <c r="HJF38" s="89"/>
      <c r="HJG38" s="89"/>
      <c r="HJJ38" s="89"/>
      <c r="HJM38" s="89"/>
      <c r="HJP38" s="89"/>
      <c r="HJS38" s="89"/>
      <c r="HJV38" s="89"/>
      <c r="HKH38" s="89"/>
      <c r="HKK38" s="89"/>
      <c r="HKN38" s="89"/>
      <c r="HKQ38" s="89"/>
      <c r="HKW38" s="89"/>
      <c r="HKZ38" s="89"/>
      <c r="HLF38" s="89"/>
      <c r="HLI38" s="89"/>
      <c r="HLL38" s="89"/>
      <c r="HLO38" s="89"/>
      <c r="HLU38" s="89"/>
      <c r="HLX38" s="89"/>
      <c r="HMD38" s="89"/>
      <c r="HMF38" s="89"/>
      <c r="HMG38" s="89"/>
      <c r="HMI38" s="89"/>
      <c r="HML38" s="89"/>
      <c r="HMO38" s="89"/>
      <c r="HMZ38" s="89"/>
      <c r="HNB38" s="89"/>
      <c r="HNN38" s="89"/>
      <c r="HNQ38" s="89"/>
      <c r="HNY38" s="89"/>
      <c r="HOS38" s="89"/>
      <c r="HOU38" s="89"/>
      <c r="HOV38" s="89"/>
      <c r="HOW38" s="89"/>
      <c r="HOX38" s="89"/>
      <c r="HOY38" s="89"/>
      <c r="HOZ38" s="89"/>
      <c r="HPR38" s="89"/>
      <c r="HPS38" s="89"/>
      <c r="HPV38" s="89"/>
      <c r="HPY38" s="89"/>
      <c r="HQA38" s="89"/>
      <c r="HQC38" s="89"/>
      <c r="HQF38" s="89"/>
      <c r="HQI38" s="89"/>
      <c r="HQL38" s="89"/>
      <c r="HQR38" s="89"/>
      <c r="HQU38" s="89"/>
      <c r="HQX38" s="89"/>
      <c r="HRC38" s="89"/>
      <c r="HRQ38" s="89"/>
      <c r="HRR38" s="89"/>
      <c r="HRS38" s="89"/>
      <c r="HRT38" s="89"/>
      <c r="HRU38" s="89"/>
      <c r="HRV38" s="89"/>
      <c r="HRW38" s="89"/>
      <c r="HRX38" s="89"/>
      <c r="HRY38" s="89"/>
      <c r="HRZ38" s="89"/>
      <c r="HSA38" s="89"/>
      <c r="HSB38" s="89"/>
      <c r="HSC38" s="89"/>
      <c r="HSD38" s="89"/>
      <c r="HSE38" s="89"/>
      <c r="HSF38" s="89"/>
      <c r="HSG38" s="89"/>
      <c r="HSH38" s="89"/>
      <c r="HSI38" s="89"/>
      <c r="HSJ38" s="89"/>
      <c r="HSK38" s="89"/>
      <c r="HSL38" s="89"/>
      <c r="HSM38" s="89"/>
      <c r="HSN38" s="89"/>
      <c r="HSO38" s="89"/>
      <c r="HSP38" s="89"/>
      <c r="HSQ38" s="89"/>
      <c r="HSR38" s="89"/>
      <c r="HSS38" s="89"/>
      <c r="HST38" s="89"/>
      <c r="HSU38" s="89"/>
      <c r="HSV38" s="89"/>
      <c r="HSW38" s="89"/>
      <c r="HSX38" s="89"/>
      <c r="HSY38" s="89"/>
      <c r="HSZ38" s="89"/>
      <c r="HTA38" s="89"/>
      <c r="HTB38" s="89"/>
      <c r="HTC38" s="89"/>
      <c r="HTF38" s="89"/>
      <c r="HTI38" s="89"/>
      <c r="HTL38" s="89"/>
      <c r="HTO38" s="89"/>
      <c r="HTR38" s="89"/>
      <c r="HUD38" s="89"/>
      <c r="HUG38" s="89"/>
      <c r="HUJ38" s="89"/>
      <c r="HUM38" s="89"/>
      <c r="HUS38" s="89"/>
      <c r="HUV38" s="89"/>
      <c r="HVB38" s="89"/>
      <c r="HVE38" s="89"/>
      <c r="HVH38" s="89"/>
      <c r="HVK38" s="89"/>
      <c r="HVQ38" s="89"/>
      <c r="HVT38" s="89"/>
      <c r="HVZ38" s="89"/>
      <c r="HWB38" s="89"/>
      <c r="HWC38" s="89"/>
      <c r="HWE38" s="89"/>
      <c r="HWH38" s="89"/>
      <c r="HWK38" s="89"/>
      <c r="HWV38" s="89"/>
      <c r="HWX38" s="89"/>
      <c r="HXJ38" s="89"/>
      <c r="HXM38" s="89"/>
      <c r="HXU38" s="89"/>
      <c r="HYO38" s="89"/>
      <c r="HYQ38" s="89"/>
      <c r="HYR38" s="89"/>
      <c r="HYS38" s="89"/>
      <c r="HYT38" s="89"/>
      <c r="HYU38" s="89"/>
      <c r="HYV38" s="89"/>
      <c r="HZN38" s="89"/>
      <c r="HZO38" s="89"/>
      <c r="HZR38" s="89"/>
      <c r="HZU38" s="89"/>
      <c r="HZW38" s="89"/>
      <c r="HZY38" s="89"/>
      <c r="IAB38" s="89"/>
      <c r="IAE38" s="89"/>
      <c r="IAH38" s="89"/>
      <c r="IAN38" s="89"/>
      <c r="IAQ38" s="89"/>
      <c r="IAT38" s="89"/>
      <c r="IAY38" s="89"/>
      <c r="IBM38" s="89"/>
      <c r="IBN38" s="89"/>
      <c r="IBO38" s="89"/>
      <c r="IBP38" s="89"/>
      <c r="IBQ38" s="89"/>
      <c r="IBR38" s="89"/>
      <c r="IBS38" s="89"/>
      <c r="IBT38" s="89"/>
      <c r="IBU38" s="89"/>
      <c r="IBV38" s="89"/>
      <c r="IBW38" s="89"/>
      <c r="IBX38" s="89"/>
      <c r="IBY38" s="89"/>
      <c r="IBZ38" s="89"/>
      <c r="ICA38" s="89"/>
      <c r="ICB38" s="89"/>
      <c r="ICC38" s="89"/>
      <c r="ICD38" s="89"/>
      <c r="ICE38" s="89"/>
      <c r="ICF38" s="89"/>
      <c r="ICG38" s="89"/>
      <c r="ICH38" s="89"/>
      <c r="ICI38" s="89"/>
      <c r="ICJ38" s="89"/>
      <c r="ICK38" s="89"/>
      <c r="ICL38" s="89"/>
      <c r="ICM38" s="89"/>
      <c r="ICN38" s="89"/>
      <c r="ICO38" s="89"/>
      <c r="ICP38" s="89"/>
      <c r="ICQ38" s="89"/>
      <c r="ICR38" s="89"/>
      <c r="ICS38" s="89"/>
      <c r="ICT38" s="89"/>
      <c r="ICU38" s="89"/>
      <c r="ICV38" s="89"/>
      <c r="ICW38" s="89"/>
      <c r="ICX38" s="89"/>
      <c r="ICY38" s="89"/>
      <c r="IDB38" s="89"/>
      <c r="IDE38" s="89"/>
      <c r="IDH38" s="89"/>
      <c r="IDK38" s="89"/>
      <c r="IDN38" s="89"/>
      <c r="IDZ38" s="89"/>
      <c r="IEC38" s="89"/>
      <c r="IEF38" s="89"/>
      <c r="IEI38" s="89"/>
      <c r="IEO38" s="89"/>
      <c r="IER38" s="89"/>
      <c r="IEX38" s="89"/>
      <c r="IFA38" s="89"/>
      <c r="IFD38" s="89"/>
      <c r="IFG38" s="89"/>
      <c r="IFM38" s="89"/>
      <c r="IFP38" s="89"/>
      <c r="IFV38" s="89"/>
      <c r="IFX38" s="89"/>
      <c r="IFY38" s="89"/>
      <c r="IGA38" s="89"/>
      <c r="IGD38" s="89"/>
      <c r="IGG38" s="89"/>
      <c r="IGR38" s="89"/>
      <c r="IGT38" s="89"/>
      <c r="IHF38" s="89"/>
      <c r="IHI38" s="89"/>
      <c r="IHQ38" s="89"/>
      <c r="IIK38" s="89"/>
      <c r="IIM38" s="89"/>
      <c r="IIN38" s="89"/>
      <c r="IIO38" s="89"/>
      <c r="IIP38" s="89"/>
      <c r="IIQ38" s="89"/>
      <c r="IIR38" s="89"/>
      <c r="IJJ38" s="89"/>
      <c r="IJK38" s="89"/>
      <c r="IJN38" s="89"/>
      <c r="IJQ38" s="89"/>
      <c r="IJS38" s="89"/>
      <c r="IJU38" s="89"/>
      <c r="IJX38" s="89"/>
      <c r="IKA38" s="89"/>
      <c r="IKD38" s="89"/>
      <c r="IKJ38" s="89"/>
      <c r="IKM38" s="89"/>
      <c r="IKP38" s="89"/>
      <c r="IKU38" s="89"/>
      <c r="ILI38" s="89"/>
      <c r="ILJ38" s="89"/>
      <c r="ILK38" s="89"/>
      <c r="ILL38" s="89"/>
      <c r="ILM38" s="89"/>
      <c r="ILN38" s="89"/>
      <c r="ILO38" s="89"/>
      <c r="ILP38" s="89"/>
      <c r="ILQ38" s="89"/>
      <c r="ILR38" s="89"/>
      <c r="ILS38" s="89"/>
      <c r="ILT38" s="89"/>
      <c r="ILU38" s="89"/>
      <c r="ILV38" s="89"/>
      <c r="ILW38" s="89"/>
      <c r="ILX38" s="89"/>
      <c r="ILY38" s="89"/>
      <c r="ILZ38" s="89"/>
      <c r="IMA38" s="89"/>
      <c r="IMB38" s="89"/>
      <c r="IMC38" s="89"/>
      <c r="IMD38" s="89"/>
      <c r="IME38" s="89"/>
      <c r="IMF38" s="89"/>
      <c r="IMG38" s="89"/>
      <c r="IMH38" s="89"/>
      <c r="IMI38" s="89"/>
      <c r="IMJ38" s="89"/>
      <c r="IMK38" s="89"/>
      <c r="IML38" s="89"/>
      <c r="IMM38" s="89"/>
      <c r="IMN38" s="89"/>
      <c r="IMO38" s="89"/>
      <c r="IMP38" s="89"/>
      <c r="IMQ38" s="89"/>
      <c r="IMR38" s="89"/>
      <c r="IMS38" s="89"/>
      <c r="IMT38" s="89"/>
      <c r="IMU38" s="89"/>
      <c r="IMX38" s="89"/>
      <c r="INA38" s="89"/>
      <c r="IND38" s="89"/>
      <c r="ING38" s="89"/>
      <c r="INJ38" s="89"/>
      <c r="INV38" s="89"/>
      <c r="INY38" s="89"/>
      <c r="IOB38" s="89"/>
      <c r="IOE38" s="89"/>
      <c r="IOK38" s="89"/>
      <c r="ION38" s="89"/>
      <c r="IOT38" s="89"/>
      <c r="IOW38" s="89"/>
      <c r="IOZ38" s="89"/>
      <c r="IPC38" s="89"/>
      <c r="IPI38" s="89"/>
      <c r="IPL38" s="89"/>
      <c r="IPR38" s="89"/>
      <c r="IPT38" s="89"/>
      <c r="IPU38" s="89"/>
      <c r="IPW38" s="89"/>
      <c r="IPZ38" s="89"/>
      <c r="IQC38" s="89"/>
      <c r="IQN38" s="89"/>
      <c r="IQP38" s="89"/>
      <c r="IRB38" s="89"/>
      <c r="IRE38" s="89"/>
      <c r="IRM38" s="89"/>
      <c r="ISG38" s="89"/>
      <c r="ISI38" s="89"/>
      <c r="ISJ38" s="89"/>
      <c r="ISK38" s="89"/>
      <c r="ISL38" s="89"/>
      <c r="ISM38" s="89"/>
      <c r="ISN38" s="89"/>
      <c r="ITF38" s="89"/>
      <c r="ITG38" s="89"/>
      <c r="ITJ38" s="89"/>
      <c r="ITM38" s="89"/>
      <c r="ITO38" s="89"/>
      <c r="ITQ38" s="89"/>
      <c r="ITT38" s="89"/>
      <c r="ITW38" s="89"/>
      <c r="ITZ38" s="89"/>
      <c r="IUF38" s="89"/>
      <c r="IUI38" s="89"/>
      <c r="IUL38" s="89"/>
      <c r="IUQ38" s="89"/>
      <c r="IVE38" s="89"/>
      <c r="IVF38" s="89"/>
      <c r="IVG38" s="89"/>
      <c r="IVH38" s="89"/>
      <c r="IVI38" s="89"/>
      <c r="IVJ38" s="89"/>
      <c r="IVK38" s="89"/>
      <c r="IVL38" s="89"/>
      <c r="IVM38" s="89"/>
      <c r="IVN38" s="89"/>
      <c r="IVO38" s="89"/>
      <c r="IVP38" s="89"/>
      <c r="IVQ38" s="89"/>
      <c r="IVR38" s="89"/>
      <c r="IVS38" s="89"/>
      <c r="IVT38" s="89"/>
      <c r="IVU38" s="89"/>
      <c r="IVV38" s="89"/>
      <c r="IVW38" s="89"/>
      <c r="IVX38" s="89"/>
      <c r="IVY38" s="89"/>
      <c r="IVZ38" s="89"/>
      <c r="IWA38" s="89"/>
      <c r="IWB38" s="89"/>
      <c r="IWC38" s="89"/>
      <c r="IWD38" s="89"/>
      <c r="IWE38" s="89"/>
      <c r="IWF38" s="89"/>
      <c r="IWG38" s="89"/>
      <c r="IWH38" s="89"/>
      <c r="IWI38" s="89"/>
      <c r="IWJ38" s="89"/>
      <c r="IWK38" s="89"/>
      <c r="IWL38" s="89"/>
      <c r="IWM38" s="89"/>
      <c r="IWN38" s="89"/>
      <c r="IWO38" s="89"/>
      <c r="IWP38" s="89"/>
      <c r="IWQ38" s="89"/>
      <c r="IWT38" s="89"/>
      <c r="IWW38" s="89"/>
      <c r="IWZ38" s="89"/>
      <c r="IXC38" s="89"/>
      <c r="IXF38" s="89"/>
      <c r="IXR38" s="89"/>
      <c r="IXU38" s="89"/>
      <c r="IXX38" s="89"/>
      <c r="IYA38" s="89"/>
      <c r="IYG38" s="89"/>
      <c r="IYJ38" s="89"/>
      <c r="IYP38" s="89"/>
      <c r="IYS38" s="89"/>
      <c r="IYV38" s="89"/>
      <c r="IYY38" s="89"/>
      <c r="IZE38" s="89"/>
      <c r="IZH38" s="89"/>
      <c r="IZN38" s="89"/>
      <c r="IZP38" s="89"/>
      <c r="IZQ38" s="89"/>
      <c r="IZS38" s="89"/>
      <c r="IZV38" s="89"/>
      <c r="IZY38" s="89"/>
      <c r="JAJ38" s="89"/>
      <c r="JAL38" s="89"/>
      <c r="JAX38" s="89"/>
      <c r="JBA38" s="89"/>
      <c r="JBI38" s="89"/>
      <c r="JCC38" s="89"/>
      <c r="JCE38" s="89"/>
      <c r="JCF38" s="89"/>
      <c r="JCG38" s="89"/>
      <c r="JCH38" s="89"/>
      <c r="JCI38" s="89"/>
      <c r="JCJ38" s="89"/>
      <c r="JDB38" s="89"/>
      <c r="JDC38" s="89"/>
      <c r="JDF38" s="89"/>
      <c r="JDI38" s="89"/>
      <c r="JDK38" s="89"/>
      <c r="JDM38" s="89"/>
      <c r="JDP38" s="89"/>
      <c r="JDS38" s="89"/>
      <c r="JDV38" s="89"/>
      <c r="JEB38" s="89"/>
      <c r="JEE38" s="89"/>
      <c r="JEH38" s="89"/>
      <c r="JEM38" s="89"/>
      <c r="JFA38" s="89"/>
      <c r="JFB38" s="89"/>
      <c r="JFC38" s="89"/>
      <c r="JFD38" s="89"/>
      <c r="JFE38" s="89"/>
      <c r="JFF38" s="89"/>
      <c r="JFG38" s="89"/>
      <c r="JFH38" s="89"/>
      <c r="JFI38" s="89"/>
      <c r="JFJ38" s="89"/>
      <c r="JFK38" s="89"/>
      <c r="JFL38" s="89"/>
      <c r="JFM38" s="89"/>
      <c r="JFN38" s="89"/>
      <c r="JFO38" s="89"/>
      <c r="JFP38" s="89"/>
      <c r="JFQ38" s="89"/>
      <c r="JFR38" s="89"/>
      <c r="JFS38" s="89"/>
      <c r="JFT38" s="89"/>
      <c r="JFU38" s="89"/>
      <c r="JFV38" s="89"/>
      <c r="JFW38" s="89"/>
      <c r="JFX38" s="89"/>
      <c r="JFY38" s="89"/>
      <c r="JFZ38" s="89"/>
      <c r="JGA38" s="89"/>
      <c r="JGB38" s="89"/>
      <c r="JGC38" s="89"/>
      <c r="JGD38" s="89"/>
      <c r="JGE38" s="89"/>
      <c r="JGF38" s="89"/>
      <c r="JGG38" s="89"/>
      <c r="JGH38" s="89"/>
      <c r="JGI38" s="89"/>
      <c r="JGJ38" s="89"/>
      <c r="JGK38" s="89"/>
      <c r="JGL38" s="89"/>
      <c r="JGM38" s="89"/>
      <c r="JGP38" s="89"/>
      <c r="JGS38" s="89"/>
      <c r="JGV38" s="89"/>
      <c r="JGY38" s="89"/>
      <c r="JHB38" s="89"/>
      <c r="JHN38" s="89"/>
      <c r="JHQ38" s="89"/>
      <c r="JHT38" s="89"/>
      <c r="JHW38" s="89"/>
      <c r="JIC38" s="89"/>
      <c r="JIF38" s="89"/>
      <c r="JIL38" s="89"/>
      <c r="JIO38" s="89"/>
      <c r="JIR38" s="89"/>
      <c r="JIU38" s="89"/>
      <c r="JJA38" s="89"/>
      <c r="JJD38" s="89"/>
      <c r="JJJ38" s="89"/>
      <c r="JJL38" s="89"/>
      <c r="JJM38" s="89"/>
      <c r="JJO38" s="89"/>
      <c r="JJR38" s="89"/>
      <c r="JJU38" s="89"/>
      <c r="JKF38" s="89"/>
      <c r="JKH38" s="89"/>
      <c r="JKT38" s="89"/>
      <c r="JKW38" s="89"/>
      <c r="JLE38" s="89"/>
      <c r="JLY38" s="89"/>
      <c r="JMA38" s="89"/>
      <c r="JMB38" s="89"/>
      <c r="JMC38" s="89"/>
      <c r="JMD38" s="89"/>
      <c r="JME38" s="89"/>
      <c r="JMF38" s="89"/>
      <c r="JMX38" s="89"/>
      <c r="JMY38" s="89"/>
      <c r="JNB38" s="89"/>
      <c r="JNE38" s="89"/>
      <c r="JNG38" s="89"/>
      <c r="JNI38" s="89"/>
      <c r="JNL38" s="89"/>
      <c r="JNO38" s="89"/>
      <c r="JNR38" s="89"/>
      <c r="JNX38" s="89"/>
      <c r="JOA38" s="89"/>
      <c r="JOD38" s="89"/>
      <c r="JOI38" s="89"/>
      <c r="JOW38" s="89"/>
      <c r="JOX38" s="89"/>
      <c r="JOY38" s="89"/>
      <c r="JOZ38" s="89"/>
      <c r="JPA38" s="89"/>
      <c r="JPB38" s="89"/>
      <c r="JPC38" s="89"/>
      <c r="JPD38" s="89"/>
      <c r="JPE38" s="89"/>
      <c r="JPF38" s="89"/>
      <c r="JPG38" s="89"/>
      <c r="JPH38" s="89"/>
      <c r="JPI38" s="89"/>
      <c r="JPJ38" s="89"/>
      <c r="JPK38" s="89"/>
      <c r="JPL38" s="89"/>
      <c r="JPM38" s="89"/>
      <c r="JPN38" s="89"/>
      <c r="JPO38" s="89"/>
      <c r="JPP38" s="89"/>
      <c r="JPQ38" s="89"/>
      <c r="JPR38" s="89"/>
      <c r="JPS38" s="89"/>
      <c r="JPT38" s="89"/>
      <c r="JPU38" s="89"/>
      <c r="JPV38" s="89"/>
      <c r="JPW38" s="89"/>
      <c r="JPX38" s="89"/>
      <c r="JPY38" s="89"/>
      <c r="JPZ38" s="89"/>
      <c r="JQA38" s="89"/>
      <c r="JQB38" s="89"/>
      <c r="JQC38" s="89"/>
      <c r="JQD38" s="89"/>
      <c r="JQE38" s="89"/>
      <c r="JQF38" s="89"/>
      <c r="JQG38" s="89"/>
      <c r="JQH38" s="89"/>
      <c r="JQI38" s="89"/>
      <c r="JQL38" s="89"/>
      <c r="JQO38" s="89"/>
      <c r="JQR38" s="89"/>
      <c r="JQU38" s="89"/>
      <c r="JQX38" s="89"/>
      <c r="JRJ38" s="89"/>
      <c r="JRM38" s="89"/>
      <c r="JRP38" s="89"/>
      <c r="JRS38" s="89"/>
      <c r="JRY38" s="89"/>
      <c r="JSB38" s="89"/>
      <c r="JSH38" s="89"/>
      <c r="JSK38" s="89"/>
      <c r="JSN38" s="89"/>
      <c r="JSQ38" s="89"/>
      <c r="JSW38" s="89"/>
      <c r="JSZ38" s="89"/>
      <c r="JTF38" s="89"/>
      <c r="JTH38" s="89"/>
      <c r="JTI38" s="89"/>
      <c r="JTK38" s="89"/>
      <c r="JTN38" s="89"/>
      <c r="JTQ38" s="89"/>
      <c r="JUB38" s="89"/>
      <c r="JUD38" s="89"/>
      <c r="JUP38" s="89"/>
      <c r="JUS38" s="89"/>
      <c r="JVA38" s="89"/>
      <c r="JVU38" s="89"/>
      <c r="JVW38" s="89"/>
      <c r="JVX38" s="89"/>
      <c r="JVY38" s="89"/>
      <c r="JVZ38" s="89"/>
      <c r="JWA38" s="89"/>
      <c r="JWB38" s="89"/>
      <c r="JWT38" s="89"/>
      <c r="JWU38" s="89"/>
      <c r="JWX38" s="89"/>
      <c r="JXA38" s="89"/>
      <c r="JXC38" s="89"/>
      <c r="JXE38" s="89"/>
      <c r="JXH38" s="89"/>
      <c r="JXK38" s="89"/>
      <c r="JXN38" s="89"/>
      <c r="JXT38" s="89"/>
      <c r="JXW38" s="89"/>
      <c r="JXZ38" s="89"/>
      <c r="JYE38" s="89"/>
      <c r="JYS38" s="89"/>
      <c r="JYT38" s="89"/>
      <c r="JYU38" s="89"/>
      <c r="JYV38" s="89"/>
      <c r="JYW38" s="89"/>
      <c r="JYX38" s="89"/>
      <c r="JYY38" s="89"/>
      <c r="JYZ38" s="89"/>
      <c r="JZA38" s="89"/>
      <c r="JZB38" s="89"/>
      <c r="JZC38" s="89"/>
      <c r="JZD38" s="89"/>
      <c r="JZE38" s="89"/>
      <c r="JZF38" s="89"/>
      <c r="JZG38" s="89"/>
      <c r="JZH38" s="89"/>
      <c r="JZI38" s="89"/>
      <c r="JZJ38" s="89"/>
      <c r="JZK38" s="89"/>
      <c r="JZL38" s="89"/>
      <c r="JZM38" s="89"/>
      <c r="JZN38" s="89"/>
      <c r="JZO38" s="89"/>
      <c r="JZP38" s="89"/>
      <c r="JZQ38" s="89"/>
      <c r="JZR38" s="89"/>
      <c r="JZS38" s="89"/>
      <c r="JZT38" s="89"/>
      <c r="JZU38" s="89"/>
      <c r="JZV38" s="89"/>
      <c r="JZW38" s="89"/>
      <c r="JZX38" s="89"/>
      <c r="JZY38" s="89"/>
      <c r="JZZ38" s="89"/>
      <c r="KAA38" s="89"/>
      <c r="KAB38" s="89"/>
      <c r="KAC38" s="89"/>
      <c r="KAD38" s="89"/>
      <c r="KAE38" s="89"/>
      <c r="KAH38" s="89"/>
      <c r="KAK38" s="89"/>
      <c r="KAN38" s="89"/>
      <c r="KAQ38" s="89"/>
      <c r="KAT38" s="89"/>
      <c r="KBF38" s="89"/>
      <c r="KBI38" s="89"/>
      <c r="KBL38" s="89"/>
      <c r="KBO38" s="89"/>
      <c r="KBU38" s="89"/>
      <c r="KBX38" s="89"/>
      <c r="KCD38" s="89"/>
      <c r="KCG38" s="89"/>
      <c r="KCJ38" s="89"/>
      <c r="KCM38" s="89"/>
      <c r="KCS38" s="89"/>
      <c r="KCV38" s="89"/>
      <c r="KDB38" s="89"/>
      <c r="KDD38" s="89"/>
      <c r="KDE38" s="89"/>
      <c r="KDG38" s="89"/>
      <c r="KDJ38" s="89"/>
      <c r="KDM38" s="89"/>
      <c r="KDX38" s="89"/>
      <c r="KDZ38" s="89"/>
      <c r="KEL38" s="89"/>
      <c r="KEO38" s="89"/>
      <c r="KEW38" s="89"/>
      <c r="KFQ38" s="89"/>
      <c r="KFS38" s="89"/>
      <c r="KFT38" s="89"/>
      <c r="KFU38" s="89"/>
      <c r="KFV38" s="89"/>
      <c r="KFW38" s="89"/>
      <c r="KFX38" s="89"/>
      <c r="KGP38" s="89"/>
      <c r="KGQ38" s="89"/>
      <c r="KGT38" s="89"/>
      <c r="KGW38" s="89"/>
      <c r="KGY38" s="89"/>
      <c r="KHA38" s="89"/>
      <c r="KHD38" s="89"/>
      <c r="KHG38" s="89"/>
      <c r="KHJ38" s="89"/>
      <c r="KHP38" s="89"/>
      <c r="KHS38" s="89"/>
      <c r="KHV38" s="89"/>
      <c r="KIA38" s="89"/>
      <c r="KIO38" s="89"/>
      <c r="KIP38" s="89"/>
      <c r="KIQ38" s="89"/>
      <c r="KIR38" s="89"/>
      <c r="KIS38" s="89"/>
      <c r="KIT38" s="89"/>
      <c r="KIU38" s="89"/>
      <c r="KIV38" s="89"/>
      <c r="KIW38" s="89"/>
      <c r="KIX38" s="89"/>
      <c r="KIY38" s="89"/>
      <c r="KIZ38" s="89"/>
      <c r="KJA38" s="89"/>
      <c r="KJB38" s="89"/>
      <c r="KJC38" s="89"/>
      <c r="KJD38" s="89"/>
      <c r="KJE38" s="89"/>
      <c r="KJF38" s="89"/>
      <c r="KJG38" s="89"/>
      <c r="KJH38" s="89"/>
      <c r="KJI38" s="89"/>
      <c r="KJJ38" s="89"/>
      <c r="KJK38" s="89"/>
      <c r="KJL38" s="89"/>
      <c r="KJM38" s="89"/>
      <c r="KJN38" s="89"/>
      <c r="KJO38" s="89"/>
      <c r="KJP38" s="89"/>
      <c r="KJQ38" s="89"/>
      <c r="KJR38" s="89"/>
      <c r="KJS38" s="89"/>
      <c r="KJT38" s="89"/>
      <c r="KJU38" s="89"/>
      <c r="KJV38" s="89"/>
      <c r="KJW38" s="89"/>
      <c r="KJX38" s="89"/>
      <c r="KJY38" s="89"/>
      <c r="KJZ38" s="89"/>
      <c r="KKA38" s="89"/>
      <c r="KKD38" s="89"/>
      <c r="KKG38" s="89"/>
      <c r="KKJ38" s="89"/>
      <c r="KKM38" s="89"/>
      <c r="KKP38" s="89"/>
      <c r="KLB38" s="89"/>
      <c r="KLE38" s="89"/>
      <c r="KLH38" s="89"/>
      <c r="KLK38" s="89"/>
      <c r="KLQ38" s="89"/>
      <c r="KLT38" s="89"/>
      <c r="KLZ38" s="89"/>
      <c r="KMC38" s="89"/>
      <c r="KMF38" s="89"/>
      <c r="KMI38" s="89"/>
      <c r="KMO38" s="89"/>
      <c r="KMR38" s="89"/>
      <c r="KMX38" s="89"/>
      <c r="KMZ38" s="89"/>
      <c r="KNA38" s="89"/>
      <c r="KNC38" s="89"/>
      <c r="KNF38" s="89"/>
      <c r="KNI38" s="89"/>
      <c r="KNT38" s="89"/>
      <c r="KNV38" s="89"/>
      <c r="KOH38" s="89"/>
      <c r="KOK38" s="89"/>
      <c r="KOS38" s="89"/>
      <c r="KPM38" s="89"/>
      <c r="KPO38" s="89"/>
      <c r="KPP38" s="89"/>
      <c r="KPQ38" s="89"/>
      <c r="KPR38" s="89"/>
      <c r="KPS38" s="89"/>
      <c r="KPT38" s="89"/>
      <c r="KQL38" s="89"/>
      <c r="KQM38" s="89"/>
      <c r="KQP38" s="89"/>
      <c r="KQS38" s="89"/>
      <c r="KQU38" s="89"/>
      <c r="KQW38" s="89"/>
      <c r="KQZ38" s="89"/>
      <c r="KRC38" s="89"/>
      <c r="KRF38" s="89"/>
      <c r="KRL38" s="89"/>
      <c r="KRO38" s="89"/>
      <c r="KRR38" s="89"/>
      <c r="KRW38" s="89"/>
      <c r="KSK38" s="89"/>
      <c r="KSL38" s="89"/>
      <c r="KSM38" s="89"/>
      <c r="KSN38" s="89"/>
      <c r="KSO38" s="89"/>
      <c r="KSP38" s="89"/>
      <c r="KSQ38" s="89"/>
      <c r="KSR38" s="89"/>
      <c r="KSS38" s="89"/>
      <c r="KST38" s="89"/>
      <c r="KSU38" s="89"/>
      <c r="KSV38" s="89"/>
      <c r="KSW38" s="89"/>
      <c r="KSX38" s="89"/>
      <c r="KSY38" s="89"/>
      <c r="KSZ38" s="89"/>
      <c r="KTA38" s="89"/>
      <c r="KTB38" s="89"/>
      <c r="KTC38" s="89"/>
      <c r="KTD38" s="89"/>
      <c r="KTE38" s="89"/>
      <c r="KTF38" s="89"/>
      <c r="KTG38" s="89"/>
      <c r="KTH38" s="89"/>
      <c r="KTI38" s="89"/>
      <c r="KTJ38" s="89"/>
      <c r="KTK38" s="89"/>
      <c r="KTL38" s="89"/>
      <c r="KTM38" s="89"/>
      <c r="KTN38" s="89"/>
      <c r="KTO38" s="89"/>
      <c r="KTP38" s="89"/>
      <c r="KTQ38" s="89"/>
      <c r="KTR38" s="89"/>
      <c r="KTS38" s="89"/>
      <c r="KTT38" s="89"/>
      <c r="KTU38" s="89"/>
      <c r="KTV38" s="89"/>
      <c r="KTW38" s="89"/>
      <c r="KTZ38" s="89"/>
      <c r="KUC38" s="89"/>
      <c r="KUF38" s="89"/>
      <c r="KUI38" s="89"/>
      <c r="KUL38" s="89"/>
      <c r="KUX38" s="89"/>
      <c r="KVA38" s="89"/>
      <c r="KVD38" s="89"/>
      <c r="KVG38" s="89"/>
      <c r="KVM38" s="89"/>
      <c r="KVP38" s="89"/>
      <c r="KVV38" s="89"/>
      <c r="KVY38" s="89"/>
      <c r="KWB38" s="89"/>
      <c r="KWE38" s="89"/>
      <c r="KWK38" s="89"/>
      <c r="KWN38" s="89"/>
      <c r="KWT38" s="89"/>
      <c r="KWV38" s="89"/>
      <c r="KWW38" s="89"/>
      <c r="KWY38" s="89"/>
      <c r="KXB38" s="89"/>
      <c r="KXE38" s="89"/>
      <c r="KXP38" s="89"/>
      <c r="KXR38" s="89"/>
      <c r="KYD38" s="89"/>
      <c r="KYG38" s="89"/>
      <c r="KYO38" s="89"/>
      <c r="KZI38" s="89"/>
      <c r="KZK38" s="89"/>
      <c r="KZL38" s="89"/>
      <c r="KZM38" s="89"/>
      <c r="KZN38" s="89"/>
      <c r="KZO38" s="89"/>
      <c r="KZP38" s="89"/>
      <c r="LAH38" s="89"/>
      <c r="LAI38" s="89"/>
      <c r="LAL38" s="89"/>
      <c r="LAO38" s="89"/>
      <c r="LAQ38" s="89"/>
      <c r="LAS38" s="89"/>
      <c r="LAV38" s="89"/>
      <c r="LAY38" s="89"/>
      <c r="LBB38" s="89"/>
      <c r="LBH38" s="89"/>
      <c r="LBK38" s="89"/>
      <c r="LBN38" s="89"/>
      <c r="LBS38" s="89"/>
      <c r="LCG38" s="89"/>
      <c r="LCH38" s="89"/>
      <c r="LCI38" s="89"/>
      <c r="LCJ38" s="89"/>
      <c r="LCK38" s="89"/>
      <c r="LCL38" s="89"/>
      <c r="LCM38" s="89"/>
      <c r="LCN38" s="89"/>
      <c r="LCO38" s="89"/>
      <c r="LCP38" s="89"/>
      <c r="LCQ38" s="89"/>
      <c r="LCR38" s="89"/>
      <c r="LCS38" s="89"/>
      <c r="LCT38" s="89"/>
      <c r="LCU38" s="89"/>
      <c r="LCV38" s="89"/>
      <c r="LCW38" s="89"/>
      <c r="LCX38" s="89"/>
      <c r="LCY38" s="89"/>
      <c r="LCZ38" s="89"/>
      <c r="LDA38" s="89"/>
      <c r="LDB38" s="89"/>
      <c r="LDC38" s="89"/>
      <c r="LDD38" s="89"/>
      <c r="LDE38" s="89"/>
      <c r="LDF38" s="89"/>
      <c r="LDG38" s="89"/>
      <c r="LDH38" s="89"/>
      <c r="LDI38" s="89"/>
      <c r="LDJ38" s="89"/>
      <c r="LDK38" s="89"/>
      <c r="LDL38" s="89"/>
      <c r="LDM38" s="89"/>
      <c r="LDN38" s="89"/>
      <c r="LDO38" s="89"/>
      <c r="LDP38" s="89"/>
      <c r="LDQ38" s="89"/>
      <c r="LDR38" s="89"/>
      <c r="LDS38" s="89"/>
      <c r="LDV38" s="89"/>
      <c r="LDY38" s="89"/>
      <c r="LEB38" s="89"/>
      <c r="LEE38" s="89"/>
      <c r="LEH38" s="89"/>
      <c r="LET38" s="89"/>
      <c r="LEW38" s="89"/>
      <c r="LEZ38" s="89"/>
      <c r="LFC38" s="89"/>
      <c r="LFI38" s="89"/>
      <c r="LFL38" s="89"/>
      <c r="LFR38" s="89"/>
      <c r="LFU38" s="89"/>
      <c r="LFX38" s="89"/>
      <c r="LGA38" s="89"/>
      <c r="LGG38" s="89"/>
      <c r="LGJ38" s="89"/>
      <c r="LGP38" s="89"/>
      <c r="LGR38" s="89"/>
      <c r="LGS38" s="89"/>
      <c r="LGU38" s="89"/>
      <c r="LGX38" s="89"/>
      <c r="LHA38" s="89"/>
      <c r="LHL38" s="89"/>
      <c r="LHN38" s="89"/>
      <c r="LHZ38" s="89"/>
      <c r="LIC38" s="89"/>
      <c r="LIK38" s="89"/>
      <c r="LJE38" s="89"/>
      <c r="LJG38" s="89"/>
      <c r="LJH38" s="89"/>
      <c r="LJI38" s="89"/>
      <c r="LJJ38" s="89"/>
      <c r="LJK38" s="89"/>
      <c r="LJL38" s="89"/>
      <c r="LKD38" s="89"/>
      <c r="LKE38" s="89"/>
      <c r="LKH38" s="89"/>
      <c r="LKK38" s="89"/>
      <c r="LKM38" s="89"/>
      <c r="LKO38" s="89"/>
      <c r="LKR38" s="89"/>
      <c r="LKU38" s="89"/>
      <c r="LKX38" s="89"/>
      <c r="LLD38" s="89"/>
      <c r="LLG38" s="89"/>
      <c r="LLJ38" s="89"/>
      <c r="LLO38" s="89"/>
      <c r="LMC38" s="89"/>
      <c r="LMD38" s="89"/>
      <c r="LME38" s="89"/>
      <c r="LMF38" s="89"/>
      <c r="LMG38" s="89"/>
      <c r="LMH38" s="89"/>
      <c r="LMI38" s="89"/>
      <c r="LMJ38" s="89"/>
      <c r="LMK38" s="89"/>
      <c r="LML38" s="89"/>
      <c r="LMM38" s="89"/>
      <c r="LMN38" s="89"/>
      <c r="LMO38" s="89"/>
      <c r="LMP38" s="89"/>
      <c r="LMQ38" s="89"/>
      <c r="LMR38" s="89"/>
      <c r="LMS38" s="89"/>
      <c r="LMT38" s="89"/>
      <c r="LMU38" s="89"/>
      <c r="LMV38" s="89"/>
      <c r="LMW38" s="89"/>
      <c r="LMX38" s="89"/>
      <c r="LMY38" s="89"/>
      <c r="LMZ38" s="89"/>
      <c r="LNA38" s="89"/>
      <c r="LNB38" s="89"/>
      <c r="LNC38" s="89"/>
      <c r="LND38" s="89"/>
      <c r="LNE38" s="89"/>
      <c r="LNF38" s="89"/>
      <c r="LNG38" s="89"/>
      <c r="LNH38" s="89"/>
      <c r="LNI38" s="89"/>
      <c r="LNJ38" s="89"/>
      <c r="LNK38" s="89"/>
      <c r="LNL38" s="89"/>
      <c r="LNM38" s="89"/>
      <c r="LNN38" s="89"/>
      <c r="LNO38" s="89"/>
      <c r="LNR38" s="89"/>
      <c r="LNU38" s="89"/>
      <c r="LNX38" s="89"/>
      <c r="LOA38" s="89"/>
      <c r="LOD38" s="89"/>
      <c r="LOP38" s="89"/>
      <c r="LOS38" s="89"/>
      <c r="LOV38" s="89"/>
      <c r="LOY38" s="89"/>
      <c r="LPE38" s="89"/>
      <c r="LPH38" s="89"/>
      <c r="LPN38" s="89"/>
      <c r="LPQ38" s="89"/>
      <c r="LPT38" s="89"/>
      <c r="LPW38" s="89"/>
      <c r="LQC38" s="89"/>
      <c r="LQF38" s="89"/>
      <c r="LQL38" s="89"/>
      <c r="LQN38" s="89"/>
      <c r="LQO38" s="89"/>
      <c r="LQQ38" s="89"/>
      <c r="LQT38" s="89"/>
      <c r="LQW38" s="89"/>
      <c r="LRH38" s="89"/>
      <c r="LRJ38" s="89"/>
      <c r="LRV38" s="89"/>
      <c r="LRY38" s="89"/>
      <c r="LSG38" s="89"/>
      <c r="LTA38" s="89"/>
      <c r="LTC38" s="89"/>
      <c r="LTD38" s="89"/>
      <c r="LTE38" s="89"/>
      <c r="LTF38" s="89"/>
      <c r="LTG38" s="89"/>
      <c r="LTH38" s="89"/>
      <c r="LTZ38" s="89"/>
      <c r="LUA38" s="89"/>
      <c r="LUD38" s="89"/>
      <c r="LUG38" s="89"/>
      <c r="LUI38" s="89"/>
      <c r="LUK38" s="89"/>
      <c r="LUN38" s="89"/>
      <c r="LUQ38" s="89"/>
      <c r="LUT38" s="89"/>
      <c r="LUZ38" s="89"/>
      <c r="LVC38" s="89"/>
      <c r="LVF38" s="89"/>
      <c r="LVK38" s="89"/>
      <c r="LVY38" s="89"/>
      <c r="LVZ38" s="89"/>
      <c r="LWA38" s="89"/>
      <c r="LWB38" s="89"/>
      <c r="LWC38" s="89"/>
      <c r="LWD38" s="89"/>
      <c r="LWE38" s="89"/>
      <c r="LWF38" s="89"/>
      <c r="LWG38" s="89"/>
      <c r="LWH38" s="89"/>
      <c r="LWI38" s="89"/>
      <c r="LWJ38" s="89"/>
      <c r="LWK38" s="89"/>
      <c r="LWL38" s="89"/>
      <c r="LWM38" s="89"/>
      <c r="LWN38" s="89"/>
      <c r="LWO38" s="89"/>
      <c r="LWP38" s="89"/>
      <c r="LWQ38" s="89"/>
      <c r="LWR38" s="89"/>
      <c r="LWS38" s="89"/>
      <c r="LWT38" s="89"/>
      <c r="LWU38" s="89"/>
      <c r="LWV38" s="89"/>
      <c r="LWW38" s="89"/>
      <c r="LWX38" s="89"/>
      <c r="LWY38" s="89"/>
      <c r="LWZ38" s="89"/>
      <c r="LXA38" s="89"/>
      <c r="LXB38" s="89"/>
      <c r="LXC38" s="89"/>
      <c r="LXD38" s="89"/>
      <c r="LXE38" s="89"/>
      <c r="LXF38" s="89"/>
      <c r="LXG38" s="89"/>
      <c r="LXH38" s="89"/>
      <c r="LXI38" s="89"/>
      <c r="LXJ38" s="89"/>
      <c r="LXK38" s="89"/>
      <c r="LXN38" s="89"/>
      <c r="LXQ38" s="89"/>
      <c r="LXT38" s="89"/>
      <c r="LXW38" s="89"/>
      <c r="LXZ38" s="89"/>
      <c r="LYL38" s="89"/>
      <c r="LYO38" s="89"/>
      <c r="LYR38" s="89"/>
      <c r="LYU38" s="89"/>
      <c r="LZA38" s="89"/>
      <c r="LZD38" s="89"/>
      <c r="LZJ38" s="89"/>
      <c r="LZM38" s="89"/>
      <c r="LZP38" s="89"/>
      <c r="LZS38" s="89"/>
      <c r="LZY38" s="89"/>
      <c r="MAB38" s="89"/>
      <c r="MAH38" s="89"/>
      <c r="MAJ38" s="89"/>
      <c r="MAK38" s="89"/>
      <c r="MAM38" s="89"/>
      <c r="MAP38" s="89"/>
      <c r="MAS38" s="89"/>
      <c r="MBD38" s="89"/>
      <c r="MBF38" s="89"/>
      <c r="MBR38" s="89"/>
      <c r="MBU38" s="89"/>
      <c r="MCC38" s="89"/>
      <c r="MCW38" s="89"/>
      <c r="MCY38" s="89"/>
      <c r="MCZ38" s="89"/>
      <c r="MDA38" s="89"/>
      <c r="MDB38" s="89"/>
      <c r="MDC38" s="89"/>
      <c r="MDD38" s="89"/>
      <c r="MDV38" s="89"/>
      <c r="MDW38" s="89"/>
      <c r="MDZ38" s="89"/>
      <c r="MEC38" s="89"/>
      <c r="MEE38" s="89"/>
      <c r="MEG38" s="89"/>
      <c r="MEJ38" s="89"/>
      <c r="MEM38" s="89"/>
      <c r="MEP38" s="89"/>
      <c r="MEV38" s="89"/>
      <c r="MEY38" s="89"/>
      <c r="MFB38" s="89"/>
      <c r="MFG38" s="89"/>
      <c r="MFU38" s="89"/>
      <c r="MFV38" s="89"/>
      <c r="MFW38" s="89"/>
      <c r="MFX38" s="89"/>
      <c r="MFY38" s="89"/>
      <c r="MFZ38" s="89"/>
      <c r="MGA38" s="89"/>
      <c r="MGB38" s="89"/>
      <c r="MGC38" s="89"/>
      <c r="MGD38" s="89"/>
      <c r="MGE38" s="89"/>
      <c r="MGF38" s="89"/>
      <c r="MGG38" s="89"/>
      <c r="MGH38" s="89"/>
      <c r="MGI38" s="89"/>
      <c r="MGJ38" s="89"/>
      <c r="MGK38" s="89"/>
      <c r="MGL38" s="89"/>
      <c r="MGM38" s="89"/>
      <c r="MGN38" s="89"/>
      <c r="MGO38" s="89"/>
      <c r="MGP38" s="89"/>
      <c r="MGQ38" s="89"/>
      <c r="MGR38" s="89"/>
      <c r="MGS38" s="89"/>
      <c r="MGT38" s="89"/>
      <c r="MGU38" s="89"/>
      <c r="MGV38" s="89"/>
      <c r="MGW38" s="89"/>
      <c r="MGX38" s="89"/>
      <c r="MGY38" s="89"/>
      <c r="MGZ38" s="89"/>
      <c r="MHA38" s="89"/>
      <c r="MHB38" s="89"/>
      <c r="MHC38" s="89"/>
      <c r="MHD38" s="89"/>
      <c r="MHE38" s="89"/>
      <c r="MHF38" s="89"/>
      <c r="MHG38" s="89"/>
      <c r="MHJ38" s="89"/>
      <c r="MHM38" s="89"/>
      <c r="MHP38" s="89"/>
      <c r="MHS38" s="89"/>
      <c r="MHV38" s="89"/>
      <c r="MIH38" s="89"/>
      <c r="MIK38" s="89"/>
      <c r="MIN38" s="89"/>
      <c r="MIQ38" s="89"/>
      <c r="MIW38" s="89"/>
      <c r="MIZ38" s="89"/>
      <c r="MJF38" s="89"/>
      <c r="MJI38" s="89"/>
      <c r="MJL38" s="89"/>
      <c r="MJO38" s="89"/>
      <c r="MJU38" s="89"/>
      <c r="MJX38" s="89"/>
      <c r="MKD38" s="89"/>
      <c r="MKF38" s="89"/>
      <c r="MKG38" s="89"/>
      <c r="MKI38" s="89"/>
      <c r="MKL38" s="89"/>
      <c r="MKO38" s="89"/>
      <c r="MKZ38" s="89"/>
      <c r="MLB38" s="89"/>
      <c r="MLN38" s="89"/>
      <c r="MLQ38" s="89"/>
      <c r="MLY38" s="89"/>
      <c r="MMS38" s="89"/>
      <c r="MMU38" s="89"/>
      <c r="MMV38" s="89"/>
      <c r="MMW38" s="89"/>
      <c r="MMX38" s="89"/>
      <c r="MMY38" s="89"/>
      <c r="MMZ38" s="89"/>
      <c r="MNR38" s="89"/>
      <c r="MNS38" s="89"/>
      <c r="MNV38" s="89"/>
      <c r="MNY38" s="89"/>
      <c r="MOA38" s="89"/>
      <c r="MOC38" s="89"/>
      <c r="MOF38" s="89"/>
      <c r="MOI38" s="89"/>
      <c r="MOL38" s="89"/>
      <c r="MOR38" s="89"/>
      <c r="MOU38" s="89"/>
      <c r="MOX38" s="89"/>
      <c r="MPC38" s="89"/>
      <c r="MPQ38" s="89"/>
      <c r="MPR38" s="89"/>
      <c r="MPS38" s="89"/>
      <c r="MPT38" s="89"/>
      <c r="MPU38" s="89"/>
      <c r="MPV38" s="89"/>
      <c r="MPW38" s="89"/>
      <c r="MPX38" s="89"/>
      <c r="MPY38" s="89"/>
      <c r="MPZ38" s="89"/>
      <c r="MQA38" s="89"/>
      <c r="MQB38" s="89"/>
      <c r="MQC38" s="89"/>
      <c r="MQD38" s="89"/>
      <c r="MQE38" s="89"/>
      <c r="MQF38" s="89"/>
      <c r="MQG38" s="89"/>
      <c r="MQH38" s="89"/>
      <c r="MQI38" s="89"/>
      <c r="MQJ38" s="89"/>
      <c r="MQK38" s="89"/>
      <c r="MQL38" s="89"/>
      <c r="MQM38" s="89"/>
      <c r="MQN38" s="89"/>
      <c r="MQO38" s="89"/>
      <c r="MQP38" s="89"/>
      <c r="MQQ38" s="89"/>
      <c r="MQR38" s="89"/>
      <c r="MQS38" s="89"/>
      <c r="MQT38" s="89"/>
      <c r="MQU38" s="89"/>
      <c r="MQV38" s="89"/>
      <c r="MQW38" s="89"/>
      <c r="MQX38" s="89"/>
      <c r="MQY38" s="89"/>
      <c r="MQZ38" s="89"/>
      <c r="MRA38" s="89"/>
      <c r="MRB38" s="89"/>
      <c r="MRC38" s="89"/>
      <c r="MRF38" s="89"/>
      <c r="MRI38" s="89"/>
      <c r="MRL38" s="89"/>
      <c r="MRO38" s="89"/>
      <c r="MRR38" s="89"/>
      <c r="MSD38" s="89"/>
      <c r="MSG38" s="89"/>
      <c r="MSJ38" s="89"/>
      <c r="MSM38" s="89"/>
      <c r="MSS38" s="89"/>
      <c r="MSV38" s="89"/>
      <c r="MTB38" s="89"/>
      <c r="MTE38" s="89"/>
      <c r="MTH38" s="89"/>
      <c r="MTK38" s="89"/>
      <c r="MTQ38" s="89"/>
      <c r="MTT38" s="89"/>
      <c r="MTZ38" s="89"/>
      <c r="MUB38" s="89"/>
      <c r="MUC38" s="89"/>
      <c r="MUE38" s="89"/>
      <c r="MUH38" s="89"/>
      <c r="MUK38" s="89"/>
      <c r="MUV38" s="89"/>
      <c r="MUX38" s="89"/>
      <c r="MVJ38" s="89"/>
      <c r="MVM38" s="89"/>
      <c r="MVU38" s="89"/>
      <c r="MWO38" s="89"/>
      <c r="MWQ38" s="89"/>
      <c r="MWR38" s="89"/>
      <c r="MWS38" s="89"/>
      <c r="MWT38" s="89"/>
      <c r="MWU38" s="89"/>
      <c r="MWV38" s="89"/>
      <c r="MXN38" s="89"/>
      <c r="MXO38" s="89"/>
      <c r="MXR38" s="89"/>
      <c r="MXU38" s="89"/>
      <c r="MXW38" s="89"/>
      <c r="MXY38" s="89"/>
      <c r="MYB38" s="89"/>
      <c r="MYE38" s="89"/>
      <c r="MYH38" s="89"/>
      <c r="MYN38" s="89"/>
      <c r="MYQ38" s="89"/>
      <c r="MYT38" s="89"/>
      <c r="MYY38" s="89"/>
      <c r="MZM38" s="89"/>
      <c r="MZN38" s="89"/>
      <c r="MZO38" s="89"/>
      <c r="MZP38" s="89"/>
      <c r="MZQ38" s="89"/>
      <c r="MZR38" s="89"/>
      <c r="MZS38" s="89"/>
      <c r="MZT38" s="89"/>
      <c r="MZU38" s="89"/>
      <c r="MZV38" s="89"/>
      <c r="MZW38" s="89"/>
      <c r="MZX38" s="89"/>
      <c r="MZY38" s="89"/>
      <c r="MZZ38" s="89"/>
      <c r="NAA38" s="89"/>
      <c r="NAB38" s="89"/>
      <c r="NAC38" s="89"/>
      <c r="NAD38" s="89"/>
      <c r="NAE38" s="89"/>
      <c r="NAF38" s="89"/>
      <c r="NAG38" s="89"/>
      <c r="NAH38" s="89"/>
      <c r="NAI38" s="89"/>
      <c r="NAJ38" s="89"/>
      <c r="NAK38" s="89"/>
      <c r="NAL38" s="89"/>
      <c r="NAM38" s="89"/>
      <c r="NAN38" s="89"/>
      <c r="NAO38" s="89"/>
      <c r="NAP38" s="89"/>
      <c r="NAQ38" s="89"/>
      <c r="NAR38" s="89"/>
      <c r="NAS38" s="89"/>
      <c r="NAT38" s="89"/>
      <c r="NAU38" s="89"/>
      <c r="NAV38" s="89"/>
      <c r="NAW38" s="89"/>
      <c r="NAX38" s="89"/>
      <c r="NAY38" s="89"/>
      <c r="NBB38" s="89"/>
      <c r="NBE38" s="89"/>
      <c r="NBH38" s="89"/>
      <c r="NBK38" s="89"/>
      <c r="NBN38" s="89"/>
      <c r="NBZ38" s="89"/>
      <c r="NCC38" s="89"/>
      <c r="NCF38" s="89"/>
      <c r="NCI38" s="89"/>
      <c r="NCO38" s="89"/>
      <c r="NCR38" s="89"/>
      <c r="NCX38" s="89"/>
      <c r="NDA38" s="89"/>
      <c r="NDD38" s="89"/>
      <c r="NDG38" s="89"/>
      <c r="NDM38" s="89"/>
      <c r="NDP38" s="89"/>
      <c r="NDV38" s="89"/>
      <c r="NDX38" s="89"/>
      <c r="NDY38" s="89"/>
      <c r="NEA38" s="89"/>
      <c r="NED38" s="89"/>
      <c r="NEG38" s="89"/>
      <c r="NER38" s="89"/>
      <c r="NET38" s="89"/>
      <c r="NFF38" s="89"/>
      <c r="NFI38" s="89"/>
      <c r="NFQ38" s="89"/>
      <c r="NGK38" s="89"/>
      <c r="NGM38" s="89"/>
      <c r="NGN38" s="89"/>
      <c r="NGO38" s="89"/>
      <c r="NGP38" s="89"/>
      <c r="NGQ38" s="89"/>
      <c r="NGR38" s="89"/>
      <c r="NHJ38" s="89"/>
      <c r="NHK38" s="89"/>
      <c r="NHN38" s="89"/>
      <c r="NHQ38" s="89"/>
      <c r="NHS38" s="89"/>
      <c r="NHU38" s="89"/>
      <c r="NHX38" s="89"/>
      <c r="NIA38" s="89"/>
      <c r="NID38" s="89"/>
      <c r="NIJ38" s="89"/>
      <c r="NIM38" s="89"/>
      <c r="NIP38" s="89"/>
      <c r="NIU38" s="89"/>
      <c r="NJI38" s="89"/>
      <c r="NJJ38" s="89"/>
      <c r="NJK38" s="89"/>
      <c r="NJL38" s="89"/>
      <c r="NJM38" s="89"/>
      <c r="NJN38" s="89"/>
      <c r="NJO38" s="89"/>
      <c r="NJP38" s="89"/>
      <c r="NJQ38" s="89"/>
      <c r="NJR38" s="89"/>
      <c r="NJS38" s="89"/>
      <c r="NJT38" s="89"/>
      <c r="NJU38" s="89"/>
      <c r="NJV38" s="89"/>
      <c r="NJW38" s="89"/>
      <c r="NJX38" s="89"/>
      <c r="NJY38" s="89"/>
      <c r="NJZ38" s="89"/>
      <c r="NKA38" s="89"/>
      <c r="NKB38" s="89"/>
      <c r="NKC38" s="89"/>
      <c r="NKD38" s="89"/>
      <c r="NKE38" s="89"/>
      <c r="NKF38" s="89"/>
      <c r="NKG38" s="89"/>
      <c r="NKH38" s="89"/>
      <c r="NKI38" s="89"/>
      <c r="NKJ38" s="89"/>
      <c r="NKK38" s="89"/>
      <c r="NKL38" s="89"/>
      <c r="NKM38" s="89"/>
      <c r="NKN38" s="89"/>
      <c r="NKO38" s="89"/>
      <c r="NKP38" s="89"/>
      <c r="NKQ38" s="89"/>
      <c r="NKR38" s="89"/>
      <c r="NKS38" s="89"/>
      <c r="NKT38" s="89"/>
      <c r="NKU38" s="89"/>
      <c r="NKX38" s="89"/>
      <c r="NLA38" s="89"/>
      <c r="NLD38" s="89"/>
      <c r="NLG38" s="89"/>
      <c r="NLJ38" s="89"/>
      <c r="NLV38" s="89"/>
      <c r="NLY38" s="89"/>
      <c r="NMB38" s="89"/>
      <c r="NME38" s="89"/>
      <c r="NMK38" s="89"/>
      <c r="NMN38" s="89"/>
      <c r="NMT38" s="89"/>
      <c r="NMW38" s="89"/>
      <c r="NMZ38" s="89"/>
      <c r="NNC38" s="89"/>
      <c r="NNI38" s="89"/>
      <c r="NNL38" s="89"/>
      <c r="NNR38" s="89"/>
      <c r="NNT38" s="89"/>
      <c r="NNU38" s="89"/>
      <c r="NNW38" s="89"/>
      <c r="NNZ38" s="89"/>
      <c r="NOC38" s="89"/>
      <c r="NON38" s="89"/>
      <c r="NOP38" s="89"/>
      <c r="NPB38" s="89"/>
      <c r="NPE38" s="89"/>
      <c r="NPM38" s="89"/>
      <c r="NQG38" s="89"/>
      <c r="NQI38" s="89"/>
      <c r="NQJ38" s="89"/>
      <c r="NQK38" s="89"/>
      <c r="NQL38" s="89"/>
      <c r="NQM38" s="89"/>
      <c r="NQN38" s="89"/>
      <c r="NRF38" s="89"/>
      <c r="NRG38" s="89"/>
      <c r="NRJ38" s="89"/>
      <c r="NRM38" s="89"/>
      <c r="NRO38" s="89"/>
      <c r="NRQ38" s="89"/>
      <c r="NRT38" s="89"/>
      <c r="NRW38" s="89"/>
      <c r="NRZ38" s="89"/>
      <c r="NSF38" s="89"/>
      <c r="NSI38" s="89"/>
      <c r="NSL38" s="89"/>
      <c r="NSQ38" s="89"/>
      <c r="NTE38" s="89"/>
      <c r="NTF38" s="89"/>
      <c r="NTG38" s="89"/>
      <c r="NTH38" s="89"/>
      <c r="NTI38" s="89"/>
      <c r="NTJ38" s="89"/>
      <c r="NTK38" s="89"/>
      <c r="NTL38" s="89"/>
      <c r="NTM38" s="89"/>
      <c r="NTN38" s="89"/>
      <c r="NTO38" s="89"/>
      <c r="NTP38" s="89"/>
      <c r="NTQ38" s="89"/>
      <c r="NTR38" s="89"/>
      <c r="NTS38" s="89"/>
      <c r="NTT38" s="89"/>
      <c r="NTU38" s="89"/>
      <c r="NTV38" s="89"/>
      <c r="NTW38" s="89"/>
      <c r="NTX38" s="89"/>
      <c r="NTY38" s="89"/>
      <c r="NTZ38" s="89"/>
      <c r="NUA38" s="89"/>
      <c r="NUB38" s="89"/>
      <c r="NUC38" s="89"/>
      <c r="NUD38" s="89"/>
      <c r="NUE38" s="89"/>
      <c r="NUF38" s="89"/>
      <c r="NUG38" s="89"/>
      <c r="NUH38" s="89"/>
      <c r="NUI38" s="89"/>
      <c r="NUJ38" s="89"/>
      <c r="NUK38" s="89"/>
      <c r="NUL38" s="89"/>
      <c r="NUM38" s="89"/>
      <c r="NUN38" s="89"/>
      <c r="NUO38" s="89"/>
      <c r="NUP38" s="89"/>
      <c r="NUQ38" s="89"/>
      <c r="NUT38" s="89"/>
      <c r="NUW38" s="89"/>
      <c r="NUZ38" s="89"/>
      <c r="NVC38" s="89"/>
      <c r="NVF38" s="89"/>
      <c r="NVR38" s="89"/>
      <c r="NVU38" s="89"/>
      <c r="NVX38" s="89"/>
      <c r="NWA38" s="89"/>
      <c r="NWG38" s="89"/>
      <c r="NWJ38" s="89"/>
      <c r="NWP38" s="89"/>
      <c r="NWS38" s="89"/>
      <c r="NWV38" s="89"/>
      <c r="NWY38" s="89"/>
      <c r="NXE38" s="89"/>
      <c r="NXH38" s="89"/>
      <c r="NXN38" s="89"/>
      <c r="NXP38" s="89"/>
      <c r="NXQ38" s="89"/>
      <c r="NXS38" s="89"/>
      <c r="NXV38" s="89"/>
      <c r="NXY38" s="89"/>
      <c r="NYJ38" s="89"/>
      <c r="NYL38" s="89"/>
      <c r="NYX38" s="89"/>
      <c r="NZA38" s="89"/>
      <c r="NZI38" s="89"/>
      <c r="OAC38" s="89"/>
      <c r="OAE38" s="89"/>
      <c r="OAF38" s="89"/>
      <c r="OAG38" s="89"/>
      <c r="OAH38" s="89"/>
      <c r="OAI38" s="89"/>
      <c r="OAJ38" s="89"/>
      <c r="OBB38" s="89"/>
      <c r="OBC38" s="89"/>
      <c r="OBF38" s="89"/>
      <c r="OBI38" s="89"/>
      <c r="OBK38" s="89"/>
      <c r="OBM38" s="89"/>
      <c r="OBP38" s="89"/>
      <c r="OBS38" s="89"/>
      <c r="OBV38" s="89"/>
      <c r="OCB38" s="89"/>
      <c r="OCE38" s="89"/>
      <c r="OCH38" s="89"/>
      <c r="OCM38" s="89"/>
      <c r="ODA38" s="89"/>
      <c r="ODB38" s="89"/>
      <c r="ODC38" s="89"/>
      <c r="ODD38" s="89"/>
      <c r="ODE38" s="89"/>
      <c r="ODF38" s="89"/>
      <c r="ODG38" s="89"/>
      <c r="ODH38" s="89"/>
      <c r="ODI38" s="89"/>
      <c r="ODJ38" s="89"/>
      <c r="ODK38" s="89"/>
      <c r="ODL38" s="89"/>
      <c r="ODM38" s="89"/>
      <c r="ODN38" s="89"/>
      <c r="ODO38" s="89"/>
      <c r="ODP38" s="89"/>
      <c r="ODQ38" s="89"/>
      <c r="ODR38" s="89"/>
      <c r="ODS38" s="89"/>
      <c r="ODT38" s="89"/>
      <c r="ODU38" s="89"/>
      <c r="ODV38" s="89"/>
      <c r="ODW38" s="89"/>
      <c r="ODX38" s="89"/>
      <c r="ODY38" s="89"/>
      <c r="ODZ38" s="89"/>
      <c r="OEA38" s="89"/>
      <c r="OEB38" s="89"/>
      <c r="OEC38" s="89"/>
      <c r="OED38" s="89"/>
      <c r="OEE38" s="89"/>
      <c r="OEF38" s="89"/>
      <c r="OEG38" s="89"/>
      <c r="OEH38" s="89"/>
      <c r="OEI38" s="89"/>
      <c r="OEJ38" s="89"/>
      <c r="OEK38" s="89"/>
      <c r="OEL38" s="89"/>
      <c r="OEM38" s="89"/>
      <c r="OEP38" s="89"/>
      <c r="OES38" s="89"/>
      <c r="OEV38" s="89"/>
      <c r="OEY38" s="89"/>
      <c r="OFB38" s="89"/>
      <c r="OFN38" s="89"/>
      <c r="OFQ38" s="89"/>
      <c r="OFT38" s="89"/>
      <c r="OFW38" s="89"/>
      <c r="OGC38" s="89"/>
      <c r="OGF38" s="89"/>
      <c r="OGL38" s="89"/>
      <c r="OGO38" s="89"/>
      <c r="OGR38" s="89"/>
      <c r="OGU38" s="89"/>
      <c r="OHA38" s="89"/>
      <c r="OHD38" s="89"/>
      <c r="OHJ38" s="89"/>
      <c r="OHL38" s="89"/>
      <c r="OHM38" s="89"/>
      <c r="OHO38" s="89"/>
      <c r="OHR38" s="89"/>
      <c r="OHU38" s="89"/>
      <c r="OIF38" s="89"/>
      <c r="OIH38" s="89"/>
      <c r="OIT38" s="89"/>
      <c r="OIW38" s="89"/>
      <c r="OJE38" s="89"/>
      <c r="OJY38" s="89"/>
      <c r="OKA38" s="89"/>
      <c r="OKB38" s="89"/>
      <c r="OKC38" s="89"/>
      <c r="OKD38" s="89"/>
      <c r="OKE38" s="89"/>
      <c r="OKF38" s="89"/>
      <c r="OKX38" s="89"/>
      <c r="OKY38" s="89"/>
      <c r="OLB38" s="89"/>
      <c r="OLE38" s="89"/>
      <c r="OLG38" s="89"/>
      <c r="OLI38" s="89"/>
      <c r="OLL38" s="89"/>
      <c r="OLO38" s="89"/>
      <c r="OLR38" s="89"/>
      <c r="OLX38" s="89"/>
      <c r="OMA38" s="89"/>
      <c r="OMD38" s="89"/>
      <c r="OMI38" s="89"/>
      <c r="OMW38" s="89"/>
      <c r="OMX38" s="89"/>
      <c r="OMY38" s="89"/>
      <c r="OMZ38" s="89"/>
      <c r="ONA38" s="89"/>
      <c r="ONB38" s="89"/>
      <c r="ONC38" s="89"/>
      <c r="OND38" s="89"/>
      <c r="ONE38" s="89"/>
      <c r="ONF38" s="89"/>
      <c r="ONG38" s="89"/>
      <c r="ONH38" s="89"/>
      <c r="ONI38" s="89"/>
      <c r="ONJ38" s="89"/>
      <c r="ONK38" s="89"/>
      <c r="ONL38" s="89"/>
      <c r="ONM38" s="89"/>
      <c r="ONN38" s="89"/>
      <c r="ONO38" s="89"/>
      <c r="ONP38" s="89"/>
      <c r="ONQ38" s="89"/>
      <c r="ONR38" s="89"/>
      <c r="ONS38" s="89"/>
      <c r="ONT38" s="89"/>
      <c r="ONU38" s="89"/>
      <c r="ONV38" s="89"/>
      <c r="ONW38" s="89"/>
      <c r="ONX38" s="89"/>
      <c r="ONY38" s="89"/>
      <c r="ONZ38" s="89"/>
      <c r="OOA38" s="89"/>
      <c r="OOB38" s="89"/>
      <c r="OOC38" s="89"/>
      <c r="OOD38" s="89"/>
      <c r="OOE38" s="89"/>
      <c r="OOF38" s="89"/>
      <c r="OOG38" s="89"/>
      <c r="OOH38" s="89"/>
      <c r="OOI38" s="89"/>
      <c r="OOL38" s="89"/>
      <c r="OOO38" s="89"/>
      <c r="OOR38" s="89"/>
      <c r="OOU38" s="89"/>
      <c r="OOX38" s="89"/>
      <c r="OPJ38" s="89"/>
      <c r="OPM38" s="89"/>
      <c r="OPP38" s="89"/>
      <c r="OPS38" s="89"/>
      <c r="OPY38" s="89"/>
      <c r="OQB38" s="89"/>
      <c r="OQH38" s="89"/>
      <c r="OQK38" s="89"/>
      <c r="OQN38" s="89"/>
      <c r="OQQ38" s="89"/>
      <c r="OQW38" s="89"/>
      <c r="OQZ38" s="89"/>
      <c r="ORF38" s="89"/>
      <c r="ORH38" s="89"/>
      <c r="ORI38" s="89"/>
      <c r="ORK38" s="89"/>
      <c r="ORN38" s="89"/>
      <c r="ORQ38" s="89"/>
      <c r="OSB38" s="89"/>
      <c r="OSD38" s="89"/>
      <c r="OSP38" s="89"/>
      <c r="OSS38" s="89"/>
      <c r="OTA38" s="89"/>
      <c r="OTU38" s="89"/>
      <c r="OTW38" s="89"/>
      <c r="OTX38" s="89"/>
      <c r="OTY38" s="89"/>
      <c r="OTZ38" s="89"/>
      <c r="OUA38" s="89"/>
      <c r="OUB38" s="89"/>
      <c r="OUT38" s="89"/>
      <c r="OUU38" s="89"/>
      <c r="OUX38" s="89"/>
      <c r="OVA38" s="89"/>
      <c r="OVC38" s="89"/>
      <c r="OVE38" s="89"/>
      <c r="OVH38" s="89"/>
      <c r="OVK38" s="89"/>
      <c r="OVN38" s="89"/>
      <c r="OVT38" s="89"/>
      <c r="OVW38" s="89"/>
      <c r="OVZ38" s="89"/>
      <c r="OWE38" s="89"/>
      <c r="OWS38" s="89"/>
      <c r="OWT38" s="89"/>
      <c r="OWU38" s="89"/>
      <c r="OWV38" s="89"/>
      <c r="OWW38" s="89"/>
      <c r="OWX38" s="89"/>
      <c r="OWY38" s="89"/>
      <c r="OWZ38" s="89"/>
      <c r="OXA38" s="89"/>
      <c r="OXB38" s="89"/>
      <c r="OXC38" s="89"/>
      <c r="OXD38" s="89"/>
      <c r="OXE38" s="89"/>
      <c r="OXF38" s="89"/>
      <c r="OXG38" s="89"/>
      <c r="OXH38" s="89"/>
      <c r="OXI38" s="89"/>
      <c r="OXJ38" s="89"/>
      <c r="OXK38" s="89"/>
      <c r="OXL38" s="89"/>
      <c r="OXM38" s="89"/>
      <c r="OXN38" s="89"/>
      <c r="OXO38" s="89"/>
      <c r="OXP38" s="89"/>
      <c r="OXQ38" s="89"/>
      <c r="OXR38" s="89"/>
      <c r="OXS38" s="89"/>
      <c r="OXT38" s="89"/>
      <c r="OXU38" s="89"/>
      <c r="OXV38" s="89"/>
      <c r="OXW38" s="89"/>
      <c r="OXX38" s="89"/>
      <c r="OXY38" s="89"/>
      <c r="OXZ38" s="89"/>
      <c r="OYA38" s="89"/>
      <c r="OYB38" s="89"/>
      <c r="OYC38" s="89"/>
      <c r="OYD38" s="89"/>
      <c r="OYE38" s="89"/>
      <c r="OYH38" s="89"/>
      <c r="OYK38" s="89"/>
      <c r="OYN38" s="89"/>
      <c r="OYQ38" s="89"/>
      <c r="OYT38" s="89"/>
      <c r="OZF38" s="89"/>
      <c r="OZI38" s="89"/>
      <c r="OZL38" s="89"/>
      <c r="OZO38" s="89"/>
      <c r="OZU38" s="89"/>
      <c r="OZX38" s="89"/>
      <c r="PAD38" s="89"/>
      <c r="PAG38" s="89"/>
      <c r="PAJ38" s="89"/>
      <c r="PAM38" s="89"/>
      <c r="PAS38" s="89"/>
      <c r="PAV38" s="89"/>
      <c r="PBB38" s="89"/>
      <c r="PBD38" s="89"/>
      <c r="PBE38" s="89"/>
      <c r="PBG38" s="89"/>
      <c r="PBJ38" s="89"/>
      <c r="PBM38" s="89"/>
      <c r="PBX38" s="89"/>
      <c r="PBZ38" s="89"/>
      <c r="PCL38" s="89"/>
      <c r="PCO38" s="89"/>
      <c r="PCW38" s="89"/>
      <c r="PDQ38" s="89"/>
      <c r="PDS38" s="89"/>
      <c r="PDT38" s="89"/>
      <c r="PDU38" s="89"/>
      <c r="PDV38" s="89"/>
      <c r="PDW38" s="89"/>
      <c r="PDX38" s="89"/>
      <c r="PEP38" s="89"/>
      <c r="PEQ38" s="89"/>
      <c r="PET38" s="89"/>
      <c r="PEW38" s="89"/>
      <c r="PEY38" s="89"/>
      <c r="PFA38" s="89"/>
      <c r="PFD38" s="89"/>
      <c r="PFG38" s="89"/>
      <c r="PFJ38" s="89"/>
      <c r="PFP38" s="89"/>
      <c r="PFS38" s="89"/>
      <c r="PFV38" s="89"/>
      <c r="PGA38" s="89"/>
      <c r="PGO38" s="89"/>
      <c r="PGP38" s="89"/>
      <c r="PGQ38" s="89"/>
      <c r="PGR38" s="89"/>
      <c r="PGS38" s="89"/>
      <c r="PGT38" s="89"/>
      <c r="PGU38" s="89"/>
      <c r="PGV38" s="89"/>
      <c r="PGW38" s="89"/>
      <c r="PGX38" s="89"/>
      <c r="PGY38" s="89"/>
      <c r="PGZ38" s="89"/>
      <c r="PHA38" s="89"/>
      <c r="PHB38" s="89"/>
      <c r="PHC38" s="89"/>
      <c r="PHD38" s="89"/>
      <c r="PHE38" s="89"/>
      <c r="PHF38" s="89"/>
      <c r="PHG38" s="89"/>
      <c r="PHH38" s="89"/>
      <c r="PHI38" s="89"/>
      <c r="PHJ38" s="89"/>
      <c r="PHK38" s="89"/>
      <c r="PHL38" s="89"/>
      <c r="PHM38" s="89"/>
      <c r="PHN38" s="89"/>
      <c r="PHO38" s="89"/>
      <c r="PHP38" s="89"/>
      <c r="PHQ38" s="89"/>
      <c r="PHR38" s="89"/>
      <c r="PHS38" s="89"/>
      <c r="PHT38" s="89"/>
      <c r="PHU38" s="89"/>
      <c r="PHV38" s="89"/>
      <c r="PHW38" s="89"/>
      <c r="PHX38" s="89"/>
      <c r="PHY38" s="89"/>
      <c r="PHZ38" s="89"/>
      <c r="PIA38" s="89"/>
      <c r="PID38" s="89"/>
      <c r="PIG38" s="89"/>
      <c r="PIJ38" s="89"/>
      <c r="PIM38" s="89"/>
      <c r="PIP38" s="89"/>
      <c r="PJB38" s="89"/>
      <c r="PJE38" s="89"/>
      <c r="PJH38" s="89"/>
      <c r="PJK38" s="89"/>
      <c r="PJQ38" s="89"/>
      <c r="PJT38" s="89"/>
      <c r="PJZ38" s="89"/>
      <c r="PKC38" s="89"/>
      <c r="PKF38" s="89"/>
      <c r="PKI38" s="89"/>
      <c r="PKO38" s="89"/>
      <c r="PKR38" s="89"/>
      <c r="PKX38" s="89"/>
      <c r="PKZ38" s="89"/>
      <c r="PLA38" s="89"/>
      <c r="PLC38" s="89"/>
      <c r="PLF38" s="89"/>
      <c r="PLI38" s="89"/>
      <c r="PLT38" s="89"/>
      <c r="PLV38" s="89"/>
      <c r="PMH38" s="89"/>
      <c r="PMK38" s="89"/>
      <c r="PMS38" s="89"/>
      <c r="PNM38" s="89"/>
      <c r="PNO38" s="89"/>
      <c r="PNP38" s="89"/>
      <c r="PNQ38" s="89"/>
      <c r="PNR38" s="89"/>
      <c r="PNS38" s="89"/>
      <c r="PNT38" s="89"/>
      <c r="POL38" s="89"/>
      <c r="POM38" s="89"/>
      <c r="POP38" s="89"/>
      <c r="POS38" s="89"/>
      <c r="POU38" s="89"/>
      <c r="POW38" s="89"/>
      <c r="POZ38" s="89"/>
      <c r="PPC38" s="89"/>
      <c r="PPF38" s="89"/>
      <c r="PPL38" s="89"/>
      <c r="PPO38" s="89"/>
      <c r="PPR38" s="89"/>
      <c r="PPW38" s="89"/>
      <c r="PQK38" s="89"/>
      <c r="PQL38" s="89"/>
      <c r="PQM38" s="89"/>
      <c r="PQN38" s="89"/>
      <c r="PQO38" s="89"/>
      <c r="PQP38" s="89"/>
      <c r="PQQ38" s="89"/>
      <c r="PQR38" s="89"/>
      <c r="PQS38" s="89"/>
      <c r="PQT38" s="89"/>
      <c r="PQU38" s="89"/>
      <c r="PQV38" s="89"/>
      <c r="PQW38" s="89"/>
      <c r="PQX38" s="89"/>
      <c r="PQY38" s="89"/>
      <c r="PQZ38" s="89"/>
      <c r="PRA38" s="89"/>
      <c r="PRB38" s="89"/>
      <c r="PRC38" s="89"/>
      <c r="PRD38" s="89"/>
      <c r="PRE38" s="89"/>
      <c r="PRF38" s="89"/>
      <c r="PRG38" s="89"/>
      <c r="PRH38" s="89"/>
      <c r="PRI38" s="89"/>
      <c r="PRJ38" s="89"/>
      <c r="PRK38" s="89"/>
      <c r="PRL38" s="89"/>
      <c r="PRM38" s="89"/>
      <c r="PRN38" s="89"/>
      <c r="PRO38" s="89"/>
      <c r="PRP38" s="89"/>
      <c r="PRQ38" s="89"/>
      <c r="PRR38" s="89"/>
      <c r="PRS38" s="89"/>
      <c r="PRT38" s="89"/>
      <c r="PRU38" s="89"/>
      <c r="PRV38" s="89"/>
      <c r="PRW38" s="89"/>
      <c r="PRZ38" s="89"/>
      <c r="PSC38" s="89"/>
      <c r="PSF38" s="89"/>
      <c r="PSI38" s="89"/>
      <c r="PSL38" s="89"/>
      <c r="PSX38" s="89"/>
      <c r="PTA38" s="89"/>
      <c r="PTD38" s="89"/>
      <c r="PTG38" s="89"/>
      <c r="PTM38" s="89"/>
      <c r="PTP38" s="89"/>
      <c r="PTV38" s="89"/>
      <c r="PTY38" s="89"/>
      <c r="PUB38" s="89"/>
      <c r="PUE38" s="89"/>
      <c r="PUK38" s="89"/>
      <c r="PUN38" s="89"/>
      <c r="PUT38" s="89"/>
      <c r="PUV38" s="89"/>
      <c r="PUW38" s="89"/>
      <c r="PUY38" s="89"/>
      <c r="PVB38" s="89"/>
      <c r="PVE38" s="89"/>
      <c r="PVP38" s="89"/>
      <c r="PVR38" s="89"/>
      <c r="PWD38" s="89"/>
      <c r="PWG38" s="89"/>
      <c r="PWO38" s="89"/>
      <c r="PXI38" s="89"/>
      <c r="PXK38" s="89"/>
      <c r="PXL38" s="89"/>
      <c r="PXM38" s="89"/>
      <c r="PXN38" s="89"/>
      <c r="PXO38" s="89"/>
      <c r="PXP38" s="89"/>
      <c r="PYH38" s="89"/>
      <c r="PYI38" s="89"/>
      <c r="PYL38" s="89"/>
      <c r="PYO38" s="89"/>
      <c r="PYQ38" s="89"/>
      <c r="PYS38" s="89"/>
      <c r="PYV38" s="89"/>
      <c r="PYY38" s="89"/>
      <c r="PZB38" s="89"/>
      <c r="PZH38" s="89"/>
      <c r="PZK38" s="89"/>
      <c r="PZN38" s="89"/>
      <c r="PZS38" s="89"/>
      <c r="QAG38" s="89"/>
      <c r="QAH38" s="89"/>
      <c r="QAI38" s="89"/>
      <c r="QAJ38" s="89"/>
      <c r="QAK38" s="89"/>
      <c r="QAL38" s="89"/>
      <c r="QAM38" s="89"/>
      <c r="QAN38" s="89"/>
      <c r="QAO38" s="89"/>
      <c r="QAP38" s="89"/>
      <c r="QAQ38" s="89"/>
      <c r="QAR38" s="89"/>
      <c r="QAS38" s="89"/>
      <c r="QAT38" s="89"/>
      <c r="QAU38" s="89"/>
      <c r="QAV38" s="89"/>
      <c r="QAW38" s="89"/>
      <c r="QAX38" s="89"/>
      <c r="QAY38" s="89"/>
      <c r="QAZ38" s="89"/>
      <c r="QBA38" s="89"/>
      <c r="QBB38" s="89"/>
      <c r="QBC38" s="89"/>
      <c r="QBD38" s="89"/>
      <c r="QBE38" s="89"/>
      <c r="QBF38" s="89"/>
      <c r="QBG38" s="89"/>
      <c r="QBH38" s="89"/>
      <c r="QBI38" s="89"/>
      <c r="QBJ38" s="89"/>
      <c r="QBK38" s="89"/>
      <c r="QBL38" s="89"/>
      <c r="QBM38" s="89"/>
      <c r="QBN38" s="89"/>
      <c r="QBO38" s="89"/>
      <c r="QBP38" s="89"/>
      <c r="QBQ38" s="89"/>
      <c r="QBR38" s="89"/>
      <c r="QBS38" s="89"/>
      <c r="QBV38" s="89"/>
      <c r="QBY38" s="89"/>
      <c r="QCB38" s="89"/>
      <c r="QCE38" s="89"/>
      <c r="QCH38" s="89"/>
      <c r="QCT38" s="89"/>
      <c r="QCW38" s="89"/>
      <c r="QCZ38" s="89"/>
      <c r="QDC38" s="89"/>
      <c r="QDI38" s="89"/>
      <c r="QDL38" s="89"/>
      <c r="QDR38" s="89"/>
      <c r="QDU38" s="89"/>
      <c r="QDX38" s="89"/>
      <c r="QEA38" s="89"/>
      <c r="QEG38" s="89"/>
      <c r="QEJ38" s="89"/>
      <c r="QEP38" s="89"/>
      <c r="QER38" s="89"/>
      <c r="QES38" s="89"/>
      <c r="QEU38" s="89"/>
      <c r="QEX38" s="89"/>
      <c r="QFA38" s="89"/>
      <c r="QFL38" s="89"/>
      <c r="QFN38" s="89"/>
      <c r="QFZ38" s="89"/>
      <c r="QGC38" s="89"/>
      <c r="QGK38" s="89"/>
      <c r="QHE38" s="89"/>
      <c r="QHG38" s="89"/>
      <c r="QHH38" s="89"/>
      <c r="QHI38" s="89"/>
      <c r="QHJ38" s="89"/>
      <c r="QHK38" s="89"/>
      <c r="QHL38" s="89"/>
      <c r="QID38" s="89"/>
      <c r="QIE38" s="89"/>
      <c r="QIH38" s="89"/>
      <c r="QIK38" s="89"/>
      <c r="QIM38" s="89"/>
      <c r="QIO38" s="89"/>
      <c r="QIR38" s="89"/>
      <c r="QIU38" s="89"/>
      <c r="QIX38" s="89"/>
      <c r="QJD38" s="89"/>
      <c r="QJG38" s="89"/>
      <c r="QJJ38" s="89"/>
      <c r="QJO38" s="89"/>
      <c r="QKC38" s="89"/>
      <c r="QKD38" s="89"/>
      <c r="QKE38" s="89"/>
      <c r="QKF38" s="89"/>
      <c r="QKG38" s="89"/>
      <c r="QKH38" s="89"/>
      <c r="QKI38" s="89"/>
      <c r="QKJ38" s="89"/>
      <c r="QKK38" s="89"/>
      <c r="QKL38" s="89"/>
      <c r="QKM38" s="89"/>
      <c r="QKN38" s="89"/>
      <c r="QKO38" s="89"/>
      <c r="QKP38" s="89"/>
      <c r="QKQ38" s="89"/>
      <c r="QKR38" s="89"/>
      <c r="QKS38" s="89"/>
      <c r="QKT38" s="89"/>
      <c r="QKU38" s="89"/>
      <c r="QKV38" s="89"/>
      <c r="QKW38" s="89"/>
      <c r="QKX38" s="89"/>
      <c r="QKY38" s="89"/>
      <c r="QKZ38" s="89"/>
      <c r="QLA38" s="89"/>
      <c r="QLB38" s="89"/>
      <c r="QLC38" s="89"/>
      <c r="QLD38" s="89"/>
      <c r="QLE38" s="89"/>
      <c r="QLF38" s="89"/>
      <c r="QLG38" s="89"/>
      <c r="QLH38" s="89"/>
      <c r="QLI38" s="89"/>
      <c r="QLJ38" s="89"/>
      <c r="QLK38" s="89"/>
      <c r="QLL38" s="89"/>
      <c r="QLM38" s="89"/>
      <c r="QLN38" s="89"/>
      <c r="QLO38" s="89"/>
      <c r="QLR38" s="89"/>
      <c r="QLU38" s="89"/>
      <c r="QLX38" s="89"/>
      <c r="QMA38" s="89"/>
      <c r="QMD38" s="89"/>
      <c r="QMP38" s="89"/>
      <c r="QMS38" s="89"/>
      <c r="QMV38" s="89"/>
      <c r="QMY38" s="89"/>
      <c r="QNE38" s="89"/>
      <c r="QNH38" s="89"/>
      <c r="QNN38" s="89"/>
      <c r="QNQ38" s="89"/>
      <c r="QNT38" s="89"/>
      <c r="QNW38" s="89"/>
      <c r="QOC38" s="89"/>
      <c r="QOF38" s="89"/>
      <c r="QOL38" s="89"/>
      <c r="QON38" s="89"/>
      <c r="QOO38" s="89"/>
      <c r="QOQ38" s="89"/>
      <c r="QOT38" s="89"/>
      <c r="QOW38" s="89"/>
      <c r="QPH38" s="89"/>
      <c r="QPJ38" s="89"/>
      <c r="QPV38" s="89"/>
      <c r="QPY38" s="89"/>
      <c r="QQG38" s="89"/>
      <c r="QRA38" s="89"/>
      <c r="QRC38" s="89"/>
      <c r="QRD38" s="89"/>
      <c r="QRE38" s="89"/>
      <c r="QRF38" s="89"/>
      <c r="QRG38" s="89"/>
      <c r="QRH38" s="89"/>
      <c r="QRZ38" s="89"/>
      <c r="QSA38" s="89"/>
      <c r="QSD38" s="89"/>
      <c r="QSG38" s="89"/>
      <c r="QSI38" s="89"/>
      <c r="QSK38" s="89"/>
      <c r="QSN38" s="89"/>
      <c r="QSQ38" s="89"/>
      <c r="QST38" s="89"/>
      <c r="QSZ38" s="89"/>
      <c r="QTC38" s="89"/>
      <c r="QTF38" s="89"/>
      <c r="QTK38" s="89"/>
      <c r="QTY38" s="89"/>
      <c r="QTZ38" s="89"/>
      <c r="QUA38" s="89"/>
      <c r="QUB38" s="89"/>
      <c r="QUC38" s="89"/>
      <c r="QUD38" s="89"/>
      <c r="QUE38" s="89"/>
      <c r="QUF38" s="89"/>
      <c r="QUG38" s="89"/>
      <c r="QUH38" s="89"/>
      <c r="QUI38" s="89"/>
      <c r="QUJ38" s="89"/>
      <c r="QUK38" s="89"/>
      <c r="QUL38" s="89"/>
      <c r="QUM38" s="89"/>
      <c r="QUN38" s="89"/>
      <c r="QUO38" s="89"/>
      <c r="QUP38" s="89"/>
      <c r="QUQ38" s="89"/>
      <c r="QUR38" s="89"/>
      <c r="QUS38" s="89"/>
      <c r="QUT38" s="89"/>
      <c r="QUU38" s="89"/>
      <c r="QUV38" s="89"/>
      <c r="QUW38" s="89"/>
      <c r="QUX38" s="89"/>
      <c r="QUY38" s="89"/>
      <c r="QUZ38" s="89"/>
      <c r="QVA38" s="89"/>
      <c r="QVB38" s="89"/>
      <c r="QVC38" s="89"/>
      <c r="QVD38" s="89"/>
      <c r="QVE38" s="89"/>
      <c r="QVF38" s="89"/>
      <c r="QVG38" s="89"/>
      <c r="QVH38" s="89"/>
      <c r="QVI38" s="89"/>
      <c r="QVJ38" s="89"/>
      <c r="QVK38" s="89"/>
      <c r="QVN38" s="89"/>
      <c r="QVQ38" s="89"/>
      <c r="QVT38" s="89"/>
      <c r="QVW38" s="89"/>
      <c r="QVZ38" s="89"/>
      <c r="QWL38" s="89"/>
      <c r="QWO38" s="89"/>
      <c r="QWR38" s="89"/>
      <c r="QWU38" s="89"/>
      <c r="QXA38" s="89"/>
      <c r="QXD38" s="89"/>
      <c r="QXJ38" s="89"/>
      <c r="QXM38" s="89"/>
      <c r="QXP38" s="89"/>
      <c r="QXS38" s="89"/>
      <c r="QXY38" s="89"/>
      <c r="QYB38" s="89"/>
      <c r="QYH38" s="89"/>
      <c r="QYJ38" s="89"/>
      <c r="QYK38" s="89"/>
      <c r="QYM38" s="89"/>
      <c r="QYP38" s="89"/>
      <c r="QYS38" s="89"/>
      <c r="QZD38" s="89"/>
      <c r="QZF38" s="89"/>
      <c r="QZR38" s="89"/>
      <c r="QZU38" s="89"/>
      <c r="RAC38" s="89"/>
      <c r="RAW38" s="89"/>
      <c r="RAY38" s="89"/>
      <c r="RAZ38" s="89"/>
      <c r="RBA38" s="89"/>
      <c r="RBB38" s="89"/>
      <c r="RBC38" s="89"/>
      <c r="RBD38" s="89"/>
      <c r="RBV38" s="89"/>
      <c r="RBW38" s="89"/>
      <c r="RBZ38" s="89"/>
      <c r="RCC38" s="89"/>
      <c r="RCE38" s="89"/>
      <c r="RCG38" s="89"/>
      <c r="RCJ38" s="89"/>
      <c r="RCM38" s="89"/>
      <c r="RCP38" s="89"/>
      <c r="RCV38" s="89"/>
      <c r="RCY38" s="89"/>
      <c r="RDB38" s="89"/>
      <c r="RDG38" s="89"/>
      <c r="RDU38" s="89"/>
      <c r="RDV38" s="89"/>
      <c r="RDW38" s="89"/>
      <c r="RDX38" s="89"/>
      <c r="RDY38" s="89"/>
      <c r="RDZ38" s="89"/>
      <c r="REA38" s="89"/>
      <c r="REB38" s="89"/>
      <c r="REC38" s="89"/>
      <c r="RED38" s="89"/>
      <c r="REE38" s="89"/>
      <c r="REF38" s="89"/>
      <c r="REG38" s="89"/>
      <c r="REH38" s="89"/>
      <c r="REI38" s="89"/>
      <c r="REJ38" s="89"/>
      <c r="REK38" s="89"/>
      <c r="REL38" s="89"/>
      <c r="REM38" s="89"/>
      <c r="REN38" s="89"/>
      <c r="REO38" s="89"/>
      <c r="REP38" s="89"/>
      <c r="REQ38" s="89"/>
      <c r="RER38" s="89"/>
      <c r="RES38" s="89"/>
      <c r="RET38" s="89"/>
      <c r="REU38" s="89"/>
      <c r="REV38" s="89"/>
      <c r="REW38" s="89"/>
      <c r="REX38" s="89"/>
      <c r="REY38" s="89"/>
      <c r="REZ38" s="89"/>
      <c r="RFA38" s="89"/>
      <c r="RFB38" s="89"/>
      <c r="RFC38" s="89"/>
      <c r="RFD38" s="89"/>
      <c r="RFE38" s="89"/>
      <c r="RFF38" s="89"/>
      <c r="RFG38" s="89"/>
      <c r="RFJ38" s="89"/>
      <c r="RFM38" s="89"/>
      <c r="RFP38" s="89"/>
      <c r="RFS38" s="89"/>
      <c r="RFV38" s="89"/>
      <c r="RGH38" s="89"/>
      <c r="RGK38" s="89"/>
      <c r="RGN38" s="89"/>
      <c r="RGQ38" s="89"/>
      <c r="RGW38" s="89"/>
      <c r="RGZ38" s="89"/>
      <c r="RHF38" s="89"/>
      <c r="RHI38" s="89"/>
      <c r="RHL38" s="89"/>
      <c r="RHO38" s="89"/>
      <c r="RHU38" s="89"/>
      <c r="RHX38" s="89"/>
      <c r="RID38" s="89"/>
      <c r="RIF38" s="89"/>
      <c r="RIG38" s="89"/>
      <c r="RII38" s="89"/>
      <c r="RIL38" s="89"/>
      <c r="RIO38" s="89"/>
      <c r="RIZ38" s="89"/>
      <c r="RJB38" s="89"/>
      <c r="RJN38" s="89"/>
      <c r="RJQ38" s="89"/>
      <c r="RJY38" s="89"/>
      <c r="RKS38" s="89"/>
      <c r="RKU38" s="89"/>
      <c r="RKV38" s="89"/>
      <c r="RKW38" s="89"/>
      <c r="RKX38" s="89"/>
      <c r="RKY38" s="89"/>
      <c r="RKZ38" s="89"/>
      <c r="RLR38" s="89"/>
      <c r="RLS38" s="89"/>
      <c r="RLV38" s="89"/>
      <c r="RLY38" s="89"/>
      <c r="RMA38" s="89"/>
      <c r="RMC38" s="89"/>
      <c r="RMF38" s="89"/>
      <c r="RMI38" s="89"/>
      <c r="RML38" s="89"/>
      <c r="RMR38" s="89"/>
      <c r="RMU38" s="89"/>
      <c r="RMX38" s="89"/>
      <c r="RNC38" s="89"/>
      <c r="RNQ38" s="89"/>
      <c r="RNR38" s="89"/>
      <c r="RNS38" s="89"/>
      <c r="RNT38" s="89"/>
      <c r="RNU38" s="89"/>
      <c r="RNV38" s="89"/>
      <c r="RNW38" s="89"/>
      <c r="RNX38" s="89"/>
      <c r="RNY38" s="89"/>
      <c r="RNZ38" s="89"/>
      <c r="ROA38" s="89"/>
      <c r="ROB38" s="89"/>
      <c r="ROC38" s="89"/>
      <c r="ROD38" s="89"/>
      <c r="ROE38" s="89"/>
      <c r="ROF38" s="89"/>
      <c r="ROG38" s="89"/>
      <c r="ROH38" s="89"/>
      <c r="ROI38" s="89"/>
      <c r="ROJ38" s="89"/>
      <c r="ROK38" s="89"/>
      <c r="ROL38" s="89"/>
      <c r="ROM38" s="89"/>
      <c r="RON38" s="89"/>
      <c r="ROO38" s="89"/>
      <c r="ROP38" s="89"/>
      <c r="ROQ38" s="89"/>
      <c r="ROR38" s="89"/>
      <c r="ROS38" s="89"/>
      <c r="ROT38" s="89"/>
      <c r="ROU38" s="89"/>
      <c r="ROV38" s="89"/>
      <c r="ROW38" s="89"/>
      <c r="ROX38" s="89"/>
      <c r="ROY38" s="89"/>
      <c r="ROZ38" s="89"/>
      <c r="RPA38" s="89"/>
      <c r="RPB38" s="89"/>
      <c r="RPC38" s="89"/>
      <c r="RPF38" s="89"/>
      <c r="RPI38" s="89"/>
      <c r="RPL38" s="89"/>
      <c r="RPO38" s="89"/>
      <c r="RPR38" s="89"/>
      <c r="RQD38" s="89"/>
      <c r="RQG38" s="89"/>
      <c r="RQJ38" s="89"/>
      <c r="RQM38" s="89"/>
      <c r="RQS38" s="89"/>
      <c r="RQV38" s="89"/>
      <c r="RRB38" s="89"/>
      <c r="RRE38" s="89"/>
      <c r="RRH38" s="89"/>
      <c r="RRK38" s="89"/>
      <c r="RRQ38" s="89"/>
      <c r="RRT38" s="89"/>
      <c r="RRZ38" s="89"/>
      <c r="RSB38" s="89"/>
      <c r="RSC38" s="89"/>
      <c r="RSE38" s="89"/>
      <c r="RSH38" s="89"/>
      <c r="RSK38" s="89"/>
      <c r="RSV38" s="89"/>
      <c r="RSX38" s="89"/>
      <c r="RTJ38" s="89"/>
      <c r="RTM38" s="89"/>
      <c r="RTU38" s="89"/>
      <c r="RUO38" s="89"/>
      <c r="RUQ38" s="89"/>
      <c r="RUR38" s="89"/>
      <c r="RUS38" s="89"/>
      <c r="RUT38" s="89"/>
      <c r="RUU38" s="89"/>
      <c r="RUV38" s="89"/>
      <c r="RVN38" s="89"/>
      <c r="RVO38" s="89"/>
      <c r="RVR38" s="89"/>
      <c r="RVU38" s="89"/>
      <c r="RVW38" s="89"/>
      <c r="RVY38" s="89"/>
      <c r="RWB38" s="89"/>
      <c r="RWE38" s="89"/>
      <c r="RWH38" s="89"/>
      <c r="RWN38" s="89"/>
      <c r="RWQ38" s="89"/>
      <c r="RWT38" s="89"/>
      <c r="RWY38" s="89"/>
      <c r="RXM38" s="89"/>
      <c r="RXN38" s="89"/>
      <c r="RXO38" s="89"/>
      <c r="RXP38" s="89"/>
      <c r="RXQ38" s="89"/>
      <c r="RXR38" s="89"/>
      <c r="RXS38" s="89"/>
      <c r="RXT38" s="89"/>
      <c r="RXU38" s="89"/>
      <c r="RXV38" s="89"/>
      <c r="RXW38" s="89"/>
      <c r="RXX38" s="89"/>
      <c r="RXY38" s="89"/>
      <c r="RXZ38" s="89"/>
      <c r="RYA38" s="89"/>
      <c r="RYB38" s="89"/>
      <c r="RYC38" s="89"/>
      <c r="RYD38" s="89"/>
      <c r="RYE38" s="89"/>
      <c r="RYF38" s="89"/>
      <c r="RYG38" s="89"/>
      <c r="RYH38" s="89"/>
      <c r="RYI38" s="89"/>
      <c r="RYJ38" s="89"/>
      <c r="RYK38" s="89"/>
      <c r="RYL38" s="89"/>
      <c r="RYM38" s="89"/>
      <c r="RYN38" s="89"/>
      <c r="RYO38" s="89"/>
      <c r="RYP38" s="89"/>
      <c r="RYQ38" s="89"/>
      <c r="RYR38" s="89"/>
      <c r="RYS38" s="89"/>
      <c r="RYT38" s="89"/>
      <c r="RYU38" s="89"/>
      <c r="RYV38" s="89"/>
      <c r="RYW38" s="89"/>
      <c r="RYX38" s="89"/>
      <c r="RYY38" s="89"/>
      <c r="RZB38" s="89"/>
      <c r="RZE38" s="89"/>
      <c r="RZH38" s="89"/>
      <c r="RZK38" s="89"/>
      <c r="RZN38" s="89"/>
      <c r="RZZ38" s="89"/>
      <c r="SAC38" s="89"/>
      <c r="SAF38" s="89"/>
      <c r="SAI38" s="89"/>
      <c r="SAO38" s="89"/>
      <c r="SAR38" s="89"/>
      <c r="SAX38" s="89"/>
      <c r="SBA38" s="89"/>
      <c r="SBD38" s="89"/>
      <c r="SBG38" s="89"/>
      <c r="SBM38" s="89"/>
      <c r="SBP38" s="89"/>
      <c r="SBV38" s="89"/>
      <c r="SBX38" s="89"/>
      <c r="SBY38" s="89"/>
      <c r="SCA38" s="89"/>
      <c r="SCD38" s="89"/>
      <c r="SCG38" s="89"/>
      <c r="SCR38" s="89"/>
      <c r="SCT38" s="89"/>
      <c r="SDF38" s="89"/>
      <c r="SDI38" s="89"/>
      <c r="SDQ38" s="89"/>
      <c r="SEK38" s="89"/>
      <c r="SEM38" s="89"/>
      <c r="SEN38" s="89"/>
      <c r="SEO38" s="89"/>
      <c r="SEP38" s="89"/>
      <c r="SEQ38" s="89"/>
      <c r="SER38" s="89"/>
      <c r="SFJ38" s="89"/>
      <c r="SFK38" s="89"/>
      <c r="SFN38" s="89"/>
      <c r="SFQ38" s="89"/>
      <c r="SFS38" s="89"/>
      <c r="SFU38" s="89"/>
      <c r="SFX38" s="89"/>
      <c r="SGA38" s="89"/>
      <c r="SGD38" s="89"/>
      <c r="SGJ38" s="89"/>
      <c r="SGM38" s="89"/>
      <c r="SGP38" s="89"/>
      <c r="SGU38" s="89"/>
      <c r="SHI38" s="89"/>
      <c r="SHJ38" s="89"/>
      <c r="SHK38" s="89"/>
      <c r="SHL38" s="89"/>
      <c r="SHM38" s="89"/>
      <c r="SHN38" s="89"/>
      <c r="SHO38" s="89"/>
      <c r="SHP38" s="89"/>
      <c r="SHQ38" s="89"/>
      <c r="SHR38" s="89"/>
      <c r="SHS38" s="89"/>
      <c r="SHT38" s="89"/>
      <c r="SHU38" s="89"/>
      <c r="SHV38" s="89"/>
      <c r="SHW38" s="89"/>
      <c r="SHX38" s="89"/>
      <c r="SHY38" s="89"/>
      <c r="SHZ38" s="89"/>
      <c r="SIA38" s="89"/>
      <c r="SIB38" s="89"/>
      <c r="SIC38" s="89"/>
      <c r="SID38" s="89"/>
      <c r="SIE38" s="89"/>
      <c r="SIF38" s="89"/>
      <c r="SIG38" s="89"/>
      <c r="SIH38" s="89"/>
      <c r="SII38" s="89"/>
      <c r="SIJ38" s="89"/>
      <c r="SIK38" s="89"/>
      <c r="SIL38" s="89"/>
      <c r="SIM38" s="89"/>
      <c r="SIN38" s="89"/>
      <c r="SIO38" s="89"/>
      <c r="SIP38" s="89"/>
      <c r="SIQ38" s="89"/>
      <c r="SIR38" s="89"/>
      <c r="SIS38" s="89"/>
      <c r="SIT38" s="89"/>
      <c r="SIU38" s="89"/>
      <c r="SIX38" s="89"/>
      <c r="SJA38" s="89"/>
      <c r="SJD38" s="89"/>
      <c r="SJG38" s="89"/>
      <c r="SJJ38" s="89"/>
      <c r="SJV38" s="89"/>
      <c r="SJY38" s="89"/>
      <c r="SKB38" s="89"/>
      <c r="SKE38" s="89"/>
      <c r="SKK38" s="89"/>
      <c r="SKN38" s="89"/>
      <c r="SKT38" s="89"/>
      <c r="SKW38" s="89"/>
      <c r="SKZ38" s="89"/>
      <c r="SLC38" s="89"/>
      <c r="SLI38" s="89"/>
      <c r="SLL38" s="89"/>
      <c r="SLR38" s="89"/>
      <c r="SLT38" s="89"/>
      <c r="SLU38" s="89"/>
      <c r="SLW38" s="89"/>
      <c r="SLZ38" s="89"/>
      <c r="SMC38" s="89"/>
      <c r="SMN38" s="89"/>
      <c r="SMP38" s="89"/>
      <c r="SNB38" s="89"/>
      <c r="SNE38" s="89"/>
      <c r="SNM38" s="89"/>
      <c r="SOG38" s="89"/>
      <c r="SOI38" s="89"/>
      <c r="SOJ38" s="89"/>
      <c r="SOK38" s="89"/>
      <c r="SOL38" s="89"/>
      <c r="SOM38" s="89"/>
      <c r="SON38" s="89"/>
      <c r="SPF38" s="89"/>
      <c r="SPG38" s="89"/>
      <c r="SPJ38" s="89"/>
      <c r="SPM38" s="89"/>
      <c r="SPO38" s="89"/>
      <c r="SPQ38" s="89"/>
      <c r="SPT38" s="89"/>
      <c r="SPW38" s="89"/>
      <c r="SPZ38" s="89"/>
      <c r="SQF38" s="89"/>
      <c r="SQI38" s="89"/>
      <c r="SQL38" s="89"/>
      <c r="SQQ38" s="89"/>
      <c r="SRE38" s="89"/>
      <c r="SRF38" s="89"/>
      <c r="SRG38" s="89"/>
      <c r="SRH38" s="89"/>
      <c r="SRI38" s="89"/>
      <c r="SRJ38" s="89"/>
      <c r="SRK38" s="89"/>
      <c r="SRL38" s="89"/>
      <c r="SRM38" s="89"/>
      <c r="SRN38" s="89"/>
      <c r="SRO38" s="89"/>
      <c r="SRP38" s="89"/>
      <c r="SRQ38" s="89"/>
      <c r="SRR38" s="89"/>
      <c r="SRS38" s="89"/>
      <c r="SRT38" s="89"/>
      <c r="SRU38" s="89"/>
      <c r="SRV38" s="89"/>
      <c r="SRW38" s="89"/>
      <c r="SRX38" s="89"/>
      <c r="SRY38" s="89"/>
      <c r="SRZ38" s="89"/>
      <c r="SSA38" s="89"/>
      <c r="SSB38" s="89"/>
      <c r="SSC38" s="89"/>
      <c r="SSD38" s="89"/>
      <c r="SSE38" s="89"/>
      <c r="SSF38" s="89"/>
      <c r="SSG38" s="89"/>
      <c r="SSH38" s="89"/>
      <c r="SSI38" s="89"/>
      <c r="SSJ38" s="89"/>
      <c r="SSK38" s="89"/>
      <c r="SSL38" s="89"/>
      <c r="SSM38" s="89"/>
      <c r="SSN38" s="89"/>
      <c r="SSO38" s="89"/>
      <c r="SSP38" s="89"/>
      <c r="SSQ38" s="89"/>
      <c r="SST38" s="89"/>
      <c r="SSW38" s="89"/>
      <c r="SSZ38" s="89"/>
      <c r="STC38" s="89"/>
      <c r="STF38" s="89"/>
      <c r="STR38" s="89"/>
      <c r="STU38" s="89"/>
      <c r="STX38" s="89"/>
      <c r="SUA38" s="89"/>
      <c r="SUG38" s="89"/>
      <c r="SUJ38" s="89"/>
      <c r="SUP38" s="89"/>
      <c r="SUS38" s="89"/>
      <c r="SUV38" s="89"/>
      <c r="SUY38" s="89"/>
      <c r="SVE38" s="89"/>
      <c r="SVH38" s="89"/>
      <c r="SVN38" s="89"/>
      <c r="SVP38" s="89"/>
      <c r="SVQ38" s="89"/>
      <c r="SVS38" s="89"/>
      <c r="SVV38" s="89"/>
      <c r="SVY38" s="89"/>
      <c r="SWJ38" s="89"/>
      <c r="SWL38" s="89"/>
      <c r="SWX38" s="89"/>
      <c r="SXA38" s="89"/>
      <c r="SXI38" s="89"/>
      <c r="SYC38" s="89"/>
      <c r="SYE38" s="89"/>
      <c r="SYF38" s="89"/>
      <c r="SYG38" s="89"/>
      <c r="SYH38" s="89"/>
      <c r="SYI38" s="89"/>
      <c r="SYJ38" s="89"/>
      <c r="SZB38" s="89"/>
      <c r="SZC38" s="89"/>
      <c r="SZF38" s="89"/>
      <c r="SZI38" s="89"/>
      <c r="SZK38" s="89"/>
      <c r="SZM38" s="89"/>
      <c r="SZP38" s="89"/>
      <c r="SZS38" s="89"/>
      <c r="SZV38" s="89"/>
      <c r="TAB38" s="89"/>
      <c r="TAE38" s="89"/>
      <c r="TAH38" s="89"/>
      <c r="TAM38" s="89"/>
      <c r="TBA38" s="89"/>
      <c r="TBB38" s="89"/>
      <c r="TBC38" s="89"/>
      <c r="TBD38" s="89"/>
      <c r="TBE38" s="89"/>
      <c r="TBF38" s="89"/>
      <c r="TBG38" s="89"/>
      <c r="TBH38" s="89"/>
      <c r="TBI38" s="89"/>
      <c r="TBJ38" s="89"/>
      <c r="TBK38" s="89"/>
      <c r="TBL38" s="89"/>
      <c r="TBM38" s="89"/>
      <c r="TBN38" s="89"/>
      <c r="TBO38" s="89"/>
      <c r="TBP38" s="89"/>
      <c r="TBQ38" s="89"/>
      <c r="TBR38" s="89"/>
      <c r="TBS38" s="89"/>
      <c r="TBT38" s="89"/>
      <c r="TBU38" s="89"/>
      <c r="TBV38" s="89"/>
      <c r="TBW38" s="89"/>
      <c r="TBX38" s="89"/>
      <c r="TBY38" s="89"/>
      <c r="TBZ38" s="89"/>
      <c r="TCA38" s="89"/>
      <c r="TCB38" s="89"/>
      <c r="TCC38" s="89"/>
      <c r="TCD38" s="89"/>
      <c r="TCE38" s="89"/>
      <c r="TCF38" s="89"/>
      <c r="TCG38" s="89"/>
      <c r="TCH38" s="89"/>
      <c r="TCI38" s="89"/>
      <c r="TCJ38" s="89"/>
      <c r="TCK38" s="89"/>
      <c r="TCL38" s="89"/>
      <c r="TCM38" s="89"/>
      <c r="TCP38" s="89"/>
      <c r="TCS38" s="89"/>
      <c r="TCV38" s="89"/>
      <c r="TCY38" s="89"/>
      <c r="TDB38" s="89"/>
      <c r="TDN38" s="89"/>
      <c r="TDQ38" s="89"/>
      <c r="TDT38" s="89"/>
      <c r="TDW38" s="89"/>
      <c r="TEC38" s="89"/>
      <c r="TEF38" s="89"/>
      <c r="TEL38" s="89"/>
      <c r="TEO38" s="89"/>
      <c r="TER38" s="89"/>
      <c r="TEU38" s="89"/>
      <c r="TFA38" s="89"/>
      <c r="TFD38" s="89"/>
      <c r="TFJ38" s="89"/>
      <c r="TFL38" s="89"/>
      <c r="TFM38" s="89"/>
      <c r="TFO38" s="89"/>
      <c r="TFR38" s="89"/>
      <c r="TFU38" s="89"/>
      <c r="TGF38" s="89"/>
      <c r="TGH38" s="89"/>
      <c r="TGT38" s="89"/>
      <c r="TGW38" s="89"/>
      <c r="THE38" s="89"/>
      <c r="THY38" s="89"/>
      <c r="TIA38" s="89"/>
      <c r="TIB38" s="89"/>
      <c r="TIC38" s="89"/>
      <c r="TID38" s="89"/>
      <c r="TIE38" s="89"/>
      <c r="TIF38" s="89"/>
      <c r="TIX38" s="89"/>
      <c r="TIY38" s="89"/>
      <c r="TJB38" s="89"/>
      <c r="TJE38" s="89"/>
      <c r="TJG38" s="89"/>
      <c r="TJI38" s="89"/>
      <c r="TJL38" s="89"/>
      <c r="TJO38" s="89"/>
      <c r="TJR38" s="89"/>
      <c r="TJX38" s="89"/>
      <c r="TKA38" s="89"/>
      <c r="TKD38" s="89"/>
      <c r="TKI38" s="89"/>
      <c r="TKW38" s="89"/>
      <c r="TKX38" s="89"/>
      <c r="TKY38" s="89"/>
      <c r="TKZ38" s="89"/>
      <c r="TLA38" s="89"/>
      <c r="TLB38" s="89"/>
      <c r="TLC38" s="89"/>
      <c r="TLD38" s="89"/>
      <c r="TLE38" s="89"/>
      <c r="TLF38" s="89"/>
      <c r="TLG38" s="89"/>
      <c r="TLH38" s="89"/>
      <c r="TLI38" s="89"/>
      <c r="TLJ38" s="89"/>
      <c r="TLK38" s="89"/>
      <c r="TLL38" s="89"/>
      <c r="TLM38" s="89"/>
      <c r="TLN38" s="89"/>
      <c r="TLO38" s="89"/>
      <c r="TLP38" s="89"/>
      <c r="TLQ38" s="89"/>
      <c r="TLR38" s="89"/>
      <c r="TLS38" s="89"/>
      <c r="TLT38" s="89"/>
      <c r="TLU38" s="89"/>
      <c r="TLV38" s="89"/>
      <c r="TLW38" s="89"/>
      <c r="TLX38" s="89"/>
      <c r="TLY38" s="89"/>
      <c r="TLZ38" s="89"/>
      <c r="TMA38" s="89"/>
      <c r="TMB38" s="89"/>
      <c r="TMC38" s="89"/>
      <c r="TMD38" s="89"/>
      <c r="TME38" s="89"/>
      <c r="TMF38" s="89"/>
      <c r="TMG38" s="89"/>
      <c r="TMH38" s="89"/>
      <c r="TMI38" s="89"/>
      <c r="TML38" s="89"/>
      <c r="TMO38" s="89"/>
      <c r="TMR38" s="89"/>
      <c r="TMU38" s="89"/>
      <c r="TMX38" s="89"/>
      <c r="TNJ38" s="89"/>
      <c r="TNM38" s="89"/>
      <c r="TNP38" s="89"/>
      <c r="TNS38" s="89"/>
      <c r="TNY38" s="89"/>
      <c r="TOB38" s="89"/>
      <c r="TOH38" s="89"/>
      <c r="TOK38" s="89"/>
      <c r="TON38" s="89"/>
      <c r="TOQ38" s="89"/>
      <c r="TOW38" s="89"/>
      <c r="TOZ38" s="89"/>
      <c r="TPF38" s="89"/>
      <c r="TPH38" s="89"/>
      <c r="TPI38" s="89"/>
      <c r="TPK38" s="89"/>
      <c r="TPN38" s="89"/>
      <c r="TPQ38" s="89"/>
      <c r="TQB38" s="89"/>
      <c r="TQD38" s="89"/>
      <c r="TQP38" s="89"/>
      <c r="TQS38" s="89"/>
      <c r="TRA38" s="89"/>
      <c r="TRU38" s="89"/>
      <c r="TRW38" s="89"/>
      <c r="TRX38" s="89"/>
      <c r="TRY38" s="89"/>
      <c r="TRZ38" s="89"/>
      <c r="TSA38" s="89"/>
      <c r="TSB38" s="89"/>
      <c r="TST38" s="89"/>
      <c r="TSU38" s="89"/>
      <c r="TSX38" s="89"/>
      <c r="TTA38" s="89"/>
      <c r="TTC38" s="89"/>
      <c r="TTE38" s="89"/>
      <c r="TTH38" s="89"/>
      <c r="TTK38" s="89"/>
      <c r="TTN38" s="89"/>
      <c r="TTT38" s="89"/>
      <c r="TTW38" s="89"/>
      <c r="TTZ38" s="89"/>
      <c r="TUE38" s="89"/>
      <c r="TUS38" s="89"/>
      <c r="TUT38" s="89"/>
      <c r="TUU38" s="89"/>
      <c r="TUV38" s="89"/>
      <c r="TUW38" s="89"/>
      <c r="TUX38" s="89"/>
      <c r="TUY38" s="89"/>
      <c r="TUZ38" s="89"/>
      <c r="TVA38" s="89"/>
      <c r="TVB38" s="89"/>
      <c r="TVC38" s="89"/>
      <c r="TVD38" s="89"/>
      <c r="TVE38" s="89"/>
      <c r="TVF38" s="89"/>
      <c r="TVG38" s="89"/>
      <c r="TVH38" s="89"/>
      <c r="TVI38" s="89"/>
      <c r="TVJ38" s="89"/>
      <c r="TVK38" s="89"/>
      <c r="TVL38" s="89"/>
      <c r="TVM38" s="89"/>
      <c r="TVN38" s="89"/>
      <c r="TVO38" s="89"/>
      <c r="TVP38" s="89"/>
      <c r="TVQ38" s="89"/>
      <c r="TVR38" s="89"/>
      <c r="TVS38" s="89"/>
      <c r="TVT38" s="89"/>
      <c r="TVU38" s="89"/>
      <c r="TVV38" s="89"/>
      <c r="TVW38" s="89"/>
      <c r="TVX38" s="89"/>
      <c r="TVY38" s="89"/>
      <c r="TVZ38" s="89"/>
      <c r="TWA38" s="89"/>
      <c r="TWB38" s="89"/>
      <c r="TWC38" s="89"/>
      <c r="TWD38" s="89"/>
      <c r="TWE38" s="89"/>
      <c r="TWH38" s="89"/>
      <c r="TWK38" s="89"/>
      <c r="TWN38" s="89"/>
      <c r="TWQ38" s="89"/>
      <c r="TWT38" s="89"/>
      <c r="TXF38" s="89"/>
      <c r="TXI38" s="89"/>
      <c r="TXL38" s="89"/>
      <c r="TXO38" s="89"/>
      <c r="TXU38" s="89"/>
      <c r="TXX38" s="89"/>
      <c r="TYD38" s="89"/>
      <c r="TYG38" s="89"/>
      <c r="TYJ38" s="89"/>
      <c r="TYM38" s="89"/>
      <c r="TYS38" s="89"/>
      <c r="TYV38" s="89"/>
      <c r="TZB38" s="89"/>
      <c r="TZD38" s="89"/>
      <c r="TZE38" s="89"/>
      <c r="TZG38" s="89"/>
      <c r="TZJ38" s="89"/>
      <c r="TZM38" s="89"/>
      <c r="TZX38" s="89"/>
      <c r="TZZ38" s="89"/>
      <c r="UAL38" s="89"/>
      <c r="UAO38" s="89"/>
      <c r="UAW38" s="89"/>
      <c r="UBQ38" s="89"/>
      <c r="UBS38" s="89"/>
      <c r="UBT38" s="89"/>
      <c r="UBU38" s="89"/>
      <c r="UBV38" s="89"/>
      <c r="UBW38" s="89"/>
      <c r="UBX38" s="89"/>
      <c r="UCP38" s="89"/>
      <c r="UCQ38" s="89"/>
      <c r="UCT38" s="89"/>
      <c r="UCW38" s="89"/>
      <c r="UCY38" s="89"/>
      <c r="UDA38" s="89"/>
      <c r="UDD38" s="89"/>
      <c r="UDG38" s="89"/>
      <c r="UDJ38" s="89"/>
      <c r="UDP38" s="89"/>
      <c r="UDS38" s="89"/>
      <c r="UDV38" s="89"/>
      <c r="UEA38" s="89"/>
      <c r="UEO38" s="89"/>
      <c r="UEP38" s="89"/>
      <c r="UEQ38" s="89"/>
      <c r="UER38" s="89"/>
      <c r="UES38" s="89"/>
      <c r="UET38" s="89"/>
      <c r="UEU38" s="89"/>
      <c r="UEV38" s="89"/>
      <c r="UEW38" s="89"/>
      <c r="UEX38" s="89"/>
      <c r="UEY38" s="89"/>
      <c r="UEZ38" s="89"/>
      <c r="UFA38" s="89"/>
      <c r="UFB38" s="89"/>
      <c r="UFC38" s="89"/>
      <c r="UFD38" s="89"/>
      <c r="UFE38" s="89"/>
      <c r="UFF38" s="89"/>
      <c r="UFG38" s="89"/>
      <c r="UFH38" s="89"/>
      <c r="UFI38" s="89"/>
      <c r="UFJ38" s="89"/>
      <c r="UFK38" s="89"/>
      <c r="UFL38" s="89"/>
      <c r="UFM38" s="89"/>
      <c r="UFN38" s="89"/>
      <c r="UFO38" s="89"/>
      <c r="UFP38" s="89"/>
      <c r="UFQ38" s="89"/>
      <c r="UFR38" s="89"/>
      <c r="UFS38" s="89"/>
      <c r="UFT38" s="89"/>
      <c r="UFU38" s="89"/>
      <c r="UFV38" s="89"/>
      <c r="UFW38" s="89"/>
      <c r="UFX38" s="89"/>
      <c r="UFY38" s="89"/>
      <c r="UFZ38" s="89"/>
      <c r="UGA38" s="89"/>
      <c r="UGD38" s="89"/>
      <c r="UGG38" s="89"/>
      <c r="UGJ38" s="89"/>
      <c r="UGM38" s="89"/>
      <c r="UGP38" s="89"/>
      <c r="UHB38" s="89"/>
      <c r="UHE38" s="89"/>
      <c r="UHH38" s="89"/>
      <c r="UHK38" s="89"/>
      <c r="UHQ38" s="89"/>
      <c r="UHT38" s="89"/>
      <c r="UHZ38" s="89"/>
      <c r="UIC38" s="89"/>
      <c r="UIF38" s="89"/>
      <c r="UII38" s="89"/>
      <c r="UIO38" s="89"/>
      <c r="UIR38" s="89"/>
      <c r="UIX38" s="89"/>
      <c r="UIZ38" s="89"/>
      <c r="UJA38" s="89"/>
      <c r="UJC38" s="89"/>
      <c r="UJF38" s="89"/>
      <c r="UJI38" s="89"/>
      <c r="UJT38" s="89"/>
      <c r="UJV38" s="89"/>
      <c r="UKH38" s="89"/>
      <c r="UKK38" s="89"/>
      <c r="UKS38" s="89"/>
      <c r="ULM38" s="89"/>
      <c r="ULO38" s="89"/>
      <c r="ULP38" s="89"/>
      <c r="ULQ38" s="89"/>
      <c r="ULR38" s="89"/>
      <c r="ULS38" s="89"/>
      <c r="ULT38" s="89"/>
      <c r="UML38" s="89"/>
      <c r="UMM38" s="89"/>
      <c r="UMP38" s="89"/>
      <c r="UMS38" s="89"/>
      <c r="UMU38" s="89"/>
      <c r="UMW38" s="89"/>
      <c r="UMZ38" s="89"/>
      <c r="UNC38" s="89"/>
      <c r="UNF38" s="89"/>
      <c r="UNL38" s="89"/>
      <c r="UNO38" s="89"/>
      <c r="UNR38" s="89"/>
      <c r="UNW38" s="89"/>
      <c r="UOK38" s="89"/>
      <c r="UOL38" s="89"/>
      <c r="UOM38" s="89"/>
      <c r="UON38" s="89"/>
      <c r="UOO38" s="89"/>
      <c r="UOP38" s="89"/>
      <c r="UOQ38" s="89"/>
      <c r="UOR38" s="89"/>
      <c r="UOS38" s="89"/>
      <c r="UOT38" s="89"/>
      <c r="UOU38" s="89"/>
      <c r="UOV38" s="89"/>
      <c r="UOW38" s="89"/>
      <c r="UOX38" s="89"/>
      <c r="UOY38" s="89"/>
      <c r="UOZ38" s="89"/>
      <c r="UPA38" s="89"/>
      <c r="UPB38" s="89"/>
      <c r="UPC38" s="89"/>
      <c r="UPD38" s="89"/>
      <c r="UPE38" s="89"/>
      <c r="UPF38" s="89"/>
      <c r="UPG38" s="89"/>
      <c r="UPH38" s="89"/>
      <c r="UPI38" s="89"/>
      <c r="UPJ38" s="89"/>
      <c r="UPK38" s="89"/>
      <c r="UPL38" s="89"/>
      <c r="UPM38" s="89"/>
      <c r="UPN38" s="89"/>
      <c r="UPO38" s="89"/>
      <c r="UPP38" s="89"/>
      <c r="UPQ38" s="89"/>
      <c r="UPR38" s="89"/>
      <c r="UPS38" s="89"/>
      <c r="UPT38" s="89"/>
      <c r="UPU38" s="89"/>
      <c r="UPV38" s="89"/>
      <c r="UPW38" s="89"/>
      <c r="UPZ38" s="89"/>
      <c r="UQC38" s="89"/>
      <c r="UQF38" s="89"/>
      <c r="UQI38" s="89"/>
      <c r="UQL38" s="89"/>
      <c r="UQX38" s="89"/>
      <c r="URA38" s="89"/>
      <c r="URD38" s="89"/>
      <c r="URG38" s="89"/>
      <c r="URM38" s="89"/>
      <c r="URP38" s="89"/>
      <c r="URV38" s="89"/>
      <c r="URY38" s="89"/>
      <c r="USB38" s="89"/>
      <c r="USE38" s="89"/>
      <c r="USK38" s="89"/>
      <c r="USN38" s="89"/>
      <c r="UST38" s="89"/>
      <c r="USV38" s="89"/>
      <c r="USW38" s="89"/>
      <c r="USY38" s="89"/>
      <c r="UTB38" s="89"/>
      <c r="UTE38" s="89"/>
      <c r="UTP38" s="89"/>
      <c r="UTR38" s="89"/>
      <c r="UUD38" s="89"/>
      <c r="UUG38" s="89"/>
      <c r="UUO38" s="89"/>
      <c r="UVI38" s="89"/>
      <c r="UVK38" s="89"/>
      <c r="UVL38" s="89"/>
      <c r="UVM38" s="89"/>
      <c r="UVN38" s="89"/>
      <c r="UVO38" s="89"/>
      <c r="UVP38" s="89"/>
      <c r="UWH38" s="89"/>
      <c r="UWI38" s="89"/>
      <c r="UWL38" s="89"/>
      <c r="UWO38" s="89"/>
      <c r="UWQ38" s="89"/>
      <c r="UWS38" s="89"/>
      <c r="UWV38" s="89"/>
      <c r="UWY38" s="89"/>
      <c r="UXB38" s="89"/>
      <c r="UXH38" s="89"/>
      <c r="UXK38" s="89"/>
      <c r="UXN38" s="89"/>
      <c r="UXS38" s="89"/>
      <c r="UYG38" s="89"/>
      <c r="UYH38" s="89"/>
      <c r="UYI38" s="89"/>
      <c r="UYJ38" s="89"/>
      <c r="UYK38" s="89"/>
      <c r="UYL38" s="89"/>
      <c r="UYM38" s="89"/>
      <c r="UYN38" s="89"/>
      <c r="UYO38" s="89"/>
      <c r="UYP38" s="89"/>
      <c r="UYQ38" s="89"/>
      <c r="UYR38" s="89"/>
      <c r="UYS38" s="89"/>
      <c r="UYT38" s="89"/>
      <c r="UYU38" s="89"/>
      <c r="UYV38" s="89"/>
      <c r="UYW38" s="89"/>
      <c r="UYX38" s="89"/>
      <c r="UYY38" s="89"/>
      <c r="UYZ38" s="89"/>
      <c r="UZA38" s="89"/>
      <c r="UZB38" s="89"/>
      <c r="UZC38" s="89"/>
      <c r="UZD38" s="89"/>
      <c r="UZE38" s="89"/>
      <c r="UZF38" s="89"/>
      <c r="UZG38" s="89"/>
      <c r="UZH38" s="89"/>
      <c r="UZI38" s="89"/>
      <c r="UZJ38" s="89"/>
      <c r="UZK38" s="89"/>
      <c r="UZL38" s="89"/>
      <c r="UZM38" s="89"/>
      <c r="UZN38" s="89"/>
      <c r="UZO38" s="89"/>
      <c r="UZP38" s="89"/>
      <c r="UZQ38" s="89"/>
      <c r="UZR38" s="89"/>
      <c r="UZS38" s="89"/>
      <c r="UZV38" s="89"/>
      <c r="UZY38" s="89"/>
      <c r="VAB38" s="89"/>
      <c r="VAE38" s="89"/>
      <c r="VAH38" s="89"/>
      <c r="VAT38" s="89"/>
      <c r="VAW38" s="89"/>
      <c r="VAZ38" s="89"/>
      <c r="VBC38" s="89"/>
      <c r="VBI38" s="89"/>
      <c r="VBL38" s="89"/>
      <c r="VBR38" s="89"/>
      <c r="VBU38" s="89"/>
      <c r="VBX38" s="89"/>
      <c r="VCA38" s="89"/>
      <c r="VCG38" s="89"/>
      <c r="VCJ38" s="89"/>
      <c r="VCP38" s="89"/>
      <c r="VCR38" s="89"/>
      <c r="VCS38" s="89"/>
      <c r="VCU38" s="89"/>
      <c r="VCX38" s="89"/>
      <c r="VDA38" s="89"/>
      <c r="VDL38" s="89"/>
      <c r="VDN38" s="89"/>
      <c r="VDZ38" s="89"/>
      <c r="VEC38" s="89"/>
      <c r="VEK38" s="89"/>
      <c r="VFE38" s="89"/>
      <c r="VFG38" s="89"/>
      <c r="VFH38" s="89"/>
      <c r="VFI38" s="89"/>
      <c r="VFJ38" s="89"/>
      <c r="VFK38" s="89"/>
      <c r="VFL38" s="89"/>
      <c r="VGD38" s="89"/>
      <c r="VGE38" s="89"/>
      <c r="VGH38" s="89"/>
      <c r="VGK38" s="89"/>
      <c r="VGM38" s="89"/>
      <c r="VGO38" s="89"/>
      <c r="VGR38" s="89"/>
      <c r="VGU38" s="89"/>
      <c r="VGX38" s="89"/>
      <c r="VHD38" s="89"/>
      <c r="VHG38" s="89"/>
      <c r="VHJ38" s="89"/>
      <c r="VHO38" s="89"/>
      <c r="VIC38" s="89"/>
      <c r="VID38" s="89"/>
      <c r="VIE38" s="89"/>
      <c r="VIF38" s="89"/>
      <c r="VIG38" s="89"/>
      <c r="VIH38" s="89"/>
      <c r="VII38" s="89"/>
      <c r="VIJ38" s="89"/>
      <c r="VIK38" s="89"/>
      <c r="VIL38" s="89"/>
      <c r="VIM38" s="89"/>
      <c r="VIN38" s="89"/>
      <c r="VIO38" s="89"/>
      <c r="VIP38" s="89"/>
      <c r="VIQ38" s="89"/>
      <c r="VIR38" s="89"/>
      <c r="VIS38" s="89"/>
      <c r="VIT38" s="89"/>
      <c r="VIU38" s="89"/>
      <c r="VIV38" s="89"/>
      <c r="VIW38" s="89"/>
      <c r="VIX38" s="89"/>
      <c r="VIY38" s="89"/>
      <c r="VIZ38" s="89"/>
      <c r="VJA38" s="89"/>
      <c r="VJB38" s="89"/>
      <c r="VJC38" s="89"/>
      <c r="VJD38" s="89"/>
      <c r="VJE38" s="89"/>
      <c r="VJF38" s="89"/>
      <c r="VJG38" s="89"/>
      <c r="VJH38" s="89"/>
      <c r="VJI38" s="89"/>
      <c r="VJJ38" s="89"/>
      <c r="VJK38" s="89"/>
      <c r="VJL38" s="89"/>
      <c r="VJM38" s="89"/>
      <c r="VJN38" s="89"/>
      <c r="VJO38" s="89"/>
      <c r="VJR38" s="89"/>
      <c r="VJU38" s="89"/>
      <c r="VJX38" s="89"/>
      <c r="VKA38" s="89"/>
      <c r="VKD38" s="89"/>
      <c r="VKP38" s="89"/>
      <c r="VKS38" s="89"/>
      <c r="VKV38" s="89"/>
      <c r="VKY38" s="89"/>
      <c r="VLE38" s="89"/>
      <c r="VLH38" s="89"/>
      <c r="VLN38" s="89"/>
      <c r="VLQ38" s="89"/>
      <c r="VLT38" s="89"/>
      <c r="VLW38" s="89"/>
      <c r="VMC38" s="89"/>
      <c r="VMF38" s="89"/>
      <c r="VML38" s="89"/>
      <c r="VMN38" s="89"/>
      <c r="VMO38" s="89"/>
      <c r="VMQ38" s="89"/>
      <c r="VMT38" s="89"/>
      <c r="VMW38" s="89"/>
      <c r="VNH38" s="89"/>
      <c r="VNJ38" s="89"/>
      <c r="VNV38" s="89"/>
      <c r="VNY38" s="89"/>
      <c r="VOG38" s="89"/>
      <c r="VPA38" s="89"/>
      <c r="VPC38" s="89"/>
      <c r="VPD38" s="89"/>
      <c r="VPE38" s="89"/>
      <c r="VPF38" s="89"/>
      <c r="VPG38" s="89"/>
      <c r="VPH38" s="89"/>
      <c r="VPZ38" s="89"/>
      <c r="VQA38" s="89"/>
      <c r="VQD38" s="89"/>
      <c r="VQG38" s="89"/>
      <c r="VQI38" s="89"/>
      <c r="VQK38" s="89"/>
      <c r="VQN38" s="89"/>
      <c r="VQQ38" s="89"/>
      <c r="VQT38" s="89"/>
      <c r="VQZ38" s="89"/>
      <c r="VRC38" s="89"/>
      <c r="VRF38" s="89"/>
      <c r="VRK38" s="89"/>
      <c r="VRY38" s="89"/>
      <c r="VRZ38" s="89"/>
      <c r="VSA38" s="89"/>
      <c r="VSB38" s="89"/>
      <c r="VSC38" s="89"/>
      <c r="VSD38" s="89"/>
      <c r="VSE38" s="89"/>
      <c r="VSF38" s="89"/>
      <c r="VSG38" s="89"/>
      <c r="VSH38" s="89"/>
      <c r="VSI38" s="89"/>
      <c r="VSJ38" s="89"/>
      <c r="VSK38" s="89"/>
      <c r="VSL38" s="89"/>
      <c r="VSM38" s="89"/>
      <c r="VSN38" s="89"/>
      <c r="VSO38" s="89"/>
      <c r="VSP38" s="89"/>
      <c r="VSQ38" s="89"/>
      <c r="VSR38" s="89"/>
      <c r="VSS38" s="89"/>
      <c r="VST38" s="89"/>
      <c r="VSU38" s="89"/>
      <c r="VSV38" s="89"/>
      <c r="VSW38" s="89"/>
      <c r="VSX38" s="89"/>
      <c r="VSY38" s="89"/>
      <c r="VSZ38" s="89"/>
      <c r="VTA38" s="89"/>
      <c r="VTB38" s="89"/>
      <c r="VTC38" s="89"/>
      <c r="VTD38" s="89"/>
      <c r="VTE38" s="89"/>
      <c r="VTF38" s="89"/>
      <c r="VTG38" s="89"/>
      <c r="VTH38" s="89"/>
      <c r="VTI38" s="89"/>
      <c r="VTJ38" s="89"/>
      <c r="VTK38" s="89"/>
      <c r="VTN38" s="89"/>
      <c r="VTQ38" s="89"/>
      <c r="VTT38" s="89"/>
      <c r="VTW38" s="89"/>
      <c r="VTZ38" s="89"/>
      <c r="VUL38" s="89"/>
      <c r="VUO38" s="89"/>
      <c r="VUR38" s="89"/>
      <c r="VUU38" s="89"/>
      <c r="VVA38" s="89"/>
      <c r="VVD38" s="89"/>
      <c r="VVJ38" s="89"/>
      <c r="VVM38" s="89"/>
      <c r="VVP38" s="89"/>
      <c r="VVS38" s="89"/>
      <c r="VVY38" s="89"/>
      <c r="VWB38" s="89"/>
      <c r="VWH38" s="89"/>
      <c r="VWJ38" s="89"/>
      <c r="VWK38" s="89"/>
      <c r="VWM38" s="89"/>
      <c r="VWP38" s="89"/>
      <c r="VWS38" s="89"/>
      <c r="VXD38" s="89"/>
      <c r="VXF38" s="89"/>
      <c r="VXR38" s="89"/>
      <c r="VXU38" s="89"/>
      <c r="VYC38" s="89"/>
      <c r="VYW38" s="89"/>
      <c r="VYY38" s="89"/>
      <c r="VYZ38" s="89"/>
      <c r="VZA38" s="89"/>
      <c r="VZB38" s="89"/>
      <c r="VZC38" s="89"/>
      <c r="VZD38" s="89"/>
      <c r="VZV38" s="89"/>
      <c r="VZW38" s="89"/>
      <c r="VZZ38" s="89"/>
      <c r="WAC38" s="89"/>
      <c r="WAE38" s="89"/>
      <c r="WAG38" s="89"/>
      <c r="WAJ38" s="89"/>
      <c r="WAM38" s="89"/>
      <c r="WAP38" s="89"/>
      <c r="WAV38" s="89"/>
      <c r="WAY38" s="89"/>
      <c r="WBB38" s="89"/>
      <c r="WBG38" s="89"/>
      <c r="WBU38" s="89"/>
      <c r="WBV38" s="89"/>
      <c r="WBW38" s="89"/>
      <c r="WBX38" s="89"/>
      <c r="WBY38" s="89"/>
      <c r="WBZ38" s="89"/>
      <c r="WCA38" s="89"/>
      <c r="WCB38" s="89"/>
      <c r="WCC38" s="89"/>
      <c r="WCD38" s="89"/>
      <c r="WCE38" s="89"/>
      <c r="WCF38" s="89"/>
      <c r="WCG38" s="89"/>
      <c r="WCH38" s="89"/>
      <c r="WCI38" s="89"/>
      <c r="WCJ38" s="89"/>
      <c r="WCK38" s="89"/>
      <c r="WCL38" s="89"/>
      <c r="WCM38" s="89"/>
      <c r="WCN38" s="89"/>
      <c r="WCO38" s="89"/>
      <c r="WCP38" s="89"/>
      <c r="WCQ38" s="89"/>
      <c r="WCR38" s="89"/>
      <c r="WCS38" s="89"/>
      <c r="WCT38" s="89"/>
      <c r="WCU38" s="89"/>
      <c r="WCV38" s="89"/>
      <c r="WCW38" s="89"/>
      <c r="WCX38" s="89"/>
      <c r="WCY38" s="89"/>
      <c r="WCZ38" s="89"/>
      <c r="WDA38" s="89"/>
      <c r="WDB38" s="89"/>
      <c r="WDC38" s="89"/>
      <c r="WDD38" s="89"/>
      <c r="WDE38" s="89"/>
      <c r="WDF38" s="89"/>
      <c r="WDG38" s="89"/>
      <c r="WDJ38" s="89"/>
      <c r="WDM38" s="89"/>
      <c r="WDP38" s="89"/>
      <c r="WDS38" s="89"/>
      <c r="WDV38" s="89"/>
      <c r="WEH38" s="89"/>
      <c r="WEK38" s="89"/>
      <c r="WEN38" s="89"/>
      <c r="WEQ38" s="89"/>
      <c r="WEW38" s="89"/>
      <c r="WEZ38" s="89"/>
      <c r="WFF38" s="89"/>
      <c r="WFI38" s="89"/>
      <c r="WFL38" s="89"/>
      <c r="WFO38" s="89"/>
      <c r="WFU38" s="89"/>
      <c r="WFX38" s="89"/>
      <c r="WGD38" s="89"/>
      <c r="WGF38" s="89"/>
      <c r="WGG38" s="89"/>
      <c r="WGI38" s="89"/>
      <c r="WGL38" s="89"/>
      <c r="WGO38" s="89"/>
      <c r="WGZ38" s="89"/>
      <c r="WHB38" s="89"/>
      <c r="WHN38" s="89"/>
      <c r="WHQ38" s="89"/>
      <c r="WHY38" s="89"/>
      <c r="WIS38" s="89"/>
      <c r="WIU38" s="89"/>
      <c r="WIV38" s="89"/>
      <c r="WIW38" s="89"/>
      <c r="WIX38" s="89"/>
      <c r="WIY38" s="89"/>
      <c r="WIZ38" s="89"/>
      <c r="WJR38" s="89"/>
      <c r="WJS38" s="89"/>
      <c r="WJV38" s="89"/>
      <c r="WJY38" s="89"/>
      <c r="WKA38" s="89"/>
      <c r="WKC38" s="89"/>
      <c r="WKF38" s="89"/>
      <c r="WKI38" s="89"/>
      <c r="WKL38" s="89"/>
      <c r="WKR38" s="89"/>
      <c r="WKU38" s="89"/>
      <c r="WKX38" s="89"/>
      <c r="WLC38" s="89"/>
      <c r="WLQ38" s="89"/>
      <c r="WLR38" s="89"/>
      <c r="WLS38" s="89"/>
      <c r="WLT38" s="89"/>
      <c r="WLU38" s="89"/>
      <c r="WLV38" s="89"/>
      <c r="WLW38" s="89"/>
      <c r="WLX38" s="89"/>
      <c r="WLY38" s="89"/>
      <c r="WLZ38" s="89"/>
      <c r="WMA38" s="89"/>
      <c r="WMB38" s="89"/>
      <c r="WMC38" s="89"/>
      <c r="WMD38" s="89"/>
      <c r="WME38" s="89"/>
      <c r="WMF38" s="89"/>
      <c r="WMG38" s="89"/>
      <c r="WMH38" s="89"/>
      <c r="WMI38" s="89"/>
      <c r="WMJ38" s="89"/>
      <c r="WMK38" s="89"/>
      <c r="WML38" s="89"/>
      <c r="WMM38" s="89"/>
      <c r="WMN38" s="89"/>
      <c r="WMO38" s="89"/>
      <c r="WMP38" s="89"/>
      <c r="WMQ38" s="89"/>
      <c r="WMR38" s="89"/>
      <c r="WMS38" s="89"/>
      <c r="WMT38" s="89"/>
      <c r="WMU38" s="89"/>
      <c r="WMV38" s="89"/>
      <c r="WMW38" s="89"/>
      <c r="WMX38" s="89"/>
      <c r="WMY38" s="89"/>
      <c r="WMZ38" s="89"/>
      <c r="WNA38" s="89"/>
      <c r="WNB38" s="89"/>
      <c r="WNC38" s="89"/>
      <c r="WNF38" s="89"/>
      <c r="WNI38" s="89"/>
      <c r="WNL38" s="89"/>
      <c r="WNO38" s="89"/>
      <c r="WNR38" s="89"/>
      <c r="WOD38" s="89"/>
      <c r="WOG38" s="89"/>
      <c r="WOJ38" s="89"/>
      <c r="WOM38" s="89"/>
      <c r="WOS38" s="89"/>
      <c r="WOV38" s="89"/>
      <c r="WPB38" s="89"/>
      <c r="WPE38" s="89"/>
      <c r="WPH38" s="89"/>
      <c r="WPK38" s="89"/>
      <c r="WPQ38" s="89"/>
      <c r="WPT38" s="89"/>
      <c r="WPZ38" s="89"/>
      <c r="WQB38" s="89"/>
      <c r="WQC38" s="89"/>
      <c r="WQE38" s="89"/>
      <c r="WQH38" s="89"/>
      <c r="WQK38" s="89"/>
      <c r="WQV38" s="89"/>
      <c r="WQX38" s="89"/>
      <c r="WRJ38" s="89"/>
      <c r="WRM38" s="89"/>
      <c r="WRU38" s="89"/>
      <c r="WSO38" s="89"/>
      <c r="WSQ38" s="89"/>
      <c r="WSR38" s="89"/>
      <c r="WSS38" s="89"/>
      <c r="WST38" s="89"/>
      <c r="WSU38" s="89"/>
      <c r="WSV38" s="89"/>
      <c r="WTN38" s="89"/>
      <c r="WTO38" s="89"/>
      <c r="WTR38" s="89"/>
      <c r="WTU38" s="89"/>
      <c r="WTW38" s="89"/>
      <c r="WTY38" s="89"/>
      <c r="WUB38" s="89"/>
      <c r="WUE38" s="89"/>
      <c r="WUH38" s="89"/>
      <c r="WUN38" s="89"/>
      <c r="WUQ38" s="89"/>
      <c r="WUT38" s="89"/>
      <c r="WUY38" s="89"/>
    </row>
    <row r="39" spans="1:1015 1029:2039 2053:3063 3077:4087 4101:5111 5125:6135 6149:7159 7173:8183 8197:9207 9221:10231 10245:11255 11269:12279 12293:13303 13317:14327 14341:15351 15365:16119" s="45" customFormat="1" ht="21.75" hidden="1" customHeight="1">
      <c r="A39" s="8" t="s">
        <v>98</v>
      </c>
      <c r="B39" s="44" t="s">
        <v>331</v>
      </c>
      <c r="C39" s="5"/>
      <c r="D39" s="59"/>
      <c r="E39" s="60"/>
    </row>
    <row r="40" spans="1:1015 1029:2039 2053:3063 3077:4087 4101:5111 5125:6135 6149:7159 7173:8183 8197:9207 9221:10231 10245:11255 11269:12279 12293:13303 13317:14327 14341:15351 15365:16119" s="45" customFormat="1" ht="21.75" hidden="1" customHeight="1">
      <c r="A40" s="8" t="s">
        <v>273</v>
      </c>
      <c r="B40" s="44" t="s">
        <v>325</v>
      </c>
      <c r="C40" s="5"/>
      <c r="D40" s="59"/>
      <c r="E40" s="60"/>
    </row>
    <row r="41" spans="1:1015 1029:2039 2053:3063 3077:4087 4101:5111 5125:6135 6149:7159 7173:8183 8197:9207 9221:10231 10245:11255 11269:12279 12293:13303 13317:14327 14341:15351 15365:16119" s="45" customFormat="1" ht="21.75" hidden="1" customHeight="1">
      <c r="A41" s="8" t="s">
        <v>274</v>
      </c>
      <c r="B41" s="44" t="s">
        <v>325</v>
      </c>
      <c r="C41" s="5"/>
      <c r="D41" s="59"/>
      <c r="E41" s="60"/>
    </row>
    <row r="42" spans="1:1015 1029:2039 2053:3063 3077:4087 4101:5111 5125:6135 6149:7159 7173:8183 8197:9207 9221:10231 10245:11255 11269:12279 12293:13303 13317:14327 14341:15351 15365:16119" s="45" customFormat="1" ht="20.25" hidden="1" customHeight="1">
      <c r="A42" s="19" t="s">
        <v>275</v>
      </c>
      <c r="B42" s="44" t="s">
        <v>331</v>
      </c>
      <c r="C42" s="5"/>
      <c r="D42" s="59"/>
      <c r="E42" s="60"/>
    </row>
    <row r="43" spans="1:1015 1029:2039 2053:3063 3077:4087 4101:5111 5125:6135 6149:7159 7173:8183 8197:9207 9221:10231 10245:11255 11269:12279 12293:13303 13317:14327 14341:15351 15365:16119" s="45" customFormat="1" ht="20.25" hidden="1" customHeight="1">
      <c r="A43" s="6" t="s">
        <v>122</v>
      </c>
      <c r="B43" s="44" t="s">
        <v>325</v>
      </c>
      <c r="C43" s="5"/>
      <c r="D43" s="59"/>
      <c r="E43" s="60"/>
    </row>
    <row r="44" spans="1:1015 1029:2039 2053:3063 3077:4087 4101:5111 5125:6135 6149:7159 7173:8183 8197:9207 9221:10231 10245:11255 11269:12279 12293:13303 13317:14327 14341:15351 15365:16119" s="45" customFormat="1" ht="20.25" hidden="1" customHeight="1">
      <c r="A44" s="19" t="s">
        <v>123</v>
      </c>
      <c r="B44" s="44" t="s">
        <v>330</v>
      </c>
      <c r="C44" s="5"/>
      <c r="D44" s="59"/>
      <c r="E44" s="60"/>
    </row>
    <row r="45" spans="1:1015 1029:2039 2053:3063 3077:4087 4101:5111 5125:6135 6149:7159 7173:8183 8197:9207 9221:10231 10245:11255 11269:12279 12293:13303 13317:14327 14341:15351 15365:16119" s="45" customFormat="1" ht="20.25" customHeight="1">
      <c r="A45" s="8" t="s">
        <v>276</v>
      </c>
      <c r="B45" s="82" t="s">
        <v>325</v>
      </c>
      <c r="C45" s="5">
        <v>30</v>
      </c>
      <c r="D45" s="59">
        <v>16000</v>
      </c>
      <c r="E45" s="83">
        <f>+D45*C45</f>
        <v>480000</v>
      </c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T45" s="89"/>
      <c r="AW45" s="89"/>
      <c r="AZ45" s="89"/>
      <c r="BC45" s="89"/>
      <c r="BF45" s="89"/>
      <c r="BR45" s="89"/>
      <c r="BU45" s="89"/>
      <c r="BX45" s="89"/>
      <c r="CA45" s="89"/>
      <c r="CG45" s="89"/>
      <c r="CJ45" s="89"/>
      <c r="CP45" s="89"/>
      <c r="CS45" s="89"/>
      <c r="CV45" s="89"/>
      <c r="CY45" s="89"/>
      <c r="DE45" s="89"/>
      <c r="DH45" s="89"/>
      <c r="DN45" s="89"/>
      <c r="DP45" s="89"/>
      <c r="DQ45" s="89"/>
      <c r="DS45" s="89"/>
      <c r="DV45" s="89"/>
      <c r="DY45" s="89"/>
      <c r="EJ45" s="89"/>
      <c r="EL45" s="89"/>
      <c r="EX45" s="89"/>
      <c r="FA45" s="89"/>
      <c r="FI45" s="89"/>
      <c r="GC45" s="89"/>
      <c r="GE45" s="89"/>
      <c r="GF45" s="89"/>
      <c r="GG45" s="89"/>
      <c r="GH45" s="89"/>
      <c r="GI45" s="89"/>
      <c r="GJ45" s="89"/>
      <c r="HB45" s="89"/>
      <c r="HC45" s="89"/>
      <c r="HF45" s="89"/>
      <c r="HI45" s="89"/>
      <c r="HK45" s="89"/>
      <c r="HM45" s="89"/>
      <c r="HP45" s="89"/>
      <c r="HS45" s="89"/>
      <c r="HV45" s="89"/>
      <c r="IB45" s="89"/>
      <c r="IE45" s="89"/>
      <c r="IH45" s="89"/>
      <c r="IM45" s="89"/>
      <c r="JA45" s="89"/>
      <c r="JB45" s="89"/>
      <c r="JC45" s="89"/>
      <c r="JD45" s="89"/>
      <c r="JE45" s="89"/>
      <c r="JF45" s="89"/>
      <c r="JG45" s="89"/>
      <c r="JH45" s="89"/>
      <c r="JI45" s="89"/>
      <c r="JJ45" s="89"/>
      <c r="JK45" s="89"/>
      <c r="JL45" s="89"/>
      <c r="JM45" s="89"/>
      <c r="JN45" s="89"/>
      <c r="JO45" s="89"/>
      <c r="JP45" s="89"/>
      <c r="JQ45" s="89"/>
      <c r="JR45" s="89"/>
      <c r="JS45" s="89"/>
      <c r="JT45" s="89"/>
      <c r="JU45" s="89"/>
      <c r="JV45" s="89"/>
      <c r="JW45" s="89"/>
      <c r="JX45" s="89"/>
      <c r="JY45" s="89"/>
      <c r="JZ45" s="89"/>
      <c r="KA45" s="89"/>
      <c r="KB45" s="89"/>
      <c r="KC45" s="89"/>
      <c r="KD45" s="89"/>
      <c r="KE45" s="89"/>
      <c r="KF45" s="89"/>
      <c r="KG45" s="89"/>
      <c r="KH45" s="89"/>
      <c r="KI45" s="89"/>
      <c r="KJ45" s="89"/>
      <c r="KK45" s="89"/>
      <c r="KL45" s="89"/>
      <c r="KM45" s="89"/>
      <c r="KP45" s="89"/>
      <c r="KS45" s="89"/>
      <c r="KV45" s="89"/>
      <c r="KY45" s="89"/>
      <c r="LB45" s="89"/>
      <c r="LN45" s="89"/>
      <c r="LQ45" s="89"/>
      <c r="LT45" s="89"/>
      <c r="LW45" s="89"/>
      <c r="MC45" s="89"/>
      <c r="MF45" s="89"/>
      <c r="ML45" s="89"/>
      <c r="MO45" s="89"/>
      <c r="MR45" s="89"/>
      <c r="MU45" s="89"/>
      <c r="NA45" s="89"/>
      <c r="ND45" s="89"/>
      <c r="NJ45" s="89"/>
      <c r="NL45" s="89"/>
      <c r="NM45" s="89"/>
      <c r="NO45" s="89"/>
      <c r="NR45" s="89"/>
      <c r="NU45" s="89"/>
      <c r="OF45" s="89"/>
      <c r="OH45" s="89"/>
      <c r="OT45" s="89"/>
      <c r="OW45" s="89"/>
      <c r="PE45" s="89"/>
      <c r="PY45" s="89"/>
      <c r="QA45" s="89"/>
      <c r="QB45" s="89"/>
      <c r="QC45" s="89"/>
      <c r="QD45" s="89"/>
      <c r="QE45" s="89"/>
      <c r="QF45" s="89"/>
      <c r="QX45" s="89"/>
      <c r="QY45" s="89"/>
      <c r="RB45" s="89"/>
      <c r="RE45" s="89"/>
      <c r="RG45" s="89"/>
      <c r="RI45" s="89"/>
      <c r="RL45" s="89"/>
      <c r="RO45" s="89"/>
      <c r="RR45" s="89"/>
      <c r="RX45" s="89"/>
      <c r="SA45" s="89"/>
      <c r="SD45" s="89"/>
      <c r="SI45" s="89"/>
      <c r="SW45" s="89"/>
      <c r="SX45" s="89"/>
      <c r="SY45" s="89"/>
      <c r="SZ45" s="89"/>
      <c r="TA45" s="89"/>
      <c r="TB45" s="89"/>
      <c r="TC45" s="89"/>
      <c r="TD45" s="89"/>
      <c r="TE45" s="89"/>
      <c r="TF45" s="89"/>
      <c r="TG45" s="89"/>
      <c r="TH45" s="89"/>
      <c r="TI45" s="89"/>
      <c r="TJ45" s="89"/>
      <c r="TK45" s="89"/>
      <c r="TL45" s="89"/>
      <c r="TM45" s="89"/>
      <c r="TN45" s="89"/>
      <c r="TO45" s="89"/>
      <c r="TP45" s="89"/>
      <c r="TQ45" s="89"/>
      <c r="TR45" s="89"/>
      <c r="TS45" s="89"/>
      <c r="TT45" s="89"/>
      <c r="TU45" s="89"/>
      <c r="TV45" s="89"/>
      <c r="TW45" s="89"/>
      <c r="TX45" s="89"/>
      <c r="TY45" s="89"/>
      <c r="TZ45" s="89"/>
      <c r="UA45" s="89"/>
      <c r="UB45" s="89"/>
      <c r="UC45" s="89"/>
      <c r="UD45" s="89"/>
      <c r="UE45" s="89"/>
      <c r="UF45" s="89"/>
      <c r="UG45" s="89"/>
      <c r="UH45" s="89"/>
      <c r="UI45" s="89"/>
      <c r="UL45" s="89"/>
      <c r="UO45" s="89"/>
      <c r="UR45" s="89"/>
      <c r="UU45" s="89"/>
      <c r="UX45" s="89"/>
      <c r="VJ45" s="89"/>
      <c r="VM45" s="89"/>
      <c r="VP45" s="89"/>
      <c r="VS45" s="89"/>
      <c r="VY45" s="89"/>
      <c r="WB45" s="89"/>
      <c r="WH45" s="89"/>
      <c r="WK45" s="89"/>
      <c r="WN45" s="89"/>
      <c r="WQ45" s="89"/>
      <c r="WW45" s="89"/>
      <c r="WZ45" s="89"/>
      <c r="XF45" s="89"/>
      <c r="XH45" s="89"/>
      <c r="XI45" s="89"/>
      <c r="XK45" s="89"/>
      <c r="XN45" s="89"/>
      <c r="XQ45" s="89"/>
      <c r="YB45" s="89"/>
      <c r="YD45" s="89"/>
      <c r="YP45" s="89"/>
      <c r="YS45" s="89"/>
      <c r="ZA45" s="89"/>
      <c r="ZU45" s="89"/>
      <c r="ZW45" s="89"/>
      <c r="ZX45" s="89"/>
      <c r="ZY45" s="89"/>
      <c r="ZZ45" s="89"/>
      <c r="AAA45" s="89"/>
      <c r="AAB45" s="89"/>
      <c r="AAT45" s="89"/>
      <c r="AAU45" s="89"/>
      <c r="AAX45" s="89"/>
      <c r="ABA45" s="89"/>
      <c r="ABC45" s="89"/>
      <c r="ABE45" s="89"/>
      <c r="ABH45" s="89"/>
      <c r="ABK45" s="89"/>
      <c r="ABN45" s="89"/>
      <c r="ABT45" s="89"/>
      <c r="ABW45" s="89"/>
      <c r="ABZ45" s="89"/>
      <c r="ACE45" s="89"/>
      <c r="ACS45" s="89"/>
      <c r="ACT45" s="89"/>
      <c r="ACU45" s="89"/>
      <c r="ACV45" s="89"/>
      <c r="ACW45" s="89"/>
      <c r="ACX45" s="89"/>
      <c r="ACY45" s="89"/>
      <c r="ACZ45" s="89"/>
      <c r="ADA45" s="89"/>
      <c r="ADB45" s="89"/>
      <c r="ADC45" s="89"/>
      <c r="ADD45" s="89"/>
      <c r="ADE45" s="89"/>
      <c r="ADF45" s="89"/>
      <c r="ADG45" s="89"/>
      <c r="ADH45" s="89"/>
      <c r="ADI45" s="89"/>
      <c r="ADJ45" s="89"/>
      <c r="ADK45" s="89"/>
      <c r="ADL45" s="89"/>
      <c r="ADM45" s="89"/>
      <c r="ADN45" s="89"/>
      <c r="ADO45" s="89"/>
      <c r="ADP45" s="89"/>
      <c r="ADQ45" s="89"/>
      <c r="ADR45" s="89"/>
      <c r="ADS45" s="89"/>
      <c r="ADT45" s="89"/>
      <c r="ADU45" s="89"/>
      <c r="ADV45" s="89"/>
      <c r="ADW45" s="89"/>
      <c r="ADX45" s="89"/>
      <c r="ADY45" s="89"/>
      <c r="ADZ45" s="89"/>
      <c r="AEA45" s="89"/>
      <c r="AEB45" s="89"/>
      <c r="AEC45" s="89"/>
      <c r="AED45" s="89"/>
      <c r="AEE45" s="89"/>
      <c r="AEH45" s="89"/>
      <c r="AEK45" s="89"/>
      <c r="AEN45" s="89"/>
      <c r="AEQ45" s="89"/>
      <c r="AET45" s="89"/>
      <c r="AFF45" s="89"/>
      <c r="AFI45" s="89"/>
      <c r="AFL45" s="89"/>
      <c r="AFO45" s="89"/>
      <c r="AFU45" s="89"/>
      <c r="AFX45" s="89"/>
      <c r="AGD45" s="89"/>
      <c r="AGG45" s="89"/>
      <c r="AGJ45" s="89"/>
      <c r="AGM45" s="89"/>
      <c r="AGS45" s="89"/>
      <c r="AGV45" s="89"/>
      <c r="AHB45" s="89"/>
      <c r="AHD45" s="89"/>
      <c r="AHE45" s="89"/>
      <c r="AHG45" s="89"/>
      <c r="AHJ45" s="89"/>
      <c r="AHM45" s="89"/>
      <c r="AHX45" s="89"/>
      <c r="AHZ45" s="89"/>
      <c r="AIL45" s="89"/>
      <c r="AIO45" s="89"/>
      <c r="AIW45" s="89"/>
      <c r="AJQ45" s="89"/>
      <c r="AJS45" s="89"/>
      <c r="AJT45" s="89"/>
      <c r="AJU45" s="89"/>
      <c r="AJV45" s="89"/>
      <c r="AJW45" s="89"/>
      <c r="AJX45" s="89"/>
      <c r="AKP45" s="89"/>
      <c r="AKQ45" s="89"/>
      <c r="AKT45" s="89"/>
      <c r="AKW45" s="89"/>
      <c r="AKY45" s="89"/>
      <c r="ALA45" s="89"/>
      <c r="ALD45" s="89"/>
      <c r="ALG45" s="89"/>
      <c r="ALJ45" s="89"/>
      <c r="ALP45" s="89"/>
      <c r="ALS45" s="89"/>
      <c r="ALV45" s="89"/>
      <c r="AMA45" s="89"/>
      <c r="AMO45" s="89"/>
      <c r="AMP45" s="89"/>
      <c r="AMQ45" s="89"/>
      <c r="AMR45" s="89"/>
      <c r="AMS45" s="89"/>
      <c r="AMT45" s="89"/>
      <c r="AMU45" s="89"/>
      <c r="AMV45" s="89"/>
      <c r="AMW45" s="89"/>
      <c r="AMX45" s="89"/>
      <c r="AMY45" s="89"/>
      <c r="AMZ45" s="89"/>
      <c r="ANA45" s="89"/>
      <c r="ANB45" s="89"/>
      <c r="ANC45" s="89"/>
      <c r="AND45" s="89"/>
      <c r="ANE45" s="89"/>
      <c r="ANF45" s="89"/>
      <c r="ANG45" s="89"/>
      <c r="ANH45" s="89"/>
      <c r="ANI45" s="89"/>
      <c r="ANJ45" s="89"/>
      <c r="ANK45" s="89"/>
      <c r="ANL45" s="89"/>
      <c r="ANM45" s="89"/>
      <c r="ANN45" s="89"/>
      <c r="ANO45" s="89"/>
      <c r="ANP45" s="89"/>
      <c r="ANQ45" s="89"/>
      <c r="ANR45" s="89"/>
      <c r="ANS45" s="89"/>
      <c r="ANT45" s="89"/>
      <c r="ANU45" s="89"/>
      <c r="ANV45" s="89"/>
      <c r="ANW45" s="89"/>
      <c r="ANX45" s="89"/>
      <c r="ANY45" s="89"/>
      <c r="ANZ45" s="89"/>
      <c r="AOA45" s="89"/>
      <c r="AOD45" s="89"/>
      <c r="AOG45" s="89"/>
      <c r="AOJ45" s="89"/>
      <c r="AOM45" s="89"/>
      <c r="AOP45" s="89"/>
      <c r="APB45" s="89"/>
      <c r="APE45" s="89"/>
      <c r="APH45" s="89"/>
      <c r="APK45" s="89"/>
      <c r="APQ45" s="89"/>
      <c r="APT45" s="89"/>
      <c r="APZ45" s="89"/>
      <c r="AQC45" s="89"/>
      <c r="AQF45" s="89"/>
      <c r="AQI45" s="89"/>
      <c r="AQO45" s="89"/>
      <c r="AQR45" s="89"/>
      <c r="AQX45" s="89"/>
      <c r="AQZ45" s="89"/>
      <c r="ARA45" s="89"/>
      <c r="ARC45" s="89"/>
      <c r="ARF45" s="89"/>
      <c r="ARI45" s="89"/>
      <c r="ART45" s="89"/>
      <c r="ARV45" s="89"/>
      <c r="ASH45" s="89"/>
      <c r="ASK45" s="89"/>
      <c r="ASS45" s="89"/>
      <c r="ATM45" s="89"/>
      <c r="ATO45" s="89"/>
      <c r="ATP45" s="89"/>
      <c r="ATQ45" s="89"/>
      <c r="ATR45" s="89"/>
      <c r="ATS45" s="89"/>
      <c r="ATT45" s="89"/>
      <c r="AUL45" s="89"/>
      <c r="AUM45" s="89"/>
      <c r="AUP45" s="89"/>
      <c r="AUS45" s="89"/>
      <c r="AUU45" s="89"/>
      <c r="AUW45" s="89"/>
      <c r="AUZ45" s="89"/>
      <c r="AVC45" s="89"/>
      <c r="AVF45" s="89"/>
      <c r="AVL45" s="89"/>
      <c r="AVO45" s="89"/>
      <c r="AVR45" s="89"/>
      <c r="AVW45" s="89"/>
      <c r="AWK45" s="89"/>
      <c r="AWL45" s="89"/>
      <c r="AWM45" s="89"/>
      <c r="AWN45" s="89"/>
      <c r="AWO45" s="89"/>
      <c r="AWP45" s="89"/>
      <c r="AWQ45" s="89"/>
      <c r="AWR45" s="89"/>
      <c r="AWS45" s="89"/>
      <c r="AWT45" s="89"/>
      <c r="AWU45" s="89"/>
      <c r="AWV45" s="89"/>
      <c r="AWW45" s="89"/>
      <c r="AWX45" s="89"/>
      <c r="AWY45" s="89"/>
      <c r="AWZ45" s="89"/>
      <c r="AXA45" s="89"/>
      <c r="AXB45" s="89"/>
      <c r="AXC45" s="89"/>
      <c r="AXD45" s="89"/>
      <c r="AXE45" s="89"/>
      <c r="AXF45" s="89"/>
      <c r="AXG45" s="89"/>
      <c r="AXH45" s="89"/>
      <c r="AXI45" s="89"/>
      <c r="AXJ45" s="89"/>
      <c r="AXK45" s="89"/>
      <c r="AXL45" s="89"/>
      <c r="AXM45" s="89"/>
      <c r="AXN45" s="89"/>
      <c r="AXO45" s="89"/>
      <c r="AXP45" s="89"/>
      <c r="AXQ45" s="89"/>
      <c r="AXR45" s="89"/>
      <c r="AXS45" s="89"/>
      <c r="AXT45" s="89"/>
      <c r="AXU45" s="89"/>
      <c r="AXV45" s="89"/>
      <c r="AXW45" s="89"/>
      <c r="AXZ45" s="89"/>
      <c r="AYC45" s="89"/>
      <c r="AYF45" s="89"/>
      <c r="AYI45" s="89"/>
      <c r="AYL45" s="89"/>
      <c r="AYX45" s="89"/>
      <c r="AZA45" s="89"/>
      <c r="AZD45" s="89"/>
      <c r="AZG45" s="89"/>
      <c r="AZM45" s="89"/>
      <c r="AZP45" s="89"/>
      <c r="AZV45" s="89"/>
      <c r="AZY45" s="89"/>
      <c r="BAB45" s="89"/>
      <c r="BAE45" s="89"/>
      <c r="BAK45" s="89"/>
      <c r="BAN45" s="89"/>
      <c r="BAT45" s="89"/>
      <c r="BAV45" s="89"/>
      <c r="BAW45" s="89"/>
      <c r="BAY45" s="89"/>
      <c r="BBB45" s="89"/>
      <c r="BBE45" s="89"/>
      <c r="BBP45" s="89"/>
      <c r="BBR45" s="89"/>
      <c r="BCD45" s="89"/>
      <c r="BCG45" s="89"/>
      <c r="BCO45" s="89"/>
      <c r="BDI45" s="89"/>
      <c r="BDK45" s="89"/>
      <c r="BDL45" s="89"/>
      <c r="BDM45" s="89"/>
      <c r="BDN45" s="89"/>
      <c r="BDO45" s="89"/>
      <c r="BDP45" s="89"/>
      <c r="BEH45" s="89"/>
      <c r="BEI45" s="89"/>
      <c r="BEL45" s="89"/>
      <c r="BEO45" s="89"/>
      <c r="BEQ45" s="89"/>
      <c r="BES45" s="89"/>
      <c r="BEV45" s="89"/>
      <c r="BEY45" s="89"/>
      <c r="BFB45" s="89"/>
      <c r="BFH45" s="89"/>
      <c r="BFK45" s="89"/>
      <c r="BFN45" s="89"/>
      <c r="BFS45" s="89"/>
      <c r="BGG45" s="89"/>
      <c r="BGH45" s="89"/>
      <c r="BGI45" s="89"/>
      <c r="BGJ45" s="89"/>
      <c r="BGK45" s="89"/>
      <c r="BGL45" s="89"/>
      <c r="BGM45" s="89"/>
      <c r="BGN45" s="89"/>
      <c r="BGO45" s="89"/>
      <c r="BGP45" s="89"/>
      <c r="BGQ45" s="89"/>
      <c r="BGR45" s="89"/>
      <c r="BGS45" s="89"/>
      <c r="BGT45" s="89"/>
      <c r="BGU45" s="89"/>
      <c r="BGV45" s="89"/>
      <c r="BGW45" s="89"/>
      <c r="BGX45" s="89"/>
      <c r="BGY45" s="89"/>
      <c r="BGZ45" s="89"/>
      <c r="BHA45" s="89"/>
      <c r="BHB45" s="89"/>
      <c r="BHC45" s="89"/>
      <c r="BHD45" s="89"/>
      <c r="BHE45" s="89"/>
      <c r="BHF45" s="89"/>
      <c r="BHG45" s="89"/>
      <c r="BHH45" s="89"/>
      <c r="BHI45" s="89"/>
      <c r="BHJ45" s="89"/>
      <c r="BHK45" s="89"/>
      <c r="BHL45" s="89"/>
      <c r="BHM45" s="89"/>
      <c r="BHN45" s="89"/>
      <c r="BHO45" s="89"/>
      <c r="BHP45" s="89"/>
      <c r="BHQ45" s="89"/>
      <c r="BHR45" s="89"/>
      <c r="BHS45" s="89"/>
      <c r="BHV45" s="89"/>
      <c r="BHY45" s="89"/>
      <c r="BIB45" s="89"/>
      <c r="BIE45" s="89"/>
      <c r="BIH45" s="89"/>
      <c r="BIT45" s="89"/>
      <c r="BIW45" s="89"/>
      <c r="BIZ45" s="89"/>
      <c r="BJC45" s="89"/>
      <c r="BJI45" s="89"/>
      <c r="BJL45" s="89"/>
      <c r="BJR45" s="89"/>
      <c r="BJU45" s="89"/>
      <c r="BJX45" s="89"/>
      <c r="BKA45" s="89"/>
      <c r="BKG45" s="89"/>
      <c r="BKJ45" s="89"/>
      <c r="BKP45" s="89"/>
      <c r="BKR45" s="89"/>
      <c r="BKS45" s="89"/>
      <c r="BKU45" s="89"/>
      <c r="BKX45" s="89"/>
      <c r="BLA45" s="89"/>
      <c r="BLL45" s="89"/>
      <c r="BLN45" s="89"/>
      <c r="BLZ45" s="89"/>
      <c r="BMC45" s="89"/>
      <c r="BMK45" s="89"/>
      <c r="BNE45" s="89"/>
      <c r="BNG45" s="89"/>
      <c r="BNH45" s="89"/>
      <c r="BNI45" s="89"/>
      <c r="BNJ45" s="89"/>
      <c r="BNK45" s="89"/>
      <c r="BNL45" s="89"/>
      <c r="BOD45" s="89"/>
      <c r="BOE45" s="89"/>
      <c r="BOH45" s="89"/>
      <c r="BOK45" s="89"/>
      <c r="BOM45" s="89"/>
      <c r="BOO45" s="89"/>
      <c r="BOR45" s="89"/>
      <c r="BOU45" s="89"/>
      <c r="BOX45" s="89"/>
      <c r="BPD45" s="89"/>
      <c r="BPG45" s="89"/>
      <c r="BPJ45" s="89"/>
      <c r="BPO45" s="89"/>
      <c r="BQC45" s="89"/>
      <c r="BQD45" s="89"/>
      <c r="BQE45" s="89"/>
      <c r="BQF45" s="89"/>
      <c r="BQG45" s="89"/>
      <c r="BQH45" s="89"/>
      <c r="BQI45" s="89"/>
      <c r="BQJ45" s="89"/>
      <c r="BQK45" s="89"/>
      <c r="BQL45" s="89"/>
      <c r="BQM45" s="89"/>
      <c r="BQN45" s="89"/>
      <c r="BQO45" s="89"/>
      <c r="BQP45" s="89"/>
      <c r="BQQ45" s="89"/>
      <c r="BQR45" s="89"/>
      <c r="BQS45" s="89"/>
      <c r="BQT45" s="89"/>
      <c r="BQU45" s="89"/>
      <c r="BQV45" s="89"/>
      <c r="BQW45" s="89"/>
      <c r="BQX45" s="89"/>
      <c r="BQY45" s="89"/>
      <c r="BQZ45" s="89"/>
      <c r="BRA45" s="89"/>
      <c r="BRB45" s="89"/>
      <c r="BRC45" s="89"/>
      <c r="BRD45" s="89"/>
      <c r="BRE45" s="89"/>
      <c r="BRF45" s="89"/>
      <c r="BRG45" s="89"/>
      <c r="BRH45" s="89"/>
      <c r="BRI45" s="89"/>
      <c r="BRJ45" s="89"/>
      <c r="BRK45" s="89"/>
      <c r="BRL45" s="89"/>
      <c r="BRM45" s="89"/>
      <c r="BRN45" s="89"/>
      <c r="BRO45" s="89"/>
      <c r="BRR45" s="89"/>
      <c r="BRU45" s="89"/>
      <c r="BRX45" s="89"/>
      <c r="BSA45" s="89"/>
      <c r="BSD45" s="89"/>
      <c r="BSP45" s="89"/>
      <c r="BSS45" s="89"/>
      <c r="BSV45" s="89"/>
      <c r="BSY45" s="89"/>
      <c r="BTE45" s="89"/>
      <c r="BTH45" s="89"/>
      <c r="BTN45" s="89"/>
      <c r="BTQ45" s="89"/>
      <c r="BTT45" s="89"/>
      <c r="BTW45" s="89"/>
      <c r="BUC45" s="89"/>
      <c r="BUF45" s="89"/>
      <c r="BUL45" s="89"/>
      <c r="BUN45" s="89"/>
      <c r="BUO45" s="89"/>
      <c r="BUQ45" s="89"/>
      <c r="BUT45" s="89"/>
      <c r="BUW45" s="89"/>
      <c r="BVH45" s="89"/>
      <c r="BVJ45" s="89"/>
      <c r="BVV45" s="89"/>
      <c r="BVY45" s="89"/>
      <c r="BWG45" s="89"/>
      <c r="BXA45" s="89"/>
      <c r="BXC45" s="89"/>
      <c r="BXD45" s="89"/>
      <c r="BXE45" s="89"/>
      <c r="BXF45" s="89"/>
      <c r="BXG45" s="89"/>
      <c r="BXH45" s="89"/>
      <c r="BXZ45" s="89"/>
      <c r="BYA45" s="89"/>
      <c r="BYD45" s="89"/>
      <c r="BYG45" s="89"/>
      <c r="BYI45" s="89"/>
      <c r="BYK45" s="89"/>
      <c r="BYN45" s="89"/>
      <c r="BYQ45" s="89"/>
      <c r="BYT45" s="89"/>
      <c r="BYZ45" s="89"/>
      <c r="BZC45" s="89"/>
      <c r="BZF45" s="89"/>
      <c r="BZK45" s="89"/>
      <c r="BZY45" s="89"/>
      <c r="BZZ45" s="89"/>
      <c r="CAA45" s="89"/>
      <c r="CAB45" s="89"/>
      <c r="CAC45" s="89"/>
      <c r="CAD45" s="89"/>
      <c r="CAE45" s="89"/>
      <c r="CAF45" s="89"/>
      <c r="CAG45" s="89"/>
      <c r="CAH45" s="89"/>
      <c r="CAI45" s="89"/>
      <c r="CAJ45" s="89"/>
      <c r="CAK45" s="89"/>
      <c r="CAL45" s="89"/>
      <c r="CAM45" s="89"/>
      <c r="CAN45" s="89"/>
      <c r="CAO45" s="89"/>
      <c r="CAP45" s="89"/>
      <c r="CAQ45" s="89"/>
      <c r="CAR45" s="89"/>
      <c r="CAS45" s="89"/>
      <c r="CAT45" s="89"/>
      <c r="CAU45" s="89"/>
      <c r="CAV45" s="89"/>
      <c r="CAW45" s="89"/>
      <c r="CAX45" s="89"/>
      <c r="CAY45" s="89"/>
      <c r="CAZ45" s="89"/>
      <c r="CBA45" s="89"/>
      <c r="CBB45" s="89"/>
      <c r="CBC45" s="89"/>
      <c r="CBD45" s="89"/>
      <c r="CBE45" s="89"/>
      <c r="CBF45" s="89"/>
      <c r="CBG45" s="89"/>
      <c r="CBH45" s="89"/>
      <c r="CBI45" s="89"/>
      <c r="CBJ45" s="89"/>
      <c r="CBK45" s="89"/>
      <c r="CBN45" s="89"/>
      <c r="CBQ45" s="89"/>
      <c r="CBT45" s="89"/>
      <c r="CBW45" s="89"/>
      <c r="CBZ45" s="89"/>
      <c r="CCL45" s="89"/>
      <c r="CCO45" s="89"/>
      <c r="CCR45" s="89"/>
      <c r="CCU45" s="89"/>
      <c r="CDA45" s="89"/>
      <c r="CDD45" s="89"/>
      <c r="CDJ45" s="89"/>
      <c r="CDM45" s="89"/>
      <c r="CDP45" s="89"/>
      <c r="CDS45" s="89"/>
      <c r="CDY45" s="89"/>
      <c r="CEB45" s="89"/>
      <c r="CEH45" s="89"/>
      <c r="CEJ45" s="89"/>
      <c r="CEK45" s="89"/>
      <c r="CEM45" s="89"/>
      <c r="CEP45" s="89"/>
      <c r="CES45" s="89"/>
      <c r="CFD45" s="89"/>
      <c r="CFF45" s="89"/>
      <c r="CFR45" s="89"/>
      <c r="CFU45" s="89"/>
      <c r="CGC45" s="89"/>
      <c r="CGW45" s="89"/>
      <c r="CGY45" s="89"/>
      <c r="CGZ45" s="89"/>
      <c r="CHA45" s="89"/>
      <c r="CHB45" s="89"/>
      <c r="CHC45" s="89"/>
      <c r="CHD45" s="89"/>
      <c r="CHV45" s="89"/>
      <c r="CHW45" s="89"/>
      <c r="CHZ45" s="89"/>
      <c r="CIC45" s="89"/>
      <c r="CIE45" s="89"/>
      <c r="CIG45" s="89"/>
      <c r="CIJ45" s="89"/>
      <c r="CIM45" s="89"/>
      <c r="CIP45" s="89"/>
      <c r="CIV45" s="89"/>
      <c r="CIY45" s="89"/>
      <c r="CJB45" s="89"/>
      <c r="CJG45" s="89"/>
      <c r="CJU45" s="89"/>
      <c r="CJV45" s="89"/>
      <c r="CJW45" s="89"/>
      <c r="CJX45" s="89"/>
      <c r="CJY45" s="89"/>
      <c r="CJZ45" s="89"/>
      <c r="CKA45" s="89"/>
      <c r="CKB45" s="89"/>
      <c r="CKC45" s="89"/>
      <c r="CKD45" s="89"/>
      <c r="CKE45" s="89"/>
      <c r="CKF45" s="89"/>
      <c r="CKG45" s="89"/>
      <c r="CKH45" s="89"/>
      <c r="CKI45" s="89"/>
      <c r="CKJ45" s="89"/>
      <c r="CKK45" s="89"/>
      <c r="CKL45" s="89"/>
      <c r="CKM45" s="89"/>
      <c r="CKN45" s="89"/>
      <c r="CKO45" s="89"/>
      <c r="CKP45" s="89"/>
      <c r="CKQ45" s="89"/>
      <c r="CKR45" s="89"/>
      <c r="CKS45" s="89"/>
      <c r="CKT45" s="89"/>
      <c r="CKU45" s="89"/>
      <c r="CKV45" s="89"/>
      <c r="CKW45" s="89"/>
      <c r="CKX45" s="89"/>
      <c r="CKY45" s="89"/>
      <c r="CKZ45" s="89"/>
      <c r="CLA45" s="89"/>
      <c r="CLB45" s="89"/>
      <c r="CLC45" s="89"/>
      <c r="CLD45" s="89"/>
      <c r="CLE45" s="89"/>
      <c r="CLF45" s="89"/>
      <c r="CLG45" s="89"/>
      <c r="CLJ45" s="89"/>
      <c r="CLM45" s="89"/>
      <c r="CLP45" s="89"/>
      <c r="CLS45" s="89"/>
      <c r="CLV45" s="89"/>
      <c r="CMH45" s="89"/>
      <c r="CMK45" s="89"/>
      <c r="CMN45" s="89"/>
      <c r="CMQ45" s="89"/>
      <c r="CMW45" s="89"/>
      <c r="CMZ45" s="89"/>
      <c r="CNF45" s="89"/>
      <c r="CNI45" s="89"/>
      <c r="CNL45" s="89"/>
      <c r="CNO45" s="89"/>
      <c r="CNU45" s="89"/>
      <c r="CNX45" s="89"/>
      <c r="COD45" s="89"/>
      <c r="COF45" s="89"/>
      <c r="COG45" s="89"/>
      <c r="COI45" s="89"/>
      <c r="COL45" s="89"/>
      <c r="COO45" s="89"/>
      <c r="COZ45" s="89"/>
      <c r="CPB45" s="89"/>
      <c r="CPN45" s="89"/>
      <c r="CPQ45" s="89"/>
      <c r="CPY45" s="89"/>
      <c r="CQS45" s="89"/>
      <c r="CQU45" s="89"/>
      <c r="CQV45" s="89"/>
      <c r="CQW45" s="89"/>
      <c r="CQX45" s="89"/>
      <c r="CQY45" s="89"/>
      <c r="CQZ45" s="89"/>
      <c r="CRR45" s="89"/>
      <c r="CRS45" s="89"/>
      <c r="CRV45" s="89"/>
      <c r="CRY45" s="89"/>
      <c r="CSA45" s="89"/>
      <c r="CSC45" s="89"/>
      <c r="CSF45" s="89"/>
      <c r="CSI45" s="89"/>
      <c r="CSL45" s="89"/>
      <c r="CSR45" s="89"/>
      <c r="CSU45" s="89"/>
      <c r="CSX45" s="89"/>
      <c r="CTC45" s="89"/>
      <c r="CTQ45" s="89"/>
      <c r="CTR45" s="89"/>
      <c r="CTS45" s="89"/>
      <c r="CTT45" s="89"/>
      <c r="CTU45" s="89"/>
      <c r="CTV45" s="89"/>
      <c r="CTW45" s="89"/>
      <c r="CTX45" s="89"/>
      <c r="CTY45" s="89"/>
      <c r="CTZ45" s="89"/>
      <c r="CUA45" s="89"/>
      <c r="CUB45" s="89"/>
      <c r="CUC45" s="89"/>
      <c r="CUD45" s="89"/>
      <c r="CUE45" s="89"/>
      <c r="CUF45" s="89"/>
      <c r="CUG45" s="89"/>
      <c r="CUH45" s="89"/>
      <c r="CUI45" s="89"/>
      <c r="CUJ45" s="89"/>
      <c r="CUK45" s="89"/>
      <c r="CUL45" s="89"/>
      <c r="CUM45" s="89"/>
      <c r="CUN45" s="89"/>
      <c r="CUO45" s="89"/>
      <c r="CUP45" s="89"/>
      <c r="CUQ45" s="89"/>
      <c r="CUR45" s="89"/>
      <c r="CUS45" s="89"/>
      <c r="CUT45" s="89"/>
      <c r="CUU45" s="89"/>
      <c r="CUV45" s="89"/>
      <c r="CUW45" s="89"/>
      <c r="CUX45" s="89"/>
      <c r="CUY45" s="89"/>
      <c r="CUZ45" s="89"/>
      <c r="CVA45" s="89"/>
      <c r="CVB45" s="89"/>
      <c r="CVC45" s="89"/>
      <c r="CVF45" s="89"/>
      <c r="CVI45" s="89"/>
      <c r="CVL45" s="89"/>
      <c r="CVO45" s="89"/>
      <c r="CVR45" s="89"/>
      <c r="CWD45" s="89"/>
      <c r="CWG45" s="89"/>
      <c r="CWJ45" s="89"/>
      <c r="CWM45" s="89"/>
      <c r="CWS45" s="89"/>
      <c r="CWV45" s="89"/>
      <c r="CXB45" s="89"/>
      <c r="CXE45" s="89"/>
      <c r="CXH45" s="89"/>
      <c r="CXK45" s="89"/>
      <c r="CXQ45" s="89"/>
      <c r="CXT45" s="89"/>
      <c r="CXZ45" s="89"/>
      <c r="CYB45" s="89"/>
      <c r="CYC45" s="89"/>
      <c r="CYE45" s="89"/>
      <c r="CYH45" s="89"/>
      <c r="CYK45" s="89"/>
      <c r="CYV45" s="89"/>
      <c r="CYX45" s="89"/>
      <c r="CZJ45" s="89"/>
      <c r="CZM45" s="89"/>
      <c r="CZU45" s="89"/>
      <c r="DAO45" s="89"/>
      <c r="DAQ45" s="89"/>
      <c r="DAR45" s="89"/>
      <c r="DAS45" s="89"/>
      <c r="DAT45" s="89"/>
      <c r="DAU45" s="89"/>
      <c r="DAV45" s="89"/>
      <c r="DBN45" s="89"/>
      <c r="DBO45" s="89"/>
      <c r="DBR45" s="89"/>
      <c r="DBU45" s="89"/>
      <c r="DBW45" s="89"/>
      <c r="DBY45" s="89"/>
      <c r="DCB45" s="89"/>
      <c r="DCE45" s="89"/>
      <c r="DCH45" s="89"/>
      <c r="DCN45" s="89"/>
      <c r="DCQ45" s="89"/>
      <c r="DCT45" s="89"/>
      <c r="DCY45" s="89"/>
      <c r="DDM45" s="89"/>
      <c r="DDN45" s="89"/>
      <c r="DDO45" s="89"/>
      <c r="DDP45" s="89"/>
      <c r="DDQ45" s="89"/>
      <c r="DDR45" s="89"/>
      <c r="DDS45" s="89"/>
      <c r="DDT45" s="89"/>
      <c r="DDU45" s="89"/>
      <c r="DDV45" s="89"/>
      <c r="DDW45" s="89"/>
      <c r="DDX45" s="89"/>
      <c r="DDY45" s="89"/>
      <c r="DDZ45" s="89"/>
      <c r="DEA45" s="89"/>
      <c r="DEB45" s="89"/>
      <c r="DEC45" s="89"/>
      <c r="DED45" s="89"/>
      <c r="DEE45" s="89"/>
      <c r="DEF45" s="89"/>
      <c r="DEG45" s="89"/>
      <c r="DEH45" s="89"/>
      <c r="DEI45" s="89"/>
      <c r="DEJ45" s="89"/>
      <c r="DEK45" s="89"/>
      <c r="DEL45" s="89"/>
      <c r="DEM45" s="89"/>
      <c r="DEN45" s="89"/>
      <c r="DEO45" s="89"/>
      <c r="DEP45" s="89"/>
      <c r="DEQ45" s="89"/>
      <c r="DER45" s="89"/>
      <c r="DES45" s="89"/>
      <c r="DET45" s="89"/>
      <c r="DEU45" s="89"/>
      <c r="DEV45" s="89"/>
      <c r="DEW45" s="89"/>
      <c r="DEX45" s="89"/>
      <c r="DEY45" s="89"/>
      <c r="DFB45" s="89"/>
      <c r="DFE45" s="89"/>
      <c r="DFH45" s="89"/>
      <c r="DFK45" s="89"/>
      <c r="DFN45" s="89"/>
      <c r="DFZ45" s="89"/>
      <c r="DGC45" s="89"/>
      <c r="DGF45" s="89"/>
      <c r="DGI45" s="89"/>
      <c r="DGO45" s="89"/>
      <c r="DGR45" s="89"/>
      <c r="DGX45" s="89"/>
      <c r="DHA45" s="89"/>
      <c r="DHD45" s="89"/>
      <c r="DHG45" s="89"/>
      <c r="DHM45" s="89"/>
      <c r="DHP45" s="89"/>
      <c r="DHV45" s="89"/>
      <c r="DHX45" s="89"/>
      <c r="DHY45" s="89"/>
      <c r="DIA45" s="89"/>
      <c r="DID45" s="89"/>
      <c r="DIG45" s="89"/>
      <c r="DIR45" s="89"/>
      <c r="DIT45" s="89"/>
      <c r="DJF45" s="89"/>
      <c r="DJI45" s="89"/>
      <c r="DJQ45" s="89"/>
      <c r="DKK45" s="89"/>
      <c r="DKM45" s="89"/>
      <c r="DKN45" s="89"/>
      <c r="DKO45" s="89"/>
      <c r="DKP45" s="89"/>
      <c r="DKQ45" s="89"/>
      <c r="DKR45" s="89"/>
      <c r="DLJ45" s="89"/>
      <c r="DLK45" s="89"/>
      <c r="DLN45" s="89"/>
      <c r="DLQ45" s="89"/>
      <c r="DLS45" s="89"/>
      <c r="DLU45" s="89"/>
      <c r="DLX45" s="89"/>
      <c r="DMA45" s="89"/>
      <c r="DMD45" s="89"/>
      <c r="DMJ45" s="89"/>
      <c r="DMM45" s="89"/>
      <c r="DMP45" s="89"/>
      <c r="DMU45" s="89"/>
      <c r="DNI45" s="89"/>
      <c r="DNJ45" s="89"/>
      <c r="DNK45" s="89"/>
      <c r="DNL45" s="89"/>
      <c r="DNM45" s="89"/>
      <c r="DNN45" s="89"/>
      <c r="DNO45" s="89"/>
      <c r="DNP45" s="89"/>
      <c r="DNQ45" s="89"/>
      <c r="DNR45" s="89"/>
      <c r="DNS45" s="89"/>
      <c r="DNT45" s="89"/>
      <c r="DNU45" s="89"/>
      <c r="DNV45" s="89"/>
      <c r="DNW45" s="89"/>
      <c r="DNX45" s="89"/>
      <c r="DNY45" s="89"/>
      <c r="DNZ45" s="89"/>
      <c r="DOA45" s="89"/>
      <c r="DOB45" s="89"/>
      <c r="DOC45" s="89"/>
      <c r="DOD45" s="89"/>
      <c r="DOE45" s="89"/>
      <c r="DOF45" s="89"/>
      <c r="DOG45" s="89"/>
      <c r="DOH45" s="89"/>
      <c r="DOI45" s="89"/>
      <c r="DOJ45" s="89"/>
      <c r="DOK45" s="89"/>
      <c r="DOL45" s="89"/>
      <c r="DOM45" s="89"/>
      <c r="DON45" s="89"/>
      <c r="DOO45" s="89"/>
      <c r="DOP45" s="89"/>
      <c r="DOQ45" s="89"/>
      <c r="DOR45" s="89"/>
      <c r="DOS45" s="89"/>
      <c r="DOT45" s="89"/>
      <c r="DOU45" s="89"/>
      <c r="DOX45" s="89"/>
      <c r="DPA45" s="89"/>
      <c r="DPD45" s="89"/>
      <c r="DPG45" s="89"/>
      <c r="DPJ45" s="89"/>
      <c r="DPV45" s="89"/>
      <c r="DPY45" s="89"/>
      <c r="DQB45" s="89"/>
      <c r="DQE45" s="89"/>
      <c r="DQK45" s="89"/>
      <c r="DQN45" s="89"/>
      <c r="DQT45" s="89"/>
      <c r="DQW45" s="89"/>
      <c r="DQZ45" s="89"/>
      <c r="DRC45" s="89"/>
      <c r="DRI45" s="89"/>
      <c r="DRL45" s="89"/>
      <c r="DRR45" s="89"/>
      <c r="DRT45" s="89"/>
      <c r="DRU45" s="89"/>
      <c r="DRW45" s="89"/>
      <c r="DRZ45" s="89"/>
      <c r="DSC45" s="89"/>
      <c r="DSN45" s="89"/>
      <c r="DSP45" s="89"/>
      <c r="DTB45" s="89"/>
      <c r="DTE45" s="89"/>
      <c r="DTM45" s="89"/>
      <c r="DUG45" s="89"/>
      <c r="DUI45" s="89"/>
      <c r="DUJ45" s="89"/>
      <c r="DUK45" s="89"/>
      <c r="DUL45" s="89"/>
      <c r="DUM45" s="89"/>
      <c r="DUN45" s="89"/>
      <c r="DVF45" s="89"/>
      <c r="DVG45" s="89"/>
      <c r="DVJ45" s="89"/>
      <c r="DVM45" s="89"/>
      <c r="DVO45" s="89"/>
      <c r="DVQ45" s="89"/>
      <c r="DVT45" s="89"/>
      <c r="DVW45" s="89"/>
      <c r="DVZ45" s="89"/>
      <c r="DWF45" s="89"/>
      <c r="DWI45" s="89"/>
      <c r="DWL45" s="89"/>
      <c r="DWQ45" s="89"/>
      <c r="DXE45" s="89"/>
      <c r="DXF45" s="89"/>
      <c r="DXG45" s="89"/>
      <c r="DXH45" s="89"/>
      <c r="DXI45" s="89"/>
      <c r="DXJ45" s="89"/>
      <c r="DXK45" s="89"/>
      <c r="DXL45" s="89"/>
      <c r="DXM45" s="89"/>
      <c r="DXN45" s="89"/>
      <c r="DXO45" s="89"/>
      <c r="DXP45" s="89"/>
      <c r="DXQ45" s="89"/>
      <c r="DXR45" s="89"/>
      <c r="DXS45" s="89"/>
      <c r="DXT45" s="89"/>
      <c r="DXU45" s="89"/>
      <c r="DXV45" s="89"/>
      <c r="DXW45" s="89"/>
      <c r="DXX45" s="89"/>
      <c r="DXY45" s="89"/>
      <c r="DXZ45" s="89"/>
      <c r="DYA45" s="89"/>
      <c r="DYB45" s="89"/>
      <c r="DYC45" s="89"/>
      <c r="DYD45" s="89"/>
      <c r="DYE45" s="89"/>
      <c r="DYF45" s="89"/>
      <c r="DYG45" s="89"/>
      <c r="DYH45" s="89"/>
      <c r="DYI45" s="89"/>
      <c r="DYJ45" s="89"/>
      <c r="DYK45" s="89"/>
      <c r="DYL45" s="89"/>
      <c r="DYM45" s="89"/>
      <c r="DYN45" s="89"/>
      <c r="DYO45" s="89"/>
      <c r="DYP45" s="89"/>
      <c r="DYQ45" s="89"/>
      <c r="DYT45" s="89"/>
      <c r="DYW45" s="89"/>
      <c r="DYZ45" s="89"/>
      <c r="DZC45" s="89"/>
      <c r="DZF45" s="89"/>
      <c r="DZR45" s="89"/>
      <c r="DZU45" s="89"/>
      <c r="DZX45" s="89"/>
      <c r="EAA45" s="89"/>
      <c r="EAG45" s="89"/>
      <c r="EAJ45" s="89"/>
      <c r="EAP45" s="89"/>
      <c r="EAS45" s="89"/>
      <c r="EAV45" s="89"/>
      <c r="EAY45" s="89"/>
      <c r="EBE45" s="89"/>
      <c r="EBH45" s="89"/>
      <c r="EBN45" s="89"/>
      <c r="EBP45" s="89"/>
      <c r="EBQ45" s="89"/>
      <c r="EBS45" s="89"/>
      <c r="EBV45" s="89"/>
      <c r="EBY45" s="89"/>
      <c r="ECJ45" s="89"/>
      <c r="ECL45" s="89"/>
      <c r="ECX45" s="89"/>
      <c r="EDA45" s="89"/>
      <c r="EDI45" s="89"/>
      <c r="EEC45" s="89"/>
      <c r="EEE45" s="89"/>
      <c r="EEF45" s="89"/>
      <c r="EEG45" s="89"/>
      <c r="EEH45" s="89"/>
      <c r="EEI45" s="89"/>
      <c r="EEJ45" s="89"/>
      <c r="EFB45" s="89"/>
      <c r="EFC45" s="89"/>
      <c r="EFF45" s="89"/>
      <c r="EFI45" s="89"/>
      <c r="EFK45" s="89"/>
      <c r="EFM45" s="89"/>
      <c r="EFP45" s="89"/>
      <c r="EFS45" s="89"/>
      <c r="EFV45" s="89"/>
      <c r="EGB45" s="89"/>
      <c r="EGE45" s="89"/>
      <c r="EGH45" s="89"/>
      <c r="EGM45" s="89"/>
      <c r="EHA45" s="89"/>
      <c r="EHB45" s="89"/>
      <c r="EHC45" s="89"/>
      <c r="EHD45" s="89"/>
      <c r="EHE45" s="89"/>
      <c r="EHF45" s="89"/>
      <c r="EHG45" s="89"/>
      <c r="EHH45" s="89"/>
      <c r="EHI45" s="89"/>
      <c r="EHJ45" s="89"/>
      <c r="EHK45" s="89"/>
      <c r="EHL45" s="89"/>
      <c r="EHM45" s="89"/>
      <c r="EHN45" s="89"/>
      <c r="EHO45" s="89"/>
      <c r="EHP45" s="89"/>
      <c r="EHQ45" s="89"/>
      <c r="EHR45" s="89"/>
      <c r="EHS45" s="89"/>
      <c r="EHT45" s="89"/>
      <c r="EHU45" s="89"/>
      <c r="EHV45" s="89"/>
      <c r="EHW45" s="89"/>
      <c r="EHX45" s="89"/>
      <c r="EHY45" s="89"/>
      <c r="EHZ45" s="89"/>
      <c r="EIA45" s="89"/>
      <c r="EIB45" s="89"/>
      <c r="EIC45" s="89"/>
      <c r="EID45" s="89"/>
      <c r="EIE45" s="89"/>
      <c r="EIF45" s="89"/>
      <c r="EIG45" s="89"/>
      <c r="EIH45" s="89"/>
      <c r="EII45" s="89"/>
      <c r="EIJ45" s="89"/>
      <c r="EIK45" s="89"/>
      <c r="EIL45" s="89"/>
      <c r="EIM45" s="89"/>
      <c r="EIP45" s="89"/>
      <c r="EIS45" s="89"/>
      <c r="EIV45" s="89"/>
      <c r="EIY45" s="89"/>
      <c r="EJB45" s="89"/>
      <c r="EJN45" s="89"/>
      <c r="EJQ45" s="89"/>
      <c r="EJT45" s="89"/>
      <c r="EJW45" s="89"/>
      <c r="EKC45" s="89"/>
      <c r="EKF45" s="89"/>
      <c r="EKL45" s="89"/>
      <c r="EKO45" s="89"/>
      <c r="EKR45" s="89"/>
      <c r="EKU45" s="89"/>
      <c r="ELA45" s="89"/>
      <c r="ELD45" s="89"/>
      <c r="ELJ45" s="89"/>
      <c r="ELL45" s="89"/>
      <c r="ELM45" s="89"/>
      <c r="ELO45" s="89"/>
      <c r="ELR45" s="89"/>
      <c r="ELU45" s="89"/>
      <c r="EMF45" s="89"/>
      <c r="EMH45" s="89"/>
      <c r="EMT45" s="89"/>
      <c r="EMW45" s="89"/>
      <c r="ENE45" s="89"/>
      <c r="ENY45" s="89"/>
      <c r="EOA45" s="89"/>
      <c r="EOB45" s="89"/>
      <c r="EOC45" s="89"/>
      <c r="EOD45" s="89"/>
      <c r="EOE45" s="89"/>
      <c r="EOF45" s="89"/>
      <c r="EOX45" s="89"/>
      <c r="EOY45" s="89"/>
      <c r="EPB45" s="89"/>
      <c r="EPE45" s="89"/>
      <c r="EPG45" s="89"/>
      <c r="EPI45" s="89"/>
      <c r="EPL45" s="89"/>
      <c r="EPO45" s="89"/>
      <c r="EPR45" s="89"/>
      <c r="EPX45" s="89"/>
      <c r="EQA45" s="89"/>
      <c r="EQD45" s="89"/>
      <c r="EQI45" s="89"/>
      <c r="EQW45" s="89"/>
      <c r="EQX45" s="89"/>
      <c r="EQY45" s="89"/>
      <c r="EQZ45" s="89"/>
      <c r="ERA45" s="89"/>
      <c r="ERB45" s="89"/>
      <c r="ERC45" s="89"/>
      <c r="ERD45" s="89"/>
      <c r="ERE45" s="89"/>
      <c r="ERF45" s="89"/>
      <c r="ERG45" s="89"/>
      <c r="ERH45" s="89"/>
      <c r="ERI45" s="89"/>
      <c r="ERJ45" s="89"/>
      <c r="ERK45" s="89"/>
      <c r="ERL45" s="89"/>
      <c r="ERM45" s="89"/>
      <c r="ERN45" s="89"/>
      <c r="ERO45" s="89"/>
      <c r="ERP45" s="89"/>
      <c r="ERQ45" s="89"/>
      <c r="ERR45" s="89"/>
      <c r="ERS45" s="89"/>
      <c r="ERT45" s="89"/>
      <c r="ERU45" s="89"/>
      <c r="ERV45" s="89"/>
      <c r="ERW45" s="89"/>
      <c r="ERX45" s="89"/>
      <c r="ERY45" s="89"/>
      <c r="ERZ45" s="89"/>
      <c r="ESA45" s="89"/>
      <c r="ESB45" s="89"/>
      <c r="ESC45" s="89"/>
      <c r="ESD45" s="89"/>
      <c r="ESE45" s="89"/>
      <c r="ESF45" s="89"/>
      <c r="ESG45" s="89"/>
      <c r="ESH45" s="89"/>
      <c r="ESI45" s="89"/>
      <c r="ESL45" s="89"/>
      <c r="ESO45" s="89"/>
      <c r="ESR45" s="89"/>
      <c r="ESU45" s="89"/>
      <c r="ESX45" s="89"/>
      <c r="ETJ45" s="89"/>
      <c r="ETM45" s="89"/>
      <c r="ETP45" s="89"/>
      <c r="ETS45" s="89"/>
      <c r="ETY45" s="89"/>
      <c r="EUB45" s="89"/>
      <c r="EUH45" s="89"/>
      <c r="EUK45" s="89"/>
      <c r="EUN45" s="89"/>
      <c r="EUQ45" s="89"/>
      <c r="EUW45" s="89"/>
      <c r="EUZ45" s="89"/>
      <c r="EVF45" s="89"/>
      <c r="EVH45" s="89"/>
      <c r="EVI45" s="89"/>
      <c r="EVK45" s="89"/>
      <c r="EVN45" s="89"/>
      <c r="EVQ45" s="89"/>
      <c r="EWB45" s="89"/>
      <c r="EWD45" s="89"/>
      <c r="EWP45" s="89"/>
      <c r="EWS45" s="89"/>
      <c r="EXA45" s="89"/>
      <c r="EXU45" s="89"/>
      <c r="EXW45" s="89"/>
      <c r="EXX45" s="89"/>
      <c r="EXY45" s="89"/>
      <c r="EXZ45" s="89"/>
      <c r="EYA45" s="89"/>
      <c r="EYB45" s="89"/>
      <c r="EYT45" s="89"/>
      <c r="EYU45" s="89"/>
      <c r="EYX45" s="89"/>
      <c r="EZA45" s="89"/>
      <c r="EZC45" s="89"/>
      <c r="EZE45" s="89"/>
      <c r="EZH45" s="89"/>
      <c r="EZK45" s="89"/>
      <c r="EZN45" s="89"/>
      <c r="EZT45" s="89"/>
      <c r="EZW45" s="89"/>
      <c r="EZZ45" s="89"/>
      <c r="FAE45" s="89"/>
      <c r="FAS45" s="89"/>
      <c r="FAT45" s="89"/>
      <c r="FAU45" s="89"/>
      <c r="FAV45" s="89"/>
      <c r="FAW45" s="89"/>
      <c r="FAX45" s="89"/>
      <c r="FAY45" s="89"/>
      <c r="FAZ45" s="89"/>
      <c r="FBA45" s="89"/>
      <c r="FBB45" s="89"/>
      <c r="FBC45" s="89"/>
      <c r="FBD45" s="89"/>
      <c r="FBE45" s="89"/>
      <c r="FBF45" s="89"/>
      <c r="FBG45" s="89"/>
      <c r="FBH45" s="89"/>
      <c r="FBI45" s="89"/>
      <c r="FBJ45" s="89"/>
      <c r="FBK45" s="89"/>
      <c r="FBL45" s="89"/>
      <c r="FBM45" s="89"/>
      <c r="FBN45" s="89"/>
      <c r="FBO45" s="89"/>
      <c r="FBP45" s="89"/>
      <c r="FBQ45" s="89"/>
      <c r="FBR45" s="89"/>
      <c r="FBS45" s="89"/>
      <c r="FBT45" s="89"/>
      <c r="FBU45" s="89"/>
      <c r="FBV45" s="89"/>
      <c r="FBW45" s="89"/>
      <c r="FBX45" s="89"/>
      <c r="FBY45" s="89"/>
      <c r="FBZ45" s="89"/>
      <c r="FCA45" s="89"/>
      <c r="FCB45" s="89"/>
      <c r="FCC45" s="89"/>
      <c r="FCD45" s="89"/>
      <c r="FCE45" s="89"/>
      <c r="FCH45" s="89"/>
      <c r="FCK45" s="89"/>
      <c r="FCN45" s="89"/>
      <c r="FCQ45" s="89"/>
      <c r="FCT45" s="89"/>
      <c r="FDF45" s="89"/>
      <c r="FDI45" s="89"/>
      <c r="FDL45" s="89"/>
      <c r="FDO45" s="89"/>
      <c r="FDU45" s="89"/>
      <c r="FDX45" s="89"/>
      <c r="FED45" s="89"/>
      <c r="FEG45" s="89"/>
      <c r="FEJ45" s="89"/>
      <c r="FEM45" s="89"/>
      <c r="FES45" s="89"/>
      <c r="FEV45" s="89"/>
      <c r="FFB45" s="89"/>
      <c r="FFD45" s="89"/>
      <c r="FFE45" s="89"/>
      <c r="FFG45" s="89"/>
      <c r="FFJ45" s="89"/>
      <c r="FFM45" s="89"/>
      <c r="FFX45" s="89"/>
      <c r="FFZ45" s="89"/>
      <c r="FGL45" s="89"/>
      <c r="FGO45" s="89"/>
      <c r="FGW45" s="89"/>
      <c r="FHQ45" s="89"/>
      <c r="FHS45" s="89"/>
      <c r="FHT45" s="89"/>
      <c r="FHU45" s="89"/>
      <c r="FHV45" s="89"/>
      <c r="FHW45" s="89"/>
      <c r="FHX45" s="89"/>
      <c r="FIP45" s="89"/>
      <c r="FIQ45" s="89"/>
      <c r="FIT45" s="89"/>
      <c r="FIW45" s="89"/>
      <c r="FIY45" s="89"/>
      <c r="FJA45" s="89"/>
      <c r="FJD45" s="89"/>
      <c r="FJG45" s="89"/>
      <c r="FJJ45" s="89"/>
      <c r="FJP45" s="89"/>
      <c r="FJS45" s="89"/>
      <c r="FJV45" s="89"/>
      <c r="FKA45" s="89"/>
      <c r="FKO45" s="89"/>
      <c r="FKP45" s="89"/>
      <c r="FKQ45" s="89"/>
      <c r="FKR45" s="89"/>
      <c r="FKS45" s="89"/>
      <c r="FKT45" s="89"/>
      <c r="FKU45" s="89"/>
      <c r="FKV45" s="89"/>
      <c r="FKW45" s="89"/>
      <c r="FKX45" s="89"/>
      <c r="FKY45" s="89"/>
      <c r="FKZ45" s="89"/>
      <c r="FLA45" s="89"/>
      <c r="FLB45" s="89"/>
      <c r="FLC45" s="89"/>
      <c r="FLD45" s="89"/>
      <c r="FLE45" s="89"/>
      <c r="FLF45" s="89"/>
      <c r="FLG45" s="89"/>
      <c r="FLH45" s="89"/>
      <c r="FLI45" s="89"/>
      <c r="FLJ45" s="89"/>
      <c r="FLK45" s="89"/>
      <c r="FLL45" s="89"/>
      <c r="FLM45" s="89"/>
      <c r="FLN45" s="89"/>
      <c r="FLO45" s="89"/>
      <c r="FLP45" s="89"/>
      <c r="FLQ45" s="89"/>
      <c r="FLR45" s="89"/>
      <c r="FLS45" s="89"/>
      <c r="FLT45" s="89"/>
      <c r="FLU45" s="89"/>
      <c r="FLV45" s="89"/>
      <c r="FLW45" s="89"/>
      <c r="FLX45" s="89"/>
      <c r="FLY45" s="89"/>
      <c r="FLZ45" s="89"/>
      <c r="FMA45" s="89"/>
      <c r="FMD45" s="89"/>
      <c r="FMG45" s="89"/>
      <c r="FMJ45" s="89"/>
      <c r="FMM45" s="89"/>
      <c r="FMP45" s="89"/>
      <c r="FNB45" s="89"/>
      <c r="FNE45" s="89"/>
      <c r="FNH45" s="89"/>
      <c r="FNK45" s="89"/>
      <c r="FNQ45" s="89"/>
      <c r="FNT45" s="89"/>
      <c r="FNZ45" s="89"/>
      <c r="FOC45" s="89"/>
      <c r="FOF45" s="89"/>
      <c r="FOI45" s="89"/>
      <c r="FOO45" s="89"/>
      <c r="FOR45" s="89"/>
      <c r="FOX45" s="89"/>
      <c r="FOZ45" s="89"/>
      <c r="FPA45" s="89"/>
      <c r="FPC45" s="89"/>
      <c r="FPF45" s="89"/>
      <c r="FPI45" s="89"/>
      <c r="FPT45" s="89"/>
      <c r="FPV45" s="89"/>
      <c r="FQH45" s="89"/>
      <c r="FQK45" s="89"/>
      <c r="FQS45" s="89"/>
      <c r="FRM45" s="89"/>
      <c r="FRO45" s="89"/>
      <c r="FRP45" s="89"/>
      <c r="FRQ45" s="89"/>
      <c r="FRR45" s="89"/>
      <c r="FRS45" s="89"/>
      <c r="FRT45" s="89"/>
      <c r="FSL45" s="89"/>
      <c r="FSM45" s="89"/>
      <c r="FSP45" s="89"/>
      <c r="FSS45" s="89"/>
      <c r="FSU45" s="89"/>
      <c r="FSW45" s="89"/>
      <c r="FSZ45" s="89"/>
      <c r="FTC45" s="89"/>
      <c r="FTF45" s="89"/>
      <c r="FTL45" s="89"/>
      <c r="FTO45" s="89"/>
      <c r="FTR45" s="89"/>
      <c r="FTW45" s="89"/>
      <c r="FUK45" s="89"/>
      <c r="FUL45" s="89"/>
      <c r="FUM45" s="89"/>
      <c r="FUN45" s="89"/>
      <c r="FUO45" s="89"/>
      <c r="FUP45" s="89"/>
      <c r="FUQ45" s="89"/>
      <c r="FUR45" s="89"/>
      <c r="FUS45" s="89"/>
      <c r="FUT45" s="89"/>
      <c r="FUU45" s="89"/>
      <c r="FUV45" s="89"/>
      <c r="FUW45" s="89"/>
      <c r="FUX45" s="89"/>
      <c r="FUY45" s="89"/>
      <c r="FUZ45" s="89"/>
      <c r="FVA45" s="89"/>
      <c r="FVB45" s="89"/>
      <c r="FVC45" s="89"/>
      <c r="FVD45" s="89"/>
      <c r="FVE45" s="89"/>
      <c r="FVF45" s="89"/>
      <c r="FVG45" s="89"/>
      <c r="FVH45" s="89"/>
      <c r="FVI45" s="89"/>
      <c r="FVJ45" s="89"/>
      <c r="FVK45" s="89"/>
      <c r="FVL45" s="89"/>
      <c r="FVM45" s="89"/>
      <c r="FVN45" s="89"/>
      <c r="FVO45" s="89"/>
      <c r="FVP45" s="89"/>
      <c r="FVQ45" s="89"/>
      <c r="FVR45" s="89"/>
      <c r="FVS45" s="89"/>
      <c r="FVT45" s="89"/>
      <c r="FVU45" s="89"/>
      <c r="FVV45" s="89"/>
      <c r="FVW45" s="89"/>
      <c r="FVZ45" s="89"/>
      <c r="FWC45" s="89"/>
      <c r="FWF45" s="89"/>
      <c r="FWI45" s="89"/>
      <c r="FWL45" s="89"/>
      <c r="FWX45" s="89"/>
      <c r="FXA45" s="89"/>
      <c r="FXD45" s="89"/>
      <c r="FXG45" s="89"/>
      <c r="FXM45" s="89"/>
      <c r="FXP45" s="89"/>
      <c r="FXV45" s="89"/>
      <c r="FXY45" s="89"/>
      <c r="FYB45" s="89"/>
      <c r="FYE45" s="89"/>
      <c r="FYK45" s="89"/>
      <c r="FYN45" s="89"/>
      <c r="FYT45" s="89"/>
      <c r="FYV45" s="89"/>
      <c r="FYW45" s="89"/>
      <c r="FYY45" s="89"/>
      <c r="FZB45" s="89"/>
      <c r="FZE45" s="89"/>
      <c r="FZP45" s="89"/>
      <c r="FZR45" s="89"/>
      <c r="GAD45" s="89"/>
      <c r="GAG45" s="89"/>
      <c r="GAO45" s="89"/>
      <c r="GBI45" s="89"/>
      <c r="GBK45" s="89"/>
      <c r="GBL45" s="89"/>
      <c r="GBM45" s="89"/>
      <c r="GBN45" s="89"/>
      <c r="GBO45" s="89"/>
      <c r="GBP45" s="89"/>
      <c r="GCH45" s="89"/>
      <c r="GCI45" s="89"/>
      <c r="GCL45" s="89"/>
      <c r="GCO45" s="89"/>
      <c r="GCQ45" s="89"/>
      <c r="GCS45" s="89"/>
      <c r="GCV45" s="89"/>
      <c r="GCY45" s="89"/>
      <c r="GDB45" s="89"/>
      <c r="GDH45" s="89"/>
      <c r="GDK45" s="89"/>
      <c r="GDN45" s="89"/>
      <c r="GDS45" s="89"/>
      <c r="GEG45" s="89"/>
      <c r="GEH45" s="89"/>
      <c r="GEI45" s="89"/>
      <c r="GEJ45" s="89"/>
      <c r="GEK45" s="89"/>
      <c r="GEL45" s="89"/>
      <c r="GEM45" s="89"/>
      <c r="GEN45" s="89"/>
      <c r="GEO45" s="89"/>
      <c r="GEP45" s="89"/>
      <c r="GEQ45" s="89"/>
      <c r="GER45" s="89"/>
      <c r="GES45" s="89"/>
      <c r="GET45" s="89"/>
      <c r="GEU45" s="89"/>
      <c r="GEV45" s="89"/>
      <c r="GEW45" s="89"/>
      <c r="GEX45" s="89"/>
      <c r="GEY45" s="89"/>
      <c r="GEZ45" s="89"/>
      <c r="GFA45" s="89"/>
      <c r="GFB45" s="89"/>
      <c r="GFC45" s="89"/>
      <c r="GFD45" s="89"/>
      <c r="GFE45" s="89"/>
      <c r="GFF45" s="89"/>
      <c r="GFG45" s="89"/>
      <c r="GFH45" s="89"/>
      <c r="GFI45" s="89"/>
      <c r="GFJ45" s="89"/>
      <c r="GFK45" s="89"/>
      <c r="GFL45" s="89"/>
      <c r="GFM45" s="89"/>
      <c r="GFN45" s="89"/>
      <c r="GFO45" s="89"/>
      <c r="GFP45" s="89"/>
      <c r="GFQ45" s="89"/>
      <c r="GFR45" s="89"/>
      <c r="GFS45" s="89"/>
      <c r="GFV45" s="89"/>
      <c r="GFY45" s="89"/>
      <c r="GGB45" s="89"/>
      <c r="GGE45" s="89"/>
      <c r="GGH45" s="89"/>
      <c r="GGT45" s="89"/>
      <c r="GGW45" s="89"/>
      <c r="GGZ45" s="89"/>
      <c r="GHC45" s="89"/>
      <c r="GHI45" s="89"/>
      <c r="GHL45" s="89"/>
      <c r="GHR45" s="89"/>
      <c r="GHU45" s="89"/>
      <c r="GHX45" s="89"/>
      <c r="GIA45" s="89"/>
      <c r="GIG45" s="89"/>
      <c r="GIJ45" s="89"/>
      <c r="GIP45" s="89"/>
      <c r="GIR45" s="89"/>
      <c r="GIS45" s="89"/>
      <c r="GIU45" s="89"/>
      <c r="GIX45" s="89"/>
      <c r="GJA45" s="89"/>
      <c r="GJL45" s="89"/>
      <c r="GJN45" s="89"/>
      <c r="GJZ45" s="89"/>
      <c r="GKC45" s="89"/>
      <c r="GKK45" s="89"/>
      <c r="GLE45" s="89"/>
      <c r="GLG45" s="89"/>
      <c r="GLH45" s="89"/>
      <c r="GLI45" s="89"/>
      <c r="GLJ45" s="89"/>
      <c r="GLK45" s="89"/>
      <c r="GLL45" s="89"/>
      <c r="GMD45" s="89"/>
      <c r="GME45" s="89"/>
      <c r="GMH45" s="89"/>
      <c r="GMK45" s="89"/>
      <c r="GMM45" s="89"/>
      <c r="GMO45" s="89"/>
      <c r="GMR45" s="89"/>
      <c r="GMU45" s="89"/>
      <c r="GMX45" s="89"/>
      <c r="GND45" s="89"/>
      <c r="GNG45" s="89"/>
      <c r="GNJ45" s="89"/>
      <c r="GNO45" s="89"/>
      <c r="GOC45" s="89"/>
      <c r="GOD45" s="89"/>
      <c r="GOE45" s="89"/>
      <c r="GOF45" s="89"/>
      <c r="GOG45" s="89"/>
      <c r="GOH45" s="89"/>
      <c r="GOI45" s="89"/>
      <c r="GOJ45" s="89"/>
      <c r="GOK45" s="89"/>
      <c r="GOL45" s="89"/>
      <c r="GOM45" s="89"/>
      <c r="GON45" s="89"/>
      <c r="GOO45" s="89"/>
      <c r="GOP45" s="89"/>
      <c r="GOQ45" s="89"/>
      <c r="GOR45" s="89"/>
      <c r="GOS45" s="89"/>
      <c r="GOT45" s="89"/>
      <c r="GOU45" s="89"/>
      <c r="GOV45" s="89"/>
      <c r="GOW45" s="89"/>
      <c r="GOX45" s="89"/>
      <c r="GOY45" s="89"/>
      <c r="GOZ45" s="89"/>
      <c r="GPA45" s="89"/>
      <c r="GPB45" s="89"/>
      <c r="GPC45" s="89"/>
      <c r="GPD45" s="89"/>
      <c r="GPE45" s="89"/>
      <c r="GPF45" s="89"/>
      <c r="GPG45" s="89"/>
      <c r="GPH45" s="89"/>
      <c r="GPI45" s="89"/>
      <c r="GPJ45" s="89"/>
      <c r="GPK45" s="89"/>
      <c r="GPL45" s="89"/>
      <c r="GPM45" s="89"/>
      <c r="GPN45" s="89"/>
      <c r="GPO45" s="89"/>
      <c r="GPR45" s="89"/>
      <c r="GPU45" s="89"/>
      <c r="GPX45" s="89"/>
      <c r="GQA45" s="89"/>
      <c r="GQD45" s="89"/>
      <c r="GQP45" s="89"/>
      <c r="GQS45" s="89"/>
      <c r="GQV45" s="89"/>
      <c r="GQY45" s="89"/>
      <c r="GRE45" s="89"/>
      <c r="GRH45" s="89"/>
      <c r="GRN45" s="89"/>
      <c r="GRQ45" s="89"/>
      <c r="GRT45" s="89"/>
      <c r="GRW45" s="89"/>
      <c r="GSC45" s="89"/>
      <c r="GSF45" s="89"/>
      <c r="GSL45" s="89"/>
      <c r="GSN45" s="89"/>
      <c r="GSO45" s="89"/>
      <c r="GSQ45" s="89"/>
      <c r="GST45" s="89"/>
      <c r="GSW45" s="89"/>
      <c r="GTH45" s="89"/>
      <c r="GTJ45" s="89"/>
      <c r="GTV45" s="89"/>
      <c r="GTY45" s="89"/>
      <c r="GUG45" s="89"/>
      <c r="GVA45" s="89"/>
      <c r="GVC45" s="89"/>
      <c r="GVD45" s="89"/>
      <c r="GVE45" s="89"/>
      <c r="GVF45" s="89"/>
      <c r="GVG45" s="89"/>
      <c r="GVH45" s="89"/>
      <c r="GVZ45" s="89"/>
      <c r="GWA45" s="89"/>
      <c r="GWD45" s="89"/>
      <c r="GWG45" s="89"/>
      <c r="GWI45" s="89"/>
      <c r="GWK45" s="89"/>
      <c r="GWN45" s="89"/>
      <c r="GWQ45" s="89"/>
      <c r="GWT45" s="89"/>
      <c r="GWZ45" s="89"/>
      <c r="GXC45" s="89"/>
      <c r="GXF45" s="89"/>
      <c r="GXK45" s="89"/>
      <c r="GXY45" s="89"/>
      <c r="GXZ45" s="89"/>
      <c r="GYA45" s="89"/>
      <c r="GYB45" s="89"/>
      <c r="GYC45" s="89"/>
      <c r="GYD45" s="89"/>
      <c r="GYE45" s="89"/>
      <c r="GYF45" s="89"/>
      <c r="GYG45" s="89"/>
      <c r="GYH45" s="89"/>
      <c r="GYI45" s="89"/>
      <c r="GYJ45" s="89"/>
      <c r="GYK45" s="89"/>
      <c r="GYL45" s="89"/>
      <c r="GYM45" s="89"/>
      <c r="GYN45" s="89"/>
      <c r="GYO45" s="89"/>
      <c r="GYP45" s="89"/>
      <c r="GYQ45" s="89"/>
      <c r="GYR45" s="89"/>
      <c r="GYS45" s="89"/>
      <c r="GYT45" s="89"/>
      <c r="GYU45" s="89"/>
      <c r="GYV45" s="89"/>
      <c r="GYW45" s="89"/>
      <c r="GYX45" s="89"/>
      <c r="GYY45" s="89"/>
      <c r="GYZ45" s="89"/>
      <c r="GZA45" s="89"/>
      <c r="GZB45" s="89"/>
      <c r="GZC45" s="89"/>
      <c r="GZD45" s="89"/>
      <c r="GZE45" s="89"/>
      <c r="GZF45" s="89"/>
      <c r="GZG45" s="89"/>
      <c r="GZH45" s="89"/>
      <c r="GZI45" s="89"/>
      <c r="GZJ45" s="89"/>
      <c r="GZK45" s="89"/>
      <c r="GZN45" s="89"/>
      <c r="GZQ45" s="89"/>
      <c r="GZT45" s="89"/>
      <c r="GZW45" s="89"/>
      <c r="GZZ45" s="89"/>
      <c r="HAL45" s="89"/>
      <c r="HAO45" s="89"/>
      <c r="HAR45" s="89"/>
      <c r="HAU45" s="89"/>
      <c r="HBA45" s="89"/>
      <c r="HBD45" s="89"/>
      <c r="HBJ45" s="89"/>
      <c r="HBM45" s="89"/>
      <c r="HBP45" s="89"/>
      <c r="HBS45" s="89"/>
      <c r="HBY45" s="89"/>
      <c r="HCB45" s="89"/>
      <c r="HCH45" s="89"/>
      <c r="HCJ45" s="89"/>
      <c r="HCK45" s="89"/>
      <c r="HCM45" s="89"/>
      <c r="HCP45" s="89"/>
      <c r="HCS45" s="89"/>
      <c r="HDD45" s="89"/>
      <c r="HDF45" s="89"/>
      <c r="HDR45" s="89"/>
      <c r="HDU45" s="89"/>
      <c r="HEC45" s="89"/>
      <c r="HEW45" s="89"/>
      <c r="HEY45" s="89"/>
      <c r="HEZ45" s="89"/>
      <c r="HFA45" s="89"/>
      <c r="HFB45" s="89"/>
      <c r="HFC45" s="89"/>
      <c r="HFD45" s="89"/>
      <c r="HFV45" s="89"/>
      <c r="HFW45" s="89"/>
      <c r="HFZ45" s="89"/>
      <c r="HGC45" s="89"/>
      <c r="HGE45" s="89"/>
      <c r="HGG45" s="89"/>
      <c r="HGJ45" s="89"/>
      <c r="HGM45" s="89"/>
      <c r="HGP45" s="89"/>
      <c r="HGV45" s="89"/>
      <c r="HGY45" s="89"/>
      <c r="HHB45" s="89"/>
      <c r="HHG45" s="89"/>
      <c r="HHU45" s="89"/>
      <c r="HHV45" s="89"/>
      <c r="HHW45" s="89"/>
      <c r="HHX45" s="89"/>
      <c r="HHY45" s="89"/>
      <c r="HHZ45" s="89"/>
      <c r="HIA45" s="89"/>
      <c r="HIB45" s="89"/>
      <c r="HIC45" s="89"/>
      <c r="HID45" s="89"/>
      <c r="HIE45" s="89"/>
      <c r="HIF45" s="89"/>
      <c r="HIG45" s="89"/>
      <c r="HIH45" s="89"/>
      <c r="HII45" s="89"/>
      <c r="HIJ45" s="89"/>
      <c r="HIK45" s="89"/>
      <c r="HIL45" s="89"/>
      <c r="HIM45" s="89"/>
      <c r="HIN45" s="89"/>
      <c r="HIO45" s="89"/>
      <c r="HIP45" s="89"/>
      <c r="HIQ45" s="89"/>
      <c r="HIR45" s="89"/>
      <c r="HIS45" s="89"/>
      <c r="HIT45" s="89"/>
      <c r="HIU45" s="89"/>
      <c r="HIV45" s="89"/>
      <c r="HIW45" s="89"/>
      <c r="HIX45" s="89"/>
      <c r="HIY45" s="89"/>
      <c r="HIZ45" s="89"/>
      <c r="HJA45" s="89"/>
      <c r="HJB45" s="89"/>
      <c r="HJC45" s="89"/>
      <c r="HJD45" s="89"/>
      <c r="HJE45" s="89"/>
      <c r="HJF45" s="89"/>
      <c r="HJG45" s="89"/>
      <c r="HJJ45" s="89"/>
      <c r="HJM45" s="89"/>
      <c r="HJP45" s="89"/>
      <c r="HJS45" s="89"/>
      <c r="HJV45" s="89"/>
      <c r="HKH45" s="89"/>
      <c r="HKK45" s="89"/>
      <c r="HKN45" s="89"/>
      <c r="HKQ45" s="89"/>
      <c r="HKW45" s="89"/>
      <c r="HKZ45" s="89"/>
      <c r="HLF45" s="89"/>
      <c r="HLI45" s="89"/>
      <c r="HLL45" s="89"/>
      <c r="HLO45" s="89"/>
      <c r="HLU45" s="89"/>
      <c r="HLX45" s="89"/>
      <c r="HMD45" s="89"/>
      <c r="HMF45" s="89"/>
      <c r="HMG45" s="89"/>
      <c r="HMI45" s="89"/>
      <c r="HML45" s="89"/>
      <c r="HMO45" s="89"/>
      <c r="HMZ45" s="89"/>
      <c r="HNB45" s="89"/>
      <c r="HNN45" s="89"/>
      <c r="HNQ45" s="89"/>
      <c r="HNY45" s="89"/>
      <c r="HOS45" s="89"/>
      <c r="HOU45" s="89"/>
      <c r="HOV45" s="89"/>
      <c r="HOW45" s="89"/>
      <c r="HOX45" s="89"/>
      <c r="HOY45" s="89"/>
      <c r="HOZ45" s="89"/>
      <c r="HPR45" s="89"/>
      <c r="HPS45" s="89"/>
      <c r="HPV45" s="89"/>
      <c r="HPY45" s="89"/>
      <c r="HQA45" s="89"/>
      <c r="HQC45" s="89"/>
      <c r="HQF45" s="89"/>
      <c r="HQI45" s="89"/>
      <c r="HQL45" s="89"/>
      <c r="HQR45" s="89"/>
      <c r="HQU45" s="89"/>
      <c r="HQX45" s="89"/>
      <c r="HRC45" s="89"/>
      <c r="HRQ45" s="89"/>
      <c r="HRR45" s="89"/>
      <c r="HRS45" s="89"/>
      <c r="HRT45" s="89"/>
      <c r="HRU45" s="89"/>
      <c r="HRV45" s="89"/>
      <c r="HRW45" s="89"/>
      <c r="HRX45" s="89"/>
      <c r="HRY45" s="89"/>
      <c r="HRZ45" s="89"/>
      <c r="HSA45" s="89"/>
      <c r="HSB45" s="89"/>
      <c r="HSC45" s="89"/>
      <c r="HSD45" s="89"/>
      <c r="HSE45" s="89"/>
      <c r="HSF45" s="89"/>
      <c r="HSG45" s="89"/>
      <c r="HSH45" s="89"/>
      <c r="HSI45" s="89"/>
      <c r="HSJ45" s="89"/>
      <c r="HSK45" s="89"/>
      <c r="HSL45" s="89"/>
      <c r="HSM45" s="89"/>
      <c r="HSN45" s="89"/>
      <c r="HSO45" s="89"/>
      <c r="HSP45" s="89"/>
      <c r="HSQ45" s="89"/>
      <c r="HSR45" s="89"/>
      <c r="HSS45" s="89"/>
      <c r="HST45" s="89"/>
      <c r="HSU45" s="89"/>
      <c r="HSV45" s="89"/>
      <c r="HSW45" s="89"/>
      <c r="HSX45" s="89"/>
      <c r="HSY45" s="89"/>
      <c r="HSZ45" s="89"/>
      <c r="HTA45" s="89"/>
      <c r="HTB45" s="89"/>
      <c r="HTC45" s="89"/>
      <c r="HTF45" s="89"/>
      <c r="HTI45" s="89"/>
      <c r="HTL45" s="89"/>
      <c r="HTO45" s="89"/>
      <c r="HTR45" s="89"/>
      <c r="HUD45" s="89"/>
      <c r="HUG45" s="89"/>
      <c r="HUJ45" s="89"/>
      <c r="HUM45" s="89"/>
      <c r="HUS45" s="89"/>
      <c r="HUV45" s="89"/>
      <c r="HVB45" s="89"/>
      <c r="HVE45" s="89"/>
      <c r="HVH45" s="89"/>
      <c r="HVK45" s="89"/>
      <c r="HVQ45" s="89"/>
      <c r="HVT45" s="89"/>
      <c r="HVZ45" s="89"/>
      <c r="HWB45" s="89"/>
      <c r="HWC45" s="89"/>
      <c r="HWE45" s="89"/>
      <c r="HWH45" s="89"/>
      <c r="HWK45" s="89"/>
      <c r="HWV45" s="89"/>
      <c r="HWX45" s="89"/>
      <c r="HXJ45" s="89"/>
      <c r="HXM45" s="89"/>
      <c r="HXU45" s="89"/>
      <c r="HYO45" s="89"/>
      <c r="HYQ45" s="89"/>
      <c r="HYR45" s="89"/>
      <c r="HYS45" s="89"/>
      <c r="HYT45" s="89"/>
      <c r="HYU45" s="89"/>
      <c r="HYV45" s="89"/>
      <c r="HZN45" s="89"/>
      <c r="HZO45" s="89"/>
      <c r="HZR45" s="89"/>
      <c r="HZU45" s="89"/>
      <c r="HZW45" s="89"/>
      <c r="HZY45" s="89"/>
      <c r="IAB45" s="89"/>
      <c r="IAE45" s="89"/>
      <c r="IAH45" s="89"/>
      <c r="IAN45" s="89"/>
      <c r="IAQ45" s="89"/>
      <c r="IAT45" s="89"/>
      <c r="IAY45" s="89"/>
      <c r="IBM45" s="89"/>
      <c r="IBN45" s="89"/>
      <c r="IBO45" s="89"/>
      <c r="IBP45" s="89"/>
      <c r="IBQ45" s="89"/>
      <c r="IBR45" s="89"/>
      <c r="IBS45" s="89"/>
      <c r="IBT45" s="89"/>
      <c r="IBU45" s="89"/>
      <c r="IBV45" s="89"/>
      <c r="IBW45" s="89"/>
      <c r="IBX45" s="89"/>
      <c r="IBY45" s="89"/>
      <c r="IBZ45" s="89"/>
      <c r="ICA45" s="89"/>
      <c r="ICB45" s="89"/>
      <c r="ICC45" s="89"/>
      <c r="ICD45" s="89"/>
      <c r="ICE45" s="89"/>
      <c r="ICF45" s="89"/>
      <c r="ICG45" s="89"/>
      <c r="ICH45" s="89"/>
      <c r="ICI45" s="89"/>
      <c r="ICJ45" s="89"/>
      <c r="ICK45" s="89"/>
      <c r="ICL45" s="89"/>
      <c r="ICM45" s="89"/>
      <c r="ICN45" s="89"/>
      <c r="ICO45" s="89"/>
      <c r="ICP45" s="89"/>
      <c r="ICQ45" s="89"/>
      <c r="ICR45" s="89"/>
      <c r="ICS45" s="89"/>
      <c r="ICT45" s="89"/>
      <c r="ICU45" s="89"/>
      <c r="ICV45" s="89"/>
      <c r="ICW45" s="89"/>
      <c r="ICX45" s="89"/>
      <c r="ICY45" s="89"/>
      <c r="IDB45" s="89"/>
      <c r="IDE45" s="89"/>
      <c r="IDH45" s="89"/>
      <c r="IDK45" s="89"/>
      <c r="IDN45" s="89"/>
      <c r="IDZ45" s="89"/>
      <c r="IEC45" s="89"/>
      <c r="IEF45" s="89"/>
      <c r="IEI45" s="89"/>
      <c r="IEO45" s="89"/>
      <c r="IER45" s="89"/>
      <c r="IEX45" s="89"/>
      <c r="IFA45" s="89"/>
      <c r="IFD45" s="89"/>
      <c r="IFG45" s="89"/>
      <c r="IFM45" s="89"/>
      <c r="IFP45" s="89"/>
      <c r="IFV45" s="89"/>
      <c r="IFX45" s="89"/>
      <c r="IFY45" s="89"/>
      <c r="IGA45" s="89"/>
      <c r="IGD45" s="89"/>
      <c r="IGG45" s="89"/>
      <c r="IGR45" s="89"/>
      <c r="IGT45" s="89"/>
      <c r="IHF45" s="89"/>
      <c r="IHI45" s="89"/>
      <c r="IHQ45" s="89"/>
      <c r="IIK45" s="89"/>
      <c r="IIM45" s="89"/>
      <c r="IIN45" s="89"/>
      <c r="IIO45" s="89"/>
      <c r="IIP45" s="89"/>
      <c r="IIQ45" s="89"/>
      <c r="IIR45" s="89"/>
      <c r="IJJ45" s="89"/>
      <c r="IJK45" s="89"/>
      <c r="IJN45" s="89"/>
      <c r="IJQ45" s="89"/>
      <c r="IJS45" s="89"/>
      <c r="IJU45" s="89"/>
      <c r="IJX45" s="89"/>
      <c r="IKA45" s="89"/>
      <c r="IKD45" s="89"/>
      <c r="IKJ45" s="89"/>
      <c r="IKM45" s="89"/>
      <c r="IKP45" s="89"/>
      <c r="IKU45" s="89"/>
      <c r="ILI45" s="89"/>
      <c r="ILJ45" s="89"/>
      <c r="ILK45" s="89"/>
      <c r="ILL45" s="89"/>
      <c r="ILM45" s="89"/>
      <c r="ILN45" s="89"/>
      <c r="ILO45" s="89"/>
      <c r="ILP45" s="89"/>
      <c r="ILQ45" s="89"/>
      <c r="ILR45" s="89"/>
      <c r="ILS45" s="89"/>
      <c r="ILT45" s="89"/>
      <c r="ILU45" s="89"/>
      <c r="ILV45" s="89"/>
      <c r="ILW45" s="89"/>
      <c r="ILX45" s="89"/>
      <c r="ILY45" s="89"/>
      <c r="ILZ45" s="89"/>
      <c r="IMA45" s="89"/>
      <c r="IMB45" s="89"/>
      <c r="IMC45" s="89"/>
      <c r="IMD45" s="89"/>
      <c r="IME45" s="89"/>
      <c r="IMF45" s="89"/>
      <c r="IMG45" s="89"/>
      <c r="IMH45" s="89"/>
      <c r="IMI45" s="89"/>
      <c r="IMJ45" s="89"/>
      <c r="IMK45" s="89"/>
      <c r="IML45" s="89"/>
      <c r="IMM45" s="89"/>
      <c r="IMN45" s="89"/>
      <c r="IMO45" s="89"/>
      <c r="IMP45" s="89"/>
      <c r="IMQ45" s="89"/>
      <c r="IMR45" s="89"/>
      <c r="IMS45" s="89"/>
      <c r="IMT45" s="89"/>
      <c r="IMU45" s="89"/>
      <c r="IMX45" s="89"/>
      <c r="INA45" s="89"/>
      <c r="IND45" s="89"/>
      <c r="ING45" s="89"/>
      <c r="INJ45" s="89"/>
      <c r="INV45" s="89"/>
      <c r="INY45" s="89"/>
      <c r="IOB45" s="89"/>
      <c r="IOE45" s="89"/>
      <c r="IOK45" s="89"/>
      <c r="ION45" s="89"/>
      <c r="IOT45" s="89"/>
      <c r="IOW45" s="89"/>
      <c r="IOZ45" s="89"/>
      <c r="IPC45" s="89"/>
      <c r="IPI45" s="89"/>
      <c r="IPL45" s="89"/>
      <c r="IPR45" s="89"/>
      <c r="IPT45" s="89"/>
      <c r="IPU45" s="89"/>
      <c r="IPW45" s="89"/>
      <c r="IPZ45" s="89"/>
      <c r="IQC45" s="89"/>
      <c r="IQN45" s="89"/>
      <c r="IQP45" s="89"/>
      <c r="IRB45" s="89"/>
      <c r="IRE45" s="89"/>
      <c r="IRM45" s="89"/>
      <c r="ISG45" s="89"/>
      <c r="ISI45" s="89"/>
      <c r="ISJ45" s="89"/>
      <c r="ISK45" s="89"/>
      <c r="ISL45" s="89"/>
      <c r="ISM45" s="89"/>
      <c r="ISN45" s="89"/>
      <c r="ITF45" s="89"/>
      <c r="ITG45" s="89"/>
      <c r="ITJ45" s="89"/>
      <c r="ITM45" s="89"/>
      <c r="ITO45" s="89"/>
      <c r="ITQ45" s="89"/>
      <c r="ITT45" s="89"/>
      <c r="ITW45" s="89"/>
      <c r="ITZ45" s="89"/>
      <c r="IUF45" s="89"/>
      <c r="IUI45" s="89"/>
      <c r="IUL45" s="89"/>
      <c r="IUQ45" s="89"/>
      <c r="IVE45" s="89"/>
      <c r="IVF45" s="89"/>
      <c r="IVG45" s="89"/>
      <c r="IVH45" s="89"/>
      <c r="IVI45" s="89"/>
      <c r="IVJ45" s="89"/>
      <c r="IVK45" s="89"/>
      <c r="IVL45" s="89"/>
      <c r="IVM45" s="89"/>
      <c r="IVN45" s="89"/>
      <c r="IVO45" s="89"/>
      <c r="IVP45" s="89"/>
      <c r="IVQ45" s="89"/>
      <c r="IVR45" s="89"/>
      <c r="IVS45" s="89"/>
      <c r="IVT45" s="89"/>
      <c r="IVU45" s="89"/>
      <c r="IVV45" s="89"/>
      <c r="IVW45" s="89"/>
      <c r="IVX45" s="89"/>
      <c r="IVY45" s="89"/>
      <c r="IVZ45" s="89"/>
      <c r="IWA45" s="89"/>
      <c r="IWB45" s="89"/>
      <c r="IWC45" s="89"/>
      <c r="IWD45" s="89"/>
      <c r="IWE45" s="89"/>
      <c r="IWF45" s="89"/>
      <c r="IWG45" s="89"/>
      <c r="IWH45" s="89"/>
      <c r="IWI45" s="89"/>
      <c r="IWJ45" s="89"/>
      <c r="IWK45" s="89"/>
      <c r="IWL45" s="89"/>
      <c r="IWM45" s="89"/>
      <c r="IWN45" s="89"/>
      <c r="IWO45" s="89"/>
      <c r="IWP45" s="89"/>
      <c r="IWQ45" s="89"/>
      <c r="IWT45" s="89"/>
      <c r="IWW45" s="89"/>
      <c r="IWZ45" s="89"/>
      <c r="IXC45" s="89"/>
      <c r="IXF45" s="89"/>
      <c r="IXR45" s="89"/>
      <c r="IXU45" s="89"/>
      <c r="IXX45" s="89"/>
      <c r="IYA45" s="89"/>
      <c r="IYG45" s="89"/>
      <c r="IYJ45" s="89"/>
      <c r="IYP45" s="89"/>
      <c r="IYS45" s="89"/>
      <c r="IYV45" s="89"/>
      <c r="IYY45" s="89"/>
      <c r="IZE45" s="89"/>
      <c r="IZH45" s="89"/>
      <c r="IZN45" s="89"/>
      <c r="IZP45" s="89"/>
      <c r="IZQ45" s="89"/>
      <c r="IZS45" s="89"/>
      <c r="IZV45" s="89"/>
      <c r="IZY45" s="89"/>
      <c r="JAJ45" s="89"/>
      <c r="JAL45" s="89"/>
      <c r="JAX45" s="89"/>
      <c r="JBA45" s="89"/>
      <c r="JBI45" s="89"/>
      <c r="JCC45" s="89"/>
      <c r="JCE45" s="89"/>
      <c r="JCF45" s="89"/>
      <c r="JCG45" s="89"/>
      <c r="JCH45" s="89"/>
      <c r="JCI45" s="89"/>
      <c r="JCJ45" s="89"/>
      <c r="JDB45" s="89"/>
      <c r="JDC45" s="89"/>
      <c r="JDF45" s="89"/>
      <c r="JDI45" s="89"/>
      <c r="JDK45" s="89"/>
      <c r="JDM45" s="89"/>
      <c r="JDP45" s="89"/>
      <c r="JDS45" s="89"/>
      <c r="JDV45" s="89"/>
      <c r="JEB45" s="89"/>
      <c r="JEE45" s="89"/>
      <c r="JEH45" s="89"/>
      <c r="JEM45" s="89"/>
      <c r="JFA45" s="89"/>
      <c r="JFB45" s="89"/>
      <c r="JFC45" s="89"/>
      <c r="JFD45" s="89"/>
      <c r="JFE45" s="89"/>
      <c r="JFF45" s="89"/>
      <c r="JFG45" s="89"/>
      <c r="JFH45" s="89"/>
      <c r="JFI45" s="89"/>
      <c r="JFJ45" s="89"/>
      <c r="JFK45" s="89"/>
      <c r="JFL45" s="89"/>
      <c r="JFM45" s="89"/>
      <c r="JFN45" s="89"/>
      <c r="JFO45" s="89"/>
      <c r="JFP45" s="89"/>
      <c r="JFQ45" s="89"/>
      <c r="JFR45" s="89"/>
      <c r="JFS45" s="89"/>
      <c r="JFT45" s="89"/>
      <c r="JFU45" s="89"/>
      <c r="JFV45" s="89"/>
      <c r="JFW45" s="89"/>
      <c r="JFX45" s="89"/>
      <c r="JFY45" s="89"/>
      <c r="JFZ45" s="89"/>
      <c r="JGA45" s="89"/>
      <c r="JGB45" s="89"/>
      <c r="JGC45" s="89"/>
      <c r="JGD45" s="89"/>
      <c r="JGE45" s="89"/>
      <c r="JGF45" s="89"/>
      <c r="JGG45" s="89"/>
      <c r="JGH45" s="89"/>
      <c r="JGI45" s="89"/>
      <c r="JGJ45" s="89"/>
      <c r="JGK45" s="89"/>
      <c r="JGL45" s="89"/>
      <c r="JGM45" s="89"/>
      <c r="JGP45" s="89"/>
      <c r="JGS45" s="89"/>
      <c r="JGV45" s="89"/>
      <c r="JGY45" s="89"/>
      <c r="JHB45" s="89"/>
      <c r="JHN45" s="89"/>
      <c r="JHQ45" s="89"/>
      <c r="JHT45" s="89"/>
      <c r="JHW45" s="89"/>
      <c r="JIC45" s="89"/>
      <c r="JIF45" s="89"/>
      <c r="JIL45" s="89"/>
      <c r="JIO45" s="89"/>
      <c r="JIR45" s="89"/>
      <c r="JIU45" s="89"/>
      <c r="JJA45" s="89"/>
      <c r="JJD45" s="89"/>
      <c r="JJJ45" s="89"/>
      <c r="JJL45" s="89"/>
      <c r="JJM45" s="89"/>
      <c r="JJO45" s="89"/>
      <c r="JJR45" s="89"/>
      <c r="JJU45" s="89"/>
      <c r="JKF45" s="89"/>
      <c r="JKH45" s="89"/>
      <c r="JKT45" s="89"/>
      <c r="JKW45" s="89"/>
      <c r="JLE45" s="89"/>
      <c r="JLY45" s="89"/>
      <c r="JMA45" s="89"/>
      <c r="JMB45" s="89"/>
      <c r="JMC45" s="89"/>
      <c r="JMD45" s="89"/>
      <c r="JME45" s="89"/>
      <c r="JMF45" s="89"/>
      <c r="JMX45" s="89"/>
      <c r="JMY45" s="89"/>
      <c r="JNB45" s="89"/>
      <c r="JNE45" s="89"/>
      <c r="JNG45" s="89"/>
      <c r="JNI45" s="89"/>
      <c r="JNL45" s="89"/>
      <c r="JNO45" s="89"/>
      <c r="JNR45" s="89"/>
      <c r="JNX45" s="89"/>
      <c r="JOA45" s="89"/>
      <c r="JOD45" s="89"/>
      <c r="JOI45" s="89"/>
      <c r="JOW45" s="89"/>
      <c r="JOX45" s="89"/>
      <c r="JOY45" s="89"/>
      <c r="JOZ45" s="89"/>
      <c r="JPA45" s="89"/>
      <c r="JPB45" s="89"/>
      <c r="JPC45" s="89"/>
      <c r="JPD45" s="89"/>
      <c r="JPE45" s="89"/>
      <c r="JPF45" s="89"/>
      <c r="JPG45" s="89"/>
      <c r="JPH45" s="89"/>
      <c r="JPI45" s="89"/>
      <c r="JPJ45" s="89"/>
      <c r="JPK45" s="89"/>
      <c r="JPL45" s="89"/>
      <c r="JPM45" s="89"/>
      <c r="JPN45" s="89"/>
      <c r="JPO45" s="89"/>
      <c r="JPP45" s="89"/>
      <c r="JPQ45" s="89"/>
      <c r="JPR45" s="89"/>
      <c r="JPS45" s="89"/>
      <c r="JPT45" s="89"/>
      <c r="JPU45" s="89"/>
      <c r="JPV45" s="89"/>
      <c r="JPW45" s="89"/>
      <c r="JPX45" s="89"/>
      <c r="JPY45" s="89"/>
      <c r="JPZ45" s="89"/>
      <c r="JQA45" s="89"/>
      <c r="JQB45" s="89"/>
      <c r="JQC45" s="89"/>
      <c r="JQD45" s="89"/>
      <c r="JQE45" s="89"/>
      <c r="JQF45" s="89"/>
      <c r="JQG45" s="89"/>
      <c r="JQH45" s="89"/>
      <c r="JQI45" s="89"/>
      <c r="JQL45" s="89"/>
      <c r="JQO45" s="89"/>
      <c r="JQR45" s="89"/>
      <c r="JQU45" s="89"/>
      <c r="JQX45" s="89"/>
      <c r="JRJ45" s="89"/>
      <c r="JRM45" s="89"/>
      <c r="JRP45" s="89"/>
      <c r="JRS45" s="89"/>
      <c r="JRY45" s="89"/>
      <c r="JSB45" s="89"/>
      <c r="JSH45" s="89"/>
      <c r="JSK45" s="89"/>
      <c r="JSN45" s="89"/>
      <c r="JSQ45" s="89"/>
      <c r="JSW45" s="89"/>
      <c r="JSZ45" s="89"/>
      <c r="JTF45" s="89"/>
      <c r="JTH45" s="89"/>
      <c r="JTI45" s="89"/>
      <c r="JTK45" s="89"/>
      <c r="JTN45" s="89"/>
      <c r="JTQ45" s="89"/>
      <c r="JUB45" s="89"/>
      <c r="JUD45" s="89"/>
      <c r="JUP45" s="89"/>
      <c r="JUS45" s="89"/>
      <c r="JVA45" s="89"/>
      <c r="JVU45" s="89"/>
      <c r="JVW45" s="89"/>
      <c r="JVX45" s="89"/>
      <c r="JVY45" s="89"/>
      <c r="JVZ45" s="89"/>
      <c r="JWA45" s="89"/>
      <c r="JWB45" s="89"/>
      <c r="JWT45" s="89"/>
      <c r="JWU45" s="89"/>
      <c r="JWX45" s="89"/>
      <c r="JXA45" s="89"/>
      <c r="JXC45" s="89"/>
      <c r="JXE45" s="89"/>
      <c r="JXH45" s="89"/>
      <c r="JXK45" s="89"/>
      <c r="JXN45" s="89"/>
      <c r="JXT45" s="89"/>
      <c r="JXW45" s="89"/>
      <c r="JXZ45" s="89"/>
      <c r="JYE45" s="89"/>
      <c r="JYS45" s="89"/>
      <c r="JYT45" s="89"/>
      <c r="JYU45" s="89"/>
      <c r="JYV45" s="89"/>
      <c r="JYW45" s="89"/>
      <c r="JYX45" s="89"/>
      <c r="JYY45" s="89"/>
      <c r="JYZ45" s="89"/>
      <c r="JZA45" s="89"/>
      <c r="JZB45" s="89"/>
      <c r="JZC45" s="89"/>
      <c r="JZD45" s="89"/>
      <c r="JZE45" s="89"/>
      <c r="JZF45" s="89"/>
      <c r="JZG45" s="89"/>
      <c r="JZH45" s="89"/>
      <c r="JZI45" s="89"/>
      <c r="JZJ45" s="89"/>
      <c r="JZK45" s="89"/>
      <c r="JZL45" s="89"/>
      <c r="JZM45" s="89"/>
      <c r="JZN45" s="89"/>
      <c r="JZO45" s="89"/>
      <c r="JZP45" s="89"/>
      <c r="JZQ45" s="89"/>
      <c r="JZR45" s="89"/>
      <c r="JZS45" s="89"/>
      <c r="JZT45" s="89"/>
      <c r="JZU45" s="89"/>
      <c r="JZV45" s="89"/>
      <c r="JZW45" s="89"/>
      <c r="JZX45" s="89"/>
      <c r="JZY45" s="89"/>
      <c r="JZZ45" s="89"/>
      <c r="KAA45" s="89"/>
      <c r="KAB45" s="89"/>
      <c r="KAC45" s="89"/>
      <c r="KAD45" s="89"/>
      <c r="KAE45" s="89"/>
      <c r="KAH45" s="89"/>
      <c r="KAK45" s="89"/>
      <c r="KAN45" s="89"/>
      <c r="KAQ45" s="89"/>
      <c r="KAT45" s="89"/>
      <c r="KBF45" s="89"/>
      <c r="KBI45" s="89"/>
      <c r="KBL45" s="89"/>
      <c r="KBO45" s="89"/>
      <c r="KBU45" s="89"/>
      <c r="KBX45" s="89"/>
      <c r="KCD45" s="89"/>
      <c r="KCG45" s="89"/>
      <c r="KCJ45" s="89"/>
      <c r="KCM45" s="89"/>
      <c r="KCS45" s="89"/>
      <c r="KCV45" s="89"/>
      <c r="KDB45" s="89"/>
      <c r="KDD45" s="89"/>
      <c r="KDE45" s="89"/>
      <c r="KDG45" s="89"/>
      <c r="KDJ45" s="89"/>
      <c r="KDM45" s="89"/>
      <c r="KDX45" s="89"/>
      <c r="KDZ45" s="89"/>
      <c r="KEL45" s="89"/>
      <c r="KEO45" s="89"/>
      <c r="KEW45" s="89"/>
      <c r="KFQ45" s="89"/>
      <c r="KFS45" s="89"/>
      <c r="KFT45" s="89"/>
      <c r="KFU45" s="89"/>
      <c r="KFV45" s="89"/>
      <c r="KFW45" s="89"/>
      <c r="KFX45" s="89"/>
      <c r="KGP45" s="89"/>
      <c r="KGQ45" s="89"/>
      <c r="KGT45" s="89"/>
      <c r="KGW45" s="89"/>
      <c r="KGY45" s="89"/>
      <c r="KHA45" s="89"/>
      <c r="KHD45" s="89"/>
      <c r="KHG45" s="89"/>
      <c r="KHJ45" s="89"/>
      <c r="KHP45" s="89"/>
      <c r="KHS45" s="89"/>
      <c r="KHV45" s="89"/>
      <c r="KIA45" s="89"/>
      <c r="KIO45" s="89"/>
      <c r="KIP45" s="89"/>
      <c r="KIQ45" s="89"/>
      <c r="KIR45" s="89"/>
      <c r="KIS45" s="89"/>
      <c r="KIT45" s="89"/>
      <c r="KIU45" s="89"/>
      <c r="KIV45" s="89"/>
      <c r="KIW45" s="89"/>
      <c r="KIX45" s="89"/>
      <c r="KIY45" s="89"/>
      <c r="KIZ45" s="89"/>
      <c r="KJA45" s="89"/>
      <c r="KJB45" s="89"/>
      <c r="KJC45" s="89"/>
      <c r="KJD45" s="89"/>
      <c r="KJE45" s="89"/>
      <c r="KJF45" s="89"/>
      <c r="KJG45" s="89"/>
      <c r="KJH45" s="89"/>
      <c r="KJI45" s="89"/>
      <c r="KJJ45" s="89"/>
      <c r="KJK45" s="89"/>
      <c r="KJL45" s="89"/>
      <c r="KJM45" s="89"/>
      <c r="KJN45" s="89"/>
      <c r="KJO45" s="89"/>
      <c r="KJP45" s="89"/>
      <c r="KJQ45" s="89"/>
      <c r="KJR45" s="89"/>
      <c r="KJS45" s="89"/>
      <c r="KJT45" s="89"/>
      <c r="KJU45" s="89"/>
      <c r="KJV45" s="89"/>
      <c r="KJW45" s="89"/>
      <c r="KJX45" s="89"/>
      <c r="KJY45" s="89"/>
      <c r="KJZ45" s="89"/>
      <c r="KKA45" s="89"/>
      <c r="KKD45" s="89"/>
      <c r="KKG45" s="89"/>
      <c r="KKJ45" s="89"/>
      <c r="KKM45" s="89"/>
      <c r="KKP45" s="89"/>
      <c r="KLB45" s="89"/>
      <c r="KLE45" s="89"/>
      <c r="KLH45" s="89"/>
      <c r="KLK45" s="89"/>
      <c r="KLQ45" s="89"/>
      <c r="KLT45" s="89"/>
      <c r="KLZ45" s="89"/>
      <c r="KMC45" s="89"/>
      <c r="KMF45" s="89"/>
      <c r="KMI45" s="89"/>
      <c r="KMO45" s="89"/>
      <c r="KMR45" s="89"/>
      <c r="KMX45" s="89"/>
      <c r="KMZ45" s="89"/>
      <c r="KNA45" s="89"/>
      <c r="KNC45" s="89"/>
      <c r="KNF45" s="89"/>
      <c r="KNI45" s="89"/>
      <c r="KNT45" s="89"/>
      <c r="KNV45" s="89"/>
      <c r="KOH45" s="89"/>
      <c r="KOK45" s="89"/>
      <c r="KOS45" s="89"/>
      <c r="KPM45" s="89"/>
      <c r="KPO45" s="89"/>
      <c r="KPP45" s="89"/>
      <c r="KPQ45" s="89"/>
      <c r="KPR45" s="89"/>
      <c r="KPS45" s="89"/>
      <c r="KPT45" s="89"/>
      <c r="KQL45" s="89"/>
      <c r="KQM45" s="89"/>
      <c r="KQP45" s="89"/>
      <c r="KQS45" s="89"/>
      <c r="KQU45" s="89"/>
      <c r="KQW45" s="89"/>
      <c r="KQZ45" s="89"/>
      <c r="KRC45" s="89"/>
      <c r="KRF45" s="89"/>
      <c r="KRL45" s="89"/>
      <c r="KRO45" s="89"/>
      <c r="KRR45" s="89"/>
      <c r="KRW45" s="89"/>
      <c r="KSK45" s="89"/>
      <c r="KSL45" s="89"/>
      <c r="KSM45" s="89"/>
      <c r="KSN45" s="89"/>
      <c r="KSO45" s="89"/>
      <c r="KSP45" s="89"/>
      <c r="KSQ45" s="89"/>
      <c r="KSR45" s="89"/>
      <c r="KSS45" s="89"/>
      <c r="KST45" s="89"/>
      <c r="KSU45" s="89"/>
      <c r="KSV45" s="89"/>
      <c r="KSW45" s="89"/>
      <c r="KSX45" s="89"/>
      <c r="KSY45" s="89"/>
      <c r="KSZ45" s="89"/>
      <c r="KTA45" s="89"/>
      <c r="KTB45" s="89"/>
      <c r="KTC45" s="89"/>
      <c r="KTD45" s="89"/>
      <c r="KTE45" s="89"/>
      <c r="KTF45" s="89"/>
      <c r="KTG45" s="89"/>
      <c r="KTH45" s="89"/>
      <c r="KTI45" s="89"/>
      <c r="KTJ45" s="89"/>
      <c r="KTK45" s="89"/>
      <c r="KTL45" s="89"/>
      <c r="KTM45" s="89"/>
      <c r="KTN45" s="89"/>
      <c r="KTO45" s="89"/>
      <c r="KTP45" s="89"/>
      <c r="KTQ45" s="89"/>
      <c r="KTR45" s="89"/>
      <c r="KTS45" s="89"/>
      <c r="KTT45" s="89"/>
      <c r="KTU45" s="89"/>
      <c r="KTV45" s="89"/>
      <c r="KTW45" s="89"/>
      <c r="KTZ45" s="89"/>
      <c r="KUC45" s="89"/>
      <c r="KUF45" s="89"/>
      <c r="KUI45" s="89"/>
      <c r="KUL45" s="89"/>
      <c r="KUX45" s="89"/>
      <c r="KVA45" s="89"/>
      <c r="KVD45" s="89"/>
      <c r="KVG45" s="89"/>
      <c r="KVM45" s="89"/>
      <c r="KVP45" s="89"/>
      <c r="KVV45" s="89"/>
      <c r="KVY45" s="89"/>
      <c r="KWB45" s="89"/>
      <c r="KWE45" s="89"/>
      <c r="KWK45" s="89"/>
      <c r="KWN45" s="89"/>
      <c r="KWT45" s="89"/>
      <c r="KWV45" s="89"/>
      <c r="KWW45" s="89"/>
      <c r="KWY45" s="89"/>
      <c r="KXB45" s="89"/>
      <c r="KXE45" s="89"/>
      <c r="KXP45" s="89"/>
      <c r="KXR45" s="89"/>
      <c r="KYD45" s="89"/>
      <c r="KYG45" s="89"/>
      <c r="KYO45" s="89"/>
      <c r="KZI45" s="89"/>
      <c r="KZK45" s="89"/>
      <c r="KZL45" s="89"/>
      <c r="KZM45" s="89"/>
      <c r="KZN45" s="89"/>
      <c r="KZO45" s="89"/>
      <c r="KZP45" s="89"/>
      <c r="LAH45" s="89"/>
      <c r="LAI45" s="89"/>
      <c r="LAL45" s="89"/>
      <c r="LAO45" s="89"/>
      <c r="LAQ45" s="89"/>
      <c r="LAS45" s="89"/>
      <c r="LAV45" s="89"/>
      <c r="LAY45" s="89"/>
      <c r="LBB45" s="89"/>
      <c r="LBH45" s="89"/>
      <c r="LBK45" s="89"/>
      <c r="LBN45" s="89"/>
      <c r="LBS45" s="89"/>
      <c r="LCG45" s="89"/>
      <c r="LCH45" s="89"/>
      <c r="LCI45" s="89"/>
      <c r="LCJ45" s="89"/>
      <c r="LCK45" s="89"/>
      <c r="LCL45" s="89"/>
      <c r="LCM45" s="89"/>
      <c r="LCN45" s="89"/>
      <c r="LCO45" s="89"/>
      <c r="LCP45" s="89"/>
      <c r="LCQ45" s="89"/>
      <c r="LCR45" s="89"/>
      <c r="LCS45" s="89"/>
      <c r="LCT45" s="89"/>
      <c r="LCU45" s="89"/>
      <c r="LCV45" s="89"/>
      <c r="LCW45" s="89"/>
      <c r="LCX45" s="89"/>
      <c r="LCY45" s="89"/>
      <c r="LCZ45" s="89"/>
      <c r="LDA45" s="89"/>
      <c r="LDB45" s="89"/>
      <c r="LDC45" s="89"/>
      <c r="LDD45" s="89"/>
      <c r="LDE45" s="89"/>
      <c r="LDF45" s="89"/>
      <c r="LDG45" s="89"/>
      <c r="LDH45" s="89"/>
      <c r="LDI45" s="89"/>
      <c r="LDJ45" s="89"/>
      <c r="LDK45" s="89"/>
      <c r="LDL45" s="89"/>
      <c r="LDM45" s="89"/>
      <c r="LDN45" s="89"/>
      <c r="LDO45" s="89"/>
      <c r="LDP45" s="89"/>
      <c r="LDQ45" s="89"/>
      <c r="LDR45" s="89"/>
      <c r="LDS45" s="89"/>
      <c r="LDV45" s="89"/>
      <c r="LDY45" s="89"/>
      <c r="LEB45" s="89"/>
      <c r="LEE45" s="89"/>
      <c r="LEH45" s="89"/>
      <c r="LET45" s="89"/>
      <c r="LEW45" s="89"/>
      <c r="LEZ45" s="89"/>
      <c r="LFC45" s="89"/>
      <c r="LFI45" s="89"/>
      <c r="LFL45" s="89"/>
      <c r="LFR45" s="89"/>
      <c r="LFU45" s="89"/>
      <c r="LFX45" s="89"/>
      <c r="LGA45" s="89"/>
      <c r="LGG45" s="89"/>
      <c r="LGJ45" s="89"/>
      <c r="LGP45" s="89"/>
      <c r="LGR45" s="89"/>
      <c r="LGS45" s="89"/>
      <c r="LGU45" s="89"/>
      <c r="LGX45" s="89"/>
      <c r="LHA45" s="89"/>
      <c r="LHL45" s="89"/>
      <c r="LHN45" s="89"/>
      <c r="LHZ45" s="89"/>
      <c r="LIC45" s="89"/>
      <c r="LIK45" s="89"/>
      <c r="LJE45" s="89"/>
      <c r="LJG45" s="89"/>
      <c r="LJH45" s="89"/>
      <c r="LJI45" s="89"/>
      <c r="LJJ45" s="89"/>
      <c r="LJK45" s="89"/>
      <c r="LJL45" s="89"/>
      <c r="LKD45" s="89"/>
      <c r="LKE45" s="89"/>
      <c r="LKH45" s="89"/>
      <c r="LKK45" s="89"/>
      <c r="LKM45" s="89"/>
      <c r="LKO45" s="89"/>
      <c r="LKR45" s="89"/>
      <c r="LKU45" s="89"/>
      <c r="LKX45" s="89"/>
      <c r="LLD45" s="89"/>
      <c r="LLG45" s="89"/>
      <c r="LLJ45" s="89"/>
      <c r="LLO45" s="89"/>
      <c r="LMC45" s="89"/>
      <c r="LMD45" s="89"/>
      <c r="LME45" s="89"/>
      <c r="LMF45" s="89"/>
      <c r="LMG45" s="89"/>
      <c r="LMH45" s="89"/>
      <c r="LMI45" s="89"/>
      <c r="LMJ45" s="89"/>
      <c r="LMK45" s="89"/>
      <c r="LML45" s="89"/>
      <c r="LMM45" s="89"/>
      <c r="LMN45" s="89"/>
      <c r="LMO45" s="89"/>
      <c r="LMP45" s="89"/>
      <c r="LMQ45" s="89"/>
      <c r="LMR45" s="89"/>
      <c r="LMS45" s="89"/>
      <c r="LMT45" s="89"/>
      <c r="LMU45" s="89"/>
      <c r="LMV45" s="89"/>
      <c r="LMW45" s="89"/>
      <c r="LMX45" s="89"/>
      <c r="LMY45" s="89"/>
      <c r="LMZ45" s="89"/>
      <c r="LNA45" s="89"/>
      <c r="LNB45" s="89"/>
      <c r="LNC45" s="89"/>
      <c r="LND45" s="89"/>
      <c r="LNE45" s="89"/>
      <c r="LNF45" s="89"/>
      <c r="LNG45" s="89"/>
      <c r="LNH45" s="89"/>
      <c r="LNI45" s="89"/>
      <c r="LNJ45" s="89"/>
      <c r="LNK45" s="89"/>
      <c r="LNL45" s="89"/>
      <c r="LNM45" s="89"/>
      <c r="LNN45" s="89"/>
      <c r="LNO45" s="89"/>
      <c r="LNR45" s="89"/>
      <c r="LNU45" s="89"/>
      <c r="LNX45" s="89"/>
      <c r="LOA45" s="89"/>
      <c r="LOD45" s="89"/>
      <c r="LOP45" s="89"/>
      <c r="LOS45" s="89"/>
      <c r="LOV45" s="89"/>
      <c r="LOY45" s="89"/>
      <c r="LPE45" s="89"/>
      <c r="LPH45" s="89"/>
      <c r="LPN45" s="89"/>
      <c r="LPQ45" s="89"/>
      <c r="LPT45" s="89"/>
      <c r="LPW45" s="89"/>
      <c r="LQC45" s="89"/>
      <c r="LQF45" s="89"/>
      <c r="LQL45" s="89"/>
      <c r="LQN45" s="89"/>
      <c r="LQO45" s="89"/>
      <c r="LQQ45" s="89"/>
      <c r="LQT45" s="89"/>
      <c r="LQW45" s="89"/>
      <c r="LRH45" s="89"/>
      <c r="LRJ45" s="89"/>
      <c r="LRV45" s="89"/>
      <c r="LRY45" s="89"/>
      <c r="LSG45" s="89"/>
      <c r="LTA45" s="89"/>
      <c r="LTC45" s="89"/>
      <c r="LTD45" s="89"/>
      <c r="LTE45" s="89"/>
      <c r="LTF45" s="89"/>
      <c r="LTG45" s="89"/>
      <c r="LTH45" s="89"/>
      <c r="LTZ45" s="89"/>
      <c r="LUA45" s="89"/>
      <c r="LUD45" s="89"/>
      <c r="LUG45" s="89"/>
      <c r="LUI45" s="89"/>
      <c r="LUK45" s="89"/>
      <c r="LUN45" s="89"/>
      <c r="LUQ45" s="89"/>
      <c r="LUT45" s="89"/>
      <c r="LUZ45" s="89"/>
      <c r="LVC45" s="89"/>
      <c r="LVF45" s="89"/>
      <c r="LVK45" s="89"/>
      <c r="LVY45" s="89"/>
      <c r="LVZ45" s="89"/>
      <c r="LWA45" s="89"/>
      <c r="LWB45" s="89"/>
      <c r="LWC45" s="89"/>
      <c r="LWD45" s="89"/>
      <c r="LWE45" s="89"/>
      <c r="LWF45" s="89"/>
      <c r="LWG45" s="89"/>
      <c r="LWH45" s="89"/>
      <c r="LWI45" s="89"/>
      <c r="LWJ45" s="89"/>
      <c r="LWK45" s="89"/>
      <c r="LWL45" s="89"/>
      <c r="LWM45" s="89"/>
      <c r="LWN45" s="89"/>
      <c r="LWO45" s="89"/>
      <c r="LWP45" s="89"/>
      <c r="LWQ45" s="89"/>
      <c r="LWR45" s="89"/>
      <c r="LWS45" s="89"/>
      <c r="LWT45" s="89"/>
      <c r="LWU45" s="89"/>
      <c r="LWV45" s="89"/>
      <c r="LWW45" s="89"/>
      <c r="LWX45" s="89"/>
      <c r="LWY45" s="89"/>
      <c r="LWZ45" s="89"/>
      <c r="LXA45" s="89"/>
      <c r="LXB45" s="89"/>
      <c r="LXC45" s="89"/>
      <c r="LXD45" s="89"/>
      <c r="LXE45" s="89"/>
      <c r="LXF45" s="89"/>
      <c r="LXG45" s="89"/>
      <c r="LXH45" s="89"/>
      <c r="LXI45" s="89"/>
      <c r="LXJ45" s="89"/>
      <c r="LXK45" s="89"/>
      <c r="LXN45" s="89"/>
      <c r="LXQ45" s="89"/>
      <c r="LXT45" s="89"/>
      <c r="LXW45" s="89"/>
      <c r="LXZ45" s="89"/>
      <c r="LYL45" s="89"/>
      <c r="LYO45" s="89"/>
      <c r="LYR45" s="89"/>
      <c r="LYU45" s="89"/>
      <c r="LZA45" s="89"/>
      <c r="LZD45" s="89"/>
      <c r="LZJ45" s="89"/>
      <c r="LZM45" s="89"/>
      <c r="LZP45" s="89"/>
      <c r="LZS45" s="89"/>
      <c r="LZY45" s="89"/>
      <c r="MAB45" s="89"/>
      <c r="MAH45" s="89"/>
      <c r="MAJ45" s="89"/>
      <c r="MAK45" s="89"/>
      <c r="MAM45" s="89"/>
      <c r="MAP45" s="89"/>
      <c r="MAS45" s="89"/>
      <c r="MBD45" s="89"/>
      <c r="MBF45" s="89"/>
      <c r="MBR45" s="89"/>
      <c r="MBU45" s="89"/>
      <c r="MCC45" s="89"/>
      <c r="MCW45" s="89"/>
      <c r="MCY45" s="89"/>
      <c r="MCZ45" s="89"/>
      <c r="MDA45" s="89"/>
      <c r="MDB45" s="89"/>
      <c r="MDC45" s="89"/>
      <c r="MDD45" s="89"/>
      <c r="MDV45" s="89"/>
      <c r="MDW45" s="89"/>
      <c r="MDZ45" s="89"/>
      <c r="MEC45" s="89"/>
      <c r="MEE45" s="89"/>
      <c r="MEG45" s="89"/>
      <c r="MEJ45" s="89"/>
      <c r="MEM45" s="89"/>
      <c r="MEP45" s="89"/>
      <c r="MEV45" s="89"/>
      <c r="MEY45" s="89"/>
      <c r="MFB45" s="89"/>
      <c r="MFG45" s="89"/>
      <c r="MFU45" s="89"/>
      <c r="MFV45" s="89"/>
      <c r="MFW45" s="89"/>
      <c r="MFX45" s="89"/>
      <c r="MFY45" s="89"/>
      <c r="MFZ45" s="89"/>
      <c r="MGA45" s="89"/>
      <c r="MGB45" s="89"/>
      <c r="MGC45" s="89"/>
      <c r="MGD45" s="89"/>
      <c r="MGE45" s="89"/>
      <c r="MGF45" s="89"/>
      <c r="MGG45" s="89"/>
      <c r="MGH45" s="89"/>
      <c r="MGI45" s="89"/>
      <c r="MGJ45" s="89"/>
      <c r="MGK45" s="89"/>
      <c r="MGL45" s="89"/>
      <c r="MGM45" s="89"/>
      <c r="MGN45" s="89"/>
      <c r="MGO45" s="89"/>
      <c r="MGP45" s="89"/>
      <c r="MGQ45" s="89"/>
      <c r="MGR45" s="89"/>
      <c r="MGS45" s="89"/>
      <c r="MGT45" s="89"/>
      <c r="MGU45" s="89"/>
      <c r="MGV45" s="89"/>
      <c r="MGW45" s="89"/>
      <c r="MGX45" s="89"/>
      <c r="MGY45" s="89"/>
      <c r="MGZ45" s="89"/>
      <c r="MHA45" s="89"/>
      <c r="MHB45" s="89"/>
      <c r="MHC45" s="89"/>
      <c r="MHD45" s="89"/>
      <c r="MHE45" s="89"/>
      <c r="MHF45" s="89"/>
      <c r="MHG45" s="89"/>
      <c r="MHJ45" s="89"/>
      <c r="MHM45" s="89"/>
      <c r="MHP45" s="89"/>
      <c r="MHS45" s="89"/>
      <c r="MHV45" s="89"/>
      <c r="MIH45" s="89"/>
      <c r="MIK45" s="89"/>
      <c r="MIN45" s="89"/>
      <c r="MIQ45" s="89"/>
      <c r="MIW45" s="89"/>
      <c r="MIZ45" s="89"/>
      <c r="MJF45" s="89"/>
      <c r="MJI45" s="89"/>
      <c r="MJL45" s="89"/>
      <c r="MJO45" s="89"/>
      <c r="MJU45" s="89"/>
      <c r="MJX45" s="89"/>
      <c r="MKD45" s="89"/>
      <c r="MKF45" s="89"/>
      <c r="MKG45" s="89"/>
      <c r="MKI45" s="89"/>
      <c r="MKL45" s="89"/>
      <c r="MKO45" s="89"/>
      <c r="MKZ45" s="89"/>
      <c r="MLB45" s="89"/>
      <c r="MLN45" s="89"/>
      <c r="MLQ45" s="89"/>
      <c r="MLY45" s="89"/>
      <c r="MMS45" s="89"/>
      <c r="MMU45" s="89"/>
      <c r="MMV45" s="89"/>
      <c r="MMW45" s="89"/>
      <c r="MMX45" s="89"/>
      <c r="MMY45" s="89"/>
      <c r="MMZ45" s="89"/>
      <c r="MNR45" s="89"/>
      <c r="MNS45" s="89"/>
      <c r="MNV45" s="89"/>
      <c r="MNY45" s="89"/>
      <c r="MOA45" s="89"/>
      <c r="MOC45" s="89"/>
      <c r="MOF45" s="89"/>
      <c r="MOI45" s="89"/>
      <c r="MOL45" s="89"/>
      <c r="MOR45" s="89"/>
      <c r="MOU45" s="89"/>
      <c r="MOX45" s="89"/>
      <c r="MPC45" s="89"/>
      <c r="MPQ45" s="89"/>
      <c r="MPR45" s="89"/>
      <c r="MPS45" s="89"/>
      <c r="MPT45" s="89"/>
      <c r="MPU45" s="89"/>
      <c r="MPV45" s="89"/>
      <c r="MPW45" s="89"/>
      <c r="MPX45" s="89"/>
      <c r="MPY45" s="89"/>
      <c r="MPZ45" s="89"/>
      <c r="MQA45" s="89"/>
      <c r="MQB45" s="89"/>
      <c r="MQC45" s="89"/>
      <c r="MQD45" s="89"/>
      <c r="MQE45" s="89"/>
      <c r="MQF45" s="89"/>
      <c r="MQG45" s="89"/>
      <c r="MQH45" s="89"/>
      <c r="MQI45" s="89"/>
      <c r="MQJ45" s="89"/>
      <c r="MQK45" s="89"/>
      <c r="MQL45" s="89"/>
      <c r="MQM45" s="89"/>
      <c r="MQN45" s="89"/>
      <c r="MQO45" s="89"/>
      <c r="MQP45" s="89"/>
      <c r="MQQ45" s="89"/>
      <c r="MQR45" s="89"/>
      <c r="MQS45" s="89"/>
      <c r="MQT45" s="89"/>
      <c r="MQU45" s="89"/>
      <c r="MQV45" s="89"/>
      <c r="MQW45" s="89"/>
      <c r="MQX45" s="89"/>
      <c r="MQY45" s="89"/>
      <c r="MQZ45" s="89"/>
      <c r="MRA45" s="89"/>
      <c r="MRB45" s="89"/>
      <c r="MRC45" s="89"/>
      <c r="MRF45" s="89"/>
      <c r="MRI45" s="89"/>
      <c r="MRL45" s="89"/>
      <c r="MRO45" s="89"/>
      <c r="MRR45" s="89"/>
      <c r="MSD45" s="89"/>
      <c r="MSG45" s="89"/>
      <c r="MSJ45" s="89"/>
      <c r="MSM45" s="89"/>
      <c r="MSS45" s="89"/>
      <c r="MSV45" s="89"/>
      <c r="MTB45" s="89"/>
      <c r="MTE45" s="89"/>
      <c r="MTH45" s="89"/>
      <c r="MTK45" s="89"/>
      <c r="MTQ45" s="89"/>
      <c r="MTT45" s="89"/>
      <c r="MTZ45" s="89"/>
      <c r="MUB45" s="89"/>
      <c r="MUC45" s="89"/>
      <c r="MUE45" s="89"/>
      <c r="MUH45" s="89"/>
      <c r="MUK45" s="89"/>
      <c r="MUV45" s="89"/>
      <c r="MUX45" s="89"/>
      <c r="MVJ45" s="89"/>
      <c r="MVM45" s="89"/>
      <c r="MVU45" s="89"/>
      <c r="MWO45" s="89"/>
      <c r="MWQ45" s="89"/>
      <c r="MWR45" s="89"/>
      <c r="MWS45" s="89"/>
      <c r="MWT45" s="89"/>
      <c r="MWU45" s="89"/>
      <c r="MWV45" s="89"/>
      <c r="MXN45" s="89"/>
      <c r="MXO45" s="89"/>
      <c r="MXR45" s="89"/>
      <c r="MXU45" s="89"/>
      <c r="MXW45" s="89"/>
      <c r="MXY45" s="89"/>
      <c r="MYB45" s="89"/>
      <c r="MYE45" s="89"/>
      <c r="MYH45" s="89"/>
      <c r="MYN45" s="89"/>
      <c r="MYQ45" s="89"/>
      <c r="MYT45" s="89"/>
      <c r="MYY45" s="89"/>
      <c r="MZM45" s="89"/>
      <c r="MZN45" s="89"/>
      <c r="MZO45" s="89"/>
      <c r="MZP45" s="89"/>
      <c r="MZQ45" s="89"/>
      <c r="MZR45" s="89"/>
      <c r="MZS45" s="89"/>
      <c r="MZT45" s="89"/>
      <c r="MZU45" s="89"/>
      <c r="MZV45" s="89"/>
      <c r="MZW45" s="89"/>
      <c r="MZX45" s="89"/>
      <c r="MZY45" s="89"/>
      <c r="MZZ45" s="89"/>
      <c r="NAA45" s="89"/>
      <c r="NAB45" s="89"/>
      <c r="NAC45" s="89"/>
      <c r="NAD45" s="89"/>
      <c r="NAE45" s="89"/>
      <c r="NAF45" s="89"/>
      <c r="NAG45" s="89"/>
      <c r="NAH45" s="89"/>
      <c r="NAI45" s="89"/>
      <c r="NAJ45" s="89"/>
      <c r="NAK45" s="89"/>
      <c r="NAL45" s="89"/>
      <c r="NAM45" s="89"/>
      <c r="NAN45" s="89"/>
      <c r="NAO45" s="89"/>
      <c r="NAP45" s="89"/>
      <c r="NAQ45" s="89"/>
      <c r="NAR45" s="89"/>
      <c r="NAS45" s="89"/>
      <c r="NAT45" s="89"/>
      <c r="NAU45" s="89"/>
      <c r="NAV45" s="89"/>
      <c r="NAW45" s="89"/>
      <c r="NAX45" s="89"/>
      <c r="NAY45" s="89"/>
      <c r="NBB45" s="89"/>
      <c r="NBE45" s="89"/>
      <c r="NBH45" s="89"/>
      <c r="NBK45" s="89"/>
      <c r="NBN45" s="89"/>
      <c r="NBZ45" s="89"/>
      <c r="NCC45" s="89"/>
      <c r="NCF45" s="89"/>
      <c r="NCI45" s="89"/>
      <c r="NCO45" s="89"/>
      <c r="NCR45" s="89"/>
      <c r="NCX45" s="89"/>
      <c r="NDA45" s="89"/>
      <c r="NDD45" s="89"/>
      <c r="NDG45" s="89"/>
      <c r="NDM45" s="89"/>
      <c r="NDP45" s="89"/>
      <c r="NDV45" s="89"/>
      <c r="NDX45" s="89"/>
      <c r="NDY45" s="89"/>
      <c r="NEA45" s="89"/>
      <c r="NED45" s="89"/>
      <c r="NEG45" s="89"/>
      <c r="NER45" s="89"/>
      <c r="NET45" s="89"/>
      <c r="NFF45" s="89"/>
      <c r="NFI45" s="89"/>
      <c r="NFQ45" s="89"/>
      <c r="NGK45" s="89"/>
      <c r="NGM45" s="89"/>
      <c r="NGN45" s="89"/>
      <c r="NGO45" s="89"/>
      <c r="NGP45" s="89"/>
      <c r="NGQ45" s="89"/>
      <c r="NGR45" s="89"/>
      <c r="NHJ45" s="89"/>
      <c r="NHK45" s="89"/>
      <c r="NHN45" s="89"/>
      <c r="NHQ45" s="89"/>
      <c r="NHS45" s="89"/>
      <c r="NHU45" s="89"/>
      <c r="NHX45" s="89"/>
      <c r="NIA45" s="89"/>
      <c r="NID45" s="89"/>
      <c r="NIJ45" s="89"/>
      <c r="NIM45" s="89"/>
      <c r="NIP45" s="89"/>
      <c r="NIU45" s="89"/>
      <c r="NJI45" s="89"/>
      <c r="NJJ45" s="89"/>
      <c r="NJK45" s="89"/>
      <c r="NJL45" s="89"/>
      <c r="NJM45" s="89"/>
      <c r="NJN45" s="89"/>
      <c r="NJO45" s="89"/>
      <c r="NJP45" s="89"/>
      <c r="NJQ45" s="89"/>
      <c r="NJR45" s="89"/>
      <c r="NJS45" s="89"/>
      <c r="NJT45" s="89"/>
      <c r="NJU45" s="89"/>
      <c r="NJV45" s="89"/>
      <c r="NJW45" s="89"/>
      <c r="NJX45" s="89"/>
      <c r="NJY45" s="89"/>
      <c r="NJZ45" s="89"/>
      <c r="NKA45" s="89"/>
      <c r="NKB45" s="89"/>
      <c r="NKC45" s="89"/>
      <c r="NKD45" s="89"/>
      <c r="NKE45" s="89"/>
      <c r="NKF45" s="89"/>
      <c r="NKG45" s="89"/>
      <c r="NKH45" s="89"/>
      <c r="NKI45" s="89"/>
      <c r="NKJ45" s="89"/>
      <c r="NKK45" s="89"/>
      <c r="NKL45" s="89"/>
      <c r="NKM45" s="89"/>
      <c r="NKN45" s="89"/>
      <c r="NKO45" s="89"/>
      <c r="NKP45" s="89"/>
      <c r="NKQ45" s="89"/>
      <c r="NKR45" s="89"/>
      <c r="NKS45" s="89"/>
      <c r="NKT45" s="89"/>
      <c r="NKU45" s="89"/>
      <c r="NKX45" s="89"/>
      <c r="NLA45" s="89"/>
      <c r="NLD45" s="89"/>
      <c r="NLG45" s="89"/>
      <c r="NLJ45" s="89"/>
      <c r="NLV45" s="89"/>
      <c r="NLY45" s="89"/>
      <c r="NMB45" s="89"/>
      <c r="NME45" s="89"/>
      <c r="NMK45" s="89"/>
      <c r="NMN45" s="89"/>
      <c r="NMT45" s="89"/>
      <c r="NMW45" s="89"/>
      <c r="NMZ45" s="89"/>
      <c r="NNC45" s="89"/>
      <c r="NNI45" s="89"/>
      <c r="NNL45" s="89"/>
      <c r="NNR45" s="89"/>
      <c r="NNT45" s="89"/>
      <c r="NNU45" s="89"/>
      <c r="NNW45" s="89"/>
      <c r="NNZ45" s="89"/>
      <c r="NOC45" s="89"/>
      <c r="NON45" s="89"/>
      <c r="NOP45" s="89"/>
      <c r="NPB45" s="89"/>
      <c r="NPE45" s="89"/>
      <c r="NPM45" s="89"/>
      <c r="NQG45" s="89"/>
      <c r="NQI45" s="89"/>
      <c r="NQJ45" s="89"/>
      <c r="NQK45" s="89"/>
      <c r="NQL45" s="89"/>
      <c r="NQM45" s="89"/>
      <c r="NQN45" s="89"/>
      <c r="NRF45" s="89"/>
      <c r="NRG45" s="89"/>
      <c r="NRJ45" s="89"/>
      <c r="NRM45" s="89"/>
      <c r="NRO45" s="89"/>
      <c r="NRQ45" s="89"/>
      <c r="NRT45" s="89"/>
      <c r="NRW45" s="89"/>
      <c r="NRZ45" s="89"/>
      <c r="NSF45" s="89"/>
      <c r="NSI45" s="89"/>
      <c r="NSL45" s="89"/>
      <c r="NSQ45" s="89"/>
      <c r="NTE45" s="89"/>
      <c r="NTF45" s="89"/>
      <c r="NTG45" s="89"/>
      <c r="NTH45" s="89"/>
      <c r="NTI45" s="89"/>
      <c r="NTJ45" s="89"/>
      <c r="NTK45" s="89"/>
      <c r="NTL45" s="89"/>
      <c r="NTM45" s="89"/>
      <c r="NTN45" s="89"/>
      <c r="NTO45" s="89"/>
      <c r="NTP45" s="89"/>
      <c r="NTQ45" s="89"/>
      <c r="NTR45" s="89"/>
      <c r="NTS45" s="89"/>
      <c r="NTT45" s="89"/>
      <c r="NTU45" s="89"/>
      <c r="NTV45" s="89"/>
      <c r="NTW45" s="89"/>
      <c r="NTX45" s="89"/>
      <c r="NTY45" s="89"/>
      <c r="NTZ45" s="89"/>
      <c r="NUA45" s="89"/>
      <c r="NUB45" s="89"/>
      <c r="NUC45" s="89"/>
      <c r="NUD45" s="89"/>
      <c r="NUE45" s="89"/>
      <c r="NUF45" s="89"/>
      <c r="NUG45" s="89"/>
      <c r="NUH45" s="89"/>
      <c r="NUI45" s="89"/>
      <c r="NUJ45" s="89"/>
      <c r="NUK45" s="89"/>
      <c r="NUL45" s="89"/>
      <c r="NUM45" s="89"/>
      <c r="NUN45" s="89"/>
      <c r="NUO45" s="89"/>
      <c r="NUP45" s="89"/>
      <c r="NUQ45" s="89"/>
      <c r="NUT45" s="89"/>
      <c r="NUW45" s="89"/>
      <c r="NUZ45" s="89"/>
      <c r="NVC45" s="89"/>
      <c r="NVF45" s="89"/>
      <c r="NVR45" s="89"/>
      <c r="NVU45" s="89"/>
      <c r="NVX45" s="89"/>
      <c r="NWA45" s="89"/>
      <c r="NWG45" s="89"/>
      <c r="NWJ45" s="89"/>
      <c r="NWP45" s="89"/>
      <c r="NWS45" s="89"/>
      <c r="NWV45" s="89"/>
      <c r="NWY45" s="89"/>
      <c r="NXE45" s="89"/>
      <c r="NXH45" s="89"/>
      <c r="NXN45" s="89"/>
      <c r="NXP45" s="89"/>
      <c r="NXQ45" s="89"/>
      <c r="NXS45" s="89"/>
      <c r="NXV45" s="89"/>
      <c r="NXY45" s="89"/>
      <c r="NYJ45" s="89"/>
      <c r="NYL45" s="89"/>
      <c r="NYX45" s="89"/>
      <c r="NZA45" s="89"/>
      <c r="NZI45" s="89"/>
      <c r="OAC45" s="89"/>
      <c r="OAE45" s="89"/>
      <c r="OAF45" s="89"/>
      <c r="OAG45" s="89"/>
      <c r="OAH45" s="89"/>
      <c r="OAI45" s="89"/>
      <c r="OAJ45" s="89"/>
      <c r="OBB45" s="89"/>
      <c r="OBC45" s="89"/>
      <c r="OBF45" s="89"/>
      <c r="OBI45" s="89"/>
      <c r="OBK45" s="89"/>
      <c r="OBM45" s="89"/>
      <c r="OBP45" s="89"/>
      <c r="OBS45" s="89"/>
      <c r="OBV45" s="89"/>
      <c r="OCB45" s="89"/>
      <c r="OCE45" s="89"/>
      <c r="OCH45" s="89"/>
      <c r="OCM45" s="89"/>
      <c r="ODA45" s="89"/>
      <c r="ODB45" s="89"/>
      <c r="ODC45" s="89"/>
      <c r="ODD45" s="89"/>
      <c r="ODE45" s="89"/>
      <c r="ODF45" s="89"/>
      <c r="ODG45" s="89"/>
      <c r="ODH45" s="89"/>
      <c r="ODI45" s="89"/>
      <c r="ODJ45" s="89"/>
      <c r="ODK45" s="89"/>
      <c r="ODL45" s="89"/>
      <c r="ODM45" s="89"/>
      <c r="ODN45" s="89"/>
      <c r="ODO45" s="89"/>
      <c r="ODP45" s="89"/>
      <c r="ODQ45" s="89"/>
      <c r="ODR45" s="89"/>
      <c r="ODS45" s="89"/>
      <c r="ODT45" s="89"/>
      <c r="ODU45" s="89"/>
      <c r="ODV45" s="89"/>
      <c r="ODW45" s="89"/>
      <c r="ODX45" s="89"/>
      <c r="ODY45" s="89"/>
      <c r="ODZ45" s="89"/>
      <c r="OEA45" s="89"/>
      <c r="OEB45" s="89"/>
      <c r="OEC45" s="89"/>
      <c r="OED45" s="89"/>
      <c r="OEE45" s="89"/>
      <c r="OEF45" s="89"/>
      <c r="OEG45" s="89"/>
      <c r="OEH45" s="89"/>
      <c r="OEI45" s="89"/>
      <c r="OEJ45" s="89"/>
      <c r="OEK45" s="89"/>
      <c r="OEL45" s="89"/>
      <c r="OEM45" s="89"/>
      <c r="OEP45" s="89"/>
      <c r="OES45" s="89"/>
      <c r="OEV45" s="89"/>
      <c r="OEY45" s="89"/>
      <c r="OFB45" s="89"/>
      <c r="OFN45" s="89"/>
      <c r="OFQ45" s="89"/>
      <c r="OFT45" s="89"/>
      <c r="OFW45" s="89"/>
      <c r="OGC45" s="89"/>
      <c r="OGF45" s="89"/>
      <c r="OGL45" s="89"/>
      <c r="OGO45" s="89"/>
      <c r="OGR45" s="89"/>
      <c r="OGU45" s="89"/>
      <c r="OHA45" s="89"/>
      <c r="OHD45" s="89"/>
      <c r="OHJ45" s="89"/>
      <c r="OHL45" s="89"/>
      <c r="OHM45" s="89"/>
      <c r="OHO45" s="89"/>
      <c r="OHR45" s="89"/>
      <c r="OHU45" s="89"/>
      <c r="OIF45" s="89"/>
      <c r="OIH45" s="89"/>
      <c r="OIT45" s="89"/>
      <c r="OIW45" s="89"/>
      <c r="OJE45" s="89"/>
      <c r="OJY45" s="89"/>
      <c r="OKA45" s="89"/>
      <c r="OKB45" s="89"/>
      <c r="OKC45" s="89"/>
      <c r="OKD45" s="89"/>
      <c r="OKE45" s="89"/>
      <c r="OKF45" s="89"/>
      <c r="OKX45" s="89"/>
      <c r="OKY45" s="89"/>
      <c r="OLB45" s="89"/>
      <c r="OLE45" s="89"/>
      <c r="OLG45" s="89"/>
      <c r="OLI45" s="89"/>
      <c r="OLL45" s="89"/>
      <c r="OLO45" s="89"/>
      <c r="OLR45" s="89"/>
      <c r="OLX45" s="89"/>
      <c r="OMA45" s="89"/>
      <c r="OMD45" s="89"/>
      <c r="OMI45" s="89"/>
      <c r="OMW45" s="89"/>
      <c r="OMX45" s="89"/>
      <c r="OMY45" s="89"/>
      <c r="OMZ45" s="89"/>
      <c r="ONA45" s="89"/>
      <c r="ONB45" s="89"/>
      <c r="ONC45" s="89"/>
      <c r="OND45" s="89"/>
      <c r="ONE45" s="89"/>
      <c r="ONF45" s="89"/>
      <c r="ONG45" s="89"/>
      <c r="ONH45" s="89"/>
      <c r="ONI45" s="89"/>
      <c r="ONJ45" s="89"/>
      <c r="ONK45" s="89"/>
      <c r="ONL45" s="89"/>
      <c r="ONM45" s="89"/>
      <c r="ONN45" s="89"/>
      <c r="ONO45" s="89"/>
      <c r="ONP45" s="89"/>
      <c r="ONQ45" s="89"/>
      <c r="ONR45" s="89"/>
      <c r="ONS45" s="89"/>
      <c r="ONT45" s="89"/>
      <c r="ONU45" s="89"/>
      <c r="ONV45" s="89"/>
      <c r="ONW45" s="89"/>
      <c r="ONX45" s="89"/>
      <c r="ONY45" s="89"/>
      <c r="ONZ45" s="89"/>
      <c r="OOA45" s="89"/>
      <c r="OOB45" s="89"/>
      <c r="OOC45" s="89"/>
      <c r="OOD45" s="89"/>
      <c r="OOE45" s="89"/>
      <c r="OOF45" s="89"/>
      <c r="OOG45" s="89"/>
      <c r="OOH45" s="89"/>
      <c r="OOI45" s="89"/>
      <c r="OOL45" s="89"/>
      <c r="OOO45" s="89"/>
      <c r="OOR45" s="89"/>
      <c r="OOU45" s="89"/>
      <c r="OOX45" s="89"/>
      <c r="OPJ45" s="89"/>
      <c r="OPM45" s="89"/>
      <c r="OPP45" s="89"/>
      <c r="OPS45" s="89"/>
      <c r="OPY45" s="89"/>
      <c r="OQB45" s="89"/>
      <c r="OQH45" s="89"/>
      <c r="OQK45" s="89"/>
      <c r="OQN45" s="89"/>
      <c r="OQQ45" s="89"/>
      <c r="OQW45" s="89"/>
      <c r="OQZ45" s="89"/>
      <c r="ORF45" s="89"/>
      <c r="ORH45" s="89"/>
      <c r="ORI45" s="89"/>
      <c r="ORK45" s="89"/>
      <c r="ORN45" s="89"/>
      <c r="ORQ45" s="89"/>
      <c r="OSB45" s="89"/>
      <c r="OSD45" s="89"/>
      <c r="OSP45" s="89"/>
      <c r="OSS45" s="89"/>
      <c r="OTA45" s="89"/>
      <c r="OTU45" s="89"/>
      <c r="OTW45" s="89"/>
      <c r="OTX45" s="89"/>
      <c r="OTY45" s="89"/>
      <c r="OTZ45" s="89"/>
      <c r="OUA45" s="89"/>
      <c r="OUB45" s="89"/>
      <c r="OUT45" s="89"/>
      <c r="OUU45" s="89"/>
      <c r="OUX45" s="89"/>
      <c r="OVA45" s="89"/>
      <c r="OVC45" s="89"/>
      <c r="OVE45" s="89"/>
      <c r="OVH45" s="89"/>
      <c r="OVK45" s="89"/>
      <c r="OVN45" s="89"/>
      <c r="OVT45" s="89"/>
      <c r="OVW45" s="89"/>
      <c r="OVZ45" s="89"/>
      <c r="OWE45" s="89"/>
      <c r="OWS45" s="89"/>
      <c r="OWT45" s="89"/>
      <c r="OWU45" s="89"/>
      <c r="OWV45" s="89"/>
      <c r="OWW45" s="89"/>
      <c r="OWX45" s="89"/>
      <c r="OWY45" s="89"/>
      <c r="OWZ45" s="89"/>
      <c r="OXA45" s="89"/>
      <c r="OXB45" s="89"/>
      <c r="OXC45" s="89"/>
      <c r="OXD45" s="89"/>
      <c r="OXE45" s="89"/>
      <c r="OXF45" s="89"/>
      <c r="OXG45" s="89"/>
      <c r="OXH45" s="89"/>
      <c r="OXI45" s="89"/>
      <c r="OXJ45" s="89"/>
      <c r="OXK45" s="89"/>
      <c r="OXL45" s="89"/>
      <c r="OXM45" s="89"/>
      <c r="OXN45" s="89"/>
      <c r="OXO45" s="89"/>
      <c r="OXP45" s="89"/>
      <c r="OXQ45" s="89"/>
      <c r="OXR45" s="89"/>
      <c r="OXS45" s="89"/>
      <c r="OXT45" s="89"/>
      <c r="OXU45" s="89"/>
      <c r="OXV45" s="89"/>
      <c r="OXW45" s="89"/>
      <c r="OXX45" s="89"/>
      <c r="OXY45" s="89"/>
      <c r="OXZ45" s="89"/>
      <c r="OYA45" s="89"/>
      <c r="OYB45" s="89"/>
      <c r="OYC45" s="89"/>
      <c r="OYD45" s="89"/>
      <c r="OYE45" s="89"/>
      <c r="OYH45" s="89"/>
      <c r="OYK45" s="89"/>
      <c r="OYN45" s="89"/>
      <c r="OYQ45" s="89"/>
      <c r="OYT45" s="89"/>
      <c r="OZF45" s="89"/>
      <c r="OZI45" s="89"/>
      <c r="OZL45" s="89"/>
      <c r="OZO45" s="89"/>
      <c r="OZU45" s="89"/>
      <c r="OZX45" s="89"/>
      <c r="PAD45" s="89"/>
      <c r="PAG45" s="89"/>
      <c r="PAJ45" s="89"/>
      <c r="PAM45" s="89"/>
      <c r="PAS45" s="89"/>
      <c r="PAV45" s="89"/>
      <c r="PBB45" s="89"/>
      <c r="PBD45" s="89"/>
      <c r="PBE45" s="89"/>
      <c r="PBG45" s="89"/>
      <c r="PBJ45" s="89"/>
      <c r="PBM45" s="89"/>
      <c r="PBX45" s="89"/>
      <c r="PBZ45" s="89"/>
      <c r="PCL45" s="89"/>
      <c r="PCO45" s="89"/>
      <c r="PCW45" s="89"/>
      <c r="PDQ45" s="89"/>
      <c r="PDS45" s="89"/>
      <c r="PDT45" s="89"/>
      <c r="PDU45" s="89"/>
      <c r="PDV45" s="89"/>
      <c r="PDW45" s="89"/>
      <c r="PDX45" s="89"/>
      <c r="PEP45" s="89"/>
      <c r="PEQ45" s="89"/>
      <c r="PET45" s="89"/>
      <c r="PEW45" s="89"/>
      <c r="PEY45" s="89"/>
      <c r="PFA45" s="89"/>
      <c r="PFD45" s="89"/>
      <c r="PFG45" s="89"/>
      <c r="PFJ45" s="89"/>
      <c r="PFP45" s="89"/>
      <c r="PFS45" s="89"/>
      <c r="PFV45" s="89"/>
      <c r="PGA45" s="89"/>
      <c r="PGO45" s="89"/>
      <c r="PGP45" s="89"/>
      <c r="PGQ45" s="89"/>
      <c r="PGR45" s="89"/>
      <c r="PGS45" s="89"/>
      <c r="PGT45" s="89"/>
      <c r="PGU45" s="89"/>
      <c r="PGV45" s="89"/>
      <c r="PGW45" s="89"/>
      <c r="PGX45" s="89"/>
      <c r="PGY45" s="89"/>
      <c r="PGZ45" s="89"/>
      <c r="PHA45" s="89"/>
      <c r="PHB45" s="89"/>
      <c r="PHC45" s="89"/>
      <c r="PHD45" s="89"/>
      <c r="PHE45" s="89"/>
      <c r="PHF45" s="89"/>
      <c r="PHG45" s="89"/>
      <c r="PHH45" s="89"/>
      <c r="PHI45" s="89"/>
      <c r="PHJ45" s="89"/>
      <c r="PHK45" s="89"/>
      <c r="PHL45" s="89"/>
      <c r="PHM45" s="89"/>
      <c r="PHN45" s="89"/>
      <c r="PHO45" s="89"/>
      <c r="PHP45" s="89"/>
      <c r="PHQ45" s="89"/>
      <c r="PHR45" s="89"/>
      <c r="PHS45" s="89"/>
      <c r="PHT45" s="89"/>
      <c r="PHU45" s="89"/>
      <c r="PHV45" s="89"/>
      <c r="PHW45" s="89"/>
      <c r="PHX45" s="89"/>
      <c r="PHY45" s="89"/>
      <c r="PHZ45" s="89"/>
      <c r="PIA45" s="89"/>
      <c r="PID45" s="89"/>
      <c r="PIG45" s="89"/>
      <c r="PIJ45" s="89"/>
      <c r="PIM45" s="89"/>
      <c r="PIP45" s="89"/>
      <c r="PJB45" s="89"/>
      <c r="PJE45" s="89"/>
      <c r="PJH45" s="89"/>
      <c r="PJK45" s="89"/>
      <c r="PJQ45" s="89"/>
      <c r="PJT45" s="89"/>
      <c r="PJZ45" s="89"/>
      <c r="PKC45" s="89"/>
      <c r="PKF45" s="89"/>
      <c r="PKI45" s="89"/>
      <c r="PKO45" s="89"/>
      <c r="PKR45" s="89"/>
      <c r="PKX45" s="89"/>
      <c r="PKZ45" s="89"/>
      <c r="PLA45" s="89"/>
      <c r="PLC45" s="89"/>
      <c r="PLF45" s="89"/>
      <c r="PLI45" s="89"/>
      <c r="PLT45" s="89"/>
      <c r="PLV45" s="89"/>
      <c r="PMH45" s="89"/>
      <c r="PMK45" s="89"/>
      <c r="PMS45" s="89"/>
      <c r="PNM45" s="89"/>
      <c r="PNO45" s="89"/>
      <c r="PNP45" s="89"/>
      <c r="PNQ45" s="89"/>
      <c r="PNR45" s="89"/>
      <c r="PNS45" s="89"/>
      <c r="PNT45" s="89"/>
      <c r="POL45" s="89"/>
      <c r="POM45" s="89"/>
      <c r="POP45" s="89"/>
      <c r="POS45" s="89"/>
      <c r="POU45" s="89"/>
      <c r="POW45" s="89"/>
      <c r="POZ45" s="89"/>
      <c r="PPC45" s="89"/>
      <c r="PPF45" s="89"/>
      <c r="PPL45" s="89"/>
      <c r="PPO45" s="89"/>
      <c r="PPR45" s="89"/>
      <c r="PPW45" s="89"/>
      <c r="PQK45" s="89"/>
      <c r="PQL45" s="89"/>
      <c r="PQM45" s="89"/>
      <c r="PQN45" s="89"/>
      <c r="PQO45" s="89"/>
      <c r="PQP45" s="89"/>
      <c r="PQQ45" s="89"/>
      <c r="PQR45" s="89"/>
      <c r="PQS45" s="89"/>
      <c r="PQT45" s="89"/>
      <c r="PQU45" s="89"/>
      <c r="PQV45" s="89"/>
      <c r="PQW45" s="89"/>
      <c r="PQX45" s="89"/>
      <c r="PQY45" s="89"/>
      <c r="PQZ45" s="89"/>
      <c r="PRA45" s="89"/>
      <c r="PRB45" s="89"/>
      <c r="PRC45" s="89"/>
      <c r="PRD45" s="89"/>
      <c r="PRE45" s="89"/>
      <c r="PRF45" s="89"/>
      <c r="PRG45" s="89"/>
      <c r="PRH45" s="89"/>
      <c r="PRI45" s="89"/>
      <c r="PRJ45" s="89"/>
      <c r="PRK45" s="89"/>
      <c r="PRL45" s="89"/>
      <c r="PRM45" s="89"/>
      <c r="PRN45" s="89"/>
      <c r="PRO45" s="89"/>
      <c r="PRP45" s="89"/>
      <c r="PRQ45" s="89"/>
      <c r="PRR45" s="89"/>
      <c r="PRS45" s="89"/>
      <c r="PRT45" s="89"/>
      <c r="PRU45" s="89"/>
      <c r="PRV45" s="89"/>
      <c r="PRW45" s="89"/>
      <c r="PRZ45" s="89"/>
      <c r="PSC45" s="89"/>
      <c r="PSF45" s="89"/>
      <c r="PSI45" s="89"/>
      <c r="PSL45" s="89"/>
      <c r="PSX45" s="89"/>
      <c r="PTA45" s="89"/>
      <c r="PTD45" s="89"/>
      <c r="PTG45" s="89"/>
      <c r="PTM45" s="89"/>
      <c r="PTP45" s="89"/>
      <c r="PTV45" s="89"/>
      <c r="PTY45" s="89"/>
      <c r="PUB45" s="89"/>
      <c r="PUE45" s="89"/>
      <c r="PUK45" s="89"/>
      <c r="PUN45" s="89"/>
      <c r="PUT45" s="89"/>
      <c r="PUV45" s="89"/>
      <c r="PUW45" s="89"/>
      <c r="PUY45" s="89"/>
      <c r="PVB45" s="89"/>
      <c r="PVE45" s="89"/>
      <c r="PVP45" s="89"/>
      <c r="PVR45" s="89"/>
      <c r="PWD45" s="89"/>
      <c r="PWG45" s="89"/>
      <c r="PWO45" s="89"/>
      <c r="PXI45" s="89"/>
      <c r="PXK45" s="89"/>
      <c r="PXL45" s="89"/>
      <c r="PXM45" s="89"/>
      <c r="PXN45" s="89"/>
      <c r="PXO45" s="89"/>
      <c r="PXP45" s="89"/>
      <c r="PYH45" s="89"/>
      <c r="PYI45" s="89"/>
      <c r="PYL45" s="89"/>
      <c r="PYO45" s="89"/>
      <c r="PYQ45" s="89"/>
      <c r="PYS45" s="89"/>
      <c r="PYV45" s="89"/>
      <c r="PYY45" s="89"/>
      <c r="PZB45" s="89"/>
      <c r="PZH45" s="89"/>
      <c r="PZK45" s="89"/>
      <c r="PZN45" s="89"/>
      <c r="PZS45" s="89"/>
      <c r="QAG45" s="89"/>
      <c r="QAH45" s="89"/>
      <c r="QAI45" s="89"/>
      <c r="QAJ45" s="89"/>
      <c r="QAK45" s="89"/>
      <c r="QAL45" s="89"/>
      <c r="QAM45" s="89"/>
      <c r="QAN45" s="89"/>
      <c r="QAO45" s="89"/>
      <c r="QAP45" s="89"/>
      <c r="QAQ45" s="89"/>
      <c r="QAR45" s="89"/>
      <c r="QAS45" s="89"/>
      <c r="QAT45" s="89"/>
      <c r="QAU45" s="89"/>
      <c r="QAV45" s="89"/>
      <c r="QAW45" s="89"/>
      <c r="QAX45" s="89"/>
      <c r="QAY45" s="89"/>
      <c r="QAZ45" s="89"/>
      <c r="QBA45" s="89"/>
      <c r="QBB45" s="89"/>
      <c r="QBC45" s="89"/>
      <c r="QBD45" s="89"/>
      <c r="QBE45" s="89"/>
      <c r="QBF45" s="89"/>
      <c r="QBG45" s="89"/>
      <c r="QBH45" s="89"/>
      <c r="QBI45" s="89"/>
      <c r="QBJ45" s="89"/>
      <c r="QBK45" s="89"/>
      <c r="QBL45" s="89"/>
      <c r="QBM45" s="89"/>
      <c r="QBN45" s="89"/>
      <c r="QBO45" s="89"/>
      <c r="QBP45" s="89"/>
      <c r="QBQ45" s="89"/>
      <c r="QBR45" s="89"/>
      <c r="QBS45" s="89"/>
      <c r="QBV45" s="89"/>
      <c r="QBY45" s="89"/>
      <c r="QCB45" s="89"/>
      <c r="QCE45" s="89"/>
      <c r="QCH45" s="89"/>
      <c r="QCT45" s="89"/>
      <c r="QCW45" s="89"/>
      <c r="QCZ45" s="89"/>
      <c r="QDC45" s="89"/>
      <c r="QDI45" s="89"/>
      <c r="QDL45" s="89"/>
      <c r="QDR45" s="89"/>
      <c r="QDU45" s="89"/>
      <c r="QDX45" s="89"/>
      <c r="QEA45" s="89"/>
      <c r="QEG45" s="89"/>
      <c r="QEJ45" s="89"/>
      <c r="QEP45" s="89"/>
      <c r="QER45" s="89"/>
      <c r="QES45" s="89"/>
      <c r="QEU45" s="89"/>
      <c r="QEX45" s="89"/>
      <c r="QFA45" s="89"/>
      <c r="QFL45" s="89"/>
      <c r="QFN45" s="89"/>
      <c r="QFZ45" s="89"/>
      <c r="QGC45" s="89"/>
      <c r="QGK45" s="89"/>
      <c r="QHE45" s="89"/>
      <c r="QHG45" s="89"/>
      <c r="QHH45" s="89"/>
      <c r="QHI45" s="89"/>
      <c r="QHJ45" s="89"/>
      <c r="QHK45" s="89"/>
      <c r="QHL45" s="89"/>
      <c r="QID45" s="89"/>
      <c r="QIE45" s="89"/>
      <c r="QIH45" s="89"/>
      <c r="QIK45" s="89"/>
      <c r="QIM45" s="89"/>
      <c r="QIO45" s="89"/>
      <c r="QIR45" s="89"/>
      <c r="QIU45" s="89"/>
      <c r="QIX45" s="89"/>
      <c r="QJD45" s="89"/>
      <c r="QJG45" s="89"/>
      <c r="QJJ45" s="89"/>
      <c r="QJO45" s="89"/>
      <c r="QKC45" s="89"/>
      <c r="QKD45" s="89"/>
      <c r="QKE45" s="89"/>
      <c r="QKF45" s="89"/>
      <c r="QKG45" s="89"/>
      <c r="QKH45" s="89"/>
      <c r="QKI45" s="89"/>
      <c r="QKJ45" s="89"/>
      <c r="QKK45" s="89"/>
      <c r="QKL45" s="89"/>
      <c r="QKM45" s="89"/>
      <c r="QKN45" s="89"/>
      <c r="QKO45" s="89"/>
      <c r="QKP45" s="89"/>
      <c r="QKQ45" s="89"/>
      <c r="QKR45" s="89"/>
      <c r="QKS45" s="89"/>
      <c r="QKT45" s="89"/>
      <c r="QKU45" s="89"/>
      <c r="QKV45" s="89"/>
      <c r="QKW45" s="89"/>
      <c r="QKX45" s="89"/>
      <c r="QKY45" s="89"/>
      <c r="QKZ45" s="89"/>
      <c r="QLA45" s="89"/>
      <c r="QLB45" s="89"/>
      <c r="QLC45" s="89"/>
      <c r="QLD45" s="89"/>
      <c r="QLE45" s="89"/>
      <c r="QLF45" s="89"/>
      <c r="QLG45" s="89"/>
      <c r="QLH45" s="89"/>
      <c r="QLI45" s="89"/>
      <c r="QLJ45" s="89"/>
      <c r="QLK45" s="89"/>
      <c r="QLL45" s="89"/>
      <c r="QLM45" s="89"/>
      <c r="QLN45" s="89"/>
      <c r="QLO45" s="89"/>
      <c r="QLR45" s="89"/>
      <c r="QLU45" s="89"/>
      <c r="QLX45" s="89"/>
      <c r="QMA45" s="89"/>
      <c r="QMD45" s="89"/>
      <c r="QMP45" s="89"/>
      <c r="QMS45" s="89"/>
      <c r="QMV45" s="89"/>
      <c r="QMY45" s="89"/>
      <c r="QNE45" s="89"/>
      <c r="QNH45" s="89"/>
      <c r="QNN45" s="89"/>
      <c r="QNQ45" s="89"/>
      <c r="QNT45" s="89"/>
      <c r="QNW45" s="89"/>
      <c r="QOC45" s="89"/>
      <c r="QOF45" s="89"/>
      <c r="QOL45" s="89"/>
      <c r="QON45" s="89"/>
      <c r="QOO45" s="89"/>
      <c r="QOQ45" s="89"/>
      <c r="QOT45" s="89"/>
      <c r="QOW45" s="89"/>
      <c r="QPH45" s="89"/>
      <c r="QPJ45" s="89"/>
      <c r="QPV45" s="89"/>
      <c r="QPY45" s="89"/>
      <c r="QQG45" s="89"/>
      <c r="QRA45" s="89"/>
      <c r="QRC45" s="89"/>
      <c r="QRD45" s="89"/>
      <c r="QRE45" s="89"/>
      <c r="QRF45" s="89"/>
      <c r="QRG45" s="89"/>
      <c r="QRH45" s="89"/>
      <c r="QRZ45" s="89"/>
      <c r="QSA45" s="89"/>
      <c r="QSD45" s="89"/>
      <c r="QSG45" s="89"/>
      <c r="QSI45" s="89"/>
      <c r="QSK45" s="89"/>
      <c r="QSN45" s="89"/>
      <c r="QSQ45" s="89"/>
      <c r="QST45" s="89"/>
      <c r="QSZ45" s="89"/>
      <c r="QTC45" s="89"/>
      <c r="QTF45" s="89"/>
      <c r="QTK45" s="89"/>
      <c r="QTY45" s="89"/>
      <c r="QTZ45" s="89"/>
      <c r="QUA45" s="89"/>
      <c r="QUB45" s="89"/>
      <c r="QUC45" s="89"/>
      <c r="QUD45" s="89"/>
      <c r="QUE45" s="89"/>
      <c r="QUF45" s="89"/>
      <c r="QUG45" s="89"/>
      <c r="QUH45" s="89"/>
      <c r="QUI45" s="89"/>
      <c r="QUJ45" s="89"/>
      <c r="QUK45" s="89"/>
      <c r="QUL45" s="89"/>
      <c r="QUM45" s="89"/>
      <c r="QUN45" s="89"/>
      <c r="QUO45" s="89"/>
      <c r="QUP45" s="89"/>
      <c r="QUQ45" s="89"/>
      <c r="QUR45" s="89"/>
      <c r="QUS45" s="89"/>
      <c r="QUT45" s="89"/>
      <c r="QUU45" s="89"/>
      <c r="QUV45" s="89"/>
      <c r="QUW45" s="89"/>
      <c r="QUX45" s="89"/>
      <c r="QUY45" s="89"/>
      <c r="QUZ45" s="89"/>
      <c r="QVA45" s="89"/>
      <c r="QVB45" s="89"/>
      <c r="QVC45" s="89"/>
      <c r="QVD45" s="89"/>
      <c r="QVE45" s="89"/>
      <c r="QVF45" s="89"/>
      <c r="QVG45" s="89"/>
      <c r="QVH45" s="89"/>
      <c r="QVI45" s="89"/>
      <c r="QVJ45" s="89"/>
      <c r="QVK45" s="89"/>
      <c r="QVN45" s="89"/>
      <c r="QVQ45" s="89"/>
      <c r="QVT45" s="89"/>
      <c r="QVW45" s="89"/>
      <c r="QVZ45" s="89"/>
      <c r="QWL45" s="89"/>
      <c r="QWO45" s="89"/>
      <c r="QWR45" s="89"/>
      <c r="QWU45" s="89"/>
      <c r="QXA45" s="89"/>
      <c r="QXD45" s="89"/>
      <c r="QXJ45" s="89"/>
      <c r="QXM45" s="89"/>
      <c r="QXP45" s="89"/>
      <c r="QXS45" s="89"/>
      <c r="QXY45" s="89"/>
      <c r="QYB45" s="89"/>
      <c r="QYH45" s="89"/>
      <c r="QYJ45" s="89"/>
      <c r="QYK45" s="89"/>
      <c r="QYM45" s="89"/>
      <c r="QYP45" s="89"/>
      <c r="QYS45" s="89"/>
      <c r="QZD45" s="89"/>
      <c r="QZF45" s="89"/>
      <c r="QZR45" s="89"/>
      <c r="QZU45" s="89"/>
      <c r="RAC45" s="89"/>
      <c r="RAW45" s="89"/>
      <c r="RAY45" s="89"/>
      <c r="RAZ45" s="89"/>
      <c r="RBA45" s="89"/>
      <c r="RBB45" s="89"/>
      <c r="RBC45" s="89"/>
      <c r="RBD45" s="89"/>
      <c r="RBV45" s="89"/>
      <c r="RBW45" s="89"/>
      <c r="RBZ45" s="89"/>
      <c r="RCC45" s="89"/>
      <c r="RCE45" s="89"/>
      <c r="RCG45" s="89"/>
      <c r="RCJ45" s="89"/>
      <c r="RCM45" s="89"/>
      <c r="RCP45" s="89"/>
      <c r="RCV45" s="89"/>
      <c r="RCY45" s="89"/>
      <c r="RDB45" s="89"/>
      <c r="RDG45" s="89"/>
      <c r="RDU45" s="89"/>
      <c r="RDV45" s="89"/>
      <c r="RDW45" s="89"/>
      <c r="RDX45" s="89"/>
      <c r="RDY45" s="89"/>
      <c r="RDZ45" s="89"/>
      <c r="REA45" s="89"/>
      <c r="REB45" s="89"/>
      <c r="REC45" s="89"/>
      <c r="RED45" s="89"/>
      <c r="REE45" s="89"/>
      <c r="REF45" s="89"/>
      <c r="REG45" s="89"/>
      <c r="REH45" s="89"/>
      <c r="REI45" s="89"/>
      <c r="REJ45" s="89"/>
      <c r="REK45" s="89"/>
      <c r="REL45" s="89"/>
      <c r="REM45" s="89"/>
      <c r="REN45" s="89"/>
      <c r="REO45" s="89"/>
      <c r="REP45" s="89"/>
      <c r="REQ45" s="89"/>
      <c r="RER45" s="89"/>
      <c r="RES45" s="89"/>
      <c r="RET45" s="89"/>
      <c r="REU45" s="89"/>
      <c r="REV45" s="89"/>
      <c r="REW45" s="89"/>
      <c r="REX45" s="89"/>
      <c r="REY45" s="89"/>
      <c r="REZ45" s="89"/>
      <c r="RFA45" s="89"/>
      <c r="RFB45" s="89"/>
      <c r="RFC45" s="89"/>
      <c r="RFD45" s="89"/>
      <c r="RFE45" s="89"/>
      <c r="RFF45" s="89"/>
      <c r="RFG45" s="89"/>
      <c r="RFJ45" s="89"/>
      <c r="RFM45" s="89"/>
      <c r="RFP45" s="89"/>
      <c r="RFS45" s="89"/>
      <c r="RFV45" s="89"/>
      <c r="RGH45" s="89"/>
      <c r="RGK45" s="89"/>
      <c r="RGN45" s="89"/>
      <c r="RGQ45" s="89"/>
      <c r="RGW45" s="89"/>
      <c r="RGZ45" s="89"/>
      <c r="RHF45" s="89"/>
      <c r="RHI45" s="89"/>
      <c r="RHL45" s="89"/>
      <c r="RHO45" s="89"/>
      <c r="RHU45" s="89"/>
      <c r="RHX45" s="89"/>
      <c r="RID45" s="89"/>
      <c r="RIF45" s="89"/>
      <c r="RIG45" s="89"/>
      <c r="RII45" s="89"/>
      <c r="RIL45" s="89"/>
      <c r="RIO45" s="89"/>
      <c r="RIZ45" s="89"/>
      <c r="RJB45" s="89"/>
      <c r="RJN45" s="89"/>
      <c r="RJQ45" s="89"/>
      <c r="RJY45" s="89"/>
      <c r="RKS45" s="89"/>
      <c r="RKU45" s="89"/>
      <c r="RKV45" s="89"/>
      <c r="RKW45" s="89"/>
      <c r="RKX45" s="89"/>
      <c r="RKY45" s="89"/>
      <c r="RKZ45" s="89"/>
      <c r="RLR45" s="89"/>
      <c r="RLS45" s="89"/>
      <c r="RLV45" s="89"/>
      <c r="RLY45" s="89"/>
      <c r="RMA45" s="89"/>
      <c r="RMC45" s="89"/>
      <c r="RMF45" s="89"/>
      <c r="RMI45" s="89"/>
      <c r="RML45" s="89"/>
      <c r="RMR45" s="89"/>
      <c r="RMU45" s="89"/>
      <c r="RMX45" s="89"/>
      <c r="RNC45" s="89"/>
      <c r="RNQ45" s="89"/>
      <c r="RNR45" s="89"/>
      <c r="RNS45" s="89"/>
      <c r="RNT45" s="89"/>
      <c r="RNU45" s="89"/>
      <c r="RNV45" s="89"/>
      <c r="RNW45" s="89"/>
      <c r="RNX45" s="89"/>
      <c r="RNY45" s="89"/>
      <c r="RNZ45" s="89"/>
      <c r="ROA45" s="89"/>
      <c r="ROB45" s="89"/>
      <c r="ROC45" s="89"/>
      <c r="ROD45" s="89"/>
      <c r="ROE45" s="89"/>
      <c r="ROF45" s="89"/>
      <c r="ROG45" s="89"/>
      <c r="ROH45" s="89"/>
      <c r="ROI45" s="89"/>
      <c r="ROJ45" s="89"/>
      <c r="ROK45" s="89"/>
      <c r="ROL45" s="89"/>
      <c r="ROM45" s="89"/>
      <c r="RON45" s="89"/>
      <c r="ROO45" s="89"/>
      <c r="ROP45" s="89"/>
      <c r="ROQ45" s="89"/>
      <c r="ROR45" s="89"/>
      <c r="ROS45" s="89"/>
      <c r="ROT45" s="89"/>
      <c r="ROU45" s="89"/>
      <c r="ROV45" s="89"/>
      <c r="ROW45" s="89"/>
      <c r="ROX45" s="89"/>
      <c r="ROY45" s="89"/>
      <c r="ROZ45" s="89"/>
      <c r="RPA45" s="89"/>
      <c r="RPB45" s="89"/>
      <c r="RPC45" s="89"/>
      <c r="RPF45" s="89"/>
      <c r="RPI45" s="89"/>
      <c r="RPL45" s="89"/>
      <c r="RPO45" s="89"/>
      <c r="RPR45" s="89"/>
      <c r="RQD45" s="89"/>
      <c r="RQG45" s="89"/>
      <c r="RQJ45" s="89"/>
      <c r="RQM45" s="89"/>
      <c r="RQS45" s="89"/>
      <c r="RQV45" s="89"/>
      <c r="RRB45" s="89"/>
      <c r="RRE45" s="89"/>
      <c r="RRH45" s="89"/>
      <c r="RRK45" s="89"/>
      <c r="RRQ45" s="89"/>
      <c r="RRT45" s="89"/>
      <c r="RRZ45" s="89"/>
      <c r="RSB45" s="89"/>
      <c r="RSC45" s="89"/>
      <c r="RSE45" s="89"/>
      <c r="RSH45" s="89"/>
      <c r="RSK45" s="89"/>
      <c r="RSV45" s="89"/>
      <c r="RSX45" s="89"/>
      <c r="RTJ45" s="89"/>
      <c r="RTM45" s="89"/>
      <c r="RTU45" s="89"/>
      <c r="RUO45" s="89"/>
      <c r="RUQ45" s="89"/>
      <c r="RUR45" s="89"/>
      <c r="RUS45" s="89"/>
      <c r="RUT45" s="89"/>
      <c r="RUU45" s="89"/>
      <c r="RUV45" s="89"/>
      <c r="RVN45" s="89"/>
      <c r="RVO45" s="89"/>
      <c r="RVR45" s="89"/>
      <c r="RVU45" s="89"/>
      <c r="RVW45" s="89"/>
      <c r="RVY45" s="89"/>
      <c r="RWB45" s="89"/>
      <c r="RWE45" s="89"/>
      <c r="RWH45" s="89"/>
      <c r="RWN45" s="89"/>
      <c r="RWQ45" s="89"/>
      <c r="RWT45" s="89"/>
      <c r="RWY45" s="89"/>
      <c r="RXM45" s="89"/>
      <c r="RXN45" s="89"/>
      <c r="RXO45" s="89"/>
      <c r="RXP45" s="89"/>
      <c r="RXQ45" s="89"/>
      <c r="RXR45" s="89"/>
      <c r="RXS45" s="89"/>
      <c r="RXT45" s="89"/>
      <c r="RXU45" s="89"/>
      <c r="RXV45" s="89"/>
      <c r="RXW45" s="89"/>
      <c r="RXX45" s="89"/>
      <c r="RXY45" s="89"/>
      <c r="RXZ45" s="89"/>
      <c r="RYA45" s="89"/>
      <c r="RYB45" s="89"/>
      <c r="RYC45" s="89"/>
      <c r="RYD45" s="89"/>
      <c r="RYE45" s="89"/>
      <c r="RYF45" s="89"/>
      <c r="RYG45" s="89"/>
      <c r="RYH45" s="89"/>
      <c r="RYI45" s="89"/>
      <c r="RYJ45" s="89"/>
      <c r="RYK45" s="89"/>
      <c r="RYL45" s="89"/>
      <c r="RYM45" s="89"/>
      <c r="RYN45" s="89"/>
      <c r="RYO45" s="89"/>
      <c r="RYP45" s="89"/>
      <c r="RYQ45" s="89"/>
      <c r="RYR45" s="89"/>
      <c r="RYS45" s="89"/>
      <c r="RYT45" s="89"/>
      <c r="RYU45" s="89"/>
      <c r="RYV45" s="89"/>
      <c r="RYW45" s="89"/>
      <c r="RYX45" s="89"/>
      <c r="RYY45" s="89"/>
      <c r="RZB45" s="89"/>
      <c r="RZE45" s="89"/>
      <c r="RZH45" s="89"/>
      <c r="RZK45" s="89"/>
      <c r="RZN45" s="89"/>
      <c r="RZZ45" s="89"/>
      <c r="SAC45" s="89"/>
      <c r="SAF45" s="89"/>
      <c r="SAI45" s="89"/>
      <c r="SAO45" s="89"/>
      <c r="SAR45" s="89"/>
      <c r="SAX45" s="89"/>
      <c r="SBA45" s="89"/>
      <c r="SBD45" s="89"/>
      <c r="SBG45" s="89"/>
      <c r="SBM45" s="89"/>
      <c r="SBP45" s="89"/>
      <c r="SBV45" s="89"/>
      <c r="SBX45" s="89"/>
      <c r="SBY45" s="89"/>
      <c r="SCA45" s="89"/>
      <c r="SCD45" s="89"/>
      <c r="SCG45" s="89"/>
      <c r="SCR45" s="89"/>
      <c r="SCT45" s="89"/>
      <c r="SDF45" s="89"/>
      <c r="SDI45" s="89"/>
      <c r="SDQ45" s="89"/>
      <c r="SEK45" s="89"/>
      <c r="SEM45" s="89"/>
      <c r="SEN45" s="89"/>
      <c r="SEO45" s="89"/>
      <c r="SEP45" s="89"/>
      <c r="SEQ45" s="89"/>
      <c r="SER45" s="89"/>
      <c r="SFJ45" s="89"/>
      <c r="SFK45" s="89"/>
      <c r="SFN45" s="89"/>
      <c r="SFQ45" s="89"/>
      <c r="SFS45" s="89"/>
      <c r="SFU45" s="89"/>
      <c r="SFX45" s="89"/>
      <c r="SGA45" s="89"/>
      <c r="SGD45" s="89"/>
      <c r="SGJ45" s="89"/>
      <c r="SGM45" s="89"/>
      <c r="SGP45" s="89"/>
      <c r="SGU45" s="89"/>
      <c r="SHI45" s="89"/>
      <c r="SHJ45" s="89"/>
      <c r="SHK45" s="89"/>
      <c r="SHL45" s="89"/>
      <c r="SHM45" s="89"/>
      <c r="SHN45" s="89"/>
      <c r="SHO45" s="89"/>
      <c r="SHP45" s="89"/>
      <c r="SHQ45" s="89"/>
      <c r="SHR45" s="89"/>
      <c r="SHS45" s="89"/>
      <c r="SHT45" s="89"/>
      <c r="SHU45" s="89"/>
      <c r="SHV45" s="89"/>
      <c r="SHW45" s="89"/>
      <c r="SHX45" s="89"/>
      <c r="SHY45" s="89"/>
      <c r="SHZ45" s="89"/>
      <c r="SIA45" s="89"/>
      <c r="SIB45" s="89"/>
      <c r="SIC45" s="89"/>
      <c r="SID45" s="89"/>
      <c r="SIE45" s="89"/>
      <c r="SIF45" s="89"/>
      <c r="SIG45" s="89"/>
      <c r="SIH45" s="89"/>
      <c r="SII45" s="89"/>
      <c r="SIJ45" s="89"/>
      <c r="SIK45" s="89"/>
      <c r="SIL45" s="89"/>
      <c r="SIM45" s="89"/>
      <c r="SIN45" s="89"/>
      <c r="SIO45" s="89"/>
      <c r="SIP45" s="89"/>
      <c r="SIQ45" s="89"/>
      <c r="SIR45" s="89"/>
      <c r="SIS45" s="89"/>
      <c r="SIT45" s="89"/>
      <c r="SIU45" s="89"/>
      <c r="SIX45" s="89"/>
      <c r="SJA45" s="89"/>
      <c r="SJD45" s="89"/>
      <c r="SJG45" s="89"/>
      <c r="SJJ45" s="89"/>
      <c r="SJV45" s="89"/>
      <c r="SJY45" s="89"/>
      <c r="SKB45" s="89"/>
      <c r="SKE45" s="89"/>
      <c r="SKK45" s="89"/>
      <c r="SKN45" s="89"/>
      <c r="SKT45" s="89"/>
      <c r="SKW45" s="89"/>
      <c r="SKZ45" s="89"/>
      <c r="SLC45" s="89"/>
      <c r="SLI45" s="89"/>
      <c r="SLL45" s="89"/>
      <c r="SLR45" s="89"/>
      <c r="SLT45" s="89"/>
      <c r="SLU45" s="89"/>
      <c r="SLW45" s="89"/>
      <c r="SLZ45" s="89"/>
      <c r="SMC45" s="89"/>
      <c r="SMN45" s="89"/>
      <c r="SMP45" s="89"/>
      <c r="SNB45" s="89"/>
      <c r="SNE45" s="89"/>
      <c r="SNM45" s="89"/>
      <c r="SOG45" s="89"/>
      <c r="SOI45" s="89"/>
      <c r="SOJ45" s="89"/>
      <c r="SOK45" s="89"/>
      <c r="SOL45" s="89"/>
      <c r="SOM45" s="89"/>
      <c r="SON45" s="89"/>
      <c r="SPF45" s="89"/>
      <c r="SPG45" s="89"/>
      <c r="SPJ45" s="89"/>
      <c r="SPM45" s="89"/>
      <c r="SPO45" s="89"/>
      <c r="SPQ45" s="89"/>
      <c r="SPT45" s="89"/>
      <c r="SPW45" s="89"/>
      <c r="SPZ45" s="89"/>
      <c r="SQF45" s="89"/>
      <c r="SQI45" s="89"/>
      <c r="SQL45" s="89"/>
      <c r="SQQ45" s="89"/>
      <c r="SRE45" s="89"/>
      <c r="SRF45" s="89"/>
      <c r="SRG45" s="89"/>
      <c r="SRH45" s="89"/>
      <c r="SRI45" s="89"/>
      <c r="SRJ45" s="89"/>
      <c r="SRK45" s="89"/>
      <c r="SRL45" s="89"/>
      <c r="SRM45" s="89"/>
      <c r="SRN45" s="89"/>
      <c r="SRO45" s="89"/>
      <c r="SRP45" s="89"/>
      <c r="SRQ45" s="89"/>
      <c r="SRR45" s="89"/>
      <c r="SRS45" s="89"/>
      <c r="SRT45" s="89"/>
      <c r="SRU45" s="89"/>
      <c r="SRV45" s="89"/>
      <c r="SRW45" s="89"/>
      <c r="SRX45" s="89"/>
      <c r="SRY45" s="89"/>
      <c r="SRZ45" s="89"/>
      <c r="SSA45" s="89"/>
      <c r="SSB45" s="89"/>
      <c r="SSC45" s="89"/>
      <c r="SSD45" s="89"/>
      <c r="SSE45" s="89"/>
      <c r="SSF45" s="89"/>
      <c r="SSG45" s="89"/>
      <c r="SSH45" s="89"/>
      <c r="SSI45" s="89"/>
      <c r="SSJ45" s="89"/>
      <c r="SSK45" s="89"/>
      <c r="SSL45" s="89"/>
      <c r="SSM45" s="89"/>
      <c r="SSN45" s="89"/>
      <c r="SSO45" s="89"/>
      <c r="SSP45" s="89"/>
      <c r="SSQ45" s="89"/>
      <c r="SST45" s="89"/>
      <c r="SSW45" s="89"/>
      <c r="SSZ45" s="89"/>
      <c r="STC45" s="89"/>
      <c r="STF45" s="89"/>
      <c r="STR45" s="89"/>
      <c r="STU45" s="89"/>
      <c r="STX45" s="89"/>
      <c r="SUA45" s="89"/>
      <c r="SUG45" s="89"/>
      <c r="SUJ45" s="89"/>
      <c r="SUP45" s="89"/>
      <c r="SUS45" s="89"/>
      <c r="SUV45" s="89"/>
      <c r="SUY45" s="89"/>
      <c r="SVE45" s="89"/>
      <c r="SVH45" s="89"/>
      <c r="SVN45" s="89"/>
      <c r="SVP45" s="89"/>
      <c r="SVQ45" s="89"/>
      <c r="SVS45" s="89"/>
      <c r="SVV45" s="89"/>
      <c r="SVY45" s="89"/>
      <c r="SWJ45" s="89"/>
      <c r="SWL45" s="89"/>
      <c r="SWX45" s="89"/>
      <c r="SXA45" s="89"/>
      <c r="SXI45" s="89"/>
      <c r="SYC45" s="89"/>
      <c r="SYE45" s="89"/>
      <c r="SYF45" s="89"/>
      <c r="SYG45" s="89"/>
      <c r="SYH45" s="89"/>
      <c r="SYI45" s="89"/>
      <c r="SYJ45" s="89"/>
      <c r="SZB45" s="89"/>
      <c r="SZC45" s="89"/>
      <c r="SZF45" s="89"/>
      <c r="SZI45" s="89"/>
      <c r="SZK45" s="89"/>
      <c r="SZM45" s="89"/>
      <c r="SZP45" s="89"/>
      <c r="SZS45" s="89"/>
      <c r="SZV45" s="89"/>
      <c r="TAB45" s="89"/>
      <c r="TAE45" s="89"/>
      <c r="TAH45" s="89"/>
      <c r="TAM45" s="89"/>
      <c r="TBA45" s="89"/>
      <c r="TBB45" s="89"/>
      <c r="TBC45" s="89"/>
      <c r="TBD45" s="89"/>
      <c r="TBE45" s="89"/>
      <c r="TBF45" s="89"/>
      <c r="TBG45" s="89"/>
      <c r="TBH45" s="89"/>
      <c r="TBI45" s="89"/>
      <c r="TBJ45" s="89"/>
      <c r="TBK45" s="89"/>
      <c r="TBL45" s="89"/>
      <c r="TBM45" s="89"/>
      <c r="TBN45" s="89"/>
      <c r="TBO45" s="89"/>
      <c r="TBP45" s="89"/>
      <c r="TBQ45" s="89"/>
      <c r="TBR45" s="89"/>
      <c r="TBS45" s="89"/>
      <c r="TBT45" s="89"/>
      <c r="TBU45" s="89"/>
      <c r="TBV45" s="89"/>
      <c r="TBW45" s="89"/>
      <c r="TBX45" s="89"/>
      <c r="TBY45" s="89"/>
      <c r="TBZ45" s="89"/>
      <c r="TCA45" s="89"/>
      <c r="TCB45" s="89"/>
      <c r="TCC45" s="89"/>
      <c r="TCD45" s="89"/>
      <c r="TCE45" s="89"/>
      <c r="TCF45" s="89"/>
      <c r="TCG45" s="89"/>
      <c r="TCH45" s="89"/>
      <c r="TCI45" s="89"/>
      <c r="TCJ45" s="89"/>
      <c r="TCK45" s="89"/>
      <c r="TCL45" s="89"/>
      <c r="TCM45" s="89"/>
      <c r="TCP45" s="89"/>
      <c r="TCS45" s="89"/>
      <c r="TCV45" s="89"/>
      <c r="TCY45" s="89"/>
      <c r="TDB45" s="89"/>
      <c r="TDN45" s="89"/>
      <c r="TDQ45" s="89"/>
      <c r="TDT45" s="89"/>
      <c r="TDW45" s="89"/>
      <c r="TEC45" s="89"/>
      <c r="TEF45" s="89"/>
      <c r="TEL45" s="89"/>
      <c r="TEO45" s="89"/>
      <c r="TER45" s="89"/>
      <c r="TEU45" s="89"/>
      <c r="TFA45" s="89"/>
      <c r="TFD45" s="89"/>
      <c r="TFJ45" s="89"/>
      <c r="TFL45" s="89"/>
      <c r="TFM45" s="89"/>
      <c r="TFO45" s="89"/>
      <c r="TFR45" s="89"/>
      <c r="TFU45" s="89"/>
      <c r="TGF45" s="89"/>
      <c r="TGH45" s="89"/>
      <c r="TGT45" s="89"/>
      <c r="TGW45" s="89"/>
      <c r="THE45" s="89"/>
      <c r="THY45" s="89"/>
      <c r="TIA45" s="89"/>
      <c r="TIB45" s="89"/>
      <c r="TIC45" s="89"/>
      <c r="TID45" s="89"/>
      <c r="TIE45" s="89"/>
      <c r="TIF45" s="89"/>
      <c r="TIX45" s="89"/>
      <c r="TIY45" s="89"/>
      <c r="TJB45" s="89"/>
      <c r="TJE45" s="89"/>
      <c r="TJG45" s="89"/>
      <c r="TJI45" s="89"/>
      <c r="TJL45" s="89"/>
      <c r="TJO45" s="89"/>
      <c r="TJR45" s="89"/>
      <c r="TJX45" s="89"/>
      <c r="TKA45" s="89"/>
      <c r="TKD45" s="89"/>
      <c r="TKI45" s="89"/>
      <c r="TKW45" s="89"/>
      <c r="TKX45" s="89"/>
      <c r="TKY45" s="89"/>
      <c r="TKZ45" s="89"/>
      <c r="TLA45" s="89"/>
      <c r="TLB45" s="89"/>
      <c r="TLC45" s="89"/>
      <c r="TLD45" s="89"/>
      <c r="TLE45" s="89"/>
      <c r="TLF45" s="89"/>
      <c r="TLG45" s="89"/>
      <c r="TLH45" s="89"/>
      <c r="TLI45" s="89"/>
      <c r="TLJ45" s="89"/>
      <c r="TLK45" s="89"/>
      <c r="TLL45" s="89"/>
      <c r="TLM45" s="89"/>
      <c r="TLN45" s="89"/>
      <c r="TLO45" s="89"/>
      <c r="TLP45" s="89"/>
      <c r="TLQ45" s="89"/>
      <c r="TLR45" s="89"/>
      <c r="TLS45" s="89"/>
      <c r="TLT45" s="89"/>
      <c r="TLU45" s="89"/>
      <c r="TLV45" s="89"/>
      <c r="TLW45" s="89"/>
      <c r="TLX45" s="89"/>
      <c r="TLY45" s="89"/>
      <c r="TLZ45" s="89"/>
      <c r="TMA45" s="89"/>
      <c r="TMB45" s="89"/>
      <c r="TMC45" s="89"/>
      <c r="TMD45" s="89"/>
      <c r="TME45" s="89"/>
      <c r="TMF45" s="89"/>
      <c r="TMG45" s="89"/>
      <c r="TMH45" s="89"/>
      <c r="TMI45" s="89"/>
      <c r="TML45" s="89"/>
      <c r="TMO45" s="89"/>
      <c r="TMR45" s="89"/>
      <c r="TMU45" s="89"/>
      <c r="TMX45" s="89"/>
      <c r="TNJ45" s="89"/>
      <c r="TNM45" s="89"/>
      <c r="TNP45" s="89"/>
      <c r="TNS45" s="89"/>
      <c r="TNY45" s="89"/>
      <c r="TOB45" s="89"/>
      <c r="TOH45" s="89"/>
      <c r="TOK45" s="89"/>
      <c r="TON45" s="89"/>
      <c r="TOQ45" s="89"/>
      <c r="TOW45" s="89"/>
      <c r="TOZ45" s="89"/>
      <c r="TPF45" s="89"/>
      <c r="TPH45" s="89"/>
      <c r="TPI45" s="89"/>
      <c r="TPK45" s="89"/>
      <c r="TPN45" s="89"/>
      <c r="TPQ45" s="89"/>
      <c r="TQB45" s="89"/>
      <c r="TQD45" s="89"/>
      <c r="TQP45" s="89"/>
      <c r="TQS45" s="89"/>
      <c r="TRA45" s="89"/>
      <c r="TRU45" s="89"/>
      <c r="TRW45" s="89"/>
      <c r="TRX45" s="89"/>
      <c r="TRY45" s="89"/>
      <c r="TRZ45" s="89"/>
      <c r="TSA45" s="89"/>
      <c r="TSB45" s="89"/>
      <c r="TST45" s="89"/>
      <c r="TSU45" s="89"/>
      <c r="TSX45" s="89"/>
      <c r="TTA45" s="89"/>
      <c r="TTC45" s="89"/>
      <c r="TTE45" s="89"/>
      <c r="TTH45" s="89"/>
      <c r="TTK45" s="89"/>
      <c r="TTN45" s="89"/>
      <c r="TTT45" s="89"/>
      <c r="TTW45" s="89"/>
      <c r="TTZ45" s="89"/>
      <c r="TUE45" s="89"/>
      <c r="TUS45" s="89"/>
      <c r="TUT45" s="89"/>
      <c r="TUU45" s="89"/>
      <c r="TUV45" s="89"/>
      <c r="TUW45" s="89"/>
      <c r="TUX45" s="89"/>
      <c r="TUY45" s="89"/>
      <c r="TUZ45" s="89"/>
      <c r="TVA45" s="89"/>
      <c r="TVB45" s="89"/>
      <c r="TVC45" s="89"/>
      <c r="TVD45" s="89"/>
      <c r="TVE45" s="89"/>
      <c r="TVF45" s="89"/>
      <c r="TVG45" s="89"/>
      <c r="TVH45" s="89"/>
      <c r="TVI45" s="89"/>
      <c r="TVJ45" s="89"/>
      <c r="TVK45" s="89"/>
      <c r="TVL45" s="89"/>
      <c r="TVM45" s="89"/>
      <c r="TVN45" s="89"/>
      <c r="TVO45" s="89"/>
      <c r="TVP45" s="89"/>
      <c r="TVQ45" s="89"/>
      <c r="TVR45" s="89"/>
      <c r="TVS45" s="89"/>
      <c r="TVT45" s="89"/>
      <c r="TVU45" s="89"/>
      <c r="TVV45" s="89"/>
      <c r="TVW45" s="89"/>
      <c r="TVX45" s="89"/>
      <c r="TVY45" s="89"/>
      <c r="TVZ45" s="89"/>
      <c r="TWA45" s="89"/>
      <c r="TWB45" s="89"/>
      <c r="TWC45" s="89"/>
      <c r="TWD45" s="89"/>
      <c r="TWE45" s="89"/>
      <c r="TWH45" s="89"/>
      <c r="TWK45" s="89"/>
      <c r="TWN45" s="89"/>
      <c r="TWQ45" s="89"/>
      <c r="TWT45" s="89"/>
      <c r="TXF45" s="89"/>
      <c r="TXI45" s="89"/>
      <c r="TXL45" s="89"/>
      <c r="TXO45" s="89"/>
      <c r="TXU45" s="89"/>
      <c r="TXX45" s="89"/>
      <c r="TYD45" s="89"/>
      <c r="TYG45" s="89"/>
      <c r="TYJ45" s="89"/>
      <c r="TYM45" s="89"/>
      <c r="TYS45" s="89"/>
      <c r="TYV45" s="89"/>
      <c r="TZB45" s="89"/>
      <c r="TZD45" s="89"/>
      <c r="TZE45" s="89"/>
      <c r="TZG45" s="89"/>
      <c r="TZJ45" s="89"/>
      <c r="TZM45" s="89"/>
      <c r="TZX45" s="89"/>
      <c r="TZZ45" s="89"/>
      <c r="UAL45" s="89"/>
      <c r="UAO45" s="89"/>
      <c r="UAW45" s="89"/>
      <c r="UBQ45" s="89"/>
      <c r="UBS45" s="89"/>
      <c r="UBT45" s="89"/>
      <c r="UBU45" s="89"/>
      <c r="UBV45" s="89"/>
      <c r="UBW45" s="89"/>
      <c r="UBX45" s="89"/>
      <c r="UCP45" s="89"/>
      <c r="UCQ45" s="89"/>
      <c r="UCT45" s="89"/>
      <c r="UCW45" s="89"/>
      <c r="UCY45" s="89"/>
      <c r="UDA45" s="89"/>
      <c r="UDD45" s="89"/>
      <c r="UDG45" s="89"/>
      <c r="UDJ45" s="89"/>
      <c r="UDP45" s="89"/>
      <c r="UDS45" s="89"/>
      <c r="UDV45" s="89"/>
      <c r="UEA45" s="89"/>
      <c r="UEO45" s="89"/>
      <c r="UEP45" s="89"/>
      <c r="UEQ45" s="89"/>
      <c r="UER45" s="89"/>
      <c r="UES45" s="89"/>
      <c r="UET45" s="89"/>
      <c r="UEU45" s="89"/>
      <c r="UEV45" s="89"/>
      <c r="UEW45" s="89"/>
      <c r="UEX45" s="89"/>
      <c r="UEY45" s="89"/>
      <c r="UEZ45" s="89"/>
      <c r="UFA45" s="89"/>
      <c r="UFB45" s="89"/>
      <c r="UFC45" s="89"/>
      <c r="UFD45" s="89"/>
      <c r="UFE45" s="89"/>
      <c r="UFF45" s="89"/>
      <c r="UFG45" s="89"/>
      <c r="UFH45" s="89"/>
      <c r="UFI45" s="89"/>
      <c r="UFJ45" s="89"/>
      <c r="UFK45" s="89"/>
      <c r="UFL45" s="89"/>
      <c r="UFM45" s="89"/>
      <c r="UFN45" s="89"/>
      <c r="UFO45" s="89"/>
      <c r="UFP45" s="89"/>
      <c r="UFQ45" s="89"/>
      <c r="UFR45" s="89"/>
      <c r="UFS45" s="89"/>
      <c r="UFT45" s="89"/>
      <c r="UFU45" s="89"/>
      <c r="UFV45" s="89"/>
      <c r="UFW45" s="89"/>
      <c r="UFX45" s="89"/>
      <c r="UFY45" s="89"/>
      <c r="UFZ45" s="89"/>
      <c r="UGA45" s="89"/>
      <c r="UGD45" s="89"/>
      <c r="UGG45" s="89"/>
      <c r="UGJ45" s="89"/>
      <c r="UGM45" s="89"/>
      <c r="UGP45" s="89"/>
      <c r="UHB45" s="89"/>
      <c r="UHE45" s="89"/>
      <c r="UHH45" s="89"/>
      <c r="UHK45" s="89"/>
      <c r="UHQ45" s="89"/>
      <c r="UHT45" s="89"/>
      <c r="UHZ45" s="89"/>
      <c r="UIC45" s="89"/>
      <c r="UIF45" s="89"/>
      <c r="UII45" s="89"/>
      <c r="UIO45" s="89"/>
      <c r="UIR45" s="89"/>
      <c r="UIX45" s="89"/>
      <c r="UIZ45" s="89"/>
      <c r="UJA45" s="89"/>
      <c r="UJC45" s="89"/>
      <c r="UJF45" s="89"/>
      <c r="UJI45" s="89"/>
      <c r="UJT45" s="89"/>
      <c r="UJV45" s="89"/>
      <c r="UKH45" s="89"/>
      <c r="UKK45" s="89"/>
      <c r="UKS45" s="89"/>
      <c r="ULM45" s="89"/>
      <c r="ULO45" s="89"/>
      <c r="ULP45" s="89"/>
      <c r="ULQ45" s="89"/>
      <c r="ULR45" s="89"/>
      <c r="ULS45" s="89"/>
      <c r="ULT45" s="89"/>
      <c r="UML45" s="89"/>
      <c r="UMM45" s="89"/>
      <c r="UMP45" s="89"/>
      <c r="UMS45" s="89"/>
      <c r="UMU45" s="89"/>
      <c r="UMW45" s="89"/>
      <c r="UMZ45" s="89"/>
      <c r="UNC45" s="89"/>
      <c r="UNF45" s="89"/>
      <c r="UNL45" s="89"/>
      <c r="UNO45" s="89"/>
      <c r="UNR45" s="89"/>
      <c r="UNW45" s="89"/>
      <c r="UOK45" s="89"/>
      <c r="UOL45" s="89"/>
      <c r="UOM45" s="89"/>
      <c r="UON45" s="89"/>
      <c r="UOO45" s="89"/>
      <c r="UOP45" s="89"/>
      <c r="UOQ45" s="89"/>
      <c r="UOR45" s="89"/>
      <c r="UOS45" s="89"/>
      <c r="UOT45" s="89"/>
      <c r="UOU45" s="89"/>
      <c r="UOV45" s="89"/>
      <c r="UOW45" s="89"/>
      <c r="UOX45" s="89"/>
      <c r="UOY45" s="89"/>
      <c r="UOZ45" s="89"/>
      <c r="UPA45" s="89"/>
      <c r="UPB45" s="89"/>
      <c r="UPC45" s="89"/>
      <c r="UPD45" s="89"/>
      <c r="UPE45" s="89"/>
      <c r="UPF45" s="89"/>
      <c r="UPG45" s="89"/>
      <c r="UPH45" s="89"/>
      <c r="UPI45" s="89"/>
      <c r="UPJ45" s="89"/>
      <c r="UPK45" s="89"/>
      <c r="UPL45" s="89"/>
      <c r="UPM45" s="89"/>
      <c r="UPN45" s="89"/>
      <c r="UPO45" s="89"/>
      <c r="UPP45" s="89"/>
      <c r="UPQ45" s="89"/>
      <c r="UPR45" s="89"/>
      <c r="UPS45" s="89"/>
      <c r="UPT45" s="89"/>
      <c r="UPU45" s="89"/>
      <c r="UPV45" s="89"/>
      <c r="UPW45" s="89"/>
      <c r="UPZ45" s="89"/>
      <c r="UQC45" s="89"/>
      <c r="UQF45" s="89"/>
      <c r="UQI45" s="89"/>
      <c r="UQL45" s="89"/>
      <c r="UQX45" s="89"/>
      <c r="URA45" s="89"/>
      <c r="URD45" s="89"/>
      <c r="URG45" s="89"/>
      <c r="URM45" s="89"/>
      <c r="URP45" s="89"/>
      <c r="URV45" s="89"/>
      <c r="URY45" s="89"/>
      <c r="USB45" s="89"/>
      <c r="USE45" s="89"/>
      <c r="USK45" s="89"/>
      <c r="USN45" s="89"/>
      <c r="UST45" s="89"/>
      <c r="USV45" s="89"/>
      <c r="USW45" s="89"/>
      <c r="USY45" s="89"/>
      <c r="UTB45" s="89"/>
      <c r="UTE45" s="89"/>
      <c r="UTP45" s="89"/>
      <c r="UTR45" s="89"/>
      <c r="UUD45" s="89"/>
      <c r="UUG45" s="89"/>
      <c r="UUO45" s="89"/>
      <c r="UVI45" s="89"/>
      <c r="UVK45" s="89"/>
      <c r="UVL45" s="89"/>
      <c r="UVM45" s="89"/>
      <c r="UVN45" s="89"/>
      <c r="UVO45" s="89"/>
      <c r="UVP45" s="89"/>
      <c r="UWH45" s="89"/>
      <c r="UWI45" s="89"/>
      <c r="UWL45" s="89"/>
      <c r="UWO45" s="89"/>
      <c r="UWQ45" s="89"/>
      <c r="UWS45" s="89"/>
      <c r="UWV45" s="89"/>
      <c r="UWY45" s="89"/>
      <c r="UXB45" s="89"/>
      <c r="UXH45" s="89"/>
      <c r="UXK45" s="89"/>
      <c r="UXN45" s="89"/>
      <c r="UXS45" s="89"/>
      <c r="UYG45" s="89"/>
      <c r="UYH45" s="89"/>
      <c r="UYI45" s="89"/>
      <c r="UYJ45" s="89"/>
      <c r="UYK45" s="89"/>
      <c r="UYL45" s="89"/>
      <c r="UYM45" s="89"/>
      <c r="UYN45" s="89"/>
      <c r="UYO45" s="89"/>
      <c r="UYP45" s="89"/>
      <c r="UYQ45" s="89"/>
      <c r="UYR45" s="89"/>
      <c r="UYS45" s="89"/>
      <c r="UYT45" s="89"/>
      <c r="UYU45" s="89"/>
      <c r="UYV45" s="89"/>
      <c r="UYW45" s="89"/>
      <c r="UYX45" s="89"/>
      <c r="UYY45" s="89"/>
      <c r="UYZ45" s="89"/>
      <c r="UZA45" s="89"/>
      <c r="UZB45" s="89"/>
      <c r="UZC45" s="89"/>
      <c r="UZD45" s="89"/>
      <c r="UZE45" s="89"/>
      <c r="UZF45" s="89"/>
      <c r="UZG45" s="89"/>
      <c r="UZH45" s="89"/>
      <c r="UZI45" s="89"/>
      <c r="UZJ45" s="89"/>
      <c r="UZK45" s="89"/>
      <c r="UZL45" s="89"/>
      <c r="UZM45" s="89"/>
      <c r="UZN45" s="89"/>
      <c r="UZO45" s="89"/>
      <c r="UZP45" s="89"/>
      <c r="UZQ45" s="89"/>
      <c r="UZR45" s="89"/>
      <c r="UZS45" s="89"/>
      <c r="UZV45" s="89"/>
      <c r="UZY45" s="89"/>
      <c r="VAB45" s="89"/>
      <c r="VAE45" s="89"/>
      <c r="VAH45" s="89"/>
      <c r="VAT45" s="89"/>
      <c r="VAW45" s="89"/>
      <c r="VAZ45" s="89"/>
      <c r="VBC45" s="89"/>
      <c r="VBI45" s="89"/>
      <c r="VBL45" s="89"/>
      <c r="VBR45" s="89"/>
      <c r="VBU45" s="89"/>
      <c r="VBX45" s="89"/>
      <c r="VCA45" s="89"/>
      <c r="VCG45" s="89"/>
      <c r="VCJ45" s="89"/>
      <c r="VCP45" s="89"/>
      <c r="VCR45" s="89"/>
      <c r="VCS45" s="89"/>
      <c r="VCU45" s="89"/>
      <c r="VCX45" s="89"/>
      <c r="VDA45" s="89"/>
      <c r="VDL45" s="89"/>
      <c r="VDN45" s="89"/>
      <c r="VDZ45" s="89"/>
      <c r="VEC45" s="89"/>
      <c r="VEK45" s="89"/>
      <c r="VFE45" s="89"/>
      <c r="VFG45" s="89"/>
      <c r="VFH45" s="89"/>
      <c r="VFI45" s="89"/>
      <c r="VFJ45" s="89"/>
      <c r="VFK45" s="89"/>
      <c r="VFL45" s="89"/>
      <c r="VGD45" s="89"/>
      <c r="VGE45" s="89"/>
      <c r="VGH45" s="89"/>
      <c r="VGK45" s="89"/>
      <c r="VGM45" s="89"/>
      <c r="VGO45" s="89"/>
      <c r="VGR45" s="89"/>
      <c r="VGU45" s="89"/>
      <c r="VGX45" s="89"/>
      <c r="VHD45" s="89"/>
      <c r="VHG45" s="89"/>
      <c r="VHJ45" s="89"/>
      <c r="VHO45" s="89"/>
      <c r="VIC45" s="89"/>
      <c r="VID45" s="89"/>
      <c r="VIE45" s="89"/>
      <c r="VIF45" s="89"/>
      <c r="VIG45" s="89"/>
      <c r="VIH45" s="89"/>
      <c r="VII45" s="89"/>
      <c r="VIJ45" s="89"/>
      <c r="VIK45" s="89"/>
      <c r="VIL45" s="89"/>
      <c r="VIM45" s="89"/>
      <c r="VIN45" s="89"/>
      <c r="VIO45" s="89"/>
      <c r="VIP45" s="89"/>
      <c r="VIQ45" s="89"/>
      <c r="VIR45" s="89"/>
      <c r="VIS45" s="89"/>
      <c r="VIT45" s="89"/>
      <c r="VIU45" s="89"/>
      <c r="VIV45" s="89"/>
      <c r="VIW45" s="89"/>
      <c r="VIX45" s="89"/>
      <c r="VIY45" s="89"/>
      <c r="VIZ45" s="89"/>
      <c r="VJA45" s="89"/>
      <c r="VJB45" s="89"/>
      <c r="VJC45" s="89"/>
      <c r="VJD45" s="89"/>
      <c r="VJE45" s="89"/>
      <c r="VJF45" s="89"/>
      <c r="VJG45" s="89"/>
      <c r="VJH45" s="89"/>
      <c r="VJI45" s="89"/>
      <c r="VJJ45" s="89"/>
      <c r="VJK45" s="89"/>
      <c r="VJL45" s="89"/>
      <c r="VJM45" s="89"/>
      <c r="VJN45" s="89"/>
      <c r="VJO45" s="89"/>
      <c r="VJR45" s="89"/>
      <c r="VJU45" s="89"/>
      <c r="VJX45" s="89"/>
      <c r="VKA45" s="89"/>
      <c r="VKD45" s="89"/>
      <c r="VKP45" s="89"/>
      <c r="VKS45" s="89"/>
      <c r="VKV45" s="89"/>
      <c r="VKY45" s="89"/>
      <c r="VLE45" s="89"/>
      <c r="VLH45" s="89"/>
      <c r="VLN45" s="89"/>
      <c r="VLQ45" s="89"/>
      <c r="VLT45" s="89"/>
      <c r="VLW45" s="89"/>
      <c r="VMC45" s="89"/>
      <c r="VMF45" s="89"/>
      <c r="VML45" s="89"/>
      <c r="VMN45" s="89"/>
      <c r="VMO45" s="89"/>
      <c r="VMQ45" s="89"/>
      <c r="VMT45" s="89"/>
      <c r="VMW45" s="89"/>
      <c r="VNH45" s="89"/>
      <c r="VNJ45" s="89"/>
      <c r="VNV45" s="89"/>
      <c r="VNY45" s="89"/>
      <c r="VOG45" s="89"/>
      <c r="VPA45" s="89"/>
      <c r="VPC45" s="89"/>
      <c r="VPD45" s="89"/>
      <c r="VPE45" s="89"/>
      <c r="VPF45" s="89"/>
      <c r="VPG45" s="89"/>
      <c r="VPH45" s="89"/>
      <c r="VPZ45" s="89"/>
      <c r="VQA45" s="89"/>
      <c r="VQD45" s="89"/>
      <c r="VQG45" s="89"/>
      <c r="VQI45" s="89"/>
      <c r="VQK45" s="89"/>
      <c r="VQN45" s="89"/>
      <c r="VQQ45" s="89"/>
      <c r="VQT45" s="89"/>
      <c r="VQZ45" s="89"/>
      <c r="VRC45" s="89"/>
      <c r="VRF45" s="89"/>
      <c r="VRK45" s="89"/>
      <c r="VRY45" s="89"/>
      <c r="VRZ45" s="89"/>
      <c r="VSA45" s="89"/>
      <c r="VSB45" s="89"/>
      <c r="VSC45" s="89"/>
      <c r="VSD45" s="89"/>
      <c r="VSE45" s="89"/>
      <c r="VSF45" s="89"/>
      <c r="VSG45" s="89"/>
      <c r="VSH45" s="89"/>
      <c r="VSI45" s="89"/>
      <c r="VSJ45" s="89"/>
      <c r="VSK45" s="89"/>
      <c r="VSL45" s="89"/>
      <c r="VSM45" s="89"/>
      <c r="VSN45" s="89"/>
      <c r="VSO45" s="89"/>
      <c r="VSP45" s="89"/>
      <c r="VSQ45" s="89"/>
      <c r="VSR45" s="89"/>
      <c r="VSS45" s="89"/>
      <c r="VST45" s="89"/>
      <c r="VSU45" s="89"/>
      <c r="VSV45" s="89"/>
      <c r="VSW45" s="89"/>
      <c r="VSX45" s="89"/>
      <c r="VSY45" s="89"/>
      <c r="VSZ45" s="89"/>
      <c r="VTA45" s="89"/>
      <c r="VTB45" s="89"/>
      <c r="VTC45" s="89"/>
      <c r="VTD45" s="89"/>
      <c r="VTE45" s="89"/>
      <c r="VTF45" s="89"/>
      <c r="VTG45" s="89"/>
      <c r="VTH45" s="89"/>
      <c r="VTI45" s="89"/>
      <c r="VTJ45" s="89"/>
      <c r="VTK45" s="89"/>
      <c r="VTN45" s="89"/>
      <c r="VTQ45" s="89"/>
      <c r="VTT45" s="89"/>
      <c r="VTW45" s="89"/>
      <c r="VTZ45" s="89"/>
      <c r="VUL45" s="89"/>
      <c r="VUO45" s="89"/>
      <c r="VUR45" s="89"/>
      <c r="VUU45" s="89"/>
      <c r="VVA45" s="89"/>
      <c r="VVD45" s="89"/>
      <c r="VVJ45" s="89"/>
      <c r="VVM45" s="89"/>
      <c r="VVP45" s="89"/>
      <c r="VVS45" s="89"/>
      <c r="VVY45" s="89"/>
      <c r="VWB45" s="89"/>
      <c r="VWH45" s="89"/>
      <c r="VWJ45" s="89"/>
      <c r="VWK45" s="89"/>
      <c r="VWM45" s="89"/>
      <c r="VWP45" s="89"/>
      <c r="VWS45" s="89"/>
      <c r="VXD45" s="89"/>
      <c r="VXF45" s="89"/>
      <c r="VXR45" s="89"/>
      <c r="VXU45" s="89"/>
      <c r="VYC45" s="89"/>
      <c r="VYW45" s="89"/>
      <c r="VYY45" s="89"/>
      <c r="VYZ45" s="89"/>
      <c r="VZA45" s="89"/>
      <c r="VZB45" s="89"/>
      <c r="VZC45" s="89"/>
      <c r="VZD45" s="89"/>
      <c r="VZV45" s="89"/>
      <c r="VZW45" s="89"/>
      <c r="VZZ45" s="89"/>
      <c r="WAC45" s="89"/>
      <c r="WAE45" s="89"/>
      <c r="WAG45" s="89"/>
      <c r="WAJ45" s="89"/>
      <c r="WAM45" s="89"/>
      <c r="WAP45" s="89"/>
      <c r="WAV45" s="89"/>
      <c r="WAY45" s="89"/>
      <c r="WBB45" s="89"/>
      <c r="WBG45" s="89"/>
      <c r="WBU45" s="89"/>
      <c r="WBV45" s="89"/>
      <c r="WBW45" s="89"/>
      <c r="WBX45" s="89"/>
      <c r="WBY45" s="89"/>
      <c r="WBZ45" s="89"/>
      <c r="WCA45" s="89"/>
      <c r="WCB45" s="89"/>
      <c r="WCC45" s="89"/>
      <c r="WCD45" s="89"/>
      <c r="WCE45" s="89"/>
      <c r="WCF45" s="89"/>
      <c r="WCG45" s="89"/>
      <c r="WCH45" s="89"/>
      <c r="WCI45" s="89"/>
      <c r="WCJ45" s="89"/>
      <c r="WCK45" s="89"/>
      <c r="WCL45" s="89"/>
      <c r="WCM45" s="89"/>
      <c r="WCN45" s="89"/>
      <c r="WCO45" s="89"/>
      <c r="WCP45" s="89"/>
      <c r="WCQ45" s="89"/>
      <c r="WCR45" s="89"/>
      <c r="WCS45" s="89"/>
      <c r="WCT45" s="89"/>
      <c r="WCU45" s="89"/>
      <c r="WCV45" s="89"/>
      <c r="WCW45" s="89"/>
      <c r="WCX45" s="89"/>
      <c r="WCY45" s="89"/>
      <c r="WCZ45" s="89"/>
      <c r="WDA45" s="89"/>
      <c r="WDB45" s="89"/>
      <c r="WDC45" s="89"/>
      <c r="WDD45" s="89"/>
      <c r="WDE45" s="89"/>
      <c r="WDF45" s="89"/>
      <c r="WDG45" s="89"/>
      <c r="WDJ45" s="89"/>
      <c r="WDM45" s="89"/>
      <c r="WDP45" s="89"/>
      <c r="WDS45" s="89"/>
      <c r="WDV45" s="89"/>
      <c r="WEH45" s="89"/>
      <c r="WEK45" s="89"/>
      <c r="WEN45" s="89"/>
      <c r="WEQ45" s="89"/>
      <c r="WEW45" s="89"/>
      <c r="WEZ45" s="89"/>
      <c r="WFF45" s="89"/>
      <c r="WFI45" s="89"/>
      <c r="WFL45" s="89"/>
      <c r="WFO45" s="89"/>
      <c r="WFU45" s="89"/>
      <c r="WFX45" s="89"/>
      <c r="WGD45" s="89"/>
      <c r="WGF45" s="89"/>
      <c r="WGG45" s="89"/>
      <c r="WGI45" s="89"/>
      <c r="WGL45" s="89"/>
      <c r="WGO45" s="89"/>
      <c r="WGZ45" s="89"/>
      <c r="WHB45" s="89"/>
      <c r="WHN45" s="89"/>
      <c r="WHQ45" s="89"/>
      <c r="WHY45" s="89"/>
      <c r="WIS45" s="89"/>
      <c r="WIU45" s="89"/>
      <c r="WIV45" s="89"/>
      <c r="WIW45" s="89"/>
      <c r="WIX45" s="89"/>
      <c r="WIY45" s="89"/>
      <c r="WIZ45" s="89"/>
      <c r="WJR45" s="89"/>
      <c r="WJS45" s="89"/>
      <c r="WJV45" s="89"/>
      <c r="WJY45" s="89"/>
      <c r="WKA45" s="89"/>
      <c r="WKC45" s="89"/>
      <c r="WKF45" s="89"/>
      <c r="WKI45" s="89"/>
      <c r="WKL45" s="89"/>
      <c r="WKR45" s="89"/>
      <c r="WKU45" s="89"/>
      <c r="WKX45" s="89"/>
      <c r="WLC45" s="89"/>
      <c r="WLQ45" s="89"/>
      <c r="WLR45" s="89"/>
      <c r="WLS45" s="89"/>
      <c r="WLT45" s="89"/>
      <c r="WLU45" s="89"/>
      <c r="WLV45" s="89"/>
      <c r="WLW45" s="89"/>
      <c r="WLX45" s="89"/>
      <c r="WLY45" s="89"/>
      <c r="WLZ45" s="89"/>
      <c r="WMA45" s="89"/>
      <c r="WMB45" s="89"/>
      <c r="WMC45" s="89"/>
      <c r="WMD45" s="89"/>
      <c r="WME45" s="89"/>
      <c r="WMF45" s="89"/>
      <c r="WMG45" s="89"/>
      <c r="WMH45" s="89"/>
      <c r="WMI45" s="89"/>
      <c r="WMJ45" s="89"/>
      <c r="WMK45" s="89"/>
      <c r="WML45" s="89"/>
      <c r="WMM45" s="89"/>
      <c r="WMN45" s="89"/>
      <c r="WMO45" s="89"/>
      <c r="WMP45" s="89"/>
      <c r="WMQ45" s="89"/>
      <c r="WMR45" s="89"/>
      <c r="WMS45" s="89"/>
      <c r="WMT45" s="89"/>
      <c r="WMU45" s="89"/>
      <c r="WMV45" s="89"/>
      <c r="WMW45" s="89"/>
      <c r="WMX45" s="89"/>
      <c r="WMY45" s="89"/>
      <c r="WMZ45" s="89"/>
      <c r="WNA45" s="89"/>
      <c r="WNB45" s="89"/>
      <c r="WNC45" s="89"/>
      <c r="WNF45" s="89"/>
      <c r="WNI45" s="89"/>
      <c r="WNL45" s="89"/>
      <c r="WNO45" s="89"/>
      <c r="WNR45" s="89"/>
      <c r="WOD45" s="89"/>
      <c r="WOG45" s="89"/>
      <c r="WOJ45" s="89"/>
      <c r="WOM45" s="89"/>
      <c r="WOS45" s="89"/>
      <c r="WOV45" s="89"/>
      <c r="WPB45" s="89"/>
      <c r="WPE45" s="89"/>
      <c r="WPH45" s="89"/>
      <c r="WPK45" s="89"/>
      <c r="WPQ45" s="89"/>
      <c r="WPT45" s="89"/>
      <c r="WPZ45" s="89"/>
      <c r="WQB45" s="89"/>
      <c r="WQC45" s="89"/>
      <c r="WQE45" s="89"/>
      <c r="WQH45" s="89"/>
      <c r="WQK45" s="89"/>
      <c r="WQV45" s="89"/>
      <c r="WQX45" s="89"/>
      <c r="WRJ45" s="89"/>
      <c r="WRM45" s="89"/>
      <c r="WRU45" s="89"/>
      <c r="WSO45" s="89"/>
      <c r="WSQ45" s="89"/>
      <c r="WSR45" s="89"/>
      <c r="WSS45" s="89"/>
      <c r="WST45" s="89"/>
      <c r="WSU45" s="89"/>
      <c r="WSV45" s="89"/>
      <c r="WTN45" s="89"/>
      <c r="WTO45" s="89"/>
      <c r="WTR45" s="89"/>
      <c r="WTU45" s="89"/>
      <c r="WTW45" s="89"/>
      <c r="WTY45" s="89"/>
      <c r="WUB45" s="89"/>
      <c r="WUE45" s="89"/>
      <c r="WUH45" s="89"/>
      <c r="WUN45" s="89"/>
      <c r="WUQ45" s="89"/>
      <c r="WUT45" s="89"/>
      <c r="WUY45" s="89"/>
    </row>
    <row r="46" spans="1:1015 1029:2039 2053:3063 3077:4087 4101:5111 5125:6135 6149:7159 7173:8183 8197:9207 9221:10231 10245:11255 11269:12279 12293:13303 13317:14327 14341:15351 15365:16119" s="45" customFormat="1" ht="21.75" hidden="1" customHeight="1">
      <c r="A46" s="8" t="s">
        <v>277</v>
      </c>
      <c r="B46" s="44" t="s">
        <v>325</v>
      </c>
      <c r="C46" s="5"/>
      <c r="D46" s="59"/>
      <c r="E46" s="60"/>
    </row>
    <row r="47" spans="1:1015 1029:2039 2053:3063 3077:4087 4101:5111 5125:6135 6149:7159 7173:8183 8197:9207 9221:10231 10245:11255 11269:12279 12293:13303 13317:14327 14341:15351 15365:16119" s="45" customFormat="1" ht="21.75" customHeight="1">
      <c r="A47" s="4" t="s">
        <v>113</v>
      </c>
      <c r="B47" s="82" t="s">
        <v>325</v>
      </c>
      <c r="C47" s="5">
        <v>410</v>
      </c>
      <c r="D47" s="59">
        <v>23000</v>
      </c>
      <c r="E47" s="83">
        <f>+D47*C47</f>
        <v>9430000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T47" s="89"/>
      <c r="AW47" s="89"/>
      <c r="AZ47" s="89"/>
      <c r="BC47" s="89"/>
      <c r="BF47" s="89"/>
      <c r="BR47" s="89"/>
      <c r="BU47" s="89"/>
      <c r="BX47" s="89"/>
      <c r="CA47" s="89"/>
      <c r="CG47" s="89"/>
      <c r="CJ47" s="89"/>
      <c r="CP47" s="89"/>
      <c r="CS47" s="89"/>
      <c r="CV47" s="89"/>
      <c r="CY47" s="89"/>
      <c r="DE47" s="89"/>
      <c r="DH47" s="89"/>
      <c r="DN47" s="89"/>
      <c r="DP47" s="89"/>
      <c r="DQ47" s="89"/>
      <c r="DS47" s="89"/>
      <c r="DV47" s="89"/>
      <c r="DY47" s="89"/>
      <c r="EJ47" s="89"/>
      <c r="EL47" s="89"/>
      <c r="EX47" s="89"/>
      <c r="FA47" s="89"/>
      <c r="FI47" s="89"/>
      <c r="GC47" s="89"/>
      <c r="GE47" s="89"/>
      <c r="GF47" s="89"/>
      <c r="GG47" s="89"/>
      <c r="GH47" s="89"/>
      <c r="GI47" s="89"/>
      <c r="GJ47" s="89"/>
      <c r="HB47" s="89"/>
      <c r="HC47" s="89"/>
      <c r="HF47" s="89"/>
      <c r="HI47" s="89"/>
      <c r="HK47" s="89"/>
      <c r="HM47" s="89"/>
      <c r="HP47" s="89"/>
      <c r="HS47" s="89"/>
      <c r="HV47" s="89"/>
      <c r="IB47" s="89"/>
      <c r="IE47" s="89"/>
      <c r="IH47" s="89"/>
      <c r="IM47" s="89"/>
      <c r="JA47" s="89"/>
      <c r="JB47" s="89"/>
      <c r="JC47" s="89"/>
      <c r="JD47" s="89"/>
      <c r="JE47" s="89"/>
      <c r="JF47" s="89"/>
      <c r="JG47" s="89"/>
      <c r="JH47" s="89"/>
      <c r="JI47" s="89"/>
      <c r="JJ47" s="89"/>
      <c r="JK47" s="89"/>
      <c r="JL47" s="89"/>
      <c r="JM47" s="89"/>
      <c r="JN47" s="89"/>
      <c r="JO47" s="89"/>
      <c r="JP47" s="89"/>
      <c r="JQ47" s="89"/>
      <c r="JR47" s="89"/>
      <c r="JS47" s="89"/>
      <c r="JT47" s="89"/>
      <c r="JU47" s="89"/>
      <c r="JV47" s="89"/>
      <c r="JW47" s="89"/>
      <c r="JX47" s="89"/>
      <c r="JY47" s="89"/>
      <c r="JZ47" s="89"/>
      <c r="KA47" s="89"/>
      <c r="KB47" s="89"/>
      <c r="KC47" s="89"/>
      <c r="KD47" s="89"/>
      <c r="KE47" s="89"/>
      <c r="KF47" s="89"/>
      <c r="KG47" s="89"/>
      <c r="KH47" s="89"/>
      <c r="KI47" s="89"/>
      <c r="KJ47" s="89"/>
      <c r="KK47" s="89"/>
      <c r="KL47" s="89"/>
      <c r="KM47" s="89"/>
      <c r="KP47" s="89"/>
      <c r="KS47" s="89"/>
      <c r="KV47" s="89"/>
      <c r="KY47" s="89"/>
      <c r="LB47" s="89"/>
      <c r="LN47" s="89"/>
      <c r="LQ47" s="89"/>
      <c r="LT47" s="89"/>
      <c r="LW47" s="89"/>
      <c r="MC47" s="89"/>
      <c r="MF47" s="89"/>
      <c r="ML47" s="89"/>
      <c r="MO47" s="89"/>
      <c r="MR47" s="89"/>
      <c r="MU47" s="89"/>
      <c r="NA47" s="89"/>
      <c r="ND47" s="89"/>
      <c r="NJ47" s="89"/>
      <c r="NL47" s="89"/>
      <c r="NM47" s="89"/>
      <c r="NO47" s="89"/>
      <c r="NR47" s="89"/>
      <c r="NU47" s="89"/>
      <c r="OF47" s="89"/>
      <c r="OH47" s="89"/>
      <c r="OT47" s="89"/>
      <c r="OW47" s="89"/>
      <c r="PE47" s="89"/>
      <c r="PY47" s="89"/>
      <c r="QA47" s="89"/>
      <c r="QB47" s="89"/>
      <c r="QC47" s="89"/>
      <c r="QD47" s="89"/>
      <c r="QE47" s="89"/>
      <c r="QF47" s="89"/>
      <c r="QX47" s="89"/>
      <c r="QY47" s="89"/>
      <c r="RB47" s="89"/>
      <c r="RE47" s="89"/>
      <c r="RG47" s="89"/>
      <c r="RI47" s="89"/>
      <c r="RL47" s="89"/>
      <c r="RO47" s="89"/>
      <c r="RR47" s="89"/>
      <c r="RX47" s="89"/>
      <c r="SA47" s="89"/>
      <c r="SD47" s="89"/>
      <c r="SI47" s="89"/>
      <c r="SW47" s="89"/>
      <c r="SX47" s="89"/>
      <c r="SY47" s="89"/>
      <c r="SZ47" s="89"/>
      <c r="TA47" s="89"/>
      <c r="TB47" s="89"/>
      <c r="TC47" s="89"/>
      <c r="TD47" s="89"/>
      <c r="TE47" s="89"/>
      <c r="TF47" s="89"/>
      <c r="TG47" s="89"/>
      <c r="TH47" s="89"/>
      <c r="TI47" s="89"/>
      <c r="TJ47" s="89"/>
      <c r="TK47" s="89"/>
      <c r="TL47" s="89"/>
      <c r="TM47" s="89"/>
      <c r="TN47" s="89"/>
      <c r="TO47" s="89"/>
      <c r="TP47" s="89"/>
      <c r="TQ47" s="89"/>
      <c r="TR47" s="89"/>
      <c r="TS47" s="89"/>
      <c r="TT47" s="89"/>
      <c r="TU47" s="89"/>
      <c r="TV47" s="89"/>
      <c r="TW47" s="89"/>
      <c r="TX47" s="89"/>
      <c r="TY47" s="89"/>
      <c r="TZ47" s="89"/>
      <c r="UA47" s="89"/>
      <c r="UB47" s="89"/>
      <c r="UC47" s="89"/>
      <c r="UD47" s="89"/>
      <c r="UE47" s="89"/>
      <c r="UF47" s="89"/>
      <c r="UG47" s="89"/>
      <c r="UH47" s="89"/>
      <c r="UI47" s="89"/>
      <c r="UL47" s="89"/>
      <c r="UO47" s="89"/>
      <c r="UR47" s="89"/>
      <c r="UU47" s="89"/>
      <c r="UX47" s="89"/>
      <c r="VJ47" s="89"/>
      <c r="VM47" s="89"/>
      <c r="VP47" s="89"/>
      <c r="VS47" s="89"/>
      <c r="VY47" s="89"/>
      <c r="WB47" s="89"/>
      <c r="WH47" s="89"/>
      <c r="WK47" s="89"/>
      <c r="WN47" s="89"/>
      <c r="WQ47" s="89"/>
      <c r="WW47" s="89"/>
      <c r="WZ47" s="89"/>
      <c r="XF47" s="89"/>
      <c r="XH47" s="89"/>
      <c r="XI47" s="89"/>
      <c r="XK47" s="89"/>
      <c r="XN47" s="89"/>
      <c r="XQ47" s="89"/>
      <c r="YB47" s="89"/>
      <c r="YD47" s="89"/>
      <c r="YP47" s="89"/>
      <c r="YS47" s="89"/>
      <c r="ZA47" s="89"/>
      <c r="ZU47" s="89"/>
      <c r="ZW47" s="89"/>
      <c r="ZX47" s="89"/>
      <c r="ZY47" s="89"/>
      <c r="ZZ47" s="89"/>
      <c r="AAA47" s="89"/>
      <c r="AAB47" s="89"/>
      <c r="AAT47" s="89"/>
      <c r="AAU47" s="89"/>
      <c r="AAX47" s="89"/>
      <c r="ABA47" s="89"/>
      <c r="ABC47" s="89"/>
      <c r="ABE47" s="89"/>
      <c r="ABH47" s="89"/>
      <c r="ABK47" s="89"/>
      <c r="ABN47" s="89"/>
      <c r="ABT47" s="89"/>
      <c r="ABW47" s="89"/>
      <c r="ABZ47" s="89"/>
      <c r="ACE47" s="89"/>
      <c r="ACS47" s="89"/>
      <c r="ACT47" s="89"/>
      <c r="ACU47" s="89"/>
      <c r="ACV47" s="89"/>
      <c r="ACW47" s="89"/>
      <c r="ACX47" s="89"/>
      <c r="ACY47" s="89"/>
      <c r="ACZ47" s="89"/>
      <c r="ADA47" s="89"/>
      <c r="ADB47" s="89"/>
      <c r="ADC47" s="89"/>
      <c r="ADD47" s="89"/>
      <c r="ADE47" s="89"/>
      <c r="ADF47" s="89"/>
      <c r="ADG47" s="89"/>
      <c r="ADH47" s="89"/>
      <c r="ADI47" s="89"/>
      <c r="ADJ47" s="89"/>
      <c r="ADK47" s="89"/>
      <c r="ADL47" s="89"/>
      <c r="ADM47" s="89"/>
      <c r="ADN47" s="89"/>
      <c r="ADO47" s="89"/>
      <c r="ADP47" s="89"/>
      <c r="ADQ47" s="89"/>
      <c r="ADR47" s="89"/>
      <c r="ADS47" s="89"/>
      <c r="ADT47" s="89"/>
      <c r="ADU47" s="89"/>
      <c r="ADV47" s="89"/>
      <c r="ADW47" s="89"/>
      <c r="ADX47" s="89"/>
      <c r="ADY47" s="89"/>
      <c r="ADZ47" s="89"/>
      <c r="AEA47" s="89"/>
      <c r="AEB47" s="89"/>
      <c r="AEC47" s="89"/>
      <c r="AED47" s="89"/>
      <c r="AEE47" s="89"/>
      <c r="AEH47" s="89"/>
      <c r="AEK47" s="89"/>
      <c r="AEN47" s="89"/>
      <c r="AEQ47" s="89"/>
      <c r="AET47" s="89"/>
      <c r="AFF47" s="89"/>
      <c r="AFI47" s="89"/>
      <c r="AFL47" s="89"/>
      <c r="AFO47" s="89"/>
      <c r="AFU47" s="89"/>
      <c r="AFX47" s="89"/>
      <c r="AGD47" s="89"/>
      <c r="AGG47" s="89"/>
      <c r="AGJ47" s="89"/>
      <c r="AGM47" s="89"/>
      <c r="AGS47" s="89"/>
      <c r="AGV47" s="89"/>
      <c r="AHB47" s="89"/>
      <c r="AHD47" s="89"/>
      <c r="AHE47" s="89"/>
      <c r="AHG47" s="89"/>
      <c r="AHJ47" s="89"/>
      <c r="AHM47" s="89"/>
      <c r="AHX47" s="89"/>
      <c r="AHZ47" s="89"/>
      <c r="AIL47" s="89"/>
      <c r="AIO47" s="89"/>
      <c r="AIW47" s="89"/>
      <c r="AJQ47" s="89"/>
      <c r="AJS47" s="89"/>
      <c r="AJT47" s="89"/>
      <c r="AJU47" s="89"/>
      <c r="AJV47" s="89"/>
      <c r="AJW47" s="89"/>
      <c r="AJX47" s="89"/>
      <c r="AKP47" s="89"/>
      <c r="AKQ47" s="89"/>
      <c r="AKT47" s="89"/>
      <c r="AKW47" s="89"/>
      <c r="AKY47" s="89"/>
      <c r="ALA47" s="89"/>
      <c r="ALD47" s="89"/>
      <c r="ALG47" s="89"/>
      <c r="ALJ47" s="89"/>
      <c r="ALP47" s="89"/>
      <c r="ALS47" s="89"/>
      <c r="ALV47" s="89"/>
      <c r="AMA47" s="89"/>
      <c r="AMO47" s="89"/>
      <c r="AMP47" s="89"/>
      <c r="AMQ47" s="89"/>
      <c r="AMR47" s="89"/>
      <c r="AMS47" s="89"/>
      <c r="AMT47" s="89"/>
      <c r="AMU47" s="89"/>
      <c r="AMV47" s="89"/>
      <c r="AMW47" s="89"/>
      <c r="AMX47" s="89"/>
      <c r="AMY47" s="89"/>
      <c r="AMZ47" s="89"/>
      <c r="ANA47" s="89"/>
      <c r="ANB47" s="89"/>
      <c r="ANC47" s="89"/>
      <c r="AND47" s="89"/>
      <c r="ANE47" s="89"/>
      <c r="ANF47" s="89"/>
      <c r="ANG47" s="89"/>
      <c r="ANH47" s="89"/>
      <c r="ANI47" s="89"/>
      <c r="ANJ47" s="89"/>
      <c r="ANK47" s="89"/>
      <c r="ANL47" s="89"/>
      <c r="ANM47" s="89"/>
      <c r="ANN47" s="89"/>
      <c r="ANO47" s="89"/>
      <c r="ANP47" s="89"/>
      <c r="ANQ47" s="89"/>
      <c r="ANR47" s="89"/>
      <c r="ANS47" s="89"/>
      <c r="ANT47" s="89"/>
      <c r="ANU47" s="89"/>
      <c r="ANV47" s="89"/>
      <c r="ANW47" s="89"/>
      <c r="ANX47" s="89"/>
      <c r="ANY47" s="89"/>
      <c r="ANZ47" s="89"/>
      <c r="AOA47" s="89"/>
      <c r="AOD47" s="89"/>
      <c r="AOG47" s="89"/>
      <c r="AOJ47" s="89"/>
      <c r="AOM47" s="89"/>
      <c r="AOP47" s="89"/>
      <c r="APB47" s="89"/>
      <c r="APE47" s="89"/>
      <c r="APH47" s="89"/>
      <c r="APK47" s="89"/>
      <c r="APQ47" s="89"/>
      <c r="APT47" s="89"/>
      <c r="APZ47" s="89"/>
      <c r="AQC47" s="89"/>
      <c r="AQF47" s="89"/>
      <c r="AQI47" s="89"/>
      <c r="AQO47" s="89"/>
      <c r="AQR47" s="89"/>
      <c r="AQX47" s="89"/>
      <c r="AQZ47" s="89"/>
      <c r="ARA47" s="89"/>
      <c r="ARC47" s="89"/>
      <c r="ARF47" s="89"/>
      <c r="ARI47" s="89"/>
      <c r="ART47" s="89"/>
      <c r="ARV47" s="89"/>
      <c r="ASH47" s="89"/>
      <c r="ASK47" s="89"/>
      <c r="ASS47" s="89"/>
      <c r="ATM47" s="89"/>
      <c r="ATO47" s="89"/>
      <c r="ATP47" s="89"/>
      <c r="ATQ47" s="89"/>
      <c r="ATR47" s="89"/>
      <c r="ATS47" s="89"/>
      <c r="ATT47" s="89"/>
      <c r="AUL47" s="89"/>
      <c r="AUM47" s="89"/>
      <c r="AUP47" s="89"/>
      <c r="AUS47" s="89"/>
      <c r="AUU47" s="89"/>
      <c r="AUW47" s="89"/>
      <c r="AUZ47" s="89"/>
      <c r="AVC47" s="89"/>
      <c r="AVF47" s="89"/>
      <c r="AVL47" s="89"/>
      <c r="AVO47" s="89"/>
      <c r="AVR47" s="89"/>
      <c r="AVW47" s="89"/>
      <c r="AWK47" s="89"/>
      <c r="AWL47" s="89"/>
      <c r="AWM47" s="89"/>
      <c r="AWN47" s="89"/>
      <c r="AWO47" s="89"/>
      <c r="AWP47" s="89"/>
      <c r="AWQ47" s="89"/>
      <c r="AWR47" s="89"/>
      <c r="AWS47" s="89"/>
      <c r="AWT47" s="89"/>
      <c r="AWU47" s="89"/>
      <c r="AWV47" s="89"/>
      <c r="AWW47" s="89"/>
      <c r="AWX47" s="89"/>
      <c r="AWY47" s="89"/>
      <c r="AWZ47" s="89"/>
      <c r="AXA47" s="89"/>
      <c r="AXB47" s="89"/>
      <c r="AXC47" s="89"/>
      <c r="AXD47" s="89"/>
      <c r="AXE47" s="89"/>
      <c r="AXF47" s="89"/>
      <c r="AXG47" s="89"/>
      <c r="AXH47" s="89"/>
      <c r="AXI47" s="89"/>
      <c r="AXJ47" s="89"/>
      <c r="AXK47" s="89"/>
      <c r="AXL47" s="89"/>
      <c r="AXM47" s="89"/>
      <c r="AXN47" s="89"/>
      <c r="AXO47" s="89"/>
      <c r="AXP47" s="89"/>
      <c r="AXQ47" s="89"/>
      <c r="AXR47" s="89"/>
      <c r="AXS47" s="89"/>
      <c r="AXT47" s="89"/>
      <c r="AXU47" s="89"/>
      <c r="AXV47" s="89"/>
      <c r="AXW47" s="89"/>
      <c r="AXZ47" s="89"/>
      <c r="AYC47" s="89"/>
      <c r="AYF47" s="89"/>
      <c r="AYI47" s="89"/>
      <c r="AYL47" s="89"/>
      <c r="AYX47" s="89"/>
      <c r="AZA47" s="89"/>
      <c r="AZD47" s="89"/>
      <c r="AZG47" s="89"/>
      <c r="AZM47" s="89"/>
      <c r="AZP47" s="89"/>
      <c r="AZV47" s="89"/>
      <c r="AZY47" s="89"/>
      <c r="BAB47" s="89"/>
      <c r="BAE47" s="89"/>
      <c r="BAK47" s="89"/>
      <c r="BAN47" s="89"/>
      <c r="BAT47" s="89"/>
      <c r="BAV47" s="89"/>
      <c r="BAW47" s="89"/>
      <c r="BAY47" s="89"/>
      <c r="BBB47" s="89"/>
      <c r="BBE47" s="89"/>
      <c r="BBP47" s="89"/>
      <c r="BBR47" s="89"/>
      <c r="BCD47" s="89"/>
      <c r="BCG47" s="89"/>
      <c r="BCO47" s="89"/>
      <c r="BDI47" s="89"/>
      <c r="BDK47" s="89"/>
      <c r="BDL47" s="89"/>
      <c r="BDM47" s="89"/>
      <c r="BDN47" s="89"/>
      <c r="BDO47" s="89"/>
      <c r="BDP47" s="89"/>
      <c r="BEH47" s="89"/>
      <c r="BEI47" s="89"/>
      <c r="BEL47" s="89"/>
      <c r="BEO47" s="89"/>
      <c r="BEQ47" s="89"/>
      <c r="BES47" s="89"/>
      <c r="BEV47" s="89"/>
      <c r="BEY47" s="89"/>
      <c r="BFB47" s="89"/>
      <c r="BFH47" s="89"/>
      <c r="BFK47" s="89"/>
      <c r="BFN47" s="89"/>
      <c r="BFS47" s="89"/>
      <c r="BGG47" s="89"/>
      <c r="BGH47" s="89"/>
      <c r="BGI47" s="89"/>
      <c r="BGJ47" s="89"/>
      <c r="BGK47" s="89"/>
      <c r="BGL47" s="89"/>
      <c r="BGM47" s="89"/>
      <c r="BGN47" s="89"/>
      <c r="BGO47" s="89"/>
      <c r="BGP47" s="89"/>
      <c r="BGQ47" s="89"/>
      <c r="BGR47" s="89"/>
      <c r="BGS47" s="89"/>
      <c r="BGT47" s="89"/>
      <c r="BGU47" s="89"/>
      <c r="BGV47" s="89"/>
      <c r="BGW47" s="89"/>
      <c r="BGX47" s="89"/>
      <c r="BGY47" s="89"/>
      <c r="BGZ47" s="89"/>
      <c r="BHA47" s="89"/>
      <c r="BHB47" s="89"/>
      <c r="BHC47" s="89"/>
      <c r="BHD47" s="89"/>
      <c r="BHE47" s="89"/>
      <c r="BHF47" s="89"/>
      <c r="BHG47" s="89"/>
      <c r="BHH47" s="89"/>
      <c r="BHI47" s="89"/>
      <c r="BHJ47" s="89"/>
      <c r="BHK47" s="89"/>
      <c r="BHL47" s="89"/>
      <c r="BHM47" s="89"/>
      <c r="BHN47" s="89"/>
      <c r="BHO47" s="89"/>
      <c r="BHP47" s="89"/>
      <c r="BHQ47" s="89"/>
      <c r="BHR47" s="89"/>
      <c r="BHS47" s="89"/>
      <c r="BHV47" s="89"/>
      <c r="BHY47" s="89"/>
      <c r="BIB47" s="89"/>
      <c r="BIE47" s="89"/>
      <c r="BIH47" s="89"/>
      <c r="BIT47" s="89"/>
      <c r="BIW47" s="89"/>
      <c r="BIZ47" s="89"/>
      <c r="BJC47" s="89"/>
      <c r="BJI47" s="89"/>
      <c r="BJL47" s="89"/>
      <c r="BJR47" s="89"/>
      <c r="BJU47" s="89"/>
      <c r="BJX47" s="89"/>
      <c r="BKA47" s="89"/>
      <c r="BKG47" s="89"/>
      <c r="BKJ47" s="89"/>
      <c r="BKP47" s="89"/>
      <c r="BKR47" s="89"/>
      <c r="BKS47" s="89"/>
      <c r="BKU47" s="89"/>
      <c r="BKX47" s="89"/>
      <c r="BLA47" s="89"/>
      <c r="BLL47" s="89"/>
      <c r="BLN47" s="89"/>
      <c r="BLZ47" s="89"/>
      <c r="BMC47" s="89"/>
      <c r="BMK47" s="89"/>
      <c r="BNE47" s="89"/>
      <c r="BNG47" s="89"/>
      <c r="BNH47" s="89"/>
      <c r="BNI47" s="89"/>
      <c r="BNJ47" s="89"/>
      <c r="BNK47" s="89"/>
      <c r="BNL47" s="89"/>
      <c r="BOD47" s="89"/>
      <c r="BOE47" s="89"/>
      <c r="BOH47" s="89"/>
      <c r="BOK47" s="89"/>
      <c r="BOM47" s="89"/>
      <c r="BOO47" s="89"/>
      <c r="BOR47" s="89"/>
      <c r="BOU47" s="89"/>
      <c r="BOX47" s="89"/>
      <c r="BPD47" s="89"/>
      <c r="BPG47" s="89"/>
      <c r="BPJ47" s="89"/>
      <c r="BPO47" s="89"/>
      <c r="BQC47" s="89"/>
      <c r="BQD47" s="89"/>
      <c r="BQE47" s="89"/>
      <c r="BQF47" s="89"/>
      <c r="BQG47" s="89"/>
      <c r="BQH47" s="89"/>
      <c r="BQI47" s="89"/>
      <c r="BQJ47" s="89"/>
      <c r="BQK47" s="89"/>
      <c r="BQL47" s="89"/>
      <c r="BQM47" s="89"/>
      <c r="BQN47" s="89"/>
      <c r="BQO47" s="89"/>
      <c r="BQP47" s="89"/>
      <c r="BQQ47" s="89"/>
      <c r="BQR47" s="89"/>
      <c r="BQS47" s="89"/>
      <c r="BQT47" s="89"/>
      <c r="BQU47" s="89"/>
      <c r="BQV47" s="89"/>
      <c r="BQW47" s="89"/>
      <c r="BQX47" s="89"/>
      <c r="BQY47" s="89"/>
      <c r="BQZ47" s="89"/>
      <c r="BRA47" s="89"/>
      <c r="BRB47" s="89"/>
      <c r="BRC47" s="89"/>
      <c r="BRD47" s="89"/>
      <c r="BRE47" s="89"/>
      <c r="BRF47" s="89"/>
      <c r="BRG47" s="89"/>
      <c r="BRH47" s="89"/>
      <c r="BRI47" s="89"/>
      <c r="BRJ47" s="89"/>
      <c r="BRK47" s="89"/>
      <c r="BRL47" s="89"/>
      <c r="BRM47" s="89"/>
      <c r="BRN47" s="89"/>
      <c r="BRO47" s="89"/>
      <c r="BRR47" s="89"/>
      <c r="BRU47" s="89"/>
      <c r="BRX47" s="89"/>
      <c r="BSA47" s="89"/>
      <c r="BSD47" s="89"/>
      <c r="BSP47" s="89"/>
      <c r="BSS47" s="89"/>
      <c r="BSV47" s="89"/>
      <c r="BSY47" s="89"/>
      <c r="BTE47" s="89"/>
      <c r="BTH47" s="89"/>
      <c r="BTN47" s="89"/>
      <c r="BTQ47" s="89"/>
      <c r="BTT47" s="89"/>
      <c r="BTW47" s="89"/>
      <c r="BUC47" s="89"/>
      <c r="BUF47" s="89"/>
      <c r="BUL47" s="89"/>
      <c r="BUN47" s="89"/>
      <c r="BUO47" s="89"/>
      <c r="BUQ47" s="89"/>
      <c r="BUT47" s="89"/>
      <c r="BUW47" s="89"/>
      <c r="BVH47" s="89"/>
      <c r="BVJ47" s="89"/>
      <c r="BVV47" s="89"/>
      <c r="BVY47" s="89"/>
      <c r="BWG47" s="89"/>
      <c r="BXA47" s="89"/>
      <c r="BXC47" s="89"/>
      <c r="BXD47" s="89"/>
      <c r="BXE47" s="89"/>
      <c r="BXF47" s="89"/>
      <c r="BXG47" s="89"/>
      <c r="BXH47" s="89"/>
      <c r="BXZ47" s="89"/>
      <c r="BYA47" s="89"/>
      <c r="BYD47" s="89"/>
      <c r="BYG47" s="89"/>
      <c r="BYI47" s="89"/>
      <c r="BYK47" s="89"/>
      <c r="BYN47" s="89"/>
      <c r="BYQ47" s="89"/>
      <c r="BYT47" s="89"/>
      <c r="BYZ47" s="89"/>
      <c r="BZC47" s="89"/>
      <c r="BZF47" s="89"/>
      <c r="BZK47" s="89"/>
      <c r="BZY47" s="89"/>
      <c r="BZZ47" s="89"/>
      <c r="CAA47" s="89"/>
      <c r="CAB47" s="89"/>
      <c r="CAC47" s="89"/>
      <c r="CAD47" s="89"/>
      <c r="CAE47" s="89"/>
      <c r="CAF47" s="89"/>
      <c r="CAG47" s="89"/>
      <c r="CAH47" s="89"/>
      <c r="CAI47" s="89"/>
      <c r="CAJ47" s="89"/>
      <c r="CAK47" s="89"/>
      <c r="CAL47" s="89"/>
      <c r="CAM47" s="89"/>
      <c r="CAN47" s="89"/>
      <c r="CAO47" s="89"/>
      <c r="CAP47" s="89"/>
      <c r="CAQ47" s="89"/>
      <c r="CAR47" s="89"/>
      <c r="CAS47" s="89"/>
      <c r="CAT47" s="89"/>
      <c r="CAU47" s="89"/>
      <c r="CAV47" s="89"/>
      <c r="CAW47" s="89"/>
      <c r="CAX47" s="89"/>
      <c r="CAY47" s="89"/>
      <c r="CAZ47" s="89"/>
      <c r="CBA47" s="89"/>
      <c r="CBB47" s="89"/>
      <c r="CBC47" s="89"/>
      <c r="CBD47" s="89"/>
      <c r="CBE47" s="89"/>
      <c r="CBF47" s="89"/>
      <c r="CBG47" s="89"/>
      <c r="CBH47" s="89"/>
      <c r="CBI47" s="89"/>
      <c r="CBJ47" s="89"/>
      <c r="CBK47" s="89"/>
      <c r="CBN47" s="89"/>
      <c r="CBQ47" s="89"/>
      <c r="CBT47" s="89"/>
      <c r="CBW47" s="89"/>
      <c r="CBZ47" s="89"/>
      <c r="CCL47" s="89"/>
      <c r="CCO47" s="89"/>
      <c r="CCR47" s="89"/>
      <c r="CCU47" s="89"/>
      <c r="CDA47" s="89"/>
      <c r="CDD47" s="89"/>
      <c r="CDJ47" s="89"/>
      <c r="CDM47" s="89"/>
      <c r="CDP47" s="89"/>
      <c r="CDS47" s="89"/>
      <c r="CDY47" s="89"/>
      <c r="CEB47" s="89"/>
      <c r="CEH47" s="89"/>
      <c r="CEJ47" s="89"/>
      <c r="CEK47" s="89"/>
      <c r="CEM47" s="89"/>
      <c r="CEP47" s="89"/>
      <c r="CES47" s="89"/>
      <c r="CFD47" s="89"/>
      <c r="CFF47" s="89"/>
      <c r="CFR47" s="89"/>
      <c r="CFU47" s="89"/>
      <c r="CGC47" s="89"/>
      <c r="CGW47" s="89"/>
      <c r="CGY47" s="89"/>
      <c r="CGZ47" s="89"/>
      <c r="CHA47" s="89"/>
      <c r="CHB47" s="89"/>
      <c r="CHC47" s="89"/>
      <c r="CHD47" s="89"/>
      <c r="CHV47" s="89"/>
      <c r="CHW47" s="89"/>
      <c r="CHZ47" s="89"/>
      <c r="CIC47" s="89"/>
      <c r="CIE47" s="89"/>
      <c r="CIG47" s="89"/>
      <c r="CIJ47" s="89"/>
      <c r="CIM47" s="89"/>
      <c r="CIP47" s="89"/>
      <c r="CIV47" s="89"/>
      <c r="CIY47" s="89"/>
      <c r="CJB47" s="89"/>
      <c r="CJG47" s="89"/>
      <c r="CJU47" s="89"/>
      <c r="CJV47" s="89"/>
      <c r="CJW47" s="89"/>
      <c r="CJX47" s="89"/>
      <c r="CJY47" s="89"/>
      <c r="CJZ47" s="89"/>
      <c r="CKA47" s="89"/>
      <c r="CKB47" s="89"/>
      <c r="CKC47" s="89"/>
      <c r="CKD47" s="89"/>
      <c r="CKE47" s="89"/>
      <c r="CKF47" s="89"/>
      <c r="CKG47" s="89"/>
      <c r="CKH47" s="89"/>
      <c r="CKI47" s="89"/>
      <c r="CKJ47" s="89"/>
      <c r="CKK47" s="89"/>
      <c r="CKL47" s="89"/>
      <c r="CKM47" s="89"/>
      <c r="CKN47" s="89"/>
      <c r="CKO47" s="89"/>
      <c r="CKP47" s="89"/>
      <c r="CKQ47" s="89"/>
      <c r="CKR47" s="89"/>
      <c r="CKS47" s="89"/>
      <c r="CKT47" s="89"/>
      <c r="CKU47" s="89"/>
      <c r="CKV47" s="89"/>
      <c r="CKW47" s="89"/>
      <c r="CKX47" s="89"/>
      <c r="CKY47" s="89"/>
      <c r="CKZ47" s="89"/>
      <c r="CLA47" s="89"/>
      <c r="CLB47" s="89"/>
      <c r="CLC47" s="89"/>
      <c r="CLD47" s="89"/>
      <c r="CLE47" s="89"/>
      <c r="CLF47" s="89"/>
      <c r="CLG47" s="89"/>
      <c r="CLJ47" s="89"/>
      <c r="CLM47" s="89"/>
      <c r="CLP47" s="89"/>
      <c r="CLS47" s="89"/>
      <c r="CLV47" s="89"/>
      <c r="CMH47" s="89"/>
      <c r="CMK47" s="89"/>
      <c r="CMN47" s="89"/>
      <c r="CMQ47" s="89"/>
      <c r="CMW47" s="89"/>
      <c r="CMZ47" s="89"/>
      <c r="CNF47" s="89"/>
      <c r="CNI47" s="89"/>
      <c r="CNL47" s="89"/>
      <c r="CNO47" s="89"/>
      <c r="CNU47" s="89"/>
      <c r="CNX47" s="89"/>
      <c r="COD47" s="89"/>
      <c r="COF47" s="89"/>
      <c r="COG47" s="89"/>
      <c r="COI47" s="89"/>
      <c r="COL47" s="89"/>
      <c r="COO47" s="89"/>
      <c r="COZ47" s="89"/>
      <c r="CPB47" s="89"/>
      <c r="CPN47" s="89"/>
      <c r="CPQ47" s="89"/>
      <c r="CPY47" s="89"/>
      <c r="CQS47" s="89"/>
      <c r="CQU47" s="89"/>
      <c r="CQV47" s="89"/>
      <c r="CQW47" s="89"/>
      <c r="CQX47" s="89"/>
      <c r="CQY47" s="89"/>
      <c r="CQZ47" s="89"/>
      <c r="CRR47" s="89"/>
      <c r="CRS47" s="89"/>
      <c r="CRV47" s="89"/>
      <c r="CRY47" s="89"/>
      <c r="CSA47" s="89"/>
      <c r="CSC47" s="89"/>
      <c r="CSF47" s="89"/>
      <c r="CSI47" s="89"/>
      <c r="CSL47" s="89"/>
      <c r="CSR47" s="89"/>
      <c r="CSU47" s="89"/>
      <c r="CSX47" s="89"/>
      <c r="CTC47" s="89"/>
      <c r="CTQ47" s="89"/>
      <c r="CTR47" s="89"/>
      <c r="CTS47" s="89"/>
      <c r="CTT47" s="89"/>
      <c r="CTU47" s="89"/>
      <c r="CTV47" s="89"/>
      <c r="CTW47" s="89"/>
      <c r="CTX47" s="89"/>
      <c r="CTY47" s="89"/>
      <c r="CTZ47" s="89"/>
      <c r="CUA47" s="89"/>
      <c r="CUB47" s="89"/>
      <c r="CUC47" s="89"/>
      <c r="CUD47" s="89"/>
      <c r="CUE47" s="89"/>
      <c r="CUF47" s="89"/>
      <c r="CUG47" s="89"/>
      <c r="CUH47" s="89"/>
      <c r="CUI47" s="89"/>
      <c r="CUJ47" s="89"/>
      <c r="CUK47" s="89"/>
      <c r="CUL47" s="89"/>
      <c r="CUM47" s="89"/>
      <c r="CUN47" s="89"/>
      <c r="CUO47" s="89"/>
      <c r="CUP47" s="89"/>
      <c r="CUQ47" s="89"/>
      <c r="CUR47" s="89"/>
      <c r="CUS47" s="89"/>
      <c r="CUT47" s="89"/>
      <c r="CUU47" s="89"/>
      <c r="CUV47" s="89"/>
      <c r="CUW47" s="89"/>
      <c r="CUX47" s="89"/>
      <c r="CUY47" s="89"/>
      <c r="CUZ47" s="89"/>
      <c r="CVA47" s="89"/>
      <c r="CVB47" s="89"/>
      <c r="CVC47" s="89"/>
      <c r="CVF47" s="89"/>
      <c r="CVI47" s="89"/>
      <c r="CVL47" s="89"/>
      <c r="CVO47" s="89"/>
      <c r="CVR47" s="89"/>
      <c r="CWD47" s="89"/>
      <c r="CWG47" s="89"/>
      <c r="CWJ47" s="89"/>
      <c r="CWM47" s="89"/>
      <c r="CWS47" s="89"/>
      <c r="CWV47" s="89"/>
      <c r="CXB47" s="89"/>
      <c r="CXE47" s="89"/>
      <c r="CXH47" s="89"/>
      <c r="CXK47" s="89"/>
      <c r="CXQ47" s="89"/>
      <c r="CXT47" s="89"/>
      <c r="CXZ47" s="89"/>
      <c r="CYB47" s="89"/>
      <c r="CYC47" s="89"/>
      <c r="CYE47" s="89"/>
      <c r="CYH47" s="89"/>
      <c r="CYK47" s="89"/>
      <c r="CYV47" s="89"/>
      <c r="CYX47" s="89"/>
      <c r="CZJ47" s="89"/>
      <c r="CZM47" s="89"/>
      <c r="CZU47" s="89"/>
      <c r="DAO47" s="89"/>
      <c r="DAQ47" s="89"/>
      <c r="DAR47" s="89"/>
      <c r="DAS47" s="89"/>
      <c r="DAT47" s="89"/>
      <c r="DAU47" s="89"/>
      <c r="DAV47" s="89"/>
      <c r="DBN47" s="89"/>
      <c r="DBO47" s="89"/>
      <c r="DBR47" s="89"/>
      <c r="DBU47" s="89"/>
      <c r="DBW47" s="89"/>
      <c r="DBY47" s="89"/>
      <c r="DCB47" s="89"/>
      <c r="DCE47" s="89"/>
      <c r="DCH47" s="89"/>
      <c r="DCN47" s="89"/>
      <c r="DCQ47" s="89"/>
      <c r="DCT47" s="89"/>
      <c r="DCY47" s="89"/>
      <c r="DDM47" s="89"/>
      <c r="DDN47" s="89"/>
      <c r="DDO47" s="89"/>
      <c r="DDP47" s="89"/>
      <c r="DDQ47" s="89"/>
      <c r="DDR47" s="89"/>
      <c r="DDS47" s="89"/>
      <c r="DDT47" s="89"/>
      <c r="DDU47" s="89"/>
      <c r="DDV47" s="89"/>
      <c r="DDW47" s="89"/>
      <c r="DDX47" s="89"/>
      <c r="DDY47" s="89"/>
      <c r="DDZ47" s="89"/>
      <c r="DEA47" s="89"/>
      <c r="DEB47" s="89"/>
      <c r="DEC47" s="89"/>
      <c r="DED47" s="89"/>
      <c r="DEE47" s="89"/>
      <c r="DEF47" s="89"/>
      <c r="DEG47" s="89"/>
      <c r="DEH47" s="89"/>
      <c r="DEI47" s="89"/>
      <c r="DEJ47" s="89"/>
      <c r="DEK47" s="89"/>
      <c r="DEL47" s="89"/>
      <c r="DEM47" s="89"/>
      <c r="DEN47" s="89"/>
      <c r="DEO47" s="89"/>
      <c r="DEP47" s="89"/>
      <c r="DEQ47" s="89"/>
      <c r="DER47" s="89"/>
      <c r="DES47" s="89"/>
      <c r="DET47" s="89"/>
      <c r="DEU47" s="89"/>
      <c r="DEV47" s="89"/>
      <c r="DEW47" s="89"/>
      <c r="DEX47" s="89"/>
      <c r="DEY47" s="89"/>
      <c r="DFB47" s="89"/>
      <c r="DFE47" s="89"/>
      <c r="DFH47" s="89"/>
      <c r="DFK47" s="89"/>
      <c r="DFN47" s="89"/>
      <c r="DFZ47" s="89"/>
      <c r="DGC47" s="89"/>
      <c r="DGF47" s="89"/>
      <c r="DGI47" s="89"/>
      <c r="DGO47" s="89"/>
      <c r="DGR47" s="89"/>
      <c r="DGX47" s="89"/>
      <c r="DHA47" s="89"/>
      <c r="DHD47" s="89"/>
      <c r="DHG47" s="89"/>
      <c r="DHM47" s="89"/>
      <c r="DHP47" s="89"/>
      <c r="DHV47" s="89"/>
      <c r="DHX47" s="89"/>
      <c r="DHY47" s="89"/>
      <c r="DIA47" s="89"/>
      <c r="DID47" s="89"/>
      <c r="DIG47" s="89"/>
      <c r="DIR47" s="89"/>
      <c r="DIT47" s="89"/>
      <c r="DJF47" s="89"/>
      <c r="DJI47" s="89"/>
      <c r="DJQ47" s="89"/>
      <c r="DKK47" s="89"/>
      <c r="DKM47" s="89"/>
      <c r="DKN47" s="89"/>
      <c r="DKO47" s="89"/>
      <c r="DKP47" s="89"/>
      <c r="DKQ47" s="89"/>
      <c r="DKR47" s="89"/>
      <c r="DLJ47" s="89"/>
      <c r="DLK47" s="89"/>
      <c r="DLN47" s="89"/>
      <c r="DLQ47" s="89"/>
      <c r="DLS47" s="89"/>
      <c r="DLU47" s="89"/>
      <c r="DLX47" s="89"/>
      <c r="DMA47" s="89"/>
      <c r="DMD47" s="89"/>
      <c r="DMJ47" s="89"/>
      <c r="DMM47" s="89"/>
      <c r="DMP47" s="89"/>
      <c r="DMU47" s="89"/>
      <c r="DNI47" s="89"/>
      <c r="DNJ47" s="89"/>
      <c r="DNK47" s="89"/>
      <c r="DNL47" s="89"/>
      <c r="DNM47" s="89"/>
      <c r="DNN47" s="89"/>
      <c r="DNO47" s="89"/>
      <c r="DNP47" s="89"/>
      <c r="DNQ47" s="89"/>
      <c r="DNR47" s="89"/>
      <c r="DNS47" s="89"/>
      <c r="DNT47" s="89"/>
      <c r="DNU47" s="89"/>
      <c r="DNV47" s="89"/>
      <c r="DNW47" s="89"/>
      <c r="DNX47" s="89"/>
      <c r="DNY47" s="89"/>
      <c r="DNZ47" s="89"/>
      <c r="DOA47" s="89"/>
      <c r="DOB47" s="89"/>
      <c r="DOC47" s="89"/>
      <c r="DOD47" s="89"/>
      <c r="DOE47" s="89"/>
      <c r="DOF47" s="89"/>
      <c r="DOG47" s="89"/>
      <c r="DOH47" s="89"/>
      <c r="DOI47" s="89"/>
      <c r="DOJ47" s="89"/>
      <c r="DOK47" s="89"/>
      <c r="DOL47" s="89"/>
      <c r="DOM47" s="89"/>
      <c r="DON47" s="89"/>
      <c r="DOO47" s="89"/>
      <c r="DOP47" s="89"/>
      <c r="DOQ47" s="89"/>
      <c r="DOR47" s="89"/>
      <c r="DOS47" s="89"/>
      <c r="DOT47" s="89"/>
      <c r="DOU47" s="89"/>
      <c r="DOX47" s="89"/>
      <c r="DPA47" s="89"/>
      <c r="DPD47" s="89"/>
      <c r="DPG47" s="89"/>
      <c r="DPJ47" s="89"/>
      <c r="DPV47" s="89"/>
      <c r="DPY47" s="89"/>
      <c r="DQB47" s="89"/>
      <c r="DQE47" s="89"/>
      <c r="DQK47" s="89"/>
      <c r="DQN47" s="89"/>
      <c r="DQT47" s="89"/>
      <c r="DQW47" s="89"/>
      <c r="DQZ47" s="89"/>
      <c r="DRC47" s="89"/>
      <c r="DRI47" s="89"/>
      <c r="DRL47" s="89"/>
      <c r="DRR47" s="89"/>
      <c r="DRT47" s="89"/>
      <c r="DRU47" s="89"/>
      <c r="DRW47" s="89"/>
      <c r="DRZ47" s="89"/>
      <c r="DSC47" s="89"/>
      <c r="DSN47" s="89"/>
      <c r="DSP47" s="89"/>
      <c r="DTB47" s="89"/>
      <c r="DTE47" s="89"/>
      <c r="DTM47" s="89"/>
      <c r="DUG47" s="89"/>
      <c r="DUI47" s="89"/>
      <c r="DUJ47" s="89"/>
      <c r="DUK47" s="89"/>
      <c r="DUL47" s="89"/>
      <c r="DUM47" s="89"/>
      <c r="DUN47" s="89"/>
      <c r="DVF47" s="89"/>
      <c r="DVG47" s="89"/>
      <c r="DVJ47" s="89"/>
      <c r="DVM47" s="89"/>
      <c r="DVO47" s="89"/>
      <c r="DVQ47" s="89"/>
      <c r="DVT47" s="89"/>
      <c r="DVW47" s="89"/>
      <c r="DVZ47" s="89"/>
      <c r="DWF47" s="89"/>
      <c r="DWI47" s="89"/>
      <c r="DWL47" s="89"/>
      <c r="DWQ47" s="89"/>
      <c r="DXE47" s="89"/>
      <c r="DXF47" s="89"/>
      <c r="DXG47" s="89"/>
      <c r="DXH47" s="89"/>
      <c r="DXI47" s="89"/>
      <c r="DXJ47" s="89"/>
      <c r="DXK47" s="89"/>
      <c r="DXL47" s="89"/>
      <c r="DXM47" s="89"/>
      <c r="DXN47" s="89"/>
      <c r="DXO47" s="89"/>
      <c r="DXP47" s="89"/>
      <c r="DXQ47" s="89"/>
      <c r="DXR47" s="89"/>
      <c r="DXS47" s="89"/>
      <c r="DXT47" s="89"/>
      <c r="DXU47" s="89"/>
      <c r="DXV47" s="89"/>
      <c r="DXW47" s="89"/>
      <c r="DXX47" s="89"/>
      <c r="DXY47" s="89"/>
      <c r="DXZ47" s="89"/>
      <c r="DYA47" s="89"/>
      <c r="DYB47" s="89"/>
      <c r="DYC47" s="89"/>
      <c r="DYD47" s="89"/>
      <c r="DYE47" s="89"/>
      <c r="DYF47" s="89"/>
      <c r="DYG47" s="89"/>
      <c r="DYH47" s="89"/>
      <c r="DYI47" s="89"/>
      <c r="DYJ47" s="89"/>
      <c r="DYK47" s="89"/>
      <c r="DYL47" s="89"/>
      <c r="DYM47" s="89"/>
      <c r="DYN47" s="89"/>
      <c r="DYO47" s="89"/>
      <c r="DYP47" s="89"/>
      <c r="DYQ47" s="89"/>
      <c r="DYT47" s="89"/>
      <c r="DYW47" s="89"/>
      <c r="DYZ47" s="89"/>
      <c r="DZC47" s="89"/>
      <c r="DZF47" s="89"/>
      <c r="DZR47" s="89"/>
      <c r="DZU47" s="89"/>
      <c r="DZX47" s="89"/>
      <c r="EAA47" s="89"/>
      <c r="EAG47" s="89"/>
      <c r="EAJ47" s="89"/>
      <c r="EAP47" s="89"/>
      <c r="EAS47" s="89"/>
      <c r="EAV47" s="89"/>
      <c r="EAY47" s="89"/>
      <c r="EBE47" s="89"/>
      <c r="EBH47" s="89"/>
      <c r="EBN47" s="89"/>
      <c r="EBP47" s="89"/>
      <c r="EBQ47" s="89"/>
      <c r="EBS47" s="89"/>
      <c r="EBV47" s="89"/>
      <c r="EBY47" s="89"/>
      <c r="ECJ47" s="89"/>
      <c r="ECL47" s="89"/>
      <c r="ECX47" s="89"/>
      <c r="EDA47" s="89"/>
      <c r="EDI47" s="89"/>
      <c r="EEC47" s="89"/>
      <c r="EEE47" s="89"/>
      <c r="EEF47" s="89"/>
      <c r="EEG47" s="89"/>
      <c r="EEH47" s="89"/>
      <c r="EEI47" s="89"/>
      <c r="EEJ47" s="89"/>
      <c r="EFB47" s="89"/>
      <c r="EFC47" s="89"/>
      <c r="EFF47" s="89"/>
      <c r="EFI47" s="89"/>
      <c r="EFK47" s="89"/>
      <c r="EFM47" s="89"/>
      <c r="EFP47" s="89"/>
      <c r="EFS47" s="89"/>
      <c r="EFV47" s="89"/>
      <c r="EGB47" s="89"/>
      <c r="EGE47" s="89"/>
      <c r="EGH47" s="89"/>
      <c r="EGM47" s="89"/>
      <c r="EHA47" s="89"/>
      <c r="EHB47" s="89"/>
      <c r="EHC47" s="89"/>
      <c r="EHD47" s="89"/>
      <c r="EHE47" s="89"/>
      <c r="EHF47" s="89"/>
      <c r="EHG47" s="89"/>
      <c r="EHH47" s="89"/>
      <c r="EHI47" s="89"/>
      <c r="EHJ47" s="89"/>
      <c r="EHK47" s="89"/>
      <c r="EHL47" s="89"/>
      <c r="EHM47" s="89"/>
      <c r="EHN47" s="89"/>
      <c r="EHO47" s="89"/>
      <c r="EHP47" s="89"/>
      <c r="EHQ47" s="89"/>
      <c r="EHR47" s="89"/>
      <c r="EHS47" s="89"/>
      <c r="EHT47" s="89"/>
      <c r="EHU47" s="89"/>
      <c r="EHV47" s="89"/>
      <c r="EHW47" s="89"/>
      <c r="EHX47" s="89"/>
      <c r="EHY47" s="89"/>
      <c r="EHZ47" s="89"/>
      <c r="EIA47" s="89"/>
      <c r="EIB47" s="89"/>
      <c r="EIC47" s="89"/>
      <c r="EID47" s="89"/>
      <c r="EIE47" s="89"/>
      <c r="EIF47" s="89"/>
      <c r="EIG47" s="89"/>
      <c r="EIH47" s="89"/>
      <c r="EII47" s="89"/>
      <c r="EIJ47" s="89"/>
      <c r="EIK47" s="89"/>
      <c r="EIL47" s="89"/>
      <c r="EIM47" s="89"/>
      <c r="EIP47" s="89"/>
      <c r="EIS47" s="89"/>
      <c r="EIV47" s="89"/>
      <c r="EIY47" s="89"/>
      <c r="EJB47" s="89"/>
      <c r="EJN47" s="89"/>
      <c r="EJQ47" s="89"/>
      <c r="EJT47" s="89"/>
      <c r="EJW47" s="89"/>
      <c r="EKC47" s="89"/>
      <c r="EKF47" s="89"/>
      <c r="EKL47" s="89"/>
      <c r="EKO47" s="89"/>
      <c r="EKR47" s="89"/>
      <c r="EKU47" s="89"/>
      <c r="ELA47" s="89"/>
      <c r="ELD47" s="89"/>
      <c r="ELJ47" s="89"/>
      <c r="ELL47" s="89"/>
      <c r="ELM47" s="89"/>
      <c r="ELO47" s="89"/>
      <c r="ELR47" s="89"/>
      <c r="ELU47" s="89"/>
      <c r="EMF47" s="89"/>
      <c r="EMH47" s="89"/>
      <c r="EMT47" s="89"/>
      <c r="EMW47" s="89"/>
      <c r="ENE47" s="89"/>
      <c r="ENY47" s="89"/>
      <c r="EOA47" s="89"/>
      <c r="EOB47" s="89"/>
      <c r="EOC47" s="89"/>
      <c r="EOD47" s="89"/>
      <c r="EOE47" s="89"/>
      <c r="EOF47" s="89"/>
      <c r="EOX47" s="89"/>
      <c r="EOY47" s="89"/>
      <c r="EPB47" s="89"/>
      <c r="EPE47" s="89"/>
      <c r="EPG47" s="89"/>
      <c r="EPI47" s="89"/>
      <c r="EPL47" s="89"/>
      <c r="EPO47" s="89"/>
      <c r="EPR47" s="89"/>
      <c r="EPX47" s="89"/>
      <c r="EQA47" s="89"/>
      <c r="EQD47" s="89"/>
      <c r="EQI47" s="89"/>
      <c r="EQW47" s="89"/>
      <c r="EQX47" s="89"/>
      <c r="EQY47" s="89"/>
      <c r="EQZ47" s="89"/>
      <c r="ERA47" s="89"/>
      <c r="ERB47" s="89"/>
      <c r="ERC47" s="89"/>
      <c r="ERD47" s="89"/>
      <c r="ERE47" s="89"/>
      <c r="ERF47" s="89"/>
      <c r="ERG47" s="89"/>
      <c r="ERH47" s="89"/>
      <c r="ERI47" s="89"/>
      <c r="ERJ47" s="89"/>
      <c r="ERK47" s="89"/>
      <c r="ERL47" s="89"/>
      <c r="ERM47" s="89"/>
      <c r="ERN47" s="89"/>
      <c r="ERO47" s="89"/>
      <c r="ERP47" s="89"/>
      <c r="ERQ47" s="89"/>
      <c r="ERR47" s="89"/>
      <c r="ERS47" s="89"/>
      <c r="ERT47" s="89"/>
      <c r="ERU47" s="89"/>
      <c r="ERV47" s="89"/>
      <c r="ERW47" s="89"/>
      <c r="ERX47" s="89"/>
      <c r="ERY47" s="89"/>
      <c r="ERZ47" s="89"/>
      <c r="ESA47" s="89"/>
      <c r="ESB47" s="89"/>
      <c r="ESC47" s="89"/>
      <c r="ESD47" s="89"/>
      <c r="ESE47" s="89"/>
      <c r="ESF47" s="89"/>
      <c r="ESG47" s="89"/>
      <c r="ESH47" s="89"/>
      <c r="ESI47" s="89"/>
      <c r="ESL47" s="89"/>
      <c r="ESO47" s="89"/>
      <c r="ESR47" s="89"/>
      <c r="ESU47" s="89"/>
      <c r="ESX47" s="89"/>
      <c r="ETJ47" s="89"/>
      <c r="ETM47" s="89"/>
      <c r="ETP47" s="89"/>
      <c r="ETS47" s="89"/>
      <c r="ETY47" s="89"/>
      <c r="EUB47" s="89"/>
      <c r="EUH47" s="89"/>
      <c r="EUK47" s="89"/>
      <c r="EUN47" s="89"/>
      <c r="EUQ47" s="89"/>
      <c r="EUW47" s="89"/>
      <c r="EUZ47" s="89"/>
      <c r="EVF47" s="89"/>
      <c r="EVH47" s="89"/>
      <c r="EVI47" s="89"/>
      <c r="EVK47" s="89"/>
      <c r="EVN47" s="89"/>
      <c r="EVQ47" s="89"/>
      <c r="EWB47" s="89"/>
      <c r="EWD47" s="89"/>
      <c r="EWP47" s="89"/>
      <c r="EWS47" s="89"/>
      <c r="EXA47" s="89"/>
      <c r="EXU47" s="89"/>
      <c r="EXW47" s="89"/>
      <c r="EXX47" s="89"/>
      <c r="EXY47" s="89"/>
      <c r="EXZ47" s="89"/>
      <c r="EYA47" s="89"/>
      <c r="EYB47" s="89"/>
      <c r="EYT47" s="89"/>
      <c r="EYU47" s="89"/>
      <c r="EYX47" s="89"/>
      <c r="EZA47" s="89"/>
      <c r="EZC47" s="89"/>
      <c r="EZE47" s="89"/>
      <c r="EZH47" s="89"/>
      <c r="EZK47" s="89"/>
      <c r="EZN47" s="89"/>
      <c r="EZT47" s="89"/>
      <c r="EZW47" s="89"/>
      <c r="EZZ47" s="89"/>
      <c r="FAE47" s="89"/>
      <c r="FAS47" s="89"/>
      <c r="FAT47" s="89"/>
      <c r="FAU47" s="89"/>
      <c r="FAV47" s="89"/>
      <c r="FAW47" s="89"/>
      <c r="FAX47" s="89"/>
      <c r="FAY47" s="89"/>
      <c r="FAZ47" s="89"/>
      <c r="FBA47" s="89"/>
      <c r="FBB47" s="89"/>
      <c r="FBC47" s="89"/>
      <c r="FBD47" s="89"/>
      <c r="FBE47" s="89"/>
      <c r="FBF47" s="89"/>
      <c r="FBG47" s="89"/>
      <c r="FBH47" s="89"/>
      <c r="FBI47" s="89"/>
      <c r="FBJ47" s="89"/>
      <c r="FBK47" s="89"/>
      <c r="FBL47" s="89"/>
      <c r="FBM47" s="89"/>
      <c r="FBN47" s="89"/>
      <c r="FBO47" s="89"/>
      <c r="FBP47" s="89"/>
      <c r="FBQ47" s="89"/>
      <c r="FBR47" s="89"/>
      <c r="FBS47" s="89"/>
      <c r="FBT47" s="89"/>
      <c r="FBU47" s="89"/>
      <c r="FBV47" s="89"/>
      <c r="FBW47" s="89"/>
      <c r="FBX47" s="89"/>
      <c r="FBY47" s="89"/>
      <c r="FBZ47" s="89"/>
      <c r="FCA47" s="89"/>
      <c r="FCB47" s="89"/>
      <c r="FCC47" s="89"/>
      <c r="FCD47" s="89"/>
      <c r="FCE47" s="89"/>
      <c r="FCH47" s="89"/>
      <c r="FCK47" s="89"/>
      <c r="FCN47" s="89"/>
      <c r="FCQ47" s="89"/>
      <c r="FCT47" s="89"/>
      <c r="FDF47" s="89"/>
      <c r="FDI47" s="89"/>
      <c r="FDL47" s="89"/>
      <c r="FDO47" s="89"/>
      <c r="FDU47" s="89"/>
      <c r="FDX47" s="89"/>
      <c r="FED47" s="89"/>
      <c r="FEG47" s="89"/>
      <c r="FEJ47" s="89"/>
      <c r="FEM47" s="89"/>
      <c r="FES47" s="89"/>
      <c r="FEV47" s="89"/>
      <c r="FFB47" s="89"/>
      <c r="FFD47" s="89"/>
      <c r="FFE47" s="89"/>
      <c r="FFG47" s="89"/>
      <c r="FFJ47" s="89"/>
      <c r="FFM47" s="89"/>
      <c r="FFX47" s="89"/>
      <c r="FFZ47" s="89"/>
      <c r="FGL47" s="89"/>
      <c r="FGO47" s="89"/>
      <c r="FGW47" s="89"/>
      <c r="FHQ47" s="89"/>
      <c r="FHS47" s="89"/>
      <c r="FHT47" s="89"/>
      <c r="FHU47" s="89"/>
      <c r="FHV47" s="89"/>
      <c r="FHW47" s="89"/>
      <c r="FHX47" s="89"/>
      <c r="FIP47" s="89"/>
      <c r="FIQ47" s="89"/>
      <c r="FIT47" s="89"/>
      <c r="FIW47" s="89"/>
      <c r="FIY47" s="89"/>
      <c r="FJA47" s="89"/>
      <c r="FJD47" s="89"/>
      <c r="FJG47" s="89"/>
      <c r="FJJ47" s="89"/>
      <c r="FJP47" s="89"/>
      <c r="FJS47" s="89"/>
      <c r="FJV47" s="89"/>
      <c r="FKA47" s="89"/>
      <c r="FKO47" s="89"/>
      <c r="FKP47" s="89"/>
      <c r="FKQ47" s="89"/>
      <c r="FKR47" s="89"/>
      <c r="FKS47" s="89"/>
      <c r="FKT47" s="89"/>
      <c r="FKU47" s="89"/>
      <c r="FKV47" s="89"/>
      <c r="FKW47" s="89"/>
      <c r="FKX47" s="89"/>
      <c r="FKY47" s="89"/>
      <c r="FKZ47" s="89"/>
      <c r="FLA47" s="89"/>
      <c r="FLB47" s="89"/>
      <c r="FLC47" s="89"/>
      <c r="FLD47" s="89"/>
      <c r="FLE47" s="89"/>
      <c r="FLF47" s="89"/>
      <c r="FLG47" s="89"/>
      <c r="FLH47" s="89"/>
      <c r="FLI47" s="89"/>
      <c r="FLJ47" s="89"/>
      <c r="FLK47" s="89"/>
      <c r="FLL47" s="89"/>
      <c r="FLM47" s="89"/>
      <c r="FLN47" s="89"/>
      <c r="FLO47" s="89"/>
      <c r="FLP47" s="89"/>
      <c r="FLQ47" s="89"/>
      <c r="FLR47" s="89"/>
      <c r="FLS47" s="89"/>
      <c r="FLT47" s="89"/>
      <c r="FLU47" s="89"/>
      <c r="FLV47" s="89"/>
      <c r="FLW47" s="89"/>
      <c r="FLX47" s="89"/>
      <c r="FLY47" s="89"/>
      <c r="FLZ47" s="89"/>
      <c r="FMA47" s="89"/>
      <c r="FMD47" s="89"/>
      <c r="FMG47" s="89"/>
      <c r="FMJ47" s="89"/>
      <c r="FMM47" s="89"/>
      <c r="FMP47" s="89"/>
      <c r="FNB47" s="89"/>
      <c r="FNE47" s="89"/>
      <c r="FNH47" s="89"/>
      <c r="FNK47" s="89"/>
      <c r="FNQ47" s="89"/>
      <c r="FNT47" s="89"/>
      <c r="FNZ47" s="89"/>
      <c r="FOC47" s="89"/>
      <c r="FOF47" s="89"/>
      <c r="FOI47" s="89"/>
      <c r="FOO47" s="89"/>
      <c r="FOR47" s="89"/>
      <c r="FOX47" s="89"/>
      <c r="FOZ47" s="89"/>
      <c r="FPA47" s="89"/>
      <c r="FPC47" s="89"/>
      <c r="FPF47" s="89"/>
      <c r="FPI47" s="89"/>
      <c r="FPT47" s="89"/>
      <c r="FPV47" s="89"/>
      <c r="FQH47" s="89"/>
      <c r="FQK47" s="89"/>
      <c r="FQS47" s="89"/>
      <c r="FRM47" s="89"/>
      <c r="FRO47" s="89"/>
      <c r="FRP47" s="89"/>
      <c r="FRQ47" s="89"/>
      <c r="FRR47" s="89"/>
      <c r="FRS47" s="89"/>
      <c r="FRT47" s="89"/>
      <c r="FSL47" s="89"/>
      <c r="FSM47" s="89"/>
      <c r="FSP47" s="89"/>
      <c r="FSS47" s="89"/>
      <c r="FSU47" s="89"/>
      <c r="FSW47" s="89"/>
      <c r="FSZ47" s="89"/>
      <c r="FTC47" s="89"/>
      <c r="FTF47" s="89"/>
      <c r="FTL47" s="89"/>
      <c r="FTO47" s="89"/>
      <c r="FTR47" s="89"/>
      <c r="FTW47" s="89"/>
      <c r="FUK47" s="89"/>
      <c r="FUL47" s="89"/>
      <c r="FUM47" s="89"/>
      <c r="FUN47" s="89"/>
      <c r="FUO47" s="89"/>
      <c r="FUP47" s="89"/>
      <c r="FUQ47" s="89"/>
      <c r="FUR47" s="89"/>
      <c r="FUS47" s="89"/>
      <c r="FUT47" s="89"/>
      <c r="FUU47" s="89"/>
      <c r="FUV47" s="89"/>
      <c r="FUW47" s="89"/>
      <c r="FUX47" s="89"/>
      <c r="FUY47" s="89"/>
      <c r="FUZ47" s="89"/>
      <c r="FVA47" s="89"/>
      <c r="FVB47" s="89"/>
      <c r="FVC47" s="89"/>
      <c r="FVD47" s="89"/>
      <c r="FVE47" s="89"/>
      <c r="FVF47" s="89"/>
      <c r="FVG47" s="89"/>
      <c r="FVH47" s="89"/>
      <c r="FVI47" s="89"/>
      <c r="FVJ47" s="89"/>
      <c r="FVK47" s="89"/>
      <c r="FVL47" s="89"/>
      <c r="FVM47" s="89"/>
      <c r="FVN47" s="89"/>
      <c r="FVO47" s="89"/>
      <c r="FVP47" s="89"/>
      <c r="FVQ47" s="89"/>
      <c r="FVR47" s="89"/>
      <c r="FVS47" s="89"/>
      <c r="FVT47" s="89"/>
      <c r="FVU47" s="89"/>
      <c r="FVV47" s="89"/>
      <c r="FVW47" s="89"/>
      <c r="FVZ47" s="89"/>
      <c r="FWC47" s="89"/>
      <c r="FWF47" s="89"/>
      <c r="FWI47" s="89"/>
      <c r="FWL47" s="89"/>
      <c r="FWX47" s="89"/>
      <c r="FXA47" s="89"/>
      <c r="FXD47" s="89"/>
      <c r="FXG47" s="89"/>
      <c r="FXM47" s="89"/>
      <c r="FXP47" s="89"/>
      <c r="FXV47" s="89"/>
      <c r="FXY47" s="89"/>
      <c r="FYB47" s="89"/>
      <c r="FYE47" s="89"/>
      <c r="FYK47" s="89"/>
      <c r="FYN47" s="89"/>
      <c r="FYT47" s="89"/>
      <c r="FYV47" s="89"/>
      <c r="FYW47" s="89"/>
      <c r="FYY47" s="89"/>
      <c r="FZB47" s="89"/>
      <c r="FZE47" s="89"/>
      <c r="FZP47" s="89"/>
      <c r="FZR47" s="89"/>
      <c r="GAD47" s="89"/>
      <c r="GAG47" s="89"/>
      <c r="GAO47" s="89"/>
      <c r="GBI47" s="89"/>
      <c r="GBK47" s="89"/>
      <c r="GBL47" s="89"/>
      <c r="GBM47" s="89"/>
      <c r="GBN47" s="89"/>
      <c r="GBO47" s="89"/>
      <c r="GBP47" s="89"/>
      <c r="GCH47" s="89"/>
      <c r="GCI47" s="89"/>
      <c r="GCL47" s="89"/>
      <c r="GCO47" s="89"/>
      <c r="GCQ47" s="89"/>
      <c r="GCS47" s="89"/>
      <c r="GCV47" s="89"/>
      <c r="GCY47" s="89"/>
      <c r="GDB47" s="89"/>
      <c r="GDH47" s="89"/>
      <c r="GDK47" s="89"/>
      <c r="GDN47" s="89"/>
      <c r="GDS47" s="89"/>
      <c r="GEG47" s="89"/>
      <c r="GEH47" s="89"/>
      <c r="GEI47" s="89"/>
      <c r="GEJ47" s="89"/>
      <c r="GEK47" s="89"/>
      <c r="GEL47" s="89"/>
      <c r="GEM47" s="89"/>
      <c r="GEN47" s="89"/>
      <c r="GEO47" s="89"/>
      <c r="GEP47" s="89"/>
      <c r="GEQ47" s="89"/>
      <c r="GER47" s="89"/>
      <c r="GES47" s="89"/>
      <c r="GET47" s="89"/>
      <c r="GEU47" s="89"/>
      <c r="GEV47" s="89"/>
      <c r="GEW47" s="89"/>
      <c r="GEX47" s="89"/>
      <c r="GEY47" s="89"/>
      <c r="GEZ47" s="89"/>
      <c r="GFA47" s="89"/>
      <c r="GFB47" s="89"/>
      <c r="GFC47" s="89"/>
      <c r="GFD47" s="89"/>
      <c r="GFE47" s="89"/>
      <c r="GFF47" s="89"/>
      <c r="GFG47" s="89"/>
      <c r="GFH47" s="89"/>
      <c r="GFI47" s="89"/>
      <c r="GFJ47" s="89"/>
      <c r="GFK47" s="89"/>
      <c r="GFL47" s="89"/>
      <c r="GFM47" s="89"/>
      <c r="GFN47" s="89"/>
      <c r="GFO47" s="89"/>
      <c r="GFP47" s="89"/>
      <c r="GFQ47" s="89"/>
      <c r="GFR47" s="89"/>
      <c r="GFS47" s="89"/>
      <c r="GFV47" s="89"/>
      <c r="GFY47" s="89"/>
      <c r="GGB47" s="89"/>
      <c r="GGE47" s="89"/>
      <c r="GGH47" s="89"/>
      <c r="GGT47" s="89"/>
      <c r="GGW47" s="89"/>
      <c r="GGZ47" s="89"/>
      <c r="GHC47" s="89"/>
      <c r="GHI47" s="89"/>
      <c r="GHL47" s="89"/>
      <c r="GHR47" s="89"/>
      <c r="GHU47" s="89"/>
      <c r="GHX47" s="89"/>
      <c r="GIA47" s="89"/>
      <c r="GIG47" s="89"/>
      <c r="GIJ47" s="89"/>
      <c r="GIP47" s="89"/>
      <c r="GIR47" s="89"/>
      <c r="GIS47" s="89"/>
      <c r="GIU47" s="89"/>
      <c r="GIX47" s="89"/>
      <c r="GJA47" s="89"/>
      <c r="GJL47" s="89"/>
      <c r="GJN47" s="89"/>
      <c r="GJZ47" s="89"/>
      <c r="GKC47" s="89"/>
      <c r="GKK47" s="89"/>
      <c r="GLE47" s="89"/>
      <c r="GLG47" s="89"/>
      <c r="GLH47" s="89"/>
      <c r="GLI47" s="89"/>
      <c r="GLJ47" s="89"/>
      <c r="GLK47" s="89"/>
      <c r="GLL47" s="89"/>
      <c r="GMD47" s="89"/>
      <c r="GME47" s="89"/>
      <c r="GMH47" s="89"/>
      <c r="GMK47" s="89"/>
      <c r="GMM47" s="89"/>
      <c r="GMO47" s="89"/>
      <c r="GMR47" s="89"/>
      <c r="GMU47" s="89"/>
      <c r="GMX47" s="89"/>
      <c r="GND47" s="89"/>
      <c r="GNG47" s="89"/>
      <c r="GNJ47" s="89"/>
      <c r="GNO47" s="89"/>
      <c r="GOC47" s="89"/>
      <c r="GOD47" s="89"/>
      <c r="GOE47" s="89"/>
      <c r="GOF47" s="89"/>
      <c r="GOG47" s="89"/>
      <c r="GOH47" s="89"/>
      <c r="GOI47" s="89"/>
      <c r="GOJ47" s="89"/>
      <c r="GOK47" s="89"/>
      <c r="GOL47" s="89"/>
      <c r="GOM47" s="89"/>
      <c r="GON47" s="89"/>
      <c r="GOO47" s="89"/>
      <c r="GOP47" s="89"/>
      <c r="GOQ47" s="89"/>
      <c r="GOR47" s="89"/>
      <c r="GOS47" s="89"/>
      <c r="GOT47" s="89"/>
      <c r="GOU47" s="89"/>
      <c r="GOV47" s="89"/>
      <c r="GOW47" s="89"/>
      <c r="GOX47" s="89"/>
      <c r="GOY47" s="89"/>
      <c r="GOZ47" s="89"/>
      <c r="GPA47" s="89"/>
      <c r="GPB47" s="89"/>
      <c r="GPC47" s="89"/>
      <c r="GPD47" s="89"/>
      <c r="GPE47" s="89"/>
      <c r="GPF47" s="89"/>
      <c r="GPG47" s="89"/>
      <c r="GPH47" s="89"/>
      <c r="GPI47" s="89"/>
      <c r="GPJ47" s="89"/>
      <c r="GPK47" s="89"/>
      <c r="GPL47" s="89"/>
      <c r="GPM47" s="89"/>
      <c r="GPN47" s="89"/>
      <c r="GPO47" s="89"/>
      <c r="GPR47" s="89"/>
      <c r="GPU47" s="89"/>
      <c r="GPX47" s="89"/>
      <c r="GQA47" s="89"/>
      <c r="GQD47" s="89"/>
      <c r="GQP47" s="89"/>
      <c r="GQS47" s="89"/>
      <c r="GQV47" s="89"/>
      <c r="GQY47" s="89"/>
      <c r="GRE47" s="89"/>
      <c r="GRH47" s="89"/>
      <c r="GRN47" s="89"/>
      <c r="GRQ47" s="89"/>
      <c r="GRT47" s="89"/>
      <c r="GRW47" s="89"/>
      <c r="GSC47" s="89"/>
      <c r="GSF47" s="89"/>
      <c r="GSL47" s="89"/>
      <c r="GSN47" s="89"/>
      <c r="GSO47" s="89"/>
      <c r="GSQ47" s="89"/>
      <c r="GST47" s="89"/>
      <c r="GSW47" s="89"/>
      <c r="GTH47" s="89"/>
      <c r="GTJ47" s="89"/>
      <c r="GTV47" s="89"/>
      <c r="GTY47" s="89"/>
      <c r="GUG47" s="89"/>
      <c r="GVA47" s="89"/>
      <c r="GVC47" s="89"/>
      <c r="GVD47" s="89"/>
      <c r="GVE47" s="89"/>
      <c r="GVF47" s="89"/>
      <c r="GVG47" s="89"/>
      <c r="GVH47" s="89"/>
      <c r="GVZ47" s="89"/>
      <c r="GWA47" s="89"/>
      <c r="GWD47" s="89"/>
      <c r="GWG47" s="89"/>
      <c r="GWI47" s="89"/>
      <c r="GWK47" s="89"/>
      <c r="GWN47" s="89"/>
      <c r="GWQ47" s="89"/>
      <c r="GWT47" s="89"/>
      <c r="GWZ47" s="89"/>
      <c r="GXC47" s="89"/>
      <c r="GXF47" s="89"/>
      <c r="GXK47" s="89"/>
      <c r="GXY47" s="89"/>
      <c r="GXZ47" s="89"/>
      <c r="GYA47" s="89"/>
      <c r="GYB47" s="89"/>
      <c r="GYC47" s="89"/>
      <c r="GYD47" s="89"/>
      <c r="GYE47" s="89"/>
      <c r="GYF47" s="89"/>
      <c r="GYG47" s="89"/>
      <c r="GYH47" s="89"/>
      <c r="GYI47" s="89"/>
      <c r="GYJ47" s="89"/>
      <c r="GYK47" s="89"/>
      <c r="GYL47" s="89"/>
      <c r="GYM47" s="89"/>
      <c r="GYN47" s="89"/>
      <c r="GYO47" s="89"/>
      <c r="GYP47" s="89"/>
      <c r="GYQ47" s="89"/>
      <c r="GYR47" s="89"/>
      <c r="GYS47" s="89"/>
      <c r="GYT47" s="89"/>
      <c r="GYU47" s="89"/>
      <c r="GYV47" s="89"/>
      <c r="GYW47" s="89"/>
      <c r="GYX47" s="89"/>
      <c r="GYY47" s="89"/>
      <c r="GYZ47" s="89"/>
      <c r="GZA47" s="89"/>
      <c r="GZB47" s="89"/>
      <c r="GZC47" s="89"/>
      <c r="GZD47" s="89"/>
      <c r="GZE47" s="89"/>
      <c r="GZF47" s="89"/>
      <c r="GZG47" s="89"/>
      <c r="GZH47" s="89"/>
      <c r="GZI47" s="89"/>
      <c r="GZJ47" s="89"/>
      <c r="GZK47" s="89"/>
      <c r="GZN47" s="89"/>
      <c r="GZQ47" s="89"/>
      <c r="GZT47" s="89"/>
      <c r="GZW47" s="89"/>
      <c r="GZZ47" s="89"/>
      <c r="HAL47" s="89"/>
      <c r="HAO47" s="89"/>
      <c r="HAR47" s="89"/>
      <c r="HAU47" s="89"/>
      <c r="HBA47" s="89"/>
      <c r="HBD47" s="89"/>
      <c r="HBJ47" s="89"/>
      <c r="HBM47" s="89"/>
      <c r="HBP47" s="89"/>
      <c r="HBS47" s="89"/>
      <c r="HBY47" s="89"/>
      <c r="HCB47" s="89"/>
      <c r="HCH47" s="89"/>
      <c r="HCJ47" s="89"/>
      <c r="HCK47" s="89"/>
      <c r="HCM47" s="89"/>
      <c r="HCP47" s="89"/>
      <c r="HCS47" s="89"/>
      <c r="HDD47" s="89"/>
      <c r="HDF47" s="89"/>
      <c r="HDR47" s="89"/>
      <c r="HDU47" s="89"/>
      <c r="HEC47" s="89"/>
      <c r="HEW47" s="89"/>
      <c r="HEY47" s="89"/>
      <c r="HEZ47" s="89"/>
      <c r="HFA47" s="89"/>
      <c r="HFB47" s="89"/>
      <c r="HFC47" s="89"/>
      <c r="HFD47" s="89"/>
      <c r="HFV47" s="89"/>
      <c r="HFW47" s="89"/>
      <c r="HFZ47" s="89"/>
      <c r="HGC47" s="89"/>
      <c r="HGE47" s="89"/>
      <c r="HGG47" s="89"/>
      <c r="HGJ47" s="89"/>
      <c r="HGM47" s="89"/>
      <c r="HGP47" s="89"/>
      <c r="HGV47" s="89"/>
      <c r="HGY47" s="89"/>
      <c r="HHB47" s="89"/>
      <c r="HHG47" s="89"/>
      <c r="HHU47" s="89"/>
      <c r="HHV47" s="89"/>
      <c r="HHW47" s="89"/>
      <c r="HHX47" s="89"/>
      <c r="HHY47" s="89"/>
      <c r="HHZ47" s="89"/>
      <c r="HIA47" s="89"/>
      <c r="HIB47" s="89"/>
      <c r="HIC47" s="89"/>
      <c r="HID47" s="89"/>
      <c r="HIE47" s="89"/>
      <c r="HIF47" s="89"/>
      <c r="HIG47" s="89"/>
      <c r="HIH47" s="89"/>
      <c r="HII47" s="89"/>
      <c r="HIJ47" s="89"/>
      <c r="HIK47" s="89"/>
      <c r="HIL47" s="89"/>
      <c r="HIM47" s="89"/>
      <c r="HIN47" s="89"/>
      <c r="HIO47" s="89"/>
      <c r="HIP47" s="89"/>
      <c r="HIQ47" s="89"/>
      <c r="HIR47" s="89"/>
      <c r="HIS47" s="89"/>
      <c r="HIT47" s="89"/>
      <c r="HIU47" s="89"/>
      <c r="HIV47" s="89"/>
      <c r="HIW47" s="89"/>
      <c r="HIX47" s="89"/>
      <c r="HIY47" s="89"/>
      <c r="HIZ47" s="89"/>
      <c r="HJA47" s="89"/>
      <c r="HJB47" s="89"/>
      <c r="HJC47" s="89"/>
      <c r="HJD47" s="89"/>
      <c r="HJE47" s="89"/>
      <c r="HJF47" s="89"/>
      <c r="HJG47" s="89"/>
      <c r="HJJ47" s="89"/>
      <c r="HJM47" s="89"/>
      <c r="HJP47" s="89"/>
      <c r="HJS47" s="89"/>
      <c r="HJV47" s="89"/>
      <c r="HKH47" s="89"/>
      <c r="HKK47" s="89"/>
      <c r="HKN47" s="89"/>
      <c r="HKQ47" s="89"/>
      <c r="HKW47" s="89"/>
      <c r="HKZ47" s="89"/>
      <c r="HLF47" s="89"/>
      <c r="HLI47" s="89"/>
      <c r="HLL47" s="89"/>
      <c r="HLO47" s="89"/>
      <c r="HLU47" s="89"/>
      <c r="HLX47" s="89"/>
      <c r="HMD47" s="89"/>
      <c r="HMF47" s="89"/>
      <c r="HMG47" s="89"/>
      <c r="HMI47" s="89"/>
      <c r="HML47" s="89"/>
      <c r="HMO47" s="89"/>
      <c r="HMZ47" s="89"/>
      <c r="HNB47" s="89"/>
      <c r="HNN47" s="89"/>
      <c r="HNQ47" s="89"/>
      <c r="HNY47" s="89"/>
      <c r="HOS47" s="89"/>
      <c r="HOU47" s="89"/>
      <c r="HOV47" s="89"/>
      <c r="HOW47" s="89"/>
      <c r="HOX47" s="89"/>
      <c r="HOY47" s="89"/>
      <c r="HOZ47" s="89"/>
      <c r="HPR47" s="89"/>
      <c r="HPS47" s="89"/>
      <c r="HPV47" s="89"/>
      <c r="HPY47" s="89"/>
      <c r="HQA47" s="89"/>
      <c r="HQC47" s="89"/>
      <c r="HQF47" s="89"/>
      <c r="HQI47" s="89"/>
      <c r="HQL47" s="89"/>
      <c r="HQR47" s="89"/>
      <c r="HQU47" s="89"/>
      <c r="HQX47" s="89"/>
      <c r="HRC47" s="89"/>
      <c r="HRQ47" s="89"/>
      <c r="HRR47" s="89"/>
      <c r="HRS47" s="89"/>
      <c r="HRT47" s="89"/>
      <c r="HRU47" s="89"/>
      <c r="HRV47" s="89"/>
      <c r="HRW47" s="89"/>
      <c r="HRX47" s="89"/>
      <c r="HRY47" s="89"/>
      <c r="HRZ47" s="89"/>
      <c r="HSA47" s="89"/>
      <c r="HSB47" s="89"/>
      <c r="HSC47" s="89"/>
      <c r="HSD47" s="89"/>
      <c r="HSE47" s="89"/>
      <c r="HSF47" s="89"/>
      <c r="HSG47" s="89"/>
      <c r="HSH47" s="89"/>
      <c r="HSI47" s="89"/>
      <c r="HSJ47" s="89"/>
      <c r="HSK47" s="89"/>
      <c r="HSL47" s="89"/>
      <c r="HSM47" s="89"/>
      <c r="HSN47" s="89"/>
      <c r="HSO47" s="89"/>
      <c r="HSP47" s="89"/>
      <c r="HSQ47" s="89"/>
      <c r="HSR47" s="89"/>
      <c r="HSS47" s="89"/>
      <c r="HST47" s="89"/>
      <c r="HSU47" s="89"/>
      <c r="HSV47" s="89"/>
      <c r="HSW47" s="89"/>
      <c r="HSX47" s="89"/>
      <c r="HSY47" s="89"/>
      <c r="HSZ47" s="89"/>
      <c r="HTA47" s="89"/>
      <c r="HTB47" s="89"/>
      <c r="HTC47" s="89"/>
      <c r="HTF47" s="89"/>
      <c r="HTI47" s="89"/>
      <c r="HTL47" s="89"/>
      <c r="HTO47" s="89"/>
      <c r="HTR47" s="89"/>
      <c r="HUD47" s="89"/>
      <c r="HUG47" s="89"/>
      <c r="HUJ47" s="89"/>
      <c r="HUM47" s="89"/>
      <c r="HUS47" s="89"/>
      <c r="HUV47" s="89"/>
      <c r="HVB47" s="89"/>
      <c r="HVE47" s="89"/>
      <c r="HVH47" s="89"/>
      <c r="HVK47" s="89"/>
      <c r="HVQ47" s="89"/>
      <c r="HVT47" s="89"/>
      <c r="HVZ47" s="89"/>
      <c r="HWB47" s="89"/>
      <c r="HWC47" s="89"/>
      <c r="HWE47" s="89"/>
      <c r="HWH47" s="89"/>
      <c r="HWK47" s="89"/>
      <c r="HWV47" s="89"/>
      <c r="HWX47" s="89"/>
      <c r="HXJ47" s="89"/>
      <c r="HXM47" s="89"/>
      <c r="HXU47" s="89"/>
      <c r="HYO47" s="89"/>
      <c r="HYQ47" s="89"/>
      <c r="HYR47" s="89"/>
      <c r="HYS47" s="89"/>
      <c r="HYT47" s="89"/>
      <c r="HYU47" s="89"/>
      <c r="HYV47" s="89"/>
      <c r="HZN47" s="89"/>
      <c r="HZO47" s="89"/>
      <c r="HZR47" s="89"/>
      <c r="HZU47" s="89"/>
      <c r="HZW47" s="89"/>
      <c r="HZY47" s="89"/>
      <c r="IAB47" s="89"/>
      <c r="IAE47" s="89"/>
      <c r="IAH47" s="89"/>
      <c r="IAN47" s="89"/>
      <c r="IAQ47" s="89"/>
      <c r="IAT47" s="89"/>
      <c r="IAY47" s="89"/>
      <c r="IBM47" s="89"/>
      <c r="IBN47" s="89"/>
      <c r="IBO47" s="89"/>
      <c r="IBP47" s="89"/>
      <c r="IBQ47" s="89"/>
      <c r="IBR47" s="89"/>
      <c r="IBS47" s="89"/>
      <c r="IBT47" s="89"/>
      <c r="IBU47" s="89"/>
      <c r="IBV47" s="89"/>
      <c r="IBW47" s="89"/>
      <c r="IBX47" s="89"/>
      <c r="IBY47" s="89"/>
      <c r="IBZ47" s="89"/>
      <c r="ICA47" s="89"/>
      <c r="ICB47" s="89"/>
      <c r="ICC47" s="89"/>
      <c r="ICD47" s="89"/>
      <c r="ICE47" s="89"/>
      <c r="ICF47" s="89"/>
      <c r="ICG47" s="89"/>
      <c r="ICH47" s="89"/>
      <c r="ICI47" s="89"/>
      <c r="ICJ47" s="89"/>
      <c r="ICK47" s="89"/>
      <c r="ICL47" s="89"/>
      <c r="ICM47" s="89"/>
      <c r="ICN47" s="89"/>
      <c r="ICO47" s="89"/>
      <c r="ICP47" s="89"/>
      <c r="ICQ47" s="89"/>
      <c r="ICR47" s="89"/>
      <c r="ICS47" s="89"/>
      <c r="ICT47" s="89"/>
      <c r="ICU47" s="89"/>
      <c r="ICV47" s="89"/>
      <c r="ICW47" s="89"/>
      <c r="ICX47" s="89"/>
      <c r="ICY47" s="89"/>
      <c r="IDB47" s="89"/>
      <c r="IDE47" s="89"/>
      <c r="IDH47" s="89"/>
      <c r="IDK47" s="89"/>
      <c r="IDN47" s="89"/>
      <c r="IDZ47" s="89"/>
      <c r="IEC47" s="89"/>
      <c r="IEF47" s="89"/>
      <c r="IEI47" s="89"/>
      <c r="IEO47" s="89"/>
      <c r="IER47" s="89"/>
      <c r="IEX47" s="89"/>
      <c r="IFA47" s="89"/>
      <c r="IFD47" s="89"/>
      <c r="IFG47" s="89"/>
      <c r="IFM47" s="89"/>
      <c r="IFP47" s="89"/>
      <c r="IFV47" s="89"/>
      <c r="IFX47" s="89"/>
      <c r="IFY47" s="89"/>
      <c r="IGA47" s="89"/>
      <c r="IGD47" s="89"/>
      <c r="IGG47" s="89"/>
      <c r="IGR47" s="89"/>
      <c r="IGT47" s="89"/>
      <c r="IHF47" s="89"/>
      <c r="IHI47" s="89"/>
      <c r="IHQ47" s="89"/>
      <c r="IIK47" s="89"/>
      <c r="IIM47" s="89"/>
      <c r="IIN47" s="89"/>
      <c r="IIO47" s="89"/>
      <c r="IIP47" s="89"/>
      <c r="IIQ47" s="89"/>
      <c r="IIR47" s="89"/>
      <c r="IJJ47" s="89"/>
      <c r="IJK47" s="89"/>
      <c r="IJN47" s="89"/>
      <c r="IJQ47" s="89"/>
      <c r="IJS47" s="89"/>
      <c r="IJU47" s="89"/>
      <c r="IJX47" s="89"/>
      <c r="IKA47" s="89"/>
      <c r="IKD47" s="89"/>
      <c r="IKJ47" s="89"/>
      <c r="IKM47" s="89"/>
      <c r="IKP47" s="89"/>
      <c r="IKU47" s="89"/>
      <c r="ILI47" s="89"/>
      <c r="ILJ47" s="89"/>
      <c r="ILK47" s="89"/>
      <c r="ILL47" s="89"/>
      <c r="ILM47" s="89"/>
      <c r="ILN47" s="89"/>
      <c r="ILO47" s="89"/>
      <c r="ILP47" s="89"/>
      <c r="ILQ47" s="89"/>
      <c r="ILR47" s="89"/>
      <c r="ILS47" s="89"/>
      <c r="ILT47" s="89"/>
      <c r="ILU47" s="89"/>
      <c r="ILV47" s="89"/>
      <c r="ILW47" s="89"/>
      <c r="ILX47" s="89"/>
      <c r="ILY47" s="89"/>
      <c r="ILZ47" s="89"/>
      <c r="IMA47" s="89"/>
      <c r="IMB47" s="89"/>
      <c r="IMC47" s="89"/>
      <c r="IMD47" s="89"/>
      <c r="IME47" s="89"/>
      <c r="IMF47" s="89"/>
      <c r="IMG47" s="89"/>
      <c r="IMH47" s="89"/>
      <c r="IMI47" s="89"/>
      <c r="IMJ47" s="89"/>
      <c r="IMK47" s="89"/>
      <c r="IML47" s="89"/>
      <c r="IMM47" s="89"/>
      <c r="IMN47" s="89"/>
      <c r="IMO47" s="89"/>
      <c r="IMP47" s="89"/>
      <c r="IMQ47" s="89"/>
      <c r="IMR47" s="89"/>
      <c r="IMS47" s="89"/>
      <c r="IMT47" s="89"/>
      <c r="IMU47" s="89"/>
      <c r="IMX47" s="89"/>
      <c r="INA47" s="89"/>
      <c r="IND47" s="89"/>
      <c r="ING47" s="89"/>
      <c r="INJ47" s="89"/>
      <c r="INV47" s="89"/>
      <c r="INY47" s="89"/>
      <c r="IOB47" s="89"/>
      <c r="IOE47" s="89"/>
      <c r="IOK47" s="89"/>
      <c r="ION47" s="89"/>
      <c r="IOT47" s="89"/>
      <c r="IOW47" s="89"/>
      <c r="IOZ47" s="89"/>
      <c r="IPC47" s="89"/>
      <c r="IPI47" s="89"/>
      <c r="IPL47" s="89"/>
      <c r="IPR47" s="89"/>
      <c r="IPT47" s="89"/>
      <c r="IPU47" s="89"/>
      <c r="IPW47" s="89"/>
      <c r="IPZ47" s="89"/>
      <c r="IQC47" s="89"/>
      <c r="IQN47" s="89"/>
      <c r="IQP47" s="89"/>
      <c r="IRB47" s="89"/>
      <c r="IRE47" s="89"/>
      <c r="IRM47" s="89"/>
      <c r="ISG47" s="89"/>
      <c r="ISI47" s="89"/>
      <c r="ISJ47" s="89"/>
      <c r="ISK47" s="89"/>
      <c r="ISL47" s="89"/>
      <c r="ISM47" s="89"/>
      <c r="ISN47" s="89"/>
      <c r="ITF47" s="89"/>
      <c r="ITG47" s="89"/>
      <c r="ITJ47" s="89"/>
      <c r="ITM47" s="89"/>
      <c r="ITO47" s="89"/>
      <c r="ITQ47" s="89"/>
      <c r="ITT47" s="89"/>
      <c r="ITW47" s="89"/>
      <c r="ITZ47" s="89"/>
      <c r="IUF47" s="89"/>
      <c r="IUI47" s="89"/>
      <c r="IUL47" s="89"/>
      <c r="IUQ47" s="89"/>
      <c r="IVE47" s="89"/>
      <c r="IVF47" s="89"/>
      <c r="IVG47" s="89"/>
      <c r="IVH47" s="89"/>
      <c r="IVI47" s="89"/>
      <c r="IVJ47" s="89"/>
      <c r="IVK47" s="89"/>
      <c r="IVL47" s="89"/>
      <c r="IVM47" s="89"/>
      <c r="IVN47" s="89"/>
      <c r="IVO47" s="89"/>
      <c r="IVP47" s="89"/>
      <c r="IVQ47" s="89"/>
      <c r="IVR47" s="89"/>
      <c r="IVS47" s="89"/>
      <c r="IVT47" s="89"/>
      <c r="IVU47" s="89"/>
      <c r="IVV47" s="89"/>
      <c r="IVW47" s="89"/>
      <c r="IVX47" s="89"/>
      <c r="IVY47" s="89"/>
      <c r="IVZ47" s="89"/>
      <c r="IWA47" s="89"/>
      <c r="IWB47" s="89"/>
      <c r="IWC47" s="89"/>
      <c r="IWD47" s="89"/>
      <c r="IWE47" s="89"/>
      <c r="IWF47" s="89"/>
      <c r="IWG47" s="89"/>
      <c r="IWH47" s="89"/>
      <c r="IWI47" s="89"/>
      <c r="IWJ47" s="89"/>
      <c r="IWK47" s="89"/>
      <c r="IWL47" s="89"/>
      <c r="IWM47" s="89"/>
      <c r="IWN47" s="89"/>
      <c r="IWO47" s="89"/>
      <c r="IWP47" s="89"/>
      <c r="IWQ47" s="89"/>
      <c r="IWT47" s="89"/>
      <c r="IWW47" s="89"/>
      <c r="IWZ47" s="89"/>
      <c r="IXC47" s="89"/>
      <c r="IXF47" s="89"/>
      <c r="IXR47" s="89"/>
      <c r="IXU47" s="89"/>
      <c r="IXX47" s="89"/>
      <c r="IYA47" s="89"/>
      <c r="IYG47" s="89"/>
      <c r="IYJ47" s="89"/>
      <c r="IYP47" s="89"/>
      <c r="IYS47" s="89"/>
      <c r="IYV47" s="89"/>
      <c r="IYY47" s="89"/>
      <c r="IZE47" s="89"/>
      <c r="IZH47" s="89"/>
      <c r="IZN47" s="89"/>
      <c r="IZP47" s="89"/>
      <c r="IZQ47" s="89"/>
      <c r="IZS47" s="89"/>
      <c r="IZV47" s="89"/>
      <c r="IZY47" s="89"/>
      <c r="JAJ47" s="89"/>
      <c r="JAL47" s="89"/>
      <c r="JAX47" s="89"/>
      <c r="JBA47" s="89"/>
      <c r="JBI47" s="89"/>
      <c r="JCC47" s="89"/>
      <c r="JCE47" s="89"/>
      <c r="JCF47" s="89"/>
      <c r="JCG47" s="89"/>
      <c r="JCH47" s="89"/>
      <c r="JCI47" s="89"/>
      <c r="JCJ47" s="89"/>
      <c r="JDB47" s="89"/>
      <c r="JDC47" s="89"/>
      <c r="JDF47" s="89"/>
      <c r="JDI47" s="89"/>
      <c r="JDK47" s="89"/>
      <c r="JDM47" s="89"/>
      <c r="JDP47" s="89"/>
      <c r="JDS47" s="89"/>
      <c r="JDV47" s="89"/>
      <c r="JEB47" s="89"/>
      <c r="JEE47" s="89"/>
      <c r="JEH47" s="89"/>
      <c r="JEM47" s="89"/>
      <c r="JFA47" s="89"/>
      <c r="JFB47" s="89"/>
      <c r="JFC47" s="89"/>
      <c r="JFD47" s="89"/>
      <c r="JFE47" s="89"/>
      <c r="JFF47" s="89"/>
      <c r="JFG47" s="89"/>
      <c r="JFH47" s="89"/>
      <c r="JFI47" s="89"/>
      <c r="JFJ47" s="89"/>
      <c r="JFK47" s="89"/>
      <c r="JFL47" s="89"/>
      <c r="JFM47" s="89"/>
      <c r="JFN47" s="89"/>
      <c r="JFO47" s="89"/>
      <c r="JFP47" s="89"/>
      <c r="JFQ47" s="89"/>
      <c r="JFR47" s="89"/>
      <c r="JFS47" s="89"/>
      <c r="JFT47" s="89"/>
      <c r="JFU47" s="89"/>
      <c r="JFV47" s="89"/>
      <c r="JFW47" s="89"/>
      <c r="JFX47" s="89"/>
      <c r="JFY47" s="89"/>
      <c r="JFZ47" s="89"/>
      <c r="JGA47" s="89"/>
      <c r="JGB47" s="89"/>
      <c r="JGC47" s="89"/>
      <c r="JGD47" s="89"/>
      <c r="JGE47" s="89"/>
      <c r="JGF47" s="89"/>
      <c r="JGG47" s="89"/>
      <c r="JGH47" s="89"/>
      <c r="JGI47" s="89"/>
      <c r="JGJ47" s="89"/>
      <c r="JGK47" s="89"/>
      <c r="JGL47" s="89"/>
      <c r="JGM47" s="89"/>
      <c r="JGP47" s="89"/>
      <c r="JGS47" s="89"/>
      <c r="JGV47" s="89"/>
      <c r="JGY47" s="89"/>
      <c r="JHB47" s="89"/>
      <c r="JHN47" s="89"/>
      <c r="JHQ47" s="89"/>
      <c r="JHT47" s="89"/>
      <c r="JHW47" s="89"/>
      <c r="JIC47" s="89"/>
      <c r="JIF47" s="89"/>
      <c r="JIL47" s="89"/>
      <c r="JIO47" s="89"/>
      <c r="JIR47" s="89"/>
      <c r="JIU47" s="89"/>
      <c r="JJA47" s="89"/>
      <c r="JJD47" s="89"/>
      <c r="JJJ47" s="89"/>
      <c r="JJL47" s="89"/>
      <c r="JJM47" s="89"/>
      <c r="JJO47" s="89"/>
      <c r="JJR47" s="89"/>
      <c r="JJU47" s="89"/>
      <c r="JKF47" s="89"/>
      <c r="JKH47" s="89"/>
      <c r="JKT47" s="89"/>
      <c r="JKW47" s="89"/>
      <c r="JLE47" s="89"/>
      <c r="JLY47" s="89"/>
      <c r="JMA47" s="89"/>
      <c r="JMB47" s="89"/>
      <c r="JMC47" s="89"/>
      <c r="JMD47" s="89"/>
      <c r="JME47" s="89"/>
      <c r="JMF47" s="89"/>
      <c r="JMX47" s="89"/>
      <c r="JMY47" s="89"/>
      <c r="JNB47" s="89"/>
      <c r="JNE47" s="89"/>
      <c r="JNG47" s="89"/>
      <c r="JNI47" s="89"/>
      <c r="JNL47" s="89"/>
      <c r="JNO47" s="89"/>
      <c r="JNR47" s="89"/>
      <c r="JNX47" s="89"/>
      <c r="JOA47" s="89"/>
      <c r="JOD47" s="89"/>
      <c r="JOI47" s="89"/>
      <c r="JOW47" s="89"/>
      <c r="JOX47" s="89"/>
      <c r="JOY47" s="89"/>
      <c r="JOZ47" s="89"/>
      <c r="JPA47" s="89"/>
      <c r="JPB47" s="89"/>
      <c r="JPC47" s="89"/>
      <c r="JPD47" s="89"/>
      <c r="JPE47" s="89"/>
      <c r="JPF47" s="89"/>
      <c r="JPG47" s="89"/>
      <c r="JPH47" s="89"/>
      <c r="JPI47" s="89"/>
      <c r="JPJ47" s="89"/>
      <c r="JPK47" s="89"/>
      <c r="JPL47" s="89"/>
      <c r="JPM47" s="89"/>
      <c r="JPN47" s="89"/>
      <c r="JPO47" s="89"/>
      <c r="JPP47" s="89"/>
      <c r="JPQ47" s="89"/>
      <c r="JPR47" s="89"/>
      <c r="JPS47" s="89"/>
      <c r="JPT47" s="89"/>
      <c r="JPU47" s="89"/>
      <c r="JPV47" s="89"/>
      <c r="JPW47" s="89"/>
      <c r="JPX47" s="89"/>
      <c r="JPY47" s="89"/>
      <c r="JPZ47" s="89"/>
      <c r="JQA47" s="89"/>
      <c r="JQB47" s="89"/>
      <c r="JQC47" s="89"/>
      <c r="JQD47" s="89"/>
      <c r="JQE47" s="89"/>
      <c r="JQF47" s="89"/>
      <c r="JQG47" s="89"/>
      <c r="JQH47" s="89"/>
      <c r="JQI47" s="89"/>
      <c r="JQL47" s="89"/>
      <c r="JQO47" s="89"/>
      <c r="JQR47" s="89"/>
      <c r="JQU47" s="89"/>
      <c r="JQX47" s="89"/>
      <c r="JRJ47" s="89"/>
      <c r="JRM47" s="89"/>
      <c r="JRP47" s="89"/>
      <c r="JRS47" s="89"/>
      <c r="JRY47" s="89"/>
      <c r="JSB47" s="89"/>
      <c r="JSH47" s="89"/>
      <c r="JSK47" s="89"/>
      <c r="JSN47" s="89"/>
      <c r="JSQ47" s="89"/>
      <c r="JSW47" s="89"/>
      <c r="JSZ47" s="89"/>
      <c r="JTF47" s="89"/>
      <c r="JTH47" s="89"/>
      <c r="JTI47" s="89"/>
      <c r="JTK47" s="89"/>
      <c r="JTN47" s="89"/>
      <c r="JTQ47" s="89"/>
      <c r="JUB47" s="89"/>
      <c r="JUD47" s="89"/>
      <c r="JUP47" s="89"/>
      <c r="JUS47" s="89"/>
      <c r="JVA47" s="89"/>
      <c r="JVU47" s="89"/>
      <c r="JVW47" s="89"/>
      <c r="JVX47" s="89"/>
      <c r="JVY47" s="89"/>
      <c r="JVZ47" s="89"/>
      <c r="JWA47" s="89"/>
      <c r="JWB47" s="89"/>
      <c r="JWT47" s="89"/>
      <c r="JWU47" s="89"/>
      <c r="JWX47" s="89"/>
      <c r="JXA47" s="89"/>
      <c r="JXC47" s="89"/>
      <c r="JXE47" s="89"/>
      <c r="JXH47" s="89"/>
      <c r="JXK47" s="89"/>
      <c r="JXN47" s="89"/>
      <c r="JXT47" s="89"/>
      <c r="JXW47" s="89"/>
      <c r="JXZ47" s="89"/>
      <c r="JYE47" s="89"/>
      <c r="JYS47" s="89"/>
      <c r="JYT47" s="89"/>
      <c r="JYU47" s="89"/>
      <c r="JYV47" s="89"/>
      <c r="JYW47" s="89"/>
      <c r="JYX47" s="89"/>
      <c r="JYY47" s="89"/>
      <c r="JYZ47" s="89"/>
      <c r="JZA47" s="89"/>
      <c r="JZB47" s="89"/>
      <c r="JZC47" s="89"/>
      <c r="JZD47" s="89"/>
      <c r="JZE47" s="89"/>
      <c r="JZF47" s="89"/>
      <c r="JZG47" s="89"/>
      <c r="JZH47" s="89"/>
      <c r="JZI47" s="89"/>
      <c r="JZJ47" s="89"/>
      <c r="JZK47" s="89"/>
      <c r="JZL47" s="89"/>
      <c r="JZM47" s="89"/>
      <c r="JZN47" s="89"/>
      <c r="JZO47" s="89"/>
      <c r="JZP47" s="89"/>
      <c r="JZQ47" s="89"/>
      <c r="JZR47" s="89"/>
      <c r="JZS47" s="89"/>
      <c r="JZT47" s="89"/>
      <c r="JZU47" s="89"/>
      <c r="JZV47" s="89"/>
      <c r="JZW47" s="89"/>
      <c r="JZX47" s="89"/>
      <c r="JZY47" s="89"/>
      <c r="JZZ47" s="89"/>
      <c r="KAA47" s="89"/>
      <c r="KAB47" s="89"/>
      <c r="KAC47" s="89"/>
      <c r="KAD47" s="89"/>
      <c r="KAE47" s="89"/>
      <c r="KAH47" s="89"/>
      <c r="KAK47" s="89"/>
      <c r="KAN47" s="89"/>
      <c r="KAQ47" s="89"/>
      <c r="KAT47" s="89"/>
      <c r="KBF47" s="89"/>
      <c r="KBI47" s="89"/>
      <c r="KBL47" s="89"/>
      <c r="KBO47" s="89"/>
      <c r="KBU47" s="89"/>
      <c r="KBX47" s="89"/>
      <c r="KCD47" s="89"/>
      <c r="KCG47" s="89"/>
      <c r="KCJ47" s="89"/>
      <c r="KCM47" s="89"/>
      <c r="KCS47" s="89"/>
      <c r="KCV47" s="89"/>
      <c r="KDB47" s="89"/>
      <c r="KDD47" s="89"/>
      <c r="KDE47" s="89"/>
      <c r="KDG47" s="89"/>
      <c r="KDJ47" s="89"/>
      <c r="KDM47" s="89"/>
      <c r="KDX47" s="89"/>
      <c r="KDZ47" s="89"/>
      <c r="KEL47" s="89"/>
      <c r="KEO47" s="89"/>
      <c r="KEW47" s="89"/>
      <c r="KFQ47" s="89"/>
      <c r="KFS47" s="89"/>
      <c r="KFT47" s="89"/>
      <c r="KFU47" s="89"/>
      <c r="KFV47" s="89"/>
      <c r="KFW47" s="89"/>
      <c r="KFX47" s="89"/>
      <c r="KGP47" s="89"/>
      <c r="KGQ47" s="89"/>
      <c r="KGT47" s="89"/>
      <c r="KGW47" s="89"/>
      <c r="KGY47" s="89"/>
      <c r="KHA47" s="89"/>
      <c r="KHD47" s="89"/>
      <c r="KHG47" s="89"/>
      <c r="KHJ47" s="89"/>
      <c r="KHP47" s="89"/>
      <c r="KHS47" s="89"/>
      <c r="KHV47" s="89"/>
      <c r="KIA47" s="89"/>
      <c r="KIO47" s="89"/>
      <c r="KIP47" s="89"/>
      <c r="KIQ47" s="89"/>
      <c r="KIR47" s="89"/>
      <c r="KIS47" s="89"/>
      <c r="KIT47" s="89"/>
      <c r="KIU47" s="89"/>
      <c r="KIV47" s="89"/>
      <c r="KIW47" s="89"/>
      <c r="KIX47" s="89"/>
      <c r="KIY47" s="89"/>
      <c r="KIZ47" s="89"/>
      <c r="KJA47" s="89"/>
      <c r="KJB47" s="89"/>
      <c r="KJC47" s="89"/>
      <c r="KJD47" s="89"/>
      <c r="KJE47" s="89"/>
      <c r="KJF47" s="89"/>
      <c r="KJG47" s="89"/>
      <c r="KJH47" s="89"/>
      <c r="KJI47" s="89"/>
      <c r="KJJ47" s="89"/>
      <c r="KJK47" s="89"/>
      <c r="KJL47" s="89"/>
      <c r="KJM47" s="89"/>
      <c r="KJN47" s="89"/>
      <c r="KJO47" s="89"/>
      <c r="KJP47" s="89"/>
      <c r="KJQ47" s="89"/>
      <c r="KJR47" s="89"/>
      <c r="KJS47" s="89"/>
      <c r="KJT47" s="89"/>
      <c r="KJU47" s="89"/>
      <c r="KJV47" s="89"/>
      <c r="KJW47" s="89"/>
      <c r="KJX47" s="89"/>
      <c r="KJY47" s="89"/>
      <c r="KJZ47" s="89"/>
      <c r="KKA47" s="89"/>
      <c r="KKD47" s="89"/>
      <c r="KKG47" s="89"/>
      <c r="KKJ47" s="89"/>
      <c r="KKM47" s="89"/>
      <c r="KKP47" s="89"/>
      <c r="KLB47" s="89"/>
      <c r="KLE47" s="89"/>
      <c r="KLH47" s="89"/>
      <c r="KLK47" s="89"/>
      <c r="KLQ47" s="89"/>
      <c r="KLT47" s="89"/>
      <c r="KLZ47" s="89"/>
      <c r="KMC47" s="89"/>
      <c r="KMF47" s="89"/>
      <c r="KMI47" s="89"/>
      <c r="KMO47" s="89"/>
      <c r="KMR47" s="89"/>
      <c r="KMX47" s="89"/>
      <c r="KMZ47" s="89"/>
      <c r="KNA47" s="89"/>
      <c r="KNC47" s="89"/>
      <c r="KNF47" s="89"/>
      <c r="KNI47" s="89"/>
      <c r="KNT47" s="89"/>
      <c r="KNV47" s="89"/>
      <c r="KOH47" s="89"/>
      <c r="KOK47" s="89"/>
      <c r="KOS47" s="89"/>
      <c r="KPM47" s="89"/>
      <c r="KPO47" s="89"/>
      <c r="KPP47" s="89"/>
      <c r="KPQ47" s="89"/>
      <c r="KPR47" s="89"/>
      <c r="KPS47" s="89"/>
      <c r="KPT47" s="89"/>
      <c r="KQL47" s="89"/>
      <c r="KQM47" s="89"/>
      <c r="KQP47" s="89"/>
      <c r="KQS47" s="89"/>
      <c r="KQU47" s="89"/>
      <c r="KQW47" s="89"/>
      <c r="KQZ47" s="89"/>
      <c r="KRC47" s="89"/>
      <c r="KRF47" s="89"/>
      <c r="KRL47" s="89"/>
      <c r="KRO47" s="89"/>
      <c r="KRR47" s="89"/>
      <c r="KRW47" s="89"/>
      <c r="KSK47" s="89"/>
      <c r="KSL47" s="89"/>
      <c r="KSM47" s="89"/>
      <c r="KSN47" s="89"/>
      <c r="KSO47" s="89"/>
      <c r="KSP47" s="89"/>
      <c r="KSQ47" s="89"/>
      <c r="KSR47" s="89"/>
      <c r="KSS47" s="89"/>
      <c r="KST47" s="89"/>
      <c r="KSU47" s="89"/>
      <c r="KSV47" s="89"/>
      <c r="KSW47" s="89"/>
      <c r="KSX47" s="89"/>
      <c r="KSY47" s="89"/>
      <c r="KSZ47" s="89"/>
      <c r="KTA47" s="89"/>
      <c r="KTB47" s="89"/>
      <c r="KTC47" s="89"/>
      <c r="KTD47" s="89"/>
      <c r="KTE47" s="89"/>
      <c r="KTF47" s="89"/>
      <c r="KTG47" s="89"/>
      <c r="KTH47" s="89"/>
      <c r="KTI47" s="89"/>
      <c r="KTJ47" s="89"/>
      <c r="KTK47" s="89"/>
      <c r="KTL47" s="89"/>
      <c r="KTM47" s="89"/>
      <c r="KTN47" s="89"/>
      <c r="KTO47" s="89"/>
      <c r="KTP47" s="89"/>
      <c r="KTQ47" s="89"/>
      <c r="KTR47" s="89"/>
      <c r="KTS47" s="89"/>
      <c r="KTT47" s="89"/>
      <c r="KTU47" s="89"/>
      <c r="KTV47" s="89"/>
      <c r="KTW47" s="89"/>
      <c r="KTZ47" s="89"/>
      <c r="KUC47" s="89"/>
      <c r="KUF47" s="89"/>
      <c r="KUI47" s="89"/>
      <c r="KUL47" s="89"/>
      <c r="KUX47" s="89"/>
      <c r="KVA47" s="89"/>
      <c r="KVD47" s="89"/>
      <c r="KVG47" s="89"/>
      <c r="KVM47" s="89"/>
      <c r="KVP47" s="89"/>
      <c r="KVV47" s="89"/>
      <c r="KVY47" s="89"/>
      <c r="KWB47" s="89"/>
      <c r="KWE47" s="89"/>
      <c r="KWK47" s="89"/>
      <c r="KWN47" s="89"/>
      <c r="KWT47" s="89"/>
      <c r="KWV47" s="89"/>
      <c r="KWW47" s="89"/>
      <c r="KWY47" s="89"/>
      <c r="KXB47" s="89"/>
      <c r="KXE47" s="89"/>
      <c r="KXP47" s="89"/>
      <c r="KXR47" s="89"/>
      <c r="KYD47" s="89"/>
      <c r="KYG47" s="89"/>
      <c r="KYO47" s="89"/>
      <c r="KZI47" s="89"/>
      <c r="KZK47" s="89"/>
      <c r="KZL47" s="89"/>
      <c r="KZM47" s="89"/>
      <c r="KZN47" s="89"/>
      <c r="KZO47" s="89"/>
      <c r="KZP47" s="89"/>
      <c r="LAH47" s="89"/>
      <c r="LAI47" s="89"/>
      <c r="LAL47" s="89"/>
      <c r="LAO47" s="89"/>
      <c r="LAQ47" s="89"/>
      <c r="LAS47" s="89"/>
      <c r="LAV47" s="89"/>
      <c r="LAY47" s="89"/>
      <c r="LBB47" s="89"/>
      <c r="LBH47" s="89"/>
      <c r="LBK47" s="89"/>
      <c r="LBN47" s="89"/>
      <c r="LBS47" s="89"/>
      <c r="LCG47" s="89"/>
      <c r="LCH47" s="89"/>
      <c r="LCI47" s="89"/>
      <c r="LCJ47" s="89"/>
      <c r="LCK47" s="89"/>
      <c r="LCL47" s="89"/>
      <c r="LCM47" s="89"/>
      <c r="LCN47" s="89"/>
      <c r="LCO47" s="89"/>
      <c r="LCP47" s="89"/>
      <c r="LCQ47" s="89"/>
      <c r="LCR47" s="89"/>
      <c r="LCS47" s="89"/>
      <c r="LCT47" s="89"/>
      <c r="LCU47" s="89"/>
      <c r="LCV47" s="89"/>
      <c r="LCW47" s="89"/>
      <c r="LCX47" s="89"/>
      <c r="LCY47" s="89"/>
      <c r="LCZ47" s="89"/>
      <c r="LDA47" s="89"/>
      <c r="LDB47" s="89"/>
      <c r="LDC47" s="89"/>
      <c r="LDD47" s="89"/>
      <c r="LDE47" s="89"/>
      <c r="LDF47" s="89"/>
      <c r="LDG47" s="89"/>
      <c r="LDH47" s="89"/>
      <c r="LDI47" s="89"/>
      <c r="LDJ47" s="89"/>
      <c r="LDK47" s="89"/>
      <c r="LDL47" s="89"/>
      <c r="LDM47" s="89"/>
      <c r="LDN47" s="89"/>
      <c r="LDO47" s="89"/>
      <c r="LDP47" s="89"/>
      <c r="LDQ47" s="89"/>
      <c r="LDR47" s="89"/>
      <c r="LDS47" s="89"/>
      <c r="LDV47" s="89"/>
      <c r="LDY47" s="89"/>
      <c r="LEB47" s="89"/>
      <c r="LEE47" s="89"/>
      <c r="LEH47" s="89"/>
      <c r="LET47" s="89"/>
      <c r="LEW47" s="89"/>
      <c r="LEZ47" s="89"/>
      <c r="LFC47" s="89"/>
      <c r="LFI47" s="89"/>
      <c r="LFL47" s="89"/>
      <c r="LFR47" s="89"/>
      <c r="LFU47" s="89"/>
      <c r="LFX47" s="89"/>
      <c r="LGA47" s="89"/>
      <c r="LGG47" s="89"/>
      <c r="LGJ47" s="89"/>
      <c r="LGP47" s="89"/>
      <c r="LGR47" s="89"/>
      <c r="LGS47" s="89"/>
      <c r="LGU47" s="89"/>
      <c r="LGX47" s="89"/>
      <c r="LHA47" s="89"/>
      <c r="LHL47" s="89"/>
      <c r="LHN47" s="89"/>
      <c r="LHZ47" s="89"/>
      <c r="LIC47" s="89"/>
      <c r="LIK47" s="89"/>
      <c r="LJE47" s="89"/>
      <c r="LJG47" s="89"/>
      <c r="LJH47" s="89"/>
      <c r="LJI47" s="89"/>
      <c r="LJJ47" s="89"/>
      <c r="LJK47" s="89"/>
      <c r="LJL47" s="89"/>
      <c r="LKD47" s="89"/>
      <c r="LKE47" s="89"/>
      <c r="LKH47" s="89"/>
      <c r="LKK47" s="89"/>
      <c r="LKM47" s="89"/>
      <c r="LKO47" s="89"/>
      <c r="LKR47" s="89"/>
      <c r="LKU47" s="89"/>
      <c r="LKX47" s="89"/>
      <c r="LLD47" s="89"/>
      <c r="LLG47" s="89"/>
      <c r="LLJ47" s="89"/>
      <c r="LLO47" s="89"/>
      <c r="LMC47" s="89"/>
      <c r="LMD47" s="89"/>
      <c r="LME47" s="89"/>
      <c r="LMF47" s="89"/>
      <c r="LMG47" s="89"/>
      <c r="LMH47" s="89"/>
      <c r="LMI47" s="89"/>
      <c r="LMJ47" s="89"/>
      <c r="LMK47" s="89"/>
      <c r="LML47" s="89"/>
      <c r="LMM47" s="89"/>
      <c r="LMN47" s="89"/>
      <c r="LMO47" s="89"/>
      <c r="LMP47" s="89"/>
      <c r="LMQ47" s="89"/>
      <c r="LMR47" s="89"/>
      <c r="LMS47" s="89"/>
      <c r="LMT47" s="89"/>
      <c r="LMU47" s="89"/>
      <c r="LMV47" s="89"/>
      <c r="LMW47" s="89"/>
      <c r="LMX47" s="89"/>
      <c r="LMY47" s="89"/>
      <c r="LMZ47" s="89"/>
      <c r="LNA47" s="89"/>
      <c r="LNB47" s="89"/>
      <c r="LNC47" s="89"/>
      <c r="LND47" s="89"/>
      <c r="LNE47" s="89"/>
      <c r="LNF47" s="89"/>
      <c r="LNG47" s="89"/>
      <c r="LNH47" s="89"/>
      <c r="LNI47" s="89"/>
      <c r="LNJ47" s="89"/>
      <c r="LNK47" s="89"/>
      <c r="LNL47" s="89"/>
      <c r="LNM47" s="89"/>
      <c r="LNN47" s="89"/>
      <c r="LNO47" s="89"/>
      <c r="LNR47" s="89"/>
      <c r="LNU47" s="89"/>
      <c r="LNX47" s="89"/>
      <c r="LOA47" s="89"/>
      <c r="LOD47" s="89"/>
      <c r="LOP47" s="89"/>
      <c r="LOS47" s="89"/>
      <c r="LOV47" s="89"/>
      <c r="LOY47" s="89"/>
      <c r="LPE47" s="89"/>
      <c r="LPH47" s="89"/>
      <c r="LPN47" s="89"/>
      <c r="LPQ47" s="89"/>
      <c r="LPT47" s="89"/>
      <c r="LPW47" s="89"/>
      <c r="LQC47" s="89"/>
      <c r="LQF47" s="89"/>
      <c r="LQL47" s="89"/>
      <c r="LQN47" s="89"/>
      <c r="LQO47" s="89"/>
      <c r="LQQ47" s="89"/>
      <c r="LQT47" s="89"/>
      <c r="LQW47" s="89"/>
      <c r="LRH47" s="89"/>
      <c r="LRJ47" s="89"/>
      <c r="LRV47" s="89"/>
      <c r="LRY47" s="89"/>
      <c r="LSG47" s="89"/>
      <c r="LTA47" s="89"/>
      <c r="LTC47" s="89"/>
      <c r="LTD47" s="89"/>
      <c r="LTE47" s="89"/>
      <c r="LTF47" s="89"/>
      <c r="LTG47" s="89"/>
      <c r="LTH47" s="89"/>
      <c r="LTZ47" s="89"/>
      <c r="LUA47" s="89"/>
      <c r="LUD47" s="89"/>
      <c r="LUG47" s="89"/>
      <c r="LUI47" s="89"/>
      <c r="LUK47" s="89"/>
      <c r="LUN47" s="89"/>
      <c r="LUQ47" s="89"/>
      <c r="LUT47" s="89"/>
      <c r="LUZ47" s="89"/>
      <c r="LVC47" s="89"/>
      <c r="LVF47" s="89"/>
      <c r="LVK47" s="89"/>
      <c r="LVY47" s="89"/>
      <c r="LVZ47" s="89"/>
      <c r="LWA47" s="89"/>
      <c r="LWB47" s="89"/>
      <c r="LWC47" s="89"/>
      <c r="LWD47" s="89"/>
      <c r="LWE47" s="89"/>
      <c r="LWF47" s="89"/>
      <c r="LWG47" s="89"/>
      <c r="LWH47" s="89"/>
      <c r="LWI47" s="89"/>
      <c r="LWJ47" s="89"/>
      <c r="LWK47" s="89"/>
      <c r="LWL47" s="89"/>
      <c r="LWM47" s="89"/>
      <c r="LWN47" s="89"/>
      <c r="LWO47" s="89"/>
      <c r="LWP47" s="89"/>
      <c r="LWQ47" s="89"/>
      <c r="LWR47" s="89"/>
      <c r="LWS47" s="89"/>
      <c r="LWT47" s="89"/>
      <c r="LWU47" s="89"/>
      <c r="LWV47" s="89"/>
      <c r="LWW47" s="89"/>
      <c r="LWX47" s="89"/>
      <c r="LWY47" s="89"/>
      <c r="LWZ47" s="89"/>
      <c r="LXA47" s="89"/>
      <c r="LXB47" s="89"/>
      <c r="LXC47" s="89"/>
      <c r="LXD47" s="89"/>
      <c r="LXE47" s="89"/>
      <c r="LXF47" s="89"/>
      <c r="LXG47" s="89"/>
      <c r="LXH47" s="89"/>
      <c r="LXI47" s="89"/>
      <c r="LXJ47" s="89"/>
      <c r="LXK47" s="89"/>
      <c r="LXN47" s="89"/>
      <c r="LXQ47" s="89"/>
      <c r="LXT47" s="89"/>
      <c r="LXW47" s="89"/>
      <c r="LXZ47" s="89"/>
      <c r="LYL47" s="89"/>
      <c r="LYO47" s="89"/>
      <c r="LYR47" s="89"/>
      <c r="LYU47" s="89"/>
      <c r="LZA47" s="89"/>
      <c r="LZD47" s="89"/>
      <c r="LZJ47" s="89"/>
      <c r="LZM47" s="89"/>
      <c r="LZP47" s="89"/>
      <c r="LZS47" s="89"/>
      <c r="LZY47" s="89"/>
      <c r="MAB47" s="89"/>
      <c r="MAH47" s="89"/>
      <c r="MAJ47" s="89"/>
      <c r="MAK47" s="89"/>
      <c r="MAM47" s="89"/>
      <c r="MAP47" s="89"/>
      <c r="MAS47" s="89"/>
      <c r="MBD47" s="89"/>
      <c r="MBF47" s="89"/>
      <c r="MBR47" s="89"/>
      <c r="MBU47" s="89"/>
      <c r="MCC47" s="89"/>
      <c r="MCW47" s="89"/>
      <c r="MCY47" s="89"/>
      <c r="MCZ47" s="89"/>
      <c r="MDA47" s="89"/>
      <c r="MDB47" s="89"/>
      <c r="MDC47" s="89"/>
      <c r="MDD47" s="89"/>
      <c r="MDV47" s="89"/>
      <c r="MDW47" s="89"/>
      <c r="MDZ47" s="89"/>
      <c r="MEC47" s="89"/>
      <c r="MEE47" s="89"/>
      <c r="MEG47" s="89"/>
      <c r="MEJ47" s="89"/>
      <c r="MEM47" s="89"/>
      <c r="MEP47" s="89"/>
      <c r="MEV47" s="89"/>
      <c r="MEY47" s="89"/>
      <c r="MFB47" s="89"/>
      <c r="MFG47" s="89"/>
      <c r="MFU47" s="89"/>
      <c r="MFV47" s="89"/>
      <c r="MFW47" s="89"/>
      <c r="MFX47" s="89"/>
      <c r="MFY47" s="89"/>
      <c r="MFZ47" s="89"/>
      <c r="MGA47" s="89"/>
      <c r="MGB47" s="89"/>
      <c r="MGC47" s="89"/>
      <c r="MGD47" s="89"/>
      <c r="MGE47" s="89"/>
      <c r="MGF47" s="89"/>
      <c r="MGG47" s="89"/>
      <c r="MGH47" s="89"/>
      <c r="MGI47" s="89"/>
      <c r="MGJ47" s="89"/>
      <c r="MGK47" s="89"/>
      <c r="MGL47" s="89"/>
      <c r="MGM47" s="89"/>
      <c r="MGN47" s="89"/>
      <c r="MGO47" s="89"/>
      <c r="MGP47" s="89"/>
      <c r="MGQ47" s="89"/>
      <c r="MGR47" s="89"/>
      <c r="MGS47" s="89"/>
      <c r="MGT47" s="89"/>
      <c r="MGU47" s="89"/>
      <c r="MGV47" s="89"/>
      <c r="MGW47" s="89"/>
      <c r="MGX47" s="89"/>
      <c r="MGY47" s="89"/>
      <c r="MGZ47" s="89"/>
      <c r="MHA47" s="89"/>
      <c r="MHB47" s="89"/>
      <c r="MHC47" s="89"/>
      <c r="MHD47" s="89"/>
      <c r="MHE47" s="89"/>
      <c r="MHF47" s="89"/>
      <c r="MHG47" s="89"/>
      <c r="MHJ47" s="89"/>
      <c r="MHM47" s="89"/>
      <c r="MHP47" s="89"/>
      <c r="MHS47" s="89"/>
      <c r="MHV47" s="89"/>
      <c r="MIH47" s="89"/>
      <c r="MIK47" s="89"/>
      <c r="MIN47" s="89"/>
      <c r="MIQ47" s="89"/>
      <c r="MIW47" s="89"/>
      <c r="MIZ47" s="89"/>
      <c r="MJF47" s="89"/>
      <c r="MJI47" s="89"/>
      <c r="MJL47" s="89"/>
      <c r="MJO47" s="89"/>
      <c r="MJU47" s="89"/>
      <c r="MJX47" s="89"/>
      <c r="MKD47" s="89"/>
      <c r="MKF47" s="89"/>
      <c r="MKG47" s="89"/>
      <c r="MKI47" s="89"/>
      <c r="MKL47" s="89"/>
      <c r="MKO47" s="89"/>
      <c r="MKZ47" s="89"/>
      <c r="MLB47" s="89"/>
      <c r="MLN47" s="89"/>
      <c r="MLQ47" s="89"/>
      <c r="MLY47" s="89"/>
      <c r="MMS47" s="89"/>
      <c r="MMU47" s="89"/>
      <c r="MMV47" s="89"/>
      <c r="MMW47" s="89"/>
      <c r="MMX47" s="89"/>
      <c r="MMY47" s="89"/>
      <c r="MMZ47" s="89"/>
      <c r="MNR47" s="89"/>
      <c r="MNS47" s="89"/>
      <c r="MNV47" s="89"/>
      <c r="MNY47" s="89"/>
      <c r="MOA47" s="89"/>
      <c r="MOC47" s="89"/>
      <c r="MOF47" s="89"/>
      <c r="MOI47" s="89"/>
      <c r="MOL47" s="89"/>
      <c r="MOR47" s="89"/>
      <c r="MOU47" s="89"/>
      <c r="MOX47" s="89"/>
      <c r="MPC47" s="89"/>
      <c r="MPQ47" s="89"/>
      <c r="MPR47" s="89"/>
      <c r="MPS47" s="89"/>
      <c r="MPT47" s="89"/>
      <c r="MPU47" s="89"/>
      <c r="MPV47" s="89"/>
      <c r="MPW47" s="89"/>
      <c r="MPX47" s="89"/>
      <c r="MPY47" s="89"/>
      <c r="MPZ47" s="89"/>
      <c r="MQA47" s="89"/>
      <c r="MQB47" s="89"/>
      <c r="MQC47" s="89"/>
      <c r="MQD47" s="89"/>
      <c r="MQE47" s="89"/>
      <c r="MQF47" s="89"/>
      <c r="MQG47" s="89"/>
      <c r="MQH47" s="89"/>
      <c r="MQI47" s="89"/>
      <c r="MQJ47" s="89"/>
      <c r="MQK47" s="89"/>
      <c r="MQL47" s="89"/>
      <c r="MQM47" s="89"/>
      <c r="MQN47" s="89"/>
      <c r="MQO47" s="89"/>
      <c r="MQP47" s="89"/>
      <c r="MQQ47" s="89"/>
      <c r="MQR47" s="89"/>
      <c r="MQS47" s="89"/>
      <c r="MQT47" s="89"/>
      <c r="MQU47" s="89"/>
      <c r="MQV47" s="89"/>
      <c r="MQW47" s="89"/>
      <c r="MQX47" s="89"/>
      <c r="MQY47" s="89"/>
      <c r="MQZ47" s="89"/>
      <c r="MRA47" s="89"/>
      <c r="MRB47" s="89"/>
      <c r="MRC47" s="89"/>
      <c r="MRF47" s="89"/>
      <c r="MRI47" s="89"/>
      <c r="MRL47" s="89"/>
      <c r="MRO47" s="89"/>
      <c r="MRR47" s="89"/>
      <c r="MSD47" s="89"/>
      <c r="MSG47" s="89"/>
      <c r="MSJ47" s="89"/>
      <c r="MSM47" s="89"/>
      <c r="MSS47" s="89"/>
      <c r="MSV47" s="89"/>
      <c r="MTB47" s="89"/>
      <c r="MTE47" s="89"/>
      <c r="MTH47" s="89"/>
      <c r="MTK47" s="89"/>
      <c r="MTQ47" s="89"/>
      <c r="MTT47" s="89"/>
      <c r="MTZ47" s="89"/>
      <c r="MUB47" s="89"/>
      <c r="MUC47" s="89"/>
      <c r="MUE47" s="89"/>
      <c r="MUH47" s="89"/>
      <c r="MUK47" s="89"/>
      <c r="MUV47" s="89"/>
      <c r="MUX47" s="89"/>
      <c r="MVJ47" s="89"/>
      <c r="MVM47" s="89"/>
      <c r="MVU47" s="89"/>
      <c r="MWO47" s="89"/>
      <c r="MWQ47" s="89"/>
      <c r="MWR47" s="89"/>
      <c r="MWS47" s="89"/>
      <c r="MWT47" s="89"/>
      <c r="MWU47" s="89"/>
      <c r="MWV47" s="89"/>
      <c r="MXN47" s="89"/>
      <c r="MXO47" s="89"/>
      <c r="MXR47" s="89"/>
      <c r="MXU47" s="89"/>
      <c r="MXW47" s="89"/>
      <c r="MXY47" s="89"/>
      <c r="MYB47" s="89"/>
      <c r="MYE47" s="89"/>
      <c r="MYH47" s="89"/>
      <c r="MYN47" s="89"/>
      <c r="MYQ47" s="89"/>
      <c r="MYT47" s="89"/>
      <c r="MYY47" s="89"/>
      <c r="MZM47" s="89"/>
      <c r="MZN47" s="89"/>
      <c r="MZO47" s="89"/>
      <c r="MZP47" s="89"/>
      <c r="MZQ47" s="89"/>
      <c r="MZR47" s="89"/>
      <c r="MZS47" s="89"/>
      <c r="MZT47" s="89"/>
      <c r="MZU47" s="89"/>
      <c r="MZV47" s="89"/>
      <c r="MZW47" s="89"/>
      <c r="MZX47" s="89"/>
      <c r="MZY47" s="89"/>
      <c r="MZZ47" s="89"/>
      <c r="NAA47" s="89"/>
      <c r="NAB47" s="89"/>
      <c r="NAC47" s="89"/>
      <c r="NAD47" s="89"/>
      <c r="NAE47" s="89"/>
      <c r="NAF47" s="89"/>
      <c r="NAG47" s="89"/>
      <c r="NAH47" s="89"/>
      <c r="NAI47" s="89"/>
      <c r="NAJ47" s="89"/>
      <c r="NAK47" s="89"/>
      <c r="NAL47" s="89"/>
      <c r="NAM47" s="89"/>
      <c r="NAN47" s="89"/>
      <c r="NAO47" s="89"/>
      <c r="NAP47" s="89"/>
      <c r="NAQ47" s="89"/>
      <c r="NAR47" s="89"/>
      <c r="NAS47" s="89"/>
      <c r="NAT47" s="89"/>
      <c r="NAU47" s="89"/>
      <c r="NAV47" s="89"/>
      <c r="NAW47" s="89"/>
      <c r="NAX47" s="89"/>
      <c r="NAY47" s="89"/>
      <c r="NBB47" s="89"/>
      <c r="NBE47" s="89"/>
      <c r="NBH47" s="89"/>
      <c r="NBK47" s="89"/>
      <c r="NBN47" s="89"/>
      <c r="NBZ47" s="89"/>
      <c r="NCC47" s="89"/>
      <c r="NCF47" s="89"/>
      <c r="NCI47" s="89"/>
      <c r="NCO47" s="89"/>
      <c r="NCR47" s="89"/>
      <c r="NCX47" s="89"/>
      <c r="NDA47" s="89"/>
      <c r="NDD47" s="89"/>
      <c r="NDG47" s="89"/>
      <c r="NDM47" s="89"/>
      <c r="NDP47" s="89"/>
      <c r="NDV47" s="89"/>
      <c r="NDX47" s="89"/>
      <c r="NDY47" s="89"/>
      <c r="NEA47" s="89"/>
      <c r="NED47" s="89"/>
      <c r="NEG47" s="89"/>
      <c r="NER47" s="89"/>
      <c r="NET47" s="89"/>
      <c r="NFF47" s="89"/>
      <c r="NFI47" s="89"/>
      <c r="NFQ47" s="89"/>
      <c r="NGK47" s="89"/>
      <c r="NGM47" s="89"/>
      <c r="NGN47" s="89"/>
      <c r="NGO47" s="89"/>
      <c r="NGP47" s="89"/>
      <c r="NGQ47" s="89"/>
      <c r="NGR47" s="89"/>
      <c r="NHJ47" s="89"/>
      <c r="NHK47" s="89"/>
      <c r="NHN47" s="89"/>
      <c r="NHQ47" s="89"/>
      <c r="NHS47" s="89"/>
      <c r="NHU47" s="89"/>
      <c r="NHX47" s="89"/>
      <c r="NIA47" s="89"/>
      <c r="NID47" s="89"/>
      <c r="NIJ47" s="89"/>
      <c r="NIM47" s="89"/>
      <c r="NIP47" s="89"/>
      <c r="NIU47" s="89"/>
      <c r="NJI47" s="89"/>
      <c r="NJJ47" s="89"/>
      <c r="NJK47" s="89"/>
      <c r="NJL47" s="89"/>
      <c r="NJM47" s="89"/>
      <c r="NJN47" s="89"/>
      <c r="NJO47" s="89"/>
      <c r="NJP47" s="89"/>
      <c r="NJQ47" s="89"/>
      <c r="NJR47" s="89"/>
      <c r="NJS47" s="89"/>
      <c r="NJT47" s="89"/>
      <c r="NJU47" s="89"/>
      <c r="NJV47" s="89"/>
      <c r="NJW47" s="89"/>
      <c r="NJX47" s="89"/>
      <c r="NJY47" s="89"/>
      <c r="NJZ47" s="89"/>
      <c r="NKA47" s="89"/>
      <c r="NKB47" s="89"/>
      <c r="NKC47" s="89"/>
      <c r="NKD47" s="89"/>
      <c r="NKE47" s="89"/>
      <c r="NKF47" s="89"/>
      <c r="NKG47" s="89"/>
      <c r="NKH47" s="89"/>
      <c r="NKI47" s="89"/>
      <c r="NKJ47" s="89"/>
      <c r="NKK47" s="89"/>
      <c r="NKL47" s="89"/>
      <c r="NKM47" s="89"/>
      <c r="NKN47" s="89"/>
      <c r="NKO47" s="89"/>
      <c r="NKP47" s="89"/>
      <c r="NKQ47" s="89"/>
      <c r="NKR47" s="89"/>
      <c r="NKS47" s="89"/>
      <c r="NKT47" s="89"/>
      <c r="NKU47" s="89"/>
      <c r="NKX47" s="89"/>
      <c r="NLA47" s="89"/>
      <c r="NLD47" s="89"/>
      <c r="NLG47" s="89"/>
      <c r="NLJ47" s="89"/>
      <c r="NLV47" s="89"/>
      <c r="NLY47" s="89"/>
      <c r="NMB47" s="89"/>
      <c r="NME47" s="89"/>
      <c r="NMK47" s="89"/>
      <c r="NMN47" s="89"/>
      <c r="NMT47" s="89"/>
      <c r="NMW47" s="89"/>
      <c r="NMZ47" s="89"/>
      <c r="NNC47" s="89"/>
      <c r="NNI47" s="89"/>
      <c r="NNL47" s="89"/>
      <c r="NNR47" s="89"/>
      <c r="NNT47" s="89"/>
      <c r="NNU47" s="89"/>
      <c r="NNW47" s="89"/>
      <c r="NNZ47" s="89"/>
      <c r="NOC47" s="89"/>
      <c r="NON47" s="89"/>
      <c r="NOP47" s="89"/>
      <c r="NPB47" s="89"/>
      <c r="NPE47" s="89"/>
      <c r="NPM47" s="89"/>
      <c r="NQG47" s="89"/>
      <c r="NQI47" s="89"/>
      <c r="NQJ47" s="89"/>
      <c r="NQK47" s="89"/>
      <c r="NQL47" s="89"/>
      <c r="NQM47" s="89"/>
      <c r="NQN47" s="89"/>
      <c r="NRF47" s="89"/>
      <c r="NRG47" s="89"/>
      <c r="NRJ47" s="89"/>
      <c r="NRM47" s="89"/>
      <c r="NRO47" s="89"/>
      <c r="NRQ47" s="89"/>
      <c r="NRT47" s="89"/>
      <c r="NRW47" s="89"/>
      <c r="NRZ47" s="89"/>
      <c r="NSF47" s="89"/>
      <c r="NSI47" s="89"/>
      <c r="NSL47" s="89"/>
      <c r="NSQ47" s="89"/>
      <c r="NTE47" s="89"/>
      <c r="NTF47" s="89"/>
      <c r="NTG47" s="89"/>
      <c r="NTH47" s="89"/>
      <c r="NTI47" s="89"/>
      <c r="NTJ47" s="89"/>
      <c r="NTK47" s="89"/>
      <c r="NTL47" s="89"/>
      <c r="NTM47" s="89"/>
      <c r="NTN47" s="89"/>
      <c r="NTO47" s="89"/>
      <c r="NTP47" s="89"/>
      <c r="NTQ47" s="89"/>
      <c r="NTR47" s="89"/>
      <c r="NTS47" s="89"/>
      <c r="NTT47" s="89"/>
      <c r="NTU47" s="89"/>
      <c r="NTV47" s="89"/>
      <c r="NTW47" s="89"/>
      <c r="NTX47" s="89"/>
      <c r="NTY47" s="89"/>
      <c r="NTZ47" s="89"/>
      <c r="NUA47" s="89"/>
      <c r="NUB47" s="89"/>
      <c r="NUC47" s="89"/>
      <c r="NUD47" s="89"/>
      <c r="NUE47" s="89"/>
      <c r="NUF47" s="89"/>
      <c r="NUG47" s="89"/>
      <c r="NUH47" s="89"/>
      <c r="NUI47" s="89"/>
      <c r="NUJ47" s="89"/>
      <c r="NUK47" s="89"/>
      <c r="NUL47" s="89"/>
      <c r="NUM47" s="89"/>
      <c r="NUN47" s="89"/>
      <c r="NUO47" s="89"/>
      <c r="NUP47" s="89"/>
      <c r="NUQ47" s="89"/>
      <c r="NUT47" s="89"/>
      <c r="NUW47" s="89"/>
      <c r="NUZ47" s="89"/>
      <c r="NVC47" s="89"/>
      <c r="NVF47" s="89"/>
      <c r="NVR47" s="89"/>
      <c r="NVU47" s="89"/>
      <c r="NVX47" s="89"/>
      <c r="NWA47" s="89"/>
      <c r="NWG47" s="89"/>
      <c r="NWJ47" s="89"/>
      <c r="NWP47" s="89"/>
      <c r="NWS47" s="89"/>
      <c r="NWV47" s="89"/>
      <c r="NWY47" s="89"/>
      <c r="NXE47" s="89"/>
      <c r="NXH47" s="89"/>
      <c r="NXN47" s="89"/>
      <c r="NXP47" s="89"/>
      <c r="NXQ47" s="89"/>
      <c r="NXS47" s="89"/>
      <c r="NXV47" s="89"/>
      <c r="NXY47" s="89"/>
      <c r="NYJ47" s="89"/>
      <c r="NYL47" s="89"/>
      <c r="NYX47" s="89"/>
      <c r="NZA47" s="89"/>
      <c r="NZI47" s="89"/>
      <c r="OAC47" s="89"/>
      <c r="OAE47" s="89"/>
      <c r="OAF47" s="89"/>
      <c r="OAG47" s="89"/>
      <c r="OAH47" s="89"/>
      <c r="OAI47" s="89"/>
      <c r="OAJ47" s="89"/>
      <c r="OBB47" s="89"/>
      <c r="OBC47" s="89"/>
      <c r="OBF47" s="89"/>
      <c r="OBI47" s="89"/>
      <c r="OBK47" s="89"/>
      <c r="OBM47" s="89"/>
      <c r="OBP47" s="89"/>
      <c r="OBS47" s="89"/>
      <c r="OBV47" s="89"/>
      <c r="OCB47" s="89"/>
      <c r="OCE47" s="89"/>
      <c r="OCH47" s="89"/>
      <c r="OCM47" s="89"/>
      <c r="ODA47" s="89"/>
      <c r="ODB47" s="89"/>
      <c r="ODC47" s="89"/>
      <c r="ODD47" s="89"/>
      <c r="ODE47" s="89"/>
      <c r="ODF47" s="89"/>
      <c r="ODG47" s="89"/>
      <c r="ODH47" s="89"/>
      <c r="ODI47" s="89"/>
      <c r="ODJ47" s="89"/>
      <c r="ODK47" s="89"/>
      <c r="ODL47" s="89"/>
      <c r="ODM47" s="89"/>
      <c r="ODN47" s="89"/>
      <c r="ODO47" s="89"/>
      <c r="ODP47" s="89"/>
      <c r="ODQ47" s="89"/>
      <c r="ODR47" s="89"/>
      <c r="ODS47" s="89"/>
      <c r="ODT47" s="89"/>
      <c r="ODU47" s="89"/>
      <c r="ODV47" s="89"/>
      <c r="ODW47" s="89"/>
      <c r="ODX47" s="89"/>
      <c r="ODY47" s="89"/>
      <c r="ODZ47" s="89"/>
      <c r="OEA47" s="89"/>
      <c r="OEB47" s="89"/>
      <c r="OEC47" s="89"/>
      <c r="OED47" s="89"/>
      <c r="OEE47" s="89"/>
      <c r="OEF47" s="89"/>
      <c r="OEG47" s="89"/>
      <c r="OEH47" s="89"/>
      <c r="OEI47" s="89"/>
      <c r="OEJ47" s="89"/>
      <c r="OEK47" s="89"/>
      <c r="OEL47" s="89"/>
      <c r="OEM47" s="89"/>
      <c r="OEP47" s="89"/>
      <c r="OES47" s="89"/>
      <c r="OEV47" s="89"/>
      <c r="OEY47" s="89"/>
      <c r="OFB47" s="89"/>
      <c r="OFN47" s="89"/>
      <c r="OFQ47" s="89"/>
      <c r="OFT47" s="89"/>
      <c r="OFW47" s="89"/>
      <c r="OGC47" s="89"/>
      <c r="OGF47" s="89"/>
      <c r="OGL47" s="89"/>
      <c r="OGO47" s="89"/>
      <c r="OGR47" s="89"/>
      <c r="OGU47" s="89"/>
      <c r="OHA47" s="89"/>
      <c r="OHD47" s="89"/>
      <c r="OHJ47" s="89"/>
      <c r="OHL47" s="89"/>
      <c r="OHM47" s="89"/>
      <c r="OHO47" s="89"/>
      <c r="OHR47" s="89"/>
      <c r="OHU47" s="89"/>
      <c r="OIF47" s="89"/>
      <c r="OIH47" s="89"/>
      <c r="OIT47" s="89"/>
      <c r="OIW47" s="89"/>
      <c r="OJE47" s="89"/>
      <c r="OJY47" s="89"/>
      <c r="OKA47" s="89"/>
      <c r="OKB47" s="89"/>
      <c r="OKC47" s="89"/>
      <c r="OKD47" s="89"/>
      <c r="OKE47" s="89"/>
      <c r="OKF47" s="89"/>
      <c r="OKX47" s="89"/>
      <c r="OKY47" s="89"/>
      <c r="OLB47" s="89"/>
      <c r="OLE47" s="89"/>
      <c r="OLG47" s="89"/>
      <c r="OLI47" s="89"/>
      <c r="OLL47" s="89"/>
      <c r="OLO47" s="89"/>
      <c r="OLR47" s="89"/>
      <c r="OLX47" s="89"/>
      <c r="OMA47" s="89"/>
      <c r="OMD47" s="89"/>
      <c r="OMI47" s="89"/>
      <c r="OMW47" s="89"/>
      <c r="OMX47" s="89"/>
      <c r="OMY47" s="89"/>
      <c r="OMZ47" s="89"/>
      <c r="ONA47" s="89"/>
      <c r="ONB47" s="89"/>
      <c r="ONC47" s="89"/>
      <c r="OND47" s="89"/>
      <c r="ONE47" s="89"/>
      <c r="ONF47" s="89"/>
      <c r="ONG47" s="89"/>
      <c r="ONH47" s="89"/>
      <c r="ONI47" s="89"/>
      <c r="ONJ47" s="89"/>
      <c r="ONK47" s="89"/>
      <c r="ONL47" s="89"/>
      <c r="ONM47" s="89"/>
      <c r="ONN47" s="89"/>
      <c r="ONO47" s="89"/>
      <c r="ONP47" s="89"/>
      <c r="ONQ47" s="89"/>
      <c r="ONR47" s="89"/>
      <c r="ONS47" s="89"/>
      <c r="ONT47" s="89"/>
      <c r="ONU47" s="89"/>
      <c r="ONV47" s="89"/>
      <c r="ONW47" s="89"/>
      <c r="ONX47" s="89"/>
      <c r="ONY47" s="89"/>
      <c r="ONZ47" s="89"/>
      <c r="OOA47" s="89"/>
      <c r="OOB47" s="89"/>
      <c r="OOC47" s="89"/>
      <c r="OOD47" s="89"/>
      <c r="OOE47" s="89"/>
      <c r="OOF47" s="89"/>
      <c r="OOG47" s="89"/>
      <c r="OOH47" s="89"/>
      <c r="OOI47" s="89"/>
      <c r="OOL47" s="89"/>
      <c r="OOO47" s="89"/>
      <c r="OOR47" s="89"/>
      <c r="OOU47" s="89"/>
      <c r="OOX47" s="89"/>
      <c r="OPJ47" s="89"/>
      <c r="OPM47" s="89"/>
      <c r="OPP47" s="89"/>
      <c r="OPS47" s="89"/>
      <c r="OPY47" s="89"/>
      <c r="OQB47" s="89"/>
      <c r="OQH47" s="89"/>
      <c r="OQK47" s="89"/>
      <c r="OQN47" s="89"/>
      <c r="OQQ47" s="89"/>
      <c r="OQW47" s="89"/>
      <c r="OQZ47" s="89"/>
      <c r="ORF47" s="89"/>
      <c r="ORH47" s="89"/>
      <c r="ORI47" s="89"/>
      <c r="ORK47" s="89"/>
      <c r="ORN47" s="89"/>
      <c r="ORQ47" s="89"/>
      <c r="OSB47" s="89"/>
      <c r="OSD47" s="89"/>
      <c r="OSP47" s="89"/>
      <c r="OSS47" s="89"/>
      <c r="OTA47" s="89"/>
      <c r="OTU47" s="89"/>
      <c r="OTW47" s="89"/>
      <c r="OTX47" s="89"/>
      <c r="OTY47" s="89"/>
      <c r="OTZ47" s="89"/>
      <c r="OUA47" s="89"/>
      <c r="OUB47" s="89"/>
      <c r="OUT47" s="89"/>
      <c r="OUU47" s="89"/>
      <c r="OUX47" s="89"/>
      <c r="OVA47" s="89"/>
      <c r="OVC47" s="89"/>
      <c r="OVE47" s="89"/>
      <c r="OVH47" s="89"/>
      <c r="OVK47" s="89"/>
      <c r="OVN47" s="89"/>
      <c r="OVT47" s="89"/>
      <c r="OVW47" s="89"/>
      <c r="OVZ47" s="89"/>
      <c r="OWE47" s="89"/>
      <c r="OWS47" s="89"/>
      <c r="OWT47" s="89"/>
      <c r="OWU47" s="89"/>
      <c r="OWV47" s="89"/>
      <c r="OWW47" s="89"/>
      <c r="OWX47" s="89"/>
      <c r="OWY47" s="89"/>
      <c r="OWZ47" s="89"/>
      <c r="OXA47" s="89"/>
      <c r="OXB47" s="89"/>
      <c r="OXC47" s="89"/>
      <c r="OXD47" s="89"/>
      <c r="OXE47" s="89"/>
      <c r="OXF47" s="89"/>
      <c r="OXG47" s="89"/>
      <c r="OXH47" s="89"/>
      <c r="OXI47" s="89"/>
      <c r="OXJ47" s="89"/>
      <c r="OXK47" s="89"/>
      <c r="OXL47" s="89"/>
      <c r="OXM47" s="89"/>
      <c r="OXN47" s="89"/>
      <c r="OXO47" s="89"/>
      <c r="OXP47" s="89"/>
      <c r="OXQ47" s="89"/>
      <c r="OXR47" s="89"/>
      <c r="OXS47" s="89"/>
      <c r="OXT47" s="89"/>
      <c r="OXU47" s="89"/>
      <c r="OXV47" s="89"/>
      <c r="OXW47" s="89"/>
      <c r="OXX47" s="89"/>
      <c r="OXY47" s="89"/>
      <c r="OXZ47" s="89"/>
      <c r="OYA47" s="89"/>
      <c r="OYB47" s="89"/>
      <c r="OYC47" s="89"/>
      <c r="OYD47" s="89"/>
      <c r="OYE47" s="89"/>
      <c r="OYH47" s="89"/>
      <c r="OYK47" s="89"/>
      <c r="OYN47" s="89"/>
      <c r="OYQ47" s="89"/>
      <c r="OYT47" s="89"/>
      <c r="OZF47" s="89"/>
      <c r="OZI47" s="89"/>
      <c r="OZL47" s="89"/>
      <c r="OZO47" s="89"/>
      <c r="OZU47" s="89"/>
      <c r="OZX47" s="89"/>
      <c r="PAD47" s="89"/>
      <c r="PAG47" s="89"/>
      <c r="PAJ47" s="89"/>
      <c r="PAM47" s="89"/>
      <c r="PAS47" s="89"/>
      <c r="PAV47" s="89"/>
      <c r="PBB47" s="89"/>
      <c r="PBD47" s="89"/>
      <c r="PBE47" s="89"/>
      <c r="PBG47" s="89"/>
      <c r="PBJ47" s="89"/>
      <c r="PBM47" s="89"/>
      <c r="PBX47" s="89"/>
      <c r="PBZ47" s="89"/>
      <c r="PCL47" s="89"/>
      <c r="PCO47" s="89"/>
      <c r="PCW47" s="89"/>
      <c r="PDQ47" s="89"/>
      <c r="PDS47" s="89"/>
      <c r="PDT47" s="89"/>
      <c r="PDU47" s="89"/>
      <c r="PDV47" s="89"/>
      <c r="PDW47" s="89"/>
      <c r="PDX47" s="89"/>
      <c r="PEP47" s="89"/>
      <c r="PEQ47" s="89"/>
      <c r="PET47" s="89"/>
      <c r="PEW47" s="89"/>
      <c r="PEY47" s="89"/>
      <c r="PFA47" s="89"/>
      <c r="PFD47" s="89"/>
      <c r="PFG47" s="89"/>
      <c r="PFJ47" s="89"/>
      <c r="PFP47" s="89"/>
      <c r="PFS47" s="89"/>
      <c r="PFV47" s="89"/>
      <c r="PGA47" s="89"/>
      <c r="PGO47" s="89"/>
      <c r="PGP47" s="89"/>
      <c r="PGQ47" s="89"/>
      <c r="PGR47" s="89"/>
      <c r="PGS47" s="89"/>
      <c r="PGT47" s="89"/>
      <c r="PGU47" s="89"/>
      <c r="PGV47" s="89"/>
      <c r="PGW47" s="89"/>
      <c r="PGX47" s="89"/>
      <c r="PGY47" s="89"/>
      <c r="PGZ47" s="89"/>
      <c r="PHA47" s="89"/>
      <c r="PHB47" s="89"/>
      <c r="PHC47" s="89"/>
      <c r="PHD47" s="89"/>
      <c r="PHE47" s="89"/>
      <c r="PHF47" s="89"/>
      <c r="PHG47" s="89"/>
      <c r="PHH47" s="89"/>
      <c r="PHI47" s="89"/>
      <c r="PHJ47" s="89"/>
      <c r="PHK47" s="89"/>
      <c r="PHL47" s="89"/>
      <c r="PHM47" s="89"/>
      <c r="PHN47" s="89"/>
      <c r="PHO47" s="89"/>
      <c r="PHP47" s="89"/>
      <c r="PHQ47" s="89"/>
      <c r="PHR47" s="89"/>
      <c r="PHS47" s="89"/>
      <c r="PHT47" s="89"/>
      <c r="PHU47" s="89"/>
      <c r="PHV47" s="89"/>
      <c r="PHW47" s="89"/>
      <c r="PHX47" s="89"/>
      <c r="PHY47" s="89"/>
      <c r="PHZ47" s="89"/>
      <c r="PIA47" s="89"/>
      <c r="PID47" s="89"/>
      <c r="PIG47" s="89"/>
      <c r="PIJ47" s="89"/>
      <c r="PIM47" s="89"/>
      <c r="PIP47" s="89"/>
      <c r="PJB47" s="89"/>
      <c r="PJE47" s="89"/>
      <c r="PJH47" s="89"/>
      <c r="PJK47" s="89"/>
      <c r="PJQ47" s="89"/>
      <c r="PJT47" s="89"/>
      <c r="PJZ47" s="89"/>
      <c r="PKC47" s="89"/>
      <c r="PKF47" s="89"/>
      <c r="PKI47" s="89"/>
      <c r="PKO47" s="89"/>
      <c r="PKR47" s="89"/>
      <c r="PKX47" s="89"/>
      <c r="PKZ47" s="89"/>
      <c r="PLA47" s="89"/>
      <c r="PLC47" s="89"/>
      <c r="PLF47" s="89"/>
      <c r="PLI47" s="89"/>
      <c r="PLT47" s="89"/>
      <c r="PLV47" s="89"/>
      <c r="PMH47" s="89"/>
      <c r="PMK47" s="89"/>
      <c r="PMS47" s="89"/>
      <c r="PNM47" s="89"/>
      <c r="PNO47" s="89"/>
      <c r="PNP47" s="89"/>
      <c r="PNQ47" s="89"/>
      <c r="PNR47" s="89"/>
      <c r="PNS47" s="89"/>
      <c r="PNT47" s="89"/>
      <c r="POL47" s="89"/>
      <c r="POM47" s="89"/>
      <c r="POP47" s="89"/>
      <c r="POS47" s="89"/>
      <c r="POU47" s="89"/>
      <c r="POW47" s="89"/>
      <c r="POZ47" s="89"/>
      <c r="PPC47" s="89"/>
      <c r="PPF47" s="89"/>
      <c r="PPL47" s="89"/>
      <c r="PPO47" s="89"/>
      <c r="PPR47" s="89"/>
      <c r="PPW47" s="89"/>
      <c r="PQK47" s="89"/>
      <c r="PQL47" s="89"/>
      <c r="PQM47" s="89"/>
      <c r="PQN47" s="89"/>
      <c r="PQO47" s="89"/>
      <c r="PQP47" s="89"/>
      <c r="PQQ47" s="89"/>
      <c r="PQR47" s="89"/>
      <c r="PQS47" s="89"/>
      <c r="PQT47" s="89"/>
      <c r="PQU47" s="89"/>
      <c r="PQV47" s="89"/>
      <c r="PQW47" s="89"/>
      <c r="PQX47" s="89"/>
      <c r="PQY47" s="89"/>
      <c r="PQZ47" s="89"/>
      <c r="PRA47" s="89"/>
      <c r="PRB47" s="89"/>
      <c r="PRC47" s="89"/>
      <c r="PRD47" s="89"/>
      <c r="PRE47" s="89"/>
      <c r="PRF47" s="89"/>
      <c r="PRG47" s="89"/>
      <c r="PRH47" s="89"/>
      <c r="PRI47" s="89"/>
      <c r="PRJ47" s="89"/>
      <c r="PRK47" s="89"/>
      <c r="PRL47" s="89"/>
      <c r="PRM47" s="89"/>
      <c r="PRN47" s="89"/>
      <c r="PRO47" s="89"/>
      <c r="PRP47" s="89"/>
      <c r="PRQ47" s="89"/>
      <c r="PRR47" s="89"/>
      <c r="PRS47" s="89"/>
      <c r="PRT47" s="89"/>
      <c r="PRU47" s="89"/>
      <c r="PRV47" s="89"/>
      <c r="PRW47" s="89"/>
      <c r="PRZ47" s="89"/>
      <c r="PSC47" s="89"/>
      <c r="PSF47" s="89"/>
      <c r="PSI47" s="89"/>
      <c r="PSL47" s="89"/>
      <c r="PSX47" s="89"/>
      <c r="PTA47" s="89"/>
      <c r="PTD47" s="89"/>
      <c r="PTG47" s="89"/>
      <c r="PTM47" s="89"/>
      <c r="PTP47" s="89"/>
      <c r="PTV47" s="89"/>
      <c r="PTY47" s="89"/>
      <c r="PUB47" s="89"/>
      <c r="PUE47" s="89"/>
      <c r="PUK47" s="89"/>
      <c r="PUN47" s="89"/>
      <c r="PUT47" s="89"/>
      <c r="PUV47" s="89"/>
      <c r="PUW47" s="89"/>
      <c r="PUY47" s="89"/>
      <c r="PVB47" s="89"/>
      <c r="PVE47" s="89"/>
      <c r="PVP47" s="89"/>
      <c r="PVR47" s="89"/>
      <c r="PWD47" s="89"/>
      <c r="PWG47" s="89"/>
      <c r="PWO47" s="89"/>
      <c r="PXI47" s="89"/>
      <c r="PXK47" s="89"/>
      <c r="PXL47" s="89"/>
      <c r="PXM47" s="89"/>
      <c r="PXN47" s="89"/>
      <c r="PXO47" s="89"/>
      <c r="PXP47" s="89"/>
      <c r="PYH47" s="89"/>
      <c r="PYI47" s="89"/>
      <c r="PYL47" s="89"/>
      <c r="PYO47" s="89"/>
      <c r="PYQ47" s="89"/>
      <c r="PYS47" s="89"/>
      <c r="PYV47" s="89"/>
      <c r="PYY47" s="89"/>
      <c r="PZB47" s="89"/>
      <c r="PZH47" s="89"/>
      <c r="PZK47" s="89"/>
      <c r="PZN47" s="89"/>
      <c r="PZS47" s="89"/>
      <c r="QAG47" s="89"/>
      <c r="QAH47" s="89"/>
      <c r="QAI47" s="89"/>
      <c r="QAJ47" s="89"/>
      <c r="QAK47" s="89"/>
      <c r="QAL47" s="89"/>
      <c r="QAM47" s="89"/>
      <c r="QAN47" s="89"/>
      <c r="QAO47" s="89"/>
      <c r="QAP47" s="89"/>
      <c r="QAQ47" s="89"/>
      <c r="QAR47" s="89"/>
      <c r="QAS47" s="89"/>
      <c r="QAT47" s="89"/>
      <c r="QAU47" s="89"/>
      <c r="QAV47" s="89"/>
      <c r="QAW47" s="89"/>
      <c r="QAX47" s="89"/>
      <c r="QAY47" s="89"/>
      <c r="QAZ47" s="89"/>
      <c r="QBA47" s="89"/>
      <c r="QBB47" s="89"/>
      <c r="QBC47" s="89"/>
      <c r="QBD47" s="89"/>
      <c r="QBE47" s="89"/>
      <c r="QBF47" s="89"/>
      <c r="QBG47" s="89"/>
      <c r="QBH47" s="89"/>
      <c r="QBI47" s="89"/>
      <c r="QBJ47" s="89"/>
      <c r="QBK47" s="89"/>
      <c r="QBL47" s="89"/>
      <c r="QBM47" s="89"/>
      <c r="QBN47" s="89"/>
      <c r="QBO47" s="89"/>
      <c r="QBP47" s="89"/>
      <c r="QBQ47" s="89"/>
      <c r="QBR47" s="89"/>
      <c r="QBS47" s="89"/>
      <c r="QBV47" s="89"/>
      <c r="QBY47" s="89"/>
      <c r="QCB47" s="89"/>
      <c r="QCE47" s="89"/>
      <c r="QCH47" s="89"/>
      <c r="QCT47" s="89"/>
      <c r="QCW47" s="89"/>
      <c r="QCZ47" s="89"/>
      <c r="QDC47" s="89"/>
      <c r="QDI47" s="89"/>
      <c r="QDL47" s="89"/>
      <c r="QDR47" s="89"/>
      <c r="QDU47" s="89"/>
      <c r="QDX47" s="89"/>
      <c r="QEA47" s="89"/>
      <c r="QEG47" s="89"/>
      <c r="QEJ47" s="89"/>
      <c r="QEP47" s="89"/>
      <c r="QER47" s="89"/>
      <c r="QES47" s="89"/>
      <c r="QEU47" s="89"/>
      <c r="QEX47" s="89"/>
      <c r="QFA47" s="89"/>
      <c r="QFL47" s="89"/>
      <c r="QFN47" s="89"/>
      <c r="QFZ47" s="89"/>
      <c r="QGC47" s="89"/>
      <c r="QGK47" s="89"/>
      <c r="QHE47" s="89"/>
      <c r="QHG47" s="89"/>
      <c r="QHH47" s="89"/>
      <c r="QHI47" s="89"/>
      <c r="QHJ47" s="89"/>
      <c r="QHK47" s="89"/>
      <c r="QHL47" s="89"/>
      <c r="QID47" s="89"/>
      <c r="QIE47" s="89"/>
      <c r="QIH47" s="89"/>
      <c r="QIK47" s="89"/>
      <c r="QIM47" s="89"/>
      <c r="QIO47" s="89"/>
      <c r="QIR47" s="89"/>
      <c r="QIU47" s="89"/>
      <c r="QIX47" s="89"/>
      <c r="QJD47" s="89"/>
      <c r="QJG47" s="89"/>
      <c r="QJJ47" s="89"/>
      <c r="QJO47" s="89"/>
      <c r="QKC47" s="89"/>
      <c r="QKD47" s="89"/>
      <c r="QKE47" s="89"/>
      <c r="QKF47" s="89"/>
      <c r="QKG47" s="89"/>
      <c r="QKH47" s="89"/>
      <c r="QKI47" s="89"/>
      <c r="QKJ47" s="89"/>
      <c r="QKK47" s="89"/>
      <c r="QKL47" s="89"/>
      <c r="QKM47" s="89"/>
      <c r="QKN47" s="89"/>
      <c r="QKO47" s="89"/>
      <c r="QKP47" s="89"/>
      <c r="QKQ47" s="89"/>
      <c r="QKR47" s="89"/>
      <c r="QKS47" s="89"/>
      <c r="QKT47" s="89"/>
      <c r="QKU47" s="89"/>
      <c r="QKV47" s="89"/>
      <c r="QKW47" s="89"/>
      <c r="QKX47" s="89"/>
      <c r="QKY47" s="89"/>
      <c r="QKZ47" s="89"/>
      <c r="QLA47" s="89"/>
      <c r="QLB47" s="89"/>
      <c r="QLC47" s="89"/>
      <c r="QLD47" s="89"/>
      <c r="QLE47" s="89"/>
      <c r="QLF47" s="89"/>
      <c r="QLG47" s="89"/>
      <c r="QLH47" s="89"/>
      <c r="QLI47" s="89"/>
      <c r="QLJ47" s="89"/>
      <c r="QLK47" s="89"/>
      <c r="QLL47" s="89"/>
      <c r="QLM47" s="89"/>
      <c r="QLN47" s="89"/>
      <c r="QLO47" s="89"/>
      <c r="QLR47" s="89"/>
      <c r="QLU47" s="89"/>
      <c r="QLX47" s="89"/>
      <c r="QMA47" s="89"/>
      <c r="QMD47" s="89"/>
      <c r="QMP47" s="89"/>
      <c r="QMS47" s="89"/>
      <c r="QMV47" s="89"/>
      <c r="QMY47" s="89"/>
      <c r="QNE47" s="89"/>
      <c r="QNH47" s="89"/>
      <c r="QNN47" s="89"/>
      <c r="QNQ47" s="89"/>
      <c r="QNT47" s="89"/>
      <c r="QNW47" s="89"/>
      <c r="QOC47" s="89"/>
      <c r="QOF47" s="89"/>
      <c r="QOL47" s="89"/>
      <c r="QON47" s="89"/>
      <c r="QOO47" s="89"/>
      <c r="QOQ47" s="89"/>
      <c r="QOT47" s="89"/>
      <c r="QOW47" s="89"/>
      <c r="QPH47" s="89"/>
      <c r="QPJ47" s="89"/>
      <c r="QPV47" s="89"/>
      <c r="QPY47" s="89"/>
      <c r="QQG47" s="89"/>
      <c r="QRA47" s="89"/>
      <c r="QRC47" s="89"/>
      <c r="QRD47" s="89"/>
      <c r="QRE47" s="89"/>
      <c r="QRF47" s="89"/>
      <c r="QRG47" s="89"/>
      <c r="QRH47" s="89"/>
      <c r="QRZ47" s="89"/>
      <c r="QSA47" s="89"/>
      <c r="QSD47" s="89"/>
      <c r="QSG47" s="89"/>
      <c r="QSI47" s="89"/>
      <c r="QSK47" s="89"/>
      <c r="QSN47" s="89"/>
      <c r="QSQ47" s="89"/>
      <c r="QST47" s="89"/>
      <c r="QSZ47" s="89"/>
      <c r="QTC47" s="89"/>
      <c r="QTF47" s="89"/>
      <c r="QTK47" s="89"/>
      <c r="QTY47" s="89"/>
      <c r="QTZ47" s="89"/>
      <c r="QUA47" s="89"/>
      <c r="QUB47" s="89"/>
      <c r="QUC47" s="89"/>
      <c r="QUD47" s="89"/>
      <c r="QUE47" s="89"/>
      <c r="QUF47" s="89"/>
      <c r="QUG47" s="89"/>
      <c r="QUH47" s="89"/>
      <c r="QUI47" s="89"/>
      <c r="QUJ47" s="89"/>
      <c r="QUK47" s="89"/>
      <c r="QUL47" s="89"/>
      <c r="QUM47" s="89"/>
      <c r="QUN47" s="89"/>
      <c r="QUO47" s="89"/>
      <c r="QUP47" s="89"/>
      <c r="QUQ47" s="89"/>
      <c r="QUR47" s="89"/>
      <c r="QUS47" s="89"/>
      <c r="QUT47" s="89"/>
      <c r="QUU47" s="89"/>
      <c r="QUV47" s="89"/>
      <c r="QUW47" s="89"/>
      <c r="QUX47" s="89"/>
      <c r="QUY47" s="89"/>
      <c r="QUZ47" s="89"/>
      <c r="QVA47" s="89"/>
      <c r="QVB47" s="89"/>
      <c r="QVC47" s="89"/>
      <c r="QVD47" s="89"/>
      <c r="QVE47" s="89"/>
      <c r="QVF47" s="89"/>
      <c r="QVG47" s="89"/>
      <c r="QVH47" s="89"/>
      <c r="QVI47" s="89"/>
      <c r="QVJ47" s="89"/>
      <c r="QVK47" s="89"/>
      <c r="QVN47" s="89"/>
      <c r="QVQ47" s="89"/>
      <c r="QVT47" s="89"/>
      <c r="QVW47" s="89"/>
      <c r="QVZ47" s="89"/>
      <c r="QWL47" s="89"/>
      <c r="QWO47" s="89"/>
      <c r="QWR47" s="89"/>
      <c r="QWU47" s="89"/>
      <c r="QXA47" s="89"/>
      <c r="QXD47" s="89"/>
      <c r="QXJ47" s="89"/>
      <c r="QXM47" s="89"/>
      <c r="QXP47" s="89"/>
      <c r="QXS47" s="89"/>
      <c r="QXY47" s="89"/>
      <c r="QYB47" s="89"/>
      <c r="QYH47" s="89"/>
      <c r="QYJ47" s="89"/>
      <c r="QYK47" s="89"/>
      <c r="QYM47" s="89"/>
      <c r="QYP47" s="89"/>
      <c r="QYS47" s="89"/>
      <c r="QZD47" s="89"/>
      <c r="QZF47" s="89"/>
      <c r="QZR47" s="89"/>
      <c r="QZU47" s="89"/>
      <c r="RAC47" s="89"/>
      <c r="RAW47" s="89"/>
      <c r="RAY47" s="89"/>
      <c r="RAZ47" s="89"/>
      <c r="RBA47" s="89"/>
      <c r="RBB47" s="89"/>
      <c r="RBC47" s="89"/>
      <c r="RBD47" s="89"/>
      <c r="RBV47" s="89"/>
      <c r="RBW47" s="89"/>
      <c r="RBZ47" s="89"/>
      <c r="RCC47" s="89"/>
      <c r="RCE47" s="89"/>
      <c r="RCG47" s="89"/>
      <c r="RCJ47" s="89"/>
      <c r="RCM47" s="89"/>
      <c r="RCP47" s="89"/>
      <c r="RCV47" s="89"/>
      <c r="RCY47" s="89"/>
      <c r="RDB47" s="89"/>
      <c r="RDG47" s="89"/>
      <c r="RDU47" s="89"/>
      <c r="RDV47" s="89"/>
      <c r="RDW47" s="89"/>
      <c r="RDX47" s="89"/>
      <c r="RDY47" s="89"/>
      <c r="RDZ47" s="89"/>
      <c r="REA47" s="89"/>
      <c r="REB47" s="89"/>
      <c r="REC47" s="89"/>
      <c r="RED47" s="89"/>
      <c r="REE47" s="89"/>
      <c r="REF47" s="89"/>
      <c r="REG47" s="89"/>
      <c r="REH47" s="89"/>
      <c r="REI47" s="89"/>
      <c r="REJ47" s="89"/>
      <c r="REK47" s="89"/>
      <c r="REL47" s="89"/>
      <c r="REM47" s="89"/>
      <c r="REN47" s="89"/>
      <c r="REO47" s="89"/>
      <c r="REP47" s="89"/>
      <c r="REQ47" s="89"/>
      <c r="RER47" s="89"/>
      <c r="RES47" s="89"/>
      <c r="RET47" s="89"/>
      <c r="REU47" s="89"/>
      <c r="REV47" s="89"/>
      <c r="REW47" s="89"/>
      <c r="REX47" s="89"/>
      <c r="REY47" s="89"/>
      <c r="REZ47" s="89"/>
      <c r="RFA47" s="89"/>
      <c r="RFB47" s="89"/>
      <c r="RFC47" s="89"/>
      <c r="RFD47" s="89"/>
      <c r="RFE47" s="89"/>
      <c r="RFF47" s="89"/>
      <c r="RFG47" s="89"/>
      <c r="RFJ47" s="89"/>
      <c r="RFM47" s="89"/>
      <c r="RFP47" s="89"/>
      <c r="RFS47" s="89"/>
      <c r="RFV47" s="89"/>
      <c r="RGH47" s="89"/>
      <c r="RGK47" s="89"/>
      <c r="RGN47" s="89"/>
      <c r="RGQ47" s="89"/>
      <c r="RGW47" s="89"/>
      <c r="RGZ47" s="89"/>
      <c r="RHF47" s="89"/>
      <c r="RHI47" s="89"/>
      <c r="RHL47" s="89"/>
      <c r="RHO47" s="89"/>
      <c r="RHU47" s="89"/>
      <c r="RHX47" s="89"/>
      <c r="RID47" s="89"/>
      <c r="RIF47" s="89"/>
      <c r="RIG47" s="89"/>
      <c r="RII47" s="89"/>
      <c r="RIL47" s="89"/>
      <c r="RIO47" s="89"/>
      <c r="RIZ47" s="89"/>
      <c r="RJB47" s="89"/>
      <c r="RJN47" s="89"/>
      <c r="RJQ47" s="89"/>
      <c r="RJY47" s="89"/>
      <c r="RKS47" s="89"/>
      <c r="RKU47" s="89"/>
      <c r="RKV47" s="89"/>
      <c r="RKW47" s="89"/>
      <c r="RKX47" s="89"/>
      <c r="RKY47" s="89"/>
      <c r="RKZ47" s="89"/>
      <c r="RLR47" s="89"/>
      <c r="RLS47" s="89"/>
      <c r="RLV47" s="89"/>
      <c r="RLY47" s="89"/>
      <c r="RMA47" s="89"/>
      <c r="RMC47" s="89"/>
      <c r="RMF47" s="89"/>
      <c r="RMI47" s="89"/>
      <c r="RML47" s="89"/>
      <c r="RMR47" s="89"/>
      <c r="RMU47" s="89"/>
      <c r="RMX47" s="89"/>
      <c r="RNC47" s="89"/>
      <c r="RNQ47" s="89"/>
      <c r="RNR47" s="89"/>
      <c r="RNS47" s="89"/>
      <c r="RNT47" s="89"/>
      <c r="RNU47" s="89"/>
      <c r="RNV47" s="89"/>
      <c r="RNW47" s="89"/>
      <c r="RNX47" s="89"/>
      <c r="RNY47" s="89"/>
      <c r="RNZ47" s="89"/>
      <c r="ROA47" s="89"/>
      <c r="ROB47" s="89"/>
      <c r="ROC47" s="89"/>
      <c r="ROD47" s="89"/>
      <c r="ROE47" s="89"/>
      <c r="ROF47" s="89"/>
      <c r="ROG47" s="89"/>
      <c r="ROH47" s="89"/>
      <c r="ROI47" s="89"/>
      <c r="ROJ47" s="89"/>
      <c r="ROK47" s="89"/>
      <c r="ROL47" s="89"/>
      <c r="ROM47" s="89"/>
      <c r="RON47" s="89"/>
      <c r="ROO47" s="89"/>
      <c r="ROP47" s="89"/>
      <c r="ROQ47" s="89"/>
      <c r="ROR47" s="89"/>
      <c r="ROS47" s="89"/>
      <c r="ROT47" s="89"/>
      <c r="ROU47" s="89"/>
      <c r="ROV47" s="89"/>
      <c r="ROW47" s="89"/>
      <c r="ROX47" s="89"/>
      <c r="ROY47" s="89"/>
      <c r="ROZ47" s="89"/>
      <c r="RPA47" s="89"/>
      <c r="RPB47" s="89"/>
      <c r="RPC47" s="89"/>
      <c r="RPF47" s="89"/>
      <c r="RPI47" s="89"/>
      <c r="RPL47" s="89"/>
      <c r="RPO47" s="89"/>
      <c r="RPR47" s="89"/>
      <c r="RQD47" s="89"/>
      <c r="RQG47" s="89"/>
      <c r="RQJ47" s="89"/>
      <c r="RQM47" s="89"/>
      <c r="RQS47" s="89"/>
      <c r="RQV47" s="89"/>
      <c r="RRB47" s="89"/>
      <c r="RRE47" s="89"/>
      <c r="RRH47" s="89"/>
      <c r="RRK47" s="89"/>
      <c r="RRQ47" s="89"/>
      <c r="RRT47" s="89"/>
      <c r="RRZ47" s="89"/>
      <c r="RSB47" s="89"/>
      <c r="RSC47" s="89"/>
      <c r="RSE47" s="89"/>
      <c r="RSH47" s="89"/>
      <c r="RSK47" s="89"/>
      <c r="RSV47" s="89"/>
      <c r="RSX47" s="89"/>
      <c r="RTJ47" s="89"/>
      <c r="RTM47" s="89"/>
      <c r="RTU47" s="89"/>
      <c r="RUO47" s="89"/>
      <c r="RUQ47" s="89"/>
      <c r="RUR47" s="89"/>
      <c r="RUS47" s="89"/>
      <c r="RUT47" s="89"/>
      <c r="RUU47" s="89"/>
      <c r="RUV47" s="89"/>
      <c r="RVN47" s="89"/>
      <c r="RVO47" s="89"/>
      <c r="RVR47" s="89"/>
      <c r="RVU47" s="89"/>
      <c r="RVW47" s="89"/>
      <c r="RVY47" s="89"/>
      <c r="RWB47" s="89"/>
      <c r="RWE47" s="89"/>
      <c r="RWH47" s="89"/>
      <c r="RWN47" s="89"/>
      <c r="RWQ47" s="89"/>
      <c r="RWT47" s="89"/>
      <c r="RWY47" s="89"/>
      <c r="RXM47" s="89"/>
      <c r="RXN47" s="89"/>
      <c r="RXO47" s="89"/>
      <c r="RXP47" s="89"/>
      <c r="RXQ47" s="89"/>
      <c r="RXR47" s="89"/>
      <c r="RXS47" s="89"/>
      <c r="RXT47" s="89"/>
      <c r="RXU47" s="89"/>
      <c r="RXV47" s="89"/>
      <c r="RXW47" s="89"/>
      <c r="RXX47" s="89"/>
      <c r="RXY47" s="89"/>
      <c r="RXZ47" s="89"/>
      <c r="RYA47" s="89"/>
      <c r="RYB47" s="89"/>
      <c r="RYC47" s="89"/>
      <c r="RYD47" s="89"/>
      <c r="RYE47" s="89"/>
      <c r="RYF47" s="89"/>
      <c r="RYG47" s="89"/>
      <c r="RYH47" s="89"/>
      <c r="RYI47" s="89"/>
      <c r="RYJ47" s="89"/>
      <c r="RYK47" s="89"/>
      <c r="RYL47" s="89"/>
      <c r="RYM47" s="89"/>
      <c r="RYN47" s="89"/>
      <c r="RYO47" s="89"/>
      <c r="RYP47" s="89"/>
      <c r="RYQ47" s="89"/>
      <c r="RYR47" s="89"/>
      <c r="RYS47" s="89"/>
      <c r="RYT47" s="89"/>
      <c r="RYU47" s="89"/>
      <c r="RYV47" s="89"/>
      <c r="RYW47" s="89"/>
      <c r="RYX47" s="89"/>
      <c r="RYY47" s="89"/>
      <c r="RZB47" s="89"/>
      <c r="RZE47" s="89"/>
      <c r="RZH47" s="89"/>
      <c r="RZK47" s="89"/>
      <c r="RZN47" s="89"/>
      <c r="RZZ47" s="89"/>
      <c r="SAC47" s="89"/>
      <c r="SAF47" s="89"/>
      <c r="SAI47" s="89"/>
      <c r="SAO47" s="89"/>
      <c r="SAR47" s="89"/>
      <c r="SAX47" s="89"/>
      <c r="SBA47" s="89"/>
      <c r="SBD47" s="89"/>
      <c r="SBG47" s="89"/>
      <c r="SBM47" s="89"/>
      <c r="SBP47" s="89"/>
      <c r="SBV47" s="89"/>
      <c r="SBX47" s="89"/>
      <c r="SBY47" s="89"/>
      <c r="SCA47" s="89"/>
      <c r="SCD47" s="89"/>
      <c r="SCG47" s="89"/>
      <c r="SCR47" s="89"/>
      <c r="SCT47" s="89"/>
      <c r="SDF47" s="89"/>
      <c r="SDI47" s="89"/>
      <c r="SDQ47" s="89"/>
      <c r="SEK47" s="89"/>
      <c r="SEM47" s="89"/>
      <c r="SEN47" s="89"/>
      <c r="SEO47" s="89"/>
      <c r="SEP47" s="89"/>
      <c r="SEQ47" s="89"/>
      <c r="SER47" s="89"/>
      <c r="SFJ47" s="89"/>
      <c r="SFK47" s="89"/>
      <c r="SFN47" s="89"/>
      <c r="SFQ47" s="89"/>
      <c r="SFS47" s="89"/>
      <c r="SFU47" s="89"/>
      <c r="SFX47" s="89"/>
      <c r="SGA47" s="89"/>
      <c r="SGD47" s="89"/>
      <c r="SGJ47" s="89"/>
      <c r="SGM47" s="89"/>
      <c r="SGP47" s="89"/>
      <c r="SGU47" s="89"/>
      <c r="SHI47" s="89"/>
      <c r="SHJ47" s="89"/>
      <c r="SHK47" s="89"/>
      <c r="SHL47" s="89"/>
      <c r="SHM47" s="89"/>
      <c r="SHN47" s="89"/>
      <c r="SHO47" s="89"/>
      <c r="SHP47" s="89"/>
      <c r="SHQ47" s="89"/>
      <c r="SHR47" s="89"/>
      <c r="SHS47" s="89"/>
      <c r="SHT47" s="89"/>
      <c r="SHU47" s="89"/>
      <c r="SHV47" s="89"/>
      <c r="SHW47" s="89"/>
      <c r="SHX47" s="89"/>
      <c r="SHY47" s="89"/>
      <c r="SHZ47" s="89"/>
      <c r="SIA47" s="89"/>
      <c r="SIB47" s="89"/>
      <c r="SIC47" s="89"/>
      <c r="SID47" s="89"/>
      <c r="SIE47" s="89"/>
      <c r="SIF47" s="89"/>
      <c r="SIG47" s="89"/>
      <c r="SIH47" s="89"/>
      <c r="SII47" s="89"/>
      <c r="SIJ47" s="89"/>
      <c r="SIK47" s="89"/>
      <c r="SIL47" s="89"/>
      <c r="SIM47" s="89"/>
      <c r="SIN47" s="89"/>
      <c r="SIO47" s="89"/>
      <c r="SIP47" s="89"/>
      <c r="SIQ47" s="89"/>
      <c r="SIR47" s="89"/>
      <c r="SIS47" s="89"/>
      <c r="SIT47" s="89"/>
      <c r="SIU47" s="89"/>
      <c r="SIX47" s="89"/>
      <c r="SJA47" s="89"/>
      <c r="SJD47" s="89"/>
      <c r="SJG47" s="89"/>
      <c r="SJJ47" s="89"/>
      <c r="SJV47" s="89"/>
      <c r="SJY47" s="89"/>
      <c r="SKB47" s="89"/>
      <c r="SKE47" s="89"/>
      <c r="SKK47" s="89"/>
      <c r="SKN47" s="89"/>
      <c r="SKT47" s="89"/>
      <c r="SKW47" s="89"/>
      <c r="SKZ47" s="89"/>
      <c r="SLC47" s="89"/>
      <c r="SLI47" s="89"/>
      <c r="SLL47" s="89"/>
      <c r="SLR47" s="89"/>
      <c r="SLT47" s="89"/>
      <c r="SLU47" s="89"/>
      <c r="SLW47" s="89"/>
      <c r="SLZ47" s="89"/>
      <c r="SMC47" s="89"/>
      <c r="SMN47" s="89"/>
      <c r="SMP47" s="89"/>
      <c r="SNB47" s="89"/>
      <c r="SNE47" s="89"/>
      <c r="SNM47" s="89"/>
      <c r="SOG47" s="89"/>
      <c r="SOI47" s="89"/>
      <c r="SOJ47" s="89"/>
      <c r="SOK47" s="89"/>
      <c r="SOL47" s="89"/>
      <c r="SOM47" s="89"/>
      <c r="SON47" s="89"/>
      <c r="SPF47" s="89"/>
      <c r="SPG47" s="89"/>
      <c r="SPJ47" s="89"/>
      <c r="SPM47" s="89"/>
      <c r="SPO47" s="89"/>
      <c r="SPQ47" s="89"/>
      <c r="SPT47" s="89"/>
      <c r="SPW47" s="89"/>
      <c r="SPZ47" s="89"/>
      <c r="SQF47" s="89"/>
      <c r="SQI47" s="89"/>
      <c r="SQL47" s="89"/>
      <c r="SQQ47" s="89"/>
      <c r="SRE47" s="89"/>
      <c r="SRF47" s="89"/>
      <c r="SRG47" s="89"/>
      <c r="SRH47" s="89"/>
      <c r="SRI47" s="89"/>
      <c r="SRJ47" s="89"/>
      <c r="SRK47" s="89"/>
      <c r="SRL47" s="89"/>
      <c r="SRM47" s="89"/>
      <c r="SRN47" s="89"/>
      <c r="SRO47" s="89"/>
      <c r="SRP47" s="89"/>
      <c r="SRQ47" s="89"/>
      <c r="SRR47" s="89"/>
      <c r="SRS47" s="89"/>
      <c r="SRT47" s="89"/>
      <c r="SRU47" s="89"/>
      <c r="SRV47" s="89"/>
      <c r="SRW47" s="89"/>
      <c r="SRX47" s="89"/>
      <c r="SRY47" s="89"/>
      <c r="SRZ47" s="89"/>
      <c r="SSA47" s="89"/>
      <c r="SSB47" s="89"/>
      <c r="SSC47" s="89"/>
      <c r="SSD47" s="89"/>
      <c r="SSE47" s="89"/>
      <c r="SSF47" s="89"/>
      <c r="SSG47" s="89"/>
      <c r="SSH47" s="89"/>
      <c r="SSI47" s="89"/>
      <c r="SSJ47" s="89"/>
      <c r="SSK47" s="89"/>
      <c r="SSL47" s="89"/>
      <c r="SSM47" s="89"/>
      <c r="SSN47" s="89"/>
      <c r="SSO47" s="89"/>
      <c r="SSP47" s="89"/>
      <c r="SSQ47" s="89"/>
      <c r="SST47" s="89"/>
      <c r="SSW47" s="89"/>
      <c r="SSZ47" s="89"/>
      <c r="STC47" s="89"/>
      <c r="STF47" s="89"/>
      <c r="STR47" s="89"/>
      <c r="STU47" s="89"/>
      <c r="STX47" s="89"/>
      <c r="SUA47" s="89"/>
      <c r="SUG47" s="89"/>
      <c r="SUJ47" s="89"/>
      <c r="SUP47" s="89"/>
      <c r="SUS47" s="89"/>
      <c r="SUV47" s="89"/>
      <c r="SUY47" s="89"/>
      <c r="SVE47" s="89"/>
      <c r="SVH47" s="89"/>
      <c r="SVN47" s="89"/>
      <c r="SVP47" s="89"/>
      <c r="SVQ47" s="89"/>
      <c r="SVS47" s="89"/>
      <c r="SVV47" s="89"/>
      <c r="SVY47" s="89"/>
      <c r="SWJ47" s="89"/>
      <c r="SWL47" s="89"/>
      <c r="SWX47" s="89"/>
      <c r="SXA47" s="89"/>
      <c r="SXI47" s="89"/>
      <c r="SYC47" s="89"/>
      <c r="SYE47" s="89"/>
      <c r="SYF47" s="89"/>
      <c r="SYG47" s="89"/>
      <c r="SYH47" s="89"/>
      <c r="SYI47" s="89"/>
      <c r="SYJ47" s="89"/>
      <c r="SZB47" s="89"/>
      <c r="SZC47" s="89"/>
      <c r="SZF47" s="89"/>
      <c r="SZI47" s="89"/>
      <c r="SZK47" s="89"/>
      <c r="SZM47" s="89"/>
      <c r="SZP47" s="89"/>
      <c r="SZS47" s="89"/>
      <c r="SZV47" s="89"/>
      <c r="TAB47" s="89"/>
      <c r="TAE47" s="89"/>
      <c r="TAH47" s="89"/>
      <c r="TAM47" s="89"/>
      <c r="TBA47" s="89"/>
      <c r="TBB47" s="89"/>
      <c r="TBC47" s="89"/>
      <c r="TBD47" s="89"/>
      <c r="TBE47" s="89"/>
      <c r="TBF47" s="89"/>
      <c r="TBG47" s="89"/>
      <c r="TBH47" s="89"/>
      <c r="TBI47" s="89"/>
      <c r="TBJ47" s="89"/>
      <c r="TBK47" s="89"/>
      <c r="TBL47" s="89"/>
      <c r="TBM47" s="89"/>
      <c r="TBN47" s="89"/>
      <c r="TBO47" s="89"/>
      <c r="TBP47" s="89"/>
      <c r="TBQ47" s="89"/>
      <c r="TBR47" s="89"/>
      <c r="TBS47" s="89"/>
      <c r="TBT47" s="89"/>
      <c r="TBU47" s="89"/>
      <c r="TBV47" s="89"/>
      <c r="TBW47" s="89"/>
      <c r="TBX47" s="89"/>
      <c r="TBY47" s="89"/>
      <c r="TBZ47" s="89"/>
      <c r="TCA47" s="89"/>
      <c r="TCB47" s="89"/>
      <c r="TCC47" s="89"/>
      <c r="TCD47" s="89"/>
      <c r="TCE47" s="89"/>
      <c r="TCF47" s="89"/>
      <c r="TCG47" s="89"/>
      <c r="TCH47" s="89"/>
      <c r="TCI47" s="89"/>
      <c r="TCJ47" s="89"/>
      <c r="TCK47" s="89"/>
      <c r="TCL47" s="89"/>
      <c r="TCM47" s="89"/>
      <c r="TCP47" s="89"/>
      <c r="TCS47" s="89"/>
      <c r="TCV47" s="89"/>
      <c r="TCY47" s="89"/>
      <c r="TDB47" s="89"/>
      <c r="TDN47" s="89"/>
      <c r="TDQ47" s="89"/>
      <c r="TDT47" s="89"/>
      <c r="TDW47" s="89"/>
      <c r="TEC47" s="89"/>
      <c r="TEF47" s="89"/>
      <c r="TEL47" s="89"/>
      <c r="TEO47" s="89"/>
      <c r="TER47" s="89"/>
      <c r="TEU47" s="89"/>
      <c r="TFA47" s="89"/>
      <c r="TFD47" s="89"/>
      <c r="TFJ47" s="89"/>
      <c r="TFL47" s="89"/>
      <c r="TFM47" s="89"/>
      <c r="TFO47" s="89"/>
      <c r="TFR47" s="89"/>
      <c r="TFU47" s="89"/>
      <c r="TGF47" s="89"/>
      <c r="TGH47" s="89"/>
      <c r="TGT47" s="89"/>
      <c r="TGW47" s="89"/>
      <c r="THE47" s="89"/>
      <c r="THY47" s="89"/>
      <c r="TIA47" s="89"/>
      <c r="TIB47" s="89"/>
      <c r="TIC47" s="89"/>
      <c r="TID47" s="89"/>
      <c r="TIE47" s="89"/>
      <c r="TIF47" s="89"/>
      <c r="TIX47" s="89"/>
      <c r="TIY47" s="89"/>
      <c r="TJB47" s="89"/>
      <c r="TJE47" s="89"/>
      <c r="TJG47" s="89"/>
      <c r="TJI47" s="89"/>
      <c r="TJL47" s="89"/>
      <c r="TJO47" s="89"/>
      <c r="TJR47" s="89"/>
      <c r="TJX47" s="89"/>
      <c r="TKA47" s="89"/>
      <c r="TKD47" s="89"/>
      <c r="TKI47" s="89"/>
      <c r="TKW47" s="89"/>
      <c r="TKX47" s="89"/>
      <c r="TKY47" s="89"/>
      <c r="TKZ47" s="89"/>
      <c r="TLA47" s="89"/>
      <c r="TLB47" s="89"/>
      <c r="TLC47" s="89"/>
      <c r="TLD47" s="89"/>
      <c r="TLE47" s="89"/>
      <c r="TLF47" s="89"/>
      <c r="TLG47" s="89"/>
      <c r="TLH47" s="89"/>
      <c r="TLI47" s="89"/>
      <c r="TLJ47" s="89"/>
      <c r="TLK47" s="89"/>
      <c r="TLL47" s="89"/>
      <c r="TLM47" s="89"/>
      <c r="TLN47" s="89"/>
      <c r="TLO47" s="89"/>
      <c r="TLP47" s="89"/>
      <c r="TLQ47" s="89"/>
      <c r="TLR47" s="89"/>
      <c r="TLS47" s="89"/>
      <c r="TLT47" s="89"/>
      <c r="TLU47" s="89"/>
      <c r="TLV47" s="89"/>
      <c r="TLW47" s="89"/>
      <c r="TLX47" s="89"/>
      <c r="TLY47" s="89"/>
      <c r="TLZ47" s="89"/>
      <c r="TMA47" s="89"/>
      <c r="TMB47" s="89"/>
      <c r="TMC47" s="89"/>
      <c r="TMD47" s="89"/>
      <c r="TME47" s="89"/>
      <c r="TMF47" s="89"/>
      <c r="TMG47" s="89"/>
      <c r="TMH47" s="89"/>
      <c r="TMI47" s="89"/>
      <c r="TML47" s="89"/>
      <c r="TMO47" s="89"/>
      <c r="TMR47" s="89"/>
      <c r="TMU47" s="89"/>
      <c r="TMX47" s="89"/>
      <c r="TNJ47" s="89"/>
      <c r="TNM47" s="89"/>
      <c r="TNP47" s="89"/>
      <c r="TNS47" s="89"/>
      <c r="TNY47" s="89"/>
      <c r="TOB47" s="89"/>
      <c r="TOH47" s="89"/>
      <c r="TOK47" s="89"/>
      <c r="TON47" s="89"/>
      <c r="TOQ47" s="89"/>
      <c r="TOW47" s="89"/>
      <c r="TOZ47" s="89"/>
      <c r="TPF47" s="89"/>
      <c r="TPH47" s="89"/>
      <c r="TPI47" s="89"/>
      <c r="TPK47" s="89"/>
      <c r="TPN47" s="89"/>
      <c r="TPQ47" s="89"/>
      <c r="TQB47" s="89"/>
      <c r="TQD47" s="89"/>
      <c r="TQP47" s="89"/>
      <c r="TQS47" s="89"/>
      <c r="TRA47" s="89"/>
      <c r="TRU47" s="89"/>
      <c r="TRW47" s="89"/>
      <c r="TRX47" s="89"/>
      <c r="TRY47" s="89"/>
      <c r="TRZ47" s="89"/>
      <c r="TSA47" s="89"/>
      <c r="TSB47" s="89"/>
      <c r="TST47" s="89"/>
      <c r="TSU47" s="89"/>
      <c r="TSX47" s="89"/>
      <c r="TTA47" s="89"/>
      <c r="TTC47" s="89"/>
      <c r="TTE47" s="89"/>
      <c r="TTH47" s="89"/>
      <c r="TTK47" s="89"/>
      <c r="TTN47" s="89"/>
      <c r="TTT47" s="89"/>
      <c r="TTW47" s="89"/>
      <c r="TTZ47" s="89"/>
      <c r="TUE47" s="89"/>
      <c r="TUS47" s="89"/>
      <c r="TUT47" s="89"/>
      <c r="TUU47" s="89"/>
      <c r="TUV47" s="89"/>
      <c r="TUW47" s="89"/>
      <c r="TUX47" s="89"/>
      <c r="TUY47" s="89"/>
      <c r="TUZ47" s="89"/>
      <c r="TVA47" s="89"/>
      <c r="TVB47" s="89"/>
      <c r="TVC47" s="89"/>
      <c r="TVD47" s="89"/>
      <c r="TVE47" s="89"/>
      <c r="TVF47" s="89"/>
      <c r="TVG47" s="89"/>
      <c r="TVH47" s="89"/>
      <c r="TVI47" s="89"/>
      <c r="TVJ47" s="89"/>
      <c r="TVK47" s="89"/>
      <c r="TVL47" s="89"/>
      <c r="TVM47" s="89"/>
      <c r="TVN47" s="89"/>
      <c r="TVO47" s="89"/>
      <c r="TVP47" s="89"/>
      <c r="TVQ47" s="89"/>
      <c r="TVR47" s="89"/>
      <c r="TVS47" s="89"/>
      <c r="TVT47" s="89"/>
      <c r="TVU47" s="89"/>
      <c r="TVV47" s="89"/>
      <c r="TVW47" s="89"/>
      <c r="TVX47" s="89"/>
      <c r="TVY47" s="89"/>
      <c r="TVZ47" s="89"/>
      <c r="TWA47" s="89"/>
      <c r="TWB47" s="89"/>
      <c r="TWC47" s="89"/>
      <c r="TWD47" s="89"/>
      <c r="TWE47" s="89"/>
      <c r="TWH47" s="89"/>
      <c r="TWK47" s="89"/>
      <c r="TWN47" s="89"/>
      <c r="TWQ47" s="89"/>
      <c r="TWT47" s="89"/>
      <c r="TXF47" s="89"/>
      <c r="TXI47" s="89"/>
      <c r="TXL47" s="89"/>
      <c r="TXO47" s="89"/>
      <c r="TXU47" s="89"/>
      <c r="TXX47" s="89"/>
      <c r="TYD47" s="89"/>
      <c r="TYG47" s="89"/>
      <c r="TYJ47" s="89"/>
      <c r="TYM47" s="89"/>
      <c r="TYS47" s="89"/>
      <c r="TYV47" s="89"/>
      <c r="TZB47" s="89"/>
      <c r="TZD47" s="89"/>
      <c r="TZE47" s="89"/>
      <c r="TZG47" s="89"/>
      <c r="TZJ47" s="89"/>
      <c r="TZM47" s="89"/>
      <c r="TZX47" s="89"/>
      <c r="TZZ47" s="89"/>
      <c r="UAL47" s="89"/>
      <c r="UAO47" s="89"/>
      <c r="UAW47" s="89"/>
      <c r="UBQ47" s="89"/>
      <c r="UBS47" s="89"/>
      <c r="UBT47" s="89"/>
      <c r="UBU47" s="89"/>
      <c r="UBV47" s="89"/>
      <c r="UBW47" s="89"/>
      <c r="UBX47" s="89"/>
      <c r="UCP47" s="89"/>
      <c r="UCQ47" s="89"/>
      <c r="UCT47" s="89"/>
      <c r="UCW47" s="89"/>
      <c r="UCY47" s="89"/>
      <c r="UDA47" s="89"/>
      <c r="UDD47" s="89"/>
      <c r="UDG47" s="89"/>
      <c r="UDJ47" s="89"/>
      <c r="UDP47" s="89"/>
      <c r="UDS47" s="89"/>
      <c r="UDV47" s="89"/>
      <c r="UEA47" s="89"/>
      <c r="UEO47" s="89"/>
      <c r="UEP47" s="89"/>
      <c r="UEQ47" s="89"/>
      <c r="UER47" s="89"/>
      <c r="UES47" s="89"/>
      <c r="UET47" s="89"/>
      <c r="UEU47" s="89"/>
      <c r="UEV47" s="89"/>
      <c r="UEW47" s="89"/>
      <c r="UEX47" s="89"/>
      <c r="UEY47" s="89"/>
      <c r="UEZ47" s="89"/>
      <c r="UFA47" s="89"/>
      <c r="UFB47" s="89"/>
      <c r="UFC47" s="89"/>
      <c r="UFD47" s="89"/>
      <c r="UFE47" s="89"/>
      <c r="UFF47" s="89"/>
      <c r="UFG47" s="89"/>
      <c r="UFH47" s="89"/>
      <c r="UFI47" s="89"/>
      <c r="UFJ47" s="89"/>
      <c r="UFK47" s="89"/>
      <c r="UFL47" s="89"/>
      <c r="UFM47" s="89"/>
      <c r="UFN47" s="89"/>
      <c r="UFO47" s="89"/>
      <c r="UFP47" s="89"/>
      <c r="UFQ47" s="89"/>
      <c r="UFR47" s="89"/>
      <c r="UFS47" s="89"/>
      <c r="UFT47" s="89"/>
      <c r="UFU47" s="89"/>
      <c r="UFV47" s="89"/>
      <c r="UFW47" s="89"/>
      <c r="UFX47" s="89"/>
      <c r="UFY47" s="89"/>
      <c r="UFZ47" s="89"/>
      <c r="UGA47" s="89"/>
      <c r="UGD47" s="89"/>
      <c r="UGG47" s="89"/>
      <c r="UGJ47" s="89"/>
      <c r="UGM47" s="89"/>
      <c r="UGP47" s="89"/>
      <c r="UHB47" s="89"/>
      <c r="UHE47" s="89"/>
      <c r="UHH47" s="89"/>
      <c r="UHK47" s="89"/>
      <c r="UHQ47" s="89"/>
      <c r="UHT47" s="89"/>
      <c r="UHZ47" s="89"/>
      <c r="UIC47" s="89"/>
      <c r="UIF47" s="89"/>
      <c r="UII47" s="89"/>
      <c r="UIO47" s="89"/>
      <c r="UIR47" s="89"/>
      <c r="UIX47" s="89"/>
      <c r="UIZ47" s="89"/>
      <c r="UJA47" s="89"/>
      <c r="UJC47" s="89"/>
      <c r="UJF47" s="89"/>
      <c r="UJI47" s="89"/>
      <c r="UJT47" s="89"/>
      <c r="UJV47" s="89"/>
      <c r="UKH47" s="89"/>
      <c r="UKK47" s="89"/>
      <c r="UKS47" s="89"/>
      <c r="ULM47" s="89"/>
      <c r="ULO47" s="89"/>
      <c r="ULP47" s="89"/>
      <c r="ULQ47" s="89"/>
      <c r="ULR47" s="89"/>
      <c r="ULS47" s="89"/>
      <c r="ULT47" s="89"/>
      <c r="UML47" s="89"/>
      <c r="UMM47" s="89"/>
      <c r="UMP47" s="89"/>
      <c r="UMS47" s="89"/>
      <c r="UMU47" s="89"/>
      <c r="UMW47" s="89"/>
      <c r="UMZ47" s="89"/>
      <c r="UNC47" s="89"/>
      <c r="UNF47" s="89"/>
      <c r="UNL47" s="89"/>
      <c r="UNO47" s="89"/>
      <c r="UNR47" s="89"/>
      <c r="UNW47" s="89"/>
      <c r="UOK47" s="89"/>
      <c r="UOL47" s="89"/>
      <c r="UOM47" s="89"/>
      <c r="UON47" s="89"/>
      <c r="UOO47" s="89"/>
      <c r="UOP47" s="89"/>
      <c r="UOQ47" s="89"/>
      <c r="UOR47" s="89"/>
      <c r="UOS47" s="89"/>
      <c r="UOT47" s="89"/>
      <c r="UOU47" s="89"/>
      <c r="UOV47" s="89"/>
      <c r="UOW47" s="89"/>
      <c r="UOX47" s="89"/>
      <c r="UOY47" s="89"/>
      <c r="UOZ47" s="89"/>
      <c r="UPA47" s="89"/>
      <c r="UPB47" s="89"/>
      <c r="UPC47" s="89"/>
      <c r="UPD47" s="89"/>
      <c r="UPE47" s="89"/>
      <c r="UPF47" s="89"/>
      <c r="UPG47" s="89"/>
      <c r="UPH47" s="89"/>
      <c r="UPI47" s="89"/>
      <c r="UPJ47" s="89"/>
      <c r="UPK47" s="89"/>
      <c r="UPL47" s="89"/>
      <c r="UPM47" s="89"/>
      <c r="UPN47" s="89"/>
      <c r="UPO47" s="89"/>
      <c r="UPP47" s="89"/>
      <c r="UPQ47" s="89"/>
      <c r="UPR47" s="89"/>
      <c r="UPS47" s="89"/>
      <c r="UPT47" s="89"/>
      <c r="UPU47" s="89"/>
      <c r="UPV47" s="89"/>
      <c r="UPW47" s="89"/>
      <c r="UPZ47" s="89"/>
      <c r="UQC47" s="89"/>
      <c r="UQF47" s="89"/>
      <c r="UQI47" s="89"/>
      <c r="UQL47" s="89"/>
      <c r="UQX47" s="89"/>
      <c r="URA47" s="89"/>
      <c r="URD47" s="89"/>
      <c r="URG47" s="89"/>
      <c r="URM47" s="89"/>
      <c r="URP47" s="89"/>
      <c r="URV47" s="89"/>
      <c r="URY47" s="89"/>
      <c r="USB47" s="89"/>
      <c r="USE47" s="89"/>
      <c r="USK47" s="89"/>
      <c r="USN47" s="89"/>
      <c r="UST47" s="89"/>
      <c r="USV47" s="89"/>
      <c r="USW47" s="89"/>
      <c r="USY47" s="89"/>
      <c r="UTB47" s="89"/>
      <c r="UTE47" s="89"/>
      <c r="UTP47" s="89"/>
      <c r="UTR47" s="89"/>
      <c r="UUD47" s="89"/>
      <c r="UUG47" s="89"/>
      <c r="UUO47" s="89"/>
      <c r="UVI47" s="89"/>
      <c r="UVK47" s="89"/>
      <c r="UVL47" s="89"/>
      <c r="UVM47" s="89"/>
      <c r="UVN47" s="89"/>
      <c r="UVO47" s="89"/>
      <c r="UVP47" s="89"/>
      <c r="UWH47" s="89"/>
      <c r="UWI47" s="89"/>
      <c r="UWL47" s="89"/>
      <c r="UWO47" s="89"/>
      <c r="UWQ47" s="89"/>
      <c r="UWS47" s="89"/>
      <c r="UWV47" s="89"/>
      <c r="UWY47" s="89"/>
      <c r="UXB47" s="89"/>
      <c r="UXH47" s="89"/>
      <c r="UXK47" s="89"/>
      <c r="UXN47" s="89"/>
      <c r="UXS47" s="89"/>
      <c r="UYG47" s="89"/>
      <c r="UYH47" s="89"/>
      <c r="UYI47" s="89"/>
      <c r="UYJ47" s="89"/>
      <c r="UYK47" s="89"/>
      <c r="UYL47" s="89"/>
      <c r="UYM47" s="89"/>
      <c r="UYN47" s="89"/>
      <c r="UYO47" s="89"/>
      <c r="UYP47" s="89"/>
      <c r="UYQ47" s="89"/>
      <c r="UYR47" s="89"/>
      <c r="UYS47" s="89"/>
      <c r="UYT47" s="89"/>
      <c r="UYU47" s="89"/>
      <c r="UYV47" s="89"/>
      <c r="UYW47" s="89"/>
      <c r="UYX47" s="89"/>
      <c r="UYY47" s="89"/>
      <c r="UYZ47" s="89"/>
      <c r="UZA47" s="89"/>
      <c r="UZB47" s="89"/>
      <c r="UZC47" s="89"/>
      <c r="UZD47" s="89"/>
      <c r="UZE47" s="89"/>
      <c r="UZF47" s="89"/>
      <c r="UZG47" s="89"/>
      <c r="UZH47" s="89"/>
      <c r="UZI47" s="89"/>
      <c r="UZJ47" s="89"/>
      <c r="UZK47" s="89"/>
      <c r="UZL47" s="89"/>
      <c r="UZM47" s="89"/>
      <c r="UZN47" s="89"/>
      <c r="UZO47" s="89"/>
      <c r="UZP47" s="89"/>
      <c r="UZQ47" s="89"/>
      <c r="UZR47" s="89"/>
      <c r="UZS47" s="89"/>
      <c r="UZV47" s="89"/>
      <c r="UZY47" s="89"/>
      <c r="VAB47" s="89"/>
      <c r="VAE47" s="89"/>
      <c r="VAH47" s="89"/>
      <c r="VAT47" s="89"/>
      <c r="VAW47" s="89"/>
      <c r="VAZ47" s="89"/>
      <c r="VBC47" s="89"/>
      <c r="VBI47" s="89"/>
      <c r="VBL47" s="89"/>
      <c r="VBR47" s="89"/>
      <c r="VBU47" s="89"/>
      <c r="VBX47" s="89"/>
      <c r="VCA47" s="89"/>
      <c r="VCG47" s="89"/>
      <c r="VCJ47" s="89"/>
      <c r="VCP47" s="89"/>
      <c r="VCR47" s="89"/>
      <c r="VCS47" s="89"/>
      <c r="VCU47" s="89"/>
      <c r="VCX47" s="89"/>
      <c r="VDA47" s="89"/>
      <c r="VDL47" s="89"/>
      <c r="VDN47" s="89"/>
      <c r="VDZ47" s="89"/>
      <c r="VEC47" s="89"/>
      <c r="VEK47" s="89"/>
      <c r="VFE47" s="89"/>
      <c r="VFG47" s="89"/>
      <c r="VFH47" s="89"/>
      <c r="VFI47" s="89"/>
      <c r="VFJ47" s="89"/>
      <c r="VFK47" s="89"/>
      <c r="VFL47" s="89"/>
      <c r="VGD47" s="89"/>
      <c r="VGE47" s="89"/>
      <c r="VGH47" s="89"/>
      <c r="VGK47" s="89"/>
      <c r="VGM47" s="89"/>
      <c r="VGO47" s="89"/>
      <c r="VGR47" s="89"/>
      <c r="VGU47" s="89"/>
      <c r="VGX47" s="89"/>
      <c r="VHD47" s="89"/>
      <c r="VHG47" s="89"/>
      <c r="VHJ47" s="89"/>
      <c r="VHO47" s="89"/>
      <c r="VIC47" s="89"/>
      <c r="VID47" s="89"/>
      <c r="VIE47" s="89"/>
      <c r="VIF47" s="89"/>
      <c r="VIG47" s="89"/>
      <c r="VIH47" s="89"/>
      <c r="VII47" s="89"/>
      <c r="VIJ47" s="89"/>
      <c r="VIK47" s="89"/>
      <c r="VIL47" s="89"/>
      <c r="VIM47" s="89"/>
      <c r="VIN47" s="89"/>
      <c r="VIO47" s="89"/>
      <c r="VIP47" s="89"/>
      <c r="VIQ47" s="89"/>
      <c r="VIR47" s="89"/>
      <c r="VIS47" s="89"/>
      <c r="VIT47" s="89"/>
      <c r="VIU47" s="89"/>
      <c r="VIV47" s="89"/>
      <c r="VIW47" s="89"/>
      <c r="VIX47" s="89"/>
      <c r="VIY47" s="89"/>
      <c r="VIZ47" s="89"/>
      <c r="VJA47" s="89"/>
      <c r="VJB47" s="89"/>
      <c r="VJC47" s="89"/>
      <c r="VJD47" s="89"/>
      <c r="VJE47" s="89"/>
      <c r="VJF47" s="89"/>
      <c r="VJG47" s="89"/>
      <c r="VJH47" s="89"/>
      <c r="VJI47" s="89"/>
      <c r="VJJ47" s="89"/>
      <c r="VJK47" s="89"/>
      <c r="VJL47" s="89"/>
      <c r="VJM47" s="89"/>
      <c r="VJN47" s="89"/>
      <c r="VJO47" s="89"/>
      <c r="VJR47" s="89"/>
      <c r="VJU47" s="89"/>
      <c r="VJX47" s="89"/>
      <c r="VKA47" s="89"/>
      <c r="VKD47" s="89"/>
      <c r="VKP47" s="89"/>
      <c r="VKS47" s="89"/>
      <c r="VKV47" s="89"/>
      <c r="VKY47" s="89"/>
      <c r="VLE47" s="89"/>
      <c r="VLH47" s="89"/>
      <c r="VLN47" s="89"/>
      <c r="VLQ47" s="89"/>
      <c r="VLT47" s="89"/>
      <c r="VLW47" s="89"/>
      <c r="VMC47" s="89"/>
      <c r="VMF47" s="89"/>
      <c r="VML47" s="89"/>
      <c r="VMN47" s="89"/>
      <c r="VMO47" s="89"/>
      <c r="VMQ47" s="89"/>
      <c r="VMT47" s="89"/>
      <c r="VMW47" s="89"/>
      <c r="VNH47" s="89"/>
      <c r="VNJ47" s="89"/>
      <c r="VNV47" s="89"/>
      <c r="VNY47" s="89"/>
      <c r="VOG47" s="89"/>
      <c r="VPA47" s="89"/>
      <c r="VPC47" s="89"/>
      <c r="VPD47" s="89"/>
      <c r="VPE47" s="89"/>
      <c r="VPF47" s="89"/>
      <c r="VPG47" s="89"/>
      <c r="VPH47" s="89"/>
      <c r="VPZ47" s="89"/>
      <c r="VQA47" s="89"/>
      <c r="VQD47" s="89"/>
      <c r="VQG47" s="89"/>
      <c r="VQI47" s="89"/>
      <c r="VQK47" s="89"/>
      <c r="VQN47" s="89"/>
      <c r="VQQ47" s="89"/>
      <c r="VQT47" s="89"/>
      <c r="VQZ47" s="89"/>
      <c r="VRC47" s="89"/>
      <c r="VRF47" s="89"/>
      <c r="VRK47" s="89"/>
      <c r="VRY47" s="89"/>
      <c r="VRZ47" s="89"/>
      <c r="VSA47" s="89"/>
      <c r="VSB47" s="89"/>
      <c r="VSC47" s="89"/>
      <c r="VSD47" s="89"/>
      <c r="VSE47" s="89"/>
      <c r="VSF47" s="89"/>
      <c r="VSG47" s="89"/>
      <c r="VSH47" s="89"/>
      <c r="VSI47" s="89"/>
      <c r="VSJ47" s="89"/>
      <c r="VSK47" s="89"/>
      <c r="VSL47" s="89"/>
      <c r="VSM47" s="89"/>
      <c r="VSN47" s="89"/>
      <c r="VSO47" s="89"/>
      <c r="VSP47" s="89"/>
      <c r="VSQ47" s="89"/>
      <c r="VSR47" s="89"/>
      <c r="VSS47" s="89"/>
      <c r="VST47" s="89"/>
      <c r="VSU47" s="89"/>
      <c r="VSV47" s="89"/>
      <c r="VSW47" s="89"/>
      <c r="VSX47" s="89"/>
      <c r="VSY47" s="89"/>
      <c r="VSZ47" s="89"/>
      <c r="VTA47" s="89"/>
      <c r="VTB47" s="89"/>
      <c r="VTC47" s="89"/>
      <c r="VTD47" s="89"/>
      <c r="VTE47" s="89"/>
      <c r="VTF47" s="89"/>
      <c r="VTG47" s="89"/>
      <c r="VTH47" s="89"/>
      <c r="VTI47" s="89"/>
      <c r="VTJ47" s="89"/>
      <c r="VTK47" s="89"/>
      <c r="VTN47" s="89"/>
      <c r="VTQ47" s="89"/>
      <c r="VTT47" s="89"/>
      <c r="VTW47" s="89"/>
      <c r="VTZ47" s="89"/>
      <c r="VUL47" s="89"/>
      <c r="VUO47" s="89"/>
      <c r="VUR47" s="89"/>
      <c r="VUU47" s="89"/>
      <c r="VVA47" s="89"/>
      <c r="VVD47" s="89"/>
      <c r="VVJ47" s="89"/>
      <c r="VVM47" s="89"/>
      <c r="VVP47" s="89"/>
      <c r="VVS47" s="89"/>
      <c r="VVY47" s="89"/>
      <c r="VWB47" s="89"/>
      <c r="VWH47" s="89"/>
      <c r="VWJ47" s="89"/>
      <c r="VWK47" s="89"/>
      <c r="VWM47" s="89"/>
      <c r="VWP47" s="89"/>
      <c r="VWS47" s="89"/>
      <c r="VXD47" s="89"/>
      <c r="VXF47" s="89"/>
      <c r="VXR47" s="89"/>
      <c r="VXU47" s="89"/>
      <c r="VYC47" s="89"/>
      <c r="VYW47" s="89"/>
      <c r="VYY47" s="89"/>
      <c r="VYZ47" s="89"/>
      <c r="VZA47" s="89"/>
      <c r="VZB47" s="89"/>
      <c r="VZC47" s="89"/>
      <c r="VZD47" s="89"/>
      <c r="VZV47" s="89"/>
      <c r="VZW47" s="89"/>
      <c r="VZZ47" s="89"/>
      <c r="WAC47" s="89"/>
      <c r="WAE47" s="89"/>
      <c r="WAG47" s="89"/>
      <c r="WAJ47" s="89"/>
      <c r="WAM47" s="89"/>
      <c r="WAP47" s="89"/>
      <c r="WAV47" s="89"/>
      <c r="WAY47" s="89"/>
      <c r="WBB47" s="89"/>
      <c r="WBG47" s="89"/>
      <c r="WBU47" s="89"/>
      <c r="WBV47" s="89"/>
      <c r="WBW47" s="89"/>
      <c r="WBX47" s="89"/>
      <c r="WBY47" s="89"/>
      <c r="WBZ47" s="89"/>
      <c r="WCA47" s="89"/>
      <c r="WCB47" s="89"/>
      <c r="WCC47" s="89"/>
      <c r="WCD47" s="89"/>
      <c r="WCE47" s="89"/>
      <c r="WCF47" s="89"/>
      <c r="WCG47" s="89"/>
      <c r="WCH47" s="89"/>
      <c r="WCI47" s="89"/>
      <c r="WCJ47" s="89"/>
      <c r="WCK47" s="89"/>
      <c r="WCL47" s="89"/>
      <c r="WCM47" s="89"/>
      <c r="WCN47" s="89"/>
      <c r="WCO47" s="89"/>
      <c r="WCP47" s="89"/>
      <c r="WCQ47" s="89"/>
      <c r="WCR47" s="89"/>
      <c r="WCS47" s="89"/>
      <c r="WCT47" s="89"/>
      <c r="WCU47" s="89"/>
      <c r="WCV47" s="89"/>
      <c r="WCW47" s="89"/>
      <c r="WCX47" s="89"/>
      <c r="WCY47" s="89"/>
      <c r="WCZ47" s="89"/>
      <c r="WDA47" s="89"/>
      <c r="WDB47" s="89"/>
      <c r="WDC47" s="89"/>
      <c r="WDD47" s="89"/>
      <c r="WDE47" s="89"/>
      <c r="WDF47" s="89"/>
      <c r="WDG47" s="89"/>
      <c r="WDJ47" s="89"/>
      <c r="WDM47" s="89"/>
      <c r="WDP47" s="89"/>
      <c r="WDS47" s="89"/>
      <c r="WDV47" s="89"/>
      <c r="WEH47" s="89"/>
      <c r="WEK47" s="89"/>
      <c r="WEN47" s="89"/>
      <c r="WEQ47" s="89"/>
      <c r="WEW47" s="89"/>
      <c r="WEZ47" s="89"/>
      <c r="WFF47" s="89"/>
      <c r="WFI47" s="89"/>
      <c r="WFL47" s="89"/>
      <c r="WFO47" s="89"/>
      <c r="WFU47" s="89"/>
      <c r="WFX47" s="89"/>
      <c r="WGD47" s="89"/>
      <c r="WGF47" s="89"/>
      <c r="WGG47" s="89"/>
      <c r="WGI47" s="89"/>
      <c r="WGL47" s="89"/>
      <c r="WGO47" s="89"/>
      <c r="WGZ47" s="89"/>
      <c r="WHB47" s="89"/>
      <c r="WHN47" s="89"/>
      <c r="WHQ47" s="89"/>
      <c r="WHY47" s="89"/>
      <c r="WIS47" s="89"/>
      <c r="WIU47" s="89"/>
      <c r="WIV47" s="89"/>
      <c r="WIW47" s="89"/>
      <c r="WIX47" s="89"/>
      <c r="WIY47" s="89"/>
      <c r="WIZ47" s="89"/>
      <c r="WJR47" s="89"/>
      <c r="WJS47" s="89"/>
      <c r="WJV47" s="89"/>
      <c r="WJY47" s="89"/>
      <c r="WKA47" s="89"/>
      <c r="WKC47" s="89"/>
      <c r="WKF47" s="89"/>
      <c r="WKI47" s="89"/>
      <c r="WKL47" s="89"/>
      <c r="WKR47" s="89"/>
      <c r="WKU47" s="89"/>
      <c r="WKX47" s="89"/>
      <c r="WLC47" s="89"/>
      <c r="WLQ47" s="89"/>
      <c r="WLR47" s="89"/>
      <c r="WLS47" s="89"/>
      <c r="WLT47" s="89"/>
      <c r="WLU47" s="89"/>
      <c r="WLV47" s="89"/>
      <c r="WLW47" s="89"/>
      <c r="WLX47" s="89"/>
      <c r="WLY47" s="89"/>
      <c r="WLZ47" s="89"/>
      <c r="WMA47" s="89"/>
      <c r="WMB47" s="89"/>
      <c r="WMC47" s="89"/>
      <c r="WMD47" s="89"/>
      <c r="WME47" s="89"/>
      <c r="WMF47" s="89"/>
      <c r="WMG47" s="89"/>
      <c r="WMH47" s="89"/>
      <c r="WMI47" s="89"/>
      <c r="WMJ47" s="89"/>
      <c r="WMK47" s="89"/>
      <c r="WML47" s="89"/>
      <c r="WMM47" s="89"/>
      <c r="WMN47" s="89"/>
      <c r="WMO47" s="89"/>
      <c r="WMP47" s="89"/>
      <c r="WMQ47" s="89"/>
      <c r="WMR47" s="89"/>
      <c r="WMS47" s="89"/>
      <c r="WMT47" s="89"/>
      <c r="WMU47" s="89"/>
      <c r="WMV47" s="89"/>
      <c r="WMW47" s="89"/>
      <c r="WMX47" s="89"/>
      <c r="WMY47" s="89"/>
      <c r="WMZ47" s="89"/>
      <c r="WNA47" s="89"/>
      <c r="WNB47" s="89"/>
      <c r="WNC47" s="89"/>
      <c r="WNF47" s="89"/>
      <c r="WNI47" s="89"/>
      <c r="WNL47" s="89"/>
      <c r="WNO47" s="89"/>
      <c r="WNR47" s="89"/>
      <c r="WOD47" s="89"/>
      <c r="WOG47" s="89"/>
      <c r="WOJ47" s="89"/>
      <c r="WOM47" s="89"/>
      <c r="WOS47" s="89"/>
      <c r="WOV47" s="89"/>
      <c r="WPB47" s="89"/>
      <c r="WPE47" s="89"/>
      <c r="WPH47" s="89"/>
      <c r="WPK47" s="89"/>
      <c r="WPQ47" s="89"/>
      <c r="WPT47" s="89"/>
      <c r="WPZ47" s="89"/>
      <c r="WQB47" s="89"/>
      <c r="WQC47" s="89"/>
      <c r="WQE47" s="89"/>
      <c r="WQH47" s="89"/>
      <c r="WQK47" s="89"/>
      <c r="WQV47" s="89"/>
      <c r="WQX47" s="89"/>
      <c r="WRJ47" s="89"/>
      <c r="WRM47" s="89"/>
      <c r="WRU47" s="89"/>
      <c r="WSO47" s="89"/>
      <c r="WSQ47" s="89"/>
      <c r="WSR47" s="89"/>
      <c r="WSS47" s="89"/>
      <c r="WST47" s="89"/>
      <c r="WSU47" s="89"/>
      <c r="WSV47" s="89"/>
      <c r="WTN47" s="89"/>
      <c r="WTO47" s="89"/>
      <c r="WTR47" s="89"/>
      <c r="WTU47" s="89"/>
      <c r="WTW47" s="89"/>
      <c r="WTY47" s="89"/>
      <c r="WUB47" s="89"/>
      <c r="WUE47" s="89"/>
      <c r="WUH47" s="89"/>
      <c r="WUN47" s="89"/>
      <c r="WUQ47" s="89"/>
      <c r="WUT47" s="89"/>
      <c r="WUY47" s="89"/>
    </row>
    <row r="48" spans="1:1015 1029:2039 2053:3063 3077:4087 4101:5111 5125:6135 6149:7159 7173:8183 8197:9207 9221:10231 10245:11255 11269:12279 12293:13303 13317:14327 14341:15351 15365:16119" s="45" customFormat="1" ht="21.75" hidden="1" customHeight="1">
      <c r="A48" s="13" t="s">
        <v>148</v>
      </c>
      <c r="B48" s="44" t="s">
        <v>325</v>
      </c>
      <c r="C48" s="5"/>
      <c r="D48" s="61"/>
      <c r="E48" s="60"/>
    </row>
    <row r="49" spans="1:1015 1029:2039 2053:3063 3077:4087 4101:5111 5125:6135 6149:7159 7173:8183 8197:9207 9221:10231 10245:11255 11269:12279 12293:13303 13317:14327 14341:15351 15365:16119" s="45" customFormat="1" ht="21.75" hidden="1" customHeight="1">
      <c r="A49" s="11" t="s">
        <v>149</v>
      </c>
      <c r="B49" s="44" t="s">
        <v>332</v>
      </c>
      <c r="C49" s="5"/>
      <c r="D49" s="59"/>
      <c r="E49" s="60"/>
    </row>
    <row r="50" spans="1:1015 1029:2039 2053:3063 3077:4087 4101:5111 5125:6135 6149:7159 7173:8183 8197:9207 9221:10231 10245:11255 11269:12279 12293:13303 13317:14327 14341:15351 15365:16119" s="45" customFormat="1" ht="21.75" hidden="1" customHeight="1">
      <c r="A50" s="11" t="s">
        <v>150</v>
      </c>
      <c r="B50" s="44" t="s">
        <v>332</v>
      </c>
      <c r="C50" s="5"/>
      <c r="D50" s="59"/>
      <c r="E50" s="60"/>
    </row>
    <row r="51" spans="1:1015 1029:2039 2053:3063 3077:4087 4101:5111 5125:6135 6149:7159 7173:8183 8197:9207 9221:10231 10245:11255 11269:12279 12293:13303 13317:14327 14341:15351 15365:16119" s="45" customFormat="1" ht="21.75" hidden="1" customHeight="1">
      <c r="A51" s="11" t="s">
        <v>151</v>
      </c>
      <c r="B51" s="44" t="s">
        <v>325</v>
      </c>
      <c r="C51" s="5"/>
      <c r="D51" s="61"/>
      <c r="E51" s="60"/>
    </row>
    <row r="52" spans="1:1015 1029:2039 2053:3063 3077:4087 4101:5111 5125:6135 6149:7159 7173:8183 8197:9207 9221:10231 10245:11255 11269:12279 12293:13303 13317:14327 14341:15351 15365:16119" s="45" customFormat="1" ht="20.25" hidden="1" customHeight="1">
      <c r="A52" s="8" t="s">
        <v>152</v>
      </c>
      <c r="B52" s="44" t="s">
        <v>325</v>
      </c>
      <c r="C52" s="5"/>
      <c r="D52" s="61"/>
      <c r="E52" s="60"/>
    </row>
    <row r="53" spans="1:1015 1029:2039 2053:3063 3077:4087 4101:5111 5125:6135 6149:7159 7173:8183 8197:9207 9221:10231 10245:11255 11269:12279 12293:13303 13317:14327 14341:15351 15365:16119" s="45" customFormat="1" ht="20.25" hidden="1" customHeight="1">
      <c r="A53" s="6" t="s">
        <v>153</v>
      </c>
      <c r="B53" s="44" t="s">
        <v>325</v>
      </c>
      <c r="C53" s="5"/>
      <c r="D53" s="59"/>
      <c r="E53" s="60"/>
    </row>
    <row r="54" spans="1:1015 1029:2039 2053:3063 3077:4087 4101:5111 5125:6135 6149:7159 7173:8183 8197:9207 9221:10231 10245:11255 11269:12279 12293:13303 13317:14327 14341:15351 15365:16119" s="45" customFormat="1" ht="20.25" hidden="1" customHeight="1">
      <c r="A54" s="8" t="s">
        <v>154</v>
      </c>
      <c r="B54" s="44" t="s">
        <v>325</v>
      </c>
      <c r="C54" s="5"/>
      <c r="D54" s="61"/>
      <c r="E54" s="60"/>
    </row>
    <row r="55" spans="1:1015 1029:2039 2053:3063 3077:4087 4101:5111 5125:6135 6149:7159 7173:8183 8197:9207 9221:10231 10245:11255 11269:12279 12293:13303 13317:14327 14341:15351 15365:16119" s="45" customFormat="1" ht="20.25" hidden="1" customHeight="1">
      <c r="A55" s="8" t="s">
        <v>155</v>
      </c>
      <c r="B55" s="44" t="s">
        <v>325</v>
      </c>
      <c r="C55" s="5"/>
      <c r="D55" s="59"/>
      <c r="E55" s="60"/>
    </row>
    <row r="56" spans="1:1015 1029:2039 2053:3063 3077:4087 4101:5111 5125:6135 6149:7159 7173:8183 8197:9207 9221:10231 10245:11255 11269:12279 12293:13303 13317:14327 14341:15351 15365:16119" s="45" customFormat="1" ht="20.25" hidden="1" customHeight="1">
      <c r="A56" s="11" t="s">
        <v>76</v>
      </c>
      <c r="B56" s="44" t="s">
        <v>332</v>
      </c>
      <c r="C56" s="5"/>
      <c r="D56" s="59"/>
      <c r="E56" s="60"/>
    </row>
    <row r="57" spans="1:1015 1029:2039 2053:3063 3077:4087 4101:5111 5125:6135 6149:7159 7173:8183 8197:9207 9221:10231 10245:11255 11269:12279 12293:13303 13317:14327 14341:15351 15365:16119" s="45" customFormat="1" ht="20.25" customHeight="1">
      <c r="A57" s="8" t="s">
        <v>114</v>
      </c>
      <c r="B57" s="82" t="s">
        <v>329</v>
      </c>
      <c r="C57" s="5">
        <v>110</v>
      </c>
      <c r="D57" s="59">
        <v>19000</v>
      </c>
      <c r="E57" s="83">
        <f>+D57*C57</f>
        <v>2090000</v>
      </c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T57" s="89"/>
      <c r="AW57" s="89"/>
      <c r="AZ57" s="89"/>
      <c r="BC57" s="89"/>
      <c r="BF57" s="89"/>
      <c r="BR57" s="89"/>
      <c r="BU57" s="89"/>
      <c r="BX57" s="89"/>
      <c r="CA57" s="89"/>
      <c r="CG57" s="89"/>
      <c r="CJ57" s="89"/>
      <c r="CP57" s="89"/>
      <c r="CS57" s="89"/>
      <c r="CV57" s="89"/>
      <c r="CY57" s="89"/>
      <c r="DE57" s="89"/>
      <c r="DH57" s="89"/>
      <c r="DN57" s="89"/>
      <c r="DP57" s="89"/>
      <c r="DQ57" s="89"/>
      <c r="DS57" s="89"/>
      <c r="DV57" s="89"/>
      <c r="DY57" s="89"/>
      <c r="EJ57" s="89"/>
      <c r="EL57" s="89"/>
      <c r="EX57" s="89"/>
      <c r="FA57" s="89"/>
      <c r="FI57" s="89"/>
      <c r="GC57" s="89"/>
      <c r="GE57" s="89"/>
      <c r="GF57" s="89"/>
      <c r="GG57" s="89"/>
      <c r="GH57" s="89"/>
      <c r="GI57" s="89"/>
      <c r="GJ57" s="89"/>
      <c r="HB57" s="89"/>
      <c r="HC57" s="89"/>
      <c r="HF57" s="89"/>
      <c r="HI57" s="89"/>
      <c r="HK57" s="89"/>
      <c r="HM57" s="89"/>
      <c r="HP57" s="89"/>
      <c r="HS57" s="89"/>
      <c r="HV57" s="89"/>
      <c r="IB57" s="89"/>
      <c r="IE57" s="89"/>
      <c r="IH57" s="89"/>
      <c r="IM57" s="89"/>
      <c r="JA57" s="89"/>
      <c r="JB57" s="89"/>
      <c r="JC57" s="89"/>
      <c r="JD57" s="89"/>
      <c r="JE57" s="89"/>
      <c r="JF57" s="89"/>
      <c r="JG57" s="89"/>
      <c r="JH57" s="89"/>
      <c r="JI57" s="89"/>
      <c r="JJ57" s="89"/>
      <c r="JK57" s="89"/>
      <c r="JL57" s="89"/>
      <c r="JM57" s="89"/>
      <c r="JN57" s="89"/>
      <c r="JO57" s="89"/>
      <c r="JP57" s="89"/>
      <c r="JQ57" s="89"/>
      <c r="JR57" s="89"/>
      <c r="JS57" s="89"/>
      <c r="JT57" s="89"/>
      <c r="JU57" s="89"/>
      <c r="JV57" s="89"/>
      <c r="JW57" s="89"/>
      <c r="JX57" s="89"/>
      <c r="JY57" s="89"/>
      <c r="JZ57" s="89"/>
      <c r="KA57" s="89"/>
      <c r="KB57" s="89"/>
      <c r="KC57" s="89"/>
      <c r="KD57" s="89"/>
      <c r="KE57" s="89"/>
      <c r="KF57" s="89"/>
      <c r="KG57" s="89"/>
      <c r="KH57" s="89"/>
      <c r="KI57" s="89"/>
      <c r="KJ57" s="89"/>
      <c r="KK57" s="89"/>
      <c r="KL57" s="89"/>
      <c r="KM57" s="89"/>
      <c r="KP57" s="89"/>
      <c r="KS57" s="89"/>
      <c r="KV57" s="89"/>
      <c r="KY57" s="89"/>
      <c r="LB57" s="89"/>
      <c r="LN57" s="89"/>
      <c r="LQ57" s="89"/>
      <c r="LT57" s="89"/>
      <c r="LW57" s="89"/>
      <c r="MC57" s="89"/>
      <c r="MF57" s="89"/>
      <c r="ML57" s="89"/>
      <c r="MO57" s="89"/>
      <c r="MR57" s="89"/>
      <c r="MU57" s="89"/>
      <c r="NA57" s="89"/>
      <c r="ND57" s="89"/>
      <c r="NJ57" s="89"/>
      <c r="NL57" s="89"/>
      <c r="NM57" s="89"/>
      <c r="NO57" s="89"/>
      <c r="NR57" s="89"/>
      <c r="NU57" s="89"/>
      <c r="OF57" s="89"/>
      <c r="OH57" s="89"/>
      <c r="OT57" s="89"/>
      <c r="OW57" s="89"/>
      <c r="PE57" s="89"/>
      <c r="PY57" s="89"/>
      <c r="QA57" s="89"/>
      <c r="QB57" s="89"/>
      <c r="QC57" s="89"/>
      <c r="QD57" s="89"/>
      <c r="QE57" s="89"/>
      <c r="QF57" s="89"/>
      <c r="QX57" s="89"/>
      <c r="QY57" s="89"/>
      <c r="RB57" s="89"/>
      <c r="RE57" s="89"/>
      <c r="RG57" s="89"/>
      <c r="RI57" s="89"/>
      <c r="RL57" s="89"/>
      <c r="RO57" s="89"/>
      <c r="RR57" s="89"/>
      <c r="RX57" s="89"/>
      <c r="SA57" s="89"/>
      <c r="SD57" s="89"/>
      <c r="SI57" s="89"/>
      <c r="SW57" s="89"/>
      <c r="SX57" s="89"/>
      <c r="SY57" s="89"/>
      <c r="SZ57" s="89"/>
      <c r="TA57" s="89"/>
      <c r="TB57" s="89"/>
      <c r="TC57" s="89"/>
      <c r="TD57" s="89"/>
      <c r="TE57" s="89"/>
      <c r="TF57" s="89"/>
      <c r="TG57" s="89"/>
      <c r="TH57" s="89"/>
      <c r="TI57" s="89"/>
      <c r="TJ57" s="89"/>
      <c r="TK57" s="89"/>
      <c r="TL57" s="89"/>
      <c r="TM57" s="89"/>
      <c r="TN57" s="89"/>
      <c r="TO57" s="89"/>
      <c r="TP57" s="89"/>
      <c r="TQ57" s="89"/>
      <c r="TR57" s="89"/>
      <c r="TS57" s="89"/>
      <c r="TT57" s="89"/>
      <c r="TU57" s="89"/>
      <c r="TV57" s="89"/>
      <c r="TW57" s="89"/>
      <c r="TX57" s="89"/>
      <c r="TY57" s="89"/>
      <c r="TZ57" s="89"/>
      <c r="UA57" s="89"/>
      <c r="UB57" s="89"/>
      <c r="UC57" s="89"/>
      <c r="UD57" s="89"/>
      <c r="UE57" s="89"/>
      <c r="UF57" s="89"/>
      <c r="UG57" s="89"/>
      <c r="UH57" s="89"/>
      <c r="UI57" s="89"/>
      <c r="UL57" s="89"/>
      <c r="UO57" s="89"/>
      <c r="UR57" s="89"/>
      <c r="UU57" s="89"/>
      <c r="UX57" s="89"/>
      <c r="VJ57" s="89"/>
      <c r="VM57" s="89"/>
      <c r="VP57" s="89"/>
      <c r="VS57" s="89"/>
      <c r="VY57" s="89"/>
      <c r="WB57" s="89"/>
      <c r="WH57" s="89"/>
      <c r="WK57" s="89"/>
      <c r="WN57" s="89"/>
      <c r="WQ57" s="89"/>
      <c r="WW57" s="89"/>
      <c r="WZ57" s="89"/>
      <c r="XF57" s="89"/>
      <c r="XH57" s="89"/>
      <c r="XI57" s="89"/>
      <c r="XK57" s="89"/>
      <c r="XN57" s="89"/>
      <c r="XQ57" s="89"/>
      <c r="YB57" s="89"/>
      <c r="YD57" s="89"/>
      <c r="YP57" s="89"/>
      <c r="YS57" s="89"/>
      <c r="ZA57" s="89"/>
      <c r="ZU57" s="89"/>
      <c r="ZW57" s="89"/>
      <c r="ZX57" s="89"/>
      <c r="ZY57" s="89"/>
      <c r="ZZ57" s="89"/>
      <c r="AAA57" s="89"/>
      <c r="AAB57" s="89"/>
      <c r="AAT57" s="89"/>
      <c r="AAU57" s="89"/>
      <c r="AAX57" s="89"/>
      <c r="ABA57" s="89"/>
      <c r="ABC57" s="89"/>
      <c r="ABE57" s="89"/>
      <c r="ABH57" s="89"/>
      <c r="ABK57" s="89"/>
      <c r="ABN57" s="89"/>
      <c r="ABT57" s="89"/>
      <c r="ABW57" s="89"/>
      <c r="ABZ57" s="89"/>
      <c r="ACE57" s="89"/>
      <c r="ACS57" s="89"/>
      <c r="ACT57" s="89"/>
      <c r="ACU57" s="89"/>
      <c r="ACV57" s="89"/>
      <c r="ACW57" s="89"/>
      <c r="ACX57" s="89"/>
      <c r="ACY57" s="89"/>
      <c r="ACZ57" s="89"/>
      <c r="ADA57" s="89"/>
      <c r="ADB57" s="89"/>
      <c r="ADC57" s="89"/>
      <c r="ADD57" s="89"/>
      <c r="ADE57" s="89"/>
      <c r="ADF57" s="89"/>
      <c r="ADG57" s="89"/>
      <c r="ADH57" s="89"/>
      <c r="ADI57" s="89"/>
      <c r="ADJ57" s="89"/>
      <c r="ADK57" s="89"/>
      <c r="ADL57" s="89"/>
      <c r="ADM57" s="89"/>
      <c r="ADN57" s="89"/>
      <c r="ADO57" s="89"/>
      <c r="ADP57" s="89"/>
      <c r="ADQ57" s="89"/>
      <c r="ADR57" s="89"/>
      <c r="ADS57" s="89"/>
      <c r="ADT57" s="89"/>
      <c r="ADU57" s="89"/>
      <c r="ADV57" s="89"/>
      <c r="ADW57" s="89"/>
      <c r="ADX57" s="89"/>
      <c r="ADY57" s="89"/>
      <c r="ADZ57" s="89"/>
      <c r="AEA57" s="89"/>
      <c r="AEB57" s="89"/>
      <c r="AEC57" s="89"/>
      <c r="AED57" s="89"/>
      <c r="AEE57" s="89"/>
      <c r="AEH57" s="89"/>
      <c r="AEK57" s="89"/>
      <c r="AEN57" s="89"/>
      <c r="AEQ57" s="89"/>
      <c r="AET57" s="89"/>
      <c r="AFF57" s="89"/>
      <c r="AFI57" s="89"/>
      <c r="AFL57" s="89"/>
      <c r="AFO57" s="89"/>
      <c r="AFU57" s="89"/>
      <c r="AFX57" s="89"/>
      <c r="AGD57" s="89"/>
      <c r="AGG57" s="89"/>
      <c r="AGJ57" s="89"/>
      <c r="AGM57" s="89"/>
      <c r="AGS57" s="89"/>
      <c r="AGV57" s="89"/>
      <c r="AHB57" s="89"/>
      <c r="AHD57" s="89"/>
      <c r="AHE57" s="89"/>
      <c r="AHG57" s="89"/>
      <c r="AHJ57" s="89"/>
      <c r="AHM57" s="89"/>
      <c r="AHX57" s="89"/>
      <c r="AHZ57" s="89"/>
      <c r="AIL57" s="89"/>
      <c r="AIO57" s="89"/>
      <c r="AIW57" s="89"/>
      <c r="AJQ57" s="89"/>
      <c r="AJS57" s="89"/>
      <c r="AJT57" s="89"/>
      <c r="AJU57" s="89"/>
      <c r="AJV57" s="89"/>
      <c r="AJW57" s="89"/>
      <c r="AJX57" s="89"/>
      <c r="AKP57" s="89"/>
      <c r="AKQ57" s="89"/>
      <c r="AKT57" s="89"/>
      <c r="AKW57" s="89"/>
      <c r="AKY57" s="89"/>
      <c r="ALA57" s="89"/>
      <c r="ALD57" s="89"/>
      <c r="ALG57" s="89"/>
      <c r="ALJ57" s="89"/>
      <c r="ALP57" s="89"/>
      <c r="ALS57" s="89"/>
      <c r="ALV57" s="89"/>
      <c r="AMA57" s="89"/>
      <c r="AMO57" s="89"/>
      <c r="AMP57" s="89"/>
      <c r="AMQ57" s="89"/>
      <c r="AMR57" s="89"/>
      <c r="AMS57" s="89"/>
      <c r="AMT57" s="89"/>
      <c r="AMU57" s="89"/>
      <c r="AMV57" s="89"/>
      <c r="AMW57" s="89"/>
      <c r="AMX57" s="89"/>
      <c r="AMY57" s="89"/>
      <c r="AMZ57" s="89"/>
      <c r="ANA57" s="89"/>
      <c r="ANB57" s="89"/>
      <c r="ANC57" s="89"/>
      <c r="AND57" s="89"/>
      <c r="ANE57" s="89"/>
      <c r="ANF57" s="89"/>
      <c r="ANG57" s="89"/>
      <c r="ANH57" s="89"/>
      <c r="ANI57" s="89"/>
      <c r="ANJ57" s="89"/>
      <c r="ANK57" s="89"/>
      <c r="ANL57" s="89"/>
      <c r="ANM57" s="89"/>
      <c r="ANN57" s="89"/>
      <c r="ANO57" s="89"/>
      <c r="ANP57" s="89"/>
      <c r="ANQ57" s="89"/>
      <c r="ANR57" s="89"/>
      <c r="ANS57" s="89"/>
      <c r="ANT57" s="89"/>
      <c r="ANU57" s="89"/>
      <c r="ANV57" s="89"/>
      <c r="ANW57" s="89"/>
      <c r="ANX57" s="89"/>
      <c r="ANY57" s="89"/>
      <c r="ANZ57" s="89"/>
      <c r="AOA57" s="89"/>
      <c r="AOD57" s="89"/>
      <c r="AOG57" s="89"/>
      <c r="AOJ57" s="89"/>
      <c r="AOM57" s="89"/>
      <c r="AOP57" s="89"/>
      <c r="APB57" s="89"/>
      <c r="APE57" s="89"/>
      <c r="APH57" s="89"/>
      <c r="APK57" s="89"/>
      <c r="APQ57" s="89"/>
      <c r="APT57" s="89"/>
      <c r="APZ57" s="89"/>
      <c r="AQC57" s="89"/>
      <c r="AQF57" s="89"/>
      <c r="AQI57" s="89"/>
      <c r="AQO57" s="89"/>
      <c r="AQR57" s="89"/>
      <c r="AQX57" s="89"/>
      <c r="AQZ57" s="89"/>
      <c r="ARA57" s="89"/>
      <c r="ARC57" s="89"/>
      <c r="ARF57" s="89"/>
      <c r="ARI57" s="89"/>
      <c r="ART57" s="89"/>
      <c r="ARV57" s="89"/>
      <c r="ASH57" s="89"/>
      <c r="ASK57" s="89"/>
      <c r="ASS57" s="89"/>
      <c r="ATM57" s="89"/>
      <c r="ATO57" s="89"/>
      <c r="ATP57" s="89"/>
      <c r="ATQ57" s="89"/>
      <c r="ATR57" s="89"/>
      <c r="ATS57" s="89"/>
      <c r="ATT57" s="89"/>
      <c r="AUL57" s="89"/>
      <c r="AUM57" s="89"/>
      <c r="AUP57" s="89"/>
      <c r="AUS57" s="89"/>
      <c r="AUU57" s="89"/>
      <c r="AUW57" s="89"/>
      <c r="AUZ57" s="89"/>
      <c r="AVC57" s="89"/>
      <c r="AVF57" s="89"/>
      <c r="AVL57" s="89"/>
      <c r="AVO57" s="89"/>
      <c r="AVR57" s="89"/>
      <c r="AVW57" s="89"/>
      <c r="AWK57" s="89"/>
      <c r="AWL57" s="89"/>
      <c r="AWM57" s="89"/>
      <c r="AWN57" s="89"/>
      <c r="AWO57" s="89"/>
      <c r="AWP57" s="89"/>
      <c r="AWQ57" s="89"/>
      <c r="AWR57" s="89"/>
      <c r="AWS57" s="89"/>
      <c r="AWT57" s="89"/>
      <c r="AWU57" s="89"/>
      <c r="AWV57" s="89"/>
      <c r="AWW57" s="89"/>
      <c r="AWX57" s="89"/>
      <c r="AWY57" s="89"/>
      <c r="AWZ57" s="89"/>
      <c r="AXA57" s="89"/>
      <c r="AXB57" s="89"/>
      <c r="AXC57" s="89"/>
      <c r="AXD57" s="89"/>
      <c r="AXE57" s="89"/>
      <c r="AXF57" s="89"/>
      <c r="AXG57" s="89"/>
      <c r="AXH57" s="89"/>
      <c r="AXI57" s="89"/>
      <c r="AXJ57" s="89"/>
      <c r="AXK57" s="89"/>
      <c r="AXL57" s="89"/>
      <c r="AXM57" s="89"/>
      <c r="AXN57" s="89"/>
      <c r="AXO57" s="89"/>
      <c r="AXP57" s="89"/>
      <c r="AXQ57" s="89"/>
      <c r="AXR57" s="89"/>
      <c r="AXS57" s="89"/>
      <c r="AXT57" s="89"/>
      <c r="AXU57" s="89"/>
      <c r="AXV57" s="89"/>
      <c r="AXW57" s="89"/>
      <c r="AXZ57" s="89"/>
      <c r="AYC57" s="89"/>
      <c r="AYF57" s="89"/>
      <c r="AYI57" s="89"/>
      <c r="AYL57" s="89"/>
      <c r="AYX57" s="89"/>
      <c r="AZA57" s="89"/>
      <c r="AZD57" s="89"/>
      <c r="AZG57" s="89"/>
      <c r="AZM57" s="89"/>
      <c r="AZP57" s="89"/>
      <c r="AZV57" s="89"/>
      <c r="AZY57" s="89"/>
      <c r="BAB57" s="89"/>
      <c r="BAE57" s="89"/>
      <c r="BAK57" s="89"/>
      <c r="BAN57" s="89"/>
      <c r="BAT57" s="89"/>
      <c r="BAV57" s="89"/>
      <c r="BAW57" s="89"/>
      <c r="BAY57" s="89"/>
      <c r="BBB57" s="89"/>
      <c r="BBE57" s="89"/>
      <c r="BBP57" s="89"/>
      <c r="BBR57" s="89"/>
      <c r="BCD57" s="89"/>
      <c r="BCG57" s="89"/>
      <c r="BCO57" s="89"/>
      <c r="BDI57" s="89"/>
      <c r="BDK57" s="89"/>
      <c r="BDL57" s="89"/>
      <c r="BDM57" s="89"/>
      <c r="BDN57" s="89"/>
      <c r="BDO57" s="89"/>
      <c r="BDP57" s="89"/>
      <c r="BEH57" s="89"/>
      <c r="BEI57" s="89"/>
      <c r="BEL57" s="89"/>
      <c r="BEO57" s="89"/>
      <c r="BEQ57" s="89"/>
      <c r="BES57" s="89"/>
      <c r="BEV57" s="89"/>
      <c r="BEY57" s="89"/>
      <c r="BFB57" s="89"/>
      <c r="BFH57" s="89"/>
      <c r="BFK57" s="89"/>
      <c r="BFN57" s="89"/>
      <c r="BFS57" s="89"/>
      <c r="BGG57" s="89"/>
      <c r="BGH57" s="89"/>
      <c r="BGI57" s="89"/>
      <c r="BGJ57" s="89"/>
      <c r="BGK57" s="89"/>
      <c r="BGL57" s="89"/>
      <c r="BGM57" s="89"/>
      <c r="BGN57" s="89"/>
      <c r="BGO57" s="89"/>
      <c r="BGP57" s="89"/>
      <c r="BGQ57" s="89"/>
      <c r="BGR57" s="89"/>
      <c r="BGS57" s="89"/>
      <c r="BGT57" s="89"/>
      <c r="BGU57" s="89"/>
      <c r="BGV57" s="89"/>
      <c r="BGW57" s="89"/>
      <c r="BGX57" s="89"/>
      <c r="BGY57" s="89"/>
      <c r="BGZ57" s="89"/>
      <c r="BHA57" s="89"/>
      <c r="BHB57" s="89"/>
      <c r="BHC57" s="89"/>
      <c r="BHD57" s="89"/>
      <c r="BHE57" s="89"/>
      <c r="BHF57" s="89"/>
      <c r="BHG57" s="89"/>
      <c r="BHH57" s="89"/>
      <c r="BHI57" s="89"/>
      <c r="BHJ57" s="89"/>
      <c r="BHK57" s="89"/>
      <c r="BHL57" s="89"/>
      <c r="BHM57" s="89"/>
      <c r="BHN57" s="89"/>
      <c r="BHO57" s="89"/>
      <c r="BHP57" s="89"/>
      <c r="BHQ57" s="89"/>
      <c r="BHR57" s="89"/>
      <c r="BHS57" s="89"/>
      <c r="BHV57" s="89"/>
      <c r="BHY57" s="89"/>
      <c r="BIB57" s="89"/>
      <c r="BIE57" s="89"/>
      <c r="BIH57" s="89"/>
      <c r="BIT57" s="89"/>
      <c r="BIW57" s="89"/>
      <c r="BIZ57" s="89"/>
      <c r="BJC57" s="89"/>
      <c r="BJI57" s="89"/>
      <c r="BJL57" s="89"/>
      <c r="BJR57" s="89"/>
      <c r="BJU57" s="89"/>
      <c r="BJX57" s="89"/>
      <c r="BKA57" s="89"/>
      <c r="BKG57" s="89"/>
      <c r="BKJ57" s="89"/>
      <c r="BKP57" s="89"/>
      <c r="BKR57" s="89"/>
      <c r="BKS57" s="89"/>
      <c r="BKU57" s="89"/>
      <c r="BKX57" s="89"/>
      <c r="BLA57" s="89"/>
      <c r="BLL57" s="89"/>
      <c r="BLN57" s="89"/>
      <c r="BLZ57" s="89"/>
      <c r="BMC57" s="89"/>
      <c r="BMK57" s="89"/>
      <c r="BNE57" s="89"/>
      <c r="BNG57" s="89"/>
      <c r="BNH57" s="89"/>
      <c r="BNI57" s="89"/>
      <c r="BNJ57" s="89"/>
      <c r="BNK57" s="89"/>
      <c r="BNL57" s="89"/>
      <c r="BOD57" s="89"/>
      <c r="BOE57" s="89"/>
      <c r="BOH57" s="89"/>
      <c r="BOK57" s="89"/>
      <c r="BOM57" s="89"/>
      <c r="BOO57" s="89"/>
      <c r="BOR57" s="89"/>
      <c r="BOU57" s="89"/>
      <c r="BOX57" s="89"/>
      <c r="BPD57" s="89"/>
      <c r="BPG57" s="89"/>
      <c r="BPJ57" s="89"/>
      <c r="BPO57" s="89"/>
      <c r="BQC57" s="89"/>
      <c r="BQD57" s="89"/>
      <c r="BQE57" s="89"/>
      <c r="BQF57" s="89"/>
      <c r="BQG57" s="89"/>
      <c r="BQH57" s="89"/>
      <c r="BQI57" s="89"/>
      <c r="BQJ57" s="89"/>
      <c r="BQK57" s="89"/>
      <c r="BQL57" s="89"/>
      <c r="BQM57" s="89"/>
      <c r="BQN57" s="89"/>
      <c r="BQO57" s="89"/>
      <c r="BQP57" s="89"/>
      <c r="BQQ57" s="89"/>
      <c r="BQR57" s="89"/>
      <c r="BQS57" s="89"/>
      <c r="BQT57" s="89"/>
      <c r="BQU57" s="89"/>
      <c r="BQV57" s="89"/>
      <c r="BQW57" s="89"/>
      <c r="BQX57" s="89"/>
      <c r="BQY57" s="89"/>
      <c r="BQZ57" s="89"/>
      <c r="BRA57" s="89"/>
      <c r="BRB57" s="89"/>
      <c r="BRC57" s="89"/>
      <c r="BRD57" s="89"/>
      <c r="BRE57" s="89"/>
      <c r="BRF57" s="89"/>
      <c r="BRG57" s="89"/>
      <c r="BRH57" s="89"/>
      <c r="BRI57" s="89"/>
      <c r="BRJ57" s="89"/>
      <c r="BRK57" s="89"/>
      <c r="BRL57" s="89"/>
      <c r="BRM57" s="89"/>
      <c r="BRN57" s="89"/>
      <c r="BRO57" s="89"/>
      <c r="BRR57" s="89"/>
      <c r="BRU57" s="89"/>
      <c r="BRX57" s="89"/>
      <c r="BSA57" s="89"/>
      <c r="BSD57" s="89"/>
      <c r="BSP57" s="89"/>
      <c r="BSS57" s="89"/>
      <c r="BSV57" s="89"/>
      <c r="BSY57" s="89"/>
      <c r="BTE57" s="89"/>
      <c r="BTH57" s="89"/>
      <c r="BTN57" s="89"/>
      <c r="BTQ57" s="89"/>
      <c r="BTT57" s="89"/>
      <c r="BTW57" s="89"/>
      <c r="BUC57" s="89"/>
      <c r="BUF57" s="89"/>
      <c r="BUL57" s="89"/>
      <c r="BUN57" s="89"/>
      <c r="BUO57" s="89"/>
      <c r="BUQ57" s="89"/>
      <c r="BUT57" s="89"/>
      <c r="BUW57" s="89"/>
      <c r="BVH57" s="89"/>
      <c r="BVJ57" s="89"/>
      <c r="BVV57" s="89"/>
      <c r="BVY57" s="89"/>
      <c r="BWG57" s="89"/>
      <c r="BXA57" s="89"/>
      <c r="BXC57" s="89"/>
      <c r="BXD57" s="89"/>
      <c r="BXE57" s="89"/>
      <c r="BXF57" s="89"/>
      <c r="BXG57" s="89"/>
      <c r="BXH57" s="89"/>
      <c r="BXZ57" s="89"/>
      <c r="BYA57" s="89"/>
      <c r="BYD57" s="89"/>
      <c r="BYG57" s="89"/>
      <c r="BYI57" s="89"/>
      <c r="BYK57" s="89"/>
      <c r="BYN57" s="89"/>
      <c r="BYQ57" s="89"/>
      <c r="BYT57" s="89"/>
      <c r="BYZ57" s="89"/>
      <c r="BZC57" s="89"/>
      <c r="BZF57" s="89"/>
      <c r="BZK57" s="89"/>
      <c r="BZY57" s="89"/>
      <c r="BZZ57" s="89"/>
      <c r="CAA57" s="89"/>
      <c r="CAB57" s="89"/>
      <c r="CAC57" s="89"/>
      <c r="CAD57" s="89"/>
      <c r="CAE57" s="89"/>
      <c r="CAF57" s="89"/>
      <c r="CAG57" s="89"/>
      <c r="CAH57" s="89"/>
      <c r="CAI57" s="89"/>
      <c r="CAJ57" s="89"/>
      <c r="CAK57" s="89"/>
      <c r="CAL57" s="89"/>
      <c r="CAM57" s="89"/>
      <c r="CAN57" s="89"/>
      <c r="CAO57" s="89"/>
      <c r="CAP57" s="89"/>
      <c r="CAQ57" s="89"/>
      <c r="CAR57" s="89"/>
      <c r="CAS57" s="89"/>
      <c r="CAT57" s="89"/>
      <c r="CAU57" s="89"/>
      <c r="CAV57" s="89"/>
      <c r="CAW57" s="89"/>
      <c r="CAX57" s="89"/>
      <c r="CAY57" s="89"/>
      <c r="CAZ57" s="89"/>
      <c r="CBA57" s="89"/>
      <c r="CBB57" s="89"/>
      <c r="CBC57" s="89"/>
      <c r="CBD57" s="89"/>
      <c r="CBE57" s="89"/>
      <c r="CBF57" s="89"/>
      <c r="CBG57" s="89"/>
      <c r="CBH57" s="89"/>
      <c r="CBI57" s="89"/>
      <c r="CBJ57" s="89"/>
      <c r="CBK57" s="89"/>
      <c r="CBN57" s="89"/>
      <c r="CBQ57" s="89"/>
      <c r="CBT57" s="89"/>
      <c r="CBW57" s="89"/>
      <c r="CBZ57" s="89"/>
      <c r="CCL57" s="89"/>
      <c r="CCO57" s="89"/>
      <c r="CCR57" s="89"/>
      <c r="CCU57" s="89"/>
      <c r="CDA57" s="89"/>
      <c r="CDD57" s="89"/>
      <c r="CDJ57" s="89"/>
      <c r="CDM57" s="89"/>
      <c r="CDP57" s="89"/>
      <c r="CDS57" s="89"/>
      <c r="CDY57" s="89"/>
      <c r="CEB57" s="89"/>
      <c r="CEH57" s="89"/>
      <c r="CEJ57" s="89"/>
      <c r="CEK57" s="89"/>
      <c r="CEM57" s="89"/>
      <c r="CEP57" s="89"/>
      <c r="CES57" s="89"/>
      <c r="CFD57" s="89"/>
      <c r="CFF57" s="89"/>
      <c r="CFR57" s="89"/>
      <c r="CFU57" s="89"/>
      <c r="CGC57" s="89"/>
      <c r="CGW57" s="89"/>
      <c r="CGY57" s="89"/>
      <c r="CGZ57" s="89"/>
      <c r="CHA57" s="89"/>
      <c r="CHB57" s="89"/>
      <c r="CHC57" s="89"/>
      <c r="CHD57" s="89"/>
      <c r="CHV57" s="89"/>
      <c r="CHW57" s="89"/>
      <c r="CHZ57" s="89"/>
      <c r="CIC57" s="89"/>
      <c r="CIE57" s="89"/>
      <c r="CIG57" s="89"/>
      <c r="CIJ57" s="89"/>
      <c r="CIM57" s="89"/>
      <c r="CIP57" s="89"/>
      <c r="CIV57" s="89"/>
      <c r="CIY57" s="89"/>
      <c r="CJB57" s="89"/>
      <c r="CJG57" s="89"/>
      <c r="CJU57" s="89"/>
      <c r="CJV57" s="89"/>
      <c r="CJW57" s="89"/>
      <c r="CJX57" s="89"/>
      <c r="CJY57" s="89"/>
      <c r="CJZ57" s="89"/>
      <c r="CKA57" s="89"/>
      <c r="CKB57" s="89"/>
      <c r="CKC57" s="89"/>
      <c r="CKD57" s="89"/>
      <c r="CKE57" s="89"/>
      <c r="CKF57" s="89"/>
      <c r="CKG57" s="89"/>
      <c r="CKH57" s="89"/>
      <c r="CKI57" s="89"/>
      <c r="CKJ57" s="89"/>
      <c r="CKK57" s="89"/>
      <c r="CKL57" s="89"/>
      <c r="CKM57" s="89"/>
      <c r="CKN57" s="89"/>
      <c r="CKO57" s="89"/>
      <c r="CKP57" s="89"/>
      <c r="CKQ57" s="89"/>
      <c r="CKR57" s="89"/>
      <c r="CKS57" s="89"/>
      <c r="CKT57" s="89"/>
      <c r="CKU57" s="89"/>
      <c r="CKV57" s="89"/>
      <c r="CKW57" s="89"/>
      <c r="CKX57" s="89"/>
      <c r="CKY57" s="89"/>
      <c r="CKZ57" s="89"/>
      <c r="CLA57" s="89"/>
      <c r="CLB57" s="89"/>
      <c r="CLC57" s="89"/>
      <c r="CLD57" s="89"/>
      <c r="CLE57" s="89"/>
      <c r="CLF57" s="89"/>
      <c r="CLG57" s="89"/>
      <c r="CLJ57" s="89"/>
      <c r="CLM57" s="89"/>
      <c r="CLP57" s="89"/>
      <c r="CLS57" s="89"/>
      <c r="CLV57" s="89"/>
      <c r="CMH57" s="89"/>
      <c r="CMK57" s="89"/>
      <c r="CMN57" s="89"/>
      <c r="CMQ57" s="89"/>
      <c r="CMW57" s="89"/>
      <c r="CMZ57" s="89"/>
      <c r="CNF57" s="89"/>
      <c r="CNI57" s="89"/>
      <c r="CNL57" s="89"/>
      <c r="CNO57" s="89"/>
      <c r="CNU57" s="89"/>
      <c r="CNX57" s="89"/>
      <c r="COD57" s="89"/>
      <c r="COF57" s="89"/>
      <c r="COG57" s="89"/>
      <c r="COI57" s="89"/>
      <c r="COL57" s="89"/>
      <c r="COO57" s="89"/>
      <c r="COZ57" s="89"/>
      <c r="CPB57" s="89"/>
      <c r="CPN57" s="89"/>
      <c r="CPQ57" s="89"/>
      <c r="CPY57" s="89"/>
      <c r="CQS57" s="89"/>
      <c r="CQU57" s="89"/>
      <c r="CQV57" s="89"/>
      <c r="CQW57" s="89"/>
      <c r="CQX57" s="89"/>
      <c r="CQY57" s="89"/>
      <c r="CQZ57" s="89"/>
      <c r="CRR57" s="89"/>
      <c r="CRS57" s="89"/>
      <c r="CRV57" s="89"/>
      <c r="CRY57" s="89"/>
      <c r="CSA57" s="89"/>
      <c r="CSC57" s="89"/>
      <c r="CSF57" s="89"/>
      <c r="CSI57" s="89"/>
      <c r="CSL57" s="89"/>
      <c r="CSR57" s="89"/>
      <c r="CSU57" s="89"/>
      <c r="CSX57" s="89"/>
      <c r="CTC57" s="89"/>
      <c r="CTQ57" s="89"/>
      <c r="CTR57" s="89"/>
      <c r="CTS57" s="89"/>
      <c r="CTT57" s="89"/>
      <c r="CTU57" s="89"/>
      <c r="CTV57" s="89"/>
      <c r="CTW57" s="89"/>
      <c r="CTX57" s="89"/>
      <c r="CTY57" s="89"/>
      <c r="CTZ57" s="89"/>
      <c r="CUA57" s="89"/>
      <c r="CUB57" s="89"/>
      <c r="CUC57" s="89"/>
      <c r="CUD57" s="89"/>
      <c r="CUE57" s="89"/>
      <c r="CUF57" s="89"/>
      <c r="CUG57" s="89"/>
      <c r="CUH57" s="89"/>
      <c r="CUI57" s="89"/>
      <c r="CUJ57" s="89"/>
      <c r="CUK57" s="89"/>
      <c r="CUL57" s="89"/>
      <c r="CUM57" s="89"/>
      <c r="CUN57" s="89"/>
      <c r="CUO57" s="89"/>
      <c r="CUP57" s="89"/>
      <c r="CUQ57" s="89"/>
      <c r="CUR57" s="89"/>
      <c r="CUS57" s="89"/>
      <c r="CUT57" s="89"/>
      <c r="CUU57" s="89"/>
      <c r="CUV57" s="89"/>
      <c r="CUW57" s="89"/>
      <c r="CUX57" s="89"/>
      <c r="CUY57" s="89"/>
      <c r="CUZ57" s="89"/>
      <c r="CVA57" s="89"/>
      <c r="CVB57" s="89"/>
      <c r="CVC57" s="89"/>
      <c r="CVF57" s="89"/>
      <c r="CVI57" s="89"/>
      <c r="CVL57" s="89"/>
      <c r="CVO57" s="89"/>
      <c r="CVR57" s="89"/>
      <c r="CWD57" s="89"/>
      <c r="CWG57" s="89"/>
      <c r="CWJ57" s="89"/>
      <c r="CWM57" s="89"/>
      <c r="CWS57" s="89"/>
      <c r="CWV57" s="89"/>
      <c r="CXB57" s="89"/>
      <c r="CXE57" s="89"/>
      <c r="CXH57" s="89"/>
      <c r="CXK57" s="89"/>
      <c r="CXQ57" s="89"/>
      <c r="CXT57" s="89"/>
      <c r="CXZ57" s="89"/>
      <c r="CYB57" s="89"/>
      <c r="CYC57" s="89"/>
      <c r="CYE57" s="89"/>
      <c r="CYH57" s="89"/>
      <c r="CYK57" s="89"/>
      <c r="CYV57" s="89"/>
      <c r="CYX57" s="89"/>
      <c r="CZJ57" s="89"/>
      <c r="CZM57" s="89"/>
      <c r="CZU57" s="89"/>
      <c r="DAO57" s="89"/>
      <c r="DAQ57" s="89"/>
      <c r="DAR57" s="89"/>
      <c r="DAS57" s="89"/>
      <c r="DAT57" s="89"/>
      <c r="DAU57" s="89"/>
      <c r="DAV57" s="89"/>
      <c r="DBN57" s="89"/>
      <c r="DBO57" s="89"/>
      <c r="DBR57" s="89"/>
      <c r="DBU57" s="89"/>
      <c r="DBW57" s="89"/>
      <c r="DBY57" s="89"/>
      <c r="DCB57" s="89"/>
      <c r="DCE57" s="89"/>
      <c r="DCH57" s="89"/>
      <c r="DCN57" s="89"/>
      <c r="DCQ57" s="89"/>
      <c r="DCT57" s="89"/>
      <c r="DCY57" s="89"/>
      <c r="DDM57" s="89"/>
      <c r="DDN57" s="89"/>
      <c r="DDO57" s="89"/>
      <c r="DDP57" s="89"/>
      <c r="DDQ57" s="89"/>
      <c r="DDR57" s="89"/>
      <c r="DDS57" s="89"/>
      <c r="DDT57" s="89"/>
      <c r="DDU57" s="89"/>
      <c r="DDV57" s="89"/>
      <c r="DDW57" s="89"/>
      <c r="DDX57" s="89"/>
      <c r="DDY57" s="89"/>
      <c r="DDZ57" s="89"/>
      <c r="DEA57" s="89"/>
      <c r="DEB57" s="89"/>
      <c r="DEC57" s="89"/>
      <c r="DED57" s="89"/>
      <c r="DEE57" s="89"/>
      <c r="DEF57" s="89"/>
      <c r="DEG57" s="89"/>
      <c r="DEH57" s="89"/>
      <c r="DEI57" s="89"/>
      <c r="DEJ57" s="89"/>
      <c r="DEK57" s="89"/>
      <c r="DEL57" s="89"/>
      <c r="DEM57" s="89"/>
      <c r="DEN57" s="89"/>
      <c r="DEO57" s="89"/>
      <c r="DEP57" s="89"/>
      <c r="DEQ57" s="89"/>
      <c r="DER57" s="89"/>
      <c r="DES57" s="89"/>
      <c r="DET57" s="89"/>
      <c r="DEU57" s="89"/>
      <c r="DEV57" s="89"/>
      <c r="DEW57" s="89"/>
      <c r="DEX57" s="89"/>
      <c r="DEY57" s="89"/>
      <c r="DFB57" s="89"/>
      <c r="DFE57" s="89"/>
      <c r="DFH57" s="89"/>
      <c r="DFK57" s="89"/>
      <c r="DFN57" s="89"/>
      <c r="DFZ57" s="89"/>
      <c r="DGC57" s="89"/>
      <c r="DGF57" s="89"/>
      <c r="DGI57" s="89"/>
      <c r="DGO57" s="89"/>
      <c r="DGR57" s="89"/>
      <c r="DGX57" s="89"/>
      <c r="DHA57" s="89"/>
      <c r="DHD57" s="89"/>
      <c r="DHG57" s="89"/>
      <c r="DHM57" s="89"/>
      <c r="DHP57" s="89"/>
      <c r="DHV57" s="89"/>
      <c r="DHX57" s="89"/>
      <c r="DHY57" s="89"/>
      <c r="DIA57" s="89"/>
      <c r="DID57" s="89"/>
      <c r="DIG57" s="89"/>
      <c r="DIR57" s="89"/>
      <c r="DIT57" s="89"/>
      <c r="DJF57" s="89"/>
      <c r="DJI57" s="89"/>
      <c r="DJQ57" s="89"/>
      <c r="DKK57" s="89"/>
      <c r="DKM57" s="89"/>
      <c r="DKN57" s="89"/>
      <c r="DKO57" s="89"/>
      <c r="DKP57" s="89"/>
      <c r="DKQ57" s="89"/>
      <c r="DKR57" s="89"/>
      <c r="DLJ57" s="89"/>
      <c r="DLK57" s="89"/>
      <c r="DLN57" s="89"/>
      <c r="DLQ57" s="89"/>
      <c r="DLS57" s="89"/>
      <c r="DLU57" s="89"/>
      <c r="DLX57" s="89"/>
      <c r="DMA57" s="89"/>
      <c r="DMD57" s="89"/>
      <c r="DMJ57" s="89"/>
      <c r="DMM57" s="89"/>
      <c r="DMP57" s="89"/>
      <c r="DMU57" s="89"/>
      <c r="DNI57" s="89"/>
      <c r="DNJ57" s="89"/>
      <c r="DNK57" s="89"/>
      <c r="DNL57" s="89"/>
      <c r="DNM57" s="89"/>
      <c r="DNN57" s="89"/>
      <c r="DNO57" s="89"/>
      <c r="DNP57" s="89"/>
      <c r="DNQ57" s="89"/>
      <c r="DNR57" s="89"/>
      <c r="DNS57" s="89"/>
      <c r="DNT57" s="89"/>
      <c r="DNU57" s="89"/>
      <c r="DNV57" s="89"/>
      <c r="DNW57" s="89"/>
      <c r="DNX57" s="89"/>
      <c r="DNY57" s="89"/>
      <c r="DNZ57" s="89"/>
      <c r="DOA57" s="89"/>
      <c r="DOB57" s="89"/>
      <c r="DOC57" s="89"/>
      <c r="DOD57" s="89"/>
      <c r="DOE57" s="89"/>
      <c r="DOF57" s="89"/>
      <c r="DOG57" s="89"/>
      <c r="DOH57" s="89"/>
      <c r="DOI57" s="89"/>
      <c r="DOJ57" s="89"/>
      <c r="DOK57" s="89"/>
      <c r="DOL57" s="89"/>
      <c r="DOM57" s="89"/>
      <c r="DON57" s="89"/>
      <c r="DOO57" s="89"/>
      <c r="DOP57" s="89"/>
      <c r="DOQ57" s="89"/>
      <c r="DOR57" s="89"/>
      <c r="DOS57" s="89"/>
      <c r="DOT57" s="89"/>
      <c r="DOU57" s="89"/>
      <c r="DOX57" s="89"/>
      <c r="DPA57" s="89"/>
      <c r="DPD57" s="89"/>
      <c r="DPG57" s="89"/>
      <c r="DPJ57" s="89"/>
      <c r="DPV57" s="89"/>
      <c r="DPY57" s="89"/>
      <c r="DQB57" s="89"/>
      <c r="DQE57" s="89"/>
      <c r="DQK57" s="89"/>
      <c r="DQN57" s="89"/>
      <c r="DQT57" s="89"/>
      <c r="DQW57" s="89"/>
      <c r="DQZ57" s="89"/>
      <c r="DRC57" s="89"/>
      <c r="DRI57" s="89"/>
      <c r="DRL57" s="89"/>
      <c r="DRR57" s="89"/>
      <c r="DRT57" s="89"/>
      <c r="DRU57" s="89"/>
      <c r="DRW57" s="89"/>
      <c r="DRZ57" s="89"/>
      <c r="DSC57" s="89"/>
      <c r="DSN57" s="89"/>
      <c r="DSP57" s="89"/>
      <c r="DTB57" s="89"/>
      <c r="DTE57" s="89"/>
      <c r="DTM57" s="89"/>
      <c r="DUG57" s="89"/>
      <c r="DUI57" s="89"/>
      <c r="DUJ57" s="89"/>
      <c r="DUK57" s="89"/>
      <c r="DUL57" s="89"/>
      <c r="DUM57" s="89"/>
      <c r="DUN57" s="89"/>
      <c r="DVF57" s="89"/>
      <c r="DVG57" s="89"/>
      <c r="DVJ57" s="89"/>
      <c r="DVM57" s="89"/>
      <c r="DVO57" s="89"/>
      <c r="DVQ57" s="89"/>
      <c r="DVT57" s="89"/>
      <c r="DVW57" s="89"/>
      <c r="DVZ57" s="89"/>
      <c r="DWF57" s="89"/>
      <c r="DWI57" s="89"/>
      <c r="DWL57" s="89"/>
      <c r="DWQ57" s="89"/>
      <c r="DXE57" s="89"/>
      <c r="DXF57" s="89"/>
      <c r="DXG57" s="89"/>
      <c r="DXH57" s="89"/>
      <c r="DXI57" s="89"/>
      <c r="DXJ57" s="89"/>
      <c r="DXK57" s="89"/>
      <c r="DXL57" s="89"/>
      <c r="DXM57" s="89"/>
      <c r="DXN57" s="89"/>
      <c r="DXO57" s="89"/>
      <c r="DXP57" s="89"/>
      <c r="DXQ57" s="89"/>
      <c r="DXR57" s="89"/>
      <c r="DXS57" s="89"/>
      <c r="DXT57" s="89"/>
      <c r="DXU57" s="89"/>
      <c r="DXV57" s="89"/>
      <c r="DXW57" s="89"/>
      <c r="DXX57" s="89"/>
      <c r="DXY57" s="89"/>
      <c r="DXZ57" s="89"/>
      <c r="DYA57" s="89"/>
      <c r="DYB57" s="89"/>
      <c r="DYC57" s="89"/>
      <c r="DYD57" s="89"/>
      <c r="DYE57" s="89"/>
      <c r="DYF57" s="89"/>
      <c r="DYG57" s="89"/>
      <c r="DYH57" s="89"/>
      <c r="DYI57" s="89"/>
      <c r="DYJ57" s="89"/>
      <c r="DYK57" s="89"/>
      <c r="DYL57" s="89"/>
      <c r="DYM57" s="89"/>
      <c r="DYN57" s="89"/>
      <c r="DYO57" s="89"/>
      <c r="DYP57" s="89"/>
      <c r="DYQ57" s="89"/>
      <c r="DYT57" s="89"/>
      <c r="DYW57" s="89"/>
      <c r="DYZ57" s="89"/>
      <c r="DZC57" s="89"/>
      <c r="DZF57" s="89"/>
      <c r="DZR57" s="89"/>
      <c r="DZU57" s="89"/>
      <c r="DZX57" s="89"/>
      <c r="EAA57" s="89"/>
      <c r="EAG57" s="89"/>
      <c r="EAJ57" s="89"/>
      <c r="EAP57" s="89"/>
      <c r="EAS57" s="89"/>
      <c r="EAV57" s="89"/>
      <c r="EAY57" s="89"/>
      <c r="EBE57" s="89"/>
      <c r="EBH57" s="89"/>
      <c r="EBN57" s="89"/>
      <c r="EBP57" s="89"/>
      <c r="EBQ57" s="89"/>
      <c r="EBS57" s="89"/>
      <c r="EBV57" s="89"/>
      <c r="EBY57" s="89"/>
      <c r="ECJ57" s="89"/>
      <c r="ECL57" s="89"/>
      <c r="ECX57" s="89"/>
      <c r="EDA57" s="89"/>
      <c r="EDI57" s="89"/>
      <c r="EEC57" s="89"/>
      <c r="EEE57" s="89"/>
      <c r="EEF57" s="89"/>
      <c r="EEG57" s="89"/>
      <c r="EEH57" s="89"/>
      <c r="EEI57" s="89"/>
      <c r="EEJ57" s="89"/>
      <c r="EFB57" s="89"/>
      <c r="EFC57" s="89"/>
      <c r="EFF57" s="89"/>
      <c r="EFI57" s="89"/>
      <c r="EFK57" s="89"/>
      <c r="EFM57" s="89"/>
      <c r="EFP57" s="89"/>
      <c r="EFS57" s="89"/>
      <c r="EFV57" s="89"/>
      <c r="EGB57" s="89"/>
      <c r="EGE57" s="89"/>
      <c r="EGH57" s="89"/>
      <c r="EGM57" s="89"/>
      <c r="EHA57" s="89"/>
      <c r="EHB57" s="89"/>
      <c r="EHC57" s="89"/>
      <c r="EHD57" s="89"/>
      <c r="EHE57" s="89"/>
      <c r="EHF57" s="89"/>
      <c r="EHG57" s="89"/>
      <c r="EHH57" s="89"/>
      <c r="EHI57" s="89"/>
      <c r="EHJ57" s="89"/>
      <c r="EHK57" s="89"/>
      <c r="EHL57" s="89"/>
      <c r="EHM57" s="89"/>
      <c r="EHN57" s="89"/>
      <c r="EHO57" s="89"/>
      <c r="EHP57" s="89"/>
      <c r="EHQ57" s="89"/>
      <c r="EHR57" s="89"/>
      <c r="EHS57" s="89"/>
      <c r="EHT57" s="89"/>
      <c r="EHU57" s="89"/>
      <c r="EHV57" s="89"/>
      <c r="EHW57" s="89"/>
      <c r="EHX57" s="89"/>
      <c r="EHY57" s="89"/>
      <c r="EHZ57" s="89"/>
      <c r="EIA57" s="89"/>
      <c r="EIB57" s="89"/>
      <c r="EIC57" s="89"/>
      <c r="EID57" s="89"/>
      <c r="EIE57" s="89"/>
      <c r="EIF57" s="89"/>
      <c r="EIG57" s="89"/>
      <c r="EIH57" s="89"/>
      <c r="EII57" s="89"/>
      <c r="EIJ57" s="89"/>
      <c r="EIK57" s="89"/>
      <c r="EIL57" s="89"/>
      <c r="EIM57" s="89"/>
      <c r="EIP57" s="89"/>
      <c r="EIS57" s="89"/>
      <c r="EIV57" s="89"/>
      <c r="EIY57" s="89"/>
      <c r="EJB57" s="89"/>
      <c r="EJN57" s="89"/>
      <c r="EJQ57" s="89"/>
      <c r="EJT57" s="89"/>
      <c r="EJW57" s="89"/>
      <c r="EKC57" s="89"/>
      <c r="EKF57" s="89"/>
      <c r="EKL57" s="89"/>
      <c r="EKO57" s="89"/>
      <c r="EKR57" s="89"/>
      <c r="EKU57" s="89"/>
      <c r="ELA57" s="89"/>
      <c r="ELD57" s="89"/>
      <c r="ELJ57" s="89"/>
      <c r="ELL57" s="89"/>
      <c r="ELM57" s="89"/>
      <c r="ELO57" s="89"/>
      <c r="ELR57" s="89"/>
      <c r="ELU57" s="89"/>
      <c r="EMF57" s="89"/>
      <c r="EMH57" s="89"/>
      <c r="EMT57" s="89"/>
      <c r="EMW57" s="89"/>
      <c r="ENE57" s="89"/>
      <c r="ENY57" s="89"/>
      <c r="EOA57" s="89"/>
      <c r="EOB57" s="89"/>
      <c r="EOC57" s="89"/>
      <c r="EOD57" s="89"/>
      <c r="EOE57" s="89"/>
      <c r="EOF57" s="89"/>
      <c r="EOX57" s="89"/>
      <c r="EOY57" s="89"/>
      <c r="EPB57" s="89"/>
      <c r="EPE57" s="89"/>
      <c r="EPG57" s="89"/>
      <c r="EPI57" s="89"/>
      <c r="EPL57" s="89"/>
      <c r="EPO57" s="89"/>
      <c r="EPR57" s="89"/>
      <c r="EPX57" s="89"/>
      <c r="EQA57" s="89"/>
      <c r="EQD57" s="89"/>
      <c r="EQI57" s="89"/>
      <c r="EQW57" s="89"/>
      <c r="EQX57" s="89"/>
      <c r="EQY57" s="89"/>
      <c r="EQZ57" s="89"/>
      <c r="ERA57" s="89"/>
      <c r="ERB57" s="89"/>
      <c r="ERC57" s="89"/>
      <c r="ERD57" s="89"/>
      <c r="ERE57" s="89"/>
      <c r="ERF57" s="89"/>
      <c r="ERG57" s="89"/>
      <c r="ERH57" s="89"/>
      <c r="ERI57" s="89"/>
      <c r="ERJ57" s="89"/>
      <c r="ERK57" s="89"/>
      <c r="ERL57" s="89"/>
      <c r="ERM57" s="89"/>
      <c r="ERN57" s="89"/>
      <c r="ERO57" s="89"/>
      <c r="ERP57" s="89"/>
      <c r="ERQ57" s="89"/>
      <c r="ERR57" s="89"/>
      <c r="ERS57" s="89"/>
      <c r="ERT57" s="89"/>
      <c r="ERU57" s="89"/>
      <c r="ERV57" s="89"/>
      <c r="ERW57" s="89"/>
      <c r="ERX57" s="89"/>
      <c r="ERY57" s="89"/>
      <c r="ERZ57" s="89"/>
      <c r="ESA57" s="89"/>
      <c r="ESB57" s="89"/>
      <c r="ESC57" s="89"/>
      <c r="ESD57" s="89"/>
      <c r="ESE57" s="89"/>
      <c r="ESF57" s="89"/>
      <c r="ESG57" s="89"/>
      <c r="ESH57" s="89"/>
      <c r="ESI57" s="89"/>
      <c r="ESL57" s="89"/>
      <c r="ESO57" s="89"/>
      <c r="ESR57" s="89"/>
      <c r="ESU57" s="89"/>
      <c r="ESX57" s="89"/>
      <c r="ETJ57" s="89"/>
      <c r="ETM57" s="89"/>
      <c r="ETP57" s="89"/>
      <c r="ETS57" s="89"/>
      <c r="ETY57" s="89"/>
      <c r="EUB57" s="89"/>
      <c r="EUH57" s="89"/>
      <c r="EUK57" s="89"/>
      <c r="EUN57" s="89"/>
      <c r="EUQ57" s="89"/>
      <c r="EUW57" s="89"/>
      <c r="EUZ57" s="89"/>
      <c r="EVF57" s="89"/>
      <c r="EVH57" s="89"/>
      <c r="EVI57" s="89"/>
      <c r="EVK57" s="89"/>
      <c r="EVN57" s="89"/>
      <c r="EVQ57" s="89"/>
      <c r="EWB57" s="89"/>
      <c r="EWD57" s="89"/>
      <c r="EWP57" s="89"/>
      <c r="EWS57" s="89"/>
      <c r="EXA57" s="89"/>
      <c r="EXU57" s="89"/>
      <c r="EXW57" s="89"/>
      <c r="EXX57" s="89"/>
      <c r="EXY57" s="89"/>
      <c r="EXZ57" s="89"/>
      <c r="EYA57" s="89"/>
      <c r="EYB57" s="89"/>
      <c r="EYT57" s="89"/>
      <c r="EYU57" s="89"/>
      <c r="EYX57" s="89"/>
      <c r="EZA57" s="89"/>
      <c r="EZC57" s="89"/>
      <c r="EZE57" s="89"/>
      <c r="EZH57" s="89"/>
      <c r="EZK57" s="89"/>
      <c r="EZN57" s="89"/>
      <c r="EZT57" s="89"/>
      <c r="EZW57" s="89"/>
      <c r="EZZ57" s="89"/>
      <c r="FAE57" s="89"/>
      <c r="FAS57" s="89"/>
      <c r="FAT57" s="89"/>
      <c r="FAU57" s="89"/>
      <c r="FAV57" s="89"/>
      <c r="FAW57" s="89"/>
      <c r="FAX57" s="89"/>
      <c r="FAY57" s="89"/>
      <c r="FAZ57" s="89"/>
      <c r="FBA57" s="89"/>
      <c r="FBB57" s="89"/>
      <c r="FBC57" s="89"/>
      <c r="FBD57" s="89"/>
      <c r="FBE57" s="89"/>
      <c r="FBF57" s="89"/>
      <c r="FBG57" s="89"/>
      <c r="FBH57" s="89"/>
      <c r="FBI57" s="89"/>
      <c r="FBJ57" s="89"/>
      <c r="FBK57" s="89"/>
      <c r="FBL57" s="89"/>
      <c r="FBM57" s="89"/>
      <c r="FBN57" s="89"/>
      <c r="FBO57" s="89"/>
      <c r="FBP57" s="89"/>
      <c r="FBQ57" s="89"/>
      <c r="FBR57" s="89"/>
      <c r="FBS57" s="89"/>
      <c r="FBT57" s="89"/>
      <c r="FBU57" s="89"/>
      <c r="FBV57" s="89"/>
      <c r="FBW57" s="89"/>
      <c r="FBX57" s="89"/>
      <c r="FBY57" s="89"/>
      <c r="FBZ57" s="89"/>
      <c r="FCA57" s="89"/>
      <c r="FCB57" s="89"/>
      <c r="FCC57" s="89"/>
      <c r="FCD57" s="89"/>
      <c r="FCE57" s="89"/>
      <c r="FCH57" s="89"/>
      <c r="FCK57" s="89"/>
      <c r="FCN57" s="89"/>
      <c r="FCQ57" s="89"/>
      <c r="FCT57" s="89"/>
      <c r="FDF57" s="89"/>
      <c r="FDI57" s="89"/>
      <c r="FDL57" s="89"/>
      <c r="FDO57" s="89"/>
      <c r="FDU57" s="89"/>
      <c r="FDX57" s="89"/>
      <c r="FED57" s="89"/>
      <c r="FEG57" s="89"/>
      <c r="FEJ57" s="89"/>
      <c r="FEM57" s="89"/>
      <c r="FES57" s="89"/>
      <c r="FEV57" s="89"/>
      <c r="FFB57" s="89"/>
      <c r="FFD57" s="89"/>
      <c r="FFE57" s="89"/>
      <c r="FFG57" s="89"/>
      <c r="FFJ57" s="89"/>
      <c r="FFM57" s="89"/>
      <c r="FFX57" s="89"/>
      <c r="FFZ57" s="89"/>
      <c r="FGL57" s="89"/>
      <c r="FGO57" s="89"/>
      <c r="FGW57" s="89"/>
      <c r="FHQ57" s="89"/>
      <c r="FHS57" s="89"/>
      <c r="FHT57" s="89"/>
      <c r="FHU57" s="89"/>
      <c r="FHV57" s="89"/>
      <c r="FHW57" s="89"/>
      <c r="FHX57" s="89"/>
      <c r="FIP57" s="89"/>
      <c r="FIQ57" s="89"/>
      <c r="FIT57" s="89"/>
      <c r="FIW57" s="89"/>
      <c r="FIY57" s="89"/>
      <c r="FJA57" s="89"/>
      <c r="FJD57" s="89"/>
      <c r="FJG57" s="89"/>
      <c r="FJJ57" s="89"/>
      <c r="FJP57" s="89"/>
      <c r="FJS57" s="89"/>
      <c r="FJV57" s="89"/>
      <c r="FKA57" s="89"/>
      <c r="FKO57" s="89"/>
      <c r="FKP57" s="89"/>
      <c r="FKQ57" s="89"/>
      <c r="FKR57" s="89"/>
      <c r="FKS57" s="89"/>
      <c r="FKT57" s="89"/>
      <c r="FKU57" s="89"/>
      <c r="FKV57" s="89"/>
      <c r="FKW57" s="89"/>
      <c r="FKX57" s="89"/>
      <c r="FKY57" s="89"/>
      <c r="FKZ57" s="89"/>
      <c r="FLA57" s="89"/>
      <c r="FLB57" s="89"/>
      <c r="FLC57" s="89"/>
      <c r="FLD57" s="89"/>
      <c r="FLE57" s="89"/>
      <c r="FLF57" s="89"/>
      <c r="FLG57" s="89"/>
      <c r="FLH57" s="89"/>
      <c r="FLI57" s="89"/>
      <c r="FLJ57" s="89"/>
      <c r="FLK57" s="89"/>
      <c r="FLL57" s="89"/>
      <c r="FLM57" s="89"/>
      <c r="FLN57" s="89"/>
      <c r="FLO57" s="89"/>
      <c r="FLP57" s="89"/>
      <c r="FLQ57" s="89"/>
      <c r="FLR57" s="89"/>
      <c r="FLS57" s="89"/>
      <c r="FLT57" s="89"/>
      <c r="FLU57" s="89"/>
      <c r="FLV57" s="89"/>
      <c r="FLW57" s="89"/>
      <c r="FLX57" s="89"/>
      <c r="FLY57" s="89"/>
      <c r="FLZ57" s="89"/>
      <c r="FMA57" s="89"/>
      <c r="FMD57" s="89"/>
      <c r="FMG57" s="89"/>
      <c r="FMJ57" s="89"/>
      <c r="FMM57" s="89"/>
      <c r="FMP57" s="89"/>
      <c r="FNB57" s="89"/>
      <c r="FNE57" s="89"/>
      <c r="FNH57" s="89"/>
      <c r="FNK57" s="89"/>
      <c r="FNQ57" s="89"/>
      <c r="FNT57" s="89"/>
      <c r="FNZ57" s="89"/>
      <c r="FOC57" s="89"/>
      <c r="FOF57" s="89"/>
      <c r="FOI57" s="89"/>
      <c r="FOO57" s="89"/>
      <c r="FOR57" s="89"/>
      <c r="FOX57" s="89"/>
      <c r="FOZ57" s="89"/>
      <c r="FPA57" s="89"/>
      <c r="FPC57" s="89"/>
      <c r="FPF57" s="89"/>
      <c r="FPI57" s="89"/>
      <c r="FPT57" s="89"/>
      <c r="FPV57" s="89"/>
      <c r="FQH57" s="89"/>
      <c r="FQK57" s="89"/>
      <c r="FQS57" s="89"/>
      <c r="FRM57" s="89"/>
      <c r="FRO57" s="89"/>
      <c r="FRP57" s="89"/>
      <c r="FRQ57" s="89"/>
      <c r="FRR57" s="89"/>
      <c r="FRS57" s="89"/>
      <c r="FRT57" s="89"/>
      <c r="FSL57" s="89"/>
      <c r="FSM57" s="89"/>
      <c r="FSP57" s="89"/>
      <c r="FSS57" s="89"/>
      <c r="FSU57" s="89"/>
      <c r="FSW57" s="89"/>
      <c r="FSZ57" s="89"/>
      <c r="FTC57" s="89"/>
      <c r="FTF57" s="89"/>
      <c r="FTL57" s="89"/>
      <c r="FTO57" s="89"/>
      <c r="FTR57" s="89"/>
      <c r="FTW57" s="89"/>
      <c r="FUK57" s="89"/>
      <c r="FUL57" s="89"/>
      <c r="FUM57" s="89"/>
      <c r="FUN57" s="89"/>
      <c r="FUO57" s="89"/>
      <c r="FUP57" s="89"/>
      <c r="FUQ57" s="89"/>
      <c r="FUR57" s="89"/>
      <c r="FUS57" s="89"/>
      <c r="FUT57" s="89"/>
      <c r="FUU57" s="89"/>
      <c r="FUV57" s="89"/>
      <c r="FUW57" s="89"/>
      <c r="FUX57" s="89"/>
      <c r="FUY57" s="89"/>
      <c r="FUZ57" s="89"/>
      <c r="FVA57" s="89"/>
      <c r="FVB57" s="89"/>
      <c r="FVC57" s="89"/>
      <c r="FVD57" s="89"/>
      <c r="FVE57" s="89"/>
      <c r="FVF57" s="89"/>
      <c r="FVG57" s="89"/>
      <c r="FVH57" s="89"/>
      <c r="FVI57" s="89"/>
      <c r="FVJ57" s="89"/>
      <c r="FVK57" s="89"/>
      <c r="FVL57" s="89"/>
      <c r="FVM57" s="89"/>
      <c r="FVN57" s="89"/>
      <c r="FVO57" s="89"/>
      <c r="FVP57" s="89"/>
      <c r="FVQ57" s="89"/>
      <c r="FVR57" s="89"/>
      <c r="FVS57" s="89"/>
      <c r="FVT57" s="89"/>
      <c r="FVU57" s="89"/>
      <c r="FVV57" s="89"/>
      <c r="FVW57" s="89"/>
      <c r="FVZ57" s="89"/>
      <c r="FWC57" s="89"/>
      <c r="FWF57" s="89"/>
      <c r="FWI57" s="89"/>
      <c r="FWL57" s="89"/>
      <c r="FWX57" s="89"/>
      <c r="FXA57" s="89"/>
      <c r="FXD57" s="89"/>
      <c r="FXG57" s="89"/>
      <c r="FXM57" s="89"/>
      <c r="FXP57" s="89"/>
      <c r="FXV57" s="89"/>
      <c r="FXY57" s="89"/>
      <c r="FYB57" s="89"/>
      <c r="FYE57" s="89"/>
      <c r="FYK57" s="89"/>
      <c r="FYN57" s="89"/>
      <c r="FYT57" s="89"/>
      <c r="FYV57" s="89"/>
      <c r="FYW57" s="89"/>
      <c r="FYY57" s="89"/>
      <c r="FZB57" s="89"/>
      <c r="FZE57" s="89"/>
      <c r="FZP57" s="89"/>
      <c r="FZR57" s="89"/>
      <c r="GAD57" s="89"/>
      <c r="GAG57" s="89"/>
      <c r="GAO57" s="89"/>
      <c r="GBI57" s="89"/>
      <c r="GBK57" s="89"/>
      <c r="GBL57" s="89"/>
      <c r="GBM57" s="89"/>
      <c r="GBN57" s="89"/>
      <c r="GBO57" s="89"/>
      <c r="GBP57" s="89"/>
      <c r="GCH57" s="89"/>
      <c r="GCI57" s="89"/>
      <c r="GCL57" s="89"/>
      <c r="GCO57" s="89"/>
      <c r="GCQ57" s="89"/>
      <c r="GCS57" s="89"/>
      <c r="GCV57" s="89"/>
      <c r="GCY57" s="89"/>
      <c r="GDB57" s="89"/>
      <c r="GDH57" s="89"/>
      <c r="GDK57" s="89"/>
      <c r="GDN57" s="89"/>
      <c r="GDS57" s="89"/>
      <c r="GEG57" s="89"/>
      <c r="GEH57" s="89"/>
      <c r="GEI57" s="89"/>
      <c r="GEJ57" s="89"/>
      <c r="GEK57" s="89"/>
      <c r="GEL57" s="89"/>
      <c r="GEM57" s="89"/>
      <c r="GEN57" s="89"/>
      <c r="GEO57" s="89"/>
      <c r="GEP57" s="89"/>
      <c r="GEQ57" s="89"/>
      <c r="GER57" s="89"/>
      <c r="GES57" s="89"/>
      <c r="GET57" s="89"/>
      <c r="GEU57" s="89"/>
      <c r="GEV57" s="89"/>
      <c r="GEW57" s="89"/>
      <c r="GEX57" s="89"/>
      <c r="GEY57" s="89"/>
      <c r="GEZ57" s="89"/>
      <c r="GFA57" s="89"/>
      <c r="GFB57" s="89"/>
      <c r="GFC57" s="89"/>
      <c r="GFD57" s="89"/>
      <c r="GFE57" s="89"/>
      <c r="GFF57" s="89"/>
      <c r="GFG57" s="89"/>
      <c r="GFH57" s="89"/>
      <c r="GFI57" s="89"/>
      <c r="GFJ57" s="89"/>
      <c r="GFK57" s="89"/>
      <c r="GFL57" s="89"/>
      <c r="GFM57" s="89"/>
      <c r="GFN57" s="89"/>
      <c r="GFO57" s="89"/>
      <c r="GFP57" s="89"/>
      <c r="GFQ57" s="89"/>
      <c r="GFR57" s="89"/>
      <c r="GFS57" s="89"/>
      <c r="GFV57" s="89"/>
      <c r="GFY57" s="89"/>
      <c r="GGB57" s="89"/>
      <c r="GGE57" s="89"/>
      <c r="GGH57" s="89"/>
      <c r="GGT57" s="89"/>
      <c r="GGW57" s="89"/>
      <c r="GGZ57" s="89"/>
      <c r="GHC57" s="89"/>
      <c r="GHI57" s="89"/>
      <c r="GHL57" s="89"/>
      <c r="GHR57" s="89"/>
      <c r="GHU57" s="89"/>
      <c r="GHX57" s="89"/>
      <c r="GIA57" s="89"/>
      <c r="GIG57" s="89"/>
      <c r="GIJ57" s="89"/>
      <c r="GIP57" s="89"/>
      <c r="GIR57" s="89"/>
      <c r="GIS57" s="89"/>
      <c r="GIU57" s="89"/>
      <c r="GIX57" s="89"/>
      <c r="GJA57" s="89"/>
      <c r="GJL57" s="89"/>
      <c r="GJN57" s="89"/>
      <c r="GJZ57" s="89"/>
      <c r="GKC57" s="89"/>
      <c r="GKK57" s="89"/>
      <c r="GLE57" s="89"/>
      <c r="GLG57" s="89"/>
      <c r="GLH57" s="89"/>
      <c r="GLI57" s="89"/>
      <c r="GLJ57" s="89"/>
      <c r="GLK57" s="89"/>
      <c r="GLL57" s="89"/>
      <c r="GMD57" s="89"/>
      <c r="GME57" s="89"/>
      <c r="GMH57" s="89"/>
      <c r="GMK57" s="89"/>
      <c r="GMM57" s="89"/>
      <c r="GMO57" s="89"/>
      <c r="GMR57" s="89"/>
      <c r="GMU57" s="89"/>
      <c r="GMX57" s="89"/>
      <c r="GND57" s="89"/>
      <c r="GNG57" s="89"/>
      <c r="GNJ57" s="89"/>
      <c r="GNO57" s="89"/>
      <c r="GOC57" s="89"/>
      <c r="GOD57" s="89"/>
      <c r="GOE57" s="89"/>
      <c r="GOF57" s="89"/>
      <c r="GOG57" s="89"/>
      <c r="GOH57" s="89"/>
      <c r="GOI57" s="89"/>
      <c r="GOJ57" s="89"/>
      <c r="GOK57" s="89"/>
      <c r="GOL57" s="89"/>
      <c r="GOM57" s="89"/>
      <c r="GON57" s="89"/>
      <c r="GOO57" s="89"/>
      <c r="GOP57" s="89"/>
      <c r="GOQ57" s="89"/>
      <c r="GOR57" s="89"/>
      <c r="GOS57" s="89"/>
      <c r="GOT57" s="89"/>
      <c r="GOU57" s="89"/>
      <c r="GOV57" s="89"/>
      <c r="GOW57" s="89"/>
      <c r="GOX57" s="89"/>
      <c r="GOY57" s="89"/>
      <c r="GOZ57" s="89"/>
      <c r="GPA57" s="89"/>
      <c r="GPB57" s="89"/>
      <c r="GPC57" s="89"/>
      <c r="GPD57" s="89"/>
      <c r="GPE57" s="89"/>
      <c r="GPF57" s="89"/>
      <c r="GPG57" s="89"/>
      <c r="GPH57" s="89"/>
      <c r="GPI57" s="89"/>
      <c r="GPJ57" s="89"/>
      <c r="GPK57" s="89"/>
      <c r="GPL57" s="89"/>
      <c r="GPM57" s="89"/>
      <c r="GPN57" s="89"/>
      <c r="GPO57" s="89"/>
      <c r="GPR57" s="89"/>
      <c r="GPU57" s="89"/>
      <c r="GPX57" s="89"/>
      <c r="GQA57" s="89"/>
      <c r="GQD57" s="89"/>
      <c r="GQP57" s="89"/>
      <c r="GQS57" s="89"/>
      <c r="GQV57" s="89"/>
      <c r="GQY57" s="89"/>
      <c r="GRE57" s="89"/>
      <c r="GRH57" s="89"/>
      <c r="GRN57" s="89"/>
      <c r="GRQ57" s="89"/>
      <c r="GRT57" s="89"/>
      <c r="GRW57" s="89"/>
      <c r="GSC57" s="89"/>
      <c r="GSF57" s="89"/>
      <c r="GSL57" s="89"/>
      <c r="GSN57" s="89"/>
      <c r="GSO57" s="89"/>
      <c r="GSQ57" s="89"/>
      <c r="GST57" s="89"/>
      <c r="GSW57" s="89"/>
      <c r="GTH57" s="89"/>
      <c r="GTJ57" s="89"/>
      <c r="GTV57" s="89"/>
      <c r="GTY57" s="89"/>
      <c r="GUG57" s="89"/>
      <c r="GVA57" s="89"/>
      <c r="GVC57" s="89"/>
      <c r="GVD57" s="89"/>
      <c r="GVE57" s="89"/>
      <c r="GVF57" s="89"/>
      <c r="GVG57" s="89"/>
      <c r="GVH57" s="89"/>
      <c r="GVZ57" s="89"/>
      <c r="GWA57" s="89"/>
      <c r="GWD57" s="89"/>
      <c r="GWG57" s="89"/>
      <c r="GWI57" s="89"/>
      <c r="GWK57" s="89"/>
      <c r="GWN57" s="89"/>
      <c r="GWQ57" s="89"/>
      <c r="GWT57" s="89"/>
      <c r="GWZ57" s="89"/>
      <c r="GXC57" s="89"/>
      <c r="GXF57" s="89"/>
      <c r="GXK57" s="89"/>
      <c r="GXY57" s="89"/>
      <c r="GXZ57" s="89"/>
      <c r="GYA57" s="89"/>
      <c r="GYB57" s="89"/>
      <c r="GYC57" s="89"/>
      <c r="GYD57" s="89"/>
      <c r="GYE57" s="89"/>
      <c r="GYF57" s="89"/>
      <c r="GYG57" s="89"/>
      <c r="GYH57" s="89"/>
      <c r="GYI57" s="89"/>
      <c r="GYJ57" s="89"/>
      <c r="GYK57" s="89"/>
      <c r="GYL57" s="89"/>
      <c r="GYM57" s="89"/>
      <c r="GYN57" s="89"/>
      <c r="GYO57" s="89"/>
      <c r="GYP57" s="89"/>
      <c r="GYQ57" s="89"/>
      <c r="GYR57" s="89"/>
      <c r="GYS57" s="89"/>
      <c r="GYT57" s="89"/>
      <c r="GYU57" s="89"/>
      <c r="GYV57" s="89"/>
      <c r="GYW57" s="89"/>
      <c r="GYX57" s="89"/>
      <c r="GYY57" s="89"/>
      <c r="GYZ57" s="89"/>
      <c r="GZA57" s="89"/>
      <c r="GZB57" s="89"/>
      <c r="GZC57" s="89"/>
      <c r="GZD57" s="89"/>
      <c r="GZE57" s="89"/>
      <c r="GZF57" s="89"/>
      <c r="GZG57" s="89"/>
      <c r="GZH57" s="89"/>
      <c r="GZI57" s="89"/>
      <c r="GZJ57" s="89"/>
      <c r="GZK57" s="89"/>
      <c r="GZN57" s="89"/>
      <c r="GZQ57" s="89"/>
      <c r="GZT57" s="89"/>
      <c r="GZW57" s="89"/>
      <c r="GZZ57" s="89"/>
      <c r="HAL57" s="89"/>
      <c r="HAO57" s="89"/>
      <c r="HAR57" s="89"/>
      <c r="HAU57" s="89"/>
      <c r="HBA57" s="89"/>
      <c r="HBD57" s="89"/>
      <c r="HBJ57" s="89"/>
      <c r="HBM57" s="89"/>
      <c r="HBP57" s="89"/>
      <c r="HBS57" s="89"/>
      <c r="HBY57" s="89"/>
      <c r="HCB57" s="89"/>
      <c r="HCH57" s="89"/>
      <c r="HCJ57" s="89"/>
      <c r="HCK57" s="89"/>
      <c r="HCM57" s="89"/>
      <c r="HCP57" s="89"/>
      <c r="HCS57" s="89"/>
      <c r="HDD57" s="89"/>
      <c r="HDF57" s="89"/>
      <c r="HDR57" s="89"/>
      <c r="HDU57" s="89"/>
      <c r="HEC57" s="89"/>
      <c r="HEW57" s="89"/>
      <c r="HEY57" s="89"/>
      <c r="HEZ57" s="89"/>
      <c r="HFA57" s="89"/>
      <c r="HFB57" s="89"/>
      <c r="HFC57" s="89"/>
      <c r="HFD57" s="89"/>
      <c r="HFV57" s="89"/>
      <c r="HFW57" s="89"/>
      <c r="HFZ57" s="89"/>
      <c r="HGC57" s="89"/>
      <c r="HGE57" s="89"/>
      <c r="HGG57" s="89"/>
      <c r="HGJ57" s="89"/>
      <c r="HGM57" s="89"/>
      <c r="HGP57" s="89"/>
      <c r="HGV57" s="89"/>
      <c r="HGY57" s="89"/>
      <c r="HHB57" s="89"/>
      <c r="HHG57" s="89"/>
      <c r="HHU57" s="89"/>
      <c r="HHV57" s="89"/>
      <c r="HHW57" s="89"/>
      <c r="HHX57" s="89"/>
      <c r="HHY57" s="89"/>
      <c r="HHZ57" s="89"/>
      <c r="HIA57" s="89"/>
      <c r="HIB57" s="89"/>
      <c r="HIC57" s="89"/>
      <c r="HID57" s="89"/>
      <c r="HIE57" s="89"/>
      <c r="HIF57" s="89"/>
      <c r="HIG57" s="89"/>
      <c r="HIH57" s="89"/>
      <c r="HII57" s="89"/>
      <c r="HIJ57" s="89"/>
      <c r="HIK57" s="89"/>
      <c r="HIL57" s="89"/>
      <c r="HIM57" s="89"/>
      <c r="HIN57" s="89"/>
      <c r="HIO57" s="89"/>
      <c r="HIP57" s="89"/>
      <c r="HIQ57" s="89"/>
      <c r="HIR57" s="89"/>
      <c r="HIS57" s="89"/>
      <c r="HIT57" s="89"/>
      <c r="HIU57" s="89"/>
      <c r="HIV57" s="89"/>
      <c r="HIW57" s="89"/>
      <c r="HIX57" s="89"/>
      <c r="HIY57" s="89"/>
      <c r="HIZ57" s="89"/>
      <c r="HJA57" s="89"/>
      <c r="HJB57" s="89"/>
      <c r="HJC57" s="89"/>
      <c r="HJD57" s="89"/>
      <c r="HJE57" s="89"/>
      <c r="HJF57" s="89"/>
      <c r="HJG57" s="89"/>
      <c r="HJJ57" s="89"/>
      <c r="HJM57" s="89"/>
      <c r="HJP57" s="89"/>
      <c r="HJS57" s="89"/>
      <c r="HJV57" s="89"/>
      <c r="HKH57" s="89"/>
      <c r="HKK57" s="89"/>
      <c r="HKN57" s="89"/>
      <c r="HKQ57" s="89"/>
      <c r="HKW57" s="89"/>
      <c r="HKZ57" s="89"/>
      <c r="HLF57" s="89"/>
      <c r="HLI57" s="89"/>
      <c r="HLL57" s="89"/>
      <c r="HLO57" s="89"/>
      <c r="HLU57" s="89"/>
      <c r="HLX57" s="89"/>
      <c r="HMD57" s="89"/>
      <c r="HMF57" s="89"/>
      <c r="HMG57" s="89"/>
      <c r="HMI57" s="89"/>
      <c r="HML57" s="89"/>
      <c r="HMO57" s="89"/>
      <c r="HMZ57" s="89"/>
      <c r="HNB57" s="89"/>
      <c r="HNN57" s="89"/>
      <c r="HNQ57" s="89"/>
      <c r="HNY57" s="89"/>
      <c r="HOS57" s="89"/>
      <c r="HOU57" s="89"/>
      <c r="HOV57" s="89"/>
      <c r="HOW57" s="89"/>
      <c r="HOX57" s="89"/>
      <c r="HOY57" s="89"/>
      <c r="HOZ57" s="89"/>
      <c r="HPR57" s="89"/>
      <c r="HPS57" s="89"/>
      <c r="HPV57" s="89"/>
      <c r="HPY57" s="89"/>
      <c r="HQA57" s="89"/>
      <c r="HQC57" s="89"/>
      <c r="HQF57" s="89"/>
      <c r="HQI57" s="89"/>
      <c r="HQL57" s="89"/>
      <c r="HQR57" s="89"/>
      <c r="HQU57" s="89"/>
      <c r="HQX57" s="89"/>
      <c r="HRC57" s="89"/>
      <c r="HRQ57" s="89"/>
      <c r="HRR57" s="89"/>
      <c r="HRS57" s="89"/>
      <c r="HRT57" s="89"/>
      <c r="HRU57" s="89"/>
      <c r="HRV57" s="89"/>
      <c r="HRW57" s="89"/>
      <c r="HRX57" s="89"/>
      <c r="HRY57" s="89"/>
      <c r="HRZ57" s="89"/>
      <c r="HSA57" s="89"/>
      <c r="HSB57" s="89"/>
      <c r="HSC57" s="89"/>
      <c r="HSD57" s="89"/>
      <c r="HSE57" s="89"/>
      <c r="HSF57" s="89"/>
      <c r="HSG57" s="89"/>
      <c r="HSH57" s="89"/>
      <c r="HSI57" s="89"/>
      <c r="HSJ57" s="89"/>
      <c r="HSK57" s="89"/>
      <c r="HSL57" s="89"/>
      <c r="HSM57" s="89"/>
      <c r="HSN57" s="89"/>
      <c r="HSO57" s="89"/>
      <c r="HSP57" s="89"/>
      <c r="HSQ57" s="89"/>
      <c r="HSR57" s="89"/>
      <c r="HSS57" s="89"/>
      <c r="HST57" s="89"/>
      <c r="HSU57" s="89"/>
      <c r="HSV57" s="89"/>
      <c r="HSW57" s="89"/>
      <c r="HSX57" s="89"/>
      <c r="HSY57" s="89"/>
      <c r="HSZ57" s="89"/>
      <c r="HTA57" s="89"/>
      <c r="HTB57" s="89"/>
      <c r="HTC57" s="89"/>
      <c r="HTF57" s="89"/>
      <c r="HTI57" s="89"/>
      <c r="HTL57" s="89"/>
      <c r="HTO57" s="89"/>
      <c r="HTR57" s="89"/>
      <c r="HUD57" s="89"/>
      <c r="HUG57" s="89"/>
      <c r="HUJ57" s="89"/>
      <c r="HUM57" s="89"/>
      <c r="HUS57" s="89"/>
      <c r="HUV57" s="89"/>
      <c r="HVB57" s="89"/>
      <c r="HVE57" s="89"/>
      <c r="HVH57" s="89"/>
      <c r="HVK57" s="89"/>
      <c r="HVQ57" s="89"/>
      <c r="HVT57" s="89"/>
      <c r="HVZ57" s="89"/>
      <c r="HWB57" s="89"/>
      <c r="HWC57" s="89"/>
      <c r="HWE57" s="89"/>
      <c r="HWH57" s="89"/>
      <c r="HWK57" s="89"/>
      <c r="HWV57" s="89"/>
      <c r="HWX57" s="89"/>
      <c r="HXJ57" s="89"/>
      <c r="HXM57" s="89"/>
      <c r="HXU57" s="89"/>
      <c r="HYO57" s="89"/>
      <c r="HYQ57" s="89"/>
      <c r="HYR57" s="89"/>
      <c r="HYS57" s="89"/>
      <c r="HYT57" s="89"/>
      <c r="HYU57" s="89"/>
      <c r="HYV57" s="89"/>
      <c r="HZN57" s="89"/>
      <c r="HZO57" s="89"/>
      <c r="HZR57" s="89"/>
      <c r="HZU57" s="89"/>
      <c r="HZW57" s="89"/>
      <c r="HZY57" s="89"/>
      <c r="IAB57" s="89"/>
      <c r="IAE57" s="89"/>
      <c r="IAH57" s="89"/>
      <c r="IAN57" s="89"/>
      <c r="IAQ57" s="89"/>
      <c r="IAT57" s="89"/>
      <c r="IAY57" s="89"/>
      <c r="IBM57" s="89"/>
      <c r="IBN57" s="89"/>
      <c r="IBO57" s="89"/>
      <c r="IBP57" s="89"/>
      <c r="IBQ57" s="89"/>
      <c r="IBR57" s="89"/>
      <c r="IBS57" s="89"/>
      <c r="IBT57" s="89"/>
      <c r="IBU57" s="89"/>
      <c r="IBV57" s="89"/>
      <c r="IBW57" s="89"/>
      <c r="IBX57" s="89"/>
      <c r="IBY57" s="89"/>
      <c r="IBZ57" s="89"/>
      <c r="ICA57" s="89"/>
      <c r="ICB57" s="89"/>
      <c r="ICC57" s="89"/>
      <c r="ICD57" s="89"/>
      <c r="ICE57" s="89"/>
      <c r="ICF57" s="89"/>
      <c r="ICG57" s="89"/>
      <c r="ICH57" s="89"/>
      <c r="ICI57" s="89"/>
      <c r="ICJ57" s="89"/>
      <c r="ICK57" s="89"/>
      <c r="ICL57" s="89"/>
      <c r="ICM57" s="89"/>
      <c r="ICN57" s="89"/>
      <c r="ICO57" s="89"/>
      <c r="ICP57" s="89"/>
      <c r="ICQ57" s="89"/>
      <c r="ICR57" s="89"/>
      <c r="ICS57" s="89"/>
      <c r="ICT57" s="89"/>
      <c r="ICU57" s="89"/>
      <c r="ICV57" s="89"/>
      <c r="ICW57" s="89"/>
      <c r="ICX57" s="89"/>
      <c r="ICY57" s="89"/>
      <c r="IDB57" s="89"/>
      <c r="IDE57" s="89"/>
      <c r="IDH57" s="89"/>
      <c r="IDK57" s="89"/>
      <c r="IDN57" s="89"/>
      <c r="IDZ57" s="89"/>
      <c r="IEC57" s="89"/>
      <c r="IEF57" s="89"/>
      <c r="IEI57" s="89"/>
      <c r="IEO57" s="89"/>
      <c r="IER57" s="89"/>
      <c r="IEX57" s="89"/>
      <c r="IFA57" s="89"/>
      <c r="IFD57" s="89"/>
      <c r="IFG57" s="89"/>
      <c r="IFM57" s="89"/>
      <c r="IFP57" s="89"/>
      <c r="IFV57" s="89"/>
      <c r="IFX57" s="89"/>
      <c r="IFY57" s="89"/>
      <c r="IGA57" s="89"/>
      <c r="IGD57" s="89"/>
      <c r="IGG57" s="89"/>
      <c r="IGR57" s="89"/>
      <c r="IGT57" s="89"/>
      <c r="IHF57" s="89"/>
      <c r="IHI57" s="89"/>
      <c r="IHQ57" s="89"/>
      <c r="IIK57" s="89"/>
      <c r="IIM57" s="89"/>
      <c r="IIN57" s="89"/>
      <c r="IIO57" s="89"/>
      <c r="IIP57" s="89"/>
      <c r="IIQ57" s="89"/>
      <c r="IIR57" s="89"/>
      <c r="IJJ57" s="89"/>
      <c r="IJK57" s="89"/>
      <c r="IJN57" s="89"/>
      <c r="IJQ57" s="89"/>
      <c r="IJS57" s="89"/>
      <c r="IJU57" s="89"/>
      <c r="IJX57" s="89"/>
      <c r="IKA57" s="89"/>
      <c r="IKD57" s="89"/>
      <c r="IKJ57" s="89"/>
      <c r="IKM57" s="89"/>
      <c r="IKP57" s="89"/>
      <c r="IKU57" s="89"/>
      <c r="ILI57" s="89"/>
      <c r="ILJ57" s="89"/>
      <c r="ILK57" s="89"/>
      <c r="ILL57" s="89"/>
      <c r="ILM57" s="89"/>
      <c r="ILN57" s="89"/>
      <c r="ILO57" s="89"/>
      <c r="ILP57" s="89"/>
      <c r="ILQ57" s="89"/>
      <c r="ILR57" s="89"/>
      <c r="ILS57" s="89"/>
      <c r="ILT57" s="89"/>
      <c r="ILU57" s="89"/>
      <c r="ILV57" s="89"/>
      <c r="ILW57" s="89"/>
      <c r="ILX57" s="89"/>
      <c r="ILY57" s="89"/>
      <c r="ILZ57" s="89"/>
      <c r="IMA57" s="89"/>
      <c r="IMB57" s="89"/>
      <c r="IMC57" s="89"/>
      <c r="IMD57" s="89"/>
      <c r="IME57" s="89"/>
      <c r="IMF57" s="89"/>
      <c r="IMG57" s="89"/>
      <c r="IMH57" s="89"/>
      <c r="IMI57" s="89"/>
      <c r="IMJ57" s="89"/>
      <c r="IMK57" s="89"/>
      <c r="IML57" s="89"/>
      <c r="IMM57" s="89"/>
      <c r="IMN57" s="89"/>
      <c r="IMO57" s="89"/>
      <c r="IMP57" s="89"/>
      <c r="IMQ57" s="89"/>
      <c r="IMR57" s="89"/>
      <c r="IMS57" s="89"/>
      <c r="IMT57" s="89"/>
      <c r="IMU57" s="89"/>
      <c r="IMX57" s="89"/>
      <c r="INA57" s="89"/>
      <c r="IND57" s="89"/>
      <c r="ING57" s="89"/>
      <c r="INJ57" s="89"/>
      <c r="INV57" s="89"/>
      <c r="INY57" s="89"/>
      <c r="IOB57" s="89"/>
      <c r="IOE57" s="89"/>
      <c r="IOK57" s="89"/>
      <c r="ION57" s="89"/>
      <c r="IOT57" s="89"/>
      <c r="IOW57" s="89"/>
      <c r="IOZ57" s="89"/>
      <c r="IPC57" s="89"/>
      <c r="IPI57" s="89"/>
      <c r="IPL57" s="89"/>
      <c r="IPR57" s="89"/>
      <c r="IPT57" s="89"/>
      <c r="IPU57" s="89"/>
      <c r="IPW57" s="89"/>
      <c r="IPZ57" s="89"/>
      <c r="IQC57" s="89"/>
      <c r="IQN57" s="89"/>
      <c r="IQP57" s="89"/>
      <c r="IRB57" s="89"/>
      <c r="IRE57" s="89"/>
      <c r="IRM57" s="89"/>
      <c r="ISG57" s="89"/>
      <c r="ISI57" s="89"/>
      <c r="ISJ57" s="89"/>
      <c r="ISK57" s="89"/>
      <c r="ISL57" s="89"/>
      <c r="ISM57" s="89"/>
      <c r="ISN57" s="89"/>
      <c r="ITF57" s="89"/>
      <c r="ITG57" s="89"/>
      <c r="ITJ57" s="89"/>
      <c r="ITM57" s="89"/>
      <c r="ITO57" s="89"/>
      <c r="ITQ57" s="89"/>
      <c r="ITT57" s="89"/>
      <c r="ITW57" s="89"/>
      <c r="ITZ57" s="89"/>
      <c r="IUF57" s="89"/>
      <c r="IUI57" s="89"/>
      <c r="IUL57" s="89"/>
      <c r="IUQ57" s="89"/>
      <c r="IVE57" s="89"/>
      <c r="IVF57" s="89"/>
      <c r="IVG57" s="89"/>
      <c r="IVH57" s="89"/>
      <c r="IVI57" s="89"/>
      <c r="IVJ57" s="89"/>
      <c r="IVK57" s="89"/>
      <c r="IVL57" s="89"/>
      <c r="IVM57" s="89"/>
      <c r="IVN57" s="89"/>
      <c r="IVO57" s="89"/>
      <c r="IVP57" s="89"/>
      <c r="IVQ57" s="89"/>
      <c r="IVR57" s="89"/>
      <c r="IVS57" s="89"/>
      <c r="IVT57" s="89"/>
      <c r="IVU57" s="89"/>
      <c r="IVV57" s="89"/>
      <c r="IVW57" s="89"/>
      <c r="IVX57" s="89"/>
      <c r="IVY57" s="89"/>
      <c r="IVZ57" s="89"/>
      <c r="IWA57" s="89"/>
      <c r="IWB57" s="89"/>
      <c r="IWC57" s="89"/>
      <c r="IWD57" s="89"/>
      <c r="IWE57" s="89"/>
      <c r="IWF57" s="89"/>
      <c r="IWG57" s="89"/>
      <c r="IWH57" s="89"/>
      <c r="IWI57" s="89"/>
      <c r="IWJ57" s="89"/>
      <c r="IWK57" s="89"/>
      <c r="IWL57" s="89"/>
      <c r="IWM57" s="89"/>
      <c r="IWN57" s="89"/>
      <c r="IWO57" s="89"/>
      <c r="IWP57" s="89"/>
      <c r="IWQ57" s="89"/>
      <c r="IWT57" s="89"/>
      <c r="IWW57" s="89"/>
      <c r="IWZ57" s="89"/>
      <c r="IXC57" s="89"/>
      <c r="IXF57" s="89"/>
      <c r="IXR57" s="89"/>
      <c r="IXU57" s="89"/>
      <c r="IXX57" s="89"/>
      <c r="IYA57" s="89"/>
      <c r="IYG57" s="89"/>
      <c r="IYJ57" s="89"/>
      <c r="IYP57" s="89"/>
      <c r="IYS57" s="89"/>
      <c r="IYV57" s="89"/>
      <c r="IYY57" s="89"/>
      <c r="IZE57" s="89"/>
      <c r="IZH57" s="89"/>
      <c r="IZN57" s="89"/>
      <c r="IZP57" s="89"/>
      <c r="IZQ57" s="89"/>
      <c r="IZS57" s="89"/>
      <c r="IZV57" s="89"/>
      <c r="IZY57" s="89"/>
      <c r="JAJ57" s="89"/>
      <c r="JAL57" s="89"/>
      <c r="JAX57" s="89"/>
      <c r="JBA57" s="89"/>
      <c r="JBI57" s="89"/>
      <c r="JCC57" s="89"/>
      <c r="JCE57" s="89"/>
      <c r="JCF57" s="89"/>
      <c r="JCG57" s="89"/>
      <c r="JCH57" s="89"/>
      <c r="JCI57" s="89"/>
      <c r="JCJ57" s="89"/>
      <c r="JDB57" s="89"/>
      <c r="JDC57" s="89"/>
      <c r="JDF57" s="89"/>
      <c r="JDI57" s="89"/>
      <c r="JDK57" s="89"/>
      <c r="JDM57" s="89"/>
      <c r="JDP57" s="89"/>
      <c r="JDS57" s="89"/>
      <c r="JDV57" s="89"/>
      <c r="JEB57" s="89"/>
      <c r="JEE57" s="89"/>
      <c r="JEH57" s="89"/>
      <c r="JEM57" s="89"/>
      <c r="JFA57" s="89"/>
      <c r="JFB57" s="89"/>
      <c r="JFC57" s="89"/>
      <c r="JFD57" s="89"/>
      <c r="JFE57" s="89"/>
      <c r="JFF57" s="89"/>
      <c r="JFG57" s="89"/>
      <c r="JFH57" s="89"/>
      <c r="JFI57" s="89"/>
      <c r="JFJ57" s="89"/>
      <c r="JFK57" s="89"/>
      <c r="JFL57" s="89"/>
      <c r="JFM57" s="89"/>
      <c r="JFN57" s="89"/>
      <c r="JFO57" s="89"/>
      <c r="JFP57" s="89"/>
      <c r="JFQ57" s="89"/>
      <c r="JFR57" s="89"/>
      <c r="JFS57" s="89"/>
      <c r="JFT57" s="89"/>
      <c r="JFU57" s="89"/>
      <c r="JFV57" s="89"/>
      <c r="JFW57" s="89"/>
      <c r="JFX57" s="89"/>
      <c r="JFY57" s="89"/>
      <c r="JFZ57" s="89"/>
      <c r="JGA57" s="89"/>
      <c r="JGB57" s="89"/>
      <c r="JGC57" s="89"/>
      <c r="JGD57" s="89"/>
      <c r="JGE57" s="89"/>
      <c r="JGF57" s="89"/>
      <c r="JGG57" s="89"/>
      <c r="JGH57" s="89"/>
      <c r="JGI57" s="89"/>
      <c r="JGJ57" s="89"/>
      <c r="JGK57" s="89"/>
      <c r="JGL57" s="89"/>
      <c r="JGM57" s="89"/>
      <c r="JGP57" s="89"/>
      <c r="JGS57" s="89"/>
      <c r="JGV57" s="89"/>
      <c r="JGY57" s="89"/>
      <c r="JHB57" s="89"/>
      <c r="JHN57" s="89"/>
      <c r="JHQ57" s="89"/>
      <c r="JHT57" s="89"/>
      <c r="JHW57" s="89"/>
      <c r="JIC57" s="89"/>
      <c r="JIF57" s="89"/>
      <c r="JIL57" s="89"/>
      <c r="JIO57" s="89"/>
      <c r="JIR57" s="89"/>
      <c r="JIU57" s="89"/>
      <c r="JJA57" s="89"/>
      <c r="JJD57" s="89"/>
      <c r="JJJ57" s="89"/>
      <c r="JJL57" s="89"/>
      <c r="JJM57" s="89"/>
      <c r="JJO57" s="89"/>
      <c r="JJR57" s="89"/>
      <c r="JJU57" s="89"/>
      <c r="JKF57" s="89"/>
      <c r="JKH57" s="89"/>
      <c r="JKT57" s="89"/>
      <c r="JKW57" s="89"/>
      <c r="JLE57" s="89"/>
      <c r="JLY57" s="89"/>
      <c r="JMA57" s="89"/>
      <c r="JMB57" s="89"/>
      <c r="JMC57" s="89"/>
      <c r="JMD57" s="89"/>
      <c r="JME57" s="89"/>
      <c r="JMF57" s="89"/>
      <c r="JMX57" s="89"/>
      <c r="JMY57" s="89"/>
      <c r="JNB57" s="89"/>
      <c r="JNE57" s="89"/>
      <c r="JNG57" s="89"/>
      <c r="JNI57" s="89"/>
      <c r="JNL57" s="89"/>
      <c r="JNO57" s="89"/>
      <c r="JNR57" s="89"/>
      <c r="JNX57" s="89"/>
      <c r="JOA57" s="89"/>
      <c r="JOD57" s="89"/>
      <c r="JOI57" s="89"/>
      <c r="JOW57" s="89"/>
      <c r="JOX57" s="89"/>
      <c r="JOY57" s="89"/>
      <c r="JOZ57" s="89"/>
      <c r="JPA57" s="89"/>
      <c r="JPB57" s="89"/>
      <c r="JPC57" s="89"/>
      <c r="JPD57" s="89"/>
      <c r="JPE57" s="89"/>
      <c r="JPF57" s="89"/>
      <c r="JPG57" s="89"/>
      <c r="JPH57" s="89"/>
      <c r="JPI57" s="89"/>
      <c r="JPJ57" s="89"/>
      <c r="JPK57" s="89"/>
      <c r="JPL57" s="89"/>
      <c r="JPM57" s="89"/>
      <c r="JPN57" s="89"/>
      <c r="JPO57" s="89"/>
      <c r="JPP57" s="89"/>
      <c r="JPQ57" s="89"/>
      <c r="JPR57" s="89"/>
      <c r="JPS57" s="89"/>
      <c r="JPT57" s="89"/>
      <c r="JPU57" s="89"/>
      <c r="JPV57" s="89"/>
      <c r="JPW57" s="89"/>
      <c r="JPX57" s="89"/>
      <c r="JPY57" s="89"/>
      <c r="JPZ57" s="89"/>
      <c r="JQA57" s="89"/>
      <c r="JQB57" s="89"/>
      <c r="JQC57" s="89"/>
      <c r="JQD57" s="89"/>
      <c r="JQE57" s="89"/>
      <c r="JQF57" s="89"/>
      <c r="JQG57" s="89"/>
      <c r="JQH57" s="89"/>
      <c r="JQI57" s="89"/>
      <c r="JQL57" s="89"/>
      <c r="JQO57" s="89"/>
      <c r="JQR57" s="89"/>
      <c r="JQU57" s="89"/>
      <c r="JQX57" s="89"/>
      <c r="JRJ57" s="89"/>
      <c r="JRM57" s="89"/>
      <c r="JRP57" s="89"/>
      <c r="JRS57" s="89"/>
      <c r="JRY57" s="89"/>
      <c r="JSB57" s="89"/>
      <c r="JSH57" s="89"/>
      <c r="JSK57" s="89"/>
      <c r="JSN57" s="89"/>
      <c r="JSQ57" s="89"/>
      <c r="JSW57" s="89"/>
      <c r="JSZ57" s="89"/>
      <c r="JTF57" s="89"/>
      <c r="JTH57" s="89"/>
      <c r="JTI57" s="89"/>
      <c r="JTK57" s="89"/>
      <c r="JTN57" s="89"/>
      <c r="JTQ57" s="89"/>
      <c r="JUB57" s="89"/>
      <c r="JUD57" s="89"/>
      <c r="JUP57" s="89"/>
      <c r="JUS57" s="89"/>
      <c r="JVA57" s="89"/>
      <c r="JVU57" s="89"/>
      <c r="JVW57" s="89"/>
      <c r="JVX57" s="89"/>
      <c r="JVY57" s="89"/>
      <c r="JVZ57" s="89"/>
      <c r="JWA57" s="89"/>
      <c r="JWB57" s="89"/>
      <c r="JWT57" s="89"/>
      <c r="JWU57" s="89"/>
      <c r="JWX57" s="89"/>
      <c r="JXA57" s="89"/>
      <c r="JXC57" s="89"/>
      <c r="JXE57" s="89"/>
      <c r="JXH57" s="89"/>
      <c r="JXK57" s="89"/>
      <c r="JXN57" s="89"/>
      <c r="JXT57" s="89"/>
      <c r="JXW57" s="89"/>
      <c r="JXZ57" s="89"/>
      <c r="JYE57" s="89"/>
      <c r="JYS57" s="89"/>
      <c r="JYT57" s="89"/>
      <c r="JYU57" s="89"/>
      <c r="JYV57" s="89"/>
      <c r="JYW57" s="89"/>
      <c r="JYX57" s="89"/>
      <c r="JYY57" s="89"/>
      <c r="JYZ57" s="89"/>
      <c r="JZA57" s="89"/>
      <c r="JZB57" s="89"/>
      <c r="JZC57" s="89"/>
      <c r="JZD57" s="89"/>
      <c r="JZE57" s="89"/>
      <c r="JZF57" s="89"/>
      <c r="JZG57" s="89"/>
      <c r="JZH57" s="89"/>
      <c r="JZI57" s="89"/>
      <c r="JZJ57" s="89"/>
      <c r="JZK57" s="89"/>
      <c r="JZL57" s="89"/>
      <c r="JZM57" s="89"/>
      <c r="JZN57" s="89"/>
      <c r="JZO57" s="89"/>
      <c r="JZP57" s="89"/>
      <c r="JZQ57" s="89"/>
      <c r="JZR57" s="89"/>
      <c r="JZS57" s="89"/>
      <c r="JZT57" s="89"/>
      <c r="JZU57" s="89"/>
      <c r="JZV57" s="89"/>
      <c r="JZW57" s="89"/>
      <c r="JZX57" s="89"/>
      <c r="JZY57" s="89"/>
      <c r="JZZ57" s="89"/>
      <c r="KAA57" s="89"/>
      <c r="KAB57" s="89"/>
      <c r="KAC57" s="89"/>
      <c r="KAD57" s="89"/>
      <c r="KAE57" s="89"/>
      <c r="KAH57" s="89"/>
      <c r="KAK57" s="89"/>
      <c r="KAN57" s="89"/>
      <c r="KAQ57" s="89"/>
      <c r="KAT57" s="89"/>
      <c r="KBF57" s="89"/>
      <c r="KBI57" s="89"/>
      <c r="KBL57" s="89"/>
      <c r="KBO57" s="89"/>
      <c r="KBU57" s="89"/>
      <c r="KBX57" s="89"/>
      <c r="KCD57" s="89"/>
      <c r="KCG57" s="89"/>
      <c r="KCJ57" s="89"/>
      <c r="KCM57" s="89"/>
      <c r="KCS57" s="89"/>
      <c r="KCV57" s="89"/>
      <c r="KDB57" s="89"/>
      <c r="KDD57" s="89"/>
      <c r="KDE57" s="89"/>
      <c r="KDG57" s="89"/>
      <c r="KDJ57" s="89"/>
      <c r="KDM57" s="89"/>
      <c r="KDX57" s="89"/>
      <c r="KDZ57" s="89"/>
      <c r="KEL57" s="89"/>
      <c r="KEO57" s="89"/>
      <c r="KEW57" s="89"/>
      <c r="KFQ57" s="89"/>
      <c r="KFS57" s="89"/>
      <c r="KFT57" s="89"/>
      <c r="KFU57" s="89"/>
      <c r="KFV57" s="89"/>
      <c r="KFW57" s="89"/>
      <c r="KFX57" s="89"/>
      <c r="KGP57" s="89"/>
      <c r="KGQ57" s="89"/>
      <c r="KGT57" s="89"/>
      <c r="KGW57" s="89"/>
      <c r="KGY57" s="89"/>
      <c r="KHA57" s="89"/>
      <c r="KHD57" s="89"/>
      <c r="KHG57" s="89"/>
      <c r="KHJ57" s="89"/>
      <c r="KHP57" s="89"/>
      <c r="KHS57" s="89"/>
      <c r="KHV57" s="89"/>
      <c r="KIA57" s="89"/>
      <c r="KIO57" s="89"/>
      <c r="KIP57" s="89"/>
      <c r="KIQ57" s="89"/>
      <c r="KIR57" s="89"/>
      <c r="KIS57" s="89"/>
      <c r="KIT57" s="89"/>
      <c r="KIU57" s="89"/>
      <c r="KIV57" s="89"/>
      <c r="KIW57" s="89"/>
      <c r="KIX57" s="89"/>
      <c r="KIY57" s="89"/>
      <c r="KIZ57" s="89"/>
      <c r="KJA57" s="89"/>
      <c r="KJB57" s="89"/>
      <c r="KJC57" s="89"/>
      <c r="KJD57" s="89"/>
      <c r="KJE57" s="89"/>
      <c r="KJF57" s="89"/>
      <c r="KJG57" s="89"/>
      <c r="KJH57" s="89"/>
      <c r="KJI57" s="89"/>
      <c r="KJJ57" s="89"/>
      <c r="KJK57" s="89"/>
      <c r="KJL57" s="89"/>
      <c r="KJM57" s="89"/>
      <c r="KJN57" s="89"/>
      <c r="KJO57" s="89"/>
      <c r="KJP57" s="89"/>
      <c r="KJQ57" s="89"/>
      <c r="KJR57" s="89"/>
      <c r="KJS57" s="89"/>
      <c r="KJT57" s="89"/>
      <c r="KJU57" s="89"/>
      <c r="KJV57" s="89"/>
      <c r="KJW57" s="89"/>
      <c r="KJX57" s="89"/>
      <c r="KJY57" s="89"/>
      <c r="KJZ57" s="89"/>
      <c r="KKA57" s="89"/>
      <c r="KKD57" s="89"/>
      <c r="KKG57" s="89"/>
      <c r="KKJ57" s="89"/>
      <c r="KKM57" s="89"/>
      <c r="KKP57" s="89"/>
      <c r="KLB57" s="89"/>
      <c r="KLE57" s="89"/>
      <c r="KLH57" s="89"/>
      <c r="KLK57" s="89"/>
      <c r="KLQ57" s="89"/>
      <c r="KLT57" s="89"/>
      <c r="KLZ57" s="89"/>
      <c r="KMC57" s="89"/>
      <c r="KMF57" s="89"/>
      <c r="KMI57" s="89"/>
      <c r="KMO57" s="89"/>
      <c r="KMR57" s="89"/>
      <c r="KMX57" s="89"/>
      <c r="KMZ57" s="89"/>
      <c r="KNA57" s="89"/>
      <c r="KNC57" s="89"/>
      <c r="KNF57" s="89"/>
      <c r="KNI57" s="89"/>
      <c r="KNT57" s="89"/>
      <c r="KNV57" s="89"/>
      <c r="KOH57" s="89"/>
      <c r="KOK57" s="89"/>
      <c r="KOS57" s="89"/>
      <c r="KPM57" s="89"/>
      <c r="KPO57" s="89"/>
      <c r="KPP57" s="89"/>
      <c r="KPQ57" s="89"/>
      <c r="KPR57" s="89"/>
      <c r="KPS57" s="89"/>
      <c r="KPT57" s="89"/>
      <c r="KQL57" s="89"/>
      <c r="KQM57" s="89"/>
      <c r="KQP57" s="89"/>
      <c r="KQS57" s="89"/>
      <c r="KQU57" s="89"/>
      <c r="KQW57" s="89"/>
      <c r="KQZ57" s="89"/>
      <c r="KRC57" s="89"/>
      <c r="KRF57" s="89"/>
      <c r="KRL57" s="89"/>
      <c r="KRO57" s="89"/>
      <c r="KRR57" s="89"/>
      <c r="KRW57" s="89"/>
      <c r="KSK57" s="89"/>
      <c r="KSL57" s="89"/>
      <c r="KSM57" s="89"/>
      <c r="KSN57" s="89"/>
      <c r="KSO57" s="89"/>
      <c r="KSP57" s="89"/>
      <c r="KSQ57" s="89"/>
      <c r="KSR57" s="89"/>
      <c r="KSS57" s="89"/>
      <c r="KST57" s="89"/>
      <c r="KSU57" s="89"/>
      <c r="KSV57" s="89"/>
      <c r="KSW57" s="89"/>
      <c r="KSX57" s="89"/>
      <c r="KSY57" s="89"/>
      <c r="KSZ57" s="89"/>
      <c r="KTA57" s="89"/>
      <c r="KTB57" s="89"/>
      <c r="KTC57" s="89"/>
      <c r="KTD57" s="89"/>
      <c r="KTE57" s="89"/>
      <c r="KTF57" s="89"/>
      <c r="KTG57" s="89"/>
      <c r="KTH57" s="89"/>
      <c r="KTI57" s="89"/>
      <c r="KTJ57" s="89"/>
      <c r="KTK57" s="89"/>
      <c r="KTL57" s="89"/>
      <c r="KTM57" s="89"/>
      <c r="KTN57" s="89"/>
      <c r="KTO57" s="89"/>
      <c r="KTP57" s="89"/>
      <c r="KTQ57" s="89"/>
      <c r="KTR57" s="89"/>
      <c r="KTS57" s="89"/>
      <c r="KTT57" s="89"/>
      <c r="KTU57" s="89"/>
      <c r="KTV57" s="89"/>
      <c r="KTW57" s="89"/>
      <c r="KTZ57" s="89"/>
      <c r="KUC57" s="89"/>
      <c r="KUF57" s="89"/>
      <c r="KUI57" s="89"/>
      <c r="KUL57" s="89"/>
      <c r="KUX57" s="89"/>
      <c r="KVA57" s="89"/>
      <c r="KVD57" s="89"/>
      <c r="KVG57" s="89"/>
      <c r="KVM57" s="89"/>
      <c r="KVP57" s="89"/>
      <c r="KVV57" s="89"/>
      <c r="KVY57" s="89"/>
      <c r="KWB57" s="89"/>
      <c r="KWE57" s="89"/>
      <c r="KWK57" s="89"/>
      <c r="KWN57" s="89"/>
      <c r="KWT57" s="89"/>
      <c r="KWV57" s="89"/>
      <c r="KWW57" s="89"/>
      <c r="KWY57" s="89"/>
      <c r="KXB57" s="89"/>
      <c r="KXE57" s="89"/>
      <c r="KXP57" s="89"/>
      <c r="KXR57" s="89"/>
      <c r="KYD57" s="89"/>
      <c r="KYG57" s="89"/>
      <c r="KYO57" s="89"/>
      <c r="KZI57" s="89"/>
      <c r="KZK57" s="89"/>
      <c r="KZL57" s="89"/>
      <c r="KZM57" s="89"/>
      <c r="KZN57" s="89"/>
      <c r="KZO57" s="89"/>
      <c r="KZP57" s="89"/>
      <c r="LAH57" s="89"/>
      <c r="LAI57" s="89"/>
      <c r="LAL57" s="89"/>
      <c r="LAO57" s="89"/>
      <c r="LAQ57" s="89"/>
      <c r="LAS57" s="89"/>
      <c r="LAV57" s="89"/>
      <c r="LAY57" s="89"/>
      <c r="LBB57" s="89"/>
      <c r="LBH57" s="89"/>
      <c r="LBK57" s="89"/>
      <c r="LBN57" s="89"/>
      <c r="LBS57" s="89"/>
      <c r="LCG57" s="89"/>
      <c r="LCH57" s="89"/>
      <c r="LCI57" s="89"/>
      <c r="LCJ57" s="89"/>
      <c r="LCK57" s="89"/>
      <c r="LCL57" s="89"/>
      <c r="LCM57" s="89"/>
      <c r="LCN57" s="89"/>
      <c r="LCO57" s="89"/>
      <c r="LCP57" s="89"/>
      <c r="LCQ57" s="89"/>
      <c r="LCR57" s="89"/>
      <c r="LCS57" s="89"/>
      <c r="LCT57" s="89"/>
      <c r="LCU57" s="89"/>
      <c r="LCV57" s="89"/>
      <c r="LCW57" s="89"/>
      <c r="LCX57" s="89"/>
      <c r="LCY57" s="89"/>
      <c r="LCZ57" s="89"/>
      <c r="LDA57" s="89"/>
      <c r="LDB57" s="89"/>
      <c r="LDC57" s="89"/>
      <c r="LDD57" s="89"/>
      <c r="LDE57" s="89"/>
      <c r="LDF57" s="89"/>
      <c r="LDG57" s="89"/>
      <c r="LDH57" s="89"/>
      <c r="LDI57" s="89"/>
      <c r="LDJ57" s="89"/>
      <c r="LDK57" s="89"/>
      <c r="LDL57" s="89"/>
      <c r="LDM57" s="89"/>
      <c r="LDN57" s="89"/>
      <c r="LDO57" s="89"/>
      <c r="LDP57" s="89"/>
      <c r="LDQ57" s="89"/>
      <c r="LDR57" s="89"/>
      <c r="LDS57" s="89"/>
      <c r="LDV57" s="89"/>
      <c r="LDY57" s="89"/>
      <c r="LEB57" s="89"/>
      <c r="LEE57" s="89"/>
      <c r="LEH57" s="89"/>
      <c r="LET57" s="89"/>
      <c r="LEW57" s="89"/>
      <c r="LEZ57" s="89"/>
      <c r="LFC57" s="89"/>
      <c r="LFI57" s="89"/>
      <c r="LFL57" s="89"/>
      <c r="LFR57" s="89"/>
      <c r="LFU57" s="89"/>
      <c r="LFX57" s="89"/>
      <c r="LGA57" s="89"/>
      <c r="LGG57" s="89"/>
      <c r="LGJ57" s="89"/>
      <c r="LGP57" s="89"/>
      <c r="LGR57" s="89"/>
      <c r="LGS57" s="89"/>
      <c r="LGU57" s="89"/>
      <c r="LGX57" s="89"/>
      <c r="LHA57" s="89"/>
      <c r="LHL57" s="89"/>
      <c r="LHN57" s="89"/>
      <c r="LHZ57" s="89"/>
      <c r="LIC57" s="89"/>
      <c r="LIK57" s="89"/>
      <c r="LJE57" s="89"/>
      <c r="LJG57" s="89"/>
      <c r="LJH57" s="89"/>
      <c r="LJI57" s="89"/>
      <c r="LJJ57" s="89"/>
      <c r="LJK57" s="89"/>
      <c r="LJL57" s="89"/>
      <c r="LKD57" s="89"/>
      <c r="LKE57" s="89"/>
      <c r="LKH57" s="89"/>
      <c r="LKK57" s="89"/>
      <c r="LKM57" s="89"/>
      <c r="LKO57" s="89"/>
      <c r="LKR57" s="89"/>
      <c r="LKU57" s="89"/>
      <c r="LKX57" s="89"/>
      <c r="LLD57" s="89"/>
      <c r="LLG57" s="89"/>
      <c r="LLJ57" s="89"/>
      <c r="LLO57" s="89"/>
      <c r="LMC57" s="89"/>
      <c r="LMD57" s="89"/>
      <c r="LME57" s="89"/>
      <c r="LMF57" s="89"/>
      <c r="LMG57" s="89"/>
      <c r="LMH57" s="89"/>
      <c r="LMI57" s="89"/>
      <c r="LMJ57" s="89"/>
      <c r="LMK57" s="89"/>
      <c r="LML57" s="89"/>
      <c r="LMM57" s="89"/>
      <c r="LMN57" s="89"/>
      <c r="LMO57" s="89"/>
      <c r="LMP57" s="89"/>
      <c r="LMQ57" s="89"/>
      <c r="LMR57" s="89"/>
      <c r="LMS57" s="89"/>
      <c r="LMT57" s="89"/>
      <c r="LMU57" s="89"/>
      <c r="LMV57" s="89"/>
      <c r="LMW57" s="89"/>
      <c r="LMX57" s="89"/>
      <c r="LMY57" s="89"/>
      <c r="LMZ57" s="89"/>
      <c r="LNA57" s="89"/>
      <c r="LNB57" s="89"/>
      <c r="LNC57" s="89"/>
      <c r="LND57" s="89"/>
      <c r="LNE57" s="89"/>
      <c r="LNF57" s="89"/>
      <c r="LNG57" s="89"/>
      <c r="LNH57" s="89"/>
      <c r="LNI57" s="89"/>
      <c r="LNJ57" s="89"/>
      <c r="LNK57" s="89"/>
      <c r="LNL57" s="89"/>
      <c r="LNM57" s="89"/>
      <c r="LNN57" s="89"/>
      <c r="LNO57" s="89"/>
      <c r="LNR57" s="89"/>
      <c r="LNU57" s="89"/>
      <c r="LNX57" s="89"/>
      <c r="LOA57" s="89"/>
      <c r="LOD57" s="89"/>
      <c r="LOP57" s="89"/>
      <c r="LOS57" s="89"/>
      <c r="LOV57" s="89"/>
      <c r="LOY57" s="89"/>
      <c r="LPE57" s="89"/>
      <c r="LPH57" s="89"/>
      <c r="LPN57" s="89"/>
      <c r="LPQ57" s="89"/>
      <c r="LPT57" s="89"/>
      <c r="LPW57" s="89"/>
      <c r="LQC57" s="89"/>
      <c r="LQF57" s="89"/>
      <c r="LQL57" s="89"/>
      <c r="LQN57" s="89"/>
      <c r="LQO57" s="89"/>
      <c r="LQQ57" s="89"/>
      <c r="LQT57" s="89"/>
      <c r="LQW57" s="89"/>
      <c r="LRH57" s="89"/>
      <c r="LRJ57" s="89"/>
      <c r="LRV57" s="89"/>
      <c r="LRY57" s="89"/>
      <c r="LSG57" s="89"/>
      <c r="LTA57" s="89"/>
      <c r="LTC57" s="89"/>
      <c r="LTD57" s="89"/>
      <c r="LTE57" s="89"/>
      <c r="LTF57" s="89"/>
      <c r="LTG57" s="89"/>
      <c r="LTH57" s="89"/>
      <c r="LTZ57" s="89"/>
      <c r="LUA57" s="89"/>
      <c r="LUD57" s="89"/>
      <c r="LUG57" s="89"/>
      <c r="LUI57" s="89"/>
      <c r="LUK57" s="89"/>
      <c r="LUN57" s="89"/>
      <c r="LUQ57" s="89"/>
      <c r="LUT57" s="89"/>
      <c r="LUZ57" s="89"/>
      <c r="LVC57" s="89"/>
      <c r="LVF57" s="89"/>
      <c r="LVK57" s="89"/>
      <c r="LVY57" s="89"/>
      <c r="LVZ57" s="89"/>
      <c r="LWA57" s="89"/>
      <c r="LWB57" s="89"/>
      <c r="LWC57" s="89"/>
      <c r="LWD57" s="89"/>
      <c r="LWE57" s="89"/>
      <c r="LWF57" s="89"/>
      <c r="LWG57" s="89"/>
      <c r="LWH57" s="89"/>
      <c r="LWI57" s="89"/>
      <c r="LWJ57" s="89"/>
      <c r="LWK57" s="89"/>
      <c r="LWL57" s="89"/>
      <c r="LWM57" s="89"/>
      <c r="LWN57" s="89"/>
      <c r="LWO57" s="89"/>
      <c r="LWP57" s="89"/>
      <c r="LWQ57" s="89"/>
      <c r="LWR57" s="89"/>
      <c r="LWS57" s="89"/>
      <c r="LWT57" s="89"/>
      <c r="LWU57" s="89"/>
      <c r="LWV57" s="89"/>
      <c r="LWW57" s="89"/>
      <c r="LWX57" s="89"/>
      <c r="LWY57" s="89"/>
      <c r="LWZ57" s="89"/>
      <c r="LXA57" s="89"/>
      <c r="LXB57" s="89"/>
      <c r="LXC57" s="89"/>
      <c r="LXD57" s="89"/>
      <c r="LXE57" s="89"/>
      <c r="LXF57" s="89"/>
      <c r="LXG57" s="89"/>
      <c r="LXH57" s="89"/>
      <c r="LXI57" s="89"/>
      <c r="LXJ57" s="89"/>
      <c r="LXK57" s="89"/>
      <c r="LXN57" s="89"/>
      <c r="LXQ57" s="89"/>
      <c r="LXT57" s="89"/>
      <c r="LXW57" s="89"/>
      <c r="LXZ57" s="89"/>
      <c r="LYL57" s="89"/>
      <c r="LYO57" s="89"/>
      <c r="LYR57" s="89"/>
      <c r="LYU57" s="89"/>
      <c r="LZA57" s="89"/>
      <c r="LZD57" s="89"/>
      <c r="LZJ57" s="89"/>
      <c r="LZM57" s="89"/>
      <c r="LZP57" s="89"/>
      <c r="LZS57" s="89"/>
      <c r="LZY57" s="89"/>
      <c r="MAB57" s="89"/>
      <c r="MAH57" s="89"/>
      <c r="MAJ57" s="89"/>
      <c r="MAK57" s="89"/>
      <c r="MAM57" s="89"/>
      <c r="MAP57" s="89"/>
      <c r="MAS57" s="89"/>
      <c r="MBD57" s="89"/>
      <c r="MBF57" s="89"/>
      <c r="MBR57" s="89"/>
      <c r="MBU57" s="89"/>
      <c r="MCC57" s="89"/>
      <c r="MCW57" s="89"/>
      <c r="MCY57" s="89"/>
      <c r="MCZ57" s="89"/>
      <c r="MDA57" s="89"/>
      <c r="MDB57" s="89"/>
      <c r="MDC57" s="89"/>
      <c r="MDD57" s="89"/>
      <c r="MDV57" s="89"/>
      <c r="MDW57" s="89"/>
      <c r="MDZ57" s="89"/>
      <c r="MEC57" s="89"/>
      <c r="MEE57" s="89"/>
      <c r="MEG57" s="89"/>
      <c r="MEJ57" s="89"/>
      <c r="MEM57" s="89"/>
      <c r="MEP57" s="89"/>
      <c r="MEV57" s="89"/>
      <c r="MEY57" s="89"/>
      <c r="MFB57" s="89"/>
      <c r="MFG57" s="89"/>
      <c r="MFU57" s="89"/>
      <c r="MFV57" s="89"/>
      <c r="MFW57" s="89"/>
      <c r="MFX57" s="89"/>
      <c r="MFY57" s="89"/>
      <c r="MFZ57" s="89"/>
      <c r="MGA57" s="89"/>
      <c r="MGB57" s="89"/>
      <c r="MGC57" s="89"/>
      <c r="MGD57" s="89"/>
      <c r="MGE57" s="89"/>
      <c r="MGF57" s="89"/>
      <c r="MGG57" s="89"/>
      <c r="MGH57" s="89"/>
      <c r="MGI57" s="89"/>
      <c r="MGJ57" s="89"/>
      <c r="MGK57" s="89"/>
      <c r="MGL57" s="89"/>
      <c r="MGM57" s="89"/>
      <c r="MGN57" s="89"/>
      <c r="MGO57" s="89"/>
      <c r="MGP57" s="89"/>
      <c r="MGQ57" s="89"/>
      <c r="MGR57" s="89"/>
      <c r="MGS57" s="89"/>
      <c r="MGT57" s="89"/>
      <c r="MGU57" s="89"/>
      <c r="MGV57" s="89"/>
      <c r="MGW57" s="89"/>
      <c r="MGX57" s="89"/>
      <c r="MGY57" s="89"/>
      <c r="MGZ57" s="89"/>
      <c r="MHA57" s="89"/>
      <c r="MHB57" s="89"/>
      <c r="MHC57" s="89"/>
      <c r="MHD57" s="89"/>
      <c r="MHE57" s="89"/>
      <c r="MHF57" s="89"/>
      <c r="MHG57" s="89"/>
      <c r="MHJ57" s="89"/>
      <c r="MHM57" s="89"/>
      <c r="MHP57" s="89"/>
      <c r="MHS57" s="89"/>
      <c r="MHV57" s="89"/>
      <c r="MIH57" s="89"/>
      <c r="MIK57" s="89"/>
      <c r="MIN57" s="89"/>
      <c r="MIQ57" s="89"/>
      <c r="MIW57" s="89"/>
      <c r="MIZ57" s="89"/>
      <c r="MJF57" s="89"/>
      <c r="MJI57" s="89"/>
      <c r="MJL57" s="89"/>
      <c r="MJO57" s="89"/>
      <c r="MJU57" s="89"/>
      <c r="MJX57" s="89"/>
      <c r="MKD57" s="89"/>
      <c r="MKF57" s="89"/>
      <c r="MKG57" s="89"/>
      <c r="MKI57" s="89"/>
      <c r="MKL57" s="89"/>
      <c r="MKO57" s="89"/>
      <c r="MKZ57" s="89"/>
      <c r="MLB57" s="89"/>
      <c r="MLN57" s="89"/>
      <c r="MLQ57" s="89"/>
      <c r="MLY57" s="89"/>
      <c r="MMS57" s="89"/>
      <c r="MMU57" s="89"/>
      <c r="MMV57" s="89"/>
      <c r="MMW57" s="89"/>
      <c r="MMX57" s="89"/>
      <c r="MMY57" s="89"/>
      <c r="MMZ57" s="89"/>
      <c r="MNR57" s="89"/>
      <c r="MNS57" s="89"/>
      <c r="MNV57" s="89"/>
      <c r="MNY57" s="89"/>
      <c r="MOA57" s="89"/>
      <c r="MOC57" s="89"/>
      <c r="MOF57" s="89"/>
      <c r="MOI57" s="89"/>
      <c r="MOL57" s="89"/>
      <c r="MOR57" s="89"/>
      <c r="MOU57" s="89"/>
      <c r="MOX57" s="89"/>
      <c r="MPC57" s="89"/>
      <c r="MPQ57" s="89"/>
      <c r="MPR57" s="89"/>
      <c r="MPS57" s="89"/>
      <c r="MPT57" s="89"/>
      <c r="MPU57" s="89"/>
      <c r="MPV57" s="89"/>
      <c r="MPW57" s="89"/>
      <c r="MPX57" s="89"/>
      <c r="MPY57" s="89"/>
      <c r="MPZ57" s="89"/>
      <c r="MQA57" s="89"/>
      <c r="MQB57" s="89"/>
      <c r="MQC57" s="89"/>
      <c r="MQD57" s="89"/>
      <c r="MQE57" s="89"/>
      <c r="MQF57" s="89"/>
      <c r="MQG57" s="89"/>
      <c r="MQH57" s="89"/>
      <c r="MQI57" s="89"/>
      <c r="MQJ57" s="89"/>
      <c r="MQK57" s="89"/>
      <c r="MQL57" s="89"/>
      <c r="MQM57" s="89"/>
      <c r="MQN57" s="89"/>
      <c r="MQO57" s="89"/>
      <c r="MQP57" s="89"/>
      <c r="MQQ57" s="89"/>
      <c r="MQR57" s="89"/>
      <c r="MQS57" s="89"/>
      <c r="MQT57" s="89"/>
      <c r="MQU57" s="89"/>
      <c r="MQV57" s="89"/>
      <c r="MQW57" s="89"/>
      <c r="MQX57" s="89"/>
      <c r="MQY57" s="89"/>
      <c r="MQZ57" s="89"/>
      <c r="MRA57" s="89"/>
      <c r="MRB57" s="89"/>
      <c r="MRC57" s="89"/>
      <c r="MRF57" s="89"/>
      <c r="MRI57" s="89"/>
      <c r="MRL57" s="89"/>
      <c r="MRO57" s="89"/>
      <c r="MRR57" s="89"/>
      <c r="MSD57" s="89"/>
      <c r="MSG57" s="89"/>
      <c r="MSJ57" s="89"/>
      <c r="MSM57" s="89"/>
      <c r="MSS57" s="89"/>
      <c r="MSV57" s="89"/>
      <c r="MTB57" s="89"/>
      <c r="MTE57" s="89"/>
      <c r="MTH57" s="89"/>
      <c r="MTK57" s="89"/>
      <c r="MTQ57" s="89"/>
      <c r="MTT57" s="89"/>
      <c r="MTZ57" s="89"/>
      <c r="MUB57" s="89"/>
      <c r="MUC57" s="89"/>
      <c r="MUE57" s="89"/>
      <c r="MUH57" s="89"/>
      <c r="MUK57" s="89"/>
      <c r="MUV57" s="89"/>
      <c r="MUX57" s="89"/>
      <c r="MVJ57" s="89"/>
      <c r="MVM57" s="89"/>
      <c r="MVU57" s="89"/>
      <c r="MWO57" s="89"/>
      <c r="MWQ57" s="89"/>
      <c r="MWR57" s="89"/>
      <c r="MWS57" s="89"/>
      <c r="MWT57" s="89"/>
      <c r="MWU57" s="89"/>
      <c r="MWV57" s="89"/>
      <c r="MXN57" s="89"/>
      <c r="MXO57" s="89"/>
      <c r="MXR57" s="89"/>
      <c r="MXU57" s="89"/>
      <c r="MXW57" s="89"/>
      <c r="MXY57" s="89"/>
      <c r="MYB57" s="89"/>
      <c r="MYE57" s="89"/>
      <c r="MYH57" s="89"/>
      <c r="MYN57" s="89"/>
      <c r="MYQ57" s="89"/>
      <c r="MYT57" s="89"/>
      <c r="MYY57" s="89"/>
      <c r="MZM57" s="89"/>
      <c r="MZN57" s="89"/>
      <c r="MZO57" s="89"/>
      <c r="MZP57" s="89"/>
      <c r="MZQ57" s="89"/>
      <c r="MZR57" s="89"/>
      <c r="MZS57" s="89"/>
      <c r="MZT57" s="89"/>
      <c r="MZU57" s="89"/>
      <c r="MZV57" s="89"/>
      <c r="MZW57" s="89"/>
      <c r="MZX57" s="89"/>
      <c r="MZY57" s="89"/>
      <c r="MZZ57" s="89"/>
      <c r="NAA57" s="89"/>
      <c r="NAB57" s="89"/>
      <c r="NAC57" s="89"/>
      <c r="NAD57" s="89"/>
      <c r="NAE57" s="89"/>
      <c r="NAF57" s="89"/>
      <c r="NAG57" s="89"/>
      <c r="NAH57" s="89"/>
      <c r="NAI57" s="89"/>
      <c r="NAJ57" s="89"/>
      <c r="NAK57" s="89"/>
      <c r="NAL57" s="89"/>
      <c r="NAM57" s="89"/>
      <c r="NAN57" s="89"/>
      <c r="NAO57" s="89"/>
      <c r="NAP57" s="89"/>
      <c r="NAQ57" s="89"/>
      <c r="NAR57" s="89"/>
      <c r="NAS57" s="89"/>
      <c r="NAT57" s="89"/>
      <c r="NAU57" s="89"/>
      <c r="NAV57" s="89"/>
      <c r="NAW57" s="89"/>
      <c r="NAX57" s="89"/>
      <c r="NAY57" s="89"/>
      <c r="NBB57" s="89"/>
      <c r="NBE57" s="89"/>
      <c r="NBH57" s="89"/>
      <c r="NBK57" s="89"/>
      <c r="NBN57" s="89"/>
      <c r="NBZ57" s="89"/>
      <c r="NCC57" s="89"/>
      <c r="NCF57" s="89"/>
      <c r="NCI57" s="89"/>
      <c r="NCO57" s="89"/>
      <c r="NCR57" s="89"/>
      <c r="NCX57" s="89"/>
      <c r="NDA57" s="89"/>
      <c r="NDD57" s="89"/>
      <c r="NDG57" s="89"/>
      <c r="NDM57" s="89"/>
      <c r="NDP57" s="89"/>
      <c r="NDV57" s="89"/>
      <c r="NDX57" s="89"/>
      <c r="NDY57" s="89"/>
      <c r="NEA57" s="89"/>
      <c r="NED57" s="89"/>
      <c r="NEG57" s="89"/>
      <c r="NER57" s="89"/>
      <c r="NET57" s="89"/>
      <c r="NFF57" s="89"/>
      <c r="NFI57" s="89"/>
      <c r="NFQ57" s="89"/>
      <c r="NGK57" s="89"/>
      <c r="NGM57" s="89"/>
      <c r="NGN57" s="89"/>
      <c r="NGO57" s="89"/>
      <c r="NGP57" s="89"/>
      <c r="NGQ57" s="89"/>
      <c r="NGR57" s="89"/>
      <c r="NHJ57" s="89"/>
      <c r="NHK57" s="89"/>
      <c r="NHN57" s="89"/>
      <c r="NHQ57" s="89"/>
      <c r="NHS57" s="89"/>
      <c r="NHU57" s="89"/>
      <c r="NHX57" s="89"/>
      <c r="NIA57" s="89"/>
      <c r="NID57" s="89"/>
      <c r="NIJ57" s="89"/>
      <c r="NIM57" s="89"/>
      <c r="NIP57" s="89"/>
      <c r="NIU57" s="89"/>
      <c r="NJI57" s="89"/>
      <c r="NJJ57" s="89"/>
      <c r="NJK57" s="89"/>
      <c r="NJL57" s="89"/>
      <c r="NJM57" s="89"/>
      <c r="NJN57" s="89"/>
      <c r="NJO57" s="89"/>
      <c r="NJP57" s="89"/>
      <c r="NJQ57" s="89"/>
      <c r="NJR57" s="89"/>
      <c r="NJS57" s="89"/>
      <c r="NJT57" s="89"/>
      <c r="NJU57" s="89"/>
      <c r="NJV57" s="89"/>
      <c r="NJW57" s="89"/>
      <c r="NJX57" s="89"/>
      <c r="NJY57" s="89"/>
      <c r="NJZ57" s="89"/>
      <c r="NKA57" s="89"/>
      <c r="NKB57" s="89"/>
      <c r="NKC57" s="89"/>
      <c r="NKD57" s="89"/>
      <c r="NKE57" s="89"/>
      <c r="NKF57" s="89"/>
      <c r="NKG57" s="89"/>
      <c r="NKH57" s="89"/>
      <c r="NKI57" s="89"/>
      <c r="NKJ57" s="89"/>
      <c r="NKK57" s="89"/>
      <c r="NKL57" s="89"/>
      <c r="NKM57" s="89"/>
      <c r="NKN57" s="89"/>
      <c r="NKO57" s="89"/>
      <c r="NKP57" s="89"/>
      <c r="NKQ57" s="89"/>
      <c r="NKR57" s="89"/>
      <c r="NKS57" s="89"/>
      <c r="NKT57" s="89"/>
      <c r="NKU57" s="89"/>
      <c r="NKX57" s="89"/>
      <c r="NLA57" s="89"/>
      <c r="NLD57" s="89"/>
      <c r="NLG57" s="89"/>
      <c r="NLJ57" s="89"/>
      <c r="NLV57" s="89"/>
      <c r="NLY57" s="89"/>
      <c r="NMB57" s="89"/>
      <c r="NME57" s="89"/>
      <c r="NMK57" s="89"/>
      <c r="NMN57" s="89"/>
      <c r="NMT57" s="89"/>
      <c r="NMW57" s="89"/>
      <c r="NMZ57" s="89"/>
      <c r="NNC57" s="89"/>
      <c r="NNI57" s="89"/>
      <c r="NNL57" s="89"/>
      <c r="NNR57" s="89"/>
      <c r="NNT57" s="89"/>
      <c r="NNU57" s="89"/>
      <c r="NNW57" s="89"/>
      <c r="NNZ57" s="89"/>
      <c r="NOC57" s="89"/>
      <c r="NON57" s="89"/>
      <c r="NOP57" s="89"/>
      <c r="NPB57" s="89"/>
      <c r="NPE57" s="89"/>
      <c r="NPM57" s="89"/>
      <c r="NQG57" s="89"/>
      <c r="NQI57" s="89"/>
      <c r="NQJ57" s="89"/>
      <c r="NQK57" s="89"/>
      <c r="NQL57" s="89"/>
      <c r="NQM57" s="89"/>
      <c r="NQN57" s="89"/>
      <c r="NRF57" s="89"/>
      <c r="NRG57" s="89"/>
      <c r="NRJ57" s="89"/>
      <c r="NRM57" s="89"/>
      <c r="NRO57" s="89"/>
      <c r="NRQ57" s="89"/>
      <c r="NRT57" s="89"/>
      <c r="NRW57" s="89"/>
      <c r="NRZ57" s="89"/>
      <c r="NSF57" s="89"/>
      <c r="NSI57" s="89"/>
      <c r="NSL57" s="89"/>
      <c r="NSQ57" s="89"/>
      <c r="NTE57" s="89"/>
      <c r="NTF57" s="89"/>
      <c r="NTG57" s="89"/>
      <c r="NTH57" s="89"/>
      <c r="NTI57" s="89"/>
      <c r="NTJ57" s="89"/>
      <c r="NTK57" s="89"/>
      <c r="NTL57" s="89"/>
      <c r="NTM57" s="89"/>
      <c r="NTN57" s="89"/>
      <c r="NTO57" s="89"/>
      <c r="NTP57" s="89"/>
      <c r="NTQ57" s="89"/>
      <c r="NTR57" s="89"/>
      <c r="NTS57" s="89"/>
      <c r="NTT57" s="89"/>
      <c r="NTU57" s="89"/>
      <c r="NTV57" s="89"/>
      <c r="NTW57" s="89"/>
      <c r="NTX57" s="89"/>
      <c r="NTY57" s="89"/>
      <c r="NTZ57" s="89"/>
      <c r="NUA57" s="89"/>
      <c r="NUB57" s="89"/>
      <c r="NUC57" s="89"/>
      <c r="NUD57" s="89"/>
      <c r="NUE57" s="89"/>
      <c r="NUF57" s="89"/>
      <c r="NUG57" s="89"/>
      <c r="NUH57" s="89"/>
      <c r="NUI57" s="89"/>
      <c r="NUJ57" s="89"/>
      <c r="NUK57" s="89"/>
      <c r="NUL57" s="89"/>
      <c r="NUM57" s="89"/>
      <c r="NUN57" s="89"/>
      <c r="NUO57" s="89"/>
      <c r="NUP57" s="89"/>
      <c r="NUQ57" s="89"/>
      <c r="NUT57" s="89"/>
      <c r="NUW57" s="89"/>
      <c r="NUZ57" s="89"/>
      <c r="NVC57" s="89"/>
      <c r="NVF57" s="89"/>
      <c r="NVR57" s="89"/>
      <c r="NVU57" s="89"/>
      <c r="NVX57" s="89"/>
      <c r="NWA57" s="89"/>
      <c r="NWG57" s="89"/>
      <c r="NWJ57" s="89"/>
      <c r="NWP57" s="89"/>
      <c r="NWS57" s="89"/>
      <c r="NWV57" s="89"/>
      <c r="NWY57" s="89"/>
      <c r="NXE57" s="89"/>
      <c r="NXH57" s="89"/>
      <c r="NXN57" s="89"/>
      <c r="NXP57" s="89"/>
      <c r="NXQ57" s="89"/>
      <c r="NXS57" s="89"/>
      <c r="NXV57" s="89"/>
      <c r="NXY57" s="89"/>
      <c r="NYJ57" s="89"/>
      <c r="NYL57" s="89"/>
      <c r="NYX57" s="89"/>
      <c r="NZA57" s="89"/>
      <c r="NZI57" s="89"/>
      <c r="OAC57" s="89"/>
      <c r="OAE57" s="89"/>
      <c r="OAF57" s="89"/>
      <c r="OAG57" s="89"/>
      <c r="OAH57" s="89"/>
      <c r="OAI57" s="89"/>
      <c r="OAJ57" s="89"/>
      <c r="OBB57" s="89"/>
      <c r="OBC57" s="89"/>
      <c r="OBF57" s="89"/>
      <c r="OBI57" s="89"/>
      <c r="OBK57" s="89"/>
      <c r="OBM57" s="89"/>
      <c r="OBP57" s="89"/>
      <c r="OBS57" s="89"/>
      <c r="OBV57" s="89"/>
      <c r="OCB57" s="89"/>
      <c r="OCE57" s="89"/>
      <c r="OCH57" s="89"/>
      <c r="OCM57" s="89"/>
      <c r="ODA57" s="89"/>
      <c r="ODB57" s="89"/>
      <c r="ODC57" s="89"/>
      <c r="ODD57" s="89"/>
      <c r="ODE57" s="89"/>
      <c r="ODF57" s="89"/>
      <c r="ODG57" s="89"/>
      <c r="ODH57" s="89"/>
      <c r="ODI57" s="89"/>
      <c r="ODJ57" s="89"/>
      <c r="ODK57" s="89"/>
      <c r="ODL57" s="89"/>
      <c r="ODM57" s="89"/>
      <c r="ODN57" s="89"/>
      <c r="ODO57" s="89"/>
      <c r="ODP57" s="89"/>
      <c r="ODQ57" s="89"/>
      <c r="ODR57" s="89"/>
      <c r="ODS57" s="89"/>
      <c r="ODT57" s="89"/>
      <c r="ODU57" s="89"/>
      <c r="ODV57" s="89"/>
      <c r="ODW57" s="89"/>
      <c r="ODX57" s="89"/>
      <c r="ODY57" s="89"/>
      <c r="ODZ57" s="89"/>
      <c r="OEA57" s="89"/>
      <c r="OEB57" s="89"/>
      <c r="OEC57" s="89"/>
      <c r="OED57" s="89"/>
      <c r="OEE57" s="89"/>
      <c r="OEF57" s="89"/>
      <c r="OEG57" s="89"/>
      <c r="OEH57" s="89"/>
      <c r="OEI57" s="89"/>
      <c r="OEJ57" s="89"/>
      <c r="OEK57" s="89"/>
      <c r="OEL57" s="89"/>
      <c r="OEM57" s="89"/>
      <c r="OEP57" s="89"/>
      <c r="OES57" s="89"/>
      <c r="OEV57" s="89"/>
      <c r="OEY57" s="89"/>
      <c r="OFB57" s="89"/>
      <c r="OFN57" s="89"/>
      <c r="OFQ57" s="89"/>
      <c r="OFT57" s="89"/>
      <c r="OFW57" s="89"/>
      <c r="OGC57" s="89"/>
      <c r="OGF57" s="89"/>
      <c r="OGL57" s="89"/>
      <c r="OGO57" s="89"/>
      <c r="OGR57" s="89"/>
      <c r="OGU57" s="89"/>
      <c r="OHA57" s="89"/>
      <c r="OHD57" s="89"/>
      <c r="OHJ57" s="89"/>
      <c r="OHL57" s="89"/>
      <c r="OHM57" s="89"/>
      <c r="OHO57" s="89"/>
      <c r="OHR57" s="89"/>
      <c r="OHU57" s="89"/>
      <c r="OIF57" s="89"/>
      <c r="OIH57" s="89"/>
      <c r="OIT57" s="89"/>
      <c r="OIW57" s="89"/>
      <c r="OJE57" s="89"/>
      <c r="OJY57" s="89"/>
      <c r="OKA57" s="89"/>
      <c r="OKB57" s="89"/>
      <c r="OKC57" s="89"/>
      <c r="OKD57" s="89"/>
      <c r="OKE57" s="89"/>
      <c r="OKF57" s="89"/>
      <c r="OKX57" s="89"/>
      <c r="OKY57" s="89"/>
      <c r="OLB57" s="89"/>
      <c r="OLE57" s="89"/>
      <c r="OLG57" s="89"/>
      <c r="OLI57" s="89"/>
      <c r="OLL57" s="89"/>
      <c r="OLO57" s="89"/>
      <c r="OLR57" s="89"/>
      <c r="OLX57" s="89"/>
      <c r="OMA57" s="89"/>
      <c r="OMD57" s="89"/>
      <c r="OMI57" s="89"/>
      <c r="OMW57" s="89"/>
      <c r="OMX57" s="89"/>
      <c r="OMY57" s="89"/>
      <c r="OMZ57" s="89"/>
      <c r="ONA57" s="89"/>
      <c r="ONB57" s="89"/>
      <c r="ONC57" s="89"/>
      <c r="OND57" s="89"/>
      <c r="ONE57" s="89"/>
      <c r="ONF57" s="89"/>
      <c r="ONG57" s="89"/>
      <c r="ONH57" s="89"/>
      <c r="ONI57" s="89"/>
      <c r="ONJ57" s="89"/>
      <c r="ONK57" s="89"/>
      <c r="ONL57" s="89"/>
      <c r="ONM57" s="89"/>
      <c r="ONN57" s="89"/>
      <c r="ONO57" s="89"/>
      <c r="ONP57" s="89"/>
      <c r="ONQ57" s="89"/>
      <c r="ONR57" s="89"/>
      <c r="ONS57" s="89"/>
      <c r="ONT57" s="89"/>
      <c r="ONU57" s="89"/>
      <c r="ONV57" s="89"/>
      <c r="ONW57" s="89"/>
      <c r="ONX57" s="89"/>
      <c r="ONY57" s="89"/>
      <c r="ONZ57" s="89"/>
      <c r="OOA57" s="89"/>
      <c r="OOB57" s="89"/>
      <c r="OOC57" s="89"/>
      <c r="OOD57" s="89"/>
      <c r="OOE57" s="89"/>
      <c r="OOF57" s="89"/>
      <c r="OOG57" s="89"/>
      <c r="OOH57" s="89"/>
      <c r="OOI57" s="89"/>
      <c r="OOL57" s="89"/>
      <c r="OOO57" s="89"/>
      <c r="OOR57" s="89"/>
      <c r="OOU57" s="89"/>
      <c r="OOX57" s="89"/>
      <c r="OPJ57" s="89"/>
      <c r="OPM57" s="89"/>
      <c r="OPP57" s="89"/>
      <c r="OPS57" s="89"/>
      <c r="OPY57" s="89"/>
      <c r="OQB57" s="89"/>
      <c r="OQH57" s="89"/>
      <c r="OQK57" s="89"/>
      <c r="OQN57" s="89"/>
      <c r="OQQ57" s="89"/>
      <c r="OQW57" s="89"/>
      <c r="OQZ57" s="89"/>
      <c r="ORF57" s="89"/>
      <c r="ORH57" s="89"/>
      <c r="ORI57" s="89"/>
      <c r="ORK57" s="89"/>
      <c r="ORN57" s="89"/>
      <c r="ORQ57" s="89"/>
      <c r="OSB57" s="89"/>
      <c r="OSD57" s="89"/>
      <c r="OSP57" s="89"/>
      <c r="OSS57" s="89"/>
      <c r="OTA57" s="89"/>
      <c r="OTU57" s="89"/>
      <c r="OTW57" s="89"/>
      <c r="OTX57" s="89"/>
      <c r="OTY57" s="89"/>
      <c r="OTZ57" s="89"/>
      <c r="OUA57" s="89"/>
      <c r="OUB57" s="89"/>
      <c r="OUT57" s="89"/>
      <c r="OUU57" s="89"/>
      <c r="OUX57" s="89"/>
      <c r="OVA57" s="89"/>
      <c r="OVC57" s="89"/>
      <c r="OVE57" s="89"/>
      <c r="OVH57" s="89"/>
      <c r="OVK57" s="89"/>
      <c r="OVN57" s="89"/>
      <c r="OVT57" s="89"/>
      <c r="OVW57" s="89"/>
      <c r="OVZ57" s="89"/>
      <c r="OWE57" s="89"/>
      <c r="OWS57" s="89"/>
      <c r="OWT57" s="89"/>
      <c r="OWU57" s="89"/>
      <c r="OWV57" s="89"/>
      <c r="OWW57" s="89"/>
      <c r="OWX57" s="89"/>
      <c r="OWY57" s="89"/>
      <c r="OWZ57" s="89"/>
      <c r="OXA57" s="89"/>
      <c r="OXB57" s="89"/>
      <c r="OXC57" s="89"/>
      <c r="OXD57" s="89"/>
      <c r="OXE57" s="89"/>
      <c r="OXF57" s="89"/>
      <c r="OXG57" s="89"/>
      <c r="OXH57" s="89"/>
      <c r="OXI57" s="89"/>
      <c r="OXJ57" s="89"/>
      <c r="OXK57" s="89"/>
      <c r="OXL57" s="89"/>
      <c r="OXM57" s="89"/>
      <c r="OXN57" s="89"/>
      <c r="OXO57" s="89"/>
      <c r="OXP57" s="89"/>
      <c r="OXQ57" s="89"/>
      <c r="OXR57" s="89"/>
      <c r="OXS57" s="89"/>
      <c r="OXT57" s="89"/>
      <c r="OXU57" s="89"/>
      <c r="OXV57" s="89"/>
      <c r="OXW57" s="89"/>
      <c r="OXX57" s="89"/>
      <c r="OXY57" s="89"/>
      <c r="OXZ57" s="89"/>
      <c r="OYA57" s="89"/>
      <c r="OYB57" s="89"/>
      <c r="OYC57" s="89"/>
      <c r="OYD57" s="89"/>
      <c r="OYE57" s="89"/>
      <c r="OYH57" s="89"/>
      <c r="OYK57" s="89"/>
      <c r="OYN57" s="89"/>
      <c r="OYQ57" s="89"/>
      <c r="OYT57" s="89"/>
      <c r="OZF57" s="89"/>
      <c r="OZI57" s="89"/>
      <c r="OZL57" s="89"/>
      <c r="OZO57" s="89"/>
      <c r="OZU57" s="89"/>
      <c r="OZX57" s="89"/>
      <c r="PAD57" s="89"/>
      <c r="PAG57" s="89"/>
      <c r="PAJ57" s="89"/>
      <c r="PAM57" s="89"/>
      <c r="PAS57" s="89"/>
      <c r="PAV57" s="89"/>
      <c r="PBB57" s="89"/>
      <c r="PBD57" s="89"/>
      <c r="PBE57" s="89"/>
      <c r="PBG57" s="89"/>
      <c r="PBJ57" s="89"/>
      <c r="PBM57" s="89"/>
      <c r="PBX57" s="89"/>
      <c r="PBZ57" s="89"/>
      <c r="PCL57" s="89"/>
      <c r="PCO57" s="89"/>
      <c r="PCW57" s="89"/>
      <c r="PDQ57" s="89"/>
      <c r="PDS57" s="89"/>
      <c r="PDT57" s="89"/>
      <c r="PDU57" s="89"/>
      <c r="PDV57" s="89"/>
      <c r="PDW57" s="89"/>
      <c r="PDX57" s="89"/>
      <c r="PEP57" s="89"/>
      <c r="PEQ57" s="89"/>
      <c r="PET57" s="89"/>
      <c r="PEW57" s="89"/>
      <c r="PEY57" s="89"/>
      <c r="PFA57" s="89"/>
      <c r="PFD57" s="89"/>
      <c r="PFG57" s="89"/>
      <c r="PFJ57" s="89"/>
      <c r="PFP57" s="89"/>
      <c r="PFS57" s="89"/>
      <c r="PFV57" s="89"/>
      <c r="PGA57" s="89"/>
      <c r="PGO57" s="89"/>
      <c r="PGP57" s="89"/>
      <c r="PGQ57" s="89"/>
      <c r="PGR57" s="89"/>
      <c r="PGS57" s="89"/>
      <c r="PGT57" s="89"/>
      <c r="PGU57" s="89"/>
      <c r="PGV57" s="89"/>
      <c r="PGW57" s="89"/>
      <c r="PGX57" s="89"/>
      <c r="PGY57" s="89"/>
      <c r="PGZ57" s="89"/>
      <c r="PHA57" s="89"/>
      <c r="PHB57" s="89"/>
      <c r="PHC57" s="89"/>
      <c r="PHD57" s="89"/>
      <c r="PHE57" s="89"/>
      <c r="PHF57" s="89"/>
      <c r="PHG57" s="89"/>
      <c r="PHH57" s="89"/>
      <c r="PHI57" s="89"/>
      <c r="PHJ57" s="89"/>
      <c r="PHK57" s="89"/>
      <c r="PHL57" s="89"/>
      <c r="PHM57" s="89"/>
      <c r="PHN57" s="89"/>
      <c r="PHO57" s="89"/>
      <c r="PHP57" s="89"/>
      <c r="PHQ57" s="89"/>
      <c r="PHR57" s="89"/>
      <c r="PHS57" s="89"/>
      <c r="PHT57" s="89"/>
      <c r="PHU57" s="89"/>
      <c r="PHV57" s="89"/>
      <c r="PHW57" s="89"/>
      <c r="PHX57" s="89"/>
      <c r="PHY57" s="89"/>
      <c r="PHZ57" s="89"/>
      <c r="PIA57" s="89"/>
      <c r="PID57" s="89"/>
      <c r="PIG57" s="89"/>
      <c r="PIJ57" s="89"/>
      <c r="PIM57" s="89"/>
      <c r="PIP57" s="89"/>
      <c r="PJB57" s="89"/>
      <c r="PJE57" s="89"/>
      <c r="PJH57" s="89"/>
      <c r="PJK57" s="89"/>
      <c r="PJQ57" s="89"/>
      <c r="PJT57" s="89"/>
      <c r="PJZ57" s="89"/>
      <c r="PKC57" s="89"/>
      <c r="PKF57" s="89"/>
      <c r="PKI57" s="89"/>
      <c r="PKO57" s="89"/>
      <c r="PKR57" s="89"/>
      <c r="PKX57" s="89"/>
      <c r="PKZ57" s="89"/>
      <c r="PLA57" s="89"/>
      <c r="PLC57" s="89"/>
      <c r="PLF57" s="89"/>
      <c r="PLI57" s="89"/>
      <c r="PLT57" s="89"/>
      <c r="PLV57" s="89"/>
      <c r="PMH57" s="89"/>
      <c r="PMK57" s="89"/>
      <c r="PMS57" s="89"/>
      <c r="PNM57" s="89"/>
      <c r="PNO57" s="89"/>
      <c r="PNP57" s="89"/>
      <c r="PNQ57" s="89"/>
      <c r="PNR57" s="89"/>
      <c r="PNS57" s="89"/>
      <c r="PNT57" s="89"/>
      <c r="POL57" s="89"/>
      <c r="POM57" s="89"/>
      <c r="POP57" s="89"/>
      <c r="POS57" s="89"/>
      <c r="POU57" s="89"/>
      <c r="POW57" s="89"/>
      <c r="POZ57" s="89"/>
      <c r="PPC57" s="89"/>
      <c r="PPF57" s="89"/>
      <c r="PPL57" s="89"/>
      <c r="PPO57" s="89"/>
      <c r="PPR57" s="89"/>
      <c r="PPW57" s="89"/>
      <c r="PQK57" s="89"/>
      <c r="PQL57" s="89"/>
      <c r="PQM57" s="89"/>
      <c r="PQN57" s="89"/>
      <c r="PQO57" s="89"/>
      <c r="PQP57" s="89"/>
      <c r="PQQ57" s="89"/>
      <c r="PQR57" s="89"/>
      <c r="PQS57" s="89"/>
      <c r="PQT57" s="89"/>
      <c r="PQU57" s="89"/>
      <c r="PQV57" s="89"/>
      <c r="PQW57" s="89"/>
      <c r="PQX57" s="89"/>
      <c r="PQY57" s="89"/>
      <c r="PQZ57" s="89"/>
      <c r="PRA57" s="89"/>
      <c r="PRB57" s="89"/>
      <c r="PRC57" s="89"/>
      <c r="PRD57" s="89"/>
      <c r="PRE57" s="89"/>
      <c r="PRF57" s="89"/>
      <c r="PRG57" s="89"/>
      <c r="PRH57" s="89"/>
      <c r="PRI57" s="89"/>
      <c r="PRJ57" s="89"/>
      <c r="PRK57" s="89"/>
      <c r="PRL57" s="89"/>
      <c r="PRM57" s="89"/>
      <c r="PRN57" s="89"/>
      <c r="PRO57" s="89"/>
      <c r="PRP57" s="89"/>
      <c r="PRQ57" s="89"/>
      <c r="PRR57" s="89"/>
      <c r="PRS57" s="89"/>
      <c r="PRT57" s="89"/>
      <c r="PRU57" s="89"/>
      <c r="PRV57" s="89"/>
      <c r="PRW57" s="89"/>
      <c r="PRZ57" s="89"/>
      <c r="PSC57" s="89"/>
      <c r="PSF57" s="89"/>
      <c r="PSI57" s="89"/>
      <c r="PSL57" s="89"/>
      <c r="PSX57" s="89"/>
      <c r="PTA57" s="89"/>
      <c r="PTD57" s="89"/>
      <c r="PTG57" s="89"/>
      <c r="PTM57" s="89"/>
      <c r="PTP57" s="89"/>
      <c r="PTV57" s="89"/>
      <c r="PTY57" s="89"/>
      <c r="PUB57" s="89"/>
      <c r="PUE57" s="89"/>
      <c r="PUK57" s="89"/>
      <c r="PUN57" s="89"/>
      <c r="PUT57" s="89"/>
      <c r="PUV57" s="89"/>
      <c r="PUW57" s="89"/>
      <c r="PUY57" s="89"/>
      <c r="PVB57" s="89"/>
      <c r="PVE57" s="89"/>
      <c r="PVP57" s="89"/>
      <c r="PVR57" s="89"/>
      <c r="PWD57" s="89"/>
      <c r="PWG57" s="89"/>
      <c r="PWO57" s="89"/>
      <c r="PXI57" s="89"/>
      <c r="PXK57" s="89"/>
      <c r="PXL57" s="89"/>
      <c r="PXM57" s="89"/>
      <c r="PXN57" s="89"/>
      <c r="PXO57" s="89"/>
      <c r="PXP57" s="89"/>
      <c r="PYH57" s="89"/>
      <c r="PYI57" s="89"/>
      <c r="PYL57" s="89"/>
      <c r="PYO57" s="89"/>
      <c r="PYQ57" s="89"/>
      <c r="PYS57" s="89"/>
      <c r="PYV57" s="89"/>
      <c r="PYY57" s="89"/>
      <c r="PZB57" s="89"/>
      <c r="PZH57" s="89"/>
      <c r="PZK57" s="89"/>
      <c r="PZN57" s="89"/>
      <c r="PZS57" s="89"/>
      <c r="QAG57" s="89"/>
      <c r="QAH57" s="89"/>
      <c r="QAI57" s="89"/>
      <c r="QAJ57" s="89"/>
      <c r="QAK57" s="89"/>
      <c r="QAL57" s="89"/>
      <c r="QAM57" s="89"/>
      <c r="QAN57" s="89"/>
      <c r="QAO57" s="89"/>
      <c r="QAP57" s="89"/>
      <c r="QAQ57" s="89"/>
      <c r="QAR57" s="89"/>
      <c r="QAS57" s="89"/>
      <c r="QAT57" s="89"/>
      <c r="QAU57" s="89"/>
      <c r="QAV57" s="89"/>
      <c r="QAW57" s="89"/>
      <c r="QAX57" s="89"/>
      <c r="QAY57" s="89"/>
      <c r="QAZ57" s="89"/>
      <c r="QBA57" s="89"/>
      <c r="QBB57" s="89"/>
      <c r="QBC57" s="89"/>
      <c r="QBD57" s="89"/>
      <c r="QBE57" s="89"/>
      <c r="QBF57" s="89"/>
      <c r="QBG57" s="89"/>
      <c r="QBH57" s="89"/>
      <c r="QBI57" s="89"/>
      <c r="QBJ57" s="89"/>
      <c r="QBK57" s="89"/>
      <c r="QBL57" s="89"/>
      <c r="QBM57" s="89"/>
      <c r="QBN57" s="89"/>
      <c r="QBO57" s="89"/>
      <c r="QBP57" s="89"/>
      <c r="QBQ57" s="89"/>
      <c r="QBR57" s="89"/>
      <c r="QBS57" s="89"/>
      <c r="QBV57" s="89"/>
      <c r="QBY57" s="89"/>
      <c r="QCB57" s="89"/>
      <c r="QCE57" s="89"/>
      <c r="QCH57" s="89"/>
      <c r="QCT57" s="89"/>
      <c r="QCW57" s="89"/>
      <c r="QCZ57" s="89"/>
      <c r="QDC57" s="89"/>
      <c r="QDI57" s="89"/>
      <c r="QDL57" s="89"/>
      <c r="QDR57" s="89"/>
      <c r="QDU57" s="89"/>
      <c r="QDX57" s="89"/>
      <c r="QEA57" s="89"/>
      <c r="QEG57" s="89"/>
      <c r="QEJ57" s="89"/>
      <c r="QEP57" s="89"/>
      <c r="QER57" s="89"/>
      <c r="QES57" s="89"/>
      <c r="QEU57" s="89"/>
      <c r="QEX57" s="89"/>
      <c r="QFA57" s="89"/>
      <c r="QFL57" s="89"/>
      <c r="QFN57" s="89"/>
      <c r="QFZ57" s="89"/>
      <c r="QGC57" s="89"/>
      <c r="QGK57" s="89"/>
      <c r="QHE57" s="89"/>
      <c r="QHG57" s="89"/>
      <c r="QHH57" s="89"/>
      <c r="QHI57" s="89"/>
      <c r="QHJ57" s="89"/>
      <c r="QHK57" s="89"/>
      <c r="QHL57" s="89"/>
      <c r="QID57" s="89"/>
      <c r="QIE57" s="89"/>
      <c r="QIH57" s="89"/>
      <c r="QIK57" s="89"/>
      <c r="QIM57" s="89"/>
      <c r="QIO57" s="89"/>
      <c r="QIR57" s="89"/>
      <c r="QIU57" s="89"/>
      <c r="QIX57" s="89"/>
      <c r="QJD57" s="89"/>
      <c r="QJG57" s="89"/>
      <c r="QJJ57" s="89"/>
      <c r="QJO57" s="89"/>
      <c r="QKC57" s="89"/>
      <c r="QKD57" s="89"/>
      <c r="QKE57" s="89"/>
      <c r="QKF57" s="89"/>
      <c r="QKG57" s="89"/>
      <c r="QKH57" s="89"/>
      <c r="QKI57" s="89"/>
      <c r="QKJ57" s="89"/>
      <c r="QKK57" s="89"/>
      <c r="QKL57" s="89"/>
      <c r="QKM57" s="89"/>
      <c r="QKN57" s="89"/>
      <c r="QKO57" s="89"/>
      <c r="QKP57" s="89"/>
      <c r="QKQ57" s="89"/>
      <c r="QKR57" s="89"/>
      <c r="QKS57" s="89"/>
      <c r="QKT57" s="89"/>
      <c r="QKU57" s="89"/>
      <c r="QKV57" s="89"/>
      <c r="QKW57" s="89"/>
      <c r="QKX57" s="89"/>
      <c r="QKY57" s="89"/>
      <c r="QKZ57" s="89"/>
      <c r="QLA57" s="89"/>
      <c r="QLB57" s="89"/>
      <c r="QLC57" s="89"/>
      <c r="QLD57" s="89"/>
      <c r="QLE57" s="89"/>
      <c r="QLF57" s="89"/>
      <c r="QLG57" s="89"/>
      <c r="QLH57" s="89"/>
      <c r="QLI57" s="89"/>
      <c r="QLJ57" s="89"/>
      <c r="QLK57" s="89"/>
      <c r="QLL57" s="89"/>
      <c r="QLM57" s="89"/>
      <c r="QLN57" s="89"/>
      <c r="QLO57" s="89"/>
      <c r="QLR57" s="89"/>
      <c r="QLU57" s="89"/>
      <c r="QLX57" s="89"/>
      <c r="QMA57" s="89"/>
      <c r="QMD57" s="89"/>
      <c r="QMP57" s="89"/>
      <c r="QMS57" s="89"/>
      <c r="QMV57" s="89"/>
      <c r="QMY57" s="89"/>
      <c r="QNE57" s="89"/>
      <c r="QNH57" s="89"/>
      <c r="QNN57" s="89"/>
      <c r="QNQ57" s="89"/>
      <c r="QNT57" s="89"/>
      <c r="QNW57" s="89"/>
      <c r="QOC57" s="89"/>
      <c r="QOF57" s="89"/>
      <c r="QOL57" s="89"/>
      <c r="QON57" s="89"/>
      <c r="QOO57" s="89"/>
      <c r="QOQ57" s="89"/>
      <c r="QOT57" s="89"/>
      <c r="QOW57" s="89"/>
      <c r="QPH57" s="89"/>
      <c r="QPJ57" s="89"/>
      <c r="QPV57" s="89"/>
      <c r="QPY57" s="89"/>
      <c r="QQG57" s="89"/>
      <c r="QRA57" s="89"/>
      <c r="QRC57" s="89"/>
      <c r="QRD57" s="89"/>
      <c r="QRE57" s="89"/>
      <c r="QRF57" s="89"/>
      <c r="QRG57" s="89"/>
      <c r="QRH57" s="89"/>
      <c r="QRZ57" s="89"/>
      <c r="QSA57" s="89"/>
      <c r="QSD57" s="89"/>
      <c r="QSG57" s="89"/>
      <c r="QSI57" s="89"/>
      <c r="QSK57" s="89"/>
      <c r="QSN57" s="89"/>
      <c r="QSQ57" s="89"/>
      <c r="QST57" s="89"/>
      <c r="QSZ57" s="89"/>
      <c r="QTC57" s="89"/>
      <c r="QTF57" s="89"/>
      <c r="QTK57" s="89"/>
      <c r="QTY57" s="89"/>
      <c r="QTZ57" s="89"/>
      <c r="QUA57" s="89"/>
      <c r="QUB57" s="89"/>
      <c r="QUC57" s="89"/>
      <c r="QUD57" s="89"/>
      <c r="QUE57" s="89"/>
      <c r="QUF57" s="89"/>
      <c r="QUG57" s="89"/>
      <c r="QUH57" s="89"/>
      <c r="QUI57" s="89"/>
      <c r="QUJ57" s="89"/>
      <c r="QUK57" s="89"/>
      <c r="QUL57" s="89"/>
      <c r="QUM57" s="89"/>
      <c r="QUN57" s="89"/>
      <c r="QUO57" s="89"/>
      <c r="QUP57" s="89"/>
      <c r="QUQ57" s="89"/>
      <c r="QUR57" s="89"/>
      <c r="QUS57" s="89"/>
      <c r="QUT57" s="89"/>
      <c r="QUU57" s="89"/>
      <c r="QUV57" s="89"/>
      <c r="QUW57" s="89"/>
      <c r="QUX57" s="89"/>
      <c r="QUY57" s="89"/>
      <c r="QUZ57" s="89"/>
      <c r="QVA57" s="89"/>
      <c r="QVB57" s="89"/>
      <c r="QVC57" s="89"/>
      <c r="QVD57" s="89"/>
      <c r="QVE57" s="89"/>
      <c r="QVF57" s="89"/>
      <c r="QVG57" s="89"/>
      <c r="QVH57" s="89"/>
      <c r="QVI57" s="89"/>
      <c r="QVJ57" s="89"/>
      <c r="QVK57" s="89"/>
      <c r="QVN57" s="89"/>
      <c r="QVQ57" s="89"/>
      <c r="QVT57" s="89"/>
      <c r="QVW57" s="89"/>
      <c r="QVZ57" s="89"/>
      <c r="QWL57" s="89"/>
      <c r="QWO57" s="89"/>
      <c r="QWR57" s="89"/>
      <c r="QWU57" s="89"/>
      <c r="QXA57" s="89"/>
      <c r="QXD57" s="89"/>
      <c r="QXJ57" s="89"/>
      <c r="QXM57" s="89"/>
      <c r="QXP57" s="89"/>
      <c r="QXS57" s="89"/>
      <c r="QXY57" s="89"/>
      <c r="QYB57" s="89"/>
      <c r="QYH57" s="89"/>
      <c r="QYJ57" s="89"/>
      <c r="QYK57" s="89"/>
      <c r="QYM57" s="89"/>
      <c r="QYP57" s="89"/>
      <c r="QYS57" s="89"/>
      <c r="QZD57" s="89"/>
      <c r="QZF57" s="89"/>
      <c r="QZR57" s="89"/>
      <c r="QZU57" s="89"/>
      <c r="RAC57" s="89"/>
      <c r="RAW57" s="89"/>
      <c r="RAY57" s="89"/>
      <c r="RAZ57" s="89"/>
      <c r="RBA57" s="89"/>
      <c r="RBB57" s="89"/>
      <c r="RBC57" s="89"/>
      <c r="RBD57" s="89"/>
      <c r="RBV57" s="89"/>
      <c r="RBW57" s="89"/>
      <c r="RBZ57" s="89"/>
      <c r="RCC57" s="89"/>
      <c r="RCE57" s="89"/>
      <c r="RCG57" s="89"/>
      <c r="RCJ57" s="89"/>
      <c r="RCM57" s="89"/>
      <c r="RCP57" s="89"/>
      <c r="RCV57" s="89"/>
      <c r="RCY57" s="89"/>
      <c r="RDB57" s="89"/>
      <c r="RDG57" s="89"/>
      <c r="RDU57" s="89"/>
      <c r="RDV57" s="89"/>
      <c r="RDW57" s="89"/>
      <c r="RDX57" s="89"/>
      <c r="RDY57" s="89"/>
      <c r="RDZ57" s="89"/>
      <c r="REA57" s="89"/>
      <c r="REB57" s="89"/>
      <c r="REC57" s="89"/>
      <c r="RED57" s="89"/>
      <c r="REE57" s="89"/>
      <c r="REF57" s="89"/>
      <c r="REG57" s="89"/>
      <c r="REH57" s="89"/>
      <c r="REI57" s="89"/>
      <c r="REJ57" s="89"/>
      <c r="REK57" s="89"/>
      <c r="REL57" s="89"/>
      <c r="REM57" s="89"/>
      <c r="REN57" s="89"/>
      <c r="REO57" s="89"/>
      <c r="REP57" s="89"/>
      <c r="REQ57" s="89"/>
      <c r="RER57" s="89"/>
      <c r="RES57" s="89"/>
      <c r="RET57" s="89"/>
      <c r="REU57" s="89"/>
      <c r="REV57" s="89"/>
      <c r="REW57" s="89"/>
      <c r="REX57" s="89"/>
      <c r="REY57" s="89"/>
      <c r="REZ57" s="89"/>
      <c r="RFA57" s="89"/>
      <c r="RFB57" s="89"/>
      <c r="RFC57" s="89"/>
      <c r="RFD57" s="89"/>
      <c r="RFE57" s="89"/>
      <c r="RFF57" s="89"/>
      <c r="RFG57" s="89"/>
      <c r="RFJ57" s="89"/>
      <c r="RFM57" s="89"/>
      <c r="RFP57" s="89"/>
      <c r="RFS57" s="89"/>
      <c r="RFV57" s="89"/>
      <c r="RGH57" s="89"/>
      <c r="RGK57" s="89"/>
      <c r="RGN57" s="89"/>
      <c r="RGQ57" s="89"/>
      <c r="RGW57" s="89"/>
      <c r="RGZ57" s="89"/>
      <c r="RHF57" s="89"/>
      <c r="RHI57" s="89"/>
      <c r="RHL57" s="89"/>
      <c r="RHO57" s="89"/>
      <c r="RHU57" s="89"/>
      <c r="RHX57" s="89"/>
      <c r="RID57" s="89"/>
      <c r="RIF57" s="89"/>
      <c r="RIG57" s="89"/>
      <c r="RII57" s="89"/>
      <c r="RIL57" s="89"/>
      <c r="RIO57" s="89"/>
      <c r="RIZ57" s="89"/>
      <c r="RJB57" s="89"/>
      <c r="RJN57" s="89"/>
      <c r="RJQ57" s="89"/>
      <c r="RJY57" s="89"/>
      <c r="RKS57" s="89"/>
      <c r="RKU57" s="89"/>
      <c r="RKV57" s="89"/>
      <c r="RKW57" s="89"/>
      <c r="RKX57" s="89"/>
      <c r="RKY57" s="89"/>
      <c r="RKZ57" s="89"/>
      <c r="RLR57" s="89"/>
      <c r="RLS57" s="89"/>
      <c r="RLV57" s="89"/>
      <c r="RLY57" s="89"/>
      <c r="RMA57" s="89"/>
      <c r="RMC57" s="89"/>
      <c r="RMF57" s="89"/>
      <c r="RMI57" s="89"/>
      <c r="RML57" s="89"/>
      <c r="RMR57" s="89"/>
      <c r="RMU57" s="89"/>
      <c r="RMX57" s="89"/>
      <c r="RNC57" s="89"/>
      <c r="RNQ57" s="89"/>
      <c r="RNR57" s="89"/>
      <c r="RNS57" s="89"/>
      <c r="RNT57" s="89"/>
      <c r="RNU57" s="89"/>
      <c r="RNV57" s="89"/>
      <c r="RNW57" s="89"/>
      <c r="RNX57" s="89"/>
      <c r="RNY57" s="89"/>
      <c r="RNZ57" s="89"/>
      <c r="ROA57" s="89"/>
      <c r="ROB57" s="89"/>
      <c r="ROC57" s="89"/>
      <c r="ROD57" s="89"/>
      <c r="ROE57" s="89"/>
      <c r="ROF57" s="89"/>
      <c r="ROG57" s="89"/>
      <c r="ROH57" s="89"/>
      <c r="ROI57" s="89"/>
      <c r="ROJ57" s="89"/>
      <c r="ROK57" s="89"/>
      <c r="ROL57" s="89"/>
      <c r="ROM57" s="89"/>
      <c r="RON57" s="89"/>
      <c r="ROO57" s="89"/>
      <c r="ROP57" s="89"/>
      <c r="ROQ57" s="89"/>
      <c r="ROR57" s="89"/>
      <c r="ROS57" s="89"/>
      <c r="ROT57" s="89"/>
      <c r="ROU57" s="89"/>
      <c r="ROV57" s="89"/>
      <c r="ROW57" s="89"/>
      <c r="ROX57" s="89"/>
      <c r="ROY57" s="89"/>
      <c r="ROZ57" s="89"/>
      <c r="RPA57" s="89"/>
      <c r="RPB57" s="89"/>
      <c r="RPC57" s="89"/>
      <c r="RPF57" s="89"/>
      <c r="RPI57" s="89"/>
      <c r="RPL57" s="89"/>
      <c r="RPO57" s="89"/>
      <c r="RPR57" s="89"/>
      <c r="RQD57" s="89"/>
      <c r="RQG57" s="89"/>
      <c r="RQJ57" s="89"/>
      <c r="RQM57" s="89"/>
      <c r="RQS57" s="89"/>
      <c r="RQV57" s="89"/>
      <c r="RRB57" s="89"/>
      <c r="RRE57" s="89"/>
      <c r="RRH57" s="89"/>
      <c r="RRK57" s="89"/>
      <c r="RRQ57" s="89"/>
      <c r="RRT57" s="89"/>
      <c r="RRZ57" s="89"/>
      <c r="RSB57" s="89"/>
      <c r="RSC57" s="89"/>
      <c r="RSE57" s="89"/>
      <c r="RSH57" s="89"/>
      <c r="RSK57" s="89"/>
      <c r="RSV57" s="89"/>
      <c r="RSX57" s="89"/>
      <c r="RTJ57" s="89"/>
      <c r="RTM57" s="89"/>
      <c r="RTU57" s="89"/>
      <c r="RUO57" s="89"/>
      <c r="RUQ57" s="89"/>
      <c r="RUR57" s="89"/>
      <c r="RUS57" s="89"/>
      <c r="RUT57" s="89"/>
      <c r="RUU57" s="89"/>
      <c r="RUV57" s="89"/>
      <c r="RVN57" s="89"/>
      <c r="RVO57" s="89"/>
      <c r="RVR57" s="89"/>
      <c r="RVU57" s="89"/>
      <c r="RVW57" s="89"/>
      <c r="RVY57" s="89"/>
      <c r="RWB57" s="89"/>
      <c r="RWE57" s="89"/>
      <c r="RWH57" s="89"/>
      <c r="RWN57" s="89"/>
      <c r="RWQ57" s="89"/>
      <c r="RWT57" s="89"/>
      <c r="RWY57" s="89"/>
      <c r="RXM57" s="89"/>
      <c r="RXN57" s="89"/>
      <c r="RXO57" s="89"/>
      <c r="RXP57" s="89"/>
      <c r="RXQ57" s="89"/>
      <c r="RXR57" s="89"/>
      <c r="RXS57" s="89"/>
      <c r="RXT57" s="89"/>
      <c r="RXU57" s="89"/>
      <c r="RXV57" s="89"/>
      <c r="RXW57" s="89"/>
      <c r="RXX57" s="89"/>
      <c r="RXY57" s="89"/>
      <c r="RXZ57" s="89"/>
      <c r="RYA57" s="89"/>
      <c r="RYB57" s="89"/>
      <c r="RYC57" s="89"/>
      <c r="RYD57" s="89"/>
      <c r="RYE57" s="89"/>
      <c r="RYF57" s="89"/>
      <c r="RYG57" s="89"/>
      <c r="RYH57" s="89"/>
      <c r="RYI57" s="89"/>
      <c r="RYJ57" s="89"/>
      <c r="RYK57" s="89"/>
      <c r="RYL57" s="89"/>
      <c r="RYM57" s="89"/>
      <c r="RYN57" s="89"/>
      <c r="RYO57" s="89"/>
      <c r="RYP57" s="89"/>
      <c r="RYQ57" s="89"/>
      <c r="RYR57" s="89"/>
      <c r="RYS57" s="89"/>
      <c r="RYT57" s="89"/>
      <c r="RYU57" s="89"/>
      <c r="RYV57" s="89"/>
      <c r="RYW57" s="89"/>
      <c r="RYX57" s="89"/>
      <c r="RYY57" s="89"/>
      <c r="RZB57" s="89"/>
      <c r="RZE57" s="89"/>
      <c r="RZH57" s="89"/>
      <c r="RZK57" s="89"/>
      <c r="RZN57" s="89"/>
      <c r="RZZ57" s="89"/>
      <c r="SAC57" s="89"/>
      <c r="SAF57" s="89"/>
      <c r="SAI57" s="89"/>
      <c r="SAO57" s="89"/>
      <c r="SAR57" s="89"/>
      <c r="SAX57" s="89"/>
      <c r="SBA57" s="89"/>
      <c r="SBD57" s="89"/>
      <c r="SBG57" s="89"/>
      <c r="SBM57" s="89"/>
      <c r="SBP57" s="89"/>
      <c r="SBV57" s="89"/>
      <c r="SBX57" s="89"/>
      <c r="SBY57" s="89"/>
      <c r="SCA57" s="89"/>
      <c r="SCD57" s="89"/>
      <c r="SCG57" s="89"/>
      <c r="SCR57" s="89"/>
      <c r="SCT57" s="89"/>
      <c r="SDF57" s="89"/>
      <c r="SDI57" s="89"/>
      <c r="SDQ57" s="89"/>
      <c r="SEK57" s="89"/>
      <c r="SEM57" s="89"/>
      <c r="SEN57" s="89"/>
      <c r="SEO57" s="89"/>
      <c r="SEP57" s="89"/>
      <c r="SEQ57" s="89"/>
      <c r="SER57" s="89"/>
      <c r="SFJ57" s="89"/>
      <c r="SFK57" s="89"/>
      <c r="SFN57" s="89"/>
      <c r="SFQ57" s="89"/>
      <c r="SFS57" s="89"/>
      <c r="SFU57" s="89"/>
      <c r="SFX57" s="89"/>
      <c r="SGA57" s="89"/>
      <c r="SGD57" s="89"/>
      <c r="SGJ57" s="89"/>
      <c r="SGM57" s="89"/>
      <c r="SGP57" s="89"/>
      <c r="SGU57" s="89"/>
      <c r="SHI57" s="89"/>
      <c r="SHJ57" s="89"/>
      <c r="SHK57" s="89"/>
      <c r="SHL57" s="89"/>
      <c r="SHM57" s="89"/>
      <c r="SHN57" s="89"/>
      <c r="SHO57" s="89"/>
      <c r="SHP57" s="89"/>
      <c r="SHQ57" s="89"/>
      <c r="SHR57" s="89"/>
      <c r="SHS57" s="89"/>
      <c r="SHT57" s="89"/>
      <c r="SHU57" s="89"/>
      <c r="SHV57" s="89"/>
      <c r="SHW57" s="89"/>
      <c r="SHX57" s="89"/>
      <c r="SHY57" s="89"/>
      <c r="SHZ57" s="89"/>
      <c r="SIA57" s="89"/>
      <c r="SIB57" s="89"/>
      <c r="SIC57" s="89"/>
      <c r="SID57" s="89"/>
      <c r="SIE57" s="89"/>
      <c r="SIF57" s="89"/>
      <c r="SIG57" s="89"/>
      <c r="SIH57" s="89"/>
      <c r="SII57" s="89"/>
      <c r="SIJ57" s="89"/>
      <c r="SIK57" s="89"/>
      <c r="SIL57" s="89"/>
      <c r="SIM57" s="89"/>
      <c r="SIN57" s="89"/>
      <c r="SIO57" s="89"/>
      <c r="SIP57" s="89"/>
      <c r="SIQ57" s="89"/>
      <c r="SIR57" s="89"/>
      <c r="SIS57" s="89"/>
      <c r="SIT57" s="89"/>
      <c r="SIU57" s="89"/>
      <c r="SIX57" s="89"/>
      <c r="SJA57" s="89"/>
      <c r="SJD57" s="89"/>
      <c r="SJG57" s="89"/>
      <c r="SJJ57" s="89"/>
      <c r="SJV57" s="89"/>
      <c r="SJY57" s="89"/>
      <c r="SKB57" s="89"/>
      <c r="SKE57" s="89"/>
      <c r="SKK57" s="89"/>
      <c r="SKN57" s="89"/>
      <c r="SKT57" s="89"/>
      <c r="SKW57" s="89"/>
      <c r="SKZ57" s="89"/>
      <c r="SLC57" s="89"/>
      <c r="SLI57" s="89"/>
      <c r="SLL57" s="89"/>
      <c r="SLR57" s="89"/>
      <c r="SLT57" s="89"/>
      <c r="SLU57" s="89"/>
      <c r="SLW57" s="89"/>
      <c r="SLZ57" s="89"/>
      <c r="SMC57" s="89"/>
      <c r="SMN57" s="89"/>
      <c r="SMP57" s="89"/>
      <c r="SNB57" s="89"/>
      <c r="SNE57" s="89"/>
      <c r="SNM57" s="89"/>
      <c r="SOG57" s="89"/>
      <c r="SOI57" s="89"/>
      <c r="SOJ57" s="89"/>
      <c r="SOK57" s="89"/>
      <c r="SOL57" s="89"/>
      <c r="SOM57" s="89"/>
      <c r="SON57" s="89"/>
      <c r="SPF57" s="89"/>
      <c r="SPG57" s="89"/>
      <c r="SPJ57" s="89"/>
      <c r="SPM57" s="89"/>
      <c r="SPO57" s="89"/>
      <c r="SPQ57" s="89"/>
      <c r="SPT57" s="89"/>
      <c r="SPW57" s="89"/>
      <c r="SPZ57" s="89"/>
      <c r="SQF57" s="89"/>
      <c r="SQI57" s="89"/>
      <c r="SQL57" s="89"/>
      <c r="SQQ57" s="89"/>
      <c r="SRE57" s="89"/>
      <c r="SRF57" s="89"/>
      <c r="SRG57" s="89"/>
      <c r="SRH57" s="89"/>
      <c r="SRI57" s="89"/>
      <c r="SRJ57" s="89"/>
      <c r="SRK57" s="89"/>
      <c r="SRL57" s="89"/>
      <c r="SRM57" s="89"/>
      <c r="SRN57" s="89"/>
      <c r="SRO57" s="89"/>
      <c r="SRP57" s="89"/>
      <c r="SRQ57" s="89"/>
      <c r="SRR57" s="89"/>
      <c r="SRS57" s="89"/>
      <c r="SRT57" s="89"/>
      <c r="SRU57" s="89"/>
      <c r="SRV57" s="89"/>
      <c r="SRW57" s="89"/>
      <c r="SRX57" s="89"/>
      <c r="SRY57" s="89"/>
      <c r="SRZ57" s="89"/>
      <c r="SSA57" s="89"/>
      <c r="SSB57" s="89"/>
      <c r="SSC57" s="89"/>
      <c r="SSD57" s="89"/>
      <c r="SSE57" s="89"/>
      <c r="SSF57" s="89"/>
      <c r="SSG57" s="89"/>
      <c r="SSH57" s="89"/>
      <c r="SSI57" s="89"/>
      <c r="SSJ57" s="89"/>
      <c r="SSK57" s="89"/>
      <c r="SSL57" s="89"/>
      <c r="SSM57" s="89"/>
      <c r="SSN57" s="89"/>
      <c r="SSO57" s="89"/>
      <c r="SSP57" s="89"/>
      <c r="SSQ57" s="89"/>
      <c r="SST57" s="89"/>
      <c r="SSW57" s="89"/>
      <c r="SSZ57" s="89"/>
      <c r="STC57" s="89"/>
      <c r="STF57" s="89"/>
      <c r="STR57" s="89"/>
      <c r="STU57" s="89"/>
      <c r="STX57" s="89"/>
      <c r="SUA57" s="89"/>
      <c r="SUG57" s="89"/>
      <c r="SUJ57" s="89"/>
      <c r="SUP57" s="89"/>
      <c r="SUS57" s="89"/>
      <c r="SUV57" s="89"/>
      <c r="SUY57" s="89"/>
      <c r="SVE57" s="89"/>
      <c r="SVH57" s="89"/>
      <c r="SVN57" s="89"/>
      <c r="SVP57" s="89"/>
      <c r="SVQ57" s="89"/>
      <c r="SVS57" s="89"/>
      <c r="SVV57" s="89"/>
      <c r="SVY57" s="89"/>
      <c r="SWJ57" s="89"/>
      <c r="SWL57" s="89"/>
      <c r="SWX57" s="89"/>
      <c r="SXA57" s="89"/>
      <c r="SXI57" s="89"/>
      <c r="SYC57" s="89"/>
      <c r="SYE57" s="89"/>
      <c r="SYF57" s="89"/>
      <c r="SYG57" s="89"/>
      <c r="SYH57" s="89"/>
      <c r="SYI57" s="89"/>
      <c r="SYJ57" s="89"/>
      <c r="SZB57" s="89"/>
      <c r="SZC57" s="89"/>
      <c r="SZF57" s="89"/>
      <c r="SZI57" s="89"/>
      <c r="SZK57" s="89"/>
      <c r="SZM57" s="89"/>
      <c r="SZP57" s="89"/>
      <c r="SZS57" s="89"/>
      <c r="SZV57" s="89"/>
      <c r="TAB57" s="89"/>
      <c r="TAE57" s="89"/>
      <c r="TAH57" s="89"/>
      <c r="TAM57" s="89"/>
      <c r="TBA57" s="89"/>
      <c r="TBB57" s="89"/>
      <c r="TBC57" s="89"/>
      <c r="TBD57" s="89"/>
      <c r="TBE57" s="89"/>
      <c r="TBF57" s="89"/>
      <c r="TBG57" s="89"/>
      <c r="TBH57" s="89"/>
      <c r="TBI57" s="89"/>
      <c r="TBJ57" s="89"/>
      <c r="TBK57" s="89"/>
      <c r="TBL57" s="89"/>
      <c r="TBM57" s="89"/>
      <c r="TBN57" s="89"/>
      <c r="TBO57" s="89"/>
      <c r="TBP57" s="89"/>
      <c r="TBQ57" s="89"/>
      <c r="TBR57" s="89"/>
      <c r="TBS57" s="89"/>
      <c r="TBT57" s="89"/>
      <c r="TBU57" s="89"/>
      <c r="TBV57" s="89"/>
      <c r="TBW57" s="89"/>
      <c r="TBX57" s="89"/>
      <c r="TBY57" s="89"/>
      <c r="TBZ57" s="89"/>
      <c r="TCA57" s="89"/>
      <c r="TCB57" s="89"/>
      <c r="TCC57" s="89"/>
      <c r="TCD57" s="89"/>
      <c r="TCE57" s="89"/>
      <c r="TCF57" s="89"/>
      <c r="TCG57" s="89"/>
      <c r="TCH57" s="89"/>
      <c r="TCI57" s="89"/>
      <c r="TCJ57" s="89"/>
      <c r="TCK57" s="89"/>
      <c r="TCL57" s="89"/>
      <c r="TCM57" s="89"/>
      <c r="TCP57" s="89"/>
      <c r="TCS57" s="89"/>
      <c r="TCV57" s="89"/>
      <c r="TCY57" s="89"/>
      <c r="TDB57" s="89"/>
      <c r="TDN57" s="89"/>
      <c r="TDQ57" s="89"/>
      <c r="TDT57" s="89"/>
      <c r="TDW57" s="89"/>
      <c r="TEC57" s="89"/>
      <c r="TEF57" s="89"/>
      <c r="TEL57" s="89"/>
      <c r="TEO57" s="89"/>
      <c r="TER57" s="89"/>
      <c r="TEU57" s="89"/>
      <c r="TFA57" s="89"/>
      <c r="TFD57" s="89"/>
      <c r="TFJ57" s="89"/>
      <c r="TFL57" s="89"/>
      <c r="TFM57" s="89"/>
      <c r="TFO57" s="89"/>
      <c r="TFR57" s="89"/>
      <c r="TFU57" s="89"/>
      <c r="TGF57" s="89"/>
      <c r="TGH57" s="89"/>
      <c r="TGT57" s="89"/>
      <c r="TGW57" s="89"/>
      <c r="THE57" s="89"/>
      <c r="THY57" s="89"/>
      <c r="TIA57" s="89"/>
      <c r="TIB57" s="89"/>
      <c r="TIC57" s="89"/>
      <c r="TID57" s="89"/>
      <c r="TIE57" s="89"/>
      <c r="TIF57" s="89"/>
      <c r="TIX57" s="89"/>
      <c r="TIY57" s="89"/>
      <c r="TJB57" s="89"/>
      <c r="TJE57" s="89"/>
      <c r="TJG57" s="89"/>
      <c r="TJI57" s="89"/>
      <c r="TJL57" s="89"/>
      <c r="TJO57" s="89"/>
      <c r="TJR57" s="89"/>
      <c r="TJX57" s="89"/>
      <c r="TKA57" s="89"/>
      <c r="TKD57" s="89"/>
      <c r="TKI57" s="89"/>
      <c r="TKW57" s="89"/>
      <c r="TKX57" s="89"/>
      <c r="TKY57" s="89"/>
      <c r="TKZ57" s="89"/>
      <c r="TLA57" s="89"/>
      <c r="TLB57" s="89"/>
      <c r="TLC57" s="89"/>
      <c r="TLD57" s="89"/>
      <c r="TLE57" s="89"/>
      <c r="TLF57" s="89"/>
      <c r="TLG57" s="89"/>
      <c r="TLH57" s="89"/>
      <c r="TLI57" s="89"/>
      <c r="TLJ57" s="89"/>
      <c r="TLK57" s="89"/>
      <c r="TLL57" s="89"/>
      <c r="TLM57" s="89"/>
      <c r="TLN57" s="89"/>
      <c r="TLO57" s="89"/>
      <c r="TLP57" s="89"/>
      <c r="TLQ57" s="89"/>
      <c r="TLR57" s="89"/>
      <c r="TLS57" s="89"/>
      <c r="TLT57" s="89"/>
      <c r="TLU57" s="89"/>
      <c r="TLV57" s="89"/>
      <c r="TLW57" s="89"/>
      <c r="TLX57" s="89"/>
      <c r="TLY57" s="89"/>
      <c r="TLZ57" s="89"/>
      <c r="TMA57" s="89"/>
      <c r="TMB57" s="89"/>
      <c r="TMC57" s="89"/>
      <c r="TMD57" s="89"/>
      <c r="TME57" s="89"/>
      <c r="TMF57" s="89"/>
      <c r="TMG57" s="89"/>
      <c r="TMH57" s="89"/>
      <c r="TMI57" s="89"/>
      <c r="TML57" s="89"/>
      <c r="TMO57" s="89"/>
      <c r="TMR57" s="89"/>
      <c r="TMU57" s="89"/>
      <c r="TMX57" s="89"/>
      <c r="TNJ57" s="89"/>
      <c r="TNM57" s="89"/>
      <c r="TNP57" s="89"/>
      <c r="TNS57" s="89"/>
      <c r="TNY57" s="89"/>
      <c r="TOB57" s="89"/>
      <c r="TOH57" s="89"/>
      <c r="TOK57" s="89"/>
      <c r="TON57" s="89"/>
      <c r="TOQ57" s="89"/>
      <c r="TOW57" s="89"/>
      <c r="TOZ57" s="89"/>
      <c r="TPF57" s="89"/>
      <c r="TPH57" s="89"/>
      <c r="TPI57" s="89"/>
      <c r="TPK57" s="89"/>
      <c r="TPN57" s="89"/>
      <c r="TPQ57" s="89"/>
      <c r="TQB57" s="89"/>
      <c r="TQD57" s="89"/>
      <c r="TQP57" s="89"/>
      <c r="TQS57" s="89"/>
      <c r="TRA57" s="89"/>
      <c r="TRU57" s="89"/>
      <c r="TRW57" s="89"/>
      <c r="TRX57" s="89"/>
      <c r="TRY57" s="89"/>
      <c r="TRZ57" s="89"/>
      <c r="TSA57" s="89"/>
      <c r="TSB57" s="89"/>
      <c r="TST57" s="89"/>
      <c r="TSU57" s="89"/>
      <c r="TSX57" s="89"/>
      <c r="TTA57" s="89"/>
      <c r="TTC57" s="89"/>
      <c r="TTE57" s="89"/>
      <c r="TTH57" s="89"/>
      <c r="TTK57" s="89"/>
      <c r="TTN57" s="89"/>
      <c r="TTT57" s="89"/>
      <c r="TTW57" s="89"/>
      <c r="TTZ57" s="89"/>
      <c r="TUE57" s="89"/>
      <c r="TUS57" s="89"/>
      <c r="TUT57" s="89"/>
      <c r="TUU57" s="89"/>
      <c r="TUV57" s="89"/>
      <c r="TUW57" s="89"/>
      <c r="TUX57" s="89"/>
      <c r="TUY57" s="89"/>
      <c r="TUZ57" s="89"/>
      <c r="TVA57" s="89"/>
      <c r="TVB57" s="89"/>
      <c r="TVC57" s="89"/>
      <c r="TVD57" s="89"/>
      <c r="TVE57" s="89"/>
      <c r="TVF57" s="89"/>
      <c r="TVG57" s="89"/>
      <c r="TVH57" s="89"/>
      <c r="TVI57" s="89"/>
      <c r="TVJ57" s="89"/>
      <c r="TVK57" s="89"/>
      <c r="TVL57" s="89"/>
      <c r="TVM57" s="89"/>
      <c r="TVN57" s="89"/>
      <c r="TVO57" s="89"/>
      <c r="TVP57" s="89"/>
      <c r="TVQ57" s="89"/>
      <c r="TVR57" s="89"/>
      <c r="TVS57" s="89"/>
      <c r="TVT57" s="89"/>
      <c r="TVU57" s="89"/>
      <c r="TVV57" s="89"/>
      <c r="TVW57" s="89"/>
      <c r="TVX57" s="89"/>
      <c r="TVY57" s="89"/>
      <c r="TVZ57" s="89"/>
      <c r="TWA57" s="89"/>
      <c r="TWB57" s="89"/>
      <c r="TWC57" s="89"/>
      <c r="TWD57" s="89"/>
      <c r="TWE57" s="89"/>
      <c r="TWH57" s="89"/>
      <c r="TWK57" s="89"/>
      <c r="TWN57" s="89"/>
      <c r="TWQ57" s="89"/>
      <c r="TWT57" s="89"/>
      <c r="TXF57" s="89"/>
      <c r="TXI57" s="89"/>
      <c r="TXL57" s="89"/>
      <c r="TXO57" s="89"/>
      <c r="TXU57" s="89"/>
      <c r="TXX57" s="89"/>
      <c r="TYD57" s="89"/>
      <c r="TYG57" s="89"/>
      <c r="TYJ57" s="89"/>
      <c r="TYM57" s="89"/>
      <c r="TYS57" s="89"/>
      <c r="TYV57" s="89"/>
      <c r="TZB57" s="89"/>
      <c r="TZD57" s="89"/>
      <c r="TZE57" s="89"/>
      <c r="TZG57" s="89"/>
      <c r="TZJ57" s="89"/>
      <c r="TZM57" s="89"/>
      <c r="TZX57" s="89"/>
      <c r="TZZ57" s="89"/>
      <c r="UAL57" s="89"/>
      <c r="UAO57" s="89"/>
      <c r="UAW57" s="89"/>
      <c r="UBQ57" s="89"/>
      <c r="UBS57" s="89"/>
      <c r="UBT57" s="89"/>
      <c r="UBU57" s="89"/>
      <c r="UBV57" s="89"/>
      <c r="UBW57" s="89"/>
      <c r="UBX57" s="89"/>
      <c r="UCP57" s="89"/>
      <c r="UCQ57" s="89"/>
      <c r="UCT57" s="89"/>
      <c r="UCW57" s="89"/>
      <c r="UCY57" s="89"/>
      <c r="UDA57" s="89"/>
      <c r="UDD57" s="89"/>
      <c r="UDG57" s="89"/>
      <c r="UDJ57" s="89"/>
      <c r="UDP57" s="89"/>
      <c r="UDS57" s="89"/>
      <c r="UDV57" s="89"/>
      <c r="UEA57" s="89"/>
      <c r="UEO57" s="89"/>
      <c r="UEP57" s="89"/>
      <c r="UEQ57" s="89"/>
      <c r="UER57" s="89"/>
      <c r="UES57" s="89"/>
      <c r="UET57" s="89"/>
      <c r="UEU57" s="89"/>
      <c r="UEV57" s="89"/>
      <c r="UEW57" s="89"/>
      <c r="UEX57" s="89"/>
      <c r="UEY57" s="89"/>
      <c r="UEZ57" s="89"/>
      <c r="UFA57" s="89"/>
      <c r="UFB57" s="89"/>
      <c r="UFC57" s="89"/>
      <c r="UFD57" s="89"/>
      <c r="UFE57" s="89"/>
      <c r="UFF57" s="89"/>
      <c r="UFG57" s="89"/>
      <c r="UFH57" s="89"/>
      <c r="UFI57" s="89"/>
      <c r="UFJ57" s="89"/>
      <c r="UFK57" s="89"/>
      <c r="UFL57" s="89"/>
      <c r="UFM57" s="89"/>
      <c r="UFN57" s="89"/>
      <c r="UFO57" s="89"/>
      <c r="UFP57" s="89"/>
      <c r="UFQ57" s="89"/>
      <c r="UFR57" s="89"/>
      <c r="UFS57" s="89"/>
      <c r="UFT57" s="89"/>
      <c r="UFU57" s="89"/>
      <c r="UFV57" s="89"/>
      <c r="UFW57" s="89"/>
      <c r="UFX57" s="89"/>
      <c r="UFY57" s="89"/>
      <c r="UFZ57" s="89"/>
      <c r="UGA57" s="89"/>
      <c r="UGD57" s="89"/>
      <c r="UGG57" s="89"/>
      <c r="UGJ57" s="89"/>
      <c r="UGM57" s="89"/>
      <c r="UGP57" s="89"/>
      <c r="UHB57" s="89"/>
      <c r="UHE57" s="89"/>
      <c r="UHH57" s="89"/>
      <c r="UHK57" s="89"/>
      <c r="UHQ57" s="89"/>
      <c r="UHT57" s="89"/>
      <c r="UHZ57" s="89"/>
      <c r="UIC57" s="89"/>
      <c r="UIF57" s="89"/>
      <c r="UII57" s="89"/>
      <c r="UIO57" s="89"/>
      <c r="UIR57" s="89"/>
      <c r="UIX57" s="89"/>
      <c r="UIZ57" s="89"/>
      <c r="UJA57" s="89"/>
      <c r="UJC57" s="89"/>
      <c r="UJF57" s="89"/>
      <c r="UJI57" s="89"/>
      <c r="UJT57" s="89"/>
      <c r="UJV57" s="89"/>
      <c r="UKH57" s="89"/>
      <c r="UKK57" s="89"/>
      <c r="UKS57" s="89"/>
      <c r="ULM57" s="89"/>
      <c r="ULO57" s="89"/>
      <c r="ULP57" s="89"/>
      <c r="ULQ57" s="89"/>
      <c r="ULR57" s="89"/>
      <c r="ULS57" s="89"/>
      <c r="ULT57" s="89"/>
      <c r="UML57" s="89"/>
      <c r="UMM57" s="89"/>
      <c r="UMP57" s="89"/>
      <c r="UMS57" s="89"/>
      <c r="UMU57" s="89"/>
      <c r="UMW57" s="89"/>
      <c r="UMZ57" s="89"/>
      <c r="UNC57" s="89"/>
      <c r="UNF57" s="89"/>
      <c r="UNL57" s="89"/>
      <c r="UNO57" s="89"/>
      <c r="UNR57" s="89"/>
      <c r="UNW57" s="89"/>
      <c r="UOK57" s="89"/>
      <c r="UOL57" s="89"/>
      <c r="UOM57" s="89"/>
      <c r="UON57" s="89"/>
      <c r="UOO57" s="89"/>
      <c r="UOP57" s="89"/>
      <c r="UOQ57" s="89"/>
      <c r="UOR57" s="89"/>
      <c r="UOS57" s="89"/>
      <c r="UOT57" s="89"/>
      <c r="UOU57" s="89"/>
      <c r="UOV57" s="89"/>
      <c r="UOW57" s="89"/>
      <c r="UOX57" s="89"/>
      <c r="UOY57" s="89"/>
      <c r="UOZ57" s="89"/>
      <c r="UPA57" s="89"/>
      <c r="UPB57" s="89"/>
      <c r="UPC57" s="89"/>
      <c r="UPD57" s="89"/>
      <c r="UPE57" s="89"/>
      <c r="UPF57" s="89"/>
      <c r="UPG57" s="89"/>
      <c r="UPH57" s="89"/>
      <c r="UPI57" s="89"/>
      <c r="UPJ57" s="89"/>
      <c r="UPK57" s="89"/>
      <c r="UPL57" s="89"/>
      <c r="UPM57" s="89"/>
      <c r="UPN57" s="89"/>
      <c r="UPO57" s="89"/>
      <c r="UPP57" s="89"/>
      <c r="UPQ57" s="89"/>
      <c r="UPR57" s="89"/>
      <c r="UPS57" s="89"/>
      <c r="UPT57" s="89"/>
      <c r="UPU57" s="89"/>
      <c r="UPV57" s="89"/>
      <c r="UPW57" s="89"/>
      <c r="UPZ57" s="89"/>
      <c r="UQC57" s="89"/>
      <c r="UQF57" s="89"/>
      <c r="UQI57" s="89"/>
      <c r="UQL57" s="89"/>
      <c r="UQX57" s="89"/>
      <c r="URA57" s="89"/>
      <c r="URD57" s="89"/>
      <c r="URG57" s="89"/>
      <c r="URM57" s="89"/>
      <c r="URP57" s="89"/>
      <c r="URV57" s="89"/>
      <c r="URY57" s="89"/>
      <c r="USB57" s="89"/>
      <c r="USE57" s="89"/>
      <c r="USK57" s="89"/>
      <c r="USN57" s="89"/>
      <c r="UST57" s="89"/>
      <c r="USV57" s="89"/>
      <c r="USW57" s="89"/>
      <c r="USY57" s="89"/>
      <c r="UTB57" s="89"/>
      <c r="UTE57" s="89"/>
      <c r="UTP57" s="89"/>
      <c r="UTR57" s="89"/>
      <c r="UUD57" s="89"/>
      <c r="UUG57" s="89"/>
      <c r="UUO57" s="89"/>
      <c r="UVI57" s="89"/>
      <c r="UVK57" s="89"/>
      <c r="UVL57" s="89"/>
      <c r="UVM57" s="89"/>
      <c r="UVN57" s="89"/>
      <c r="UVO57" s="89"/>
      <c r="UVP57" s="89"/>
      <c r="UWH57" s="89"/>
      <c r="UWI57" s="89"/>
      <c r="UWL57" s="89"/>
      <c r="UWO57" s="89"/>
      <c r="UWQ57" s="89"/>
      <c r="UWS57" s="89"/>
      <c r="UWV57" s="89"/>
      <c r="UWY57" s="89"/>
      <c r="UXB57" s="89"/>
      <c r="UXH57" s="89"/>
      <c r="UXK57" s="89"/>
      <c r="UXN57" s="89"/>
      <c r="UXS57" s="89"/>
      <c r="UYG57" s="89"/>
      <c r="UYH57" s="89"/>
      <c r="UYI57" s="89"/>
      <c r="UYJ57" s="89"/>
      <c r="UYK57" s="89"/>
      <c r="UYL57" s="89"/>
      <c r="UYM57" s="89"/>
      <c r="UYN57" s="89"/>
      <c r="UYO57" s="89"/>
      <c r="UYP57" s="89"/>
      <c r="UYQ57" s="89"/>
      <c r="UYR57" s="89"/>
      <c r="UYS57" s="89"/>
      <c r="UYT57" s="89"/>
      <c r="UYU57" s="89"/>
      <c r="UYV57" s="89"/>
      <c r="UYW57" s="89"/>
      <c r="UYX57" s="89"/>
      <c r="UYY57" s="89"/>
      <c r="UYZ57" s="89"/>
      <c r="UZA57" s="89"/>
      <c r="UZB57" s="89"/>
      <c r="UZC57" s="89"/>
      <c r="UZD57" s="89"/>
      <c r="UZE57" s="89"/>
      <c r="UZF57" s="89"/>
      <c r="UZG57" s="89"/>
      <c r="UZH57" s="89"/>
      <c r="UZI57" s="89"/>
      <c r="UZJ57" s="89"/>
      <c r="UZK57" s="89"/>
      <c r="UZL57" s="89"/>
      <c r="UZM57" s="89"/>
      <c r="UZN57" s="89"/>
      <c r="UZO57" s="89"/>
      <c r="UZP57" s="89"/>
      <c r="UZQ57" s="89"/>
      <c r="UZR57" s="89"/>
      <c r="UZS57" s="89"/>
      <c r="UZV57" s="89"/>
      <c r="UZY57" s="89"/>
      <c r="VAB57" s="89"/>
      <c r="VAE57" s="89"/>
      <c r="VAH57" s="89"/>
      <c r="VAT57" s="89"/>
      <c r="VAW57" s="89"/>
      <c r="VAZ57" s="89"/>
      <c r="VBC57" s="89"/>
      <c r="VBI57" s="89"/>
      <c r="VBL57" s="89"/>
      <c r="VBR57" s="89"/>
      <c r="VBU57" s="89"/>
      <c r="VBX57" s="89"/>
      <c r="VCA57" s="89"/>
      <c r="VCG57" s="89"/>
      <c r="VCJ57" s="89"/>
      <c r="VCP57" s="89"/>
      <c r="VCR57" s="89"/>
      <c r="VCS57" s="89"/>
      <c r="VCU57" s="89"/>
      <c r="VCX57" s="89"/>
      <c r="VDA57" s="89"/>
      <c r="VDL57" s="89"/>
      <c r="VDN57" s="89"/>
      <c r="VDZ57" s="89"/>
      <c r="VEC57" s="89"/>
      <c r="VEK57" s="89"/>
      <c r="VFE57" s="89"/>
      <c r="VFG57" s="89"/>
      <c r="VFH57" s="89"/>
      <c r="VFI57" s="89"/>
      <c r="VFJ57" s="89"/>
      <c r="VFK57" s="89"/>
      <c r="VFL57" s="89"/>
      <c r="VGD57" s="89"/>
      <c r="VGE57" s="89"/>
      <c r="VGH57" s="89"/>
      <c r="VGK57" s="89"/>
      <c r="VGM57" s="89"/>
      <c r="VGO57" s="89"/>
      <c r="VGR57" s="89"/>
      <c r="VGU57" s="89"/>
      <c r="VGX57" s="89"/>
      <c r="VHD57" s="89"/>
      <c r="VHG57" s="89"/>
      <c r="VHJ57" s="89"/>
      <c r="VHO57" s="89"/>
      <c r="VIC57" s="89"/>
      <c r="VID57" s="89"/>
      <c r="VIE57" s="89"/>
      <c r="VIF57" s="89"/>
      <c r="VIG57" s="89"/>
      <c r="VIH57" s="89"/>
      <c r="VII57" s="89"/>
      <c r="VIJ57" s="89"/>
      <c r="VIK57" s="89"/>
      <c r="VIL57" s="89"/>
      <c r="VIM57" s="89"/>
      <c r="VIN57" s="89"/>
      <c r="VIO57" s="89"/>
      <c r="VIP57" s="89"/>
      <c r="VIQ57" s="89"/>
      <c r="VIR57" s="89"/>
      <c r="VIS57" s="89"/>
      <c r="VIT57" s="89"/>
      <c r="VIU57" s="89"/>
      <c r="VIV57" s="89"/>
      <c r="VIW57" s="89"/>
      <c r="VIX57" s="89"/>
      <c r="VIY57" s="89"/>
      <c r="VIZ57" s="89"/>
      <c r="VJA57" s="89"/>
      <c r="VJB57" s="89"/>
      <c r="VJC57" s="89"/>
      <c r="VJD57" s="89"/>
      <c r="VJE57" s="89"/>
      <c r="VJF57" s="89"/>
      <c r="VJG57" s="89"/>
      <c r="VJH57" s="89"/>
      <c r="VJI57" s="89"/>
      <c r="VJJ57" s="89"/>
      <c r="VJK57" s="89"/>
      <c r="VJL57" s="89"/>
      <c r="VJM57" s="89"/>
      <c r="VJN57" s="89"/>
      <c r="VJO57" s="89"/>
      <c r="VJR57" s="89"/>
      <c r="VJU57" s="89"/>
      <c r="VJX57" s="89"/>
      <c r="VKA57" s="89"/>
      <c r="VKD57" s="89"/>
      <c r="VKP57" s="89"/>
      <c r="VKS57" s="89"/>
      <c r="VKV57" s="89"/>
      <c r="VKY57" s="89"/>
      <c r="VLE57" s="89"/>
      <c r="VLH57" s="89"/>
      <c r="VLN57" s="89"/>
      <c r="VLQ57" s="89"/>
      <c r="VLT57" s="89"/>
      <c r="VLW57" s="89"/>
      <c r="VMC57" s="89"/>
      <c r="VMF57" s="89"/>
      <c r="VML57" s="89"/>
      <c r="VMN57" s="89"/>
      <c r="VMO57" s="89"/>
      <c r="VMQ57" s="89"/>
      <c r="VMT57" s="89"/>
      <c r="VMW57" s="89"/>
      <c r="VNH57" s="89"/>
      <c r="VNJ57" s="89"/>
      <c r="VNV57" s="89"/>
      <c r="VNY57" s="89"/>
      <c r="VOG57" s="89"/>
      <c r="VPA57" s="89"/>
      <c r="VPC57" s="89"/>
      <c r="VPD57" s="89"/>
      <c r="VPE57" s="89"/>
      <c r="VPF57" s="89"/>
      <c r="VPG57" s="89"/>
      <c r="VPH57" s="89"/>
      <c r="VPZ57" s="89"/>
      <c r="VQA57" s="89"/>
      <c r="VQD57" s="89"/>
      <c r="VQG57" s="89"/>
      <c r="VQI57" s="89"/>
      <c r="VQK57" s="89"/>
      <c r="VQN57" s="89"/>
      <c r="VQQ57" s="89"/>
      <c r="VQT57" s="89"/>
      <c r="VQZ57" s="89"/>
      <c r="VRC57" s="89"/>
      <c r="VRF57" s="89"/>
      <c r="VRK57" s="89"/>
      <c r="VRY57" s="89"/>
      <c r="VRZ57" s="89"/>
      <c r="VSA57" s="89"/>
      <c r="VSB57" s="89"/>
      <c r="VSC57" s="89"/>
      <c r="VSD57" s="89"/>
      <c r="VSE57" s="89"/>
      <c r="VSF57" s="89"/>
      <c r="VSG57" s="89"/>
      <c r="VSH57" s="89"/>
      <c r="VSI57" s="89"/>
      <c r="VSJ57" s="89"/>
      <c r="VSK57" s="89"/>
      <c r="VSL57" s="89"/>
      <c r="VSM57" s="89"/>
      <c r="VSN57" s="89"/>
      <c r="VSO57" s="89"/>
      <c r="VSP57" s="89"/>
      <c r="VSQ57" s="89"/>
      <c r="VSR57" s="89"/>
      <c r="VSS57" s="89"/>
      <c r="VST57" s="89"/>
      <c r="VSU57" s="89"/>
      <c r="VSV57" s="89"/>
      <c r="VSW57" s="89"/>
      <c r="VSX57" s="89"/>
      <c r="VSY57" s="89"/>
      <c r="VSZ57" s="89"/>
      <c r="VTA57" s="89"/>
      <c r="VTB57" s="89"/>
      <c r="VTC57" s="89"/>
      <c r="VTD57" s="89"/>
      <c r="VTE57" s="89"/>
      <c r="VTF57" s="89"/>
      <c r="VTG57" s="89"/>
      <c r="VTH57" s="89"/>
      <c r="VTI57" s="89"/>
      <c r="VTJ57" s="89"/>
      <c r="VTK57" s="89"/>
      <c r="VTN57" s="89"/>
      <c r="VTQ57" s="89"/>
      <c r="VTT57" s="89"/>
      <c r="VTW57" s="89"/>
      <c r="VTZ57" s="89"/>
      <c r="VUL57" s="89"/>
      <c r="VUO57" s="89"/>
      <c r="VUR57" s="89"/>
      <c r="VUU57" s="89"/>
      <c r="VVA57" s="89"/>
      <c r="VVD57" s="89"/>
      <c r="VVJ57" s="89"/>
      <c r="VVM57" s="89"/>
      <c r="VVP57" s="89"/>
      <c r="VVS57" s="89"/>
      <c r="VVY57" s="89"/>
      <c r="VWB57" s="89"/>
      <c r="VWH57" s="89"/>
      <c r="VWJ57" s="89"/>
      <c r="VWK57" s="89"/>
      <c r="VWM57" s="89"/>
      <c r="VWP57" s="89"/>
      <c r="VWS57" s="89"/>
      <c r="VXD57" s="89"/>
      <c r="VXF57" s="89"/>
      <c r="VXR57" s="89"/>
      <c r="VXU57" s="89"/>
      <c r="VYC57" s="89"/>
      <c r="VYW57" s="89"/>
      <c r="VYY57" s="89"/>
      <c r="VYZ57" s="89"/>
      <c r="VZA57" s="89"/>
      <c r="VZB57" s="89"/>
      <c r="VZC57" s="89"/>
      <c r="VZD57" s="89"/>
      <c r="VZV57" s="89"/>
      <c r="VZW57" s="89"/>
      <c r="VZZ57" s="89"/>
      <c r="WAC57" s="89"/>
      <c r="WAE57" s="89"/>
      <c r="WAG57" s="89"/>
      <c r="WAJ57" s="89"/>
      <c r="WAM57" s="89"/>
      <c r="WAP57" s="89"/>
      <c r="WAV57" s="89"/>
      <c r="WAY57" s="89"/>
      <c r="WBB57" s="89"/>
      <c r="WBG57" s="89"/>
      <c r="WBU57" s="89"/>
      <c r="WBV57" s="89"/>
      <c r="WBW57" s="89"/>
      <c r="WBX57" s="89"/>
      <c r="WBY57" s="89"/>
      <c r="WBZ57" s="89"/>
      <c r="WCA57" s="89"/>
      <c r="WCB57" s="89"/>
      <c r="WCC57" s="89"/>
      <c r="WCD57" s="89"/>
      <c r="WCE57" s="89"/>
      <c r="WCF57" s="89"/>
      <c r="WCG57" s="89"/>
      <c r="WCH57" s="89"/>
      <c r="WCI57" s="89"/>
      <c r="WCJ57" s="89"/>
      <c r="WCK57" s="89"/>
      <c r="WCL57" s="89"/>
      <c r="WCM57" s="89"/>
      <c r="WCN57" s="89"/>
      <c r="WCO57" s="89"/>
      <c r="WCP57" s="89"/>
      <c r="WCQ57" s="89"/>
      <c r="WCR57" s="89"/>
      <c r="WCS57" s="89"/>
      <c r="WCT57" s="89"/>
      <c r="WCU57" s="89"/>
      <c r="WCV57" s="89"/>
      <c r="WCW57" s="89"/>
      <c r="WCX57" s="89"/>
      <c r="WCY57" s="89"/>
      <c r="WCZ57" s="89"/>
      <c r="WDA57" s="89"/>
      <c r="WDB57" s="89"/>
      <c r="WDC57" s="89"/>
      <c r="WDD57" s="89"/>
      <c r="WDE57" s="89"/>
      <c r="WDF57" s="89"/>
      <c r="WDG57" s="89"/>
      <c r="WDJ57" s="89"/>
      <c r="WDM57" s="89"/>
      <c r="WDP57" s="89"/>
      <c r="WDS57" s="89"/>
      <c r="WDV57" s="89"/>
      <c r="WEH57" s="89"/>
      <c r="WEK57" s="89"/>
      <c r="WEN57" s="89"/>
      <c r="WEQ57" s="89"/>
      <c r="WEW57" s="89"/>
      <c r="WEZ57" s="89"/>
      <c r="WFF57" s="89"/>
      <c r="WFI57" s="89"/>
      <c r="WFL57" s="89"/>
      <c r="WFO57" s="89"/>
      <c r="WFU57" s="89"/>
      <c r="WFX57" s="89"/>
      <c r="WGD57" s="89"/>
      <c r="WGF57" s="89"/>
      <c r="WGG57" s="89"/>
      <c r="WGI57" s="89"/>
      <c r="WGL57" s="89"/>
      <c r="WGO57" s="89"/>
      <c r="WGZ57" s="89"/>
      <c r="WHB57" s="89"/>
      <c r="WHN57" s="89"/>
      <c r="WHQ57" s="89"/>
      <c r="WHY57" s="89"/>
      <c r="WIS57" s="89"/>
      <c r="WIU57" s="89"/>
      <c r="WIV57" s="89"/>
      <c r="WIW57" s="89"/>
      <c r="WIX57" s="89"/>
      <c r="WIY57" s="89"/>
      <c r="WIZ57" s="89"/>
      <c r="WJR57" s="89"/>
      <c r="WJS57" s="89"/>
      <c r="WJV57" s="89"/>
      <c r="WJY57" s="89"/>
      <c r="WKA57" s="89"/>
      <c r="WKC57" s="89"/>
      <c r="WKF57" s="89"/>
      <c r="WKI57" s="89"/>
      <c r="WKL57" s="89"/>
      <c r="WKR57" s="89"/>
      <c r="WKU57" s="89"/>
      <c r="WKX57" s="89"/>
      <c r="WLC57" s="89"/>
      <c r="WLQ57" s="89"/>
      <c r="WLR57" s="89"/>
      <c r="WLS57" s="89"/>
      <c r="WLT57" s="89"/>
      <c r="WLU57" s="89"/>
      <c r="WLV57" s="89"/>
      <c r="WLW57" s="89"/>
      <c r="WLX57" s="89"/>
      <c r="WLY57" s="89"/>
      <c r="WLZ57" s="89"/>
      <c r="WMA57" s="89"/>
      <c r="WMB57" s="89"/>
      <c r="WMC57" s="89"/>
      <c r="WMD57" s="89"/>
      <c r="WME57" s="89"/>
      <c r="WMF57" s="89"/>
      <c r="WMG57" s="89"/>
      <c r="WMH57" s="89"/>
      <c r="WMI57" s="89"/>
      <c r="WMJ57" s="89"/>
      <c r="WMK57" s="89"/>
      <c r="WML57" s="89"/>
      <c r="WMM57" s="89"/>
      <c r="WMN57" s="89"/>
      <c r="WMO57" s="89"/>
      <c r="WMP57" s="89"/>
      <c r="WMQ57" s="89"/>
      <c r="WMR57" s="89"/>
      <c r="WMS57" s="89"/>
      <c r="WMT57" s="89"/>
      <c r="WMU57" s="89"/>
      <c r="WMV57" s="89"/>
      <c r="WMW57" s="89"/>
      <c r="WMX57" s="89"/>
      <c r="WMY57" s="89"/>
      <c r="WMZ57" s="89"/>
      <c r="WNA57" s="89"/>
      <c r="WNB57" s="89"/>
      <c r="WNC57" s="89"/>
      <c r="WNF57" s="89"/>
      <c r="WNI57" s="89"/>
      <c r="WNL57" s="89"/>
      <c r="WNO57" s="89"/>
      <c r="WNR57" s="89"/>
      <c r="WOD57" s="89"/>
      <c r="WOG57" s="89"/>
      <c r="WOJ57" s="89"/>
      <c r="WOM57" s="89"/>
      <c r="WOS57" s="89"/>
      <c r="WOV57" s="89"/>
      <c r="WPB57" s="89"/>
      <c r="WPE57" s="89"/>
      <c r="WPH57" s="89"/>
      <c r="WPK57" s="89"/>
      <c r="WPQ57" s="89"/>
      <c r="WPT57" s="89"/>
      <c r="WPZ57" s="89"/>
      <c r="WQB57" s="89"/>
      <c r="WQC57" s="89"/>
      <c r="WQE57" s="89"/>
      <c r="WQH57" s="89"/>
      <c r="WQK57" s="89"/>
      <c r="WQV57" s="89"/>
      <c r="WQX57" s="89"/>
      <c r="WRJ57" s="89"/>
      <c r="WRM57" s="89"/>
      <c r="WRU57" s="89"/>
      <c r="WSO57" s="89"/>
      <c r="WSQ57" s="89"/>
      <c r="WSR57" s="89"/>
      <c r="WSS57" s="89"/>
      <c r="WST57" s="89"/>
      <c r="WSU57" s="89"/>
      <c r="WSV57" s="89"/>
      <c r="WTN57" s="89"/>
      <c r="WTO57" s="89"/>
      <c r="WTR57" s="89"/>
      <c r="WTU57" s="89"/>
      <c r="WTW57" s="89"/>
      <c r="WTY57" s="89"/>
      <c r="WUB57" s="89"/>
      <c r="WUE57" s="89"/>
      <c r="WUH57" s="89"/>
      <c r="WUN57" s="89"/>
      <c r="WUQ57" s="89"/>
      <c r="WUT57" s="89"/>
      <c r="WUY57" s="89"/>
    </row>
    <row r="58" spans="1:1015 1029:2039 2053:3063 3077:4087 4101:5111 5125:6135 6149:7159 7173:8183 8197:9207 9221:10231 10245:11255 11269:12279 12293:13303 13317:14327 14341:15351 15365:16119" s="45" customFormat="1" ht="20.25" hidden="1" customHeight="1">
      <c r="A58" s="27" t="s">
        <v>292</v>
      </c>
      <c r="B58" s="44" t="s">
        <v>325</v>
      </c>
      <c r="C58" s="5"/>
      <c r="D58" s="59"/>
      <c r="E58" s="60"/>
    </row>
    <row r="59" spans="1:1015 1029:2039 2053:3063 3077:4087 4101:5111 5125:6135 6149:7159 7173:8183 8197:9207 9221:10231 10245:11255 11269:12279 12293:13303 13317:14327 14341:15351 15365:16119" s="45" customFormat="1" ht="21.75" hidden="1" customHeight="1">
      <c r="A59" s="8" t="s">
        <v>156</v>
      </c>
      <c r="B59" s="44" t="s">
        <v>325</v>
      </c>
      <c r="C59" s="5"/>
      <c r="D59" s="61"/>
      <c r="E59" s="60"/>
    </row>
    <row r="60" spans="1:1015 1029:2039 2053:3063 3077:4087 4101:5111 5125:6135 6149:7159 7173:8183 8197:9207 9221:10231 10245:11255 11269:12279 12293:13303 13317:14327 14341:15351 15365:16119" s="45" customFormat="1" ht="21.75" hidden="1" customHeight="1">
      <c r="A60" s="8" t="s">
        <v>157</v>
      </c>
      <c r="B60" s="44" t="s">
        <v>325</v>
      </c>
      <c r="C60" s="5"/>
      <c r="D60" s="61"/>
      <c r="E60" s="60"/>
    </row>
    <row r="61" spans="1:1015 1029:2039 2053:3063 3077:4087 4101:5111 5125:6135 6149:7159 7173:8183 8197:9207 9221:10231 10245:11255 11269:12279 12293:13303 13317:14327 14341:15351 15365:16119" s="45" customFormat="1" ht="21.75" hidden="1" customHeight="1">
      <c r="A61" s="7" t="s">
        <v>158</v>
      </c>
      <c r="B61" s="44" t="s">
        <v>325</v>
      </c>
      <c r="C61" s="5"/>
      <c r="D61" s="61"/>
      <c r="E61" s="60"/>
    </row>
    <row r="62" spans="1:1015 1029:2039 2053:3063 3077:4087 4101:5111 5125:6135 6149:7159 7173:8183 8197:9207 9221:10231 10245:11255 11269:12279 12293:13303 13317:14327 14341:15351 15365:16119" s="45" customFormat="1" ht="21.75" hidden="1" customHeight="1">
      <c r="A62" s="32" t="s">
        <v>293</v>
      </c>
      <c r="B62" s="44" t="s">
        <v>325</v>
      </c>
      <c r="C62" s="5"/>
      <c r="D62" s="59"/>
      <c r="E62" s="60"/>
    </row>
    <row r="63" spans="1:1015 1029:2039 2053:3063 3077:4087 4101:5111 5125:6135 6149:7159 7173:8183 8197:9207 9221:10231 10245:11255 11269:12279 12293:13303 13317:14327 14341:15351 15365:16119" s="45" customFormat="1" ht="21.75" hidden="1" customHeight="1">
      <c r="A63" s="4" t="s">
        <v>2</v>
      </c>
      <c r="B63" s="44" t="s">
        <v>332</v>
      </c>
      <c r="C63" s="5"/>
      <c r="D63" s="59"/>
      <c r="E63" s="60"/>
    </row>
    <row r="64" spans="1:1015 1029:2039 2053:3063 3077:4087 4101:5111 5125:6135 6149:7159 7173:8183 8197:9207 9221:10231 10245:11255 11269:12279 12293:13303 13317:14327 14341:15351 15365:16119" s="45" customFormat="1" ht="20.25" hidden="1" customHeight="1">
      <c r="A64" s="6" t="s">
        <v>3</v>
      </c>
      <c r="B64" s="44" t="s">
        <v>325</v>
      </c>
      <c r="C64" s="5"/>
      <c r="D64" s="59"/>
      <c r="E64" s="60"/>
    </row>
    <row r="65" spans="1:1015 1029:2039 2053:3063 3077:4087 4101:5111 5125:6135 6149:7159 7173:8183 8197:9207 9221:10231 10245:11255 11269:12279 12293:13303 13317:14327 14341:15351 15365:16119" s="45" customFormat="1" ht="21.75" hidden="1" customHeight="1">
      <c r="A65" s="4" t="s">
        <v>4</v>
      </c>
      <c r="B65" s="44" t="s">
        <v>325</v>
      </c>
      <c r="C65" s="5"/>
      <c r="D65" s="59"/>
      <c r="E65" s="60"/>
    </row>
    <row r="66" spans="1:1015 1029:2039 2053:3063 3077:4087 4101:5111 5125:6135 6149:7159 7173:8183 8197:9207 9221:10231 10245:11255 11269:12279 12293:13303 13317:14327 14341:15351 15365:16119" s="45" customFormat="1" ht="20.25" hidden="1" customHeight="1">
      <c r="A66" s="4" t="s">
        <v>5</v>
      </c>
      <c r="B66" s="44" t="s">
        <v>325</v>
      </c>
      <c r="C66" s="5"/>
      <c r="D66" s="59"/>
      <c r="E66" s="60"/>
    </row>
    <row r="67" spans="1:1015 1029:2039 2053:3063 3077:4087 4101:5111 5125:6135 6149:7159 7173:8183 8197:9207 9221:10231 10245:11255 11269:12279 12293:13303 13317:14327 14341:15351 15365:16119" s="45" customFormat="1" ht="21.75" hidden="1" customHeight="1">
      <c r="A67" s="4" t="s">
        <v>6</v>
      </c>
      <c r="B67" s="44" t="s">
        <v>332</v>
      </c>
      <c r="C67" s="5"/>
      <c r="D67" s="59"/>
      <c r="E67" s="60"/>
    </row>
    <row r="68" spans="1:1015 1029:2039 2053:3063 3077:4087 4101:5111 5125:6135 6149:7159 7173:8183 8197:9207 9221:10231 10245:11255 11269:12279 12293:13303 13317:14327 14341:15351 15365:16119" s="45" customFormat="1" ht="20.25" hidden="1" customHeight="1">
      <c r="A68" s="7" t="s">
        <v>7</v>
      </c>
      <c r="B68" s="44" t="s">
        <v>325</v>
      </c>
      <c r="C68" s="5"/>
      <c r="D68" s="59"/>
      <c r="E68" s="60"/>
    </row>
    <row r="69" spans="1:1015 1029:2039 2053:3063 3077:4087 4101:5111 5125:6135 6149:7159 7173:8183 8197:9207 9221:10231 10245:11255 11269:12279 12293:13303 13317:14327 14341:15351 15365:16119" s="45" customFormat="1" ht="20.25" hidden="1" customHeight="1">
      <c r="A69" s="8" t="s">
        <v>8</v>
      </c>
      <c r="B69" s="44" t="s">
        <v>332</v>
      </c>
      <c r="C69" s="5"/>
      <c r="D69" s="59"/>
      <c r="E69" s="60"/>
    </row>
    <row r="70" spans="1:1015 1029:2039 2053:3063 3077:4087 4101:5111 5125:6135 6149:7159 7173:8183 8197:9207 9221:10231 10245:11255 11269:12279 12293:13303 13317:14327 14341:15351 15365:16119" s="45" customFormat="1" ht="21.75" hidden="1" customHeight="1">
      <c r="A70" s="8" t="s">
        <v>115</v>
      </c>
      <c r="B70" s="44" t="s">
        <v>330</v>
      </c>
      <c r="C70" s="5"/>
      <c r="D70" s="59"/>
      <c r="E70" s="60"/>
    </row>
    <row r="71" spans="1:1015 1029:2039 2053:3063 3077:4087 4101:5111 5125:6135 6149:7159 7173:8183 8197:9207 9221:10231 10245:11255 11269:12279 12293:13303 13317:14327 14341:15351 15365:16119" s="45" customFormat="1" ht="20.25" hidden="1" customHeight="1">
      <c r="A71" s="4" t="s">
        <v>116</v>
      </c>
      <c r="B71" s="44" t="s">
        <v>325</v>
      </c>
      <c r="C71" s="5"/>
      <c r="D71" s="59"/>
      <c r="E71" s="60"/>
    </row>
    <row r="72" spans="1:1015 1029:2039 2053:3063 3077:4087 4101:5111 5125:6135 6149:7159 7173:8183 8197:9207 9221:10231 10245:11255 11269:12279 12293:13303 13317:14327 14341:15351 15365:16119" s="45" customFormat="1" ht="21.75" customHeight="1">
      <c r="A72" s="8" t="s">
        <v>165</v>
      </c>
      <c r="B72" s="82" t="s">
        <v>325</v>
      </c>
      <c r="C72" s="5">
        <v>210</v>
      </c>
      <c r="D72" s="59">
        <v>25000</v>
      </c>
      <c r="E72" s="83">
        <f>+D72*C72</f>
        <v>5250000</v>
      </c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T72" s="89"/>
      <c r="AW72" s="89"/>
      <c r="AZ72" s="89"/>
      <c r="BC72" s="89"/>
      <c r="BF72" s="89"/>
      <c r="BR72" s="89"/>
      <c r="BU72" s="89"/>
      <c r="BX72" s="89"/>
      <c r="CA72" s="89"/>
      <c r="CG72" s="89"/>
      <c r="CJ72" s="89"/>
      <c r="CP72" s="89"/>
      <c r="CS72" s="89"/>
      <c r="CV72" s="89"/>
      <c r="CY72" s="89"/>
      <c r="DE72" s="89"/>
      <c r="DH72" s="89"/>
      <c r="DN72" s="89"/>
      <c r="DP72" s="89"/>
      <c r="DQ72" s="89"/>
      <c r="DS72" s="89"/>
      <c r="DV72" s="89"/>
      <c r="DY72" s="89"/>
      <c r="EJ72" s="89"/>
      <c r="EL72" s="89"/>
      <c r="EX72" s="89"/>
      <c r="FA72" s="89"/>
      <c r="FI72" s="89"/>
      <c r="GC72" s="89"/>
      <c r="GE72" s="89"/>
      <c r="GF72" s="89"/>
      <c r="GG72" s="89"/>
      <c r="GH72" s="89"/>
      <c r="GI72" s="89"/>
      <c r="GJ72" s="89"/>
      <c r="HB72" s="89"/>
      <c r="HC72" s="89"/>
      <c r="HF72" s="89"/>
      <c r="HI72" s="89"/>
      <c r="HK72" s="89"/>
      <c r="HM72" s="89"/>
      <c r="HP72" s="89"/>
      <c r="HS72" s="89"/>
      <c r="HV72" s="89"/>
      <c r="IB72" s="89"/>
      <c r="IE72" s="89"/>
      <c r="IH72" s="89"/>
      <c r="IM72" s="89"/>
      <c r="JA72" s="89"/>
      <c r="JB72" s="89"/>
      <c r="JC72" s="89"/>
      <c r="JD72" s="89"/>
      <c r="JE72" s="89"/>
      <c r="JF72" s="89"/>
      <c r="JG72" s="89"/>
      <c r="JH72" s="89"/>
      <c r="JI72" s="89"/>
      <c r="JJ72" s="89"/>
      <c r="JK72" s="89"/>
      <c r="JL72" s="89"/>
      <c r="JM72" s="89"/>
      <c r="JN72" s="89"/>
      <c r="JO72" s="89"/>
      <c r="JP72" s="89"/>
      <c r="JQ72" s="89"/>
      <c r="JR72" s="89"/>
      <c r="JS72" s="89"/>
      <c r="JT72" s="89"/>
      <c r="JU72" s="89"/>
      <c r="JV72" s="89"/>
      <c r="JW72" s="89"/>
      <c r="JX72" s="89"/>
      <c r="JY72" s="89"/>
      <c r="JZ72" s="89"/>
      <c r="KA72" s="89"/>
      <c r="KB72" s="89"/>
      <c r="KC72" s="89"/>
      <c r="KD72" s="89"/>
      <c r="KE72" s="89"/>
      <c r="KF72" s="89"/>
      <c r="KG72" s="89"/>
      <c r="KH72" s="89"/>
      <c r="KI72" s="89"/>
      <c r="KJ72" s="89"/>
      <c r="KK72" s="89"/>
      <c r="KL72" s="89"/>
      <c r="KM72" s="89"/>
      <c r="KP72" s="89"/>
      <c r="KS72" s="89"/>
      <c r="KV72" s="89"/>
      <c r="KY72" s="89"/>
      <c r="LB72" s="89"/>
      <c r="LN72" s="89"/>
      <c r="LQ72" s="89"/>
      <c r="LT72" s="89"/>
      <c r="LW72" s="89"/>
      <c r="MC72" s="89"/>
      <c r="MF72" s="89"/>
      <c r="ML72" s="89"/>
      <c r="MO72" s="89"/>
      <c r="MR72" s="89"/>
      <c r="MU72" s="89"/>
      <c r="NA72" s="89"/>
      <c r="ND72" s="89"/>
      <c r="NJ72" s="89"/>
      <c r="NL72" s="89"/>
      <c r="NM72" s="89"/>
      <c r="NO72" s="89"/>
      <c r="NR72" s="89"/>
      <c r="NU72" s="89"/>
      <c r="OF72" s="89"/>
      <c r="OH72" s="89"/>
      <c r="OT72" s="89"/>
      <c r="OW72" s="89"/>
      <c r="PE72" s="89"/>
      <c r="PY72" s="89"/>
      <c r="QA72" s="89"/>
      <c r="QB72" s="89"/>
      <c r="QC72" s="89"/>
      <c r="QD72" s="89"/>
      <c r="QE72" s="89"/>
      <c r="QF72" s="89"/>
      <c r="QX72" s="89"/>
      <c r="QY72" s="89"/>
      <c r="RB72" s="89"/>
      <c r="RE72" s="89"/>
      <c r="RG72" s="89"/>
      <c r="RI72" s="89"/>
      <c r="RL72" s="89"/>
      <c r="RO72" s="89"/>
      <c r="RR72" s="89"/>
      <c r="RX72" s="89"/>
      <c r="SA72" s="89"/>
      <c r="SD72" s="89"/>
      <c r="SI72" s="89"/>
      <c r="SW72" s="89"/>
      <c r="SX72" s="89"/>
      <c r="SY72" s="89"/>
      <c r="SZ72" s="89"/>
      <c r="TA72" s="89"/>
      <c r="TB72" s="89"/>
      <c r="TC72" s="89"/>
      <c r="TD72" s="89"/>
      <c r="TE72" s="89"/>
      <c r="TF72" s="89"/>
      <c r="TG72" s="89"/>
      <c r="TH72" s="89"/>
      <c r="TI72" s="89"/>
      <c r="TJ72" s="89"/>
      <c r="TK72" s="89"/>
      <c r="TL72" s="89"/>
      <c r="TM72" s="89"/>
      <c r="TN72" s="89"/>
      <c r="TO72" s="89"/>
      <c r="TP72" s="89"/>
      <c r="TQ72" s="89"/>
      <c r="TR72" s="89"/>
      <c r="TS72" s="89"/>
      <c r="TT72" s="89"/>
      <c r="TU72" s="89"/>
      <c r="TV72" s="89"/>
      <c r="TW72" s="89"/>
      <c r="TX72" s="89"/>
      <c r="TY72" s="89"/>
      <c r="TZ72" s="89"/>
      <c r="UA72" s="89"/>
      <c r="UB72" s="89"/>
      <c r="UC72" s="89"/>
      <c r="UD72" s="89"/>
      <c r="UE72" s="89"/>
      <c r="UF72" s="89"/>
      <c r="UG72" s="89"/>
      <c r="UH72" s="89"/>
      <c r="UI72" s="89"/>
      <c r="UL72" s="89"/>
      <c r="UO72" s="89"/>
      <c r="UR72" s="89"/>
      <c r="UU72" s="89"/>
      <c r="UX72" s="89"/>
      <c r="VJ72" s="89"/>
      <c r="VM72" s="89"/>
      <c r="VP72" s="89"/>
      <c r="VS72" s="89"/>
      <c r="VY72" s="89"/>
      <c r="WB72" s="89"/>
      <c r="WH72" s="89"/>
      <c r="WK72" s="89"/>
      <c r="WN72" s="89"/>
      <c r="WQ72" s="89"/>
      <c r="WW72" s="89"/>
      <c r="WZ72" s="89"/>
      <c r="XF72" s="89"/>
      <c r="XH72" s="89"/>
      <c r="XI72" s="89"/>
      <c r="XK72" s="89"/>
      <c r="XN72" s="89"/>
      <c r="XQ72" s="89"/>
      <c r="YB72" s="89"/>
      <c r="YD72" s="89"/>
      <c r="YP72" s="89"/>
      <c r="YS72" s="89"/>
      <c r="ZA72" s="89"/>
      <c r="ZU72" s="89"/>
      <c r="ZW72" s="89"/>
      <c r="ZX72" s="89"/>
      <c r="ZY72" s="89"/>
      <c r="ZZ72" s="89"/>
      <c r="AAA72" s="89"/>
      <c r="AAB72" s="89"/>
      <c r="AAT72" s="89"/>
      <c r="AAU72" s="89"/>
      <c r="AAX72" s="89"/>
      <c r="ABA72" s="89"/>
      <c r="ABC72" s="89"/>
      <c r="ABE72" s="89"/>
      <c r="ABH72" s="89"/>
      <c r="ABK72" s="89"/>
      <c r="ABN72" s="89"/>
      <c r="ABT72" s="89"/>
      <c r="ABW72" s="89"/>
      <c r="ABZ72" s="89"/>
      <c r="ACE72" s="89"/>
      <c r="ACS72" s="89"/>
      <c r="ACT72" s="89"/>
      <c r="ACU72" s="89"/>
      <c r="ACV72" s="89"/>
      <c r="ACW72" s="89"/>
      <c r="ACX72" s="89"/>
      <c r="ACY72" s="89"/>
      <c r="ACZ72" s="89"/>
      <c r="ADA72" s="89"/>
      <c r="ADB72" s="89"/>
      <c r="ADC72" s="89"/>
      <c r="ADD72" s="89"/>
      <c r="ADE72" s="89"/>
      <c r="ADF72" s="89"/>
      <c r="ADG72" s="89"/>
      <c r="ADH72" s="89"/>
      <c r="ADI72" s="89"/>
      <c r="ADJ72" s="89"/>
      <c r="ADK72" s="89"/>
      <c r="ADL72" s="89"/>
      <c r="ADM72" s="89"/>
      <c r="ADN72" s="89"/>
      <c r="ADO72" s="89"/>
      <c r="ADP72" s="89"/>
      <c r="ADQ72" s="89"/>
      <c r="ADR72" s="89"/>
      <c r="ADS72" s="89"/>
      <c r="ADT72" s="89"/>
      <c r="ADU72" s="89"/>
      <c r="ADV72" s="89"/>
      <c r="ADW72" s="89"/>
      <c r="ADX72" s="89"/>
      <c r="ADY72" s="89"/>
      <c r="ADZ72" s="89"/>
      <c r="AEA72" s="89"/>
      <c r="AEB72" s="89"/>
      <c r="AEC72" s="89"/>
      <c r="AED72" s="89"/>
      <c r="AEE72" s="89"/>
      <c r="AEH72" s="89"/>
      <c r="AEK72" s="89"/>
      <c r="AEN72" s="89"/>
      <c r="AEQ72" s="89"/>
      <c r="AET72" s="89"/>
      <c r="AFF72" s="89"/>
      <c r="AFI72" s="89"/>
      <c r="AFL72" s="89"/>
      <c r="AFO72" s="89"/>
      <c r="AFU72" s="89"/>
      <c r="AFX72" s="89"/>
      <c r="AGD72" s="89"/>
      <c r="AGG72" s="89"/>
      <c r="AGJ72" s="89"/>
      <c r="AGM72" s="89"/>
      <c r="AGS72" s="89"/>
      <c r="AGV72" s="89"/>
      <c r="AHB72" s="89"/>
      <c r="AHD72" s="89"/>
      <c r="AHE72" s="89"/>
      <c r="AHG72" s="89"/>
      <c r="AHJ72" s="89"/>
      <c r="AHM72" s="89"/>
      <c r="AHX72" s="89"/>
      <c r="AHZ72" s="89"/>
      <c r="AIL72" s="89"/>
      <c r="AIO72" s="89"/>
      <c r="AIW72" s="89"/>
      <c r="AJQ72" s="89"/>
      <c r="AJS72" s="89"/>
      <c r="AJT72" s="89"/>
      <c r="AJU72" s="89"/>
      <c r="AJV72" s="89"/>
      <c r="AJW72" s="89"/>
      <c r="AJX72" s="89"/>
      <c r="AKP72" s="89"/>
      <c r="AKQ72" s="89"/>
      <c r="AKT72" s="89"/>
      <c r="AKW72" s="89"/>
      <c r="AKY72" s="89"/>
      <c r="ALA72" s="89"/>
      <c r="ALD72" s="89"/>
      <c r="ALG72" s="89"/>
      <c r="ALJ72" s="89"/>
      <c r="ALP72" s="89"/>
      <c r="ALS72" s="89"/>
      <c r="ALV72" s="89"/>
      <c r="AMA72" s="89"/>
      <c r="AMO72" s="89"/>
      <c r="AMP72" s="89"/>
      <c r="AMQ72" s="89"/>
      <c r="AMR72" s="89"/>
      <c r="AMS72" s="89"/>
      <c r="AMT72" s="89"/>
      <c r="AMU72" s="89"/>
      <c r="AMV72" s="89"/>
      <c r="AMW72" s="89"/>
      <c r="AMX72" s="89"/>
      <c r="AMY72" s="89"/>
      <c r="AMZ72" s="89"/>
      <c r="ANA72" s="89"/>
      <c r="ANB72" s="89"/>
      <c r="ANC72" s="89"/>
      <c r="AND72" s="89"/>
      <c r="ANE72" s="89"/>
      <c r="ANF72" s="89"/>
      <c r="ANG72" s="89"/>
      <c r="ANH72" s="89"/>
      <c r="ANI72" s="89"/>
      <c r="ANJ72" s="89"/>
      <c r="ANK72" s="89"/>
      <c r="ANL72" s="89"/>
      <c r="ANM72" s="89"/>
      <c r="ANN72" s="89"/>
      <c r="ANO72" s="89"/>
      <c r="ANP72" s="89"/>
      <c r="ANQ72" s="89"/>
      <c r="ANR72" s="89"/>
      <c r="ANS72" s="89"/>
      <c r="ANT72" s="89"/>
      <c r="ANU72" s="89"/>
      <c r="ANV72" s="89"/>
      <c r="ANW72" s="89"/>
      <c r="ANX72" s="89"/>
      <c r="ANY72" s="89"/>
      <c r="ANZ72" s="89"/>
      <c r="AOA72" s="89"/>
      <c r="AOD72" s="89"/>
      <c r="AOG72" s="89"/>
      <c r="AOJ72" s="89"/>
      <c r="AOM72" s="89"/>
      <c r="AOP72" s="89"/>
      <c r="APB72" s="89"/>
      <c r="APE72" s="89"/>
      <c r="APH72" s="89"/>
      <c r="APK72" s="89"/>
      <c r="APQ72" s="89"/>
      <c r="APT72" s="89"/>
      <c r="APZ72" s="89"/>
      <c r="AQC72" s="89"/>
      <c r="AQF72" s="89"/>
      <c r="AQI72" s="89"/>
      <c r="AQO72" s="89"/>
      <c r="AQR72" s="89"/>
      <c r="AQX72" s="89"/>
      <c r="AQZ72" s="89"/>
      <c r="ARA72" s="89"/>
      <c r="ARC72" s="89"/>
      <c r="ARF72" s="89"/>
      <c r="ARI72" s="89"/>
      <c r="ART72" s="89"/>
      <c r="ARV72" s="89"/>
      <c r="ASH72" s="89"/>
      <c r="ASK72" s="89"/>
      <c r="ASS72" s="89"/>
      <c r="ATM72" s="89"/>
      <c r="ATO72" s="89"/>
      <c r="ATP72" s="89"/>
      <c r="ATQ72" s="89"/>
      <c r="ATR72" s="89"/>
      <c r="ATS72" s="89"/>
      <c r="ATT72" s="89"/>
      <c r="AUL72" s="89"/>
      <c r="AUM72" s="89"/>
      <c r="AUP72" s="89"/>
      <c r="AUS72" s="89"/>
      <c r="AUU72" s="89"/>
      <c r="AUW72" s="89"/>
      <c r="AUZ72" s="89"/>
      <c r="AVC72" s="89"/>
      <c r="AVF72" s="89"/>
      <c r="AVL72" s="89"/>
      <c r="AVO72" s="89"/>
      <c r="AVR72" s="89"/>
      <c r="AVW72" s="89"/>
      <c r="AWK72" s="89"/>
      <c r="AWL72" s="89"/>
      <c r="AWM72" s="89"/>
      <c r="AWN72" s="89"/>
      <c r="AWO72" s="89"/>
      <c r="AWP72" s="89"/>
      <c r="AWQ72" s="89"/>
      <c r="AWR72" s="89"/>
      <c r="AWS72" s="89"/>
      <c r="AWT72" s="89"/>
      <c r="AWU72" s="89"/>
      <c r="AWV72" s="89"/>
      <c r="AWW72" s="89"/>
      <c r="AWX72" s="89"/>
      <c r="AWY72" s="89"/>
      <c r="AWZ72" s="89"/>
      <c r="AXA72" s="89"/>
      <c r="AXB72" s="89"/>
      <c r="AXC72" s="89"/>
      <c r="AXD72" s="89"/>
      <c r="AXE72" s="89"/>
      <c r="AXF72" s="89"/>
      <c r="AXG72" s="89"/>
      <c r="AXH72" s="89"/>
      <c r="AXI72" s="89"/>
      <c r="AXJ72" s="89"/>
      <c r="AXK72" s="89"/>
      <c r="AXL72" s="89"/>
      <c r="AXM72" s="89"/>
      <c r="AXN72" s="89"/>
      <c r="AXO72" s="89"/>
      <c r="AXP72" s="89"/>
      <c r="AXQ72" s="89"/>
      <c r="AXR72" s="89"/>
      <c r="AXS72" s="89"/>
      <c r="AXT72" s="89"/>
      <c r="AXU72" s="89"/>
      <c r="AXV72" s="89"/>
      <c r="AXW72" s="89"/>
      <c r="AXZ72" s="89"/>
      <c r="AYC72" s="89"/>
      <c r="AYF72" s="89"/>
      <c r="AYI72" s="89"/>
      <c r="AYL72" s="89"/>
      <c r="AYX72" s="89"/>
      <c r="AZA72" s="89"/>
      <c r="AZD72" s="89"/>
      <c r="AZG72" s="89"/>
      <c r="AZM72" s="89"/>
      <c r="AZP72" s="89"/>
      <c r="AZV72" s="89"/>
      <c r="AZY72" s="89"/>
      <c r="BAB72" s="89"/>
      <c r="BAE72" s="89"/>
      <c r="BAK72" s="89"/>
      <c r="BAN72" s="89"/>
      <c r="BAT72" s="89"/>
      <c r="BAV72" s="89"/>
      <c r="BAW72" s="89"/>
      <c r="BAY72" s="89"/>
      <c r="BBB72" s="89"/>
      <c r="BBE72" s="89"/>
      <c r="BBP72" s="89"/>
      <c r="BBR72" s="89"/>
      <c r="BCD72" s="89"/>
      <c r="BCG72" s="89"/>
      <c r="BCO72" s="89"/>
      <c r="BDI72" s="89"/>
      <c r="BDK72" s="89"/>
      <c r="BDL72" s="89"/>
      <c r="BDM72" s="89"/>
      <c r="BDN72" s="89"/>
      <c r="BDO72" s="89"/>
      <c r="BDP72" s="89"/>
      <c r="BEH72" s="89"/>
      <c r="BEI72" s="89"/>
      <c r="BEL72" s="89"/>
      <c r="BEO72" s="89"/>
      <c r="BEQ72" s="89"/>
      <c r="BES72" s="89"/>
      <c r="BEV72" s="89"/>
      <c r="BEY72" s="89"/>
      <c r="BFB72" s="89"/>
      <c r="BFH72" s="89"/>
      <c r="BFK72" s="89"/>
      <c r="BFN72" s="89"/>
      <c r="BFS72" s="89"/>
      <c r="BGG72" s="89"/>
      <c r="BGH72" s="89"/>
      <c r="BGI72" s="89"/>
      <c r="BGJ72" s="89"/>
      <c r="BGK72" s="89"/>
      <c r="BGL72" s="89"/>
      <c r="BGM72" s="89"/>
      <c r="BGN72" s="89"/>
      <c r="BGO72" s="89"/>
      <c r="BGP72" s="89"/>
      <c r="BGQ72" s="89"/>
      <c r="BGR72" s="89"/>
      <c r="BGS72" s="89"/>
      <c r="BGT72" s="89"/>
      <c r="BGU72" s="89"/>
      <c r="BGV72" s="89"/>
      <c r="BGW72" s="89"/>
      <c r="BGX72" s="89"/>
      <c r="BGY72" s="89"/>
      <c r="BGZ72" s="89"/>
      <c r="BHA72" s="89"/>
      <c r="BHB72" s="89"/>
      <c r="BHC72" s="89"/>
      <c r="BHD72" s="89"/>
      <c r="BHE72" s="89"/>
      <c r="BHF72" s="89"/>
      <c r="BHG72" s="89"/>
      <c r="BHH72" s="89"/>
      <c r="BHI72" s="89"/>
      <c r="BHJ72" s="89"/>
      <c r="BHK72" s="89"/>
      <c r="BHL72" s="89"/>
      <c r="BHM72" s="89"/>
      <c r="BHN72" s="89"/>
      <c r="BHO72" s="89"/>
      <c r="BHP72" s="89"/>
      <c r="BHQ72" s="89"/>
      <c r="BHR72" s="89"/>
      <c r="BHS72" s="89"/>
      <c r="BHV72" s="89"/>
      <c r="BHY72" s="89"/>
      <c r="BIB72" s="89"/>
      <c r="BIE72" s="89"/>
      <c r="BIH72" s="89"/>
      <c r="BIT72" s="89"/>
      <c r="BIW72" s="89"/>
      <c r="BIZ72" s="89"/>
      <c r="BJC72" s="89"/>
      <c r="BJI72" s="89"/>
      <c r="BJL72" s="89"/>
      <c r="BJR72" s="89"/>
      <c r="BJU72" s="89"/>
      <c r="BJX72" s="89"/>
      <c r="BKA72" s="89"/>
      <c r="BKG72" s="89"/>
      <c r="BKJ72" s="89"/>
      <c r="BKP72" s="89"/>
      <c r="BKR72" s="89"/>
      <c r="BKS72" s="89"/>
      <c r="BKU72" s="89"/>
      <c r="BKX72" s="89"/>
      <c r="BLA72" s="89"/>
      <c r="BLL72" s="89"/>
      <c r="BLN72" s="89"/>
      <c r="BLZ72" s="89"/>
      <c r="BMC72" s="89"/>
      <c r="BMK72" s="89"/>
      <c r="BNE72" s="89"/>
      <c r="BNG72" s="89"/>
      <c r="BNH72" s="89"/>
      <c r="BNI72" s="89"/>
      <c r="BNJ72" s="89"/>
      <c r="BNK72" s="89"/>
      <c r="BNL72" s="89"/>
      <c r="BOD72" s="89"/>
      <c r="BOE72" s="89"/>
      <c r="BOH72" s="89"/>
      <c r="BOK72" s="89"/>
      <c r="BOM72" s="89"/>
      <c r="BOO72" s="89"/>
      <c r="BOR72" s="89"/>
      <c r="BOU72" s="89"/>
      <c r="BOX72" s="89"/>
      <c r="BPD72" s="89"/>
      <c r="BPG72" s="89"/>
      <c r="BPJ72" s="89"/>
      <c r="BPO72" s="89"/>
      <c r="BQC72" s="89"/>
      <c r="BQD72" s="89"/>
      <c r="BQE72" s="89"/>
      <c r="BQF72" s="89"/>
      <c r="BQG72" s="89"/>
      <c r="BQH72" s="89"/>
      <c r="BQI72" s="89"/>
      <c r="BQJ72" s="89"/>
      <c r="BQK72" s="89"/>
      <c r="BQL72" s="89"/>
      <c r="BQM72" s="89"/>
      <c r="BQN72" s="89"/>
      <c r="BQO72" s="89"/>
      <c r="BQP72" s="89"/>
      <c r="BQQ72" s="89"/>
      <c r="BQR72" s="89"/>
      <c r="BQS72" s="89"/>
      <c r="BQT72" s="89"/>
      <c r="BQU72" s="89"/>
      <c r="BQV72" s="89"/>
      <c r="BQW72" s="89"/>
      <c r="BQX72" s="89"/>
      <c r="BQY72" s="89"/>
      <c r="BQZ72" s="89"/>
      <c r="BRA72" s="89"/>
      <c r="BRB72" s="89"/>
      <c r="BRC72" s="89"/>
      <c r="BRD72" s="89"/>
      <c r="BRE72" s="89"/>
      <c r="BRF72" s="89"/>
      <c r="BRG72" s="89"/>
      <c r="BRH72" s="89"/>
      <c r="BRI72" s="89"/>
      <c r="BRJ72" s="89"/>
      <c r="BRK72" s="89"/>
      <c r="BRL72" s="89"/>
      <c r="BRM72" s="89"/>
      <c r="BRN72" s="89"/>
      <c r="BRO72" s="89"/>
      <c r="BRR72" s="89"/>
      <c r="BRU72" s="89"/>
      <c r="BRX72" s="89"/>
      <c r="BSA72" s="89"/>
      <c r="BSD72" s="89"/>
      <c r="BSP72" s="89"/>
      <c r="BSS72" s="89"/>
      <c r="BSV72" s="89"/>
      <c r="BSY72" s="89"/>
      <c r="BTE72" s="89"/>
      <c r="BTH72" s="89"/>
      <c r="BTN72" s="89"/>
      <c r="BTQ72" s="89"/>
      <c r="BTT72" s="89"/>
      <c r="BTW72" s="89"/>
      <c r="BUC72" s="89"/>
      <c r="BUF72" s="89"/>
      <c r="BUL72" s="89"/>
      <c r="BUN72" s="89"/>
      <c r="BUO72" s="89"/>
      <c r="BUQ72" s="89"/>
      <c r="BUT72" s="89"/>
      <c r="BUW72" s="89"/>
      <c r="BVH72" s="89"/>
      <c r="BVJ72" s="89"/>
      <c r="BVV72" s="89"/>
      <c r="BVY72" s="89"/>
      <c r="BWG72" s="89"/>
      <c r="BXA72" s="89"/>
      <c r="BXC72" s="89"/>
      <c r="BXD72" s="89"/>
      <c r="BXE72" s="89"/>
      <c r="BXF72" s="89"/>
      <c r="BXG72" s="89"/>
      <c r="BXH72" s="89"/>
      <c r="BXZ72" s="89"/>
      <c r="BYA72" s="89"/>
      <c r="BYD72" s="89"/>
      <c r="BYG72" s="89"/>
      <c r="BYI72" s="89"/>
      <c r="BYK72" s="89"/>
      <c r="BYN72" s="89"/>
      <c r="BYQ72" s="89"/>
      <c r="BYT72" s="89"/>
      <c r="BYZ72" s="89"/>
      <c r="BZC72" s="89"/>
      <c r="BZF72" s="89"/>
      <c r="BZK72" s="89"/>
      <c r="BZY72" s="89"/>
      <c r="BZZ72" s="89"/>
      <c r="CAA72" s="89"/>
      <c r="CAB72" s="89"/>
      <c r="CAC72" s="89"/>
      <c r="CAD72" s="89"/>
      <c r="CAE72" s="89"/>
      <c r="CAF72" s="89"/>
      <c r="CAG72" s="89"/>
      <c r="CAH72" s="89"/>
      <c r="CAI72" s="89"/>
      <c r="CAJ72" s="89"/>
      <c r="CAK72" s="89"/>
      <c r="CAL72" s="89"/>
      <c r="CAM72" s="89"/>
      <c r="CAN72" s="89"/>
      <c r="CAO72" s="89"/>
      <c r="CAP72" s="89"/>
      <c r="CAQ72" s="89"/>
      <c r="CAR72" s="89"/>
      <c r="CAS72" s="89"/>
      <c r="CAT72" s="89"/>
      <c r="CAU72" s="89"/>
      <c r="CAV72" s="89"/>
      <c r="CAW72" s="89"/>
      <c r="CAX72" s="89"/>
      <c r="CAY72" s="89"/>
      <c r="CAZ72" s="89"/>
      <c r="CBA72" s="89"/>
      <c r="CBB72" s="89"/>
      <c r="CBC72" s="89"/>
      <c r="CBD72" s="89"/>
      <c r="CBE72" s="89"/>
      <c r="CBF72" s="89"/>
      <c r="CBG72" s="89"/>
      <c r="CBH72" s="89"/>
      <c r="CBI72" s="89"/>
      <c r="CBJ72" s="89"/>
      <c r="CBK72" s="89"/>
      <c r="CBN72" s="89"/>
      <c r="CBQ72" s="89"/>
      <c r="CBT72" s="89"/>
      <c r="CBW72" s="89"/>
      <c r="CBZ72" s="89"/>
      <c r="CCL72" s="89"/>
      <c r="CCO72" s="89"/>
      <c r="CCR72" s="89"/>
      <c r="CCU72" s="89"/>
      <c r="CDA72" s="89"/>
      <c r="CDD72" s="89"/>
      <c r="CDJ72" s="89"/>
      <c r="CDM72" s="89"/>
      <c r="CDP72" s="89"/>
      <c r="CDS72" s="89"/>
      <c r="CDY72" s="89"/>
      <c r="CEB72" s="89"/>
      <c r="CEH72" s="89"/>
      <c r="CEJ72" s="89"/>
      <c r="CEK72" s="89"/>
      <c r="CEM72" s="89"/>
      <c r="CEP72" s="89"/>
      <c r="CES72" s="89"/>
      <c r="CFD72" s="89"/>
      <c r="CFF72" s="89"/>
      <c r="CFR72" s="89"/>
      <c r="CFU72" s="89"/>
      <c r="CGC72" s="89"/>
      <c r="CGW72" s="89"/>
      <c r="CGY72" s="89"/>
      <c r="CGZ72" s="89"/>
      <c r="CHA72" s="89"/>
      <c r="CHB72" s="89"/>
      <c r="CHC72" s="89"/>
      <c r="CHD72" s="89"/>
      <c r="CHV72" s="89"/>
      <c r="CHW72" s="89"/>
      <c r="CHZ72" s="89"/>
      <c r="CIC72" s="89"/>
      <c r="CIE72" s="89"/>
      <c r="CIG72" s="89"/>
      <c r="CIJ72" s="89"/>
      <c r="CIM72" s="89"/>
      <c r="CIP72" s="89"/>
      <c r="CIV72" s="89"/>
      <c r="CIY72" s="89"/>
      <c r="CJB72" s="89"/>
      <c r="CJG72" s="89"/>
      <c r="CJU72" s="89"/>
      <c r="CJV72" s="89"/>
      <c r="CJW72" s="89"/>
      <c r="CJX72" s="89"/>
      <c r="CJY72" s="89"/>
      <c r="CJZ72" s="89"/>
      <c r="CKA72" s="89"/>
      <c r="CKB72" s="89"/>
      <c r="CKC72" s="89"/>
      <c r="CKD72" s="89"/>
      <c r="CKE72" s="89"/>
      <c r="CKF72" s="89"/>
      <c r="CKG72" s="89"/>
      <c r="CKH72" s="89"/>
      <c r="CKI72" s="89"/>
      <c r="CKJ72" s="89"/>
      <c r="CKK72" s="89"/>
      <c r="CKL72" s="89"/>
      <c r="CKM72" s="89"/>
      <c r="CKN72" s="89"/>
      <c r="CKO72" s="89"/>
      <c r="CKP72" s="89"/>
      <c r="CKQ72" s="89"/>
      <c r="CKR72" s="89"/>
      <c r="CKS72" s="89"/>
      <c r="CKT72" s="89"/>
      <c r="CKU72" s="89"/>
      <c r="CKV72" s="89"/>
      <c r="CKW72" s="89"/>
      <c r="CKX72" s="89"/>
      <c r="CKY72" s="89"/>
      <c r="CKZ72" s="89"/>
      <c r="CLA72" s="89"/>
      <c r="CLB72" s="89"/>
      <c r="CLC72" s="89"/>
      <c r="CLD72" s="89"/>
      <c r="CLE72" s="89"/>
      <c r="CLF72" s="89"/>
      <c r="CLG72" s="89"/>
      <c r="CLJ72" s="89"/>
      <c r="CLM72" s="89"/>
      <c r="CLP72" s="89"/>
      <c r="CLS72" s="89"/>
      <c r="CLV72" s="89"/>
      <c r="CMH72" s="89"/>
      <c r="CMK72" s="89"/>
      <c r="CMN72" s="89"/>
      <c r="CMQ72" s="89"/>
      <c r="CMW72" s="89"/>
      <c r="CMZ72" s="89"/>
      <c r="CNF72" s="89"/>
      <c r="CNI72" s="89"/>
      <c r="CNL72" s="89"/>
      <c r="CNO72" s="89"/>
      <c r="CNU72" s="89"/>
      <c r="CNX72" s="89"/>
      <c r="COD72" s="89"/>
      <c r="COF72" s="89"/>
      <c r="COG72" s="89"/>
      <c r="COI72" s="89"/>
      <c r="COL72" s="89"/>
      <c r="COO72" s="89"/>
      <c r="COZ72" s="89"/>
      <c r="CPB72" s="89"/>
      <c r="CPN72" s="89"/>
      <c r="CPQ72" s="89"/>
      <c r="CPY72" s="89"/>
      <c r="CQS72" s="89"/>
      <c r="CQU72" s="89"/>
      <c r="CQV72" s="89"/>
      <c r="CQW72" s="89"/>
      <c r="CQX72" s="89"/>
      <c r="CQY72" s="89"/>
      <c r="CQZ72" s="89"/>
      <c r="CRR72" s="89"/>
      <c r="CRS72" s="89"/>
      <c r="CRV72" s="89"/>
      <c r="CRY72" s="89"/>
      <c r="CSA72" s="89"/>
      <c r="CSC72" s="89"/>
      <c r="CSF72" s="89"/>
      <c r="CSI72" s="89"/>
      <c r="CSL72" s="89"/>
      <c r="CSR72" s="89"/>
      <c r="CSU72" s="89"/>
      <c r="CSX72" s="89"/>
      <c r="CTC72" s="89"/>
      <c r="CTQ72" s="89"/>
      <c r="CTR72" s="89"/>
      <c r="CTS72" s="89"/>
      <c r="CTT72" s="89"/>
      <c r="CTU72" s="89"/>
      <c r="CTV72" s="89"/>
      <c r="CTW72" s="89"/>
      <c r="CTX72" s="89"/>
      <c r="CTY72" s="89"/>
      <c r="CTZ72" s="89"/>
      <c r="CUA72" s="89"/>
      <c r="CUB72" s="89"/>
      <c r="CUC72" s="89"/>
      <c r="CUD72" s="89"/>
      <c r="CUE72" s="89"/>
      <c r="CUF72" s="89"/>
      <c r="CUG72" s="89"/>
      <c r="CUH72" s="89"/>
      <c r="CUI72" s="89"/>
      <c r="CUJ72" s="89"/>
      <c r="CUK72" s="89"/>
      <c r="CUL72" s="89"/>
      <c r="CUM72" s="89"/>
      <c r="CUN72" s="89"/>
      <c r="CUO72" s="89"/>
      <c r="CUP72" s="89"/>
      <c r="CUQ72" s="89"/>
      <c r="CUR72" s="89"/>
      <c r="CUS72" s="89"/>
      <c r="CUT72" s="89"/>
      <c r="CUU72" s="89"/>
      <c r="CUV72" s="89"/>
      <c r="CUW72" s="89"/>
      <c r="CUX72" s="89"/>
      <c r="CUY72" s="89"/>
      <c r="CUZ72" s="89"/>
      <c r="CVA72" s="89"/>
      <c r="CVB72" s="89"/>
      <c r="CVC72" s="89"/>
      <c r="CVF72" s="89"/>
      <c r="CVI72" s="89"/>
      <c r="CVL72" s="89"/>
      <c r="CVO72" s="89"/>
      <c r="CVR72" s="89"/>
      <c r="CWD72" s="89"/>
      <c r="CWG72" s="89"/>
      <c r="CWJ72" s="89"/>
      <c r="CWM72" s="89"/>
      <c r="CWS72" s="89"/>
      <c r="CWV72" s="89"/>
      <c r="CXB72" s="89"/>
      <c r="CXE72" s="89"/>
      <c r="CXH72" s="89"/>
      <c r="CXK72" s="89"/>
      <c r="CXQ72" s="89"/>
      <c r="CXT72" s="89"/>
      <c r="CXZ72" s="89"/>
      <c r="CYB72" s="89"/>
      <c r="CYC72" s="89"/>
      <c r="CYE72" s="89"/>
      <c r="CYH72" s="89"/>
      <c r="CYK72" s="89"/>
      <c r="CYV72" s="89"/>
      <c r="CYX72" s="89"/>
      <c r="CZJ72" s="89"/>
      <c r="CZM72" s="89"/>
      <c r="CZU72" s="89"/>
      <c r="DAO72" s="89"/>
      <c r="DAQ72" s="89"/>
      <c r="DAR72" s="89"/>
      <c r="DAS72" s="89"/>
      <c r="DAT72" s="89"/>
      <c r="DAU72" s="89"/>
      <c r="DAV72" s="89"/>
      <c r="DBN72" s="89"/>
      <c r="DBO72" s="89"/>
      <c r="DBR72" s="89"/>
      <c r="DBU72" s="89"/>
      <c r="DBW72" s="89"/>
      <c r="DBY72" s="89"/>
      <c r="DCB72" s="89"/>
      <c r="DCE72" s="89"/>
      <c r="DCH72" s="89"/>
      <c r="DCN72" s="89"/>
      <c r="DCQ72" s="89"/>
      <c r="DCT72" s="89"/>
      <c r="DCY72" s="89"/>
      <c r="DDM72" s="89"/>
      <c r="DDN72" s="89"/>
      <c r="DDO72" s="89"/>
      <c r="DDP72" s="89"/>
      <c r="DDQ72" s="89"/>
      <c r="DDR72" s="89"/>
      <c r="DDS72" s="89"/>
      <c r="DDT72" s="89"/>
      <c r="DDU72" s="89"/>
      <c r="DDV72" s="89"/>
      <c r="DDW72" s="89"/>
      <c r="DDX72" s="89"/>
      <c r="DDY72" s="89"/>
      <c r="DDZ72" s="89"/>
      <c r="DEA72" s="89"/>
      <c r="DEB72" s="89"/>
      <c r="DEC72" s="89"/>
      <c r="DED72" s="89"/>
      <c r="DEE72" s="89"/>
      <c r="DEF72" s="89"/>
      <c r="DEG72" s="89"/>
      <c r="DEH72" s="89"/>
      <c r="DEI72" s="89"/>
      <c r="DEJ72" s="89"/>
      <c r="DEK72" s="89"/>
      <c r="DEL72" s="89"/>
      <c r="DEM72" s="89"/>
      <c r="DEN72" s="89"/>
      <c r="DEO72" s="89"/>
      <c r="DEP72" s="89"/>
      <c r="DEQ72" s="89"/>
      <c r="DER72" s="89"/>
      <c r="DES72" s="89"/>
      <c r="DET72" s="89"/>
      <c r="DEU72" s="89"/>
      <c r="DEV72" s="89"/>
      <c r="DEW72" s="89"/>
      <c r="DEX72" s="89"/>
      <c r="DEY72" s="89"/>
      <c r="DFB72" s="89"/>
      <c r="DFE72" s="89"/>
      <c r="DFH72" s="89"/>
      <c r="DFK72" s="89"/>
      <c r="DFN72" s="89"/>
      <c r="DFZ72" s="89"/>
      <c r="DGC72" s="89"/>
      <c r="DGF72" s="89"/>
      <c r="DGI72" s="89"/>
      <c r="DGO72" s="89"/>
      <c r="DGR72" s="89"/>
      <c r="DGX72" s="89"/>
      <c r="DHA72" s="89"/>
      <c r="DHD72" s="89"/>
      <c r="DHG72" s="89"/>
      <c r="DHM72" s="89"/>
      <c r="DHP72" s="89"/>
      <c r="DHV72" s="89"/>
      <c r="DHX72" s="89"/>
      <c r="DHY72" s="89"/>
      <c r="DIA72" s="89"/>
      <c r="DID72" s="89"/>
      <c r="DIG72" s="89"/>
      <c r="DIR72" s="89"/>
      <c r="DIT72" s="89"/>
      <c r="DJF72" s="89"/>
      <c r="DJI72" s="89"/>
      <c r="DJQ72" s="89"/>
      <c r="DKK72" s="89"/>
      <c r="DKM72" s="89"/>
      <c r="DKN72" s="89"/>
      <c r="DKO72" s="89"/>
      <c r="DKP72" s="89"/>
      <c r="DKQ72" s="89"/>
      <c r="DKR72" s="89"/>
      <c r="DLJ72" s="89"/>
      <c r="DLK72" s="89"/>
      <c r="DLN72" s="89"/>
      <c r="DLQ72" s="89"/>
      <c r="DLS72" s="89"/>
      <c r="DLU72" s="89"/>
      <c r="DLX72" s="89"/>
      <c r="DMA72" s="89"/>
      <c r="DMD72" s="89"/>
      <c r="DMJ72" s="89"/>
      <c r="DMM72" s="89"/>
      <c r="DMP72" s="89"/>
      <c r="DMU72" s="89"/>
      <c r="DNI72" s="89"/>
      <c r="DNJ72" s="89"/>
      <c r="DNK72" s="89"/>
      <c r="DNL72" s="89"/>
      <c r="DNM72" s="89"/>
      <c r="DNN72" s="89"/>
      <c r="DNO72" s="89"/>
      <c r="DNP72" s="89"/>
      <c r="DNQ72" s="89"/>
      <c r="DNR72" s="89"/>
      <c r="DNS72" s="89"/>
      <c r="DNT72" s="89"/>
      <c r="DNU72" s="89"/>
      <c r="DNV72" s="89"/>
      <c r="DNW72" s="89"/>
      <c r="DNX72" s="89"/>
      <c r="DNY72" s="89"/>
      <c r="DNZ72" s="89"/>
      <c r="DOA72" s="89"/>
      <c r="DOB72" s="89"/>
      <c r="DOC72" s="89"/>
      <c r="DOD72" s="89"/>
      <c r="DOE72" s="89"/>
      <c r="DOF72" s="89"/>
      <c r="DOG72" s="89"/>
      <c r="DOH72" s="89"/>
      <c r="DOI72" s="89"/>
      <c r="DOJ72" s="89"/>
      <c r="DOK72" s="89"/>
      <c r="DOL72" s="89"/>
      <c r="DOM72" s="89"/>
      <c r="DON72" s="89"/>
      <c r="DOO72" s="89"/>
      <c r="DOP72" s="89"/>
      <c r="DOQ72" s="89"/>
      <c r="DOR72" s="89"/>
      <c r="DOS72" s="89"/>
      <c r="DOT72" s="89"/>
      <c r="DOU72" s="89"/>
      <c r="DOX72" s="89"/>
      <c r="DPA72" s="89"/>
      <c r="DPD72" s="89"/>
      <c r="DPG72" s="89"/>
      <c r="DPJ72" s="89"/>
      <c r="DPV72" s="89"/>
      <c r="DPY72" s="89"/>
      <c r="DQB72" s="89"/>
      <c r="DQE72" s="89"/>
      <c r="DQK72" s="89"/>
      <c r="DQN72" s="89"/>
      <c r="DQT72" s="89"/>
      <c r="DQW72" s="89"/>
      <c r="DQZ72" s="89"/>
      <c r="DRC72" s="89"/>
      <c r="DRI72" s="89"/>
      <c r="DRL72" s="89"/>
      <c r="DRR72" s="89"/>
      <c r="DRT72" s="89"/>
      <c r="DRU72" s="89"/>
      <c r="DRW72" s="89"/>
      <c r="DRZ72" s="89"/>
      <c r="DSC72" s="89"/>
      <c r="DSN72" s="89"/>
      <c r="DSP72" s="89"/>
      <c r="DTB72" s="89"/>
      <c r="DTE72" s="89"/>
      <c r="DTM72" s="89"/>
      <c r="DUG72" s="89"/>
      <c r="DUI72" s="89"/>
      <c r="DUJ72" s="89"/>
      <c r="DUK72" s="89"/>
      <c r="DUL72" s="89"/>
      <c r="DUM72" s="89"/>
      <c r="DUN72" s="89"/>
      <c r="DVF72" s="89"/>
      <c r="DVG72" s="89"/>
      <c r="DVJ72" s="89"/>
      <c r="DVM72" s="89"/>
      <c r="DVO72" s="89"/>
      <c r="DVQ72" s="89"/>
      <c r="DVT72" s="89"/>
      <c r="DVW72" s="89"/>
      <c r="DVZ72" s="89"/>
      <c r="DWF72" s="89"/>
      <c r="DWI72" s="89"/>
      <c r="DWL72" s="89"/>
      <c r="DWQ72" s="89"/>
      <c r="DXE72" s="89"/>
      <c r="DXF72" s="89"/>
      <c r="DXG72" s="89"/>
      <c r="DXH72" s="89"/>
      <c r="DXI72" s="89"/>
      <c r="DXJ72" s="89"/>
      <c r="DXK72" s="89"/>
      <c r="DXL72" s="89"/>
      <c r="DXM72" s="89"/>
      <c r="DXN72" s="89"/>
      <c r="DXO72" s="89"/>
      <c r="DXP72" s="89"/>
      <c r="DXQ72" s="89"/>
      <c r="DXR72" s="89"/>
      <c r="DXS72" s="89"/>
      <c r="DXT72" s="89"/>
      <c r="DXU72" s="89"/>
      <c r="DXV72" s="89"/>
      <c r="DXW72" s="89"/>
      <c r="DXX72" s="89"/>
      <c r="DXY72" s="89"/>
      <c r="DXZ72" s="89"/>
      <c r="DYA72" s="89"/>
      <c r="DYB72" s="89"/>
      <c r="DYC72" s="89"/>
      <c r="DYD72" s="89"/>
      <c r="DYE72" s="89"/>
      <c r="DYF72" s="89"/>
      <c r="DYG72" s="89"/>
      <c r="DYH72" s="89"/>
      <c r="DYI72" s="89"/>
      <c r="DYJ72" s="89"/>
      <c r="DYK72" s="89"/>
      <c r="DYL72" s="89"/>
      <c r="DYM72" s="89"/>
      <c r="DYN72" s="89"/>
      <c r="DYO72" s="89"/>
      <c r="DYP72" s="89"/>
      <c r="DYQ72" s="89"/>
      <c r="DYT72" s="89"/>
      <c r="DYW72" s="89"/>
      <c r="DYZ72" s="89"/>
      <c r="DZC72" s="89"/>
      <c r="DZF72" s="89"/>
      <c r="DZR72" s="89"/>
      <c r="DZU72" s="89"/>
      <c r="DZX72" s="89"/>
      <c r="EAA72" s="89"/>
      <c r="EAG72" s="89"/>
      <c r="EAJ72" s="89"/>
      <c r="EAP72" s="89"/>
      <c r="EAS72" s="89"/>
      <c r="EAV72" s="89"/>
      <c r="EAY72" s="89"/>
      <c r="EBE72" s="89"/>
      <c r="EBH72" s="89"/>
      <c r="EBN72" s="89"/>
      <c r="EBP72" s="89"/>
      <c r="EBQ72" s="89"/>
      <c r="EBS72" s="89"/>
      <c r="EBV72" s="89"/>
      <c r="EBY72" s="89"/>
      <c r="ECJ72" s="89"/>
      <c r="ECL72" s="89"/>
      <c r="ECX72" s="89"/>
      <c r="EDA72" s="89"/>
      <c r="EDI72" s="89"/>
      <c r="EEC72" s="89"/>
      <c r="EEE72" s="89"/>
      <c r="EEF72" s="89"/>
      <c r="EEG72" s="89"/>
      <c r="EEH72" s="89"/>
      <c r="EEI72" s="89"/>
      <c r="EEJ72" s="89"/>
      <c r="EFB72" s="89"/>
      <c r="EFC72" s="89"/>
      <c r="EFF72" s="89"/>
      <c r="EFI72" s="89"/>
      <c r="EFK72" s="89"/>
      <c r="EFM72" s="89"/>
      <c r="EFP72" s="89"/>
      <c r="EFS72" s="89"/>
      <c r="EFV72" s="89"/>
      <c r="EGB72" s="89"/>
      <c r="EGE72" s="89"/>
      <c r="EGH72" s="89"/>
      <c r="EGM72" s="89"/>
      <c r="EHA72" s="89"/>
      <c r="EHB72" s="89"/>
      <c r="EHC72" s="89"/>
      <c r="EHD72" s="89"/>
      <c r="EHE72" s="89"/>
      <c r="EHF72" s="89"/>
      <c r="EHG72" s="89"/>
      <c r="EHH72" s="89"/>
      <c r="EHI72" s="89"/>
      <c r="EHJ72" s="89"/>
      <c r="EHK72" s="89"/>
      <c r="EHL72" s="89"/>
      <c r="EHM72" s="89"/>
      <c r="EHN72" s="89"/>
      <c r="EHO72" s="89"/>
      <c r="EHP72" s="89"/>
      <c r="EHQ72" s="89"/>
      <c r="EHR72" s="89"/>
      <c r="EHS72" s="89"/>
      <c r="EHT72" s="89"/>
      <c r="EHU72" s="89"/>
      <c r="EHV72" s="89"/>
      <c r="EHW72" s="89"/>
      <c r="EHX72" s="89"/>
      <c r="EHY72" s="89"/>
      <c r="EHZ72" s="89"/>
      <c r="EIA72" s="89"/>
      <c r="EIB72" s="89"/>
      <c r="EIC72" s="89"/>
      <c r="EID72" s="89"/>
      <c r="EIE72" s="89"/>
      <c r="EIF72" s="89"/>
      <c r="EIG72" s="89"/>
      <c r="EIH72" s="89"/>
      <c r="EII72" s="89"/>
      <c r="EIJ72" s="89"/>
      <c r="EIK72" s="89"/>
      <c r="EIL72" s="89"/>
      <c r="EIM72" s="89"/>
      <c r="EIP72" s="89"/>
      <c r="EIS72" s="89"/>
      <c r="EIV72" s="89"/>
      <c r="EIY72" s="89"/>
      <c r="EJB72" s="89"/>
      <c r="EJN72" s="89"/>
      <c r="EJQ72" s="89"/>
      <c r="EJT72" s="89"/>
      <c r="EJW72" s="89"/>
      <c r="EKC72" s="89"/>
      <c r="EKF72" s="89"/>
      <c r="EKL72" s="89"/>
      <c r="EKO72" s="89"/>
      <c r="EKR72" s="89"/>
      <c r="EKU72" s="89"/>
      <c r="ELA72" s="89"/>
      <c r="ELD72" s="89"/>
      <c r="ELJ72" s="89"/>
      <c r="ELL72" s="89"/>
      <c r="ELM72" s="89"/>
      <c r="ELO72" s="89"/>
      <c r="ELR72" s="89"/>
      <c r="ELU72" s="89"/>
      <c r="EMF72" s="89"/>
      <c r="EMH72" s="89"/>
      <c r="EMT72" s="89"/>
      <c r="EMW72" s="89"/>
      <c r="ENE72" s="89"/>
      <c r="ENY72" s="89"/>
      <c r="EOA72" s="89"/>
      <c r="EOB72" s="89"/>
      <c r="EOC72" s="89"/>
      <c r="EOD72" s="89"/>
      <c r="EOE72" s="89"/>
      <c r="EOF72" s="89"/>
      <c r="EOX72" s="89"/>
      <c r="EOY72" s="89"/>
      <c r="EPB72" s="89"/>
      <c r="EPE72" s="89"/>
      <c r="EPG72" s="89"/>
      <c r="EPI72" s="89"/>
      <c r="EPL72" s="89"/>
      <c r="EPO72" s="89"/>
      <c r="EPR72" s="89"/>
      <c r="EPX72" s="89"/>
      <c r="EQA72" s="89"/>
      <c r="EQD72" s="89"/>
      <c r="EQI72" s="89"/>
      <c r="EQW72" s="89"/>
      <c r="EQX72" s="89"/>
      <c r="EQY72" s="89"/>
      <c r="EQZ72" s="89"/>
      <c r="ERA72" s="89"/>
      <c r="ERB72" s="89"/>
      <c r="ERC72" s="89"/>
      <c r="ERD72" s="89"/>
      <c r="ERE72" s="89"/>
      <c r="ERF72" s="89"/>
      <c r="ERG72" s="89"/>
      <c r="ERH72" s="89"/>
      <c r="ERI72" s="89"/>
      <c r="ERJ72" s="89"/>
      <c r="ERK72" s="89"/>
      <c r="ERL72" s="89"/>
      <c r="ERM72" s="89"/>
      <c r="ERN72" s="89"/>
      <c r="ERO72" s="89"/>
      <c r="ERP72" s="89"/>
      <c r="ERQ72" s="89"/>
      <c r="ERR72" s="89"/>
      <c r="ERS72" s="89"/>
      <c r="ERT72" s="89"/>
      <c r="ERU72" s="89"/>
      <c r="ERV72" s="89"/>
      <c r="ERW72" s="89"/>
      <c r="ERX72" s="89"/>
      <c r="ERY72" s="89"/>
      <c r="ERZ72" s="89"/>
      <c r="ESA72" s="89"/>
      <c r="ESB72" s="89"/>
      <c r="ESC72" s="89"/>
      <c r="ESD72" s="89"/>
      <c r="ESE72" s="89"/>
      <c r="ESF72" s="89"/>
      <c r="ESG72" s="89"/>
      <c r="ESH72" s="89"/>
      <c r="ESI72" s="89"/>
      <c r="ESL72" s="89"/>
      <c r="ESO72" s="89"/>
      <c r="ESR72" s="89"/>
      <c r="ESU72" s="89"/>
      <c r="ESX72" s="89"/>
      <c r="ETJ72" s="89"/>
      <c r="ETM72" s="89"/>
      <c r="ETP72" s="89"/>
      <c r="ETS72" s="89"/>
      <c r="ETY72" s="89"/>
      <c r="EUB72" s="89"/>
      <c r="EUH72" s="89"/>
      <c r="EUK72" s="89"/>
      <c r="EUN72" s="89"/>
      <c r="EUQ72" s="89"/>
      <c r="EUW72" s="89"/>
      <c r="EUZ72" s="89"/>
      <c r="EVF72" s="89"/>
      <c r="EVH72" s="89"/>
      <c r="EVI72" s="89"/>
      <c r="EVK72" s="89"/>
      <c r="EVN72" s="89"/>
      <c r="EVQ72" s="89"/>
      <c r="EWB72" s="89"/>
      <c r="EWD72" s="89"/>
      <c r="EWP72" s="89"/>
      <c r="EWS72" s="89"/>
      <c r="EXA72" s="89"/>
      <c r="EXU72" s="89"/>
      <c r="EXW72" s="89"/>
      <c r="EXX72" s="89"/>
      <c r="EXY72" s="89"/>
      <c r="EXZ72" s="89"/>
      <c r="EYA72" s="89"/>
      <c r="EYB72" s="89"/>
      <c r="EYT72" s="89"/>
      <c r="EYU72" s="89"/>
      <c r="EYX72" s="89"/>
      <c r="EZA72" s="89"/>
      <c r="EZC72" s="89"/>
      <c r="EZE72" s="89"/>
      <c r="EZH72" s="89"/>
      <c r="EZK72" s="89"/>
      <c r="EZN72" s="89"/>
      <c r="EZT72" s="89"/>
      <c r="EZW72" s="89"/>
      <c r="EZZ72" s="89"/>
      <c r="FAE72" s="89"/>
      <c r="FAS72" s="89"/>
      <c r="FAT72" s="89"/>
      <c r="FAU72" s="89"/>
      <c r="FAV72" s="89"/>
      <c r="FAW72" s="89"/>
      <c r="FAX72" s="89"/>
      <c r="FAY72" s="89"/>
      <c r="FAZ72" s="89"/>
      <c r="FBA72" s="89"/>
      <c r="FBB72" s="89"/>
      <c r="FBC72" s="89"/>
      <c r="FBD72" s="89"/>
      <c r="FBE72" s="89"/>
      <c r="FBF72" s="89"/>
      <c r="FBG72" s="89"/>
      <c r="FBH72" s="89"/>
      <c r="FBI72" s="89"/>
      <c r="FBJ72" s="89"/>
      <c r="FBK72" s="89"/>
      <c r="FBL72" s="89"/>
      <c r="FBM72" s="89"/>
      <c r="FBN72" s="89"/>
      <c r="FBO72" s="89"/>
      <c r="FBP72" s="89"/>
      <c r="FBQ72" s="89"/>
      <c r="FBR72" s="89"/>
      <c r="FBS72" s="89"/>
      <c r="FBT72" s="89"/>
      <c r="FBU72" s="89"/>
      <c r="FBV72" s="89"/>
      <c r="FBW72" s="89"/>
      <c r="FBX72" s="89"/>
      <c r="FBY72" s="89"/>
      <c r="FBZ72" s="89"/>
      <c r="FCA72" s="89"/>
      <c r="FCB72" s="89"/>
      <c r="FCC72" s="89"/>
      <c r="FCD72" s="89"/>
      <c r="FCE72" s="89"/>
      <c r="FCH72" s="89"/>
      <c r="FCK72" s="89"/>
      <c r="FCN72" s="89"/>
      <c r="FCQ72" s="89"/>
      <c r="FCT72" s="89"/>
      <c r="FDF72" s="89"/>
      <c r="FDI72" s="89"/>
      <c r="FDL72" s="89"/>
      <c r="FDO72" s="89"/>
      <c r="FDU72" s="89"/>
      <c r="FDX72" s="89"/>
      <c r="FED72" s="89"/>
      <c r="FEG72" s="89"/>
      <c r="FEJ72" s="89"/>
      <c r="FEM72" s="89"/>
      <c r="FES72" s="89"/>
      <c r="FEV72" s="89"/>
      <c r="FFB72" s="89"/>
      <c r="FFD72" s="89"/>
      <c r="FFE72" s="89"/>
      <c r="FFG72" s="89"/>
      <c r="FFJ72" s="89"/>
      <c r="FFM72" s="89"/>
      <c r="FFX72" s="89"/>
      <c r="FFZ72" s="89"/>
      <c r="FGL72" s="89"/>
      <c r="FGO72" s="89"/>
      <c r="FGW72" s="89"/>
      <c r="FHQ72" s="89"/>
      <c r="FHS72" s="89"/>
      <c r="FHT72" s="89"/>
      <c r="FHU72" s="89"/>
      <c r="FHV72" s="89"/>
      <c r="FHW72" s="89"/>
      <c r="FHX72" s="89"/>
      <c r="FIP72" s="89"/>
      <c r="FIQ72" s="89"/>
      <c r="FIT72" s="89"/>
      <c r="FIW72" s="89"/>
      <c r="FIY72" s="89"/>
      <c r="FJA72" s="89"/>
      <c r="FJD72" s="89"/>
      <c r="FJG72" s="89"/>
      <c r="FJJ72" s="89"/>
      <c r="FJP72" s="89"/>
      <c r="FJS72" s="89"/>
      <c r="FJV72" s="89"/>
      <c r="FKA72" s="89"/>
      <c r="FKO72" s="89"/>
      <c r="FKP72" s="89"/>
      <c r="FKQ72" s="89"/>
      <c r="FKR72" s="89"/>
      <c r="FKS72" s="89"/>
      <c r="FKT72" s="89"/>
      <c r="FKU72" s="89"/>
      <c r="FKV72" s="89"/>
      <c r="FKW72" s="89"/>
      <c r="FKX72" s="89"/>
      <c r="FKY72" s="89"/>
      <c r="FKZ72" s="89"/>
      <c r="FLA72" s="89"/>
      <c r="FLB72" s="89"/>
      <c r="FLC72" s="89"/>
      <c r="FLD72" s="89"/>
      <c r="FLE72" s="89"/>
      <c r="FLF72" s="89"/>
      <c r="FLG72" s="89"/>
      <c r="FLH72" s="89"/>
      <c r="FLI72" s="89"/>
      <c r="FLJ72" s="89"/>
      <c r="FLK72" s="89"/>
      <c r="FLL72" s="89"/>
      <c r="FLM72" s="89"/>
      <c r="FLN72" s="89"/>
      <c r="FLO72" s="89"/>
      <c r="FLP72" s="89"/>
      <c r="FLQ72" s="89"/>
      <c r="FLR72" s="89"/>
      <c r="FLS72" s="89"/>
      <c r="FLT72" s="89"/>
      <c r="FLU72" s="89"/>
      <c r="FLV72" s="89"/>
      <c r="FLW72" s="89"/>
      <c r="FLX72" s="89"/>
      <c r="FLY72" s="89"/>
      <c r="FLZ72" s="89"/>
      <c r="FMA72" s="89"/>
      <c r="FMD72" s="89"/>
      <c r="FMG72" s="89"/>
      <c r="FMJ72" s="89"/>
      <c r="FMM72" s="89"/>
      <c r="FMP72" s="89"/>
      <c r="FNB72" s="89"/>
      <c r="FNE72" s="89"/>
      <c r="FNH72" s="89"/>
      <c r="FNK72" s="89"/>
      <c r="FNQ72" s="89"/>
      <c r="FNT72" s="89"/>
      <c r="FNZ72" s="89"/>
      <c r="FOC72" s="89"/>
      <c r="FOF72" s="89"/>
      <c r="FOI72" s="89"/>
      <c r="FOO72" s="89"/>
      <c r="FOR72" s="89"/>
      <c r="FOX72" s="89"/>
      <c r="FOZ72" s="89"/>
      <c r="FPA72" s="89"/>
      <c r="FPC72" s="89"/>
      <c r="FPF72" s="89"/>
      <c r="FPI72" s="89"/>
      <c r="FPT72" s="89"/>
      <c r="FPV72" s="89"/>
      <c r="FQH72" s="89"/>
      <c r="FQK72" s="89"/>
      <c r="FQS72" s="89"/>
      <c r="FRM72" s="89"/>
      <c r="FRO72" s="89"/>
      <c r="FRP72" s="89"/>
      <c r="FRQ72" s="89"/>
      <c r="FRR72" s="89"/>
      <c r="FRS72" s="89"/>
      <c r="FRT72" s="89"/>
      <c r="FSL72" s="89"/>
      <c r="FSM72" s="89"/>
      <c r="FSP72" s="89"/>
      <c r="FSS72" s="89"/>
      <c r="FSU72" s="89"/>
      <c r="FSW72" s="89"/>
      <c r="FSZ72" s="89"/>
      <c r="FTC72" s="89"/>
      <c r="FTF72" s="89"/>
      <c r="FTL72" s="89"/>
      <c r="FTO72" s="89"/>
      <c r="FTR72" s="89"/>
      <c r="FTW72" s="89"/>
      <c r="FUK72" s="89"/>
      <c r="FUL72" s="89"/>
      <c r="FUM72" s="89"/>
      <c r="FUN72" s="89"/>
      <c r="FUO72" s="89"/>
      <c r="FUP72" s="89"/>
      <c r="FUQ72" s="89"/>
      <c r="FUR72" s="89"/>
      <c r="FUS72" s="89"/>
      <c r="FUT72" s="89"/>
      <c r="FUU72" s="89"/>
      <c r="FUV72" s="89"/>
      <c r="FUW72" s="89"/>
      <c r="FUX72" s="89"/>
      <c r="FUY72" s="89"/>
      <c r="FUZ72" s="89"/>
      <c r="FVA72" s="89"/>
      <c r="FVB72" s="89"/>
      <c r="FVC72" s="89"/>
      <c r="FVD72" s="89"/>
      <c r="FVE72" s="89"/>
      <c r="FVF72" s="89"/>
      <c r="FVG72" s="89"/>
      <c r="FVH72" s="89"/>
      <c r="FVI72" s="89"/>
      <c r="FVJ72" s="89"/>
      <c r="FVK72" s="89"/>
      <c r="FVL72" s="89"/>
      <c r="FVM72" s="89"/>
      <c r="FVN72" s="89"/>
      <c r="FVO72" s="89"/>
      <c r="FVP72" s="89"/>
      <c r="FVQ72" s="89"/>
      <c r="FVR72" s="89"/>
      <c r="FVS72" s="89"/>
      <c r="FVT72" s="89"/>
      <c r="FVU72" s="89"/>
      <c r="FVV72" s="89"/>
      <c r="FVW72" s="89"/>
      <c r="FVZ72" s="89"/>
      <c r="FWC72" s="89"/>
      <c r="FWF72" s="89"/>
      <c r="FWI72" s="89"/>
      <c r="FWL72" s="89"/>
      <c r="FWX72" s="89"/>
      <c r="FXA72" s="89"/>
      <c r="FXD72" s="89"/>
      <c r="FXG72" s="89"/>
      <c r="FXM72" s="89"/>
      <c r="FXP72" s="89"/>
      <c r="FXV72" s="89"/>
      <c r="FXY72" s="89"/>
      <c r="FYB72" s="89"/>
      <c r="FYE72" s="89"/>
      <c r="FYK72" s="89"/>
      <c r="FYN72" s="89"/>
      <c r="FYT72" s="89"/>
      <c r="FYV72" s="89"/>
      <c r="FYW72" s="89"/>
      <c r="FYY72" s="89"/>
      <c r="FZB72" s="89"/>
      <c r="FZE72" s="89"/>
      <c r="FZP72" s="89"/>
      <c r="FZR72" s="89"/>
      <c r="GAD72" s="89"/>
      <c r="GAG72" s="89"/>
      <c r="GAO72" s="89"/>
      <c r="GBI72" s="89"/>
      <c r="GBK72" s="89"/>
      <c r="GBL72" s="89"/>
      <c r="GBM72" s="89"/>
      <c r="GBN72" s="89"/>
      <c r="GBO72" s="89"/>
      <c r="GBP72" s="89"/>
      <c r="GCH72" s="89"/>
      <c r="GCI72" s="89"/>
      <c r="GCL72" s="89"/>
      <c r="GCO72" s="89"/>
      <c r="GCQ72" s="89"/>
      <c r="GCS72" s="89"/>
      <c r="GCV72" s="89"/>
      <c r="GCY72" s="89"/>
      <c r="GDB72" s="89"/>
      <c r="GDH72" s="89"/>
      <c r="GDK72" s="89"/>
      <c r="GDN72" s="89"/>
      <c r="GDS72" s="89"/>
      <c r="GEG72" s="89"/>
      <c r="GEH72" s="89"/>
      <c r="GEI72" s="89"/>
      <c r="GEJ72" s="89"/>
      <c r="GEK72" s="89"/>
      <c r="GEL72" s="89"/>
      <c r="GEM72" s="89"/>
      <c r="GEN72" s="89"/>
      <c r="GEO72" s="89"/>
      <c r="GEP72" s="89"/>
      <c r="GEQ72" s="89"/>
      <c r="GER72" s="89"/>
      <c r="GES72" s="89"/>
      <c r="GET72" s="89"/>
      <c r="GEU72" s="89"/>
      <c r="GEV72" s="89"/>
      <c r="GEW72" s="89"/>
      <c r="GEX72" s="89"/>
      <c r="GEY72" s="89"/>
      <c r="GEZ72" s="89"/>
      <c r="GFA72" s="89"/>
      <c r="GFB72" s="89"/>
      <c r="GFC72" s="89"/>
      <c r="GFD72" s="89"/>
      <c r="GFE72" s="89"/>
      <c r="GFF72" s="89"/>
      <c r="GFG72" s="89"/>
      <c r="GFH72" s="89"/>
      <c r="GFI72" s="89"/>
      <c r="GFJ72" s="89"/>
      <c r="GFK72" s="89"/>
      <c r="GFL72" s="89"/>
      <c r="GFM72" s="89"/>
      <c r="GFN72" s="89"/>
      <c r="GFO72" s="89"/>
      <c r="GFP72" s="89"/>
      <c r="GFQ72" s="89"/>
      <c r="GFR72" s="89"/>
      <c r="GFS72" s="89"/>
      <c r="GFV72" s="89"/>
      <c r="GFY72" s="89"/>
      <c r="GGB72" s="89"/>
      <c r="GGE72" s="89"/>
      <c r="GGH72" s="89"/>
      <c r="GGT72" s="89"/>
      <c r="GGW72" s="89"/>
      <c r="GGZ72" s="89"/>
      <c r="GHC72" s="89"/>
      <c r="GHI72" s="89"/>
      <c r="GHL72" s="89"/>
      <c r="GHR72" s="89"/>
      <c r="GHU72" s="89"/>
      <c r="GHX72" s="89"/>
      <c r="GIA72" s="89"/>
      <c r="GIG72" s="89"/>
      <c r="GIJ72" s="89"/>
      <c r="GIP72" s="89"/>
      <c r="GIR72" s="89"/>
      <c r="GIS72" s="89"/>
      <c r="GIU72" s="89"/>
      <c r="GIX72" s="89"/>
      <c r="GJA72" s="89"/>
      <c r="GJL72" s="89"/>
      <c r="GJN72" s="89"/>
      <c r="GJZ72" s="89"/>
      <c r="GKC72" s="89"/>
      <c r="GKK72" s="89"/>
      <c r="GLE72" s="89"/>
      <c r="GLG72" s="89"/>
      <c r="GLH72" s="89"/>
      <c r="GLI72" s="89"/>
      <c r="GLJ72" s="89"/>
      <c r="GLK72" s="89"/>
      <c r="GLL72" s="89"/>
      <c r="GMD72" s="89"/>
      <c r="GME72" s="89"/>
      <c r="GMH72" s="89"/>
      <c r="GMK72" s="89"/>
      <c r="GMM72" s="89"/>
      <c r="GMO72" s="89"/>
      <c r="GMR72" s="89"/>
      <c r="GMU72" s="89"/>
      <c r="GMX72" s="89"/>
      <c r="GND72" s="89"/>
      <c r="GNG72" s="89"/>
      <c r="GNJ72" s="89"/>
      <c r="GNO72" s="89"/>
      <c r="GOC72" s="89"/>
      <c r="GOD72" s="89"/>
      <c r="GOE72" s="89"/>
      <c r="GOF72" s="89"/>
      <c r="GOG72" s="89"/>
      <c r="GOH72" s="89"/>
      <c r="GOI72" s="89"/>
      <c r="GOJ72" s="89"/>
      <c r="GOK72" s="89"/>
      <c r="GOL72" s="89"/>
      <c r="GOM72" s="89"/>
      <c r="GON72" s="89"/>
      <c r="GOO72" s="89"/>
      <c r="GOP72" s="89"/>
      <c r="GOQ72" s="89"/>
      <c r="GOR72" s="89"/>
      <c r="GOS72" s="89"/>
      <c r="GOT72" s="89"/>
      <c r="GOU72" s="89"/>
      <c r="GOV72" s="89"/>
      <c r="GOW72" s="89"/>
      <c r="GOX72" s="89"/>
      <c r="GOY72" s="89"/>
      <c r="GOZ72" s="89"/>
      <c r="GPA72" s="89"/>
      <c r="GPB72" s="89"/>
      <c r="GPC72" s="89"/>
      <c r="GPD72" s="89"/>
      <c r="GPE72" s="89"/>
      <c r="GPF72" s="89"/>
      <c r="GPG72" s="89"/>
      <c r="GPH72" s="89"/>
      <c r="GPI72" s="89"/>
      <c r="GPJ72" s="89"/>
      <c r="GPK72" s="89"/>
      <c r="GPL72" s="89"/>
      <c r="GPM72" s="89"/>
      <c r="GPN72" s="89"/>
      <c r="GPO72" s="89"/>
      <c r="GPR72" s="89"/>
      <c r="GPU72" s="89"/>
      <c r="GPX72" s="89"/>
      <c r="GQA72" s="89"/>
      <c r="GQD72" s="89"/>
      <c r="GQP72" s="89"/>
      <c r="GQS72" s="89"/>
      <c r="GQV72" s="89"/>
      <c r="GQY72" s="89"/>
      <c r="GRE72" s="89"/>
      <c r="GRH72" s="89"/>
      <c r="GRN72" s="89"/>
      <c r="GRQ72" s="89"/>
      <c r="GRT72" s="89"/>
      <c r="GRW72" s="89"/>
      <c r="GSC72" s="89"/>
      <c r="GSF72" s="89"/>
      <c r="GSL72" s="89"/>
      <c r="GSN72" s="89"/>
      <c r="GSO72" s="89"/>
      <c r="GSQ72" s="89"/>
      <c r="GST72" s="89"/>
      <c r="GSW72" s="89"/>
      <c r="GTH72" s="89"/>
      <c r="GTJ72" s="89"/>
      <c r="GTV72" s="89"/>
      <c r="GTY72" s="89"/>
      <c r="GUG72" s="89"/>
      <c r="GVA72" s="89"/>
      <c r="GVC72" s="89"/>
      <c r="GVD72" s="89"/>
      <c r="GVE72" s="89"/>
      <c r="GVF72" s="89"/>
      <c r="GVG72" s="89"/>
      <c r="GVH72" s="89"/>
      <c r="GVZ72" s="89"/>
      <c r="GWA72" s="89"/>
      <c r="GWD72" s="89"/>
      <c r="GWG72" s="89"/>
      <c r="GWI72" s="89"/>
      <c r="GWK72" s="89"/>
      <c r="GWN72" s="89"/>
      <c r="GWQ72" s="89"/>
      <c r="GWT72" s="89"/>
      <c r="GWZ72" s="89"/>
      <c r="GXC72" s="89"/>
      <c r="GXF72" s="89"/>
      <c r="GXK72" s="89"/>
      <c r="GXY72" s="89"/>
      <c r="GXZ72" s="89"/>
      <c r="GYA72" s="89"/>
      <c r="GYB72" s="89"/>
      <c r="GYC72" s="89"/>
      <c r="GYD72" s="89"/>
      <c r="GYE72" s="89"/>
      <c r="GYF72" s="89"/>
      <c r="GYG72" s="89"/>
      <c r="GYH72" s="89"/>
      <c r="GYI72" s="89"/>
      <c r="GYJ72" s="89"/>
      <c r="GYK72" s="89"/>
      <c r="GYL72" s="89"/>
      <c r="GYM72" s="89"/>
      <c r="GYN72" s="89"/>
      <c r="GYO72" s="89"/>
      <c r="GYP72" s="89"/>
      <c r="GYQ72" s="89"/>
      <c r="GYR72" s="89"/>
      <c r="GYS72" s="89"/>
      <c r="GYT72" s="89"/>
      <c r="GYU72" s="89"/>
      <c r="GYV72" s="89"/>
      <c r="GYW72" s="89"/>
      <c r="GYX72" s="89"/>
      <c r="GYY72" s="89"/>
      <c r="GYZ72" s="89"/>
      <c r="GZA72" s="89"/>
      <c r="GZB72" s="89"/>
      <c r="GZC72" s="89"/>
      <c r="GZD72" s="89"/>
      <c r="GZE72" s="89"/>
      <c r="GZF72" s="89"/>
      <c r="GZG72" s="89"/>
      <c r="GZH72" s="89"/>
      <c r="GZI72" s="89"/>
      <c r="GZJ72" s="89"/>
      <c r="GZK72" s="89"/>
      <c r="GZN72" s="89"/>
      <c r="GZQ72" s="89"/>
      <c r="GZT72" s="89"/>
      <c r="GZW72" s="89"/>
      <c r="GZZ72" s="89"/>
      <c r="HAL72" s="89"/>
      <c r="HAO72" s="89"/>
      <c r="HAR72" s="89"/>
      <c r="HAU72" s="89"/>
      <c r="HBA72" s="89"/>
      <c r="HBD72" s="89"/>
      <c r="HBJ72" s="89"/>
      <c r="HBM72" s="89"/>
      <c r="HBP72" s="89"/>
      <c r="HBS72" s="89"/>
      <c r="HBY72" s="89"/>
      <c r="HCB72" s="89"/>
      <c r="HCH72" s="89"/>
      <c r="HCJ72" s="89"/>
      <c r="HCK72" s="89"/>
      <c r="HCM72" s="89"/>
      <c r="HCP72" s="89"/>
      <c r="HCS72" s="89"/>
      <c r="HDD72" s="89"/>
      <c r="HDF72" s="89"/>
      <c r="HDR72" s="89"/>
      <c r="HDU72" s="89"/>
      <c r="HEC72" s="89"/>
      <c r="HEW72" s="89"/>
      <c r="HEY72" s="89"/>
      <c r="HEZ72" s="89"/>
      <c r="HFA72" s="89"/>
      <c r="HFB72" s="89"/>
      <c r="HFC72" s="89"/>
      <c r="HFD72" s="89"/>
      <c r="HFV72" s="89"/>
      <c r="HFW72" s="89"/>
      <c r="HFZ72" s="89"/>
      <c r="HGC72" s="89"/>
      <c r="HGE72" s="89"/>
      <c r="HGG72" s="89"/>
      <c r="HGJ72" s="89"/>
      <c r="HGM72" s="89"/>
      <c r="HGP72" s="89"/>
      <c r="HGV72" s="89"/>
      <c r="HGY72" s="89"/>
      <c r="HHB72" s="89"/>
      <c r="HHG72" s="89"/>
      <c r="HHU72" s="89"/>
      <c r="HHV72" s="89"/>
      <c r="HHW72" s="89"/>
      <c r="HHX72" s="89"/>
      <c r="HHY72" s="89"/>
      <c r="HHZ72" s="89"/>
      <c r="HIA72" s="89"/>
      <c r="HIB72" s="89"/>
      <c r="HIC72" s="89"/>
      <c r="HID72" s="89"/>
      <c r="HIE72" s="89"/>
      <c r="HIF72" s="89"/>
      <c r="HIG72" s="89"/>
      <c r="HIH72" s="89"/>
      <c r="HII72" s="89"/>
      <c r="HIJ72" s="89"/>
      <c r="HIK72" s="89"/>
      <c r="HIL72" s="89"/>
      <c r="HIM72" s="89"/>
      <c r="HIN72" s="89"/>
      <c r="HIO72" s="89"/>
      <c r="HIP72" s="89"/>
      <c r="HIQ72" s="89"/>
      <c r="HIR72" s="89"/>
      <c r="HIS72" s="89"/>
      <c r="HIT72" s="89"/>
      <c r="HIU72" s="89"/>
      <c r="HIV72" s="89"/>
      <c r="HIW72" s="89"/>
      <c r="HIX72" s="89"/>
      <c r="HIY72" s="89"/>
      <c r="HIZ72" s="89"/>
      <c r="HJA72" s="89"/>
      <c r="HJB72" s="89"/>
      <c r="HJC72" s="89"/>
      <c r="HJD72" s="89"/>
      <c r="HJE72" s="89"/>
      <c r="HJF72" s="89"/>
      <c r="HJG72" s="89"/>
      <c r="HJJ72" s="89"/>
      <c r="HJM72" s="89"/>
      <c r="HJP72" s="89"/>
      <c r="HJS72" s="89"/>
      <c r="HJV72" s="89"/>
      <c r="HKH72" s="89"/>
      <c r="HKK72" s="89"/>
      <c r="HKN72" s="89"/>
      <c r="HKQ72" s="89"/>
      <c r="HKW72" s="89"/>
      <c r="HKZ72" s="89"/>
      <c r="HLF72" s="89"/>
      <c r="HLI72" s="89"/>
      <c r="HLL72" s="89"/>
      <c r="HLO72" s="89"/>
      <c r="HLU72" s="89"/>
      <c r="HLX72" s="89"/>
      <c r="HMD72" s="89"/>
      <c r="HMF72" s="89"/>
      <c r="HMG72" s="89"/>
      <c r="HMI72" s="89"/>
      <c r="HML72" s="89"/>
      <c r="HMO72" s="89"/>
      <c r="HMZ72" s="89"/>
      <c r="HNB72" s="89"/>
      <c r="HNN72" s="89"/>
      <c r="HNQ72" s="89"/>
      <c r="HNY72" s="89"/>
      <c r="HOS72" s="89"/>
      <c r="HOU72" s="89"/>
      <c r="HOV72" s="89"/>
      <c r="HOW72" s="89"/>
      <c r="HOX72" s="89"/>
      <c r="HOY72" s="89"/>
      <c r="HOZ72" s="89"/>
      <c r="HPR72" s="89"/>
      <c r="HPS72" s="89"/>
      <c r="HPV72" s="89"/>
      <c r="HPY72" s="89"/>
      <c r="HQA72" s="89"/>
      <c r="HQC72" s="89"/>
      <c r="HQF72" s="89"/>
      <c r="HQI72" s="89"/>
      <c r="HQL72" s="89"/>
      <c r="HQR72" s="89"/>
      <c r="HQU72" s="89"/>
      <c r="HQX72" s="89"/>
      <c r="HRC72" s="89"/>
      <c r="HRQ72" s="89"/>
      <c r="HRR72" s="89"/>
      <c r="HRS72" s="89"/>
      <c r="HRT72" s="89"/>
      <c r="HRU72" s="89"/>
      <c r="HRV72" s="89"/>
      <c r="HRW72" s="89"/>
      <c r="HRX72" s="89"/>
      <c r="HRY72" s="89"/>
      <c r="HRZ72" s="89"/>
      <c r="HSA72" s="89"/>
      <c r="HSB72" s="89"/>
      <c r="HSC72" s="89"/>
      <c r="HSD72" s="89"/>
      <c r="HSE72" s="89"/>
      <c r="HSF72" s="89"/>
      <c r="HSG72" s="89"/>
      <c r="HSH72" s="89"/>
      <c r="HSI72" s="89"/>
      <c r="HSJ72" s="89"/>
      <c r="HSK72" s="89"/>
      <c r="HSL72" s="89"/>
      <c r="HSM72" s="89"/>
      <c r="HSN72" s="89"/>
      <c r="HSO72" s="89"/>
      <c r="HSP72" s="89"/>
      <c r="HSQ72" s="89"/>
      <c r="HSR72" s="89"/>
      <c r="HSS72" s="89"/>
      <c r="HST72" s="89"/>
      <c r="HSU72" s="89"/>
      <c r="HSV72" s="89"/>
      <c r="HSW72" s="89"/>
      <c r="HSX72" s="89"/>
      <c r="HSY72" s="89"/>
      <c r="HSZ72" s="89"/>
      <c r="HTA72" s="89"/>
      <c r="HTB72" s="89"/>
      <c r="HTC72" s="89"/>
      <c r="HTF72" s="89"/>
      <c r="HTI72" s="89"/>
      <c r="HTL72" s="89"/>
      <c r="HTO72" s="89"/>
      <c r="HTR72" s="89"/>
      <c r="HUD72" s="89"/>
      <c r="HUG72" s="89"/>
      <c r="HUJ72" s="89"/>
      <c r="HUM72" s="89"/>
      <c r="HUS72" s="89"/>
      <c r="HUV72" s="89"/>
      <c r="HVB72" s="89"/>
      <c r="HVE72" s="89"/>
      <c r="HVH72" s="89"/>
      <c r="HVK72" s="89"/>
      <c r="HVQ72" s="89"/>
      <c r="HVT72" s="89"/>
      <c r="HVZ72" s="89"/>
      <c r="HWB72" s="89"/>
      <c r="HWC72" s="89"/>
      <c r="HWE72" s="89"/>
      <c r="HWH72" s="89"/>
      <c r="HWK72" s="89"/>
      <c r="HWV72" s="89"/>
      <c r="HWX72" s="89"/>
      <c r="HXJ72" s="89"/>
      <c r="HXM72" s="89"/>
      <c r="HXU72" s="89"/>
      <c r="HYO72" s="89"/>
      <c r="HYQ72" s="89"/>
      <c r="HYR72" s="89"/>
      <c r="HYS72" s="89"/>
      <c r="HYT72" s="89"/>
      <c r="HYU72" s="89"/>
      <c r="HYV72" s="89"/>
      <c r="HZN72" s="89"/>
      <c r="HZO72" s="89"/>
      <c r="HZR72" s="89"/>
      <c r="HZU72" s="89"/>
      <c r="HZW72" s="89"/>
      <c r="HZY72" s="89"/>
      <c r="IAB72" s="89"/>
      <c r="IAE72" s="89"/>
      <c r="IAH72" s="89"/>
      <c r="IAN72" s="89"/>
      <c r="IAQ72" s="89"/>
      <c r="IAT72" s="89"/>
      <c r="IAY72" s="89"/>
      <c r="IBM72" s="89"/>
      <c r="IBN72" s="89"/>
      <c r="IBO72" s="89"/>
      <c r="IBP72" s="89"/>
      <c r="IBQ72" s="89"/>
      <c r="IBR72" s="89"/>
      <c r="IBS72" s="89"/>
      <c r="IBT72" s="89"/>
      <c r="IBU72" s="89"/>
      <c r="IBV72" s="89"/>
      <c r="IBW72" s="89"/>
      <c r="IBX72" s="89"/>
      <c r="IBY72" s="89"/>
      <c r="IBZ72" s="89"/>
      <c r="ICA72" s="89"/>
      <c r="ICB72" s="89"/>
      <c r="ICC72" s="89"/>
      <c r="ICD72" s="89"/>
      <c r="ICE72" s="89"/>
      <c r="ICF72" s="89"/>
      <c r="ICG72" s="89"/>
      <c r="ICH72" s="89"/>
      <c r="ICI72" s="89"/>
      <c r="ICJ72" s="89"/>
      <c r="ICK72" s="89"/>
      <c r="ICL72" s="89"/>
      <c r="ICM72" s="89"/>
      <c r="ICN72" s="89"/>
      <c r="ICO72" s="89"/>
      <c r="ICP72" s="89"/>
      <c r="ICQ72" s="89"/>
      <c r="ICR72" s="89"/>
      <c r="ICS72" s="89"/>
      <c r="ICT72" s="89"/>
      <c r="ICU72" s="89"/>
      <c r="ICV72" s="89"/>
      <c r="ICW72" s="89"/>
      <c r="ICX72" s="89"/>
      <c r="ICY72" s="89"/>
      <c r="IDB72" s="89"/>
      <c r="IDE72" s="89"/>
      <c r="IDH72" s="89"/>
      <c r="IDK72" s="89"/>
      <c r="IDN72" s="89"/>
      <c r="IDZ72" s="89"/>
      <c r="IEC72" s="89"/>
      <c r="IEF72" s="89"/>
      <c r="IEI72" s="89"/>
      <c r="IEO72" s="89"/>
      <c r="IER72" s="89"/>
      <c r="IEX72" s="89"/>
      <c r="IFA72" s="89"/>
      <c r="IFD72" s="89"/>
      <c r="IFG72" s="89"/>
      <c r="IFM72" s="89"/>
      <c r="IFP72" s="89"/>
      <c r="IFV72" s="89"/>
      <c r="IFX72" s="89"/>
      <c r="IFY72" s="89"/>
      <c r="IGA72" s="89"/>
      <c r="IGD72" s="89"/>
      <c r="IGG72" s="89"/>
      <c r="IGR72" s="89"/>
      <c r="IGT72" s="89"/>
      <c r="IHF72" s="89"/>
      <c r="IHI72" s="89"/>
      <c r="IHQ72" s="89"/>
      <c r="IIK72" s="89"/>
      <c r="IIM72" s="89"/>
      <c r="IIN72" s="89"/>
      <c r="IIO72" s="89"/>
      <c r="IIP72" s="89"/>
      <c r="IIQ72" s="89"/>
      <c r="IIR72" s="89"/>
      <c r="IJJ72" s="89"/>
      <c r="IJK72" s="89"/>
      <c r="IJN72" s="89"/>
      <c r="IJQ72" s="89"/>
      <c r="IJS72" s="89"/>
      <c r="IJU72" s="89"/>
      <c r="IJX72" s="89"/>
      <c r="IKA72" s="89"/>
      <c r="IKD72" s="89"/>
      <c r="IKJ72" s="89"/>
      <c r="IKM72" s="89"/>
      <c r="IKP72" s="89"/>
      <c r="IKU72" s="89"/>
      <c r="ILI72" s="89"/>
      <c r="ILJ72" s="89"/>
      <c r="ILK72" s="89"/>
      <c r="ILL72" s="89"/>
      <c r="ILM72" s="89"/>
      <c r="ILN72" s="89"/>
      <c r="ILO72" s="89"/>
      <c r="ILP72" s="89"/>
      <c r="ILQ72" s="89"/>
      <c r="ILR72" s="89"/>
      <c r="ILS72" s="89"/>
      <c r="ILT72" s="89"/>
      <c r="ILU72" s="89"/>
      <c r="ILV72" s="89"/>
      <c r="ILW72" s="89"/>
      <c r="ILX72" s="89"/>
      <c r="ILY72" s="89"/>
      <c r="ILZ72" s="89"/>
      <c r="IMA72" s="89"/>
      <c r="IMB72" s="89"/>
      <c r="IMC72" s="89"/>
      <c r="IMD72" s="89"/>
      <c r="IME72" s="89"/>
      <c r="IMF72" s="89"/>
      <c r="IMG72" s="89"/>
      <c r="IMH72" s="89"/>
      <c r="IMI72" s="89"/>
      <c r="IMJ72" s="89"/>
      <c r="IMK72" s="89"/>
      <c r="IML72" s="89"/>
      <c r="IMM72" s="89"/>
      <c r="IMN72" s="89"/>
      <c r="IMO72" s="89"/>
      <c r="IMP72" s="89"/>
      <c r="IMQ72" s="89"/>
      <c r="IMR72" s="89"/>
      <c r="IMS72" s="89"/>
      <c r="IMT72" s="89"/>
      <c r="IMU72" s="89"/>
      <c r="IMX72" s="89"/>
      <c r="INA72" s="89"/>
      <c r="IND72" s="89"/>
      <c r="ING72" s="89"/>
      <c r="INJ72" s="89"/>
      <c r="INV72" s="89"/>
      <c r="INY72" s="89"/>
      <c r="IOB72" s="89"/>
      <c r="IOE72" s="89"/>
      <c r="IOK72" s="89"/>
      <c r="ION72" s="89"/>
      <c r="IOT72" s="89"/>
      <c r="IOW72" s="89"/>
      <c r="IOZ72" s="89"/>
      <c r="IPC72" s="89"/>
      <c r="IPI72" s="89"/>
      <c r="IPL72" s="89"/>
      <c r="IPR72" s="89"/>
      <c r="IPT72" s="89"/>
      <c r="IPU72" s="89"/>
      <c r="IPW72" s="89"/>
      <c r="IPZ72" s="89"/>
      <c r="IQC72" s="89"/>
      <c r="IQN72" s="89"/>
      <c r="IQP72" s="89"/>
      <c r="IRB72" s="89"/>
      <c r="IRE72" s="89"/>
      <c r="IRM72" s="89"/>
      <c r="ISG72" s="89"/>
      <c r="ISI72" s="89"/>
      <c r="ISJ72" s="89"/>
      <c r="ISK72" s="89"/>
      <c r="ISL72" s="89"/>
      <c r="ISM72" s="89"/>
      <c r="ISN72" s="89"/>
      <c r="ITF72" s="89"/>
      <c r="ITG72" s="89"/>
      <c r="ITJ72" s="89"/>
      <c r="ITM72" s="89"/>
      <c r="ITO72" s="89"/>
      <c r="ITQ72" s="89"/>
      <c r="ITT72" s="89"/>
      <c r="ITW72" s="89"/>
      <c r="ITZ72" s="89"/>
      <c r="IUF72" s="89"/>
      <c r="IUI72" s="89"/>
      <c r="IUL72" s="89"/>
      <c r="IUQ72" s="89"/>
      <c r="IVE72" s="89"/>
      <c r="IVF72" s="89"/>
      <c r="IVG72" s="89"/>
      <c r="IVH72" s="89"/>
      <c r="IVI72" s="89"/>
      <c r="IVJ72" s="89"/>
      <c r="IVK72" s="89"/>
      <c r="IVL72" s="89"/>
      <c r="IVM72" s="89"/>
      <c r="IVN72" s="89"/>
      <c r="IVO72" s="89"/>
      <c r="IVP72" s="89"/>
      <c r="IVQ72" s="89"/>
      <c r="IVR72" s="89"/>
      <c r="IVS72" s="89"/>
      <c r="IVT72" s="89"/>
      <c r="IVU72" s="89"/>
      <c r="IVV72" s="89"/>
      <c r="IVW72" s="89"/>
      <c r="IVX72" s="89"/>
      <c r="IVY72" s="89"/>
      <c r="IVZ72" s="89"/>
      <c r="IWA72" s="89"/>
      <c r="IWB72" s="89"/>
      <c r="IWC72" s="89"/>
      <c r="IWD72" s="89"/>
      <c r="IWE72" s="89"/>
      <c r="IWF72" s="89"/>
      <c r="IWG72" s="89"/>
      <c r="IWH72" s="89"/>
      <c r="IWI72" s="89"/>
      <c r="IWJ72" s="89"/>
      <c r="IWK72" s="89"/>
      <c r="IWL72" s="89"/>
      <c r="IWM72" s="89"/>
      <c r="IWN72" s="89"/>
      <c r="IWO72" s="89"/>
      <c r="IWP72" s="89"/>
      <c r="IWQ72" s="89"/>
      <c r="IWT72" s="89"/>
      <c r="IWW72" s="89"/>
      <c r="IWZ72" s="89"/>
      <c r="IXC72" s="89"/>
      <c r="IXF72" s="89"/>
      <c r="IXR72" s="89"/>
      <c r="IXU72" s="89"/>
      <c r="IXX72" s="89"/>
      <c r="IYA72" s="89"/>
      <c r="IYG72" s="89"/>
      <c r="IYJ72" s="89"/>
      <c r="IYP72" s="89"/>
      <c r="IYS72" s="89"/>
      <c r="IYV72" s="89"/>
      <c r="IYY72" s="89"/>
      <c r="IZE72" s="89"/>
      <c r="IZH72" s="89"/>
      <c r="IZN72" s="89"/>
      <c r="IZP72" s="89"/>
      <c r="IZQ72" s="89"/>
      <c r="IZS72" s="89"/>
      <c r="IZV72" s="89"/>
      <c r="IZY72" s="89"/>
      <c r="JAJ72" s="89"/>
      <c r="JAL72" s="89"/>
      <c r="JAX72" s="89"/>
      <c r="JBA72" s="89"/>
      <c r="JBI72" s="89"/>
      <c r="JCC72" s="89"/>
      <c r="JCE72" s="89"/>
      <c r="JCF72" s="89"/>
      <c r="JCG72" s="89"/>
      <c r="JCH72" s="89"/>
      <c r="JCI72" s="89"/>
      <c r="JCJ72" s="89"/>
      <c r="JDB72" s="89"/>
      <c r="JDC72" s="89"/>
      <c r="JDF72" s="89"/>
      <c r="JDI72" s="89"/>
      <c r="JDK72" s="89"/>
      <c r="JDM72" s="89"/>
      <c r="JDP72" s="89"/>
      <c r="JDS72" s="89"/>
      <c r="JDV72" s="89"/>
      <c r="JEB72" s="89"/>
      <c r="JEE72" s="89"/>
      <c r="JEH72" s="89"/>
      <c r="JEM72" s="89"/>
      <c r="JFA72" s="89"/>
      <c r="JFB72" s="89"/>
      <c r="JFC72" s="89"/>
      <c r="JFD72" s="89"/>
      <c r="JFE72" s="89"/>
      <c r="JFF72" s="89"/>
      <c r="JFG72" s="89"/>
      <c r="JFH72" s="89"/>
      <c r="JFI72" s="89"/>
      <c r="JFJ72" s="89"/>
      <c r="JFK72" s="89"/>
      <c r="JFL72" s="89"/>
      <c r="JFM72" s="89"/>
      <c r="JFN72" s="89"/>
      <c r="JFO72" s="89"/>
      <c r="JFP72" s="89"/>
      <c r="JFQ72" s="89"/>
      <c r="JFR72" s="89"/>
      <c r="JFS72" s="89"/>
      <c r="JFT72" s="89"/>
      <c r="JFU72" s="89"/>
      <c r="JFV72" s="89"/>
      <c r="JFW72" s="89"/>
      <c r="JFX72" s="89"/>
      <c r="JFY72" s="89"/>
      <c r="JFZ72" s="89"/>
      <c r="JGA72" s="89"/>
      <c r="JGB72" s="89"/>
      <c r="JGC72" s="89"/>
      <c r="JGD72" s="89"/>
      <c r="JGE72" s="89"/>
      <c r="JGF72" s="89"/>
      <c r="JGG72" s="89"/>
      <c r="JGH72" s="89"/>
      <c r="JGI72" s="89"/>
      <c r="JGJ72" s="89"/>
      <c r="JGK72" s="89"/>
      <c r="JGL72" s="89"/>
      <c r="JGM72" s="89"/>
      <c r="JGP72" s="89"/>
      <c r="JGS72" s="89"/>
      <c r="JGV72" s="89"/>
      <c r="JGY72" s="89"/>
      <c r="JHB72" s="89"/>
      <c r="JHN72" s="89"/>
      <c r="JHQ72" s="89"/>
      <c r="JHT72" s="89"/>
      <c r="JHW72" s="89"/>
      <c r="JIC72" s="89"/>
      <c r="JIF72" s="89"/>
      <c r="JIL72" s="89"/>
      <c r="JIO72" s="89"/>
      <c r="JIR72" s="89"/>
      <c r="JIU72" s="89"/>
      <c r="JJA72" s="89"/>
      <c r="JJD72" s="89"/>
      <c r="JJJ72" s="89"/>
      <c r="JJL72" s="89"/>
      <c r="JJM72" s="89"/>
      <c r="JJO72" s="89"/>
      <c r="JJR72" s="89"/>
      <c r="JJU72" s="89"/>
      <c r="JKF72" s="89"/>
      <c r="JKH72" s="89"/>
      <c r="JKT72" s="89"/>
      <c r="JKW72" s="89"/>
      <c r="JLE72" s="89"/>
      <c r="JLY72" s="89"/>
      <c r="JMA72" s="89"/>
      <c r="JMB72" s="89"/>
      <c r="JMC72" s="89"/>
      <c r="JMD72" s="89"/>
      <c r="JME72" s="89"/>
      <c r="JMF72" s="89"/>
      <c r="JMX72" s="89"/>
      <c r="JMY72" s="89"/>
      <c r="JNB72" s="89"/>
      <c r="JNE72" s="89"/>
      <c r="JNG72" s="89"/>
      <c r="JNI72" s="89"/>
      <c r="JNL72" s="89"/>
      <c r="JNO72" s="89"/>
      <c r="JNR72" s="89"/>
      <c r="JNX72" s="89"/>
      <c r="JOA72" s="89"/>
      <c r="JOD72" s="89"/>
      <c r="JOI72" s="89"/>
      <c r="JOW72" s="89"/>
      <c r="JOX72" s="89"/>
      <c r="JOY72" s="89"/>
      <c r="JOZ72" s="89"/>
      <c r="JPA72" s="89"/>
      <c r="JPB72" s="89"/>
      <c r="JPC72" s="89"/>
      <c r="JPD72" s="89"/>
      <c r="JPE72" s="89"/>
      <c r="JPF72" s="89"/>
      <c r="JPG72" s="89"/>
      <c r="JPH72" s="89"/>
      <c r="JPI72" s="89"/>
      <c r="JPJ72" s="89"/>
      <c r="JPK72" s="89"/>
      <c r="JPL72" s="89"/>
      <c r="JPM72" s="89"/>
      <c r="JPN72" s="89"/>
      <c r="JPO72" s="89"/>
      <c r="JPP72" s="89"/>
      <c r="JPQ72" s="89"/>
      <c r="JPR72" s="89"/>
      <c r="JPS72" s="89"/>
      <c r="JPT72" s="89"/>
      <c r="JPU72" s="89"/>
      <c r="JPV72" s="89"/>
      <c r="JPW72" s="89"/>
      <c r="JPX72" s="89"/>
      <c r="JPY72" s="89"/>
      <c r="JPZ72" s="89"/>
      <c r="JQA72" s="89"/>
      <c r="JQB72" s="89"/>
      <c r="JQC72" s="89"/>
      <c r="JQD72" s="89"/>
      <c r="JQE72" s="89"/>
      <c r="JQF72" s="89"/>
      <c r="JQG72" s="89"/>
      <c r="JQH72" s="89"/>
      <c r="JQI72" s="89"/>
      <c r="JQL72" s="89"/>
      <c r="JQO72" s="89"/>
      <c r="JQR72" s="89"/>
      <c r="JQU72" s="89"/>
      <c r="JQX72" s="89"/>
      <c r="JRJ72" s="89"/>
      <c r="JRM72" s="89"/>
      <c r="JRP72" s="89"/>
      <c r="JRS72" s="89"/>
      <c r="JRY72" s="89"/>
      <c r="JSB72" s="89"/>
      <c r="JSH72" s="89"/>
      <c r="JSK72" s="89"/>
      <c r="JSN72" s="89"/>
      <c r="JSQ72" s="89"/>
      <c r="JSW72" s="89"/>
      <c r="JSZ72" s="89"/>
      <c r="JTF72" s="89"/>
      <c r="JTH72" s="89"/>
      <c r="JTI72" s="89"/>
      <c r="JTK72" s="89"/>
      <c r="JTN72" s="89"/>
      <c r="JTQ72" s="89"/>
      <c r="JUB72" s="89"/>
      <c r="JUD72" s="89"/>
      <c r="JUP72" s="89"/>
      <c r="JUS72" s="89"/>
      <c r="JVA72" s="89"/>
      <c r="JVU72" s="89"/>
      <c r="JVW72" s="89"/>
      <c r="JVX72" s="89"/>
      <c r="JVY72" s="89"/>
      <c r="JVZ72" s="89"/>
      <c r="JWA72" s="89"/>
      <c r="JWB72" s="89"/>
      <c r="JWT72" s="89"/>
      <c r="JWU72" s="89"/>
      <c r="JWX72" s="89"/>
      <c r="JXA72" s="89"/>
      <c r="JXC72" s="89"/>
      <c r="JXE72" s="89"/>
      <c r="JXH72" s="89"/>
      <c r="JXK72" s="89"/>
      <c r="JXN72" s="89"/>
      <c r="JXT72" s="89"/>
      <c r="JXW72" s="89"/>
      <c r="JXZ72" s="89"/>
      <c r="JYE72" s="89"/>
      <c r="JYS72" s="89"/>
      <c r="JYT72" s="89"/>
      <c r="JYU72" s="89"/>
      <c r="JYV72" s="89"/>
      <c r="JYW72" s="89"/>
      <c r="JYX72" s="89"/>
      <c r="JYY72" s="89"/>
      <c r="JYZ72" s="89"/>
      <c r="JZA72" s="89"/>
      <c r="JZB72" s="89"/>
      <c r="JZC72" s="89"/>
      <c r="JZD72" s="89"/>
      <c r="JZE72" s="89"/>
      <c r="JZF72" s="89"/>
      <c r="JZG72" s="89"/>
      <c r="JZH72" s="89"/>
      <c r="JZI72" s="89"/>
      <c r="JZJ72" s="89"/>
      <c r="JZK72" s="89"/>
      <c r="JZL72" s="89"/>
      <c r="JZM72" s="89"/>
      <c r="JZN72" s="89"/>
      <c r="JZO72" s="89"/>
      <c r="JZP72" s="89"/>
      <c r="JZQ72" s="89"/>
      <c r="JZR72" s="89"/>
      <c r="JZS72" s="89"/>
      <c r="JZT72" s="89"/>
      <c r="JZU72" s="89"/>
      <c r="JZV72" s="89"/>
      <c r="JZW72" s="89"/>
      <c r="JZX72" s="89"/>
      <c r="JZY72" s="89"/>
      <c r="JZZ72" s="89"/>
      <c r="KAA72" s="89"/>
      <c r="KAB72" s="89"/>
      <c r="KAC72" s="89"/>
      <c r="KAD72" s="89"/>
      <c r="KAE72" s="89"/>
      <c r="KAH72" s="89"/>
      <c r="KAK72" s="89"/>
      <c r="KAN72" s="89"/>
      <c r="KAQ72" s="89"/>
      <c r="KAT72" s="89"/>
      <c r="KBF72" s="89"/>
      <c r="KBI72" s="89"/>
      <c r="KBL72" s="89"/>
      <c r="KBO72" s="89"/>
      <c r="KBU72" s="89"/>
      <c r="KBX72" s="89"/>
      <c r="KCD72" s="89"/>
      <c r="KCG72" s="89"/>
      <c r="KCJ72" s="89"/>
      <c r="KCM72" s="89"/>
      <c r="KCS72" s="89"/>
      <c r="KCV72" s="89"/>
      <c r="KDB72" s="89"/>
      <c r="KDD72" s="89"/>
      <c r="KDE72" s="89"/>
      <c r="KDG72" s="89"/>
      <c r="KDJ72" s="89"/>
      <c r="KDM72" s="89"/>
      <c r="KDX72" s="89"/>
      <c r="KDZ72" s="89"/>
      <c r="KEL72" s="89"/>
      <c r="KEO72" s="89"/>
      <c r="KEW72" s="89"/>
      <c r="KFQ72" s="89"/>
      <c r="KFS72" s="89"/>
      <c r="KFT72" s="89"/>
      <c r="KFU72" s="89"/>
      <c r="KFV72" s="89"/>
      <c r="KFW72" s="89"/>
      <c r="KFX72" s="89"/>
      <c r="KGP72" s="89"/>
      <c r="KGQ72" s="89"/>
      <c r="KGT72" s="89"/>
      <c r="KGW72" s="89"/>
      <c r="KGY72" s="89"/>
      <c r="KHA72" s="89"/>
      <c r="KHD72" s="89"/>
      <c r="KHG72" s="89"/>
      <c r="KHJ72" s="89"/>
      <c r="KHP72" s="89"/>
      <c r="KHS72" s="89"/>
      <c r="KHV72" s="89"/>
      <c r="KIA72" s="89"/>
      <c r="KIO72" s="89"/>
      <c r="KIP72" s="89"/>
      <c r="KIQ72" s="89"/>
      <c r="KIR72" s="89"/>
      <c r="KIS72" s="89"/>
      <c r="KIT72" s="89"/>
      <c r="KIU72" s="89"/>
      <c r="KIV72" s="89"/>
      <c r="KIW72" s="89"/>
      <c r="KIX72" s="89"/>
      <c r="KIY72" s="89"/>
      <c r="KIZ72" s="89"/>
      <c r="KJA72" s="89"/>
      <c r="KJB72" s="89"/>
      <c r="KJC72" s="89"/>
      <c r="KJD72" s="89"/>
      <c r="KJE72" s="89"/>
      <c r="KJF72" s="89"/>
      <c r="KJG72" s="89"/>
      <c r="KJH72" s="89"/>
      <c r="KJI72" s="89"/>
      <c r="KJJ72" s="89"/>
      <c r="KJK72" s="89"/>
      <c r="KJL72" s="89"/>
      <c r="KJM72" s="89"/>
      <c r="KJN72" s="89"/>
      <c r="KJO72" s="89"/>
      <c r="KJP72" s="89"/>
      <c r="KJQ72" s="89"/>
      <c r="KJR72" s="89"/>
      <c r="KJS72" s="89"/>
      <c r="KJT72" s="89"/>
      <c r="KJU72" s="89"/>
      <c r="KJV72" s="89"/>
      <c r="KJW72" s="89"/>
      <c r="KJX72" s="89"/>
      <c r="KJY72" s="89"/>
      <c r="KJZ72" s="89"/>
      <c r="KKA72" s="89"/>
      <c r="KKD72" s="89"/>
      <c r="KKG72" s="89"/>
      <c r="KKJ72" s="89"/>
      <c r="KKM72" s="89"/>
      <c r="KKP72" s="89"/>
      <c r="KLB72" s="89"/>
      <c r="KLE72" s="89"/>
      <c r="KLH72" s="89"/>
      <c r="KLK72" s="89"/>
      <c r="KLQ72" s="89"/>
      <c r="KLT72" s="89"/>
      <c r="KLZ72" s="89"/>
      <c r="KMC72" s="89"/>
      <c r="KMF72" s="89"/>
      <c r="KMI72" s="89"/>
      <c r="KMO72" s="89"/>
      <c r="KMR72" s="89"/>
      <c r="KMX72" s="89"/>
      <c r="KMZ72" s="89"/>
      <c r="KNA72" s="89"/>
      <c r="KNC72" s="89"/>
      <c r="KNF72" s="89"/>
      <c r="KNI72" s="89"/>
      <c r="KNT72" s="89"/>
      <c r="KNV72" s="89"/>
      <c r="KOH72" s="89"/>
      <c r="KOK72" s="89"/>
      <c r="KOS72" s="89"/>
      <c r="KPM72" s="89"/>
      <c r="KPO72" s="89"/>
      <c r="KPP72" s="89"/>
      <c r="KPQ72" s="89"/>
      <c r="KPR72" s="89"/>
      <c r="KPS72" s="89"/>
      <c r="KPT72" s="89"/>
      <c r="KQL72" s="89"/>
      <c r="KQM72" s="89"/>
      <c r="KQP72" s="89"/>
      <c r="KQS72" s="89"/>
      <c r="KQU72" s="89"/>
      <c r="KQW72" s="89"/>
      <c r="KQZ72" s="89"/>
      <c r="KRC72" s="89"/>
      <c r="KRF72" s="89"/>
      <c r="KRL72" s="89"/>
      <c r="KRO72" s="89"/>
      <c r="KRR72" s="89"/>
      <c r="KRW72" s="89"/>
      <c r="KSK72" s="89"/>
      <c r="KSL72" s="89"/>
      <c r="KSM72" s="89"/>
      <c r="KSN72" s="89"/>
      <c r="KSO72" s="89"/>
      <c r="KSP72" s="89"/>
      <c r="KSQ72" s="89"/>
      <c r="KSR72" s="89"/>
      <c r="KSS72" s="89"/>
      <c r="KST72" s="89"/>
      <c r="KSU72" s="89"/>
      <c r="KSV72" s="89"/>
      <c r="KSW72" s="89"/>
      <c r="KSX72" s="89"/>
      <c r="KSY72" s="89"/>
      <c r="KSZ72" s="89"/>
      <c r="KTA72" s="89"/>
      <c r="KTB72" s="89"/>
      <c r="KTC72" s="89"/>
      <c r="KTD72" s="89"/>
      <c r="KTE72" s="89"/>
      <c r="KTF72" s="89"/>
      <c r="KTG72" s="89"/>
      <c r="KTH72" s="89"/>
      <c r="KTI72" s="89"/>
      <c r="KTJ72" s="89"/>
      <c r="KTK72" s="89"/>
      <c r="KTL72" s="89"/>
      <c r="KTM72" s="89"/>
      <c r="KTN72" s="89"/>
      <c r="KTO72" s="89"/>
      <c r="KTP72" s="89"/>
      <c r="KTQ72" s="89"/>
      <c r="KTR72" s="89"/>
      <c r="KTS72" s="89"/>
      <c r="KTT72" s="89"/>
      <c r="KTU72" s="89"/>
      <c r="KTV72" s="89"/>
      <c r="KTW72" s="89"/>
      <c r="KTZ72" s="89"/>
      <c r="KUC72" s="89"/>
      <c r="KUF72" s="89"/>
      <c r="KUI72" s="89"/>
      <c r="KUL72" s="89"/>
      <c r="KUX72" s="89"/>
      <c r="KVA72" s="89"/>
      <c r="KVD72" s="89"/>
      <c r="KVG72" s="89"/>
      <c r="KVM72" s="89"/>
      <c r="KVP72" s="89"/>
      <c r="KVV72" s="89"/>
      <c r="KVY72" s="89"/>
      <c r="KWB72" s="89"/>
      <c r="KWE72" s="89"/>
      <c r="KWK72" s="89"/>
      <c r="KWN72" s="89"/>
      <c r="KWT72" s="89"/>
      <c r="KWV72" s="89"/>
      <c r="KWW72" s="89"/>
      <c r="KWY72" s="89"/>
      <c r="KXB72" s="89"/>
      <c r="KXE72" s="89"/>
      <c r="KXP72" s="89"/>
      <c r="KXR72" s="89"/>
      <c r="KYD72" s="89"/>
      <c r="KYG72" s="89"/>
      <c r="KYO72" s="89"/>
      <c r="KZI72" s="89"/>
      <c r="KZK72" s="89"/>
      <c r="KZL72" s="89"/>
      <c r="KZM72" s="89"/>
      <c r="KZN72" s="89"/>
      <c r="KZO72" s="89"/>
      <c r="KZP72" s="89"/>
      <c r="LAH72" s="89"/>
      <c r="LAI72" s="89"/>
      <c r="LAL72" s="89"/>
      <c r="LAO72" s="89"/>
      <c r="LAQ72" s="89"/>
      <c r="LAS72" s="89"/>
      <c r="LAV72" s="89"/>
      <c r="LAY72" s="89"/>
      <c r="LBB72" s="89"/>
      <c r="LBH72" s="89"/>
      <c r="LBK72" s="89"/>
      <c r="LBN72" s="89"/>
      <c r="LBS72" s="89"/>
      <c r="LCG72" s="89"/>
      <c r="LCH72" s="89"/>
      <c r="LCI72" s="89"/>
      <c r="LCJ72" s="89"/>
      <c r="LCK72" s="89"/>
      <c r="LCL72" s="89"/>
      <c r="LCM72" s="89"/>
      <c r="LCN72" s="89"/>
      <c r="LCO72" s="89"/>
      <c r="LCP72" s="89"/>
      <c r="LCQ72" s="89"/>
      <c r="LCR72" s="89"/>
      <c r="LCS72" s="89"/>
      <c r="LCT72" s="89"/>
      <c r="LCU72" s="89"/>
      <c r="LCV72" s="89"/>
      <c r="LCW72" s="89"/>
      <c r="LCX72" s="89"/>
      <c r="LCY72" s="89"/>
      <c r="LCZ72" s="89"/>
      <c r="LDA72" s="89"/>
      <c r="LDB72" s="89"/>
      <c r="LDC72" s="89"/>
      <c r="LDD72" s="89"/>
      <c r="LDE72" s="89"/>
      <c r="LDF72" s="89"/>
      <c r="LDG72" s="89"/>
      <c r="LDH72" s="89"/>
      <c r="LDI72" s="89"/>
      <c r="LDJ72" s="89"/>
      <c r="LDK72" s="89"/>
      <c r="LDL72" s="89"/>
      <c r="LDM72" s="89"/>
      <c r="LDN72" s="89"/>
      <c r="LDO72" s="89"/>
      <c r="LDP72" s="89"/>
      <c r="LDQ72" s="89"/>
      <c r="LDR72" s="89"/>
      <c r="LDS72" s="89"/>
      <c r="LDV72" s="89"/>
      <c r="LDY72" s="89"/>
      <c r="LEB72" s="89"/>
      <c r="LEE72" s="89"/>
      <c r="LEH72" s="89"/>
      <c r="LET72" s="89"/>
      <c r="LEW72" s="89"/>
      <c r="LEZ72" s="89"/>
      <c r="LFC72" s="89"/>
      <c r="LFI72" s="89"/>
      <c r="LFL72" s="89"/>
      <c r="LFR72" s="89"/>
      <c r="LFU72" s="89"/>
      <c r="LFX72" s="89"/>
      <c r="LGA72" s="89"/>
      <c r="LGG72" s="89"/>
      <c r="LGJ72" s="89"/>
      <c r="LGP72" s="89"/>
      <c r="LGR72" s="89"/>
      <c r="LGS72" s="89"/>
      <c r="LGU72" s="89"/>
      <c r="LGX72" s="89"/>
      <c r="LHA72" s="89"/>
      <c r="LHL72" s="89"/>
      <c r="LHN72" s="89"/>
      <c r="LHZ72" s="89"/>
      <c r="LIC72" s="89"/>
      <c r="LIK72" s="89"/>
      <c r="LJE72" s="89"/>
      <c r="LJG72" s="89"/>
      <c r="LJH72" s="89"/>
      <c r="LJI72" s="89"/>
      <c r="LJJ72" s="89"/>
      <c r="LJK72" s="89"/>
      <c r="LJL72" s="89"/>
      <c r="LKD72" s="89"/>
      <c r="LKE72" s="89"/>
      <c r="LKH72" s="89"/>
      <c r="LKK72" s="89"/>
      <c r="LKM72" s="89"/>
      <c r="LKO72" s="89"/>
      <c r="LKR72" s="89"/>
      <c r="LKU72" s="89"/>
      <c r="LKX72" s="89"/>
      <c r="LLD72" s="89"/>
      <c r="LLG72" s="89"/>
      <c r="LLJ72" s="89"/>
      <c r="LLO72" s="89"/>
      <c r="LMC72" s="89"/>
      <c r="LMD72" s="89"/>
      <c r="LME72" s="89"/>
      <c r="LMF72" s="89"/>
      <c r="LMG72" s="89"/>
      <c r="LMH72" s="89"/>
      <c r="LMI72" s="89"/>
      <c r="LMJ72" s="89"/>
      <c r="LMK72" s="89"/>
      <c r="LML72" s="89"/>
      <c r="LMM72" s="89"/>
      <c r="LMN72" s="89"/>
      <c r="LMO72" s="89"/>
      <c r="LMP72" s="89"/>
      <c r="LMQ72" s="89"/>
      <c r="LMR72" s="89"/>
      <c r="LMS72" s="89"/>
      <c r="LMT72" s="89"/>
      <c r="LMU72" s="89"/>
      <c r="LMV72" s="89"/>
      <c r="LMW72" s="89"/>
      <c r="LMX72" s="89"/>
      <c r="LMY72" s="89"/>
      <c r="LMZ72" s="89"/>
      <c r="LNA72" s="89"/>
      <c r="LNB72" s="89"/>
      <c r="LNC72" s="89"/>
      <c r="LND72" s="89"/>
      <c r="LNE72" s="89"/>
      <c r="LNF72" s="89"/>
      <c r="LNG72" s="89"/>
      <c r="LNH72" s="89"/>
      <c r="LNI72" s="89"/>
      <c r="LNJ72" s="89"/>
      <c r="LNK72" s="89"/>
      <c r="LNL72" s="89"/>
      <c r="LNM72" s="89"/>
      <c r="LNN72" s="89"/>
      <c r="LNO72" s="89"/>
      <c r="LNR72" s="89"/>
      <c r="LNU72" s="89"/>
      <c r="LNX72" s="89"/>
      <c r="LOA72" s="89"/>
      <c r="LOD72" s="89"/>
      <c r="LOP72" s="89"/>
      <c r="LOS72" s="89"/>
      <c r="LOV72" s="89"/>
      <c r="LOY72" s="89"/>
      <c r="LPE72" s="89"/>
      <c r="LPH72" s="89"/>
      <c r="LPN72" s="89"/>
      <c r="LPQ72" s="89"/>
      <c r="LPT72" s="89"/>
      <c r="LPW72" s="89"/>
      <c r="LQC72" s="89"/>
      <c r="LQF72" s="89"/>
      <c r="LQL72" s="89"/>
      <c r="LQN72" s="89"/>
      <c r="LQO72" s="89"/>
      <c r="LQQ72" s="89"/>
      <c r="LQT72" s="89"/>
      <c r="LQW72" s="89"/>
      <c r="LRH72" s="89"/>
      <c r="LRJ72" s="89"/>
      <c r="LRV72" s="89"/>
      <c r="LRY72" s="89"/>
      <c r="LSG72" s="89"/>
      <c r="LTA72" s="89"/>
      <c r="LTC72" s="89"/>
      <c r="LTD72" s="89"/>
      <c r="LTE72" s="89"/>
      <c r="LTF72" s="89"/>
      <c r="LTG72" s="89"/>
      <c r="LTH72" s="89"/>
      <c r="LTZ72" s="89"/>
      <c r="LUA72" s="89"/>
      <c r="LUD72" s="89"/>
      <c r="LUG72" s="89"/>
      <c r="LUI72" s="89"/>
      <c r="LUK72" s="89"/>
      <c r="LUN72" s="89"/>
      <c r="LUQ72" s="89"/>
      <c r="LUT72" s="89"/>
      <c r="LUZ72" s="89"/>
      <c r="LVC72" s="89"/>
      <c r="LVF72" s="89"/>
      <c r="LVK72" s="89"/>
      <c r="LVY72" s="89"/>
      <c r="LVZ72" s="89"/>
      <c r="LWA72" s="89"/>
      <c r="LWB72" s="89"/>
      <c r="LWC72" s="89"/>
      <c r="LWD72" s="89"/>
      <c r="LWE72" s="89"/>
      <c r="LWF72" s="89"/>
      <c r="LWG72" s="89"/>
      <c r="LWH72" s="89"/>
      <c r="LWI72" s="89"/>
      <c r="LWJ72" s="89"/>
      <c r="LWK72" s="89"/>
      <c r="LWL72" s="89"/>
      <c r="LWM72" s="89"/>
      <c r="LWN72" s="89"/>
      <c r="LWO72" s="89"/>
      <c r="LWP72" s="89"/>
      <c r="LWQ72" s="89"/>
      <c r="LWR72" s="89"/>
      <c r="LWS72" s="89"/>
      <c r="LWT72" s="89"/>
      <c r="LWU72" s="89"/>
      <c r="LWV72" s="89"/>
      <c r="LWW72" s="89"/>
      <c r="LWX72" s="89"/>
      <c r="LWY72" s="89"/>
      <c r="LWZ72" s="89"/>
      <c r="LXA72" s="89"/>
      <c r="LXB72" s="89"/>
      <c r="LXC72" s="89"/>
      <c r="LXD72" s="89"/>
      <c r="LXE72" s="89"/>
      <c r="LXF72" s="89"/>
      <c r="LXG72" s="89"/>
      <c r="LXH72" s="89"/>
      <c r="LXI72" s="89"/>
      <c r="LXJ72" s="89"/>
      <c r="LXK72" s="89"/>
      <c r="LXN72" s="89"/>
      <c r="LXQ72" s="89"/>
      <c r="LXT72" s="89"/>
      <c r="LXW72" s="89"/>
      <c r="LXZ72" s="89"/>
      <c r="LYL72" s="89"/>
      <c r="LYO72" s="89"/>
      <c r="LYR72" s="89"/>
      <c r="LYU72" s="89"/>
      <c r="LZA72" s="89"/>
      <c r="LZD72" s="89"/>
      <c r="LZJ72" s="89"/>
      <c r="LZM72" s="89"/>
      <c r="LZP72" s="89"/>
      <c r="LZS72" s="89"/>
      <c r="LZY72" s="89"/>
      <c r="MAB72" s="89"/>
      <c r="MAH72" s="89"/>
      <c r="MAJ72" s="89"/>
      <c r="MAK72" s="89"/>
      <c r="MAM72" s="89"/>
      <c r="MAP72" s="89"/>
      <c r="MAS72" s="89"/>
      <c r="MBD72" s="89"/>
      <c r="MBF72" s="89"/>
      <c r="MBR72" s="89"/>
      <c r="MBU72" s="89"/>
      <c r="MCC72" s="89"/>
      <c r="MCW72" s="89"/>
      <c r="MCY72" s="89"/>
      <c r="MCZ72" s="89"/>
      <c r="MDA72" s="89"/>
      <c r="MDB72" s="89"/>
      <c r="MDC72" s="89"/>
      <c r="MDD72" s="89"/>
      <c r="MDV72" s="89"/>
      <c r="MDW72" s="89"/>
      <c r="MDZ72" s="89"/>
      <c r="MEC72" s="89"/>
      <c r="MEE72" s="89"/>
      <c r="MEG72" s="89"/>
      <c r="MEJ72" s="89"/>
      <c r="MEM72" s="89"/>
      <c r="MEP72" s="89"/>
      <c r="MEV72" s="89"/>
      <c r="MEY72" s="89"/>
      <c r="MFB72" s="89"/>
      <c r="MFG72" s="89"/>
      <c r="MFU72" s="89"/>
      <c r="MFV72" s="89"/>
      <c r="MFW72" s="89"/>
      <c r="MFX72" s="89"/>
      <c r="MFY72" s="89"/>
      <c r="MFZ72" s="89"/>
      <c r="MGA72" s="89"/>
      <c r="MGB72" s="89"/>
      <c r="MGC72" s="89"/>
      <c r="MGD72" s="89"/>
      <c r="MGE72" s="89"/>
      <c r="MGF72" s="89"/>
      <c r="MGG72" s="89"/>
      <c r="MGH72" s="89"/>
      <c r="MGI72" s="89"/>
      <c r="MGJ72" s="89"/>
      <c r="MGK72" s="89"/>
      <c r="MGL72" s="89"/>
      <c r="MGM72" s="89"/>
      <c r="MGN72" s="89"/>
      <c r="MGO72" s="89"/>
      <c r="MGP72" s="89"/>
      <c r="MGQ72" s="89"/>
      <c r="MGR72" s="89"/>
      <c r="MGS72" s="89"/>
      <c r="MGT72" s="89"/>
      <c r="MGU72" s="89"/>
      <c r="MGV72" s="89"/>
      <c r="MGW72" s="89"/>
      <c r="MGX72" s="89"/>
      <c r="MGY72" s="89"/>
      <c r="MGZ72" s="89"/>
      <c r="MHA72" s="89"/>
      <c r="MHB72" s="89"/>
      <c r="MHC72" s="89"/>
      <c r="MHD72" s="89"/>
      <c r="MHE72" s="89"/>
      <c r="MHF72" s="89"/>
      <c r="MHG72" s="89"/>
      <c r="MHJ72" s="89"/>
      <c r="MHM72" s="89"/>
      <c r="MHP72" s="89"/>
      <c r="MHS72" s="89"/>
      <c r="MHV72" s="89"/>
      <c r="MIH72" s="89"/>
      <c r="MIK72" s="89"/>
      <c r="MIN72" s="89"/>
      <c r="MIQ72" s="89"/>
      <c r="MIW72" s="89"/>
      <c r="MIZ72" s="89"/>
      <c r="MJF72" s="89"/>
      <c r="MJI72" s="89"/>
      <c r="MJL72" s="89"/>
      <c r="MJO72" s="89"/>
      <c r="MJU72" s="89"/>
      <c r="MJX72" s="89"/>
      <c r="MKD72" s="89"/>
      <c r="MKF72" s="89"/>
      <c r="MKG72" s="89"/>
      <c r="MKI72" s="89"/>
      <c r="MKL72" s="89"/>
      <c r="MKO72" s="89"/>
      <c r="MKZ72" s="89"/>
      <c r="MLB72" s="89"/>
      <c r="MLN72" s="89"/>
      <c r="MLQ72" s="89"/>
      <c r="MLY72" s="89"/>
      <c r="MMS72" s="89"/>
      <c r="MMU72" s="89"/>
      <c r="MMV72" s="89"/>
      <c r="MMW72" s="89"/>
      <c r="MMX72" s="89"/>
      <c r="MMY72" s="89"/>
      <c r="MMZ72" s="89"/>
      <c r="MNR72" s="89"/>
      <c r="MNS72" s="89"/>
      <c r="MNV72" s="89"/>
      <c r="MNY72" s="89"/>
      <c r="MOA72" s="89"/>
      <c r="MOC72" s="89"/>
      <c r="MOF72" s="89"/>
      <c r="MOI72" s="89"/>
      <c r="MOL72" s="89"/>
      <c r="MOR72" s="89"/>
      <c r="MOU72" s="89"/>
      <c r="MOX72" s="89"/>
      <c r="MPC72" s="89"/>
      <c r="MPQ72" s="89"/>
      <c r="MPR72" s="89"/>
      <c r="MPS72" s="89"/>
      <c r="MPT72" s="89"/>
      <c r="MPU72" s="89"/>
      <c r="MPV72" s="89"/>
      <c r="MPW72" s="89"/>
      <c r="MPX72" s="89"/>
      <c r="MPY72" s="89"/>
      <c r="MPZ72" s="89"/>
      <c r="MQA72" s="89"/>
      <c r="MQB72" s="89"/>
      <c r="MQC72" s="89"/>
      <c r="MQD72" s="89"/>
      <c r="MQE72" s="89"/>
      <c r="MQF72" s="89"/>
      <c r="MQG72" s="89"/>
      <c r="MQH72" s="89"/>
      <c r="MQI72" s="89"/>
      <c r="MQJ72" s="89"/>
      <c r="MQK72" s="89"/>
      <c r="MQL72" s="89"/>
      <c r="MQM72" s="89"/>
      <c r="MQN72" s="89"/>
      <c r="MQO72" s="89"/>
      <c r="MQP72" s="89"/>
      <c r="MQQ72" s="89"/>
      <c r="MQR72" s="89"/>
      <c r="MQS72" s="89"/>
      <c r="MQT72" s="89"/>
      <c r="MQU72" s="89"/>
      <c r="MQV72" s="89"/>
      <c r="MQW72" s="89"/>
      <c r="MQX72" s="89"/>
      <c r="MQY72" s="89"/>
      <c r="MQZ72" s="89"/>
      <c r="MRA72" s="89"/>
      <c r="MRB72" s="89"/>
      <c r="MRC72" s="89"/>
      <c r="MRF72" s="89"/>
      <c r="MRI72" s="89"/>
      <c r="MRL72" s="89"/>
      <c r="MRO72" s="89"/>
      <c r="MRR72" s="89"/>
      <c r="MSD72" s="89"/>
      <c r="MSG72" s="89"/>
      <c r="MSJ72" s="89"/>
      <c r="MSM72" s="89"/>
      <c r="MSS72" s="89"/>
      <c r="MSV72" s="89"/>
      <c r="MTB72" s="89"/>
      <c r="MTE72" s="89"/>
      <c r="MTH72" s="89"/>
      <c r="MTK72" s="89"/>
      <c r="MTQ72" s="89"/>
      <c r="MTT72" s="89"/>
      <c r="MTZ72" s="89"/>
      <c r="MUB72" s="89"/>
      <c r="MUC72" s="89"/>
      <c r="MUE72" s="89"/>
      <c r="MUH72" s="89"/>
      <c r="MUK72" s="89"/>
      <c r="MUV72" s="89"/>
      <c r="MUX72" s="89"/>
      <c r="MVJ72" s="89"/>
      <c r="MVM72" s="89"/>
      <c r="MVU72" s="89"/>
      <c r="MWO72" s="89"/>
      <c r="MWQ72" s="89"/>
      <c r="MWR72" s="89"/>
      <c r="MWS72" s="89"/>
      <c r="MWT72" s="89"/>
      <c r="MWU72" s="89"/>
      <c r="MWV72" s="89"/>
      <c r="MXN72" s="89"/>
      <c r="MXO72" s="89"/>
      <c r="MXR72" s="89"/>
      <c r="MXU72" s="89"/>
      <c r="MXW72" s="89"/>
      <c r="MXY72" s="89"/>
      <c r="MYB72" s="89"/>
      <c r="MYE72" s="89"/>
      <c r="MYH72" s="89"/>
      <c r="MYN72" s="89"/>
      <c r="MYQ72" s="89"/>
      <c r="MYT72" s="89"/>
      <c r="MYY72" s="89"/>
      <c r="MZM72" s="89"/>
      <c r="MZN72" s="89"/>
      <c r="MZO72" s="89"/>
      <c r="MZP72" s="89"/>
      <c r="MZQ72" s="89"/>
      <c r="MZR72" s="89"/>
      <c r="MZS72" s="89"/>
      <c r="MZT72" s="89"/>
      <c r="MZU72" s="89"/>
      <c r="MZV72" s="89"/>
      <c r="MZW72" s="89"/>
      <c r="MZX72" s="89"/>
      <c r="MZY72" s="89"/>
      <c r="MZZ72" s="89"/>
      <c r="NAA72" s="89"/>
      <c r="NAB72" s="89"/>
      <c r="NAC72" s="89"/>
      <c r="NAD72" s="89"/>
      <c r="NAE72" s="89"/>
      <c r="NAF72" s="89"/>
      <c r="NAG72" s="89"/>
      <c r="NAH72" s="89"/>
      <c r="NAI72" s="89"/>
      <c r="NAJ72" s="89"/>
      <c r="NAK72" s="89"/>
      <c r="NAL72" s="89"/>
      <c r="NAM72" s="89"/>
      <c r="NAN72" s="89"/>
      <c r="NAO72" s="89"/>
      <c r="NAP72" s="89"/>
      <c r="NAQ72" s="89"/>
      <c r="NAR72" s="89"/>
      <c r="NAS72" s="89"/>
      <c r="NAT72" s="89"/>
      <c r="NAU72" s="89"/>
      <c r="NAV72" s="89"/>
      <c r="NAW72" s="89"/>
      <c r="NAX72" s="89"/>
      <c r="NAY72" s="89"/>
      <c r="NBB72" s="89"/>
      <c r="NBE72" s="89"/>
      <c r="NBH72" s="89"/>
      <c r="NBK72" s="89"/>
      <c r="NBN72" s="89"/>
      <c r="NBZ72" s="89"/>
      <c r="NCC72" s="89"/>
      <c r="NCF72" s="89"/>
      <c r="NCI72" s="89"/>
      <c r="NCO72" s="89"/>
      <c r="NCR72" s="89"/>
      <c r="NCX72" s="89"/>
      <c r="NDA72" s="89"/>
      <c r="NDD72" s="89"/>
      <c r="NDG72" s="89"/>
      <c r="NDM72" s="89"/>
      <c r="NDP72" s="89"/>
      <c r="NDV72" s="89"/>
      <c r="NDX72" s="89"/>
      <c r="NDY72" s="89"/>
      <c r="NEA72" s="89"/>
      <c r="NED72" s="89"/>
      <c r="NEG72" s="89"/>
      <c r="NER72" s="89"/>
      <c r="NET72" s="89"/>
      <c r="NFF72" s="89"/>
      <c r="NFI72" s="89"/>
      <c r="NFQ72" s="89"/>
      <c r="NGK72" s="89"/>
      <c r="NGM72" s="89"/>
      <c r="NGN72" s="89"/>
      <c r="NGO72" s="89"/>
      <c r="NGP72" s="89"/>
      <c r="NGQ72" s="89"/>
      <c r="NGR72" s="89"/>
      <c r="NHJ72" s="89"/>
      <c r="NHK72" s="89"/>
      <c r="NHN72" s="89"/>
      <c r="NHQ72" s="89"/>
      <c r="NHS72" s="89"/>
      <c r="NHU72" s="89"/>
      <c r="NHX72" s="89"/>
      <c r="NIA72" s="89"/>
      <c r="NID72" s="89"/>
      <c r="NIJ72" s="89"/>
      <c r="NIM72" s="89"/>
      <c r="NIP72" s="89"/>
      <c r="NIU72" s="89"/>
      <c r="NJI72" s="89"/>
      <c r="NJJ72" s="89"/>
      <c r="NJK72" s="89"/>
      <c r="NJL72" s="89"/>
      <c r="NJM72" s="89"/>
      <c r="NJN72" s="89"/>
      <c r="NJO72" s="89"/>
      <c r="NJP72" s="89"/>
      <c r="NJQ72" s="89"/>
      <c r="NJR72" s="89"/>
      <c r="NJS72" s="89"/>
      <c r="NJT72" s="89"/>
      <c r="NJU72" s="89"/>
      <c r="NJV72" s="89"/>
      <c r="NJW72" s="89"/>
      <c r="NJX72" s="89"/>
      <c r="NJY72" s="89"/>
      <c r="NJZ72" s="89"/>
      <c r="NKA72" s="89"/>
      <c r="NKB72" s="89"/>
      <c r="NKC72" s="89"/>
      <c r="NKD72" s="89"/>
      <c r="NKE72" s="89"/>
      <c r="NKF72" s="89"/>
      <c r="NKG72" s="89"/>
      <c r="NKH72" s="89"/>
      <c r="NKI72" s="89"/>
      <c r="NKJ72" s="89"/>
      <c r="NKK72" s="89"/>
      <c r="NKL72" s="89"/>
      <c r="NKM72" s="89"/>
      <c r="NKN72" s="89"/>
      <c r="NKO72" s="89"/>
      <c r="NKP72" s="89"/>
      <c r="NKQ72" s="89"/>
      <c r="NKR72" s="89"/>
      <c r="NKS72" s="89"/>
      <c r="NKT72" s="89"/>
      <c r="NKU72" s="89"/>
      <c r="NKX72" s="89"/>
      <c r="NLA72" s="89"/>
      <c r="NLD72" s="89"/>
      <c r="NLG72" s="89"/>
      <c r="NLJ72" s="89"/>
      <c r="NLV72" s="89"/>
      <c r="NLY72" s="89"/>
      <c r="NMB72" s="89"/>
      <c r="NME72" s="89"/>
      <c r="NMK72" s="89"/>
      <c r="NMN72" s="89"/>
      <c r="NMT72" s="89"/>
      <c r="NMW72" s="89"/>
      <c r="NMZ72" s="89"/>
      <c r="NNC72" s="89"/>
      <c r="NNI72" s="89"/>
      <c r="NNL72" s="89"/>
      <c r="NNR72" s="89"/>
      <c r="NNT72" s="89"/>
      <c r="NNU72" s="89"/>
      <c r="NNW72" s="89"/>
      <c r="NNZ72" s="89"/>
      <c r="NOC72" s="89"/>
      <c r="NON72" s="89"/>
      <c r="NOP72" s="89"/>
      <c r="NPB72" s="89"/>
      <c r="NPE72" s="89"/>
      <c r="NPM72" s="89"/>
      <c r="NQG72" s="89"/>
      <c r="NQI72" s="89"/>
      <c r="NQJ72" s="89"/>
      <c r="NQK72" s="89"/>
      <c r="NQL72" s="89"/>
      <c r="NQM72" s="89"/>
      <c r="NQN72" s="89"/>
      <c r="NRF72" s="89"/>
      <c r="NRG72" s="89"/>
      <c r="NRJ72" s="89"/>
      <c r="NRM72" s="89"/>
      <c r="NRO72" s="89"/>
      <c r="NRQ72" s="89"/>
      <c r="NRT72" s="89"/>
      <c r="NRW72" s="89"/>
      <c r="NRZ72" s="89"/>
      <c r="NSF72" s="89"/>
      <c r="NSI72" s="89"/>
      <c r="NSL72" s="89"/>
      <c r="NSQ72" s="89"/>
      <c r="NTE72" s="89"/>
      <c r="NTF72" s="89"/>
      <c r="NTG72" s="89"/>
      <c r="NTH72" s="89"/>
      <c r="NTI72" s="89"/>
      <c r="NTJ72" s="89"/>
      <c r="NTK72" s="89"/>
      <c r="NTL72" s="89"/>
      <c r="NTM72" s="89"/>
      <c r="NTN72" s="89"/>
      <c r="NTO72" s="89"/>
      <c r="NTP72" s="89"/>
      <c r="NTQ72" s="89"/>
      <c r="NTR72" s="89"/>
      <c r="NTS72" s="89"/>
      <c r="NTT72" s="89"/>
      <c r="NTU72" s="89"/>
      <c r="NTV72" s="89"/>
      <c r="NTW72" s="89"/>
      <c r="NTX72" s="89"/>
      <c r="NTY72" s="89"/>
      <c r="NTZ72" s="89"/>
      <c r="NUA72" s="89"/>
      <c r="NUB72" s="89"/>
      <c r="NUC72" s="89"/>
      <c r="NUD72" s="89"/>
      <c r="NUE72" s="89"/>
      <c r="NUF72" s="89"/>
      <c r="NUG72" s="89"/>
      <c r="NUH72" s="89"/>
      <c r="NUI72" s="89"/>
      <c r="NUJ72" s="89"/>
      <c r="NUK72" s="89"/>
      <c r="NUL72" s="89"/>
      <c r="NUM72" s="89"/>
      <c r="NUN72" s="89"/>
      <c r="NUO72" s="89"/>
      <c r="NUP72" s="89"/>
      <c r="NUQ72" s="89"/>
      <c r="NUT72" s="89"/>
      <c r="NUW72" s="89"/>
      <c r="NUZ72" s="89"/>
      <c r="NVC72" s="89"/>
      <c r="NVF72" s="89"/>
      <c r="NVR72" s="89"/>
      <c r="NVU72" s="89"/>
      <c r="NVX72" s="89"/>
      <c r="NWA72" s="89"/>
      <c r="NWG72" s="89"/>
      <c r="NWJ72" s="89"/>
      <c r="NWP72" s="89"/>
      <c r="NWS72" s="89"/>
      <c r="NWV72" s="89"/>
      <c r="NWY72" s="89"/>
      <c r="NXE72" s="89"/>
      <c r="NXH72" s="89"/>
      <c r="NXN72" s="89"/>
      <c r="NXP72" s="89"/>
      <c r="NXQ72" s="89"/>
      <c r="NXS72" s="89"/>
      <c r="NXV72" s="89"/>
      <c r="NXY72" s="89"/>
      <c r="NYJ72" s="89"/>
      <c r="NYL72" s="89"/>
      <c r="NYX72" s="89"/>
      <c r="NZA72" s="89"/>
      <c r="NZI72" s="89"/>
      <c r="OAC72" s="89"/>
      <c r="OAE72" s="89"/>
      <c r="OAF72" s="89"/>
      <c r="OAG72" s="89"/>
      <c r="OAH72" s="89"/>
      <c r="OAI72" s="89"/>
      <c r="OAJ72" s="89"/>
      <c r="OBB72" s="89"/>
      <c r="OBC72" s="89"/>
      <c r="OBF72" s="89"/>
      <c r="OBI72" s="89"/>
      <c r="OBK72" s="89"/>
      <c r="OBM72" s="89"/>
      <c r="OBP72" s="89"/>
      <c r="OBS72" s="89"/>
      <c r="OBV72" s="89"/>
      <c r="OCB72" s="89"/>
      <c r="OCE72" s="89"/>
      <c r="OCH72" s="89"/>
      <c r="OCM72" s="89"/>
      <c r="ODA72" s="89"/>
      <c r="ODB72" s="89"/>
      <c r="ODC72" s="89"/>
      <c r="ODD72" s="89"/>
      <c r="ODE72" s="89"/>
      <c r="ODF72" s="89"/>
      <c r="ODG72" s="89"/>
      <c r="ODH72" s="89"/>
      <c r="ODI72" s="89"/>
      <c r="ODJ72" s="89"/>
      <c r="ODK72" s="89"/>
      <c r="ODL72" s="89"/>
      <c r="ODM72" s="89"/>
      <c r="ODN72" s="89"/>
      <c r="ODO72" s="89"/>
      <c r="ODP72" s="89"/>
      <c r="ODQ72" s="89"/>
      <c r="ODR72" s="89"/>
      <c r="ODS72" s="89"/>
      <c r="ODT72" s="89"/>
      <c r="ODU72" s="89"/>
      <c r="ODV72" s="89"/>
      <c r="ODW72" s="89"/>
      <c r="ODX72" s="89"/>
      <c r="ODY72" s="89"/>
      <c r="ODZ72" s="89"/>
      <c r="OEA72" s="89"/>
      <c r="OEB72" s="89"/>
      <c r="OEC72" s="89"/>
      <c r="OED72" s="89"/>
      <c r="OEE72" s="89"/>
      <c r="OEF72" s="89"/>
      <c r="OEG72" s="89"/>
      <c r="OEH72" s="89"/>
      <c r="OEI72" s="89"/>
      <c r="OEJ72" s="89"/>
      <c r="OEK72" s="89"/>
      <c r="OEL72" s="89"/>
      <c r="OEM72" s="89"/>
      <c r="OEP72" s="89"/>
      <c r="OES72" s="89"/>
      <c r="OEV72" s="89"/>
      <c r="OEY72" s="89"/>
      <c r="OFB72" s="89"/>
      <c r="OFN72" s="89"/>
      <c r="OFQ72" s="89"/>
      <c r="OFT72" s="89"/>
      <c r="OFW72" s="89"/>
      <c r="OGC72" s="89"/>
      <c r="OGF72" s="89"/>
      <c r="OGL72" s="89"/>
      <c r="OGO72" s="89"/>
      <c r="OGR72" s="89"/>
      <c r="OGU72" s="89"/>
      <c r="OHA72" s="89"/>
      <c r="OHD72" s="89"/>
      <c r="OHJ72" s="89"/>
      <c r="OHL72" s="89"/>
      <c r="OHM72" s="89"/>
      <c r="OHO72" s="89"/>
      <c r="OHR72" s="89"/>
      <c r="OHU72" s="89"/>
      <c r="OIF72" s="89"/>
      <c r="OIH72" s="89"/>
      <c r="OIT72" s="89"/>
      <c r="OIW72" s="89"/>
      <c r="OJE72" s="89"/>
      <c r="OJY72" s="89"/>
      <c r="OKA72" s="89"/>
      <c r="OKB72" s="89"/>
      <c r="OKC72" s="89"/>
      <c r="OKD72" s="89"/>
      <c r="OKE72" s="89"/>
      <c r="OKF72" s="89"/>
      <c r="OKX72" s="89"/>
      <c r="OKY72" s="89"/>
      <c r="OLB72" s="89"/>
      <c r="OLE72" s="89"/>
      <c r="OLG72" s="89"/>
      <c r="OLI72" s="89"/>
      <c r="OLL72" s="89"/>
      <c r="OLO72" s="89"/>
      <c r="OLR72" s="89"/>
      <c r="OLX72" s="89"/>
      <c r="OMA72" s="89"/>
      <c r="OMD72" s="89"/>
      <c r="OMI72" s="89"/>
      <c r="OMW72" s="89"/>
      <c r="OMX72" s="89"/>
      <c r="OMY72" s="89"/>
      <c r="OMZ72" s="89"/>
      <c r="ONA72" s="89"/>
      <c r="ONB72" s="89"/>
      <c r="ONC72" s="89"/>
      <c r="OND72" s="89"/>
      <c r="ONE72" s="89"/>
      <c r="ONF72" s="89"/>
      <c r="ONG72" s="89"/>
      <c r="ONH72" s="89"/>
      <c r="ONI72" s="89"/>
      <c r="ONJ72" s="89"/>
      <c r="ONK72" s="89"/>
      <c r="ONL72" s="89"/>
      <c r="ONM72" s="89"/>
      <c r="ONN72" s="89"/>
      <c r="ONO72" s="89"/>
      <c r="ONP72" s="89"/>
      <c r="ONQ72" s="89"/>
      <c r="ONR72" s="89"/>
      <c r="ONS72" s="89"/>
      <c r="ONT72" s="89"/>
      <c r="ONU72" s="89"/>
      <c r="ONV72" s="89"/>
      <c r="ONW72" s="89"/>
      <c r="ONX72" s="89"/>
      <c r="ONY72" s="89"/>
      <c r="ONZ72" s="89"/>
      <c r="OOA72" s="89"/>
      <c r="OOB72" s="89"/>
      <c r="OOC72" s="89"/>
      <c r="OOD72" s="89"/>
      <c r="OOE72" s="89"/>
      <c r="OOF72" s="89"/>
      <c r="OOG72" s="89"/>
      <c r="OOH72" s="89"/>
      <c r="OOI72" s="89"/>
      <c r="OOL72" s="89"/>
      <c r="OOO72" s="89"/>
      <c r="OOR72" s="89"/>
      <c r="OOU72" s="89"/>
      <c r="OOX72" s="89"/>
      <c r="OPJ72" s="89"/>
      <c r="OPM72" s="89"/>
      <c r="OPP72" s="89"/>
      <c r="OPS72" s="89"/>
      <c r="OPY72" s="89"/>
      <c r="OQB72" s="89"/>
      <c r="OQH72" s="89"/>
      <c r="OQK72" s="89"/>
      <c r="OQN72" s="89"/>
      <c r="OQQ72" s="89"/>
      <c r="OQW72" s="89"/>
      <c r="OQZ72" s="89"/>
      <c r="ORF72" s="89"/>
      <c r="ORH72" s="89"/>
      <c r="ORI72" s="89"/>
      <c r="ORK72" s="89"/>
      <c r="ORN72" s="89"/>
      <c r="ORQ72" s="89"/>
      <c r="OSB72" s="89"/>
      <c r="OSD72" s="89"/>
      <c r="OSP72" s="89"/>
      <c r="OSS72" s="89"/>
      <c r="OTA72" s="89"/>
      <c r="OTU72" s="89"/>
      <c r="OTW72" s="89"/>
      <c r="OTX72" s="89"/>
      <c r="OTY72" s="89"/>
      <c r="OTZ72" s="89"/>
      <c r="OUA72" s="89"/>
      <c r="OUB72" s="89"/>
      <c r="OUT72" s="89"/>
      <c r="OUU72" s="89"/>
      <c r="OUX72" s="89"/>
      <c r="OVA72" s="89"/>
      <c r="OVC72" s="89"/>
      <c r="OVE72" s="89"/>
      <c r="OVH72" s="89"/>
      <c r="OVK72" s="89"/>
      <c r="OVN72" s="89"/>
      <c r="OVT72" s="89"/>
      <c r="OVW72" s="89"/>
      <c r="OVZ72" s="89"/>
      <c r="OWE72" s="89"/>
      <c r="OWS72" s="89"/>
      <c r="OWT72" s="89"/>
      <c r="OWU72" s="89"/>
      <c r="OWV72" s="89"/>
      <c r="OWW72" s="89"/>
      <c r="OWX72" s="89"/>
      <c r="OWY72" s="89"/>
      <c r="OWZ72" s="89"/>
      <c r="OXA72" s="89"/>
      <c r="OXB72" s="89"/>
      <c r="OXC72" s="89"/>
      <c r="OXD72" s="89"/>
      <c r="OXE72" s="89"/>
      <c r="OXF72" s="89"/>
      <c r="OXG72" s="89"/>
      <c r="OXH72" s="89"/>
      <c r="OXI72" s="89"/>
      <c r="OXJ72" s="89"/>
      <c r="OXK72" s="89"/>
      <c r="OXL72" s="89"/>
      <c r="OXM72" s="89"/>
      <c r="OXN72" s="89"/>
      <c r="OXO72" s="89"/>
      <c r="OXP72" s="89"/>
      <c r="OXQ72" s="89"/>
      <c r="OXR72" s="89"/>
      <c r="OXS72" s="89"/>
      <c r="OXT72" s="89"/>
      <c r="OXU72" s="89"/>
      <c r="OXV72" s="89"/>
      <c r="OXW72" s="89"/>
      <c r="OXX72" s="89"/>
      <c r="OXY72" s="89"/>
      <c r="OXZ72" s="89"/>
      <c r="OYA72" s="89"/>
      <c r="OYB72" s="89"/>
      <c r="OYC72" s="89"/>
      <c r="OYD72" s="89"/>
      <c r="OYE72" s="89"/>
      <c r="OYH72" s="89"/>
      <c r="OYK72" s="89"/>
      <c r="OYN72" s="89"/>
      <c r="OYQ72" s="89"/>
      <c r="OYT72" s="89"/>
      <c r="OZF72" s="89"/>
      <c r="OZI72" s="89"/>
      <c r="OZL72" s="89"/>
      <c r="OZO72" s="89"/>
      <c r="OZU72" s="89"/>
      <c r="OZX72" s="89"/>
      <c r="PAD72" s="89"/>
      <c r="PAG72" s="89"/>
      <c r="PAJ72" s="89"/>
      <c r="PAM72" s="89"/>
      <c r="PAS72" s="89"/>
      <c r="PAV72" s="89"/>
      <c r="PBB72" s="89"/>
      <c r="PBD72" s="89"/>
      <c r="PBE72" s="89"/>
      <c r="PBG72" s="89"/>
      <c r="PBJ72" s="89"/>
      <c r="PBM72" s="89"/>
      <c r="PBX72" s="89"/>
      <c r="PBZ72" s="89"/>
      <c r="PCL72" s="89"/>
      <c r="PCO72" s="89"/>
      <c r="PCW72" s="89"/>
      <c r="PDQ72" s="89"/>
      <c r="PDS72" s="89"/>
      <c r="PDT72" s="89"/>
      <c r="PDU72" s="89"/>
      <c r="PDV72" s="89"/>
      <c r="PDW72" s="89"/>
      <c r="PDX72" s="89"/>
      <c r="PEP72" s="89"/>
      <c r="PEQ72" s="89"/>
      <c r="PET72" s="89"/>
      <c r="PEW72" s="89"/>
      <c r="PEY72" s="89"/>
      <c r="PFA72" s="89"/>
      <c r="PFD72" s="89"/>
      <c r="PFG72" s="89"/>
      <c r="PFJ72" s="89"/>
      <c r="PFP72" s="89"/>
      <c r="PFS72" s="89"/>
      <c r="PFV72" s="89"/>
      <c r="PGA72" s="89"/>
      <c r="PGO72" s="89"/>
      <c r="PGP72" s="89"/>
      <c r="PGQ72" s="89"/>
      <c r="PGR72" s="89"/>
      <c r="PGS72" s="89"/>
      <c r="PGT72" s="89"/>
      <c r="PGU72" s="89"/>
      <c r="PGV72" s="89"/>
      <c r="PGW72" s="89"/>
      <c r="PGX72" s="89"/>
      <c r="PGY72" s="89"/>
      <c r="PGZ72" s="89"/>
      <c r="PHA72" s="89"/>
      <c r="PHB72" s="89"/>
      <c r="PHC72" s="89"/>
      <c r="PHD72" s="89"/>
      <c r="PHE72" s="89"/>
      <c r="PHF72" s="89"/>
      <c r="PHG72" s="89"/>
      <c r="PHH72" s="89"/>
      <c r="PHI72" s="89"/>
      <c r="PHJ72" s="89"/>
      <c r="PHK72" s="89"/>
      <c r="PHL72" s="89"/>
      <c r="PHM72" s="89"/>
      <c r="PHN72" s="89"/>
      <c r="PHO72" s="89"/>
      <c r="PHP72" s="89"/>
      <c r="PHQ72" s="89"/>
      <c r="PHR72" s="89"/>
      <c r="PHS72" s="89"/>
      <c r="PHT72" s="89"/>
      <c r="PHU72" s="89"/>
      <c r="PHV72" s="89"/>
      <c r="PHW72" s="89"/>
      <c r="PHX72" s="89"/>
      <c r="PHY72" s="89"/>
      <c r="PHZ72" s="89"/>
      <c r="PIA72" s="89"/>
      <c r="PID72" s="89"/>
      <c r="PIG72" s="89"/>
      <c r="PIJ72" s="89"/>
      <c r="PIM72" s="89"/>
      <c r="PIP72" s="89"/>
      <c r="PJB72" s="89"/>
      <c r="PJE72" s="89"/>
      <c r="PJH72" s="89"/>
      <c r="PJK72" s="89"/>
      <c r="PJQ72" s="89"/>
      <c r="PJT72" s="89"/>
      <c r="PJZ72" s="89"/>
      <c r="PKC72" s="89"/>
      <c r="PKF72" s="89"/>
      <c r="PKI72" s="89"/>
      <c r="PKO72" s="89"/>
      <c r="PKR72" s="89"/>
      <c r="PKX72" s="89"/>
      <c r="PKZ72" s="89"/>
      <c r="PLA72" s="89"/>
      <c r="PLC72" s="89"/>
      <c r="PLF72" s="89"/>
      <c r="PLI72" s="89"/>
      <c r="PLT72" s="89"/>
      <c r="PLV72" s="89"/>
      <c r="PMH72" s="89"/>
      <c r="PMK72" s="89"/>
      <c r="PMS72" s="89"/>
      <c r="PNM72" s="89"/>
      <c r="PNO72" s="89"/>
      <c r="PNP72" s="89"/>
      <c r="PNQ72" s="89"/>
      <c r="PNR72" s="89"/>
      <c r="PNS72" s="89"/>
      <c r="PNT72" s="89"/>
      <c r="POL72" s="89"/>
      <c r="POM72" s="89"/>
      <c r="POP72" s="89"/>
      <c r="POS72" s="89"/>
      <c r="POU72" s="89"/>
      <c r="POW72" s="89"/>
      <c r="POZ72" s="89"/>
      <c r="PPC72" s="89"/>
      <c r="PPF72" s="89"/>
      <c r="PPL72" s="89"/>
      <c r="PPO72" s="89"/>
      <c r="PPR72" s="89"/>
      <c r="PPW72" s="89"/>
      <c r="PQK72" s="89"/>
      <c r="PQL72" s="89"/>
      <c r="PQM72" s="89"/>
      <c r="PQN72" s="89"/>
      <c r="PQO72" s="89"/>
      <c r="PQP72" s="89"/>
      <c r="PQQ72" s="89"/>
      <c r="PQR72" s="89"/>
      <c r="PQS72" s="89"/>
      <c r="PQT72" s="89"/>
      <c r="PQU72" s="89"/>
      <c r="PQV72" s="89"/>
      <c r="PQW72" s="89"/>
      <c r="PQX72" s="89"/>
      <c r="PQY72" s="89"/>
      <c r="PQZ72" s="89"/>
      <c r="PRA72" s="89"/>
      <c r="PRB72" s="89"/>
      <c r="PRC72" s="89"/>
      <c r="PRD72" s="89"/>
      <c r="PRE72" s="89"/>
      <c r="PRF72" s="89"/>
      <c r="PRG72" s="89"/>
      <c r="PRH72" s="89"/>
      <c r="PRI72" s="89"/>
      <c r="PRJ72" s="89"/>
      <c r="PRK72" s="89"/>
      <c r="PRL72" s="89"/>
      <c r="PRM72" s="89"/>
      <c r="PRN72" s="89"/>
      <c r="PRO72" s="89"/>
      <c r="PRP72" s="89"/>
      <c r="PRQ72" s="89"/>
      <c r="PRR72" s="89"/>
      <c r="PRS72" s="89"/>
      <c r="PRT72" s="89"/>
      <c r="PRU72" s="89"/>
      <c r="PRV72" s="89"/>
      <c r="PRW72" s="89"/>
      <c r="PRZ72" s="89"/>
      <c r="PSC72" s="89"/>
      <c r="PSF72" s="89"/>
      <c r="PSI72" s="89"/>
      <c r="PSL72" s="89"/>
      <c r="PSX72" s="89"/>
      <c r="PTA72" s="89"/>
      <c r="PTD72" s="89"/>
      <c r="PTG72" s="89"/>
      <c r="PTM72" s="89"/>
      <c r="PTP72" s="89"/>
      <c r="PTV72" s="89"/>
      <c r="PTY72" s="89"/>
      <c r="PUB72" s="89"/>
      <c r="PUE72" s="89"/>
      <c r="PUK72" s="89"/>
      <c r="PUN72" s="89"/>
      <c r="PUT72" s="89"/>
      <c r="PUV72" s="89"/>
      <c r="PUW72" s="89"/>
      <c r="PUY72" s="89"/>
      <c r="PVB72" s="89"/>
      <c r="PVE72" s="89"/>
      <c r="PVP72" s="89"/>
      <c r="PVR72" s="89"/>
      <c r="PWD72" s="89"/>
      <c r="PWG72" s="89"/>
      <c r="PWO72" s="89"/>
      <c r="PXI72" s="89"/>
      <c r="PXK72" s="89"/>
      <c r="PXL72" s="89"/>
      <c r="PXM72" s="89"/>
      <c r="PXN72" s="89"/>
      <c r="PXO72" s="89"/>
      <c r="PXP72" s="89"/>
      <c r="PYH72" s="89"/>
      <c r="PYI72" s="89"/>
      <c r="PYL72" s="89"/>
      <c r="PYO72" s="89"/>
      <c r="PYQ72" s="89"/>
      <c r="PYS72" s="89"/>
      <c r="PYV72" s="89"/>
      <c r="PYY72" s="89"/>
      <c r="PZB72" s="89"/>
      <c r="PZH72" s="89"/>
      <c r="PZK72" s="89"/>
      <c r="PZN72" s="89"/>
      <c r="PZS72" s="89"/>
      <c r="QAG72" s="89"/>
      <c r="QAH72" s="89"/>
      <c r="QAI72" s="89"/>
      <c r="QAJ72" s="89"/>
      <c r="QAK72" s="89"/>
      <c r="QAL72" s="89"/>
      <c r="QAM72" s="89"/>
      <c r="QAN72" s="89"/>
      <c r="QAO72" s="89"/>
      <c r="QAP72" s="89"/>
      <c r="QAQ72" s="89"/>
      <c r="QAR72" s="89"/>
      <c r="QAS72" s="89"/>
      <c r="QAT72" s="89"/>
      <c r="QAU72" s="89"/>
      <c r="QAV72" s="89"/>
      <c r="QAW72" s="89"/>
      <c r="QAX72" s="89"/>
      <c r="QAY72" s="89"/>
      <c r="QAZ72" s="89"/>
      <c r="QBA72" s="89"/>
      <c r="QBB72" s="89"/>
      <c r="QBC72" s="89"/>
      <c r="QBD72" s="89"/>
      <c r="QBE72" s="89"/>
      <c r="QBF72" s="89"/>
      <c r="QBG72" s="89"/>
      <c r="QBH72" s="89"/>
      <c r="QBI72" s="89"/>
      <c r="QBJ72" s="89"/>
      <c r="QBK72" s="89"/>
      <c r="QBL72" s="89"/>
      <c r="QBM72" s="89"/>
      <c r="QBN72" s="89"/>
      <c r="QBO72" s="89"/>
      <c r="QBP72" s="89"/>
      <c r="QBQ72" s="89"/>
      <c r="QBR72" s="89"/>
      <c r="QBS72" s="89"/>
      <c r="QBV72" s="89"/>
      <c r="QBY72" s="89"/>
      <c r="QCB72" s="89"/>
      <c r="QCE72" s="89"/>
      <c r="QCH72" s="89"/>
      <c r="QCT72" s="89"/>
      <c r="QCW72" s="89"/>
      <c r="QCZ72" s="89"/>
      <c r="QDC72" s="89"/>
      <c r="QDI72" s="89"/>
      <c r="QDL72" s="89"/>
      <c r="QDR72" s="89"/>
      <c r="QDU72" s="89"/>
      <c r="QDX72" s="89"/>
      <c r="QEA72" s="89"/>
      <c r="QEG72" s="89"/>
      <c r="QEJ72" s="89"/>
      <c r="QEP72" s="89"/>
      <c r="QER72" s="89"/>
      <c r="QES72" s="89"/>
      <c r="QEU72" s="89"/>
      <c r="QEX72" s="89"/>
      <c r="QFA72" s="89"/>
      <c r="QFL72" s="89"/>
      <c r="QFN72" s="89"/>
      <c r="QFZ72" s="89"/>
      <c r="QGC72" s="89"/>
      <c r="QGK72" s="89"/>
      <c r="QHE72" s="89"/>
      <c r="QHG72" s="89"/>
      <c r="QHH72" s="89"/>
      <c r="QHI72" s="89"/>
      <c r="QHJ72" s="89"/>
      <c r="QHK72" s="89"/>
      <c r="QHL72" s="89"/>
      <c r="QID72" s="89"/>
      <c r="QIE72" s="89"/>
      <c r="QIH72" s="89"/>
      <c r="QIK72" s="89"/>
      <c r="QIM72" s="89"/>
      <c r="QIO72" s="89"/>
      <c r="QIR72" s="89"/>
      <c r="QIU72" s="89"/>
      <c r="QIX72" s="89"/>
      <c r="QJD72" s="89"/>
      <c r="QJG72" s="89"/>
      <c r="QJJ72" s="89"/>
      <c r="QJO72" s="89"/>
      <c r="QKC72" s="89"/>
      <c r="QKD72" s="89"/>
      <c r="QKE72" s="89"/>
      <c r="QKF72" s="89"/>
      <c r="QKG72" s="89"/>
      <c r="QKH72" s="89"/>
      <c r="QKI72" s="89"/>
      <c r="QKJ72" s="89"/>
      <c r="QKK72" s="89"/>
      <c r="QKL72" s="89"/>
      <c r="QKM72" s="89"/>
      <c r="QKN72" s="89"/>
      <c r="QKO72" s="89"/>
      <c r="QKP72" s="89"/>
      <c r="QKQ72" s="89"/>
      <c r="QKR72" s="89"/>
      <c r="QKS72" s="89"/>
      <c r="QKT72" s="89"/>
      <c r="QKU72" s="89"/>
      <c r="QKV72" s="89"/>
      <c r="QKW72" s="89"/>
      <c r="QKX72" s="89"/>
      <c r="QKY72" s="89"/>
      <c r="QKZ72" s="89"/>
      <c r="QLA72" s="89"/>
      <c r="QLB72" s="89"/>
      <c r="QLC72" s="89"/>
      <c r="QLD72" s="89"/>
      <c r="QLE72" s="89"/>
      <c r="QLF72" s="89"/>
      <c r="QLG72" s="89"/>
      <c r="QLH72" s="89"/>
      <c r="QLI72" s="89"/>
      <c r="QLJ72" s="89"/>
      <c r="QLK72" s="89"/>
      <c r="QLL72" s="89"/>
      <c r="QLM72" s="89"/>
      <c r="QLN72" s="89"/>
      <c r="QLO72" s="89"/>
      <c r="QLR72" s="89"/>
      <c r="QLU72" s="89"/>
      <c r="QLX72" s="89"/>
      <c r="QMA72" s="89"/>
      <c r="QMD72" s="89"/>
      <c r="QMP72" s="89"/>
      <c r="QMS72" s="89"/>
      <c r="QMV72" s="89"/>
      <c r="QMY72" s="89"/>
      <c r="QNE72" s="89"/>
      <c r="QNH72" s="89"/>
      <c r="QNN72" s="89"/>
      <c r="QNQ72" s="89"/>
      <c r="QNT72" s="89"/>
      <c r="QNW72" s="89"/>
      <c r="QOC72" s="89"/>
      <c r="QOF72" s="89"/>
      <c r="QOL72" s="89"/>
      <c r="QON72" s="89"/>
      <c r="QOO72" s="89"/>
      <c r="QOQ72" s="89"/>
      <c r="QOT72" s="89"/>
      <c r="QOW72" s="89"/>
      <c r="QPH72" s="89"/>
      <c r="QPJ72" s="89"/>
      <c r="QPV72" s="89"/>
      <c r="QPY72" s="89"/>
      <c r="QQG72" s="89"/>
      <c r="QRA72" s="89"/>
      <c r="QRC72" s="89"/>
      <c r="QRD72" s="89"/>
      <c r="QRE72" s="89"/>
      <c r="QRF72" s="89"/>
      <c r="QRG72" s="89"/>
      <c r="QRH72" s="89"/>
      <c r="QRZ72" s="89"/>
      <c r="QSA72" s="89"/>
      <c r="QSD72" s="89"/>
      <c r="QSG72" s="89"/>
      <c r="QSI72" s="89"/>
      <c r="QSK72" s="89"/>
      <c r="QSN72" s="89"/>
      <c r="QSQ72" s="89"/>
      <c r="QST72" s="89"/>
      <c r="QSZ72" s="89"/>
      <c r="QTC72" s="89"/>
      <c r="QTF72" s="89"/>
      <c r="QTK72" s="89"/>
      <c r="QTY72" s="89"/>
      <c r="QTZ72" s="89"/>
      <c r="QUA72" s="89"/>
      <c r="QUB72" s="89"/>
      <c r="QUC72" s="89"/>
      <c r="QUD72" s="89"/>
      <c r="QUE72" s="89"/>
      <c r="QUF72" s="89"/>
      <c r="QUG72" s="89"/>
      <c r="QUH72" s="89"/>
      <c r="QUI72" s="89"/>
      <c r="QUJ72" s="89"/>
      <c r="QUK72" s="89"/>
      <c r="QUL72" s="89"/>
      <c r="QUM72" s="89"/>
      <c r="QUN72" s="89"/>
      <c r="QUO72" s="89"/>
      <c r="QUP72" s="89"/>
      <c r="QUQ72" s="89"/>
      <c r="QUR72" s="89"/>
      <c r="QUS72" s="89"/>
      <c r="QUT72" s="89"/>
      <c r="QUU72" s="89"/>
      <c r="QUV72" s="89"/>
      <c r="QUW72" s="89"/>
      <c r="QUX72" s="89"/>
      <c r="QUY72" s="89"/>
      <c r="QUZ72" s="89"/>
      <c r="QVA72" s="89"/>
      <c r="QVB72" s="89"/>
      <c r="QVC72" s="89"/>
      <c r="QVD72" s="89"/>
      <c r="QVE72" s="89"/>
      <c r="QVF72" s="89"/>
      <c r="QVG72" s="89"/>
      <c r="QVH72" s="89"/>
      <c r="QVI72" s="89"/>
      <c r="QVJ72" s="89"/>
      <c r="QVK72" s="89"/>
      <c r="QVN72" s="89"/>
      <c r="QVQ72" s="89"/>
      <c r="QVT72" s="89"/>
      <c r="QVW72" s="89"/>
      <c r="QVZ72" s="89"/>
      <c r="QWL72" s="89"/>
      <c r="QWO72" s="89"/>
      <c r="QWR72" s="89"/>
      <c r="QWU72" s="89"/>
      <c r="QXA72" s="89"/>
      <c r="QXD72" s="89"/>
      <c r="QXJ72" s="89"/>
      <c r="QXM72" s="89"/>
      <c r="QXP72" s="89"/>
      <c r="QXS72" s="89"/>
      <c r="QXY72" s="89"/>
      <c r="QYB72" s="89"/>
      <c r="QYH72" s="89"/>
      <c r="QYJ72" s="89"/>
      <c r="QYK72" s="89"/>
      <c r="QYM72" s="89"/>
      <c r="QYP72" s="89"/>
      <c r="QYS72" s="89"/>
      <c r="QZD72" s="89"/>
      <c r="QZF72" s="89"/>
      <c r="QZR72" s="89"/>
      <c r="QZU72" s="89"/>
      <c r="RAC72" s="89"/>
      <c r="RAW72" s="89"/>
      <c r="RAY72" s="89"/>
      <c r="RAZ72" s="89"/>
      <c r="RBA72" s="89"/>
      <c r="RBB72" s="89"/>
      <c r="RBC72" s="89"/>
      <c r="RBD72" s="89"/>
      <c r="RBV72" s="89"/>
      <c r="RBW72" s="89"/>
      <c r="RBZ72" s="89"/>
      <c r="RCC72" s="89"/>
      <c r="RCE72" s="89"/>
      <c r="RCG72" s="89"/>
      <c r="RCJ72" s="89"/>
      <c r="RCM72" s="89"/>
      <c r="RCP72" s="89"/>
      <c r="RCV72" s="89"/>
      <c r="RCY72" s="89"/>
      <c r="RDB72" s="89"/>
      <c r="RDG72" s="89"/>
      <c r="RDU72" s="89"/>
      <c r="RDV72" s="89"/>
      <c r="RDW72" s="89"/>
      <c r="RDX72" s="89"/>
      <c r="RDY72" s="89"/>
      <c r="RDZ72" s="89"/>
      <c r="REA72" s="89"/>
      <c r="REB72" s="89"/>
      <c r="REC72" s="89"/>
      <c r="RED72" s="89"/>
      <c r="REE72" s="89"/>
      <c r="REF72" s="89"/>
      <c r="REG72" s="89"/>
      <c r="REH72" s="89"/>
      <c r="REI72" s="89"/>
      <c r="REJ72" s="89"/>
      <c r="REK72" s="89"/>
      <c r="REL72" s="89"/>
      <c r="REM72" s="89"/>
      <c r="REN72" s="89"/>
      <c r="REO72" s="89"/>
      <c r="REP72" s="89"/>
      <c r="REQ72" s="89"/>
      <c r="RER72" s="89"/>
      <c r="RES72" s="89"/>
      <c r="RET72" s="89"/>
      <c r="REU72" s="89"/>
      <c r="REV72" s="89"/>
      <c r="REW72" s="89"/>
      <c r="REX72" s="89"/>
      <c r="REY72" s="89"/>
      <c r="REZ72" s="89"/>
      <c r="RFA72" s="89"/>
      <c r="RFB72" s="89"/>
      <c r="RFC72" s="89"/>
      <c r="RFD72" s="89"/>
      <c r="RFE72" s="89"/>
      <c r="RFF72" s="89"/>
      <c r="RFG72" s="89"/>
      <c r="RFJ72" s="89"/>
      <c r="RFM72" s="89"/>
      <c r="RFP72" s="89"/>
      <c r="RFS72" s="89"/>
      <c r="RFV72" s="89"/>
      <c r="RGH72" s="89"/>
      <c r="RGK72" s="89"/>
      <c r="RGN72" s="89"/>
      <c r="RGQ72" s="89"/>
      <c r="RGW72" s="89"/>
      <c r="RGZ72" s="89"/>
      <c r="RHF72" s="89"/>
      <c r="RHI72" s="89"/>
      <c r="RHL72" s="89"/>
      <c r="RHO72" s="89"/>
      <c r="RHU72" s="89"/>
      <c r="RHX72" s="89"/>
      <c r="RID72" s="89"/>
      <c r="RIF72" s="89"/>
      <c r="RIG72" s="89"/>
      <c r="RII72" s="89"/>
      <c r="RIL72" s="89"/>
      <c r="RIO72" s="89"/>
      <c r="RIZ72" s="89"/>
      <c r="RJB72" s="89"/>
      <c r="RJN72" s="89"/>
      <c r="RJQ72" s="89"/>
      <c r="RJY72" s="89"/>
      <c r="RKS72" s="89"/>
      <c r="RKU72" s="89"/>
      <c r="RKV72" s="89"/>
      <c r="RKW72" s="89"/>
      <c r="RKX72" s="89"/>
      <c r="RKY72" s="89"/>
      <c r="RKZ72" s="89"/>
      <c r="RLR72" s="89"/>
      <c r="RLS72" s="89"/>
      <c r="RLV72" s="89"/>
      <c r="RLY72" s="89"/>
      <c r="RMA72" s="89"/>
      <c r="RMC72" s="89"/>
      <c r="RMF72" s="89"/>
      <c r="RMI72" s="89"/>
      <c r="RML72" s="89"/>
      <c r="RMR72" s="89"/>
      <c r="RMU72" s="89"/>
      <c r="RMX72" s="89"/>
      <c r="RNC72" s="89"/>
      <c r="RNQ72" s="89"/>
      <c r="RNR72" s="89"/>
      <c r="RNS72" s="89"/>
      <c r="RNT72" s="89"/>
      <c r="RNU72" s="89"/>
      <c r="RNV72" s="89"/>
      <c r="RNW72" s="89"/>
      <c r="RNX72" s="89"/>
      <c r="RNY72" s="89"/>
      <c r="RNZ72" s="89"/>
      <c r="ROA72" s="89"/>
      <c r="ROB72" s="89"/>
      <c r="ROC72" s="89"/>
      <c r="ROD72" s="89"/>
      <c r="ROE72" s="89"/>
      <c r="ROF72" s="89"/>
      <c r="ROG72" s="89"/>
      <c r="ROH72" s="89"/>
      <c r="ROI72" s="89"/>
      <c r="ROJ72" s="89"/>
      <c r="ROK72" s="89"/>
      <c r="ROL72" s="89"/>
      <c r="ROM72" s="89"/>
      <c r="RON72" s="89"/>
      <c r="ROO72" s="89"/>
      <c r="ROP72" s="89"/>
      <c r="ROQ72" s="89"/>
      <c r="ROR72" s="89"/>
      <c r="ROS72" s="89"/>
      <c r="ROT72" s="89"/>
      <c r="ROU72" s="89"/>
      <c r="ROV72" s="89"/>
      <c r="ROW72" s="89"/>
      <c r="ROX72" s="89"/>
      <c r="ROY72" s="89"/>
      <c r="ROZ72" s="89"/>
      <c r="RPA72" s="89"/>
      <c r="RPB72" s="89"/>
      <c r="RPC72" s="89"/>
      <c r="RPF72" s="89"/>
      <c r="RPI72" s="89"/>
      <c r="RPL72" s="89"/>
      <c r="RPO72" s="89"/>
      <c r="RPR72" s="89"/>
      <c r="RQD72" s="89"/>
      <c r="RQG72" s="89"/>
      <c r="RQJ72" s="89"/>
      <c r="RQM72" s="89"/>
      <c r="RQS72" s="89"/>
      <c r="RQV72" s="89"/>
      <c r="RRB72" s="89"/>
      <c r="RRE72" s="89"/>
      <c r="RRH72" s="89"/>
      <c r="RRK72" s="89"/>
      <c r="RRQ72" s="89"/>
      <c r="RRT72" s="89"/>
      <c r="RRZ72" s="89"/>
      <c r="RSB72" s="89"/>
      <c r="RSC72" s="89"/>
      <c r="RSE72" s="89"/>
      <c r="RSH72" s="89"/>
      <c r="RSK72" s="89"/>
      <c r="RSV72" s="89"/>
      <c r="RSX72" s="89"/>
      <c r="RTJ72" s="89"/>
      <c r="RTM72" s="89"/>
      <c r="RTU72" s="89"/>
      <c r="RUO72" s="89"/>
      <c r="RUQ72" s="89"/>
      <c r="RUR72" s="89"/>
      <c r="RUS72" s="89"/>
      <c r="RUT72" s="89"/>
      <c r="RUU72" s="89"/>
      <c r="RUV72" s="89"/>
      <c r="RVN72" s="89"/>
      <c r="RVO72" s="89"/>
      <c r="RVR72" s="89"/>
      <c r="RVU72" s="89"/>
      <c r="RVW72" s="89"/>
      <c r="RVY72" s="89"/>
      <c r="RWB72" s="89"/>
      <c r="RWE72" s="89"/>
      <c r="RWH72" s="89"/>
      <c r="RWN72" s="89"/>
      <c r="RWQ72" s="89"/>
      <c r="RWT72" s="89"/>
      <c r="RWY72" s="89"/>
      <c r="RXM72" s="89"/>
      <c r="RXN72" s="89"/>
      <c r="RXO72" s="89"/>
      <c r="RXP72" s="89"/>
      <c r="RXQ72" s="89"/>
      <c r="RXR72" s="89"/>
      <c r="RXS72" s="89"/>
      <c r="RXT72" s="89"/>
      <c r="RXU72" s="89"/>
      <c r="RXV72" s="89"/>
      <c r="RXW72" s="89"/>
      <c r="RXX72" s="89"/>
      <c r="RXY72" s="89"/>
      <c r="RXZ72" s="89"/>
      <c r="RYA72" s="89"/>
      <c r="RYB72" s="89"/>
      <c r="RYC72" s="89"/>
      <c r="RYD72" s="89"/>
      <c r="RYE72" s="89"/>
      <c r="RYF72" s="89"/>
      <c r="RYG72" s="89"/>
      <c r="RYH72" s="89"/>
      <c r="RYI72" s="89"/>
      <c r="RYJ72" s="89"/>
      <c r="RYK72" s="89"/>
      <c r="RYL72" s="89"/>
      <c r="RYM72" s="89"/>
      <c r="RYN72" s="89"/>
      <c r="RYO72" s="89"/>
      <c r="RYP72" s="89"/>
      <c r="RYQ72" s="89"/>
      <c r="RYR72" s="89"/>
      <c r="RYS72" s="89"/>
      <c r="RYT72" s="89"/>
      <c r="RYU72" s="89"/>
      <c r="RYV72" s="89"/>
      <c r="RYW72" s="89"/>
      <c r="RYX72" s="89"/>
      <c r="RYY72" s="89"/>
      <c r="RZB72" s="89"/>
      <c r="RZE72" s="89"/>
      <c r="RZH72" s="89"/>
      <c r="RZK72" s="89"/>
      <c r="RZN72" s="89"/>
      <c r="RZZ72" s="89"/>
      <c r="SAC72" s="89"/>
      <c r="SAF72" s="89"/>
      <c r="SAI72" s="89"/>
      <c r="SAO72" s="89"/>
      <c r="SAR72" s="89"/>
      <c r="SAX72" s="89"/>
      <c r="SBA72" s="89"/>
      <c r="SBD72" s="89"/>
      <c r="SBG72" s="89"/>
      <c r="SBM72" s="89"/>
      <c r="SBP72" s="89"/>
      <c r="SBV72" s="89"/>
      <c r="SBX72" s="89"/>
      <c r="SBY72" s="89"/>
      <c r="SCA72" s="89"/>
      <c r="SCD72" s="89"/>
      <c r="SCG72" s="89"/>
      <c r="SCR72" s="89"/>
      <c r="SCT72" s="89"/>
      <c r="SDF72" s="89"/>
      <c r="SDI72" s="89"/>
      <c r="SDQ72" s="89"/>
      <c r="SEK72" s="89"/>
      <c r="SEM72" s="89"/>
      <c r="SEN72" s="89"/>
      <c r="SEO72" s="89"/>
      <c r="SEP72" s="89"/>
      <c r="SEQ72" s="89"/>
      <c r="SER72" s="89"/>
      <c r="SFJ72" s="89"/>
      <c r="SFK72" s="89"/>
      <c r="SFN72" s="89"/>
      <c r="SFQ72" s="89"/>
      <c r="SFS72" s="89"/>
      <c r="SFU72" s="89"/>
      <c r="SFX72" s="89"/>
      <c r="SGA72" s="89"/>
      <c r="SGD72" s="89"/>
      <c r="SGJ72" s="89"/>
      <c r="SGM72" s="89"/>
      <c r="SGP72" s="89"/>
      <c r="SGU72" s="89"/>
      <c r="SHI72" s="89"/>
      <c r="SHJ72" s="89"/>
      <c r="SHK72" s="89"/>
      <c r="SHL72" s="89"/>
      <c r="SHM72" s="89"/>
      <c r="SHN72" s="89"/>
      <c r="SHO72" s="89"/>
      <c r="SHP72" s="89"/>
      <c r="SHQ72" s="89"/>
      <c r="SHR72" s="89"/>
      <c r="SHS72" s="89"/>
      <c r="SHT72" s="89"/>
      <c r="SHU72" s="89"/>
      <c r="SHV72" s="89"/>
      <c r="SHW72" s="89"/>
      <c r="SHX72" s="89"/>
      <c r="SHY72" s="89"/>
      <c r="SHZ72" s="89"/>
      <c r="SIA72" s="89"/>
      <c r="SIB72" s="89"/>
      <c r="SIC72" s="89"/>
      <c r="SID72" s="89"/>
      <c r="SIE72" s="89"/>
      <c r="SIF72" s="89"/>
      <c r="SIG72" s="89"/>
      <c r="SIH72" s="89"/>
      <c r="SII72" s="89"/>
      <c r="SIJ72" s="89"/>
      <c r="SIK72" s="89"/>
      <c r="SIL72" s="89"/>
      <c r="SIM72" s="89"/>
      <c r="SIN72" s="89"/>
      <c r="SIO72" s="89"/>
      <c r="SIP72" s="89"/>
      <c r="SIQ72" s="89"/>
      <c r="SIR72" s="89"/>
      <c r="SIS72" s="89"/>
      <c r="SIT72" s="89"/>
      <c r="SIU72" s="89"/>
      <c r="SIX72" s="89"/>
      <c r="SJA72" s="89"/>
      <c r="SJD72" s="89"/>
      <c r="SJG72" s="89"/>
      <c r="SJJ72" s="89"/>
      <c r="SJV72" s="89"/>
      <c r="SJY72" s="89"/>
      <c r="SKB72" s="89"/>
      <c r="SKE72" s="89"/>
      <c r="SKK72" s="89"/>
      <c r="SKN72" s="89"/>
      <c r="SKT72" s="89"/>
      <c r="SKW72" s="89"/>
      <c r="SKZ72" s="89"/>
      <c r="SLC72" s="89"/>
      <c r="SLI72" s="89"/>
      <c r="SLL72" s="89"/>
      <c r="SLR72" s="89"/>
      <c r="SLT72" s="89"/>
      <c r="SLU72" s="89"/>
      <c r="SLW72" s="89"/>
      <c r="SLZ72" s="89"/>
      <c r="SMC72" s="89"/>
      <c r="SMN72" s="89"/>
      <c r="SMP72" s="89"/>
      <c r="SNB72" s="89"/>
      <c r="SNE72" s="89"/>
      <c r="SNM72" s="89"/>
      <c r="SOG72" s="89"/>
      <c r="SOI72" s="89"/>
      <c r="SOJ72" s="89"/>
      <c r="SOK72" s="89"/>
      <c r="SOL72" s="89"/>
      <c r="SOM72" s="89"/>
      <c r="SON72" s="89"/>
      <c r="SPF72" s="89"/>
      <c r="SPG72" s="89"/>
      <c r="SPJ72" s="89"/>
      <c r="SPM72" s="89"/>
      <c r="SPO72" s="89"/>
      <c r="SPQ72" s="89"/>
      <c r="SPT72" s="89"/>
      <c r="SPW72" s="89"/>
      <c r="SPZ72" s="89"/>
      <c r="SQF72" s="89"/>
      <c r="SQI72" s="89"/>
      <c r="SQL72" s="89"/>
      <c r="SQQ72" s="89"/>
      <c r="SRE72" s="89"/>
      <c r="SRF72" s="89"/>
      <c r="SRG72" s="89"/>
      <c r="SRH72" s="89"/>
      <c r="SRI72" s="89"/>
      <c r="SRJ72" s="89"/>
      <c r="SRK72" s="89"/>
      <c r="SRL72" s="89"/>
      <c r="SRM72" s="89"/>
      <c r="SRN72" s="89"/>
      <c r="SRO72" s="89"/>
      <c r="SRP72" s="89"/>
      <c r="SRQ72" s="89"/>
      <c r="SRR72" s="89"/>
      <c r="SRS72" s="89"/>
      <c r="SRT72" s="89"/>
      <c r="SRU72" s="89"/>
      <c r="SRV72" s="89"/>
      <c r="SRW72" s="89"/>
      <c r="SRX72" s="89"/>
      <c r="SRY72" s="89"/>
      <c r="SRZ72" s="89"/>
      <c r="SSA72" s="89"/>
      <c r="SSB72" s="89"/>
      <c r="SSC72" s="89"/>
      <c r="SSD72" s="89"/>
      <c r="SSE72" s="89"/>
      <c r="SSF72" s="89"/>
      <c r="SSG72" s="89"/>
      <c r="SSH72" s="89"/>
      <c r="SSI72" s="89"/>
      <c r="SSJ72" s="89"/>
      <c r="SSK72" s="89"/>
      <c r="SSL72" s="89"/>
      <c r="SSM72" s="89"/>
      <c r="SSN72" s="89"/>
      <c r="SSO72" s="89"/>
      <c r="SSP72" s="89"/>
      <c r="SSQ72" s="89"/>
      <c r="SST72" s="89"/>
      <c r="SSW72" s="89"/>
      <c r="SSZ72" s="89"/>
      <c r="STC72" s="89"/>
      <c r="STF72" s="89"/>
      <c r="STR72" s="89"/>
      <c r="STU72" s="89"/>
      <c r="STX72" s="89"/>
      <c r="SUA72" s="89"/>
      <c r="SUG72" s="89"/>
      <c r="SUJ72" s="89"/>
      <c r="SUP72" s="89"/>
      <c r="SUS72" s="89"/>
      <c r="SUV72" s="89"/>
      <c r="SUY72" s="89"/>
      <c r="SVE72" s="89"/>
      <c r="SVH72" s="89"/>
      <c r="SVN72" s="89"/>
      <c r="SVP72" s="89"/>
      <c r="SVQ72" s="89"/>
      <c r="SVS72" s="89"/>
      <c r="SVV72" s="89"/>
      <c r="SVY72" s="89"/>
      <c r="SWJ72" s="89"/>
      <c r="SWL72" s="89"/>
      <c r="SWX72" s="89"/>
      <c r="SXA72" s="89"/>
      <c r="SXI72" s="89"/>
      <c r="SYC72" s="89"/>
      <c r="SYE72" s="89"/>
      <c r="SYF72" s="89"/>
      <c r="SYG72" s="89"/>
      <c r="SYH72" s="89"/>
      <c r="SYI72" s="89"/>
      <c r="SYJ72" s="89"/>
      <c r="SZB72" s="89"/>
      <c r="SZC72" s="89"/>
      <c r="SZF72" s="89"/>
      <c r="SZI72" s="89"/>
      <c r="SZK72" s="89"/>
      <c r="SZM72" s="89"/>
      <c r="SZP72" s="89"/>
      <c r="SZS72" s="89"/>
      <c r="SZV72" s="89"/>
      <c r="TAB72" s="89"/>
      <c r="TAE72" s="89"/>
      <c r="TAH72" s="89"/>
      <c r="TAM72" s="89"/>
      <c r="TBA72" s="89"/>
      <c r="TBB72" s="89"/>
      <c r="TBC72" s="89"/>
      <c r="TBD72" s="89"/>
      <c r="TBE72" s="89"/>
      <c r="TBF72" s="89"/>
      <c r="TBG72" s="89"/>
      <c r="TBH72" s="89"/>
      <c r="TBI72" s="89"/>
      <c r="TBJ72" s="89"/>
      <c r="TBK72" s="89"/>
      <c r="TBL72" s="89"/>
      <c r="TBM72" s="89"/>
      <c r="TBN72" s="89"/>
      <c r="TBO72" s="89"/>
      <c r="TBP72" s="89"/>
      <c r="TBQ72" s="89"/>
      <c r="TBR72" s="89"/>
      <c r="TBS72" s="89"/>
      <c r="TBT72" s="89"/>
      <c r="TBU72" s="89"/>
      <c r="TBV72" s="89"/>
      <c r="TBW72" s="89"/>
      <c r="TBX72" s="89"/>
      <c r="TBY72" s="89"/>
      <c r="TBZ72" s="89"/>
      <c r="TCA72" s="89"/>
      <c r="TCB72" s="89"/>
      <c r="TCC72" s="89"/>
      <c r="TCD72" s="89"/>
      <c r="TCE72" s="89"/>
      <c r="TCF72" s="89"/>
      <c r="TCG72" s="89"/>
      <c r="TCH72" s="89"/>
      <c r="TCI72" s="89"/>
      <c r="TCJ72" s="89"/>
      <c r="TCK72" s="89"/>
      <c r="TCL72" s="89"/>
      <c r="TCM72" s="89"/>
      <c r="TCP72" s="89"/>
      <c r="TCS72" s="89"/>
      <c r="TCV72" s="89"/>
      <c r="TCY72" s="89"/>
      <c r="TDB72" s="89"/>
      <c r="TDN72" s="89"/>
      <c r="TDQ72" s="89"/>
      <c r="TDT72" s="89"/>
      <c r="TDW72" s="89"/>
      <c r="TEC72" s="89"/>
      <c r="TEF72" s="89"/>
      <c r="TEL72" s="89"/>
      <c r="TEO72" s="89"/>
      <c r="TER72" s="89"/>
      <c r="TEU72" s="89"/>
      <c r="TFA72" s="89"/>
      <c r="TFD72" s="89"/>
      <c r="TFJ72" s="89"/>
      <c r="TFL72" s="89"/>
      <c r="TFM72" s="89"/>
      <c r="TFO72" s="89"/>
      <c r="TFR72" s="89"/>
      <c r="TFU72" s="89"/>
      <c r="TGF72" s="89"/>
      <c r="TGH72" s="89"/>
      <c r="TGT72" s="89"/>
      <c r="TGW72" s="89"/>
      <c r="THE72" s="89"/>
      <c r="THY72" s="89"/>
      <c r="TIA72" s="89"/>
      <c r="TIB72" s="89"/>
      <c r="TIC72" s="89"/>
      <c r="TID72" s="89"/>
      <c r="TIE72" s="89"/>
      <c r="TIF72" s="89"/>
      <c r="TIX72" s="89"/>
      <c r="TIY72" s="89"/>
      <c r="TJB72" s="89"/>
      <c r="TJE72" s="89"/>
      <c r="TJG72" s="89"/>
      <c r="TJI72" s="89"/>
      <c r="TJL72" s="89"/>
      <c r="TJO72" s="89"/>
      <c r="TJR72" s="89"/>
      <c r="TJX72" s="89"/>
      <c r="TKA72" s="89"/>
      <c r="TKD72" s="89"/>
      <c r="TKI72" s="89"/>
      <c r="TKW72" s="89"/>
      <c r="TKX72" s="89"/>
      <c r="TKY72" s="89"/>
      <c r="TKZ72" s="89"/>
      <c r="TLA72" s="89"/>
      <c r="TLB72" s="89"/>
      <c r="TLC72" s="89"/>
      <c r="TLD72" s="89"/>
      <c r="TLE72" s="89"/>
      <c r="TLF72" s="89"/>
      <c r="TLG72" s="89"/>
      <c r="TLH72" s="89"/>
      <c r="TLI72" s="89"/>
      <c r="TLJ72" s="89"/>
      <c r="TLK72" s="89"/>
      <c r="TLL72" s="89"/>
      <c r="TLM72" s="89"/>
      <c r="TLN72" s="89"/>
      <c r="TLO72" s="89"/>
      <c r="TLP72" s="89"/>
      <c r="TLQ72" s="89"/>
      <c r="TLR72" s="89"/>
      <c r="TLS72" s="89"/>
      <c r="TLT72" s="89"/>
      <c r="TLU72" s="89"/>
      <c r="TLV72" s="89"/>
      <c r="TLW72" s="89"/>
      <c r="TLX72" s="89"/>
      <c r="TLY72" s="89"/>
      <c r="TLZ72" s="89"/>
      <c r="TMA72" s="89"/>
      <c r="TMB72" s="89"/>
      <c r="TMC72" s="89"/>
      <c r="TMD72" s="89"/>
      <c r="TME72" s="89"/>
      <c r="TMF72" s="89"/>
      <c r="TMG72" s="89"/>
      <c r="TMH72" s="89"/>
      <c r="TMI72" s="89"/>
      <c r="TML72" s="89"/>
      <c r="TMO72" s="89"/>
      <c r="TMR72" s="89"/>
      <c r="TMU72" s="89"/>
      <c r="TMX72" s="89"/>
      <c r="TNJ72" s="89"/>
      <c r="TNM72" s="89"/>
      <c r="TNP72" s="89"/>
      <c r="TNS72" s="89"/>
      <c r="TNY72" s="89"/>
      <c r="TOB72" s="89"/>
      <c r="TOH72" s="89"/>
      <c r="TOK72" s="89"/>
      <c r="TON72" s="89"/>
      <c r="TOQ72" s="89"/>
      <c r="TOW72" s="89"/>
      <c r="TOZ72" s="89"/>
      <c r="TPF72" s="89"/>
      <c r="TPH72" s="89"/>
      <c r="TPI72" s="89"/>
      <c r="TPK72" s="89"/>
      <c r="TPN72" s="89"/>
      <c r="TPQ72" s="89"/>
      <c r="TQB72" s="89"/>
      <c r="TQD72" s="89"/>
      <c r="TQP72" s="89"/>
      <c r="TQS72" s="89"/>
      <c r="TRA72" s="89"/>
      <c r="TRU72" s="89"/>
      <c r="TRW72" s="89"/>
      <c r="TRX72" s="89"/>
      <c r="TRY72" s="89"/>
      <c r="TRZ72" s="89"/>
      <c r="TSA72" s="89"/>
      <c r="TSB72" s="89"/>
      <c r="TST72" s="89"/>
      <c r="TSU72" s="89"/>
      <c r="TSX72" s="89"/>
      <c r="TTA72" s="89"/>
      <c r="TTC72" s="89"/>
      <c r="TTE72" s="89"/>
      <c r="TTH72" s="89"/>
      <c r="TTK72" s="89"/>
      <c r="TTN72" s="89"/>
      <c r="TTT72" s="89"/>
      <c r="TTW72" s="89"/>
      <c r="TTZ72" s="89"/>
      <c r="TUE72" s="89"/>
      <c r="TUS72" s="89"/>
      <c r="TUT72" s="89"/>
      <c r="TUU72" s="89"/>
      <c r="TUV72" s="89"/>
      <c r="TUW72" s="89"/>
      <c r="TUX72" s="89"/>
      <c r="TUY72" s="89"/>
      <c r="TUZ72" s="89"/>
      <c r="TVA72" s="89"/>
      <c r="TVB72" s="89"/>
      <c r="TVC72" s="89"/>
      <c r="TVD72" s="89"/>
      <c r="TVE72" s="89"/>
      <c r="TVF72" s="89"/>
      <c r="TVG72" s="89"/>
      <c r="TVH72" s="89"/>
      <c r="TVI72" s="89"/>
      <c r="TVJ72" s="89"/>
      <c r="TVK72" s="89"/>
      <c r="TVL72" s="89"/>
      <c r="TVM72" s="89"/>
      <c r="TVN72" s="89"/>
      <c r="TVO72" s="89"/>
      <c r="TVP72" s="89"/>
      <c r="TVQ72" s="89"/>
      <c r="TVR72" s="89"/>
      <c r="TVS72" s="89"/>
      <c r="TVT72" s="89"/>
      <c r="TVU72" s="89"/>
      <c r="TVV72" s="89"/>
      <c r="TVW72" s="89"/>
      <c r="TVX72" s="89"/>
      <c r="TVY72" s="89"/>
      <c r="TVZ72" s="89"/>
      <c r="TWA72" s="89"/>
      <c r="TWB72" s="89"/>
      <c r="TWC72" s="89"/>
      <c r="TWD72" s="89"/>
      <c r="TWE72" s="89"/>
      <c r="TWH72" s="89"/>
      <c r="TWK72" s="89"/>
      <c r="TWN72" s="89"/>
      <c r="TWQ72" s="89"/>
      <c r="TWT72" s="89"/>
      <c r="TXF72" s="89"/>
      <c r="TXI72" s="89"/>
      <c r="TXL72" s="89"/>
      <c r="TXO72" s="89"/>
      <c r="TXU72" s="89"/>
      <c r="TXX72" s="89"/>
      <c r="TYD72" s="89"/>
      <c r="TYG72" s="89"/>
      <c r="TYJ72" s="89"/>
      <c r="TYM72" s="89"/>
      <c r="TYS72" s="89"/>
      <c r="TYV72" s="89"/>
      <c r="TZB72" s="89"/>
      <c r="TZD72" s="89"/>
      <c r="TZE72" s="89"/>
      <c r="TZG72" s="89"/>
      <c r="TZJ72" s="89"/>
      <c r="TZM72" s="89"/>
      <c r="TZX72" s="89"/>
      <c r="TZZ72" s="89"/>
      <c r="UAL72" s="89"/>
      <c r="UAO72" s="89"/>
      <c r="UAW72" s="89"/>
      <c r="UBQ72" s="89"/>
      <c r="UBS72" s="89"/>
      <c r="UBT72" s="89"/>
      <c r="UBU72" s="89"/>
      <c r="UBV72" s="89"/>
      <c r="UBW72" s="89"/>
      <c r="UBX72" s="89"/>
      <c r="UCP72" s="89"/>
      <c r="UCQ72" s="89"/>
      <c r="UCT72" s="89"/>
      <c r="UCW72" s="89"/>
      <c r="UCY72" s="89"/>
      <c r="UDA72" s="89"/>
      <c r="UDD72" s="89"/>
      <c r="UDG72" s="89"/>
      <c r="UDJ72" s="89"/>
      <c r="UDP72" s="89"/>
      <c r="UDS72" s="89"/>
      <c r="UDV72" s="89"/>
      <c r="UEA72" s="89"/>
      <c r="UEO72" s="89"/>
      <c r="UEP72" s="89"/>
      <c r="UEQ72" s="89"/>
      <c r="UER72" s="89"/>
      <c r="UES72" s="89"/>
      <c r="UET72" s="89"/>
      <c r="UEU72" s="89"/>
      <c r="UEV72" s="89"/>
      <c r="UEW72" s="89"/>
      <c r="UEX72" s="89"/>
      <c r="UEY72" s="89"/>
      <c r="UEZ72" s="89"/>
      <c r="UFA72" s="89"/>
      <c r="UFB72" s="89"/>
      <c r="UFC72" s="89"/>
      <c r="UFD72" s="89"/>
      <c r="UFE72" s="89"/>
      <c r="UFF72" s="89"/>
      <c r="UFG72" s="89"/>
      <c r="UFH72" s="89"/>
      <c r="UFI72" s="89"/>
      <c r="UFJ72" s="89"/>
      <c r="UFK72" s="89"/>
      <c r="UFL72" s="89"/>
      <c r="UFM72" s="89"/>
      <c r="UFN72" s="89"/>
      <c r="UFO72" s="89"/>
      <c r="UFP72" s="89"/>
      <c r="UFQ72" s="89"/>
      <c r="UFR72" s="89"/>
      <c r="UFS72" s="89"/>
      <c r="UFT72" s="89"/>
      <c r="UFU72" s="89"/>
      <c r="UFV72" s="89"/>
      <c r="UFW72" s="89"/>
      <c r="UFX72" s="89"/>
      <c r="UFY72" s="89"/>
      <c r="UFZ72" s="89"/>
      <c r="UGA72" s="89"/>
      <c r="UGD72" s="89"/>
      <c r="UGG72" s="89"/>
      <c r="UGJ72" s="89"/>
      <c r="UGM72" s="89"/>
      <c r="UGP72" s="89"/>
      <c r="UHB72" s="89"/>
      <c r="UHE72" s="89"/>
      <c r="UHH72" s="89"/>
      <c r="UHK72" s="89"/>
      <c r="UHQ72" s="89"/>
      <c r="UHT72" s="89"/>
      <c r="UHZ72" s="89"/>
      <c r="UIC72" s="89"/>
      <c r="UIF72" s="89"/>
      <c r="UII72" s="89"/>
      <c r="UIO72" s="89"/>
      <c r="UIR72" s="89"/>
      <c r="UIX72" s="89"/>
      <c r="UIZ72" s="89"/>
      <c r="UJA72" s="89"/>
      <c r="UJC72" s="89"/>
      <c r="UJF72" s="89"/>
      <c r="UJI72" s="89"/>
      <c r="UJT72" s="89"/>
      <c r="UJV72" s="89"/>
      <c r="UKH72" s="89"/>
      <c r="UKK72" s="89"/>
      <c r="UKS72" s="89"/>
      <c r="ULM72" s="89"/>
      <c r="ULO72" s="89"/>
      <c r="ULP72" s="89"/>
      <c r="ULQ72" s="89"/>
      <c r="ULR72" s="89"/>
      <c r="ULS72" s="89"/>
      <c r="ULT72" s="89"/>
      <c r="UML72" s="89"/>
      <c r="UMM72" s="89"/>
      <c r="UMP72" s="89"/>
      <c r="UMS72" s="89"/>
      <c r="UMU72" s="89"/>
      <c r="UMW72" s="89"/>
      <c r="UMZ72" s="89"/>
      <c r="UNC72" s="89"/>
      <c r="UNF72" s="89"/>
      <c r="UNL72" s="89"/>
      <c r="UNO72" s="89"/>
      <c r="UNR72" s="89"/>
      <c r="UNW72" s="89"/>
      <c r="UOK72" s="89"/>
      <c r="UOL72" s="89"/>
      <c r="UOM72" s="89"/>
      <c r="UON72" s="89"/>
      <c r="UOO72" s="89"/>
      <c r="UOP72" s="89"/>
      <c r="UOQ72" s="89"/>
      <c r="UOR72" s="89"/>
      <c r="UOS72" s="89"/>
      <c r="UOT72" s="89"/>
      <c r="UOU72" s="89"/>
      <c r="UOV72" s="89"/>
      <c r="UOW72" s="89"/>
      <c r="UOX72" s="89"/>
      <c r="UOY72" s="89"/>
      <c r="UOZ72" s="89"/>
      <c r="UPA72" s="89"/>
      <c r="UPB72" s="89"/>
      <c r="UPC72" s="89"/>
      <c r="UPD72" s="89"/>
      <c r="UPE72" s="89"/>
      <c r="UPF72" s="89"/>
      <c r="UPG72" s="89"/>
      <c r="UPH72" s="89"/>
      <c r="UPI72" s="89"/>
      <c r="UPJ72" s="89"/>
      <c r="UPK72" s="89"/>
      <c r="UPL72" s="89"/>
      <c r="UPM72" s="89"/>
      <c r="UPN72" s="89"/>
      <c r="UPO72" s="89"/>
      <c r="UPP72" s="89"/>
      <c r="UPQ72" s="89"/>
      <c r="UPR72" s="89"/>
      <c r="UPS72" s="89"/>
      <c r="UPT72" s="89"/>
      <c r="UPU72" s="89"/>
      <c r="UPV72" s="89"/>
      <c r="UPW72" s="89"/>
      <c r="UPZ72" s="89"/>
      <c r="UQC72" s="89"/>
      <c r="UQF72" s="89"/>
      <c r="UQI72" s="89"/>
      <c r="UQL72" s="89"/>
      <c r="UQX72" s="89"/>
      <c r="URA72" s="89"/>
      <c r="URD72" s="89"/>
      <c r="URG72" s="89"/>
      <c r="URM72" s="89"/>
      <c r="URP72" s="89"/>
      <c r="URV72" s="89"/>
      <c r="URY72" s="89"/>
      <c r="USB72" s="89"/>
      <c r="USE72" s="89"/>
      <c r="USK72" s="89"/>
      <c r="USN72" s="89"/>
      <c r="UST72" s="89"/>
      <c r="USV72" s="89"/>
      <c r="USW72" s="89"/>
      <c r="USY72" s="89"/>
      <c r="UTB72" s="89"/>
      <c r="UTE72" s="89"/>
      <c r="UTP72" s="89"/>
      <c r="UTR72" s="89"/>
      <c r="UUD72" s="89"/>
      <c r="UUG72" s="89"/>
      <c r="UUO72" s="89"/>
      <c r="UVI72" s="89"/>
      <c r="UVK72" s="89"/>
      <c r="UVL72" s="89"/>
      <c r="UVM72" s="89"/>
      <c r="UVN72" s="89"/>
      <c r="UVO72" s="89"/>
      <c r="UVP72" s="89"/>
      <c r="UWH72" s="89"/>
      <c r="UWI72" s="89"/>
      <c r="UWL72" s="89"/>
      <c r="UWO72" s="89"/>
      <c r="UWQ72" s="89"/>
      <c r="UWS72" s="89"/>
      <c r="UWV72" s="89"/>
      <c r="UWY72" s="89"/>
      <c r="UXB72" s="89"/>
      <c r="UXH72" s="89"/>
      <c r="UXK72" s="89"/>
      <c r="UXN72" s="89"/>
      <c r="UXS72" s="89"/>
      <c r="UYG72" s="89"/>
      <c r="UYH72" s="89"/>
      <c r="UYI72" s="89"/>
      <c r="UYJ72" s="89"/>
      <c r="UYK72" s="89"/>
      <c r="UYL72" s="89"/>
      <c r="UYM72" s="89"/>
      <c r="UYN72" s="89"/>
      <c r="UYO72" s="89"/>
      <c r="UYP72" s="89"/>
      <c r="UYQ72" s="89"/>
      <c r="UYR72" s="89"/>
      <c r="UYS72" s="89"/>
      <c r="UYT72" s="89"/>
      <c r="UYU72" s="89"/>
      <c r="UYV72" s="89"/>
      <c r="UYW72" s="89"/>
      <c r="UYX72" s="89"/>
      <c r="UYY72" s="89"/>
      <c r="UYZ72" s="89"/>
      <c r="UZA72" s="89"/>
      <c r="UZB72" s="89"/>
      <c r="UZC72" s="89"/>
      <c r="UZD72" s="89"/>
      <c r="UZE72" s="89"/>
      <c r="UZF72" s="89"/>
      <c r="UZG72" s="89"/>
      <c r="UZH72" s="89"/>
      <c r="UZI72" s="89"/>
      <c r="UZJ72" s="89"/>
      <c r="UZK72" s="89"/>
      <c r="UZL72" s="89"/>
      <c r="UZM72" s="89"/>
      <c r="UZN72" s="89"/>
      <c r="UZO72" s="89"/>
      <c r="UZP72" s="89"/>
      <c r="UZQ72" s="89"/>
      <c r="UZR72" s="89"/>
      <c r="UZS72" s="89"/>
      <c r="UZV72" s="89"/>
      <c r="UZY72" s="89"/>
      <c r="VAB72" s="89"/>
      <c r="VAE72" s="89"/>
      <c r="VAH72" s="89"/>
      <c r="VAT72" s="89"/>
      <c r="VAW72" s="89"/>
      <c r="VAZ72" s="89"/>
      <c r="VBC72" s="89"/>
      <c r="VBI72" s="89"/>
      <c r="VBL72" s="89"/>
      <c r="VBR72" s="89"/>
      <c r="VBU72" s="89"/>
      <c r="VBX72" s="89"/>
      <c r="VCA72" s="89"/>
      <c r="VCG72" s="89"/>
      <c r="VCJ72" s="89"/>
      <c r="VCP72" s="89"/>
      <c r="VCR72" s="89"/>
      <c r="VCS72" s="89"/>
      <c r="VCU72" s="89"/>
      <c r="VCX72" s="89"/>
      <c r="VDA72" s="89"/>
      <c r="VDL72" s="89"/>
      <c r="VDN72" s="89"/>
      <c r="VDZ72" s="89"/>
      <c r="VEC72" s="89"/>
      <c r="VEK72" s="89"/>
      <c r="VFE72" s="89"/>
      <c r="VFG72" s="89"/>
      <c r="VFH72" s="89"/>
      <c r="VFI72" s="89"/>
      <c r="VFJ72" s="89"/>
      <c r="VFK72" s="89"/>
      <c r="VFL72" s="89"/>
      <c r="VGD72" s="89"/>
      <c r="VGE72" s="89"/>
      <c r="VGH72" s="89"/>
      <c r="VGK72" s="89"/>
      <c r="VGM72" s="89"/>
      <c r="VGO72" s="89"/>
      <c r="VGR72" s="89"/>
      <c r="VGU72" s="89"/>
      <c r="VGX72" s="89"/>
      <c r="VHD72" s="89"/>
      <c r="VHG72" s="89"/>
      <c r="VHJ72" s="89"/>
      <c r="VHO72" s="89"/>
      <c r="VIC72" s="89"/>
      <c r="VID72" s="89"/>
      <c r="VIE72" s="89"/>
      <c r="VIF72" s="89"/>
      <c r="VIG72" s="89"/>
      <c r="VIH72" s="89"/>
      <c r="VII72" s="89"/>
      <c r="VIJ72" s="89"/>
      <c r="VIK72" s="89"/>
      <c r="VIL72" s="89"/>
      <c r="VIM72" s="89"/>
      <c r="VIN72" s="89"/>
      <c r="VIO72" s="89"/>
      <c r="VIP72" s="89"/>
      <c r="VIQ72" s="89"/>
      <c r="VIR72" s="89"/>
      <c r="VIS72" s="89"/>
      <c r="VIT72" s="89"/>
      <c r="VIU72" s="89"/>
      <c r="VIV72" s="89"/>
      <c r="VIW72" s="89"/>
      <c r="VIX72" s="89"/>
      <c r="VIY72" s="89"/>
      <c r="VIZ72" s="89"/>
      <c r="VJA72" s="89"/>
      <c r="VJB72" s="89"/>
      <c r="VJC72" s="89"/>
      <c r="VJD72" s="89"/>
      <c r="VJE72" s="89"/>
      <c r="VJF72" s="89"/>
      <c r="VJG72" s="89"/>
      <c r="VJH72" s="89"/>
      <c r="VJI72" s="89"/>
      <c r="VJJ72" s="89"/>
      <c r="VJK72" s="89"/>
      <c r="VJL72" s="89"/>
      <c r="VJM72" s="89"/>
      <c r="VJN72" s="89"/>
      <c r="VJO72" s="89"/>
      <c r="VJR72" s="89"/>
      <c r="VJU72" s="89"/>
      <c r="VJX72" s="89"/>
      <c r="VKA72" s="89"/>
      <c r="VKD72" s="89"/>
      <c r="VKP72" s="89"/>
      <c r="VKS72" s="89"/>
      <c r="VKV72" s="89"/>
      <c r="VKY72" s="89"/>
      <c r="VLE72" s="89"/>
      <c r="VLH72" s="89"/>
      <c r="VLN72" s="89"/>
      <c r="VLQ72" s="89"/>
      <c r="VLT72" s="89"/>
      <c r="VLW72" s="89"/>
      <c r="VMC72" s="89"/>
      <c r="VMF72" s="89"/>
      <c r="VML72" s="89"/>
      <c r="VMN72" s="89"/>
      <c r="VMO72" s="89"/>
      <c r="VMQ72" s="89"/>
      <c r="VMT72" s="89"/>
      <c r="VMW72" s="89"/>
      <c r="VNH72" s="89"/>
      <c r="VNJ72" s="89"/>
      <c r="VNV72" s="89"/>
      <c r="VNY72" s="89"/>
      <c r="VOG72" s="89"/>
      <c r="VPA72" s="89"/>
      <c r="VPC72" s="89"/>
      <c r="VPD72" s="89"/>
      <c r="VPE72" s="89"/>
      <c r="VPF72" s="89"/>
      <c r="VPG72" s="89"/>
      <c r="VPH72" s="89"/>
      <c r="VPZ72" s="89"/>
      <c r="VQA72" s="89"/>
      <c r="VQD72" s="89"/>
      <c r="VQG72" s="89"/>
      <c r="VQI72" s="89"/>
      <c r="VQK72" s="89"/>
      <c r="VQN72" s="89"/>
      <c r="VQQ72" s="89"/>
      <c r="VQT72" s="89"/>
      <c r="VQZ72" s="89"/>
      <c r="VRC72" s="89"/>
      <c r="VRF72" s="89"/>
      <c r="VRK72" s="89"/>
      <c r="VRY72" s="89"/>
      <c r="VRZ72" s="89"/>
      <c r="VSA72" s="89"/>
      <c r="VSB72" s="89"/>
      <c r="VSC72" s="89"/>
      <c r="VSD72" s="89"/>
      <c r="VSE72" s="89"/>
      <c r="VSF72" s="89"/>
      <c r="VSG72" s="89"/>
      <c r="VSH72" s="89"/>
      <c r="VSI72" s="89"/>
      <c r="VSJ72" s="89"/>
      <c r="VSK72" s="89"/>
      <c r="VSL72" s="89"/>
      <c r="VSM72" s="89"/>
      <c r="VSN72" s="89"/>
      <c r="VSO72" s="89"/>
      <c r="VSP72" s="89"/>
      <c r="VSQ72" s="89"/>
      <c r="VSR72" s="89"/>
      <c r="VSS72" s="89"/>
      <c r="VST72" s="89"/>
      <c r="VSU72" s="89"/>
      <c r="VSV72" s="89"/>
      <c r="VSW72" s="89"/>
      <c r="VSX72" s="89"/>
      <c r="VSY72" s="89"/>
      <c r="VSZ72" s="89"/>
      <c r="VTA72" s="89"/>
      <c r="VTB72" s="89"/>
      <c r="VTC72" s="89"/>
      <c r="VTD72" s="89"/>
      <c r="VTE72" s="89"/>
      <c r="VTF72" s="89"/>
      <c r="VTG72" s="89"/>
      <c r="VTH72" s="89"/>
      <c r="VTI72" s="89"/>
      <c r="VTJ72" s="89"/>
      <c r="VTK72" s="89"/>
      <c r="VTN72" s="89"/>
      <c r="VTQ72" s="89"/>
      <c r="VTT72" s="89"/>
      <c r="VTW72" s="89"/>
      <c r="VTZ72" s="89"/>
      <c r="VUL72" s="89"/>
      <c r="VUO72" s="89"/>
      <c r="VUR72" s="89"/>
      <c r="VUU72" s="89"/>
      <c r="VVA72" s="89"/>
      <c r="VVD72" s="89"/>
      <c r="VVJ72" s="89"/>
      <c r="VVM72" s="89"/>
      <c r="VVP72" s="89"/>
      <c r="VVS72" s="89"/>
      <c r="VVY72" s="89"/>
      <c r="VWB72" s="89"/>
      <c r="VWH72" s="89"/>
      <c r="VWJ72" s="89"/>
      <c r="VWK72" s="89"/>
      <c r="VWM72" s="89"/>
      <c r="VWP72" s="89"/>
      <c r="VWS72" s="89"/>
      <c r="VXD72" s="89"/>
      <c r="VXF72" s="89"/>
      <c r="VXR72" s="89"/>
      <c r="VXU72" s="89"/>
      <c r="VYC72" s="89"/>
      <c r="VYW72" s="89"/>
      <c r="VYY72" s="89"/>
      <c r="VYZ72" s="89"/>
      <c r="VZA72" s="89"/>
      <c r="VZB72" s="89"/>
      <c r="VZC72" s="89"/>
      <c r="VZD72" s="89"/>
      <c r="VZV72" s="89"/>
      <c r="VZW72" s="89"/>
      <c r="VZZ72" s="89"/>
      <c r="WAC72" s="89"/>
      <c r="WAE72" s="89"/>
      <c r="WAG72" s="89"/>
      <c r="WAJ72" s="89"/>
      <c r="WAM72" s="89"/>
      <c r="WAP72" s="89"/>
      <c r="WAV72" s="89"/>
      <c r="WAY72" s="89"/>
      <c r="WBB72" s="89"/>
      <c r="WBG72" s="89"/>
      <c r="WBU72" s="89"/>
      <c r="WBV72" s="89"/>
      <c r="WBW72" s="89"/>
      <c r="WBX72" s="89"/>
      <c r="WBY72" s="89"/>
      <c r="WBZ72" s="89"/>
      <c r="WCA72" s="89"/>
      <c r="WCB72" s="89"/>
      <c r="WCC72" s="89"/>
      <c r="WCD72" s="89"/>
      <c r="WCE72" s="89"/>
      <c r="WCF72" s="89"/>
      <c r="WCG72" s="89"/>
      <c r="WCH72" s="89"/>
      <c r="WCI72" s="89"/>
      <c r="WCJ72" s="89"/>
      <c r="WCK72" s="89"/>
      <c r="WCL72" s="89"/>
      <c r="WCM72" s="89"/>
      <c r="WCN72" s="89"/>
      <c r="WCO72" s="89"/>
      <c r="WCP72" s="89"/>
      <c r="WCQ72" s="89"/>
      <c r="WCR72" s="89"/>
      <c r="WCS72" s="89"/>
      <c r="WCT72" s="89"/>
      <c r="WCU72" s="89"/>
      <c r="WCV72" s="89"/>
      <c r="WCW72" s="89"/>
      <c r="WCX72" s="89"/>
      <c r="WCY72" s="89"/>
      <c r="WCZ72" s="89"/>
      <c r="WDA72" s="89"/>
      <c r="WDB72" s="89"/>
      <c r="WDC72" s="89"/>
      <c r="WDD72" s="89"/>
      <c r="WDE72" s="89"/>
      <c r="WDF72" s="89"/>
      <c r="WDG72" s="89"/>
      <c r="WDJ72" s="89"/>
      <c r="WDM72" s="89"/>
      <c r="WDP72" s="89"/>
      <c r="WDS72" s="89"/>
      <c r="WDV72" s="89"/>
      <c r="WEH72" s="89"/>
      <c r="WEK72" s="89"/>
      <c r="WEN72" s="89"/>
      <c r="WEQ72" s="89"/>
      <c r="WEW72" s="89"/>
      <c r="WEZ72" s="89"/>
      <c r="WFF72" s="89"/>
      <c r="WFI72" s="89"/>
      <c r="WFL72" s="89"/>
      <c r="WFO72" s="89"/>
      <c r="WFU72" s="89"/>
      <c r="WFX72" s="89"/>
      <c r="WGD72" s="89"/>
      <c r="WGF72" s="89"/>
      <c r="WGG72" s="89"/>
      <c r="WGI72" s="89"/>
      <c r="WGL72" s="89"/>
      <c r="WGO72" s="89"/>
      <c r="WGZ72" s="89"/>
      <c r="WHB72" s="89"/>
      <c r="WHN72" s="89"/>
      <c r="WHQ72" s="89"/>
      <c r="WHY72" s="89"/>
      <c r="WIS72" s="89"/>
      <c r="WIU72" s="89"/>
      <c r="WIV72" s="89"/>
      <c r="WIW72" s="89"/>
      <c r="WIX72" s="89"/>
      <c r="WIY72" s="89"/>
      <c r="WIZ72" s="89"/>
      <c r="WJR72" s="89"/>
      <c r="WJS72" s="89"/>
      <c r="WJV72" s="89"/>
      <c r="WJY72" s="89"/>
      <c r="WKA72" s="89"/>
      <c r="WKC72" s="89"/>
      <c r="WKF72" s="89"/>
      <c r="WKI72" s="89"/>
      <c r="WKL72" s="89"/>
      <c r="WKR72" s="89"/>
      <c r="WKU72" s="89"/>
      <c r="WKX72" s="89"/>
      <c r="WLC72" s="89"/>
      <c r="WLQ72" s="89"/>
      <c r="WLR72" s="89"/>
      <c r="WLS72" s="89"/>
      <c r="WLT72" s="89"/>
      <c r="WLU72" s="89"/>
      <c r="WLV72" s="89"/>
      <c r="WLW72" s="89"/>
      <c r="WLX72" s="89"/>
      <c r="WLY72" s="89"/>
      <c r="WLZ72" s="89"/>
      <c r="WMA72" s="89"/>
      <c r="WMB72" s="89"/>
      <c r="WMC72" s="89"/>
      <c r="WMD72" s="89"/>
      <c r="WME72" s="89"/>
      <c r="WMF72" s="89"/>
      <c r="WMG72" s="89"/>
      <c r="WMH72" s="89"/>
      <c r="WMI72" s="89"/>
      <c r="WMJ72" s="89"/>
      <c r="WMK72" s="89"/>
      <c r="WML72" s="89"/>
      <c r="WMM72" s="89"/>
      <c r="WMN72" s="89"/>
      <c r="WMO72" s="89"/>
      <c r="WMP72" s="89"/>
      <c r="WMQ72" s="89"/>
      <c r="WMR72" s="89"/>
      <c r="WMS72" s="89"/>
      <c r="WMT72" s="89"/>
      <c r="WMU72" s="89"/>
      <c r="WMV72" s="89"/>
      <c r="WMW72" s="89"/>
      <c r="WMX72" s="89"/>
      <c r="WMY72" s="89"/>
      <c r="WMZ72" s="89"/>
      <c r="WNA72" s="89"/>
      <c r="WNB72" s="89"/>
      <c r="WNC72" s="89"/>
      <c r="WNF72" s="89"/>
      <c r="WNI72" s="89"/>
      <c r="WNL72" s="89"/>
      <c r="WNO72" s="89"/>
      <c r="WNR72" s="89"/>
      <c r="WOD72" s="89"/>
      <c r="WOG72" s="89"/>
      <c r="WOJ72" s="89"/>
      <c r="WOM72" s="89"/>
      <c r="WOS72" s="89"/>
      <c r="WOV72" s="89"/>
      <c r="WPB72" s="89"/>
      <c r="WPE72" s="89"/>
      <c r="WPH72" s="89"/>
      <c r="WPK72" s="89"/>
      <c r="WPQ72" s="89"/>
      <c r="WPT72" s="89"/>
      <c r="WPZ72" s="89"/>
      <c r="WQB72" s="89"/>
      <c r="WQC72" s="89"/>
      <c r="WQE72" s="89"/>
      <c r="WQH72" s="89"/>
      <c r="WQK72" s="89"/>
      <c r="WQV72" s="89"/>
      <c r="WQX72" s="89"/>
      <c r="WRJ72" s="89"/>
      <c r="WRM72" s="89"/>
      <c r="WRU72" s="89"/>
      <c r="WSO72" s="89"/>
      <c r="WSQ72" s="89"/>
      <c r="WSR72" s="89"/>
      <c r="WSS72" s="89"/>
      <c r="WST72" s="89"/>
      <c r="WSU72" s="89"/>
      <c r="WSV72" s="89"/>
      <c r="WTN72" s="89"/>
      <c r="WTO72" s="89"/>
      <c r="WTR72" s="89"/>
      <c r="WTU72" s="89"/>
      <c r="WTW72" s="89"/>
      <c r="WTY72" s="89"/>
      <c r="WUB72" s="89"/>
      <c r="WUE72" s="89"/>
      <c r="WUH72" s="89"/>
      <c r="WUN72" s="89"/>
      <c r="WUQ72" s="89"/>
      <c r="WUT72" s="89"/>
      <c r="WUY72" s="89"/>
    </row>
    <row r="73" spans="1:1015 1029:2039 2053:3063 3077:4087 4101:5111 5125:6135 6149:7159 7173:8183 8197:9207 9221:10231 10245:11255 11269:12279 12293:13303 13317:14327 14341:15351 15365:16119" s="45" customFormat="1" ht="21.75" hidden="1" customHeight="1">
      <c r="A73" s="19" t="s">
        <v>166</v>
      </c>
      <c r="B73" s="44" t="s">
        <v>330</v>
      </c>
      <c r="C73" s="5"/>
      <c r="D73" s="59"/>
      <c r="E73" s="60"/>
    </row>
    <row r="74" spans="1:1015 1029:2039 2053:3063 3077:4087 4101:5111 5125:6135 6149:7159 7173:8183 8197:9207 9221:10231 10245:11255 11269:12279 12293:13303 13317:14327 14341:15351 15365:16119" s="45" customFormat="1" ht="43.5" hidden="1" customHeight="1">
      <c r="A74" s="8" t="s">
        <v>167</v>
      </c>
      <c r="B74" s="44" t="s">
        <v>327</v>
      </c>
      <c r="C74" s="5"/>
      <c r="D74" s="59"/>
      <c r="E74" s="60"/>
    </row>
    <row r="75" spans="1:1015 1029:2039 2053:3063 3077:4087 4101:5111 5125:6135 6149:7159 7173:8183 8197:9207 9221:10231 10245:11255 11269:12279 12293:13303 13317:14327 14341:15351 15365:16119" s="45" customFormat="1" ht="20.25" hidden="1" customHeight="1">
      <c r="A75" s="8" t="s">
        <v>168</v>
      </c>
      <c r="B75" s="44" t="s">
        <v>325</v>
      </c>
      <c r="C75" s="5"/>
      <c r="D75" s="59"/>
      <c r="E75" s="60"/>
    </row>
    <row r="76" spans="1:1015 1029:2039 2053:3063 3077:4087 4101:5111 5125:6135 6149:7159 7173:8183 8197:9207 9221:10231 10245:11255 11269:12279 12293:13303 13317:14327 14341:15351 15365:16119" s="45" customFormat="1" ht="20.25" hidden="1" customHeight="1">
      <c r="A76" s="8" t="s">
        <v>169</v>
      </c>
      <c r="B76" s="44" t="s">
        <v>325</v>
      </c>
      <c r="C76" s="5"/>
      <c r="D76" s="59"/>
      <c r="E76" s="60"/>
    </row>
    <row r="77" spans="1:1015 1029:2039 2053:3063 3077:4087 4101:5111 5125:6135 6149:7159 7173:8183 8197:9207 9221:10231 10245:11255 11269:12279 12293:13303 13317:14327 14341:15351 15365:16119" s="45" customFormat="1" ht="21.75" hidden="1" customHeight="1">
      <c r="A77" s="4" t="s">
        <v>9</v>
      </c>
      <c r="B77" s="44" t="s">
        <v>325</v>
      </c>
      <c r="C77" s="9"/>
      <c r="D77" s="59"/>
      <c r="E77" s="60"/>
    </row>
    <row r="78" spans="1:1015 1029:2039 2053:3063 3077:4087 4101:5111 5125:6135 6149:7159 7173:8183 8197:9207 9221:10231 10245:11255 11269:12279 12293:13303 13317:14327 14341:15351 15365:16119" s="45" customFormat="1" ht="21.75" hidden="1" customHeight="1">
      <c r="A78" s="4" t="s">
        <v>10</v>
      </c>
      <c r="B78" s="44" t="s">
        <v>325</v>
      </c>
      <c r="C78" s="9"/>
      <c r="D78" s="59"/>
      <c r="E78" s="60"/>
    </row>
    <row r="79" spans="1:1015 1029:2039 2053:3063 3077:4087 4101:5111 5125:6135 6149:7159 7173:8183 8197:9207 9221:10231 10245:11255 11269:12279 12293:13303 13317:14327 14341:15351 15365:16119" s="45" customFormat="1" ht="21.75" customHeight="1">
      <c r="A79" s="4" t="s">
        <v>11</v>
      </c>
      <c r="B79" s="82" t="s">
        <v>330</v>
      </c>
      <c r="C79" s="9">
        <v>8</v>
      </c>
      <c r="D79" s="59">
        <f>60000*0.2</f>
        <v>12000</v>
      </c>
      <c r="E79" s="83">
        <f>+D79*C79</f>
        <v>96000</v>
      </c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T79" s="89"/>
      <c r="AW79" s="89"/>
      <c r="AZ79" s="89"/>
      <c r="BC79" s="89"/>
      <c r="BF79" s="89"/>
      <c r="BR79" s="89"/>
      <c r="BU79" s="89"/>
      <c r="BX79" s="89"/>
      <c r="CA79" s="89"/>
      <c r="CG79" s="89"/>
      <c r="CJ79" s="89"/>
      <c r="CP79" s="89"/>
      <c r="CS79" s="89"/>
      <c r="CV79" s="89"/>
      <c r="CY79" s="89"/>
      <c r="DE79" s="89"/>
      <c r="DH79" s="89"/>
      <c r="DN79" s="89"/>
      <c r="DP79" s="89"/>
      <c r="DQ79" s="89"/>
      <c r="DS79" s="89"/>
      <c r="DV79" s="89"/>
      <c r="DY79" s="89"/>
      <c r="EJ79" s="89"/>
      <c r="EL79" s="89"/>
      <c r="EX79" s="89"/>
      <c r="FA79" s="89"/>
      <c r="FI79" s="89"/>
      <c r="GC79" s="89"/>
      <c r="GE79" s="89"/>
      <c r="GF79" s="89"/>
      <c r="GG79" s="89"/>
      <c r="GH79" s="89"/>
      <c r="GI79" s="89"/>
      <c r="GJ79" s="89"/>
      <c r="HB79" s="89"/>
      <c r="HC79" s="89"/>
      <c r="HF79" s="89"/>
      <c r="HI79" s="89"/>
      <c r="HK79" s="89"/>
      <c r="HM79" s="89"/>
      <c r="HP79" s="89"/>
      <c r="HS79" s="89"/>
      <c r="HV79" s="89"/>
      <c r="IB79" s="89"/>
      <c r="IE79" s="89"/>
      <c r="IH79" s="89"/>
      <c r="IM79" s="89"/>
      <c r="JA79" s="89"/>
      <c r="JB79" s="89"/>
      <c r="JC79" s="89"/>
      <c r="JD79" s="89"/>
      <c r="JE79" s="89"/>
      <c r="JF79" s="89"/>
      <c r="JG79" s="89"/>
      <c r="JH79" s="89"/>
      <c r="JI79" s="89"/>
      <c r="JJ79" s="89"/>
      <c r="JK79" s="89"/>
      <c r="JL79" s="89"/>
      <c r="JM79" s="89"/>
      <c r="JN79" s="89"/>
      <c r="JO79" s="89"/>
      <c r="JP79" s="89"/>
      <c r="JQ79" s="89"/>
      <c r="JR79" s="89"/>
      <c r="JS79" s="89"/>
      <c r="JT79" s="89"/>
      <c r="JU79" s="89"/>
      <c r="JV79" s="89"/>
      <c r="JW79" s="89"/>
      <c r="JX79" s="89"/>
      <c r="JY79" s="89"/>
      <c r="JZ79" s="89"/>
      <c r="KA79" s="89"/>
      <c r="KB79" s="89"/>
      <c r="KC79" s="89"/>
      <c r="KD79" s="89"/>
      <c r="KE79" s="89"/>
      <c r="KF79" s="89"/>
      <c r="KG79" s="89"/>
      <c r="KH79" s="89"/>
      <c r="KI79" s="89"/>
      <c r="KJ79" s="89"/>
      <c r="KK79" s="89"/>
      <c r="KL79" s="89"/>
      <c r="KM79" s="89"/>
      <c r="KP79" s="89"/>
      <c r="KS79" s="89"/>
      <c r="KV79" s="89"/>
      <c r="KY79" s="89"/>
      <c r="LB79" s="89"/>
      <c r="LN79" s="89"/>
      <c r="LQ79" s="89"/>
      <c r="LT79" s="89"/>
      <c r="LW79" s="89"/>
      <c r="MC79" s="89"/>
      <c r="MF79" s="89"/>
      <c r="ML79" s="89"/>
      <c r="MO79" s="89"/>
      <c r="MR79" s="89"/>
      <c r="MU79" s="89"/>
      <c r="NA79" s="89"/>
      <c r="ND79" s="89"/>
      <c r="NJ79" s="89"/>
      <c r="NL79" s="89"/>
      <c r="NM79" s="89"/>
      <c r="NO79" s="89"/>
      <c r="NR79" s="89"/>
      <c r="NU79" s="89"/>
      <c r="OF79" s="89"/>
      <c r="OH79" s="89"/>
      <c r="OT79" s="89"/>
      <c r="OW79" s="89"/>
      <c r="PE79" s="89"/>
      <c r="PY79" s="89"/>
      <c r="QA79" s="89"/>
      <c r="QB79" s="89"/>
      <c r="QC79" s="89"/>
      <c r="QD79" s="89"/>
      <c r="QE79" s="89"/>
      <c r="QF79" s="89"/>
      <c r="QX79" s="89"/>
      <c r="QY79" s="89"/>
      <c r="RB79" s="89"/>
      <c r="RE79" s="89"/>
      <c r="RG79" s="89"/>
      <c r="RI79" s="89"/>
      <c r="RL79" s="89"/>
      <c r="RO79" s="89"/>
      <c r="RR79" s="89"/>
      <c r="RX79" s="89"/>
      <c r="SA79" s="89"/>
      <c r="SD79" s="89"/>
      <c r="SI79" s="89"/>
      <c r="SW79" s="89"/>
      <c r="SX79" s="89"/>
      <c r="SY79" s="89"/>
      <c r="SZ79" s="89"/>
      <c r="TA79" s="89"/>
      <c r="TB79" s="89"/>
      <c r="TC79" s="89"/>
      <c r="TD79" s="89"/>
      <c r="TE79" s="89"/>
      <c r="TF79" s="89"/>
      <c r="TG79" s="89"/>
      <c r="TH79" s="89"/>
      <c r="TI79" s="89"/>
      <c r="TJ79" s="89"/>
      <c r="TK79" s="89"/>
      <c r="TL79" s="89"/>
      <c r="TM79" s="89"/>
      <c r="TN79" s="89"/>
      <c r="TO79" s="89"/>
      <c r="TP79" s="89"/>
      <c r="TQ79" s="89"/>
      <c r="TR79" s="89"/>
      <c r="TS79" s="89"/>
      <c r="TT79" s="89"/>
      <c r="TU79" s="89"/>
      <c r="TV79" s="89"/>
      <c r="TW79" s="89"/>
      <c r="TX79" s="89"/>
      <c r="TY79" s="89"/>
      <c r="TZ79" s="89"/>
      <c r="UA79" s="89"/>
      <c r="UB79" s="89"/>
      <c r="UC79" s="89"/>
      <c r="UD79" s="89"/>
      <c r="UE79" s="89"/>
      <c r="UF79" s="89"/>
      <c r="UG79" s="89"/>
      <c r="UH79" s="89"/>
      <c r="UI79" s="89"/>
      <c r="UL79" s="89"/>
      <c r="UO79" s="89"/>
      <c r="UR79" s="89"/>
      <c r="UU79" s="89"/>
      <c r="UX79" s="89"/>
      <c r="VJ79" s="89"/>
      <c r="VM79" s="89"/>
      <c r="VP79" s="89"/>
      <c r="VS79" s="89"/>
      <c r="VY79" s="89"/>
      <c r="WB79" s="89"/>
      <c r="WH79" s="89"/>
      <c r="WK79" s="89"/>
      <c r="WN79" s="89"/>
      <c r="WQ79" s="89"/>
      <c r="WW79" s="89"/>
      <c r="WZ79" s="89"/>
      <c r="XF79" s="89"/>
      <c r="XH79" s="89"/>
      <c r="XI79" s="89"/>
      <c r="XK79" s="89"/>
      <c r="XN79" s="89"/>
      <c r="XQ79" s="89"/>
      <c r="YB79" s="89"/>
      <c r="YD79" s="89"/>
      <c r="YP79" s="89"/>
      <c r="YS79" s="89"/>
      <c r="ZA79" s="89"/>
      <c r="ZU79" s="89"/>
      <c r="ZW79" s="89"/>
      <c r="ZX79" s="89"/>
      <c r="ZY79" s="89"/>
      <c r="ZZ79" s="89"/>
      <c r="AAA79" s="89"/>
      <c r="AAB79" s="89"/>
      <c r="AAT79" s="89"/>
      <c r="AAU79" s="89"/>
      <c r="AAX79" s="89"/>
      <c r="ABA79" s="89"/>
      <c r="ABC79" s="89"/>
      <c r="ABE79" s="89"/>
      <c r="ABH79" s="89"/>
      <c r="ABK79" s="89"/>
      <c r="ABN79" s="89"/>
      <c r="ABT79" s="89"/>
      <c r="ABW79" s="89"/>
      <c r="ABZ79" s="89"/>
      <c r="ACE79" s="89"/>
      <c r="ACS79" s="89"/>
      <c r="ACT79" s="89"/>
      <c r="ACU79" s="89"/>
      <c r="ACV79" s="89"/>
      <c r="ACW79" s="89"/>
      <c r="ACX79" s="89"/>
      <c r="ACY79" s="89"/>
      <c r="ACZ79" s="89"/>
      <c r="ADA79" s="89"/>
      <c r="ADB79" s="89"/>
      <c r="ADC79" s="89"/>
      <c r="ADD79" s="89"/>
      <c r="ADE79" s="89"/>
      <c r="ADF79" s="89"/>
      <c r="ADG79" s="89"/>
      <c r="ADH79" s="89"/>
      <c r="ADI79" s="89"/>
      <c r="ADJ79" s="89"/>
      <c r="ADK79" s="89"/>
      <c r="ADL79" s="89"/>
      <c r="ADM79" s="89"/>
      <c r="ADN79" s="89"/>
      <c r="ADO79" s="89"/>
      <c r="ADP79" s="89"/>
      <c r="ADQ79" s="89"/>
      <c r="ADR79" s="89"/>
      <c r="ADS79" s="89"/>
      <c r="ADT79" s="89"/>
      <c r="ADU79" s="89"/>
      <c r="ADV79" s="89"/>
      <c r="ADW79" s="89"/>
      <c r="ADX79" s="89"/>
      <c r="ADY79" s="89"/>
      <c r="ADZ79" s="89"/>
      <c r="AEA79" s="89"/>
      <c r="AEB79" s="89"/>
      <c r="AEC79" s="89"/>
      <c r="AED79" s="89"/>
      <c r="AEE79" s="89"/>
      <c r="AEH79" s="89"/>
      <c r="AEK79" s="89"/>
      <c r="AEN79" s="89"/>
      <c r="AEQ79" s="89"/>
      <c r="AET79" s="89"/>
      <c r="AFF79" s="89"/>
      <c r="AFI79" s="89"/>
      <c r="AFL79" s="89"/>
      <c r="AFO79" s="89"/>
      <c r="AFU79" s="89"/>
      <c r="AFX79" s="89"/>
      <c r="AGD79" s="89"/>
      <c r="AGG79" s="89"/>
      <c r="AGJ79" s="89"/>
      <c r="AGM79" s="89"/>
      <c r="AGS79" s="89"/>
      <c r="AGV79" s="89"/>
      <c r="AHB79" s="89"/>
      <c r="AHD79" s="89"/>
      <c r="AHE79" s="89"/>
      <c r="AHG79" s="89"/>
      <c r="AHJ79" s="89"/>
      <c r="AHM79" s="89"/>
      <c r="AHX79" s="89"/>
      <c r="AHZ79" s="89"/>
      <c r="AIL79" s="89"/>
      <c r="AIO79" s="89"/>
      <c r="AIW79" s="89"/>
      <c r="AJQ79" s="89"/>
      <c r="AJS79" s="89"/>
      <c r="AJT79" s="89"/>
      <c r="AJU79" s="89"/>
      <c r="AJV79" s="89"/>
      <c r="AJW79" s="89"/>
      <c r="AJX79" s="89"/>
      <c r="AKP79" s="89"/>
      <c r="AKQ79" s="89"/>
      <c r="AKT79" s="89"/>
      <c r="AKW79" s="89"/>
      <c r="AKY79" s="89"/>
      <c r="ALA79" s="89"/>
      <c r="ALD79" s="89"/>
      <c r="ALG79" s="89"/>
      <c r="ALJ79" s="89"/>
      <c r="ALP79" s="89"/>
      <c r="ALS79" s="89"/>
      <c r="ALV79" s="89"/>
      <c r="AMA79" s="89"/>
      <c r="AMO79" s="89"/>
      <c r="AMP79" s="89"/>
      <c r="AMQ79" s="89"/>
      <c r="AMR79" s="89"/>
      <c r="AMS79" s="89"/>
      <c r="AMT79" s="89"/>
      <c r="AMU79" s="89"/>
      <c r="AMV79" s="89"/>
      <c r="AMW79" s="89"/>
      <c r="AMX79" s="89"/>
      <c r="AMY79" s="89"/>
      <c r="AMZ79" s="89"/>
      <c r="ANA79" s="89"/>
      <c r="ANB79" s="89"/>
      <c r="ANC79" s="89"/>
      <c r="AND79" s="89"/>
      <c r="ANE79" s="89"/>
      <c r="ANF79" s="89"/>
      <c r="ANG79" s="89"/>
      <c r="ANH79" s="89"/>
      <c r="ANI79" s="89"/>
      <c r="ANJ79" s="89"/>
      <c r="ANK79" s="89"/>
      <c r="ANL79" s="89"/>
      <c r="ANM79" s="89"/>
      <c r="ANN79" s="89"/>
      <c r="ANO79" s="89"/>
      <c r="ANP79" s="89"/>
      <c r="ANQ79" s="89"/>
      <c r="ANR79" s="89"/>
      <c r="ANS79" s="89"/>
      <c r="ANT79" s="89"/>
      <c r="ANU79" s="89"/>
      <c r="ANV79" s="89"/>
      <c r="ANW79" s="89"/>
      <c r="ANX79" s="89"/>
      <c r="ANY79" s="89"/>
      <c r="ANZ79" s="89"/>
      <c r="AOA79" s="89"/>
      <c r="AOD79" s="89"/>
      <c r="AOG79" s="89"/>
      <c r="AOJ79" s="89"/>
      <c r="AOM79" s="89"/>
      <c r="AOP79" s="89"/>
      <c r="APB79" s="89"/>
      <c r="APE79" s="89"/>
      <c r="APH79" s="89"/>
      <c r="APK79" s="89"/>
      <c r="APQ79" s="89"/>
      <c r="APT79" s="89"/>
      <c r="APZ79" s="89"/>
      <c r="AQC79" s="89"/>
      <c r="AQF79" s="89"/>
      <c r="AQI79" s="89"/>
      <c r="AQO79" s="89"/>
      <c r="AQR79" s="89"/>
      <c r="AQX79" s="89"/>
      <c r="AQZ79" s="89"/>
      <c r="ARA79" s="89"/>
      <c r="ARC79" s="89"/>
      <c r="ARF79" s="89"/>
      <c r="ARI79" s="89"/>
      <c r="ART79" s="89"/>
      <c r="ARV79" s="89"/>
      <c r="ASH79" s="89"/>
      <c r="ASK79" s="89"/>
      <c r="ASS79" s="89"/>
      <c r="ATM79" s="89"/>
      <c r="ATO79" s="89"/>
      <c r="ATP79" s="89"/>
      <c r="ATQ79" s="89"/>
      <c r="ATR79" s="89"/>
      <c r="ATS79" s="89"/>
      <c r="ATT79" s="89"/>
      <c r="AUL79" s="89"/>
      <c r="AUM79" s="89"/>
      <c r="AUP79" s="89"/>
      <c r="AUS79" s="89"/>
      <c r="AUU79" s="89"/>
      <c r="AUW79" s="89"/>
      <c r="AUZ79" s="89"/>
      <c r="AVC79" s="89"/>
      <c r="AVF79" s="89"/>
      <c r="AVL79" s="89"/>
      <c r="AVO79" s="89"/>
      <c r="AVR79" s="89"/>
      <c r="AVW79" s="89"/>
      <c r="AWK79" s="89"/>
      <c r="AWL79" s="89"/>
      <c r="AWM79" s="89"/>
      <c r="AWN79" s="89"/>
      <c r="AWO79" s="89"/>
      <c r="AWP79" s="89"/>
      <c r="AWQ79" s="89"/>
      <c r="AWR79" s="89"/>
      <c r="AWS79" s="89"/>
      <c r="AWT79" s="89"/>
      <c r="AWU79" s="89"/>
      <c r="AWV79" s="89"/>
      <c r="AWW79" s="89"/>
      <c r="AWX79" s="89"/>
      <c r="AWY79" s="89"/>
      <c r="AWZ79" s="89"/>
      <c r="AXA79" s="89"/>
      <c r="AXB79" s="89"/>
      <c r="AXC79" s="89"/>
      <c r="AXD79" s="89"/>
      <c r="AXE79" s="89"/>
      <c r="AXF79" s="89"/>
      <c r="AXG79" s="89"/>
      <c r="AXH79" s="89"/>
      <c r="AXI79" s="89"/>
      <c r="AXJ79" s="89"/>
      <c r="AXK79" s="89"/>
      <c r="AXL79" s="89"/>
      <c r="AXM79" s="89"/>
      <c r="AXN79" s="89"/>
      <c r="AXO79" s="89"/>
      <c r="AXP79" s="89"/>
      <c r="AXQ79" s="89"/>
      <c r="AXR79" s="89"/>
      <c r="AXS79" s="89"/>
      <c r="AXT79" s="89"/>
      <c r="AXU79" s="89"/>
      <c r="AXV79" s="89"/>
      <c r="AXW79" s="89"/>
      <c r="AXZ79" s="89"/>
      <c r="AYC79" s="89"/>
      <c r="AYF79" s="89"/>
      <c r="AYI79" s="89"/>
      <c r="AYL79" s="89"/>
      <c r="AYX79" s="89"/>
      <c r="AZA79" s="89"/>
      <c r="AZD79" s="89"/>
      <c r="AZG79" s="89"/>
      <c r="AZM79" s="89"/>
      <c r="AZP79" s="89"/>
      <c r="AZV79" s="89"/>
      <c r="AZY79" s="89"/>
      <c r="BAB79" s="89"/>
      <c r="BAE79" s="89"/>
      <c r="BAK79" s="89"/>
      <c r="BAN79" s="89"/>
      <c r="BAT79" s="89"/>
      <c r="BAV79" s="89"/>
      <c r="BAW79" s="89"/>
      <c r="BAY79" s="89"/>
      <c r="BBB79" s="89"/>
      <c r="BBE79" s="89"/>
      <c r="BBP79" s="89"/>
      <c r="BBR79" s="89"/>
      <c r="BCD79" s="89"/>
      <c r="BCG79" s="89"/>
      <c r="BCO79" s="89"/>
      <c r="BDI79" s="89"/>
      <c r="BDK79" s="89"/>
      <c r="BDL79" s="89"/>
      <c r="BDM79" s="89"/>
      <c r="BDN79" s="89"/>
      <c r="BDO79" s="89"/>
      <c r="BDP79" s="89"/>
      <c r="BEH79" s="89"/>
      <c r="BEI79" s="89"/>
      <c r="BEL79" s="89"/>
      <c r="BEO79" s="89"/>
      <c r="BEQ79" s="89"/>
      <c r="BES79" s="89"/>
      <c r="BEV79" s="89"/>
      <c r="BEY79" s="89"/>
      <c r="BFB79" s="89"/>
      <c r="BFH79" s="89"/>
      <c r="BFK79" s="89"/>
      <c r="BFN79" s="89"/>
      <c r="BFS79" s="89"/>
      <c r="BGG79" s="89"/>
      <c r="BGH79" s="89"/>
      <c r="BGI79" s="89"/>
      <c r="BGJ79" s="89"/>
      <c r="BGK79" s="89"/>
      <c r="BGL79" s="89"/>
      <c r="BGM79" s="89"/>
      <c r="BGN79" s="89"/>
      <c r="BGO79" s="89"/>
      <c r="BGP79" s="89"/>
      <c r="BGQ79" s="89"/>
      <c r="BGR79" s="89"/>
      <c r="BGS79" s="89"/>
      <c r="BGT79" s="89"/>
      <c r="BGU79" s="89"/>
      <c r="BGV79" s="89"/>
      <c r="BGW79" s="89"/>
      <c r="BGX79" s="89"/>
      <c r="BGY79" s="89"/>
      <c r="BGZ79" s="89"/>
      <c r="BHA79" s="89"/>
      <c r="BHB79" s="89"/>
      <c r="BHC79" s="89"/>
      <c r="BHD79" s="89"/>
      <c r="BHE79" s="89"/>
      <c r="BHF79" s="89"/>
      <c r="BHG79" s="89"/>
      <c r="BHH79" s="89"/>
      <c r="BHI79" s="89"/>
      <c r="BHJ79" s="89"/>
      <c r="BHK79" s="89"/>
      <c r="BHL79" s="89"/>
      <c r="BHM79" s="89"/>
      <c r="BHN79" s="89"/>
      <c r="BHO79" s="89"/>
      <c r="BHP79" s="89"/>
      <c r="BHQ79" s="89"/>
      <c r="BHR79" s="89"/>
      <c r="BHS79" s="89"/>
      <c r="BHV79" s="89"/>
      <c r="BHY79" s="89"/>
      <c r="BIB79" s="89"/>
      <c r="BIE79" s="89"/>
      <c r="BIH79" s="89"/>
      <c r="BIT79" s="89"/>
      <c r="BIW79" s="89"/>
      <c r="BIZ79" s="89"/>
      <c r="BJC79" s="89"/>
      <c r="BJI79" s="89"/>
      <c r="BJL79" s="89"/>
      <c r="BJR79" s="89"/>
      <c r="BJU79" s="89"/>
      <c r="BJX79" s="89"/>
      <c r="BKA79" s="89"/>
      <c r="BKG79" s="89"/>
      <c r="BKJ79" s="89"/>
      <c r="BKP79" s="89"/>
      <c r="BKR79" s="89"/>
      <c r="BKS79" s="89"/>
      <c r="BKU79" s="89"/>
      <c r="BKX79" s="89"/>
      <c r="BLA79" s="89"/>
      <c r="BLL79" s="89"/>
      <c r="BLN79" s="89"/>
      <c r="BLZ79" s="89"/>
      <c r="BMC79" s="89"/>
      <c r="BMK79" s="89"/>
      <c r="BNE79" s="89"/>
      <c r="BNG79" s="89"/>
      <c r="BNH79" s="89"/>
      <c r="BNI79" s="89"/>
      <c r="BNJ79" s="89"/>
      <c r="BNK79" s="89"/>
      <c r="BNL79" s="89"/>
      <c r="BOD79" s="89"/>
      <c r="BOE79" s="89"/>
      <c r="BOH79" s="89"/>
      <c r="BOK79" s="89"/>
      <c r="BOM79" s="89"/>
      <c r="BOO79" s="89"/>
      <c r="BOR79" s="89"/>
      <c r="BOU79" s="89"/>
      <c r="BOX79" s="89"/>
      <c r="BPD79" s="89"/>
      <c r="BPG79" s="89"/>
      <c r="BPJ79" s="89"/>
      <c r="BPO79" s="89"/>
      <c r="BQC79" s="89"/>
      <c r="BQD79" s="89"/>
      <c r="BQE79" s="89"/>
      <c r="BQF79" s="89"/>
      <c r="BQG79" s="89"/>
      <c r="BQH79" s="89"/>
      <c r="BQI79" s="89"/>
      <c r="BQJ79" s="89"/>
      <c r="BQK79" s="89"/>
      <c r="BQL79" s="89"/>
      <c r="BQM79" s="89"/>
      <c r="BQN79" s="89"/>
      <c r="BQO79" s="89"/>
      <c r="BQP79" s="89"/>
      <c r="BQQ79" s="89"/>
      <c r="BQR79" s="89"/>
      <c r="BQS79" s="89"/>
      <c r="BQT79" s="89"/>
      <c r="BQU79" s="89"/>
      <c r="BQV79" s="89"/>
      <c r="BQW79" s="89"/>
      <c r="BQX79" s="89"/>
      <c r="BQY79" s="89"/>
      <c r="BQZ79" s="89"/>
      <c r="BRA79" s="89"/>
      <c r="BRB79" s="89"/>
      <c r="BRC79" s="89"/>
      <c r="BRD79" s="89"/>
      <c r="BRE79" s="89"/>
      <c r="BRF79" s="89"/>
      <c r="BRG79" s="89"/>
      <c r="BRH79" s="89"/>
      <c r="BRI79" s="89"/>
      <c r="BRJ79" s="89"/>
      <c r="BRK79" s="89"/>
      <c r="BRL79" s="89"/>
      <c r="BRM79" s="89"/>
      <c r="BRN79" s="89"/>
      <c r="BRO79" s="89"/>
      <c r="BRR79" s="89"/>
      <c r="BRU79" s="89"/>
      <c r="BRX79" s="89"/>
      <c r="BSA79" s="89"/>
      <c r="BSD79" s="89"/>
      <c r="BSP79" s="89"/>
      <c r="BSS79" s="89"/>
      <c r="BSV79" s="89"/>
      <c r="BSY79" s="89"/>
      <c r="BTE79" s="89"/>
      <c r="BTH79" s="89"/>
      <c r="BTN79" s="89"/>
      <c r="BTQ79" s="89"/>
      <c r="BTT79" s="89"/>
      <c r="BTW79" s="89"/>
      <c r="BUC79" s="89"/>
      <c r="BUF79" s="89"/>
      <c r="BUL79" s="89"/>
      <c r="BUN79" s="89"/>
      <c r="BUO79" s="89"/>
      <c r="BUQ79" s="89"/>
      <c r="BUT79" s="89"/>
      <c r="BUW79" s="89"/>
      <c r="BVH79" s="89"/>
      <c r="BVJ79" s="89"/>
      <c r="BVV79" s="89"/>
      <c r="BVY79" s="89"/>
      <c r="BWG79" s="89"/>
      <c r="BXA79" s="89"/>
      <c r="BXC79" s="89"/>
      <c r="BXD79" s="89"/>
      <c r="BXE79" s="89"/>
      <c r="BXF79" s="89"/>
      <c r="BXG79" s="89"/>
      <c r="BXH79" s="89"/>
      <c r="BXZ79" s="89"/>
      <c r="BYA79" s="89"/>
      <c r="BYD79" s="89"/>
      <c r="BYG79" s="89"/>
      <c r="BYI79" s="89"/>
      <c r="BYK79" s="89"/>
      <c r="BYN79" s="89"/>
      <c r="BYQ79" s="89"/>
      <c r="BYT79" s="89"/>
      <c r="BYZ79" s="89"/>
      <c r="BZC79" s="89"/>
      <c r="BZF79" s="89"/>
      <c r="BZK79" s="89"/>
      <c r="BZY79" s="89"/>
      <c r="BZZ79" s="89"/>
      <c r="CAA79" s="89"/>
      <c r="CAB79" s="89"/>
      <c r="CAC79" s="89"/>
      <c r="CAD79" s="89"/>
      <c r="CAE79" s="89"/>
      <c r="CAF79" s="89"/>
      <c r="CAG79" s="89"/>
      <c r="CAH79" s="89"/>
      <c r="CAI79" s="89"/>
      <c r="CAJ79" s="89"/>
      <c r="CAK79" s="89"/>
      <c r="CAL79" s="89"/>
      <c r="CAM79" s="89"/>
      <c r="CAN79" s="89"/>
      <c r="CAO79" s="89"/>
      <c r="CAP79" s="89"/>
      <c r="CAQ79" s="89"/>
      <c r="CAR79" s="89"/>
      <c r="CAS79" s="89"/>
      <c r="CAT79" s="89"/>
      <c r="CAU79" s="89"/>
      <c r="CAV79" s="89"/>
      <c r="CAW79" s="89"/>
      <c r="CAX79" s="89"/>
      <c r="CAY79" s="89"/>
      <c r="CAZ79" s="89"/>
      <c r="CBA79" s="89"/>
      <c r="CBB79" s="89"/>
      <c r="CBC79" s="89"/>
      <c r="CBD79" s="89"/>
      <c r="CBE79" s="89"/>
      <c r="CBF79" s="89"/>
      <c r="CBG79" s="89"/>
      <c r="CBH79" s="89"/>
      <c r="CBI79" s="89"/>
      <c r="CBJ79" s="89"/>
      <c r="CBK79" s="89"/>
      <c r="CBN79" s="89"/>
      <c r="CBQ79" s="89"/>
      <c r="CBT79" s="89"/>
      <c r="CBW79" s="89"/>
      <c r="CBZ79" s="89"/>
      <c r="CCL79" s="89"/>
      <c r="CCO79" s="89"/>
      <c r="CCR79" s="89"/>
      <c r="CCU79" s="89"/>
      <c r="CDA79" s="89"/>
      <c r="CDD79" s="89"/>
      <c r="CDJ79" s="89"/>
      <c r="CDM79" s="89"/>
      <c r="CDP79" s="89"/>
      <c r="CDS79" s="89"/>
      <c r="CDY79" s="89"/>
      <c r="CEB79" s="89"/>
      <c r="CEH79" s="89"/>
      <c r="CEJ79" s="89"/>
      <c r="CEK79" s="89"/>
      <c r="CEM79" s="89"/>
      <c r="CEP79" s="89"/>
      <c r="CES79" s="89"/>
      <c r="CFD79" s="89"/>
      <c r="CFF79" s="89"/>
      <c r="CFR79" s="89"/>
      <c r="CFU79" s="89"/>
      <c r="CGC79" s="89"/>
      <c r="CGW79" s="89"/>
      <c r="CGY79" s="89"/>
      <c r="CGZ79" s="89"/>
      <c r="CHA79" s="89"/>
      <c r="CHB79" s="89"/>
      <c r="CHC79" s="89"/>
      <c r="CHD79" s="89"/>
      <c r="CHV79" s="89"/>
      <c r="CHW79" s="89"/>
      <c r="CHZ79" s="89"/>
      <c r="CIC79" s="89"/>
      <c r="CIE79" s="89"/>
      <c r="CIG79" s="89"/>
      <c r="CIJ79" s="89"/>
      <c r="CIM79" s="89"/>
      <c r="CIP79" s="89"/>
      <c r="CIV79" s="89"/>
      <c r="CIY79" s="89"/>
      <c r="CJB79" s="89"/>
      <c r="CJG79" s="89"/>
      <c r="CJU79" s="89"/>
      <c r="CJV79" s="89"/>
      <c r="CJW79" s="89"/>
      <c r="CJX79" s="89"/>
      <c r="CJY79" s="89"/>
      <c r="CJZ79" s="89"/>
      <c r="CKA79" s="89"/>
      <c r="CKB79" s="89"/>
      <c r="CKC79" s="89"/>
      <c r="CKD79" s="89"/>
      <c r="CKE79" s="89"/>
      <c r="CKF79" s="89"/>
      <c r="CKG79" s="89"/>
      <c r="CKH79" s="89"/>
      <c r="CKI79" s="89"/>
      <c r="CKJ79" s="89"/>
      <c r="CKK79" s="89"/>
      <c r="CKL79" s="89"/>
      <c r="CKM79" s="89"/>
      <c r="CKN79" s="89"/>
      <c r="CKO79" s="89"/>
      <c r="CKP79" s="89"/>
      <c r="CKQ79" s="89"/>
      <c r="CKR79" s="89"/>
      <c r="CKS79" s="89"/>
      <c r="CKT79" s="89"/>
      <c r="CKU79" s="89"/>
      <c r="CKV79" s="89"/>
      <c r="CKW79" s="89"/>
      <c r="CKX79" s="89"/>
      <c r="CKY79" s="89"/>
      <c r="CKZ79" s="89"/>
      <c r="CLA79" s="89"/>
      <c r="CLB79" s="89"/>
      <c r="CLC79" s="89"/>
      <c r="CLD79" s="89"/>
      <c r="CLE79" s="89"/>
      <c r="CLF79" s="89"/>
      <c r="CLG79" s="89"/>
      <c r="CLJ79" s="89"/>
      <c r="CLM79" s="89"/>
      <c r="CLP79" s="89"/>
      <c r="CLS79" s="89"/>
      <c r="CLV79" s="89"/>
      <c r="CMH79" s="89"/>
      <c r="CMK79" s="89"/>
      <c r="CMN79" s="89"/>
      <c r="CMQ79" s="89"/>
      <c r="CMW79" s="89"/>
      <c r="CMZ79" s="89"/>
      <c r="CNF79" s="89"/>
      <c r="CNI79" s="89"/>
      <c r="CNL79" s="89"/>
      <c r="CNO79" s="89"/>
      <c r="CNU79" s="89"/>
      <c r="CNX79" s="89"/>
      <c r="COD79" s="89"/>
      <c r="COF79" s="89"/>
      <c r="COG79" s="89"/>
      <c r="COI79" s="89"/>
      <c r="COL79" s="89"/>
      <c r="COO79" s="89"/>
      <c r="COZ79" s="89"/>
      <c r="CPB79" s="89"/>
      <c r="CPN79" s="89"/>
      <c r="CPQ79" s="89"/>
      <c r="CPY79" s="89"/>
      <c r="CQS79" s="89"/>
      <c r="CQU79" s="89"/>
      <c r="CQV79" s="89"/>
      <c r="CQW79" s="89"/>
      <c r="CQX79" s="89"/>
      <c r="CQY79" s="89"/>
      <c r="CQZ79" s="89"/>
      <c r="CRR79" s="89"/>
      <c r="CRS79" s="89"/>
      <c r="CRV79" s="89"/>
      <c r="CRY79" s="89"/>
      <c r="CSA79" s="89"/>
      <c r="CSC79" s="89"/>
      <c r="CSF79" s="89"/>
      <c r="CSI79" s="89"/>
      <c r="CSL79" s="89"/>
      <c r="CSR79" s="89"/>
      <c r="CSU79" s="89"/>
      <c r="CSX79" s="89"/>
      <c r="CTC79" s="89"/>
      <c r="CTQ79" s="89"/>
      <c r="CTR79" s="89"/>
      <c r="CTS79" s="89"/>
      <c r="CTT79" s="89"/>
      <c r="CTU79" s="89"/>
      <c r="CTV79" s="89"/>
      <c r="CTW79" s="89"/>
      <c r="CTX79" s="89"/>
      <c r="CTY79" s="89"/>
      <c r="CTZ79" s="89"/>
      <c r="CUA79" s="89"/>
      <c r="CUB79" s="89"/>
      <c r="CUC79" s="89"/>
      <c r="CUD79" s="89"/>
      <c r="CUE79" s="89"/>
      <c r="CUF79" s="89"/>
      <c r="CUG79" s="89"/>
      <c r="CUH79" s="89"/>
      <c r="CUI79" s="89"/>
      <c r="CUJ79" s="89"/>
      <c r="CUK79" s="89"/>
      <c r="CUL79" s="89"/>
      <c r="CUM79" s="89"/>
      <c r="CUN79" s="89"/>
      <c r="CUO79" s="89"/>
      <c r="CUP79" s="89"/>
      <c r="CUQ79" s="89"/>
      <c r="CUR79" s="89"/>
      <c r="CUS79" s="89"/>
      <c r="CUT79" s="89"/>
      <c r="CUU79" s="89"/>
      <c r="CUV79" s="89"/>
      <c r="CUW79" s="89"/>
      <c r="CUX79" s="89"/>
      <c r="CUY79" s="89"/>
      <c r="CUZ79" s="89"/>
      <c r="CVA79" s="89"/>
      <c r="CVB79" s="89"/>
      <c r="CVC79" s="89"/>
      <c r="CVF79" s="89"/>
      <c r="CVI79" s="89"/>
      <c r="CVL79" s="89"/>
      <c r="CVO79" s="89"/>
      <c r="CVR79" s="89"/>
      <c r="CWD79" s="89"/>
      <c r="CWG79" s="89"/>
      <c r="CWJ79" s="89"/>
      <c r="CWM79" s="89"/>
      <c r="CWS79" s="89"/>
      <c r="CWV79" s="89"/>
      <c r="CXB79" s="89"/>
      <c r="CXE79" s="89"/>
      <c r="CXH79" s="89"/>
      <c r="CXK79" s="89"/>
      <c r="CXQ79" s="89"/>
      <c r="CXT79" s="89"/>
      <c r="CXZ79" s="89"/>
      <c r="CYB79" s="89"/>
      <c r="CYC79" s="89"/>
      <c r="CYE79" s="89"/>
      <c r="CYH79" s="89"/>
      <c r="CYK79" s="89"/>
      <c r="CYV79" s="89"/>
      <c r="CYX79" s="89"/>
      <c r="CZJ79" s="89"/>
      <c r="CZM79" s="89"/>
      <c r="CZU79" s="89"/>
      <c r="DAO79" s="89"/>
      <c r="DAQ79" s="89"/>
      <c r="DAR79" s="89"/>
      <c r="DAS79" s="89"/>
      <c r="DAT79" s="89"/>
      <c r="DAU79" s="89"/>
      <c r="DAV79" s="89"/>
      <c r="DBN79" s="89"/>
      <c r="DBO79" s="89"/>
      <c r="DBR79" s="89"/>
      <c r="DBU79" s="89"/>
      <c r="DBW79" s="89"/>
      <c r="DBY79" s="89"/>
      <c r="DCB79" s="89"/>
      <c r="DCE79" s="89"/>
      <c r="DCH79" s="89"/>
      <c r="DCN79" s="89"/>
      <c r="DCQ79" s="89"/>
      <c r="DCT79" s="89"/>
      <c r="DCY79" s="89"/>
      <c r="DDM79" s="89"/>
      <c r="DDN79" s="89"/>
      <c r="DDO79" s="89"/>
      <c r="DDP79" s="89"/>
      <c r="DDQ79" s="89"/>
      <c r="DDR79" s="89"/>
      <c r="DDS79" s="89"/>
      <c r="DDT79" s="89"/>
      <c r="DDU79" s="89"/>
      <c r="DDV79" s="89"/>
      <c r="DDW79" s="89"/>
      <c r="DDX79" s="89"/>
      <c r="DDY79" s="89"/>
      <c r="DDZ79" s="89"/>
      <c r="DEA79" s="89"/>
      <c r="DEB79" s="89"/>
      <c r="DEC79" s="89"/>
      <c r="DED79" s="89"/>
      <c r="DEE79" s="89"/>
      <c r="DEF79" s="89"/>
      <c r="DEG79" s="89"/>
      <c r="DEH79" s="89"/>
      <c r="DEI79" s="89"/>
      <c r="DEJ79" s="89"/>
      <c r="DEK79" s="89"/>
      <c r="DEL79" s="89"/>
      <c r="DEM79" s="89"/>
      <c r="DEN79" s="89"/>
      <c r="DEO79" s="89"/>
      <c r="DEP79" s="89"/>
      <c r="DEQ79" s="89"/>
      <c r="DER79" s="89"/>
      <c r="DES79" s="89"/>
      <c r="DET79" s="89"/>
      <c r="DEU79" s="89"/>
      <c r="DEV79" s="89"/>
      <c r="DEW79" s="89"/>
      <c r="DEX79" s="89"/>
      <c r="DEY79" s="89"/>
      <c r="DFB79" s="89"/>
      <c r="DFE79" s="89"/>
      <c r="DFH79" s="89"/>
      <c r="DFK79" s="89"/>
      <c r="DFN79" s="89"/>
      <c r="DFZ79" s="89"/>
      <c r="DGC79" s="89"/>
      <c r="DGF79" s="89"/>
      <c r="DGI79" s="89"/>
      <c r="DGO79" s="89"/>
      <c r="DGR79" s="89"/>
      <c r="DGX79" s="89"/>
      <c r="DHA79" s="89"/>
      <c r="DHD79" s="89"/>
      <c r="DHG79" s="89"/>
      <c r="DHM79" s="89"/>
      <c r="DHP79" s="89"/>
      <c r="DHV79" s="89"/>
      <c r="DHX79" s="89"/>
      <c r="DHY79" s="89"/>
      <c r="DIA79" s="89"/>
      <c r="DID79" s="89"/>
      <c r="DIG79" s="89"/>
      <c r="DIR79" s="89"/>
      <c r="DIT79" s="89"/>
      <c r="DJF79" s="89"/>
      <c r="DJI79" s="89"/>
      <c r="DJQ79" s="89"/>
      <c r="DKK79" s="89"/>
      <c r="DKM79" s="89"/>
      <c r="DKN79" s="89"/>
      <c r="DKO79" s="89"/>
      <c r="DKP79" s="89"/>
      <c r="DKQ79" s="89"/>
      <c r="DKR79" s="89"/>
      <c r="DLJ79" s="89"/>
      <c r="DLK79" s="89"/>
      <c r="DLN79" s="89"/>
      <c r="DLQ79" s="89"/>
      <c r="DLS79" s="89"/>
      <c r="DLU79" s="89"/>
      <c r="DLX79" s="89"/>
      <c r="DMA79" s="89"/>
      <c r="DMD79" s="89"/>
      <c r="DMJ79" s="89"/>
      <c r="DMM79" s="89"/>
      <c r="DMP79" s="89"/>
      <c r="DMU79" s="89"/>
      <c r="DNI79" s="89"/>
      <c r="DNJ79" s="89"/>
      <c r="DNK79" s="89"/>
      <c r="DNL79" s="89"/>
      <c r="DNM79" s="89"/>
      <c r="DNN79" s="89"/>
      <c r="DNO79" s="89"/>
      <c r="DNP79" s="89"/>
      <c r="DNQ79" s="89"/>
      <c r="DNR79" s="89"/>
      <c r="DNS79" s="89"/>
      <c r="DNT79" s="89"/>
      <c r="DNU79" s="89"/>
      <c r="DNV79" s="89"/>
      <c r="DNW79" s="89"/>
      <c r="DNX79" s="89"/>
      <c r="DNY79" s="89"/>
      <c r="DNZ79" s="89"/>
      <c r="DOA79" s="89"/>
      <c r="DOB79" s="89"/>
      <c r="DOC79" s="89"/>
      <c r="DOD79" s="89"/>
      <c r="DOE79" s="89"/>
      <c r="DOF79" s="89"/>
      <c r="DOG79" s="89"/>
      <c r="DOH79" s="89"/>
      <c r="DOI79" s="89"/>
      <c r="DOJ79" s="89"/>
      <c r="DOK79" s="89"/>
      <c r="DOL79" s="89"/>
      <c r="DOM79" s="89"/>
      <c r="DON79" s="89"/>
      <c r="DOO79" s="89"/>
      <c r="DOP79" s="89"/>
      <c r="DOQ79" s="89"/>
      <c r="DOR79" s="89"/>
      <c r="DOS79" s="89"/>
      <c r="DOT79" s="89"/>
      <c r="DOU79" s="89"/>
      <c r="DOX79" s="89"/>
      <c r="DPA79" s="89"/>
      <c r="DPD79" s="89"/>
      <c r="DPG79" s="89"/>
      <c r="DPJ79" s="89"/>
      <c r="DPV79" s="89"/>
      <c r="DPY79" s="89"/>
      <c r="DQB79" s="89"/>
      <c r="DQE79" s="89"/>
      <c r="DQK79" s="89"/>
      <c r="DQN79" s="89"/>
      <c r="DQT79" s="89"/>
      <c r="DQW79" s="89"/>
      <c r="DQZ79" s="89"/>
      <c r="DRC79" s="89"/>
      <c r="DRI79" s="89"/>
      <c r="DRL79" s="89"/>
      <c r="DRR79" s="89"/>
      <c r="DRT79" s="89"/>
      <c r="DRU79" s="89"/>
      <c r="DRW79" s="89"/>
      <c r="DRZ79" s="89"/>
      <c r="DSC79" s="89"/>
      <c r="DSN79" s="89"/>
      <c r="DSP79" s="89"/>
      <c r="DTB79" s="89"/>
      <c r="DTE79" s="89"/>
      <c r="DTM79" s="89"/>
      <c r="DUG79" s="89"/>
      <c r="DUI79" s="89"/>
      <c r="DUJ79" s="89"/>
      <c r="DUK79" s="89"/>
      <c r="DUL79" s="89"/>
      <c r="DUM79" s="89"/>
      <c r="DUN79" s="89"/>
      <c r="DVF79" s="89"/>
      <c r="DVG79" s="89"/>
      <c r="DVJ79" s="89"/>
      <c r="DVM79" s="89"/>
      <c r="DVO79" s="89"/>
      <c r="DVQ79" s="89"/>
      <c r="DVT79" s="89"/>
      <c r="DVW79" s="89"/>
      <c r="DVZ79" s="89"/>
      <c r="DWF79" s="89"/>
      <c r="DWI79" s="89"/>
      <c r="DWL79" s="89"/>
      <c r="DWQ79" s="89"/>
      <c r="DXE79" s="89"/>
      <c r="DXF79" s="89"/>
      <c r="DXG79" s="89"/>
      <c r="DXH79" s="89"/>
      <c r="DXI79" s="89"/>
      <c r="DXJ79" s="89"/>
      <c r="DXK79" s="89"/>
      <c r="DXL79" s="89"/>
      <c r="DXM79" s="89"/>
      <c r="DXN79" s="89"/>
      <c r="DXO79" s="89"/>
      <c r="DXP79" s="89"/>
      <c r="DXQ79" s="89"/>
      <c r="DXR79" s="89"/>
      <c r="DXS79" s="89"/>
      <c r="DXT79" s="89"/>
      <c r="DXU79" s="89"/>
      <c r="DXV79" s="89"/>
      <c r="DXW79" s="89"/>
      <c r="DXX79" s="89"/>
      <c r="DXY79" s="89"/>
      <c r="DXZ79" s="89"/>
      <c r="DYA79" s="89"/>
      <c r="DYB79" s="89"/>
      <c r="DYC79" s="89"/>
      <c r="DYD79" s="89"/>
      <c r="DYE79" s="89"/>
      <c r="DYF79" s="89"/>
      <c r="DYG79" s="89"/>
      <c r="DYH79" s="89"/>
      <c r="DYI79" s="89"/>
      <c r="DYJ79" s="89"/>
      <c r="DYK79" s="89"/>
      <c r="DYL79" s="89"/>
      <c r="DYM79" s="89"/>
      <c r="DYN79" s="89"/>
      <c r="DYO79" s="89"/>
      <c r="DYP79" s="89"/>
      <c r="DYQ79" s="89"/>
      <c r="DYT79" s="89"/>
      <c r="DYW79" s="89"/>
      <c r="DYZ79" s="89"/>
      <c r="DZC79" s="89"/>
      <c r="DZF79" s="89"/>
      <c r="DZR79" s="89"/>
      <c r="DZU79" s="89"/>
      <c r="DZX79" s="89"/>
      <c r="EAA79" s="89"/>
      <c r="EAG79" s="89"/>
      <c r="EAJ79" s="89"/>
      <c r="EAP79" s="89"/>
      <c r="EAS79" s="89"/>
      <c r="EAV79" s="89"/>
      <c r="EAY79" s="89"/>
      <c r="EBE79" s="89"/>
      <c r="EBH79" s="89"/>
      <c r="EBN79" s="89"/>
      <c r="EBP79" s="89"/>
      <c r="EBQ79" s="89"/>
      <c r="EBS79" s="89"/>
      <c r="EBV79" s="89"/>
      <c r="EBY79" s="89"/>
      <c r="ECJ79" s="89"/>
      <c r="ECL79" s="89"/>
      <c r="ECX79" s="89"/>
      <c r="EDA79" s="89"/>
      <c r="EDI79" s="89"/>
      <c r="EEC79" s="89"/>
      <c r="EEE79" s="89"/>
      <c r="EEF79" s="89"/>
      <c r="EEG79" s="89"/>
      <c r="EEH79" s="89"/>
      <c r="EEI79" s="89"/>
      <c r="EEJ79" s="89"/>
      <c r="EFB79" s="89"/>
      <c r="EFC79" s="89"/>
      <c r="EFF79" s="89"/>
      <c r="EFI79" s="89"/>
      <c r="EFK79" s="89"/>
      <c r="EFM79" s="89"/>
      <c r="EFP79" s="89"/>
      <c r="EFS79" s="89"/>
      <c r="EFV79" s="89"/>
      <c r="EGB79" s="89"/>
      <c r="EGE79" s="89"/>
      <c r="EGH79" s="89"/>
      <c r="EGM79" s="89"/>
      <c r="EHA79" s="89"/>
      <c r="EHB79" s="89"/>
      <c r="EHC79" s="89"/>
      <c r="EHD79" s="89"/>
      <c r="EHE79" s="89"/>
      <c r="EHF79" s="89"/>
      <c r="EHG79" s="89"/>
      <c r="EHH79" s="89"/>
      <c r="EHI79" s="89"/>
      <c r="EHJ79" s="89"/>
      <c r="EHK79" s="89"/>
      <c r="EHL79" s="89"/>
      <c r="EHM79" s="89"/>
      <c r="EHN79" s="89"/>
      <c r="EHO79" s="89"/>
      <c r="EHP79" s="89"/>
      <c r="EHQ79" s="89"/>
      <c r="EHR79" s="89"/>
      <c r="EHS79" s="89"/>
      <c r="EHT79" s="89"/>
      <c r="EHU79" s="89"/>
      <c r="EHV79" s="89"/>
      <c r="EHW79" s="89"/>
      <c r="EHX79" s="89"/>
      <c r="EHY79" s="89"/>
      <c r="EHZ79" s="89"/>
      <c r="EIA79" s="89"/>
      <c r="EIB79" s="89"/>
      <c r="EIC79" s="89"/>
      <c r="EID79" s="89"/>
      <c r="EIE79" s="89"/>
      <c r="EIF79" s="89"/>
      <c r="EIG79" s="89"/>
      <c r="EIH79" s="89"/>
      <c r="EII79" s="89"/>
      <c r="EIJ79" s="89"/>
      <c r="EIK79" s="89"/>
      <c r="EIL79" s="89"/>
      <c r="EIM79" s="89"/>
      <c r="EIP79" s="89"/>
      <c r="EIS79" s="89"/>
      <c r="EIV79" s="89"/>
      <c r="EIY79" s="89"/>
      <c r="EJB79" s="89"/>
      <c r="EJN79" s="89"/>
      <c r="EJQ79" s="89"/>
      <c r="EJT79" s="89"/>
      <c r="EJW79" s="89"/>
      <c r="EKC79" s="89"/>
      <c r="EKF79" s="89"/>
      <c r="EKL79" s="89"/>
      <c r="EKO79" s="89"/>
      <c r="EKR79" s="89"/>
      <c r="EKU79" s="89"/>
      <c r="ELA79" s="89"/>
      <c r="ELD79" s="89"/>
      <c r="ELJ79" s="89"/>
      <c r="ELL79" s="89"/>
      <c r="ELM79" s="89"/>
      <c r="ELO79" s="89"/>
      <c r="ELR79" s="89"/>
      <c r="ELU79" s="89"/>
      <c r="EMF79" s="89"/>
      <c r="EMH79" s="89"/>
      <c r="EMT79" s="89"/>
      <c r="EMW79" s="89"/>
      <c r="ENE79" s="89"/>
      <c r="ENY79" s="89"/>
      <c r="EOA79" s="89"/>
      <c r="EOB79" s="89"/>
      <c r="EOC79" s="89"/>
      <c r="EOD79" s="89"/>
      <c r="EOE79" s="89"/>
      <c r="EOF79" s="89"/>
      <c r="EOX79" s="89"/>
      <c r="EOY79" s="89"/>
      <c r="EPB79" s="89"/>
      <c r="EPE79" s="89"/>
      <c r="EPG79" s="89"/>
      <c r="EPI79" s="89"/>
      <c r="EPL79" s="89"/>
      <c r="EPO79" s="89"/>
      <c r="EPR79" s="89"/>
      <c r="EPX79" s="89"/>
      <c r="EQA79" s="89"/>
      <c r="EQD79" s="89"/>
      <c r="EQI79" s="89"/>
      <c r="EQW79" s="89"/>
      <c r="EQX79" s="89"/>
      <c r="EQY79" s="89"/>
      <c r="EQZ79" s="89"/>
      <c r="ERA79" s="89"/>
      <c r="ERB79" s="89"/>
      <c r="ERC79" s="89"/>
      <c r="ERD79" s="89"/>
      <c r="ERE79" s="89"/>
      <c r="ERF79" s="89"/>
      <c r="ERG79" s="89"/>
      <c r="ERH79" s="89"/>
      <c r="ERI79" s="89"/>
      <c r="ERJ79" s="89"/>
      <c r="ERK79" s="89"/>
      <c r="ERL79" s="89"/>
      <c r="ERM79" s="89"/>
      <c r="ERN79" s="89"/>
      <c r="ERO79" s="89"/>
      <c r="ERP79" s="89"/>
      <c r="ERQ79" s="89"/>
      <c r="ERR79" s="89"/>
      <c r="ERS79" s="89"/>
      <c r="ERT79" s="89"/>
      <c r="ERU79" s="89"/>
      <c r="ERV79" s="89"/>
      <c r="ERW79" s="89"/>
      <c r="ERX79" s="89"/>
      <c r="ERY79" s="89"/>
      <c r="ERZ79" s="89"/>
      <c r="ESA79" s="89"/>
      <c r="ESB79" s="89"/>
      <c r="ESC79" s="89"/>
      <c r="ESD79" s="89"/>
      <c r="ESE79" s="89"/>
      <c r="ESF79" s="89"/>
      <c r="ESG79" s="89"/>
      <c r="ESH79" s="89"/>
      <c r="ESI79" s="89"/>
      <c r="ESL79" s="89"/>
      <c r="ESO79" s="89"/>
      <c r="ESR79" s="89"/>
      <c r="ESU79" s="89"/>
      <c r="ESX79" s="89"/>
      <c r="ETJ79" s="89"/>
      <c r="ETM79" s="89"/>
      <c r="ETP79" s="89"/>
      <c r="ETS79" s="89"/>
      <c r="ETY79" s="89"/>
      <c r="EUB79" s="89"/>
      <c r="EUH79" s="89"/>
      <c r="EUK79" s="89"/>
      <c r="EUN79" s="89"/>
      <c r="EUQ79" s="89"/>
      <c r="EUW79" s="89"/>
      <c r="EUZ79" s="89"/>
      <c r="EVF79" s="89"/>
      <c r="EVH79" s="89"/>
      <c r="EVI79" s="89"/>
      <c r="EVK79" s="89"/>
      <c r="EVN79" s="89"/>
      <c r="EVQ79" s="89"/>
      <c r="EWB79" s="89"/>
      <c r="EWD79" s="89"/>
      <c r="EWP79" s="89"/>
      <c r="EWS79" s="89"/>
      <c r="EXA79" s="89"/>
      <c r="EXU79" s="89"/>
      <c r="EXW79" s="89"/>
      <c r="EXX79" s="89"/>
      <c r="EXY79" s="89"/>
      <c r="EXZ79" s="89"/>
      <c r="EYA79" s="89"/>
      <c r="EYB79" s="89"/>
      <c r="EYT79" s="89"/>
      <c r="EYU79" s="89"/>
      <c r="EYX79" s="89"/>
      <c r="EZA79" s="89"/>
      <c r="EZC79" s="89"/>
      <c r="EZE79" s="89"/>
      <c r="EZH79" s="89"/>
      <c r="EZK79" s="89"/>
      <c r="EZN79" s="89"/>
      <c r="EZT79" s="89"/>
      <c r="EZW79" s="89"/>
      <c r="EZZ79" s="89"/>
      <c r="FAE79" s="89"/>
      <c r="FAS79" s="89"/>
      <c r="FAT79" s="89"/>
      <c r="FAU79" s="89"/>
      <c r="FAV79" s="89"/>
      <c r="FAW79" s="89"/>
      <c r="FAX79" s="89"/>
      <c r="FAY79" s="89"/>
      <c r="FAZ79" s="89"/>
      <c r="FBA79" s="89"/>
      <c r="FBB79" s="89"/>
      <c r="FBC79" s="89"/>
      <c r="FBD79" s="89"/>
      <c r="FBE79" s="89"/>
      <c r="FBF79" s="89"/>
      <c r="FBG79" s="89"/>
      <c r="FBH79" s="89"/>
      <c r="FBI79" s="89"/>
      <c r="FBJ79" s="89"/>
      <c r="FBK79" s="89"/>
      <c r="FBL79" s="89"/>
      <c r="FBM79" s="89"/>
      <c r="FBN79" s="89"/>
      <c r="FBO79" s="89"/>
      <c r="FBP79" s="89"/>
      <c r="FBQ79" s="89"/>
      <c r="FBR79" s="89"/>
      <c r="FBS79" s="89"/>
      <c r="FBT79" s="89"/>
      <c r="FBU79" s="89"/>
      <c r="FBV79" s="89"/>
      <c r="FBW79" s="89"/>
      <c r="FBX79" s="89"/>
      <c r="FBY79" s="89"/>
      <c r="FBZ79" s="89"/>
      <c r="FCA79" s="89"/>
      <c r="FCB79" s="89"/>
      <c r="FCC79" s="89"/>
      <c r="FCD79" s="89"/>
      <c r="FCE79" s="89"/>
      <c r="FCH79" s="89"/>
      <c r="FCK79" s="89"/>
      <c r="FCN79" s="89"/>
      <c r="FCQ79" s="89"/>
      <c r="FCT79" s="89"/>
      <c r="FDF79" s="89"/>
      <c r="FDI79" s="89"/>
      <c r="FDL79" s="89"/>
      <c r="FDO79" s="89"/>
      <c r="FDU79" s="89"/>
      <c r="FDX79" s="89"/>
      <c r="FED79" s="89"/>
      <c r="FEG79" s="89"/>
      <c r="FEJ79" s="89"/>
      <c r="FEM79" s="89"/>
      <c r="FES79" s="89"/>
      <c r="FEV79" s="89"/>
      <c r="FFB79" s="89"/>
      <c r="FFD79" s="89"/>
      <c r="FFE79" s="89"/>
      <c r="FFG79" s="89"/>
      <c r="FFJ79" s="89"/>
      <c r="FFM79" s="89"/>
      <c r="FFX79" s="89"/>
      <c r="FFZ79" s="89"/>
      <c r="FGL79" s="89"/>
      <c r="FGO79" s="89"/>
      <c r="FGW79" s="89"/>
      <c r="FHQ79" s="89"/>
      <c r="FHS79" s="89"/>
      <c r="FHT79" s="89"/>
      <c r="FHU79" s="89"/>
      <c r="FHV79" s="89"/>
      <c r="FHW79" s="89"/>
      <c r="FHX79" s="89"/>
      <c r="FIP79" s="89"/>
      <c r="FIQ79" s="89"/>
      <c r="FIT79" s="89"/>
      <c r="FIW79" s="89"/>
      <c r="FIY79" s="89"/>
      <c r="FJA79" s="89"/>
      <c r="FJD79" s="89"/>
      <c r="FJG79" s="89"/>
      <c r="FJJ79" s="89"/>
      <c r="FJP79" s="89"/>
      <c r="FJS79" s="89"/>
      <c r="FJV79" s="89"/>
      <c r="FKA79" s="89"/>
      <c r="FKO79" s="89"/>
      <c r="FKP79" s="89"/>
      <c r="FKQ79" s="89"/>
      <c r="FKR79" s="89"/>
      <c r="FKS79" s="89"/>
      <c r="FKT79" s="89"/>
      <c r="FKU79" s="89"/>
      <c r="FKV79" s="89"/>
      <c r="FKW79" s="89"/>
      <c r="FKX79" s="89"/>
      <c r="FKY79" s="89"/>
      <c r="FKZ79" s="89"/>
      <c r="FLA79" s="89"/>
      <c r="FLB79" s="89"/>
      <c r="FLC79" s="89"/>
      <c r="FLD79" s="89"/>
      <c r="FLE79" s="89"/>
      <c r="FLF79" s="89"/>
      <c r="FLG79" s="89"/>
      <c r="FLH79" s="89"/>
      <c r="FLI79" s="89"/>
      <c r="FLJ79" s="89"/>
      <c r="FLK79" s="89"/>
      <c r="FLL79" s="89"/>
      <c r="FLM79" s="89"/>
      <c r="FLN79" s="89"/>
      <c r="FLO79" s="89"/>
      <c r="FLP79" s="89"/>
      <c r="FLQ79" s="89"/>
      <c r="FLR79" s="89"/>
      <c r="FLS79" s="89"/>
      <c r="FLT79" s="89"/>
      <c r="FLU79" s="89"/>
      <c r="FLV79" s="89"/>
      <c r="FLW79" s="89"/>
      <c r="FLX79" s="89"/>
      <c r="FLY79" s="89"/>
      <c r="FLZ79" s="89"/>
      <c r="FMA79" s="89"/>
      <c r="FMD79" s="89"/>
      <c r="FMG79" s="89"/>
      <c r="FMJ79" s="89"/>
      <c r="FMM79" s="89"/>
      <c r="FMP79" s="89"/>
      <c r="FNB79" s="89"/>
      <c r="FNE79" s="89"/>
      <c r="FNH79" s="89"/>
      <c r="FNK79" s="89"/>
      <c r="FNQ79" s="89"/>
      <c r="FNT79" s="89"/>
      <c r="FNZ79" s="89"/>
      <c r="FOC79" s="89"/>
      <c r="FOF79" s="89"/>
      <c r="FOI79" s="89"/>
      <c r="FOO79" s="89"/>
      <c r="FOR79" s="89"/>
      <c r="FOX79" s="89"/>
      <c r="FOZ79" s="89"/>
      <c r="FPA79" s="89"/>
      <c r="FPC79" s="89"/>
      <c r="FPF79" s="89"/>
      <c r="FPI79" s="89"/>
      <c r="FPT79" s="89"/>
      <c r="FPV79" s="89"/>
      <c r="FQH79" s="89"/>
      <c r="FQK79" s="89"/>
      <c r="FQS79" s="89"/>
      <c r="FRM79" s="89"/>
      <c r="FRO79" s="89"/>
      <c r="FRP79" s="89"/>
      <c r="FRQ79" s="89"/>
      <c r="FRR79" s="89"/>
      <c r="FRS79" s="89"/>
      <c r="FRT79" s="89"/>
      <c r="FSL79" s="89"/>
      <c r="FSM79" s="89"/>
      <c r="FSP79" s="89"/>
      <c r="FSS79" s="89"/>
      <c r="FSU79" s="89"/>
      <c r="FSW79" s="89"/>
      <c r="FSZ79" s="89"/>
      <c r="FTC79" s="89"/>
      <c r="FTF79" s="89"/>
      <c r="FTL79" s="89"/>
      <c r="FTO79" s="89"/>
      <c r="FTR79" s="89"/>
      <c r="FTW79" s="89"/>
      <c r="FUK79" s="89"/>
      <c r="FUL79" s="89"/>
      <c r="FUM79" s="89"/>
      <c r="FUN79" s="89"/>
      <c r="FUO79" s="89"/>
      <c r="FUP79" s="89"/>
      <c r="FUQ79" s="89"/>
      <c r="FUR79" s="89"/>
      <c r="FUS79" s="89"/>
      <c r="FUT79" s="89"/>
      <c r="FUU79" s="89"/>
      <c r="FUV79" s="89"/>
      <c r="FUW79" s="89"/>
      <c r="FUX79" s="89"/>
      <c r="FUY79" s="89"/>
      <c r="FUZ79" s="89"/>
      <c r="FVA79" s="89"/>
      <c r="FVB79" s="89"/>
      <c r="FVC79" s="89"/>
      <c r="FVD79" s="89"/>
      <c r="FVE79" s="89"/>
      <c r="FVF79" s="89"/>
      <c r="FVG79" s="89"/>
      <c r="FVH79" s="89"/>
      <c r="FVI79" s="89"/>
      <c r="FVJ79" s="89"/>
      <c r="FVK79" s="89"/>
      <c r="FVL79" s="89"/>
      <c r="FVM79" s="89"/>
      <c r="FVN79" s="89"/>
      <c r="FVO79" s="89"/>
      <c r="FVP79" s="89"/>
      <c r="FVQ79" s="89"/>
      <c r="FVR79" s="89"/>
      <c r="FVS79" s="89"/>
      <c r="FVT79" s="89"/>
      <c r="FVU79" s="89"/>
      <c r="FVV79" s="89"/>
      <c r="FVW79" s="89"/>
      <c r="FVZ79" s="89"/>
      <c r="FWC79" s="89"/>
      <c r="FWF79" s="89"/>
      <c r="FWI79" s="89"/>
      <c r="FWL79" s="89"/>
      <c r="FWX79" s="89"/>
      <c r="FXA79" s="89"/>
      <c r="FXD79" s="89"/>
      <c r="FXG79" s="89"/>
      <c r="FXM79" s="89"/>
      <c r="FXP79" s="89"/>
      <c r="FXV79" s="89"/>
      <c r="FXY79" s="89"/>
      <c r="FYB79" s="89"/>
      <c r="FYE79" s="89"/>
      <c r="FYK79" s="89"/>
      <c r="FYN79" s="89"/>
      <c r="FYT79" s="89"/>
      <c r="FYV79" s="89"/>
      <c r="FYW79" s="89"/>
      <c r="FYY79" s="89"/>
      <c r="FZB79" s="89"/>
      <c r="FZE79" s="89"/>
      <c r="FZP79" s="89"/>
      <c r="FZR79" s="89"/>
      <c r="GAD79" s="89"/>
      <c r="GAG79" s="89"/>
      <c r="GAO79" s="89"/>
      <c r="GBI79" s="89"/>
      <c r="GBK79" s="89"/>
      <c r="GBL79" s="89"/>
      <c r="GBM79" s="89"/>
      <c r="GBN79" s="89"/>
      <c r="GBO79" s="89"/>
      <c r="GBP79" s="89"/>
      <c r="GCH79" s="89"/>
      <c r="GCI79" s="89"/>
      <c r="GCL79" s="89"/>
      <c r="GCO79" s="89"/>
      <c r="GCQ79" s="89"/>
      <c r="GCS79" s="89"/>
      <c r="GCV79" s="89"/>
      <c r="GCY79" s="89"/>
      <c r="GDB79" s="89"/>
      <c r="GDH79" s="89"/>
      <c r="GDK79" s="89"/>
      <c r="GDN79" s="89"/>
      <c r="GDS79" s="89"/>
      <c r="GEG79" s="89"/>
      <c r="GEH79" s="89"/>
      <c r="GEI79" s="89"/>
      <c r="GEJ79" s="89"/>
      <c r="GEK79" s="89"/>
      <c r="GEL79" s="89"/>
      <c r="GEM79" s="89"/>
      <c r="GEN79" s="89"/>
      <c r="GEO79" s="89"/>
      <c r="GEP79" s="89"/>
      <c r="GEQ79" s="89"/>
      <c r="GER79" s="89"/>
      <c r="GES79" s="89"/>
      <c r="GET79" s="89"/>
      <c r="GEU79" s="89"/>
      <c r="GEV79" s="89"/>
      <c r="GEW79" s="89"/>
      <c r="GEX79" s="89"/>
      <c r="GEY79" s="89"/>
      <c r="GEZ79" s="89"/>
      <c r="GFA79" s="89"/>
      <c r="GFB79" s="89"/>
      <c r="GFC79" s="89"/>
      <c r="GFD79" s="89"/>
      <c r="GFE79" s="89"/>
      <c r="GFF79" s="89"/>
      <c r="GFG79" s="89"/>
      <c r="GFH79" s="89"/>
      <c r="GFI79" s="89"/>
      <c r="GFJ79" s="89"/>
      <c r="GFK79" s="89"/>
      <c r="GFL79" s="89"/>
      <c r="GFM79" s="89"/>
      <c r="GFN79" s="89"/>
      <c r="GFO79" s="89"/>
      <c r="GFP79" s="89"/>
      <c r="GFQ79" s="89"/>
      <c r="GFR79" s="89"/>
      <c r="GFS79" s="89"/>
      <c r="GFV79" s="89"/>
      <c r="GFY79" s="89"/>
      <c r="GGB79" s="89"/>
      <c r="GGE79" s="89"/>
      <c r="GGH79" s="89"/>
      <c r="GGT79" s="89"/>
      <c r="GGW79" s="89"/>
      <c r="GGZ79" s="89"/>
      <c r="GHC79" s="89"/>
      <c r="GHI79" s="89"/>
      <c r="GHL79" s="89"/>
      <c r="GHR79" s="89"/>
      <c r="GHU79" s="89"/>
      <c r="GHX79" s="89"/>
      <c r="GIA79" s="89"/>
      <c r="GIG79" s="89"/>
      <c r="GIJ79" s="89"/>
      <c r="GIP79" s="89"/>
      <c r="GIR79" s="89"/>
      <c r="GIS79" s="89"/>
      <c r="GIU79" s="89"/>
      <c r="GIX79" s="89"/>
      <c r="GJA79" s="89"/>
      <c r="GJL79" s="89"/>
      <c r="GJN79" s="89"/>
      <c r="GJZ79" s="89"/>
      <c r="GKC79" s="89"/>
      <c r="GKK79" s="89"/>
      <c r="GLE79" s="89"/>
      <c r="GLG79" s="89"/>
      <c r="GLH79" s="89"/>
      <c r="GLI79" s="89"/>
      <c r="GLJ79" s="89"/>
      <c r="GLK79" s="89"/>
      <c r="GLL79" s="89"/>
      <c r="GMD79" s="89"/>
      <c r="GME79" s="89"/>
      <c r="GMH79" s="89"/>
      <c r="GMK79" s="89"/>
      <c r="GMM79" s="89"/>
      <c r="GMO79" s="89"/>
      <c r="GMR79" s="89"/>
      <c r="GMU79" s="89"/>
      <c r="GMX79" s="89"/>
      <c r="GND79" s="89"/>
      <c r="GNG79" s="89"/>
      <c r="GNJ79" s="89"/>
      <c r="GNO79" s="89"/>
      <c r="GOC79" s="89"/>
      <c r="GOD79" s="89"/>
      <c r="GOE79" s="89"/>
      <c r="GOF79" s="89"/>
      <c r="GOG79" s="89"/>
      <c r="GOH79" s="89"/>
      <c r="GOI79" s="89"/>
      <c r="GOJ79" s="89"/>
      <c r="GOK79" s="89"/>
      <c r="GOL79" s="89"/>
      <c r="GOM79" s="89"/>
      <c r="GON79" s="89"/>
      <c r="GOO79" s="89"/>
      <c r="GOP79" s="89"/>
      <c r="GOQ79" s="89"/>
      <c r="GOR79" s="89"/>
      <c r="GOS79" s="89"/>
      <c r="GOT79" s="89"/>
      <c r="GOU79" s="89"/>
      <c r="GOV79" s="89"/>
      <c r="GOW79" s="89"/>
      <c r="GOX79" s="89"/>
      <c r="GOY79" s="89"/>
      <c r="GOZ79" s="89"/>
      <c r="GPA79" s="89"/>
      <c r="GPB79" s="89"/>
      <c r="GPC79" s="89"/>
      <c r="GPD79" s="89"/>
      <c r="GPE79" s="89"/>
      <c r="GPF79" s="89"/>
      <c r="GPG79" s="89"/>
      <c r="GPH79" s="89"/>
      <c r="GPI79" s="89"/>
      <c r="GPJ79" s="89"/>
      <c r="GPK79" s="89"/>
      <c r="GPL79" s="89"/>
      <c r="GPM79" s="89"/>
      <c r="GPN79" s="89"/>
      <c r="GPO79" s="89"/>
      <c r="GPR79" s="89"/>
      <c r="GPU79" s="89"/>
      <c r="GPX79" s="89"/>
      <c r="GQA79" s="89"/>
      <c r="GQD79" s="89"/>
      <c r="GQP79" s="89"/>
      <c r="GQS79" s="89"/>
      <c r="GQV79" s="89"/>
      <c r="GQY79" s="89"/>
      <c r="GRE79" s="89"/>
      <c r="GRH79" s="89"/>
      <c r="GRN79" s="89"/>
      <c r="GRQ79" s="89"/>
      <c r="GRT79" s="89"/>
      <c r="GRW79" s="89"/>
      <c r="GSC79" s="89"/>
      <c r="GSF79" s="89"/>
      <c r="GSL79" s="89"/>
      <c r="GSN79" s="89"/>
      <c r="GSO79" s="89"/>
      <c r="GSQ79" s="89"/>
      <c r="GST79" s="89"/>
      <c r="GSW79" s="89"/>
      <c r="GTH79" s="89"/>
      <c r="GTJ79" s="89"/>
      <c r="GTV79" s="89"/>
      <c r="GTY79" s="89"/>
      <c r="GUG79" s="89"/>
      <c r="GVA79" s="89"/>
      <c r="GVC79" s="89"/>
      <c r="GVD79" s="89"/>
      <c r="GVE79" s="89"/>
      <c r="GVF79" s="89"/>
      <c r="GVG79" s="89"/>
      <c r="GVH79" s="89"/>
      <c r="GVZ79" s="89"/>
      <c r="GWA79" s="89"/>
      <c r="GWD79" s="89"/>
      <c r="GWG79" s="89"/>
      <c r="GWI79" s="89"/>
      <c r="GWK79" s="89"/>
      <c r="GWN79" s="89"/>
      <c r="GWQ79" s="89"/>
      <c r="GWT79" s="89"/>
      <c r="GWZ79" s="89"/>
      <c r="GXC79" s="89"/>
      <c r="GXF79" s="89"/>
      <c r="GXK79" s="89"/>
      <c r="GXY79" s="89"/>
      <c r="GXZ79" s="89"/>
      <c r="GYA79" s="89"/>
      <c r="GYB79" s="89"/>
      <c r="GYC79" s="89"/>
      <c r="GYD79" s="89"/>
      <c r="GYE79" s="89"/>
      <c r="GYF79" s="89"/>
      <c r="GYG79" s="89"/>
      <c r="GYH79" s="89"/>
      <c r="GYI79" s="89"/>
      <c r="GYJ79" s="89"/>
      <c r="GYK79" s="89"/>
      <c r="GYL79" s="89"/>
      <c r="GYM79" s="89"/>
      <c r="GYN79" s="89"/>
      <c r="GYO79" s="89"/>
      <c r="GYP79" s="89"/>
      <c r="GYQ79" s="89"/>
      <c r="GYR79" s="89"/>
      <c r="GYS79" s="89"/>
      <c r="GYT79" s="89"/>
      <c r="GYU79" s="89"/>
      <c r="GYV79" s="89"/>
      <c r="GYW79" s="89"/>
      <c r="GYX79" s="89"/>
      <c r="GYY79" s="89"/>
      <c r="GYZ79" s="89"/>
      <c r="GZA79" s="89"/>
      <c r="GZB79" s="89"/>
      <c r="GZC79" s="89"/>
      <c r="GZD79" s="89"/>
      <c r="GZE79" s="89"/>
      <c r="GZF79" s="89"/>
      <c r="GZG79" s="89"/>
      <c r="GZH79" s="89"/>
      <c r="GZI79" s="89"/>
      <c r="GZJ79" s="89"/>
      <c r="GZK79" s="89"/>
      <c r="GZN79" s="89"/>
      <c r="GZQ79" s="89"/>
      <c r="GZT79" s="89"/>
      <c r="GZW79" s="89"/>
      <c r="GZZ79" s="89"/>
      <c r="HAL79" s="89"/>
      <c r="HAO79" s="89"/>
      <c r="HAR79" s="89"/>
      <c r="HAU79" s="89"/>
      <c r="HBA79" s="89"/>
      <c r="HBD79" s="89"/>
      <c r="HBJ79" s="89"/>
      <c r="HBM79" s="89"/>
      <c r="HBP79" s="89"/>
      <c r="HBS79" s="89"/>
      <c r="HBY79" s="89"/>
      <c r="HCB79" s="89"/>
      <c r="HCH79" s="89"/>
      <c r="HCJ79" s="89"/>
      <c r="HCK79" s="89"/>
      <c r="HCM79" s="89"/>
      <c r="HCP79" s="89"/>
      <c r="HCS79" s="89"/>
      <c r="HDD79" s="89"/>
      <c r="HDF79" s="89"/>
      <c r="HDR79" s="89"/>
      <c r="HDU79" s="89"/>
      <c r="HEC79" s="89"/>
      <c r="HEW79" s="89"/>
      <c r="HEY79" s="89"/>
      <c r="HEZ79" s="89"/>
      <c r="HFA79" s="89"/>
      <c r="HFB79" s="89"/>
      <c r="HFC79" s="89"/>
      <c r="HFD79" s="89"/>
      <c r="HFV79" s="89"/>
      <c r="HFW79" s="89"/>
      <c r="HFZ79" s="89"/>
      <c r="HGC79" s="89"/>
      <c r="HGE79" s="89"/>
      <c r="HGG79" s="89"/>
      <c r="HGJ79" s="89"/>
      <c r="HGM79" s="89"/>
      <c r="HGP79" s="89"/>
      <c r="HGV79" s="89"/>
      <c r="HGY79" s="89"/>
      <c r="HHB79" s="89"/>
      <c r="HHG79" s="89"/>
      <c r="HHU79" s="89"/>
      <c r="HHV79" s="89"/>
      <c r="HHW79" s="89"/>
      <c r="HHX79" s="89"/>
      <c r="HHY79" s="89"/>
      <c r="HHZ79" s="89"/>
      <c r="HIA79" s="89"/>
      <c r="HIB79" s="89"/>
      <c r="HIC79" s="89"/>
      <c r="HID79" s="89"/>
      <c r="HIE79" s="89"/>
      <c r="HIF79" s="89"/>
      <c r="HIG79" s="89"/>
      <c r="HIH79" s="89"/>
      <c r="HII79" s="89"/>
      <c r="HIJ79" s="89"/>
      <c r="HIK79" s="89"/>
      <c r="HIL79" s="89"/>
      <c r="HIM79" s="89"/>
      <c r="HIN79" s="89"/>
      <c r="HIO79" s="89"/>
      <c r="HIP79" s="89"/>
      <c r="HIQ79" s="89"/>
      <c r="HIR79" s="89"/>
      <c r="HIS79" s="89"/>
      <c r="HIT79" s="89"/>
      <c r="HIU79" s="89"/>
      <c r="HIV79" s="89"/>
      <c r="HIW79" s="89"/>
      <c r="HIX79" s="89"/>
      <c r="HIY79" s="89"/>
      <c r="HIZ79" s="89"/>
      <c r="HJA79" s="89"/>
      <c r="HJB79" s="89"/>
      <c r="HJC79" s="89"/>
      <c r="HJD79" s="89"/>
      <c r="HJE79" s="89"/>
      <c r="HJF79" s="89"/>
      <c r="HJG79" s="89"/>
      <c r="HJJ79" s="89"/>
      <c r="HJM79" s="89"/>
      <c r="HJP79" s="89"/>
      <c r="HJS79" s="89"/>
      <c r="HJV79" s="89"/>
      <c r="HKH79" s="89"/>
      <c r="HKK79" s="89"/>
      <c r="HKN79" s="89"/>
      <c r="HKQ79" s="89"/>
      <c r="HKW79" s="89"/>
      <c r="HKZ79" s="89"/>
      <c r="HLF79" s="89"/>
      <c r="HLI79" s="89"/>
      <c r="HLL79" s="89"/>
      <c r="HLO79" s="89"/>
      <c r="HLU79" s="89"/>
      <c r="HLX79" s="89"/>
      <c r="HMD79" s="89"/>
      <c r="HMF79" s="89"/>
      <c r="HMG79" s="89"/>
      <c r="HMI79" s="89"/>
      <c r="HML79" s="89"/>
      <c r="HMO79" s="89"/>
      <c r="HMZ79" s="89"/>
      <c r="HNB79" s="89"/>
      <c r="HNN79" s="89"/>
      <c r="HNQ79" s="89"/>
      <c r="HNY79" s="89"/>
      <c r="HOS79" s="89"/>
      <c r="HOU79" s="89"/>
      <c r="HOV79" s="89"/>
      <c r="HOW79" s="89"/>
      <c r="HOX79" s="89"/>
      <c r="HOY79" s="89"/>
      <c r="HOZ79" s="89"/>
      <c r="HPR79" s="89"/>
      <c r="HPS79" s="89"/>
      <c r="HPV79" s="89"/>
      <c r="HPY79" s="89"/>
      <c r="HQA79" s="89"/>
      <c r="HQC79" s="89"/>
      <c r="HQF79" s="89"/>
      <c r="HQI79" s="89"/>
      <c r="HQL79" s="89"/>
      <c r="HQR79" s="89"/>
      <c r="HQU79" s="89"/>
      <c r="HQX79" s="89"/>
      <c r="HRC79" s="89"/>
      <c r="HRQ79" s="89"/>
      <c r="HRR79" s="89"/>
      <c r="HRS79" s="89"/>
      <c r="HRT79" s="89"/>
      <c r="HRU79" s="89"/>
      <c r="HRV79" s="89"/>
      <c r="HRW79" s="89"/>
      <c r="HRX79" s="89"/>
      <c r="HRY79" s="89"/>
      <c r="HRZ79" s="89"/>
      <c r="HSA79" s="89"/>
      <c r="HSB79" s="89"/>
      <c r="HSC79" s="89"/>
      <c r="HSD79" s="89"/>
      <c r="HSE79" s="89"/>
      <c r="HSF79" s="89"/>
      <c r="HSG79" s="89"/>
      <c r="HSH79" s="89"/>
      <c r="HSI79" s="89"/>
      <c r="HSJ79" s="89"/>
      <c r="HSK79" s="89"/>
      <c r="HSL79" s="89"/>
      <c r="HSM79" s="89"/>
      <c r="HSN79" s="89"/>
      <c r="HSO79" s="89"/>
      <c r="HSP79" s="89"/>
      <c r="HSQ79" s="89"/>
      <c r="HSR79" s="89"/>
      <c r="HSS79" s="89"/>
      <c r="HST79" s="89"/>
      <c r="HSU79" s="89"/>
      <c r="HSV79" s="89"/>
      <c r="HSW79" s="89"/>
      <c r="HSX79" s="89"/>
      <c r="HSY79" s="89"/>
      <c r="HSZ79" s="89"/>
      <c r="HTA79" s="89"/>
      <c r="HTB79" s="89"/>
      <c r="HTC79" s="89"/>
      <c r="HTF79" s="89"/>
      <c r="HTI79" s="89"/>
      <c r="HTL79" s="89"/>
      <c r="HTO79" s="89"/>
      <c r="HTR79" s="89"/>
      <c r="HUD79" s="89"/>
      <c r="HUG79" s="89"/>
      <c r="HUJ79" s="89"/>
      <c r="HUM79" s="89"/>
      <c r="HUS79" s="89"/>
      <c r="HUV79" s="89"/>
      <c r="HVB79" s="89"/>
      <c r="HVE79" s="89"/>
      <c r="HVH79" s="89"/>
      <c r="HVK79" s="89"/>
      <c r="HVQ79" s="89"/>
      <c r="HVT79" s="89"/>
      <c r="HVZ79" s="89"/>
      <c r="HWB79" s="89"/>
      <c r="HWC79" s="89"/>
      <c r="HWE79" s="89"/>
      <c r="HWH79" s="89"/>
      <c r="HWK79" s="89"/>
      <c r="HWV79" s="89"/>
      <c r="HWX79" s="89"/>
      <c r="HXJ79" s="89"/>
      <c r="HXM79" s="89"/>
      <c r="HXU79" s="89"/>
      <c r="HYO79" s="89"/>
      <c r="HYQ79" s="89"/>
      <c r="HYR79" s="89"/>
      <c r="HYS79" s="89"/>
      <c r="HYT79" s="89"/>
      <c r="HYU79" s="89"/>
      <c r="HYV79" s="89"/>
      <c r="HZN79" s="89"/>
      <c r="HZO79" s="89"/>
      <c r="HZR79" s="89"/>
      <c r="HZU79" s="89"/>
      <c r="HZW79" s="89"/>
      <c r="HZY79" s="89"/>
      <c r="IAB79" s="89"/>
      <c r="IAE79" s="89"/>
      <c r="IAH79" s="89"/>
      <c r="IAN79" s="89"/>
      <c r="IAQ79" s="89"/>
      <c r="IAT79" s="89"/>
      <c r="IAY79" s="89"/>
      <c r="IBM79" s="89"/>
      <c r="IBN79" s="89"/>
      <c r="IBO79" s="89"/>
      <c r="IBP79" s="89"/>
      <c r="IBQ79" s="89"/>
      <c r="IBR79" s="89"/>
      <c r="IBS79" s="89"/>
      <c r="IBT79" s="89"/>
      <c r="IBU79" s="89"/>
      <c r="IBV79" s="89"/>
      <c r="IBW79" s="89"/>
      <c r="IBX79" s="89"/>
      <c r="IBY79" s="89"/>
      <c r="IBZ79" s="89"/>
      <c r="ICA79" s="89"/>
      <c r="ICB79" s="89"/>
      <c r="ICC79" s="89"/>
      <c r="ICD79" s="89"/>
      <c r="ICE79" s="89"/>
      <c r="ICF79" s="89"/>
      <c r="ICG79" s="89"/>
      <c r="ICH79" s="89"/>
      <c r="ICI79" s="89"/>
      <c r="ICJ79" s="89"/>
      <c r="ICK79" s="89"/>
      <c r="ICL79" s="89"/>
      <c r="ICM79" s="89"/>
      <c r="ICN79" s="89"/>
      <c r="ICO79" s="89"/>
      <c r="ICP79" s="89"/>
      <c r="ICQ79" s="89"/>
      <c r="ICR79" s="89"/>
      <c r="ICS79" s="89"/>
      <c r="ICT79" s="89"/>
      <c r="ICU79" s="89"/>
      <c r="ICV79" s="89"/>
      <c r="ICW79" s="89"/>
      <c r="ICX79" s="89"/>
      <c r="ICY79" s="89"/>
      <c r="IDB79" s="89"/>
      <c r="IDE79" s="89"/>
      <c r="IDH79" s="89"/>
      <c r="IDK79" s="89"/>
      <c r="IDN79" s="89"/>
      <c r="IDZ79" s="89"/>
      <c r="IEC79" s="89"/>
      <c r="IEF79" s="89"/>
      <c r="IEI79" s="89"/>
      <c r="IEO79" s="89"/>
      <c r="IER79" s="89"/>
      <c r="IEX79" s="89"/>
      <c r="IFA79" s="89"/>
      <c r="IFD79" s="89"/>
      <c r="IFG79" s="89"/>
      <c r="IFM79" s="89"/>
      <c r="IFP79" s="89"/>
      <c r="IFV79" s="89"/>
      <c r="IFX79" s="89"/>
      <c r="IFY79" s="89"/>
      <c r="IGA79" s="89"/>
      <c r="IGD79" s="89"/>
      <c r="IGG79" s="89"/>
      <c r="IGR79" s="89"/>
      <c r="IGT79" s="89"/>
      <c r="IHF79" s="89"/>
      <c r="IHI79" s="89"/>
      <c r="IHQ79" s="89"/>
      <c r="IIK79" s="89"/>
      <c r="IIM79" s="89"/>
      <c r="IIN79" s="89"/>
      <c r="IIO79" s="89"/>
      <c r="IIP79" s="89"/>
      <c r="IIQ79" s="89"/>
      <c r="IIR79" s="89"/>
      <c r="IJJ79" s="89"/>
      <c r="IJK79" s="89"/>
      <c r="IJN79" s="89"/>
      <c r="IJQ79" s="89"/>
      <c r="IJS79" s="89"/>
      <c r="IJU79" s="89"/>
      <c r="IJX79" s="89"/>
      <c r="IKA79" s="89"/>
      <c r="IKD79" s="89"/>
      <c r="IKJ79" s="89"/>
      <c r="IKM79" s="89"/>
      <c r="IKP79" s="89"/>
      <c r="IKU79" s="89"/>
      <c r="ILI79" s="89"/>
      <c r="ILJ79" s="89"/>
      <c r="ILK79" s="89"/>
      <c r="ILL79" s="89"/>
      <c r="ILM79" s="89"/>
      <c r="ILN79" s="89"/>
      <c r="ILO79" s="89"/>
      <c r="ILP79" s="89"/>
      <c r="ILQ79" s="89"/>
      <c r="ILR79" s="89"/>
      <c r="ILS79" s="89"/>
      <c r="ILT79" s="89"/>
      <c r="ILU79" s="89"/>
      <c r="ILV79" s="89"/>
      <c r="ILW79" s="89"/>
      <c r="ILX79" s="89"/>
      <c r="ILY79" s="89"/>
      <c r="ILZ79" s="89"/>
      <c r="IMA79" s="89"/>
      <c r="IMB79" s="89"/>
      <c r="IMC79" s="89"/>
      <c r="IMD79" s="89"/>
      <c r="IME79" s="89"/>
      <c r="IMF79" s="89"/>
      <c r="IMG79" s="89"/>
      <c r="IMH79" s="89"/>
      <c r="IMI79" s="89"/>
      <c r="IMJ79" s="89"/>
      <c r="IMK79" s="89"/>
      <c r="IML79" s="89"/>
      <c r="IMM79" s="89"/>
      <c r="IMN79" s="89"/>
      <c r="IMO79" s="89"/>
      <c r="IMP79" s="89"/>
      <c r="IMQ79" s="89"/>
      <c r="IMR79" s="89"/>
      <c r="IMS79" s="89"/>
      <c r="IMT79" s="89"/>
      <c r="IMU79" s="89"/>
      <c r="IMX79" s="89"/>
      <c r="INA79" s="89"/>
      <c r="IND79" s="89"/>
      <c r="ING79" s="89"/>
      <c r="INJ79" s="89"/>
      <c r="INV79" s="89"/>
      <c r="INY79" s="89"/>
      <c r="IOB79" s="89"/>
      <c r="IOE79" s="89"/>
      <c r="IOK79" s="89"/>
      <c r="ION79" s="89"/>
      <c r="IOT79" s="89"/>
      <c r="IOW79" s="89"/>
      <c r="IOZ79" s="89"/>
      <c r="IPC79" s="89"/>
      <c r="IPI79" s="89"/>
      <c r="IPL79" s="89"/>
      <c r="IPR79" s="89"/>
      <c r="IPT79" s="89"/>
      <c r="IPU79" s="89"/>
      <c r="IPW79" s="89"/>
      <c r="IPZ79" s="89"/>
      <c r="IQC79" s="89"/>
      <c r="IQN79" s="89"/>
      <c r="IQP79" s="89"/>
      <c r="IRB79" s="89"/>
      <c r="IRE79" s="89"/>
      <c r="IRM79" s="89"/>
      <c r="ISG79" s="89"/>
      <c r="ISI79" s="89"/>
      <c r="ISJ79" s="89"/>
      <c r="ISK79" s="89"/>
      <c r="ISL79" s="89"/>
      <c r="ISM79" s="89"/>
      <c r="ISN79" s="89"/>
      <c r="ITF79" s="89"/>
      <c r="ITG79" s="89"/>
      <c r="ITJ79" s="89"/>
      <c r="ITM79" s="89"/>
      <c r="ITO79" s="89"/>
      <c r="ITQ79" s="89"/>
      <c r="ITT79" s="89"/>
      <c r="ITW79" s="89"/>
      <c r="ITZ79" s="89"/>
      <c r="IUF79" s="89"/>
      <c r="IUI79" s="89"/>
      <c r="IUL79" s="89"/>
      <c r="IUQ79" s="89"/>
      <c r="IVE79" s="89"/>
      <c r="IVF79" s="89"/>
      <c r="IVG79" s="89"/>
      <c r="IVH79" s="89"/>
      <c r="IVI79" s="89"/>
      <c r="IVJ79" s="89"/>
      <c r="IVK79" s="89"/>
      <c r="IVL79" s="89"/>
      <c r="IVM79" s="89"/>
      <c r="IVN79" s="89"/>
      <c r="IVO79" s="89"/>
      <c r="IVP79" s="89"/>
      <c r="IVQ79" s="89"/>
      <c r="IVR79" s="89"/>
      <c r="IVS79" s="89"/>
      <c r="IVT79" s="89"/>
      <c r="IVU79" s="89"/>
      <c r="IVV79" s="89"/>
      <c r="IVW79" s="89"/>
      <c r="IVX79" s="89"/>
      <c r="IVY79" s="89"/>
      <c r="IVZ79" s="89"/>
      <c r="IWA79" s="89"/>
      <c r="IWB79" s="89"/>
      <c r="IWC79" s="89"/>
      <c r="IWD79" s="89"/>
      <c r="IWE79" s="89"/>
      <c r="IWF79" s="89"/>
      <c r="IWG79" s="89"/>
      <c r="IWH79" s="89"/>
      <c r="IWI79" s="89"/>
      <c r="IWJ79" s="89"/>
      <c r="IWK79" s="89"/>
      <c r="IWL79" s="89"/>
      <c r="IWM79" s="89"/>
      <c r="IWN79" s="89"/>
      <c r="IWO79" s="89"/>
      <c r="IWP79" s="89"/>
      <c r="IWQ79" s="89"/>
      <c r="IWT79" s="89"/>
      <c r="IWW79" s="89"/>
      <c r="IWZ79" s="89"/>
      <c r="IXC79" s="89"/>
      <c r="IXF79" s="89"/>
      <c r="IXR79" s="89"/>
      <c r="IXU79" s="89"/>
      <c r="IXX79" s="89"/>
      <c r="IYA79" s="89"/>
      <c r="IYG79" s="89"/>
      <c r="IYJ79" s="89"/>
      <c r="IYP79" s="89"/>
      <c r="IYS79" s="89"/>
      <c r="IYV79" s="89"/>
      <c r="IYY79" s="89"/>
      <c r="IZE79" s="89"/>
      <c r="IZH79" s="89"/>
      <c r="IZN79" s="89"/>
      <c r="IZP79" s="89"/>
      <c r="IZQ79" s="89"/>
      <c r="IZS79" s="89"/>
      <c r="IZV79" s="89"/>
      <c r="IZY79" s="89"/>
      <c r="JAJ79" s="89"/>
      <c r="JAL79" s="89"/>
      <c r="JAX79" s="89"/>
      <c r="JBA79" s="89"/>
      <c r="JBI79" s="89"/>
      <c r="JCC79" s="89"/>
      <c r="JCE79" s="89"/>
      <c r="JCF79" s="89"/>
      <c r="JCG79" s="89"/>
      <c r="JCH79" s="89"/>
      <c r="JCI79" s="89"/>
      <c r="JCJ79" s="89"/>
      <c r="JDB79" s="89"/>
      <c r="JDC79" s="89"/>
      <c r="JDF79" s="89"/>
      <c r="JDI79" s="89"/>
      <c r="JDK79" s="89"/>
      <c r="JDM79" s="89"/>
      <c r="JDP79" s="89"/>
      <c r="JDS79" s="89"/>
      <c r="JDV79" s="89"/>
      <c r="JEB79" s="89"/>
      <c r="JEE79" s="89"/>
      <c r="JEH79" s="89"/>
      <c r="JEM79" s="89"/>
      <c r="JFA79" s="89"/>
      <c r="JFB79" s="89"/>
      <c r="JFC79" s="89"/>
      <c r="JFD79" s="89"/>
      <c r="JFE79" s="89"/>
      <c r="JFF79" s="89"/>
      <c r="JFG79" s="89"/>
      <c r="JFH79" s="89"/>
      <c r="JFI79" s="89"/>
      <c r="JFJ79" s="89"/>
      <c r="JFK79" s="89"/>
      <c r="JFL79" s="89"/>
      <c r="JFM79" s="89"/>
      <c r="JFN79" s="89"/>
      <c r="JFO79" s="89"/>
      <c r="JFP79" s="89"/>
      <c r="JFQ79" s="89"/>
      <c r="JFR79" s="89"/>
      <c r="JFS79" s="89"/>
      <c r="JFT79" s="89"/>
      <c r="JFU79" s="89"/>
      <c r="JFV79" s="89"/>
      <c r="JFW79" s="89"/>
      <c r="JFX79" s="89"/>
      <c r="JFY79" s="89"/>
      <c r="JFZ79" s="89"/>
      <c r="JGA79" s="89"/>
      <c r="JGB79" s="89"/>
      <c r="JGC79" s="89"/>
      <c r="JGD79" s="89"/>
      <c r="JGE79" s="89"/>
      <c r="JGF79" s="89"/>
      <c r="JGG79" s="89"/>
      <c r="JGH79" s="89"/>
      <c r="JGI79" s="89"/>
      <c r="JGJ79" s="89"/>
      <c r="JGK79" s="89"/>
      <c r="JGL79" s="89"/>
      <c r="JGM79" s="89"/>
      <c r="JGP79" s="89"/>
      <c r="JGS79" s="89"/>
      <c r="JGV79" s="89"/>
      <c r="JGY79" s="89"/>
      <c r="JHB79" s="89"/>
      <c r="JHN79" s="89"/>
      <c r="JHQ79" s="89"/>
      <c r="JHT79" s="89"/>
      <c r="JHW79" s="89"/>
      <c r="JIC79" s="89"/>
      <c r="JIF79" s="89"/>
      <c r="JIL79" s="89"/>
      <c r="JIO79" s="89"/>
      <c r="JIR79" s="89"/>
      <c r="JIU79" s="89"/>
      <c r="JJA79" s="89"/>
      <c r="JJD79" s="89"/>
      <c r="JJJ79" s="89"/>
      <c r="JJL79" s="89"/>
      <c r="JJM79" s="89"/>
      <c r="JJO79" s="89"/>
      <c r="JJR79" s="89"/>
      <c r="JJU79" s="89"/>
      <c r="JKF79" s="89"/>
      <c r="JKH79" s="89"/>
      <c r="JKT79" s="89"/>
      <c r="JKW79" s="89"/>
      <c r="JLE79" s="89"/>
      <c r="JLY79" s="89"/>
      <c r="JMA79" s="89"/>
      <c r="JMB79" s="89"/>
      <c r="JMC79" s="89"/>
      <c r="JMD79" s="89"/>
      <c r="JME79" s="89"/>
      <c r="JMF79" s="89"/>
      <c r="JMX79" s="89"/>
      <c r="JMY79" s="89"/>
      <c r="JNB79" s="89"/>
      <c r="JNE79" s="89"/>
      <c r="JNG79" s="89"/>
      <c r="JNI79" s="89"/>
      <c r="JNL79" s="89"/>
      <c r="JNO79" s="89"/>
      <c r="JNR79" s="89"/>
      <c r="JNX79" s="89"/>
      <c r="JOA79" s="89"/>
      <c r="JOD79" s="89"/>
      <c r="JOI79" s="89"/>
      <c r="JOW79" s="89"/>
      <c r="JOX79" s="89"/>
      <c r="JOY79" s="89"/>
      <c r="JOZ79" s="89"/>
      <c r="JPA79" s="89"/>
      <c r="JPB79" s="89"/>
      <c r="JPC79" s="89"/>
      <c r="JPD79" s="89"/>
      <c r="JPE79" s="89"/>
      <c r="JPF79" s="89"/>
      <c r="JPG79" s="89"/>
      <c r="JPH79" s="89"/>
      <c r="JPI79" s="89"/>
      <c r="JPJ79" s="89"/>
      <c r="JPK79" s="89"/>
      <c r="JPL79" s="89"/>
      <c r="JPM79" s="89"/>
      <c r="JPN79" s="89"/>
      <c r="JPO79" s="89"/>
      <c r="JPP79" s="89"/>
      <c r="JPQ79" s="89"/>
      <c r="JPR79" s="89"/>
      <c r="JPS79" s="89"/>
      <c r="JPT79" s="89"/>
      <c r="JPU79" s="89"/>
      <c r="JPV79" s="89"/>
      <c r="JPW79" s="89"/>
      <c r="JPX79" s="89"/>
      <c r="JPY79" s="89"/>
      <c r="JPZ79" s="89"/>
      <c r="JQA79" s="89"/>
      <c r="JQB79" s="89"/>
      <c r="JQC79" s="89"/>
      <c r="JQD79" s="89"/>
      <c r="JQE79" s="89"/>
      <c r="JQF79" s="89"/>
      <c r="JQG79" s="89"/>
      <c r="JQH79" s="89"/>
      <c r="JQI79" s="89"/>
      <c r="JQL79" s="89"/>
      <c r="JQO79" s="89"/>
      <c r="JQR79" s="89"/>
      <c r="JQU79" s="89"/>
      <c r="JQX79" s="89"/>
      <c r="JRJ79" s="89"/>
      <c r="JRM79" s="89"/>
      <c r="JRP79" s="89"/>
      <c r="JRS79" s="89"/>
      <c r="JRY79" s="89"/>
      <c r="JSB79" s="89"/>
      <c r="JSH79" s="89"/>
      <c r="JSK79" s="89"/>
      <c r="JSN79" s="89"/>
      <c r="JSQ79" s="89"/>
      <c r="JSW79" s="89"/>
      <c r="JSZ79" s="89"/>
      <c r="JTF79" s="89"/>
      <c r="JTH79" s="89"/>
      <c r="JTI79" s="89"/>
      <c r="JTK79" s="89"/>
      <c r="JTN79" s="89"/>
      <c r="JTQ79" s="89"/>
      <c r="JUB79" s="89"/>
      <c r="JUD79" s="89"/>
      <c r="JUP79" s="89"/>
      <c r="JUS79" s="89"/>
      <c r="JVA79" s="89"/>
      <c r="JVU79" s="89"/>
      <c r="JVW79" s="89"/>
      <c r="JVX79" s="89"/>
      <c r="JVY79" s="89"/>
      <c r="JVZ79" s="89"/>
      <c r="JWA79" s="89"/>
      <c r="JWB79" s="89"/>
      <c r="JWT79" s="89"/>
      <c r="JWU79" s="89"/>
      <c r="JWX79" s="89"/>
      <c r="JXA79" s="89"/>
      <c r="JXC79" s="89"/>
      <c r="JXE79" s="89"/>
      <c r="JXH79" s="89"/>
      <c r="JXK79" s="89"/>
      <c r="JXN79" s="89"/>
      <c r="JXT79" s="89"/>
      <c r="JXW79" s="89"/>
      <c r="JXZ79" s="89"/>
      <c r="JYE79" s="89"/>
      <c r="JYS79" s="89"/>
      <c r="JYT79" s="89"/>
      <c r="JYU79" s="89"/>
      <c r="JYV79" s="89"/>
      <c r="JYW79" s="89"/>
      <c r="JYX79" s="89"/>
      <c r="JYY79" s="89"/>
      <c r="JYZ79" s="89"/>
      <c r="JZA79" s="89"/>
      <c r="JZB79" s="89"/>
      <c r="JZC79" s="89"/>
      <c r="JZD79" s="89"/>
      <c r="JZE79" s="89"/>
      <c r="JZF79" s="89"/>
      <c r="JZG79" s="89"/>
      <c r="JZH79" s="89"/>
      <c r="JZI79" s="89"/>
      <c r="JZJ79" s="89"/>
      <c r="JZK79" s="89"/>
      <c r="JZL79" s="89"/>
      <c r="JZM79" s="89"/>
      <c r="JZN79" s="89"/>
      <c r="JZO79" s="89"/>
      <c r="JZP79" s="89"/>
      <c r="JZQ79" s="89"/>
      <c r="JZR79" s="89"/>
      <c r="JZS79" s="89"/>
      <c r="JZT79" s="89"/>
      <c r="JZU79" s="89"/>
      <c r="JZV79" s="89"/>
      <c r="JZW79" s="89"/>
      <c r="JZX79" s="89"/>
      <c r="JZY79" s="89"/>
      <c r="JZZ79" s="89"/>
      <c r="KAA79" s="89"/>
      <c r="KAB79" s="89"/>
      <c r="KAC79" s="89"/>
      <c r="KAD79" s="89"/>
      <c r="KAE79" s="89"/>
      <c r="KAH79" s="89"/>
      <c r="KAK79" s="89"/>
      <c r="KAN79" s="89"/>
      <c r="KAQ79" s="89"/>
      <c r="KAT79" s="89"/>
      <c r="KBF79" s="89"/>
      <c r="KBI79" s="89"/>
      <c r="KBL79" s="89"/>
      <c r="KBO79" s="89"/>
      <c r="KBU79" s="89"/>
      <c r="KBX79" s="89"/>
      <c r="KCD79" s="89"/>
      <c r="KCG79" s="89"/>
      <c r="KCJ79" s="89"/>
      <c r="KCM79" s="89"/>
      <c r="KCS79" s="89"/>
      <c r="KCV79" s="89"/>
      <c r="KDB79" s="89"/>
      <c r="KDD79" s="89"/>
      <c r="KDE79" s="89"/>
      <c r="KDG79" s="89"/>
      <c r="KDJ79" s="89"/>
      <c r="KDM79" s="89"/>
      <c r="KDX79" s="89"/>
      <c r="KDZ79" s="89"/>
      <c r="KEL79" s="89"/>
      <c r="KEO79" s="89"/>
      <c r="KEW79" s="89"/>
      <c r="KFQ79" s="89"/>
      <c r="KFS79" s="89"/>
      <c r="KFT79" s="89"/>
      <c r="KFU79" s="89"/>
      <c r="KFV79" s="89"/>
      <c r="KFW79" s="89"/>
      <c r="KFX79" s="89"/>
      <c r="KGP79" s="89"/>
      <c r="KGQ79" s="89"/>
      <c r="KGT79" s="89"/>
      <c r="KGW79" s="89"/>
      <c r="KGY79" s="89"/>
      <c r="KHA79" s="89"/>
      <c r="KHD79" s="89"/>
      <c r="KHG79" s="89"/>
      <c r="KHJ79" s="89"/>
      <c r="KHP79" s="89"/>
      <c r="KHS79" s="89"/>
      <c r="KHV79" s="89"/>
      <c r="KIA79" s="89"/>
      <c r="KIO79" s="89"/>
      <c r="KIP79" s="89"/>
      <c r="KIQ79" s="89"/>
      <c r="KIR79" s="89"/>
      <c r="KIS79" s="89"/>
      <c r="KIT79" s="89"/>
      <c r="KIU79" s="89"/>
      <c r="KIV79" s="89"/>
      <c r="KIW79" s="89"/>
      <c r="KIX79" s="89"/>
      <c r="KIY79" s="89"/>
      <c r="KIZ79" s="89"/>
      <c r="KJA79" s="89"/>
      <c r="KJB79" s="89"/>
      <c r="KJC79" s="89"/>
      <c r="KJD79" s="89"/>
      <c r="KJE79" s="89"/>
      <c r="KJF79" s="89"/>
      <c r="KJG79" s="89"/>
      <c r="KJH79" s="89"/>
      <c r="KJI79" s="89"/>
      <c r="KJJ79" s="89"/>
      <c r="KJK79" s="89"/>
      <c r="KJL79" s="89"/>
      <c r="KJM79" s="89"/>
      <c r="KJN79" s="89"/>
      <c r="KJO79" s="89"/>
      <c r="KJP79" s="89"/>
      <c r="KJQ79" s="89"/>
      <c r="KJR79" s="89"/>
      <c r="KJS79" s="89"/>
      <c r="KJT79" s="89"/>
      <c r="KJU79" s="89"/>
      <c r="KJV79" s="89"/>
      <c r="KJW79" s="89"/>
      <c r="KJX79" s="89"/>
      <c r="KJY79" s="89"/>
      <c r="KJZ79" s="89"/>
      <c r="KKA79" s="89"/>
      <c r="KKD79" s="89"/>
      <c r="KKG79" s="89"/>
      <c r="KKJ79" s="89"/>
      <c r="KKM79" s="89"/>
      <c r="KKP79" s="89"/>
      <c r="KLB79" s="89"/>
      <c r="KLE79" s="89"/>
      <c r="KLH79" s="89"/>
      <c r="KLK79" s="89"/>
      <c r="KLQ79" s="89"/>
      <c r="KLT79" s="89"/>
      <c r="KLZ79" s="89"/>
      <c r="KMC79" s="89"/>
      <c r="KMF79" s="89"/>
      <c r="KMI79" s="89"/>
      <c r="KMO79" s="89"/>
      <c r="KMR79" s="89"/>
      <c r="KMX79" s="89"/>
      <c r="KMZ79" s="89"/>
      <c r="KNA79" s="89"/>
      <c r="KNC79" s="89"/>
      <c r="KNF79" s="89"/>
      <c r="KNI79" s="89"/>
      <c r="KNT79" s="89"/>
      <c r="KNV79" s="89"/>
      <c r="KOH79" s="89"/>
      <c r="KOK79" s="89"/>
      <c r="KOS79" s="89"/>
      <c r="KPM79" s="89"/>
      <c r="KPO79" s="89"/>
      <c r="KPP79" s="89"/>
      <c r="KPQ79" s="89"/>
      <c r="KPR79" s="89"/>
      <c r="KPS79" s="89"/>
      <c r="KPT79" s="89"/>
      <c r="KQL79" s="89"/>
      <c r="KQM79" s="89"/>
      <c r="KQP79" s="89"/>
      <c r="KQS79" s="89"/>
      <c r="KQU79" s="89"/>
      <c r="KQW79" s="89"/>
      <c r="KQZ79" s="89"/>
      <c r="KRC79" s="89"/>
      <c r="KRF79" s="89"/>
      <c r="KRL79" s="89"/>
      <c r="KRO79" s="89"/>
      <c r="KRR79" s="89"/>
      <c r="KRW79" s="89"/>
      <c r="KSK79" s="89"/>
      <c r="KSL79" s="89"/>
      <c r="KSM79" s="89"/>
      <c r="KSN79" s="89"/>
      <c r="KSO79" s="89"/>
      <c r="KSP79" s="89"/>
      <c r="KSQ79" s="89"/>
      <c r="KSR79" s="89"/>
      <c r="KSS79" s="89"/>
      <c r="KST79" s="89"/>
      <c r="KSU79" s="89"/>
      <c r="KSV79" s="89"/>
      <c r="KSW79" s="89"/>
      <c r="KSX79" s="89"/>
      <c r="KSY79" s="89"/>
      <c r="KSZ79" s="89"/>
      <c r="KTA79" s="89"/>
      <c r="KTB79" s="89"/>
      <c r="KTC79" s="89"/>
      <c r="KTD79" s="89"/>
      <c r="KTE79" s="89"/>
      <c r="KTF79" s="89"/>
      <c r="KTG79" s="89"/>
      <c r="KTH79" s="89"/>
      <c r="KTI79" s="89"/>
      <c r="KTJ79" s="89"/>
      <c r="KTK79" s="89"/>
      <c r="KTL79" s="89"/>
      <c r="KTM79" s="89"/>
      <c r="KTN79" s="89"/>
      <c r="KTO79" s="89"/>
      <c r="KTP79" s="89"/>
      <c r="KTQ79" s="89"/>
      <c r="KTR79" s="89"/>
      <c r="KTS79" s="89"/>
      <c r="KTT79" s="89"/>
      <c r="KTU79" s="89"/>
      <c r="KTV79" s="89"/>
      <c r="KTW79" s="89"/>
      <c r="KTZ79" s="89"/>
      <c r="KUC79" s="89"/>
      <c r="KUF79" s="89"/>
      <c r="KUI79" s="89"/>
      <c r="KUL79" s="89"/>
      <c r="KUX79" s="89"/>
      <c r="KVA79" s="89"/>
      <c r="KVD79" s="89"/>
      <c r="KVG79" s="89"/>
      <c r="KVM79" s="89"/>
      <c r="KVP79" s="89"/>
      <c r="KVV79" s="89"/>
      <c r="KVY79" s="89"/>
      <c r="KWB79" s="89"/>
      <c r="KWE79" s="89"/>
      <c r="KWK79" s="89"/>
      <c r="KWN79" s="89"/>
      <c r="KWT79" s="89"/>
      <c r="KWV79" s="89"/>
      <c r="KWW79" s="89"/>
      <c r="KWY79" s="89"/>
      <c r="KXB79" s="89"/>
      <c r="KXE79" s="89"/>
      <c r="KXP79" s="89"/>
      <c r="KXR79" s="89"/>
      <c r="KYD79" s="89"/>
      <c r="KYG79" s="89"/>
      <c r="KYO79" s="89"/>
      <c r="KZI79" s="89"/>
      <c r="KZK79" s="89"/>
      <c r="KZL79" s="89"/>
      <c r="KZM79" s="89"/>
      <c r="KZN79" s="89"/>
      <c r="KZO79" s="89"/>
      <c r="KZP79" s="89"/>
      <c r="LAH79" s="89"/>
      <c r="LAI79" s="89"/>
      <c r="LAL79" s="89"/>
      <c r="LAO79" s="89"/>
      <c r="LAQ79" s="89"/>
      <c r="LAS79" s="89"/>
      <c r="LAV79" s="89"/>
      <c r="LAY79" s="89"/>
      <c r="LBB79" s="89"/>
      <c r="LBH79" s="89"/>
      <c r="LBK79" s="89"/>
      <c r="LBN79" s="89"/>
      <c r="LBS79" s="89"/>
      <c r="LCG79" s="89"/>
      <c r="LCH79" s="89"/>
      <c r="LCI79" s="89"/>
      <c r="LCJ79" s="89"/>
      <c r="LCK79" s="89"/>
      <c r="LCL79" s="89"/>
      <c r="LCM79" s="89"/>
      <c r="LCN79" s="89"/>
      <c r="LCO79" s="89"/>
      <c r="LCP79" s="89"/>
      <c r="LCQ79" s="89"/>
      <c r="LCR79" s="89"/>
      <c r="LCS79" s="89"/>
      <c r="LCT79" s="89"/>
      <c r="LCU79" s="89"/>
      <c r="LCV79" s="89"/>
      <c r="LCW79" s="89"/>
      <c r="LCX79" s="89"/>
      <c r="LCY79" s="89"/>
      <c r="LCZ79" s="89"/>
      <c r="LDA79" s="89"/>
      <c r="LDB79" s="89"/>
      <c r="LDC79" s="89"/>
      <c r="LDD79" s="89"/>
      <c r="LDE79" s="89"/>
      <c r="LDF79" s="89"/>
      <c r="LDG79" s="89"/>
      <c r="LDH79" s="89"/>
      <c r="LDI79" s="89"/>
      <c r="LDJ79" s="89"/>
      <c r="LDK79" s="89"/>
      <c r="LDL79" s="89"/>
      <c r="LDM79" s="89"/>
      <c r="LDN79" s="89"/>
      <c r="LDO79" s="89"/>
      <c r="LDP79" s="89"/>
      <c r="LDQ79" s="89"/>
      <c r="LDR79" s="89"/>
      <c r="LDS79" s="89"/>
      <c r="LDV79" s="89"/>
      <c r="LDY79" s="89"/>
      <c r="LEB79" s="89"/>
      <c r="LEE79" s="89"/>
      <c r="LEH79" s="89"/>
      <c r="LET79" s="89"/>
      <c r="LEW79" s="89"/>
      <c r="LEZ79" s="89"/>
      <c r="LFC79" s="89"/>
      <c r="LFI79" s="89"/>
      <c r="LFL79" s="89"/>
      <c r="LFR79" s="89"/>
      <c r="LFU79" s="89"/>
      <c r="LFX79" s="89"/>
      <c r="LGA79" s="89"/>
      <c r="LGG79" s="89"/>
      <c r="LGJ79" s="89"/>
      <c r="LGP79" s="89"/>
      <c r="LGR79" s="89"/>
      <c r="LGS79" s="89"/>
      <c r="LGU79" s="89"/>
      <c r="LGX79" s="89"/>
      <c r="LHA79" s="89"/>
      <c r="LHL79" s="89"/>
      <c r="LHN79" s="89"/>
      <c r="LHZ79" s="89"/>
      <c r="LIC79" s="89"/>
      <c r="LIK79" s="89"/>
      <c r="LJE79" s="89"/>
      <c r="LJG79" s="89"/>
      <c r="LJH79" s="89"/>
      <c r="LJI79" s="89"/>
      <c r="LJJ79" s="89"/>
      <c r="LJK79" s="89"/>
      <c r="LJL79" s="89"/>
      <c r="LKD79" s="89"/>
      <c r="LKE79" s="89"/>
      <c r="LKH79" s="89"/>
      <c r="LKK79" s="89"/>
      <c r="LKM79" s="89"/>
      <c r="LKO79" s="89"/>
      <c r="LKR79" s="89"/>
      <c r="LKU79" s="89"/>
      <c r="LKX79" s="89"/>
      <c r="LLD79" s="89"/>
      <c r="LLG79" s="89"/>
      <c r="LLJ79" s="89"/>
      <c r="LLO79" s="89"/>
      <c r="LMC79" s="89"/>
      <c r="LMD79" s="89"/>
      <c r="LME79" s="89"/>
      <c r="LMF79" s="89"/>
      <c r="LMG79" s="89"/>
      <c r="LMH79" s="89"/>
      <c r="LMI79" s="89"/>
      <c r="LMJ79" s="89"/>
      <c r="LMK79" s="89"/>
      <c r="LML79" s="89"/>
      <c r="LMM79" s="89"/>
      <c r="LMN79" s="89"/>
      <c r="LMO79" s="89"/>
      <c r="LMP79" s="89"/>
      <c r="LMQ79" s="89"/>
      <c r="LMR79" s="89"/>
      <c r="LMS79" s="89"/>
      <c r="LMT79" s="89"/>
      <c r="LMU79" s="89"/>
      <c r="LMV79" s="89"/>
      <c r="LMW79" s="89"/>
      <c r="LMX79" s="89"/>
      <c r="LMY79" s="89"/>
      <c r="LMZ79" s="89"/>
      <c r="LNA79" s="89"/>
      <c r="LNB79" s="89"/>
      <c r="LNC79" s="89"/>
      <c r="LND79" s="89"/>
      <c r="LNE79" s="89"/>
      <c r="LNF79" s="89"/>
      <c r="LNG79" s="89"/>
      <c r="LNH79" s="89"/>
      <c r="LNI79" s="89"/>
      <c r="LNJ79" s="89"/>
      <c r="LNK79" s="89"/>
      <c r="LNL79" s="89"/>
      <c r="LNM79" s="89"/>
      <c r="LNN79" s="89"/>
      <c r="LNO79" s="89"/>
      <c r="LNR79" s="89"/>
      <c r="LNU79" s="89"/>
      <c r="LNX79" s="89"/>
      <c r="LOA79" s="89"/>
      <c r="LOD79" s="89"/>
      <c r="LOP79" s="89"/>
      <c r="LOS79" s="89"/>
      <c r="LOV79" s="89"/>
      <c r="LOY79" s="89"/>
      <c r="LPE79" s="89"/>
      <c r="LPH79" s="89"/>
      <c r="LPN79" s="89"/>
      <c r="LPQ79" s="89"/>
      <c r="LPT79" s="89"/>
      <c r="LPW79" s="89"/>
      <c r="LQC79" s="89"/>
      <c r="LQF79" s="89"/>
      <c r="LQL79" s="89"/>
      <c r="LQN79" s="89"/>
      <c r="LQO79" s="89"/>
      <c r="LQQ79" s="89"/>
      <c r="LQT79" s="89"/>
      <c r="LQW79" s="89"/>
      <c r="LRH79" s="89"/>
      <c r="LRJ79" s="89"/>
      <c r="LRV79" s="89"/>
      <c r="LRY79" s="89"/>
      <c r="LSG79" s="89"/>
      <c r="LTA79" s="89"/>
      <c r="LTC79" s="89"/>
      <c r="LTD79" s="89"/>
      <c r="LTE79" s="89"/>
      <c r="LTF79" s="89"/>
      <c r="LTG79" s="89"/>
      <c r="LTH79" s="89"/>
      <c r="LTZ79" s="89"/>
      <c r="LUA79" s="89"/>
      <c r="LUD79" s="89"/>
      <c r="LUG79" s="89"/>
      <c r="LUI79" s="89"/>
      <c r="LUK79" s="89"/>
      <c r="LUN79" s="89"/>
      <c r="LUQ79" s="89"/>
      <c r="LUT79" s="89"/>
      <c r="LUZ79" s="89"/>
      <c r="LVC79" s="89"/>
      <c r="LVF79" s="89"/>
      <c r="LVK79" s="89"/>
      <c r="LVY79" s="89"/>
      <c r="LVZ79" s="89"/>
      <c r="LWA79" s="89"/>
      <c r="LWB79" s="89"/>
      <c r="LWC79" s="89"/>
      <c r="LWD79" s="89"/>
      <c r="LWE79" s="89"/>
      <c r="LWF79" s="89"/>
      <c r="LWG79" s="89"/>
      <c r="LWH79" s="89"/>
      <c r="LWI79" s="89"/>
      <c r="LWJ79" s="89"/>
      <c r="LWK79" s="89"/>
      <c r="LWL79" s="89"/>
      <c r="LWM79" s="89"/>
      <c r="LWN79" s="89"/>
      <c r="LWO79" s="89"/>
      <c r="LWP79" s="89"/>
      <c r="LWQ79" s="89"/>
      <c r="LWR79" s="89"/>
      <c r="LWS79" s="89"/>
      <c r="LWT79" s="89"/>
      <c r="LWU79" s="89"/>
      <c r="LWV79" s="89"/>
      <c r="LWW79" s="89"/>
      <c r="LWX79" s="89"/>
      <c r="LWY79" s="89"/>
      <c r="LWZ79" s="89"/>
      <c r="LXA79" s="89"/>
      <c r="LXB79" s="89"/>
      <c r="LXC79" s="89"/>
      <c r="LXD79" s="89"/>
      <c r="LXE79" s="89"/>
      <c r="LXF79" s="89"/>
      <c r="LXG79" s="89"/>
      <c r="LXH79" s="89"/>
      <c r="LXI79" s="89"/>
      <c r="LXJ79" s="89"/>
      <c r="LXK79" s="89"/>
      <c r="LXN79" s="89"/>
      <c r="LXQ79" s="89"/>
      <c r="LXT79" s="89"/>
      <c r="LXW79" s="89"/>
      <c r="LXZ79" s="89"/>
      <c r="LYL79" s="89"/>
      <c r="LYO79" s="89"/>
      <c r="LYR79" s="89"/>
      <c r="LYU79" s="89"/>
      <c r="LZA79" s="89"/>
      <c r="LZD79" s="89"/>
      <c r="LZJ79" s="89"/>
      <c r="LZM79" s="89"/>
      <c r="LZP79" s="89"/>
      <c r="LZS79" s="89"/>
      <c r="LZY79" s="89"/>
      <c r="MAB79" s="89"/>
      <c r="MAH79" s="89"/>
      <c r="MAJ79" s="89"/>
      <c r="MAK79" s="89"/>
      <c r="MAM79" s="89"/>
      <c r="MAP79" s="89"/>
      <c r="MAS79" s="89"/>
      <c r="MBD79" s="89"/>
      <c r="MBF79" s="89"/>
      <c r="MBR79" s="89"/>
      <c r="MBU79" s="89"/>
      <c r="MCC79" s="89"/>
      <c r="MCW79" s="89"/>
      <c r="MCY79" s="89"/>
      <c r="MCZ79" s="89"/>
      <c r="MDA79" s="89"/>
      <c r="MDB79" s="89"/>
      <c r="MDC79" s="89"/>
      <c r="MDD79" s="89"/>
      <c r="MDV79" s="89"/>
      <c r="MDW79" s="89"/>
      <c r="MDZ79" s="89"/>
      <c r="MEC79" s="89"/>
      <c r="MEE79" s="89"/>
      <c r="MEG79" s="89"/>
      <c r="MEJ79" s="89"/>
      <c r="MEM79" s="89"/>
      <c r="MEP79" s="89"/>
      <c r="MEV79" s="89"/>
      <c r="MEY79" s="89"/>
      <c r="MFB79" s="89"/>
      <c r="MFG79" s="89"/>
      <c r="MFU79" s="89"/>
      <c r="MFV79" s="89"/>
      <c r="MFW79" s="89"/>
      <c r="MFX79" s="89"/>
      <c r="MFY79" s="89"/>
      <c r="MFZ79" s="89"/>
      <c r="MGA79" s="89"/>
      <c r="MGB79" s="89"/>
      <c r="MGC79" s="89"/>
      <c r="MGD79" s="89"/>
      <c r="MGE79" s="89"/>
      <c r="MGF79" s="89"/>
      <c r="MGG79" s="89"/>
      <c r="MGH79" s="89"/>
      <c r="MGI79" s="89"/>
      <c r="MGJ79" s="89"/>
      <c r="MGK79" s="89"/>
      <c r="MGL79" s="89"/>
      <c r="MGM79" s="89"/>
      <c r="MGN79" s="89"/>
      <c r="MGO79" s="89"/>
      <c r="MGP79" s="89"/>
      <c r="MGQ79" s="89"/>
      <c r="MGR79" s="89"/>
      <c r="MGS79" s="89"/>
      <c r="MGT79" s="89"/>
      <c r="MGU79" s="89"/>
      <c r="MGV79" s="89"/>
      <c r="MGW79" s="89"/>
      <c r="MGX79" s="89"/>
      <c r="MGY79" s="89"/>
      <c r="MGZ79" s="89"/>
      <c r="MHA79" s="89"/>
      <c r="MHB79" s="89"/>
      <c r="MHC79" s="89"/>
      <c r="MHD79" s="89"/>
      <c r="MHE79" s="89"/>
      <c r="MHF79" s="89"/>
      <c r="MHG79" s="89"/>
      <c r="MHJ79" s="89"/>
      <c r="MHM79" s="89"/>
      <c r="MHP79" s="89"/>
      <c r="MHS79" s="89"/>
      <c r="MHV79" s="89"/>
      <c r="MIH79" s="89"/>
      <c r="MIK79" s="89"/>
      <c r="MIN79" s="89"/>
      <c r="MIQ79" s="89"/>
      <c r="MIW79" s="89"/>
      <c r="MIZ79" s="89"/>
      <c r="MJF79" s="89"/>
      <c r="MJI79" s="89"/>
      <c r="MJL79" s="89"/>
      <c r="MJO79" s="89"/>
      <c r="MJU79" s="89"/>
      <c r="MJX79" s="89"/>
      <c r="MKD79" s="89"/>
      <c r="MKF79" s="89"/>
      <c r="MKG79" s="89"/>
      <c r="MKI79" s="89"/>
      <c r="MKL79" s="89"/>
      <c r="MKO79" s="89"/>
      <c r="MKZ79" s="89"/>
      <c r="MLB79" s="89"/>
      <c r="MLN79" s="89"/>
      <c r="MLQ79" s="89"/>
      <c r="MLY79" s="89"/>
      <c r="MMS79" s="89"/>
      <c r="MMU79" s="89"/>
      <c r="MMV79" s="89"/>
      <c r="MMW79" s="89"/>
      <c r="MMX79" s="89"/>
      <c r="MMY79" s="89"/>
      <c r="MMZ79" s="89"/>
      <c r="MNR79" s="89"/>
      <c r="MNS79" s="89"/>
      <c r="MNV79" s="89"/>
      <c r="MNY79" s="89"/>
      <c r="MOA79" s="89"/>
      <c r="MOC79" s="89"/>
      <c r="MOF79" s="89"/>
      <c r="MOI79" s="89"/>
      <c r="MOL79" s="89"/>
      <c r="MOR79" s="89"/>
      <c r="MOU79" s="89"/>
      <c r="MOX79" s="89"/>
      <c r="MPC79" s="89"/>
      <c r="MPQ79" s="89"/>
      <c r="MPR79" s="89"/>
      <c r="MPS79" s="89"/>
      <c r="MPT79" s="89"/>
      <c r="MPU79" s="89"/>
      <c r="MPV79" s="89"/>
      <c r="MPW79" s="89"/>
      <c r="MPX79" s="89"/>
      <c r="MPY79" s="89"/>
      <c r="MPZ79" s="89"/>
      <c r="MQA79" s="89"/>
      <c r="MQB79" s="89"/>
      <c r="MQC79" s="89"/>
      <c r="MQD79" s="89"/>
      <c r="MQE79" s="89"/>
      <c r="MQF79" s="89"/>
      <c r="MQG79" s="89"/>
      <c r="MQH79" s="89"/>
      <c r="MQI79" s="89"/>
      <c r="MQJ79" s="89"/>
      <c r="MQK79" s="89"/>
      <c r="MQL79" s="89"/>
      <c r="MQM79" s="89"/>
      <c r="MQN79" s="89"/>
      <c r="MQO79" s="89"/>
      <c r="MQP79" s="89"/>
      <c r="MQQ79" s="89"/>
      <c r="MQR79" s="89"/>
      <c r="MQS79" s="89"/>
      <c r="MQT79" s="89"/>
      <c r="MQU79" s="89"/>
      <c r="MQV79" s="89"/>
      <c r="MQW79" s="89"/>
      <c r="MQX79" s="89"/>
      <c r="MQY79" s="89"/>
      <c r="MQZ79" s="89"/>
      <c r="MRA79" s="89"/>
      <c r="MRB79" s="89"/>
      <c r="MRC79" s="89"/>
      <c r="MRF79" s="89"/>
      <c r="MRI79" s="89"/>
      <c r="MRL79" s="89"/>
      <c r="MRO79" s="89"/>
      <c r="MRR79" s="89"/>
      <c r="MSD79" s="89"/>
      <c r="MSG79" s="89"/>
      <c r="MSJ79" s="89"/>
      <c r="MSM79" s="89"/>
      <c r="MSS79" s="89"/>
      <c r="MSV79" s="89"/>
      <c r="MTB79" s="89"/>
      <c r="MTE79" s="89"/>
      <c r="MTH79" s="89"/>
      <c r="MTK79" s="89"/>
      <c r="MTQ79" s="89"/>
      <c r="MTT79" s="89"/>
      <c r="MTZ79" s="89"/>
      <c r="MUB79" s="89"/>
      <c r="MUC79" s="89"/>
      <c r="MUE79" s="89"/>
      <c r="MUH79" s="89"/>
      <c r="MUK79" s="89"/>
      <c r="MUV79" s="89"/>
      <c r="MUX79" s="89"/>
      <c r="MVJ79" s="89"/>
      <c r="MVM79" s="89"/>
      <c r="MVU79" s="89"/>
      <c r="MWO79" s="89"/>
      <c r="MWQ79" s="89"/>
      <c r="MWR79" s="89"/>
      <c r="MWS79" s="89"/>
      <c r="MWT79" s="89"/>
      <c r="MWU79" s="89"/>
      <c r="MWV79" s="89"/>
      <c r="MXN79" s="89"/>
      <c r="MXO79" s="89"/>
      <c r="MXR79" s="89"/>
      <c r="MXU79" s="89"/>
      <c r="MXW79" s="89"/>
      <c r="MXY79" s="89"/>
      <c r="MYB79" s="89"/>
      <c r="MYE79" s="89"/>
      <c r="MYH79" s="89"/>
      <c r="MYN79" s="89"/>
      <c r="MYQ79" s="89"/>
      <c r="MYT79" s="89"/>
      <c r="MYY79" s="89"/>
      <c r="MZM79" s="89"/>
      <c r="MZN79" s="89"/>
      <c r="MZO79" s="89"/>
      <c r="MZP79" s="89"/>
      <c r="MZQ79" s="89"/>
      <c r="MZR79" s="89"/>
      <c r="MZS79" s="89"/>
      <c r="MZT79" s="89"/>
      <c r="MZU79" s="89"/>
      <c r="MZV79" s="89"/>
      <c r="MZW79" s="89"/>
      <c r="MZX79" s="89"/>
      <c r="MZY79" s="89"/>
      <c r="MZZ79" s="89"/>
      <c r="NAA79" s="89"/>
      <c r="NAB79" s="89"/>
      <c r="NAC79" s="89"/>
      <c r="NAD79" s="89"/>
      <c r="NAE79" s="89"/>
      <c r="NAF79" s="89"/>
      <c r="NAG79" s="89"/>
      <c r="NAH79" s="89"/>
      <c r="NAI79" s="89"/>
      <c r="NAJ79" s="89"/>
      <c r="NAK79" s="89"/>
      <c r="NAL79" s="89"/>
      <c r="NAM79" s="89"/>
      <c r="NAN79" s="89"/>
      <c r="NAO79" s="89"/>
      <c r="NAP79" s="89"/>
      <c r="NAQ79" s="89"/>
      <c r="NAR79" s="89"/>
      <c r="NAS79" s="89"/>
      <c r="NAT79" s="89"/>
      <c r="NAU79" s="89"/>
      <c r="NAV79" s="89"/>
      <c r="NAW79" s="89"/>
      <c r="NAX79" s="89"/>
      <c r="NAY79" s="89"/>
      <c r="NBB79" s="89"/>
      <c r="NBE79" s="89"/>
      <c r="NBH79" s="89"/>
      <c r="NBK79" s="89"/>
      <c r="NBN79" s="89"/>
      <c r="NBZ79" s="89"/>
      <c r="NCC79" s="89"/>
      <c r="NCF79" s="89"/>
      <c r="NCI79" s="89"/>
      <c r="NCO79" s="89"/>
      <c r="NCR79" s="89"/>
      <c r="NCX79" s="89"/>
      <c r="NDA79" s="89"/>
      <c r="NDD79" s="89"/>
      <c r="NDG79" s="89"/>
      <c r="NDM79" s="89"/>
      <c r="NDP79" s="89"/>
      <c r="NDV79" s="89"/>
      <c r="NDX79" s="89"/>
      <c r="NDY79" s="89"/>
      <c r="NEA79" s="89"/>
      <c r="NED79" s="89"/>
      <c r="NEG79" s="89"/>
      <c r="NER79" s="89"/>
      <c r="NET79" s="89"/>
      <c r="NFF79" s="89"/>
      <c r="NFI79" s="89"/>
      <c r="NFQ79" s="89"/>
      <c r="NGK79" s="89"/>
      <c r="NGM79" s="89"/>
      <c r="NGN79" s="89"/>
      <c r="NGO79" s="89"/>
      <c r="NGP79" s="89"/>
      <c r="NGQ79" s="89"/>
      <c r="NGR79" s="89"/>
      <c r="NHJ79" s="89"/>
      <c r="NHK79" s="89"/>
      <c r="NHN79" s="89"/>
      <c r="NHQ79" s="89"/>
      <c r="NHS79" s="89"/>
      <c r="NHU79" s="89"/>
      <c r="NHX79" s="89"/>
      <c r="NIA79" s="89"/>
      <c r="NID79" s="89"/>
      <c r="NIJ79" s="89"/>
      <c r="NIM79" s="89"/>
      <c r="NIP79" s="89"/>
      <c r="NIU79" s="89"/>
      <c r="NJI79" s="89"/>
      <c r="NJJ79" s="89"/>
      <c r="NJK79" s="89"/>
      <c r="NJL79" s="89"/>
      <c r="NJM79" s="89"/>
      <c r="NJN79" s="89"/>
      <c r="NJO79" s="89"/>
      <c r="NJP79" s="89"/>
      <c r="NJQ79" s="89"/>
      <c r="NJR79" s="89"/>
      <c r="NJS79" s="89"/>
      <c r="NJT79" s="89"/>
      <c r="NJU79" s="89"/>
      <c r="NJV79" s="89"/>
      <c r="NJW79" s="89"/>
      <c r="NJX79" s="89"/>
      <c r="NJY79" s="89"/>
      <c r="NJZ79" s="89"/>
      <c r="NKA79" s="89"/>
      <c r="NKB79" s="89"/>
      <c r="NKC79" s="89"/>
      <c r="NKD79" s="89"/>
      <c r="NKE79" s="89"/>
      <c r="NKF79" s="89"/>
      <c r="NKG79" s="89"/>
      <c r="NKH79" s="89"/>
      <c r="NKI79" s="89"/>
      <c r="NKJ79" s="89"/>
      <c r="NKK79" s="89"/>
      <c r="NKL79" s="89"/>
      <c r="NKM79" s="89"/>
      <c r="NKN79" s="89"/>
      <c r="NKO79" s="89"/>
      <c r="NKP79" s="89"/>
      <c r="NKQ79" s="89"/>
      <c r="NKR79" s="89"/>
      <c r="NKS79" s="89"/>
      <c r="NKT79" s="89"/>
      <c r="NKU79" s="89"/>
      <c r="NKX79" s="89"/>
      <c r="NLA79" s="89"/>
      <c r="NLD79" s="89"/>
      <c r="NLG79" s="89"/>
      <c r="NLJ79" s="89"/>
      <c r="NLV79" s="89"/>
      <c r="NLY79" s="89"/>
      <c r="NMB79" s="89"/>
      <c r="NME79" s="89"/>
      <c r="NMK79" s="89"/>
      <c r="NMN79" s="89"/>
      <c r="NMT79" s="89"/>
      <c r="NMW79" s="89"/>
      <c r="NMZ79" s="89"/>
      <c r="NNC79" s="89"/>
      <c r="NNI79" s="89"/>
      <c r="NNL79" s="89"/>
      <c r="NNR79" s="89"/>
      <c r="NNT79" s="89"/>
      <c r="NNU79" s="89"/>
      <c r="NNW79" s="89"/>
      <c r="NNZ79" s="89"/>
      <c r="NOC79" s="89"/>
      <c r="NON79" s="89"/>
      <c r="NOP79" s="89"/>
      <c r="NPB79" s="89"/>
      <c r="NPE79" s="89"/>
      <c r="NPM79" s="89"/>
      <c r="NQG79" s="89"/>
      <c r="NQI79" s="89"/>
      <c r="NQJ79" s="89"/>
      <c r="NQK79" s="89"/>
      <c r="NQL79" s="89"/>
      <c r="NQM79" s="89"/>
      <c r="NQN79" s="89"/>
      <c r="NRF79" s="89"/>
      <c r="NRG79" s="89"/>
      <c r="NRJ79" s="89"/>
      <c r="NRM79" s="89"/>
      <c r="NRO79" s="89"/>
      <c r="NRQ79" s="89"/>
      <c r="NRT79" s="89"/>
      <c r="NRW79" s="89"/>
      <c r="NRZ79" s="89"/>
      <c r="NSF79" s="89"/>
      <c r="NSI79" s="89"/>
      <c r="NSL79" s="89"/>
      <c r="NSQ79" s="89"/>
      <c r="NTE79" s="89"/>
      <c r="NTF79" s="89"/>
      <c r="NTG79" s="89"/>
      <c r="NTH79" s="89"/>
      <c r="NTI79" s="89"/>
      <c r="NTJ79" s="89"/>
      <c r="NTK79" s="89"/>
      <c r="NTL79" s="89"/>
      <c r="NTM79" s="89"/>
      <c r="NTN79" s="89"/>
      <c r="NTO79" s="89"/>
      <c r="NTP79" s="89"/>
      <c r="NTQ79" s="89"/>
      <c r="NTR79" s="89"/>
      <c r="NTS79" s="89"/>
      <c r="NTT79" s="89"/>
      <c r="NTU79" s="89"/>
      <c r="NTV79" s="89"/>
      <c r="NTW79" s="89"/>
      <c r="NTX79" s="89"/>
      <c r="NTY79" s="89"/>
      <c r="NTZ79" s="89"/>
      <c r="NUA79" s="89"/>
      <c r="NUB79" s="89"/>
      <c r="NUC79" s="89"/>
      <c r="NUD79" s="89"/>
      <c r="NUE79" s="89"/>
      <c r="NUF79" s="89"/>
      <c r="NUG79" s="89"/>
      <c r="NUH79" s="89"/>
      <c r="NUI79" s="89"/>
      <c r="NUJ79" s="89"/>
      <c r="NUK79" s="89"/>
      <c r="NUL79" s="89"/>
      <c r="NUM79" s="89"/>
      <c r="NUN79" s="89"/>
      <c r="NUO79" s="89"/>
      <c r="NUP79" s="89"/>
      <c r="NUQ79" s="89"/>
      <c r="NUT79" s="89"/>
      <c r="NUW79" s="89"/>
      <c r="NUZ79" s="89"/>
      <c r="NVC79" s="89"/>
      <c r="NVF79" s="89"/>
      <c r="NVR79" s="89"/>
      <c r="NVU79" s="89"/>
      <c r="NVX79" s="89"/>
      <c r="NWA79" s="89"/>
      <c r="NWG79" s="89"/>
      <c r="NWJ79" s="89"/>
      <c r="NWP79" s="89"/>
      <c r="NWS79" s="89"/>
      <c r="NWV79" s="89"/>
      <c r="NWY79" s="89"/>
      <c r="NXE79" s="89"/>
      <c r="NXH79" s="89"/>
      <c r="NXN79" s="89"/>
      <c r="NXP79" s="89"/>
      <c r="NXQ79" s="89"/>
      <c r="NXS79" s="89"/>
      <c r="NXV79" s="89"/>
      <c r="NXY79" s="89"/>
      <c r="NYJ79" s="89"/>
      <c r="NYL79" s="89"/>
      <c r="NYX79" s="89"/>
      <c r="NZA79" s="89"/>
      <c r="NZI79" s="89"/>
      <c r="OAC79" s="89"/>
      <c r="OAE79" s="89"/>
      <c r="OAF79" s="89"/>
      <c r="OAG79" s="89"/>
      <c r="OAH79" s="89"/>
      <c r="OAI79" s="89"/>
      <c r="OAJ79" s="89"/>
      <c r="OBB79" s="89"/>
      <c r="OBC79" s="89"/>
      <c r="OBF79" s="89"/>
      <c r="OBI79" s="89"/>
      <c r="OBK79" s="89"/>
      <c r="OBM79" s="89"/>
      <c r="OBP79" s="89"/>
      <c r="OBS79" s="89"/>
      <c r="OBV79" s="89"/>
      <c r="OCB79" s="89"/>
      <c r="OCE79" s="89"/>
      <c r="OCH79" s="89"/>
      <c r="OCM79" s="89"/>
      <c r="ODA79" s="89"/>
      <c r="ODB79" s="89"/>
      <c r="ODC79" s="89"/>
      <c r="ODD79" s="89"/>
      <c r="ODE79" s="89"/>
      <c r="ODF79" s="89"/>
      <c r="ODG79" s="89"/>
      <c r="ODH79" s="89"/>
      <c r="ODI79" s="89"/>
      <c r="ODJ79" s="89"/>
      <c r="ODK79" s="89"/>
      <c r="ODL79" s="89"/>
      <c r="ODM79" s="89"/>
      <c r="ODN79" s="89"/>
      <c r="ODO79" s="89"/>
      <c r="ODP79" s="89"/>
      <c r="ODQ79" s="89"/>
      <c r="ODR79" s="89"/>
      <c r="ODS79" s="89"/>
      <c r="ODT79" s="89"/>
      <c r="ODU79" s="89"/>
      <c r="ODV79" s="89"/>
      <c r="ODW79" s="89"/>
      <c r="ODX79" s="89"/>
      <c r="ODY79" s="89"/>
      <c r="ODZ79" s="89"/>
      <c r="OEA79" s="89"/>
      <c r="OEB79" s="89"/>
      <c r="OEC79" s="89"/>
      <c r="OED79" s="89"/>
      <c r="OEE79" s="89"/>
      <c r="OEF79" s="89"/>
      <c r="OEG79" s="89"/>
      <c r="OEH79" s="89"/>
      <c r="OEI79" s="89"/>
      <c r="OEJ79" s="89"/>
      <c r="OEK79" s="89"/>
      <c r="OEL79" s="89"/>
      <c r="OEM79" s="89"/>
      <c r="OEP79" s="89"/>
      <c r="OES79" s="89"/>
      <c r="OEV79" s="89"/>
      <c r="OEY79" s="89"/>
      <c r="OFB79" s="89"/>
      <c r="OFN79" s="89"/>
      <c r="OFQ79" s="89"/>
      <c r="OFT79" s="89"/>
      <c r="OFW79" s="89"/>
      <c r="OGC79" s="89"/>
      <c r="OGF79" s="89"/>
      <c r="OGL79" s="89"/>
      <c r="OGO79" s="89"/>
      <c r="OGR79" s="89"/>
      <c r="OGU79" s="89"/>
      <c r="OHA79" s="89"/>
      <c r="OHD79" s="89"/>
      <c r="OHJ79" s="89"/>
      <c r="OHL79" s="89"/>
      <c r="OHM79" s="89"/>
      <c r="OHO79" s="89"/>
      <c r="OHR79" s="89"/>
      <c r="OHU79" s="89"/>
      <c r="OIF79" s="89"/>
      <c r="OIH79" s="89"/>
      <c r="OIT79" s="89"/>
      <c r="OIW79" s="89"/>
      <c r="OJE79" s="89"/>
      <c r="OJY79" s="89"/>
      <c r="OKA79" s="89"/>
      <c r="OKB79" s="89"/>
      <c r="OKC79" s="89"/>
      <c r="OKD79" s="89"/>
      <c r="OKE79" s="89"/>
      <c r="OKF79" s="89"/>
      <c r="OKX79" s="89"/>
      <c r="OKY79" s="89"/>
      <c r="OLB79" s="89"/>
      <c r="OLE79" s="89"/>
      <c r="OLG79" s="89"/>
      <c r="OLI79" s="89"/>
      <c r="OLL79" s="89"/>
      <c r="OLO79" s="89"/>
      <c r="OLR79" s="89"/>
      <c r="OLX79" s="89"/>
      <c r="OMA79" s="89"/>
      <c r="OMD79" s="89"/>
      <c r="OMI79" s="89"/>
      <c r="OMW79" s="89"/>
      <c r="OMX79" s="89"/>
      <c r="OMY79" s="89"/>
      <c r="OMZ79" s="89"/>
      <c r="ONA79" s="89"/>
      <c r="ONB79" s="89"/>
      <c r="ONC79" s="89"/>
      <c r="OND79" s="89"/>
      <c r="ONE79" s="89"/>
      <c r="ONF79" s="89"/>
      <c r="ONG79" s="89"/>
      <c r="ONH79" s="89"/>
      <c r="ONI79" s="89"/>
      <c r="ONJ79" s="89"/>
      <c r="ONK79" s="89"/>
      <c r="ONL79" s="89"/>
      <c r="ONM79" s="89"/>
      <c r="ONN79" s="89"/>
      <c r="ONO79" s="89"/>
      <c r="ONP79" s="89"/>
      <c r="ONQ79" s="89"/>
      <c r="ONR79" s="89"/>
      <c r="ONS79" s="89"/>
      <c r="ONT79" s="89"/>
      <c r="ONU79" s="89"/>
      <c r="ONV79" s="89"/>
      <c r="ONW79" s="89"/>
      <c r="ONX79" s="89"/>
      <c r="ONY79" s="89"/>
      <c r="ONZ79" s="89"/>
      <c r="OOA79" s="89"/>
      <c r="OOB79" s="89"/>
      <c r="OOC79" s="89"/>
      <c r="OOD79" s="89"/>
      <c r="OOE79" s="89"/>
      <c r="OOF79" s="89"/>
      <c r="OOG79" s="89"/>
      <c r="OOH79" s="89"/>
      <c r="OOI79" s="89"/>
      <c r="OOL79" s="89"/>
      <c r="OOO79" s="89"/>
      <c r="OOR79" s="89"/>
      <c r="OOU79" s="89"/>
      <c r="OOX79" s="89"/>
      <c r="OPJ79" s="89"/>
      <c r="OPM79" s="89"/>
      <c r="OPP79" s="89"/>
      <c r="OPS79" s="89"/>
      <c r="OPY79" s="89"/>
      <c r="OQB79" s="89"/>
      <c r="OQH79" s="89"/>
      <c r="OQK79" s="89"/>
      <c r="OQN79" s="89"/>
      <c r="OQQ79" s="89"/>
      <c r="OQW79" s="89"/>
      <c r="OQZ79" s="89"/>
      <c r="ORF79" s="89"/>
      <c r="ORH79" s="89"/>
      <c r="ORI79" s="89"/>
      <c r="ORK79" s="89"/>
      <c r="ORN79" s="89"/>
      <c r="ORQ79" s="89"/>
      <c r="OSB79" s="89"/>
      <c r="OSD79" s="89"/>
      <c r="OSP79" s="89"/>
      <c r="OSS79" s="89"/>
      <c r="OTA79" s="89"/>
      <c r="OTU79" s="89"/>
      <c r="OTW79" s="89"/>
      <c r="OTX79" s="89"/>
      <c r="OTY79" s="89"/>
      <c r="OTZ79" s="89"/>
      <c r="OUA79" s="89"/>
      <c r="OUB79" s="89"/>
      <c r="OUT79" s="89"/>
      <c r="OUU79" s="89"/>
      <c r="OUX79" s="89"/>
      <c r="OVA79" s="89"/>
      <c r="OVC79" s="89"/>
      <c r="OVE79" s="89"/>
      <c r="OVH79" s="89"/>
      <c r="OVK79" s="89"/>
      <c r="OVN79" s="89"/>
      <c r="OVT79" s="89"/>
      <c r="OVW79" s="89"/>
      <c r="OVZ79" s="89"/>
      <c r="OWE79" s="89"/>
      <c r="OWS79" s="89"/>
      <c r="OWT79" s="89"/>
      <c r="OWU79" s="89"/>
      <c r="OWV79" s="89"/>
      <c r="OWW79" s="89"/>
      <c r="OWX79" s="89"/>
      <c r="OWY79" s="89"/>
      <c r="OWZ79" s="89"/>
      <c r="OXA79" s="89"/>
      <c r="OXB79" s="89"/>
      <c r="OXC79" s="89"/>
      <c r="OXD79" s="89"/>
      <c r="OXE79" s="89"/>
      <c r="OXF79" s="89"/>
      <c r="OXG79" s="89"/>
      <c r="OXH79" s="89"/>
      <c r="OXI79" s="89"/>
      <c r="OXJ79" s="89"/>
      <c r="OXK79" s="89"/>
      <c r="OXL79" s="89"/>
      <c r="OXM79" s="89"/>
      <c r="OXN79" s="89"/>
      <c r="OXO79" s="89"/>
      <c r="OXP79" s="89"/>
      <c r="OXQ79" s="89"/>
      <c r="OXR79" s="89"/>
      <c r="OXS79" s="89"/>
      <c r="OXT79" s="89"/>
      <c r="OXU79" s="89"/>
      <c r="OXV79" s="89"/>
      <c r="OXW79" s="89"/>
      <c r="OXX79" s="89"/>
      <c r="OXY79" s="89"/>
      <c r="OXZ79" s="89"/>
      <c r="OYA79" s="89"/>
      <c r="OYB79" s="89"/>
      <c r="OYC79" s="89"/>
      <c r="OYD79" s="89"/>
      <c r="OYE79" s="89"/>
      <c r="OYH79" s="89"/>
      <c r="OYK79" s="89"/>
      <c r="OYN79" s="89"/>
      <c r="OYQ79" s="89"/>
      <c r="OYT79" s="89"/>
      <c r="OZF79" s="89"/>
      <c r="OZI79" s="89"/>
      <c r="OZL79" s="89"/>
      <c r="OZO79" s="89"/>
      <c r="OZU79" s="89"/>
      <c r="OZX79" s="89"/>
      <c r="PAD79" s="89"/>
      <c r="PAG79" s="89"/>
      <c r="PAJ79" s="89"/>
      <c r="PAM79" s="89"/>
      <c r="PAS79" s="89"/>
      <c r="PAV79" s="89"/>
      <c r="PBB79" s="89"/>
      <c r="PBD79" s="89"/>
      <c r="PBE79" s="89"/>
      <c r="PBG79" s="89"/>
      <c r="PBJ79" s="89"/>
      <c r="PBM79" s="89"/>
      <c r="PBX79" s="89"/>
      <c r="PBZ79" s="89"/>
      <c r="PCL79" s="89"/>
      <c r="PCO79" s="89"/>
      <c r="PCW79" s="89"/>
      <c r="PDQ79" s="89"/>
      <c r="PDS79" s="89"/>
      <c r="PDT79" s="89"/>
      <c r="PDU79" s="89"/>
      <c r="PDV79" s="89"/>
      <c r="PDW79" s="89"/>
      <c r="PDX79" s="89"/>
      <c r="PEP79" s="89"/>
      <c r="PEQ79" s="89"/>
      <c r="PET79" s="89"/>
      <c r="PEW79" s="89"/>
      <c r="PEY79" s="89"/>
      <c r="PFA79" s="89"/>
      <c r="PFD79" s="89"/>
      <c r="PFG79" s="89"/>
      <c r="PFJ79" s="89"/>
      <c r="PFP79" s="89"/>
      <c r="PFS79" s="89"/>
      <c r="PFV79" s="89"/>
      <c r="PGA79" s="89"/>
      <c r="PGO79" s="89"/>
      <c r="PGP79" s="89"/>
      <c r="PGQ79" s="89"/>
      <c r="PGR79" s="89"/>
      <c r="PGS79" s="89"/>
      <c r="PGT79" s="89"/>
      <c r="PGU79" s="89"/>
      <c r="PGV79" s="89"/>
      <c r="PGW79" s="89"/>
      <c r="PGX79" s="89"/>
      <c r="PGY79" s="89"/>
      <c r="PGZ79" s="89"/>
      <c r="PHA79" s="89"/>
      <c r="PHB79" s="89"/>
      <c r="PHC79" s="89"/>
      <c r="PHD79" s="89"/>
      <c r="PHE79" s="89"/>
      <c r="PHF79" s="89"/>
      <c r="PHG79" s="89"/>
      <c r="PHH79" s="89"/>
      <c r="PHI79" s="89"/>
      <c r="PHJ79" s="89"/>
      <c r="PHK79" s="89"/>
      <c r="PHL79" s="89"/>
      <c r="PHM79" s="89"/>
      <c r="PHN79" s="89"/>
      <c r="PHO79" s="89"/>
      <c r="PHP79" s="89"/>
      <c r="PHQ79" s="89"/>
      <c r="PHR79" s="89"/>
      <c r="PHS79" s="89"/>
      <c r="PHT79" s="89"/>
      <c r="PHU79" s="89"/>
      <c r="PHV79" s="89"/>
      <c r="PHW79" s="89"/>
      <c r="PHX79" s="89"/>
      <c r="PHY79" s="89"/>
      <c r="PHZ79" s="89"/>
      <c r="PIA79" s="89"/>
      <c r="PID79" s="89"/>
      <c r="PIG79" s="89"/>
      <c r="PIJ79" s="89"/>
      <c r="PIM79" s="89"/>
      <c r="PIP79" s="89"/>
      <c r="PJB79" s="89"/>
      <c r="PJE79" s="89"/>
      <c r="PJH79" s="89"/>
      <c r="PJK79" s="89"/>
      <c r="PJQ79" s="89"/>
      <c r="PJT79" s="89"/>
      <c r="PJZ79" s="89"/>
      <c r="PKC79" s="89"/>
      <c r="PKF79" s="89"/>
      <c r="PKI79" s="89"/>
      <c r="PKO79" s="89"/>
      <c r="PKR79" s="89"/>
      <c r="PKX79" s="89"/>
      <c r="PKZ79" s="89"/>
      <c r="PLA79" s="89"/>
      <c r="PLC79" s="89"/>
      <c r="PLF79" s="89"/>
      <c r="PLI79" s="89"/>
      <c r="PLT79" s="89"/>
      <c r="PLV79" s="89"/>
      <c r="PMH79" s="89"/>
      <c r="PMK79" s="89"/>
      <c r="PMS79" s="89"/>
      <c r="PNM79" s="89"/>
      <c r="PNO79" s="89"/>
      <c r="PNP79" s="89"/>
      <c r="PNQ79" s="89"/>
      <c r="PNR79" s="89"/>
      <c r="PNS79" s="89"/>
      <c r="PNT79" s="89"/>
      <c r="POL79" s="89"/>
      <c r="POM79" s="89"/>
      <c r="POP79" s="89"/>
      <c r="POS79" s="89"/>
      <c r="POU79" s="89"/>
      <c r="POW79" s="89"/>
      <c r="POZ79" s="89"/>
      <c r="PPC79" s="89"/>
      <c r="PPF79" s="89"/>
      <c r="PPL79" s="89"/>
      <c r="PPO79" s="89"/>
      <c r="PPR79" s="89"/>
      <c r="PPW79" s="89"/>
      <c r="PQK79" s="89"/>
      <c r="PQL79" s="89"/>
      <c r="PQM79" s="89"/>
      <c r="PQN79" s="89"/>
      <c r="PQO79" s="89"/>
      <c r="PQP79" s="89"/>
      <c r="PQQ79" s="89"/>
      <c r="PQR79" s="89"/>
      <c r="PQS79" s="89"/>
      <c r="PQT79" s="89"/>
      <c r="PQU79" s="89"/>
      <c r="PQV79" s="89"/>
      <c r="PQW79" s="89"/>
      <c r="PQX79" s="89"/>
      <c r="PQY79" s="89"/>
      <c r="PQZ79" s="89"/>
      <c r="PRA79" s="89"/>
      <c r="PRB79" s="89"/>
      <c r="PRC79" s="89"/>
      <c r="PRD79" s="89"/>
      <c r="PRE79" s="89"/>
      <c r="PRF79" s="89"/>
      <c r="PRG79" s="89"/>
      <c r="PRH79" s="89"/>
      <c r="PRI79" s="89"/>
      <c r="PRJ79" s="89"/>
      <c r="PRK79" s="89"/>
      <c r="PRL79" s="89"/>
      <c r="PRM79" s="89"/>
      <c r="PRN79" s="89"/>
      <c r="PRO79" s="89"/>
      <c r="PRP79" s="89"/>
      <c r="PRQ79" s="89"/>
      <c r="PRR79" s="89"/>
      <c r="PRS79" s="89"/>
      <c r="PRT79" s="89"/>
      <c r="PRU79" s="89"/>
      <c r="PRV79" s="89"/>
      <c r="PRW79" s="89"/>
      <c r="PRZ79" s="89"/>
      <c r="PSC79" s="89"/>
      <c r="PSF79" s="89"/>
      <c r="PSI79" s="89"/>
      <c r="PSL79" s="89"/>
      <c r="PSX79" s="89"/>
      <c r="PTA79" s="89"/>
      <c r="PTD79" s="89"/>
      <c r="PTG79" s="89"/>
      <c r="PTM79" s="89"/>
      <c r="PTP79" s="89"/>
      <c r="PTV79" s="89"/>
      <c r="PTY79" s="89"/>
      <c r="PUB79" s="89"/>
      <c r="PUE79" s="89"/>
      <c r="PUK79" s="89"/>
      <c r="PUN79" s="89"/>
      <c r="PUT79" s="89"/>
      <c r="PUV79" s="89"/>
      <c r="PUW79" s="89"/>
      <c r="PUY79" s="89"/>
      <c r="PVB79" s="89"/>
      <c r="PVE79" s="89"/>
      <c r="PVP79" s="89"/>
      <c r="PVR79" s="89"/>
      <c r="PWD79" s="89"/>
      <c r="PWG79" s="89"/>
      <c r="PWO79" s="89"/>
      <c r="PXI79" s="89"/>
      <c r="PXK79" s="89"/>
      <c r="PXL79" s="89"/>
      <c r="PXM79" s="89"/>
      <c r="PXN79" s="89"/>
      <c r="PXO79" s="89"/>
      <c r="PXP79" s="89"/>
      <c r="PYH79" s="89"/>
      <c r="PYI79" s="89"/>
      <c r="PYL79" s="89"/>
      <c r="PYO79" s="89"/>
      <c r="PYQ79" s="89"/>
      <c r="PYS79" s="89"/>
      <c r="PYV79" s="89"/>
      <c r="PYY79" s="89"/>
      <c r="PZB79" s="89"/>
      <c r="PZH79" s="89"/>
      <c r="PZK79" s="89"/>
      <c r="PZN79" s="89"/>
      <c r="PZS79" s="89"/>
      <c r="QAG79" s="89"/>
      <c r="QAH79" s="89"/>
      <c r="QAI79" s="89"/>
      <c r="QAJ79" s="89"/>
      <c r="QAK79" s="89"/>
      <c r="QAL79" s="89"/>
      <c r="QAM79" s="89"/>
      <c r="QAN79" s="89"/>
      <c r="QAO79" s="89"/>
      <c r="QAP79" s="89"/>
      <c r="QAQ79" s="89"/>
      <c r="QAR79" s="89"/>
      <c r="QAS79" s="89"/>
      <c r="QAT79" s="89"/>
      <c r="QAU79" s="89"/>
      <c r="QAV79" s="89"/>
      <c r="QAW79" s="89"/>
      <c r="QAX79" s="89"/>
      <c r="QAY79" s="89"/>
      <c r="QAZ79" s="89"/>
      <c r="QBA79" s="89"/>
      <c r="QBB79" s="89"/>
      <c r="QBC79" s="89"/>
      <c r="QBD79" s="89"/>
      <c r="QBE79" s="89"/>
      <c r="QBF79" s="89"/>
      <c r="QBG79" s="89"/>
      <c r="QBH79" s="89"/>
      <c r="QBI79" s="89"/>
      <c r="QBJ79" s="89"/>
      <c r="QBK79" s="89"/>
      <c r="QBL79" s="89"/>
      <c r="QBM79" s="89"/>
      <c r="QBN79" s="89"/>
      <c r="QBO79" s="89"/>
      <c r="QBP79" s="89"/>
      <c r="QBQ79" s="89"/>
      <c r="QBR79" s="89"/>
      <c r="QBS79" s="89"/>
      <c r="QBV79" s="89"/>
      <c r="QBY79" s="89"/>
      <c r="QCB79" s="89"/>
      <c r="QCE79" s="89"/>
      <c r="QCH79" s="89"/>
      <c r="QCT79" s="89"/>
      <c r="QCW79" s="89"/>
      <c r="QCZ79" s="89"/>
      <c r="QDC79" s="89"/>
      <c r="QDI79" s="89"/>
      <c r="QDL79" s="89"/>
      <c r="QDR79" s="89"/>
      <c r="QDU79" s="89"/>
      <c r="QDX79" s="89"/>
      <c r="QEA79" s="89"/>
      <c r="QEG79" s="89"/>
      <c r="QEJ79" s="89"/>
      <c r="QEP79" s="89"/>
      <c r="QER79" s="89"/>
      <c r="QES79" s="89"/>
      <c r="QEU79" s="89"/>
      <c r="QEX79" s="89"/>
      <c r="QFA79" s="89"/>
      <c r="QFL79" s="89"/>
      <c r="QFN79" s="89"/>
      <c r="QFZ79" s="89"/>
      <c r="QGC79" s="89"/>
      <c r="QGK79" s="89"/>
      <c r="QHE79" s="89"/>
      <c r="QHG79" s="89"/>
      <c r="QHH79" s="89"/>
      <c r="QHI79" s="89"/>
      <c r="QHJ79" s="89"/>
      <c r="QHK79" s="89"/>
      <c r="QHL79" s="89"/>
      <c r="QID79" s="89"/>
      <c r="QIE79" s="89"/>
      <c r="QIH79" s="89"/>
      <c r="QIK79" s="89"/>
      <c r="QIM79" s="89"/>
      <c r="QIO79" s="89"/>
      <c r="QIR79" s="89"/>
      <c r="QIU79" s="89"/>
      <c r="QIX79" s="89"/>
      <c r="QJD79" s="89"/>
      <c r="QJG79" s="89"/>
      <c r="QJJ79" s="89"/>
      <c r="QJO79" s="89"/>
      <c r="QKC79" s="89"/>
      <c r="QKD79" s="89"/>
      <c r="QKE79" s="89"/>
      <c r="QKF79" s="89"/>
      <c r="QKG79" s="89"/>
      <c r="QKH79" s="89"/>
      <c r="QKI79" s="89"/>
      <c r="QKJ79" s="89"/>
      <c r="QKK79" s="89"/>
      <c r="QKL79" s="89"/>
      <c r="QKM79" s="89"/>
      <c r="QKN79" s="89"/>
      <c r="QKO79" s="89"/>
      <c r="QKP79" s="89"/>
      <c r="QKQ79" s="89"/>
      <c r="QKR79" s="89"/>
      <c r="QKS79" s="89"/>
      <c r="QKT79" s="89"/>
      <c r="QKU79" s="89"/>
      <c r="QKV79" s="89"/>
      <c r="QKW79" s="89"/>
      <c r="QKX79" s="89"/>
      <c r="QKY79" s="89"/>
      <c r="QKZ79" s="89"/>
      <c r="QLA79" s="89"/>
      <c r="QLB79" s="89"/>
      <c r="QLC79" s="89"/>
      <c r="QLD79" s="89"/>
      <c r="QLE79" s="89"/>
      <c r="QLF79" s="89"/>
      <c r="QLG79" s="89"/>
      <c r="QLH79" s="89"/>
      <c r="QLI79" s="89"/>
      <c r="QLJ79" s="89"/>
      <c r="QLK79" s="89"/>
      <c r="QLL79" s="89"/>
      <c r="QLM79" s="89"/>
      <c r="QLN79" s="89"/>
      <c r="QLO79" s="89"/>
      <c r="QLR79" s="89"/>
      <c r="QLU79" s="89"/>
      <c r="QLX79" s="89"/>
      <c r="QMA79" s="89"/>
      <c r="QMD79" s="89"/>
      <c r="QMP79" s="89"/>
      <c r="QMS79" s="89"/>
      <c r="QMV79" s="89"/>
      <c r="QMY79" s="89"/>
      <c r="QNE79" s="89"/>
      <c r="QNH79" s="89"/>
      <c r="QNN79" s="89"/>
      <c r="QNQ79" s="89"/>
      <c r="QNT79" s="89"/>
      <c r="QNW79" s="89"/>
      <c r="QOC79" s="89"/>
      <c r="QOF79" s="89"/>
      <c r="QOL79" s="89"/>
      <c r="QON79" s="89"/>
      <c r="QOO79" s="89"/>
      <c r="QOQ79" s="89"/>
      <c r="QOT79" s="89"/>
      <c r="QOW79" s="89"/>
      <c r="QPH79" s="89"/>
      <c r="QPJ79" s="89"/>
      <c r="QPV79" s="89"/>
      <c r="QPY79" s="89"/>
      <c r="QQG79" s="89"/>
      <c r="QRA79" s="89"/>
      <c r="QRC79" s="89"/>
      <c r="QRD79" s="89"/>
      <c r="QRE79" s="89"/>
      <c r="QRF79" s="89"/>
      <c r="QRG79" s="89"/>
      <c r="QRH79" s="89"/>
      <c r="QRZ79" s="89"/>
      <c r="QSA79" s="89"/>
      <c r="QSD79" s="89"/>
      <c r="QSG79" s="89"/>
      <c r="QSI79" s="89"/>
      <c r="QSK79" s="89"/>
      <c r="QSN79" s="89"/>
      <c r="QSQ79" s="89"/>
      <c r="QST79" s="89"/>
      <c r="QSZ79" s="89"/>
      <c r="QTC79" s="89"/>
      <c r="QTF79" s="89"/>
      <c r="QTK79" s="89"/>
      <c r="QTY79" s="89"/>
      <c r="QTZ79" s="89"/>
      <c r="QUA79" s="89"/>
      <c r="QUB79" s="89"/>
      <c r="QUC79" s="89"/>
      <c r="QUD79" s="89"/>
      <c r="QUE79" s="89"/>
      <c r="QUF79" s="89"/>
      <c r="QUG79" s="89"/>
      <c r="QUH79" s="89"/>
      <c r="QUI79" s="89"/>
      <c r="QUJ79" s="89"/>
      <c r="QUK79" s="89"/>
      <c r="QUL79" s="89"/>
      <c r="QUM79" s="89"/>
      <c r="QUN79" s="89"/>
      <c r="QUO79" s="89"/>
      <c r="QUP79" s="89"/>
      <c r="QUQ79" s="89"/>
      <c r="QUR79" s="89"/>
      <c r="QUS79" s="89"/>
      <c r="QUT79" s="89"/>
      <c r="QUU79" s="89"/>
      <c r="QUV79" s="89"/>
      <c r="QUW79" s="89"/>
      <c r="QUX79" s="89"/>
      <c r="QUY79" s="89"/>
      <c r="QUZ79" s="89"/>
      <c r="QVA79" s="89"/>
      <c r="QVB79" s="89"/>
      <c r="QVC79" s="89"/>
      <c r="QVD79" s="89"/>
      <c r="QVE79" s="89"/>
      <c r="QVF79" s="89"/>
      <c r="QVG79" s="89"/>
      <c r="QVH79" s="89"/>
      <c r="QVI79" s="89"/>
      <c r="QVJ79" s="89"/>
      <c r="QVK79" s="89"/>
      <c r="QVN79" s="89"/>
      <c r="QVQ79" s="89"/>
      <c r="QVT79" s="89"/>
      <c r="QVW79" s="89"/>
      <c r="QVZ79" s="89"/>
      <c r="QWL79" s="89"/>
      <c r="QWO79" s="89"/>
      <c r="QWR79" s="89"/>
      <c r="QWU79" s="89"/>
      <c r="QXA79" s="89"/>
      <c r="QXD79" s="89"/>
      <c r="QXJ79" s="89"/>
      <c r="QXM79" s="89"/>
      <c r="QXP79" s="89"/>
      <c r="QXS79" s="89"/>
      <c r="QXY79" s="89"/>
      <c r="QYB79" s="89"/>
      <c r="QYH79" s="89"/>
      <c r="QYJ79" s="89"/>
      <c r="QYK79" s="89"/>
      <c r="QYM79" s="89"/>
      <c r="QYP79" s="89"/>
      <c r="QYS79" s="89"/>
      <c r="QZD79" s="89"/>
      <c r="QZF79" s="89"/>
      <c r="QZR79" s="89"/>
      <c r="QZU79" s="89"/>
      <c r="RAC79" s="89"/>
      <c r="RAW79" s="89"/>
      <c r="RAY79" s="89"/>
      <c r="RAZ79" s="89"/>
      <c r="RBA79" s="89"/>
      <c r="RBB79" s="89"/>
      <c r="RBC79" s="89"/>
      <c r="RBD79" s="89"/>
      <c r="RBV79" s="89"/>
      <c r="RBW79" s="89"/>
      <c r="RBZ79" s="89"/>
      <c r="RCC79" s="89"/>
      <c r="RCE79" s="89"/>
      <c r="RCG79" s="89"/>
      <c r="RCJ79" s="89"/>
      <c r="RCM79" s="89"/>
      <c r="RCP79" s="89"/>
      <c r="RCV79" s="89"/>
      <c r="RCY79" s="89"/>
      <c r="RDB79" s="89"/>
      <c r="RDG79" s="89"/>
      <c r="RDU79" s="89"/>
      <c r="RDV79" s="89"/>
      <c r="RDW79" s="89"/>
      <c r="RDX79" s="89"/>
      <c r="RDY79" s="89"/>
      <c r="RDZ79" s="89"/>
      <c r="REA79" s="89"/>
      <c r="REB79" s="89"/>
      <c r="REC79" s="89"/>
      <c r="RED79" s="89"/>
      <c r="REE79" s="89"/>
      <c r="REF79" s="89"/>
      <c r="REG79" s="89"/>
      <c r="REH79" s="89"/>
      <c r="REI79" s="89"/>
      <c r="REJ79" s="89"/>
      <c r="REK79" s="89"/>
      <c r="REL79" s="89"/>
      <c r="REM79" s="89"/>
      <c r="REN79" s="89"/>
      <c r="REO79" s="89"/>
      <c r="REP79" s="89"/>
      <c r="REQ79" s="89"/>
      <c r="RER79" s="89"/>
      <c r="RES79" s="89"/>
      <c r="RET79" s="89"/>
      <c r="REU79" s="89"/>
      <c r="REV79" s="89"/>
      <c r="REW79" s="89"/>
      <c r="REX79" s="89"/>
      <c r="REY79" s="89"/>
      <c r="REZ79" s="89"/>
      <c r="RFA79" s="89"/>
      <c r="RFB79" s="89"/>
      <c r="RFC79" s="89"/>
      <c r="RFD79" s="89"/>
      <c r="RFE79" s="89"/>
      <c r="RFF79" s="89"/>
      <c r="RFG79" s="89"/>
      <c r="RFJ79" s="89"/>
      <c r="RFM79" s="89"/>
      <c r="RFP79" s="89"/>
      <c r="RFS79" s="89"/>
      <c r="RFV79" s="89"/>
      <c r="RGH79" s="89"/>
      <c r="RGK79" s="89"/>
      <c r="RGN79" s="89"/>
      <c r="RGQ79" s="89"/>
      <c r="RGW79" s="89"/>
      <c r="RGZ79" s="89"/>
      <c r="RHF79" s="89"/>
      <c r="RHI79" s="89"/>
      <c r="RHL79" s="89"/>
      <c r="RHO79" s="89"/>
      <c r="RHU79" s="89"/>
      <c r="RHX79" s="89"/>
      <c r="RID79" s="89"/>
      <c r="RIF79" s="89"/>
      <c r="RIG79" s="89"/>
      <c r="RII79" s="89"/>
      <c r="RIL79" s="89"/>
      <c r="RIO79" s="89"/>
      <c r="RIZ79" s="89"/>
      <c r="RJB79" s="89"/>
      <c r="RJN79" s="89"/>
      <c r="RJQ79" s="89"/>
      <c r="RJY79" s="89"/>
      <c r="RKS79" s="89"/>
      <c r="RKU79" s="89"/>
      <c r="RKV79" s="89"/>
      <c r="RKW79" s="89"/>
      <c r="RKX79" s="89"/>
      <c r="RKY79" s="89"/>
      <c r="RKZ79" s="89"/>
      <c r="RLR79" s="89"/>
      <c r="RLS79" s="89"/>
      <c r="RLV79" s="89"/>
      <c r="RLY79" s="89"/>
      <c r="RMA79" s="89"/>
      <c r="RMC79" s="89"/>
      <c r="RMF79" s="89"/>
      <c r="RMI79" s="89"/>
      <c r="RML79" s="89"/>
      <c r="RMR79" s="89"/>
      <c r="RMU79" s="89"/>
      <c r="RMX79" s="89"/>
      <c r="RNC79" s="89"/>
      <c r="RNQ79" s="89"/>
      <c r="RNR79" s="89"/>
      <c r="RNS79" s="89"/>
      <c r="RNT79" s="89"/>
      <c r="RNU79" s="89"/>
      <c r="RNV79" s="89"/>
      <c r="RNW79" s="89"/>
      <c r="RNX79" s="89"/>
      <c r="RNY79" s="89"/>
      <c r="RNZ79" s="89"/>
      <c r="ROA79" s="89"/>
      <c r="ROB79" s="89"/>
      <c r="ROC79" s="89"/>
      <c r="ROD79" s="89"/>
      <c r="ROE79" s="89"/>
      <c r="ROF79" s="89"/>
      <c r="ROG79" s="89"/>
      <c r="ROH79" s="89"/>
      <c r="ROI79" s="89"/>
      <c r="ROJ79" s="89"/>
      <c r="ROK79" s="89"/>
      <c r="ROL79" s="89"/>
      <c r="ROM79" s="89"/>
      <c r="RON79" s="89"/>
      <c r="ROO79" s="89"/>
      <c r="ROP79" s="89"/>
      <c r="ROQ79" s="89"/>
      <c r="ROR79" s="89"/>
      <c r="ROS79" s="89"/>
      <c r="ROT79" s="89"/>
      <c r="ROU79" s="89"/>
      <c r="ROV79" s="89"/>
      <c r="ROW79" s="89"/>
      <c r="ROX79" s="89"/>
      <c r="ROY79" s="89"/>
      <c r="ROZ79" s="89"/>
      <c r="RPA79" s="89"/>
      <c r="RPB79" s="89"/>
      <c r="RPC79" s="89"/>
      <c r="RPF79" s="89"/>
      <c r="RPI79" s="89"/>
      <c r="RPL79" s="89"/>
      <c r="RPO79" s="89"/>
      <c r="RPR79" s="89"/>
      <c r="RQD79" s="89"/>
      <c r="RQG79" s="89"/>
      <c r="RQJ79" s="89"/>
      <c r="RQM79" s="89"/>
      <c r="RQS79" s="89"/>
      <c r="RQV79" s="89"/>
      <c r="RRB79" s="89"/>
      <c r="RRE79" s="89"/>
      <c r="RRH79" s="89"/>
      <c r="RRK79" s="89"/>
      <c r="RRQ79" s="89"/>
      <c r="RRT79" s="89"/>
      <c r="RRZ79" s="89"/>
      <c r="RSB79" s="89"/>
      <c r="RSC79" s="89"/>
      <c r="RSE79" s="89"/>
      <c r="RSH79" s="89"/>
      <c r="RSK79" s="89"/>
      <c r="RSV79" s="89"/>
      <c r="RSX79" s="89"/>
      <c r="RTJ79" s="89"/>
      <c r="RTM79" s="89"/>
      <c r="RTU79" s="89"/>
      <c r="RUO79" s="89"/>
      <c r="RUQ79" s="89"/>
      <c r="RUR79" s="89"/>
      <c r="RUS79" s="89"/>
      <c r="RUT79" s="89"/>
      <c r="RUU79" s="89"/>
      <c r="RUV79" s="89"/>
      <c r="RVN79" s="89"/>
      <c r="RVO79" s="89"/>
      <c r="RVR79" s="89"/>
      <c r="RVU79" s="89"/>
      <c r="RVW79" s="89"/>
      <c r="RVY79" s="89"/>
      <c r="RWB79" s="89"/>
      <c r="RWE79" s="89"/>
      <c r="RWH79" s="89"/>
      <c r="RWN79" s="89"/>
      <c r="RWQ79" s="89"/>
      <c r="RWT79" s="89"/>
      <c r="RWY79" s="89"/>
      <c r="RXM79" s="89"/>
      <c r="RXN79" s="89"/>
      <c r="RXO79" s="89"/>
      <c r="RXP79" s="89"/>
      <c r="RXQ79" s="89"/>
      <c r="RXR79" s="89"/>
      <c r="RXS79" s="89"/>
      <c r="RXT79" s="89"/>
      <c r="RXU79" s="89"/>
      <c r="RXV79" s="89"/>
      <c r="RXW79" s="89"/>
      <c r="RXX79" s="89"/>
      <c r="RXY79" s="89"/>
      <c r="RXZ79" s="89"/>
      <c r="RYA79" s="89"/>
      <c r="RYB79" s="89"/>
      <c r="RYC79" s="89"/>
      <c r="RYD79" s="89"/>
      <c r="RYE79" s="89"/>
      <c r="RYF79" s="89"/>
      <c r="RYG79" s="89"/>
      <c r="RYH79" s="89"/>
      <c r="RYI79" s="89"/>
      <c r="RYJ79" s="89"/>
      <c r="RYK79" s="89"/>
      <c r="RYL79" s="89"/>
      <c r="RYM79" s="89"/>
      <c r="RYN79" s="89"/>
      <c r="RYO79" s="89"/>
      <c r="RYP79" s="89"/>
      <c r="RYQ79" s="89"/>
      <c r="RYR79" s="89"/>
      <c r="RYS79" s="89"/>
      <c r="RYT79" s="89"/>
      <c r="RYU79" s="89"/>
      <c r="RYV79" s="89"/>
      <c r="RYW79" s="89"/>
      <c r="RYX79" s="89"/>
      <c r="RYY79" s="89"/>
      <c r="RZB79" s="89"/>
      <c r="RZE79" s="89"/>
      <c r="RZH79" s="89"/>
      <c r="RZK79" s="89"/>
      <c r="RZN79" s="89"/>
      <c r="RZZ79" s="89"/>
      <c r="SAC79" s="89"/>
      <c r="SAF79" s="89"/>
      <c r="SAI79" s="89"/>
      <c r="SAO79" s="89"/>
      <c r="SAR79" s="89"/>
      <c r="SAX79" s="89"/>
      <c r="SBA79" s="89"/>
      <c r="SBD79" s="89"/>
      <c r="SBG79" s="89"/>
      <c r="SBM79" s="89"/>
      <c r="SBP79" s="89"/>
      <c r="SBV79" s="89"/>
      <c r="SBX79" s="89"/>
      <c r="SBY79" s="89"/>
      <c r="SCA79" s="89"/>
      <c r="SCD79" s="89"/>
      <c r="SCG79" s="89"/>
      <c r="SCR79" s="89"/>
      <c r="SCT79" s="89"/>
      <c r="SDF79" s="89"/>
      <c r="SDI79" s="89"/>
      <c r="SDQ79" s="89"/>
      <c r="SEK79" s="89"/>
      <c r="SEM79" s="89"/>
      <c r="SEN79" s="89"/>
      <c r="SEO79" s="89"/>
      <c r="SEP79" s="89"/>
      <c r="SEQ79" s="89"/>
      <c r="SER79" s="89"/>
      <c r="SFJ79" s="89"/>
      <c r="SFK79" s="89"/>
      <c r="SFN79" s="89"/>
      <c r="SFQ79" s="89"/>
      <c r="SFS79" s="89"/>
      <c r="SFU79" s="89"/>
      <c r="SFX79" s="89"/>
      <c r="SGA79" s="89"/>
      <c r="SGD79" s="89"/>
      <c r="SGJ79" s="89"/>
      <c r="SGM79" s="89"/>
      <c r="SGP79" s="89"/>
      <c r="SGU79" s="89"/>
      <c r="SHI79" s="89"/>
      <c r="SHJ79" s="89"/>
      <c r="SHK79" s="89"/>
      <c r="SHL79" s="89"/>
      <c r="SHM79" s="89"/>
      <c r="SHN79" s="89"/>
      <c r="SHO79" s="89"/>
      <c r="SHP79" s="89"/>
      <c r="SHQ79" s="89"/>
      <c r="SHR79" s="89"/>
      <c r="SHS79" s="89"/>
      <c r="SHT79" s="89"/>
      <c r="SHU79" s="89"/>
      <c r="SHV79" s="89"/>
      <c r="SHW79" s="89"/>
      <c r="SHX79" s="89"/>
      <c r="SHY79" s="89"/>
      <c r="SHZ79" s="89"/>
      <c r="SIA79" s="89"/>
      <c r="SIB79" s="89"/>
      <c r="SIC79" s="89"/>
      <c r="SID79" s="89"/>
      <c r="SIE79" s="89"/>
      <c r="SIF79" s="89"/>
      <c r="SIG79" s="89"/>
      <c r="SIH79" s="89"/>
      <c r="SII79" s="89"/>
      <c r="SIJ79" s="89"/>
      <c r="SIK79" s="89"/>
      <c r="SIL79" s="89"/>
      <c r="SIM79" s="89"/>
      <c r="SIN79" s="89"/>
      <c r="SIO79" s="89"/>
      <c r="SIP79" s="89"/>
      <c r="SIQ79" s="89"/>
      <c r="SIR79" s="89"/>
      <c r="SIS79" s="89"/>
      <c r="SIT79" s="89"/>
      <c r="SIU79" s="89"/>
      <c r="SIX79" s="89"/>
      <c r="SJA79" s="89"/>
      <c r="SJD79" s="89"/>
      <c r="SJG79" s="89"/>
      <c r="SJJ79" s="89"/>
      <c r="SJV79" s="89"/>
      <c r="SJY79" s="89"/>
      <c r="SKB79" s="89"/>
      <c r="SKE79" s="89"/>
      <c r="SKK79" s="89"/>
      <c r="SKN79" s="89"/>
      <c r="SKT79" s="89"/>
      <c r="SKW79" s="89"/>
      <c r="SKZ79" s="89"/>
      <c r="SLC79" s="89"/>
      <c r="SLI79" s="89"/>
      <c r="SLL79" s="89"/>
      <c r="SLR79" s="89"/>
      <c r="SLT79" s="89"/>
      <c r="SLU79" s="89"/>
      <c r="SLW79" s="89"/>
      <c r="SLZ79" s="89"/>
      <c r="SMC79" s="89"/>
      <c r="SMN79" s="89"/>
      <c r="SMP79" s="89"/>
      <c r="SNB79" s="89"/>
      <c r="SNE79" s="89"/>
      <c r="SNM79" s="89"/>
      <c r="SOG79" s="89"/>
      <c r="SOI79" s="89"/>
      <c r="SOJ79" s="89"/>
      <c r="SOK79" s="89"/>
      <c r="SOL79" s="89"/>
      <c r="SOM79" s="89"/>
      <c r="SON79" s="89"/>
      <c r="SPF79" s="89"/>
      <c r="SPG79" s="89"/>
      <c r="SPJ79" s="89"/>
      <c r="SPM79" s="89"/>
      <c r="SPO79" s="89"/>
      <c r="SPQ79" s="89"/>
      <c r="SPT79" s="89"/>
      <c r="SPW79" s="89"/>
      <c r="SPZ79" s="89"/>
      <c r="SQF79" s="89"/>
      <c r="SQI79" s="89"/>
      <c r="SQL79" s="89"/>
      <c r="SQQ79" s="89"/>
      <c r="SRE79" s="89"/>
      <c r="SRF79" s="89"/>
      <c r="SRG79" s="89"/>
      <c r="SRH79" s="89"/>
      <c r="SRI79" s="89"/>
      <c r="SRJ79" s="89"/>
      <c r="SRK79" s="89"/>
      <c r="SRL79" s="89"/>
      <c r="SRM79" s="89"/>
      <c r="SRN79" s="89"/>
      <c r="SRO79" s="89"/>
      <c r="SRP79" s="89"/>
      <c r="SRQ79" s="89"/>
      <c r="SRR79" s="89"/>
      <c r="SRS79" s="89"/>
      <c r="SRT79" s="89"/>
      <c r="SRU79" s="89"/>
      <c r="SRV79" s="89"/>
      <c r="SRW79" s="89"/>
      <c r="SRX79" s="89"/>
      <c r="SRY79" s="89"/>
      <c r="SRZ79" s="89"/>
      <c r="SSA79" s="89"/>
      <c r="SSB79" s="89"/>
      <c r="SSC79" s="89"/>
      <c r="SSD79" s="89"/>
      <c r="SSE79" s="89"/>
      <c r="SSF79" s="89"/>
      <c r="SSG79" s="89"/>
      <c r="SSH79" s="89"/>
      <c r="SSI79" s="89"/>
      <c r="SSJ79" s="89"/>
      <c r="SSK79" s="89"/>
      <c r="SSL79" s="89"/>
      <c r="SSM79" s="89"/>
      <c r="SSN79" s="89"/>
      <c r="SSO79" s="89"/>
      <c r="SSP79" s="89"/>
      <c r="SSQ79" s="89"/>
      <c r="SST79" s="89"/>
      <c r="SSW79" s="89"/>
      <c r="SSZ79" s="89"/>
      <c r="STC79" s="89"/>
      <c r="STF79" s="89"/>
      <c r="STR79" s="89"/>
      <c r="STU79" s="89"/>
      <c r="STX79" s="89"/>
      <c r="SUA79" s="89"/>
      <c r="SUG79" s="89"/>
      <c r="SUJ79" s="89"/>
      <c r="SUP79" s="89"/>
      <c r="SUS79" s="89"/>
      <c r="SUV79" s="89"/>
      <c r="SUY79" s="89"/>
      <c r="SVE79" s="89"/>
      <c r="SVH79" s="89"/>
      <c r="SVN79" s="89"/>
      <c r="SVP79" s="89"/>
      <c r="SVQ79" s="89"/>
      <c r="SVS79" s="89"/>
      <c r="SVV79" s="89"/>
      <c r="SVY79" s="89"/>
      <c r="SWJ79" s="89"/>
      <c r="SWL79" s="89"/>
      <c r="SWX79" s="89"/>
      <c r="SXA79" s="89"/>
      <c r="SXI79" s="89"/>
      <c r="SYC79" s="89"/>
      <c r="SYE79" s="89"/>
      <c r="SYF79" s="89"/>
      <c r="SYG79" s="89"/>
      <c r="SYH79" s="89"/>
      <c r="SYI79" s="89"/>
      <c r="SYJ79" s="89"/>
      <c r="SZB79" s="89"/>
      <c r="SZC79" s="89"/>
      <c r="SZF79" s="89"/>
      <c r="SZI79" s="89"/>
      <c r="SZK79" s="89"/>
      <c r="SZM79" s="89"/>
      <c r="SZP79" s="89"/>
      <c r="SZS79" s="89"/>
      <c r="SZV79" s="89"/>
      <c r="TAB79" s="89"/>
      <c r="TAE79" s="89"/>
      <c r="TAH79" s="89"/>
      <c r="TAM79" s="89"/>
      <c r="TBA79" s="89"/>
      <c r="TBB79" s="89"/>
      <c r="TBC79" s="89"/>
      <c r="TBD79" s="89"/>
      <c r="TBE79" s="89"/>
      <c r="TBF79" s="89"/>
      <c r="TBG79" s="89"/>
      <c r="TBH79" s="89"/>
      <c r="TBI79" s="89"/>
      <c r="TBJ79" s="89"/>
      <c r="TBK79" s="89"/>
      <c r="TBL79" s="89"/>
      <c r="TBM79" s="89"/>
      <c r="TBN79" s="89"/>
      <c r="TBO79" s="89"/>
      <c r="TBP79" s="89"/>
      <c r="TBQ79" s="89"/>
      <c r="TBR79" s="89"/>
      <c r="TBS79" s="89"/>
      <c r="TBT79" s="89"/>
      <c r="TBU79" s="89"/>
      <c r="TBV79" s="89"/>
      <c r="TBW79" s="89"/>
      <c r="TBX79" s="89"/>
      <c r="TBY79" s="89"/>
      <c r="TBZ79" s="89"/>
      <c r="TCA79" s="89"/>
      <c r="TCB79" s="89"/>
      <c r="TCC79" s="89"/>
      <c r="TCD79" s="89"/>
      <c r="TCE79" s="89"/>
      <c r="TCF79" s="89"/>
      <c r="TCG79" s="89"/>
      <c r="TCH79" s="89"/>
      <c r="TCI79" s="89"/>
      <c r="TCJ79" s="89"/>
      <c r="TCK79" s="89"/>
      <c r="TCL79" s="89"/>
      <c r="TCM79" s="89"/>
      <c r="TCP79" s="89"/>
      <c r="TCS79" s="89"/>
      <c r="TCV79" s="89"/>
      <c r="TCY79" s="89"/>
      <c r="TDB79" s="89"/>
      <c r="TDN79" s="89"/>
      <c r="TDQ79" s="89"/>
      <c r="TDT79" s="89"/>
      <c r="TDW79" s="89"/>
      <c r="TEC79" s="89"/>
      <c r="TEF79" s="89"/>
      <c r="TEL79" s="89"/>
      <c r="TEO79" s="89"/>
      <c r="TER79" s="89"/>
      <c r="TEU79" s="89"/>
      <c r="TFA79" s="89"/>
      <c r="TFD79" s="89"/>
      <c r="TFJ79" s="89"/>
      <c r="TFL79" s="89"/>
      <c r="TFM79" s="89"/>
      <c r="TFO79" s="89"/>
      <c r="TFR79" s="89"/>
      <c r="TFU79" s="89"/>
      <c r="TGF79" s="89"/>
      <c r="TGH79" s="89"/>
      <c r="TGT79" s="89"/>
      <c r="TGW79" s="89"/>
      <c r="THE79" s="89"/>
      <c r="THY79" s="89"/>
      <c r="TIA79" s="89"/>
      <c r="TIB79" s="89"/>
      <c r="TIC79" s="89"/>
      <c r="TID79" s="89"/>
      <c r="TIE79" s="89"/>
      <c r="TIF79" s="89"/>
      <c r="TIX79" s="89"/>
      <c r="TIY79" s="89"/>
      <c r="TJB79" s="89"/>
      <c r="TJE79" s="89"/>
      <c r="TJG79" s="89"/>
      <c r="TJI79" s="89"/>
      <c r="TJL79" s="89"/>
      <c r="TJO79" s="89"/>
      <c r="TJR79" s="89"/>
      <c r="TJX79" s="89"/>
      <c r="TKA79" s="89"/>
      <c r="TKD79" s="89"/>
      <c r="TKI79" s="89"/>
      <c r="TKW79" s="89"/>
      <c r="TKX79" s="89"/>
      <c r="TKY79" s="89"/>
      <c r="TKZ79" s="89"/>
      <c r="TLA79" s="89"/>
      <c r="TLB79" s="89"/>
      <c r="TLC79" s="89"/>
      <c r="TLD79" s="89"/>
      <c r="TLE79" s="89"/>
      <c r="TLF79" s="89"/>
      <c r="TLG79" s="89"/>
      <c r="TLH79" s="89"/>
      <c r="TLI79" s="89"/>
      <c r="TLJ79" s="89"/>
      <c r="TLK79" s="89"/>
      <c r="TLL79" s="89"/>
      <c r="TLM79" s="89"/>
      <c r="TLN79" s="89"/>
      <c r="TLO79" s="89"/>
      <c r="TLP79" s="89"/>
      <c r="TLQ79" s="89"/>
      <c r="TLR79" s="89"/>
      <c r="TLS79" s="89"/>
      <c r="TLT79" s="89"/>
      <c r="TLU79" s="89"/>
      <c r="TLV79" s="89"/>
      <c r="TLW79" s="89"/>
      <c r="TLX79" s="89"/>
      <c r="TLY79" s="89"/>
      <c r="TLZ79" s="89"/>
      <c r="TMA79" s="89"/>
      <c r="TMB79" s="89"/>
      <c r="TMC79" s="89"/>
      <c r="TMD79" s="89"/>
      <c r="TME79" s="89"/>
      <c r="TMF79" s="89"/>
      <c r="TMG79" s="89"/>
      <c r="TMH79" s="89"/>
      <c r="TMI79" s="89"/>
      <c r="TML79" s="89"/>
      <c r="TMO79" s="89"/>
      <c r="TMR79" s="89"/>
      <c r="TMU79" s="89"/>
      <c r="TMX79" s="89"/>
      <c r="TNJ79" s="89"/>
      <c r="TNM79" s="89"/>
      <c r="TNP79" s="89"/>
      <c r="TNS79" s="89"/>
      <c r="TNY79" s="89"/>
      <c r="TOB79" s="89"/>
      <c r="TOH79" s="89"/>
      <c r="TOK79" s="89"/>
      <c r="TON79" s="89"/>
      <c r="TOQ79" s="89"/>
      <c r="TOW79" s="89"/>
      <c r="TOZ79" s="89"/>
      <c r="TPF79" s="89"/>
      <c r="TPH79" s="89"/>
      <c r="TPI79" s="89"/>
      <c r="TPK79" s="89"/>
      <c r="TPN79" s="89"/>
      <c r="TPQ79" s="89"/>
      <c r="TQB79" s="89"/>
      <c r="TQD79" s="89"/>
      <c r="TQP79" s="89"/>
      <c r="TQS79" s="89"/>
      <c r="TRA79" s="89"/>
      <c r="TRU79" s="89"/>
      <c r="TRW79" s="89"/>
      <c r="TRX79" s="89"/>
      <c r="TRY79" s="89"/>
      <c r="TRZ79" s="89"/>
      <c r="TSA79" s="89"/>
      <c r="TSB79" s="89"/>
      <c r="TST79" s="89"/>
      <c r="TSU79" s="89"/>
      <c r="TSX79" s="89"/>
      <c r="TTA79" s="89"/>
      <c r="TTC79" s="89"/>
      <c r="TTE79" s="89"/>
      <c r="TTH79" s="89"/>
      <c r="TTK79" s="89"/>
      <c r="TTN79" s="89"/>
      <c r="TTT79" s="89"/>
      <c r="TTW79" s="89"/>
      <c r="TTZ79" s="89"/>
      <c r="TUE79" s="89"/>
      <c r="TUS79" s="89"/>
      <c r="TUT79" s="89"/>
      <c r="TUU79" s="89"/>
      <c r="TUV79" s="89"/>
      <c r="TUW79" s="89"/>
      <c r="TUX79" s="89"/>
      <c r="TUY79" s="89"/>
      <c r="TUZ79" s="89"/>
      <c r="TVA79" s="89"/>
      <c r="TVB79" s="89"/>
      <c r="TVC79" s="89"/>
      <c r="TVD79" s="89"/>
      <c r="TVE79" s="89"/>
      <c r="TVF79" s="89"/>
      <c r="TVG79" s="89"/>
      <c r="TVH79" s="89"/>
      <c r="TVI79" s="89"/>
      <c r="TVJ79" s="89"/>
      <c r="TVK79" s="89"/>
      <c r="TVL79" s="89"/>
      <c r="TVM79" s="89"/>
      <c r="TVN79" s="89"/>
      <c r="TVO79" s="89"/>
      <c r="TVP79" s="89"/>
      <c r="TVQ79" s="89"/>
      <c r="TVR79" s="89"/>
      <c r="TVS79" s="89"/>
      <c r="TVT79" s="89"/>
      <c r="TVU79" s="89"/>
      <c r="TVV79" s="89"/>
      <c r="TVW79" s="89"/>
      <c r="TVX79" s="89"/>
      <c r="TVY79" s="89"/>
      <c r="TVZ79" s="89"/>
      <c r="TWA79" s="89"/>
      <c r="TWB79" s="89"/>
      <c r="TWC79" s="89"/>
      <c r="TWD79" s="89"/>
      <c r="TWE79" s="89"/>
      <c r="TWH79" s="89"/>
      <c r="TWK79" s="89"/>
      <c r="TWN79" s="89"/>
      <c r="TWQ79" s="89"/>
      <c r="TWT79" s="89"/>
      <c r="TXF79" s="89"/>
      <c r="TXI79" s="89"/>
      <c r="TXL79" s="89"/>
      <c r="TXO79" s="89"/>
      <c r="TXU79" s="89"/>
      <c r="TXX79" s="89"/>
      <c r="TYD79" s="89"/>
      <c r="TYG79" s="89"/>
      <c r="TYJ79" s="89"/>
      <c r="TYM79" s="89"/>
      <c r="TYS79" s="89"/>
      <c r="TYV79" s="89"/>
      <c r="TZB79" s="89"/>
      <c r="TZD79" s="89"/>
      <c r="TZE79" s="89"/>
      <c r="TZG79" s="89"/>
      <c r="TZJ79" s="89"/>
      <c r="TZM79" s="89"/>
      <c r="TZX79" s="89"/>
      <c r="TZZ79" s="89"/>
      <c r="UAL79" s="89"/>
      <c r="UAO79" s="89"/>
      <c r="UAW79" s="89"/>
      <c r="UBQ79" s="89"/>
      <c r="UBS79" s="89"/>
      <c r="UBT79" s="89"/>
      <c r="UBU79" s="89"/>
      <c r="UBV79" s="89"/>
      <c r="UBW79" s="89"/>
      <c r="UBX79" s="89"/>
      <c r="UCP79" s="89"/>
      <c r="UCQ79" s="89"/>
      <c r="UCT79" s="89"/>
      <c r="UCW79" s="89"/>
      <c r="UCY79" s="89"/>
      <c r="UDA79" s="89"/>
      <c r="UDD79" s="89"/>
      <c r="UDG79" s="89"/>
      <c r="UDJ79" s="89"/>
      <c r="UDP79" s="89"/>
      <c r="UDS79" s="89"/>
      <c r="UDV79" s="89"/>
      <c r="UEA79" s="89"/>
      <c r="UEO79" s="89"/>
      <c r="UEP79" s="89"/>
      <c r="UEQ79" s="89"/>
      <c r="UER79" s="89"/>
      <c r="UES79" s="89"/>
      <c r="UET79" s="89"/>
      <c r="UEU79" s="89"/>
      <c r="UEV79" s="89"/>
      <c r="UEW79" s="89"/>
      <c r="UEX79" s="89"/>
      <c r="UEY79" s="89"/>
      <c r="UEZ79" s="89"/>
      <c r="UFA79" s="89"/>
      <c r="UFB79" s="89"/>
      <c r="UFC79" s="89"/>
      <c r="UFD79" s="89"/>
      <c r="UFE79" s="89"/>
      <c r="UFF79" s="89"/>
      <c r="UFG79" s="89"/>
      <c r="UFH79" s="89"/>
      <c r="UFI79" s="89"/>
      <c r="UFJ79" s="89"/>
      <c r="UFK79" s="89"/>
      <c r="UFL79" s="89"/>
      <c r="UFM79" s="89"/>
      <c r="UFN79" s="89"/>
      <c r="UFO79" s="89"/>
      <c r="UFP79" s="89"/>
      <c r="UFQ79" s="89"/>
      <c r="UFR79" s="89"/>
      <c r="UFS79" s="89"/>
      <c r="UFT79" s="89"/>
      <c r="UFU79" s="89"/>
      <c r="UFV79" s="89"/>
      <c r="UFW79" s="89"/>
      <c r="UFX79" s="89"/>
      <c r="UFY79" s="89"/>
      <c r="UFZ79" s="89"/>
      <c r="UGA79" s="89"/>
      <c r="UGD79" s="89"/>
      <c r="UGG79" s="89"/>
      <c r="UGJ79" s="89"/>
      <c r="UGM79" s="89"/>
      <c r="UGP79" s="89"/>
      <c r="UHB79" s="89"/>
      <c r="UHE79" s="89"/>
      <c r="UHH79" s="89"/>
      <c r="UHK79" s="89"/>
      <c r="UHQ79" s="89"/>
      <c r="UHT79" s="89"/>
      <c r="UHZ79" s="89"/>
      <c r="UIC79" s="89"/>
      <c r="UIF79" s="89"/>
      <c r="UII79" s="89"/>
      <c r="UIO79" s="89"/>
      <c r="UIR79" s="89"/>
      <c r="UIX79" s="89"/>
      <c r="UIZ79" s="89"/>
      <c r="UJA79" s="89"/>
      <c r="UJC79" s="89"/>
      <c r="UJF79" s="89"/>
      <c r="UJI79" s="89"/>
      <c r="UJT79" s="89"/>
      <c r="UJV79" s="89"/>
      <c r="UKH79" s="89"/>
      <c r="UKK79" s="89"/>
      <c r="UKS79" s="89"/>
      <c r="ULM79" s="89"/>
      <c r="ULO79" s="89"/>
      <c r="ULP79" s="89"/>
      <c r="ULQ79" s="89"/>
      <c r="ULR79" s="89"/>
      <c r="ULS79" s="89"/>
      <c r="ULT79" s="89"/>
      <c r="UML79" s="89"/>
      <c r="UMM79" s="89"/>
      <c r="UMP79" s="89"/>
      <c r="UMS79" s="89"/>
      <c r="UMU79" s="89"/>
      <c r="UMW79" s="89"/>
      <c r="UMZ79" s="89"/>
      <c r="UNC79" s="89"/>
      <c r="UNF79" s="89"/>
      <c r="UNL79" s="89"/>
      <c r="UNO79" s="89"/>
      <c r="UNR79" s="89"/>
      <c r="UNW79" s="89"/>
      <c r="UOK79" s="89"/>
      <c r="UOL79" s="89"/>
      <c r="UOM79" s="89"/>
      <c r="UON79" s="89"/>
      <c r="UOO79" s="89"/>
      <c r="UOP79" s="89"/>
      <c r="UOQ79" s="89"/>
      <c r="UOR79" s="89"/>
      <c r="UOS79" s="89"/>
      <c r="UOT79" s="89"/>
      <c r="UOU79" s="89"/>
      <c r="UOV79" s="89"/>
      <c r="UOW79" s="89"/>
      <c r="UOX79" s="89"/>
      <c r="UOY79" s="89"/>
      <c r="UOZ79" s="89"/>
      <c r="UPA79" s="89"/>
      <c r="UPB79" s="89"/>
      <c r="UPC79" s="89"/>
      <c r="UPD79" s="89"/>
      <c r="UPE79" s="89"/>
      <c r="UPF79" s="89"/>
      <c r="UPG79" s="89"/>
      <c r="UPH79" s="89"/>
      <c r="UPI79" s="89"/>
      <c r="UPJ79" s="89"/>
      <c r="UPK79" s="89"/>
      <c r="UPL79" s="89"/>
      <c r="UPM79" s="89"/>
      <c r="UPN79" s="89"/>
      <c r="UPO79" s="89"/>
      <c r="UPP79" s="89"/>
      <c r="UPQ79" s="89"/>
      <c r="UPR79" s="89"/>
      <c r="UPS79" s="89"/>
      <c r="UPT79" s="89"/>
      <c r="UPU79" s="89"/>
      <c r="UPV79" s="89"/>
      <c r="UPW79" s="89"/>
      <c r="UPZ79" s="89"/>
      <c r="UQC79" s="89"/>
      <c r="UQF79" s="89"/>
      <c r="UQI79" s="89"/>
      <c r="UQL79" s="89"/>
      <c r="UQX79" s="89"/>
      <c r="URA79" s="89"/>
      <c r="URD79" s="89"/>
      <c r="URG79" s="89"/>
      <c r="URM79" s="89"/>
      <c r="URP79" s="89"/>
      <c r="URV79" s="89"/>
      <c r="URY79" s="89"/>
      <c r="USB79" s="89"/>
      <c r="USE79" s="89"/>
      <c r="USK79" s="89"/>
      <c r="USN79" s="89"/>
      <c r="UST79" s="89"/>
      <c r="USV79" s="89"/>
      <c r="USW79" s="89"/>
      <c r="USY79" s="89"/>
      <c r="UTB79" s="89"/>
      <c r="UTE79" s="89"/>
      <c r="UTP79" s="89"/>
      <c r="UTR79" s="89"/>
      <c r="UUD79" s="89"/>
      <c r="UUG79" s="89"/>
      <c r="UUO79" s="89"/>
      <c r="UVI79" s="89"/>
      <c r="UVK79" s="89"/>
      <c r="UVL79" s="89"/>
      <c r="UVM79" s="89"/>
      <c r="UVN79" s="89"/>
      <c r="UVO79" s="89"/>
      <c r="UVP79" s="89"/>
      <c r="UWH79" s="89"/>
      <c r="UWI79" s="89"/>
      <c r="UWL79" s="89"/>
      <c r="UWO79" s="89"/>
      <c r="UWQ79" s="89"/>
      <c r="UWS79" s="89"/>
      <c r="UWV79" s="89"/>
      <c r="UWY79" s="89"/>
      <c r="UXB79" s="89"/>
      <c r="UXH79" s="89"/>
      <c r="UXK79" s="89"/>
      <c r="UXN79" s="89"/>
      <c r="UXS79" s="89"/>
      <c r="UYG79" s="89"/>
      <c r="UYH79" s="89"/>
      <c r="UYI79" s="89"/>
      <c r="UYJ79" s="89"/>
      <c r="UYK79" s="89"/>
      <c r="UYL79" s="89"/>
      <c r="UYM79" s="89"/>
      <c r="UYN79" s="89"/>
      <c r="UYO79" s="89"/>
      <c r="UYP79" s="89"/>
      <c r="UYQ79" s="89"/>
      <c r="UYR79" s="89"/>
      <c r="UYS79" s="89"/>
      <c r="UYT79" s="89"/>
      <c r="UYU79" s="89"/>
      <c r="UYV79" s="89"/>
      <c r="UYW79" s="89"/>
      <c r="UYX79" s="89"/>
      <c r="UYY79" s="89"/>
      <c r="UYZ79" s="89"/>
      <c r="UZA79" s="89"/>
      <c r="UZB79" s="89"/>
      <c r="UZC79" s="89"/>
      <c r="UZD79" s="89"/>
      <c r="UZE79" s="89"/>
      <c r="UZF79" s="89"/>
      <c r="UZG79" s="89"/>
      <c r="UZH79" s="89"/>
      <c r="UZI79" s="89"/>
      <c r="UZJ79" s="89"/>
      <c r="UZK79" s="89"/>
      <c r="UZL79" s="89"/>
      <c r="UZM79" s="89"/>
      <c r="UZN79" s="89"/>
      <c r="UZO79" s="89"/>
      <c r="UZP79" s="89"/>
      <c r="UZQ79" s="89"/>
      <c r="UZR79" s="89"/>
      <c r="UZS79" s="89"/>
      <c r="UZV79" s="89"/>
      <c r="UZY79" s="89"/>
      <c r="VAB79" s="89"/>
      <c r="VAE79" s="89"/>
      <c r="VAH79" s="89"/>
      <c r="VAT79" s="89"/>
      <c r="VAW79" s="89"/>
      <c r="VAZ79" s="89"/>
      <c r="VBC79" s="89"/>
      <c r="VBI79" s="89"/>
      <c r="VBL79" s="89"/>
      <c r="VBR79" s="89"/>
      <c r="VBU79" s="89"/>
      <c r="VBX79" s="89"/>
      <c r="VCA79" s="89"/>
      <c r="VCG79" s="89"/>
      <c r="VCJ79" s="89"/>
      <c r="VCP79" s="89"/>
      <c r="VCR79" s="89"/>
      <c r="VCS79" s="89"/>
      <c r="VCU79" s="89"/>
      <c r="VCX79" s="89"/>
      <c r="VDA79" s="89"/>
      <c r="VDL79" s="89"/>
      <c r="VDN79" s="89"/>
      <c r="VDZ79" s="89"/>
      <c r="VEC79" s="89"/>
      <c r="VEK79" s="89"/>
      <c r="VFE79" s="89"/>
      <c r="VFG79" s="89"/>
      <c r="VFH79" s="89"/>
      <c r="VFI79" s="89"/>
      <c r="VFJ79" s="89"/>
      <c r="VFK79" s="89"/>
      <c r="VFL79" s="89"/>
      <c r="VGD79" s="89"/>
      <c r="VGE79" s="89"/>
      <c r="VGH79" s="89"/>
      <c r="VGK79" s="89"/>
      <c r="VGM79" s="89"/>
      <c r="VGO79" s="89"/>
      <c r="VGR79" s="89"/>
      <c r="VGU79" s="89"/>
      <c r="VGX79" s="89"/>
      <c r="VHD79" s="89"/>
      <c r="VHG79" s="89"/>
      <c r="VHJ79" s="89"/>
      <c r="VHO79" s="89"/>
      <c r="VIC79" s="89"/>
      <c r="VID79" s="89"/>
      <c r="VIE79" s="89"/>
      <c r="VIF79" s="89"/>
      <c r="VIG79" s="89"/>
      <c r="VIH79" s="89"/>
      <c r="VII79" s="89"/>
      <c r="VIJ79" s="89"/>
      <c r="VIK79" s="89"/>
      <c r="VIL79" s="89"/>
      <c r="VIM79" s="89"/>
      <c r="VIN79" s="89"/>
      <c r="VIO79" s="89"/>
      <c r="VIP79" s="89"/>
      <c r="VIQ79" s="89"/>
      <c r="VIR79" s="89"/>
      <c r="VIS79" s="89"/>
      <c r="VIT79" s="89"/>
      <c r="VIU79" s="89"/>
      <c r="VIV79" s="89"/>
      <c r="VIW79" s="89"/>
      <c r="VIX79" s="89"/>
      <c r="VIY79" s="89"/>
      <c r="VIZ79" s="89"/>
      <c r="VJA79" s="89"/>
      <c r="VJB79" s="89"/>
      <c r="VJC79" s="89"/>
      <c r="VJD79" s="89"/>
      <c r="VJE79" s="89"/>
      <c r="VJF79" s="89"/>
      <c r="VJG79" s="89"/>
      <c r="VJH79" s="89"/>
      <c r="VJI79" s="89"/>
      <c r="VJJ79" s="89"/>
      <c r="VJK79" s="89"/>
      <c r="VJL79" s="89"/>
      <c r="VJM79" s="89"/>
      <c r="VJN79" s="89"/>
      <c r="VJO79" s="89"/>
      <c r="VJR79" s="89"/>
      <c r="VJU79" s="89"/>
      <c r="VJX79" s="89"/>
      <c r="VKA79" s="89"/>
      <c r="VKD79" s="89"/>
      <c r="VKP79" s="89"/>
      <c r="VKS79" s="89"/>
      <c r="VKV79" s="89"/>
      <c r="VKY79" s="89"/>
      <c r="VLE79" s="89"/>
      <c r="VLH79" s="89"/>
      <c r="VLN79" s="89"/>
      <c r="VLQ79" s="89"/>
      <c r="VLT79" s="89"/>
      <c r="VLW79" s="89"/>
      <c r="VMC79" s="89"/>
      <c r="VMF79" s="89"/>
      <c r="VML79" s="89"/>
      <c r="VMN79" s="89"/>
      <c r="VMO79" s="89"/>
      <c r="VMQ79" s="89"/>
      <c r="VMT79" s="89"/>
      <c r="VMW79" s="89"/>
      <c r="VNH79" s="89"/>
      <c r="VNJ79" s="89"/>
      <c r="VNV79" s="89"/>
      <c r="VNY79" s="89"/>
      <c r="VOG79" s="89"/>
      <c r="VPA79" s="89"/>
      <c r="VPC79" s="89"/>
      <c r="VPD79" s="89"/>
      <c r="VPE79" s="89"/>
      <c r="VPF79" s="89"/>
      <c r="VPG79" s="89"/>
      <c r="VPH79" s="89"/>
      <c r="VPZ79" s="89"/>
      <c r="VQA79" s="89"/>
      <c r="VQD79" s="89"/>
      <c r="VQG79" s="89"/>
      <c r="VQI79" s="89"/>
      <c r="VQK79" s="89"/>
      <c r="VQN79" s="89"/>
      <c r="VQQ79" s="89"/>
      <c r="VQT79" s="89"/>
      <c r="VQZ79" s="89"/>
      <c r="VRC79" s="89"/>
      <c r="VRF79" s="89"/>
      <c r="VRK79" s="89"/>
      <c r="VRY79" s="89"/>
      <c r="VRZ79" s="89"/>
      <c r="VSA79" s="89"/>
      <c r="VSB79" s="89"/>
      <c r="VSC79" s="89"/>
      <c r="VSD79" s="89"/>
      <c r="VSE79" s="89"/>
      <c r="VSF79" s="89"/>
      <c r="VSG79" s="89"/>
      <c r="VSH79" s="89"/>
      <c r="VSI79" s="89"/>
      <c r="VSJ79" s="89"/>
      <c r="VSK79" s="89"/>
      <c r="VSL79" s="89"/>
      <c r="VSM79" s="89"/>
      <c r="VSN79" s="89"/>
      <c r="VSO79" s="89"/>
      <c r="VSP79" s="89"/>
      <c r="VSQ79" s="89"/>
      <c r="VSR79" s="89"/>
      <c r="VSS79" s="89"/>
      <c r="VST79" s="89"/>
      <c r="VSU79" s="89"/>
      <c r="VSV79" s="89"/>
      <c r="VSW79" s="89"/>
      <c r="VSX79" s="89"/>
      <c r="VSY79" s="89"/>
      <c r="VSZ79" s="89"/>
      <c r="VTA79" s="89"/>
      <c r="VTB79" s="89"/>
      <c r="VTC79" s="89"/>
      <c r="VTD79" s="89"/>
      <c r="VTE79" s="89"/>
      <c r="VTF79" s="89"/>
      <c r="VTG79" s="89"/>
      <c r="VTH79" s="89"/>
      <c r="VTI79" s="89"/>
      <c r="VTJ79" s="89"/>
      <c r="VTK79" s="89"/>
      <c r="VTN79" s="89"/>
      <c r="VTQ79" s="89"/>
      <c r="VTT79" s="89"/>
      <c r="VTW79" s="89"/>
      <c r="VTZ79" s="89"/>
      <c r="VUL79" s="89"/>
      <c r="VUO79" s="89"/>
      <c r="VUR79" s="89"/>
      <c r="VUU79" s="89"/>
      <c r="VVA79" s="89"/>
      <c r="VVD79" s="89"/>
      <c r="VVJ79" s="89"/>
      <c r="VVM79" s="89"/>
      <c r="VVP79" s="89"/>
      <c r="VVS79" s="89"/>
      <c r="VVY79" s="89"/>
      <c r="VWB79" s="89"/>
      <c r="VWH79" s="89"/>
      <c r="VWJ79" s="89"/>
      <c r="VWK79" s="89"/>
      <c r="VWM79" s="89"/>
      <c r="VWP79" s="89"/>
      <c r="VWS79" s="89"/>
      <c r="VXD79" s="89"/>
      <c r="VXF79" s="89"/>
      <c r="VXR79" s="89"/>
      <c r="VXU79" s="89"/>
      <c r="VYC79" s="89"/>
      <c r="VYW79" s="89"/>
      <c r="VYY79" s="89"/>
      <c r="VYZ79" s="89"/>
      <c r="VZA79" s="89"/>
      <c r="VZB79" s="89"/>
      <c r="VZC79" s="89"/>
      <c r="VZD79" s="89"/>
      <c r="VZV79" s="89"/>
      <c r="VZW79" s="89"/>
      <c r="VZZ79" s="89"/>
      <c r="WAC79" s="89"/>
      <c r="WAE79" s="89"/>
      <c r="WAG79" s="89"/>
      <c r="WAJ79" s="89"/>
      <c r="WAM79" s="89"/>
      <c r="WAP79" s="89"/>
      <c r="WAV79" s="89"/>
      <c r="WAY79" s="89"/>
      <c r="WBB79" s="89"/>
      <c r="WBG79" s="89"/>
      <c r="WBU79" s="89"/>
      <c r="WBV79" s="89"/>
      <c r="WBW79" s="89"/>
      <c r="WBX79" s="89"/>
      <c r="WBY79" s="89"/>
      <c r="WBZ79" s="89"/>
      <c r="WCA79" s="89"/>
      <c r="WCB79" s="89"/>
      <c r="WCC79" s="89"/>
      <c r="WCD79" s="89"/>
      <c r="WCE79" s="89"/>
      <c r="WCF79" s="89"/>
      <c r="WCG79" s="89"/>
      <c r="WCH79" s="89"/>
      <c r="WCI79" s="89"/>
      <c r="WCJ79" s="89"/>
      <c r="WCK79" s="89"/>
      <c r="WCL79" s="89"/>
      <c r="WCM79" s="89"/>
      <c r="WCN79" s="89"/>
      <c r="WCO79" s="89"/>
      <c r="WCP79" s="89"/>
      <c r="WCQ79" s="89"/>
      <c r="WCR79" s="89"/>
      <c r="WCS79" s="89"/>
      <c r="WCT79" s="89"/>
      <c r="WCU79" s="89"/>
      <c r="WCV79" s="89"/>
      <c r="WCW79" s="89"/>
      <c r="WCX79" s="89"/>
      <c r="WCY79" s="89"/>
      <c r="WCZ79" s="89"/>
      <c r="WDA79" s="89"/>
      <c r="WDB79" s="89"/>
      <c r="WDC79" s="89"/>
      <c r="WDD79" s="89"/>
      <c r="WDE79" s="89"/>
      <c r="WDF79" s="89"/>
      <c r="WDG79" s="89"/>
      <c r="WDJ79" s="89"/>
      <c r="WDM79" s="89"/>
      <c r="WDP79" s="89"/>
      <c r="WDS79" s="89"/>
      <c r="WDV79" s="89"/>
      <c r="WEH79" s="89"/>
      <c r="WEK79" s="89"/>
      <c r="WEN79" s="89"/>
      <c r="WEQ79" s="89"/>
      <c r="WEW79" s="89"/>
      <c r="WEZ79" s="89"/>
      <c r="WFF79" s="89"/>
      <c r="WFI79" s="89"/>
      <c r="WFL79" s="89"/>
      <c r="WFO79" s="89"/>
      <c r="WFU79" s="89"/>
      <c r="WFX79" s="89"/>
      <c r="WGD79" s="89"/>
      <c r="WGF79" s="89"/>
      <c r="WGG79" s="89"/>
      <c r="WGI79" s="89"/>
      <c r="WGL79" s="89"/>
      <c r="WGO79" s="89"/>
      <c r="WGZ79" s="89"/>
      <c r="WHB79" s="89"/>
      <c r="WHN79" s="89"/>
      <c r="WHQ79" s="89"/>
      <c r="WHY79" s="89"/>
      <c r="WIS79" s="89"/>
      <c r="WIU79" s="89"/>
      <c r="WIV79" s="89"/>
      <c r="WIW79" s="89"/>
      <c r="WIX79" s="89"/>
      <c r="WIY79" s="89"/>
      <c r="WIZ79" s="89"/>
      <c r="WJR79" s="89"/>
      <c r="WJS79" s="89"/>
      <c r="WJV79" s="89"/>
      <c r="WJY79" s="89"/>
      <c r="WKA79" s="89"/>
      <c r="WKC79" s="89"/>
      <c r="WKF79" s="89"/>
      <c r="WKI79" s="89"/>
      <c r="WKL79" s="89"/>
      <c r="WKR79" s="89"/>
      <c r="WKU79" s="89"/>
      <c r="WKX79" s="89"/>
      <c r="WLC79" s="89"/>
      <c r="WLQ79" s="89"/>
      <c r="WLR79" s="89"/>
      <c r="WLS79" s="89"/>
      <c r="WLT79" s="89"/>
      <c r="WLU79" s="89"/>
      <c r="WLV79" s="89"/>
      <c r="WLW79" s="89"/>
      <c r="WLX79" s="89"/>
      <c r="WLY79" s="89"/>
      <c r="WLZ79" s="89"/>
      <c r="WMA79" s="89"/>
      <c r="WMB79" s="89"/>
      <c r="WMC79" s="89"/>
      <c r="WMD79" s="89"/>
      <c r="WME79" s="89"/>
      <c r="WMF79" s="89"/>
      <c r="WMG79" s="89"/>
      <c r="WMH79" s="89"/>
      <c r="WMI79" s="89"/>
      <c r="WMJ79" s="89"/>
      <c r="WMK79" s="89"/>
      <c r="WML79" s="89"/>
      <c r="WMM79" s="89"/>
      <c r="WMN79" s="89"/>
      <c r="WMO79" s="89"/>
      <c r="WMP79" s="89"/>
      <c r="WMQ79" s="89"/>
      <c r="WMR79" s="89"/>
      <c r="WMS79" s="89"/>
      <c r="WMT79" s="89"/>
      <c r="WMU79" s="89"/>
      <c r="WMV79" s="89"/>
      <c r="WMW79" s="89"/>
      <c r="WMX79" s="89"/>
      <c r="WMY79" s="89"/>
      <c r="WMZ79" s="89"/>
      <c r="WNA79" s="89"/>
      <c r="WNB79" s="89"/>
      <c r="WNC79" s="89"/>
      <c r="WNF79" s="89"/>
      <c r="WNI79" s="89"/>
      <c r="WNL79" s="89"/>
      <c r="WNO79" s="89"/>
      <c r="WNR79" s="89"/>
      <c r="WOD79" s="89"/>
      <c r="WOG79" s="89"/>
      <c r="WOJ79" s="89"/>
      <c r="WOM79" s="89"/>
      <c r="WOS79" s="89"/>
      <c r="WOV79" s="89"/>
      <c r="WPB79" s="89"/>
      <c r="WPE79" s="89"/>
      <c r="WPH79" s="89"/>
      <c r="WPK79" s="89"/>
      <c r="WPQ79" s="89"/>
      <c r="WPT79" s="89"/>
      <c r="WPZ79" s="89"/>
      <c r="WQB79" s="89"/>
      <c r="WQC79" s="89"/>
      <c r="WQE79" s="89"/>
      <c r="WQH79" s="89"/>
      <c r="WQK79" s="89"/>
      <c r="WQV79" s="89"/>
      <c r="WQX79" s="89"/>
      <c r="WRJ79" s="89"/>
      <c r="WRM79" s="89"/>
      <c r="WRU79" s="89"/>
      <c r="WSO79" s="89"/>
      <c r="WSQ79" s="89"/>
      <c r="WSR79" s="89"/>
      <c r="WSS79" s="89"/>
      <c r="WST79" s="89"/>
      <c r="WSU79" s="89"/>
      <c r="WSV79" s="89"/>
      <c r="WTN79" s="89"/>
      <c r="WTO79" s="89"/>
      <c r="WTR79" s="89"/>
      <c r="WTU79" s="89"/>
      <c r="WTW79" s="89"/>
      <c r="WTY79" s="89"/>
      <c r="WUB79" s="89"/>
      <c r="WUE79" s="89"/>
      <c r="WUH79" s="89"/>
      <c r="WUN79" s="89"/>
      <c r="WUQ79" s="89"/>
      <c r="WUT79" s="89"/>
      <c r="WUY79" s="89"/>
    </row>
    <row r="80" spans="1:1015 1029:2039 2053:3063 3077:4087 4101:5111 5125:6135 6149:7159 7173:8183 8197:9207 9221:10231 10245:11255 11269:12279 12293:13303 13317:14327 14341:15351 15365:16119" s="45" customFormat="1" ht="21.75" hidden="1" customHeight="1">
      <c r="A80" s="8" t="s">
        <v>82</v>
      </c>
      <c r="B80" s="44" t="s">
        <v>325</v>
      </c>
      <c r="C80" s="5"/>
      <c r="D80" s="59"/>
      <c r="E80" s="60"/>
    </row>
    <row r="81" spans="1:1015 1029:2039 2053:3063 3077:4087 4101:5111 5125:6135 6149:7159 7173:8183 8197:9207 9221:10231 10245:11255 11269:12279 12293:13303 13317:14327 14341:15351 15365:16119" s="45" customFormat="1" ht="20.25" customHeight="1">
      <c r="A81" s="8" t="s">
        <v>83</v>
      </c>
      <c r="B81" s="82" t="s">
        <v>325</v>
      </c>
      <c r="C81" s="5">
        <v>45</v>
      </c>
      <c r="D81" s="59">
        <v>10000</v>
      </c>
      <c r="E81" s="83">
        <f>+D81*C81</f>
        <v>450000</v>
      </c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T81" s="89"/>
      <c r="AW81" s="89"/>
      <c r="AZ81" s="89"/>
      <c r="BC81" s="89"/>
      <c r="BF81" s="89"/>
      <c r="BR81" s="89"/>
      <c r="BU81" s="89"/>
      <c r="BX81" s="89"/>
      <c r="CA81" s="89"/>
      <c r="CG81" s="89"/>
      <c r="CJ81" s="89"/>
      <c r="CP81" s="89"/>
      <c r="CS81" s="89"/>
      <c r="CV81" s="89"/>
      <c r="CY81" s="89"/>
      <c r="DE81" s="89"/>
      <c r="DH81" s="89"/>
      <c r="DN81" s="89"/>
      <c r="DP81" s="89"/>
      <c r="DQ81" s="89"/>
      <c r="DS81" s="89"/>
      <c r="DV81" s="89"/>
      <c r="DY81" s="89"/>
      <c r="EJ81" s="89"/>
      <c r="EL81" s="89"/>
      <c r="EX81" s="89"/>
      <c r="FA81" s="89"/>
      <c r="FI81" s="89"/>
      <c r="GC81" s="89"/>
      <c r="GE81" s="89"/>
      <c r="GF81" s="89"/>
      <c r="GG81" s="89"/>
      <c r="GH81" s="89"/>
      <c r="GI81" s="89"/>
      <c r="GJ81" s="89"/>
      <c r="HB81" s="89"/>
      <c r="HC81" s="89"/>
      <c r="HF81" s="89"/>
      <c r="HI81" s="89"/>
      <c r="HK81" s="89"/>
      <c r="HM81" s="89"/>
      <c r="HP81" s="89"/>
      <c r="HS81" s="89"/>
      <c r="HV81" s="89"/>
      <c r="IB81" s="89"/>
      <c r="IE81" s="89"/>
      <c r="IH81" s="89"/>
      <c r="IM81" s="89"/>
      <c r="JA81" s="89"/>
      <c r="JB81" s="89"/>
      <c r="JC81" s="89"/>
      <c r="JD81" s="89"/>
      <c r="JE81" s="89"/>
      <c r="JF81" s="89"/>
      <c r="JG81" s="89"/>
      <c r="JH81" s="89"/>
      <c r="JI81" s="89"/>
      <c r="JJ81" s="89"/>
      <c r="JK81" s="89"/>
      <c r="JL81" s="89"/>
      <c r="JM81" s="89"/>
      <c r="JN81" s="89"/>
      <c r="JO81" s="89"/>
      <c r="JP81" s="89"/>
      <c r="JQ81" s="89"/>
      <c r="JR81" s="89"/>
      <c r="JS81" s="89"/>
      <c r="JT81" s="89"/>
      <c r="JU81" s="89"/>
      <c r="JV81" s="89"/>
      <c r="JW81" s="89"/>
      <c r="JX81" s="89"/>
      <c r="JY81" s="89"/>
      <c r="JZ81" s="89"/>
      <c r="KA81" s="89"/>
      <c r="KB81" s="89"/>
      <c r="KC81" s="89"/>
      <c r="KD81" s="89"/>
      <c r="KE81" s="89"/>
      <c r="KF81" s="89"/>
      <c r="KG81" s="89"/>
      <c r="KH81" s="89"/>
      <c r="KI81" s="89"/>
      <c r="KJ81" s="89"/>
      <c r="KK81" s="89"/>
      <c r="KL81" s="89"/>
      <c r="KM81" s="89"/>
      <c r="KP81" s="89"/>
      <c r="KS81" s="89"/>
      <c r="KV81" s="89"/>
      <c r="KY81" s="89"/>
      <c r="LB81" s="89"/>
      <c r="LN81" s="89"/>
      <c r="LQ81" s="89"/>
      <c r="LT81" s="89"/>
      <c r="LW81" s="89"/>
      <c r="MC81" s="89"/>
      <c r="MF81" s="89"/>
      <c r="ML81" s="89"/>
      <c r="MO81" s="89"/>
      <c r="MR81" s="89"/>
      <c r="MU81" s="89"/>
      <c r="NA81" s="89"/>
      <c r="ND81" s="89"/>
      <c r="NJ81" s="89"/>
      <c r="NL81" s="89"/>
      <c r="NM81" s="89"/>
      <c r="NO81" s="89"/>
      <c r="NR81" s="89"/>
      <c r="NU81" s="89"/>
      <c r="OF81" s="89"/>
      <c r="OH81" s="89"/>
      <c r="OT81" s="89"/>
      <c r="OW81" s="89"/>
      <c r="PE81" s="89"/>
      <c r="PY81" s="89"/>
      <c r="QA81" s="89"/>
      <c r="QB81" s="89"/>
      <c r="QC81" s="89"/>
      <c r="QD81" s="89"/>
      <c r="QE81" s="89"/>
      <c r="QF81" s="89"/>
      <c r="QX81" s="89"/>
      <c r="QY81" s="89"/>
      <c r="RB81" s="89"/>
      <c r="RE81" s="89"/>
      <c r="RG81" s="89"/>
      <c r="RI81" s="89"/>
      <c r="RL81" s="89"/>
      <c r="RO81" s="89"/>
      <c r="RR81" s="89"/>
      <c r="RX81" s="89"/>
      <c r="SA81" s="89"/>
      <c r="SD81" s="89"/>
      <c r="SI81" s="89"/>
      <c r="SW81" s="89"/>
      <c r="SX81" s="89"/>
      <c r="SY81" s="89"/>
      <c r="SZ81" s="89"/>
      <c r="TA81" s="89"/>
      <c r="TB81" s="89"/>
      <c r="TC81" s="89"/>
      <c r="TD81" s="89"/>
      <c r="TE81" s="89"/>
      <c r="TF81" s="89"/>
      <c r="TG81" s="89"/>
      <c r="TH81" s="89"/>
      <c r="TI81" s="89"/>
      <c r="TJ81" s="89"/>
      <c r="TK81" s="89"/>
      <c r="TL81" s="89"/>
      <c r="TM81" s="89"/>
      <c r="TN81" s="89"/>
      <c r="TO81" s="89"/>
      <c r="TP81" s="89"/>
      <c r="TQ81" s="89"/>
      <c r="TR81" s="89"/>
      <c r="TS81" s="89"/>
      <c r="TT81" s="89"/>
      <c r="TU81" s="89"/>
      <c r="TV81" s="89"/>
      <c r="TW81" s="89"/>
      <c r="TX81" s="89"/>
      <c r="TY81" s="89"/>
      <c r="TZ81" s="89"/>
      <c r="UA81" s="89"/>
      <c r="UB81" s="89"/>
      <c r="UC81" s="89"/>
      <c r="UD81" s="89"/>
      <c r="UE81" s="89"/>
      <c r="UF81" s="89"/>
      <c r="UG81" s="89"/>
      <c r="UH81" s="89"/>
      <c r="UI81" s="89"/>
      <c r="UL81" s="89"/>
      <c r="UO81" s="89"/>
      <c r="UR81" s="89"/>
      <c r="UU81" s="89"/>
      <c r="UX81" s="89"/>
      <c r="VJ81" s="89"/>
      <c r="VM81" s="89"/>
      <c r="VP81" s="89"/>
      <c r="VS81" s="89"/>
      <c r="VY81" s="89"/>
      <c r="WB81" s="89"/>
      <c r="WH81" s="89"/>
      <c r="WK81" s="89"/>
      <c r="WN81" s="89"/>
      <c r="WQ81" s="89"/>
      <c r="WW81" s="89"/>
      <c r="WZ81" s="89"/>
      <c r="XF81" s="89"/>
      <c r="XH81" s="89"/>
      <c r="XI81" s="89"/>
      <c r="XK81" s="89"/>
      <c r="XN81" s="89"/>
      <c r="XQ81" s="89"/>
      <c r="YB81" s="89"/>
      <c r="YD81" s="89"/>
      <c r="YP81" s="89"/>
      <c r="YS81" s="89"/>
      <c r="ZA81" s="89"/>
      <c r="ZU81" s="89"/>
      <c r="ZW81" s="89"/>
      <c r="ZX81" s="89"/>
      <c r="ZY81" s="89"/>
      <c r="ZZ81" s="89"/>
      <c r="AAA81" s="89"/>
      <c r="AAB81" s="89"/>
      <c r="AAT81" s="89"/>
      <c r="AAU81" s="89"/>
      <c r="AAX81" s="89"/>
      <c r="ABA81" s="89"/>
      <c r="ABC81" s="89"/>
      <c r="ABE81" s="89"/>
      <c r="ABH81" s="89"/>
      <c r="ABK81" s="89"/>
      <c r="ABN81" s="89"/>
      <c r="ABT81" s="89"/>
      <c r="ABW81" s="89"/>
      <c r="ABZ81" s="89"/>
      <c r="ACE81" s="89"/>
      <c r="ACS81" s="89"/>
      <c r="ACT81" s="89"/>
      <c r="ACU81" s="89"/>
      <c r="ACV81" s="89"/>
      <c r="ACW81" s="89"/>
      <c r="ACX81" s="89"/>
      <c r="ACY81" s="89"/>
      <c r="ACZ81" s="89"/>
      <c r="ADA81" s="89"/>
      <c r="ADB81" s="89"/>
      <c r="ADC81" s="89"/>
      <c r="ADD81" s="89"/>
      <c r="ADE81" s="89"/>
      <c r="ADF81" s="89"/>
      <c r="ADG81" s="89"/>
      <c r="ADH81" s="89"/>
      <c r="ADI81" s="89"/>
      <c r="ADJ81" s="89"/>
      <c r="ADK81" s="89"/>
      <c r="ADL81" s="89"/>
      <c r="ADM81" s="89"/>
      <c r="ADN81" s="89"/>
      <c r="ADO81" s="89"/>
      <c r="ADP81" s="89"/>
      <c r="ADQ81" s="89"/>
      <c r="ADR81" s="89"/>
      <c r="ADS81" s="89"/>
      <c r="ADT81" s="89"/>
      <c r="ADU81" s="89"/>
      <c r="ADV81" s="89"/>
      <c r="ADW81" s="89"/>
      <c r="ADX81" s="89"/>
      <c r="ADY81" s="89"/>
      <c r="ADZ81" s="89"/>
      <c r="AEA81" s="89"/>
      <c r="AEB81" s="89"/>
      <c r="AEC81" s="89"/>
      <c r="AED81" s="89"/>
      <c r="AEE81" s="89"/>
      <c r="AEH81" s="89"/>
      <c r="AEK81" s="89"/>
      <c r="AEN81" s="89"/>
      <c r="AEQ81" s="89"/>
      <c r="AET81" s="89"/>
      <c r="AFF81" s="89"/>
      <c r="AFI81" s="89"/>
      <c r="AFL81" s="89"/>
      <c r="AFO81" s="89"/>
      <c r="AFU81" s="89"/>
      <c r="AFX81" s="89"/>
      <c r="AGD81" s="89"/>
      <c r="AGG81" s="89"/>
      <c r="AGJ81" s="89"/>
      <c r="AGM81" s="89"/>
      <c r="AGS81" s="89"/>
      <c r="AGV81" s="89"/>
      <c r="AHB81" s="89"/>
      <c r="AHD81" s="89"/>
      <c r="AHE81" s="89"/>
      <c r="AHG81" s="89"/>
      <c r="AHJ81" s="89"/>
      <c r="AHM81" s="89"/>
      <c r="AHX81" s="89"/>
      <c r="AHZ81" s="89"/>
      <c r="AIL81" s="89"/>
      <c r="AIO81" s="89"/>
      <c r="AIW81" s="89"/>
      <c r="AJQ81" s="89"/>
      <c r="AJS81" s="89"/>
      <c r="AJT81" s="89"/>
      <c r="AJU81" s="89"/>
      <c r="AJV81" s="89"/>
      <c r="AJW81" s="89"/>
      <c r="AJX81" s="89"/>
      <c r="AKP81" s="89"/>
      <c r="AKQ81" s="89"/>
      <c r="AKT81" s="89"/>
      <c r="AKW81" s="89"/>
      <c r="AKY81" s="89"/>
      <c r="ALA81" s="89"/>
      <c r="ALD81" s="89"/>
      <c r="ALG81" s="89"/>
      <c r="ALJ81" s="89"/>
      <c r="ALP81" s="89"/>
      <c r="ALS81" s="89"/>
      <c r="ALV81" s="89"/>
      <c r="AMA81" s="89"/>
      <c r="AMO81" s="89"/>
      <c r="AMP81" s="89"/>
      <c r="AMQ81" s="89"/>
      <c r="AMR81" s="89"/>
      <c r="AMS81" s="89"/>
      <c r="AMT81" s="89"/>
      <c r="AMU81" s="89"/>
      <c r="AMV81" s="89"/>
      <c r="AMW81" s="89"/>
      <c r="AMX81" s="89"/>
      <c r="AMY81" s="89"/>
      <c r="AMZ81" s="89"/>
      <c r="ANA81" s="89"/>
      <c r="ANB81" s="89"/>
      <c r="ANC81" s="89"/>
      <c r="AND81" s="89"/>
      <c r="ANE81" s="89"/>
      <c r="ANF81" s="89"/>
      <c r="ANG81" s="89"/>
      <c r="ANH81" s="89"/>
      <c r="ANI81" s="89"/>
      <c r="ANJ81" s="89"/>
      <c r="ANK81" s="89"/>
      <c r="ANL81" s="89"/>
      <c r="ANM81" s="89"/>
      <c r="ANN81" s="89"/>
      <c r="ANO81" s="89"/>
      <c r="ANP81" s="89"/>
      <c r="ANQ81" s="89"/>
      <c r="ANR81" s="89"/>
      <c r="ANS81" s="89"/>
      <c r="ANT81" s="89"/>
      <c r="ANU81" s="89"/>
      <c r="ANV81" s="89"/>
      <c r="ANW81" s="89"/>
      <c r="ANX81" s="89"/>
      <c r="ANY81" s="89"/>
      <c r="ANZ81" s="89"/>
      <c r="AOA81" s="89"/>
      <c r="AOD81" s="89"/>
      <c r="AOG81" s="89"/>
      <c r="AOJ81" s="89"/>
      <c r="AOM81" s="89"/>
      <c r="AOP81" s="89"/>
      <c r="APB81" s="89"/>
      <c r="APE81" s="89"/>
      <c r="APH81" s="89"/>
      <c r="APK81" s="89"/>
      <c r="APQ81" s="89"/>
      <c r="APT81" s="89"/>
      <c r="APZ81" s="89"/>
      <c r="AQC81" s="89"/>
      <c r="AQF81" s="89"/>
      <c r="AQI81" s="89"/>
      <c r="AQO81" s="89"/>
      <c r="AQR81" s="89"/>
      <c r="AQX81" s="89"/>
      <c r="AQZ81" s="89"/>
      <c r="ARA81" s="89"/>
      <c r="ARC81" s="89"/>
      <c r="ARF81" s="89"/>
      <c r="ARI81" s="89"/>
      <c r="ART81" s="89"/>
      <c r="ARV81" s="89"/>
      <c r="ASH81" s="89"/>
      <c r="ASK81" s="89"/>
      <c r="ASS81" s="89"/>
      <c r="ATM81" s="89"/>
      <c r="ATO81" s="89"/>
      <c r="ATP81" s="89"/>
      <c r="ATQ81" s="89"/>
      <c r="ATR81" s="89"/>
      <c r="ATS81" s="89"/>
      <c r="ATT81" s="89"/>
      <c r="AUL81" s="89"/>
      <c r="AUM81" s="89"/>
      <c r="AUP81" s="89"/>
      <c r="AUS81" s="89"/>
      <c r="AUU81" s="89"/>
      <c r="AUW81" s="89"/>
      <c r="AUZ81" s="89"/>
      <c r="AVC81" s="89"/>
      <c r="AVF81" s="89"/>
      <c r="AVL81" s="89"/>
      <c r="AVO81" s="89"/>
      <c r="AVR81" s="89"/>
      <c r="AVW81" s="89"/>
      <c r="AWK81" s="89"/>
      <c r="AWL81" s="89"/>
      <c r="AWM81" s="89"/>
      <c r="AWN81" s="89"/>
      <c r="AWO81" s="89"/>
      <c r="AWP81" s="89"/>
      <c r="AWQ81" s="89"/>
      <c r="AWR81" s="89"/>
      <c r="AWS81" s="89"/>
      <c r="AWT81" s="89"/>
      <c r="AWU81" s="89"/>
      <c r="AWV81" s="89"/>
      <c r="AWW81" s="89"/>
      <c r="AWX81" s="89"/>
      <c r="AWY81" s="89"/>
      <c r="AWZ81" s="89"/>
      <c r="AXA81" s="89"/>
      <c r="AXB81" s="89"/>
      <c r="AXC81" s="89"/>
      <c r="AXD81" s="89"/>
      <c r="AXE81" s="89"/>
      <c r="AXF81" s="89"/>
      <c r="AXG81" s="89"/>
      <c r="AXH81" s="89"/>
      <c r="AXI81" s="89"/>
      <c r="AXJ81" s="89"/>
      <c r="AXK81" s="89"/>
      <c r="AXL81" s="89"/>
      <c r="AXM81" s="89"/>
      <c r="AXN81" s="89"/>
      <c r="AXO81" s="89"/>
      <c r="AXP81" s="89"/>
      <c r="AXQ81" s="89"/>
      <c r="AXR81" s="89"/>
      <c r="AXS81" s="89"/>
      <c r="AXT81" s="89"/>
      <c r="AXU81" s="89"/>
      <c r="AXV81" s="89"/>
      <c r="AXW81" s="89"/>
      <c r="AXZ81" s="89"/>
      <c r="AYC81" s="89"/>
      <c r="AYF81" s="89"/>
      <c r="AYI81" s="89"/>
      <c r="AYL81" s="89"/>
      <c r="AYX81" s="89"/>
      <c r="AZA81" s="89"/>
      <c r="AZD81" s="89"/>
      <c r="AZG81" s="89"/>
      <c r="AZM81" s="89"/>
      <c r="AZP81" s="89"/>
      <c r="AZV81" s="89"/>
      <c r="AZY81" s="89"/>
      <c r="BAB81" s="89"/>
      <c r="BAE81" s="89"/>
      <c r="BAK81" s="89"/>
      <c r="BAN81" s="89"/>
      <c r="BAT81" s="89"/>
      <c r="BAV81" s="89"/>
      <c r="BAW81" s="89"/>
      <c r="BAY81" s="89"/>
      <c r="BBB81" s="89"/>
      <c r="BBE81" s="89"/>
      <c r="BBP81" s="89"/>
      <c r="BBR81" s="89"/>
      <c r="BCD81" s="89"/>
      <c r="BCG81" s="89"/>
      <c r="BCO81" s="89"/>
      <c r="BDI81" s="89"/>
      <c r="BDK81" s="89"/>
      <c r="BDL81" s="89"/>
      <c r="BDM81" s="89"/>
      <c r="BDN81" s="89"/>
      <c r="BDO81" s="89"/>
      <c r="BDP81" s="89"/>
      <c r="BEH81" s="89"/>
      <c r="BEI81" s="89"/>
      <c r="BEL81" s="89"/>
      <c r="BEO81" s="89"/>
      <c r="BEQ81" s="89"/>
      <c r="BES81" s="89"/>
      <c r="BEV81" s="89"/>
      <c r="BEY81" s="89"/>
      <c r="BFB81" s="89"/>
      <c r="BFH81" s="89"/>
      <c r="BFK81" s="89"/>
      <c r="BFN81" s="89"/>
      <c r="BFS81" s="89"/>
      <c r="BGG81" s="89"/>
      <c r="BGH81" s="89"/>
      <c r="BGI81" s="89"/>
      <c r="BGJ81" s="89"/>
      <c r="BGK81" s="89"/>
      <c r="BGL81" s="89"/>
      <c r="BGM81" s="89"/>
      <c r="BGN81" s="89"/>
      <c r="BGO81" s="89"/>
      <c r="BGP81" s="89"/>
      <c r="BGQ81" s="89"/>
      <c r="BGR81" s="89"/>
      <c r="BGS81" s="89"/>
      <c r="BGT81" s="89"/>
      <c r="BGU81" s="89"/>
      <c r="BGV81" s="89"/>
      <c r="BGW81" s="89"/>
      <c r="BGX81" s="89"/>
      <c r="BGY81" s="89"/>
      <c r="BGZ81" s="89"/>
      <c r="BHA81" s="89"/>
      <c r="BHB81" s="89"/>
      <c r="BHC81" s="89"/>
      <c r="BHD81" s="89"/>
      <c r="BHE81" s="89"/>
      <c r="BHF81" s="89"/>
      <c r="BHG81" s="89"/>
      <c r="BHH81" s="89"/>
      <c r="BHI81" s="89"/>
      <c r="BHJ81" s="89"/>
      <c r="BHK81" s="89"/>
      <c r="BHL81" s="89"/>
      <c r="BHM81" s="89"/>
      <c r="BHN81" s="89"/>
      <c r="BHO81" s="89"/>
      <c r="BHP81" s="89"/>
      <c r="BHQ81" s="89"/>
      <c r="BHR81" s="89"/>
      <c r="BHS81" s="89"/>
      <c r="BHV81" s="89"/>
      <c r="BHY81" s="89"/>
      <c r="BIB81" s="89"/>
      <c r="BIE81" s="89"/>
      <c r="BIH81" s="89"/>
      <c r="BIT81" s="89"/>
      <c r="BIW81" s="89"/>
      <c r="BIZ81" s="89"/>
      <c r="BJC81" s="89"/>
      <c r="BJI81" s="89"/>
      <c r="BJL81" s="89"/>
      <c r="BJR81" s="89"/>
      <c r="BJU81" s="89"/>
      <c r="BJX81" s="89"/>
      <c r="BKA81" s="89"/>
      <c r="BKG81" s="89"/>
      <c r="BKJ81" s="89"/>
      <c r="BKP81" s="89"/>
      <c r="BKR81" s="89"/>
      <c r="BKS81" s="89"/>
      <c r="BKU81" s="89"/>
      <c r="BKX81" s="89"/>
      <c r="BLA81" s="89"/>
      <c r="BLL81" s="89"/>
      <c r="BLN81" s="89"/>
      <c r="BLZ81" s="89"/>
      <c r="BMC81" s="89"/>
      <c r="BMK81" s="89"/>
      <c r="BNE81" s="89"/>
      <c r="BNG81" s="89"/>
      <c r="BNH81" s="89"/>
      <c r="BNI81" s="89"/>
      <c r="BNJ81" s="89"/>
      <c r="BNK81" s="89"/>
      <c r="BNL81" s="89"/>
      <c r="BOD81" s="89"/>
      <c r="BOE81" s="89"/>
      <c r="BOH81" s="89"/>
      <c r="BOK81" s="89"/>
      <c r="BOM81" s="89"/>
      <c r="BOO81" s="89"/>
      <c r="BOR81" s="89"/>
      <c r="BOU81" s="89"/>
      <c r="BOX81" s="89"/>
      <c r="BPD81" s="89"/>
      <c r="BPG81" s="89"/>
      <c r="BPJ81" s="89"/>
      <c r="BPO81" s="89"/>
      <c r="BQC81" s="89"/>
      <c r="BQD81" s="89"/>
      <c r="BQE81" s="89"/>
      <c r="BQF81" s="89"/>
      <c r="BQG81" s="89"/>
      <c r="BQH81" s="89"/>
      <c r="BQI81" s="89"/>
      <c r="BQJ81" s="89"/>
      <c r="BQK81" s="89"/>
      <c r="BQL81" s="89"/>
      <c r="BQM81" s="89"/>
      <c r="BQN81" s="89"/>
      <c r="BQO81" s="89"/>
      <c r="BQP81" s="89"/>
      <c r="BQQ81" s="89"/>
      <c r="BQR81" s="89"/>
      <c r="BQS81" s="89"/>
      <c r="BQT81" s="89"/>
      <c r="BQU81" s="89"/>
      <c r="BQV81" s="89"/>
      <c r="BQW81" s="89"/>
      <c r="BQX81" s="89"/>
      <c r="BQY81" s="89"/>
      <c r="BQZ81" s="89"/>
      <c r="BRA81" s="89"/>
      <c r="BRB81" s="89"/>
      <c r="BRC81" s="89"/>
      <c r="BRD81" s="89"/>
      <c r="BRE81" s="89"/>
      <c r="BRF81" s="89"/>
      <c r="BRG81" s="89"/>
      <c r="BRH81" s="89"/>
      <c r="BRI81" s="89"/>
      <c r="BRJ81" s="89"/>
      <c r="BRK81" s="89"/>
      <c r="BRL81" s="89"/>
      <c r="BRM81" s="89"/>
      <c r="BRN81" s="89"/>
      <c r="BRO81" s="89"/>
      <c r="BRR81" s="89"/>
      <c r="BRU81" s="89"/>
      <c r="BRX81" s="89"/>
      <c r="BSA81" s="89"/>
      <c r="BSD81" s="89"/>
      <c r="BSP81" s="89"/>
      <c r="BSS81" s="89"/>
      <c r="BSV81" s="89"/>
      <c r="BSY81" s="89"/>
      <c r="BTE81" s="89"/>
      <c r="BTH81" s="89"/>
      <c r="BTN81" s="89"/>
      <c r="BTQ81" s="89"/>
      <c r="BTT81" s="89"/>
      <c r="BTW81" s="89"/>
      <c r="BUC81" s="89"/>
      <c r="BUF81" s="89"/>
      <c r="BUL81" s="89"/>
      <c r="BUN81" s="89"/>
      <c r="BUO81" s="89"/>
      <c r="BUQ81" s="89"/>
      <c r="BUT81" s="89"/>
      <c r="BUW81" s="89"/>
      <c r="BVH81" s="89"/>
      <c r="BVJ81" s="89"/>
      <c r="BVV81" s="89"/>
      <c r="BVY81" s="89"/>
      <c r="BWG81" s="89"/>
      <c r="BXA81" s="89"/>
      <c r="BXC81" s="89"/>
      <c r="BXD81" s="89"/>
      <c r="BXE81" s="89"/>
      <c r="BXF81" s="89"/>
      <c r="BXG81" s="89"/>
      <c r="BXH81" s="89"/>
      <c r="BXZ81" s="89"/>
      <c r="BYA81" s="89"/>
      <c r="BYD81" s="89"/>
      <c r="BYG81" s="89"/>
      <c r="BYI81" s="89"/>
      <c r="BYK81" s="89"/>
      <c r="BYN81" s="89"/>
      <c r="BYQ81" s="89"/>
      <c r="BYT81" s="89"/>
      <c r="BYZ81" s="89"/>
      <c r="BZC81" s="89"/>
      <c r="BZF81" s="89"/>
      <c r="BZK81" s="89"/>
      <c r="BZY81" s="89"/>
      <c r="BZZ81" s="89"/>
      <c r="CAA81" s="89"/>
      <c r="CAB81" s="89"/>
      <c r="CAC81" s="89"/>
      <c r="CAD81" s="89"/>
      <c r="CAE81" s="89"/>
      <c r="CAF81" s="89"/>
      <c r="CAG81" s="89"/>
      <c r="CAH81" s="89"/>
      <c r="CAI81" s="89"/>
      <c r="CAJ81" s="89"/>
      <c r="CAK81" s="89"/>
      <c r="CAL81" s="89"/>
      <c r="CAM81" s="89"/>
      <c r="CAN81" s="89"/>
      <c r="CAO81" s="89"/>
      <c r="CAP81" s="89"/>
      <c r="CAQ81" s="89"/>
      <c r="CAR81" s="89"/>
      <c r="CAS81" s="89"/>
      <c r="CAT81" s="89"/>
      <c r="CAU81" s="89"/>
      <c r="CAV81" s="89"/>
      <c r="CAW81" s="89"/>
      <c r="CAX81" s="89"/>
      <c r="CAY81" s="89"/>
      <c r="CAZ81" s="89"/>
      <c r="CBA81" s="89"/>
      <c r="CBB81" s="89"/>
      <c r="CBC81" s="89"/>
      <c r="CBD81" s="89"/>
      <c r="CBE81" s="89"/>
      <c r="CBF81" s="89"/>
      <c r="CBG81" s="89"/>
      <c r="CBH81" s="89"/>
      <c r="CBI81" s="89"/>
      <c r="CBJ81" s="89"/>
      <c r="CBK81" s="89"/>
      <c r="CBN81" s="89"/>
      <c r="CBQ81" s="89"/>
      <c r="CBT81" s="89"/>
      <c r="CBW81" s="89"/>
      <c r="CBZ81" s="89"/>
      <c r="CCL81" s="89"/>
      <c r="CCO81" s="89"/>
      <c r="CCR81" s="89"/>
      <c r="CCU81" s="89"/>
      <c r="CDA81" s="89"/>
      <c r="CDD81" s="89"/>
      <c r="CDJ81" s="89"/>
      <c r="CDM81" s="89"/>
      <c r="CDP81" s="89"/>
      <c r="CDS81" s="89"/>
      <c r="CDY81" s="89"/>
      <c r="CEB81" s="89"/>
      <c r="CEH81" s="89"/>
      <c r="CEJ81" s="89"/>
      <c r="CEK81" s="89"/>
      <c r="CEM81" s="89"/>
      <c r="CEP81" s="89"/>
      <c r="CES81" s="89"/>
      <c r="CFD81" s="89"/>
      <c r="CFF81" s="89"/>
      <c r="CFR81" s="89"/>
      <c r="CFU81" s="89"/>
      <c r="CGC81" s="89"/>
      <c r="CGW81" s="89"/>
      <c r="CGY81" s="89"/>
      <c r="CGZ81" s="89"/>
      <c r="CHA81" s="89"/>
      <c r="CHB81" s="89"/>
      <c r="CHC81" s="89"/>
      <c r="CHD81" s="89"/>
      <c r="CHV81" s="89"/>
      <c r="CHW81" s="89"/>
      <c r="CHZ81" s="89"/>
      <c r="CIC81" s="89"/>
      <c r="CIE81" s="89"/>
      <c r="CIG81" s="89"/>
      <c r="CIJ81" s="89"/>
      <c r="CIM81" s="89"/>
      <c r="CIP81" s="89"/>
      <c r="CIV81" s="89"/>
      <c r="CIY81" s="89"/>
      <c r="CJB81" s="89"/>
      <c r="CJG81" s="89"/>
      <c r="CJU81" s="89"/>
      <c r="CJV81" s="89"/>
      <c r="CJW81" s="89"/>
      <c r="CJX81" s="89"/>
      <c r="CJY81" s="89"/>
      <c r="CJZ81" s="89"/>
      <c r="CKA81" s="89"/>
      <c r="CKB81" s="89"/>
      <c r="CKC81" s="89"/>
      <c r="CKD81" s="89"/>
      <c r="CKE81" s="89"/>
      <c r="CKF81" s="89"/>
      <c r="CKG81" s="89"/>
      <c r="CKH81" s="89"/>
      <c r="CKI81" s="89"/>
      <c r="CKJ81" s="89"/>
      <c r="CKK81" s="89"/>
      <c r="CKL81" s="89"/>
      <c r="CKM81" s="89"/>
      <c r="CKN81" s="89"/>
      <c r="CKO81" s="89"/>
      <c r="CKP81" s="89"/>
      <c r="CKQ81" s="89"/>
      <c r="CKR81" s="89"/>
      <c r="CKS81" s="89"/>
      <c r="CKT81" s="89"/>
      <c r="CKU81" s="89"/>
      <c r="CKV81" s="89"/>
      <c r="CKW81" s="89"/>
      <c r="CKX81" s="89"/>
      <c r="CKY81" s="89"/>
      <c r="CKZ81" s="89"/>
      <c r="CLA81" s="89"/>
      <c r="CLB81" s="89"/>
      <c r="CLC81" s="89"/>
      <c r="CLD81" s="89"/>
      <c r="CLE81" s="89"/>
      <c r="CLF81" s="89"/>
      <c r="CLG81" s="89"/>
      <c r="CLJ81" s="89"/>
      <c r="CLM81" s="89"/>
      <c r="CLP81" s="89"/>
      <c r="CLS81" s="89"/>
      <c r="CLV81" s="89"/>
      <c r="CMH81" s="89"/>
      <c r="CMK81" s="89"/>
      <c r="CMN81" s="89"/>
      <c r="CMQ81" s="89"/>
      <c r="CMW81" s="89"/>
      <c r="CMZ81" s="89"/>
      <c r="CNF81" s="89"/>
      <c r="CNI81" s="89"/>
      <c r="CNL81" s="89"/>
      <c r="CNO81" s="89"/>
      <c r="CNU81" s="89"/>
      <c r="CNX81" s="89"/>
      <c r="COD81" s="89"/>
      <c r="COF81" s="89"/>
      <c r="COG81" s="89"/>
      <c r="COI81" s="89"/>
      <c r="COL81" s="89"/>
      <c r="COO81" s="89"/>
      <c r="COZ81" s="89"/>
      <c r="CPB81" s="89"/>
      <c r="CPN81" s="89"/>
      <c r="CPQ81" s="89"/>
      <c r="CPY81" s="89"/>
      <c r="CQS81" s="89"/>
      <c r="CQU81" s="89"/>
      <c r="CQV81" s="89"/>
      <c r="CQW81" s="89"/>
      <c r="CQX81" s="89"/>
      <c r="CQY81" s="89"/>
      <c r="CQZ81" s="89"/>
      <c r="CRR81" s="89"/>
      <c r="CRS81" s="89"/>
      <c r="CRV81" s="89"/>
      <c r="CRY81" s="89"/>
      <c r="CSA81" s="89"/>
      <c r="CSC81" s="89"/>
      <c r="CSF81" s="89"/>
      <c r="CSI81" s="89"/>
      <c r="CSL81" s="89"/>
      <c r="CSR81" s="89"/>
      <c r="CSU81" s="89"/>
      <c r="CSX81" s="89"/>
      <c r="CTC81" s="89"/>
      <c r="CTQ81" s="89"/>
      <c r="CTR81" s="89"/>
      <c r="CTS81" s="89"/>
      <c r="CTT81" s="89"/>
      <c r="CTU81" s="89"/>
      <c r="CTV81" s="89"/>
      <c r="CTW81" s="89"/>
      <c r="CTX81" s="89"/>
      <c r="CTY81" s="89"/>
      <c r="CTZ81" s="89"/>
      <c r="CUA81" s="89"/>
      <c r="CUB81" s="89"/>
      <c r="CUC81" s="89"/>
      <c r="CUD81" s="89"/>
      <c r="CUE81" s="89"/>
      <c r="CUF81" s="89"/>
      <c r="CUG81" s="89"/>
      <c r="CUH81" s="89"/>
      <c r="CUI81" s="89"/>
      <c r="CUJ81" s="89"/>
      <c r="CUK81" s="89"/>
      <c r="CUL81" s="89"/>
      <c r="CUM81" s="89"/>
      <c r="CUN81" s="89"/>
      <c r="CUO81" s="89"/>
      <c r="CUP81" s="89"/>
      <c r="CUQ81" s="89"/>
      <c r="CUR81" s="89"/>
      <c r="CUS81" s="89"/>
      <c r="CUT81" s="89"/>
      <c r="CUU81" s="89"/>
      <c r="CUV81" s="89"/>
      <c r="CUW81" s="89"/>
      <c r="CUX81" s="89"/>
      <c r="CUY81" s="89"/>
      <c r="CUZ81" s="89"/>
      <c r="CVA81" s="89"/>
      <c r="CVB81" s="89"/>
      <c r="CVC81" s="89"/>
      <c r="CVF81" s="89"/>
      <c r="CVI81" s="89"/>
      <c r="CVL81" s="89"/>
      <c r="CVO81" s="89"/>
      <c r="CVR81" s="89"/>
      <c r="CWD81" s="89"/>
      <c r="CWG81" s="89"/>
      <c r="CWJ81" s="89"/>
      <c r="CWM81" s="89"/>
      <c r="CWS81" s="89"/>
      <c r="CWV81" s="89"/>
      <c r="CXB81" s="89"/>
      <c r="CXE81" s="89"/>
      <c r="CXH81" s="89"/>
      <c r="CXK81" s="89"/>
      <c r="CXQ81" s="89"/>
      <c r="CXT81" s="89"/>
      <c r="CXZ81" s="89"/>
      <c r="CYB81" s="89"/>
      <c r="CYC81" s="89"/>
      <c r="CYE81" s="89"/>
      <c r="CYH81" s="89"/>
      <c r="CYK81" s="89"/>
      <c r="CYV81" s="89"/>
      <c r="CYX81" s="89"/>
      <c r="CZJ81" s="89"/>
      <c r="CZM81" s="89"/>
      <c r="CZU81" s="89"/>
      <c r="DAO81" s="89"/>
      <c r="DAQ81" s="89"/>
      <c r="DAR81" s="89"/>
      <c r="DAS81" s="89"/>
      <c r="DAT81" s="89"/>
      <c r="DAU81" s="89"/>
      <c r="DAV81" s="89"/>
      <c r="DBN81" s="89"/>
      <c r="DBO81" s="89"/>
      <c r="DBR81" s="89"/>
      <c r="DBU81" s="89"/>
      <c r="DBW81" s="89"/>
      <c r="DBY81" s="89"/>
      <c r="DCB81" s="89"/>
      <c r="DCE81" s="89"/>
      <c r="DCH81" s="89"/>
      <c r="DCN81" s="89"/>
      <c r="DCQ81" s="89"/>
      <c r="DCT81" s="89"/>
      <c r="DCY81" s="89"/>
      <c r="DDM81" s="89"/>
      <c r="DDN81" s="89"/>
      <c r="DDO81" s="89"/>
      <c r="DDP81" s="89"/>
      <c r="DDQ81" s="89"/>
      <c r="DDR81" s="89"/>
      <c r="DDS81" s="89"/>
      <c r="DDT81" s="89"/>
      <c r="DDU81" s="89"/>
      <c r="DDV81" s="89"/>
      <c r="DDW81" s="89"/>
      <c r="DDX81" s="89"/>
      <c r="DDY81" s="89"/>
      <c r="DDZ81" s="89"/>
      <c r="DEA81" s="89"/>
      <c r="DEB81" s="89"/>
      <c r="DEC81" s="89"/>
      <c r="DED81" s="89"/>
      <c r="DEE81" s="89"/>
      <c r="DEF81" s="89"/>
      <c r="DEG81" s="89"/>
      <c r="DEH81" s="89"/>
      <c r="DEI81" s="89"/>
      <c r="DEJ81" s="89"/>
      <c r="DEK81" s="89"/>
      <c r="DEL81" s="89"/>
      <c r="DEM81" s="89"/>
      <c r="DEN81" s="89"/>
      <c r="DEO81" s="89"/>
      <c r="DEP81" s="89"/>
      <c r="DEQ81" s="89"/>
      <c r="DER81" s="89"/>
      <c r="DES81" s="89"/>
      <c r="DET81" s="89"/>
      <c r="DEU81" s="89"/>
      <c r="DEV81" s="89"/>
      <c r="DEW81" s="89"/>
      <c r="DEX81" s="89"/>
      <c r="DEY81" s="89"/>
      <c r="DFB81" s="89"/>
      <c r="DFE81" s="89"/>
      <c r="DFH81" s="89"/>
      <c r="DFK81" s="89"/>
      <c r="DFN81" s="89"/>
      <c r="DFZ81" s="89"/>
      <c r="DGC81" s="89"/>
      <c r="DGF81" s="89"/>
      <c r="DGI81" s="89"/>
      <c r="DGO81" s="89"/>
      <c r="DGR81" s="89"/>
      <c r="DGX81" s="89"/>
      <c r="DHA81" s="89"/>
      <c r="DHD81" s="89"/>
      <c r="DHG81" s="89"/>
      <c r="DHM81" s="89"/>
      <c r="DHP81" s="89"/>
      <c r="DHV81" s="89"/>
      <c r="DHX81" s="89"/>
      <c r="DHY81" s="89"/>
      <c r="DIA81" s="89"/>
      <c r="DID81" s="89"/>
      <c r="DIG81" s="89"/>
      <c r="DIR81" s="89"/>
      <c r="DIT81" s="89"/>
      <c r="DJF81" s="89"/>
      <c r="DJI81" s="89"/>
      <c r="DJQ81" s="89"/>
      <c r="DKK81" s="89"/>
      <c r="DKM81" s="89"/>
      <c r="DKN81" s="89"/>
      <c r="DKO81" s="89"/>
      <c r="DKP81" s="89"/>
      <c r="DKQ81" s="89"/>
      <c r="DKR81" s="89"/>
      <c r="DLJ81" s="89"/>
      <c r="DLK81" s="89"/>
      <c r="DLN81" s="89"/>
      <c r="DLQ81" s="89"/>
      <c r="DLS81" s="89"/>
      <c r="DLU81" s="89"/>
      <c r="DLX81" s="89"/>
      <c r="DMA81" s="89"/>
      <c r="DMD81" s="89"/>
      <c r="DMJ81" s="89"/>
      <c r="DMM81" s="89"/>
      <c r="DMP81" s="89"/>
      <c r="DMU81" s="89"/>
      <c r="DNI81" s="89"/>
      <c r="DNJ81" s="89"/>
      <c r="DNK81" s="89"/>
      <c r="DNL81" s="89"/>
      <c r="DNM81" s="89"/>
      <c r="DNN81" s="89"/>
      <c r="DNO81" s="89"/>
      <c r="DNP81" s="89"/>
      <c r="DNQ81" s="89"/>
      <c r="DNR81" s="89"/>
      <c r="DNS81" s="89"/>
      <c r="DNT81" s="89"/>
      <c r="DNU81" s="89"/>
      <c r="DNV81" s="89"/>
      <c r="DNW81" s="89"/>
      <c r="DNX81" s="89"/>
      <c r="DNY81" s="89"/>
      <c r="DNZ81" s="89"/>
      <c r="DOA81" s="89"/>
      <c r="DOB81" s="89"/>
      <c r="DOC81" s="89"/>
      <c r="DOD81" s="89"/>
      <c r="DOE81" s="89"/>
      <c r="DOF81" s="89"/>
      <c r="DOG81" s="89"/>
      <c r="DOH81" s="89"/>
      <c r="DOI81" s="89"/>
      <c r="DOJ81" s="89"/>
      <c r="DOK81" s="89"/>
      <c r="DOL81" s="89"/>
      <c r="DOM81" s="89"/>
      <c r="DON81" s="89"/>
      <c r="DOO81" s="89"/>
      <c r="DOP81" s="89"/>
      <c r="DOQ81" s="89"/>
      <c r="DOR81" s="89"/>
      <c r="DOS81" s="89"/>
      <c r="DOT81" s="89"/>
      <c r="DOU81" s="89"/>
      <c r="DOX81" s="89"/>
      <c r="DPA81" s="89"/>
      <c r="DPD81" s="89"/>
      <c r="DPG81" s="89"/>
      <c r="DPJ81" s="89"/>
      <c r="DPV81" s="89"/>
      <c r="DPY81" s="89"/>
      <c r="DQB81" s="89"/>
      <c r="DQE81" s="89"/>
      <c r="DQK81" s="89"/>
      <c r="DQN81" s="89"/>
      <c r="DQT81" s="89"/>
      <c r="DQW81" s="89"/>
      <c r="DQZ81" s="89"/>
      <c r="DRC81" s="89"/>
      <c r="DRI81" s="89"/>
      <c r="DRL81" s="89"/>
      <c r="DRR81" s="89"/>
      <c r="DRT81" s="89"/>
      <c r="DRU81" s="89"/>
      <c r="DRW81" s="89"/>
      <c r="DRZ81" s="89"/>
      <c r="DSC81" s="89"/>
      <c r="DSN81" s="89"/>
      <c r="DSP81" s="89"/>
      <c r="DTB81" s="89"/>
      <c r="DTE81" s="89"/>
      <c r="DTM81" s="89"/>
      <c r="DUG81" s="89"/>
      <c r="DUI81" s="89"/>
      <c r="DUJ81" s="89"/>
      <c r="DUK81" s="89"/>
      <c r="DUL81" s="89"/>
      <c r="DUM81" s="89"/>
      <c r="DUN81" s="89"/>
      <c r="DVF81" s="89"/>
      <c r="DVG81" s="89"/>
      <c r="DVJ81" s="89"/>
      <c r="DVM81" s="89"/>
      <c r="DVO81" s="89"/>
      <c r="DVQ81" s="89"/>
      <c r="DVT81" s="89"/>
      <c r="DVW81" s="89"/>
      <c r="DVZ81" s="89"/>
      <c r="DWF81" s="89"/>
      <c r="DWI81" s="89"/>
      <c r="DWL81" s="89"/>
      <c r="DWQ81" s="89"/>
      <c r="DXE81" s="89"/>
      <c r="DXF81" s="89"/>
      <c r="DXG81" s="89"/>
      <c r="DXH81" s="89"/>
      <c r="DXI81" s="89"/>
      <c r="DXJ81" s="89"/>
      <c r="DXK81" s="89"/>
      <c r="DXL81" s="89"/>
      <c r="DXM81" s="89"/>
      <c r="DXN81" s="89"/>
      <c r="DXO81" s="89"/>
      <c r="DXP81" s="89"/>
      <c r="DXQ81" s="89"/>
      <c r="DXR81" s="89"/>
      <c r="DXS81" s="89"/>
      <c r="DXT81" s="89"/>
      <c r="DXU81" s="89"/>
      <c r="DXV81" s="89"/>
      <c r="DXW81" s="89"/>
      <c r="DXX81" s="89"/>
      <c r="DXY81" s="89"/>
      <c r="DXZ81" s="89"/>
      <c r="DYA81" s="89"/>
      <c r="DYB81" s="89"/>
      <c r="DYC81" s="89"/>
      <c r="DYD81" s="89"/>
      <c r="DYE81" s="89"/>
      <c r="DYF81" s="89"/>
      <c r="DYG81" s="89"/>
      <c r="DYH81" s="89"/>
      <c r="DYI81" s="89"/>
      <c r="DYJ81" s="89"/>
      <c r="DYK81" s="89"/>
      <c r="DYL81" s="89"/>
      <c r="DYM81" s="89"/>
      <c r="DYN81" s="89"/>
      <c r="DYO81" s="89"/>
      <c r="DYP81" s="89"/>
      <c r="DYQ81" s="89"/>
      <c r="DYT81" s="89"/>
      <c r="DYW81" s="89"/>
      <c r="DYZ81" s="89"/>
      <c r="DZC81" s="89"/>
      <c r="DZF81" s="89"/>
      <c r="DZR81" s="89"/>
      <c r="DZU81" s="89"/>
      <c r="DZX81" s="89"/>
      <c r="EAA81" s="89"/>
      <c r="EAG81" s="89"/>
      <c r="EAJ81" s="89"/>
      <c r="EAP81" s="89"/>
      <c r="EAS81" s="89"/>
      <c r="EAV81" s="89"/>
      <c r="EAY81" s="89"/>
      <c r="EBE81" s="89"/>
      <c r="EBH81" s="89"/>
      <c r="EBN81" s="89"/>
      <c r="EBP81" s="89"/>
      <c r="EBQ81" s="89"/>
      <c r="EBS81" s="89"/>
      <c r="EBV81" s="89"/>
      <c r="EBY81" s="89"/>
      <c r="ECJ81" s="89"/>
      <c r="ECL81" s="89"/>
      <c r="ECX81" s="89"/>
      <c r="EDA81" s="89"/>
      <c r="EDI81" s="89"/>
      <c r="EEC81" s="89"/>
      <c r="EEE81" s="89"/>
      <c r="EEF81" s="89"/>
      <c r="EEG81" s="89"/>
      <c r="EEH81" s="89"/>
      <c r="EEI81" s="89"/>
      <c r="EEJ81" s="89"/>
      <c r="EFB81" s="89"/>
      <c r="EFC81" s="89"/>
      <c r="EFF81" s="89"/>
      <c r="EFI81" s="89"/>
      <c r="EFK81" s="89"/>
      <c r="EFM81" s="89"/>
      <c r="EFP81" s="89"/>
      <c r="EFS81" s="89"/>
      <c r="EFV81" s="89"/>
      <c r="EGB81" s="89"/>
      <c r="EGE81" s="89"/>
      <c r="EGH81" s="89"/>
      <c r="EGM81" s="89"/>
      <c r="EHA81" s="89"/>
      <c r="EHB81" s="89"/>
      <c r="EHC81" s="89"/>
      <c r="EHD81" s="89"/>
      <c r="EHE81" s="89"/>
      <c r="EHF81" s="89"/>
      <c r="EHG81" s="89"/>
      <c r="EHH81" s="89"/>
      <c r="EHI81" s="89"/>
      <c r="EHJ81" s="89"/>
      <c r="EHK81" s="89"/>
      <c r="EHL81" s="89"/>
      <c r="EHM81" s="89"/>
      <c r="EHN81" s="89"/>
      <c r="EHO81" s="89"/>
      <c r="EHP81" s="89"/>
      <c r="EHQ81" s="89"/>
      <c r="EHR81" s="89"/>
      <c r="EHS81" s="89"/>
      <c r="EHT81" s="89"/>
      <c r="EHU81" s="89"/>
      <c r="EHV81" s="89"/>
      <c r="EHW81" s="89"/>
      <c r="EHX81" s="89"/>
      <c r="EHY81" s="89"/>
      <c r="EHZ81" s="89"/>
      <c r="EIA81" s="89"/>
      <c r="EIB81" s="89"/>
      <c r="EIC81" s="89"/>
      <c r="EID81" s="89"/>
      <c r="EIE81" s="89"/>
      <c r="EIF81" s="89"/>
      <c r="EIG81" s="89"/>
      <c r="EIH81" s="89"/>
      <c r="EII81" s="89"/>
      <c r="EIJ81" s="89"/>
      <c r="EIK81" s="89"/>
      <c r="EIL81" s="89"/>
      <c r="EIM81" s="89"/>
      <c r="EIP81" s="89"/>
      <c r="EIS81" s="89"/>
      <c r="EIV81" s="89"/>
      <c r="EIY81" s="89"/>
      <c r="EJB81" s="89"/>
      <c r="EJN81" s="89"/>
      <c r="EJQ81" s="89"/>
      <c r="EJT81" s="89"/>
      <c r="EJW81" s="89"/>
      <c r="EKC81" s="89"/>
      <c r="EKF81" s="89"/>
      <c r="EKL81" s="89"/>
      <c r="EKO81" s="89"/>
      <c r="EKR81" s="89"/>
      <c r="EKU81" s="89"/>
      <c r="ELA81" s="89"/>
      <c r="ELD81" s="89"/>
      <c r="ELJ81" s="89"/>
      <c r="ELL81" s="89"/>
      <c r="ELM81" s="89"/>
      <c r="ELO81" s="89"/>
      <c r="ELR81" s="89"/>
      <c r="ELU81" s="89"/>
      <c r="EMF81" s="89"/>
      <c r="EMH81" s="89"/>
      <c r="EMT81" s="89"/>
      <c r="EMW81" s="89"/>
      <c r="ENE81" s="89"/>
      <c r="ENY81" s="89"/>
      <c r="EOA81" s="89"/>
      <c r="EOB81" s="89"/>
      <c r="EOC81" s="89"/>
      <c r="EOD81" s="89"/>
      <c r="EOE81" s="89"/>
      <c r="EOF81" s="89"/>
      <c r="EOX81" s="89"/>
      <c r="EOY81" s="89"/>
      <c r="EPB81" s="89"/>
      <c r="EPE81" s="89"/>
      <c r="EPG81" s="89"/>
      <c r="EPI81" s="89"/>
      <c r="EPL81" s="89"/>
      <c r="EPO81" s="89"/>
      <c r="EPR81" s="89"/>
      <c r="EPX81" s="89"/>
      <c r="EQA81" s="89"/>
      <c r="EQD81" s="89"/>
      <c r="EQI81" s="89"/>
      <c r="EQW81" s="89"/>
      <c r="EQX81" s="89"/>
      <c r="EQY81" s="89"/>
      <c r="EQZ81" s="89"/>
      <c r="ERA81" s="89"/>
      <c r="ERB81" s="89"/>
      <c r="ERC81" s="89"/>
      <c r="ERD81" s="89"/>
      <c r="ERE81" s="89"/>
      <c r="ERF81" s="89"/>
      <c r="ERG81" s="89"/>
      <c r="ERH81" s="89"/>
      <c r="ERI81" s="89"/>
      <c r="ERJ81" s="89"/>
      <c r="ERK81" s="89"/>
      <c r="ERL81" s="89"/>
      <c r="ERM81" s="89"/>
      <c r="ERN81" s="89"/>
      <c r="ERO81" s="89"/>
      <c r="ERP81" s="89"/>
      <c r="ERQ81" s="89"/>
      <c r="ERR81" s="89"/>
      <c r="ERS81" s="89"/>
      <c r="ERT81" s="89"/>
      <c r="ERU81" s="89"/>
      <c r="ERV81" s="89"/>
      <c r="ERW81" s="89"/>
      <c r="ERX81" s="89"/>
      <c r="ERY81" s="89"/>
      <c r="ERZ81" s="89"/>
      <c r="ESA81" s="89"/>
      <c r="ESB81" s="89"/>
      <c r="ESC81" s="89"/>
      <c r="ESD81" s="89"/>
      <c r="ESE81" s="89"/>
      <c r="ESF81" s="89"/>
      <c r="ESG81" s="89"/>
      <c r="ESH81" s="89"/>
      <c r="ESI81" s="89"/>
      <c r="ESL81" s="89"/>
      <c r="ESO81" s="89"/>
      <c r="ESR81" s="89"/>
      <c r="ESU81" s="89"/>
      <c r="ESX81" s="89"/>
      <c r="ETJ81" s="89"/>
      <c r="ETM81" s="89"/>
      <c r="ETP81" s="89"/>
      <c r="ETS81" s="89"/>
      <c r="ETY81" s="89"/>
      <c r="EUB81" s="89"/>
      <c r="EUH81" s="89"/>
      <c r="EUK81" s="89"/>
      <c r="EUN81" s="89"/>
      <c r="EUQ81" s="89"/>
      <c r="EUW81" s="89"/>
      <c r="EUZ81" s="89"/>
      <c r="EVF81" s="89"/>
      <c r="EVH81" s="89"/>
      <c r="EVI81" s="89"/>
      <c r="EVK81" s="89"/>
      <c r="EVN81" s="89"/>
      <c r="EVQ81" s="89"/>
      <c r="EWB81" s="89"/>
      <c r="EWD81" s="89"/>
      <c r="EWP81" s="89"/>
      <c r="EWS81" s="89"/>
      <c r="EXA81" s="89"/>
      <c r="EXU81" s="89"/>
      <c r="EXW81" s="89"/>
      <c r="EXX81" s="89"/>
      <c r="EXY81" s="89"/>
      <c r="EXZ81" s="89"/>
      <c r="EYA81" s="89"/>
      <c r="EYB81" s="89"/>
      <c r="EYT81" s="89"/>
      <c r="EYU81" s="89"/>
      <c r="EYX81" s="89"/>
      <c r="EZA81" s="89"/>
      <c r="EZC81" s="89"/>
      <c r="EZE81" s="89"/>
      <c r="EZH81" s="89"/>
      <c r="EZK81" s="89"/>
      <c r="EZN81" s="89"/>
      <c r="EZT81" s="89"/>
      <c r="EZW81" s="89"/>
      <c r="EZZ81" s="89"/>
      <c r="FAE81" s="89"/>
      <c r="FAS81" s="89"/>
      <c r="FAT81" s="89"/>
      <c r="FAU81" s="89"/>
      <c r="FAV81" s="89"/>
      <c r="FAW81" s="89"/>
      <c r="FAX81" s="89"/>
      <c r="FAY81" s="89"/>
      <c r="FAZ81" s="89"/>
      <c r="FBA81" s="89"/>
      <c r="FBB81" s="89"/>
      <c r="FBC81" s="89"/>
      <c r="FBD81" s="89"/>
      <c r="FBE81" s="89"/>
      <c r="FBF81" s="89"/>
      <c r="FBG81" s="89"/>
      <c r="FBH81" s="89"/>
      <c r="FBI81" s="89"/>
      <c r="FBJ81" s="89"/>
      <c r="FBK81" s="89"/>
      <c r="FBL81" s="89"/>
      <c r="FBM81" s="89"/>
      <c r="FBN81" s="89"/>
      <c r="FBO81" s="89"/>
      <c r="FBP81" s="89"/>
      <c r="FBQ81" s="89"/>
      <c r="FBR81" s="89"/>
      <c r="FBS81" s="89"/>
      <c r="FBT81" s="89"/>
      <c r="FBU81" s="89"/>
      <c r="FBV81" s="89"/>
      <c r="FBW81" s="89"/>
      <c r="FBX81" s="89"/>
      <c r="FBY81" s="89"/>
      <c r="FBZ81" s="89"/>
      <c r="FCA81" s="89"/>
      <c r="FCB81" s="89"/>
      <c r="FCC81" s="89"/>
      <c r="FCD81" s="89"/>
      <c r="FCE81" s="89"/>
      <c r="FCH81" s="89"/>
      <c r="FCK81" s="89"/>
      <c r="FCN81" s="89"/>
      <c r="FCQ81" s="89"/>
      <c r="FCT81" s="89"/>
      <c r="FDF81" s="89"/>
      <c r="FDI81" s="89"/>
      <c r="FDL81" s="89"/>
      <c r="FDO81" s="89"/>
      <c r="FDU81" s="89"/>
      <c r="FDX81" s="89"/>
      <c r="FED81" s="89"/>
      <c r="FEG81" s="89"/>
      <c r="FEJ81" s="89"/>
      <c r="FEM81" s="89"/>
      <c r="FES81" s="89"/>
      <c r="FEV81" s="89"/>
      <c r="FFB81" s="89"/>
      <c r="FFD81" s="89"/>
      <c r="FFE81" s="89"/>
      <c r="FFG81" s="89"/>
      <c r="FFJ81" s="89"/>
      <c r="FFM81" s="89"/>
      <c r="FFX81" s="89"/>
      <c r="FFZ81" s="89"/>
      <c r="FGL81" s="89"/>
      <c r="FGO81" s="89"/>
      <c r="FGW81" s="89"/>
      <c r="FHQ81" s="89"/>
      <c r="FHS81" s="89"/>
      <c r="FHT81" s="89"/>
      <c r="FHU81" s="89"/>
      <c r="FHV81" s="89"/>
      <c r="FHW81" s="89"/>
      <c r="FHX81" s="89"/>
      <c r="FIP81" s="89"/>
      <c r="FIQ81" s="89"/>
      <c r="FIT81" s="89"/>
      <c r="FIW81" s="89"/>
      <c r="FIY81" s="89"/>
      <c r="FJA81" s="89"/>
      <c r="FJD81" s="89"/>
      <c r="FJG81" s="89"/>
      <c r="FJJ81" s="89"/>
      <c r="FJP81" s="89"/>
      <c r="FJS81" s="89"/>
      <c r="FJV81" s="89"/>
      <c r="FKA81" s="89"/>
      <c r="FKO81" s="89"/>
      <c r="FKP81" s="89"/>
      <c r="FKQ81" s="89"/>
      <c r="FKR81" s="89"/>
      <c r="FKS81" s="89"/>
      <c r="FKT81" s="89"/>
      <c r="FKU81" s="89"/>
      <c r="FKV81" s="89"/>
      <c r="FKW81" s="89"/>
      <c r="FKX81" s="89"/>
      <c r="FKY81" s="89"/>
      <c r="FKZ81" s="89"/>
      <c r="FLA81" s="89"/>
      <c r="FLB81" s="89"/>
      <c r="FLC81" s="89"/>
      <c r="FLD81" s="89"/>
      <c r="FLE81" s="89"/>
      <c r="FLF81" s="89"/>
      <c r="FLG81" s="89"/>
      <c r="FLH81" s="89"/>
      <c r="FLI81" s="89"/>
      <c r="FLJ81" s="89"/>
      <c r="FLK81" s="89"/>
      <c r="FLL81" s="89"/>
      <c r="FLM81" s="89"/>
      <c r="FLN81" s="89"/>
      <c r="FLO81" s="89"/>
      <c r="FLP81" s="89"/>
      <c r="FLQ81" s="89"/>
      <c r="FLR81" s="89"/>
      <c r="FLS81" s="89"/>
      <c r="FLT81" s="89"/>
      <c r="FLU81" s="89"/>
      <c r="FLV81" s="89"/>
      <c r="FLW81" s="89"/>
      <c r="FLX81" s="89"/>
      <c r="FLY81" s="89"/>
      <c r="FLZ81" s="89"/>
      <c r="FMA81" s="89"/>
      <c r="FMD81" s="89"/>
      <c r="FMG81" s="89"/>
      <c r="FMJ81" s="89"/>
      <c r="FMM81" s="89"/>
      <c r="FMP81" s="89"/>
      <c r="FNB81" s="89"/>
      <c r="FNE81" s="89"/>
      <c r="FNH81" s="89"/>
      <c r="FNK81" s="89"/>
      <c r="FNQ81" s="89"/>
      <c r="FNT81" s="89"/>
      <c r="FNZ81" s="89"/>
      <c r="FOC81" s="89"/>
      <c r="FOF81" s="89"/>
      <c r="FOI81" s="89"/>
      <c r="FOO81" s="89"/>
      <c r="FOR81" s="89"/>
      <c r="FOX81" s="89"/>
      <c r="FOZ81" s="89"/>
      <c r="FPA81" s="89"/>
      <c r="FPC81" s="89"/>
      <c r="FPF81" s="89"/>
      <c r="FPI81" s="89"/>
      <c r="FPT81" s="89"/>
      <c r="FPV81" s="89"/>
      <c r="FQH81" s="89"/>
      <c r="FQK81" s="89"/>
      <c r="FQS81" s="89"/>
      <c r="FRM81" s="89"/>
      <c r="FRO81" s="89"/>
      <c r="FRP81" s="89"/>
      <c r="FRQ81" s="89"/>
      <c r="FRR81" s="89"/>
      <c r="FRS81" s="89"/>
      <c r="FRT81" s="89"/>
      <c r="FSL81" s="89"/>
      <c r="FSM81" s="89"/>
      <c r="FSP81" s="89"/>
      <c r="FSS81" s="89"/>
      <c r="FSU81" s="89"/>
      <c r="FSW81" s="89"/>
      <c r="FSZ81" s="89"/>
      <c r="FTC81" s="89"/>
      <c r="FTF81" s="89"/>
      <c r="FTL81" s="89"/>
      <c r="FTO81" s="89"/>
      <c r="FTR81" s="89"/>
      <c r="FTW81" s="89"/>
      <c r="FUK81" s="89"/>
      <c r="FUL81" s="89"/>
      <c r="FUM81" s="89"/>
      <c r="FUN81" s="89"/>
      <c r="FUO81" s="89"/>
      <c r="FUP81" s="89"/>
      <c r="FUQ81" s="89"/>
      <c r="FUR81" s="89"/>
      <c r="FUS81" s="89"/>
      <c r="FUT81" s="89"/>
      <c r="FUU81" s="89"/>
      <c r="FUV81" s="89"/>
      <c r="FUW81" s="89"/>
      <c r="FUX81" s="89"/>
      <c r="FUY81" s="89"/>
      <c r="FUZ81" s="89"/>
      <c r="FVA81" s="89"/>
      <c r="FVB81" s="89"/>
      <c r="FVC81" s="89"/>
      <c r="FVD81" s="89"/>
      <c r="FVE81" s="89"/>
      <c r="FVF81" s="89"/>
      <c r="FVG81" s="89"/>
      <c r="FVH81" s="89"/>
      <c r="FVI81" s="89"/>
      <c r="FVJ81" s="89"/>
      <c r="FVK81" s="89"/>
      <c r="FVL81" s="89"/>
      <c r="FVM81" s="89"/>
      <c r="FVN81" s="89"/>
      <c r="FVO81" s="89"/>
      <c r="FVP81" s="89"/>
      <c r="FVQ81" s="89"/>
      <c r="FVR81" s="89"/>
      <c r="FVS81" s="89"/>
      <c r="FVT81" s="89"/>
      <c r="FVU81" s="89"/>
      <c r="FVV81" s="89"/>
      <c r="FVW81" s="89"/>
      <c r="FVZ81" s="89"/>
      <c r="FWC81" s="89"/>
      <c r="FWF81" s="89"/>
      <c r="FWI81" s="89"/>
      <c r="FWL81" s="89"/>
      <c r="FWX81" s="89"/>
      <c r="FXA81" s="89"/>
      <c r="FXD81" s="89"/>
      <c r="FXG81" s="89"/>
      <c r="FXM81" s="89"/>
      <c r="FXP81" s="89"/>
      <c r="FXV81" s="89"/>
      <c r="FXY81" s="89"/>
      <c r="FYB81" s="89"/>
      <c r="FYE81" s="89"/>
      <c r="FYK81" s="89"/>
      <c r="FYN81" s="89"/>
      <c r="FYT81" s="89"/>
      <c r="FYV81" s="89"/>
      <c r="FYW81" s="89"/>
      <c r="FYY81" s="89"/>
      <c r="FZB81" s="89"/>
      <c r="FZE81" s="89"/>
      <c r="FZP81" s="89"/>
      <c r="FZR81" s="89"/>
      <c r="GAD81" s="89"/>
      <c r="GAG81" s="89"/>
      <c r="GAO81" s="89"/>
      <c r="GBI81" s="89"/>
      <c r="GBK81" s="89"/>
      <c r="GBL81" s="89"/>
      <c r="GBM81" s="89"/>
      <c r="GBN81" s="89"/>
      <c r="GBO81" s="89"/>
      <c r="GBP81" s="89"/>
      <c r="GCH81" s="89"/>
      <c r="GCI81" s="89"/>
      <c r="GCL81" s="89"/>
      <c r="GCO81" s="89"/>
      <c r="GCQ81" s="89"/>
      <c r="GCS81" s="89"/>
      <c r="GCV81" s="89"/>
      <c r="GCY81" s="89"/>
      <c r="GDB81" s="89"/>
      <c r="GDH81" s="89"/>
      <c r="GDK81" s="89"/>
      <c r="GDN81" s="89"/>
      <c r="GDS81" s="89"/>
      <c r="GEG81" s="89"/>
      <c r="GEH81" s="89"/>
      <c r="GEI81" s="89"/>
      <c r="GEJ81" s="89"/>
      <c r="GEK81" s="89"/>
      <c r="GEL81" s="89"/>
      <c r="GEM81" s="89"/>
      <c r="GEN81" s="89"/>
      <c r="GEO81" s="89"/>
      <c r="GEP81" s="89"/>
      <c r="GEQ81" s="89"/>
      <c r="GER81" s="89"/>
      <c r="GES81" s="89"/>
      <c r="GET81" s="89"/>
      <c r="GEU81" s="89"/>
      <c r="GEV81" s="89"/>
      <c r="GEW81" s="89"/>
      <c r="GEX81" s="89"/>
      <c r="GEY81" s="89"/>
      <c r="GEZ81" s="89"/>
      <c r="GFA81" s="89"/>
      <c r="GFB81" s="89"/>
      <c r="GFC81" s="89"/>
      <c r="GFD81" s="89"/>
      <c r="GFE81" s="89"/>
      <c r="GFF81" s="89"/>
      <c r="GFG81" s="89"/>
      <c r="GFH81" s="89"/>
      <c r="GFI81" s="89"/>
      <c r="GFJ81" s="89"/>
      <c r="GFK81" s="89"/>
      <c r="GFL81" s="89"/>
      <c r="GFM81" s="89"/>
      <c r="GFN81" s="89"/>
      <c r="GFO81" s="89"/>
      <c r="GFP81" s="89"/>
      <c r="GFQ81" s="89"/>
      <c r="GFR81" s="89"/>
      <c r="GFS81" s="89"/>
      <c r="GFV81" s="89"/>
      <c r="GFY81" s="89"/>
      <c r="GGB81" s="89"/>
      <c r="GGE81" s="89"/>
      <c r="GGH81" s="89"/>
      <c r="GGT81" s="89"/>
      <c r="GGW81" s="89"/>
      <c r="GGZ81" s="89"/>
      <c r="GHC81" s="89"/>
      <c r="GHI81" s="89"/>
      <c r="GHL81" s="89"/>
      <c r="GHR81" s="89"/>
      <c r="GHU81" s="89"/>
      <c r="GHX81" s="89"/>
      <c r="GIA81" s="89"/>
      <c r="GIG81" s="89"/>
      <c r="GIJ81" s="89"/>
      <c r="GIP81" s="89"/>
      <c r="GIR81" s="89"/>
      <c r="GIS81" s="89"/>
      <c r="GIU81" s="89"/>
      <c r="GIX81" s="89"/>
      <c r="GJA81" s="89"/>
      <c r="GJL81" s="89"/>
      <c r="GJN81" s="89"/>
      <c r="GJZ81" s="89"/>
      <c r="GKC81" s="89"/>
      <c r="GKK81" s="89"/>
      <c r="GLE81" s="89"/>
      <c r="GLG81" s="89"/>
      <c r="GLH81" s="89"/>
      <c r="GLI81" s="89"/>
      <c r="GLJ81" s="89"/>
      <c r="GLK81" s="89"/>
      <c r="GLL81" s="89"/>
      <c r="GMD81" s="89"/>
      <c r="GME81" s="89"/>
      <c r="GMH81" s="89"/>
      <c r="GMK81" s="89"/>
      <c r="GMM81" s="89"/>
      <c r="GMO81" s="89"/>
      <c r="GMR81" s="89"/>
      <c r="GMU81" s="89"/>
      <c r="GMX81" s="89"/>
      <c r="GND81" s="89"/>
      <c r="GNG81" s="89"/>
      <c r="GNJ81" s="89"/>
      <c r="GNO81" s="89"/>
      <c r="GOC81" s="89"/>
      <c r="GOD81" s="89"/>
      <c r="GOE81" s="89"/>
      <c r="GOF81" s="89"/>
      <c r="GOG81" s="89"/>
      <c r="GOH81" s="89"/>
      <c r="GOI81" s="89"/>
      <c r="GOJ81" s="89"/>
      <c r="GOK81" s="89"/>
      <c r="GOL81" s="89"/>
      <c r="GOM81" s="89"/>
      <c r="GON81" s="89"/>
      <c r="GOO81" s="89"/>
      <c r="GOP81" s="89"/>
      <c r="GOQ81" s="89"/>
      <c r="GOR81" s="89"/>
      <c r="GOS81" s="89"/>
      <c r="GOT81" s="89"/>
      <c r="GOU81" s="89"/>
      <c r="GOV81" s="89"/>
      <c r="GOW81" s="89"/>
      <c r="GOX81" s="89"/>
      <c r="GOY81" s="89"/>
      <c r="GOZ81" s="89"/>
      <c r="GPA81" s="89"/>
      <c r="GPB81" s="89"/>
      <c r="GPC81" s="89"/>
      <c r="GPD81" s="89"/>
      <c r="GPE81" s="89"/>
      <c r="GPF81" s="89"/>
      <c r="GPG81" s="89"/>
      <c r="GPH81" s="89"/>
      <c r="GPI81" s="89"/>
      <c r="GPJ81" s="89"/>
      <c r="GPK81" s="89"/>
      <c r="GPL81" s="89"/>
      <c r="GPM81" s="89"/>
      <c r="GPN81" s="89"/>
      <c r="GPO81" s="89"/>
      <c r="GPR81" s="89"/>
      <c r="GPU81" s="89"/>
      <c r="GPX81" s="89"/>
      <c r="GQA81" s="89"/>
      <c r="GQD81" s="89"/>
      <c r="GQP81" s="89"/>
      <c r="GQS81" s="89"/>
      <c r="GQV81" s="89"/>
      <c r="GQY81" s="89"/>
      <c r="GRE81" s="89"/>
      <c r="GRH81" s="89"/>
      <c r="GRN81" s="89"/>
      <c r="GRQ81" s="89"/>
      <c r="GRT81" s="89"/>
      <c r="GRW81" s="89"/>
      <c r="GSC81" s="89"/>
      <c r="GSF81" s="89"/>
      <c r="GSL81" s="89"/>
      <c r="GSN81" s="89"/>
      <c r="GSO81" s="89"/>
      <c r="GSQ81" s="89"/>
      <c r="GST81" s="89"/>
      <c r="GSW81" s="89"/>
      <c r="GTH81" s="89"/>
      <c r="GTJ81" s="89"/>
      <c r="GTV81" s="89"/>
      <c r="GTY81" s="89"/>
      <c r="GUG81" s="89"/>
      <c r="GVA81" s="89"/>
      <c r="GVC81" s="89"/>
      <c r="GVD81" s="89"/>
      <c r="GVE81" s="89"/>
      <c r="GVF81" s="89"/>
      <c r="GVG81" s="89"/>
      <c r="GVH81" s="89"/>
      <c r="GVZ81" s="89"/>
      <c r="GWA81" s="89"/>
      <c r="GWD81" s="89"/>
      <c r="GWG81" s="89"/>
      <c r="GWI81" s="89"/>
      <c r="GWK81" s="89"/>
      <c r="GWN81" s="89"/>
      <c r="GWQ81" s="89"/>
      <c r="GWT81" s="89"/>
      <c r="GWZ81" s="89"/>
      <c r="GXC81" s="89"/>
      <c r="GXF81" s="89"/>
      <c r="GXK81" s="89"/>
      <c r="GXY81" s="89"/>
      <c r="GXZ81" s="89"/>
      <c r="GYA81" s="89"/>
      <c r="GYB81" s="89"/>
      <c r="GYC81" s="89"/>
      <c r="GYD81" s="89"/>
      <c r="GYE81" s="89"/>
      <c r="GYF81" s="89"/>
      <c r="GYG81" s="89"/>
      <c r="GYH81" s="89"/>
      <c r="GYI81" s="89"/>
      <c r="GYJ81" s="89"/>
      <c r="GYK81" s="89"/>
      <c r="GYL81" s="89"/>
      <c r="GYM81" s="89"/>
      <c r="GYN81" s="89"/>
      <c r="GYO81" s="89"/>
      <c r="GYP81" s="89"/>
      <c r="GYQ81" s="89"/>
      <c r="GYR81" s="89"/>
      <c r="GYS81" s="89"/>
      <c r="GYT81" s="89"/>
      <c r="GYU81" s="89"/>
      <c r="GYV81" s="89"/>
      <c r="GYW81" s="89"/>
      <c r="GYX81" s="89"/>
      <c r="GYY81" s="89"/>
      <c r="GYZ81" s="89"/>
      <c r="GZA81" s="89"/>
      <c r="GZB81" s="89"/>
      <c r="GZC81" s="89"/>
      <c r="GZD81" s="89"/>
      <c r="GZE81" s="89"/>
      <c r="GZF81" s="89"/>
      <c r="GZG81" s="89"/>
      <c r="GZH81" s="89"/>
      <c r="GZI81" s="89"/>
      <c r="GZJ81" s="89"/>
      <c r="GZK81" s="89"/>
      <c r="GZN81" s="89"/>
      <c r="GZQ81" s="89"/>
      <c r="GZT81" s="89"/>
      <c r="GZW81" s="89"/>
      <c r="GZZ81" s="89"/>
      <c r="HAL81" s="89"/>
      <c r="HAO81" s="89"/>
      <c r="HAR81" s="89"/>
      <c r="HAU81" s="89"/>
      <c r="HBA81" s="89"/>
      <c r="HBD81" s="89"/>
      <c r="HBJ81" s="89"/>
      <c r="HBM81" s="89"/>
      <c r="HBP81" s="89"/>
      <c r="HBS81" s="89"/>
      <c r="HBY81" s="89"/>
      <c r="HCB81" s="89"/>
      <c r="HCH81" s="89"/>
      <c r="HCJ81" s="89"/>
      <c r="HCK81" s="89"/>
      <c r="HCM81" s="89"/>
      <c r="HCP81" s="89"/>
      <c r="HCS81" s="89"/>
      <c r="HDD81" s="89"/>
      <c r="HDF81" s="89"/>
      <c r="HDR81" s="89"/>
      <c r="HDU81" s="89"/>
      <c r="HEC81" s="89"/>
      <c r="HEW81" s="89"/>
      <c r="HEY81" s="89"/>
      <c r="HEZ81" s="89"/>
      <c r="HFA81" s="89"/>
      <c r="HFB81" s="89"/>
      <c r="HFC81" s="89"/>
      <c r="HFD81" s="89"/>
      <c r="HFV81" s="89"/>
      <c r="HFW81" s="89"/>
      <c r="HFZ81" s="89"/>
      <c r="HGC81" s="89"/>
      <c r="HGE81" s="89"/>
      <c r="HGG81" s="89"/>
      <c r="HGJ81" s="89"/>
      <c r="HGM81" s="89"/>
      <c r="HGP81" s="89"/>
      <c r="HGV81" s="89"/>
      <c r="HGY81" s="89"/>
      <c r="HHB81" s="89"/>
      <c r="HHG81" s="89"/>
      <c r="HHU81" s="89"/>
      <c r="HHV81" s="89"/>
      <c r="HHW81" s="89"/>
      <c r="HHX81" s="89"/>
      <c r="HHY81" s="89"/>
      <c r="HHZ81" s="89"/>
      <c r="HIA81" s="89"/>
      <c r="HIB81" s="89"/>
      <c r="HIC81" s="89"/>
      <c r="HID81" s="89"/>
      <c r="HIE81" s="89"/>
      <c r="HIF81" s="89"/>
      <c r="HIG81" s="89"/>
      <c r="HIH81" s="89"/>
      <c r="HII81" s="89"/>
      <c r="HIJ81" s="89"/>
      <c r="HIK81" s="89"/>
      <c r="HIL81" s="89"/>
      <c r="HIM81" s="89"/>
      <c r="HIN81" s="89"/>
      <c r="HIO81" s="89"/>
      <c r="HIP81" s="89"/>
      <c r="HIQ81" s="89"/>
      <c r="HIR81" s="89"/>
      <c r="HIS81" s="89"/>
      <c r="HIT81" s="89"/>
      <c r="HIU81" s="89"/>
      <c r="HIV81" s="89"/>
      <c r="HIW81" s="89"/>
      <c r="HIX81" s="89"/>
      <c r="HIY81" s="89"/>
      <c r="HIZ81" s="89"/>
      <c r="HJA81" s="89"/>
      <c r="HJB81" s="89"/>
      <c r="HJC81" s="89"/>
      <c r="HJD81" s="89"/>
      <c r="HJE81" s="89"/>
      <c r="HJF81" s="89"/>
      <c r="HJG81" s="89"/>
      <c r="HJJ81" s="89"/>
      <c r="HJM81" s="89"/>
      <c r="HJP81" s="89"/>
      <c r="HJS81" s="89"/>
      <c r="HJV81" s="89"/>
      <c r="HKH81" s="89"/>
      <c r="HKK81" s="89"/>
      <c r="HKN81" s="89"/>
      <c r="HKQ81" s="89"/>
      <c r="HKW81" s="89"/>
      <c r="HKZ81" s="89"/>
      <c r="HLF81" s="89"/>
      <c r="HLI81" s="89"/>
      <c r="HLL81" s="89"/>
      <c r="HLO81" s="89"/>
      <c r="HLU81" s="89"/>
      <c r="HLX81" s="89"/>
      <c r="HMD81" s="89"/>
      <c r="HMF81" s="89"/>
      <c r="HMG81" s="89"/>
      <c r="HMI81" s="89"/>
      <c r="HML81" s="89"/>
      <c r="HMO81" s="89"/>
      <c r="HMZ81" s="89"/>
      <c r="HNB81" s="89"/>
      <c r="HNN81" s="89"/>
      <c r="HNQ81" s="89"/>
      <c r="HNY81" s="89"/>
      <c r="HOS81" s="89"/>
      <c r="HOU81" s="89"/>
      <c r="HOV81" s="89"/>
      <c r="HOW81" s="89"/>
      <c r="HOX81" s="89"/>
      <c r="HOY81" s="89"/>
      <c r="HOZ81" s="89"/>
      <c r="HPR81" s="89"/>
      <c r="HPS81" s="89"/>
      <c r="HPV81" s="89"/>
      <c r="HPY81" s="89"/>
      <c r="HQA81" s="89"/>
      <c r="HQC81" s="89"/>
      <c r="HQF81" s="89"/>
      <c r="HQI81" s="89"/>
      <c r="HQL81" s="89"/>
      <c r="HQR81" s="89"/>
      <c r="HQU81" s="89"/>
      <c r="HQX81" s="89"/>
      <c r="HRC81" s="89"/>
      <c r="HRQ81" s="89"/>
      <c r="HRR81" s="89"/>
      <c r="HRS81" s="89"/>
      <c r="HRT81" s="89"/>
      <c r="HRU81" s="89"/>
      <c r="HRV81" s="89"/>
      <c r="HRW81" s="89"/>
      <c r="HRX81" s="89"/>
      <c r="HRY81" s="89"/>
      <c r="HRZ81" s="89"/>
      <c r="HSA81" s="89"/>
      <c r="HSB81" s="89"/>
      <c r="HSC81" s="89"/>
      <c r="HSD81" s="89"/>
      <c r="HSE81" s="89"/>
      <c r="HSF81" s="89"/>
      <c r="HSG81" s="89"/>
      <c r="HSH81" s="89"/>
      <c r="HSI81" s="89"/>
      <c r="HSJ81" s="89"/>
      <c r="HSK81" s="89"/>
      <c r="HSL81" s="89"/>
      <c r="HSM81" s="89"/>
      <c r="HSN81" s="89"/>
      <c r="HSO81" s="89"/>
      <c r="HSP81" s="89"/>
      <c r="HSQ81" s="89"/>
      <c r="HSR81" s="89"/>
      <c r="HSS81" s="89"/>
      <c r="HST81" s="89"/>
      <c r="HSU81" s="89"/>
      <c r="HSV81" s="89"/>
      <c r="HSW81" s="89"/>
      <c r="HSX81" s="89"/>
      <c r="HSY81" s="89"/>
      <c r="HSZ81" s="89"/>
      <c r="HTA81" s="89"/>
      <c r="HTB81" s="89"/>
      <c r="HTC81" s="89"/>
      <c r="HTF81" s="89"/>
      <c r="HTI81" s="89"/>
      <c r="HTL81" s="89"/>
      <c r="HTO81" s="89"/>
      <c r="HTR81" s="89"/>
      <c r="HUD81" s="89"/>
      <c r="HUG81" s="89"/>
      <c r="HUJ81" s="89"/>
      <c r="HUM81" s="89"/>
      <c r="HUS81" s="89"/>
      <c r="HUV81" s="89"/>
      <c r="HVB81" s="89"/>
      <c r="HVE81" s="89"/>
      <c r="HVH81" s="89"/>
      <c r="HVK81" s="89"/>
      <c r="HVQ81" s="89"/>
      <c r="HVT81" s="89"/>
      <c r="HVZ81" s="89"/>
      <c r="HWB81" s="89"/>
      <c r="HWC81" s="89"/>
      <c r="HWE81" s="89"/>
      <c r="HWH81" s="89"/>
      <c r="HWK81" s="89"/>
      <c r="HWV81" s="89"/>
      <c r="HWX81" s="89"/>
      <c r="HXJ81" s="89"/>
      <c r="HXM81" s="89"/>
      <c r="HXU81" s="89"/>
      <c r="HYO81" s="89"/>
      <c r="HYQ81" s="89"/>
      <c r="HYR81" s="89"/>
      <c r="HYS81" s="89"/>
      <c r="HYT81" s="89"/>
      <c r="HYU81" s="89"/>
      <c r="HYV81" s="89"/>
      <c r="HZN81" s="89"/>
      <c r="HZO81" s="89"/>
      <c r="HZR81" s="89"/>
      <c r="HZU81" s="89"/>
      <c r="HZW81" s="89"/>
      <c r="HZY81" s="89"/>
      <c r="IAB81" s="89"/>
      <c r="IAE81" s="89"/>
      <c r="IAH81" s="89"/>
      <c r="IAN81" s="89"/>
      <c r="IAQ81" s="89"/>
      <c r="IAT81" s="89"/>
      <c r="IAY81" s="89"/>
      <c r="IBM81" s="89"/>
      <c r="IBN81" s="89"/>
      <c r="IBO81" s="89"/>
      <c r="IBP81" s="89"/>
      <c r="IBQ81" s="89"/>
      <c r="IBR81" s="89"/>
      <c r="IBS81" s="89"/>
      <c r="IBT81" s="89"/>
      <c r="IBU81" s="89"/>
      <c r="IBV81" s="89"/>
      <c r="IBW81" s="89"/>
      <c r="IBX81" s="89"/>
      <c r="IBY81" s="89"/>
      <c r="IBZ81" s="89"/>
      <c r="ICA81" s="89"/>
      <c r="ICB81" s="89"/>
      <c r="ICC81" s="89"/>
      <c r="ICD81" s="89"/>
      <c r="ICE81" s="89"/>
      <c r="ICF81" s="89"/>
      <c r="ICG81" s="89"/>
      <c r="ICH81" s="89"/>
      <c r="ICI81" s="89"/>
      <c r="ICJ81" s="89"/>
      <c r="ICK81" s="89"/>
      <c r="ICL81" s="89"/>
      <c r="ICM81" s="89"/>
      <c r="ICN81" s="89"/>
      <c r="ICO81" s="89"/>
      <c r="ICP81" s="89"/>
      <c r="ICQ81" s="89"/>
      <c r="ICR81" s="89"/>
      <c r="ICS81" s="89"/>
      <c r="ICT81" s="89"/>
      <c r="ICU81" s="89"/>
      <c r="ICV81" s="89"/>
      <c r="ICW81" s="89"/>
      <c r="ICX81" s="89"/>
      <c r="ICY81" s="89"/>
      <c r="IDB81" s="89"/>
      <c r="IDE81" s="89"/>
      <c r="IDH81" s="89"/>
      <c r="IDK81" s="89"/>
      <c r="IDN81" s="89"/>
      <c r="IDZ81" s="89"/>
      <c r="IEC81" s="89"/>
      <c r="IEF81" s="89"/>
      <c r="IEI81" s="89"/>
      <c r="IEO81" s="89"/>
      <c r="IER81" s="89"/>
      <c r="IEX81" s="89"/>
      <c r="IFA81" s="89"/>
      <c r="IFD81" s="89"/>
      <c r="IFG81" s="89"/>
      <c r="IFM81" s="89"/>
      <c r="IFP81" s="89"/>
      <c r="IFV81" s="89"/>
      <c r="IFX81" s="89"/>
      <c r="IFY81" s="89"/>
      <c r="IGA81" s="89"/>
      <c r="IGD81" s="89"/>
      <c r="IGG81" s="89"/>
      <c r="IGR81" s="89"/>
      <c r="IGT81" s="89"/>
      <c r="IHF81" s="89"/>
      <c r="IHI81" s="89"/>
      <c r="IHQ81" s="89"/>
      <c r="IIK81" s="89"/>
      <c r="IIM81" s="89"/>
      <c r="IIN81" s="89"/>
      <c r="IIO81" s="89"/>
      <c r="IIP81" s="89"/>
      <c r="IIQ81" s="89"/>
      <c r="IIR81" s="89"/>
      <c r="IJJ81" s="89"/>
      <c r="IJK81" s="89"/>
      <c r="IJN81" s="89"/>
      <c r="IJQ81" s="89"/>
      <c r="IJS81" s="89"/>
      <c r="IJU81" s="89"/>
      <c r="IJX81" s="89"/>
      <c r="IKA81" s="89"/>
      <c r="IKD81" s="89"/>
      <c r="IKJ81" s="89"/>
      <c r="IKM81" s="89"/>
      <c r="IKP81" s="89"/>
      <c r="IKU81" s="89"/>
      <c r="ILI81" s="89"/>
      <c r="ILJ81" s="89"/>
      <c r="ILK81" s="89"/>
      <c r="ILL81" s="89"/>
      <c r="ILM81" s="89"/>
      <c r="ILN81" s="89"/>
      <c r="ILO81" s="89"/>
      <c r="ILP81" s="89"/>
      <c r="ILQ81" s="89"/>
      <c r="ILR81" s="89"/>
      <c r="ILS81" s="89"/>
      <c r="ILT81" s="89"/>
      <c r="ILU81" s="89"/>
      <c r="ILV81" s="89"/>
      <c r="ILW81" s="89"/>
      <c r="ILX81" s="89"/>
      <c r="ILY81" s="89"/>
      <c r="ILZ81" s="89"/>
      <c r="IMA81" s="89"/>
      <c r="IMB81" s="89"/>
      <c r="IMC81" s="89"/>
      <c r="IMD81" s="89"/>
      <c r="IME81" s="89"/>
      <c r="IMF81" s="89"/>
      <c r="IMG81" s="89"/>
      <c r="IMH81" s="89"/>
      <c r="IMI81" s="89"/>
      <c r="IMJ81" s="89"/>
      <c r="IMK81" s="89"/>
      <c r="IML81" s="89"/>
      <c r="IMM81" s="89"/>
      <c r="IMN81" s="89"/>
      <c r="IMO81" s="89"/>
      <c r="IMP81" s="89"/>
      <c r="IMQ81" s="89"/>
      <c r="IMR81" s="89"/>
      <c r="IMS81" s="89"/>
      <c r="IMT81" s="89"/>
      <c r="IMU81" s="89"/>
      <c r="IMX81" s="89"/>
      <c r="INA81" s="89"/>
      <c r="IND81" s="89"/>
      <c r="ING81" s="89"/>
      <c r="INJ81" s="89"/>
      <c r="INV81" s="89"/>
      <c r="INY81" s="89"/>
      <c r="IOB81" s="89"/>
      <c r="IOE81" s="89"/>
      <c r="IOK81" s="89"/>
      <c r="ION81" s="89"/>
      <c r="IOT81" s="89"/>
      <c r="IOW81" s="89"/>
      <c r="IOZ81" s="89"/>
      <c r="IPC81" s="89"/>
      <c r="IPI81" s="89"/>
      <c r="IPL81" s="89"/>
      <c r="IPR81" s="89"/>
      <c r="IPT81" s="89"/>
      <c r="IPU81" s="89"/>
      <c r="IPW81" s="89"/>
      <c r="IPZ81" s="89"/>
      <c r="IQC81" s="89"/>
      <c r="IQN81" s="89"/>
      <c r="IQP81" s="89"/>
      <c r="IRB81" s="89"/>
      <c r="IRE81" s="89"/>
      <c r="IRM81" s="89"/>
      <c r="ISG81" s="89"/>
      <c r="ISI81" s="89"/>
      <c r="ISJ81" s="89"/>
      <c r="ISK81" s="89"/>
      <c r="ISL81" s="89"/>
      <c r="ISM81" s="89"/>
      <c r="ISN81" s="89"/>
      <c r="ITF81" s="89"/>
      <c r="ITG81" s="89"/>
      <c r="ITJ81" s="89"/>
      <c r="ITM81" s="89"/>
      <c r="ITO81" s="89"/>
      <c r="ITQ81" s="89"/>
      <c r="ITT81" s="89"/>
      <c r="ITW81" s="89"/>
      <c r="ITZ81" s="89"/>
      <c r="IUF81" s="89"/>
      <c r="IUI81" s="89"/>
      <c r="IUL81" s="89"/>
      <c r="IUQ81" s="89"/>
      <c r="IVE81" s="89"/>
      <c r="IVF81" s="89"/>
      <c r="IVG81" s="89"/>
      <c r="IVH81" s="89"/>
      <c r="IVI81" s="89"/>
      <c r="IVJ81" s="89"/>
      <c r="IVK81" s="89"/>
      <c r="IVL81" s="89"/>
      <c r="IVM81" s="89"/>
      <c r="IVN81" s="89"/>
      <c r="IVO81" s="89"/>
      <c r="IVP81" s="89"/>
      <c r="IVQ81" s="89"/>
      <c r="IVR81" s="89"/>
      <c r="IVS81" s="89"/>
      <c r="IVT81" s="89"/>
      <c r="IVU81" s="89"/>
      <c r="IVV81" s="89"/>
      <c r="IVW81" s="89"/>
      <c r="IVX81" s="89"/>
      <c r="IVY81" s="89"/>
      <c r="IVZ81" s="89"/>
      <c r="IWA81" s="89"/>
      <c r="IWB81" s="89"/>
      <c r="IWC81" s="89"/>
      <c r="IWD81" s="89"/>
      <c r="IWE81" s="89"/>
      <c r="IWF81" s="89"/>
      <c r="IWG81" s="89"/>
      <c r="IWH81" s="89"/>
      <c r="IWI81" s="89"/>
      <c r="IWJ81" s="89"/>
      <c r="IWK81" s="89"/>
      <c r="IWL81" s="89"/>
      <c r="IWM81" s="89"/>
      <c r="IWN81" s="89"/>
      <c r="IWO81" s="89"/>
      <c r="IWP81" s="89"/>
      <c r="IWQ81" s="89"/>
      <c r="IWT81" s="89"/>
      <c r="IWW81" s="89"/>
      <c r="IWZ81" s="89"/>
      <c r="IXC81" s="89"/>
      <c r="IXF81" s="89"/>
      <c r="IXR81" s="89"/>
      <c r="IXU81" s="89"/>
      <c r="IXX81" s="89"/>
      <c r="IYA81" s="89"/>
      <c r="IYG81" s="89"/>
      <c r="IYJ81" s="89"/>
      <c r="IYP81" s="89"/>
      <c r="IYS81" s="89"/>
      <c r="IYV81" s="89"/>
      <c r="IYY81" s="89"/>
      <c r="IZE81" s="89"/>
      <c r="IZH81" s="89"/>
      <c r="IZN81" s="89"/>
      <c r="IZP81" s="89"/>
      <c r="IZQ81" s="89"/>
      <c r="IZS81" s="89"/>
      <c r="IZV81" s="89"/>
      <c r="IZY81" s="89"/>
      <c r="JAJ81" s="89"/>
      <c r="JAL81" s="89"/>
      <c r="JAX81" s="89"/>
      <c r="JBA81" s="89"/>
      <c r="JBI81" s="89"/>
      <c r="JCC81" s="89"/>
      <c r="JCE81" s="89"/>
      <c r="JCF81" s="89"/>
      <c r="JCG81" s="89"/>
      <c r="JCH81" s="89"/>
      <c r="JCI81" s="89"/>
      <c r="JCJ81" s="89"/>
      <c r="JDB81" s="89"/>
      <c r="JDC81" s="89"/>
      <c r="JDF81" s="89"/>
      <c r="JDI81" s="89"/>
      <c r="JDK81" s="89"/>
      <c r="JDM81" s="89"/>
      <c r="JDP81" s="89"/>
      <c r="JDS81" s="89"/>
      <c r="JDV81" s="89"/>
      <c r="JEB81" s="89"/>
      <c r="JEE81" s="89"/>
      <c r="JEH81" s="89"/>
      <c r="JEM81" s="89"/>
      <c r="JFA81" s="89"/>
      <c r="JFB81" s="89"/>
      <c r="JFC81" s="89"/>
      <c r="JFD81" s="89"/>
      <c r="JFE81" s="89"/>
      <c r="JFF81" s="89"/>
      <c r="JFG81" s="89"/>
      <c r="JFH81" s="89"/>
      <c r="JFI81" s="89"/>
      <c r="JFJ81" s="89"/>
      <c r="JFK81" s="89"/>
      <c r="JFL81" s="89"/>
      <c r="JFM81" s="89"/>
      <c r="JFN81" s="89"/>
      <c r="JFO81" s="89"/>
      <c r="JFP81" s="89"/>
      <c r="JFQ81" s="89"/>
      <c r="JFR81" s="89"/>
      <c r="JFS81" s="89"/>
      <c r="JFT81" s="89"/>
      <c r="JFU81" s="89"/>
      <c r="JFV81" s="89"/>
      <c r="JFW81" s="89"/>
      <c r="JFX81" s="89"/>
      <c r="JFY81" s="89"/>
      <c r="JFZ81" s="89"/>
      <c r="JGA81" s="89"/>
      <c r="JGB81" s="89"/>
      <c r="JGC81" s="89"/>
      <c r="JGD81" s="89"/>
      <c r="JGE81" s="89"/>
      <c r="JGF81" s="89"/>
      <c r="JGG81" s="89"/>
      <c r="JGH81" s="89"/>
      <c r="JGI81" s="89"/>
      <c r="JGJ81" s="89"/>
      <c r="JGK81" s="89"/>
      <c r="JGL81" s="89"/>
      <c r="JGM81" s="89"/>
      <c r="JGP81" s="89"/>
      <c r="JGS81" s="89"/>
      <c r="JGV81" s="89"/>
      <c r="JGY81" s="89"/>
      <c r="JHB81" s="89"/>
      <c r="JHN81" s="89"/>
      <c r="JHQ81" s="89"/>
      <c r="JHT81" s="89"/>
      <c r="JHW81" s="89"/>
      <c r="JIC81" s="89"/>
      <c r="JIF81" s="89"/>
      <c r="JIL81" s="89"/>
      <c r="JIO81" s="89"/>
      <c r="JIR81" s="89"/>
      <c r="JIU81" s="89"/>
      <c r="JJA81" s="89"/>
      <c r="JJD81" s="89"/>
      <c r="JJJ81" s="89"/>
      <c r="JJL81" s="89"/>
      <c r="JJM81" s="89"/>
      <c r="JJO81" s="89"/>
      <c r="JJR81" s="89"/>
      <c r="JJU81" s="89"/>
      <c r="JKF81" s="89"/>
      <c r="JKH81" s="89"/>
      <c r="JKT81" s="89"/>
      <c r="JKW81" s="89"/>
      <c r="JLE81" s="89"/>
      <c r="JLY81" s="89"/>
      <c r="JMA81" s="89"/>
      <c r="JMB81" s="89"/>
      <c r="JMC81" s="89"/>
      <c r="JMD81" s="89"/>
      <c r="JME81" s="89"/>
      <c r="JMF81" s="89"/>
      <c r="JMX81" s="89"/>
      <c r="JMY81" s="89"/>
      <c r="JNB81" s="89"/>
      <c r="JNE81" s="89"/>
      <c r="JNG81" s="89"/>
      <c r="JNI81" s="89"/>
      <c r="JNL81" s="89"/>
      <c r="JNO81" s="89"/>
      <c r="JNR81" s="89"/>
      <c r="JNX81" s="89"/>
      <c r="JOA81" s="89"/>
      <c r="JOD81" s="89"/>
      <c r="JOI81" s="89"/>
      <c r="JOW81" s="89"/>
      <c r="JOX81" s="89"/>
      <c r="JOY81" s="89"/>
      <c r="JOZ81" s="89"/>
      <c r="JPA81" s="89"/>
      <c r="JPB81" s="89"/>
      <c r="JPC81" s="89"/>
      <c r="JPD81" s="89"/>
      <c r="JPE81" s="89"/>
      <c r="JPF81" s="89"/>
      <c r="JPG81" s="89"/>
      <c r="JPH81" s="89"/>
      <c r="JPI81" s="89"/>
      <c r="JPJ81" s="89"/>
      <c r="JPK81" s="89"/>
      <c r="JPL81" s="89"/>
      <c r="JPM81" s="89"/>
      <c r="JPN81" s="89"/>
      <c r="JPO81" s="89"/>
      <c r="JPP81" s="89"/>
      <c r="JPQ81" s="89"/>
      <c r="JPR81" s="89"/>
      <c r="JPS81" s="89"/>
      <c r="JPT81" s="89"/>
      <c r="JPU81" s="89"/>
      <c r="JPV81" s="89"/>
      <c r="JPW81" s="89"/>
      <c r="JPX81" s="89"/>
      <c r="JPY81" s="89"/>
      <c r="JPZ81" s="89"/>
      <c r="JQA81" s="89"/>
      <c r="JQB81" s="89"/>
      <c r="JQC81" s="89"/>
      <c r="JQD81" s="89"/>
      <c r="JQE81" s="89"/>
      <c r="JQF81" s="89"/>
      <c r="JQG81" s="89"/>
      <c r="JQH81" s="89"/>
      <c r="JQI81" s="89"/>
      <c r="JQL81" s="89"/>
      <c r="JQO81" s="89"/>
      <c r="JQR81" s="89"/>
      <c r="JQU81" s="89"/>
      <c r="JQX81" s="89"/>
      <c r="JRJ81" s="89"/>
      <c r="JRM81" s="89"/>
      <c r="JRP81" s="89"/>
      <c r="JRS81" s="89"/>
      <c r="JRY81" s="89"/>
      <c r="JSB81" s="89"/>
      <c r="JSH81" s="89"/>
      <c r="JSK81" s="89"/>
      <c r="JSN81" s="89"/>
      <c r="JSQ81" s="89"/>
      <c r="JSW81" s="89"/>
      <c r="JSZ81" s="89"/>
      <c r="JTF81" s="89"/>
      <c r="JTH81" s="89"/>
      <c r="JTI81" s="89"/>
      <c r="JTK81" s="89"/>
      <c r="JTN81" s="89"/>
      <c r="JTQ81" s="89"/>
      <c r="JUB81" s="89"/>
      <c r="JUD81" s="89"/>
      <c r="JUP81" s="89"/>
      <c r="JUS81" s="89"/>
      <c r="JVA81" s="89"/>
      <c r="JVU81" s="89"/>
      <c r="JVW81" s="89"/>
      <c r="JVX81" s="89"/>
      <c r="JVY81" s="89"/>
      <c r="JVZ81" s="89"/>
      <c r="JWA81" s="89"/>
      <c r="JWB81" s="89"/>
      <c r="JWT81" s="89"/>
      <c r="JWU81" s="89"/>
      <c r="JWX81" s="89"/>
      <c r="JXA81" s="89"/>
      <c r="JXC81" s="89"/>
      <c r="JXE81" s="89"/>
      <c r="JXH81" s="89"/>
      <c r="JXK81" s="89"/>
      <c r="JXN81" s="89"/>
      <c r="JXT81" s="89"/>
      <c r="JXW81" s="89"/>
      <c r="JXZ81" s="89"/>
      <c r="JYE81" s="89"/>
      <c r="JYS81" s="89"/>
      <c r="JYT81" s="89"/>
      <c r="JYU81" s="89"/>
      <c r="JYV81" s="89"/>
      <c r="JYW81" s="89"/>
      <c r="JYX81" s="89"/>
      <c r="JYY81" s="89"/>
      <c r="JYZ81" s="89"/>
      <c r="JZA81" s="89"/>
      <c r="JZB81" s="89"/>
      <c r="JZC81" s="89"/>
      <c r="JZD81" s="89"/>
      <c r="JZE81" s="89"/>
      <c r="JZF81" s="89"/>
      <c r="JZG81" s="89"/>
      <c r="JZH81" s="89"/>
      <c r="JZI81" s="89"/>
      <c r="JZJ81" s="89"/>
      <c r="JZK81" s="89"/>
      <c r="JZL81" s="89"/>
      <c r="JZM81" s="89"/>
      <c r="JZN81" s="89"/>
      <c r="JZO81" s="89"/>
      <c r="JZP81" s="89"/>
      <c r="JZQ81" s="89"/>
      <c r="JZR81" s="89"/>
      <c r="JZS81" s="89"/>
      <c r="JZT81" s="89"/>
      <c r="JZU81" s="89"/>
      <c r="JZV81" s="89"/>
      <c r="JZW81" s="89"/>
      <c r="JZX81" s="89"/>
      <c r="JZY81" s="89"/>
      <c r="JZZ81" s="89"/>
      <c r="KAA81" s="89"/>
      <c r="KAB81" s="89"/>
      <c r="KAC81" s="89"/>
      <c r="KAD81" s="89"/>
      <c r="KAE81" s="89"/>
      <c r="KAH81" s="89"/>
      <c r="KAK81" s="89"/>
      <c r="KAN81" s="89"/>
      <c r="KAQ81" s="89"/>
      <c r="KAT81" s="89"/>
      <c r="KBF81" s="89"/>
      <c r="KBI81" s="89"/>
      <c r="KBL81" s="89"/>
      <c r="KBO81" s="89"/>
      <c r="KBU81" s="89"/>
      <c r="KBX81" s="89"/>
      <c r="KCD81" s="89"/>
      <c r="KCG81" s="89"/>
      <c r="KCJ81" s="89"/>
      <c r="KCM81" s="89"/>
      <c r="KCS81" s="89"/>
      <c r="KCV81" s="89"/>
      <c r="KDB81" s="89"/>
      <c r="KDD81" s="89"/>
      <c r="KDE81" s="89"/>
      <c r="KDG81" s="89"/>
      <c r="KDJ81" s="89"/>
      <c r="KDM81" s="89"/>
      <c r="KDX81" s="89"/>
      <c r="KDZ81" s="89"/>
      <c r="KEL81" s="89"/>
      <c r="KEO81" s="89"/>
      <c r="KEW81" s="89"/>
      <c r="KFQ81" s="89"/>
      <c r="KFS81" s="89"/>
      <c r="KFT81" s="89"/>
      <c r="KFU81" s="89"/>
      <c r="KFV81" s="89"/>
      <c r="KFW81" s="89"/>
      <c r="KFX81" s="89"/>
      <c r="KGP81" s="89"/>
      <c r="KGQ81" s="89"/>
      <c r="KGT81" s="89"/>
      <c r="KGW81" s="89"/>
      <c r="KGY81" s="89"/>
      <c r="KHA81" s="89"/>
      <c r="KHD81" s="89"/>
      <c r="KHG81" s="89"/>
      <c r="KHJ81" s="89"/>
      <c r="KHP81" s="89"/>
      <c r="KHS81" s="89"/>
      <c r="KHV81" s="89"/>
      <c r="KIA81" s="89"/>
      <c r="KIO81" s="89"/>
      <c r="KIP81" s="89"/>
      <c r="KIQ81" s="89"/>
      <c r="KIR81" s="89"/>
      <c r="KIS81" s="89"/>
      <c r="KIT81" s="89"/>
      <c r="KIU81" s="89"/>
      <c r="KIV81" s="89"/>
      <c r="KIW81" s="89"/>
      <c r="KIX81" s="89"/>
      <c r="KIY81" s="89"/>
      <c r="KIZ81" s="89"/>
      <c r="KJA81" s="89"/>
      <c r="KJB81" s="89"/>
      <c r="KJC81" s="89"/>
      <c r="KJD81" s="89"/>
      <c r="KJE81" s="89"/>
      <c r="KJF81" s="89"/>
      <c r="KJG81" s="89"/>
      <c r="KJH81" s="89"/>
      <c r="KJI81" s="89"/>
      <c r="KJJ81" s="89"/>
      <c r="KJK81" s="89"/>
      <c r="KJL81" s="89"/>
      <c r="KJM81" s="89"/>
      <c r="KJN81" s="89"/>
      <c r="KJO81" s="89"/>
      <c r="KJP81" s="89"/>
      <c r="KJQ81" s="89"/>
      <c r="KJR81" s="89"/>
      <c r="KJS81" s="89"/>
      <c r="KJT81" s="89"/>
      <c r="KJU81" s="89"/>
      <c r="KJV81" s="89"/>
      <c r="KJW81" s="89"/>
      <c r="KJX81" s="89"/>
      <c r="KJY81" s="89"/>
      <c r="KJZ81" s="89"/>
      <c r="KKA81" s="89"/>
      <c r="KKD81" s="89"/>
      <c r="KKG81" s="89"/>
      <c r="KKJ81" s="89"/>
      <c r="KKM81" s="89"/>
      <c r="KKP81" s="89"/>
      <c r="KLB81" s="89"/>
      <c r="KLE81" s="89"/>
      <c r="KLH81" s="89"/>
      <c r="KLK81" s="89"/>
      <c r="KLQ81" s="89"/>
      <c r="KLT81" s="89"/>
      <c r="KLZ81" s="89"/>
      <c r="KMC81" s="89"/>
      <c r="KMF81" s="89"/>
      <c r="KMI81" s="89"/>
      <c r="KMO81" s="89"/>
      <c r="KMR81" s="89"/>
      <c r="KMX81" s="89"/>
      <c r="KMZ81" s="89"/>
      <c r="KNA81" s="89"/>
      <c r="KNC81" s="89"/>
      <c r="KNF81" s="89"/>
      <c r="KNI81" s="89"/>
      <c r="KNT81" s="89"/>
      <c r="KNV81" s="89"/>
      <c r="KOH81" s="89"/>
      <c r="KOK81" s="89"/>
      <c r="KOS81" s="89"/>
      <c r="KPM81" s="89"/>
      <c r="KPO81" s="89"/>
      <c r="KPP81" s="89"/>
      <c r="KPQ81" s="89"/>
      <c r="KPR81" s="89"/>
      <c r="KPS81" s="89"/>
      <c r="KPT81" s="89"/>
      <c r="KQL81" s="89"/>
      <c r="KQM81" s="89"/>
      <c r="KQP81" s="89"/>
      <c r="KQS81" s="89"/>
      <c r="KQU81" s="89"/>
      <c r="KQW81" s="89"/>
      <c r="KQZ81" s="89"/>
      <c r="KRC81" s="89"/>
      <c r="KRF81" s="89"/>
      <c r="KRL81" s="89"/>
      <c r="KRO81" s="89"/>
      <c r="KRR81" s="89"/>
      <c r="KRW81" s="89"/>
      <c r="KSK81" s="89"/>
      <c r="KSL81" s="89"/>
      <c r="KSM81" s="89"/>
      <c r="KSN81" s="89"/>
      <c r="KSO81" s="89"/>
      <c r="KSP81" s="89"/>
      <c r="KSQ81" s="89"/>
      <c r="KSR81" s="89"/>
      <c r="KSS81" s="89"/>
      <c r="KST81" s="89"/>
      <c r="KSU81" s="89"/>
      <c r="KSV81" s="89"/>
      <c r="KSW81" s="89"/>
      <c r="KSX81" s="89"/>
      <c r="KSY81" s="89"/>
      <c r="KSZ81" s="89"/>
      <c r="KTA81" s="89"/>
      <c r="KTB81" s="89"/>
      <c r="KTC81" s="89"/>
      <c r="KTD81" s="89"/>
      <c r="KTE81" s="89"/>
      <c r="KTF81" s="89"/>
      <c r="KTG81" s="89"/>
      <c r="KTH81" s="89"/>
      <c r="KTI81" s="89"/>
      <c r="KTJ81" s="89"/>
      <c r="KTK81" s="89"/>
      <c r="KTL81" s="89"/>
      <c r="KTM81" s="89"/>
      <c r="KTN81" s="89"/>
      <c r="KTO81" s="89"/>
      <c r="KTP81" s="89"/>
      <c r="KTQ81" s="89"/>
      <c r="KTR81" s="89"/>
      <c r="KTS81" s="89"/>
      <c r="KTT81" s="89"/>
      <c r="KTU81" s="89"/>
      <c r="KTV81" s="89"/>
      <c r="KTW81" s="89"/>
      <c r="KTZ81" s="89"/>
      <c r="KUC81" s="89"/>
      <c r="KUF81" s="89"/>
      <c r="KUI81" s="89"/>
      <c r="KUL81" s="89"/>
      <c r="KUX81" s="89"/>
      <c r="KVA81" s="89"/>
      <c r="KVD81" s="89"/>
      <c r="KVG81" s="89"/>
      <c r="KVM81" s="89"/>
      <c r="KVP81" s="89"/>
      <c r="KVV81" s="89"/>
      <c r="KVY81" s="89"/>
      <c r="KWB81" s="89"/>
      <c r="KWE81" s="89"/>
      <c r="KWK81" s="89"/>
      <c r="KWN81" s="89"/>
      <c r="KWT81" s="89"/>
      <c r="KWV81" s="89"/>
      <c r="KWW81" s="89"/>
      <c r="KWY81" s="89"/>
      <c r="KXB81" s="89"/>
      <c r="KXE81" s="89"/>
      <c r="KXP81" s="89"/>
      <c r="KXR81" s="89"/>
      <c r="KYD81" s="89"/>
      <c r="KYG81" s="89"/>
      <c r="KYO81" s="89"/>
      <c r="KZI81" s="89"/>
      <c r="KZK81" s="89"/>
      <c r="KZL81" s="89"/>
      <c r="KZM81" s="89"/>
      <c r="KZN81" s="89"/>
      <c r="KZO81" s="89"/>
      <c r="KZP81" s="89"/>
      <c r="LAH81" s="89"/>
      <c r="LAI81" s="89"/>
      <c r="LAL81" s="89"/>
      <c r="LAO81" s="89"/>
      <c r="LAQ81" s="89"/>
      <c r="LAS81" s="89"/>
      <c r="LAV81" s="89"/>
      <c r="LAY81" s="89"/>
      <c r="LBB81" s="89"/>
      <c r="LBH81" s="89"/>
      <c r="LBK81" s="89"/>
      <c r="LBN81" s="89"/>
      <c r="LBS81" s="89"/>
      <c r="LCG81" s="89"/>
      <c r="LCH81" s="89"/>
      <c r="LCI81" s="89"/>
      <c r="LCJ81" s="89"/>
      <c r="LCK81" s="89"/>
      <c r="LCL81" s="89"/>
      <c r="LCM81" s="89"/>
      <c r="LCN81" s="89"/>
      <c r="LCO81" s="89"/>
      <c r="LCP81" s="89"/>
      <c r="LCQ81" s="89"/>
      <c r="LCR81" s="89"/>
      <c r="LCS81" s="89"/>
      <c r="LCT81" s="89"/>
      <c r="LCU81" s="89"/>
      <c r="LCV81" s="89"/>
      <c r="LCW81" s="89"/>
      <c r="LCX81" s="89"/>
      <c r="LCY81" s="89"/>
      <c r="LCZ81" s="89"/>
      <c r="LDA81" s="89"/>
      <c r="LDB81" s="89"/>
      <c r="LDC81" s="89"/>
      <c r="LDD81" s="89"/>
      <c r="LDE81" s="89"/>
      <c r="LDF81" s="89"/>
      <c r="LDG81" s="89"/>
      <c r="LDH81" s="89"/>
      <c r="LDI81" s="89"/>
      <c r="LDJ81" s="89"/>
      <c r="LDK81" s="89"/>
      <c r="LDL81" s="89"/>
      <c r="LDM81" s="89"/>
      <c r="LDN81" s="89"/>
      <c r="LDO81" s="89"/>
      <c r="LDP81" s="89"/>
      <c r="LDQ81" s="89"/>
      <c r="LDR81" s="89"/>
      <c r="LDS81" s="89"/>
      <c r="LDV81" s="89"/>
      <c r="LDY81" s="89"/>
      <c r="LEB81" s="89"/>
      <c r="LEE81" s="89"/>
      <c r="LEH81" s="89"/>
      <c r="LET81" s="89"/>
      <c r="LEW81" s="89"/>
      <c r="LEZ81" s="89"/>
      <c r="LFC81" s="89"/>
      <c r="LFI81" s="89"/>
      <c r="LFL81" s="89"/>
      <c r="LFR81" s="89"/>
      <c r="LFU81" s="89"/>
      <c r="LFX81" s="89"/>
      <c r="LGA81" s="89"/>
      <c r="LGG81" s="89"/>
      <c r="LGJ81" s="89"/>
      <c r="LGP81" s="89"/>
      <c r="LGR81" s="89"/>
      <c r="LGS81" s="89"/>
      <c r="LGU81" s="89"/>
      <c r="LGX81" s="89"/>
      <c r="LHA81" s="89"/>
      <c r="LHL81" s="89"/>
      <c r="LHN81" s="89"/>
      <c r="LHZ81" s="89"/>
      <c r="LIC81" s="89"/>
      <c r="LIK81" s="89"/>
      <c r="LJE81" s="89"/>
      <c r="LJG81" s="89"/>
      <c r="LJH81" s="89"/>
      <c r="LJI81" s="89"/>
      <c r="LJJ81" s="89"/>
      <c r="LJK81" s="89"/>
      <c r="LJL81" s="89"/>
      <c r="LKD81" s="89"/>
      <c r="LKE81" s="89"/>
      <c r="LKH81" s="89"/>
      <c r="LKK81" s="89"/>
      <c r="LKM81" s="89"/>
      <c r="LKO81" s="89"/>
      <c r="LKR81" s="89"/>
      <c r="LKU81" s="89"/>
      <c r="LKX81" s="89"/>
      <c r="LLD81" s="89"/>
      <c r="LLG81" s="89"/>
      <c r="LLJ81" s="89"/>
      <c r="LLO81" s="89"/>
      <c r="LMC81" s="89"/>
      <c r="LMD81" s="89"/>
      <c r="LME81" s="89"/>
      <c r="LMF81" s="89"/>
      <c r="LMG81" s="89"/>
      <c r="LMH81" s="89"/>
      <c r="LMI81" s="89"/>
      <c r="LMJ81" s="89"/>
      <c r="LMK81" s="89"/>
      <c r="LML81" s="89"/>
      <c r="LMM81" s="89"/>
      <c r="LMN81" s="89"/>
      <c r="LMO81" s="89"/>
      <c r="LMP81" s="89"/>
      <c r="LMQ81" s="89"/>
      <c r="LMR81" s="89"/>
      <c r="LMS81" s="89"/>
      <c r="LMT81" s="89"/>
      <c r="LMU81" s="89"/>
      <c r="LMV81" s="89"/>
      <c r="LMW81" s="89"/>
      <c r="LMX81" s="89"/>
      <c r="LMY81" s="89"/>
      <c r="LMZ81" s="89"/>
      <c r="LNA81" s="89"/>
      <c r="LNB81" s="89"/>
      <c r="LNC81" s="89"/>
      <c r="LND81" s="89"/>
      <c r="LNE81" s="89"/>
      <c r="LNF81" s="89"/>
      <c r="LNG81" s="89"/>
      <c r="LNH81" s="89"/>
      <c r="LNI81" s="89"/>
      <c r="LNJ81" s="89"/>
      <c r="LNK81" s="89"/>
      <c r="LNL81" s="89"/>
      <c r="LNM81" s="89"/>
      <c r="LNN81" s="89"/>
      <c r="LNO81" s="89"/>
      <c r="LNR81" s="89"/>
      <c r="LNU81" s="89"/>
      <c r="LNX81" s="89"/>
      <c r="LOA81" s="89"/>
      <c r="LOD81" s="89"/>
      <c r="LOP81" s="89"/>
      <c r="LOS81" s="89"/>
      <c r="LOV81" s="89"/>
      <c r="LOY81" s="89"/>
      <c r="LPE81" s="89"/>
      <c r="LPH81" s="89"/>
      <c r="LPN81" s="89"/>
      <c r="LPQ81" s="89"/>
      <c r="LPT81" s="89"/>
      <c r="LPW81" s="89"/>
      <c r="LQC81" s="89"/>
      <c r="LQF81" s="89"/>
      <c r="LQL81" s="89"/>
      <c r="LQN81" s="89"/>
      <c r="LQO81" s="89"/>
      <c r="LQQ81" s="89"/>
      <c r="LQT81" s="89"/>
      <c r="LQW81" s="89"/>
      <c r="LRH81" s="89"/>
      <c r="LRJ81" s="89"/>
      <c r="LRV81" s="89"/>
      <c r="LRY81" s="89"/>
      <c r="LSG81" s="89"/>
      <c r="LTA81" s="89"/>
      <c r="LTC81" s="89"/>
      <c r="LTD81" s="89"/>
      <c r="LTE81" s="89"/>
      <c r="LTF81" s="89"/>
      <c r="LTG81" s="89"/>
      <c r="LTH81" s="89"/>
      <c r="LTZ81" s="89"/>
      <c r="LUA81" s="89"/>
      <c r="LUD81" s="89"/>
      <c r="LUG81" s="89"/>
      <c r="LUI81" s="89"/>
      <c r="LUK81" s="89"/>
      <c r="LUN81" s="89"/>
      <c r="LUQ81" s="89"/>
      <c r="LUT81" s="89"/>
      <c r="LUZ81" s="89"/>
      <c r="LVC81" s="89"/>
      <c r="LVF81" s="89"/>
      <c r="LVK81" s="89"/>
      <c r="LVY81" s="89"/>
      <c r="LVZ81" s="89"/>
      <c r="LWA81" s="89"/>
      <c r="LWB81" s="89"/>
      <c r="LWC81" s="89"/>
      <c r="LWD81" s="89"/>
      <c r="LWE81" s="89"/>
      <c r="LWF81" s="89"/>
      <c r="LWG81" s="89"/>
      <c r="LWH81" s="89"/>
      <c r="LWI81" s="89"/>
      <c r="LWJ81" s="89"/>
      <c r="LWK81" s="89"/>
      <c r="LWL81" s="89"/>
      <c r="LWM81" s="89"/>
      <c r="LWN81" s="89"/>
      <c r="LWO81" s="89"/>
      <c r="LWP81" s="89"/>
      <c r="LWQ81" s="89"/>
      <c r="LWR81" s="89"/>
      <c r="LWS81" s="89"/>
      <c r="LWT81" s="89"/>
      <c r="LWU81" s="89"/>
      <c r="LWV81" s="89"/>
      <c r="LWW81" s="89"/>
      <c r="LWX81" s="89"/>
      <c r="LWY81" s="89"/>
      <c r="LWZ81" s="89"/>
      <c r="LXA81" s="89"/>
      <c r="LXB81" s="89"/>
      <c r="LXC81" s="89"/>
      <c r="LXD81" s="89"/>
      <c r="LXE81" s="89"/>
      <c r="LXF81" s="89"/>
      <c r="LXG81" s="89"/>
      <c r="LXH81" s="89"/>
      <c r="LXI81" s="89"/>
      <c r="LXJ81" s="89"/>
      <c r="LXK81" s="89"/>
      <c r="LXN81" s="89"/>
      <c r="LXQ81" s="89"/>
      <c r="LXT81" s="89"/>
      <c r="LXW81" s="89"/>
      <c r="LXZ81" s="89"/>
      <c r="LYL81" s="89"/>
      <c r="LYO81" s="89"/>
      <c r="LYR81" s="89"/>
      <c r="LYU81" s="89"/>
      <c r="LZA81" s="89"/>
      <c r="LZD81" s="89"/>
      <c r="LZJ81" s="89"/>
      <c r="LZM81" s="89"/>
      <c r="LZP81" s="89"/>
      <c r="LZS81" s="89"/>
      <c r="LZY81" s="89"/>
      <c r="MAB81" s="89"/>
      <c r="MAH81" s="89"/>
      <c r="MAJ81" s="89"/>
      <c r="MAK81" s="89"/>
      <c r="MAM81" s="89"/>
      <c r="MAP81" s="89"/>
      <c r="MAS81" s="89"/>
      <c r="MBD81" s="89"/>
      <c r="MBF81" s="89"/>
      <c r="MBR81" s="89"/>
      <c r="MBU81" s="89"/>
      <c r="MCC81" s="89"/>
      <c r="MCW81" s="89"/>
      <c r="MCY81" s="89"/>
      <c r="MCZ81" s="89"/>
      <c r="MDA81" s="89"/>
      <c r="MDB81" s="89"/>
      <c r="MDC81" s="89"/>
      <c r="MDD81" s="89"/>
      <c r="MDV81" s="89"/>
      <c r="MDW81" s="89"/>
      <c r="MDZ81" s="89"/>
      <c r="MEC81" s="89"/>
      <c r="MEE81" s="89"/>
      <c r="MEG81" s="89"/>
      <c r="MEJ81" s="89"/>
      <c r="MEM81" s="89"/>
      <c r="MEP81" s="89"/>
      <c r="MEV81" s="89"/>
      <c r="MEY81" s="89"/>
      <c r="MFB81" s="89"/>
      <c r="MFG81" s="89"/>
      <c r="MFU81" s="89"/>
      <c r="MFV81" s="89"/>
      <c r="MFW81" s="89"/>
      <c r="MFX81" s="89"/>
      <c r="MFY81" s="89"/>
      <c r="MFZ81" s="89"/>
      <c r="MGA81" s="89"/>
      <c r="MGB81" s="89"/>
      <c r="MGC81" s="89"/>
      <c r="MGD81" s="89"/>
      <c r="MGE81" s="89"/>
      <c r="MGF81" s="89"/>
      <c r="MGG81" s="89"/>
      <c r="MGH81" s="89"/>
      <c r="MGI81" s="89"/>
      <c r="MGJ81" s="89"/>
      <c r="MGK81" s="89"/>
      <c r="MGL81" s="89"/>
      <c r="MGM81" s="89"/>
      <c r="MGN81" s="89"/>
      <c r="MGO81" s="89"/>
      <c r="MGP81" s="89"/>
      <c r="MGQ81" s="89"/>
      <c r="MGR81" s="89"/>
      <c r="MGS81" s="89"/>
      <c r="MGT81" s="89"/>
      <c r="MGU81" s="89"/>
      <c r="MGV81" s="89"/>
      <c r="MGW81" s="89"/>
      <c r="MGX81" s="89"/>
      <c r="MGY81" s="89"/>
      <c r="MGZ81" s="89"/>
      <c r="MHA81" s="89"/>
      <c r="MHB81" s="89"/>
      <c r="MHC81" s="89"/>
      <c r="MHD81" s="89"/>
      <c r="MHE81" s="89"/>
      <c r="MHF81" s="89"/>
      <c r="MHG81" s="89"/>
      <c r="MHJ81" s="89"/>
      <c r="MHM81" s="89"/>
      <c r="MHP81" s="89"/>
      <c r="MHS81" s="89"/>
      <c r="MHV81" s="89"/>
      <c r="MIH81" s="89"/>
      <c r="MIK81" s="89"/>
      <c r="MIN81" s="89"/>
      <c r="MIQ81" s="89"/>
      <c r="MIW81" s="89"/>
      <c r="MIZ81" s="89"/>
      <c r="MJF81" s="89"/>
      <c r="MJI81" s="89"/>
      <c r="MJL81" s="89"/>
      <c r="MJO81" s="89"/>
      <c r="MJU81" s="89"/>
      <c r="MJX81" s="89"/>
      <c r="MKD81" s="89"/>
      <c r="MKF81" s="89"/>
      <c r="MKG81" s="89"/>
      <c r="MKI81" s="89"/>
      <c r="MKL81" s="89"/>
      <c r="MKO81" s="89"/>
      <c r="MKZ81" s="89"/>
      <c r="MLB81" s="89"/>
      <c r="MLN81" s="89"/>
      <c r="MLQ81" s="89"/>
      <c r="MLY81" s="89"/>
      <c r="MMS81" s="89"/>
      <c r="MMU81" s="89"/>
      <c r="MMV81" s="89"/>
      <c r="MMW81" s="89"/>
      <c r="MMX81" s="89"/>
      <c r="MMY81" s="89"/>
      <c r="MMZ81" s="89"/>
      <c r="MNR81" s="89"/>
      <c r="MNS81" s="89"/>
      <c r="MNV81" s="89"/>
      <c r="MNY81" s="89"/>
      <c r="MOA81" s="89"/>
      <c r="MOC81" s="89"/>
      <c r="MOF81" s="89"/>
      <c r="MOI81" s="89"/>
      <c r="MOL81" s="89"/>
      <c r="MOR81" s="89"/>
      <c r="MOU81" s="89"/>
      <c r="MOX81" s="89"/>
      <c r="MPC81" s="89"/>
      <c r="MPQ81" s="89"/>
      <c r="MPR81" s="89"/>
      <c r="MPS81" s="89"/>
      <c r="MPT81" s="89"/>
      <c r="MPU81" s="89"/>
      <c r="MPV81" s="89"/>
      <c r="MPW81" s="89"/>
      <c r="MPX81" s="89"/>
      <c r="MPY81" s="89"/>
      <c r="MPZ81" s="89"/>
      <c r="MQA81" s="89"/>
      <c r="MQB81" s="89"/>
      <c r="MQC81" s="89"/>
      <c r="MQD81" s="89"/>
      <c r="MQE81" s="89"/>
      <c r="MQF81" s="89"/>
      <c r="MQG81" s="89"/>
      <c r="MQH81" s="89"/>
      <c r="MQI81" s="89"/>
      <c r="MQJ81" s="89"/>
      <c r="MQK81" s="89"/>
      <c r="MQL81" s="89"/>
      <c r="MQM81" s="89"/>
      <c r="MQN81" s="89"/>
      <c r="MQO81" s="89"/>
      <c r="MQP81" s="89"/>
      <c r="MQQ81" s="89"/>
      <c r="MQR81" s="89"/>
      <c r="MQS81" s="89"/>
      <c r="MQT81" s="89"/>
      <c r="MQU81" s="89"/>
      <c r="MQV81" s="89"/>
      <c r="MQW81" s="89"/>
      <c r="MQX81" s="89"/>
      <c r="MQY81" s="89"/>
      <c r="MQZ81" s="89"/>
      <c r="MRA81" s="89"/>
      <c r="MRB81" s="89"/>
      <c r="MRC81" s="89"/>
      <c r="MRF81" s="89"/>
      <c r="MRI81" s="89"/>
      <c r="MRL81" s="89"/>
      <c r="MRO81" s="89"/>
      <c r="MRR81" s="89"/>
      <c r="MSD81" s="89"/>
      <c r="MSG81" s="89"/>
      <c r="MSJ81" s="89"/>
      <c r="MSM81" s="89"/>
      <c r="MSS81" s="89"/>
      <c r="MSV81" s="89"/>
      <c r="MTB81" s="89"/>
      <c r="MTE81" s="89"/>
      <c r="MTH81" s="89"/>
      <c r="MTK81" s="89"/>
      <c r="MTQ81" s="89"/>
      <c r="MTT81" s="89"/>
      <c r="MTZ81" s="89"/>
      <c r="MUB81" s="89"/>
      <c r="MUC81" s="89"/>
      <c r="MUE81" s="89"/>
      <c r="MUH81" s="89"/>
      <c r="MUK81" s="89"/>
      <c r="MUV81" s="89"/>
      <c r="MUX81" s="89"/>
      <c r="MVJ81" s="89"/>
      <c r="MVM81" s="89"/>
      <c r="MVU81" s="89"/>
      <c r="MWO81" s="89"/>
      <c r="MWQ81" s="89"/>
      <c r="MWR81" s="89"/>
      <c r="MWS81" s="89"/>
      <c r="MWT81" s="89"/>
      <c r="MWU81" s="89"/>
      <c r="MWV81" s="89"/>
      <c r="MXN81" s="89"/>
      <c r="MXO81" s="89"/>
      <c r="MXR81" s="89"/>
      <c r="MXU81" s="89"/>
      <c r="MXW81" s="89"/>
      <c r="MXY81" s="89"/>
      <c r="MYB81" s="89"/>
      <c r="MYE81" s="89"/>
      <c r="MYH81" s="89"/>
      <c r="MYN81" s="89"/>
      <c r="MYQ81" s="89"/>
      <c r="MYT81" s="89"/>
      <c r="MYY81" s="89"/>
      <c r="MZM81" s="89"/>
      <c r="MZN81" s="89"/>
      <c r="MZO81" s="89"/>
      <c r="MZP81" s="89"/>
      <c r="MZQ81" s="89"/>
      <c r="MZR81" s="89"/>
      <c r="MZS81" s="89"/>
      <c r="MZT81" s="89"/>
      <c r="MZU81" s="89"/>
      <c r="MZV81" s="89"/>
      <c r="MZW81" s="89"/>
      <c r="MZX81" s="89"/>
      <c r="MZY81" s="89"/>
      <c r="MZZ81" s="89"/>
      <c r="NAA81" s="89"/>
      <c r="NAB81" s="89"/>
      <c r="NAC81" s="89"/>
      <c r="NAD81" s="89"/>
      <c r="NAE81" s="89"/>
      <c r="NAF81" s="89"/>
      <c r="NAG81" s="89"/>
      <c r="NAH81" s="89"/>
      <c r="NAI81" s="89"/>
      <c r="NAJ81" s="89"/>
      <c r="NAK81" s="89"/>
      <c r="NAL81" s="89"/>
      <c r="NAM81" s="89"/>
      <c r="NAN81" s="89"/>
      <c r="NAO81" s="89"/>
      <c r="NAP81" s="89"/>
      <c r="NAQ81" s="89"/>
      <c r="NAR81" s="89"/>
      <c r="NAS81" s="89"/>
      <c r="NAT81" s="89"/>
      <c r="NAU81" s="89"/>
      <c r="NAV81" s="89"/>
      <c r="NAW81" s="89"/>
      <c r="NAX81" s="89"/>
      <c r="NAY81" s="89"/>
      <c r="NBB81" s="89"/>
      <c r="NBE81" s="89"/>
      <c r="NBH81" s="89"/>
      <c r="NBK81" s="89"/>
      <c r="NBN81" s="89"/>
      <c r="NBZ81" s="89"/>
      <c r="NCC81" s="89"/>
      <c r="NCF81" s="89"/>
      <c r="NCI81" s="89"/>
      <c r="NCO81" s="89"/>
      <c r="NCR81" s="89"/>
      <c r="NCX81" s="89"/>
      <c r="NDA81" s="89"/>
      <c r="NDD81" s="89"/>
      <c r="NDG81" s="89"/>
      <c r="NDM81" s="89"/>
      <c r="NDP81" s="89"/>
      <c r="NDV81" s="89"/>
      <c r="NDX81" s="89"/>
      <c r="NDY81" s="89"/>
      <c r="NEA81" s="89"/>
      <c r="NED81" s="89"/>
      <c r="NEG81" s="89"/>
      <c r="NER81" s="89"/>
      <c r="NET81" s="89"/>
      <c r="NFF81" s="89"/>
      <c r="NFI81" s="89"/>
      <c r="NFQ81" s="89"/>
      <c r="NGK81" s="89"/>
      <c r="NGM81" s="89"/>
      <c r="NGN81" s="89"/>
      <c r="NGO81" s="89"/>
      <c r="NGP81" s="89"/>
      <c r="NGQ81" s="89"/>
      <c r="NGR81" s="89"/>
      <c r="NHJ81" s="89"/>
      <c r="NHK81" s="89"/>
      <c r="NHN81" s="89"/>
      <c r="NHQ81" s="89"/>
      <c r="NHS81" s="89"/>
      <c r="NHU81" s="89"/>
      <c r="NHX81" s="89"/>
      <c r="NIA81" s="89"/>
      <c r="NID81" s="89"/>
      <c r="NIJ81" s="89"/>
      <c r="NIM81" s="89"/>
      <c r="NIP81" s="89"/>
      <c r="NIU81" s="89"/>
      <c r="NJI81" s="89"/>
      <c r="NJJ81" s="89"/>
      <c r="NJK81" s="89"/>
      <c r="NJL81" s="89"/>
      <c r="NJM81" s="89"/>
      <c r="NJN81" s="89"/>
      <c r="NJO81" s="89"/>
      <c r="NJP81" s="89"/>
      <c r="NJQ81" s="89"/>
      <c r="NJR81" s="89"/>
      <c r="NJS81" s="89"/>
      <c r="NJT81" s="89"/>
      <c r="NJU81" s="89"/>
      <c r="NJV81" s="89"/>
      <c r="NJW81" s="89"/>
      <c r="NJX81" s="89"/>
      <c r="NJY81" s="89"/>
      <c r="NJZ81" s="89"/>
      <c r="NKA81" s="89"/>
      <c r="NKB81" s="89"/>
      <c r="NKC81" s="89"/>
      <c r="NKD81" s="89"/>
      <c r="NKE81" s="89"/>
      <c r="NKF81" s="89"/>
      <c r="NKG81" s="89"/>
      <c r="NKH81" s="89"/>
      <c r="NKI81" s="89"/>
      <c r="NKJ81" s="89"/>
      <c r="NKK81" s="89"/>
      <c r="NKL81" s="89"/>
      <c r="NKM81" s="89"/>
      <c r="NKN81" s="89"/>
      <c r="NKO81" s="89"/>
      <c r="NKP81" s="89"/>
      <c r="NKQ81" s="89"/>
      <c r="NKR81" s="89"/>
      <c r="NKS81" s="89"/>
      <c r="NKT81" s="89"/>
      <c r="NKU81" s="89"/>
      <c r="NKX81" s="89"/>
      <c r="NLA81" s="89"/>
      <c r="NLD81" s="89"/>
      <c r="NLG81" s="89"/>
      <c r="NLJ81" s="89"/>
      <c r="NLV81" s="89"/>
      <c r="NLY81" s="89"/>
      <c r="NMB81" s="89"/>
      <c r="NME81" s="89"/>
      <c r="NMK81" s="89"/>
      <c r="NMN81" s="89"/>
      <c r="NMT81" s="89"/>
      <c r="NMW81" s="89"/>
      <c r="NMZ81" s="89"/>
      <c r="NNC81" s="89"/>
      <c r="NNI81" s="89"/>
      <c r="NNL81" s="89"/>
      <c r="NNR81" s="89"/>
      <c r="NNT81" s="89"/>
      <c r="NNU81" s="89"/>
      <c r="NNW81" s="89"/>
      <c r="NNZ81" s="89"/>
      <c r="NOC81" s="89"/>
      <c r="NON81" s="89"/>
      <c r="NOP81" s="89"/>
      <c r="NPB81" s="89"/>
      <c r="NPE81" s="89"/>
      <c r="NPM81" s="89"/>
      <c r="NQG81" s="89"/>
      <c r="NQI81" s="89"/>
      <c r="NQJ81" s="89"/>
      <c r="NQK81" s="89"/>
      <c r="NQL81" s="89"/>
      <c r="NQM81" s="89"/>
      <c r="NQN81" s="89"/>
      <c r="NRF81" s="89"/>
      <c r="NRG81" s="89"/>
      <c r="NRJ81" s="89"/>
      <c r="NRM81" s="89"/>
      <c r="NRO81" s="89"/>
      <c r="NRQ81" s="89"/>
      <c r="NRT81" s="89"/>
      <c r="NRW81" s="89"/>
      <c r="NRZ81" s="89"/>
      <c r="NSF81" s="89"/>
      <c r="NSI81" s="89"/>
      <c r="NSL81" s="89"/>
      <c r="NSQ81" s="89"/>
      <c r="NTE81" s="89"/>
      <c r="NTF81" s="89"/>
      <c r="NTG81" s="89"/>
      <c r="NTH81" s="89"/>
      <c r="NTI81" s="89"/>
      <c r="NTJ81" s="89"/>
      <c r="NTK81" s="89"/>
      <c r="NTL81" s="89"/>
      <c r="NTM81" s="89"/>
      <c r="NTN81" s="89"/>
      <c r="NTO81" s="89"/>
      <c r="NTP81" s="89"/>
      <c r="NTQ81" s="89"/>
      <c r="NTR81" s="89"/>
      <c r="NTS81" s="89"/>
      <c r="NTT81" s="89"/>
      <c r="NTU81" s="89"/>
      <c r="NTV81" s="89"/>
      <c r="NTW81" s="89"/>
      <c r="NTX81" s="89"/>
      <c r="NTY81" s="89"/>
      <c r="NTZ81" s="89"/>
      <c r="NUA81" s="89"/>
      <c r="NUB81" s="89"/>
      <c r="NUC81" s="89"/>
      <c r="NUD81" s="89"/>
      <c r="NUE81" s="89"/>
      <c r="NUF81" s="89"/>
      <c r="NUG81" s="89"/>
      <c r="NUH81" s="89"/>
      <c r="NUI81" s="89"/>
      <c r="NUJ81" s="89"/>
      <c r="NUK81" s="89"/>
      <c r="NUL81" s="89"/>
      <c r="NUM81" s="89"/>
      <c r="NUN81" s="89"/>
      <c r="NUO81" s="89"/>
      <c r="NUP81" s="89"/>
      <c r="NUQ81" s="89"/>
      <c r="NUT81" s="89"/>
      <c r="NUW81" s="89"/>
      <c r="NUZ81" s="89"/>
      <c r="NVC81" s="89"/>
      <c r="NVF81" s="89"/>
      <c r="NVR81" s="89"/>
      <c r="NVU81" s="89"/>
      <c r="NVX81" s="89"/>
      <c r="NWA81" s="89"/>
      <c r="NWG81" s="89"/>
      <c r="NWJ81" s="89"/>
      <c r="NWP81" s="89"/>
      <c r="NWS81" s="89"/>
      <c r="NWV81" s="89"/>
      <c r="NWY81" s="89"/>
      <c r="NXE81" s="89"/>
      <c r="NXH81" s="89"/>
      <c r="NXN81" s="89"/>
      <c r="NXP81" s="89"/>
      <c r="NXQ81" s="89"/>
      <c r="NXS81" s="89"/>
      <c r="NXV81" s="89"/>
      <c r="NXY81" s="89"/>
      <c r="NYJ81" s="89"/>
      <c r="NYL81" s="89"/>
      <c r="NYX81" s="89"/>
      <c r="NZA81" s="89"/>
      <c r="NZI81" s="89"/>
      <c r="OAC81" s="89"/>
      <c r="OAE81" s="89"/>
      <c r="OAF81" s="89"/>
      <c r="OAG81" s="89"/>
      <c r="OAH81" s="89"/>
      <c r="OAI81" s="89"/>
      <c r="OAJ81" s="89"/>
      <c r="OBB81" s="89"/>
      <c r="OBC81" s="89"/>
      <c r="OBF81" s="89"/>
      <c r="OBI81" s="89"/>
      <c r="OBK81" s="89"/>
      <c r="OBM81" s="89"/>
      <c r="OBP81" s="89"/>
      <c r="OBS81" s="89"/>
      <c r="OBV81" s="89"/>
      <c r="OCB81" s="89"/>
      <c r="OCE81" s="89"/>
      <c r="OCH81" s="89"/>
      <c r="OCM81" s="89"/>
      <c r="ODA81" s="89"/>
      <c r="ODB81" s="89"/>
      <c r="ODC81" s="89"/>
      <c r="ODD81" s="89"/>
      <c r="ODE81" s="89"/>
      <c r="ODF81" s="89"/>
      <c r="ODG81" s="89"/>
      <c r="ODH81" s="89"/>
      <c r="ODI81" s="89"/>
      <c r="ODJ81" s="89"/>
      <c r="ODK81" s="89"/>
      <c r="ODL81" s="89"/>
      <c r="ODM81" s="89"/>
      <c r="ODN81" s="89"/>
      <c r="ODO81" s="89"/>
      <c r="ODP81" s="89"/>
      <c r="ODQ81" s="89"/>
      <c r="ODR81" s="89"/>
      <c r="ODS81" s="89"/>
      <c r="ODT81" s="89"/>
      <c r="ODU81" s="89"/>
      <c r="ODV81" s="89"/>
      <c r="ODW81" s="89"/>
      <c r="ODX81" s="89"/>
      <c r="ODY81" s="89"/>
      <c r="ODZ81" s="89"/>
      <c r="OEA81" s="89"/>
      <c r="OEB81" s="89"/>
      <c r="OEC81" s="89"/>
      <c r="OED81" s="89"/>
      <c r="OEE81" s="89"/>
      <c r="OEF81" s="89"/>
      <c r="OEG81" s="89"/>
      <c r="OEH81" s="89"/>
      <c r="OEI81" s="89"/>
      <c r="OEJ81" s="89"/>
      <c r="OEK81" s="89"/>
      <c r="OEL81" s="89"/>
      <c r="OEM81" s="89"/>
      <c r="OEP81" s="89"/>
      <c r="OES81" s="89"/>
      <c r="OEV81" s="89"/>
      <c r="OEY81" s="89"/>
      <c r="OFB81" s="89"/>
      <c r="OFN81" s="89"/>
      <c r="OFQ81" s="89"/>
      <c r="OFT81" s="89"/>
      <c r="OFW81" s="89"/>
      <c r="OGC81" s="89"/>
      <c r="OGF81" s="89"/>
      <c r="OGL81" s="89"/>
      <c r="OGO81" s="89"/>
      <c r="OGR81" s="89"/>
      <c r="OGU81" s="89"/>
      <c r="OHA81" s="89"/>
      <c r="OHD81" s="89"/>
      <c r="OHJ81" s="89"/>
      <c r="OHL81" s="89"/>
      <c r="OHM81" s="89"/>
      <c r="OHO81" s="89"/>
      <c r="OHR81" s="89"/>
      <c r="OHU81" s="89"/>
      <c r="OIF81" s="89"/>
      <c r="OIH81" s="89"/>
      <c r="OIT81" s="89"/>
      <c r="OIW81" s="89"/>
      <c r="OJE81" s="89"/>
      <c r="OJY81" s="89"/>
      <c r="OKA81" s="89"/>
      <c r="OKB81" s="89"/>
      <c r="OKC81" s="89"/>
      <c r="OKD81" s="89"/>
      <c r="OKE81" s="89"/>
      <c r="OKF81" s="89"/>
      <c r="OKX81" s="89"/>
      <c r="OKY81" s="89"/>
      <c r="OLB81" s="89"/>
      <c r="OLE81" s="89"/>
      <c r="OLG81" s="89"/>
      <c r="OLI81" s="89"/>
      <c r="OLL81" s="89"/>
      <c r="OLO81" s="89"/>
      <c r="OLR81" s="89"/>
      <c r="OLX81" s="89"/>
      <c r="OMA81" s="89"/>
      <c r="OMD81" s="89"/>
      <c r="OMI81" s="89"/>
      <c r="OMW81" s="89"/>
      <c r="OMX81" s="89"/>
      <c r="OMY81" s="89"/>
      <c r="OMZ81" s="89"/>
      <c r="ONA81" s="89"/>
      <c r="ONB81" s="89"/>
      <c r="ONC81" s="89"/>
      <c r="OND81" s="89"/>
      <c r="ONE81" s="89"/>
      <c r="ONF81" s="89"/>
      <c r="ONG81" s="89"/>
      <c r="ONH81" s="89"/>
      <c r="ONI81" s="89"/>
      <c r="ONJ81" s="89"/>
      <c r="ONK81" s="89"/>
      <c r="ONL81" s="89"/>
      <c r="ONM81" s="89"/>
      <c r="ONN81" s="89"/>
      <c r="ONO81" s="89"/>
      <c r="ONP81" s="89"/>
      <c r="ONQ81" s="89"/>
      <c r="ONR81" s="89"/>
      <c r="ONS81" s="89"/>
      <c r="ONT81" s="89"/>
      <c r="ONU81" s="89"/>
      <c r="ONV81" s="89"/>
      <c r="ONW81" s="89"/>
      <c r="ONX81" s="89"/>
      <c r="ONY81" s="89"/>
      <c r="ONZ81" s="89"/>
      <c r="OOA81" s="89"/>
      <c r="OOB81" s="89"/>
      <c r="OOC81" s="89"/>
      <c r="OOD81" s="89"/>
      <c r="OOE81" s="89"/>
      <c r="OOF81" s="89"/>
      <c r="OOG81" s="89"/>
      <c r="OOH81" s="89"/>
      <c r="OOI81" s="89"/>
      <c r="OOL81" s="89"/>
      <c r="OOO81" s="89"/>
      <c r="OOR81" s="89"/>
      <c r="OOU81" s="89"/>
      <c r="OOX81" s="89"/>
      <c r="OPJ81" s="89"/>
      <c r="OPM81" s="89"/>
      <c r="OPP81" s="89"/>
      <c r="OPS81" s="89"/>
      <c r="OPY81" s="89"/>
      <c r="OQB81" s="89"/>
      <c r="OQH81" s="89"/>
      <c r="OQK81" s="89"/>
      <c r="OQN81" s="89"/>
      <c r="OQQ81" s="89"/>
      <c r="OQW81" s="89"/>
      <c r="OQZ81" s="89"/>
      <c r="ORF81" s="89"/>
      <c r="ORH81" s="89"/>
      <c r="ORI81" s="89"/>
      <c r="ORK81" s="89"/>
      <c r="ORN81" s="89"/>
      <c r="ORQ81" s="89"/>
      <c r="OSB81" s="89"/>
      <c r="OSD81" s="89"/>
      <c r="OSP81" s="89"/>
      <c r="OSS81" s="89"/>
      <c r="OTA81" s="89"/>
      <c r="OTU81" s="89"/>
      <c r="OTW81" s="89"/>
      <c r="OTX81" s="89"/>
      <c r="OTY81" s="89"/>
      <c r="OTZ81" s="89"/>
      <c r="OUA81" s="89"/>
      <c r="OUB81" s="89"/>
      <c r="OUT81" s="89"/>
      <c r="OUU81" s="89"/>
      <c r="OUX81" s="89"/>
      <c r="OVA81" s="89"/>
      <c r="OVC81" s="89"/>
      <c r="OVE81" s="89"/>
      <c r="OVH81" s="89"/>
      <c r="OVK81" s="89"/>
      <c r="OVN81" s="89"/>
      <c r="OVT81" s="89"/>
      <c r="OVW81" s="89"/>
      <c r="OVZ81" s="89"/>
      <c r="OWE81" s="89"/>
      <c r="OWS81" s="89"/>
      <c r="OWT81" s="89"/>
      <c r="OWU81" s="89"/>
      <c r="OWV81" s="89"/>
      <c r="OWW81" s="89"/>
      <c r="OWX81" s="89"/>
      <c r="OWY81" s="89"/>
      <c r="OWZ81" s="89"/>
      <c r="OXA81" s="89"/>
      <c r="OXB81" s="89"/>
      <c r="OXC81" s="89"/>
      <c r="OXD81" s="89"/>
      <c r="OXE81" s="89"/>
      <c r="OXF81" s="89"/>
      <c r="OXG81" s="89"/>
      <c r="OXH81" s="89"/>
      <c r="OXI81" s="89"/>
      <c r="OXJ81" s="89"/>
      <c r="OXK81" s="89"/>
      <c r="OXL81" s="89"/>
      <c r="OXM81" s="89"/>
      <c r="OXN81" s="89"/>
      <c r="OXO81" s="89"/>
      <c r="OXP81" s="89"/>
      <c r="OXQ81" s="89"/>
      <c r="OXR81" s="89"/>
      <c r="OXS81" s="89"/>
      <c r="OXT81" s="89"/>
      <c r="OXU81" s="89"/>
      <c r="OXV81" s="89"/>
      <c r="OXW81" s="89"/>
      <c r="OXX81" s="89"/>
      <c r="OXY81" s="89"/>
      <c r="OXZ81" s="89"/>
      <c r="OYA81" s="89"/>
      <c r="OYB81" s="89"/>
      <c r="OYC81" s="89"/>
      <c r="OYD81" s="89"/>
      <c r="OYE81" s="89"/>
      <c r="OYH81" s="89"/>
      <c r="OYK81" s="89"/>
      <c r="OYN81" s="89"/>
      <c r="OYQ81" s="89"/>
      <c r="OYT81" s="89"/>
      <c r="OZF81" s="89"/>
      <c r="OZI81" s="89"/>
      <c r="OZL81" s="89"/>
      <c r="OZO81" s="89"/>
      <c r="OZU81" s="89"/>
      <c r="OZX81" s="89"/>
      <c r="PAD81" s="89"/>
      <c r="PAG81" s="89"/>
      <c r="PAJ81" s="89"/>
      <c r="PAM81" s="89"/>
      <c r="PAS81" s="89"/>
      <c r="PAV81" s="89"/>
      <c r="PBB81" s="89"/>
      <c r="PBD81" s="89"/>
      <c r="PBE81" s="89"/>
      <c r="PBG81" s="89"/>
      <c r="PBJ81" s="89"/>
      <c r="PBM81" s="89"/>
      <c r="PBX81" s="89"/>
      <c r="PBZ81" s="89"/>
      <c r="PCL81" s="89"/>
      <c r="PCO81" s="89"/>
      <c r="PCW81" s="89"/>
      <c r="PDQ81" s="89"/>
      <c r="PDS81" s="89"/>
      <c r="PDT81" s="89"/>
      <c r="PDU81" s="89"/>
      <c r="PDV81" s="89"/>
      <c r="PDW81" s="89"/>
      <c r="PDX81" s="89"/>
      <c r="PEP81" s="89"/>
      <c r="PEQ81" s="89"/>
      <c r="PET81" s="89"/>
      <c r="PEW81" s="89"/>
      <c r="PEY81" s="89"/>
      <c r="PFA81" s="89"/>
      <c r="PFD81" s="89"/>
      <c r="PFG81" s="89"/>
      <c r="PFJ81" s="89"/>
      <c r="PFP81" s="89"/>
      <c r="PFS81" s="89"/>
      <c r="PFV81" s="89"/>
      <c r="PGA81" s="89"/>
      <c r="PGO81" s="89"/>
      <c r="PGP81" s="89"/>
      <c r="PGQ81" s="89"/>
      <c r="PGR81" s="89"/>
      <c r="PGS81" s="89"/>
      <c r="PGT81" s="89"/>
      <c r="PGU81" s="89"/>
      <c r="PGV81" s="89"/>
      <c r="PGW81" s="89"/>
      <c r="PGX81" s="89"/>
      <c r="PGY81" s="89"/>
      <c r="PGZ81" s="89"/>
      <c r="PHA81" s="89"/>
      <c r="PHB81" s="89"/>
      <c r="PHC81" s="89"/>
      <c r="PHD81" s="89"/>
      <c r="PHE81" s="89"/>
      <c r="PHF81" s="89"/>
      <c r="PHG81" s="89"/>
      <c r="PHH81" s="89"/>
      <c r="PHI81" s="89"/>
      <c r="PHJ81" s="89"/>
      <c r="PHK81" s="89"/>
      <c r="PHL81" s="89"/>
      <c r="PHM81" s="89"/>
      <c r="PHN81" s="89"/>
      <c r="PHO81" s="89"/>
      <c r="PHP81" s="89"/>
      <c r="PHQ81" s="89"/>
      <c r="PHR81" s="89"/>
      <c r="PHS81" s="89"/>
      <c r="PHT81" s="89"/>
      <c r="PHU81" s="89"/>
      <c r="PHV81" s="89"/>
      <c r="PHW81" s="89"/>
      <c r="PHX81" s="89"/>
      <c r="PHY81" s="89"/>
      <c r="PHZ81" s="89"/>
      <c r="PIA81" s="89"/>
      <c r="PID81" s="89"/>
      <c r="PIG81" s="89"/>
      <c r="PIJ81" s="89"/>
      <c r="PIM81" s="89"/>
      <c r="PIP81" s="89"/>
      <c r="PJB81" s="89"/>
      <c r="PJE81" s="89"/>
      <c r="PJH81" s="89"/>
      <c r="PJK81" s="89"/>
      <c r="PJQ81" s="89"/>
      <c r="PJT81" s="89"/>
      <c r="PJZ81" s="89"/>
      <c r="PKC81" s="89"/>
      <c r="PKF81" s="89"/>
      <c r="PKI81" s="89"/>
      <c r="PKO81" s="89"/>
      <c r="PKR81" s="89"/>
      <c r="PKX81" s="89"/>
      <c r="PKZ81" s="89"/>
      <c r="PLA81" s="89"/>
      <c r="PLC81" s="89"/>
      <c r="PLF81" s="89"/>
      <c r="PLI81" s="89"/>
      <c r="PLT81" s="89"/>
      <c r="PLV81" s="89"/>
      <c r="PMH81" s="89"/>
      <c r="PMK81" s="89"/>
      <c r="PMS81" s="89"/>
      <c r="PNM81" s="89"/>
      <c r="PNO81" s="89"/>
      <c r="PNP81" s="89"/>
      <c r="PNQ81" s="89"/>
      <c r="PNR81" s="89"/>
      <c r="PNS81" s="89"/>
      <c r="PNT81" s="89"/>
      <c r="POL81" s="89"/>
      <c r="POM81" s="89"/>
      <c r="POP81" s="89"/>
      <c r="POS81" s="89"/>
      <c r="POU81" s="89"/>
      <c r="POW81" s="89"/>
      <c r="POZ81" s="89"/>
      <c r="PPC81" s="89"/>
      <c r="PPF81" s="89"/>
      <c r="PPL81" s="89"/>
      <c r="PPO81" s="89"/>
      <c r="PPR81" s="89"/>
      <c r="PPW81" s="89"/>
      <c r="PQK81" s="89"/>
      <c r="PQL81" s="89"/>
      <c r="PQM81" s="89"/>
      <c r="PQN81" s="89"/>
      <c r="PQO81" s="89"/>
      <c r="PQP81" s="89"/>
      <c r="PQQ81" s="89"/>
      <c r="PQR81" s="89"/>
      <c r="PQS81" s="89"/>
      <c r="PQT81" s="89"/>
      <c r="PQU81" s="89"/>
      <c r="PQV81" s="89"/>
      <c r="PQW81" s="89"/>
      <c r="PQX81" s="89"/>
      <c r="PQY81" s="89"/>
      <c r="PQZ81" s="89"/>
      <c r="PRA81" s="89"/>
      <c r="PRB81" s="89"/>
      <c r="PRC81" s="89"/>
      <c r="PRD81" s="89"/>
      <c r="PRE81" s="89"/>
      <c r="PRF81" s="89"/>
      <c r="PRG81" s="89"/>
      <c r="PRH81" s="89"/>
      <c r="PRI81" s="89"/>
      <c r="PRJ81" s="89"/>
      <c r="PRK81" s="89"/>
      <c r="PRL81" s="89"/>
      <c r="PRM81" s="89"/>
      <c r="PRN81" s="89"/>
      <c r="PRO81" s="89"/>
      <c r="PRP81" s="89"/>
      <c r="PRQ81" s="89"/>
      <c r="PRR81" s="89"/>
      <c r="PRS81" s="89"/>
      <c r="PRT81" s="89"/>
      <c r="PRU81" s="89"/>
      <c r="PRV81" s="89"/>
      <c r="PRW81" s="89"/>
      <c r="PRZ81" s="89"/>
      <c r="PSC81" s="89"/>
      <c r="PSF81" s="89"/>
      <c r="PSI81" s="89"/>
      <c r="PSL81" s="89"/>
      <c r="PSX81" s="89"/>
      <c r="PTA81" s="89"/>
      <c r="PTD81" s="89"/>
      <c r="PTG81" s="89"/>
      <c r="PTM81" s="89"/>
      <c r="PTP81" s="89"/>
      <c r="PTV81" s="89"/>
      <c r="PTY81" s="89"/>
      <c r="PUB81" s="89"/>
      <c r="PUE81" s="89"/>
      <c r="PUK81" s="89"/>
      <c r="PUN81" s="89"/>
      <c r="PUT81" s="89"/>
      <c r="PUV81" s="89"/>
      <c r="PUW81" s="89"/>
      <c r="PUY81" s="89"/>
      <c r="PVB81" s="89"/>
      <c r="PVE81" s="89"/>
      <c r="PVP81" s="89"/>
      <c r="PVR81" s="89"/>
      <c r="PWD81" s="89"/>
      <c r="PWG81" s="89"/>
      <c r="PWO81" s="89"/>
      <c r="PXI81" s="89"/>
      <c r="PXK81" s="89"/>
      <c r="PXL81" s="89"/>
      <c r="PXM81" s="89"/>
      <c r="PXN81" s="89"/>
      <c r="PXO81" s="89"/>
      <c r="PXP81" s="89"/>
      <c r="PYH81" s="89"/>
      <c r="PYI81" s="89"/>
      <c r="PYL81" s="89"/>
      <c r="PYO81" s="89"/>
      <c r="PYQ81" s="89"/>
      <c r="PYS81" s="89"/>
      <c r="PYV81" s="89"/>
      <c r="PYY81" s="89"/>
      <c r="PZB81" s="89"/>
      <c r="PZH81" s="89"/>
      <c r="PZK81" s="89"/>
      <c r="PZN81" s="89"/>
      <c r="PZS81" s="89"/>
      <c r="QAG81" s="89"/>
      <c r="QAH81" s="89"/>
      <c r="QAI81" s="89"/>
      <c r="QAJ81" s="89"/>
      <c r="QAK81" s="89"/>
      <c r="QAL81" s="89"/>
      <c r="QAM81" s="89"/>
      <c r="QAN81" s="89"/>
      <c r="QAO81" s="89"/>
      <c r="QAP81" s="89"/>
      <c r="QAQ81" s="89"/>
      <c r="QAR81" s="89"/>
      <c r="QAS81" s="89"/>
      <c r="QAT81" s="89"/>
      <c r="QAU81" s="89"/>
      <c r="QAV81" s="89"/>
      <c r="QAW81" s="89"/>
      <c r="QAX81" s="89"/>
      <c r="QAY81" s="89"/>
      <c r="QAZ81" s="89"/>
      <c r="QBA81" s="89"/>
      <c r="QBB81" s="89"/>
      <c r="QBC81" s="89"/>
      <c r="QBD81" s="89"/>
      <c r="QBE81" s="89"/>
      <c r="QBF81" s="89"/>
      <c r="QBG81" s="89"/>
      <c r="QBH81" s="89"/>
      <c r="QBI81" s="89"/>
      <c r="QBJ81" s="89"/>
      <c r="QBK81" s="89"/>
      <c r="QBL81" s="89"/>
      <c r="QBM81" s="89"/>
      <c r="QBN81" s="89"/>
      <c r="QBO81" s="89"/>
      <c r="QBP81" s="89"/>
      <c r="QBQ81" s="89"/>
      <c r="QBR81" s="89"/>
      <c r="QBS81" s="89"/>
      <c r="QBV81" s="89"/>
      <c r="QBY81" s="89"/>
      <c r="QCB81" s="89"/>
      <c r="QCE81" s="89"/>
      <c r="QCH81" s="89"/>
      <c r="QCT81" s="89"/>
      <c r="QCW81" s="89"/>
      <c r="QCZ81" s="89"/>
      <c r="QDC81" s="89"/>
      <c r="QDI81" s="89"/>
      <c r="QDL81" s="89"/>
      <c r="QDR81" s="89"/>
      <c r="QDU81" s="89"/>
      <c r="QDX81" s="89"/>
      <c r="QEA81" s="89"/>
      <c r="QEG81" s="89"/>
      <c r="QEJ81" s="89"/>
      <c r="QEP81" s="89"/>
      <c r="QER81" s="89"/>
      <c r="QES81" s="89"/>
      <c r="QEU81" s="89"/>
      <c r="QEX81" s="89"/>
      <c r="QFA81" s="89"/>
      <c r="QFL81" s="89"/>
      <c r="QFN81" s="89"/>
      <c r="QFZ81" s="89"/>
      <c r="QGC81" s="89"/>
      <c r="QGK81" s="89"/>
      <c r="QHE81" s="89"/>
      <c r="QHG81" s="89"/>
      <c r="QHH81" s="89"/>
      <c r="QHI81" s="89"/>
      <c r="QHJ81" s="89"/>
      <c r="QHK81" s="89"/>
      <c r="QHL81" s="89"/>
      <c r="QID81" s="89"/>
      <c r="QIE81" s="89"/>
      <c r="QIH81" s="89"/>
      <c r="QIK81" s="89"/>
      <c r="QIM81" s="89"/>
      <c r="QIO81" s="89"/>
      <c r="QIR81" s="89"/>
      <c r="QIU81" s="89"/>
      <c r="QIX81" s="89"/>
      <c r="QJD81" s="89"/>
      <c r="QJG81" s="89"/>
      <c r="QJJ81" s="89"/>
      <c r="QJO81" s="89"/>
      <c r="QKC81" s="89"/>
      <c r="QKD81" s="89"/>
      <c r="QKE81" s="89"/>
      <c r="QKF81" s="89"/>
      <c r="QKG81" s="89"/>
      <c r="QKH81" s="89"/>
      <c r="QKI81" s="89"/>
      <c r="QKJ81" s="89"/>
      <c r="QKK81" s="89"/>
      <c r="QKL81" s="89"/>
      <c r="QKM81" s="89"/>
      <c r="QKN81" s="89"/>
      <c r="QKO81" s="89"/>
      <c r="QKP81" s="89"/>
      <c r="QKQ81" s="89"/>
      <c r="QKR81" s="89"/>
      <c r="QKS81" s="89"/>
      <c r="QKT81" s="89"/>
      <c r="QKU81" s="89"/>
      <c r="QKV81" s="89"/>
      <c r="QKW81" s="89"/>
      <c r="QKX81" s="89"/>
      <c r="QKY81" s="89"/>
      <c r="QKZ81" s="89"/>
      <c r="QLA81" s="89"/>
      <c r="QLB81" s="89"/>
      <c r="QLC81" s="89"/>
      <c r="QLD81" s="89"/>
      <c r="QLE81" s="89"/>
      <c r="QLF81" s="89"/>
      <c r="QLG81" s="89"/>
      <c r="QLH81" s="89"/>
      <c r="QLI81" s="89"/>
      <c r="QLJ81" s="89"/>
      <c r="QLK81" s="89"/>
      <c r="QLL81" s="89"/>
      <c r="QLM81" s="89"/>
      <c r="QLN81" s="89"/>
      <c r="QLO81" s="89"/>
      <c r="QLR81" s="89"/>
      <c r="QLU81" s="89"/>
      <c r="QLX81" s="89"/>
      <c r="QMA81" s="89"/>
      <c r="QMD81" s="89"/>
      <c r="QMP81" s="89"/>
      <c r="QMS81" s="89"/>
      <c r="QMV81" s="89"/>
      <c r="QMY81" s="89"/>
      <c r="QNE81" s="89"/>
      <c r="QNH81" s="89"/>
      <c r="QNN81" s="89"/>
      <c r="QNQ81" s="89"/>
      <c r="QNT81" s="89"/>
      <c r="QNW81" s="89"/>
      <c r="QOC81" s="89"/>
      <c r="QOF81" s="89"/>
      <c r="QOL81" s="89"/>
      <c r="QON81" s="89"/>
      <c r="QOO81" s="89"/>
      <c r="QOQ81" s="89"/>
      <c r="QOT81" s="89"/>
      <c r="QOW81" s="89"/>
      <c r="QPH81" s="89"/>
      <c r="QPJ81" s="89"/>
      <c r="QPV81" s="89"/>
      <c r="QPY81" s="89"/>
      <c r="QQG81" s="89"/>
      <c r="QRA81" s="89"/>
      <c r="QRC81" s="89"/>
      <c r="QRD81" s="89"/>
      <c r="QRE81" s="89"/>
      <c r="QRF81" s="89"/>
      <c r="QRG81" s="89"/>
      <c r="QRH81" s="89"/>
      <c r="QRZ81" s="89"/>
      <c r="QSA81" s="89"/>
      <c r="QSD81" s="89"/>
      <c r="QSG81" s="89"/>
      <c r="QSI81" s="89"/>
      <c r="QSK81" s="89"/>
      <c r="QSN81" s="89"/>
      <c r="QSQ81" s="89"/>
      <c r="QST81" s="89"/>
      <c r="QSZ81" s="89"/>
      <c r="QTC81" s="89"/>
      <c r="QTF81" s="89"/>
      <c r="QTK81" s="89"/>
      <c r="QTY81" s="89"/>
      <c r="QTZ81" s="89"/>
      <c r="QUA81" s="89"/>
      <c r="QUB81" s="89"/>
      <c r="QUC81" s="89"/>
      <c r="QUD81" s="89"/>
      <c r="QUE81" s="89"/>
      <c r="QUF81" s="89"/>
      <c r="QUG81" s="89"/>
      <c r="QUH81" s="89"/>
      <c r="QUI81" s="89"/>
      <c r="QUJ81" s="89"/>
      <c r="QUK81" s="89"/>
      <c r="QUL81" s="89"/>
      <c r="QUM81" s="89"/>
      <c r="QUN81" s="89"/>
      <c r="QUO81" s="89"/>
      <c r="QUP81" s="89"/>
      <c r="QUQ81" s="89"/>
      <c r="QUR81" s="89"/>
      <c r="QUS81" s="89"/>
      <c r="QUT81" s="89"/>
      <c r="QUU81" s="89"/>
      <c r="QUV81" s="89"/>
      <c r="QUW81" s="89"/>
      <c r="QUX81" s="89"/>
      <c r="QUY81" s="89"/>
      <c r="QUZ81" s="89"/>
      <c r="QVA81" s="89"/>
      <c r="QVB81" s="89"/>
      <c r="QVC81" s="89"/>
      <c r="QVD81" s="89"/>
      <c r="QVE81" s="89"/>
      <c r="QVF81" s="89"/>
      <c r="QVG81" s="89"/>
      <c r="QVH81" s="89"/>
      <c r="QVI81" s="89"/>
      <c r="QVJ81" s="89"/>
      <c r="QVK81" s="89"/>
      <c r="QVN81" s="89"/>
      <c r="QVQ81" s="89"/>
      <c r="QVT81" s="89"/>
      <c r="QVW81" s="89"/>
      <c r="QVZ81" s="89"/>
      <c r="QWL81" s="89"/>
      <c r="QWO81" s="89"/>
      <c r="QWR81" s="89"/>
      <c r="QWU81" s="89"/>
      <c r="QXA81" s="89"/>
      <c r="QXD81" s="89"/>
      <c r="QXJ81" s="89"/>
      <c r="QXM81" s="89"/>
      <c r="QXP81" s="89"/>
      <c r="QXS81" s="89"/>
      <c r="QXY81" s="89"/>
      <c r="QYB81" s="89"/>
      <c r="QYH81" s="89"/>
      <c r="QYJ81" s="89"/>
      <c r="QYK81" s="89"/>
      <c r="QYM81" s="89"/>
      <c r="QYP81" s="89"/>
      <c r="QYS81" s="89"/>
      <c r="QZD81" s="89"/>
      <c r="QZF81" s="89"/>
      <c r="QZR81" s="89"/>
      <c r="QZU81" s="89"/>
      <c r="RAC81" s="89"/>
      <c r="RAW81" s="89"/>
      <c r="RAY81" s="89"/>
      <c r="RAZ81" s="89"/>
      <c r="RBA81" s="89"/>
      <c r="RBB81" s="89"/>
      <c r="RBC81" s="89"/>
      <c r="RBD81" s="89"/>
      <c r="RBV81" s="89"/>
      <c r="RBW81" s="89"/>
      <c r="RBZ81" s="89"/>
      <c r="RCC81" s="89"/>
      <c r="RCE81" s="89"/>
      <c r="RCG81" s="89"/>
      <c r="RCJ81" s="89"/>
      <c r="RCM81" s="89"/>
      <c r="RCP81" s="89"/>
      <c r="RCV81" s="89"/>
      <c r="RCY81" s="89"/>
      <c r="RDB81" s="89"/>
      <c r="RDG81" s="89"/>
      <c r="RDU81" s="89"/>
      <c r="RDV81" s="89"/>
      <c r="RDW81" s="89"/>
      <c r="RDX81" s="89"/>
      <c r="RDY81" s="89"/>
      <c r="RDZ81" s="89"/>
      <c r="REA81" s="89"/>
      <c r="REB81" s="89"/>
      <c r="REC81" s="89"/>
      <c r="RED81" s="89"/>
      <c r="REE81" s="89"/>
      <c r="REF81" s="89"/>
      <c r="REG81" s="89"/>
      <c r="REH81" s="89"/>
      <c r="REI81" s="89"/>
      <c r="REJ81" s="89"/>
      <c r="REK81" s="89"/>
      <c r="REL81" s="89"/>
      <c r="REM81" s="89"/>
      <c r="REN81" s="89"/>
      <c r="REO81" s="89"/>
      <c r="REP81" s="89"/>
      <c r="REQ81" s="89"/>
      <c r="RER81" s="89"/>
      <c r="RES81" s="89"/>
      <c r="RET81" s="89"/>
      <c r="REU81" s="89"/>
      <c r="REV81" s="89"/>
      <c r="REW81" s="89"/>
      <c r="REX81" s="89"/>
      <c r="REY81" s="89"/>
      <c r="REZ81" s="89"/>
      <c r="RFA81" s="89"/>
      <c r="RFB81" s="89"/>
      <c r="RFC81" s="89"/>
      <c r="RFD81" s="89"/>
      <c r="RFE81" s="89"/>
      <c r="RFF81" s="89"/>
      <c r="RFG81" s="89"/>
      <c r="RFJ81" s="89"/>
      <c r="RFM81" s="89"/>
      <c r="RFP81" s="89"/>
      <c r="RFS81" s="89"/>
      <c r="RFV81" s="89"/>
      <c r="RGH81" s="89"/>
      <c r="RGK81" s="89"/>
      <c r="RGN81" s="89"/>
      <c r="RGQ81" s="89"/>
      <c r="RGW81" s="89"/>
      <c r="RGZ81" s="89"/>
      <c r="RHF81" s="89"/>
      <c r="RHI81" s="89"/>
      <c r="RHL81" s="89"/>
      <c r="RHO81" s="89"/>
      <c r="RHU81" s="89"/>
      <c r="RHX81" s="89"/>
      <c r="RID81" s="89"/>
      <c r="RIF81" s="89"/>
      <c r="RIG81" s="89"/>
      <c r="RII81" s="89"/>
      <c r="RIL81" s="89"/>
      <c r="RIO81" s="89"/>
      <c r="RIZ81" s="89"/>
      <c r="RJB81" s="89"/>
      <c r="RJN81" s="89"/>
      <c r="RJQ81" s="89"/>
      <c r="RJY81" s="89"/>
      <c r="RKS81" s="89"/>
      <c r="RKU81" s="89"/>
      <c r="RKV81" s="89"/>
      <c r="RKW81" s="89"/>
      <c r="RKX81" s="89"/>
      <c r="RKY81" s="89"/>
      <c r="RKZ81" s="89"/>
      <c r="RLR81" s="89"/>
      <c r="RLS81" s="89"/>
      <c r="RLV81" s="89"/>
      <c r="RLY81" s="89"/>
      <c r="RMA81" s="89"/>
      <c r="RMC81" s="89"/>
      <c r="RMF81" s="89"/>
      <c r="RMI81" s="89"/>
      <c r="RML81" s="89"/>
      <c r="RMR81" s="89"/>
      <c r="RMU81" s="89"/>
      <c r="RMX81" s="89"/>
      <c r="RNC81" s="89"/>
      <c r="RNQ81" s="89"/>
      <c r="RNR81" s="89"/>
      <c r="RNS81" s="89"/>
      <c r="RNT81" s="89"/>
      <c r="RNU81" s="89"/>
      <c r="RNV81" s="89"/>
      <c r="RNW81" s="89"/>
      <c r="RNX81" s="89"/>
      <c r="RNY81" s="89"/>
      <c r="RNZ81" s="89"/>
      <c r="ROA81" s="89"/>
      <c r="ROB81" s="89"/>
      <c r="ROC81" s="89"/>
      <c r="ROD81" s="89"/>
      <c r="ROE81" s="89"/>
      <c r="ROF81" s="89"/>
      <c r="ROG81" s="89"/>
      <c r="ROH81" s="89"/>
      <c r="ROI81" s="89"/>
      <c r="ROJ81" s="89"/>
      <c r="ROK81" s="89"/>
      <c r="ROL81" s="89"/>
      <c r="ROM81" s="89"/>
      <c r="RON81" s="89"/>
      <c r="ROO81" s="89"/>
      <c r="ROP81" s="89"/>
      <c r="ROQ81" s="89"/>
      <c r="ROR81" s="89"/>
      <c r="ROS81" s="89"/>
      <c r="ROT81" s="89"/>
      <c r="ROU81" s="89"/>
      <c r="ROV81" s="89"/>
      <c r="ROW81" s="89"/>
      <c r="ROX81" s="89"/>
      <c r="ROY81" s="89"/>
      <c r="ROZ81" s="89"/>
      <c r="RPA81" s="89"/>
      <c r="RPB81" s="89"/>
      <c r="RPC81" s="89"/>
      <c r="RPF81" s="89"/>
      <c r="RPI81" s="89"/>
      <c r="RPL81" s="89"/>
      <c r="RPO81" s="89"/>
      <c r="RPR81" s="89"/>
      <c r="RQD81" s="89"/>
      <c r="RQG81" s="89"/>
      <c r="RQJ81" s="89"/>
      <c r="RQM81" s="89"/>
      <c r="RQS81" s="89"/>
      <c r="RQV81" s="89"/>
      <c r="RRB81" s="89"/>
      <c r="RRE81" s="89"/>
      <c r="RRH81" s="89"/>
      <c r="RRK81" s="89"/>
      <c r="RRQ81" s="89"/>
      <c r="RRT81" s="89"/>
      <c r="RRZ81" s="89"/>
      <c r="RSB81" s="89"/>
      <c r="RSC81" s="89"/>
      <c r="RSE81" s="89"/>
      <c r="RSH81" s="89"/>
      <c r="RSK81" s="89"/>
      <c r="RSV81" s="89"/>
      <c r="RSX81" s="89"/>
      <c r="RTJ81" s="89"/>
      <c r="RTM81" s="89"/>
      <c r="RTU81" s="89"/>
      <c r="RUO81" s="89"/>
      <c r="RUQ81" s="89"/>
      <c r="RUR81" s="89"/>
      <c r="RUS81" s="89"/>
      <c r="RUT81" s="89"/>
      <c r="RUU81" s="89"/>
      <c r="RUV81" s="89"/>
      <c r="RVN81" s="89"/>
      <c r="RVO81" s="89"/>
      <c r="RVR81" s="89"/>
      <c r="RVU81" s="89"/>
      <c r="RVW81" s="89"/>
      <c r="RVY81" s="89"/>
      <c r="RWB81" s="89"/>
      <c r="RWE81" s="89"/>
      <c r="RWH81" s="89"/>
      <c r="RWN81" s="89"/>
      <c r="RWQ81" s="89"/>
      <c r="RWT81" s="89"/>
      <c r="RWY81" s="89"/>
      <c r="RXM81" s="89"/>
      <c r="RXN81" s="89"/>
      <c r="RXO81" s="89"/>
      <c r="RXP81" s="89"/>
      <c r="RXQ81" s="89"/>
      <c r="RXR81" s="89"/>
      <c r="RXS81" s="89"/>
      <c r="RXT81" s="89"/>
      <c r="RXU81" s="89"/>
      <c r="RXV81" s="89"/>
      <c r="RXW81" s="89"/>
      <c r="RXX81" s="89"/>
      <c r="RXY81" s="89"/>
      <c r="RXZ81" s="89"/>
      <c r="RYA81" s="89"/>
      <c r="RYB81" s="89"/>
      <c r="RYC81" s="89"/>
      <c r="RYD81" s="89"/>
      <c r="RYE81" s="89"/>
      <c r="RYF81" s="89"/>
      <c r="RYG81" s="89"/>
      <c r="RYH81" s="89"/>
      <c r="RYI81" s="89"/>
      <c r="RYJ81" s="89"/>
      <c r="RYK81" s="89"/>
      <c r="RYL81" s="89"/>
      <c r="RYM81" s="89"/>
      <c r="RYN81" s="89"/>
      <c r="RYO81" s="89"/>
      <c r="RYP81" s="89"/>
      <c r="RYQ81" s="89"/>
      <c r="RYR81" s="89"/>
      <c r="RYS81" s="89"/>
      <c r="RYT81" s="89"/>
      <c r="RYU81" s="89"/>
      <c r="RYV81" s="89"/>
      <c r="RYW81" s="89"/>
      <c r="RYX81" s="89"/>
      <c r="RYY81" s="89"/>
      <c r="RZB81" s="89"/>
      <c r="RZE81" s="89"/>
      <c r="RZH81" s="89"/>
      <c r="RZK81" s="89"/>
      <c r="RZN81" s="89"/>
      <c r="RZZ81" s="89"/>
      <c r="SAC81" s="89"/>
      <c r="SAF81" s="89"/>
      <c r="SAI81" s="89"/>
      <c r="SAO81" s="89"/>
      <c r="SAR81" s="89"/>
      <c r="SAX81" s="89"/>
      <c r="SBA81" s="89"/>
      <c r="SBD81" s="89"/>
      <c r="SBG81" s="89"/>
      <c r="SBM81" s="89"/>
      <c r="SBP81" s="89"/>
      <c r="SBV81" s="89"/>
      <c r="SBX81" s="89"/>
      <c r="SBY81" s="89"/>
      <c r="SCA81" s="89"/>
      <c r="SCD81" s="89"/>
      <c r="SCG81" s="89"/>
      <c r="SCR81" s="89"/>
      <c r="SCT81" s="89"/>
      <c r="SDF81" s="89"/>
      <c r="SDI81" s="89"/>
      <c r="SDQ81" s="89"/>
      <c r="SEK81" s="89"/>
      <c r="SEM81" s="89"/>
      <c r="SEN81" s="89"/>
      <c r="SEO81" s="89"/>
      <c r="SEP81" s="89"/>
      <c r="SEQ81" s="89"/>
      <c r="SER81" s="89"/>
      <c r="SFJ81" s="89"/>
      <c r="SFK81" s="89"/>
      <c r="SFN81" s="89"/>
      <c r="SFQ81" s="89"/>
      <c r="SFS81" s="89"/>
      <c r="SFU81" s="89"/>
      <c r="SFX81" s="89"/>
      <c r="SGA81" s="89"/>
      <c r="SGD81" s="89"/>
      <c r="SGJ81" s="89"/>
      <c r="SGM81" s="89"/>
      <c r="SGP81" s="89"/>
      <c r="SGU81" s="89"/>
      <c r="SHI81" s="89"/>
      <c r="SHJ81" s="89"/>
      <c r="SHK81" s="89"/>
      <c r="SHL81" s="89"/>
      <c r="SHM81" s="89"/>
      <c r="SHN81" s="89"/>
      <c r="SHO81" s="89"/>
      <c r="SHP81" s="89"/>
      <c r="SHQ81" s="89"/>
      <c r="SHR81" s="89"/>
      <c r="SHS81" s="89"/>
      <c r="SHT81" s="89"/>
      <c r="SHU81" s="89"/>
      <c r="SHV81" s="89"/>
      <c r="SHW81" s="89"/>
      <c r="SHX81" s="89"/>
      <c r="SHY81" s="89"/>
      <c r="SHZ81" s="89"/>
      <c r="SIA81" s="89"/>
      <c r="SIB81" s="89"/>
      <c r="SIC81" s="89"/>
      <c r="SID81" s="89"/>
      <c r="SIE81" s="89"/>
      <c r="SIF81" s="89"/>
      <c r="SIG81" s="89"/>
      <c r="SIH81" s="89"/>
      <c r="SII81" s="89"/>
      <c r="SIJ81" s="89"/>
      <c r="SIK81" s="89"/>
      <c r="SIL81" s="89"/>
      <c r="SIM81" s="89"/>
      <c r="SIN81" s="89"/>
      <c r="SIO81" s="89"/>
      <c r="SIP81" s="89"/>
      <c r="SIQ81" s="89"/>
      <c r="SIR81" s="89"/>
      <c r="SIS81" s="89"/>
      <c r="SIT81" s="89"/>
      <c r="SIU81" s="89"/>
      <c r="SIX81" s="89"/>
      <c r="SJA81" s="89"/>
      <c r="SJD81" s="89"/>
      <c r="SJG81" s="89"/>
      <c r="SJJ81" s="89"/>
      <c r="SJV81" s="89"/>
      <c r="SJY81" s="89"/>
      <c r="SKB81" s="89"/>
      <c r="SKE81" s="89"/>
      <c r="SKK81" s="89"/>
      <c r="SKN81" s="89"/>
      <c r="SKT81" s="89"/>
      <c r="SKW81" s="89"/>
      <c r="SKZ81" s="89"/>
      <c r="SLC81" s="89"/>
      <c r="SLI81" s="89"/>
      <c r="SLL81" s="89"/>
      <c r="SLR81" s="89"/>
      <c r="SLT81" s="89"/>
      <c r="SLU81" s="89"/>
      <c r="SLW81" s="89"/>
      <c r="SLZ81" s="89"/>
      <c r="SMC81" s="89"/>
      <c r="SMN81" s="89"/>
      <c r="SMP81" s="89"/>
      <c r="SNB81" s="89"/>
      <c r="SNE81" s="89"/>
      <c r="SNM81" s="89"/>
      <c r="SOG81" s="89"/>
      <c r="SOI81" s="89"/>
      <c r="SOJ81" s="89"/>
      <c r="SOK81" s="89"/>
      <c r="SOL81" s="89"/>
      <c r="SOM81" s="89"/>
      <c r="SON81" s="89"/>
      <c r="SPF81" s="89"/>
      <c r="SPG81" s="89"/>
      <c r="SPJ81" s="89"/>
      <c r="SPM81" s="89"/>
      <c r="SPO81" s="89"/>
      <c r="SPQ81" s="89"/>
      <c r="SPT81" s="89"/>
      <c r="SPW81" s="89"/>
      <c r="SPZ81" s="89"/>
      <c r="SQF81" s="89"/>
      <c r="SQI81" s="89"/>
      <c r="SQL81" s="89"/>
      <c r="SQQ81" s="89"/>
      <c r="SRE81" s="89"/>
      <c r="SRF81" s="89"/>
      <c r="SRG81" s="89"/>
      <c r="SRH81" s="89"/>
      <c r="SRI81" s="89"/>
      <c r="SRJ81" s="89"/>
      <c r="SRK81" s="89"/>
      <c r="SRL81" s="89"/>
      <c r="SRM81" s="89"/>
      <c r="SRN81" s="89"/>
      <c r="SRO81" s="89"/>
      <c r="SRP81" s="89"/>
      <c r="SRQ81" s="89"/>
      <c r="SRR81" s="89"/>
      <c r="SRS81" s="89"/>
      <c r="SRT81" s="89"/>
      <c r="SRU81" s="89"/>
      <c r="SRV81" s="89"/>
      <c r="SRW81" s="89"/>
      <c r="SRX81" s="89"/>
      <c r="SRY81" s="89"/>
      <c r="SRZ81" s="89"/>
      <c r="SSA81" s="89"/>
      <c r="SSB81" s="89"/>
      <c r="SSC81" s="89"/>
      <c r="SSD81" s="89"/>
      <c r="SSE81" s="89"/>
      <c r="SSF81" s="89"/>
      <c r="SSG81" s="89"/>
      <c r="SSH81" s="89"/>
      <c r="SSI81" s="89"/>
      <c r="SSJ81" s="89"/>
      <c r="SSK81" s="89"/>
      <c r="SSL81" s="89"/>
      <c r="SSM81" s="89"/>
      <c r="SSN81" s="89"/>
      <c r="SSO81" s="89"/>
      <c r="SSP81" s="89"/>
      <c r="SSQ81" s="89"/>
      <c r="SST81" s="89"/>
      <c r="SSW81" s="89"/>
      <c r="SSZ81" s="89"/>
      <c r="STC81" s="89"/>
      <c r="STF81" s="89"/>
      <c r="STR81" s="89"/>
      <c r="STU81" s="89"/>
      <c r="STX81" s="89"/>
      <c r="SUA81" s="89"/>
      <c r="SUG81" s="89"/>
      <c r="SUJ81" s="89"/>
      <c r="SUP81" s="89"/>
      <c r="SUS81" s="89"/>
      <c r="SUV81" s="89"/>
      <c r="SUY81" s="89"/>
      <c r="SVE81" s="89"/>
      <c r="SVH81" s="89"/>
      <c r="SVN81" s="89"/>
      <c r="SVP81" s="89"/>
      <c r="SVQ81" s="89"/>
      <c r="SVS81" s="89"/>
      <c r="SVV81" s="89"/>
      <c r="SVY81" s="89"/>
      <c r="SWJ81" s="89"/>
      <c r="SWL81" s="89"/>
      <c r="SWX81" s="89"/>
      <c r="SXA81" s="89"/>
      <c r="SXI81" s="89"/>
      <c r="SYC81" s="89"/>
      <c r="SYE81" s="89"/>
      <c r="SYF81" s="89"/>
      <c r="SYG81" s="89"/>
      <c r="SYH81" s="89"/>
      <c r="SYI81" s="89"/>
      <c r="SYJ81" s="89"/>
      <c r="SZB81" s="89"/>
      <c r="SZC81" s="89"/>
      <c r="SZF81" s="89"/>
      <c r="SZI81" s="89"/>
      <c r="SZK81" s="89"/>
      <c r="SZM81" s="89"/>
      <c r="SZP81" s="89"/>
      <c r="SZS81" s="89"/>
      <c r="SZV81" s="89"/>
      <c r="TAB81" s="89"/>
      <c r="TAE81" s="89"/>
      <c r="TAH81" s="89"/>
      <c r="TAM81" s="89"/>
      <c r="TBA81" s="89"/>
      <c r="TBB81" s="89"/>
      <c r="TBC81" s="89"/>
      <c r="TBD81" s="89"/>
      <c r="TBE81" s="89"/>
      <c r="TBF81" s="89"/>
      <c r="TBG81" s="89"/>
      <c r="TBH81" s="89"/>
      <c r="TBI81" s="89"/>
      <c r="TBJ81" s="89"/>
      <c r="TBK81" s="89"/>
      <c r="TBL81" s="89"/>
      <c r="TBM81" s="89"/>
      <c r="TBN81" s="89"/>
      <c r="TBO81" s="89"/>
      <c r="TBP81" s="89"/>
      <c r="TBQ81" s="89"/>
      <c r="TBR81" s="89"/>
      <c r="TBS81" s="89"/>
      <c r="TBT81" s="89"/>
      <c r="TBU81" s="89"/>
      <c r="TBV81" s="89"/>
      <c r="TBW81" s="89"/>
      <c r="TBX81" s="89"/>
      <c r="TBY81" s="89"/>
      <c r="TBZ81" s="89"/>
      <c r="TCA81" s="89"/>
      <c r="TCB81" s="89"/>
      <c r="TCC81" s="89"/>
      <c r="TCD81" s="89"/>
      <c r="TCE81" s="89"/>
      <c r="TCF81" s="89"/>
      <c r="TCG81" s="89"/>
      <c r="TCH81" s="89"/>
      <c r="TCI81" s="89"/>
      <c r="TCJ81" s="89"/>
      <c r="TCK81" s="89"/>
      <c r="TCL81" s="89"/>
      <c r="TCM81" s="89"/>
      <c r="TCP81" s="89"/>
      <c r="TCS81" s="89"/>
      <c r="TCV81" s="89"/>
      <c r="TCY81" s="89"/>
      <c r="TDB81" s="89"/>
      <c r="TDN81" s="89"/>
      <c r="TDQ81" s="89"/>
      <c r="TDT81" s="89"/>
      <c r="TDW81" s="89"/>
      <c r="TEC81" s="89"/>
      <c r="TEF81" s="89"/>
      <c r="TEL81" s="89"/>
      <c r="TEO81" s="89"/>
      <c r="TER81" s="89"/>
      <c r="TEU81" s="89"/>
      <c r="TFA81" s="89"/>
      <c r="TFD81" s="89"/>
      <c r="TFJ81" s="89"/>
      <c r="TFL81" s="89"/>
      <c r="TFM81" s="89"/>
      <c r="TFO81" s="89"/>
      <c r="TFR81" s="89"/>
      <c r="TFU81" s="89"/>
      <c r="TGF81" s="89"/>
      <c r="TGH81" s="89"/>
      <c r="TGT81" s="89"/>
      <c r="TGW81" s="89"/>
      <c r="THE81" s="89"/>
      <c r="THY81" s="89"/>
      <c r="TIA81" s="89"/>
      <c r="TIB81" s="89"/>
      <c r="TIC81" s="89"/>
      <c r="TID81" s="89"/>
      <c r="TIE81" s="89"/>
      <c r="TIF81" s="89"/>
      <c r="TIX81" s="89"/>
      <c r="TIY81" s="89"/>
      <c r="TJB81" s="89"/>
      <c r="TJE81" s="89"/>
      <c r="TJG81" s="89"/>
      <c r="TJI81" s="89"/>
      <c r="TJL81" s="89"/>
      <c r="TJO81" s="89"/>
      <c r="TJR81" s="89"/>
      <c r="TJX81" s="89"/>
      <c r="TKA81" s="89"/>
      <c r="TKD81" s="89"/>
      <c r="TKI81" s="89"/>
      <c r="TKW81" s="89"/>
      <c r="TKX81" s="89"/>
      <c r="TKY81" s="89"/>
      <c r="TKZ81" s="89"/>
      <c r="TLA81" s="89"/>
      <c r="TLB81" s="89"/>
      <c r="TLC81" s="89"/>
      <c r="TLD81" s="89"/>
      <c r="TLE81" s="89"/>
      <c r="TLF81" s="89"/>
      <c r="TLG81" s="89"/>
      <c r="TLH81" s="89"/>
      <c r="TLI81" s="89"/>
      <c r="TLJ81" s="89"/>
      <c r="TLK81" s="89"/>
      <c r="TLL81" s="89"/>
      <c r="TLM81" s="89"/>
      <c r="TLN81" s="89"/>
      <c r="TLO81" s="89"/>
      <c r="TLP81" s="89"/>
      <c r="TLQ81" s="89"/>
      <c r="TLR81" s="89"/>
      <c r="TLS81" s="89"/>
      <c r="TLT81" s="89"/>
      <c r="TLU81" s="89"/>
      <c r="TLV81" s="89"/>
      <c r="TLW81" s="89"/>
      <c r="TLX81" s="89"/>
      <c r="TLY81" s="89"/>
      <c r="TLZ81" s="89"/>
      <c r="TMA81" s="89"/>
      <c r="TMB81" s="89"/>
      <c r="TMC81" s="89"/>
      <c r="TMD81" s="89"/>
      <c r="TME81" s="89"/>
      <c r="TMF81" s="89"/>
      <c r="TMG81" s="89"/>
      <c r="TMH81" s="89"/>
      <c r="TMI81" s="89"/>
      <c r="TML81" s="89"/>
      <c r="TMO81" s="89"/>
      <c r="TMR81" s="89"/>
      <c r="TMU81" s="89"/>
      <c r="TMX81" s="89"/>
      <c r="TNJ81" s="89"/>
      <c r="TNM81" s="89"/>
      <c r="TNP81" s="89"/>
      <c r="TNS81" s="89"/>
      <c r="TNY81" s="89"/>
      <c r="TOB81" s="89"/>
      <c r="TOH81" s="89"/>
      <c r="TOK81" s="89"/>
      <c r="TON81" s="89"/>
      <c r="TOQ81" s="89"/>
      <c r="TOW81" s="89"/>
      <c r="TOZ81" s="89"/>
      <c r="TPF81" s="89"/>
      <c r="TPH81" s="89"/>
      <c r="TPI81" s="89"/>
      <c r="TPK81" s="89"/>
      <c r="TPN81" s="89"/>
      <c r="TPQ81" s="89"/>
      <c r="TQB81" s="89"/>
      <c r="TQD81" s="89"/>
      <c r="TQP81" s="89"/>
      <c r="TQS81" s="89"/>
      <c r="TRA81" s="89"/>
      <c r="TRU81" s="89"/>
      <c r="TRW81" s="89"/>
      <c r="TRX81" s="89"/>
      <c r="TRY81" s="89"/>
      <c r="TRZ81" s="89"/>
      <c r="TSA81" s="89"/>
      <c r="TSB81" s="89"/>
      <c r="TST81" s="89"/>
      <c r="TSU81" s="89"/>
      <c r="TSX81" s="89"/>
      <c r="TTA81" s="89"/>
      <c r="TTC81" s="89"/>
      <c r="TTE81" s="89"/>
      <c r="TTH81" s="89"/>
      <c r="TTK81" s="89"/>
      <c r="TTN81" s="89"/>
      <c r="TTT81" s="89"/>
      <c r="TTW81" s="89"/>
      <c r="TTZ81" s="89"/>
      <c r="TUE81" s="89"/>
      <c r="TUS81" s="89"/>
      <c r="TUT81" s="89"/>
      <c r="TUU81" s="89"/>
      <c r="TUV81" s="89"/>
      <c r="TUW81" s="89"/>
      <c r="TUX81" s="89"/>
      <c r="TUY81" s="89"/>
      <c r="TUZ81" s="89"/>
      <c r="TVA81" s="89"/>
      <c r="TVB81" s="89"/>
      <c r="TVC81" s="89"/>
      <c r="TVD81" s="89"/>
      <c r="TVE81" s="89"/>
      <c r="TVF81" s="89"/>
      <c r="TVG81" s="89"/>
      <c r="TVH81" s="89"/>
      <c r="TVI81" s="89"/>
      <c r="TVJ81" s="89"/>
      <c r="TVK81" s="89"/>
      <c r="TVL81" s="89"/>
      <c r="TVM81" s="89"/>
      <c r="TVN81" s="89"/>
      <c r="TVO81" s="89"/>
      <c r="TVP81" s="89"/>
      <c r="TVQ81" s="89"/>
      <c r="TVR81" s="89"/>
      <c r="TVS81" s="89"/>
      <c r="TVT81" s="89"/>
      <c r="TVU81" s="89"/>
      <c r="TVV81" s="89"/>
      <c r="TVW81" s="89"/>
      <c r="TVX81" s="89"/>
      <c r="TVY81" s="89"/>
      <c r="TVZ81" s="89"/>
      <c r="TWA81" s="89"/>
      <c r="TWB81" s="89"/>
      <c r="TWC81" s="89"/>
      <c r="TWD81" s="89"/>
      <c r="TWE81" s="89"/>
      <c r="TWH81" s="89"/>
      <c r="TWK81" s="89"/>
      <c r="TWN81" s="89"/>
      <c r="TWQ81" s="89"/>
      <c r="TWT81" s="89"/>
      <c r="TXF81" s="89"/>
      <c r="TXI81" s="89"/>
      <c r="TXL81" s="89"/>
      <c r="TXO81" s="89"/>
      <c r="TXU81" s="89"/>
      <c r="TXX81" s="89"/>
      <c r="TYD81" s="89"/>
      <c r="TYG81" s="89"/>
      <c r="TYJ81" s="89"/>
      <c r="TYM81" s="89"/>
      <c r="TYS81" s="89"/>
      <c r="TYV81" s="89"/>
      <c r="TZB81" s="89"/>
      <c r="TZD81" s="89"/>
      <c r="TZE81" s="89"/>
      <c r="TZG81" s="89"/>
      <c r="TZJ81" s="89"/>
      <c r="TZM81" s="89"/>
      <c r="TZX81" s="89"/>
      <c r="TZZ81" s="89"/>
      <c r="UAL81" s="89"/>
      <c r="UAO81" s="89"/>
      <c r="UAW81" s="89"/>
      <c r="UBQ81" s="89"/>
      <c r="UBS81" s="89"/>
      <c r="UBT81" s="89"/>
      <c r="UBU81" s="89"/>
      <c r="UBV81" s="89"/>
      <c r="UBW81" s="89"/>
      <c r="UBX81" s="89"/>
      <c r="UCP81" s="89"/>
      <c r="UCQ81" s="89"/>
      <c r="UCT81" s="89"/>
      <c r="UCW81" s="89"/>
      <c r="UCY81" s="89"/>
      <c r="UDA81" s="89"/>
      <c r="UDD81" s="89"/>
      <c r="UDG81" s="89"/>
      <c r="UDJ81" s="89"/>
      <c r="UDP81" s="89"/>
      <c r="UDS81" s="89"/>
      <c r="UDV81" s="89"/>
      <c r="UEA81" s="89"/>
      <c r="UEO81" s="89"/>
      <c r="UEP81" s="89"/>
      <c r="UEQ81" s="89"/>
      <c r="UER81" s="89"/>
      <c r="UES81" s="89"/>
      <c r="UET81" s="89"/>
      <c r="UEU81" s="89"/>
      <c r="UEV81" s="89"/>
      <c r="UEW81" s="89"/>
      <c r="UEX81" s="89"/>
      <c r="UEY81" s="89"/>
      <c r="UEZ81" s="89"/>
      <c r="UFA81" s="89"/>
      <c r="UFB81" s="89"/>
      <c r="UFC81" s="89"/>
      <c r="UFD81" s="89"/>
      <c r="UFE81" s="89"/>
      <c r="UFF81" s="89"/>
      <c r="UFG81" s="89"/>
      <c r="UFH81" s="89"/>
      <c r="UFI81" s="89"/>
      <c r="UFJ81" s="89"/>
      <c r="UFK81" s="89"/>
      <c r="UFL81" s="89"/>
      <c r="UFM81" s="89"/>
      <c r="UFN81" s="89"/>
      <c r="UFO81" s="89"/>
      <c r="UFP81" s="89"/>
      <c r="UFQ81" s="89"/>
      <c r="UFR81" s="89"/>
      <c r="UFS81" s="89"/>
      <c r="UFT81" s="89"/>
      <c r="UFU81" s="89"/>
      <c r="UFV81" s="89"/>
      <c r="UFW81" s="89"/>
      <c r="UFX81" s="89"/>
      <c r="UFY81" s="89"/>
      <c r="UFZ81" s="89"/>
      <c r="UGA81" s="89"/>
      <c r="UGD81" s="89"/>
      <c r="UGG81" s="89"/>
      <c r="UGJ81" s="89"/>
      <c r="UGM81" s="89"/>
      <c r="UGP81" s="89"/>
      <c r="UHB81" s="89"/>
      <c r="UHE81" s="89"/>
      <c r="UHH81" s="89"/>
      <c r="UHK81" s="89"/>
      <c r="UHQ81" s="89"/>
      <c r="UHT81" s="89"/>
      <c r="UHZ81" s="89"/>
      <c r="UIC81" s="89"/>
      <c r="UIF81" s="89"/>
      <c r="UII81" s="89"/>
      <c r="UIO81" s="89"/>
      <c r="UIR81" s="89"/>
      <c r="UIX81" s="89"/>
      <c r="UIZ81" s="89"/>
      <c r="UJA81" s="89"/>
      <c r="UJC81" s="89"/>
      <c r="UJF81" s="89"/>
      <c r="UJI81" s="89"/>
      <c r="UJT81" s="89"/>
      <c r="UJV81" s="89"/>
      <c r="UKH81" s="89"/>
      <c r="UKK81" s="89"/>
      <c r="UKS81" s="89"/>
      <c r="ULM81" s="89"/>
      <c r="ULO81" s="89"/>
      <c r="ULP81" s="89"/>
      <c r="ULQ81" s="89"/>
      <c r="ULR81" s="89"/>
      <c r="ULS81" s="89"/>
      <c r="ULT81" s="89"/>
      <c r="UML81" s="89"/>
      <c r="UMM81" s="89"/>
      <c r="UMP81" s="89"/>
      <c r="UMS81" s="89"/>
      <c r="UMU81" s="89"/>
      <c r="UMW81" s="89"/>
      <c r="UMZ81" s="89"/>
      <c r="UNC81" s="89"/>
      <c r="UNF81" s="89"/>
      <c r="UNL81" s="89"/>
      <c r="UNO81" s="89"/>
      <c r="UNR81" s="89"/>
      <c r="UNW81" s="89"/>
      <c r="UOK81" s="89"/>
      <c r="UOL81" s="89"/>
      <c r="UOM81" s="89"/>
      <c r="UON81" s="89"/>
      <c r="UOO81" s="89"/>
      <c r="UOP81" s="89"/>
      <c r="UOQ81" s="89"/>
      <c r="UOR81" s="89"/>
      <c r="UOS81" s="89"/>
      <c r="UOT81" s="89"/>
      <c r="UOU81" s="89"/>
      <c r="UOV81" s="89"/>
      <c r="UOW81" s="89"/>
      <c r="UOX81" s="89"/>
      <c r="UOY81" s="89"/>
      <c r="UOZ81" s="89"/>
      <c r="UPA81" s="89"/>
      <c r="UPB81" s="89"/>
      <c r="UPC81" s="89"/>
      <c r="UPD81" s="89"/>
      <c r="UPE81" s="89"/>
      <c r="UPF81" s="89"/>
      <c r="UPG81" s="89"/>
      <c r="UPH81" s="89"/>
      <c r="UPI81" s="89"/>
      <c r="UPJ81" s="89"/>
      <c r="UPK81" s="89"/>
      <c r="UPL81" s="89"/>
      <c r="UPM81" s="89"/>
      <c r="UPN81" s="89"/>
      <c r="UPO81" s="89"/>
      <c r="UPP81" s="89"/>
      <c r="UPQ81" s="89"/>
      <c r="UPR81" s="89"/>
      <c r="UPS81" s="89"/>
      <c r="UPT81" s="89"/>
      <c r="UPU81" s="89"/>
      <c r="UPV81" s="89"/>
      <c r="UPW81" s="89"/>
      <c r="UPZ81" s="89"/>
      <c r="UQC81" s="89"/>
      <c r="UQF81" s="89"/>
      <c r="UQI81" s="89"/>
      <c r="UQL81" s="89"/>
      <c r="UQX81" s="89"/>
      <c r="URA81" s="89"/>
      <c r="URD81" s="89"/>
      <c r="URG81" s="89"/>
      <c r="URM81" s="89"/>
      <c r="URP81" s="89"/>
      <c r="URV81" s="89"/>
      <c r="URY81" s="89"/>
      <c r="USB81" s="89"/>
      <c r="USE81" s="89"/>
      <c r="USK81" s="89"/>
      <c r="USN81" s="89"/>
      <c r="UST81" s="89"/>
      <c r="USV81" s="89"/>
      <c r="USW81" s="89"/>
      <c r="USY81" s="89"/>
      <c r="UTB81" s="89"/>
      <c r="UTE81" s="89"/>
      <c r="UTP81" s="89"/>
      <c r="UTR81" s="89"/>
      <c r="UUD81" s="89"/>
      <c r="UUG81" s="89"/>
      <c r="UUO81" s="89"/>
      <c r="UVI81" s="89"/>
      <c r="UVK81" s="89"/>
      <c r="UVL81" s="89"/>
      <c r="UVM81" s="89"/>
      <c r="UVN81" s="89"/>
      <c r="UVO81" s="89"/>
      <c r="UVP81" s="89"/>
      <c r="UWH81" s="89"/>
      <c r="UWI81" s="89"/>
      <c r="UWL81" s="89"/>
      <c r="UWO81" s="89"/>
      <c r="UWQ81" s="89"/>
      <c r="UWS81" s="89"/>
      <c r="UWV81" s="89"/>
      <c r="UWY81" s="89"/>
      <c r="UXB81" s="89"/>
      <c r="UXH81" s="89"/>
      <c r="UXK81" s="89"/>
      <c r="UXN81" s="89"/>
      <c r="UXS81" s="89"/>
      <c r="UYG81" s="89"/>
      <c r="UYH81" s="89"/>
      <c r="UYI81" s="89"/>
      <c r="UYJ81" s="89"/>
      <c r="UYK81" s="89"/>
      <c r="UYL81" s="89"/>
      <c r="UYM81" s="89"/>
      <c r="UYN81" s="89"/>
      <c r="UYO81" s="89"/>
      <c r="UYP81" s="89"/>
      <c r="UYQ81" s="89"/>
      <c r="UYR81" s="89"/>
      <c r="UYS81" s="89"/>
      <c r="UYT81" s="89"/>
      <c r="UYU81" s="89"/>
      <c r="UYV81" s="89"/>
      <c r="UYW81" s="89"/>
      <c r="UYX81" s="89"/>
      <c r="UYY81" s="89"/>
      <c r="UYZ81" s="89"/>
      <c r="UZA81" s="89"/>
      <c r="UZB81" s="89"/>
      <c r="UZC81" s="89"/>
      <c r="UZD81" s="89"/>
      <c r="UZE81" s="89"/>
      <c r="UZF81" s="89"/>
      <c r="UZG81" s="89"/>
      <c r="UZH81" s="89"/>
      <c r="UZI81" s="89"/>
      <c r="UZJ81" s="89"/>
      <c r="UZK81" s="89"/>
      <c r="UZL81" s="89"/>
      <c r="UZM81" s="89"/>
      <c r="UZN81" s="89"/>
      <c r="UZO81" s="89"/>
      <c r="UZP81" s="89"/>
      <c r="UZQ81" s="89"/>
      <c r="UZR81" s="89"/>
      <c r="UZS81" s="89"/>
      <c r="UZV81" s="89"/>
      <c r="UZY81" s="89"/>
      <c r="VAB81" s="89"/>
      <c r="VAE81" s="89"/>
      <c r="VAH81" s="89"/>
      <c r="VAT81" s="89"/>
      <c r="VAW81" s="89"/>
      <c r="VAZ81" s="89"/>
      <c r="VBC81" s="89"/>
      <c r="VBI81" s="89"/>
      <c r="VBL81" s="89"/>
      <c r="VBR81" s="89"/>
      <c r="VBU81" s="89"/>
      <c r="VBX81" s="89"/>
      <c r="VCA81" s="89"/>
      <c r="VCG81" s="89"/>
      <c r="VCJ81" s="89"/>
      <c r="VCP81" s="89"/>
      <c r="VCR81" s="89"/>
      <c r="VCS81" s="89"/>
      <c r="VCU81" s="89"/>
      <c r="VCX81" s="89"/>
      <c r="VDA81" s="89"/>
      <c r="VDL81" s="89"/>
      <c r="VDN81" s="89"/>
      <c r="VDZ81" s="89"/>
      <c r="VEC81" s="89"/>
      <c r="VEK81" s="89"/>
      <c r="VFE81" s="89"/>
      <c r="VFG81" s="89"/>
      <c r="VFH81" s="89"/>
      <c r="VFI81" s="89"/>
      <c r="VFJ81" s="89"/>
      <c r="VFK81" s="89"/>
      <c r="VFL81" s="89"/>
      <c r="VGD81" s="89"/>
      <c r="VGE81" s="89"/>
      <c r="VGH81" s="89"/>
      <c r="VGK81" s="89"/>
      <c r="VGM81" s="89"/>
      <c r="VGO81" s="89"/>
      <c r="VGR81" s="89"/>
      <c r="VGU81" s="89"/>
      <c r="VGX81" s="89"/>
      <c r="VHD81" s="89"/>
      <c r="VHG81" s="89"/>
      <c r="VHJ81" s="89"/>
      <c r="VHO81" s="89"/>
      <c r="VIC81" s="89"/>
      <c r="VID81" s="89"/>
      <c r="VIE81" s="89"/>
      <c r="VIF81" s="89"/>
      <c r="VIG81" s="89"/>
      <c r="VIH81" s="89"/>
      <c r="VII81" s="89"/>
      <c r="VIJ81" s="89"/>
      <c r="VIK81" s="89"/>
      <c r="VIL81" s="89"/>
      <c r="VIM81" s="89"/>
      <c r="VIN81" s="89"/>
      <c r="VIO81" s="89"/>
      <c r="VIP81" s="89"/>
      <c r="VIQ81" s="89"/>
      <c r="VIR81" s="89"/>
      <c r="VIS81" s="89"/>
      <c r="VIT81" s="89"/>
      <c r="VIU81" s="89"/>
      <c r="VIV81" s="89"/>
      <c r="VIW81" s="89"/>
      <c r="VIX81" s="89"/>
      <c r="VIY81" s="89"/>
      <c r="VIZ81" s="89"/>
      <c r="VJA81" s="89"/>
      <c r="VJB81" s="89"/>
      <c r="VJC81" s="89"/>
      <c r="VJD81" s="89"/>
      <c r="VJE81" s="89"/>
      <c r="VJF81" s="89"/>
      <c r="VJG81" s="89"/>
      <c r="VJH81" s="89"/>
      <c r="VJI81" s="89"/>
      <c r="VJJ81" s="89"/>
      <c r="VJK81" s="89"/>
      <c r="VJL81" s="89"/>
      <c r="VJM81" s="89"/>
      <c r="VJN81" s="89"/>
      <c r="VJO81" s="89"/>
      <c r="VJR81" s="89"/>
      <c r="VJU81" s="89"/>
      <c r="VJX81" s="89"/>
      <c r="VKA81" s="89"/>
      <c r="VKD81" s="89"/>
      <c r="VKP81" s="89"/>
      <c r="VKS81" s="89"/>
      <c r="VKV81" s="89"/>
      <c r="VKY81" s="89"/>
      <c r="VLE81" s="89"/>
      <c r="VLH81" s="89"/>
      <c r="VLN81" s="89"/>
      <c r="VLQ81" s="89"/>
      <c r="VLT81" s="89"/>
      <c r="VLW81" s="89"/>
      <c r="VMC81" s="89"/>
      <c r="VMF81" s="89"/>
      <c r="VML81" s="89"/>
      <c r="VMN81" s="89"/>
      <c r="VMO81" s="89"/>
      <c r="VMQ81" s="89"/>
      <c r="VMT81" s="89"/>
      <c r="VMW81" s="89"/>
      <c r="VNH81" s="89"/>
      <c r="VNJ81" s="89"/>
      <c r="VNV81" s="89"/>
      <c r="VNY81" s="89"/>
      <c r="VOG81" s="89"/>
      <c r="VPA81" s="89"/>
      <c r="VPC81" s="89"/>
      <c r="VPD81" s="89"/>
      <c r="VPE81" s="89"/>
      <c r="VPF81" s="89"/>
      <c r="VPG81" s="89"/>
      <c r="VPH81" s="89"/>
      <c r="VPZ81" s="89"/>
      <c r="VQA81" s="89"/>
      <c r="VQD81" s="89"/>
      <c r="VQG81" s="89"/>
      <c r="VQI81" s="89"/>
      <c r="VQK81" s="89"/>
      <c r="VQN81" s="89"/>
      <c r="VQQ81" s="89"/>
      <c r="VQT81" s="89"/>
      <c r="VQZ81" s="89"/>
      <c r="VRC81" s="89"/>
      <c r="VRF81" s="89"/>
      <c r="VRK81" s="89"/>
      <c r="VRY81" s="89"/>
      <c r="VRZ81" s="89"/>
      <c r="VSA81" s="89"/>
      <c r="VSB81" s="89"/>
      <c r="VSC81" s="89"/>
      <c r="VSD81" s="89"/>
      <c r="VSE81" s="89"/>
      <c r="VSF81" s="89"/>
      <c r="VSG81" s="89"/>
      <c r="VSH81" s="89"/>
      <c r="VSI81" s="89"/>
      <c r="VSJ81" s="89"/>
      <c r="VSK81" s="89"/>
      <c r="VSL81" s="89"/>
      <c r="VSM81" s="89"/>
      <c r="VSN81" s="89"/>
      <c r="VSO81" s="89"/>
      <c r="VSP81" s="89"/>
      <c r="VSQ81" s="89"/>
      <c r="VSR81" s="89"/>
      <c r="VSS81" s="89"/>
      <c r="VST81" s="89"/>
      <c r="VSU81" s="89"/>
      <c r="VSV81" s="89"/>
      <c r="VSW81" s="89"/>
      <c r="VSX81" s="89"/>
      <c r="VSY81" s="89"/>
      <c r="VSZ81" s="89"/>
      <c r="VTA81" s="89"/>
      <c r="VTB81" s="89"/>
      <c r="VTC81" s="89"/>
      <c r="VTD81" s="89"/>
      <c r="VTE81" s="89"/>
      <c r="VTF81" s="89"/>
      <c r="VTG81" s="89"/>
      <c r="VTH81" s="89"/>
      <c r="VTI81" s="89"/>
      <c r="VTJ81" s="89"/>
      <c r="VTK81" s="89"/>
      <c r="VTN81" s="89"/>
      <c r="VTQ81" s="89"/>
      <c r="VTT81" s="89"/>
      <c r="VTW81" s="89"/>
      <c r="VTZ81" s="89"/>
      <c r="VUL81" s="89"/>
      <c r="VUO81" s="89"/>
      <c r="VUR81" s="89"/>
      <c r="VUU81" s="89"/>
      <c r="VVA81" s="89"/>
      <c r="VVD81" s="89"/>
      <c r="VVJ81" s="89"/>
      <c r="VVM81" s="89"/>
      <c r="VVP81" s="89"/>
      <c r="VVS81" s="89"/>
      <c r="VVY81" s="89"/>
      <c r="VWB81" s="89"/>
      <c r="VWH81" s="89"/>
      <c r="VWJ81" s="89"/>
      <c r="VWK81" s="89"/>
      <c r="VWM81" s="89"/>
      <c r="VWP81" s="89"/>
      <c r="VWS81" s="89"/>
      <c r="VXD81" s="89"/>
      <c r="VXF81" s="89"/>
      <c r="VXR81" s="89"/>
      <c r="VXU81" s="89"/>
      <c r="VYC81" s="89"/>
      <c r="VYW81" s="89"/>
      <c r="VYY81" s="89"/>
      <c r="VYZ81" s="89"/>
      <c r="VZA81" s="89"/>
      <c r="VZB81" s="89"/>
      <c r="VZC81" s="89"/>
      <c r="VZD81" s="89"/>
      <c r="VZV81" s="89"/>
      <c r="VZW81" s="89"/>
      <c r="VZZ81" s="89"/>
      <c r="WAC81" s="89"/>
      <c r="WAE81" s="89"/>
      <c r="WAG81" s="89"/>
      <c r="WAJ81" s="89"/>
      <c r="WAM81" s="89"/>
      <c r="WAP81" s="89"/>
      <c r="WAV81" s="89"/>
      <c r="WAY81" s="89"/>
      <c r="WBB81" s="89"/>
      <c r="WBG81" s="89"/>
      <c r="WBU81" s="89"/>
      <c r="WBV81" s="89"/>
      <c r="WBW81" s="89"/>
      <c r="WBX81" s="89"/>
      <c r="WBY81" s="89"/>
      <c r="WBZ81" s="89"/>
      <c r="WCA81" s="89"/>
      <c r="WCB81" s="89"/>
      <c r="WCC81" s="89"/>
      <c r="WCD81" s="89"/>
      <c r="WCE81" s="89"/>
      <c r="WCF81" s="89"/>
      <c r="WCG81" s="89"/>
      <c r="WCH81" s="89"/>
      <c r="WCI81" s="89"/>
      <c r="WCJ81" s="89"/>
      <c r="WCK81" s="89"/>
      <c r="WCL81" s="89"/>
      <c r="WCM81" s="89"/>
      <c r="WCN81" s="89"/>
      <c r="WCO81" s="89"/>
      <c r="WCP81" s="89"/>
      <c r="WCQ81" s="89"/>
      <c r="WCR81" s="89"/>
      <c r="WCS81" s="89"/>
      <c r="WCT81" s="89"/>
      <c r="WCU81" s="89"/>
      <c r="WCV81" s="89"/>
      <c r="WCW81" s="89"/>
      <c r="WCX81" s="89"/>
      <c r="WCY81" s="89"/>
      <c r="WCZ81" s="89"/>
      <c r="WDA81" s="89"/>
      <c r="WDB81" s="89"/>
      <c r="WDC81" s="89"/>
      <c r="WDD81" s="89"/>
      <c r="WDE81" s="89"/>
      <c r="WDF81" s="89"/>
      <c r="WDG81" s="89"/>
      <c r="WDJ81" s="89"/>
      <c r="WDM81" s="89"/>
      <c r="WDP81" s="89"/>
      <c r="WDS81" s="89"/>
      <c r="WDV81" s="89"/>
      <c r="WEH81" s="89"/>
      <c r="WEK81" s="89"/>
      <c r="WEN81" s="89"/>
      <c r="WEQ81" s="89"/>
      <c r="WEW81" s="89"/>
      <c r="WEZ81" s="89"/>
      <c r="WFF81" s="89"/>
      <c r="WFI81" s="89"/>
      <c r="WFL81" s="89"/>
      <c r="WFO81" s="89"/>
      <c r="WFU81" s="89"/>
      <c r="WFX81" s="89"/>
      <c r="WGD81" s="89"/>
      <c r="WGF81" s="89"/>
      <c r="WGG81" s="89"/>
      <c r="WGI81" s="89"/>
      <c r="WGL81" s="89"/>
      <c r="WGO81" s="89"/>
      <c r="WGZ81" s="89"/>
      <c r="WHB81" s="89"/>
      <c r="WHN81" s="89"/>
      <c r="WHQ81" s="89"/>
      <c r="WHY81" s="89"/>
      <c r="WIS81" s="89"/>
      <c r="WIU81" s="89"/>
      <c r="WIV81" s="89"/>
      <c r="WIW81" s="89"/>
      <c r="WIX81" s="89"/>
      <c r="WIY81" s="89"/>
      <c r="WIZ81" s="89"/>
      <c r="WJR81" s="89"/>
      <c r="WJS81" s="89"/>
      <c r="WJV81" s="89"/>
      <c r="WJY81" s="89"/>
      <c r="WKA81" s="89"/>
      <c r="WKC81" s="89"/>
      <c r="WKF81" s="89"/>
      <c r="WKI81" s="89"/>
      <c r="WKL81" s="89"/>
      <c r="WKR81" s="89"/>
      <c r="WKU81" s="89"/>
      <c r="WKX81" s="89"/>
      <c r="WLC81" s="89"/>
      <c r="WLQ81" s="89"/>
      <c r="WLR81" s="89"/>
      <c r="WLS81" s="89"/>
      <c r="WLT81" s="89"/>
      <c r="WLU81" s="89"/>
      <c r="WLV81" s="89"/>
      <c r="WLW81" s="89"/>
      <c r="WLX81" s="89"/>
      <c r="WLY81" s="89"/>
      <c r="WLZ81" s="89"/>
      <c r="WMA81" s="89"/>
      <c r="WMB81" s="89"/>
      <c r="WMC81" s="89"/>
      <c r="WMD81" s="89"/>
      <c r="WME81" s="89"/>
      <c r="WMF81" s="89"/>
      <c r="WMG81" s="89"/>
      <c r="WMH81" s="89"/>
      <c r="WMI81" s="89"/>
      <c r="WMJ81" s="89"/>
      <c r="WMK81" s="89"/>
      <c r="WML81" s="89"/>
      <c r="WMM81" s="89"/>
      <c r="WMN81" s="89"/>
      <c r="WMO81" s="89"/>
      <c r="WMP81" s="89"/>
      <c r="WMQ81" s="89"/>
      <c r="WMR81" s="89"/>
      <c r="WMS81" s="89"/>
      <c r="WMT81" s="89"/>
      <c r="WMU81" s="89"/>
      <c r="WMV81" s="89"/>
      <c r="WMW81" s="89"/>
      <c r="WMX81" s="89"/>
      <c r="WMY81" s="89"/>
      <c r="WMZ81" s="89"/>
      <c r="WNA81" s="89"/>
      <c r="WNB81" s="89"/>
      <c r="WNC81" s="89"/>
      <c r="WNF81" s="89"/>
      <c r="WNI81" s="89"/>
      <c r="WNL81" s="89"/>
      <c r="WNO81" s="89"/>
      <c r="WNR81" s="89"/>
      <c r="WOD81" s="89"/>
      <c r="WOG81" s="89"/>
      <c r="WOJ81" s="89"/>
      <c r="WOM81" s="89"/>
      <c r="WOS81" s="89"/>
      <c r="WOV81" s="89"/>
      <c r="WPB81" s="89"/>
      <c r="WPE81" s="89"/>
      <c r="WPH81" s="89"/>
      <c r="WPK81" s="89"/>
      <c r="WPQ81" s="89"/>
      <c r="WPT81" s="89"/>
      <c r="WPZ81" s="89"/>
      <c r="WQB81" s="89"/>
      <c r="WQC81" s="89"/>
      <c r="WQE81" s="89"/>
      <c r="WQH81" s="89"/>
      <c r="WQK81" s="89"/>
      <c r="WQV81" s="89"/>
      <c r="WQX81" s="89"/>
      <c r="WRJ81" s="89"/>
      <c r="WRM81" s="89"/>
      <c r="WRU81" s="89"/>
      <c r="WSO81" s="89"/>
      <c r="WSQ81" s="89"/>
      <c r="WSR81" s="89"/>
      <c r="WSS81" s="89"/>
      <c r="WST81" s="89"/>
      <c r="WSU81" s="89"/>
      <c r="WSV81" s="89"/>
      <c r="WTN81" s="89"/>
      <c r="WTO81" s="89"/>
      <c r="WTR81" s="89"/>
      <c r="WTU81" s="89"/>
      <c r="WTW81" s="89"/>
      <c r="WTY81" s="89"/>
      <c r="WUB81" s="89"/>
      <c r="WUE81" s="89"/>
      <c r="WUH81" s="89"/>
      <c r="WUN81" s="89"/>
      <c r="WUQ81" s="89"/>
      <c r="WUT81" s="89"/>
      <c r="WUY81" s="89"/>
    </row>
    <row r="82" spans="1:1015 1029:2039 2053:3063 3077:4087 4101:5111 5125:6135 6149:7159 7173:8183 8197:9207 9221:10231 10245:11255 11269:12279 12293:13303 13317:14327 14341:15351 15365:16119" s="45" customFormat="1" ht="20.25" hidden="1" customHeight="1">
      <c r="A82" s="8" t="s">
        <v>84</v>
      </c>
      <c r="B82" s="44" t="s">
        <v>329</v>
      </c>
      <c r="C82" s="5"/>
      <c r="D82" s="59"/>
      <c r="E82" s="60"/>
    </row>
    <row r="83" spans="1:1015 1029:2039 2053:3063 3077:4087 4101:5111 5125:6135 6149:7159 7173:8183 8197:9207 9221:10231 10245:11255 11269:12279 12293:13303 13317:14327 14341:15351 15365:16119" s="45" customFormat="1" ht="20.25" hidden="1" customHeight="1">
      <c r="A83" s="8" t="s">
        <v>85</v>
      </c>
      <c r="B83" s="44" t="s">
        <v>325</v>
      </c>
      <c r="C83" s="5"/>
      <c r="D83" s="59"/>
      <c r="E83" s="60"/>
    </row>
    <row r="84" spans="1:1015 1029:2039 2053:3063 3077:4087 4101:5111 5125:6135 6149:7159 7173:8183 8197:9207 9221:10231 10245:11255 11269:12279 12293:13303 13317:14327 14341:15351 15365:16119" s="45" customFormat="1" ht="20.25" hidden="1" customHeight="1">
      <c r="A84" s="8" t="s">
        <v>86</v>
      </c>
      <c r="B84" s="44" t="s">
        <v>329</v>
      </c>
      <c r="C84" s="5"/>
      <c r="D84" s="59"/>
      <c r="E84" s="60"/>
    </row>
    <row r="85" spans="1:1015 1029:2039 2053:3063 3077:4087 4101:5111 5125:6135 6149:7159 7173:8183 8197:9207 9221:10231 10245:11255 11269:12279 12293:13303 13317:14327 14341:15351 15365:16119" s="45" customFormat="1" ht="20.25" hidden="1" customHeight="1">
      <c r="A85" s="8" t="s">
        <v>191</v>
      </c>
      <c r="B85" s="44" t="s">
        <v>325</v>
      </c>
      <c r="C85" s="5"/>
      <c r="D85" s="59"/>
      <c r="E85" s="60"/>
    </row>
    <row r="86" spans="1:1015 1029:2039 2053:3063 3077:4087 4101:5111 5125:6135 6149:7159 7173:8183 8197:9207 9221:10231 10245:11255 11269:12279 12293:13303 13317:14327 14341:15351 15365:16119" s="45" customFormat="1" ht="20.25" hidden="1" customHeight="1">
      <c r="A86" s="10" t="s">
        <v>192</v>
      </c>
      <c r="B86" s="44" t="s">
        <v>333</v>
      </c>
      <c r="C86" s="5"/>
      <c r="D86" s="59"/>
      <c r="E86" s="60"/>
    </row>
    <row r="87" spans="1:1015 1029:2039 2053:3063 3077:4087 4101:5111 5125:6135 6149:7159 7173:8183 8197:9207 9221:10231 10245:11255 11269:12279 12293:13303 13317:14327 14341:15351 15365:16119" s="45" customFormat="1" ht="21.75" hidden="1" customHeight="1">
      <c r="A87" s="10" t="s">
        <v>174</v>
      </c>
      <c r="B87" s="44" t="s">
        <v>332</v>
      </c>
      <c r="C87" s="5"/>
      <c r="D87" s="59"/>
      <c r="E87" s="60"/>
    </row>
    <row r="88" spans="1:1015 1029:2039 2053:3063 3077:4087 4101:5111 5125:6135 6149:7159 7173:8183 8197:9207 9221:10231 10245:11255 11269:12279 12293:13303 13317:14327 14341:15351 15365:16119" s="46" customFormat="1" ht="20.25" hidden="1" customHeight="1">
      <c r="A88" s="10" t="s">
        <v>175</v>
      </c>
      <c r="B88" s="44" t="s">
        <v>332</v>
      </c>
      <c r="C88" s="5"/>
      <c r="D88" s="59"/>
      <c r="E88" s="60"/>
    </row>
    <row r="89" spans="1:1015 1029:2039 2053:3063 3077:4087 4101:5111 5125:6135 6149:7159 7173:8183 8197:9207 9221:10231 10245:11255 11269:12279 12293:13303 13317:14327 14341:15351 15365:16119" s="46" customFormat="1" ht="20.25" hidden="1" customHeight="1">
      <c r="A89" s="6" t="s">
        <v>176</v>
      </c>
      <c r="B89" s="44" t="s">
        <v>325</v>
      </c>
      <c r="C89" s="5"/>
      <c r="D89" s="59"/>
      <c r="E89" s="60"/>
    </row>
    <row r="90" spans="1:1015 1029:2039 2053:3063 3077:4087 4101:5111 5125:6135 6149:7159 7173:8183 8197:9207 9221:10231 10245:11255 11269:12279 12293:13303 13317:14327 14341:15351 15365:16119" s="45" customFormat="1" ht="21.75" hidden="1" customHeight="1">
      <c r="A90" s="19" t="s">
        <v>170</v>
      </c>
      <c r="B90" s="44" t="s">
        <v>330</v>
      </c>
      <c r="C90" s="5"/>
      <c r="D90" s="59"/>
      <c r="E90" s="60"/>
    </row>
    <row r="91" spans="1:1015 1029:2039 2053:3063 3077:4087 4101:5111 5125:6135 6149:7159 7173:8183 8197:9207 9221:10231 10245:11255 11269:12279 12293:13303 13317:14327 14341:15351 15365:16119" s="45" customFormat="1" ht="21.75" hidden="1" customHeight="1">
      <c r="A91" s="6" t="s">
        <v>204</v>
      </c>
      <c r="B91" s="44" t="s">
        <v>325</v>
      </c>
      <c r="C91" s="5"/>
      <c r="D91" s="59"/>
      <c r="E91" s="60"/>
    </row>
    <row r="92" spans="1:1015 1029:2039 2053:3063 3077:4087 4101:5111 5125:6135 6149:7159 7173:8183 8197:9207 9221:10231 10245:11255 11269:12279 12293:13303 13317:14327 14341:15351 15365:16119" s="45" customFormat="1" ht="21.75" hidden="1" customHeight="1">
      <c r="A92" s="8" t="s">
        <v>12</v>
      </c>
      <c r="B92" s="44" t="s">
        <v>325</v>
      </c>
      <c r="C92" s="5"/>
      <c r="D92" s="59"/>
      <c r="E92" s="60"/>
    </row>
    <row r="93" spans="1:1015 1029:2039 2053:3063 3077:4087 4101:5111 5125:6135 6149:7159 7173:8183 8197:9207 9221:10231 10245:11255 11269:12279 12293:13303 13317:14327 14341:15351 15365:16119" s="45" customFormat="1" ht="21.75" customHeight="1">
      <c r="A93" s="8" t="s">
        <v>13</v>
      </c>
      <c r="B93" s="82" t="s">
        <v>329</v>
      </c>
      <c r="C93" s="5">
        <v>19</v>
      </c>
      <c r="D93" s="59">
        <f>28000*0.3</f>
        <v>8400</v>
      </c>
      <c r="E93" s="83">
        <f>+D93*C93</f>
        <v>159600</v>
      </c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T93" s="89"/>
      <c r="AW93" s="89"/>
      <c r="AZ93" s="89"/>
      <c r="BC93" s="89"/>
      <c r="BF93" s="89"/>
      <c r="BR93" s="89"/>
      <c r="BU93" s="89"/>
      <c r="BX93" s="89"/>
      <c r="CA93" s="89"/>
      <c r="CG93" s="89"/>
      <c r="CJ93" s="89"/>
      <c r="CP93" s="89"/>
      <c r="CS93" s="89"/>
      <c r="CV93" s="89"/>
      <c r="CY93" s="89"/>
      <c r="DE93" s="89"/>
      <c r="DH93" s="89"/>
      <c r="DN93" s="89"/>
      <c r="DP93" s="89"/>
      <c r="DQ93" s="89"/>
      <c r="DS93" s="89"/>
      <c r="DV93" s="89"/>
      <c r="DY93" s="89"/>
      <c r="EJ93" s="89"/>
      <c r="EL93" s="89"/>
      <c r="EX93" s="89"/>
      <c r="FA93" s="89"/>
      <c r="FI93" s="89"/>
      <c r="GC93" s="89"/>
      <c r="GE93" s="89"/>
      <c r="GF93" s="89"/>
      <c r="GG93" s="89"/>
      <c r="GH93" s="89"/>
      <c r="GI93" s="89"/>
      <c r="GJ93" s="89"/>
      <c r="HB93" s="89"/>
      <c r="HC93" s="89"/>
      <c r="HF93" s="89"/>
      <c r="HI93" s="89"/>
      <c r="HK93" s="89"/>
      <c r="HM93" s="89"/>
      <c r="HP93" s="89"/>
      <c r="HS93" s="89"/>
      <c r="HV93" s="89"/>
      <c r="IB93" s="89"/>
      <c r="IE93" s="89"/>
      <c r="IH93" s="89"/>
      <c r="IM93" s="89"/>
      <c r="JA93" s="89"/>
      <c r="JB93" s="89"/>
      <c r="JC93" s="89"/>
      <c r="JD93" s="89"/>
      <c r="JE93" s="89"/>
      <c r="JF93" s="89"/>
      <c r="JG93" s="89"/>
      <c r="JH93" s="89"/>
      <c r="JI93" s="89"/>
      <c r="JJ93" s="89"/>
      <c r="JK93" s="89"/>
      <c r="JL93" s="89"/>
      <c r="JM93" s="89"/>
      <c r="JN93" s="89"/>
      <c r="JO93" s="89"/>
      <c r="JP93" s="89"/>
      <c r="JQ93" s="89"/>
      <c r="JR93" s="89"/>
      <c r="JS93" s="89"/>
      <c r="JT93" s="89"/>
      <c r="JU93" s="89"/>
      <c r="JV93" s="89"/>
      <c r="JW93" s="89"/>
      <c r="JX93" s="89"/>
      <c r="JY93" s="89"/>
      <c r="JZ93" s="89"/>
      <c r="KA93" s="89"/>
      <c r="KB93" s="89"/>
      <c r="KC93" s="89"/>
      <c r="KD93" s="89"/>
      <c r="KE93" s="89"/>
      <c r="KF93" s="89"/>
      <c r="KG93" s="89"/>
      <c r="KH93" s="89"/>
      <c r="KI93" s="89"/>
      <c r="KJ93" s="89"/>
      <c r="KK93" s="89"/>
      <c r="KL93" s="89"/>
      <c r="KM93" s="89"/>
      <c r="KP93" s="89"/>
      <c r="KS93" s="89"/>
      <c r="KV93" s="89"/>
      <c r="KY93" s="89"/>
      <c r="LB93" s="89"/>
      <c r="LN93" s="89"/>
      <c r="LQ93" s="89"/>
      <c r="LT93" s="89"/>
      <c r="LW93" s="89"/>
      <c r="MC93" s="89"/>
      <c r="MF93" s="89"/>
      <c r="ML93" s="89"/>
      <c r="MO93" s="89"/>
      <c r="MR93" s="89"/>
      <c r="MU93" s="89"/>
      <c r="NA93" s="89"/>
      <c r="ND93" s="89"/>
      <c r="NJ93" s="89"/>
      <c r="NL93" s="89"/>
      <c r="NM93" s="89"/>
      <c r="NO93" s="89"/>
      <c r="NR93" s="89"/>
      <c r="NU93" s="89"/>
      <c r="OF93" s="89"/>
      <c r="OH93" s="89"/>
      <c r="OT93" s="89"/>
      <c r="OW93" s="89"/>
      <c r="PE93" s="89"/>
      <c r="PY93" s="89"/>
      <c r="QA93" s="89"/>
      <c r="QB93" s="89"/>
      <c r="QC93" s="89"/>
      <c r="QD93" s="89"/>
      <c r="QE93" s="89"/>
      <c r="QF93" s="89"/>
      <c r="QX93" s="89"/>
      <c r="QY93" s="89"/>
      <c r="RB93" s="89"/>
      <c r="RE93" s="89"/>
      <c r="RG93" s="89"/>
      <c r="RI93" s="89"/>
      <c r="RL93" s="89"/>
      <c r="RO93" s="89"/>
      <c r="RR93" s="89"/>
      <c r="RX93" s="89"/>
      <c r="SA93" s="89"/>
      <c r="SD93" s="89"/>
      <c r="SI93" s="89"/>
      <c r="SW93" s="89"/>
      <c r="SX93" s="89"/>
      <c r="SY93" s="89"/>
      <c r="SZ93" s="89"/>
      <c r="TA93" s="89"/>
      <c r="TB93" s="89"/>
      <c r="TC93" s="89"/>
      <c r="TD93" s="89"/>
      <c r="TE93" s="89"/>
      <c r="TF93" s="89"/>
      <c r="TG93" s="89"/>
      <c r="TH93" s="89"/>
      <c r="TI93" s="89"/>
      <c r="TJ93" s="89"/>
      <c r="TK93" s="89"/>
      <c r="TL93" s="89"/>
      <c r="TM93" s="89"/>
      <c r="TN93" s="89"/>
      <c r="TO93" s="89"/>
      <c r="TP93" s="89"/>
      <c r="TQ93" s="89"/>
      <c r="TR93" s="89"/>
      <c r="TS93" s="89"/>
      <c r="TT93" s="89"/>
      <c r="TU93" s="89"/>
      <c r="TV93" s="89"/>
      <c r="TW93" s="89"/>
      <c r="TX93" s="89"/>
      <c r="TY93" s="89"/>
      <c r="TZ93" s="89"/>
      <c r="UA93" s="89"/>
      <c r="UB93" s="89"/>
      <c r="UC93" s="89"/>
      <c r="UD93" s="89"/>
      <c r="UE93" s="89"/>
      <c r="UF93" s="89"/>
      <c r="UG93" s="89"/>
      <c r="UH93" s="89"/>
      <c r="UI93" s="89"/>
      <c r="UL93" s="89"/>
      <c r="UO93" s="89"/>
      <c r="UR93" s="89"/>
      <c r="UU93" s="89"/>
      <c r="UX93" s="89"/>
      <c r="VJ93" s="89"/>
      <c r="VM93" s="89"/>
      <c r="VP93" s="89"/>
      <c r="VS93" s="89"/>
      <c r="VY93" s="89"/>
      <c r="WB93" s="89"/>
      <c r="WH93" s="89"/>
      <c r="WK93" s="89"/>
      <c r="WN93" s="89"/>
      <c r="WQ93" s="89"/>
      <c r="WW93" s="89"/>
      <c r="WZ93" s="89"/>
      <c r="XF93" s="89"/>
      <c r="XH93" s="89"/>
      <c r="XI93" s="89"/>
      <c r="XK93" s="89"/>
      <c r="XN93" s="89"/>
      <c r="XQ93" s="89"/>
      <c r="YB93" s="89"/>
      <c r="YD93" s="89"/>
      <c r="YP93" s="89"/>
      <c r="YS93" s="89"/>
      <c r="ZA93" s="89"/>
      <c r="ZU93" s="89"/>
      <c r="ZW93" s="89"/>
      <c r="ZX93" s="89"/>
      <c r="ZY93" s="89"/>
      <c r="ZZ93" s="89"/>
      <c r="AAA93" s="89"/>
      <c r="AAB93" s="89"/>
      <c r="AAT93" s="89"/>
      <c r="AAU93" s="89"/>
      <c r="AAX93" s="89"/>
      <c r="ABA93" s="89"/>
      <c r="ABC93" s="89"/>
      <c r="ABE93" s="89"/>
      <c r="ABH93" s="89"/>
      <c r="ABK93" s="89"/>
      <c r="ABN93" s="89"/>
      <c r="ABT93" s="89"/>
      <c r="ABW93" s="89"/>
      <c r="ABZ93" s="89"/>
      <c r="ACE93" s="89"/>
      <c r="ACS93" s="89"/>
      <c r="ACT93" s="89"/>
      <c r="ACU93" s="89"/>
      <c r="ACV93" s="89"/>
      <c r="ACW93" s="89"/>
      <c r="ACX93" s="89"/>
      <c r="ACY93" s="89"/>
      <c r="ACZ93" s="89"/>
      <c r="ADA93" s="89"/>
      <c r="ADB93" s="89"/>
      <c r="ADC93" s="89"/>
      <c r="ADD93" s="89"/>
      <c r="ADE93" s="89"/>
      <c r="ADF93" s="89"/>
      <c r="ADG93" s="89"/>
      <c r="ADH93" s="89"/>
      <c r="ADI93" s="89"/>
      <c r="ADJ93" s="89"/>
      <c r="ADK93" s="89"/>
      <c r="ADL93" s="89"/>
      <c r="ADM93" s="89"/>
      <c r="ADN93" s="89"/>
      <c r="ADO93" s="89"/>
      <c r="ADP93" s="89"/>
      <c r="ADQ93" s="89"/>
      <c r="ADR93" s="89"/>
      <c r="ADS93" s="89"/>
      <c r="ADT93" s="89"/>
      <c r="ADU93" s="89"/>
      <c r="ADV93" s="89"/>
      <c r="ADW93" s="89"/>
      <c r="ADX93" s="89"/>
      <c r="ADY93" s="89"/>
      <c r="ADZ93" s="89"/>
      <c r="AEA93" s="89"/>
      <c r="AEB93" s="89"/>
      <c r="AEC93" s="89"/>
      <c r="AED93" s="89"/>
      <c r="AEE93" s="89"/>
      <c r="AEH93" s="89"/>
      <c r="AEK93" s="89"/>
      <c r="AEN93" s="89"/>
      <c r="AEQ93" s="89"/>
      <c r="AET93" s="89"/>
      <c r="AFF93" s="89"/>
      <c r="AFI93" s="89"/>
      <c r="AFL93" s="89"/>
      <c r="AFO93" s="89"/>
      <c r="AFU93" s="89"/>
      <c r="AFX93" s="89"/>
      <c r="AGD93" s="89"/>
      <c r="AGG93" s="89"/>
      <c r="AGJ93" s="89"/>
      <c r="AGM93" s="89"/>
      <c r="AGS93" s="89"/>
      <c r="AGV93" s="89"/>
      <c r="AHB93" s="89"/>
      <c r="AHD93" s="89"/>
      <c r="AHE93" s="89"/>
      <c r="AHG93" s="89"/>
      <c r="AHJ93" s="89"/>
      <c r="AHM93" s="89"/>
      <c r="AHX93" s="89"/>
      <c r="AHZ93" s="89"/>
      <c r="AIL93" s="89"/>
      <c r="AIO93" s="89"/>
      <c r="AIW93" s="89"/>
      <c r="AJQ93" s="89"/>
      <c r="AJS93" s="89"/>
      <c r="AJT93" s="89"/>
      <c r="AJU93" s="89"/>
      <c r="AJV93" s="89"/>
      <c r="AJW93" s="89"/>
      <c r="AJX93" s="89"/>
      <c r="AKP93" s="89"/>
      <c r="AKQ93" s="89"/>
      <c r="AKT93" s="89"/>
      <c r="AKW93" s="89"/>
      <c r="AKY93" s="89"/>
      <c r="ALA93" s="89"/>
      <c r="ALD93" s="89"/>
      <c r="ALG93" s="89"/>
      <c r="ALJ93" s="89"/>
      <c r="ALP93" s="89"/>
      <c r="ALS93" s="89"/>
      <c r="ALV93" s="89"/>
      <c r="AMA93" s="89"/>
      <c r="AMO93" s="89"/>
      <c r="AMP93" s="89"/>
      <c r="AMQ93" s="89"/>
      <c r="AMR93" s="89"/>
      <c r="AMS93" s="89"/>
      <c r="AMT93" s="89"/>
      <c r="AMU93" s="89"/>
      <c r="AMV93" s="89"/>
      <c r="AMW93" s="89"/>
      <c r="AMX93" s="89"/>
      <c r="AMY93" s="89"/>
      <c r="AMZ93" s="89"/>
      <c r="ANA93" s="89"/>
      <c r="ANB93" s="89"/>
      <c r="ANC93" s="89"/>
      <c r="AND93" s="89"/>
      <c r="ANE93" s="89"/>
      <c r="ANF93" s="89"/>
      <c r="ANG93" s="89"/>
      <c r="ANH93" s="89"/>
      <c r="ANI93" s="89"/>
      <c r="ANJ93" s="89"/>
      <c r="ANK93" s="89"/>
      <c r="ANL93" s="89"/>
      <c r="ANM93" s="89"/>
      <c r="ANN93" s="89"/>
      <c r="ANO93" s="89"/>
      <c r="ANP93" s="89"/>
      <c r="ANQ93" s="89"/>
      <c r="ANR93" s="89"/>
      <c r="ANS93" s="89"/>
      <c r="ANT93" s="89"/>
      <c r="ANU93" s="89"/>
      <c r="ANV93" s="89"/>
      <c r="ANW93" s="89"/>
      <c r="ANX93" s="89"/>
      <c r="ANY93" s="89"/>
      <c r="ANZ93" s="89"/>
      <c r="AOA93" s="89"/>
      <c r="AOD93" s="89"/>
      <c r="AOG93" s="89"/>
      <c r="AOJ93" s="89"/>
      <c r="AOM93" s="89"/>
      <c r="AOP93" s="89"/>
      <c r="APB93" s="89"/>
      <c r="APE93" s="89"/>
      <c r="APH93" s="89"/>
      <c r="APK93" s="89"/>
      <c r="APQ93" s="89"/>
      <c r="APT93" s="89"/>
      <c r="APZ93" s="89"/>
      <c r="AQC93" s="89"/>
      <c r="AQF93" s="89"/>
      <c r="AQI93" s="89"/>
      <c r="AQO93" s="89"/>
      <c r="AQR93" s="89"/>
      <c r="AQX93" s="89"/>
      <c r="AQZ93" s="89"/>
      <c r="ARA93" s="89"/>
      <c r="ARC93" s="89"/>
      <c r="ARF93" s="89"/>
      <c r="ARI93" s="89"/>
      <c r="ART93" s="89"/>
      <c r="ARV93" s="89"/>
      <c r="ASH93" s="89"/>
      <c r="ASK93" s="89"/>
      <c r="ASS93" s="89"/>
      <c r="ATM93" s="89"/>
      <c r="ATO93" s="89"/>
      <c r="ATP93" s="89"/>
      <c r="ATQ93" s="89"/>
      <c r="ATR93" s="89"/>
      <c r="ATS93" s="89"/>
      <c r="ATT93" s="89"/>
      <c r="AUL93" s="89"/>
      <c r="AUM93" s="89"/>
      <c r="AUP93" s="89"/>
      <c r="AUS93" s="89"/>
      <c r="AUU93" s="89"/>
      <c r="AUW93" s="89"/>
      <c r="AUZ93" s="89"/>
      <c r="AVC93" s="89"/>
      <c r="AVF93" s="89"/>
      <c r="AVL93" s="89"/>
      <c r="AVO93" s="89"/>
      <c r="AVR93" s="89"/>
      <c r="AVW93" s="89"/>
      <c r="AWK93" s="89"/>
      <c r="AWL93" s="89"/>
      <c r="AWM93" s="89"/>
      <c r="AWN93" s="89"/>
      <c r="AWO93" s="89"/>
      <c r="AWP93" s="89"/>
      <c r="AWQ93" s="89"/>
      <c r="AWR93" s="89"/>
      <c r="AWS93" s="89"/>
      <c r="AWT93" s="89"/>
      <c r="AWU93" s="89"/>
      <c r="AWV93" s="89"/>
      <c r="AWW93" s="89"/>
      <c r="AWX93" s="89"/>
      <c r="AWY93" s="89"/>
      <c r="AWZ93" s="89"/>
      <c r="AXA93" s="89"/>
      <c r="AXB93" s="89"/>
      <c r="AXC93" s="89"/>
      <c r="AXD93" s="89"/>
      <c r="AXE93" s="89"/>
      <c r="AXF93" s="89"/>
      <c r="AXG93" s="89"/>
      <c r="AXH93" s="89"/>
      <c r="AXI93" s="89"/>
      <c r="AXJ93" s="89"/>
      <c r="AXK93" s="89"/>
      <c r="AXL93" s="89"/>
      <c r="AXM93" s="89"/>
      <c r="AXN93" s="89"/>
      <c r="AXO93" s="89"/>
      <c r="AXP93" s="89"/>
      <c r="AXQ93" s="89"/>
      <c r="AXR93" s="89"/>
      <c r="AXS93" s="89"/>
      <c r="AXT93" s="89"/>
      <c r="AXU93" s="89"/>
      <c r="AXV93" s="89"/>
      <c r="AXW93" s="89"/>
      <c r="AXZ93" s="89"/>
      <c r="AYC93" s="89"/>
      <c r="AYF93" s="89"/>
      <c r="AYI93" s="89"/>
      <c r="AYL93" s="89"/>
      <c r="AYX93" s="89"/>
      <c r="AZA93" s="89"/>
      <c r="AZD93" s="89"/>
      <c r="AZG93" s="89"/>
      <c r="AZM93" s="89"/>
      <c r="AZP93" s="89"/>
      <c r="AZV93" s="89"/>
      <c r="AZY93" s="89"/>
      <c r="BAB93" s="89"/>
      <c r="BAE93" s="89"/>
      <c r="BAK93" s="89"/>
      <c r="BAN93" s="89"/>
      <c r="BAT93" s="89"/>
      <c r="BAV93" s="89"/>
      <c r="BAW93" s="89"/>
      <c r="BAY93" s="89"/>
      <c r="BBB93" s="89"/>
      <c r="BBE93" s="89"/>
      <c r="BBP93" s="89"/>
      <c r="BBR93" s="89"/>
      <c r="BCD93" s="89"/>
      <c r="BCG93" s="89"/>
      <c r="BCO93" s="89"/>
      <c r="BDI93" s="89"/>
      <c r="BDK93" s="89"/>
      <c r="BDL93" s="89"/>
      <c r="BDM93" s="89"/>
      <c r="BDN93" s="89"/>
      <c r="BDO93" s="89"/>
      <c r="BDP93" s="89"/>
      <c r="BEH93" s="89"/>
      <c r="BEI93" s="89"/>
      <c r="BEL93" s="89"/>
      <c r="BEO93" s="89"/>
      <c r="BEQ93" s="89"/>
      <c r="BES93" s="89"/>
      <c r="BEV93" s="89"/>
      <c r="BEY93" s="89"/>
      <c r="BFB93" s="89"/>
      <c r="BFH93" s="89"/>
      <c r="BFK93" s="89"/>
      <c r="BFN93" s="89"/>
      <c r="BFS93" s="89"/>
      <c r="BGG93" s="89"/>
      <c r="BGH93" s="89"/>
      <c r="BGI93" s="89"/>
      <c r="BGJ93" s="89"/>
      <c r="BGK93" s="89"/>
      <c r="BGL93" s="89"/>
      <c r="BGM93" s="89"/>
      <c r="BGN93" s="89"/>
      <c r="BGO93" s="89"/>
      <c r="BGP93" s="89"/>
      <c r="BGQ93" s="89"/>
      <c r="BGR93" s="89"/>
      <c r="BGS93" s="89"/>
      <c r="BGT93" s="89"/>
      <c r="BGU93" s="89"/>
      <c r="BGV93" s="89"/>
      <c r="BGW93" s="89"/>
      <c r="BGX93" s="89"/>
      <c r="BGY93" s="89"/>
      <c r="BGZ93" s="89"/>
      <c r="BHA93" s="89"/>
      <c r="BHB93" s="89"/>
      <c r="BHC93" s="89"/>
      <c r="BHD93" s="89"/>
      <c r="BHE93" s="89"/>
      <c r="BHF93" s="89"/>
      <c r="BHG93" s="89"/>
      <c r="BHH93" s="89"/>
      <c r="BHI93" s="89"/>
      <c r="BHJ93" s="89"/>
      <c r="BHK93" s="89"/>
      <c r="BHL93" s="89"/>
      <c r="BHM93" s="89"/>
      <c r="BHN93" s="89"/>
      <c r="BHO93" s="89"/>
      <c r="BHP93" s="89"/>
      <c r="BHQ93" s="89"/>
      <c r="BHR93" s="89"/>
      <c r="BHS93" s="89"/>
      <c r="BHV93" s="89"/>
      <c r="BHY93" s="89"/>
      <c r="BIB93" s="89"/>
      <c r="BIE93" s="89"/>
      <c r="BIH93" s="89"/>
      <c r="BIT93" s="89"/>
      <c r="BIW93" s="89"/>
      <c r="BIZ93" s="89"/>
      <c r="BJC93" s="89"/>
      <c r="BJI93" s="89"/>
      <c r="BJL93" s="89"/>
      <c r="BJR93" s="89"/>
      <c r="BJU93" s="89"/>
      <c r="BJX93" s="89"/>
      <c r="BKA93" s="89"/>
      <c r="BKG93" s="89"/>
      <c r="BKJ93" s="89"/>
      <c r="BKP93" s="89"/>
      <c r="BKR93" s="89"/>
      <c r="BKS93" s="89"/>
      <c r="BKU93" s="89"/>
      <c r="BKX93" s="89"/>
      <c r="BLA93" s="89"/>
      <c r="BLL93" s="89"/>
      <c r="BLN93" s="89"/>
      <c r="BLZ93" s="89"/>
      <c r="BMC93" s="89"/>
      <c r="BMK93" s="89"/>
      <c r="BNE93" s="89"/>
      <c r="BNG93" s="89"/>
      <c r="BNH93" s="89"/>
      <c r="BNI93" s="89"/>
      <c r="BNJ93" s="89"/>
      <c r="BNK93" s="89"/>
      <c r="BNL93" s="89"/>
      <c r="BOD93" s="89"/>
      <c r="BOE93" s="89"/>
      <c r="BOH93" s="89"/>
      <c r="BOK93" s="89"/>
      <c r="BOM93" s="89"/>
      <c r="BOO93" s="89"/>
      <c r="BOR93" s="89"/>
      <c r="BOU93" s="89"/>
      <c r="BOX93" s="89"/>
      <c r="BPD93" s="89"/>
      <c r="BPG93" s="89"/>
      <c r="BPJ93" s="89"/>
      <c r="BPO93" s="89"/>
      <c r="BQC93" s="89"/>
      <c r="BQD93" s="89"/>
      <c r="BQE93" s="89"/>
      <c r="BQF93" s="89"/>
      <c r="BQG93" s="89"/>
      <c r="BQH93" s="89"/>
      <c r="BQI93" s="89"/>
      <c r="BQJ93" s="89"/>
      <c r="BQK93" s="89"/>
      <c r="BQL93" s="89"/>
      <c r="BQM93" s="89"/>
      <c r="BQN93" s="89"/>
      <c r="BQO93" s="89"/>
      <c r="BQP93" s="89"/>
      <c r="BQQ93" s="89"/>
      <c r="BQR93" s="89"/>
      <c r="BQS93" s="89"/>
      <c r="BQT93" s="89"/>
      <c r="BQU93" s="89"/>
      <c r="BQV93" s="89"/>
      <c r="BQW93" s="89"/>
      <c r="BQX93" s="89"/>
      <c r="BQY93" s="89"/>
      <c r="BQZ93" s="89"/>
      <c r="BRA93" s="89"/>
      <c r="BRB93" s="89"/>
      <c r="BRC93" s="89"/>
      <c r="BRD93" s="89"/>
      <c r="BRE93" s="89"/>
      <c r="BRF93" s="89"/>
      <c r="BRG93" s="89"/>
      <c r="BRH93" s="89"/>
      <c r="BRI93" s="89"/>
      <c r="BRJ93" s="89"/>
      <c r="BRK93" s="89"/>
      <c r="BRL93" s="89"/>
      <c r="BRM93" s="89"/>
      <c r="BRN93" s="89"/>
      <c r="BRO93" s="89"/>
      <c r="BRR93" s="89"/>
      <c r="BRU93" s="89"/>
      <c r="BRX93" s="89"/>
      <c r="BSA93" s="89"/>
      <c r="BSD93" s="89"/>
      <c r="BSP93" s="89"/>
      <c r="BSS93" s="89"/>
      <c r="BSV93" s="89"/>
      <c r="BSY93" s="89"/>
      <c r="BTE93" s="89"/>
      <c r="BTH93" s="89"/>
      <c r="BTN93" s="89"/>
      <c r="BTQ93" s="89"/>
      <c r="BTT93" s="89"/>
      <c r="BTW93" s="89"/>
      <c r="BUC93" s="89"/>
      <c r="BUF93" s="89"/>
      <c r="BUL93" s="89"/>
      <c r="BUN93" s="89"/>
      <c r="BUO93" s="89"/>
      <c r="BUQ93" s="89"/>
      <c r="BUT93" s="89"/>
      <c r="BUW93" s="89"/>
      <c r="BVH93" s="89"/>
      <c r="BVJ93" s="89"/>
      <c r="BVV93" s="89"/>
      <c r="BVY93" s="89"/>
      <c r="BWG93" s="89"/>
      <c r="BXA93" s="89"/>
      <c r="BXC93" s="89"/>
      <c r="BXD93" s="89"/>
      <c r="BXE93" s="89"/>
      <c r="BXF93" s="89"/>
      <c r="BXG93" s="89"/>
      <c r="BXH93" s="89"/>
      <c r="BXZ93" s="89"/>
      <c r="BYA93" s="89"/>
      <c r="BYD93" s="89"/>
      <c r="BYG93" s="89"/>
      <c r="BYI93" s="89"/>
      <c r="BYK93" s="89"/>
      <c r="BYN93" s="89"/>
      <c r="BYQ93" s="89"/>
      <c r="BYT93" s="89"/>
      <c r="BYZ93" s="89"/>
      <c r="BZC93" s="89"/>
      <c r="BZF93" s="89"/>
      <c r="BZK93" s="89"/>
      <c r="BZY93" s="89"/>
      <c r="BZZ93" s="89"/>
      <c r="CAA93" s="89"/>
      <c r="CAB93" s="89"/>
      <c r="CAC93" s="89"/>
      <c r="CAD93" s="89"/>
      <c r="CAE93" s="89"/>
      <c r="CAF93" s="89"/>
      <c r="CAG93" s="89"/>
      <c r="CAH93" s="89"/>
      <c r="CAI93" s="89"/>
      <c r="CAJ93" s="89"/>
      <c r="CAK93" s="89"/>
      <c r="CAL93" s="89"/>
      <c r="CAM93" s="89"/>
      <c r="CAN93" s="89"/>
      <c r="CAO93" s="89"/>
      <c r="CAP93" s="89"/>
      <c r="CAQ93" s="89"/>
      <c r="CAR93" s="89"/>
      <c r="CAS93" s="89"/>
      <c r="CAT93" s="89"/>
      <c r="CAU93" s="89"/>
      <c r="CAV93" s="89"/>
      <c r="CAW93" s="89"/>
      <c r="CAX93" s="89"/>
      <c r="CAY93" s="89"/>
      <c r="CAZ93" s="89"/>
      <c r="CBA93" s="89"/>
      <c r="CBB93" s="89"/>
      <c r="CBC93" s="89"/>
      <c r="CBD93" s="89"/>
      <c r="CBE93" s="89"/>
      <c r="CBF93" s="89"/>
      <c r="CBG93" s="89"/>
      <c r="CBH93" s="89"/>
      <c r="CBI93" s="89"/>
      <c r="CBJ93" s="89"/>
      <c r="CBK93" s="89"/>
      <c r="CBN93" s="89"/>
      <c r="CBQ93" s="89"/>
      <c r="CBT93" s="89"/>
      <c r="CBW93" s="89"/>
      <c r="CBZ93" s="89"/>
      <c r="CCL93" s="89"/>
      <c r="CCO93" s="89"/>
      <c r="CCR93" s="89"/>
      <c r="CCU93" s="89"/>
      <c r="CDA93" s="89"/>
      <c r="CDD93" s="89"/>
      <c r="CDJ93" s="89"/>
      <c r="CDM93" s="89"/>
      <c r="CDP93" s="89"/>
      <c r="CDS93" s="89"/>
      <c r="CDY93" s="89"/>
      <c r="CEB93" s="89"/>
      <c r="CEH93" s="89"/>
      <c r="CEJ93" s="89"/>
      <c r="CEK93" s="89"/>
      <c r="CEM93" s="89"/>
      <c r="CEP93" s="89"/>
      <c r="CES93" s="89"/>
      <c r="CFD93" s="89"/>
      <c r="CFF93" s="89"/>
      <c r="CFR93" s="89"/>
      <c r="CFU93" s="89"/>
      <c r="CGC93" s="89"/>
      <c r="CGW93" s="89"/>
      <c r="CGY93" s="89"/>
      <c r="CGZ93" s="89"/>
      <c r="CHA93" s="89"/>
      <c r="CHB93" s="89"/>
      <c r="CHC93" s="89"/>
      <c r="CHD93" s="89"/>
      <c r="CHV93" s="89"/>
      <c r="CHW93" s="89"/>
      <c r="CHZ93" s="89"/>
      <c r="CIC93" s="89"/>
      <c r="CIE93" s="89"/>
      <c r="CIG93" s="89"/>
      <c r="CIJ93" s="89"/>
      <c r="CIM93" s="89"/>
      <c r="CIP93" s="89"/>
      <c r="CIV93" s="89"/>
      <c r="CIY93" s="89"/>
      <c r="CJB93" s="89"/>
      <c r="CJG93" s="89"/>
      <c r="CJU93" s="89"/>
      <c r="CJV93" s="89"/>
      <c r="CJW93" s="89"/>
      <c r="CJX93" s="89"/>
      <c r="CJY93" s="89"/>
      <c r="CJZ93" s="89"/>
      <c r="CKA93" s="89"/>
      <c r="CKB93" s="89"/>
      <c r="CKC93" s="89"/>
      <c r="CKD93" s="89"/>
      <c r="CKE93" s="89"/>
      <c r="CKF93" s="89"/>
      <c r="CKG93" s="89"/>
      <c r="CKH93" s="89"/>
      <c r="CKI93" s="89"/>
      <c r="CKJ93" s="89"/>
      <c r="CKK93" s="89"/>
      <c r="CKL93" s="89"/>
      <c r="CKM93" s="89"/>
      <c r="CKN93" s="89"/>
      <c r="CKO93" s="89"/>
      <c r="CKP93" s="89"/>
      <c r="CKQ93" s="89"/>
      <c r="CKR93" s="89"/>
      <c r="CKS93" s="89"/>
      <c r="CKT93" s="89"/>
      <c r="CKU93" s="89"/>
      <c r="CKV93" s="89"/>
      <c r="CKW93" s="89"/>
      <c r="CKX93" s="89"/>
      <c r="CKY93" s="89"/>
      <c r="CKZ93" s="89"/>
      <c r="CLA93" s="89"/>
      <c r="CLB93" s="89"/>
      <c r="CLC93" s="89"/>
      <c r="CLD93" s="89"/>
      <c r="CLE93" s="89"/>
      <c r="CLF93" s="89"/>
      <c r="CLG93" s="89"/>
      <c r="CLJ93" s="89"/>
      <c r="CLM93" s="89"/>
      <c r="CLP93" s="89"/>
      <c r="CLS93" s="89"/>
      <c r="CLV93" s="89"/>
      <c r="CMH93" s="89"/>
      <c r="CMK93" s="89"/>
      <c r="CMN93" s="89"/>
      <c r="CMQ93" s="89"/>
      <c r="CMW93" s="89"/>
      <c r="CMZ93" s="89"/>
      <c r="CNF93" s="89"/>
      <c r="CNI93" s="89"/>
      <c r="CNL93" s="89"/>
      <c r="CNO93" s="89"/>
      <c r="CNU93" s="89"/>
      <c r="CNX93" s="89"/>
      <c r="COD93" s="89"/>
      <c r="COF93" s="89"/>
      <c r="COG93" s="89"/>
      <c r="COI93" s="89"/>
      <c r="COL93" s="89"/>
      <c r="COO93" s="89"/>
      <c r="COZ93" s="89"/>
      <c r="CPB93" s="89"/>
      <c r="CPN93" s="89"/>
      <c r="CPQ93" s="89"/>
      <c r="CPY93" s="89"/>
      <c r="CQS93" s="89"/>
      <c r="CQU93" s="89"/>
      <c r="CQV93" s="89"/>
      <c r="CQW93" s="89"/>
      <c r="CQX93" s="89"/>
      <c r="CQY93" s="89"/>
      <c r="CQZ93" s="89"/>
      <c r="CRR93" s="89"/>
      <c r="CRS93" s="89"/>
      <c r="CRV93" s="89"/>
      <c r="CRY93" s="89"/>
      <c r="CSA93" s="89"/>
      <c r="CSC93" s="89"/>
      <c r="CSF93" s="89"/>
      <c r="CSI93" s="89"/>
      <c r="CSL93" s="89"/>
      <c r="CSR93" s="89"/>
      <c r="CSU93" s="89"/>
      <c r="CSX93" s="89"/>
      <c r="CTC93" s="89"/>
      <c r="CTQ93" s="89"/>
      <c r="CTR93" s="89"/>
      <c r="CTS93" s="89"/>
      <c r="CTT93" s="89"/>
      <c r="CTU93" s="89"/>
      <c r="CTV93" s="89"/>
      <c r="CTW93" s="89"/>
      <c r="CTX93" s="89"/>
      <c r="CTY93" s="89"/>
      <c r="CTZ93" s="89"/>
      <c r="CUA93" s="89"/>
      <c r="CUB93" s="89"/>
      <c r="CUC93" s="89"/>
      <c r="CUD93" s="89"/>
      <c r="CUE93" s="89"/>
      <c r="CUF93" s="89"/>
      <c r="CUG93" s="89"/>
      <c r="CUH93" s="89"/>
      <c r="CUI93" s="89"/>
      <c r="CUJ93" s="89"/>
      <c r="CUK93" s="89"/>
      <c r="CUL93" s="89"/>
      <c r="CUM93" s="89"/>
      <c r="CUN93" s="89"/>
      <c r="CUO93" s="89"/>
      <c r="CUP93" s="89"/>
      <c r="CUQ93" s="89"/>
      <c r="CUR93" s="89"/>
      <c r="CUS93" s="89"/>
      <c r="CUT93" s="89"/>
      <c r="CUU93" s="89"/>
      <c r="CUV93" s="89"/>
      <c r="CUW93" s="89"/>
      <c r="CUX93" s="89"/>
      <c r="CUY93" s="89"/>
      <c r="CUZ93" s="89"/>
      <c r="CVA93" s="89"/>
      <c r="CVB93" s="89"/>
      <c r="CVC93" s="89"/>
      <c r="CVF93" s="89"/>
      <c r="CVI93" s="89"/>
      <c r="CVL93" s="89"/>
      <c r="CVO93" s="89"/>
      <c r="CVR93" s="89"/>
      <c r="CWD93" s="89"/>
      <c r="CWG93" s="89"/>
      <c r="CWJ93" s="89"/>
      <c r="CWM93" s="89"/>
      <c r="CWS93" s="89"/>
      <c r="CWV93" s="89"/>
      <c r="CXB93" s="89"/>
      <c r="CXE93" s="89"/>
      <c r="CXH93" s="89"/>
      <c r="CXK93" s="89"/>
      <c r="CXQ93" s="89"/>
      <c r="CXT93" s="89"/>
      <c r="CXZ93" s="89"/>
      <c r="CYB93" s="89"/>
      <c r="CYC93" s="89"/>
      <c r="CYE93" s="89"/>
      <c r="CYH93" s="89"/>
      <c r="CYK93" s="89"/>
      <c r="CYV93" s="89"/>
      <c r="CYX93" s="89"/>
      <c r="CZJ93" s="89"/>
      <c r="CZM93" s="89"/>
      <c r="CZU93" s="89"/>
      <c r="DAO93" s="89"/>
      <c r="DAQ93" s="89"/>
      <c r="DAR93" s="89"/>
      <c r="DAS93" s="89"/>
      <c r="DAT93" s="89"/>
      <c r="DAU93" s="89"/>
      <c r="DAV93" s="89"/>
      <c r="DBN93" s="89"/>
      <c r="DBO93" s="89"/>
      <c r="DBR93" s="89"/>
      <c r="DBU93" s="89"/>
      <c r="DBW93" s="89"/>
      <c r="DBY93" s="89"/>
      <c r="DCB93" s="89"/>
      <c r="DCE93" s="89"/>
      <c r="DCH93" s="89"/>
      <c r="DCN93" s="89"/>
      <c r="DCQ93" s="89"/>
      <c r="DCT93" s="89"/>
      <c r="DCY93" s="89"/>
      <c r="DDM93" s="89"/>
      <c r="DDN93" s="89"/>
      <c r="DDO93" s="89"/>
      <c r="DDP93" s="89"/>
      <c r="DDQ93" s="89"/>
      <c r="DDR93" s="89"/>
      <c r="DDS93" s="89"/>
      <c r="DDT93" s="89"/>
      <c r="DDU93" s="89"/>
      <c r="DDV93" s="89"/>
      <c r="DDW93" s="89"/>
      <c r="DDX93" s="89"/>
      <c r="DDY93" s="89"/>
      <c r="DDZ93" s="89"/>
      <c r="DEA93" s="89"/>
      <c r="DEB93" s="89"/>
      <c r="DEC93" s="89"/>
      <c r="DED93" s="89"/>
      <c r="DEE93" s="89"/>
      <c r="DEF93" s="89"/>
      <c r="DEG93" s="89"/>
      <c r="DEH93" s="89"/>
      <c r="DEI93" s="89"/>
      <c r="DEJ93" s="89"/>
      <c r="DEK93" s="89"/>
      <c r="DEL93" s="89"/>
      <c r="DEM93" s="89"/>
      <c r="DEN93" s="89"/>
      <c r="DEO93" s="89"/>
      <c r="DEP93" s="89"/>
      <c r="DEQ93" s="89"/>
      <c r="DER93" s="89"/>
      <c r="DES93" s="89"/>
      <c r="DET93" s="89"/>
      <c r="DEU93" s="89"/>
      <c r="DEV93" s="89"/>
      <c r="DEW93" s="89"/>
      <c r="DEX93" s="89"/>
      <c r="DEY93" s="89"/>
      <c r="DFB93" s="89"/>
      <c r="DFE93" s="89"/>
      <c r="DFH93" s="89"/>
      <c r="DFK93" s="89"/>
      <c r="DFN93" s="89"/>
      <c r="DFZ93" s="89"/>
      <c r="DGC93" s="89"/>
      <c r="DGF93" s="89"/>
      <c r="DGI93" s="89"/>
      <c r="DGO93" s="89"/>
      <c r="DGR93" s="89"/>
      <c r="DGX93" s="89"/>
      <c r="DHA93" s="89"/>
      <c r="DHD93" s="89"/>
      <c r="DHG93" s="89"/>
      <c r="DHM93" s="89"/>
      <c r="DHP93" s="89"/>
      <c r="DHV93" s="89"/>
      <c r="DHX93" s="89"/>
      <c r="DHY93" s="89"/>
      <c r="DIA93" s="89"/>
      <c r="DID93" s="89"/>
      <c r="DIG93" s="89"/>
      <c r="DIR93" s="89"/>
      <c r="DIT93" s="89"/>
      <c r="DJF93" s="89"/>
      <c r="DJI93" s="89"/>
      <c r="DJQ93" s="89"/>
      <c r="DKK93" s="89"/>
      <c r="DKM93" s="89"/>
      <c r="DKN93" s="89"/>
      <c r="DKO93" s="89"/>
      <c r="DKP93" s="89"/>
      <c r="DKQ93" s="89"/>
      <c r="DKR93" s="89"/>
      <c r="DLJ93" s="89"/>
      <c r="DLK93" s="89"/>
      <c r="DLN93" s="89"/>
      <c r="DLQ93" s="89"/>
      <c r="DLS93" s="89"/>
      <c r="DLU93" s="89"/>
      <c r="DLX93" s="89"/>
      <c r="DMA93" s="89"/>
      <c r="DMD93" s="89"/>
      <c r="DMJ93" s="89"/>
      <c r="DMM93" s="89"/>
      <c r="DMP93" s="89"/>
      <c r="DMU93" s="89"/>
      <c r="DNI93" s="89"/>
      <c r="DNJ93" s="89"/>
      <c r="DNK93" s="89"/>
      <c r="DNL93" s="89"/>
      <c r="DNM93" s="89"/>
      <c r="DNN93" s="89"/>
      <c r="DNO93" s="89"/>
      <c r="DNP93" s="89"/>
      <c r="DNQ93" s="89"/>
      <c r="DNR93" s="89"/>
      <c r="DNS93" s="89"/>
      <c r="DNT93" s="89"/>
      <c r="DNU93" s="89"/>
      <c r="DNV93" s="89"/>
      <c r="DNW93" s="89"/>
      <c r="DNX93" s="89"/>
      <c r="DNY93" s="89"/>
      <c r="DNZ93" s="89"/>
      <c r="DOA93" s="89"/>
      <c r="DOB93" s="89"/>
      <c r="DOC93" s="89"/>
      <c r="DOD93" s="89"/>
      <c r="DOE93" s="89"/>
      <c r="DOF93" s="89"/>
      <c r="DOG93" s="89"/>
      <c r="DOH93" s="89"/>
      <c r="DOI93" s="89"/>
      <c r="DOJ93" s="89"/>
      <c r="DOK93" s="89"/>
      <c r="DOL93" s="89"/>
      <c r="DOM93" s="89"/>
      <c r="DON93" s="89"/>
      <c r="DOO93" s="89"/>
      <c r="DOP93" s="89"/>
      <c r="DOQ93" s="89"/>
      <c r="DOR93" s="89"/>
      <c r="DOS93" s="89"/>
      <c r="DOT93" s="89"/>
      <c r="DOU93" s="89"/>
      <c r="DOX93" s="89"/>
      <c r="DPA93" s="89"/>
      <c r="DPD93" s="89"/>
      <c r="DPG93" s="89"/>
      <c r="DPJ93" s="89"/>
      <c r="DPV93" s="89"/>
      <c r="DPY93" s="89"/>
      <c r="DQB93" s="89"/>
      <c r="DQE93" s="89"/>
      <c r="DQK93" s="89"/>
      <c r="DQN93" s="89"/>
      <c r="DQT93" s="89"/>
      <c r="DQW93" s="89"/>
      <c r="DQZ93" s="89"/>
      <c r="DRC93" s="89"/>
      <c r="DRI93" s="89"/>
      <c r="DRL93" s="89"/>
      <c r="DRR93" s="89"/>
      <c r="DRT93" s="89"/>
      <c r="DRU93" s="89"/>
      <c r="DRW93" s="89"/>
      <c r="DRZ93" s="89"/>
      <c r="DSC93" s="89"/>
      <c r="DSN93" s="89"/>
      <c r="DSP93" s="89"/>
      <c r="DTB93" s="89"/>
      <c r="DTE93" s="89"/>
      <c r="DTM93" s="89"/>
      <c r="DUG93" s="89"/>
      <c r="DUI93" s="89"/>
      <c r="DUJ93" s="89"/>
      <c r="DUK93" s="89"/>
      <c r="DUL93" s="89"/>
      <c r="DUM93" s="89"/>
      <c r="DUN93" s="89"/>
      <c r="DVF93" s="89"/>
      <c r="DVG93" s="89"/>
      <c r="DVJ93" s="89"/>
      <c r="DVM93" s="89"/>
      <c r="DVO93" s="89"/>
      <c r="DVQ93" s="89"/>
      <c r="DVT93" s="89"/>
      <c r="DVW93" s="89"/>
      <c r="DVZ93" s="89"/>
      <c r="DWF93" s="89"/>
      <c r="DWI93" s="89"/>
      <c r="DWL93" s="89"/>
      <c r="DWQ93" s="89"/>
      <c r="DXE93" s="89"/>
      <c r="DXF93" s="89"/>
      <c r="DXG93" s="89"/>
      <c r="DXH93" s="89"/>
      <c r="DXI93" s="89"/>
      <c r="DXJ93" s="89"/>
      <c r="DXK93" s="89"/>
      <c r="DXL93" s="89"/>
      <c r="DXM93" s="89"/>
      <c r="DXN93" s="89"/>
      <c r="DXO93" s="89"/>
      <c r="DXP93" s="89"/>
      <c r="DXQ93" s="89"/>
      <c r="DXR93" s="89"/>
      <c r="DXS93" s="89"/>
      <c r="DXT93" s="89"/>
      <c r="DXU93" s="89"/>
      <c r="DXV93" s="89"/>
      <c r="DXW93" s="89"/>
      <c r="DXX93" s="89"/>
      <c r="DXY93" s="89"/>
      <c r="DXZ93" s="89"/>
      <c r="DYA93" s="89"/>
      <c r="DYB93" s="89"/>
      <c r="DYC93" s="89"/>
      <c r="DYD93" s="89"/>
      <c r="DYE93" s="89"/>
      <c r="DYF93" s="89"/>
      <c r="DYG93" s="89"/>
      <c r="DYH93" s="89"/>
      <c r="DYI93" s="89"/>
      <c r="DYJ93" s="89"/>
      <c r="DYK93" s="89"/>
      <c r="DYL93" s="89"/>
      <c r="DYM93" s="89"/>
      <c r="DYN93" s="89"/>
      <c r="DYO93" s="89"/>
      <c r="DYP93" s="89"/>
      <c r="DYQ93" s="89"/>
      <c r="DYT93" s="89"/>
      <c r="DYW93" s="89"/>
      <c r="DYZ93" s="89"/>
      <c r="DZC93" s="89"/>
      <c r="DZF93" s="89"/>
      <c r="DZR93" s="89"/>
      <c r="DZU93" s="89"/>
      <c r="DZX93" s="89"/>
      <c r="EAA93" s="89"/>
      <c r="EAG93" s="89"/>
      <c r="EAJ93" s="89"/>
      <c r="EAP93" s="89"/>
      <c r="EAS93" s="89"/>
      <c r="EAV93" s="89"/>
      <c r="EAY93" s="89"/>
      <c r="EBE93" s="89"/>
      <c r="EBH93" s="89"/>
      <c r="EBN93" s="89"/>
      <c r="EBP93" s="89"/>
      <c r="EBQ93" s="89"/>
      <c r="EBS93" s="89"/>
      <c r="EBV93" s="89"/>
      <c r="EBY93" s="89"/>
      <c r="ECJ93" s="89"/>
      <c r="ECL93" s="89"/>
      <c r="ECX93" s="89"/>
      <c r="EDA93" s="89"/>
      <c r="EDI93" s="89"/>
      <c r="EEC93" s="89"/>
      <c r="EEE93" s="89"/>
      <c r="EEF93" s="89"/>
      <c r="EEG93" s="89"/>
      <c r="EEH93" s="89"/>
      <c r="EEI93" s="89"/>
      <c r="EEJ93" s="89"/>
      <c r="EFB93" s="89"/>
      <c r="EFC93" s="89"/>
      <c r="EFF93" s="89"/>
      <c r="EFI93" s="89"/>
      <c r="EFK93" s="89"/>
      <c r="EFM93" s="89"/>
      <c r="EFP93" s="89"/>
      <c r="EFS93" s="89"/>
      <c r="EFV93" s="89"/>
      <c r="EGB93" s="89"/>
      <c r="EGE93" s="89"/>
      <c r="EGH93" s="89"/>
      <c r="EGM93" s="89"/>
      <c r="EHA93" s="89"/>
      <c r="EHB93" s="89"/>
      <c r="EHC93" s="89"/>
      <c r="EHD93" s="89"/>
      <c r="EHE93" s="89"/>
      <c r="EHF93" s="89"/>
      <c r="EHG93" s="89"/>
      <c r="EHH93" s="89"/>
      <c r="EHI93" s="89"/>
      <c r="EHJ93" s="89"/>
      <c r="EHK93" s="89"/>
      <c r="EHL93" s="89"/>
      <c r="EHM93" s="89"/>
      <c r="EHN93" s="89"/>
      <c r="EHO93" s="89"/>
      <c r="EHP93" s="89"/>
      <c r="EHQ93" s="89"/>
      <c r="EHR93" s="89"/>
      <c r="EHS93" s="89"/>
      <c r="EHT93" s="89"/>
      <c r="EHU93" s="89"/>
      <c r="EHV93" s="89"/>
      <c r="EHW93" s="89"/>
      <c r="EHX93" s="89"/>
      <c r="EHY93" s="89"/>
      <c r="EHZ93" s="89"/>
      <c r="EIA93" s="89"/>
      <c r="EIB93" s="89"/>
      <c r="EIC93" s="89"/>
      <c r="EID93" s="89"/>
      <c r="EIE93" s="89"/>
      <c r="EIF93" s="89"/>
      <c r="EIG93" s="89"/>
      <c r="EIH93" s="89"/>
      <c r="EII93" s="89"/>
      <c r="EIJ93" s="89"/>
      <c r="EIK93" s="89"/>
      <c r="EIL93" s="89"/>
      <c r="EIM93" s="89"/>
      <c r="EIP93" s="89"/>
      <c r="EIS93" s="89"/>
      <c r="EIV93" s="89"/>
      <c r="EIY93" s="89"/>
      <c r="EJB93" s="89"/>
      <c r="EJN93" s="89"/>
      <c r="EJQ93" s="89"/>
      <c r="EJT93" s="89"/>
      <c r="EJW93" s="89"/>
      <c r="EKC93" s="89"/>
      <c r="EKF93" s="89"/>
      <c r="EKL93" s="89"/>
      <c r="EKO93" s="89"/>
      <c r="EKR93" s="89"/>
      <c r="EKU93" s="89"/>
      <c r="ELA93" s="89"/>
      <c r="ELD93" s="89"/>
      <c r="ELJ93" s="89"/>
      <c r="ELL93" s="89"/>
      <c r="ELM93" s="89"/>
      <c r="ELO93" s="89"/>
      <c r="ELR93" s="89"/>
      <c r="ELU93" s="89"/>
      <c r="EMF93" s="89"/>
      <c r="EMH93" s="89"/>
      <c r="EMT93" s="89"/>
      <c r="EMW93" s="89"/>
      <c r="ENE93" s="89"/>
      <c r="ENY93" s="89"/>
      <c r="EOA93" s="89"/>
      <c r="EOB93" s="89"/>
      <c r="EOC93" s="89"/>
      <c r="EOD93" s="89"/>
      <c r="EOE93" s="89"/>
      <c r="EOF93" s="89"/>
      <c r="EOX93" s="89"/>
      <c r="EOY93" s="89"/>
      <c r="EPB93" s="89"/>
      <c r="EPE93" s="89"/>
      <c r="EPG93" s="89"/>
      <c r="EPI93" s="89"/>
      <c r="EPL93" s="89"/>
      <c r="EPO93" s="89"/>
      <c r="EPR93" s="89"/>
      <c r="EPX93" s="89"/>
      <c r="EQA93" s="89"/>
      <c r="EQD93" s="89"/>
      <c r="EQI93" s="89"/>
      <c r="EQW93" s="89"/>
      <c r="EQX93" s="89"/>
      <c r="EQY93" s="89"/>
      <c r="EQZ93" s="89"/>
      <c r="ERA93" s="89"/>
      <c r="ERB93" s="89"/>
      <c r="ERC93" s="89"/>
      <c r="ERD93" s="89"/>
      <c r="ERE93" s="89"/>
      <c r="ERF93" s="89"/>
      <c r="ERG93" s="89"/>
      <c r="ERH93" s="89"/>
      <c r="ERI93" s="89"/>
      <c r="ERJ93" s="89"/>
      <c r="ERK93" s="89"/>
      <c r="ERL93" s="89"/>
      <c r="ERM93" s="89"/>
      <c r="ERN93" s="89"/>
      <c r="ERO93" s="89"/>
      <c r="ERP93" s="89"/>
      <c r="ERQ93" s="89"/>
      <c r="ERR93" s="89"/>
      <c r="ERS93" s="89"/>
      <c r="ERT93" s="89"/>
      <c r="ERU93" s="89"/>
      <c r="ERV93" s="89"/>
      <c r="ERW93" s="89"/>
      <c r="ERX93" s="89"/>
      <c r="ERY93" s="89"/>
      <c r="ERZ93" s="89"/>
      <c r="ESA93" s="89"/>
      <c r="ESB93" s="89"/>
      <c r="ESC93" s="89"/>
      <c r="ESD93" s="89"/>
      <c r="ESE93" s="89"/>
      <c r="ESF93" s="89"/>
      <c r="ESG93" s="89"/>
      <c r="ESH93" s="89"/>
      <c r="ESI93" s="89"/>
      <c r="ESL93" s="89"/>
      <c r="ESO93" s="89"/>
      <c r="ESR93" s="89"/>
      <c r="ESU93" s="89"/>
      <c r="ESX93" s="89"/>
      <c r="ETJ93" s="89"/>
      <c r="ETM93" s="89"/>
      <c r="ETP93" s="89"/>
      <c r="ETS93" s="89"/>
      <c r="ETY93" s="89"/>
      <c r="EUB93" s="89"/>
      <c r="EUH93" s="89"/>
      <c r="EUK93" s="89"/>
      <c r="EUN93" s="89"/>
      <c r="EUQ93" s="89"/>
      <c r="EUW93" s="89"/>
      <c r="EUZ93" s="89"/>
      <c r="EVF93" s="89"/>
      <c r="EVH93" s="89"/>
      <c r="EVI93" s="89"/>
      <c r="EVK93" s="89"/>
      <c r="EVN93" s="89"/>
      <c r="EVQ93" s="89"/>
      <c r="EWB93" s="89"/>
      <c r="EWD93" s="89"/>
      <c r="EWP93" s="89"/>
      <c r="EWS93" s="89"/>
      <c r="EXA93" s="89"/>
      <c r="EXU93" s="89"/>
      <c r="EXW93" s="89"/>
      <c r="EXX93" s="89"/>
      <c r="EXY93" s="89"/>
      <c r="EXZ93" s="89"/>
      <c r="EYA93" s="89"/>
      <c r="EYB93" s="89"/>
      <c r="EYT93" s="89"/>
      <c r="EYU93" s="89"/>
      <c r="EYX93" s="89"/>
      <c r="EZA93" s="89"/>
      <c r="EZC93" s="89"/>
      <c r="EZE93" s="89"/>
      <c r="EZH93" s="89"/>
      <c r="EZK93" s="89"/>
      <c r="EZN93" s="89"/>
      <c r="EZT93" s="89"/>
      <c r="EZW93" s="89"/>
      <c r="EZZ93" s="89"/>
      <c r="FAE93" s="89"/>
      <c r="FAS93" s="89"/>
      <c r="FAT93" s="89"/>
      <c r="FAU93" s="89"/>
      <c r="FAV93" s="89"/>
      <c r="FAW93" s="89"/>
      <c r="FAX93" s="89"/>
      <c r="FAY93" s="89"/>
      <c r="FAZ93" s="89"/>
      <c r="FBA93" s="89"/>
      <c r="FBB93" s="89"/>
      <c r="FBC93" s="89"/>
      <c r="FBD93" s="89"/>
      <c r="FBE93" s="89"/>
      <c r="FBF93" s="89"/>
      <c r="FBG93" s="89"/>
      <c r="FBH93" s="89"/>
      <c r="FBI93" s="89"/>
      <c r="FBJ93" s="89"/>
      <c r="FBK93" s="89"/>
      <c r="FBL93" s="89"/>
      <c r="FBM93" s="89"/>
      <c r="FBN93" s="89"/>
      <c r="FBO93" s="89"/>
      <c r="FBP93" s="89"/>
      <c r="FBQ93" s="89"/>
      <c r="FBR93" s="89"/>
      <c r="FBS93" s="89"/>
      <c r="FBT93" s="89"/>
      <c r="FBU93" s="89"/>
      <c r="FBV93" s="89"/>
      <c r="FBW93" s="89"/>
      <c r="FBX93" s="89"/>
      <c r="FBY93" s="89"/>
      <c r="FBZ93" s="89"/>
      <c r="FCA93" s="89"/>
      <c r="FCB93" s="89"/>
      <c r="FCC93" s="89"/>
      <c r="FCD93" s="89"/>
      <c r="FCE93" s="89"/>
      <c r="FCH93" s="89"/>
      <c r="FCK93" s="89"/>
      <c r="FCN93" s="89"/>
      <c r="FCQ93" s="89"/>
      <c r="FCT93" s="89"/>
      <c r="FDF93" s="89"/>
      <c r="FDI93" s="89"/>
      <c r="FDL93" s="89"/>
      <c r="FDO93" s="89"/>
      <c r="FDU93" s="89"/>
      <c r="FDX93" s="89"/>
      <c r="FED93" s="89"/>
      <c r="FEG93" s="89"/>
      <c r="FEJ93" s="89"/>
      <c r="FEM93" s="89"/>
      <c r="FES93" s="89"/>
      <c r="FEV93" s="89"/>
      <c r="FFB93" s="89"/>
      <c r="FFD93" s="89"/>
      <c r="FFE93" s="89"/>
      <c r="FFG93" s="89"/>
      <c r="FFJ93" s="89"/>
      <c r="FFM93" s="89"/>
      <c r="FFX93" s="89"/>
      <c r="FFZ93" s="89"/>
      <c r="FGL93" s="89"/>
      <c r="FGO93" s="89"/>
      <c r="FGW93" s="89"/>
      <c r="FHQ93" s="89"/>
      <c r="FHS93" s="89"/>
      <c r="FHT93" s="89"/>
      <c r="FHU93" s="89"/>
      <c r="FHV93" s="89"/>
      <c r="FHW93" s="89"/>
      <c r="FHX93" s="89"/>
      <c r="FIP93" s="89"/>
      <c r="FIQ93" s="89"/>
      <c r="FIT93" s="89"/>
      <c r="FIW93" s="89"/>
      <c r="FIY93" s="89"/>
      <c r="FJA93" s="89"/>
      <c r="FJD93" s="89"/>
      <c r="FJG93" s="89"/>
      <c r="FJJ93" s="89"/>
      <c r="FJP93" s="89"/>
      <c r="FJS93" s="89"/>
      <c r="FJV93" s="89"/>
      <c r="FKA93" s="89"/>
      <c r="FKO93" s="89"/>
      <c r="FKP93" s="89"/>
      <c r="FKQ93" s="89"/>
      <c r="FKR93" s="89"/>
      <c r="FKS93" s="89"/>
      <c r="FKT93" s="89"/>
      <c r="FKU93" s="89"/>
      <c r="FKV93" s="89"/>
      <c r="FKW93" s="89"/>
      <c r="FKX93" s="89"/>
      <c r="FKY93" s="89"/>
      <c r="FKZ93" s="89"/>
      <c r="FLA93" s="89"/>
      <c r="FLB93" s="89"/>
      <c r="FLC93" s="89"/>
      <c r="FLD93" s="89"/>
      <c r="FLE93" s="89"/>
      <c r="FLF93" s="89"/>
      <c r="FLG93" s="89"/>
      <c r="FLH93" s="89"/>
      <c r="FLI93" s="89"/>
      <c r="FLJ93" s="89"/>
      <c r="FLK93" s="89"/>
      <c r="FLL93" s="89"/>
      <c r="FLM93" s="89"/>
      <c r="FLN93" s="89"/>
      <c r="FLO93" s="89"/>
      <c r="FLP93" s="89"/>
      <c r="FLQ93" s="89"/>
      <c r="FLR93" s="89"/>
      <c r="FLS93" s="89"/>
      <c r="FLT93" s="89"/>
      <c r="FLU93" s="89"/>
      <c r="FLV93" s="89"/>
      <c r="FLW93" s="89"/>
      <c r="FLX93" s="89"/>
      <c r="FLY93" s="89"/>
      <c r="FLZ93" s="89"/>
      <c r="FMA93" s="89"/>
      <c r="FMD93" s="89"/>
      <c r="FMG93" s="89"/>
      <c r="FMJ93" s="89"/>
      <c r="FMM93" s="89"/>
      <c r="FMP93" s="89"/>
      <c r="FNB93" s="89"/>
      <c r="FNE93" s="89"/>
      <c r="FNH93" s="89"/>
      <c r="FNK93" s="89"/>
      <c r="FNQ93" s="89"/>
      <c r="FNT93" s="89"/>
      <c r="FNZ93" s="89"/>
      <c r="FOC93" s="89"/>
      <c r="FOF93" s="89"/>
      <c r="FOI93" s="89"/>
      <c r="FOO93" s="89"/>
      <c r="FOR93" s="89"/>
      <c r="FOX93" s="89"/>
      <c r="FOZ93" s="89"/>
      <c r="FPA93" s="89"/>
      <c r="FPC93" s="89"/>
      <c r="FPF93" s="89"/>
      <c r="FPI93" s="89"/>
      <c r="FPT93" s="89"/>
      <c r="FPV93" s="89"/>
      <c r="FQH93" s="89"/>
      <c r="FQK93" s="89"/>
      <c r="FQS93" s="89"/>
      <c r="FRM93" s="89"/>
      <c r="FRO93" s="89"/>
      <c r="FRP93" s="89"/>
      <c r="FRQ93" s="89"/>
      <c r="FRR93" s="89"/>
      <c r="FRS93" s="89"/>
      <c r="FRT93" s="89"/>
      <c r="FSL93" s="89"/>
      <c r="FSM93" s="89"/>
      <c r="FSP93" s="89"/>
      <c r="FSS93" s="89"/>
      <c r="FSU93" s="89"/>
      <c r="FSW93" s="89"/>
      <c r="FSZ93" s="89"/>
      <c r="FTC93" s="89"/>
      <c r="FTF93" s="89"/>
      <c r="FTL93" s="89"/>
      <c r="FTO93" s="89"/>
      <c r="FTR93" s="89"/>
      <c r="FTW93" s="89"/>
      <c r="FUK93" s="89"/>
      <c r="FUL93" s="89"/>
      <c r="FUM93" s="89"/>
      <c r="FUN93" s="89"/>
      <c r="FUO93" s="89"/>
      <c r="FUP93" s="89"/>
      <c r="FUQ93" s="89"/>
      <c r="FUR93" s="89"/>
      <c r="FUS93" s="89"/>
      <c r="FUT93" s="89"/>
      <c r="FUU93" s="89"/>
      <c r="FUV93" s="89"/>
      <c r="FUW93" s="89"/>
      <c r="FUX93" s="89"/>
      <c r="FUY93" s="89"/>
      <c r="FUZ93" s="89"/>
      <c r="FVA93" s="89"/>
      <c r="FVB93" s="89"/>
      <c r="FVC93" s="89"/>
      <c r="FVD93" s="89"/>
      <c r="FVE93" s="89"/>
      <c r="FVF93" s="89"/>
      <c r="FVG93" s="89"/>
      <c r="FVH93" s="89"/>
      <c r="FVI93" s="89"/>
      <c r="FVJ93" s="89"/>
      <c r="FVK93" s="89"/>
      <c r="FVL93" s="89"/>
      <c r="FVM93" s="89"/>
      <c r="FVN93" s="89"/>
      <c r="FVO93" s="89"/>
      <c r="FVP93" s="89"/>
      <c r="FVQ93" s="89"/>
      <c r="FVR93" s="89"/>
      <c r="FVS93" s="89"/>
      <c r="FVT93" s="89"/>
      <c r="FVU93" s="89"/>
      <c r="FVV93" s="89"/>
      <c r="FVW93" s="89"/>
      <c r="FVZ93" s="89"/>
      <c r="FWC93" s="89"/>
      <c r="FWF93" s="89"/>
      <c r="FWI93" s="89"/>
      <c r="FWL93" s="89"/>
      <c r="FWX93" s="89"/>
      <c r="FXA93" s="89"/>
      <c r="FXD93" s="89"/>
      <c r="FXG93" s="89"/>
      <c r="FXM93" s="89"/>
      <c r="FXP93" s="89"/>
      <c r="FXV93" s="89"/>
      <c r="FXY93" s="89"/>
      <c r="FYB93" s="89"/>
      <c r="FYE93" s="89"/>
      <c r="FYK93" s="89"/>
      <c r="FYN93" s="89"/>
      <c r="FYT93" s="89"/>
      <c r="FYV93" s="89"/>
      <c r="FYW93" s="89"/>
      <c r="FYY93" s="89"/>
      <c r="FZB93" s="89"/>
      <c r="FZE93" s="89"/>
      <c r="FZP93" s="89"/>
      <c r="FZR93" s="89"/>
      <c r="GAD93" s="89"/>
      <c r="GAG93" s="89"/>
      <c r="GAO93" s="89"/>
      <c r="GBI93" s="89"/>
      <c r="GBK93" s="89"/>
      <c r="GBL93" s="89"/>
      <c r="GBM93" s="89"/>
      <c r="GBN93" s="89"/>
      <c r="GBO93" s="89"/>
      <c r="GBP93" s="89"/>
      <c r="GCH93" s="89"/>
      <c r="GCI93" s="89"/>
      <c r="GCL93" s="89"/>
      <c r="GCO93" s="89"/>
      <c r="GCQ93" s="89"/>
      <c r="GCS93" s="89"/>
      <c r="GCV93" s="89"/>
      <c r="GCY93" s="89"/>
      <c r="GDB93" s="89"/>
      <c r="GDH93" s="89"/>
      <c r="GDK93" s="89"/>
      <c r="GDN93" s="89"/>
      <c r="GDS93" s="89"/>
      <c r="GEG93" s="89"/>
      <c r="GEH93" s="89"/>
      <c r="GEI93" s="89"/>
      <c r="GEJ93" s="89"/>
      <c r="GEK93" s="89"/>
      <c r="GEL93" s="89"/>
      <c r="GEM93" s="89"/>
      <c r="GEN93" s="89"/>
      <c r="GEO93" s="89"/>
      <c r="GEP93" s="89"/>
      <c r="GEQ93" s="89"/>
      <c r="GER93" s="89"/>
      <c r="GES93" s="89"/>
      <c r="GET93" s="89"/>
      <c r="GEU93" s="89"/>
      <c r="GEV93" s="89"/>
      <c r="GEW93" s="89"/>
      <c r="GEX93" s="89"/>
      <c r="GEY93" s="89"/>
      <c r="GEZ93" s="89"/>
      <c r="GFA93" s="89"/>
      <c r="GFB93" s="89"/>
      <c r="GFC93" s="89"/>
      <c r="GFD93" s="89"/>
      <c r="GFE93" s="89"/>
      <c r="GFF93" s="89"/>
      <c r="GFG93" s="89"/>
      <c r="GFH93" s="89"/>
      <c r="GFI93" s="89"/>
      <c r="GFJ93" s="89"/>
      <c r="GFK93" s="89"/>
      <c r="GFL93" s="89"/>
      <c r="GFM93" s="89"/>
      <c r="GFN93" s="89"/>
      <c r="GFO93" s="89"/>
      <c r="GFP93" s="89"/>
      <c r="GFQ93" s="89"/>
      <c r="GFR93" s="89"/>
      <c r="GFS93" s="89"/>
      <c r="GFV93" s="89"/>
      <c r="GFY93" s="89"/>
      <c r="GGB93" s="89"/>
      <c r="GGE93" s="89"/>
      <c r="GGH93" s="89"/>
      <c r="GGT93" s="89"/>
      <c r="GGW93" s="89"/>
      <c r="GGZ93" s="89"/>
      <c r="GHC93" s="89"/>
      <c r="GHI93" s="89"/>
      <c r="GHL93" s="89"/>
      <c r="GHR93" s="89"/>
      <c r="GHU93" s="89"/>
      <c r="GHX93" s="89"/>
      <c r="GIA93" s="89"/>
      <c r="GIG93" s="89"/>
      <c r="GIJ93" s="89"/>
      <c r="GIP93" s="89"/>
      <c r="GIR93" s="89"/>
      <c r="GIS93" s="89"/>
      <c r="GIU93" s="89"/>
      <c r="GIX93" s="89"/>
      <c r="GJA93" s="89"/>
      <c r="GJL93" s="89"/>
      <c r="GJN93" s="89"/>
      <c r="GJZ93" s="89"/>
      <c r="GKC93" s="89"/>
      <c r="GKK93" s="89"/>
      <c r="GLE93" s="89"/>
      <c r="GLG93" s="89"/>
      <c r="GLH93" s="89"/>
      <c r="GLI93" s="89"/>
      <c r="GLJ93" s="89"/>
      <c r="GLK93" s="89"/>
      <c r="GLL93" s="89"/>
      <c r="GMD93" s="89"/>
      <c r="GME93" s="89"/>
      <c r="GMH93" s="89"/>
      <c r="GMK93" s="89"/>
      <c r="GMM93" s="89"/>
      <c r="GMO93" s="89"/>
      <c r="GMR93" s="89"/>
      <c r="GMU93" s="89"/>
      <c r="GMX93" s="89"/>
      <c r="GND93" s="89"/>
      <c r="GNG93" s="89"/>
      <c r="GNJ93" s="89"/>
      <c r="GNO93" s="89"/>
      <c r="GOC93" s="89"/>
      <c r="GOD93" s="89"/>
      <c r="GOE93" s="89"/>
      <c r="GOF93" s="89"/>
      <c r="GOG93" s="89"/>
      <c r="GOH93" s="89"/>
      <c r="GOI93" s="89"/>
      <c r="GOJ93" s="89"/>
      <c r="GOK93" s="89"/>
      <c r="GOL93" s="89"/>
      <c r="GOM93" s="89"/>
      <c r="GON93" s="89"/>
      <c r="GOO93" s="89"/>
      <c r="GOP93" s="89"/>
      <c r="GOQ93" s="89"/>
      <c r="GOR93" s="89"/>
      <c r="GOS93" s="89"/>
      <c r="GOT93" s="89"/>
      <c r="GOU93" s="89"/>
      <c r="GOV93" s="89"/>
      <c r="GOW93" s="89"/>
      <c r="GOX93" s="89"/>
      <c r="GOY93" s="89"/>
      <c r="GOZ93" s="89"/>
      <c r="GPA93" s="89"/>
      <c r="GPB93" s="89"/>
      <c r="GPC93" s="89"/>
      <c r="GPD93" s="89"/>
      <c r="GPE93" s="89"/>
      <c r="GPF93" s="89"/>
      <c r="GPG93" s="89"/>
      <c r="GPH93" s="89"/>
      <c r="GPI93" s="89"/>
      <c r="GPJ93" s="89"/>
      <c r="GPK93" s="89"/>
      <c r="GPL93" s="89"/>
      <c r="GPM93" s="89"/>
      <c r="GPN93" s="89"/>
      <c r="GPO93" s="89"/>
      <c r="GPR93" s="89"/>
      <c r="GPU93" s="89"/>
      <c r="GPX93" s="89"/>
      <c r="GQA93" s="89"/>
      <c r="GQD93" s="89"/>
      <c r="GQP93" s="89"/>
      <c r="GQS93" s="89"/>
      <c r="GQV93" s="89"/>
      <c r="GQY93" s="89"/>
      <c r="GRE93" s="89"/>
      <c r="GRH93" s="89"/>
      <c r="GRN93" s="89"/>
      <c r="GRQ93" s="89"/>
      <c r="GRT93" s="89"/>
      <c r="GRW93" s="89"/>
      <c r="GSC93" s="89"/>
      <c r="GSF93" s="89"/>
      <c r="GSL93" s="89"/>
      <c r="GSN93" s="89"/>
      <c r="GSO93" s="89"/>
      <c r="GSQ93" s="89"/>
      <c r="GST93" s="89"/>
      <c r="GSW93" s="89"/>
      <c r="GTH93" s="89"/>
      <c r="GTJ93" s="89"/>
      <c r="GTV93" s="89"/>
      <c r="GTY93" s="89"/>
      <c r="GUG93" s="89"/>
      <c r="GVA93" s="89"/>
      <c r="GVC93" s="89"/>
      <c r="GVD93" s="89"/>
      <c r="GVE93" s="89"/>
      <c r="GVF93" s="89"/>
      <c r="GVG93" s="89"/>
      <c r="GVH93" s="89"/>
      <c r="GVZ93" s="89"/>
      <c r="GWA93" s="89"/>
      <c r="GWD93" s="89"/>
      <c r="GWG93" s="89"/>
      <c r="GWI93" s="89"/>
      <c r="GWK93" s="89"/>
      <c r="GWN93" s="89"/>
      <c r="GWQ93" s="89"/>
      <c r="GWT93" s="89"/>
      <c r="GWZ93" s="89"/>
      <c r="GXC93" s="89"/>
      <c r="GXF93" s="89"/>
      <c r="GXK93" s="89"/>
      <c r="GXY93" s="89"/>
      <c r="GXZ93" s="89"/>
      <c r="GYA93" s="89"/>
      <c r="GYB93" s="89"/>
      <c r="GYC93" s="89"/>
      <c r="GYD93" s="89"/>
      <c r="GYE93" s="89"/>
      <c r="GYF93" s="89"/>
      <c r="GYG93" s="89"/>
      <c r="GYH93" s="89"/>
      <c r="GYI93" s="89"/>
      <c r="GYJ93" s="89"/>
      <c r="GYK93" s="89"/>
      <c r="GYL93" s="89"/>
      <c r="GYM93" s="89"/>
      <c r="GYN93" s="89"/>
      <c r="GYO93" s="89"/>
      <c r="GYP93" s="89"/>
      <c r="GYQ93" s="89"/>
      <c r="GYR93" s="89"/>
      <c r="GYS93" s="89"/>
      <c r="GYT93" s="89"/>
      <c r="GYU93" s="89"/>
      <c r="GYV93" s="89"/>
      <c r="GYW93" s="89"/>
      <c r="GYX93" s="89"/>
      <c r="GYY93" s="89"/>
      <c r="GYZ93" s="89"/>
      <c r="GZA93" s="89"/>
      <c r="GZB93" s="89"/>
      <c r="GZC93" s="89"/>
      <c r="GZD93" s="89"/>
      <c r="GZE93" s="89"/>
      <c r="GZF93" s="89"/>
      <c r="GZG93" s="89"/>
      <c r="GZH93" s="89"/>
      <c r="GZI93" s="89"/>
      <c r="GZJ93" s="89"/>
      <c r="GZK93" s="89"/>
      <c r="GZN93" s="89"/>
      <c r="GZQ93" s="89"/>
      <c r="GZT93" s="89"/>
      <c r="GZW93" s="89"/>
      <c r="GZZ93" s="89"/>
      <c r="HAL93" s="89"/>
      <c r="HAO93" s="89"/>
      <c r="HAR93" s="89"/>
      <c r="HAU93" s="89"/>
      <c r="HBA93" s="89"/>
      <c r="HBD93" s="89"/>
      <c r="HBJ93" s="89"/>
      <c r="HBM93" s="89"/>
      <c r="HBP93" s="89"/>
      <c r="HBS93" s="89"/>
      <c r="HBY93" s="89"/>
      <c r="HCB93" s="89"/>
      <c r="HCH93" s="89"/>
      <c r="HCJ93" s="89"/>
      <c r="HCK93" s="89"/>
      <c r="HCM93" s="89"/>
      <c r="HCP93" s="89"/>
      <c r="HCS93" s="89"/>
      <c r="HDD93" s="89"/>
      <c r="HDF93" s="89"/>
      <c r="HDR93" s="89"/>
      <c r="HDU93" s="89"/>
      <c r="HEC93" s="89"/>
      <c r="HEW93" s="89"/>
      <c r="HEY93" s="89"/>
      <c r="HEZ93" s="89"/>
      <c r="HFA93" s="89"/>
      <c r="HFB93" s="89"/>
      <c r="HFC93" s="89"/>
      <c r="HFD93" s="89"/>
      <c r="HFV93" s="89"/>
      <c r="HFW93" s="89"/>
      <c r="HFZ93" s="89"/>
      <c r="HGC93" s="89"/>
      <c r="HGE93" s="89"/>
      <c r="HGG93" s="89"/>
      <c r="HGJ93" s="89"/>
      <c r="HGM93" s="89"/>
      <c r="HGP93" s="89"/>
      <c r="HGV93" s="89"/>
      <c r="HGY93" s="89"/>
      <c r="HHB93" s="89"/>
      <c r="HHG93" s="89"/>
      <c r="HHU93" s="89"/>
      <c r="HHV93" s="89"/>
      <c r="HHW93" s="89"/>
      <c r="HHX93" s="89"/>
      <c r="HHY93" s="89"/>
      <c r="HHZ93" s="89"/>
      <c r="HIA93" s="89"/>
      <c r="HIB93" s="89"/>
      <c r="HIC93" s="89"/>
      <c r="HID93" s="89"/>
      <c r="HIE93" s="89"/>
      <c r="HIF93" s="89"/>
      <c r="HIG93" s="89"/>
      <c r="HIH93" s="89"/>
      <c r="HII93" s="89"/>
      <c r="HIJ93" s="89"/>
      <c r="HIK93" s="89"/>
      <c r="HIL93" s="89"/>
      <c r="HIM93" s="89"/>
      <c r="HIN93" s="89"/>
      <c r="HIO93" s="89"/>
      <c r="HIP93" s="89"/>
      <c r="HIQ93" s="89"/>
      <c r="HIR93" s="89"/>
      <c r="HIS93" s="89"/>
      <c r="HIT93" s="89"/>
      <c r="HIU93" s="89"/>
      <c r="HIV93" s="89"/>
      <c r="HIW93" s="89"/>
      <c r="HIX93" s="89"/>
      <c r="HIY93" s="89"/>
      <c r="HIZ93" s="89"/>
      <c r="HJA93" s="89"/>
      <c r="HJB93" s="89"/>
      <c r="HJC93" s="89"/>
      <c r="HJD93" s="89"/>
      <c r="HJE93" s="89"/>
      <c r="HJF93" s="89"/>
      <c r="HJG93" s="89"/>
      <c r="HJJ93" s="89"/>
      <c r="HJM93" s="89"/>
      <c r="HJP93" s="89"/>
      <c r="HJS93" s="89"/>
      <c r="HJV93" s="89"/>
      <c r="HKH93" s="89"/>
      <c r="HKK93" s="89"/>
      <c r="HKN93" s="89"/>
      <c r="HKQ93" s="89"/>
      <c r="HKW93" s="89"/>
      <c r="HKZ93" s="89"/>
      <c r="HLF93" s="89"/>
      <c r="HLI93" s="89"/>
      <c r="HLL93" s="89"/>
      <c r="HLO93" s="89"/>
      <c r="HLU93" s="89"/>
      <c r="HLX93" s="89"/>
      <c r="HMD93" s="89"/>
      <c r="HMF93" s="89"/>
      <c r="HMG93" s="89"/>
      <c r="HMI93" s="89"/>
      <c r="HML93" s="89"/>
      <c r="HMO93" s="89"/>
      <c r="HMZ93" s="89"/>
      <c r="HNB93" s="89"/>
      <c r="HNN93" s="89"/>
      <c r="HNQ93" s="89"/>
      <c r="HNY93" s="89"/>
      <c r="HOS93" s="89"/>
      <c r="HOU93" s="89"/>
      <c r="HOV93" s="89"/>
      <c r="HOW93" s="89"/>
      <c r="HOX93" s="89"/>
      <c r="HOY93" s="89"/>
      <c r="HOZ93" s="89"/>
      <c r="HPR93" s="89"/>
      <c r="HPS93" s="89"/>
      <c r="HPV93" s="89"/>
      <c r="HPY93" s="89"/>
      <c r="HQA93" s="89"/>
      <c r="HQC93" s="89"/>
      <c r="HQF93" s="89"/>
      <c r="HQI93" s="89"/>
      <c r="HQL93" s="89"/>
      <c r="HQR93" s="89"/>
      <c r="HQU93" s="89"/>
      <c r="HQX93" s="89"/>
      <c r="HRC93" s="89"/>
      <c r="HRQ93" s="89"/>
      <c r="HRR93" s="89"/>
      <c r="HRS93" s="89"/>
      <c r="HRT93" s="89"/>
      <c r="HRU93" s="89"/>
      <c r="HRV93" s="89"/>
      <c r="HRW93" s="89"/>
      <c r="HRX93" s="89"/>
      <c r="HRY93" s="89"/>
      <c r="HRZ93" s="89"/>
      <c r="HSA93" s="89"/>
      <c r="HSB93" s="89"/>
      <c r="HSC93" s="89"/>
      <c r="HSD93" s="89"/>
      <c r="HSE93" s="89"/>
      <c r="HSF93" s="89"/>
      <c r="HSG93" s="89"/>
      <c r="HSH93" s="89"/>
      <c r="HSI93" s="89"/>
      <c r="HSJ93" s="89"/>
      <c r="HSK93" s="89"/>
      <c r="HSL93" s="89"/>
      <c r="HSM93" s="89"/>
      <c r="HSN93" s="89"/>
      <c r="HSO93" s="89"/>
      <c r="HSP93" s="89"/>
      <c r="HSQ93" s="89"/>
      <c r="HSR93" s="89"/>
      <c r="HSS93" s="89"/>
      <c r="HST93" s="89"/>
      <c r="HSU93" s="89"/>
      <c r="HSV93" s="89"/>
      <c r="HSW93" s="89"/>
      <c r="HSX93" s="89"/>
      <c r="HSY93" s="89"/>
      <c r="HSZ93" s="89"/>
      <c r="HTA93" s="89"/>
      <c r="HTB93" s="89"/>
      <c r="HTC93" s="89"/>
      <c r="HTF93" s="89"/>
      <c r="HTI93" s="89"/>
      <c r="HTL93" s="89"/>
      <c r="HTO93" s="89"/>
      <c r="HTR93" s="89"/>
      <c r="HUD93" s="89"/>
      <c r="HUG93" s="89"/>
      <c r="HUJ93" s="89"/>
      <c r="HUM93" s="89"/>
      <c r="HUS93" s="89"/>
      <c r="HUV93" s="89"/>
      <c r="HVB93" s="89"/>
      <c r="HVE93" s="89"/>
      <c r="HVH93" s="89"/>
      <c r="HVK93" s="89"/>
      <c r="HVQ93" s="89"/>
      <c r="HVT93" s="89"/>
      <c r="HVZ93" s="89"/>
      <c r="HWB93" s="89"/>
      <c r="HWC93" s="89"/>
      <c r="HWE93" s="89"/>
      <c r="HWH93" s="89"/>
      <c r="HWK93" s="89"/>
      <c r="HWV93" s="89"/>
      <c r="HWX93" s="89"/>
      <c r="HXJ93" s="89"/>
      <c r="HXM93" s="89"/>
      <c r="HXU93" s="89"/>
      <c r="HYO93" s="89"/>
      <c r="HYQ93" s="89"/>
      <c r="HYR93" s="89"/>
      <c r="HYS93" s="89"/>
      <c r="HYT93" s="89"/>
      <c r="HYU93" s="89"/>
      <c r="HYV93" s="89"/>
      <c r="HZN93" s="89"/>
      <c r="HZO93" s="89"/>
      <c r="HZR93" s="89"/>
      <c r="HZU93" s="89"/>
      <c r="HZW93" s="89"/>
      <c r="HZY93" s="89"/>
      <c r="IAB93" s="89"/>
      <c r="IAE93" s="89"/>
      <c r="IAH93" s="89"/>
      <c r="IAN93" s="89"/>
      <c r="IAQ93" s="89"/>
      <c r="IAT93" s="89"/>
      <c r="IAY93" s="89"/>
      <c r="IBM93" s="89"/>
      <c r="IBN93" s="89"/>
      <c r="IBO93" s="89"/>
      <c r="IBP93" s="89"/>
      <c r="IBQ93" s="89"/>
      <c r="IBR93" s="89"/>
      <c r="IBS93" s="89"/>
      <c r="IBT93" s="89"/>
      <c r="IBU93" s="89"/>
      <c r="IBV93" s="89"/>
      <c r="IBW93" s="89"/>
      <c r="IBX93" s="89"/>
      <c r="IBY93" s="89"/>
      <c r="IBZ93" s="89"/>
      <c r="ICA93" s="89"/>
      <c r="ICB93" s="89"/>
      <c r="ICC93" s="89"/>
      <c r="ICD93" s="89"/>
      <c r="ICE93" s="89"/>
      <c r="ICF93" s="89"/>
      <c r="ICG93" s="89"/>
      <c r="ICH93" s="89"/>
      <c r="ICI93" s="89"/>
      <c r="ICJ93" s="89"/>
      <c r="ICK93" s="89"/>
      <c r="ICL93" s="89"/>
      <c r="ICM93" s="89"/>
      <c r="ICN93" s="89"/>
      <c r="ICO93" s="89"/>
      <c r="ICP93" s="89"/>
      <c r="ICQ93" s="89"/>
      <c r="ICR93" s="89"/>
      <c r="ICS93" s="89"/>
      <c r="ICT93" s="89"/>
      <c r="ICU93" s="89"/>
      <c r="ICV93" s="89"/>
      <c r="ICW93" s="89"/>
      <c r="ICX93" s="89"/>
      <c r="ICY93" s="89"/>
      <c r="IDB93" s="89"/>
      <c r="IDE93" s="89"/>
      <c r="IDH93" s="89"/>
      <c r="IDK93" s="89"/>
      <c r="IDN93" s="89"/>
      <c r="IDZ93" s="89"/>
      <c r="IEC93" s="89"/>
      <c r="IEF93" s="89"/>
      <c r="IEI93" s="89"/>
      <c r="IEO93" s="89"/>
      <c r="IER93" s="89"/>
      <c r="IEX93" s="89"/>
      <c r="IFA93" s="89"/>
      <c r="IFD93" s="89"/>
      <c r="IFG93" s="89"/>
      <c r="IFM93" s="89"/>
      <c r="IFP93" s="89"/>
      <c r="IFV93" s="89"/>
      <c r="IFX93" s="89"/>
      <c r="IFY93" s="89"/>
      <c r="IGA93" s="89"/>
      <c r="IGD93" s="89"/>
      <c r="IGG93" s="89"/>
      <c r="IGR93" s="89"/>
      <c r="IGT93" s="89"/>
      <c r="IHF93" s="89"/>
      <c r="IHI93" s="89"/>
      <c r="IHQ93" s="89"/>
      <c r="IIK93" s="89"/>
      <c r="IIM93" s="89"/>
      <c r="IIN93" s="89"/>
      <c r="IIO93" s="89"/>
      <c r="IIP93" s="89"/>
      <c r="IIQ93" s="89"/>
      <c r="IIR93" s="89"/>
      <c r="IJJ93" s="89"/>
      <c r="IJK93" s="89"/>
      <c r="IJN93" s="89"/>
      <c r="IJQ93" s="89"/>
      <c r="IJS93" s="89"/>
      <c r="IJU93" s="89"/>
      <c r="IJX93" s="89"/>
      <c r="IKA93" s="89"/>
      <c r="IKD93" s="89"/>
      <c r="IKJ93" s="89"/>
      <c r="IKM93" s="89"/>
      <c r="IKP93" s="89"/>
      <c r="IKU93" s="89"/>
      <c r="ILI93" s="89"/>
      <c r="ILJ93" s="89"/>
      <c r="ILK93" s="89"/>
      <c r="ILL93" s="89"/>
      <c r="ILM93" s="89"/>
      <c r="ILN93" s="89"/>
      <c r="ILO93" s="89"/>
      <c r="ILP93" s="89"/>
      <c r="ILQ93" s="89"/>
      <c r="ILR93" s="89"/>
      <c r="ILS93" s="89"/>
      <c r="ILT93" s="89"/>
      <c r="ILU93" s="89"/>
      <c r="ILV93" s="89"/>
      <c r="ILW93" s="89"/>
      <c r="ILX93" s="89"/>
      <c r="ILY93" s="89"/>
      <c r="ILZ93" s="89"/>
      <c r="IMA93" s="89"/>
      <c r="IMB93" s="89"/>
      <c r="IMC93" s="89"/>
      <c r="IMD93" s="89"/>
      <c r="IME93" s="89"/>
      <c r="IMF93" s="89"/>
      <c r="IMG93" s="89"/>
      <c r="IMH93" s="89"/>
      <c r="IMI93" s="89"/>
      <c r="IMJ93" s="89"/>
      <c r="IMK93" s="89"/>
      <c r="IML93" s="89"/>
      <c r="IMM93" s="89"/>
      <c r="IMN93" s="89"/>
      <c r="IMO93" s="89"/>
      <c r="IMP93" s="89"/>
      <c r="IMQ93" s="89"/>
      <c r="IMR93" s="89"/>
      <c r="IMS93" s="89"/>
      <c r="IMT93" s="89"/>
      <c r="IMU93" s="89"/>
      <c r="IMX93" s="89"/>
      <c r="INA93" s="89"/>
      <c r="IND93" s="89"/>
      <c r="ING93" s="89"/>
      <c r="INJ93" s="89"/>
      <c r="INV93" s="89"/>
      <c r="INY93" s="89"/>
      <c r="IOB93" s="89"/>
      <c r="IOE93" s="89"/>
      <c r="IOK93" s="89"/>
      <c r="ION93" s="89"/>
      <c r="IOT93" s="89"/>
      <c r="IOW93" s="89"/>
      <c r="IOZ93" s="89"/>
      <c r="IPC93" s="89"/>
      <c r="IPI93" s="89"/>
      <c r="IPL93" s="89"/>
      <c r="IPR93" s="89"/>
      <c r="IPT93" s="89"/>
      <c r="IPU93" s="89"/>
      <c r="IPW93" s="89"/>
      <c r="IPZ93" s="89"/>
      <c r="IQC93" s="89"/>
      <c r="IQN93" s="89"/>
      <c r="IQP93" s="89"/>
      <c r="IRB93" s="89"/>
      <c r="IRE93" s="89"/>
      <c r="IRM93" s="89"/>
      <c r="ISG93" s="89"/>
      <c r="ISI93" s="89"/>
      <c r="ISJ93" s="89"/>
      <c r="ISK93" s="89"/>
      <c r="ISL93" s="89"/>
      <c r="ISM93" s="89"/>
      <c r="ISN93" s="89"/>
      <c r="ITF93" s="89"/>
      <c r="ITG93" s="89"/>
      <c r="ITJ93" s="89"/>
      <c r="ITM93" s="89"/>
      <c r="ITO93" s="89"/>
      <c r="ITQ93" s="89"/>
      <c r="ITT93" s="89"/>
      <c r="ITW93" s="89"/>
      <c r="ITZ93" s="89"/>
      <c r="IUF93" s="89"/>
      <c r="IUI93" s="89"/>
      <c r="IUL93" s="89"/>
      <c r="IUQ93" s="89"/>
      <c r="IVE93" s="89"/>
      <c r="IVF93" s="89"/>
      <c r="IVG93" s="89"/>
      <c r="IVH93" s="89"/>
      <c r="IVI93" s="89"/>
      <c r="IVJ93" s="89"/>
      <c r="IVK93" s="89"/>
      <c r="IVL93" s="89"/>
      <c r="IVM93" s="89"/>
      <c r="IVN93" s="89"/>
      <c r="IVO93" s="89"/>
      <c r="IVP93" s="89"/>
      <c r="IVQ93" s="89"/>
      <c r="IVR93" s="89"/>
      <c r="IVS93" s="89"/>
      <c r="IVT93" s="89"/>
      <c r="IVU93" s="89"/>
      <c r="IVV93" s="89"/>
      <c r="IVW93" s="89"/>
      <c r="IVX93" s="89"/>
      <c r="IVY93" s="89"/>
      <c r="IVZ93" s="89"/>
      <c r="IWA93" s="89"/>
      <c r="IWB93" s="89"/>
      <c r="IWC93" s="89"/>
      <c r="IWD93" s="89"/>
      <c r="IWE93" s="89"/>
      <c r="IWF93" s="89"/>
      <c r="IWG93" s="89"/>
      <c r="IWH93" s="89"/>
      <c r="IWI93" s="89"/>
      <c r="IWJ93" s="89"/>
      <c r="IWK93" s="89"/>
      <c r="IWL93" s="89"/>
      <c r="IWM93" s="89"/>
      <c r="IWN93" s="89"/>
      <c r="IWO93" s="89"/>
      <c r="IWP93" s="89"/>
      <c r="IWQ93" s="89"/>
      <c r="IWT93" s="89"/>
      <c r="IWW93" s="89"/>
      <c r="IWZ93" s="89"/>
      <c r="IXC93" s="89"/>
      <c r="IXF93" s="89"/>
      <c r="IXR93" s="89"/>
      <c r="IXU93" s="89"/>
      <c r="IXX93" s="89"/>
      <c r="IYA93" s="89"/>
      <c r="IYG93" s="89"/>
      <c r="IYJ93" s="89"/>
      <c r="IYP93" s="89"/>
      <c r="IYS93" s="89"/>
      <c r="IYV93" s="89"/>
      <c r="IYY93" s="89"/>
      <c r="IZE93" s="89"/>
      <c r="IZH93" s="89"/>
      <c r="IZN93" s="89"/>
      <c r="IZP93" s="89"/>
      <c r="IZQ93" s="89"/>
      <c r="IZS93" s="89"/>
      <c r="IZV93" s="89"/>
      <c r="IZY93" s="89"/>
      <c r="JAJ93" s="89"/>
      <c r="JAL93" s="89"/>
      <c r="JAX93" s="89"/>
      <c r="JBA93" s="89"/>
      <c r="JBI93" s="89"/>
      <c r="JCC93" s="89"/>
      <c r="JCE93" s="89"/>
      <c r="JCF93" s="89"/>
      <c r="JCG93" s="89"/>
      <c r="JCH93" s="89"/>
      <c r="JCI93" s="89"/>
      <c r="JCJ93" s="89"/>
      <c r="JDB93" s="89"/>
      <c r="JDC93" s="89"/>
      <c r="JDF93" s="89"/>
      <c r="JDI93" s="89"/>
      <c r="JDK93" s="89"/>
      <c r="JDM93" s="89"/>
      <c r="JDP93" s="89"/>
      <c r="JDS93" s="89"/>
      <c r="JDV93" s="89"/>
      <c r="JEB93" s="89"/>
      <c r="JEE93" s="89"/>
      <c r="JEH93" s="89"/>
      <c r="JEM93" s="89"/>
      <c r="JFA93" s="89"/>
      <c r="JFB93" s="89"/>
      <c r="JFC93" s="89"/>
      <c r="JFD93" s="89"/>
      <c r="JFE93" s="89"/>
      <c r="JFF93" s="89"/>
      <c r="JFG93" s="89"/>
      <c r="JFH93" s="89"/>
      <c r="JFI93" s="89"/>
      <c r="JFJ93" s="89"/>
      <c r="JFK93" s="89"/>
      <c r="JFL93" s="89"/>
      <c r="JFM93" s="89"/>
      <c r="JFN93" s="89"/>
      <c r="JFO93" s="89"/>
      <c r="JFP93" s="89"/>
      <c r="JFQ93" s="89"/>
      <c r="JFR93" s="89"/>
      <c r="JFS93" s="89"/>
      <c r="JFT93" s="89"/>
      <c r="JFU93" s="89"/>
      <c r="JFV93" s="89"/>
      <c r="JFW93" s="89"/>
      <c r="JFX93" s="89"/>
      <c r="JFY93" s="89"/>
      <c r="JFZ93" s="89"/>
      <c r="JGA93" s="89"/>
      <c r="JGB93" s="89"/>
      <c r="JGC93" s="89"/>
      <c r="JGD93" s="89"/>
      <c r="JGE93" s="89"/>
      <c r="JGF93" s="89"/>
      <c r="JGG93" s="89"/>
      <c r="JGH93" s="89"/>
      <c r="JGI93" s="89"/>
      <c r="JGJ93" s="89"/>
      <c r="JGK93" s="89"/>
      <c r="JGL93" s="89"/>
      <c r="JGM93" s="89"/>
      <c r="JGP93" s="89"/>
      <c r="JGS93" s="89"/>
      <c r="JGV93" s="89"/>
      <c r="JGY93" s="89"/>
      <c r="JHB93" s="89"/>
      <c r="JHN93" s="89"/>
      <c r="JHQ93" s="89"/>
      <c r="JHT93" s="89"/>
      <c r="JHW93" s="89"/>
      <c r="JIC93" s="89"/>
      <c r="JIF93" s="89"/>
      <c r="JIL93" s="89"/>
      <c r="JIO93" s="89"/>
      <c r="JIR93" s="89"/>
      <c r="JIU93" s="89"/>
      <c r="JJA93" s="89"/>
      <c r="JJD93" s="89"/>
      <c r="JJJ93" s="89"/>
      <c r="JJL93" s="89"/>
      <c r="JJM93" s="89"/>
      <c r="JJO93" s="89"/>
      <c r="JJR93" s="89"/>
      <c r="JJU93" s="89"/>
      <c r="JKF93" s="89"/>
      <c r="JKH93" s="89"/>
      <c r="JKT93" s="89"/>
      <c r="JKW93" s="89"/>
      <c r="JLE93" s="89"/>
      <c r="JLY93" s="89"/>
      <c r="JMA93" s="89"/>
      <c r="JMB93" s="89"/>
      <c r="JMC93" s="89"/>
      <c r="JMD93" s="89"/>
      <c r="JME93" s="89"/>
      <c r="JMF93" s="89"/>
      <c r="JMX93" s="89"/>
      <c r="JMY93" s="89"/>
      <c r="JNB93" s="89"/>
      <c r="JNE93" s="89"/>
      <c r="JNG93" s="89"/>
      <c r="JNI93" s="89"/>
      <c r="JNL93" s="89"/>
      <c r="JNO93" s="89"/>
      <c r="JNR93" s="89"/>
      <c r="JNX93" s="89"/>
      <c r="JOA93" s="89"/>
      <c r="JOD93" s="89"/>
      <c r="JOI93" s="89"/>
      <c r="JOW93" s="89"/>
      <c r="JOX93" s="89"/>
      <c r="JOY93" s="89"/>
      <c r="JOZ93" s="89"/>
      <c r="JPA93" s="89"/>
      <c r="JPB93" s="89"/>
      <c r="JPC93" s="89"/>
      <c r="JPD93" s="89"/>
      <c r="JPE93" s="89"/>
      <c r="JPF93" s="89"/>
      <c r="JPG93" s="89"/>
      <c r="JPH93" s="89"/>
      <c r="JPI93" s="89"/>
      <c r="JPJ93" s="89"/>
      <c r="JPK93" s="89"/>
      <c r="JPL93" s="89"/>
      <c r="JPM93" s="89"/>
      <c r="JPN93" s="89"/>
      <c r="JPO93" s="89"/>
      <c r="JPP93" s="89"/>
      <c r="JPQ93" s="89"/>
      <c r="JPR93" s="89"/>
      <c r="JPS93" s="89"/>
      <c r="JPT93" s="89"/>
      <c r="JPU93" s="89"/>
      <c r="JPV93" s="89"/>
      <c r="JPW93" s="89"/>
      <c r="JPX93" s="89"/>
      <c r="JPY93" s="89"/>
      <c r="JPZ93" s="89"/>
      <c r="JQA93" s="89"/>
      <c r="JQB93" s="89"/>
      <c r="JQC93" s="89"/>
      <c r="JQD93" s="89"/>
      <c r="JQE93" s="89"/>
      <c r="JQF93" s="89"/>
      <c r="JQG93" s="89"/>
      <c r="JQH93" s="89"/>
      <c r="JQI93" s="89"/>
      <c r="JQL93" s="89"/>
      <c r="JQO93" s="89"/>
      <c r="JQR93" s="89"/>
      <c r="JQU93" s="89"/>
      <c r="JQX93" s="89"/>
      <c r="JRJ93" s="89"/>
      <c r="JRM93" s="89"/>
      <c r="JRP93" s="89"/>
      <c r="JRS93" s="89"/>
      <c r="JRY93" s="89"/>
      <c r="JSB93" s="89"/>
      <c r="JSH93" s="89"/>
      <c r="JSK93" s="89"/>
      <c r="JSN93" s="89"/>
      <c r="JSQ93" s="89"/>
      <c r="JSW93" s="89"/>
      <c r="JSZ93" s="89"/>
      <c r="JTF93" s="89"/>
      <c r="JTH93" s="89"/>
      <c r="JTI93" s="89"/>
      <c r="JTK93" s="89"/>
      <c r="JTN93" s="89"/>
      <c r="JTQ93" s="89"/>
      <c r="JUB93" s="89"/>
      <c r="JUD93" s="89"/>
      <c r="JUP93" s="89"/>
      <c r="JUS93" s="89"/>
      <c r="JVA93" s="89"/>
      <c r="JVU93" s="89"/>
      <c r="JVW93" s="89"/>
      <c r="JVX93" s="89"/>
      <c r="JVY93" s="89"/>
      <c r="JVZ93" s="89"/>
      <c r="JWA93" s="89"/>
      <c r="JWB93" s="89"/>
      <c r="JWT93" s="89"/>
      <c r="JWU93" s="89"/>
      <c r="JWX93" s="89"/>
      <c r="JXA93" s="89"/>
      <c r="JXC93" s="89"/>
      <c r="JXE93" s="89"/>
      <c r="JXH93" s="89"/>
      <c r="JXK93" s="89"/>
      <c r="JXN93" s="89"/>
      <c r="JXT93" s="89"/>
      <c r="JXW93" s="89"/>
      <c r="JXZ93" s="89"/>
      <c r="JYE93" s="89"/>
      <c r="JYS93" s="89"/>
      <c r="JYT93" s="89"/>
      <c r="JYU93" s="89"/>
      <c r="JYV93" s="89"/>
      <c r="JYW93" s="89"/>
      <c r="JYX93" s="89"/>
      <c r="JYY93" s="89"/>
      <c r="JYZ93" s="89"/>
      <c r="JZA93" s="89"/>
      <c r="JZB93" s="89"/>
      <c r="JZC93" s="89"/>
      <c r="JZD93" s="89"/>
      <c r="JZE93" s="89"/>
      <c r="JZF93" s="89"/>
      <c r="JZG93" s="89"/>
      <c r="JZH93" s="89"/>
      <c r="JZI93" s="89"/>
      <c r="JZJ93" s="89"/>
      <c r="JZK93" s="89"/>
      <c r="JZL93" s="89"/>
      <c r="JZM93" s="89"/>
      <c r="JZN93" s="89"/>
      <c r="JZO93" s="89"/>
      <c r="JZP93" s="89"/>
      <c r="JZQ93" s="89"/>
      <c r="JZR93" s="89"/>
      <c r="JZS93" s="89"/>
      <c r="JZT93" s="89"/>
      <c r="JZU93" s="89"/>
      <c r="JZV93" s="89"/>
      <c r="JZW93" s="89"/>
      <c r="JZX93" s="89"/>
      <c r="JZY93" s="89"/>
      <c r="JZZ93" s="89"/>
      <c r="KAA93" s="89"/>
      <c r="KAB93" s="89"/>
      <c r="KAC93" s="89"/>
      <c r="KAD93" s="89"/>
      <c r="KAE93" s="89"/>
      <c r="KAH93" s="89"/>
      <c r="KAK93" s="89"/>
      <c r="KAN93" s="89"/>
      <c r="KAQ93" s="89"/>
      <c r="KAT93" s="89"/>
      <c r="KBF93" s="89"/>
      <c r="KBI93" s="89"/>
      <c r="KBL93" s="89"/>
      <c r="KBO93" s="89"/>
      <c r="KBU93" s="89"/>
      <c r="KBX93" s="89"/>
      <c r="KCD93" s="89"/>
      <c r="KCG93" s="89"/>
      <c r="KCJ93" s="89"/>
      <c r="KCM93" s="89"/>
      <c r="KCS93" s="89"/>
      <c r="KCV93" s="89"/>
      <c r="KDB93" s="89"/>
      <c r="KDD93" s="89"/>
      <c r="KDE93" s="89"/>
      <c r="KDG93" s="89"/>
      <c r="KDJ93" s="89"/>
      <c r="KDM93" s="89"/>
      <c r="KDX93" s="89"/>
      <c r="KDZ93" s="89"/>
      <c r="KEL93" s="89"/>
      <c r="KEO93" s="89"/>
      <c r="KEW93" s="89"/>
      <c r="KFQ93" s="89"/>
      <c r="KFS93" s="89"/>
      <c r="KFT93" s="89"/>
      <c r="KFU93" s="89"/>
      <c r="KFV93" s="89"/>
      <c r="KFW93" s="89"/>
      <c r="KFX93" s="89"/>
      <c r="KGP93" s="89"/>
      <c r="KGQ93" s="89"/>
      <c r="KGT93" s="89"/>
      <c r="KGW93" s="89"/>
      <c r="KGY93" s="89"/>
      <c r="KHA93" s="89"/>
      <c r="KHD93" s="89"/>
      <c r="KHG93" s="89"/>
      <c r="KHJ93" s="89"/>
      <c r="KHP93" s="89"/>
      <c r="KHS93" s="89"/>
      <c r="KHV93" s="89"/>
      <c r="KIA93" s="89"/>
      <c r="KIO93" s="89"/>
      <c r="KIP93" s="89"/>
      <c r="KIQ93" s="89"/>
      <c r="KIR93" s="89"/>
      <c r="KIS93" s="89"/>
      <c r="KIT93" s="89"/>
      <c r="KIU93" s="89"/>
      <c r="KIV93" s="89"/>
      <c r="KIW93" s="89"/>
      <c r="KIX93" s="89"/>
      <c r="KIY93" s="89"/>
      <c r="KIZ93" s="89"/>
      <c r="KJA93" s="89"/>
      <c r="KJB93" s="89"/>
      <c r="KJC93" s="89"/>
      <c r="KJD93" s="89"/>
      <c r="KJE93" s="89"/>
      <c r="KJF93" s="89"/>
      <c r="KJG93" s="89"/>
      <c r="KJH93" s="89"/>
      <c r="KJI93" s="89"/>
      <c r="KJJ93" s="89"/>
      <c r="KJK93" s="89"/>
      <c r="KJL93" s="89"/>
      <c r="KJM93" s="89"/>
      <c r="KJN93" s="89"/>
      <c r="KJO93" s="89"/>
      <c r="KJP93" s="89"/>
      <c r="KJQ93" s="89"/>
      <c r="KJR93" s="89"/>
      <c r="KJS93" s="89"/>
      <c r="KJT93" s="89"/>
      <c r="KJU93" s="89"/>
      <c r="KJV93" s="89"/>
      <c r="KJW93" s="89"/>
      <c r="KJX93" s="89"/>
      <c r="KJY93" s="89"/>
      <c r="KJZ93" s="89"/>
      <c r="KKA93" s="89"/>
      <c r="KKD93" s="89"/>
      <c r="KKG93" s="89"/>
      <c r="KKJ93" s="89"/>
      <c r="KKM93" s="89"/>
      <c r="KKP93" s="89"/>
      <c r="KLB93" s="89"/>
      <c r="KLE93" s="89"/>
      <c r="KLH93" s="89"/>
      <c r="KLK93" s="89"/>
      <c r="KLQ93" s="89"/>
      <c r="KLT93" s="89"/>
      <c r="KLZ93" s="89"/>
      <c r="KMC93" s="89"/>
      <c r="KMF93" s="89"/>
      <c r="KMI93" s="89"/>
      <c r="KMO93" s="89"/>
      <c r="KMR93" s="89"/>
      <c r="KMX93" s="89"/>
      <c r="KMZ93" s="89"/>
      <c r="KNA93" s="89"/>
      <c r="KNC93" s="89"/>
      <c r="KNF93" s="89"/>
      <c r="KNI93" s="89"/>
      <c r="KNT93" s="89"/>
      <c r="KNV93" s="89"/>
      <c r="KOH93" s="89"/>
      <c r="KOK93" s="89"/>
      <c r="KOS93" s="89"/>
      <c r="KPM93" s="89"/>
      <c r="KPO93" s="89"/>
      <c r="KPP93" s="89"/>
      <c r="KPQ93" s="89"/>
      <c r="KPR93" s="89"/>
      <c r="KPS93" s="89"/>
      <c r="KPT93" s="89"/>
      <c r="KQL93" s="89"/>
      <c r="KQM93" s="89"/>
      <c r="KQP93" s="89"/>
      <c r="KQS93" s="89"/>
      <c r="KQU93" s="89"/>
      <c r="KQW93" s="89"/>
      <c r="KQZ93" s="89"/>
      <c r="KRC93" s="89"/>
      <c r="KRF93" s="89"/>
      <c r="KRL93" s="89"/>
      <c r="KRO93" s="89"/>
      <c r="KRR93" s="89"/>
      <c r="KRW93" s="89"/>
      <c r="KSK93" s="89"/>
      <c r="KSL93" s="89"/>
      <c r="KSM93" s="89"/>
      <c r="KSN93" s="89"/>
      <c r="KSO93" s="89"/>
      <c r="KSP93" s="89"/>
      <c r="KSQ93" s="89"/>
      <c r="KSR93" s="89"/>
      <c r="KSS93" s="89"/>
      <c r="KST93" s="89"/>
      <c r="KSU93" s="89"/>
      <c r="KSV93" s="89"/>
      <c r="KSW93" s="89"/>
      <c r="KSX93" s="89"/>
      <c r="KSY93" s="89"/>
      <c r="KSZ93" s="89"/>
      <c r="KTA93" s="89"/>
      <c r="KTB93" s="89"/>
      <c r="KTC93" s="89"/>
      <c r="KTD93" s="89"/>
      <c r="KTE93" s="89"/>
      <c r="KTF93" s="89"/>
      <c r="KTG93" s="89"/>
      <c r="KTH93" s="89"/>
      <c r="KTI93" s="89"/>
      <c r="KTJ93" s="89"/>
      <c r="KTK93" s="89"/>
      <c r="KTL93" s="89"/>
      <c r="KTM93" s="89"/>
      <c r="KTN93" s="89"/>
      <c r="KTO93" s="89"/>
      <c r="KTP93" s="89"/>
      <c r="KTQ93" s="89"/>
      <c r="KTR93" s="89"/>
      <c r="KTS93" s="89"/>
      <c r="KTT93" s="89"/>
      <c r="KTU93" s="89"/>
      <c r="KTV93" s="89"/>
      <c r="KTW93" s="89"/>
      <c r="KTZ93" s="89"/>
      <c r="KUC93" s="89"/>
      <c r="KUF93" s="89"/>
      <c r="KUI93" s="89"/>
      <c r="KUL93" s="89"/>
      <c r="KUX93" s="89"/>
      <c r="KVA93" s="89"/>
      <c r="KVD93" s="89"/>
      <c r="KVG93" s="89"/>
      <c r="KVM93" s="89"/>
      <c r="KVP93" s="89"/>
      <c r="KVV93" s="89"/>
      <c r="KVY93" s="89"/>
      <c r="KWB93" s="89"/>
      <c r="KWE93" s="89"/>
      <c r="KWK93" s="89"/>
      <c r="KWN93" s="89"/>
      <c r="KWT93" s="89"/>
      <c r="KWV93" s="89"/>
      <c r="KWW93" s="89"/>
      <c r="KWY93" s="89"/>
      <c r="KXB93" s="89"/>
      <c r="KXE93" s="89"/>
      <c r="KXP93" s="89"/>
      <c r="KXR93" s="89"/>
      <c r="KYD93" s="89"/>
      <c r="KYG93" s="89"/>
      <c r="KYO93" s="89"/>
      <c r="KZI93" s="89"/>
      <c r="KZK93" s="89"/>
      <c r="KZL93" s="89"/>
      <c r="KZM93" s="89"/>
      <c r="KZN93" s="89"/>
      <c r="KZO93" s="89"/>
      <c r="KZP93" s="89"/>
      <c r="LAH93" s="89"/>
      <c r="LAI93" s="89"/>
      <c r="LAL93" s="89"/>
      <c r="LAO93" s="89"/>
      <c r="LAQ93" s="89"/>
      <c r="LAS93" s="89"/>
      <c r="LAV93" s="89"/>
      <c r="LAY93" s="89"/>
      <c r="LBB93" s="89"/>
      <c r="LBH93" s="89"/>
      <c r="LBK93" s="89"/>
      <c r="LBN93" s="89"/>
      <c r="LBS93" s="89"/>
      <c r="LCG93" s="89"/>
      <c r="LCH93" s="89"/>
      <c r="LCI93" s="89"/>
      <c r="LCJ93" s="89"/>
      <c r="LCK93" s="89"/>
      <c r="LCL93" s="89"/>
      <c r="LCM93" s="89"/>
      <c r="LCN93" s="89"/>
      <c r="LCO93" s="89"/>
      <c r="LCP93" s="89"/>
      <c r="LCQ93" s="89"/>
      <c r="LCR93" s="89"/>
      <c r="LCS93" s="89"/>
      <c r="LCT93" s="89"/>
      <c r="LCU93" s="89"/>
      <c r="LCV93" s="89"/>
      <c r="LCW93" s="89"/>
      <c r="LCX93" s="89"/>
      <c r="LCY93" s="89"/>
      <c r="LCZ93" s="89"/>
      <c r="LDA93" s="89"/>
      <c r="LDB93" s="89"/>
      <c r="LDC93" s="89"/>
      <c r="LDD93" s="89"/>
      <c r="LDE93" s="89"/>
      <c r="LDF93" s="89"/>
      <c r="LDG93" s="89"/>
      <c r="LDH93" s="89"/>
      <c r="LDI93" s="89"/>
      <c r="LDJ93" s="89"/>
      <c r="LDK93" s="89"/>
      <c r="LDL93" s="89"/>
      <c r="LDM93" s="89"/>
      <c r="LDN93" s="89"/>
      <c r="LDO93" s="89"/>
      <c r="LDP93" s="89"/>
      <c r="LDQ93" s="89"/>
      <c r="LDR93" s="89"/>
      <c r="LDS93" s="89"/>
      <c r="LDV93" s="89"/>
      <c r="LDY93" s="89"/>
      <c r="LEB93" s="89"/>
      <c r="LEE93" s="89"/>
      <c r="LEH93" s="89"/>
      <c r="LET93" s="89"/>
      <c r="LEW93" s="89"/>
      <c r="LEZ93" s="89"/>
      <c r="LFC93" s="89"/>
      <c r="LFI93" s="89"/>
      <c r="LFL93" s="89"/>
      <c r="LFR93" s="89"/>
      <c r="LFU93" s="89"/>
      <c r="LFX93" s="89"/>
      <c r="LGA93" s="89"/>
      <c r="LGG93" s="89"/>
      <c r="LGJ93" s="89"/>
      <c r="LGP93" s="89"/>
      <c r="LGR93" s="89"/>
      <c r="LGS93" s="89"/>
      <c r="LGU93" s="89"/>
      <c r="LGX93" s="89"/>
      <c r="LHA93" s="89"/>
      <c r="LHL93" s="89"/>
      <c r="LHN93" s="89"/>
      <c r="LHZ93" s="89"/>
      <c r="LIC93" s="89"/>
      <c r="LIK93" s="89"/>
      <c r="LJE93" s="89"/>
      <c r="LJG93" s="89"/>
      <c r="LJH93" s="89"/>
      <c r="LJI93" s="89"/>
      <c r="LJJ93" s="89"/>
      <c r="LJK93" s="89"/>
      <c r="LJL93" s="89"/>
      <c r="LKD93" s="89"/>
      <c r="LKE93" s="89"/>
      <c r="LKH93" s="89"/>
      <c r="LKK93" s="89"/>
      <c r="LKM93" s="89"/>
      <c r="LKO93" s="89"/>
      <c r="LKR93" s="89"/>
      <c r="LKU93" s="89"/>
      <c r="LKX93" s="89"/>
      <c r="LLD93" s="89"/>
      <c r="LLG93" s="89"/>
      <c r="LLJ93" s="89"/>
      <c r="LLO93" s="89"/>
      <c r="LMC93" s="89"/>
      <c r="LMD93" s="89"/>
      <c r="LME93" s="89"/>
      <c r="LMF93" s="89"/>
      <c r="LMG93" s="89"/>
      <c r="LMH93" s="89"/>
      <c r="LMI93" s="89"/>
      <c r="LMJ93" s="89"/>
      <c r="LMK93" s="89"/>
      <c r="LML93" s="89"/>
      <c r="LMM93" s="89"/>
      <c r="LMN93" s="89"/>
      <c r="LMO93" s="89"/>
      <c r="LMP93" s="89"/>
      <c r="LMQ93" s="89"/>
      <c r="LMR93" s="89"/>
      <c r="LMS93" s="89"/>
      <c r="LMT93" s="89"/>
      <c r="LMU93" s="89"/>
      <c r="LMV93" s="89"/>
      <c r="LMW93" s="89"/>
      <c r="LMX93" s="89"/>
      <c r="LMY93" s="89"/>
      <c r="LMZ93" s="89"/>
      <c r="LNA93" s="89"/>
      <c r="LNB93" s="89"/>
      <c r="LNC93" s="89"/>
      <c r="LND93" s="89"/>
      <c r="LNE93" s="89"/>
      <c r="LNF93" s="89"/>
      <c r="LNG93" s="89"/>
      <c r="LNH93" s="89"/>
      <c r="LNI93" s="89"/>
      <c r="LNJ93" s="89"/>
      <c r="LNK93" s="89"/>
      <c r="LNL93" s="89"/>
      <c r="LNM93" s="89"/>
      <c r="LNN93" s="89"/>
      <c r="LNO93" s="89"/>
      <c r="LNR93" s="89"/>
      <c r="LNU93" s="89"/>
      <c r="LNX93" s="89"/>
      <c r="LOA93" s="89"/>
      <c r="LOD93" s="89"/>
      <c r="LOP93" s="89"/>
      <c r="LOS93" s="89"/>
      <c r="LOV93" s="89"/>
      <c r="LOY93" s="89"/>
      <c r="LPE93" s="89"/>
      <c r="LPH93" s="89"/>
      <c r="LPN93" s="89"/>
      <c r="LPQ93" s="89"/>
      <c r="LPT93" s="89"/>
      <c r="LPW93" s="89"/>
      <c r="LQC93" s="89"/>
      <c r="LQF93" s="89"/>
      <c r="LQL93" s="89"/>
      <c r="LQN93" s="89"/>
      <c r="LQO93" s="89"/>
      <c r="LQQ93" s="89"/>
      <c r="LQT93" s="89"/>
      <c r="LQW93" s="89"/>
      <c r="LRH93" s="89"/>
      <c r="LRJ93" s="89"/>
      <c r="LRV93" s="89"/>
      <c r="LRY93" s="89"/>
      <c r="LSG93" s="89"/>
      <c r="LTA93" s="89"/>
      <c r="LTC93" s="89"/>
      <c r="LTD93" s="89"/>
      <c r="LTE93" s="89"/>
      <c r="LTF93" s="89"/>
      <c r="LTG93" s="89"/>
      <c r="LTH93" s="89"/>
      <c r="LTZ93" s="89"/>
      <c r="LUA93" s="89"/>
      <c r="LUD93" s="89"/>
      <c r="LUG93" s="89"/>
      <c r="LUI93" s="89"/>
      <c r="LUK93" s="89"/>
      <c r="LUN93" s="89"/>
      <c r="LUQ93" s="89"/>
      <c r="LUT93" s="89"/>
      <c r="LUZ93" s="89"/>
      <c r="LVC93" s="89"/>
      <c r="LVF93" s="89"/>
      <c r="LVK93" s="89"/>
      <c r="LVY93" s="89"/>
      <c r="LVZ93" s="89"/>
      <c r="LWA93" s="89"/>
      <c r="LWB93" s="89"/>
      <c r="LWC93" s="89"/>
      <c r="LWD93" s="89"/>
      <c r="LWE93" s="89"/>
      <c r="LWF93" s="89"/>
      <c r="LWG93" s="89"/>
      <c r="LWH93" s="89"/>
      <c r="LWI93" s="89"/>
      <c r="LWJ93" s="89"/>
      <c r="LWK93" s="89"/>
      <c r="LWL93" s="89"/>
      <c r="LWM93" s="89"/>
      <c r="LWN93" s="89"/>
      <c r="LWO93" s="89"/>
      <c r="LWP93" s="89"/>
      <c r="LWQ93" s="89"/>
      <c r="LWR93" s="89"/>
      <c r="LWS93" s="89"/>
      <c r="LWT93" s="89"/>
      <c r="LWU93" s="89"/>
      <c r="LWV93" s="89"/>
      <c r="LWW93" s="89"/>
      <c r="LWX93" s="89"/>
      <c r="LWY93" s="89"/>
      <c r="LWZ93" s="89"/>
      <c r="LXA93" s="89"/>
      <c r="LXB93" s="89"/>
      <c r="LXC93" s="89"/>
      <c r="LXD93" s="89"/>
      <c r="LXE93" s="89"/>
      <c r="LXF93" s="89"/>
      <c r="LXG93" s="89"/>
      <c r="LXH93" s="89"/>
      <c r="LXI93" s="89"/>
      <c r="LXJ93" s="89"/>
      <c r="LXK93" s="89"/>
      <c r="LXN93" s="89"/>
      <c r="LXQ93" s="89"/>
      <c r="LXT93" s="89"/>
      <c r="LXW93" s="89"/>
      <c r="LXZ93" s="89"/>
      <c r="LYL93" s="89"/>
      <c r="LYO93" s="89"/>
      <c r="LYR93" s="89"/>
      <c r="LYU93" s="89"/>
      <c r="LZA93" s="89"/>
      <c r="LZD93" s="89"/>
      <c r="LZJ93" s="89"/>
      <c r="LZM93" s="89"/>
      <c r="LZP93" s="89"/>
      <c r="LZS93" s="89"/>
      <c r="LZY93" s="89"/>
      <c r="MAB93" s="89"/>
      <c r="MAH93" s="89"/>
      <c r="MAJ93" s="89"/>
      <c r="MAK93" s="89"/>
      <c r="MAM93" s="89"/>
      <c r="MAP93" s="89"/>
      <c r="MAS93" s="89"/>
      <c r="MBD93" s="89"/>
      <c r="MBF93" s="89"/>
      <c r="MBR93" s="89"/>
      <c r="MBU93" s="89"/>
      <c r="MCC93" s="89"/>
      <c r="MCW93" s="89"/>
      <c r="MCY93" s="89"/>
      <c r="MCZ93" s="89"/>
      <c r="MDA93" s="89"/>
      <c r="MDB93" s="89"/>
      <c r="MDC93" s="89"/>
      <c r="MDD93" s="89"/>
      <c r="MDV93" s="89"/>
      <c r="MDW93" s="89"/>
      <c r="MDZ93" s="89"/>
      <c r="MEC93" s="89"/>
      <c r="MEE93" s="89"/>
      <c r="MEG93" s="89"/>
      <c r="MEJ93" s="89"/>
      <c r="MEM93" s="89"/>
      <c r="MEP93" s="89"/>
      <c r="MEV93" s="89"/>
      <c r="MEY93" s="89"/>
      <c r="MFB93" s="89"/>
      <c r="MFG93" s="89"/>
      <c r="MFU93" s="89"/>
      <c r="MFV93" s="89"/>
      <c r="MFW93" s="89"/>
      <c r="MFX93" s="89"/>
      <c r="MFY93" s="89"/>
      <c r="MFZ93" s="89"/>
      <c r="MGA93" s="89"/>
      <c r="MGB93" s="89"/>
      <c r="MGC93" s="89"/>
      <c r="MGD93" s="89"/>
      <c r="MGE93" s="89"/>
      <c r="MGF93" s="89"/>
      <c r="MGG93" s="89"/>
      <c r="MGH93" s="89"/>
      <c r="MGI93" s="89"/>
      <c r="MGJ93" s="89"/>
      <c r="MGK93" s="89"/>
      <c r="MGL93" s="89"/>
      <c r="MGM93" s="89"/>
      <c r="MGN93" s="89"/>
      <c r="MGO93" s="89"/>
      <c r="MGP93" s="89"/>
      <c r="MGQ93" s="89"/>
      <c r="MGR93" s="89"/>
      <c r="MGS93" s="89"/>
      <c r="MGT93" s="89"/>
      <c r="MGU93" s="89"/>
      <c r="MGV93" s="89"/>
      <c r="MGW93" s="89"/>
      <c r="MGX93" s="89"/>
      <c r="MGY93" s="89"/>
      <c r="MGZ93" s="89"/>
      <c r="MHA93" s="89"/>
      <c r="MHB93" s="89"/>
      <c r="MHC93" s="89"/>
      <c r="MHD93" s="89"/>
      <c r="MHE93" s="89"/>
      <c r="MHF93" s="89"/>
      <c r="MHG93" s="89"/>
      <c r="MHJ93" s="89"/>
      <c r="MHM93" s="89"/>
      <c r="MHP93" s="89"/>
      <c r="MHS93" s="89"/>
      <c r="MHV93" s="89"/>
      <c r="MIH93" s="89"/>
      <c r="MIK93" s="89"/>
      <c r="MIN93" s="89"/>
      <c r="MIQ93" s="89"/>
      <c r="MIW93" s="89"/>
      <c r="MIZ93" s="89"/>
      <c r="MJF93" s="89"/>
      <c r="MJI93" s="89"/>
      <c r="MJL93" s="89"/>
      <c r="MJO93" s="89"/>
      <c r="MJU93" s="89"/>
      <c r="MJX93" s="89"/>
      <c r="MKD93" s="89"/>
      <c r="MKF93" s="89"/>
      <c r="MKG93" s="89"/>
      <c r="MKI93" s="89"/>
      <c r="MKL93" s="89"/>
      <c r="MKO93" s="89"/>
      <c r="MKZ93" s="89"/>
      <c r="MLB93" s="89"/>
      <c r="MLN93" s="89"/>
      <c r="MLQ93" s="89"/>
      <c r="MLY93" s="89"/>
      <c r="MMS93" s="89"/>
      <c r="MMU93" s="89"/>
      <c r="MMV93" s="89"/>
      <c r="MMW93" s="89"/>
      <c r="MMX93" s="89"/>
      <c r="MMY93" s="89"/>
      <c r="MMZ93" s="89"/>
      <c r="MNR93" s="89"/>
      <c r="MNS93" s="89"/>
      <c r="MNV93" s="89"/>
      <c r="MNY93" s="89"/>
      <c r="MOA93" s="89"/>
      <c r="MOC93" s="89"/>
      <c r="MOF93" s="89"/>
      <c r="MOI93" s="89"/>
      <c r="MOL93" s="89"/>
      <c r="MOR93" s="89"/>
      <c r="MOU93" s="89"/>
      <c r="MOX93" s="89"/>
      <c r="MPC93" s="89"/>
      <c r="MPQ93" s="89"/>
      <c r="MPR93" s="89"/>
      <c r="MPS93" s="89"/>
      <c r="MPT93" s="89"/>
      <c r="MPU93" s="89"/>
      <c r="MPV93" s="89"/>
      <c r="MPW93" s="89"/>
      <c r="MPX93" s="89"/>
      <c r="MPY93" s="89"/>
      <c r="MPZ93" s="89"/>
      <c r="MQA93" s="89"/>
      <c r="MQB93" s="89"/>
      <c r="MQC93" s="89"/>
      <c r="MQD93" s="89"/>
      <c r="MQE93" s="89"/>
      <c r="MQF93" s="89"/>
      <c r="MQG93" s="89"/>
      <c r="MQH93" s="89"/>
      <c r="MQI93" s="89"/>
      <c r="MQJ93" s="89"/>
      <c r="MQK93" s="89"/>
      <c r="MQL93" s="89"/>
      <c r="MQM93" s="89"/>
      <c r="MQN93" s="89"/>
      <c r="MQO93" s="89"/>
      <c r="MQP93" s="89"/>
      <c r="MQQ93" s="89"/>
      <c r="MQR93" s="89"/>
      <c r="MQS93" s="89"/>
      <c r="MQT93" s="89"/>
      <c r="MQU93" s="89"/>
      <c r="MQV93" s="89"/>
      <c r="MQW93" s="89"/>
      <c r="MQX93" s="89"/>
      <c r="MQY93" s="89"/>
      <c r="MQZ93" s="89"/>
      <c r="MRA93" s="89"/>
      <c r="MRB93" s="89"/>
      <c r="MRC93" s="89"/>
      <c r="MRF93" s="89"/>
      <c r="MRI93" s="89"/>
      <c r="MRL93" s="89"/>
      <c r="MRO93" s="89"/>
      <c r="MRR93" s="89"/>
      <c r="MSD93" s="89"/>
      <c r="MSG93" s="89"/>
      <c r="MSJ93" s="89"/>
      <c r="MSM93" s="89"/>
      <c r="MSS93" s="89"/>
      <c r="MSV93" s="89"/>
      <c r="MTB93" s="89"/>
      <c r="MTE93" s="89"/>
      <c r="MTH93" s="89"/>
      <c r="MTK93" s="89"/>
      <c r="MTQ93" s="89"/>
      <c r="MTT93" s="89"/>
      <c r="MTZ93" s="89"/>
      <c r="MUB93" s="89"/>
      <c r="MUC93" s="89"/>
      <c r="MUE93" s="89"/>
      <c r="MUH93" s="89"/>
      <c r="MUK93" s="89"/>
      <c r="MUV93" s="89"/>
      <c r="MUX93" s="89"/>
      <c r="MVJ93" s="89"/>
      <c r="MVM93" s="89"/>
      <c r="MVU93" s="89"/>
      <c r="MWO93" s="89"/>
      <c r="MWQ93" s="89"/>
      <c r="MWR93" s="89"/>
      <c r="MWS93" s="89"/>
      <c r="MWT93" s="89"/>
      <c r="MWU93" s="89"/>
      <c r="MWV93" s="89"/>
      <c r="MXN93" s="89"/>
      <c r="MXO93" s="89"/>
      <c r="MXR93" s="89"/>
      <c r="MXU93" s="89"/>
      <c r="MXW93" s="89"/>
      <c r="MXY93" s="89"/>
      <c r="MYB93" s="89"/>
      <c r="MYE93" s="89"/>
      <c r="MYH93" s="89"/>
      <c r="MYN93" s="89"/>
      <c r="MYQ93" s="89"/>
      <c r="MYT93" s="89"/>
      <c r="MYY93" s="89"/>
      <c r="MZM93" s="89"/>
      <c r="MZN93" s="89"/>
      <c r="MZO93" s="89"/>
      <c r="MZP93" s="89"/>
      <c r="MZQ93" s="89"/>
      <c r="MZR93" s="89"/>
      <c r="MZS93" s="89"/>
      <c r="MZT93" s="89"/>
      <c r="MZU93" s="89"/>
      <c r="MZV93" s="89"/>
      <c r="MZW93" s="89"/>
      <c r="MZX93" s="89"/>
      <c r="MZY93" s="89"/>
      <c r="MZZ93" s="89"/>
      <c r="NAA93" s="89"/>
      <c r="NAB93" s="89"/>
      <c r="NAC93" s="89"/>
      <c r="NAD93" s="89"/>
      <c r="NAE93" s="89"/>
      <c r="NAF93" s="89"/>
      <c r="NAG93" s="89"/>
      <c r="NAH93" s="89"/>
      <c r="NAI93" s="89"/>
      <c r="NAJ93" s="89"/>
      <c r="NAK93" s="89"/>
      <c r="NAL93" s="89"/>
      <c r="NAM93" s="89"/>
      <c r="NAN93" s="89"/>
      <c r="NAO93" s="89"/>
      <c r="NAP93" s="89"/>
      <c r="NAQ93" s="89"/>
      <c r="NAR93" s="89"/>
      <c r="NAS93" s="89"/>
      <c r="NAT93" s="89"/>
      <c r="NAU93" s="89"/>
      <c r="NAV93" s="89"/>
      <c r="NAW93" s="89"/>
      <c r="NAX93" s="89"/>
      <c r="NAY93" s="89"/>
      <c r="NBB93" s="89"/>
      <c r="NBE93" s="89"/>
      <c r="NBH93" s="89"/>
      <c r="NBK93" s="89"/>
      <c r="NBN93" s="89"/>
      <c r="NBZ93" s="89"/>
      <c r="NCC93" s="89"/>
      <c r="NCF93" s="89"/>
      <c r="NCI93" s="89"/>
      <c r="NCO93" s="89"/>
      <c r="NCR93" s="89"/>
      <c r="NCX93" s="89"/>
      <c r="NDA93" s="89"/>
      <c r="NDD93" s="89"/>
      <c r="NDG93" s="89"/>
      <c r="NDM93" s="89"/>
      <c r="NDP93" s="89"/>
      <c r="NDV93" s="89"/>
      <c r="NDX93" s="89"/>
      <c r="NDY93" s="89"/>
      <c r="NEA93" s="89"/>
      <c r="NED93" s="89"/>
      <c r="NEG93" s="89"/>
      <c r="NER93" s="89"/>
      <c r="NET93" s="89"/>
      <c r="NFF93" s="89"/>
      <c r="NFI93" s="89"/>
      <c r="NFQ93" s="89"/>
      <c r="NGK93" s="89"/>
      <c r="NGM93" s="89"/>
      <c r="NGN93" s="89"/>
      <c r="NGO93" s="89"/>
      <c r="NGP93" s="89"/>
      <c r="NGQ93" s="89"/>
      <c r="NGR93" s="89"/>
      <c r="NHJ93" s="89"/>
      <c r="NHK93" s="89"/>
      <c r="NHN93" s="89"/>
      <c r="NHQ93" s="89"/>
      <c r="NHS93" s="89"/>
      <c r="NHU93" s="89"/>
      <c r="NHX93" s="89"/>
      <c r="NIA93" s="89"/>
      <c r="NID93" s="89"/>
      <c r="NIJ93" s="89"/>
      <c r="NIM93" s="89"/>
      <c r="NIP93" s="89"/>
      <c r="NIU93" s="89"/>
      <c r="NJI93" s="89"/>
      <c r="NJJ93" s="89"/>
      <c r="NJK93" s="89"/>
      <c r="NJL93" s="89"/>
      <c r="NJM93" s="89"/>
      <c r="NJN93" s="89"/>
      <c r="NJO93" s="89"/>
      <c r="NJP93" s="89"/>
      <c r="NJQ93" s="89"/>
      <c r="NJR93" s="89"/>
      <c r="NJS93" s="89"/>
      <c r="NJT93" s="89"/>
      <c r="NJU93" s="89"/>
      <c r="NJV93" s="89"/>
      <c r="NJW93" s="89"/>
      <c r="NJX93" s="89"/>
      <c r="NJY93" s="89"/>
      <c r="NJZ93" s="89"/>
      <c r="NKA93" s="89"/>
      <c r="NKB93" s="89"/>
      <c r="NKC93" s="89"/>
      <c r="NKD93" s="89"/>
      <c r="NKE93" s="89"/>
      <c r="NKF93" s="89"/>
      <c r="NKG93" s="89"/>
      <c r="NKH93" s="89"/>
      <c r="NKI93" s="89"/>
      <c r="NKJ93" s="89"/>
      <c r="NKK93" s="89"/>
      <c r="NKL93" s="89"/>
      <c r="NKM93" s="89"/>
      <c r="NKN93" s="89"/>
      <c r="NKO93" s="89"/>
      <c r="NKP93" s="89"/>
      <c r="NKQ93" s="89"/>
      <c r="NKR93" s="89"/>
      <c r="NKS93" s="89"/>
      <c r="NKT93" s="89"/>
      <c r="NKU93" s="89"/>
      <c r="NKX93" s="89"/>
      <c r="NLA93" s="89"/>
      <c r="NLD93" s="89"/>
      <c r="NLG93" s="89"/>
      <c r="NLJ93" s="89"/>
      <c r="NLV93" s="89"/>
      <c r="NLY93" s="89"/>
      <c r="NMB93" s="89"/>
      <c r="NME93" s="89"/>
      <c r="NMK93" s="89"/>
      <c r="NMN93" s="89"/>
      <c r="NMT93" s="89"/>
      <c r="NMW93" s="89"/>
      <c r="NMZ93" s="89"/>
      <c r="NNC93" s="89"/>
      <c r="NNI93" s="89"/>
      <c r="NNL93" s="89"/>
      <c r="NNR93" s="89"/>
      <c r="NNT93" s="89"/>
      <c r="NNU93" s="89"/>
      <c r="NNW93" s="89"/>
      <c r="NNZ93" s="89"/>
      <c r="NOC93" s="89"/>
      <c r="NON93" s="89"/>
      <c r="NOP93" s="89"/>
      <c r="NPB93" s="89"/>
      <c r="NPE93" s="89"/>
      <c r="NPM93" s="89"/>
      <c r="NQG93" s="89"/>
      <c r="NQI93" s="89"/>
      <c r="NQJ93" s="89"/>
      <c r="NQK93" s="89"/>
      <c r="NQL93" s="89"/>
      <c r="NQM93" s="89"/>
      <c r="NQN93" s="89"/>
      <c r="NRF93" s="89"/>
      <c r="NRG93" s="89"/>
      <c r="NRJ93" s="89"/>
      <c r="NRM93" s="89"/>
      <c r="NRO93" s="89"/>
      <c r="NRQ93" s="89"/>
      <c r="NRT93" s="89"/>
      <c r="NRW93" s="89"/>
      <c r="NRZ93" s="89"/>
      <c r="NSF93" s="89"/>
      <c r="NSI93" s="89"/>
      <c r="NSL93" s="89"/>
      <c r="NSQ93" s="89"/>
      <c r="NTE93" s="89"/>
      <c r="NTF93" s="89"/>
      <c r="NTG93" s="89"/>
      <c r="NTH93" s="89"/>
      <c r="NTI93" s="89"/>
      <c r="NTJ93" s="89"/>
      <c r="NTK93" s="89"/>
      <c r="NTL93" s="89"/>
      <c r="NTM93" s="89"/>
      <c r="NTN93" s="89"/>
      <c r="NTO93" s="89"/>
      <c r="NTP93" s="89"/>
      <c r="NTQ93" s="89"/>
      <c r="NTR93" s="89"/>
      <c r="NTS93" s="89"/>
      <c r="NTT93" s="89"/>
      <c r="NTU93" s="89"/>
      <c r="NTV93" s="89"/>
      <c r="NTW93" s="89"/>
      <c r="NTX93" s="89"/>
      <c r="NTY93" s="89"/>
      <c r="NTZ93" s="89"/>
      <c r="NUA93" s="89"/>
      <c r="NUB93" s="89"/>
      <c r="NUC93" s="89"/>
      <c r="NUD93" s="89"/>
      <c r="NUE93" s="89"/>
      <c r="NUF93" s="89"/>
      <c r="NUG93" s="89"/>
      <c r="NUH93" s="89"/>
      <c r="NUI93" s="89"/>
      <c r="NUJ93" s="89"/>
      <c r="NUK93" s="89"/>
      <c r="NUL93" s="89"/>
      <c r="NUM93" s="89"/>
      <c r="NUN93" s="89"/>
      <c r="NUO93" s="89"/>
      <c r="NUP93" s="89"/>
      <c r="NUQ93" s="89"/>
      <c r="NUT93" s="89"/>
      <c r="NUW93" s="89"/>
      <c r="NUZ93" s="89"/>
      <c r="NVC93" s="89"/>
      <c r="NVF93" s="89"/>
      <c r="NVR93" s="89"/>
      <c r="NVU93" s="89"/>
      <c r="NVX93" s="89"/>
      <c r="NWA93" s="89"/>
      <c r="NWG93" s="89"/>
      <c r="NWJ93" s="89"/>
      <c r="NWP93" s="89"/>
      <c r="NWS93" s="89"/>
      <c r="NWV93" s="89"/>
      <c r="NWY93" s="89"/>
      <c r="NXE93" s="89"/>
      <c r="NXH93" s="89"/>
      <c r="NXN93" s="89"/>
      <c r="NXP93" s="89"/>
      <c r="NXQ93" s="89"/>
      <c r="NXS93" s="89"/>
      <c r="NXV93" s="89"/>
      <c r="NXY93" s="89"/>
      <c r="NYJ93" s="89"/>
      <c r="NYL93" s="89"/>
      <c r="NYX93" s="89"/>
      <c r="NZA93" s="89"/>
      <c r="NZI93" s="89"/>
      <c r="OAC93" s="89"/>
      <c r="OAE93" s="89"/>
      <c r="OAF93" s="89"/>
      <c r="OAG93" s="89"/>
      <c r="OAH93" s="89"/>
      <c r="OAI93" s="89"/>
      <c r="OAJ93" s="89"/>
      <c r="OBB93" s="89"/>
      <c r="OBC93" s="89"/>
      <c r="OBF93" s="89"/>
      <c r="OBI93" s="89"/>
      <c r="OBK93" s="89"/>
      <c r="OBM93" s="89"/>
      <c r="OBP93" s="89"/>
      <c r="OBS93" s="89"/>
      <c r="OBV93" s="89"/>
      <c r="OCB93" s="89"/>
      <c r="OCE93" s="89"/>
      <c r="OCH93" s="89"/>
      <c r="OCM93" s="89"/>
      <c r="ODA93" s="89"/>
      <c r="ODB93" s="89"/>
      <c r="ODC93" s="89"/>
      <c r="ODD93" s="89"/>
      <c r="ODE93" s="89"/>
      <c r="ODF93" s="89"/>
      <c r="ODG93" s="89"/>
      <c r="ODH93" s="89"/>
      <c r="ODI93" s="89"/>
      <c r="ODJ93" s="89"/>
      <c r="ODK93" s="89"/>
      <c r="ODL93" s="89"/>
      <c r="ODM93" s="89"/>
      <c r="ODN93" s="89"/>
      <c r="ODO93" s="89"/>
      <c r="ODP93" s="89"/>
      <c r="ODQ93" s="89"/>
      <c r="ODR93" s="89"/>
      <c r="ODS93" s="89"/>
      <c r="ODT93" s="89"/>
      <c r="ODU93" s="89"/>
      <c r="ODV93" s="89"/>
      <c r="ODW93" s="89"/>
      <c r="ODX93" s="89"/>
      <c r="ODY93" s="89"/>
      <c r="ODZ93" s="89"/>
      <c r="OEA93" s="89"/>
      <c r="OEB93" s="89"/>
      <c r="OEC93" s="89"/>
      <c r="OED93" s="89"/>
      <c r="OEE93" s="89"/>
      <c r="OEF93" s="89"/>
      <c r="OEG93" s="89"/>
      <c r="OEH93" s="89"/>
      <c r="OEI93" s="89"/>
      <c r="OEJ93" s="89"/>
      <c r="OEK93" s="89"/>
      <c r="OEL93" s="89"/>
      <c r="OEM93" s="89"/>
      <c r="OEP93" s="89"/>
      <c r="OES93" s="89"/>
      <c r="OEV93" s="89"/>
      <c r="OEY93" s="89"/>
      <c r="OFB93" s="89"/>
      <c r="OFN93" s="89"/>
      <c r="OFQ93" s="89"/>
      <c r="OFT93" s="89"/>
      <c r="OFW93" s="89"/>
      <c r="OGC93" s="89"/>
      <c r="OGF93" s="89"/>
      <c r="OGL93" s="89"/>
      <c r="OGO93" s="89"/>
      <c r="OGR93" s="89"/>
      <c r="OGU93" s="89"/>
      <c r="OHA93" s="89"/>
      <c r="OHD93" s="89"/>
      <c r="OHJ93" s="89"/>
      <c r="OHL93" s="89"/>
      <c r="OHM93" s="89"/>
      <c r="OHO93" s="89"/>
      <c r="OHR93" s="89"/>
      <c r="OHU93" s="89"/>
      <c r="OIF93" s="89"/>
      <c r="OIH93" s="89"/>
      <c r="OIT93" s="89"/>
      <c r="OIW93" s="89"/>
      <c r="OJE93" s="89"/>
      <c r="OJY93" s="89"/>
      <c r="OKA93" s="89"/>
      <c r="OKB93" s="89"/>
      <c r="OKC93" s="89"/>
      <c r="OKD93" s="89"/>
      <c r="OKE93" s="89"/>
      <c r="OKF93" s="89"/>
      <c r="OKX93" s="89"/>
      <c r="OKY93" s="89"/>
      <c r="OLB93" s="89"/>
      <c r="OLE93" s="89"/>
      <c r="OLG93" s="89"/>
      <c r="OLI93" s="89"/>
      <c r="OLL93" s="89"/>
      <c r="OLO93" s="89"/>
      <c r="OLR93" s="89"/>
      <c r="OLX93" s="89"/>
      <c r="OMA93" s="89"/>
      <c r="OMD93" s="89"/>
      <c r="OMI93" s="89"/>
      <c r="OMW93" s="89"/>
      <c r="OMX93" s="89"/>
      <c r="OMY93" s="89"/>
      <c r="OMZ93" s="89"/>
      <c r="ONA93" s="89"/>
      <c r="ONB93" s="89"/>
      <c r="ONC93" s="89"/>
      <c r="OND93" s="89"/>
      <c r="ONE93" s="89"/>
      <c r="ONF93" s="89"/>
      <c r="ONG93" s="89"/>
      <c r="ONH93" s="89"/>
      <c r="ONI93" s="89"/>
      <c r="ONJ93" s="89"/>
      <c r="ONK93" s="89"/>
      <c r="ONL93" s="89"/>
      <c r="ONM93" s="89"/>
      <c r="ONN93" s="89"/>
      <c r="ONO93" s="89"/>
      <c r="ONP93" s="89"/>
      <c r="ONQ93" s="89"/>
      <c r="ONR93" s="89"/>
      <c r="ONS93" s="89"/>
      <c r="ONT93" s="89"/>
      <c r="ONU93" s="89"/>
      <c r="ONV93" s="89"/>
      <c r="ONW93" s="89"/>
      <c r="ONX93" s="89"/>
      <c r="ONY93" s="89"/>
      <c r="ONZ93" s="89"/>
      <c r="OOA93" s="89"/>
      <c r="OOB93" s="89"/>
      <c r="OOC93" s="89"/>
      <c r="OOD93" s="89"/>
      <c r="OOE93" s="89"/>
      <c r="OOF93" s="89"/>
      <c r="OOG93" s="89"/>
      <c r="OOH93" s="89"/>
      <c r="OOI93" s="89"/>
      <c r="OOL93" s="89"/>
      <c r="OOO93" s="89"/>
      <c r="OOR93" s="89"/>
      <c r="OOU93" s="89"/>
      <c r="OOX93" s="89"/>
      <c r="OPJ93" s="89"/>
      <c r="OPM93" s="89"/>
      <c r="OPP93" s="89"/>
      <c r="OPS93" s="89"/>
      <c r="OPY93" s="89"/>
      <c r="OQB93" s="89"/>
      <c r="OQH93" s="89"/>
      <c r="OQK93" s="89"/>
      <c r="OQN93" s="89"/>
      <c r="OQQ93" s="89"/>
      <c r="OQW93" s="89"/>
      <c r="OQZ93" s="89"/>
      <c r="ORF93" s="89"/>
      <c r="ORH93" s="89"/>
      <c r="ORI93" s="89"/>
      <c r="ORK93" s="89"/>
      <c r="ORN93" s="89"/>
      <c r="ORQ93" s="89"/>
      <c r="OSB93" s="89"/>
      <c r="OSD93" s="89"/>
      <c r="OSP93" s="89"/>
      <c r="OSS93" s="89"/>
      <c r="OTA93" s="89"/>
      <c r="OTU93" s="89"/>
      <c r="OTW93" s="89"/>
      <c r="OTX93" s="89"/>
      <c r="OTY93" s="89"/>
      <c r="OTZ93" s="89"/>
      <c r="OUA93" s="89"/>
      <c r="OUB93" s="89"/>
      <c r="OUT93" s="89"/>
      <c r="OUU93" s="89"/>
      <c r="OUX93" s="89"/>
      <c r="OVA93" s="89"/>
      <c r="OVC93" s="89"/>
      <c r="OVE93" s="89"/>
      <c r="OVH93" s="89"/>
      <c r="OVK93" s="89"/>
      <c r="OVN93" s="89"/>
      <c r="OVT93" s="89"/>
      <c r="OVW93" s="89"/>
      <c r="OVZ93" s="89"/>
      <c r="OWE93" s="89"/>
      <c r="OWS93" s="89"/>
      <c r="OWT93" s="89"/>
      <c r="OWU93" s="89"/>
      <c r="OWV93" s="89"/>
      <c r="OWW93" s="89"/>
      <c r="OWX93" s="89"/>
      <c r="OWY93" s="89"/>
      <c r="OWZ93" s="89"/>
      <c r="OXA93" s="89"/>
      <c r="OXB93" s="89"/>
      <c r="OXC93" s="89"/>
      <c r="OXD93" s="89"/>
      <c r="OXE93" s="89"/>
      <c r="OXF93" s="89"/>
      <c r="OXG93" s="89"/>
      <c r="OXH93" s="89"/>
      <c r="OXI93" s="89"/>
      <c r="OXJ93" s="89"/>
      <c r="OXK93" s="89"/>
      <c r="OXL93" s="89"/>
      <c r="OXM93" s="89"/>
      <c r="OXN93" s="89"/>
      <c r="OXO93" s="89"/>
      <c r="OXP93" s="89"/>
      <c r="OXQ93" s="89"/>
      <c r="OXR93" s="89"/>
      <c r="OXS93" s="89"/>
      <c r="OXT93" s="89"/>
      <c r="OXU93" s="89"/>
      <c r="OXV93" s="89"/>
      <c r="OXW93" s="89"/>
      <c r="OXX93" s="89"/>
      <c r="OXY93" s="89"/>
      <c r="OXZ93" s="89"/>
      <c r="OYA93" s="89"/>
      <c r="OYB93" s="89"/>
      <c r="OYC93" s="89"/>
      <c r="OYD93" s="89"/>
      <c r="OYE93" s="89"/>
      <c r="OYH93" s="89"/>
      <c r="OYK93" s="89"/>
      <c r="OYN93" s="89"/>
      <c r="OYQ93" s="89"/>
      <c r="OYT93" s="89"/>
      <c r="OZF93" s="89"/>
      <c r="OZI93" s="89"/>
      <c r="OZL93" s="89"/>
      <c r="OZO93" s="89"/>
      <c r="OZU93" s="89"/>
      <c r="OZX93" s="89"/>
      <c r="PAD93" s="89"/>
      <c r="PAG93" s="89"/>
      <c r="PAJ93" s="89"/>
      <c r="PAM93" s="89"/>
      <c r="PAS93" s="89"/>
      <c r="PAV93" s="89"/>
      <c r="PBB93" s="89"/>
      <c r="PBD93" s="89"/>
      <c r="PBE93" s="89"/>
      <c r="PBG93" s="89"/>
      <c r="PBJ93" s="89"/>
      <c r="PBM93" s="89"/>
      <c r="PBX93" s="89"/>
      <c r="PBZ93" s="89"/>
      <c r="PCL93" s="89"/>
      <c r="PCO93" s="89"/>
      <c r="PCW93" s="89"/>
      <c r="PDQ93" s="89"/>
      <c r="PDS93" s="89"/>
      <c r="PDT93" s="89"/>
      <c r="PDU93" s="89"/>
      <c r="PDV93" s="89"/>
      <c r="PDW93" s="89"/>
      <c r="PDX93" s="89"/>
      <c r="PEP93" s="89"/>
      <c r="PEQ93" s="89"/>
      <c r="PET93" s="89"/>
      <c r="PEW93" s="89"/>
      <c r="PEY93" s="89"/>
      <c r="PFA93" s="89"/>
      <c r="PFD93" s="89"/>
      <c r="PFG93" s="89"/>
      <c r="PFJ93" s="89"/>
      <c r="PFP93" s="89"/>
      <c r="PFS93" s="89"/>
      <c r="PFV93" s="89"/>
      <c r="PGA93" s="89"/>
      <c r="PGO93" s="89"/>
      <c r="PGP93" s="89"/>
      <c r="PGQ93" s="89"/>
      <c r="PGR93" s="89"/>
      <c r="PGS93" s="89"/>
      <c r="PGT93" s="89"/>
      <c r="PGU93" s="89"/>
      <c r="PGV93" s="89"/>
      <c r="PGW93" s="89"/>
      <c r="PGX93" s="89"/>
      <c r="PGY93" s="89"/>
      <c r="PGZ93" s="89"/>
      <c r="PHA93" s="89"/>
      <c r="PHB93" s="89"/>
      <c r="PHC93" s="89"/>
      <c r="PHD93" s="89"/>
      <c r="PHE93" s="89"/>
      <c r="PHF93" s="89"/>
      <c r="PHG93" s="89"/>
      <c r="PHH93" s="89"/>
      <c r="PHI93" s="89"/>
      <c r="PHJ93" s="89"/>
      <c r="PHK93" s="89"/>
      <c r="PHL93" s="89"/>
      <c r="PHM93" s="89"/>
      <c r="PHN93" s="89"/>
      <c r="PHO93" s="89"/>
      <c r="PHP93" s="89"/>
      <c r="PHQ93" s="89"/>
      <c r="PHR93" s="89"/>
      <c r="PHS93" s="89"/>
      <c r="PHT93" s="89"/>
      <c r="PHU93" s="89"/>
      <c r="PHV93" s="89"/>
      <c r="PHW93" s="89"/>
      <c r="PHX93" s="89"/>
      <c r="PHY93" s="89"/>
      <c r="PHZ93" s="89"/>
      <c r="PIA93" s="89"/>
      <c r="PID93" s="89"/>
      <c r="PIG93" s="89"/>
      <c r="PIJ93" s="89"/>
      <c r="PIM93" s="89"/>
      <c r="PIP93" s="89"/>
      <c r="PJB93" s="89"/>
      <c r="PJE93" s="89"/>
      <c r="PJH93" s="89"/>
      <c r="PJK93" s="89"/>
      <c r="PJQ93" s="89"/>
      <c r="PJT93" s="89"/>
      <c r="PJZ93" s="89"/>
      <c r="PKC93" s="89"/>
      <c r="PKF93" s="89"/>
      <c r="PKI93" s="89"/>
      <c r="PKO93" s="89"/>
      <c r="PKR93" s="89"/>
      <c r="PKX93" s="89"/>
      <c r="PKZ93" s="89"/>
      <c r="PLA93" s="89"/>
      <c r="PLC93" s="89"/>
      <c r="PLF93" s="89"/>
      <c r="PLI93" s="89"/>
      <c r="PLT93" s="89"/>
      <c r="PLV93" s="89"/>
      <c r="PMH93" s="89"/>
      <c r="PMK93" s="89"/>
      <c r="PMS93" s="89"/>
      <c r="PNM93" s="89"/>
      <c r="PNO93" s="89"/>
      <c r="PNP93" s="89"/>
      <c r="PNQ93" s="89"/>
      <c r="PNR93" s="89"/>
      <c r="PNS93" s="89"/>
      <c r="PNT93" s="89"/>
      <c r="POL93" s="89"/>
      <c r="POM93" s="89"/>
      <c r="POP93" s="89"/>
      <c r="POS93" s="89"/>
      <c r="POU93" s="89"/>
      <c r="POW93" s="89"/>
      <c r="POZ93" s="89"/>
      <c r="PPC93" s="89"/>
      <c r="PPF93" s="89"/>
      <c r="PPL93" s="89"/>
      <c r="PPO93" s="89"/>
      <c r="PPR93" s="89"/>
      <c r="PPW93" s="89"/>
      <c r="PQK93" s="89"/>
      <c r="PQL93" s="89"/>
      <c r="PQM93" s="89"/>
      <c r="PQN93" s="89"/>
      <c r="PQO93" s="89"/>
      <c r="PQP93" s="89"/>
      <c r="PQQ93" s="89"/>
      <c r="PQR93" s="89"/>
      <c r="PQS93" s="89"/>
      <c r="PQT93" s="89"/>
      <c r="PQU93" s="89"/>
      <c r="PQV93" s="89"/>
      <c r="PQW93" s="89"/>
      <c r="PQX93" s="89"/>
      <c r="PQY93" s="89"/>
      <c r="PQZ93" s="89"/>
      <c r="PRA93" s="89"/>
      <c r="PRB93" s="89"/>
      <c r="PRC93" s="89"/>
      <c r="PRD93" s="89"/>
      <c r="PRE93" s="89"/>
      <c r="PRF93" s="89"/>
      <c r="PRG93" s="89"/>
      <c r="PRH93" s="89"/>
      <c r="PRI93" s="89"/>
      <c r="PRJ93" s="89"/>
      <c r="PRK93" s="89"/>
      <c r="PRL93" s="89"/>
      <c r="PRM93" s="89"/>
      <c r="PRN93" s="89"/>
      <c r="PRO93" s="89"/>
      <c r="PRP93" s="89"/>
      <c r="PRQ93" s="89"/>
      <c r="PRR93" s="89"/>
      <c r="PRS93" s="89"/>
      <c r="PRT93" s="89"/>
      <c r="PRU93" s="89"/>
      <c r="PRV93" s="89"/>
      <c r="PRW93" s="89"/>
      <c r="PRZ93" s="89"/>
      <c r="PSC93" s="89"/>
      <c r="PSF93" s="89"/>
      <c r="PSI93" s="89"/>
      <c r="PSL93" s="89"/>
      <c r="PSX93" s="89"/>
      <c r="PTA93" s="89"/>
      <c r="PTD93" s="89"/>
      <c r="PTG93" s="89"/>
      <c r="PTM93" s="89"/>
      <c r="PTP93" s="89"/>
      <c r="PTV93" s="89"/>
      <c r="PTY93" s="89"/>
      <c r="PUB93" s="89"/>
      <c r="PUE93" s="89"/>
      <c r="PUK93" s="89"/>
      <c r="PUN93" s="89"/>
      <c r="PUT93" s="89"/>
      <c r="PUV93" s="89"/>
      <c r="PUW93" s="89"/>
      <c r="PUY93" s="89"/>
      <c r="PVB93" s="89"/>
      <c r="PVE93" s="89"/>
      <c r="PVP93" s="89"/>
      <c r="PVR93" s="89"/>
      <c r="PWD93" s="89"/>
      <c r="PWG93" s="89"/>
      <c r="PWO93" s="89"/>
      <c r="PXI93" s="89"/>
      <c r="PXK93" s="89"/>
      <c r="PXL93" s="89"/>
      <c r="PXM93" s="89"/>
      <c r="PXN93" s="89"/>
      <c r="PXO93" s="89"/>
      <c r="PXP93" s="89"/>
      <c r="PYH93" s="89"/>
      <c r="PYI93" s="89"/>
      <c r="PYL93" s="89"/>
      <c r="PYO93" s="89"/>
      <c r="PYQ93" s="89"/>
      <c r="PYS93" s="89"/>
      <c r="PYV93" s="89"/>
      <c r="PYY93" s="89"/>
      <c r="PZB93" s="89"/>
      <c r="PZH93" s="89"/>
      <c r="PZK93" s="89"/>
      <c r="PZN93" s="89"/>
      <c r="PZS93" s="89"/>
      <c r="QAG93" s="89"/>
      <c r="QAH93" s="89"/>
      <c r="QAI93" s="89"/>
      <c r="QAJ93" s="89"/>
      <c r="QAK93" s="89"/>
      <c r="QAL93" s="89"/>
      <c r="QAM93" s="89"/>
      <c r="QAN93" s="89"/>
      <c r="QAO93" s="89"/>
      <c r="QAP93" s="89"/>
      <c r="QAQ93" s="89"/>
      <c r="QAR93" s="89"/>
      <c r="QAS93" s="89"/>
      <c r="QAT93" s="89"/>
      <c r="QAU93" s="89"/>
      <c r="QAV93" s="89"/>
      <c r="QAW93" s="89"/>
      <c r="QAX93" s="89"/>
      <c r="QAY93" s="89"/>
      <c r="QAZ93" s="89"/>
      <c r="QBA93" s="89"/>
      <c r="QBB93" s="89"/>
      <c r="QBC93" s="89"/>
      <c r="QBD93" s="89"/>
      <c r="QBE93" s="89"/>
      <c r="QBF93" s="89"/>
      <c r="QBG93" s="89"/>
      <c r="QBH93" s="89"/>
      <c r="QBI93" s="89"/>
      <c r="QBJ93" s="89"/>
      <c r="QBK93" s="89"/>
      <c r="QBL93" s="89"/>
      <c r="QBM93" s="89"/>
      <c r="QBN93" s="89"/>
      <c r="QBO93" s="89"/>
      <c r="QBP93" s="89"/>
      <c r="QBQ93" s="89"/>
      <c r="QBR93" s="89"/>
      <c r="QBS93" s="89"/>
      <c r="QBV93" s="89"/>
      <c r="QBY93" s="89"/>
      <c r="QCB93" s="89"/>
      <c r="QCE93" s="89"/>
      <c r="QCH93" s="89"/>
      <c r="QCT93" s="89"/>
      <c r="QCW93" s="89"/>
      <c r="QCZ93" s="89"/>
      <c r="QDC93" s="89"/>
      <c r="QDI93" s="89"/>
      <c r="QDL93" s="89"/>
      <c r="QDR93" s="89"/>
      <c r="QDU93" s="89"/>
      <c r="QDX93" s="89"/>
      <c r="QEA93" s="89"/>
      <c r="QEG93" s="89"/>
      <c r="QEJ93" s="89"/>
      <c r="QEP93" s="89"/>
      <c r="QER93" s="89"/>
      <c r="QES93" s="89"/>
      <c r="QEU93" s="89"/>
      <c r="QEX93" s="89"/>
      <c r="QFA93" s="89"/>
      <c r="QFL93" s="89"/>
      <c r="QFN93" s="89"/>
      <c r="QFZ93" s="89"/>
      <c r="QGC93" s="89"/>
      <c r="QGK93" s="89"/>
      <c r="QHE93" s="89"/>
      <c r="QHG93" s="89"/>
      <c r="QHH93" s="89"/>
      <c r="QHI93" s="89"/>
      <c r="QHJ93" s="89"/>
      <c r="QHK93" s="89"/>
      <c r="QHL93" s="89"/>
      <c r="QID93" s="89"/>
      <c r="QIE93" s="89"/>
      <c r="QIH93" s="89"/>
      <c r="QIK93" s="89"/>
      <c r="QIM93" s="89"/>
      <c r="QIO93" s="89"/>
      <c r="QIR93" s="89"/>
      <c r="QIU93" s="89"/>
      <c r="QIX93" s="89"/>
      <c r="QJD93" s="89"/>
      <c r="QJG93" s="89"/>
      <c r="QJJ93" s="89"/>
      <c r="QJO93" s="89"/>
      <c r="QKC93" s="89"/>
      <c r="QKD93" s="89"/>
      <c r="QKE93" s="89"/>
      <c r="QKF93" s="89"/>
      <c r="QKG93" s="89"/>
      <c r="QKH93" s="89"/>
      <c r="QKI93" s="89"/>
      <c r="QKJ93" s="89"/>
      <c r="QKK93" s="89"/>
      <c r="QKL93" s="89"/>
      <c r="QKM93" s="89"/>
      <c r="QKN93" s="89"/>
      <c r="QKO93" s="89"/>
      <c r="QKP93" s="89"/>
      <c r="QKQ93" s="89"/>
      <c r="QKR93" s="89"/>
      <c r="QKS93" s="89"/>
      <c r="QKT93" s="89"/>
      <c r="QKU93" s="89"/>
      <c r="QKV93" s="89"/>
      <c r="QKW93" s="89"/>
      <c r="QKX93" s="89"/>
      <c r="QKY93" s="89"/>
      <c r="QKZ93" s="89"/>
      <c r="QLA93" s="89"/>
      <c r="QLB93" s="89"/>
      <c r="QLC93" s="89"/>
      <c r="QLD93" s="89"/>
      <c r="QLE93" s="89"/>
      <c r="QLF93" s="89"/>
      <c r="QLG93" s="89"/>
      <c r="QLH93" s="89"/>
      <c r="QLI93" s="89"/>
      <c r="QLJ93" s="89"/>
      <c r="QLK93" s="89"/>
      <c r="QLL93" s="89"/>
      <c r="QLM93" s="89"/>
      <c r="QLN93" s="89"/>
      <c r="QLO93" s="89"/>
      <c r="QLR93" s="89"/>
      <c r="QLU93" s="89"/>
      <c r="QLX93" s="89"/>
      <c r="QMA93" s="89"/>
      <c r="QMD93" s="89"/>
      <c r="QMP93" s="89"/>
      <c r="QMS93" s="89"/>
      <c r="QMV93" s="89"/>
      <c r="QMY93" s="89"/>
      <c r="QNE93" s="89"/>
      <c r="QNH93" s="89"/>
      <c r="QNN93" s="89"/>
      <c r="QNQ93" s="89"/>
      <c r="QNT93" s="89"/>
      <c r="QNW93" s="89"/>
      <c r="QOC93" s="89"/>
      <c r="QOF93" s="89"/>
      <c r="QOL93" s="89"/>
      <c r="QON93" s="89"/>
      <c r="QOO93" s="89"/>
      <c r="QOQ93" s="89"/>
      <c r="QOT93" s="89"/>
      <c r="QOW93" s="89"/>
      <c r="QPH93" s="89"/>
      <c r="QPJ93" s="89"/>
      <c r="QPV93" s="89"/>
      <c r="QPY93" s="89"/>
      <c r="QQG93" s="89"/>
      <c r="QRA93" s="89"/>
      <c r="QRC93" s="89"/>
      <c r="QRD93" s="89"/>
      <c r="QRE93" s="89"/>
      <c r="QRF93" s="89"/>
      <c r="QRG93" s="89"/>
      <c r="QRH93" s="89"/>
      <c r="QRZ93" s="89"/>
      <c r="QSA93" s="89"/>
      <c r="QSD93" s="89"/>
      <c r="QSG93" s="89"/>
      <c r="QSI93" s="89"/>
      <c r="QSK93" s="89"/>
      <c r="QSN93" s="89"/>
      <c r="QSQ93" s="89"/>
      <c r="QST93" s="89"/>
      <c r="QSZ93" s="89"/>
      <c r="QTC93" s="89"/>
      <c r="QTF93" s="89"/>
      <c r="QTK93" s="89"/>
      <c r="QTY93" s="89"/>
      <c r="QTZ93" s="89"/>
      <c r="QUA93" s="89"/>
      <c r="QUB93" s="89"/>
      <c r="QUC93" s="89"/>
      <c r="QUD93" s="89"/>
      <c r="QUE93" s="89"/>
      <c r="QUF93" s="89"/>
      <c r="QUG93" s="89"/>
      <c r="QUH93" s="89"/>
      <c r="QUI93" s="89"/>
      <c r="QUJ93" s="89"/>
      <c r="QUK93" s="89"/>
      <c r="QUL93" s="89"/>
      <c r="QUM93" s="89"/>
      <c r="QUN93" s="89"/>
      <c r="QUO93" s="89"/>
      <c r="QUP93" s="89"/>
      <c r="QUQ93" s="89"/>
      <c r="QUR93" s="89"/>
      <c r="QUS93" s="89"/>
      <c r="QUT93" s="89"/>
      <c r="QUU93" s="89"/>
      <c r="QUV93" s="89"/>
      <c r="QUW93" s="89"/>
      <c r="QUX93" s="89"/>
      <c r="QUY93" s="89"/>
      <c r="QUZ93" s="89"/>
      <c r="QVA93" s="89"/>
      <c r="QVB93" s="89"/>
      <c r="QVC93" s="89"/>
      <c r="QVD93" s="89"/>
      <c r="QVE93" s="89"/>
      <c r="QVF93" s="89"/>
      <c r="QVG93" s="89"/>
      <c r="QVH93" s="89"/>
      <c r="QVI93" s="89"/>
      <c r="QVJ93" s="89"/>
      <c r="QVK93" s="89"/>
      <c r="QVN93" s="89"/>
      <c r="QVQ93" s="89"/>
      <c r="QVT93" s="89"/>
      <c r="QVW93" s="89"/>
      <c r="QVZ93" s="89"/>
      <c r="QWL93" s="89"/>
      <c r="QWO93" s="89"/>
      <c r="QWR93" s="89"/>
      <c r="QWU93" s="89"/>
      <c r="QXA93" s="89"/>
      <c r="QXD93" s="89"/>
      <c r="QXJ93" s="89"/>
      <c r="QXM93" s="89"/>
      <c r="QXP93" s="89"/>
      <c r="QXS93" s="89"/>
      <c r="QXY93" s="89"/>
      <c r="QYB93" s="89"/>
      <c r="QYH93" s="89"/>
      <c r="QYJ93" s="89"/>
      <c r="QYK93" s="89"/>
      <c r="QYM93" s="89"/>
      <c r="QYP93" s="89"/>
      <c r="QYS93" s="89"/>
      <c r="QZD93" s="89"/>
      <c r="QZF93" s="89"/>
      <c r="QZR93" s="89"/>
      <c r="QZU93" s="89"/>
      <c r="RAC93" s="89"/>
      <c r="RAW93" s="89"/>
      <c r="RAY93" s="89"/>
      <c r="RAZ93" s="89"/>
      <c r="RBA93" s="89"/>
      <c r="RBB93" s="89"/>
      <c r="RBC93" s="89"/>
      <c r="RBD93" s="89"/>
      <c r="RBV93" s="89"/>
      <c r="RBW93" s="89"/>
      <c r="RBZ93" s="89"/>
      <c r="RCC93" s="89"/>
      <c r="RCE93" s="89"/>
      <c r="RCG93" s="89"/>
      <c r="RCJ93" s="89"/>
      <c r="RCM93" s="89"/>
      <c r="RCP93" s="89"/>
      <c r="RCV93" s="89"/>
      <c r="RCY93" s="89"/>
      <c r="RDB93" s="89"/>
      <c r="RDG93" s="89"/>
      <c r="RDU93" s="89"/>
      <c r="RDV93" s="89"/>
      <c r="RDW93" s="89"/>
      <c r="RDX93" s="89"/>
      <c r="RDY93" s="89"/>
      <c r="RDZ93" s="89"/>
      <c r="REA93" s="89"/>
      <c r="REB93" s="89"/>
      <c r="REC93" s="89"/>
      <c r="RED93" s="89"/>
      <c r="REE93" s="89"/>
      <c r="REF93" s="89"/>
      <c r="REG93" s="89"/>
      <c r="REH93" s="89"/>
      <c r="REI93" s="89"/>
      <c r="REJ93" s="89"/>
      <c r="REK93" s="89"/>
      <c r="REL93" s="89"/>
      <c r="REM93" s="89"/>
      <c r="REN93" s="89"/>
      <c r="REO93" s="89"/>
      <c r="REP93" s="89"/>
      <c r="REQ93" s="89"/>
      <c r="RER93" s="89"/>
      <c r="RES93" s="89"/>
      <c r="RET93" s="89"/>
      <c r="REU93" s="89"/>
      <c r="REV93" s="89"/>
      <c r="REW93" s="89"/>
      <c r="REX93" s="89"/>
      <c r="REY93" s="89"/>
      <c r="REZ93" s="89"/>
      <c r="RFA93" s="89"/>
      <c r="RFB93" s="89"/>
      <c r="RFC93" s="89"/>
      <c r="RFD93" s="89"/>
      <c r="RFE93" s="89"/>
      <c r="RFF93" s="89"/>
      <c r="RFG93" s="89"/>
      <c r="RFJ93" s="89"/>
      <c r="RFM93" s="89"/>
      <c r="RFP93" s="89"/>
      <c r="RFS93" s="89"/>
      <c r="RFV93" s="89"/>
      <c r="RGH93" s="89"/>
      <c r="RGK93" s="89"/>
      <c r="RGN93" s="89"/>
      <c r="RGQ93" s="89"/>
      <c r="RGW93" s="89"/>
      <c r="RGZ93" s="89"/>
      <c r="RHF93" s="89"/>
      <c r="RHI93" s="89"/>
      <c r="RHL93" s="89"/>
      <c r="RHO93" s="89"/>
      <c r="RHU93" s="89"/>
      <c r="RHX93" s="89"/>
      <c r="RID93" s="89"/>
      <c r="RIF93" s="89"/>
      <c r="RIG93" s="89"/>
      <c r="RII93" s="89"/>
      <c r="RIL93" s="89"/>
      <c r="RIO93" s="89"/>
      <c r="RIZ93" s="89"/>
      <c r="RJB93" s="89"/>
      <c r="RJN93" s="89"/>
      <c r="RJQ93" s="89"/>
      <c r="RJY93" s="89"/>
      <c r="RKS93" s="89"/>
      <c r="RKU93" s="89"/>
      <c r="RKV93" s="89"/>
      <c r="RKW93" s="89"/>
      <c r="RKX93" s="89"/>
      <c r="RKY93" s="89"/>
      <c r="RKZ93" s="89"/>
      <c r="RLR93" s="89"/>
      <c r="RLS93" s="89"/>
      <c r="RLV93" s="89"/>
      <c r="RLY93" s="89"/>
      <c r="RMA93" s="89"/>
      <c r="RMC93" s="89"/>
      <c r="RMF93" s="89"/>
      <c r="RMI93" s="89"/>
      <c r="RML93" s="89"/>
      <c r="RMR93" s="89"/>
      <c r="RMU93" s="89"/>
      <c r="RMX93" s="89"/>
      <c r="RNC93" s="89"/>
      <c r="RNQ93" s="89"/>
      <c r="RNR93" s="89"/>
      <c r="RNS93" s="89"/>
      <c r="RNT93" s="89"/>
      <c r="RNU93" s="89"/>
      <c r="RNV93" s="89"/>
      <c r="RNW93" s="89"/>
      <c r="RNX93" s="89"/>
      <c r="RNY93" s="89"/>
      <c r="RNZ93" s="89"/>
      <c r="ROA93" s="89"/>
      <c r="ROB93" s="89"/>
      <c r="ROC93" s="89"/>
      <c r="ROD93" s="89"/>
      <c r="ROE93" s="89"/>
      <c r="ROF93" s="89"/>
      <c r="ROG93" s="89"/>
      <c r="ROH93" s="89"/>
      <c r="ROI93" s="89"/>
      <c r="ROJ93" s="89"/>
      <c r="ROK93" s="89"/>
      <c r="ROL93" s="89"/>
      <c r="ROM93" s="89"/>
      <c r="RON93" s="89"/>
      <c r="ROO93" s="89"/>
      <c r="ROP93" s="89"/>
      <c r="ROQ93" s="89"/>
      <c r="ROR93" s="89"/>
      <c r="ROS93" s="89"/>
      <c r="ROT93" s="89"/>
      <c r="ROU93" s="89"/>
      <c r="ROV93" s="89"/>
      <c r="ROW93" s="89"/>
      <c r="ROX93" s="89"/>
      <c r="ROY93" s="89"/>
      <c r="ROZ93" s="89"/>
      <c r="RPA93" s="89"/>
      <c r="RPB93" s="89"/>
      <c r="RPC93" s="89"/>
      <c r="RPF93" s="89"/>
      <c r="RPI93" s="89"/>
      <c r="RPL93" s="89"/>
      <c r="RPO93" s="89"/>
      <c r="RPR93" s="89"/>
      <c r="RQD93" s="89"/>
      <c r="RQG93" s="89"/>
      <c r="RQJ93" s="89"/>
      <c r="RQM93" s="89"/>
      <c r="RQS93" s="89"/>
      <c r="RQV93" s="89"/>
      <c r="RRB93" s="89"/>
      <c r="RRE93" s="89"/>
      <c r="RRH93" s="89"/>
      <c r="RRK93" s="89"/>
      <c r="RRQ93" s="89"/>
      <c r="RRT93" s="89"/>
      <c r="RRZ93" s="89"/>
      <c r="RSB93" s="89"/>
      <c r="RSC93" s="89"/>
      <c r="RSE93" s="89"/>
      <c r="RSH93" s="89"/>
      <c r="RSK93" s="89"/>
      <c r="RSV93" s="89"/>
      <c r="RSX93" s="89"/>
      <c r="RTJ93" s="89"/>
      <c r="RTM93" s="89"/>
      <c r="RTU93" s="89"/>
      <c r="RUO93" s="89"/>
      <c r="RUQ93" s="89"/>
      <c r="RUR93" s="89"/>
      <c r="RUS93" s="89"/>
      <c r="RUT93" s="89"/>
      <c r="RUU93" s="89"/>
      <c r="RUV93" s="89"/>
      <c r="RVN93" s="89"/>
      <c r="RVO93" s="89"/>
      <c r="RVR93" s="89"/>
      <c r="RVU93" s="89"/>
      <c r="RVW93" s="89"/>
      <c r="RVY93" s="89"/>
      <c r="RWB93" s="89"/>
      <c r="RWE93" s="89"/>
      <c r="RWH93" s="89"/>
      <c r="RWN93" s="89"/>
      <c r="RWQ93" s="89"/>
      <c r="RWT93" s="89"/>
      <c r="RWY93" s="89"/>
      <c r="RXM93" s="89"/>
      <c r="RXN93" s="89"/>
      <c r="RXO93" s="89"/>
      <c r="RXP93" s="89"/>
      <c r="RXQ93" s="89"/>
      <c r="RXR93" s="89"/>
      <c r="RXS93" s="89"/>
      <c r="RXT93" s="89"/>
      <c r="RXU93" s="89"/>
      <c r="RXV93" s="89"/>
      <c r="RXW93" s="89"/>
      <c r="RXX93" s="89"/>
      <c r="RXY93" s="89"/>
      <c r="RXZ93" s="89"/>
      <c r="RYA93" s="89"/>
      <c r="RYB93" s="89"/>
      <c r="RYC93" s="89"/>
      <c r="RYD93" s="89"/>
      <c r="RYE93" s="89"/>
      <c r="RYF93" s="89"/>
      <c r="RYG93" s="89"/>
      <c r="RYH93" s="89"/>
      <c r="RYI93" s="89"/>
      <c r="RYJ93" s="89"/>
      <c r="RYK93" s="89"/>
      <c r="RYL93" s="89"/>
      <c r="RYM93" s="89"/>
      <c r="RYN93" s="89"/>
      <c r="RYO93" s="89"/>
      <c r="RYP93" s="89"/>
      <c r="RYQ93" s="89"/>
      <c r="RYR93" s="89"/>
      <c r="RYS93" s="89"/>
      <c r="RYT93" s="89"/>
      <c r="RYU93" s="89"/>
      <c r="RYV93" s="89"/>
      <c r="RYW93" s="89"/>
      <c r="RYX93" s="89"/>
      <c r="RYY93" s="89"/>
      <c r="RZB93" s="89"/>
      <c r="RZE93" s="89"/>
      <c r="RZH93" s="89"/>
      <c r="RZK93" s="89"/>
      <c r="RZN93" s="89"/>
      <c r="RZZ93" s="89"/>
      <c r="SAC93" s="89"/>
      <c r="SAF93" s="89"/>
      <c r="SAI93" s="89"/>
      <c r="SAO93" s="89"/>
      <c r="SAR93" s="89"/>
      <c r="SAX93" s="89"/>
      <c r="SBA93" s="89"/>
      <c r="SBD93" s="89"/>
      <c r="SBG93" s="89"/>
      <c r="SBM93" s="89"/>
      <c r="SBP93" s="89"/>
      <c r="SBV93" s="89"/>
      <c r="SBX93" s="89"/>
      <c r="SBY93" s="89"/>
      <c r="SCA93" s="89"/>
      <c r="SCD93" s="89"/>
      <c r="SCG93" s="89"/>
      <c r="SCR93" s="89"/>
      <c r="SCT93" s="89"/>
      <c r="SDF93" s="89"/>
      <c r="SDI93" s="89"/>
      <c r="SDQ93" s="89"/>
      <c r="SEK93" s="89"/>
      <c r="SEM93" s="89"/>
      <c r="SEN93" s="89"/>
      <c r="SEO93" s="89"/>
      <c r="SEP93" s="89"/>
      <c r="SEQ93" s="89"/>
      <c r="SER93" s="89"/>
      <c r="SFJ93" s="89"/>
      <c r="SFK93" s="89"/>
      <c r="SFN93" s="89"/>
      <c r="SFQ93" s="89"/>
      <c r="SFS93" s="89"/>
      <c r="SFU93" s="89"/>
      <c r="SFX93" s="89"/>
      <c r="SGA93" s="89"/>
      <c r="SGD93" s="89"/>
      <c r="SGJ93" s="89"/>
      <c r="SGM93" s="89"/>
      <c r="SGP93" s="89"/>
      <c r="SGU93" s="89"/>
      <c r="SHI93" s="89"/>
      <c r="SHJ93" s="89"/>
      <c r="SHK93" s="89"/>
      <c r="SHL93" s="89"/>
      <c r="SHM93" s="89"/>
      <c r="SHN93" s="89"/>
      <c r="SHO93" s="89"/>
      <c r="SHP93" s="89"/>
      <c r="SHQ93" s="89"/>
      <c r="SHR93" s="89"/>
      <c r="SHS93" s="89"/>
      <c r="SHT93" s="89"/>
      <c r="SHU93" s="89"/>
      <c r="SHV93" s="89"/>
      <c r="SHW93" s="89"/>
      <c r="SHX93" s="89"/>
      <c r="SHY93" s="89"/>
      <c r="SHZ93" s="89"/>
      <c r="SIA93" s="89"/>
      <c r="SIB93" s="89"/>
      <c r="SIC93" s="89"/>
      <c r="SID93" s="89"/>
      <c r="SIE93" s="89"/>
      <c r="SIF93" s="89"/>
      <c r="SIG93" s="89"/>
      <c r="SIH93" s="89"/>
      <c r="SII93" s="89"/>
      <c r="SIJ93" s="89"/>
      <c r="SIK93" s="89"/>
      <c r="SIL93" s="89"/>
      <c r="SIM93" s="89"/>
      <c r="SIN93" s="89"/>
      <c r="SIO93" s="89"/>
      <c r="SIP93" s="89"/>
      <c r="SIQ93" s="89"/>
      <c r="SIR93" s="89"/>
      <c r="SIS93" s="89"/>
      <c r="SIT93" s="89"/>
      <c r="SIU93" s="89"/>
      <c r="SIX93" s="89"/>
      <c r="SJA93" s="89"/>
      <c r="SJD93" s="89"/>
      <c r="SJG93" s="89"/>
      <c r="SJJ93" s="89"/>
      <c r="SJV93" s="89"/>
      <c r="SJY93" s="89"/>
      <c r="SKB93" s="89"/>
      <c r="SKE93" s="89"/>
      <c r="SKK93" s="89"/>
      <c r="SKN93" s="89"/>
      <c r="SKT93" s="89"/>
      <c r="SKW93" s="89"/>
      <c r="SKZ93" s="89"/>
      <c r="SLC93" s="89"/>
      <c r="SLI93" s="89"/>
      <c r="SLL93" s="89"/>
      <c r="SLR93" s="89"/>
      <c r="SLT93" s="89"/>
      <c r="SLU93" s="89"/>
      <c r="SLW93" s="89"/>
      <c r="SLZ93" s="89"/>
      <c r="SMC93" s="89"/>
      <c r="SMN93" s="89"/>
      <c r="SMP93" s="89"/>
      <c r="SNB93" s="89"/>
      <c r="SNE93" s="89"/>
      <c r="SNM93" s="89"/>
      <c r="SOG93" s="89"/>
      <c r="SOI93" s="89"/>
      <c r="SOJ93" s="89"/>
      <c r="SOK93" s="89"/>
      <c r="SOL93" s="89"/>
      <c r="SOM93" s="89"/>
      <c r="SON93" s="89"/>
      <c r="SPF93" s="89"/>
      <c r="SPG93" s="89"/>
      <c r="SPJ93" s="89"/>
      <c r="SPM93" s="89"/>
      <c r="SPO93" s="89"/>
      <c r="SPQ93" s="89"/>
      <c r="SPT93" s="89"/>
      <c r="SPW93" s="89"/>
      <c r="SPZ93" s="89"/>
      <c r="SQF93" s="89"/>
      <c r="SQI93" s="89"/>
      <c r="SQL93" s="89"/>
      <c r="SQQ93" s="89"/>
      <c r="SRE93" s="89"/>
      <c r="SRF93" s="89"/>
      <c r="SRG93" s="89"/>
      <c r="SRH93" s="89"/>
      <c r="SRI93" s="89"/>
      <c r="SRJ93" s="89"/>
      <c r="SRK93" s="89"/>
      <c r="SRL93" s="89"/>
      <c r="SRM93" s="89"/>
      <c r="SRN93" s="89"/>
      <c r="SRO93" s="89"/>
      <c r="SRP93" s="89"/>
      <c r="SRQ93" s="89"/>
      <c r="SRR93" s="89"/>
      <c r="SRS93" s="89"/>
      <c r="SRT93" s="89"/>
      <c r="SRU93" s="89"/>
      <c r="SRV93" s="89"/>
      <c r="SRW93" s="89"/>
      <c r="SRX93" s="89"/>
      <c r="SRY93" s="89"/>
      <c r="SRZ93" s="89"/>
      <c r="SSA93" s="89"/>
      <c r="SSB93" s="89"/>
      <c r="SSC93" s="89"/>
      <c r="SSD93" s="89"/>
      <c r="SSE93" s="89"/>
      <c r="SSF93" s="89"/>
      <c r="SSG93" s="89"/>
      <c r="SSH93" s="89"/>
      <c r="SSI93" s="89"/>
      <c r="SSJ93" s="89"/>
      <c r="SSK93" s="89"/>
      <c r="SSL93" s="89"/>
      <c r="SSM93" s="89"/>
      <c r="SSN93" s="89"/>
      <c r="SSO93" s="89"/>
      <c r="SSP93" s="89"/>
      <c r="SSQ93" s="89"/>
      <c r="SST93" s="89"/>
      <c r="SSW93" s="89"/>
      <c r="SSZ93" s="89"/>
      <c r="STC93" s="89"/>
      <c r="STF93" s="89"/>
      <c r="STR93" s="89"/>
      <c r="STU93" s="89"/>
      <c r="STX93" s="89"/>
      <c r="SUA93" s="89"/>
      <c r="SUG93" s="89"/>
      <c r="SUJ93" s="89"/>
      <c r="SUP93" s="89"/>
      <c r="SUS93" s="89"/>
      <c r="SUV93" s="89"/>
      <c r="SUY93" s="89"/>
      <c r="SVE93" s="89"/>
      <c r="SVH93" s="89"/>
      <c r="SVN93" s="89"/>
      <c r="SVP93" s="89"/>
      <c r="SVQ93" s="89"/>
      <c r="SVS93" s="89"/>
      <c r="SVV93" s="89"/>
      <c r="SVY93" s="89"/>
      <c r="SWJ93" s="89"/>
      <c r="SWL93" s="89"/>
      <c r="SWX93" s="89"/>
      <c r="SXA93" s="89"/>
      <c r="SXI93" s="89"/>
      <c r="SYC93" s="89"/>
      <c r="SYE93" s="89"/>
      <c r="SYF93" s="89"/>
      <c r="SYG93" s="89"/>
      <c r="SYH93" s="89"/>
      <c r="SYI93" s="89"/>
      <c r="SYJ93" s="89"/>
      <c r="SZB93" s="89"/>
      <c r="SZC93" s="89"/>
      <c r="SZF93" s="89"/>
      <c r="SZI93" s="89"/>
      <c r="SZK93" s="89"/>
      <c r="SZM93" s="89"/>
      <c r="SZP93" s="89"/>
      <c r="SZS93" s="89"/>
      <c r="SZV93" s="89"/>
      <c r="TAB93" s="89"/>
      <c r="TAE93" s="89"/>
      <c r="TAH93" s="89"/>
      <c r="TAM93" s="89"/>
      <c r="TBA93" s="89"/>
      <c r="TBB93" s="89"/>
      <c r="TBC93" s="89"/>
      <c r="TBD93" s="89"/>
      <c r="TBE93" s="89"/>
      <c r="TBF93" s="89"/>
      <c r="TBG93" s="89"/>
      <c r="TBH93" s="89"/>
      <c r="TBI93" s="89"/>
      <c r="TBJ93" s="89"/>
      <c r="TBK93" s="89"/>
      <c r="TBL93" s="89"/>
      <c r="TBM93" s="89"/>
      <c r="TBN93" s="89"/>
      <c r="TBO93" s="89"/>
      <c r="TBP93" s="89"/>
      <c r="TBQ93" s="89"/>
      <c r="TBR93" s="89"/>
      <c r="TBS93" s="89"/>
      <c r="TBT93" s="89"/>
      <c r="TBU93" s="89"/>
      <c r="TBV93" s="89"/>
      <c r="TBW93" s="89"/>
      <c r="TBX93" s="89"/>
      <c r="TBY93" s="89"/>
      <c r="TBZ93" s="89"/>
      <c r="TCA93" s="89"/>
      <c r="TCB93" s="89"/>
      <c r="TCC93" s="89"/>
      <c r="TCD93" s="89"/>
      <c r="TCE93" s="89"/>
      <c r="TCF93" s="89"/>
      <c r="TCG93" s="89"/>
      <c r="TCH93" s="89"/>
      <c r="TCI93" s="89"/>
      <c r="TCJ93" s="89"/>
      <c r="TCK93" s="89"/>
      <c r="TCL93" s="89"/>
      <c r="TCM93" s="89"/>
      <c r="TCP93" s="89"/>
      <c r="TCS93" s="89"/>
      <c r="TCV93" s="89"/>
      <c r="TCY93" s="89"/>
      <c r="TDB93" s="89"/>
      <c r="TDN93" s="89"/>
      <c r="TDQ93" s="89"/>
      <c r="TDT93" s="89"/>
      <c r="TDW93" s="89"/>
      <c r="TEC93" s="89"/>
      <c r="TEF93" s="89"/>
      <c r="TEL93" s="89"/>
      <c r="TEO93" s="89"/>
      <c r="TER93" s="89"/>
      <c r="TEU93" s="89"/>
      <c r="TFA93" s="89"/>
      <c r="TFD93" s="89"/>
      <c r="TFJ93" s="89"/>
      <c r="TFL93" s="89"/>
      <c r="TFM93" s="89"/>
      <c r="TFO93" s="89"/>
      <c r="TFR93" s="89"/>
      <c r="TFU93" s="89"/>
      <c r="TGF93" s="89"/>
      <c r="TGH93" s="89"/>
      <c r="TGT93" s="89"/>
      <c r="TGW93" s="89"/>
      <c r="THE93" s="89"/>
      <c r="THY93" s="89"/>
      <c r="TIA93" s="89"/>
      <c r="TIB93" s="89"/>
      <c r="TIC93" s="89"/>
      <c r="TID93" s="89"/>
      <c r="TIE93" s="89"/>
      <c r="TIF93" s="89"/>
      <c r="TIX93" s="89"/>
      <c r="TIY93" s="89"/>
      <c r="TJB93" s="89"/>
      <c r="TJE93" s="89"/>
      <c r="TJG93" s="89"/>
      <c r="TJI93" s="89"/>
      <c r="TJL93" s="89"/>
      <c r="TJO93" s="89"/>
      <c r="TJR93" s="89"/>
      <c r="TJX93" s="89"/>
      <c r="TKA93" s="89"/>
      <c r="TKD93" s="89"/>
      <c r="TKI93" s="89"/>
      <c r="TKW93" s="89"/>
      <c r="TKX93" s="89"/>
      <c r="TKY93" s="89"/>
      <c r="TKZ93" s="89"/>
      <c r="TLA93" s="89"/>
      <c r="TLB93" s="89"/>
      <c r="TLC93" s="89"/>
      <c r="TLD93" s="89"/>
      <c r="TLE93" s="89"/>
      <c r="TLF93" s="89"/>
      <c r="TLG93" s="89"/>
      <c r="TLH93" s="89"/>
      <c r="TLI93" s="89"/>
      <c r="TLJ93" s="89"/>
      <c r="TLK93" s="89"/>
      <c r="TLL93" s="89"/>
      <c r="TLM93" s="89"/>
      <c r="TLN93" s="89"/>
      <c r="TLO93" s="89"/>
      <c r="TLP93" s="89"/>
      <c r="TLQ93" s="89"/>
      <c r="TLR93" s="89"/>
      <c r="TLS93" s="89"/>
      <c r="TLT93" s="89"/>
      <c r="TLU93" s="89"/>
      <c r="TLV93" s="89"/>
      <c r="TLW93" s="89"/>
      <c r="TLX93" s="89"/>
      <c r="TLY93" s="89"/>
      <c r="TLZ93" s="89"/>
      <c r="TMA93" s="89"/>
      <c r="TMB93" s="89"/>
      <c r="TMC93" s="89"/>
      <c r="TMD93" s="89"/>
      <c r="TME93" s="89"/>
      <c r="TMF93" s="89"/>
      <c r="TMG93" s="89"/>
      <c r="TMH93" s="89"/>
      <c r="TMI93" s="89"/>
      <c r="TML93" s="89"/>
      <c r="TMO93" s="89"/>
      <c r="TMR93" s="89"/>
      <c r="TMU93" s="89"/>
      <c r="TMX93" s="89"/>
      <c r="TNJ93" s="89"/>
      <c r="TNM93" s="89"/>
      <c r="TNP93" s="89"/>
      <c r="TNS93" s="89"/>
      <c r="TNY93" s="89"/>
      <c r="TOB93" s="89"/>
      <c r="TOH93" s="89"/>
      <c r="TOK93" s="89"/>
      <c r="TON93" s="89"/>
      <c r="TOQ93" s="89"/>
      <c r="TOW93" s="89"/>
      <c r="TOZ93" s="89"/>
      <c r="TPF93" s="89"/>
      <c r="TPH93" s="89"/>
      <c r="TPI93" s="89"/>
      <c r="TPK93" s="89"/>
      <c r="TPN93" s="89"/>
      <c r="TPQ93" s="89"/>
      <c r="TQB93" s="89"/>
      <c r="TQD93" s="89"/>
      <c r="TQP93" s="89"/>
      <c r="TQS93" s="89"/>
      <c r="TRA93" s="89"/>
      <c r="TRU93" s="89"/>
      <c r="TRW93" s="89"/>
      <c r="TRX93" s="89"/>
      <c r="TRY93" s="89"/>
      <c r="TRZ93" s="89"/>
      <c r="TSA93" s="89"/>
      <c r="TSB93" s="89"/>
      <c r="TST93" s="89"/>
      <c r="TSU93" s="89"/>
      <c r="TSX93" s="89"/>
      <c r="TTA93" s="89"/>
      <c r="TTC93" s="89"/>
      <c r="TTE93" s="89"/>
      <c r="TTH93" s="89"/>
      <c r="TTK93" s="89"/>
      <c r="TTN93" s="89"/>
      <c r="TTT93" s="89"/>
      <c r="TTW93" s="89"/>
      <c r="TTZ93" s="89"/>
      <c r="TUE93" s="89"/>
      <c r="TUS93" s="89"/>
      <c r="TUT93" s="89"/>
      <c r="TUU93" s="89"/>
      <c r="TUV93" s="89"/>
      <c r="TUW93" s="89"/>
      <c r="TUX93" s="89"/>
      <c r="TUY93" s="89"/>
      <c r="TUZ93" s="89"/>
      <c r="TVA93" s="89"/>
      <c r="TVB93" s="89"/>
      <c r="TVC93" s="89"/>
      <c r="TVD93" s="89"/>
      <c r="TVE93" s="89"/>
      <c r="TVF93" s="89"/>
      <c r="TVG93" s="89"/>
      <c r="TVH93" s="89"/>
      <c r="TVI93" s="89"/>
      <c r="TVJ93" s="89"/>
      <c r="TVK93" s="89"/>
      <c r="TVL93" s="89"/>
      <c r="TVM93" s="89"/>
      <c r="TVN93" s="89"/>
      <c r="TVO93" s="89"/>
      <c r="TVP93" s="89"/>
      <c r="TVQ93" s="89"/>
      <c r="TVR93" s="89"/>
      <c r="TVS93" s="89"/>
      <c r="TVT93" s="89"/>
      <c r="TVU93" s="89"/>
      <c r="TVV93" s="89"/>
      <c r="TVW93" s="89"/>
      <c r="TVX93" s="89"/>
      <c r="TVY93" s="89"/>
      <c r="TVZ93" s="89"/>
      <c r="TWA93" s="89"/>
      <c r="TWB93" s="89"/>
      <c r="TWC93" s="89"/>
      <c r="TWD93" s="89"/>
      <c r="TWE93" s="89"/>
      <c r="TWH93" s="89"/>
      <c r="TWK93" s="89"/>
      <c r="TWN93" s="89"/>
      <c r="TWQ93" s="89"/>
      <c r="TWT93" s="89"/>
      <c r="TXF93" s="89"/>
      <c r="TXI93" s="89"/>
      <c r="TXL93" s="89"/>
      <c r="TXO93" s="89"/>
      <c r="TXU93" s="89"/>
      <c r="TXX93" s="89"/>
      <c r="TYD93" s="89"/>
      <c r="TYG93" s="89"/>
      <c r="TYJ93" s="89"/>
      <c r="TYM93" s="89"/>
      <c r="TYS93" s="89"/>
      <c r="TYV93" s="89"/>
      <c r="TZB93" s="89"/>
      <c r="TZD93" s="89"/>
      <c r="TZE93" s="89"/>
      <c r="TZG93" s="89"/>
      <c r="TZJ93" s="89"/>
      <c r="TZM93" s="89"/>
      <c r="TZX93" s="89"/>
      <c r="TZZ93" s="89"/>
      <c r="UAL93" s="89"/>
      <c r="UAO93" s="89"/>
      <c r="UAW93" s="89"/>
      <c r="UBQ93" s="89"/>
      <c r="UBS93" s="89"/>
      <c r="UBT93" s="89"/>
      <c r="UBU93" s="89"/>
      <c r="UBV93" s="89"/>
      <c r="UBW93" s="89"/>
      <c r="UBX93" s="89"/>
      <c r="UCP93" s="89"/>
      <c r="UCQ93" s="89"/>
      <c r="UCT93" s="89"/>
      <c r="UCW93" s="89"/>
      <c r="UCY93" s="89"/>
      <c r="UDA93" s="89"/>
      <c r="UDD93" s="89"/>
      <c r="UDG93" s="89"/>
      <c r="UDJ93" s="89"/>
      <c r="UDP93" s="89"/>
      <c r="UDS93" s="89"/>
      <c r="UDV93" s="89"/>
      <c r="UEA93" s="89"/>
      <c r="UEO93" s="89"/>
      <c r="UEP93" s="89"/>
      <c r="UEQ93" s="89"/>
      <c r="UER93" s="89"/>
      <c r="UES93" s="89"/>
      <c r="UET93" s="89"/>
      <c r="UEU93" s="89"/>
      <c r="UEV93" s="89"/>
      <c r="UEW93" s="89"/>
      <c r="UEX93" s="89"/>
      <c r="UEY93" s="89"/>
      <c r="UEZ93" s="89"/>
      <c r="UFA93" s="89"/>
      <c r="UFB93" s="89"/>
      <c r="UFC93" s="89"/>
      <c r="UFD93" s="89"/>
      <c r="UFE93" s="89"/>
      <c r="UFF93" s="89"/>
      <c r="UFG93" s="89"/>
      <c r="UFH93" s="89"/>
      <c r="UFI93" s="89"/>
      <c r="UFJ93" s="89"/>
      <c r="UFK93" s="89"/>
      <c r="UFL93" s="89"/>
      <c r="UFM93" s="89"/>
      <c r="UFN93" s="89"/>
      <c r="UFO93" s="89"/>
      <c r="UFP93" s="89"/>
      <c r="UFQ93" s="89"/>
      <c r="UFR93" s="89"/>
      <c r="UFS93" s="89"/>
      <c r="UFT93" s="89"/>
      <c r="UFU93" s="89"/>
      <c r="UFV93" s="89"/>
      <c r="UFW93" s="89"/>
      <c r="UFX93" s="89"/>
      <c r="UFY93" s="89"/>
      <c r="UFZ93" s="89"/>
      <c r="UGA93" s="89"/>
      <c r="UGD93" s="89"/>
      <c r="UGG93" s="89"/>
      <c r="UGJ93" s="89"/>
      <c r="UGM93" s="89"/>
      <c r="UGP93" s="89"/>
      <c r="UHB93" s="89"/>
      <c r="UHE93" s="89"/>
      <c r="UHH93" s="89"/>
      <c r="UHK93" s="89"/>
      <c r="UHQ93" s="89"/>
      <c r="UHT93" s="89"/>
      <c r="UHZ93" s="89"/>
      <c r="UIC93" s="89"/>
      <c r="UIF93" s="89"/>
      <c r="UII93" s="89"/>
      <c r="UIO93" s="89"/>
      <c r="UIR93" s="89"/>
      <c r="UIX93" s="89"/>
      <c r="UIZ93" s="89"/>
      <c r="UJA93" s="89"/>
      <c r="UJC93" s="89"/>
      <c r="UJF93" s="89"/>
      <c r="UJI93" s="89"/>
      <c r="UJT93" s="89"/>
      <c r="UJV93" s="89"/>
      <c r="UKH93" s="89"/>
      <c r="UKK93" s="89"/>
      <c r="UKS93" s="89"/>
      <c r="ULM93" s="89"/>
      <c r="ULO93" s="89"/>
      <c r="ULP93" s="89"/>
      <c r="ULQ93" s="89"/>
      <c r="ULR93" s="89"/>
      <c r="ULS93" s="89"/>
      <c r="ULT93" s="89"/>
      <c r="UML93" s="89"/>
      <c r="UMM93" s="89"/>
      <c r="UMP93" s="89"/>
      <c r="UMS93" s="89"/>
      <c r="UMU93" s="89"/>
      <c r="UMW93" s="89"/>
      <c r="UMZ93" s="89"/>
      <c r="UNC93" s="89"/>
      <c r="UNF93" s="89"/>
      <c r="UNL93" s="89"/>
      <c r="UNO93" s="89"/>
      <c r="UNR93" s="89"/>
      <c r="UNW93" s="89"/>
      <c r="UOK93" s="89"/>
      <c r="UOL93" s="89"/>
      <c r="UOM93" s="89"/>
      <c r="UON93" s="89"/>
      <c r="UOO93" s="89"/>
      <c r="UOP93" s="89"/>
      <c r="UOQ93" s="89"/>
      <c r="UOR93" s="89"/>
      <c r="UOS93" s="89"/>
      <c r="UOT93" s="89"/>
      <c r="UOU93" s="89"/>
      <c r="UOV93" s="89"/>
      <c r="UOW93" s="89"/>
      <c r="UOX93" s="89"/>
      <c r="UOY93" s="89"/>
      <c r="UOZ93" s="89"/>
      <c r="UPA93" s="89"/>
      <c r="UPB93" s="89"/>
      <c r="UPC93" s="89"/>
      <c r="UPD93" s="89"/>
      <c r="UPE93" s="89"/>
      <c r="UPF93" s="89"/>
      <c r="UPG93" s="89"/>
      <c r="UPH93" s="89"/>
      <c r="UPI93" s="89"/>
      <c r="UPJ93" s="89"/>
      <c r="UPK93" s="89"/>
      <c r="UPL93" s="89"/>
      <c r="UPM93" s="89"/>
      <c r="UPN93" s="89"/>
      <c r="UPO93" s="89"/>
      <c r="UPP93" s="89"/>
      <c r="UPQ93" s="89"/>
      <c r="UPR93" s="89"/>
      <c r="UPS93" s="89"/>
      <c r="UPT93" s="89"/>
      <c r="UPU93" s="89"/>
      <c r="UPV93" s="89"/>
      <c r="UPW93" s="89"/>
      <c r="UPZ93" s="89"/>
      <c r="UQC93" s="89"/>
      <c r="UQF93" s="89"/>
      <c r="UQI93" s="89"/>
      <c r="UQL93" s="89"/>
      <c r="UQX93" s="89"/>
      <c r="URA93" s="89"/>
      <c r="URD93" s="89"/>
      <c r="URG93" s="89"/>
      <c r="URM93" s="89"/>
      <c r="URP93" s="89"/>
      <c r="URV93" s="89"/>
      <c r="URY93" s="89"/>
      <c r="USB93" s="89"/>
      <c r="USE93" s="89"/>
      <c r="USK93" s="89"/>
      <c r="USN93" s="89"/>
      <c r="UST93" s="89"/>
      <c r="USV93" s="89"/>
      <c r="USW93" s="89"/>
      <c r="USY93" s="89"/>
      <c r="UTB93" s="89"/>
      <c r="UTE93" s="89"/>
      <c r="UTP93" s="89"/>
      <c r="UTR93" s="89"/>
      <c r="UUD93" s="89"/>
      <c r="UUG93" s="89"/>
      <c r="UUO93" s="89"/>
      <c r="UVI93" s="89"/>
      <c r="UVK93" s="89"/>
      <c r="UVL93" s="89"/>
      <c r="UVM93" s="89"/>
      <c r="UVN93" s="89"/>
      <c r="UVO93" s="89"/>
      <c r="UVP93" s="89"/>
      <c r="UWH93" s="89"/>
      <c r="UWI93" s="89"/>
      <c r="UWL93" s="89"/>
      <c r="UWO93" s="89"/>
      <c r="UWQ93" s="89"/>
      <c r="UWS93" s="89"/>
      <c r="UWV93" s="89"/>
      <c r="UWY93" s="89"/>
      <c r="UXB93" s="89"/>
      <c r="UXH93" s="89"/>
      <c r="UXK93" s="89"/>
      <c r="UXN93" s="89"/>
      <c r="UXS93" s="89"/>
      <c r="UYG93" s="89"/>
      <c r="UYH93" s="89"/>
      <c r="UYI93" s="89"/>
      <c r="UYJ93" s="89"/>
      <c r="UYK93" s="89"/>
      <c r="UYL93" s="89"/>
      <c r="UYM93" s="89"/>
      <c r="UYN93" s="89"/>
      <c r="UYO93" s="89"/>
      <c r="UYP93" s="89"/>
      <c r="UYQ93" s="89"/>
      <c r="UYR93" s="89"/>
      <c r="UYS93" s="89"/>
      <c r="UYT93" s="89"/>
      <c r="UYU93" s="89"/>
      <c r="UYV93" s="89"/>
      <c r="UYW93" s="89"/>
      <c r="UYX93" s="89"/>
      <c r="UYY93" s="89"/>
      <c r="UYZ93" s="89"/>
      <c r="UZA93" s="89"/>
      <c r="UZB93" s="89"/>
      <c r="UZC93" s="89"/>
      <c r="UZD93" s="89"/>
      <c r="UZE93" s="89"/>
      <c r="UZF93" s="89"/>
      <c r="UZG93" s="89"/>
      <c r="UZH93" s="89"/>
      <c r="UZI93" s="89"/>
      <c r="UZJ93" s="89"/>
      <c r="UZK93" s="89"/>
      <c r="UZL93" s="89"/>
      <c r="UZM93" s="89"/>
      <c r="UZN93" s="89"/>
      <c r="UZO93" s="89"/>
      <c r="UZP93" s="89"/>
      <c r="UZQ93" s="89"/>
      <c r="UZR93" s="89"/>
      <c r="UZS93" s="89"/>
      <c r="UZV93" s="89"/>
      <c r="UZY93" s="89"/>
      <c r="VAB93" s="89"/>
      <c r="VAE93" s="89"/>
      <c r="VAH93" s="89"/>
      <c r="VAT93" s="89"/>
      <c r="VAW93" s="89"/>
      <c r="VAZ93" s="89"/>
      <c r="VBC93" s="89"/>
      <c r="VBI93" s="89"/>
      <c r="VBL93" s="89"/>
      <c r="VBR93" s="89"/>
      <c r="VBU93" s="89"/>
      <c r="VBX93" s="89"/>
      <c r="VCA93" s="89"/>
      <c r="VCG93" s="89"/>
      <c r="VCJ93" s="89"/>
      <c r="VCP93" s="89"/>
      <c r="VCR93" s="89"/>
      <c r="VCS93" s="89"/>
      <c r="VCU93" s="89"/>
      <c r="VCX93" s="89"/>
      <c r="VDA93" s="89"/>
      <c r="VDL93" s="89"/>
      <c r="VDN93" s="89"/>
      <c r="VDZ93" s="89"/>
      <c r="VEC93" s="89"/>
      <c r="VEK93" s="89"/>
      <c r="VFE93" s="89"/>
      <c r="VFG93" s="89"/>
      <c r="VFH93" s="89"/>
      <c r="VFI93" s="89"/>
      <c r="VFJ93" s="89"/>
      <c r="VFK93" s="89"/>
      <c r="VFL93" s="89"/>
      <c r="VGD93" s="89"/>
      <c r="VGE93" s="89"/>
      <c r="VGH93" s="89"/>
      <c r="VGK93" s="89"/>
      <c r="VGM93" s="89"/>
      <c r="VGO93" s="89"/>
      <c r="VGR93" s="89"/>
      <c r="VGU93" s="89"/>
      <c r="VGX93" s="89"/>
      <c r="VHD93" s="89"/>
      <c r="VHG93" s="89"/>
      <c r="VHJ93" s="89"/>
      <c r="VHO93" s="89"/>
      <c r="VIC93" s="89"/>
      <c r="VID93" s="89"/>
      <c r="VIE93" s="89"/>
      <c r="VIF93" s="89"/>
      <c r="VIG93" s="89"/>
      <c r="VIH93" s="89"/>
      <c r="VII93" s="89"/>
      <c r="VIJ93" s="89"/>
      <c r="VIK93" s="89"/>
      <c r="VIL93" s="89"/>
      <c r="VIM93" s="89"/>
      <c r="VIN93" s="89"/>
      <c r="VIO93" s="89"/>
      <c r="VIP93" s="89"/>
      <c r="VIQ93" s="89"/>
      <c r="VIR93" s="89"/>
      <c r="VIS93" s="89"/>
      <c r="VIT93" s="89"/>
      <c r="VIU93" s="89"/>
      <c r="VIV93" s="89"/>
      <c r="VIW93" s="89"/>
      <c r="VIX93" s="89"/>
      <c r="VIY93" s="89"/>
      <c r="VIZ93" s="89"/>
      <c r="VJA93" s="89"/>
      <c r="VJB93" s="89"/>
      <c r="VJC93" s="89"/>
      <c r="VJD93" s="89"/>
      <c r="VJE93" s="89"/>
      <c r="VJF93" s="89"/>
      <c r="VJG93" s="89"/>
      <c r="VJH93" s="89"/>
      <c r="VJI93" s="89"/>
      <c r="VJJ93" s="89"/>
      <c r="VJK93" s="89"/>
      <c r="VJL93" s="89"/>
      <c r="VJM93" s="89"/>
      <c r="VJN93" s="89"/>
      <c r="VJO93" s="89"/>
      <c r="VJR93" s="89"/>
      <c r="VJU93" s="89"/>
      <c r="VJX93" s="89"/>
      <c r="VKA93" s="89"/>
      <c r="VKD93" s="89"/>
      <c r="VKP93" s="89"/>
      <c r="VKS93" s="89"/>
      <c r="VKV93" s="89"/>
      <c r="VKY93" s="89"/>
      <c r="VLE93" s="89"/>
      <c r="VLH93" s="89"/>
      <c r="VLN93" s="89"/>
      <c r="VLQ93" s="89"/>
      <c r="VLT93" s="89"/>
      <c r="VLW93" s="89"/>
      <c r="VMC93" s="89"/>
      <c r="VMF93" s="89"/>
      <c r="VML93" s="89"/>
      <c r="VMN93" s="89"/>
      <c r="VMO93" s="89"/>
      <c r="VMQ93" s="89"/>
      <c r="VMT93" s="89"/>
      <c r="VMW93" s="89"/>
      <c r="VNH93" s="89"/>
      <c r="VNJ93" s="89"/>
      <c r="VNV93" s="89"/>
      <c r="VNY93" s="89"/>
      <c r="VOG93" s="89"/>
      <c r="VPA93" s="89"/>
      <c r="VPC93" s="89"/>
      <c r="VPD93" s="89"/>
      <c r="VPE93" s="89"/>
      <c r="VPF93" s="89"/>
      <c r="VPG93" s="89"/>
      <c r="VPH93" s="89"/>
      <c r="VPZ93" s="89"/>
      <c r="VQA93" s="89"/>
      <c r="VQD93" s="89"/>
      <c r="VQG93" s="89"/>
      <c r="VQI93" s="89"/>
      <c r="VQK93" s="89"/>
      <c r="VQN93" s="89"/>
      <c r="VQQ93" s="89"/>
      <c r="VQT93" s="89"/>
      <c r="VQZ93" s="89"/>
      <c r="VRC93" s="89"/>
      <c r="VRF93" s="89"/>
      <c r="VRK93" s="89"/>
      <c r="VRY93" s="89"/>
      <c r="VRZ93" s="89"/>
      <c r="VSA93" s="89"/>
      <c r="VSB93" s="89"/>
      <c r="VSC93" s="89"/>
      <c r="VSD93" s="89"/>
      <c r="VSE93" s="89"/>
      <c r="VSF93" s="89"/>
      <c r="VSG93" s="89"/>
      <c r="VSH93" s="89"/>
      <c r="VSI93" s="89"/>
      <c r="VSJ93" s="89"/>
      <c r="VSK93" s="89"/>
      <c r="VSL93" s="89"/>
      <c r="VSM93" s="89"/>
      <c r="VSN93" s="89"/>
      <c r="VSO93" s="89"/>
      <c r="VSP93" s="89"/>
      <c r="VSQ93" s="89"/>
      <c r="VSR93" s="89"/>
      <c r="VSS93" s="89"/>
      <c r="VST93" s="89"/>
      <c r="VSU93" s="89"/>
      <c r="VSV93" s="89"/>
      <c r="VSW93" s="89"/>
      <c r="VSX93" s="89"/>
      <c r="VSY93" s="89"/>
      <c r="VSZ93" s="89"/>
      <c r="VTA93" s="89"/>
      <c r="VTB93" s="89"/>
      <c r="VTC93" s="89"/>
      <c r="VTD93" s="89"/>
      <c r="VTE93" s="89"/>
      <c r="VTF93" s="89"/>
      <c r="VTG93" s="89"/>
      <c r="VTH93" s="89"/>
      <c r="VTI93" s="89"/>
      <c r="VTJ93" s="89"/>
      <c r="VTK93" s="89"/>
      <c r="VTN93" s="89"/>
      <c r="VTQ93" s="89"/>
      <c r="VTT93" s="89"/>
      <c r="VTW93" s="89"/>
      <c r="VTZ93" s="89"/>
      <c r="VUL93" s="89"/>
      <c r="VUO93" s="89"/>
      <c r="VUR93" s="89"/>
      <c r="VUU93" s="89"/>
      <c r="VVA93" s="89"/>
      <c r="VVD93" s="89"/>
      <c r="VVJ93" s="89"/>
      <c r="VVM93" s="89"/>
      <c r="VVP93" s="89"/>
      <c r="VVS93" s="89"/>
      <c r="VVY93" s="89"/>
      <c r="VWB93" s="89"/>
      <c r="VWH93" s="89"/>
      <c r="VWJ93" s="89"/>
      <c r="VWK93" s="89"/>
      <c r="VWM93" s="89"/>
      <c r="VWP93" s="89"/>
      <c r="VWS93" s="89"/>
      <c r="VXD93" s="89"/>
      <c r="VXF93" s="89"/>
      <c r="VXR93" s="89"/>
      <c r="VXU93" s="89"/>
      <c r="VYC93" s="89"/>
      <c r="VYW93" s="89"/>
      <c r="VYY93" s="89"/>
      <c r="VYZ93" s="89"/>
      <c r="VZA93" s="89"/>
      <c r="VZB93" s="89"/>
      <c r="VZC93" s="89"/>
      <c r="VZD93" s="89"/>
      <c r="VZV93" s="89"/>
      <c r="VZW93" s="89"/>
      <c r="VZZ93" s="89"/>
      <c r="WAC93" s="89"/>
      <c r="WAE93" s="89"/>
      <c r="WAG93" s="89"/>
      <c r="WAJ93" s="89"/>
      <c r="WAM93" s="89"/>
      <c r="WAP93" s="89"/>
      <c r="WAV93" s="89"/>
      <c r="WAY93" s="89"/>
      <c r="WBB93" s="89"/>
      <c r="WBG93" s="89"/>
      <c r="WBU93" s="89"/>
      <c r="WBV93" s="89"/>
      <c r="WBW93" s="89"/>
      <c r="WBX93" s="89"/>
      <c r="WBY93" s="89"/>
      <c r="WBZ93" s="89"/>
      <c r="WCA93" s="89"/>
      <c r="WCB93" s="89"/>
      <c r="WCC93" s="89"/>
      <c r="WCD93" s="89"/>
      <c r="WCE93" s="89"/>
      <c r="WCF93" s="89"/>
      <c r="WCG93" s="89"/>
      <c r="WCH93" s="89"/>
      <c r="WCI93" s="89"/>
      <c r="WCJ93" s="89"/>
      <c r="WCK93" s="89"/>
      <c r="WCL93" s="89"/>
      <c r="WCM93" s="89"/>
      <c r="WCN93" s="89"/>
      <c r="WCO93" s="89"/>
      <c r="WCP93" s="89"/>
      <c r="WCQ93" s="89"/>
      <c r="WCR93" s="89"/>
      <c r="WCS93" s="89"/>
      <c r="WCT93" s="89"/>
      <c r="WCU93" s="89"/>
      <c r="WCV93" s="89"/>
      <c r="WCW93" s="89"/>
      <c r="WCX93" s="89"/>
      <c r="WCY93" s="89"/>
      <c r="WCZ93" s="89"/>
      <c r="WDA93" s="89"/>
      <c r="WDB93" s="89"/>
      <c r="WDC93" s="89"/>
      <c r="WDD93" s="89"/>
      <c r="WDE93" s="89"/>
      <c r="WDF93" s="89"/>
      <c r="WDG93" s="89"/>
      <c r="WDJ93" s="89"/>
      <c r="WDM93" s="89"/>
      <c r="WDP93" s="89"/>
      <c r="WDS93" s="89"/>
      <c r="WDV93" s="89"/>
      <c r="WEH93" s="89"/>
      <c r="WEK93" s="89"/>
      <c r="WEN93" s="89"/>
      <c r="WEQ93" s="89"/>
      <c r="WEW93" s="89"/>
      <c r="WEZ93" s="89"/>
      <c r="WFF93" s="89"/>
      <c r="WFI93" s="89"/>
      <c r="WFL93" s="89"/>
      <c r="WFO93" s="89"/>
      <c r="WFU93" s="89"/>
      <c r="WFX93" s="89"/>
      <c r="WGD93" s="89"/>
      <c r="WGF93" s="89"/>
      <c r="WGG93" s="89"/>
      <c r="WGI93" s="89"/>
      <c r="WGL93" s="89"/>
      <c r="WGO93" s="89"/>
      <c r="WGZ93" s="89"/>
      <c r="WHB93" s="89"/>
      <c r="WHN93" s="89"/>
      <c r="WHQ93" s="89"/>
      <c r="WHY93" s="89"/>
      <c r="WIS93" s="89"/>
      <c r="WIU93" s="89"/>
      <c r="WIV93" s="89"/>
      <c r="WIW93" s="89"/>
      <c r="WIX93" s="89"/>
      <c r="WIY93" s="89"/>
      <c r="WIZ93" s="89"/>
      <c r="WJR93" s="89"/>
      <c r="WJS93" s="89"/>
      <c r="WJV93" s="89"/>
      <c r="WJY93" s="89"/>
      <c r="WKA93" s="89"/>
      <c r="WKC93" s="89"/>
      <c r="WKF93" s="89"/>
      <c r="WKI93" s="89"/>
      <c r="WKL93" s="89"/>
      <c r="WKR93" s="89"/>
      <c r="WKU93" s="89"/>
      <c r="WKX93" s="89"/>
      <c r="WLC93" s="89"/>
      <c r="WLQ93" s="89"/>
      <c r="WLR93" s="89"/>
      <c r="WLS93" s="89"/>
      <c r="WLT93" s="89"/>
      <c r="WLU93" s="89"/>
      <c r="WLV93" s="89"/>
      <c r="WLW93" s="89"/>
      <c r="WLX93" s="89"/>
      <c r="WLY93" s="89"/>
      <c r="WLZ93" s="89"/>
      <c r="WMA93" s="89"/>
      <c r="WMB93" s="89"/>
      <c r="WMC93" s="89"/>
      <c r="WMD93" s="89"/>
      <c r="WME93" s="89"/>
      <c r="WMF93" s="89"/>
      <c r="WMG93" s="89"/>
      <c r="WMH93" s="89"/>
      <c r="WMI93" s="89"/>
      <c r="WMJ93" s="89"/>
      <c r="WMK93" s="89"/>
      <c r="WML93" s="89"/>
      <c r="WMM93" s="89"/>
      <c r="WMN93" s="89"/>
      <c r="WMO93" s="89"/>
      <c r="WMP93" s="89"/>
      <c r="WMQ93" s="89"/>
      <c r="WMR93" s="89"/>
      <c r="WMS93" s="89"/>
      <c r="WMT93" s="89"/>
      <c r="WMU93" s="89"/>
      <c r="WMV93" s="89"/>
      <c r="WMW93" s="89"/>
      <c r="WMX93" s="89"/>
      <c r="WMY93" s="89"/>
      <c r="WMZ93" s="89"/>
      <c r="WNA93" s="89"/>
      <c r="WNB93" s="89"/>
      <c r="WNC93" s="89"/>
      <c r="WNF93" s="89"/>
      <c r="WNI93" s="89"/>
      <c r="WNL93" s="89"/>
      <c r="WNO93" s="89"/>
      <c r="WNR93" s="89"/>
      <c r="WOD93" s="89"/>
      <c r="WOG93" s="89"/>
      <c r="WOJ93" s="89"/>
      <c r="WOM93" s="89"/>
      <c r="WOS93" s="89"/>
      <c r="WOV93" s="89"/>
      <c r="WPB93" s="89"/>
      <c r="WPE93" s="89"/>
      <c r="WPH93" s="89"/>
      <c r="WPK93" s="89"/>
      <c r="WPQ93" s="89"/>
      <c r="WPT93" s="89"/>
      <c r="WPZ93" s="89"/>
      <c r="WQB93" s="89"/>
      <c r="WQC93" s="89"/>
      <c r="WQE93" s="89"/>
      <c r="WQH93" s="89"/>
      <c r="WQK93" s="89"/>
      <c r="WQV93" s="89"/>
      <c r="WQX93" s="89"/>
      <c r="WRJ93" s="89"/>
      <c r="WRM93" s="89"/>
      <c r="WRU93" s="89"/>
      <c r="WSO93" s="89"/>
      <c r="WSQ93" s="89"/>
      <c r="WSR93" s="89"/>
      <c r="WSS93" s="89"/>
      <c r="WST93" s="89"/>
      <c r="WSU93" s="89"/>
      <c r="WSV93" s="89"/>
      <c r="WTN93" s="89"/>
      <c r="WTO93" s="89"/>
      <c r="WTR93" s="89"/>
      <c r="WTU93" s="89"/>
      <c r="WTW93" s="89"/>
      <c r="WTY93" s="89"/>
      <c r="WUB93" s="89"/>
      <c r="WUE93" s="89"/>
      <c r="WUH93" s="89"/>
      <c r="WUN93" s="89"/>
      <c r="WUQ93" s="89"/>
      <c r="WUT93" s="89"/>
      <c r="WUY93" s="89"/>
    </row>
    <row r="94" spans="1:1015 1029:2039 2053:3063 3077:4087 4101:5111 5125:6135 6149:7159 7173:8183 8197:9207 9221:10231 10245:11255 11269:12279 12293:13303 13317:14327 14341:15351 15365:16119" s="45" customFormat="1" ht="21.75" hidden="1" customHeight="1">
      <c r="A94" s="6" t="s">
        <v>205</v>
      </c>
      <c r="B94" s="44" t="s">
        <v>325</v>
      </c>
      <c r="C94" s="5"/>
      <c r="D94" s="59"/>
      <c r="E94" s="60"/>
    </row>
    <row r="95" spans="1:1015 1029:2039 2053:3063 3077:4087 4101:5111 5125:6135 6149:7159 7173:8183 8197:9207 9221:10231 10245:11255 11269:12279 12293:13303 13317:14327 14341:15351 15365:16119" s="45" customFormat="1" ht="21.75" hidden="1" customHeight="1">
      <c r="A95" s="6" t="s">
        <v>206</v>
      </c>
      <c r="B95" s="44" t="s">
        <v>329</v>
      </c>
      <c r="C95" s="5"/>
      <c r="D95" s="59"/>
      <c r="E95" s="60"/>
    </row>
    <row r="96" spans="1:1015 1029:2039 2053:3063 3077:4087 4101:5111 5125:6135 6149:7159 7173:8183 8197:9207 9221:10231 10245:11255 11269:12279 12293:13303 13317:14327 14341:15351 15365:16119" s="45" customFormat="1" ht="21.75" hidden="1" customHeight="1">
      <c r="A96" s="8" t="s">
        <v>14</v>
      </c>
      <c r="B96" s="44" t="s">
        <v>325</v>
      </c>
      <c r="C96" s="9"/>
      <c r="D96" s="59"/>
      <c r="E96" s="60"/>
    </row>
    <row r="97" spans="1:5" s="45" customFormat="1" ht="21.75" hidden="1" customHeight="1">
      <c r="A97" s="10" t="s">
        <v>15</v>
      </c>
      <c r="B97" s="44" t="s">
        <v>329</v>
      </c>
      <c r="C97" s="5"/>
      <c r="D97" s="59"/>
      <c r="E97" s="60"/>
    </row>
    <row r="98" spans="1:5" s="45" customFormat="1" ht="20.25" hidden="1" customHeight="1">
      <c r="A98" s="6" t="s">
        <v>294</v>
      </c>
      <c r="B98" s="44" t="s">
        <v>325</v>
      </c>
      <c r="C98" s="5"/>
      <c r="D98" s="59"/>
      <c r="E98" s="60"/>
    </row>
    <row r="99" spans="1:5" s="45" customFormat="1" ht="20.25" hidden="1" customHeight="1">
      <c r="A99" s="6" t="s">
        <v>207</v>
      </c>
      <c r="B99" s="44" t="s">
        <v>325</v>
      </c>
      <c r="C99" s="5"/>
      <c r="D99" s="59"/>
      <c r="E99" s="60"/>
    </row>
    <row r="100" spans="1:5" s="45" customFormat="1" ht="20.25" hidden="1" customHeight="1">
      <c r="A100" s="8" t="s">
        <v>46</v>
      </c>
      <c r="B100" s="44" t="s">
        <v>325</v>
      </c>
      <c r="C100" s="5"/>
      <c r="D100" s="59"/>
      <c r="E100" s="60"/>
    </row>
    <row r="101" spans="1:5" s="45" customFormat="1" ht="20.25" hidden="1" customHeight="1">
      <c r="A101" s="11" t="s">
        <v>47</v>
      </c>
      <c r="B101" s="44" t="s">
        <v>326</v>
      </c>
      <c r="C101" s="5"/>
      <c r="D101" s="59"/>
      <c r="E101" s="60"/>
    </row>
    <row r="102" spans="1:5" s="45" customFormat="1" ht="21.75" hidden="1" customHeight="1">
      <c r="A102" s="23" t="s">
        <v>189</v>
      </c>
      <c r="B102" s="44" t="s">
        <v>325</v>
      </c>
      <c r="C102" s="5"/>
      <c r="D102" s="59"/>
      <c r="E102" s="60"/>
    </row>
    <row r="103" spans="1:5" s="45" customFormat="1" ht="20.25" hidden="1" customHeight="1">
      <c r="A103" s="23" t="s">
        <v>190</v>
      </c>
      <c r="B103" s="44" t="s">
        <v>326</v>
      </c>
      <c r="C103" s="5"/>
      <c r="D103" s="59"/>
      <c r="E103" s="60"/>
    </row>
    <row r="104" spans="1:5" s="45" customFormat="1" ht="20.25" hidden="1" customHeight="1">
      <c r="A104" s="33" t="s">
        <v>48</v>
      </c>
      <c r="B104" s="44" t="s">
        <v>325</v>
      </c>
      <c r="C104" s="5"/>
      <c r="D104" s="59"/>
      <c r="E104" s="60"/>
    </row>
    <row r="105" spans="1:5" s="45" customFormat="1" ht="20.25" hidden="1" customHeight="1">
      <c r="A105" s="28" t="s">
        <v>295</v>
      </c>
      <c r="B105" s="44" t="s">
        <v>334</v>
      </c>
      <c r="C105" s="5"/>
      <c r="D105" s="59"/>
      <c r="E105" s="60"/>
    </row>
    <row r="106" spans="1:5" s="45" customFormat="1" ht="20.25" hidden="1" customHeight="1">
      <c r="A106" s="8" t="s">
        <v>49</v>
      </c>
      <c r="B106" s="44" t="s">
        <v>325</v>
      </c>
      <c r="C106" s="5"/>
      <c r="D106" s="59"/>
      <c r="E106" s="60"/>
    </row>
    <row r="107" spans="1:5" s="45" customFormat="1" ht="20.25" hidden="1" customHeight="1">
      <c r="A107" s="8" t="s">
        <v>18</v>
      </c>
      <c r="B107" s="44" t="s">
        <v>325</v>
      </c>
      <c r="C107" s="5"/>
      <c r="D107" s="59"/>
      <c r="E107" s="60"/>
    </row>
    <row r="108" spans="1:5" s="45" customFormat="1" ht="21.75" hidden="1" customHeight="1">
      <c r="A108" s="8" t="s">
        <v>19</v>
      </c>
      <c r="B108" s="44" t="s">
        <v>325</v>
      </c>
      <c r="C108" s="5"/>
      <c r="D108" s="59"/>
      <c r="E108" s="60"/>
    </row>
    <row r="109" spans="1:5" s="45" customFormat="1" ht="21.75" hidden="1" customHeight="1">
      <c r="A109" s="8" t="s">
        <v>20</v>
      </c>
      <c r="B109" s="44" t="s">
        <v>331</v>
      </c>
      <c r="C109" s="5"/>
      <c r="D109" s="59"/>
      <c r="E109" s="60"/>
    </row>
    <row r="110" spans="1:5" s="45" customFormat="1" ht="21.75" hidden="1" customHeight="1">
      <c r="A110" s="8" t="s">
        <v>208</v>
      </c>
      <c r="B110" s="44" t="s">
        <v>325</v>
      </c>
      <c r="C110" s="5"/>
      <c r="D110" s="59"/>
      <c r="E110" s="60"/>
    </row>
    <row r="111" spans="1:5" s="45" customFormat="1" ht="21.75" hidden="1" customHeight="1">
      <c r="A111" s="8" t="s">
        <v>209</v>
      </c>
      <c r="B111" s="44" t="s">
        <v>325</v>
      </c>
      <c r="C111" s="5"/>
      <c r="D111" s="59"/>
      <c r="E111" s="60"/>
    </row>
    <row r="112" spans="1:5" s="45" customFormat="1" ht="21.75" hidden="1" customHeight="1">
      <c r="A112" s="8" t="s">
        <v>210</v>
      </c>
      <c r="B112" s="44" t="s">
        <v>330</v>
      </c>
      <c r="C112" s="5"/>
      <c r="D112" s="59"/>
      <c r="E112" s="60"/>
    </row>
    <row r="113" spans="1:1015 1029:2039 2053:3063 3077:4087 4101:5111 5125:6135 6149:7159 7173:8183 8197:9207 9221:10231 10245:11255 11269:12279 12293:13303 13317:14327 14341:15351 15365:16119" s="45" customFormat="1" ht="21.75" hidden="1" customHeight="1">
      <c r="A113" s="8" t="s">
        <v>211</v>
      </c>
      <c r="B113" s="44" t="s">
        <v>325</v>
      </c>
      <c r="C113" s="5"/>
      <c r="D113" s="59"/>
      <c r="E113" s="60"/>
    </row>
    <row r="114" spans="1:1015 1029:2039 2053:3063 3077:4087 4101:5111 5125:6135 6149:7159 7173:8183 8197:9207 9221:10231 10245:11255 11269:12279 12293:13303 13317:14327 14341:15351 15365:16119" s="45" customFormat="1" ht="21.75" hidden="1" customHeight="1">
      <c r="A114" s="6" t="s">
        <v>16</v>
      </c>
      <c r="B114" s="44" t="s">
        <v>325</v>
      </c>
      <c r="C114" s="5"/>
      <c r="D114" s="59"/>
      <c r="E114" s="60"/>
    </row>
    <row r="115" spans="1:1015 1029:2039 2053:3063 3077:4087 4101:5111 5125:6135 6149:7159 7173:8183 8197:9207 9221:10231 10245:11255 11269:12279 12293:13303 13317:14327 14341:15351 15365:16119" s="45" customFormat="1" ht="21.75" hidden="1" customHeight="1">
      <c r="A115" s="10" t="s">
        <v>17</v>
      </c>
      <c r="B115" s="44" t="s">
        <v>328</v>
      </c>
      <c r="C115" s="5"/>
      <c r="D115" s="59"/>
      <c r="E115" s="60"/>
    </row>
    <row r="116" spans="1:1015 1029:2039 2053:3063 3077:4087 4101:5111 5125:6135 6149:7159 7173:8183 8197:9207 9221:10231 10245:11255 11269:12279 12293:13303 13317:14327 14341:15351 15365:16119" s="45" customFormat="1" ht="21.75" hidden="1" customHeight="1">
      <c r="A116" s="8" t="s">
        <v>296</v>
      </c>
      <c r="B116" s="44" t="s">
        <v>335</v>
      </c>
      <c r="C116" s="5"/>
      <c r="D116" s="59"/>
      <c r="E116" s="60"/>
    </row>
    <row r="117" spans="1:1015 1029:2039 2053:3063 3077:4087 4101:5111 5125:6135 6149:7159 7173:8183 8197:9207 9221:10231 10245:11255 11269:12279 12293:13303 13317:14327 14341:15351 15365:16119" s="45" customFormat="1" ht="21.75" hidden="1" customHeight="1">
      <c r="A117" s="6" t="s">
        <v>297</v>
      </c>
      <c r="B117" s="44" t="s">
        <v>335</v>
      </c>
      <c r="C117" s="5"/>
      <c r="D117" s="59"/>
      <c r="E117" s="60"/>
    </row>
    <row r="118" spans="1:1015 1029:2039 2053:3063 3077:4087 4101:5111 5125:6135 6149:7159 7173:8183 8197:9207 9221:10231 10245:11255 11269:12279 12293:13303 13317:14327 14341:15351 15365:16119" s="45" customFormat="1" ht="21.75" hidden="1" customHeight="1">
      <c r="A118" s="6" t="s">
        <v>298</v>
      </c>
      <c r="B118" s="44" t="s">
        <v>335</v>
      </c>
      <c r="C118" s="5"/>
      <c r="D118" s="59"/>
      <c r="E118" s="60"/>
    </row>
    <row r="119" spans="1:1015 1029:2039 2053:3063 3077:4087 4101:5111 5125:6135 6149:7159 7173:8183 8197:9207 9221:10231 10245:11255 11269:12279 12293:13303 13317:14327 14341:15351 15365:16119" s="45" customFormat="1" ht="21.75" hidden="1" customHeight="1">
      <c r="A119" s="8" t="s">
        <v>95</v>
      </c>
      <c r="B119" s="44" t="s">
        <v>325</v>
      </c>
      <c r="C119" s="5"/>
      <c r="D119" s="59"/>
      <c r="E119" s="60"/>
    </row>
    <row r="120" spans="1:1015 1029:2039 2053:3063 3077:4087 4101:5111 5125:6135 6149:7159 7173:8183 8197:9207 9221:10231 10245:11255 11269:12279 12293:13303 13317:14327 14341:15351 15365:16119" s="45" customFormat="1" ht="20.25" hidden="1" customHeight="1">
      <c r="A120" s="24" t="s">
        <v>124</v>
      </c>
      <c r="B120" s="44" t="s">
        <v>325</v>
      </c>
      <c r="C120" s="5"/>
      <c r="D120" s="59"/>
      <c r="E120" s="60"/>
    </row>
    <row r="121" spans="1:1015 1029:2039 2053:3063 3077:4087 4101:5111 5125:6135 6149:7159 7173:8183 8197:9207 9221:10231 10245:11255 11269:12279 12293:13303 13317:14327 14341:15351 15365:16119" s="45" customFormat="1" ht="21.75" hidden="1" customHeight="1">
      <c r="A121" s="19" t="s">
        <v>125</v>
      </c>
      <c r="B121" s="44" t="s">
        <v>332</v>
      </c>
      <c r="C121" s="5"/>
      <c r="D121" s="59"/>
      <c r="E121" s="60"/>
    </row>
    <row r="122" spans="1:1015 1029:2039 2053:3063 3077:4087 4101:5111 5125:6135 6149:7159 7173:8183 8197:9207 9221:10231 10245:11255 11269:12279 12293:13303 13317:14327 14341:15351 15365:16119" s="45" customFormat="1" ht="21.75" hidden="1" customHeight="1">
      <c r="A122" s="4" t="s">
        <v>126</v>
      </c>
      <c r="B122" s="44" t="s">
        <v>332</v>
      </c>
      <c r="C122" s="9"/>
      <c r="D122" s="59"/>
      <c r="E122" s="60"/>
    </row>
    <row r="123" spans="1:1015 1029:2039 2053:3063 3077:4087 4101:5111 5125:6135 6149:7159 7173:8183 8197:9207 9221:10231 10245:11255 11269:12279 12293:13303 13317:14327 14341:15351 15365:16119" s="45" customFormat="1" ht="20.25" hidden="1" customHeight="1">
      <c r="A123" s="4" t="s">
        <v>127</v>
      </c>
      <c r="B123" s="44" t="s">
        <v>325</v>
      </c>
      <c r="C123" s="9"/>
      <c r="D123" s="59"/>
      <c r="E123" s="60"/>
    </row>
    <row r="124" spans="1:1015 1029:2039 2053:3063 3077:4087 4101:5111 5125:6135 6149:7159 7173:8183 8197:9207 9221:10231 10245:11255 11269:12279 12293:13303 13317:14327 14341:15351 15365:16119" s="45" customFormat="1" ht="21.75" hidden="1" customHeight="1">
      <c r="A124" s="4" t="s">
        <v>128</v>
      </c>
      <c r="B124" s="44" t="s">
        <v>325</v>
      </c>
      <c r="C124" s="9"/>
      <c r="D124" s="59"/>
      <c r="E124" s="60"/>
    </row>
    <row r="125" spans="1:1015 1029:2039 2053:3063 3077:4087 4101:5111 5125:6135 6149:7159 7173:8183 8197:9207 9221:10231 10245:11255 11269:12279 12293:13303 13317:14327 14341:15351 15365:16119" s="45" customFormat="1" ht="21.75" hidden="1" customHeight="1">
      <c r="A125" s="4" t="s">
        <v>129</v>
      </c>
      <c r="B125" s="44" t="s">
        <v>325</v>
      </c>
      <c r="C125" s="25"/>
      <c r="D125" s="59"/>
      <c r="E125" s="60"/>
    </row>
    <row r="126" spans="1:1015 1029:2039 2053:3063 3077:4087 4101:5111 5125:6135 6149:7159 7173:8183 8197:9207 9221:10231 10245:11255 11269:12279 12293:13303 13317:14327 14341:15351 15365:16119" s="45" customFormat="1" ht="20.25" hidden="1" customHeight="1">
      <c r="A126" s="26" t="s">
        <v>278</v>
      </c>
      <c r="B126" s="44" t="s">
        <v>330</v>
      </c>
      <c r="C126" s="5"/>
      <c r="D126" s="59"/>
      <c r="E126" s="60"/>
    </row>
    <row r="127" spans="1:1015 1029:2039 2053:3063 3077:4087 4101:5111 5125:6135 6149:7159 7173:8183 8197:9207 9221:10231 10245:11255 11269:12279 12293:13303 13317:14327 14341:15351 15365:16119" s="45" customFormat="1" ht="21.75" customHeight="1">
      <c r="A127" s="4" t="s">
        <v>279</v>
      </c>
      <c r="B127" s="82" t="s">
        <v>325</v>
      </c>
      <c r="C127" s="9">
        <v>2.5</v>
      </c>
      <c r="D127" s="59">
        <v>16000</v>
      </c>
      <c r="E127" s="83">
        <f>+D127*C127</f>
        <v>40000</v>
      </c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T127" s="89"/>
      <c r="AW127" s="89"/>
      <c r="AZ127" s="89"/>
      <c r="BC127" s="89"/>
      <c r="BF127" s="89"/>
      <c r="BR127" s="89"/>
      <c r="BU127" s="89"/>
      <c r="BX127" s="89"/>
      <c r="CA127" s="89"/>
      <c r="CG127" s="89"/>
      <c r="CJ127" s="89"/>
      <c r="CP127" s="89"/>
      <c r="CS127" s="89"/>
      <c r="CV127" s="89"/>
      <c r="CY127" s="89"/>
      <c r="DE127" s="89"/>
      <c r="DH127" s="89"/>
      <c r="DN127" s="89"/>
      <c r="DP127" s="89"/>
      <c r="DQ127" s="89"/>
      <c r="DS127" s="89"/>
      <c r="DV127" s="89"/>
      <c r="DY127" s="89"/>
      <c r="EJ127" s="89"/>
      <c r="EL127" s="89"/>
      <c r="EX127" s="89"/>
      <c r="FA127" s="89"/>
      <c r="FI127" s="89"/>
      <c r="GC127" s="89"/>
      <c r="GE127" s="89"/>
      <c r="GF127" s="89"/>
      <c r="GG127" s="89"/>
      <c r="GH127" s="89"/>
      <c r="GI127" s="89"/>
      <c r="GJ127" s="89"/>
      <c r="HB127" s="89"/>
      <c r="HC127" s="89"/>
      <c r="HF127" s="89"/>
      <c r="HI127" s="89"/>
      <c r="HK127" s="89"/>
      <c r="HM127" s="89"/>
      <c r="HP127" s="89"/>
      <c r="HS127" s="89"/>
      <c r="HV127" s="89"/>
      <c r="IB127" s="89"/>
      <c r="IE127" s="89"/>
      <c r="IH127" s="89"/>
      <c r="IM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P127" s="89"/>
      <c r="KS127" s="89"/>
      <c r="KV127" s="89"/>
      <c r="KY127" s="89"/>
      <c r="LB127" s="89"/>
      <c r="LN127" s="89"/>
      <c r="LQ127" s="89"/>
      <c r="LT127" s="89"/>
      <c r="LW127" s="89"/>
      <c r="MC127" s="89"/>
      <c r="MF127" s="89"/>
      <c r="ML127" s="89"/>
      <c r="MO127" s="89"/>
      <c r="MR127" s="89"/>
      <c r="MU127" s="89"/>
      <c r="NA127" s="89"/>
      <c r="ND127" s="89"/>
      <c r="NJ127" s="89"/>
      <c r="NL127" s="89"/>
      <c r="NM127" s="89"/>
      <c r="NO127" s="89"/>
      <c r="NR127" s="89"/>
      <c r="NU127" s="89"/>
      <c r="OF127" s="89"/>
      <c r="OH127" s="89"/>
      <c r="OT127" s="89"/>
      <c r="OW127" s="89"/>
      <c r="PE127" s="89"/>
      <c r="PY127" s="89"/>
      <c r="QA127" s="89"/>
      <c r="QB127" s="89"/>
      <c r="QC127" s="89"/>
      <c r="QD127" s="89"/>
      <c r="QE127" s="89"/>
      <c r="QF127" s="89"/>
      <c r="QX127" s="89"/>
      <c r="QY127" s="89"/>
      <c r="RB127" s="89"/>
      <c r="RE127" s="89"/>
      <c r="RG127" s="89"/>
      <c r="RI127" s="89"/>
      <c r="RL127" s="89"/>
      <c r="RO127" s="89"/>
      <c r="RR127" s="89"/>
      <c r="RX127" s="89"/>
      <c r="SA127" s="89"/>
      <c r="SD127" s="89"/>
      <c r="SI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L127" s="89"/>
      <c r="UO127" s="89"/>
      <c r="UR127" s="89"/>
      <c r="UU127" s="89"/>
      <c r="UX127" s="89"/>
      <c r="VJ127" s="89"/>
      <c r="VM127" s="89"/>
      <c r="VP127" s="89"/>
      <c r="VS127" s="89"/>
      <c r="VY127" s="89"/>
      <c r="WB127" s="89"/>
      <c r="WH127" s="89"/>
      <c r="WK127" s="89"/>
      <c r="WN127" s="89"/>
      <c r="WQ127" s="89"/>
      <c r="WW127" s="89"/>
      <c r="WZ127" s="89"/>
      <c r="XF127" s="89"/>
      <c r="XH127" s="89"/>
      <c r="XI127" s="89"/>
      <c r="XK127" s="89"/>
      <c r="XN127" s="89"/>
      <c r="XQ127" s="89"/>
      <c r="YB127" s="89"/>
      <c r="YD127" s="89"/>
      <c r="YP127" s="89"/>
      <c r="YS127" s="89"/>
      <c r="ZA127" s="89"/>
      <c r="ZU127" s="89"/>
      <c r="ZW127" s="89"/>
      <c r="ZX127" s="89"/>
      <c r="ZY127" s="89"/>
      <c r="ZZ127" s="89"/>
      <c r="AAA127" s="89"/>
      <c r="AAB127" s="89"/>
      <c r="AAT127" s="89"/>
      <c r="AAU127" s="89"/>
      <c r="AAX127" s="89"/>
      <c r="ABA127" s="89"/>
      <c r="ABC127" s="89"/>
      <c r="ABE127" s="89"/>
      <c r="ABH127" s="89"/>
      <c r="ABK127" s="89"/>
      <c r="ABN127" s="89"/>
      <c r="ABT127" s="89"/>
      <c r="ABW127" s="89"/>
      <c r="ABZ127" s="89"/>
      <c r="ACE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H127" s="89"/>
      <c r="AEK127" s="89"/>
      <c r="AEN127" s="89"/>
      <c r="AEQ127" s="89"/>
      <c r="AET127" s="89"/>
      <c r="AFF127" s="89"/>
      <c r="AFI127" s="89"/>
      <c r="AFL127" s="89"/>
      <c r="AFO127" s="89"/>
      <c r="AFU127" s="89"/>
      <c r="AFX127" s="89"/>
      <c r="AGD127" s="89"/>
      <c r="AGG127" s="89"/>
      <c r="AGJ127" s="89"/>
      <c r="AGM127" s="89"/>
      <c r="AGS127" s="89"/>
      <c r="AGV127" s="89"/>
      <c r="AHB127" s="89"/>
      <c r="AHD127" s="89"/>
      <c r="AHE127" s="89"/>
      <c r="AHG127" s="89"/>
      <c r="AHJ127" s="89"/>
      <c r="AHM127" s="89"/>
      <c r="AHX127" s="89"/>
      <c r="AHZ127" s="89"/>
      <c r="AIL127" s="89"/>
      <c r="AIO127" s="89"/>
      <c r="AIW127" s="89"/>
      <c r="AJQ127" s="89"/>
      <c r="AJS127" s="89"/>
      <c r="AJT127" s="89"/>
      <c r="AJU127" s="89"/>
      <c r="AJV127" s="89"/>
      <c r="AJW127" s="89"/>
      <c r="AJX127" s="89"/>
      <c r="AKP127" s="89"/>
      <c r="AKQ127" s="89"/>
      <c r="AKT127" s="89"/>
      <c r="AKW127" s="89"/>
      <c r="AKY127" s="89"/>
      <c r="ALA127" s="89"/>
      <c r="ALD127" s="89"/>
      <c r="ALG127" s="89"/>
      <c r="ALJ127" s="89"/>
      <c r="ALP127" s="89"/>
      <c r="ALS127" s="89"/>
      <c r="ALV127" s="89"/>
      <c r="AMA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D127" s="89"/>
      <c r="AOG127" s="89"/>
      <c r="AOJ127" s="89"/>
      <c r="AOM127" s="89"/>
      <c r="AOP127" s="89"/>
      <c r="APB127" s="89"/>
      <c r="APE127" s="89"/>
      <c r="APH127" s="89"/>
      <c r="APK127" s="89"/>
      <c r="APQ127" s="89"/>
      <c r="APT127" s="89"/>
      <c r="APZ127" s="89"/>
      <c r="AQC127" s="89"/>
      <c r="AQF127" s="89"/>
      <c r="AQI127" s="89"/>
      <c r="AQO127" s="89"/>
      <c r="AQR127" s="89"/>
      <c r="AQX127" s="89"/>
      <c r="AQZ127" s="89"/>
      <c r="ARA127" s="89"/>
      <c r="ARC127" s="89"/>
      <c r="ARF127" s="89"/>
      <c r="ARI127" s="89"/>
      <c r="ART127" s="89"/>
      <c r="ARV127" s="89"/>
      <c r="ASH127" s="89"/>
      <c r="ASK127" s="89"/>
      <c r="ASS127" s="89"/>
      <c r="ATM127" s="89"/>
      <c r="ATO127" s="89"/>
      <c r="ATP127" s="89"/>
      <c r="ATQ127" s="89"/>
      <c r="ATR127" s="89"/>
      <c r="ATS127" s="89"/>
      <c r="ATT127" s="89"/>
      <c r="AUL127" s="89"/>
      <c r="AUM127" s="89"/>
      <c r="AUP127" s="89"/>
      <c r="AUS127" s="89"/>
      <c r="AUU127" s="89"/>
      <c r="AUW127" s="89"/>
      <c r="AUZ127" s="89"/>
      <c r="AVC127" s="89"/>
      <c r="AVF127" s="89"/>
      <c r="AVL127" s="89"/>
      <c r="AVO127" s="89"/>
      <c r="AVR127" s="89"/>
      <c r="AVW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Z127" s="89"/>
      <c r="AYC127" s="89"/>
      <c r="AYF127" s="89"/>
      <c r="AYI127" s="89"/>
      <c r="AYL127" s="89"/>
      <c r="AYX127" s="89"/>
      <c r="AZA127" s="89"/>
      <c r="AZD127" s="89"/>
      <c r="AZG127" s="89"/>
      <c r="AZM127" s="89"/>
      <c r="AZP127" s="89"/>
      <c r="AZV127" s="89"/>
      <c r="AZY127" s="89"/>
      <c r="BAB127" s="89"/>
      <c r="BAE127" s="89"/>
      <c r="BAK127" s="89"/>
      <c r="BAN127" s="89"/>
      <c r="BAT127" s="89"/>
      <c r="BAV127" s="89"/>
      <c r="BAW127" s="89"/>
      <c r="BAY127" s="89"/>
      <c r="BBB127" s="89"/>
      <c r="BBE127" s="89"/>
      <c r="BBP127" s="89"/>
      <c r="BBR127" s="89"/>
      <c r="BCD127" s="89"/>
      <c r="BCG127" s="89"/>
      <c r="BCO127" s="89"/>
      <c r="BDI127" s="89"/>
      <c r="BDK127" s="89"/>
      <c r="BDL127" s="89"/>
      <c r="BDM127" s="89"/>
      <c r="BDN127" s="89"/>
      <c r="BDO127" s="89"/>
      <c r="BDP127" s="89"/>
      <c r="BEH127" s="89"/>
      <c r="BEI127" s="89"/>
      <c r="BEL127" s="89"/>
      <c r="BEO127" s="89"/>
      <c r="BEQ127" s="89"/>
      <c r="BES127" s="89"/>
      <c r="BEV127" s="89"/>
      <c r="BEY127" s="89"/>
      <c r="BFB127" s="89"/>
      <c r="BFH127" s="89"/>
      <c r="BFK127" s="89"/>
      <c r="BFN127" s="89"/>
      <c r="BFS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V127" s="89"/>
      <c r="BHY127" s="89"/>
      <c r="BIB127" s="89"/>
      <c r="BIE127" s="89"/>
      <c r="BIH127" s="89"/>
      <c r="BIT127" s="89"/>
      <c r="BIW127" s="89"/>
      <c r="BIZ127" s="89"/>
      <c r="BJC127" s="89"/>
      <c r="BJI127" s="89"/>
      <c r="BJL127" s="89"/>
      <c r="BJR127" s="89"/>
      <c r="BJU127" s="89"/>
      <c r="BJX127" s="89"/>
      <c r="BKA127" s="89"/>
      <c r="BKG127" s="89"/>
      <c r="BKJ127" s="89"/>
      <c r="BKP127" s="89"/>
      <c r="BKR127" s="89"/>
      <c r="BKS127" s="89"/>
      <c r="BKU127" s="89"/>
      <c r="BKX127" s="89"/>
      <c r="BLA127" s="89"/>
      <c r="BLL127" s="89"/>
      <c r="BLN127" s="89"/>
      <c r="BLZ127" s="89"/>
      <c r="BMC127" s="89"/>
      <c r="BMK127" s="89"/>
      <c r="BNE127" s="89"/>
      <c r="BNG127" s="89"/>
      <c r="BNH127" s="89"/>
      <c r="BNI127" s="89"/>
      <c r="BNJ127" s="89"/>
      <c r="BNK127" s="89"/>
      <c r="BNL127" s="89"/>
      <c r="BOD127" s="89"/>
      <c r="BOE127" s="89"/>
      <c r="BOH127" s="89"/>
      <c r="BOK127" s="89"/>
      <c r="BOM127" s="89"/>
      <c r="BOO127" s="89"/>
      <c r="BOR127" s="89"/>
      <c r="BOU127" s="89"/>
      <c r="BOX127" s="89"/>
      <c r="BPD127" s="89"/>
      <c r="BPG127" s="89"/>
      <c r="BPJ127" s="89"/>
      <c r="BPO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R127" s="89"/>
      <c r="BRU127" s="89"/>
      <c r="BRX127" s="89"/>
      <c r="BSA127" s="89"/>
      <c r="BSD127" s="89"/>
      <c r="BSP127" s="89"/>
      <c r="BSS127" s="89"/>
      <c r="BSV127" s="89"/>
      <c r="BSY127" s="89"/>
      <c r="BTE127" s="89"/>
      <c r="BTH127" s="89"/>
      <c r="BTN127" s="89"/>
      <c r="BTQ127" s="89"/>
      <c r="BTT127" s="89"/>
      <c r="BTW127" s="89"/>
      <c r="BUC127" s="89"/>
      <c r="BUF127" s="89"/>
      <c r="BUL127" s="89"/>
      <c r="BUN127" s="89"/>
      <c r="BUO127" s="89"/>
      <c r="BUQ127" s="89"/>
      <c r="BUT127" s="89"/>
      <c r="BUW127" s="89"/>
      <c r="BVH127" s="89"/>
      <c r="BVJ127" s="89"/>
      <c r="BVV127" s="89"/>
      <c r="BVY127" s="89"/>
      <c r="BWG127" s="89"/>
      <c r="BXA127" s="89"/>
      <c r="BXC127" s="89"/>
      <c r="BXD127" s="89"/>
      <c r="BXE127" s="89"/>
      <c r="BXF127" s="89"/>
      <c r="BXG127" s="89"/>
      <c r="BXH127" s="89"/>
      <c r="BXZ127" s="89"/>
      <c r="BYA127" s="89"/>
      <c r="BYD127" s="89"/>
      <c r="BYG127" s="89"/>
      <c r="BYI127" s="89"/>
      <c r="BYK127" s="89"/>
      <c r="BYN127" s="89"/>
      <c r="BYQ127" s="89"/>
      <c r="BYT127" s="89"/>
      <c r="BYZ127" s="89"/>
      <c r="BZC127" s="89"/>
      <c r="BZF127" s="89"/>
      <c r="BZK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N127" s="89"/>
      <c r="CBQ127" s="89"/>
      <c r="CBT127" s="89"/>
      <c r="CBW127" s="89"/>
      <c r="CBZ127" s="89"/>
      <c r="CCL127" s="89"/>
      <c r="CCO127" s="89"/>
      <c r="CCR127" s="89"/>
      <c r="CCU127" s="89"/>
      <c r="CDA127" s="89"/>
      <c r="CDD127" s="89"/>
      <c r="CDJ127" s="89"/>
      <c r="CDM127" s="89"/>
      <c r="CDP127" s="89"/>
      <c r="CDS127" s="89"/>
      <c r="CDY127" s="89"/>
      <c r="CEB127" s="89"/>
      <c r="CEH127" s="89"/>
      <c r="CEJ127" s="89"/>
      <c r="CEK127" s="89"/>
      <c r="CEM127" s="89"/>
      <c r="CEP127" s="89"/>
      <c r="CES127" s="89"/>
      <c r="CFD127" s="89"/>
      <c r="CFF127" s="89"/>
      <c r="CFR127" s="89"/>
      <c r="CFU127" s="89"/>
      <c r="CGC127" s="89"/>
      <c r="CGW127" s="89"/>
      <c r="CGY127" s="89"/>
      <c r="CGZ127" s="89"/>
      <c r="CHA127" s="89"/>
      <c r="CHB127" s="89"/>
      <c r="CHC127" s="89"/>
      <c r="CHD127" s="89"/>
      <c r="CHV127" s="89"/>
      <c r="CHW127" s="89"/>
      <c r="CHZ127" s="89"/>
      <c r="CIC127" s="89"/>
      <c r="CIE127" s="89"/>
      <c r="CIG127" s="89"/>
      <c r="CIJ127" s="89"/>
      <c r="CIM127" s="89"/>
      <c r="CIP127" s="89"/>
      <c r="CIV127" s="89"/>
      <c r="CIY127" s="89"/>
      <c r="CJB127" s="89"/>
      <c r="CJG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J127" s="89"/>
      <c r="CLM127" s="89"/>
      <c r="CLP127" s="89"/>
      <c r="CLS127" s="89"/>
      <c r="CLV127" s="89"/>
      <c r="CMH127" s="89"/>
      <c r="CMK127" s="89"/>
      <c r="CMN127" s="89"/>
      <c r="CMQ127" s="89"/>
      <c r="CMW127" s="89"/>
      <c r="CMZ127" s="89"/>
      <c r="CNF127" s="89"/>
      <c r="CNI127" s="89"/>
      <c r="CNL127" s="89"/>
      <c r="CNO127" s="89"/>
      <c r="CNU127" s="89"/>
      <c r="CNX127" s="89"/>
      <c r="COD127" s="89"/>
      <c r="COF127" s="89"/>
      <c r="COG127" s="89"/>
      <c r="COI127" s="89"/>
      <c r="COL127" s="89"/>
      <c r="COO127" s="89"/>
      <c r="COZ127" s="89"/>
      <c r="CPB127" s="89"/>
      <c r="CPN127" s="89"/>
      <c r="CPQ127" s="89"/>
      <c r="CPY127" s="89"/>
      <c r="CQS127" s="89"/>
      <c r="CQU127" s="89"/>
      <c r="CQV127" s="89"/>
      <c r="CQW127" s="89"/>
      <c r="CQX127" s="89"/>
      <c r="CQY127" s="89"/>
      <c r="CQZ127" s="89"/>
      <c r="CRR127" s="89"/>
      <c r="CRS127" s="89"/>
      <c r="CRV127" s="89"/>
      <c r="CRY127" s="89"/>
      <c r="CSA127" s="89"/>
      <c r="CSC127" s="89"/>
      <c r="CSF127" s="89"/>
      <c r="CSI127" s="89"/>
      <c r="CSL127" s="89"/>
      <c r="CSR127" s="89"/>
      <c r="CSU127" s="89"/>
      <c r="CSX127" s="89"/>
      <c r="CTC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F127" s="89"/>
      <c r="CVI127" s="89"/>
      <c r="CVL127" s="89"/>
      <c r="CVO127" s="89"/>
      <c r="CVR127" s="89"/>
      <c r="CWD127" s="89"/>
      <c r="CWG127" s="89"/>
      <c r="CWJ127" s="89"/>
      <c r="CWM127" s="89"/>
      <c r="CWS127" s="89"/>
      <c r="CWV127" s="89"/>
      <c r="CXB127" s="89"/>
      <c r="CXE127" s="89"/>
      <c r="CXH127" s="89"/>
      <c r="CXK127" s="89"/>
      <c r="CXQ127" s="89"/>
      <c r="CXT127" s="89"/>
      <c r="CXZ127" s="89"/>
      <c r="CYB127" s="89"/>
      <c r="CYC127" s="89"/>
      <c r="CYE127" s="89"/>
      <c r="CYH127" s="89"/>
      <c r="CYK127" s="89"/>
      <c r="CYV127" s="89"/>
      <c r="CYX127" s="89"/>
      <c r="CZJ127" s="89"/>
      <c r="CZM127" s="89"/>
      <c r="CZU127" s="89"/>
      <c r="DAO127" s="89"/>
      <c r="DAQ127" s="89"/>
      <c r="DAR127" s="89"/>
      <c r="DAS127" s="89"/>
      <c r="DAT127" s="89"/>
      <c r="DAU127" s="89"/>
      <c r="DAV127" s="89"/>
      <c r="DBN127" s="89"/>
      <c r="DBO127" s="89"/>
      <c r="DBR127" s="89"/>
      <c r="DBU127" s="89"/>
      <c r="DBW127" s="89"/>
      <c r="DBY127" s="89"/>
      <c r="DCB127" s="89"/>
      <c r="DCE127" s="89"/>
      <c r="DCH127" s="89"/>
      <c r="DCN127" s="89"/>
      <c r="DCQ127" s="89"/>
      <c r="DCT127" s="89"/>
      <c r="DCY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FB127" s="89"/>
      <c r="DFE127" s="89"/>
      <c r="DFH127" s="89"/>
      <c r="DFK127" s="89"/>
      <c r="DFN127" s="89"/>
      <c r="DFZ127" s="89"/>
      <c r="DGC127" s="89"/>
      <c r="DGF127" s="89"/>
      <c r="DGI127" s="89"/>
      <c r="DGO127" s="89"/>
      <c r="DGR127" s="89"/>
      <c r="DGX127" s="89"/>
      <c r="DHA127" s="89"/>
      <c r="DHD127" s="89"/>
      <c r="DHG127" s="89"/>
      <c r="DHM127" s="89"/>
      <c r="DHP127" s="89"/>
      <c r="DHV127" s="89"/>
      <c r="DHX127" s="89"/>
      <c r="DHY127" s="89"/>
      <c r="DIA127" s="89"/>
      <c r="DID127" s="89"/>
      <c r="DIG127" s="89"/>
      <c r="DIR127" s="89"/>
      <c r="DIT127" s="89"/>
      <c r="DJF127" s="89"/>
      <c r="DJI127" s="89"/>
      <c r="DJQ127" s="89"/>
      <c r="DKK127" s="89"/>
      <c r="DKM127" s="89"/>
      <c r="DKN127" s="89"/>
      <c r="DKO127" s="89"/>
      <c r="DKP127" s="89"/>
      <c r="DKQ127" s="89"/>
      <c r="DKR127" s="89"/>
      <c r="DLJ127" s="89"/>
      <c r="DLK127" s="89"/>
      <c r="DLN127" s="89"/>
      <c r="DLQ127" s="89"/>
      <c r="DLS127" s="89"/>
      <c r="DLU127" s="89"/>
      <c r="DLX127" s="89"/>
      <c r="DMA127" s="89"/>
      <c r="DMD127" s="89"/>
      <c r="DMJ127" s="89"/>
      <c r="DMM127" s="89"/>
      <c r="DMP127" s="89"/>
      <c r="DMU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X127" s="89"/>
      <c r="DPA127" s="89"/>
      <c r="DPD127" s="89"/>
      <c r="DPG127" s="89"/>
      <c r="DPJ127" s="89"/>
      <c r="DPV127" s="89"/>
      <c r="DPY127" s="89"/>
      <c r="DQB127" s="89"/>
      <c r="DQE127" s="89"/>
      <c r="DQK127" s="89"/>
      <c r="DQN127" s="89"/>
      <c r="DQT127" s="89"/>
      <c r="DQW127" s="89"/>
      <c r="DQZ127" s="89"/>
      <c r="DRC127" s="89"/>
      <c r="DRI127" s="89"/>
      <c r="DRL127" s="89"/>
      <c r="DRR127" s="89"/>
      <c r="DRT127" s="89"/>
      <c r="DRU127" s="89"/>
      <c r="DRW127" s="89"/>
      <c r="DRZ127" s="89"/>
      <c r="DSC127" s="89"/>
      <c r="DSN127" s="89"/>
      <c r="DSP127" s="89"/>
      <c r="DTB127" s="89"/>
      <c r="DTE127" s="89"/>
      <c r="DTM127" s="89"/>
      <c r="DUG127" s="89"/>
      <c r="DUI127" s="89"/>
      <c r="DUJ127" s="89"/>
      <c r="DUK127" s="89"/>
      <c r="DUL127" s="89"/>
      <c r="DUM127" s="89"/>
      <c r="DUN127" s="89"/>
      <c r="DVF127" s="89"/>
      <c r="DVG127" s="89"/>
      <c r="DVJ127" s="89"/>
      <c r="DVM127" s="89"/>
      <c r="DVO127" s="89"/>
      <c r="DVQ127" s="89"/>
      <c r="DVT127" s="89"/>
      <c r="DVW127" s="89"/>
      <c r="DVZ127" s="89"/>
      <c r="DWF127" s="89"/>
      <c r="DWI127" s="89"/>
      <c r="DWL127" s="89"/>
      <c r="DWQ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T127" s="89"/>
      <c r="DYW127" s="89"/>
      <c r="DYZ127" s="89"/>
      <c r="DZC127" s="89"/>
      <c r="DZF127" s="89"/>
      <c r="DZR127" s="89"/>
      <c r="DZU127" s="89"/>
      <c r="DZX127" s="89"/>
      <c r="EAA127" s="89"/>
      <c r="EAG127" s="89"/>
      <c r="EAJ127" s="89"/>
      <c r="EAP127" s="89"/>
      <c r="EAS127" s="89"/>
      <c r="EAV127" s="89"/>
      <c r="EAY127" s="89"/>
      <c r="EBE127" s="89"/>
      <c r="EBH127" s="89"/>
      <c r="EBN127" s="89"/>
      <c r="EBP127" s="89"/>
      <c r="EBQ127" s="89"/>
      <c r="EBS127" s="89"/>
      <c r="EBV127" s="89"/>
      <c r="EBY127" s="89"/>
      <c r="ECJ127" s="89"/>
      <c r="ECL127" s="89"/>
      <c r="ECX127" s="89"/>
      <c r="EDA127" s="89"/>
      <c r="EDI127" s="89"/>
      <c r="EEC127" s="89"/>
      <c r="EEE127" s="89"/>
      <c r="EEF127" s="89"/>
      <c r="EEG127" s="89"/>
      <c r="EEH127" s="89"/>
      <c r="EEI127" s="89"/>
      <c r="EEJ127" s="89"/>
      <c r="EFB127" s="89"/>
      <c r="EFC127" s="89"/>
      <c r="EFF127" s="89"/>
      <c r="EFI127" s="89"/>
      <c r="EFK127" s="89"/>
      <c r="EFM127" s="89"/>
      <c r="EFP127" s="89"/>
      <c r="EFS127" s="89"/>
      <c r="EFV127" s="89"/>
      <c r="EGB127" s="89"/>
      <c r="EGE127" s="89"/>
      <c r="EGH127" s="89"/>
      <c r="EGM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P127" s="89"/>
      <c r="EIS127" s="89"/>
      <c r="EIV127" s="89"/>
      <c r="EIY127" s="89"/>
      <c r="EJB127" s="89"/>
      <c r="EJN127" s="89"/>
      <c r="EJQ127" s="89"/>
      <c r="EJT127" s="89"/>
      <c r="EJW127" s="89"/>
      <c r="EKC127" s="89"/>
      <c r="EKF127" s="89"/>
      <c r="EKL127" s="89"/>
      <c r="EKO127" s="89"/>
      <c r="EKR127" s="89"/>
      <c r="EKU127" s="89"/>
      <c r="ELA127" s="89"/>
      <c r="ELD127" s="89"/>
      <c r="ELJ127" s="89"/>
      <c r="ELL127" s="89"/>
      <c r="ELM127" s="89"/>
      <c r="ELO127" s="89"/>
      <c r="ELR127" s="89"/>
      <c r="ELU127" s="89"/>
      <c r="EMF127" s="89"/>
      <c r="EMH127" s="89"/>
      <c r="EMT127" s="89"/>
      <c r="EMW127" s="89"/>
      <c r="ENE127" s="89"/>
      <c r="ENY127" s="89"/>
      <c r="EOA127" s="89"/>
      <c r="EOB127" s="89"/>
      <c r="EOC127" s="89"/>
      <c r="EOD127" s="89"/>
      <c r="EOE127" s="89"/>
      <c r="EOF127" s="89"/>
      <c r="EOX127" s="89"/>
      <c r="EOY127" s="89"/>
      <c r="EPB127" s="89"/>
      <c r="EPE127" s="89"/>
      <c r="EPG127" s="89"/>
      <c r="EPI127" s="89"/>
      <c r="EPL127" s="89"/>
      <c r="EPO127" s="89"/>
      <c r="EPR127" s="89"/>
      <c r="EPX127" s="89"/>
      <c r="EQA127" s="89"/>
      <c r="EQD127" s="89"/>
      <c r="EQI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L127" s="89"/>
      <c r="ESO127" s="89"/>
      <c r="ESR127" s="89"/>
      <c r="ESU127" s="89"/>
      <c r="ESX127" s="89"/>
      <c r="ETJ127" s="89"/>
      <c r="ETM127" s="89"/>
      <c r="ETP127" s="89"/>
      <c r="ETS127" s="89"/>
      <c r="ETY127" s="89"/>
      <c r="EUB127" s="89"/>
      <c r="EUH127" s="89"/>
      <c r="EUK127" s="89"/>
      <c r="EUN127" s="89"/>
      <c r="EUQ127" s="89"/>
      <c r="EUW127" s="89"/>
      <c r="EUZ127" s="89"/>
      <c r="EVF127" s="89"/>
      <c r="EVH127" s="89"/>
      <c r="EVI127" s="89"/>
      <c r="EVK127" s="89"/>
      <c r="EVN127" s="89"/>
      <c r="EVQ127" s="89"/>
      <c r="EWB127" s="89"/>
      <c r="EWD127" s="89"/>
      <c r="EWP127" s="89"/>
      <c r="EWS127" s="89"/>
      <c r="EXA127" s="89"/>
      <c r="EXU127" s="89"/>
      <c r="EXW127" s="89"/>
      <c r="EXX127" s="89"/>
      <c r="EXY127" s="89"/>
      <c r="EXZ127" s="89"/>
      <c r="EYA127" s="89"/>
      <c r="EYB127" s="89"/>
      <c r="EYT127" s="89"/>
      <c r="EYU127" s="89"/>
      <c r="EYX127" s="89"/>
      <c r="EZA127" s="89"/>
      <c r="EZC127" s="89"/>
      <c r="EZE127" s="89"/>
      <c r="EZH127" s="89"/>
      <c r="EZK127" s="89"/>
      <c r="EZN127" s="89"/>
      <c r="EZT127" s="89"/>
      <c r="EZW127" s="89"/>
      <c r="EZZ127" s="89"/>
      <c r="FAE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H127" s="89"/>
      <c r="FCK127" s="89"/>
      <c r="FCN127" s="89"/>
      <c r="FCQ127" s="89"/>
      <c r="FCT127" s="89"/>
      <c r="FDF127" s="89"/>
      <c r="FDI127" s="89"/>
      <c r="FDL127" s="89"/>
      <c r="FDO127" s="89"/>
      <c r="FDU127" s="89"/>
      <c r="FDX127" s="89"/>
      <c r="FED127" s="89"/>
      <c r="FEG127" s="89"/>
      <c r="FEJ127" s="89"/>
      <c r="FEM127" s="89"/>
      <c r="FES127" s="89"/>
      <c r="FEV127" s="89"/>
      <c r="FFB127" s="89"/>
      <c r="FFD127" s="89"/>
      <c r="FFE127" s="89"/>
      <c r="FFG127" s="89"/>
      <c r="FFJ127" s="89"/>
      <c r="FFM127" s="89"/>
      <c r="FFX127" s="89"/>
      <c r="FFZ127" s="89"/>
      <c r="FGL127" s="89"/>
      <c r="FGO127" s="89"/>
      <c r="FGW127" s="89"/>
      <c r="FHQ127" s="89"/>
      <c r="FHS127" s="89"/>
      <c r="FHT127" s="89"/>
      <c r="FHU127" s="89"/>
      <c r="FHV127" s="89"/>
      <c r="FHW127" s="89"/>
      <c r="FHX127" s="89"/>
      <c r="FIP127" s="89"/>
      <c r="FIQ127" s="89"/>
      <c r="FIT127" s="89"/>
      <c r="FIW127" s="89"/>
      <c r="FIY127" s="89"/>
      <c r="FJA127" s="89"/>
      <c r="FJD127" s="89"/>
      <c r="FJG127" s="89"/>
      <c r="FJJ127" s="89"/>
      <c r="FJP127" s="89"/>
      <c r="FJS127" s="89"/>
      <c r="FJV127" s="89"/>
      <c r="FKA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D127" s="89"/>
      <c r="FMG127" s="89"/>
      <c r="FMJ127" s="89"/>
      <c r="FMM127" s="89"/>
      <c r="FMP127" s="89"/>
      <c r="FNB127" s="89"/>
      <c r="FNE127" s="89"/>
      <c r="FNH127" s="89"/>
      <c r="FNK127" s="89"/>
      <c r="FNQ127" s="89"/>
      <c r="FNT127" s="89"/>
      <c r="FNZ127" s="89"/>
      <c r="FOC127" s="89"/>
      <c r="FOF127" s="89"/>
      <c r="FOI127" s="89"/>
      <c r="FOO127" s="89"/>
      <c r="FOR127" s="89"/>
      <c r="FOX127" s="89"/>
      <c r="FOZ127" s="89"/>
      <c r="FPA127" s="89"/>
      <c r="FPC127" s="89"/>
      <c r="FPF127" s="89"/>
      <c r="FPI127" s="89"/>
      <c r="FPT127" s="89"/>
      <c r="FPV127" s="89"/>
      <c r="FQH127" s="89"/>
      <c r="FQK127" s="89"/>
      <c r="FQS127" s="89"/>
      <c r="FRM127" s="89"/>
      <c r="FRO127" s="89"/>
      <c r="FRP127" s="89"/>
      <c r="FRQ127" s="89"/>
      <c r="FRR127" s="89"/>
      <c r="FRS127" s="89"/>
      <c r="FRT127" s="89"/>
      <c r="FSL127" s="89"/>
      <c r="FSM127" s="89"/>
      <c r="FSP127" s="89"/>
      <c r="FSS127" s="89"/>
      <c r="FSU127" s="89"/>
      <c r="FSW127" s="89"/>
      <c r="FSZ127" s="89"/>
      <c r="FTC127" s="89"/>
      <c r="FTF127" s="89"/>
      <c r="FTL127" s="89"/>
      <c r="FTO127" s="89"/>
      <c r="FTR127" s="89"/>
      <c r="FTW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Z127" s="89"/>
      <c r="FWC127" s="89"/>
      <c r="FWF127" s="89"/>
      <c r="FWI127" s="89"/>
      <c r="FWL127" s="89"/>
      <c r="FWX127" s="89"/>
      <c r="FXA127" s="89"/>
      <c r="FXD127" s="89"/>
      <c r="FXG127" s="89"/>
      <c r="FXM127" s="89"/>
      <c r="FXP127" s="89"/>
      <c r="FXV127" s="89"/>
      <c r="FXY127" s="89"/>
      <c r="FYB127" s="89"/>
      <c r="FYE127" s="89"/>
      <c r="FYK127" s="89"/>
      <c r="FYN127" s="89"/>
      <c r="FYT127" s="89"/>
      <c r="FYV127" s="89"/>
      <c r="FYW127" s="89"/>
      <c r="FYY127" s="89"/>
      <c r="FZB127" s="89"/>
      <c r="FZE127" s="89"/>
      <c r="FZP127" s="89"/>
      <c r="FZR127" s="89"/>
      <c r="GAD127" s="89"/>
      <c r="GAG127" s="89"/>
      <c r="GAO127" s="89"/>
      <c r="GBI127" s="89"/>
      <c r="GBK127" s="89"/>
      <c r="GBL127" s="89"/>
      <c r="GBM127" s="89"/>
      <c r="GBN127" s="89"/>
      <c r="GBO127" s="89"/>
      <c r="GBP127" s="89"/>
      <c r="GCH127" s="89"/>
      <c r="GCI127" s="89"/>
      <c r="GCL127" s="89"/>
      <c r="GCO127" s="89"/>
      <c r="GCQ127" s="89"/>
      <c r="GCS127" s="89"/>
      <c r="GCV127" s="89"/>
      <c r="GCY127" s="89"/>
      <c r="GDB127" s="89"/>
      <c r="GDH127" s="89"/>
      <c r="GDK127" s="89"/>
      <c r="GDN127" s="89"/>
      <c r="GDS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V127" s="89"/>
      <c r="GFY127" s="89"/>
      <c r="GGB127" s="89"/>
      <c r="GGE127" s="89"/>
      <c r="GGH127" s="89"/>
      <c r="GGT127" s="89"/>
      <c r="GGW127" s="89"/>
      <c r="GGZ127" s="89"/>
      <c r="GHC127" s="89"/>
      <c r="GHI127" s="89"/>
      <c r="GHL127" s="89"/>
      <c r="GHR127" s="89"/>
      <c r="GHU127" s="89"/>
      <c r="GHX127" s="89"/>
      <c r="GIA127" s="89"/>
      <c r="GIG127" s="89"/>
      <c r="GIJ127" s="89"/>
      <c r="GIP127" s="89"/>
      <c r="GIR127" s="89"/>
      <c r="GIS127" s="89"/>
      <c r="GIU127" s="89"/>
      <c r="GIX127" s="89"/>
      <c r="GJA127" s="89"/>
      <c r="GJL127" s="89"/>
      <c r="GJN127" s="89"/>
      <c r="GJZ127" s="89"/>
      <c r="GKC127" s="89"/>
      <c r="GKK127" s="89"/>
      <c r="GLE127" s="89"/>
      <c r="GLG127" s="89"/>
      <c r="GLH127" s="89"/>
      <c r="GLI127" s="89"/>
      <c r="GLJ127" s="89"/>
      <c r="GLK127" s="89"/>
      <c r="GLL127" s="89"/>
      <c r="GMD127" s="89"/>
      <c r="GME127" s="89"/>
      <c r="GMH127" s="89"/>
      <c r="GMK127" s="89"/>
      <c r="GMM127" s="89"/>
      <c r="GMO127" s="89"/>
      <c r="GMR127" s="89"/>
      <c r="GMU127" s="89"/>
      <c r="GMX127" s="89"/>
      <c r="GND127" s="89"/>
      <c r="GNG127" s="89"/>
      <c r="GNJ127" s="89"/>
      <c r="GNO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R127" s="89"/>
      <c r="GPU127" s="89"/>
      <c r="GPX127" s="89"/>
      <c r="GQA127" s="89"/>
      <c r="GQD127" s="89"/>
      <c r="GQP127" s="89"/>
      <c r="GQS127" s="89"/>
      <c r="GQV127" s="89"/>
      <c r="GQY127" s="89"/>
      <c r="GRE127" s="89"/>
      <c r="GRH127" s="89"/>
      <c r="GRN127" s="89"/>
      <c r="GRQ127" s="89"/>
      <c r="GRT127" s="89"/>
      <c r="GRW127" s="89"/>
      <c r="GSC127" s="89"/>
      <c r="GSF127" s="89"/>
      <c r="GSL127" s="89"/>
      <c r="GSN127" s="89"/>
      <c r="GSO127" s="89"/>
      <c r="GSQ127" s="89"/>
      <c r="GST127" s="89"/>
      <c r="GSW127" s="89"/>
      <c r="GTH127" s="89"/>
      <c r="GTJ127" s="89"/>
      <c r="GTV127" s="89"/>
      <c r="GTY127" s="89"/>
      <c r="GUG127" s="89"/>
      <c r="GVA127" s="89"/>
      <c r="GVC127" s="89"/>
      <c r="GVD127" s="89"/>
      <c r="GVE127" s="89"/>
      <c r="GVF127" s="89"/>
      <c r="GVG127" s="89"/>
      <c r="GVH127" s="89"/>
      <c r="GVZ127" s="89"/>
      <c r="GWA127" s="89"/>
      <c r="GWD127" s="89"/>
      <c r="GWG127" s="89"/>
      <c r="GWI127" s="89"/>
      <c r="GWK127" s="89"/>
      <c r="GWN127" s="89"/>
      <c r="GWQ127" s="89"/>
      <c r="GWT127" s="89"/>
      <c r="GWZ127" s="89"/>
      <c r="GXC127" s="89"/>
      <c r="GXF127" s="89"/>
      <c r="GXK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N127" s="89"/>
      <c r="GZQ127" s="89"/>
      <c r="GZT127" s="89"/>
      <c r="GZW127" s="89"/>
      <c r="GZZ127" s="89"/>
      <c r="HAL127" s="89"/>
      <c r="HAO127" s="89"/>
      <c r="HAR127" s="89"/>
      <c r="HAU127" s="89"/>
      <c r="HBA127" s="89"/>
      <c r="HBD127" s="89"/>
      <c r="HBJ127" s="89"/>
      <c r="HBM127" s="89"/>
      <c r="HBP127" s="89"/>
      <c r="HBS127" s="89"/>
      <c r="HBY127" s="89"/>
      <c r="HCB127" s="89"/>
      <c r="HCH127" s="89"/>
      <c r="HCJ127" s="89"/>
      <c r="HCK127" s="89"/>
      <c r="HCM127" s="89"/>
      <c r="HCP127" s="89"/>
      <c r="HCS127" s="89"/>
      <c r="HDD127" s="89"/>
      <c r="HDF127" s="89"/>
      <c r="HDR127" s="89"/>
      <c r="HDU127" s="89"/>
      <c r="HEC127" s="89"/>
      <c r="HEW127" s="89"/>
      <c r="HEY127" s="89"/>
      <c r="HEZ127" s="89"/>
      <c r="HFA127" s="89"/>
      <c r="HFB127" s="89"/>
      <c r="HFC127" s="89"/>
      <c r="HFD127" s="89"/>
      <c r="HFV127" s="89"/>
      <c r="HFW127" s="89"/>
      <c r="HFZ127" s="89"/>
      <c r="HGC127" s="89"/>
      <c r="HGE127" s="89"/>
      <c r="HGG127" s="89"/>
      <c r="HGJ127" s="89"/>
      <c r="HGM127" s="89"/>
      <c r="HGP127" s="89"/>
      <c r="HGV127" s="89"/>
      <c r="HGY127" s="89"/>
      <c r="HHB127" s="89"/>
      <c r="HHG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J127" s="89"/>
      <c r="HJM127" s="89"/>
      <c r="HJP127" s="89"/>
      <c r="HJS127" s="89"/>
      <c r="HJV127" s="89"/>
      <c r="HKH127" s="89"/>
      <c r="HKK127" s="89"/>
      <c r="HKN127" s="89"/>
      <c r="HKQ127" s="89"/>
      <c r="HKW127" s="89"/>
      <c r="HKZ127" s="89"/>
      <c r="HLF127" s="89"/>
      <c r="HLI127" s="89"/>
      <c r="HLL127" s="89"/>
      <c r="HLO127" s="89"/>
      <c r="HLU127" s="89"/>
      <c r="HLX127" s="89"/>
      <c r="HMD127" s="89"/>
      <c r="HMF127" s="89"/>
      <c r="HMG127" s="89"/>
      <c r="HMI127" s="89"/>
      <c r="HML127" s="89"/>
      <c r="HMO127" s="89"/>
      <c r="HMZ127" s="89"/>
      <c r="HNB127" s="89"/>
      <c r="HNN127" s="89"/>
      <c r="HNQ127" s="89"/>
      <c r="HNY127" s="89"/>
      <c r="HOS127" s="89"/>
      <c r="HOU127" s="89"/>
      <c r="HOV127" s="89"/>
      <c r="HOW127" s="89"/>
      <c r="HOX127" s="89"/>
      <c r="HOY127" s="89"/>
      <c r="HOZ127" s="89"/>
      <c r="HPR127" s="89"/>
      <c r="HPS127" s="89"/>
      <c r="HPV127" s="89"/>
      <c r="HPY127" s="89"/>
      <c r="HQA127" s="89"/>
      <c r="HQC127" s="89"/>
      <c r="HQF127" s="89"/>
      <c r="HQI127" s="89"/>
      <c r="HQL127" s="89"/>
      <c r="HQR127" s="89"/>
      <c r="HQU127" s="89"/>
      <c r="HQX127" s="89"/>
      <c r="HRC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F127" s="89"/>
      <c r="HTI127" s="89"/>
      <c r="HTL127" s="89"/>
      <c r="HTO127" s="89"/>
      <c r="HTR127" s="89"/>
      <c r="HUD127" s="89"/>
      <c r="HUG127" s="89"/>
      <c r="HUJ127" s="89"/>
      <c r="HUM127" s="89"/>
      <c r="HUS127" s="89"/>
      <c r="HUV127" s="89"/>
      <c r="HVB127" s="89"/>
      <c r="HVE127" s="89"/>
      <c r="HVH127" s="89"/>
      <c r="HVK127" s="89"/>
      <c r="HVQ127" s="89"/>
      <c r="HVT127" s="89"/>
      <c r="HVZ127" s="89"/>
      <c r="HWB127" s="89"/>
      <c r="HWC127" s="89"/>
      <c r="HWE127" s="89"/>
      <c r="HWH127" s="89"/>
      <c r="HWK127" s="89"/>
      <c r="HWV127" s="89"/>
      <c r="HWX127" s="89"/>
      <c r="HXJ127" s="89"/>
      <c r="HXM127" s="89"/>
      <c r="HXU127" s="89"/>
      <c r="HYO127" s="89"/>
      <c r="HYQ127" s="89"/>
      <c r="HYR127" s="89"/>
      <c r="HYS127" s="89"/>
      <c r="HYT127" s="89"/>
      <c r="HYU127" s="89"/>
      <c r="HYV127" s="89"/>
      <c r="HZN127" s="89"/>
      <c r="HZO127" s="89"/>
      <c r="HZR127" s="89"/>
      <c r="HZU127" s="89"/>
      <c r="HZW127" s="89"/>
      <c r="HZY127" s="89"/>
      <c r="IAB127" s="89"/>
      <c r="IAE127" s="89"/>
      <c r="IAH127" s="89"/>
      <c r="IAN127" s="89"/>
      <c r="IAQ127" s="89"/>
      <c r="IAT127" s="89"/>
      <c r="IAY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DB127" s="89"/>
      <c r="IDE127" s="89"/>
      <c r="IDH127" s="89"/>
      <c r="IDK127" s="89"/>
      <c r="IDN127" s="89"/>
      <c r="IDZ127" s="89"/>
      <c r="IEC127" s="89"/>
      <c r="IEF127" s="89"/>
      <c r="IEI127" s="89"/>
      <c r="IEO127" s="89"/>
      <c r="IER127" s="89"/>
      <c r="IEX127" s="89"/>
      <c r="IFA127" s="89"/>
      <c r="IFD127" s="89"/>
      <c r="IFG127" s="89"/>
      <c r="IFM127" s="89"/>
      <c r="IFP127" s="89"/>
      <c r="IFV127" s="89"/>
      <c r="IFX127" s="89"/>
      <c r="IFY127" s="89"/>
      <c r="IGA127" s="89"/>
      <c r="IGD127" s="89"/>
      <c r="IGG127" s="89"/>
      <c r="IGR127" s="89"/>
      <c r="IGT127" s="89"/>
      <c r="IHF127" s="89"/>
      <c r="IHI127" s="89"/>
      <c r="IHQ127" s="89"/>
      <c r="IIK127" s="89"/>
      <c r="IIM127" s="89"/>
      <c r="IIN127" s="89"/>
      <c r="IIO127" s="89"/>
      <c r="IIP127" s="89"/>
      <c r="IIQ127" s="89"/>
      <c r="IIR127" s="89"/>
      <c r="IJJ127" s="89"/>
      <c r="IJK127" s="89"/>
      <c r="IJN127" s="89"/>
      <c r="IJQ127" s="89"/>
      <c r="IJS127" s="89"/>
      <c r="IJU127" s="89"/>
      <c r="IJX127" s="89"/>
      <c r="IKA127" s="89"/>
      <c r="IKD127" s="89"/>
      <c r="IKJ127" s="89"/>
      <c r="IKM127" s="89"/>
      <c r="IKP127" s="89"/>
      <c r="IKU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X127" s="89"/>
      <c r="INA127" s="89"/>
      <c r="IND127" s="89"/>
      <c r="ING127" s="89"/>
      <c r="INJ127" s="89"/>
      <c r="INV127" s="89"/>
      <c r="INY127" s="89"/>
      <c r="IOB127" s="89"/>
      <c r="IOE127" s="89"/>
      <c r="IOK127" s="89"/>
      <c r="ION127" s="89"/>
      <c r="IOT127" s="89"/>
      <c r="IOW127" s="89"/>
      <c r="IOZ127" s="89"/>
      <c r="IPC127" s="89"/>
      <c r="IPI127" s="89"/>
      <c r="IPL127" s="89"/>
      <c r="IPR127" s="89"/>
      <c r="IPT127" s="89"/>
      <c r="IPU127" s="89"/>
      <c r="IPW127" s="89"/>
      <c r="IPZ127" s="89"/>
      <c r="IQC127" s="89"/>
      <c r="IQN127" s="89"/>
      <c r="IQP127" s="89"/>
      <c r="IRB127" s="89"/>
      <c r="IRE127" s="89"/>
      <c r="IRM127" s="89"/>
      <c r="ISG127" s="89"/>
      <c r="ISI127" s="89"/>
      <c r="ISJ127" s="89"/>
      <c r="ISK127" s="89"/>
      <c r="ISL127" s="89"/>
      <c r="ISM127" s="89"/>
      <c r="ISN127" s="89"/>
      <c r="ITF127" s="89"/>
      <c r="ITG127" s="89"/>
      <c r="ITJ127" s="89"/>
      <c r="ITM127" s="89"/>
      <c r="ITO127" s="89"/>
      <c r="ITQ127" s="89"/>
      <c r="ITT127" s="89"/>
      <c r="ITW127" s="89"/>
      <c r="ITZ127" s="89"/>
      <c r="IUF127" s="89"/>
      <c r="IUI127" s="89"/>
      <c r="IUL127" s="89"/>
      <c r="IUQ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T127" s="89"/>
      <c r="IWW127" s="89"/>
      <c r="IWZ127" s="89"/>
      <c r="IXC127" s="89"/>
      <c r="IXF127" s="89"/>
      <c r="IXR127" s="89"/>
      <c r="IXU127" s="89"/>
      <c r="IXX127" s="89"/>
      <c r="IYA127" s="89"/>
      <c r="IYG127" s="89"/>
      <c r="IYJ127" s="89"/>
      <c r="IYP127" s="89"/>
      <c r="IYS127" s="89"/>
      <c r="IYV127" s="89"/>
      <c r="IYY127" s="89"/>
      <c r="IZE127" s="89"/>
      <c r="IZH127" s="89"/>
      <c r="IZN127" s="89"/>
      <c r="IZP127" s="89"/>
      <c r="IZQ127" s="89"/>
      <c r="IZS127" s="89"/>
      <c r="IZV127" s="89"/>
      <c r="IZY127" s="89"/>
      <c r="JAJ127" s="89"/>
      <c r="JAL127" s="89"/>
      <c r="JAX127" s="89"/>
      <c r="JBA127" s="89"/>
      <c r="JBI127" s="89"/>
      <c r="JCC127" s="89"/>
      <c r="JCE127" s="89"/>
      <c r="JCF127" s="89"/>
      <c r="JCG127" s="89"/>
      <c r="JCH127" s="89"/>
      <c r="JCI127" s="89"/>
      <c r="JCJ127" s="89"/>
      <c r="JDB127" s="89"/>
      <c r="JDC127" s="89"/>
      <c r="JDF127" s="89"/>
      <c r="JDI127" s="89"/>
      <c r="JDK127" s="89"/>
      <c r="JDM127" s="89"/>
      <c r="JDP127" s="89"/>
      <c r="JDS127" s="89"/>
      <c r="JDV127" s="89"/>
      <c r="JEB127" s="89"/>
      <c r="JEE127" s="89"/>
      <c r="JEH127" s="89"/>
      <c r="JEM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P127" s="89"/>
      <c r="JGS127" s="89"/>
      <c r="JGV127" s="89"/>
      <c r="JGY127" s="89"/>
      <c r="JHB127" s="89"/>
      <c r="JHN127" s="89"/>
      <c r="JHQ127" s="89"/>
      <c r="JHT127" s="89"/>
      <c r="JHW127" s="89"/>
      <c r="JIC127" s="89"/>
      <c r="JIF127" s="89"/>
      <c r="JIL127" s="89"/>
      <c r="JIO127" s="89"/>
      <c r="JIR127" s="89"/>
      <c r="JIU127" s="89"/>
      <c r="JJA127" s="89"/>
      <c r="JJD127" s="89"/>
      <c r="JJJ127" s="89"/>
      <c r="JJL127" s="89"/>
      <c r="JJM127" s="89"/>
      <c r="JJO127" s="89"/>
      <c r="JJR127" s="89"/>
      <c r="JJU127" s="89"/>
      <c r="JKF127" s="89"/>
      <c r="JKH127" s="89"/>
      <c r="JKT127" s="89"/>
      <c r="JKW127" s="89"/>
      <c r="JLE127" s="89"/>
      <c r="JLY127" s="89"/>
      <c r="JMA127" s="89"/>
      <c r="JMB127" s="89"/>
      <c r="JMC127" s="89"/>
      <c r="JMD127" s="89"/>
      <c r="JME127" s="89"/>
      <c r="JMF127" s="89"/>
      <c r="JMX127" s="89"/>
      <c r="JMY127" s="89"/>
      <c r="JNB127" s="89"/>
      <c r="JNE127" s="89"/>
      <c r="JNG127" s="89"/>
      <c r="JNI127" s="89"/>
      <c r="JNL127" s="89"/>
      <c r="JNO127" s="89"/>
      <c r="JNR127" s="89"/>
      <c r="JNX127" s="89"/>
      <c r="JOA127" s="89"/>
      <c r="JOD127" s="89"/>
      <c r="JOI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L127" s="89"/>
      <c r="JQO127" s="89"/>
      <c r="JQR127" s="89"/>
      <c r="JQU127" s="89"/>
      <c r="JQX127" s="89"/>
      <c r="JRJ127" s="89"/>
      <c r="JRM127" s="89"/>
      <c r="JRP127" s="89"/>
      <c r="JRS127" s="89"/>
      <c r="JRY127" s="89"/>
      <c r="JSB127" s="89"/>
      <c r="JSH127" s="89"/>
      <c r="JSK127" s="89"/>
      <c r="JSN127" s="89"/>
      <c r="JSQ127" s="89"/>
      <c r="JSW127" s="89"/>
      <c r="JSZ127" s="89"/>
      <c r="JTF127" s="89"/>
      <c r="JTH127" s="89"/>
      <c r="JTI127" s="89"/>
      <c r="JTK127" s="89"/>
      <c r="JTN127" s="89"/>
      <c r="JTQ127" s="89"/>
      <c r="JUB127" s="89"/>
      <c r="JUD127" s="89"/>
      <c r="JUP127" s="89"/>
      <c r="JUS127" s="89"/>
      <c r="JVA127" s="89"/>
      <c r="JVU127" s="89"/>
      <c r="JVW127" s="89"/>
      <c r="JVX127" s="89"/>
      <c r="JVY127" s="89"/>
      <c r="JVZ127" s="89"/>
      <c r="JWA127" s="89"/>
      <c r="JWB127" s="89"/>
      <c r="JWT127" s="89"/>
      <c r="JWU127" s="89"/>
      <c r="JWX127" s="89"/>
      <c r="JXA127" s="89"/>
      <c r="JXC127" s="89"/>
      <c r="JXE127" s="89"/>
      <c r="JXH127" s="89"/>
      <c r="JXK127" s="89"/>
      <c r="JXN127" s="89"/>
      <c r="JXT127" s="89"/>
      <c r="JXW127" s="89"/>
      <c r="JXZ127" s="89"/>
      <c r="JYE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H127" s="89"/>
      <c r="KAK127" s="89"/>
      <c r="KAN127" s="89"/>
      <c r="KAQ127" s="89"/>
      <c r="KAT127" s="89"/>
      <c r="KBF127" s="89"/>
      <c r="KBI127" s="89"/>
      <c r="KBL127" s="89"/>
      <c r="KBO127" s="89"/>
      <c r="KBU127" s="89"/>
      <c r="KBX127" s="89"/>
      <c r="KCD127" s="89"/>
      <c r="KCG127" s="89"/>
      <c r="KCJ127" s="89"/>
      <c r="KCM127" s="89"/>
      <c r="KCS127" s="89"/>
      <c r="KCV127" s="89"/>
      <c r="KDB127" s="89"/>
      <c r="KDD127" s="89"/>
      <c r="KDE127" s="89"/>
      <c r="KDG127" s="89"/>
      <c r="KDJ127" s="89"/>
      <c r="KDM127" s="89"/>
      <c r="KDX127" s="89"/>
      <c r="KDZ127" s="89"/>
      <c r="KEL127" s="89"/>
      <c r="KEO127" s="89"/>
      <c r="KEW127" s="89"/>
      <c r="KFQ127" s="89"/>
      <c r="KFS127" s="89"/>
      <c r="KFT127" s="89"/>
      <c r="KFU127" s="89"/>
      <c r="KFV127" s="89"/>
      <c r="KFW127" s="89"/>
      <c r="KFX127" s="89"/>
      <c r="KGP127" s="89"/>
      <c r="KGQ127" s="89"/>
      <c r="KGT127" s="89"/>
      <c r="KGW127" s="89"/>
      <c r="KGY127" s="89"/>
      <c r="KHA127" s="89"/>
      <c r="KHD127" s="89"/>
      <c r="KHG127" s="89"/>
      <c r="KHJ127" s="89"/>
      <c r="KHP127" s="89"/>
      <c r="KHS127" s="89"/>
      <c r="KHV127" s="89"/>
      <c r="KIA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D127" s="89"/>
      <c r="KKG127" s="89"/>
      <c r="KKJ127" s="89"/>
      <c r="KKM127" s="89"/>
      <c r="KKP127" s="89"/>
      <c r="KLB127" s="89"/>
      <c r="KLE127" s="89"/>
      <c r="KLH127" s="89"/>
      <c r="KLK127" s="89"/>
      <c r="KLQ127" s="89"/>
      <c r="KLT127" s="89"/>
      <c r="KLZ127" s="89"/>
      <c r="KMC127" s="89"/>
      <c r="KMF127" s="89"/>
      <c r="KMI127" s="89"/>
      <c r="KMO127" s="89"/>
      <c r="KMR127" s="89"/>
      <c r="KMX127" s="89"/>
      <c r="KMZ127" s="89"/>
      <c r="KNA127" s="89"/>
      <c r="KNC127" s="89"/>
      <c r="KNF127" s="89"/>
      <c r="KNI127" s="89"/>
      <c r="KNT127" s="89"/>
      <c r="KNV127" s="89"/>
      <c r="KOH127" s="89"/>
      <c r="KOK127" s="89"/>
      <c r="KOS127" s="89"/>
      <c r="KPM127" s="89"/>
      <c r="KPO127" s="89"/>
      <c r="KPP127" s="89"/>
      <c r="KPQ127" s="89"/>
      <c r="KPR127" s="89"/>
      <c r="KPS127" s="89"/>
      <c r="KPT127" s="89"/>
      <c r="KQL127" s="89"/>
      <c r="KQM127" s="89"/>
      <c r="KQP127" s="89"/>
      <c r="KQS127" s="89"/>
      <c r="KQU127" s="89"/>
      <c r="KQW127" s="89"/>
      <c r="KQZ127" s="89"/>
      <c r="KRC127" s="89"/>
      <c r="KRF127" s="89"/>
      <c r="KRL127" s="89"/>
      <c r="KRO127" s="89"/>
      <c r="KRR127" s="89"/>
      <c r="KRW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Z127" s="89"/>
      <c r="KUC127" s="89"/>
      <c r="KUF127" s="89"/>
      <c r="KUI127" s="89"/>
      <c r="KUL127" s="89"/>
      <c r="KUX127" s="89"/>
      <c r="KVA127" s="89"/>
      <c r="KVD127" s="89"/>
      <c r="KVG127" s="89"/>
      <c r="KVM127" s="89"/>
      <c r="KVP127" s="89"/>
      <c r="KVV127" s="89"/>
      <c r="KVY127" s="89"/>
      <c r="KWB127" s="89"/>
      <c r="KWE127" s="89"/>
      <c r="KWK127" s="89"/>
      <c r="KWN127" s="89"/>
      <c r="KWT127" s="89"/>
      <c r="KWV127" s="89"/>
      <c r="KWW127" s="89"/>
      <c r="KWY127" s="89"/>
      <c r="KXB127" s="89"/>
      <c r="KXE127" s="89"/>
      <c r="KXP127" s="89"/>
      <c r="KXR127" s="89"/>
      <c r="KYD127" s="89"/>
      <c r="KYG127" s="89"/>
      <c r="KYO127" s="89"/>
      <c r="KZI127" s="89"/>
      <c r="KZK127" s="89"/>
      <c r="KZL127" s="89"/>
      <c r="KZM127" s="89"/>
      <c r="KZN127" s="89"/>
      <c r="KZO127" s="89"/>
      <c r="KZP127" s="89"/>
      <c r="LAH127" s="89"/>
      <c r="LAI127" s="89"/>
      <c r="LAL127" s="89"/>
      <c r="LAO127" s="89"/>
      <c r="LAQ127" s="89"/>
      <c r="LAS127" s="89"/>
      <c r="LAV127" s="89"/>
      <c r="LAY127" s="89"/>
      <c r="LBB127" s="89"/>
      <c r="LBH127" s="89"/>
      <c r="LBK127" s="89"/>
      <c r="LBN127" s="89"/>
      <c r="LBS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V127" s="89"/>
      <c r="LDY127" s="89"/>
      <c r="LEB127" s="89"/>
      <c r="LEE127" s="89"/>
      <c r="LEH127" s="89"/>
      <c r="LET127" s="89"/>
      <c r="LEW127" s="89"/>
      <c r="LEZ127" s="89"/>
      <c r="LFC127" s="89"/>
      <c r="LFI127" s="89"/>
      <c r="LFL127" s="89"/>
      <c r="LFR127" s="89"/>
      <c r="LFU127" s="89"/>
      <c r="LFX127" s="89"/>
      <c r="LGA127" s="89"/>
      <c r="LGG127" s="89"/>
      <c r="LGJ127" s="89"/>
      <c r="LGP127" s="89"/>
      <c r="LGR127" s="89"/>
      <c r="LGS127" s="89"/>
      <c r="LGU127" s="89"/>
      <c r="LGX127" s="89"/>
      <c r="LHA127" s="89"/>
      <c r="LHL127" s="89"/>
      <c r="LHN127" s="89"/>
      <c r="LHZ127" s="89"/>
      <c r="LIC127" s="89"/>
      <c r="LIK127" s="89"/>
      <c r="LJE127" s="89"/>
      <c r="LJG127" s="89"/>
      <c r="LJH127" s="89"/>
      <c r="LJI127" s="89"/>
      <c r="LJJ127" s="89"/>
      <c r="LJK127" s="89"/>
      <c r="LJL127" s="89"/>
      <c r="LKD127" s="89"/>
      <c r="LKE127" s="89"/>
      <c r="LKH127" s="89"/>
      <c r="LKK127" s="89"/>
      <c r="LKM127" s="89"/>
      <c r="LKO127" s="89"/>
      <c r="LKR127" s="89"/>
      <c r="LKU127" s="89"/>
      <c r="LKX127" s="89"/>
      <c r="LLD127" s="89"/>
      <c r="LLG127" s="89"/>
      <c r="LLJ127" s="89"/>
      <c r="LLO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R127" s="89"/>
      <c r="LNU127" s="89"/>
      <c r="LNX127" s="89"/>
      <c r="LOA127" s="89"/>
      <c r="LOD127" s="89"/>
      <c r="LOP127" s="89"/>
      <c r="LOS127" s="89"/>
      <c r="LOV127" s="89"/>
      <c r="LOY127" s="89"/>
      <c r="LPE127" s="89"/>
      <c r="LPH127" s="89"/>
      <c r="LPN127" s="89"/>
      <c r="LPQ127" s="89"/>
      <c r="LPT127" s="89"/>
      <c r="LPW127" s="89"/>
      <c r="LQC127" s="89"/>
      <c r="LQF127" s="89"/>
      <c r="LQL127" s="89"/>
      <c r="LQN127" s="89"/>
      <c r="LQO127" s="89"/>
      <c r="LQQ127" s="89"/>
      <c r="LQT127" s="89"/>
      <c r="LQW127" s="89"/>
      <c r="LRH127" s="89"/>
      <c r="LRJ127" s="89"/>
      <c r="LRV127" s="89"/>
      <c r="LRY127" s="89"/>
      <c r="LSG127" s="89"/>
      <c r="LTA127" s="89"/>
      <c r="LTC127" s="89"/>
      <c r="LTD127" s="89"/>
      <c r="LTE127" s="89"/>
      <c r="LTF127" s="89"/>
      <c r="LTG127" s="89"/>
      <c r="LTH127" s="89"/>
      <c r="LTZ127" s="89"/>
      <c r="LUA127" s="89"/>
      <c r="LUD127" s="89"/>
      <c r="LUG127" s="89"/>
      <c r="LUI127" s="89"/>
      <c r="LUK127" s="89"/>
      <c r="LUN127" s="89"/>
      <c r="LUQ127" s="89"/>
      <c r="LUT127" s="89"/>
      <c r="LUZ127" s="89"/>
      <c r="LVC127" s="89"/>
      <c r="LVF127" s="89"/>
      <c r="LVK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N127" s="89"/>
      <c r="LXQ127" s="89"/>
      <c r="LXT127" s="89"/>
      <c r="LXW127" s="89"/>
      <c r="LXZ127" s="89"/>
      <c r="LYL127" s="89"/>
      <c r="LYO127" s="89"/>
      <c r="LYR127" s="89"/>
      <c r="LYU127" s="89"/>
      <c r="LZA127" s="89"/>
      <c r="LZD127" s="89"/>
      <c r="LZJ127" s="89"/>
      <c r="LZM127" s="89"/>
      <c r="LZP127" s="89"/>
      <c r="LZS127" s="89"/>
      <c r="LZY127" s="89"/>
      <c r="MAB127" s="89"/>
      <c r="MAH127" s="89"/>
      <c r="MAJ127" s="89"/>
      <c r="MAK127" s="89"/>
      <c r="MAM127" s="89"/>
      <c r="MAP127" s="89"/>
      <c r="MAS127" s="89"/>
      <c r="MBD127" s="89"/>
      <c r="MBF127" s="89"/>
      <c r="MBR127" s="89"/>
      <c r="MBU127" s="89"/>
      <c r="MCC127" s="89"/>
      <c r="MCW127" s="89"/>
      <c r="MCY127" s="89"/>
      <c r="MCZ127" s="89"/>
      <c r="MDA127" s="89"/>
      <c r="MDB127" s="89"/>
      <c r="MDC127" s="89"/>
      <c r="MDD127" s="89"/>
      <c r="MDV127" s="89"/>
      <c r="MDW127" s="89"/>
      <c r="MDZ127" s="89"/>
      <c r="MEC127" s="89"/>
      <c r="MEE127" s="89"/>
      <c r="MEG127" s="89"/>
      <c r="MEJ127" s="89"/>
      <c r="MEM127" s="89"/>
      <c r="MEP127" s="89"/>
      <c r="MEV127" s="89"/>
      <c r="MEY127" s="89"/>
      <c r="MFB127" s="89"/>
      <c r="MFG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J127" s="89"/>
      <c r="MHM127" s="89"/>
      <c r="MHP127" s="89"/>
      <c r="MHS127" s="89"/>
      <c r="MHV127" s="89"/>
      <c r="MIH127" s="89"/>
      <c r="MIK127" s="89"/>
      <c r="MIN127" s="89"/>
      <c r="MIQ127" s="89"/>
      <c r="MIW127" s="89"/>
      <c r="MIZ127" s="89"/>
      <c r="MJF127" s="89"/>
      <c r="MJI127" s="89"/>
      <c r="MJL127" s="89"/>
      <c r="MJO127" s="89"/>
      <c r="MJU127" s="89"/>
      <c r="MJX127" s="89"/>
      <c r="MKD127" s="89"/>
      <c r="MKF127" s="89"/>
      <c r="MKG127" s="89"/>
      <c r="MKI127" s="89"/>
      <c r="MKL127" s="89"/>
      <c r="MKO127" s="89"/>
      <c r="MKZ127" s="89"/>
      <c r="MLB127" s="89"/>
      <c r="MLN127" s="89"/>
      <c r="MLQ127" s="89"/>
      <c r="MLY127" s="89"/>
      <c r="MMS127" s="89"/>
      <c r="MMU127" s="89"/>
      <c r="MMV127" s="89"/>
      <c r="MMW127" s="89"/>
      <c r="MMX127" s="89"/>
      <c r="MMY127" s="89"/>
      <c r="MMZ127" s="89"/>
      <c r="MNR127" s="89"/>
      <c r="MNS127" s="89"/>
      <c r="MNV127" s="89"/>
      <c r="MNY127" s="89"/>
      <c r="MOA127" s="89"/>
      <c r="MOC127" s="89"/>
      <c r="MOF127" s="89"/>
      <c r="MOI127" s="89"/>
      <c r="MOL127" s="89"/>
      <c r="MOR127" s="89"/>
      <c r="MOU127" s="89"/>
      <c r="MOX127" s="89"/>
      <c r="MPC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F127" s="89"/>
      <c r="MRI127" s="89"/>
      <c r="MRL127" s="89"/>
      <c r="MRO127" s="89"/>
      <c r="MRR127" s="89"/>
      <c r="MSD127" s="89"/>
      <c r="MSG127" s="89"/>
      <c r="MSJ127" s="89"/>
      <c r="MSM127" s="89"/>
      <c r="MSS127" s="89"/>
      <c r="MSV127" s="89"/>
      <c r="MTB127" s="89"/>
      <c r="MTE127" s="89"/>
      <c r="MTH127" s="89"/>
      <c r="MTK127" s="89"/>
      <c r="MTQ127" s="89"/>
      <c r="MTT127" s="89"/>
      <c r="MTZ127" s="89"/>
      <c r="MUB127" s="89"/>
      <c r="MUC127" s="89"/>
      <c r="MUE127" s="89"/>
      <c r="MUH127" s="89"/>
      <c r="MUK127" s="89"/>
      <c r="MUV127" s="89"/>
      <c r="MUX127" s="89"/>
      <c r="MVJ127" s="89"/>
      <c r="MVM127" s="89"/>
      <c r="MVU127" s="89"/>
      <c r="MWO127" s="89"/>
      <c r="MWQ127" s="89"/>
      <c r="MWR127" s="89"/>
      <c r="MWS127" s="89"/>
      <c r="MWT127" s="89"/>
      <c r="MWU127" s="89"/>
      <c r="MWV127" s="89"/>
      <c r="MXN127" s="89"/>
      <c r="MXO127" s="89"/>
      <c r="MXR127" s="89"/>
      <c r="MXU127" s="89"/>
      <c r="MXW127" s="89"/>
      <c r="MXY127" s="89"/>
      <c r="MYB127" s="89"/>
      <c r="MYE127" s="89"/>
      <c r="MYH127" s="89"/>
      <c r="MYN127" s="89"/>
      <c r="MYQ127" s="89"/>
      <c r="MYT127" s="89"/>
      <c r="MYY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BB127" s="89"/>
      <c r="NBE127" s="89"/>
      <c r="NBH127" s="89"/>
      <c r="NBK127" s="89"/>
      <c r="NBN127" s="89"/>
      <c r="NBZ127" s="89"/>
      <c r="NCC127" s="89"/>
      <c r="NCF127" s="89"/>
      <c r="NCI127" s="89"/>
      <c r="NCO127" s="89"/>
      <c r="NCR127" s="89"/>
      <c r="NCX127" s="89"/>
      <c r="NDA127" s="89"/>
      <c r="NDD127" s="89"/>
      <c r="NDG127" s="89"/>
      <c r="NDM127" s="89"/>
      <c r="NDP127" s="89"/>
      <c r="NDV127" s="89"/>
      <c r="NDX127" s="89"/>
      <c r="NDY127" s="89"/>
      <c r="NEA127" s="89"/>
      <c r="NED127" s="89"/>
      <c r="NEG127" s="89"/>
      <c r="NER127" s="89"/>
      <c r="NET127" s="89"/>
      <c r="NFF127" s="89"/>
      <c r="NFI127" s="89"/>
      <c r="NFQ127" s="89"/>
      <c r="NGK127" s="89"/>
      <c r="NGM127" s="89"/>
      <c r="NGN127" s="89"/>
      <c r="NGO127" s="89"/>
      <c r="NGP127" s="89"/>
      <c r="NGQ127" s="89"/>
      <c r="NGR127" s="89"/>
      <c r="NHJ127" s="89"/>
      <c r="NHK127" s="89"/>
      <c r="NHN127" s="89"/>
      <c r="NHQ127" s="89"/>
      <c r="NHS127" s="89"/>
      <c r="NHU127" s="89"/>
      <c r="NHX127" s="89"/>
      <c r="NIA127" s="89"/>
      <c r="NID127" s="89"/>
      <c r="NIJ127" s="89"/>
      <c r="NIM127" s="89"/>
      <c r="NIP127" s="89"/>
      <c r="NIU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X127" s="89"/>
      <c r="NLA127" s="89"/>
      <c r="NLD127" s="89"/>
      <c r="NLG127" s="89"/>
      <c r="NLJ127" s="89"/>
      <c r="NLV127" s="89"/>
      <c r="NLY127" s="89"/>
      <c r="NMB127" s="89"/>
      <c r="NME127" s="89"/>
      <c r="NMK127" s="89"/>
      <c r="NMN127" s="89"/>
      <c r="NMT127" s="89"/>
      <c r="NMW127" s="89"/>
      <c r="NMZ127" s="89"/>
      <c r="NNC127" s="89"/>
      <c r="NNI127" s="89"/>
      <c r="NNL127" s="89"/>
      <c r="NNR127" s="89"/>
      <c r="NNT127" s="89"/>
      <c r="NNU127" s="89"/>
      <c r="NNW127" s="89"/>
      <c r="NNZ127" s="89"/>
      <c r="NOC127" s="89"/>
      <c r="NON127" s="89"/>
      <c r="NOP127" s="89"/>
      <c r="NPB127" s="89"/>
      <c r="NPE127" s="89"/>
      <c r="NPM127" s="89"/>
      <c r="NQG127" s="89"/>
      <c r="NQI127" s="89"/>
      <c r="NQJ127" s="89"/>
      <c r="NQK127" s="89"/>
      <c r="NQL127" s="89"/>
      <c r="NQM127" s="89"/>
      <c r="NQN127" s="89"/>
      <c r="NRF127" s="89"/>
      <c r="NRG127" s="89"/>
      <c r="NRJ127" s="89"/>
      <c r="NRM127" s="89"/>
      <c r="NRO127" s="89"/>
      <c r="NRQ127" s="89"/>
      <c r="NRT127" s="89"/>
      <c r="NRW127" s="89"/>
      <c r="NRZ127" s="89"/>
      <c r="NSF127" s="89"/>
      <c r="NSI127" s="89"/>
      <c r="NSL127" s="89"/>
      <c r="NSQ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T127" s="89"/>
      <c r="NUW127" s="89"/>
      <c r="NUZ127" s="89"/>
      <c r="NVC127" s="89"/>
      <c r="NVF127" s="89"/>
      <c r="NVR127" s="89"/>
      <c r="NVU127" s="89"/>
      <c r="NVX127" s="89"/>
      <c r="NWA127" s="89"/>
      <c r="NWG127" s="89"/>
      <c r="NWJ127" s="89"/>
      <c r="NWP127" s="89"/>
      <c r="NWS127" s="89"/>
      <c r="NWV127" s="89"/>
      <c r="NWY127" s="89"/>
      <c r="NXE127" s="89"/>
      <c r="NXH127" s="89"/>
      <c r="NXN127" s="89"/>
      <c r="NXP127" s="89"/>
      <c r="NXQ127" s="89"/>
      <c r="NXS127" s="89"/>
      <c r="NXV127" s="89"/>
      <c r="NXY127" s="89"/>
      <c r="NYJ127" s="89"/>
      <c r="NYL127" s="89"/>
      <c r="NYX127" s="89"/>
      <c r="NZA127" s="89"/>
      <c r="NZI127" s="89"/>
      <c r="OAC127" s="89"/>
      <c r="OAE127" s="89"/>
      <c r="OAF127" s="89"/>
      <c r="OAG127" s="89"/>
      <c r="OAH127" s="89"/>
      <c r="OAI127" s="89"/>
      <c r="OAJ127" s="89"/>
      <c r="OBB127" s="89"/>
      <c r="OBC127" s="89"/>
      <c r="OBF127" s="89"/>
      <c r="OBI127" s="89"/>
      <c r="OBK127" s="89"/>
      <c r="OBM127" s="89"/>
      <c r="OBP127" s="89"/>
      <c r="OBS127" s="89"/>
      <c r="OBV127" s="89"/>
      <c r="OCB127" s="89"/>
      <c r="OCE127" s="89"/>
      <c r="OCH127" s="89"/>
      <c r="OCM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P127" s="89"/>
      <c r="OES127" s="89"/>
      <c r="OEV127" s="89"/>
      <c r="OEY127" s="89"/>
      <c r="OFB127" s="89"/>
      <c r="OFN127" s="89"/>
      <c r="OFQ127" s="89"/>
      <c r="OFT127" s="89"/>
      <c r="OFW127" s="89"/>
      <c r="OGC127" s="89"/>
      <c r="OGF127" s="89"/>
      <c r="OGL127" s="89"/>
      <c r="OGO127" s="89"/>
      <c r="OGR127" s="89"/>
      <c r="OGU127" s="89"/>
      <c r="OHA127" s="89"/>
      <c r="OHD127" s="89"/>
      <c r="OHJ127" s="89"/>
      <c r="OHL127" s="89"/>
      <c r="OHM127" s="89"/>
      <c r="OHO127" s="89"/>
      <c r="OHR127" s="89"/>
      <c r="OHU127" s="89"/>
      <c r="OIF127" s="89"/>
      <c r="OIH127" s="89"/>
      <c r="OIT127" s="89"/>
      <c r="OIW127" s="89"/>
      <c r="OJE127" s="89"/>
      <c r="OJY127" s="89"/>
      <c r="OKA127" s="89"/>
      <c r="OKB127" s="89"/>
      <c r="OKC127" s="89"/>
      <c r="OKD127" s="89"/>
      <c r="OKE127" s="89"/>
      <c r="OKF127" s="89"/>
      <c r="OKX127" s="89"/>
      <c r="OKY127" s="89"/>
      <c r="OLB127" s="89"/>
      <c r="OLE127" s="89"/>
      <c r="OLG127" s="89"/>
      <c r="OLI127" s="89"/>
      <c r="OLL127" s="89"/>
      <c r="OLO127" s="89"/>
      <c r="OLR127" s="89"/>
      <c r="OLX127" s="89"/>
      <c r="OMA127" s="89"/>
      <c r="OMD127" s="89"/>
      <c r="OMI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L127" s="89"/>
      <c r="OOO127" s="89"/>
      <c r="OOR127" s="89"/>
      <c r="OOU127" s="89"/>
      <c r="OOX127" s="89"/>
      <c r="OPJ127" s="89"/>
      <c r="OPM127" s="89"/>
      <c r="OPP127" s="89"/>
      <c r="OPS127" s="89"/>
      <c r="OPY127" s="89"/>
      <c r="OQB127" s="89"/>
      <c r="OQH127" s="89"/>
      <c r="OQK127" s="89"/>
      <c r="OQN127" s="89"/>
      <c r="OQQ127" s="89"/>
      <c r="OQW127" s="89"/>
      <c r="OQZ127" s="89"/>
      <c r="ORF127" s="89"/>
      <c r="ORH127" s="89"/>
      <c r="ORI127" s="89"/>
      <c r="ORK127" s="89"/>
      <c r="ORN127" s="89"/>
      <c r="ORQ127" s="89"/>
      <c r="OSB127" s="89"/>
      <c r="OSD127" s="89"/>
      <c r="OSP127" s="89"/>
      <c r="OSS127" s="89"/>
      <c r="OTA127" s="89"/>
      <c r="OTU127" s="89"/>
      <c r="OTW127" s="89"/>
      <c r="OTX127" s="89"/>
      <c r="OTY127" s="89"/>
      <c r="OTZ127" s="89"/>
      <c r="OUA127" s="89"/>
      <c r="OUB127" s="89"/>
      <c r="OUT127" s="89"/>
      <c r="OUU127" s="89"/>
      <c r="OUX127" s="89"/>
      <c r="OVA127" s="89"/>
      <c r="OVC127" s="89"/>
      <c r="OVE127" s="89"/>
      <c r="OVH127" s="89"/>
      <c r="OVK127" s="89"/>
      <c r="OVN127" s="89"/>
      <c r="OVT127" s="89"/>
      <c r="OVW127" s="89"/>
      <c r="OVZ127" s="89"/>
      <c r="OWE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H127" s="89"/>
      <c r="OYK127" s="89"/>
      <c r="OYN127" s="89"/>
      <c r="OYQ127" s="89"/>
      <c r="OYT127" s="89"/>
      <c r="OZF127" s="89"/>
      <c r="OZI127" s="89"/>
      <c r="OZL127" s="89"/>
      <c r="OZO127" s="89"/>
      <c r="OZU127" s="89"/>
      <c r="OZX127" s="89"/>
      <c r="PAD127" s="89"/>
      <c r="PAG127" s="89"/>
      <c r="PAJ127" s="89"/>
      <c r="PAM127" s="89"/>
      <c r="PAS127" s="89"/>
      <c r="PAV127" s="89"/>
      <c r="PBB127" s="89"/>
      <c r="PBD127" s="89"/>
      <c r="PBE127" s="89"/>
      <c r="PBG127" s="89"/>
      <c r="PBJ127" s="89"/>
      <c r="PBM127" s="89"/>
      <c r="PBX127" s="89"/>
      <c r="PBZ127" s="89"/>
      <c r="PCL127" s="89"/>
      <c r="PCO127" s="89"/>
      <c r="PCW127" s="89"/>
      <c r="PDQ127" s="89"/>
      <c r="PDS127" s="89"/>
      <c r="PDT127" s="89"/>
      <c r="PDU127" s="89"/>
      <c r="PDV127" s="89"/>
      <c r="PDW127" s="89"/>
      <c r="PDX127" s="89"/>
      <c r="PEP127" s="89"/>
      <c r="PEQ127" s="89"/>
      <c r="PET127" s="89"/>
      <c r="PEW127" s="89"/>
      <c r="PEY127" s="89"/>
      <c r="PFA127" s="89"/>
      <c r="PFD127" s="89"/>
      <c r="PFG127" s="89"/>
      <c r="PFJ127" s="89"/>
      <c r="PFP127" s="89"/>
      <c r="PFS127" s="89"/>
      <c r="PFV127" s="89"/>
      <c r="PGA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D127" s="89"/>
      <c r="PIG127" s="89"/>
      <c r="PIJ127" s="89"/>
      <c r="PIM127" s="89"/>
      <c r="PIP127" s="89"/>
      <c r="PJB127" s="89"/>
      <c r="PJE127" s="89"/>
      <c r="PJH127" s="89"/>
      <c r="PJK127" s="89"/>
      <c r="PJQ127" s="89"/>
      <c r="PJT127" s="89"/>
      <c r="PJZ127" s="89"/>
      <c r="PKC127" s="89"/>
      <c r="PKF127" s="89"/>
      <c r="PKI127" s="89"/>
      <c r="PKO127" s="89"/>
      <c r="PKR127" s="89"/>
      <c r="PKX127" s="89"/>
      <c r="PKZ127" s="89"/>
      <c r="PLA127" s="89"/>
      <c r="PLC127" s="89"/>
      <c r="PLF127" s="89"/>
      <c r="PLI127" s="89"/>
      <c r="PLT127" s="89"/>
      <c r="PLV127" s="89"/>
      <c r="PMH127" s="89"/>
      <c r="PMK127" s="89"/>
      <c r="PMS127" s="89"/>
      <c r="PNM127" s="89"/>
      <c r="PNO127" s="89"/>
      <c r="PNP127" s="89"/>
      <c r="PNQ127" s="89"/>
      <c r="PNR127" s="89"/>
      <c r="PNS127" s="89"/>
      <c r="PNT127" s="89"/>
      <c r="POL127" s="89"/>
      <c r="POM127" s="89"/>
      <c r="POP127" s="89"/>
      <c r="POS127" s="89"/>
      <c r="POU127" s="89"/>
      <c r="POW127" s="89"/>
      <c r="POZ127" s="89"/>
      <c r="PPC127" s="89"/>
      <c r="PPF127" s="89"/>
      <c r="PPL127" s="89"/>
      <c r="PPO127" s="89"/>
      <c r="PPR127" s="89"/>
      <c r="PPW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Z127" s="89"/>
      <c r="PSC127" s="89"/>
      <c r="PSF127" s="89"/>
      <c r="PSI127" s="89"/>
      <c r="PSL127" s="89"/>
      <c r="PSX127" s="89"/>
      <c r="PTA127" s="89"/>
      <c r="PTD127" s="89"/>
      <c r="PTG127" s="89"/>
      <c r="PTM127" s="89"/>
      <c r="PTP127" s="89"/>
      <c r="PTV127" s="89"/>
      <c r="PTY127" s="89"/>
      <c r="PUB127" s="89"/>
      <c r="PUE127" s="89"/>
      <c r="PUK127" s="89"/>
      <c r="PUN127" s="89"/>
      <c r="PUT127" s="89"/>
      <c r="PUV127" s="89"/>
      <c r="PUW127" s="89"/>
      <c r="PUY127" s="89"/>
      <c r="PVB127" s="89"/>
      <c r="PVE127" s="89"/>
      <c r="PVP127" s="89"/>
      <c r="PVR127" s="89"/>
      <c r="PWD127" s="89"/>
      <c r="PWG127" s="89"/>
      <c r="PWO127" s="89"/>
      <c r="PXI127" s="89"/>
      <c r="PXK127" s="89"/>
      <c r="PXL127" s="89"/>
      <c r="PXM127" s="89"/>
      <c r="PXN127" s="89"/>
      <c r="PXO127" s="89"/>
      <c r="PXP127" s="89"/>
      <c r="PYH127" s="89"/>
      <c r="PYI127" s="89"/>
      <c r="PYL127" s="89"/>
      <c r="PYO127" s="89"/>
      <c r="PYQ127" s="89"/>
      <c r="PYS127" s="89"/>
      <c r="PYV127" s="89"/>
      <c r="PYY127" s="89"/>
      <c r="PZB127" s="89"/>
      <c r="PZH127" s="89"/>
      <c r="PZK127" s="89"/>
      <c r="PZN127" s="89"/>
      <c r="PZS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V127" s="89"/>
      <c r="QBY127" s="89"/>
      <c r="QCB127" s="89"/>
      <c r="QCE127" s="89"/>
      <c r="QCH127" s="89"/>
      <c r="QCT127" s="89"/>
      <c r="QCW127" s="89"/>
      <c r="QCZ127" s="89"/>
      <c r="QDC127" s="89"/>
      <c r="QDI127" s="89"/>
      <c r="QDL127" s="89"/>
      <c r="QDR127" s="89"/>
      <c r="QDU127" s="89"/>
      <c r="QDX127" s="89"/>
      <c r="QEA127" s="89"/>
      <c r="QEG127" s="89"/>
      <c r="QEJ127" s="89"/>
      <c r="QEP127" s="89"/>
      <c r="QER127" s="89"/>
      <c r="QES127" s="89"/>
      <c r="QEU127" s="89"/>
      <c r="QEX127" s="89"/>
      <c r="QFA127" s="89"/>
      <c r="QFL127" s="89"/>
      <c r="QFN127" s="89"/>
      <c r="QFZ127" s="89"/>
      <c r="QGC127" s="89"/>
      <c r="QGK127" s="89"/>
      <c r="QHE127" s="89"/>
      <c r="QHG127" s="89"/>
      <c r="QHH127" s="89"/>
      <c r="QHI127" s="89"/>
      <c r="QHJ127" s="89"/>
      <c r="QHK127" s="89"/>
      <c r="QHL127" s="89"/>
      <c r="QID127" s="89"/>
      <c r="QIE127" s="89"/>
      <c r="QIH127" s="89"/>
      <c r="QIK127" s="89"/>
      <c r="QIM127" s="89"/>
      <c r="QIO127" s="89"/>
      <c r="QIR127" s="89"/>
      <c r="QIU127" s="89"/>
      <c r="QIX127" s="89"/>
      <c r="QJD127" s="89"/>
      <c r="QJG127" s="89"/>
      <c r="QJJ127" s="89"/>
      <c r="QJO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R127" s="89"/>
      <c r="QLU127" s="89"/>
      <c r="QLX127" s="89"/>
      <c r="QMA127" s="89"/>
      <c r="QMD127" s="89"/>
      <c r="QMP127" s="89"/>
      <c r="QMS127" s="89"/>
      <c r="QMV127" s="89"/>
      <c r="QMY127" s="89"/>
      <c r="QNE127" s="89"/>
      <c r="QNH127" s="89"/>
      <c r="QNN127" s="89"/>
      <c r="QNQ127" s="89"/>
      <c r="QNT127" s="89"/>
      <c r="QNW127" s="89"/>
      <c r="QOC127" s="89"/>
      <c r="QOF127" s="89"/>
      <c r="QOL127" s="89"/>
      <c r="QON127" s="89"/>
      <c r="QOO127" s="89"/>
      <c r="QOQ127" s="89"/>
      <c r="QOT127" s="89"/>
      <c r="QOW127" s="89"/>
      <c r="QPH127" s="89"/>
      <c r="QPJ127" s="89"/>
      <c r="QPV127" s="89"/>
      <c r="QPY127" s="89"/>
      <c r="QQG127" s="89"/>
      <c r="QRA127" s="89"/>
      <c r="QRC127" s="89"/>
      <c r="QRD127" s="89"/>
      <c r="QRE127" s="89"/>
      <c r="QRF127" s="89"/>
      <c r="QRG127" s="89"/>
      <c r="QRH127" s="89"/>
      <c r="QRZ127" s="89"/>
      <c r="QSA127" s="89"/>
      <c r="QSD127" s="89"/>
      <c r="QSG127" s="89"/>
      <c r="QSI127" s="89"/>
      <c r="QSK127" s="89"/>
      <c r="QSN127" s="89"/>
      <c r="QSQ127" s="89"/>
      <c r="QST127" s="89"/>
      <c r="QSZ127" s="89"/>
      <c r="QTC127" s="89"/>
      <c r="QTF127" s="89"/>
      <c r="QTK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N127" s="89"/>
      <c r="QVQ127" s="89"/>
      <c r="QVT127" s="89"/>
      <c r="QVW127" s="89"/>
      <c r="QVZ127" s="89"/>
      <c r="QWL127" s="89"/>
      <c r="QWO127" s="89"/>
      <c r="QWR127" s="89"/>
      <c r="QWU127" s="89"/>
      <c r="QXA127" s="89"/>
      <c r="QXD127" s="89"/>
      <c r="QXJ127" s="89"/>
      <c r="QXM127" s="89"/>
      <c r="QXP127" s="89"/>
      <c r="QXS127" s="89"/>
      <c r="QXY127" s="89"/>
      <c r="QYB127" s="89"/>
      <c r="QYH127" s="89"/>
      <c r="QYJ127" s="89"/>
      <c r="QYK127" s="89"/>
      <c r="QYM127" s="89"/>
      <c r="QYP127" s="89"/>
      <c r="QYS127" s="89"/>
      <c r="QZD127" s="89"/>
      <c r="QZF127" s="89"/>
      <c r="QZR127" s="89"/>
      <c r="QZU127" s="89"/>
      <c r="RAC127" s="89"/>
      <c r="RAW127" s="89"/>
      <c r="RAY127" s="89"/>
      <c r="RAZ127" s="89"/>
      <c r="RBA127" s="89"/>
      <c r="RBB127" s="89"/>
      <c r="RBC127" s="89"/>
      <c r="RBD127" s="89"/>
      <c r="RBV127" s="89"/>
      <c r="RBW127" s="89"/>
      <c r="RBZ127" s="89"/>
      <c r="RCC127" s="89"/>
      <c r="RCE127" s="89"/>
      <c r="RCG127" s="89"/>
      <c r="RCJ127" s="89"/>
      <c r="RCM127" s="89"/>
      <c r="RCP127" s="89"/>
      <c r="RCV127" s="89"/>
      <c r="RCY127" s="89"/>
      <c r="RDB127" s="89"/>
      <c r="RDG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J127" s="89"/>
      <c r="RFM127" s="89"/>
      <c r="RFP127" s="89"/>
      <c r="RFS127" s="89"/>
      <c r="RFV127" s="89"/>
      <c r="RGH127" s="89"/>
      <c r="RGK127" s="89"/>
      <c r="RGN127" s="89"/>
      <c r="RGQ127" s="89"/>
      <c r="RGW127" s="89"/>
      <c r="RGZ127" s="89"/>
      <c r="RHF127" s="89"/>
      <c r="RHI127" s="89"/>
      <c r="RHL127" s="89"/>
      <c r="RHO127" s="89"/>
      <c r="RHU127" s="89"/>
      <c r="RHX127" s="89"/>
      <c r="RID127" s="89"/>
      <c r="RIF127" s="89"/>
      <c r="RIG127" s="89"/>
      <c r="RII127" s="89"/>
      <c r="RIL127" s="89"/>
      <c r="RIO127" s="89"/>
      <c r="RIZ127" s="89"/>
      <c r="RJB127" s="89"/>
      <c r="RJN127" s="89"/>
      <c r="RJQ127" s="89"/>
      <c r="RJY127" s="89"/>
      <c r="RKS127" s="89"/>
      <c r="RKU127" s="89"/>
      <c r="RKV127" s="89"/>
      <c r="RKW127" s="89"/>
      <c r="RKX127" s="89"/>
      <c r="RKY127" s="89"/>
      <c r="RKZ127" s="89"/>
      <c r="RLR127" s="89"/>
      <c r="RLS127" s="89"/>
      <c r="RLV127" s="89"/>
      <c r="RLY127" s="89"/>
      <c r="RMA127" s="89"/>
      <c r="RMC127" s="89"/>
      <c r="RMF127" s="89"/>
      <c r="RMI127" s="89"/>
      <c r="RML127" s="89"/>
      <c r="RMR127" s="89"/>
      <c r="RMU127" s="89"/>
      <c r="RMX127" s="89"/>
      <c r="RNC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F127" s="89"/>
      <c r="RPI127" s="89"/>
      <c r="RPL127" s="89"/>
      <c r="RPO127" s="89"/>
      <c r="RPR127" s="89"/>
      <c r="RQD127" s="89"/>
      <c r="RQG127" s="89"/>
      <c r="RQJ127" s="89"/>
      <c r="RQM127" s="89"/>
      <c r="RQS127" s="89"/>
      <c r="RQV127" s="89"/>
      <c r="RRB127" s="89"/>
      <c r="RRE127" s="89"/>
      <c r="RRH127" s="89"/>
      <c r="RRK127" s="89"/>
      <c r="RRQ127" s="89"/>
      <c r="RRT127" s="89"/>
      <c r="RRZ127" s="89"/>
      <c r="RSB127" s="89"/>
      <c r="RSC127" s="89"/>
      <c r="RSE127" s="89"/>
      <c r="RSH127" s="89"/>
      <c r="RSK127" s="89"/>
      <c r="RSV127" s="89"/>
      <c r="RSX127" s="89"/>
      <c r="RTJ127" s="89"/>
      <c r="RTM127" s="89"/>
      <c r="RTU127" s="89"/>
      <c r="RUO127" s="89"/>
      <c r="RUQ127" s="89"/>
      <c r="RUR127" s="89"/>
      <c r="RUS127" s="89"/>
      <c r="RUT127" s="89"/>
      <c r="RUU127" s="89"/>
      <c r="RUV127" s="89"/>
      <c r="RVN127" s="89"/>
      <c r="RVO127" s="89"/>
      <c r="RVR127" s="89"/>
      <c r="RVU127" s="89"/>
      <c r="RVW127" s="89"/>
      <c r="RVY127" s="89"/>
      <c r="RWB127" s="89"/>
      <c r="RWE127" s="89"/>
      <c r="RWH127" s="89"/>
      <c r="RWN127" s="89"/>
      <c r="RWQ127" s="89"/>
      <c r="RWT127" s="89"/>
      <c r="RWY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ZB127" s="89"/>
      <c r="RZE127" s="89"/>
      <c r="RZH127" s="89"/>
      <c r="RZK127" s="89"/>
      <c r="RZN127" s="89"/>
      <c r="RZZ127" s="89"/>
      <c r="SAC127" s="89"/>
      <c r="SAF127" s="89"/>
      <c r="SAI127" s="89"/>
      <c r="SAO127" s="89"/>
      <c r="SAR127" s="89"/>
      <c r="SAX127" s="89"/>
      <c r="SBA127" s="89"/>
      <c r="SBD127" s="89"/>
      <c r="SBG127" s="89"/>
      <c r="SBM127" s="89"/>
      <c r="SBP127" s="89"/>
      <c r="SBV127" s="89"/>
      <c r="SBX127" s="89"/>
      <c r="SBY127" s="89"/>
      <c r="SCA127" s="89"/>
      <c r="SCD127" s="89"/>
      <c r="SCG127" s="89"/>
      <c r="SCR127" s="89"/>
      <c r="SCT127" s="89"/>
      <c r="SDF127" s="89"/>
      <c r="SDI127" s="89"/>
      <c r="SDQ127" s="89"/>
      <c r="SEK127" s="89"/>
      <c r="SEM127" s="89"/>
      <c r="SEN127" s="89"/>
      <c r="SEO127" s="89"/>
      <c r="SEP127" s="89"/>
      <c r="SEQ127" s="89"/>
      <c r="SER127" s="89"/>
      <c r="SFJ127" s="89"/>
      <c r="SFK127" s="89"/>
      <c r="SFN127" s="89"/>
      <c r="SFQ127" s="89"/>
      <c r="SFS127" s="89"/>
      <c r="SFU127" s="89"/>
      <c r="SFX127" s="89"/>
      <c r="SGA127" s="89"/>
      <c r="SGD127" s="89"/>
      <c r="SGJ127" s="89"/>
      <c r="SGM127" s="89"/>
      <c r="SGP127" s="89"/>
      <c r="SGU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X127" s="89"/>
      <c r="SJA127" s="89"/>
      <c r="SJD127" s="89"/>
      <c r="SJG127" s="89"/>
      <c r="SJJ127" s="89"/>
      <c r="SJV127" s="89"/>
      <c r="SJY127" s="89"/>
      <c r="SKB127" s="89"/>
      <c r="SKE127" s="89"/>
      <c r="SKK127" s="89"/>
      <c r="SKN127" s="89"/>
      <c r="SKT127" s="89"/>
      <c r="SKW127" s="89"/>
      <c r="SKZ127" s="89"/>
      <c r="SLC127" s="89"/>
      <c r="SLI127" s="89"/>
      <c r="SLL127" s="89"/>
      <c r="SLR127" s="89"/>
      <c r="SLT127" s="89"/>
      <c r="SLU127" s="89"/>
      <c r="SLW127" s="89"/>
      <c r="SLZ127" s="89"/>
      <c r="SMC127" s="89"/>
      <c r="SMN127" s="89"/>
      <c r="SMP127" s="89"/>
      <c r="SNB127" s="89"/>
      <c r="SNE127" s="89"/>
      <c r="SNM127" s="89"/>
      <c r="SOG127" s="89"/>
      <c r="SOI127" s="89"/>
      <c r="SOJ127" s="89"/>
      <c r="SOK127" s="89"/>
      <c r="SOL127" s="89"/>
      <c r="SOM127" s="89"/>
      <c r="SON127" s="89"/>
      <c r="SPF127" s="89"/>
      <c r="SPG127" s="89"/>
      <c r="SPJ127" s="89"/>
      <c r="SPM127" s="89"/>
      <c r="SPO127" s="89"/>
      <c r="SPQ127" s="89"/>
      <c r="SPT127" s="89"/>
      <c r="SPW127" s="89"/>
      <c r="SPZ127" s="89"/>
      <c r="SQF127" s="89"/>
      <c r="SQI127" s="89"/>
      <c r="SQL127" s="89"/>
      <c r="SQQ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T127" s="89"/>
      <c r="SSW127" s="89"/>
      <c r="SSZ127" s="89"/>
      <c r="STC127" s="89"/>
      <c r="STF127" s="89"/>
      <c r="STR127" s="89"/>
      <c r="STU127" s="89"/>
      <c r="STX127" s="89"/>
      <c r="SUA127" s="89"/>
      <c r="SUG127" s="89"/>
      <c r="SUJ127" s="89"/>
      <c r="SUP127" s="89"/>
      <c r="SUS127" s="89"/>
      <c r="SUV127" s="89"/>
      <c r="SUY127" s="89"/>
      <c r="SVE127" s="89"/>
      <c r="SVH127" s="89"/>
      <c r="SVN127" s="89"/>
      <c r="SVP127" s="89"/>
      <c r="SVQ127" s="89"/>
      <c r="SVS127" s="89"/>
      <c r="SVV127" s="89"/>
      <c r="SVY127" s="89"/>
      <c r="SWJ127" s="89"/>
      <c r="SWL127" s="89"/>
      <c r="SWX127" s="89"/>
      <c r="SXA127" s="89"/>
      <c r="SXI127" s="89"/>
      <c r="SYC127" s="89"/>
      <c r="SYE127" s="89"/>
      <c r="SYF127" s="89"/>
      <c r="SYG127" s="89"/>
      <c r="SYH127" s="89"/>
      <c r="SYI127" s="89"/>
      <c r="SYJ127" s="89"/>
      <c r="SZB127" s="89"/>
      <c r="SZC127" s="89"/>
      <c r="SZF127" s="89"/>
      <c r="SZI127" s="89"/>
      <c r="SZK127" s="89"/>
      <c r="SZM127" s="89"/>
      <c r="SZP127" s="89"/>
      <c r="SZS127" s="89"/>
      <c r="SZV127" s="89"/>
      <c r="TAB127" s="89"/>
      <c r="TAE127" s="89"/>
      <c r="TAH127" s="89"/>
      <c r="TAM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P127" s="89"/>
      <c r="TCS127" s="89"/>
      <c r="TCV127" s="89"/>
      <c r="TCY127" s="89"/>
      <c r="TDB127" s="89"/>
      <c r="TDN127" s="89"/>
      <c r="TDQ127" s="89"/>
      <c r="TDT127" s="89"/>
      <c r="TDW127" s="89"/>
      <c r="TEC127" s="89"/>
      <c r="TEF127" s="89"/>
      <c r="TEL127" s="89"/>
      <c r="TEO127" s="89"/>
      <c r="TER127" s="89"/>
      <c r="TEU127" s="89"/>
      <c r="TFA127" s="89"/>
      <c r="TFD127" s="89"/>
      <c r="TFJ127" s="89"/>
      <c r="TFL127" s="89"/>
      <c r="TFM127" s="89"/>
      <c r="TFO127" s="89"/>
      <c r="TFR127" s="89"/>
      <c r="TFU127" s="89"/>
      <c r="TGF127" s="89"/>
      <c r="TGH127" s="89"/>
      <c r="TGT127" s="89"/>
      <c r="TGW127" s="89"/>
      <c r="THE127" s="89"/>
      <c r="THY127" s="89"/>
      <c r="TIA127" s="89"/>
      <c r="TIB127" s="89"/>
      <c r="TIC127" s="89"/>
      <c r="TID127" s="89"/>
      <c r="TIE127" s="89"/>
      <c r="TIF127" s="89"/>
      <c r="TIX127" s="89"/>
      <c r="TIY127" s="89"/>
      <c r="TJB127" s="89"/>
      <c r="TJE127" s="89"/>
      <c r="TJG127" s="89"/>
      <c r="TJI127" s="89"/>
      <c r="TJL127" s="89"/>
      <c r="TJO127" s="89"/>
      <c r="TJR127" s="89"/>
      <c r="TJX127" s="89"/>
      <c r="TKA127" s="89"/>
      <c r="TKD127" s="89"/>
      <c r="TKI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L127" s="89"/>
      <c r="TMO127" s="89"/>
      <c r="TMR127" s="89"/>
      <c r="TMU127" s="89"/>
      <c r="TMX127" s="89"/>
      <c r="TNJ127" s="89"/>
      <c r="TNM127" s="89"/>
      <c r="TNP127" s="89"/>
      <c r="TNS127" s="89"/>
      <c r="TNY127" s="89"/>
      <c r="TOB127" s="89"/>
      <c r="TOH127" s="89"/>
      <c r="TOK127" s="89"/>
      <c r="TON127" s="89"/>
      <c r="TOQ127" s="89"/>
      <c r="TOW127" s="89"/>
      <c r="TOZ127" s="89"/>
      <c r="TPF127" s="89"/>
      <c r="TPH127" s="89"/>
      <c r="TPI127" s="89"/>
      <c r="TPK127" s="89"/>
      <c r="TPN127" s="89"/>
      <c r="TPQ127" s="89"/>
      <c r="TQB127" s="89"/>
      <c r="TQD127" s="89"/>
      <c r="TQP127" s="89"/>
      <c r="TQS127" s="89"/>
      <c r="TRA127" s="89"/>
      <c r="TRU127" s="89"/>
      <c r="TRW127" s="89"/>
      <c r="TRX127" s="89"/>
      <c r="TRY127" s="89"/>
      <c r="TRZ127" s="89"/>
      <c r="TSA127" s="89"/>
      <c r="TSB127" s="89"/>
      <c r="TST127" s="89"/>
      <c r="TSU127" s="89"/>
      <c r="TSX127" s="89"/>
      <c r="TTA127" s="89"/>
      <c r="TTC127" s="89"/>
      <c r="TTE127" s="89"/>
      <c r="TTH127" s="89"/>
      <c r="TTK127" s="89"/>
      <c r="TTN127" s="89"/>
      <c r="TTT127" s="89"/>
      <c r="TTW127" s="89"/>
      <c r="TTZ127" s="89"/>
      <c r="TUE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H127" s="89"/>
      <c r="TWK127" s="89"/>
      <c r="TWN127" s="89"/>
      <c r="TWQ127" s="89"/>
      <c r="TWT127" s="89"/>
      <c r="TXF127" s="89"/>
      <c r="TXI127" s="89"/>
      <c r="TXL127" s="89"/>
      <c r="TXO127" s="89"/>
      <c r="TXU127" s="89"/>
      <c r="TXX127" s="89"/>
      <c r="TYD127" s="89"/>
      <c r="TYG127" s="89"/>
      <c r="TYJ127" s="89"/>
      <c r="TYM127" s="89"/>
      <c r="TYS127" s="89"/>
      <c r="TYV127" s="89"/>
      <c r="TZB127" s="89"/>
      <c r="TZD127" s="89"/>
      <c r="TZE127" s="89"/>
      <c r="TZG127" s="89"/>
      <c r="TZJ127" s="89"/>
      <c r="TZM127" s="89"/>
      <c r="TZX127" s="89"/>
      <c r="TZZ127" s="89"/>
      <c r="UAL127" s="89"/>
      <c r="UAO127" s="89"/>
      <c r="UAW127" s="89"/>
      <c r="UBQ127" s="89"/>
      <c r="UBS127" s="89"/>
      <c r="UBT127" s="89"/>
      <c r="UBU127" s="89"/>
      <c r="UBV127" s="89"/>
      <c r="UBW127" s="89"/>
      <c r="UBX127" s="89"/>
      <c r="UCP127" s="89"/>
      <c r="UCQ127" s="89"/>
      <c r="UCT127" s="89"/>
      <c r="UCW127" s="89"/>
      <c r="UCY127" s="89"/>
      <c r="UDA127" s="89"/>
      <c r="UDD127" s="89"/>
      <c r="UDG127" s="89"/>
      <c r="UDJ127" s="89"/>
      <c r="UDP127" s="89"/>
      <c r="UDS127" s="89"/>
      <c r="UDV127" s="89"/>
      <c r="UEA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D127" s="89"/>
      <c r="UGG127" s="89"/>
      <c r="UGJ127" s="89"/>
      <c r="UGM127" s="89"/>
      <c r="UGP127" s="89"/>
      <c r="UHB127" s="89"/>
      <c r="UHE127" s="89"/>
      <c r="UHH127" s="89"/>
      <c r="UHK127" s="89"/>
      <c r="UHQ127" s="89"/>
      <c r="UHT127" s="89"/>
      <c r="UHZ127" s="89"/>
      <c r="UIC127" s="89"/>
      <c r="UIF127" s="89"/>
      <c r="UII127" s="89"/>
      <c r="UIO127" s="89"/>
      <c r="UIR127" s="89"/>
      <c r="UIX127" s="89"/>
      <c r="UIZ127" s="89"/>
      <c r="UJA127" s="89"/>
      <c r="UJC127" s="89"/>
      <c r="UJF127" s="89"/>
      <c r="UJI127" s="89"/>
      <c r="UJT127" s="89"/>
      <c r="UJV127" s="89"/>
      <c r="UKH127" s="89"/>
      <c r="UKK127" s="89"/>
      <c r="UKS127" s="89"/>
      <c r="ULM127" s="89"/>
      <c r="ULO127" s="89"/>
      <c r="ULP127" s="89"/>
      <c r="ULQ127" s="89"/>
      <c r="ULR127" s="89"/>
      <c r="ULS127" s="89"/>
      <c r="ULT127" s="89"/>
      <c r="UML127" s="89"/>
      <c r="UMM127" s="89"/>
      <c r="UMP127" s="89"/>
      <c r="UMS127" s="89"/>
      <c r="UMU127" s="89"/>
      <c r="UMW127" s="89"/>
      <c r="UMZ127" s="89"/>
      <c r="UNC127" s="89"/>
      <c r="UNF127" s="89"/>
      <c r="UNL127" s="89"/>
      <c r="UNO127" s="89"/>
      <c r="UNR127" s="89"/>
      <c r="UNW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Z127" s="89"/>
      <c r="UQC127" s="89"/>
      <c r="UQF127" s="89"/>
      <c r="UQI127" s="89"/>
      <c r="UQL127" s="89"/>
      <c r="UQX127" s="89"/>
      <c r="URA127" s="89"/>
      <c r="URD127" s="89"/>
      <c r="URG127" s="89"/>
      <c r="URM127" s="89"/>
      <c r="URP127" s="89"/>
      <c r="URV127" s="89"/>
      <c r="URY127" s="89"/>
      <c r="USB127" s="89"/>
      <c r="USE127" s="89"/>
      <c r="USK127" s="89"/>
      <c r="USN127" s="89"/>
      <c r="UST127" s="89"/>
      <c r="USV127" s="89"/>
      <c r="USW127" s="89"/>
      <c r="USY127" s="89"/>
      <c r="UTB127" s="89"/>
      <c r="UTE127" s="89"/>
      <c r="UTP127" s="89"/>
      <c r="UTR127" s="89"/>
      <c r="UUD127" s="89"/>
      <c r="UUG127" s="89"/>
      <c r="UUO127" s="89"/>
      <c r="UVI127" s="89"/>
      <c r="UVK127" s="89"/>
      <c r="UVL127" s="89"/>
      <c r="UVM127" s="89"/>
      <c r="UVN127" s="89"/>
      <c r="UVO127" s="89"/>
      <c r="UVP127" s="89"/>
      <c r="UWH127" s="89"/>
      <c r="UWI127" s="89"/>
      <c r="UWL127" s="89"/>
      <c r="UWO127" s="89"/>
      <c r="UWQ127" s="89"/>
      <c r="UWS127" s="89"/>
      <c r="UWV127" s="89"/>
      <c r="UWY127" s="89"/>
      <c r="UXB127" s="89"/>
      <c r="UXH127" s="89"/>
      <c r="UXK127" s="89"/>
      <c r="UXN127" s="89"/>
      <c r="UXS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V127" s="89"/>
      <c r="UZY127" s="89"/>
      <c r="VAB127" s="89"/>
      <c r="VAE127" s="89"/>
      <c r="VAH127" s="89"/>
      <c r="VAT127" s="89"/>
      <c r="VAW127" s="89"/>
      <c r="VAZ127" s="89"/>
      <c r="VBC127" s="89"/>
      <c r="VBI127" s="89"/>
      <c r="VBL127" s="89"/>
      <c r="VBR127" s="89"/>
      <c r="VBU127" s="89"/>
      <c r="VBX127" s="89"/>
      <c r="VCA127" s="89"/>
      <c r="VCG127" s="89"/>
      <c r="VCJ127" s="89"/>
      <c r="VCP127" s="89"/>
      <c r="VCR127" s="89"/>
      <c r="VCS127" s="89"/>
      <c r="VCU127" s="89"/>
      <c r="VCX127" s="89"/>
      <c r="VDA127" s="89"/>
      <c r="VDL127" s="89"/>
      <c r="VDN127" s="89"/>
      <c r="VDZ127" s="89"/>
      <c r="VEC127" s="89"/>
      <c r="VEK127" s="89"/>
      <c r="VFE127" s="89"/>
      <c r="VFG127" s="89"/>
      <c r="VFH127" s="89"/>
      <c r="VFI127" s="89"/>
      <c r="VFJ127" s="89"/>
      <c r="VFK127" s="89"/>
      <c r="VFL127" s="89"/>
      <c r="VGD127" s="89"/>
      <c r="VGE127" s="89"/>
      <c r="VGH127" s="89"/>
      <c r="VGK127" s="89"/>
      <c r="VGM127" s="89"/>
      <c r="VGO127" s="89"/>
      <c r="VGR127" s="89"/>
      <c r="VGU127" s="89"/>
      <c r="VGX127" s="89"/>
      <c r="VHD127" s="89"/>
      <c r="VHG127" s="89"/>
      <c r="VHJ127" s="89"/>
      <c r="VHO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R127" s="89"/>
      <c r="VJU127" s="89"/>
      <c r="VJX127" s="89"/>
      <c r="VKA127" s="89"/>
      <c r="VKD127" s="89"/>
      <c r="VKP127" s="89"/>
      <c r="VKS127" s="89"/>
      <c r="VKV127" s="89"/>
      <c r="VKY127" s="89"/>
      <c r="VLE127" s="89"/>
      <c r="VLH127" s="89"/>
      <c r="VLN127" s="89"/>
      <c r="VLQ127" s="89"/>
      <c r="VLT127" s="89"/>
      <c r="VLW127" s="89"/>
      <c r="VMC127" s="89"/>
      <c r="VMF127" s="89"/>
      <c r="VML127" s="89"/>
      <c r="VMN127" s="89"/>
      <c r="VMO127" s="89"/>
      <c r="VMQ127" s="89"/>
      <c r="VMT127" s="89"/>
      <c r="VMW127" s="89"/>
      <c r="VNH127" s="89"/>
      <c r="VNJ127" s="89"/>
      <c r="VNV127" s="89"/>
      <c r="VNY127" s="89"/>
      <c r="VOG127" s="89"/>
      <c r="VPA127" s="89"/>
      <c r="VPC127" s="89"/>
      <c r="VPD127" s="89"/>
      <c r="VPE127" s="89"/>
      <c r="VPF127" s="89"/>
      <c r="VPG127" s="89"/>
      <c r="VPH127" s="89"/>
      <c r="VPZ127" s="89"/>
      <c r="VQA127" s="89"/>
      <c r="VQD127" s="89"/>
      <c r="VQG127" s="89"/>
      <c r="VQI127" s="89"/>
      <c r="VQK127" s="89"/>
      <c r="VQN127" s="89"/>
      <c r="VQQ127" s="89"/>
      <c r="VQT127" s="89"/>
      <c r="VQZ127" s="89"/>
      <c r="VRC127" s="89"/>
      <c r="VRF127" s="89"/>
      <c r="VRK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N127" s="89"/>
      <c r="VTQ127" s="89"/>
      <c r="VTT127" s="89"/>
      <c r="VTW127" s="89"/>
      <c r="VTZ127" s="89"/>
      <c r="VUL127" s="89"/>
      <c r="VUO127" s="89"/>
      <c r="VUR127" s="89"/>
      <c r="VUU127" s="89"/>
      <c r="VVA127" s="89"/>
      <c r="VVD127" s="89"/>
      <c r="VVJ127" s="89"/>
      <c r="VVM127" s="89"/>
      <c r="VVP127" s="89"/>
      <c r="VVS127" s="89"/>
      <c r="VVY127" s="89"/>
      <c r="VWB127" s="89"/>
      <c r="VWH127" s="89"/>
      <c r="VWJ127" s="89"/>
      <c r="VWK127" s="89"/>
      <c r="VWM127" s="89"/>
      <c r="VWP127" s="89"/>
      <c r="VWS127" s="89"/>
      <c r="VXD127" s="89"/>
      <c r="VXF127" s="89"/>
      <c r="VXR127" s="89"/>
      <c r="VXU127" s="89"/>
      <c r="VYC127" s="89"/>
      <c r="VYW127" s="89"/>
      <c r="VYY127" s="89"/>
      <c r="VYZ127" s="89"/>
      <c r="VZA127" s="89"/>
      <c r="VZB127" s="89"/>
      <c r="VZC127" s="89"/>
      <c r="VZD127" s="89"/>
      <c r="VZV127" s="89"/>
      <c r="VZW127" s="89"/>
      <c r="VZZ127" s="89"/>
      <c r="WAC127" s="89"/>
      <c r="WAE127" s="89"/>
      <c r="WAG127" s="89"/>
      <c r="WAJ127" s="89"/>
      <c r="WAM127" s="89"/>
      <c r="WAP127" s="89"/>
      <c r="WAV127" s="89"/>
      <c r="WAY127" s="89"/>
      <c r="WBB127" s="89"/>
      <c r="WBG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J127" s="89"/>
      <c r="WDM127" s="89"/>
      <c r="WDP127" s="89"/>
      <c r="WDS127" s="89"/>
      <c r="WDV127" s="89"/>
      <c r="WEH127" s="89"/>
      <c r="WEK127" s="89"/>
      <c r="WEN127" s="89"/>
      <c r="WEQ127" s="89"/>
      <c r="WEW127" s="89"/>
      <c r="WEZ127" s="89"/>
      <c r="WFF127" s="89"/>
      <c r="WFI127" s="89"/>
      <c r="WFL127" s="89"/>
      <c r="WFO127" s="89"/>
      <c r="WFU127" s="89"/>
      <c r="WFX127" s="89"/>
      <c r="WGD127" s="89"/>
      <c r="WGF127" s="89"/>
      <c r="WGG127" s="89"/>
      <c r="WGI127" s="89"/>
      <c r="WGL127" s="89"/>
      <c r="WGO127" s="89"/>
      <c r="WGZ127" s="89"/>
      <c r="WHB127" s="89"/>
      <c r="WHN127" s="89"/>
      <c r="WHQ127" s="89"/>
      <c r="WHY127" s="89"/>
      <c r="WIS127" s="89"/>
      <c r="WIU127" s="89"/>
      <c r="WIV127" s="89"/>
      <c r="WIW127" s="89"/>
      <c r="WIX127" s="89"/>
      <c r="WIY127" s="89"/>
      <c r="WIZ127" s="89"/>
      <c r="WJR127" s="89"/>
      <c r="WJS127" s="89"/>
      <c r="WJV127" s="89"/>
      <c r="WJY127" s="89"/>
      <c r="WKA127" s="89"/>
      <c r="WKC127" s="89"/>
      <c r="WKF127" s="89"/>
      <c r="WKI127" s="89"/>
      <c r="WKL127" s="89"/>
      <c r="WKR127" s="89"/>
      <c r="WKU127" s="89"/>
      <c r="WKX127" s="89"/>
      <c r="WLC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F127" s="89"/>
      <c r="WNI127" s="89"/>
      <c r="WNL127" s="89"/>
      <c r="WNO127" s="89"/>
      <c r="WNR127" s="89"/>
      <c r="WOD127" s="89"/>
      <c r="WOG127" s="89"/>
      <c r="WOJ127" s="89"/>
      <c r="WOM127" s="89"/>
      <c r="WOS127" s="89"/>
      <c r="WOV127" s="89"/>
      <c r="WPB127" s="89"/>
      <c r="WPE127" s="89"/>
      <c r="WPH127" s="89"/>
      <c r="WPK127" s="89"/>
      <c r="WPQ127" s="89"/>
      <c r="WPT127" s="89"/>
      <c r="WPZ127" s="89"/>
      <c r="WQB127" s="89"/>
      <c r="WQC127" s="89"/>
      <c r="WQE127" s="89"/>
      <c r="WQH127" s="89"/>
      <c r="WQK127" s="89"/>
      <c r="WQV127" s="89"/>
      <c r="WQX127" s="89"/>
      <c r="WRJ127" s="89"/>
      <c r="WRM127" s="89"/>
      <c r="WRU127" s="89"/>
      <c r="WSO127" s="89"/>
      <c r="WSQ127" s="89"/>
      <c r="WSR127" s="89"/>
      <c r="WSS127" s="89"/>
      <c r="WST127" s="89"/>
      <c r="WSU127" s="89"/>
      <c r="WSV127" s="89"/>
      <c r="WTN127" s="89"/>
      <c r="WTO127" s="89"/>
      <c r="WTR127" s="89"/>
      <c r="WTU127" s="89"/>
      <c r="WTW127" s="89"/>
      <c r="WTY127" s="89"/>
      <c r="WUB127" s="89"/>
      <c r="WUE127" s="89"/>
      <c r="WUH127" s="89"/>
      <c r="WUN127" s="89"/>
      <c r="WUQ127" s="89"/>
      <c r="WUT127" s="89"/>
      <c r="WUY127" s="89"/>
    </row>
    <row r="128" spans="1:1015 1029:2039 2053:3063 3077:4087 4101:5111 5125:6135 6149:7159 7173:8183 8197:9207 9221:10231 10245:11255 11269:12279 12293:13303 13317:14327 14341:15351 15365:16119" s="45" customFormat="1" ht="21.75" hidden="1" customHeight="1">
      <c r="A128" s="8" t="s">
        <v>280</v>
      </c>
      <c r="B128" s="44" t="s">
        <v>325</v>
      </c>
      <c r="C128" s="5"/>
      <c r="D128" s="59"/>
      <c r="E128" s="60"/>
    </row>
    <row r="129" spans="1:1015 1029:2039 2053:3063 3077:4087 4101:5111 5125:6135 6149:7159 7173:8183 8197:9207 9221:10231 10245:11255 11269:12279 12293:13303 13317:14327 14341:15351 15365:16119" s="45" customFormat="1" ht="20.25" hidden="1" customHeight="1">
      <c r="A129" s="8" t="s">
        <v>281</v>
      </c>
      <c r="B129" s="44" t="s">
        <v>333</v>
      </c>
      <c r="C129" s="5"/>
      <c r="D129" s="59"/>
      <c r="E129" s="60"/>
    </row>
    <row r="130" spans="1:1015 1029:2039 2053:3063 3077:4087 4101:5111 5125:6135 6149:7159 7173:8183 8197:9207 9221:10231 10245:11255 11269:12279 12293:13303 13317:14327 14341:15351 15365:16119" s="45" customFormat="1" ht="20.25" customHeight="1">
      <c r="A130" s="8" t="s">
        <v>34</v>
      </c>
      <c r="B130" s="82" t="s">
        <v>325</v>
      </c>
      <c r="C130" s="5">
        <v>58</v>
      </c>
      <c r="D130" s="59">
        <v>14000</v>
      </c>
      <c r="E130" s="83">
        <f>+D130*C130</f>
        <v>812000</v>
      </c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G130" s="89"/>
      <c r="AH130" s="89"/>
      <c r="AI130" s="89"/>
      <c r="AJ130" s="89"/>
      <c r="AK130" s="89"/>
      <c r="AL130" s="89"/>
      <c r="AM130" s="89"/>
      <c r="AN130" s="89"/>
      <c r="AO130" s="89"/>
      <c r="AP130" s="89"/>
      <c r="AQ130" s="89"/>
      <c r="AT130" s="89"/>
      <c r="AW130" s="89"/>
      <c r="AZ130" s="89"/>
      <c r="BC130" s="89"/>
      <c r="BF130" s="89"/>
      <c r="BR130" s="89"/>
      <c r="BU130" s="89"/>
      <c r="BX130" s="89"/>
      <c r="CA130" s="89"/>
      <c r="CG130" s="89"/>
      <c r="CJ130" s="89"/>
      <c r="CP130" s="89"/>
      <c r="CS130" s="89"/>
      <c r="CV130" s="89"/>
      <c r="CY130" s="89"/>
      <c r="DE130" s="89"/>
      <c r="DH130" s="89"/>
      <c r="DN130" s="89"/>
      <c r="DP130" s="89"/>
      <c r="DQ130" s="89"/>
      <c r="DS130" s="89"/>
      <c r="DV130" s="89"/>
      <c r="DY130" s="89"/>
      <c r="EJ130" s="89"/>
      <c r="EL130" s="89"/>
      <c r="EX130" s="89"/>
      <c r="FA130" s="89"/>
      <c r="FI130" s="89"/>
      <c r="GC130" s="89"/>
      <c r="GE130" s="89"/>
      <c r="GF130" s="89"/>
      <c r="GG130" s="89"/>
      <c r="GH130" s="89"/>
      <c r="GI130" s="89"/>
      <c r="GJ130" s="89"/>
      <c r="HB130" s="89"/>
      <c r="HC130" s="89"/>
      <c r="HF130" s="89"/>
      <c r="HI130" s="89"/>
      <c r="HK130" s="89"/>
      <c r="HM130" s="89"/>
      <c r="HP130" s="89"/>
      <c r="HS130" s="89"/>
      <c r="HV130" s="89"/>
      <c r="IB130" s="89"/>
      <c r="IE130" s="89"/>
      <c r="IH130" s="89"/>
      <c r="IM130" s="89"/>
      <c r="JA130" s="89"/>
      <c r="JB130" s="89"/>
      <c r="JC130" s="89"/>
      <c r="JD130" s="89"/>
      <c r="JE130" s="89"/>
      <c r="JF130" s="89"/>
      <c r="JG130" s="89"/>
      <c r="JH130" s="89"/>
      <c r="JI130" s="89"/>
      <c r="JJ130" s="89"/>
      <c r="JK130" s="89"/>
      <c r="JL130" s="89"/>
      <c r="JM130" s="89"/>
      <c r="JN130" s="89"/>
      <c r="JO130" s="89"/>
      <c r="JP130" s="89"/>
      <c r="JQ130" s="89"/>
      <c r="JR130" s="89"/>
      <c r="JS130" s="89"/>
      <c r="JT130" s="89"/>
      <c r="JU130" s="89"/>
      <c r="JV130" s="89"/>
      <c r="JW130" s="89"/>
      <c r="JX130" s="89"/>
      <c r="JY130" s="89"/>
      <c r="JZ130" s="89"/>
      <c r="KA130" s="89"/>
      <c r="KB130" s="89"/>
      <c r="KC130" s="89"/>
      <c r="KD130" s="89"/>
      <c r="KE130" s="89"/>
      <c r="KF130" s="89"/>
      <c r="KG130" s="89"/>
      <c r="KH130" s="89"/>
      <c r="KI130" s="89"/>
      <c r="KJ130" s="89"/>
      <c r="KK130" s="89"/>
      <c r="KL130" s="89"/>
      <c r="KM130" s="89"/>
      <c r="KP130" s="89"/>
      <c r="KS130" s="89"/>
      <c r="KV130" s="89"/>
      <c r="KY130" s="89"/>
      <c r="LB130" s="89"/>
      <c r="LN130" s="89"/>
      <c r="LQ130" s="89"/>
      <c r="LT130" s="89"/>
      <c r="LW130" s="89"/>
      <c r="MC130" s="89"/>
      <c r="MF130" s="89"/>
      <c r="ML130" s="89"/>
      <c r="MO130" s="89"/>
      <c r="MR130" s="89"/>
      <c r="MU130" s="89"/>
      <c r="NA130" s="89"/>
      <c r="ND130" s="89"/>
      <c r="NJ130" s="89"/>
      <c r="NL130" s="89"/>
      <c r="NM130" s="89"/>
      <c r="NO130" s="89"/>
      <c r="NR130" s="89"/>
      <c r="NU130" s="89"/>
      <c r="OF130" s="89"/>
      <c r="OH130" s="89"/>
      <c r="OT130" s="89"/>
      <c r="OW130" s="89"/>
      <c r="PE130" s="89"/>
      <c r="PY130" s="89"/>
      <c r="QA130" s="89"/>
      <c r="QB130" s="89"/>
      <c r="QC130" s="89"/>
      <c r="QD130" s="89"/>
      <c r="QE130" s="89"/>
      <c r="QF130" s="89"/>
      <c r="QX130" s="89"/>
      <c r="QY130" s="89"/>
      <c r="RB130" s="89"/>
      <c r="RE130" s="89"/>
      <c r="RG130" s="89"/>
      <c r="RI130" s="89"/>
      <c r="RL130" s="89"/>
      <c r="RO130" s="89"/>
      <c r="RR130" s="89"/>
      <c r="RX130" s="89"/>
      <c r="SA130" s="89"/>
      <c r="SD130" s="89"/>
      <c r="SI130" s="89"/>
      <c r="SW130" s="89"/>
      <c r="SX130" s="89"/>
      <c r="SY130" s="89"/>
      <c r="SZ130" s="89"/>
      <c r="TA130" s="89"/>
      <c r="TB130" s="89"/>
      <c r="TC130" s="89"/>
      <c r="TD130" s="89"/>
      <c r="TE130" s="89"/>
      <c r="TF130" s="89"/>
      <c r="TG130" s="89"/>
      <c r="TH130" s="89"/>
      <c r="TI130" s="89"/>
      <c r="TJ130" s="89"/>
      <c r="TK130" s="89"/>
      <c r="TL130" s="89"/>
      <c r="TM130" s="89"/>
      <c r="TN130" s="89"/>
      <c r="TO130" s="89"/>
      <c r="TP130" s="89"/>
      <c r="TQ130" s="89"/>
      <c r="TR130" s="89"/>
      <c r="TS130" s="89"/>
      <c r="TT130" s="89"/>
      <c r="TU130" s="89"/>
      <c r="TV130" s="89"/>
      <c r="TW130" s="89"/>
      <c r="TX130" s="89"/>
      <c r="TY130" s="89"/>
      <c r="TZ130" s="89"/>
      <c r="UA130" s="89"/>
      <c r="UB130" s="89"/>
      <c r="UC130" s="89"/>
      <c r="UD130" s="89"/>
      <c r="UE130" s="89"/>
      <c r="UF130" s="89"/>
      <c r="UG130" s="89"/>
      <c r="UH130" s="89"/>
      <c r="UI130" s="89"/>
      <c r="UL130" s="89"/>
      <c r="UO130" s="89"/>
      <c r="UR130" s="89"/>
      <c r="UU130" s="89"/>
      <c r="UX130" s="89"/>
      <c r="VJ130" s="89"/>
      <c r="VM130" s="89"/>
      <c r="VP130" s="89"/>
      <c r="VS130" s="89"/>
      <c r="VY130" s="89"/>
      <c r="WB130" s="89"/>
      <c r="WH130" s="89"/>
      <c r="WK130" s="89"/>
      <c r="WN130" s="89"/>
      <c r="WQ130" s="89"/>
      <c r="WW130" s="89"/>
      <c r="WZ130" s="89"/>
      <c r="XF130" s="89"/>
      <c r="XH130" s="89"/>
      <c r="XI130" s="89"/>
      <c r="XK130" s="89"/>
      <c r="XN130" s="89"/>
      <c r="XQ130" s="89"/>
      <c r="YB130" s="89"/>
      <c r="YD130" s="89"/>
      <c r="YP130" s="89"/>
      <c r="YS130" s="89"/>
      <c r="ZA130" s="89"/>
      <c r="ZU130" s="89"/>
      <c r="ZW130" s="89"/>
      <c r="ZX130" s="89"/>
      <c r="ZY130" s="89"/>
      <c r="ZZ130" s="89"/>
      <c r="AAA130" s="89"/>
      <c r="AAB130" s="89"/>
      <c r="AAT130" s="89"/>
      <c r="AAU130" s="89"/>
      <c r="AAX130" s="89"/>
      <c r="ABA130" s="89"/>
      <c r="ABC130" s="89"/>
      <c r="ABE130" s="89"/>
      <c r="ABH130" s="89"/>
      <c r="ABK130" s="89"/>
      <c r="ABN130" s="89"/>
      <c r="ABT130" s="89"/>
      <c r="ABW130" s="89"/>
      <c r="ABZ130" s="89"/>
      <c r="ACE130" s="89"/>
      <c r="ACS130" s="89"/>
      <c r="ACT130" s="89"/>
      <c r="ACU130" s="89"/>
      <c r="ACV130" s="89"/>
      <c r="ACW130" s="89"/>
      <c r="ACX130" s="89"/>
      <c r="ACY130" s="89"/>
      <c r="ACZ130" s="89"/>
      <c r="ADA130" s="89"/>
      <c r="ADB130" s="89"/>
      <c r="ADC130" s="89"/>
      <c r="ADD130" s="89"/>
      <c r="ADE130" s="89"/>
      <c r="ADF130" s="89"/>
      <c r="ADG130" s="89"/>
      <c r="ADH130" s="89"/>
      <c r="ADI130" s="89"/>
      <c r="ADJ130" s="89"/>
      <c r="ADK130" s="89"/>
      <c r="ADL130" s="89"/>
      <c r="ADM130" s="89"/>
      <c r="ADN130" s="89"/>
      <c r="ADO130" s="89"/>
      <c r="ADP130" s="89"/>
      <c r="ADQ130" s="89"/>
      <c r="ADR130" s="89"/>
      <c r="ADS130" s="89"/>
      <c r="ADT130" s="89"/>
      <c r="ADU130" s="89"/>
      <c r="ADV130" s="89"/>
      <c r="ADW130" s="89"/>
      <c r="ADX130" s="89"/>
      <c r="ADY130" s="89"/>
      <c r="ADZ130" s="89"/>
      <c r="AEA130" s="89"/>
      <c r="AEB130" s="89"/>
      <c r="AEC130" s="89"/>
      <c r="AED130" s="89"/>
      <c r="AEE130" s="89"/>
      <c r="AEH130" s="89"/>
      <c r="AEK130" s="89"/>
      <c r="AEN130" s="89"/>
      <c r="AEQ130" s="89"/>
      <c r="AET130" s="89"/>
      <c r="AFF130" s="89"/>
      <c r="AFI130" s="89"/>
      <c r="AFL130" s="89"/>
      <c r="AFO130" s="89"/>
      <c r="AFU130" s="89"/>
      <c r="AFX130" s="89"/>
      <c r="AGD130" s="89"/>
      <c r="AGG130" s="89"/>
      <c r="AGJ130" s="89"/>
      <c r="AGM130" s="89"/>
      <c r="AGS130" s="89"/>
      <c r="AGV130" s="89"/>
      <c r="AHB130" s="89"/>
      <c r="AHD130" s="89"/>
      <c r="AHE130" s="89"/>
      <c r="AHG130" s="89"/>
      <c r="AHJ130" s="89"/>
      <c r="AHM130" s="89"/>
      <c r="AHX130" s="89"/>
      <c r="AHZ130" s="89"/>
      <c r="AIL130" s="89"/>
      <c r="AIO130" s="89"/>
      <c r="AIW130" s="89"/>
      <c r="AJQ130" s="89"/>
      <c r="AJS130" s="89"/>
      <c r="AJT130" s="89"/>
      <c r="AJU130" s="89"/>
      <c r="AJV130" s="89"/>
      <c r="AJW130" s="89"/>
      <c r="AJX130" s="89"/>
      <c r="AKP130" s="89"/>
      <c r="AKQ130" s="89"/>
      <c r="AKT130" s="89"/>
      <c r="AKW130" s="89"/>
      <c r="AKY130" s="89"/>
      <c r="ALA130" s="89"/>
      <c r="ALD130" s="89"/>
      <c r="ALG130" s="89"/>
      <c r="ALJ130" s="89"/>
      <c r="ALP130" s="89"/>
      <c r="ALS130" s="89"/>
      <c r="ALV130" s="89"/>
      <c r="AMA130" s="89"/>
      <c r="AMO130" s="89"/>
      <c r="AMP130" s="89"/>
      <c r="AMQ130" s="89"/>
      <c r="AMR130" s="89"/>
      <c r="AMS130" s="89"/>
      <c r="AMT130" s="89"/>
      <c r="AMU130" s="89"/>
      <c r="AMV130" s="89"/>
      <c r="AMW130" s="89"/>
      <c r="AMX130" s="89"/>
      <c r="AMY130" s="89"/>
      <c r="AMZ130" s="89"/>
      <c r="ANA130" s="89"/>
      <c r="ANB130" s="89"/>
      <c r="ANC130" s="89"/>
      <c r="AND130" s="89"/>
      <c r="ANE130" s="89"/>
      <c r="ANF130" s="89"/>
      <c r="ANG130" s="89"/>
      <c r="ANH130" s="89"/>
      <c r="ANI130" s="89"/>
      <c r="ANJ130" s="89"/>
      <c r="ANK130" s="89"/>
      <c r="ANL130" s="89"/>
      <c r="ANM130" s="89"/>
      <c r="ANN130" s="89"/>
      <c r="ANO130" s="89"/>
      <c r="ANP130" s="89"/>
      <c r="ANQ130" s="89"/>
      <c r="ANR130" s="89"/>
      <c r="ANS130" s="89"/>
      <c r="ANT130" s="89"/>
      <c r="ANU130" s="89"/>
      <c r="ANV130" s="89"/>
      <c r="ANW130" s="89"/>
      <c r="ANX130" s="89"/>
      <c r="ANY130" s="89"/>
      <c r="ANZ130" s="89"/>
      <c r="AOA130" s="89"/>
      <c r="AOD130" s="89"/>
      <c r="AOG130" s="89"/>
      <c r="AOJ130" s="89"/>
      <c r="AOM130" s="89"/>
      <c r="AOP130" s="89"/>
      <c r="APB130" s="89"/>
      <c r="APE130" s="89"/>
      <c r="APH130" s="89"/>
      <c r="APK130" s="89"/>
      <c r="APQ130" s="89"/>
      <c r="APT130" s="89"/>
      <c r="APZ130" s="89"/>
      <c r="AQC130" s="89"/>
      <c r="AQF130" s="89"/>
      <c r="AQI130" s="89"/>
      <c r="AQO130" s="89"/>
      <c r="AQR130" s="89"/>
      <c r="AQX130" s="89"/>
      <c r="AQZ130" s="89"/>
      <c r="ARA130" s="89"/>
      <c r="ARC130" s="89"/>
      <c r="ARF130" s="89"/>
      <c r="ARI130" s="89"/>
      <c r="ART130" s="89"/>
      <c r="ARV130" s="89"/>
      <c r="ASH130" s="89"/>
      <c r="ASK130" s="89"/>
      <c r="ASS130" s="89"/>
      <c r="ATM130" s="89"/>
      <c r="ATO130" s="89"/>
      <c r="ATP130" s="89"/>
      <c r="ATQ130" s="89"/>
      <c r="ATR130" s="89"/>
      <c r="ATS130" s="89"/>
      <c r="ATT130" s="89"/>
      <c r="AUL130" s="89"/>
      <c r="AUM130" s="89"/>
      <c r="AUP130" s="89"/>
      <c r="AUS130" s="89"/>
      <c r="AUU130" s="89"/>
      <c r="AUW130" s="89"/>
      <c r="AUZ130" s="89"/>
      <c r="AVC130" s="89"/>
      <c r="AVF130" s="89"/>
      <c r="AVL130" s="89"/>
      <c r="AVO130" s="89"/>
      <c r="AVR130" s="89"/>
      <c r="AVW130" s="89"/>
      <c r="AWK130" s="89"/>
      <c r="AWL130" s="89"/>
      <c r="AWM130" s="89"/>
      <c r="AWN130" s="89"/>
      <c r="AWO130" s="89"/>
      <c r="AWP130" s="89"/>
      <c r="AWQ130" s="89"/>
      <c r="AWR130" s="89"/>
      <c r="AWS130" s="89"/>
      <c r="AWT130" s="89"/>
      <c r="AWU130" s="89"/>
      <c r="AWV130" s="89"/>
      <c r="AWW130" s="89"/>
      <c r="AWX130" s="89"/>
      <c r="AWY130" s="89"/>
      <c r="AWZ130" s="89"/>
      <c r="AXA130" s="89"/>
      <c r="AXB130" s="89"/>
      <c r="AXC130" s="89"/>
      <c r="AXD130" s="89"/>
      <c r="AXE130" s="89"/>
      <c r="AXF130" s="89"/>
      <c r="AXG130" s="89"/>
      <c r="AXH130" s="89"/>
      <c r="AXI130" s="89"/>
      <c r="AXJ130" s="89"/>
      <c r="AXK130" s="89"/>
      <c r="AXL130" s="89"/>
      <c r="AXM130" s="89"/>
      <c r="AXN130" s="89"/>
      <c r="AXO130" s="89"/>
      <c r="AXP130" s="89"/>
      <c r="AXQ130" s="89"/>
      <c r="AXR130" s="89"/>
      <c r="AXS130" s="89"/>
      <c r="AXT130" s="89"/>
      <c r="AXU130" s="89"/>
      <c r="AXV130" s="89"/>
      <c r="AXW130" s="89"/>
      <c r="AXZ130" s="89"/>
      <c r="AYC130" s="89"/>
      <c r="AYF130" s="89"/>
      <c r="AYI130" s="89"/>
      <c r="AYL130" s="89"/>
      <c r="AYX130" s="89"/>
      <c r="AZA130" s="89"/>
      <c r="AZD130" s="89"/>
      <c r="AZG130" s="89"/>
      <c r="AZM130" s="89"/>
      <c r="AZP130" s="89"/>
      <c r="AZV130" s="89"/>
      <c r="AZY130" s="89"/>
      <c r="BAB130" s="89"/>
      <c r="BAE130" s="89"/>
      <c r="BAK130" s="89"/>
      <c r="BAN130" s="89"/>
      <c r="BAT130" s="89"/>
      <c r="BAV130" s="89"/>
      <c r="BAW130" s="89"/>
      <c r="BAY130" s="89"/>
      <c r="BBB130" s="89"/>
      <c r="BBE130" s="89"/>
      <c r="BBP130" s="89"/>
      <c r="BBR130" s="89"/>
      <c r="BCD130" s="89"/>
      <c r="BCG130" s="89"/>
      <c r="BCO130" s="89"/>
      <c r="BDI130" s="89"/>
      <c r="BDK130" s="89"/>
      <c r="BDL130" s="89"/>
      <c r="BDM130" s="89"/>
      <c r="BDN130" s="89"/>
      <c r="BDO130" s="89"/>
      <c r="BDP130" s="89"/>
      <c r="BEH130" s="89"/>
      <c r="BEI130" s="89"/>
      <c r="BEL130" s="89"/>
      <c r="BEO130" s="89"/>
      <c r="BEQ130" s="89"/>
      <c r="BES130" s="89"/>
      <c r="BEV130" s="89"/>
      <c r="BEY130" s="89"/>
      <c r="BFB130" s="89"/>
      <c r="BFH130" s="89"/>
      <c r="BFK130" s="89"/>
      <c r="BFN130" s="89"/>
      <c r="BFS130" s="89"/>
      <c r="BGG130" s="89"/>
      <c r="BGH130" s="89"/>
      <c r="BGI130" s="89"/>
      <c r="BGJ130" s="89"/>
      <c r="BGK130" s="89"/>
      <c r="BGL130" s="89"/>
      <c r="BGM130" s="89"/>
      <c r="BGN130" s="89"/>
      <c r="BGO130" s="89"/>
      <c r="BGP130" s="89"/>
      <c r="BGQ130" s="89"/>
      <c r="BGR130" s="89"/>
      <c r="BGS130" s="89"/>
      <c r="BGT130" s="89"/>
      <c r="BGU130" s="89"/>
      <c r="BGV130" s="89"/>
      <c r="BGW130" s="89"/>
      <c r="BGX130" s="89"/>
      <c r="BGY130" s="89"/>
      <c r="BGZ130" s="89"/>
      <c r="BHA130" s="89"/>
      <c r="BHB130" s="89"/>
      <c r="BHC130" s="89"/>
      <c r="BHD130" s="89"/>
      <c r="BHE130" s="89"/>
      <c r="BHF130" s="89"/>
      <c r="BHG130" s="89"/>
      <c r="BHH130" s="89"/>
      <c r="BHI130" s="89"/>
      <c r="BHJ130" s="89"/>
      <c r="BHK130" s="89"/>
      <c r="BHL130" s="89"/>
      <c r="BHM130" s="89"/>
      <c r="BHN130" s="89"/>
      <c r="BHO130" s="89"/>
      <c r="BHP130" s="89"/>
      <c r="BHQ130" s="89"/>
      <c r="BHR130" s="89"/>
      <c r="BHS130" s="89"/>
      <c r="BHV130" s="89"/>
      <c r="BHY130" s="89"/>
      <c r="BIB130" s="89"/>
      <c r="BIE130" s="89"/>
      <c r="BIH130" s="89"/>
      <c r="BIT130" s="89"/>
      <c r="BIW130" s="89"/>
      <c r="BIZ130" s="89"/>
      <c r="BJC130" s="89"/>
      <c r="BJI130" s="89"/>
      <c r="BJL130" s="89"/>
      <c r="BJR130" s="89"/>
      <c r="BJU130" s="89"/>
      <c r="BJX130" s="89"/>
      <c r="BKA130" s="89"/>
      <c r="BKG130" s="89"/>
      <c r="BKJ130" s="89"/>
      <c r="BKP130" s="89"/>
      <c r="BKR130" s="89"/>
      <c r="BKS130" s="89"/>
      <c r="BKU130" s="89"/>
      <c r="BKX130" s="89"/>
      <c r="BLA130" s="89"/>
      <c r="BLL130" s="89"/>
      <c r="BLN130" s="89"/>
      <c r="BLZ130" s="89"/>
      <c r="BMC130" s="89"/>
      <c r="BMK130" s="89"/>
      <c r="BNE130" s="89"/>
      <c r="BNG130" s="89"/>
      <c r="BNH130" s="89"/>
      <c r="BNI130" s="89"/>
      <c r="BNJ130" s="89"/>
      <c r="BNK130" s="89"/>
      <c r="BNL130" s="89"/>
      <c r="BOD130" s="89"/>
      <c r="BOE130" s="89"/>
      <c r="BOH130" s="89"/>
      <c r="BOK130" s="89"/>
      <c r="BOM130" s="89"/>
      <c r="BOO130" s="89"/>
      <c r="BOR130" s="89"/>
      <c r="BOU130" s="89"/>
      <c r="BOX130" s="89"/>
      <c r="BPD130" s="89"/>
      <c r="BPG130" s="89"/>
      <c r="BPJ130" s="89"/>
      <c r="BPO130" s="89"/>
      <c r="BQC130" s="89"/>
      <c r="BQD130" s="89"/>
      <c r="BQE130" s="89"/>
      <c r="BQF130" s="89"/>
      <c r="BQG130" s="89"/>
      <c r="BQH130" s="89"/>
      <c r="BQI130" s="89"/>
      <c r="BQJ130" s="89"/>
      <c r="BQK130" s="89"/>
      <c r="BQL130" s="89"/>
      <c r="BQM130" s="89"/>
      <c r="BQN130" s="89"/>
      <c r="BQO130" s="89"/>
      <c r="BQP130" s="89"/>
      <c r="BQQ130" s="89"/>
      <c r="BQR130" s="89"/>
      <c r="BQS130" s="89"/>
      <c r="BQT130" s="89"/>
      <c r="BQU130" s="89"/>
      <c r="BQV130" s="89"/>
      <c r="BQW130" s="89"/>
      <c r="BQX130" s="89"/>
      <c r="BQY130" s="89"/>
      <c r="BQZ130" s="89"/>
      <c r="BRA130" s="89"/>
      <c r="BRB130" s="89"/>
      <c r="BRC130" s="89"/>
      <c r="BRD130" s="89"/>
      <c r="BRE130" s="89"/>
      <c r="BRF130" s="89"/>
      <c r="BRG130" s="89"/>
      <c r="BRH130" s="89"/>
      <c r="BRI130" s="89"/>
      <c r="BRJ130" s="89"/>
      <c r="BRK130" s="89"/>
      <c r="BRL130" s="89"/>
      <c r="BRM130" s="89"/>
      <c r="BRN130" s="89"/>
      <c r="BRO130" s="89"/>
      <c r="BRR130" s="89"/>
      <c r="BRU130" s="89"/>
      <c r="BRX130" s="89"/>
      <c r="BSA130" s="89"/>
      <c r="BSD130" s="89"/>
      <c r="BSP130" s="89"/>
      <c r="BSS130" s="89"/>
      <c r="BSV130" s="89"/>
      <c r="BSY130" s="89"/>
      <c r="BTE130" s="89"/>
      <c r="BTH130" s="89"/>
      <c r="BTN130" s="89"/>
      <c r="BTQ130" s="89"/>
      <c r="BTT130" s="89"/>
      <c r="BTW130" s="89"/>
      <c r="BUC130" s="89"/>
      <c r="BUF130" s="89"/>
      <c r="BUL130" s="89"/>
      <c r="BUN130" s="89"/>
      <c r="BUO130" s="89"/>
      <c r="BUQ130" s="89"/>
      <c r="BUT130" s="89"/>
      <c r="BUW130" s="89"/>
      <c r="BVH130" s="89"/>
      <c r="BVJ130" s="89"/>
      <c r="BVV130" s="89"/>
      <c r="BVY130" s="89"/>
      <c r="BWG130" s="89"/>
      <c r="BXA130" s="89"/>
      <c r="BXC130" s="89"/>
      <c r="BXD130" s="89"/>
      <c r="BXE130" s="89"/>
      <c r="BXF130" s="89"/>
      <c r="BXG130" s="89"/>
      <c r="BXH130" s="89"/>
      <c r="BXZ130" s="89"/>
      <c r="BYA130" s="89"/>
      <c r="BYD130" s="89"/>
      <c r="BYG130" s="89"/>
      <c r="BYI130" s="89"/>
      <c r="BYK130" s="89"/>
      <c r="BYN130" s="89"/>
      <c r="BYQ130" s="89"/>
      <c r="BYT130" s="89"/>
      <c r="BYZ130" s="89"/>
      <c r="BZC130" s="89"/>
      <c r="BZF130" s="89"/>
      <c r="BZK130" s="89"/>
      <c r="BZY130" s="89"/>
      <c r="BZZ130" s="89"/>
      <c r="CAA130" s="89"/>
      <c r="CAB130" s="89"/>
      <c r="CAC130" s="89"/>
      <c r="CAD130" s="89"/>
      <c r="CAE130" s="89"/>
      <c r="CAF130" s="89"/>
      <c r="CAG130" s="89"/>
      <c r="CAH130" s="89"/>
      <c r="CAI130" s="89"/>
      <c r="CAJ130" s="89"/>
      <c r="CAK130" s="89"/>
      <c r="CAL130" s="89"/>
      <c r="CAM130" s="89"/>
      <c r="CAN130" s="89"/>
      <c r="CAO130" s="89"/>
      <c r="CAP130" s="89"/>
      <c r="CAQ130" s="89"/>
      <c r="CAR130" s="89"/>
      <c r="CAS130" s="89"/>
      <c r="CAT130" s="89"/>
      <c r="CAU130" s="89"/>
      <c r="CAV130" s="89"/>
      <c r="CAW130" s="89"/>
      <c r="CAX130" s="89"/>
      <c r="CAY130" s="89"/>
      <c r="CAZ130" s="89"/>
      <c r="CBA130" s="89"/>
      <c r="CBB130" s="89"/>
      <c r="CBC130" s="89"/>
      <c r="CBD130" s="89"/>
      <c r="CBE130" s="89"/>
      <c r="CBF130" s="89"/>
      <c r="CBG130" s="89"/>
      <c r="CBH130" s="89"/>
      <c r="CBI130" s="89"/>
      <c r="CBJ130" s="89"/>
      <c r="CBK130" s="89"/>
      <c r="CBN130" s="89"/>
      <c r="CBQ130" s="89"/>
      <c r="CBT130" s="89"/>
      <c r="CBW130" s="89"/>
      <c r="CBZ130" s="89"/>
      <c r="CCL130" s="89"/>
      <c r="CCO130" s="89"/>
      <c r="CCR130" s="89"/>
      <c r="CCU130" s="89"/>
      <c r="CDA130" s="89"/>
      <c r="CDD130" s="89"/>
      <c r="CDJ130" s="89"/>
      <c r="CDM130" s="89"/>
      <c r="CDP130" s="89"/>
      <c r="CDS130" s="89"/>
      <c r="CDY130" s="89"/>
      <c r="CEB130" s="89"/>
      <c r="CEH130" s="89"/>
      <c r="CEJ130" s="89"/>
      <c r="CEK130" s="89"/>
      <c r="CEM130" s="89"/>
      <c r="CEP130" s="89"/>
      <c r="CES130" s="89"/>
      <c r="CFD130" s="89"/>
      <c r="CFF130" s="89"/>
      <c r="CFR130" s="89"/>
      <c r="CFU130" s="89"/>
      <c r="CGC130" s="89"/>
      <c r="CGW130" s="89"/>
      <c r="CGY130" s="89"/>
      <c r="CGZ130" s="89"/>
      <c r="CHA130" s="89"/>
      <c r="CHB130" s="89"/>
      <c r="CHC130" s="89"/>
      <c r="CHD130" s="89"/>
      <c r="CHV130" s="89"/>
      <c r="CHW130" s="89"/>
      <c r="CHZ130" s="89"/>
      <c r="CIC130" s="89"/>
      <c r="CIE130" s="89"/>
      <c r="CIG130" s="89"/>
      <c r="CIJ130" s="89"/>
      <c r="CIM130" s="89"/>
      <c r="CIP130" s="89"/>
      <c r="CIV130" s="89"/>
      <c r="CIY130" s="89"/>
      <c r="CJB130" s="89"/>
      <c r="CJG130" s="89"/>
      <c r="CJU130" s="89"/>
      <c r="CJV130" s="89"/>
      <c r="CJW130" s="89"/>
      <c r="CJX130" s="89"/>
      <c r="CJY130" s="89"/>
      <c r="CJZ130" s="89"/>
      <c r="CKA130" s="89"/>
      <c r="CKB130" s="89"/>
      <c r="CKC130" s="89"/>
      <c r="CKD130" s="89"/>
      <c r="CKE130" s="89"/>
      <c r="CKF130" s="89"/>
      <c r="CKG130" s="89"/>
      <c r="CKH130" s="89"/>
      <c r="CKI130" s="89"/>
      <c r="CKJ130" s="89"/>
      <c r="CKK130" s="89"/>
      <c r="CKL130" s="89"/>
      <c r="CKM130" s="89"/>
      <c r="CKN130" s="89"/>
      <c r="CKO130" s="89"/>
      <c r="CKP130" s="89"/>
      <c r="CKQ130" s="89"/>
      <c r="CKR130" s="89"/>
      <c r="CKS130" s="89"/>
      <c r="CKT130" s="89"/>
      <c r="CKU130" s="89"/>
      <c r="CKV130" s="89"/>
      <c r="CKW130" s="89"/>
      <c r="CKX130" s="89"/>
      <c r="CKY130" s="89"/>
      <c r="CKZ130" s="89"/>
      <c r="CLA130" s="89"/>
      <c r="CLB130" s="89"/>
      <c r="CLC130" s="89"/>
      <c r="CLD130" s="89"/>
      <c r="CLE130" s="89"/>
      <c r="CLF130" s="89"/>
      <c r="CLG130" s="89"/>
      <c r="CLJ130" s="89"/>
      <c r="CLM130" s="89"/>
      <c r="CLP130" s="89"/>
      <c r="CLS130" s="89"/>
      <c r="CLV130" s="89"/>
      <c r="CMH130" s="89"/>
      <c r="CMK130" s="89"/>
      <c r="CMN130" s="89"/>
      <c r="CMQ130" s="89"/>
      <c r="CMW130" s="89"/>
      <c r="CMZ130" s="89"/>
      <c r="CNF130" s="89"/>
      <c r="CNI130" s="89"/>
      <c r="CNL130" s="89"/>
      <c r="CNO130" s="89"/>
      <c r="CNU130" s="89"/>
      <c r="CNX130" s="89"/>
      <c r="COD130" s="89"/>
      <c r="COF130" s="89"/>
      <c r="COG130" s="89"/>
      <c r="COI130" s="89"/>
      <c r="COL130" s="89"/>
      <c r="COO130" s="89"/>
      <c r="COZ130" s="89"/>
      <c r="CPB130" s="89"/>
      <c r="CPN130" s="89"/>
      <c r="CPQ130" s="89"/>
      <c r="CPY130" s="89"/>
      <c r="CQS130" s="89"/>
      <c r="CQU130" s="89"/>
      <c r="CQV130" s="89"/>
      <c r="CQW130" s="89"/>
      <c r="CQX130" s="89"/>
      <c r="CQY130" s="89"/>
      <c r="CQZ130" s="89"/>
      <c r="CRR130" s="89"/>
      <c r="CRS130" s="89"/>
      <c r="CRV130" s="89"/>
      <c r="CRY130" s="89"/>
      <c r="CSA130" s="89"/>
      <c r="CSC130" s="89"/>
      <c r="CSF130" s="89"/>
      <c r="CSI130" s="89"/>
      <c r="CSL130" s="89"/>
      <c r="CSR130" s="89"/>
      <c r="CSU130" s="89"/>
      <c r="CSX130" s="89"/>
      <c r="CTC130" s="89"/>
      <c r="CTQ130" s="89"/>
      <c r="CTR130" s="89"/>
      <c r="CTS130" s="89"/>
      <c r="CTT130" s="89"/>
      <c r="CTU130" s="89"/>
      <c r="CTV130" s="89"/>
      <c r="CTW130" s="89"/>
      <c r="CTX130" s="89"/>
      <c r="CTY130" s="89"/>
      <c r="CTZ130" s="89"/>
      <c r="CUA130" s="89"/>
      <c r="CUB130" s="89"/>
      <c r="CUC130" s="89"/>
      <c r="CUD130" s="89"/>
      <c r="CUE130" s="89"/>
      <c r="CUF130" s="89"/>
      <c r="CUG130" s="89"/>
      <c r="CUH130" s="89"/>
      <c r="CUI130" s="89"/>
      <c r="CUJ130" s="89"/>
      <c r="CUK130" s="89"/>
      <c r="CUL130" s="89"/>
      <c r="CUM130" s="89"/>
      <c r="CUN130" s="89"/>
      <c r="CUO130" s="89"/>
      <c r="CUP130" s="89"/>
      <c r="CUQ130" s="89"/>
      <c r="CUR130" s="89"/>
      <c r="CUS130" s="89"/>
      <c r="CUT130" s="89"/>
      <c r="CUU130" s="89"/>
      <c r="CUV130" s="89"/>
      <c r="CUW130" s="89"/>
      <c r="CUX130" s="89"/>
      <c r="CUY130" s="89"/>
      <c r="CUZ130" s="89"/>
      <c r="CVA130" s="89"/>
      <c r="CVB130" s="89"/>
      <c r="CVC130" s="89"/>
      <c r="CVF130" s="89"/>
      <c r="CVI130" s="89"/>
      <c r="CVL130" s="89"/>
      <c r="CVO130" s="89"/>
      <c r="CVR130" s="89"/>
      <c r="CWD130" s="89"/>
      <c r="CWG130" s="89"/>
      <c r="CWJ130" s="89"/>
      <c r="CWM130" s="89"/>
      <c r="CWS130" s="89"/>
      <c r="CWV130" s="89"/>
      <c r="CXB130" s="89"/>
      <c r="CXE130" s="89"/>
      <c r="CXH130" s="89"/>
      <c r="CXK130" s="89"/>
      <c r="CXQ130" s="89"/>
      <c r="CXT130" s="89"/>
      <c r="CXZ130" s="89"/>
      <c r="CYB130" s="89"/>
      <c r="CYC130" s="89"/>
      <c r="CYE130" s="89"/>
      <c r="CYH130" s="89"/>
      <c r="CYK130" s="89"/>
      <c r="CYV130" s="89"/>
      <c r="CYX130" s="89"/>
      <c r="CZJ130" s="89"/>
      <c r="CZM130" s="89"/>
      <c r="CZU130" s="89"/>
      <c r="DAO130" s="89"/>
      <c r="DAQ130" s="89"/>
      <c r="DAR130" s="89"/>
      <c r="DAS130" s="89"/>
      <c r="DAT130" s="89"/>
      <c r="DAU130" s="89"/>
      <c r="DAV130" s="89"/>
      <c r="DBN130" s="89"/>
      <c r="DBO130" s="89"/>
      <c r="DBR130" s="89"/>
      <c r="DBU130" s="89"/>
      <c r="DBW130" s="89"/>
      <c r="DBY130" s="89"/>
      <c r="DCB130" s="89"/>
      <c r="DCE130" s="89"/>
      <c r="DCH130" s="89"/>
      <c r="DCN130" s="89"/>
      <c r="DCQ130" s="89"/>
      <c r="DCT130" s="89"/>
      <c r="DCY130" s="89"/>
      <c r="DDM130" s="89"/>
      <c r="DDN130" s="89"/>
      <c r="DDO130" s="89"/>
      <c r="DDP130" s="89"/>
      <c r="DDQ130" s="89"/>
      <c r="DDR130" s="89"/>
      <c r="DDS130" s="89"/>
      <c r="DDT130" s="89"/>
      <c r="DDU130" s="89"/>
      <c r="DDV130" s="89"/>
      <c r="DDW130" s="89"/>
      <c r="DDX130" s="89"/>
      <c r="DDY130" s="89"/>
      <c r="DDZ130" s="89"/>
      <c r="DEA130" s="89"/>
      <c r="DEB130" s="89"/>
      <c r="DEC130" s="89"/>
      <c r="DED130" s="89"/>
      <c r="DEE130" s="89"/>
      <c r="DEF130" s="89"/>
      <c r="DEG130" s="89"/>
      <c r="DEH130" s="89"/>
      <c r="DEI130" s="89"/>
      <c r="DEJ130" s="89"/>
      <c r="DEK130" s="89"/>
      <c r="DEL130" s="89"/>
      <c r="DEM130" s="89"/>
      <c r="DEN130" s="89"/>
      <c r="DEO130" s="89"/>
      <c r="DEP130" s="89"/>
      <c r="DEQ130" s="89"/>
      <c r="DER130" s="89"/>
      <c r="DES130" s="89"/>
      <c r="DET130" s="89"/>
      <c r="DEU130" s="89"/>
      <c r="DEV130" s="89"/>
      <c r="DEW130" s="89"/>
      <c r="DEX130" s="89"/>
      <c r="DEY130" s="89"/>
      <c r="DFB130" s="89"/>
      <c r="DFE130" s="89"/>
      <c r="DFH130" s="89"/>
      <c r="DFK130" s="89"/>
      <c r="DFN130" s="89"/>
      <c r="DFZ130" s="89"/>
      <c r="DGC130" s="89"/>
      <c r="DGF130" s="89"/>
      <c r="DGI130" s="89"/>
      <c r="DGO130" s="89"/>
      <c r="DGR130" s="89"/>
      <c r="DGX130" s="89"/>
      <c r="DHA130" s="89"/>
      <c r="DHD130" s="89"/>
      <c r="DHG130" s="89"/>
      <c r="DHM130" s="89"/>
      <c r="DHP130" s="89"/>
      <c r="DHV130" s="89"/>
      <c r="DHX130" s="89"/>
      <c r="DHY130" s="89"/>
      <c r="DIA130" s="89"/>
      <c r="DID130" s="89"/>
      <c r="DIG130" s="89"/>
      <c r="DIR130" s="89"/>
      <c r="DIT130" s="89"/>
      <c r="DJF130" s="89"/>
      <c r="DJI130" s="89"/>
      <c r="DJQ130" s="89"/>
      <c r="DKK130" s="89"/>
      <c r="DKM130" s="89"/>
      <c r="DKN130" s="89"/>
      <c r="DKO130" s="89"/>
      <c r="DKP130" s="89"/>
      <c r="DKQ130" s="89"/>
      <c r="DKR130" s="89"/>
      <c r="DLJ130" s="89"/>
      <c r="DLK130" s="89"/>
      <c r="DLN130" s="89"/>
      <c r="DLQ130" s="89"/>
      <c r="DLS130" s="89"/>
      <c r="DLU130" s="89"/>
      <c r="DLX130" s="89"/>
      <c r="DMA130" s="89"/>
      <c r="DMD130" s="89"/>
      <c r="DMJ130" s="89"/>
      <c r="DMM130" s="89"/>
      <c r="DMP130" s="89"/>
      <c r="DMU130" s="89"/>
      <c r="DNI130" s="89"/>
      <c r="DNJ130" s="89"/>
      <c r="DNK130" s="89"/>
      <c r="DNL130" s="89"/>
      <c r="DNM130" s="89"/>
      <c r="DNN130" s="89"/>
      <c r="DNO130" s="89"/>
      <c r="DNP130" s="89"/>
      <c r="DNQ130" s="89"/>
      <c r="DNR130" s="89"/>
      <c r="DNS130" s="89"/>
      <c r="DNT130" s="89"/>
      <c r="DNU130" s="89"/>
      <c r="DNV130" s="89"/>
      <c r="DNW130" s="89"/>
      <c r="DNX130" s="89"/>
      <c r="DNY130" s="89"/>
      <c r="DNZ130" s="89"/>
      <c r="DOA130" s="89"/>
      <c r="DOB130" s="89"/>
      <c r="DOC130" s="89"/>
      <c r="DOD130" s="89"/>
      <c r="DOE130" s="89"/>
      <c r="DOF130" s="89"/>
      <c r="DOG130" s="89"/>
      <c r="DOH130" s="89"/>
      <c r="DOI130" s="89"/>
      <c r="DOJ130" s="89"/>
      <c r="DOK130" s="89"/>
      <c r="DOL130" s="89"/>
      <c r="DOM130" s="89"/>
      <c r="DON130" s="89"/>
      <c r="DOO130" s="89"/>
      <c r="DOP130" s="89"/>
      <c r="DOQ130" s="89"/>
      <c r="DOR130" s="89"/>
      <c r="DOS130" s="89"/>
      <c r="DOT130" s="89"/>
      <c r="DOU130" s="89"/>
      <c r="DOX130" s="89"/>
      <c r="DPA130" s="89"/>
      <c r="DPD130" s="89"/>
      <c r="DPG130" s="89"/>
      <c r="DPJ130" s="89"/>
      <c r="DPV130" s="89"/>
      <c r="DPY130" s="89"/>
      <c r="DQB130" s="89"/>
      <c r="DQE130" s="89"/>
      <c r="DQK130" s="89"/>
      <c r="DQN130" s="89"/>
      <c r="DQT130" s="89"/>
      <c r="DQW130" s="89"/>
      <c r="DQZ130" s="89"/>
      <c r="DRC130" s="89"/>
      <c r="DRI130" s="89"/>
      <c r="DRL130" s="89"/>
      <c r="DRR130" s="89"/>
      <c r="DRT130" s="89"/>
      <c r="DRU130" s="89"/>
      <c r="DRW130" s="89"/>
      <c r="DRZ130" s="89"/>
      <c r="DSC130" s="89"/>
      <c r="DSN130" s="89"/>
      <c r="DSP130" s="89"/>
      <c r="DTB130" s="89"/>
      <c r="DTE130" s="89"/>
      <c r="DTM130" s="89"/>
      <c r="DUG130" s="89"/>
      <c r="DUI130" s="89"/>
      <c r="DUJ130" s="89"/>
      <c r="DUK130" s="89"/>
      <c r="DUL130" s="89"/>
      <c r="DUM130" s="89"/>
      <c r="DUN130" s="89"/>
      <c r="DVF130" s="89"/>
      <c r="DVG130" s="89"/>
      <c r="DVJ130" s="89"/>
      <c r="DVM130" s="89"/>
      <c r="DVO130" s="89"/>
      <c r="DVQ130" s="89"/>
      <c r="DVT130" s="89"/>
      <c r="DVW130" s="89"/>
      <c r="DVZ130" s="89"/>
      <c r="DWF130" s="89"/>
      <c r="DWI130" s="89"/>
      <c r="DWL130" s="89"/>
      <c r="DWQ130" s="89"/>
      <c r="DXE130" s="89"/>
      <c r="DXF130" s="89"/>
      <c r="DXG130" s="89"/>
      <c r="DXH130" s="89"/>
      <c r="DXI130" s="89"/>
      <c r="DXJ130" s="89"/>
      <c r="DXK130" s="89"/>
      <c r="DXL130" s="89"/>
      <c r="DXM130" s="89"/>
      <c r="DXN130" s="89"/>
      <c r="DXO130" s="89"/>
      <c r="DXP130" s="89"/>
      <c r="DXQ130" s="89"/>
      <c r="DXR130" s="89"/>
      <c r="DXS130" s="89"/>
      <c r="DXT130" s="89"/>
      <c r="DXU130" s="89"/>
      <c r="DXV130" s="89"/>
      <c r="DXW130" s="89"/>
      <c r="DXX130" s="89"/>
      <c r="DXY130" s="89"/>
      <c r="DXZ130" s="89"/>
      <c r="DYA130" s="89"/>
      <c r="DYB130" s="89"/>
      <c r="DYC130" s="89"/>
      <c r="DYD130" s="89"/>
      <c r="DYE130" s="89"/>
      <c r="DYF130" s="89"/>
      <c r="DYG130" s="89"/>
      <c r="DYH130" s="89"/>
      <c r="DYI130" s="89"/>
      <c r="DYJ130" s="89"/>
      <c r="DYK130" s="89"/>
      <c r="DYL130" s="89"/>
      <c r="DYM130" s="89"/>
      <c r="DYN130" s="89"/>
      <c r="DYO130" s="89"/>
      <c r="DYP130" s="89"/>
      <c r="DYQ130" s="89"/>
      <c r="DYT130" s="89"/>
      <c r="DYW130" s="89"/>
      <c r="DYZ130" s="89"/>
      <c r="DZC130" s="89"/>
      <c r="DZF130" s="89"/>
      <c r="DZR130" s="89"/>
      <c r="DZU130" s="89"/>
      <c r="DZX130" s="89"/>
      <c r="EAA130" s="89"/>
      <c r="EAG130" s="89"/>
      <c r="EAJ130" s="89"/>
      <c r="EAP130" s="89"/>
      <c r="EAS130" s="89"/>
      <c r="EAV130" s="89"/>
      <c r="EAY130" s="89"/>
      <c r="EBE130" s="89"/>
      <c r="EBH130" s="89"/>
      <c r="EBN130" s="89"/>
      <c r="EBP130" s="89"/>
      <c r="EBQ130" s="89"/>
      <c r="EBS130" s="89"/>
      <c r="EBV130" s="89"/>
      <c r="EBY130" s="89"/>
      <c r="ECJ130" s="89"/>
      <c r="ECL130" s="89"/>
      <c r="ECX130" s="89"/>
      <c r="EDA130" s="89"/>
      <c r="EDI130" s="89"/>
      <c r="EEC130" s="89"/>
      <c r="EEE130" s="89"/>
      <c r="EEF130" s="89"/>
      <c r="EEG130" s="89"/>
      <c r="EEH130" s="89"/>
      <c r="EEI130" s="89"/>
      <c r="EEJ130" s="89"/>
      <c r="EFB130" s="89"/>
      <c r="EFC130" s="89"/>
      <c r="EFF130" s="89"/>
      <c r="EFI130" s="89"/>
      <c r="EFK130" s="89"/>
      <c r="EFM130" s="89"/>
      <c r="EFP130" s="89"/>
      <c r="EFS130" s="89"/>
      <c r="EFV130" s="89"/>
      <c r="EGB130" s="89"/>
      <c r="EGE130" s="89"/>
      <c r="EGH130" s="89"/>
      <c r="EGM130" s="89"/>
      <c r="EHA130" s="89"/>
      <c r="EHB130" s="89"/>
      <c r="EHC130" s="89"/>
      <c r="EHD130" s="89"/>
      <c r="EHE130" s="89"/>
      <c r="EHF130" s="89"/>
      <c r="EHG130" s="89"/>
      <c r="EHH130" s="89"/>
      <c r="EHI130" s="89"/>
      <c r="EHJ130" s="89"/>
      <c r="EHK130" s="89"/>
      <c r="EHL130" s="89"/>
      <c r="EHM130" s="89"/>
      <c r="EHN130" s="89"/>
      <c r="EHO130" s="89"/>
      <c r="EHP130" s="89"/>
      <c r="EHQ130" s="89"/>
      <c r="EHR130" s="89"/>
      <c r="EHS130" s="89"/>
      <c r="EHT130" s="89"/>
      <c r="EHU130" s="89"/>
      <c r="EHV130" s="89"/>
      <c r="EHW130" s="89"/>
      <c r="EHX130" s="89"/>
      <c r="EHY130" s="89"/>
      <c r="EHZ130" s="89"/>
      <c r="EIA130" s="89"/>
      <c r="EIB130" s="89"/>
      <c r="EIC130" s="89"/>
      <c r="EID130" s="89"/>
      <c r="EIE130" s="89"/>
      <c r="EIF130" s="89"/>
      <c r="EIG130" s="89"/>
      <c r="EIH130" s="89"/>
      <c r="EII130" s="89"/>
      <c r="EIJ130" s="89"/>
      <c r="EIK130" s="89"/>
      <c r="EIL130" s="89"/>
      <c r="EIM130" s="89"/>
      <c r="EIP130" s="89"/>
      <c r="EIS130" s="89"/>
      <c r="EIV130" s="89"/>
      <c r="EIY130" s="89"/>
      <c r="EJB130" s="89"/>
      <c r="EJN130" s="89"/>
      <c r="EJQ130" s="89"/>
      <c r="EJT130" s="89"/>
      <c r="EJW130" s="89"/>
      <c r="EKC130" s="89"/>
      <c r="EKF130" s="89"/>
      <c r="EKL130" s="89"/>
      <c r="EKO130" s="89"/>
      <c r="EKR130" s="89"/>
      <c r="EKU130" s="89"/>
      <c r="ELA130" s="89"/>
      <c r="ELD130" s="89"/>
      <c r="ELJ130" s="89"/>
      <c r="ELL130" s="89"/>
      <c r="ELM130" s="89"/>
      <c r="ELO130" s="89"/>
      <c r="ELR130" s="89"/>
      <c r="ELU130" s="89"/>
      <c r="EMF130" s="89"/>
      <c r="EMH130" s="89"/>
      <c r="EMT130" s="89"/>
      <c r="EMW130" s="89"/>
      <c r="ENE130" s="89"/>
      <c r="ENY130" s="89"/>
      <c r="EOA130" s="89"/>
      <c r="EOB130" s="89"/>
      <c r="EOC130" s="89"/>
      <c r="EOD130" s="89"/>
      <c r="EOE130" s="89"/>
      <c r="EOF130" s="89"/>
      <c r="EOX130" s="89"/>
      <c r="EOY130" s="89"/>
      <c r="EPB130" s="89"/>
      <c r="EPE130" s="89"/>
      <c r="EPG130" s="89"/>
      <c r="EPI130" s="89"/>
      <c r="EPL130" s="89"/>
      <c r="EPO130" s="89"/>
      <c r="EPR130" s="89"/>
      <c r="EPX130" s="89"/>
      <c r="EQA130" s="89"/>
      <c r="EQD130" s="89"/>
      <c r="EQI130" s="89"/>
      <c r="EQW130" s="89"/>
      <c r="EQX130" s="89"/>
      <c r="EQY130" s="89"/>
      <c r="EQZ130" s="89"/>
      <c r="ERA130" s="89"/>
      <c r="ERB130" s="89"/>
      <c r="ERC130" s="89"/>
      <c r="ERD130" s="89"/>
      <c r="ERE130" s="89"/>
      <c r="ERF130" s="89"/>
      <c r="ERG130" s="89"/>
      <c r="ERH130" s="89"/>
      <c r="ERI130" s="89"/>
      <c r="ERJ130" s="89"/>
      <c r="ERK130" s="89"/>
      <c r="ERL130" s="89"/>
      <c r="ERM130" s="89"/>
      <c r="ERN130" s="89"/>
      <c r="ERO130" s="89"/>
      <c r="ERP130" s="89"/>
      <c r="ERQ130" s="89"/>
      <c r="ERR130" s="89"/>
      <c r="ERS130" s="89"/>
      <c r="ERT130" s="89"/>
      <c r="ERU130" s="89"/>
      <c r="ERV130" s="89"/>
      <c r="ERW130" s="89"/>
      <c r="ERX130" s="89"/>
      <c r="ERY130" s="89"/>
      <c r="ERZ130" s="89"/>
      <c r="ESA130" s="89"/>
      <c r="ESB130" s="89"/>
      <c r="ESC130" s="89"/>
      <c r="ESD130" s="89"/>
      <c r="ESE130" s="89"/>
      <c r="ESF130" s="89"/>
      <c r="ESG130" s="89"/>
      <c r="ESH130" s="89"/>
      <c r="ESI130" s="89"/>
      <c r="ESL130" s="89"/>
      <c r="ESO130" s="89"/>
      <c r="ESR130" s="89"/>
      <c r="ESU130" s="89"/>
      <c r="ESX130" s="89"/>
      <c r="ETJ130" s="89"/>
      <c r="ETM130" s="89"/>
      <c r="ETP130" s="89"/>
      <c r="ETS130" s="89"/>
      <c r="ETY130" s="89"/>
      <c r="EUB130" s="89"/>
      <c r="EUH130" s="89"/>
      <c r="EUK130" s="89"/>
      <c r="EUN130" s="89"/>
      <c r="EUQ130" s="89"/>
      <c r="EUW130" s="89"/>
      <c r="EUZ130" s="89"/>
      <c r="EVF130" s="89"/>
      <c r="EVH130" s="89"/>
      <c r="EVI130" s="89"/>
      <c r="EVK130" s="89"/>
      <c r="EVN130" s="89"/>
      <c r="EVQ130" s="89"/>
      <c r="EWB130" s="89"/>
      <c r="EWD130" s="89"/>
      <c r="EWP130" s="89"/>
      <c r="EWS130" s="89"/>
      <c r="EXA130" s="89"/>
      <c r="EXU130" s="89"/>
      <c r="EXW130" s="89"/>
      <c r="EXX130" s="89"/>
      <c r="EXY130" s="89"/>
      <c r="EXZ130" s="89"/>
      <c r="EYA130" s="89"/>
      <c r="EYB130" s="89"/>
      <c r="EYT130" s="89"/>
      <c r="EYU130" s="89"/>
      <c r="EYX130" s="89"/>
      <c r="EZA130" s="89"/>
      <c r="EZC130" s="89"/>
      <c r="EZE130" s="89"/>
      <c r="EZH130" s="89"/>
      <c r="EZK130" s="89"/>
      <c r="EZN130" s="89"/>
      <c r="EZT130" s="89"/>
      <c r="EZW130" s="89"/>
      <c r="EZZ130" s="89"/>
      <c r="FAE130" s="89"/>
      <c r="FAS130" s="89"/>
      <c r="FAT130" s="89"/>
      <c r="FAU130" s="89"/>
      <c r="FAV130" s="89"/>
      <c r="FAW130" s="89"/>
      <c r="FAX130" s="89"/>
      <c r="FAY130" s="89"/>
      <c r="FAZ130" s="89"/>
      <c r="FBA130" s="89"/>
      <c r="FBB130" s="89"/>
      <c r="FBC130" s="89"/>
      <c r="FBD130" s="89"/>
      <c r="FBE130" s="89"/>
      <c r="FBF130" s="89"/>
      <c r="FBG130" s="89"/>
      <c r="FBH130" s="89"/>
      <c r="FBI130" s="89"/>
      <c r="FBJ130" s="89"/>
      <c r="FBK130" s="89"/>
      <c r="FBL130" s="89"/>
      <c r="FBM130" s="89"/>
      <c r="FBN130" s="89"/>
      <c r="FBO130" s="89"/>
      <c r="FBP130" s="89"/>
      <c r="FBQ130" s="89"/>
      <c r="FBR130" s="89"/>
      <c r="FBS130" s="89"/>
      <c r="FBT130" s="89"/>
      <c r="FBU130" s="89"/>
      <c r="FBV130" s="89"/>
      <c r="FBW130" s="89"/>
      <c r="FBX130" s="89"/>
      <c r="FBY130" s="89"/>
      <c r="FBZ130" s="89"/>
      <c r="FCA130" s="89"/>
      <c r="FCB130" s="89"/>
      <c r="FCC130" s="89"/>
      <c r="FCD130" s="89"/>
      <c r="FCE130" s="89"/>
      <c r="FCH130" s="89"/>
      <c r="FCK130" s="89"/>
      <c r="FCN130" s="89"/>
      <c r="FCQ130" s="89"/>
      <c r="FCT130" s="89"/>
      <c r="FDF130" s="89"/>
      <c r="FDI130" s="89"/>
      <c r="FDL130" s="89"/>
      <c r="FDO130" s="89"/>
      <c r="FDU130" s="89"/>
      <c r="FDX130" s="89"/>
      <c r="FED130" s="89"/>
      <c r="FEG130" s="89"/>
      <c r="FEJ130" s="89"/>
      <c r="FEM130" s="89"/>
      <c r="FES130" s="89"/>
      <c r="FEV130" s="89"/>
      <c r="FFB130" s="89"/>
      <c r="FFD130" s="89"/>
      <c r="FFE130" s="89"/>
      <c r="FFG130" s="89"/>
      <c r="FFJ130" s="89"/>
      <c r="FFM130" s="89"/>
      <c r="FFX130" s="89"/>
      <c r="FFZ130" s="89"/>
      <c r="FGL130" s="89"/>
      <c r="FGO130" s="89"/>
      <c r="FGW130" s="89"/>
      <c r="FHQ130" s="89"/>
      <c r="FHS130" s="89"/>
      <c r="FHT130" s="89"/>
      <c r="FHU130" s="89"/>
      <c r="FHV130" s="89"/>
      <c r="FHW130" s="89"/>
      <c r="FHX130" s="89"/>
      <c r="FIP130" s="89"/>
      <c r="FIQ130" s="89"/>
      <c r="FIT130" s="89"/>
      <c r="FIW130" s="89"/>
      <c r="FIY130" s="89"/>
      <c r="FJA130" s="89"/>
      <c r="FJD130" s="89"/>
      <c r="FJG130" s="89"/>
      <c r="FJJ130" s="89"/>
      <c r="FJP130" s="89"/>
      <c r="FJS130" s="89"/>
      <c r="FJV130" s="89"/>
      <c r="FKA130" s="89"/>
      <c r="FKO130" s="89"/>
      <c r="FKP130" s="89"/>
      <c r="FKQ130" s="89"/>
      <c r="FKR130" s="89"/>
      <c r="FKS130" s="89"/>
      <c r="FKT130" s="89"/>
      <c r="FKU130" s="89"/>
      <c r="FKV130" s="89"/>
      <c r="FKW130" s="89"/>
      <c r="FKX130" s="89"/>
      <c r="FKY130" s="89"/>
      <c r="FKZ130" s="89"/>
      <c r="FLA130" s="89"/>
      <c r="FLB130" s="89"/>
      <c r="FLC130" s="89"/>
      <c r="FLD130" s="89"/>
      <c r="FLE130" s="89"/>
      <c r="FLF130" s="89"/>
      <c r="FLG130" s="89"/>
      <c r="FLH130" s="89"/>
      <c r="FLI130" s="89"/>
      <c r="FLJ130" s="89"/>
      <c r="FLK130" s="89"/>
      <c r="FLL130" s="89"/>
      <c r="FLM130" s="89"/>
      <c r="FLN130" s="89"/>
      <c r="FLO130" s="89"/>
      <c r="FLP130" s="89"/>
      <c r="FLQ130" s="89"/>
      <c r="FLR130" s="89"/>
      <c r="FLS130" s="89"/>
      <c r="FLT130" s="89"/>
      <c r="FLU130" s="89"/>
      <c r="FLV130" s="89"/>
      <c r="FLW130" s="89"/>
      <c r="FLX130" s="89"/>
      <c r="FLY130" s="89"/>
      <c r="FLZ130" s="89"/>
      <c r="FMA130" s="89"/>
      <c r="FMD130" s="89"/>
      <c r="FMG130" s="89"/>
      <c r="FMJ130" s="89"/>
      <c r="FMM130" s="89"/>
      <c r="FMP130" s="89"/>
      <c r="FNB130" s="89"/>
      <c r="FNE130" s="89"/>
      <c r="FNH130" s="89"/>
      <c r="FNK130" s="89"/>
      <c r="FNQ130" s="89"/>
      <c r="FNT130" s="89"/>
      <c r="FNZ130" s="89"/>
      <c r="FOC130" s="89"/>
      <c r="FOF130" s="89"/>
      <c r="FOI130" s="89"/>
      <c r="FOO130" s="89"/>
      <c r="FOR130" s="89"/>
      <c r="FOX130" s="89"/>
      <c r="FOZ130" s="89"/>
      <c r="FPA130" s="89"/>
      <c r="FPC130" s="89"/>
      <c r="FPF130" s="89"/>
      <c r="FPI130" s="89"/>
      <c r="FPT130" s="89"/>
      <c r="FPV130" s="89"/>
      <c r="FQH130" s="89"/>
      <c r="FQK130" s="89"/>
      <c r="FQS130" s="89"/>
      <c r="FRM130" s="89"/>
      <c r="FRO130" s="89"/>
      <c r="FRP130" s="89"/>
      <c r="FRQ130" s="89"/>
      <c r="FRR130" s="89"/>
      <c r="FRS130" s="89"/>
      <c r="FRT130" s="89"/>
      <c r="FSL130" s="89"/>
      <c r="FSM130" s="89"/>
      <c r="FSP130" s="89"/>
      <c r="FSS130" s="89"/>
      <c r="FSU130" s="89"/>
      <c r="FSW130" s="89"/>
      <c r="FSZ130" s="89"/>
      <c r="FTC130" s="89"/>
      <c r="FTF130" s="89"/>
      <c r="FTL130" s="89"/>
      <c r="FTO130" s="89"/>
      <c r="FTR130" s="89"/>
      <c r="FTW130" s="89"/>
      <c r="FUK130" s="89"/>
      <c r="FUL130" s="89"/>
      <c r="FUM130" s="89"/>
      <c r="FUN130" s="89"/>
      <c r="FUO130" s="89"/>
      <c r="FUP130" s="89"/>
      <c r="FUQ130" s="89"/>
      <c r="FUR130" s="89"/>
      <c r="FUS130" s="89"/>
      <c r="FUT130" s="89"/>
      <c r="FUU130" s="89"/>
      <c r="FUV130" s="89"/>
      <c r="FUW130" s="89"/>
      <c r="FUX130" s="89"/>
      <c r="FUY130" s="89"/>
      <c r="FUZ130" s="89"/>
      <c r="FVA130" s="89"/>
      <c r="FVB130" s="89"/>
      <c r="FVC130" s="89"/>
      <c r="FVD130" s="89"/>
      <c r="FVE130" s="89"/>
      <c r="FVF130" s="89"/>
      <c r="FVG130" s="89"/>
      <c r="FVH130" s="89"/>
      <c r="FVI130" s="89"/>
      <c r="FVJ130" s="89"/>
      <c r="FVK130" s="89"/>
      <c r="FVL130" s="89"/>
      <c r="FVM130" s="89"/>
      <c r="FVN130" s="89"/>
      <c r="FVO130" s="89"/>
      <c r="FVP130" s="89"/>
      <c r="FVQ130" s="89"/>
      <c r="FVR130" s="89"/>
      <c r="FVS130" s="89"/>
      <c r="FVT130" s="89"/>
      <c r="FVU130" s="89"/>
      <c r="FVV130" s="89"/>
      <c r="FVW130" s="89"/>
      <c r="FVZ130" s="89"/>
      <c r="FWC130" s="89"/>
      <c r="FWF130" s="89"/>
      <c r="FWI130" s="89"/>
      <c r="FWL130" s="89"/>
      <c r="FWX130" s="89"/>
      <c r="FXA130" s="89"/>
      <c r="FXD130" s="89"/>
      <c r="FXG130" s="89"/>
      <c r="FXM130" s="89"/>
      <c r="FXP130" s="89"/>
      <c r="FXV130" s="89"/>
      <c r="FXY130" s="89"/>
      <c r="FYB130" s="89"/>
      <c r="FYE130" s="89"/>
      <c r="FYK130" s="89"/>
      <c r="FYN130" s="89"/>
      <c r="FYT130" s="89"/>
      <c r="FYV130" s="89"/>
      <c r="FYW130" s="89"/>
      <c r="FYY130" s="89"/>
      <c r="FZB130" s="89"/>
      <c r="FZE130" s="89"/>
      <c r="FZP130" s="89"/>
      <c r="FZR130" s="89"/>
      <c r="GAD130" s="89"/>
      <c r="GAG130" s="89"/>
      <c r="GAO130" s="89"/>
      <c r="GBI130" s="89"/>
      <c r="GBK130" s="89"/>
      <c r="GBL130" s="89"/>
      <c r="GBM130" s="89"/>
      <c r="GBN130" s="89"/>
      <c r="GBO130" s="89"/>
      <c r="GBP130" s="89"/>
      <c r="GCH130" s="89"/>
      <c r="GCI130" s="89"/>
      <c r="GCL130" s="89"/>
      <c r="GCO130" s="89"/>
      <c r="GCQ130" s="89"/>
      <c r="GCS130" s="89"/>
      <c r="GCV130" s="89"/>
      <c r="GCY130" s="89"/>
      <c r="GDB130" s="89"/>
      <c r="GDH130" s="89"/>
      <c r="GDK130" s="89"/>
      <c r="GDN130" s="89"/>
      <c r="GDS130" s="89"/>
      <c r="GEG130" s="89"/>
      <c r="GEH130" s="89"/>
      <c r="GEI130" s="89"/>
      <c r="GEJ130" s="89"/>
      <c r="GEK130" s="89"/>
      <c r="GEL130" s="89"/>
      <c r="GEM130" s="89"/>
      <c r="GEN130" s="89"/>
      <c r="GEO130" s="89"/>
      <c r="GEP130" s="89"/>
      <c r="GEQ130" s="89"/>
      <c r="GER130" s="89"/>
      <c r="GES130" s="89"/>
      <c r="GET130" s="89"/>
      <c r="GEU130" s="89"/>
      <c r="GEV130" s="89"/>
      <c r="GEW130" s="89"/>
      <c r="GEX130" s="89"/>
      <c r="GEY130" s="89"/>
      <c r="GEZ130" s="89"/>
      <c r="GFA130" s="89"/>
      <c r="GFB130" s="89"/>
      <c r="GFC130" s="89"/>
      <c r="GFD130" s="89"/>
      <c r="GFE130" s="89"/>
      <c r="GFF130" s="89"/>
      <c r="GFG130" s="89"/>
      <c r="GFH130" s="89"/>
      <c r="GFI130" s="89"/>
      <c r="GFJ130" s="89"/>
      <c r="GFK130" s="89"/>
      <c r="GFL130" s="89"/>
      <c r="GFM130" s="89"/>
      <c r="GFN130" s="89"/>
      <c r="GFO130" s="89"/>
      <c r="GFP130" s="89"/>
      <c r="GFQ130" s="89"/>
      <c r="GFR130" s="89"/>
      <c r="GFS130" s="89"/>
      <c r="GFV130" s="89"/>
      <c r="GFY130" s="89"/>
      <c r="GGB130" s="89"/>
      <c r="GGE130" s="89"/>
      <c r="GGH130" s="89"/>
      <c r="GGT130" s="89"/>
      <c r="GGW130" s="89"/>
      <c r="GGZ130" s="89"/>
      <c r="GHC130" s="89"/>
      <c r="GHI130" s="89"/>
      <c r="GHL130" s="89"/>
      <c r="GHR130" s="89"/>
      <c r="GHU130" s="89"/>
      <c r="GHX130" s="89"/>
      <c r="GIA130" s="89"/>
      <c r="GIG130" s="89"/>
      <c r="GIJ130" s="89"/>
      <c r="GIP130" s="89"/>
      <c r="GIR130" s="89"/>
      <c r="GIS130" s="89"/>
      <c r="GIU130" s="89"/>
      <c r="GIX130" s="89"/>
      <c r="GJA130" s="89"/>
      <c r="GJL130" s="89"/>
      <c r="GJN130" s="89"/>
      <c r="GJZ130" s="89"/>
      <c r="GKC130" s="89"/>
      <c r="GKK130" s="89"/>
      <c r="GLE130" s="89"/>
      <c r="GLG130" s="89"/>
      <c r="GLH130" s="89"/>
      <c r="GLI130" s="89"/>
      <c r="GLJ130" s="89"/>
      <c r="GLK130" s="89"/>
      <c r="GLL130" s="89"/>
      <c r="GMD130" s="89"/>
      <c r="GME130" s="89"/>
      <c r="GMH130" s="89"/>
      <c r="GMK130" s="89"/>
      <c r="GMM130" s="89"/>
      <c r="GMO130" s="89"/>
      <c r="GMR130" s="89"/>
      <c r="GMU130" s="89"/>
      <c r="GMX130" s="89"/>
      <c r="GND130" s="89"/>
      <c r="GNG130" s="89"/>
      <c r="GNJ130" s="89"/>
      <c r="GNO130" s="89"/>
      <c r="GOC130" s="89"/>
      <c r="GOD130" s="89"/>
      <c r="GOE130" s="89"/>
      <c r="GOF130" s="89"/>
      <c r="GOG130" s="89"/>
      <c r="GOH130" s="89"/>
      <c r="GOI130" s="89"/>
      <c r="GOJ130" s="89"/>
      <c r="GOK130" s="89"/>
      <c r="GOL130" s="89"/>
      <c r="GOM130" s="89"/>
      <c r="GON130" s="89"/>
      <c r="GOO130" s="89"/>
      <c r="GOP130" s="89"/>
      <c r="GOQ130" s="89"/>
      <c r="GOR130" s="89"/>
      <c r="GOS130" s="89"/>
      <c r="GOT130" s="89"/>
      <c r="GOU130" s="89"/>
      <c r="GOV130" s="89"/>
      <c r="GOW130" s="89"/>
      <c r="GOX130" s="89"/>
      <c r="GOY130" s="89"/>
      <c r="GOZ130" s="89"/>
      <c r="GPA130" s="89"/>
      <c r="GPB130" s="89"/>
      <c r="GPC130" s="89"/>
      <c r="GPD130" s="89"/>
      <c r="GPE130" s="89"/>
      <c r="GPF130" s="89"/>
      <c r="GPG130" s="89"/>
      <c r="GPH130" s="89"/>
      <c r="GPI130" s="89"/>
      <c r="GPJ130" s="89"/>
      <c r="GPK130" s="89"/>
      <c r="GPL130" s="89"/>
      <c r="GPM130" s="89"/>
      <c r="GPN130" s="89"/>
      <c r="GPO130" s="89"/>
      <c r="GPR130" s="89"/>
      <c r="GPU130" s="89"/>
      <c r="GPX130" s="89"/>
      <c r="GQA130" s="89"/>
      <c r="GQD130" s="89"/>
      <c r="GQP130" s="89"/>
      <c r="GQS130" s="89"/>
      <c r="GQV130" s="89"/>
      <c r="GQY130" s="89"/>
      <c r="GRE130" s="89"/>
      <c r="GRH130" s="89"/>
      <c r="GRN130" s="89"/>
      <c r="GRQ130" s="89"/>
      <c r="GRT130" s="89"/>
      <c r="GRW130" s="89"/>
      <c r="GSC130" s="89"/>
      <c r="GSF130" s="89"/>
      <c r="GSL130" s="89"/>
      <c r="GSN130" s="89"/>
      <c r="GSO130" s="89"/>
      <c r="GSQ130" s="89"/>
      <c r="GST130" s="89"/>
      <c r="GSW130" s="89"/>
      <c r="GTH130" s="89"/>
      <c r="GTJ130" s="89"/>
      <c r="GTV130" s="89"/>
      <c r="GTY130" s="89"/>
      <c r="GUG130" s="89"/>
      <c r="GVA130" s="89"/>
      <c r="GVC130" s="89"/>
      <c r="GVD130" s="89"/>
      <c r="GVE130" s="89"/>
      <c r="GVF130" s="89"/>
      <c r="GVG130" s="89"/>
      <c r="GVH130" s="89"/>
      <c r="GVZ130" s="89"/>
      <c r="GWA130" s="89"/>
      <c r="GWD130" s="89"/>
      <c r="GWG130" s="89"/>
      <c r="GWI130" s="89"/>
      <c r="GWK130" s="89"/>
      <c r="GWN130" s="89"/>
      <c r="GWQ130" s="89"/>
      <c r="GWT130" s="89"/>
      <c r="GWZ130" s="89"/>
      <c r="GXC130" s="89"/>
      <c r="GXF130" s="89"/>
      <c r="GXK130" s="89"/>
      <c r="GXY130" s="89"/>
      <c r="GXZ130" s="89"/>
      <c r="GYA130" s="89"/>
      <c r="GYB130" s="89"/>
      <c r="GYC130" s="89"/>
      <c r="GYD130" s="89"/>
      <c r="GYE130" s="89"/>
      <c r="GYF130" s="89"/>
      <c r="GYG130" s="89"/>
      <c r="GYH130" s="89"/>
      <c r="GYI130" s="89"/>
      <c r="GYJ130" s="89"/>
      <c r="GYK130" s="89"/>
      <c r="GYL130" s="89"/>
      <c r="GYM130" s="89"/>
      <c r="GYN130" s="89"/>
      <c r="GYO130" s="89"/>
      <c r="GYP130" s="89"/>
      <c r="GYQ130" s="89"/>
      <c r="GYR130" s="89"/>
      <c r="GYS130" s="89"/>
      <c r="GYT130" s="89"/>
      <c r="GYU130" s="89"/>
      <c r="GYV130" s="89"/>
      <c r="GYW130" s="89"/>
      <c r="GYX130" s="89"/>
      <c r="GYY130" s="89"/>
      <c r="GYZ130" s="89"/>
      <c r="GZA130" s="89"/>
      <c r="GZB130" s="89"/>
      <c r="GZC130" s="89"/>
      <c r="GZD130" s="89"/>
      <c r="GZE130" s="89"/>
      <c r="GZF130" s="89"/>
      <c r="GZG130" s="89"/>
      <c r="GZH130" s="89"/>
      <c r="GZI130" s="89"/>
      <c r="GZJ130" s="89"/>
      <c r="GZK130" s="89"/>
      <c r="GZN130" s="89"/>
      <c r="GZQ130" s="89"/>
      <c r="GZT130" s="89"/>
      <c r="GZW130" s="89"/>
      <c r="GZZ130" s="89"/>
      <c r="HAL130" s="89"/>
      <c r="HAO130" s="89"/>
      <c r="HAR130" s="89"/>
      <c r="HAU130" s="89"/>
      <c r="HBA130" s="89"/>
      <c r="HBD130" s="89"/>
      <c r="HBJ130" s="89"/>
      <c r="HBM130" s="89"/>
      <c r="HBP130" s="89"/>
      <c r="HBS130" s="89"/>
      <c r="HBY130" s="89"/>
      <c r="HCB130" s="89"/>
      <c r="HCH130" s="89"/>
      <c r="HCJ130" s="89"/>
      <c r="HCK130" s="89"/>
      <c r="HCM130" s="89"/>
      <c r="HCP130" s="89"/>
      <c r="HCS130" s="89"/>
      <c r="HDD130" s="89"/>
      <c r="HDF130" s="89"/>
      <c r="HDR130" s="89"/>
      <c r="HDU130" s="89"/>
      <c r="HEC130" s="89"/>
      <c r="HEW130" s="89"/>
      <c r="HEY130" s="89"/>
      <c r="HEZ130" s="89"/>
      <c r="HFA130" s="89"/>
      <c r="HFB130" s="89"/>
      <c r="HFC130" s="89"/>
      <c r="HFD130" s="89"/>
      <c r="HFV130" s="89"/>
      <c r="HFW130" s="89"/>
      <c r="HFZ130" s="89"/>
      <c r="HGC130" s="89"/>
      <c r="HGE130" s="89"/>
      <c r="HGG130" s="89"/>
      <c r="HGJ130" s="89"/>
      <c r="HGM130" s="89"/>
      <c r="HGP130" s="89"/>
      <c r="HGV130" s="89"/>
      <c r="HGY130" s="89"/>
      <c r="HHB130" s="89"/>
      <c r="HHG130" s="89"/>
      <c r="HHU130" s="89"/>
      <c r="HHV130" s="89"/>
      <c r="HHW130" s="89"/>
      <c r="HHX130" s="89"/>
      <c r="HHY130" s="89"/>
      <c r="HHZ130" s="89"/>
      <c r="HIA130" s="89"/>
      <c r="HIB130" s="89"/>
      <c r="HIC130" s="89"/>
      <c r="HID130" s="89"/>
      <c r="HIE130" s="89"/>
      <c r="HIF130" s="89"/>
      <c r="HIG130" s="89"/>
      <c r="HIH130" s="89"/>
      <c r="HII130" s="89"/>
      <c r="HIJ130" s="89"/>
      <c r="HIK130" s="89"/>
      <c r="HIL130" s="89"/>
      <c r="HIM130" s="89"/>
      <c r="HIN130" s="89"/>
      <c r="HIO130" s="89"/>
      <c r="HIP130" s="89"/>
      <c r="HIQ130" s="89"/>
      <c r="HIR130" s="89"/>
      <c r="HIS130" s="89"/>
      <c r="HIT130" s="89"/>
      <c r="HIU130" s="89"/>
      <c r="HIV130" s="89"/>
      <c r="HIW130" s="89"/>
      <c r="HIX130" s="89"/>
      <c r="HIY130" s="89"/>
      <c r="HIZ130" s="89"/>
      <c r="HJA130" s="89"/>
      <c r="HJB130" s="89"/>
      <c r="HJC130" s="89"/>
      <c r="HJD130" s="89"/>
      <c r="HJE130" s="89"/>
      <c r="HJF130" s="89"/>
      <c r="HJG130" s="89"/>
      <c r="HJJ130" s="89"/>
      <c r="HJM130" s="89"/>
      <c r="HJP130" s="89"/>
      <c r="HJS130" s="89"/>
      <c r="HJV130" s="89"/>
      <c r="HKH130" s="89"/>
      <c r="HKK130" s="89"/>
      <c r="HKN130" s="89"/>
      <c r="HKQ130" s="89"/>
      <c r="HKW130" s="89"/>
      <c r="HKZ130" s="89"/>
      <c r="HLF130" s="89"/>
      <c r="HLI130" s="89"/>
      <c r="HLL130" s="89"/>
      <c r="HLO130" s="89"/>
      <c r="HLU130" s="89"/>
      <c r="HLX130" s="89"/>
      <c r="HMD130" s="89"/>
      <c r="HMF130" s="89"/>
      <c r="HMG130" s="89"/>
      <c r="HMI130" s="89"/>
      <c r="HML130" s="89"/>
      <c r="HMO130" s="89"/>
      <c r="HMZ130" s="89"/>
      <c r="HNB130" s="89"/>
      <c r="HNN130" s="89"/>
      <c r="HNQ130" s="89"/>
      <c r="HNY130" s="89"/>
      <c r="HOS130" s="89"/>
      <c r="HOU130" s="89"/>
      <c r="HOV130" s="89"/>
      <c r="HOW130" s="89"/>
      <c r="HOX130" s="89"/>
      <c r="HOY130" s="89"/>
      <c r="HOZ130" s="89"/>
      <c r="HPR130" s="89"/>
      <c r="HPS130" s="89"/>
      <c r="HPV130" s="89"/>
      <c r="HPY130" s="89"/>
      <c r="HQA130" s="89"/>
      <c r="HQC130" s="89"/>
      <c r="HQF130" s="89"/>
      <c r="HQI130" s="89"/>
      <c r="HQL130" s="89"/>
      <c r="HQR130" s="89"/>
      <c r="HQU130" s="89"/>
      <c r="HQX130" s="89"/>
      <c r="HRC130" s="89"/>
      <c r="HRQ130" s="89"/>
      <c r="HRR130" s="89"/>
      <c r="HRS130" s="89"/>
      <c r="HRT130" s="89"/>
      <c r="HRU130" s="89"/>
      <c r="HRV130" s="89"/>
      <c r="HRW130" s="89"/>
      <c r="HRX130" s="89"/>
      <c r="HRY130" s="89"/>
      <c r="HRZ130" s="89"/>
      <c r="HSA130" s="89"/>
      <c r="HSB130" s="89"/>
      <c r="HSC130" s="89"/>
      <c r="HSD130" s="89"/>
      <c r="HSE130" s="89"/>
      <c r="HSF130" s="89"/>
      <c r="HSG130" s="89"/>
      <c r="HSH130" s="89"/>
      <c r="HSI130" s="89"/>
      <c r="HSJ130" s="89"/>
      <c r="HSK130" s="89"/>
      <c r="HSL130" s="89"/>
      <c r="HSM130" s="89"/>
      <c r="HSN130" s="89"/>
      <c r="HSO130" s="89"/>
      <c r="HSP130" s="89"/>
      <c r="HSQ130" s="89"/>
      <c r="HSR130" s="89"/>
      <c r="HSS130" s="89"/>
      <c r="HST130" s="89"/>
      <c r="HSU130" s="89"/>
      <c r="HSV130" s="89"/>
      <c r="HSW130" s="89"/>
      <c r="HSX130" s="89"/>
      <c r="HSY130" s="89"/>
      <c r="HSZ130" s="89"/>
      <c r="HTA130" s="89"/>
      <c r="HTB130" s="89"/>
      <c r="HTC130" s="89"/>
      <c r="HTF130" s="89"/>
      <c r="HTI130" s="89"/>
      <c r="HTL130" s="89"/>
      <c r="HTO130" s="89"/>
      <c r="HTR130" s="89"/>
      <c r="HUD130" s="89"/>
      <c r="HUG130" s="89"/>
      <c r="HUJ130" s="89"/>
      <c r="HUM130" s="89"/>
      <c r="HUS130" s="89"/>
      <c r="HUV130" s="89"/>
      <c r="HVB130" s="89"/>
      <c r="HVE130" s="89"/>
      <c r="HVH130" s="89"/>
      <c r="HVK130" s="89"/>
      <c r="HVQ130" s="89"/>
      <c r="HVT130" s="89"/>
      <c r="HVZ130" s="89"/>
      <c r="HWB130" s="89"/>
      <c r="HWC130" s="89"/>
      <c r="HWE130" s="89"/>
      <c r="HWH130" s="89"/>
      <c r="HWK130" s="89"/>
      <c r="HWV130" s="89"/>
      <c r="HWX130" s="89"/>
      <c r="HXJ130" s="89"/>
      <c r="HXM130" s="89"/>
      <c r="HXU130" s="89"/>
      <c r="HYO130" s="89"/>
      <c r="HYQ130" s="89"/>
      <c r="HYR130" s="89"/>
      <c r="HYS130" s="89"/>
      <c r="HYT130" s="89"/>
      <c r="HYU130" s="89"/>
      <c r="HYV130" s="89"/>
      <c r="HZN130" s="89"/>
      <c r="HZO130" s="89"/>
      <c r="HZR130" s="89"/>
      <c r="HZU130" s="89"/>
      <c r="HZW130" s="89"/>
      <c r="HZY130" s="89"/>
      <c r="IAB130" s="89"/>
      <c r="IAE130" s="89"/>
      <c r="IAH130" s="89"/>
      <c r="IAN130" s="89"/>
      <c r="IAQ130" s="89"/>
      <c r="IAT130" s="89"/>
      <c r="IAY130" s="89"/>
      <c r="IBM130" s="89"/>
      <c r="IBN130" s="89"/>
      <c r="IBO130" s="89"/>
      <c r="IBP130" s="89"/>
      <c r="IBQ130" s="89"/>
      <c r="IBR130" s="89"/>
      <c r="IBS130" s="89"/>
      <c r="IBT130" s="89"/>
      <c r="IBU130" s="89"/>
      <c r="IBV130" s="89"/>
      <c r="IBW130" s="89"/>
      <c r="IBX130" s="89"/>
      <c r="IBY130" s="89"/>
      <c r="IBZ130" s="89"/>
      <c r="ICA130" s="89"/>
      <c r="ICB130" s="89"/>
      <c r="ICC130" s="89"/>
      <c r="ICD130" s="89"/>
      <c r="ICE130" s="89"/>
      <c r="ICF130" s="89"/>
      <c r="ICG130" s="89"/>
      <c r="ICH130" s="89"/>
      <c r="ICI130" s="89"/>
      <c r="ICJ130" s="89"/>
      <c r="ICK130" s="89"/>
      <c r="ICL130" s="89"/>
      <c r="ICM130" s="89"/>
      <c r="ICN130" s="89"/>
      <c r="ICO130" s="89"/>
      <c r="ICP130" s="89"/>
      <c r="ICQ130" s="89"/>
      <c r="ICR130" s="89"/>
      <c r="ICS130" s="89"/>
      <c r="ICT130" s="89"/>
      <c r="ICU130" s="89"/>
      <c r="ICV130" s="89"/>
      <c r="ICW130" s="89"/>
      <c r="ICX130" s="89"/>
      <c r="ICY130" s="89"/>
      <c r="IDB130" s="89"/>
      <c r="IDE130" s="89"/>
      <c r="IDH130" s="89"/>
      <c r="IDK130" s="89"/>
      <c r="IDN130" s="89"/>
      <c r="IDZ130" s="89"/>
      <c r="IEC130" s="89"/>
      <c r="IEF130" s="89"/>
      <c r="IEI130" s="89"/>
      <c r="IEO130" s="89"/>
      <c r="IER130" s="89"/>
      <c r="IEX130" s="89"/>
      <c r="IFA130" s="89"/>
      <c r="IFD130" s="89"/>
      <c r="IFG130" s="89"/>
      <c r="IFM130" s="89"/>
      <c r="IFP130" s="89"/>
      <c r="IFV130" s="89"/>
      <c r="IFX130" s="89"/>
      <c r="IFY130" s="89"/>
      <c r="IGA130" s="89"/>
      <c r="IGD130" s="89"/>
      <c r="IGG130" s="89"/>
      <c r="IGR130" s="89"/>
      <c r="IGT130" s="89"/>
      <c r="IHF130" s="89"/>
      <c r="IHI130" s="89"/>
      <c r="IHQ130" s="89"/>
      <c r="IIK130" s="89"/>
      <c r="IIM130" s="89"/>
      <c r="IIN130" s="89"/>
      <c r="IIO130" s="89"/>
      <c r="IIP130" s="89"/>
      <c r="IIQ130" s="89"/>
      <c r="IIR130" s="89"/>
      <c r="IJJ130" s="89"/>
      <c r="IJK130" s="89"/>
      <c r="IJN130" s="89"/>
      <c r="IJQ130" s="89"/>
      <c r="IJS130" s="89"/>
      <c r="IJU130" s="89"/>
      <c r="IJX130" s="89"/>
      <c r="IKA130" s="89"/>
      <c r="IKD130" s="89"/>
      <c r="IKJ130" s="89"/>
      <c r="IKM130" s="89"/>
      <c r="IKP130" s="89"/>
      <c r="IKU130" s="89"/>
      <c r="ILI130" s="89"/>
      <c r="ILJ130" s="89"/>
      <c r="ILK130" s="89"/>
      <c r="ILL130" s="89"/>
      <c r="ILM130" s="89"/>
      <c r="ILN130" s="89"/>
      <c r="ILO130" s="89"/>
      <c r="ILP130" s="89"/>
      <c r="ILQ130" s="89"/>
      <c r="ILR130" s="89"/>
      <c r="ILS130" s="89"/>
      <c r="ILT130" s="89"/>
      <c r="ILU130" s="89"/>
      <c r="ILV130" s="89"/>
      <c r="ILW130" s="89"/>
      <c r="ILX130" s="89"/>
      <c r="ILY130" s="89"/>
      <c r="ILZ130" s="89"/>
      <c r="IMA130" s="89"/>
      <c r="IMB130" s="89"/>
      <c r="IMC130" s="89"/>
      <c r="IMD130" s="89"/>
      <c r="IME130" s="89"/>
      <c r="IMF130" s="89"/>
      <c r="IMG130" s="89"/>
      <c r="IMH130" s="89"/>
      <c r="IMI130" s="89"/>
      <c r="IMJ130" s="89"/>
      <c r="IMK130" s="89"/>
      <c r="IML130" s="89"/>
      <c r="IMM130" s="89"/>
      <c r="IMN130" s="89"/>
      <c r="IMO130" s="89"/>
      <c r="IMP130" s="89"/>
      <c r="IMQ130" s="89"/>
      <c r="IMR130" s="89"/>
      <c r="IMS130" s="89"/>
      <c r="IMT130" s="89"/>
      <c r="IMU130" s="89"/>
      <c r="IMX130" s="89"/>
      <c r="INA130" s="89"/>
      <c r="IND130" s="89"/>
      <c r="ING130" s="89"/>
      <c r="INJ130" s="89"/>
      <c r="INV130" s="89"/>
      <c r="INY130" s="89"/>
      <c r="IOB130" s="89"/>
      <c r="IOE130" s="89"/>
      <c r="IOK130" s="89"/>
      <c r="ION130" s="89"/>
      <c r="IOT130" s="89"/>
      <c r="IOW130" s="89"/>
      <c r="IOZ130" s="89"/>
      <c r="IPC130" s="89"/>
      <c r="IPI130" s="89"/>
      <c r="IPL130" s="89"/>
      <c r="IPR130" s="89"/>
      <c r="IPT130" s="89"/>
      <c r="IPU130" s="89"/>
      <c r="IPW130" s="89"/>
      <c r="IPZ130" s="89"/>
      <c r="IQC130" s="89"/>
      <c r="IQN130" s="89"/>
      <c r="IQP130" s="89"/>
      <c r="IRB130" s="89"/>
      <c r="IRE130" s="89"/>
      <c r="IRM130" s="89"/>
      <c r="ISG130" s="89"/>
      <c r="ISI130" s="89"/>
      <c r="ISJ130" s="89"/>
      <c r="ISK130" s="89"/>
      <c r="ISL130" s="89"/>
      <c r="ISM130" s="89"/>
      <c r="ISN130" s="89"/>
      <c r="ITF130" s="89"/>
      <c r="ITG130" s="89"/>
      <c r="ITJ130" s="89"/>
      <c r="ITM130" s="89"/>
      <c r="ITO130" s="89"/>
      <c r="ITQ130" s="89"/>
      <c r="ITT130" s="89"/>
      <c r="ITW130" s="89"/>
      <c r="ITZ130" s="89"/>
      <c r="IUF130" s="89"/>
      <c r="IUI130" s="89"/>
      <c r="IUL130" s="89"/>
      <c r="IUQ130" s="89"/>
      <c r="IVE130" s="89"/>
      <c r="IVF130" s="89"/>
      <c r="IVG130" s="89"/>
      <c r="IVH130" s="89"/>
      <c r="IVI130" s="89"/>
      <c r="IVJ130" s="89"/>
      <c r="IVK130" s="89"/>
      <c r="IVL130" s="89"/>
      <c r="IVM130" s="89"/>
      <c r="IVN130" s="89"/>
      <c r="IVO130" s="89"/>
      <c r="IVP130" s="89"/>
      <c r="IVQ130" s="89"/>
      <c r="IVR130" s="89"/>
      <c r="IVS130" s="89"/>
      <c r="IVT130" s="89"/>
      <c r="IVU130" s="89"/>
      <c r="IVV130" s="89"/>
      <c r="IVW130" s="89"/>
      <c r="IVX130" s="89"/>
      <c r="IVY130" s="89"/>
      <c r="IVZ130" s="89"/>
      <c r="IWA130" s="89"/>
      <c r="IWB130" s="89"/>
      <c r="IWC130" s="89"/>
      <c r="IWD130" s="89"/>
      <c r="IWE130" s="89"/>
      <c r="IWF130" s="89"/>
      <c r="IWG130" s="89"/>
      <c r="IWH130" s="89"/>
      <c r="IWI130" s="89"/>
      <c r="IWJ130" s="89"/>
      <c r="IWK130" s="89"/>
      <c r="IWL130" s="89"/>
      <c r="IWM130" s="89"/>
      <c r="IWN130" s="89"/>
      <c r="IWO130" s="89"/>
      <c r="IWP130" s="89"/>
      <c r="IWQ130" s="89"/>
      <c r="IWT130" s="89"/>
      <c r="IWW130" s="89"/>
      <c r="IWZ130" s="89"/>
      <c r="IXC130" s="89"/>
      <c r="IXF130" s="89"/>
      <c r="IXR130" s="89"/>
      <c r="IXU130" s="89"/>
      <c r="IXX130" s="89"/>
      <c r="IYA130" s="89"/>
      <c r="IYG130" s="89"/>
      <c r="IYJ130" s="89"/>
      <c r="IYP130" s="89"/>
      <c r="IYS130" s="89"/>
      <c r="IYV130" s="89"/>
      <c r="IYY130" s="89"/>
      <c r="IZE130" s="89"/>
      <c r="IZH130" s="89"/>
      <c r="IZN130" s="89"/>
      <c r="IZP130" s="89"/>
      <c r="IZQ130" s="89"/>
      <c r="IZS130" s="89"/>
      <c r="IZV130" s="89"/>
      <c r="IZY130" s="89"/>
      <c r="JAJ130" s="89"/>
      <c r="JAL130" s="89"/>
      <c r="JAX130" s="89"/>
      <c r="JBA130" s="89"/>
      <c r="JBI130" s="89"/>
      <c r="JCC130" s="89"/>
      <c r="JCE130" s="89"/>
      <c r="JCF130" s="89"/>
      <c r="JCG130" s="89"/>
      <c r="JCH130" s="89"/>
      <c r="JCI130" s="89"/>
      <c r="JCJ130" s="89"/>
      <c r="JDB130" s="89"/>
      <c r="JDC130" s="89"/>
      <c r="JDF130" s="89"/>
      <c r="JDI130" s="89"/>
      <c r="JDK130" s="89"/>
      <c r="JDM130" s="89"/>
      <c r="JDP130" s="89"/>
      <c r="JDS130" s="89"/>
      <c r="JDV130" s="89"/>
      <c r="JEB130" s="89"/>
      <c r="JEE130" s="89"/>
      <c r="JEH130" s="89"/>
      <c r="JEM130" s="89"/>
      <c r="JFA130" s="89"/>
      <c r="JFB130" s="89"/>
      <c r="JFC130" s="89"/>
      <c r="JFD130" s="89"/>
      <c r="JFE130" s="89"/>
      <c r="JFF130" s="89"/>
      <c r="JFG130" s="89"/>
      <c r="JFH130" s="89"/>
      <c r="JFI130" s="89"/>
      <c r="JFJ130" s="89"/>
      <c r="JFK130" s="89"/>
      <c r="JFL130" s="89"/>
      <c r="JFM130" s="89"/>
      <c r="JFN130" s="89"/>
      <c r="JFO130" s="89"/>
      <c r="JFP130" s="89"/>
      <c r="JFQ130" s="89"/>
      <c r="JFR130" s="89"/>
      <c r="JFS130" s="89"/>
      <c r="JFT130" s="89"/>
      <c r="JFU130" s="89"/>
      <c r="JFV130" s="89"/>
      <c r="JFW130" s="89"/>
      <c r="JFX130" s="89"/>
      <c r="JFY130" s="89"/>
      <c r="JFZ130" s="89"/>
      <c r="JGA130" s="89"/>
      <c r="JGB130" s="89"/>
      <c r="JGC130" s="89"/>
      <c r="JGD130" s="89"/>
      <c r="JGE130" s="89"/>
      <c r="JGF130" s="89"/>
      <c r="JGG130" s="89"/>
      <c r="JGH130" s="89"/>
      <c r="JGI130" s="89"/>
      <c r="JGJ130" s="89"/>
      <c r="JGK130" s="89"/>
      <c r="JGL130" s="89"/>
      <c r="JGM130" s="89"/>
      <c r="JGP130" s="89"/>
      <c r="JGS130" s="89"/>
      <c r="JGV130" s="89"/>
      <c r="JGY130" s="89"/>
      <c r="JHB130" s="89"/>
      <c r="JHN130" s="89"/>
      <c r="JHQ130" s="89"/>
      <c r="JHT130" s="89"/>
      <c r="JHW130" s="89"/>
      <c r="JIC130" s="89"/>
      <c r="JIF130" s="89"/>
      <c r="JIL130" s="89"/>
      <c r="JIO130" s="89"/>
      <c r="JIR130" s="89"/>
      <c r="JIU130" s="89"/>
      <c r="JJA130" s="89"/>
      <c r="JJD130" s="89"/>
      <c r="JJJ130" s="89"/>
      <c r="JJL130" s="89"/>
      <c r="JJM130" s="89"/>
      <c r="JJO130" s="89"/>
      <c r="JJR130" s="89"/>
      <c r="JJU130" s="89"/>
      <c r="JKF130" s="89"/>
      <c r="JKH130" s="89"/>
      <c r="JKT130" s="89"/>
      <c r="JKW130" s="89"/>
      <c r="JLE130" s="89"/>
      <c r="JLY130" s="89"/>
      <c r="JMA130" s="89"/>
      <c r="JMB130" s="89"/>
      <c r="JMC130" s="89"/>
      <c r="JMD130" s="89"/>
      <c r="JME130" s="89"/>
      <c r="JMF130" s="89"/>
      <c r="JMX130" s="89"/>
      <c r="JMY130" s="89"/>
      <c r="JNB130" s="89"/>
      <c r="JNE130" s="89"/>
      <c r="JNG130" s="89"/>
      <c r="JNI130" s="89"/>
      <c r="JNL130" s="89"/>
      <c r="JNO130" s="89"/>
      <c r="JNR130" s="89"/>
      <c r="JNX130" s="89"/>
      <c r="JOA130" s="89"/>
      <c r="JOD130" s="89"/>
      <c r="JOI130" s="89"/>
      <c r="JOW130" s="89"/>
      <c r="JOX130" s="89"/>
      <c r="JOY130" s="89"/>
      <c r="JOZ130" s="89"/>
      <c r="JPA130" s="89"/>
      <c r="JPB130" s="89"/>
      <c r="JPC130" s="89"/>
      <c r="JPD130" s="89"/>
      <c r="JPE130" s="89"/>
      <c r="JPF130" s="89"/>
      <c r="JPG130" s="89"/>
      <c r="JPH130" s="89"/>
      <c r="JPI130" s="89"/>
      <c r="JPJ130" s="89"/>
      <c r="JPK130" s="89"/>
      <c r="JPL130" s="89"/>
      <c r="JPM130" s="89"/>
      <c r="JPN130" s="89"/>
      <c r="JPO130" s="89"/>
      <c r="JPP130" s="89"/>
      <c r="JPQ130" s="89"/>
      <c r="JPR130" s="89"/>
      <c r="JPS130" s="89"/>
      <c r="JPT130" s="89"/>
      <c r="JPU130" s="89"/>
      <c r="JPV130" s="89"/>
      <c r="JPW130" s="89"/>
      <c r="JPX130" s="89"/>
      <c r="JPY130" s="89"/>
      <c r="JPZ130" s="89"/>
      <c r="JQA130" s="89"/>
      <c r="JQB130" s="89"/>
      <c r="JQC130" s="89"/>
      <c r="JQD130" s="89"/>
      <c r="JQE130" s="89"/>
      <c r="JQF130" s="89"/>
      <c r="JQG130" s="89"/>
      <c r="JQH130" s="89"/>
      <c r="JQI130" s="89"/>
      <c r="JQL130" s="89"/>
      <c r="JQO130" s="89"/>
      <c r="JQR130" s="89"/>
      <c r="JQU130" s="89"/>
      <c r="JQX130" s="89"/>
      <c r="JRJ130" s="89"/>
      <c r="JRM130" s="89"/>
      <c r="JRP130" s="89"/>
      <c r="JRS130" s="89"/>
      <c r="JRY130" s="89"/>
      <c r="JSB130" s="89"/>
      <c r="JSH130" s="89"/>
      <c r="JSK130" s="89"/>
      <c r="JSN130" s="89"/>
      <c r="JSQ130" s="89"/>
      <c r="JSW130" s="89"/>
      <c r="JSZ130" s="89"/>
      <c r="JTF130" s="89"/>
      <c r="JTH130" s="89"/>
      <c r="JTI130" s="89"/>
      <c r="JTK130" s="89"/>
      <c r="JTN130" s="89"/>
      <c r="JTQ130" s="89"/>
      <c r="JUB130" s="89"/>
      <c r="JUD130" s="89"/>
      <c r="JUP130" s="89"/>
      <c r="JUS130" s="89"/>
      <c r="JVA130" s="89"/>
      <c r="JVU130" s="89"/>
      <c r="JVW130" s="89"/>
      <c r="JVX130" s="89"/>
      <c r="JVY130" s="89"/>
      <c r="JVZ130" s="89"/>
      <c r="JWA130" s="89"/>
      <c r="JWB130" s="89"/>
      <c r="JWT130" s="89"/>
      <c r="JWU130" s="89"/>
      <c r="JWX130" s="89"/>
      <c r="JXA130" s="89"/>
      <c r="JXC130" s="89"/>
      <c r="JXE130" s="89"/>
      <c r="JXH130" s="89"/>
      <c r="JXK130" s="89"/>
      <c r="JXN130" s="89"/>
      <c r="JXT130" s="89"/>
      <c r="JXW130" s="89"/>
      <c r="JXZ130" s="89"/>
      <c r="JYE130" s="89"/>
      <c r="JYS130" s="89"/>
      <c r="JYT130" s="89"/>
      <c r="JYU130" s="89"/>
      <c r="JYV130" s="89"/>
      <c r="JYW130" s="89"/>
      <c r="JYX130" s="89"/>
      <c r="JYY130" s="89"/>
      <c r="JYZ130" s="89"/>
      <c r="JZA130" s="89"/>
      <c r="JZB130" s="89"/>
      <c r="JZC130" s="89"/>
      <c r="JZD130" s="89"/>
      <c r="JZE130" s="89"/>
      <c r="JZF130" s="89"/>
      <c r="JZG130" s="89"/>
      <c r="JZH130" s="89"/>
      <c r="JZI130" s="89"/>
      <c r="JZJ130" s="89"/>
      <c r="JZK130" s="89"/>
      <c r="JZL130" s="89"/>
      <c r="JZM130" s="89"/>
      <c r="JZN130" s="89"/>
      <c r="JZO130" s="89"/>
      <c r="JZP130" s="89"/>
      <c r="JZQ130" s="89"/>
      <c r="JZR130" s="89"/>
      <c r="JZS130" s="89"/>
      <c r="JZT130" s="89"/>
      <c r="JZU130" s="89"/>
      <c r="JZV130" s="89"/>
      <c r="JZW130" s="89"/>
      <c r="JZX130" s="89"/>
      <c r="JZY130" s="89"/>
      <c r="JZZ130" s="89"/>
      <c r="KAA130" s="89"/>
      <c r="KAB130" s="89"/>
      <c r="KAC130" s="89"/>
      <c r="KAD130" s="89"/>
      <c r="KAE130" s="89"/>
      <c r="KAH130" s="89"/>
      <c r="KAK130" s="89"/>
      <c r="KAN130" s="89"/>
      <c r="KAQ130" s="89"/>
      <c r="KAT130" s="89"/>
      <c r="KBF130" s="89"/>
      <c r="KBI130" s="89"/>
      <c r="KBL130" s="89"/>
      <c r="KBO130" s="89"/>
      <c r="KBU130" s="89"/>
      <c r="KBX130" s="89"/>
      <c r="KCD130" s="89"/>
      <c r="KCG130" s="89"/>
      <c r="KCJ130" s="89"/>
      <c r="KCM130" s="89"/>
      <c r="KCS130" s="89"/>
      <c r="KCV130" s="89"/>
      <c r="KDB130" s="89"/>
      <c r="KDD130" s="89"/>
      <c r="KDE130" s="89"/>
      <c r="KDG130" s="89"/>
      <c r="KDJ130" s="89"/>
      <c r="KDM130" s="89"/>
      <c r="KDX130" s="89"/>
      <c r="KDZ130" s="89"/>
      <c r="KEL130" s="89"/>
      <c r="KEO130" s="89"/>
      <c r="KEW130" s="89"/>
      <c r="KFQ130" s="89"/>
      <c r="KFS130" s="89"/>
      <c r="KFT130" s="89"/>
      <c r="KFU130" s="89"/>
      <c r="KFV130" s="89"/>
      <c r="KFW130" s="89"/>
      <c r="KFX130" s="89"/>
      <c r="KGP130" s="89"/>
      <c r="KGQ130" s="89"/>
      <c r="KGT130" s="89"/>
      <c r="KGW130" s="89"/>
      <c r="KGY130" s="89"/>
      <c r="KHA130" s="89"/>
      <c r="KHD130" s="89"/>
      <c r="KHG130" s="89"/>
      <c r="KHJ130" s="89"/>
      <c r="KHP130" s="89"/>
      <c r="KHS130" s="89"/>
      <c r="KHV130" s="89"/>
      <c r="KIA130" s="89"/>
      <c r="KIO130" s="89"/>
      <c r="KIP130" s="89"/>
      <c r="KIQ130" s="89"/>
      <c r="KIR130" s="89"/>
      <c r="KIS130" s="89"/>
      <c r="KIT130" s="89"/>
      <c r="KIU130" s="89"/>
      <c r="KIV130" s="89"/>
      <c r="KIW130" s="89"/>
      <c r="KIX130" s="89"/>
      <c r="KIY130" s="89"/>
      <c r="KIZ130" s="89"/>
      <c r="KJA130" s="89"/>
      <c r="KJB130" s="89"/>
      <c r="KJC130" s="89"/>
      <c r="KJD130" s="89"/>
      <c r="KJE130" s="89"/>
      <c r="KJF130" s="89"/>
      <c r="KJG130" s="89"/>
      <c r="KJH130" s="89"/>
      <c r="KJI130" s="89"/>
      <c r="KJJ130" s="89"/>
      <c r="KJK130" s="89"/>
      <c r="KJL130" s="89"/>
      <c r="KJM130" s="89"/>
      <c r="KJN130" s="89"/>
      <c r="KJO130" s="89"/>
      <c r="KJP130" s="89"/>
      <c r="KJQ130" s="89"/>
      <c r="KJR130" s="89"/>
      <c r="KJS130" s="89"/>
      <c r="KJT130" s="89"/>
      <c r="KJU130" s="89"/>
      <c r="KJV130" s="89"/>
      <c r="KJW130" s="89"/>
      <c r="KJX130" s="89"/>
      <c r="KJY130" s="89"/>
      <c r="KJZ130" s="89"/>
      <c r="KKA130" s="89"/>
      <c r="KKD130" s="89"/>
      <c r="KKG130" s="89"/>
      <c r="KKJ130" s="89"/>
      <c r="KKM130" s="89"/>
      <c r="KKP130" s="89"/>
      <c r="KLB130" s="89"/>
      <c r="KLE130" s="89"/>
      <c r="KLH130" s="89"/>
      <c r="KLK130" s="89"/>
      <c r="KLQ130" s="89"/>
      <c r="KLT130" s="89"/>
      <c r="KLZ130" s="89"/>
      <c r="KMC130" s="89"/>
      <c r="KMF130" s="89"/>
      <c r="KMI130" s="89"/>
      <c r="KMO130" s="89"/>
      <c r="KMR130" s="89"/>
      <c r="KMX130" s="89"/>
      <c r="KMZ130" s="89"/>
      <c r="KNA130" s="89"/>
      <c r="KNC130" s="89"/>
      <c r="KNF130" s="89"/>
      <c r="KNI130" s="89"/>
      <c r="KNT130" s="89"/>
      <c r="KNV130" s="89"/>
      <c r="KOH130" s="89"/>
      <c r="KOK130" s="89"/>
      <c r="KOS130" s="89"/>
      <c r="KPM130" s="89"/>
      <c r="KPO130" s="89"/>
      <c r="KPP130" s="89"/>
      <c r="KPQ130" s="89"/>
      <c r="KPR130" s="89"/>
      <c r="KPS130" s="89"/>
      <c r="KPT130" s="89"/>
      <c r="KQL130" s="89"/>
      <c r="KQM130" s="89"/>
      <c r="KQP130" s="89"/>
      <c r="KQS130" s="89"/>
      <c r="KQU130" s="89"/>
      <c r="KQW130" s="89"/>
      <c r="KQZ130" s="89"/>
      <c r="KRC130" s="89"/>
      <c r="KRF130" s="89"/>
      <c r="KRL130" s="89"/>
      <c r="KRO130" s="89"/>
      <c r="KRR130" s="89"/>
      <c r="KRW130" s="89"/>
      <c r="KSK130" s="89"/>
      <c r="KSL130" s="89"/>
      <c r="KSM130" s="89"/>
      <c r="KSN130" s="89"/>
      <c r="KSO130" s="89"/>
      <c r="KSP130" s="89"/>
      <c r="KSQ130" s="89"/>
      <c r="KSR130" s="89"/>
      <c r="KSS130" s="89"/>
      <c r="KST130" s="89"/>
      <c r="KSU130" s="89"/>
      <c r="KSV130" s="89"/>
      <c r="KSW130" s="89"/>
      <c r="KSX130" s="89"/>
      <c r="KSY130" s="89"/>
      <c r="KSZ130" s="89"/>
      <c r="KTA130" s="89"/>
      <c r="KTB130" s="89"/>
      <c r="KTC130" s="89"/>
      <c r="KTD130" s="89"/>
      <c r="KTE130" s="89"/>
      <c r="KTF130" s="89"/>
      <c r="KTG130" s="89"/>
      <c r="KTH130" s="89"/>
      <c r="KTI130" s="89"/>
      <c r="KTJ130" s="89"/>
      <c r="KTK130" s="89"/>
      <c r="KTL130" s="89"/>
      <c r="KTM130" s="89"/>
      <c r="KTN130" s="89"/>
      <c r="KTO130" s="89"/>
      <c r="KTP130" s="89"/>
      <c r="KTQ130" s="89"/>
      <c r="KTR130" s="89"/>
      <c r="KTS130" s="89"/>
      <c r="KTT130" s="89"/>
      <c r="KTU130" s="89"/>
      <c r="KTV130" s="89"/>
      <c r="KTW130" s="89"/>
      <c r="KTZ130" s="89"/>
      <c r="KUC130" s="89"/>
      <c r="KUF130" s="89"/>
      <c r="KUI130" s="89"/>
      <c r="KUL130" s="89"/>
      <c r="KUX130" s="89"/>
      <c r="KVA130" s="89"/>
      <c r="KVD130" s="89"/>
      <c r="KVG130" s="89"/>
      <c r="KVM130" s="89"/>
      <c r="KVP130" s="89"/>
      <c r="KVV130" s="89"/>
      <c r="KVY130" s="89"/>
      <c r="KWB130" s="89"/>
      <c r="KWE130" s="89"/>
      <c r="KWK130" s="89"/>
      <c r="KWN130" s="89"/>
      <c r="KWT130" s="89"/>
      <c r="KWV130" s="89"/>
      <c r="KWW130" s="89"/>
      <c r="KWY130" s="89"/>
      <c r="KXB130" s="89"/>
      <c r="KXE130" s="89"/>
      <c r="KXP130" s="89"/>
      <c r="KXR130" s="89"/>
      <c r="KYD130" s="89"/>
      <c r="KYG130" s="89"/>
      <c r="KYO130" s="89"/>
      <c r="KZI130" s="89"/>
      <c r="KZK130" s="89"/>
      <c r="KZL130" s="89"/>
      <c r="KZM130" s="89"/>
      <c r="KZN130" s="89"/>
      <c r="KZO130" s="89"/>
      <c r="KZP130" s="89"/>
      <c r="LAH130" s="89"/>
      <c r="LAI130" s="89"/>
      <c r="LAL130" s="89"/>
      <c r="LAO130" s="89"/>
      <c r="LAQ130" s="89"/>
      <c r="LAS130" s="89"/>
      <c r="LAV130" s="89"/>
      <c r="LAY130" s="89"/>
      <c r="LBB130" s="89"/>
      <c r="LBH130" s="89"/>
      <c r="LBK130" s="89"/>
      <c r="LBN130" s="89"/>
      <c r="LBS130" s="89"/>
      <c r="LCG130" s="89"/>
      <c r="LCH130" s="89"/>
      <c r="LCI130" s="89"/>
      <c r="LCJ130" s="89"/>
      <c r="LCK130" s="89"/>
      <c r="LCL130" s="89"/>
      <c r="LCM130" s="89"/>
      <c r="LCN130" s="89"/>
      <c r="LCO130" s="89"/>
      <c r="LCP130" s="89"/>
      <c r="LCQ130" s="89"/>
      <c r="LCR130" s="89"/>
      <c r="LCS130" s="89"/>
      <c r="LCT130" s="89"/>
      <c r="LCU130" s="89"/>
      <c r="LCV130" s="89"/>
      <c r="LCW130" s="89"/>
      <c r="LCX130" s="89"/>
      <c r="LCY130" s="89"/>
      <c r="LCZ130" s="89"/>
      <c r="LDA130" s="89"/>
      <c r="LDB130" s="89"/>
      <c r="LDC130" s="89"/>
      <c r="LDD130" s="89"/>
      <c r="LDE130" s="89"/>
      <c r="LDF130" s="89"/>
      <c r="LDG130" s="89"/>
      <c r="LDH130" s="89"/>
      <c r="LDI130" s="89"/>
      <c r="LDJ130" s="89"/>
      <c r="LDK130" s="89"/>
      <c r="LDL130" s="89"/>
      <c r="LDM130" s="89"/>
      <c r="LDN130" s="89"/>
      <c r="LDO130" s="89"/>
      <c r="LDP130" s="89"/>
      <c r="LDQ130" s="89"/>
      <c r="LDR130" s="89"/>
      <c r="LDS130" s="89"/>
      <c r="LDV130" s="89"/>
      <c r="LDY130" s="89"/>
      <c r="LEB130" s="89"/>
      <c r="LEE130" s="89"/>
      <c r="LEH130" s="89"/>
      <c r="LET130" s="89"/>
      <c r="LEW130" s="89"/>
      <c r="LEZ130" s="89"/>
      <c r="LFC130" s="89"/>
      <c r="LFI130" s="89"/>
      <c r="LFL130" s="89"/>
      <c r="LFR130" s="89"/>
      <c r="LFU130" s="89"/>
      <c r="LFX130" s="89"/>
      <c r="LGA130" s="89"/>
      <c r="LGG130" s="89"/>
      <c r="LGJ130" s="89"/>
      <c r="LGP130" s="89"/>
      <c r="LGR130" s="89"/>
      <c r="LGS130" s="89"/>
      <c r="LGU130" s="89"/>
      <c r="LGX130" s="89"/>
      <c r="LHA130" s="89"/>
      <c r="LHL130" s="89"/>
      <c r="LHN130" s="89"/>
      <c r="LHZ130" s="89"/>
      <c r="LIC130" s="89"/>
      <c r="LIK130" s="89"/>
      <c r="LJE130" s="89"/>
      <c r="LJG130" s="89"/>
      <c r="LJH130" s="89"/>
      <c r="LJI130" s="89"/>
      <c r="LJJ130" s="89"/>
      <c r="LJK130" s="89"/>
      <c r="LJL130" s="89"/>
      <c r="LKD130" s="89"/>
      <c r="LKE130" s="89"/>
      <c r="LKH130" s="89"/>
      <c r="LKK130" s="89"/>
      <c r="LKM130" s="89"/>
      <c r="LKO130" s="89"/>
      <c r="LKR130" s="89"/>
      <c r="LKU130" s="89"/>
      <c r="LKX130" s="89"/>
      <c r="LLD130" s="89"/>
      <c r="LLG130" s="89"/>
      <c r="LLJ130" s="89"/>
      <c r="LLO130" s="89"/>
      <c r="LMC130" s="89"/>
      <c r="LMD130" s="89"/>
      <c r="LME130" s="89"/>
      <c r="LMF130" s="89"/>
      <c r="LMG130" s="89"/>
      <c r="LMH130" s="89"/>
      <c r="LMI130" s="89"/>
      <c r="LMJ130" s="89"/>
      <c r="LMK130" s="89"/>
      <c r="LML130" s="89"/>
      <c r="LMM130" s="89"/>
      <c r="LMN130" s="89"/>
      <c r="LMO130" s="89"/>
      <c r="LMP130" s="89"/>
      <c r="LMQ130" s="89"/>
      <c r="LMR130" s="89"/>
      <c r="LMS130" s="89"/>
      <c r="LMT130" s="89"/>
      <c r="LMU130" s="89"/>
      <c r="LMV130" s="89"/>
      <c r="LMW130" s="89"/>
      <c r="LMX130" s="89"/>
      <c r="LMY130" s="89"/>
      <c r="LMZ130" s="89"/>
      <c r="LNA130" s="89"/>
      <c r="LNB130" s="89"/>
      <c r="LNC130" s="89"/>
      <c r="LND130" s="89"/>
      <c r="LNE130" s="89"/>
      <c r="LNF130" s="89"/>
      <c r="LNG130" s="89"/>
      <c r="LNH130" s="89"/>
      <c r="LNI130" s="89"/>
      <c r="LNJ130" s="89"/>
      <c r="LNK130" s="89"/>
      <c r="LNL130" s="89"/>
      <c r="LNM130" s="89"/>
      <c r="LNN130" s="89"/>
      <c r="LNO130" s="89"/>
      <c r="LNR130" s="89"/>
      <c r="LNU130" s="89"/>
      <c r="LNX130" s="89"/>
      <c r="LOA130" s="89"/>
      <c r="LOD130" s="89"/>
      <c r="LOP130" s="89"/>
      <c r="LOS130" s="89"/>
      <c r="LOV130" s="89"/>
      <c r="LOY130" s="89"/>
      <c r="LPE130" s="89"/>
      <c r="LPH130" s="89"/>
      <c r="LPN130" s="89"/>
      <c r="LPQ130" s="89"/>
      <c r="LPT130" s="89"/>
      <c r="LPW130" s="89"/>
      <c r="LQC130" s="89"/>
      <c r="LQF130" s="89"/>
      <c r="LQL130" s="89"/>
      <c r="LQN130" s="89"/>
      <c r="LQO130" s="89"/>
      <c r="LQQ130" s="89"/>
      <c r="LQT130" s="89"/>
      <c r="LQW130" s="89"/>
      <c r="LRH130" s="89"/>
      <c r="LRJ130" s="89"/>
      <c r="LRV130" s="89"/>
      <c r="LRY130" s="89"/>
      <c r="LSG130" s="89"/>
      <c r="LTA130" s="89"/>
      <c r="LTC130" s="89"/>
      <c r="LTD130" s="89"/>
      <c r="LTE130" s="89"/>
      <c r="LTF130" s="89"/>
      <c r="LTG130" s="89"/>
      <c r="LTH130" s="89"/>
      <c r="LTZ130" s="89"/>
      <c r="LUA130" s="89"/>
      <c r="LUD130" s="89"/>
      <c r="LUG130" s="89"/>
      <c r="LUI130" s="89"/>
      <c r="LUK130" s="89"/>
      <c r="LUN130" s="89"/>
      <c r="LUQ130" s="89"/>
      <c r="LUT130" s="89"/>
      <c r="LUZ130" s="89"/>
      <c r="LVC130" s="89"/>
      <c r="LVF130" s="89"/>
      <c r="LVK130" s="89"/>
      <c r="LVY130" s="89"/>
      <c r="LVZ130" s="89"/>
      <c r="LWA130" s="89"/>
      <c r="LWB130" s="89"/>
      <c r="LWC130" s="89"/>
      <c r="LWD130" s="89"/>
      <c r="LWE130" s="89"/>
      <c r="LWF130" s="89"/>
      <c r="LWG130" s="89"/>
      <c r="LWH130" s="89"/>
      <c r="LWI130" s="89"/>
      <c r="LWJ130" s="89"/>
      <c r="LWK130" s="89"/>
      <c r="LWL130" s="89"/>
      <c r="LWM130" s="89"/>
      <c r="LWN130" s="89"/>
      <c r="LWO130" s="89"/>
      <c r="LWP130" s="89"/>
      <c r="LWQ130" s="89"/>
      <c r="LWR130" s="89"/>
      <c r="LWS130" s="89"/>
      <c r="LWT130" s="89"/>
      <c r="LWU130" s="89"/>
      <c r="LWV130" s="89"/>
      <c r="LWW130" s="89"/>
      <c r="LWX130" s="89"/>
      <c r="LWY130" s="89"/>
      <c r="LWZ130" s="89"/>
      <c r="LXA130" s="89"/>
      <c r="LXB130" s="89"/>
      <c r="LXC130" s="89"/>
      <c r="LXD130" s="89"/>
      <c r="LXE130" s="89"/>
      <c r="LXF130" s="89"/>
      <c r="LXG130" s="89"/>
      <c r="LXH130" s="89"/>
      <c r="LXI130" s="89"/>
      <c r="LXJ130" s="89"/>
      <c r="LXK130" s="89"/>
      <c r="LXN130" s="89"/>
      <c r="LXQ130" s="89"/>
      <c r="LXT130" s="89"/>
      <c r="LXW130" s="89"/>
      <c r="LXZ130" s="89"/>
      <c r="LYL130" s="89"/>
      <c r="LYO130" s="89"/>
      <c r="LYR130" s="89"/>
      <c r="LYU130" s="89"/>
      <c r="LZA130" s="89"/>
      <c r="LZD130" s="89"/>
      <c r="LZJ130" s="89"/>
      <c r="LZM130" s="89"/>
      <c r="LZP130" s="89"/>
      <c r="LZS130" s="89"/>
      <c r="LZY130" s="89"/>
      <c r="MAB130" s="89"/>
      <c r="MAH130" s="89"/>
      <c r="MAJ130" s="89"/>
      <c r="MAK130" s="89"/>
      <c r="MAM130" s="89"/>
      <c r="MAP130" s="89"/>
      <c r="MAS130" s="89"/>
      <c r="MBD130" s="89"/>
      <c r="MBF130" s="89"/>
      <c r="MBR130" s="89"/>
      <c r="MBU130" s="89"/>
      <c r="MCC130" s="89"/>
      <c r="MCW130" s="89"/>
      <c r="MCY130" s="89"/>
      <c r="MCZ130" s="89"/>
      <c r="MDA130" s="89"/>
      <c r="MDB130" s="89"/>
      <c r="MDC130" s="89"/>
      <c r="MDD130" s="89"/>
      <c r="MDV130" s="89"/>
      <c r="MDW130" s="89"/>
      <c r="MDZ130" s="89"/>
      <c r="MEC130" s="89"/>
      <c r="MEE130" s="89"/>
      <c r="MEG130" s="89"/>
      <c r="MEJ130" s="89"/>
      <c r="MEM130" s="89"/>
      <c r="MEP130" s="89"/>
      <c r="MEV130" s="89"/>
      <c r="MEY130" s="89"/>
      <c r="MFB130" s="89"/>
      <c r="MFG130" s="89"/>
      <c r="MFU130" s="89"/>
      <c r="MFV130" s="89"/>
      <c r="MFW130" s="89"/>
      <c r="MFX130" s="89"/>
      <c r="MFY130" s="89"/>
      <c r="MFZ130" s="89"/>
      <c r="MGA130" s="89"/>
      <c r="MGB130" s="89"/>
      <c r="MGC130" s="89"/>
      <c r="MGD130" s="89"/>
      <c r="MGE130" s="89"/>
      <c r="MGF130" s="89"/>
      <c r="MGG130" s="89"/>
      <c r="MGH130" s="89"/>
      <c r="MGI130" s="89"/>
      <c r="MGJ130" s="89"/>
      <c r="MGK130" s="89"/>
      <c r="MGL130" s="89"/>
      <c r="MGM130" s="89"/>
      <c r="MGN130" s="89"/>
      <c r="MGO130" s="89"/>
      <c r="MGP130" s="89"/>
      <c r="MGQ130" s="89"/>
      <c r="MGR130" s="89"/>
      <c r="MGS130" s="89"/>
      <c r="MGT130" s="89"/>
      <c r="MGU130" s="89"/>
      <c r="MGV130" s="89"/>
      <c r="MGW130" s="89"/>
      <c r="MGX130" s="89"/>
      <c r="MGY130" s="89"/>
      <c r="MGZ130" s="89"/>
      <c r="MHA130" s="89"/>
      <c r="MHB130" s="89"/>
      <c r="MHC130" s="89"/>
      <c r="MHD130" s="89"/>
      <c r="MHE130" s="89"/>
      <c r="MHF130" s="89"/>
      <c r="MHG130" s="89"/>
      <c r="MHJ130" s="89"/>
      <c r="MHM130" s="89"/>
      <c r="MHP130" s="89"/>
      <c r="MHS130" s="89"/>
      <c r="MHV130" s="89"/>
      <c r="MIH130" s="89"/>
      <c r="MIK130" s="89"/>
      <c r="MIN130" s="89"/>
      <c r="MIQ130" s="89"/>
      <c r="MIW130" s="89"/>
      <c r="MIZ130" s="89"/>
      <c r="MJF130" s="89"/>
      <c r="MJI130" s="89"/>
      <c r="MJL130" s="89"/>
      <c r="MJO130" s="89"/>
      <c r="MJU130" s="89"/>
      <c r="MJX130" s="89"/>
      <c r="MKD130" s="89"/>
      <c r="MKF130" s="89"/>
      <c r="MKG130" s="89"/>
      <c r="MKI130" s="89"/>
      <c r="MKL130" s="89"/>
      <c r="MKO130" s="89"/>
      <c r="MKZ130" s="89"/>
      <c r="MLB130" s="89"/>
      <c r="MLN130" s="89"/>
      <c r="MLQ130" s="89"/>
      <c r="MLY130" s="89"/>
      <c r="MMS130" s="89"/>
      <c r="MMU130" s="89"/>
      <c r="MMV130" s="89"/>
      <c r="MMW130" s="89"/>
      <c r="MMX130" s="89"/>
      <c r="MMY130" s="89"/>
      <c r="MMZ130" s="89"/>
      <c r="MNR130" s="89"/>
      <c r="MNS130" s="89"/>
      <c r="MNV130" s="89"/>
      <c r="MNY130" s="89"/>
      <c r="MOA130" s="89"/>
      <c r="MOC130" s="89"/>
      <c r="MOF130" s="89"/>
      <c r="MOI130" s="89"/>
      <c r="MOL130" s="89"/>
      <c r="MOR130" s="89"/>
      <c r="MOU130" s="89"/>
      <c r="MOX130" s="89"/>
      <c r="MPC130" s="89"/>
      <c r="MPQ130" s="89"/>
      <c r="MPR130" s="89"/>
      <c r="MPS130" s="89"/>
      <c r="MPT130" s="89"/>
      <c r="MPU130" s="89"/>
      <c r="MPV130" s="89"/>
      <c r="MPW130" s="89"/>
      <c r="MPX130" s="89"/>
      <c r="MPY130" s="89"/>
      <c r="MPZ130" s="89"/>
      <c r="MQA130" s="89"/>
      <c r="MQB130" s="89"/>
      <c r="MQC130" s="89"/>
      <c r="MQD130" s="89"/>
      <c r="MQE130" s="89"/>
      <c r="MQF130" s="89"/>
      <c r="MQG130" s="89"/>
      <c r="MQH130" s="89"/>
      <c r="MQI130" s="89"/>
      <c r="MQJ130" s="89"/>
      <c r="MQK130" s="89"/>
      <c r="MQL130" s="89"/>
      <c r="MQM130" s="89"/>
      <c r="MQN130" s="89"/>
      <c r="MQO130" s="89"/>
      <c r="MQP130" s="89"/>
      <c r="MQQ130" s="89"/>
      <c r="MQR130" s="89"/>
      <c r="MQS130" s="89"/>
      <c r="MQT130" s="89"/>
      <c r="MQU130" s="89"/>
      <c r="MQV130" s="89"/>
      <c r="MQW130" s="89"/>
      <c r="MQX130" s="89"/>
      <c r="MQY130" s="89"/>
      <c r="MQZ130" s="89"/>
      <c r="MRA130" s="89"/>
      <c r="MRB130" s="89"/>
      <c r="MRC130" s="89"/>
      <c r="MRF130" s="89"/>
      <c r="MRI130" s="89"/>
      <c r="MRL130" s="89"/>
      <c r="MRO130" s="89"/>
      <c r="MRR130" s="89"/>
      <c r="MSD130" s="89"/>
      <c r="MSG130" s="89"/>
      <c r="MSJ130" s="89"/>
      <c r="MSM130" s="89"/>
      <c r="MSS130" s="89"/>
      <c r="MSV130" s="89"/>
      <c r="MTB130" s="89"/>
      <c r="MTE130" s="89"/>
      <c r="MTH130" s="89"/>
      <c r="MTK130" s="89"/>
      <c r="MTQ130" s="89"/>
      <c r="MTT130" s="89"/>
      <c r="MTZ130" s="89"/>
      <c r="MUB130" s="89"/>
      <c r="MUC130" s="89"/>
      <c r="MUE130" s="89"/>
      <c r="MUH130" s="89"/>
      <c r="MUK130" s="89"/>
      <c r="MUV130" s="89"/>
      <c r="MUX130" s="89"/>
      <c r="MVJ130" s="89"/>
      <c r="MVM130" s="89"/>
      <c r="MVU130" s="89"/>
      <c r="MWO130" s="89"/>
      <c r="MWQ130" s="89"/>
      <c r="MWR130" s="89"/>
      <c r="MWS130" s="89"/>
      <c r="MWT130" s="89"/>
      <c r="MWU130" s="89"/>
      <c r="MWV130" s="89"/>
      <c r="MXN130" s="89"/>
      <c r="MXO130" s="89"/>
      <c r="MXR130" s="89"/>
      <c r="MXU130" s="89"/>
      <c r="MXW130" s="89"/>
      <c r="MXY130" s="89"/>
      <c r="MYB130" s="89"/>
      <c r="MYE130" s="89"/>
      <c r="MYH130" s="89"/>
      <c r="MYN130" s="89"/>
      <c r="MYQ130" s="89"/>
      <c r="MYT130" s="89"/>
      <c r="MYY130" s="89"/>
      <c r="MZM130" s="89"/>
      <c r="MZN130" s="89"/>
      <c r="MZO130" s="89"/>
      <c r="MZP130" s="89"/>
      <c r="MZQ130" s="89"/>
      <c r="MZR130" s="89"/>
      <c r="MZS130" s="89"/>
      <c r="MZT130" s="89"/>
      <c r="MZU130" s="89"/>
      <c r="MZV130" s="89"/>
      <c r="MZW130" s="89"/>
      <c r="MZX130" s="89"/>
      <c r="MZY130" s="89"/>
      <c r="MZZ130" s="89"/>
      <c r="NAA130" s="89"/>
      <c r="NAB130" s="89"/>
      <c r="NAC130" s="89"/>
      <c r="NAD130" s="89"/>
      <c r="NAE130" s="89"/>
      <c r="NAF130" s="89"/>
      <c r="NAG130" s="89"/>
      <c r="NAH130" s="89"/>
      <c r="NAI130" s="89"/>
      <c r="NAJ130" s="89"/>
      <c r="NAK130" s="89"/>
      <c r="NAL130" s="89"/>
      <c r="NAM130" s="89"/>
      <c r="NAN130" s="89"/>
      <c r="NAO130" s="89"/>
      <c r="NAP130" s="89"/>
      <c r="NAQ130" s="89"/>
      <c r="NAR130" s="89"/>
      <c r="NAS130" s="89"/>
      <c r="NAT130" s="89"/>
      <c r="NAU130" s="89"/>
      <c r="NAV130" s="89"/>
      <c r="NAW130" s="89"/>
      <c r="NAX130" s="89"/>
      <c r="NAY130" s="89"/>
      <c r="NBB130" s="89"/>
      <c r="NBE130" s="89"/>
      <c r="NBH130" s="89"/>
      <c r="NBK130" s="89"/>
      <c r="NBN130" s="89"/>
      <c r="NBZ130" s="89"/>
      <c r="NCC130" s="89"/>
      <c r="NCF130" s="89"/>
      <c r="NCI130" s="89"/>
      <c r="NCO130" s="89"/>
      <c r="NCR130" s="89"/>
      <c r="NCX130" s="89"/>
      <c r="NDA130" s="89"/>
      <c r="NDD130" s="89"/>
      <c r="NDG130" s="89"/>
      <c r="NDM130" s="89"/>
      <c r="NDP130" s="89"/>
      <c r="NDV130" s="89"/>
      <c r="NDX130" s="89"/>
      <c r="NDY130" s="89"/>
      <c r="NEA130" s="89"/>
      <c r="NED130" s="89"/>
      <c r="NEG130" s="89"/>
      <c r="NER130" s="89"/>
      <c r="NET130" s="89"/>
      <c r="NFF130" s="89"/>
      <c r="NFI130" s="89"/>
      <c r="NFQ130" s="89"/>
      <c r="NGK130" s="89"/>
      <c r="NGM130" s="89"/>
      <c r="NGN130" s="89"/>
      <c r="NGO130" s="89"/>
      <c r="NGP130" s="89"/>
      <c r="NGQ130" s="89"/>
      <c r="NGR130" s="89"/>
      <c r="NHJ130" s="89"/>
      <c r="NHK130" s="89"/>
      <c r="NHN130" s="89"/>
      <c r="NHQ130" s="89"/>
      <c r="NHS130" s="89"/>
      <c r="NHU130" s="89"/>
      <c r="NHX130" s="89"/>
      <c r="NIA130" s="89"/>
      <c r="NID130" s="89"/>
      <c r="NIJ130" s="89"/>
      <c r="NIM130" s="89"/>
      <c r="NIP130" s="89"/>
      <c r="NIU130" s="89"/>
      <c r="NJI130" s="89"/>
      <c r="NJJ130" s="89"/>
      <c r="NJK130" s="89"/>
      <c r="NJL130" s="89"/>
      <c r="NJM130" s="89"/>
      <c r="NJN130" s="89"/>
      <c r="NJO130" s="89"/>
      <c r="NJP130" s="89"/>
      <c r="NJQ130" s="89"/>
      <c r="NJR130" s="89"/>
      <c r="NJS130" s="89"/>
      <c r="NJT130" s="89"/>
      <c r="NJU130" s="89"/>
      <c r="NJV130" s="89"/>
      <c r="NJW130" s="89"/>
      <c r="NJX130" s="89"/>
      <c r="NJY130" s="89"/>
      <c r="NJZ130" s="89"/>
      <c r="NKA130" s="89"/>
      <c r="NKB130" s="89"/>
      <c r="NKC130" s="89"/>
      <c r="NKD130" s="89"/>
      <c r="NKE130" s="89"/>
      <c r="NKF130" s="89"/>
      <c r="NKG130" s="89"/>
      <c r="NKH130" s="89"/>
      <c r="NKI130" s="89"/>
      <c r="NKJ130" s="89"/>
      <c r="NKK130" s="89"/>
      <c r="NKL130" s="89"/>
      <c r="NKM130" s="89"/>
      <c r="NKN130" s="89"/>
      <c r="NKO130" s="89"/>
      <c r="NKP130" s="89"/>
      <c r="NKQ130" s="89"/>
      <c r="NKR130" s="89"/>
      <c r="NKS130" s="89"/>
      <c r="NKT130" s="89"/>
      <c r="NKU130" s="89"/>
      <c r="NKX130" s="89"/>
      <c r="NLA130" s="89"/>
      <c r="NLD130" s="89"/>
      <c r="NLG130" s="89"/>
      <c r="NLJ130" s="89"/>
      <c r="NLV130" s="89"/>
      <c r="NLY130" s="89"/>
      <c r="NMB130" s="89"/>
      <c r="NME130" s="89"/>
      <c r="NMK130" s="89"/>
      <c r="NMN130" s="89"/>
      <c r="NMT130" s="89"/>
      <c r="NMW130" s="89"/>
      <c r="NMZ130" s="89"/>
      <c r="NNC130" s="89"/>
      <c r="NNI130" s="89"/>
      <c r="NNL130" s="89"/>
      <c r="NNR130" s="89"/>
      <c r="NNT130" s="89"/>
      <c r="NNU130" s="89"/>
      <c r="NNW130" s="89"/>
      <c r="NNZ130" s="89"/>
      <c r="NOC130" s="89"/>
      <c r="NON130" s="89"/>
      <c r="NOP130" s="89"/>
      <c r="NPB130" s="89"/>
      <c r="NPE130" s="89"/>
      <c r="NPM130" s="89"/>
      <c r="NQG130" s="89"/>
      <c r="NQI130" s="89"/>
      <c r="NQJ130" s="89"/>
      <c r="NQK130" s="89"/>
      <c r="NQL130" s="89"/>
      <c r="NQM130" s="89"/>
      <c r="NQN130" s="89"/>
      <c r="NRF130" s="89"/>
      <c r="NRG130" s="89"/>
      <c r="NRJ130" s="89"/>
      <c r="NRM130" s="89"/>
      <c r="NRO130" s="89"/>
      <c r="NRQ130" s="89"/>
      <c r="NRT130" s="89"/>
      <c r="NRW130" s="89"/>
      <c r="NRZ130" s="89"/>
      <c r="NSF130" s="89"/>
      <c r="NSI130" s="89"/>
      <c r="NSL130" s="89"/>
      <c r="NSQ130" s="89"/>
      <c r="NTE130" s="89"/>
      <c r="NTF130" s="89"/>
      <c r="NTG130" s="89"/>
      <c r="NTH130" s="89"/>
      <c r="NTI130" s="89"/>
      <c r="NTJ130" s="89"/>
      <c r="NTK130" s="89"/>
      <c r="NTL130" s="89"/>
      <c r="NTM130" s="89"/>
      <c r="NTN130" s="89"/>
      <c r="NTO130" s="89"/>
      <c r="NTP130" s="89"/>
      <c r="NTQ130" s="89"/>
      <c r="NTR130" s="89"/>
      <c r="NTS130" s="89"/>
      <c r="NTT130" s="89"/>
      <c r="NTU130" s="89"/>
      <c r="NTV130" s="89"/>
      <c r="NTW130" s="89"/>
      <c r="NTX130" s="89"/>
      <c r="NTY130" s="89"/>
      <c r="NTZ130" s="89"/>
      <c r="NUA130" s="89"/>
      <c r="NUB130" s="89"/>
      <c r="NUC130" s="89"/>
      <c r="NUD130" s="89"/>
      <c r="NUE130" s="89"/>
      <c r="NUF130" s="89"/>
      <c r="NUG130" s="89"/>
      <c r="NUH130" s="89"/>
      <c r="NUI130" s="89"/>
      <c r="NUJ130" s="89"/>
      <c r="NUK130" s="89"/>
      <c r="NUL130" s="89"/>
      <c r="NUM130" s="89"/>
      <c r="NUN130" s="89"/>
      <c r="NUO130" s="89"/>
      <c r="NUP130" s="89"/>
      <c r="NUQ130" s="89"/>
      <c r="NUT130" s="89"/>
      <c r="NUW130" s="89"/>
      <c r="NUZ130" s="89"/>
      <c r="NVC130" s="89"/>
      <c r="NVF130" s="89"/>
      <c r="NVR130" s="89"/>
      <c r="NVU130" s="89"/>
      <c r="NVX130" s="89"/>
      <c r="NWA130" s="89"/>
      <c r="NWG130" s="89"/>
      <c r="NWJ130" s="89"/>
      <c r="NWP130" s="89"/>
      <c r="NWS130" s="89"/>
      <c r="NWV130" s="89"/>
      <c r="NWY130" s="89"/>
      <c r="NXE130" s="89"/>
      <c r="NXH130" s="89"/>
      <c r="NXN130" s="89"/>
      <c r="NXP130" s="89"/>
      <c r="NXQ130" s="89"/>
      <c r="NXS130" s="89"/>
      <c r="NXV130" s="89"/>
      <c r="NXY130" s="89"/>
      <c r="NYJ130" s="89"/>
      <c r="NYL130" s="89"/>
      <c r="NYX130" s="89"/>
      <c r="NZA130" s="89"/>
      <c r="NZI130" s="89"/>
      <c r="OAC130" s="89"/>
      <c r="OAE130" s="89"/>
      <c r="OAF130" s="89"/>
      <c r="OAG130" s="89"/>
      <c r="OAH130" s="89"/>
      <c r="OAI130" s="89"/>
      <c r="OAJ130" s="89"/>
      <c r="OBB130" s="89"/>
      <c r="OBC130" s="89"/>
      <c r="OBF130" s="89"/>
      <c r="OBI130" s="89"/>
      <c r="OBK130" s="89"/>
      <c r="OBM130" s="89"/>
      <c r="OBP130" s="89"/>
      <c r="OBS130" s="89"/>
      <c r="OBV130" s="89"/>
      <c r="OCB130" s="89"/>
      <c r="OCE130" s="89"/>
      <c r="OCH130" s="89"/>
      <c r="OCM130" s="89"/>
      <c r="ODA130" s="89"/>
      <c r="ODB130" s="89"/>
      <c r="ODC130" s="89"/>
      <c r="ODD130" s="89"/>
      <c r="ODE130" s="89"/>
      <c r="ODF130" s="89"/>
      <c r="ODG130" s="89"/>
      <c r="ODH130" s="89"/>
      <c r="ODI130" s="89"/>
      <c r="ODJ130" s="89"/>
      <c r="ODK130" s="89"/>
      <c r="ODL130" s="89"/>
      <c r="ODM130" s="89"/>
      <c r="ODN130" s="89"/>
      <c r="ODO130" s="89"/>
      <c r="ODP130" s="89"/>
      <c r="ODQ130" s="89"/>
      <c r="ODR130" s="89"/>
      <c r="ODS130" s="89"/>
      <c r="ODT130" s="89"/>
      <c r="ODU130" s="89"/>
      <c r="ODV130" s="89"/>
      <c r="ODW130" s="89"/>
      <c r="ODX130" s="89"/>
      <c r="ODY130" s="89"/>
      <c r="ODZ130" s="89"/>
      <c r="OEA130" s="89"/>
      <c r="OEB130" s="89"/>
      <c r="OEC130" s="89"/>
      <c r="OED130" s="89"/>
      <c r="OEE130" s="89"/>
      <c r="OEF130" s="89"/>
      <c r="OEG130" s="89"/>
      <c r="OEH130" s="89"/>
      <c r="OEI130" s="89"/>
      <c r="OEJ130" s="89"/>
      <c r="OEK130" s="89"/>
      <c r="OEL130" s="89"/>
      <c r="OEM130" s="89"/>
      <c r="OEP130" s="89"/>
      <c r="OES130" s="89"/>
      <c r="OEV130" s="89"/>
      <c r="OEY130" s="89"/>
      <c r="OFB130" s="89"/>
      <c r="OFN130" s="89"/>
      <c r="OFQ130" s="89"/>
      <c r="OFT130" s="89"/>
      <c r="OFW130" s="89"/>
      <c r="OGC130" s="89"/>
      <c r="OGF130" s="89"/>
      <c r="OGL130" s="89"/>
      <c r="OGO130" s="89"/>
      <c r="OGR130" s="89"/>
      <c r="OGU130" s="89"/>
      <c r="OHA130" s="89"/>
      <c r="OHD130" s="89"/>
      <c r="OHJ130" s="89"/>
      <c r="OHL130" s="89"/>
      <c r="OHM130" s="89"/>
      <c r="OHO130" s="89"/>
      <c r="OHR130" s="89"/>
      <c r="OHU130" s="89"/>
      <c r="OIF130" s="89"/>
      <c r="OIH130" s="89"/>
      <c r="OIT130" s="89"/>
      <c r="OIW130" s="89"/>
      <c r="OJE130" s="89"/>
      <c r="OJY130" s="89"/>
      <c r="OKA130" s="89"/>
      <c r="OKB130" s="89"/>
      <c r="OKC130" s="89"/>
      <c r="OKD130" s="89"/>
      <c r="OKE130" s="89"/>
      <c r="OKF130" s="89"/>
      <c r="OKX130" s="89"/>
      <c r="OKY130" s="89"/>
      <c r="OLB130" s="89"/>
      <c r="OLE130" s="89"/>
      <c r="OLG130" s="89"/>
      <c r="OLI130" s="89"/>
      <c r="OLL130" s="89"/>
      <c r="OLO130" s="89"/>
      <c r="OLR130" s="89"/>
      <c r="OLX130" s="89"/>
      <c r="OMA130" s="89"/>
      <c r="OMD130" s="89"/>
      <c r="OMI130" s="89"/>
      <c r="OMW130" s="89"/>
      <c r="OMX130" s="89"/>
      <c r="OMY130" s="89"/>
      <c r="OMZ130" s="89"/>
      <c r="ONA130" s="89"/>
      <c r="ONB130" s="89"/>
      <c r="ONC130" s="89"/>
      <c r="OND130" s="89"/>
      <c r="ONE130" s="89"/>
      <c r="ONF130" s="89"/>
      <c r="ONG130" s="89"/>
      <c r="ONH130" s="89"/>
      <c r="ONI130" s="89"/>
      <c r="ONJ130" s="89"/>
      <c r="ONK130" s="89"/>
      <c r="ONL130" s="89"/>
      <c r="ONM130" s="89"/>
      <c r="ONN130" s="89"/>
      <c r="ONO130" s="89"/>
      <c r="ONP130" s="89"/>
      <c r="ONQ130" s="89"/>
      <c r="ONR130" s="89"/>
      <c r="ONS130" s="89"/>
      <c r="ONT130" s="89"/>
      <c r="ONU130" s="89"/>
      <c r="ONV130" s="89"/>
      <c r="ONW130" s="89"/>
      <c r="ONX130" s="89"/>
      <c r="ONY130" s="89"/>
      <c r="ONZ130" s="89"/>
      <c r="OOA130" s="89"/>
      <c r="OOB130" s="89"/>
      <c r="OOC130" s="89"/>
      <c r="OOD130" s="89"/>
      <c r="OOE130" s="89"/>
      <c r="OOF130" s="89"/>
      <c r="OOG130" s="89"/>
      <c r="OOH130" s="89"/>
      <c r="OOI130" s="89"/>
      <c r="OOL130" s="89"/>
      <c r="OOO130" s="89"/>
      <c r="OOR130" s="89"/>
      <c r="OOU130" s="89"/>
      <c r="OOX130" s="89"/>
      <c r="OPJ130" s="89"/>
      <c r="OPM130" s="89"/>
      <c r="OPP130" s="89"/>
      <c r="OPS130" s="89"/>
      <c r="OPY130" s="89"/>
      <c r="OQB130" s="89"/>
      <c r="OQH130" s="89"/>
      <c r="OQK130" s="89"/>
      <c r="OQN130" s="89"/>
      <c r="OQQ130" s="89"/>
      <c r="OQW130" s="89"/>
      <c r="OQZ130" s="89"/>
      <c r="ORF130" s="89"/>
      <c r="ORH130" s="89"/>
      <c r="ORI130" s="89"/>
      <c r="ORK130" s="89"/>
      <c r="ORN130" s="89"/>
      <c r="ORQ130" s="89"/>
      <c r="OSB130" s="89"/>
      <c r="OSD130" s="89"/>
      <c r="OSP130" s="89"/>
      <c r="OSS130" s="89"/>
      <c r="OTA130" s="89"/>
      <c r="OTU130" s="89"/>
      <c r="OTW130" s="89"/>
      <c r="OTX130" s="89"/>
      <c r="OTY130" s="89"/>
      <c r="OTZ130" s="89"/>
      <c r="OUA130" s="89"/>
      <c r="OUB130" s="89"/>
      <c r="OUT130" s="89"/>
      <c r="OUU130" s="89"/>
      <c r="OUX130" s="89"/>
      <c r="OVA130" s="89"/>
      <c r="OVC130" s="89"/>
      <c r="OVE130" s="89"/>
      <c r="OVH130" s="89"/>
      <c r="OVK130" s="89"/>
      <c r="OVN130" s="89"/>
      <c r="OVT130" s="89"/>
      <c r="OVW130" s="89"/>
      <c r="OVZ130" s="89"/>
      <c r="OWE130" s="89"/>
      <c r="OWS130" s="89"/>
      <c r="OWT130" s="89"/>
      <c r="OWU130" s="89"/>
      <c r="OWV130" s="89"/>
      <c r="OWW130" s="89"/>
      <c r="OWX130" s="89"/>
      <c r="OWY130" s="89"/>
      <c r="OWZ130" s="89"/>
      <c r="OXA130" s="89"/>
      <c r="OXB130" s="89"/>
      <c r="OXC130" s="89"/>
      <c r="OXD130" s="89"/>
      <c r="OXE130" s="89"/>
      <c r="OXF130" s="89"/>
      <c r="OXG130" s="89"/>
      <c r="OXH130" s="89"/>
      <c r="OXI130" s="89"/>
      <c r="OXJ130" s="89"/>
      <c r="OXK130" s="89"/>
      <c r="OXL130" s="89"/>
      <c r="OXM130" s="89"/>
      <c r="OXN130" s="89"/>
      <c r="OXO130" s="89"/>
      <c r="OXP130" s="89"/>
      <c r="OXQ130" s="89"/>
      <c r="OXR130" s="89"/>
      <c r="OXS130" s="89"/>
      <c r="OXT130" s="89"/>
      <c r="OXU130" s="89"/>
      <c r="OXV130" s="89"/>
      <c r="OXW130" s="89"/>
      <c r="OXX130" s="89"/>
      <c r="OXY130" s="89"/>
      <c r="OXZ130" s="89"/>
      <c r="OYA130" s="89"/>
      <c r="OYB130" s="89"/>
      <c r="OYC130" s="89"/>
      <c r="OYD130" s="89"/>
      <c r="OYE130" s="89"/>
      <c r="OYH130" s="89"/>
      <c r="OYK130" s="89"/>
      <c r="OYN130" s="89"/>
      <c r="OYQ130" s="89"/>
      <c r="OYT130" s="89"/>
      <c r="OZF130" s="89"/>
      <c r="OZI130" s="89"/>
      <c r="OZL130" s="89"/>
      <c r="OZO130" s="89"/>
      <c r="OZU130" s="89"/>
      <c r="OZX130" s="89"/>
      <c r="PAD130" s="89"/>
      <c r="PAG130" s="89"/>
      <c r="PAJ130" s="89"/>
      <c r="PAM130" s="89"/>
      <c r="PAS130" s="89"/>
      <c r="PAV130" s="89"/>
      <c r="PBB130" s="89"/>
      <c r="PBD130" s="89"/>
      <c r="PBE130" s="89"/>
      <c r="PBG130" s="89"/>
      <c r="PBJ130" s="89"/>
      <c r="PBM130" s="89"/>
      <c r="PBX130" s="89"/>
      <c r="PBZ130" s="89"/>
      <c r="PCL130" s="89"/>
      <c r="PCO130" s="89"/>
      <c r="PCW130" s="89"/>
      <c r="PDQ130" s="89"/>
      <c r="PDS130" s="89"/>
      <c r="PDT130" s="89"/>
      <c r="PDU130" s="89"/>
      <c r="PDV130" s="89"/>
      <c r="PDW130" s="89"/>
      <c r="PDX130" s="89"/>
      <c r="PEP130" s="89"/>
      <c r="PEQ130" s="89"/>
      <c r="PET130" s="89"/>
      <c r="PEW130" s="89"/>
      <c r="PEY130" s="89"/>
      <c r="PFA130" s="89"/>
      <c r="PFD130" s="89"/>
      <c r="PFG130" s="89"/>
      <c r="PFJ130" s="89"/>
      <c r="PFP130" s="89"/>
      <c r="PFS130" s="89"/>
      <c r="PFV130" s="89"/>
      <c r="PGA130" s="89"/>
      <c r="PGO130" s="89"/>
      <c r="PGP130" s="89"/>
      <c r="PGQ130" s="89"/>
      <c r="PGR130" s="89"/>
      <c r="PGS130" s="89"/>
      <c r="PGT130" s="89"/>
      <c r="PGU130" s="89"/>
      <c r="PGV130" s="89"/>
      <c r="PGW130" s="89"/>
      <c r="PGX130" s="89"/>
      <c r="PGY130" s="89"/>
      <c r="PGZ130" s="89"/>
      <c r="PHA130" s="89"/>
      <c r="PHB130" s="89"/>
      <c r="PHC130" s="89"/>
      <c r="PHD130" s="89"/>
      <c r="PHE130" s="89"/>
      <c r="PHF130" s="89"/>
      <c r="PHG130" s="89"/>
      <c r="PHH130" s="89"/>
      <c r="PHI130" s="89"/>
      <c r="PHJ130" s="89"/>
      <c r="PHK130" s="89"/>
      <c r="PHL130" s="89"/>
      <c r="PHM130" s="89"/>
      <c r="PHN130" s="89"/>
      <c r="PHO130" s="89"/>
      <c r="PHP130" s="89"/>
      <c r="PHQ130" s="89"/>
      <c r="PHR130" s="89"/>
      <c r="PHS130" s="89"/>
      <c r="PHT130" s="89"/>
      <c r="PHU130" s="89"/>
      <c r="PHV130" s="89"/>
      <c r="PHW130" s="89"/>
      <c r="PHX130" s="89"/>
      <c r="PHY130" s="89"/>
      <c r="PHZ130" s="89"/>
      <c r="PIA130" s="89"/>
      <c r="PID130" s="89"/>
      <c r="PIG130" s="89"/>
      <c r="PIJ130" s="89"/>
      <c r="PIM130" s="89"/>
      <c r="PIP130" s="89"/>
      <c r="PJB130" s="89"/>
      <c r="PJE130" s="89"/>
      <c r="PJH130" s="89"/>
      <c r="PJK130" s="89"/>
      <c r="PJQ130" s="89"/>
      <c r="PJT130" s="89"/>
      <c r="PJZ130" s="89"/>
      <c r="PKC130" s="89"/>
      <c r="PKF130" s="89"/>
      <c r="PKI130" s="89"/>
      <c r="PKO130" s="89"/>
      <c r="PKR130" s="89"/>
      <c r="PKX130" s="89"/>
      <c r="PKZ130" s="89"/>
      <c r="PLA130" s="89"/>
      <c r="PLC130" s="89"/>
      <c r="PLF130" s="89"/>
      <c r="PLI130" s="89"/>
      <c r="PLT130" s="89"/>
      <c r="PLV130" s="89"/>
      <c r="PMH130" s="89"/>
      <c r="PMK130" s="89"/>
      <c r="PMS130" s="89"/>
      <c r="PNM130" s="89"/>
      <c r="PNO130" s="89"/>
      <c r="PNP130" s="89"/>
      <c r="PNQ130" s="89"/>
      <c r="PNR130" s="89"/>
      <c r="PNS130" s="89"/>
      <c r="PNT130" s="89"/>
      <c r="POL130" s="89"/>
      <c r="POM130" s="89"/>
      <c r="POP130" s="89"/>
      <c r="POS130" s="89"/>
      <c r="POU130" s="89"/>
      <c r="POW130" s="89"/>
      <c r="POZ130" s="89"/>
      <c r="PPC130" s="89"/>
      <c r="PPF130" s="89"/>
      <c r="PPL130" s="89"/>
      <c r="PPO130" s="89"/>
      <c r="PPR130" s="89"/>
      <c r="PPW130" s="89"/>
      <c r="PQK130" s="89"/>
      <c r="PQL130" s="89"/>
      <c r="PQM130" s="89"/>
      <c r="PQN130" s="89"/>
      <c r="PQO130" s="89"/>
      <c r="PQP130" s="89"/>
      <c r="PQQ130" s="89"/>
      <c r="PQR130" s="89"/>
      <c r="PQS130" s="89"/>
      <c r="PQT130" s="89"/>
      <c r="PQU130" s="89"/>
      <c r="PQV130" s="89"/>
      <c r="PQW130" s="89"/>
      <c r="PQX130" s="89"/>
      <c r="PQY130" s="89"/>
      <c r="PQZ130" s="89"/>
      <c r="PRA130" s="89"/>
      <c r="PRB130" s="89"/>
      <c r="PRC130" s="89"/>
      <c r="PRD130" s="89"/>
      <c r="PRE130" s="89"/>
      <c r="PRF130" s="89"/>
      <c r="PRG130" s="89"/>
      <c r="PRH130" s="89"/>
      <c r="PRI130" s="89"/>
      <c r="PRJ130" s="89"/>
      <c r="PRK130" s="89"/>
      <c r="PRL130" s="89"/>
      <c r="PRM130" s="89"/>
      <c r="PRN130" s="89"/>
      <c r="PRO130" s="89"/>
      <c r="PRP130" s="89"/>
      <c r="PRQ130" s="89"/>
      <c r="PRR130" s="89"/>
      <c r="PRS130" s="89"/>
      <c r="PRT130" s="89"/>
      <c r="PRU130" s="89"/>
      <c r="PRV130" s="89"/>
      <c r="PRW130" s="89"/>
      <c r="PRZ130" s="89"/>
      <c r="PSC130" s="89"/>
      <c r="PSF130" s="89"/>
      <c r="PSI130" s="89"/>
      <c r="PSL130" s="89"/>
      <c r="PSX130" s="89"/>
      <c r="PTA130" s="89"/>
      <c r="PTD130" s="89"/>
      <c r="PTG130" s="89"/>
      <c r="PTM130" s="89"/>
      <c r="PTP130" s="89"/>
      <c r="PTV130" s="89"/>
      <c r="PTY130" s="89"/>
      <c r="PUB130" s="89"/>
      <c r="PUE130" s="89"/>
      <c r="PUK130" s="89"/>
      <c r="PUN130" s="89"/>
      <c r="PUT130" s="89"/>
      <c r="PUV130" s="89"/>
      <c r="PUW130" s="89"/>
      <c r="PUY130" s="89"/>
      <c r="PVB130" s="89"/>
      <c r="PVE130" s="89"/>
      <c r="PVP130" s="89"/>
      <c r="PVR130" s="89"/>
      <c r="PWD130" s="89"/>
      <c r="PWG130" s="89"/>
      <c r="PWO130" s="89"/>
      <c r="PXI130" s="89"/>
      <c r="PXK130" s="89"/>
      <c r="PXL130" s="89"/>
      <c r="PXM130" s="89"/>
      <c r="PXN130" s="89"/>
      <c r="PXO130" s="89"/>
      <c r="PXP130" s="89"/>
      <c r="PYH130" s="89"/>
      <c r="PYI130" s="89"/>
      <c r="PYL130" s="89"/>
      <c r="PYO130" s="89"/>
      <c r="PYQ130" s="89"/>
      <c r="PYS130" s="89"/>
      <c r="PYV130" s="89"/>
      <c r="PYY130" s="89"/>
      <c r="PZB130" s="89"/>
      <c r="PZH130" s="89"/>
      <c r="PZK130" s="89"/>
      <c r="PZN130" s="89"/>
      <c r="PZS130" s="89"/>
      <c r="QAG130" s="89"/>
      <c r="QAH130" s="89"/>
      <c r="QAI130" s="89"/>
      <c r="QAJ130" s="89"/>
      <c r="QAK130" s="89"/>
      <c r="QAL130" s="89"/>
      <c r="QAM130" s="89"/>
      <c r="QAN130" s="89"/>
      <c r="QAO130" s="89"/>
      <c r="QAP130" s="89"/>
      <c r="QAQ130" s="89"/>
      <c r="QAR130" s="89"/>
      <c r="QAS130" s="89"/>
      <c r="QAT130" s="89"/>
      <c r="QAU130" s="89"/>
      <c r="QAV130" s="89"/>
      <c r="QAW130" s="89"/>
      <c r="QAX130" s="89"/>
      <c r="QAY130" s="89"/>
      <c r="QAZ130" s="89"/>
      <c r="QBA130" s="89"/>
      <c r="QBB130" s="89"/>
      <c r="QBC130" s="89"/>
      <c r="QBD130" s="89"/>
      <c r="QBE130" s="89"/>
      <c r="QBF130" s="89"/>
      <c r="QBG130" s="89"/>
      <c r="QBH130" s="89"/>
      <c r="QBI130" s="89"/>
      <c r="QBJ130" s="89"/>
      <c r="QBK130" s="89"/>
      <c r="QBL130" s="89"/>
      <c r="QBM130" s="89"/>
      <c r="QBN130" s="89"/>
      <c r="QBO130" s="89"/>
      <c r="QBP130" s="89"/>
      <c r="QBQ130" s="89"/>
      <c r="QBR130" s="89"/>
      <c r="QBS130" s="89"/>
      <c r="QBV130" s="89"/>
      <c r="QBY130" s="89"/>
      <c r="QCB130" s="89"/>
      <c r="QCE130" s="89"/>
      <c r="QCH130" s="89"/>
      <c r="QCT130" s="89"/>
      <c r="QCW130" s="89"/>
      <c r="QCZ130" s="89"/>
      <c r="QDC130" s="89"/>
      <c r="QDI130" s="89"/>
      <c r="QDL130" s="89"/>
      <c r="QDR130" s="89"/>
      <c r="QDU130" s="89"/>
      <c r="QDX130" s="89"/>
      <c r="QEA130" s="89"/>
      <c r="QEG130" s="89"/>
      <c r="QEJ130" s="89"/>
      <c r="QEP130" s="89"/>
      <c r="QER130" s="89"/>
      <c r="QES130" s="89"/>
      <c r="QEU130" s="89"/>
      <c r="QEX130" s="89"/>
      <c r="QFA130" s="89"/>
      <c r="QFL130" s="89"/>
      <c r="QFN130" s="89"/>
      <c r="QFZ130" s="89"/>
      <c r="QGC130" s="89"/>
      <c r="QGK130" s="89"/>
      <c r="QHE130" s="89"/>
      <c r="QHG130" s="89"/>
      <c r="QHH130" s="89"/>
      <c r="QHI130" s="89"/>
      <c r="QHJ130" s="89"/>
      <c r="QHK130" s="89"/>
      <c r="QHL130" s="89"/>
      <c r="QID130" s="89"/>
      <c r="QIE130" s="89"/>
      <c r="QIH130" s="89"/>
      <c r="QIK130" s="89"/>
      <c r="QIM130" s="89"/>
      <c r="QIO130" s="89"/>
      <c r="QIR130" s="89"/>
      <c r="QIU130" s="89"/>
      <c r="QIX130" s="89"/>
      <c r="QJD130" s="89"/>
      <c r="QJG130" s="89"/>
      <c r="QJJ130" s="89"/>
      <c r="QJO130" s="89"/>
      <c r="QKC130" s="89"/>
      <c r="QKD130" s="89"/>
      <c r="QKE130" s="89"/>
      <c r="QKF130" s="89"/>
      <c r="QKG130" s="89"/>
      <c r="QKH130" s="89"/>
      <c r="QKI130" s="89"/>
      <c r="QKJ130" s="89"/>
      <c r="QKK130" s="89"/>
      <c r="QKL130" s="89"/>
      <c r="QKM130" s="89"/>
      <c r="QKN130" s="89"/>
      <c r="QKO130" s="89"/>
      <c r="QKP130" s="89"/>
      <c r="QKQ130" s="89"/>
      <c r="QKR130" s="89"/>
      <c r="QKS130" s="89"/>
      <c r="QKT130" s="89"/>
      <c r="QKU130" s="89"/>
      <c r="QKV130" s="89"/>
      <c r="QKW130" s="89"/>
      <c r="QKX130" s="89"/>
      <c r="QKY130" s="89"/>
      <c r="QKZ130" s="89"/>
      <c r="QLA130" s="89"/>
      <c r="QLB130" s="89"/>
      <c r="QLC130" s="89"/>
      <c r="QLD130" s="89"/>
      <c r="QLE130" s="89"/>
      <c r="QLF130" s="89"/>
      <c r="QLG130" s="89"/>
      <c r="QLH130" s="89"/>
      <c r="QLI130" s="89"/>
      <c r="QLJ130" s="89"/>
      <c r="QLK130" s="89"/>
      <c r="QLL130" s="89"/>
      <c r="QLM130" s="89"/>
      <c r="QLN130" s="89"/>
      <c r="QLO130" s="89"/>
      <c r="QLR130" s="89"/>
      <c r="QLU130" s="89"/>
      <c r="QLX130" s="89"/>
      <c r="QMA130" s="89"/>
      <c r="QMD130" s="89"/>
      <c r="QMP130" s="89"/>
      <c r="QMS130" s="89"/>
      <c r="QMV130" s="89"/>
      <c r="QMY130" s="89"/>
      <c r="QNE130" s="89"/>
      <c r="QNH130" s="89"/>
      <c r="QNN130" s="89"/>
      <c r="QNQ130" s="89"/>
      <c r="QNT130" s="89"/>
      <c r="QNW130" s="89"/>
      <c r="QOC130" s="89"/>
      <c r="QOF130" s="89"/>
      <c r="QOL130" s="89"/>
      <c r="QON130" s="89"/>
      <c r="QOO130" s="89"/>
      <c r="QOQ130" s="89"/>
      <c r="QOT130" s="89"/>
      <c r="QOW130" s="89"/>
      <c r="QPH130" s="89"/>
      <c r="QPJ130" s="89"/>
      <c r="QPV130" s="89"/>
      <c r="QPY130" s="89"/>
      <c r="QQG130" s="89"/>
      <c r="QRA130" s="89"/>
      <c r="QRC130" s="89"/>
      <c r="QRD130" s="89"/>
      <c r="QRE130" s="89"/>
      <c r="QRF130" s="89"/>
      <c r="QRG130" s="89"/>
      <c r="QRH130" s="89"/>
      <c r="QRZ130" s="89"/>
      <c r="QSA130" s="89"/>
      <c r="QSD130" s="89"/>
      <c r="QSG130" s="89"/>
      <c r="QSI130" s="89"/>
      <c r="QSK130" s="89"/>
      <c r="QSN130" s="89"/>
      <c r="QSQ130" s="89"/>
      <c r="QST130" s="89"/>
      <c r="QSZ130" s="89"/>
      <c r="QTC130" s="89"/>
      <c r="QTF130" s="89"/>
      <c r="QTK130" s="89"/>
      <c r="QTY130" s="89"/>
      <c r="QTZ130" s="89"/>
      <c r="QUA130" s="89"/>
      <c r="QUB130" s="89"/>
      <c r="QUC130" s="89"/>
      <c r="QUD130" s="89"/>
      <c r="QUE130" s="89"/>
      <c r="QUF130" s="89"/>
      <c r="QUG130" s="89"/>
      <c r="QUH130" s="89"/>
      <c r="QUI130" s="89"/>
      <c r="QUJ130" s="89"/>
      <c r="QUK130" s="89"/>
      <c r="QUL130" s="89"/>
      <c r="QUM130" s="89"/>
      <c r="QUN130" s="89"/>
      <c r="QUO130" s="89"/>
      <c r="QUP130" s="89"/>
      <c r="QUQ130" s="89"/>
      <c r="QUR130" s="89"/>
      <c r="QUS130" s="89"/>
      <c r="QUT130" s="89"/>
      <c r="QUU130" s="89"/>
      <c r="QUV130" s="89"/>
      <c r="QUW130" s="89"/>
      <c r="QUX130" s="89"/>
      <c r="QUY130" s="89"/>
      <c r="QUZ130" s="89"/>
      <c r="QVA130" s="89"/>
      <c r="QVB130" s="89"/>
      <c r="QVC130" s="89"/>
      <c r="QVD130" s="89"/>
      <c r="QVE130" s="89"/>
      <c r="QVF130" s="89"/>
      <c r="QVG130" s="89"/>
      <c r="QVH130" s="89"/>
      <c r="QVI130" s="89"/>
      <c r="QVJ130" s="89"/>
      <c r="QVK130" s="89"/>
      <c r="QVN130" s="89"/>
      <c r="QVQ130" s="89"/>
      <c r="QVT130" s="89"/>
      <c r="QVW130" s="89"/>
      <c r="QVZ130" s="89"/>
      <c r="QWL130" s="89"/>
      <c r="QWO130" s="89"/>
      <c r="QWR130" s="89"/>
      <c r="QWU130" s="89"/>
      <c r="QXA130" s="89"/>
      <c r="QXD130" s="89"/>
      <c r="QXJ130" s="89"/>
      <c r="QXM130" s="89"/>
      <c r="QXP130" s="89"/>
      <c r="QXS130" s="89"/>
      <c r="QXY130" s="89"/>
      <c r="QYB130" s="89"/>
      <c r="QYH130" s="89"/>
      <c r="QYJ130" s="89"/>
      <c r="QYK130" s="89"/>
      <c r="QYM130" s="89"/>
      <c r="QYP130" s="89"/>
      <c r="QYS130" s="89"/>
      <c r="QZD130" s="89"/>
      <c r="QZF130" s="89"/>
      <c r="QZR130" s="89"/>
      <c r="QZU130" s="89"/>
      <c r="RAC130" s="89"/>
      <c r="RAW130" s="89"/>
      <c r="RAY130" s="89"/>
      <c r="RAZ130" s="89"/>
      <c r="RBA130" s="89"/>
      <c r="RBB130" s="89"/>
      <c r="RBC130" s="89"/>
      <c r="RBD130" s="89"/>
      <c r="RBV130" s="89"/>
      <c r="RBW130" s="89"/>
      <c r="RBZ130" s="89"/>
      <c r="RCC130" s="89"/>
      <c r="RCE130" s="89"/>
      <c r="RCG130" s="89"/>
      <c r="RCJ130" s="89"/>
      <c r="RCM130" s="89"/>
      <c r="RCP130" s="89"/>
      <c r="RCV130" s="89"/>
      <c r="RCY130" s="89"/>
      <c r="RDB130" s="89"/>
      <c r="RDG130" s="89"/>
      <c r="RDU130" s="89"/>
      <c r="RDV130" s="89"/>
      <c r="RDW130" s="89"/>
      <c r="RDX130" s="89"/>
      <c r="RDY130" s="89"/>
      <c r="RDZ130" s="89"/>
      <c r="REA130" s="89"/>
      <c r="REB130" s="89"/>
      <c r="REC130" s="89"/>
      <c r="RED130" s="89"/>
      <c r="REE130" s="89"/>
      <c r="REF130" s="89"/>
      <c r="REG130" s="89"/>
      <c r="REH130" s="89"/>
      <c r="REI130" s="89"/>
      <c r="REJ130" s="89"/>
      <c r="REK130" s="89"/>
      <c r="REL130" s="89"/>
      <c r="REM130" s="89"/>
      <c r="REN130" s="89"/>
      <c r="REO130" s="89"/>
      <c r="REP130" s="89"/>
      <c r="REQ130" s="89"/>
      <c r="RER130" s="89"/>
      <c r="RES130" s="89"/>
      <c r="RET130" s="89"/>
      <c r="REU130" s="89"/>
      <c r="REV130" s="89"/>
      <c r="REW130" s="89"/>
      <c r="REX130" s="89"/>
      <c r="REY130" s="89"/>
      <c r="REZ130" s="89"/>
      <c r="RFA130" s="89"/>
      <c r="RFB130" s="89"/>
      <c r="RFC130" s="89"/>
      <c r="RFD130" s="89"/>
      <c r="RFE130" s="89"/>
      <c r="RFF130" s="89"/>
      <c r="RFG130" s="89"/>
      <c r="RFJ130" s="89"/>
      <c r="RFM130" s="89"/>
      <c r="RFP130" s="89"/>
      <c r="RFS130" s="89"/>
      <c r="RFV130" s="89"/>
      <c r="RGH130" s="89"/>
      <c r="RGK130" s="89"/>
      <c r="RGN130" s="89"/>
      <c r="RGQ130" s="89"/>
      <c r="RGW130" s="89"/>
      <c r="RGZ130" s="89"/>
      <c r="RHF130" s="89"/>
      <c r="RHI130" s="89"/>
      <c r="RHL130" s="89"/>
      <c r="RHO130" s="89"/>
      <c r="RHU130" s="89"/>
      <c r="RHX130" s="89"/>
      <c r="RID130" s="89"/>
      <c r="RIF130" s="89"/>
      <c r="RIG130" s="89"/>
      <c r="RII130" s="89"/>
      <c r="RIL130" s="89"/>
      <c r="RIO130" s="89"/>
      <c r="RIZ130" s="89"/>
      <c r="RJB130" s="89"/>
      <c r="RJN130" s="89"/>
      <c r="RJQ130" s="89"/>
      <c r="RJY130" s="89"/>
      <c r="RKS130" s="89"/>
      <c r="RKU130" s="89"/>
      <c r="RKV130" s="89"/>
      <c r="RKW130" s="89"/>
      <c r="RKX130" s="89"/>
      <c r="RKY130" s="89"/>
      <c r="RKZ130" s="89"/>
      <c r="RLR130" s="89"/>
      <c r="RLS130" s="89"/>
      <c r="RLV130" s="89"/>
      <c r="RLY130" s="89"/>
      <c r="RMA130" s="89"/>
      <c r="RMC130" s="89"/>
      <c r="RMF130" s="89"/>
      <c r="RMI130" s="89"/>
      <c r="RML130" s="89"/>
      <c r="RMR130" s="89"/>
      <c r="RMU130" s="89"/>
      <c r="RMX130" s="89"/>
      <c r="RNC130" s="89"/>
      <c r="RNQ130" s="89"/>
      <c r="RNR130" s="89"/>
      <c r="RNS130" s="89"/>
      <c r="RNT130" s="89"/>
      <c r="RNU130" s="89"/>
      <c r="RNV130" s="89"/>
      <c r="RNW130" s="89"/>
      <c r="RNX130" s="89"/>
      <c r="RNY130" s="89"/>
      <c r="RNZ130" s="89"/>
      <c r="ROA130" s="89"/>
      <c r="ROB130" s="89"/>
      <c r="ROC130" s="89"/>
      <c r="ROD130" s="89"/>
      <c r="ROE130" s="89"/>
      <c r="ROF130" s="89"/>
      <c r="ROG130" s="89"/>
      <c r="ROH130" s="89"/>
      <c r="ROI130" s="89"/>
      <c r="ROJ130" s="89"/>
      <c r="ROK130" s="89"/>
      <c r="ROL130" s="89"/>
      <c r="ROM130" s="89"/>
      <c r="RON130" s="89"/>
      <c r="ROO130" s="89"/>
      <c r="ROP130" s="89"/>
      <c r="ROQ130" s="89"/>
      <c r="ROR130" s="89"/>
      <c r="ROS130" s="89"/>
      <c r="ROT130" s="89"/>
      <c r="ROU130" s="89"/>
      <c r="ROV130" s="89"/>
      <c r="ROW130" s="89"/>
      <c r="ROX130" s="89"/>
      <c r="ROY130" s="89"/>
      <c r="ROZ130" s="89"/>
      <c r="RPA130" s="89"/>
      <c r="RPB130" s="89"/>
      <c r="RPC130" s="89"/>
      <c r="RPF130" s="89"/>
      <c r="RPI130" s="89"/>
      <c r="RPL130" s="89"/>
      <c r="RPO130" s="89"/>
      <c r="RPR130" s="89"/>
      <c r="RQD130" s="89"/>
      <c r="RQG130" s="89"/>
      <c r="RQJ130" s="89"/>
      <c r="RQM130" s="89"/>
      <c r="RQS130" s="89"/>
      <c r="RQV130" s="89"/>
      <c r="RRB130" s="89"/>
      <c r="RRE130" s="89"/>
      <c r="RRH130" s="89"/>
      <c r="RRK130" s="89"/>
      <c r="RRQ130" s="89"/>
      <c r="RRT130" s="89"/>
      <c r="RRZ130" s="89"/>
      <c r="RSB130" s="89"/>
      <c r="RSC130" s="89"/>
      <c r="RSE130" s="89"/>
      <c r="RSH130" s="89"/>
      <c r="RSK130" s="89"/>
      <c r="RSV130" s="89"/>
      <c r="RSX130" s="89"/>
      <c r="RTJ130" s="89"/>
      <c r="RTM130" s="89"/>
      <c r="RTU130" s="89"/>
      <c r="RUO130" s="89"/>
      <c r="RUQ130" s="89"/>
      <c r="RUR130" s="89"/>
      <c r="RUS130" s="89"/>
      <c r="RUT130" s="89"/>
      <c r="RUU130" s="89"/>
      <c r="RUV130" s="89"/>
      <c r="RVN130" s="89"/>
      <c r="RVO130" s="89"/>
      <c r="RVR130" s="89"/>
      <c r="RVU130" s="89"/>
      <c r="RVW130" s="89"/>
      <c r="RVY130" s="89"/>
      <c r="RWB130" s="89"/>
      <c r="RWE130" s="89"/>
      <c r="RWH130" s="89"/>
      <c r="RWN130" s="89"/>
      <c r="RWQ130" s="89"/>
      <c r="RWT130" s="89"/>
      <c r="RWY130" s="89"/>
      <c r="RXM130" s="89"/>
      <c r="RXN130" s="89"/>
      <c r="RXO130" s="89"/>
      <c r="RXP130" s="89"/>
      <c r="RXQ130" s="89"/>
      <c r="RXR130" s="89"/>
      <c r="RXS130" s="89"/>
      <c r="RXT130" s="89"/>
      <c r="RXU130" s="89"/>
      <c r="RXV130" s="89"/>
      <c r="RXW130" s="89"/>
      <c r="RXX130" s="89"/>
      <c r="RXY130" s="89"/>
      <c r="RXZ130" s="89"/>
      <c r="RYA130" s="89"/>
      <c r="RYB130" s="89"/>
      <c r="RYC130" s="89"/>
      <c r="RYD130" s="89"/>
      <c r="RYE130" s="89"/>
      <c r="RYF130" s="89"/>
      <c r="RYG130" s="89"/>
      <c r="RYH130" s="89"/>
      <c r="RYI130" s="89"/>
      <c r="RYJ130" s="89"/>
      <c r="RYK130" s="89"/>
      <c r="RYL130" s="89"/>
      <c r="RYM130" s="89"/>
      <c r="RYN130" s="89"/>
      <c r="RYO130" s="89"/>
      <c r="RYP130" s="89"/>
      <c r="RYQ130" s="89"/>
      <c r="RYR130" s="89"/>
      <c r="RYS130" s="89"/>
      <c r="RYT130" s="89"/>
      <c r="RYU130" s="89"/>
      <c r="RYV130" s="89"/>
      <c r="RYW130" s="89"/>
      <c r="RYX130" s="89"/>
      <c r="RYY130" s="89"/>
      <c r="RZB130" s="89"/>
      <c r="RZE130" s="89"/>
      <c r="RZH130" s="89"/>
      <c r="RZK130" s="89"/>
      <c r="RZN130" s="89"/>
      <c r="RZZ130" s="89"/>
      <c r="SAC130" s="89"/>
      <c r="SAF130" s="89"/>
      <c r="SAI130" s="89"/>
      <c r="SAO130" s="89"/>
      <c r="SAR130" s="89"/>
      <c r="SAX130" s="89"/>
      <c r="SBA130" s="89"/>
      <c r="SBD130" s="89"/>
      <c r="SBG130" s="89"/>
      <c r="SBM130" s="89"/>
      <c r="SBP130" s="89"/>
      <c r="SBV130" s="89"/>
      <c r="SBX130" s="89"/>
      <c r="SBY130" s="89"/>
      <c r="SCA130" s="89"/>
      <c r="SCD130" s="89"/>
      <c r="SCG130" s="89"/>
      <c r="SCR130" s="89"/>
      <c r="SCT130" s="89"/>
      <c r="SDF130" s="89"/>
      <c r="SDI130" s="89"/>
      <c r="SDQ130" s="89"/>
      <c r="SEK130" s="89"/>
      <c r="SEM130" s="89"/>
      <c r="SEN130" s="89"/>
      <c r="SEO130" s="89"/>
      <c r="SEP130" s="89"/>
      <c r="SEQ130" s="89"/>
      <c r="SER130" s="89"/>
      <c r="SFJ130" s="89"/>
      <c r="SFK130" s="89"/>
      <c r="SFN130" s="89"/>
      <c r="SFQ130" s="89"/>
      <c r="SFS130" s="89"/>
      <c r="SFU130" s="89"/>
      <c r="SFX130" s="89"/>
      <c r="SGA130" s="89"/>
      <c r="SGD130" s="89"/>
      <c r="SGJ130" s="89"/>
      <c r="SGM130" s="89"/>
      <c r="SGP130" s="89"/>
      <c r="SGU130" s="89"/>
      <c r="SHI130" s="89"/>
      <c r="SHJ130" s="89"/>
      <c r="SHK130" s="89"/>
      <c r="SHL130" s="89"/>
      <c r="SHM130" s="89"/>
      <c r="SHN130" s="89"/>
      <c r="SHO130" s="89"/>
      <c r="SHP130" s="89"/>
      <c r="SHQ130" s="89"/>
      <c r="SHR130" s="89"/>
      <c r="SHS130" s="89"/>
      <c r="SHT130" s="89"/>
      <c r="SHU130" s="89"/>
      <c r="SHV130" s="89"/>
      <c r="SHW130" s="89"/>
      <c r="SHX130" s="89"/>
      <c r="SHY130" s="89"/>
      <c r="SHZ130" s="89"/>
      <c r="SIA130" s="89"/>
      <c r="SIB130" s="89"/>
      <c r="SIC130" s="89"/>
      <c r="SID130" s="89"/>
      <c r="SIE130" s="89"/>
      <c r="SIF130" s="89"/>
      <c r="SIG130" s="89"/>
      <c r="SIH130" s="89"/>
      <c r="SII130" s="89"/>
      <c r="SIJ130" s="89"/>
      <c r="SIK130" s="89"/>
      <c r="SIL130" s="89"/>
      <c r="SIM130" s="89"/>
      <c r="SIN130" s="89"/>
      <c r="SIO130" s="89"/>
      <c r="SIP130" s="89"/>
      <c r="SIQ130" s="89"/>
      <c r="SIR130" s="89"/>
      <c r="SIS130" s="89"/>
      <c r="SIT130" s="89"/>
      <c r="SIU130" s="89"/>
      <c r="SIX130" s="89"/>
      <c r="SJA130" s="89"/>
      <c r="SJD130" s="89"/>
      <c r="SJG130" s="89"/>
      <c r="SJJ130" s="89"/>
      <c r="SJV130" s="89"/>
      <c r="SJY130" s="89"/>
      <c r="SKB130" s="89"/>
      <c r="SKE130" s="89"/>
      <c r="SKK130" s="89"/>
      <c r="SKN130" s="89"/>
      <c r="SKT130" s="89"/>
      <c r="SKW130" s="89"/>
      <c r="SKZ130" s="89"/>
      <c r="SLC130" s="89"/>
      <c r="SLI130" s="89"/>
      <c r="SLL130" s="89"/>
      <c r="SLR130" s="89"/>
      <c r="SLT130" s="89"/>
      <c r="SLU130" s="89"/>
      <c r="SLW130" s="89"/>
      <c r="SLZ130" s="89"/>
      <c r="SMC130" s="89"/>
      <c r="SMN130" s="89"/>
      <c r="SMP130" s="89"/>
      <c r="SNB130" s="89"/>
      <c r="SNE130" s="89"/>
      <c r="SNM130" s="89"/>
      <c r="SOG130" s="89"/>
      <c r="SOI130" s="89"/>
      <c r="SOJ130" s="89"/>
      <c r="SOK130" s="89"/>
      <c r="SOL130" s="89"/>
      <c r="SOM130" s="89"/>
      <c r="SON130" s="89"/>
      <c r="SPF130" s="89"/>
      <c r="SPG130" s="89"/>
      <c r="SPJ130" s="89"/>
      <c r="SPM130" s="89"/>
      <c r="SPO130" s="89"/>
      <c r="SPQ130" s="89"/>
      <c r="SPT130" s="89"/>
      <c r="SPW130" s="89"/>
      <c r="SPZ130" s="89"/>
      <c r="SQF130" s="89"/>
      <c r="SQI130" s="89"/>
      <c r="SQL130" s="89"/>
      <c r="SQQ130" s="89"/>
      <c r="SRE130" s="89"/>
      <c r="SRF130" s="89"/>
      <c r="SRG130" s="89"/>
      <c r="SRH130" s="89"/>
      <c r="SRI130" s="89"/>
      <c r="SRJ130" s="89"/>
      <c r="SRK130" s="89"/>
      <c r="SRL130" s="89"/>
      <c r="SRM130" s="89"/>
      <c r="SRN130" s="89"/>
      <c r="SRO130" s="89"/>
      <c r="SRP130" s="89"/>
      <c r="SRQ130" s="89"/>
      <c r="SRR130" s="89"/>
      <c r="SRS130" s="89"/>
      <c r="SRT130" s="89"/>
      <c r="SRU130" s="89"/>
      <c r="SRV130" s="89"/>
      <c r="SRW130" s="89"/>
      <c r="SRX130" s="89"/>
      <c r="SRY130" s="89"/>
      <c r="SRZ130" s="89"/>
      <c r="SSA130" s="89"/>
      <c r="SSB130" s="89"/>
      <c r="SSC130" s="89"/>
      <c r="SSD130" s="89"/>
      <c r="SSE130" s="89"/>
      <c r="SSF130" s="89"/>
      <c r="SSG130" s="89"/>
      <c r="SSH130" s="89"/>
      <c r="SSI130" s="89"/>
      <c r="SSJ130" s="89"/>
      <c r="SSK130" s="89"/>
      <c r="SSL130" s="89"/>
      <c r="SSM130" s="89"/>
      <c r="SSN130" s="89"/>
      <c r="SSO130" s="89"/>
      <c r="SSP130" s="89"/>
      <c r="SSQ130" s="89"/>
      <c r="SST130" s="89"/>
      <c r="SSW130" s="89"/>
      <c r="SSZ130" s="89"/>
      <c r="STC130" s="89"/>
      <c r="STF130" s="89"/>
      <c r="STR130" s="89"/>
      <c r="STU130" s="89"/>
      <c r="STX130" s="89"/>
      <c r="SUA130" s="89"/>
      <c r="SUG130" s="89"/>
      <c r="SUJ130" s="89"/>
      <c r="SUP130" s="89"/>
      <c r="SUS130" s="89"/>
      <c r="SUV130" s="89"/>
      <c r="SUY130" s="89"/>
      <c r="SVE130" s="89"/>
      <c r="SVH130" s="89"/>
      <c r="SVN130" s="89"/>
      <c r="SVP130" s="89"/>
      <c r="SVQ130" s="89"/>
      <c r="SVS130" s="89"/>
      <c r="SVV130" s="89"/>
      <c r="SVY130" s="89"/>
      <c r="SWJ130" s="89"/>
      <c r="SWL130" s="89"/>
      <c r="SWX130" s="89"/>
      <c r="SXA130" s="89"/>
      <c r="SXI130" s="89"/>
      <c r="SYC130" s="89"/>
      <c r="SYE130" s="89"/>
      <c r="SYF130" s="89"/>
      <c r="SYG130" s="89"/>
      <c r="SYH130" s="89"/>
      <c r="SYI130" s="89"/>
      <c r="SYJ130" s="89"/>
      <c r="SZB130" s="89"/>
      <c r="SZC130" s="89"/>
      <c r="SZF130" s="89"/>
      <c r="SZI130" s="89"/>
      <c r="SZK130" s="89"/>
      <c r="SZM130" s="89"/>
      <c r="SZP130" s="89"/>
      <c r="SZS130" s="89"/>
      <c r="SZV130" s="89"/>
      <c r="TAB130" s="89"/>
      <c r="TAE130" s="89"/>
      <c r="TAH130" s="89"/>
      <c r="TAM130" s="89"/>
      <c r="TBA130" s="89"/>
      <c r="TBB130" s="89"/>
      <c r="TBC130" s="89"/>
      <c r="TBD130" s="89"/>
      <c r="TBE130" s="89"/>
      <c r="TBF130" s="89"/>
      <c r="TBG130" s="89"/>
      <c r="TBH130" s="89"/>
      <c r="TBI130" s="89"/>
      <c r="TBJ130" s="89"/>
      <c r="TBK130" s="89"/>
      <c r="TBL130" s="89"/>
      <c r="TBM130" s="89"/>
      <c r="TBN130" s="89"/>
      <c r="TBO130" s="89"/>
      <c r="TBP130" s="89"/>
      <c r="TBQ130" s="89"/>
      <c r="TBR130" s="89"/>
      <c r="TBS130" s="89"/>
      <c r="TBT130" s="89"/>
      <c r="TBU130" s="89"/>
      <c r="TBV130" s="89"/>
      <c r="TBW130" s="89"/>
      <c r="TBX130" s="89"/>
      <c r="TBY130" s="89"/>
      <c r="TBZ130" s="89"/>
      <c r="TCA130" s="89"/>
      <c r="TCB130" s="89"/>
      <c r="TCC130" s="89"/>
      <c r="TCD130" s="89"/>
      <c r="TCE130" s="89"/>
      <c r="TCF130" s="89"/>
      <c r="TCG130" s="89"/>
      <c r="TCH130" s="89"/>
      <c r="TCI130" s="89"/>
      <c r="TCJ130" s="89"/>
      <c r="TCK130" s="89"/>
      <c r="TCL130" s="89"/>
      <c r="TCM130" s="89"/>
      <c r="TCP130" s="89"/>
      <c r="TCS130" s="89"/>
      <c r="TCV130" s="89"/>
      <c r="TCY130" s="89"/>
      <c r="TDB130" s="89"/>
      <c r="TDN130" s="89"/>
      <c r="TDQ130" s="89"/>
      <c r="TDT130" s="89"/>
      <c r="TDW130" s="89"/>
      <c r="TEC130" s="89"/>
      <c r="TEF130" s="89"/>
      <c r="TEL130" s="89"/>
      <c r="TEO130" s="89"/>
      <c r="TER130" s="89"/>
      <c r="TEU130" s="89"/>
      <c r="TFA130" s="89"/>
      <c r="TFD130" s="89"/>
      <c r="TFJ130" s="89"/>
      <c r="TFL130" s="89"/>
      <c r="TFM130" s="89"/>
      <c r="TFO130" s="89"/>
      <c r="TFR130" s="89"/>
      <c r="TFU130" s="89"/>
      <c r="TGF130" s="89"/>
      <c r="TGH130" s="89"/>
      <c r="TGT130" s="89"/>
      <c r="TGW130" s="89"/>
      <c r="THE130" s="89"/>
      <c r="THY130" s="89"/>
      <c r="TIA130" s="89"/>
      <c r="TIB130" s="89"/>
      <c r="TIC130" s="89"/>
      <c r="TID130" s="89"/>
      <c r="TIE130" s="89"/>
      <c r="TIF130" s="89"/>
      <c r="TIX130" s="89"/>
      <c r="TIY130" s="89"/>
      <c r="TJB130" s="89"/>
      <c r="TJE130" s="89"/>
      <c r="TJG130" s="89"/>
      <c r="TJI130" s="89"/>
      <c r="TJL130" s="89"/>
      <c r="TJO130" s="89"/>
      <c r="TJR130" s="89"/>
      <c r="TJX130" s="89"/>
      <c r="TKA130" s="89"/>
      <c r="TKD130" s="89"/>
      <c r="TKI130" s="89"/>
      <c r="TKW130" s="89"/>
      <c r="TKX130" s="89"/>
      <c r="TKY130" s="89"/>
      <c r="TKZ130" s="89"/>
      <c r="TLA130" s="89"/>
      <c r="TLB130" s="89"/>
      <c r="TLC130" s="89"/>
      <c r="TLD130" s="89"/>
      <c r="TLE130" s="89"/>
      <c r="TLF130" s="89"/>
      <c r="TLG130" s="89"/>
      <c r="TLH130" s="89"/>
      <c r="TLI130" s="89"/>
      <c r="TLJ130" s="89"/>
      <c r="TLK130" s="89"/>
      <c r="TLL130" s="89"/>
      <c r="TLM130" s="89"/>
      <c r="TLN130" s="89"/>
      <c r="TLO130" s="89"/>
      <c r="TLP130" s="89"/>
      <c r="TLQ130" s="89"/>
      <c r="TLR130" s="89"/>
      <c r="TLS130" s="89"/>
      <c r="TLT130" s="89"/>
      <c r="TLU130" s="89"/>
      <c r="TLV130" s="89"/>
      <c r="TLW130" s="89"/>
      <c r="TLX130" s="89"/>
      <c r="TLY130" s="89"/>
      <c r="TLZ130" s="89"/>
      <c r="TMA130" s="89"/>
      <c r="TMB130" s="89"/>
      <c r="TMC130" s="89"/>
      <c r="TMD130" s="89"/>
      <c r="TME130" s="89"/>
      <c r="TMF130" s="89"/>
      <c r="TMG130" s="89"/>
      <c r="TMH130" s="89"/>
      <c r="TMI130" s="89"/>
      <c r="TML130" s="89"/>
      <c r="TMO130" s="89"/>
      <c r="TMR130" s="89"/>
      <c r="TMU130" s="89"/>
      <c r="TMX130" s="89"/>
      <c r="TNJ130" s="89"/>
      <c r="TNM130" s="89"/>
      <c r="TNP130" s="89"/>
      <c r="TNS130" s="89"/>
      <c r="TNY130" s="89"/>
      <c r="TOB130" s="89"/>
      <c r="TOH130" s="89"/>
      <c r="TOK130" s="89"/>
      <c r="TON130" s="89"/>
      <c r="TOQ130" s="89"/>
      <c r="TOW130" s="89"/>
      <c r="TOZ130" s="89"/>
      <c r="TPF130" s="89"/>
      <c r="TPH130" s="89"/>
      <c r="TPI130" s="89"/>
      <c r="TPK130" s="89"/>
      <c r="TPN130" s="89"/>
      <c r="TPQ130" s="89"/>
      <c r="TQB130" s="89"/>
      <c r="TQD130" s="89"/>
      <c r="TQP130" s="89"/>
      <c r="TQS130" s="89"/>
      <c r="TRA130" s="89"/>
      <c r="TRU130" s="89"/>
      <c r="TRW130" s="89"/>
      <c r="TRX130" s="89"/>
      <c r="TRY130" s="89"/>
      <c r="TRZ130" s="89"/>
      <c r="TSA130" s="89"/>
      <c r="TSB130" s="89"/>
      <c r="TST130" s="89"/>
      <c r="TSU130" s="89"/>
      <c r="TSX130" s="89"/>
      <c r="TTA130" s="89"/>
      <c r="TTC130" s="89"/>
      <c r="TTE130" s="89"/>
      <c r="TTH130" s="89"/>
      <c r="TTK130" s="89"/>
      <c r="TTN130" s="89"/>
      <c r="TTT130" s="89"/>
      <c r="TTW130" s="89"/>
      <c r="TTZ130" s="89"/>
      <c r="TUE130" s="89"/>
      <c r="TUS130" s="89"/>
      <c r="TUT130" s="89"/>
      <c r="TUU130" s="89"/>
      <c r="TUV130" s="89"/>
      <c r="TUW130" s="89"/>
      <c r="TUX130" s="89"/>
      <c r="TUY130" s="89"/>
      <c r="TUZ130" s="89"/>
      <c r="TVA130" s="89"/>
      <c r="TVB130" s="89"/>
      <c r="TVC130" s="89"/>
      <c r="TVD130" s="89"/>
      <c r="TVE130" s="89"/>
      <c r="TVF130" s="89"/>
      <c r="TVG130" s="89"/>
      <c r="TVH130" s="89"/>
      <c r="TVI130" s="89"/>
      <c r="TVJ130" s="89"/>
      <c r="TVK130" s="89"/>
      <c r="TVL130" s="89"/>
      <c r="TVM130" s="89"/>
      <c r="TVN130" s="89"/>
      <c r="TVO130" s="89"/>
      <c r="TVP130" s="89"/>
      <c r="TVQ130" s="89"/>
      <c r="TVR130" s="89"/>
      <c r="TVS130" s="89"/>
      <c r="TVT130" s="89"/>
      <c r="TVU130" s="89"/>
      <c r="TVV130" s="89"/>
      <c r="TVW130" s="89"/>
      <c r="TVX130" s="89"/>
      <c r="TVY130" s="89"/>
      <c r="TVZ130" s="89"/>
      <c r="TWA130" s="89"/>
      <c r="TWB130" s="89"/>
      <c r="TWC130" s="89"/>
      <c r="TWD130" s="89"/>
      <c r="TWE130" s="89"/>
      <c r="TWH130" s="89"/>
      <c r="TWK130" s="89"/>
      <c r="TWN130" s="89"/>
      <c r="TWQ130" s="89"/>
      <c r="TWT130" s="89"/>
      <c r="TXF130" s="89"/>
      <c r="TXI130" s="89"/>
      <c r="TXL130" s="89"/>
      <c r="TXO130" s="89"/>
      <c r="TXU130" s="89"/>
      <c r="TXX130" s="89"/>
      <c r="TYD130" s="89"/>
      <c r="TYG130" s="89"/>
      <c r="TYJ130" s="89"/>
      <c r="TYM130" s="89"/>
      <c r="TYS130" s="89"/>
      <c r="TYV130" s="89"/>
      <c r="TZB130" s="89"/>
      <c r="TZD130" s="89"/>
      <c r="TZE130" s="89"/>
      <c r="TZG130" s="89"/>
      <c r="TZJ130" s="89"/>
      <c r="TZM130" s="89"/>
      <c r="TZX130" s="89"/>
      <c r="TZZ130" s="89"/>
      <c r="UAL130" s="89"/>
      <c r="UAO130" s="89"/>
      <c r="UAW130" s="89"/>
      <c r="UBQ130" s="89"/>
      <c r="UBS130" s="89"/>
      <c r="UBT130" s="89"/>
      <c r="UBU130" s="89"/>
      <c r="UBV130" s="89"/>
      <c r="UBW130" s="89"/>
      <c r="UBX130" s="89"/>
      <c r="UCP130" s="89"/>
      <c r="UCQ130" s="89"/>
      <c r="UCT130" s="89"/>
      <c r="UCW130" s="89"/>
      <c r="UCY130" s="89"/>
      <c r="UDA130" s="89"/>
      <c r="UDD130" s="89"/>
      <c r="UDG130" s="89"/>
      <c r="UDJ130" s="89"/>
      <c r="UDP130" s="89"/>
      <c r="UDS130" s="89"/>
      <c r="UDV130" s="89"/>
      <c r="UEA130" s="89"/>
      <c r="UEO130" s="89"/>
      <c r="UEP130" s="89"/>
      <c r="UEQ130" s="89"/>
      <c r="UER130" s="89"/>
      <c r="UES130" s="89"/>
      <c r="UET130" s="89"/>
      <c r="UEU130" s="89"/>
      <c r="UEV130" s="89"/>
      <c r="UEW130" s="89"/>
      <c r="UEX130" s="89"/>
      <c r="UEY130" s="89"/>
      <c r="UEZ130" s="89"/>
      <c r="UFA130" s="89"/>
      <c r="UFB130" s="89"/>
      <c r="UFC130" s="89"/>
      <c r="UFD130" s="89"/>
      <c r="UFE130" s="89"/>
      <c r="UFF130" s="89"/>
      <c r="UFG130" s="89"/>
      <c r="UFH130" s="89"/>
      <c r="UFI130" s="89"/>
      <c r="UFJ130" s="89"/>
      <c r="UFK130" s="89"/>
      <c r="UFL130" s="89"/>
      <c r="UFM130" s="89"/>
      <c r="UFN130" s="89"/>
      <c r="UFO130" s="89"/>
      <c r="UFP130" s="89"/>
      <c r="UFQ130" s="89"/>
      <c r="UFR130" s="89"/>
      <c r="UFS130" s="89"/>
      <c r="UFT130" s="89"/>
      <c r="UFU130" s="89"/>
      <c r="UFV130" s="89"/>
      <c r="UFW130" s="89"/>
      <c r="UFX130" s="89"/>
      <c r="UFY130" s="89"/>
      <c r="UFZ130" s="89"/>
      <c r="UGA130" s="89"/>
      <c r="UGD130" s="89"/>
      <c r="UGG130" s="89"/>
      <c r="UGJ130" s="89"/>
      <c r="UGM130" s="89"/>
      <c r="UGP130" s="89"/>
      <c r="UHB130" s="89"/>
      <c r="UHE130" s="89"/>
      <c r="UHH130" s="89"/>
      <c r="UHK130" s="89"/>
      <c r="UHQ130" s="89"/>
      <c r="UHT130" s="89"/>
      <c r="UHZ130" s="89"/>
      <c r="UIC130" s="89"/>
      <c r="UIF130" s="89"/>
      <c r="UII130" s="89"/>
      <c r="UIO130" s="89"/>
      <c r="UIR130" s="89"/>
      <c r="UIX130" s="89"/>
      <c r="UIZ130" s="89"/>
      <c r="UJA130" s="89"/>
      <c r="UJC130" s="89"/>
      <c r="UJF130" s="89"/>
      <c r="UJI130" s="89"/>
      <c r="UJT130" s="89"/>
      <c r="UJV130" s="89"/>
      <c r="UKH130" s="89"/>
      <c r="UKK130" s="89"/>
      <c r="UKS130" s="89"/>
      <c r="ULM130" s="89"/>
      <c r="ULO130" s="89"/>
      <c r="ULP130" s="89"/>
      <c r="ULQ130" s="89"/>
      <c r="ULR130" s="89"/>
      <c r="ULS130" s="89"/>
      <c r="ULT130" s="89"/>
      <c r="UML130" s="89"/>
      <c r="UMM130" s="89"/>
      <c r="UMP130" s="89"/>
      <c r="UMS130" s="89"/>
      <c r="UMU130" s="89"/>
      <c r="UMW130" s="89"/>
      <c r="UMZ130" s="89"/>
      <c r="UNC130" s="89"/>
      <c r="UNF130" s="89"/>
      <c r="UNL130" s="89"/>
      <c r="UNO130" s="89"/>
      <c r="UNR130" s="89"/>
      <c r="UNW130" s="89"/>
      <c r="UOK130" s="89"/>
      <c r="UOL130" s="89"/>
      <c r="UOM130" s="89"/>
      <c r="UON130" s="89"/>
      <c r="UOO130" s="89"/>
      <c r="UOP130" s="89"/>
      <c r="UOQ130" s="89"/>
      <c r="UOR130" s="89"/>
      <c r="UOS130" s="89"/>
      <c r="UOT130" s="89"/>
      <c r="UOU130" s="89"/>
      <c r="UOV130" s="89"/>
      <c r="UOW130" s="89"/>
      <c r="UOX130" s="89"/>
      <c r="UOY130" s="89"/>
      <c r="UOZ130" s="89"/>
      <c r="UPA130" s="89"/>
      <c r="UPB130" s="89"/>
      <c r="UPC130" s="89"/>
      <c r="UPD130" s="89"/>
      <c r="UPE130" s="89"/>
      <c r="UPF130" s="89"/>
      <c r="UPG130" s="89"/>
      <c r="UPH130" s="89"/>
      <c r="UPI130" s="89"/>
      <c r="UPJ130" s="89"/>
      <c r="UPK130" s="89"/>
      <c r="UPL130" s="89"/>
      <c r="UPM130" s="89"/>
      <c r="UPN130" s="89"/>
      <c r="UPO130" s="89"/>
      <c r="UPP130" s="89"/>
      <c r="UPQ130" s="89"/>
      <c r="UPR130" s="89"/>
      <c r="UPS130" s="89"/>
      <c r="UPT130" s="89"/>
      <c r="UPU130" s="89"/>
      <c r="UPV130" s="89"/>
      <c r="UPW130" s="89"/>
      <c r="UPZ130" s="89"/>
      <c r="UQC130" s="89"/>
      <c r="UQF130" s="89"/>
      <c r="UQI130" s="89"/>
      <c r="UQL130" s="89"/>
      <c r="UQX130" s="89"/>
      <c r="URA130" s="89"/>
      <c r="URD130" s="89"/>
      <c r="URG130" s="89"/>
      <c r="URM130" s="89"/>
      <c r="URP130" s="89"/>
      <c r="URV130" s="89"/>
      <c r="URY130" s="89"/>
      <c r="USB130" s="89"/>
      <c r="USE130" s="89"/>
      <c r="USK130" s="89"/>
      <c r="USN130" s="89"/>
      <c r="UST130" s="89"/>
      <c r="USV130" s="89"/>
      <c r="USW130" s="89"/>
      <c r="USY130" s="89"/>
      <c r="UTB130" s="89"/>
      <c r="UTE130" s="89"/>
      <c r="UTP130" s="89"/>
      <c r="UTR130" s="89"/>
      <c r="UUD130" s="89"/>
      <c r="UUG130" s="89"/>
      <c r="UUO130" s="89"/>
      <c r="UVI130" s="89"/>
      <c r="UVK130" s="89"/>
      <c r="UVL130" s="89"/>
      <c r="UVM130" s="89"/>
      <c r="UVN130" s="89"/>
      <c r="UVO130" s="89"/>
      <c r="UVP130" s="89"/>
      <c r="UWH130" s="89"/>
      <c r="UWI130" s="89"/>
      <c r="UWL130" s="89"/>
      <c r="UWO130" s="89"/>
      <c r="UWQ130" s="89"/>
      <c r="UWS130" s="89"/>
      <c r="UWV130" s="89"/>
      <c r="UWY130" s="89"/>
      <c r="UXB130" s="89"/>
      <c r="UXH130" s="89"/>
      <c r="UXK130" s="89"/>
      <c r="UXN130" s="89"/>
      <c r="UXS130" s="89"/>
      <c r="UYG130" s="89"/>
      <c r="UYH130" s="89"/>
      <c r="UYI130" s="89"/>
      <c r="UYJ130" s="89"/>
      <c r="UYK130" s="89"/>
      <c r="UYL130" s="89"/>
      <c r="UYM130" s="89"/>
      <c r="UYN130" s="89"/>
      <c r="UYO130" s="89"/>
      <c r="UYP130" s="89"/>
      <c r="UYQ130" s="89"/>
      <c r="UYR130" s="89"/>
      <c r="UYS130" s="89"/>
      <c r="UYT130" s="89"/>
      <c r="UYU130" s="89"/>
      <c r="UYV130" s="89"/>
      <c r="UYW130" s="89"/>
      <c r="UYX130" s="89"/>
      <c r="UYY130" s="89"/>
      <c r="UYZ130" s="89"/>
      <c r="UZA130" s="89"/>
      <c r="UZB130" s="89"/>
      <c r="UZC130" s="89"/>
      <c r="UZD130" s="89"/>
      <c r="UZE130" s="89"/>
      <c r="UZF130" s="89"/>
      <c r="UZG130" s="89"/>
      <c r="UZH130" s="89"/>
      <c r="UZI130" s="89"/>
      <c r="UZJ130" s="89"/>
      <c r="UZK130" s="89"/>
      <c r="UZL130" s="89"/>
      <c r="UZM130" s="89"/>
      <c r="UZN130" s="89"/>
      <c r="UZO130" s="89"/>
      <c r="UZP130" s="89"/>
      <c r="UZQ130" s="89"/>
      <c r="UZR130" s="89"/>
      <c r="UZS130" s="89"/>
      <c r="UZV130" s="89"/>
      <c r="UZY130" s="89"/>
      <c r="VAB130" s="89"/>
      <c r="VAE130" s="89"/>
      <c r="VAH130" s="89"/>
      <c r="VAT130" s="89"/>
      <c r="VAW130" s="89"/>
      <c r="VAZ130" s="89"/>
      <c r="VBC130" s="89"/>
      <c r="VBI130" s="89"/>
      <c r="VBL130" s="89"/>
      <c r="VBR130" s="89"/>
      <c r="VBU130" s="89"/>
      <c r="VBX130" s="89"/>
      <c r="VCA130" s="89"/>
      <c r="VCG130" s="89"/>
      <c r="VCJ130" s="89"/>
      <c r="VCP130" s="89"/>
      <c r="VCR130" s="89"/>
      <c r="VCS130" s="89"/>
      <c r="VCU130" s="89"/>
      <c r="VCX130" s="89"/>
      <c r="VDA130" s="89"/>
      <c r="VDL130" s="89"/>
      <c r="VDN130" s="89"/>
      <c r="VDZ130" s="89"/>
      <c r="VEC130" s="89"/>
      <c r="VEK130" s="89"/>
      <c r="VFE130" s="89"/>
      <c r="VFG130" s="89"/>
      <c r="VFH130" s="89"/>
      <c r="VFI130" s="89"/>
      <c r="VFJ130" s="89"/>
      <c r="VFK130" s="89"/>
      <c r="VFL130" s="89"/>
      <c r="VGD130" s="89"/>
      <c r="VGE130" s="89"/>
      <c r="VGH130" s="89"/>
      <c r="VGK130" s="89"/>
      <c r="VGM130" s="89"/>
      <c r="VGO130" s="89"/>
      <c r="VGR130" s="89"/>
      <c r="VGU130" s="89"/>
      <c r="VGX130" s="89"/>
      <c r="VHD130" s="89"/>
      <c r="VHG130" s="89"/>
      <c r="VHJ130" s="89"/>
      <c r="VHO130" s="89"/>
      <c r="VIC130" s="89"/>
      <c r="VID130" s="89"/>
      <c r="VIE130" s="89"/>
      <c r="VIF130" s="89"/>
      <c r="VIG130" s="89"/>
      <c r="VIH130" s="89"/>
      <c r="VII130" s="89"/>
      <c r="VIJ130" s="89"/>
      <c r="VIK130" s="89"/>
      <c r="VIL130" s="89"/>
      <c r="VIM130" s="89"/>
      <c r="VIN130" s="89"/>
      <c r="VIO130" s="89"/>
      <c r="VIP130" s="89"/>
      <c r="VIQ130" s="89"/>
      <c r="VIR130" s="89"/>
      <c r="VIS130" s="89"/>
      <c r="VIT130" s="89"/>
      <c r="VIU130" s="89"/>
      <c r="VIV130" s="89"/>
      <c r="VIW130" s="89"/>
      <c r="VIX130" s="89"/>
      <c r="VIY130" s="89"/>
      <c r="VIZ130" s="89"/>
      <c r="VJA130" s="89"/>
      <c r="VJB130" s="89"/>
      <c r="VJC130" s="89"/>
      <c r="VJD130" s="89"/>
      <c r="VJE130" s="89"/>
      <c r="VJF130" s="89"/>
      <c r="VJG130" s="89"/>
      <c r="VJH130" s="89"/>
      <c r="VJI130" s="89"/>
      <c r="VJJ130" s="89"/>
      <c r="VJK130" s="89"/>
      <c r="VJL130" s="89"/>
      <c r="VJM130" s="89"/>
      <c r="VJN130" s="89"/>
      <c r="VJO130" s="89"/>
      <c r="VJR130" s="89"/>
      <c r="VJU130" s="89"/>
      <c r="VJX130" s="89"/>
      <c r="VKA130" s="89"/>
      <c r="VKD130" s="89"/>
      <c r="VKP130" s="89"/>
      <c r="VKS130" s="89"/>
      <c r="VKV130" s="89"/>
      <c r="VKY130" s="89"/>
      <c r="VLE130" s="89"/>
      <c r="VLH130" s="89"/>
      <c r="VLN130" s="89"/>
      <c r="VLQ130" s="89"/>
      <c r="VLT130" s="89"/>
      <c r="VLW130" s="89"/>
      <c r="VMC130" s="89"/>
      <c r="VMF130" s="89"/>
      <c r="VML130" s="89"/>
      <c r="VMN130" s="89"/>
      <c r="VMO130" s="89"/>
      <c r="VMQ130" s="89"/>
      <c r="VMT130" s="89"/>
      <c r="VMW130" s="89"/>
      <c r="VNH130" s="89"/>
      <c r="VNJ130" s="89"/>
      <c r="VNV130" s="89"/>
      <c r="VNY130" s="89"/>
      <c r="VOG130" s="89"/>
      <c r="VPA130" s="89"/>
      <c r="VPC130" s="89"/>
      <c r="VPD130" s="89"/>
      <c r="VPE130" s="89"/>
      <c r="VPF130" s="89"/>
      <c r="VPG130" s="89"/>
      <c r="VPH130" s="89"/>
      <c r="VPZ130" s="89"/>
      <c r="VQA130" s="89"/>
      <c r="VQD130" s="89"/>
      <c r="VQG130" s="89"/>
      <c r="VQI130" s="89"/>
      <c r="VQK130" s="89"/>
      <c r="VQN130" s="89"/>
      <c r="VQQ130" s="89"/>
      <c r="VQT130" s="89"/>
      <c r="VQZ130" s="89"/>
      <c r="VRC130" s="89"/>
      <c r="VRF130" s="89"/>
      <c r="VRK130" s="89"/>
      <c r="VRY130" s="89"/>
      <c r="VRZ130" s="89"/>
      <c r="VSA130" s="89"/>
      <c r="VSB130" s="89"/>
      <c r="VSC130" s="89"/>
      <c r="VSD130" s="89"/>
      <c r="VSE130" s="89"/>
      <c r="VSF130" s="89"/>
      <c r="VSG130" s="89"/>
      <c r="VSH130" s="89"/>
      <c r="VSI130" s="89"/>
      <c r="VSJ130" s="89"/>
      <c r="VSK130" s="89"/>
      <c r="VSL130" s="89"/>
      <c r="VSM130" s="89"/>
      <c r="VSN130" s="89"/>
      <c r="VSO130" s="89"/>
      <c r="VSP130" s="89"/>
      <c r="VSQ130" s="89"/>
      <c r="VSR130" s="89"/>
      <c r="VSS130" s="89"/>
      <c r="VST130" s="89"/>
      <c r="VSU130" s="89"/>
      <c r="VSV130" s="89"/>
      <c r="VSW130" s="89"/>
      <c r="VSX130" s="89"/>
      <c r="VSY130" s="89"/>
      <c r="VSZ130" s="89"/>
      <c r="VTA130" s="89"/>
      <c r="VTB130" s="89"/>
      <c r="VTC130" s="89"/>
      <c r="VTD130" s="89"/>
      <c r="VTE130" s="89"/>
      <c r="VTF130" s="89"/>
      <c r="VTG130" s="89"/>
      <c r="VTH130" s="89"/>
      <c r="VTI130" s="89"/>
      <c r="VTJ130" s="89"/>
      <c r="VTK130" s="89"/>
      <c r="VTN130" s="89"/>
      <c r="VTQ130" s="89"/>
      <c r="VTT130" s="89"/>
      <c r="VTW130" s="89"/>
      <c r="VTZ130" s="89"/>
      <c r="VUL130" s="89"/>
      <c r="VUO130" s="89"/>
      <c r="VUR130" s="89"/>
      <c r="VUU130" s="89"/>
      <c r="VVA130" s="89"/>
      <c r="VVD130" s="89"/>
      <c r="VVJ130" s="89"/>
      <c r="VVM130" s="89"/>
      <c r="VVP130" s="89"/>
      <c r="VVS130" s="89"/>
      <c r="VVY130" s="89"/>
      <c r="VWB130" s="89"/>
      <c r="VWH130" s="89"/>
      <c r="VWJ130" s="89"/>
      <c r="VWK130" s="89"/>
      <c r="VWM130" s="89"/>
      <c r="VWP130" s="89"/>
      <c r="VWS130" s="89"/>
      <c r="VXD130" s="89"/>
      <c r="VXF130" s="89"/>
      <c r="VXR130" s="89"/>
      <c r="VXU130" s="89"/>
      <c r="VYC130" s="89"/>
      <c r="VYW130" s="89"/>
      <c r="VYY130" s="89"/>
      <c r="VYZ130" s="89"/>
      <c r="VZA130" s="89"/>
      <c r="VZB130" s="89"/>
      <c r="VZC130" s="89"/>
      <c r="VZD130" s="89"/>
      <c r="VZV130" s="89"/>
      <c r="VZW130" s="89"/>
      <c r="VZZ130" s="89"/>
      <c r="WAC130" s="89"/>
      <c r="WAE130" s="89"/>
      <c r="WAG130" s="89"/>
      <c r="WAJ130" s="89"/>
      <c r="WAM130" s="89"/>
      <c r="WAP130" s="89"/>
      <c r="WAV130" s="89"/>
      <c r="WAY130" s="89"/>
      <c r="WBB130" s="89"/>
      <c r="WBG130" s="89"/>
      <c r="WBU130" s="89"/>
      <c r="WBV130" s="89"/>
      <c r="WBW130" s="89"/>
      <c r="WBX130" s="89"/>
      <c r="WBY130" s="89"/>
      <c r="WBZ130" s="89"/>
      <c r="WCA130" s="89"/>
      <c r="WCB130" s="89"/>
      <c r="WCC130" s="89"/>
      <c r="WCD130" s="89"/>
      <c r="WCE130" s="89"/>
      <c r="WCF130" s="89"/>
      <c r="WCG130" s="89"/>
      <c r="WCH130" s="89"/>
      <c r="WCI130" s="89"/>
      <c r="WCJ130" s="89"/>
      <c r="WCK130" s="89"/>
      <c r="WCL130" s="89"/>
      <c r="WCM130" s="89"/>
      <c r="WCN130" s="89"/>
      <c r="WCO130" s="89"/>
      <c r="WCP130" s="89"/>
      <c r="WCQ130" s="89"/>
      <c r="WCR130" s="89"/>
      <c r="WCS130" s="89"/>
      <c r="WCT130" s="89"/>
      <c r="WCU130" s="89"/>
      <c r="WCV130" s="89"/>
      <c r="WCW130" s="89"/>
      <c r="WCX130" s="89"/>
      <c r="WCY130" s="89"/>
      <c r="WCZ130" s="89"/>
      <c r="WDA130" s="89"/>
      <c r="WDB130" s="89"/>
      <c r="WDC130" s="89"/>
      <c r="WDD130" s="89"/>
      <c r="WDE130" s="89"/>
      <c r="WDF130" s="89"/>
      <c r="WDG130" s="89"/>
      <c r="WDJ130" s="89"/>
      <c r="WDM130" s="89"/>
      <c r="WDP130" s="89"/>
      <c r="WDS130" s="89"/>
      <c r="WDV130" s="89"/>
      <c r="WEH130" s="89"/>
      <c r="WEK130" s="89"/>
      <c r="WEN130" s="89"/>
      <c r="WEQ130" s="89"/>
      <c r="WEW130" s="89"/>
      <c r="WEZ130" s="89"/>
      <c r="WFF130" s="89"/>
      <c r="WFI130" s="89"/>
      <c r="WFL130" s="89"/>
      <c r="WFO130" s="89"/>
      <c r="WFU130" s="89"/>
      <c r="WFX130" s="89"/>
      <c r="WGD130" s="89"/>
      <c r="WGF130" s="89"/>
      <c r="WGG130" s="89"/>
      <c r="WGI130" s="89"/>
      <c r="WGL130" s="89"/>
      <c r="WGO130" s="89"/>
      <c r="WGZ130" s="89"/>
      <c r="WHB130" s="89"/>
      <c r="WHN130" s="89"/>
      <c r="WHQ130" s="89"/>
      <c r="WHY130" s="89"/>
      <c r="WIS130" s="89"/>
      <c r="WIU130" s="89"/>
      <c r="WIV130" s="89"/>
      <c r="WIW130" s="89"/>
      <c r="WIX130" s="89"/>
      <c r="WIY130" s="89"/>
      <c r="WIZ130" s="89"/>
      <c r="WJR130" s="89"/>
      <c r="WJS130" s="89"/>
      <c r="WJV130" s="89"/>
      <c r="WJY130" s="89"/>
      <c r="WKA130" s="89"/>
      <c r="WKC130" s="89"/>
      <c r="WKF130" s="89"/>
      <c r="WKI130" s="89"/>
      <c r="WKL130" s="89"/>
      <c r="WKR130" s="89"/>
      <c r="WKU130" s="89"/>
      <c r="WKX130" s="89"/>
      <c r="WLC130" s="89"/>
      <c r="WLQ130" s="89"/>
      <c r="WLR130" s="89"/>
      <c r="WLS130" s="89"/>
      <c r="WLT130" s="89"/>
      <c r="WLU130" s="89"/>
      <c r="WLV130" s="89"/>
      <c r="WLW130" s="89"/>
      <c r="WLX130" s="89"/>
      <c r="WLY130" s="89"/>
      <c r="WLZ130" s="89"/>
      <c r="WMA130" s="89"/>
      <c r="WMB130" s="89"/>
      <c r="WMC130" s="89"/>
      <c r="WMD130" s="89"/>
      <c r="WME130" s="89"/>
      <c r="WMF130" s="89"/>
      <c r="WMG130" s="89"/>
      <c r="WMH130" s="89"/>
      <c r="WMI130" s="89"/>
      <c r="WMJ130" s="89"/>
      <c r="WMK130" s="89"/>
      <c r="WML130" s="89"/>
      <c r="WMM130" s="89"/>
      <c r="WMN130" s="89"/>
      <c r="WMO130" s="89"/>
      <c r="WMP130" s="89"/>
      <c r="WMQ130" s="89"/>
      <c r="WMR130" s="89"/>
      <c r="WMS130" s="89"/>
      <c r="WMT130" s="89"/>
      <c r="WMU130" s="89"/>
      <c r="WMV130" s="89"/>
      <c r="WMW130" s="89"/>
      <c r="WMX130" s="89"/>
      <c r="WMY130" s="89"/>
      <c r="WMZ130" s="89"/>
      <c r="WNA130" s="89"/>
      <c r="WNB130" s="89"/>
      <c r="WNC130" s="89"/>
      <c r="WNF130" s="89"/>
      <c r="WNI130" s="89"/>
      <c r="WNL130" s="89"/>
      <c r="WNO130" s="89"/>
      <c r="WNR130" s="89"/>
      <c r="WOD130" s="89"/>
      <c r="WOG130" s="89"/>
      <c r="WOJ130" s="89"/>
      <c r="WOM130" s="89"/>
      <c r="WOS130" s="89"/>
      <c r="WOV130" s="89"/>
      <c r="WPB130" s="89"/>
      <c r="WPE130" s="89"/>
      <c r="WPH130" s="89"/>
      <c r="WPK130" s="89"/>
      <c r="WPQ130" s="89"/>
      <c r="WPT130" s="89"/>
      <c r="WPZ130" s="89"/>
      <c r="WQB130" s="89"/>
      <c r="WQC130" s="89"/>
      <c r="WQE130" s="89"/>
      <c r="WQH130" s="89"/>
      <c r="WQK130" s="89"/>
      <c r="WQV130" s="89"/>
      <c r="WQX130" s="89"/>
      <c r="WRJ130" s="89"/>
      <c r="WRM130" s="89"/>
      <c r="WRU130" s="89"/>
      <c r="WSO130" s="89"/>
      <c r="WSQ130" s="89"/>
      <c r="WSR130" s="89"/>
      <c r="WSS130" s="89"/>
      <c r="WST130" s="89"/>
      <c r="WSU130" s="89"/>
      <c r="WSV130" s="89"/>
      <c r="WTN130" s="89"/>
      <c r="WTO130" s="89"/>
      <c r="WTR130" s="89"/>
      <c r="WTU130" s="89"/>
      <c r="WTW130" s="89"/>
      <c r="WTY130" s="89"/>
      <c r="WUB130" s="89"/>
      <c r="WUE130" s="89"/>
      <c r="WUH130" s="89"/>
      <c r="WUN130" s="89"/>
      <c r="WUQ130" s="89"/>
      <c r="WUT130" s="89"/>
      <c r="WUY130" s="89"/>
    </row>
    <row r="131" spans="1:1015 1029:2039 2053:3063 3077:4087 4101:5111 5125:6135 6149:7159 7173:8183 8197:9207 9221:10231 10245:11255 11269:12279 12293:13303 13317:14327 14341:15351 15365:16119" s="45" customFormat="1" ht="21.75" hidden="1" customHeight="1">
      <c r="A131" s="11" t="s">
        <v>35</v>
      </c>
      <c r="B131" s="44" t="s">
        <v>329</v>
      </c>
      <c r="C131" s="5"/>
      <c r="D131" s="59"/>
      <c r="E131" s="60"/>
    </row>
    <row r="132" spans="1:1015 1029:2039 2053:3063 3077:4087 4101:5111 5125:6135 6149:7159 7173:8183 8197:9207 9221:10231 10245:11255 11269:12279 12293:13303 13317:14327 14341:15351 15365:16119" s="45" customFormat="1" ht="20.25" hidden="1" customHeight="1">
      <c r="A132" s="4" t="s">
        <v>212</v>
      </c>
      <c r="B132" s="44" t="s">
        <v>325</v>
      </c>
      <c r="C132" s="5"/>
      <c r="D132" s="59"/>
      <c r="E132" s="60"/>
    </row>
    <row r="133" spans="1:1015 1029:2039 2053:3063 3077:4087 4101:5111 5125:6135 6149:7159 7173:8183 8197:9207 9221:10231 10245:11255 11269:12279 12293:13303 13317:14327 14341:15351 15365:16119" s="45" customFormat="1" ht="20.25" hidden="1" customHeight="1">
      <c r="A133" s="4" t="s">
        <v>213</v>
      </c>
      <c r="B133" s="44" t="s">
        <v>329</v>
      </c>
      <c r="C133" s="5"/>
      <c r="D133" s="59"/>
      <c r="E133" s="60"/>
    </row>
    <row r="134" spans="1:1015 1029:2039 2053:3063 3077:4087 4101:5111 5125:6135 6149:7159 7173:8183 8197:9207 9221:10231 10245:11255 11269:12279 12293:13303 13317:14327 14341:15351 15365:16119" s="45" customFormat="1" ht="21.75" hidden="1" customHeight="1">
      <c r="A134" s="8" t="s">
        <v>214</v>
      </c>
      <c r="B134" s="44" t="s">
        <v>325</v>
      </c>
      <c r="C134" s="5"/>
      <c r="D134" s="59"/>
      <c r="E134" s="60"/>
    </row>
    <row r="135" spans="1:1015 1029:2039 2053:3063 3077:4087 4101:5111 5125:6135 6149:7159 7173:8183 8197:9207 9221:10231 10245:11255 11269:12279 12293:13303 13317:14327 14341:15351 15365:16119" s="45" customFormat="1" ht="20.25" hidden="1" customHeight="1">
      <c r="A135" s="8" t="s">
        <v>215</v>
      </c>
      <c r="B135" s="44" t="s">
        <v>325</v>
      </c>
      <c r="C135" s="5"/>
      <c r="D135" s="59"/>
      <c r="E135" s="60"/>
    </row>
    <row r="136" spans="1:1015 1029:2039 2053:3063 3077:4087 4101:5111 5125:6135 6149:7159 7173:8183 8197:9207 9221:10231 10245:11255 11269:12279 12293:13303 13317:14327 14341:15351 15365:16119" s="45" customFormat="1" ht="20.25" hidden="1" customHeight="1">
      <c r="A136" s="8" t="s">
        <v>101</v>
      </c>
      <c r="B136" s="44" t="s">
        <v>325</v>
      </c>
      <c r="C136" s="9"/>
      <c r="D136" s="59"/>
      <c r="E136" s="60"/>
    </row>
    <row r="137" spans="1:1015 1029:2039 2053:3063 3077:4087 4101:5111 5125:6135 6149:7159 7173:8183 8197:9207 9221:10231 10245:11255 11269:12279 12293:13303 13317:14327 14341:15351 15365:16119" s="45" customFormat="1" ht="21.75" hidden="1" customHeight="1">
      <c r="A137" s="8" t="s">
        <v>102</v>
      </c>
      <c r="B137" s="44" t="s">
        <v>330</v>
      </c>
      <c r="C137" s="9"/>
      <c r="D137" s="59"/>
      <c r="E137" s="60"/>
    </row>
    <row r="138" spans="1:1015 1029:2039 2053:3063 3077:4087 4101:5111 5125:6135 6149:7159 7173:8183 8197:9207 9221:10231 10245:11255 11269:12279 12293:13303 13317:14327 14341:15351 15365:16119" s="45" customFormat="1" ht="21.75" hidden="1" customHeight="1">
      <c r="A138" s="8" t="s">
        <v>317</v>
      </c>
      <c r="B138" s="44"/>
      <c r="C138" s="5"/>
      <c r="D138" s="59"/>
      <c r="E138" s="60"/>
    </row>
    <row r="139" spans="1:1015 1029:2039 2053:3063 3077:4087 4101:5111 5125:6135 6149:7159 7173:8183 8197:9207 9221:10231 10245:11255 11269:12279 12293:13303 13317:14327 14341:15351 15365:16119" s="45" customFormat="1" ht="20.25" hidden="1" customHeight="1">
      <c r="A139" s="8" t="s">
        <v>103</v>
      </c>
      <c r="B139" s="44" t="s">
        <v>325</v>
      </c>
      <c r="C139" s="9"/>
      <c r="D139" s="59"/>
      <c r="E139" s="60"/>
    </row>
    <row r="140" spans="1:1015 1029:2039 2053:3063 3077:4087 4101:5111 5125:6135 6149:7159 7173:8183 8197:9207 9221:10231 10245:11255 11269:12279 12293:13303 13317:14327 14341:15351 15365:16119" s="45" customFormat="1" ht="20.25" hidden="1" customHeight="1">
      <c r="A140" s="8" t="s">
        <v>104</v>
      </c>
      <c r="B140" s="44" t="s">
        <v>330</v>
      </c>
      <c r="C140" s="9"/>
      <c r="D140" s="59"/>
      <c r="E140" s="60"/>
    </row>
    <row r="141" spans="1:1015 1029:2039 2053:3063 3077:4087 4101:5111 5125:6135 6149:7159 7173:8183 8197:9207 9221:10231 10245:11255 11269:12279 12293:13303 13317:14327 14341:15351 15365:16119" s="45" customFormat="1" ht="20.25" hidden="1" customHeight="1">
      <c r="A141" s="8" t="s">
        <v>105</v>
      </c>
      <c r="B141" s="44" t="s">
        <v>325</v>
      </c>
      <c r="C141" s="9"/>
      <c r="D141" s="59"/>
      <c r="E141" s="60"/>
    </row>
    <row r="142" spans="1:1015 1029:2039 2053:3063 3077:4087 4101:5111 5125:6135 6149:7159 7173:8183 8197:9207 9221:10231 10245:11255 11269:12279 12293:13303 13317:14327 14341:15351 15365:16119" s="45" customFormat="1" ht="20.25" hidden="1" customHeight="1">
      <c r="A142" s="8" t="s">
        <v>106</v>
      </c>
      <c r="B142" s="44" t="s">
        <v>330</v>
      </c>
      <c r="C142" s="9"/>
      <c r="D142" s="59"/>
      <c r="E142" s="60"/>
    </row>
    <row r="143" spans="1:1015 1029:2039 2053:3063 3077:4087 4101:5111 5125:6135 6149:7159 7173:8183 8197:9207 9221:10231 10245:11255 11269:12279 12293:13303 13317:14327 14341:15351 15365:16119" s="45" customFormat="1" ht="41.85" hidden="1" customHeight="1">
      <c r="A143" s="8" t="s">
        <v>130</v>
      </c>
      <c r="B143" s="44" t="s">
        <v>325</v>
      </c>
      <c r="C143" s="9"/>
      <c r="D143" s="59"/>
      <c r="E143" s="60"/>
    </row>
    <row r="144" spans="1:1015 1029:2039 2053:3063 3077:4087 4101:5111 5125:6135 6149:7159 7173:8183 8197:9207 9221:10231 10245:11255 11269:12279 12293:13303 13317:14327 14341:15351 15365:16119" s="45" customFormat="1" ht="41.85" hidden="1" customHeight="1">
      <c r="A144" s="8" t="s">
        <v>107</v>
      </c>
      <c r="B144" s="44" t="s">
        <v>325</v>
      </c>
      <c r="C144" s="9"/>
      <c r="D144" s="59"/>
      <c r="E144" s="60"/>
    </row>
    <row r="145" spans="1:1015 1029:2039 2053:3063 3077:4087 4101:5111 5125:6135 6149:7159 7173:8183 8197:9207 9221:10231 10245:11255 11269:12279 12293:13303 13317:14327 14341:15351 15365:16119" s="45" customFormat="1" ht="21.75" hidden="1" customHeight="1">
      <c r="A145" s="8" t="s">
        <v>108</v>
      </c>
      <c r="B145" s="44" t="s">
        <v>325</v>
      </c>
      <c r="C145" s="9"/>
      <c r="D145" s="59"/>
      <c r="E145" s="60"/>
    </row>
    <row r="146" spans="1:1015 1029:2039 2053:3063 3077:4087 4101:5111 5125:6135 6149:7159 7173:8183 8197:9207 9221:10231 10245:11255 11269:12279 12293:13303 13317:14327 14341:15351 15365:16119" s="45" customFormat="1" ht="21.75" hidden="1" customHeight="1">
      <c r="A146" s="8" t="s">
        <v>109</v>
      </c>
      <c r="B146" s="44" t="s">
        <v>330</v>
      </c>
      <c r="C146" s="9"/>
      <c r="D146" s="59"/>
      <c r="E146" s="60"/>
    </row>
    <row r="147" spans="1:1015 1029:2039 2053:3063 3077:4087 4101:5111 5125:6135 6149:7159 7173:8183 8197:9207 9221:10231 10245:11255 11269:12279 12293:13303 13317:14327 14341:15351 15365:16119" s="45" customFormat="1" ht="21.75" hidden="1" customHeight="1">
      <c r="A147" s="8" t="s">
        <v>314</v>
      </c>
      <c r="B147" s="44" t="s">
        <v>325</v>
      </c>
      <c r="C147" s="5"/>
      <c r="D147" s="59"/>
      <c r="E147" s="60"/>
    </row>
    <row r="148" spans="1:1015 1029:2039 2053:3063 3077:4087 4101:5111 5125:6135 6149:7159 7173:8183 8197:9207 9221:10231 10245:11255 11269:12279 12293:13303 13317:14327 14341:15351 15365:16119" s="45" customFormat="1" ht="21.75" hidden="1" customHeight="1">
      <c r="A148" s="8" t="s">
        <v>160</v>
      </c>
      <c r="B148" s="44" t="s">
        <v>325</v>
      </c>
      <c r="C148" s="5"/>
      <c r="D148" s="59"/>
      <c r="E148" s="60"/>
    </row>
    <row r="149" spans="1:1015 1029:2039 2053:3063 3077:4087 4101:5111 5125:6135 6149:7159 7173:8183 8197:9207 9221:10231 10245:11255 11269:12279 12293:13303 13317:14327 14341:15351 15365:16119" s="45" customFormat="1" ht="20.25" hidden="1" customHeight="1">
      <c r="A149" s="8" t="s">
        <v>161</v>
      </c>
      <c r="B149" s="44" t="s">
        <v>325</v>
      </c>
      <c r="C149" s="5"/>
      <c r="D149" s="59"/>
      <c r="E149" s="60"/>
    </row>
    <row r="150" spans="1:1015 1029:2039 2053:3063 3077:4087 4101:5111 5125:6135 6149:7159 7173:8183 8197:9207 9221:10231 10245:11255 11269:12279 12293:13303 13317:14327 14341:15351 15365:16119" s="45" customFormat="1" ht="20.25" hidden="1" customHeight="1">
      <c r="A150" s="8" t="s">
        <v>162</v>
      </c>
      <c r="B150" s="44" t="s">
        <v>329</v>
      </c>
      <c r="C150" s="5"/>
      <c r="D150" s="59"/>
      <c r="E150" s="60"/>
    </row>
    <row r="151" spans="1:1015 1029:2039 2053:3063 3077:4087 4101:5111 5125:6135 6149:7159 7173:8183 8197:9207 9221:10231 10245:11255 11269:12279 12293:13303 13317:14327 14341:15351 15365:16119" s="45" customFormat="1" ht="21.75" hidden="1" customHeight="1">
      <c r="A151" s="8" t="s">
        <v>163</v>
      </c>
      <c r="B151" s="44" t="s">
        <v>329</v>
      </c>
      <c r="C151" s="5"/>
      <c r="D151" s="59"/>
      <c r="E151" s="60"/>
    </row>
    <row r="152" spans="1:1015 1029:2039 2053:3063 3077:4087 4101:5111 5125:6135 6149:7159 7173:8183 8197:9207 9221:10231 10245:11255 11269:12279 12293:13303 13317:14327 14341:15351 15365:16119" s="45" customFormat="1" ht="20.25" hidden="1" customHeight="1">
      <c r="A152" s="11" t="s">
        <v>164</v>
      </c>
      <c r="B152" s="44" t="s">
        <v>329</v>
      </c>
      <c r="C152" s="5"/>
      <c r="D152" s="59"/>
      <c r="E152" s="60"/>
    </row>
    <row r="153" spans="1:1015 1029:2039 2053:3063 3077:4087 4101:5111 5125:6135 6149:7159 7173:8183 8197:9207 9221:10231 10245:11255 11269:12279 12293:13303 13317:14327 14341:15351 15365:16119" s="45" customFormat="1" ht="21.75" hidden="1" customHeight="1">
      <c r="A153" s="8" t="s">
        <v>287</v>
      </c>
      <c r="B153" s="44" t="s">
        <v>325</v>
      </c>
      <c r="C153" s="5"/>
      <c r="D153" s="59"/>
      <c r="E153" s="60"/>
    </row>
    <row r="154" spans="1:1015 1029:2039 2053:3063 3077:4087 4101:5111 5125:6135 6149:7159 7173:8183 8197:9207 9221:10231 10245:11255 11269:12279 12293:13303 13317:14327 14341:15351 15365:16119" s="45" customFormat="1" ht="21.75" hidden="1" customHeight="1">
      <c r="A154" s="8" t="s">
        <v>288</v>
      </c>
      <c r="B154" s="44" t="s">
        <v>325</v>
      </c>
      <c r="C154" s="5"/>
      <c r="D154" s="59"/>
      <c r="E154" s="60"/>
    </row>
    <row r="155" spans="1:1015 1029:2039 2053:3063 3077:4087 4101:5111 5125:6135 6149:7159 7173:8183 8197:9207 9221:10231 10245:11255 11269:12279 12293:13303 13317:14327 14341:15351 15365:16119" s="45" customFormat="1" ht="63" hidden="1" customHeight="1">
      <c r="A155" s="8" t="s">
        <v>289</v>
      </c>
      <c r="B155" s="44" t="s">
        <v>329</v>
      </c>
      <c r="C155" s="5"/>
      <c r="D155" s="59"/>
      <c r="E155" s="71"/>
    </row>
    <row r="156" spans="1:1015 1029:2039 2053:3063 3077:4087 4101:5111 5125:6135 6149:7159 7173:8183 8197:9207 9221:10231 10245:11255 11269:12279 12293:13303 13317:14327 14341:15351 15365:16119" s="45" customFormat="1" ht="57" hidden="1" customHeight="1">
      <c r="A156" s="8" t="s">
        <v>290</v>
      </c>
      <c r="B156" s="44" t="s">
        <v>329</v>
      </c>
      <c r="C156" s="5"/>
      <c r="D156" s="59"/>
      <c r="E156" s="71"/>
    </row>
    <row r="157" spans="1:1015 1029:2039 2053:3063 3077:4087 4101:5111 5125:6135 6149:7159 7173:8183 8197:9207 9221:10231 10245:11255 11269:12279 12293:13303 13317:14327 14341:15351 15365:16119" s="45" customFormat="1" ht="21.75" hidden="1" customHeight="1">
      <c r="A157" s="8" t="s">
        <v>110</v>
      </c>
      <c r="B157" s="44" t="s">
        <v>329</v>
      </c>
      <c r="C157" s="9"/>
      <c r="D157" s="59"/>
      <c r="E157" s="60"/>
    </row>
    <row r="158" spans="1:1015 1029:2039 2053:3063 3077:4087 4101:5111 5125:6135 6149:7159 7173:8183 8197:9207 9221:10231 10245:11255 11269:12279 12293:13303 13317:14327 14341:15351 15365:16119" s="45" customFormat="1" ht="21.75" hidden="1" customHeight="1">
      <c r="A158" s="13" t="s">
        <v>111</v>
      </c>
      <c r="B158" s="44" t="s">
        <v>325</v>
      </c>
      <c r="C158" s="9"/>
      <c r="D158" s="59"/>
      <c r="E158" s="60"/>
    </row>
    <row r="159" spans="1:1015 1029:2039 2053:3063 3077:4087 4101:5111 5125:6135 6149:7159 7173:8183 8197:9207 9221:10231 10245:11255 11269:12279 12293:13303 13317:14327 14341:15351 15365:16119" s="45" customFormat="1" ht="20.25" hidden="1" customHeight="1">
      <c r="A159" s="8" t="s">
        <v>112</v>
      </c>
      <c r="B159" s="44" t="s">
        <v>330</v>
      </c>
      <c r="C159" s="9"/>
      <c r="D159" s="59"/>
      <c r="E159" s="60"/>
    </row>
    <row r="160" spans="1:1015 1029:2039 2053:3063 3077:4087 4101:5111 5125:6135 6149:7159 7173:8183 8197:9207 9221:10231 10245:11255 11269:12279 12293:13303 13317:14327 14341:15351 15365:16119" s="45" customFormat="1" ht="21.75" customHeight="1">
      <c r="A160" s="8" t="s">
        <v>53</v>
      </c>
      <c r="B160" s="82" t="s">
        <v>325</v>
      </c>
      <c r="C160" s="5">
        <v>13</v>
      </c>
      <c r="D160" s="59">
        <v>8000</v>
      </c>
      <c r="E160" s="83">
        <f>+D160*C160</f>
        <v>104000</v>
      </c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T160" s="89"/>
      <c r="AW160" s="89"/>
      <c r="AZ160" s="89"/>
      <c r="BC160" s="89"/>
      <c r="BF160" s="89"/>
      <c r="BR160" s="89"/>
      <c r="BU160" s="89"/>
      <c r="BX160" s="89"/>
      <c r="CA160" s="89"/>
      <c r="CG160" s="89"/>
      <c r="CJ160" s="89"/>
      <c r="CP160" s="89"/>
      <c r="CS160" s="89"/>
      <c r="CV160" s="89"/>
      <c r="CY160" s="89"/>
      <c r="DE160" s="89"/>
      <c r="DH160" s="89"/>
      <c r="DN160" s="89"/>
      <c r="DP160" s="89"/>
      <c r="DQ160" s="89"/>
      <c r="DS160" s="89"/>
      <c r="DV160" s="89"/>
      <c r="DY160" s="89"/>
      <c r="EJ160" s="89"/>
      <c r="EL160" s="89"/>
      <c r="EX160" s="89"/>
      <c r="FA160" s="89"/>
      <c r="FI160" s="89"/>
      <c r="GC160" s="89"/>
      <c r="GE160" s="89"/>
      <c r="GF160" s="89"/>
      <c r="GG160" s="89"/>
      <c r="GH160" s="89"/>
      <c r="GI160" s="89"/>
      <c r="GJ160" s="89"/>
      <c r="HB160" s="89"/>
      <c r="HC160" s="89"/>
      <c r="HF160" s="89"/>
      <c r="HI160" s="89"/>
      <c r="HK160" s="89"/>
      <c r="HM160" s="89"/>
      <c r="HP160" s="89"/>
      <c r="HS160" s="89"/>
      <c r="HV160" s="89"/>
      <c r="IB160" s="89"/>
      <c r="IE160" s="89"/>
      <c r="IH160" s="89"/>
      <c r="IM160" s="89"/>
      <c r="JA160" s="89"/>
      <c r="JB160" s="89"/>
      <c r="JC160" s="89"/>
      <c r="JD160" s="89"/>
      <c r="JE160" s="89"/>
      <c r="JF160" s="89"/>
      <c r="JG160" s="89"/>
      <c r="JH160" s="89"/>
      <c r="JI160" s="89"/>
      <c r="JJ160" s="89"/>
      <c r="JK160" s="89"/>
      <c r="JL160" s="89"/>
      <c r="JM160" s="89"/>
      <c r="JN160" s="89"/>
      <c r="JO160" s="89"/>
      <c r="JP160" s="89"/>
      <c r="JQ160" s="89"/>
      <c r="JR160" s="89"/>
      <c r="JS160" s="89"/>
      <c r="JT160" s="89"/>
      <c r="JU160" s="89"/>
      <c r="JV160" s="89"/>
      <c r="JW160" s="89"/>
      <c r="JX160" s="89"/>
      <c r="JY160" s="89"/>
      <c r="JZ160" s="89"/>
      <c r="KA160" s="89"/>
      <c r="KB160" s="89"/>
      <c r="KC160" s="89"/>
      <c r="KD160" s="89"/>
      <c r="KE160" s="89"/>
      <c r="KF160" s="89"/>
      <c r="KG160" s="89"/>
      <c r="KH160" s="89"/>
      <c r="KI160" s="89"/>
      <c r="KJ160" s="89"/>
      <c r="KK160" s="89"/>
      <c r="KL160" s="89"/>
      <c r="KM160" s="89"/>
      <c r="KP160" s="89"/>
      <c r="KS160" s="89"/>
      <c r="KV160" s="89"/>
      <c r="KY160" s="89"/>
      <c r="LB160" s="89"/>
      <c r="LN160" s="89"/>
      <c r="LQ160" s="89"/>
      <c r="LT160" s="89"/>
      <c r="LW160" s="89"/>
      <c r="MC160" s="89"/>
      <c r="MF160" s="89"/>
      <c r="ML160" s="89"/>
      <c r="MO160" s="89"/>
      <c r="MR160" s="89"/>
      <c r="MU160" s="89"/>
      <c r="NA160" s="89"/>
      <c r="ND160" s="89"/>
      <c r="NJ160" s="89"/>
      <c r="NL160" s="89"/>
      <c r="NM160" s="89"/>
      <c r="NO160" s="89"/>
      <c r="NR160" s="89"/>
      <c r="NU160" s="89"/>
      <c r="OF160" s="89"/>
      <c r="OH160" s="89"/>
      <c r="OT160" s="89"/>
      <c r="OW160" s="89"/>
      <c r="PE160" s="89"/>
      <c r="PY160" s="89"/>
      <c r="QA160" s="89"/>
      <c r="QB160" s="89"/>
      <c r="QC160" s="89"/>
      <c r="QD160" s="89"/>
      <c r="QE160" s="89"/>
      <c r="QF160" s="89"/>
      <c r="QX160" s="89"/>
      <c r="QY160" s="89"/>
      <c r="RB160" s="89"/>
      <c r="RE160" s="89"/>
      <c r="RG160" s="89"/>
      <c r="RI160" s="89"/>
      <c r="RL160" s="89"/>
      <c r="RO160" s="89"/>
      <c r="RR160" s="89"/>
      <c r="RX160" s="89"/>
      <c r="SA160" s="89"/>
      <c r="SD160" s="89"/>
      <c r="SI160" s="89"/>
      <c r="SW160" s="89"/>
      <c r="SX160" s="89"/>
      <c r="SY160" s="89"/>
      <c r="SZ160" s="89"/>
      <c r="TA160" s="89"/>
      <c r="TB160" s="89"/>
      <c r="TC160" s="89"/>
      <c r="TD160" s="89"/>
      <c r="TE160" s="89"/>
      <c r="TF160" s="89"/>
      <c r="TG160" s="89"/>
      <c r="TH160" s="89"/>
      <c r="TI160" s="89"/>
      <c r="TJ160" s="89"/>
      <c r="TK160" s="89"/>
      <c r="TL160" s="89"/>
      <c r="TM160" s="89"/>
      <c r="TN160" s="89"/>
      <c r="TO160" s="89"/>
      <c r="TP160" s="89"/>
      <c r="TQ160" s="89"/>
      <c r="TR160" s="89"/>
      <c r="TS160" s="89"/>
      <c r="TT160" s="89"/>
      <c r="TU160" s="89"/>
      <c r="TV160" s="89"/>
      <c r="TW160" s="89"/>
      <c r="TX160" s="89"/>
      <c r="TY160" s="89"/>
      <c r="TZ160" s="89"/>
      <c r="UA160" s="89"/>
      <c r="UB160" s="89"/>
      <c r="UC160" s="89"/>
      <c r="UD160" s="89"/>
      <c r="UE160" s="89"/>
      <c r="UF160" s="89"/>
      <c r="UG160" s="89"/>
      <c r="UH160" s="89"/>
      <c r="UI160" s="89"/>
      <c r="UL160" s="89"/>
      <c r="UO160" s="89"/>
      <c r="UR160" s="89"/>
      <c r="UU160" s="89"/>
      <c r="UX160" s="89"/>
      <c r="VJ160" s="89"/>
      <c r="VM160" s="89"/>
      <c r="VP160" s="89"/>
      <c r="VS160" s="89"/>
      <c r="VY160" s="89"/>
      <c r="WB160" s="89"/>
      <c r="WH160" s="89"/>
      <c r="WK160" s="89"/>
      <c r="WN160" s="89"/>
      <c r="WQ160" s="89"/>
      <c r="WW160" s="89"/>
      <c r="WZ160" s="89"/>
      <c r="XF160" s="89"/>
      <c r="XH160" s="89"/>
      <c r="XI160" s="89"/>
      <c r="XK160" s="89"/>
      <c r="XN160" s="89"/>
      <c r="XQ160" s="89"/>
      <c r="YB160" s="89"/>
      <c r="YD160" s="89"/>
      <c r="YP160" s="89"/>
      <c r="YS160" s="89"/>
      <c r="ZA160" s="89"/>
      <c r="ZU160" s="89"/>
      <c r="ZW160" s="89"/>
      <c r="ZX160" s="89"/>
      <c r="ZY160" s="89"/>
      <c r="ZZ160" s="89"/>
      <c r="AAA160" s="89"/>
      <c r="AAB160" s="89"/>
      <c r="AAT160" s="89"/>
      <c r="AAU160" s="89"/>
      <c r="AAX160" s="89"/>
      <c r="ABA160" s="89"/>
      <c r="ABC160" s="89"/>
      <c r="ABE160" s="89"/>
      <c r="ABH160" s="89"/>
      <c r="ABK160" s="89"/>
      <c r="ABN160" s="89"/>
      <c r="ABT160" s="89"/>
      <c r="ABW160" s="89"/>
      <c r="ABZ160" s="89"/>
      <c r="ACE160" s="89"/>
      <c r="ACS160" s="89"/>
      <c r="ACT160" s="89"/>
      <c r="ACU160" s="89"/>
      <c r="ACV160" s="89"/>
      <c r="ACW160" s="89"/>
      <c r="ACX160" s="89"/>
      <c r="ACY160" s="89"/>
      <c r="ACZ160" s="89"/>
      <c r="ADA160" s="89"/>
      <c r="ADB160" s="89"/>
      <c r="ADC160" s="89"/>
      <c r="ADD160" s="89"/>
      <c r="ADE160" s="89"/>
      <c r="ADF160" s="89"/>
      <c r="ADG160" s="89"/>
      <c r="ADH160" s="89"/>
      <c r="ADI160" s="89"/>
      <c r="ADJ160" s="89"/>
      <c r="ADK160" s="89"/>
      <c r="ADL160" s="89"/>
      <c r="ADM160" s="89"/>
      <c r="ADN160" s="89"/>
      <c r="ADO160" s="89"/>
      <c r="ADP160" s="89"/>
      <c r="ADQ160" s="89"/>
      <c r="ADR160" s="89"/>
      <c r="ADS160" s="89"/>
      <c r="ADT160" s="89"/>
      <c r="ADU160" s="89"/>
      <c r="ADV160" s="89"/>
      <c r="ADW160" s="89"/>
      <c r="ADX160" s="89"/>
      <c r="ADY160" s="89"/>
      <c r="ADZ160" s="89"/>
      <c r="AEA160" s="89"/>
      <c r="AEB160" s="89"/>
      <c r="AEC160" s="89"/>
      <c r="AED160" s="89"/>
      <c r="AEE160" s="89"/>
      <c r="AEH160" s="89"/>
      <c r="AEK160" s="89"/>
      <c r="AEN160" s="89"/>
      <c r="AEQ160" s="89"/>
      <c r="AET160" s="89"/>
      <c r="AFF160" s="89"/>
      <c r="AFI160" s="89"/>
      <c r="AFL160" s="89"/>
      <c r="AFO160" s="89"/>
      <c r="AFU160" s="89"/>
      <c r="AFX160" s="89"/>
      <c r="AGD160" s="89"/>
      <c r="AGG160" s="89"/>
      <c r="AGJ160" s="89"/>
      <c r="AGM160" s="89"/>
      <c r="AGS160" s="89"/>
      <c r="AGV160" s="89"/>
      <c r="AHB160" s="89"/>
      <c r="AHD160" s="89"/>
      <c r="AHE160" s="89"/>
      <c r="AHG160" s="89"/>
      <c r="AHJ160" s="89"/>
      <c r="AHM160" s="89"/>
      <c r="AHX160" s="89"/>
      <c r="AHZ160" s="89"/>
      <c r="AIL160" s="89"/>
      <c r="AIO160" s="89"/>
      <c r="AIW160" s="89"/>
      <c r="AJQ160" s="89"/>
      <c r="AJS160" s="89"/>
      <c r="AJT160" s="89"/>
      <c r="AJU160" s="89"/>
      <c r="AJV160" s="89"/>
      <c r="AJW160" s="89"/>
      <c r="AJX160" s="89"/>
      <c r="AKP160" s="89"/>
      <c r="AKQ160" s="89"/>
      <c r="AKT160" s="89"/>
      <c r="AKW160" s="89"/>
      <c r="AKY160" s="89"/>
      <c r="ALA160" s="89"/>
      <c r="ALD160" s="89"/>
      <c r="ALG160" s="89"/>
      <c r="ALJ160" s="89"/>
      <c r="ALP160" s="89"/>
      <c r="ALS160" s="89"/>
      <c r="ALV160" s="89"/>
      <c r="AMA160" s="89"/>
      <c r="AMO160" s="89"/>
      <c r="AMP160" s="89"/>
      <c r="AMQ160" s="89"/>
      <c r="AMR160" s="89"/>
      <c r="AMS160" s="89"/>
      <c r="AMT160" s="89"/>
      <c r="AMU160" s="89"/>
      <c r="AMV160" s="89"/>
      <c r="AMW160" s="89"/>
      <c r="AMX160" s="89"/>
      <c r="AMY160" s="89"/>
      <c r="AMZ160" s="89"/>
      <c r="ANA160" s="89"/>
      <c r="ANB160" s="89"/>
      <c r="ANC160" s="89"/>
      <c r="AND160" s="89"/>
      <c r="ANE160" s="89"/>
      <c r="ANF160" s="89"/>
      <c r="ANG160" s="89"/>
      <c r="ANH160" s="89"/>
      <c r="ANI160" s="89"/>
      <c r="ANJ160" s="89"/>
      <c r="ANK160" s="89"/>
      <c r="ANL160" s="89"/>
      <c r="ANM160" s="89"/>
      <c r="ANN160" s="89"/>
      <c r="ANO160" s="89"/>
      <c r="ANP160" s="89"/>
      <c r="ANQ160" s="89"/>
      <c r="ANR160" s="89"/>
      <c r="ANS160" s="89"/>
      <c r="ANT160" s="89"/>
      <c r="ANU160" s="89"/>
      <c r="ANV160" s="89"/>
      <c r="ANW160" s="89"/>
      <c r="ANX160" s="89"/>
      <c r="ANY160" s="89"/>
      <c r="ANZ160" s="89"/>
      <c r="AOA160" s="89"/>
      <c r="AOD160" s="89"/>
      <c r="AOG160" s="89"/>
      <c r="AOJ160" s="89"/>
      <c r="AOM160" s="89"/>
      <c r="AOP160" s="89"/>
      <c r="APB160" s="89"/>
      <c r="APE160" s="89"/>
      <c r="APH160" s="89"/>
      <c r="APK160" s="89"/>
      <c r="APQ160" s="89"/>
      <c r="APT160" s="89"/>
      <c r="APZ160" s="89"/>
      <c r="AQC160" s="89"/>
      <c r="AQF160" s="89"/>
      <c r="AQI160" s="89"/>
      <c r="AQO160" s="89"/>
      <c r="AQR160" s="89"/>
      <c r="AQX160" s="89"/>
      <c r="AQZ160" s="89"/>
      <c r="ARA160" s="89"/>
      <c r="ARC160" s="89"/>
      <c r="ARF160" s="89"/>
      <c r="ARI160" s="89"/>
      <c r="ART160" s="89"/>
      <c r="ARV160" s="89"/>
      <c r="ASH160" s="89"/>
      <c r="ASK160" s="89"/>
      <c r="ASS160" s="89"/>
      <c r="ATM160" s="89"/>
      <c r="ATO160" s="89"/>
      <c r="ATP160" s="89"/>
      <c r="ATQ160" s="89"/>
      <c r="ATR160" s="89"/>
      <c r="ATS160" s="89"/>
      <c r="ATT160" s="89"/>
      <c r="AUL160" s="89"/>
      <c r="AUM160" s="89"/>
      <c r="AUP160" s="89"/>
      <c r="AUS160" s="89"/>
      <c r="AUU160" s="89"/>
      <c r="AUW160" s="89"/>
      <c r="AUZ160" s="89"/>
      <c r="AVC160" s="89"/>
      <c r="AVF160" s="89"/>
      <c r="AVL160" s="89"/>
      <c r="AVO160" s="89"/>
      <c r="AVR160" s="89"/>
      <c r="AVW160" s="89"/>
      <c r="AWK160" s="89"/>
      <c r="AWL160" s="89"/>
      <c r="AWM160" s="89"/>
      <c r="AWN160" s="89"/>
      <c r="AWO160" s="89"/>
      <c r="AWP160" s="89"/>
      <c r="AWQ160" s="89"/>
      <c r="AWR160" s="89"/>
      <c r="AWS160" s="89"/>
      <c r="AWT160" s="89"/>
      <c r="AWU160" s="89"/>
      <c r="AWV160" s="89"/>
      <c r="AWW160" s="89"/>
      <c r="AWX160" s="89"/>
      <c r="AWY160" s="89"/>
      <c r="AWZ160" s="89"/>
      <c r="AXA160" s="89"/>
      <c r="AXB160" s="89"/>
      <c r="AXC160" s="89"/>
      <c r="AXD160" s="89"/>
      <c r="AXE160" s="89"/>
      <c r="AXF160" s="89"/>
      <c r="AXG160" s="89"/>
      <c r="AXH160" s="89"/>
      <c r="AXI160" s="89"/>
      <c r="AXJ160" s="89"/>
      <c r="AXK160" s="89"/>
      <c r="AXL160" s="89"/>
      <c r="AXM160" s="89"/>
      <c r="AXN160" s="89"/>
      <c r="AXO160" s="89"/>
      <c r="AXP160" s="89"/>
      <c r="AXQ160" s="89"/>
      <c r="AXR160" s="89"/>
      <c r="AXS160" s="89"/>
      <c r="AXT160" s="89"/>
      <c r="AXU160" s="89"/>
      <c r="AXV160" s="89"/>
      <c r="AXW160" s="89"/>
      <c r="AXZ160" s="89"/>
      <c r="AYC160" s="89"/>
      <c r="AYF160" s="89"/>
      <c r="AYI160" s="89"/>
      <c r="AYL160" s="89"/>
      <c r="AYX160" s="89"/>
      <c r="AZA160" s="89"/>
      <c r="AZD160" s="89"/>
      <c r="AZG160" s="89"/>
      <c r="AZM160" s="89"/>
      <c r="AZP160" s="89"/>
      <c r="AZV160" s="89"/>
      <c r="AZY160" s="89"/>
      <c r="BAB160" s="89"/>
      <c r="BAE160" s="89"/>
      <c r="BAK160" s="89"/>
      <c r="BAN160" s="89"/>
      <c r="BAT160" s="89"/>
      <c r="BAV160" s="89"/>
      <c r="BAW160" s="89"/>
      <c r="BAY160" s="89"/>
      <c r="BBB160" s="89"/>
      <c r="BBE160" s="89"/>
      <c r="BBP160" s="89"/>
      <c r="BBR160" s="89"/>
      <c r="BCD160" s="89"/>
      <c r="BCG160" s="89"/>
      <c r="BCO160" s="89"/>
      <c r="BDI160" s="89"/>
      <c r="BDK160" s="89"/>
      <c r="BDL160" s="89"/>
      <c r="BDM160" s="89"/>
      <c r="BDN160" s="89"/>
      <c r="BDO160" s="89"/>
      <c r="BDP160" s="89"/>
      <c r="BEH160" s="89"/>
      <c r="BEI160" s="89"/>
      <c r="BEL160" s="89"/>
      <c r="BEO160" s="89"/>
      <c r="BEQ160" s="89"/>
      <c r="BES160" s="89"/>
      <c r="BEV160" s="89"/>
      <c r="BEY160" s="89"/>
      <c r="BFB160" s="89"/>
      <c r="BFH160" s="89"/>
      <c r="BFK160" s="89"/>
      <c r="BFN160" s="89"/>
      <c r="BFS160" s="89"/>
      <c r="BGG160" s="89"/>
      <c r="BGH160" s="89"/>
      <c r="BGI160" s="89"/>
      <c r="BGJ160" s="89"/>
      <c r="BGK160" s="89"/>
      <c r="BGL160" s="89"/>
      <c r="BGM160" s="89"/>
      <c r="BGN160" s="89"/>
      <c r="BGO160" s="89"/>
      <c r="BGP160" s="89"/>
      <c r="BGQ160" s="89"/>
      <c r="BGR160" s="89"/>
      <c r="BGS160" s="89"/>
      <c r="BGT160" s="89"/>
      <c r="BGU160" s="89"/>
      <c r="BGV160" s="89"/>
      <c r="BGW160" s="89"/>
      <c r="BGX160" s="89"/>
      <c r="BGY160" s="89"/>
      <c r="BGZ160" s="89"/>
      <c r="BHA160" s="89"/>
      <c r="BHB160" s="89"/>
      <c r="BHC160" s="89"/>
      <c r="BHD160" s="89"/>
      <c r="BHE160" s="89"/>
      <c r="BHF160" s="89"/>
      <c r="BHG160" s="89"/>
      <c r="BHH160" s="89"/>
      <c r="BHI160" s="89"/>
      <c r="BHJ160" s="89"/>
      <c r="BHK160" s="89"/>
      <c r="BHL160" s="89"/>
      <c r="BHM160" s="89"/>
      <c r="BHN160" s="89"/>
      <c r="BHO160" s="89"/>
      <c r="BHP160" s="89"/>
      <c r="BHQ160" s="89"/>
      <c r="BHR160" s="89"/>
      <c r="BHS160" s="89"/>
      <c r="BHV160" s="89"/>
      <c r="BHY160" s="89"/>
      <c r="BIB160" s="89"/>
      <c r="BIE160" s="89"/>
      <c r="BIH160" s="89"/>
      <c r="BIT160" s="89"/>
      <c r="BIW160" s="89"/>
      <c r="BIZ160" s="89"/>
      <c r="BJC160" s="89"/>
      <c r="BJI160" s="89"/>
      <c r="BJL160" s="89"/>
      <c r="BJR160" s="89"/>
      <c r="BJU160" s="89"/>
      <c r="BJX160" s="89"/>
      <c r="BKA160" s="89"/>
      <c r="BKG160" s="89"/>
      <c r="BKJ160" s="89"/>
      <c r="BKP160" s="89"/>
      <c r="BKR160" s="89"/>
      <c r="BKS160" s="89"/>
      <c r="BKU160" s="89"/>
      <c r="BKX160" s="89"/>
      <c r="BLA160" s="89"/>
      <c r="BLL160" s="89"/>
      <c r="BLN160" s="89"/>
      <c r="BLZ160" s="89"/>
      <c r="BMC160" s="89"/>
      <c r="BMK160" s="89"/>
      <c r="BNE160" s="89"/>
      <c r="BNG160" s="89"/>
      <c r="BNH160" s="89"/>
      <c r="BNI160" s="89"/>
      <c r="BNJ160" s="89"/>
      <c r="BNK160" s="89"/>
      <c r="BNL160" s="89"/>
      <c r="BOD160" s="89"/>
      <c r="BOE160" s="89"/>
      <c r="BOH160" s="89"/>
      <c r="BOK160" s="89"/>
      <c r="BOM160" s="89"/>
      <c r="BOO160" s="89"/>
      <c r="BOR160" s="89"/>
      <c r="BOU160" s="89"/>
      <c r="BOX160" s="89"/>
      <c r="BPD160" s="89"/>
      <c r="BPG160" s="89"/>
      <c r="BPJ160" s="89"/>
      <c r="BPO160" s="89"/>
      <c r="BQC160" s="89"/>
      <c r="BQD160" s="89"/>
      <c r="BQE160" s="89"/>
      <c r="BQF160" s="89"/>
      <c r="BQG160" s="89"/>
      <c r="BQH160" s="89"/>
      <c r="BQI160" s="89"/>
      <c r="BQJ160" s="89"/>
      <c r="BQK160" s="89"/>
      <c r="BQL160" s="89"/>
      <c r="BQM160" s="89"/>
      <c r="BQN160" s="89"/>
      <c r="BQO160" s="89"/>
      <c r="BQP160" s="89"/>
      <c r="BQQ160" s="89"/>
      <c r="BQR160" s="89"/>
      <c r="BQS160" s="89"/>
      <c r="BQT160" s="89"/>
      <c r="BQU160" s="89"/>
      <c r="BQV160" s="89"/>
      <c r="BQW160" s="89"/>
      <c r="BQX160" s="89"/>
      <c r="BQY160" s="89"/>
      <c r="BQZ160" s="89"/>
      <c r="BRA160" s="89"/>
      <c r="BRB160" s="89"/>
      <c r="BRC160" s="89"/>
      <c r="BRD160" s="89"/>
      <c r="BRE160" s="89"/>
      <c r="BRF160" s="89"/>
      <c r="BRG160" s="89"/>
      <c r="BRH160" s="89"/>
      <c r="BRI160" s="89"/>
      <c r="BRJ160" s="89"/>
      <c r="BRK160" s="89"/>
      <c r="BRL160" s="89"/>
      <c r="BRM160" s="89"/>
      <c r="BRN160" s="89"/>
      <c r="BRO160" s="89"/>
      <c r="BRR160" s="89"/>
      <c r="BRU160" s="89"/>
      <c r="BRX160" s="89"/>
      <c r="BSA160" s="89"/>
      <c r="BSD160" s="89"/>
      <c r="BSP160" s="89"/>
      <c r="BSS160" s="89"/>
      <c r="BSV160" s="89"/>
      <c r="BSY160" s="89"/>
      <c r="BTE160" s="89"/>
      <c r="BTH160" s="89"/>
      <c r="BTN160" s="89"/>
      <c r="BTQ160" s="89"/>
      <c r="BTT160" s="89"/>
      <c r="BTW160" s="89"/>
      <c r="BUC160" s="89"/>
      <c r="BUF160" s="89"/>
      <c r="BUL160" s="89"/>
      <c r="BUN160" s="89"/>
      <c r="BUO160" s="89"/>
      <c r="BUQ160" s="89"/>
      <c r="BUT160" s="89"/>
      <c r="BUW160" s="89"/>
      <c r="BVH160" s="89"/>
      <c r="BVJ160" s="89"/>
      <c r="BVV160" s="89"/>
      <c r="BVY160" s="89"/>
      <c r="BWG160" s="89"/>
      <c r="BXA160" s="89"/>
      <c r="BXC160" s="89"/>
      <c r="BXD160" s="89"/>
      <c r="BXE160" s="89"/>
      <c r="BXF160" s="89"/>
      <c r="BXG160" s="89"/>
      <c r="BXH160" s="89"/>
      <c r="BXZ160" s="89"/>
      <c r="BYA160" s="89"/>
      <c r="BYD160" s="89"/>
      <c r="BYG160" s="89"/>
      <c r="BYI160" s="89"/>
      <c r="BYK160" s="89"/>
      <c r="BYN160" s="89"/>
      <c r="BYQ160" s="89"/>
      <c r="BYT160" s="89"/>
      <c r="BYZ160" s="89"/>
      <c r="BZC160" s="89"/>
      <c r="BZF160" s="89"/>
      <c r="BZK160" s="89"/>
      <c r="BZY160" s="89"/>
      <c r="BZZ160" s="89"/>
      <c r="CAA160" s="89"/>
      <c r="CAB160" s="89"/>
      <c r="CAC160" s="89"/>
      <c r="CAD160" s="89"/>
      <c r="CAE160" s="89"/>
      <c r="CAF160" s="89"/>
      <c r="CAG160" s="89"/>
      <c r="CAH160" s="89"/>
      <c r="CAI160" s="89"/>
      <c r="CAJ160" s="89"/>
      <c r="CAK160" s="89"/>
      <c r="CAL160" s="89"/>
      <c r="CAM160" s="89"/>
      <c r="CAN160" s="89"/>
      <c r="CAO160" s="89"/>
      <c r="CAP160" s="89"/>
      <c r="CAQ160" s="89"/>
      <c r="CAR160" s="89"/>
      <c r="CAS160" s="89"/>
      <c r="CAT160" s="89"/>
      <c r="CAU160" s="89"/>
      <c r="CAV160" s="89"/>
      <c r="CAW160" s="89"/>
      <c r="CAX160" s="89"/>
      <c r="CAY160" s="89"/>
      <c r="CAZ160" s="89"/>
      <c r="CBA160" s="89"/>
      <c r="CBB160" s="89"/>
      <c r="CBC160" s="89"/>
      <c r="CBD160" s="89"/>
      <c r="CBE160" s="89"/>
      <c r="CBF160" s="89"/>
      <c r="CBG160" s="89"/>
      <c r="CBH160" s="89"/>
      <c r="CBI160" s="89"/>
      <c r="CBJ160" s="89"/>
      <c r="CBK160" s="89"/>
      <c r="CBN160" s="89"/>
      <c r="CBQ160" s="89"/>
      <c r="CBT160" s="89"/>
      <c r="CBW160" s="89"/>
      <c r="CBZ160" s="89"/>
      <c r="CCL160" s="89"/>
      <c r="CCO160" s="89"/>
      <c r="CCR160" s="89"/>
      <c r="CCU160" s="89"/>
      <c r="CDA160" s="89"/>
      <c r="CDD160" s="89"/>
      <c r="CDJ160" s="89"/>
      <c r="CDM160" s="89"/>
      <c r="CDP160" s="89"/>
      <c r="CDS160" s="89"/>
      <c r="CDY160" s="89"/>
      <c r="CEB160" s="89"/>
      <c r="CEH160" s="89"/>
      <c r="CEJ160" s="89"/>
      <c r="CEK160" s="89"/>
      <c r="CEM160" s="89"/>
      <c r="CEP160" s="89"/>
      <c r="CES160" s="89"/>
      <c r="CFD160" s="89"/>
      <c r="CFF160" s="89"/>
      <c r="CFR160" s="89"/>
      <c r="CFU160" s="89"/>
      <c r="CGC160" s="89"/>
      <c r="CGW160" s="89"/>
      <c r="CGY160" s="89"/>
      <c r="CGZ160" s="89"/>
      <c r="CHA160" s="89"/>
      <c r="CHB160" s="89"/>
      <c r="CHC160" s="89"/>
      <c r="CHD160" s="89"/>
      <c r="CHV160" s="89"/>
      <c r="CHW160" s="89"/>
      <c r="CHZ160" s="89"/>
      <c r="CIC160" s="89"/>
      <c r="CIE160" s="89"/>
      <c r="CIG160" s="89"/>
      <c r="CIJ160" s="89"/>
      <c r="CIM160" s="89"/>
      <c r="CIP160" s="89"/>
      <c r="CIV160" s="89"/>
      <c r="CIY160" s="89"/>
      <c r="CJB160" s="89"/>
      <c r="CJG160" s="89"/>
      <c r="CJU160" s="89"/>
      <c r="CJV160" s="89"/>
      <c r="CJW160" s="89"/>
      <c r="CJX160" s="89"/>
      <c r="CJY160" s="89"/>
      <c r="CJZ160" s="89"/>
      <c r="CKA160" s="89"/>
      <c r="CKB160" s="89"/>
      <c r="CKC160" s="89"/>
      <c r="CKD160" s="89"/>
      <c r="CKE160" s="89"/>
      <c r="CKF160" s="89"/>
      <c r="CKG160" s="89"/>
      <c r="CKH160" s="89"/>
      <c r="CKI160" s="89"/>
      <c r="CKJ160" s="89"/>
      <c r="CKK160" s="89"/>
      <c r="CKL160" s="89"/>
      <c r="CKM160" s="89"/>
      <c r="CKN160" s="89"/>
      <c r="CKO160" s="89"/>
      <c r="CKP160" s="89"/>
      <c r="CKQ160" s="89"/>
      <c r="CKR160" s="89"/>
      <c r="CKS160" s="89"/>
      <c r="CKT160" s="89"/>
      <c r="CKU160" s="89"/>
      <c r="CKV160" s="89"/>
      <c r="CKW160" s="89"/>
      <c r="CKX160" s="89"/>
      <c r="CKY160" s="89"/>
      <c r="CKZ160" s="89"/>
      <c r="CLA160" s="89"/>
      <c r="CLB160" s="89"/>
      <c r="CLC160" s="89"/>
      <c r="CLD160" s="89"/>
      <c r="CLE160" s="89"/>
      <c r="CLF160" s="89"/>
      <c r="CLG160" s="89"/>
      <c r="CLJ160" s="89"/>
      <c r="CLM160" s="89"/>
      <c r="CLP160" s="89"/>
      <c r="CLS160" s="89"/>
      <c r="CLV160" s="89"/>
      <c r="CMH160" s="89"/>
      <c r="CMK160" s="89"/>
      <c r="CMN160" s="89"/>
      <c r="CMQ160" s="89"/>
      <c r="CMW160" s="89"/>
      <c r="CMZ160" s="89"/>
      <c r="CNF160" s="89"/>
      <c r="CNI160" s="89"/>
      <c r="CNL160" s="89"/>
      <c r="CNO160" s="89"/>
      <c r="CNU160" s="89"/>
      <c r="CNX160" s="89"/>
      <c r="COD160" s="89"/>
      <c r="COF160" s="89"/>
      <c r="COG160" s="89"/>
      <c r="COI160" s="89"/>
      <c r="COL160" s="89"/>
      <c r="COO160" s="89"/>
      <c r="COZ160" s="89"/>
      <c r="CPB160" s="89"/>
      <c r="CPN160" s="89"/>
      <c r="CPQ160" s="89"/>
      <c r="CPY160" s="89"/>
      <c r="CQS160" s="89"/>
      <c r="CQU160" s="89"/>
      <c r="CQV160" s="89"/>
      <c r="CQW160" s="89"/>
      <c r="CQX160" s="89"/>
      <c r="CQY160" s="89"/>
      <c r="CQZ160" s="89"/>
      <c r="CRR160" s="89"/>
      <c r="CRS160" s="89"/>
      <c r="CRV160" s="89"/>
      <c r="CRY160" s="89"/>
      <c r="CSA160" s="89"/>
      <c r="CSC160" s="89"/>
      <c r="CSF160" s="89"/>
      <c r="CSI160" s="89"/>
      <c r="CSL160" s="89"/>
      <c r="CSR160" s="89"/>
      <c r="CSU160" s="89"/>
      <c r="CSX160" s="89"/>
      <c r="CTC160" s="89"/>
      <c r="CTQ160" s="89"/>
      <c r="CTR160" s="89"/>
      <c r="CTS160" s="89"/>
      <c r="CTT160" s="89"/>
      <c r="CTU160" s="89"/>
      <c r="CTV160" s="89"/>
      <c r="CTW160" s="89"/>
      <c r="CTX160" s="89"/>
      <c r="CTY160" s="89"/>
      <c r="CTZ160" s="89"/>
      <c r="CUA160" s="89"/>
      <c r="CUB160" s="89"/>
      <c r="CUC160" s="89"/>
      <c r="CUD160" s="89"/>
      <c r="CUE160" s="89"/>
      <c r="CUF160" s="89"/>
      <c r="CUG160" s="89"/>
      <c r="CUH160" s="89"/>
      <c r="CUI160" s="89"/>
      <c r="CUJ160" s="89"/>
      <c r="CUK160" s="89"/>
      <c r="CUL160" s="89"/>
      <c r="CUM160" s="89"/>
      <c r="CUN160" s="89"/>
      <c r="CUO160" s="89"/>
      <c r="CUP160" s="89"/>
      <c r="CUQ160" s="89"/>
      <c r="CUR160" s="89"/>
      <c r="CUS160" s="89"/>
      <c r="CUT160" s="89"/>
      <c r="CUU160" s="89"/>
      <c r="CUV160" s="89"/>
      <c r="CUW160" s="89"/>
      <c r="CUX160" s="89"/>
      <c r="CUY160" s="89"/>
      <c r="CUZ160" s="89"/>
      <c r="CVA160" s="89"/>
      <c r="CVB160" s="89"/>
      <c r="CVC160" s="89"/>
      <c r="CVF160" s="89"/>
      <c r="CVI160" s="89"/>
      <c r="CVL160" s="89"/>
      <c r="CVO160" s="89"/>
      <c r="CVR160" s="89"/>
      <c r="CWD160" s="89"/>
      <c r="CWG160" s="89"/>
      <c r="CWJ160" s="89"/>
      <c r="CWM160" s="89"/>
      <c r="CWS160" s="89"/>
      <c r="CWV160" s="89"/>
      <c r="CXB160" s="89"/>
      <c r="CXE160" s="89"/>
      <c r="CXH160" s="89"/>
      <c r="CXK160" s="89"/>
      <c r="CXQ160" s="89"/>
      <c r="CXT160" s="89"/>
      <c r="CXZ160" s="89"/>
      <c r="CYB160" s="89"/>
      <c r="CYC160" s="89"/>
      <c r="CYE160" s="89"/>
      <c r="CYH160" s="89"/>
      <c r="CYK160" s="89"/>
      <c r="CYV160" s="89"/>
      <c r="CYX160" s="89"/>
      <c r="CZJ160" s="89"/>
      <c r="CZM160" s="89"/>
      <c r="CZU160" s="89"/>
      <c r="DAO160" s="89"/>
      <c r="DAQ160" s="89"/>
      <c r="DAR160" s="89"/>
      <c r="DAS160" s="89"/>
      <c r="DAT160" s="89"/>
      <c r="DAU160" s="89"/>
      <c r="DAV160" s="89"/>
      <c r="DBN160" s="89"/>
      <c r="DBO160" s="89"/>
      <c r="DBR160" s="89"/>
      <c r="DBU160" s="89"/>
      <c r="DBW160" s="89"/>
      <c r="DBY160" s="89"/>
      <c r="DCB160" s="89"/>
      <c r="DCE160" s="89"/>
      <c r="DCH160" s="89"/>
      <c r="DCN160" s="89"/>
      <c r="DCQ160" s="89"/>
      <c r="DCT160" s="89"/>
      <c r="DCY160" s="89"/>
      <c r="DDM160" s="89"/>
      <c r="DDN160" s="89"/>
      <c r="DDO160" s="89"/>
      <c r="DDP160" s="89"/>
      <c r="DDQ160" s="89"/>
      <c r="DDR160" s="89"/>
      <c r="DDS160" s="89"/>
      <c r="DDT160" s="89"/>
      <c r="DDU160" s="89"/>
      <c r="DDV160" s="89"/>
      <c r="DDW160" s="89"/>
      <c r="DDX160" s="89"/>
      <c r="DDY160" s="89"/>
      <c r="DDZ160" s="89"/>
      <c r="DEA160" s="89"/>
      <c r="DEB160" s="89"/>
      <c r="DEC160" s="89"/>
      <c r="DED160" s="89"/>
      <c r="DEE160" s="89"/>
      <c r="DEF160" s="89"/>
      <c r="DEG160" s="89"/>
      <c r="DEH160" s="89"/>
      <c r="DEI160" s="89"/>
      <c r="DEJ160" s="89"/>
      <c r="DEK160" s="89"/>
      <c r="DEL160" s="89"/>
      <c r="DEM160" s="89"/>
      <c r="DEN160" s="89"/>
      <c r="DEO160" s="89"/>
      <c r="DEP160" s="89"/>
      <c r="DEQ160" s="89"/>
      <c r="DER160" s="89"/>
      <c r="DES160" s="89"/>
      <c r="DET160" s="89"/>
      <c r="DEU160" s="89"/>
      <c r="DEV160" s="89"/>
      <c r="DEW160" s="89"/>
      <c r="DEX160" s="89"/>
      <c r="DEY160" s="89"/>
      <c r="DFB160" s="89"/>
      <c r="DFE160" s="89"/>
      <c r="DFH160" s="89"/>
      <c r="DFK160" s="89"/>
      <c r="DFN160" s="89"/>
      <c r="DFZ160" s="89"/>
      <c r="DGC160" s="89"/>
      <c r="DGF160" s="89"/>
      <c r="DGI160" s="89"/>
      <c r="DGO160" s="89"/>
      <c r="DGR160" s="89"/>
      <c r="DGX160" s="89"/>
      <c r="DHA160" s="89"/>
      <c r="DHD160" s="89"/>
      <c r="DHG160" s="89"/>
      <c r="DHM160" s="89"/>
      <c r="DHP160" s="89"/>
      <c r="DHV160" s="89"/>
      <c r="DHX160" s="89"/>
      <c r="DHY160" s="89"/>
      <c r="DIA160" s="89"/>
      <c r="DID160" s="89"/>
      <c r="DIG160" s="89"/>
      <c r="DIR160" s="89"/>
      <c r="DIT160" s="89"/>
      <c r="DJF160" s="89"/>
      <c r="DJI160" s="89"/>
      <c r="DJQ160" s="89"/>
      <c r="DKK160" s="89"/>
      <c r="DKM160" s="89"/>
      <c r="DKN160" s="89"/>
      <c r="DKO160" s="89"/>
      <c r="DKP160" s="89"/>
      <c r="DKQ160" s="89"/>
      <c r="DKR160" s="89"/>
      <c r="DLJ160" s="89"/>
      <c r="DLK160" s="89"/>
      <c r="DLN160" s="89"/>
      <c r="DLQ160" s="89"/>
      <c r="DLS160" s="89"/>
      <c r="DLU160" s="89"/>
      <c r="DLX160" s="89"/>
      <c r="DMA160" s="89"/>
      <c r="DMD160" s="89"/>
      <c r="DMJ160" s="89"/>
      <c r="DMM160" s="89"/>
      <c r="DMP160" s="89"/>
      <c r="DMU160" s="89"/>
      <c r="DNI160" s="89"/>
      <c r="DNJ160" s="89"/>
      <c r="DNK160" s="89"/>
      <c r="DNL160" s="89"/>
      <c r="DNM160" s="89"/>
      <c r="DNN160" s="89"/>
      <c r="DNO160" s="89"/>
      <c r="DNP160" s="89"/>
      <c r="DNQ160" s="89"/>
      <c r="DNR160" s="89"/>
      <c r="DNS160" s="89"/>
      <c r="DNT160" s="89"/>
      <c r="DNU160" s="89"/>
      <c r="DNV160" s="89"/>
      <c r="DNW160" s="89"/>
      <c r="DNX160" s="89"/>
      <c r="DNY160" s="89"/>
      <c r="DNZ160" s="89"/>
      <c r="DOA160" s="89"/>
      <c r="DOB160" s="89"/>
      <c r="DOC160" s="89"/>
      <c r="DOD160" s="89"/>
      <c r="DOE160" s="89"/>
      <c r="DOF160" s="89"/>
      <c r="DOG160" s="89"/>
      <c r="DOH160" s="89"/>
      <c r="DOI160" s="89"/>
      <c r="DOJ160" s="89"/>
      <c r="DOK160" s="89"/>
      <c r="DOL160" s="89"/>
      <c r="DOM160" s="89"/>
      <c r="DON160" s="89"/>
      <c r="DOO160" s="89"/>
      <c r="DOP160" s="89"/>
      <c r="DOQ160" s="89"/>
      <c r="DOR160" s="89"/>
      <c r="DOS160" s="89"/>
      <c r="DOT160" s="89"/>
      <c r="DOU160" s="89"/>
      <c r="DOX160" s="89"/>
      <c r="DPA160" s="89"/>
      <c r="DPD160" s="89"/>
      <c r="DPG160" s="89"/>
      <c r="DPJ160" s="89"/>
      <c r="DPV160" s="89"/>
      <c r="DPY160" s="89"/>
      <c r="DQB160" s="89"/>
      <c r="DQE160" s="89"/>
      <c r="DQK160" s="89"/>
      <c r="DQN160" s="89"/>
      <c r="DQT160" s="89"/>
      <c r="DQW160" s="89"/>
      <c r="DQZ160" s="89"/>
      <c r="DRC160" s="89"/>
      <c r="DRI160" s="89"/>
      <c r="DRL160" s="89"/>
      <c r="DRR160" s="89"/>
      <c r="DRT160" s="89"/>
      <c r="DRU160" s="89"/>
      <c r="DRW160" s="89"/>
      <c r="DRZ160" s="89"/>
      <c r="DSC160" s="89"/>
      <c r="DSN160" s="89"/>
      <c r="DSP160" s="89"/>
      <c r="DTB160" s="89"/>
      <c r="DTE160" s="89"/>
      <c r="DTM160" s="89"/>
      <c r="DUG160" s="89"/>
      <c r="DUI160" s="89"/>
      <c r="DUJ160" s="89"/>
      <c r="DUK160" s="89"/>
      <c r="DUL160" s="89"/>
      <c r="DUM160" s="89"/>
      <c r="DUN160" s="89"/>
      <c r="DVF160" s="89"/>
      <c r="DVG160" s="89"/>
      <c r="DVJ160" s="89"/>
      <c r="DVM160" s="89"/>
      <c r="DVO160" s="89"/>
      <c r="DVQ160" s="89"/>
      <c r="DVT160" s="89"/>
      <c r="DVW160" s="89"/>
      <c r="DVZ160" s="89"/>
      <c r="DWF160" s="89"/>
      <c r="DWI160" s="89"/>
      <c r="DWL160" s="89"/>
      <c r="DWQ160" s="89"/>
      <c r="DXE160" s="89"/>
      <c r="DXF160" s="89"/>
      <c r="DXG160" s="89"/>
      <c r="DXH160" s="89"/>
      <c r="DXI160" s="89"/>
      <c r="DXJ160" s="89"/>
      <c r="DXK160" s="89"/>
      <c r="DXL160" s="89"/>
      <c r="DXM160" s="89"/>
      <c r="DXN160" s="89"/>
      <c r="DXO160" s="89"/>
      <c r="DXP160" s="89"/>
      <c r="DXQ160" s="89"/>
      <c r="DXR160" s="89"/>
      <c r="DXS160" s="89"/>
      <c r="DXT160" s="89"/>
      <c r="DXU160" s="89"/>
      <c r="DXV160" s="89"/>
      <c r="DXW160" s="89"/>
      <c r="DXX160" s="89"/>
      <c r="DXY160" s="89"/>
      <c r="DXZ160" s="89"/>
      <c r="DYA160" s="89"/>
      <c r="DYB160" s="89"/>
      <c r="DYC160" s="89"/>
      <c r="DYD160" s="89"/>
      <c r="DYE160" s="89"/>
      <c r="DYF160" s="89"/>
      <c r="DYG160" s="89"/>
      <c r="DYH160" s="89"/>
      <c r="DYI160" s="89"/>
      <c r="DYJ160" s="89"/>
      <c r="DYK160" s="89"/>
      <c r="DYL160" s="89"/>
      <c r="DYM160" s="89"/>
      <c r="DYN160" s="89"/>
      <c r="DYO160" s="89"/>
      <c r="DYP160" s="89"/>
      <c r="DYQ160" s="89"/>
      <c r="DYT160" s="89"/>
      <c r="DYW160" s="89"/>
      <c r="DYZ160" s="89"/>
      <c r="DZC160" s="89"/>
      <c r="DZF160" s="89"/>
      <c r="DZR160" s="89"/>
      <c r="DZU160" s="89"/>
      <c r="DZX160" s="89"/>
      <c r="EAA160" s="89"/>
      <c r="EAG160" s="89"/>
      <c r="EAJ160" s="89"/>
      <c r="EAP160" s="89"/>
      <c r="EAS160" s="89"/>
      <c r="EAV160" s="89"/>
      <c r="EAY160" s="89"/>
      <c r="EBE160" s="89"/>
      <c r="EBH160" s="89"/>
      <c r="EBN160" s="89"/>
      <c r="EBP160" s="89"/>
      <c r="EBQ160" s="89"/>
      <c r="EBS160" s="89"/>
      <c r="EBV160" s="89"/>
      <c r="EBY160" s="89"/>
      <c r="ECJ160" s="89"/>
      <c r="ECL160" s="89"/>
      <c r="ECX160" s="89"/>
      <c r="EDA160" s="89"/>
      <c r="EDI160" s="89"/>
      <c r="EEC160" s="89"/>
      <c r="EEE160" s="89"/>
      <c r="EEF160" s="89"/>
      <c r="EEG160" s="89"/>
      <c r="EEH160" s="89"/>
      <c r="EEI160" s="89"/>
      <c r="EEJ160" s="89"/>
      <c r="EFB160" s="89"/>
      <c r="EFC160" s="89"/>
      <c r="EFF160" s="89"/>
      <c r="EFI160" s="89"/>
      <c r="EFK160" s="89"/>
      <c r="EFM160" s="89"/>
      <c r="EFP160" s="89"/>
      <c r="EFS160" s="89"/>
      <c r="EFV160" s="89"/>
      <c r="EGB160" s="89"/>
      <c r="EGE160" s="89"/>
      <c r="EGH160" s="89"/>
      <c r="EGM160" s="89"/>
      <c r="EHA160" s="89"/>
      <c r="EHB160" s="89"/>
      <c r="EHC160" s="89"/>
      <c r="EHD160" s="89"/>
      <c r="EHE160" s="89"/>
      <c r="EHF160" s="89"/>
      <c r="EHG160" s="89"/>
      <c r="EHH160" s="89"/>
      <c r="EHI160" s="89"/>
      <c r="EHJ160" s="89"/>
      <c r="EHK160" s="89"/>
      <c r="EHL160" s="89"/>
      <c r="EHM160" s="89"/>
      <c r="EHN160" s="89"/>
      <c r="EHO160" s="89"/>
      <c r="EHP160" s="89"/>
      <c r="EHQ160" s="89"/>
      <c r="EHR160" s="89"/>
      <c r="EHS160" s="89"/>
      <c r="EHT160" s="89"/>
      <c r="EHU160" s="89"/>
      <c r="EHV160" s="89"/>
      <c r="EHW160" s="89"/>
      <c r="EHX160" s="89"/>
      <c r="EHY160" s="89"/>
      <c r="EHZ160" s="89"/>
      <c r="EIA160" s="89"/>
      <c r="EIB160" s="89"/>
      <c r="EIC160" s="89"/>
      <c r="EID160" s="89"/>
      <c r="EIE160" s="89"/>
      <c r="EIF160" s="89"/>
      <c r="EIG160" s="89"/>
      <c r="EIH160" s="89"/>
      <c r="EII160" s="89"/>
      <c r="EIJ160" s="89"/>
      <c r="EIK160" s="89"/>
      <c r="EIL160" s="89"/>
      <c r="EIM160" s="89"/>
      <c r="EIP160" s="89"/>
      <c r="EIS160" s="89"/>
      <c r="EIV160" s="89"/>
      <c r="EIY160" s="89"/>
      <c r="EJB160" s="89"/>
      <c r="EJN160" s="89"/>
      <c r="EJQ160" s="89"/>
      <c r="EJT160" s="89"/>
      <c r="EJW160" s="89"/>
      <c r="EKC160" s="89"/>
      <c r="EKF160" s="89"/>
      <c r="EKL160" s="89"/>
      <c r="EKO160" s="89"/>
      <c r="EKR160" s="89"/>
      <c r="EKU160" s="89"/>
      <c r="ELA160" s="89"/>
      <c r="ELD160" s="89"/>
      <c r="ELJ160" s="89"/>
      <c r="ELL160" s="89"/>
      <c r="ELM160" s="89"/>
      <c r="ELO160" s="89"/>
      <c r="ELR160" s="89"/>
      <c r="ELU160" s="89"/>
      <c r="EMF160" s="89"/>
      <c r="EMH160" s="89"/>
      <c r="EMT160" s="89"/>
      <c r="EMW160" s="89"/>
      <c r="ENE160" s="89"/>
      <c r="ENY160" s="89"/>
      <c r="EOA160" s="89"/>
      <c r="EOB160" s="89"/>
      <c r="EOC160" s="89"/>
      <c r="EOD160" s="89"/>
      <c r="EOE160" s="89"/>
      <c r="EOF160" s="89"/>
      <c r="EOX160" s="89"/>
      <c r="EOY160" s="89"/>
      <c r="EPB160" s="89"/>
      <c r="EPE160" s="89"/>
      <c r="EPG160" s="89"/>
      <c r="EPI160" s="89"/>
      <c r="EPL160" s="89"/>
      <c r="EPO160" s="89"/>
      <c r="EPR160" s="89"/>
      <c r="EPX160" s="89"/>
      <c r="EQA160" s="89"/>
      <c r="EQD160" s="89"/>
      <c r="EQI160" s="89"/>
      <c r="EQW160" s="89"/>
      <c r="EQX160" s="89"/>
      <c r="EQY160" s="89"/>
      <c r="EQZ160" s="89"/>
      <c r="ERA160" s="89"/>
      <c r="ERB160" s="89"/>
      <c r="ERC160" s="89"/>
      <c r="ERD160" s="89"/>
      <c r="ERE160" s="89"/>
      <c r="ERF160" s="89"/>
      <c r="ERG160" s="89"/>
      <c r="ERH160" s="89"/>
      <c r="ERI160" s="89"/>
      <c r="ERJ160" s="89"/>
      <c r="ERK160" s="89"/>
      <c r="ERL160" s="89"/>
      <c r="ERM160" s="89"/>
      <c r="ERN160" s="89"/>
      <c r="ERO160" s="89"/>
      <c r="ERP160" s="89"/>
      <c r="ERQ160" s="89"/>
      <c r="ERR160" s="89"/>
      <c r="ERS160" s="89"/>
      <c r="ERT160" s="89"/>
      <c r="ERU160" s="89"/>
      <c r="ERV160" s="89"/>
      <c r="ERW160" s="89"/>
      <c r="ERX160" s="89"/>
      <c r="ERY160" s="89"/>
      <c r="ERZ160" s="89"/>
      <c r="ESA160" s="89"/>
      <c r="ESB160" s="89"/>
      <c r="ESC160" s="89"/>
      <c r="ESD160" s="89"/>
      <c r="ESE160" s="89"/>
      <c r="ESF160" s="89"/>
      <c r="ESG160" s="89"/>
      <c r="ESH160" s="89"/>
      <c r="ESI160" s="89"/>
      <c r="ESL160" s="89"/>
      <c r="ESO160" s="89"/>
      <c r="ESR160" s="89"/>
      <c r="ESU160" s="89"/>
      <c r="ESX160" s="89"/>
      <c r="ETJ160" s="89"/>
      <c r="ETM160" s="89"/>
      <c r="ETP160" s="89"/>
      <c r="ETS160" s="89"/>
      <c r="ETY160" s="89"/>
      <c r="EUB160" s="89"/>
      <c r="EUH160" s="89"/>
      <c r="EUK160" s="89"/>
      <c r="EUN160" s="89"/>
      <c r="EUQ160" s="89"/>
      <c r="EUW160" s="89"/>
      <c r="EUZ160" s="89"/>
      <c r="EVF160" s="89"/>
      <c r="EVH160" s="89"/>
      <c r="EVI160" s="89"/>
      <c r="EVK160" s="89"/>
      <c r="EVN160" s="89"/>
      <c r="EVQ160" s="89"/>
      <c r="EWB160" s="89"/>
      <c r="EWD160" s="89"/>
      <c r="EWP160" s="89"/>
      <c r="EWS160" s="89"/>
      <c r="EXA160" s="89"/>
      <c r="EXU160" s="89"/>
      <c r="EXW160" s="89"/>
      <c r="EXX160" s="89"/>
      <c r="EXY160" s="89"/>
      <c r="EXZ160" s="89"/>
      <c r="EYA160" s="89"/>
      <c r="EYB160" s="89"/>
      <c r="EYT160" s="89"/>
      <c r="EYU160" s="89"/>
      <c r="EYX160" s="89"/>
      <c r="EZA160" s="89"/>
      <c r="EZC160" s="89"/>
      <c r="EZE160" s="89"/>
      <c r="EZH160" s="89"/>
      <c r="EZK160" s="89"/>
      <c r="EZN160" s="89"/>
      <c r="EZT160" s="89"/>
      <c r="EZW160" s="89"/>
      <c r="EZZ160" s="89"/>
      <c r="FAE160" s="89"/>
      <c r="FAS160" s="89"/>
      <c r="FAT160" s="89"/>
      <c r="FAU160" s="89"/>
      <c r="FAV160" s="89"/>
      <c r="FAW160" s="89"/>
      <c r="FAX160" s="89"/>
      <c r="FAY160" s="89"/>
      <c r="FAZ160" s="89"/>
      <c r="FBA160" s="89"/>
      <c r="FBB160" s="89"/>
      <c r="FBC160" s="89"/>
      <c r="FBD160" s="89"/>
      <c r="FBE160" s="89"/>
      <c r="FBF160" s="89"/>
      <c r="FBG160" s="89"/>
      <c r="FBH160" s="89"/>
      <c r="FBI160" s="89"/>
      <c r="FBJ160" s="89"/>
      <c r="FBK160" s="89"/>
      <c r="FBL160" s="89"/>
      <c r="FBM160" s="89"/>
      <c r="FBN160" s="89"/>
      <c r="FBO160" s="89"/>
      <c r="FBP160" s="89"/>
      <c r="FBQ160" s="89"/>
      <c r="FBR160" s="89"/>
      <c r="FBS160" s="89"/>
      <c r="FBT160" s="89"/>
      <c r="FBU160" s="89"/>
      <c r="FBV160" s="89"/>
      <c r="FBW160" s="89"/>
      <c r="FBX160" s="89"/>
      <c r="FBY160" s="89"/>
      <c r="FBZ160" s="89"/>
      <c r="FCA160" s="89"/>
      <c r="FCB160" s="89"/>
      <c r="FCC160" s="89"/>
      <c r="FCD160" s="89"/>
      <c r="FCE160" s="89"/>
      <c r="FCH160" s="89"/>
      <c r="FCK160" s="89"/>
      <c r="FCN160" s="89"/>
      <c r="FCQ160" s="89"/>
      <c r="FCT160" s="89"/>
      <c r="FDF160" s="89"/>
      <c r="FDI160" s="89"/>
      <c r="FDL160" s="89"/>
      <c r="FDO160" s="89"/>
      <c r="FDU160" s="89"/>
      <c r="FDX160" s="89"/>
      <c r="FED160" s="89"/>
      <c r="FEG160" s="89"/>
      <c r="FEJ160" s="89"/>
      <c r="FEM160" s="89"/>
      <c r="FES160" s="89"/>
      <c r="FEV160" s="89"/>
      <c r="FFB160" s="89"/>
      <c r="FFD160" s="89"/>
      <c r="FFE160" s="89"/>
      <c r="FFG160" s="89"/>
      <c r="FFJ160" s="89"/>
      <c r="FFM160" s="89"/>
      <c r="FFX160" s="89"/>
      <c r="FFZ160" s="89"/>
      <c r="FGL160" s="89"/>
      <c r="FGO160" s="89"/>
      <c r="FGW160" s="89"/>
      <c r="FHQ160" s="89"/>
      <c r="FHS160" s="89"/>
      <c r="FHT160" s="89"/>
      <c r="FHU160" s="89"/>
      <c r="FHV160" s="89"/>
      <c r="FHW160" s="89"/>
      <c r="FHX160" s="89"/>
      <c r="FIP160" s="89"/>
      <c r="FIQ160" s="89"/>
      <c r="FIT160" s="89"/>
      <c r="FIW160" s="89"/>
      <c r="FIY160" s="89"/>
      <c r="FJA160" s="89"/>
      <c r="FJD160" s="89"/>
      <c r="FJG160" s="89"/>
      <c r="FJJ160" s="89"/>
      <c r="FJP160" s="89"/>
      <c r="FJS160" s="89"/>
      <c r="FJV160" s="89"/>
      <c r="FKA160" s="89"/>
      <c r="FKO160" s="89"/>
      <c r="FKP160" s="89"/>
      <c r="FKQ160" s="89"/>
      <c r="FKR160" s="89"/>
      <c r="FKS160" s="89"/>
      <c r="FKT160" s="89"/>
      <c r="FKU160" s="89"/>
      <c r="FKV160" s="89"/>
      <c r="FKW160" s="89"/>
      <c r="FKX160" s="89"/>
      <c r="FKY160" s="89"/>
      <c r="FKZ160" s="89"/>
      <c r="FLA160" s="89"/>
      <c r="FLB160" s="89"/>
      <c r="FLC160" s="89"/>
      <c r="FLD160" s="89"/>
      <c r="FLE160" s="89"/>
      <c r="FLF160" s="89"/>
      <c r="FLG160" s="89"/>
      <c r="FLH160" s="89"/>
      <c r="FLI160" s="89"/>
      <c r="FLJ160" s="89"/>
      <c r="FLK160" s="89"/>
      <c r="FLL160" s="89"/>
      <c r="FLM160" s="89"/>
      <c r="FLN160" s="89"/>
      <c r="FLO160" s="89"/>
      <c r="FLP160" s="89"/>
      <c r="FLQ160" s="89"/>
      <c r="FLR160" s="89"/>
      <c r="FLS160" s="89"/>
      <c r="FLT160" s="89"/>
      <c r="FLU160" s="89"/>
      <c r="FLV160" s="89"/>
      <c r="FLW160" s="89"/>
      <c r="FLX160" s="89"/>
      <c r="FLY160" s="89"/>
      <c r="FLZ160" s="89"/>
      <c r="FMA160" s="89"/>
      <c r="FMD160" s="89"/>
      <c r="FMG160" s="89"/>
      <c r="FMJ160" s="89"/>
      <c r="FMM160" s="89"/>
      <c r="FMP160" s="89"/>
      <c r="FNB160" s="89"/>
      <c r="FNE160" s="89"/>
      <c r="FNH160" s="89"/>
      <c r="FNK160" s="89"/>
      <c r="FNQ160" s="89"/>
      <c r="FNT160" s="89"/>
      <c r="FNZ160" s="89"/>
      <c r="FOC160" s="89"/>
      <c r="FOF160" s="89"/>
      <c r="FOI160" s="89"/>
      <c r="FOO160" s="89"/>
      <c r="FOR160" s="89"/>
      <c r="FOX160" s="89"/>
      <c r="FOZ160" s="89"/>
      <c r="FPA160" s="89"/>
      <c r="FPC160" s="89"/>
      <c r="FPF160" s="89"/>
      <c r="FPI160" s="89"/>
      <c r="FPT160" s="89"/>
      <c r="FPV160" s="89"/>
      <c r="FQH160" s="89"/>
      <c r="FQK160" s="89"/>
      <c r="FQS160" s="89"/>
      <c r="FRM160" s="89"/>
      <c r="FRO160" s="89"/>
      <c r="FRP160" s="89"/>
      <c r="FRQ160" s="89"/>
      <c r="FRR160" s="89"/>
      <c r="FRS160" s="89"/>
      <c r="FRT160" s="89"/>
      <c r="FSL160" s="89"/>
      <c r="FSM160" s="89"/>
      <c r="FSP160" s="89"/>
      <c r="FSS160" s="89"/>
      <c r="FSU160" s="89"/>
      <c r="FSW160" s="89"/>
      <c r="FSZ160" s="89"/>
      <c r="FTC160" s="89"/>
      <c r="FTF160" s="89"/>
      <c r="FTL160" s="89"/>
      <c r="FTO160" s="89"/>
      <c r="FTR160" s="89"/>
      <c r="FTW160" s="89"/>
      <c r="FUK160" s="89"/>
      <c r="FUL160" s="89"/>
      <c r="FUM160" s="89"/>
      <c r="FUN160" s="89"/>
      <c r="FUO160" s="89"/>
      <c r="FUP160" s="89"/>
      <c r="FUQ160" s="89"/>
      <c r="FUR160" s="89"/>
      <c r="FUS160" s="89"/>
      <c r="FUT160" s="89"/>
      <c r="FUU160" s="89"/>
      <c r="FUV160" s="89"/>
      <c r="FUW160" s="89"/>
      <c r="FUX160" s="89"/>
      <c r="FUY160" s="89"/>
      <c r="FUZ160" s="89"/>
      <c r="FVA160" s="89"/>
      <c r="FVB160" s="89"/>
      <c r="FVC160" s="89"/>
      <c r="FVD160" s="89"/>
      <c r="FVE160" s="89"/>
      <c r="FVF160" s="89"/>
      <c r="FVG160" s="89"/>
      <c r="FVH160" s="89"/>
      <c r="FVI160" s="89"/>
      <c r="FVJ160" s="89"/>
      <c r="FVK160" s="89"/>
      <c r="FVL160" s="89"/>
      <c r="FVM160" s="89"/>
      <c r="FVN160" s="89"/>
      <c r="FVO160" s="89"/>
      <c r="FVP160" s="89"/>
      <c r="FVQ160" s="89"/>
      <c r="FVR160" s="89"/>
      <c r="FVS160" s="89"/>
      <c r="FVT160" s="89"/>
      <c r="FVU160" s="89"/>
      <c r="FVV160" s="89"/>
      <c r="FVW160" s="89"/>
      <c r="FVZ160" s="89"/>
      <c r="FWC160" s="89"/>
      <c r="FWF160" s="89"/>
      <c r="FWI160" s="89"/>
      <c r="FWL160" s="89"/>
      <c r="FWX160" s="89"/>
      <c r="FXA160" s="89"/>
      <c r="FXD160" s="89"/>
      <c r="FXG160" s="89"/>
      <c r="FXM160" s="89"/>
      <c r="FXP160" s="89"/>
      <c r="FXV160" s="89"/>
      <c r="FXY160" s="89"/>
      <c r="FYB160" s="89"/>
      <c r="FYE160" s="89"/>
      <c r="FYK160" s="89"/>
      <c r="FYN160" s="89"/>
      <c r="FYT160" s="89"/>
      <c r="FYV160" s="89"/>
      <c r="FYW160" s="89"/>
      <c r="FYY160" s="89"/>
      <c r="FZB160" s="89"/>
      <c r="FZE160" s="89"/>
      <c r="FZP160" s="89"/>
      <c r="FZR160" s="89"/>
      <c r="GAD160" s="89"/>
      <c r="GAG160" s="89"/>
      <c r="GAO160" s="89"/>
      <c r="GBI160" s="89"/>
      <c r="GBK160" s="89"/>
      <c r="GBL160" s="89"/>
      <c r="GBM160" s="89"/>
      <c r="GBN160" s="89"/>
      <c r="GBO160" s="89"/>
      <c r="GBP160" s="89"/>
      <c r="GCH160" s="89"/>
      <c r="GCI160" s="89"/>
      <c r="GCL160" s="89"/>
      <c r="GCO160" s="89"/>
      <c r="GCQ160" s="89"/>
      <c r="GCS160" s="89"/>
      <c r="GCV160" s="89"/>
      <c r="GCY160" s="89"/>
      <c r="GDB160" s="89"/>
      <c r="GDH160" s="89"/>
      <c r="GDK160" s="89"/>
      <c r="GDN160" s="89"/>
      <c r="GDS160" s="89"/>
      <c r="GEG160" s="89"/>
      <c r="GEH160" s="89"/>
      <c r="GEI160" s="89"/>
      <c r="GEJ160" s="89"/>
      <c r="GEK160" s="89"/>
      <c r="GEL160" s="89"/>
      <c r="GEM160" s="89"/>
      <c r="GEN160" s="89"/>
      <c r="GEO160" s="89"/>
      <c r="GEP160" s="89"/>
      <c r="GEQ160" s="89"/>
      <c r="GER160" s="89"/>
      <c r="GES160" s="89"/>
      <c r="GET160" s="89"/>
      <c r="GEU160" s="89"/>
      <c r="GEV160" s="89"/>
      <c r="GEW160" s="89"/>
      <c r="GEX160" s="89"/>
      <c r="GEY160" s="89"/>
      <c r="GEZ160" s="89"/>
      <c r="GFA160" s="89"/>
      <c r="GFB160" s="89"/>
      <c r="GFC160" s="89"/>
      <c r="GFD160" s="89"/>
      <c r="GFE160" s="89"/>
      <c r="GFF160" s="89"/>
      <c r="GFG160" s="89"/>
      <c r="GFH160" s="89"/>
      <c r="GFI160" s="89"/>
      <c r="GFJ160" s="89"/>
      <c r="GFK160" s="89"/>
      <c r="GFL160" s="89"/>
      <c r="GFM160" s="89"/>
      <c r="GFN160" s="89"/>
      <c r="GFO160" s="89"/>
      <c r="GFP160" s="89"/>
      <c r="GFQ160" s="89"/>
      <c r="GFR160" s="89"/>
      <c r="GFS160" s="89"/>
      <c r="GFV160" s="89"/>
      <c r="GFY160" s="89"/>
      <c r="GGB160" s="89"/>
      <c r="GGE160" s="89"/>
      <c r="GGH160" s="89"/>
      <c r="GGT160" s="89"/>
      <c r="GGW160" s="89"/>
      <c r="GGZ160" s="89"/>
      <c r="GHC160" s="89"/>
      <c r="GHI160" s="89"/>
      <c r="GHL160" s="89"/>
      <c r="GHR160" s="89"/>
      <c r="GHU160" s="89"/>
      <c r="GHX160" s="89"/>
      <c r="GIA160" s="89"/>
      <c r="GIG160" s="89"/>
      <c r="GIJ160" s="89"/>
      <c r="GIP160" s="89"/>
      <c r="GIR160" s="89"/>
      <c r="GIS160" s="89"/>
      <c r="GIU160" s="89"/>
      <c r="GIX160" s="89"/>
      <c r="GJA160" s="89"/>
      <c r="GJL160" s="89"/>
      <c r="GJN160" s="89"/>
      <c r="GJZ160" s="89"/>
      <c r="GKC160" s="89"/>
      <c r="GKK160" s="89"/>
      <c r="GLE160" s="89"/>
      <c r="GLG160" s="89"/>
      <c r="GLH160" s="89"/>
      <c r="GLI160" s="89"/>
      <c r="GLJ160" s="89"/>
      <c r="GLK160" s="89"/>
      <c r="GLL160" s="89"/>
      <c r="GMD160" s="89"/>
      <c r="GME160" s="89"/>
      <c r="GMH160" s="89"/>
      <c r="GMK160" s="89"/>
      <c r="GMM160" s="89"/>
      <c r="GMO160" s="89"/>
      <c r="GMR160" s="89"/>
      <c r="GMU160" s="89"/>
      <c r="GMX160" s="89"/>
      <c r="GND160" s="89"/>
      <c r="GNG160" s="89"/>
      <c r="GNJ160" s="89"/>
      <c r="GNO160" s="89"/>
      <c r="GOC160" s="89"/>
      <c r="GOD160" s="89"/>
      <c r="GOE160" s="89"/>
      <c r="GOF160" s="89"/>
      <c r="GOG160" s="89"/>
      <c r="GOH160" s="89"/>
      <c r="GOI160" s="89"/>
      <c r="GOJ160" s="89"/>
      <c r="GOK160" s="89"/>
      <c r="GOL160" s="89"/>
      <c r="GOM160" s="89"/>
      <c r="GON160" s="89"/>
      <c r="GOO160" s="89"/>
      <c r="GOP160" s="89"/>
      <c r="GOQ160" s="89"/>
      <c r="GOR160" s="89"/>
      <c r="GOS160" s="89"/>
      <c r="GOT160" s="89"/>
      <c r="GOU160" s="89"/>
      <c r="GOV160" s="89"/>
      <c r="GOW160" s="89"/>
      <c r="GOX160" s="89"/>
      <c r="GOY160" s="89"/>
      <c r="GOZ160" s="89"/>
      <c r="GPA160" s="89"/>
      <c r="GPB160" s="89"/>
      <c r="GPC160" s="89"/>
      <c r="GPD160" s="89"/>
      <c r="GPE160" s="89"/>
      <c r="GPF160" s="89"/>
      <c r="GPG160" s="89"/>
      <c r="GPH160" s="89"/>
      <c r="GPI160" s="89"/>
      <c r="GPJ160" s="89"/>
      <c r="GPK160" s="89"/>
      <c r="GPL160" s="89"/>
      <c r="GPM160" s="89"/>
      <c r="GPN160" s="89"/>
      <c r="GPO160" s="89"/>
      <c r="GPR160" s="89"/>
      <c r="GPU160" s="89"/>
      <c r="GPX160" s="89"/>
      <c r="GQA160" s="89"/>
      <c r="GQD160" s="89"/>
      <c r="GQP160" s="89"/>
      <c r="GQS160" s="89"/>
      <c r="GQV160" s="89"/>
      <c r="GQY160" s="89"/>
      <c r="GRE160" s="89"/>
      <c r="GRH160" s="89"/>
      <c r="GRN160" s="89"/>
      <c r="GRQ160" s="89"/>
      <c r="GRT160" s="89"/>
      <c r="GRW160" s="89"/>
      <c r="GSC160" s="89"/>
      <c r="GSF160" s="89"/>
      <c r="GSL160" s="89"/>
      <c r="GSN160" s="89"/>
      <c r="GSO160" s="89"/>
      <c r="GSQ160" s="89"/>
      <c r="GST160" s="89"/>
      <c r="GSW160" s="89"/>
      <c r="GTH160" s="89"/>
      <c r="GTJ160" s="89"/>
      <c r="GTV160" s="89"/>
      <c r="GTY160" s="89"/>
      <c r="GUG160" s="89"/>
      <c r="GVA160" s="89"/>
      <c r="GVC160" s="89"/>
      <c r="GVD160" s="89"/>
      <c r="GVE160" s="89"/>
      <c r="GVF160" s="89"/>
      <c r="GVG160" s="89"/>
      <c r="GVH160" s="89"/>
      <c r="GVZ160" s="89"/>
      <c r="GWA160" s="89"/>
      <c r="GWD160" s="89"/>
      <c r="GWG160" s="89"/>
      <c r="GWI160" s="89"/>
      <c r="GWK160" s="89"/>
      <c r="GWN160" s="89"/>
      <c r="GWQ160" s="89"/>
      <c r="GWT160" s="89"/>
      <c r="GWZ160" s="89"/>
      <c r="GXC160" s="89"/>
      <c r="GXF160" s="89"/>
      <c r="GXK160" s="89"/>
      <c r="GXY160" s="89"/>
      <c r="GXZ160" s="89"/>
      <c r="GYA160" s="89"/>
      <c r="GYB160" s="89"/>
      <c r="GYC160" s="89"/>
      <c r="GYD160" s="89"/>
      <c r="GYE160" s="89"/>
      <c r="GYF160" s="89"/>
      <c r="GYG160" s="89"/>
      <c r="GYH160" s="89"/>
      <c r="GYI160" s="89"/>
      <c r="GYJ160" s="89"/>
      <c r="GYK160" s="89"/>
      <c r="GYL160" s="89"/>
      <c r="GYM160" s="89"/>
      <c r="GYN160" s="89"/>
      <c r="GYO160" s="89"/>
      <c r="GYP160" s="89"/>
      <c r="GYQ160" s="89"/>
      <c r="GYR160" s="89"/>
      <c r="GYS160" s="89"/>
      <c r="GYT160" s="89"/>
      <c r="GYU160" s="89"/>
      <c r="GYV160" s="89"/>
      <c r="GYW160" s="89"/>
      <c r="GYX160" s="89"/>
      <c r="GYY160" s="89"/>
      <c r="GYZ160" s="89"/>
      <c r="GZA160" s="89"/>
      <c r="GZB160" s="89"/>
      <c r="GZC160" s="89"/>
      <c r="GZD160" s="89"/>
      <c r="GZE160" s="89"/>
      <c r="GZF160" s="89"/>
      <c r="GZG160" s="89"/>
      <c r="GZH160" s="89"/>
      <c r="GZI160" s="89"/>
      <c r="GZJ160" s="89"/>
      <c r="GZK160" s="89"/>
      <c r="GZN160" s="89"/>
      <c r="GZQ160" s="89"/>
      <c r="GZT160" s="89"/>
      <c r="GZW160" s="89"/>
      <c r="GZZ160" s="89"/>
      <c r="HAL160" s="89"/>
      <c r="HAO160" s="89"/>
      <c r="HAR160" s="89"/>
      <c r="HAU160" s="89"/>
      <c r="HBA160" s="89"/>
      <c r="HBD160" s="89"/>
      <c r="HBJ160" s="89"/>
      <c r="HBM160" s="89"/>
      <c r="HBP160" s="89"/>
      <c r="HBS160" s="89"/>
      <c r="HBY160" s="89"/>
      <c r="HCB160" s="89"/>
      <c r="HCH160" s="89"/>
      <c r="HCJ160" s="89"/>
      <c r="HCK160" s="89"/>
      <c r="HCM160" s="89"/>
      <c r="HCP160" s="89"/>
      <c r="HCS160" s="89"/>
      <c r="HDD160" s="89"/>
      <c r="HDF160" s="89"/>
      <c r="HDR160" s="89"/>
      <c r="HDU160" s="89"/>
      <c r="HEC160" s="89"/>
      <c r="HEW160" s="89"/>
      <c r="HEY160" s="89"/>
      <c r="HEZ160" s="89"/>
      <c r="HFA160" s="89"/>
      <c r="HFB160" s="89"/>
      <c r="HFC160" s="89"/>
      <c r="HFD160" s="89"/>
      <c r="HFV160" s="89"/>
      <c r="HFW160" s="89"/>
      <c r="HFZ160" s="89"/>
      <c r="HGC160" s="89"/>
      <c r="HGE160" s="89"/>
      <c r="HGG160" s="89"/>
      <c r="HGJ160" s="89"/>
      <c r="HGM160" s="89"/>
      <c r="HGP160" s="89"/>
      <c r="HGV160" s="89"/>
      <c r="HGY160" s="89"/>
      <c r="HHB160" s="89"/>
      <c r="HHG160" s="89"/>
      <c r="HHU160" s="89"/>
      <c r="HHV160" s="89"/>
      <c r="HHW160" s="89"/>
      <c r="HHX160" s="89"/>
      <c r="HHY160" s="89"/>
      <c r="HHZ160" s="89"/>
      <c r="HIA160" s="89"/>
      <c r="HIB160" s="89"/>
      <c r="HIC160" s="89"/>
      <c r="HID160" s="89"/>
      <c r="HIE160" s="89"/>
      <c r="HIF160" s="89"/>
      <c r="HIG160" s="89"/>
      <c r="HIH160" s="89"/>
      <c r="HII160" s="89"/>
      <c r="HIJ160" s="89"/>
      <c r="HIK160" s="89"/>
      <c r="HIL160" s="89"/>
      <c r="HIM160" s="89"/>
      <c r="HIN160" s="89"/>
      <c r="HIO160" s="89"/>
      <c r="HIP160" s="89"/>
      <c r="HIQ160" s="89"/>
      <c r="HIR160" s="89"/>
      <c r="HIS160" s="89"/>
      <c r="HIT160" s="89"/>
      <c r="HIU160" s="89"/>
      <c r="HIV160" s="89"/>
      <c r="HIW160" s="89"/>
      <c r="HIX160" s="89"/>
      <c r="HIY160" s="89"/>
      <c r="HIZ160" s="89"/>
      <c r="HJA160" s="89"/>
      <c r="HJB160" s="89"/>
      <c r="HJC160" s="89"/>
      <c r="HJD160" s="89"/>
      <c r="HJE160" s="89"/>
      <c r="HJF160" s="89"/>
      <c r="HJG160" s="89"/>
      <c r="HJJ160" s="89"/>
      <c r="HJM160" s="89"/>
      <c r="HJP160" s="89"/>
      <c r="HJS160" s="89"/>
      <c r="HJV160" s="89"/>
      <c r="HKH160" s="89"/>
      <c r="HKK160" s="89"/>
      <c r="HKN160" s="89"/>
      <c r="HKQ160" s="89"/>
      <c r="HKW160" s="89"/>
      <c r="HKZ160" s="89"/>
      <c r="HLF160" s="89"/>
      <c r="HLI160" s="89"/>
      <c r="HLL160" s="89"/>
      <c r="HLO160" s="89"/>
      <c r="HLU160" s="89"/>
      <c r="HLX160" s="89"/>
      <c r="HMD160" s="89"/>
      <c r="HMF160" s="89"/>
      <c r="HMG160" s="89"/>
      <c r="HMI160" s="89"/>
      <c r="HML160" s="89"/>
      <c r="HMO160" s="89"/>
      <c r="HMZ160" s="89"/>
      <c r="HNB160" s="89"/>
      <c r="HNN160" s="89"/>
      <c r="HNQ160" s="89"/>
      <c r="HNY160" s="89"/>
      <c r="HOS160" s="89"/>
      <c r="HOU160" s="89"/>
      <c r="HOV160" s="89"/>
      <c r="HOW160" s="89"/>
      <c r="HOX160" s="89"/>
      <c r="HOY160" s="89"/>
      <c r="HOZ160" s="89"/>
      <c r="HPR160" s="89"/>
      <c r="HPS160" s="89"/>
      <c r="HPV160" s="89"/>
      <c r="HPY160" s="89"/>
      <c r="HQA160" s="89"/>
      <c r="HQC160" s="89"/>
      <c r="HQF160" s="89"/>
      <c r="HQI160" s="89"/>
      <c r="HQL160" s="89"/>
      <c r="HQR160" s="89"/>
      <c r="HQU160" s="89"/>
      <c r="HQX160" s="89"/>
      <c r="HRC160" s="89"/>
      <c r="HRQ160" s="89"/>
      <c r="HRR160" s="89"/>
      <c r="HRS160" s="89"/>
      <c r="HRT160" s="89"/>
      <c r="HRU160" s="89"/>
      <c r="HRV160" s="89"/>
      <c r="HRW160" s="89"/>
      <c r="HRX160" s="89"/>
      <c r="HRY160" s="89"/>
      <c r="HRZ160" s="89"/>
      <c r="HSA160" s="89"/>
      <c r="HSB160" s="89"/>
      <c r="HSC160" s="89"/>
      <c r="HSD160" s="89"/>
      <c r="HSE160" s="89"/>
      <c r="HSF160" s="89"/>
      <c r="HSG160" s="89"/>
      <c r="HSH160" s="89"/>
      <c r="HSI160" s="89"/>
      <c r="HSJ160" s="89"/>
      <c r="HSK160" s="89"/>
      <c r="HSL160" s="89"/>
      <c r="HSM160" s="89"/>
      <c r="HSN160" s="89"/>
      <c r="HSO160" s="89"/>
      <c r="HSP160" s="89"/>
      <c r="HSQ160" s="89"/>
      <c r="HSR160" s="89"/>
      <c r="HSS160" s="89"/>
      <c r="HST160" s="89"/>
      <c r="HSU160" s="89"/>
      <c r="HSV160" s="89"/>
      <c r="HSW160" s="89"/>
      <c r="HSX160" s="89"/>
      <c r="HSY160" s="89"/>
      <c r="HSZ160" s="89"/>
      <c r="HTA160" s="89"/>
      <c r="HTB160" s="89"/>
      <c r="HTC160" s="89"/>
      <c r="HTF160" s="89"/>
      <c r="HTI160" s="89"/>
      <c r="HTL160" s="89"/>
      <c r="HTO160" s="89"/>
      <c r="HTR160" s="89"/>
      <c r="HUD160" s="89"/>
      <c r="HUG160" s="89"/>
      <c r="HUJ160" s="89"/>
      <c r="HUM160" s="89"/>
      <c r="HUS160" s="89"/>
      <c r="HUV160" s="89"/>
      <c r="HVB160" s="89"/>
      <c r="HVE160" s="89"/>
      <c r="HVH160" s="89"/>
      <c r="HVK160" s="89"/>
      <c r="HVQ160" s="89"/>
      <c r="HVT160" s="89"/>
      <c r="HVZ160" s="89"/>
      <c r="HWB160" s="89"/>
      <c r="HWC160" s="89"/>
      <c r="HWE160" s="89"/>
      <c r="HWH160" s="89"/>
      <c r="HWK160" s="89"/>
      <c r="HWV160" s="89"/>
      <c r="HWX160" s="89"/>
      <c r="HXJ160" s="89"/>
      <c r="HXM160" s="89"/>
      <c r="HXU160" s="89"/>
      <c r="HYO160" s="89"/>
      <c r="HYQ160" s="89"/>
      <c r="HYR160" s="89"/>
      <c r="HYS160" s="89"/>
      <c r="HYT160" s="89"/>
      <c r="HYU160" s="89"/>
      <c r="HYV160" s="89"/>
      <c r="HZN160" s="89"/>
      <c r="HZO160" s="89"/>
      <c r="HZR160" s="89"/>
      <c r="HZU160" s="89"/>
      <c r="HZW160" s="89"/>
      <c r="HZY160" s="89"/>
      <c r="IAB160" s="89"/>
      <c r="IAE160" s="89"/>
      <c r="IAH160" s="89"/>
      <c r="IAN160" s="89"/>
      <c r="IAQ160" s="89"/>
      <c r="IAT160" s="89"/>
      <c r="IAY160" s="89"/>
      <c r="IBM160" s="89"/>
      <c r="IBN160" s="89"/>
      <c r="IBO160" s="89"/>
      <c r="IBP160" s="89"/>
      <c r="IBQ160" s="89"/>
      <c r="IBR160" s="89"/>
      <c r="IBS160" s="89"/>
      <c r="IBT160" s="89"/>
      <c r="IBU160" s="89"/>
      <c r="IBV160" s="89"/>
      <c r="IBW160" s="89"/>
      <c r="IBX160" s="89"/>
      <c r="IBY160" s="89"/>
      <c r="IBZ160" s="89"/>
      <c r="ICA160" s="89"/>
      <c r="ICB160" s="89"/>
      <c r="ICC160" s="89"/>
      <c r="ICD160" s="89"/>
      <c r="ICE160" s="89"/>
      <c r="ICF160" s="89"/>
      <c r="ICG160" s="89"/>
      <c r="ICH160" s="89"/>
      <c r="ICI160" s="89"/>
      <c r="ICJ160" s="89"/>
      <c r="ICK160" s="89"/>
      <c r="ICL160" s="89"/>
      <c r="ICM160" s="89"/>
      <c r="ICN160" s="89"/>
      <c r="ICO160" s="89"/>
      <c r="ICP160" s="89"/>
      <c r="ICQ160" s="89"/>
      <c r="ICR160" s="89"/>
      <c r="ICS160" s="89"/>
      <c r="ICT160" s="89"/>
      <c r="ICU160" s="89"/>
      <c r="ICV160" s="89"/>
      <c r="ICW160" s="89"/>
      <c r="ICX160" s="89"/>
      <c r="ICY160" s="89"/>
      <c r="IDB160" s="89"/>
      <c r="IDE160" s="89"/>
      <c r="IDH160" s="89"/>
      <c r="IDK160" s="89"/>
      <c r="IDN160" s="89"/>
      <c r="IDZ160" s="89"/>
      <c r="IEC160" s="89"/>
      <c r="IEF160" s="89"/>
      <c r="IEI160" s="89"/>
      <c r="IEO160" s="89"/>
      <c r="IER160" s="89"/>
      <c r="IEX160" s="89"/>
      <c r="IFA160" s="89"/>
      <c r="IFD160" s="89"/>
      <c r="IFG160" s="89"/>
      <c r="IFM160" s="89"/>
      <c r="IFP160" s="89"/>
      <c r="IFV160" s="89"/>
      <c r="IFX160" s="89"/>
      <c r="IFY160" s="89"/>
      <c r="IGA160" s="89"/>
      <c r="IGD160" s="89"/>
      <c r="IGG160" s="89"/>
      <c r="IGR160" s="89"/>
      <c r="IGT160" s="89"/>
      <c r="IHF160" s="89"/>
      <c r="IHI160" s="89"/>
      <c r="IHQ160" s="89"/>
      <c r="IIK160" s="89"/>
      <c r="IIM160" s="89"/>
      <c r="IIN160" s="89"/>
      <c r="IIO160" s="89"/>
      <c r="IIP160" s="89"/>
      <c r="IIQ160" s="89"/>
      <c r="IIR160" s="89"/>
      <c r="IJJ160" s="89"/>
      <c r="IJK160" s="89"/>
      <c r="IJN160" s="89"/>
      <c r="IJQ160" s="89"/>
      <c r="IJS160" s="89"/>
      <c r="IJU160" s="89"/>
      <c r="IJX160" s="89"/>
      <c r="IKA160" s="89"/>
      <c r="IKD160" s="89"/>
      <c r="IKJ160" s="89"/>
      <c r="IKM160" s="89"/>
      <c r="IKP160" s="89"/>
      <c r="IKU160" s="89"/>
      <c r="ILI160" s="89"/>
      <c r="ILJ160" s="89"/>
      <c r="ILK160" s="89"/>
      <c r="ILL160" s="89"/>
      <c r="ILM160" s="89"/>
      <c r="ILN160" s="89"/>
      <c r="ILO160" s="89"/>
      <c r="ILP160" s="89"/>
      <c r="ILQ160" s="89"/>
      <c r="ILR160" s="89"/>
      <c r="ILS160" s="89"/>
      <c r="ILT160" s="89"/>
      <c r="ILU160" s="89"/>
      <c r="ILV160" s="89"/>
      <c r="ILW160" s="89"/>
      <c r="ILX160" s="89"/>
      <c r="ILY160" s="89"/>
      <c r="ILZ160" s="89"/>
      <c r="IMA160" s="89"/>
      <c r="IMB160" s="89"/>
      <c r="IMC160" s="89"/>
      <c r="IMD160" s="89"/>
      <c r="IME160" s="89"/>
      <c r="IMF160" s="89"/>
      <c r="IMG160" s="89"/>
      <c r="IMH160" s="89"/>
      <c r="IMI160" s="89"/>
      <c r="IMJ160" s="89"/>
      <c r="IMK160" s="89"/>
      <c r="IML160" s="89"/>
      <c r="IMM160" s="89"/>
      <c r="IMN160" s="89"/>
      <c r="IMO160" s="89"/>
      <c r="IMP160" s="89"/>
      <c r="IMQ160" s="89"/>
      <c r="IMR160" s="89"/>
      <c r="IMS160" s="89"/>
      <c r="IMT160" s="89"/>
      <c r="IMU160" s="89"/>
      <c r="IMX160" s="89"/>
      <c r="INA160" s="89"/>
      <c r="IND160" s="89"/>
      <c r="ING160" s="89"/>
      <c r="INJ160" s="89"/>
      <c r="INV160" s="89"/>
      <c r="INY160" s="89"/>
      <c r="IOB160" s="89"/>
      <c r="IOE160" s="89"/>
      <c r="IOK160" s="89"/>
      <c r="ION160" s="89"/>
      <c r="IOT160" s="89"/>
      <c r="IOW160" s="89"/>
      <c r="IOZ160" s="89"/>
      <c r="IPC160" s="89"/>
      <c r="IPI160" s="89"/>
      <c r="IPL160" s="89"/>
      <c r="IPR160" s="89"/>
      <c r="IPT160" s="89"/>
      <c r="IPU160" s="89"/>
      <c r="IPW160" s="89"/>
      <c r="IPZ160" s="89"/>
      <c r="IQC160" s="89"/>
      <c r="IQN160" s="89"/>
      <c r="IQP160" s="89"/>
      <c r="IRB160" s="89"/>
      <c r="IRE160" s="89"/>
      <c r="IRM160" s="89"/>
      <c r="ISG160" s="89"/>
      <c r="ISI160" s="89"/>
      <c r="ISJ160" s="89"/>
      <c r="ISK160" s="89"/>
      <c r="ISL160" s="89"/>
      <c r="ISM160" s="89"/>
      <c r="ISN160" s="89"/>
      <c r="ITF160" s="89"/>
      <c r="ITG160" s="89"/>
      <c r="ITJ160" s="89"/>
      <c r="ITM160" s="89"/>
      <c r="ITO160" s="89"/>
      <c r="ITQ160" s="89"/>
      <c r="ITT160" s="89"/>
      <c r="ITW160" s="89"/>
      <c r="ITZ160" s="89"/>
      <c r="IUF160" s="89"/>
      <c r="IUI160" s="89"/>
      <c r="IUL160" s="89"/>
      <c r="IUQ160" s="89"/>
      <c r="IVE160" s="89"/>
      <c r="IVF160" s="89"/>
      <c r="IVG160" s="89"/>
      <c r="IVH160" s="89"/>
      <c r="IVI160" s="89"/>
      <c r="IVJ160" s="89"/>
      <c r="IVK160" s="89"/>
      <c r="IVL160" s="89"/>
      <c r="IVM160" s="89"/>
      <c r="IVN160" s="89"/>
      <c r="IVO160" s="89"/>
      <c r="IVP160" s="89"/>
      <c r="IVQ160" s="89"/>
      <c r="IVR160" s="89"/>
      <c r="IVS160" s="89"/>
      <c r="IVT160" s="89"/>
      <c r="IVU160" s="89"/>
      <c r="IVV160" s="89"/>
      <c r="IVW160" s="89"/>
      <c r="IVX160" s="89"/>
      <c r="IVY160" s="89"/>
      <c r="IVZ160" s="89"/>
      <c r="IWA160" s="89"/>
      <c r="IWB160" s="89"/>
      <c r="IWC160" s="89"/>
      <c r="IWD160" s="89"/>
      <c r="IWE160" s="89"/>
      <c r="IWF160" s="89"/>
      <c r="IWG160" s="89"/>
      <c r="IWH160" s="89"/>
      <c r="IWI160" s="89"/>
      <c r="IWJ160" s="89"/>
      <c r="IWK160" s="89"/>
      <c r="IWL160" s="89"/>
      <c r="IWM160" s="89"/>
      <c r="IWN160" s="89"/>
      <c r="IWO160" s="89"/>
      <c r="IWP160" s="89"/>
      <c r="IWQ160" s="89"/>
      <c r="IWT160" s="89"/>
      <c r="IWW160" s="89"/>
      <c r="IWZ160" s="89"/>
      <c r="IXC160" s="89"/>
      <c r="IXF160" s="89"/>
      <c r="IXR160" s="89"/>
      <c r="IXU160" s="89"/>
      <c r="IXX160" s="89"/>
      <c r="IYA160" s="89"/>
      <c r="IYG160" s="89"/>
      <c r="IYJ160" s="89"/>
      <c r="IYP160" s="89"/>
      <c r="IYS160" s="89"/>
      <c r="IYV160" s="89"/>
      <c r="IYY160" s="89"/>
      <c r="IZE160" s="89"/>
      <c r="IZH160" s="89"/>
      <c r="IZN160" s="89"/>
      <c r="IZP160" s="89"/>
      <c r="IZQ160" s="89"/>
      <c r="IZS160" s="89"/>
      <c r="IZV160" s="89"/>
      <c r="IZY160" s="89"/>
      <c r="JAJ160" s="89"/>
      <c r="JAL160" s="89"/>
      <c r="JAX160" s="89"/>
      <c r="JBA160" s="89"/>
      <c r="JBI160" s="89"/>
      <c r="JCC160" s="89"/>
      <c r="JCE160" s="89"/>
      <c r="JCF160" s="89"/>
      <c r="JCG160" s="89"/>
      <c r="JCH160" s="89"/>
      <c r="JCI160" s="89"/>
      <c r="JCJ160" s="89"/>
      <c r="JDB160" s="89"/>
      <c r="JDC160" s="89"/>
      <c r="JDF160" s="89"/>
      <c r="JDI160" s="89"/>
      <c r="JDK160" s="89"/>
      <c r="JDM160" s="89"/>
      <c r="JDP160" s="89"/>
      <c r="JDS160" s="89"/>
      <c r="JDV160" s="89"/>
      <c r="JEB160" s="89"/>
      <c r="JEE160" s="89"/>
      <c r="JEH160" s="89"/>
      <c r="JEM160" s="89"/>
      <c r="JFA160" s="89"/>
      <c r="JFB160" s="89"/>
      <c r="JFC160" s="89"/>
      <c r="JFD160" s="89"/>
      <c r="JFE160" s="89"/>
      <c r="JFF160" s="89"/>
      <c r="JFG160" s="89"/>
      <c r="JFH160" s="89"/>
      <c r="JFI160" s="89"/>
      <c r="JFJ160" s="89"/>
      <c r="JFK160" s="89"/>
      <c r="JFL160" s="89"/>
      <c r="JFM160" s="89"/>
      <c r="JFN160" s="89"/>
      <c r="JFO160" s="89"/>
      <c r="JFP160" s="89"/>
      <c r="JFQ160" s="89"/>
      <c r="JFR160" s="89"/>
      <c r="JFS160" s="89"/>
      <c r="JFT160" s="89"/>
      <c r="JFU160" s="89"/>
      <c r="JFV160" s="89"/>
      <c r="JFW160" s="89"/>
      <c r="JFX160" s="89"/>
      <c r="JFY160" s="89"/>
      <c r="JFZ160" s="89"/>
      <c r="JGA160" s="89"/>
      <c r="JGB160" s="89"/>
      <c r="JGC160" s="89"/>
      <c r="JGD160" s="89"/>
      <c r="JGE160" s="89"/>
      <c r="JGF160" s="89"/>
      <c r="JGG160" s="89"/>
      <c r="JGH160" s="89"/>
      <c r="JGI160" s="89"/>
      <c r="JGJ160" s="89"/>
      <c r="JGK160" s="89"/>
      <c r="JGL160" s="89"/>
      <c r="JGM160" s="89"/>
      <c r="JGP160" s="89"/>
      <c r="JGS160" s="89"/>
      <c r="JGV160" s="89"/>
      <c r="JGY160" s="89"/>
      <c r="JHB160" s="89"/>
      <c r="JHN160" s="89"/>
      <c r="JHQ160" s="89"/>
      <c r="JHT160" s="89"/>
      <c r="JHW160" s="89"/>
      <c r="JIC160" s="89"/>
      <c r="JIF160" s="89"/>
      <c r="JIL160" s="89"/>
      <c r="JIO160" s="89"/>
      <c r="JIR160" s="89"/>
      <c r="JIU160" s="89"/>
      <c r="JJA160" s="89"/>
      <c r="JJD160" s="89"/>
      <c r="JJJ160" s="89"/>
      <c r="JJL160" s="89"/>
      <c r="JJM160" s="89"/>
      <c r="JJO160" s="89"/>
      <c r="JJR160" s="89"/>
      <c r="JJU160" s="89"/>
      <c r="JKF160" s="89"/>
      <c r="JKH160" s="89"/>
      <c r="JKT160" s="89"/>
      <c r="JKW160" s="89"/>
      <c r="JLE160" s="89"/>
      <c r="JLY160" s="89"/>
      <c r="JMA160" s="89"/>
      <c r="JMB160" s="89"/>
      <c r="JMC160" s="89"/>
      <c r="JMD160" s="89"/>
      <c r="JME160" s="89"/>
      <c r="JMF160" s="89"/>
      <c r="JMX160" s="89"/>
      <c r="JMY160" s="89"/>
      <c r="JNB160" s="89"/>
      <c r="JNE160" s="89"/>
      <c r="JNG160" s="89"/>
      <c r="JNI160" s="89"/>
      <c r="JNL160" s="89"/>
      <c r="JNO160" s="89"/>
      <c r="JNR160" s="89"/>
      <c r="JNX160" s="89"/>
      <c r="JOA160" s="89"/>
      <c r="JOD160" s="89"/>
      <c r="JOI160" s="89"/>
      <c r="JOW160" s="89"/>
      <c r="JOX160" s="89"/>
      <c r="JOY160" s="89"/>
      <c r="JOZ160" s="89"/>
      <c r="JPA160" s="89"/>
      <c r="JPB160" s="89"/>
      <c r="JPC160" s="89"/>
      <c r="JPD160" s="89"/>
      <c r="JPE160" s="89"/>
      <c r="JPF160" s="89"/>
      <c r="JPG160" s="89"/>
      <c r="JPH160" s="89"/>
      <c r="JPI160" s="89"/>
      <c r="JPJ160" s="89"/>
      <c r="JPK160" s="89"/>
      <c r="JPL160" s="89"/>
      <c r="JPM160" s="89"/>
      <c r="JPN160" s="89"/>
      <c r="JPO160" s="89"/>
      <c r="JPP160" s="89"/>
      <c r="JPQ160" s="89"/>
      <c r="JPR160" s="89"/>
      <c r="JPS160" s="89"/>
      <c r="JPT160" s="89"/>
      <c r="JPU160" s="89"/>
      <c r="JPV160" s="89"/>
      <c r="JPW160" s="89"/>
      <c r="JPX160" s="89"/>
      <c r="JPY160" s="89"/>
      <c r="JPZ160" s="89"/>
      <c r="JQA160" s="89"/>
      <c r="JQB160" s="89"/>
      <c r="JQC160" s="89"/>
      <c r="JQD160" s="89"/>
      <c r="JQE160" s="89"/>
      <c r="JQF160" s="89"/>
      <c r="JQG160" s="89"/>
      <c r="JQH160" s="89"/>
      <c r="JQI160" s="89"/>
      <c r="JQL160" s="89"/>
      <c r="JQO160" s="89"/>
      <c r="JQR160" s="89"/>
      <c r="JQU160" s="89"/>
      <c r="JQX160" s="89"/>
      <c r="JRJ160" s="89"/>
      <c r="JRM160" s="89"/>
      <c r="JRP160" s="89"/>
      <c r="JRS160" s="89"/>
      <c r="JRY160" s="89"/>
      <c r="JSB160" s="89"/>
      <c r="JSH160" s="89"/>
      <c r="JSK160" s="89"/>
      <c r="JSN160" s="89"/>
      <c r="JSQ160" s="89"/>
      <c r="JSW160" s="89"/>
      <c r="JSZ160" s="89"/>
      <c r="JTF160" s="89"/>
      <c r="JTH160" s="89"/>
      <c r="JTI160" s="89"/>
      <c r="JTK160" s="89"/>
      <c r="JTN160" s="89"/>
      <c r="JTQ160" s="89"/>
      <c r="JUB160" s="89"/>
      <c r="JUD160" s="89"/>
      <c r="JUP160" s="89"/>
      <c r="JUS160" s="89"/>
      <c r="JVA160" s="89"/>
      <c r="JVU160" s="89"/>
      <c r="JVW160" s="89"/>
      <c r="JVX160" s="89"/>
      <c r="JVY160" s="89"/>
      <c r="JVZ160" s="89"/>
      <c r="JWA160" s="89"/>
      <c r="JWB160" s="89"/>
      <c r="JWT160" s="89"/>
      <c r="JWU160" s="89"/>
      <c r="JWX160" s="89"/>
      <c r="JXA160" s="89"/>
      <c r="JXC160" s="89"/>
      <c r="JXE160" s="89"/>
      <c r="JXH160" s="89"/>
      <c r="JXK160" s="89"/>
      <c r="JXN160" s="89"/>
      <c r="JXT160" s="89"/>
      <c r="JXW160" s="89"/>
      <c r="JXZ160" s="89"/>
      <c r="JYE160" s="89"/>
      <c r="JYS160" s="89"/>
      <c r="JYT160" s="89"/>
      <c r="JYU160" s="89"/>
      <c r="JYV160" s="89"/>
      <c r="JYW160" s="89"/>
      <c r="JYX160" s="89"/>
      <c r="JYY160" s="89"/>
      <c r="JYZ160" s="89"/>
      <c r="JZA160" s="89"/>
      <c r="JZB160" s="89"/>
      <c r="JZC160" s="89"/>
      <c r="JZD160" s="89"/>
      <c r="JZE160" s="89"/>
      <c r="JZF160" s="89"/>
      <c r="JZG160" s="89"/>
      <c r="JZH160" s="89"/>
      <c r="JZI160" s="89"/>
      <c r="JZJ160" s="89"/>
      <c r="JZK160" s="89"/>
      <c r="JZL160" s="89"/>
      <c r="JZM160" s="89"/>
      <c r="JZN160" s="89"/>
      <c r="JZO160" s="89"/>
      <c r="JZP160" s="89"/>
      <c r="JZQ160" s="89"/>
      <c r="JZR160" s="89"/>
      <c r="JZS160" s="89"/>
      <c r="JZT160" s="89"/>
      <c r="JZU160" s="89"/>
      <c r="JZV160" s="89"/>
      <c r="JZW160" s="89"/>
      <c r="JZX160" s="89"/>
      <c r="JZY160" s="89"/>
      <c r="JZZ160" s="89"/>
      <c r="KAA160" s="89"/>
      <c r="KAB160" s="89"/>
      <c r="KAC160" s="89"/>
      <c r="KAD160" s="89"/>
      <c r="KAE160" s="89"/>
      <c r="KAH160" s="89"/>
      <c r="KAK160" s="89"/>
      <c r="KAN160" s="89"/>
      <c r="KAQ160" s="89"/>
      <c r="KAT160" s="89"/>
      <c r="KBF160" s="89"/>
      <c r="KBI160" s="89"/>
      <c r="KBL160" s="89"/>
      <c r="KBO160" s="89"/>
      <c r="KBU160" s="89"/>
      <c r="KBX160" s="89"/>
      <c r="KCD160" s="89"/>
      <c r="KCG160" s="89"/>
      <c r="KCJ160" s="89"/>
      <c r="KCM160" s="89"/>
      <c r="KCS160" s="89"/>
      <c r="KCV160" s="89"/>
      <c r="KDB160" s="89"/>
      <c r="KDD160" s="89"/>
      <c r="KDE160" s="89"/>
      <c r="KDG160" s="89"/>
      <c r="KDJ160" s="89"/>
      <c r="KDM160" s="89"/>
      <c r="KDX160" s="89"/>
      <c r="KDZ160" s="89"/>
      <c r="KEL160" s="89"/>
      <c r="KEO160" s="89"/>
      <c r="KEW160" s="89"/>
      <c r="KFQ160" s="89"/>
      <c r="KFS160" s="89"/>
      <c r="KFT160" s="89"/>
      <c r="KFU160" s="89"/>
      <c r="KFV160" s="89"/>
      <c r="KFW160" s="89"/>
      <c r="KFX160" s="89"/>
      <c r="KGP160" s="89"/>
      <c r="KGQ160" s="89"/>
      <c r="KGT160" s="89"/>
      <c r="KGW160" s="89"/>
      <c r="KGY160" s="89"/>
      <c r="KHA160" s="89"/>
      <c r="KHD160" s="89"/>
      <c r="KHG160" s="89"/>
      <c r="KHJ160" s="89"/>
      <c r="KHP160" s="89"/>
      <c r="KHS160" s="89"/>
      <c r="KHV160" s="89"/>
      <c r="KIA160" s="89"/>
      <c r="KIO160" s="89"/>
      <c r="KIP160" s="89"/>
      <c r="KIQ160" s="89"/>
      <c r="KIR160" s="89"/>
      <c r="KIS160" s="89"/>
      <c r="KIT160" s="89"/>
      <c r="KIU160" s="89"/>
      <c r="KIV160" s="89"/>
      <c r="KIW160" s="89"/>
      <c r="KIX160" s="89"/>
      <c r="KIY160" s="89"/>
      <c r="KIZ160" s="89"/>
      <c r="KJA160" s="89"/>
      <c r="KJB160" s="89"/>
      <c r="KJC160" s="89"/>
      <c r="KJD160" s="89"/>
      <c r="KJE160" s="89"/>
      <c r="KJF160" s="89"/>
      <c r="KJG160" s="89"/>
      <c r="KJH160" s="89"/>
      <c r="KJI160" s="89"/>
      <c r="KJJ160" s="89"/>
      <c r="KJK160" s="89"/>
      <c r="KJL160" s="89"/>
      <c r="KJM160" s="89"/>
      <c r="KJN160" s="89"/>
      <c r="KJO160" s="89"/>
      <c r="KJP160" s="89"/>
      <c r="KJQ160" s="89"/>
      <c r="KJR160" s="89"/>
      <c r="KJS160" s="89"/>
      <c r="KJT160" s="89"/>
      <c r="KJU160" s="89"/>
      <c r="KJV160" s="89"/>
      <c r="KJW160" s="89"/>
      <c r="KJX160" s="89"/>
      <c r="KJY160" s="89"/>
      <c r="KJZ160" s="89"/>
      <c r="KKA160" s="89"/>
      <c r="KKD160" s="89"/>
      <c r="KKG160" s="89"/>
      <c r="KKJ160" s="89"/>
      <c r="KKM160" s="89"/>
      <c r="KKP160" s="89"/>
      <c r="KLB160" s="89"/>
      <c r="KLE160" s="89"/>
      <c r="KLH160" s="89"/>
      <c r="KLK160" s="89"/>
      <c r="KLQ160" s="89"/>
      <c r="KLT160" s="89"/>
      <c r="KLZ160" s="89"/>
      <c r="KMC160" s="89"/>
      <c r="KMF160" s="89"/>
      <c r="KMI160" s="89"/>
      <c r="KMO160" s="89"/>
      <c r="KMR160" s="89"/>
      <c r="KMX160" s="89"/>
      <c r="KMZ160" s="89"/>
      <c r="KNA160" s="89"/>
      <c r="KNC160" s="89"/>
      <c r="KNF160" s="89"/>
      <c r="KNI160" s="89"/>
      <c r="KNT160" s="89"/>
      <c r="KNV160" s="89"/>
      <c r="KOH160" s="89"/>
      <c r="KOK160" s="89"/>
      <c r="KOS160" s="89"/>
      <c r="KPM160" s="89"/>
      <c r="KPO160" s="89"/>
      <c r="KPP160" s="89"/>
      <c r="KPQ160" s="89"/>
      <c r="KPR160" s="89"/>
      <c r="KPS160" s="89"/>
      <c r="KPT160" s="89"/>
      <c r="KQL160" s="89"/>
      <c r="KQM160" s="89"/>
      <c r="KQP160" s="89"/>
      <c r="KQS160" s="89"/>
      <c r="KQU160" s="89"/>
      <c r="KQW160" s="89"/>
      <c r="KQZ160" s="89"/>
      <c r="KRC160" s="89"/>
      <c r="KRF160" s="89"/>
      <c r="KRL160" s="89"/>
      <c r="KRO160" s="89"/>
      <c r="KRR160" s="89"/>
      <c r="KRW160" s="89"/>
      <c r="KSK160" s="89"/>
      <c r="KSL160" s="89"/>
      <c r="KSM160" s="89"/>
      <c r="KSN160" s="89"/>
      <c r="KSO160" s="89"/>
      <c r="KSP160" s="89"/>
      <c r="KSQ160" s="89"/>
      <c r="KSR160" s="89"/>
      <c r="KSS160" s="89"/>
      <c r="KST160" s="89"/>
      <c r="KSU160" s="89"/>
      <c r="KSV160" s="89"/>
      <c r="KSW160" s="89"/>
      <c r="KSX160" s="89"/>
      <c r="KSY160" s="89"/>
      <c r="KSZ160" s="89"/>
      <c r="KTA160" s="89"/>
      <c r="KTB160" s="89"/>
      <c r="KTC160" s="89"/>
      <c r="KTD160" s="89"/>
      <c r="KTE160" s="89"/>
      <c r="KTF160" s="89"/>
      <c r="KTG160" s="89"/>
      <c r="KTH160" s="89"/>
      <c r="KTI160" s="89"/>
      <c r="KTJ160" s="89"/>
      <c r="KTK160" s="89"/>
      <c r="KTL160" s="89"/>
      <c r="KTM160" s="89"/>
      <c r="KTN160" s="89"/>
      <c r="KTO160" s="89"/>
      <c r="KTP160" s="89"/>
      <c r="KTQ160" s="89"/>
      <c r="KTR160" s="89"/>
      <c r="KTS160" s="89"/>
      <c r="KTT160" s="89"/>
      <c r="KTU160" s="89"/>
      <c r="KTV160" s="89"/>
      <c r="KTW160" s="89"/>
      <c r="KTZ160" s="89"/>
      <c r="KUC160" s="89"/>
      <c r="KUF160" s="89"/>
      <c r="KUI160" s="89"/>
      <c r="KUL160" s="89"/>
      <c r="KUX160" s="89"/>
      <c r="KVA160" s="89"/>
      <c r="KVD160" s="89"/>
      <c r="KVG160" s="89"/>
      <c r="KVM160" s="89"/>
      <c r="KVP160" s="89"/>
      <c r="KVV160" s="89"/>
      <c r="KVY160" s="89"/>
      <c r="KWB160" s="89"/>
      <c r="KWE160" s="89"/>
      <c r="KWK160" s="89"/>
      <c r="KWN160" s="89"/>
      <c r="KWT160" s="89"/>
      <c r="KWV160" s="89"/>
      <c r="KWW160" s="89"/>
      <c r="KWY160" s="89"/>
      <c r="KXB160" s="89"/>
      <c r="KXE160" s="89"/>
      <c r="KXP160" s="89"/>
      <c r="KXR160" s="89"/>
      <c r="KYD160" s="89"/>
      <c r="KYG160" s="89"/>
      <c r="KYO160" s="89"/>
      <c r="KZI160" s="89"/>
      <c r="KZK160" s="89"/>
      <c r="KZL160" s="89"/>
      <c r="KZM160" s="89"/>
      <c r="KZN160" s="89"/>
      <c r="KZO160" s="89"/>
      <c r="KZP160" s="89"/>
      <c r="LAH160" s="89"/>
      <c r="LAI160" s="89"/>
      <c r="LAL160" s="89"/>
      <c r="LAO160" s="89"/>
      <c r="LAQ160" s="89"/>
      <c r="LAS160" s="89"/>
      <c r="LAV160" s="89"/>
      <c r="LAY160" s="89"/>
      <c r="LBB160" s="89"/>
      <c r="LBH160" s="89"/>
      <c r="LBK160" s="89"/>
      <c r="LBN160" s="89"/>
      <c r="LBS160" s="89"/>
      <c r="LCG160" s="89"/>
      <c r="LCH160" s="89"/>
      <c r="LCI160" s="89"/>
      <c r="LCJ160" s="89"/>
      <c r="LCK160" s="89"/>
      <c r="LCL160" s="89"/>
      <c r="LCM160" s="89"/>
      <c r="LCN160" s="89"/>
      <c r="LCO160" s="89"/>
      <c r="LCP160" s="89"/>
      <c r="LCQ160" s="89"/>
      <c r="LCR160" s="89"/>
      <c r="LCS160" s="89"/>
      <c r="LCT160" s="89"/>
      <c r="LCU160" s="89"/>
      <c r="LCV160" s="89"/>
      <c r="LCW160" s="89"/>
      <c r="LCX160" s="89"/>
      <c r="LCY160" s="89"/>
      <c r="LCZ160" s="89"/>
      <c r="LDA160" s="89"/>
      <c r="LDB160" s="89"/>
      <c r="LDC160" s="89"/>
      <c r="LDD160" s="89"/>
      <c r="LDE160" s="89"/>
      <c r="LDF160" s="89"/>
      <c r="LDG160" s="89"/>
      <c r="LDH160" s="89"/>
      <c r="LDI160" s="89"/>
      <c r="LDJ160" s="89"/>
      <c r="LDK160" s="89"/>
      <c r="LDL160" s="89"/>
      <c r="LDM160" s="89"/>
      <c r="LDN160" s="89"/>
      <c r="LDO160" s="89"/>
      <c r="LDP160" s="89"/>
      <c r="LDQ160" s="89"/>
      <c r="LDR160" s="89"/>
      <c r="LDS160" s="89"/>
      <c r="LDV160" s="89"/>
      <c r="LDY160" s="89"/>
      <c r="LEB160" s="89"/>
      <c r="LEE160" s="89"/>
      <c r="LEH160" s="89"/>
      <c r="LET160" s="89"/>
      <c r="LEW160" s="89"/>
      <c r="LEZ160" s="89"/>
      <c r="LFC160" s="89"/>
      <c r="LFI160" s="89"/>
      <c r="LFL160" s="89"/>
      <c r="LFR160" s="89"/>
      <c r="LFU160" s="89"/>
      <c r="LFX160" s="89"/>
      <c r="LGA160" s="89"/>
      <c r="LGG160" s="89"/>
      <c r="LGJ160" s="89"/>
      <c r="LGP160" s="89"/>
      <c r="LGR160" s="89"/>
      <c r="LGS160" s="89"/>
      <c r="LGU160" s="89"/>
      <c r="LGX160" s="89"/>
      <c r="LHA160" s="89"/>
      <c r="LHL160" s="89"/>
      <c r="LHN160" s="89"/>
      <c r="LHZ160" s="89"/>
      <c r="LIC160" s="89"/>
      <c r="LIK160" s="89"/>
      <c r="LJE160" s="89"/>
      <c r="LJG160" s="89"/>
      <c r="LJH160" s="89"/>
      <c r="LJI160" s="89"/>
      <c r="LJJ160" s="89"/>
      <c r="LJK160" s="89"/>
      <c r="LJL160" s="89"/>
      <c r="LKD160" s="89"/>
      <c r="LKE160" s="89"/>
      <c r="LKH160" s="89"/>
      <c r="LKK160" s="89"/>
      <c r="LKM160" s="89"/>
      <c r="LKO160" s="89"/>
      <c r="LKR160" s="89"/>
      <c r="LKU160" s="89"/>
      <c r="LKX160" s="89"/>
      <c r="LLD160" s="89"/>
      <c r="LLG160" s="89"/>
      <c r="LLJ160" s="89"/>
      <c r="LLO160" s="89"/>
      <c r="LMC160" s="89"/>
      <c r="LMD160" s="89"/>
      <c r="LME160" s="89"/>
      <c r="LMF160" s="89"/>
      <c r="LMG160" s="89"/>
      <c r="LMH160" s="89"/>
      <c r="LMI160" s="89"/>
      <c r="LMJ160" s="89"/>
      <c r="LMK160" s="89"/>
      <c r="LML160" s="89"/>
      <c r="LMM160" s="89"/>
      <c r="LMN160" s="89"/>
      <c r="LMO160" s="89"/>
      <c r="LMP160" s="89"/>
      <c r="LMQ160" s="89"/>
      <c r="LMR160" s="89"/>
      <c r="LMS160" s="89"/>
      <c r="LMT160" s="89"/>
      <c r="LMU160" s="89"/>
      <c r="LMV160" s="89"/>
      <c r="LMW160" s="89"/>
      <c r="LMX160" s="89"/>
      <c r="LMY160" s="89"/>
      <c r="LMZ160" s="89"/>
      <c r="LNA160" s="89"/>
      <c r="LNB160" s="89"/>
      <c r="LNC160" s="89"/>
      <c r="LND160" s="89"/>
      <c r="LNE160" s="89"/>
      <c r="LNF160" s="89"/>
      <c r="LNG160" s="89"/>
      <c r="LNH160" s="89"/>
      <c r="LNI160" s="89"/>
      <c r="LNJ160" s="89"/>
      <c r="LNK160" s="89"/>
      <c r="LNL160" s="89"/>
      <c r="LNM160" s="89"/>
      <c r="LNN160" s="89"/>
      <c r="LNO160" s="89"/>
      <c r="LNR160" s="89"/>
      <c r="LNU160" s="89"/>
      <c r="LNX160" s="89"/>
      <c r="LOA160" s="89"/>
      <c r="LOD160" s="89"/>
      <c r="LOP160" s="89"/>
      <c r="LOS160" s="89"/>
      <c r="LOV160" s="89"/>
      <c r="LOY160" s="89"/>
      <c r="LPE160" s="89"/>
      <c r="LPH160" s="89"/>
      <c r="LPN160" s="89"/>
      <c r="LPQ160" s="89"/>
      <c r="LPT160" s="89"/>
      <c r="LPW160" s="89"/>
      <c r="LQC160" s="89"/>
      <c r="LQF160" s="89"/>
      <c r="LQL160" s="89"/>
      <c r="LQN160" s="89"/>
      <c r="LQO160" s="89"/>
      <c r="LQQ160" s="89"/>
      <c r="LQT160" s="89"/>
      <c r="LQW160" s="89"/>
      <c r="LRH160" s="89"/>
      <c r="LRJ160" s="89"/>
      <c r="LRV160" s="89"/>
      <c r="LRY160" s="89"/>
      <c r="LSG160" s="89"/>
      <c r="LTA160" s="89"/>
      <c r="LTC160" s="89"/>
      <c r="LTD160" s="89"/>
      <c r="LTE160" s="89"/>
      <c r="LTF160" s="89"/>
      <c r="LTG160" s="89"/>
      <c r="LTH160" s="89"/>
      <c r="LTZ160" s="89"/>
      <c r="LUA160" s="89"/>
      <c r="LUD160" s="89"/>
      <c r="LUG160" s="89"/>
      <c r="LUI160" s="89"/>
      <c r="LUK160" s="89"/>
      <c r="LUN160" s="89"/>
      <c r="LUQ160" s="89"/>
      <c r="LUT160" s="89"/>
      <c r="LUZ160" s="89"/>
      <c r="LVC160" s="89"/>
      <c r="LVF160" s="89"/>
      <c r="LVK160" s="89"/>
      <c r="LVY160" s="89"/>
      <c r="LVZ160" s="89"/>
      <c r="LWA160" s="89"/>
      <c r="LWB160" s="89"/>
      <c r="LWC160" s="89"/>
      <c r="LWD160" s="89"/>
      <c r="LWE160" s="89"/>
      <c r="LWF160" s="89"/>
      <c r="LWG160" s="89"/>
      <c r="LWH160" s="89"/>
      <c r="LWI160" s="89"/>
      <c r="LWJ160" s="89"/>
      <c r="LWK160" s="89"/>
      <c r="LWL160" s="89"/>
      <c r="LWM160" s="89"/>
      <c r="LWN160" s="89"/>
      <c r="LWO160" s="89"/>
      <c r="LWP160" s="89"/>
      <c r="LWQ160" s="89"/>
      <c r="LWR160" s="89"/>
      <c r="LWS160" s="89"/>
      <c r="LWT160" s="89"/>
      <c r="LWU160" s="89"/>
      <c r="LWV160" s="89"/>
      <c r="LWW160" s="89"/>
      <c r="LWX160" s="89"/>
      <c r="LWY160" s="89"/>
      <c r="LWZ160" s="89"/>
      <c r="LXA160" s="89"/>
      <c r="LXB160" s="89"/>
      <c r="LXC160" s="89"/>
      <c r="LXD160" s="89"/>
      <c r="LXE160" s="89"/>
      <c r="LXF160" s="89"/>
      <c r="LXG160" s="89"/>
      <c r="LXH160" s="89"/>
      <c r="LXI160" s="89"/>
      <c r="LXJ160" s="89"/>
      <c r="LXK160" s="89"/>
      <c r="LXN160" s="89"/>
      <c r="LXQ160" s="89"/>
      <c r="LXT160" s="89"/>
      <c r="LXW160" s="89"/>
      <c r="LXZ160" s="89"/>
      <c r="LYL160" s="89"/>
      <c r="LYO160" s="89"/>
      <c r="LYR160" s="89"/>
      <c r="LYU160" s="89"/>
      <c r="LZA160" s="89"/>
      <c r="LZD160" s="89"/>
      <c r="LZJ160" s="89"/>
      <c r="LZM160" s="89"/>
      <c r="LZP160" s="89"/>
      <c r="LZS160" s="89"/>
      <c r="LZY160" s="89"/>
      <c r="MAB160" s="89"/>
      <c r="MAH160" s="89"/>
      <c r="MAJ160" s="89"/>
      <c r="MAK160" s="89"/>
      <c r="MAM160" s="89"/>
      <c r="MAP160" s="89"/>
      <c r="MAS160" s="89"/>
      <c r="MBD160" s="89"/>
      <c r="MBF160" s="89"/>
      <c r="MBR160" s="89"/>
      <c r="MBU160" s="89"/>
      <c r="MCC160" s="89"/>
      <c r="MCW160" s="89"/>
      <c r="MCY160" s="89"/>
      <c r="MCZ160" s="89"/>
      <c r="MDA160" s="89"/>
      <c r="MDB160" s="89"/>
      <c r="MDC160" s="89"/>
      <c r="MDD160" s="89"/>
      <c r="MDV160" s="89"/>
      <c r="MDW160" s="89"/>
      <c r="MDZ160" s="89"/>
      <c r="MEC160" s="89"/>
      <c r="MEE160" s="89"/>
      <c r="MEG160" s="89"/>
      <c r="MEJ160" s="89"/>
      <c r="MEM160" s="89"/>
      <c r="MEP160" s="89"/>
      <c r="MEV160" s="89"/>
      <c r="MEY160" s="89"/>
      <c r="MFB160" s="89"/>
      <c r="MFG160" s="89"/>
      <c r="MFU160" s="89"/>
      <c r="MFV160" s="89"/>
      <c r="MFW160" s="89"/>
      <c r="MFX160" s="89"/>
      <c r="MFY160" s="89"/>
      <c r="MFZ160" s="89"/>
      <c r="MGA160" s="89"/>
      <c r="MGB160" s="89"/>
      <c r="MGC160" s="89"/>
      <c r="MGD160" s="89"/>
      <c r="MGE160" s="89"/>
      <c r="MGF160" s="89"/>
      <c r="MGG160" s="89"/>
      <c r="MGH160" s="89"/>
      <c r="MGI160" s="89"/>
      <c r="MGJ160" s="89"/>
      <c r="MGK160" s="89"/>
      <c r="MGL160" s="89"/>
      <c r="MGM160" s="89"/>
      <c r="MGN160" s="89"/>
      <c r="MGO160" s="89"/>
      <c r="MGP160" s="89"/>
      <c r="MGQ160" s="89"/>
      <c r="MGR160" s="89"/>
      <c r="MGS160" s="89"/>
      <c r="MGT160" s="89"/>
      <c r="MGU160" s="89"/>
      <c r="MGV160" s="89"/>
      <c r="MGW160" s="89"/>
      <c r="MGX160" s="89"/>
      <c r="MGY160" s="89"/>
      <c r="MGZ160" s="89"/>
      <c r="MHA160" s="89"/>
      <c r="MHB160" s="89"/>
      <c r="MHC160" s="89"/>
      <c r="MHD160" s="89"/>
      <c r="MHE160" s="89"/>
      <c r="MHF160" s="89"/>
      <c r="MHG160" s="89"/>
      <c r="MHJ160" s="89"/>
      <c r="MHM160" s="89"/>
      <c r="MHP160" s="89"/>
      <c r="MHS160" s="89"/>
      <c r="MHV160" s="89"/>
      <c r="MIH160" s="89"/>
      <c r="MIK160" s="89"/>
      <c r="MIN160" s="89"/>
      <c r="MIQ160" s="89"/>
      <c r="MIW160" s="89"/>
      <c r="MIZ160" s="89"/>
      <c r="MJF160" s="89"/>
      <c r="MJI160" s="89"/>
      <c r="MJL160" s="89"/>
      <c r="MJO160" s="89"/>
      <c r="MJU160" s="89"/>
      <c r="MJX160" s="89"/>
      <c r="MKD160" s="89"/>
      <c r="MKF160" s="89"/>
      <c r="MKG160" s="89"/>
      <c r="MKI160" s="89"/>
      <c r="MKL160" s="89"/>
      <c r="MKO160" s="89"/>
      <c r="MKZ160" s="89"/>
      <c r="MLB160" s="89"/>
      <c r="MLN160" s="89"/>
      <c r="MLQ160" s="89"/>
      <c r="MLY160" s="89"/>
      <c r="MMS160" s="89"/>
      <c r="MMU160" s="89"/>
      <c r="MMV160" s="89"/>
      <c r="MMW160" s="89"/>
      <c r="MMX160" s="89"/>
      <c r="MMY160" s="89"/>
      <c r="MMZ160" s="89"/>
      <c r="MNR160" s="89"/>
      <c r="MNS160" s="89"/>
      <c r="MNV160" s="89"/>
      <c r="MNY160" s="89"/>
      <c r="MOA160" s="89"/>
      <c r="MOC160" s="89"/>
      <c r="MOF160" s="89"/>
      <c r="MOI160" s="89"/>
      <c r="MOL160" s="89"/>
      <c r="MOR160" s="89"/>
      <c r="MOU160" s="89"/>
      <c r="MOX160" s="89"/>
      <c r="MPC160" s="89"/>
      <c r="MPQ160" s="89"/>
      <c r="MPR160" s="89"/>
      <c r="MPS160" s="89"/>
      <c r="MPT160" s="89"/>
      <c r="MPU160" s="89"/>
      <c r="MPV160" s="89"/>
      <c r="MPW160" s="89"/>
      <c r="MPX160" s="89"/>
      <c r="MPY160" s="89"/>
      <c r="MPZ160" s="89"/>
      <c r="MQA160" s="89"/>
      <c r="MQB160" s="89"/>
      <c r="MQC160" s="89"/>
      <c r="MQD160" s="89"/>
      <c r="MQE160" s="89"/>
      <c r="MQF160" s="89"/>
      <c r="MQG160" s="89"/>
      <c r="MQH160" s="89"/>
      <c r="MQI160" s="89"/>
      <c r="MQJ160" s="89"/>
      <c r="MQK160" s="89"/>
      <c r="MQL160" s="89"/>
      <c r="MQM160" s="89"/>
      <c r="MQN160" s="89"/>
      <c r="MQO160" s="89"/>
      <c r="MQP160" s="89"/>
      <c r="MQQ160" s="89"/>
      <c r="MQR160" s="89"/>
      <c r="MQS160" s="89"/>
      <c r="MQT160" s="89"/>
      <c r="MQU160" s="89"/>
      <c r="MQV160" s="89"/>
      <c r="MQW160" s="89"/>
      <c r="MQX160" s="89"/>
      <c r="MQY160" s="89"/>
      <c r="MQZ160" s="89"/>
      <c r="MRA160" s="89"/>
      <c r="MRB160" s="89"/>
      <c r="MRC160" s="89"/>
      <c r="MRF160" s="89"/>
      <c r="MRI160" s="89"/>
      <c r="MRL160" s="89"/>
      <c r="MRO160" s="89"/>
      <c r="MRR160" s="89"/>
      <c r="MSD160" s="89"/>
      <c r="MSG160" s="89"/>
      <c r="MSJ160" s="89"/>
      <c r="MSM160" s="89"/>
      <c r="MSS160" s="89"/>
      <c r="MSV160" s="89"/>
      <c r="MTB160" s="89"/>
      <c r="MTE160" s="89"/>
      <c r="MTH160" s="89"/>
      <c r="MTK160" s="89"/>
      <c r="MTQ160" s="89"/>
      <c r="MTT160" s="89"/>
      <c r="MTZ160" s="89"/>
      <c r="MUB160" s="89"/>
      <c r="MUC160" s="89"/>
      <c r="MUE160" s="89"/>
      <c r="MUH160" s="89"/>
      <c r="MUK160" s="89"/>
      <c r="MUV160" s="89"/>
      <c r="MUX160" s="89"/>
      <c r="MVJ160" s="89"/>
      <c r="MVM160" s="89"/>
      <c r="MVU160" s="89"/>
      <c r="MWO160" s="89"/>
      <c r="MWQ160" s="89"/>
      <c r="MWR160" s="89"/>
      <c r="MWS160" s="89"/>
      <c r="MWT160" s="89"/>
      <c r="MWU160" s="89"/>
      <c r="MWV160" s="89"/>
      <c r="MXN160" s="89"/>
      <c r="MXO160" s="89"/>
      <c r="MXR160" s="89"/>
      <c r="MXU160" s="89"/>
      <c r="MXW160" s="89"/>
      <c r="MXY160" s="89"/>
      <c r="MYB160" s="89"/>
      <c r="MYE160" s="89"/>
      <c r="MYH160" s="89"/>
      <c r="MYN160" s="89"/>
      <c r="MYQ160" s="89"/>
      <c r="MYT160" s="89"/>
      <c r="MYY160" s="89"/>
      <c r="MZM160" s="89"/>
      <c r="MZN160" s="89"/>
      <c r="MZO160" s="89"/>
      <c r="MZP160" s="89"/>
      <c r="MZQ160" s="89"/>
      <c r="MZR160" s="89"/>
      <c r="MZS160" s="89"/>
      <c r="MZT160" s="89"/>
      <c r="MZU160" s="89"/>
      <c r="MZV160" s="89"/>
      <c r="MZW160" s="89"/>
      <c r="MZX160" s="89"/>
      <c r="MZY160" s="89"/>
      <c r="MZZ160" s="89"/>
      <c r="NAA160" s="89"/>
      <c r="NAB160" s="89"/>
      <c r="NAC160" s="89"/>
      <c r="NAD160" s="89"/>
      <c r="NAE160" s="89"/>
      <c r="NAF160" s="89"/>
      <c r="NAG160" s="89"/>
      <c r="NAH160" s="89"/>
      <c r="NAI160" s="89"/>
      <c r="NAJ160" s="89"/>
      <c r="NAK160" s="89"/>
      <c r="NAL160" s="89"/>
      <c r="NAM160" s="89"/>
      <c r="NAN160" s="89"/>
      <c r="NAO160" s="89"/>
      <c r="NAP160" s="89"/>
      <c r="NAQ160" s="89"/>
      <c r="NAR160" s="89"/>
      <c r="NAS160" s="89"/>
      <c r="NAT160" s="89"/>
      <c r="NAU160" s="89"/>
      <c r="NAV160" s="89"/>
      <c r="NAW160" s="89"/>
      <c r="NAX160" s="89"/>
      <c r="NAY160" s="89"/>
      <c r="NBB160" s="89"/>
      <c r="NBE160" s="89"/>
      <c r="NBH160" s="89"/>
      <c r="NBK160" s="89"/>
      <c r="NBN160" s="89"/>
      <c r="NBZ160" s="89"/>
      <c r="NCC160" s="89"/>
      <c r="NCF160" s="89"/>
      <c r="NCI160" s="89"/>
      <c r="NCO160" s="89"/>
      <c r="NCR160" s="89"/>
      <c r="NCX160" s="89"/>
      <c r="NDA160" s="89"/>
      <c r="NDD160" s="89"/>
      <c r="NDG160" s="89"/>
      <c r="NDM160" s="89"/>
      <c r="NDP160" s="89"/>
      <c r="NDV160" s="89"/>
      <c r="NDX160" s="89"/>
      <c r="NDY160" s="89"/>
      <c r="NEA160" s="89"/>
      <c r="NED160" s="89"/>
      <c r="NEG160" s="89"/>
      <c r="NER160" s="89"/>
      <c r="NET160" s="89"/>
      <c r="NFF160" s="89"/>
      <c r="NFI160" s="89"/>
      <c r="NFQ160" s="89"/>
      <c r="NGK160" s="89"/>
      <c r="NGM160" s="89"/>
      <c r="NGN160" s="89"/>
      <c r="NGO160" s="89"/>
      <c r="NGP160" s="89"/>
      <c r="NGQ160" s="89"/>
      <c r="NGR160" s="89"/>
      <c r="NHJ160" s="89"/>
      <c r="NHK160" s="89"/>
      <c r="NHN160" s="89"/>
      <c r="NHQ160" s="89"/>
      <c r="NHS160" s="89"/>
      <c r="NHU160" s="89"/>
      <c r="NHX160" s="89"/>
      <c r="NIA160" s="89"/>
      <c r="NID160" s="89"/>
      <c r="NIJ160" s="89"/>
      <c r="NIM160" s="89"/>
      <c r="NIP160" s="89"/>
      <c r="NIU160" s="89"/>
      <c r="NJI160" s="89"/>
      <c r="NJJ160" s="89"/>
      <c r="NJK160" s="89"/>
      <c r="NJL160" s="89"/>
      <c r="NJM160" s="89"/>
      <c r="NJN160" s="89"/>
      <c r="NJO160" s="89"/>
      <c r="NJP160" s="89"/>
      <c r="NJQ160" s="89"/>
      <c r="NJR160" s="89"/>
      <c r="NJS160" s="89"/>
      <c r="NJT160" s="89"/>
      <c r="NJU160" s="89"/>
      <c r="NJV160" s="89"/>
      <c r="NJW160" s="89"/>
      <c r="NJX160" s="89"/>
      <c r="NJY160" s="89"/>
      <c r="NJZ160" s="89"/>
      <c r="NKA160" s="89"/>
      <c r="NKB160" s="89"/>
      <c r="NKC160" s="89"/>
      <c r="NKD160" s="89"/>
      <c r="NKE160" s="89"/>
      <c r="NKF160" s="89"/>
      <c r="NKG160" s="89"/>
      <c r="NKH160" s="89"/>
      <c r="NKI160" s="89"/>
      <c r="NKJ160" s="89"/>
      <c r="NKK160" s="89"/>
      <c r="NKL160" s="89"/>
      <c r="NKM160" s="89"/>
      <c r="NKN160" s="89"/>
      <c r="NKO160" s="89"/>
      <c r="NKP160" s="89"/>
      <c r="NKQ160" s="89"/>
      <c r="NKR160" s="89"/>
      <c r="NKS160" s="89"/>
      <c r="NKT160" s="89"/>
      <c r="NKU160" s="89"/>
      <c r="NKX160" s="89"/>
      <c r="NLA160" s="89"/>
      <c r="NLD160" s="89"/>
      <c r="NLG160" s="89"/>
      <c r="NLJ160" s="89"/>
      <c r="NLV160" s="89"/>
      <c r="NLY160" s="89"/>
      <c r="NMB160" s="89"/>
      <c r="NME160" s="89"/>
      <c r="NMK160" s="89"/>
      <c r="NMN160" s="89"/>
      <c r="NMT160" s="89"/>
      <c r="NMW160" s="89"/>
      <c r="NMZ160" s="89"/>
      <c r="NNC160" s="89"/>
      <c r="NNI160" s="89"/>
      <c r="NNL160" s="89"/>
      <c r="NNR160" s="89"/>
      <c r="NNT160" s="89"/>
      <c r="NNU160" s="89"/>
      <c r="NNW160" s="89"/>
      <c r="NNZ160" s="89"/>
      <c r="NOC160" s="89"/>
      <c r="NON160" s="89"/>
      <c r="NOP160" s="89"/>
      <c r="NPB160" s="89"/>
      <c r="NPE160" s="89"/>
      <c r="NPM160" s="89"/>
      <c r="NQG160" s="89"/>
      <c r="NQI160" s="89"/>
      <c r="NQJ160" s="89"/>
      <c r="NQK160" s="89"/>
      <c r="NQL160" s="89"/>
      <c r="NQM160" s="89"/>
      <c r="NQN160" s="89"/>
      <c r="NRF160" s="89"/>
      <c r="NRG160" s="89"/>
      <c r="NRJ160" s="89"/>
      <c r="NRM160" s="89"/>
      <c r="NRO160" s="89"/>
      <c r="NRQ160" s="89"/>
      <c r="NRT160" s="89"/>
      <c r="NRW160" s="89"/>
      <c r="NRZ160" s="89"/>
      <c r="NSF160" s="89"/>
      <c r="NSI160" s="89"/>
      <c r="NSL160" s="89"/>
      <c r="NSQ160" s="89"/>
      <c r="NTE160" s="89"/>
      <c r="NTF160" s="89"/>
      <c r="NTG160" s="89"/>
      <c r="NTH160" s="89"/>
      <c r="NTI160" s="89"/>
      <c r="NTJ160" s="89"/>
      <c r="NTK160" s="89"/>
      <c r="NTL160" s="89"/>
      <c r="NTM160" s="89"/>
      <c r="NTN160" s="89"/>
      <c r="NTO160" s="89"/>
      <c r="NTP160" s="89"/>
      <c r="NTQ160" s="89"/>
      <c r="NTR160" s="89"/>
      <c r="NTS160" s="89"/>
      <c r="NTT160" s="89"/>
      <c r="NTU160" s="89"/>
      <c r="NTV160" s="89"/>
      <c r="NTW160" s="89"/>
      <c r="NTX160" s="89"/>
      <c r="NTY160" s="89"/>
      <c r="NTZ160" s="89"/>
      <c r="NUA160" s="89"/>
      <c r="NUB160" s="89"/>
      <c r="NUC160" s="89"/>
      <c r="NUD160" s="89"/>
      <c r="NUE160" s="89"/>
      <c r="NUF160" s="89"/>
      <c r="NUG160" s="89"/>
      <c r="NUH160" s="89"/>
      <c r="NUI160" s="89"/>
      <c r="NUJ160" s="89"/>
      <c r="NUK160" s="89"/>
      <c r="NUL160" s="89"/>
      <c r="NUM160" s="89"/>
      <c r="NUN160" s="89"/>
      <c r="NUO160" s="89"/>
      <c r="NUP160" s="89"/>
      <c r="NUQ160" s="89"/>
      <c r="NUT160" s="89"/>
      <c r="NUW160" s="89"/>
      <c r="NUZ160" s="89"/>
      <c r="NVC160" s="89"/>
      <c r="NVF160" s="89"/>
      <c r="NVR160" s="89"/>
      <c r="NVU160" s="89"/>
      <c r="NVX160" s="89"/>
      <c r="NWA160" s="89"/>
      <c r="NWG160" s="89"/>
      <c r="NWJ160" s="89"/>
      <c r="NWP160" s="89"/>
      <c r="NWS160" s="89"/>
      <c r="NWV160" s="89"/>
      <c r="NWY160" s="89"/>
      <c r="NXE160" s="89"/>
      <c r="NXH160" s="89"/>
      <c r="NXN160" s="89"/>
      <c r="NXP160" s="89"/>
      <c r="NXQ160" s="89"/>
      <c r="NXS160" s="89"/>
      <c r="NXV160" s="89"/>
      <c r="NXY160" s="89"/>
      <c r="NYJ160" s="89"/>
      <c r="NYL160" s="89"/>
      <c r="NYX160" s="89"/>
      <c r="NZA160" s="89"/>
      <c r="NZI160" s="89"/>
      <c r="OAC160" s="89"/>
      <c r="OAE160" s="89"/>
      <c r="OAF160" s="89"/>
      <c r="OAG160" s="89"/>
      <c r="OAH160" s="89"/>
      <c r="OAI160" s="89"/>
      <c r="OAJ160" s="89"/>
      <c r="OBB160" s="89"/>
      <c r="OBC160" s="89"/>
      <c r="OBF160" s="89"/>
      <c r="OBI160" s="89"/>
      <c r="OBK160" s="89"/>
      <c r="OBM160" s="89"/>
      <c r="OBP160" s="89"/>
      <c r="OBS160" s="89"/>
      <c r="OBV160" s="89"/>
      <c r="OCB160" s="89"/>
      <c r="OCE160" s="89"/>
      <c r="OCH160" s="89"/>
      <c r="OCM160" s="89"/>
      <c r="ODA160" s="89"/>
      <c r="ODB160" s="89"/>
      <c r="ODC160" s="89"/>
      <c r="ODD160" s="89"/>
      <c r="ODE160" s="89"/>
      <c r="ODF160" s="89"/>
      <c r="ODG160" s="89"/>
      <c r="ODH160" s="89"/>
      <c r="ODI160" s="89"/>
      <c r="ODJ160" s="89"/>
      <c r="ODK160" s="89"/>
      <c r="ODL160" s="89"/>
      <c r="ODM160" s="89"/>
      <c r="ODN160" s="89"/>
      <c r="ODO160" s="89"/>
      <c r="ODP160" s="89"/>
      <c r="ODQ160" s="89"/>
      <c r="ODR160" s="89"/>
      <c r="ODS160" s="89"/>
      <c r="ODT160" s="89"/>
      <c r="ODU160" s="89"/>
      <c r="ODV160" s="89"/>
      <c r="ODW160" s="89"/>
      <c r="ODX160" s="89"/>
      <c r="ODY160" s="89"/>
      <c r="ODZ160" s="89"/>
      <c r="OEA160" s="89"/>
      <c r="OEB160" s="89"/>
      <c r="OEC160" s="89"/>
      <c r="OED160" s="89"/>
      <c r="OEE160" s="89"/>
      <c r="OEF160" s="89"/>
      <c r="OEG160" s="89"/>
      <c r="OEH160" s="89"/>
      <c r="OEI160" s="89"/>
      <c r="OEJ160" s="89"/>
      <c r="OEK160" s="89"/>
      <c r="OEL160" s="89"/>
      <c r="OEM160" s="89"/>
      <c r="OEP160" s="89"/>
      <c r="OES160" s="89"/>
      <c r="OEV160" s="89"/>
      <c r="OEY160" s="89"/>
      <c r="OFB160" s="89"/>
      <c r="OFN160" s="89"/>
      <c r="OFQ160" s="89"/>
      <c r="OFT160" s="89"/>
      <c r="OFW160" s="89"/>
      <c r="OGC160" s="89"/>
      <c r="OGF160" s="89"/>
      <c r="OGL160" s="89"/>
      <c r="OGO160" s="89"/>
      <c r="OGR160" s="89"/>
      <c r="OGU160" s="89"/>
      <c r="OHA160" s="89"/>
      <c r="OHD160" s="89"/>
      <c r="OHJ160" s="89"/>
      <c r="OHL160" s="89"/>
      <c r="OHM160" s="89"/>
      <c r="OHO160" s="89"/>
      <c r="OHR160" s="89"/>
      <c r="OHU160" s="89"/>
      <c r="OIF160" s="89"/>
      <c r="OIH160" s="89"/>
      <c r="OIT160" s="89"/>
      <c r="OIW160" s="89"/>
      <c r="OJE160" s="89"/>
      <c r="OJY160" s="89"/>
      <c r="OKA160" s="89"/>
      <c r="OKB160" s="89"/>
      <c r="OKC160" s="89"/>
      <c r="OKD160" s="89"/>
      <c r="OKE160" s="89"/>
      <c r="OKF160" s="89"/>
      <c r="OKX160" s="89"/>
      <c r="OKY160" s="89"/>
      <c r="OLB160" s="89"/>
      <c r="OLE160" s="89"/>
      <c r="OLG160" s="89"/>
      <c r="OLI160" s="89"/>
      <c r="OLL160" s="89"/>
      <c r="OLO160" s="89"/>
      <c r="OLR160" s="89"/>
      <c r="OLX160" s="89"/>
      <c r="OMA160" s="89"/>
      <c r="OMD160" s="89"/>
      <c r="OMI160" s="89"/>
      <c r="OMW160" s="89"/>
      <c r="OMX160" s="89"/>
      <c r="OMY160" s="89"/>
      <c r="OMZ160" s="89"/>
      <c r="ONA160" s="89"/>
      <c r="ONB160" s="89"/>
      <c r="ONC160" s="89"/>
      <c r="OND160" s="89"/>
      <c r="ONE160" s="89"/>
      <c r="ONF160" s="89"/>
      <c r="ONG160" s="89"/>
      <c r="ONH160" s="89"/>
      <c r="ONI160" s="89"/>
      <c r="ONJ160" s="89"/>
      <c r="ONK160" s="89"/>
      <c r="ONL160" s="89"/>
      <c r="ONM160" s="89"/>
      <c r="ONN160" s="89"/>
      <c r="ONO160" s="89"/>
      <c r="ONP160" s="89"/>
      <c r="ONQ160" s="89"/>
      <c r="ONR160" s="89"/>
      <c r="ONS160" s="89"/>
      <c r="ONT160" s="89"/>
      <c r="ONU160" s="89"/>
      <c r="ONV160" s="89"/>
      <c r="ONW160" s="89"/>
      <c r="ONX160" s="89"/>
      <c r="ONY160" s="89"/>
      <c r="ONZ160" s="89"/>
      <c r="OOA160" s="89"/>
      <c r="OOB160" s="89"/>
      <c r="OOC160" s="89"/>
      <c r="OOD160" s="89"/>
      <c r="OOE160" s="89"/>
      <c r="OOF160" s="89"/>
      <c r="OOG160" s="89"/>
      <c r="OOH160" s="89"/>
      <c r="OOI160" s="89"/>
      <c r="OOL160" s="89"/>
      <c r="OOO160" s="89"/>
      <c r="OOR160" s="89"/>
      <c r="OOU160" s="89"/>
      <c r="OOX160" s="89"/>
      <c r="OPJ160" s="89"/>
      <c r="OPM160" s="89"/>
      <c r="OPP160" s="89"/>
      <c r="OPS160" s="89"/>
      <c r="OPY160" s="89"/>
      <c r="OQB160" s="89"/>
      <c r="OQH160" s="89"/>
      <c r="OQK160" s="89"/>
      <c r="OQN160" s="89"/>
      <c r="OQQ160" s="89"/>
      <c r="OQW160" s="89"/>
      <c r="OQZ160" s="89"/>
      <c r="ORF160" s="89"/>
      <c r="ORH160" s="89"/>
      <c r="ORI160" s="89"/>
      <c r="ORK160" s="89"/>
      <c r="ORN160" s="89"/>
      <c r="ORQ160" s="89"/>
      <c r="OSB160" s="89"/>
      <c r="OSD160" s="89"/>
      <c r="OSP160" s="89"/>
      <c r="OSS160" s="89"/>
      <c r="OTA160" s="89"/>
      <c r="OTU160" s="89"/>
      <c r="OTW160" s="89"/>
      <c r="OTX160" s="89"/>
      <c r="OTY160" s="89"/>
      <c r="OTZ160" s="89"/>
      <c r="OUA160" s="89"/>
      <c r="OUB160" s="89"/>
      <c r="OUT160" s="89"/>
      <c r="OUU160" s="89"/>
      <c r="OUX160" s="89"/>
      <c r="OVA160" s="89"/>
      <c r="OVC160" s="89"/>
      <c r="OVE160" s="89"/>
      <c r="OVH160" s="89"/>
      <c r="OVK160" s="89"/>
      <c r="OVN160" s="89"/>
      <c r="OVT160" s="89"/>
      <c r="OVW160" s="89"/>
      <c r="OVZ160" s="89"/>
      <c r="OWE160" s="89"/>
      <c r="OWS160" s="89"/>
      <c r="OWT160" s="89"/>
      <c r="OWU160" s="89"/>
      <c r="OWV160" s="89"/>
      <c r="OWW160" s="89"/>
      <c r="OWX160" s="89"/>
      <c r="OWY160" s="89"/>
      <c r="OWZ160" s="89"/>
      <c r="OXA160" s="89"/>
      <c r="OXB160" s="89"/>
      <c r="OXC160" s="89"/>
      <c r="OXD160" s="89"/>
      <c r="OXE160" s="89"/>
      <c r="OXF160" s="89"/>
      <c r="OXG160" s="89"/>
      <c r="OXH160" s="89"/>
      <c r="OXI160" s="89"/>
      <c r="OXJ160" s="89"/>
      <c r="OXK160" s="89"/>
      <c r="OXL160" s="89"/>
      <c r="OXM160" s="89"/>
      <c r="OXN160" s="89"/>
      <c r="OXO160" s="89"/>
      <c r="OXP160" s="89"/>
      <c r="OXQ160" s="89"/>
      <c r="OXR160" s="89"/>
      <c r="OXS160" s="89"/>
      <c r="OXT160" s="89"/>
      <c r="OXU160" s="89"/>
      <c r="OXV160" s="89"/>
      <c r="OXW160" s="89"/>
      <c r="OXX160" s="89"/>
      <c r="OXY160" s="89"/>
      <c r="OXZ160" s="89"/>
      <c r="OYA160" s="89"/>
      <c r="OYB160" s="89"/>
      <c r="OYC160" s="89"/>
      <c r="OYD160" s="89"/>
      <c r="OYE160" s="89"/>
      <c r="OYH160" s="89"/>
      <c r="OYK160" s="89"/>
      <c r="OYN160" s="89"/>
      <c r="OYQ160" s="89"/>
      <c r="OYT160" s="89"/>
      <c r="OZF160" s="89"/>
      <c r="OZI160" s="89"/>
      <c r="OZL160" s="89"/>
      <c r="OZO160" s="89"/>
      <c r="OZU160" s="89"/>
      <c r="OZX160" s="89"/>
      <c r="PAD160" s="89"/>
      <c r="PAG160" s="89"/>
      <c r="PAJ160" s="89"/>
      <c r="PAM160" s="89"/>
      <c r="PAS160" s="89"/>
      <c r="PAV160" s="89"/>
      <c r="PBB160" s="89"/>
      <c r="PBD160" s="89"/>
      <c r="PBE160" s="89"/>
      <c r="PBG160" s="89"/>
      <c r="PBJ160" s="89"/>
      <c r="PBM160" s="89"/>
      <c r="PBX160" s="89"/>
      <c r="PBZ160" s="89"/>
      <c r="PCL160" s="89"/>
      <c r="PCO160" s="89"/>
      <c r="PCW160" s="89"/>
      <c r="PDQ160" s="89"/>
      <c r="PDS160" s="89"/>
      <c r="PDT160" s="89"/>
      <c r="PDU160" s="89"/>
      <c r="PDV160" s="89"/>
      <c r="PDW160" s="89"/>
      <c r="PDX160" s="89"/>
      <c r="PEP160" s="89"/>
      <c r="PEQ160" s="89"/>
      <c r="PET160" s="89"/>
      <c r="PEW160" s="89"/>
      <c r="PEY160" s="89"/>
      <c r="PFA160" s="89"/>
      <c r="PFD160" s="89"/>
      <c r="PFG160" s="89"/>
      <c r="PFJ160" s="89"/>
      <c r="PFP160" s="89"/>
      <c r="PFS160" s="89"/>
      <c r="PFV160" s="89"/>
      <c r="PGA160" s="89"/>
      <c r="PGO160" s="89"/>
      <c r="PGP160" s="89"/>
      <c r="PGQ160" s="89"/>
      <c r="PGR160" s="89"/>
      <c r="PGS160" s="89"/>
      <c r="PGT160" s="89"/>
      <c r="PGU160" s="89"/>
      <c r="PGV160" s="89"/>
      <c r="PGW160" s="89"/>
      <c r="PGX160" s="89"/>
      <c r="PGY160" s="89"/>
      <c r="PGZ160" s="89"/>
      <c r="PHA160" s="89"/>
      <c r="PHB160" s="89"/>
      <c r="PHC160" s="89"/>
      <c r="PHD160" s="89"/>
      <c r="PHE160" s="89"/>
      <c r="PHF160" s="89"/>
      <c r="PHG160" s="89"/>
      <c r="PHH160" s="89"/>
      <c r="PHI160" s="89"/>
      <c r="PHJ160" s="89"/>
      <c r="PHK160" s="89"/>
      <c r="PHL160" s="89"/>
      <c r="PHM160" s="89"/>
      <c r="PHN160" s="89"/>
      <c r="PHO160" s="89"/>
      <c r="PHP160" s="89"/>
      <c r="PHQ160" s="89"/>
      <c r="PHR160" s="89"/>
      <c r="PHS160" s="89"/>
      <c r="PHT160" s="89"/>
      <c r="PHU160" s="89"/>
      <c r="PHV160" s="89"/>
      <c r="PHW160" s="89"/>
      <c r="PHX160" s="89"/>
      <c r="PHY160" s="89"/>
      <c r="PHZ160" s="89"/>
      <c r="PIA160" s="89"/>
      <c r="PID160" s="89"/>
      <c r="PIG160" s="89"/>
      <c r="PIJ160" s="89"/>
      <c r="PIM160" s="89"/>
      <c r="PIP160" s="89"/>
      <c r="PJB160" s="89"/>
      <c r="PJE160" s="89"/>
      <c r="PJH160" s="89"/>
      <c r="PJK160" s="89"/>
      <c r="PJQ160" s="89"/>
      <c r="PJT160" s="89"/>
      <c r="PJZ160" s="89"/>
      <c r="PKC160" s="89"/>
      <c r="PKF160" s="89"/>
      <c r="PKI160" s="89"/>
      <c r="PKO160" s="89"/>
      <c r="PKR160" s="89"/>
      <c r="PKX160" s="89"/>
      <c r="PKZ160" s="89"/>
      <c r="PLA160" s="89"/>
      <c r="PLC160" s="89"/>
      <c r="PLF160" s="89"/>
      <c r="PLI160" s="89"/>
      <c r="PLT160" s="89"/>
      <c r="PLV160" s="89"/>
      <c r="PMH160" s="89"/>
      <c r="PMK160" s="89"/>
      <c r="PMS160" s="89"/>
      <c r="PNM160" s="89"/>
      <c r="PNO160" s="89"/>
      <c r="PNP160" s="89"/>
      <c r="PNQ160" s="89"/>
      <c r="PNR160" s="89"/>
      <c r="PNS160" s="89"/>
      <c r="PNT160" s="89"/>
      <c r="POL160" s="89"/>
      <c r="POM160" s="89"/>
      <c r="POP160" s="89"/>
      <c r="POS160" s="89"/>
      <c r="POU160" s="89"/>
      <c r="POW160" s="89"/>
      <c r="POZ160" s="89"/>
      <c r="PPC160" s="89"/>
      <c r="PPF160" s="89"/>
      <c r="PPL160" s="89"/>
      <c r="PPO160" s="89"/>
      <c r="PPR160" s="89"/>
      <c r="PPW160" s="89"/>
      <c r="PQK160" s="89"/>
      <c r="PQL160" s="89"/>
      <c r="PQM160" s="89"/>
      <c r="PQN160" s="89"/>
      <c r="PQO160" s="89"/>
      <c r="PQP160" s="89"/>
      <c r="PQQ160" s="89"/>
      <c r="PQR160" s="89"/>
      <c r="PQS160" s="89"/>
      <c r="PQT160" s="89"/>
      <c r="PQU160" s="89"/>
      <c r="PQV160" s="89"/>
      <c r="PQW160" s="89"/>
      <c r="PQX160" s="89"/>
      <c r="PQY160" s="89"/>
      <c r="PQZ160" s="89"/>
      <c r="PRA160" s="89"/>
      <c r="PRB160" s="89"/>
      <c r="PRC160" s="89"/>
      <c r="PRD160" s="89"/>
      <c r="PRE160" s="89"/>
      <c r="PRF160" s="89"/>
      <c r="PRG160" s="89"/>
      <c r="PRH160" s="89"/>
      <c r="PRI160" s="89"/>
      <c r="PRJ160" s="89"/>
      <c r="PRK160" s="89"/>
      <c r="PRL160" s="89"/>
      <c r="PRM160" s="89"/>
      <c r="PRN160" s="89"/>
      <c r="PRO160" s="89"/>
      <c r="PRP160" s="89"/>
      <c r="PRQ160" s="89"/>
      <c r="PRR160" s="89"/>
      <c r="PRS160" s="89"/>
      <c r="PRT160" s="89"/>
      <c r="PRU160" s="89"/>
      <c r="PRV160" s="89"/>
      <c r="PRW160" s="89"/>
      <c r="PRZ160" s="89"/>
      <c r="PSC160" s="89"/>
      <c r="PSF160" s="89"/>
      <c r="PSI160" s="89"/>
      <c r="PSL160" s="89"/>
      <c r="PSX160" s="89"/>
      <c r="PTA160" s="89"/>
      <c r="PTD160" s="89"/>
      <c r="PTG160" s="89"/>
      <c r="PTM160" s="89"/>
      <c r="PTP160" s="89"/>
      <c r="PTV160" s="89"/>
      <c r="PTY160" s="89"/>
      <c r="PUB160" s="89"/>
      <c r="PUE160" s="89"/>
      <c r="PUK160" s="89"/>
      <c r="PUN160" s="89"/>
      <c r="PUT160" s="89"/>
      <c r="PUV160" s="89"/>
      <c r="PUW160" s="89"/>
      <c r="PUY160" s="89"/>
      <c r="PVB160" s="89"/>
      <c r="PVE160" s="89"/>
      <c r="PVP160" s="89"/>
      <c r="PVR160" s="89"/>
      <c r="PWD160" s="89"/>
      <c r="PWG160" s="89"/>
      <c r="PWO160" s="89"/>
      <c r="PXI160" s="89"/>
      <c r="PXK160" s="89"/>
      <c r="PXL160" s="89"/>
      <c r="PXM160" s="89"/>
      <c r="PXN160" s="89"/>
      <c r="PXO160" s="89"/>
      <c r="PXP160" s="89"/>
      <c r="PYH160" s="89"/>
      <c r="PYI160" s="89"/>
      <c r="PYL160" s="89"/>
      <c r="PYO160" s="89"/>
      <c r="PYQ160" s="89"/>
      <c r="PYS160" s="89"/>
      <c r="PYV160" s="89"/>
      <c r="PYY160" s="89"/>
      <c r="PZB160" s="89"/>
      <c r="PZH160" s="89"/>
      <c r="PZK160" s="89"/>
      <c r="PZN160" s="89"/>
      <c r="PZS160" s="89"/>
      <c r="QAG160" s="89"/>
      <c r="QAH160" s="89"/>
      <c r="QAI160" s="89"/>
      <c r="QAJ160" s="89"/>
      <c r="QAK160" s="89"/>
      <c r="QAL160" s="89"/>
      <c r="QAM160" s="89"/>
      <c r="QAN160" s="89"/>
      <c r="QAO160" s="89"/>
      <c r="QAP160" s="89"/>
      <c r="QAQ160" s="89"/>
      <c r="QAR160" s="89"/>
      <c r="QAS160" s="89"/>
      <c r="QAT160" s="89"/>
      <c r="QAU160" s="89"/>
      <c r="QAV160" s="89"/>
      <c r="QAW160" s="89"/>
      <c r="QAX160" s="89"/>
      <c r="QAY160" s="89"/>
      <c r="QAZ160" s="89"/>
      <c r="QBA160" s="89"/>
      <c r="QBB160" s="89"/>
      <c r="QBC160" s="89"/>
      <c r="QBD160" s="89"/>
      <c r="QBE160" s="89"/>
      <c r="QBF160" s="89"/>
      <c r="QBG160" s="89"/>
      <c r="QBH160" s="89"/>
      <c r="QBI160" s="89"/>
      <c r="QBJ160" s="89"/>
      <c r="QBK160" s="89"/>
      <c r="QBL160" s="89"/>
      <c r="QBM160" s="89"/>
      <c r="QBN160" s="89"/>
      <c r="QBO160" s="89"/>
      <c r="QBP160" s="89"/>
      <c r="QBQ160" s="89"/>
      <c r="QBR160" s="89"/>
      <c r="QBS160" s="89"/>
      <c r="QBV160" s="89"/>
      <c r="QBY160" s="89"/>
      <c r="QCB160" s="89"/>
      <c r="QCE160" s="89"/>
      <c r="QCH160" s="89"/>
      <c r="QCT160" s="89"/>
      <c r="QCW160" s="89"/>
      <c r="QCZ160" s="89"/>
      <c r="QDC160" s="89"/>
      <c r="QDI160" s="89"/>
      <c r="QDL160" s="89"/>
      <c r="QDR160" s="89"/>
      <c r="QDU160" s="89"/>
      <c r="QDX160" s="89"/>
      <c r="QEA160" s="89"/>
      <c r="QEG160" s="89"/>
      <c r="QEJ160" s="89"/>
      <c r="QEP160" s="89"/>
      <c r="QER160" s="89"/>
      <c r="QES160" s="89"/>
      <c r="QEU160" s="89"/>
      <c r="QEX160" s="89"/>
      <c r="QFA160" s="89"/>
      <c r="QFL160" s="89"/>
      <c r="QFN160" s="89"/>
      <c r="QFZ160" s="89"/>
      <c r="QGC160" s="89"/>
      <c r="QGK160" s="89"/>
      <c r="QHE160" s="89"/>
      <c r="QHG160" s="89"/>
      <c r="QHH160" s="89"/>
      <c r="QHI160" s="89"/>
      <c r="QHJ160" s="89"/>
      <c r="QHK160" s="89"/>
      <c r="QHL160" s="89"/>
      <c r="QID160" s="89"/>
      <c r="QIE160" s="89"/>
      <c r="QIH160" s="89"/>
      <c r="QIK160" s="89"/>
      <c r="QIM160" s="89"/>
      <c r="QIO160" s="89"/>
      <c r="QIR160" s="89"/>
      <c r="QIU160" s="89"/>
      <c r="QIX160" s="89"/>
      <c r="QJD160" s="89"/>
      <c r="QJG160" s="89"/>
      <c r="QJJ160" s="89"/>
      <c r="QJO160" s="89"/>
      <c r="QKC160" s="89"/>
      <c r="QKD160" s="89"/>
      <c r="QKE160" s="89"/>
      <c r="QKF160" s="89"/>
      <c r="QKG160" s="89"/>
      <c r="QKH160" s="89"/>
      <c r="QKI160" s="89"/>
      <c r="QKJ160" s="89"/>
      <c r="QKK160" s="89"/>
      <c r="QKL160" s="89"/>
      <c r="QKM160" s="89"/>
      <c r="QKN160" s="89"/>
      <c r="QKO160" s="89"/>
      <c r="QKP160" s="89"/>
      <c r="QKQ160" s="89"/>
      <c r="QKR160" s="89"/>
      <c r="QKS160" s="89"/>
      <c r="QKT160" s="89"/>
      <c r="QKU160" s="89"/>
      <c r="QKV160" s="89"/>
      <c r="QKW160" s="89"/>
      <c r="QKX160" s="89"/>
      <c r="QKY160" s="89"/>
      <c r="QKZ160" s="89"/>
      <c r="QLA160" s="89"/>
      <c r="QLB160" s="89"/>
      <c r="QLC160" s="89"/>
      <c r="QLD160" s="89"/>
      <c r="QLE160" s="89"/>
      <c r="QLF160" s="89"/>
      <c r="QLG160" s="89"/>
      <c r="QLH160" s="89"/>
      <c r="QLI160" s="89"/>
      <c r="QLJ160" s="89"/>
      <c r="QLK160" s="89"/>
      <c r="QLL160" s="89"/>
      <c r="QLM160" s="89"/>
      <c r="QLN160" s="89"/>
      <c r="QLO160" s="89"/>
      <c r="QLR160" s="89"/>
      <c r="QLU160" s="89"/>
      <c r="QLX160" s="89"/>
      <c r="QMA160" s="89"/>
      <c r="QMD160" s="89"/>
      <c r="QMP160" s="89"/>
      <c r="QMS160" s="89"/>
      <c r="QMV160" s="89"/>
      <c r="QMY160" s="89"/>
      <c r="QNE160" s="89"/>
      <c r="QNH160" s="89"/>
      <c r="QNN160" s="89"/>
      <c r="QNQ160" s="89"/>
      <c r="QNT160" s="89"/>
      <c r="QNW160" s="89"/>
      <c r="QOC160" s="89"/>
      <c r="QOF160" s="89"/>
      <c r="QOL160" s="89"/>
      <c r="QON160" s="89"/>
      <c r="QOO160" s="89"/>
      <c r="QOQ160" s="89"/>
      <c r="QOT160" s="89"/>
      <c r="QOW160" s="89"/>
      <c r="QPH160" s="89"/>
      <c r="QPJ160" s="89"/>
      <c r="QPV160" s="89"/>
      <c r="QPY160" s="89"/>
      <c r="QQG160" s="89"/>
      <c r="QRA160" s="89"/>
      <c r="QRC160" s="89"/>
      <c r="QRD160" s="89"/>
      <c r="QRE160" s="89"/>
      <c r="QRF160" s="89"/>
      <c r="QRG160" s="89"/>
      <c r="QRH160" s="89"/>
      <c r="QRZ160" s="89"/>
      <c r="QSA160" s="89"/>
      <c r="QSD160" s="89"/>
      <c r="QSG160" s="89"/>
      <c r="QSI160" s="89"/>
      <c r="QSK160" s="89"/>
      <c r="QSN160" s="89"/>
      <c r="QSQ160" s="89"/>
      <c r="QST160" s="89"/>
      <c r="QSZ160" s="89"/>
      <c r="QTC160" s="89"/>
      <c r="QTF160" s="89"/>
      <c r="QTK160" s="89"/>
      <c r="QTY160" s="89"/>
      <c r="QTZ160" s="89"/>
      <c r="QUA160" s="89"/>
      <c r="QUB160" s="89"/>
      <c r="QUC160" s="89"/>
      <c r="QUD160" s="89"/>
      <c r="QUE160" s="89"/>
      <c r="QUF160" s="89"/>
      <c r="QUG160" s="89"/>
      <c r="QUH160" s="89"/>
      <c r="QUI160" s="89"/>
      <c r="QUJ160" s="89"/>
      <c r="QUK160" s="89"/>
      <c r="QUL160" s="89"/>
      <c r="QUM160" s="89"/>
      <c r="QUN160" s="89"/>
      <c r="QUO160" s="89"/>
      <c r="QUP160" s="89"/>
      <c r="QUQ160" s="89"/>
      <c r="QUR160" s="89"/>
      <c r="QUS160" s="89"/>
      <c r="QUT160" s="89"/>
      <c r="QUU160" s="89"/>
      <c r="QUV160" s="89"/>
      <c r="QUW160" s="89"/>
      <c r="QUX160" s="89"/>
      <c r="QUY160" s="89"/>
      <c r="QUZ160" s="89"/>
      <c r="QVA160" s="89"/>
      <c r="QVB160" s="89"/>
      <c r="QVC160" s="89"/>
      <c r="QVD160" s="89"/>
      <c r="QVE160" s="89"/>
      <c r="QVF160" s="89"/>
      <c r="QVG160" s="89"/>
      <c r="QVH160" s="89"/>
      <c r="QVI160" s="89"/>
      <c r="QVJ160" s="89"/>
      <c r="QVK160" s="89"/>
      <c r="QVN160" s="89"/>
      <c r="QVQ160" s="89"/>
      <c r="QVT160" s="89"/>
      <c r="QVW160" s="89"/>
      <c r="QVZ160" s="89"/>
      <c r="QWL160" s="89"/>
      <c r="QWO160" s="89"/>
      <c r="QWR160" s="89"/>
      <c r="QWU160" s="89"/>
      <c r="QXA160" s="89"/>
      <c r="QXD160" s="89"/>
      <c r="QXJ160" s="89"/>
      <c r="QXM160" s="89"/>
      <c r="QXP160" s="89"/>
      <c r="QXS160" s="89"/>
      <c r="QXY160" s="89"/>
      <c r="QYB160" s="89"/>
      <c r="QYH160" s="89"/>
      <c r="QYJ160" s="89"/>
      <c r="QYK160" s="89"/>
      <c r="QYM160" s="89"/>
      <c r="QYP160" s="89"/>
      <c r="QYS160" s="89"/>
      <c r="QZD160" s="89"/>
      <c r="QZF160" s="89"/>
      <c r="QZR160" s="89"/>
      <c r="QZU160" s="89"/>
      <c r="RAC160" s="89"/>
      <c r="RAW160" s="89"/>
      <c r="RAY160" s="89"/>
      <c r="RAZ160" s="89"/>
      <c r="RBA160" s="89"/>
      <c r="RBB160" s="89"/>
      <c r="RBC160" s="89"/>
      <c r="RBD160" s="89"/>
      <c r="RBV160" s="89"/>
      <c r="RBW160" s="89"/>
      <c r="RBZ160" s="89"/>
      <c r="RCC160" s="89"/>
      <c r="RCE160" s="89"/>
      <c r="RCG160" s="89"/>
      <c r="RCJ160" s="89"/>
      <c r="RCM160" s="89"/>
      <c r="RCP160" s="89"/>
      <c r="RCV160" s="89"/>
      <c r="RCY160" s="89"/>
      <c r="RDB160" s="89"/>
      <c r="RDG160" s="89"/>
      <c r="RDU160" s="89"/>
      <c r="RDV160" s="89"/>
      <c r="RDW160" s="89"/>
      <c r="RDX160" s="89"/>
      <c r="RDY160" s="89"/>
      <c r="RDZ160" s="89"/>
      <c r="REA160" s="89"/>
      <c r="REB160" s="89"/>
      <c r="REC160" s="89"/>
      <c r="RED160" s="89"/>
      <c r="REE160" s="89"/>
      <c r="REF160" s="89"/>
      <c r="REG160" s="89"/>
      <c r="REH160" s="89"/>
      <c r="REI160" s="89"/>
      <c r="REJ160" s="89"/>
      <c r="REK160" s="89"/>
      <c r="REL160" s="89"/>
      <c r="REM160" s="89"/>
      <c r="REN160" s="89"/>
      <c r="REO160" s="89"/>
      <c r="REP160" s="89"/>
      <c r="REQ160" s="89"/>
      <c r="RER160" s="89"/>
      <c r="RES160" s="89"/>
      <c r="RET160" s="89"/>
      <c r="REU160" s="89"/>
      <c r="REV160" s="89"/>
      <c r="REW160" s="89"/>
      <c r="REX160" s="89"/>
      <c r="REY160" s="89"/>
      <c r="REZ160" s="89"/>
      <c r="RFA160" s="89"/>
      <c r="RFB160" s="89"/>
      <c r="RFC160" s="89"/>
      <c r="RFD160" s="89"/>
      <c r="RFE160" s="89"/>
      <c r="RFF160" s="89"/>
      <c r="RFG160" s="89"/>
      <c r="RFJ160" s="89"/>
      <c r="RFM160" s="89"/>
      <c r="RFP160" s="89"/>
      <c r="RFS160" s="89"/>
      <c r="RFV160" s="89"/>
      <c r="RGH160" s="89"/>
      <c r="RGK160" s="89"/>
      <c r="RGN160" s="89"/>
      <c r="RGQ160" s="89"/>
      <c r="RGW160" s="89"/>
      <c r="RGZ160" s="89"/>
      <c r="RHF160" s="89"/>
      <c r="RHI160" s="89"/>
      <c r="RHL160" s="89"/>
      <c r="RHO160" s="89"/>
      <c r="RHU160" s="89"/>
      <c r="RHX160" s="89"/>
      <c r="RID160" s="89"/>
      <c r="RIF160" s="89"/>
      <c r="RIG160" s="89"/>
      <c r="RII160" s="89"/>
      <c r="RIL160" s="89"/>
      <c r="RIO160" s="89"/>
      <c r="RIZ160" s="89"/>
      <c r="RJB160" s="89"/>
      <c r="RJN160" s="89"/>
      <c r="RJQ160" s="89"/>
      <c r="RJY160" s="89"/>
      <c r="RKS160" s="89"/>
      <c r="RKU160" s="89"/>
      <c r="RKV160" s="89"/>
      <c r="RKW160" s="89"/>
      <c r="RKX160" s="89"/>
      <c r="RKY160" s="89"/>
      <c r="RKZ160" s="89"/>
      <c r="RLR160" s="89"/>
      <c r="RLS160" s="89"/>
      <c r="RLV160" s="89"/>
      <c r="RLY160" s="89"/>
      <c r="RMA160" s="89"/>
      <c r="RMC160" s="89"/>
      <c r="RMF160" s="89"/>
      <c r="RMI160" s="89"/>
      <c r="RML160" s="89"/>
      <c r="RMR160" s="89"/>
      <c r="RMU160" s="89"/>
      <c r="RMX160" s="89"/>
      <c r="RNC160" s="89"/>
      <c r="RNQ160" s="89"/>
      <c r="RNR160" s="89"/>
      <c r="RNS160" s="89"/>
      <c r="RNT160" s="89"/>
      <c r="RNU160" s="89"/>
      <c r="RNV160" s="89"/>
      <c r="RNW160" s="89"/>
      <c r="RNX160" s="89"/>
      <c r="RNY160" s="89"/>
      <c r="RNZ160" s="89"/>
      <c r="ROA160" s="89"/>
      <c r="ROB160" s="89"/>
      <c r="ROC160" s="89"/>
      <c r="ROD160" s="89"/>
      <c r="ROE160" s="89"/>
      <c r="ROF160" s="89"/>
      <c r="ROG160" s="89"/>
      <c r="ROH160" s="89"/>
      <c r="ROI160" s="89"/>
      <c r="ROJ160" s="89"/>
      <c r="ROK160" s="89"/>
      <c r="ROL160" s="89"/>
      <c r="ROM160" s="89"/>
      <c r="RON160" s="89"/>
      <c r="ROO160" s="89"/>
      <c r="ROP160" s="89"/>
      <c r="ROQ160" s="89"/>
      <c r="ROR160" s="89"/>
      <c r="ROS160" s="89"/>
      <c r="ROT160" s="89"/>
      <c r="ROU160" s="89"/>
      <c r="ROV160" s="89"/>
      <c r="ROW160" s="89"/>
      <c r="ROX160" s="89"/>
      <c r="ROY160" s="89"/>
      <c r="ROZ160" s="89"/>
      <c r="RPA160" s="89"/>
      <c r="RPB160" s="89"/>
      <c r="RPC160" s="89"/>
      <c r="RPF160" s="89"/>
      <c r="RPI160" s="89"/>
      <c r="RPL160" s="89"/>
      <c r="RPO160" s="89"/>
      <c r="RPR160" s="89"/>
      <c r="RQD160" s="89"/>
      <c r="RQG160" s="89"/>
      <c r="RQJ160" s="89"/>
      <c r="RQM160" s="89"/>
      <c r="RQS160" s="89"/>
      <c r="RQV160" s="89"/>
      <c r="RRB160" s="89"/>
      <c r="RRE160" s="89"/>
      <c r="RRH160" s="89"/>
      <c r="RRK160" s="89"/>
      <c r="RRQ160" s="89"/>
      <c r="RRT160" s="89"/>
      <c r="RRZ160" s="89"/>
      <c r="RSB160" s="89"/>
      <c r="RSC160" s="89"/>
      <c r="RSE160" s="89"/>
      <c r="RSH160" s="89"/>
      <c r="RSK160" s="89"/>
      <c r="RSV160" s="89"/>
      <c r="RSX160" s="89"/>
      <c r="RTJ160" s="89"/>
      <c r="RTM160" s="89"/>
      <c r="RTU160" s="89"/>
      <c r="RUO160" s="89"/>
      <c r="RUQ160" s="89"/>
      <c r="RUR160" s="89"/>
      <c r="RUS160" s="89"/>
      <c r="RUT160" s="89"/>
      <c r="RUU160" s="89"/>
      <c r="RUV160" s="89"/>
      <c r="RVN160" s="89"/>
      <c r="RVO160" s="89"/>
      <c r="RVR160" s="89"/>
      <c r="RVU160" s="89"/>
      <c r="RVW160" s="89"/>
      <c r="RVY160" s="89"/>
      <c r="RWB160" s="89"/>
      <c r="RWE160" s="89"/>
      <c r="RWH160" s="89"/>
      <c r="RWN160" s="89"/>
      <c r="RWQ160" s="89"/>
      <c r="RWT160" s="89"/>
      <c r="RWY160" s="89"/>
      <c r="RXM160" s="89"/>
      <c r="RXN160" s="89"/>
      <c r="RXO160" s="89"/>
      <c r="RXP160" s="89"/>
      <c r="RXQ160" s="89"/>
      <c r="RXR160" s="89"/>
      <c r="RXS160" s="89"/>
      <c r="RXT160" s="89"/>
      <c r="RXU160" s="89"/>
      <c r="RXV160" s="89"/>
      <c r="RXW160" s="89"/>
      <c r="RXX160" s="89"/>
      <c r="RXY160" s="89"/>
      <c r="RXZ160" s="89"/>
      <c r="RYA160" s="89"/>
      <c r="RYB160" s="89"/>
      <c r="RYC160" s="89"/>
      <c r="RYD160" s="89"/>
      <c r="RYE160" s="89"/>
      <c r="RYF160" s="89"/>
      <c r="RYG160" s="89"/>
      <c r="RYH160" s="89"/>
      <c r="RYI160" s="89"/>
      <c r="RYJ160" s="89"/>
      <c r="RYK160" s="89"/>
      <c r="RYL160" s="89"/>
      <c r="RYM160" s="89"/>
      <c r="RYN160" s="89"/>
      <c r="RYO160" s="89"/>
      <c r="RYP160" s="89"/>
      <c r="RYQ160" s="89"/>
      <c r="RYR160" s="89"/>
      <c r="RYS160" s="89"/>
      <c r="RYT160" s="89"/>
      <c r="RYU160" s="89"/>
      <c r="RYV160" s="89"/>
      <c r="RYW160" s="89"/>
      <c r="RYX160" s="89"/>
      <c r="RYY160" s="89"/>
      <c r="RZB160" s="89"/>
      <c r="RZE160" s="89"/>
      <c r="RZH160" s="89"/>
      <c r="RZK160" s="89"/>
      <c r="RZN160" s="89"/>
      <c r="RZZ160" s="89"/>
      <c r="SAC160" s="89"/>
      <c r="SAF160" s="89"/>
      <c r="SAI160" s="89"/>
      <c r="SAO160" s="89"/>
      <c r="SAR160" s="89"/>
      <c r="SAX160" s="89"/>
      <c r="SBA160" s="89"/>
      <c r="SBD160" s="89"/>
      <c r="SBG160" s="89"/>
      <c r="SBM160" s="89"/>
      <c r="SBP160" s="89"/>
      <c r="SBV160" s="89"/>
      <c r="SBX160" s="89"/>
      <c r="SBY160" s="89"/>
      <c r="SCA160" s="89"/>
      <c r="SCD160" s="89"/>
      <c r="SCG160" s="89"/>
      <c r="SCR160" s="89"/>
      <c r="SCT160" s="89"/>
      <c r="SDF160" s="89"/>
      <c r="SDI160" s="89"/>
      <c r="SDQ160" s="89"/>
      <c r="SEK160" s="89"/>
      <c r="SEM160" s="89"/>
      <c r="SEN160" s="89"/>
      <c r="SEO160" s="89"/>
      <c r="SEP160" s="89"/>
      <c r="SEQ160" s="89"/>
      <c r="SER160" s="89"/>
      <c r="SFJ160" s="89"/>
      <c r="SFK160" s="89"/>
      <c r="SFN160" s="89"/>
      <c r="SFQ160" s="89"/>
      <c r="SFS160" s="89"/>
      <c r="SFU160" s="89"/>
      <c r="SFX160" s="89"/>
      <c r="SGA160" s="89"/>
      <c r="SGD160" s="89"/>
      <c r="SGJ160" s="89"/>
      <c r="SGM160" s="89"/>
      <c r="SGP160" s="89"/>
      <c r="SGU160" s="89"/>
      <c r="SHI160" s="89"/>
      <c r="SHJ160" s="89"/>
      <c r="SHK160" s="89"/>
      <c r="SHL160" s="89"/>
      <c r="SHM160" s="89"/>
      <c r="SHN160" s="89"/>
      <c r="SHO160" s="89"/>
      <c r="SHP160" s="89"/>
      <c r="SHQ160" s="89"/>
      <c r="SHR160" s="89"/>
      <c r="SHS160" s="89"/>
      <c r="SHT160" s="89"/>
      <c r="SHU160" s="89"/>
      <c r="SHV160" s="89"/>
      <c r="SHW160" s="89"/>
      <c r="SHX160" s="89"/>
      <c r="SHY160" s="89"/>
      <c r="SHZ160" s="89"/>
      <c r="SIA160" s="89"/>
      <c r="SIB160" s="89"/>
      <c r="SIC160" s="89"/>
      <c r="SID160" s="89"/>
      <c r="SIE160" s="89"/>
      <c r="SIF160" s="89"/>
      <c r="SIG160" s="89"/>
      <c r="SIH160" s="89"/>
      <c r="SII160" s="89"/>
      <c r="SIJ160" s="89"/>
      <c r="SIK160" s="89"/>
      <c r="SIL160" s="89"/>
      <c r="SIM160" s="89"/>
      <c r="SIN160" s="89"/>
      <c r="SIO160" s="89"/>
      <c r="SIP160" s="89"/>
      <c r="SIQ160" s="89"/>
      <c r="SIR160" s="89"/>
      <c r="SIS160" s="89"/>
      <c r="SIT160" s="89"/>
      <c r="SIU160" s="89"/>
      <c r="SIX160" s="89"/>
      <c r="SJA160" s="89"/>
      <c r="SJD160" s="89"/>
      <c r="SJG160" s="89"/>
      <c r="SJJ160" s="89"/>
      <c r="SJV160" s="89"/>
      <c r="SJY160" s="89"/>
      <c r="SKB160" s="89"/>
      <c r="SKE160" s="89"/>
      <c r="SKK160" s="89"/>
      <c r="SKN160" s="89"/>
      <c r="SKT160" s="89"/>
      <c r="SKW160" s="89"/>
      <c r="SKZ160" s="89"/>
      <c r="SLC160" s="89"/>
      <c r="SLI160" s="89"/>
      <c r="SLL160" s="89"/>
      <c r="SLR160" s="89"/>
      <c r="SLT160" s="89"/>
      <c r="SLU160" s="89"/>
      <c r="SLW160" s="89"/>
      <c r="SLZ160" s="89"/>
      <c r="SMC160" s="89"/>
      <c r="SMN160" s="89"/>
      <c r="SMP160" s="89"/>
      <c r="SNB160" s="89"/>
      <c r="SNE160" s="89"/>
      <c r="SNM160" s="89"/>
      <c r="SOG160" s="89"/>
      <c r="SOI160" s="89"/>
      <c r="SOJ160" s="89"/>
      <c r="SOK160" s="89"/>
      <c r="SOL160" s="89"/>
      <c r="SOM160" s="89"/>
      <c r="SON160" s="89"/>
      <c r="SPF160" s="89"/>
      <c r="SPG160" s="89"/>
      <c r="SPJ160" s="89"/>
      <c r="SPM160" s="89"/>
      <c r="SPO160" s="89"/>
      <c r="SPQ160" s="89"/>
      <c r="SPT160" s="89"/>
      <c r="SPW160" s="89"/>
      <c r="SPZ160" s="89"/>
      <c r="SQF160" s="89"/>
      <c r="SQI160" s="89"/>
      <c r="SQL160" s="89"/>
      <c r="SQQ160" s="89"/>
      <c r="SRE160" s="89"/>
      <c r="SRF160" s="89"/>
      <c r="SRG160" s="89"/>
      <c r="SRH160" s="89"/>
      <c r="SRI160" s="89"/>
      <c r="SRJ160" s="89"/>
      <c r="SRK160" s="89"/>
      <c r="SRL160" s="89"/>
      <c r="SRM160" s="89"/>
      <c r="SRN160" s="89"/>
      <c r="SRO160" s="89"/>
      <c r="SRP160" s="89"/>
      <c r="SRQ160" s="89"/>
      <c r="SRR160" s="89"/>
      <c r="SRS160" s="89"/>
      <c r="SRT160" s="89"/>
      <c r="SRU160" s="89"/>
      <c r="SRV160" s="89"/>
      <c r="SRW160" s="89"/>
      <c r="SRX160" s="89"/>
      <c r="SRY160" s="89"/>
      <c r="SRZ160" s="89"/>
      <c r="SSA160" s="89"/>
      <c r="SSB160" s="89"/>
      <c r="SSC160" s="89"/>
      <c r="SSD160" s="89"/>
      <c r="SSE160" s="89"/>
      <c r="SSF160" s="89"/>
      <c r="SSG160" s="89"/>
      <c r="SSH160" s="89"/>
      <c r="SSI160" s="89"/>
      <c r="SSJ160" s="89"/>
      <c r="SSK160" s="89"/>
      <c r="SSL160" s="89"/>
      <c r="SSM160" s="89"/>
      <c r="SSN160" s="89"/>
      <c r="SSO160" s="89"/>
      <c r="SSP160" s="89"/>
      <c r="SSQ160" s="89"/>
      <c r="SST160" s="89"/>
      <c r="SSW160" s="89"/>
      <c r="SSZ160" s="89"/>
      <c r="STC160" s="89"/>
      <c r="STF160" s="89"/>
      <c r="STR160" s="89"/>
      <c r="STU160" s="89"/>
      <c r="STX160" s="89"/>
      <c r="SUA160" s="89"/>
      <c r="SUG160" s="89"/>
      <c r="SUJ160" s="89"/>
      <c r="SUP160" s="89"/>
      <c r="SUS160" s="89"/>
      <c r="SUV160" s="89"/>
      <c r="SUY160" s="89"/>
      <c r="SVE160" s="89"/>
      <c r="SVH160" s="89"/>
      <c r="SVN160" s="89"/>
      <c r="SVP160" s="89"/>
      <c r="SVQ160" s="89"/>
      <c r="SVS160" s="89"/>
      <c r="SVV160" s="89"/>
      <c r="SVY160" s="89"/>
      <c r="SWJ160" s="89"/>
      <c r="SWL160" s="89"/>
      <c r="SWX160" s="89"/>
      <c r="SXA160" s="89"/>
      <c r="SXI160" s="89"/>
      <c r="SYC160" s="89"/>
      <c r="SYE160" s="89"/>
      <c r="SYF160" s="89"/>
      <c r="SYG160" s="89"/>
      <c r="SYH160" s="89"/>
      <c r="SYI160" s="89"/>
      <c r="SYJ160" s="89"/>
      <c r="SZB160" s="89"/>
      <c r="SZC160" s="89"/>
      <c r="SZF160" s="89"/>
      <c r="SZI160" s="89"/>
      <c r="SZK160" s="89"/>
      <c r="SZM160" s="89"/>
      <c r="SZP160" s="89"/>
      <c r="SZS160" s="89"/>
      <c r="SZV160" s="89"/>
      <c r="TAB160" s="89"/>
      <c r="TAE160" s="89"/>
      <c r="TAH160" s="89"/>
      <c r="TAM160" s="89"/>
      <c r="TBA160" s="89"/>
      <c r="TBB160" s="89"/>
      <c r="TBC160" s="89"/>
      <c r="TBD160" s="89"/>
      <c r="TBE160" s="89"/>
      <c r="TBF160" s="89"/>
      <c r="TBG160" s="89"/>
      <c r="TBH160" s="89"/>
      <c r="TBI160" s="89"/>
      <c r="TBJ160" s="89"/>
      <c r="TBK160" s="89"/>
      <c r="TBL160" s="89"/>
      <c r="TBM160" s="89"/>
      <c r="TBN160" s="89"/>
      <c r="TBO160" s="89"/>
      <c r="TBP160" s="89"/>
      <c r="TBQ160" s="89"/>
      <c r="TBR160" s="89"/>
      <c r="TBS160" s="89"/>
      <c r="TBT160" s="89"/>
      <c r="TBU160" s="89"/>
      <c r="TBV160" s="89"/>
      <c r="TBW160" s="89"/>
      <c r="TBX160" s="89"/>
      <c r="TBY160" s="89"/>
      <c r="TBZ160" s="89"/>
      <c r="TCA160" s="89"/>
      <c r="TCB160" s="89"/>
      <c r="TCC160" s="89"/>
      <c r="TCD160" s="89"/>
      <c r="TCE160" s="89"/>
      <c r="TCF160" s="89"/>
      <c r="TCG160" s="89"/>
      <c r="TCH160" s="89"/>
      <c r="TCI160" s="89"/>
      <c r="TCJ160" s="89"/>
      <c r="TCK160" s="89"/>
      <c r="TCL160" s="89"/>
      <c r="TCM160" s="89"/>
      <c r="TCP160" s="89"/>
      <c r="TCS160" s="89"/>
      <c r="TCV160" s="89"/>
      <c r="TCY160" s="89"/>
      <c r="TDB160" s="89"/>
      <c r="TDN160" s="89"/>
      <c r="TDQ160" s="89"/>
      <c r="TDT160" s="89"/>
      <c r="TDW160" s="89"/>
      <c r="TEC160" s="89"/>
      <c r="TEF160" s="89"/>
      <c r="TEL160" s="89"/>
      <c r="TEO160" s="89"/>
      <c r="TER160" s="89"/>
      <c r="TEU160" s="89"/>
      <c r="TFA160" s="89"/>
      <c r="TFD160" s="89"/>
      <c r="TFJ160" s="89"/>
      <c r="TFL160" s="89"/>
      <c r="TFM160" s="89"/>
      <c r="TFO160" s="89"/>
      <c r="TFR160" s="89"/>
      <c r="TFU160" s="89"/>
      <c r="TGF160" s="89"/>
      <c r="TGH160" s="89"/>
      <c r="TGT160" s="89"/>
      <c r="TGW160" s="89"/>
      <c r="THE160" s="89"/>
      <c r="THY160" s="89"/>
      <c r="TIA160" s="89"/>
      <c r="TIB160" s="89"/>
      <c r="TIC160" s="89"/>
      <c r="TID160" s="89"/>
      <c r="TIE160" s="89"/>
      <c r="TIF160" s="89"/>
      <c r="TIX160" s="89"/>
      <c r="TIY160" s="89"/>
      <c r="TJB160" s="89"/>
      <c r="TJE160" s="89"/>
      <c r="TJG160" s="89"/>
      <c r="TJI160" s="89"/>
      <c r="TJL160" s="89"/>
      <c r="TJO160" s="89"/>
      <c r="TJR160" s="89"/>
      <c r="TJX160" s="89"/>
      <c r="TKA160" s="89"/>
      <c r="TKD160" s="89"/>
      <c r="TKI160" s="89"/>
      <c r="TKW160" s="89"/>
      <c r="TKX160" s="89"/>
      <c r="TKY160" s="89"/>
      <c r="TKZ160" s="89"/>
      <c r="TLA160" s="89"/>
      <c r="TLB160" s="89"/>
      <c r="TLC160" s="89"/>
      <c r="TLD160" s="89"/>
      <c r="TLE160" s="89"/>
      <c r="TLF160" s="89"/>
      <c r="TLG160" s="89"/>
      <c r="TLH160" s="89"/>
      <c r="TLI160" s="89"/>
      <c r="TLJ160" s="89"/>
      <c r="TLK160" s="89"/>
      <c r="TLL160" s="89"/>
      <c r="TLM160" s="89"/>
      <c r="TLN160" s="89"/>
      <c r="TLO160" s="89"/>
      <c r="TLP160" s="89"/>
      <c r="TLQ160" s="89"/>
      <c r="TLR160" s="89"/>
      <c r="TLS160" s="89"/>
      <c r="TLT160" s="89"/>
      <c r="TLU160" s="89"/>
      <c r="TLV160" s="89"/>
      <c r="TLW160" s="89"/>
      <c r="TLX160" s="89"/>
      <c r="TLY160" s="89"/>
      <c r="TLZ160" s="89"/>
      <c r="TMA160" s="89"/>
      <c r="TMB160" s="89"/>
      <c r="TMC160" s="89"/>
      <c r="TMD160" s="89"/>
      <c r="TME160" s="89"/>
      <c r="TMF160" s="89"/>
      <c r="TMG160" s="89"/>
      <c r="TMH160" s="89"/>
      <c r="TMI160" s="89"/>
      <c r="TML160" s="89"/>
      <c r="TMO160" s="89"/>
      <c r="TMR160" s="89"/>
      <c r="TMU160" s="89"/>
      <c r="TMX160" s="89"/>
      <c r="TNJ160" s="89"/>
      <c r="TNM160" s="89"/>
      <c r="TNP160" s="89"/>
      <c r="TNS160" s="89"/>
      <c r="TNY160" s="89"/>
      <c r="TOB160" s="89"/>
      <c r="TOH160" s="89"/>
      <c r="TOK160" s="89"/>
      <c r="TON160" s="89"/>
      <c r="TOQ160" s="89"/>
      <c r="TOW160" s="89"/>
      <c r="TOZ160" s="89"/>
      <c r="TPF160" s="89"/>
      <c r="TPH160" s="89"/>
      <c r="TPI160" s="89"/>
      <c r="TPK160" s="89"/>
      <c r="TPN160" s="89"/>
      <c r="TPQ160" s="89"/>
      <c r="TQB160" s="89"/>
      <c r="TQD160" s="89"/>
      <c r="TQP160" s="89"/>
      <c r="TQS160" s="89"/>
      <c r="TRA160" s="89"/>
      <c r="TRU160" s="89"/>
      <c r="TRW160" s="89"/>
      <c r="TRX160" s="89"/>
      <c r="TRY160" s="89"/>
      <c r="TRZ160" s="89"/>
      <c r="TSA160" s="89"/>
      <c r="TSB160" s="89"/>
      <c r="TST160" s="89"/>
      <c r="TSU160" s="89"/>
      <c r="TSX160" s="89"/>
      <c r="TTA160" s="89"/>
      <c r="TTC160" s="89"/>
      <c r="TTE160" s="89"/>
      <c r="TTH160" s="89"/>
      <c r="TTK160" s="89"/>
      <c r="TTN160" s="89"/>
      <c r="TTT160" s="89"/>
      <c r="TTW160" s="89"/>
      <c r="TTZ160" s="89"/>
      <c r="TUE160" s="89"/>
      <c r="TUS160" s="89"/>
      <c r="TUT160" s="89"/>
      <c r="TUU160" s="89"/>
      <c r="TUV160" s="89"/>
      <c r="TUW160" s="89"/>
      <c r="TUX160" s="89"/>
      <c r="TUY160" s="89"/>
      <c r="TUZ160" s="89"/>
      <c r="TVA160" s="89"/>
      <c r="TVB160" s="89"/>
      <c r="TVC160" s="89"/>
      <c r="TVD160" s="89"/>
      <c r="TVE160" s="89"/>
      <c r="TVF160" s="89"/>
      <c r="TVG160" s="89"/>
      <c r="TVH160" s="89"/>
      <c r="TVI160" s="89"/>
      <c r="TVJ160" s="89"/>
      <c r="TVK160" s="89"/>
      <c r="TVL160" s="89"/>
      <c r="TVM160" s="89"/>
      <c r="TVN160" s="89"/>
      <c r="TVO160" s="89"/>
      <c r="TVP160" s="89"/>
      <c r="TVQ160" s="89"/>
      <c r="TVR160" s="89"/>
      <c r="TVS160" s="89"/>
      <c r="TVT160" s="89"/>
      <c r="TVU160" s="89"/>
      <c r="TVV160" s="89"/>
      <c r="TVW160" s="89"/>
      <c r="TVX160" s="89"/>
      <c r="TVY160" s="89"/>
      <c r="TVZ160" s="89"/>
      <c r="TWA160" s="89"/>
      <c r="TWB160" s="89"/>
      <c r="TWC160" s="89"/>
      <c r="TWD160" s="89"/>
      <c r="TWE160" s="89"/>
      <c r="TWH160" s="89"/>
      <c r="TWK160" s="89"/>
      <c r="TWN160" s="89"/>
      <c r="TWQ160" s="89"/>
      <c r="TWT160" s="89"/>
      <c r="TXF160" s="89"/>
      <c r="TXI160" s="89"/>
      <c r="TXL160" s="89"/>
      <c r="TXO160" s="89"/>
      <c r="TXU160" s="89"/>
      <c r="TXX160" s="89"/>
      <c r="TYD160" s="89"/>
      <c r="TYG160" s="89"/>
      <c r="TYJ160" s="89"/>
      <c r="TYM160" s="89"/>
      <c r="TYS160" s="89"/>
      <c r="TYV160" s="89"/>
      <c r="TZB160" s="89"/>
      <c r="TZD160" s="89"/>
      <c r="TZE160" s="89"/>
      <c r="TZG160" s="89"/>
      <c r="TZJ160" s="89"/>
      <c r="TZM160" s="89"/>
      <c r="TZX160" s="89"/>
      <c r="TZZ160" s="89"/>
      <c r="UAL160" s="89"/>
      <c r="UAO160" s="89"/>
      <c r="UAW160" s="89"/>
      <c r="UBQ160" s="89"/>
      <c r="UBS160" s="89"/>
      <c r="UBT160" s="89"/>
      <c r="UBU160" s="89"/>
      <c r="UBV160" s="89"/>
      <c r="UBW160" s="89"/>
      <c r="UBX160" s="89"/>
      <c r="UCP160" s="89"/>
      <c r="UCQ160" s="89"/>
      <c r="UCT160" s="89"/>
      <c r="UCW160" s="89"/>
      <c r="UCY160" s="89"/>
      <c r="UDA160" s="89"/>
      <c r="UDD160" s="89"/>
      <c r="UDG160" s="89"/>
      <c r="UDJ160" s="89"/>
      <c r="UDP160" s="89"/>
      <c r="UDS160" s="89"/>
      <c r="UDV160" s="89"/>
      <c r="UEA160" s="89"/>
      <c r="UEO160" s="89"/>
      <c r="UEP160" s="89"/>
      <c r="UEQ160" s="89"/>
      <c r="UER160" s="89"/>
      <c r="UES160" s="89"/>
      <c r="UET160" s="89"/>
      <c r="UEU160" s="89"/>
      <c r="UEV160" s="89"/>
      <c r="UEW160" s="89"/>
      <c r="UEX160" s="89"/>
      <c r="UEY160" s="89"/>
      <c r="UEZ160" s="89"/>
      <c r="UFA160" s="89"/>
      <c r="UFB160" s="89"/>
      <c r="UFC160" s="89"/>
      <c r="UFD160" s="89"/>
      <c r="UFE160" s="89"/>
      <c r="UFF160" s="89"/>
      <c r="UFG160" s="89"/>
      <c r="UFH160" s="89"/>
      <c r="UFI160" s="89"/>
      <c r="UFJ160" s="89"/>
      <c r="UFK160" s="89"/>
      <c r="UFL160" s="89"/>
      <c r="UFM160" s="89"/>
      <c r="UFN160" s="89"/>
      <c r="UFO160" s="89"/>
      <c r="UFP160" s="89"/>
      <c r="UFQ160" s="89"/>
      <c r="UFR160" s="89"/>
      <c r="UFS160" s="89"/>
      <c r="UFT160" s="89"/>
      <c r="UFU160" s="89"/>
      <c r="UFV160" s="89"/>
      <c r="UFW160" s="89"/>
      <c r="UFX160" s="89"/>
      <c r="UFY160" s="89"/>
      <c r="UFZ160" s="89"/>
      <c r="UGA160" s="89"/>
      <c r="UGD160" s="89"/>
      <c r="UGG160" s="89"/>
      <c r="UGJ160" s="89"/>
      <c r="UGM160" s="89"/>
      <c r="UGP160" s="89"/>
      <c r="UHB160" s="89"/>
      <c r="UHE160" s="89"/>
      <c r="UHH160" s="89"/>
      <c r="UHK160" s="89"/>
      <c r="UHQ160" s="89"/>
      <c r="UHT160" s="89"/>
      <c r="UHZ160" s="89"/>
      <c r="UIC160" s="89"/>
      <c r="UIF160" s="89"/>
      <c r="UII160" s="89"/>
      <c r="UIO160" s="89"/>
      <c r="UIR160" s="89"/>
      <c r="UIX160" s="89"/>
      <c r="UIZ160" s="89"/>
      <c r="UJA160" s="89"/>
      <c r="UJC160" s="89"/>
      <c r="UJF160" s="89"/>
      <c r="UJI160" s="89"/>
      <c r="UJT160" s="89"/>
      <c r="UJV160" s="89"/>
      <c r="UKH160" s="89"/>
      <c r="UKK160" s="89"/>
      <c r="UKS160" s="89"/>
      <c r="ULM160" s="89"/>
      <c r="ULO160" s="89"/>
      <c r="ULP160" s="89"/>
      <c r="ULQ160" s="89"/>
      <c r="ULR160" s="89"/>
      <c r="ULS160" s="89"/>
      <c r="ULT160" s="89"/>
      <c r="UML160" s="89"/>
      <c r="UMM160" s="89"/>
      <c r="UMP160" s="89"/>
      <c r="UMS160" s="89"/>
      <c r="UMU160" s="89"/>
      <c r="UMW160" s="89"/>
      <c r="UMZ160" s="89"/>
      <c r="UNC160" s="89"/>
      <c r="UNF160" s="89"/>
      <c r="UNL160" s="89"/>
      <c r="UNO160" s="89"/>
      <c r="UNR160" s="89"/>
      <c r="UNW160" s="89"/>
      <c r="UOK160" s="89"/>
      <c r="UOL160" s="89"/>
      <c r="UOM160" s="89"/>
      <c r="UON160" s="89"/>
      <c r="UOO160" s="89"/>
      <c r="UOP160" s="89"/>
      <c r="UOQ160" s="89"/>
      <c r="UOR160" s="89"/>
      <c r="UOS160" s="89"/>
      <c r="UOT160" s="89"/>
      <c r="UOU160" s="89"/>
      <c r="UOV160" s="89"/>
      <c r="UOW160" s="89"/>
      <c r="UOX160" s="89"/>
      <c r="UOY160" s="89"/>
      <c r="UOZ160" s="89"/>
      <c r="UPA160" s="89"/>
      <c r="UPB160" s="89"/>
      <c r="UPC160" s="89"/>
      <c r="UPD160" s="89"/>
      <c r="UPE160" s="89"/>
      <c r="UPF160" s="89"/>
      <c r="UPG160" s="89"/>
      <c r="UPH160" s="89"/>
      <c r="UPI160" s="89"/>
      <c r="UPJ160" s="89"/>
      <c r="UPK160" s="89"/>
      <c r="UPL160" s="89"/>
      <c r="UPM160" s="89"/>
      <c r="UPN160" s="89"/>
      <c r="UPO160" s="89"/>
      <c r="UPP160" s="89"/>
      <c r="UPQ160" s="89"/>
      <c r="UPR160" s="89"/>
      <c r="UPS160" s="89"/>
      <c r="UPT160" s="89"/>
      <c r="UPU160" s="89"/>
      <c r="UPV160" s="89"/>
      <c r="UPW160" s="89"/>
      <c r="UPZ160" s="89"/>
      <c r="UQC160" s="89"/>
      <c r="UQF160" s="89"/>
      <c r="UQI160" s="89"/>
      <c r="UQL160" s="89"/>
      <c r="UQX160" s="89"/>
      <c r="URA160" s="89"/>
      <c r="URD160" s="89"/>
      <c r="URG160" s="89"/>
      <c r="URM160" s="89"/>
      <c r="URP160" s="89"/>
      <c r="URV160" s="89"/>
      <c r="URY160" s="89"/>
      <c r="USB160" s="89"/>
      <c r="USE160" s="89"/>
      <c r="USK160" s="89"/>
      <c r="USN160" s="89"/>
      <c r="UST160" s="89"/>
      <c r="USV160" s="89"/>
      <c r="USW160" s="89"/>
      <c r="USY160" s="89"/>
      <c r="UTB160" s="89"/>
      <c r="UTE160" s="89"/>
      <c r="UTP160" s="89"/>
      <c r="UTR160" s="89"/>
      <c r="UUD160" s="89"/>
      <c r="UUG160" s="89"/>
      <c r="UUO160" s="89"/>
      <c r="UVI160" s="89"/>
      <c r="UVK160" s="89"/>
      <c r="UVL160" s="89"/>
      <c r="UVM160" s="89"/>
      <c r="UVN160" s="89"/>
      <c r="UVO160" s="89"/>
      <c r="UVP160" s="89"/>
      <c r="UWH160" s="89"/>
      <c r="UWI160" s="89"/>
      <c r="UWL160" s="89"/>
      <c r="UWO160" s="89"/>
      <c r="UWQ160" s="89"/>
      <c r="UWS160" s="89"/>
      <c r="UWV160" s="89"/>
      <c r="UWY160" s="89"/>
      <c r="UXB160" s="89"/>
      <c r="UXH160" s="89"/>
      <c r="UXK160" s="89"/>
      <c r="UXN160" s="89"/>
      <c r="UXS160" s="89"/>
      <c r="UYG160" s="89"/>
      <c r="UYH160" s="89"/>
      <c r="UYI160" s="89"/>
      <c r="UYJ160" s="89"/>
      <c r="UYK160" s="89"/>
      <c r="UYL160" s="89"/>
      <c r="UYM160" s="89"/>
      <c r="UYN160" s="89"/>
      <c r="UYO160" s="89"/>
      <c r="UYP160" s="89"/>
      <c r="UYQ160" s="89"/>
      <c r="UYR160" s="89"/>
      <c r="UYS160" s="89"/>
      <c r="UYT160" s="89"/>
      <c r="UYU160" s="89"/>
      <c r="UYV160" s="89"/>
      <c r="UYW160" s="89"/>
      <c r="UYX160" s="89"/>
      <c r="UYY160" s="89"/>
      <c r="UYZ160" s="89"/>
      <c r="UZA160" s="89"/>
      <c r="UZB160" s="89"/>
      <c r="UZC160" s="89"/>
      <c r="UZD160" s="89"/>
      <c r="UZE160" s="89"/>
      <c r="UZF160" s="89"/>
      <c r="UZG160" s="89"/>
      <c r="UZH160" s="89"/>
      <c r="UZI160" s="89"/>
      <c r="UZJ160" s="89"/>
      <c r="UZK160" s="89"/>
      <c r="UZL160" s="89"/>
      <c r="UZM160" s="89"/>
      <c r="UZN160" s="89"/>
      <c r="UZO160" s="89"/>
      <c r="UZP160" s="89"/>
      <c r="UZQ160" s="89"/>
      <c r="UZR160" s="89"/>
      <c r="UZS160" s="89"/>
      <c r="UZV160" s="89"/>
      <c r="UZY160" s="89"/>
      <c r="VAB160" s="89"/>
      <c r="VAE160" s="89"/>
      <c r="VAH160" s="89"/>
      <c r="VAT160" s="89"/>
      <c r="VAW160" s="89"/>
      <c r="VAZ160" s="89"/>
      <c r="VBC160" s="89"/>
      <c r="VBI160" s="89"/>
      <c r="VBL160" s="89"/>
      <c r="VBR160" s="89"/>
      <c r="VBU160" s="89"/>
      <c r="VBX160" s="89"/>
      <c r="VCA160" s="89"/>
      <c r="VCG160" s="89"/>
      <c r="VCJ160" s="89"/>
      <c r="VCP160" s="89"/>
      <c r="VCR160" s="89"/>
      <c r="VCS160" s="89"/>
      <c r="VCU160" s="89"/>
      <c r="VCX160" s="89"/>
      <c r="VDA160" s="89"/>
      <c r="VDL160" s="89"/>
      <c r="VDN160" s="89"/>
      <c r="VDZ160" s="89"/>
      <c r="VEC160" s="89"/>
      <c r="VEK160" s="89"/>
      <c r="VFE160" s="89"/>
      <c r="VFG160" s="89"/>
      <c r="VFH160" s="89"/>
      <c r="VFI160" s="89"/>
      <c r="VFJ160" s="89"/>
      <c r="VFK160" s="89"/>
      <c r="VFL160" s="89"/>
      <c r="VGD160" s="89"/>
      <c r="VGE160" s="89"/>
      <c r="VGH160" s="89"/>
      <c r="VGK160" s="89"/>
      <c r="VGM160" s="89"/>
      <c r="VGO160" s="89"/>
      <c r="VGR160" s="89"/>
      <c r="VGU160" s="89"/>
      <c r="VGX160" s="89"/>
      <c r="VHD160" s="89"/>
      <c r="VHG160" s="89"/>
      <c r="VHJ160" s="89"/>
      <c r="VHO160" s="89"/>
      <c r="VIC160" s="89"/>
      <c r="VID160" s="89"/>
      <c r="VIE160" s="89"/>
      <c r="VIF160" s="89"/>
      <c r="VIG160" s="89"/>
      <c r="VIH160" s="89"/>
      <c r="VII160" s="89"/>
      <c r="VIJ160" s="89"/>
      <c r="VIK160" s="89"/>
      <c r="VIL160" s="89"/>
      <c r="VIM160" s="89"/>
      <c r="VIN160" s="89"/>
      <c r="VIO160" s="89"/>
      <c r="VIP160" s="89"/>
      <c r="VIQ160" s="89"/>
      <c r="VIR160" s="89"/>
      <c r="VIS160" s="89"/>
      <c r="VIT160" s="89"/>
      <c r="VIU160" s="89"/>
      <c r="VIV160" s="89"/>
      <c r="VIW160" s="89"/>
      <c r="VIX160" s="89"/>
      <c r="VIY160" s="89"/>
      <c r="VIZ160" s="89"/>
      <c r="VJA160" s="89"/>
      <c r="VJB160" s="89"/>
      <c r="VJC160" s="89"/>
      <c r="VJD160" s="89"/>
      <c r="VJE160" s="89"/>
      <c r="VJF160" s="89"/>
      <c r="VJG160" s="89"/>
      <c r="VJH160" s="89"/>
      <c r="VJI160" s="89"/>
      <c r="VJJ160" s="89"/>
      <c r="VJK160" s="89"/>
      <c r="VJL160" s="89"/>
      <c r="VJM160" s="89"/>
      <c r="VJN160" s="89"/>
      <c r="VJO160" s="89"/>
      <c r="VJR160" s="89"/>
      <c r="VJU160" s="89"/>
      <c r="VJX160" s="89"/>
      <c r="VKA160" s="89"/>
      <c r="VKD160" s="89"/>
      <c r="VKP160" s="89"/>
      <c r="VKS160" s="89"/>
      <c r="VKV160" s="89"/>
      <c r="VKY160" s="89"/>
      <c r="VLE160" s="89"/>
      <c r="VLH160" s="89"/>
      <c r="VLN160" s="89"/>
      <c r="VLQ160" s="89"/>
      <c r="VLT160" s="89"/>
      <c r="VLW160" s="89"/>
      <c r="VMC160" s="89"/>
      <c r="VMF160" s="89"/>
      <c r="VML160" s="89"/>
      <c r="VMN160" s="89"/>
      <c r="VMO160" s="89"/>
      <c r="VMQ160" s="89"/>
      <c r="VMT160" s="89"/>
      <c r="VMW160" s="89"/>
      <c r="VNH160" s="89"/>
      <c r="VNJ160" s="89"/>
      <c r="VNV160" s="89"/>
      <c r="VNY160" s="89"/>
      <c r="VOG160" s="89"/>
      <c r="VPA160" s="89"/>
      <c r="VPC160" s="89"/>
      <c r="VPD160" s="89"/>
      <c r="VPE160" s="89"/>
      <c r="VPF160" s="89"/>
      <c r="VPG160" s="89"/>
      <c r="VPH160" s="89"/>
      <c r="VPZ160" s="89"/>
      <c r="VQA160" s="89"/>
      <c r="VQD160" s="89"/>
      <c r="VQG160" s="89"/>
      <c r="VQI160" s="89"/>
      <c r="VQK160" s="89"/>
      <c r="VQN160" s="89"/>
      <c r="VQQ160" s="89"/>
      <c r="VQT160" s="89"/>
      <c r="VQZ160" s="89"/>
      <c r="VRC160" s="89"/>
      <c r="VRF160" s="89"/>
      <c r="VRK160" s="89"/>
      <c r="VRY160" s="89"/>
      <c r="VRZ160" s="89"/>
      <c r="VSA160" s="89"/>
      <c r="VSB160" s="89"/>
      <c r="VSC160" s="89"/>
      <c r="VSD160" s="89"/>
      <c r="VSE160" s="89"/>
      <c r="VSF160" s="89"/>
      <c r="VSG160" s="89"/>
      <c r="VSH160" s="89"/>
      <c r="VSI160" s="89"/>
      <c r="VSJ160" s="89"/>
      <c r="VSK160" s="89"/>
      <c r="VSL160" s="89"/>
      <c r="VSM160" s="89"/>
      <c r="VSN160" s="89"/>
      <c r="VSO160" s="89"/>
      <c r="VSP160" s="89"/>
      <c r="VSQ160" s="89"/>
      <c r="VSR160" s="89"/>
      <c r="VSS160" s="89"/>
      <c r="VST160" s="89"/>
      <c r="VSU160" s="89"/>
      <c r="VSV160" s="89"/>
      <c r="VSW160" s="89"/>
      <c r="VSX160" s="89"/>
      <c r="VSY160" s="89"/>
      <c r="VSZ160" s="89"/>
      <c r="VTA160" s="89"/>
      <c r="VTB160" s="89"/>
      <c r="VTC160" s="89"/>
      <c r="VTD160" s="89"/>
      <c r="VTE160" s="89"/>
      <c r="VTF160" s="89"/>
      <c r="VTG160" s="89"/>
      <c r="VTH160" s="89"/>
      <c r="VTI160" s="89"/>
      <c r="VTJ160" s="89"/>
      <c r="VTK160" s="89"/>
      <c r="VTN160" s="89"/>
      <c r="VTQ160" s="89"/>
      <c r="VTT160" s="89"/>
      <c r="VTW160" s="89"/>
      <c r="VTZ160" s="89"/>
      <c r="VUL160" s="89"/>
      <c r="VUO160" s="89"/>
      <c r="VUR160" s="89"/>
      <c r="VUU160" s="89"/>
      <c r="VVA160" s="89"/>
      <c r="VVD160" s="89"/>
      <c r="VVJ160" s="89"/>
      <c r="VVM160" s="89"/>
      <c r="VVP160" s="89"/>
      <c r="VVS160" s="89"/>
      <c r="VVY160" s="89"/>
      <c r="VWB160" s="89"/>
      <c r="VWH160" s="89"/>
      <c r="VWJ160" s="89"/>
      <c r="VWK160" s="89"/>
      <c r="VWM160" s="89"/>
      <c r="VWP160" s="89"/>
      <c r="VWS160" s="89"/>
      <c r="VXD160" s="89"/>
      <c r="VXF160" s="89"/>
      <c r="VXR160" s="89"/>
      <c r="VXU160" s="89"/>
      <c r="VYC160" s="89"/>
      <c r="VYW160" s="89"/>
      <c r="VYY160" s="89"/>
      <c r="VYZ160" s="89"/>
      <c r="VZA160" s="89"/>
      <c r="VZB160" s="89"/>
      <c r="VZC160" s="89"/>
      <c r="VZD160" s="89"/>
      <c r="VZV160" s="89"/>
      <c r="VZW160" s="89"/>
      <c r="VZZ160" s="89"/>
      <c r="WAC160" s="89"/>
      <c r="WAE160" s="89"/>
      <c r="WAG160" s="89"/>
      <c r="WAJ160" s="89"/>
      <c r="WAM160" s="89"/>
      <c r="WAP160" s="89"/>
      <c r="WAV160" s="89"/>
      <c r="WAY160" s="89"/>
      <c r="WBB160" s="89"/>
      <c r="WBG160" s="89"/>
      <c r="WBU160" s="89"/>
      <c r="WBV160" s="89"/>
      <c r="WBW160" s="89"/>
      <c r="WBX160" s="89"/>
      <c r="WBY160" s="89"/>
      <c r="WBZ160" s="89"/>
      <c r="WCA160" s="89"/>
      <c r="WCB160" s="89"/>
      <c r="WCC160" s="89"/>
      <c r="WCD160" s="89"/>
      <c r="WCE160" s="89"/>
      <c r="WCF160" s="89"/>
      <c r="WCG160" s="89"/>
      <c r="WCH160" s="89"/>
      <c r="WCI160" s="89"/>
      <c r="WCJ160" s="89"/>
      <c r="WCK160" s="89"/>
      <c r="WCL160" s="89"/>
      <c r="WCM160" s="89"/>
      <c r="WCN160" s="89"/>
      <c r="WCO160" s="89"/>
      <c r="WCP160" s="89"/>
      <c r="WCQ160" s="89"/>
      <c r="WCR160" s="89"/>
      <c r="WCS160" s="89"/>
      <c r="WCT160" s="89"/>
      <c r="WCU160" s="89"/>
      <c r="WCV160" s="89"/>
      <c r="WCW160" s="89"/>
      <c r="WCX160" s="89"/>
      <c r="WCY160" s="89"/>
      <c r="WCZ160" s="89"/>
      <c r="WDA160" s="89"/>
      <c r="WDB160" s="89"/>
      <c r="WDC160" s="89"/>
      <c r="WDD160" s="89"/>
      <c r="WDE160" s="89"/>
      <c r="WDF160" s="89"/>
      <c r="WDG160" s="89"/>
      <c r="WDJ160" s="89"/>
      <c r="WDM160" s="89"/>
      <c r="WDP160" s="89"/>
      <c r="WDS160" s="89"/>
      <c r="WDV160" s="89"/>
      <c r="WEH160" s="89"/>
      <c r="WEK160" s="89"/>
      <c r="WEN160" s="89"/>
      <c r="WEQ160" s="89"/>
      <c r="WEW160" s="89"/>
      <c r="WEZ160" s="89"/>
      <c r="WFF160" s="89"/>
      <c r="WFI160" s="89"/>
      <c r="WFL160" s="89"/>
      <c r="WFO160" s="89"/>
      <c r="WFU160" s="89"/>
      <c r="WFX160" s="89"/>
      <c r="WGD160" s="89"/>
      <c r="WGF160" s="89"/>
      <c r="WGG160" s="89"/>
      <c r="WGI160" s="89"/>
      <c r="WGL160" s="89"/>
      <c r="WGO160" s="89"/>
      <c r="WGZ160" s="89"/>
      <c r="WHB160" s="89"/>
      <c r="WHN160" s="89"/>
      <c r="WHQ160" s="89"/>
      <c r="WHY160" s="89"/>
      <c r="WIS160" s="89"/>
      <c r="WIU160" s="89"/>
      <c r="WIV160" s="89"/>
      <c r="WIW160" s="89"/>
      <c r="WIX160" s="89"/>
      <c r="WIY160" s="89"/>
      <c r="WIZ160" s="89"/>
      <c r="WJR160" s="89"/>
      <c r="WJS160" s="89"/>
      <c r="WJV160" s="89"/>
      <c r="WJY160" s="89"/>
      <c r="WKA160" s="89"/>
      <c r="WKC160" s="89"/>
      <c r="WKF160" s="89"/>
      <c r="WKI160" s="89"/>
      <c r="WKL160" s="89"/>
      <c r="WKR160" s="89"/>
      <c r="WKU160" s="89"/>
      <c r="WKX160" s="89"/>
      <c r="WLC160" s="89"/>
      <c r="WLQ160" s="89"/>
      <c r="WLR160" s="89"/>
      <c r="WLS160" s="89"/>
      <c r="WLT160" s="89"/>
      <c r="WLU160" s="89"/>
      <c r="WLV160" s="89"/>
      <c r="WLW160" s="89"/>
      <c r="WLX160" s="89"/>
      <c r="WLY160" s="89"/>
      <c r="WLZ160" s="89"/>
      <c r="WMA160" s="89"/>
      <c r="WMB160" s="89"/>
      <c r="WMC160" s="89"/>
      <c r="WMD160" s="89"/>
      <c r="WME160" s="89"/>
      <c r="WMF160" s="89"/>
      <c r="WMG160" s="89"/>
      <c r="WMH160" s="89"/>
      <c r="WMI160" s="89"/>
      <c r="WMJ160" s="89"/>
      <c r="WMK160" s="89"/>
      <c r="WML160" s="89"/>
      <c r="WMM160" s="89"/>
      <c r="WMN160" s="89"/>
      <c r="WMO160" s="89"/>
      <c r="WMP160" s="89"/>
      <c r="WMQ160" s="89"/>
      <c r="WMR160" s="89"/>
      <c r="WMS160" s="89"/>
      <c r="WMT160" s="89"/>
      <c r="WMU160" s="89"/>
      <c r="WMV160" s="89"/>
      <c r="WMW160" s="89"/>
      <c r="WMX160" s="89"/>
      <c r="WMY160" s="89"/>
      <c r="WMZ160" s="89"/>
      <c r="WNA160" s="89"/>
      <c r="WNB160" s="89"/>
      <c r="WNC160" s="89"/>
      <c r="WNF160" s="89"/>
      <c r="WNI160" s="89"/>
      <c r="WNL160" s="89"/>
      <c r="WNO160" s="89"/>
      <c r="WNR160" s="89"/>
      <c r="WOD160" s="89"/>
      <c r="WOG160" s="89"/>
      <c r="WOJ160" s="89"/>
      <c r="WOM160" s="89"/>
      <c r="WOS160" s="89"/>
      <c r="WOV160" s="89"/>
      <c r="WPB160" s="89"/>
      <c r="WPE160" s="89"/>
      <c r="WPH160" s="89"/>
      <c r="WPK160" s="89"/>
      <c r="WPQ160" s="89"/>
      <c r="WPT160" s="89"/>
      <c r="WPZ160" s="89"/>
      <c r="WQB160" s="89"/>
      <c r="WQC160" s="89"/>
      <c r="WQE160" s="89"/>
      <c r="WQH160" s="89"/>
      <c r="WQK160" s="89"/>
      <c r="WQV160" s="89"/>
      <c r="WQX160" s="89"/>
      <c r="WRJ160" s="89"/>
      <c r="WRM160" s="89"/>
      <c r="WRU160" s="89"/>
      <c r="WSO160" s="89"/>
      <c r="WSQ160" s="89"/>
      <c r="WSR160" s="89"/>
      <c r="WSS160" s="89"/>
      <c r="WST160" s="89"/>
      <c r="WSU160" s="89"/>
      <c r="WSV160" s="89"/>
      <c r="WTN160" s="89"/>
      <c r="WTO160" s="89"/>
      <c r="WTR160" s="89"/>
      <c r="WTU160" s="89"/>
      <c r="WTW160" s="89"/>
      <c r="WTY160" s="89"/>
      <c r="WUB160" s="89"/>
      <c r="WUE160" s="89"/>
      <c r="WUH160" s="89"/>
      <c r="WUN160" s="89"/>
      <c r="WUQ160" s="89"/>
      <c r="WUT160" s="89"/>
      <c r="WUY160" s="89"/>
    </row>
    <row r="161" spans="1:1015 1029:2039 2053:3063 3077:4087 4101:5111 5125:6135 6149:7159 7173:8183 8197:9207 9221:10231 10245:11255 11269:12279 12293:13303 13317:14327 14341:15351 15365:16119" s="45" customFormat="1" ht="21.75" hidden="1" customHeight="1">
      <c r="A161" s="11" t="s">
        <v>54</v>
      </c>
      <c r="B161" s="44" t="s">
        <v>330</v>
      </c>
      <c r="C161" s="5"/>
      <c r="D161" s="59"/>
      <c r="E161" s="60"/>
    </row>
    <row r="162" spans="1:1015 1029:2039 2053:3063 3077:4087 4101:5111 5125:6135 6149:7159 7173:8183 8197:9207 9221:10231 10245:11255 11269:12279 12293:13303 13317:14327 14341:15351 15365:16119" s="45" customFormat="1" ht="21.75" hidden="1" customHeight="1">
      <c r="A162" s="8" t="s">
        <v>196</v>
      </c>
      <c r="B162" s="44" t="s">
        <v>330</v>
      </c>
      <c r="C162" s="5"/>
      <c r="D162" s="59"/>
      <c r="E162" s="71"/>
    </row>
    <row r="163" spans="1:1015 1029:2039 2053:3063 3077:4087 4101:5111 5125:6135 6149:7159 7173:8183 8197:9207 9221:10231 10245:11255 11269:12279 12293:13303 13317:14327 14341:15351 15365:16119" s="45" customFormat="1" ht="20.25" hidden="1" customHeight="1">
      <c r="A163" s="4" t="s">
        <v>197</v>
      </c>
      <c r="B163" s="44" t="s">
        <v>325</v>
      </c>
      <c r="C163" s="5"/>
      <c r="D163" s="59"/>
      <c r="E163" s="60"/>
    </row>
    <row r="164" spans="1:1015 1029:2039 2053:3063 3077:4087 4101:5111 5125:6135 6149:7159 7173:8183 8197:9207 9221:10231 10245:11255 11269:12279 12293:13303 13317:14327 14341:15351 15365:16119" s="47" customFormat="1" ht="20.25" customHeight="1">
      <c r="A164" s="8" t="s">
        <v>198</v>
      </c>
      <c r="B164" s="82" t="s">
        <v>330</v>
      </c>
      <c r="C164" s="5">
        <v>43</v>
      </c>
      <c r="D164" s="59">
        <v>5000</v>
      </c>
      <c r="E164" s="83">
        <f>+D164*C164</f>
        <v>215000</v>
      </c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T164" s="90"/>
      <c r="AW164" s="90"/>
      <c r="AZ164" s="90"/>
      <c r="BC164" s="90"/>
      <c r="BF164" s="90"/>
      <c r="BR164" s="90"/>
      <c r="BU164" s="90"/>
      <c r="BX164" s="90"/>
      <c r="CA164" s="90"/>
      <c r="CG164" s="90"/>
      <c r="CJ164" s="90"/>
      <c r="CP164" s="90"/>
      <c r="CS164" s="90"/>
      <c r="CV164" s="90"/>
      <c r="CY164" s="90"/>
      <c r="DE164" s="90"/>
      <c r="DH164" s="90"/>
      <c r="DN164" s="90"/>
      <c r="DP164" s="90"/>
      <c r="DQ164" s="90"/>
      <c r="DS164" s="90"/>
      <c r="DV164" s="90"/>
      <c r="DY164" s="90"/>
      <c r="EJ164" s="90"/>
      <c r="EL164" s="90"/>
      <c r="EX164" s="90"/>
      <c r="FA164" s="90"/>
      <c r="FI164" s="90"/>
      <c r="GC164" s="90"/>
      <c r="GE164" s="90"/>
      <c r="GF164" s="90"/>
      <c r="GG164" s="90"/>
      <c r="GH164" s="90"/>
      <c r="GI164" s="90"/>
      <c r="GJ164" s="90"/>
      <c r="HB164" s="90"/>
      <c r="HC164" s="90"/>
      <c r="HF164" s="90"/>
      <c r="HI164" s="90"/>
      <c r="HK164" s="90"/>
      <c r="HM164" s="90"/>
      <c r="HP164" s="90"/>
      <c r="HS164" s="90"/>
      <c r="HV164" s="90"/>
      <c r="IB164" s="90"/>
      <c r="IE164" s="90"/>
      <c r="IH164" s="90"/>
      <c r="IM164" s="90"/>
      <c r="JA164" s="90"/>
      <c r="JB164" s="90"/>
      <c r="JC164" s="90"/>
      <c r="JD164" s="90"/>
      <c r="JE164" s="90"/>
      <c r="JF164" s="90"/>
      <c r="JG164" s="90"/>
      <c r="JH164" s="90"/>
      <c r="JI164" s="90"/>
      <c r="JJ164" s="90"/>
      <c r="JK164" s="90"/>
      <c r="JL164" s="90"/>
      <c r="JM164" s="90"/>
      <c r="JN164" s="90"/>
      <c r="JO164" s="90"/>
      <c r="JP164" s="90"/>
      <c r="JQ164" s="90"/>
      <c r="JR164" s="90"/>
      <c r="JS164" s="90"/>
      <c r="JT164" s="90"/>
      <c r="JU164" s="90"/>
      <c r="JV164" s="90"/>
      <c r="JW164" s="90"/>
      <c r="JX164" s="90"/>
      <c r="JY164" s="90"/>
      <c r="JZ164" s="90"/>
      <c r="KA164" s="90"/>
      <c r="KB164" s="90"/>
      <c r="KC164" s="90"/>
      <c r="KD164" s="90"/>
      <c r="KE164" s="90"/>
      <c r="KF164" s="90"/>
      <c r="KG164" s="90"/>
      <c r="KH164" s="90"/>
      <c r="KI164" s="90"/>
      <c r="KJ164" s="90"/>
      <c r="KK164" s="90"/>
      <c r="KL164" s="90"/>
      <c r="KM164" s="90"/>
      <c r="KP164" s="90"/>
      <c r="KS164" s="90"/>
      <c r="KV164" s="90"/>
      <c r="KY164" s="90"/>
      <c r="LB164" s="90"/>
      <c r="LN164" s="90"/>
      <c r="LQ164" s="90"/>
      <c r="LT164" s="90"/>
      <c r="LW164" s="90"/>
      <c r="MC164" s="90"/>
      <c r="MF164" s="90"/>
      <c r="ML164" s="90"/>
      <c r="MO164" s="90"/>
      <c r="MR164" s="90"/>
      <c r="MU164" s="90"/>
      <c r="NA164" s="90"/>
      <c r="ND164" s="90"/>
      <c r="NJ164" s="90"/>
      <c r="NL164" s="90"/>
      <c r="NM164" s="90"/>
      <c r="NO164" s="90"/>
      <c r="NR164" s="90"/>
      <c r="NU164" s="90"/>
      <c r="OF164" s="90"/>
      <c r="OH164" s="90"/>
      <c r="OT164" s="90"/>
      <c r="OW164" s="90"/>
      <c r="PE164" s="90"/>
      <c r="PY164" s="90"/>
      <c r="QA164" s="90"/>
      <c r="QB164" s="90"/>
      <c r="QC164" s="90"/>
      <c r="QD164" s="90"/>
      <c r="QE164" s="90"/>
      <c r="QF164" s="90"/>
      <c r="QX164" s="90"/>
      <c r="QY164" s="90"/>
      <c r="RB164" s="90"/>
      <c r="RE164" s="90"/>
      <c r="RG164" s="90"/>
      <c r="RI164" s="90"/>
      <c r="RL164" s="90"/>
      <c r="RO164" s="90"/>
      <c r="RR164" s="90"/>
      <c r="RX164" s="90"/>
      <c r="SA164" s="90"/>
      <c r="SD164" s="90"/>
      <c r="SI164" s="90"/>
      <c r="SW164" s="90"/>
      <c r="SX164" s="90"/>
      <c r="SY164" s="90"/>
      <c r="SZ164" s="90"/>
      <c r="TA164" s="90"/>
      <c r="TB164" s="90"/>
      <c r="TC164" s="90"/>
      <c r="TD164" s="90"/>
      <c r="TE164" s="90"/>
      <c r="TF164" s="90"/>
      <c r="TG164" s="90"/>
      <c r="TH164" s="90"/>
      <c r="TI164" s="90"/>
      <c r="TJ164" s="90"/>
      <c r="TK164" s="90"/>
      <c r="TL164" s="90"/>
      <c r="TM164" s="90"/>
      <c r="TN164" s="90"/>
      <c r="TO164" s="90"/>
      <c r="TP164" s="90"/>
      <c r="TQ164" s="90"/>
      <c r="TR164" s="90"/>
      <c r="TS164" s="90"/>
      <c r="TT164" s="90"/>
      <c r="TU164" s="90"/>
      <c r="TV164" s="90"/>
      <c r="TW164" s="90"/>
      <c r="TX164" s="90"/>
      <c r="TY164" s="90"/>
      <c r="TZ164" s="90"/>
      <c r="UA164" s="90"/>
      <c r="UB164" s="90"/>
      <c r="UC164" s="90"/>
      <c r="UD164" s="90"/>
      <c r="UE164" s="90"/>
      <c r="UF164" s="90"/>
      <c r="UG164" s="90"/>
      <c r="UH164" s="90"/>
      <c r="UI164" s="90"/>
      <c r="UL164" s="90"/>
      <c r="UO164" s="90"/>
      <c r="UR164" s="90"/>
      <c r="UU164" s="90"/>
      <c r="UX164" s="90"/>
      <c r="VJ164" s="90"/>
      <c r="VM164" s="90"/>
      <c r="VP164" s="90"/>
      <c r="VS164" s="90"/>
      <c r="VY164" s="90"/>
      <c r="WB164" s="90"/>
      <c r="WH164" s="90"/>
      <c r="WK164" s="90"/>
      <c r="WN164" s="90"/>
      <c r="WQ164" s="90"/>
      <c r="WW164" s="90"/>
      <c r="WZ164" s="90"/>
      <c r="XF164" s="90"/>
      <c r="XH164" s="90"/>
      <c r="XI164" s="90"/>
      <c r="XK164" s="90"/>
      <c r="XN164" s="90"/>
      <c r="XQ164" s="90"/>
      <c r="YB164" s="90"/>
      <c r="YD164" s="90"/>
      <c r="YP164" s="90"/>
      <c r="YS164" s="90"/>
      <c r="ZA164" s="90"/>
      <c r="ZU164" s="90"/>
      <c r="ZW164" s="90"/>
      <c r="ZX164" s="90"/>
      <c r="ZY164" s="90"/>
      <c r="ZZ164" s="90"/>
      <c r="AAA164" s="90"/>
      <c r="AAB164" s="90"/>
      <c r="AAT164" s="90"/>
      <c r="AAU164" s="90"/>
      <c r="AAX164" s="90"/>
      <c r="ABA164" s="90"/>
      <c r="ABC164" s="90"/>
      <c r="ABE164" s="90"/>
      <c r="ABH164" s="90"/>
      <c r="ABK164" s="90"/>
      <c r="ABN164" s="90"/>
      <c r="ABT164" s="90"/>
      <c r="ABW164" s="90"/>
      <c r="ABZ164" s="90"/>
      <c r="ACE164" s="90"/>
      <c r="ACS164" s="90"/>
      <c r="ACT164" s="90"/>
      <c r="ACU164" s="90"/>
      <c r="ACV164" s="90"/>
      <c r="ACW164" s="90"/>
      <c r="ACX164" s="90"/>
      <c r="ACY164" s="90"/>
      <c r="ACZ164" s="90"/>
      <c r="ADA164" s="90"/>
      <c r="ADB164" s="90"/>
      <c r="ADC164" s="90"/>
      <c r="ADD164" s="90"/>
      <c r="ADE164" s="90"/>
      <c r="ADF164" s="90"/>
      <c r="ADG164" s="90"/>
      <c r="ADH164" s="90"/>
      <c r="ADI164" s="90"/>
      <c r="ADJ164" s="90"/>
      <c r="ADK164" s="90"/>
      <c r="ADL164" s="90"/>
      <c r="ADM164" s="90"/>
      <c r="ADN164" s="90"/>
      <c r="ADO164" s="90"/>
      <c r="ADP164" s="90"/>
      <c r="ADQ164" s="90"/>
      <c r="ADR164" s="90"/>
      <c r="ADS164" s="90"/>
      <c r="ADT164" s="90"/>
      <c r="ADU164" s="90"/>
      <c r="ADV164" s="90"/>
      <c r="ADW164" s="90"/>
      <c r="ADX164" s="90"/>
      <c r="ADY164" s="90"/>
      <c r="ADZ164" s="90"/>
      <c r="AEA164" s="90"/>
      <c r="AEB164" s="90"/>
      <c r="AEC164" s="90"/>
      <c r="AED164" s="90"/>
      <c r="AEE164" s="90"/>
      <c r="AEH164" s="90"/>
      <c r="AEK164" s="90"/>
      <c r="AEN164" s="90"/>
      <c r="AEQ164" s="90"/>
      <c r="AET164" s="90"/>
      <c r="AFF164" s="90"/>
      <c r="AFI164" s="90"/>
      <c r="AFL164" s="90"/>
      <c r="AFO164" s="90"/>
      <c r="AFU164" s="90"/>
      <c r="AFX164" s="90"/>
      <c r="AGD164" s="90"/>
      <c r="AGG164" s="90"/>
      <c r="AGJ164" s="90"/>
      <c r="AGM164" s="90"/>
      <c r="AGS164" s="90"/>
      <c r="AGV164" s="90"/>
      <c r="AHB164" s="90"/>
      <c r="AHD164" s="90"/>
      <c r="AHE164" s="90"/>
      <c r="AHG164" s="90"/>
      <c r="AHJ164" s="90"/>
      <c r="AHM164" s="90"/>
      <c r="AHX164" s="90"/>
      <c r="AHZ164" s="90"/>
      <c r="AIL164" s="90"/>
      <c r="AIO164" s="90"/>
      <c r="AIW164" s="90"/>
      <c r="AJQ164" s="90"/>
      <c r="AJS164" s="90"/>
      <c r="AJT164" s="90"/>
      <c r="AJU164" s="90"/>
      <c r="AJV164" s="90"/>
      <c r="AJW164" s="90"/>
      <c r="AJX164" s="90"/>
      <c r="AKP164" s="90"/>
      <c r="AKQ164" s="90"/>
      <c r="AKT164" s="90"/>
      <c r="AKW164" s="90"/>
      <c r="AKY164" s="90"/>
      <c r="ALA164" s="90"/>
      <c r="ALD164" s="90"/>
      <c r="ALG164" s="90"/>
      <c r="ALJ164" s="90"/>
      <c r="ALP164" s="90"/>
      <c r="ALS164" s="90"/>
      <c r="ALV164" s="90"/>
      <c r="AMA164" s="90"/>
      <c r="AMO164" s="90"/>
      <c r="AMP164" s="90"/>
      <c r="AMQ164" s="90"/>
      <c r="AMR164" s="90"/>
      <c r="AMS164" s="90"/>
      <c r="AMT164" s="90"/>
      <c r="AMU164" s="90"/>
      <c r="AMV164" s="90"/>
      <c r="AMW164" s="90"/>
      <c r="AMX164" s="90"/>
      <c r="AMY164" s="90"/>
      <c r="AMZ164" s="90"/>
      <c r="ANA164" s="90"/>
      <c r="ANB164" s="90"/>
      <c r="ANC164" s="90"/>
      <c r="AND164" s="90"/>
      <c r="ANE164" s="90"/>
      <c r="ANF164" s="90"/>
      <c r="ANG164" s="90"/>
      <c r="ANH164" s="90"/>
      <c r="ANI164" s="90"/>
      <c r="ANJ164" s="90"/>
      <c r="ANK164" s="90"/>
      <c r="ANL164" s="90"/>
      <c r="ANM164" s="90"/>
      <c r="ANN164" s="90"/>
      <c r="ANO164" s="90"/>
      <c r="ANP164" s="90"/>
      <c r="ANQ164" s="90"/>
      <c r="ANR164" s="90"/>
      <c r="ANS164" s="90"/>
      <c r="ANT164" s="90"/>
      <c r="ANU164" s="90"/>
      <c r="ANV164" s="90"/>
      <c r="ANW164" s="90"/>
      <c r="ANX164" s="90"/>
      <c r="ANY164" s="90"/>
      <c r="ANZ164" s="90"/>
      <c r="AOA164" s="90"/>
      <c r="AOD164" s="90"/>
      <c r="AOG164" s="90"/>
      <c r="AOJ164" s="90"/>
      <c r="AOM164" s="90"/>
      <c r="AOP164" s="90"/>
      <c r="APB164" s="90"/>
      <c r="APE164" s="90"/>
      <c r="APH164" s="90"/>
      <c r="APK164" s="90"/>
      <c r="APQ164" s="90"/>
      <c r="APT164" s="90"/>
      <c r="APZ164" s="90"/>
      <c r="AQC164" s="90"/>
      <c r="AQF164" s="90"/>
      <c r="AQI164" s="90"/>
      <c r="AQO164" s="90"/>
      <c r="AQR164" s="90"/>
      <c r="AQX164" s="90"/>
      <c r="AQZ164" s="90"/>
      <c r="ARA164" s="90"/>
      <c r="ARC164" s="90"/>
      <c r="ARF164" s="90"/>
      <c r="ARI164" s="90"/>
      <c r="ART164" s="90"/>
      <c r="ARV164" s="90"/>
      <c r="ASH164" s="90"/>
      <c r="ASK164" s="90"/>
      <c r="ASS164" s="90"/>
      <c r="ATM164" s="90"/>
      <c r="ATO164" s="90"/>
      <c r="ATP164" s="90"/>
      <c r="ATQ164" s="90"/>
      <c r="ATR164" s="90"/>
      <c r="ATS164" s="90"/>
      <c r="ATT164" s="90"/>
      <c r="AUL164" s="90"/>
      <c r="AUM164" s="90"/>
      <c r="AUP164" s="90"/>
      <c r="AUS164" s="90"/>
      <c r="AUU164" s="90"/>
      <c r="AUW164" s="90"/>
      <c r="AUZ164" s="90"/>
      <c r="AVC164" s="90"/>
      <c r="AVF164" s="90"/>
      <c r="AVL164" s="90"/>
      <c r="AVO164" s="90"/>
      <c r="AVR164" s="90"/>
      <c r="AVW164" s="90"/>
      <c r="AWK164" s="90"/>
      <c r="AWL164" s="90"/>
      <c r="AWM164" s="90"/>
      <c r="AWN164" s="90"/>
      <c r="AWO164" s="90"/>
      <c r="AWP164" s="90"/>
      <c r="AWQ164" s="90"/>
      <c r="AWR164" s="90"/>
      <c r="AWS164" s="90"/>
      <c r="AWT164" s="90"/>
      <c r="AWU164" s="90"/>
      <c r="AWV164" s="90"/>
      <c r="AWW164" s="90"/>
      <c r="AWX164" s="90"/>
      <c r="AWY164" s="90"/>
      <c r="AWZ164" s="90"/>
      <c r="AXA164" s="90"/>
      <c r="AXB164" s="90"/>
      <c r="AXC164" s="90"/>
      <c r="AXD164" s="90"/>
      <c r="AXE164" s="90"/>
      <c r="AXF164" s="90"/>
      <c r="AXG164" s="90"/>
      <c r="AXH164" s="90"/>
      <c r="AXI164" s="90"/>
      <c r="AXJ164" s="90"/>
      <c r="AXK164" s="90"/>
      <c r="AXL164" s="90"/>
      <c r="AXM164" s="90"/>
      <c r="AXN164" s="90"/>
      <c r="AXO164" s="90"/>
      <c r="AXP164" s="90"/>
      <c r="AXQ164" s="90"/>
      <c r="AXR164" s="90"/>
      <c r="AXS164" s="90"/>
      <c r="AXT164" s="90"/>
      <c r="AXU164" s="90"/>
      <c r="AXV164" s="90"/>
      <c r="AXW164" s="90"/>
      <c r="AXZ164" s="90"/>
      <c r="AYC164" s="90"/>
      <c r="AYF164" s="90"/>
      <c r="AYI164" s="90"/>
      <c r="AYL164" s="90"/>
      <c r="AYX164" s="90"/>
      <c r="AZA164" s="90"/>
      <c r="AZD164" s="90"/>
      <c r="AZG164" s="90"/>
      <c r="AZM164" s="90"/>
      <c r="AZP164" s="90"/>
      <c r="AZV164" s="90"/>
      <c r="AZY164" s="90"/>
      <c r="BAB164" s="90"/>
      <c r="BAE164" s="90"/>
      <c r="BAK164" s="90"/>
      <c r="BAN164" s="90"/>
      <c r="BAT164" s="90"/>
      <c r="BAV164" s="90"/>
      <c r="BAW164" s="90"/>
      <c r="BAY164" s="90"/>
      <c r="BBB164" s="90"/>
      <c r="BBE164" s="90"/>
      <c r="BBP164" s="90"/>
      <c r="BBR164" s="90"/>
      <c r="BCD164" s="90"/>
      <c r="BCG164" s="90"/>
      <c r="BCO164" s="90"/>
      <c r="BDI164" s="90"/>
      <c r="BDK164" s="90"/>
      <c r="BDL164" s="90"/>
      <c r="BDM164" s="90"/>
      <c r="BDN164" s="90"/>
      <c r="BDO164" s="90"/>
      <c r="BDP164" s="90"/>
      <c r="BEH164" s="90"/>
      <c r="BEI164" s="90"/>
      <c r="BEL164" s="90"/>
      <c r="BEO164" s="90"/>
      <c r="BEQ164" s="90"/>
      <c r="BES164" s="90"/>
      <c r="BEV164" s="90"/>
      <c r="BEY164" s="90"/>
      <c r="BFB164" s="90"/>
      <c r="BFH164" s="90"/>
      <c r="BFK164" s="90"/>
      <c r="BFN164" s="90"/>
      <c r="BFS164" s="90"/>
      <c r="BGG164" s="90"/>
      <c r="BGH164" s="90"/>
      <c r="BGI164" s="90"/>
      <c r="BGJ164" s="90"/>
      <c r="BGK164" s="90"/>
      <c r="BGL164" s="90"/>
      <c r="BGM164" s="90"/>
      <c r="BGN164" s="90"/>
      <c r="BGO164" s="90"/>
      <c r="BGP164" s="90"/>
      <c r="BGQ164" s="90"/>
      <c r="BGR164" s="90"/>
      <c r="BGS164" s="90"/>
      <c r="BGT164" s="90"/>
      <c r="BGU164" s="90"/>
      <c r="BGV164" s="90"/>
      <c r="BGW164" s="90"/>
      <c r="BGX164" s="90"/>
      <c r="BGY164" s="90"/>
      <c r="BGZ164" s="90"/>
      <c r="BHA164" s="90"/>
      <c r="BHB164" s="90"/>
      <c r="BHC164" s="90"/>
      <c r="BHD164" s="90"/>
      <c r="BHE164" s="90"/>
      <c r="BHF164" s="90"/>
      <c r="BHG164" s="90"/>
      <c r="BHH164" s="90"/>
      <c r="BHI164" s="90"/>
      <c r="BHJ164" s="90"/>
      <c r="BHK164" s="90"/>
      <c r="BHL164" s="90"/>
      <c r="BHM164" s="90"/>
      <c r="BHN164" s="90"/>
      <c r="BHO164" s="90"/>
      <c r="BHP164" s="90"/>
      <c r="BHQ164" s="90"/>
      <c r="BHR164" s="90"/>
      <c r="BHS164" s="90"/>
      <c r="BHV164" s="90"/>
      <c r="BHY164" s="90"/>
      <c r="BIB164" s="90"/>
      <c r="BIE164" s="90"/>
      <c r="BIH164" s="90"/>
      <c r="BIT164" s="90"/>
      <c r="BIW164" s="90"/>
      <c r="BIZ164" s="90"/>
      <c r="BJC164" s="90"/>
      <c r="BJI164" s="90"/>
      <c r="BJL164" s="90"/>
      <c r="BJR164" s="90"/>
      <c r="BJU164" s="90"/>
      <c r="BJX164" s="90"/>
      <c r="BKA164" s="90"/>
      <c r="BKG164" s="90"/>
      <c r="BKJ164" s="90"/>
      <c r="BKP164" s="90"/>
      <c r="BKR164" s="90"/>
      <c r="BKS164" s="90"/>
      <c r="BKU164" s="90"/>
      <c r="BKX164" s="90"/>
      <c r="BLA164" s="90"/>
      <c r="BLL164" s="90"/>
      <c r="BLN164" s="90"/>
      <c r="BLZ164" s="90"/>
      <c r="BMC164" s="90"/>
      <c r="BMK164" s="90"/>
      <c r="BNE164" s="90"/>
      <c r="BNG164" s="90"/>
      <c r="BNH164" s="90"/>
      <c r="BNI164" s="90"/>
      <c r="BNJ164" s="90"/>
      <c r="BNK164" s="90"/>
      <c r="BNL164" s="90"/>
      <c r="BOD164" s="90"/>
      <c r="BOE164" s="90"/>
      <c r="BOH164" s="90"/>
      <c r="BOK164" s="90"/>
      <c r="BOM164" s="90"/>
      <c r="BOO164" s="90"/>
      <c r="BOR164" s="90"/>
      <c r="BOU164" s="90"/>
      <c r="BOX164" s="90"/>
      <c r="BPD164" s="90"/>
      <c r="BPG164" s="90"/>
      <c r="BPJ164" s="90"/>
      <c r="BPO164" s="90"/>
      <c r="BQC164" s="90"/>
      <c r="BQD164" s="90"/>
      <c r="BQE164" s="90"/>
      <c r="BQF164" s="90"/>
      <c r="BQG164" s="90"/>
      <c r="BQH164" s="90"/>
      <c r="BQI164" s="90"/>
      <c r="BQJ164" s="90"/>
      <c r="BQK164" s="90"/>
      <c r="BQL164" s="90"/>
      <c r="BQM164" s="90"/>
      <c r="BQN164" s="90"/>
      <c r="BQO164" s="90"/>
      <c r="BQP164" s="90"/>
      <c r="BQQ164" s="90"/>
      <c r="BQR164" s="90"/>
      <c r="BQS164" s="90"/>
      <c r="BQT164" s="90"/>
      <c r="BQU164" s="90"/>
      <c r="BQV164" s="90"/>
      <c r="BQW164" s="90"/>
      <c r="BQX164" s="90"/>
      <c r="BQY164" s="90"/>
      <c r="BQZ164" s="90"/>
      <c r="BRA164" s="90"/>
      <c r="BRB164" s="90"/>
      <c r="BRC164" s="90"/>
      <c r="BRD164" s="90"/>
      <c r="BRE164" s="90"/>
      <c r="BRF164" s="90"/>
      <c r="BRG164" s="90"/>
      <c r="BRH164" s="90"/>
      <c r="BRI164" s="90"/>
      <c r="BRJ164" s="90"/>
      <c r="BRK164" s="90"/>
      <c r="BRL164" s="90"/>
      <c r="BRM164" s="90"/>
      <c r="BRN164" s="90"/>
      <c r="BRO164" s="90"/>
      <c r="BRR164" s="90"/>
      <c r="BRU164" s="90"/>
      <c r="BRX164" s="90"/>
      <c r="BSA164" s="90"/>
      <c r="BSD164" s="90"/>
      <c r="BSP164" s="90"/>
      <c r="BSS164" s="90"/>
      <c r="BSV164" s="90"/>
      <c r="BSY164" s="90"/>
      <c r="BTE164" s="90"/>
      <c r="BTH164" s="90"/>
      <c r="BTN164" s="90"/>
      <c r="BTQ164" s="90"/>
      <c r="BTT164" s="90"/>
      <c r="BTW164" s="90"/>
      <c r="BUC164" s="90"/>
      <c r="BUF164" s="90"/>
      <c r="BUL164" s="90"/>
      <c r="BUN164" s="90"/>
      <c r="BUO164" s="90"/>
      <c r="BUQ164" s="90"/>
      <c r="BUT164" s="90"/>
      <c r="BUW164" s="90"/>
      <c r="BVH164" s="90"/>
      <c r="BVJ164" s="90"/>
      <c r="BVV164" s="90"/>
      <c r="BVY164" s="90"/>
      <c r="BWG164" s="90"/>
      <c r="BXA164" s="90"/>
      <c r="BXC164" s="90"/>
      <c r="BXD164" s="90"/>
      <c r="BXE164" s="90"/>
      <c r="BXF164" s="90"/>
      <c r="BXG164" s="90"/>
      <c r="BXH164" s="90"/>
      <c r="BXZ164" s="90"/>
      <c r="BYA164" s="90"/>
      <c r="BYD164" s="90"/>
      <c r="BYG164" s="90"/>
      <c r="BYI164" s="90"/>
      <c r="BYK164" s="90"/>
      <c r="BYN164" s="90"/>
      <c r="BYQ164" s="90"/>
      <c r="BYT164" s="90"/>
      <c r="BYZ164" s="90"/>
      <c r="BZC164" s="90"/>
      <c r="BZF164" s="90"/>
      <c r="BZK164" s="90"/>
      <c r="BZY164" s="90"/>
      <c r="BZZ164" s="90"/>
      <c r="CAA164" s="90"/>
      <c r="CAB164" s="90"/>
      <c r="CAC164" s="90"/>
      <c r="CAD164" s="90"/>
      <c r="CAE164" s="90"/>
      <c r="CAF164" s="90"/>
      <c r="CAG164" s="90"/>
      <c r="CAH164" s="90"/>
      <c r="CAI164" s="90"/>
      <c r="CAJ164" s="90"/>
      <c r="CAK164" s="90"/>
      <c r="CAL164" s="90"/>
      <c r="CAM164" s="90"/>
      <c r="CAN164" s="90"/>
      <c r="CAO164" s="90"/>
      <c r="CAP164" s="90"/>
      <c r="CAQ164" s="90"/>
      <c r="CAR164" s="90"/>
      <c r="CAS164" s="90"/>
      <c r="CAT164" s="90"/>
      <c r="CAU164" s="90"/>
      <c r="CAV164" s="90"/>
      <c r="CAW164" s="90"/>
      <c r="CAX164" s="90"/>
      <c r="CAY164" s="90"/>
      <c r="CAZ164" s="90"/>
      <c r="CBA164" s="90"/>
      <c r="CBB164" s="90"/>
      <c r="CBC164" s="90"/>
      <c r="CBD164" s="90"/>
      <c r="CBE164" s="90"/>
      <c r="CBF164" s="90"/>
      <c r="CBG164" s="90"/>
      <c r="CBH164" s="90"/>
      <c r="CBI164" s="90"/>
      <c r="CBJ164" s="90"/>
      <c r="CBK164" s="90"/>
      <c r="CBN164" s="90"/>
      <c r="CBQ164" s="90"/>
      <c r="CBT164" s="90"/>
      <c r="CBW164" s="90"/>
      <c r="CBZ164" s="90"/>
      <c r="CCL164" s="90"/>
      <c r="CCO164" s="90"/>
      <c r="CCR164" s="90"/>
      <c r="CCU164" s="90"/>
      <c r="CDA164" s="90"/>
      <c r="CDD164" s="90"/>
      <c r="CDJ164" s="90"/>
      <c r="CDM164" s="90"/>
      <c r="CDP164" s="90"/>
      <c r="CDS164" s="90"/>
      <c r="CDY164" s="90"/>
      <c r="CEB164" s="90"/>
      <c r="CEH164" s="90"/>
      <c r="CEJ164" s="90"/>
      <c r="CEK164" s="90"/>
      <c r="CEM164" s="90"/>
      <c r="CEP164" s="90"/>
      <c r="CES164" s="90"/>
      <c r="CFD164" s="90"/>
      <c r="CFF164" s="90"/>
      <c r="CFR164" s="90"/>
      <c r="CFU164" s="90"/>
      <c r="CGC164" s="90"/>
      <c r="CGW164" s="90"/>
      <c r="CGY164" s="90"/>
      <c r="CGZ164" s="90"/>
      <c r="CHA164" s="90"/>
      <c r="CHB164" s="90"/>
      <c r="CHC164" s="90"/>
      <c r="CHD164" s="90"/>
      <c r="CHV164" s="90"/>
      <c r="CHW164" s="90"/>
      <c r="CHZ164" s="90"/>
      <c r="CIC164" s="90"/>
      <c r="CIE164" s="90"/>
      <c r="CIG164" s="90"/>
      <c r="CIJ164" s="90"/>
      <c r="CIM164" s="90"/>
      <c r="CIP164" s="90"/>
      <c r="CIV164" s="90"/>
      <c r="CIY164" s="90"/>
      <c r="CJB164" s="90"/>
      <c r="CJG164" s="90"/>
      <c r="CJU164" s="90"/>
      <c r="CJV164" s="90"/>
      <c r="CJW164" s="90"/>
      <c r="CJX164" s="90"/>
      <c r="CJY164" s="90"/>
      <c r="CJZ164" s="90"/>
      <c r="CKA164" s="90"/>
      <c r="CKB164" s="90"/>
      <c r="CKC164" s="90"/>
      <c r="CKD164" s="90"/>
      <c r="CKE164" s="90"/>
      <c r="CKF164" s="90"/>
      <c r="CKG164" s="90"/>
      <c r="CKH164" s="90"/>
      <c r="CKI164" s="90"/>
      <c r="CKJ164" s="90"/>
      <c r="CKK164" s="90"/>
      <c r="CKL164" s="90"/>
      <c r="CKM164" s="90"/>
      <c r="CKN164" s="90"/>
      <c r="CKO164" s="90"/>
      <c r="CKP164" s="90"/>
      <c r="CKQ164" s="90"/>
      <c r="CKR164" s="90"/>
      <c r="CKS164" s="90"/>
      <c r="CKT164" s="90"/>
      <c r="CKU164" s="90"/>
      <c r="CKV164" s="90"/>
      <c r="CKW164" s="90"/>
      <c r="CKX164" s="90"/>
      <c r="CKY164" s="90"/>
      <c r="CKZ164" s="90"/>
      <c r="CLA164" s="90"/>
      <c r="CLB164" s="90"/>
      <c r="CLC164" s="90"/>
      <c r="CLD164" s="90"/>
      <c r="CLE164" s="90"/>
      <c r="CLF164" s="90"/>
      <c r="CLG164" s="90"/>
      <c r="CLJ164" s="90"/>
      <c r="CLM164" s="90"/>
      <c r="CLP164" s="90"/>
      <c r="CLS164" s="90"/>
      <c r="CLV164" s="90"/>
      <c r="CMH164" s="90"/>
      <c r="CMK164" s="90"/>
      <c r="CMN164" s="90"/>
      <c r="CMQ164" s="90"/>
      <c r="CMW164" s="90"/>
      <c r="CMZ164" s="90"/>
      <c r="CNF164" s="90"/>
      <c r="CNI164" s="90"/>
      <c r="CNL164" s="90"/>
      <c r="CNO164" s="90"/>
      <c r="CNU164" s="90"/>
      <c r="CNX164" s="90"/>
      <c r="COD164" s="90"/>
      <c r="COF164" s="90"/>
      <c r="COG164" s="90"/>
      <c r="COI164" s="90"/>
      <c r="COL164" s="90"/>
      <c r="COO164" s="90"/>
      <c r="COZ164" s="90"/>
      <c r="CPB164" s="90"/>
      <c r="CPN164" s="90"/>
      <c r="CPQ164" s="90"/>
      <c r="CPY164" s="90"/>
      <c r="CQS164" s="90"/>
      <c r="CQU164" s="90"/>
      <c r="CQV164" s="90"/>
      <c r="CQW164" s="90"/>
      <c r="CQX164" s="90"/>
      <c r="CQY164" s="90"/>
      <c r="CQZ164" s="90"/>
      <c r="CRR164" s="90"/>
      <c r="CRS164" s="90"/>
      <c r="CRV164" s="90"/>
      <c r="CRY164" s="90"/>
      <c r="CSA164" s="90"/>
      <c r="CSC164" s="90"/>
      <c r="CSF164" s="90"/>
      <c r="CSI164" s="90"/>
      <c r="CSL164" s="90"/>
      <c r="CSR164" s="90"/>
      <c r="CSU164" s="90"/>
      <c r="CSX164" s="90"/>
      <c r="CTC164" s="90"/>
      <c r="CTQ164" s="90"/>
      <c r="CTR164" s="90"/>
      <c r="CTS164" s="90"/>
      <c r="CTT164" s="90"/>
      <c r="CTU164" s="90"/>
      <c r="CTV164" s="90"/>
      <c r="CTW164" s="90"/>
      <c r="CTX164" s="90"/>
      <c r="CTY164" s="90"/>
      <c r="CTZ164" s="90"/>
      <c r="CUA164" s="90"/>
      <c r="CUB164" s="90"/>
      <c r="CUC164" s="90"/>
      <c r="CUD164" s="90"/>
      <c r="CUE164" s="90"/>
      <c r="CUF164" s="90"/>
      <c r="CUG164" s="90"/>
      <c r="CUH164" s="90"/>
      <c r="CUI164" s="90"/>
      <c r="CUJ164" s="90"/>
      <c r="CUK164" s="90"/>
      <c r="CUL164" s="90"/>
      <c r="CUM164" s="90"/>
      <c r="CUN164" s="90"/>
      <c r="CUO164" s="90"/>
      <c r="CUP164" s="90"/>
      <c r="CUQ164" s="90"/>
      <c r="CUR164" s="90"/>
      <c r="CUS164" s="90"/>
      <c r="CUT164" s="90"/>
      <c r="CUU164" s="90"/>
      <c r="CUV164" s="90"/>
      <c r="CUW164" s="90"/>
      <c r="CUX164" s="90"/>
      <c r="CUY164" s="90"/>
      <c r="CUZ164" s="90"/>
      <c r="CVA164" s="90"/>
      <c r="CVB164" s="90"/>
      <c r="CVC164" s="90"/>
      <c r="CVF164" s="90"/>
      <c r="CVI164" s="90"/>
      <c r="CVL164" s="90"/>
      <c r="CVO164" s="90"/>
      <c r="CVR164" s="90"/>
      <c r="CWD164" s="90"/>
      <c r="CWG164" s="90"/>
      <c r="CWJ164" s="90"/>
      <c r="CWM164" s="90"/>
      <c r="CWS164" s="90"/>
      <c r="CWV164" s="90"/>
      <c r="CXB164" s="90"/>
      <c r="CXE164" s="90"/>
      <c r="CXH164" s="90"/>
      <c r="CXK164" s="90"/>
      <c r="CXQ164" s="90"/>
      <c r="CXT164" s="90"/>
      <c r="CXZ164" s="90"/>
      <c r="CYB164" s="90"/>
      <c r="CYC164" s="90"/>
      <c r="CYE164" s="90"/>
      <c r="CYH164" s="90"/>
      <c r="CYK164" s="90"/>
      <c r="CYV164" s="90"/>
      <c r="CYX164" s="90"/>
      <c r="CZJ164" s="90"/>
      <c r="CZM164" s="90"/>
      <c r="CZU164" s="90"/>
      <c r="DAO164" s="90"/>
      <c r="DAQ164" s="90"/>
      <c r="DAR164" s="90"/>
      <c r="DAS164" s="90"/>
      <c r="DAT164" s="90"/>
      <c r="DAU164" s="90"/>
      <c r="DAV164" s="90"/>
      <c r="DBN164" s="90"/>
      <c r="DBO164" s="90"/>
      <c r="DBR164" s="90"/>
      <c r="DBU164" s="90"/>
      <c r="DBW164" s="90"/>
      <c r="DBY164" s="90"/>
      <c r="DCB164" s="90"/>
      <c r="DCE164" s="90"/>
      <c r="DCH164" s="90"/>
      <c r="DCN164" s="90"/>
      <c r="DCQ164" s="90"/>
      <c r="DCT164" s="90"/>
      <c r="DCY164" s="90"/>
      <c r="DDM164" s="90"/>
      <c r="DDN164" s="90"/>
      <c r="DDO164" s="90"/>
      <c r="DDP164" s="90"/>
      <c r="DDQ164" s="90"/>
      <c r="DDR164" s="90"/>
      <c r="DDS164" s="90"/>
      <c r="DDT164" s="90"/>
      <c r="DDU164" s="90"/>
      <c r="DDV164" s="90"/>
      <c r="DDW164" s="90"/>
      <c r="DDX164" s="90"/>
      <c r="DDY164" s="90"/>
      <c r="DDZ164" s="90"/>
      <c r="DEA164" s="90"/>
      <c r="DEB164" s="90"/>
      <c r="DEC164" s="90"/>
      <c r="DED164" s="90"/>
      <c r="DEE164" s="90"/>
      <c r="DEF164" s="90"/>
      <c r="DEG164" s="90"/>
      <c r="DEH164" s="90"/>
      <c r="DEI164" s="90"/>
      <c r="DEJ164" s="90"/>
      <c r="DEK164" s="90"/>
      <c r="DEL164" s="90"/>
      <c r="DEM164" s="90"/>
      <c r="DEN164" s="90"/>
      <c r="DEO164" s="90"/>
      <c r="DEP164" s="90"/>
      <c r="DEQ164" s="90"/>
      <c r="DER164" s="90"/>
      <c r="DES164" s="90"/>
      <c r="DET164" s="90"/>
      <c r="DEU164" s="90"/>
      <c r="DEV164" s="90"/>
      <c r="DEW164" s="90"/>
      <c r="DEX164" s="90"/>
      <c r="DEY164" s="90"/>
      <c r="DFB164" s="90"/>
      <c r="DFE164" s="90"/>
      <c r="DFH164" s="90"/>
      <c r="DFK164" s="90"/>
      <c r="DFN164" s="90"/>
      <c r="DFZ164" s="90"/>
      <c r="DGC164" s="90"/>
      <c r="DGF164" s="90"/>
      <c r="DGI164" s="90"/>
      <c r="DGO164" s="90"/>
      <c r="DGR164" s="90"/>
      <c r="DGX164" s="90"/>
      <c r="DHA164" s="90"/>
      <c r="DHD164" s="90"/>
      <c r="DHG164" s="90"/>
      <c r="DHM164" s="90"/>
      <c r="DHP164" s="90"/>
      <c r="DHV164" s="90"/>
      <c r="DHX164" s="90"/>
      <c r="DHY164" s="90"/>
      <c r="DIA164" s="90"/>
      <c r="DID164" s="90"/>
      <c r="DIG164" s="90"/>
      <c r="DIR164" s="90"/>
      <c r="DIT164" s="90"/>
      <c r="DJF164" s="90"/>
      <c r="DJI164" s="90"/>
      <c r="DJQ164" s="90"/>
      <c r="DKK164" s="90"/>
      <c r="DKM164" s="90"/>
      <c r="DKN164" s="90"/>
      <c r="DKO164" s="90"/>
      <c r="DKP164" s="90"/>
      <c r="DKQ164" s="90"/>
      <c r="DKR164" s="90"/>
      <c r="DLJ164" s="90"/>
      <c r="DLK164" s="90"/>
      <c r="DLN164" s="90"/>
      <c r="DLQ164" s="90"/>
      <c r="DLS164" s="90"/>
      <c r="DLU164" s="90"/>
      <c r="DLX164" s="90"/>
      <c r="DMA164" s="90"/>
      <c r="DMD164" s="90"/>
      <c r="DMJ164" s="90"/>
      <c r="DMM164" s="90"/>
      <c r="DMP164" s="90"/>
      <c r="DMU164" s="90"/>
      <c r="DNI164" s="90"/>
      <c r="DNJ164" s="90"/>
      <c r="DNK164" s="90"/>
      <c r="DNL164" s="90"/>
      <c r="DNM164" s="90"/>
      <c r="DNN164" s="90"/>
      <c r="DNO164" s="90"/>
      <c r="DNP164" s="90"/>
      <c r="DNQ164" s="90"/>
      <c r="DNR164" s="90"/>
      <c r="DNS164" s="90"/>
      <c r="DNT164" s="90"/>
      <c r="DNU164" s="90"/>
      <c r="DNV164" s="90"/>
      <c r="DNW164" s="90"/>
      <c r="DNX164" s="90"/>
      <c r="DNY164" s="90"/>
      <c r="DNZ164" s="90"/>
      <c r="DOA164" s="90"/>
      <c r="DOB164" s="90"/>
      <c r="DOC164" s="90"/>
      <c r="DOD164" s="90"/>
      <c r="DOE164" s="90"/>
      <c r="DOF164" s="90"/>
      <c r="DOG164" s="90"/>
      <c r="DOH164" s="90"/>
      <c r="DOI164" s="90"/>
      <c r="DOJ164" s="90"/>
      <c r="DOK164" s="90"/>
      <c r="DOL164" s="90"/>
      <c r="DOM164" s="90"/>
      <c r="DON164" s="90"/>
      <c r="DOO164" s="90"/>
      <c r="DOP164" s="90"/>
      <c r="DOQ164" s="90"/>
      <c r="DOR164" s="90"/>
      <c r="DOS164" s="90"/>
      <c r="DOT164" s="90"/>
      <c r="DOU164" s="90"/>
      <c r="DOX164" s="90"/>
      <c r="DPA164" s="90"/>
      <c r="DPD164" s="90"/>
      <c r="DPG164" s="90"/>
      <c r="DPJ164" s="90"/>
      <c r="DPV164" s="90"/>
      <c r="DPY164" s="90"/>
      <c r="DQB164" s="90"/>
      <c r="DQE164" s="90"/>
      <c r="DQK164" s="90"/>
      <c r="DQN164" s="90"/>
      <c r="DQT164" s="90"/>
      <c r="DQW164" s="90"/>
      <c r="DQZ164" s="90"/>
      <c r="DRC164" s="90"/>
      <c r="DRI164" s="90"/>
      <c r="DRL164" s="90"/>
      <c r="DRR164" s="90"/>
      <c r="DRT164" s="90"/>
      <c r="DRU164" s="90"/>
      <c r="DRW164" s="90"/>
      <c r="DRZ164" s="90"/>
      <c r="DSC164" s="90"/>
      <c r="DSN164" s="90"/>
      <c r="DSP164" s="90"/>
      <c r="DTB164" s="90"/>
      <c r="DTE164" s="90"/>
      <c r="DTM164" s="90"/>
      <c r="DUG164" s="90"/>
      <c r="DUI164" s="90"/>
      <c r="DUJ164" s="90"/>
      <c r="DUK164" s="90"/>
      <c r="DUL164" s="90"/>
      <c r="DUM164" s="90"/>
      <c r="DUN164" s="90"/>
      <c r="DVF164" s="90"/>
      <c r="DVG164" s="90"/>
      <c r="DVJ164" s="90"/>
      <c r="DVM164" s="90"/>
      <c r="DVO164" s="90"/>
      <c r="DVQ164" s="90"/>
      <c r="DVT164" s="90"/>
      <c r="DVW164" s="90"/>
      <c r="DVZ164" s="90"/>
      <c r="DWF164" s="90"/>
      <c r="DWI164" s="90"/>
      <c r="DWL164" s="90"/>
      <c r="DWQ164" s="90"/>
      <c r="DXE164" s="90"/>
      <c r="DXF164" s="90"/>
      <c r="DXG164" s="90"/>
      <c r="DXH164" s="90"/>
      <c r="DXI164" s="90"/>
      <c r="DXJ164" s="90"/>
      <c r="DXK164" s="90"/>
      <c r="DXL164" s="90"/>
      <c r="DXM164" s="90"/>
      <c r="DXN164" s="90"/>
      <c r="DXO164" s="90"/>
      <c r="DXP164" s="90"/>
      <c r="DXQ164" s="90"/>
      <c r="DXR164" s="90"/>
      <c r="DXS164" s="90"/>
      <c r="DXT164" s="90"/>
      <c r="DXU164" s="90"/>
      <c r="DXV164" s="90"/>
      <c r="DXW164" s="90"/>
      <c r="DXX164" s="90"/>
      <c r="DXY164" s="90"/>
      <c r="DXZ164" s="90"/>
      <c r="DYA164" s="90"/>
      <c r="DYB164" s="90"/>
      <c r="DYC164" s="90"/>
      <c r="DYD164" s="90"/>
      <c r="DYE164" s="90"/>
      <c r="DYF164" s="90"/>
      <c r="DYG164" s="90"/>
      <c r="DYH164" s="90"/>
      <c r="DYI164" s="90"/>
      <c r="DYJ164" s="90"/>
      <c r="DYK164" s="90"/>
      <c r="DYL164" s="90"/>
      <c r="DYM164" s="90"/>
      <c r="DYN164" s="90"/>
      <c r="DYO164" s="90"/>
      <c r="DYP164" s="90"/>
      <c r="DYQ164" s="90"/>
      <c r="DYT164" s="90"/>
      <c r="DYW164" s="90"/>
      <c r="DYZ164" s="90"/>
      <c r="DZC164" s="90"/>
      <c r="DZF164" s="90"/>
      <c r="DZR164" s="90"/>
      <c r="DZU164" s="90"/>
      <c r="DZX164" s="90"/>
      <c r="EAA164" s="90"/>
      <c r="EAG164" s="90"/>
      <c r="EAJ164" s="90"/>
      <c r="EAP164" s="90"/>
      <c r="EAS164" s="90"/>
      <c r="EAV164" s="90"/>
      <c r="EAY164" s="90"/>
      <c r="EBE164" s="90"/>
      <c r="EBH164" s="90"/>
      <c r="EBN164" s="90"/>
      <c r="EBP164" s="90"/>
      <c r="EBQ164" s="90"/>
      <c r="EBS164" s="90"/>
      <c r="EBV164" s="90"/>
      <c r="EBY164" s="90"/>
      <c r="ECJ164" s="90"/>
      <c r="ECL164" s="90"/>
      <c r="ECX164" s="90"/>
      <c r="EDA164" s="90"/>
      <c r="EDI164" s="90"/>
      <c r="EEC164" s="90"/>
      <c r="EEE164" s="90"/>
      <c r="EEF164" s="90"/>
      <c r="EEG164" s="90"/>
      <c r="EEH164" s="90"/>
      <c r="EEI164" s="90"/>
      <c r="EEJ164" s="90"/>
      <c r="EFB164" s="90"/>
      <c r="EFC164" s="90"/>
      <c r="EFF164" s="90"/>
      <c r="EFI164" s="90"/>
      <c r="EFK164" s="90"/>
      <c r="EFM164" s="90"/>
      <c r="EFP164" s="90"/>
      <c r="EFS164" s="90"/>
      <c r="EFV164" s="90"/>
      <c r="EGB164" s="90"/>
      <c r="EGE164" s="90"/>
      <c r="EGH164" s="90"/>
      <c r="EGM164" s="90"/>
      <c r="EHA164" s="90"/>
      <c r="EHB164" s="90"/>
      <c r="EHC164" s="90"/>
      <c r="EHD164" s="90"/>
      <c r="EHE164" s="90"/>
      <c r="EHF164" s="90"/>
      <c r="EHG164" s="90"/>
      <c r="EHH164" s="90"/>
      <c r="EHI164" s="90"/>
      <c r="EHJ164" s="90"/>
      <c r="EHK164" s="90"/>
      <c r="EHL164" s="90"/>
      <c r="EHM164" s="90"/>
      <c r="EHN164" s="90"/>
      <c r="EHO164" s="90"/>
      <c r="EHP164" s="90"/>
      <c r="EHQ164" s="90"/>
      <c r="EHR164" s="90"/>
      <c r="EHS164" s="90"/>
      <c r="EHT164" s="90"/>
      <c r="EHU164" s="90"/>
      <c r="EHV164" s="90"/>
      <c r="EHW164" s="90"/>
      <c r="EHX164" s="90"/>
      <c r="EHY164" s="90"/>
      <c r="EHZ164" s="90"/>
      <c r="EIA164" s="90"/>
      <c r="EIB164" s="90"/>
      <c r="EIC164" s="90"/>
      <c r="EID164" s="90"/>
      <c r="EIE164" s="90"/>
      <c r="EIF164" s="90"/>
      <c r="EIG164" s="90"/>
      <c r="EIH164" s="90"/>
      <c r="EII164" s="90"/>
      <c r="EIJ164" s="90"/>
      <c r="EIK164" s="90"/>
      <c r="EIL164" s="90"/>
      <c r="EIM164" s="90"/>
      <c r="EIP164" s="90"/>
      <c r="EIS164" s="90"/>
      <c r="EIV164" s="90"/>
      <c r="EIY164" s="90"/>
      <c r="EJB164" s="90"/>
      <c r="EJN164" s="90"/>
      <c r="EJQ164" s="90"/>
      <c r="EJT164" s="90"/>
      <c r="EJW164" s="90"/>
      <c r="EKC164" s="90"/>
      <c r="EKF164" s="90"/>
      <c r="EKL164" s="90"/>
      <c r="EKO164" s="90"/>
      <c r="EKR164" s="90"/>
      <c r="EKU164" s="90"/>
      <c r="ELA164" s="90"/>
      <c r="ELD164" s="90"/>
      <c r="ELJ164" s="90"/>
      <c r="ELL164" s="90"/>
      <c r="ELM164" s="90"/>
      <c r="ELO164" s="90"/>
      <c r="ELR164" s="90"/>
      <c r="ELU164" s="90"/>
      <c r="EMF164" s="90"/>
      <c r="EMH164" s="90"/>
      <c r="EMT164" s="90"/>
      <c r="EMW164" s="90"/>
      <c r="ENE164" s="90"/>
      <c r="ENY164" s="90"/>
      <c r="EOA164" s="90"/>
      <c r="EOB164" s="90"/>
      <c r="EOC164" s="90"/>
      <c r="EOD164" s="90"/>
      <c r="EOE164" s="90"/>
      <c r="EOF164" s="90"/>
      <c r="EOX164" s="90"/>
      <c r="EOY164" s="90"/>
      <c r="EPB164" s="90"/>
      <c r="EPE164" s="90"/>
      <c r="EPG164" s="90"/>
      <c r="EPI164" s="90"/>
      <c r="EPL164" s="90"/>
      <c r="EPO164" s="90"/>
      <c r="EPR164" s="90"/>
      <c r="EPX164" s="90"/>
      <c r="EQA164" s="90"/>
      <c r="EQD164" s="90"/>
      <c r="EQI164" s="90"/>
      <c r="EQW164" s="90"/>
      <c r="EQX164" s="90"/>
      <c r="EQY164" s="90"/>
      <c r="EQZ164" s="90"/>
      <c r="ERA164" s="90"/>
      <c r="ERB164" s="90"/>
      <c r="ERC164" s="90"/>
      <c r="ERD164" s="90"/>
      <c r="ERE164" s="90"/>
      <c r="ERF164" s="90"/>
      <c r="ERG164" s="90"/>
      <c r="ERH164" s="90"/>
      <c r="ERI164" s="90"/>
      <c r="ERJ164" s="90"/>
      <c r="ERK164" s="90"/>
      <c r="ERL164" s="90"/>
      <c r="ERM164" s="90"/>
      <c r="ERN164" s="90"/>
      <c r="ERO164" s="90"/>
      <c r="ERP164" s="90"/>
      <c r="ERQ164" s="90"/>
      <c r="ERR164" s="90"/>
      <c r="ERS164" s="90"/>
      <c r="ERT164" s="90"/>
      <c r="ERU164" s="90"/>
      <c r="ERV164" s="90"/>
      <c r="ERW164" s="90"/>
      <c r="ERX164" s="90"/>
      <c r="ERY164" s="90"/>
      <c r="ERZ164" s="90"/>
      <c r="ESA164" s="90"/>
      <c r="ESB164" s="90"/>
      <c r="ESC164" s="90"/>
      <c r="ESD164" s="90"/>
      <c r="ESE164" s="90"/>
      <c r="ESF164" s="90"/>
      <c r="ESG164" s="90"/>
      <c r="ESH164" s="90"/>
      <c r="ESI164" s="90"/>
      <c r="ESL164" s="90"/>
      <c r="ESO164" s="90"/>
      <c r="ESR164" s="90"/>
      <c r="ESU164" s="90"/>
      <c r="ESX164" s="90"/>
      <c r="ETJ164" s="90"/>
      <c r="ETM164" s="90"/>
      <c r="ETP164" s="90"/>
      <c r="ETS164" s="90"/>
      <c r="ETY164" s="90"/>
      <c r="EUB164" s="90"/>
      <c r="EUH164" s="90"/>
      <c r="EUK164" s="90"/>
      <c r="EUN164" s="90"/>
      <c r="EUQ164" s="90"/>
      <c r="EUW164" s="90"/>
      <c r="EUZ164" s="90"/>
      <c r="EVF164" s="90"/>
      <c r="EVH164" s="90"/>
      <c r="EVI164" s="90"/>
      <c r="EVK164" s="90"/>
      <c r="EVN164" s="90"/>
      <c r="EVQ164" s="90"/>
      <c r="EWB164" s="90"/>
      <c r="EWD164" s="90"/>
      <c r="EWP164" s="90"/>
      <c r="EWS164" s="90"/>
      <c r="EXA164" s="90"/>
      <c r="EXU164" s="90"/>
      <c r="EXW164" s="90"/>
      <c r="EXX164" s="90"/>
      <c r="EXY164" s="90"/>
      <c r="EXZ164" s="90"/>
      <c r="EYA164" s="90"/>
      <c r="EYB164" s="90"/>
      <c r="EYT164" s="90"/>
      <c r="EYU164" s="90"/>
      <c r="EYX164" s="90"/>
      <c r="EZA164" s="90"/>
      <c r="EZC164" s="90"/>
      <c r="EZE164" s="90"/>
      <c r="EZH164" s="90"/>
      <c r="EZK164" s="90"/>
      <c r="EZN164" s="90"/>
      <c r="EZT164" s="90"/>
      <c r="EZW164" s="90"/>
      <c r="EZZ164" s="90"/>
      <c r="FAE164" s="90"/>
      <c r="FAS164" s="90"/>
      <c r="FAT164" s="90"/>
      <c r="FAU164" s="90"/>
      <c r="FAV164" s="90"/>
      <c r="FAW164" s="90"/>
      <c r="FAX164" s="90"/>
      <c r="FAY164" s="90"/>
      <c r="FAZ164" s="90"/>
      <c r="FBA164" s="90"/>
      <c r="FBB164" s="90"/>
      <c r="FBC164" s="90"/>
      <c r="FBD164" s="90"/>
      <c r="FBE164" s="90"/>
      <c r="FBF164" s="90"/>
      <c r="FBG164" s="90"/>
      <c r="FBH164" s="90"/>
      <c r="FBI164" s="90"/>
      <c r="FBJ164" s="90"/>
      <c r="FBK164" s="90"/>
      <c r="FBL164" s="90"/>
      <c r="FBM164" s="90"/>
      <c r="FBN164" s="90"/>
      <c r="FBO164" s="90"/>
      <c r="FBP164" s="90"/>
      <c r="FBQ164" s="90"/>
      <c r="FBR164" s="90"/>
      <c r="FBS164" s="90"/>
      <c r="FBT164" s="90"/>
      <c r="FBU164" s="90"/>
      <c r="FBV164" s="90"/>
      <c r="FBW164" s="90"/>
      <c r="FBX164" s="90"/>
      <c r="FBY164" s="90"/>
      <c r="FBZ164" s="90"/>
      <c r="FCA164" s="90"/>
      <c r="FCB164" s="90"/>
      <c r="FCC164" s="90"/>
      <c r="FCD164" s="90"/>
      <c r="FCE164" s="90"/>
      <c r="FCH164" s="90"/>
      <c r="FCK164" s="90"/>
      <c r="FCN164" s="90"/>
      <c r="FCQ164" s="90"/>
      <c r="FCT164" s="90"/>
      <c r="FDF164" s="90"/>
      <c r="FDI164" s="90"/>
      <c r="FDL164" s="90"/>
      <c r="FDO164" s="90"/>
      <c r="FDU164" s="90"/>
      <c r="FDX164" s="90"/>
      <c r="FED164" s="90"/>
      <c r="FEG164" s="90"/>
      <c r="FEJ164" s="90"/>
      <c r="FEM164" s="90"/>
      <c r="FES164" s="90"/>
      <c r="FEV164" s="90"/>
      <c r="FFB164" s="90"/>
      <c r="FFD164" s="90"/>
      <c r="FFE164" s="90"/>
      <c r="FFG164" s="90"/>
      <c r="FFJ164" s="90"/>
      <c r="FFM164" s="90"/>
      <c r="FFX164" s="90"/>
      <c r="FFZ164" s="90"/>
      <c r="FGL164" s="90"/>
      <c r="FGO164" s="90"/>
      <c r="FGW164" s="90"/>
      <c r="FHQ164" s="90"/>
      <c r="FHS164" s="90"/>
      <c r="FHT164" s="90"/>
      <c r="FHU164" s="90"/>
      <c r="FHV164" s="90"/>
      <c r="FHW164" s="90"/>
      <c r="FHX164" s="90"/>
      <c r="FIP164" s="90"/>
      <c r="FIQ164" s="90"/>
      <c r="FIT164" s="90"/>
      <c r="FIW164" s="90"/>
      <c r="FIY164" s="90"/>
      <c r="FJA164" s="90"/>
      <c r="FJD164" s="90"/>
      <c r="FJG164" s="90"/>
      <c r="FJJ164" s="90"/>
      <c r="FJP164" s="90"/>
      <c r="FJS164" s="90"/>
      <c r="FJV164" s="90"/>
      <c r="FKA164" s="90"/>
      <c r="FKO164" s="90"/>
      <c r="FKP164" s="90"/>
      <c r="FKQ164" s="90"/>
      <c r="FKR164" s="90"/>
      <c r="FKS164" s="90"/>
      <c r="FKT164" s="90"/>
      <c r="FKU164" s="90"/>
      <c r="FKV164" s="90"/>
      <c r="FKW164" s="90"/>
      <c r="FKX164" s="90"/>
      <c r="FKY164" s="90"/>
      <c r="FKZ164" s="90"/>
      <c r="FLA164" s="90"/>
      <c r="FLB164" s="90"/>
      <c r="FLC164" s="90"/>
      <c r="FLD164" s="90"/>
      <c r="FLE164" s="90"/>
      <c r="FLF164" s="90"/>
      <c r="FLG164" s="90"/>
      <c r="FLH164" s="90"/>
      <c r="FLI164" s="90"/>
      <c r="FLJ164" s="90"/>
      <c r="FLK164" s="90"/>
      <c r="FLL164" s="90"/>
      <c r="FLM164" s="90"/>
      <c r="FLN164" s="90"/>
      <c r="FLO164" s="90"/>
      <c r="FLP164" s="90"/>
      <c r="FLQ164" s="90"/>
      <c r="FLR164" s="90"/>
      <c r="FLS164" s="90"/>
      <c r="FLT164" s="90"/>
      <c r="FLU164" s="90"/>
      <c r="FLV164" s="90"/>
      <c r="FLW164" s="90"/>
      <c r="FLX164" s="90"/>
      <c r="FLY164" s="90"/>
      <c r="FLZ164" s="90"/>
      <c r="FMA164" s="90"/>
      <c r="FMD164" s="90"/>
      <c r="FMG164" s="90"/>
      <c r="FMJ164" s="90"/>
      <c r="FMM164" s="90"/>
      <c r="FMP164" s="90"/>
      <c r="FNB164" s="90"/>
      <c r="FNE164" s="90"/>
      <c r="FNH164" s="90"/>
      <c r="FNK164" s="90"/>
      <c r="FNQ164" s="90"/>
      <c r="FNT164" s="90"/>
      <c r="FNZ164" s="90"/>
      <c r="FOC164" s="90"/>
      <c r="FOF164" s="90"/>
      <c r="FOI164" s="90"/>
      <c r="FOO164" s="90"/>
      <c r="FOR164" s="90"/>
      <c r="FOX164" s="90"/>
      <c r="FOZ164" s="90"/>
      <c r="FPA164" s="90"/>
      <c r="FPC164" s="90"/>
      <c r="FPF164" s="90"/>
      <c r="FPI164" s="90"/>
      <c r="FPT164" s="90"/>
      <c r="FPV164" s="90"/>
      <c r="FQH164" s="90"/>
      <c r="FQK164" s="90"/>
      <c r="FQS164" s="90"/>
      <c r="FRM164" s="90"/>
      <c r="FRO164" s="90"/>
      <c r="FRP164" s="90"/>
      <c r="FRQ164" s="90"/>
      <c r="FRR164" s="90"/>
      <c r="FRS164" s="90"/>
      <c r="FRT164" s="90"/>
      <c r="FSL164" s="90"/>
      <c r="FSM164" s="90"/>
      <c r="FSP164" s="90"/>
      <c r="FSS164" s="90"/>
      <c r="FSU164" s="90"/>
      <c r="FSW164" s="90"/>
      <c r="FSZ164" s="90"/>
      <c r="FTC164" s="90"/>
      <c r="FTF164" s="90"/>
      <c r="FTL164" s="90"/>
      <c r="FTO164" s="90"/>
      <c r="FTR164" s="90"/>
      <c r="FTW164" s="90"/>
      <c r="FUK164" s="90"/>
      <c r="FUL164" s="90"/>
      <c r="FUM164" s="90"/>
      <c r="FUN164" s="90"/>
      <c r="FUO164" s="90"/>
      <c r="FUP164" s="90"/>
      <c r="FUQ164" s="90"/>
      <c r="FUR164" s="90"/>
      <c r="FUS164" s="90"/>
      <c r="FUT164" s="90"/>
      <c r="FUU164" s="90"/>
      <c r="FUV164" s="90"/>
      <c r="FUW164" s="90"/>
      <c r="FUX164" s="90"/>
      <c r="FUY164" s="90"/>
      <c r="FUZ164" s="90"/>
      <c r="FVA164" s="90"/>
      <c r="FVB164" s="90"/>
      <c r="FVC164" s="90"/>
      <c r="FVD164" s="90"/>
      <c r="FVE164" s="90"/>
      <c r="FVF164" s="90"/>
      <c r="FVG164" s="90"/>
      <c r="FVH164" s="90"/>
      <c r="FVI164" s="90"/>
      <c r="FVJ164" s="90"/>
      <c r="FVK164" s="90"/>
      <c r="FVL164" s="90"/>
      <c r="FVM164" s="90"/>
      <c r="FVN164" s="90"/>
      <c r="FVO164" s="90"/>
      <c r="FVP164" s="90"/>
      <c r="FVQ164" s="90"/>
      <c r="FVR164" s="90"/>
      <c r="FVS164" s="90"/>
      <c r="FVT164" s="90"/>
      <c r="FVU164" s="90"/>
      <c r="FVV164" s="90"/>
      <c r="FVW164" s="90"/>
      <c r="FVZ164" s="90"/>
      <c r="FWC164" s="90"/>
      <c r="FWF164" s="90"/>
      <c r="FWI164" s="90"/>
      <c r="FWL164" s="90"/>
      <c r="FWX164" s="90"/>
      <c r="FXA164" s="90"/>
      <c r="FXD164" s="90"/>
      <c r="FXG164" s="90"/>
      <c r="FXM164" s="90"/>
      <c r="FXP164" s="90"/>
      <c r="FXV164" s="90"/>
      <c r="FXY164" s="90"/>
      <c r="FYB164" s="90"/>
      <c r="FYE164" s="90"/>
      <c r="FYK164" s="90"/>
      <c r="FYN164" s="90"/>
      <c r="FYT164" s="90"/>
      <c r="FYV164" s="90"/>
      <c r="FYW164" s="90"/>
      <c r="FYY164" s="90"/>
      <c r="FZB164" s="90"/>
      <c r="FZE164" s="90"/>
      <c r="FZP164" s="90"/>
      <c r="FZR164" s="90"/>
      <c r="GAD164" s="90"/>
      <c r="GAG164" s="90"/>
      <c r="GAO164" s="90"/>
      <c r="GBI164" s="90"/>
      <c r="GBK164" s="90"/>
      <c r="GBL164" s="90"/>
      <c r="GBM164" s="90"/>
      <c r="GBN164" s="90"/>
      <c r="GBO164" s="90"/>
      <c r="GBP164" s="90"/>
      <c r="GCH164" s="90"/>
      <c r="GCI164" s="90"/>
      <c r="GCL164" s="90"/>
      <c r="GCO164" s="90"/>
      <c r="GCQ164" s="90"/>
      <c r="GCS164" s="90"/>
      <c r="GCV164" s="90"/>
      <c r="GCY164" s="90"/>
      <c r="GDB164" s="90"/>
      <c r="GDH164" s="90"/>
      <c r="GDK164" s="90"/>
      <c r="GDN164" s="90"/>
      <c r="GDS164" s="90"/>
      <c r="GEG164" s="90"/>
      <c r="GEH164" s="90"/>
      <c r="GEI164" s="90"/>
      <c r="GEJ164" s="90"/>
      <c r="GEK164" s="90"/>
      <c r="GEL164" s="90"/>
      <c r="GEM164" s="90"/>
      <c r="GEN164" s="90"/>
      <c r="GEO164" s="90"/>
      <c r="GEP164" s="90"/>
      <c r="GEQ164" s="90"/>
      <c r="GER164" s="90"/>
      <c r="GES164" s="90"/>
      <c r="GET164" s="90"/>
      <c r="GEU164" s="90"/>
      <c r="GEV164" s="90"/>
      <c r="GEW164" s="90"/>
      <c r="GEX164" s="90"/>
      <c r="GEY164" s="90"/>
      <c r="GEZ164" s="90"/>
      <c r="GFA164" s="90"/>
      <c r="GFB164" s="90"/>
      <c r="GFC164" s="90"/>
      <c r="GFD164" s="90"/>
      <c r="GFE164" s="90"/>
      <c r="GFF164" s="90"/>
      <c r="GFG164" s="90"/>
      <c r="GFH164" s="90"/>
      <c r="GFI164" s="90"/>
      <c r="GFJ164" s="90"/>
      <c r="GFK164" s="90"/>
      <c r="GFL164" s="90"/>
      <c r="GFM164" s="90"/>
      <c r="GFN164" s="90"/>
      <c r="GFO164" s="90"/>
      <c r="GFP164" s="90"/>
      <c r="GFQ164" s="90"/>
      <c r="GFR164" s="90"/>
      <c r="GFS164" s="90"/>
      <c r="GFV164" s="90"/>
      <c r="GFY164" s="90"/>
      <c r="GGB164" s="90"/>
      <c r="GGE164" s="90"/>
      <c r="GGH164" s="90"/>
      <c r="GGT164" s="90"/>
      <c r="GGW164" s="90"/>
      <c r="GGZ164" s="90"/>
      <c r="GHC164" s="90"/>
      <c r="GHI164" s="90"/>
      <c r="GHL164" s="90"/>
      <c r="GHR164" s="90"/>
      <c r="GHU164" s="90"/>
      <c r="GHX164" s="90"/>
      <c r="GIA164" s="90"/>
      <c r="GIG164" s="90"/>
      <c r="GIJ164" s="90"/>
      <c r="GIP164" s="90"/>
      <c r="GIR164" s="90"/>
      <c r="GIS164" s="90"/>
      <c r="GIU164" s="90"/>
      <c r="GIX164" s="90"/>
      <c r="GJA164" s="90"/>
      <c r="GJL164" s="90"/>
      <c r="GJN164" s="90"/>
      <c r="GJZ164" s="90"/>
      <c r="GKC164" s="90"/>
      <c r="GKK164" s="90"/>
      <c r="GLE164" s="90"/>
      <c r="GLG164" s="90"/>
      <c r="GLH164" s="90"/>
      <c r="GLI164" s="90"/>
      <c r="GLJ164" s="90"/>
      <c r="GLK164" s="90"/>
      <c r="GLL164" s="90"/>
      <c r="GMD164" s="90"/>
      <c r="GME164" s="90"/>
      <c r="GMH164" s="90"/>
      <c r="GMK164" s="90"/>
      <c r="GMM164" s="90"/>
      <c r="GMO164" s="90"/>
      <c r="GMR164" s="90"/>
      <c r="GMU164" s="90"/>
      <c r="GMX164" s="90"/>
      <c r="GND164" s="90"/>
      <c r="GNG164" s="90"/>
      <c r="GNJ164" s="90"/>
      <c r="GNO164" s="90"/>
      <c r="GOC164" s="90"/>
      <c r="GOD164" s="90"/>
      <c r="GOE164" s="90"/>
      <c r="GOF164" s="90"/>
      <c r="GOG164" s="90"/>
      <c r="GOH164" s="90"/>
      <c r="GOI164" s="90"/>
      <c r="GOJ164" s="90"/>
      <c r="GOK164" s="90"/>
      <c r="GOL164" s="90"/>
      <c r="GOM164" s="90"/>
      <c r="GON164" s="90"/>
      <c r="GOO164" s="90"/>
      <c r="GOP164" s="90"/>
      <c r="GOQ164" s="90"/>
      <c r="GOR164" s="90"/>
      <c r="GOS164" s="90"/>
      <c r="GOT164" s="90"/>
      <c r="GOU164" s="90"/>
      <c r="GOV164" s="90"/>
      <c r="GOW164" s="90"/>
      <c r="GOX164" s="90"/>
      <c r="GOY164" s="90"/>
      <c r="GOZ164" s="90"/>
      <c r="GPA164" s="90"/>
      <c r="GPB164" s="90"/>
      <c r="GPC164" s="90"/>
      <c r="GPD164" s="90"/>
      <c r="GPE164" s="90"/>
      <c r="GPF164" s="90"/>
      <c r="GPG164" s="90"/>
      <c r="GPH164" s="90"/>
      <c r="GPI164" s="90"/>
      <c r="GPJ164" s="90"/>
      <c r="GPK164" s="90"/>
      <c r="GPL164" s="90"/>
      <c r="GPM164" s="90"/>
      <c r="GPN164" s="90"/>
      <c r="GPO164" s="90"/>
      <c r="GPR164" s="90"/>
      <c r="GPU164" s="90"/>
      <c r="GPX164" s="90"/>
      <c r="GQA164" s="90"/>
      <c r="GQD164" s="90"/>
      <c r="GQP164" s="90"/>
      <c r="GQS164" s="90"/>
      <c r="GQV164" s="90"/>
      <c r="GQY164" s="90"/>
      <c r="GRE164" s="90"/>
      <c r="GRH164" s="90"/>
      <c r="GRN164" s="90"/>
      <c r="GRQ164" s="90"/>
      <c r="GRT164" s="90"/>
      <c r="GRW164" s="90"/>
      <c r="GSC164" s="90"/>
      <c r="GSF164" s="90"/>
      <c r="GSL164" s="90"/>
      <c r="GSN164" s="90"/>
      <c r="GSO164" s="90"/>
      <c r="GSQ164" s="90"/>
      <c r="GST164" s="90"/>
      <c r="GSW164" s="90"/>
      <c r="GTH164" s="90"/>
      <c r="GTJ164" s="90"/>
      <c r="GTV164" s="90"/>
      <c r="GTY164" s="90"/>
      <c r="GUG164" s="90"/>
      <c r="GVA164" s="90"/>
      <c r="GVC164" s="90"/>
      <c r="GVD164" s="90"/>
      <c r="GVE164" s="90"/>
      <c r="GVF164" s="90"/>
      <c r="GVG164" s="90"/>
      <c r="GVH164" s="90"/>
      <c r="GVZ164" s="90"/>
      <c r="GWA164" s="90"/>
      <c r="GWD164" s="90"/>
      <c r="GWG164" s="90"/>
      <c r="GWI164" s="90"/>
      <c r="GWK164" s="90"/>
      <c r="GWN164" s="90"/>
      <c r="GWQ164" s="90"/>
      <c r="GWT164" s="90"/>
      <c r="GWZ164" s="90"/>
      <c r="GXC164" s="90"/>
      <c r="GXF164" s="90"/>
      <c r="GXK164" s="90"/>
      <c r="GXY164" s="90"/>
      <c r="GXZ164" s="90"/>
      <c r="GYA164" s="90"/>
      <c r="GYB164" s="90"/>
      <c r="GYC164" s="90"/>
      <c r="GYD164" s="90"/>
      <c r="GYE164" s="90"/>
      <c r="GYF164" s="90"/>
      <c r="GYG164" s="90"/>
      <c r="GYH164" s="90"/>
      <c r="GYI164" s="90"/>
      <c r="GYJ164" s="90"/>
      <c r="GYK164" s="90"/>
      <c r="GYL164" s="90"/>
      <c r="GYM164" s="90"/>
      <c r="GYN164" s="90"/>
      <c r="GYO164" s="90"/>
      <c r="GYP164" s="90"/>
      <c r="GYQ164" s="90"/>
      <c r="GYR164" s="90"/>
      <c r="GYS164" s="90"/>
      <c r="GYT164" s="90"/>
      <c r="GYU164" s="90"/>
      <c r="GYV164" s="90"/>
      <c r="GYW164" s="90"/>
      <c r="GYX164" s="90"/>
      <c r="GYY164" s="90"/>
      <c r="GYZ164" s="90"/>
      <c r="GZA164" s="90"/>
      <c r="GZB164" s="90"/>
      <c r="GZC164" s="90"/>
      <c r="GZD164" s="90"/>
      <c r="GZE164" s="90"/>
      <c r="GZF164" s="90"/>
      <c r="GZG164" s="90"/>
      <c r="GZH164" s="90"/>
      <c r="GZI164" s="90"/>
      <c r="GZJ164" s="90"/>
      <c r="GZK164" s="90"/>
      <c r="GZN164" s="90"/>
      <c r="GZQ164" s="90"/>
      <c r="GZT164" s="90"/>
      <c r="GZW164" s="90"/>
      <c r="GZZ164" s="90"/>
      <c r="HAL164" s="90"/>
      <c r="HAO164" s="90"/>
      <c r="HAR164" s="90"/>
      <c r="HAU164" s="90"/>
      <c r="HBA164" s="90"/>
      <c r="HBD164" s="90"/>
      <c r="HBJ164" s="90"/>
      <c r="HBM164" s="90"/>
      <c r="HBP164" s="90"/>
      <c r="HBS164" s="90"/>
      <c r="HBY164" s="90"/>
      <c r="HCB164" s="90"/>
      <c r="HCH164" s="90"/>
      <c r="HCJ164" s="90"/>
      <c r="HCK164" s="90"/>
      <c r="HCM164" s="90"/>
      <c r="HCP164" s="90"/>
      <c r="HCS164" s="90"/>
      <c r="HDD164" s="90"/>
      <c r="HDF164" s="90"/>
      <c r="HDR164" s="90"/>
      <c r="HDU164" s="90"/>
      <c r="HEC164" s="90"/>
      <c r="HEW164" s="90"/>
      <c r="HEY164" s="90"/>
      <c r="HEZ164" s="90"/>
      <c r="HFA164" s="90"/>
      <c r="HFB164" s="90"/>
      <c r="HFC164" s="90"/>
      <c r="HFD164" s="90"/>
      <c r="HFV164" s="90"/>
      <c r="HFW164" s="90"/>
      <c r="HFZ164" s="90"/>
      <c r="HGC164" s="90"/>
      <c r="HGE164" s="90"/>
      <c r="HGG164" s="90"/>
      <c r="HGJ164" s="90"/>
      <c r="HGM164" s="90"/>
      <c r="HGP164" s="90"/>
      <c r="HGV164" s="90"/>
      <c r="HGY164" s="90"/>
      <c r="HHB164" s="90"/>
      <c r="HHG164" s="90"/>
      <c r="HHU164" s="90"/>
      <c r="HHV164" s="90"/>
      <c r="HHW164" s="90"/>
      <c r="HHX164" s="90"/>
      <c r="HHY164" s="90"/>
      <c r="HHZ164" s="90"/>
      <c r="HIA164" s="90"/>
      <c r="HIB164" s="90"/>
      <c r="HIC164" s="90"/>
      <c r="HID164" s="90"/>
      <c r="HIE164" s="90"/>
      <c r="HIF164" s="90"/>
      <c r="HIG164" s="90"/>
      <c r="HIH164" s="90"/>
      <c r="HII164" s="90"/>
      <c r="HIJ164" s="90"/>
      <c r="HIK164" s="90"/>
      <c r="HIL164" s="90"/>
      <c r="HIM164" s="90"/>
      <c r="HIN164" s="90"/>
      <c r="HIO164" s="90"/>
      <c r="HIP164" s="90"/>
      <c r="HIQ164" s="90"/>
      <c r="HIR164" s="90"/>
      <c r="HIS164" s="90"/>
      <c r="HIT164" s="90"/>
      <c r="HIU164" s="90"/>
      <c r="HIV164" s="90"/>
      <c r="HIW164" s="90"/>
      <c r="HIX164" s="90"/>
      <c r="HIY164" s="90"/>
      <c r="HIZ164" s="90"/>
      <c r="HJA164" s="90"/>
      <c r="HJB164" s="90"/>
      <c r="HJC164" s="90"/>
      <c r="HJD164" s="90"/>
      <c r="HJE164" s="90"/>
      <c r="HJF164" s="90"/>
      <c r="HJG164" s="90"/>
      <c r="HJJ164" s="90"/>
      <c r="HJM164" s="90"/>
      <c r="HJP164" s="90"/>
      <c r="HJS164" s="90"/>
      <c r="HJV164" s="90"/>
      <c r="HKH164" s="90"/>
      <c r="HKK164" s="90"/>
      <c r="HKN164" s="90"/>
      <c r="HKQ164" s="90"/>
      <c r="HKW164" s="90"/>
      <c r="HKZ164" s="90"/>
      <c r="HLF164" s="90"/>
      <c r="HLI164" s="90"/>
      <c r="HLL164" s="90"/>
      <c r="HLO164" s="90"/>
      <c r="HLU164" s="90"/>
      <c r="HLX164" s="90"/>
      <c r="HMD164" s="90"/>
      <c r="HMF164" s="90"/>
      <c r="HMG164" s="90"/>
      <c r="HMI164" s="90"/>
      <c r="HML164" s="90"/>
      <c r="HMO164" s="90"/>
      <c r="HMZ164" s="90"/>
      <c r="HNB164" s="90"/>
      <c r="HNN164" s="90"/>
      <c r="HNQ164" s="90"/>
      <c r="HNY164" s="90"/>
      <c r="HOS164" s="90"/>
      <c r="HOU164" s="90"/>
      <c r="HOV164" s="90"/>
      <c r="HOW164" s="90"/>
      <c r="HOX164" s="90"/>
      <c r="HOY164" s="90"/>
      <c r="HOZ164" s="90"/>
      <c r="HPR164" s="90"/>
      <c r="HPS164" s="90"/>
      <c r="HPV164" s="90"/>
      <c r="HPY164" s="90"/>
      <c r="HQA164" s="90"/>
      <c r="HQC164" s="90"/>
      <c r="HQF164" s="90"/>
      <c r="HQI164" s="90"/>
      <c r="HQL164" s="90"/>
      <c r="HQR164" s="90"/>
      <c r="HQU164" s="90"/>
      <c r="HQX164" s="90"/>
      <c r="HRC164" s="90"/>
      <c r="HRQ164" s="90"/>
      <c r="HRR164" s="90"/>
      <c r="HRS164" s="90"/>
      <c r="HRT164" s="90"/>
      <c r="HRU164" s="90"/>
      <c r="HRV164" s="90"/>
      <c r="HRW164" s="90"/>
      <c r="HRX164" s="90"/>
      <c r="HRY164" s="90"/>
      <c r="HRZ164" s="90"/>
      <c r="HSA164" s="90"/>
      <c r="HSB164" s="90"/>
      <c r="HSC164" s="90"/>
      <c r="HSD164" s="90"/>
      <c r="HSE164" s="90"/>
      <c r="HSF164" s="90"/>
      <c r="HSG164" s="90"/>
      <c r="HSH164" s="90"/>
      <c r="HSI164" s="90"/>
      <c r="HSJ164" s="90"/>
      <c r="HSK164" s="90"/>
      <c r="HSL164" s="90"/>
      <c r="HSM164" s="90"/>
      <c r="HSN164" s="90"/>
      <c r="HSO164" s="90"/>
      <c r="HSP164" s="90"/>
      <c r="HSQ164" s="90"/>
      <c r="HSR164" s="90"/>
      <c r="HSS164" s="90"/>
      <c r="HST164" s="90"/>
      <c r="HSU164" s="90"/>
      <c r="HSV164" s="90"/>
      <c r="HSW164" s="90"/>
      <c r="HSX164" s="90"/>
      <c r="HSY164" s="90"/>
      <c r="HSZ164" s="90"/>
      <c r="HTA164" s="90"/>
      <c r="HTB164" s="90"/>
      <c r="HTC164" s="90"/>
      <c r="HTF164" s="90"/>
      <c r="HTI164" s="90"/>
      <c r="HTL164" s="90"/>
      <c r="HTO164" s="90"/>
      <c r="HTR164" s="90"/>
      <c r="HUD164" s="90"/>
      <c r="HUG164" s="90"/>
      <c r="HUJ164" s="90"/>
      <c r="HUM164" s="90"/>
      <c r="HUS164" s="90"/>
      <c r="HUV164" s="90"/>
      <c r="HVB164" s="90"/>
      <c r="HVE164" s="90"/>
      <c r="HVH164" s="90"/>
      <c r="HVK164" s="90"/>
      <c r="HVQ164" s="90"/>
      <c r="HVT164" s="90"/>
      <c r="HVZ164" s="90"/>
      <c r="HWB164" s="90"/>
      <c r="HWC164" s="90"/>
      <c r="HWE164" s="90"/>
      <c r="HWH164" s="90"/>
      <c r="HWK164" s="90"/>
      <c r="HWV164" s="90"/>
      <c r="HWX164" s="90"/>
      <c r="HXJ164" s="90"/>
      <c r="HXM164" s="90"/>
      <c r="HXU164" s="90"/>
      <c r="HYO164" s="90"/>
      <c r="HYQ164" s="90"/>
      <c r="HYR164" s="90"/>
      <c r="HYS164" s="90"/>
      <c r="HYT164" s="90"/>
      <c r="HYU164" s="90"/>
      <c r="HYV164" s="90"/>
      <c r="HZN164" s="90"/>
      <c r="HZO164" s="90"/>
      <c r="HZR164" s="90"/>
      <c r="HZU164" s="90"/>
      <c r="HZW164" s="90"/>
      <c r="HZY164" s="90"/>
      <c r="IAB164" s="90"/>
      <c r="IAE164" s="90"/>
      <c r="IAH164" s="90"/>
      <c r="IAN164" s="90"/>
      <c r="IAQ164" s="90"/>
      <c r="IAT164" s="90"/>
      <c r="IAY164" s="90"/>
      <c r="IBM164" s="90"/>
      <c r="IBN164" s="90"/>
      <c r="IBO164" s="90"/>
      <c r="IBP164" s="90"/>
      <c r="IBQ164" s="90"/>
      <c r="IBR164" s="90"/>
      <c r="IBS164" s="90"/>
      <c r="IBT164" s="90"/>
      <c r="IBU164" s="90"/>
      <c r="IBV164" s="90"/>
      <c r="IBW164" s="90"/>
      <c r="IBX164" s="90"/>
      <c r="IBY164" s="90"/>
      <c r="IBZ164" s="90"/>
      <c r="ICA164" s="90"/>
      <c r="ICB164" s="90"/>
      <c r="ICC164" s="90"/>
      <c r="ICD164" s="90"/>
      <c r="ICE164" s="90"/>
      <c r="ICF164" s="90"/>
      <c r="ICG164" s="90"/>
      <c r="ICH164" s="90"/>
      <c r="ICI164" s="90"/>
      <c r="ICJ164" s="90"/>
      <c r="ICK164" s="90"/>
      <c r="ICL164" s="90"/>
      <c r="ICM164" s="90"/>
      <c r="ICN164" s="90"/>
      <c r="ICO164" s="90"/>
      <c r="ICP164" s="90"/>
      <c r="ICQ164" s="90"/>
      <c r="ICR164" s="90"/>
      <c r="ICS164" s="90"/>
      <c r="ICT164" s="90"/>
      <c r="ICU164" s="90"/>
      <c r="ICV164" s="90"/>
      <c r="ICW164" s="90"/>
      <c r="ICX164" s="90"/>
      <c r="ICY164" s="90"/>
      <c r="IDB164" s="90"/>
      <c r="IDE164" s="90"/>
      <c r="IDH164" s="90"/>
      <c r="IDK164" s="90"/>
      <c r="IDN164" s="90"/>
      <c r="IDZ164" s="90"/>
      <c r="IEC164" s="90"/>
      <c r="IEF164" s="90"/>
      <c r="IEI164" s="90"/>
      <c r="IEO164" s="90"/>
      <c r="IER164" s="90"/>
      <c r="IEX164" s="90"/>
      <c r="IFA164" s="90"/>
      <c r="IFD164" s="90"/>
      <c r="IFG164" s="90"/>
      <c r="IFM164" s="90"/>
      <c r="IFP164" s="90"/>
      <c r="IFV164" s="90"/>
      <c r="IFX164" s="90"/>
      <c r="IFY164" s="90"/>
      <c r="IGA164" s="90"/>
      <c r="IGD164" s="90"/>
      <c r="IGG164" s="90"/>
      <c r="IGR164" s="90"/>
      <c r="IGT164" s="90"/>
      <c r="IHF164" s="90"/>
      <c r="IHI164" s="90"/>
      <c r="IHQ164" s="90"/>
      <c r="IIK164" s="90"/>
      <c r="IIM164" s="90"/>
      <c r="IIN164" s="90"/>
      <c r="IIO164" s="90"/>
      <c r="IIP164" s="90"/>
      <c r="IIQ164" s="90"/>
      <c r="IIR164" s="90"/>
      <c r="IJJ164" s="90"/>
      <c r="IJK164" s="90"/>
      <c r="IJN164" s="90"/>
      <c r="IJQ164" s="90"/>
      <c r="IJS164" s="90"/>
      <c r="IJU164" s="90"/>
      <c r="IJX164" s="90"/>
      <c r="IKA164" s="90"/>
      <c r="IKD164" s="90"/>
      <c r="IKJ164" s="90"/>
      <c r="IKM164" s="90"/>
      <c r="IKP164" s="90"/>
      <c r="IKU164" s="90"/>
      <c r="ILI164" s="90"/>
      <c r="ILJ164" s="90"/>
      <c r="ILK164" s="90"/>
      <c r="ILL164" s="90"/>
      <c r="ILM164" s="90"/>
      <c r="ILN164" s="90"/>
      <c r="ILO164" s="90"/>
      <c r="ILP164" s="90"/>
      <c r="ILQ164" s="90"/>
      <c r="ILR164" s="90"/>
      <c r="ILS164" s="90"/>
      <c r="ILT164" s="90"/>
      <c r="ILU164" s="90"/>
      <c r="ILV164" s="90"/>
      <c r="ILW164" s="90"/>
      <c r="ILX164" s="90"/>
      <c r="ILY164" s="90"/>
      <c r="ILZ164" s="90"/>
      <c r="IMA164" s="90"/>
      <c r="IMB164" s="90"/>
      <c r="IMC164" s="90"/>
      <c r="IMD164" s="90"/>
      <c r="IME164" s="90"/>
      <c r="IMF164" s="90"/>
      <c r="IMG164" s="90"/>
      <c r="IMH164" s="90"/>
      <c r="IMI164" s="90"/>
      <c r="IMJ164" s="90"/>
      <c r="IMK164" s="90"/>
      <c r="IML164" s="90"/>
      <c r="IMM164" s="90"/>
      <c r="IMN164" s="90"/>
      <c r="IMO164" s="90"/>
      <c r="IMP164" s="90"/>
      <c r="IMQ164" s="90"/>
      <c r="IMR164" s="90"/>
      <c r="IMS164" s="90"/>
      <c r="IMT164" s="90"/>
      <c r="IMU164" s="90"/>
      <c r="IMX164" s="90"/>
      <c r="INA164" s="90"/>
      <c r="IND164" s="90"/>
      <c r="ING164" s="90"/>
      <c r="INJ164" s="90"/>
      <c r="INV164" s="90"/>
      <c r="INY164" s="90"/>
      <c r="IOB164" s="90"/>
      <c r="IOE164" s="90"/>
      <c r="IOK164" s="90"/>
      <c r="ION164" s="90"/>
      <c r="IOT164" s="90"/>
      <c r="IOW164" s="90"/>
      <c r="IOZ164" s="90"/>
      <c r="IPC164" s="90"/>
      <c r="IPI164" s="90"/>
      <c r="IPL164" s="90"/>
      <c r="IPR164" s="90"/>
      <c r="IPT164" s="90"/>
      <c r="IPU164" s="90"/>
      <c r="IPW164" s="90"/>
      <c r="IPZ164" s="90"/>
      <c r="IQC164" s="90"/>
      <c r="IQN164" s="90"/>
      <c r="IQP164" s="90"/>
      <c r="IRB164" s="90"/>
      <c r="IRE164" s="90"/>
      <c r="IRM164" s="90"/>
      <c r="ISG164" s="90"/>
      <c r="ISI164" s="90"/>
      <c r="ISJ164" s="90"/>
      <c r="ISK164" s="90"/>
      <c r="ISL164" s="90"/>
      <c r="ISM164" s="90"/>
      <c r="ISN164" s="90"/>
      <c r="ITF164" s="90"/>
      <c r="ITG164" s="90"/>
      <c r="ITJ164" s="90"/>
      <c r="ITM164" s="90"/>
      <c r="ITO164" s="90"/>
      <c r="ITQ164" s="90"/>
      <c r="ITT164" s="90"/>
      <c r="ITW164" s="90"/>
      <c r="ITZ164" s="90"/>
      <c r="IUF164" s="90"/>
      <c r="IUI164" s="90"/>
      <c r="IUL164" s="90"/>
      <c r="IUQ164" s="90"/>
      <c r="IVE164" s="90"/>
      <c r="IVF164" s="90"/>
      <c r="IVG164" s="90"/>
      <c r="IVH164" s="90"/>
      <c r="IVI164" s="90"/>
      <c r="IVJ164" s="90"/>
      <c r="IVK164" s="90"/>
      <c r="IVL164" s="90"/>
      <c r="IVM164" s="90"/>
      <c r="IVN164" s="90"/>
      <c r="IVO164" s="90"/>
      <c r="IVP164" s="90"/>
      <c r="IVQ164" s="90"/>
      <c r="IVR164" s="90"/>
      <c r="IVS164" s="90"/>
      <c r="IVT164" s="90"/>
      <c r="IVU164" s="90"/>
      <c r="IVV164" s="90"/>
      <c r="IVW164" s="90"/>
      <c r="IVX164" s="90"/>
      <c r="IVY164" s="90"/>
      <c r="IVZ164" s="90"/>
      <c r="IWA164" s="90"/>
      <c r="IWB164" s="90"/>
      <c r="IWC164" s="90"/>
      <c r="IWD164" s="90"/>
      <c r="IWE164" s="90"/>
      <c r="IWF164" s="90"/>
      <c r="IWG164" s="90"/>
      <c r="IWH164" s="90"/>
      <c r="IWI164" s="90"/>
      <c r="IWJ164" s="90"/>
      <c r="IWK164" s="90"/>
      <c r="IWL164" s="90"/>
      <c r="IWM164" s="90"/>
      <c r="IWN164" s="90"/>
      <c r="IWO164" s="90"/>
      <c r="IWP164" s="90"/>
      <c r="IWQ164" s="90"/>
      <c r="IWT164" s="90"/>
      <c r="IWW164" s="90"/>
      <c r="IWZ164" s="90"/>
      <c r="IXC164" s="90"/>
      <c r="IXF164" s="90"/>
      <c r="IXR164" s="90"/>
      <c r="IXU164" s="90"/>
      <c r="IXX164" s="90"/>
      <c r="IYA164" s="90"/>
      <c r="IYG164" s="90"/>
      <c r="IYJ164" s="90"/>
      <c r="IYP164" s="90"/>
      <c r="IYS164" s="90"/>
      <c r="IYV164" s="90"/>
      <c r="IYY164" s="90"/>
      <c r="IZE164" s="90"/>
      <c r="IZH164" s="90"/>
      <c r="IZN164" s="90"/>
      <c r="IZP164" s="90"/>
      <c r="IZQ164" s="90"/>
      <c r="IZS164" s="90"/>
      <c r="IZV164" s="90"/>
      <c r="IZY164" s="90"/>
      <c r="JAJ164" s="90"/>
      <c r="JAL164" s="90"/>
      <c r="JAX164" s="90"/>
      <c r="JBA164" s="90"/>
      <c r="JBI164" s="90"/>
      <c r="JCC164" s="90"/>
      <c r="JCE164" s="90"/>
      <c r="JCF164" s="90"/>
      <c r="JCG164" s="90"/>
      <c r="JCH164" s="90"/>
      <c r="JCI164" s="90"/>
      <c r="JCJ164" s="90"/>
      <c r="JDB164" s="90"/>
      <c r="JDC164" s="90"/>
      <c r="JDF164" s="90"/>
      <c r="JDI164" s="90"/>
      <c r="JDK164" s="90"/>
      <c r="JDM164" s="90"/>
      <c r="JDP164" s="90"/>
      <c r="JDS164" s="90"/>
      <c r="JDV164" s="90"/>
      <c r="JEB164" s="90"/>
      <c r="JEE164" s="90"/>
      <c r="JEH164" s="90"/>
      <c r="JEM164" s="90"/>
      <c r="JFA164" s="90"/>
      <c r="JFB164" s="90"/>
      <c r="JFC164" s="90"/>
      <c r="JFD164" s="90"/>
      <c r="JFE164" s="90"/>
      <c r="JFF164" s="90"/>
      <c r="JFG164" s="90"/>
      <c r="JFH164" s="90"/>
      <c r="JFI164" s="90"/>
      <c r="JFJ164" s="90"/>
      <c r="JFK164" s="90"/>
      <c r="JFL164" s="90"/>
      <c r="JFM164" s="90"/>
      <c r="JFN164" s="90"/>
      <c r="JFO164" s="90"/>
      <c r="JFP164" s="90"/>
      <c r="JFQ164" s="90"/>
      <c r="JFR164" s="90"/>
      <c r="JFS164" s="90"/>
      <c r="JFT164" s="90"/>
      <c r="JFU164" s="90"/>
      <c r="JFV164" s="90"/>
      <c r="JFW164" s="90"/>
      <c r="JFX164" s="90"/>
      <c r="JFY164" s="90"/>
      <c r="JFZ164" s="90"/>
      <c r="JGA164" s="90"/>
      <c r="JGB164" s="90"/>
      <c r="JGC164" s="90"/>
      <c r="JGD164" s="90"/>
      <c r="JGE164" s="90"/>
      <c r="JGF164" s="90"/>
      <c r="JGG164" s="90"/>
      <c r="JGH164" s="90"/>
      <c r="JGI164" s="90"/>
      <c r="JGJ164" s="90"/>
      <c r="JGK164" s="90"/>
      <c r="JGL164" s="90"/>
      <c r="JGM164" s="90"/>
      <c r="JGP164" s="90"/>
      <c r="JGS164" s="90"/>
      <c r="JGV164" s="90"/>
      <c r="JGY164" s="90"/>
      <c r="JHB164" s="90"/>
      <c r="JHN164" s="90"/>
      <c r="JHQ164" s="90"/>
      <c r="JHT164" s="90"/>
      <c r="JHW164" s="90"/>
      <c r="JIC164" s="90"/>
      <c r="JIF164" s="90"/>
      <c r="JIL164" s="90"/>
      <c r="JIO164" s="90"/>
      <c r="JIR164" s="90"/>
      <c r="JIU164" s="90"/>
      <c r="JJA164" s="90"/>
      <c r="JJD164" s="90"/>
      <c r="JJJ164" s="90"/>
      <c r="JJL164" s="90"/>
      <c r="JJM164" s="90"/>
      <c r="JJO164" s="90"/>
      <c r="JJR164" s="90"/>
      <c r="JJU164" s="90"/>
      <c r="JKF164" s="90"/>
      <c r="JKH164" s="90"/>
      <c r="JKT164" s="90"/>
      <c r="JKW164" s="90"/>
      <c r="JLE164" s="90"/>
      <c r="JLY164" s="90"/>
      <c r="JMA164" s="90"/>
      <c r="JMB164" s="90"/>
      <c r="JMC164" s="90"/>
      <c r="JMD164" s="90"/>
      <c r="JME164" s="90"/>
      <c r="JMF164" s="90"/>
      <c r="JMX164" s="90"/>
      <c r="JMY164" s="90"/>
      <c r="JNB164" s="90"/>
      <c r="JNE164" s="90"/>
      <c r="JNG164" s="90"/>
      <c r="JNI164" s="90"/>
      <c r="JNL164" s="90"/>
      <c r="JNO164" s="90"/>
      <c r="JNR164" s="90"/>
      <c r="JNX164" s="90"/>
      <c r="JOA164" s="90"/>
      <c r="JOD164" s="90"/>
      <c r="JOI164" s="90"/>
      <c r="JOW164" s="90"/>
      <c r="JOX164" s="90"/>
      <c r="JOY164" s="90"/>
      <c r="JOZ164" s="90"/>
      <c r="JPA164" s="90"/>
      <c r="JPB164" s="90"/>
      <c r="JPC164" s="90"/>
      <c r="JPD164" s="90"/>
      <c r="JPE164" s="90"/>
      <c r="JPF164" s="90"/>
      <c r="JPG164" s="90"/>
      <c r="JPH164" s="90"/>
      <c r="JPI164" s="90"/>
      <c r="JPJ164" s="90"/>
      <c r="JPK164" s="90"/>
      <c r="JPL164" s="90"/>
      <c r="JPM164" s="90"/>
      <c r="JPN164" s="90"/>
      <c r="JPO164" s="90"/>
      <c r="JPP164" s="90"/>
      <c r="JPQ164" s="90"/>
      <c r="JPR164" s="90"/>
      <c r="JPS164" s="90"/>
      <c r="JPT164" s="90"/>
      <c r="JPU164" s="90"/>
      <c r="JPV164" s="90"/>
      <c r="JPW164" s="90"/>
      <c r="JPX164" s="90"/>
      <c r="JPY164" s="90"/>
      <c r="JPZ164" s="90"/>
      <c r="JQA164" s="90"/>
      <c r="JQB164" s="90"/>
      <c r="JQC164" s="90"/>
      <c r="JQD164" s="90"/>
      <c r="JQE164" s="90"/>
      <c r="JQF164" s="90"/>
      <c r="JQG164" s="90"/>
      <c r="JQH164" s="90"/>
      <c r="JQI164" s="90"/>
      <c r="JQL164" s="90"/>
      <c r="JQO164" s="90"/>
      <c r="JQR164" s="90"/>
      <c r="JQU164" s="90"/>
      <c r="JQX164" s="90"/>
      <c r="JRJ164" s="90"/>
      <c r="JRM164" s="90"/>
      <c r="JRP164" s="90"/>
      <c r="JRS164" s="90"/>
      <c r="JRY164" s="90"/>
      <c r="JSB164" s="90"/>
      <c r="JSH164" s="90"/>
      <c r="JSK164" s="90"/>
      <c r="JSN164" s="90"/>
      <c r="JSQ164" s="90"/>
      <c r="JSW164" s="90"/>
      <c r="JSZ164" s="90"/>
      <c r="JTF164" s="90"/>
      <c r="JTH164" s="90"/>
      <c r="JTI164" s="90"/>
      <c r="JTK164" s="90"/>
      <c r="JTN164" s="90"/>
      <c r="JTQ164" s="90"/>
      <c r="JUB164" s="90"/>
      <c r="JUD164" s="90"/>
      <c r="JUP164" s="90"/>
      <c r="JUS164" s="90"/>
      <c r="JVA164" s="90"/>
      <c r="JVU164" s="90"/>
      <c r="JVW164" s="90"/>
      <c r="JVX164" s="90"/>
      <c r="JVY164" s="90"/>
      <c r="JVZ164" s="90"/>
      <c r="JWA164" s="90"/>
      <c r="JWB164" s="90"/>
      <c r="JWT164" s="90"/>
      <c r="JWU164" s="90"/>
      <c r="JWX164" s="90"/>
      <c r="JXA164" s="90"/>
      <c r="JXC164" s="90"/>
      <c r="JXE164" s="90"/>
      <c r="JXH164" s="90"/>
      <c r="JXK164" s="90"/>
      <c r="JXN164" s="90"/>
      <c r="JXT164" s="90"/>
      <c r="JXW164" s="90"/>
      <c r="JXZ164" s="90"/>
      <c r="JYE164" s="90"/>
      <c r="JYS164" s="90"/>
      <c r="JYT164" s="90"/>
      <c r="JYU164" s="90"/>
      <c r="JYV164" s="90"/>
      <c r="JYW164" s="90"/>
      <c r="JYX164" s="90"/>
      <c r="JYY164" s="90"/>
      <c r="JYZ164" s="90"/>
      <c r="JZA164" s="90"/>
      <c r="JZB164" s="90"/>
      <c r="JZC164" s="90"/>
      <c r="JZD164" s="90"/>
      <c r="JZE164" s="90"/>
      <c r="JZF164" s="90"/>
      <c r="JZG164" s="90"/>
      <c r="JZH164" s="90"/>
      <c r="JZI164" s="90"/>
      <c r="JZJ164" s="90"/>
      <c r="JZK164" s="90"/>
      <c r="JZL164" s="90"/>
      <c r="JZM164" s="90"/>
      <c r="JZN164" s="90"/>
      <c r="JZO164" s="90"/>
      <c r="JZP164" s="90"/>
      <c r="JZQ164" s="90"/>
      <c r="JZR164" s="90"/>
      <c r="JZS164" s="90"/>
      <c r="JZT164" s="90"/>
      <c r="JZU164" s="90"/>
      <c r="JZV164" s="90"/>
      <c r="JZW164" s="90"/>
      <c r="JZX164" s="90"/>
      <c r="JZY164" s="90"/>
      <c r="JZZ164" s="90"/>
      <c r="KAA164" s="90"/>
      <c r="KAB164" s="90"/>
      <c r="KAC164" s="90"/>
      <c r="KAD164" s="90"/>
      <c r="KAE164" s="90"/>
      <c r="KAH164" s="90"/>
      <c r="KAK164" s="90"/>
      <c r="KAN164" s="90"/>
      <c r="KAQ164" s="90"/>
      <c r="KAT164" s="90"/>
      <c r="KBF164" s="90"/>
      <c r="KBI164" s="90"/>
      <c r="KBL164" s="90"/>
      <c r="KBO164" s="90"/>
      <c r="KBU164" s="90"/>
      <c r="KBX164" s="90"/>
      <c r="KCD164" s="90"/>
      <c r="KCG164" s="90"/>
      <c r="KCJ164" s="90"/>
      <c r="KCM164" s="90"/>
      <c r="KCS164" s="90"/>
      <c r="KCV164" s="90"/>
      <c r="KDB164" s="90"/>
      <c r="KDD164" s="90"/>
      <c r="KDE164" s="90"/>
      <c r="KDG164" s="90"/>
      <c r="KDJ164" s="90"/>
      <c r="KDM164" s="90"/>
      <c r="KDX164" s="90"/>
      <c r="KDZ164" s="90"/>
      <c r="KEL164" s="90"/>
      <c r="KEO164" s="90"/>
      <c r="KEW164" s="90"/>
      <c r="KFQ164" s="90"/>
      <c r="KFS164" s="90"/>
      <c r="KFT164" s="90"/>
      <c r="KFU164" s="90"/>
      <c r="KFV164" s="90"/>
      <c r="KFW164" s="90"/>
      <c r="KFX164" s="90"/>
      <c r="KGP164" s="90"/>
      <c r="KGQ164" s="90"/>
      <c r="KGT164" s="90"/>
      <c r="KGW164" s="90"/>
      <c r="KGY164" s="90"/>
      <c r="KHA164" s="90"/>
      <c r="KHD164" s="90"/>
      <c r="KHG164" s="90"/>
      <c r="KHJ164" s="90"/>
      <c r="KHP164" s="90"/>
      <c r="KHS164" s="90"/>
      <c r="KHV164" s="90"/>
      <c r="KIA164" s="90"/>
      <c r="KIO164" s="90"/>
      <c r="KIP164" s="90"/>
      <c r="KIQ164" s="90"/>
      <c r="KIR164" s="90"/>
      <c r="KIS164" s="90"/>
      <c r="KIT164" s="90"/>
      <c r="KIU164" s="90"/>
      <c r="KIV164" s="90"/>
      <c r="KIW164" s="90"/>
      <c r="KIX164" s="90"/>
      <c r="KIY164" s="90"/>
      <c r="KIZ164" s="90"/>
      <c r="KJA164" s="90"/>
      <c r="KJB164" s="90"/>
      <c r="KJC164" s="90"/>
      <c r="KJD164" s="90"/>
      <c r="KJE164" s="90"/>
      <c r="KJF164" s="90"/>
      <c r="KJG164" s="90"/>
      <c r="KJH164" s="90"/>
      <c r="KJI164" s="90"/>
      <c r="KJJ164" s="90"/>
      <c r="KJK164" s="90"/>
      <c r="KJL164" s="90"/>
      <c r="KJM164" s="90"/>
      <c r="KJN164" s="90"/>
      <c r="KJO164" s="90"/>
      <c r="KJP164" s="90"/>
      <c r="KJQ164" s="90"/>
      <c r="KJR164" s="90"/>
      <c r="KJS164" s="90"/>
      <c r="KJT164" s="90"/>
      <c r="KJU164" s="90"/>
      <c r="KJV164" s="90"/>
      <c r="KJW164" s="90"/>
      <c r="KJX164" s="90"/>
      <c r="KJY164" s="90"/>
      <c r="KJZ164" s="90"/>
      <c r="KKA164" s="90"/>
      <c r="KKD164" s="90"/>
      <c r="KKG164" s="90"/>
      <c r="KKJ164" s="90"/>
      <c r="KKM164" s="90"/>
      <c r="KKP164" s="90"/>
      <c r="KLB164" s="90"/>
      <c r="KLE164" s="90"/>
      <c r="KLH164" s="90"/>
      <c r="KLK164" s="90"/>
      <c r="KLQ164" s="90"/>
      <c r="KLT164" s="90"/>
      <c r="KLZ164" s="90"/>
      <c r="KMC164" s="90"/>
      <c r="KMF164" s="90"/>
      <c r="KMI164" s="90"/>
      <c r="KMO164" s="90"/>
      <c r="KMR164" s="90"/>
      <c r="KMX164" s="90"/>
      <c r="KMZ164" s="90"/>
      <c r="KNA164" s="90"/>
      <c r="KNC164" s="90"/>
      <c r="KNF164" s="90"/>
      <c r="KNI164" s="90"/>
      <c r="KNT164" s="90"/>
      <c r="KNV164" s="90"/>
      <c r="KOH164" s="90"/>
      <c r="KOK164" s="90"/>
      <c r="KOS164" s="90"/>
      <c r="KPM164" s="90"/>
      <c r="KPO164" s="90"/>
      <c r="KPP164" s="90"/>
      <c r="KPQ164" s="90"/>
      <c r="KPR164" s="90"/>
      <c r="KPS164" s="90"/>
      <c r="KPT164" s="90"/>
      <c r="KQL164" s="90"/>
      <c r="KQM164" s="90"/>
      <c r="KQP164" s="90"/>
      <c r="KQS164" s="90"/>
      <c r="KQU164" s="90"/>
      <c r="KQW164" s="90"/>
      <c r="KQZ164" s="90"/>
      <c r="KRC164" s="90"/>
      <c r="KRF164" s="90"/>
      <c r="KRL164" s="90"/>
      <c r="KRO164" s="90"/>
      <c r="KRR164" s="90"/>
      <c r="KRW164" s="90"/>
      <c r="KSK164" s="90"/>
      <c r="KSL164" s="90"/>
      <c r="KSM164" s="90"/>
      <c r="KSN164" s="90"/>
      <c r="KSO164" s="90"/>
      <c r="KSP164" s="90"/>
      <c r="KSQ164" s="90"/>
      <c r="KSR164" s="90"/>
      <c r="KSS164" s="90"/>
      <c r="KST164" s="90"/>
      <c r="KSU164" s="90"/>
      <c r="KSV164" s="90"/>
      <c r="KSW164" s="90"/>
      <c r="KSX164" s="90"/>
      <c r="KSY164" s="90"/>
      <c r="KSZ164" s="90"/>
      <c r="KTA164" s="90"/>
      <c r="KTB164" s="90"/>
      <c r="KTC164" s="90"/>
      <c r="KTD164" s="90"/>
      <c r="KTE164" s="90"/>
      <c r="KTF164" s="90"/>
      <c r="KTG164" s="90"/>
      <c r="KTH164" s="90"/>
      <c r="KTI164" s="90"/>
      <c r="KTJ164" s="90"/>
      <c r="KTK164" s="90"/>
      <c r="KTL164" s="90"/>
      <c r="KTM164" s="90"/>
      <c r="KTN164" s="90"/>
      <c r="KTO164" s="90"/>
      <c r="KTP164" s="90"/>
      <c r="KTQ164" s="90"/>
      <c r="KTR164" s="90"/>
      <c r="KTS164" s="90"/>
      <c r="KTT164" s="90"/>
      <c r="KTU164" s="90"/>
      <c r="KTV164" s="90"/>
      <c r="KTW164" s="90"/>
      <c r="KTZ164" s="90"/>
      <c r="KUC164" s="90"/>
      <c r="KUF164" s="90"/>
      <c r="KUI164" s="90"/>
      <c r="KUL164" s="90"/>
      <c r="KUX164" s="90"/>
      <c r="KVA164" s="90"/>
      <c r="KVD164" s="90"/>
      <c r="KVG164" s="90"/>
      <c r="KVM164" s="90"/>
      <c r="KVP164" s="90"/>
      <c r="KVV164" s="90"/>
      <c r="KVY164" s="90"/>
      <c r="KWB164" s="90"/>
      <c r="KWE164" s="90"/>
      <c r="KWK164" s="90"/>
      <c r="KWN164" s="90"/>
      <c r="KWT164" s="90"/>
      <c r="KWV164" s="90"/>
      <c r="KWW164" s="90"/>
      <c r="KWY164" s="90"/>
      <c r="KXB164" s="90"/>
      <c r="KXE164" s="90"/>
      <c r="KXP164" s="90"/>
      <c r="KXR164" s="90"/>
      <c r="KYD164" s="90"/>
      <c r="KYG164" s="90"/>
      <c r="KYO164" s="90"/>
      <c r="KZI164" s="90"/>
      <c r="KZK164" s="90"/>
      <c r="KZL164" s="90"/>
      <c r="KZM164" s="90"/>
      <c r="KZN164" s="90"/>
      <c r="KZO164" s="90"/>
      <c r="KZP164" s="90"/>
      <c r="LAH164" s="90"/>
      <c r="LAI164" s="90"/>
      <c r="LAL164" s="90"/>
      <c r="LAO164" s="90"/>
      <c r="LAQ164" s="90"/>
      <c r="LAS164" s="90"/>
      <c r="LAV164" s="90"/>
      <c r="LAY164" s="90"/>
      <c r="LBB164" s="90"/>
      <c r="LBH164" s="90"/>
      <c r="LBK164" s="90"/>
      <c r="LBN164" s="90"/>
      <c r="LBS164" s="90"/>
      <c r="LCG164" s="90"/>
      <c r="LCH164" s="90"/>
      <c r="LCI164" s="90"/>
      <c r="LCJ164" s="90"/>
      <c r="LCK164" s="90"/>
      <c r="LCL164" s="90"/>
      <c r="LCM164" s="90"/>
      <c r="LCN164" s="90"/>
      <c r="LCO164" s="90"/>
      <c r="LCP164" s="90"/>
      <c r="LCQ164" s="90"/>
      <c r="LCR164" s="90"/>
      <c r="LCS164" s="90"/>
      <c r="LCT164" s="90"/>
      <c r="LCU164" s="90"/>
      <c r="LCV164" s="90"/>
      <c r="LCW164" s="90"/>
      <c r="LCX164" s="90"/>
      <c r="LCY164" s="90"/>
      <c r="LCZ164" s="90"/>
      <c r="LDA164" s="90"/>
      <c r="LDB164" s="90"/>
      <c r="LDC164" s="90"/>
      <c r="LDD164" s="90"/>
      <c r="LDE164" s="90"/>
      <c r="LDF164" s="90"/>
      <c r="LDG164" s="90"/>
      <c r="LDH164" s="90"/>
      <c r="LDI164" s="90"/>
      <c r="LDJ164" s="90"/>
      <c r="LDK164" s="90"/>
      <c r="LDL164" s="90"/>
      <c r="LDM164" s="90"/>
      <c r="LDN164" s="90"/>
      <c r="LDO164" s="90"/>
      <c r="LDP164" s="90"/>
      <c r="LDQ164" s="90"/>
      <c r="LDR164" s="90"/>
      <c r="LDS164" s="90"/>
      <c r="LDV164" s="90"/>
      <c r="LDY164" s="90"/>
      <c r="LEB164" s="90"/>
      <c r="LEE164" s="90"/>
      <c r="LEH164" s="90"/>
      <c r="LET164" s="90"/>
      <c r="LEW164" s="90"/>
      <c r="LEZ164" s="90"/>
      <c r="LFC164" s="90"/>
      <c r="LFI164" s="90"/>
      <c r="LFL164" s="90"/>
      <c r="LFR164" s="90"/>
      <c r="LFU164" s="90"/>
      <c r="LFX164" s="90"/>
      <c r="LGA164" s="90"/>
      <c r="LGG164" s="90"/>
      <c r="LGJ164" s="90"/>
      <c r="LGP164" s="90"/>
      <c r="LGR164" s="90"/>
      <c r="LGS164" s="90"/>
      <c r="LGU164" s="90"/>
      <c r="LGX164" s="90"/>
      <c r="LHA164" s="90"/>
      <c r="LHL164" s="90"/>
      <c r="LHN164" s="90"/>
      <c r="LHZ164" s="90"/>
      <c r="LIC164" s="90"/>
      <c r="LIK164" s="90"/>
      <c r="LJE164" s="90"/>
      <c r="LJG164" s="90"/>
      <c r="LJH164" s="90"/>
      <c r="LJI164" s="90"/>
      <c r="LJJ164" s="90"/>
      <c r="LJK164" s="90"/>
      <c r="LJL164" s="90"/>
      <c r="LKD164" s="90"/>
      <c r="LKE164" s="90"/>
      <c r="LKH164" s="90"/>
      <c r="LKK164" s="90"/>
      <c r="LKM164" s="90"/>
      <c r="LKO164" s="90"/>
      <c r="LKR164" s="90"/>
      <c r="LKU164" s="90"/>
      <c r="LKX164" s="90"/>
      <c r="LLD164" s="90"/>
      <c r="LLG164" s="90"/>
      <c r="LLJ164" s="90"/>
      <c r="LLO164" s="90"/>
      <c r="LMC164" s="90"/>
      <c r="LMD164" s="90"/>
      <c r="LME164" s="90"/>
      <c r="LMF164" s="90"/>
      <c r="LMG164" s="90"/>
      <c r="LMH164" s="90"/>
      <c r="LMI164" s="90"/>
      <c r="LMJ164" s="90"/>
      <c r="LMK164" s="90"/>
      <c r="LML164" s="90"/>
      <c r="LMM164" s="90"/>
      <c r="LMN164" s="90"/>
      <c r="LMO164" s="90"/>
      <c r="LMP164" s="90"/>
      <c r="LMQ164" s="90"/>
      <c r="LMR164" s="90"/>
      <c r="LMS164" s="90"/>
      <c r="LMT164" s="90"/>
      <c r="LMU164" s="90"/>
      <c r="LMV164" s="90"/>
      <c r="LMW164" s="90"/>
      <c r="LMX164" s="90"/>
      <c r="LMY164" s="90"/>
      <c r="LMZ164" s="90"/>
      <c r="LNA164" s="90"/>
      <c r="LNB164" s="90"/>
      <c r="LNC164" s="90"/>
      <c r="LND164" s="90"/>
      <c r="LNE164" s="90"/>
      <c r="LNF164" s="90"/>
      <c r="LNG164" s="90"/>
      <c r="LNH164" s="90"/>
      <c r="LNI164" s="90"/>
      <c r="LNJ164" s="90"/>
      <c r="LNK164" s="90"/>
      <c r="LNL164" s="90"/>
      <c r="LNM164" s="90"/>
      <c r="LNN164" s="90"/>
      <c r="LNO164" s="90"/>
      <c r="LNR164" s="90"/>
      <c r="LNU164" s="90"/>
      <c r="LNX164" s="90"/>
      <c r="LOA164" s="90"/>
      <c r="LOD164" s="90"/>
      <c r="LOP164" s="90"/>
      <c r="LOS164" s="90"/>
      <c r="LOV164" s="90"/>
      <c r="LOY164" s="90"/>
      <c r="LPE164" s="90"/>
      <c r="LPH164" s="90"/>
      <c r="LPN164" s="90"/>
      <c r="LPQ164" s="90"/>
      <c r="LPT164" s="90"/>
      <c r="LPW164" s="90"/>
      <c r="LQC164" s="90"/>
      <c r="LQF164" s="90"/>
      <c r="LQL164" s="90"/>
      <c r="LQN164" s="90"/>
      <c r="LQO164" s="90"/>
      <c r="LQQ164" s="90"/>
      <c r="LQT164" s="90"/>
      <c r="LQW164" s="90"/>
      <c r="LRH164" s="90"/>
      <c r="LRJ164" s="90"/>
      <c r="LRV164" s="90"/>
      <c r="LRY164" s="90"/>
      <c r="LSG164" s="90"/>
      <c r="LTA164" s="90"/>
      <c r="LTC164" s="90"/>
      <c r="LTD164" s="90"/>
      <c r="LTE164" s="90"/>
      <c r="LTF164" s="90"/>
      <c r="LTG164" s="90"/>
      <c r="LTH164" s="90"/>
      <c r="LTZ164" s="90"/>
      <c r="LUA164" s="90"/>
      <c r="LUD164" s="90"/>
      <c r="LUG164" s="90"/>
      <c r="LUI164" s="90"/>
      <c r="LUK164" s="90"/>
      <c r="LUN164" s="90"/>
      <c r="LUQ164" s="90"/>
      <c r="LUT164" s="90"/>
      <c r="LUZ164" s="90"/>
      <c r="LVC164" s="90"/>
      <c r="LVF164" s="90"/>
      <c r="LVK164" s="90"/>
      <c r="LVY164" s="90"/>
      <c r="LVZ164" s="90"/>
      <c r="LWA164" s="90"/>
      <c r="LWB164" s="90"/>
      <c r="LWC164" s="90"/>
      <c r="LWD164" s="90"/>
      <c r="LWE164" s="90"/>
      <c r="LWF164" s="90"/>
      <c r="LWG164" s="90"/>
      <c r="LWH164" s="90"/>
      <c r="LWI164" s="90"/>
      <c r="LWJ164" s="90"/>
      <c r="LWK164" s="90"/>
      <c r="LWL164" s="90"/>
      <c r="LWM164" s="90"/>
      <c r="LWN164" s="90"/>
      <c r="LWO164" s="90"/>
      <c r="LWP164" s="90"/>
      <c r="LWQ164" s="90"/>
      <c r="LWR164" s="90"/>
      <c r="LWS164" s="90"/>
      <c r="LWT164" s="90"/>
      <c r="LWU164" s="90"/>
      <c r="LWV164" s="90"/>
      <c r="LWW164" s="90"/>
      <c r="LWX164" s="90"/>
      <c r="LWY164" s="90"/>
      <c r="LWZ164" s="90"/>
      <c r="LXA164" s="90"/>
      <c r="LXB164" s="90"/>
      <c r="LXC164" s="90"/>
      <c r="LXD164" s="90"/>
      <c r="LXE164" s="90"/>
      <c r="LXF164" s="90"/>
      <c r="LXG164" s="90"/>
      <c r="LXH164" s="90"/>
      <c r="LXI164" s="90"/>
      <c r="LXJ164" s="90"/>
      <c r="LXK164" s="90"/>
      <c r="LXN164" s="90"/>
      <c r="LXQ164" s="90"/>
      <c r="LXT164" s="90"/>
      <c r="LXW164" s="90"/>
      <c r="LXZ164" s="90"/>
      <c r="LYL164" s="90"/>
      <c r="LYO164" s="90"/>
      <c r="LYR164" s="90"/>
      <c r="LYU164" s="90"/>
      <c r="LZA164" s="90"/>
      <c r="LZD164" s="90"/>
      <c r="LZJ164" s="90"/>
      <c r="LZM164" s="90"/>
      <c r="LZP164" s="90"/>
      <c r="LZS164" s="90"/>
      <c r="LZY164" s="90"/>
      <c r="MAB164" s="90"/>
      <c r="MAH164" s="90"/>
      <c r="MAJ164" s="90"/>
      <c r="MAK164" s="90"/>
      <c r="MAM164" s="90"/>
      <c r="MAP164" s="90"/>
      <c r="MAS164" s="90"/>
      <c r="MBD164" s="90"/>
      <c r="MBF164" s="90"/>
      <c r="MBR164" s="90"/>
      <c r="MBU164" s="90"/>
      <c r="MCC164" s="90"/>
      <c r="MCW164" s="90"/>
      <c r="MCY164" s="90"/>
      <c r="MCZ164" s="90"/>
      <c r="MDA164" s="90"/>
      <c r="MDB164" s="90"/>
      <c r="MDC164" s="90"/>
      <c r="MDD164" s="90"/>
      <c r="MDV164" s="90"/>
      <c r="MDW164" s="90"/>
      <c r="MDZ164" s="90"/>
      <c r="MEC164" s="90"/>
      <c r="MEE164" s="90"/>
      <c r="MEG164" s="90"/>
      <c r="MEJ164" s="90"/>
      <c r="MEM164" s="90"/>
      <c r="MEP164" s="90"/>
      <c r="MEV164" s="90"/>
      <c r="MEY164" s="90"/>
      <c r="MFB164" s="90"/>
      <c r="MFG164" s="90"/>
      <c r="MFU164" s="90"/>
      <c r="MFV164" s="90"/>
      <c r="MFW164" s="90"/>
      <c r="MFX164" s="90"/>
      <c r="MFY164" s="90"/>
      <c r="MFZ164" s="90"/>
      <c r="MGA164" s="90"/>
      <c r="MGB164" s="90"/>
      <c r="MGC164" s="90"/>
      <c r="MGD164" s="90"/>
      <c r="MGE164" s="90"/>
      <c r="MGF164" s="90"/>
      <c r="MGG164" s="90"/>
      <c r="MGH164" s="90"/>
      <c r="MGI164" s="90"/>
      <c r="MGJ164" s="90"/>
      <c r="MGK164" s="90"/>
      <c r="MGL164" s="90"/>
      <c r="MGM164" s="90"/>
      <c r="MGN164" s="90"/>
      <c r="MGO164" s="90"/>
      <c r="MGP164" s="90"/>
      <c r="MGQ164" s="90"/>
      <c r="MGR164" s="90"/>
      <c r="MGS164" s="90"/>
      <c r="MGT164" s="90"/>
      <c r="MGU164" s="90"/>
      <c r="MGV164" s="90"/>
      <c r="MGW164" s="90"/>
      <c r="MGX164" s="90"/>
      <c r="MGY164" s="90"/>
      <c r="MGZ164" s="90"/>
      <c r="MHA164" s="90"/>
      <c r="MHB164" s="90"/>
      <c r="MHC164" s="90"/>
      <c r="MHD164" s="90"/>
      <c r="MHE164" s="90"/>
      <c r="MHF164" s="90"/>
      <c r="MHG164" s="90"/>
      <c r="MHJ164" s="90"/>
      <c r="MHM164" s="90"/>
      <c r="MHP164" s="90"/>
      <c r="MHS164" s="90"/>
      <c r="MHV164" s="90"/>
      <c r="MIH164" s="90"/>
      <c r="MIK164" s="90"/>
      <c r="MIN164" s="90"/>
      <c r="MIQ164" s="90"/>
      <c r="MIW164" s="90"/>
      <c r="MIZ164" s="90"/>
      <c r="MJF164" s="90"/>
      <c r="MJI164" s="90"/>
      <c r="MJL164" s="90"/>
      <c r="MJO164" s="90"/>
      <c r="MJU164" s="90"/>
      <c r="MJX164" s="90"/>
      <c r="MKD164" s="90"/>
      <c r="MKF164" s="90"/>
      <c r="MKG164" s="90"/>
      <c r="MKI164" s="90"/>
      <c r="MKL164" s="90"/>
      <c r="MKO164" s="90"/>
      <c r="MKZ164" s="90"/>
      <c r="MLB164" s="90"/>
      <c r="MLN164" s="90"/>
      <c r="MLQ164" s="90"/>
      <c r="MLY164" s="90"/>
      <c r="MMS164" s="90"/>
      <c r="MMU164" s="90"/>
      <c r="MMV164" s="90"/>
      <c r="MMW164" s="90"/>
      <c r="MMX164" s="90"/>
      <c r="MMY164" s="90"/>
      <c r="MMZ164" s="90"/>
      <c r="MNR164" s="90"/>
      <c r="MNS164" s="90"/>
      <c r="MNV164" s="90"/>
      <c r="MNY164" s="90"/>
      <c r="MOA164" s="90"/>
      <c r="MOC164" s="90"/>
      <c r="MOF164" s="90"/>
      <c r="MOI164" s="90"/>
      <c r="MOL164" s="90"/>
      <c r="MOR164" s="90"/>
      <c r="MOU164" s="90"/>
      <c r="MOX164" s="90"/>
      <c r="MPC164" s="90"/>
      <c r="MPQ164" s="90"/>
      <c r="MPR164" s="90"/>
      <c r="MPS164" s="90"/>
      <c r="MPT164" s="90"/>
      <c r="MPU164" s="90"/>
      <c r="MPV164" s="90"/>
      <c r="MPW164" s="90"/>
      <c r="MPX164" s="90"/>
      <c r="MPY164" s="90"/>
      <c r="MPZ164" s="90"/>
      <c r="MQA164" s="90"/>
      <c r="MQB164" s="90"/>
      <c r="MQC164" s="90"/>
      <c r="MQD164" s="90"/>
      <c r="MQE164" s="90"/>
      <c r="MQF164" s="90"/>
      <c r="MQG164" s="90"/>
      <c r="MQH164" s="90"/>
      <c r="MQI164" s="90"/>
      <c r="MQJ164" s="90"/>
      <c r="MQK164" s="90"/>
      <c r="MQL164" s="90"/>
      <c r="MQM164" s="90"/>
      <c r="MQN164" s="90"/>
      <c r="MQO164" s="90"/>
      <c r="MQP164" s="90"/>
      <c r="MQQ164" s="90"/>
      <c r="MQR164" s="90"/>
      <c r="MQS164" s="90"/>
      <c r="MQT164" s="90"/>
      <c r="MQU164" s="90"/>
      <c r="MQV164" s="90"/>
      <c r="MQW164" s="90"/>
      <c r="MQX164" s="90"/>
      <c r="MQY164" s="90"/>
      <c r="MQZ164" s="90"/>
      <c r="MRA164" s="90"/>
      <c r="MRB164" s="90"/>
      <c r="MRC164" s="90"/>
      <c r="MRF164" s="90"/>
      <c r="MRI164" s="90"/>
      <c r="MRL164" s="90"/>
      <c r="MRO164" s="90"/>
      <c r="MRR164" s="90"/>
      <c r="MSD164" s="90"/>
      <c r="MSG164" s="90"/>
      <c r="MSJ164" s="90"/>
      <c r="MSM164" s="90"/>
      <c r="MSS164" s="90"/>
      <c r="MSV164" s="90"/>
      <c r="MTB164" s="90"/>
      <c r="MTE164" s="90"/>
      <c r="MTH164" s="90"/>
      <c r="MTK164" s="90"/>
      <c r="MTQ164" s="90"/>
      <c r="MTT164" s="90"/>
      <c r="MTZ164" s="90"/>
      <c r="MUB164" s="90"/>
      <c r="MUC164" s="90"/>
      <c r="MUE164" s="90"/>
      <c r="MUH164" s="90"/>
      <c r="MUK164" s="90"/>
      <c r="MUV164" s="90"/>
      <c r="MUX164" s="90"/>
      <c r="MVJ164" s="90"/>
      <c r="MVM164" s="90"/>
      <c r="MVU164" s="90"/>
      <c r="MWO164" s="90"/>
      <c r="MWQ164" s="90"/>
      <c r="MWR164" s="90"/>
      <c r="MWS164" s="90"/>
      <c r="MWT164" s="90"/>
      <c r="MWU164" s="90"/>
      <c r="MWV164" s="90"/>
      <c r="MXN164" s="90"/>
      <c r="MXO164" s="90"/>
      <c r="MXR164" s="90"/>
      <c r="MXU164" s="90"/>
      <c r="MXW164" s="90"/>
      <c r="MXY164" s="90"/>
      <c r="MYB164" s="90"/>
      <c r="MYE164" s="90"/>
      <c r="MYH164" s="90"/>
      <c r="MYN164" s="90"/>
      <c r="MYQ164" s="90"/>
      <c r="MYT164" s="90"/>
      <c r="MYY164" s="90"/>
      <c r="MZM164" s="90"/>
      <c r="MZN164" s="90"/>
      <c r="MZO164" s="90"/>
      <c r="MZP164" s="90"/>
      <c r="MZQ164" s="90"/>
      <c r="MZR164" s="90"/>
      <c r="MZS164" s="90"/>
      <c r="MZT164" s="90"/>
      <c r="MZU164" s="90"/>
      <c r="MZV164" s="90"/>
      <c r="MZW164" s="90"/>
      <c r="MZX164" s="90"/>
      <c r="MZY164" s="90"/>
      <c r="MZZ164" s="90"/>
      <c r="NAA164" s="90"/>
      <c r="NAB164" s="90"/>
      <c r="NAC164" s="90"/>
      <c r="NAD164" s="90"/>
      <c r="NAE164" s="90"/>
      <c r="NAF164" s="90"/>
      <c r="NAG164" s="90"/>
      <c r="NAH164" s="90"/>
      <c r="NAI164" s="90"/>
      <c r="NAJ164" s="90"/>
      <c r="NAK164" s="90"/>
      <c r="NAL164" s="90"/>
      <c r="NAM164" s="90"/>
      <c r="NAN164" s="90"/>
      <c r="NAO164" s="90"/>
      <c r="NAP164" s="90"/>
      <c r="NAQ164" s="90"/>
      <c r="NAR164" s="90"/>
      <c r="NAS164" s="90"/>
      <c r="NAT164" s="90"/>
      <c r="NAU164" s="90"/>
      <c r="NAV164" s="90"/>
      <c r="NAW164" s="90"/>
      <c r="NAX164" s="90"/>
      <c r="NAY164" s="90"/>
      <c r="NBB164" s="90"/>
      <c r="NBE164" s="90"/>
      <c r="NBH164" s="90"/>
      <c r="NBK164" s="90"/>
      <c r="NBN164" s="90"/>
      <c r="NBZ164" s="90"/>
      <c r="NCC164" s="90"/>
      <c r="NCF164" s="90"/>
      <c r="NCI164" s="90"/>
      <c r="NCO164" s="90"/>
      <c r="NCR164" s="90"/>
      <c r="NCX164" s="90"/>
      <c r="NDA164" s="90"/>
      <c r="NDD164" s="90"/>
      <c r="NDG164" s="90"/>
      <c r="NDM164" s="90"/>
      <c r="NDP164" s="90"/>
      <c r="NDV164" s="90"/>
      <c r="NDX164" s="90"/>
      <c r="NDY164" s="90"/>
      <c r="NEA164" s="90"/>
      <c r="NED164" s="90"/>
      <c r="NEG164" s="90"/>
      <c r="NER164" s="90"/>
      <c r="NET164" s="90"/>
      <c r="NFF164" s="90"/>
      <c r="NFI164" s="90"/>
      <c r="NFQ164" s="90"/>
      <c r="NGK164" s="90"/>
      <c r="NGM164" s="90"/>
      <c r="NGN164" s="90"/>
      <c r="NGO164" s="90"/>
      <c r="NGP164" s="90"/>
      <c r="NGQ164" s="90"/>
      <c r="NGR164" s="90"/>
      <c r="NHJ164" s="90"/>
      <c r="NHK164" s="90"/>
      <c r="NHN164" s="90"/>
      <c r="NHQ164" s="90"/>
      <c r="NHS164" s="90"/>
      <c r="NHU164" s="90"/>
      <c r="NHX164" s="90"/>
      <c r="NIA164" s="90"/>
      <c r="NID164" s="90"/>
      <c r="NIJ164" s="90"/>
      <c r="NIM164" s="90"/>
      <c r="NIP164" s="90"/>
      <c r="NIU164" s="90"/>
      <c r="NJI164" s="90"/>
      <c r="NJJ164" s="90"/>
      <c r="NJK164" s="90"/>
      <c r="NJL164" s="90"/>
      <c r="NJM164" s="90"/>
      <c r="NJN164" s="90"/>
      <c r="NJO164" s="90"/>
      <c r="NJP164" s="90"/>
      <c r="NJQ164" s="90"/>
      <c r="NJR164" s="90"/>
      <c r="NJS164" s="90"/>
      <c r="NJT164" s="90"/>
      <c r="NJU164" s="90"/>
      <c r="NJV164" s="90"/>
      <c r="NJW164" s="90"/>
      <c r="NJX164" s="90"/>
      <c r="NJY164" s="90"/>
      <c r="NJZ164" s="90"/>
      <c r="NKA164" s="90"/>
      <c r="NKB164" s="90"/>
      <c r="NKC164" s="90"/>
      <c r="NKD164" s="90"/>
      <c r="NKE164" s="90"/>
      <c r="NKF164" s="90"/>
      <c r="NKG164" s="90"/>
      <c r="NKH164" s="90"/>
      <c r="NKI164" s="90"/>
      <c r="NKJ164" s="90"/>
      <c r="NKK164" s="90"/>
      <c r="NKL164" s="90"/>
      <c r="NKM164" s="90"/>
      <c r="NKN164" s="90"/>
      <c r="NKO164" s="90"/>
      <c r="NKP164" s="90"/>
      <c r="NKQ164" s="90"/>
      <c r="NKR164" s="90"/>
      <c r="NKS164" s="90"/>
      <c r="NKT164" s="90"/>
      <c r="NKU164" s="90"/>
      <c r="NKX164" s="90"/>
      <c r="NLA164" s="90"/>
      <c r="NLD164" s="90"/>
      <c r="NLG164" s="90"/>
      <c r="NLJ164" s="90"/>
      <c r="NLV164" s="90"/>
      <c r="NLY164" s="90"/>
      <c r="NMB164" s="90"/>
      <c r="NME164" s="90"/>
      <c r="NMK164" s="90"/>
      <c r="NMN164" s="90"/>
      <c r="NMT164" s="90"/>
      <c r="NMW164" s="90"/>
      <c r="NMZ164" s="90"/>
      <c r="NNC164" s="90"/>
      <c r="NNI164" s="90"/>
      <c r="NNL164" s="90"/>
      <c r="NNR164" s="90"/>
      <c r="NNT164" s="90"/>
      <c r="NNU164" s="90"/>
      <c r="NNW164" s="90"/>
      <c r="NNZ164" s="90"/>
      <c r="NOC164" s="90"/>
      <c r="NON164" s="90"/>
      <c r="NOP164" s="90"/>
      <c r="NPB164" s="90"/>
      <c r="NPE164" s="90"/>
      <c r="NPM164" s="90"/>
      <c r="NQG164" s="90"/>
      <c r="NQI164" s="90"/>
      <c r="NQJ164" s="90"/>
      <c r="NQK164" s="90"/>
      <c r="NQL164" s="90"/>
      <c r="NQM164" s="90"/>
      <c r="NQN164" s="90"/>
      <c r="NRF164" s="90"/>
      <c r="NRG164" s="90"/>
      <c r="NRJ164" s="90"/>
      <c r="NRM164" s="90"/>
      <c r="NRO164" s="90"/>
      <c r="NRQ164" s="90"/>
      <c r="NRT164" s="90"/>
      <c r="NRW164" s="90"/>
      <c r="NRZ164" s="90"/>
      <c r="NSF164" s="90"/>
      <c r="NSI164" s="90"/>
      <c r="NSL164" s="90"/>
      <c r="NSQ164" s="90"/>
      <c r="NTE164" s="90"/>
      <c r="NTF164" s="90"/>
      <c r="NTG164" s="90"/>
      <c r="NTH164" s="90"/>
      <c r="NTI164" s="90"/>
      <c r="NTJ164" s="90"/>
      <c r="NTK164" s="90"/>
      <c r="NTL164" s="90"/>
      <c r="NTM164" s="90"/>
      <c r="NTN164" s="90"/>
      <c r="NTO164" s="90"/>
      <c r="NTP164" s="90"/>
      <c r="NTQ164" s="90"/>
      <c r="NTR164" s="90"/>
      <c r="NTS164" s="90"/>
      <c r="NTT164" s="90"/>
      <c r="NTU164" s="90"/>
      <c r="NTV164" s="90"/>
      <c r="NTW164" s="90"/>
      <c r="NTX164" s="90"/>
      <c r="NTY164" s="90"/>
      <c r="NTZ164" s="90"/>
      <c r="NUA164" s="90"/>
      <c r="NUB164" s="90"/>
      <c r="NUC164" s="90"/>
      <c r="NUD164" s="90"/>
      <c r="NUE164" s="90"/>
      <c r="NUF164" s="90"/>
      <c r="NUG164" s="90"/>
      <c r="NUH164" s="90"/>
      <c r="NUI164" s="90"/>
      <c r="NUJ164" s="90"/>
      <c r="NUK164" s="90"/>
      <c r="NUL164" s="90"/>
      <c r="NUM164" s="90"/>
      <c r="NUN164" s="90"/>
      <c r="NUO164" s="90"/>
      <c r="NUP164" s="90"/>
      <c r="NUQ164" s="90"/>
      <c r="NUT164" s="90"/>
      <c r="NUW164" s="90"/>
      <c r="NUZ164" s="90"/>
      <c r="NVC164" s="90"/>
      <c r="NVF164" s="90"/>
      <c r="NVR164" s="90"/>
      <c r="NVU164" s="90"/>
      <c r="NVX164" s="90"/>
      <c r="NWA164" s="90"/>
      <c r="NWG164" s="90"/>
      <c r="NWJ164" s="90"/>
      <c r="NWP164" s="90"/>
      <c r="NWS164" s="90"/>
      <c r="NWV164" s="90"/>
      <c r="NWY164" s="90"/>
      <c r="NXE164" s="90"/>
      <c r="NXH164" s="90"/>
      <c r="NXN164" s="90"/>
      <c r="NXP164" s="90"/>
      <c r="NXQ164" s="90"/>
      <c r="NXS164" s="90"/>
      <c r="NXV164" s="90"/>
      <c r="NXY164" s="90"/>
      <c r="NYJ164" s="90"/>
      <c r="NYL164" s="90"/>
      <c r="NYX164" s="90"/>
      <c r="NZA164" s="90"/>
      <c r="NZI164" s="90"/>
      <c r="OAC164" s="90"/>
      <c r="OAE164" s="90"/>
      <c r="OAF164" s="90"/>
      <c r="OAG164" s="90"/>
      <c r="OAH164" s="90"/>
      <c r="OAI164" s="90"/>
      <c r="OAJ164" s="90"/>
      <c r="OBB164" s="90"/>
      <c r="OBC164" s="90"/>
      <c r="OBF164" s="90"/>
      <c r="OBI164" s="90"/>
      <c r="OBK164" s="90"/>
      <c r="OBM164" s="90"/>
      <c r="OBP164" s="90"/>
      <c r="OBS164" s="90"/>
      <c r="OBV164" s="90"/>
      <c r="OCB164" s="90"/>
      <c r="OCE164" s="90"/>
      <c r="OCH164" s="90"/>
      <c r="OCM164" s="90"/>
      <c r="ODA164" s="90"/>
      <c r="ODB164" s="90"/>
      <c r="ODC164" s="90"/>
      <c r="ODD164" s="90"/>
      <c r="ODE164" s="90"/>
      <c r="ODF164" s="90"/>
      <c r="ODG164" s="90"/>
      <c r="ODH164" s="90"/>
      <c r="ODI164" s="90"/>
      <c r="ODJ164" s="90"/>
      <c r="ODK164" s="90"/>
      <c r="ODL164" s="90"/>
      <c r="ODM164" s="90"/>
      <c r="ODN164" s="90"/>
      <c r="ODO164" s="90"/>
      <c r="ODP164" s="90"/>
      <c r="ODQ164" s="90"/>
      <c r="ODR164" s="90"/>
      <c r="ODS164" s="90"/>
      <c r="ODT164" s="90"/>
      <c r="ODU164" s="90"/>
      <c r="ODV164" s="90"/>
      <c r="ODW164" s="90"/>
      <c r="ODX164" s="90"/>
      <c r="ODY164" s="90"/>
      <c r="ODZ164" s="90"/>
      <c r="OEA164" s="90"/>
      <c r="OEB164" s="90"/>
      <c r="OEC164" s="90"/>
      <c r="OED164" s="90"/>
      <c r="OEE164" s="90"/>
      <c r="OEF164" s="90"/>
      <c r="OEG164" s="90"/>
      <c r="OEH164" s="90"/>
      <c r="OEI164" s="90"/>
      <c r="OEJ164" s="90"/>
      <c r="OEK164" s="90"/>
      <c r="OEL164" s="90"/>
      <c r="OEM164" s="90"/>
      <c r="OEP164" s="90"/>
      <c r="OES164" s="90"/>
      <c r="OEV164" s="90"/>
      <c r="OEY164" s="90"/>
      <c r="OFB164" s="90"/>
      <c r="OFN164" s="90"/>
      <c r="OFQ164" s="90"/>
      <c r="OFT164" s="90"/>
      <c r="OFW164" s="90"/>
      <c r="OGC164" s="90"/>
      <c r="OGF164" s="90"/>
      <c r="OGL164" s="90"/>
      <c r="OGO164" s="90"/>
      <c r="OGR164" s="90"/>
      <c r="OGU164" s="90"/>
      <c r="OHA164" s="90"/>
      <c r="OHD164" s="90"/>
      <c r="OHJ164" s="90"/>
      <c r="OHL164" s="90"/>
      <c r="OHM164" s="90"/>
      <c r="OHO164" s="90"/>
      <c r="OHR164" s="90"/>
      <c r="OHU164" s="90"/>
      <c r="OIF164" s="90"/>
      <c r="OIH164" s="90"/>
      <c r="OIT164" s="90"/>
      <c r="OIW164" s="90"/>
      <c r="OJE164" s="90"/>
      <c r="OJY164" s="90"/>
      <c r="OKA164" s="90"/>
      <c r="OKB164" s="90"/>
      <c r="OKC164" s="90"/>
      <c r="OKD164" s="90"/>
      <c r="OKE164" s="90"/>
      <c r="OKF164" s="90"/>
      <c r="OKX164" s="90"/>
      <c r="OKY164" s="90"/>
      <c r="OLB164" s="90"/>
      <c r="OLE164" s="90"/>
      <c r="OLG164" s="90"/>
      <c r="OLI164" s="90"/>
      <c r="OLL164" s="90"/>
      <c r="OLO164" s="90"/>
      <c r="OLR164" s="90"/>
      <c r="OLX164" s="90"/>
      <c r="OMA164" s="90"/>
      <c r="OMD164" s="90"/>
      <c r="OMI164" s="90"/>
      <c r="OMW164" s="90"/>
      <c r="OMX164" s="90"/>
      <c r="OMY164" s="90"/>
      <c r="OMZ164" s="90"/>
      <c r="ONA164" s="90"/>
      <c r="ONB164" s="90"/>
      <c r="ONC164" s="90"/>
      <c r="OND164" s="90"/>
      <c r="ONE164" s="90"/>
      <c r="ONF164" s="90"/>
      <c r="ONG164" s="90"/>
      <c r="ONH164" s="90"/>
      <c r="ONI164" s="90"/>
      <c r="ONJ164" s="90"/>
      <c r="ONK164" s="90"/>
      <c r="ONL164" s="90"/>
      <c r="ONM164" s="90"/>
      <c r="ONN164" s="90"/>
      <c r="ONO164" s="90"/>
      <c r="ONP164" s="90"/>
      <c r="ONQ164" s="90"/>
      <c r="ONR164" s="90"/>
      <c r="ONS164" s="90"/>
      <c r="ONT164" s="90"/>
      <c r="ONU164" s="90"/>
      <c r="ONV164" s="90"/>
      <c r="ONW164" s="90"/>
      <c r="ONX164" s="90"/>
      <c r="ONY164" s="90"/>
      <c r="ONZ164" s="90"/>
      <c r="OOA164" s="90"/>
      <c r="OOB164" s="90"/>
      <c r="OOC164" s="90"/>
      <c r="OOD164" s="90"/>
      <c r="OOE164" s="90"/>
      <c r="OOF164" s="90"/>
      <c r="OOG164" s="90"/>
      <c r="OOH164" s="90"/>
      <c r="OOI164" s="90"/>
      <c r="OOL164" s="90"/>
      <c r="OOO164" s="90"/>
      <c r="OOR164" s="90"/>
      <c r="OOU164" s="90"/>
      <c r="OOX164" s="90"/>
      <c r="OPJ164" s="90"/>
      <c r="OPM164" s="90"/>
      <c r="OPP164" s="90"/>
      <c r="OPS164" s="90"/>
      <c r="OPY164" s="90"/>
      <c r="OQB164" s="90"/>
      <c r="OQH164" s="90"/>
      <c r="OQK164" s="90"/>
      <c r="OQN164" s="90"/>
      <c r="OQQ164" s="90"/>
      <c r="OQW164" s="90"/>
      <c r="OQZ164" s="90"/>
      <c r="ORF164" s="90"/>
      <c r="ORH164" s="90"/>
      <c r="ORI164" s="90"/>
      <c r="ORK164" s="90"/>
      <c r="ORN164" s="90"/>
      <c r="ORQ164" s="90"/>
      <c r="OSB164" s="90"/>
      <c r="OSD164" s="90"/>
      <c r="OSP164" s="90"/>
      <c r="OSS164" s="90"/>
      <c r="OTA164" s="90"/>
      <c r="OTU164" s="90"/>
      <c r="OTW164" s="90"/>
      <c r="OTX164" s="90"/>
      <c r="OTY164" s="90"/>
      <c r="OTZ164" s="90"/>
      <c r="OUA164" s="90"/>
      <c r="OUB164" s="90"/>
      <c r="OUT164" s="90"/>
      <c r="OUU164" s="90"/>
      <c r="OUX164" s="90"/>
      <c r="OVA164" s="90"/>
      <c r="OVC164" s="90"/>
      <c r="OVE164" s="90"/>
      <c r="OVH164" s="90"/>
      <c r="OVK164" s="90"/>
      <c r="OVN164" s="90"/>
      <c r="OVT164" s="90"/>
      <c r="OVW164" s="90"/>
      <c r="OVZ164" s="90"/>
      <c r="OWE164" s="90"/>
      <c r="OWS164" s="90"/>
      <c r="OWT164" s="90"/>
      <c r="OWU164" s="90"/>
      <c r="OWV164" s="90"/>
      <c r="OWW164" s="90"/>
      <c r="OWX164" s="90"/>
      <c r="OWY164" s="90"/>
      <c r="OWZ164" s="90"/>
      <c r="OXA164" s="90"/>
      <c r="OXB164" s="90"/>
      <c r="OXC164" s="90"/>
      <c r="OXD164" s="90"/>
      <c r="OXE164" s="90"/>
      <c r="OXF164" s="90"/>
      <c r="OXG164" s="90"/>
      <c r="OXH164" s="90"/>
      <c r="OXI164" s="90"/>
      <c r="OXJ164" s="90"/>
      <c r="OXK164" s="90"/>
      <c r="OXL164" s="90"/>
      <c r="OXM164" s="90"/>
      <c r="OXN164" s="90"/>
      <c r="OXO164" s="90"/>
      <c r="OXP164" s="90"/>
      <c r="OXQ164" s="90"/>
      <c r="OXR164" s="90"/>
      <c r="OXS164" s="90"/>
      <c r="OXT164" s="90"/>
      <c r="OXU164" s="90"/>
      <c r="OXV164" s="90"/>
      <c r="OXW164" s="90"/>
      <c r="OXX164" s="90"/>
      <c r="OXY164" s="90"/>
      <c r="OXZ164" s="90"/>
      <c r="OYA164" s="90"/>
      <c r="OYB164" s="90"/>
      <c r="OYC164" s="90"/>
      <c r="OYD164" s="90"/>
      <c r="OYE164" s="90"/>
      <c r="OYH164" s="90"/>
      <c r="OYK164" s="90"/>
      <c r="OYN164" s="90"/>
      <c r="OYQ164" s="90"/>
      <c r="OYT164" s="90"/>
      <c r="OZF164" s="90"/>
      <c r="OZI164" s="90"/>
      <c r="OZL164" s="90"/>
      <c r="OZO164" s="90"/>
      <c r="OZU164" s="90"/>
      <c r="OZX164" s="90"/>
      <c r="PAD164" s="90"/>
      <c r="PAG164" s="90"/>
      <c r="PAJ164" s="90"/>
      <c r="PAM164" s="90"/>
      <c r="PAS164" s="90"/>
      <c r="PAV164" s="90"/>
      <c r="PBB164" s="90"/>
      <c r="PBD164" s="90"/>
      <c r="PBE164" s="90"/>
      <c r="PBG164" s="90"/>
      <c r="PBJ164" s="90"/>
      <c r="PBM164" s="90"/>
      <c r="PBX164" s="90"/>
      <c r="PBZ164" s="90"/>
      <c r="PCL164" s="90"/>
      <c r="PCO164" s="90"/>
      <c r="PCW164" s="90"/>
      <c r="PDQ164" s="90"/>
      <c r="PDS164" s="90"/>
      <c r="PDT164" s="90"/>
      <c r="PDU164" s="90"/>
      <c r="PDV164" s="90"/>
      <c r="PDW164" s="90"/>
      <c r="PDX164" s="90"/>
      <c r="PEP164" s="90"/>
      <c r="PEQ164" s="90"/>
      <c r="PET164" s="90"/>
      <c r="PEW164" s="90"/>
      <c r="PEY164" s="90"/>
      <c r="PFA164" s="90"/>
      <c r="PFD164" s="90"/>
      <c r="PFG164" s="90"/>
      <c r="PFJ164" s="90"/>
      <c r="PFP164" s="90"/>
      <c r="PFS164" s="90"/>
      <c r="PFV164" s="90"/>
      <c r="PGA164" s="90"/>
      <c r="PGO164" s="90"/>
      <c r="PGP164" s="90"/>
      <c r="PGQ164" s="90"/>
      <c r="PGR164" s="90"/>
      <c r="PGS164" s="90"/>
      <c r="PGT164" s="90"/>
      <c r="PGU164" s="90"/>
      <c r="PGV164" s="90"/>
      <c r="PGW164" s="90"/>
      <c r="PGX164" s="90"/>
      <c r="PGY164" s="90"/>
      <c r="PGZ164" s="90"/>
      <c r="PHA164" s="90"/>
      <c r="PHB164" s="90"/>
      <c r="PHC164" s="90"/>
      <c r="PHD164" s="90"/>
      <c r="PHE164" s="90"/>
      <c r="PHF164" s="90"/>
      <c r="PHG164" s="90"/>
      <c r="PHH164" s="90"/>
      <c r="PHI164" s="90"/>
      <c r="PHJ164" s="90"/>
      <c r="PHK164" s="90"/>
      <c r="PHL164" s="90"/>
      <c r="PHM164" s="90"/>
      <c r="PHN164" s="90"/>
      <c r="PHO164" s="90"/>
      <c r="PHP164" s="90"/>
      <c r="PHQ164" s="90"/>
      <c r="PHR164" s="90"/>
      <c r="PHS164" s="90"/>
      <c r="PHT164" s="90"/>
      <c r="PHU164" s="90"/>
      <c r="PHV164" s="90"/>
      <c r="PHW164" s="90"/>
      <c r="PHX164" s="90"/>
      <c r="PHY164" s="90"/>
      <c r="PHZ164" s="90"/>
      <c r="PIA164" s="90"/>
      <c r="PID164" s="90"/>
      <c r="PIG164" s="90"/>
      <c r="PIJ164" s="90"/>
      <c r="PIM164" s="90"/>
      <c r="PIP164" s="90"/>
      <c r="PJB164" s="90"/>
      <c r="PJE164" s="90"/>
      <c r="PJH164" s="90"/>
      <c r="PJK164" s="90"/>
      <c r="PJQ164" s="90"/>
      <c r="PJT164" s="90"/>
      <c r="PJZ164" s="90"/>
      <c r="PKC164" s="90"/>
      <c r="PKF164" s="90"/>
      <c r="PKI164" s="90"/>
      <c r="PKO164" s="90"/>
      <c r="PKR164" s="90"/>
      <c r="PKX164" s="90"/>
      <c r="PKZ164" s="90"/>
      <c r="PLA164" s="90"/>
      <c r="PLC164" s="90"/>
      <c r="PLF164" s="90"/>
      <c r="PLI164" s="90"/>
      <c r="PLT164" s="90"/>
      <c r="PLV164" s="90"/>
      <c r="PMH164" s="90"/>
      <c r="PMK164" s="90"/>
      <c r="PMS164" s="90"/>
      <c r="PNM164" s="90"/>
      <c r="PNO164" s="90"/>
      <c r="PNP164" s="90"/>
      <c r="PNQ164" s="90"/>
      <c r="PNR164" s="90"/>
      <c r="PNS164" s="90"/>
      <c r="PNT164" s="90"/>
      <c r="POL164" s="90"/>
      <c r="POM164" s="90"/>
      <c r="POP164" s="90"/>
      <c r="POS164" s="90"/>
      <c r="POU164" s="90"/>
      <c r="POW164" s="90"/>
      <c r="POZ164" s="90"/>
      <c r="PPC164" s="90"/>
      <c r="PPF164" s="90"/>
      <c r="PPL164" s="90"/>
      <c r="PPO164" s="90"/>
      <c r="PPR164" s="90"/>
      <c r="PPW164" s="90"/>
      <c r="PQK164" s="90"/>
      <c r="PQL164" s="90"/>
      <c r="PQM164" s="90"/>
      <c r="PQN164" s="90"/>
      <c r="PQO164" s="90"/>
      <c r="PQP164" s="90"/>
      <c r="PQQ164" s="90"/>
      <c r="PQR164" s="90"/>
      <c r="PQS164" s="90"/>
      <c r="PQT164" s="90"/>
      <c r="PQU164" s="90"/>
      <c r="PQV164" s="90"/>
      <c r="PQW164" s="90"/>
      <c r="PQX164" s="90"/>
      <c r="PQY164" s="90"/>
      <c r="PQZ164" s="90"/>
      <c r="PRA164" s="90"/>
      <c r="PRB164" s="90"/>
      <c r="PRC164" s="90"/>
      <c r="PRD164" s="90"/>
      <c r="PRE164" s="90"/>
      <c r="PRF164" s="90"/>
      <c r="PRG164" s="90"/>
      <c r="PRH164" s="90"/>
      <c r="PRI164" s="90"/>
      <c r="PRJ164" s="90"/>
      <c r="PRK164" s="90"/>
      <c r="PRL164" s="90"/>
      <c r="PRM164" s="90"/>
      <c r="PRN164" s="90"/>
      <c r="PRO164" s="90"/>
      <c r="PRP164" s="90"/>
      <c r="PRQ164" s="90"/>
      <c r="PRR164" s="90"/>
      <c r="PRS164" s="90"/>
      <c r="PRT164" s="90"/>
      <c r="PRU164" s="90"/>
      <c r="PRV164" s="90"/>
      <c r="PRW164" s="90"/>
      <c r="PRZ164" s="90"/>
      <c r="PSC164" s="90"/>
      <c r="PSF164" s="90"/>
      <c r="PSI164" s="90"/>
      <c r="PSL164" s="90"/>
      <c r="PSX164" s="90"/>
      <c r="PTA164" s="90"/>
      <c r="PTD164" s="90"/>
      <c r="PTG164" s="90"/>
      <c r="PTM164" s="90"/>
      <c r="PTP164" s="90"/>
      <c r="PTV164" s="90"/>
      <c r="PTY164" s="90"/>
      <c r="PUB164" s="90"/>
      <c r="PUE164" s="90"/>
      <c r="PUK164" s="90"/>
      <c r="PUN164" s="90"/>
      <c r="PUT164" s="90"/>
      <c r="PUV164" s="90"/>
      <c r="PUW164" s="90"/>
      <c r="PUY164" s="90"/>
      <c r="PVB164" s="90"/>
      <c r="PVE164" s="90"/>
      <c r="PVP164" s="90"/>
      <c r="PVR164" s="90"/>
      <c r="PWD164" s="90"/>
      <c r="PWG164" s="90"/>
      <c r="PWO164" s="90"/>
      <c r="PXI164" s="90"/>
      <c r="PXK164" s="90"/>
      <c r="PXL164" s="90"/>
      <c r="PXM164" s="90"/>
      <c r="PXN164" s="90"/>
      <c r="PXO164" s="90"/>
      <c r="PXP164" s="90"/>
      <c r="PYH164" s="90"/>
      <c r="PYI164" s="90"/>
      <c r="PYL164" s="90"/>
      <c r="PYO164" s="90"/>
      <c r="PYQ164" s="90"/>
      <c r="PYS164" s="90"/>
      <c r="PYV164" s="90"/>
      <c r="PYY164" s="90"/>
      <c r="PZB164" s="90"/>
      <c r="PZH164" s="90"/>
      <c r="PZK164" s="90"/>
      <c r="PZN164" s="90"/>
      <c r="PZS164" s="90"/>
      <c r="QAG164" s="90"/>
      <c r="QAH164" s="90"/>
      <c r="QAI164" s="90"/>
      <c r="QAJ164" s="90"/>
      <c r="QAK164" s="90"/>
      <c r="QAL164" s="90"/>
      <c r="QAM164" s="90"/>
      <c r="QAN164" s="90"/>
      <c r="QAO164" s="90"/>
      <c r="QAP164" s="90"/>
      <c r="QAQ164" s="90"/>
      <c r="QAR164" s="90"/>
      <c r="QAS164" s="90"/>
      <c r="QAT164" s="90"/>
      <c r="QAU164" s="90"/>
      <c r="QAV164" s="90"/>
      <c r="QAW164" s="90"/>
      <c r="QAX164" s="90"/>
      <c r="QAY164" s="90"/>
      <c r="QAZ164" s="90"/>
      <c r="QBA164" s="90"/>
      <c r="QBB164" s="90"/>
      <c r="QBC164" s="90"/>
      <c r="QBD164" s="90"/>
      <c r="QBE164" s="90"/>
      <c r="QBF164" s="90"/>
      <c r="QBG164" s="90"/>
      <c r="QBH164" s="90"/>
      <c r="QBI164" s="90"/>
      <c r="QBJ164" s="90"/>
      <c r="QBK164" s="90"/>
      <c r="QBL164" s="90"/>
      <c r="QBM164" s="90"/>
      <c r="QBN164" s="90"/>
      <c r="QBO164" s="90"/>
      <c r="QBP164" s="90"/>
      <c r="QBQ164" s="90"/>
      <c r="QBR164" s="90"/>
      <c r="QBS164" s="90"/>
      <c r="QBV164" s="90"/>
      <c r="QBY164" s="90"/>
      <c r="QCB164" s="90"/>
      <c r="QCE164" s="90"/>
      <c r="QCH164" s="90"/>
      <c r="QCT164" s="90"/>
      <c r="QCW164" s="90"/>
      <c r="QCZ164" s="90"/>
      <c r="QDC164" s="90"/>
      <c r="QDI164" s="90"/>
      <c r="QDL164" s="90"/>
      <c r="QDR164" s="90"/>
      <c r="QDU164" s="90"/>
      <c r="QDX164" s="90"/>
      <c r="QEA164" s="90"/>
      <c r="QEG164" s="90"/>
      <c r="QEJ164" s="90"/>
      <c r="QEP164" s="90"/>
      <c r="QER164" s="90"/>
      <c r="QES164" s="90"/>
      <c r="QEU164" s="90"/>
      <c r="QEX164" s="90"/>
      <c r="QFA164" s="90"/>
      <c r="QFL164" s="90"/>
      <c r="QFN164" s="90"/>
      <c r="QFZ164" s="90"/>
      <c r="QGC164" s="90"/>
      <c r="QGK164" s="90"/>
      <c r="QHE164" s="90"/>
      <c r="QHG164" s="90"/>
      <c r="QHH164" s="90"/>
      <c r="QHI164" s="90"/>
      <c r="QHJ164" s="90"/>
      <c r="QHK164" s="90"/>
      <c r="QHL164" s="90"/>
      <c r="QID164" s="90"/>
      <c r="QIE164" s="90"/>
      <c r="QIH164" s="90"/>
      <c r="QIK164" s="90"/>
      <c r="QIM164" s="90"/>
      <c r="QIO164" s="90"/>
      <c r="QIR164" s="90"/>
      <c r="QIU164" s="90"/>
      <c r="QIX164" s="90"/>
      <c r="QJD164" s="90"/>
      <c r="QJG164" s="90"/>
      <c r="QJJ164" s="90"/>
      <c r="QJO164" s="90"/>
      <c r="QKC164" s="90"/>
      <c r="QKD164" s="90"/>
      <c r="QKE164" s="90"/>
      <c r="QKF164" s="90"/>
      <c r="QKG164" s="90"/>
      <c r="QKH164" s="90"/>
      <c r="QKI164" s="90"/>
      <c r="QKJ164" s="90"/>
      <c r="QKK164" s="90"/>
      <c r="QKL164" s="90"/>
      <c r="QKM164" s="90"/>
      <c r="QKN164" s="90"/>
      <c r="QKO164" s="90"/>
      <c r="QKP164" s="90"/>
      <c r="QKQ164" s="90"/>
      <c r="QKR164" s="90"/>
      <c r="QKS164" s="90"/>
      <c r="QKT164" s="90"/>
      <c r="QKU164" s="90"/>
      <c r="QKV164" s="90"/>
      <c r="QKW164" s="90"/>
      <c r="QKX164" s="90"/>
      <c r="QKY164" s="90"/>
      <c r="QKZ164" s="90"/>
      <c r="QLA164" s="90"/>
      <c r="QLB164" s="90"/>
      <c r="QLC164" s="90"/>
      <c r="QLD164" s="90"/>
      <c r="QLE164" s="90"/>
      <c r="QLF164" s="90"/>
      <c r="QLG164" s="90"/>
      <c r="QLH164" s="90"/>
      <c r="QLI164" s="90"/>
      <c r="QLJ164" s="90"/>
      <c r="QLK164" s="90"/>
      <c r="QLL164" s="90"/>
      <c r="QLM164" s="90"/>
      <c r="QLN164" s="90"/>
      <c r="QLO164" s="90"/>
      <c r="QLR164" s="90"/>
      <c r="QLU164" s="90"/>
      <c r="QLX164" s="90"/>
      <c r="QMA164" s="90"/>
      <c r="QMD164" s="90"/>
      <c r="QMP164" s="90"/>
      <c r="QMS164" s="90"/>
      <c r="QMV164" s="90"/>
      <c r="QMY164" s="90"/>
      <c r="QNE164" s="90"/>
      <c r="QNH164" s="90"/>
      <c r="QNN164" s="90"/>
      <c r="QNQ164" s="90"/>
      <c r="QNT164" s="90"/>
      <c r="QNW164" s="90"/>
      <c r="QOC164" s="90"/>
      <c r="QOF164" s="90"/>
      <c r="QOL164" s="90"/>
      <c r="QON164" s="90"/>
      <c r="QOO164" s="90"/>
      <c r="QOQ164" s="90"/>
      <c r="QOT164" s="90"/>
      <c r="QOW164" s="90"/>
      <c r="QPH164" s="90"/>
      <c r="QPJ164" s="90"/>
      <c r="QPV164" s="90"/>
      <c r="QPY164" s="90"/>
      <c r="QQG164" s="90"/>
      <c r="QRA164" s="90"/>
      <c r="QRC164" s="90"/>
      <c r="QRD164" s="90"/>
      <c r="QRE164" s="90"/>
      <c r="QRF164" s="90"/>
      <c r="QRG164" s="90"/>
      <c r="QRH164" s="90"/>
      <c r="QRZ164" s="90"/>
      <c r="QSA164" s="90"/>
      <c r="QSD164" s="90"/>
      <c r="QSG164" s="90"/>
      <c r="QSI164" s="90"/>
      <c r="QSK164" s="90"/>
      <c r="QSN164" s="90"/>
      <c r="QSQ164" s="90"/>
      <c r="QST164" s="90"/>
      <c r="QSZ164" s="90"/>
      <c r="QTC164" s="90"/>
      <c r="QTF164" s="90"/>
      <c r="QTK164" s="90"/>
      <c r="QTY164" s="90"/>
      <c r="QTZ164" s="90"/>
      <c r="QUA164" s="90"/>
      <c r="QUB164" s="90"/>
      <c r="QUC164" s="90"/>
      <c r="QUD164" s="90"/>
      <c r="QUE164" s="90"/>
      <c r="QUF164" s="90"/>
      <c r="QUG164" s="90"/>
      <c r="QUH164" s="90"/>
      <c r="QUI164" s="90"/>
      <c r="QUJ164" s="90"/>
      <c r="QUK164" s="90"/>
      <c r="QUL164" s="90"/>
      <c r="QUM164" s="90"/>
      <c r="QUN164" s="90"/>
      <c r="QUO164" s="90"/>
      <c r="QUP164" s="90"/>
      <c r="QUQ164" s="90"/>
      <c r="QUR164" s="90"/>
      <c r="QUS164" s="90"/>
      <c r="QUT164" s="90"/>
      <c r="QUU164" s="90"/>
      <c r="QUV164" s="90"/>
      <c r="QUW164" s="90"/>
      <c r="QUX164" s="90"/>
      <c r="QUY164" s="90"/>
      <c r="QUZ164" s="90"/>
      <c r="QVA164" s="90"/>
      <c r="QVB164" s="90"/>
      <c r="QVC164" s="90"/>
      <c r="QVD164" s="90"/>
      <c r="QVE164" s="90"/>
      <c r="QVF164" s="90"/>
      <c r="QVG164" s="90"/>
      <c r="QVH164" s="90"/>
      <c r="QVI164" s="90"/>
      <c r="QVJ164" s="90"/>
      <c r="QVK164" s="90"/>
      <c r="QVN164" s="90"/>
      <c r="QVQ164" s="90"/>
      <c r="QVT164" s="90"/>
      <c r="QVW164" s="90"/>
      <c r="QVZ164" s="90"/>
      <c r="QWL164" s="90"/>
      <c r="QWO164" s="90"/>
      <c r="QWR164" s="90"/>
      <c r="QWU164" s="90"/>
      <c r="QXA164" s="90"/>
      <c r="QXD164" s="90"/>
      <c r="QXJ164" s="90"/>
      <c r="QXM164" s="90"/>
      <c r="QXP164" s="90"/>
      <c r="QXS164" s="90"/>
      <c r="QXY164" s="90"/>
      <c r="QYB164" s="90"/>
      <c r="QYH164" s="90"/>
      <c r="QYJ164" s="90"/>
      <c r="QYK164" s="90"/>
      <c r="QYM164" s="90"/>
      <c r="QYP164" s="90"/>
      <c r="QYS164" s="90"/>
      <c r="QZD164" s="90"/>
      <c r="QZF164" s="90"/>
      <c r="QZR164" s="90"/>
      <c r="QZU164" s="90"/>
      <c r="RAC164" s="90"/>
      <c r="RAW164" s="90"/>
      <c r="RAY164" s="90"/>
      <c r="RAZ164" s="90"/>
      <c r="RBA164" s="90"/>
      <c r="RBB164" s="90"/>
      <c r="RBC164" s="90"/>
      <c r="RBD164" s="90"/>
      <c r="RBV164" s="90"/>
      <c r="RBW164" s="90"/>
      <c r="RBZ164" s="90"/>
      <c r="RCC164" s="90"/>
      <c r="RCE164" s="90"/>
      <c r="RCG164" s="90"/>
      <c r="RCJ164" s="90"/>
      <c r="RCM164" s="90"/>
      <c r="RCP164" s="90"/>
      <c r="RCV164" s="90"/>
      <c r="RCY164" s="90"/>
      <c r="RDB164" s="90"/>
      <c r="RDG164" s="90"/>
      <c r="RDU164" s="90"/>
      <c r="RDV164" s="90"/>
      <c r="RDW164" s="90"/>
      <c r="RDX164" s="90"/>
      <c r="RDY164" s="90"/>
      <c r="RDZ164" s="90"/>
      <c r="REA164" s="90"/>
      <c r="REB164" s="90"/>
      <c r="REC164" s="90"/>
      <c r="RED164" s="90"/>
      <c r="REE164" s="90"/>
      <c r="REF164" s="90"/>
      <c r="REG164" s="90"/>
      <c r="REH164" s="90"/>
      <c r="REI164" s="90"/>
      <c r="REJ164" s="90"/>
      <c r="REK164" s="90"/>
      <c r="REL164" s="90"/>
      <c r="REM164" s="90"/>
      <c r="REN164" s="90"/>
      <c r="REO164" s="90"/>
      <c r="REP164" s="90"/>
      <c r="REQ164" s="90"/>
      <c r="RER164" s="90"/>
      <c r="RES164" s="90"/>
      <c r="RET164" s="90"/>
      <c r="REU164" s="90"/>
      <c r="REV164" s="90"/>
      <c r="REW164" s="90"/>
      <c r="REX164" s="90"/>
      <c r="REY164" s="90"/>
      <c r="REZ164" s="90"/>
      <c r="RFA164" s="90"/>
      <c r="RFB164" s="90"/>
      <c r="RFC164" s="90"/>
      <c r="RFD164" s="90"/>
      <c r="RFE164" s="90"/>
      <c r="RFF164" s="90"/>
      <c r="RFG164" s="90"/>
      <c r="RFJ164" s="90"/>
      <c r="RFM164" s="90"/>
      <c r="RFP164" s="90"/>
      <c r="RFS164" s="90"/>
      <c r="RFV164" s="90"/>
      <c r="RGH164" s="90"/>
      <c r="RGK164" s="90"/>
      <c r="RGN164" s="90"/>
      <c r="RGQ164" s="90"/>
      <c r="RGW164" s="90"/>
      <c r="RGZ164" s="90"/>
      <c r="RHF164" s="90"/>
      <c r="RHI164" s="90"/>
      <c r="RHL164" s="90"/>
      <c r="RHO164" s="90"/>
      <c r="RHU164" s="90"/>
      <c r="RHX164" s="90"/>
      <c r="RID164" s="90"/>
      <c r="RIF164" s="90"/>
      <c r="RIG164" s="90"/>
      <c r="RII164" s="90"/>
      <c r="RIL164" s="90"/>
      <c r="RIO164" s="90"/>
      <c r="RIZ164" s="90"/>
      <c r="RJB164" s="90"/>
      <c r="RJN164" s="90"/>
      <c r="RJQ164" s="90"/>
      <c r="RJY164" s="90"/>
      <c r="RKS164" s="90"/>
      <c r="RKU164" s="90"/>
      <c r="RKV164" s="90"/>
      <c r="RKW164" s="90"/>
      <c r="RKX164" s="90"/>
      <c r="RKY164" s="90"/>
      <c r="RKZ164" s="90"/>
      <c r="RLR164" s="90"/>
      <c r="RLS164" s="90"/>
      <c r="RLV164" s="90"/>
      <c r="RLY164" s="90"/>
      <c r="RMA164" s="90"/>
      <c r="RMC164" s="90"/>
      <c r="RMF164" s="90"/>
      <c r="RMI164" s="90"/>
      <c r="RML164" s="90"/>
      <c r="RMR164" s="90"/>
      <c r="RMU164" s="90"/>
      <c r="RMX164" s="90"/>
      <c r="RNC164" s="90"/>
      <c r="RNQ164" s="90"/>
      <c r="RNR164" s="90"/>
      <c r="RNS164" s="90"/>
      <c r="RNT164" s="90"/>
      <c r="RNU164" s="90"/>
      <c r="RNV164" s="90"/>
      <c r="RNW164" s="90"/>
      <c r="RNX164" s="90"/>
      <c r="RNY164" s="90"/>
      <c r="RNZ164" s="90"/>
      <c r="ROA164" s="90"/>
      <c r="ROB164" s="90"/>
      <c r="ROC164" s="90"/>
      <c r="ROD164" s="90"/>
      <c r="ROE164" s="90"/>
      <c r="ROF164" s="90"/>
      <c r="ROG164" s="90"/>
      <c r="ROH164" s="90"/>
      <c r="ROI164" s="90"/>
      <c r="ROJ164" s="90"/>
      <c r="ROK164" s="90"/>
      <c r="ROL164" s="90"/>
      <c r="ROM164" s="90"/>
      <c r="RON164" s="90"/>
      <c r="ROO164" s="90"/>
      <c r="ROP164" s="90"/>
      <c r="ROQ164" s="90"/>
      <c r="ROR164" s="90"/>
      <c r="ROS164" s="90"/>
      <c r="ROT164" s="90"/>
      <c r="ROU164" s="90"/>
      <c r="ROV164" s="90"/>
      <c r="ROW164" s="90"/>
      <c r="ROX164" s="90"/>
      <c r="ROY164" s="90"/>
      <c r="ROZ164" s="90"/>
      <c r="RPA164" s="90"/>
      <c r="RPB164" s="90"/>
      <c r="RPC164" s="90"/>
      <c r="RPF164" s="90"/>
      <c r="RPI164" s="90"/>
      <c r="RPL164" s="90"/>
      <c r="RPO164" s="90"/>
      <c r="RPR164" s="90"/>
      <c r="RQD164" s="90"/>
      <c r="RQG164" s="90"/>
      <c r="RQJ164" s="90"/>
      <c r="RQM164" s="90"/>
      <c r="RQS164" s="90"/>
      <c r="RQV164" s="90"/>
      <c r="RRB164" s="90"/>
      <c r="RRE164" s="90"/>
      <c r="RRH164" s="90"/>
      <c r="RRK164" s="90"/>
      <c r="RRQ164" s="90"/>
      <c r="RRT164" s="90"/>
      <c r="RRZ164" s="90"/>
      <c r="RSB164" s="90"/>
      <c r="RSC164" s="90"/>
      <c r="RSE164" s="90"/>
      <c r="RSH164" s="90"/>
      <c r="RSK164" s="90"/>
      <c r="RSV164" s="90"/>
      <c r="RSX164" s="90"/>
      <c r="RTJ164" s="90"/>
      <c r="RTM164" s="90"/>
      <c r="RTU164" s="90"/>
      <c r="RUO164" s="90"/>
      <c r="RUQ164" s="90"/>
      <c r="RUR164" s="90"/>
      <c r="RUS164" s="90"/>
      <c r="RUT164" s="90"/>
      <c r="RUU164" s="90"/>
      <c r="RUV164" s="90"/>
      <c r="RVN164" s="90"/>
      <c r="RVO164" s="90"/>
      <c r="RVR164" s="90"/>
      <c r="RVU164" s="90"/>
      <c r="RVW164" s="90"/>
      <c r="RVY164" s="90"/>
      <c r="RWB164" s="90"/>
      <c r="RWE164" s="90"/>
      <c r="RWH164" s="90"/>
      <c r="RWN164" s="90"/>
      <c r="RWQ164" s="90"/>
      <c r="RWT164" s="90"/>
      <c r="RWY164" s="90"/>
      <c r="RXM164" s="90"/>
      <c r="RXN164" s="90"/>
      <c r="RXO164" s="90"/>
      <c r="RXP164" s="90"/>
      <c r="RXQ164" s="90"/>
      <c r="RXR164" s="90"/>
      <c r="RXS164" s="90"/>
      <c r="RXT164" s="90"/>
      <c r="RXU164" s="90"/>
      <c r="RXV164" s="90"/>
      <c r="RXW164" s="90"/>
      <c r="RXX164" s="90"/>
      <c r="RXY164" s="90"/>
      <c r="RXZ164" s="90"/>
      <c r="RYA164" s="90"/>
      <c r="RYB164" s="90"/>
      <c r="RYC164" s="90"/>
      <c r="RYD164" s="90"/>
      <c r="RYE164" s="90"/>
      <c r="RYF164" s="90"/>
      <c r="RYG164" s="90"/>
      <c r="RYH164" s="90"/>
      <c r="RYI164" s="90"/>
      <c r="RYJ164" s="90"/>
      <c r="RYK164" s="90"/>
      <c r="RYL164" s="90"/>
      <c r="RYM164" s="90"/>
      <c r="RYN164" s="90"/>
      <c r="RYO164" s="90"/>
      <c r="RYP164" s="90"/>
      <c r="RYQ164" s="90"/>
      <c r="RYR164" s="90"/>
      <c r="RYS164" s="90"/>
      <c r="RYT164" s="90"/>
      <c r="RYU164" s="90"/>
      <c r="RYV164" s="90"/>
      <c r="RYW164" s="90"/>
      <c r="RYX164" s="90"/>
      <c r="RYY164" s="90"/>
      <c r="RZB164" s="90"/>
      <c r="RZE164" s="90"/>
      <c r="RZH164" s="90"/>
      <c r="RZK164" s="90"/>
      <c r="RZN164" s="90"/>
      <c r="RZZ164" s="90"/>
      <c r="SAC164" s="90"/>
      <c r="SAF164" s="90"/>
      <c r="SAI164" s="90"/>
      <c r="SAO164" s="90"/>
      <c r="SAR164" s="90"/>
      <c r="SAX164" s="90"/>
      <c r="SBA164" s="90"/>
      <c r="SBD164" s="90"/>
      <c r="SBG164" s="90"/>
      <c r="SBM164" s="90"/>
      <c r="SBP164" s="90"/>
      <c r="SBV164" s="90"/>
      <c r="SBX164" s="90"/>
      <c r="SBY164" s="90"/>
      <c r="SCA164" s="90"/>
      <c r="SCD164" s="90"/>
      <c r="SCG164" s="90"/>
      <c r="SCR164" s="90"/>
      <c r="SCT164" s="90"/>
      <c r="SDF164" s="90"/>
      <c r="SDI164" s="90"/>
      <c r="SDQ164" s="90"/>
      <c r="SEK164" s="90"/>
      <c r="SEM164" s="90"/>
      <c r="SEN164" s="90"/>
      <c r="SEO164" s="90"/>
      <c r="SEP164" s="90"/>
      <c r="SEQ164" s="90"/>
      <c r="SER164" s="90"/>
      <c r="SFJ164" s="90"/>
      <c r="SFK164" s="90"/>
      <c r="SFN164" s="90"/>
      <c r="SFQ164" s="90"/>
      <c r="SFS164" s="90"/>
      <c r="SFU164" s="90"/>
      <c r="SFX164" s="90"/>
      <c r="SGA164" s="90"/>
      <c r="SGD164" s="90"/>
      <c r="SGJ164" s="90"/>
      <c r="SGM164" s="90"/>
      <c r="SGP164" s="90"/>
      <c r="SGU164" s="90"/>
      <c r="SHI164" s="90"/>
      <c r="SHJ164" s="90"/>
      <c r="SHK164" s="90"/>
      <c r="SHL164" s="90"/>
      <c r="SHM164" s="90"/>
      <c r="SHN164" s="90"/>
      <c r="SHO164" s="90"/>
      <c r="SHP164" s="90"/>
      <c r="SHQ164" s="90"/>
      <c r="SHR164" s="90"/>
      <c r="SHS164" s="90"/>
      <c r="SHT164" s="90"/>
      <c r="SHU164" s="90"/>
      <c r="SHV164" s="90"/>
      <c r="SHW164" s="90"/>
      <c r="SHX164" s="90"/>
      <c r="SHY164" s="90"/>
      <c r="SHZ164" s="90"/>
      <c r="SIA164" s="90"/>
      <c r="SIB164" s="90"/>
      <c r="SIC164" s="90"/>
      <c r="SID164" s="90"/>
      <c r="SIE164" s="90"/>
      <c r="SIF164" s="90"/>
      <c r="SIG164" s="90"/>
      <c r="SIH164" s="90"/>
      <c r="SII164" s="90"/>
      <c r="SIJ164" s="90"/>
      <c r="SIK164" s="90"/>
      <c r="SIL164" s="90"/>
      <c r="SIM164" s="90"/>
      <c r="SIN164" s="90"/>
      <c r="SIO164" s="90"/>
      <c r="SIP164" s="90"/>
      <c r="SIQ164" s="90"/>
      <c r="SIR164" s="90"/>
      <c r="SIS164" s="90"/>
      <c r="SIT164" s="90"/>
      <c r="SIU164" s="90"/>
      <c r="SIX164" s="90"/>
      <c r="SJA164" s="90"/>
      <c r="SJD164" s="90"/>
      <c r="SJG164" s="90"/>
      <c r="SJJ164" s="90"/>
      <c r="SJV164" s="90"/>
      <c r="SJY164" s="90"/>
      <c r="SKB164" s="90"/>
      <c r="SKE164" s="90"/>
      <c r="SKK164" s="90"/>
      <c r="SKN164" s="90"/>
      <c r="SKT164" s="90"/>
      <c r="SKW164" s="90"/>
      <c r="SKZ164" s="90"/>
      <c r="SLC164" s="90"/>
      <c r="SLI164" s="90"/>
      <c r="SLL164" s="90"/>
      <c r="SLR164" s="90"/>
      <c r="SLT164" s="90"/>
      <c r="SLU164" s="90"/>
      <c r="SLW164" s="90"/>
      <c r="SLZ164" s="90"/>
      <c r="SMC164" s="90"/>
      <c r="SMN164" s="90"/>
      <c r="SMP164" s="90"/>
      <c r="SNB164" s="90"/>
      <c r="SNE164" s="90"/>
      <c r="SNM164" s="90"/>
      <c r="SOG164" s="90"/>
      <c r="SOI164" s="90"/>
      <c r="SOJ164" s="90"/>
      <c r="SOK164" s="90"/>
      <c r="SOL164" s="90"/>
      <c r="SOM164" s="90"/>
      <c r="SON164" s="90"/>
      <c r="SPF164" s="90"/>
      <c r="SPG164" s="90"/>
      <c r="SPJ164" s="90"/>
      <c r="SPM164" s="90"/>
      <c r="SPO164" s="90"/>
      <c r="SPQ164" s="90"/>
      <c r="SPT164" s="90"/>
      <c r="SPW164" s="90"/>
      <c r="SPZ164" s="90"/>
      <c r="SQF164" s="90"/>
      <c r="SQI164" s="90"/>
      <c r="SQL164" s="90"/>
      <c r="SQQ164" s="90"/>
      <c r="SRE164" s="90"/>
      <c r="SRF164" s="90"/>
      <c r="SRG164" s="90"/>
      <c r="SRH164" s="90"/>
      <c r="SRI164" s="90"/>
      <c r="SRJ164" s="90"/>
      <c r="SRK164" s="90"/>
      <c r="SRL164" s="90"/>
      <c r="SRM164" s="90"/>
      <c r="SRN164" s="90"/>
      <c r="SRO164" s="90"/>
      <c r="SRP164" s="90"/>
      <c r="SRQ164" s="90"/>
      <c r="SRR164" s="90"/>
      <c r="SRS164" s="90"/>
      <c r="SRT164" s="90"/>
      <c r="SRU164" s="90"/>
      <c r="SRV164" s="90"/>
      <c r="SRW164" s="90"/>
      <c r="SRX164" s="90"/>
      <c r="SRY164" s="90"/>
      <c r="SRZ164" s="90"/>
      <c r="SSA164" s="90"/>
      <c r="SSB164" s="90"/>
      <c r="SSC164" s="90"/>
      <c r="SSD164" s="90"/>
      <c r="SSE164" s="90"/>
      <c r="SSF164" s="90"/>
      <c r="SSG164" s="90"/>
      <c r="SSH164" s="90"/>
      <c r="SSI164" s="90"/>
      <c r="SSJ164" s="90"/>
      <c r="SSK164" s="90"/>
      <c r="SSL164" s="90"/>
      <c r="SSM164" s="90"/>
      <c r="SSN164" s="90"/>
      <c r="SSO164" s="90"/>
      <c r="SSP164" s="90"/>
      <c r="SSQ164" s="90"/>
      <c r="SST164" s="90"/>
      <c r="SSW164" s="90"/>
      <c r="SSZ164" s="90"/>
      <c r="STC164" s="90"/>
      <c r="STF164" s="90"/>
      <c r="STR164" s="90"/>
      <c r="STU164" s="90"/>
      <c r="STX164" s="90"/>
      <c r="SUA164" s="90"/>
      <c r="SUG164" s="90"/>
      <c r="SUJ164" s="90"/>
      <c r="SUP164" s="90"/>
      <c r="SUS164" s="90"/>
      <c r="SUV164" s="90"/>
      <c r="SUY164" s="90"/>
      <c r="SVE164" s="90"/>
      <c r="SVH164" s="90"/>
      <c r="SVN164" s="90"/>
      <c r="SVP164" s="90"/>
      <c r="SVQ164" s="90"/>
      <c r="SVS164" s="90"/>
      <c r="SVV164" s="90"/>
      <c r="SVY164" s="90"/>
      <c r="SWJ164" s="90"/>
      <c r="SWL164" s="90"/>
      <c r="SWX164" s="90"/>
      <c r="SXA164" s="90"/>
      <c r="SXI164" s="90"/>
      <c r="SYC164" s="90"/>
      <c r="SYE164" s="90"/>
      <c r="SYF164" s="90"/>
      <c r="SYG164" s="90"/>
      <c r="SYH164" s="90"/>
      <c r="SYI164" s="90"/>
      <c r="SYJ164" s="90"/>
      <c r="SZB164" s="90"/>
      <c r="SZC164" s="90"/>
      <c r="SZF164" s="90"/>
      <c r="SZI164" s="90"/>
      <c r="SZK164" s="90"/>
      <c r="SZM164" s="90"/>
      <c r="SZP164" s="90"/>
      <c r="SZS164" s="90"/>
      <c r="SZV164" s="90"/>
      <c r="TAB164" s="90"/>
      <c r="TAE164" s="90"/>
      <c r="TAH164" s="90"/>
      <c r="TAM164" s="90"/>
      <c r="TBA164" s="90"/>
      <c r="TBB164" s="90"/>
      <c r="TBC164" s="90"/>
      <c r="TBD164" s="90"/>
      <c r="TBE164" s="90"/>
      <c r="TBF164" s="90"/>
      <c r="TBG164" s="90"/>
      <c r="TBH164" s="90"/>
      <c r="TBI164" s="90"/>
      <c r="TBJ164" s="90"/>
      <c r="TBK164" s="90"/>
      <c r="TBL164" s="90"/>
      <c r="TBM164" s="90"/>
      <c r="TBN164" s="90"/>
      <c r="TBO164" s="90"/>
      <c r="TBP164" s="90"/>
      <c r="TBQ164" s="90"/>
      <c r="TBR164" s="90"/>
      <c r="TBS164" s="90"/>
      <c r="TBT164" s="90"/>
      <c r="TBU164" s="90"/>
      <c r="TBV164" s="90"/>
      <c r="TBW164" s="90"/>
      <c r="TBX164" s="90"/>
      <c r="TBY164" s="90"/>
      <c r="TBZ164" s="90"/>
      <c r="TCA164" s="90"/>
      <c r="TCB164" s="90"/>
      <c r="TCC164" s="90"/>
      <c r="TCD164" s="90"/>
      <c r="TCE164" s="90"/>
      <c r="TCF164" s="90"/>
      <c r="TCG164" s="90"/>
      <c r="TCH164" s="90"/>
      <c r="TCI164" s="90"/>
      <c r="TCJ164" s="90"/>
      <c r="TCK164" s="90"/>
      <c r="TCL164" s="90"/>
      <c r="TCM164" s="90"/>
      <c r="TCP164" s="90"/>
      <c r="TCS164" s="90"/>
      <c r="TCV164" s="90"/>
      <c r="TCY164" s="90"/>
      <c r="TDB164" s="90"/>
      <c r="TDN164" s="90"/>
      <c r="TDQ164" s="90"/>
      <c r="TDT164" s="90"/>
      <c r="TDW164" s="90"/>
      <c r="TEC164" s="90"/>
      <c r="TEF164" s="90"/>
      <c r="TEL164" s="90"/>
      <c r="TEO164" s="90"/>
      <c r="TER164" s="90"/>
      <c r="TEU164" s="90"/>
      <c r="TFA164" s="90"/>
      <c r="TFD164" s="90"/>
      <c r="TFJ164" s="90"/>
      <c r="TFL164" s="90"/>
      <c r="TFM164" s="90"/>
      <c r="TFO164" s="90"/>
      <c r="TFR164" s="90"/>
      <c r="TFU164" s="90"/>
      <c r="TGF164" s="90"/>
      <c r="TGH164" s="90"/>
      <c r="TGT164" s="90"/>
      <c r="TGW164" s="90"/>
      <c r="THE164" s="90"/>
      <c r="THY164" s="90"/>
      <c r="TIA164" s="90"/>
      <c r="TIB164" s="90"/>
      <c r="TIC164" s="90"/>
      <c r="TID164" s="90"/>
      <c r="TIE164" s="90"/>
      <c r="TIF164" s="90"/>
      <c r="TIX164" s="90"/>
      <c r="TIY164" s="90"/>
      <c r="TJB164" s="90"/>
      <c r="TJE164" s="90"/>
      <c r="TJG164" s="90"/>
      <c r="TJI164" s="90"/>
      <c r="TJL164" s="90"/>
      <c r="TJO164" s="90"/>
      <c r="TJR164" s="90"/>
      <c r="TJX164" s="90"/>
      <c r="TKA164" s="90"/>
      <c r="TKD164" s="90"/>
      <c r="TKI164" s="90"/>
      <c r="TKW164" s="90"/>
      <c r="TKX164" s="90"/>
      <c r="TKY164" s="90"/>
      <c r="TKZ164" s="90"/>
      <c r="TLA164" s="90"/>
      <c r="TLB164" s="90"/>
      <c r="TLC164" s="90"/>
      <c r="TLD164" s="90"/>
      <c r="TLE164" s="90"/>
      <c r="TLF164" s="90"/>
      <c r="TLG164" s="90"/>
      <c r="TLH164" s="90"/>
      <c r="TLI164" s="90"/>
      <c r="TLJ164" s="90"/>
      <c r="TLK164" s="90"/>
      <c r="TLL164" s="90"/>
      <c r="TLM164" s="90"/>
      <c r="TLN164" s="90"/>
      <c r="TLO164" s="90"/>
      <c r="TLP164" s="90"/>
      <c r="TLQ164" s="90"/>
      <c r="TLR164" s="90"/>
      <c r="TLS164" s="90"/>
      <c r="TLT164" s="90"/>
      <c r="TLU164" s="90"/>
      <c r="TLV164" s="90"/>
      <c r="TLW164" s="90"/>
      <c r="TLX164" s="90"/>
      <c r="TLY164" s="90"/>
      <c r="TLZ164" s="90"/>
      <c r="TMA164" s="90"/>
      <c r="TMB164" s="90"/>
      <c r="TMC164" s="90"/>
      <c r="TMD164" s="90"/>
      <c r="TME164" s="90"/>
      <c r="TMF164" s="90"/>
      <c r="TMG164" s="90"/>
      <c r="TMH164" s="90"/>
      <c r="TMI164" s="90"/>
      <c r="TML164" s="90"/>
      <c r="TMO164" s="90"/>
      <c r="TMR164" s="90"/>
      <c r="TMU164" s="90"/>
      <c r="TMX164" s="90"/>
      <c r="TNJ164" s="90"/>
      <c r="TNM164" s="90"/>
      <c r="TNP164" s="90"/>
      <c r="TNS164" s="90"/>
      <c r="TNY164" s="90"/>
      <c r="TOB164" s="90"/>
      <c r="TOH164" s="90"/>
      <c r="TOK164" s="90"/>
      <c r="TON164" s="90"/>
      <c r="TOQ164" s="90"/>
      <c r="TOW164" s="90"/>
      <c r="TOZ164" s="90"/>
      <c r="TPF164" s="90"/>
      <c r="TPH164" s="90"/>
      <c r="TPI164" s="90"/>
      <c r="TPK164" s="90"/>
      <c r="TPN164" s="90"/>
      <c r="TPQ164" s="90"/>
      <c r="TQB164" s="90"/>
      <c r="TQD164" s="90"/>
      <c r="TQP164" s="90"/>
      <c r="TQS164" s="90"/>
      <c r="TRA164" s="90"/>
      <c r="TRU164" s="90"/>
      <c r="TRW164" s="90"/>
      <c r="TRX164" s="90"/>
      <c r="TRY164" s="90"/>
      <c r="TRZ164" s="90"/>
      <c r="TSA164" s="90"/>
      <c r="TSB164" s="90"/>
      <c r="TST164" s="90"/>
      <c r="TSU164" s="90"/>
      <c r="TSX164" s="90"/>
      <c r="TTA164" s="90"/>
      <c r="TTC164" s="90"/>
      <c r="TTE164" s="90"/>
      <c r="TTH164" s="90"/>
      <c r="TTK164" s="90"/>
      <c r="TTN164" s="90"/>
      <c r="TTT164" s="90"/>
      <c r="TTW164" s="90"/>
      <c r="TTZ164" s="90"/>
      <c r="TUE164" s="90"/>
      <c r="TUS164" s="90"/>
      <c r="TUT164" s="90"/>
      <c r="TUU164" s="90"/>
      <c r="TUV164" s="90"/>
      <c r="TUW164" s="90"/>
      <c r="TUX164" s="90"/>
      <c r="TUY164" s="90"/>
      <c r="TUZ164" s="90"/>
      <c r="TVA164" s="90"/>
      <c r="TVB164" s="90"/>
      <c r="TVC164" s="90"/>
      <c r="TVD164" s="90"/>
      <c r="TVE164" s="90"/>
      <c r="TVF164" s="90"/>
      <c r="TVG164" s="90"/>
      <c r="TVH164" s="90"/>
      <c r="TVI164" s="90"/>
      <c r="TVJ164" s="90"/>
      <c r="TVK164" s="90"/>
      <c r="TVL164" s="90"/>
      <c r="TVM164" s="90"/>
      <c r="TVN164" s="90"/>
      <c r="TVO164" s="90"/>
      <c r="TVP164" s="90"/>
      <c r="TVQ164" s="90"/>
      <c r="TVR164" s="90"/>
      <c r="TVS164" s="90"/>
      <c r="TVT164" s="90"/>
      <c r="TVU164" s="90"/>
      <c r="TVV164" s="90"/>
      <c r="TVW164" s="90"/>
      <c r="TVX164" s="90"/>
      <c r="TVY164" s="90"/>
      <c r="TVZ164" s="90"/>
      <c r="TWA164" s="90"/>
      <c r="TWB164" s="90"/>
      <c r="TWC164" s="90"/>
      <c r="TWD164" s="90"/>
      <c r="TWE164" s="90"/>
      <c r="TWH164" s="90"/>
      <c r="TWK164" s="90"/>
      <c r="TWN164" s="90"/>
      <c r="TWQ164" s="90"/>
      <c r="TWT164" s="90"/>
      <c r="TXF164" s="90"/>
      <c r="TXI164" s="90"/>
      <c r="TXL164" s="90"/>
      <c r="TXO164" s="90"/>
      <c r="TXU164" s="90"/>
      <c r="TXX164" s="90"/>
      <c r="TYD164" s="90"/>
      <c r="TYG164" s="90"/>
      <c r="TYJ164" s="90"/>
      <c r="TYM164" s="90"/>
      <c r="TYS164" s="90"/>
      <c r="TYV164" s="90"/>
      <c r="TZB164" s="90"/>
      <c r="TZD164" s="90"/>
      <c r="TZE164" s="90"/>
      <c r="TZG164" s="90"/>
      <c r="TZJ164" s="90"/>
      <c r="TZM164" s="90"/>
      <c r="TZX164" s="90"/>
      <c r="TZZ164" s="90"/>
      <c r="UAL164" s="90"/>
      <c r="UAO164" s="90"/>
      <c r="UAW164" s="90"/>
      <c r="UBQ164" s="90"/>
      <c r="UBS164" s="90"/>
      <c r="UBT164" s="90"/>
      <c r="UBU164" s="90"/>
      <c r="UBV164" s="90"/>
      <c r="UBW164" s="90"/>
      <c r="UBX164" s="90"/>
      <c r="UCP164" s="90"/>
      <c r="UCQ164" s="90"/>
      <c r="UCT164" s="90"/>
      <c r="UCW164" s="90"/>
      <c r="UCY164" s="90"/>
      <c r="UDA164" s="90"/>
      <c r="UDD164" s="90"/>
      <c r="UDG164" s="90"/>
      <c r="UDJ164" s="90"/>
      <c r="UDP164" s="90"/>
      <c r="UDS164" s="90"/>
      <c r="UDV164" s="90"/>
      <c r="UEA164" s="90"/>
      <c r="UEO164" s="90"/>
      <c r="UEP164" s="90"/>
      <c r="UEQ164" s="90"/>
      <c r="UER164" s="90"/>
      <c r="UES164" s="90"/>
      <c r="UET164" s="90"/>
      <c r="UEU164" s="90"/>
      <c r="UEV164" s="90"/>
      <c r="UEW164" s="90"/>
      <c r="UEX164" s="90"/>
      <c r="UEY164" s="90"/>
      <c r="UEZ164" s="90"/>
      <c r="UFA164" s="90"/>
      <c r="UFB164" s="90"/>
      <c r="UFC164" s="90"/>
      <c r="UFD164" s="90"/>
      <c r="UFE164" s="90"/>
      <c r="UFF164" s="90"/>
      <c r="UFG164" s="90"/>
      <c r="UFH164" s="90"/>
      <c r="UFI164" s="90"/>
      <c r="UFJ164" s="90"/>
      <c r="UFK164" s="90"/>
      <c r="UFL164" s="90"/>
      <c r="UFM164" s="90"/>
      <c r="UFN164" s="90"/>
      <c r="UFO164" s="90"/>
      <c r="UFP164" s="90"/>
      <c r="UFQ164" s="90"/>
      <c r="UFR164" s="90"/>
      <c r="UFS164" s="90"/>
      <c r="UFT164" s="90"/>
      <c r="UFU164" s="90"/>
      <c r="UFV164" s="90"/>
      <c r="UFW164" s="90"/>
      <c r="UFX164" s="90"/>
      <c r="UFY164" s="90"/>
      <c r="UFZ164" s="90"/>
      <c r="UGA164" s="90"/>
      <c r="UGD164" s="90"/>
      <c r="UGG164" s="90"/>
      <c r="UGJ164" s="90"/>
      <c r="UGM164" s="90"/>
      <c r="UGP164" s="90"/>
      <c r="UHB164" s="90"/>
      <c r="UHE164" s="90"/>
      <c r="UHH164" s="90"/>
      <c r="UHK164" s="90"/>
      <c r="UHQ164" s="90"/>
      <c r="UHT164" s="90"/>
      <c r="UHZ164" s="90"/>
      <c r="UIC164" s="90"/>
      <c r="UIF164" s="90"/>
      <c r="UII164" s="90"/>
      <c r="UIO164" s="90"/>
      <c r="UIR164" s="90"/>
      <c r="UIX164" s="90"/>
      <c r="UIZ164" s="90"/>
      <c r="UJA164" s="90"/>
      <c r="UJC164" s="90"/>
      <c r="UJF164" s="90"/>
      <c r="UJI164" s="90"/>
      <c r="UJT164" s="90"/>
      <c r="UJV164" s="90"/>
      <c r="UKH164" s="90"/>
      <c r="UKK164" s="90"/>
      <c r="UKS164" s="90"/>
      <c r="ULM164" s="90"/>
      <c r="ULO164" s="90"/>
      <c r="ULP164" s="90"/>
      <c r="ULQ164" s="90"/>
      <c r="ULR164" s="90"/>
      <c r="ULS164" s="90"/>
      <c r="ULT164" s="90"/>
      <c r="UML164" s="90"/>
      <c r="UMM164" s="90"/>
      <c r="UMP164" s="90"/>
      <c r="UMS164" s="90"/>
      <c r="UMU164" s="90"/>
      <c r="UMW164" s="90"/>
      <c r="UMZ164" s="90"/>
      <c r="UNC164" s="90"/>
      <c r="UNF164" s="90"/>
      <c r="UNL164" s="90"/>
      <c r="UNO164" s="90"/>
      <c r="UNR164" s="90"/>
      <c r="UNW164" s="90"/>
      <c r="UOK164" s="90"/>
      <c r="UOL164" s="90"/>
      <c r="UOM164" s="90"/>
      <c r="UON164" s="90"/>
      <c r="UOO164" s="90"/>
      <c r="UOP164" s="90"/>
      <c r="UOQ164" s="90"/>
      <c r="UOR164" s="90"/>
      <c r="UOS164" s="90"/>
      <c r="UOT164" s="90"/>
      <c r="UOU164" s="90"/>
      <c r="UOV164" s="90"/>
      <c r="UOW164" s="90"/>
      <c r="UOX164" s="90"/>
      <c r="UOY164" s="90"/>
      <c r="UOZ164" s="90"/>
      <c r="UPA164" s="90"/>
      <c r="UPB164" s="90"/>
      <c r="UPC164" s="90"/>
      <c r="UPD164" s="90"/>
      <c r="UPE164" s="90"/>
      <c r="UPF164" s="90"/>
      <c r="UPG164" s="90"/>
      <c r="UPH164" s="90"/>
      <c r="UPI164" s="90"/>
      <c r="UPJ164" s="90"/>
      <c r="UPK164" s="90"/>
      <c r="UPL164" s="90"/>
      <c r="UPM164" s="90"/>
      <c r="UPN164" s="90"/>
      <c r="UPO164" s="90"/>
      <c r="UPP164" s="90"/>
      <c r="UPQ164" s="90"/>
      <c r="UPR164" s="90"/>
      <c r="UPS164" s="90"/>
      <c r="UPT164" s="90"/>
      <c r="UPU164" s="90"/>
      <c r="UPV164" s="90"/>
      <c r="UPW164" s="90"/>
      <c r="UPZ164" s="90"/>
      <c r="UQC164" s="90"/>
      <c r="UQF164" s="90"/>
      <c r="UQI164" s="90"/>
      <c r="UQL164" s="90"/>
      <c r="UQX164" s="90"/>
      <c r="URA164" s="90"/>
      <c r="URD164" s="90"/>
      <c r="URG164" s="90"/>
      <c r="URM164" s="90"/>
      <c r="URP164" s="90"/>
      <c r="URV164" s="90"/>
      <c r="URY164" s="90"/>
      <c r="USB164" s="90"/>
      <c r="USE164" s="90"/>
      <c r="USK164" s="90"/>
      <c r="USN164" s="90"/>
      <c r="UST164" s="90"/>
      <c r="USV164" s="90"/>
      <c r="USW164" s="90"/>
      <c r="USY164" s="90"/>
      <c r="UTB164" s="90"/>
      <c r="UTE164" s="90"/>
      <c r="UTP164" s="90"/>
      <c r="UTR164" s="90"/>
      <c r="UUD164" s="90"/>
      <c r="UUG164" s="90"/>
      <c r="UUO164" s="90"/>
      <c r="UVI164" s="90"/>
      <c r="UVK164" s="90"/>
      <c r="UVL164" s="90"/>
      <c r="UVM164" s="90"/>
      <c r="UVN164" s="90"/>
      <c r="UVO164" s="90"/>
      <c r="UVP164" s="90"/>
      <c r="UWH164" s="90"/>
      <c r="UWI164" s="90"/>
      <c r="UWL164" s="90"/>
      <c r="UWO164" s="90"/>
      <c r="UWQ164" s="90"/>
      <c r="UWS164" s="90"/>
      <c r="UWV164" s="90"/>
      <c r="UWY164" s="90"/>
      <c r="UXB164" s="90"/>
      <c r="UXH164" s="90"/>
      <c r="UXK164" s="90"/>
      <c r="UXN164" s="90"/>
      <c r="UXS164" s="90"/>
      <c r="UYG164" s="90"/>
      <c r="UYH164" s="90"/>
      <c r="UYI164" s="90"/>
      <c r="UYJ164" s="90"/>
      <c r="UYK164" s="90"/>
      <c r="UYL164" s="90"/>
      <c r="UYM164" s="90"/>
      <c r="UYN164" s="90"/>
      <c r="UYO164" s="90"/>
      <c r="UYP164" s="90"/>
      <c r="UYQ164" s="90"/>
      <c r="UYR164" s="90"/>
      <c r="UYS164" s="90"/>
      <c r="UYT164" s="90"/>
      <c r="UYU164" s="90"/>
      <c r="UYV164" s="90"/>
      <c r="UYW164" s="90"/>
      <c r="UYX164" s="90"/>
      <c r="UYY164" s="90"/>
      <c r="UYZ164" s="90"/>
      <c r="UZA164" s="90"/>
      <c r="UZB164" s="90"/>
      <c r="UZC164" s="90"/>
      <c r="UZD164" s="90"/>
      <c r="UZE164" s="90"/>
      <c r="UZF164" s="90"/>
      <c r="UZG164" s="90"/>
      <c r="UZH164" s="90"/>
      <c r="UZI164" s="90"/>
      <c r="UZJ164" s="90"/>
      <c r="UZK164" s="90"/>
      <c r="UZL164" s="90"/>
      <c r="UZM164" s="90"/>
      <c r="UZN164" s="90"/>
      <c r="UZO164" s="90"/>
      <c r="UZP164" s="90"/>
      <c r="UZQ164" s="90"/>
      <c r="UZR164" s="90"/>
      <c r="UZS164" s="90"/>
      <c r="UZV164" s="90"/>
      <c r="UZY164" s="90"/>
      <c r="VAB164" s="90"/>
      <c r="VAE164" s="90"/>
      <c r="VAH164" s="90"/>
      <c r="VAT164" s="90"/>
      <c r="VAW164" s="90"/>
      <c r="VAZ164" s="90"/>
      <c r="VBC164" s="90"/>
      <c r="VBI164" s="90"/>
      <c r="VBL164" s="90"/>
      <c r="VBR164" s="90"/>
      <c r="VBU164" s="90"/>
      <c r="VBX164" s="90"/>
      <c r="VCA164" s="90"/>
      <c r="VCG164" s="90"/>
      <c r="VCJ164" s="90"/>
      <c r="VCP164" s="90"/>
      <c r="VCR164" s="90"/>
      <c r="VCS164" s="90"/>
      <c r="VCU164" s="90"/>
      <c r="VCX164" s="90"/>
      <c r="VDA164" s="90"/>
      <c r="VDL164" s="90"/>
      <c r="VDN164" s="90"/>
      <c r="VDZ164" s="90"/>
      <c r="VEC164" s="90"/>
      <c r="VEK164" s="90"/>
      <c r="VFE164" s="90"/>
      <c r="VFG164" s="90"/>
      <c r="VFH164" s="90"/>
      <c r="VFI164" s="90"/>
      <c r="VFJ164" s="90"/>
      <c r="VFK164" s="90"/>
      <c r="VFL164" s="90"/>
      <c r="VGD164" s="90"/>
      <c r="VGE164" s="90"/>
      <c r="VGH164" s="90"/>
      <c r="VGK164" s="90"/>
      <c r="VGM164" s="90"/>
      <c r="VGO164" s="90"/>
      <c r="VGR164" s="90"/>
      <c r="VGU164" s="90"/>
      <c r="VGX164" s="90"/>
      <c r="VHD164" s="90"/>
      <c r="VHG164" s="90"/>
      <c r="VHJ164" s="90"/>
      <c r="VHO164" s="90"/>
      <c r="VIC164" s="90"/>
      <c r="VID164" s="90"/>
      <c r="VIE164" s="90"/>
      <c r="VIF164" s="90"/>
      <c r="VIG164" s="90"/>
      <c r="VIH164" s="90"/>
      <c r="VII164" s="90"/>
      <c r="VIJ164" s="90"/>
      <c r="VIK164" s="90"/>
      <c r="VIL164" s="90"/>
      <c r="VIM164" s="90"/>
      <c r="VIN164" s="90"/>
      <c r="VIO164" s="90"/>
      <c r="VIP164" s="90"/>
      <c r="VIQ164" s="90"/>
      <c r="VIR164" s="90"/>
      <c r="VIS164" s="90"/>
      <c r="VIT164" s="90"/>
      <c r="VIU164" s="90"/>
      <c r="VIV164" s="90"/>
      <c r="VIW164" s="90"/>
      <c r="VIX164" s="90"/>
      <c r="VIY164" s="90"/>
      <c r="VIZ164" s="90"/>
      <c r="VJA164" s="90"/>
      <c r="VJB164" s="90"/>
      <c r="VJC164" s="90"/>
      <c r="VJD164" s="90"/>
      <c r="VJE164" s="90"/>
      <c r="VJF164" s="90"/>
      <c r="VJG164" s="90"/>
      <c r="VJH164" s="90"/>
      <c r="VJI164" s="90"/>
      <c r="VJJ164" s="90"/>
      <c r="VJK164" s="90"/>
      <c r="VJL164" s="90"/>
      <c r="VJM164" s="90"/>
      <c r="VJN164" s="90"/>
      <c r="VJO164" s="90"/>
      <c r="VJR164" s="90"/>
      <c r="VJU164" s="90"/>
      <c r="VJX164" s="90"/>
      <c r="VKA164" s="90"/>
      <c r="VKD164" s="90"/>
      <c r="VKP164" s="90"/>
      <c r="VKS164" s="90"/>
      <c r="VKV164" s="90"/>
      <c r="VKY164" s="90"/>
      <c r="VLE164" s="90"/>
      <c r="VLH164" s="90"/>
      <c r="VLN164" s="90"/>
      <c r="VLQ164" s="90"/>
      <c r="VLT164" s="90"/>
      <c r="VLW164" s="90"/>
      <c r="VMC164" s="90"/>
      <c r="VMF164" s="90"/>
      <c r="VML164" s="90"/>
      <c r="VMN164" s="90"/>
      <c r="VMO164" s="90"/>
      <c r="VMQ164" s="90"/>
      <c r="VMT164" s="90"/>
      <c r="VMW164" s="90"/>
      <c r="VNH164" s="90"/>
      <c r="VNJ164" s="90"/>
      <c r="VNV164" s="90"/>
      <c r="VNY164" s="90"/>
      <c r="VOG164" s="90"/>
      <c r="VPA164" s="90"/>
      <c r="VPC164" s="90"/>
      <c r="VPD164" s="90"/>
      <c r="VPE164" s="90"/>
      <c r="VPF164" s="90"/>
      <c r="VPG164" s="90"/>
      <c r="VPH164" s="90"/>
      <c r="VPZ164" s="90"/>
      <c r="VQA164" s="90"/>
      <c r="VQD164" s="90"/>
      <c r="VQG164" s="90"/>
      <c r="VQI164" s="90"/>
      <c r="VQK164" s="90"/>
      <c r="VQN164" s="90"/>
      <c r="VQQ164" s="90"/>
      <c r="VQT164" s="90"/>
      <c r="VQZ164" s="90"/>
      <c r="VRC164" s="90"/>
      <c r="VRF164" s="90"/>
      <c r="VRK164" s="90"/>
      <c r="VRY164" s="90"/>
      <c r="VRZ164" s="90"/>
      <c r="VSA164" s="90"/>
      <c r="VSB164" s="90"/>
      <c r="VSC164" s="90"/>
      <c r="VSD164" s="90"/>
      <c r="VSE164" s="90"/>
      <c r="VSF164" s="90"/>
      <c r="VSG164" s="90"/>
      <c r="VSH164" s="90"/>
      <c r="VSI164" s="90"/>
      <c r="VSJ164" s="90"/>
      <c r="VSK164" s="90"/>
      <c r="VSL164" s="90"/>
      <c r="VSM164" s="90"/>
      <c r="VSN164" s="90"/>
      <c r="VSO164" s="90"/>
      <c r="VSP164" s="90"/>
      <c r="VSQ164" s="90"/>
      <c r="VSR164" s="90"/>
      <c r="VSS164" s="90"/>
      <c r="VST164" s="90"/>
      <c r="VSU164" s="90"/>
      <c r="VSV164" s="90"/>
      <c r="VSW164" s="90"/>
      <c r="VSX164" s="90"/>
      <c r="VSY164" s="90"/>
      <c r="VSZ164" s="90"/>
      <c r="VTA164" s="90"/>
      <c r="VTB164" s="90"/>
      <c r="VTC164" s="90"/>
      <c r="VTD164" s="90"/>
      <c r="VTE164" s="90"/>
      <c r="VTF164" s="90"/>
      <c r="VTG164" s="90"/>
      <c r="VTH164" s="90"/>
      <c r="VTI164" s="90"/>
      <c r="VTJ164" s="90"/>
      <c r="VTK164" s="90"/>
      <c r="VTN164" s="90"/>
      <c r="VTQ164" s="90"/>
      <c r="VTT164" s="90"/>
      <c r="VTW164" s="90"/>
      <c r="VTZ164" s="90"/>
      <c r="VUL164" s="90"/>
      <c r="VUO164" s="90"/>
      <c r="VUR164" s="90"/>
      <c r="VUU164" s="90"/>
      <c r="VVA164" s="90"/>
      <c r="VVD164" s="90"/>
      <c r="VVJ164" s="90"/>
      <c r="VVM164" s="90"/>
      <c r="VVP164" s="90"/>
      <c r="VVS164" s="90"/>
      <c r="VVY164" s="90"/>
      <c r="VWB164" s="90"/>
      <c r="VWH164" s="90"/>
      <c r="VWJ164" s="90"/>
      <c r="VWK164" s="90"/>
      <c r="VWM164" s="90"/>
      <c r="VWP164" s="90"/>
      <c r="VWS164" s="90"/>
      <c r="VXD164" s="90"/>
      <c r="VXF164" s="90"/>
      <c r="VXR164" s="90"/>
      <c r="VXU164" s="90"/>
      <c r="VYC164" s="90"/>
      <c r="VYW164" s="90"/>
      <c r="VYY164" s="90"/>
      <c r="VYZ164" s="90"/>
      <c r="VZA164" s="90"/>
      <c r="VZB164" s="90"/>
      <c r="VZC164" s="90"/>
      <c r="VZD164" s="90"/>
      <c r="VZV164" s="90"/>
      <c r="VZW164" s="90"/>
      <c r="VZZ164" s="90"/>
      <c r="WAC164" s="90"/>
      <c r="WAE164" s="90"/>
      <c r="WAG164" s="90"/>
      <c r="WAJ164" s="90"/>
      <c r="WAM164" s="90"/>
      <c r="WAP164" s="90"/>
      <c r="WAV164" s="90"/>
      <c r="WAY164" s="90"/>
      <c r="WBB164" s="90"/>
      <c r="WBG164" s="90"/>
      <c r="WBU164" s="90"/>
      <c r="WBV164" s="90"/>
      <c r="WBW164" s="90"/>
      <c r="WBX164" s="90"/>
      <c r="WBY164" s="90"/>
      <c r="WBZ164" s="90"/>
      <c r="WCA164" s="90"/>
      <c r="WCB164" s="90"/>
      <c r="WCC164" s="90"/>
      <c r="WCD164" s="90"/>
      <c r="WCE164" s="90"/>
      <c r="WCF164" s="90"/>
      <c r="WCG164" s="90"/>
      <c r="WCH164" s="90"/>
      <c r="WCI164" s="90"/>
      <c r="WCJ164" s="90"/>
      <c r="WCK164" s="90"/>
      <c r="WCL164" s="90"/>
      <c r="WCM164" s="90"/>
      <c r="WCN164" s="90"/>
      <c r="WCO164" s="90"/>
      <c r="WCP164" s="90"/>
      <c r="WCQ164" s="90"/>
      <c r="WCR164" s="90"/>
      <c r="WCS164" s="90"/>
      <c r="WCT164" s="90"/>
      <c r="WCU164" s="90"/>
      <c r="WCV164" s="90"/>
      <c r="WCW164" s="90"/>
      <c r="WCX164" s="90"/>
      <c r="WCY164" s="90"/>
      <c r="WCZ164" s="90"/>
      <c r="WDA164" s="90"/>
      <c r="WDB164" s="90"/>
      <c r="WDC164" s="90"/>
      <c r="WDD164" s="90"/>
      <c r="WDE164" s="90"/>
      <c r="WDF164" s="90"/>
      <c r="WDG164" s="90"/>
      <c r="WDJ164" s="90"/>
      <c r="WDM164" s="90"/>
      <c r="WDP164" s="90"/>
      <c r="WDS164" s="90"/>
      <c r="WDV164" s="90"/>
      <c r="WEH164" s="90"/>
      <c r="WEK164" s="90"/>
      <c r="WEN164" s="90"/>
      <c r="WEQ164" s="90"/>
      <c r="WEW164" s="90"/>
      <c r="WEZ164" s="90"/>
      <c r="WFF164" s="90"/>
      <c r="WFI164" s="90"/>
      <c r="WFL164" s="90"/>
      <c r="WFO164" s="90"/>
      <c r="WFU164" s="90"/>
      <c r="WFX164" s="90"/>
      <c r="WGD164" s="90"/>
      <c r="WGF164" s="90"/>
      <c r="WGG164" s="90"/>
      <c r="WGI164" s="90"/>
      <c r="WGL164" s="90"/>
      <c r="WGO164" s="90"/>
      <c r="WGZ164" s="90"/>
      <c r="WHB164" s="90"/>
      <c r="WHN164" s="90"/>
      <c r="WHQ164" s="90"/>
      <c r="WHY164" s="90"/>
      <c r="WIS164" s="90"/>
      <c r="WIU164" s="90"/>
      <c r="WIV164" s="90"/>
      <c r="WIW164" s="90"/>
      <c r="WIX164" s="90"/>
      <c r="WIY164" s="90"/>
      <c r="WIZ164" s="90"/>
      <c r="WJR164" s="90"/>
      <c r="WJS164" s="90"/>
      <c r="WJV164" s="90"/>
      <c r="WJY164" s="90"/>
      <c r="WKA164" s="90"/>
      <c r="WKC164" s="90"/>
      <c r="WKF164" s="90"/>
      <c r="WKI164" s="90"/>
      <c r="WKL164" s="90"/>
      <c r="WKR164" s="90"/>
      <c r="WKU164" s="90"/>
      <c r="WKX164" s="90"/>
      <c r="WLC164" s="90"/>
      <c r="WLQ164" s="90"/>
      <c r="WLR164" s="90"/>
      <c r="WLS164" s="90"/>
      <c r="WLT164" s="90"/>
      <c r="WLU164" s="90"/>
      <c r="WLV164" s="90"/>
      <c r="WLW164" s="90"/>
      <c r="WLX164" s="90"/>
      <c r="WLY164" s="90"/>
      <c r="WLZ164" s="90"/>
      <c r="WMA164" s="90"/>
      <c r="WMB164" s="90"/>
      <c r="WMC164" s="90"/>
      <c r="WMD164" s="90"/>
      <c r="WME164" s="90"/>
      <c r="WMF164" s="90"/>
      <c r="WMG164" s="90"/>
      <c r="WMH164" s="90"/>
      <c r="WMI164" s="90"/>
      <c r="WMJ164" s="90"/>
      <c r="WMK164" s="90"/>
      <c r="WML164" s="90"/>
      <c r="WMM164" s="90"/>
      <c r="WMN164" s="90"/>
      <c r="WMO164" s="90"/>
      <c r="WMP164" s="90"/>
      <c r="WMQ164" s="90"/>
      <c r="WMR164" s="90"/>
      <c r="WMS164" s="90"/>
      <c r="WMT164" s="90"/>
      <c r="WMU164" s="90"/>
      <c r="WMV164" s="90"/>
      <c r="WMW164" s="90"/>
      <c r="WMX164" s="90"/>
      <c r="WMY164" s="90"/>
      <c r="WMZ164" s="90"/>
      <c r="WNA164" s="90"/>
      <c r="WNB164" s="90"/>
      <c r="WNC164" s="90"/>
      <c r="WNF164" s="90"/>
      <c r="WNI164" s="90"/>
      <c r="WNL164" s="90"/>
      <c r="WNO164" s="90"/>
      <c r="WNR164" s="90"/>
      <c r="WOD164" s="90"/>
      <c r="WOG164" s="90"/>
      <c r="WOJ164" s="90"/>
      <c r="WOM164" s="90"/>
      <c r="WOS164" s="90"/>
      <c r="WOV164" s="90"/>
      <c r="WPB164" s="90"/>
      <c r="WPE164" s="90"/>
      <c r="WPH164" s="90"/>
      <c r="WPK164" s="90"/>
      <c r="WPQ164" s="90"/>
      <c r="WPT164" s="90"/>
      <c r="WPZ164" s="90"/>
      <c r="WQB164" s="90"/>
      <c r="WQC164" s="90"/>
      <c r="WQE164" s="90"/>
      <c r="WQH164" s="90"/>
      <c r="WQK164" s="90"/>
      <c r="WQV164" s="90"/>
      <c r="WQX164" s="90"/>
      <c r="WRJ164" s="90"/>
      <c r="WRM164" s="90"/>
      <c r="WRU164" s="90"/>
      <c r="WSO164" s="90"/>
      <c r="WSQ164" s="90"/>
      <c r="WSR164" s="90"/>
      <c r="WSS164" s="90"/>
      <c r="WST164" s="90"/>
      <c r="WSU164" s="90"/>
      <c r="WSV164" s="90"/>
      <c r="WTN164" s="90"/>
      <c r="WTO164" s="90"/>
      <c r="WTR164" s="90"/>
      <c r="WTU164" s="90"/>
      <c r="WTW164" s="90"/>
      <c r="WTY164" s="90"/>
      <c r="WUB164" s="90"/>
      <c r="WUE164" s="90"/>
      <c r="WUH164" s="90"/>
      <c r="WUN164" s="90"/>
      <c r="WUQ164" s="90"/>
      <c r="WUT164" s="90"/>
      <c r="WUY164" s="90"/>
    </row>
    <row r="165" spans="1:1015 1029:2039 2053:3063 3077:4087 4101:5111 5125:6135 6149:7159 7173:8183 8197:9207 9221:10231 10245:11255 11269:12279 12293:13303 13317:14327 14341:15351 15365:16119" s="45" customFormat="1" ht="21.75" hidden="1" customHeight="1">
      <c r="A165" s="8" t="s">
        <v>199</v>
      </c>
      <c r="B165" s="44" t="s">
        <v>325</v>
      </c>
      <c r="C165" s="5"/>
      <c r="D165" s="59"/>
      <c r="E165" s="51"/>
    </row>
    <row r="166" spans="1:1015 1029:2039 2053:3063 3077:4087 4101:5111 5125:6135 6149:7159 7173:8183 8197:9207 9221:10231 10245:11255 11269:12279 12293:13303 13317:14327 14341:15351 15365:16119" s="45" customFormat="1" ht="20.25" hidden="1" customHeight="1">
      <c r="A166" s="8" t="s">
        <v>200</v>
      </c>
      <c r="B166" s="44" t="s">
        <v>325</v>
      </c>
      <c r="C166" s="5"/>
      <c r="D166" s="59"/>
      <c r="E166" s="60"/>
    </row>
    <row r="167" spans="1:1015 1029:2039 2053:3063 3077:4087 4101:5111 5125:6135 6149:7159 7173:8183 8197:9207 9221:10231 10245:11255 11269:12279 12293:13303 13317:14327 14341:15351 15365:16119" s="45" customFormat="1" ht="20.25" hidden="1" customHeight="1">
      <c r="A167" s="7" t="s">
        <v>201</v>
      </c>
      <c r="B167" s="44" t="s">
        <v>325</v>
      </c>
      <c r="C167" s="5"/>
      <c r="D167" s="59"/>
      <c r="E167" s="60"/>
    </row>
    <row r="168" spans="1:1015 1029:2039 2053:3063 3077:4087 4101:5111 5125:6135 6149:7159 7173:8183 8197:9207 9221:10231 10245:11255 11269:12279 12293:13303 13317:14327 14341:15351 15365:16119" s="45" customFormat="1" ht="20.25" customHeight="1">
      <c r="A168" s="8" t="s">
        <v>62</v>
      </c>
      <c r="B168" s="82" t="s">
        <v>329</v>
      </c>
      <c r="C168" s="5">
        <v>27</v>
      </c>
      <c r="D168" s="59">
        <v>7200</v>
      </c>
      <c r="E168" s="83">
        <f>+D168*C168</f>
        <v>194400</v>
      </c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T168" s="89"/>
      <c r="AW168" s="89"/>
      <c r="AZ168" s="89"/>
      <c r="BC168" s="89"/>
      <c r="BF168" s="89"/>
      <c r="BR168" s="89"/>
      <c r="BU168" s="89"/>
      <c r="BX168" s="89"/>
      <c r="CA168" s="89"/>
      <c r="CG168" s="89"/>
      <c r="CJ168" s="89"/>
      <c r="CP168" s="89"/>
      <c r="CS168" s="89"/>
      <c r="CV168" s="89"/>
      <c r="CY168" s="89"/>
      <c r="DE168" s="89"/>
      <c r="DH168" s="89"/>
      <c r="DN168" s="89"/>
      <c r="DP168" s="89"/>
      <c r="DQ168" s="89"/>
      <c r="DS168" s="89"/>
      <c r="DV168" s="89"/>
      <c r="DY168" s="89"/>
      <c r="EJ168" s="89"/>
      <c r="EL168" s="89"/>
      <c r="EX168" s="89"/>
      <c r="FA168" s="89"/>
      <c r="FI168" s="89"/>
      <c r="GC168" s="89"/>
      <c r="GE168" s="89"/>
      <c r="GF168" s="89"/>
      <c r="GG168" s="89"/>
      <c r="GH168" s="89"/>
      <c r="GI168" s="89"/>
      <c r="GJ168" s="89"/>
      <c r="HB168" s="89"/>
      <c r="HC168" s="89"/>
      <c r="HF168" s="89"/>
      <c r="HI168" s="89"/>
      <c r="HK168" s="89"/>
      <c r="HM168" s="89"/>
      <c r="HP168" s="89"/>
      <c r="HS168" s="89"/>
      <c r="HV168" s="89"/>
      <c r="IB168" s="89"/>
      <c r="IE168" s="89"/>
      <c r="IH168" s="89"/>
      <c r="IM168" s="89"/>
      <c r="JA168" s="89"/>
      <c r="JB168" s="89"/>
      <c r="JC168" s="89"/>
      <c r="JD168" s="89"/>
      <c r="JE168" s="89"/>
      <c r="JF168" s="89"/>
      <c r="JG168" s="89"/>
      <c r="JH168" s="89"/>
      <c r="JI168" s="89"/>
      <c r="JJ168" s="89"/>
      <c r="JK168" s="89"/>
      <c r="JL168" s="89"/>
      <c r="JM168" s="89"/>
      <c r="JN168" s="89"/>
      <c r="JO168" s="89"/>
      <c r="JP168" s="89"/>
      <c r="JQ168" s="89"/>
      <c r="JR168" s="89"/>
      <c r="JS168" s="89"/>
      <c r="JT168" s="89"/>
      <c r="JU168" s="89"/>
      <c r="JV168" s="89"/>
      <c r="JW168" s="89"/>
      <c r="JX168" s="89"/>
      <c r="JY168" s="89"/>
      <c r="JZ168" s="89"/>
      <c r="KA168" s="89"/>
      <c r="KB168" s="89"/>
      <c r="KC168" s="89"/>
      <c r="KD168" s="89"/>
      <c r="KE168" s="89"/>
      <c r="KF168" s="89"/>
      <c r="KG168" s="89"/>
      <c r="KH168" s="89"/>
      <c r="KI168" s="89"/>
      <c r="KJ168" s="89"/>
      <c r="KK168" s="89"/>
      <c r="KL168" s="89"/>
      <c r="KM168" s="89"/>
      <c r="KP168" s="89"/>
      <c r="KS168" s="89"/>
      <c r="KV168" s="89"/>
      <c r="KY168" s="89"/>
      <c r="LB168" s="89"/>
      <c r="LN168" s="89"/>
      <c r="LQ168" s="89"/>
      <c r="LT168" s="89"/>
      <c r="LW168" s="89"/>
      <c r="MC168" s="89"/>
      <c r="MF168" s="89"/>
      <c r="ML168" s="89"/>
      <c r="MO168" s="89"/>
      <c r="MR168" s="89"/>
      <c r="MU168" s="89"/>
      <c r="NA168" s="89"/>
      <c r="ND168" s="89"/>
      <c r="NJ168" s="89"/>
      <c r="NL168" s="89"/>
      <c r="NM168" s="89"/>
      <c r="NO168" s="89"/>
      <c r="NR168" s="89"/>
      <c r="NU168" s="89"/>
      <c r="OF168" s="89"/>
      <c r="OH168" s="89"/>
      <c r="OT168" s="89"/>
      <c r="OW168" s="89"/>
      <c r="PE168" s="89"/>
      <c r="PY168" s="89"/>
      <c r="QA168" s="89"/>
      <c r="QB168" s="89"/>
      <c r="QC168" s="89"/>
      <c r="QD168" s="89"/>
      <c r="QE168" s="89"/>
      <c r="QF168" s="89"/>
      <c r="QX168" s="89"/>
      <c r="QY168" s="89"/>
      <c r="RB168" s="89"/>
      <c r="RE168" s="89"/>
      <c r="RG168" s="89"/>
      <c r="RI168" s="89"/>
      <c r="RL168" s="89"/>
      <c r="RO168" s="89"/>
      <c r="RR168" s="89"/>
      <c r="RX168" s="89"/>
      <c r="SA168" s="89"/>
      <c r="SD168" s="89"/>
      <c r="SI168" s="89"/>
      <c r="SW168" s="89"/>
      <c r="SX168" s="89"/>
      <c r="SY168" s="89"/>
      <c r="SZ168" s="89"/>
      <c r="TA168" s="89"/>
      <c r="TB168" s="89"/>
      <c r="TC168" s="89"/>
      <c r="TD168" s="89"/>
      <c r="TE168" s="89"/>
      <c r="TF168" s="89"/>
      <c r="TG168" s="89"/>
      <c r="TH168" s="89"/>
      <c r="TI168" s="89"/>
      <c r="TJ168" s="89"/>
      <c r="TK168" s="89"/>
      <c r="TL168" s="89"/>
      <c r="TM168" s="89"/>
      <c r="TN168" s="89"/>
      <c r="TO168" s="89"/>
      <c r="TP168" s="89"/>
      <c r="TQ168" s="89"/>
      <c r="TR168" s="89"/>
      <c r="TS168" s="89"/>
      <c r="TT168" s="89"/>
      <c r="TU168" s="89"/>
      <c r="TV168" s="89"/>
      <c r="TW168" s="89"/>
      <c r="TX168" s="89"/>
      <c r="TY168" s="89"/>
      <c r="TZ168" s="89"/>
      <c r="UA168" s="89"/>
      <c r="UB168" s="89"/>
      <c r="UC168" s="89"/>
      <c r="UD168" s="89"/>
      <c r="UE168" s="89"/>
      <c r="UF168" s="89"/>
      <c r="UG168" s="89"/>
      <c r="UH168" s="89"/>
      <c r="UI168" s="89"/>
      <c r="UL168" s="89"/>
      <c r="UO168" s="89"/>
      <c r="UR168" s="89"/>
      <c r="UU168" s="89"/>
      <c r="UX168" s="89"/>
      <c r="VJ168" s="89"/>
      <c r="VM168" s="89"/>
      <c r="VP168" s="89"/>
      <c r="VS168" s="89"/>
      <c r="VY168" s="89"/>
      <c r="WB168" s="89"/>
      <c r="WH168" s="89"/>
      <c r="WK168" s="89"/>
      <c r="WN168" s="89"/>
      <c r="WQ168" s="89"/>
      <c r="WW168" s="89"/>
      <c r="WZ168" s="89"/>
      <c r="XF168" s="89"/>
      <c r="XH168" s="89"/>
      <c r="XI168" s="89"/>
      <c r="XK168" s="89"/>
      <c r="XN168" s="89"/>
      <c r="XQ168" s="89"/>
      <c r="YB168" s="89"/>
      <c r="YD168" s="89"/>
      <c r="YP168" s="89"/>
      <c r="YS168" s="89"/>
      <c r="ZA168" s="89"/>
      <c r="ZU168" s="89"/>
      <c r="ZW168" s="89"/>
      <c r="ZX168" s="89"/>
      <c r="ZY168" s="89"/>
      <c r="ZZ168" s="89"/>
      <c r="AAA168" s="89"/>
      <c r="AAB168" s="89"/>
      <c r="AAT168" s="89"/>
      <c r="AAU168" s="89"/>
      <c r="AAX168" s="89"/>
      <c r="ABA168" s="89"/>
      <c r="ABC168" s="89"/>
      <c r="ABE168" s="89"/>
      <c r="ABH168" s="89"/>
      <c r="ABK168" s="89"/>
      <c r="ABN168" s="89"/>
      <c r="ABT168" s="89"/>
      <c r="ABW168" s="89"/>
      <c r="ABZ168" s="89"/>
      <c r="ACE168" s="89"/>
      <c r="ACS168" s="89"/>
      <c r="ACT168" s="89"/>
      <c r="ACU168" s="89"/>
      <c r="ACV168" s="89"/>
      <c r="ACW168" s="89"/>
      <c r="ACX168" s="89"/>
      <c r="ACY168" s="89"/>
      <c r="ACZ168" s="89"/>
      <c r="ADA168" s="89"/>
      <c r="ADB168" s="89"/>
      <c r="ADC168" s="89"/>
      <c r="ADD168" s="89"/>
      <c r="ADE168" s="89"/>
      <c r="ADF168" s="89"/>
      <c r="ADG168" s="89"/>
      <c r="ADH168" s="89"/>
      <c r="ADI168" s="89"/>
      <c r="ADJ168" s="89"/>
      <c r="ADK168" s="89"/>
      <c r="ADL168" s="89"/>
      <c r="ADM168" s="89"/>
      <c r="ADN168" s="89"/>
      <c r="ADO168" s="89"/>
      <c r="ADP168" s="89"/>
      <c r="ADQ168" s="89"/>
      <c r="ADR168" s="89"/>
      <c r="ADS168" s="89"/>
      <c r="ADT168" s="89"/>
      <c r="ADU168" s="89"/>
      <c r="ADV168" s="89"/>
      <c r="ADW168" s="89"/>
      <c r="ADX168" s="89"/>
      <c r="ADY168" s="89"/>
      <c r="ADZ168" s="89"/>
      <c r="AEA168" s="89"/>
      <c r="AEB168" s="89"/>
      <c r="AEC168" s="89"/>
      <c r="AED168" s="89"/>
      <c r="AEE168" s="89"/>
      <c r="AEH168" s="89"/>
      <c r="AEK168" s="89"/>
      <c r="AEN168" s="89"/>
      <c r="AEQ168" s="89"/>
      <c r="AET168" s="89"/>
      <c r="AFF168" s="89"/>
      <c r="AFI168" s="89"/>
      <c r="AFL168" s="89"/>
      <c r="AFO168" s="89"/>
      <c r="AFU168" s="89"/>
      <c r="AFX168" s="89"/>
      <c r="AGD168" s="89"/>
      <c r="AGG168" s="89"/>
      <c r="AGJ168" s="89"/>
      <c r="AGM168" s="89"/>
      <c r="AGS168" s="89"/>
      <c r="AGV168" s="89"/>
      <c r="AHB168" s="89"/>
      <c r="AHD168" s="89"/>
      <c r="AHE168" s="89"/>
      <c r="AHG168" s="89"/>
      <c r="AHJ168" s="89"/>
      <c r="AHM168" s="89"/>
      <c r="AHX168" s="89"/>
      <c r="AHZ168" s="89"/>
      <c r="AIL168" s="89"/>
      <c r="AIO168" s="89"/>
      <c r="AIW168" s="89"/>
      <c r="AJQ168" s="89"/>
      <c r="AJS168" s="89"/>
      <c r="AJT168" s="89"/>
      <c r="AJU168" s="89"/>
      <c r="AJV168" s="89"/>
      <c r="AJW168" s="89"/>
      <c r="AJX168" s="89"/>
      <c r="AKP168" s="89"/>
      <c r="AKQ168" s="89"/>
      <c r="AKT168" s="89"/>
      <c r="AKW168" s="89"/>
      <c r="AKY168" s="89"/>
      <c r="ALA168" s="89"/>
      <c r="ALD168" s="89"/>
      <c r="ALG168" s="89"/>
      <c r="ALJ168" s="89"/>
      <c r="ALP168" s="89"/>
      <c r="ALS168" s="89"/>
      <c r="ALV168" s="89"/>
      <c r="AMA168" s="89"/>
      <c r="AMO168" s="89"/>
      <c r="AMP168" s="89"/>
      <c r="AMQ168" s="89"/>
      <c r="AMR168" s="89"/>
      <c r="AMS168" s="89"/>
      <c r="AMT168" s="89"/>
      <c r="AMU168" s="89"/>
      <c r="AMV168" s="89"/>
      <c r="AMW168" s="89"/>
      <c r="AMX168" s="89"/>
      <c r="AMY168" s="89"/>
      <c r="AMZ168" s="89"/>
      <c r="ANA168" s="89"/>
      <c r="ANB168" s="89"/>
      <c r="ANC168" s="89"/>
      <c r="AND168" s="89"/>
      <c r="ANE168" s="89"/>
      <c r="ANF168" s="89"/>
      <c r="ANG168" s="89"/>
      <c r="ANH168" s="89"/>
      <c r="ANI168" s="89"/>
      <c r="ANJ168" s="89"/>
      <c r="ANK168" s="89"/>
      <c r="ANL168" s="89"/>
      <c r="ANM168" s="89"/>
      <c r="ANN168" s="89"/>
      <c r="ANO168" s="89"/>
      <c r="ANP168" s="89"/>
      <c r="ANQ168" s="89"/>
      <c r="ANR168" s="89"/>
      <c r="ANS168" s="89"/>
      <c r="ANT168" s="89"/>
      <c r="ANU168" s="89"/>
      <c r="ANV168" s="89"/>
      <c r="ANW168" s="89"/>
      <c r="ANX168" s="89"/>
      <c r="ANY168" s="89"/>
      <c r="ANZ168" s="89"/>
      <c r="AOA168" s="89"/>
      <c r="AOD168" s="89"/>
      <c r="AOG168" s="89"/>
      <c r="AOJ168" s="89"/>
      <c r="AOM168" s="89"/>
      <c r="AOP168" s="89"/>
      <c r="APB168" s="89"/>
      <c r="APE168" s="89"/>
      <c r="APH168" s="89"/>
      <c r="APK168" s="89"/>
      <c r="APQ168" s="89"/>
      <c r="APT168" s="89"/>
      <c r="APZ168" s="89"/>
      <c r="AQC168" s="89"/>
      <c r="AQF168" s="89"/>
      <c r="AQI168" s="89"/>
      <c r="AQO168" s="89"/>
      <c r="AQR168" s="89"/>
      <c r="AQX168" s="89"/>
      <c r="AQZ168" s="89"/>
      <c r="ARA168" s="89"/>
      <c r="ARC168" s="89"/>
      <c r="ARF168" s="89"/>
      <c r="ARI168" s="89"/>
      <c r="ART168" s="89"/>
      <c r="ARV168" s="89"/>
      <c r="ASH168" s="89"/>
      <c r="ASK168" s="89"/>
      <c r="ASS168" s="89"/>
      <c r="ATM168" s="89"/>
      <c r="ATO168" s="89"/>
      <c r="ATP168" s="89"/>
      <c r="ATQ168" s="89"/>
      <c r="ATR168" s="89"/>
      <c r="ATS168" s="89"/>
      <c r="ATT168" s="89"/>
      <c r="AUL168" s="89"/>
      <c r="AUM168" s="89"/>
      <c r="AUP168" s="89"/>
      <c r="AUS168" s="89"/>
      <c r="AUU168" s="89"/>
      <c r="AUW168" s="89"/>
      <c r="AUZ168" s="89"/>
      <c r="AVC168" s="89"/>
      <c r="AVF168" s="89"/>
      <c r="AVL168" s="89"/>
      <c r="AVO168" s="89"/>
      <c r="AVR168" s="89"/>
      <c r="AVW168" s="89"/>
      <c r="AWK168" s="89"/>
      <c r="AWL168" s="89"/>
      <c r="AWM168" s="89"/>
      <c r="AWN168" s="89"/>
      <c r="AWO168" s="89"/>
      <c r="AWP168" s="89"/>
      <c r="AWQ168" s="89"/>
      <c r="AWR168" s="89"/>
      <c r="AWS168" s="89"/>
      <c r="AWT168" s="89"/>
      <c r="AWU168" s="89"/>
      <c r="AWV168" s="89"/>
      <c r="AWW168" s="89"/>
      <c r="AWX168" s="89"/>
      <c r="AWY168" s="89"/>
      <c r="AWZ168" s="89"/>
      <c r="AXA168" s="89"/>
      <c r="AXB168" s="89"/>
      <c r="AXC168" s="89"/>
      <c r="AXD168" s="89"/>
      <c r="AXE168" s="89"/>
      <c r="AXF168" s="89"/>
      <c r="AXG168" s="89"/>
      <c r="AXH168" s="89"/>
      <c r="AXI168" s="89"/>
      <c r="AXJ168" s="89"/>
      <c r="AXK168" s="89"/>
      <c r="AXL168" s="89"/>
      <c r="AXM168" s="89"/>
      <c r="AXN168" s="89"/>
      <c r="AXO168" s="89"/>
      <c r="AXP168" s="89"/>
      <c r="AXQ168" s="89"/>
      <c r="AXR168" s="89"/>
      <c r="AXS168" s="89"/>
      <c r="AXT168" s="89"/>
      <c r="AXU168" s="89"/>
      <c r="AXV168" s="89"/>
      <c r="AXW168" s="89"/>
      <c r="AXZ168" s="89"/>
      <c r="AYC168" s="89"/>
      <c r="AYF168" s="89"/>
      <c r="AYI168" s="89"/>
      <c r="AYL168" s="89"/>
      <c r="AYX168" s="89"/>
      <c r="AZA168" s="89"/>
      <c r="AZD168" s="89"/>
      <c r="AZG168" s="89"/>
      <c r="AZM168" s="89"/>
      <c r="AZP168" s="89"/>
      <c r="AZV168" s="89"/>
      <c r="AZY168" s="89"/>
      <c r="BAB168" s="89"/>
      <c r="BAE168" s="89"/>
      <c r="BAK168" s="89"/>
      <c r="BAN168" s="89"/>
      <c r="BAT168" s="89"/>
      <c r="BAV168" s="89"/>
      <c r="BAW168" s="89"/>
      <c r="BAY168" s="89"/>
      <c r="BBB168" s="89"/>
      <c r="BBE168" s="89"/>
      <c r="BBP168" s="89"/>
      <c r="BBR168" s="89"/>
      <c r="BCD168" s="89"/>
      <c r="BCG168" s="89"/>
      <c r="BCO168" s="89"/>
      <c r="BDI168" s="89"/>
      <c r="BDK168" s="89"/>
      <c r="BDL168" s="89"/>
      <c r="BDM168" s="89"/>
      <c r="BDN168" s="89"/>
      <c r="BDO168" s="89"/>
      <c r="BDP168" s="89"/>
      <c r="BEH168" s="89"/>
      <c r="BEI168" s="89"/>
      <c r="BEL168" s="89"/>
      <c r="BEO168" s="89"/>
      <c r="BEQ168" s="89"/>
      <c r="BES168" s="89"/>
      <c r="BEV168" s="89"/>
      <c r="BEY168" s="89"/>
      <c r="BFB168" s="89"/>
      <c r="BFH168" s="89"/>
      <c r="BFK168" s="89"/>
      <c r="BFN168" s="89"/>
      <c r="BFS168" s="89"/>
      <c r="BGG168" s="89"/>
      <c r="BGH168" s="89"/>
      <c r="BGI168" s="89"/>
      <c r="BGJ168" s="89"/>
      <c r="BGK168" s="89"/>
      <c r="BGL168" s="89"/>
      <c r="BGM168" s="89"/>
      <c r="BGN168" s="89"/>
      <c r="BGO168" s="89"/>
      <c r="BGP168" s="89"/>
      <c r="BGQ168" s="89"/>
      <c r="BGR168" s="89"/>
      <c r="BGS168" s="89"/>
      <c r="BGT168" s="89"/>
      <c r="BGU168" s="89"/>
      <c r="BGV168" s="89"/>
      <c r="BGW168" s="89"/>
      <c r="BGX168" s="89"/>
      <c r="BGY168" s="89"/>
      <c r="BGZ168" s="89"/>
      <c r="BHA168" s="89"/>
      <c r="BHB168" s="89"/>
      <c r="BHC168" s="89"/>
      <c r="BHD168" s="89"/>
      <c r="BHE168" s="89"/>
      <c r="BHF168" s="89"/>
      <c r="BHG168" s="89"/>
      <c r="BHH168" s="89"/>
      <c r="BHI168" s="89"/>
      <c r="BHJ168" s="89"/>
      <c r="BHK168" s="89"/>
      <c r="BHL168" s="89"/>
      <c r="BHM168" s="89"/>
      <c r="BHN168" s="89"/>
      <c r="BHO168" s="89"/>
      <c r="BHP168" s="89"/>
      <c r="BHQ168" s="89"/>
      <c r="BHR168" s="89"/>
      <c r="BHS168" s="89"/>
      <c r="BHV168" s="89"/>
      <c r="BHY168" s="89"/>
      <c r="BIB168" s="89"/>
      <c r="BIE168" s="89"/>
      <c r="BIH168" s="89"/>
      <c r="BIT168" s="89"/>
      <c r="BIW168" s="89"/>
      <c r="BIZ168" s="89"/>
      <c r="BJC168" s="89"/>
      <c r="BJI168" s="89"/>
      <c r="BJL168" s="89"/>
      <c r="BJR168" s="89"/>
      <c r="BJU168" s="89"/>
      <c r="BJX168" s="89"/>
      <c r="BKA168" s="89"/>
      <c r="BKG168" s="89"/>
      <c r="BKJ168" s="89"/>
      <c r="BKP168" s="89"/>
      <c r="BKR168" s="89"/>
      <c r="BKS168" s="89"/>
      <c r="BKU168" s="89"/>
      <c r="BKX168" s="89"/>
      <c r="BLA168" s="89"/>
      <c r="BLL168" s="89"/>
      <c r="BLN168" s="89"/>
      <c r="BLZ168" s="89"/>
      <c r="BMC168" s="89"/>
      <c r="BMK168" s="89"/>
      <c r="BNE168" s="89"/>
      <c r="BNG168" s="89"/>
      <c r="BNH168" s="89"/>
      <c r="BNI168" s="89"/>
      <c r="BNJ168" s="89"/>
      <c r="BNK168" s="89"/>
      <c r="BNL168" s="89"/>
      <c r="BOD168" s="89"/>
      <c r="BOE168" s="89"/>
      <c r="BOH168" s="89"/>
      <c r="BOK168" s="89"/>
      <c r="BOM168" s="89"/>
      <c r="BOO168" s="89"/>
      <c r="BOR168" s="89"/>
      <c r="BOU168" s="89"/>
      <c r="BOX168" s="89"/>
      <c r="BPD168" s="89"/>
      <c r="BPG168" s="89"/>
      <c r="BPJ168" s="89"/>
      <c r="BPO168" s="89"/>
      <c r="BQC168" s="89"/>
      <c r="BQD168" s="89"/>
      <c r="BQE168" s="89"/>
      <c r="BQF168" s="89"/>
      <c r="BQG168" s="89"/>
      <c r="BQH168" s="89"/>
      <c r="BQI168" s="89"/>
      <c r="BQJ168" s="89"/>
      <c r="BQK168" s="89"/>
      <c r="BQL168" s="89"/>
      <c r="BQM168" s="89"/>
      <c r="BQN168" s="89"/>
      <c r="BQO168" s="89"/>
      <c r="BQP168" s="89"/>
      <c r="BQQ168" s="89"/>
      <c r="BQR168" s="89"/>
      <c r="BQS168" s="89"/>
      <c r="BQT168" s="89"/>
      <c r="BQU168" s="89"/>
      <c r="BQV168" s="89"/>
      <c r="BQW168" s="89"/>
      <c r="BQX168" s="89"/>
      <c r="BQY168" s="89"/>
      <c r="BQZ168" s="89"/>
      <c r="BRA168" s="89"/>
      <c r="BRB168" s="89"/>
      <c r="BRC168" s="89"/>
      <c r="BRD168" s="89"/>
      <c r="BRE168" s="89"/>
      <c r="BRF168" s="89"/>
      <c r="BRG168" s="89"/>
      <c r="BRH168" s="89"/>
      <c r="BRI168" s="89"/>
      <c r="BRJ168" s="89"/>
      <c r="BRK168" s="89"/>
      <c r="BRL168" s="89"/>
      <c r="BRM168" s="89"/>
      <c r="BRN168" s="89"/>
      <c r="BRO168" s="89"/>
      <c r="BRR168" s="89"/>
      <c r="BRU168" s="89"/>
      <c r="BRX168" s="89"/>
      <c r="BSA168" s="89"/>
      <c r="BSD168" s="89"/>
      <c r="BSP168" s="89"/>
      <c r="BSS168" s="89"/>
      <c r="BSV168" s="89"/>
      <c r="BSY168" s="89"/>
      <c r="BTE168" s="89"/>
      <c r="BTH168" s="89"/>
      <c r="BTN168" s="89"/>
      <c r="BTQ168" s="89"/>
      <c r="BTT168" s="89"/>
      <c r="BTW168" s="89"/>
      <c r="BUC168" s="89"/>
      <c r="BUF168" s="89"/>
      <c r="BUL168" s="89"/>
      <c r="BUN168" s="89"/>
      <c r="BUO168" s="89"/>
      <c r="BUQ168" s="89"/>
      <c r="BUT168" s="89"/>
      <c r="BUW168" s="89"/>
      <c r="BVH168" s="89"/>
      <c r="BVJ168" s="89"/>
      <c r="BVV168" s="89"/>
      <c r="BVY168" s="89"/>
      <c r="BWG168" s="89"/>
      <c r="BXA168" s="89"/>
      <c r="BXC168" s="89"/>
      <c r="BXD168" s="89"/>
      <c r="BXE168" s="89"/>
      <c r="BXF168" s="89"/>
      <c r="BXG168" s="89"/>
      <c r="BXH168" s="89"/>
      <c r="BXZ168" s="89"/>
      <c r="BYA168" s="89"/>
      <c r="BYD168" s="89"/>
      <c r="BYG168" s="89"/>
      <c r="BYI168" s="89"/>
      <c r="BYK168" s="89"/>
      <c r="BYN168" s="89"/>
      <c r="BYQ168" s="89"/>
      <c r="BYT168" s="89"/>
      <c r="BYZ168" s="89"/>
      <c r="BZC168" s="89"/>
      <c r="BZF168" s="89"/>
      <c r="BZK168" s="89"/>
      <c r="BZY168" s="89"/>
      <c r="BZZ168" s="89"/>
      <c r="CAA168" s="89"/>
      <c r="CAB168" s="89"/>
      <c r="CAC168" s="89"/>
      <c r="CAD168" s="89"/>
      <c r="CAE168" s="89"/>
      <c r="CAF168" s="89"/>
      <c r="CAG168" s="89"/>
      <c r="CAH168" s="89"/>
      <c r="CAI168" s="89"/>
      <c r="CAJ168" s="89"/>
      <c r="CAK168" s="89"/>
      <c r="CAL168" s="89"/>
      <c r="CAM168" s="89"/>
      <c r="CAN168" s="89"/>
      <c r="CAO168" s="89"/>
      <c r="CAP168" s="89"/>
      <c r="CAQ168" s="89"/>
      <c r="CAR168" s="89"/>
      <c r="CAS168" s="89"/>
      <c r="CAT168" s="89"/>
      <c r="CAU168" s="89"/>
      <c r="CAV168" s="89"/>
      <c r="CAW168" s="89"/>
      <c r="CAX168" s="89"/>
      <c r="CAY168" s="89"/>
      <c r="CAZ168" s="89"/>
      <c r="CBA168" s="89"/>
      <c r="CBB168" s="89"/>
      <c r="CBC168" s="89"/>
      <c r="CBD168" s="89"/>
      <c r="CBE168" s="89"/>
      <c r="CBF168" s="89"/>
      <c r="CBG168" s="89"/>
      <c r="CBH168" s="89"/>
      <c r="CBI168" s="89"/>
      <c r="CBJ168" s="89"/>
      <c r="CBK168" s="89"/>
      <c r="CBN168" s="89"/>
      <c r="CBQ168" s="89"/>
      <c r="CBT168" s="89"/>
      <c r="CBW168" s="89"/>
      <c r="CBZ168" s="89"/>
      <c r="CCL168" s="89"/>
      <c r="CCO168" s="89"/>
      <c r="CCR168" s="89"/>
      <c r="CCU168" s="89"/>
      <c r="CDA168" s="89"/>
      <c r="CDD168" s="89"/>
      <c r="CDJ168" s="89"/>
      <c r="CDM168" s="89"/>
      <c r="CDP168" s="89"/>
      <c r="CDS168" s="89"/>
      <c r="CDY168" s="89"/>
      <c r="CEB168" s="89"/>
      <c r="CEH168" s="89"/>
      <c r="CEJ168" s="89"/>
      <c r="CEK168" s="89"/>
      <c r="CEM168" s="89"/>
      <c r="CEP168" s="89"/>
      <c r="CES168" s="89"/>
      <c r="CFD168" s="89"/>
      <c r="CFF168" s="89"/>
      <c r="CFR168" s="89"/>
      <c r="CFU168" s="89"/>
      <c r="CGC168" s="89"/>
      <c r="CGW168" s="89"/>
      <c r="CGY168" s="89"/>
      <c r="CGZ168" s="89"/>
      <c r="CHA168" s="89"/>
      <c r="CHB168" s="89"/>
      <c r="CHC168" s="89"/>
      <c r="CHD168" s="89"/>
      <c r="CHV168" s="89"/>
      <c r="CHW168" s="89"/>
      <c r="CHZ168" s="89"/>
      <c r="CIC168" s="89"/>
      <c r="CIE168" s="89"/>
      <c r="CIG168" s="89"/>
      <c r="CIJ168" s="89"/>
      <c r="CIM168" s="89"/>
      <c r="CIP168" s="89"/>
      <c r="CIV168" s="89"/>
      <c r="CIY168" s="89"/>
      <c r="CJB168" s="89"/>
      <c r="CJG168" s="89"/>
      <c r="CJU168" s="89"/>
      <c r="CJV168" s="89"/>
      <c r="CJW168" s="89"/>
      <c r="CJX168" s="89"/>
      <c r="CJY168" s="89"/>
      <c r="CJZ168" s="89"/>
      <c r="CKA168" s="89"/>
      <c r="CKB168" s="89"/>
      <c r="CKC168" s="89"/>
      <c r="CKD168" s="89"/>
      <c r="CKE168" s="89"/>
      <c r="CKF168" s="89"/>
      <c r="CKG168" s="89"/>
      <c r="CKH168" s="89"/>
      <c r="CKI168" s="89"/>
      <c r="CKJ168" s="89"/>
      <c r="CKK168" s="89"/>
      <c r="CKL168" s="89"/>
      <c r="CKM168" s="89"/>
      <c r="CKN168" s="89"/>
      <c r="CKO168" s="89"/>
      <c r="CKP168" s="89"/>
      <c r="CKQ168" s="89"/>
      <c r="CKR168" s="89"/>
      <c r="CKS168" s="89"/>
      <c r="CKT168" s="89"/>
      <c r="CKU168" s="89"/>
      <c r="CKV168" s="89"/>
      <c r="CKW168" s="89"/>
      <c r="CKX168" s="89"/>
      <c r="CKY168" s="89"/>
      <c r="CKZ168" s="89"/>
      <c r="CLA168" s="89"/>
      <c r="CLB168" s="89"/>
      <c r="CLC168" s="89"/>
      <c r="CLD168" s="89"/>
      <c r="CLE168" s="89"/>
      <c r="CLF168" s="89"/>
      <c r="CLG168" s="89"/>
      <c r="CLJ168" s="89"/>
      <c r="CLM168" s="89"/>
      <c r="CLP168" s="89"/>
      <c r="CLS168" s="89"/>
      <c r="CLV168" s="89"/>
      <c r="CMH168" s="89"/>
      <c r="CMK168" s="89"/>
      <c r="CMN168" s="89"/>
      <c r="CMQ168" s="89"/>
      <c r="CMW168" s="89"/>
      <c r="CMZ168" s="89"/>
      <c r="CNF168" s="89"/>
      <c r="CNI168" s="89"/>
      <c r="CNL168" s="89"/>
      <c r="CNO168" s="89"/>
      <c r="CNU168" s="89"/>
      <c r="CNX168" s="89"/>
      <c r="COD168" s="89"/>
      <c r="COF168" s="89"/>
      <c r="COG168" s="89"/>
      <c r="COI168" s="89"/>
      <c r="COL168" s="89"/>
      <c r="COO168" s="89"/>
      <c r="COZ168" s="89"/>
      <c r="CPB168" s="89"/>
      <c r="CPN168" s="89"/>
      <c r="CPQ168" s="89"/>
      <c r="CPY168" s="89"/>
      <c r="CQS168" s="89"/>
      <c r="CQU168" s="89"/>
      <c r="CQV168" s="89"/>
      <c r="CQW168" s="89"/>
      <c r="CQX168" s="89"/>
      <c r="CQY168" s="89"/>
      <c r="CQZ168" s="89"/>
      <c r="CRR168" s="89"/>
      <c r="CRS168" s="89"/>
      <c r="CRV168" s="89"/>
      <c r="CRY168" s="89"/>
      <c r="CSA168" s="89"/>
      <c r="CSC168" s="89"/>
      <c r="CSF168" s="89"/>
      <c r="CSI168" s="89"/>
      <c r="CSL168" s="89"/>
      <c r="CSR168" s="89"/>
      <c r="CSU168" s="89"/>
      <c r="CSX168" s="89"/>
      <c r="CTC168" s="89"/>
      <c r="CTQ168" s="89"/>
      <c r="CTR168" s="89"/>
      <c r="CTS168" s="89"/>
      <c r="CTT168" s="89"/>
      <c r="CTU168" s="89"/>
      <c r="CTV168" s="89"/>
      <c r="CTW168" s="89"/>
      <c r="CTX168" s="89"/>
      <c r="CTY168" s="89"/>
      <c r="CTZ168" s="89"/>
      <c r="CUA168" s="89"/>
      <c r="CUB168" s="89"/>
      <c r="CUC168" s="89"/>
      <c r="CUD168" s="89"/>
      <c r="CUE168" s="89"/>
      <c r="CUF168" s="89"/>
      <c r="CUG168" s="89"/>
      <c r="CUH168" s="89"/>
      <c r="CUI168" s="89"/>
      <c r="CUJ168" s="89"/>
      <c r="CUK168" s="89"/>
      <c r="CUL168" s="89"/>
      <c r="CUM168" s="89"/>
      <c r="CUN168" s="89"/>
      <c r="CUO168" s="89"/>
      <c r="CUP168" s="89"/>
      <c r="CUQ168" s="89"/>
      <c r="CUR168" s="89"/>
      <c r="CUS168" s="89"/>
      <c r="CUT168" s="89"/>
      <c r="CUU168" s="89"/>
      <c r="CUV168" s="89"/>
      <c r="CUW168" s="89"/>
      <c r="CUX168" s="89"/>
      <c r="CUY168" s="89"/>
      <c r="CUZ168" s="89"/>
      <c r="CVA168" s="89"/>
      <c r="CVB168" s="89"/>
      <c r="CVC168" s="89"/>
      <c r="CVF168" s="89"/>
      <c r="CVI168" s="89"/>
      <c r="CVL168" s="89"/>
      <c r="CVO168" s="89"/>
      <c r="CVR168" s="89"/>
      <c r="CWD168" s="89"/>
      <c r="CWG168" s="89"/>
      <c r="CWJ168" s="89"/>
      <c r="CWM168" s="89"/>
      <c r="CWS168" s="89"/>
      <c r="CWV168" s="89"/>
      <c r="CXB168" s="89"/>
      <c r="CXE168" s="89"/>
      <c r="CXH168" s="89"/>
      <c r="CXK168" s="89"/>
      <c r="CXQ168" s="89"/>
      <c r="CXT168" s="89"/>
      <c r="CXZ168" s="89"/>
      <c r="CYB168" s="89"/>
      <c r="CYC168" s="89"/>
      <c r="CYE168" s="89"/>
      <c r="CYH168" s="89"/>
      <c r="CYK168" s="89"/>
      <c r="CYV168" s="89"/>
      <c r="CYX168" s="89"/>
      <c r="CZJ168" s="89"/>
      <c r="CZM168" s="89"/>
      <c r="CZU168" s="89"/>
      <c r="DAO168" s="89"/>
      <c r="DAQ168" s="89"/>
      <c r="DAR168" s="89"/>
      <c r="DAS168" s="89"/>
      <c r="DAT168" s="89"/>
      <c r="DAU168" s="89"/>
      <c r="DAV168" s="89"/>
      <c r="DBN168" s="89"/>
      <c r="DBO168" s="89"/>
      <c r="DBR168" s="89"/>
      <c r="DBU168" s="89"/>
      <c r="DBW168" s="89"/>
      <c r="DBY168" s="89"/>
      <c r="DCB168" s="89"/>
      <c r="DCE168" s="89"/>
      <c r="DCH168" s="89"/>
      <c r="DCN168" s="89"/>
      <c r="DCQ168" s="89"/>
      <c r="DCT168" s="89"/>
      <c r="DCY168" s="89"/>
      <c r="DDM168" s="89"/>
      <c r="DDN168" s="89"/>
      <c r="DDO168" s="89"/>
      <c r="DDP168" s="89"/>
      <c r="DDQ168" s="89"/>
      <c r="DDR168" s="89"/>
      <c r="DDS168" s="89"/>
      <c r="DDT168" s="89"/>
      <c r="DDU168" s="89"/>
      <c r="DDV168" s="89"/>
      <c r="DDW168" s="89"/>
      <c r="DDX168" s="89"/>
      <c r="DDY168" s="89"/>
      <c r="DDZ168" s="89"/>
      <c r="DEA168" s="89"/>
      <c r="DEB168" s="89"/>
      <c r="DEC168" s="89"/>
      <c r="DED168" s="89"/>
      <c r="DEE168" s="89"/>
      <c r="DEF168" s="89"/>
      <c r="DEG168" s="89"/>
      <c r="DEH168" s="89"/>
      <c r="DEI168" s="89"/>
      <c r="DEJ168" s="89"/>
      <c r="DEK168" s="89"/>
      <c r="DEL168" s="89"/>
      <c r="DEM168" s="89"/>
      <c r="DEN168" s="89"/>
      <c r="DEO168" s="89"/>
      <c r="DEP168" s="89"/>
      <c r="DEQ168" s="89"/>
      <c r="DER168" s="89"/>
      <c r="DES168" s="89"/>
      <c r="DET168" s="89"/>
      <c r="DEU168" s="89"/>
      <c r="DEV168" s="89"/>
      <c r="DEW168" s="89"/>
      <c r="DEX168" s="89"/>
      <c r="DEY168" s="89"/>
      <c r="DFB168" s="89"/>
      <c r="DFE168" s="89"/>
      <c r="DFH168" s="89"/>
      <c r="DFK168" s="89"/>
      <c r="DFN168" s="89"/>
      <c r="DFZ168" s="89"/>
      <c r="DGC168" s="89"/>
      <c r="DGF168" s="89"/>
      <c r="DGI168" s="89"/>
      <c r="DGO168" s="89"/>
      <c r="DGR168" s="89"/>
      <c r="DGX168" s="89"/>
      <c r="DHA168" s="89"/>
      <c r="DHD168" s="89"/>
      <c r="DHG168" s="89"/>
      <c r="DHM168" s="89"/>
      <c r="DHP168" s="89"/>
      <c r="DHV168" s="89"/>
      <c r="DHX168" s="89"/>
      <c r="DHY168" s="89"/>
      <c r="DIA168" s="89"/>
      <c r="DID168" s="89"/>
      <c r="DIG168" s="89"/>
      <c r="DIR168" s="89"/>
      <c r="DIT168" s="89"/>
      <c r="DJF168" s="89"/>
      <c r="DJI168" s="89"/>
      <c r="DJQ168" s="89"/>
      <c r="DKK168" s="89"/>
      <c r="DKM168" s="89"/>
      <c r="DKN168" s="89"/>
      <c r="DKO168" s="89"/>
      <c r="DKP168" s="89"/>
      <c r="DKQ168" s="89"/>
      <c r="DKR168" s="89"/>
      <c r="DLJ168" s="89"/>
      <c r="DLK168" s="89"/>
      <c r="DLN168" s="89"/>
      <c r="DLQ168" s="89"/>
      <c r="DLS168" s="89"/>
      <c r="DLU168" s="89"/>
      <c r="DLX168" s="89"/>
      <c r="DMA168" s="89"/>
      <c r="DMD168" s="89"/>
      <c r="DMJ168" s="89"/>
      <c r="DMM168" s="89"/>
      <c r="DMP168" s="89"/>
      <c r="DMU168" s="89"/>
      <c r="DNI168" s="89"/>
      <c r="DNJ168" s="89"/>
      <c r="DNK168" s="89"/>
      <c r="DNL168" s="89"/>
      <c r="DNM168" s="89"/>
      <c r="DNN168" s="89"/>
      <c r="DNO168" s="89"/>
      <c r="DNP168" s="89"/>
      <c r="DNQ168" s="89"/>
      <c r="DNR168" s="89"/>
      <c r="DNS168" s="89"/>
      <c r="DNT168" s="89"/>
      <c r="DNU168" s="89"/>
      <c r="DNV168" s="89"/>
      <c r="DNW168" s="89"/>
      <c r="DNX168" s="89"/>
      <c r="DNY168" s="89"/>
      <c r="DNZ168" s="89"/>
      <c r="DOA168" s="89"/>
      <c r="DOB168" s="89"/>
      <c r="DOC168" s="89"/>
      <c r="DOD168" s="89"/>
      <c r="DOE168" s="89"/>
      <c r="DOF168" s="89"/>
      <c r="DOG168" s="89"/>
      <c r="DOH168" s="89"/>
      <c r="DOI168" s="89"/>
      <c r="DOJ168" s="89"/>
      <c r="DOK168" s="89"/>
      <c r="DOL168" s="89"/>
      <c r="DOM168" s="89"/>
      <c r="DON168" s="89"/>
      <c r="DOO168" s="89"/>
      <c r="DOP168" s="89"/>
      <c r="DOQ168" s="89"/>
      <c r="DOR168" s="89"/>
      <c r="DOS168" s="89"/>
      <c r="DOT168" s="89"/>
      <c r="DOU168" s="89"/>
      <c r="DOX168" s="89"/>
      <c r="DPA168" s="89"/>
      <c r="DPD168" s="89"/>
      <c r="DPG168" s="89"/>
      <c r="DPJ168" s="89"/>
      <c r="DPV168" s="89"/>
      <c r="DPY168" s="89"/>
      <c r="DQB168" s="89"/>
      <c r="DQE168" s="89"/>
      <c r="DQK168" s="89"/>
      <c r="DQN168" s="89"/>
      <c r="DQT168" s="89"/>
      <c r="DQW168" s="89"/>
      <c r="DQZ168" s="89"/>
      <c r="DRC168" s="89"/>
      <c r="DRI168" s="89"/>
      <c r="DRL168" s="89"/>
      <c r="DRR168" s="89"/>
      <c r="DRT168" s="89"/>
      <c r="DRU168" s="89"/>
      <c r="DRW168" s="89"/>
      <c r="DRZ168" s="89"/>
      <c r="DSC168" s="89"/>
      <c r="DSN168" s="89"/>
      <c r="DSP168" s="89"/>
      <c r="DTB168" s="89"/>
      <c r="DTE168" s="89"/>
      <c r="DTM168" s="89"/>
      <c r="DUG168" s="89"/>
      <c r="DUI168" s="89"/>
      <c r="DUJ168" s="89"/>
      <c r="DUK168" s="89"/>
      <c r="DUL168" s="89"/>
      <c r="DUM168" s="89"/>
      <c r="DUN168" s="89"/>
      <c r="DVF168" s="89"/>
      <c r="DVG168" s="89"/>
      <c r="DVJ168" s="89"/>
      <c r="DVM168" s="89"/>
      <c r="DVO168" s="89"/>
      <c r="DVQ168" s="89"/>
      <c r="DVT168" s="89"/>
      <c r="DVW168" s="89"/>
      <c r="DVZ168" s="89"/>
      <c r="DWF168" s="89"/>
      <c r="DWI168" s="89"/>
      <c r="DWL168" s="89"/>
      <c r="DWQ168" s="89"/>
      <c r="DXE168" s="89"/>
      <c r="DXF168" s="89"/>
      <c r="DXG168" s="89"/>
      <c r="DXH168" s="89"/>
      <c r="DXI168" s="89"/>
      <c r="DXJ168" s="89"/>
      <c r="DXK168" s="89"/>
      <c r="DXL168" s="89"/>
      <c r="DXM168" s="89"/>
      <c r="DXN168" s="89"/>
      <c r="DXO168" s="89"/>
      <c r="DXP168" s="89"/>
      <c r="DXQ168" s="89"/>
      <c r="DXR168" s="89"/>
      <c r="DXS168" s="89"/>
      <c r="DXT168" s="89"/>
      <c r="DXU168" s="89"/>
      <c r="DXV168" s="89"/>
      <c r="DXW168" s="89"/>
      <c r="DXX168" s="89"/>
      <c r="DXY168" s="89"/>
      <c r="DXZ168" s="89"/>
      <c r="DYA168" s="89"/>
      <c r="DYB168" s="89"/>
      <c r="DYC168" s="89"/>
      <c r="DYD168" s="89"/>
      <c r="DYE168" s="89"/>
      <c r="DYF168" s="89"/>
      <c r="DYG168" s="89"/>
      <c r="DYH168" s="89"/>
      <c r="DYI168" s="89"/>
      <c r="DYJ168" s="89"/>
      <c r="DYK168" s="89"/>
      <c r="DYL168" s="89"/>
      <c r="DYM168" s="89"/>
      <c r="DYN168" s="89"/>
      <c r="DYO168" s="89"/>
      <c r="DYP168" s="89"/>
      <c r="DYQ168" s="89"/>
      <c r="DYT168" s="89"/>
      <c r="DYW168" s="89"/>
      <c r="DYZ168" s="89"/>
      <c r="DZC168" s="89"/>
      <c r="DZF168" s="89"/>
      <c r="DZR168" s="89"/>
      <c r="DZU168" s="89"/>
      <c r="DZX168" s="89"/>
      <c r="EAA168" s="89"/>
      <c r="EAG168" s="89"/>
      <c r="EAJ168" s="89"/>
      <c r="EAP168" s="89"/>
      <c r="EAS168" s="89"/>
      <c r="EAV168" s="89"/>
      <c r="EAY168" s="89"/>
      <c r="EBE168" s="89"/>
      <c r="EBH168" s="89"/>
      <c r="EBN168" s="89"/>
      <c r="EBP168" s="89"/>
      <c r="EBQ168" s="89"/>
      <c r="EBS168" s="89"/>
      <c r="EBV168" s="89"/>
      <c r="EBY168" s="89"/>
      <c r="ECJ168" s="89"/>
      <c r="ECL168" s="89"/>
      <c r="ECX168" s="89"/>
      <c r="EDA168" s="89"/>
      <c r="EDI168" s="89"/>
      <c r="EEC168" s="89"/>
      <c r="EEE168" s="89"/>
      <c r="EEF168" s="89"/>
      <c r="EEG168" s="89"/>
      <c r="EEH168" s="89"/>
      <c r="EEI168" s="89"/>
      <c r="EEJ168" s="89"/>
      <c r="EFB168" s="89"/>
      <c r="EFC168" s="89"/>
      <c r="EFF168" s="89"/>
      <c r="EFI168" s="89"/>
      <c r="EFK168" s="89"/>
      <c r="EFM168" s="89"/>
      <c r="EFP168" s="89"/>
      <c r="EFS168" s="89"/>
      <c r="EFV168" s="89"/>
      <c r="EGB168" s="89"/>
      <c r="EGE168" s="89"/>
      <c r="EGH168" s="89"/>
      <c r="EGM168" s="89"/>
      <c r="EHA168" s="89"/>
      <c r="EHB168" s="89"/>
      <c r="EHC168" s="89"/>
      <c r="EHD168" s="89"/>
      <c r="EHE168" s="89"/>
      <c r="EHF168" s="89"/>
      <c r="EHG168" s="89"/>
      <c r="EHH168" s="89"/>
      <c r="EHI168" s="89"/>
      <c r="EHJ168" s="89"/>
      <c r="EHK168" s="89"/>
      <c r="EHL168" s="89"/>
      <c r="EHM168" s="89"/>
      <c r="EHN168" s="89"/>
      <c r="EHO168" s="89"/>
      <c r="EHP168" s="89"/>
      <c r="EHQ168" s="89"/>
      <c r="EHR168" s="89"/>
      <c r="EHS168" s="89"/>
      <c r="EHT168" s="89"/>
      <c r="EHU168" s="89"/>
      <c r="EHV168" s="89"/>
      <c r="EHW168" s="89"/>
      <c r="EHX168" s="89"/>
      <c r="EHY168" s="89"/>
      <c r="EHZ168" s="89"/>
      <c r="EIA168" s="89"/>
      <c r="EIB168" s="89"/>
      <c r="EIC168" s="89"/>
      <c r="EID168" s="89"/>
      <c r="EIE168" s="89"/>
      <c r="EIF168" s="89"/>
      <c r="EIG168" s="89"/>
      <c r="EIH168" s="89"/>
      <c r="EII168" s="89"/>
      <c r="EIJ168" s="89"/>
      <c r="EIK168" s="89"/>
      <c r="EIL168" s="89"/>
      <c r="EIM168" s="89"/>
      <c r="EIP168" s="89"/>
      <c r="EIS168" s="89"/>
      <c r="EIV168" s="89"/>
      <c r="EIY168" s="89"/>
      <c r="EJB168" s="89"/>
      <c r="EJN168" s="89"/>
      <c r="EJQ168" s="89"/>
      <c r="EJT168" s="89"/>
      <c r="EJW168" s="89"/>
      <c r="EKC168" s="89"/>
      <c r="EKF168" s="89"/>
      <c r="EKL168" s="89"/>
      <c r="EKO168" s="89"/>
      <c r="EKR168" s="89"/>
      <c r="EKU168" s="89"/>
      <c r="ELA168" s="89"/>
      <c r="ELD168" s="89"/>
      <c r="ELJ168" s="89"/>
      <c r="ELL168" s="89"/>
      <c r="ELM168" s="89"/>
      <c r="ELO168" s="89"/>
      <c r="ELR168" s="89"/>
      <c r="ELU168" s="89"/>
      <c r="EMF168" s="89"/>
      <c r="EMH168" s="89"/>
      <c r="EMT168" s="89"/>
      <c r="EMW168" s="89"/>
      <c r="ENE168" s="89"/>
      <c r="ENY168" s="89"/>
      <c r="EOA168" s="89"/>
      <c r="EOB168" s="89"/>
      <c r="EOC168" s="89"/>
      <c r="EOD168" s="89"/>
      <c r="EOE168" s="89"/>
      <c r="EOF168" s="89"/>
      <c r="EOX168" s="89"/>
      <c r="EOY168" s="89"/>
      <c r="EPB168" s="89"/>
      <c r="EPE168" s="89"/>
      <c r="EPG168" s="89"/>
      <c r="EPI168" s="89"/>
      <c r="EPL168" s="89"/>
      <c r="EPO168" s="89"/>
      <c r="EPR168" s="89"/>
      <c r="EPX168" s="89"/>
      <c r="EQA168" s="89"/>
      <c r="EQD168" s="89"/>
      <c r="EQI168" s="89"/>
      <c r="EQW168" s="89"/>
      <c r="EQX168" s="89"/>
      <c r="EQY168" s="89"/>
      <c r="EQZ168" s="89"/>
      <c r="ERA168" s="89"/>
      <c r="ERB168" s="89"/>
      <c r="ERC168" s="89"/>
      <c r="ERD168" s="89"/>
      <c r="ERE168" s="89"/>
      <c r="ERF168" s="89"/>
      <c r="ERG168" s="89"/>
      <c r="ERH168" s="89"/>
      <c r="ERI168" s="89"/>
      <c r="ERJ168" s="89"/>
      <c r="ERK168" s="89"/>
      <c r="ERL168" s="89"/>
      <c r="ERM168" s="89"/>
      <c r="ERN168" s="89"/>
      <c r="ERO168" s="89"/>
      <c r="ERP168" s="89"/>
      <c r="ERQ168" s="89"/>
      <c r="ERR168" s="89"/>
      <c r="ERS168" s="89"/>
      <c r="ERT168" s="89"/>
      <c r="ERU168" s="89"/>
      <c r="ERV168" s="89"/>
      <c r="ERW168" s="89"/>
      <c r="ERX168" s="89"/>
      <c r="ERY168" s="89"/>
      <c r="ERZ168" s="89"/>
      <c r="ESA168" s="89"/>
      <c r="ESB168" s="89"/>
      <c r="ESC168" s="89"/>
      <c r="ESD168" s="89"/>
      <c r="ESE168" s="89"/>
      <c r="ESF168" s="89"/>
      <c r="ESG168" s="89"/>
      <c r="ESH168" s="89"/>
      <c r="ESI168" s="89"/>
      <c r="ESL168" s="89"/>
      <c r="ESO168" s="89"/>
      <c r="ESR168" s="89"/>
      <c r="ESU168" s="89"/>
      <c r="ESX168" s="89"/>
      <c r="ETJ168" s="89"/>
      <c r="ETM168" s="89"/>
      <c r="ETP168" s="89"/>
      <c r="ETS168" s="89"/>
      <c r="ETY168" s="89"/>
      <c r="EUB168" s="89"/>
      <c r="EUH168" s="89"/>
      <c r="EUK168" s="89"/>
      <c r="EUN168" s="89"/>
      <c r="EUQ168" s="89"/>
      <c r="EUW168" s="89"/>
      <c r="EUZ168" s="89"/>
      <c r="EVF168" s="89"/>
      <c r="EVH168" s="89"/>
      <c r="EVI168" s="89"/>
      <c r="EVK168" s="89"/>
      <c r="EVN168" s="89"/>
      <c r="EVQ168" s="89"/>
      <c r="EWB168" s="89"/>
      <c r="EWD168" s="89"/>
      <c r="EWP168" s="89"/>
      <c r="EWS168" s="89"/>
      <c r="EXA168" s="89"/>
      <c r="EXU168" s="89"/>
      <c r="EXW168" s="89"/>
      <c r="EXX168" s="89"/>
      <c r="EXY168" s="89"/>
      <c r="EXZ168" s="89"/>
      <c r="EYA168" s="89"/>
      <c r="EYB168" s="89"/>
      <c r="EYT168" s="89"/>
      <c r="EYU168" s="89"/>
      <c r="EYX168" s="89"/>
      <c r="EZA168" s="89"/>
      <c r="EZC168" s="89"/>
      <c r="EZE168" s="89"/>
      <c r="EZH168" s="89"/>
      <c r="EZK168" s="89"/>
      <c r="EZN168" s="89"/>
      <c r="EZT168" s="89"/>
      <c r="EZW168" s="89"/>
      <c r="EZZ168" s="89"/>
      <c r="FAE168" s="89"/>
      <c r="FAS168" s="89"/>
      <c r="FAT168" s="89"/>
      <c r="FAU168" s="89"/>
      <c r="FAV168" s="89"/>
      <c r="FAW168" s="89"/>
      <c r="FAX168" s="89"/>
      <c r="FAY168" s="89"/>
      <c r="FAZ168" s="89"/>
      <c r="FBA168" s="89"/>
      <c r="FBB168" s="89"/>
      <c r="FBC168" s="89"/>
      <c r="FBD168" s="89"/>
      <c r="FBE168" s="89"/>
      <c r="FBF168" s="89"/>
      <c r="FBG168" s="89"/>
      <c r="FBH168" s="89"/>
      <c r="FBI168" s="89"/>
      <c r="FBJ168" s="89"/>
      <c r="FBK168" s="89"/>
      <c r="FBL168" s="89"/>
      <c r="FBM168" s="89"/>
      <c r="FBN168" s="89"/>
      <c r="FBO168" s="89"/>
      <c r="FBP168" s="89"/>
      <c r="FBQ168" s="89"/>
      <c r="FBR168" s="89"/>
      <c r="FBS168" s="89"/>
      <c r="FBT168" s="89"/>
      <c r="FBU168" s="89"/>
      <c r="FBV168" s="89"/>
      <c r="FBW168" s="89"/>
      <c r="FBX168" s="89"/>
      <c r="FBY168" s="89"/>
      <c r="FBZ168" s="89"/>
      <c r="FCA168" s="89"/>
      <c r="FCB168" s="89"/>
      <c r="FCC168" s="89"/>
      <c r="FCD168" s="89"/>
      <c r="FCE168" s="89"/>
      <c r="FCH168" s="89"/>
      <c r="FCK168" s="89"/>
      <c r="FCN168" s="89"/>
      <c r="FCQ168" s="89"/>
      <c r="FCT168" s="89"/>
      <c r="FDF168" s="89"/>
      <c r="FDI168" s="89"/>
      <c r="FDL168" s="89"/>
      <c r="FDO168" s="89"/>
      <c r="FDU168" s="89"/>
      <c r="FDX168" s="89"/>
      <c r="FED168" s="89"/>
      <c r="FEG168" s="89"/>
      <c r="FEJ168" s="89"/>
      <c r="FEM168" s="89"/>
      <c r="FES168" s="89"/>
      <c r="FEV168" s="89"/>
      <c r="FFB168" s="89"/>
      <c r="FFD168" s="89"/>
      <c r="FFE168" s="89"/>
      <c r="FFG168" s="89"/>
      <c r="FFJ168" s="89"/>
      <c r="FFM168" s="89"/>
      <c r="FFX168" s="89"/>
      <c r="FFZ168" s="89"/>
      <c r="FGL168" s="89"/>
      <c r="FGO168" s="89"/>
      <c r="FGW168" s="89"/>
      <c r="FHQ168" s="89"/>
      <c r="FHS168" s="89"/>
      <c r="FHT168" s="89"/>
      <c r="FHU168" s="89"/>
      <c r="FHV168" s="89"/>
      <c r="FHW168" s="89"/>
      <c r="FHX168" s="89"/>
      <c r="FIP168" s="89"/>
      <c r="FIQ168" s="89"/>
      <c r="FIT168" s="89"/>
      <c r="FIW168" s="89"/>
      <c r="FIY168" s="89"/>
      <c r="FJA168" s="89"/>
      <c r="FJD168" s="89"/>
      <c r="FJG168" s="89"/>
      <c r="FJJ168" s="89"/>
      <c r="FJP168" s="89"/>
      <c r="FJS168" s="89"/>
      <c r="FJV168" s="89"/>
      <c r="FKA168" s="89"/>
      <c r="FKO168" s="89"/>
      <c r="FKP168" s="89"/>
      <c r="FKQ168" s="89"/>
      <c r="FKR168" s="89"/>
      <c r="FKS168" s="89"/>
      <c r="FKT168" s="89"/>
      <c r="FKU168" s="89"/>
      <c r="FKV168" s="89"/>
      <c r="FKW168" s="89"/>
      <c r="FKX168" s="89"/>
      <c r="FKY168" s="89"/>
      <c r="FKZ168" s="89"/>
      <c r="FLA168" s="89"/>
      <c r="FLB168" s="89"/>
      <c r="FLC168" s="89"/>
      <c r="FLD168" s="89"/>
      <c r="FLE168" s="89"/>
      <c r="FLF168" s="89"/>
      <c r="FLG168" s="89"/>
      <c r="FLH168" s="89"/>
      <c r="FLI168" s="89"/>
      <c r="FLJ168" s="89"/>
      <c r="FLK168" s="89"/>
      <c r="FLL168" s="89"/>
      <c r="FLM168" s="89"/>
      <c r="FLN168" s="89"/>
      <c r="FLO168" s="89"/>
      <c r="FLP168" s="89"/>
      <c r="FLQ168" s="89"/>
      <c r="FLR168" s="89"/>
      <c r="FLS168" s="89"/>
      <c r="FLT168" s="89"/>
      <c r="FLU168" s="89"/>
      <c r="FLV168" s="89"/>
      <c r="FLW168" s="89"/>
      <c r="FLX168" s="89"/>
      <c r="FLY168" s="89"/>
      <c r="FLZ168" s="89"/>
      <c r="FMA168" s="89"/>
      <c r="FMD168" s="89"/>
      <c r="FMG168" s="89"/>
      <c r="FMJ168" s="89"/>
      <c r="FMM168" s="89"/>
      <c r="FMP168" s="89"/>
      <c r="FNB168" s="89"/>
      <c r="FNE168" s="89"/>
      <c r="FNH168" s="89"/>
      <c r="FNK168" s="89"/>
      <c r="FNQ168" s="89"/>
      <c r="FNT168" s="89"/>
      <c r="FNZ168" s="89"/>
      <c r="FOC168" s="89"/>
      <c r="FOF168" s="89"/>
      <c r="FOI168" s="89"/>
      <c r="FOO168" s="89"/>
      <c r="FOR168" s="89"/>
      <c r="FOX168" s="89"/>
      <c r="FOZ168" s="89"/>
      <c r="FPA168" s="89"/>
      <c r="FPC168" s="89"/>
      <c r="FPF168" s="89"/>
      <c r="FPI168" s="89"/>
      <c r="FPT168" s="89"/>
      <c r="FPV168" s="89"/>
      <c r="FQH168" s="89"/>
      <c r="FQK168" s="89"/>
      <c r="FQS168" s="89"/>
      <c r="FRM168" s="89"/>
      <c r="FRO168" s="89"/>
      <c r="FRP168" s="89"/>
      <c r="FRQ168" s="89"/>
      <c r="FRR168" s="89"/>
      <c r="FRS168" s="89"/>
      <c r="FRT168" s="89"/>
      <c r="FSL168" s="89"/>
      <c r="FSM168" s="89"/>
      <c r="FSP168" s="89"/>
      <c r="FSS168" s="89"/>
      <c r="FSU168" s="89"/>
      <c r="FSW168" s="89"/>
      <c r="FSZ168" s="89"/>
      <c r="FTC168" s="89"/>
      <c r="FTF168" s="89"/>
      <c r="FTL168" s="89"/>
      <c r="FTO168" s="89"/>
      <c r="FTR168" s="89"/>
      <c r="FTW168" s="89"/>
      <c r="FUK168" s="89"/>
      <c r="FUL168" s="89"/>
      <c r="FUM168" s="89"/>
      <c r="FUN168" s="89"/>
      <c r="FUO168" s="89"/>
      <c r="FUP168" s="89"/>
      <c r="FUQ168" s="89"/>
      <c r="FUR168" s="89"/>
      <c r="FUS168" s="89"/>
      <c r="FUT168" s="89"/>
      <c r="FUU168" s="89"/>
      <c r="FUV168" s="89"/>
      <c r="FUW168" s="89"/>
      <c r="FUX168" s="89"/>
      <c r="FUY168" s="89"/>
      <c r="FUZ168" s="89"/>
      <c r="FVA168" s="89"/>
      <c r="FVB168" s="89"/>
      <c r="FVC168" s="89"/>
      <c r="FVD168" s="89"/>
      <c r="FVE168" s="89"/>
      <c r="FVF168" s="89"/>
      <c r="FVG168" s="89"/>
      <c r="FVH168" s="89"/>
      <c r="FVI168" s="89"/>
      <c r="FVJ168" s="89"/>
      <c r="FVK168" s="89"/>
      <c r="FVL168" s="89"/>
      <c r="FVM168" s="89"/>
      <c r="FVN168" s="89"/>
      <c r="FVO168" s="89"/>
      <c r="FVP168" s="89"/>
      <c r="FVQ168" s="89"/>
      <c r="FVR168" s="89"/>
      <c r="FVS168" s="89"/>
      <c r="FVT168" s="89"/>
      <c r="FVU168" s="89"/>
      <c r="FVV168" s="89"/>
      <c r="FVW168" s="89"/>
      <c r="FVZ168" s="89"/>
      <c r="FWC168" s="89"/>
      <c r="FWF168" s="89"/>
      <c r="FWI168" s="89"/>
      <c r="FWL168" s="89"/>
      <c r="FWX168" s="89"/>
      <c r="FXA168" s="89"/>
      <c r="FXD168" s="89"/>
      <c r="FXG168" s="89"/>
      <c r="FXM168" s="89"/>
      <c r="FXP168" s="89"/>
      <c r="FXV168" s="89"/>
      <c r="FXY168" s="89"/>
      <c r="FYB168" s="89"/>
      <c r="FYE168" s="89"/>
      <c r="FYK168" s="89"/>
      <c r="FYN168" s="89"/>
      <c r="FYT168" s="89"/>
      <c r="FYV168" s="89"/>
      <c r="FYW168" s="89"/>
      <c r="FYY168" s="89"/>
      <c r="FZB168" s="89"/>
      <c r="FZE168" s="89"/>
      <c r="FZP168" s="89"/>
      <c r="FZR168" s="89"/>
      <c r="GAD168" s="89"/>
      <c r="GAG168" s="89"/>
      <c r="GAO168" s="89"/>
      <c r="GBI168" s="89"/>
      <c r="GBK168" s="89"/>
      <c r="GBL168" s="89"/>
      <c r="GBM168" s="89"/>
      <c r="GBN168" s="89"/>
      <c r="GBO168" s="89"/>
      <c r="GBP168" s="89"/>
      <c r="GCH168" s="89"/>
      <c r="GCI168" s="89"/>
      <c r="GCL168" s="89"/>
      <c r="GCO168" s="89"/>
      <c r="GCQ168" s="89"/>
      <c r="GCS168" s="89"/>
      <c r="GCV168" s="89"/>
      <c r="GCY168" s="89"/>
      <c r="GDB168" s="89"/>
      <c r="GDH168" s="89"/>
      <c r="GDK168" s="89"/>
      <c r="GDN168" s="89"/>
      <c r="GDS168" s="89"/>
      <c r="GEG168" s="89"/>
      <c r="GEH168" s="89"/>
      <c r="GEI168" s="89"/>
      <c r="GEJ168" s="89"/>
      <c r="GEK168" s="89"/>
      <c r="GEL168" s="89"/>
      <c r="GEM168" s="89"/>
      <c r="GEN168" s="89"/>
      <c r="GEO168" s="89"/>
      <c r="GEP168" s="89"/>
      <c r="GEQ168" s="89"/>
      <c r="GER168" s="89"/>
      <c r="GES168" s="89"/>
      <c r="GET168" s="89"/>
      <c r="GEU168" s="89"/>
      <c r="GEV168" s="89"/>
      <c r="GEW168" s="89"/>
      <c r="GEX168" s="89"/>
      <c r="GEY168" s="89"/>
      <c r="GEZ168" s="89"/>
      <c r="GFA168" s="89"/>
      <c r="GFB168" s="89"/>
      <c r="GFC168" s="89"/>
      <c r="GFD168" s="89"/>
      <c r="GFE168" s="89"/>
      <c r="GFF168" s="89"/>
      <c r="GFG168" s="89"/>
      <c r="GFH168" s="89"/>
      <c r="GFI168" s="89"/>
      <c r="GFJ168" s="89"/>
      <c r="GFK168" s="89"/>
      <c r="GFL168" s="89"/>
      <c r="GFM168" s="89"/>
      <c r="GFN168" s="89"/>
      <c r="GFO168" s="89"/>
      <c r="GFP168" s="89"/>
      <c r="GFQ168" s="89"/>
      <c r="GFR168" s="89"/>
      <c r="GFS168" s="89"/>
      <c r="GFV168" s="89"/>
      <c r="GFY168" s="89"/>
      <c r="GGB168" s="89"/>
      <c r="GGE168" s="89"/>
      <c r="GGH168" s="89"/>
      <c r="GGT168" s="89"/>
      <c r="GGW168" s="89"/>
      <c r="GGZ168" s="89"/>
      <c r="GHC168" s="89"/>
      <c r="GHI168" s="89"/>
      <c r="GHL168" s="89"/>
      <c r="GHR168" s="89"/>
      <c r="GHU168" s="89"/>
      <c r="GHX168" s="89"/>
      <c r="GIA168" s="89"/>
      <c r="GIG168" s="89"/>
      <c r="GIJ168" s="89"/>
      <c r="GIP168" s="89"/>
      <c r="GIR168" s="89"/>
      <c r="GIS168" s="89"/>
      <c r="GIU168" s="89"/>
      <c r="GIX168" s="89"/>
      <c r="GJA168" s="89"/>
      <c r="GJL168" s="89"/>
      <c r="GJN168" s="89"/>
      <c r="GJZ168" s="89"/>
      <c r="GKC168" s="89"/>
      <c r="GKK168" s="89"/>
      <c r="GLE168" s="89"/>
      <c r="GLG168" s="89"/>
      <c r="GLH168" s="89"/>
      <c r="GLI168" s="89"/>
      <c r="GLJ168" s="89"/>
      <c r="GLK168" s="89"/>
      <c r="GLL168" s="89"/>
      <c r="GMD168" s="89"/>
      <c r="GME168" s="89"/>
      <c r="GMH168" s="89"/>
      <c r="GMK168" s="89"/>
      <c r="GMM168" s="89"/>
      <c r="GMO168" s="89"/>
      <c r="GMR168" s="89"/>
      <c r="GMU168" s="89"/>
      <c r="GMX168" s="89"/>
      <c r="GND168" s="89"/>
      <c r="GNG168" s="89"/>
      <c r="GNJ168" s="89"/>
      <c r="GNO168" s="89"/>
      <c r="GOC168" s="89"/>
      <c r="GOD168" s="89"/>
      <c r="GOE168" s="89"/>
      <c r="GOF168" s="89"/>
      <c r="GOG168" s="89"/>
      <c r="GOH168" s="89"/>
      <c r="GOI168" s="89"/>
      <c r="GOJ168" s="89"/>
      <c r="GOK168" s="89"/>
      <c r="GOL168" s="89"/>
      <c r="GOM168" s="89"/>
      <c r="GON168" s="89"/>
      <c r="GOO168" s="89"/>
      <c r="GOP168" s="89"/>
      <c r="GOQ168" s="89"/>
      <c r="GOR168" s="89"/>
      <c r="GOS168" s="89"/>
      <c r="GOT168" s="89"/>
      <c r="GOU168" s="89"/>
      <c r="GOV168" s="89"/>
      <c r="GOW168" s="89"/>
      <c r="GOX168" s="89"/>
      <c r="GOY168" s="89"/>
      <c r="GOZ168" s="89"/>
      <c r="GPA168" s="89"/>
      <c r="GPB168" s="89"/>
      <c r="GPC168" s="89"/>
      <c r="GPD168" s="89"/>
      <c r="GPE168" s="89"/>
      <c r="GPF168" s="89"/>
      <c r="GPG168" s="89"/>
      <c r="GPH168" s="89"/>
      <c r="GPI168" s="89"/>
      <c r="GPJ168" s="89"/>
      <c r="GPK168" s="89"/>
      <c r="GPL168" s="89"/>
      <c r="GPM168" s="89"/>
      <c r="GPN168" s="89"/>
      <c r="GPO168" s="89"/>
      <c r="GPR168" s="89"/>
      <c r="GPU168" s="89"/>
      <c r="GPX168" s="89"/>
      <c r="GQA168" s="89"/>
      <c r="GQD168" s="89"/>
      <c r="GQP168" s="89"/>
      <c r="GQS168" s="89"/>
      <c r="GQV168" s="89"/>
      <c r="GQY168" s="89"/>
      <c r="GRE168" s="89"/>
      <c r="GRH168" s="89"/>
      <c r="GRN168" s="89"/>
      <c r="GRQ168" s="89"/>
      <c r="GRT168" s="89"/>
      <c r="GRW168" s="89"/>
      <c r="GSC168" s="89"/>
      <c r="GSF168" s="89"/>
      <c r="GSL168" s="89"/>
      <c r="GSN168" s="89"/>
      <c r="GSO168" s="89"/>
      <c r="GSQ168" s="89"/>
      <c r="GST168" s="89"/>
      <c r="GSW168" s="89"/>
      <c r="GTH168" s="89"/>
      <c r="GTJ168" s="89"/>
      <c r="GTV168" s="89"/>
      <c r="GTY168" s="89"/>
      <c r="GUG168" s="89"/>
      <c r="GVA168" s="89"/>
      <c r="GVC168" s="89"/>
      <c r="GVD168" s="89"/>
      <c r="GVE168" s="89"/>
      <c r="GVF168" s="89"/>
      <c r="GVG168" s="89"/>
      <c r="GVH168" s="89"/>
      <c r="GVZ168" s="89"/>
      <c r="GWA168" s="89"/>
      <c r="GWD168" s="89"/>
      <c r="GWG168" s="89"/>
      <c r="GWI168" s="89"/>
      <c r="GWK168" s="89"/>
      <c r="GWN168" s="89"/>
      <c r="GWQ168" s="89"/>
      <c r="GWT168" s="89"/>
      <c r="GWZ168" s="89"/>
      <c r="GXC168" s="89"/>
      <c r="GXF168" s="89"/>
      <c r="GXK168" s="89"/>
      <c r="GXY168" s="89"/>
      <c r="GXZ168" s="89"/>
      <c r="GYA168" s="89"/>
      <c r="GYB168" s="89"/>
      <c r="GYC168" s="89"/>
      <c r="GYD168" s="89"/>
      <c r="GYE168" s="89"/>
      <c r="GYF168" s="89"/>
      <c r="GYG168" s="89"/>
      <c r="GYH168" s="89"/>
      <c r="GYI168" s="89"/>
      <c r="GYJ168" s="89"/>
      <c r="GYK168" s="89"/>
      <c r="GYL168" s="89"/>
      <c r="GYM168" s="89"/>
      <c r="GYN168" s="89"/>
      <c r="GYO168" s="89"/>
      <c r="GYP168" s="89"/>
      <c r="GYQ168" s="89"/>
      <c r="GYR168" s="89"/>
      <c r="GYS168" s="89"/>
      <c r="GYT168" s="89"/>
      <c r="GYU168" s="89"/>
      <c r="GYV168" s="89"/>
      <c r="GYW168" s="89"/>
      <c r="GYX168" s="89"/>
      <c r="GYY168" s="89"/>
      <c r="GYZ168" s="89"/>
      <c r="GZA168" s="89"/>
      <c r="GZB168" s="89"/>
      <c r="GZC168" s="89"/>
      <c r="GZD168" s="89"/>
      <c r="GZE168" s="89"/>
      <c r="GZF168" s="89"/>
      <c r="GZG168" s="89"/>
      <c r="GZH168" s="89"/>
      <c r="GZI168" s="89"/>
      <c r="GZJ168" s="89"/>
      <c r="GZK168" s="89"/>
      <c r="GZN168" s="89"/>
      <c r="GZQ168" s="89"/>
      <c r="GZT168" s="89"/>
      <c r="GZW168" s="89"/>
      <c r="GZZ168" s="89"/>
      <c r="HAL168" s="89"/>
      <c r="HAO168" s="89"/>
      <c r="HAR168" s="89"/>
      <c r="HAU168" s="89"/>
      <c r="HBA168" s="89"/>
      <c r="HBD168" s="89"/>
      <c r="HBJ168" s="89"/>
      <c r="HBM168" s="89"/>
      <c r="HBP168" s="89"/>
      <c r="HBS168" s="89"/>
      <c r="HBY168" s="89"/>
      <c r="HCB168" s="89"/>
      <c r="HCH168" s="89"/>
      <c r="HCJ168" s="89"/>
      <c r="HCK168" s="89"/>
      <c r="HCM168" s="89"/>
      <c r="HCP168" s="89"/>
      <c r="HCS168" s="89"/>
      <c r="HDD168" s="89"/>
      <c r="HDF168" s="89"/>
      <c r="HDR168" s="89"/>
      <c r="HDU168" s="89"/>
      <c r="HEC168" s="89"/>
      <c r="HEW168" s="89"/>
      <c r="HEY168" s="89"/>
      <c r="HEZ168" s="89"/>
      <c r="HFA168" s="89"/>
      <c r="HFB168" s="89"/>
      <c r="HFC168" s="89"/>
      <c r="HFD168" s="89"/>
      <c r="HFV168" s="89"/>
      <c r="HFW168" s="89"/>
      <c r="HFZ168" s="89"/>
      <c r="HGC168" s="89"/>
      <c r="HGE168" s="89"/>
      <c r="HGG168" s="89"/>
      <c r="HGJ168" s="89"/>
      <c r="HGM168" s="89"/>
      <c r="HGP168" s="89"/>
      <c r="HGV168" s="89"/>
      <c r="HGY168" s="89"/>
      <c r="HHB168" s="89"/>
      <c r="HHG168" s="89"/>
      <c r="HHU168" s="89"/>
      <c r="HHV168" s="89"/>
      <c r="HHW168" s="89"/>
      <c r="HHX168" s="89"/>
      <c r="HHY168" s="89"/>
      <c r="HHZ168" s="89"/>
      <c r="HIA168" s="89"/>
      <c r="HIB168" s="89"/>
      <c r="HIC168" s="89"/>
      <c r="HID168" s="89"/>
      <c r="HIE168" s="89"/>
      <c r="HIF168" s="89"/>
      <c r="HIG168" s="89"/>
      <c r="HIH168" s="89"/>
      <c r="HII168" s="89"/>
      <c r="HIJ168" s="89"/>
      <c r="HIK168" s="89"/>
      <c r="HIL168" s="89"/>
      <c r="HIM168" s="89"/>
      <c r="HIN168" s="89"/>
      <c r="HIO168" s="89"/>
      <c r="HIP168" s="89"/>
      <c r="HIQ168" s="89"/>
      <c r="HIR168" s="89"/>
      <c r="HIS168" s="89"/>
      <c r="HIT168" s="89"/>
      <c r="HIU168" s="89"/>
      <c r="HIV168" s="89"/>
      <c r="HIW168" s="89"/>
      <c r="HIX168" s="89"/>
      <c r="HIY168" s="89"/>
      <c r="HIZ168" s="89"/>
      <c r="HJA168" s="89"/>
      <c r="HJB168" s="89"/>
      <c r="HJC168" s="89"/>
      <c r="HJD168" s="89"/>
      <c r="HJE168" s="89"/>
      <c r="HJF168" s="89"/>
      <c r="HJG168" s="89"/>
      <c r="HJJ168" s="89"/>
      <c r="HJM168" s="89"/>
      <c r="HJP168" s="89"/>
      <c r="HJS168" s="89"/>
      <c r="HJV168" s="89"/>
      <c r="HKH168" s="89"/>
      <c r="HKK168" s="89"/>
      <c r="HKN168" s="89"/>
      <c r="HKQ168" s="89"/>
      <c r="HKW168" s="89"/>
      <c r="HKZ168" s="89"/>
      <c r="HLF168" s="89"/>
      <c r="HLI168" s="89"/>
      <c r="HLL168" s="89"/>
      <c r="HLO168" s="89"/>
      <c r="HLU168" s="89"/>
      <c r="HLX168" s="89"/>
      <c r="HMD168" s="89"/>
      <c r="HMF168" s="89"/>
      <c r="HMG168" s="89"/>
      <c r="HMI168" s="89"/>
      <c r="HML168" s="89"/>
      <c r="HMO168" s="89"/>
      <c r="HMZ168" s="89"/>
      <c r="HNB168" s="89"/>
      <c r="HNN168" s="89"/>
      <c r="HNQ168" s="89"/>
      <c r="HNY168" s="89"/>
      <c r="HOS168" s="89"/>
      <c r="HOU168" s="89"/>
      <c r="HOV168" s="89"/>
      <c r="HOW168" s="89"/>
      <c r="HOX168" s="89"/>
      <c r="HOY168" s="89"/>
      <c r="HOZ168" s="89"/>
      <c r="HPR168" s="89"/>
      <c r="HPS168" s="89"/>
      <c r="HPV168" s="89"/>
      <c r="HPY168" s="89"/>
      <c r="HQA168" s="89"/>
      <c r="HQC168" s="89"/>
      <c r="HQF168" s="89"/>
      <c r="HQI168" s="89"/>
      <c r="HQL168" s="89"/>
      <c r="HQR168" s="89"/>
      <c r="HQU168" s="89"/>
      <c r="HQX168" s="89"/>
      <c r="HRC168" s="89"/>
      <c r="HRQ168" s="89"/>
      <c r="HRR168" s="89"/>
      <c r="HRS168" s="89"/>
      <c r="HRT168" s="89"/>
      <c r="HRU168" s="89"/>
      <c r="HRV168" s="89"/>
      <c r="HRW168" s="89"/>
      <c r="HRX168" s="89"/>
      <c r="HRY168" s="89"/>
      <c r="HRZ168" s="89"/>
      <c r="HSA168" s="89"/>
      <c r="HSB168" s="89"/>
      <c r="HSC168" s="89"/>
      <c r="HSD168" s="89"/>
      <c r="HSE168" s="89"/>
      <c r="HSF168" s="89"/>
      <c r="HSG168" s="89"/>
      <c r="HSH168" s="89"/>
      <c r="HSI168" s="89"/>
      <c r="HSJ168" s="89"/>
      <c r="HSK168" s="89"/>
      <c r="HSL168" s="89"/>
      <c r="HSM168" s="89"/>
      <c r="HSN168" s="89"/>
      <c r="HSO168" s="89"/>
      <c r="HSP168" s="89"/>
      <c r="HSQ168" s="89"/>
      <c r="HSR168" s="89"/>
      <c r="HSS168" s="89"/>
      <c r="HST168" s="89"/>
      <c r="HSU168" s="89"/>
      <c r="HSV168" s="89"/>
      <c r="HSW168" s="89"/>
      <c r="HSX168" s="89"/>
      <c r="HSY168" s="89"/>
      <c r="HSZ168" s="89"/>
      <c r="HTA168" s="89"/>
      <c r="HTB168" s="89"/>
      <c r="HTC168" s="89"/>
      <c r="HTF168" s="89"/>
      <c r="HTI168" s="89"/>
      <c r="HTL168" s="89"/>
      <c r="HTO168" s="89"/>
      <c r="HTR168" s="89"/>
      <c r="HUD168" s="89"/>
      <c r="HUG168" s="89"/>
      <c r="HUJ168" s="89"/>
      <c r="HUM168" s="89"/>
      <c r="HUS168" s="89"/>
      <c r="HUV168" s="89"/>
      <c r="HVB168" s="89"/>
      <c r="HVE168" s="89"/>
      <c r="HVH168" s="89"/>
      <c r="HVK168" s="89"/>
      <c r="HVQ168" s="89"/>
      <c r="HVT168" s="89"/>
      <c r="HVZ168" s="89"/>
      <c r="HWB168" s="89"/>
      <c r="HWC168" s="89"/>
      <c r="HWE168" s="89"/>
      <c r="HWH168" s="89"/>
      <c r="HWK168" s="89"/>
      <c r="HWV168" s="89"/>
      <c r="HWX168" s="89"/>
      <c r="HXJ168" s="89"/>
      <c r="HXM168" s="89"/>
      <c r="HXU168" s="89"/>
      <c r="HYO168" s="89"/>
      <c r="HYQ168" s="89"/>
      <c r="HYR168" s="89"/>
      <c r="HYS168" s="89"/>
      <c r="HYT168" s="89"/>
      <c r="HYU168" s="89"/>
      <c r="HYV168" s="89"/>
      <c r="HZN168" s="89"/>
      <c r="HZO168" s="89"/>
      <c r="HZR168" s="89"/>
      <c r="HZU168" s="89"/>
      <c r="HZW168" s="89"/>
      <c r="HZY168" s="89"/>
      <c r="IAB168" s="89"/>
      <c r="IAE168" s="89"/>
      <c r="IAH168" s="89"/>
      <c r="IAN168" s="89"/>
      <c r="IAQ168" s="89"/>
      <c r="IAT168" s="89"/>
      <c r="IAY168" s="89"/>
      <c r="IBM168" s="89"/>
      <c r="IBN168" s="89"/>
      <c r="IBO168" s="89"/>
      <c r="IBP168" s="89"/>
      <c r="IBQ168" s="89"/>
      <c r="IBR168" s="89"/>
      <c r="IBS168" s="89"/>
      <c r="IBT168" s="89"/>
      <c r="IBU168" s="89"/>
      <c r="IBV168" s="89"/>
      <c r="IBW168" s="89"/>
      <c r="IBX168" s="89"/>
      <c r="IBY168" s="89"/>
      <c r="IBZ168" s="89"/>
      <c r="ICA168" s="89"/>
      <c r="ICB168" s="89"/>
      <c r="ICC168" s="89"/>
      <c r="ICD168" s="89"/>
      <c r="ICE168" s="89"/>
      <c r="ICF168" s="89"/>
      <c r="ICG168" s="89"/>
      <c r="ICH168" s="89"/>
      <c r="ICI168" s="89"/>
      <c r="ICJ168" s="89"/>
      <c r="ICK168" s="89"/>
      <c r="ICL168" s="89"/>
      <c r="ICM168" s="89"/>
      <c r="ICN168" s="89"/>
      <c r="ICO168" s="89"/>
      <c r="ICP168" s="89"/>
      <c r="ICQ168" s="89"/>
      <c r="ICR168" s="89"/>
      <c r="ICS168" s="89"/>
      <c r="ICT168" s="89"/>
      <c r="ICU168" s="89"/>
      <c r="ICV168" s="89"/>
      <c r="ICW168" s="89"/>
      <c r="ICX168" s="89"/>
      <c r="ICY168" s="89"/>
      <c r="IDB168" s="89"/>
      <c r="IDE168" s="89"/>
      <c r="IDH168" s="89"/>
      <c r="IDK168" s="89"/>
      <c r="IDN168" s="89"/>
      <c r="IDZ168" s="89"/>
      <c r="IEC168" s="89"/>
      <c r="IEF168" s="89"/>
      <c r="IEI168" s="89"/>
      <c r="IEO168" s="89"/>
      <c r="IER168" s="89"/>
      <c r="IEX168" s="89"/>
      <c r="IFA168" s="89"/>
      <c r="IFD168" s="89"/>
      <c r="IFG168" s="89"/>
      <c r="IFM168" s="89"/>
      <c r="IFP168" s="89"/>
      <c r="IFV168" s="89"/>
      <c r="IFX168" s="89"/>
      <c r="IFY168" s="89"/>
      <c r="IGA168" s="89"/>
      <c r="IGD168" s="89"/>
      <c r="IGG168" s="89"/>
      <c r="IGR168" s="89"/>
      <c r="IGT168" s="89"/>
      <c r="IHF168" s="89"/>
      <c r="IHI168" s="89"/>
      <c r="IHQ168" s="89"/>
      <c r="IIK168" s="89"/>
      <c r="IIM168" s="89"/>
      <c r="IIN168" s="89"/>
      <c r="IIO168" s="89"/>
      <c r="IIP168" s="89"/>
      <c r="IIQ168" s="89"/>
      <c r="IIR168" s="89"/>
      <c r="IJJ168" s="89"/>
      <c r="IJK168" s="89"/>
      <c r="IJN168" s="89"/>
      <c r="IJQ168" s="89"/>
      <c r="IJS168" s="89"/>
      <c r="IJU168" s="89"/>
      <c r="IJX168" s="89"/>
      <c r="IKA168" s="89"/>
      <c r="IKD168" s="89"/>
      <c r="IKJ168" s="89"/>
      <c r="IKM168" s="89"/>
      <c r="IKP168" s="89"/>
      <c r="IKU168" s="89"/>
      <c r="ILI168" s="89"/>
      <c r="ILJ168" s="89"/>
      <c r="ILK168" s="89"/>
      <c r="ILL168" s="89"/>
      <c r="ILM168" s="89"/>
      <c r="ILN168" s="89"/>
      <c r="ILO168" s="89"/>
      <c r="ILP168" s="89"/>
      <c r="ILQ168" s="89"/>
      <c r="ILR168" s="89"/>
      <c r="ILS168" s="89"/>
      <c r="ILT168" s="89"/>
      <c r="ILU168" s="89"/>
      <c r="ILV168" s="89"/>
      <c r="ILW168" s="89"/>
      <c r="ILX168" s="89"/>
      <c r="ILY168" s="89"/>
      <c r="ILZ168" s="89"/>
      <c r="IMA168" s="89"/>
      <c r="IMB168" s="89"/>
      <c r="IMC168" s="89"/>
      <c r="IMD168" s="89"/>
      <c r="IME168" s="89"/>
      <c r="IMF168" s="89"/>
      <c r="IMG168" s="89"/>
      <c r="IMH168" s="89"/>
      <c r="IMI168" s="89"/>
      <c r="IMJ168" s="89"/>
      <c r="IMK168" s="89"/>
      <c r="IML168" s="89"/>
      <c r="IMM168" s="89"/>
      <c r="IMN168" s="89"/>
      <c r="IMO168" s="89"/>
      <c r="IMP168" s="89"/>
      <c r="IMQ168" s="89"/>
      <c r="IMR168" s="89"/>
      <c r="IMS168" s="89"/>
      <c r="IMT168" s="89"/>
      <c r="IMU168" s="89"/>
      <c r="IMX168" s="89"/>
      <c r="INA168" s="89"/>
      <c r="IND168" s="89"/>
      <c r="ING168" s="89"/>
      <c r="INJ168" s="89"/>
      <c r="INV168" s="89"/>
      <c r="INY168" s="89"/>
      <c r="IOB168" s="89"/>
      <c r="IOE168" s="89"/>
      <c r="IOK168" s="89"/>
      <c r="ION168" s="89"/>
      <c r="IOT168" s="89"/>
      <c r="IOW168" s="89"/>
      <c r="IOZ168" s="89"/>
      <c r="IPC168" s="89"/>
      <c r="IPI168" s="89"/>
      <c r="IPL168" s="89"/>
      <c r="IPR168" s="89"/>
      <c r="IPT168" s="89"/>
      <c r="IPU168" s="89"/>
      <c r="IPW168" s="89"/>
      <c r="IPZ168" s="89"/>
      <c r="IQC168" s="89"/>
      <c r="IQN168" s="89"/>
      <c r="IQP168" s="89"/>
      <c r="IRB168" s="89"/>
      <c r="IRE168" s="89"/>
      <c r="IRM168" s="89"/>
      <c r="ISG168" s="89"/>
      <c r="ISI168" s="89"/>
      <c r="ISJ168" s="89"/>
      <c r="ISK168" s="89"/>
      <c r="ISL168" s="89"/>
      <c r="ISM168" s="89"/>
      <c r="ISN168" s="89"/>
      <c r="ITF168" s="89"/>
      <c r="ITG168" s="89"/>
      <c r="ITJ168" s="89"/>
      <c r="ITM168" s="89"/>
      <c r="ITO168" s="89"/>
      <c r="ITQ168" s="89"/>
      <c r="ITT168" s="89"/>
      <c r="ITW168" s="89"/>
      <c r="ITZ168" s="89"/>
      <c r="IUF168" s="89"/>
      <c r="IUI168" s="89"/>
      <c r="IUL168" s="89"/>
      <c r="IUQ168" s="89"/>
      <c r="IVE168" s="89"/>
      <c r="IVF168" s="89"/>
      <c r="IVG168" s="89"/>
      <c r="IVH168" s="89"/>
      <c r="IVI168" s="89"/>
      <c r="IVJ168" s="89"/>
      <c r="IVK168" s="89"/>
      <c r="IVL168" s="89"/>
      <c r="IVM168" s="89"/>
      <c r="IVN168" s="89"/>
      <c r="IVO168" s="89"/>
      <c r="IVP168" s="89"/>
      <c r="IVQ168" s="89"/>
      <c r="IVR168" s="89"/>
      <c r="IVS168" s="89"/>
      <c r="IVT168" s="89"/>
      <c r="IVU168" s="89"/>
      <c r="IVV168" s="89"/>
      <c r="IVW168" s="89"/>
      <c r="IVX168" s="89"/>
      <c r="IVY168" s="89"/>
      <c r="IVZ168" s="89"/>
      <c r="IWA168" s="89"/>
      <c r="IWB168" s="89"/>
      <c r="IWC168" s="89"/>
      <c r="IWD168" s="89"/>
      <c r="IWE168" s="89"/>
      <c r="IWF168" s="89"/>
      <c r="IWG168" s="89"/>
      <c r="IWH168" s="89"/>
      <c r="IWI168" s="89"/>
      <c r="IWJ168" s="89"/>
      <c r="IWK168" s="89"/>
      <c r="IWL168" s="89"/>
      <c r="IWM168" s="89"/>
      <c r="IWN168" s="89"/>
      <c r="IWO168" s="89"/>
      <c r="IWP168" s="89"/>
      <c r="IWQ168" s="89"/>
      <c r="IWT168" s="89"/>
      <c r="IWW168" s="89"/>
      <c r="IWZ168" s="89"/>
      <c r="IXC168" s="89"/>
      <c r="IXF168" s="89"/>
      <c r="IXR168" s="89"/>
      <c r="IXU168" s="89"/>
      <c r="IXX168" s="89"/>
      <c r="IYA168" s="89"/>
      <c r="IYG168" s="89"/>
      <c r="IYJ168" s="89"/>
      <c r="IYP168" s="89"/>
      <c r="IYS168" s="89"/>
      <c r="IYV168" s="89"/>
      <c r="IYY168" s="89"/>
      <c r="IZE168" s="89"/>
      <c r="IZH168" s="89"/>
      <c r="IZN168" s="89"/>
      <c r="IZP168" s="89"/>
      <c r="IZQ168" s="89"/>
      <c r="IZS168" s="89"/>
      <c r="IZV168" s="89"/>
      <c r="IZY168" s="89"/>
      <c r="JAJ168" s="89"/>
      <c r="JAL168" s="89"/>
      <c r="JAX168" s="89"/>
      <c r="JBA168" s="89"/>
      <c r="JBI168" s="89"/>
      <c r="JCC168" s="89"/>
      <c r="JCE168" s="89"/>
      <c r="JCF168" s="89"/>
      <c r="JCG168" s="89"/>
      <c r="JCH168" s="89"/>
      <c r="JCI168" s="89"/>
      <c r="JCJ168" s="89"/>
      <c r="JDB168" s="89"/>
      <c r="JDC168" s="89"/>
      <c r="JDF168" s="89"/>
      <c r="JDI168" s="89"/>
      <c r="JDK168" s="89"/>
      <c r="JDM168" s="89"/>
      <c r="JDP168" s="89"/>
      <c r="JDS168" s="89"/>
      <c r="JDV168" s="89"/>
      <c r="JEB168" s="89"/>
      <c r="JEE168" s="89"/>
      <c r="JEH168" s="89"/>
      <c r="JEM168" s="89"/>
      <c r="JFA168" s="89"/>
      <c r="JFB168" s="89"/>
      <c r="JFC168" s="89"/>
      <c r="JFD168" s="89"/>
      <c r="JFE168" s="89"/>
      <c r="JFF168" s="89"/>
      <c r="JFG168" s="89"/>
      <c r="JFH168" s="89"/>
      <c r="JFI168" s="89"/>
      <c r="JFJ168" s="89"/>
      <c r="JFK168" s="89"/>
      <c r="JFL168" s="89"/>
      <c r="JFM168" s="89"/>
      <c r="JFN168" s="89"/>
      <c r="JFO168" s="89"/>
      <c r="JFP168" s="89"/>
      <c r="JFQ168" s="89"/>
      <c r="JFR168" s="89"/>
      <c r="JFS168" s="89"/>
      <c r="JFT168" s="89"/>
      <c r="JFU168" s="89"/>
      <c r="JFV168" s="89"/>
      <c r="JFW168" s="89"/>
      <c r="JFX168" s="89"/>
      <c r="JFY168" s="89"/>
      <c r="JFZ168" s="89"/>
      <c r="JGA168" s="89"/>
      <c r="JGB168" s="89"/>
      <c r="JGC168" s="89"/>
      <c r="JGD168" s="89"/>
      <c r="JGE168" s="89"/>
      <c r="JGF168" s="89"/>
      <c r="JGG168" s="89"/>
      <c r="JGH168" s="89"/>
      <c r="JGI168" s="89"/>
      <c r="JGJ168" s="89"/>
      <c r="JGK168" s="89"/>
      <c r="JGL168" s="89"/>
      <c r="JGM168" s="89"/>
      <c r="JGP168" s="89"/>
      <c r="JGS168" s="89"/>
      <c r="JGV168" s="89"/>
      <c r="JGY168" s="89"/>
      <c r="JHB168" s="89"/>
      <c r="JHN168" s="89"/>
      <c r="JHQ168" s="89"/>
      <c r="JHT168" s="89"/>
      <c r="JHW168" s="89"/>
      <c r="JIC168" s="89"/>
      <c r="JIF168" s="89"/>
      <c r="JIL168" s="89"/>
      <c r="JIO168" s="89"/>
      <c r="JIR168" s="89"/>
      <c r="JIU168" s="89"/>
      <c r="JJA168" s="89"/>
      <c r="JJD168" s="89"/>
      <c r="JJJ168" s="89"/>
      <c r="JJL168" s="89"/>
      <c r="JJM168" s="89"/>
      <c r="JJO168" s="89"/>
      <c r="JJR168" s="89"/>
      <c r="JJU168" s="89"/>
      <c r="JKF168" s="89"/>
      <c r="JKH168" s="89"/>
      <c r="JKT168" s="89"/>
      <c r="JKW168" s="89"/>
      <c r="JLE168" s="89"/>
      <c r="JLY168" s="89"/>
      <c r="JMA168" s="89"/>
      <c r="JMB168" s="89"/>
      <c r="JMC168" s="89"/>
      <c r="JMD168" s="89"/>
      <c r="JME168" s="89"/>
      <c r="JMF168" s="89"/>
      <c r="JMX168" s="89"/>
      <c r="JMY168" s="89"/>
      <c r="JNB168" s="89"/>
      <c r="JNE168" s="89"/>
      <c r="JNG168" s="89"/>
      <c r="JNI168" s="89"/>
      <c r="JNL168" s="89"/>
      <c r="JNO168" s="89"/>
      <c r="JNR168" s="89"/>
      <c r="JNX168" s="89"/>
      <c r="JOA168" s="89"/>
      <c r="JOD168" s="89"/>
      <c r="JOI168" s="89"/>
      <c r="JOW168" s="89"/>
      <c r="JOX168" s="89"/>
      <c r="JOY168" s="89"/>
      <c r="JOZ168" s="89"/>
      <c r="JPA168" s="89"/>
      <c r="JPB168" s="89"/>
      <c r="JPC168" s="89"/>
      <c r="JPD168" s="89"/>
      <c r="JPE168" s="89"/>
      <c r="JPF168" s="89"/>
      <c r="JPG168" s="89"/>
      <c r="JPH168" s="89"/>
      <c r="JPI168" s="89"/>
      <c r="JPJ168" s="89"/>
      <c r="JPK168" s="89"/>
      <c r="JPL168" s="89"/>
      <c r="JPM168" s="89"/>
      <c r="JPN168" s="89"/>
      <c r="JPO168" s="89"/>
      <c r="JPP168" s="89"/>
      <c r="JPQ168" s="89"/>
      <c r="JPR168" s="89"/>
      <c r="JPS168" s="89"/>
      <c r="JPT168" s="89"/>
      <c r="JPU168" s="89"/>
      <c r="JPV168" s="89"/>
      <c r="JPW168" s="89"/>
      <c r="JPX168" s="89"/>
      <c r="JPY168" s="89"/>
      <c r="JPZ168" s="89"/>
      <c r="JQA168" s="89"/>
      <c r="JQB168" s="89"/>
      <c r="JQC168" s="89"/>
      <c r="JQD168" s="89"/>
      <c r="JQE168" s="89"/>
      <c r="JQF168" s="89"/>
      <c r="JQG168" s="89"/>
      <c r="JQH168" s="89"/>
      <c r="JQI168" s="89"/>
      <c r="JQL168" s="89"/>
      <c r="JQO168" s="89"/>
      <c r="JQR168" s="89"/>
      <c r="JQU168" s="89"/>
      <c r="JQX168" s="89"/>
      <c r="JRJ168" s="89"/>
      <c r="JRM168" s="89"/>
      <c r="JRP168" s="89"/>
      <c r="JRS168" s="89"/>
      <c r="JRY168" s="89"/>
      <c r="JSB168" s="89"/>
      <c r="JSH168" s="89"/>
      <c r="JSK168" s="89"/>
      <c r="JSN168" s="89"/>
      <c r="JSQ168" s="89"/>
      <c r="JSW168" s="89"/>
      <c r="JSZ168" s="89"/>
      <c r="JTF168" s="89"/>
      <c r="JTH168" s="89"/>
      <c r="JTI168" s="89"/>
      <c r="JTK168" s="89"/>
      <c r="JTN168" s="89"/>
      <c r="JTQ168" s="89"/>
      <c r="JUB168" s="89"/>
      <c r="JUD168" s="89"/>
      <c r="JUP168" s="89"/>
      <c r="JUS168" s="89"/>
      <c r="JVA168" s="89"/>
      <c r="JVU168" s="89"/>
      <c r="JVW168" s="89"/>
      <c r="JVX168" s="89"/>
      <c r="JVY168" s="89"/>
      <c r="JVZ168" s="89"/>
      <c r="JWA168" s="89"/>
      <c r="JWB168" s="89"/>
      <c r="JWT168" s="89"/>
      <c r="JWU168" s="89"/>
      <c r="JWX168" s="89"/>
      <c r="JXA168" s="89"/>
      <c r="JXC168" s="89"/>
      <c r="JXE168" s="89"/>
      <c r="JXH168" s="89"/>
      <c r="JXK168" s="89"/>
      <c r="JXN168" s="89"/>
      <c r="JXT168" s="89"/>
      <c r="JXW168" s="89"/>
      <c r="JXZ168" s="89"/>
      <c r="JYE168" s="89"/>
      <c r="JYS168" s="89"/>
      <c r="JYT168" s="89"/>
      <c r="JYU168" s="89"/>
      <c r="JYV168" s="89"/>
      <c r="JYW168" s="89"/>
      <c r="JYX168" s="89"/>
      <c r="JYY168" s="89"/>
      <c r="JYZ168" s="89"/>
      <c r="JZA168" s="89"/>
      <c r="JZB168" s="89"/>
      <c r="JZC168" s="89"/>
      <c r="JZD168" s="89"/>
      <c r="JZE168" s="89"/>
      <c r="JZF168" s="89"/>
      <c r="JZG168" s="89"/>
      <c r="JZH168" s="89"/>
      <c r="JZI168" s="89"/>
      <c r="JZJ168" s="89"/>
      <c r="JZK168" s="89"/>
      <c r="JZL168" s="89"/>
      <c r="JZM168" s="89"/>
      <c r="JZN168" s="89"/>
      <c r="JZO168" s="89"/>
      <c r="JZP168" s="89"/>
      <c r="JZQ168" s="89"/>
      <c r="JZR168" s="89"/>
      <c r="JZS168" s="89"/>
      <c r="JZT168" s="89"/>
      <c r="JZU168" s="89"/>
      <c r="JZV168" s="89"/>
      <c r="JZW168" s="89"/>
      <c r="JZX168" s="89"/>
      <c r="JZY168" s="89"/>
      <c r="JZZ168" s="89"/>
      <c r="KAA168" s="89"/>
      <c r="KAB168" s="89"/>
      <c r="KAC168" s="89"/>
      <c r="KAD168" s="89"/>
      <c r="KAE168" s="89"/>
      <c r="KAH168" s="89"/>
      <c r="KAK168" s="89"/>
      <c r="KAN168" s="89"/>
      <c r="KAQ168" s="89"/>
      <c r="KAT168" s="89"/>
      <c r="KBF168" s="89"/>
      <c r="KBI168" s="89"/>
      <c r="KBL168" s="89"/>
      <c r="KBO168" s="89"/>
      <c r="KBU168" s="89"/>
      <c r="KBX168" s="89"/>
      <c r="KCD168" s="89"/>
      <c r="KCG168" s="89"/>
      <c r="KCJ168" s="89"/>
      <c r="KCM168" s="89"/>
      <c r="KCS168" s="89"/>
      <c r="KCV168" s="89"/>
      <c r="KDB168" s="89"/>
      <c r="KDD168" s="89"/>
      <c r="KDE168" s="89"/>
      <c r="KDG168" s="89"/>
      <c r="KDJ168" s="89"/>
      <c r="KDM168" s="89"/>
      <c r="KDX168" s="89"/>
      <c r="KDZ168" s="89"/>
      <c r="KEL168" s="89"/>
      <c r="KEO168" s="89"/>
      <c r="KEW168" s="89"/>
      <c r="KFQ168" s="89"/>
      <c r="KFS168" s="89"/>
      <c r="KFT168" s="89"/>
      <c r="KFU168" s="89"/>
      <c r="KFV168" s="89"/>
      <c r="KFW168" s="89"/>
      <c r="KFX168" s="89"/>
      <c r="KGP168" s="89"/>
      <c r="KGQ168" s="89"/>
      <c r="KGT168" s="89"/>
      <c r="KGW168" s="89"/>
      <c r="KGY168" s="89"/>
      <c r="KHA168" s="89"/>
      <c r="KHD168" s="89"/>
      <c r="KHG168" s="89"/>
      <c r="KHJ168" s="89"/>
      <c r="KHP168" s="89"/>
      <c r="KHS168" s="89"/>
      <c r="KHV168" s="89"/>
      <c r="KIA168" s="89"/>
      <c r="KIO168" s="89"/>
      <c r="KIP168" s="89"/>
      <c r="KIQ168" s="89"/>
      <c r="KIR168" s="89"/>
      <c r="KIS168" s="89"/>
      <c r="KIT168" s="89"/>
      <c r="KIU168" s="89"/>
      <c r="KIV168" s="89"/>
      <c r="KIW168" s="89"/>
      <c r="KIX168" s="89"/>
      <c r="KIY168" s="89"/>
      <c r="KIZ168" s="89"/>
      <c r="KJA168" s="89"/>
      <c r="KJB168" s="89"/>
      <c r="KJC168" s="89"/>
      <c r="KJD168" s="89"/>
      <c r="KJE168" s="89"/>
      <c r="KJF168" s="89"/>
      <c r="KJG168" s="89"/>
      <c r="KJH168" s="89"/>
      <c r="KJI168" s="89"/>
      <c r="KJJ168" s="89"/>
      <c r="KJK168" s="89"/>
      <c r="KJL168" s="89"/>
      <c r="KJM168" s="89"/>
      <c r="KJN168" s="89"/>
      <c r="KJO168" s="89"/>
      <c r="KJP168" s="89"/>
      <c r="KJQ168" s="89"/>
      <c r="KJR168" s="89"/>
      <c r="KJS168" s="89"/>
      <c r="KJT168" s="89"/>
      <c r="KJU168" s="89"/>
      <c r="KJV168" s="89"/>
      <c r="KJW168" s="89"/>
      <c r="KJX168" s="89"/>
      <c r="KJY168" s="89"/>
      <c r="KJZ168" s="89"/>
      <c r="KKA168" s="89"/>
      <c r="KKD168" s="89"/>
      <c r="KKG168" s="89"/>
      <c r="KKJ168" s="89"/>
      <c r="KKM168" s="89"/>
      <c r="KKP168" s="89"/>
      <c r="KLB168" s="89"/>
      <c r="KLE168" s="89"/>
      <c r="KLH168" s="89"/>
      <c r="KLK168" s="89"/>
      <c r="KLQ168" s="89"/>
      <c r="KLT168" s="89"/>
      <c r="KLZ168" s="89"/>
      <c r="KMC168" s="89"/>
      <c r="KMF168" s="89"/>
      <c r="KMI168" s="89"/>
      <c r="KMO168" s="89"/>
      <c r="KMR168" s="89"/>
      <c r="KMX168" s="89"/>
      <c r="KMZ168" s="89"/>
      <c r="KNA168" s="89"/>
      <c r="KNC168" s="89"/>
      <c r="KNF168" s="89"/>
      <c r="KNI168" s="89"/>
      <c r="KNT168" s="89"/>
      <c r="KNV168" s="89"/>
      <c r="KOH168" s="89"/>
      <c r="KOK168" s="89"/>
      <c r="KOS168" s="89"/>
      <c r="KPM168" s="89"/>
      <c r="KPO168" s="89"/>
      <c r="KPP168" s="89"/>
      <c r="KPQ168" s="89"/>
      <c r="KPR168" s="89"/>
      <c r="KPS168" s="89"/>
      <c r="KPT168" s="89"/>
      <c r="KQL168" s="89"/>
      <c r="KQM168" s="89"/>
      <c r="KQP168" s="89"/>
      <c r="KQS168" s="89"/>
      <c r="KQU168" s="89"/>
      <c r="KQW168" s="89"/>
      <c r="KQZ168" s="89"/>
      <c r="KRC168" s="89"/>
      <c r="KRF168" s="89"/>
      <c r="KRL168" s="89"/>
      <c r="KRO168" s="89"/>
      <c r="KRR168" s="89"/>
      <c r="KRW168" s="89"/>
      <c r="KSK168" s="89"/>
      <c r="KSL168" s="89"/>
      <c r="KSM168" s="89"/>
      <c r="KSN168" s="89"/>
      <c r="KSO168" s="89"/>
      <c r="KSP168" s="89"/>
      <c r="KSQ168" s="89"/>
      <c r="KSR168" s="89"/>
      <c r="KSS168" s="89"/>
      <c r="KST168" s="89"/>
      <c r="KSU168" s="89"/>
      <c r="KSV168" s="89"/>
      <c r="KSW168" s="89"/>
      <c r="KSX168" s="89"/>
      <c r="KSY168" s="89"/>
      <c r="KSZ168" s="89"/>
      <c r="KTA168" s="89"/>
      <c r="KTB168" s="89"/>
      <c r="KTC168" s="89"/>
      <c r="KTD168" s="89"/>
      <c r="KTE168" s="89"/>
      <c r="KTF168" s="89"/>
      <c r="KTG168" s="89"/>
      <c r="KTH168" s="89"/>
      <c r="KTI168" s="89"/>
      <c r="KTJ168" s="89"/>
      <c r="KTK168" s="89"/>
      <c r="KTL168" s="89"/>
      <c r="KTM168" s="89"/>
      <c r="KTN168" s="89"/>
      <c r="KTO168" s="89"/>
      <c r="KTP168" s="89"/>
      <c r="KTQ168" s="89"/>
      <c r="KTR168" s="89"/>
      <c r="KTS168" s="89"/>
      <c r="KTT168" s="89"/>
      <c r="KTU168" s="89"/>
      <c r="KTV168" s="89"/>
      <c r="KTW168" s="89"/>
      <c r="KTZ168" s="89"/>
      <c r="KUC168" s="89"/>
      <c r="KUF168" s="89"/>
      <c r="KUI168" s="89"/>
      <c r="KUL168" s="89"/>
      <c r="KUX168" s="89"/>
      <c r="KVA168" s="89"/>
      <c r="KVD168" s="89"/>
      <c r="KVG168" s="89"/>
      <c r="KVM168" s="89"/>
      <c r="KVP168" s="89"/>
      <c r="KVV168" s="89"/>
      <c r="KVY168" s="89"/>
      <c r="KWB168" s="89"/>
      <c r="KWE168" s="89"/>
      <c r="KWK168" s="89"/>
      <c r="KWN168" s="89"/>
      <c r="KWT168" s="89"/>
      <c r="KWV168" s="89"/>
      <c r="KWW168" s="89"/>
      <c r="KWY168" s="89"/>
      <c r="KXB168" s="89"/>
      <c r="KXE168" s="89"/>
      <c r="KXP168" s="89"/>
      <c r="KXR168" s="89"/>
      <c r="KYD168" s="89"/>
      <c r="KYG168" s="89"/>
      <c r="KYO168" s="89"/>
      <c r="KZI168" s="89"/>
      <c r="KZK168" s="89"/>
      <c r="KZL168" s="89"/>
      <c r="KZM168" s="89"/>
      <c r="KZN168" s="89"/>
      <c r="KZO168" s="89"/>
      <c r="KZP168" s="89"/>
      <c r="LAH168" s="89"/>
      <c r="LAI168" s="89"/>
      <c r="LAL168" s="89"/>
      <c r="LAO168" s="89"/>
      <c r="LAQ168" s="89"/>
      <c r="LAS168" s="89"/>
      <c r="LAV168" s="89"/>
      <c r="LAY168" s="89"/>
      <c r="LBB168" s="89"/>
      <c r="LBH168" s="89"/>
      <c r="LBK168" s="89"/>
      <c r="LBN168" s="89"/>
      <c r="LBS168" s="89"/>
      <c r="LCG168" s="89"/>
      <c r="LCH168" s="89"/>
      <c r="LCI168" s="89"/>
      <c r="LCJ168" s="89"/>
      <c r="LCK168" s="89"/>
      <c r="LCL168" s="89"/>
      <c r="LCM168" s="89"/>
      <c r="LCN168" s="89"/>
      <c r="LCO168" s="89"/>
      <c r="LCP168" s="89"/>
      <c r="LCQ168" s="89"/>
      <c r="LCR168" s="89"/>
      <c r="LCS168" s="89"/>
      <c r="LCT168" s="89"/>
      <c r="LCU168" s="89"/>
      <c r="LCV168" s="89"/>
      <c r="LCW168" s="89"/>
      <c r="LCX168" s="89"/>
      <c r="LCY168" s="89"/>
      <c r="LCZ168" s="89"/>
      <c r="LDA168" s="89"/>
      <c r="LDB168" s="89"/>
      <c r="LDC168" s="89"/>
      <c r="LDD168" s="89"/>
      <c r="LDE168" s="89"/>
      <c r="LDF168" s="89"/>
      <c r="LDG168" s="89"/>
      <c r="LDH168" s="89"/>
      <c r="LDI168" s="89"/>
      <c r="LDJ168" s="89"/>
      <c r="LDK168" s="89"/>
      <c r="LDL168" s="89"/>
      <c r="LDM168" s="89"/>
      <c r="LDN168" s="89"/>
      <c r="LDO168" s="89"/>
      <c r="LDP168" s="89"/>
      <c r="LDQ168" s="89"/>
      <c r="LDR168" s="89"/>
      <c r="LDS168" s="89"/>
      <c r="LDV168" s="89"/>
      <c r="LDY168" s="89"/>
      <c r="LEB168" s="89"/>
      <c r="LEE168" s="89"/>
      <c r="LEH168" s="89"/>
      <c r="LET168" s="89"/>
      <c r="LEW168" s="89"/>
      <c r="LEZ168" s="89"/>
      <c r="LFC168" s="89"/>
      <c r="LFI168" s="89"/>
      <c r="LFL168" s="89"/>
      <c r="LFR168" s="89"/>
      <c r="LFU168" s="89"/>
      <c r="LFX168" s="89"/>
      <c r="LGA168" s="89"/>
      <c r="LGG168" s="89"/>
      <c r="LGJ168" s="89"/>
      <c r="LGP168" s="89"/>
      <c r="LGR168" s="89"/>
      <c r="LGS168" s="89"/>
      <c r="LGU168" s="89"/>
      <c r="LGX168" s="89"/>
      <c r="LHA168" s="89"/>
      <c r="LHL168" s="89"/>
      <c r="LHN168" s="89"/>
      <c r="LHZ168" s="89"/>
      <c r="LIC168" s="89"/>
      <c r="LIK168" s="89"/>
      <c r="LJE168" s="89"/>
      <c r="LJG168" s="89"/>
      <c r="LJH168" s="89"/>
      <c r="LJI168" s="89"/>
      <c r="LJJ168" s="89"/>
      <c r="LJK168" s="89"/>
      <c r="LJL168" s="89"/>
      <c r="LKD168" s="89"/>
      <c r="LKE168" s="89"/>
      <c r="LKH168" s="89"/>
      <c r="LKK168" s="89"/>
      <c r="LKM168" s="89"/>
      <c r="LKO168" s="89"/>
      <c r="LKR168" s="89"/>
      <c r="LKU168" s="89"/>
      <c r="LKX168" s="89"/>
      <c r="LLD168" s="89"/>
      <c r="LLG168" s="89"/>
      <c r="LLJ168" s="89"/>
      <c r="LLO168" s="89"/>
      <c r="LMC168" s="89"/>
      <c r="LMD168" s="89"/>
      <c r="LME168" s="89"/>
      <c r="LMF168" s="89"/>
      <c r="LMG168" s="89"/>
      <c r="LMH168" s="89"/>
      <c r="LMI168" s="89"/>
      <c r="LMJ168" s="89"/>
      <c r="LMK168" s="89"/>
      <c r="LML168" s="89"/>
      <c r="LMM168" s="89"/>
      <c r="LMN168" s="89"/>
      <c r="LMO168" s="89"/>
      <c r="LMP168" s="89"/>
      <c r="LMQ168" s="89"/>
      <c r="LMR168" s="89"/>
      <c r="LMS168" s="89"/>
      <c r="LMT168" s="89"/>
      <c r="LMU168" s="89"/>
      <c r="LMV168" s="89"/>
      <c r="LMW168" s="89"/>
      <c r="LMX168" s="89"/>
      <c r="LMY168" s="89"/>
      <c r="LMZ168" s="89"/>
      <c r="LNA168" s="89"/>
      <c r="LNB168" s="89"/>
      <c r="LNC168" s="89"/>
      <c r="LND168" s="89"/>
      <c r="LNE168" s="89"/>
      <c r="LNF168" s="89"/>
      <c r="LNG168" s="89"/>
      <c r="LNH168" s="89"/>
      <c r="LNI168" s="89"/>
      <c r="LNJ168" s="89"/>
      <c r="LNK168" s="89"/>
      <c r="LNL168" s="89"/>
      <c r="LNM168" s="89"/>
      <c r="LNN168" s="89"/>
      <c r="LNO168" s="89"/>
      <c r="LNR168" s="89"/>
      <c r="LNU168" s="89"/>
      <c r="LNX168" s="89"/>
      <c r="LOA168" s="89"/>
      <c r="LOD168" s="89"/>
      <c r="LOP168" s="89"/>
      <c r="LOS168" s="89"/>
      <c r="LOV168" s="89"/>
      <c r="LOY168" s="89"/>
      <c r="LPE168" s="89"/>
      <c r="LPH168" s="89"/>
      <c r="LPN168" s="89"/>
      <c r="LPQ168" s="89"/>
      <c r="LPT168" s="89"/>
      <c r="LPW168" s="89"/>
      <c r="LQC168" s="89"/>
      <c r="LQF168" s="89"/>
      <c r="LQL168" s="89"/>
      <c r="LQN168" s="89"/>
      <c r="LQO168" s="89"/>
      <c r="LQQ168" s="89"/>
      <c r="LQT168" s="89"/>
      <c r="LQW168" s="89"/>
      <c r="LRH168" s="89"/>
      <c r="LRJ168" s="89"/>
      <c r="LRV168" s="89"/>
      <c r="LRY168" s="89"/>
      <c r="LSG168" s="89"/>
      <c r="LTA168" s="89"/>
      <c r="LTC168" s="89"/>
      <c r="LTD168" s="89"/>
      <c r="LTE168" s="89"/>
      <c r="LTF168" s="89"/>
      <c r="LTG168" s="89"/>
      <c r="LTH168" s="89"/>
      <c r="LTZ168" s="89"/>
      <c r="LUA168" s="89"/>
      <c r="LUD168" s="89"/>
      <c r="LUG168" s="89"/>
      <c r="LUI168" s="89"/>
      <c r="LUK168" s="89"/>
      <c r="LUN168" s="89"/>
      <c r="LUQ168" s="89"/>
      <c r="LUT168" s="89"/>
      <c r="LUZ168" s="89"/>
      <c r="LVC168" s="89"/>
      <c r="LVF168" s="89"/>
      <c r="LVK168" s="89"/>
      <c r="LVY168" s="89"/>
      <c r="LVZ168" s="89"/>
      <c r="LWA168" s="89"/>
      <c r="LWB168" s="89"/>
      <c r="LWC168" s="89"/>
      <c r="LWD168" s="89"/>
      <c r="LWE168" s="89"/>
      <c r="LWF168" s="89"/>
      <c r="LWG168" s="89"/>
      <c r="LWH168" s="89"/>
      <c r="LWI168" s="89"/>
      <c r="LWJ168" s="89"/>
      <c r="LWK168" s="89"/>
      <c r="LWL168" s="89"/>
      <c r="LWM168" s="89"/>
      <c r="LWN168" s="89"/>
      <c r="LWO168" s="89"/>
      <c r="LWP168" s="89"/>
      <c r="LWQ168" s="89"/>
      <c r="LWR168" s="89"/>
      <c r="LWS168" s="89"/>
      <c r="LWT168" s="89"/>
      <c r="LWU168" s="89"/>
      <c r="LWV168" s="89"/>
      <c r="LWW168" s="89"/>
      <c r="LWX168" s="89"/>
      <c r="LWY168" s="89"/>
      <c r="LWZ168" s="89"/>
      <c r="LXA168" s="89"/>
      <c r="LXB168" s="89"/>
      <c r="LXC168" s="89"/>
      <c r="LXD168" s="89"/>
      <c r="LXE168" s="89"/>
      <c r="LXF168" s="89"/>
      <c r="LXG168" s="89"/>
      <c r="LXH168" s="89"/>
      <c r="LXI168" s="89"/>
      <c r="LXJ168" s="89"/>
      <c r="LXK168" s="89"/>
      <c r="LXN168" s="89"/>
      <c r="LXQ168" s="89"/>
      <c r="LXT168" s="89"/>
      <c r="LXW168" s="89"/>
      <c r="LXZ168" s="89"/>
      <c r="LYL168" s="89"/>
      <c r="LYO168" s="89"/>
      <c r="LYR168" s="89"/>
      <c r="LYU168" s="89"/>
      <c r="LZA168" s="89"/>
      <c r="LZD168" s="89"/>
      <c r="LZJ168" s="89"/>
      <c r="LZM168" s="89"/>
      <c r="LZP168" s="89"/>
      <c r="LZS168" s="89"/>
      <c r="LZY168" s="89"/>
      <c r="MAB168" s="89"/>
      <c r="MAH168" s="89"/>
      <c r="MAJ168" s="89"/>
      <c r="MAK168" s="89"/>
      <c r="MAM168" s="89"/>
      <c r="MAP168" s="89"/>
      <c r="MAS168" s="89"/>
      <c r="MBD168" s="89"/>
      <c r="MBF168" s="89"/>
      <c r="MBR168" s="89"/>
      <c r="MBU168" s="89"/>
      <c r="MCC168" s="89"/>
      <c r="MCW168" s="89"/>
      <c r="MCY168" s="89"/>
      <c r="MCZ168" s="89"/>
      <c r="MDA168" s="89"/>
      <c r="MDB168" s="89"/>
      <c r="MDC168" s="89"/>
      <c r="MDD168" s="89"/>
      <c r="MDV168" s="89"/>
      <c r="MDW168" s="89"/>
      <c r="MDZ168" s="89"/>
      <c r="MEC168" s="89"/>
      <c r="MEE168" s="89"/>
      <c r="MEG168" s="89"/>
      <c r="MEJ168" s="89"/>
      <c r="MEM168" s="89"/>
      <c r="MEP168" s="89"/>
      <c r="MEV168" s="89"/>
      <c r="MEY168" s="89"/>
      <c r="MFB168" s="89"/>
      <c r="MFG168" s="89"/>
      <c r="MFU168" s="89"/>
      <c r="MFV168" s="89"/>
      <c r="MFW168" s="89"/>
      <c r="MFX168" s="89"/>
      <c r="MFY168" s="89"/>
      <c r="MFZ168" s="89"/>
      <c r="MGA168" s="89"/>
      <c r="MGB168" s="89"/>
      <c r="MGC168" s="89"/>
      <c r="MGD168" s="89"/>
      <c r="MGE168" s="89"/>
      <c r="MGF168" s="89"/>
      <c r="MGG168" s="89"/>
      <c r="MGH168" s="89"/>
      <c r="MGI168" s="89"/>
      <c r="MGJ168" s="89"/>
      <c r="MGK168" s="89"/>
      <c r="MGL168" s="89"/>
      <c r="MGM168" s="89"/>
      <c r="MGN168" s="89"/>
      <c r="MGO168" s="89"/>
      <c r="MGP168" s="89"/>
      <c r="MGQ168" s="89"/>
      <c r="MGR168" s="89"/>
      <c r="MGS168" s="89"/>
      <c r="MGT168" s="89"/>
      <c r="MGU168" s="89"/>
      <c r="MGV168" s="89"/>
      <c r="MGW168" s="89"/>
      <c r="MGX168" s="89"/>
      <c r="MGY168" s="89"/>
      <c r="MGZ168" s="89"/>
      <c r="MHA168" s="89"/>
      <c r="MHB168" s="89"/>
      <c r="MHC168" s="89"/>
      <c r="MHD168" s="89"/>
      <c r="MHE168" s="89"/>
      <c r="MHF168" s="89"/>
      <c r="MHG168" s="89"/>
      <c r="MHJ168" s="89"/>
      <c r="MHM168" s="89"/>
      <c r="MHP168" s="89"/>
      <c r="MHS168" s="89"/>
      <c r="MHV168" s="89"/>
      <c r="MIH168" s="89"/>
      <c r="MIK168" s="89"/>
      <c r="MIN168" s="89"/>
      <c r="MIQ168" s="89"/>
      <c r="MIW168" s="89"/>
      <c r="MIZ168" s="89"/>
      <c r="MJF168" s="89"/>
      <c r="MJI168" s="89"/>
      <c r="MJL168" s="89"/>
      <c r="MJO168" s="89"/>
      <c r="MJU168" s="89"/>
      <c r="MJX168" s="89"/>
      <c r="MKD168" s="89"/>
      <c r="MKF168" s="89"/>
      <c r="MKG168" s="89"/>
      <c r="MKI168" s="89"/>
      <c r="MKL168" s="89"/>
      <c r="MKO168" s="89"/>
      <c r="MKZ168" s="89"/>
      <c r="MLB168" s="89"/>
      <c r="MLN168" s="89"/>
      <c r="MLQ168" s="89"/>
      <c r="MLY168" s="89"/>
      <c r="MMS168" s="89"/>
      <c r="MMU168" s="89"/>
      <c r="MMV168" s="89"/>
      <c r="MMW168" s="89"/>
      <c r="MMX168" s="89"/>
      <c r="MMY168" s="89"/>
      <c r="MMZ168" s="89"/>
      <c r="MNR168" s="89"/>
      <c r="MNS168" s="89"/>
      <c r="MNV168" s="89"/>
      <c r="MNY168" s="89"/>
      <c r="MOA168" s="89"/>
      <c r="MOC168" s="89"/>
      <c r="MOF168" s="89"/>
      <c r="MOI168" s="89"/>
      <c r="MOL168" s="89"/>
      <c r="MOR168" s="89"/>
      <c r="MOU168" s="89"/>
      <c r="MOX168" s="89"/>
      <c r="MPC168" s="89"/>
      <c r="MPQ168" s="89"/>
      <c r="MPR168" s="89"/>
      <c r="MPS168" s="89"/>
      <c r="MPT168" s="89"/>
      <c r="MPU168" s="89"/>
      <c r="MPV168" s="89"/>
      <c r="MPW168" s="89"/>
      <c r="MPX168" s="89"/>
      <c r="MPY168" s="89"/>
      <c r="MPZ168" s="89"/>
      <c r="MQA168" s="89"/>
      <c r="MQB168" s="89"/>
      <c r="MQC168" s="89"/>
      <c r="MQD168" s="89"/>
      <c r="MQE168" s="89"/>
      <c r="MQF168" s="89"/>
      <c r="MQG168" s="89"/>
      <c r="MQH168" s="89"/>
      <c r="MQI168" s="89"/>
      <c r="MQJ168" s="89"/>
      <c r="MQK168" s="89"/>
      <c r="MQL168" s="89"/>
      <c r="MQM168" s="89"/>
      <c r="MQN168" s="89"/>
      <c r="MQO168" s="89"/>
      <c r="MQP168" s="89"/>
      <c r="MQQ168" s="89"/>
      <c r="MQR168" s="89"/>
      <c r="MQS168" s="89"/>
      <c r="MQT168" s="89"/>
      <c r="MQU168" s="89"/>
      <c r="MQV168" s="89"/>
      <c r="MQW168" s="89"/>
      <c r="MQX168" s="89"/>
      <c r="MQY168" s="89"/>
      <c r="MQZ168" s="89"/>
      <c r="MRA168" s="89"/>
      <c r="MRB168" s="89"/>
      <c r="MRC168" s="89"/>
      <c r="MRF168" s="89"/>
      <c r="MRI168" s="89"/>
      <c r="MRL168" s="89"/>
      <c r="MRO168" s="89"/>
      <c r="MRR168" s="89"/>
      <c r="MSD168" s="89"/>
      <c r="MSG168" s="89"/>
      <c r="MSJ168" s="89"/>
      <c r="MSM168" s="89"/>
      <c r="MSS168" s="89"/>
      <c r="MSV168" s="89"/>
      <c r="MTB168" s="89"/>
      <c r="MTE168" s="89"/>
      <c r="MTH168" s="89"/>
      <c r="MTK168" s="89"/>
      <c r="MTQ168" s="89"/>
      <c r="MTT168" s="89"/>
      <c r="MTZ168" s="89"/>
      <c r="MUB168" s="89"/>
      <c r="MUC168" s="89"/>
      <c r="MUE168" s="89"/>
      <c r="MUH168" s="89"/>
      <c r="MUK168" s="89"/>
      <c r="MUV168" s="89"/>
      <c r="MUX168" s="89"/>
      <c r="MVJ168" s="89"/>
      <c r="MVM168" s="89"/>
      <c r="MVU168" s="89"/>
      <c r="MWO168" s="89"/>
      <c r="MWQ168" s="89"/>
      <c r="MWR168" s="89"/>
      <c r="MWS168" s="89"/>
      <c r="MWT168" s="89"/>
      <c r="MWU168" s="89"/>
      <c r="MWV168" s="89"/>
      <c r="MXN168" s="89"/>
      <c r="MXO168" s="89"/>
      <c r="MXR168" s="89"/>
      <c r="MXU168" s="89"/>
      <c r="MXW168" s="89"/>
      <c r="MXY168" s="89"/>
      <c r="MYB168" s="89"/>
      <c r="MYE168" s="89"/>
      <c r="MYH168" s="89"/>
      <c r="MYN168" s="89"/>
      <c r="MYQ168" s="89"/>
      <c r="MYT168" s="89"/>
      <c r="MYY168" s="89"/>
      <c r="MZM168" s="89"/>
      <c r="MZN168" s="89"/>
      <c r="MZO168" s="89"/>
      <c r="MZP168" s="89"/>
      <c r="MZQ168" s="89"/>
      <c r="MZR168" s="89"/>
      <c r="MZS168" s="89"/>
      <c r="MZT168" s="89"/>
      <c r="MZU168" s="89"/>
      <c r="MZV168" s="89"/>
      <c r="MZW168" s="89"/>
      <c r="MZX168" s="89"/>
      <c r="MZY168" s="89"/>
      <c r="MZZ168" s="89"/>
      <c r="NAA168" s="89"/>
      <c r="NAB168" s="89"/>
      <c r="NAC168" s="89"/>
      <c r="NAD168" s="89"/>
      <c r="NAE168" s="89"/>
      <c r="NAF168" s="89"/>
      <c r="NAG168" s="89"/>
      <c r="NAH168" s="89"/>
      <c r="NAI168" s="89"/>
      <c r="NAJ168" s="89"/>
      <c r="NAK168" s="89"/>
      <c r="NAL168" s="89"/>
      <c r="NAM168" s="89"/>
      <c r="NAN168" s="89"/>
      <c r="NAO168" s="89"/>
      <c r="NAP168" s="89"/>
      <c r="NAQ168" s="89"/>
      <c r="NAR168" s="89"/>
      <c r="NAS168" s="89"/>
      <c r="NAT168" s="89"/>
      <c r="NAU168" s="89"/>
      <c r="NAV168" s="89"/>
      <c r="NAW168" s="89"/>
      <c r="NAX168" s="89"/>
      <c r="NAY168" s="89"/>
      <c r="NBB168" s="89"/>
      <c r="NBE168" s="89"/>
      <c r="NBH168" s="89"/>
      <c r="NBK168" s="89"/>
      <c r="NBN168" s="89"/>
      <c r="NBZ168" s="89"/>
      <c r="NCC168" s="89"/>
      <c r="NCF168" s="89"/>
      <c r="NCI168" s="89"/>
      <c r="NCO168" s="89"/>
      <c r="NCR168" s="89"/>
      <c r="NCX168" s="89"/>
      <c r="NDA168" s="89"/>
      <c r="NDD168" s="89"/>
      <c r="NDG168" s="89"/>
      <c r="NDM168" s="89"/>
      <c r="NDP168" s="89"/>
      <c r="NDV168" s="89"/>
      <c r="NDX168" s="89"/>
      <c r="NDY168" s="89"/>
      <c r="NEA168" s="89"/>
      <c r="NED168" s="89"/>
      <c r="NEG168" s="89"/>
      <c r="NER168" s="89"/>
      <c r="NET168" s="89"/>
      <c r="NFF168" s="89"/>
      <c r="NFI168" s="89"/>
      <c r="NFQ168" s="89"/>
      <c r="NGK168" s="89"/>
      <c r="NGM168" s="89"/>
      <c r="NGN168" s="89"/>
      <c r="NGO168" s="89"/>
      <c r="NGP168" s="89"/>
      <c r="NGQ168" s="89"/>
      <c r="NGR168" s="89"/>
      <c r="NHJ168" s="89"/>
      <c r="NHK168" s="89"/>
      <c r="NHN168" s="89"/>
      <c r="NHQ168" s="89"/>
      <c r="NHS168" s="89"/>
      <c r="NHU168" s="89"/>
      <c r="NHX168" s="89"/>
      <c r="NIA168" s="89"/>
      <c r="NID168" s="89"/>
      <c r="NIJ168" s="89"/>
      <c r="NIM168" s="89"/>
      <c r="NIP168" s="89"/>
      <c r="NIU168" s="89"/>
      <c r="NJI168" s="89"/>
      <c r="NJJ168" s="89"/>
      <c r="NJK168" s="89"/>
      <c r="NJL168" s="89"/>
      <c r="NJM168" s="89"/>
      <c r="NJN168" s="89"/>
      <c r="NJO168" s="89"/>
      <c r="NJP168" s="89"/>
      <c r="NJQ168" s="89"/>
      <c r="NJR168" s="89"/>
      <c r="NJS168" s="89"/>
      <c r="NJT168" s="89"/>
      <c r="NJU168" s="89"/>
      <c r="NJV168" s="89"/>
      <c r="NJW168" s="89"/>
      <c r="NJX168" s="89"/>
      <c r="NJY168" s="89"/>
      <c r="NJZ168" s="89"/>
      <c r="NKA168" s="89"/>
      <c r="NKB168" s="89"/>
      <c r="NKC168" s="89"/>
      <c r="NKD168" s="89"/>
      <c r="NKE168" s="89"/>
      <c r="NKF168" s="89"/>
      <c r="NKG168" s="89"/>
      <c r="NKH168" s="89"/>
      <c r="NKI168" s="89"/>
      <c r="NKJ168" s="89"/>
      <c r="NKK168" s="89"/>
      <c r="NKL168" s="89"/>
      <c r="NKM168" s="89"/>
      <c r="NKN168" s="89"/>
      <c r="NKO168" s="89"/>
      <c r="NKP168" s="89"/>
      <c r="NKQ168" s="89"/>
      <c r="NKR168" s="89"/>
      <c r="NKS168" s="89"/>
      <c r="NKT168" s="89"/>
      <c r="NKU168" s="89"/>
      <c r="NKX168" s="89"/>
      <c r="NLA168" s="89"/>
      <c r="NLD168" s="89"/>
      <c r="NLG168" s="89"/>
      <c r="NLJ168" s="89"/>
      <c r="NLV168" s="89"/>
      <c r="NLY168" s="89"/>
      <c r="NMB168" s="89"/>
      <c r="NME168" s="89"/>
      <c r="NMK168" s="89"/>
      <c r="NMN168" s="89"/>
      <c r="NMT168" s="89"/>
      <c r="NMW168" s="89"/>
      <c r="NMZ168" s="89"/>
      <c r="NNC168" s="89"/>
      <c r="NNI168" s="89"/>
      <c r="NNL168" s="89"/>
      <c r="NNR168" s="89"/>
      <c r="NNT168" s="89"/>
      <c r="NNU168" s="89"/>
      <c r="NNW168" s="89"/>
      <c r="NNZ168" s="89"/>
      <c r="NOC168" s="89"/>
      <c r="NON168" s="89"/>
      <c r="NOP168" s="89"/>
      <c r="NPB168" s="89"/>
      <c r="NPE168" s="89"/>
      <c r="NPM168" s="89"/>
      <c r="NQG168" s="89"/>
      <c r="NQI168" s="89"/>
      <c r="NQJ168" s="89"/>
      <c r="NQK168" s="89"/>
      <c r="NQL168" s="89"/>
      <c r="NQM168" s="89"/>
      <c r="NQN168" s="89"/>
      <c r="NRF168" s="89"/>
      <c r="NRG168" s="89"/>
      <c r="NRJ168" s="89"/>
      <c r="NRM168" s="89"/>
      <c r="NRO168" s="89"/>
      <c r="NRQ168" s="89"/>
      <c r="NRT168" s="89"/>
      <c r="NRW168" s="89"/>
      <c r="NRZ168" s="89"/>
      <c r="NSF168" s="89"/>
      <c r="NSI168" s="89"/>
      <c r="NSL168" s="89"/>
      <c r="NSQ168" s="89"/>
      <c r="NTE168" s="89"/>
      <c r="NTF168" s="89"/>
      <c r="NTG168" s="89"/>
      <c r="NTH168" s="89"/>
      <c r="NTI168" s="89"/>
      <c r="NTJ168" s="89"/>
      <c r="NTK168" s="89"/>
      <c r="NTL168" s="89"/>
      <c r="NTM168" s="89"/>
      <c r="NTN168" s="89"/>
      <c r="NTO168" s="89"/>
      <c r="NTP168" s="89"/>
      <c r="NTQ168" s="89"/>
      <c r="NTR168" s="89"/>
      <c r="NTS168" s="89"/>
      <c r="NTT168" s="89"/>
      <c r="NTU168" s="89"/>
      <c r="NTV168" s="89"/>
      <c r="NTW168" s="89"/>
      <c r="NTX168" s="89"/>
      <c r="NTY168" s="89"/>
      <c r="NTZ168" s="89"/>
      <c r="NUA168" s="89"/>
      <c r="NUB168" s="89"/>
      <c r="NUC168" s="89"/>
      <c r="NUD168" s="89"/>
      <c r="NUE168" s="89"/>
      <c r="NUF168" s="89"/>
      <c r="NUG168" s="89"/>
      <c r="NUH168" s="89"/>
      <c r="NUI168" s="89"/>
      <c r="NUJ168" s="89"/>
      <c r="NUK168" s="89"/>
      <c r="NUL168" s="89"/>
      <c r="NUM168" s="89"/>
      <c r="NUN168" s="89"/>
      <c r="NUO168" s="89"/>
      <c r="NUP168" s="89"/>
      <c r="NUQ168" s="89"/>
      <c r="NUT168" s="89"/>
      <c r="NUW168" s="89"/>
      <c r="NUZ168" s="89"/>
      <c r="NVC168" s="89"/>
      <c r="NVF168" s="89"/>
      <c r="NVR168" s="89"/>
      <c r="NVU168" s="89"/>
      <c r="NVX168" s="89"/>
      <c r="NWA168" s="89"/>
      <c r="NWG168" s="89"/>
      <c r="NWJ168" s="89"/>
      <c r="NWP168" s="89"/>
      <c r="NWS168" s="89"/>
      <c r="NWV168" s="89"/>
      <c r="NWY168" s="89"/>
      <c r="NXE168" s="89"/>
      <c r="NXH168" s="89"/>
      <c r="NXN168" s="89"/>
      <c r="NXP168" s="89"/>
      <c r="NXQ168" s="89"/>
      <c r="NXS168" s="89"/>
      <c r="NXV168" s="89"/>
      <c r="NXY168" s="89"/>
      <c r="NYJ168" s="89"/>
      <c r="NYL168" s="89"/>
      <c r="NYX168" s="89"/>
      <c r="NZA168" s="89"/>
      <c r="NZI168" s="89"/>
      <c r="OAC168" s="89"/>
      <c r="OAE168" s="89"/>
      <c r="OAF168" s="89"/>
      <c r="OAG168" s="89"/>
      <c r="OAH168" s="89"/>
      <c r="OAI168" s="89"/>
      <c r="OAJ168" s="89"/>
      <c r="OBB168" s="89"/>
      <c r="OBC168" s="89"/>
      <c r="OBF168" s="89"/>
      <c r="OBI168" s="89"/>
      <c r="OBK168" s="89"/>
      <c r="OBM168" s="89"/>
      <c r="OBP168" s="89"/>
      <c r="OBS168" s="89"/>
      <c r="OBV168" s="89"/>
      <c r="OCB168" s="89"/>
      <c r="OCE168" s="89"/>
      <c r="OCH168" s="89"/>
      <c r="OCM168" s="89"/>
      <c r="ODA168" s="89"/>
      <c r="ODB168" s="89"/>
      <c r="ODC168" s="89"/>
      <c r="ODD168" s="89"/>
      <c r="ODE168" s="89"/>
      <c r="ODF168" s="89"/>
      <c r="ODG168" s="89"/>
      <c r="ODH168" s="89"/>
      <c r="ODI168" s="89"/>
      <c r="ODJ168" s="89"/>
      <c r="ODK168" s="89"/>
      <c r="ODL168" s="89"/>
      <c r="ODM168" s="89"/>
      <c r="ODN168" s="89"/>
      <c r="ODO168" s="89"/>
      <c r="ODP168" s="89"/>
      <c r="ODQ168" s="89"/>
      <c r="ODR168" s="89"/>
      <c r="ODS168" s="89"/>
      <c r="ODT168" s="89"/>
      <c r="ODU168" s="89"/>
      <c r="ODV168" s="89"/>
      <c r="ODW168" s="89"/>
      <c r="ODX168" s="89"/>
      <c r="ODY168" s="89"/>
      <c r="ODZ168" s="89"/>
      <c r="OEA168" s="89"/>
      <c r="OEB168" s="89"/>
      <c r="OEC168" s="89"/>
      <c r="OED168" s="89"/>
      <c r="OEE168" s="89"/>
      <c r="OEF168" s="89"/>
      <c r="OEG168" s="89"/>
      <c r="OEH168" s="89"/>
      <c r="OEI168" s="89"/>
      <c r="OEJ168" s="89"/>
      <c r="OEK168" s="89"/>
      <c r="OEL168" s="89"/>
      <c r="OEM168" s="89"/>
      <c r="OEP168" s="89"/>
      <c r="OES168" s="89"/>
      <c r="OEV168" s="89"/>
      <c r="OEY168" s="89"/>
      <c r="OFB168" s="89"/>
      <c r="OFN168" s="89"/>
      <c r="OFQ168" s="89"/>
      <c r="OFT168" s="89"/>
      <c r="OFW168" s="89"/>
      <c r="OGC168" s="89"/>
      <c r="OGF168" s="89"/>
      <c r="OGL168" s="89"/>
      <c r="OGO168" s="89"/>
      <c r="OGR168" s="89"/>
      <c r="OGU168" s="89"/>
      <c r="OHA168" s="89"/>
      <c r="OHD168" s="89"/>
      <c r="OHJ168" s="89"/>
      <c r="OHL168" s="89"/>
      <c r="OHM168" s="89"/>
      <c r="OHO168" s="89"/>
      <c r="OHR168" s="89"/>
      <c r="OHU168" s="89"/>
      <c r="OIF168" s="89"/>
      <c r="OIH168" s="89"/>
      <c r="OIT168" s="89"/>
      <c r="OIW168" s="89"/>
      <c r="OJE168" s="89"/>
      <c r="OJY168" s="89"/>
      <c r="OKA168" s="89"/>
      <c r="OKB168" s="89"/>
      <c r="OKC168" s="89"/>
      <c r="OKD168" s="89"/>
      <c r="OKE168" s="89"/>
      <c r="OKF168" s="89"/>
      <c r="OKX168" s="89"/>
      <c r="OKY168" s="89"/>
      <c r="OLB168" s="89"/>
      <c r="OLE168" s="89"/>
      <c r="OLG168" s="89"/>
      <c r="OLI168" s="89"/>
      <c r="OLL168" s="89"/>
      <c r="OLO168" s="89"/>
      <c r="OLR168" s="89"/>
      <c r="OLX168" s="89"/>
      <c r="OMA168" s="89"/>
      <c r="OMD168" s="89"/>
      <c r="OMI168" s="89"/>
      <c r="OMW168" s="89"/>
      <c r="OMX168" s="89"/>
      <c r="OMY168" s="89"/>
      <c r="OMZ168" s="89"/>
      <c r="ONA168" s="89"/>
      <c r="ONB168" s="89"/>
      <c r="ONC168" s="89"/>
      <c r="OND168" s="89"/>
      <c r="ONE168" s="89"/>
      <c r="ONF168" s="89"/>
      <c r="ONG168" s="89"/>
      <c r="ONH168" s="89"/>
      <c r="ONI168" s="89"/>
      <c r="ONJ168" s="89"/>
      <c r="ONK168" s="89"/>
      <c r="ONL168" s="89"/>
      <c r="ONM168" s="89"/>
      <c r="ONN168" s="89"/>
      <c r="ONO168" s="89"/>
      <c r="ONP168" s="89"/>
      <c r="ONQ168" s="89"/>
      <c r="ONR168" s="89"/>
      <c r="ONS168" s="89"/>
      <c r="ONT168" s="89"/>
      <c r="ONU168" s="89"/>
      <c r="ONV168" s="89"/>
      <c r="ONW168" s="89"/>
      <c r="ONX168" s="89"/>
      <c r="ONY168" s="89"/>
      <c r="ONZ168" s="89"/>
      <c r="OOA168" s="89"/>
      <c r="OOB168" s="89"/>
      <c r="OOC168" s="89"/>
      <c r="OOD168" s="89"/>
      <c r="OOE168" s="89"/>
      <c r="OOF168" s="89"/>
      <c r="OOG168" s="89"/>
      <c r="OOH168" s="89"/>
      <c r="OOI168" s="89"/>
      <c r="OOL168" s="89"/>
      <c r="OOO168" s="89"/>
      <c r="OOR168" s="89"/>
      <c r="OOU168" s="89"/>
      <c r="OOX168" s="89"/>
      <c r="OPJ168" s="89"/>
      <c r="OPM168" s="89"/>
      <c r="OPP168" s="89"/>
      <c r="OPS168" s="89"/>
      <c r="OPY168" s="89"/>
      <c r="OQB168" s="89"/>
      <c r="OQH168" s="89"/>
      <c r="OQK168" s="89"/>
      <c r="OQN168" s="89"/>
      <c r="OQQ168" s="89"/>
      <c r="OQW168" s="89"/>
      <c r="OQZ168" s="89"/>
      <c r="ORF168" s="89"/>
      <c r="ORH168" s="89"/>
      <c r="ORI168" s="89"/>
      <c r="ORK168" s="89"/>
      <c r="ORN168" s="89"/>
      <c r="ORQ168" s="89"/>
      <c r="OSB168" s="89"/>
      <c r="OSD168" s="89"/>
      <c r="OSP168" s="89"/>
      <c r="OSS168" s="89"/>
      <c r="OTA168" s="89"/>
      <c r="OTU168" s="89"/>
      <c r="OTW168" s="89"/>
      <c r="OTX168" s="89"/>
      <c r="OTY168" s="89"/>
      <c r="OTZ168" s="89"/>
      <c r="OUA168" s="89"/>
      <c r="OUB168" s="89"/>
      <c r="OUT168" s="89"/>
      <c r="OUU168" s="89"/>
      <c r="OUX168" s="89"/>
      <c r="OVA168" s="89"/>
      <c r="OVC168" s="89"/>
      <c r="OVE168" s="89"/>
      <c r="OVH168" s="89"/>
      <c r="OVK168" s="89"/>
      <c r="OVN168" s="89"/>
      <c r="OVT168" s="89"/>
      <c r="OVW168" s="89"/>
      <c r="OVZ168" s="89"/>
      <c r="OWE168" s="89"/>
      <c r="OWS168" s="89"/>
      <c r="OWT168" s="89"/>
      <c r="OWU168" s="89"/>
      <c r="OWV168" s="89"/>
      <c r="OWW168" s="89"/>
      <c r="OWX168" s="89"/>
      <c r="OWY168" s="89"/>
      <c r="OWZ168" s="89"/>
      <c r="OXA168" s="89"/>
      <c r="OXB168" s="89"/>
      <c r="OXC168" s="89"/>
      <c r="OXD168" s="89"/>
      <c r="OXE168" s="89"/>
      <c r="OXF168" s="89"/>
      <c r="OXG168" s="89"/>
      <c r="OXH168" s="89"/>
      <c r="OXI168" s="89"/>
      <c r="OXJ168" s="89"/>
      <c r="OXK168" s="89"/>
      <c r="OXL168" s="89"/>
      <c r="OXM168" s="89"/>
      <c r="OXN168" s="89"/>
      <c r="OXO168" s="89"/>
      <c r="OXP168" s="89"/>
      <c r="OXQ168" s="89"/>
      <c r="OXR168" s="89"/>
      <c r="OXS168" s="89"/>
      <c r="OXT168" s="89"/>
      <c r="OXU168" s="89"/>
      <c r="OXV168" s="89"/>
      <c r="OXW168" s="89"/>
      <c r="OXX168" s="89"/>
      <c r="OXY168" s="89"/>
      <c r="OXZ168" s="89"/>
      <c r="OYA168" s="89"/>
      <c r="OYB168" s="89"/>
      <c r="OYC168" s="89"/>
      <c r="OYD168" s="89"/>
      <c r="OYE168" s="89"/>
      <c r="OYH168" s="89"/>
      <c r="OYK168" s="89"/>
      <c r="OYN168" s="89"/>
      <c r="OYQ168" s="89"/>
      <c r="OYT168" s="89"/>
      <c r="OZF168" s="89"/>
      <c r="OZI168" s="89"/>
      <c r="OZL168" s="89"/>
      <c r="OZO168" s="89"/>
      <c r="OZU168" s="89"/>
      <c r="OZX168" s="89"/>
      <c r="PAD168" s="89"/>
      <c r="PAG168" s="89"/>
      <c r="PAJ168" s="89"/>
      <c r="PAM168" s="89"/>
      <c r="PAS168" s="89"/>
      <c r="PAV168" s="89"/>
      <c r="PBB168" s="89"/>
      <c r="PBD168" s="89"/>
      <c r="PBE168" s="89"/>
      <c r="PBG168" s="89"/>
      <c r="PBJ168" s="89"/>
      <c r="PBM168" s="89"/>
      <c r="PBX168" s="89"/>
      <c r="PBZ168" s="89"/>
      <c r="PCL168" s="89"/>
      <c r="PCO168" s="89"/>
      <c r="PCW168" s="89"/>
      <c r="PDQ168" s="89"/>
      <c r="PDS168" s="89"/>
      <c r="PDT168" s="89"/>
      <c r="PDU168" s="89"/>
      <c r="PDV168" s="89"/>
      <c r="PDW168" s="89"/>
      <c r="PDX168" s="89"/>
      <c r="PEP168" s="89"/>
      <c r="PEQ168" s="89"/>
      <c r="PET168" s="89"/>
      <c r="PEW168" s="89"/>
      <c r="PEY168" s="89"/>
      <c r="PFA168" s="89"/>
      <c r="PFD168" s="89"/>
      <c r="PFG168" s="89"/>
      <c r="PFJ168" s="89"/>
      <c r="PFP168" s="89"/>
      <c r="PFS168" s="89"/>
      <c r="PFV168" s="89"/>
      <c r="PGA168" s="89"/>
      <c r="PGO168" s="89"/>
      <c r="PGP168" s="89"/>
      <c r="PGQ168" s="89"/>
      <c r="PGR168" s="89"/>
      <c r="PGS168" s="89"/>
      <c r="PGT168" s="89"/>
      <c r="PGU168" s="89"/>
      <c r="PGV168" s="89"/>
      <c r="PGW168" s="89"/>
      <c r="PGX168" s="89"/>
      <c r="PGY168" s="89"/>
      <c r="PGZ168" s="89"/>
      <c r="PHA168" s="89"/>
      <c r="PHB168" s="89"/>
      <c r="PHC168" s="89"/>
      <c r="PHD168" s="89"/>
      <c r="PHE168" s="89"/>
      <c r="PHF168" s="89"/>
      <c r="PHG168" s="89"/>
      <c r="PHH168" s="89"/>
      <c r="PHI168" s="89"/>
      <c r="PHJ168" s="89"/>
      <c r="PHK168" s="89"/>
      <c r="PHL168" s="89"/>
      <c r="PHM168" s="89"/>
      <c r="PHN168" s="89"/>
      <c r="PHO168" s="89"/>
      <c r="PHP168" s="89"/>
      <c r="PHQ168" s="89"/>
      <c r="PHR168" s="89"/>
      <c r="PHS168" s="89"/>
      <c r="PHT168" s="89"/>
      <c r="PHU168" s="89"/>
      <c r="PHV168" s="89"/>
      <c r="PHW168" s="89"/>
      <c r="PHX168" s="89"/>
      <c r="PHY168" s="89"/>
      <c r="PHZ168" s="89"/>
      <c r="PIA168" s="89"/>
      <c r="PID168" s="89"/>
      <c r="PIG168" s="89"/>
      <c r="PIJ168" s="89"/>
      <c r="PIM168" s="89"/>
      <c r="PIP168" s="89"/>
      <c r="PJB168" s="89"/>
      <c r="PJE168" s="89"/>
      <c r="PJH168" s="89"/>
      <c r="PJK168" s="89"/>
      <c r="PJQ168" s="89"/>
      <c r="PJT168" s="89"/>
      <c r="PJZ168" s="89"/>
      <c r="PKC168" s="89"/>
      <c r="PKF168" s="89"/>
      <c r="PKI168" s="89"/>
      <c r="PKO168" s="89"/>
      <c r="PKR168" s="89"/>
      <c r="PKX168" s="89"/>
      <c r="PKZ168" s="89"/>
      <c r="PLA168" s="89"/>
      <c r="PLC168" s="89"/>
      <c r="PLF168" s="89"/>
      <c r="PLI168" s="89"/>
      <c r="PLT168" s="89"/>
      <c r="PLV168" s="89"/>
      <c r="PMH168" s="89"/>
      <c r="PMK168" s="89"/>
      <c r="PMS168" s="89"/>
      <c r="PNM168" s="89"/>
      <c r="PNO168" s="89"/>
      <c r="PNP168" s="89"/>
      <c r="PNQ168" s="89"/>
      <c r="PNR168" s="89"/>
      <c r="PNS168" s="89"/>
      <c r="PNT168" s="89"/>
      <c r="POL168" s="89"/>
      <c r="POM168" s="89"/>
      <c r="POP168" s="89"/>
      <c r="POS168" s="89"/>
      <c r="POU168" s="89"/>
      <c r="POW168" s="89"/>
      <c r="POZ168" s="89"/>
      <c r="PPC168" s="89"/>
      <c r="PPF168" s="89"/>
      <c r="PPL168" s="89"/>
      <c r="PPO168" s="89"/>
      <c r="PPR168" s="89"/>
      <c r="PPW168" s="89"/>
      <c r="PQK168" s="89"/>
      <c r="PQL168" s="89"/>
      <c r="PQM168" s="89"/>
      <c r="PQN168" s="89"/>
      <c r="PQO168" s="89"/>
      <c r="PQP168" s="89"/>
      <c r="PQQ168" s="89"/>
      <c r="PQR168" s="89"/>
      <c r="PQS168" s="89"/>
      <c r="PQT168" s="89"/>
      <c r="PQU168" s="89"/>
      <c r="PQV168" s="89"/>
      <c r="PQW168" s="89"/>
      <c r="PQX168" s="89"/>
      <c r="PQY168" s="89"/>
      <c r="PQZ168" s="89"/>
      <c r="PRA168" s="89"/>
      <c r="PRB168" s="89"/>
      <c r="PRC168" s="89"/>
      <c r="PRD168" s="89"/>
      <c r="PRE168" s="89"/>
      <c r="PRF168" s="89"/>
      <c r="PRG168" s="89"/>
      <c r="PRH168" s="89"/>
      <c r="PRI168" s="89"/>
      <c r="PRJ168" s="89"/>
      <c r="PRK168" s="89"/>
      <c r="PRL168" s="89"/>
      <c r="PRM168" s="89"/>
      <c r="PRN168" s="89"/>
      <c r="PRO168" s="89"/>
      <c r="PRP168" s="89"/>
      <c r="PRQ168" s="89"/>
      <c r="PRR168" s="89"/>
      <c r="PRS168" s="89"/>
      <c r="PRT168" s="89"/>
      <c r="PRU168" s="89"/>
      <c r="PRV168" s="89"/>
      <c r="PRW168" s="89"/>
      <c r="PRZ168" s="89"/>
      <c r="PSC168" s="89"/>
      <c r="PSF168" s="89"/>
      <c r="PSI168" s="89"/>
      <c r="PSL168" s="89"/>
      <c r="PSX168" s="89"/>
      <c r="PTA168" s="89"/>
      <c r="PTD168" s="89"/>
      <c r="PTG168" s="89"/>
      <c r="PTM168" s="89"/>
      <c r="PTP168" s="89"/>
      <c r="PTV168" s="89"/>
      <c r="PTY168" s="89"/>
      <c r="PUB168" s="89"/>
      <c r="PUE168" s="89"/>
      <c r="PUK168" s="89"/>
      <c r="PUN168" s="89"/>
      <c r="PUT168" s="89"/>
      <c r="PUV168" s="89"/>
      <c r="PUW168" s="89"/>
      <c r="PUY168" s="89"/>
      <c r="PVB168" s="89"/>
      <c r="PVE168" s="89"/>
      <c r="PVP168" s="89"/>
      <c r="PVR168" s="89"/>
      <c r="PWD168" s="89"/>
      <c r="PWG168" s="89"/>
      <c r="PWO168" s="89"/>
      <c r="PXI168" s="89"/>
      <c r="PXK168" s="89"/>
      <c r="PXL168" s="89"/>
      <c r="PXM168" s="89"/>
      <c r="PXN168" s="89"/>
      <c r="PXO168" s="89"/>
      <c r="PXP168" s="89"/>
      <c r="PYH168" s="89"/>
      <c r="PYI168" s="89"/>
      <c r="PYL168" s="89"/>
      <c r="PYO168" s="89"/>
      <c r="PYQ168" s="89"/>
      <c r="PYS168" s="89"/>
      <c r="PYV168" s="89"/>
      <c r="PYY168" s="89"/>
      <c r="PZB168" s="89"/>
      <c r="PZH168" s="89"/>
      <c r="PZK168" s="89"/>
      <c r="PZN168" s="89"/>
      <c r="PZS168" s="89"/>
      <c r="QAG168" s="89"/>
      <c r="QAH168" s="89"/>
      <c r="QAI168" s="89"/>
      <c r="QAJ168" s="89"/>
      <c r="QAK168" s="89"/>
      <c r="QAL168" s="89"/>
      <c r="QAM168" s="89"/>
      <c r="QAN168" s="89"/>
      <c r="QAO168" s="89"/>
      <c r="QAP168" s="89"/>
      <c r="QAQ168" s="89"/>
      <c r="QAR168" s="89"/>
      <c r="QAS168" s="89"/>
      <c r="QAT168" s="89"/>
      <c r="QAU168" s="89"/>
      <c r="QAV168" s="89"/>
      <c r="QAW168" s="89"/>
      <c r="QAX168" s="89"/>
      <c r="QAY168" s="89"/>
      <c r="QAZ168" s="89"/>
      <c r="QBA168" s="89"/>
      <c r="QBB168" s="89"/>
      <c r="QBC168" s="89"/>
      <c r="QBD168" s="89"/>
      <c r="QBE168" s="89"/>
      <c r="QBF168" s="89"/>
      <c r="QBG168" s="89"/>
      <c r="QBH168" s="89"/>
      <c r="QBI168" s="89"/>
      <c r="QBJ168" s="89"/>
      <c r="QBK168" s="89"/>
      <c r="QBL168" s="89"/>
      <c r="QBM168" s="89"/>
      <c r="QBN168" s="89"/>
      <c r="QBO168" s="89"/>
      <c r="QBP168" s="89"/>
      <c r="QBQ168" s="89"/>
      <c r="QBR168" s="89"/>
      <c r="QBS168" s="89"/>
      <c r="QBV168" s="89"/>
      <c r="QBY168" s="89"/>
      <c r="QCB168" s="89"/>
      <c r="QCE168" s="89"/>
      <c r="QCH168" s="89"/>
      <c r="QCT168" s="89"/>
      <c r="QCW168" s="89"/>
      <c r="QCZ168" s="89"/>
      <c r="QDC168" s="89"/>
      <c r="QDI168" s="89"/>
      <c r="QDL168" s="89"/>
      <c r="QDR168" s="89"/>
      <c r="QDU168" s="89"/>
      <c r="QDX168" s="89"/>
      <c r="QEA168" s="89"/>
      <c r="QEG168" s="89"/>
      <c r="QEJ168" s="89"/>
      <c r="QEP168" s="89"/>
      <c r="QER168" s="89"/>
      <c r="QES168" s="89"/>
      <c r="QEU168" s="89"/>
      <c r="QEX168" s="89"/>
      <c r="QFA168" s="89"/>
      <c r="QFL168" s="89"/>
      <c r="QFN168" s="89"/>
      <c r="QFZ168" s="89"/>
      <c r="QGC168" s="89"/>
      <c r="QGK168" s="89"/>
      <c r="QHE168" s="89"/>
      <c r="QHG168" s="89"/>
      <c r="QHH168" s="89"/>
      <c r="QHI168" s="89"/>
      <c r="QHJ168" s="89"/>
      <c r="QHK168" s="89"/>
      <c r="QHL168" s="89"/>
      <c r="QID168" s="89"/>
      <c r="QIE168" s="89"/>
      <c r="QIH168" s="89"/>
      <c r="QIK168" s="89"/>
      <c r="QIM168" s="89"/>
      <c r="QIO168" s="89"/>
      <c r="QIR168" s="89"/>
      <c r="QIU168" s="89"/>
      <c r="QIX168" s="89"/>
      <c r="QJD168" s="89"/>
      <c r="QJG168" s="89"/>
      <c r="QJJ168" s="89"/>
      <c r="QJO168" s="89"/>
      <c r="QKC168" s="89"/>
      <c r="QKD168" s="89"/>
      <c r="QKE168" s="89"/>
      <c r="QKF168" s="89"/>
      <c r="QKG168" s="89"/>
      <c r="QKH168" s="89"/>
      <c r="QKI168" s="89"/>
      <c r="QKJ168" s="89"/>
      <c r="QKK168" s="89"/>
      <c r="QKL168" s="89"/>
      <c r="QKM168" s="89"/>
      <c r="QKN168" s="89"/>
      <c r="QKO168" s="89"/>
      <c r="QKP168" s="89"/>
      <c r="QKQ168" s="89"/>
      <c r="QKR168" s="89"/>
      <c r="QKS168" s="89"/>
      <c r="QKT168" s="89"/>
      <c r="QKU168" s="89"/>
      <c r="QKV168" s="89"/>
      <c r="QKW168" s="89"/>
      <c r="QKX168" s="89"/>
      <c r="QKY168" s="89"/>
      <c r="QKZ168" s="89"/>
      <c r="QLA168" s="89"/>
      <c r="QLB168" s="89"/>
      <c r="QLC168" s="89"/>
      <c r="QLD168" s="89"/>
      <c r="QLE168" s="89"/>
      <c r="QLF168" s="89"/>
      <c r="QLG168" s="89"/>
      <c r="QLH168" s="89"/>
      <c r="QLI168" s="89"/>
      <c r="QLJ168" s="89"/>
      <c r="QLK168" s="89"/>
      <c r="QLL168" s="89"/>
      <c r="QLM168" s="89"/>
      <c r="QLN168" s="89"/>
      <c r="QLO168" s="89"/>
      <c r="QLR168" s="89"/>
      <c r="QLU168" s="89"/>
      <c r="QLX168" s="89"/>
      <c r="QMA168" s="89"/>
      <c r="QMD168" s="89"/>
      <c r="QMP168" s="89"/>
      <c r="QMS168" s="89"/>
      <c r="QMV168" s="89"/>
      <c r="QMY168" s="89"/>
      <c r="QNE168" s="89"/>
      <c r="QNH168" s="89"/>
      <c r="QNN168" s="89"/>
      <c r="QNQ168" s="89"/>
      <c r="QNT168" s="89"/>
      <c r="QNW168" s="89"/>
      <c r="QOC168" s="89"/>
      <c r="QOF168" s="89"/>
      <c r="QOL168" s="89"/>
      <c r="QON168" s="89"/>
      <c r="QOO168" s="89"/>
      <c r="QOQ168" s="89"/>
      <c r="QOT168" s="89"/>
      <c r="QOW168" s="89"/>
      <c r="QPH168" s="89"/>
      <c r="QPJ168" s="89"/>
      <c r="QPV168" s="89"/>
      <c r="QPY168" s="89"/>
      <c r="QQG168" s="89"/>
      <c r="QRA168" s="89"/>
      <c r="QRC168" s="89"/>
      <c r="QRD168" s="89"/>
      <c r="QRE168" s="89"/>
      <c r="QRF168" s="89"/>
      <c r="QRG168" s="89"/>
      <c r="QRH168" s="89"/>
      <c r="QRZ168" s="89"/>
      <c r="QSA168" s="89"/>
      <c r="QSD168" s="89"/>
      <c r="QSG168" s="89"/>
      <c r="QSI168" s="89"/>
      <c r="QSK168" s="89"/>
      <c r="QSN168" s="89"/>
      <c r="QSQ168" s="89"/>
      <c r="QST168" s="89"/>
      <c r="QSZ168" s="89"/>
      <c r="QTC168" s="89"/>
      <c r="QTF168" s="89"/>
      <c r="QTK168" s="89"/>
      <c r="QTY168" s="89"/>
      <c r="QTZ168" s="89"/>
      <c r="QUA168" s="89"/>
      <c r="QUB168" s="89"/>
      <c r="QUC168" s="89"/>
      <c r="QUD168" s="89"/>
      <c r="QUE168" s="89"/>
      <c r="QUF168" s="89"/>
      <c r="QUG168" s="89"/>
      <c r="QUH168" s="89"/>
      <c r="QUI168" s="89"/>
      <c r="QUJ168" s="89"/>
      <c r="QUK168" s="89"/>
      <c r="QUL168" s="89"/>
      <c r="QUM168" s="89"/>
      <c r="QUN168" s="89"/>
      <c r="QUO168" s="89"/>
      <c r="QUP168" s="89"/>
      <c r="QUQ168" s="89"/>
      <c r="QUR168" s="89"/>
      <c r="QUS168" s="89"/>
      <c r="QUT168" s="89"/>
      <c r="QUU168" s="89"/>
      <c r="QUV168" s="89"/>
      <c r="QUW168" s="89"/>
      <c r="QUX168" s="89"/>
      <c r="QUY168" s="89"/>
      <c r="QUZ168" s="89"/>
      <c r="QVA168" s="89"/>
      <c r="QVB168" s="89"/>
      <c r="QVC168" s="89"/>
      <c r="QVD168" s="89"/>
      <c r="QVE168" s="89"/>
      <c r="QVF168" s="89"/>
      <c r="QVG168" s="89"/>
      <c r="QVH168" s="89"/>
      <c r="QVI168" s="89"/>
      <c r="QVJ168" s="89"/>
      <c r="QVK168" s="89"/>
      <c r="QVN168" s="89"/>
      <c r="QVQ168" s="89"/>
      <c r="QVT168" s="89"/>
      <c r="QVW168" s="89"/>
      <c r="QVZ168" s="89"/>
      <c r="QWL168" s="89"/>
      <c r="QWO168" s="89"/>
      <c r="QWR168" s="89"/>
      <c r="QWU168" s="89"/>
      <c r="QXA168" s="89"/>
      <c r="QXD168" s="89"/>
      <c r="QXJ168" s="89"/>
      <c r="QXM168" s="89"/>
      <c r="QXP168" s="89"/>
      <c r="QXS168" s="89"/>
      <c r="QXY168" s="89"/>
      <c r="QYB168" s="89"/>
      <c r="QYH168" s="89"/>
      <c r="QYJ168" s="89"/>
      <c r="QYK168" s="89"/>
      <c r="QYM168" s="89"/>
      <c r="QYP168" s="89"/>
      <c r="QYS168" s="89"/>
      <c r="QZD168" s="89"/>
      <c r="QZF168" s="89"/>
      <c r="QZR168" s="89"/>
      <c r="QZU168" s="89"/>
      <c r="RAC168" s="89"/>
      <c r="RAW168" s="89"/>
      <c r="RAY168" s="89"/>
      <c r="RAZ168" s="89"/>
      <c r="RBA168" s="89"/>
      <c r="RBB168" s="89"/>
      <c r="RBC168" s="89"/>
      <c r="RBD168" s="89"/>
      <c r="RBV168" s="89"/>
      <c r="RBW168" s="89"/>
      <c r="RBZ168" s="89"/>
      <c r="RCC168" s="89"/>
      <c r="RCE168" s="89"/>
      <c r="RCG168" s="89"/>
      <c r="RCJ168" s="89"/>
      <c r="RCM168" s="89"/>
      <c r="RCP168" s="89"/>
      <c r="RCV168" s="89"/>
      <c r="RCY168" s="89"/>
      <c r="RDB168" s="89"/>
      <c r="RDG168" s="89"/>
      <c r="RDU168" s="89"/>
      <c r="RDV168" s="89"/>
      <c r="RDW168" s="89"/>
      <c r="RDX168" s="89"/>
      <c r="RDY168" s="89"/>
      <c r="RDZ168" s="89"/>
      <c r="REA168" s="89"/>
      <c r="REB168" s="89"/>
      <c r="REC168" s="89"/>
      <c r="RED168" s="89"/>
      <c r="REE168" s="89"/>
      <c r="REF168" s="89"/>
      <c r="REG168" s="89"/>
      <c r="REH168" s="89"/>
      <c r="REI168" s="89"/>
      <c r="REJ168" s="89"/>
      <c r="REK168" s="89"/>
      <c r="REL168" s="89"/>
      <c r="REM168" s="89"/>
      <c r="REN168" s="89"/>
      <c r="REO168" s="89"/>
      <c r="REP168" s="89"/>
      <c r="REQ168" s="89"/>
      <c r="RER168" s="89"/>
      <c r="RES168" s="89"/>
      <c r="RET168" s="89"/>
      <c r="REU168" s="89"/>
      <c r="REV168" s="89"/>
      <c r="REW168" s="89"/>
      <c r="REX168" s="89"/>
      <c r="REY168" s="89"/>
      <c r="REZ168" s="89"/>
      <c r="RFA168" s="89"/>
      <c r="RFB168" s="89"/>
      <c r="RFC168" s="89"/>
      <c r="RFD168" s="89"/>
      <c r="RFE168" s="89"/>
      <c r="RFF168" s="89"/>
      <c r="RFG168" s="89"/>
      <c r="RFJ168" s="89"/>
      <c r="RFM168" s="89"/>
      <c r="RFP168" s="89"/>
      <c r="RFS168" s="89"/>
      <c r="RFV168" s="89"/>
      <c r="RGH168" s="89"/>
      <c r="RGK168" s="89"/>
      <c r="RGN168" s="89"/>
      <c r="RGQ168" s="89"/>
      <c r="RGW168" s="89"/>
      <c r="RGZ168" s="89"/>
      <c r="RHF168" s="89"/>
      <c r="RHI168" s="89"/>
      <c r="RHL168" s="89"/>
      <c r="RHO168" s="89"/>
      <c r="RHU168" s="89"/>
      <c r="RHX168" s="89"/>
      <c r="RID168" s="89"/>
      <c r="RIF168" s="89"/>
      <c r="RIG168" s="89"/>
      <c r="RII168" s="89"/>
      <c r="RIL168" s="89"/>
      <c r="RIO168" s="89"/>
      <c r="RIZ168" s="89"/>
      <c r="RJB168" s="89"/>
      <c r="RJN168" s="89"/>
      <c r="RJQ168" s="89"/>
      <c r="RJY168" s="89"/>
      <c r="RKS168" s="89"/>
      <c r="RKU168" s="89"/>
      <c r="RKV168" s="89"/>
      <c r="RKW168" s="89"/>
      <c r="RKX168" s="89"/>
      <c r="RKY168" s="89"/>
      <c r="RKZ168" s="89"/>
      <c r="RLR168" s="89"/>
      <c r="RLS168" s="89"/>
      <c r="RLV168" s="89"/>
      <c r="RLY168" s="89"/>
      <c r="RMA168" s="89"/>
      <c r="RMC168" s="89"/>
      <c r="RMF168" s="89"/>
      <c r="RMI168" s="89"/>
      <c r="RML168" s="89"/>
      <c r="RMR168" s="89"/>
      <c r="RMU168" s="89"/>
      <c r="RMX168" s="89"/>
      <c r="RNC168" s="89"/>
      <c r="RNQ168" s="89"/>
      <c r="RNR168" s="89"/>
      <c r="RNS168" s="89"/>
      <c r="RNT168" s="89"/>
      <c r="RNU168" s="89"/>
      <c r="RNV168" s="89"/>
      <c r="RNW168" s="89"/>
      <c r="RNX168" s="89"/>
      <c r="RNY168" s="89"/>
      <c r="RNZ168" s="89"/>
      <c r="ROA168" s="89"/>
      <c r="ROB168" s="89"/>
      <c r="ROC168" s="89"/>
      <c r="ROD168" s="89"/>
      <c r="ROE168" s="89"/>
      <c r="ROF168" s="89"/>
      <c r="ROG168" s="89"/>
      <c r="ROH168" s="89"/>
      <c r="ROI168" s="89"/>
      <c r="ROJ168" s="89"/>
      <c r="ROK168" s="89"/>
      <c r="ROL168" s="89"/>
      <c r="ROM168" s="89"/>
      <c r="RON168" s="89"/>
      <c r="ROO168" s="89"/>
      <c r="ROP168" s="89"/>
      <c r="ROQ168" s="89"/>
      <c r="ROR168" s="89"/>
      <c r="ROS168" s="89"/>
      <c r="ROT168" s="89"/>
      <c r="ROU168" s="89"/>
      <c r="ROV168" s="89"/>
      <c r="ROW168" s="89"/>
      <c r="ROX168" s="89"/>
      <c r="ROY168" s="89"/>
      <c r="ROZ168" s="89"/>
      <c r="RPA168" s="89"/>
      <c r="RPB168" s="89"/>
      <c r="RPC168" s="89"/>
      <c r="RPF168" s="89"/>
      <c r="RPI168" s="89"/>
      <c r="RPL168" s="89"/>
      <c r="RPO168" s="89"/>
      <c r="RPR168" s="89"/>
      <c r="RQD168" s="89"/>
      <c r="RQG168" s="89"/>
      <c r="RQJ168" s="89"/>
      <c r="RQM168" s="89"/>
      <c r="RQS168" s="89"/>
      <c r="RQV168" s="89"/>
      <c r="RRB168" s="89"/>
      <c r="RRE168" s="89"/>
      <c r="RRH168" s="89"/>
      <c r="RRK168" s="89"/>
      <c r="RRQ168" s="89"/>
      <c r="RRT168" s="89"/>
      <c r="RRZ168" s="89"/>
      <c r="RSB168" s="89"/>
      <c r="RSC168" s="89"/>
      <c r="RSE168" s="89"/>
      <c r="RSH168" s="89"/>
      <c r="RSK168" s="89"/>
      <c r="RSV168" s="89"/>
      <c r="RSX168" s="89"/>
      <c r="RTJ168" s="89"/>
      <c r="RTM168" s="89"/>
      <c r="RTU168" s="89"/>
      <c r="RUO168" s="89"/>
      <c r="RUQ168" s="89"/>
      <c r="RUR168" s="89"/>
      <c r="RUS168" s="89"/>
      <c r="RUT168" s="89"/>
      <c r="RUU168" s="89"/>
      <c r="RUV168" s="89"/>
      <c r="RVN168" s="89"/>
      <c r="RVO168" s="89"/>
      <c r="RVR168" s="89"/>
      <c r="RVU168" s="89"/>
      <c r="RVW168" s="89"/>
      <c r="RVY168" s="89"/>
      <c r="RWB168" s="89"/>
      <c r="RWE168" s="89"/>
      <c r="RWH168" s="89"/>
      <c r="RWN168" s="89"/>
      <c r="RWQ168" s="89"/>
      <c r="RWT168" s="89"/>
      <c r="RWY168" s="89"/>
      <c r="RXM168" s="89"/>
      <c r="RXN168" s="89"/>
      <c r="RXO168" s="89"/>
      <c r="RXP168" s="89"/>
      <c r="RXQ168" s="89"/>
      <c r="RXR168" s="89"/>
      <c r="RXS168" s="89"/>
      <c r="RXT168" s="89"/>
      <c r="RXU168" s="89"/>
      <c r="RXV168" s="89"/>
      <c r="RXW168" s="89"/>
      <c r="RXX168" s="89"/>
      <c r="RXY168" s="89"/>
      <c r="RXZ168" s="89"/>
      <c r="RYA168" s="89"/>
      <c r="RYB168" s="89"/>
      <c r="RYC168" s="89"/>
      <c r="RYD168" s="89"/>
      <c r="RYE168" s="89"/>
      <c r="RYF168" s="89"/>
      <c r="RYG168" s="89"/>
      <c r="RYH168" s="89"/>
      <c r="RYI168" s="89"/>
      <c r="RYJ168" s="89"/>
      <c r="RYK168" s="89"/>
      <c r="RYL168" s="89"/>
      <c r="RYM168" s="89"/>
      <c r="RYN168" s="89"/>
      <c r="RYO168" s="89"/>
      <c r="RYP168" s="89"/>
      <c r="RYQ168" s="89"/>
      <c r="RYR168" s="89"/>
      <c r="RYS168" s="89"/>
      <c r="RYT168" s="89"/>
      <c r="RYU168" s="89"/>
      <c r="RYV168" s="89"/>
      <c r="RYW168" s="89"/>
      <c r="RYX168" s="89"/>
      <c r="RYY168" s="89"/>
      <c r="RZB168" s="89"/>
      <c r="RZE168" s="89"/>
      <c r="RZH168" s="89"/>
      <c r="RZK168" s="89"/>
      <c r="RZN168" s="89"/>
      <c r="RZZ168" s="89"/>
      <c r="SAC168" s="89"/>
      <c r="SAF168" s="89"/>
      <c r="SAI168" s="89"/>
      <c r="SAO168" s="89"/>
      <c r="SAR168" s="89"/>
      <c r="SAX168" s="89"/>
      <c r="SBA168" s="89"/>
      <c r="SBD168" s="89"/>
      <c r="SBG168" s="89"/>
      <c r="SBM168" s="89"/>
      <c r="SBP168" s="89"/>
      <c r="SBV168" s="89"/>
      <c r="SBX168" s="89"/>
      <c r="SBY168" s="89"/>
      <c r="SCA168" s="89"/>
      <c r="SCD168" s="89"/>
      <c r="SCG168" s="89"/>
      <c r="SCR168" s="89"/>
      <c r="SCT168" s="89"/>
      <c r="SDF168" s="89"/>
      <c r="SDI168" s="89"/>
      <c r="SDQ168" s="89"/>
      <c r="SEK168" s="89"/>
      <c r="SEM168" s="89"/>
      <c r="SEN168" s="89"/>
      <c r="SEO168" s="89"/>
      <c r="SEP168" s="89"/>
      <c r="SEQ168" s="89"/>
      <c r="SER168" s="89"/>
      <c r="SFJ168" s="89"/>
      <c r="SFK168" s="89"/>
      <c r="SFN168" s="89"/>
      <c r="SFQ168" s="89"/>
      <c r="SFS168" s="89"/>
      <c r="SFU168" s="89"/>
      <c r="SFX168" s="89"/>
      <c r="SGA168" s="89"/>
      <c r="SGD168" s="89"/>
      <c r="SGJ168" s="89"/>
      <c r="SGM168" s="89"/>
      <c r="SGP168" s="89"/>
      <c r="SGU168" s="89"/>
      <c r="SHI168" s="89"/>
      <c r="SHJ168" s="89"/>
      <c r="SHK168" s="89"/>
      <c r="SHL168" s="89"/>
      <c r="SHM168" s="89"/>
      <c r="SHN168" s="89"/>
      <c r="SHO168" s="89"/>
      <c r="SHP168" s="89"/>
      <c r="SHQ168" s="89"/>
      <c r="SHR168" s="89"/>
      <c r="SHS168" s="89"/>
      <c r="SHT168" s="89"/>
      <c r="SHU168" s="89"/>
      <c r="SHV168" s="89"/>
      <c r="SHW168" s="89"/>
      <c r="SHX168" s="89"/>
      <c r="SHY168" s="89"/>
      <c r="SHZ168" s="89"/>
      <c r="SIA168" s="89"/>
      <c r="SIB168" s="89"/>
      <c r="SIC168" s="89"/>
      <c r="SID168" s="89"/>
      <c r="SIE168" s="89"/>
      <c r="SIF168" s="89"/>
      <c r="SIG168" s="89"/>
      <c r="SIH168" s="89"/>
      <c r="SII168" s="89"/>
      <c r="SIJ168" s="89"/>
      <c r="SIK168" s="89"/>
      <c r="SIL168" s="89"/>
      <c r="SIM168" s="89"/>
      <c r="SIN168" s="89"/>
      <c r="SIO168" s="89"/>
      <c r="SIP168" s="89"/>
      <c r="SIQ168" s="89"/>
      <c r="SIR168" s="89"/>
      <c r="SIS168" s="89"/>
      <c r="SIT168" s="89"/>
      <c r="SIU168" s="89"/>
      <c r="SIX168" s="89"/>
      <c r="SJA168" s="89"/>
      <c r="SJD168" s="89"/>
      <c r="SJG168" s="89"/>
      <c r="SJJ168" s="89"/>
      <c r="SJV168" s="89"/>
      <c r="SJY168" s="89"/>
      <c r="SKB168" s="89"/>
      <c r="SKE168" s="89"/>
      <c r="SKK168" s="89"/>
      <c r="SKN168" s="89"/>
      <c r="SKT168" s="89"/>
      <c r="SKW168" s="89"/>
      <c r="SKZ168" s="89"/>
      <c r="SLC168" s="89"/>
      <c r="SLI168" s="89"/>
      <c r="SLL168" s="89"/>
      <c r="SLR168" s="89"/>
      <c r="SLT168" s="89"/>
      <c r="SLU168" s="89"/>
      <c r="SLW168" s="89"/>
      <c r="SLZ168" s="89"/>
      <c r="SMC168" s="89"/>
      <c r="SMN168" s="89"/>
      <c r="SMP168" s="89"/>
      <c r="SNB168" s="89"/>
      <c r="SNE168" s="89"/>
      <c r="SNM168" s="89"/>
      <c r="SOG168" s="89"/>
      <c r="SOI168" s="89"/>
      <c r="SOJ168" s="89"/>
      <c r="SOK168" s="89"/>
      <c r="SOL168" s="89"/>
      <c r="SOM168" s="89"/>
      <c r="SON168" s="89"/>
      <c r="SPF168" s="89"/>
      <c r="SPG168" s="89"/>
      <c r="SPJ168" s="89"/>
      <c r="SPM168" s="89"/>
      <c r="SPO168" s="89"/>
      <c r="SPQ168" s="89"/>
      <c r="SPT168" s="89"/>
      <c r="SPW168" s="89"/>
      <c r="SPZ168" s="89"/>
      <c r="SQF168" s="89"/>
      <c r="SQI168" s="89"/>
      <c r="SQL168" s="89"/>
      <c r="SQQ168" s="89"/>
      <c r="SRE168" s="89"/>
      <c r="SRF168" s="89"/>
      <c r="SRG168" s="89"/>
      <c r="SRH168" s="89"/>
      <c r="SRI168" s="89"/>
      <c r="SRJ168" s="89"/>
      <c r="SRK168" s="89"/>
      <c r="SRL168" s="89"/>
      <c r="SRM168" s="89"/>
      <c r="SRN168" s="89"/>
      <c r="SRO168" s="89"/>
      <c r="SRP168" s="89"/>
      <c r="SRQ168" s="89"/>
      <c r="SRR168" s="89"/>
      <c r="SRS168" s="89"/>
      <c r="SRT168" s="89"/>
      <c r="SRU168" s="89"/>
      <c r="SRV168" s="89"/>
      <c r="SRW168" s="89"/>
      <c r="SRX168" s="89"/>
      <c r="SRY168" s="89"/>
      <c r="SRZ168" s="89"/>
      <c r="SSA168" s="89"/>
      <c r="SSB168" s="89"/>
      <c r="SSC168" s="89"/>
      <c r="SSD168" s="89"/>
      <c r="SSE168" s="89"/>
      <c r="SSF168" s="89"/>
      <c r="SSG168" s="89"/>
      <c r="SSH168" s="89"/>
      <c r="SSI168" s="89"/>
      <c r="SSJ168" s="89"/>
      <c r="SSK168" s="89"/>
      <c r="SSL168" s="89"/>
      <c r="SSM168" s="89"/>
      <c r="SSN168" s="89"/>
      <c r="SSO168" s="89"/>
      <c r="SSP168" s="89"/>
      <c r="SSQ168" s="89"/>
      <c r="SST168" s="89"/>
      <c r="SSW168" s="89"/>
      <c r="SSZ168" s="89"/>
      <c r="STC168" s="89"/>
      <c r="STF168" s="89"/>
      <c r="STR168" s="89"/>
      <c r="STU168" s="89"/>
      <c r="STX168" s="89"/>
      <c r="SUA168" s="89"/>
      <c r="SUG168" s="89"/>
      <c r="SUJ168" s="89"/>
      <c r="SUP168" s="89"/>
      <c r="SUS168" s="89"/>
      <c r="SUV168" s="89"/>
      <c r="SUY168" s="89"/>
      <c r="SVE168" s="89"/>
      <c r="SVH168" s="89"/>
      <c r="SVN168" s="89"/>
      <c r="SVP168" s="89"/>
      <c r="SVQ168" s="89"/>
      <c r="SVS168" s="89"/>
      <c r="SVV168" s="89"/>
      <c r="SVY168" s="89"/>
      <c r="SWJ168" s="89"/>
      <c r="SWL168" s="89"/>
      <c r="SWX168" s="89"/>
      <c r="SXA168" s="89"/>
      <c r="SXI168" s="89"/>
      <c r="SYC168" s="89"/>
      <c r="SYE168" s="89"/>
      <c r="SYF168" s="89"/>
      <c r="SYG168" s="89"/>
      <c r="SYH168" s="89"/>
      <c r="SYI168" s="89"/>
      <c r="SYJ168" s="89"/>
      <c r="SZB168" s="89"/>
      <c r="SZC168" s="89"/>
      <c r="SZF168" s="89"/>
      <c r="SZI168" s="89"/>
      <c r="SZK168" s="89"/>
      <c r="SZM168" s="89"/>
      <c r="SZP168" s="89"/>
      <c r="SZS168" s="89"/>
      <c r="SZV168" s="89"/>
      <c r="TAB168" s="89"/>
      <c r="TAE168" s="89"/>
      <c r="TAH168" s="89"/>
      <c r="TAM168" s="89"/>
      <c r="TBA168" s="89"/>
      <c r="TBB168" s="89"/>
      <c r="TBC168" s="89"/>
      <c r="TBD168" s="89"/>
      <c r="TBE168" s="89"/>
      <c r="TBF168" s="89"/>
      <c r="TBG168" s="89"/>
      <c r="TBH168" s="89"/>
      <c r="TBI168" s="89"/>
      <c r="TBJ168" s="89"/>
      <c r="TBK168" s="89"/>
      <c r="TBL168" s="89"/>
      <c r="TBM168" s="89"/>
      <c r="TBN168" s="89"/>
      <c r="TBO168" s="89"/>
      <c r="TBP168" s="89"/>
      <c r="TBQ168" s="89"/>
      <c r="TBR168" s="89"/>
      <c r="TBS168" s="89"/>
      <c r="TBT168" s="89"/>
      <c r="TBU168" s="89"/>
      <c r="TBV168" s="89"/>
      <c r="TBW168" s="89"/>
      <c r="TBX168" s="89"/>
      <c r="TBY168" s="89"/>
      <c r="TBZ168" s="89"/>
      <c r="TCA168" s="89"/>
      <c r="TCB168" s="89"/>
      <c r="TCC168" s="89"/>
      <c r="TCD168" s="89"/>
      <c r="TCE168" s="89"/>
      <c r="TCF168" s="89"/>
      <c r="TCG168" s="89"/>
      <c r="TCH168" s="89"/>
      <c r="TCI168" s="89"/>
      <c r="TCJ168" s="89"/>
      <c r="TCK168" s="89"/>
      <c r="TCL168" s="89"/>
      <c r="TCM168" s="89"/>
      <c r="TCP168" s="89"/>
      <c r="TCS168" s="89"/>
      <c r="TCV168" s="89"/>
      <c r="TCY168" s="89"/>
      <c r="TDB168" s="89"/>
      <c r="TDN168" s="89"/>
      <c r="TDQ168" s="89"/>
      <c r="TDT168" s="89"/>
      <c r="TDW168" s="89"/>
      <c r="TEC168" s="89"/>
      <c r="TEF168" s="89"/>
      <c r="TEL168" s="89"/>
      <c r="TEO168" s="89"/>
      <c r="TER168" s="89"/>
      <c r="TEU168" s="89"/>
      <c r="TFA168" s="89"/>
      <c r="TFD168" s="89"/>
      <c r="TFJ168" s="89"/>
      <c r="TFL168" s="89"/>
      <c r="TFM168" s="89"/>
      <c r="TFO168" s="89"/>
      <c r="TFR168" s="89"/>
      <c r="TFU168" s="89"/>
      <c r="TGF168" s="89"/>
      <c r="TGH168" s="89"/>
      <c r="TGT168" s="89"/>
      <c r="TGW168" s="89"/>
      <c r="THE168" s="89"/>
      <c r="THY168" s="89"/>
      <c r="TIA168" s="89"/>
      <c r="TIB168" s="89"/>
      <c r="TIC168" s="89"/>
      <c r="TID168" s="89"/>
      <c r="TIE168" s="89"/>
      <c r="TIF168" s="89"/>
      <c r="TIX168" s="89"/>
      <c r="TIY168" s="89"/>
      <c r="TJB168" s="89"/>
      <c r="TJE168" s="89"/>
      <c r="TJG168" s="89"/>
      <c r="TJI168" s="89"/>
      <c r="TJL168" s="89"/>
      <c r="TJO168" s="89"/>
      <c r="TJR168" s="89"/>
      <c r="TJX168" s="89"/>
      <c r="TKA168" s="89"/>
      <c r="TKD168" s="89"/>
      <c r="TKI168" s="89"/>
      <c r="TKW168" s="89"/>
      <c r="TKX168" s="89"/>
      <c r="TKY168" s="89"/>
      <c r="TKZ168" s="89"/>
      <c r="TLA168" s="89"/>
      <c r="TLB168" s="89"/>
      <c r="TLC168" s="89"/>
      <c r="TLD168" s="89"/>
      <c r="TLE168" s="89"/>
      <c r="TLF168" s="89"/>
      <c r="TLG168" s="89"/>
      <c r="TLH168" s="89"/>
      <c r="TLI168" s="89"/>
      <c r="TLJ168" s="89"/>
      <c r="TLK168" s="89"/>
      <c r="TLL168" s="89"/>
      <c r="TLM168" s="89"/>
      <c r="TLN168" s="89"/>
      <c r="TLO168" s="89"/>
      <c r="TLP168" s="89"/>
      <c r="TLQ168" s="89"/>
      <c r="TLR168" s="89"/>
      <c r="TLS168" s="89"/>
      <c r="TLT168" s="89"/>
      <c r="TLU168" s="89"/>
      <c r="TLV168" s="89"/>
      <c r="TLW168" s="89"/>
      <c r="TLX168" s="89"/>
      <c r="TLY168" s="89"/>
      <c r="TLZ168" s="89"/>
      <c r="TMA168" s="89"/>
      <c r="TMB168" s="89"/>
      <c r="TMC168" s="89"/>
      <c r="TMD168" s="89"/>
      <c r="TME168" s="89"/>
      <c r="TMF168" s="89"/>
      <c r="TMG168" s="89"/>
      <c r="TMH168" s="89"/>
      <c r="TMI168" s="89"/>
      <c r="TML168" s="89"/>
      <c r="TMO168" s="89"/>
      <c r="TMR168" s="89"/>
      <c r="TMU168" s="89"/>
      <c r="TMX168" s="89"/>
      <c r="TNJ168" s="89"/>
      <c r="TNM168" s="89"/>
      <c r="TNP168" s="89"/>
      <c r="TNS168" s="89"/>
      <c r="TNY168" s="89"/>
      <c r="TOB168" s="89"/>
      <c r="TOH168" s="89"/>
      <c r="TOK168" s="89"/>
      <c r="TON168" s="89"/>
      <c r="TOQ168" s="89"/>
      <c r="TOW168" s="89"/>
      <c r="TOZ168" s="89"/>
      <c r="TPF168" s="89"/>
      <c r="TPH168" s="89"/>
      <c r="TPI168" s="89"/>
      <c r="TPK168" s="89"/>
      <c r="TPN168" s="89"/>
      <c r="TPQ168" s="89"/>
      <c r="TQB168" s="89"/>
      <c r="TQD168" s="89"/>
      <c r="TQP168" s="89"/>
      <c r="TQS168" s="89"/>
      <c r="TRA168" s="89"/>
      <c r="TRU168" s="89"/>
      <c r="TRW168" s="89"/>
      <c r="TRX168" s="89"/>
      <c r="TRY168" s="89"/>
      <c r="TRZ168" s="89"/>
      <c r="TSA168" s="89"/>
      <c r="TSB168" s="89"/>
      <c r="TST168" s="89"/>
      <c r="TSU168" s="89"/>
      <c r="TSX168" s="89"/>
      <c r="TTA168" s="89"/>
      <c r="TTC168" s="89"/>
      <c r="TTE168" s="89"/>
      <c r="TTH168" s="89"/>
      <c r="TTK168" s="89"/>
      <c r="TTN168" s="89"/>
      <c r="TTT168" s="89"/>
      <c r="TTW168" s="89"/>
      <c r="TTZ168" s="89"/>
      <c r="TUE168" s="89"/>
      <c r="TUS168" s="89"/>
      <c r="TUT168" s="89"/>
      <c r="TUU168" s="89"/>
      <c r="TUV168" s="89"/>
      <c r="TUW168" s="89"/>
      <c r="TUX168" s="89"/>
      <c r="TUY168" s="89"/>
      <c r="TUZ168" s="89"/>
      <c r="TVA168" s="89"/>
      <c r="TVB168" s="89"/>
      <c r="TVC168" s="89"/>
      <c r="TVD168" s="89"/>
      <c r="TVE168" s="89"/>
      <c r="TVF168" s="89"/>
      <c r="TVG168" s="89"/>
      <c r="TVH168" s="89"/>
      <c r="TVI168" s="89"/>
      <c r="TVJ168" s="89"/>
      <c r="TVK168" s="89"/>
      <c r="TVL168" s="89"/>
      <c r="TVM168" s="89"/>
      <c r="TVN168" s="89"/>
      <c r="TVO168" s="89"/>
      <c r="TVP168" s="89"/>
      <c r="TVQ168" s="89"/>
      <c r="TVR168" s="89"/>
      <c r="TVS168" s="89"/>
      <c r="TVT168" s="89"/>
      <c r="TVU168" s="89"/>
      <c r="TVV168" s="89"/>
      <c r="TVW168" s="89"/>
      <c r="TVX168" s="89"/>
      <c r="TVY168" s="89"/>
      <c r="TVZ168" s="89"/>
      <c r="TWA168" s="89"/>
      <c r="TWB168" s="89"/>
      <c r="TWC168" s="89"/>
      <c r="TWD168" s="89"/>
      <c r="TWE168" s="89"/>
      <c r="TWH168" s="89"/>
      <c r="TWK168" s="89"/>
      <c r="TWN168" s="89"/>
      <c r="TWQ168" s="89"/>
      <c r="TWT168" s="89"/>
      <c r="TXF168" s="89"/>
      <c r="TXI168" s="89"/>
      <c r="TXL168" s="89"/>
      <c r="TXO168" s="89"/>
      <c r="TXU168" s="89"/>
      <c r="TXX168" s="89"/>
      <c r="TYD168" s="89"/>
      <c r="TYG168" s="89"/>
      <c r="TYJ168" s="89"/>
      <c r="TYM168" s="89"/>
      <c r="TYS168" s="89"/>
      <c r="TYV168" s="89"/>
      <c r="TZB168" s="89"/>
      <c r="TZD168" s="89"/>
      <c r="TZE168" s="89"/>
      <c r="TZG168" s="89"/>
      <c r="TZJ168" s="89"/>
      <c r="TZM168" s="89"/>
      <c r="TZX168" s="89"/>
      <c r="TZZ168" s="89"/>
      <c r="UAL168" s="89"/>
      <c r="UAO168" s="89"/>
      <c r="UAW168" s="89"/>
      <c r="UBQ168" s="89"/>
      <c r="UBS168" s="89"/>
      <c r="UBT168" s="89"/>
      <c r="UBU168" s="89"/>
      <c r="UBV168" s="89"/>
      <c r="UBW168" s="89"/>
      <c r="UBX168" s="89"/>
      <c r="UCP168" s="89"/>
      <c r="UCQ168" s="89"/>
      <c r="UCT168" s="89"/>
      <c r="UCW168" s="89"/>
      <c r="UCY168" s="89"/>
      <c r="UDA168" s="89"/>
      <c r="UDD168" s="89"/>
      <c r="UDG168" s="89"/>
      <c r="UDJ168" s="89"/>
      <c r="UDP168" s="89"/>
      <c r="UDS168" s="89"/>
      <c r="UDV168" s="89"/>
      <c r="UEA168" s="89"/>
      <c r="UEO168" s="89"/>
      <c r="UEP168" s="89"/>
      <c r="UEQ168" s="89"/>
      <c r="UER168" s="89"/>
      <c r="UES168" s="89"/>
      <c r="UET168" s="89"/>
      <c r="UEU168" s="89"/>
      <c r="UEV168" s="89"/>
      <c r="UEW168" s="89"/>
      <c r="UEX168" s="89"/>
      <c r="UEY168" s="89"/>
      <c r="UEZ168" s="89"/>
      <c r="UFA168" s="89"/>
      <c r="UFB168" s="89"/>
      <c r="UFC168" s="89"/>
      <c r="UFD168" s="89"/>
      <c r="UFE168" s="89"/>
      <c r="UFF168" s="89"/>
      <c r="UFG168" s="89"/>
      <c r="UFH168" s="89"/>
      <c r="UFI168" s="89"/>
      <c r="UFJ168" s="89"/>
      <c r="UFK168" s="89"/>
      <c r="UFL168" s="89"/>
      <c r="UFM168" s="89"/>
      <c r="UFN168" s="89"/>
      <c r="UFO168" s="89"/>
      <c r="UFP168" s="89"/>
      <c r="UFQ168" s="89"/>
      <c r="UFR168" s="89"/>
      <c r="UFS168" s="89"/>
      <c r="UFT168" s="89"/>
      <c r="UFU168" s="89"/>
      <c r="UFV168" s="89"/>
      <c r="UFW168" s="89"/>
      <c r="UFX168" s="89"/>
      <c r="UFY168" s="89"/>
      <c r="UFZ168" s="89"/>
      <c r="UGA168" s="89"/>
      <c r="UGD168" s="89"/>
      <c r="UGG168" s="89"/>
      <c r="UGJ168" s="89"/>
      <c r="UGM168" s="89"/>
      <c r="UGP168" s="89"/>
      <c r="UHB168" s="89"/>
      <c r="UHE168" s="89"/>
      <c r="UHH168" s="89"/>
      <c r="UHK168" s="89"/>
      <c r="UHQ168" s="89"/>
      <c r="UHT168" s="89"/>
      <c r="UHZ168" s="89"/>
      <c r="UIC168" s="89"/>
      <c r="UIF168" s="89"/>
      <c r="UII168" s="89"/>
      <c r="UIO168" s="89"/>
      <c r="UIR168" s="89"/>
      <c r="UIX168" s="89"/>
      <c r="UIZ168" s="89"/>
      <c r="UJA168" s="89"/>
      <c r="UJC168" s="89"/>
      <c r="UJF168" s="89"/>
      <c r="UJI168" s="89"/>
      <c r="UJT168" s="89"/>
      <c r="UJV168" s="89"/>
      <c r="UKH168" s="89"/>
      <c r="UKK168" s="89"/>
      <c r="UKS168" s="89"/>
      <c r="ULM168" s="89"/>
      <c r="ULO168" s="89"/>
      <c r="ULP168" s="89"/>
      <c r="ULQ168" s="89"/>
      <c r="ULR168" s="89"/>
      <c r="ULS168" s="89"/>
      <c r="ULT168" s="89"/>
      <c r="UML168" s="89"/>
      <c r="UMM168" s="89"/>
      <c r="UMP168" s="89"/>
      <c r="UMS168" s="89"/>
      <c r="UMU168" s="89"/>
      <c r="UMW168" s="89"/>
      <c r="UMZ168" s="89"/>
      <c r="UNC168" s="89"/>
      <c r="UNF168" s="89"/>
      <c r="UNL168" s="89"/>
      <c r="UNO168" s="89"/>
      <c r="UNR168" s="89"/>
      <c r="UNW168" s="89"/>
      <c r="UOK168" s="89"/>
      <c r="UOL168" s="89"/>
      <c r="UOM168" s="89"/>
      <c r="UON168" s="89"/>
      <c r="UOO168" s="89"/>
      <c r="UOP168" s="89"/>
      <c r="UOQ168" s="89"/>
      <c r="UOR168" s="89"/>
      <c r="UOS168" s="89"/>
      <c r="UOT168" s="89"/>
      <c r="UOU168" s="89"/>
      <c r="UOV168" s="89"/>
      <c r="UOW168" s="89"/>
      <c r="UOX168" s="89"/>
      <c r="UOY168" s="89"/>
      <c r="UOZ168" s="89"/>
      <c r="UPA168" s="89"/>
      <c r="UPB168" s="89"/>
      <c r="UPC168" s="89"/>
      <c r="UPD168" s="89"/>
      <c r="UPE168" s="89"/>
      <c r="UPF168" s="89"/>
      <c r="UPG168" s="89"/>
      <c r="UPH168" s="89"/>
      <c r="UPI168" s="89"/>
      <c r="UPJ168" s="89"/>
      <c r="UPK168" s="89"/>
      <c r="UPL168" s="89"/>
      <c r="UPM168" s="89"/>
      <c r="UPN168" s="89"/>
      <c r="UPO168" s="89"/>
      <c r="UPP168" s="89"/>
      <c r="UPQ168" s="89"/>
      <c r="UPR168" s="89"/>
      <c r="UPS168" s="89"/>
      <c r="UPT168" s="89"/>
      <c r="UPU168" s="89"/>
      <c r="UPV168" s="89"/>
      <c r="UPW168" s="89"/>
      <c r="UPZ168" s="89"/>
      <c r="UQC168" s="89"/>
      <c r="UQF168" s="89"/>
      <c r="UQI168" s="89"/>
      <c r="UQL168" s="89"/>
      <c r="UQX168" s="89"/>
      <c r="URA168" s="89"/>
      <c r="URD168" s="89"/>
      <c r="URG168" s="89"/>
      <c r="URM168" s="89"/>
      <c r="URP168" s="89"/>
      <c r="URV168" s="89"/>
      <c r="URY168" s="89"/>
      <c r="USB168" s="89"/>
      <c r="USE168" s="89"/>
      <c r="USK168" s="89"/>
      <c r="USN168" s="89"/>
      <c r="UST168" s="89"/>
      <c r="USV168" s="89"/>
      <c r="USW168" s="89"/>
      <c r="USY168" s="89"/>
      <c r="UTB168" s="89"/>
      <c r="UTE168" s="89"/>
      <c r="UTP168" s="89"/>
      <c r="UTR168" s="89"/>
      <c r="UUD168" s="89"/>
      <c r="UUG168" s="89"/>
      <c r="UUO168" s="89"/>
      <c r="UVI168" s="89"/>
      <c r="UVK168" s="89"/>
      <c r="UVL168" s="89"/>
      <c r="UVM168" s="89"/>
      <c r="UVN168" s="89"/>
      <c r="UVO168" s="89"/>
      <c r="UVP168" s="89"/>
      <c r="UWH168" s="89"/>
      <c r="UWI168" s="89"/>
      <c r="UWL168" s="89"/>
      <c r="UWO168" s="89"/>
      <c r="UWQ168" s="89"/>
      <c r="UWS168" s="89"/>
      <c r="UWV168" s="89"/>
      <c r="UWY168" s="89"/>
      <c r="UXB168" s="89"/>
      <c r="UXH168" s="89"/>
      <c r="UXK168" s="89"/>
      <c r="UXN168" s="89"/>
      <c r="UXS168" s="89"/>
      <c r="UYG168" s="89"/>
      <c r="UYH168" s="89"/>
      <c r="UYI168" s="89"/>
      <c r="UYJ168" s="89"/>
      <c r="UYK168" s="89"/>
      <c r="UYL168" s="89"/>
      <c r="UYM168" s="89"/>
      <c r="UYN168" s="89"/>
      <c r="UYO168" s="89"/>
      <c r="UYP168" s="89"/>
      <c r="UYQ168" s="89"/>
      <c r="UYR168" s="89"/>
      <c r="UYS168" s="89"/>
      <c r="UYT168" s="89"/>
      <c r="UYU168" s="89"/>
      <c r="UYV168" s="89"/>
      <c r="UYW168" s="89"/>
      <c r="UYX168" s="89"/>
      <c r="UYY168" s="89"/>
      <c r="UYZ168" s="89"/>
      <c r="UZA168" s="89"/>
      <c r="UZB168" s="89"/>
      <c r="UZC168" s="89"/>
      <c r="UZD168" s="89"/>
      <c r="UZE168" s="89"/>
      <c r="UZF168" s="89"/>
      <c r="UZG168" s="89"/>
      <c r="UZH168" s="89"/>
      <c r="UZI168" s="89"/>
      <c r="UZJ168" s="89"/>
      <c r="UZK168" s="89"/>
      <c r="UZL168" s="89"/>
      <c r="UZM168" s="89"/>
      <c r="UZN168" s="89"/>
      <c r="UZO168" s="89"/>
      <c r="UZP168" s="89"/>
      <c r="UZQ168" s="89"/>
      <c r="UZR168" s="89"/>
      <c r="UZS168" s="89"/>
      <c r="UZV168" s="89"/>
      <c r="UZY168" s="89"/>
      <c r="VAB168" s="89"/>
      <c r="VAE168" s="89"/>
      <c r="VAH168" s="89"/>
      <c r="VAT168" s="89"/>
      <c r="VAW168" s="89"/>
      <c r="VAZ168" s="89"/>
      <c r="VBC168" s="89"/>
      <c r="VBI168" s="89"/>
      <c r="VBL168" s="89"/>
      <c r="VBR168" s="89"/>
      <c r="VBU168" s="89"/>
      <c r="VBX168" s="89"/>
      <c r="VCA168" s="89"/>
      <c r="VCG168" s="89"/>
      <c r="VCJ168" s="89"/>
      <c r="VCP168" s="89"/>
      <c r="VCR168" s="89"/>
      <c r="VCS168" s="89"/>
      <c r="VCU168" s="89"/>
      <c r="VCX168" s="89"/>
      <c r="VDA168" s="89"/>
      <c r="VDL168" s="89"/>
      <c r="VDN168" s="89"/>
      <c r="VDZ168" s="89"/>
      <c r="VEC168" s="89"/>
      <c r="VEK168" s="89"/>
      <c r="VFE168" s="89"/>
      <c r="VFG168" s="89"/>
      <c r="VFH168" s="89"/>
      <c r="VFI168" s="89"/>
      <c r="VFJ168" s="89"/>
      <c r="VFK168" s="89"/>
      <c r="VFL168" s="89"/>
      <c r="VGD168" s="89"/>
      <c r="VGE168" s="89"/>
      <c r="VGH168" s="89"/>
      <c r="VGK168" s="89"/>
      <c r="VGM168" s="89"/>
      <c r="VGO168" s="89"/>
      <c r="VGR168" s="89"/>
      <c r="VGU168" s="89"/>
      <c r="VGX168" s="89"/>
      <c r="VHD168" s="89"/>
      <c r="VHG168" s="89"/>
      <c r="VHJ168" s="89"/>
      <c r="VHO168" s="89"/>
      <c r="VIC168" s="89"/>
      <c r="VID168" s="89"/>
      <c r="VIE168" s="89"/>
      <c r="VIF168" s="89"/>
      <c r="VIG168" s="89"/>
      <c r="VIH168" s="89"/>
      <c r="VII168" s="89"/>
      <c r="VIJ168" s="89"/>
      <c r="VIK168" s="89"/>
      <c r="VIL168" s="89"/>
      <c r="VIM168" s="89"/>
      <c r="VIN168" s="89"/>
      <c r="VIO168" s="89"/>
      <c r="VIP168" s="89"/>
      <c r="VIQ168" s="89"/>
      <c r="VIR168" s="89"/>
      <c r="VIS168" s="89"/>
      <c r="VIT168" s="89"/>
      <c r="VIU168" s="89"/>
      <c r="VIV168" s="89"/>
      <c r="VIW168" s="89"/>
      <c r="VIX168" s="89"/>
      <c r="VIY168" s="89"/>
      <c r="VIZ168" s="89"/>
      <c r="VJA168" s="89"/>
      <c r="VJB168" s="89"/>
      <c r="VJC168" s="89"/>
      <c r="VJD168" s="89"/>
      <c r="VJE168" s="89"/>
      <c r="VJF168" s="89"/>
      <c r="VJG168" s="89"/>
      <c r="VJH168" s="89"/>
      <c r="VJI168" s="89"/>
      <c r="VJJ168" s="89"/>
      <c r="VJK168" s="89"/>
      <c r="VJL168" s="89"/>
      <c r="VJM168" s="89"/>
      <c r="VJN168" s="89"/>
      <c r="VJO168" s="89"/>
      <c r="VJR168" s="89"/>
      <c r="VJU168" s="89"/>
      <c r="VJX168" s="89"/>
      <c r="VKA168" s="89"/>
      <c r="VKD168" s="89"/>
      <c r="VKP168" s="89"/>
      <c r="VKS168" s="89"/>
      <c r="VKV168" s="89"/>
      <c r="VKY168" s="89"/>
      <c r="VLE168" s="89"/>
      <c r="VLH168" s="89"/>
      <c r="VLN168" s="89"/>
      <c r="VLQ168" s="89"/>
      <c r="VLT168" s="89"/>
      <c r="VLW168" s="89"/>
      <c r="VMC168" s="89"/>
      <c r="VMF168" s="89"/>
      <c r="VML168" s="89"/>
      <c r="VMN168" s="89"/>
      <c r="VMO168" s="89"/>
      <c r="VMQ168" s="89"/>
      <c r="VMT168" s="89"/>
      <c r="VMW168" s="89"/>
      <c r="VNH168" s="89"/>
      <c r="VNJ168" s="89"/>
      <c r="VNV168" s="89"/>
      <c r="VNY168" s="89"/>
      <c r="VOG168" s="89"/>
      <c r="VPA168" s="89"/>
      <c r="VPC168" s="89"/>
      <c r="VPD168" s="89"/>
      <c r="VPE168" s="89"/>
      <c r="VPF168" s="89"/>
      <c r="VPG168" s="89"/>
      <c r="VPH168" s="89"/>
      <c r="VPZ168" s="89"/>
      <c r="VQA168" s="89"/>
      <c r="VQD168" s="89"/>
      <c r="VQG168" s="89"/>
      <c r="VQI168" s="89"/>
      <c r="VQK168" s="89"/>
      <c r="VQN168" s="89"/>
      <c r="VQQ168" s="89"/>
      <c r="VQT168" s="89"/>
      <c r="VQZ168" s="89"/>
      <c r="VRC168" s="89"/>
      <c r="VRF168" s="89"/>
      <c r="VRK168" s="89"/>
      <c r="VRY168" s="89"/>
      <c r="VRZ168" s="89"/>
      <c r="VSA168" s="89"/>
      <c r="VSB168" s="89"/>
      <c r="VSC168" s="89"/>
      <c r="VSD168" s="89"/>
      <c r="VSE168" s="89"/>
      <c r="VSF168" s="89"/>
      <c r="VSG168" s="89"/>
      <c r="VSH168" s="89"/>
      <c r="VSI168" s="89"/>
      <c r="VSJ168" s="89"/>
      <c r="VSK168" s="89"/>
      <c r="VSL168" s="89"/>
      <c r="VSM168" s="89"/>
      <c r="VSN168" s="89"/>
      <c r="VSO168" s="89"/>
      <c r="VSP168" s="89"/>
      <c r="VSQ168" s="89"/>
      <c r="VSR168" s="89"/>
      <c r="VSS168" s="89"/>
      <c r="VST168" s="89"/>
      <c r="VSU168" s="89"/>
      <c r="VSV168" s="89"/>
      <c r="VSW168" s="89"/>
      <c r="VSX168" s="89"/>
      <c r="VSY168" s="89"/>
      <c r="VSZ168" s="89"/>
      <c r="VTA168" s="89"/>
      <c r="VTB168" s="89"/>
      <c r="VTC168" s="89"/>
      <c r="VTD168" s="89"/>
      <c r="VTE168" s="89"/>
      <c r="VTF168" s="89"/>
      <c r="VTG168" s="89"/>
      <c r="VTH168" s="89"/>
      <c r="VTI168" s="89"/>
      <c r="VTJ168" s="89"/>
      <c r="VTK168" s="89"/>
      <c r="VTN168" s="89"/>
      <c r="VTQ168" s="89"/>
      <c r="VTT168" s="89"/>
      <c r="VTW168" s="89"/>
      <c r="VTZ168" s="89"/>
      <c r="VUL168" s="89"/>
      <c r="VUO168" s="89"/>
      <c r="VUR168" s="89"/>
      <c r="VUU168" s="89"/>
      <c r="VVA168" s="89"/>
      <c r="VVD168" s="89"/>
      <c r="VVJ168" s="89"/>
      <c r="VVM168" s="89"/>
      <c r="VVP168" s="89"/>
      <c r="VVS168" s="89"/>
      <c r="VVY168" s="89"/>
      <c r="VWB168" s="89"/>
      <c r="VWH168" s="89"/>
      <c r="VWJ168" s="89"/>
      <c r="VWK168" s="89"/>
      <c r="VWM168" s="89"/>
      <c r="VWP168" s="89"/>
      <c r="VWS168" s="89"/>
      <c r="VXD168" s="89"/>
      <c r="VXF168" s="89"/>
      <c r="VXR168" s="89"/>
      <c r="VXU168" s="89"/>
      <c r="VYC168" s="89"/>
      <c r="VYW168" s="89"/>
      <c r="VYY168" s="89"/>
      <c r="VYZ168" s="89"/>
      <c r="VZA168" s="89"/>
      <c r="VZB168" s="89"/>
      <c r="VZC168" s="89"/>
      <c r="VZD168" s="89"/>
      <c r="VZV168" s="89"/>
      <c r="VZW168" s="89"/>
      <c r="VZZ168" s="89"/>
      <c r="WAC168" s="89"/>
      <c r="WAE168" s="89"/>
      <c r="WAG168" s="89"/>
      <c r="WAJ168" s="89"/>
      <c r="WAM168" s="89"/>
      <c r="WAP168" s="89"/>
      <c r="WAV168" s="89"/>
      <c r="WAY168" s="89"/>
      <c r="WBB168" s="89"/>
      <c r="WBG168" s="89"/>
      <c r="WBU168" s="89"/>
      <c r="WBV168" s="89"/>
      <c r="WBW168" s="89"/>
      <c r="WBX168" s="89"/>
      <c r="WBY168" s="89"/>
      <c r="WBZ168" s="89"/>
      <c r="WCA168" s="89"/>
      <c r="WCB168" s="89"/>
      <c r="WCC168" s="89"/>
      <c r="WCD168" s="89"/>
      <c r="WCE168" s="89"/>
      <c r="WCF168" s="89"/>
      <c r="WCG168" s="89"/>
      <c r="WCH168" s="89"/>
      <c r="WCI168" s="89"/>
      <c r="WCJ168" s="89"/>
      <c r="WCK168" s="89"/>
      <c r="WCL168" s="89"/>
      <c r="WCM168" s="89"/>
      <c r="WCN168" s="89"/>
      <c r="WCO168" s="89"/>
      <c r="WCP168" s="89"/>
      <c r="WCQ168" s="89"/>
      <c r="WCR168" s="89"/>
      <c r="WCS168" s="89"/>
      <c r="WCT168" s="89"/>
      <c r="WCU168" s="89"/>
      <c r="WCV168" s="89"/>
      <c r="WCW168" s="89"/>
      <c r="WCX168" s="89"/>
      <c r="WCY168" s="89"/>
      <c r="WCZ168" s="89"/>
      <c r="WDA168" s="89"/>
      <c r="WDB168" s="89"/>
      <c r="WDC168" s="89"/>
      <c r="WDD168" s="89"/>
      <c r="WDE168" s="89"/>
      <c r="WDF168" s="89"/>
      <c r="WDG168" s="89"/>
      <c r="WDJ168" s="89"/>
      <c r="WDM168" s="89"/>
      <c r="WDP168" s="89"/>
      <c r="WDS168" s="89"/>
      <c r="WDV168" s="89"/>
      <c r="WEH168" s="89"/>
      <c r="WEK168" s="89"/>
      <c r="WEN168" s="89"/>
      <c r="WEQ168" s="89"/>
      <c r="WEW168" s="89"/>
      <c r="WEZ168" s="89"/>
      <c r="WFF168" s="89"/>
      <c r="WFI168" s="89"/>
      <c r="WFL168" s="89"/>
      <c r="WFO168" s="89"/>
      <c r="WFU168" s="89"/>
      <c r="WFX168" s="89"/>
      <c r="WGD168" s="89"/>
      <c r="WGF168" s="89"/>
      <c r="WGG168" s="89"/>
      <c r="WGI168" s="89"/>
      <c r="WGL168" s="89"/>
      <c r="WGO168" s="89"/>
      <c r="WGZ168" s="89"/>
      <c r="WHB168" s="89"/>
      <c r="WHN168" s="89"/>
      <c r="WHQ168" s="89"/>
      <c r="WHY168" s="89"/>
      <c r="WIS168" s="89"/>
      <c r="WIU168" s="89"/>
      <c r="WIV168" s="89"/>
      <c r="WIW168" s="89"/>
      <c r="WIX168" s="89"/>
      <c r="WIY168" s="89"/>
      <c r="WIZ168" s="89"/>
      <c r="WJR168" s="89"/>
      <c r="WJS168" s="89"/>
      <c r="WJV168" s="89"/>
      <c r="WJY168" s="89"/>
      <c r="WKA168" s="89"/>
      <c r="WKC168" s="89"/>
      <c r="WKF168" s="89"/>
      <c r="WKI168" s="89"/>
      <c r="WKL168" s="89"/>
      <c r="WKR168" s="89"/>
      <c r="WKU168" s="89"/>
      <c r="WKX168" s="89"/>
      <c r="WLC168" s="89"/>
      <c r="WLQ168" s="89"/>
      <c r="WLR168" s="89"/>
      <c r="WLS168" s="89"/>
      <c r="WLT168" s="89"/>
      <c r="WLU168" s="89"/>
      <c r="WLV168" s="89"/>
      <c r="WLW168" s="89"/>
      <c r="WLX168" s="89"/>
      <c r="WLY168" s="89"/>
      <c r="WLZ168" s="89"/>
      <c r="WMA168" s="89"/>
      <c r="WMB168" s="89"/>
      <c r="WMC168" s="89"/>
      <c r="WMD168" s="89"/>
      <c r="WME168" s="89"/>
      <c r="WMF168" s="89"/>
      <c r="WMG168" s="89"/>
      <c r="WMH168" s="89"/>
      <c r="WMI168" s="89"/>
      <c r="WMJ168" s="89"/>
      <c r="WMK168" s="89"/>
      <c r="WML168" s="89"/>
      <c r="WMM168" s="89"/>
      <c r="WMN168" s="89"/>
      <c r="WMO168" s="89"/>
      <c r="WMP168" s="89"/>
      <c r="WMQ168" s="89"/>
      <c r="WMR168" s="89"/>
      <c r="WMS168" s="89"/>
      <c r="WMT168" s="89"/>
      <c r="WMU168" s="89"/>
      <c r="WMV168" s="89"/>
      <c r="WMW168" s="89"/>
      <c r="WMX168" s="89"/>
      <c r="WMY168" s="89"/>
      <c r="WMZ168" s="89"/>
      <c r="WNA168" s="89"/>
      <c r="WNB168" s="89"/>
      <c r="WNC168" s="89"/>
      <c r="WNF168" s="89"/>
      <c r="WNI168" s="89"/>
      <c r="WNL168" s="89"/>
      <c r="WNO168" s="89"/>
      <c r="WNR168" s="89"/>
      <c r="WOD168" s="89"/>
      <c r="WOG168" s="89"/>
      <c r="WOJ168" s="89"/>
      <c r="WOM168" s="89"/>
      <c r="WOS168" s="89"/>
      <c r="WOV168" s="89"/>
      <c r="WPB168" s="89"/>
      <c r="WPE168" s="89"/>
      <c r="WPH168" s="89"/>
      <c r="WPK168" s="89"/>
      <c r="WPQ168" s="89"/>
      <c r="WPT168" s="89"/>
      <c r="WPZ168" s="89"/>
      <c r="WQB168" s="89"/>
      <c r="WQC168" s="89"/>
      <c r="WQE168" s="89"/>
      <c r="WQH168" s="89"/>
      <c r="WQK168" s="89"/>
      <c r="WQV168" s="89"/>
      <c r="WQX168" s="89"/>
      <c r="WRJ168" s="89"/>
      <c r="WRM168" s="89"/>
      <c r="WRU168" s="89"/>
      <c r="WSO168" s="89"/>
      <c r="WSQ168" s="89"/>
      <c r="WSR168" s="89"/>
      <c r="WSS168" s="89"/>
      <c r="WST168" s="89"/>
      <c r="WSU168" s="89"/>
      <c r="WSV168" s="89"/>
      <c r="WTN168" s="89"/>
      <c r="WTO168" s="89"/>
      <c r="WTR168" s="89"/>
      <c r="WTU168" s="89"/>
      <c r="WTW168" s="89"/>
      <c r="WTY168" s="89"/>
      <c r="WUB168" s="89"/>
      <c r="WUE168" s="89"/>
      <c r="WUH168" s="89"/>
      <c r="WUN168" s="89"/>
      <c r="WUQ168" s="89"/>
      <c r="WUT168" s="89"/>
      <c r="WUY168" s="89"/>
    </row>
    <row r="169" spans="1:1015 1029:2039 2053:3063 3077:4087 4101:5111 5125:6135 6149:7159 7173:8183 8197:9207 9221:10231 10245:11255 11269:12279 12293:13303 13317:14327 14341:15351 15365:16119" s="45" customFormat="1" ht="21.75" hidden="1" customHeight="1">
      <c r="A169" s="15" t="s">
        <v>63</v>
      </c>
      <c r="B169" s="48" t="s">
        <v>325</v>
      </c>
      <c r="C169" s="16"/>
      <c r="D169" s="69"/>
      <c r="E169" s="70"/>
    </row>
    <row r="170" spans="1:1015 1029:2039 2053:3063 3077:4087 4101:5111 5125:6135 6149:7159 7173:8183 8197:9207 9221:10231 10245:11255 11269:12279 12293:13303 13317:14327 14341:15351 15365:16119" s="45" customFormat="1" ht="21.75" customHeight="1">
      <c r="A170" s="8" t="s">
        <v>87</v>
      </c>
      <c r="B170" s="82" t="s">
        <v>325</v>
      </c>
      <c r="C170" s="5">
        <v>2</v>
      </c>
      <c r="D170" s="59">
        <v>28000</v>
      </c>
      <c r="E170" s="83">
        <f>+D170*C170</f>
        <v>56000</v>
      </c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G170" s="89"/>
      <c r="AH170" s="89"/>
      <c r="AI170" s="89"/>
      <c r="AJ170" s="89"/>
      <c r="AK170" s="89"/>
      <c r="AL170" s="89"/>
      <c r="AM170" s="89"/>
      <c r="AN170" s="89"/>
      <c r="AO170" s="89"/>
      <c r="AP170" s="89"/>
      <c r="AQ170" s="89"/>
      <c r="AT170" s="89"/>
      <c r="AW170" s="89"/>
      <c r="AZ170" s="89"/>
      <c r="BC170" s="89"/>
      <c r="BF170" s="89"/>
      <c r="BR170" s="89"/>
      <c r="BU170" s="89"/>
      <c r="BX170" s="89"/>
      <c r="CA170" s="89"/>
      <c r="CG170" s="89"/>
      <c r="CJ170" s="89"/>
      <c r="CP170" s="89"/>
      <c r="CS170" s="89"/>
      <c r="CV170" s="89"/>
      <c r="CY170" s="89"/>
      <c r="DE170" s="89"/>
      <c r="DH170" s="89"/>
      <c r="DN170" s="89"/>
      <c r="DP170" s="89"/>
      <c r="DQ170" s="89"/>
      <c r="DS170" s="89"/>
      <c r="DV170" s="89"/>
      <c r="DY170" s="89"/>
      <c r="EJ170" s="89"/>
      <c r="EL170" s="89"/>
      <c r="EX170" s="89"/>
      <c r="FA170" s="89"/>
      <c r="FI170" s="89"/>
      <c r="GC170" s="89"/>
      <c r="GE170" s="89"/>
      <c r="GF170" s="89"/>
      <c r="GG170" s="89"/>
      <c r="GH170" s="89"/>
      <c r="GI170" s="89"/>
      <c r="GJ170" s="89"/>
      <c r="HB170" s="89"/>
      <c r="HC170" s="89"/>
      <c r="HF170" s="89"/>
      <c r="HI170" s="89"/>
      <c r="HK170" s="89"/>
      <c r="HM170" s="89"/>
      <c r="HP170" s="89"/>
      <c r="HS170" s="89"/>
      <c r="HV170" s="89"/>
      <c r="IB170" s="89"/>
      <c r="IE170" s="89"/>
      <c r="IH170" s="89"/>
      <c r="IM170" s="89"/>
      <c r="JA170" s="89"/>
      <c r="JB170" s="89"/>
      <c r="JC170" s="89"/>
      <c r="JD170" s="89"/>
      <c r="JE170" s="89"/>
      <c r="JF170" s="89"/>
      <c r="JG170" s="89"/>
      <c r="JH170" s="89"/>
      <c r="JI170" s="89"/>
      <c r="JJ170" s="89"/>
      <c r="JK170" s="89"/>
      <c r="JL170" s="89"/>
      <c r="JM170" s="89"/>
      <c r="JN170" s="89"/>
      <c r="JO170" s="89"/>
      <c r="JP170" s="89"/>
      <c r="JQ170" s="89"/>
      <c r="JR170" s="89"/>
      <c r="JS170" s="89"/>
      <c r="JT170" s="89"/>
      <c r="JU170" s="89"/>
      <c r="JV170" s="89"/>
      <c r="JW170" s="89"/>
      <c r="JX170" s="89"/>
      <c r="JY170" s="89"/>
      <c r="JZ170" s="89"/>
      <c r="KA170" s="89"/>
      <c r="KB170" s="89"/>
      <c r="KC170" s="89"/>
      <c r="KD170" s="89"/>
      <c r="KE170" s="89"/>
      <c r="KF170" s="89"/>
      <c r="KG170" s="89"/>
      <c r="KH170" s="89"/>
      <c r="KI170" s="89"/>
      <c r="KJ170" s="89"/>
      <c r="KK170" s="89"/>
      <c r="KL170" s="89"/>
      <c r="KM170" s="89"/>
      <c r="KP170" s="89"/>
      <c r="KS170" s="89"/>
      <c r="KV170" s="89"/>
      <c r="KY170" s="89"/>
      <c r="LB170" s="89"/>
      <c r="LN170" s="89"/>
      <c r="LQ170" s="89"/>
      <c r="LT170" s="89"/>
      <c r="LW170" s="89"/>
      <c r="MC170" s="89"/>
      <c r="MF170" s="89"/>
      <c r="ML170" s="89"/>
      <c r="MO170" s="89"/>
      <c r="MR170" s="89"/>
      <c r="MU170" s="89"/>
      <c r="NA170" s="89"/>
      <c r="ND170" s="89"/>
      <c r="NJ170" s="89"/>
      <c r="NL170" s="89"/>
      <c r="NM170" s="89"/>
      <c r="NO170" s="89"/>
      <c r="NR170" s="89"/>
      <c r="NU170" s="89"/>
      <c r="OF170" s="89"/>
      <c r="OH170" s="89"/>
      <c r="OT170" s="89"/>
      <c r="OW170" s="89"/>
      <c r="PE170" s="89"/>
      <c r="PY170" s="89"/>
      <c r="QA170" s="89"/>
      <c r="QB170" s="89"/>
      <c r="QC170" s="89"/>
      <c r="QD170" s="89"/>
      <c r="QE170" s="89"/>
      <c r="QF170" s="89"/>
      <c r="QX170" s="89"/>
      <c r="QY170" s="89"/>
      <c r="RB170" s="89"/>
      <c r="RE170" s="89"/>
      <c r="RG170" s="89"/>
      <c r="RI170" s="89"/>
      <c r="RL170" s="89"/>
      <c r="RO170" s="89"/>
      <c r="RR170" s="89"/>
      <c r="RX170" s="89"/>
      <c r="SA170" s="89"/>
      <c r="SD170" s="89"/>
      <c r="SI170" s="89"/>
      <c r="SW170" s="89"/>
      <c r="SX170" s="89"/>
      <c r="SY170" s="89"/>
      <c r="SZ170" s="89"/>
      <c r="TA170" s="89"/>
      <c r="TB170" s="89"/>
      <c r="TC170" s="89"/>
      <c r="TD170" s="89"/>
      <c r="TE170" s="89"/>
      <c r="TF170" s="89"/>
      <c r="TG170" s="89"/>
      <c r="TH170" s="89"/>
      <c r="TI170" s="89"/>
      <c r="TJ170" s="89"/>
      <c r="TK170" s="89"/>
      <c r="TL170" s="89"/>
      <c r="TM170" s="89"/>
      <c r="TN170" s="89"/>
      <c r="TO170" s="89"/>
      <c r="TP170" s="89"/>
      <c r="TQ170" s="89"/>
      <c r="TR170" s="89"/>
      <c r="TS170" s="89"/>
      <c r="TT170" s="89"/>
      <c r="TU170" s="89"/>
      <c r="TV170" s="89"/>
      <c r="TW170" s="89"/>
      <c r="TX170" s="89"/>
      <c r="TY170" s="89"/>
      <c r="TZ170" s="89"/>
      <c r="UA170" s="89"/>
      <c r="UB170" s="89"/>
      <c r="UC170" s="89"/>
      <c r="UD170" s="89"/>
      <c r="UE170" s="89"/>
      <c r="UF170" s="89"/>
      <c r="UG170" s="89"/>
      <c r="UH170" s="89"/>
      <c r="UI170" s="89"/>
      <c r="UL170" s="89"/>
      <c r="UO170" s="89"/>
      <c r="UR170" s="89"/>
      <c r="UU170" s="89"/>
      <c r="UX170" s="89"/>
      <c r="VJ170" s="89"/>
      <c r="VM170" s="89"/>
      <c r="VP170" s="89"/>
      <c r="VS170" s="89"/>
      <c r="VY170" s="89"/>
      <c r="WB170" s="89"/>
      <c r="WH170" s="89"/>
      <c r="WK170" s="89"/>
      <c r="WN170" s="89"/>
      <c r="WQ170" s="89"/>
      <c r="WW170" s="89"/>
      <c r="WZ170" s="89"/>
      <c r="XF170" s="89"/>
      <c r="XH170" s="89"/>
      <c r="XI170" s="89"/>
      <c r="XK170" s="89"/>
      <c r="XN170" s="89"/>
      <c r="XQ170" s="89"/>
      <c r="YB170" s="89"/>
      <c r="YD170" s="89"/>
      <c r="YP170" s="89"/>
      <c r="YS170" s="89"/>
      <c r="ZA170" s="89"/>
      <c r="ZU170" s="89"/>
      <c r="ZW170" s="89"/>
      <c r="ZX170" s="89"/>
      <c r="ZY170" s="89"/>
      <c r="ZZ170" s="89"/>
      <c r="AAA170" s="89"/>
      <c r="AAB170" s="89"/>
      <c r="AAT170" s="89"/>
      <c r="AAU170" s="89"/>
      <c r="AAX170" s="89"/>
      <c r="ABA170" s="89"/>
      <c r="ABC170" s="89"/>
      <c r="ABE170" s="89"/>
      <c r="ABH170" s="89"/>
      <c r="ABK170" s="89"/>
      <c r="ABN170" s="89"/>
      <c r="ABT170" s="89"/>
      <c r="ABW170" s="89"/>
      <c r="ABZ170" s="89"/>
      <c r="ACE170" s="89"/>
      <c r="ACS170" s="89"/>
      <c r="ACT170" s="89"/>
      <c r="ACU170" s="89"/>
      <c r="ACV170" s="89"/>
      <c r="ACW170" s="89"/>
      <c r="ACX170" s="89"/>
      <c r="ACY170" s="89"/>
      <c r="ACZ170" s="89"/>
      <c r="ADA170" s="89"/>
      <c r="ADB170" s="89"/>
      <c r="ADC170" s="89"/>
      <c r="ADD170" s="89"/>
      <c r="ADE170" s="89"/>
      <c r="ADF170" s="89"/>
      <c r="ADG170" s="89"/>
      <c r="ADH170" s="89"/>
      <c r="ADI170" s="89"/>
      <c r="ADJ170" s="89"/>
      <c r="ADK170" s="89"/>
      <c r="ADL170" s="89"/>
      <c r="ADM170" s="89"/>
      <c r="ADN170" s="89"/>
      <c r="ADO170" s="89"/>
      <c r="ADP170" s="89"/>
      <c r="ADQ170" s="89"/>
      <c r="ADR170" s="89"/>
      <c r="ADS170" s="89"/>
      <c r="ADT170" s="89"/>
      <c r="ADU170" s="89"/>
      <c r="ADV170" s="89"/>
      <c r="ADW170" s="89"/>
      <c r="ADX170" s="89"/>
      <c r="ADY170" s="89"/>
      <c r="ADZ170" s="89"/>
      <c r="AEA170" s="89"/>
      <c r="AEB170" s="89"/>
      <c r="AEC170" s="89"/>
      <c r="AED170" s="89"/>
      <c r="AEE170" s="89"/>
      <c r="AEH170" s="89"/>
      <c r="AEK170" s="89"/>
      <c r="AEN170" s="89"/>
      <c r="AEQ170" s="89"/>
      <c r="AET170" s="89"/>
      <c r="AFF170" s="89"/>
      <c r="AFI170" s="89"/>
      <c r="AFL170" s="89"/>
      <c r="AFO170" s="89"/>
      <c r="AFU170" s="89"/>
      <c r="AFX170" s="89"/>
      <c r="AGD170" s="89"/>
      <c r="AGG170" s="89"/>
      <c r="AGJ170" s="89"/>
      <c r="AGM170" s="89"/>
      <c r="AGS170" s="89"/>
      <c r="AGV170" s="89"/>
      <c r="AHB170" s="89"/>
      <c r="AHD170" s="89"/>
      <c r="AHE170" s="89"/>
      <c r="AHG170" s="89"/>
      <c r="AHJ170" s="89"/>
      <c r="AHM170" s="89"/>
      <c r="AHX170" s="89"/>
      <c r="AHZ170" s="89"/>
      <c r="AIL170" s="89"/>
      <c r="AIO170" s="89"/>
      <c r="AIW170" s="89"/>
      <c r="AJQ170" s="89"/>
      <c r="AJS170" s="89"/>
      <c r="AJT170" s="89"/>
      <c r="AJU170" s="89"/>
      <c r="AJV170" s="89"/>
      <c r="AJW170" s="89"/>
      <c r="AJX170" s="89"/>
      <c r="AKP170" s="89"/>
      <c r="AKQ170" s="89"/>
      <c r="AKT170" s="89"/>
      <c r="AKW170" s="89"/>
      <c r="AKY170" s="89"/>
      <c r="ALA170" s="89"/>
      <c r="ALD170" s="89"/>
      <c r="ALG170" s="89"/>
      <c r="ALJ170" s="89"/>
      <c r="ALP170" s="89"/>
      <c r="ALS170" s="89"/>
      <c r="ALV170" s="89"/>
      <c r="AMA170" s="89"/>
      <c r="AMO170" s="89"/>
      <c r="AMP170" s="89"/>
      <c r="AMQ170" s="89"/>
      <c r="AMR170" s="89"/>
      <c r="AMS170" s="89"/>
      <c r="AMT170" s="89"/>
      <c r="AMU170" s="89"/>
      <c r="AMV170" s="89"/>
      <c r="AMW170" s="89"/>
      <c r="AMX170" s="89"/>
      <c r="AMY170" s="89"/>
      <c r="AMZ170" s="89"/>
      <c r="ANA170" s="89"/>
      <c r="ANB170" s="89"/>
      <c r="ANC170" s="89"/>
      <c r="AND170" s="89"/>
      <c r="ANE170" s="89"/>
      <c r="ANF170" s="89"/>
      <c r="ANG170" s="89"/>
      <c r="ANH170" s="89"/>
      <c r="ANI170" s="89"/>
      <c r="ANJ170" s="89"/>
      <c r="ANK170" s="89"/>
      <c r="ANL170" s="89"/>
      <c r="ANM170" s="89"/>
      <c r="ANN170" s="89"/>
      <c r="ANO170" s="89"/>
      <c r="ANP170" s="89"/>
      <c r="ANQ170" s="89"/>
      <c r="ANR170" s="89"/>
      <c r="ANS170" s="89"/>
      <c r="ANT170" s="89"/>
      <c r="ANU170" s="89"/>
      <c r="ANV170" s="89"/>
      <c r="ANW170" s="89"/>
      <c r="ANX170" s="89"/>
      <c r="ANY170" s="89"/>
      <c r="ANZ170" s="89"/>
      <c r="AOA170" s="89"/>
      <c r="AOD170" s="89"/>
      <c r="AOG170" s="89"/>
      <c r="AOJ170" s="89"/>
      <c r="AOM170" s="89"/>
      <c r="AOP170" s="89"/>
      <c r="APB170" s="89"/>
      <c r="APE170" s="89"/>
      <c r="APH170" s="89"/>
      <c r="APK170" s="89"/>
      <c r="APQ170" s="89"/>
      <c r="APT170" s="89"/>
      <c r="APZ170" s="89"/>
      <c r="AQC170" s="89"/>
      <c r="AQF170" s="89"/>
      <c r="AQI170" s="89"/>
      <c r="AQO170" s="89"/>
      <c r="AQR170" s="89"/>
      <c r="AQX170" s="89"/>
      <c r="AQZ170" s="89"/>
      <c r="ARA170" s="89"/>
      <c r="ARC170" s="89"/>
      <c r="ARF170" s="89"/>
      <c r="ARI170" s="89"/>
      <c r="ART170" s="89"/>
      <c r="ARV170" s="89"/>
      <c r="ASH170" s="89"/>
      <c r="ASK170" s="89"/>
      <c r="ASS170" s="89"/>
      <c r="ATM170" s="89"/>
      <c r="ATO170" s="89"/>
      <c r="ATP170" s="89"/>
      <c r="ATQ170" s="89"/>
      <c r="ATR170" s="89"/>
      <c r="ATS170" s="89"/>
      <c r="ATT170" s="89"/>
      <c r="AUL170" s="89"/>
      <c r="AUM170" s="89"/>
      <c r="AUP170" s="89"/>
      <c r="AUS170" s="89"/>
      <c r="AUU170" s="89"/>
      <c r="AUW170" s="89"/>
      <c r="AUZ170" s="89"/>
      <c r="AVC170" s="89"/>
      <c r="AVF170" s="89"/>
      <c r="AVL170" s="89"/>
      <c r="AVO170" s="89"/>
      <c r="AVR170" s="89"/>
      <c r="AVW170" s="89"/>
      <c r="AWK170" s="89"/>
      <c r="AWL170" s="89"/>
      <c r="AWM170" s="89"/>
      <c r="AWN170" s="89"/>
      <c r="AWO170" s="89"/>
      <c r="AWP170" s="89"/>
      <c r="AWQ170" s="89"/>
      <c r="AWR170" s="89"/>
      <c r="AWS170" s="89"/>
      <c r="AWT170" s="89"/>
      <c r="AWU170" s="89"/>
      <c r="AWV170" s="89"/>
      <c r="AWW170" s="89"/>
      <c r="AWX170" s="89"/>
      <c r="AWY170" s="89"/>
      <c r="AWZ170" s="89"/>
      <c r="AXA170" s="89"/>
      <c r="AXB170" s="89"/>
      <c r="AXC170" s="89"/>
      <c r="AXD170" s="89"/>
      <c r="AXE170" s="89"/>
      <c r="AXF170" s="89"/>
      <c r="AXG170" s="89"/>
      <c r="AXH170" s="89"/>
      <c r="AXI170" s="89"/>
      <c r="AXJ170" s="89"/>
      <c r="AXK170" s="89"/>
      <c r="AXL170" s="89"/>
      <c r="AXM170" s="89"/>
      <c r="AXN170" s="89"/>
      <c r="AXO170" s="89"/>
      <c r="AXP170" s="89"/>
      <c r="AXQ170" s="89"/>
      <c r="AXR170" s="89"/>
      <c r="AXS170" s="89"/>
      <c r="AXT170" s="89"/>
      <c r="AXU170" s="89"/>
      <c r="AXV170" s="89"/>
      <c r="AXW170" s="89"/>
      <c r="AXZ170" s="89"/>
      <c r="AYC170" s="89"/>
      <c r="AYF170" s="89"/>
      <c r="AYI170" s="89"/>
      <c r="AYL170" s="89"/>
      <c r="AYX170" s="89"/>
      <c r="AZA170" s="89"/>
      <c r="AZD170" s="89"/>
      <c r="AZG170" s="89"/>
      <c r="AZM170" s="89"/>
      <c r="AZP170" s="89"/>
      <c r="AZV170" s="89"/>
      <c r="AZY170" s="89"/>
      <c r="BAB170" s="89"/>
      <c r="BAE170" s="89"/>
      <c r="BAK170" s="89"/>
      <c r="BAN170" s="89"/>
      <c r="BAT170" s="89"/>
      <c r="BAV170" s="89"/>
      <c r="BAW170" s="89"/>
      <c r="BAY170" s="89"/>
      <c r="BBB170" s="89"/>
      <c r="BBE170" s="89"/>
      <c r="BBP170" s="89"/>
      <c r="BBR170" s="89"/>
      <c r="BCD170" s="89"/>
      <c r="BCG170" s="89"/>
      <c r="BCO170" s="89"/>
      <c r="BDI170" s="89"/>
      <c r="BDK170" s="89"/>
      <c r="BDL170" s="89"/>
      <c r="BDM170" s="89"/>
      <c r="BDN170" s="89"/>
      <c r="BDO170" s="89"/>
      <c r="BDP170" s="89"/>
      <c r="BEH170" s="89"/>
      <c r="BEI170" s="89"/>
      <c r="BEL170" s="89"/>
      <c r="BEO170" s="89"/>
      <c r="BEQ170" s="89"/>
      <c r="BES170" s="89"/>
      <c r="BEV170" s="89"/>
      <c r="BEY170" s="89"/>
      <c r="BFB170" s="89"/>
      <c r="BFH170" s="89"/>
      <c r="BFK170" s="89"/>
      <c r="BFN170" s="89"/>
      <c r="BFS170" s="89"/>
      <c r="BGG170" s="89"/>
      <c r="BGH170" s="89"/>
      <c r="BGI170" s="89"/>
      <c r="BGJ170" s="89"/>
      <c r="BGK170" s="89"/>
      <c r="BGL170" s="89"/>
      <c r="BGM170" s="89"/>
      <c r="BGN170" s="89"/>
      <c r="BGO170" s="89"/>
      <c r="BGP170" s="89"/>
      <c r="BGQ170" s="89"/>
      <c r="BGR170" s="89"/>
      <c r="BGS170" s="89"/>
      <c r="BGT170" s="89"/>
      <c r="BGU170" s="89"/>
      <c r="BGV170" s="89"/>
      <c r="BGW170" s="89"/>
      <c r="BGX170" s="89"/>
      <c r="BGY170" s="89"/>
      <c r="BGZ170" s="89"/>
      <c r="BHA170" s="89"/>
      <c r="BHB170" s="89"/>
      <c r="BHC170" s="89"/>
      <c r="BHD170" s="89"/>
      <c r="BHE170" s="89"/>
      <c r="BHF170" s="89"/>
      <c r="BHG170" s="89"/>
      <c r="BHH170" s="89"/>
      <c r="BHI170" s="89"/>
      <c r="BHJ170" s="89"/>
      <c r="BHK170" s="89"/>
      <c r="BHL170" s="89"/>
      <c r="BHM170" s="89"/>
      <c r="BHN170" s="89"/>
      <c r="BHO170" s="89"/>
      <c r="BHP170" s="89"/>
      <c r="BHQ170" s="89"/>
      <c r="BHR170" s="89"/>
      <c r="BHS170" s="89"/>
      <c r="BHV170" s="89"/>
      <c r="BHY170" s="89"/>
      <c r="BIB170" s="89"/>
      <c r="BIE170" s="89"/>
      <c r="BIH170" s="89"/>
      <c r="BIT170" s="89"/>
      <c r="BIW170" s="89"/>
      <c r="BIZ170" s="89"/>
      <c r="BJC170" s="89"/>
      <c r="BJI170" s="89"/>
      <c r="BJL170" s="89"/>
      <c r="BJR170" s="89"/>
      <c r="BJU170" s="89"/>
      <c r="BJX170" s="89"/>
      <c r="BKA170" s="89"/>
      <c r="BKG170" s="89"/>
      <c r="BKJ170" s="89"/>
      <c r="BKP170" s="89"/>
      <c r="BKR170" s="89"/>
      <c r="BKS170" s="89"/>
      <c r="BKU170" s="89"/>
      <c r="BKX170" s="89"/>
      <c r="BLA170" s="89"/>
      <c r="BLL170" s="89"/>
      <c r="BLN170" s="89"/>
      <c r="BLZ170" s="89"/>
      <c r="BMC170" s="89"/>
      <c r="BMK170" s="89"/>
      <c r="BNE170" s="89"/>
      <c r="BNG170" s="89"/>
      <c r="BNH170" s="89"/>
      <c r="BNI170" s="89"/>
      <c r="BNJ170" s="89"/>
      <c r="BNK170" s="89"/>
      <c r="BNL170" s="89"/>
      <c r="BOD170" s="89"/>
      <c r="BOE170" s="89"/>
      <c r="BOH170" s="89"/>
      <c r="BOK170" s="89"/>
      <c r="BOM170" s="89"/>
      <c r="BOO170" s="89"/>
      <c r="BOR170" s="89"/>
      <c r="BOU170" s="89"/>
      <c r="BOX170" s="89"/>
      <c r="BPD170" s="89"/>
      <c r="BPG170" s="89"/>
      <c r="BPJ170" s="89"/>
      <c r="BPO170" s="89"/>
      <c r="BQC170" s="89"/>
      <c r="BQD170" s="89"/>
      <c r="BQE170" s="89"/>
      <c r="BQF170" s="89"/>
      <c r="BQG170" s="89"/>
      <c r="BQH170" s="89"/>
      <c r="BQI170" s="89"/>
      <c r="BQJ170" s="89"/>
      <c r="BQK170" s="89"/>
      <c r="BQL170" s="89"/>
      <c r="BQM170" s="89"/>
      <c r="BQN170" s="89"/>
      <c r="BQO170" s="89"/>
      <c r="BQP170" s="89"/>
      <c r="BQQ170" s="89"/>
      <c r="BQR170" s="89"/>
      <c r="BQS170" s="89"/>
      <c r="BQT170" s="89"/>
      <c r="BQU170" s="89"/>
      <c r="BQV170" s="89"/>
      <c r="BQW170" s="89"/>
      <c r="BQX170" s="89"/>
      <c r="BQY170" s="89"/>
      <c r="BQZ170" s="89"/>
      <c r="BRA170" s="89"/>
      <c r="BRB170" s="89"/>
      <c r="BRC170" s="89"/>
      <c r="BRD170" s="89"/>
      <c r="BRE170" s="89"/>
      <c r="BRF170" s="89"/>
      <c r="BRG170" s="89"/>
      <c r="BRH170" s="89"/>
      <c r="BRI170" s="89"/>
      <c r="BRJ170" s="89"/>
      <c r="BRK170" s="89"/>
      <c r="BRL170" s="89"/>
      <c r="BRM170" s="89"/>
      <c r="BRN170" s="89"/>
      <c r="BRO170" s="89"/>
      <c r="BRR170" s="89"/>
      <c r="BRU170" s="89"/>
      <c r="BRX170" s="89"/>
      <c r="BSA170" s="89"/>
      <c r="BSD170" s="89"/>
      <c r="BSP170" s="89"/>
      <c r="BSS170" s="89"/>
      <c r="BSV170" s="89"/>
      <c r="BSY170" s="89"/>
      <c r="BTE170" s="89"/>
      <c r="BTH170" s="89"/>
      <c r="BTN170" s="89"/>
      <c r="BTQ170" s="89"/>
      <c r="BTT170" s="89"/>
      <c r="BTW170" s="89"/>
      <c r="BUC170" s="89"/>
      <c r="BUF170" s="89"/>
      <c r="BUL170" s="89"/>
      <c r="BUN170" s="89"/>
      <c r="BUO170" s="89"/>
      <c r="BUQ170" s="89"/>
      <c r="BUT170" s="89"/>
      <c r="BUW170" s="89"/>
      <c r="BVH170" s="89"/>
      <c r="BVJ170" s="89"/>
      <c r="BVV170" s="89"/>
      <c r="BVY170" s="89"/>
      <c r="BWG170" s="89"/>
      <c r="BXA170" s="89"/>
      <c r="BXC170" s="89"/>
      <c r="BXD170" s="89"/>
      <c r="BXE170" s="89"/>
      <c r="BXF170" s="89"/>
      <c r="BXG170" s="89"/>
      <c r="BXH170" s="89"/>
      <c r="BXZ170" s="89"/>
      <c r="BYA170" s="89"/>
      <c r="BYD170" s="89"/>
      <c r="BYG170" s="89"/>
      <c r="BYI170" s="89"/>
      <c r="BYK170" s="89"/>
      <c r="BYN170" s="89"/>
      <c r="BYQ170" s="89"/>
      <c r="BYT170" s="89"/>
      <c r="BYZ170" s="89"/>
      <c r="BZC170" s="89"/>
      <c r="BZF170" s="89"/>
      <c r="BZK170" s="89"/>
      <c r="BZY170" s="89"/>
      <c r="BZZ170" s="89"/>
      <c r="CAA170" s="89"/>
      <c r="CAB170" s="89"/>
      <c r="CAC170" s="89"/>
      <c r="CAD170" s="89"/>
      <c r="CAE170" s="89"/>
      <c r="CAF170" s="89"/>
      <c r="CAG170" s="89"/>
      <c r="CAH170" s="89"/>
      <c r="CAI170" s="89"/>
      <c r="CAJ170" s="89"/>
      <c r="CAK170" s="89"/>
      <c r="CAL170" s="89"/>
      <c r="CAM170" s="89"/>
      <c r="CAN170" s="89"/>
      <c r="CAO170" s="89"/>
      <c r="CAP170" s="89"/>
      <c r="CAQ170" s="89"/>
      <c r="CAR170" s="89"/>
      <c r="CAS170" s="89"/>
      <c r="CAT170" s="89"/>
      <c r="CAU170" s="89"/>
      <c r="CAV170" s="89"/>
      <c r="CAW170" s="89"/>
      <c r="CAX170" s="89"/>
      <c r="CAY170" s="89"/>
      <c r="CAZ170" s="89"/>
      <c r="CBA170" s="89"/>
      <c r="CBB170" s="89"/>
      <c r="CBC170" s="89"/>
      <c r="CBD170" s="89"/>
      <c r="CBE170" s="89"/>
      <c r="CBF170" s="89"/>
      <c r="CBG170" s="89"/>
      <c r="CBH170" s="89"/>
      <c r="CBI170" s="89"/>
      <c r="CBJ170" s="89"/>
      <c r="CBK170" s="89"/>
      <c r="CBN170" s="89"/>
      <c r="CBQ170" s="89"/>
      <c r="CBT170" s="89"/>
      <c r="CBW170" s="89"/>
      <c r="CBZ170" s="89"/>
      <c r="CCL170" s="89"/>
      <c r="CCO170" s="89"/>
      <c r="CCR170" s="89"/>
      <c r="CCU170" s="89"/>
      <c r="CDA170" s="89"/>
      <c r="CDD170" s="89"/>
      <c r="CDJ170" s="89"/>
      <c r="CDM170" s="89"/>
      <c r="CDP170" s="89"/>
      <c r="CDS170" s="89"/>
      <c r="CDY170" s="89"/>
      <c r="CEB170" s="89"/>
      <c r="CEH170" s="89"/>
      <c r="CEJ170" s="89"/>
      <c r="CEK170" s="89"/>
      <c r="CEM170" s="89"/>
      <c r="CEP170" s="89"/>
      <c r="CES170" s="89"/>
      <c r="CFD170" s="89"/>
      <c r="CFF170" s="89"/>
      <c r="CFR170" s="89"/>
      <c r="CFU170" s="89"/>
      <c r="CGC170" s="89"/>
      <c r="CGW170" s="89"/>
      <c r="CGY170" s="89"/>
      <c r="CGZ170" s="89"/>
      <c r="CHA170" s="89"/>
      <c r="CHB170" s="89"/>
      <c r="CHC170" s="89"/>
      <c r="CHD170" s="89"/>
      <c r="CHV170" s="89"/>
      <c r="CHW170" s="89"/>
      <c r="CHZ170" s="89"/>
      <c r="CIC170" s="89"/>
      <c r="CIE170" s="89"/>
      <c r="CIG170" s="89"/>
      <c r="CIJ170" s="89"/>
      <c r="CIM170" s="89"/>
      <c r="CIP170" s="89"/>
      <c r="CIV170" s="89"/>
      <c r="CIY170" s="89"/>
      <c r="CJB170" s="89"/>
      <c r="CJG170" s="89"/>
      <c r="CJU170" s="89"/>
      <c r="CJV170" s="89"/>
      <c r="CJW170" s="89"/>
      <c r="CJX170" s="89"/>
      <c r="CJY170" s="89"/>
      <c r="CJZ170" s="89"/>
      <c r="CKA170" s="89"/>
      <c r="CKB170" s="89"/>
      <c r="CKC170" s="89"/>
      <c r="CKD170" s="89"/>
      <c r="CKE170" s="89"/>
      <c r="CKF170" s="89"/>
      <c r="CKG170" s="89"/>
      <c r="CKH170" s="89"/>
      <c r="CKI170" s="89"/>
      <c r="CKJ170" s="89"/>
      <c r="CKK170" s="89"/>
      <c r="CKL170" s="89"/>
      <c r="CKM170" s="89"/>
      <c r="CKN170" s="89"/>
      <c r="CKO170" s="89"/>
      <c r="CKP170" s="89"/>
      <c r="CKQ170" s="89"/>
      <c r="CKR170" s="89"/>
      <c r="CKS170" s="89"/>
      <c r="CKT170" s="89"/>
      <c r="CKU170" s="89"/>
      <c r="CKV170" s="89"/>
      <c r="CKW170" s="89"/>
      <c r="CKX170" s="89"/>
      <c r="CKY170" s="89"/>
      <c r="CKZ170" s="89"/>
      <c r="CLA170" s="89"/>
      <c r="CLB170" s="89"/>
      <c r="CLC170" s="89"/>
      <c r="CLD170" s="89"/>
      <c r="CLE170" s="89"/>
      <c r="CLF170" s="89"/>
      <c r="CLG170" s="89"/>
      <c r="CLJ170" s="89"/>
      <c r="CLM170" s="89"/>
      <c r="CLP170" s="89"/>
      <c r="CLS170" s="89"/>
      <c r="CLV170" s="89"/>
      <c r="CMH170" s="89"/>
      <c r="CMK170" s="89"/>
      <c r="CMN170" s="89"/>
      <c r="CMQ170" s="89"/>
      <c r="CMW170" s="89"/>
      <c r="CMZ170" s="89"/>
      <c r="CNF170" s="89"/>
      <c r="CNI170" s="89"/>
      <c r="CNL170" s="89"/>
      <c r="CNO170" s="89"/>
      <c r="CNU170" s="89"/>
      <c r="CNX170" s="89"/>
      <c r="COD170" s="89"/>
      <c r="COF170" s="89"/>
      <c r="COG170" s="89"/>
      <c r="COI170" s="89"/>
      <c r="COL170" s="89"/>
      <c r="COO170" s="89"/>
      <c r="COZ170" s="89"/>
      <c r="CPB170" s="89"/>
      <c r="CPN170" s="89"/>
      <c r="CPQ170" s="89"/>
      <c r="CPY170" s="89"/>
      <c r="CQS170" s="89"/>
      <c r="CQU170" s="89"/>
      <c r="CQV170" s="89"/>
      <c r="CQW170" s="89"/>
      <c r="CQX170" s="89"/>
      <c r="CQY170" s="89"/>
      <c r="CQZ170" s="89"/>
      <c r="CRR170" s="89"/>
      <c r="CRS170" s="89"/>
      <c r="CRV170" s="89"/>
      <c r="CRY170" s="89"/>
      <c r="CSA170" s="89"/>
      <c r="CSC170" s="89"/>
      <c r="CSF170" s="89"/>
      <c r="CSI170" s="89"/>
      <c r="CSL170" s="89"/>
      <c r="CSR170" s="89"/>
      <c r="CSU170" s="89"/>
      <c r="CSX170" s="89"/>
      <c r="CTC170" s="89"/>
      <c r="CTQ170" s="89"/>
      <c r="CTR170" s="89"/>
      <c r="CTS170" s="89"/>
      <c r="CTT170" s="89"/>
      <c r="CTU170" s="89"/>
      <c r="CTV170" s="89"/>
      <c r="CTW170" s="89"/>
      <c r="CTX170" s="89"/>
      <c r="CTY170" s="89"/>
      <c r="CTZ170" s="89"/>
      <c r="CUA170" s="89"/>
      <c r="CUB170" s="89"/>
      <c r="CUC170" s="89"/>
      <c r="CUD170" s="89"/>
      <c r="CUE170" s="89"/>
      <c r="CUF170" s="89"/>
      <c r="CUG170" s="89"/>
      <c r="CUH170" s="89"/>
      <c r="CUI170" s="89"/>
      <c r="CUJ170" s="89"/>
      <c r="CUK170" s="89"/>
      <c r="CUL170" s="89"/>
      <c r="CUM170" s="89"/>
      <c r="CUN170" s="89"/>
      <c r="CUO170" s="89"/>
      <c r="CUP170" s="89"/>
      <c r="CUQ170" s="89"/>
      <c r="CUR170" s="89"/>
      <c r="CUS170" s="89"/>
      <c r="CUT170" s="89"/>
      <c r="CUU170" s="89"/>
      <c r="CUV170" s="89"/>
      <c r="CUW170" s="89"/>
      <c r="CUX170" s="89"/>
      <c r="CUY170" s="89"/>
      <c r="CUZ170" s="89"/>
      <c r="CVA170" s="89"/>
      <c r="CVB170" s="89"/>
      <c r="CVC170" s="89"/>
      <c r="CVF170" s="89"/>
      <c r="CVI170" s="89"/>
      <c r="CVL170" s="89"/>
      <c r="CVO170" s="89"/>
      <c r="CVR170" s="89"/>
      <c r="CWD170" s="89"/>
      <c r="CWG170" s="89"/>
      <c r="CWJ170" s="89"/>
      <c r="CWM170" s="89"/>
      <c r="CWS170" s="89"/>
      <c r="CWV170" s="89"/>
      <c r="CXB170" s="89"/>
      <c r="CXE170" s="89"/>
      <c r="CXH170" s="89"/>
      <c r="CXK170" s="89"/>
      <c r="CXQ170" s="89"/>
      <c r="CXT170" s="89"/>
      <c r="CXZ170" s="89"/>
      <c r="CYB170" s="89"/>
      <c r="CYC170" s="89"/>
      <c r="CYE170" s="89"/>
      <c r="CYH170" s="89"/>
      <c r="CYK170" s="89"/>
      <c r="CYV170" s="89"/>
      <c r="CYX170" s="89"/>
      <c r="CZJ170" s="89"/>
      <c r="CZM170" s="89"/>
      <c r="CZU170" s="89"/>
      <c r="DAO170" s="89"/>
      <c r="DAQ170" s="89"/>
      <c r="DAR170" s="89"/>
      <c r="DAS170" s="89"/>
      <c r="DAT170" s="89"/>
      <c r="DAU170" s="89"/>
      <c r="DAV170" s="89"/>
      <c r="DBN170" s="89"/>
      <c r="DBO170" s="89"/>
      <c r="DBR170" s="89"/>
      <c r="DBU170" s="89"/>
      <c r="DBW170" s="89"/>
      <c r="DBY170" s="89"/>
      <c r="DCB170" s="89"/>
      <c r="DCE170" s="89"/>
      <c r="DCH170" s="89"/>
      <c r="DCN170" s="89"/>
      <c r="DCQ170" s="89"/>
      <c r="DCT170" s="89"/>
      <c r="DCY170" s="89"/>
      <c r="DDM170" s="89"/>
      <c r="DDN170" s="89"/>
      <c r="DDO170" s="89"/>
      <c r="DDP170" s="89"/>
      <c r="DDQ170" s="89"/>
      <c r="DDR170" s="89"/>
      <c r="DDS170" s="89"/>
      <c r="DDT170" s="89"/>
      <c r="DDU170" s="89"/>
      <c r="DDV170" s="89"/>
      <c r="DDW170" s="89"/>
      <c r="DDX170" s="89"/>
      <c r="DDY170" s="89"/>
      <c r="DDZ170" s="89"/>
      <c r="DEA170" s="89"/>
      <c r="DEB170" s="89"/>
      <c r="DEC170" s="89"/>
      <c r="DED170" s="89"/>
      <c r="DEE170" s="89"/>
      <c r="DEF170" s="89"/>
      <c r="DEG170" s="89"/>
      <c r="DEH170" s="89"/>
      <c r="DEI170" s="89"/>
      <c r="DEJ170" s="89"/>
      <c r="DEK170" s="89"/>
      <c r="DEL170" s="89"/>
      <c r="DEM170" s="89"/>
      <c r="DEN170" s="89"/>
      <c r="DEO170" s="89"/>
      <c r="DEP170" s="89"/>
      <c r="DEQ170" s="89"/>
      <c r="DER170" s="89"/>
      <c r="DES170" s="89"/>
      <c r="DET170" s="89"/>
      <c r="DEU170" s="89"/>
      <c r="DEV170" s="89"/>
      <c r="DEW170" s="89"/>
      <c r="DEX170" s="89"/>
      <c r="DEY170" s="89"/>
      <c r="DFB170" s="89"/>
      <c r="DFE170" s="89"/>
      <c r="DFH170" s="89"/>
      <c r="DFK170" s="89"/>
      <c r="DFN170" s="89"/>
      <c r="DFZ170" s="89"/>
      <c r="DGC170" s="89"/>
      <c r="DGF170" s="89"/>
      <c r="DGI170" s="89"/>
      <c r="DGO170" s="89"/>
      <c r="DGR170" s="89"/>
      <c r="DGX170" s="89"/>
      <c r="DHA170" s="89"/>
      <c r="DHD170" s="89"/>
      <c r="DHG170" s="89"/>
      <c r="DHM170" s="89"/>
      <c r="DHP170" s="89"/>
      <c r="DHV170" s="89"/>
      <c r="DHX170" s="89"/>
      <c r="DHY170" s="89"/>
      <c r="DIA170" s="89"/>
      <c r="DID170" s="89"/>
      <c r="DIG170" s="89"/>
      <c r="DIR170" s="89"/>
      <c r="DIT170" s="89"/>
      <c r="DJF170" s="89"/>
      <c r="DJI170" s="89"/>
      <c r="DJQ170" s="89"/>
      <c r="DKK170" s="89"/>
      <c r="DKM170" s="89"/>
      <c r="DKN170" s="89"/>
      <c r="DKO170" s="89"/>
      <c r="DKP170" s="89"/>
      <c r="DKQ170" s="89"/>
      <c r="DKR170" s="89"/>
      <c r="DLJ170" s="89"/>
      <c r="DLK170" s="89"/>
      <c r="DLN170" s="89"/>
      <c r="DLQ170" s="89"/>
      <c r="DLS170" s="89"/>
      <c r="DLU170" s="89"/>
      <c r="DLX170" s="89"/>
      <c r="DMA170" s="89"/>
      <c r="DMD170" s="89"/>
      <c r="DMJ170" s="89"/>
      <c r="DMM170" s="89"/>
      <c r="DMP170" s="89"/>
      <c r="DMU170" s="89"/>
      <c r="DNI170" s="89"/>
      <c r="DNJ170" s="89"/>
      <c r="DNK170" s="89"/>
      <c r="DNL170" s="89"/>
      <c r="DNM170" s="89"/>
      <c r="DNN170" s="89"/>
      <c r="DNO170" s="89"/>
      <c r="DNP170" s="89"/>
      <c r="DNQ170" s="89"/>
      <c r="DNR170" s="89"/>
      <c r="DNS170" s="89"/>
      <c r="DNT170" s="89"/>
      <c r="DNU170" s="89"/>
      <c r="DNV170" s="89"/>
      <c r="DNW170" s="89"/>
      <c r="DNX170" s="89"/>
      <c r="DNY170" s="89"/>
      <c r="DNZ170" s="89"/>
      <c r="DOA170" s="89"/>
      <c r="DOB170" s="89"/>
      <c r="DOC170" s="89"/>
      <c r="DOD170" s="89"/>
      <c r="DOE170" s="89"/>
      <c r="DOF170" s="89"/>
      <c r="DOG170" s="89"/>
      <c r="DOH170" s="89"/>
      <c r="DOI170" s="89"/>
      <c r="DOJ170" s="89"/>
      <c r="DOK170" s="89"/>
      <c r="DOL170" s="89"/>
      <c r="DOM170" s="89"/>
      <c r="DON170" s="89"/>
      <c r="DOO170" s="89"/>
      <c r="DOP170" s="89"/>
      <c r="DOQ170" s="89"/>
      <c r="DOR170" s="89"/>
      <c r="DOS170" s="89"/>
      <c r="DOT170" s="89"/>
      <c r="DOU170" s="89"/>
      <c r="DOX170" s="89"/>
      <c r="DPA170" s="89"/>
      <c r="DPD170" s="89"/>
      <c r="DPG170" s="89"/>
      <c r="DPJ170" s="89"/>
      <c r="DPV170" s="89"/>
      <c r="DPY170" s="89"/>
      <c r="DQB170" s="89"/>
      <c r="DQE170" s="89"/>
      <c r="DQK170" s="89"/>
      <c r="DQN170" s="89"/>
      <c r="DQT170" s="89"/>
      <c r="DQW170" s="89"/>
      <c r="DQZ170" s="89"/>
      <c r="DRC170" s="89"/>
      <c r="DRI170" s="89"/>
      <c r="DRL170" s="89"/>
      <c r="DRR170" s="89"/>
      <c r="DRT170" s="89"/>
      <c r="DRU170" s="89"/>
      <c r="DRW170" s="89"/>
      <c r="DRZ170" s="89"/>
      <c r="DSC170" s="89"/>
      <c r="DSN170" s="89"/>
      <c r="DSP170" s="89"/>
      <c r="DTB170" s="89"/>
      <c r="DTE170" s="89"/>
      <c r="DTM170" s="89"/>
      <c r="DUG170" s="89"/>
      <c r="DUI170" s="89"/>
      <c r="DUJ170" s="89"/>
      <c r="DUK170" s="89"/>
      <c r="DUL170" s="89"/>
      <c r="DUM170" s="89"/>
      <c r="DUN170" s="89"/>
      <c r="DVF170" s="89"/>
      <c r="DVG170" s="89"/>
      <c r="DVJ170" s="89"/>
      <c r="DVM170" s="89"/>
      <c r="DVO170" s="89"/>
      <c r="DVQ170" s="89"/>
      <c r="DVT170" s="89"/>
      <c r="DVW170" s="89"/>
      <c r="DVZ170" s="89"/>
      <c r="DWF170" s="89"/>
      <c r="DWI170" s="89"/>
      <c r="DWL170" s="89"/>
      <c r="DWQ170" s="89"/>
      <c r="DXE170" s="89"/>
      <c r="DXF170" s="89"/>
      <c r="DXG170" s="89"/>
      <c r="DXH170" s="89"/>
      <c r="DXI170" s="89"/>
      <c r="DXJ170" s="89"/>
      <c r="DXK170" s="89"/>
      <c r="DXL170" s="89"/>
      <c r="DXM170" s="89"/>
      <c r="DXN170" s="89"/>
      <c r="DXO170" s="89"/>
      <c r="DXP170" s="89"/>
      <c r="DXQ170" s="89"/>
      <c r="DXR170" s="89"/>
      <c r="DXS170" s="89"/>
      <c r="DXT170" s="89"/>
      <c r="DXU170" s="89"/>
      <c r="DXV170" s="89"/>
      <c r="DXW170" s="89"/>
      <c r="DXX170" s="89"/>
      <c r="DXY170" s="89"/>
      <c r="DXZ170" s="89"/>
      <c r="DYA170" s="89"/>
      <c r="DYB170" s="89"/>
      <c r="DYC170" s="89"/>
      <c r="DYD170" s="89"/>
      <c r="DYE170" s="89"/>
      <c r="DYF170" s="89"/>
      <c r="DYG170" s="89"/>
      <c r="DYH170" s="89"/>
      <c r="DYI170" s="89"/>
      <c r="DYJ170" s="89"/>
      <c r="DYK170" s="89"/>
      <c r="DYL170" s="89"/>
      <c r="DYM170" s="89"/>
      <c r="DYN170" s="89"/>
      <c r="DYO170" s="89"/>
      <c r="DYP170" s="89"/>
      <c r="DYQ170" s="89"/>
      <c r="DYT170" s="89"/>
      <c r="DYW170" s="89"/>
      <c r="DYZ170" s="89"/>
      <c r="DZC170" s="89"/>
      <c r="DZF170" s="89"/>
      <c r="DZR170" s="89"/>
      <c r="DZU170" s="89"/>
      <c r="DZX170" s="89"/>
      <c r="EAA170" s="89"/>
      <c r="EAG170" s="89"/>
      <c r="EAJ170" s="89"/>
      <c r="EAP170" s="89"/>
      <c r="EAS170" s="89"/>
      <c r="EAV170" s="89"/>
      <c r="EAY170" s="89"/>
      <c r="EBE170" s="89"/>
      <c r="EBH170" s="89"/>
      <c r="EBN170" s="89"/>
      <c r="EBP170" s="89"/>
      <c r="EBQ170" s="89"/>
      <c r="EBS170" s="89"/>
      <c r="EBV170" s="89"/>
      <c r="EBY170" s="89"/>
      <c r="ECJ170" s="89"/>
      <c r="ECL170" s="89"/>
      <c r="ECX170" s="89"/>
      <c r="EDA170" s="89"/>
      <c r="EDI170" s="89"/>
      <c r="EEC170" s="89"/>
      <c r="EEE170" s="89"/>
      <c r="EEF170" s="89"/>
      <c r="EEG170" s="89"/>
      <c r="EEH170" s="89"/>
      <c r="EEI170" s="89"/>
      <c r="EEJ170" s="89"/>
      <c r="EFB170" s="89"/>
      <c r="EFC170" s="89"/>
      <c r="EFF170" s="89"/>
      <c r="EFI170" s="89"/>
      <c r="EFK170" s="89"/>
      <c r="EFM170" s="89"/>
      <c r="EFP170" s="89"/>
      <c r="EFS170" s="89"/>
      <c r="EFV170" s="89"/>
      <c r="EGB170" s="89"/>
      <c r="EGE170" s="89"/>
      <c r="EGH170" s="89"/>
      <c r="EGM170" s="89"/>
      <c r="EHA170" s="89"/>
      <c r="EHB170" s="89"/>
      <c r="EHC170" s="89"/>
      <c r="EHD170" s="89"/>
      <c r="EHE170" s="89"/>
      <c r="EHF170" s="89"/>
      <c r="EHG170" s="89"/>
      <c r="EHH170" s="89"/>
      <c r="EHI170" s="89"/>
      <c r="EHJ170" s="89"/>
      <c r="EHK170" s="89"/>
      <c r="EHL170" s="89"/>
      <c r="EHM170" s="89"/>
      <c r="EHN170" s="89"/>
      <c r="EHO170" s="89"/>
      <c r="EHP170" s="89"/>
      <c r="EHQ170" s="89"/>
      <c r="EHR170" s="89"/>
      <c r="EHS170" s="89"/>
      <c r="EHT170" s="89"/>
      <c r="EHU170" s="89"/>
      <c r="EHV170" s="89"/>
      <c r="EHW170" s="89"/>
      <c r="EHX170" s="89"/>
      <c r="EHY170" s="89"/>
      <c r="EHZ170" s="89"/>
      <c r="EIA170" s="89"/>
      <c r="EIB170" s="89"/>
      <c r="EIC170" s="89"/>
      <c r="EID170" s="89"/>
      <c r="EIE170" s="89"/>
      <c r="EIF170" s="89"/>
      <c r="EIG170" s="89"/>
      <c r="EIH170" s="89"/>
      <c r="EII170" s="89"/>
      <c r="EIJ170" s="89"/>
      <c r="EIK170" s="89"/>
      <c r="EIL170" s="89"/>
      <c r="EIM170" s="89"/>
      <c r="EIP170" s="89"/>
      <c r="EIS170" s="89"/>
      <c r="EIV170" s="89"/>
      <c r="EIY170" s="89"/>
      <c r="EJB170" s="89"/>
      <c r="EJN170" s="89"/>
      <c r="EJQ170" s="89"/>
      <c r="EJT170" s="89"/>
      <c r="EJW170" s="89"/>
      <c r="EKC170" s="89"/>
      <c r="EKF170" s="89"/>
      <c r="EKL170" s="89"/>
      <c r="EKO170" s="89"/>
      <c r="EKR170" s="89"/>
      <c r="EKU170" s="89"/>
      <c r="ELA170" s="89"/>
      <c r="ELD170" s="89"/>
      <c r="ELJ170" s="89"/>
      <c r="ELL170" s="89"/>
      <c r="ELM170" s="89"/>
      <c r="ELO170" s="89"/>
      <c r="ELR170" s="89"/>
      <c r="ELU170" s="89"/>
      <c r="EMF170" s="89"/>
      <c r="EMH170" s="89"/>
      <c r="EMT170" s="89"/>
      <c r="EMW170" s="89"/>
      <c r="ENE170" s="89"/>
      <c r="ENY170" s="89"/>
      <c r="EOA170" s="89"/>
      <c r="EOB170" s="89"/>
      <c r="EOC170" s="89"/>
      <c r="EOD170" s="89"/>
      <c r="EOE170" s="89"/>
      <c r="EOF170" s="89"/>
      <c r="EOX170" s="89"/>
      <c r="EOY170" s="89"/>
      <c r="EPB170" s="89"/>
      <c r="EPE170" s="89"/>
      <c r="EPG170" s="89"/>
      <c r="EPI170" s="89"/>
      <c r="EPL170" s="89"/>
      <c r="EPO170" s="89"/>
      <c r="EPR170" s="89"/>
      <c r="EPX170" s="89"/>
      <c r="EQA170" s="89"/>
      <c r="EQD170" s="89"/>
      <c r="EQI170" s="89"/>
      <c r="EQW170" s="89"/>
      <c r="EQX170" s="89"/>
      <c r="EQY170" s="89"/>
      <c r="EQZ170" s="89"/>
      <c r="ERA170" s="89"/>
      <c r="ERB170" s="89"/>
      <c r="ERC170" s="89"/>
      <c r="ERD170" s="89"/>
      <c r="ERE170" s="89"/>
      <c r="ERF170" s="89"/>
      <c r="ERG170" s="89"/>
      <c r="ERH170" s="89"/>
      <c r="ERI170" s="89"/>
      <c r="ERJ170" s="89"/>
      <c r="ERK170" s="89"/>
      <c r="ERL170" s="89"/>
      <c r="ERM170" s="89"/>
      <c r="ERN170" s="89"/>
      <c r="ERO170" s="89"/>
      <c r="ERP170" s="89"/>
      <c r="ERQ170" s="89"/>
      <c r="ERR170" s="89"/>
      <c r="ERS170" s="89"/>
      <c r="ERT170" s="89"/>
      <c r="ERU170" s="89"/>
      <c r="ERV170" s="89"/>
      <c r="ERW170" s="89"/>
      <c r="ERX170" s="89"/>
      <c r="ERY170" s="89"/>
      <c r="ERZ170" s="89"/>
      <c r="ESA170" s="89"/>
      <c r="ESB170" s="89"/>
      <c r="ESC170" s="89"/>
      <c r="ESD170" s="89"/>
      <c r="ESE170" s="89"/>
      <c r="ESF170" s="89"/>
      <c r="ESG170" s="89"/>
      <c r="ESH170" s="89"/>
      <c r="ESI170" s="89"/>
      <c r="ESL170" s="89"/>
      <c r="ESO170" s="89"/>
      <c r="ESR170" s="89"/>
      <c r="ESU170" s="89"/>
      <c r="ESX170" s="89"/>
      <c r="ETJ170" s="89"/>
      <c r="ETM170" s="89"/>
      <c r="ETP170" s="89"/>
      <c r="ETS170" s="89"/>
      <c r="ETY170" s="89"/>
      <c r="EUB170" s="89"/>
      <c r="EUH170" s="89"/>
      <c r="EUK170" s="89"/>
      <c r="EUN170" s="89"/>
      <c r="EUQ170" s="89"/>
      <c r="EUW170" s="89"/>
      <c r="EUZ170" s="89"/>
      <c r="EVF170" s="89"/>
      <c r="EVH170" s="89"/>
      <c r="EVI170" s="89"/>
      <c r="EVK170" s="89"/>
      <c r="EVN170" s="89"/>
      <c r="EVQ170" s="89"/>
      <c r="EWB170" s="89"/>
      <c r="EWD170" s="89"/>
      <c r="EWP170" s="89"/>
      <c r="EWS170" s="89"/>
      <c r="EXA170" s="89"/>
      <c r="EXU170" s="89"/>
      <c r="EXW170" s="89"/>
      <c r="EXX170" s="89"/>
      <c r="EXY170" s="89"/>
      <c r="EXZ170" s="89"/>
      <c r="EYA170" s="89"/>
      <c r="EYB170" s="89"/>
      <c r="EYT170" s="89"/>
      <c r="EYU170" s="89"/>
      <c r="EYX170" s="89"/>
      <c r="EZA170" s="89"/>
      <c r="EZC170" s="89"/>
      <c r="EZE170" s="89"/>
      <c r="EZH170" s="89"/>
      <c r="EZK170" s="89"/>
      <c r="EZN170" s="89"/>
      <c r="EZT170" s="89"/>
      <c r="EZW170" s="89"/>
      <c r="EZZ170" s="89"/>
      <c r="FAE170" s="89"/>
      <c r="FAS170" s="89"/>
      <c r="FAT170" s="89"/>
      <c r="FAU170" s="89"/>
      <c r="FAV170" s="89"/>
      <c r="FAW170" s="89"/>
      <c r="FAX170" s="89"/>
      <c r="FAY170" s="89"/>
      <c r="FAZ170" s="89"/>
      <c r="FBA170" s="89"/>
      <c r="FBB170" s="89"/>
      <c r="FBC170" s="89"/>
      <c r="FBD170" s="89"/>
      <c r="FBE170" s="89"/>
      <c r="FBF170" s="89"/>
      <c r="FBG170" s="89"/>
      <c r="FBH170" s="89"/>
      <c r="FBI170" s="89"/>
      <c r="FBJ170" s="89"/>
      <c r="FBK170" s="89"/>
      <c r="FBL170" s="89"/>
      <c r="FBM170" s="89"/>
      <c r="FBN170" s="89"/>
      <c r="FBO170" s="89"/>
      <c r="FBP170" s="89"/>
      <c r="FBQ170" s="89"/>
      <c r="FBR170" s="89"/>
      <c r="FBS170" s="89"/>
      <c r="FBT170" s="89"/>
      <c r="FBU170" s="89"/>
      <c r="FBV170" s="89"/>
      <c r="FBW170" s="89"/>
      <c r="FBX170" s="89"/>
      <c r="FBY170" s="89"/>
      <c r="FBZ170" s="89"/>
      <c r="FCA170" s="89"/>
      <c r="FCB170" s="89"/>
      <c r="FCC170" s="89"/>
      <c r="FCD170" s="89"/>
      <c r="FCE170" s="89"/>
      <c r="FCH170" s="89"/>
      <c r="FCK170" s="89"/>
      <c r="FCN170" s="89"/>
      <c r="FCQ170" s="89"/>
      <c r="FCT170" s="89"/>
      <c r="FDF170" s="89"/>
      <c r="FDI170" s="89"/>
      <c r="FDL170" s="89"/>
      <c r="FDO170" s="89"/>
      <c r="FDU170" s="89"/>
      <c r="FDX170" s="89"/>
      <c r="FED170" s="89"/>
      <c r="FEG170" s="89"/>
      <c r="FEJ170" s="89"/>
      <c r="FEM170" s="89"/>
      <c r="FES170" s="89"/>
      <c r="FEV170" s="89"/>
      <c r="FFB170" s="89"/>
      <c r="FFD170" s="89"/>
      <c r="FFE170" s="89"/>
      <c r="FFG170" s="89"/>
      <c r="FFJ170" s="89"/>
      <c r="FFM170" s="89"/>
      <c r="FFX170" s="89"/>
      <c r="FFZ170" s="89"/>
      <c r="FGL170" s="89"/>
      <c r="FGO170" s="89"/>
      <c r="FGW170" s="89"/>
      <c r="FHQ170" s="89"/>
      <c r="FHS170" s="89"/>
      <c r="FHT170" s="89"/>
      <c r="FHU170" s="89"/>
      <c r="FHV170" s="89"/>
      <c r="FHW170" s="89"/>
      <c r="FHX170" s="89"/>
      <c r="FIP170" s="89"/>
      <c r="FIQ170" s="89"/>
      <c r="FIT170" s="89"/>
      <c r="FIW170" s="89"/>
      <c r="FIY170" s="89"/>
      <c r="FJA170" s="89"/>
      <c r="FJD170" s="89"/>
      <c r="FJG170" s="89"/>
      <c r="FJJ170" s="89"/>
      <c r="FJP170" s="89"/>
      <c r="FJS170" s="89"/>
      <c r="FJV170" s="89"/>
      <c r="FKA170" s="89"/>
      <c r="FKO170" s="89"/>
      <c r="FKP170" s="89"/>
      <c r="FKQ170" s="89"/>
      <c r="FKR170" s="89"/>
      <c r="FKS170" s="89"/>
      <c r="FKT170" s="89"/>
      <c r="FKU170" s="89"/>
      <c r="FKV170" s="89"/>
      <c r="FKW170" s="89"/>
      <c r="FKX170" s="89"/>
      <c r="FKY170" s="89"/>
      <c r="FKZ170" s="89"/>
      <c r="FLA170" s="89"/>
      <c r="FLB170" s="89"/>
      <c r="FLC170" s="89"/>
      <c r="FLD170" s="89"/>
      <c r="FLE170" s="89"/>
      <c r="FLF170" s="89"/>
      <c r="FLG170" s="89"/>
      <c r="FLH170" s="89"/>
      <c r="FLI170" s="89"/>
      <c r="FLJ170" s="89"/>
      <c r="FLK170" s="89"/>
      <c r="FLL170" s="89"/>
      <c r="FLM170" s="89"/>
      <c r="FLN170" s="89"/>
      <c r="FLO170" s="89"/>
      <c r="FLP170" s="89"/>
      <c r="FLQ170" s="89"/>
      <c r="FLR170" s="89"/>
      <c r="FLS170" s="89"/>
      <c r="FLT170" s="89"/>
      <c r="FLU170" s="89"/>
      <c r="FLV170" s="89"/>
      <c r="FLW170" s="89"/>
      <c r="FLX170" s="89"/>
      <c r="FLY170" s="89"/>
      <c r="FLZ170" s="89"/>
      <c r="FMA170" s="89"/>
      <c r="FMD170" s="89"/>
      <c r="FMG170" s="89"/>
      <c r="FMJ170" s="89"/>
      <c r="FMM170" s="89"/>
      <c r="FMP170" s="89"/>
      <c r="FNB170" s="89"/>
      <c r="FNE170" s="89"/>
      <c r="FNH170" s="89"/>
      <c r="FNK170" s="89"/>
      <c r="FNQ170" s="89"/>
      <c r="FNT170" s="89"/>
      <c r="FNZ170" s="89"/>
      <c r="FOC170" s="89"/>
      <c r="FOF170" s="89"/>
      <c r="FOI170" s="89"/>
      <c r="FOO170" s="89"/>
      <c r="FOR170" s="89"/>
      <c r="FOX170" s="89"/>
      <c r="FOZ170" s="89"/>
      <c r="FPA170" s="89"/>
      <c r="FPC170" s="89"/>
      <c r="FPF170" s="89"/>
      <c r="FPI170" s="89"/>
      <c r="FPT170" s="89"/>
      <c r="FPV170" s="89"/>
      <c r="FQH170" s="89"/>
      <c r="FQK170" s="89"/>
      <c r="FQS170" s="89"/>
      <c r="FRM170" s="89"/>
      <c r="FRO170" s="89"/>
      <c r="FRP170" s="89"/>
      <c r="FRQ170" s="89"/>
      <c r="FRR170" s="89"/>
      <c r="FRS170" s="89"/>
      <c r="FRT170" s="89"/>
      <c r="FSL170" s="89"/>
      <c r="FSM170" s="89"/>
      <c r="FSP170" s="89"/>
      <c r="FSS170" s="89"/>
      <c r="FSU170" s="89"/>
      <c r="FSW170" s="89"/>
      <c r="FSZ170" s="89"/>
      <c r="FTC170" s="89"/>
      <c r="FTF170" s="89"/>
      <c r="FTL170" s="89"/>
      <c r="FTO170" s="89"/>
      <c r="FTR170" s="89"/>
      <c r="FTW170" s="89"/>
      <c r="FUK170" s="89"/>
      <c r="FUL170" s="89"/>
      <c r="FUM170" s="89"/>
      <c r="FUN170" s="89"/>
      <c r="FUO170" s="89"/>
      <c r="FUP170" s="89"/>
      <c r="FUQ170" s="89"/>
      <c r="FUR170" s="89"/>
      <c r="FUS170" s="89"/>
      <c r="FUT170" s="89"/>
      <c r="FUU170" s="89"/>
      <c r="FUV170" s="89"/>
      <c r="FUW170" s="89"/>
      <c r="FUX170" s="89"/>
      <c r="FUY170" s="89"/>
      <c r="FUZ170" s="89"/>
      <c r="FVA170" s="89"/>
      <c r="FVB170" s="89"/>
      <c r="FVC170" s="89"/>
      <c r="FVD170" s="89"/>
      <c r="FVE170" s="89"/>
      <c r="FVF170" s="89"/>
      <c r="FVG170" s="89"/>
      <c r="FVH170" s="89"/>
      <c r="FVI170" s="89"/>
      <c r="FVJ170" s="89"/>
      <c r="FVK170" s="89"/>
      <c r="FVL170" s="89"/>
      <c r="FVM170" s="89"/>
      <c r="FVN170" s="89"/>
      <c r="FVO170" s="89"/>
      <c r="FVP170" s="89"/>
      <c r="FVQ170" s="89"/>
      <c r="FVR170" s="89"/>
      <c r="FVS170" s="89"/>
      <c r="FVT170" s="89"/>
      <c r="FVU170" s="89"/>
      <c r="FVV170" s="89"/>
      <c r="FVW170" s="89"/>
      <c r="FVZ170" s="89"/>
      <c r="FWC170" s="89"/>
      <c r="FWF170" s="89"/>
      <c r="FWI170" s="89"/>
      <c r="FWL170" s="89"/>
      <c r="FWX170" s="89"/>
      <c r="FXA170" s="89"/>
      <c r="FXD170" s="89"/>
      <c r="FXG170" s="89"/>
      <c r="FXM170" s="89"/>
      <c r="FXP170" s="89"/>
      <c r="FXV170" s="89"/>
      <c r="FXY170" s="89"/>
      <c r="FYB170" s="89"/>
      <c r="FYE170" s="89"/>
      <c r="FYK170" s="89"/>
      <c r="FYN170" s="89"/>
      <c r="FYT170" s="89"/>
      <c r="FYV170" s="89"/>
      <c r="FYW170" s="89"/>
      <c r="FYY170" s="89"/>
      <c r="FZB170" s="89"/>
      <c r="FZE170" s="89"/>
      <c r="FZP170" s="89"/>
      <c r="FZR170" s="89"/>
      <c r="GAD170" s="89"/>
      <c r="GAG170" s="89"/>
      <c r="GAO170" s="89"/>
      <c r="GBI170" s="89"/>
      <c r="GBK170" s="89"/>
      <c r="GBL170" s="89"/>
      <c r="GBM170" s="89"/>
      <c r="GBN170" s="89"/>
      <c r="GBO170" s="89"/>
      <c r="GBP170" s="89"/>
      <c r="GCH170" s="89"/>
      <c r="GCI170" s="89"/>
      <c r="GCL170" s="89"/>
      <c r="GCO170" s="89"/>
      <c r="GCQ170" s="89"/>
      <c r="GCS170" s="89"/>
      <c r="GCV170" s="89"/>
      <c r="GCY170" s="89"/>
      <c r="GDB170" s="89"/>
      <c r="GDH170" s="89"/>
      <c r="GDK170" s="89"/>
      <c r="GDN170" s="89"/>
      <c r="GDS170" s="89"/>
      <c r="GEG170" s="89"/>
      <c r="GEH170" s="89"/>
      <c r="GEI170" s="89"/>
      <c r="GEJ170" s="89"/>
      <c r="GEK170" s="89"/>
      <c r="GEL170" s="89"/>
      <c r="GEM170" s="89"/>
      <c r="GEN170" s="89"/>
      <c r="GEO170" s="89"/>
      <c r="GEP170" s="89"/>
      <c r="GEQ170" s="89"/>
      <c r="GER170" s="89"/>
      <c r="GES170" s="89"/>
      <c r="GET170" s="89"/>
      <c r="GEU170" s="89"/>
      <c r="GEV170" s="89"/>
      <c r="GEW170" s="89"/>
      <c r="GEX170" s="89"/>
      <c r="GEY170" s="89"/>
      <c r="GEZ170" s="89"/>
      <c r="GFA170" s="89"/>
      <c r="GFB170" s="89"/>
      <c r="GFC170" s="89"/>
      <c r="GFD170" s="89"/>
      <c r="GFE170" s="89"/>
      <c r="GFF170" s="89"/>
      <c r="GFG170" s="89"/>
      <c r="GFH170" s="89"/>
      <c r="GFI170" s="89"/>
      <c r="GFJ170" s="89"/>
      <c r="GFK170" s="89"/>
      <c r="GFL170" s="89"/>
      <c r="GFM170" s="89"/>
      <c r="GFN170" s="89"/>
      <c r="GFO170" s="89"/>
      <c r="GFP170" s="89"/>
      <c r="GFQ170" s="89"/>
      <c r="GFR170" s="89"/>
      <c r="GFS170" s="89"/>
      <c r="GFV170" s="89"/>
      <c r="GFY170" s="89"/>
      <c r="GGB170" s="89"/>
      <c r="GGE170" s="89"/>
      <c r="GGH170" s="89"/>
      <c r="GGT170" s="89"/>
      <c r="GGW170" s="89"/>
      <c r="GGZ170" s="89"/>
      <c r="GHC170" s="89"/>
      <c r="GHI170" s="89"/>
      <c r="GHL170" s="89"/>
      <c r="GHR170" s="89"/>
      <c r="GHU170" s="89"/>
      <c r="GHX170" s="89"/>
      <c r="GIA170" s="89"/>
      <c r="GIG170" s="89"/>
      <c r="GIJ170" s="89"/>
      <c r="GIP170" s="89"/>
      <c r="GIR170" s="89"/>
      <c r="GIS170" s="89"/>
      <c r="GIU170" s="89"/>
      <c r="GIX170" s="89"/>
      <c r="GJA170" s="89"/>
      <c r="GJL170" s="89"/>
      <c r="GJN170" s="89"/>
      <c r="GJZ170" s="89"/>
      <c r="GKC170" s="89"/>
      <c r="GKK170" s="89"/>
      <c r="GLE170" s="89"/>
      <c r="GLG170" s="89"/>
      <c r="GLH170" s="89"/>
      <c r="GLI170" s="89"/>
      <c r="GLJ170" s="89"/>
      <c r="GLK170" s="89"/>
      <c r="GLL170" s="89"/>
      <c r="GMD170" s="89"/>
      <c r="GME170" s="89"/>
      <c r="GMH170" s="89"/>
      <c r="GMK170" s="89"/>
      <c r="GMM170" s="89"/>
      <c r="GMO170" s="89"/>
      <c r="GMR170" s="89"/>
      <c r="GMU170" s="89"/>
      <c r="GMX170" s="89"/>
      <c r="GND170" s="89"/>
      <c r="GNG170" s="89"/>
      <c r="GNJ170" s="89"/>
      <c r="GNO170" s="89"/>
      <c r="GOC170" s="89"/>
      <c r="GOD170" s="89"/>
      <c r="GOE170" s="89"/>
      <c r="GOF170" s="89"/>
      <c r="GOG170" s="89"/>
      <c r="GOH170" s="89"/>
      <c r="GOI170" s="89"/>
      <c r="GOJ170" s="89"/>
      <c r="GOK170" s="89"/>
      <c r="GOL170" s="89"/>
      <c r="GOM170" s="89"/>
      <c r="GON170" s="89"/>
      <c r="GOO170" s="89"/>
      <c r="GOP170" s="89"/>
      <c r="GOQ170" s="89"/>
      <c r="GOR170" s="89"/>
      <c r="GOS170" s="89"/>
      <c r="GOT170" s="89"/>
      <c r="GOU170" s="89"/>
      <c r="GOV170" s="89"/>
      <c r="GOW170" s="89"/>
      <c r="GOX170" s="89"/>
      <c r="GOY170" s="89"/>
      <c r="GOZ170" s="89"/>
      <c r="GPA170" s="89"/>
      <c r="GPB170" s="89"/>
      <c r="GPC170" s="89"/>
      <c r="GPD170" s="89"/>
      <c r="GPE170" s="89"/>
      <c r="GPF170" s="89"/>
      <c r="GPG170" s="89"/>
      <c r="GPH170" s="89"/>
      <c r="GPI170" s="89"/>
      <c r="GPJ170" s="89"/>
      <c r="GPK170" s="89"/>
      <c r="GPL170" s="89"/>
      <c r="GPM170" s="89"/>
      <c r="GPN170" s="89"/>
      <c r="GPO170" s="89"/>
      <c r="GPR170" s="89"/>
      <c r="GPU170" s="89"/>
      <c r="GPX170" s="89"/>
      <c r="GQA170" s="89"/>
      <c r="GQD170" s="89"/>
      <c r="GQP170" s="89"/>
      <c r="GQS170" s="89"/>
      <c r="GQV170" s="89"/>
      <c r="GQY170" s="89"/>
      <c r="GRE170" s="89"/>
      <c r="GRH170" s="89"/>
      <c r="GRN170" s="89"/>
      <c r="GRQ170" s="89"/>
      <c r="GRT170" s="89"/>
      <c r="GRW170" s="89"/>
      <c r="GSC170" s="89"/>
      <c r="GSF170" s="89"/>
      <c r="GSL170" s="89"/>
      <c r="GSN170" s="89"/>
      <c r="GSO170" s="89"/>
      <c r="GSQ170" s="89"/>
      <c r="GST170" s="89"/>
      <c r="GSW170" s="89"/>
      <c r="GTH170" s="89"/>
      <c r="GTJ170" s="89"/>
      <c r="GTV170" s="89"/>
      <c r="GTY170" s="89"/>
      <c r="GUG170" s="89"/>
      <c r="GVA170" s="89"/>
      <c r="GVC170" s="89"/>
      <c r="GVD170" s="89"/>
      <c r="GVE170" s="89"/>
      <c r="GVF170" s="89"/>
      <c r="GVG170" s="89"/>
      <c r="GVH170" s="89"/>
      <c r="GVZ170" s="89"/>
      <c r="GWA170" s="89"/>
      <c r="GWD170" s="89"/>
      <c r="GWG170" s="89"/>
      <c r="GWI170" s="89"/>
      <c r="GWK170" s="89"/>
      <c r="GWN170" s="89"/>
      <c r="GWQ170" s="89"/>
      <c r="GWT170" s="89"/>
      <c r="GWZ170" s="89"/>
      <c r="GXC170" s="89"/>
      <c r="GXF170" s="89"/>
      <c r="GXK170" s="89"/>
      <c r="GXY170" s="89"/>
      <c r="GXZ170" s="89"/>
      <c r="GYA170" s="89"/>
      <c r="GYB170" s="89"/>
      <c r="GYC170" s="89"/>
      <c r="GYD170" s="89"/>
      <c r="GYE170" s="89"/>
      <c r="GYF170" s="89"/>
      <c r="GYG170" s="89"/>
      <c r="GYH170" s="89"/>
      <c r="GYI170" s="89"/>
      <c r="GYJ170" s="89"/>
      <c r="GYK170" s="89"/>
      <c r="GYL170" s="89"/>
      <c r="GYM170" s="89"/>
      <c r="GYN170" s="89"/>
      <c r="GYO170" s="89"/>
      <c r="GYP170" s="89"/>
      <c r="GYQ170" s="89"/>
      <c r="GYR170" s="89"/>
      <c r="GYS170" s="89"/>
      <c r="GYT170" s="89"/>
      <c r="GYU170" s="89"/>
      <c r="GYV170" s="89"/>
      <c r="GYW170" s="89"/>
      <c r="GYX170" s="89"/>
      <c r="GYY170" s="89"/>
      <c r="GYZ170" s="89"/>
      <c r="GZA170" s="89"/>
      <c r="GZB170" s="89"/>
      <c r="GZC170" s="89"/>
      <c r="GZD170" s="89"/>
      <c r="GZE170" s="89"/>
      <c r="GZF170" s="89"/>
      <c r="GZG170" s="89"/>
      <c r="GZH170" s="89"/>
      <c r="GZI170" s="89"/>
      <c r="GZJ170" s="89"/>
      <c r="GZK170" s="89"/>
      <c r="GZN170" s="89"/>
      <c r="GZQ170" s="89"/>
      <c r="GZT170" s="89"/>
      <c r="GZW170" s="89"/>
      <c r="GZZ170" s="89"/>
      <c r="HAL170" s="89"/>
      <c r="HAO170" s="89"/>
      <c r="HAR170" s="89"/>
      <c r="HAU170" s="89"/>
      <c r="HBA170" s="89"/>
      <c r="HBD170" s="89"/>
      <c r="HBJ170" s="89"/>
      <c r="HBM170" s="89"/>
      <c r="HBP170" s="89"/>
      <c r="HBS170" s="89"/>
      <c r="HBY170" s="89"/>
      <c r="HCB170" s="89"/>
      <c r="HCH170" s="89"/>
      <c r="HCJ170" s="89"/>
      <c r="HCK170" s="89"/>
      <c r="HCM170" s="89"/>
      <c r="HCP170" s="89"/>
      <c r="HCS170" s="89"/>
      <c r="HDD170" s="89"/>
      <c r="HDF170" s="89"/>
      <c r="HDR170" s="89"/>
      <c r="HDU170" s="89"/>
      <c r="HEC170" s="89"/>
      <c r="HEW170" s="89"/>
      <c r="HEY170" s="89"/>
      <c r="HEZ170" s="89"/>
      <c r="HFA170" s="89"/>
      <c r="HFB170" s="89"/>
      <c r="HFC170" s="89"/>
      <c r="HFD170" s="89"/>
      <c r="HFV170" s="89"/>
      <c r="HFW170" s="89"/>
      <c r="HFZ170" s="89"/>
      <c r="HGC170" s="89"/>
      <c r="HGE170" s="89"/>
      <c r="HGG170" s="89"/>
      <c r="HGJ170" s="89"/>
      <c r="HGM170" s="89"/>
      <c r="HGP170" s="89"/>
      <c r="HGV170" s="89"/>
      <c r="HGY170" s="89"/>
      <c r="HHB170" s="89"/>
      <c r="HHG170" s="89"/>
      <c r="HHU170" s="89"/>
      <c r="HHV170" s="89"/>
      <c r="HHW170" s="89"/>
      <c r="HHX170" s="89"/>
      <c r="HHY170" s="89"/>
      <c r="HHZ170" s="89"/>
      <c r="HIA170" s="89"/>
      <c r="HIB170" s="89"/>
      <c r="HIC170" s="89"/>
      <c r="HID170" s="89"/>
      <c r="HIE170" s="89"/>
      <c r="HIF170" s="89"/>
      <c r="HIG170" s="89"/>
      <c r="HIH170" s="89"/>
      <c r="HII170" s="89"/>
      <c r="HIJ170" s="89"/>
      <c r="HIK170" s="89"/>
      <c r="HIL170" s="89"/>
      <c r="HIM170" s="89"/>
      <c r="HIN170" s="89"/>
      <c r="HIO170" s="89"/>
      <c r="HIP170" s="89"/>
      <c r="HIQ170" s="89"/>
      <c r="HIR170" s="89"/>
      <c r="HIS170" s="89"/>
      <c r="HIT170" s="89"/>
      <c r="HIU170" s="89"/>
      <c r="HIV170" s="89"/>
      <c r="HIW170" s="89"/>
      <c r="HIX170" s="89"/>
      <c r="HIY170" s="89"/>
      <c r="HIZ170" s="89"/>
      <c r="HJA170" s="89"/>
      <c r="HJB170" s="89"/>
      <c r="HJC170" s="89"/>
      <c r="HJD170" s="89"/>
      <c r="HJE170" s="89"/>
      <c r="HJF170" s="89"/>
      <c r="HJG170" s="89"/>
      <c r="HJJ170" s="89"/>
      <c r="HJM170" s="89"/>
      <c r="HJP170" s="89"/>
      <c r="HJS170" s="89"/>
      <c r="HJV170" s="89"/>
      <c r="HKH170" s="89"/>
      <c r="HKK170" s="89"/>
      <c r="HKN170" s="89"/>
      <c r="HKQ170" s="89"/>
      <c r="HKW170" s="89"/>
      <c r="HKZ170" s="89"/>
      <c r="HLF170" s="89"/>
      <c r="HLI170" s="89"/>
      <c r="HLL170" s="89"/>
      <c r="HLO170" s="89"/>
      <c r="HLU170" s="89"/>
      <c r="HLX170" s="89"/>
      <c r="HMD170" s="89"/>
      <c r="HMF170" s="89"/>
      <c r="HMG170" s="89"/>
      <c r="HMI170" s="89"/>
      <c r="HML170" s="89"/>
      <c r="HMO170" s="89"/>
      <c r="HMZ170" s="89"/>
      <c r="HNB170" s="89"/>
      <c r="HNN170" s="89"/>
      <c r="HNQ170" s="89"/>
      <c r="HNY170" s="89"/>
      <c r="HOS170" s="89"/>
      <c r="HOU170" s="89"/>
      <c r="HOV170" s="89"/>
      <c r="HOW170" s="89"/>
      <c r="HOX170" s="89"/>
      <c r="HOY170" s="89"/>
      <c r="HOZ170" s="89"/>
      <c r="HPR170" s="89"/>
      <c r="HPS170" s="89"/>
      <c r="HPV170" s="89"/>
      <c r="HPY170" s="89"/>
      <c r="HQA170" s="89"/>
      <c r="HQC170" s="89"/>
      <c r="HQF170" s="89"/>
      <c r="HQI170" s="89"/>
      <c r="HQL170" s="89"/>
      <c r="HQR170" s="89"/>
      <c r="HQU170" s="89"/>
      <c r="HQX170" s="89"/>
      <c r="HRC170" s="89"/>
      <c r="HRQ170" s="89"/>
      <c r="HRR170" s="89"/>
      <c r="HRS170" s="89"/>
      <c r="HRT170" s="89"/>
      <c r="HRU170" s="89"/>
      <c r="HRV170" s="89"/>
      <c r="HRW170" s="89"/>
      <c r="HRX170" s="89"/>
      <c r="HRY170" s="89"/>
      <c r="HRZ170" s="89"/>
      <c r="HSA170" s="89"/>
      <c r="HSB170" s="89"/>
      <c r="HSC170" s="89"/>
      <c r="HSD170" s="89"/>
      <c r="HSE170" s="89"/>
      <c r="HSF170" s="89"/>
      <c r="HSG170" s="89"/>
      <c r="HSH170" s="89"/>
      <c r="HSI170" s="89"/>
      <c r="HSJ170" s="89"/>
      <c r="HSK170" s="89"/>
      <c r="HSL170" s="89"/>
      <c r="HSM170" s="89"/>
      <c r="HSN170" s="89"/>
      <c r="HSO170" s="89"/>
      <c r="HSP170" s="89"/>
      <c r="HSQ170" s="89"/>
      <c r="HSR170" s="89"/>
      <c r="HSS170" s="89"/>
      <c r="HST170" s="89"/>
      <c r="HSU170" s="89"/>
      <c r="HSV170" s="89"/>
      <c r="HSW170" s="89"/>
      <c r="HSX170" s="89"/>
      <c r="HSY170" s="89"/>
      <c r="HSZ170" s="89"/>
      <c r="HTA170" s="89"/>
      <c r="HTB170" s="89"/>
      <c r="HTC170" s="89"/>
      <c r="HTF170" s="89"/>
      <c r="HTI170" s="89"/>
      <c r="HTL170" s="89"/>
      <c r="HTO170" s="89"/>
      <c r="HTR170" s="89"/>
      <c r="HUD170" s="89"/>
      <c r="HUG170" s="89"/>
      <c r="HUJ170" s="89"/>
      <c r="HUM170" s="89"/>
      <c r="HUS170" s="89"/>
      <c r="HUV170" s="89"/>
      <c r="HVB170" s="89"/>
      <c r="HVE170" s="89"/>
      <c r="HVH170" s="89"/>
      <c r="HVK170" s="89"/>
      <c r="HVQ170" s="89"/>
      <c r="HVT170" s="89"/>
      <c r="HVZ170" s="89"/>
      <c r="HWB170" s="89"/>
      <c r="HWC170" s="89"/>
      <c r="HWE170" s="89"/>
      <c r="HWH170" s="89"/>
      <c r="HWK170" s="89"/>
      <c r="HWV170" s="89"/>
      <c r="HWX170" s="89"/>
      <c r="HXJ170" s="89"/>
      <c r="HXM170" s="89"/>
      <c r="HXU170" s="89"/>
      <c r="HYO170" s="89"/>
      <c r="HYQ170" s="89"/>
      <c r="HYR170" s="89"/>
      <c r="HYS170" s="89"/>
      <c r="HYT170" s="89"/>
      <c r="HYU170" s="89"/>
      <c r="HYV170" s="89"/>
      <c r="HZN170" s="89"/>
      <c r="HZO170" s="89"/>
      <c r="HZR170" s="89"/>
      <c r="HZU170" s="89"/>
      <c r="HZW170" s="89"/>
      <c r="HZY170" s="89"/>
      <c r="IAB170" s="89"/>
      <c r="IAE170" s="89"/>
      <c r="IAH170" s="89"/>
      <c r="IAN170" s="89"/>
      <c r="IAQ170" s="89"/>
      <c r="IAT170" s="89"/>
      <c r="IAY170" s="89"/>
      <c r="IBM170" s="89"/>
      <c r="IBN170" s="89"/>
      <c r="IBO170" s="89"/>
      <c r="IBP170" s="89"/>
      <c r="IBQ170" s="89"/>
      <c r="IBR170" s="89"/>
      <c r="IBS170" s="89"/>
      <c r="IBT170" s="89"/>
      <c r="IBU170" s="89"/>
      <c r="IBV170" s="89"/>
      <c r="IBW170" s="89"/>
      <c r="IBX170" s="89"/>
      <c r="IBY170" s="89"/>
      <c r="IBZ170" s="89"/>
      <c r="ICA170" s="89"/>
      <c r="ICB170" s="89"/>
      <c r="ICC170" s="89"/>
      <c r="ICD170" s="89"/>
      <c r="ICE170" s="89"/>
      <c r="ICF170" s="89"/>
      <c r="ICG170" s="89"/>
      <c r="ICH170" s="89"/>
      <c r="ICI170" s="89"/>
      <c r="ICJ170" s="89"/>
      <c r="ICK170" s="89"/>
      <c r="ICL170" s="89"/>
      <c r="ICM170" s="89"/>
      <c r="ICN170" s="89"/>
      <c r="ICO170" s="89"/>
      <c r="ICP170" s="89"/>
      <c r="ICQ170" s="89"/>
      <c r="ICR170" s="89"/>
      <c r="ICS170" s="89"/>
      <c r="ICT170" s="89"/>
      <c r="ICU170" s="89"/>
      <c r="ICV170" s="89"/>
      <c r="ICW170" s="89"/>
      <c r="ICX170" s="89"/>
      <c r="ICY170" s="89"/>
      <c r="IDB170" s="89"/>
      <c r="IDE170" s="89"/>
      <c r="IDH170" s="89"/>
      <c r="IDK170" s="89"/>
      <c r="IDN170" s="89"/>
      <c r="IDZ170" s="89"/>
      <c r="IEC170" s="89"/>
      <c r="IEF170" s="89"/>
      <c r="IEI170" s="89"/>
      <c r="IEO170" s="89"/>
      <c r="IER170" s="89"/>
      <c r="IEX170" s="89"/>
      <c r="IFA170" s="89"/>
      <c r="IFD170" s="89"/>
      <c r="IFG170" s="89"/>
      <c r="IFM170" s="89"/>
      <c r="IFP170" s="89"/>
      <c r="IFV170" s="89"/>
      <c r="IFX170" s="89"/>
      <c r="IFY170" s="89"/>
      <c r="IGA170" s="89"/>
      <c r="IGD170" s="89"/>
      <c r="IGG170" s="89"/>
      <c r="IGR170" s="89"/>
      <c r="IGT170" s="89"/>
      <c r="IHF170" s="89"/>
      <c r="IHI170" s="89"/>
      <c r="IHQ170" s="89"/>
      <c r="IIK170" s="89"/>
      <c r="IIM170" s="89"/>
      <c r="IIN170" s="89"/>
      <c r="IIO170" s="89"/>
      <c r="IIP170" s="89"/>
      <c r="IIQ170" s="89"/>
      <c r="IIR170" s="89"/>
      <c r="IJJ170" s="89"/>
      <c r="IJK170" s="89"/>
      <c r="IJN170" s="89"/>
      <c r="IJQ170" s="89"/>
      <c r="IJS170" s="89"/>
      <c r="IJU170" s="89"/>
      <c r="IJX170" s="89"/>
      <c r="IKA170" s="89"/>
      <c r="IKD170" s="89"/>
      <c r="IKJ170" s="89"/>
      <c r="IKM170" s="89"/>
      <c r="IKP170" s="89"/>
      <c r="IKU170" s="89"/>
      <c r="ILI170" s="89"/>
      <c r="ILJ170" s="89"/>
      <c r="ILK170" s="89"/>
      <c r="ILL170" s="89"/>
      <c r="ILM170" s="89"/>
      <c r="ILN170" s="89"/>
      <c r="ILO170" s="89"/>
      <c r="ILP170" s="89"/>
      <c r="ILQ170" s="89"/>
      <c r="ILR170" s="89"/>
      <c r="ILS170" s="89"/>
      <c r="ILT170" s="89"/>
      <c r="ILU170" s="89"/>
      <c r="ILV170" s="89"/>
      <c r="ILW170" s="89"/>
      <c r="ILX170" s="89"/>
      <c r="ILY170" s="89"/>
      <c r="ILZ170" s="89"/>
      <c r="IMA170" s="89"/>
      <c r="IMB170" s="89"/>
      <c r="IMC170" s="89"/>
      <c r="IMD170" s="89"/>
      <c r="IME170" s="89"/>
      <c r="IMF170" s="89"/>
      <c r="IMG170" s="89"/>
      <c r="IMH170" s="89"/>
      <c r="IMI170" s="89"/>
      <c r="IMJ170" s="89"/>
      <c r="IMK170" s="89"/>
      <c r="IML170" s="89"/>
      <c r="IMM170" s="89"/>
      <c r="IMN170" s="89"/>
      <c r="IMO170" s="89"/>
      <c r="IMP170" s="89"/>
      <c r="IMQ170" s="89"/>
      <c r="IMR170" s="89"/>
      <c r="IMS170" s="89"/>
      <c r="IMT170" s="89"/>
      <c r="IMU170" s="89"/>
      <c r="IMX170" s="89"/>
      <c r="INA170" s="89"/>
      <c r="IND170" s="89"/>
      <c r="ING170" s="89"/>
      <c r="INJ170" s="89"/>
      <c r="INV170" s="89"/>
      <c r="INY170" s="89"/>
      <c r="IOB170" s="89"/>
      <c r="IOE170" s="89"/>
      <c r="IOK170" s="89"/>
      <c r="ION170" s="89"/>
      <c r="IOT170" s="89"/>
      <c r="IOW170" s="89"/>
      <c r="IOZ170" s="89"/>
      <c r="IPC170" s="89"/>
      <c r="IPI170" s="89"/>
      <c r="IPL170" s="89"/>
      <c r="IPR170" s="89"/>
      <c r="IPT170" s="89"/>
      <c r="IPU170" s="89"/>
      <c r="IPW170" s="89"/>
      <c r="IPZ170" s="89"/>
      <c r="IQC170" s="89"/>
      <c r="IQN170" s="89"/>
      <c r="IQP170" s="89"/>
      <c r="IRB170" s="89"/>
      <c r="IRE170" s="89"/>
      <c r="IRM170" s="89"/>
      <c r="ISG170" s="89"/>
      <c r="ISI170" s="89"/>
      <c r="ISJ170" s="89"/>
      <c r="ISK170" s="89"/>
      <c r="ISL170" s="89"/>
      <c r="ISM170" s="89"/>
      <c r="ISN170" s="89"/>
      <c r="ITF170" s="89"/>
      <c r="ITG170" s="89"/>
      <c r="ITJ170" s="89"/>
      <c r="ITM170" s="89"/>
      <c r="ITO170" s="89"/>
      <c r="ITQ170" s="89"/>
      <c r="ITT170" s="89"/>
      <c r="ITW170" s="89"/>
      <c r="ITZ170" s="89"/>
      <c r="IUF170" s="89"/>
      <c r="IUI170" s="89"/>
      <c r="IUL170" s="89"/>
      <c r="IUQ170" s="89"/>
      <c r="IVE170" s="89"/>
      <c r="IVF170" s="89"/>
      <c r="IVG170" s="89"/>
      <c r="IVH170" s="89"/>
      <c r="IVI170" s="89"/>
      <c r="IVJ170" s="89"/>
      <c r="IVK170" s="89"/>
      <c r="IVL170" s="89"/>
      <c r="IVM170" s="89"/>
      <c r="IVN170" s="89"/>
      <c r="IVO170" s="89"/>
      <c r="IVP170" s="89"/>
      <c r="IVQ170" s="89"/>
      <c r="IVR170" s="89"/>
      <c r="IVS170" s="89"/>
      <c r="IVT170" s="89"/>
      <c r="IVU170" s="89"/>
      <c r="IVV170" s="89"/>
      <c r="IVW170" s="89"/>
      <c r="IVX170" s="89"/>
      <c r="IVY170" s="89"/>
      <c r="IVZ170" s="89"/>
      <c r="IWA170" s="89"/>
      <c r="IWB170" s="89"/>
      <c r="IWC170" s="89"/>
      <c r="IWD170" s="89"/>
      <c r="IWE170" s="89"/>
      <c r="IWF170" s="89"/>
      <c r="IWG170" s="89"/>
      <c r="IWH170" s="89"/>
      <c r="IWI170" s="89"/>
      <c r="IWJ170" s="89"/>
      <c r="IWK170" s="89"/>
      <c r="IWL170" s="89"/>
      <c r="IWM170" s="89"/>
      <c r="IWN170" s="89"/>
      <c r="IWO170" s="89"/>
      <c r="IWP170" s="89"/>
      <c r="IWQ170" s="89"/>
      <c r="IWT170" s="89"/>
      <c r="IWW170" s="89"/>
      <c r="IWZ170" s="89"/>
      <c r="IXC170" s="89"/>
      <c r="IXF170" s="89"/>
      <c r="IXR170" s="89"/>
      <c r="IXU170" s="89"/>
      <c r="IXX170" s="89"/>
      <c r="IYA170" s="89"/>
      <c r="IYG170" s="89"/>
      <c r="IYJ170" s="89"/>
      <c r="IYP170" s="89"/>
      <c r="IYS170" s="89"/>
      <c r="IYV170" s="89"/>
      <c r="IYY170" s="89"/>
      <c r="IZE170" s="89"/>
      <c r="IZH170" s="89"/>
      <c r="IZN170" s="89"/>
      <c r="IZP170" s="89"/>
      <c r="IZQ170" s="89"/>
      <c r="IZS170" s="89"/>
      <c r="IZV170" s="89"/>
      <c r="IZY170" s="89"/>
      <c r="JAJ170" s="89"/>
      <c r="JAL170" s="89"/>
      <c r="JAX170" s="89"/>
      <c r="JBA170" s="89"/>
      <c r="JBI170" s="89"/>
      <c r="JCC170" s="89"/>
      <c r="JCE170" s="89"/>
      <c r="JCF170" s="89"/>
      <c r="JCG170" s="89"/>
      <c r="JCH170" s="89"/>
      <c r="JCI170" s="89"/>
      <c r="JCJ170" s="89"/>
      <c r="JDB170" s="89"/>
      <c r="JDC170" s="89"/>
      <c r="JDF170" s="89"/>
      <c r="JDI170" s="89"/>
      <c r="JDK170" s="89"/>
      <c r="JDM170" s="89"/>
      <c r="JDP170" s="89"/>
      <c r="JDS170" s="89"/>
      <c r="JDV170" s="89"/>
      <c r="JEB170" s="89"/>
      <c r="JEE170" s="89"/>
      <c r="JEH170" s="89"/>
      <c r="JEM170" s="89"/>
      <c r="JFA170" s="89"/>
      <c r="JFB170" s="89"/>
      <c r="JFC170" s="89"/>
      <c r="JFD170" s="89"/>
      <c r="JFE170" s="89"/>
      <c r="JFF170" s="89"/>
      <c r="JFG170" s="89"/>
      <c r="JFH170" s="89"/>
      <c r="JFI170" s="89"/>
      <c r="JFJ170" s="89"/>
      <c r="JFK170" s="89"/>
      <c r="JFL170" s="89"/>
      <c r="JFM170" s="89"/>
      <c r="JFN170" s="89"/>
      <c r="JFO170" s="89"/>
      <c r="JFP170" s="89"/>
      <c r="JFQ170" s="89"/>
      <c r="JFR170" s="89"/>
      <c r="JFS170" s="89"/>
      <c r="JFT170" s="89"/>
      <c r="JFU170" s="89"/>
      <c r="JFV170" s="89"/>
      <c r="JFW170" s="89"/>
      <c r="JFX170" s="89"/>
      <c r="JFY170" s="89"/>
      <c r="JFZ170" s="89"/>
      <c r="JGA170" s="89"/>
      <c r="JGB170" s="89"/>
      <c r="JGC170" s="89"/>
      <c r="JGD170" s="89"/>
      <c r="JGE170" s="89"/>
      <c r="JGF170" s="89"/>
      <c r="JGG170" s="89"/>
      <c r="JGH170" s="89"/>
      <c r="JGI170" s="89"/>
      <c r="JGJ170" s="89"/>
      <c r="JGK170" s="89"/>
      <c r="JGL170" s="89"/>
      <c r="JGM170" s="89"/>
      <c r="JGP170" s="89"/>
      <c r="JGS170" s="89"/>
      <c r="JGV170" s="89"/>
      <c r="JGY170" s="89"/>
      <c r="JHB170" s="89"/>
      <c r="JHN170" s="89"/>
      <c r="JHQ170" s="89"/>
      <c r="JHT170" s="89"/>
      <c r="JHW170" s="89"/>
      <c r="JIC170" s="89"/>
      <c r="JIF170" s="89"/>
      <c r="JIL170" s="89"/>
      <c r="JIO170" s="89"/>
      <c r="JIR170" s="89"/>
      <c r="JIU170" s="89"/>
      <c r="JJA170" s="89"/>
      <c r="JJD170" s="89"/>
      <c r="JJJ170" s="89"/>
      <c r="JJL170" s="89"/>
      <c r="JJM170" s="89"/>
      <c r="JJO170" s="89"/>
      <c r="JJR170" s="89"/>
      <c r="JJU170" s="89"/>
      <c r="JKF170" s="89"/>
      <c r="JKH170" s="89"/>
      <c r="JKT170" s="89"/>
      <c r="JKW170" s="89"/>
      <c r="JLE170" s="89"/>
      <c r="JLY170" s="89"/>
      <c r="JMA170" s="89"/>
      <c r="JMB170" s="89"/>
      <c r="JMC170" s="89"/>
      <c r="JMD170" s="89"/>
      <c r="JME170" s="89"/>
      <c r="JMF170" s="89"/>
      <c r="JMX170" s="89"/>
      <c r="JMY170" s="89"/>
      <c r="JNB170" s="89"/>
      <c r="JNE170" s="89"/>
      <c r="JNG170" s="89"/>
      <c r="JNI170" s="89"/>
      <c r="JNL170" s="89"/>
      <c r="JNO170" s="89"/>
      <c r="JNR170" s="89"/>
      <c r="JNX170" s="89"/>
      <c r="JOA170" s="89"/>
      <c r="JOD170" s="89"/>
      <c r="JOI170" s="89"/>
      <c r="JOW170" s="89"/>
      <c r="JOX170" s="89"/>
      <c r="JOY170" s="89"/>
      <c r="JOZ170" s="89"/>
      <c r="JPA170" s="89"/>
      <c r="JPB170" s="89"/>
      <c r="JPC170" s="89"/>
      <c r="JPD170" s="89"/>
      <c r="JPE170" s="89"/>
      <c r="JPF170" s="89"/>
      <c r="JPG170" s="89"/>
      <c r="JPH170" s="89"/>
      <c r="JPI170" s="89"/>
      <c r="JPJ170" s="89"/>
      <c r="JPK170" s="89"/>
      <c r="JPL170" s="89"/>
      <c r="JPM170" s="89"/>
      <c r="JPN170" s="89"/>
      <c r="JPO170" s="89"/>
      <c r="JPP170" s="89"/>
      <c r="JPQ170" s="89"/>
      <c r="JPR170" s="89"/>
      <c r="JPS170" s="89"/>
      <c r="JPT170" s="89"/>
      <c r="JPU170" s="89"/>
      <c r="JPV170" s="89"/>
      <c r="JPW170" s="89"/>
      <c r="JPX170" s="89"/>
      <c r="JPY170" s="89"/>
      <c r="JPZ170" s="89"/>
      <c r="JQA170" s="89"/>
      <c r="JQB170" s="89"/>
      <c r="JQC170" s="89"/>
      <c r="JQD170" s="89"/>
      <c r="JQE170" s="89"/>
      <c r="JQF170" s="89"/>
      <c r="JQG170" s="89"/>
      <c r="JQH170" s="89"/>
      <c r="JQI170" s="89"/>
      <c r="JQL170" s="89"/>
      <c r="JQO170" s="89"/>
      <c r="JQR170" s="89"/>
      <c r="JQU170" s="89"/>
      <c r="JQX170" s="89"/>
      <c r="JRJ170" s="89"/>
      <c r="JRM170" s="89"/>
      <c r="JRP170" s="89"/>
      <c r="JRS170" s="89"/>
      <c r="JRY170" s="89"/>
      <c r="JSB170" s="89"/>
      <c r="JSH170" s="89"/>
      <c r="JSK170" s="89"/>
      <c r="JSN170" s="89"/>
      <c r="JSQ170" s="89"/>
      <c r="JSW170" s="89"/>
      <c r="JSZ170" s="89"/>
      <c r="JTF170" s="89"/>
      <c r="JTH170" s="89"/>
      <c r="JTI170" s="89"/>
      <c r="JTK170" s="89"/>
      <c r="JTN170" s="89"/>
      <c r="JTQ170" s="89"/>
      <c r="JUB170" s="89"/>
      <c r="JUD170" s="89"/>
      <c r="JUP170" s="89"/>
      <c r="JUS170" s="89"/>
      <c r="JVA170" s="89"/>
      <c r="JVU170" s="89"/>
      <c r="JVW170" s="89"/>
      <c r="JVX170" s="89"/>
      <c r="JVY170" s="89"/>
      <c r="JVZ170" s="89"/>
      <c r="JWA170" s="89"/>
      <c r="JWB170" s="89"/>
      <c r="JWT170" s="89"/>
      <c r="JWU170" s="89"/>
      <c r="JWX170" s="89"/>
      <c r="JXA170" s="89"/>
      <c r="JXC170" s="89"/>
      <c r="JXE170" s="89"/>
      <c r="JXH170" s="89"/>
      <c r="JXK170" s="89"/>
      <c r="JXN170" s="89"/>
      <c r="JXT170" s="89"/>
      <c r="JXW170" s="89"/>
      <c r="JXZ170" s="89"/>
      <c r="JYE170" s="89"/>
      <c r="JYS170" s="89"/>
      <c r="JYT170" s="89"/>
      <c r="JYU170" s="89"/>
      <c r="JYV170" s="89"/>
      <c r="JYW170" s="89"/>
      <c r="JYX170" s="89"/>
      <c r="JYY170" s="89"/>
      <c r="JYZ170" s="89"/>
      <c r="JZA170" s="89"/>
      <c r="JZB170" s="89"/>
      <c r="JZC170" s="89"/>
      <c r="JZD170" s="89"/>
      <c r="JZE170" s="89"/>
      <c r="JZF170" s="89"/>
      <c r="JZG170" s="89"/>
      <c r="JZH170" s="89"/>
      <c r="JZI170" s="89"/>
      <c r="JZJ170" s="89"/>
      <c r="JZK170" s="89"/>
      <c r="JZL170" s="89"/>
      <c r="JZM170" s="89"/>
      <c r="JZN170" s="89"/>
      <c r="JZO170" s="89"/>
      <c r="JZP170" s="89"/>
      <c r="JZQ170" s="89"/>
      <c r="JZR170" s="89"/>
      <c r="JZS170" s="89"/>
      <c r="JZT170" s="89"/>
      <c r="JZU170" s="89"/>
      <c r="JZV170" s="89"/>
      <c r="JZW170" s="89"/>
      <c r="JZX170" s="89"/>
      <c r="JZY170" s="89"/>
      <c r="JZZ170" s="89"/>
      <c r="KAA170" s="89"/>
      <c r="KAB170" s="89"/>
      <c r="KAC170" s="89"/>
      <c r="KAD170" s="89"/>
      <c r="KAE170" s="89"/>
      <c r="KAH170" s="89"/>
      <c r="KAK170" s="89"/>
      <c r="KAN170" s="89"/>
      <c r="KAQ170" s="89"/>
      <c r="KAT170" s="89"/>
      <c r="KBF170" s="89"/>
      <c r="KBI170" s="89"/>
      <c r="KBL170" s="89"/>
      <c r="KBO170" s="89"/>
      <c r="KBU170" s="89"/>
      <c r="KBX170" s="89"/>
      <c r="KCD170" s="89"/>
      <c r="KCG170" s="89"/>
      <c r="KCJ170" s="89"/>
      <c r="KCM170" s="89"/>
      <c r="KCS170" s="89"/>
      <c r="KCV170" s="89"/>
      <c r="KDB170" s="89"/>
      <c r="KDD170" s="89"/>
      <c r="KDE170" s="89"/>
      <c r="KDG170" s="89"/>
      <c r="KDJ170" s="89"/>
      <c r="KDM170" s="89"/>
      <c r="KDX170" s="89"/>
      <c r="KDZ170" s="89"/>
      <c r="KEL170" s="89"/>
      <c r="KEO170" s="89"/>
      <c r="KEW170" s="89"/>
      <c r="KFQ170" s="89"/>
      <c r="KFS170" s="89"/>
      <c r="KFT170" s="89"/>
      <c r="KFU170" s="89"/>
      <c r="KFV170" s="89"/>
      <c r="KFW170" s="89"/>
      <c r="KFX170" s="89"/>
      <c r="KGP170" s="89"/>
      <c r="KGQ170" s="89"/>
      <c r="KGT170" s="89"/>
      <c r="KGW170" s="89"/>
      <c r="KGY170" s="89"/>
      <c r="KHA170" s="89"/>
      <c r="KHD170" s="89"/>
      <c r="KHG170" s="89"/>
      <c r="KHJ170" s="89"/>
      <c r="KHP170" s="89"/>
      <c r="KHS170" s="89"/>
      <c r="KHV170" s="89"/>
      <c r="KIA170" s="89"/>
      <c r="KIO170" s="89"/>
      <c r="KIP170" s="89"/>
      <c r="KIQ170" s="89"/>
      <c r="KIR170" s="89"/>
      <c r="KIS170" s="89"/>
      <c r="KIT170" s="89"/>
      <c r="KIU170" s="89"/>
      <c r="KIV170" s="89"/>
      <c r="KIW170" s="89"/>
      <c r="KIX170" s="89"/>
      <c r="KIY170" s="89"/>
      <c r="KIZ170" s="89"/>
      <c r="KJA170" s="89"/>
      <c r="KJB170" s="89"/>
      <c r="KJC170" s="89"/>
      <c r="KJD170" s="89"/>
      <c r="KJE170" s="89"/>
      <c r="KJF170" s="89"/>
      <c r="KJG170" s="89"/>
      <c r="KJH170" s="89"/>
      <c r="KJI170" s="89"/>
      <c r="KJJ170" s="89"/>
      <c r="KJK170" s="89"/>
      <c r="KJL170" s="89"/>
      <c r="KJM170" s="89"/>
      <c r="KJN170" s="89"/>
      <c r="KJO170" s="89"/>
      <c r="KJP170" s="89"/>
      <c r="KJQ170" s="89"/>
      <c r="KJR170" s="89"/>
      <c r="KJS170" s="89"/>
      <c r="KJT170" s="89"/>
      <c r="KJU170" s="89"/>
      <c r="KJV170" s="89"/>
      <c r="KJW170" s="89"/>
      <c r="KJX170" s="89"/>
      <c r="KJY170" s="89"/>
      <c r="KJZ170" s="89"/>
      <c r="KKA170" s="89"/>
      <c r="KKD170" s="89"/>
      <c r="KKG170" s="89"/>
      <c r="KKJ170" s="89"/>
      <c r="KKM170" s="89"/>
      <c r="KKP170" s="89"/>
      <c r="KLB170" s="89"/>
      <c r="KLE170" s="89"/>
      <c r="KLH170" s="89"/>
      <c r="KLK170" s="89"/>
      <c r="KLQ170" s="89"/>
      <c r="KLT170" s="89"/>
      <c r="KLZ170" s="89"/>
      <c r="KMC170" s="89"/>
      <c r="KMF170" s="89"/>
      <c r="KMI170" s="89"/>
      <c r="KMO170" s="89"/>
      <c r="KMR170" s="89"/>
      <c r="KMX170" s="89"/>
      <c r="KMZ170" s="89"/>
      <c r="KNA170" s="89"/>
      <c r="KNC170" s="89"/>
      <c r="KNF170" s="89"/>
      <c r="KNI170" s="89"/>
      <c r="KNT170" s="89"/>
      <c r="KNV170" s="89"/>
      <c r="KOH170" s="89"/>
      <c r="KOK170" s="89"/>
      <c r="KOS170" s="89"/>
      <c r="KPM170" s="89"/>
      <c r="KPO170" s="89"/>
      <c r="KPP170" s="89"/>
      <c r="KPQ170" s="89"/>
      <c r="KPR170" s="89"/>
      <c r="KPS170" s="89"/>
      <c r="KPT170" s="89"/>
      <c r="KQL170" s="89"/>
      <c r="KQM170" s="89"/>
      <c r="KQP170" s="89"/>
      <c r="KQS170" s="89"/>
      <c r="KQU170" s="89"/>
      <c r="KQW170" s="89"/>
      <c r="KQZ170" s="89"/>
      <c r="KRC170" s="89"/>
      <c r="KRF170" s="89"/>
      <c r="KRL170" s="89"/>
      <c r="KRO170" s="89"/>
      <c r="KRR170" s="89"/>
      <c r="KRW170" s="89"/>
      <c r="KSK170" s="89"/>
      <c r="KSL170" s="89"/>
      <c r="KSM170" s="89"/>
      <c r="KSN170" s="89"/>
      <c r="KSO170" s="89"/>
      <c r="KSP170" s="89"/>
      <c r="KSQ170" s="89"/>
      <c r="KSR170" s="89"/>
      <c r="KSS170" s="89"/>
      <c r="KST170" s="89"/>
      <c r="KSU170" s="89"/>
      <c r="KSV170" s="89"/>
      <c r="KSW170" s="89"/>
      <c r="KSX170" s="89"/>
      <c r="KSY170" s="89"/>
      <c r="KSZ170" s="89"/>
      <c r="KTA170" s="89"/>
      <c r="KTB170" s="89"/>
      <c r="KTC170" s="89"/>
      <c r="KTD170" s="89"/>
      <c r="KTE170" s="89"/>
      <c r="KTF170" s="89"/>
      <c r="KTG170" s="89"/>
      <c r="KTH170" s="89"/>
      <c r="KTI170" s="89"/>
      <c r="KTJ170" s="89"/>
      <c r="KTK170" s="89"/>
      <c r="KTL170" s="89"/>
      <c r="KTM170" s="89"/>
      <c r="KTN170" s="89"/>
      <c r="KTO170" s="89"/>
      <c r="KTP170" s="89"/>
      <c r="KTQ170" s="89"/>
      <c r="KTR170" s="89"/>
      <c r="KTS170" s="89"/>
      <c r="KTT170" s="89"/>
      <c r="KTU170" s="89"/>
      <c r="KTV170" s="89"/>
      <c r="KTW170" s="89"/>
      <c r="KTZ170" s="89"/>
      <c r="KUC170" s="89"/>
      <c r="KUF170" s="89"/>
      <c r="KUI170" s="89"/>
      <c r="KUL170" s="89"/>
      <c r="KUX170" s="89"/>
      <c r="KVA170" s="89"/>
      <c r="KVD170" s="89"/>
      <c r="KVG170" s="89"/>
      <c r="KVM170" s="89"/>
      <c r="KVP170" s="89"/>
      <c r="KVV170" s="89"/>
      <c r="KVY170" s="89"/>
      <c r="KWB170" s="89"/>
      <c r="KWE170" s="89"/>
      <c r="KWK170" s="89"/>
      <c r="KWN170" s="89"/>
      <c r="KWT170" s="89"/>
      <c r="KWV170" s="89"/>
      <c r="KWW170" s="89"/>
      <c r="KWY170" s="89"/>
      <c r="KXB170" s="89"/>
      <c r="KXE170" s="89"/>
      <c r="KXP170" s="89"/>
      <c r="KXR170" s="89"/>
      <c r="KYD170" s="89"/>
      <c r="KYG170" s="89"/>
      <c r="KYO170" s="89"/>
      <c r="KZI170" s="89"/>
      <c r="KZK170" s="89"/>
      <c r="KZL170" s="89"/>
      <c r="KZM170" s="89"/>
      <c r="KZN170" s="89"/>
      <c r="KZO170" s="89"/>
      <c r="KZP170" s="89"/>
      <c r="LAH170" s="89"/>
      <c r="LAI170" s="89"/>
      <c r="LAL170" s="89"/>
      <c r="LAO170" s="89"/>
      <c r="LAQ170" s="89"/>
      <c r="LAS170" s="89"/>
      <c r="LAV170" s="89"/>
      <c r="LAY170" s="89"/>
      <c r="LBB170" s="89"/>
      <c r="LBH170" s="89"/>
      <c r="LBK170" s="89"/>
      <c r="LBN170" s="89"/>
      <c r="LBS170" s="89"/>
      <c r="LCG170" s="89"/>
      <c r="LCH170" s="89"/>
      <c r="LCI170" s="89"/>
      <c r="LCJ170" s="89"/>
      <c r="LCK170" s="89"/>
      <c r="LCL170" s="89"/>
      <c r="LCM170" s="89"/>
      <c r="LCN170" s="89"/>
      <c r="LCO170" s="89"/>
      <c r="LCP170" s="89"/>
      <c r="LCQ170" s="89"/>
      <c r="LCR170" s="89"/>
      <c r="LCS170" s="89"/>
      <c r="LCT170" s="89"/>
      <c r="LCU170" s="89"/>
      <c r="LCV170" s="89"/>
      <c r="LCW170" s="89"/>
      <c r="LCX170" s="89"/>
      <c r="LCY170" s="89"/>
      <c r="LCZ170" s="89"/>
      <c r="LDA170" s="89"/>
      <c r="LDB170" s="89"/>
      <c r="LDC170" s="89"/>
      <c r="LDD170" s="89"/>
      <c r="LDE170" s="89"/>
      <c r="LDF170" s="89"/>
      <c r="LDG170" s="89"/>
      <c r="LDH170" s="89"/>
      <c r="LDI170" s="89"/>
      <c r="LDJ170" s="89"/>
      <c r="LDK170" s="89"/>
      <c r="LDL170" s="89"/>
      <c r="LDM170" s="89"/>
      <c r="LDN170" s="89"/>
      <c r="LDO170" s="89"/>
      <c r="LDP170" s="89"/>
      <c r="LDQ170" s="89"/>
      <c r="LDR170" s="89"/>
      <c r="LDS170" s="89"/>
      <c r="LDV170" s="89"/>
      <c r="LDY170" s="89"/>
      <c r="LEB170" s="89"/>
      <c r="LEE170" s="89"/>
      <c r="LEH170" s="89"/>
      <c r="LET170" s="89"/>
      <c r="LEW170" s="89"/>
      <c r="LEZ170" s="89"/>
      <c r="LFC170" s="89"/>
      <c r="LFI170" s="89"/>
      <c r="LFL170" s="89"/>
      <c r="LFR170" s="89"/>
      <c r="LFU170" s="89"/>
      <c r="LFX170" s="89"/>
      <c r="LGA170" s="89"/>
      <c r="LGG170" s="89"/>
      <c r="LGJ170" s="89"/>
      <c r="LGP170" s="89"/>
      <c r="LGR170" s="89"/>
      <c r="LGS170" s="89"/>
      <c r="LGU170" s="89"/>
      <c r="LGX170" s="89"/>
      <c r="LHA170" s="89"/>
      <c r="LHL170" s="89"/>
      <c r="LHN170" s="89"/>
      <c r="LHZ170" s="89"/>
      <c r="LIC170" s="89"/>
      <c r="LIK170" s="89"/>
      <c r="LJE170" s="89"/>
      <c r="LJG170" s="89"/>
      <c r="LJH170" s="89"/>
      <c r="LJI170" s="89"/>
      <c r="LJJ170" s="89"/>
      <c r="LJK170" s="89"/>
      <c r="LJL170" s="89"/>
      <c r="LKD170" s="89"/>
      <c r="LKE170" s="89"/>
      <c r="LKH170" s="89"/>
      <c r="LKK170" s="89"/>
      <c r="LKM170" s="89"/>
      <c r="LKO170" s="89"/>
      <c r="LKR170" s="89"/>
      <c r="LKU170" s="89"/>
      <c r="LKX170" s="89"/>
      <c r="LLD170" s="89"/>
      <c r="LLG170" s="89"/>
      <c r="LLJ170" s="89"/>
      <c r="LLO170" s="89"/>
      <c r="LMC170" s="89"/>
      <c r="LMD170" s="89"/>
      <c r="LME170" s="89"/>
      <c r="LMF170" s="89"/>
      <c r="LMG170" s="89"/>
      <c r="LMH170" s="89"/>
      <c r="LMI170" s="89"/>
      <c r="LMJ170" s="89"/>
      <c r="LMK170" s="89"/>
      <c r="LML170" s="89"/>
      <c r="LMM170" s="89"/>
      <c r="LMN170" s="89"/>
      <c r="LMO170" s="89"/>
      <c r="LMP170" s="89"/>
      <c r="LMQ170" s="89"/>
      <c r="LMR170" s="89"/>
      <c r="LMS170" s="89"/>
      <c r="LMT170" s="89"/>
      <c r="LMU170" s="89"/>
      <c r="LMV170" s="89"/>
      <c r="LMW170" s="89"/>
      <c r="LMX170" s="89"/>
      <c r="LMY170" s="89"/>
      <c r="LMZ170" s="89"/>
      <c r="LNA170" s="89"/>
      <c r="LNB170" s="89"/>
      <c r="LNC170" s="89"/>
      <c r="LND170" s="89"/>
      <c r="LNE170" s="89"/>
      <c r="LNF170" s="89"/>
      <c r="LNG170" s="89"/>
      <c r="LNH170" s="89"/>
      <c r="LNI170" s="89"/>
      <c r="LNJ170" s="89"/>
      <c r="LNK170" s="89"/>
      <c r="LNL170" s="89"/>
      <c r="LNM170" s="89"/>
      <c r="LNN170" s="89"/>
      <c r="LNO170" s="89"/>
      <c r="LNR170" s="89"/>
      <c r="LNU170" s="89"/>
      <c r="LNX170" s="89"/>
      <c r="LOA170" s="89"/>
      <c r="LOD170" s="89"/>
      <c r="LOP170" s="89"/>
      <c r="LOS170" s="89"/>
      <c r="LOV170" s="89"/>
      <c r="LOY170" s="89"/>
      <c r="LPE170" s="89"/>
      <c r="LPH170" s="89"/>
      <c r="LPN170" s="89"/>
      <c r="LPQ170" s="89"/>
      <c r="LPT170" s="89"/>
      <c r="LPW170" s="89"/>
      <c r="LQC170" s="89"/>
      <c r="LQF170" s="89"/>
      <c r="LQL170" s="89"/>
      <c r="LQN170" s="89"/>
      <c r="LQO170" s="89"/>
      <c r="LQQ170" s="89"/>
      <c r="LQT170" s="89"/>
      <c r="LQW170" s="89"/>
      <c r="LRH170" s="89"/>
      <c r="LRJ170" s="89"/>
      <c r="LRV170" s="89"/>
      <c r="LRY170" s="89"/>
      <c r="LSG170" s="89"/>
      <c r="LTA170" s="89"/>
      <c r="LTC170" s="89"/>
      <c r="LTD170" s="89"/>
      <c r="LTE170" s="89"/>
      <c r="LTF170" s="89"/>
      <c r="LTG170" s="89"/>
      <c r="LTH170" s="89"/>
      <c r="LTZ170" s="89"/>
      <c r="LUA170" s="89"/>
      <c r="LUD170" s="89"/>
      <c r="LUG170" s="89"/>
      <c r="LUI170" s="89"/>
      <c r="LUK170" s="89"/>
      <c r="LUN170" s="89"/>
      <c r="LUQ170" s="89"/>
      <c r="LUT170" s="89"/>
      <c r="LUZ170" s="89"/>
      <c r="LVC170" s="89"/>
      <c r="LVF170" s="89"/>
      <c r="LVK170" s="89"/>
      <c r="LVY170" s="89"/>
      <c r="LVZ170" s="89"/>
      <c r="LWA170" s="89"/>
      <c r="LWB170" s="89"/>
      <c r="LWC170" s="89"/>
      <c r="LWD170" s="89"/>
      <c r="LWE170" s="89"/>
      <c r="LWF170" s="89"/>
      <c r="LWG170" s="89"/>
      <c r="LWH170" s="89"/>
      <c r="LWI170" s="89"/>
      <c r="LWJ170" s="89"/>
      <c r="LWK170" s="89"/>
      <c r="LWL170" s="89"/>
      <c r="LWM170" s="89"/>
      <c r="LWN170" s="89"/>
      <c r="LWO170" s="89"/>
      <c r="LWP170" s="89"/>
      <c r="LWQ170" s="89"/>
      <c r="LWR170" s="89"/>
      <c r="LWS170" s="89"/>
      <c r="LWT170" s="89"/>
      <c r="LWU170" s="89"/>
      <c r="LWV170" s="89"/>
      <c r="LWW170" s="89"/>
      <c r="LWX170" s="89"/>
      <c r="LWY170" s="89"/>
      <c r="LWZ170" s="89"/>
      <c r="LXA170" s="89"/>
      <c r="LXB170" s="89"/>
      <c r="LXC170" s="89"/>
      <c r="LXD170" s="89"/>
      <c r="LXE170" s="89"/>
      <c r="LXF170" s="89"/>
      <c r="LXG170" s="89"/>
      <c r="LXH170" s="89"/>
      <c r="LXI170" s="89"/>
      <c r="LXJ170" s="89"/>
      <c r="LXK170" s="89"/>
      <c r="LXN170" s="89"/>
      <c r="LXQ170" s="89"/>
      <c r="LXT170" s="89"/>
      <c r="LXW170" s="89"/>
      <c r="LXZ170" s="89"/>
      <c r="LYL170" s="89"/>
      <c r="LYO170" s="89"/>
      <c r="LYR170" s="89"/>
      <c r="LYU170" s="89"/>
      <c r="LZA170" s="89"/>
      <c r="LZD170" s="89"/>
      <c r="LZJ170" s="89"/>
      <c r="LZM170" s="89"/>
      <c r="LZP170" s="89"/>
      <c r="LZS170" s="89"/>
      <c r="LZY170" s="89"/>
      <c r="MAB170" s="89"/>
      <c r="MAH170" s="89"/>
      <c r="MAJ170" s="89"/>
      <c r="MAK170" s="89"/>
      <c r="MAM170" s="89"/>
      <c r="MAP170" s="89"/>
      <c r="MAS170" s="89"/>
      <c r="MBD170" s="89"/>
      <c r="MBF170" s="89"/>
      <c r="MBR170" s="89"/>
      <c r="MBU170" s="89"/>
      <c r="MCC170" s="89"/>
      <c r="MCW170" s="89"/>
      <c r="MCY170" s="89"/>
      <c r="MCZ170" s="89"/>
      <c r="MDA170" s="89"/>
      <c r="MDB170" s="89"/>
      <c r="MDC170" s="89"/>
      <c r="MDD170" s="89"/>
      <c r="MDV170" s="89"/>
      <c r="MDW170" s="89"/>
      <c r="MDZ170" s="89"/>
      <c r="MEC170" s="89"/>
      <c r="MEE170" s="89"/>
      <c r="MEG170" s="89"/>
      <c r="MEJ170" s="89"/>
      <c r="MEM170" s="89"/>
      <c r="MEP170" s="89"/>
      <c r="MEV170" s="89"/>
      <c r="MEY170" s="89"/>
      <c r="MFB170" s="89"/>
      <c r="MFG170" s="89"/>
      <c r="MFU170" s="89"/>
      <c r="MFV170" s="89"/>
      <c r="MFW170" s="89"/>
      <c r="MFX170" s="89"/>
      <c r="MFY170" s="89"/>
      <c r="MFZ170" s="89"/>
      <c r="MGA170" s="89"/>
      <c r="MGB170" s="89"/>
      <c r="MGC170" s="89"/>
      <c r="MGD170" s="89"/>
      <c r="MGE170" s="89"/>
      <c r="MGF170" s="89"/>
      <c r="MGG170" s="89"/>
      <c r="MGH170" s="89"/>
      <c r="MGI170" s="89"/>
      <c r="MGJ170" s="89"/>
      <c r="MGK170" s="89"/>
      <c r="MGL170" s="89"/>
      <c r="MGM170" s="89"/>
      <c r="MGN170" s="89"/>
      <c r="MGO170" s="89"/>
      <c r="MGP170" s="89"/>
      <c r="MGQ170" s="89"/>
      <c r="MGR170" s="89"/>
      <c r="MGS170" s="89"/>
      <c r="MGT170" s="89"/>
      <c r="MGU170" s="89"/>
      <c r="MGV170" s="89"/>
      <c r="MGW170" s="89"/>
      <c r="MGX170" s="89"/>
      <c r="MGY170" s="89"/>
      <c r="MGZ170" s="89"/>
      <c r="MHA170" s="89"/>
      <c r="MHB170" s="89"/>
      <c r="MHC170" s="89"/>
      <c r="MHD170" s="89"/>
      <c r="MHE170" s="89"/>
      <c r="MHF170" s="89"/>
      <c r="MHG170" s="89"/>
      <c r="MHJ170" s="89"/>
      <c r="MHM170" s="89"/>
      <c r="MHP170" s="89"/>
      <c r="MHS170" s="89"/>
      <c r="MHV170" s="89"/>
      <c r="MIH170" s="89"/>
      <c r="MIK170" s="89"/>
      <c r="MIN170" s="89"/>
      <c r="MIQ170" s="89"/>
      <c r="MIW170" s="89"/>
      <c r="MIZ170" s="89"/>
      <c r="MJF170" s="89"/>
      <c r="MJI170" s="89"/>
      <c r="MJL170" s="89"/>
      <c r="MJO170" s="89"/>
      <c r="MJU170" s="89"/>
      <c r="MJX170" s="89"/>
      <c r="MKD170" s="89"/>
      <c r="MKF170" s="89"/>
      <c r="MKG170" s="89"/>
      <c r="MKI170" s="89"/>
      <c r="MKL170" s="89"/>
      <c r="MKO170" s="89"/>
      <c r="MKZ170" s="89"/>
      <c r="MLB170" s="89"/>
      <c r="MLN170" s="89"/>
      <c r="MLQ170" s="89"/>
      <c r="MLY170" s="89"/>
      <c r="MMS170" s="89"/>
      <c r="MMU170" s="89"/>
      <c r="MMV170" s="89"/>
      <c r="MMW170" s="89"/>
      <c r="MMX170" s="89"/>
      <c r="MMY170" s="89"/>
      <c r="MMZ170" s="89"/>
      <c r="MNR170" s="89"/>
      <c r="MNS170" s="89"/>
      <c r="MNV170" s="89"/>
      <c r="MNY170" s="89"/>
      <c r="MOA170" s="89"/>
      <c r="MOC170" s="89"/>
      <c r="MOF170" s="89"/>
      <c r="MOI170" s="89"/>
      <c r="MOL170" s="89"/>
      <c r="MOR170" s="89"/>
      <c r="MOU170" s="89"/>
      <c r="MOX170" s="89"/>
      <c r="MPC170" s="89"/>
      <c r="MPQ170" s="89"/>
      <c r="MPR170" s="89"/>
      <c r="MPS170" s="89"/>
      <c r="MPT170" s="89"/>
      <c r="MPU170" s="89"/>
      <c r="MPV170" s="89"/>
      <c r="MPW170" s="89"/>
      <c r="MPX170" s="89"/>
      <c r="MPY170" s="89"/>
      <c r="MPZ170" s="89"/>
      <c r="MQA170" s="89"/>
      <c r="MQB170" s="89"/>
      <c r="MQC170" s="89"/>
      <c r="MQD170" s="89"/>
      <c r="MQE170" s="89"/>
      <c r="MQF170" s="89"/>
      <c r="MQG170" s="89"/>
      <c r="MQH170" s="89"/>
      <c r="MQI170" s="89"/>
      <c r="MQJ170" s="89"/>
      <c r="MQK170" s="89"/>
      <c r="MQL170" s="89"/>
      <c r="MQM170" s="89"/>
      <c r="MQN170" s="89"/>
      <c r="MQO170" s="89"/>
      <c r="MQP170" s="89"/>
      <c r="MQQ170" s="89"/>
      <c r="MQR170" s="89"/>
      <c r="MQS170" s="89"/>
      <c r="MQT170" s="89"/>
      <c r="MQU170" s="89"/>
      <c r="MQV170" s="89"/>
      <c r="MQW170" s="89"/>
      <c r="MQX170" s="89"/>
      <c r="MQY170" s="89"/>
      <c r="MQZ170" s="89"/>
      <c r="MRA170" s="89"/>
      <c r="MRB170" s="89"/>
      <c r="MRC170" s="89"/>
      <c r="MRF170" s="89"/>
      <c r="MRI170" s="89"/>
      <c r="MRL170" s="89"/>
      <c r="MRO170" s="89"/>
      <c r="MRR170" s="89"/>
      <c r="MSD170" s="89"/>
      <c r="MSG170" s="89"/>
      <c r="MSJ170" s="89"/>
      <c r="MSM170" s="89"/>
      <c r="MSS170" s="89"/>
      <c r="MSV170" s="89"/>
      <c r="MTB170" s="89"/>
      <c r="MTE170" s="89"/>
      <c r="MTH170" s="89"/>
      <c r="MTK170" s="89"/>
      <c r="MTQ170" s="89"/>
      <c r="MTT170" s="89"/>
      <c r="MTZ170" s="89"/>
      <c r="MUB170" s="89"/>
      <c r="MUC170" s="89"/>
      <c r="MUE170" s="89"/>
      <c r="MUH170" s="89"/>
      <c r="MUK170" s="89"/>
      <c r="MUV170" s="89"/>
      <c r="MUX170" s="89"/>
      <c r="MVJ170" s="89"/>
      <c r="MVM170" s="89"/>
      <c r="MVU170" s="89"/>
      <c r="MWO170" s="89"/>
      <c r="MWQ170" s="89"/>
      <c r="MWR170" s="89"/>
      <c r="MWS170" s="89"/>
      <c r="MWT170" s="89"/>
      <c r="MWU170" s="89"/>
      <c r="MWV170" s="89"/>
      <c r="MXN170" s="89"/>
      <c r="MXO170" s="89"/>
      <c r="MXR170" s="89"/>
      <c r="MXU170" s="89"/>
      <c r="MXW170" s="89"/>
      <c r="MXY170" s="89"/>
      <c r="MYB170" s="89"/>
      <c r="MYE170" s="89"/>
      <c r="MYH170" s="89"/>
      <c r="MYN170" s="89"/>
      <c r="MYQ170" s="89"/>
      <c r="MYT170" s="89"/>
      <c r="MYY170" s="89"/>
      <c r="MZM170" s="89"/>
      <c r="MZN170" s="89"/>
      <c r="MZO170" s="89"/>
      <c r="MZP170" s="89"/>
      <c r="MZQ170" s="89"/>
      <c r="MZR170" s="89"/>
      <c r="MZS170" s="89"/>
      <c r="MZT170" s="89"/>
      <c r="MZU170" s="89"/>
      <c r="MZV170" s="89"/>
      <c r="MZW170" s="89"/>
      <c r="MZX170" s="89"/>
      <c r="MZY170" s="89"/>
      <c r="MZZ170" s="89"/>
      <c r="NAA170" s="89"/>
      <c r="NAB170" s="89"/>
      <c r="NAC170" s="89"/>
      <c r="NAD170" s="89"/>
      <c r="NAE170" s="89"/>
      <c r="NAF170" s="89"/>
      <c r="NAG170" s="89"/>
      <c r="NAH170" s="89"/>
      <c r="NAI170" s="89"/>
      <c r="NAJ170" s="89"/>
      <c r="NAK170" s="89"/>
      <c r="NAL170" s="89"/>
      <c r="NAM170" s="89"/>
      <c r="NAN170" s="89"/>
      <c r="NAO170" s="89"/>
      <c r="NAP170" s="89"/>
      <c r="NAQ170" s="89"/>
      <c r="NAR170" s="89"/>
      <c r="NAS170" s="89"/>
      <c r="NAT170" s="89"/>
      <c r="NAU170" s="89"/>
      <c r="NAV170" s="89"/>
      <c r="NAW170" s="89"/>
      <c r="NAX170" s="89"/>
      <c r="NAY170" s="89"/>
      <c r="NBB170" s="89"/>
      <c r="NBE170" s="89"/>
      <c r="NBH170" s="89"/>
      <c r="NBK170" s="89"/>
      <c r="NBN170" s="89"/>
      <c r="NBZ170" s="89"/>
      <c r="NCC170" s="89"/>
      <c r="NCF170" s="89"/>
      <c r="NCI170" s="89"/>
      <c r="NCO170" s="89"/>
      <c r="NCR170" s="89"/>
      <c r="NCX170" s="89"/>
      <c r="NDA170" s="89"/>
      <c r="NDD170" s="89"/>
      <c r="NDG170" s="89"/>
      <c r="NDM170" s="89"/>
      <c r="NDP170" s="89"/>
      <c r="NDV170" s="89"/>
      <c r="NDX170" s="89"/>
      <c r="NDY170" s="89"/>
      <c r="NEA170" s="89"/>
      <c r="NED170" s="89"/>
      <c r="NEG170" s="89"/>
      <c r="NER170" s="89"/>
      <c r="NET170" s="89"/>
      <c r="NFF170" s="89"/>
      <c r="NFI170" s="89"/>
      <c r="NFQ170" s="89"/>
      <c r="NGK170" s="89"/>
      <c r="NGM170" s="89"/>
      <c r="NGN170" s="89"/>
      <c r="NGO170" s="89"/>
      <c r="NGP170" s="89"/>
      <c r="NGQ170" s="89"/>
      <c r="NGR170" s="89"/>
      <c r="NHJ170" s="89"/>
      <c r="NHK170" s="89"/>
      <c r="NHN170" s="89"/>
      <c r="NHQ170" s="89"/>
      <c r="NHS170" s="89"/>
      <c r="NHU170" s="89"/>
      <c r="NHX170" s="89"/>
      <c r="NIA170" s="89"/>
      <c r="NID170" s="89"/>
      <c r="NIJ170" s="89"/>
      <c r="NIM170" s="89"/>
      <c r="NIP170" s="89"/>
      <c r="NIU170" s="89"/>
      <c r="NJI170" s="89"/>
      <c r="NJJ170" s="89"/>
      <c r="NJK170" s="89"/>
      <c r="NJL170" s="89"/>
      <c r="NJM170" s="89"/>
      <c r="NJN170" s="89"/>
      <c r="NJO170" s="89"/>
      <c r="NJP170" s="89"/>
      <c r="NJQ170" s="89"/>
      <c r="NJR170" s="89"/>
      <c r="NJS170" s="89"/>
      <c r="NJT170" s="89"/>
      <c r="NJU170" s="89"/>
      <c r="NJV170" s="89"/>
      <c r="NJW170" s="89"/>
      <c r="NJX170" s="89"/>
      <c r="NJY170" s="89"/>
      <c r="NJZ170" s="89"/>
      <c r="NKA170" s="89"/>
      <c r="NKB170" s="89"/>
      <c r="NKC170" s="89"/>
      <c r="NKD170" s="89"/>
      <c r="NKE170" s="89"/>
      <c r="NKF170" s="89"/>
      <c r="NKG170" s="89"/>
      <c r="NKH170" s="89"/>
      <c r="NKI170" s="89"/>
      <c r="NKJ170" s="89"/>
      <c r="NKK170" s="89"/>
      <c r="NKL170" s="89"/>
      <c r="NKM170" s="89"/>
      <c r="NKN170" s="89"/>
      <c r="NKO170" s="89"/>
      <c r="NKP170" s="89"/>
      <c r="NKQ170" s="89"/>
      <c r="NKR170" s="89"/>
      <c r="NKS170" s="89"/>
      <c r="NKT170" s="89"/>
      <c r="NKU170" s="89"/>
      <c r="NKX170" s="89"/>
      <c r="NLA170" s="89"/>
      <c r="NLD170" s="89"/>
      <c r="NLG170" s="89"/>
      <c r="NLJ170" s="89"/>
      <c r="NLV170" s="89"/>
      <c r="NLY170" s="89"/>
      <c r="NMB170" s="89"/>
      <c r="NME170" s="89"/>
      <c r="NMK170" s="89"/>
      <c r="NMN170" s="89"/>
      <c r="NMT170" s="89"/>
      <c r="NMW170" s="89"/>
      <c r="NMZ170" s="89"/>
      <c r="NNC170" s="89"/>
      <c r="NNI170" s="89"/>
      <c r="NNL170" s="89"/>
      <c r="NNR170" s="89"/>
      <c r="NNT170" s="89"/>
      <c r="NNU170" s="89"/>
      <c r="NNW170" s="89"/>
      <c r="NNZ170" s="89"/>
      <c r="NOC170" s="89"/>
      <c r="NON170" s="89"/>
      <c r="NOP170" s="89"/>
      <c r="NPB170" s="89"/>
      <c r="NPE170" s="89"/>
      <c r="NPM170" s="89"/>
      <c r="NQG170" s="89"/>
      <c r="NQI170" s="89"/>
      <c r="NQJ170" s="89"/>
      <c r="NQK170" s="89"/>
      <c r="NQL170" s="89"/>
      <c r="NQM170" s="89"/>
      <c r="NQN170" s="89"/>
      <c r="NRF170" s="89"/>
      <c r="NRG170" s="89"/>
      <c r="NRJ170" s="89"/>
      <c r="NRM170" s="89"/>
      <c r="NRO170" s="89"/>
      <c r="NRQ170" s="89"/>
      <c r="NRT170" s="89"/>
      <c r="NRW170" s="89"/>
      <c r="NRZ170" s="89"/>
      <c r="NSF170" s="89"/>
      <c r="NSI170" s="89"/>
      <c r="NSL170" s="89"/>
      <c r="NSQ170" s="89"/>
      <c r="NTE170" s="89"/>
      <c r="NTF170" s="89"/>
      <c r="NTG170" s="89"/>
      <c r="NTH170" s="89"/>
      <c r="NTI170" s="89"/>
      <c r="NTJ170" s="89"/>
      <c r="NTK170" s="89"/>
      <c r="NTL170" s="89"/>
      <c r="NTM170" s="89"/>
      <c r="NTN170" s="89"/>
      <c r="NTO170" s="89"/>
      <c r="NTP170" s="89"/>
      <c r="NTQ170" s="89"/>
      <c r="NTR170" s="89"/>
      <c r="NTS170" s="89"/>
      <c r="NTT170" s="89"/>
      <c r="NTU170" s="89"/>
      <c r="NTV170" s="89"/>
      <c r="NTW170" s="89"/>
      <c r="NTX170" s="89"/>
      <c r="NTY170" s="89"/>
      <c r="NTZ170" s="89"/>
      <c r="NUA170" s="89"/>
      <c r="NUB170" s="89"/>
      <c r="NUC170" s="89"/>
      <c r="NUD170" s="89"/>
      <c r="NUE170" s="89"/>
      <c r="NUF170" s="89"/>
      <c r="NUG170" s="89"/>
      <c r="NUH170" s="89"/>
      <c r="NUI170" s="89"/>
      <c r="NUJ170" s="89"/>
      <c r="NUK170" s="89"/>
      <c r="NUL170" s="89"/>
      <c r="NUM170" s="89"/>
      <c r="NUN170" s="89"/>
      <c r="NUO170" s="89"/>
      <c r="NUP170" s="89"/>
      <c r="NUQ170" s="89"/>
      <c r="NUT170" s="89"/>
      <c r="NUW170" s="89"/>
      <c r="NUZ170" s="89"/>
      <c r="NVC170" s="89"/>
      <c r="NVF170" s="89"/>
      <c r="NVR170" s="89"/>
      <c r="NVU170" s="89"/>
      <c r="NVX170" s="89"/>
      <c r="NWA170" s="89"/>
      <c r="NWG170" s="89"/>
      <c r="NWJ170" s="89"/>
      <c r="NWP170" s="89"/>
      <c r="NWS170" s="89"/>
      <c r="NWV170" s="89"/>
      <c r="NWY170" s="89"/>
      <c r="NXE170" s="89"/>
      <c r="NXH170" s="89"/>
      <c r="NXN170" s="89"/>
      <c r="NXP170" s="89"/>
      <c r="NXQ170" s="89"/>
      <c r="NXS170" s="89"/>
      <c r="NXV170" s="89"/>
      <c r="NXY170" s="89"/>
      <c r="NYJ170" s="89"/>
      <c r="NYL170" s="89"/>
      <c r="NYX170" s="89"/>
      <c r="NZA170" s="89"/>
      <c r="NZI170" s="89"/>
      <c r="OAC170" s="89"/>
      <c r="OAE170" s="89"/>
      <c r="OAF170" s="89"/>
      <c r="OAG170" s="89"/>
      <c r="OAH170" s="89"/>
      <c r="OAI170" s="89"/>
      <c r="OAJ170" s="89"/>
      <c r="OBB170" s="89"/>
      <c r="OBC170" s="89"/>
      <c r="OBF170" s="89"/>
      <c r="OBI170" s="89"/>
      <c r="OBK170" s="89"/>
      <c r="OBM170" s="89"/>
      <c r="OBP170" s="89"/>
      <c r="OBS170" s="89"/>
      <c r="OBV170" s="89"/>
      <c r="OCB170" s="89"/>
      <c r="OCE170" s="89"/>
      <c r="OCH170" s="89"/>
      <c r="OCM170" s="89"/>
      <c r="ODA170" s="89"/>
      <c r="ODB170" s="89"/>
      <c r="ODC170" s="89"/>
      <c r="ODD170" s="89"/>
      <c r="ODE170" s="89"/>
      <c r="ODF170" s="89"/>
      <c r="ODG170" s="89"/>
      <c r="ODH170" s="89"/>
      <c r="ODI170" s="89"/>
      <c r="ODJ170" s="89"/>
      <c r="ODK170" s="89"/>
      <c r="ODL170" s="89"/>
      <c r="ODM170" s="89"/>
      <c r="ODN170" s="89"/>
      <c r="ODO170" s="89"/>
      <c r="ODP170" s="89"/>
      <c r="ODQ170" s="89"/>
      <c r="ODR170" s="89"/>
      <c r="ODS170" s="89"/>
      <c r="ODT170" s="89"/>
      <c r="ODU170" s="89"/>
      <c r="ODV170" s="89"/>
      <c r="ODW170" s="89"/>
      <c r="ODX170" s="89"/>
      <c r="ODY170" s="89"/>
      <c r="ODZ170" s="89"/>
      <c r="OEA170" s="89"/>
      <c r="OEB170" s="89"/>
      <c r="OEC170" s="89"/>
      <c r="OED170" s="89"/>
      <c r="OEE170" s="89"/>
      <c r="OEF170" s="89"/>
      <c r="OEG170" s="89"/>
      <c r="OEH170" s="89"/>
      <c r="OEI170" s="89"/>
      <c r="OEJ170" s="89"/>
      <c r="OEK170" s="89"/>
      <c r="OEL170" s="89"/>
      <c r="OEM170" s="89"/>
      <c r="OEP170" s="89"/>
      <c r="OES170" s="89"/>
      <c r="OEV170" s="89"/>
      <c r="OEY170" s="89"/>
      <c r="OFB170" s="89"/>
      <c r="OFN170" s="89"/>
      <c r="OFQ170" s="89"/>
      <c r="OFT170" s="89"/>
      <c r="OFW170" s="89"/>
      <c r="OGC170" s="89"/>
      <c r="OGF170" s="89"/>
      <c r="OGL170" s="89"/>
      <c r="OGO170" s="89"/>
      <c r="OGR170" s="89"/>
      <c r="OGU170" s="89"/>
      <c r="OHA170" s="89"/>
      <c r="OHD170" s="89"/>
      <c r="OHJ170" s="89"/>
      <c r="OHL170" s="89"/>
      <c r="OHM170" s="89"/>
      <c r="OHO170" s="89"/>
      <c r="OHR170" s="89"/>
      <c r="OHU170" s="89"/>
      <c r="OIF170" s="89"/>
      <c r="OIH170" s="89"/>
      <c r="OIT170" s="89"/>
      <c r="OIW170" s="89"/>
      <c r="OJE170" s="89"/>
      <c r="OJY170" s="89"/>
      <c r="OKA170" s="89"/>
      <c r="OKB170" s="89"/>
      <c r="OKC170" s="89"/>
      <c r="OKD170" s="89"/>
      <c r="OKE170" s="89"/>
      <c r="OKF170" s="89"/>
      <c r="OKX170" s="89"/>
      <c r="OKY170" s="89"/>
      <c r="OLB170" s="89"/>
      <c r="OLE170" s="89"/>
      <c r="OLG170" s="89"/>
      <c r="OLI170" s="89"/>
      <c r="OLL170" s="89"/>
      <c r="OLO170" s="89"/>
      <c r="OLR170" s="89"/>
      <c r="OLX170" s="89"/>
      <c r="OMA170" s="89"/>
      <c r="OMD170" s="89"/>
      <c r="OMI170" s="89"/>
      <c r="OMW170" s="89"/>
      <c r="OMX170" s="89"/>
      <c r="OMY170" s="89"/>
      <c r="OMZ170" s="89"/>
      <c r="ONA170" s="89"/>
      <c r="ONB170" s="89"/>
      <c r="ONC170" s="89"/>
      <c r="OND170" s="89"/>
      <c r="ONE170" s="89"/>
      <c r="ONF170" s="89"/>
      <c r="ONG170" s="89"/>
      <c r="ONH170" s="89"/>
      <c r="ONI170" s="89"/>
      <c r="ONJ170" s="89"/>
      <c r="ONK170" s="89"/>
      <c r="ONL170" s="89"/>
      <c r="ONM170" s="89"/>
      <c r="ONN170" s="89"/>
      <c r="ONO170" s="89"/>
      <c r="ONP170" s="89"/>
      <c r="ONQ170" s="89"/>
      <c r="ONR170" s="89"/>
      <c r="ONS170" s="89"/>
      <c r="ONT170" s="89"/>
      <c r="ONU170" s="89"/>
      <c r="ONV170" s="89"/>
      <c r="ONW170" s="89"/>
      <c r="ONX170" s="89"/>
      <c r="ONY170" s="89"/>
      <c r="ONZ170" s="89"/>
      <c r="OOA170" s="89"/>
      <c r="OOB170" s="89"/>
      <c r="OOC170" s="89"/>
      <c r="OOD170" s="89"/>
      <c r="OOE170" s="89"/>
      <c r="OOF170" s="89"/>
      <c r="OOG170" s="89"/>
      <c r="OOH170" s="89"/>
      <c r="OOI170" s="89"/>
      <c r="OOL170" s="89"/>
      <c r="OOO170" s="89"/>
      <c r="OOR170" s="89"/>
      <c r="OOU170" s="89"/>
      <c r="OOX170" s="89"/>
      <c r="OPJ170" s="89"/>
      <c r="OPM170" s="89"/>
      <c r="OPP170" s="89"/>
      <c r="OPS170" s="89"/>
      <c r="OPY170" s="89"/>
      <c r="OQB170" s="89"/>
      <c r="OQH170" s="89"/>
      <c r="OQK170" s="89"/>
      <c r="OQN170" s="89"/>
      <c r="OQQ170" s="89"/>
      <c r="OQW170" s="89"/>
      <c r="OQZ170" s="89"/>
      <c r="ORF170" s="89"/>
      <c r="ORH170" s="89"/>
      <c r="ORI170" s="89"/>
      <c r="ORK170" s="89"/>
      <c r="ORN170" s="89"/>
      <c r="ORQ170" s="89"/>
      <c r="OSB170" s="89"/>
      <c r="OSD170" s="89"/>
      <c r="OSP170" s="89"/>
      <c r="OSS170" s="89"/>
      <c r="OTA170" s="89"/>
      <c r="OTU170" s="89"/>
      <c r="OTW170" s="89"/>
      <c r="OTX170" s="89"/>
      <c r="OTY170" s="89"/>
      <c r="OTZ170" s="89"/>
      <c r="OUA170" s="89"/>
      <c r="OUB170" s="89"/>
      <c r="OUT170" s="89"/>
      <c r="OUU170" s="89"/>
      <c r="OUX170" s="89"/>
      <c r="OVA170" s="89"/>
      <c r="OVC170" s="89"/>
      <c r="OVE170" s="89"/>
      <c r="OVH170" s="89"/>
      <c r="OVK170" s="89"/>
      <c r="OVN170" s="89"/>
      <c r="OVT170" s="89"/>
      <c r="OVW170" s="89"/>
      <c r="OVZ170" s="89"/>
      <c r="OWE170" s="89"/>
      <c r="OWS170" s="89"/>
      <c r="OWT170" s="89"/>
      <c r="OWU170" s="89"/>
      <c r="OWV170" s="89"/>
      <c r="OWW170" s="89"/>
      <c r="OWX170" s="89"/>
      <c r="OWY170" s="89"/>
      <c r="OWZ170" s="89"/>
      <c r="OXA170" s="89"/>
      <c r="OXB170" s="89"/>
      <c r="OXC170" s="89"/>
      <c r="OXD170" s="89"/>
      <c r="OXE170" s="89"/>
      <c r="OXF170" s="89"/>
      <c r="OXG170" s="89"/>
      <c r="OXH170" s="89"/>
      <c r="OXI170" s="89"/>
      <c r="OXJ170" s="89"/>
      <c r="OXK170" s="89"/>
      <c r="OXL170" s="89"/>
      <c r="OXM170" s="89"/>
      <c r="OXN170" s="89"/>
      <c r="OXO170" s="89"/>
      <c r="OXP170" s="89"/>
      <c r="OXQ170" s="89"/>
      <c r="OXR170" s="89"/>
      <c r="OXS170" s="89"/>
      <c r="OXT170" s="89"/>
      <c r="OXU170" s="89"/>
      <c r="OXV170" s="89"/>
      <c r="OXW170" s="89"/>
      <c r="OXX170" s="89"/>
      <c r="OXY170" s="89"/>
      <c r="OXZ170" s="89"/>
      <c r="OYA170" s="89"/>
      <c r="OYB170" s="89"/>
      <c r="OYC170" s="89"/>
      <c r="OYD170" s="89"/>
      <c r="OYE170" s="89"/>
      <c r="OYH170" s="89"/>
      <c r="OYK170" s="89"/>
      <c r="OYN170" s="89"/>
      <c r="OYQ170" s="89"/>
      <c r="OYT170" s="89"/>
      <c r="OZF170" s="89"/>
      <c r="OZI170" s="89"/>
      <c r="OZL170" s="89"/>
      <c r="OZO170" s="89"/>
      <c r="OZU170" s="89"/>
      <c r="OZX170" s="89"/>
      <c r="PAD170" s="89"/>
      <c r="PAG170" s="89"/>
      <c r="PAJ170" s="89"/>
      <c r="PAM170" s="89"/>
      <c r="PAS170" s="89"/>
      <c r="PAV170" s="89"/>
      <c r="PBB170" s="89"/>
      <c r="PBD170" s="89"/>
      <c r="PBE170" s="89"/>
      <c r="PBG170" s="89"/>
      <c r="PBJ170" s="89"/>
      <c r="PBM170" s="89"/>
      <c r="PBX170" s="89"/>
      <c r="PBZ170" s="89"/>
      <c r="PCL170" s="89"/>
      <c r="PCO170" s="89"/>
      <c r="PCW170" s="89"/>
      <c r="PDQ170" s="89"/>
      <c r="PDS170" s="89"/>
      <c r="PDT170" s="89"/>
      <c r="PDU170" s="89"/>
      <c r="PDV170" s="89"/>
      <c r="PDW170" s="89"/>
      <c r="PDX170" s="89"/>
      <c r="PEP170" s="89"/>
      <c r="PEQ170" s="89"/>
      <c r="PET170" s="89"/>
      <c r="PEW170" s="89"/>
      <c r="PEY170" s="89"/>
      <c r="PFA170" s="89"/>
      <c r="PFD170" s="89"/>
      <c r="PFG170" s="89"/>
      <c r="PFJ170" s="89"/>
      <c r="PFP170" s="89"/>
      <c r="PFS170" s="89"/>
      <c r="PFV170" s="89"/>
      <c r="PGA170" s="89"/>
      <c r="PGO170" s="89"/>
      <c r="PGP170" s="89"/>
      <c r="PGQ170" s="89"/>
      <c r="PGR170" s="89"/>
      <c r="PGS170" s="89"/>
      <c r="PGT170" s="89"/>
      <c r="PGU170" s="89"/>
      <c r="PGV170" s="89"/>
      <c r="PGW170" s="89"/>
      <c r="PGX170" s="89"/>
      <c r="PGY170" s="89"/>
      <c r="PGZ170" s="89"/>
      <c r="PHA170" s="89"/>
      <c r="PHB170" s="89"/>
      <c r="PHC170" s="89"/>
      <c r="PHD170" s="89"/>
      <c r="PHE170" s="89"/>
      <c r="PHF170" s="89"/>
      <c r="PHG170" s="89"/>
      <c r="PHH170" s="89"/>
      <c r="PHI170" s="89"/>
      <c r="PHJ170" s="89"/>
      <c r="PHK170" s="89"/>
      <c r="PHL170" s="89"/>
      <c r="PHM170" s="89"/>
      <c r="PHN170" s="89"/>
      <c r="PHO170" s="89"/>
      <c r="PHP170" s="89"/>
      <c r="PHQ170" s="89"/>
      <c r="PHR170" s="89"/>
      <c r="PHS170" s="89"/>
      <c r="PHT170" s="89"/>
      <c r="PHU170" s="89"/>
      <c r="PHV170" s="89"/>
      <c r="PHW170" s="89"/>
      <c r="PHX170" s="89"/>
      <c r="PHY170" s="89"/>
      <c r="PHZ170" s="89"/>
      <c r="PIA170" s="89"/>
      <c r="PID170" s="89"/>
      <c r="PIG170" s="89"/>
      <c r="PIJ170" s="89"/>
      <c r="PIM170" s="89"/>
      <c r="PIP170" s="89"/>
      <c r="PJB170" s="89"/>
      <c r="PJE170" s="89"/>
      <c r="PJH170" s="89"/>
      <c r="PJK170" s="89"/>
      <c r="PJQ170" s="89"/>
      <c r="PJT170" s="89"/>
      <c r="PJZ170" s="89"/>
      <c r="PKC170" s="89"/>
      <c r="PKF170" s="89"/>
      <c r="PKI170" s="89"/>
      <c r="PKO170" s="89"/>
      <c r="PKR170" s="89"/>
      <c r="PKX170" s="89"/>
      <c r="PKZ170" s="89"/>
      <c r="PLA170" s="89"/>
      <c r="PLC170" s="89"/>
      <c r="PLF170" s="89"/>
      <c r="PLI170" s="89"/>
      <c r="PLT170" s="89"/>
      <c r="PLV170" s="89"/>
      <c r="PMH170" s="89"/>
      <c r="PMK170" s="89"/>
      <c r="PMS170" s="89"/>
      <c r="PNM170" s="89"/>
      <c r="PNO170" s="89"/>
      <c r="PNP170" s="89"/>
      <c r="PNQ170" s="89"/>
      <c r="PNR170" s="89"/>
      <c r="PNS170" s="89"/>
      <c r="PNT170" s="89"/>
      <c r="POL170" s="89"/>
      <c r="POM170" s="89"/>
      <c r="POP170" s="89"/>
      <c r="POS170" s="89"/>
      <c r="POU170" s="89"/>
      <c r="POW170" s="89"/>
      <c r="POZ170" s="89"/>
      <c r="PPC170" s="89"/>
      <c r="PPF170" s="89"/>
      <c r="PPL170" s="89"/>
      <c r="PPO170" s="89"/>
      <c r="PPR170" s="89"/>
      <c r="PPW170" s="89"/>
      <c r="PQK170" s="89"/>
      <c r="PQL170" s="89"/>
      <c r="PQM170" s="89"/>
      <c r="PQN170" s="89"/>
      <c r="PQO170" s="89"/>
      <c r="PQP170" s="89"/>
      <c r="PQQ170" s="89"/>
      <c r="PQR170" s="89"/>
      <c r="PQS170" s="89"/>
      <c r="PQT170" s="89"/>
      <c r="PQU170" s="89"/>
      <c r="PQV170" s="89"/>
      <c r="PQW170" s="89"/>
      <c r="PQX170" s="89"/>
      <c r="PQY170" s="89"/>
      <c r="PQZ170" s="89"/>
      <c r="PRA170" s="89"/>
      <c r="PRB170" s="89"/>
      <c r="PRC170" s="89"/>
      <c r="PRD170" s="89"/>
      <c r="PRE170" s="89"/>
      <c r="PRF170" s="89"/>
      <c r="PRG170" s="89"/>
      <c r="PRH170" s="89"/>
      <c r="PRI170" s="89"/>
      <c r="PRJ170" s="89"/>
      <c r="PRK170" s="89"/>
      <c r="PRL170" s="89"/>
      <c r="PRM170" s="89"/>
      <c r="PRN170" s="89"/>
      <c r="PRO170" s="89"/>
      <c r="PRP170" s="89"/>
      <c r="PRQ170" s="89"/>
      <c r="PRR170" s="89"/>
      <c r="PRS170" s="89"/>
      <c r="PRT170" s="89"/>
      <c r="PRU170" s="89"/>
      <c r="PRV170" s="89"/>
      <c r="PRW170" s="89"/>
      <c r="PRZ170" s="89"/>
      <c r="PSC170" s="89"/>
      <c r="PSF170" s="89"/>
      <c r="PSI170" s="89"/>
      <c r="PSL170" s="89"/>
      <c r="PSX170" s="89"/>
      <c r="PTA170" s="89"/>
      <c r="PTD170" s="89"/>
      <c r="PTG170" s="89"/>
      <c r="PTM170" s="89"/>
      <c r="PTP170" s="89"/>
      <c r="PTV170" s="89"/>
      <c r="PTY170" s="89"/>
      <c r="PUB170" s="89"/>
      <c r="PUE170" s="89"/>
      <c r="PUK170" s="89"/>
      <c r="PUN170" s="89"/>
      <c r="PUT170" s="89"/>
      <c r="PUV170" s="89"/>
      <c r="PUW170" s="89"/>
      <c r="PUY170" s="89"/>
      <c r="PVB170" s="89"/>
      <c r="PVE170" s="89"/>
      <c r="PVP170" s="89"/>
      <c r="PVR170" s="89"/>
      <c r="PWD170" s="89"/>
      <c r="PWG170" s="89"/>
      <c r="PWO170" s="89"/>
      <c r="PXI170" s="89"/>
      <c r="PXK170" s="89"/>
      <c r="PXL170" s="89"/>
      <c r="PXM170" s="89"/>
      <c r="PXN170" s="89"/>
      <c r="PXO170" s="89"/>
      <c r="PXP170" s="89"/>
      <c r="PYH170" s="89"/>
      <c r="PYI170" s="89"/>
      <c r="PYL170" s="89"/>
      <c r="PYO170" s="89"/>
      <c r="PYQ170" s="89"/>
      <c r="PYS170" s="89"/>
      <c r="PYV170" s="89"/>
      <c r="PYY170" s="89"/>
      <c r="PZB170" s="89"/>
      <c r="PZH170" s="89"/>
      <c r="PZK170" s="89"/>
      <c r="PZN170" s="89"/>
      <c r="PZS170" s="89"/>
      <c r="QAG170" s="89"/>
      <c r="QAH170" s="89"/>
      <c r="QAI170" s="89"/>
      <c r="QAJ170" s="89"/>
      <c r="QAK170" s="89"/>
      <c r="QAL170" s="89"/>
      <c r="QAM170" s="89"/>
      <c r="QAN170" s="89"/>
      <c r="QAO170" s="89"/>
      <c r="QAP170" s="89"/>
      <c r="QAQ170" s="89"/>
      <c r="QAR170" s="89"/>
      <c r="QAS170" s="89"/>
      <c r="QAT170" s="89"/>
      <c r="QAU170" s="89"/>
      <c r="QAV170" s="89"/>
      <c r="QAW170" s="89"/>
      <c r="QAX170" s="89"/>
      <c r="QAY170" s="89"/>
      <c r="QAZ170" s="89"/>
      <c r="QBA170" s="89"/>
      <c r="QBB170" s="89"/>
      <c r="QBC170" s="89"/>
      <c r="QBD170" s="89"/>
      <c r="QBE170" s="89"/>
      <c r="QBF170" s="89"/>
      <c r="QBG170" s="89"/>
      <c r="QBH170" s="89"/>
      <c r="QBI170" s="89"/>
      <c r="QBJ170" s="89"/>
      <c r="QBK170" s="89"/>
      <c r="QBL170" s="89"/>
      <c r="QBM170" s="89"/>
      <c r="QBN170" s="89"/>
      <c r="QBO170" s="89"/>
      <c r="QBP170" s="89"/>
      <c r="QBQ170" s="89"/>
      <c r="QBR170" s="89"/>
      <c r="QBS170" s="89"/>
      <c r="QBV170" s="89"/>
      <c r="QBY170" s="89"/>
      <c r="QCB170" s="89"/>
      <c r="QCE170" s="89"/>
      <c r="QCH170" s="89"/>
      <c r="QCT170" s="89"/>
      <c r="QCW170" s="89"/>
      <c r="QCZ170" s="89"/>
      <c r="QDC170" s="89"/>
      <c r="QDI170" s="89"/>
      <c r="QDL170" s="89"/>
      <c r="QDR170" s="89"/>
      <c r="QDU170" s="89"/>
      <c r="QDX170" s="89"/>
      <c r="QEA170" s="89"/>
      <c r="QEG170" s="89"/>
      <c r="QEJ170" s="89"/>
      <c r="QEP170" s="89"/>
      <c r="QER170" s="89"/>
      <c r="QES170" s="89"/>
      <c r="QEU170" s="89"/>
      <c r="QEX170" s="89"/>
      <c r="QFA170" s="89"/>
      <c r="QFL170" s="89"/>
      <c r="QFN170" s="89"/>
      <c r="QFZ170" s="89"/>
      <c r="QGC170" s="89"/>
      <c r="QGK170" s="89"/>
      <c r="QHE170" s="89"/>
      <c r="QHG170" s="89"/>
      <c r="QHH170" s="89"/>
      <c r="QHI170" s="89"/>
      <c r="QHJ170" s="89"/>
      <c r="QHK170" s="89"/>
      <c r="QHL170" s="89"/>
      <c r="QID170" s="89"/>
      <c r="QIE170" s="89"/>
      <c r="QIH170" s="89"/>
      <c r="QIK170" s="89"/>
      <c r="QIM170" s="89"/>
      <c r="QIO170" s="89"/>
      <c r="QIR170" s="89"/>
      <c r="QIU170" s="89"/>
      <c r="QIX170" s="89"/>
      <c r="QJD170" s="89"/>
      <c r="QJG170" s="89"/>
      <c r="QJJ170" s="89"/>
      <c r="QJO170" s="89"/>
      <c r="QKC170" s="89"/>
      <c r="QKD170" s="89"/>
      <c r="QKE170" s="89"/>
      <c r="QKF170" s="89"/>
      <c r="QKG170" s="89"/>
      <c r="QKH170" s="89"/>
      <c r="QKI170" s="89"/>
      <c r="QKJ170" s="89"/>
      <c r="QKK170" s="89"/>
      <c r="QKL170" s="89"/>
      <c r="QKM170" s="89"/>
      <c r="QKN170" s="89"/>
      <c r="QKO170" s="89"/>
      <c r="QKP170" s="89"/>
      <c r="QKQ170" s="89"/>
      <c r="QKR170" s="89"/>
      <c r="QKS170" s="89"/>
      <c r="QKT170" s="89"/>
      <c r="QKU170" s="89"/>
      <c r="QKV170" s="89"/>
      <c r="QKW170" s="89"/>
      <c r="QKX170" s="89"/>
      <c r="QKY170" s="89"/>
      <c r="QKZ170" s="89"/>
      <c r="QLA170" s="89"/>
      <c r="QLB170" s="89"/>
      <c r="QLC170" s="89"/>
      <c r="QLD170" s="89"/>
      <c r="QLE170" s="89"/>
      <c r="QLF170" s="89"/>
      <c r="QLG170" s="89"/>
      <c r="QLH170" s="89"/>
      <c r="QLI170" s="89"/>
      <c r="QLJ170" s="89"/>
      <c r="QLK170" s="89"/>
      <c r="QLL170" s="89"/>
      <c r="QLM170" s="89"/>
      <c r="QLN170" s="89"/>
      <c r="QLO170" s="89"/>
      <c r="QLR170" s="89"/>
      <c r="QLU170" s="89"/>
      <c r="QLX170" s="89"/>
      <c r="QMA170" s="89"/>
      <c r="QMD170" s="89"/>
      <c r="QMP170" s="89"/>
      <c r="QMS170" s="89"/>
      <c r="QMV170" s="89"/>
      <c r="QMY170" s="89"/>
      <c r="QNE170" s="89"/>
      <c r="QNH170" s="89"/>
      <c r="QNN170" s="89"/>
      <c r="QNQ170" s="89"/>
      <c r="QNT170" s="89"/>
      <c r="QNW170" s="89"/>
      <c r="QOC170" s="89"/>
      <c r="QOF170" s="89"/>
      <c r="QOL170" s="89"/>
      <c r="QON170" s="89"/>
      <c r="QOO170" s="89"/>
      <c r="QOQ170" s="89"/>
      <c r="QOT170" s="89"/>
      <c r="QOW170" s="89"/>
      <c r="QPH170" s="89"/>
      <c r="QPJ170" s="89"/>
      <c r="QPV170" s="89"/>
      <c r="QPY170" s="89"/>
      <c r="QQG170" s="89"/>
      <c r="QRA170" s="89"/>
      <c r="QRC170" s="89"/>
      <c r="QRD170" s="89"/>
      <c r="QRE170" s="89"/>
      <c r="QRF170" s="89"/>
      <c r="QRG170" s="89"/>
      <c r="QRH170" s="89"/>
      <c r="QRZ170" s="89"/>
      <c r="QSA170" s="89"/>
      <c r="QSD170" s="89"/>
      <c r="QSG170" s="89"/>
      <c r="QSI170" s="89"/>
      <c r="QSK170" s="89"/>
      <c r="QSN170" s="89"/>
      <c r="QSQ170" s="89"/>
      <c r="QST170" s="89"/>
      <c r="QSZ170" s="89"/>
      <c r="QTC170" s="89"/>
      <c r="QTF170" s="89"/>
      <c r="QTK170" s="89"/>
      <c r="QTY170" s="89"/>
      <c r="QTZ170" s="89"/>
      <c r="QUA170" s="89"/>
      <c r="QUB170" s="89"/>
      <c r="QUC170" s="89"/>
      <c r="QUD170" s="89"/>
      <c r="QUE170" s="89"/>
      <c r="QUF170" s="89"/>
      <c r="QUG170" s="89"/>
      <c r="QUH170" s="89"/>
      <c r="QUI170" s="89"/>
      <c r="QUJ170" s="89"/>
      <c r="QUK170" s="89"/>
      <c r="QUL170" s="89"/>
      <c r="QUM170" s="89"/>
      <c r="QUN170" s="89"/>
      <c r="QUO170" s="89"/>
      <c r="QUP170" s="89"/>
      <c r="QUQ170" s="89"/>
      <c r="QUR170" s="89"/>
      <c r="QUS170" s="89"/>
      <c r="QUT170" s="89"/>
      <c r="QUU170" s="89"/>
      <c r="QUV170" s="89"/>
      <c r="QUW170" s="89"/>
      <c r="QUX170" s="89"/>
      <c r="QUY170" s="89"/>
      <c r="QUZ170" s="89"/>
      <c r="QVA170" s="89"/>
      <c r="QVB170" s="89"/>
      <c r="QVC170" s="89"/>
      <c r="QVD170" s="89"/>
      <c r="QVE170" s="89"/>
      <c r="QVF170" s="89"/>
      <c r="QVG170" s="89"/>
      <c r="QVH170" s="89"/>
      <c r="QVI170" s="89"/>
      <c r="QVJ170" s="89"/>
      <c r="QVK170" s="89"/>
      <c r="QVN170" s="89"/>
      <c r="QVQ170" s="89"/>
      <c r="QVT170" s="89"/>
      <c r="QVW170" s="89"/>
      <c r="QVZ170" s="89"/>
      <c r="QWL170" s="89"/>
      <c r="QWO170" s="89"/>
      <c r="QWR170" s="89"/>
      <c r="QWU170" s="89"/>
      <c r="QXA170" s="89"/>
      <c r="QXD170" s="89"/>
      <c r="QXJ170" s="89"/>
      <c r="QXM170" s="89"/>
      <c r="QXP170" s="89"/>
      <c r="QXS170" s="89"/>
      <c r="QXY170" s="89"/>
      <c r="QYB170" s="89"/>
      <c r="QYH170" s="89"/>
      <c r="QYJ170" s="89"/>
      <c r="QYK170" s="89"/>
      <c r="QYM170" s="89"/>
      <c r="QYP170" s="89"/>
      <c r="QYS170" s="89"/>
      <c r="QZD170" s="89"/>
      <c r="QZF170" s="89"/>
      <c r="QZR170" s="89"/>
      <c r="QZU170" s="89"/>
      <c r="RAC170" s="89"/>
      <c r="RAW170" s="89"/>
      <c r="RAY170" s="89"/>
      <c r="RAZ170" s="89"/>
      <c r="RBA170" s="89"/>
      <c r="RBB170" s="89"/>
      <c r="RBC170" s="89"/>
      <c r="RBD170" s="89"/>
      <c r="RBV170" s="89"/>
      <c r="RBW170" s="89"/>
      <c r="RBZ170" s="89"/>
      <c r="RCC170" s="89"/>
      <c r="RCE170" s="89"/>
      <c r="RCG170" s="89"/>
      <c r="RCJ170" s="89"/>
      <c r="RCM170" s="89"/>
      <c r="RCP170" s="89"/>
      <c r="RCV170" s="89"/>
      <c r="RCY170" s="89"/>
      <c r="RDB170" s="89"/>
      <c r="RDG170" s="89"/>
      <c r="RDU170" s="89"/>
      <c r="RDV170" s="89"/>
      <c r="RDW170" s="89"/>
      <c r="RDX170" s="89"/>
      <c r="RDY170" s="89"/>
      <c r="RDZ170" s="89"/>
      <c r="REA170" s="89"/>
      <c r="REB170" s="89"/>
      <c r="REC170" s="89"/>
      <c r="RED170" s="89"/>
      <c r="REE170" s="89"/>
      <c r="REF170" s="89"/>
      <c r="REG170" s="89"/>
      <c r="REH170" s="89"/>
      <c r="REI170" s="89"/>
      <c r="REJ170" s="89"/>
      <c r="REK170" s="89"/>
      <c r="REL170" s="89"/>
      <c r="REM170" s="89"/>
      <c r="REN170" s="89"/>
      <c r="REO170" s="89"/>
      <c r="REP170" s="89"/>
      <c r="REQ170" s="89"/>
      <c r="RER170" s="89"/>
      <c r="RES170" s="89"/>
      <c r="RET170" s="89"/>
      <c r="REU170" s="89"/>
      <c r="REV170" s="89"/>
      <c r="REW170" s="89"/>
      <c r="REX170" s="89"/>
      <c r="REY170" s="89"/>
      <c r="REZ170" s="89"/>
      <c r="RFA170" s="89"/>
      <c r="RFB170" s="89"/>
      <c r="RFC170" s="89"/>
      <c r="RFD170" s="89"/>
      <c r="RFE170" s="89"/>
      <c r="RFF170" s="89"/>
      <c r="RFG170" s="89"/>
      <c r="RFJ170" s="89"/>
      <c r="RFM170" s="89"/>
      <c r="RFP170" s="89"/>
      <c r="RFS170" s="89"/>
      <c r="RFV170" s="89"/>
      <c r="RGH170" s="89"/>
      <c r="RGK170" s="89"/>
      <c r="RGN170" s="89"/>
      <c r="RGQ170" s="89"/>
      <c r="RGW170" s="89"/>
      <c r="RGZ170" s="89"/>
      <c r="RHF170" s="89"/>
      <c r="RHI170" s="89"/>
      <c r="RHL170" s="89"/>
      <c r="RHO170" s="89"/>
      <c r="RHU170" s="89"/>
      <c r="RHX170" s="89"/>
      <c r="RID170" s="89"/>
      <c r="RIF170" s="89"/>
      <c r="RIG170" s="89"/>
      <c r="RII170" s="89"/>
      <c r="RIL170" s="89"/>
      <c r="RIO170" s="89"/>
      <c r="RIZ170" s="89"/>
      <c r="RJB170" s="89"/>
      <c r="RJN170" s="89"/>
      <c r="RJQ170" s="89"/>
      <c r="RJY170" s="89"/>
      <c r="RKS170" s="89"/>
      <c r="RKU170" s="89"/>
      <c r="RKV170" s="89"/>
      <c r="RKW170" s="89"/>
      <c r="RKX170" s="89"/>
      <c r="RKY170" s="89"/>
      <c r="RKZ170" s="89"/>
      <c r="RLR170" s="89"/>
      <c r="RLS170" s="89"/>
      <c r="RLV170" s="89"/>
      <c r="RLY170" s="89"/>
      <c r="RMA170" s="89"/>
      <c r="RMC170" s="89"/>
      <c r="RMF170" s="89"/>
      <c r="RMI170" s="89"/>
      <c r="RML170" s="89"/>
      <c r="RMR170" s="89"/>
      <c r="RMU170" s="89"/>
      <c r="RMX170" s="89"/>
      <c r="RNC170" s="89"/>
      <c r="RNQ170" s="89"/>
      <c r="RNR170" s="89"/>
      <c r="RNS170" s="89"/>
      <c r="RNT170" s="89"/>
      <c r="RNU170" s="89"/>
      <c r="RNV170" s="89"/>
      <c r="RNW170" s="89"/>
      <c r="RNX170" s="89"/>
      <c r="RNY170" s="89"/>
      <c r="RNZ170" s="89"/>
      <c r="ROA170" s="89"/>
      <c r="ROB170" s="89"/>
      <c r="ROC170" s="89"/>
      <c r="ROD170" s="89"/>
      <c r="ROE170" s="89"/>
      <c r="ROF170" s="89"/>
      <c r="ROG170" s="89"/>
      <c r="ROH170" s="89"/>
      <c r="ROI170" s="89"/>
      <c r="ROJ170" s="89"/>
      <c r="ROK170" s="89"/>
      <c r="ROL170" s="89"/>
      <c r="ROM170" s="89"/>
      <c r="RON170" s="89"/>
      <c r="ROO170" s="89"/>
      <c r="ROP170" s="89"/>
      <c r="ROQ170" s="89"/>
      <c r="ROR170" s="89"/>
      <c r="ROS170" s="89"/>
      <c r="ROT170" s="89"/>
      <c r="ROU170" s="89"/>
      <c r="ROV170" s="89"/>
      <c r="ROW170" s="89"/>
      <c r="ROX170" s="89"/>
      <c r="ROY170" s="89"/>
      <c r="ROZ170" s="89"/>
      <c r="RPA170" s="89"/>
      <c r="RPB170" s="89"/>
      <c r="RPC170" s="89"/>
      <c r="RPF170" s="89"/>
      <c r="RPI170" s="89"/>
      <c r="RPL170" s="89"/>
      <c r="RPO170" s="89"/>
      <c r="RPR170" s="89"/>
      <c r="RQD170" s="89"/>
      <c r="RQG170" s="89"/>
      <c r="RQJ170" s="89"/>
      <c r="RQM170" s="89"/>
      <c r="RQS170" s="89"/>
      <c r="RQV170" s="89"/>
      <c r="RRB170" s="89"/>
      <c r="RRE170" s="89"/>
      <c r="RRH170" s="89"/>
      <c r="RRK170" s="89"/>
      <c r="RRQ170" s="89"/>
      <c r="RRT170" s="89"/>
      <c r="RRZ170" s="89"/>
      <c r="RSB170" s="89"/>
      <c r="RSC170" s="89"/>
      <c r="RSE170" s="89"/>
      <c r="RSH170" s="89"/>
      <c r="RSK170" s="89"/>
      <c r="RSV170" s="89"/>
      <c r="RSX170" s="89"/>
      <c r="RTJ170" s="89"/>
      <c r="RTM170" s="89"/>
      <c r="RTU170" s="89"/>
      <c r="RUO170" s="89"/>
      <c r="RUQ170" s="89"/>
      <c r="RUR170" s="89"/>
      <c r="RUS170" s="89"/>
      <c r="RUT170" s="89"/>
      <c r="RUU170" s="89"/>
      <c r="RUV170" s="89"/>
      <c r="RVN170" s="89"/>
      <c r="RVO170" s="89"/>
      <c r="RVR170" s="89"/>
      <c r="RVU170" s="89"/>
      <c r="RVW170" s="89"/>
      <c r="RVY170" s="89"/>
      <c r="RWB170" s="89"/>
      <c r="RWE170" s="89"/>
      <c r="RWH170" s="89"/>
      <c r="RWN170" s="89"/>
      <c r="RWQ170" s="89"/>
      <c r="RWT170" s="89"/>
      <c r="RWY170" s="89"/>
      <c r="RXM170" s="89"/>
      <c r="RXN170" s="89"/>
      <c r="RXO170" s="89"/>
      <c r="RXP170" s="89"/>
      <c r="RXQ170" s="89"/>
      <c r="RXR170" s="89"/>
      <c r="RXS170" s="89"/>
      <c r="RXT170" s="89"/>
      <c r="RXU170" s="89"/>
      <c r="RXV170" s="89"/>
      <c r="RXW170" s="89"/>
      <c r="RXX170" s="89"/>
      <c r="RXY170" s="89"/>
      <c r="RXZ170" s="89"/>
      <c r="RYA170" s="89"/>
      <c r="RYB170" s="89"/>
      <c r="RYC170" s="89"/>
      <c r="RYD170" s="89"/>
      <c r="RYE170" s="89"/>
      <c r="RYF170" s="89"/>
      <c r="RYG170" s="89"/>
      <c r="RYH170" s="89"/>
      <c r="RYI170" s="89"/>
      <c r="RYJ170" s="89"/>
      <c r="RYK170" s="89"/>
      <c r="RYL170" s="89"/>
      <c r="RYM170" s="89"/>
      <c r="RYN170" s="89"/>
      <c r="RYO170" s="89"/>
      <c r="RYP170" s="89"/>
      <c r="RYQ170" s="89"/>
      <c r="RYR170" s="89"/>
      <c r="RYS170" s="89"/>
      <c r="RYT170" s="89"/>
      <c r="RYU170" s="89"/>
      <c r="RYV170" s="89"/>
      <c r="RYW170" s="89"/>
      <c r="RYX170" s="89"/>
      <c r="RYY170" s="89"/>
      <c r="RZB170" s="89"/>
      <c r="RZE170" s="89"/>
      <c r="RZH170" s="89"/>
      <c r="RZK170" s="89"/>
      <c r="RZN170" s="89"/>
      <c r="RZZ170" s="89"/>
      <c r="SAC170" s="89"/>
      <c r="SAF170" s="89"/>
      <c r="SAI170" s="89"/>
      <c r="SAO170" s="89"/>
      <c r="SAR170" s="89"/>
      <c r="SAX170" s="89"/>
      <c r="SBA170" s="89"/>
      <c r="SBD170" s="89"/>
      <c r="SBG170" s="89"/>
      <c r="SBM170" s="89"/>
      <c r="SBP170" s="89"/>
      <c r="SBV170" s="89"/>
      <c r="SBX170" s="89"/>
      <c r="SBY170" s="89"/>
      <c r="SCA170" s="89"/>
      <c r="SCD170" s="89"/>
      <c r="SCG170" s="89"/>
      <c r="SCR170" s="89"/>
      <c r="SCT170" s="89"/>
      <c r="SDF170" s="89"/>
      <c r="SDI170" s="89"/>
      <c r="SDQ170" s="89"/>
      <c r="SEK170" s="89"/>
      <c r="SEM170" s="89"/>
      <c r="SEN170" s="89"/>
      <c r="SEO170" s="89"/>
      <c r="SEP170" s="89"/>
      <c r="SEQ170" s="89"/>
      <c r="SER170" s="89"/>
      <c r="SFJ170" s="89"/>
      <c r="SFK170" s="89"/>
      <c r="SFN170" s="89"/>
      <c r="SFQ170" s="89"/>
      <c r="SFS170" s="89"/>
      <c r="SFU170" s="89"/>
      <c r="SFX170" s="89"/>
      <c r="SGA170" s="89"/>
      <c r="SGD170" s="89"/>
      <c r="SGJ170" s="89"/>
      <c r="SGM170" s="89"/>
      <c r="SGP170" s="89"/>
      <c r="SGU170" s="89"/>
      <c r="SHI170" s="89"/>
      <c r="SHJ170" s="89"/>
      <c r="SHK170" s="89"/>
      <c r="SHL170" s="89"/>
      <c r="SHM170" s="89"/>
      <c r="SHN170" s="89"/>
      <c r="SHO170" s="89"/>
      <c r="SHP170" s="89"/>
      <c r="SHQ170" s="89"/>
      <c r="SHR170" s="89"/>
      <c r="SHS170" s="89"/>
      <c r="SHT170" s="89"/>
      <c r="SHU170" s="89"/>
      <c r="SHV170" s="89"/>
      <c r="SHW170" s="89"/>
      <c r="SHX170" s="89"/>
      <c r="SHY170" s="89"/>
      <c r="SHZ170" s="89"/>
      <c r="SIA170" s="89"/>
      <c r="SIB170" s="89"/>
      <c r="SIC170" s="89"/>
      <c r="SID170" s="89"/>
      <c r="SIE170" s="89"/>
      <c r="SIF170" s="89"/>
      <c r="SIG170" s="89"/>
      <c r="SIH170" s="89"/>
      <c r="SII170" s="89"/>
      <c r="SIJ170" s="89"/>
      <c r="SIK170" s="89"/>
      <c r="SIL170" s="89"/>
      <c r="SIM170" s="89"/>
      <c r="SIN170" s="89"/>
      <c r="SIO170" s="89"/>
      <c r="SIP170" s="89"/>
      <c r="SIQ170" s="89"/>
      <c r="SIR170" s="89"/>
      <c r="SIS170" s="89"/>
      <c r="SIT170" s="89"/>
      <c r="SIU170" s="89"/>
      <c r="SIX170" s="89"/>
      <c r="SJA170" s="89"/>
      <c r="SJD170" s="89"/>
      <c r="SJG170" s="89"/>
      <c r="SJJ170" s="89"/>
      <c r="SJV170" s="89"/>
      <c r="SJY170" s="89"/>
      <c r="SKB170" s="89"/>
      <c r="SKE170" s="89"/>
      <c r="SKK170" s="89"/>
      <c r="SKN170" s="89"/>
      <c r="SKT170" s="89"/>
      <c r="SKW170" s="89"/>
      <c r="SKZ170" s="89"/>
      <c r="SLC170" s="89"/>
      <c r="SLI170" s="89"/>
      <c r="SLL170" s="89"/>
      <c r="SLR170" s="89"/>
      <c r="SLT170" s="89"/>
      <c r="SLU170" s="89"/>
      <c r="SLW170" s="89"/>
      <c r="SLZ170" s="89"/>
      <c r="SMC170" s="89"/>
      <c r="SMN170" s="89"/>
      <c r="SMP170" s="89"/>
      <c r="SNB170" s="89"/>
      <c r="SNE170" s="89"/>
      <c r="SNM170" s="89"/>
      <c r="SOG170" s="89"/>
      <c r="SOI170" s="89"/>
      <c r="SOJ170" s="89"/>
      <c r="SOK170" s="89"/>
      <c r="SOL170" s="89"/>
      <c r="SOM170" s="89"/>
      <c r="SON170" s="89"/>
      <c r="SPF170" s="89"/>
      <c r="SPG170" s="89"/>
      <c r="SPJ170" s="89"/>
      <c r="SPM170" s="89"/>
      <c r="SPO170" s="89"/>
      <c r="SPQ170" s="89"/>
      <c r="SPT170" s="89"/>
      <c r="SPW170" s="89"/>
      <c r="SPZ170" s="89"/>
      <c r="SQF170" s="89"/>
      <c r="SQI170" s="89"/>
      <c r="SQL170" s="89"/>
      <c r="SQQ170" s="89"/>
      <c r="SRE170" s="89"/>
      <c r="SRF170" s="89"/>
      <c r="SRG170" s="89"/>
      <c r="SRH170" s="89"/>
      <c r="SRI170" s="89"/>
      <c r="SRJ170" s="89"/>
      <c r="SRK170" s="89"/>
      <c r="SRL170" s="89"/>
      <c r="SRM170" s="89"/>
      <c r="SRN170" s="89"/>
      <c r="SRO170" s="89"/>
      <c r="SRP170" s="89"/>
      <c r="SRQ170" s="89"/>
      <c r="SRR170" s="89"/>
      <c r="SRS170" s="89"/>
      <c r="SRT170" s="89"/>
      <c r="SRU170" s="89"/>
      <c r="SRV170" s="89"/>
      <c r="SRW170" s="89"/>
      <c r="SRX170" s="89"/>
      <c r="SRY170" s="89"/>
      <c r="SRZ170" s="89"/>
      <c r="SSA170" s="89"/>
      <c r="SSB170" s="89"/>
      <c r="SSC170" s="89"/>
      <c r="SSD170" s="89"/>
      <c r="SSE170" s="89"/>
      <c r="SSF170" s="89"/>
      <c r="SSG170" s="89"/>
      <c r="SSH170" s="89"/>
      <c r="SSI170" s="89"/>
      <c r="SSJ170" s="89"/>
      <c r="SSK170" s="89"/>
      <c r="SSL170" s="89"/>
      <c r="SSM170" s="89"/>
      <c r="SSN170" s="89"/>
      <c r="SSO170" s="89"/>
      <c r="SSP170" s="89"/>
      <c r="SSQ170" s="89"/>
      <c r="SST170" s="89"/>
      <c r="SSW170" s="89"/>
      <c r="SSZ170" s="89"/>
      <c r="STC170" s="89"/>
      <c r="STF170" s="89"/>
      <c r="STR170" s="89"/>
      <c r="STU170" s="89"/>
      <c r="STX170" s="89"/>
      <c r="SUA170" s="89"/>
      <c r="SUG170" s="89"/>
      <c r="SUJ170" s="89"/>
      <c r="SUP170" s="89"/>
      <c r="SUS170" s="89"/>
      <c r="SUV170" s="89"/>
      <c r="SUY170" s="89"/>
      <c r="SVE170" s="89"/>
      <c r="SVH170" s="89"/>
      <c r="SVN170" s="89"/>
      <c r="SVP170" s="89"/>
      <c r="SVQ170" s="89"/>
      <c r="SVS170" s="89"/>
      <c r="SVV170" s="89"/>
      <c r="SVY170" s="89"/>
      <c r="SWJ170" s="89"/>
      <c r="SWL170" s="89"/>
      <c r="SWX170" s="89"/>
      <c r="SXA170" s="89"/>
      <c r="SXI170" s="89"/>
      <c r="SYC170" s="89"/>
      <c r="SYE170" s="89"/>
      <c r="SYF170" s="89"/>
      <c r="SYG170" s="89"/>
      <c r="SYH170" s="89"/>
      <c r="SYI170" s="89"/>
      <c r="SYJ170" s="89"/>
      <c r="SZB170" s="89"/>
      <c r="SZC170" s="89"/>
      <c r="SZF170" s="89"/>
      <c r="SZI170" s="89"/>
      <c r="SZK170" s="89"/>
      <c r="SZM170" s="89"/>
      <c r="SZP170" s="89"/>
      <c r="SZS170" s="89"/>
      <c r="SZV170" s="89"/>
      <c r="TAB170" s="89"/>
      <c r="TAE170" s="89"/>
      <c r="TAH170" s="89"/>
      <c r="TAM170" s="89"/>
      <c r="TBA170" s="89"/>
      <c r="TBB170" s="89"/>
      <c r="TBC170" s="89"/>
      <c r="TBD170" s="89"/>
      <c r="TBE170" s="89"/>
      <c r="TBF170" s="89"/>
      <c r="TBG170" s="89"/>
      <c r="TBH170" s="89"/>
      <c r="TBI170" s="89"/>
      <c r="TBJ170" s="89"/>
      <c r="TBK170" s="89"/>
      <c r="TBL170" s="89"/>
      <c r="TBM170" s="89"/>
      <c r="TBN170" s="89"/>
      <c r="TBO170" s="89"/>
      <c r="TBP170" s="89"/>
      <c r="TBQ170" s="89"/>
      <c r="TBR170" s="89"/>
      <c r="TBS170" s="89"/>
      <c r="TBT170" s="89"/>
      <c r="TBU170" s="89"/>
      <c r="TBV170" s="89"/>
      <c r="TBW170" s="89"/>
      <c r="TBX170" s="89"/>
      <c r="TBY170" s="89"/>
      <c r="TBZ170" s="89"/>
      <c r="TCA170" s="89"/>
      <c r="TCB170" s="89"/>
      <c r="TCC170" s="89"/>
      <c r="TCD170" s="89"/>
      <c r="TCE170" s="89"/>
      <c r="TCF170" s="89"/>
      <c r="TCG170" s="89"/>
      <c r="TCH170" s="89"/>
      <c r="TCI170" s="89"/>
      <c r="TCJ170" s="89"/>
      <c r="TCK170" s="89"/>
      <c r="TCL170" s="89"/>
      <c r="TCM170" s="89"/>
      <c r="TCP170" s="89"/>
      <c r="TCS170" s="89"/>
      <c r="TCV170" s="89"/>
      <c r="TCY170" s="89"/>
      <c r="TDB170" s="89"/>
      <c r="TDN170" s="89"/>
      <c r="TDQ170" s="89"/>
      <c r="TDT170" s="89"/>
      <c r="TDW170" s="89"/>
      <c r="TEC170" s="89"/>
      <c r="TEF170" s="89"/>
      <c r="TEL170" s="89"/>
      <c r="TEO170" s="89"/>
      <c r="TER170" s="89"/>
      <c r="TEU170" s="89"/>
      <c r="TFA170" s="89"/>
      <c r="TFD170" s="89"/>
      <c r="TFJ170" s="89"/>
      <c r="TFL170" s="89"/>
      <c r="TFM170" s="89"/>
      <c r="TFO170" s="89"/>
      <c r="TFR170" s="89"/>
      <c r="TFU170" s="89"/>
      <c r="TGF170" s="89"/>
      <c r="TGH170" s="89"/>
      <c r="TGT170" s="89"/>
      <c r="TGW170" s="89"/>
      <c r="THE170" s="89"/>
      <c r="THY170" s="89"/>
      <c r="TIA170" s="89"/>
      <c r="TIB170" s="89"/>
      <c r="TIC170" s="89"/>
      <c r="TID170" s="89"/>
      <c r="TIE170" s="89"/>
      <c r="TIF170" s="89"/>
      <c r="TIX170" s="89"/>
      <c r="TIY170" s="89"/>
      <c r="TJB170" s="89"/>
      <c r="TJE170" s="89"/>
      <c r="TJG170" s="89"/>
      <c r="TJI170" s="89"/>
      <c r="TJL170" s="89"/>
      <c r="TJO170" s="89"/>
      <c r="TJR170" s="89"/>
      <c r="TJX170" s="89"/>
      <c r="TKA170" s="89"/>
      <c r="TKD170" s="89"/>
      <c r="TKI170" s="89"/>
      <c r="TKW170" s="89"/>
      <c r="TKX170" s="89"/>
      <c r="TKY170" s="89"/>
      <c r="TKZ170" s="89"/>
      <c r="TLA170" s="89"/>
      <c r="TLB170" s="89"/>
      <c r="TLC170" s="89"/>
      <c r="TLD170" s="89"/>
      <c r="TLE170" s="89"/>
      <c r="TLF170" s="89"/>
      <c r="TLG170" s="89"/>
      <c r="TLH170" s="89"/>
      <c r="TLI170" s="89"/>
      <c r="TLJ170" s="89"/>
      <c r="TLK170" s="89"/>
      <c r="TLL170" s="89"/>
      <c r="TLM170" s="89"/>
      <c r="TLN170" s="89"/>
      <c r="TLO170" s="89"/>
      <c r="TLP170" s="89"/>
      <c r="TLQ170" s="89"/>
      <c r="TLR170" s="89"/>
      <c r="TLS170" s="89"/>
      <c r="TLT170" s="89"/>
      <c r="TLU170" s="89"/>
      <c r="TLV170" s="89"/>
      <c r="TLW170" s="89"/>
      <c r="TLX170" s="89"/>
      <c r="TLY170" s="89"/>
      <c r="TLZ170" s="89"/>
      <c r="TMA170" s="89"/>
      <c r="TMB170" s="89"/>
      <c r="TMC170" s="89"/>
      <c r="TMD170" s="89"/>
      <c r="TME170" s="89"/>
      <c r="TMF170" s="89"/>
      <c r="TMG170" s="89"/>
      <c r="TMH170" s="89"/>
      <c r="TMI170" s="89"/>
      <c r="TML170" s="89"/>
      <c r="TMO170" s="89"/>
      <c r="TMR170" s="89"/>
      <c r="TMU170" s="89"/>
      <c r="TMX170" s="89"/>
      <c r="TNJ170" s="89"/>
      <c r="TNM170" s="89"/>
      <c r="TNP170" s="89"/>
      <c r="TNS170" s="89"/>
      <c r="TNY170" s="89"/>
      <c r="TOB170" s="89"/>
      <c r="TOH170" s="89"/>
      <c r="TOK170" s="89"/>
      <c r="TON170" s="89"/>
      <c r="TOQ170" s="89"/>
      <c r="TOW170" s="89"/>
      <c r="TOZ170" s="89"/>
      <c r="TPF170" s="89"/>
      <c r="TPH170" s="89"/>
      <c r="TPI170" s="89"/>
      <c r="TPK170" s="89"/>
      <c r="TPN170" s="89"/>
      <c r="TPQ170" s="89"/>
      <c r="TQB170" s="89"/>
      <c r="TQD170" s="89"/>
      <c r="TQP170" s="89"/>
      <c r="TQS170" s="89"/>
      <c r="TRA170" s="89"/>
      <c r="TRU170" s="89"/>
      <c r="TRW170" s="89"/>
      <c r="TRX170" s="89"/>
      <c r="TRY170" s="89"/>
      <c r="TRZ170" s="89"/>
      <c r="TSA170" s="89"/>
      <c r="TSB170" s="89"/>
      <c r="TST170" s="89"/>
      <c r="TSU170" s="89"/>
      <c r="TSX170" s="89"/>
      <c r="TTA170" s="89"/>
      <c r="TTC170" s="89"/>
      <c r="TTE170" s="89"/>
      <c r="TTH170" s="89"/>
      <c r="TTK170" s="89"/>
      <c r="TTN170" s="89"/>
      <c r="TTT170" s="89"/>
      <c r="TTW170" s="89"/>
      <c r="TTZ170" s="89"/>
      <c r="TUE170" s="89"/>
      <c r="TUS170" s="89"/>
      <c r="TUT170" s="89"/>
      <c r="TUU170" s="89"/>
      <c r="TUV170" s="89"/>
      <c r="TUW170" s="89"/>
      <c r="TUX170" s="89"/>
      <c r="TUY170" s="89"/>
      <c r="TUZ170" s="89"/>
      <c r="TVA170" s="89"/>
      <c r="TVB170" s="89"/>
      <c r="TVC170" s="89"/>
      <c r="TVD170" s="89"/>
      <c r="TVE170" s="89"/>
      <c r="TVF170" s="89"/>
      <c r="TVG170" s="89"/>
      <c r="TVH170" s="89"/>
      <c r="TVI170" s="89"/>
      <c r="TVJ170" s="89"/>
      <c r="TVK170" s="89"/>
      <c r="TVL170" s="89"/>
      <c r="TVM170" s="89"/>
      <c r="TVN170" s="89"/>
      <c r="TVO170" s="89"/>
      <c r="TVP170" s="89"/>
      <c r="TVQ170" s="89"/>
      <c r="TVR170" s="89"/>
      <c r="TVS170" s="89"/>
      <c r="TVT170" s="89"/>
      <c r="TVU170" s="89"/>
      <c r="TVV170" s="89"/>
      <c r="TVW170" s="89"/>
      <c r="TVX170" s="89"/>
      <c r="TVY170" s="89"/>
      <c r="TVZ170" s="89"/>
      <c r="TWA170" s="89"/>
      <c r="TWB170" s="89"/>
      <c r="TWC170" s="89"/>
      <c r="TWD170" s="89"/>
      <c r="TWE170" s="89"/>
      <c r="TWH170" s="89"/>
      <c r="TWK170" s="89"/>
      <c r="TWN170" s="89"/>
      <c r="TWQ170" s="89"/>
      <c r="TWT170" s="89"/>
      <c r="TXF170" s="89"/>
      <c r="TXI170" s="89"/>
      <c r="TXL170" s="89"/>
      <c r="TXO170" s="89"/>
      <c r="TXU170" s="89"/>
      <c r="TXX170" s="89"/>
      <c r="TYD170" s="89"/>
      <c r="TYG170" s="89"/>
      <c r="TYJ170" s="89"/>
      <c r="TYM170" s="89"/>
      <c r="TYS170" s="89"/>
      <c r="TYV170" s="89"/>
      <c r="TZB170" s="89"/>
      <c r="TZD170" s="89"/>
      <c r="TZE170" s="89"/>
      <c r="TZG170" s="89"/>
      <c r="TZJ170" s="89"/>
      <c r="TZM170" s="89"/>
      <c r="TZX170" s="89"/>
      <c r="TZZ170" s="89"/>
      <c r="UAL170" s="89"/>
      <c r="UAO170" s="89"/>
      <c r="UAW170" s="89"/>
      <c r="UBQ170" s="89"/>
      <c r="UBS170" s="89"/>
      <c r="UBT170" s="89"/>
      <c r="UBU170" s="89"/>
      <c r="UBV170" s="89"/>
      <c r="UBW170" s="89"/>
      <c r="UBX170" s="89"/>
      <c r="UCP170" s="89"/>
      <c r="UCQ170" s="89"/>
      <c r="UCT170" s="89"/>
      <c r="UCW170" s="89"/>
      <c r="UCY170" s="89"/>
      <c r="UDA170" s="89"/>
      <c r="UDD170" s="89"/>
      <c r="UDG170" s="89"/>
      <c r="UDJ170" s="89"/>
      <c r="UDP170" s="89"/>
      <c r="UDS170" s="89"/>
      <c r="UDV170" s="89"/>
      <c r="UEA170" s="89"/>
      <c r="UEO170" s="89"/>
      <c r="UEP170" s="89"/>
      <c r="UEQ170" s="89"/>
      <c r="UER170" s="89"/>
      <c r="UES170" s="89"/>
      <c r="UET170" s="89"/>
      <c r="UEU170" s="89"/>
      <c r="UEV170" s="89"/>
      <c r="UEW170" s="89"/>
      <c r="UEX170" s="89"/>
      <c r="UEY170" s="89"/>
      <c r="UEZ170" s="89"/>
      <c r="UFA170" s="89"/>
      <c r="UFB170" s="89"/>
      <c r="UFC170" s="89"/>
      <c r="UFD170" s="89"/>
      <c r="UFE170" s="89"/>
      <c r="UFF170" s="89"/>
      <c r="UFG170" s="89"/>
      <c r="UFH170" s="89"/>
      <c r="UFI170" s="89"/>
      <c r="UFJ170" s="89"/>
      <c r="UFK170" s="89"/>
      <c r="UFL170" s="89"/>
      <c r="UFM170" s="89"/>
      <c r="UFN170" s="89"/>
      <c r="UFO170" s="89"/>
      <c r="UFP170" s="89"/>
      <c r="UFQ170" s="89"/>
      <c r="UFR170" s="89"/>
      <c r="UFS170" s="89"/>
      <c r="UFT170" s="89"/>
      <c r="UFU170" s="89"/>
      <c r="UFV170" s="89"/>
      <c r="UFW170" s="89"/>
      <c r="UFX170" s="89"/>
      <c r="UFY170" s="89"/>
      <c r="UFZ170" s="89"/>
      <c r="UGA170" s="89"/>
      <c r="UGD170" s="89"/>
      <c r="UGG170" s="89"/>
      <c r="UGJ170" s="89"/>
      <c r="UGM170" s="89"/>
      <c r="UGP170" s="89"/>
      <c r="UHB170" s="89"/>
      <c r="UHE170" s="89"/>
      <c r="UHH170" s="89"/>
      <c r="UHK170" s="89"/>
      <c r="UHQ170" s="89"/>
      <c r="UHT170" s="89"/>
      <c r="UHZ170" s="89"/>
      <c r="UIC170" s="89"/>
      <c r="UIF170" s="89"/>
      <c r="UII170" s="89"/>
      <c r="UIO170" s="89"/>
      <c r="UIR170" s="89"/>
      <c r="UIX170" s="89"/>
      <c r="UIZ170" s="89"/>
      <c r="UJA170" s="89"/>
      <c r="UJC170" s="89"/>
      <c r="UJF170" s="89"/>
      <c r="UJI170" s="89"/>
      <c r="UJT170" s="89"/>
      <c r="UJV170" s="89"/>
      <c r="UKH170" s="89"/>
      <c r="UKK170" s="89"/>
      <c r="UKS170" s="89"/>
      <c r="ULM170" s="89"/>
      <c r="ULO170" s="89"/>
      <c r="ULP170" s="89"/>
      <c r="ULQ170" s="89"/>
      <c r="ULR170" s="89"/>
      <c r="ULS170" s="89"/>
      <c r="ULT170" s="89"/>
      <c r="UML170" s="89"/>
      <c r="UMM170" s="89"/>
      <c r="UMP170" s="89"/>
      <c r="UMS170" s="89"/>
      <c r="UMU170" s="89"/>
      <c r="UMW170" s="89"/>
      <c r="UMZ170" s="89"/>
      <c r="UNC170" s="89"/>
      <c r="UNF170" s="89"/>
      <c r="UNL170" s="89"/>
      <c r="UNO170" s="89"/>
      <c r="UNR170" s="89"/>
      <c r="UNW170" s="89"/>
      <c r="UOK170" s="89"/>
      <c r="UOL170" s="89"/>
      <c r="UOM170" s="89"/>
      <c r="UON170" s="89"/>
      <c r="UOO170" s="89"/>
      <c r="UOP170" s="89"/>
      <c r="UOQ170" s="89"/>
      <c r="UOR170" s="89"/>
      <c r="UOS170" s="89"/>
      <c r="UOT170" s="89"/>
      <c r="UOU170" s="89"/>
      <c r="UOV170" s="89"/>
      <c r="UOW170" s="89"/>
      <c r="UOX170" s="89"/>
      <c r="UOY170" s="89"/>
      <c r="UOZ170" s="89"/>
      <c r="UPA170" s="89"/>
      <c r="UPB170" s="89"/>
      <c r="UPC170" s="89"/>
      <c r="UPD170" s="89"/>
      <c r="UPE170" s="89"/>
      <c r="UPF170" s="89"/>
      <c r="UPG170" s="89"/>
      <c r="UPH170" s="89"/>
      <c r="UPI170" s="89"/>
      <c r="UPJ170" s="89"/>
      <c r="UPK170" s="89"/>
      <c r="UPL170" s="89"/>
      <c r="UPM170" s="89"/>
      <c r="UPN170" s="89"/>
      <c r="UPO170" s="89"/>
      <c r="UPP170" s="89"/>
      <c r="UPQ170" s="89"/>
      <c r="UPR170" s="89"/>
      <c r="UPS170" s="89"/>
      <c r="UPT170" s="89"/>
      <c r="UPU170" s="89"/>
      <c r="UPV170" s="89"/>
      <c r="UPW170" s="89"/>
      <c r="UPZ170" s="89"/>
      <c r="UQC170" s="89"/>
      <c r="UQF170" s="89"/>
      <c r="UQI170" s="89"/>
      <c r="UQL170" s="89"/>
      <c r="UQX170" s="89"/>
      <c r="URA170" s="89"/>
      <c r="URD170" s="89"/>
      <c r="URG170" s="89"/>
      <c r="URM170" s="89"/>
      <c r="URP170" s="89"/>
      <c r="URV170" s="89"/>
      <c r="URY170" s="89"/>
      <c r="USB170" s="89"/>
      <c r="USE170" s="89"/>
      <c r="USK170" s="89"/>
      <c r="USN170" s="89"/>
      <c r="UST170" s="89"/>
      <c r="USV170" s="89"/>
      <c r="USW170" s="89"/>
      <c r="USY170" s="89"/>
      <c r="UTB170" s="89"/>
      <c r="UTE170" s="89"/>
      <c r="UTP170" s="89"/>
      <c r="UTR170" s="89"/>
      <c r="UUD170" s="89"/>
      <c r="UUG170" s="89"/>
      <c r="UUO170" s="89"/>
      <c r="UVI170" s="89"/>
      <c r="UVK170" s="89"/>
      <c r="UVL170" s="89"/>
      <c r="UVM170" s="89"/>
      <c r="UVN170" s="89"/>
      <c r="UVO170" s="89"/>
      <c r="UVP170" s="89"/>
      <c r="UWH170" s="89"/>
      <c r="UWI170" s="89"/>
      <c r="UWL170" s="89"/>
      <c r="UWO170" s="89"/>
      <c r="UWQ170" s="89"/>
      <c r="UWS170" s="89"/>
      <c r="UWV170" s="89"/>
      <c r="UWY170" s="89"/>
      <c r="UXB170" s="89"/>
      <c r="UXH170" s="89"/>
      <c r="UXK170" s="89"/>
      <c r="UXN170" s="89"/>
      <c r="UXS170" s="89"/>
      <c r="UYG170" s="89"/>
      <c r="UYH170" s="89"/>
      <c r="UYI170" s="89"/>
      <c r="UYJ170" s="89"/>
      <c r="UYK170" s="89"/>
      <c r="UYL170" s="89"/>
      <c r="UYM170" s="89"/>
      <c r="UYN170" s="89"/>
      <c r="UYO170" s="89"/>
      <c r="UYP170" s="89"/>
      <c r="UYQ170" s="89"/>
      <c r="UYR170" s="89"/>
      <c r="UYS170" s="89"/>
      <c r="UYT170" s="89"/>
      <c r="UYU170" s="89"/>
      <c r="UYV170" s="89"/>
      <c r="UYW170" s="89"/>
      <c r="UYX170" s="89"/>
      <c r="UYY170" s="89"/>
      <c r="UYZ170" s="89"/>
      <c r="UZA170" s="89"/>
      <c r="UZB170" s="89"/>
      <c r="UZC170" s="89"/>
      <c r="UZD170" s="89"/>
      <c r="UZE170" s="89"/>
      <c r="UZF170" s="89"/>
      <c r="UZG170" s="89"/>
      <c r="UZH170" s="89"/>
      <c r="UZI170" s="89"/>
      <c r="UZJ170" s="89"/>
      <c r="UZK170" s="89"/>
      <c r="UZL170" s="89"/>
      <c r="UZM170" s="89"/>
      <c r="UZN170" s="89"/>
      <c r="UZO170" s="89"/>
      <c r="UZP170" s="89"/>
      <c r="UZQ170" s="89"/>
      <c r="UZR170" s="89"/>
      <c r="UZS170" s="89"/>
      <c r="UZV170" s="89"/>
      <c r="UZY170" s="89"/>
      <c r="VAB170" s="89"/>
      <c r="VAE170" s="89"/>
      <c r="VAH170" s="89"/>
      <c r="VAT170" s="89"/>
      <c r="VAW170" s="89"/>
      <c r="VAZ170" s="89"/>
      <c r="VBC170" s="89"/>
      <c r="VBI170" s="89"/>
      <c r="VBL170" s="89"/>
      <c r="VBR170" s="89"/>
      <c r="VBU170" s="89"/>
      <c r="VBX170" s="89"/>
      <c r="VCA170" s="89"/>
      <c r="VCG170" s="89"/>
      <c r="VCJ170" s="89"/>
      <c r="VCP170" s="89"/>
      <c r="VCR170" s="89"/>
      <c r="VCS170" s="89"/>
      <c r="VCU170" s="89"/>
      <c r="VCX170" s="89"/>
      <c r="VDA170" s="89"/>
      <c r="VDL170" s="89"/>
      <c r="VDN170" s="89"/>
      <c r="VDZ170" s="89"/>
      <c r="VEC170" s="89"/>
      <c r="VEK170" s="89"/>
      <c r="VFE170" s="89"/>
      <c r="VFG170" s="89"/>
      <c r="VFH170" s="89"/>
      <c r="VFI170" s="89"/>
      <c r="VFJ170" s="89"/>
      <c r="VFK170" s="89"/>
      <c r="VFL170" s="89"/>
      <c r="VGD170" s="89"/>
      <c r="VGE170" s="89"/>
      <c r="VGH170" s="89"/>
      <c r="VGK170" s="89"/>
      <c r="VGM170" s="89"/>
      <c r="VGO170" s="89"/>
      <c r="VGR170" s="89"/>
      <c r="VGU170" s="89"/>
      <c r="VGX170" s="89"/>
      <c r="VHD170" s="89"/>
      <c r="VHG170" s="89"/>
      <c r="VHJ170" s="89"/>
      <c r="VHO170" s="89"/>
      <c r="VIC170" s="89"/>
      <c r="VID170" s="89"/>
      <c r="VIE170" s="89"/>
      <c r="VIF170" s="89"/>
      <c r="VIG170" s="89"/>
      <c r="VIH170" s="89"/>
      <c r="VII170" s="89"/>
      <c r="VIJ170" s="89"/>
      <c r="VIK170" s="89"/>
      <c r="VIL170" s="89"/>
      <c r="VIM170" s="89"/>
      <c r="VIN170" s="89"/>
      <c r="VIO170" s="89"/>
      <c r="VIP170" s="89"/>
      <c r="VIQ170" s="89"/>
      <c r="VIR170" s="89"/>
      <c r="VIS170" s="89"/>
      <c r="VIT170" s="89"/>
      <c r="VIU170" s="89"/>
      <c r="VIV170" s="89"/>
      <c r="VIW170" s="89"/>
      <c r="VIX170" s="89"/>
      <c r="VIY170" s="89"/>
      <c r="VIZ170" s="89"/>
      <c r="VJA170" s="89"/>
      <c r="VJB170" s="89"/>
      <c r="VJC170" s="89"/>
      <c r="VJD170" s="89"/>
      <c r="VJE170" s="89"/>
      <c r="VJF170" s="89"/>
      <c r="VJG170" s="89"/>
      <c r="VJH170" s="89"/>
      <c r="VJI170" s="89"/>
      <c r="VJJ170" s="89"/>
      <c r="VJK170" s="89"/>
      <c r="VJL170" s="89"/>
      <c r="VJM170" s="89"/>
      <c r="VJN170" s="89"/>
      <c r="VJO170" s="89"/>
      <c r="VJR170" s="89"/>
      <c r="VJU170" s="89"/>
      <c r="VJX170" s="89"/>
      <c r="VKA170" s="89"/>
      <c r="VKD170" s="89"/>
      <c r="VKP170" s="89"/>
      <c r="VKS170" s="89"/>
      <c r="VKV170" s="89"/>
      <c r="VKY170" s="89"/>
      <c r="VLE170" s="89"/>
      <c r="VLH170" s="89"/>
      <c r="VLN170" s="89"/>
      <c r="VLQ170" s="89"/>
      <c r="VLT170" s="89"/>
      <c r="VLW170" s="89"/>
      <c r="VMC170" s="89"/>
      <c r="VMF170" s="89"/>
      <c r="VML170" s="89"/>
      <c r="VMN170" s="89"/>
      <c r="VMO170" s="89"/>
      <c r="VMQ170" s="89"/>
      <c r="VMT170" s="89"/>
      <c r="VMW170" s="89"/>
      <c r="VNH170" s="89"/>
      <c r="VNJ170" s="89"/>
      <c r="VNV170" s="89"/>
      <c r="VNY170" s="89"/>
      <c r="VOG170" s="89"/>
      <c r="VPA170" s="89"/>
      <c r="VPC170" s="89"/>
      <c r="VPD170" s="89"/>
      <c r="VPE170" s="89"/>
      <c r="VPF170" s="89"/>
      <c r="VPG170" s="89"/>
      <c r="VPH170" s="89"/>
      <c r="VPZ170" s="89"/>
      <c r="VQA170" s="89"/>
      <c r="VQD170" s="89"/>
      <c r="VQG170" s="89"/>
      <c r="VQI170" s="89"/>
      <c r="VQK170" s="89"/>
      <c r="VQN170" s="89"/>
      <c r="VQQ170" s="89"/>
      <c r="VQT170" s="89"/>
      <c r="VQZ170" s="89"/>
      <c r="VRC170" s="89"/>
      <c r="VRF170" s="89"/>
      <c r="VRK170" s="89"/>
      <c r="VRY170" s="89"/>
      <c r="VRZ170" s="89"/>
      <c r="VSA170" s="89"/>
      <c r="VSB170" s="89"/>
      <c r="VSC170" s="89"/>
      <c r="VSD170" s="89"/>
      <c r="VSE170" s="89"/>
      <c r="VSF170" s="89"/>
      <c r="VSG170" s="89"/>
      <c r="VSH170" s="89"/>
      <c r="VSI170" s="89"/>
      <c r="VSJ170" s="89"/>
      <c r="VSK170" s="89"/>
      <c r="VSL170" s="89"/>
      <c r="VSM170" s="89"/>
      <c r="VSN170" s="89"/>
      <c r="VSO170" s="89"/>
      <c r="VSP170" s="89"/>
      <c r="VSQ170" s="89"/>
      <c r="VSR170" s="89"/>
      <c r="VSS170" s="89"/>
      <c r="VST170" s="89"/>
      <c r="VSU170" s="89"/>
      <c r="VSV170" s="89"/>
      <c r="VSW170" s="89"/>
      <c r="VSX170" s="89"/>
      <c r="VSY170" s="89"/>
      <c r="VSZ170" s="89"/>
      <c r="VTA170" s="89"/>
      <c r="VTB170" s="89"/>
      <c r="VTC170" s="89"/>
      <c r="VTD170" s="89"/>
      <c r="VTE170" s="89"/>
      <c r="VTF170" s="89"/>
      <c r="VTG170" s="89"/>
      <c r="VTH170" s="89"/>
      <c r="VTI170" s="89"/>
      <c r="VTJ170" s="89"/>
      <c r="VTK170" s="89"/>
      <c r="VTN170" s="89"/>
      <c r="VTQ170" s="89"/>
      <c r="VTT170" s="89"/>
      <c r="VTW170" s="89"/>
      <c r="VTZ170" s="89"/>
      <c r="VUL170" s="89"/>
      <c r="VUO170" s="89"/>
      <c r="VUR170" s="89"/>
      <c r="VUU170" s="89"/>
      <c r="VVA170" s="89"/>
      <c r="VVD170" s="89"/>
      <c r="VVJ170" s="89"/>
      <c r="VVM170" s="89"/>
      <c r="VVP170" s="89"/>
      <c r="VVS170" s="89"/>
      <c r="VVY170" s="89"/>
      <c r="VWB170" s="89"/>
      <c r="VWH170" s="89"/>
      <c r="VWJ170" s="89"/>
      <c r="VWK170" s="89"/>
      <c r="VWM170" s="89"/>
      <c r="VWP170" s="89"/>
      <c r="VWS170" s="89"/>
      <c r="VXD170" s="89"/>
      <c r="VXF170" s="89"/>
      <c r="VXR170" s="89"/>
      <c r="VXU170" s="89"/>
      <c r="VYC170" s="89"/>
      <c r="VYW170" s="89"/>
      <c r="VYY170" s="89"/>
      <c r="VYZ170" s="89"/>
      <c r="VZA170" s="89"/>
      <c r="VZB170" s="89"/>
      <c r="VZC170" s="89"/>
      <c r="VZD170" s="89"/>
      <c r="VZV170" s="89"/>
      <c r="VZW170" s="89"/>
      <c r="VZZ170" s="89"/>
      <c r="WAC170" s="89"/>
      <c r="WAE170" s="89"/>
      <c r="WAG170" s="89"/>
      <c r="WAJ170" s="89"/>
      <c r="WAM170" s="89"/>
      <c r="WAP170" s="89"/>
      <c r="WAV170" s="89"/>
      <c r="WAY170" s="89"/>
      <c r="WBB170" s="89"/>
      <c r="WBG170" s="89"/>
      <c r="WBU170" s="89"/>
      <c r="WBV170" s="89"/>
      <c r="WBW170" s="89"/>
      <c r="WBX170" s="89"/>
      <c r="WBY170" s="89"/>
      <c r="WBZ170" s="89"/>
      <c r="WCA170" s="89"/>
      <c r="WCB170" s="89"/>
      <c r="WCC170" s="89"/>
      <c r="WCD170" s="89"/>
      <c r="WCE170" s="89"/>
      <c r="WCF170" s="89"/>
      <c r="WCG170" s="89"/>
      <c r="WCH170" s="89"/>
      <c r="WCI170" s="89"/>
      <c r="WCJ170" s="89"/>
      <c r="WCK170" s="89"/>
      <c r="WCL170" s="89"/>
      <c r="WCM170" s="89"/>
      <c r="WCN170" s="89"/>
      <c r="WCO170" s="89"/>
      <c r="WCP170" s="89"/>
      <c r="WCQ170" s="89"/>
      <c r="WCR170" s="89"/>
      <c r="WCS170" s="89"/>
      <c r="WCT170" s="89"/>
      <c r="WCU170" s="89"/>
      <c r="WCV170" s="89"/>
      <c r="WCW170" s="89"/>
      <c r="WCX170" s="89"/>
      <c r="WCY170" s="89"/>
      <c r="WCZ170" s="89"/>
      <c r="WDA170" s="89"/>
      <c r="WDB170" s="89"/>
      <c r="WDC170" s="89"/>
      <c r="WDD170" s="89"/>
      <c r="WDE170" s="89"/>
      <c r="WDF170" s="89"/>
      <c r="WDG170" s="89"/>
      <c r="WDJ170" s="89"/>
      <c r="WDM170" s="89"/>
      <c r="WDP170" s="89"/>
      <c r="WDS170" s="89"/>
      <c r="WDV170" s="89"/>
      <c r="WEH170" s="89"/>
      <c r="WEK170" s="89"/>
      <c r="WEN170" s="89"/>
      <c r="WEQ170" s="89"/>
      <c r="WEW170" s="89"/>
      <c r="WEZ170" s="89"/>
      <c r="WFF170" s="89"/>
      <c r="WFI170" s="89"/>
      <c r="WFL170" s="89"/>
      <c r="WFO170" s="89"/>
      <c r="WFU170" s="89"/>
      <c r="WFX170" s="89"/>
      <c r="WGD170" s="89"/>
      <c r="WGF170" s="89"/>
      <c r="WGG170" s="89"/>
      <c r="WGI170" s="89"/>
      <c r="WGL170" s="89"/>
      <c r="WGO170" s="89"/>
      <c r="WGZ170" s="89"/>
      <c r="WHB170" s="89"/>
      <c r="WHN170" s="89"/>
      <c r="WHQ170" s="89"/>
      <c r="WHY170" s="89"/>
      <c r="WIS170" s="89"/>
      <c r="WIU170" s="89"/>
      <c r="WIV170" s="89"/>
      <c r="WIW170" s="89"/>
      <c r="WIX170" s="89"/>
      <c r="WIY170" s="89"/>
      <c r="WIZ170" s="89"/>
      <c r="WJR170" s="89"/>
      <c r="WJS170" s="89"/>
      <c r="WJV170" s="89"/>
      <c r="WJY170" s="89"/>
      <c r="WKA170" s="89"/>
      <c r="WKC170" s="89"/>
      <c r="WKF170" s="89"/>
      <c r="WKI170" s="89"/>
      <c r="WKL170" s="89"/>
      <c r="WKR170" s="89"/>
      <c r="WKU170" s="89"/>
      <c r="WKX170" s="89"/>
      <c r="WLC170" s="89"/>
      <c r="WLQ170" s="89"/>
      <c r="WLR170" s="89"/>
      <c r="WLS170" s="89"/>
      <c r="WLT170" s="89"/>
      <c r="WLU170" s="89"/>
      <c r="WLV170" s="89"/>
      <c r="WLW170" s="89"/>
      <c r="WLX170" s="89"/>
      <c r="WLY170" s="89"/>
      <c r="WLZ170" s="89"/>
      <c r="WMA170" s="89"/>
      <c r="WMB170" s="89"/>
      <c r="WMC170" s="89"/>
      <c r="WMD170" s="89"/>
      <c r="WME170" s="89"/>
      <c r="WMF170" s="89"/>
      <c r="WMG170" s="89"/>
      <c r="WMH170" s="89"/>
      <c r="WMI170" s="89"/>
      <c r="WMJ170" s="89"/>
      <c r="WMK170" s="89"/>
      <c r="WML170" s="89"/>
      <c r="WMM170" s="89"/>
      <c r="WMN170" s="89"/>
      <c r="WMO170" s="89"/>
      <c r="WMP170" s="89"/>
      <c r="WMQ170" s="89"/>
      <c r="WMR170" s="89"/>
      <c r="WMS170" s="89"/>
      <c r="WMT170" s="89"/>
      <c r="WMU170" s="89"/>
      <c r="WMV170" s="89"/>
      <c r="WMW170" s="89"/>
      <c r="WMX170" s="89"/>
      <c r="WMY170" s="89"/>
      <c r="WMZ170" s="89"/>
      <c r="WNA170" s="89"/>
      <c r="WNB170" s="89"/>
      <c r="WNC170" s="89"/>
      <c r="WNF170" s="89"/>
      <c r="WNI170" s="89"/>
      <c r="WNL170" s="89"/>
      <c r="WNO170" s="89"/>
      <c r="WNR170" s="89"/>
      <c r="WOD170" s="89"/>
      <c r="WOG170" s="89"/>
      <c r="WOJ170" s="89"/>
      <c r="WOM170" s="89"/>
      <c r="WOS170" s="89"/>
      <c r="WOV170" s="89"/>
      <c r="WPB170" s="89"/>
      <c r="WPE170" s="89"/>
      <c r="WPH170" s="89"/>
      <c r="WPK170" s="89"/>
      <c r="WPQ170" s="89"/>
      <c r="WPT170" s="89"/>
      <c r="WPZ170" s="89"/>
      <c r="WQB170" s="89"/>
      <c r="WQC170" s="89"/>
      <c r="WQE170" s="89"/>
      <c r="WQH170" s="89"/>
      <c r="WQK170" s="89"/>
      <c r="WQV170" s="89"/>
      <c r="WQX170" s="89"/>
      <c r="WRJ170" s="89"/>
      <c r="WRM170" s="89"/>
      <c r="WRU170" s="89"/>
      <c r="WSO170" s="89"/>
      <c r="WSQ170" s="89"/>
      <c r="WSR170" s="89"/>
      <c r="WSS170" s="89"/>
      <c r="WST170" s="89"/>
      <c r="WSU170" s="89"/>
      <c r="WSV170" s="89"/>
      <c r="WTN170" s="89"/>
      <c r="WTO170" s="89"/>
      <c r="WTR170" s="89"/>
      <c r="WTU170" s="89"/>
      <c r="WTW170" s="89"/>
      <c r="WTY170" s="89"/>
      <c r="WUB170" s="89"/>
      <c r="WUE170" s="89"/>
      <c r="WUH170" s="89"/>
      <c r="WUN170" s="89"/>
      <c r="WUQ170" s="89"/>
      <c r="WUT170" s="89"/>
      <c r="WUY170" s="89"/>
    </row>
    <row r="171" spans="1:1015 1029:2039 2053:3063 3077:4087 4101:5111 5125:6135 6149:7159 7173:8183 8197:9207 9221:10231 10245:11255 11269:12279 12293:13303 13317:14327 14341:15351 15365:16119" s="45" customFormat="1" ht="21.75" hidden="1" customHeight="1">
      <c r="A171" s="8" t="s">
        <v>36</v>
      </c>
      <c r="B171" s="44" t="s">
        <v>325</v>
      </c>
      <c r="C171" s="5"/>
      <c r="D171" s="59"/>
      <c r="E171" s="60"/>
    </row>
    <row r="172" spans="1:1015 1029:2039 2053:3063 3077:4087 4101:5111 5125:6135 6149:7159 7173:8183 8197:9207 9221:10231 10245:11255 11269:12279 12293:13303 13317:14327 14341:15351 15365:16119" s="45" customFormat="1" ht="20.25" hidden="1" customHeight="1">
      <c r="A172" s="4" t="s">
        <v>240</v>
      </c>
      <c r="B172" s="44" t="s">
        <v>325</v>
      </c>
      <c r="C172" s="5"/>
      <c r="D172" s="59"/>
      <c r="E172" s="60"/>
    </row>
    <row r="173" spans="1:1015 1029:2039 2053:3063 3077:4087 4101:5111 5125:6135 6149:7159 7173:8183 8197:9207 9221:10231 10245:11255 11269:12279 12293:13303 13317:14327 14341:15351 15365:16119" s="45" customFormat="1" ht="21.75" hidden="1" customHeight="1">
      <c r="A173" s="8" t="s">
        <v>241</v>
      </c>
      <c r="B173" s="44" t="s">
        <v>325</v>
      </c>
      <c r="C173" s="5"/>
      <c r="D173" s="59"/>
      <c r="E173" s="60"/>
    </row>
    <row r="174" spans="1:1015 1029:2039 2053:3063 3077:4087 4101:5111 5125:6135 6149:7159 7173:8183 8197:9207 9221:10231 10245:11255 11269:12279 12293:13303 13317:14327 14341:15351 15365:16119" s="45" customFormat="1" ht="20.25" hidden="1" customHeight="1">
      <c r="A174" s="8" t="s">
        <v>242</v>
      </c>
      <c r="B174" s="44" t="s">
        <v>325</v>
      </c>
      <c r="C174" s="5"/>
      <c r="D174" s="59"/>
      <c r="E174" s="60"/>
    </row>
    <row r="175" spans="1:1015 1029:2039 2053:3063 3077:4087 4101:5111 5125:6135 6149:7159 7173:8183 8197:9207 9221:10231 10245:11255 11269:12279 12293:13303 13317:14327 14341:15351 15365:16119" s="45" customFormat="1" ht="21.75" hidden="1" customHeight="1">
      <c r="A175" s="4" t="s">
        <v>177</v>
      </c>
      <c r="B175" s="44" t="s">
        <v>325</v>
      </c>
      <c r="C175" s="5"/>
      <c r="D175" s="59"/>
      <c r="E175" s="60"/>
    </row>
    <row r="176" spans="1:1015 1029:2039 2053:3063 3077:4087 4101:5111 5125:6135 6149:7159 7173:8183 8197:9207 9221:10231 10245:11255 11269:12279 12293:13303 13317:14327 14341:15351 15365:16119" s="45" customFormat="1" ht="21.75" hidden="1" customHeight="1">
      <c r="A176" s="4" t="s">
        <v>178</v>
      </c>
      <c r="B176" s="44" t="s">
        <v>325</v>
      </c>
      <c r="C176" s="5"/>
      <c r="D176" s="59"/>
      <c r="E176" s="60"/>
    </row>
    <row r="177" spans="1:1015 1029:2039 2053:3063 3077:4087 4101:5111 5125:6135 6149:7159 7173:8183 8197:9207 9221:10231 10245:11255 11269:12279 12293:13303 13317:14327 14341:15351 15365:16119" s="45" customFormat="1" ht="21.75" customHeight="1">
      <c r="A177" s="4" t="s">
        <v>179</v>
      </c>
      <c r="B177" s="82" t="s">
        <v>325</v>
      </c>
      <c r="C177" s="5">
        <v>400</v>
      </c>
      <c r="D177" s="59">
        <v>30000</v>
      </c>
      <c r="E177" s="83">
        <f t="shared" ref="E177:E178" si="0">+D177*C177</f>
        <v>12000000</v>
      </c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G177" s="89"/>
      <c r="AH177" s="89"/>
      <c r="AI177" s="89"/>
      <c r="AJ177" s="89"/>
      <c r="AK177" s="89"/>
      <c r="AL177" s="89"/>
      <c r="AM177" s="89"/>
      <c r="AN177" s="89"/>
      <c r="AO177" s="89"/>
      <c r="AP177" s="89"/>
      <c r="AQ177" s="89"/>
      <c r="AT177" s="89"/>
      <c r="AW177" s="89"/>
      <c r="AZ177" s="89"/>
      <c r="BC177" s="89"/>
      <c r="BF177" s="89"/>
      <c r="BR177" s="89"/>
      <c r="BU177" s="89"/>
      <c r="BX177" s="89"/>
      <c r="CA177" s="89"/>
      <c r="CG177" s="89"/>
      <c r="CJ177" s="89"/>
      <c r="CP177" s="89"/>
      <c r="CS177" s="89"/>
      <c r="CV177" s="89"/>
      <c r="CY177" s="89"/>
      <c r="DE177" s="89"/>
      <c r="DH177" s="89"/>
      <c r="DN177" s="89"/>
      <c r="DP177" s="89"/>
      <c r="DQ177" s="89"/>
      <c r="DS177" s="89"/>
      <c r="DV177" s="89"/>
      <c r="DY177" s="89"/>
      <c r="EJ177" s="89"/>
      <c r="EL177" s="89"/>
      <c r="EX177" s="89"/>
      <c r="FA177" s="89"/>
      <c r="FI177" s="89"/>
      <c r="GC177" s="89"/>
      <c r="GE177" s="89"/>
      <c r="GF177" s="89"/>
      <c r="GG177" s="89"/>
      <c r="GH177" s="89"/>
      <c r="GI177" s="89"/>
      <c r="GJ177" s="89"/>
      <c r="HB177" s="89"/>
      <c r="HC177" s="89"/>
      <c r="HF177" s="89"/>
      <c r="HI177" s="89"/>
      <c r="HK177" s="89"/>
      <c r="HM177" s="89"/>
      <c r="HP177" s="89"/>
      <c r="HS177" s="89"/>
      <c r="HV177" s="89"/>
      <c r="IB177" s="89"/>
      <c r="IE177" s="89"/>
      <c r="IH177" s="89"/>
      <c r="IM177" s="89"/>
      <c r="JA177" s="89"/>
      <c r="JB177" s="89"/>
      <c r="JC177" s="89"/>
      <c r="JD177" s="89"/>
      <c r="JE177" s="89"/>
      <c r="JF177" s="89"/>
      <c r="JG177" s="89"/>
      <c r="JH177" s="89"/>
      <c r="JI177" s="89"/>
      <c r="JJ177" s="89"/>
      <c r="JK177" s="89"/>
      <c r="JL177" s="89"/>
      <c r="JM177" s="89"/>
      <c r="JN177" s="89"/>
      <c r="JO177" s="89"/>
      <c r="JP177" s="89"/>
      <c r="JQ177" s="89"/>
      <c r="JR177" s="89"/>
      <c r="JS177" s="89"/>
      <c r="JT177" s="89"/>
      <c r="JU177" s="89"/>
      <c r="JV177" s="89"/>
      <c r="JW177" s="89"/>
      <c r="JX177" s="89"/>
      <c r="JY177" s="89"/>
      <c r="JZ177" s="89"/>
      <c r="KA177" s="89"/>
      <c r="KB177" s="89"/>
      <c r="KC177" s="89"/>
      <c r="KD177" s="89"/>
      <c r="KE177" s="89"/>
      <c r="KF177" s="89"/>
      <c r="KG177" s="89"/>
      <c r="KH177" s="89"/>
      <c r="KI177" s="89"/>
      <c r="KJ177" s="89"/>
      <c r="KK177" s="89"/>
      <c r="KL177" s="89"/>
      <c r="KM177" s="89"/>
      <c r="KP177" s="89"/>
      <c r="KS177" s="89"/>
      <c r="KV177" s="89"/>
      <c r="KY177" s="89"/>
      <c r="LB177" s="89"/>
      <c r="LN177" s="89"/>
      <c r="LQ177" s="89"/>
      <c r="LT177" s="89"/>
      <c r="LW177" s="89"/>
      <c r="MC177" s="89"/>
      <c r="MF177" s="89"/>
      <c r="ML177" s="89"/>
      <c r="MO177" s="89"/>
      <c r="MR177" s="89"/>
      <c r="MU177" s="89"/>
      <c r="NA177" s="89"/>
      <c r="ND177" s="89"/>
      <c r="NJ177" s="89"/>
      <c r="NL177" s="89"/>
      <c r="NM177" s="89"/>
      <c r="NO177" s="89"/>
      <c r="NR177" s="89"/>
      <c r="NU177" s="89"/>
      <c r="OF177" s="89"/>
      <c r="OH177" s="89"/>
      <c r="OT177" s="89"/>
      <c r="OW177" s="89"/>
      <c r="PE177" s="89"/>
      <c r="PY177" s="89"/>
      <c r="QA177" s="89"/>
      <c r="QB177" s="89"/>
      <c r="QC177" s="89"/>
      <c r="QD177" s="89"/>
      <c r="QE177" s="89"/>
      <c r="QF177" s="89"/>
      <c r="QX177" s="89"/>
      <c r="QY177" s="89"/>
      <c r="RB177" s="89"/>
      <c r="RE177" s="89"/>
      <c r="RG177" s="89"/>
      <c r="RI177" s="89"/>
      <c r="RL177" s="89"/>
      <c r="RO177" s="89"/>
      <c r="RR177" s="89"/>
      <c r="RX177" s="89"/>
      <c r="SA177" s="89"/>
      <c r="SD177" s="89"/>
      <c r="SI177" s="89"/>
      <c r="SW177" s="89"/>
      <c r="SX177" s="89"/>
      <c r="SY177" s="89"/>
      <c r="SZ177" s="89"/>
      <c r="TA177" s="89"/>
      <c r="TB177" s="89"/>
      <c r="TC177" s="89"/>
      <c r="TD177" s="89"/>
      <c r="TE177" s="89"/>
      <c r="TF177" s="89"/>
      <c r="TG177" s="89"/>
      <c r="TH177" s="89"/>
      <c r="TI177" s="89"/>
      <c r="TJ177" s="89"/>
      <c r="TK177" s="89"/>
      <c r="TL177" s="89"/>
      <c r="TM177" s="89"/>
      <c r="TN177" s="89"/>
      <c r="TO177" s="89"/>
      <c r="TP177" s="89"/>
      <c r="TQ177" s="89"/>
      <c r="TR177" s="89"/>
      <c r="TS177" s="89"/>
      <c r="TT177" s="89"/>
      <c r="TU177" s="89"/>
      <c r="TV177" s="89"/>
      <c r="TW177" s="89"/>
      <c r="TX177" s="89"/>
      <c r="TY177" s="89"/>
      <c r="TZ177" s="89"/>
      <c r="UA177" s="89"/>
      <c r="UB177" s="89"/>
      <c r="UC177" s="89"/>
      <c r="UD177" s="89"/>
      <c r="UE177" s="89"/>
      <c r="UF177" s="89"/>
      <c r="UG177" s="89"/>
      <c r="UH177" s="89"/>
      <c r="UI177" s="89"/>
      <c r="UL177" s="89"/>
      <c r="UO177" s="89"/>
      <c r="UR177" s="89"/>
      <c r="UU177" s="89"/>
      <c r="UX177" s="89"/>
      <c r="VJ177" s="89"/>
      <c r="VM177" s="89"/>
      <c r="VP177" s="89"/>
      <c r="VS177" s="89"/>
      <c r="VY177" s="89"/>
      <c r="WB177" s="89"/>
      <c r="WH177" s="89"/>
      <c r="WK177" s="89"/>
      <c r="WN177" s="89"/>
      <c r="WQ177" s="89"/>
      <c r="WW177" s="89"/>
      <c r="WZ177" s="89"/>
      <c r="XF177" s="89"/>
      <c r="XH177" s="89"/>
      <c r="XI177" s="89"/>
      <c r="XK177" s="89"/>
      <c r="XN177" s="89"/>
      <c r="XQ177" s="89"/>
      <c r="YB177" s="89"/>
      <c r="YD177" s="89"/>
      <c r="YP177" s="89"/>
      <c r="YS177" s="89"/>
      <c r="ZA177" s="89"/>
      <c r="ZU177" s="89"/>
      <c r="ZW177" s="89"/>
      <c r="ZX177" s="89"/>
      <c r="ZY177" s="89"/>
      <c r="ZZ177" s="89"/>
      <c r="AAA177" s="89"/>
      <c r="AAB177" s="89"/>
      <c r="AAT177" s="89"/>
      <c r="AAU177" s="89"/>
      <c r="AAX177" s="89"/>
      <c r="ABA177" s="89"/>
      <c r="ABC177" s="89"/>
      <c r="ABE177" s="89"/>
      <c r="ABH177" s="89"/>
      <c r="ABK177" s="89"/>
      <c r="ABN177" s="89"/>
      <c r="ABT177" s="89"/>
      <c r="ABW177" s="89"/>
      <c r="ABZ177" s="89"/>
      <c r="ACE177" s="89"/>
      <c r="ACS177" s="89"/>
      <c r="ACT177" s="89"/>
      <c r="ACU177" s="89"/>
      <c r="ACV177" s="89"/>
      <c r="ACW177" s="89"/>
      <c r="ACX177" s="89"/>
      <c r="ACY177" s="89"/>
      <c r="ACZ177" s="89"/>
      <c r="ADA177" s="89"/>
      <c r="ADB177" s="89"/>
      <c r="ADC177" s="89"/>
      <c r="ADD177" s="89"/>
      <c r="ADE177" s="89"/>
      <c r="ADF177" s="89"/>
      <c r="ADG177" s="89"/>
      <c r="ADH177" s="89"/>
      <c r="ADI177" s="89"/>
      <c r="ADJ177" s="89"/>
      <c r="ADK177" s="89"/>
      <c r="ADL177" s="89"/>
      <c r="ADM177" s="89"/>
      <c r="ADN177" s="89"/>
      <c r="ADO177" s="89"/>
      <c r="ADP177" s="89"/>
      <c r="ADQ177" s="89"/>
      <c r="ADR177" s="89"/>
      <c r="ADS177" s="89"/>
      <c r="ADT177" s="89"/>
      <c r="ADU177" s="89"/>
      <c r="ADV177" s="89"/>
      <c r="ADW177" s="89"/>
      <c r="ADX177" s="89"/>
      <c r="ADY177" s="89"/>
      <c r="ADZ177" s="89"/>
      <c r="AEA177" s="89"/>
      <c r="AEB177" s="89"/>
      <c r="AEC177" s="89"/>
      <c r="AED177" s="89"/>
      <c r="AEE177" s="89"/>
      <c r="AEH177" s="89"/>
      <c r="AEK177" s="89"/>
      <c r="AEN177" s="89"/>
      <c r="AEQ177" s="89"/>
      <c r="AET177" s="89"/>
      <c r="AFF177" s="89"/>
      <c r="AFI177" s="89"/>
      <c r="AFL177" s="89"/>
      <c r="AFO177" s="89"/>
      <c r="AFU177" s="89"/>
      <c r="AFX177" s="89"/>
      <c r="AGD177" s="89"/>
      <c r="AGG177" s="89"/>
      <c r="AGJ177" s="89"/>
      <c r="AGM177" s="89"/>
      <c r="AGS177" s="89"/>
      <c r="AGV177" s="89"/>
      <c r="AHB177" s="89"/>
      <c r="AHD177" s="89"/>
      <c r="AHE177" s="89"/>
      <c r="AHG177" s="89"/>
      <c r="AHJ177" s="89"/>
      <c r="AHM177" s="89"/>
      <c r="AHX177" s="89"/>
      <c r="AHZ177" s="89"/>
      <c r="AIL177" s="89"/>
      <c r="AIO177" s="89"/>
      <c r="AIW177" s="89"/>
      <c r="AJQ177" s="89"/>
      <c r="AJS177" s="89"/>
      <c r="AJT177" s="89"/>
      <c r="AJU177" s="89"/>
      <c r="AJV177" s="89"/>
      <c r="AJW177" s="89"/>
      <c r="AJX177" s="89"/>
      <c r="AKP177" s="89"/>
      <c r="AKQ177" s="89"/>
      <c r="AKT177" s="89"/>
      <c r="AKW177" s="89"/>
      <c r="AKY177" s="89"/>
      <c r="ALA177" s="89"/>
      <c r="ALD177" s="89"/>
      <c r="ALG177" s="89"/>
      <c r="ALJ177" s="89"/>
      <c r="ALP177" s="89"/>
      <c r="ALS177" s="89"/>
      <c r="ALV177" s="89"/>
      <c r="AMA177" s="89"/>
      <c r="AMO177" s="89"/>
      <c r="AMP177" s="89"/>
      <c r="AMQ177" s="89"/>
      <c r="AMR177" s="89"/>
      <c r="AMS177" s="89"/>
      <c r="AMT177" s="89"/>
      <c r="AMU177" s="89"/>
      <c r="AMV177" s="89"/>
      <c r="AMW177" s="89"/>
      <c r="AMX177" s="89"/>
      <c r="AMY177" s="89"/>
      <c r="AMZ177" s="89"/>
      <c r="ANA177" s="89"/>
      <c r="ANB177" s="89"/>
      <c r="ANC177" s="89"/>
      <c r="AND177" s="89"/>
      <c r="ANE177" s="89"/>
      <c r="ANF177" s="89"/>
      <c r="ANG177" s="89"/>
      <c r="ANH177" s="89"/>
      <c r="ANI177" s="89"/>
      <c r="ANJ177" s="89"/>
      <c r="ANK177" s="89"/>
      <c r="ANL177" s="89"/>
      <c r="ANM177" s="89"/>
      <c r="ANN177" s="89"/>
      <c r="ANO177" s="89"/>
      <c r="ANP177" s="89"/>
      <c r="ANQ177" s="89"/>
      <c r="ANR177" s="89"/>
      <c r="ANS177" s="89"/>
      <c r="ANT177" s="89"/>
      <c r="ANU177" s="89"/>
      <c r="ANV177" s="89"/>
      <c r="ANW177" s="89"/>
      <c r="ANX177" s="89"/>
      <c r="ANY177" s="89"/>
      <c r="ANZ177" s="89"/>
      <c r="AOA177" s="89"/>
      <c r="AOD177" s="89"/>
      <c r="AOG177" s="89"/>
      <c r="AOJ177" s="89"/>
      <c r="AOM177" s="89"/>
      <c r="AOP177" s="89"/>
      <c r="APB177" s="89"/>
      <c r="APE177" s="89"/>
      <c r="APH177" s="89"/>
      <c r="APK177" s="89"/>
      <c r="APQ177" s="89"/>
      <c r="APT177" s="89"/>
      <c r="APZ177" s="89"/>
      <c r="AQC177" s="89"/>
      <c r="AQF177" s="89"/>
      <c r="AQI177" s="89"/>
      <c r="AQO177" s="89"/>
      <c r="AQR177" s="89"/>
      <c r="AQX177" s="89"/>
      <c r="AQZ177" s="89"/>
      <c r="ARA177" s="89"/>
      <c r="ARC177" s="89"/>
      <c r="ARF177" s="89"/>
      <c r="ARI177" s="89"/>
      <c r="ART177" s="89"/>
      <c r="ARV177" s="89"/>
      <c r="ASH177" s="89"/>
      <c r="ASK177" s="89"/>
      <c r="ASS177" s="89"/>
      <c r="ATM177" s="89"/>
      <c r="ATO177" s="89"/>
      <c r="ATP177" s="89"/>
      <c r="ATQ177" s="89"/>
      <c r="ATR177" s="89"/>
      <c r="ATS177" s="89"/>
      <c r="ATT177" s="89"/>
      <c r="AUL177" s="89"/>
      <c r="AUM177" s="89"/>
      <c r="AUP177" s="89"/>
      <c r="AUS177" s="89"/>
      <c r="AUU177" s="89"/>
      <c r="AUW177" s="89"/>
      <c r="AUZ177" s="89"/>
      <c r="AVC177" s="89"/>
      <c r="AVF177" s="89"/>
      <c r="AVL177" s="89"/>
      <c r="AVO177" s="89"/>
      <c r="AVR177" s="89"/>
      <c r="AVW177" s="89"/>
      <c r="AWK177" s="89"/>
      <c r="AWL177" s="89"/>
      <c r="AWM177" s="89"/>
      <c r="AWN177" s="89"/>
      <c r="AWO177" s="89"/>
      <c r="AWP177" s="89"/>
      <c r="AWQ177" s="89"/>
      <c r="AWR177" s="89"/>
      <c r="AWS177" s="89"/>
      <c r="AWT177" s="89"/>
      <c r="AWU177" s="89"/>
      <c r="AWV177" s="89"/>
      <c r="AWW177" s="89"/>
      <c r="AWX177" s="89"/>
      <c r="AWY177" s="89"/>
      <c r="AWZ177" s="89"/>
      <c r="AXA177" s="89"/>
      <c r="AXB177" s="89"/>
      <c r="AXC177" s="89"/>
      <c r="AXD177" s="89"/>
      <c r="AXE177" s="89"/>
      <c r="AXF177" s="89"/>
      <c r="AXG177" s="89"/>
      <c r="AXH177" s="89"/>
      <c r="AXI177" s="89"/>
      <c r="AXJ177" s="89"/>
      <c r="AXK177" s="89"/>
      <c r="AXL177" s="89"/>
      <c r="AXM177" s="89"/>
      <c r="AXN177" s="89"/>
      <c r="AXO177" s="89"/>
      <c r="AXP177" s="89"/>
      <c r="AXQ177" s="89"/>
      <c r="AXR177" s="89"/>
      <c r="AXS177" s="89"/>
      <c r="AXT177" s="89"/>
      <c r="AXU177" s="89"/>
      <c r="AXV177" s="89"/>
      <c r="AXW177" s="89"/>
      <c r="AXZ177" s="89"/>
      <c r="AYC177" s="89"/>
      <c r="AYF177" s="89"/>
      <c r="AYI177" s="89"/>
      <c r="AYL177" s="89"/>
      <c r="AYX177" s="89"/>
      <c r="AZA177" s="89"/>
      <c r="AZD177" s="89"/>
      <c r="AZG177" s="89"/>
      <c r="AZM177" s="89"/>
      <c r="AZP177" s="89"/>
      <c r="AZV177" s="89"/>
      <c r="AZY177" s="89"/>
      <c r="BAB177" s="89"/>
      <c r="BAE177" s="89"/>
      <c r="BAK177" s="89"/>
      <c r="BAN177" s="89"/>
      <c r="BAT177" s="89"/>
      <c r="BAV177" s="89"/>
      <c r="BAW177" s="89"/>
      <c r="BAY177" s="89"/>
      <c r="BBB177" s="89"/>
      <c r="BBE177" s="89"/>
      <c r="BBP177" s="89"/>
      <c r="BBR177" s="89"/>
      <c r="BCD177" s="89"/>
      <c r="BCG177" s="89"/>
      <c r="BCO177" s="89"/>
      <c r="BDI177" s="89"/>
      <c r="BDK177" s="89"/>
      <c r="BDL177" s="89"/>
      <c r="BDM177" s="89"/>
      <c r="BDN177" s="89"/>
      <c r="BDO177" s="89"/>
      <c r="BDP177" s="89"/>
      <c r="BEH177" s="89"/>
      <c r="BEI177" s="89"/>
      <c r="BEL177" s="89"/>
      <c r="BEO177" s="89"/>
      <c r="BEQ177" s="89"/>
      <c r="BES177" s="89"/>
      <c r="BEV177" s="89"/>
      <c r="BEY177" s="89"/>
      <c r="BFB177" s="89"/>
      <c r="BFH177" s="89"/>
      <c r="BFK177" s="89"/>
      <c r="BFN177" s="89"/>
      <c r="BFS177" s="89"/>
      <c r="BGG177" s="89"/>
      <c r="BGH177" s="89"/>
      <c r="BGI177" s="89"/>
      <c r="BGJ177" s="89"/>
      <c r="BGK177" s="89"/>
      <c r="BGL177" s="89"/>
      <c r="BGM177" s="89"/>
      <c r="BGN177" s="89"/>
      <c r="BGO177" s="89"/>
      <c r="BGP177" s="89"/>
      <c r="BGQ177" s="89"/>
      <c r="BGR177" s="89"/>
      <c r="BGS177" s="89"/>
      <c r="BGT177" s="89"/>
      <c r="BGU177" s="89"/>
      <c r="BGV177" s="89"/>
      <c r="BGW177" s="89"/>
      <c r="BGX177" s="89"/>
      <c r="BGY177" s="89"/>
      <c r="BGZ177" s="89"/>
      <c r="BHA177" s="89"/>
      <c r="BHB177" s="89"/>
      <c r="BHC177" s="89"/>
      <c r="BHD177" s="89"/>
      <c r="BHE177" s="89"/>
      <c r="BHF177" s="89"/>
      <c r="BHG177" s="89"/>
      <c r="BHH177" s="89"/>
      <c r="BHI177" s="89"/>
      <c r="BHJ177" s="89"/>
      <c r="BHK177" s="89"/>
      <c r="BHL177" s="89"/>
      <c r="BHM177" s="89"/>
      <c r="BHN177" s="89"/>
      <c r="BHO177" s="89"/>
      <c r="BHP177" s="89"/>
      <c r="BHQ177" s="89"/>
      <c r="BHR177" s="89"/>
      <c r="BHS177" s="89"/>
      <c r="BHV177" s="89"/>
      <c r="BHY177" s="89"/>
      <c r="BIB177" s="89"/>
      <c r="BIE177" s="89"/>
      <c r="BIH177" s="89"/>
      <c r="BIT177" s="89"/>
      <c r="BIW177" s="89"/>
      <c r="BIZ177" s="89"/>
      <c r="BJC177" s="89"/>
      <c r="BJI177" s="89"/>
      <c r="BJL177" s="89"/>
      <c r="BJR177" s="89"/>
      <c r="BJU177" s="89"/>
      <c r="BJX177" s="89"/>
      <c r="BKA177" s="89"/>
      <c r="BKG177" s="89"/>
      <c r="BKJ177" s="89"/>
      <c r="BKP177" s="89"/>
      <c r="BKR177" s="89"/>
      <c r="BKS177" s="89"/>
      <c r="BKU177" s="89"/>
      <c r="BKX177" s="89"/>
      <c r="BLA177" s="89"/>
      <c r="BLL177" s="89"/>
      <c r="BLN177" s="89"/>
      <c r="BLZ177" s="89"/>
      <c r="BMC177" s="89"/>
      <c r="BMK177" s="89"/>
      <c r="BNE177" s="89"/>
      <c r="BNG177" s="89"/>
      <c r="BNH177" s="89"/>
      <c r="BNI177" s="89"/>
      <c r="BNJ177" s="89"/>
      <c r="BNK177" s="89"/>
      <c r="BNL177" s="89"/>
      <c r="BOD177" s="89"/>
      <c r="BOE177" s="89"/>
      <c r="BOH177" s="89"/>
      <c r="BOK177" s="89"/>
      <c r="BOM177" s="89"/>
      <c r="BOO177" s="89"/>
      <c r="BOR177" s="89"/>
      <c r="BOU177" s="89"/>
      <c r="BOX177" s="89"/>
      <c r="BPD177" s="89"/>
      <c r="BPG177" s="89"/>
      <c r="BPJ177" s="89"/>
      <c r="BPO177" s="89"/>
      <c r="BQC177" s="89"/>
      <c r="BQD177" s="89"/>
      <c r="BQE177" s="89"/>
      <c r="BQF177" s="89"/>
      <c r="BQG177" s="89"/>
      <c r="BQH177" s="89"/>
      <c r="BQI177" s="89"/>
      <c r="BQJ177" s="89"/>
      <c r="BQK177" s="89"/>
      <c r="BQL177" s="89"/>
      <c r="BQM177" s="89"/>
      <c r="BQN177" s="89"/>
      <c r="BQO177" s="89"/>
      <c r="BQP177" s="89"/>
      <c r="BQQ177" s="89"/>
      <c r="BQR177" s="89"/>
      <c r="BQS177" s="89"/>
      <c r="BQT177" s="89"/>
      <c r="BQU177" s="89"/>
      <c r="BQV177" s="89"/>
      <c r="BQW177" s="89"/>
      <c r="BQX177" s="89"/>
      <c r="BQY177" s="89"/>
      <c r="BQZ177" s="89"/>
      <c r="BRA177" s="89"/>
      <c r="BRB177" s="89"/>
      <c r="BRC177" s="89"/>
      <c r="BRD177" s="89"/>
      <c r="BRE177" s="89"/>
      <c r="BRF177" s="89"/>
      <c r="BRG177" s="89"/>
      <c r="BRH177" s="89"/>
      <c r="BRI177" s="89"/>
      <c r="BRJ177" s="89"/>
      <c r="BRK177" s="89"/>
      <c r="BRL177" s="89"/>
      <c r="BRM177" s="89"/>
      <c r="BRN177" s="89"/>
      <c r="BRO177" s="89"/>
      <c r="BRR177" s="89"/>
      <c r="BRU177" s="89"/>
      <c r="BRX177" s="89"/>
      <c r="BSA177" s="89"/>
      <c r="BSD177" s="89"/>
      <c r="BSP177" s="89"/>
      <c r="BSS177" s="89"/>
      <c r="BSV177" s="89"/>
      <c r="BSY177" s="89"/>
      <c r="BTE177" s="89"/>
      <c r="BTH177" s="89"/>
      <c r="BTN177" s="89"/>
      <c r="BTQ177" s="89"/>
      <c r="BTT177" s="89"/>
      <c r="BTW177" s="89"/>
      <c r="BUC177" s="89"/>
      <c r="BUF177" s="89"/>
      <c r="BUL177" s="89"/>
      <c r="BUN177" s="89"/>
      <c r="BUO177" s="89"/>
      <c r="BUQ177" s="89"/>
      <c r="BUT177" s="89"/>
      <c r="BUW177" s="89"/>
      <c r="BVH177" s="89"/>
      <c r="BVJ177" s="89"/>
      <c r="BVV177" s="89"/>
      <c r="BVY177" s="89"/>
      <c r="BWG177" s="89"/>
      <c r="BXA177" s="89"/>
      <c r="BXC177" s="89"/>
      <c r="BXD177" s="89"/>
      <c r="BXE177" s="89"/>
      <c r="BXF177" s="89"/>
      <c r="BXG177" s="89"/>
      <c r="BXH177" s="89"/>
      <c r="BXZ177" s="89"/>
      <c r="BYA177" s="89"/>
      <c r="BYD177" s="89"/>
      <c r="BYG177" s="89"/>
      <c r="BYI177" s="89"/>
      <c r="BYK177" s="89"/>
      <c r="BYN177" s="89"/>
      <c r="BYQ177" s="89"/>
      <c r="BYT177" s="89"/>
      <c r="BYZ177" s="89"/>
      <c r="BZC177" s="89"/>
      <c r="BZF177" s="89"/>
      <c r="BZK177" s="89"/>
      <c r="BZY177" s="89"/>
      <c r="BZZ177" s="89"/>
      <c r="CAA177" s="89"/>
      <c r="CAB177" s="89"/>
      <c r="CAC177" s="89"/>
      <c r="CAD177" s="89"/>
      <c r="CAE177" s="89"/>
      <c r="CAF177" s="89"/>
      <c r="CAG177" s="89"/>
      <c r="CAH177" s="89"/>
      <c r="CAI177" s="89"/>
      <c r="CAJ177" s="89"/>
      <c r="CAK177" s="89"/>
      <c r="CAL177" s="89"/>
      <c r="CAM177" s="89"/>
      <c r="CAN177" s="89"/>
      <c r="CAO177" s="89"/>
      <c r="CAP177" s="89"/>
      <c r="CAQ177" s="89"/>
      <c r="CAR177" s="89"/>
      <c r="CAS177" s="89"/>
      <c r="CAT177" s="89"/>
      <c r="CAU177" s="89"/>
      <c r="CAV177" s="89"/>
      <c r="CAW177" s="89"/>
      <c r="CAX177" s="89"/>
      <c r="CAY177" s="89"/>
      <c r="CAZ177" s="89"/>
      <c r="CBA177" s="89"/>
      <c r="CBB177" s="89"/>
      <c r="CBC177" s="89"/>
      <c r="CBD177" s="89"/>
      <c r="CBE177" s="89"/>
      <c r="CBF177" s="89"/>
      <c r="CBG177" s="89"/>
      <c r="CBH177" s="89"/>
      <c r="CBI177" s="89"/>
      <c r="CBJ177" s="89"/>
      <c r="CBK177" s="89"/>
      <c r="CBN177" s="89"/>
      <c r="CBQ177" s="89"/>
      <c r="CBT177" s="89"/>
      <c r="CBW177" s="89"/>
      <c r="CBZ177" s="89"/>
      <c r="CCL177" s="89"/>
      <c r="CCO177" s="89"/>
      <c r="CCR177" s="89"/>
      <c r="CCU177" s="89"/>
      <c r="CDA177" s="89"/>
      <c r="CDD177" s="89"/>
      <c r="CDJ177" s="89"/>
      <c r="CDM177" s="89"/>
      <c r="CDP177" s="89"/>
      <c r="CDS177" s="89"/>
      <c r="CDY177" s="89"/>
      <c r="CEB177" s="89"/>
      <c r="CEH177" s="89"/>
      <c r="CEJ177" s="89"/>
      <c r="CEK177" s="89"/>
      <c r="CEM177" s="89"/>
      <c r="CEP177" s="89"/>
      <c r="CES177" s="89"/>
      <c r="CFD177" s="89"/>
      <c r="CFF177" s="89"/>
      <c r="CFR177" s="89"/>
      <c r="CFU177" s="89"/>
      <c r="CGC177" s="89"/>
      <c r="CGW177" s="89"/>
      <c r="CGY177" s="89"/>
      <c r="CGZ177" s="89"/>
      <c r="CHA177" s="89"/>
      <c r="CHB177" s="89"/>
      <c r="CHC177" s="89"/>
      <c r="CHD177" s="89"/>
      <c r="CHV177" s="89"/>
      <c r="CHW177" s="89"/>
      <c r="CHZ177" s="89"/>
      <c r="CIC177" s="89"/>
      <c r="CIE177" s="89"/>
      <c r="CIG177" s="89"/>
      <c r="CIJ177" s="89"/>
      <c r="CIM177" s="89"/>
      <c r="CIP177" s="89"/>
      <c r="CIV177" s="89"/>
      <c r="CIY177" s="89"/>
      <c r="CJB177" s="89"/>
      <c r="CJG177" s="89"/>
      <c r="CJU177" s="89"/>
      <c r="CJV177" s="89"/>
      <c r="CJW177" s="89"/>
      <c r="CJX177" s="89"/>
      <c r="CJY177" s="89"/>
      <c r="CJZ177" s="89"/>
      <c r="CKA177" s="89"/>
      <c r="CKB177" s="89"/>
      <c r="CKC177" s="89"/>
      <c r="CKD177" s="89"/>
      <c r="CKE177" s="89"/>
      <c r="CKF177" s="89"/>
      <c r="CKG177" s="89"/>
      <c r="CKH177" s="89"/>
      <c r="CKI177" s="89"/>
      <c r="CKJ177" s="89"/>
      <c r="CKK177" s="89"/>
      <c r="CKL177" s="89"/>
      <c r="CKM177" s="89"/>
      <c r="CKN177" s="89"/>
      <c r="CKO177" s="89"/>
      <c r="CKP177" s="89"/>
      <c r="CKQ177" s="89"/>
      <c r="CKR177" s="89"/>
      <c r="CKS177" s="89"/>
      <c r="CKT177" s="89"/>
      <c r="CKU177" s="89"/>
      <c r="CKV177" s="89"/>
      <c r="CKW177" s="89"/>
      <c r="CKX177" s="89"/>
      <c r="CKY177" s="89"/>
      <c r="CKZ177" s="89"/>
      <c r="CLA177" s="89"/>
      <c r="CLB177" s="89"/>
      <c r="CLC177" s="89"/>
      <c r="CLD177" s="89"/>
      <c r="CLE177" s="89"/>
      <c r="CLF177" s="89"/>
      <c r="CLG177" s="89"/>
      <c r="CLJ177" s="89"/>
      <c r="CLM177" s="89"/>
      <c r="CLP177" s="89"/>
      <c r="CLS177" s="89"/>
      <c r="CLV177" s="89"/>
      <c r="CMH177" s="89"/>
      <c r="CMK177" s="89"/>
      <c r="CMN177" s="89"/>
      <c r="CMQ177" s="89"/>
      <c r="CMW177" s="89"/>
      <c r="CMZ177" s="89"/>
      <c r="CNF177" s="89"/>
      <c r="CNI177" s="89"/>
      <c r="CNL177" s="89"/>
      <c r="CNO177" s="89"/>
      <c r="CNU177" s="89"/>
      <c r="CNX177" s="89"/>
      <c r="COD177" s="89"/>
      <c r="COF177" s="89"/>
      <c r="COG177" s="89"/>
      <c r="COI177" s="89"/>
      <c r="COL177" s="89"/>
      <c r="COO177" s="89"/>
      <c r="COZ177" s="89"/>
      <c r="CPB177" s="89"/>
      <c r="CPN177" s="89"/>
      <c r="CPQ177" s="89"/>
      <c r="CPY177" s="89"/>
      <c r="CQS177" s="89"/>
      <c r="CQU177" s="89"/>
      <c r="CQV177" s="89"/>
      <c r="CQW177" s="89"/>
      <c r="CQX177" s="89"/>
      <c r="CQY177" s="89"/>
      <c r="CQZ177" s="89"/>
      <c r="CRR177" s="89"/>
      <c r="CRS177" s="89"/>
      <c r="CRV177" s="89"/>
      <c r="CRY177" s="89"/>
      <c r="CSA177" s="89"/>
      <c r="CSC177" s="89"/>
      <c r="CSF177" s="89"/>
      <c r="CSI177" s="89"/>
      <c r="CSL177" s="89"/>
      <c r="CSR177" s="89"/>
      <c r="CSU177" s="89"/>
      <c r="CSX177" s="89"/>
      <c r="CTC177" s="89"/>
      <c r="CTQ177" s="89"/>
      <c r="CTR177" s="89"/>
      <c r="CTS177" s="89"/>
      <c r="CTT177" s="89"/>
      <c r="CTU177" s="89"/>
      <c r="CTV177" s="89"/>
      <c r="CTW177" s="89"/>
      <c r="CTX177" s="89"/>
      <c r="CTY177" s="89"/>
      <c r="CTZ177" s="89"/>
      <c r="CUA177" s="89"/>
      <c r="CUB177" s="89"/>
      <c r="CUC177" s="89"/>
      <c r="CUD177" s="89"/>
      <c r="CUE177" s="89"/>
      <c r="CUF177" s="89"/>
      <c r="CUG177" s="89"/>
      <c r="CUH177" s="89"/>
      <c r="CUI177" s="89"/>
      <c r="CUJ177" s="89"/>
      <c r="CUK177" s="89"/>
      <c r="CUL177" s="89"/>
      <c r="CUM177" s="89"/>
      <c r="CUN177" s="89"/>
      <c r="CUO177" s="89"/>
      <c r="CUP177" s="89"/>
      <c r="CUQ177" s="89"/>
      <c r="CUR177" s="89"/>
      <c r="CUS177" s="89"/>
      <c r="CUT177" s="89"/>
      <c r="CUU177" s="89"/>
      <c r="CUV177" s="89"/>
      <c r="CUW177" s="89"/>
      <c r="CUX177" s="89"/>
      <c r="CUY177" s="89"/>
      <c r="CUZ177" s="89"/>
      <c r="CVA177" s="89"/>
      <c r="CVB177" s="89"/>
      <c r="CVC177" s="89"/>
      <c r="CVF177" s="89"/>
      <c r="CVI177" s="89"/>
      <c r="CVL177" s="89"/>
      <c r="CVO177" s="89"/>
      <c r="CVR177" s="89"/>
      <c r="CWD177" s="89"/>
      <c r="CWG177" s="89"/>
      <c r="CWJ177" s="89"/>
      <c r="CWM177" s="89"/>
      <c r="CWS177" s="89"/>
      <c r="CWV177" s="89"/>
      <c r="CXB177" s="89"/>
      <c r="CXE177" s="89"/>
      <c r="CXH177" s="89"/>
      <c r="CXK177" s="89"/>
      <c r="CXQ177" s="89"/>
      <c r="CXT177" s="89"/>
      <c r="CXZ177" s="89"/>
      <c r="CYB177" s="89"/>
      <c r="CYC177" s="89"/>
      <c r="CYE177" s="89"/>
      <c r="CYH177" s="89"/>
      <c r="CYK177" s="89"/>
      <c r="CYV177" s="89"/>
      <c r="CYX177" s="89"/>
      <c r="CZJ177" s="89"/>
      <c r="CZM177" s="89"/>
      <c r="CZU177" s="89"/>
      <c r="DAO177" s="89"/>
      <c r="DAQ177" s="89"/>
      <c r="DAR177" s="89"/>
      <c r="DAS177" s="89"/>
      <c r="DAT177" s="89"/>
      <c r="DAU177" s="89"/>
      <c r="DAV177" s="89"/>
      <c r="DBN177" s="89"/>
      <c r="DBO177" s="89"/>
      <c r="DBR177" s="89"/>
      <c r="DBU177" s="89"/>
      <c r="DBW177" s="89"/>
      <c r="DBY177" s="89"/>
      <c r="DCB177" s="89"/>
      <c r="DCE177" s="89"/>
      <c r="DCH177" s="89"/>
      <c r="DCN177" s="89"/>
      <c r="DCQ177" s="89"/>
      <c r="DCT177" s="89"/>
      <c r="DCY177" s="89"/>
      <c r="DDM177" s="89"/>
      <c r="DDN177" s="89"/>
      <c r="DDO177" s="89"/>
      <c r="DDP177" s="89"/>
      <c r="DDQ177" s="89"/>
      <c r="DDR177" s="89"/>
      <c r="DDS177" s="89"/>
      <c r="DDT177" s="89"/>
      <c r="DDU177" s="89"/>
      <c r="DDV177" s="89"/>
      <c r="DDW177" s="89"/>
      <c r="DDX177" s="89"/>
      <c r="DDY177" s="89"/>
      <c r="DDZ177" s="89"/>
      <c r="DEA177" s="89"/>
      <c r="DEB177" s="89"/>
      <c r="DEC177" s="89"/>
      <c r="DED177" s="89"/>
      <c r="DEE177" s="89"/>
      <c r="DEF177" s="89"/>
      <c r="DEG177" s="89"/>
      <c r="DEH177" s="89"/>
      <c r="DEI177" s="89"/>
      <c r="DEJ177" s="89"/>
      <c r="DEK177" s="89"/>
      <c r="DEL177" s="89"/>
      <c r="DEM177" s="89"/>
      <c r="DEN177" s="89"/>
      <c r="DEO177" s="89"/>
      <c r="DEP177" s="89"/>
      <c r="DEQ177" s="89"/>
      <c r="DER177" s="89"/>
      <c r="DES177" s="89"/>
      <c r="DET177" s="89"/>
      <c r="DEU177" s="89"/>
      <c r="DEV177" s="89"/>
      <c r="DEW177" s="89"/>
      <c r="DEX177" s="89"/>
      <c r="DEY177" s="89"/>
      <c r="DFB177" s="89"/>
      <c r="DFE177" s="89"/>
      <c r="DFH177" s="89"/>
      <c r="DFK177" s="89"/>
      <c r="DFN177" s="89"/>
      <c r="DFZ177" s="89"/>
      <c r="DGC177" s="89"/>
      <c r="DGF177" s="89"/>
      <c r="DGI177" s="89"/>
      <c r="DGO177" s="89"/>
      <c r="DGR177" s="89"/>
      <c r="DGX177" s="89"/>
      <c r="DHA177" s="89"/>
      <c r="DHD177" s="89"/>
      <c r="DHG177" s="89"/>
      <c r="DHM177" s="89"/>
      <c r="DHP177" s="89"/>
      <c r="DHV177" s="89"/>
      <c r="DHX177" s="89"/>
      <c r="DHY177" s="89"/>
      <c r="DIA177" s="89"/>
      <c r="DID177" s="89"/>
      <c r="DIG177" s="89"/>
      <c r="DIR177" s="89"/>
      <c r="DIT177" s="89"/>
      <c r="DJF177" s="89"/>
      <c r="DJI177" s="89"/>
      <c r="DJQ177" s="89"/>
      <c r="DKK177" s="89"/>
      <c r="DKM177" s="89"/>
      <c r="DKN177" s="89"/>
      <c r="DKO177" s="89"/>
      <c r="DKP177" s="89"/>
      <c r="DKQ177" s="89"/>
      <c r="DKR177" s="89"/>
      <c r="DLJ177" s="89"/>
      <c r="DLK177" s="89"/>
      <c r="DLN177" s="89"/>
      <c r="DLQ177" s="89"/>
      <c r="DLS177" s="89"/>
      <c r="DLU177" s="89"/>
      <c r="DLX177" s="89"/>
      <c r="DMA177" s="89"/>
      <c r="DMD177" s="89"/>
      <c r="DMJ177" s="89"/>
      <c r="DMM177" s="89"/>
      <c r="DMP177" s="89"/>
      <c r="DMU177" s="89"/>
      <c r="DNI177" s="89"/>
      <c r="DNJ177" s="89"/>
      <c r="DNK177" s="89"/>
      <c r="DNL177" s="89"/>
      <c r="DNM177" s="89"/>
      <c r="DNN177" s="89"/>
      <c r="DNO177" s="89"/>
      <c r="DNP177" s="89"/>
      <c r="DNQ177" s="89"/>
      <c r="DNR177" s="89"/>
      <c r="DNS177" s="89"/>
      <c r="DNT177" s="89"/>
      <c r="DNU177" s="89"/>
      <c r="DNV177" s="89"/>
      <c r="DNW177" s="89"/>
      <c r="DNX177" s="89"/>
      <c r="DNY177" s="89"/>
      <c r="DNZ177" s="89"/>
      <c r="DOA177" s="89"/>
      <c r="DOB177" s="89"/>
      <c r="DOC177" s="89"/>
      <c r="DOD177" s="89"/>
      <c r="DOE177" s="89"/>
      <c r="DOF177" s="89"/>
      <c r="DOG177" s="89"/>
      <c r="DOH177" s="89"/>
      <c r="DOI177" s="89"/>
      <c r="DOJ177" s="89"/>
      <c r="DOK177" s="89"/>
      <c r="DOL177" s="89"/>
      <c r="DOM177" s="89"/>
      <c r="DON177" s="89"/>
      <c r="DOO177" s="89"/>
      <c r="DOP177" s="89"/>
      <c r="DOQ177" s="89"/>
      <c r="DOR177" s="89"/>
      <c r="DOS177" s="89"/>
      <c r="DOT177" s="89"/>
      <c r="DOU177" s="89"/>
      <c r="DOX177" s="89"/>
      <c r="DPA177" s="89"/>
      <c r="DPD177" s="89"/>
      <c r="DPG177" s="89"/>
      <c r="DPJ177" s="89"/>
      <c r="DPV177" s="89"/>
      <c r="DPY177" s="89"/>
      <c r="DQB177" s="89"/>
      <c r="DQE177" s="89"/>
      <c r="DQK177" s="89"/>
      <c r="DQN177" s="89"/>
      <c r="DQT177" s="89"/>
      <c r="DQW177" s="89"/>
      <c r="DQZ177" s="89"/>
      <c r="DRC177" s="89"/>
      <c r="DRI177" s="89"/>
      <c r="DRL177" s="89"/>
      <c r="DRR177" s="89"/>
      <c r="DRT177" s="89"/>
      <c r="DRU177" s="89"/>
      <c r="DRW177" s="89"/>
      <c r="DRZ177" s="89"/>
      <c r="DSC177" s="89"/>
      <c r="DSN177" s="89"/>
      <c r="DSP177" s="89"/>
      <c r="DTB177" s="89"/>
      <c r="DTE177" s="89"/>
      <c r="DTM177" s="89"/>
      <c r="DUG177" s="89"/>
      <c r="DUI177" s="89"/>
      <c r="DUJ177" s="89"/>
      <c r="DUK177" s="89"/>
      <c r="DUL177" s="89"/>
      <c r="DUM177" s="89"/>
      <c r="DUN177" s="89"/>
      <c r="DVF177" s="89"/>
      <c r="DVG177" s="89"/>
      <c r="DVJ177" s="89"/>
      <c r="DVM177" s="89"/>
      <c r="DVO177" s="89"/>
      <c r="DVQ177" s="89"/>
      <c r="DVT177" s="89"/>
      <c r="DVW177" s="89"/>
      <c r="DVZ177" s="89"/>
      <c r="DWF177" s="89"/>
      <c r="DWI177" s="89"/>
      <c r="DWL177" s="89"/>
      <c r="DWQ177" s="89"/>
      <c r="DXE177" s="89"/>
      <c r="DXF177" s="89"/>
      <c r="DXG177" s="89"/>
      <c r="DXH177" s="89"/>
      <c r="DXI177" s="89"/>
      <c r="DXJ177" s="89"/>
      <c r="DXK177" s="89"/>
      <c r="DXL177" s="89"/>
      <c r="DXM177" s="89"/>
      <c r="DXN177" s="89"/>
      <c r="DXO177" s="89"/>
      <c r="DXP177" s="89"/>
      <c r="DXQ177" s="89"/>
      <c r="DXR177" s="89"/>
      <c r="DXS177" s="89"/>
      <c r="DXT177" s="89"/>
      <c r="DXU177" s="89"/>
      <c r="DXV177" s="89"/>
      <c r="DXW177" s="89"/>
      <c r="DXX177" s="89"/>
      <c r="DXY177" s="89"/>
      <c r="DXZ177" s="89"/>
      <c r="DYA177" s="89"/>
      <c r="DYB177" s="89"/>
      <c r="DYC177" s="89"/>
      <c r="DYD177" s="89"/>
      <c r="DYE177" s="89"/>
      <c r="DYF177" s="89"/>
      <c r="DYG177" s="89"/>
      <c r="DYH177" s="89"/>
      <c r="DYI177" s="89"/>
      <c r="DYJ177" s="89"/>
      <c r="DYK177" s="89"/>
      <c r="DYL177" s="89"/>
      <c r="DYM177" s="89"/>
      <c r="DYN177" s="89"/>
      <c r="DYO177" s="89"/>
      <c r="DYP177" s="89"/>
      <c r="DYQ177" s="89"/>
      <c r="DYT177" s="89"/>
      <c r="DYW177" s="89"/>
      <c r="DYZ177" s="89"/>
      <c r="DZC177" s="89"/>
      <c r="DZF177" s="89"/>
      <c r="DZR177" s="89"/>
      <c r="DZU177" s="89"/>
      <c r="DZX177" s="89"/>
      <c r="EAA177" s="89"/>
      <c r="EAG177" s="89"/>
      <c r="EAJ177" s="89"/>
      <c r="EAP177" s="89"/>
      <c r="EAS177" s="89"/>
      <c r="EAV177" s="89"/>
      <c r="EAY177" s="89"/>
      <c r="EBE177" s="89"/>
      <c r="EBH177" s="89"/>
      <c r="EBN177" s="89"/>
      <c r="EBP177" s="89"/>
      <c r="EBQ177" s="89"/>
      <c r="EBS177" s="89"/>
      <c r="EBV177" s="89"/>
      <c r="EBY177" s="89"/>
      <c r="ECJ177" s="89"/>
      <c r="ECL177" s="89"/>
      <c r="ECX177" s="89"/>
      <c r="EDA177" s="89"/>
      <c r="EDI177" s="89"/>
      <c r="EEC177" s="89"/>
      <c r="EEE177" s="89"/>
      <c r="EEF177" s="89"/>
      <c r="EEG177" s="89"/>
      <c r="EEH177" s="89"/>
      <c r="EEI177" s="89"/>
      <c r="EEJ177" s="89"/>
      <c r="EFB177" s="89"/>
      <c r="EFC177" s="89"/>
      <c r="EFF177" s="89"/>
      <c r="EFI177" s="89"/>
      <c r="EFK177" s="89"/>
      <c r="EFM177" s="89"/>
      <c r="EFP177" s="89"/>
      <c r="EFS177" s="89"/>
      <c r="EFV177" s="89"/>
      <c r="EGB177" s="89"/>
      <c r="EGE177" s="89"/>
      <c r="EGH177" s="89"/>
      <c r="EGM177" s="89"/>
      <c r="EHA177" s="89"/>
      <c r="EHB177" s="89"/>
      <c r="EHC177" s="89"/>
      <c r="EHD177" s="89"/>
      <c r="EHE177" s="89"/>
      <c r="EHF177" s="89"/>
      <c r="EHG177" s="89"/>
      <c r="EHH177" s="89"/>
      <c r="EHI177" s="89"/>
      <c r="EHJ177" s="89"/>
      <c r="EHK177" s="89"/>
      <c r="EHL177" s="89"/>
      <c r="EHM177" s="89"/>
      <c r="EHN177" s="89"/>
      <c r="EHO177" s="89"/>
      <c r="EHP177" s="89"/>
      <c r="EHQ177" s="89"/>
      <c r="EHR177" s="89"/>
      <c r="EHS177" s="89"/>
      <c r="EHT177" s="89"/>
      <c r="EHU177" s="89"/>
      <c r="EHV177" s="89"/>
      <c r="EHW177" s="89"/>
      <c r="EHX177" s="89"/>
      <c r="EHY177" s="89"/>
      <c r="EHZ177" s="89"/>
      <c r="EIA177" s="89"/>
      <c r="EIB177" s="89"/>
      <c r="EIC177" s="89"/>
      <c r="EID177" s="89"/>
      <c r="EIE177" s="89"/>
      <c r="EIF177" s="89"/>
      <c r="EIG177" s="89"/>
      <c r="EIH177" s="89"/>
      <c r="EII177" s="89"/>
      <c r="EIJ177" s="89"/>
      <c r="EIK177" s="89"/>
      <c r="EIL177" s="89"/>
      <c r="EIM177" s="89"/>
      <c r="EIP177" s="89"/>
      <c r="EIS177" s="89"/>
      <c r="EIV177" s="89"/>
      <c r="EIY177" s="89"/>
      <c r="EJB177" s="89"/>
      <c r="EJN177" s="89"/>
      <c r="EJQ177" s="89"/>
      <c r="EJT177" s="89"/>
      <c r="EJW177" s="89"/>
      <c r="EKC177" s="89"/>
      <c r="EKF177" s="89"/>
      <c r="EKL177" s="89"/>
      <c r="EKO177" s="89"/>
      <c r="EKR177" s="89"/>
      <c r="EKU177" s="89"/>
      <c r="ELA177" s="89"/>
      <c r="ELD177" s="89"/>
      <c r="ELJ177" s="89"/>
      <c r="ELL177" s="89"/>
      <c r="ELM177" s="89"/>
      <c r="ELO177" s="89"/>
      <c r="ELR177" s="89"/>
      <c r="ELU177" s="89"/>
      <c r="EMF177" s="89"/>
      <c r="EMH177" s="89"/>
      <c r="EMT177" s="89"/>
      <c r="EMW177" s="89"/>
      <c r="ENE177" s="89"/>
      <c r="ENY177" s="89"/>
      <c r="EOA177" s="89"/>
      <c r="EOB177" s="89"/>
      <c r="EOC177" s="89"/>
      <c r="EOD177" s="89"/>
      <c r="EOE177" s="89"/>
      <c r="EOF177" s="89"/>
      <c r="EOX177" s="89"/>
      <c r="EOY177" s="89"/>
      <c r="EPB177" s="89"/>
      <c r="EPE177" s="89"/>
      <c r="EPG177" s="89"/>
      <c r="EPI177" s="89"/>
      <c r="EPL177" s="89"/>
      <c r="EPO177" s="89"/>
      <c r="EPR177" s="89"/>
      <c r="EPX177" s="89"/>
      <c r="EQA177" s="89"/>
      <c r="EQD177" s="89"/>
      <c r="EQI177" s="89"/>
      <c r="EQW177" s="89"/>
      <c r="EQX177" s="89"/>
      <c r="EQY177" s="89"/>
      <c r="EQZ177" s="89"/>
      <c r="ERA177" s="89"/>
      <c r="ERB177" s="89"/>
      <c r="ERC177" s="89"/>
      <c r="ERD177" s="89"/>
      <c r="ERE177" s="89"/>
      <c r="ERF177" s="89"/>
      <c r="ERG177" s="89"/>
      <c r="ERH177" s="89"/>
      <c r="ERI177" s="89"/>
      <c r="ERJ177" s="89"/>
      <c r="ERK177" s="89"/>
      <c r="ERL177" s="89"/>
      <c r="ERM177" s="89"/>
      <c r="ERN177" s="89"/>
      <c r="ERO177" s="89"/>
      <c r="ERP177" s="89"/>
      <c r="ERQ177" s="89"/>
      <c r="ERR177" s="89"/>
      <c r="ERS177" s="89"/>
      <c r="ERT177" s="89"/>
      <c r="ERU177" s="89"/>
      <c r="ERV177" s="89"/>
      <c r="ERW177" s="89"/>
      <c r="ERX177" s="89"/>
      <c r="ERY177" s="89"/>
      <c r="ERZ177" s="89"/>
      <c r="ESA177" s="89"/>
      <c r="ESB177" s="89"/>
      <c r="ESC177" s="89"/>
      <c r="ESD177" s="89"/>
      <c r="ESE177" s="89"/>
      <c r="ESF177" s="89"/>
      <c r="ESG177" s="89"/>
      <c r="ESH177" s="89"/>
      <c r="ESI177" s="89"/>
      <c r="ESL177" s="89"/>
      <c r="ESO177" s="89"/>
      <c r="ESR177" s="89"/>
      <c r="ESU177" s="89"/>
      <c r="ESX177" s="89"/>
      <c r="ETJ177" s="89"/>
      <c r="ETM177" s="89"/>
      <c r="ETP177" s="89"/>
      <c r="ETS177" s="89"/>
      <c r="ETY177" s="89"/>
      <c r="EUB177" s="89"/>
      <c r="EUH177" s="89"/>
      <c r="EUK177" s="89"/>
      <c r="EUN177" s="89"/>
      <c r="EUQ177" s="89"/>
      <c r="EUW177" s="89"/>
      <c r="EUZ177" s="89"/>
      <c r="EVF177" s="89"/>
      <c r="EVH177" s="89"/>
      <c r="EVI177" s="89"/>
      <c r="EVK177" s="89"/>
      <c r="EVN177" s="89"/>
      <c r="EVQ177" s="89"/>
      <c r="EWB177" s="89"/>
      <c r="EWD177" s="89"/>
      <c r="EWP177" s="89"/>
      <c r="EWS177" s="89"/>
      <c r="EXA177" s="89"/>
      <c r="EXU177" s="89"/>
      <c r="EXW177" s="89"/>
      <c r="EXX177" s="89"/>
      <c r="EXY177" s="89"/>
      <c r="EXZ177" s="89"/>
      <c r="EYA177" s="89"/>
      <c r="EYB177" s="89"/>
      <c r="EYT177" s="89"/>
      <c r="EYU177" s="89"/>
      <c r="EYX177" s="89"/>
      <c r="EZA177" s="89"/>
      <c r="EZC177" s="89"/>
      <c r="EZE177" s="89"/>
      <c r="EZH177" s="89"/>
      <c r="EZK177" s="89"/>
      <c r="EZN177" s="89"/>
      <c r="EZT177" s="89"/>
      <c r="EZW177" s="89"/>
      <c r="EZZ177" s="89"/>
      <c r="FAE177" s="89"/>
      <c r="FAS177" s="89"/>
      <c r="FAT177" s="89"/>
      <c r="FAU177" s="89"/>
      <c r="FAV177" s="89"/>
      <c r="FAW177" s="89"/>
      <c r="FAX177" s="89"/>
      <c r="FAY177" s="89"/>
      <c r="FAZ177" s="89"/>
      <c r="FBA177" s="89"/>
      <c r="FBB177" s="89"/>
      <c r="FBC177" s="89"/>
      <c r="FBD177" s="89"/>
      <c r="FBE177" s="89"/>
      <c r="FBF177" s="89"/>
      <c r="FBG177" s="89"/>
      <c r="FBH177" s="89"/>
      <c r="FBI177" s="89"/>
      <c r="FBJ177" s="89"/>
      <c r="FBK177" s="89"/>
      <c r="FBL177" s="89"/>
      <c r="FBM177" s="89"/>
      <c r="FBN177" s="89"/>
      <c r="FBO177" s="89"/>
      <c r="FBP177" s="89"/>
      <c r="FBQ177" s="89"/>
      <c r="FBR177" s="89"/>
      <c r="FBS177" s="89"/>
      <c r="FBT177" s="89"/>
      <c r="FBU177" s="89"/>
      <c r="FBV177" s="89"/>
      <c r="FBW177" s="89"/>
      <c r="FBX177" s="89"/>
      <c r="FBY177" s="89"/>
      <c r="FBZ177" s="89"/>
      <c r="FCA177" s="89"/>
      <c r="FCB177" s="89"/>
      <c r="FCC177" s="89"/>
      <c r="FCD177" s="89"/>
      <c r="FCE177" s="89"/>
      <c r="FCH177" s="89"/>
      <c r="FCK177" s="89"/>
      <c r="FCN177" s="89"/>
      <c r="FCQ177" s="89"/>
      <c r="FCT177" s="89"/>
      <c r="FDF177" s="89"/>
      <c r="FDI177" s="89"/>
      <c r="FDL177" s="89"/>
      <c r="FDO177" s="89"/>
      <c r="FDU177" s="89"/>
      <c r="FDX177" s="89"/>
      <c r="FED177" s="89"/>
      <c r="FEG177" s="89"/>
      <c r="FEJ177" s="89"/>
      <c r="FEM177" s="89"/>
      <c r="FES177" s="89"/>
      <c r="FEV177" s="89"/>
      <c r="FFB177" s="89"/>
      <c r="FFD177" s="89"/>
      <c r="FFE177" s="89"/>
      <c r="FFG177" s="89"/>
      <c r="FFJ177" s="89"/>
      <c r="FFM177" s="89"/>
      <c r="FFX177" s="89"/>
      <c r="FFZ177" s="89"/>
      <c r="FGL177" s="89"/>
      <c r="FGO177" s="89"/>
      <c r="FGW177" s="89"/>
      <c r="FHQ177" s="89"/>
      <c r="FHS177" s="89"/>
      <c r="FHT177" s="89"/>
      <c r="FHU177" s="89"/>
      <c r="FHV177" s="89"/>
      <c r="FHW177" s="89"/>
      <c r="FHX177" s="89"/>
      <c r="FIP177" s="89"/>
      <c r="FIQ177" s="89"/>
      <c r="FIT177" s="89"/>
      <c r="FIW177" s="89"/>
      <c r="FIY177" s="89"/>
      <c r="FJA177" s="89"/>
      <c r="FJD177" s="89"/>
      <c r="FJG177" s="89"/>
      <c r="FJJ177" s="89"/>
      <c r="FJP177" s="89"/>
      <c r="FJS177" s="89"/>
      <c r="FJV177" s="89"/>
      <c r="FKA177" s="89"/>
      <c r="FKO177" s="89"/>
      <c r="FKP177" s="89"/>
      <c r="FKQ177" s="89"/>
      <c r="FKR177" s="89"/>
      <c r="FKS177" s="89"/>
      <c r="FKT177" s="89"/>
      <c r="FKU177" s="89"/>
      <c r="FKV177" s="89"/>
      <c r="FKW177" s="89"/>
      <c r="FKX177" s="89"/>
      <c r="FKY177" s="89"/>
      <c r="FKZ177" s="89"/>
      <c r="FLA177" s="89"/>
      <c r="FLB177" s="89"/>
      <c r="FLC177" s="89"/>
      <c r="FLD177" s="89"/>
      <c r="FLE177" s="89"/>
      <c r="FLF177" s="89"/>
      <c r="FLG177" s="89"/>
      <c r="FLH177" s="89"/>
      <c r="FLI177" s="89"/>
      <c r="FLJ177" s="89"/>
      <c r="FLK177" s="89"/>
      <c r="FLL177" s="89"/>
      <c r="FLM177" s="89"/>
      <c r="FLN177" s="89"/>
      <c r="FLO177" s="89"/>
      <c r="FLP177" s="89"/>
      <c r="FLQ177" s="89"/>
      <c r="FLR177" s="89"/>
      <c r="FLS177" s="89"/>
      <c r="FLT177" s="89"/>
      <c r="FLU177" s="89"/>
      <c r="FLV177" s="89"/>
      <c r="FLW177" s="89"/>
      <c r="FLX177" s="89"/>
      <c r="FLY177" s="89"/>
      <c r="FLZ177" s="89"/>
      <c r="FMA177" s="89"/>
      <c r="FMD177" s="89"/>
      <c r="FMG177" s="89"/>
      <c r="FMJ177" s="89"/>
      <c r="FMM177" s="89"/>
      <c r="FMP177" s="89"/>
      <c r="FNB177" s="89"/>
      <c r="FNE177" s="89"/>
      <c r="FNH177" s="89"/>
      <c r="FNK177" s="89"/>
      <c r="FNQ177" s="89"/>
      <c r="FNT177" s="89"/>
      <c r="FNZ177" s="89"/>
      <c r="FOC177" s="89"/>
      <c r="FOF177" s="89"/>
      <c r="FOI177" s="89"/>
      <c r="FOO177" s="89"/>
      <c r="FOR177" s="89"/>
      <c r="FOX177" s="89"/>
      <c r="FOZ177" s="89"/>
      <c r="FPA177" s="89"/>
      <c r="FPC177" s="89"/>
      <c r="FPF177" s="89"/>
      <c r="FPI177" s="89"/>
      <c r="FPT177" s="89"/>
      <c r="FPV177" s="89"/>
      <c r="FQH177" s="89"/>
      <c r="FQK177" s="89"/>
      <c r="FQS177" s="89"/>
      <c r="FRM177" s="89"/>
      <c r="FRO177" s="89"/>
      <c r="FRP177" s="89"/>
      <c r="FRQ177" s="89"/>
      <c r="FRR177" s="89"/>
      <c r="FRS177" s="89"/>
      <c r="FRT177" s="89"/>
      <c r="FSL177" s="89"/>
      <c r="FSM177" s="89"/>
      <c r="FSP177" s="89"/>
      <c r="FSS177" s="89"/>
      <c r="FSU177" s="89"/>
      <c r="FSW177" s="89"/>
      <c r="FSZ177" s="89"/>
      <c r="FTC177" s="89"/>
      <c r="FTF177" s="89"/>
      <c r="FTL177" s="89"/>
      <c r="FTO177" s="89"/>
      <c r="FTR177" s="89"/>
      <c r="FTW177" s="89"/>
      <c r="FUK177" s="89"/>
      <c r="FUL177" s="89"/>
      <c r="FUM177" s="89"/>
      <c r="FUN177" s="89"/>
      <c r="FUO177" s="89"/>
      <c r="FUP177" s="89"/>
      <c r="FUQ177" s="89"/>
      <c r="FUR177" s="89"/>
      <c r="FUS177" s="89"/>
      <c r="FUT177" s="89"/>
      <c r="FUU177" s="89"/>
      <c r="FUV177" s="89"/>
      <c r="FUW177" s="89"/>
      <c r="FUX177" s="89"/>
      <c r="FUY177" s="89"/>
      <c r="FUZ177" s="89"/>
      <c r="FVA177" s="89"/>
      <c r="FVB177" s="89"/>
      <c r="FVC177" s="89"/>
      <c r="FVD177" s="89"/>
      <c r="FVE177" s="89"/>
      <c r="FVF177" s="89"/>
      <c r="FVG177" s="89"/>
      <c r="FVH177" s="89"/>
      <c r="FVI177" s="89"/>
      <c r="FVJ177" s="89"/>
      <c r="FVK177" s="89"/>
      <c r="FVL177" s="89"/>
      <c r="FVM177" s="89"/>
      <c r="FVN177" s="89"/>
      <c r="FVO177" s="89"/>
      <c r="FVP177" s="89"/>
      <c r="FVQ177" s="89"/>
      <c r="FVR177" s="89"/>
      <c r="FVS177" s="89"/>
      <c r="FVT177" s="89"/>
      <c r="FVU177" s="89"/>
      <c r="FVV177" s="89"/>
      <c r="FVW177" s="89"/>
      <c r="FVZ177" s="89"/>
      <c r="FWC177" s="89"/>
      <c r="FWF177" s="89"/>
      <c r="FWI177" s="89"/>
      <c r="FWL177" s="89"/>
      <c r="FWX177" s="89"/>
      <c r="FXA177" s="89"/>
      <c r="FXD177" s="89"/>
      <c r="FXG177" s="89"/>
      <c r="FXM177" s="89"/>
      <c r="FXP177" s="89"/>
      <c r="FXV177" s="89"/>
      <c r="FXY177" s="89"/>
      <c r="FYB177" s="89"/>
      <c r="FYE177" s="89"/>
      <c r="FYK177" s="89"/>
      <c r="FYN177" s="89"/>
      <c r="FYT177" s="89"/>
      <c r="FYV177" s="89"/>
      <c r="FYW177" s="89"/>
      <c r="FYY177" s="89"/>
      <c r="FZB177" s="89"/>
      <c r="FZE177" s="89"/>
      <c r="FZP177" s="89"/>
      <c r="FZR177" s="89"/>
      <c r="GAD177" s="89"/>
      <c r="GAG177" s="89"/>
      <c r="GAO177" s="89"/>
      <c r="GBI177" s="89"/>
      <c r="GBK177" s="89"/>
      <c r="GBL177" s="89"/>
      <c r="GBM177" s="89"/>
      <c r="GBN177" s="89"/>
      <c r="GBO177" s="89"/>
      <c r="GBP177" s="89"/>
      <c r="GCH177" s="89"/>
      <c r="GCI177" s="89"/>
      <c r="GCL177" s="89"/>
      <c r="GCO177" s="89"/>
      <c r="GCQ177" s="89"/>
      <c r="GCS177" s="89"/>
      <c r="GCV177" s="89"/>
      <c r="GCY177" s="89"/>
      <c r="GDB177" s="89"/>
      <c r="GDH177" s="89"/>
      <c r="GDK177" s="89"/>
      <c r="GDN177" s="89"/>
      <c r="GDS177" s="89"/>
      <c r="GEG177" s="89"/>
      <c r="GEH177" s="89"/>
      <c r="GEI177" s="89"/>
      <c r="GEJ177" s="89"/>
      <c r="GEK177" s="89"/>
      <c r="GEL177" s="89"/>
      <c r="GEM177" s="89"/>
      <c r="GEN177" s="89"/>
      <c r="GEO177" s="89"/>
      <c r="GEP177" s="89"/>
      <c r="GEQ177" s="89"/>
      <c r="GER177" s="89"/>
      <c r="GES177" s="89"/>
      <c r="GET177" s="89"/>
      <c r="GEU177" s="89"/>
      <c r="GEV177" s="89"/>
      <c r="GEW177" s="89"/>
      <c r="GEX177" s="89"/>
      <c r="GEY177" s="89"/>
      <c r="GEZ177" s="89"/>
      <c r="GFA177" s="89"/>
      <c r="GFB177" s="89"/>
      <c r="GFC177" s="89"/>
      <c r="GFD177" s="89"/>
      <c r="GFE177" s="89"/>
      <c r="GFF177" s="89"/>
      <c r="GFG177" s="89"/>
      <c r="GFH177" s="89"/>
      <c r="GFI177" s="89"/>
      <c r="GFJ177" s="89"/>
      <c r="GFK177" s="89"/>
      <c r="GFL177" s="89"/>
      <c r="GFM177" s="89"/>
      <c r="GFN177" s="89"/>
      <c r="GFO177" s="89"/>
      <c r="GFP177" s="89"/>
      <c r="GFQ177" s="89"/>
      <c r="GFR177" s="89"/>
      <c r="GFS177" s="89"/>
      <c r="GFV177" s="89"/>
      <c r="GFY177" s="89"/>
      <c r="GGB177" s="89"/>
      <c r="GGE177" s="89"/>
      <c r="GGH177" s="89"/>
      <c r="GGT177" s="89"/>
      <c r="GGW177" s="89"/>
      <c r="GGZ177" s="89"/>
      <c r="GHC177" s="89"/>
      <c r="GHI177" s="89"/>
      <c r="GHL177" s="89"/>
      <c r="GHR177" s="89"/>
      <c r="GHU177" s="89"/>
      <c r="GHX177" s="89"/>
      <c r="GIA177" s="89"/>
      <c r="GIG177" s="89"/>
      <c r="GIJ177" s="89"/>
      <c r="GIP177" s="89"/>
      <c r="GIR177" s="89"/>
      <c r="GIS177" s="89"/>
      <c r="GIU177" s="89"/>
      <c r="GIX177" s="89"/>
      <c r="GJA177" s="89"/>
      <c r="GJL177" s="89"/>
      <c r="GJN177" s="89"/>
      <c r="GJZ177" s="89"/>
      <c r="GKC177" s="89"/>
      <c r="GKK177" s="89"/>
      <c r="GLE177" s="89"/>
      <c r="GLG177" s="89"/>
      <c r="GLH177" s="89"/>
      <c r="GLI177" s="89"/>
      <c r="GLJ177" s="89"/>
      <c r="GLK177" s="89"/>
      <c r="GLL177" s="89"/>
      <c r="GMD177" s="89"/>
      <c r="GME177" s="89"/>
      <c r="GMH177" s="89"/>
      <c r="GMK177" s="89"/>
      <c r="GMM177" s="89"/>
      <c r="GMO177" s="89"/>
      <c r="GMR177" s="89"/>
      <c r="GMU177" s="89"/>
      <c r="GMX177" s="89"/>
      <c r="GND177" s="89"/>
      <c r="GNG177" s="89"/>
      <c r="GNJ177" s="89"/>
      <c r="GNO177" s="89"/>
      <c r="GOC177" s="89"/>
      <c r="GOD177" s="89"/>
      <c r="GOE177" s="89"/>
      <c r="GOF177" s="89"/>
      <c r="GOG177" s="89"/>
      <c r="GOH177" s="89"/>
      <c r="GOI177" s="89"/>
      <c r="GOJ177" s="89"/>
      <c r="GOK177" s="89"/>
      <c r="GOL177" s="89"/>
      <c r="GOM177" s="89"/>
      <c r="GON177" s="89"/>
      <c r="GOO177" s="89"/>
      <c r="GOP177" s="89"/>
      <c r="GOQ177" s="89"/>
      <c r="GOR177" s="89"/>
      <c r="GOS177" s="89"/>
      <c r="GOT177" s="89"/>
      <c r="GOU177" s="89"/>
      <c r="GOV177" s="89"/>
      <c r="GOW177" s="89"/>
      <c r="GOX177" s="89"/>
      <c r="GOY177" s="89"/>
      <c r="GOZ177" s="89"/>
      <c r="GPA177" s="89"/>
      <c r="GPB177" s="89"/>
      <c r="GPC177" s="89"/>
      <c r="GPD177" s="89"/>
      <c r="GPE177" s="89"/>
      <c r="GPF177" s="89"/>
      <c r="GPG177" s="89"/>
      <c r="GPH177" s="89"/>
      <c r="GPI177" s="89"/>
      <c r="GPJ177" s="89"/>
      <c r="GPK177" s="89"/>
      <c r="GPL177" s="89"/>
      <c r="GPM177" s="89"/>
      <c r="GPN177" s="89"/>
      <c r="GPO177" s="89"/>
      <c r="GPR177" s="89"/>
      <c r="GPU177" s="89"/>
      <c r="GPX177" s="89"/>
      <c r="GQA177" s="89"/>
      <c r="GQD177" s="89"/>
      <c r="GQP177" s="89"/>
      <c r="GQS177" s="89"/>
      <c r="GQV177" s="89"/>
      <c r="GQY177" s="89"/>
      <c r="GRE177" s="89"/>
      <c r="GRH177" s="89"/>
      <c r="GRN177" s="89"/>
      <c r="GRQ177" s="89"/>
      <c r="GRT177" s="89"/>
      <c r="GRW177" s="89"/>
      <c r="GSC177" s="89"/>
      <c r="GSF177" s="89"/>
      <c r="GSL177" s="89"/>
      <c r="GSN177" s="89"/>
      <c r="GSO177" s="89"/>
      <c r="GSQ177" s="89"/>
      <c r="GST177" s="89"/>
      <c r="GSW177" s="89"/>
      <c r="GTH177" s="89"/>
      <c r="GTJ177" s="89"/>
      <c r="GTV177" s="89"/>
      <c r="GTY177" s="89"/>
      <c r="GUG177" s="89"/>
      <c r="GVA177" s="89"/>
      <c r="GVC177" s="89"/>
      <c r="GVD177" s="89"/>
      <c r="GVE177" s="89"/>
      <c r="GVF177" s="89"/>
      <c r="GVG177" s="89"/>
      <c r="GVH177" s="89"/>
      <c r="GVZ177" s="89"/>
      <c r="GWA177" s="89"/>
      <c r="GWD177" s="89"/>
      <c r="GWG177" s="89"/>
      <c r="GWI177" s="89"/>
      <c r="GWK177" s="89"/>
      <c r="GWN177" s="89"/>
      <c r="GWQ177" s="89"/>
      <c r="GWT177" s="89"/>
      <c r="GWZ177" s="89"/>
      <c r="GXC177" s="89"/>
      <c r="GXF177" s="89"/>
      <c r="GXK177" s="89"/>
      <c r="GXY177" s="89"/>
      <c r="GXZ177" s="89"/>
      <c r="GYA177" s="89"/>
      <c r="GYB177" s="89"/>
      <c r="GYC177" s="89"/>
      <c r="GYD177" s="89"/>
      <c r="GYE177" s="89"/>
      <c r="GYF177" s="89"/>
      <c r="GYG177" s="89"/>
      <c r="GYH177" s="89"/>
      <c r="GYI177" s="89"/>
      <c r="GYJ177" s="89"/>
      <c r="GYK177" s="89"/>
      <c r="GYL177" s="89"/>
      <c r="GYM177" s="89"/>
      <c r="GYN177" s="89"/>
      <c r="GYO177" s="89"/>
      <c r="GYP177" s="89"/>
      <c r="GYQ177" s="89"/>
      <c r="GYR177" s="89"/>
      <c r="GYS177" s="89"/>
      <c r="GYT177" s="89"/>
      <c r="GYU177" s="89"/>
      <c r="GYV177" s="89"/>
      <c r="GYW177" s="89"/>
      <c r="GYX177" s="89"/>
      <c r="GYY177" s="89"/>
      <c r="GYZ177" s="89"/>
      <c r="GZA177" s="89"/>
      <c r="GZB177" s="89"/>
      <c r="GZC177" s="89"/>
      <c r="GZD177" s="89"/>
      <c r="GZE177" s="89"/>
      <c r="GZF177" s="89"/>
      <c r="GZG177" s="89"/>
      <c r="GZH177" s="89"/>
      <c r="GZI177" s="89"/>
      <c r="GZJ177" s="89"/>
      <c r="GZK177" s="89"/>
      <c r="GZN177" s="89"/>
      <c r="GZQ177" s="89"/>
      <c r="GZT177" s="89"/>
      <c r="GZW177" s="89"/>
      <c r="GZZ177" s="89"/>
      <c r="HAL177" s="89"/>
      <c r="HAO177" s="89"/>
      <c r="HAR177" s="89"/>
      <c r="HAU177" s="89"/>
      <c r="HBA177" s="89"/>
      <c r="HBD177" s="89"/>
      <c r="HBJ177" s="89"/>
      <c r="HBM177" s="89"/>
      <c r="HBP177" s="89"/>
      <c r="HBS177" s="89"/>
      <c r="HBY177" s="89"/>
      <c r="HCB177" s="89"/>
      <c r="HCH177" s="89"/>
      <c r="HCJ177" s="89"/>
      <c r="HCK177" s="89"/>
      <c r="HCM177" s="89"/>
      <c r="HCP177" s="89"/>
      <c r="HCS177" s="89"/>
      <c r="HDD177" s="89"/>
      <c r="HDF177" s="89"/>
      <c r="HDR177" s="89"/>
      <c r="HDU177" s="89"/>
      <c r="HEC177" s="89"/>
      <c r="HEW177" s="89"/>
      <c r="HEY177" s="89"/>
      <c r="HEZ177" s="89"/>
      <c r="HFA177" s="89"/>
      <c r="HFB177" s="89"/>
      <c r="HFC177" s="89"/>
      <c r="HFD177" s="89"/>
      <c r="HFV177" s="89"/>
      <c r="HFW177" s="89"/>
      <c r="HFZ177" s="89"/>
      <c r="HGC177" s="89"/>
      <c r="HGE177" s="89"/>
      <c r="HGG177" s="89"/>
      <c r="HGJ177" s="89"/>
      <c r="HGM177" s="89"/>
      <c r="HGP177" s="89"/>
      <c r="HGV177" s="89"/>
      <c r="HGY177" s="89"/>
      <c r="HHB177" s="89"/>
      <c r="HHG177" s="89"/>
      <c r="HHU177" s="89"/>
      <c r="HHV177" s="89"/>
      <c r="HHW177" s="89"/>
      <c r="HHX177" s="89"/>
      <c r="HHY177" s="89"/>
      <c r="HHZ177" s="89"/>
      <c r="HIA177" s="89"/>
      <c r="HIB177" s="89"/>
      <c r="HIC177" s="89"/>
      <c r="HID177" s="89"/>
      <c r="HIE177" s="89"/>
      <c r="HIF177" s="89"/>
      <c r="HIG177" s="89"/>
      <c r="HIH177" s="89"/>
      <c r="HII177" s="89"/>
      <c r="HIJ177" s="89"/>
      <c r="HIK177" s="89"/>
      <c r="HIL177" s="89"/>
      <c r="HIM177" s="89"/>
      <c r="HIN177" s="89"/>
      <c r="HIO177" s="89"/>
      <c r="HIP177" s="89"/>
      <c r="HIQ177" s="89"/>
      <c r="HIR177" s="89"/>
      <c r="HIS177" s="89"/>
      <c r="HIT177" s="89"/>
      <c r="HIU177" s="89"/>
      <c r="HIV177" s="89"/>
      <c r="HIW177" s="89"/>
      <c r="HIX177" s="89"/>
      <c r="HIY177" s="89"/>
      <c r="HIZ177" s="89"/>
      <c r="HJA177" s="89"/>
      <c r="HJB177" s="89"/>
      <c r="HJC177" s="89"/>
      <c r="HJD177" s="89"/>
      <c r="HJE177" s="89"/>
      <c r="HJF177" s="89"/>
      <c r="HJG177" s="89"/>
      <c r="HJJ177" s="89"/>
      <c r="HJM177" s="89"/>
      <c r="HJP177" s="89"/>
      <c r="HJS177" s="89"/>
      <c r="HJV177" s="89"/>
      <c r="HKH177" s="89"/>
      <c r="HKK177" s="89"/>
      <c r="HKN177" s="89"/>
      <c r="HKQ177" s="89"/>
      <c r="HKW177" s="89"/>
      <c r="HKZ177" s="89"/>
      <c r="HLF177" s="89"/>
      <c r="HLI177" s="89"/>
      <c r="HLL177" s="89"/>
      <c r="HLO177" s="89"/>
      <c r="HLU177" s="89"/>
      <c r="HLX177" s="89"/>
      <c r="HMD177" s="89"/>
      <c r="HMF177" s="89"/>
      <c r="HMG177" s="89"/>
      <c r="HMI177" s="89"/>
      <c r="HML177" s="89"/>
      <c r="HMO177" s="89"/>
      <c r="HMZ177" s="89"/>
      <c r="HNB177" s="89"/>
      <c r="HNN177" s="89"/>
      <c r="HNQ177" s="89"/>
      <c r="HNY177" s="89"/>
      <c r="HOS177" s="89"/>
      <c r="HOU177" s="89"/>
      <c r="HOV177" s="89"/>
      <c r="HOW177" s="89"/>
      <c r="HOX177" s="89"/>
      <c r="HOY177" s="89"/>
      <c r="HOZ177" s="89"/>
      <c r="HPR177" s="89"/>
      <c r="HPS177" s="89"/>
      <c r="HPV177" s="89"/>
      <c r="HPY177" s="89"/>
      <c r="HQA177" s="89"/>
      <c r="HQC177" s="89"/>
      <c r="HQF177" s="89"/>
      <c r="HQI177" s="89"/>
      <c r="HQL177" s="89"/>
      <c r="HQR177" s="89"/>
      <c r="HQU177" s="89"/>
      <c r="HQX177" s="89"/>
      <c r="HRC177" s="89"/>
      <c r="HRQ177" s="89"/>
      <c r="HRR177" s="89"/>
      <c r="HRS177" s="89"/>
      <c r="HRT177" s="89"/>
      <c r="HRU177" s="89"/>
      <c r="HRV177" s="89"/>
      <c r="HRW177" s="89"/>
      <c r="HRX177" s="89"/>
      <c r="HRY177" s="89"/>
      <c r="HRZ177" s="89"/>
      <c r="HSA177" s="89"/>
      <c r="HSB177" s="89"/>
      <c r="HSC177" s="89"/>
      <c r="HSD177" s="89"/>
      <c r="HSE177" s="89"/>
      <c r="HSF177" s="89"/>
      <c r="HSG177" s="89"/>
      <c r="HSH177" s="89"/>
      <c r="HSI177" s="89"/>
      <c r="HSJ177" s="89"/>
      <c r="HSK177" s="89"/>
      <c r="HSL177" s="89"/>
      <c r="HSM177" s="89"/>
      <c r="HSN177" s="89"/>
      <c r="HSO177" s="89"/>
      <c r="HSP177" s="89"/>
      <c r="HSQ177" s="89"/>
      <c r="HSR177" s="89"/>
      <c r="HSS177" s="89"/>
      <c r="HST177" s="89"/>
      <c r="HSU177" s="89"/>
      <c r="HSV177" s="89"/>
      <c r="HSW177" s="89"/>
      <c r="HSX177" s="89"/>
      <c r="HSY177" s="89"/>
      <c r="HSZ177" s="89"/>
      <c r="HTA177" s="89"/>
      <c r="HTB177" s="89"/>
      <c r="HTC177" s="89"/>
      <c r="HTF177" s="89"/>
      <c r="HTI177" s="89"/>
      <c r="HTL177" s="89"/>
      <c r="HTO177" s="89"/>
      <c r="HTR177" s="89"/>
      <c r="HUD177" s="89"/>
      <c r="HUG177" s="89"/>
      <c r="HUJ177" s="89"/>
      <c r="HUM177" s="89"/>
      <c r="HUS177" s="89"/>
      <c r="HUV177" s="89"/>
      <c r="HVB177" s="89"/>
      <c r="HVE177" s="89"/>
      <c r="HVH177" s="89"/>
      <c r="HVK177" s="89"/>
      <c r="HVQ177" s="89"/>
      <c r="HVT177" s="89"/>
      <c r="HVZ177" s="89"/>
      <c r="HWB177" s="89"/>
      <c r="HWC177" s="89"/>
      <c r="HWE177" s="89"/>
      <c r="HWH177" s="89"/>
      <c r="HWK177" s="89"/>
      <c r="HWV177" s="89"/>
      <c r="HWX177" s="89"/>
      <c r="HXJ177" s="89"/>
      <c r="HXM177" s="89"/>
      <c r="HXU177" s="89"/>
      <c r="HYO177" s="89"/>
      <c r="HYQ177" s="89"/>
      <c r="HYR177" s="89"/>
      <c r="HYS177" s="89"/>
      <c r="HYT177" s="89"/>
      <c r="HYU177" s="89"/>
      <c r="HYV177" s="89"/>
      <c r="HZN177" s="89"/>
      <c r="HZO177" s="89"/>
      <c r="HZR177" s="89"/>
      <c r="HZU177" s="89"/>
      <c r="HZW177" s="89"/>
      <c r="HZY177" s="89"/>
      <c r="IAB177" s="89"/>
      <c r="IAE177" s="89"/>
      <c r="IAH177" s="89"/>
      <c r="IAN177" s="89"/>
      <c r="IAQ177" s="89"/>
      <c r="IAT177" s="89"/>
      <c r="IAY177" s="89"/>
      <c r="IBM177" s="89"/>
      <c r="IBN177" s="89"/>
      <c r="IBO177" s="89"/>
      <c r="IBP177" s="89"/>
      <c r="IBQ177" s="89"/>
      <c r="IBR177" s="89"/>
      <c r="IBS177" s="89"/>
      <c r="IBT177" s="89"/>
      <c r="IBU177" s="89"/>
      <c r="IBV177" s="89"/>
      <c r="IBW177" s="89"/>
      <c r="IBX177" s="89"/>
      <c r="IBY177" s="89"/>
      <c r="IBZ177" s="89"/>
      <c r="ICA177" s="89"/>
      <c r="ICB177" s="89"/>
      <c r="ICC177" s="89"/>
      <c r="ICD177" s="89"/>
      <c r="ICE177" s="89"/>
      <c r="ICF177" s="89"/>
      <c r="ICG177" s="89"/>
      <c r="ICH177" s="89"/>
      <c r="ICI177" s="89"/>
      <c r="ICJ177" s="89"/>
      <c r="ICK177" s="89"/>
      <c r="ICL177" s="89"/>
      <c r="ICM177" s="89"/>
      <c r="ICN177" s="89"/>
      <c r="ICO177" s="89"/>
      <c r="ICP177" s="89"/>
      <c r="ICQ177" s="89"/>
      <c r="ICR177" s="89"/>
      <c r="ICS177" s="89"/>
      <c r="ICT177" s="89"/>
      <c r="ICU177" s="89"/>
      <c r="ICV177" s="89"/>
      <c r="ICW177" s="89"/>
      <c r="ICX177" s="89"/>
      <c r="ICY177" s="89"/>
      <c r="IDB177" s="89"/>
      <c r="IDE177" s="89"/>
      <c r="IDH177" s="89"/>
      <c r="IDK177" s="89"/>
      <c r="IDN177" s="89"/>
      <c r="IDZ177" s="89"/>
      <c r="IEC177" s="89"/>
      <c r="IEF177" s="89"/>
      <c r="IEI177" s="89"/>
      <c r="IEO177" s="89"/>
      <c r="IER177" s="89"/>
      <c r="IEX177" s="89"/>
      <c r="IFA177" s="89"/>
      <c r="IFD177" s="89"/>
      <c r="IFG177" s="89"/>
      <c r="IFM177" s="89"/>
      <c r="IFP177" s="89"/>
      <c r="IFV177" s="89"/>
      <c r="IFX177" s="89"/>
      <c r="IFY177" s="89"/>
      <c r="IGA177" s="89"/>
      <c r="IGD177" s="89"/>
      <c r="IGG177" s="89"/>
      <c r="IGR177" s="89"/>
      <c r="IGT177" s="89"/>
      <c r="IHF177" s="89"/>
      <c r="IHI177" s="89"/>
      <c r="IHQ177" s="89"/>
      <c r="IIK177" s="89"/>
      <c r="IIM177" s="89"/>
      <c r="IIN177" s="89"/>
      <c r="IIO177" s="89"/>
      <c r="IIP177" s="89"/>
      <c r="IIQ177" s="89"/>
      <c r="IIR177" s="89"/>
      <c r="IJJ177" s="89"/>
      <c r="IJK177" s="89"/>
      <c r="IJN177" s="89"/>
      <c r="IJQ177" s="89"/>
      <c r="IJS177" s="89"/>
      <c r="IJU177" s="89"/>
      <c r="IJX177" s="89"/>
      <c r="IKA177" s="89"/>
      <c r="IKD177" s="89"/>
      <c r="IKJ177" s="89"/>
      <c r="IKM177" s="89"/>
      <c r="IKP177" s="89"/>
      <c r="IKU177" s="89"/>
      <c r="ILI177" s="89"/>
      <c r="ILJ177" s="89"/>
      <c r="ILK177" s="89"/>
      <c r="ILL177" s="89"/>
      <c r="ILM177" s="89"/>
      <c r="ILN177" s="89"/>
      <c r="ILO177" s="89"/>
      <c r="ILP177" s="89"/>
      <c r="ILQ177" s="89"/>
      <c r="ILR177" s="89"/>
      <c r="ILS177" s="89"/>
      <c r="ILT177" s="89"/>
      <c r="ILU177" s="89"/>
      <c r="ILV177" s="89"/>
      <c r="ILW177" s="89"/>
      <c r="ILX177" s="89"/>
      <c r="ILY177" s="89"/>
      <c r="ILZ177" s="89"/>
      <c r="IMA177" s="89"/>
      <c r="IMB177" s="89"/>
      <c r="IMC177" s="89"/>
      <c r="IMD177" s="89"/>
      <c r="IME177" s="89"/>
      <c r="IMF177" s="89"/>
      <c r="IMG177" s="89"/>
      <c r="IMH177" s="89"/>
      <c r="IMI177" s="89"/>
      <c r="IMJ177" s="89"/>
      <c r="IMK177" s="89"/>
      <c r="IML177" s="89"/>
      <c r="IMM177" s="89"/>
      <c r="IMN177" s="89"/>
      <c r="IMO177" s="89"/>
      <c r="IMP177" s="89"/>
      <c r="IMQ177" s="89"/>
      <c r="IMR177" s="89"/>
      <c r="IMS177" s="89"/>
      <c r="IMT177" s="89"/>
      <c r="IMU177" s="89"/>
      <c r="IMX177" s="89"/>
      <c r="INA177" s="89"/>
      <c r="IND177" s="89"/>
      <c r="ING177" s="89"/>
      <c r="INJ177" s="89"/>
      <c r="INV177" s="89"/>
      <c r="INY177" s="89"/>
      <c r="IOB177" s="89"/>
      <c r="IOE177" s="89"/>
      <c r="IOK177" s="89"/>
      <c r="ION177" s="89"/>
      <c r="IOT177" s="89"/>
      <c r="IOW177" s="89"/>
      <c r="IOZ177" s="89"/>
      <c r="IPC177" s="89"/>
      <c r="IPI177" s="89"/>
      <c r="IPL177" s="89"/>
      <c r="IPR177" s="89"/>
      <c r="IPT177" s="89"/>
      <c r="IPU177" s="89"/>
      <c r="IPW177" s="89"/>
      <c r="IPZ177" s="89"/>
      <c r="IQC177" s="89"/>
      <c r="IQN177" s="89"/>
      <c r="IQP177" s="89"/>
      <c r="IRB177" s="89"/>
      <c r="IRE177" s="89"/>
      <c r="IRM177" s="89"/>
      <c r="ISG177" s="89"/>
      <c r="ISI177" s="89"/>
      <c r="ISJ177" s="89"/>
      <c r="ISK177" s="89"/>
      <c r="ISL177" s="89"/>
      <c r="ISM177" s="89"/>
      <c r="ISN177" s="89"/>
      <c r="ITF177" s="89"/>
      <c r="ITG177" s="89"/>
      <c r="ITJ177" s="89"/>
      <c r="ITM177" s="89"/>
      <c r="ITO177" s="89"/>
      <c r="ITQ177" s="89"/>
      <c r="ITT177" s="89"/>
      <c r="ITW177" s="89"/>
      <c r="ITZ177" s="89"/>
      <c r="IUF177" s="89"/>
      <c r="IUI177" s="89"/>
      <c r="IUL177" s="89"/>
      <c r="IUQ177" s="89"/>
      <c r="IVE177" s="89"/>
      <c r="IVF177" s="89"/>
      <c r="IVG177" s="89"/>
      <c r="IVH177" s="89"/>
      <c r="IVI177" s="89"/>
      <c r="IVJ177" s="89"/>
      <c r="IVK177" s="89"/>
      <c r="IVL177" s="89"/>
      <c r="IVM177" s="89"/>
      <c r="IVN177" s="89"/>
      <c r="IVO177" s="89"/>
      <c r="IVP177" s="89"/>
      <c r="IVQ177" s="89"/>
      <c r="IVR177" s="89"/>
      <c r="IVS177" s="89"/>
      <c r="IVT177" s="89"/>
      <c r="IVU177" s="89"/>
      <c r="IVV177" s="89"/>
      <c r="IVW177" s="89"/>
      <c r="IVX177" s="89"/>
      <c r="IVY177" s="89"/>
      <c r="IVZ177" s="89"/>
      <c r="IWA177" s="89"/>
      <c r="IWB177" s="89"/>
      <c r="IWC177" s="89"/>
      <c r="IWD177" s="89"/>
      <c r="IWE177" s="89"/>
      <c r="IWF177" s="89"/>
      <c r="IWG177" s="89"/>
      <c r="IWH177" s="89"/>
      <c r="IWI177" s="89"/>
      <c r="IWJ177" s="89"/>
      <c r="IWK177" s="89"/>
      <c r="IWL177" s="89"/>
      <c r="IWM177" s="89"/>
      <c r="IWN177" s="89"/>
      <c r="IWO177" s="89"/>
      <c r="IWP177" s="89"/>
      <c r="IWQ177" s="89"/>
      <c r="IWT177" s="89"/>
      <c r="IWW177" s="89"/>
      <c r="IWZ177" s="89"/>
      <c r="IXC177" s="89"/>
      <c r="IXF177" s="89"/>
      <c r="IXR177" s="89"/>
      <c r="IXU177" s="89"/>
      <c r="IXX177" s="89"/>
      <c r="IYA177" s="89"/>
      <c r="IYG177" s="89"/>
      <c r="IYJ177" s="89"/>
      <c r="IYP177" s="89"/>
      <c r="IYS177" s="89"/>
      <c r="IYV177" s="89"/>
      <c r="IYY177" s="89"/>
      <c r="IZE177" s="89"/>
      <c r="IZH177" s="89"/>
      <c r="IZN177" s="89"/>
      <c r="IZP177" s="89"/>
      <c r="IZQ177" s="89"/>
      <c r="IZS177" s="89"/>
      <c r="IZV177" s="89"/>
      <c r="IZY177" s="89"/>
      <c r="JAJ177" s="89"/>
      <c r="JAL177" s="89"/>
      <c r="JAX177" s="89"/>
      <c r="JBA177" s="89"/>
      <c r="JBI177" s="89"/>
      <c r="JCC177" s="89"/>
      <c r="JCE177" s="89"/>
      <c r="JCF177" s="89"/>
      <c r="JCG177" s="89"/>
      <c r="JCH177" s="89"/>
      <c r="JCI177" s="89"/>
      <c r="JCJ177" s="89"/>
      <c r="JDB177" s="89"/>
      <c r="JDC177" s="89"/>
      <c r="JDF177" s="89"/>
      <c r="JDI177" s="89"/>
      <c r="JDK177" s="89"/>
      <c r="JDM177" s="89"/>
      <c r="JDP177" s="89"/>
      <c r="JDS177" s="89"/>
      <c r="JDV177" s="89"/>
      <c r="JEB177" s="89"/>
      <c r="JEE177" s="89"/>
      <c r="JEH177" s="89"/>
      <c r="JEM177" s="89"/>
      <c r="JFA177" s="89"/>
      <c r="JFB177" s="89"/>
      <c r="JFC177" s="89"/>
      <c r="JFD177" s="89"/>
      <c r="JFE177" s="89"/>
      <c r="JFF177" s="89"/>
      <c r="JFG177" s="89"/>
      <c r="JFH177" s="89"/>
      <c r="JFI177" s="89"/>
      <c r="JFJ177" s="89"/>
      <c r="JFK177" s="89"/>
      <c r="JFL177" s="89"/>
      <c r="JFM177" s="89"/>
      <c r="JFN177" s="89"/>
      <c r="JFO177" s="89"/>
      <c r="JFP177" s="89"/>
      <c r="JFQ177" s="89"/>
      <c r="JFR177" s="89"/>
      <c r="JFS177" s="89"/>
      <c r="JFT177" s="89"/>
      <c r="JFU177" s="89"/>
      <c r="JFV177" s="89"/>
      <c r="JFW177" s="89"/>
      <c r="JFX177" s="89"/>
      <c r="JFY177" s="89"/>
      <c r="JFZ177" s="89"/>
      <c r="JGA177" s="89"/>
      <c r="JGB177" s="89"/>
      <c r="JGC177" s="89"/>
      <c r="JGD177" s="89"/>
      <c r="JGE177" s="89"/>
      <c r="JGF177" s="89"/>
      <c r="JGG177" s="89"/>
      <c r="JGH177" s="89"/>
      <c r="JGI177" s="89"/>
      <c r="JGJ177" s="89"/>
      <c r="JGK177" s="89"/>
      <c r="JGL177" s="89"/>
      <c r="JGM177" s="89"/>
      <c r="JGP177" s="89"/>
      <c r="JGS177" s="89"/>
      <c r="JGV177" s="89"/>
      <c r="JGY177" s="89"/>
      <c r="JHB177" s="89"/>
      <c r="JHN177" s="89"/>
      <c r="JHQ177" s="89"/>
      <c r="JHT177" s="89"/>
      <c r="JHW177" s="89"/>
      <c r="JIC177" s="89"/>
      <c r="JIF177" s="89"/>
      <c r="JIL177" s="89"/>
      <c r="JIO177" s="89"/>
      <c r="JIR177" s="89"/>
      <c r="JIU177" s="89"/>
      <c r="JJA177" s="89"/>
      <c r="JJD177" s="89"/>
      <c r="JJJ177" s="89"/>
      <c r="JJL177" s="89"/>
      <c r="JJM177" s="89"/>
      <c r="JJO177" s="89"/>
      <c r="JJR177" s="89"/>
      <c r="JJU177" s="89"/>
      <c r="JKF177" s="89"/>
      <c r="JKH177" s="89"/>
      <c r="JKT177" s="89"/>
      <c r="JKW177" s="89"/>
      <c r="JLE177" s="89"/>
      <c r="JLY177" s="89"/>
      <c r="JMA177" s="89"/>
      <c r="JMB177" s="89"/>
      <c r="JMC177" s="89"/>
      <c r="JMD177" s="89"/>
      <c r="JME177" s="89"/>
      <c r="JMF177" s="89"/>
      <c r="JMX177" s="89"/>
      <c r="JMY177" s="89"/>
      <c r="JNB177" s="89"/>
      <c r="JNE177" s="89"/>
      <c r="JNG177" s="89"/>
      <c r="JNI177" s="89"/>
      <c r="JNL177" s="89"/>
      <c r="JNO177" s="89"/>
      <c r="JNR177" s="89"/>
      <c r="JNX177" s="89"/>
      <c r="JOA177" s="89"/>
      <c r="JOD177" s="89"/>
      <c r="JOI177" s="89"/>
      <c r="JOW177" s="89"/>
      <c r="JOX177" s="89"/>
      <c r="JOY177" s="89"/>
      <c r="JOZ177" s="89"/>
      <c r="JPA177" s="89"/>
      <c r="JPB177" s="89"/>
      <c r="JPC177" s="89"/>
      <c r="JPD177" s="89"/>
      <c r="JPE177" s="89"/>
      <c r="JPF177" s="89"/>
      <c r="JPG177" s="89"/>
      <c r="JPH177" s="89"/>
      <c r="JPI177" s="89"/>
      <c r="JPJ177" s="89"/>
      <c r="JPK177" s="89"/>
      <c r="JPL177" s="89"/>
      <c r="JPM177" s="89"/>
      <c r="JPN177" s="89"/>
      <c r="JPO177" s="89"/>
      <c r="JPP177" s="89"/>
      <c r="JPQ177" s="89"/>
      <c r="JPR177" s="89"/>
      <c r="JPS177" s="89"/>
      <c r="JPT177" s="89"/>
      <c r="JPU177" s="89"/>
      <c r="JPV177" s="89"/>
      <c r="JPW177" s="89"/>
      <c r="JPX177" s="89"/>
      <c r="JPY177" s="89"/>
      <c r="JPZ177" s="89"/>
      <c r="JQA177" s="89"/>
      <c r="JQB177" s="89"/>
      <c r="JQC177" s="89"/>
      <c r="JQD177" s="89"/>
      <c r="JQE177" s="89"/>
      <c r="JQF177" s="89"/>
      <c r="JQG177" s="89"/>
      <c r="JQH177" s="89"/>
      <c r="JQI177" s="89"/>
      <c r="JQL177" s="89"/>
      <c r="JQO177" s="89"/>
      <c r="JQR177" s="89"/>
      <c r="JQU177" s="89"/>
      <c r="JQX177" s="89"/>
      <c r="JRJ177" s="89"/>
      <c r="JRM177" s="89"/>
      <c r="JRP177" s="89"/>
      <c r="JRS177" s="89"/>
      <c r="JRY177" s="89"/>
      <c r="JSB177" s="89"/>
      <c r="JSH177" s="89"/>
      <c r="JSK177" s="89"/>
      <c r="JSN177" s="89"/>
      <c r="JSQ177" s="89"/>
      <c r="JSW177" s="89"/>
      <c r="JSZ177" s="89"/>
      <c r="JTF177" s="89"/>
      <c r="JTH177" s="89"/>
      <c r="JTI177" s="89"/>
      <c r="JTK177" s="89"/>
      <c r="JTN177" s="89"/>
      <c r="JTQ177" s="89"/>
      <c r="JUB177" s="89"/>
      <c r="JUD177" s="89"/>
      <c r="JUP177" s="89"/>
      <c r="JUS177" s="89"/>
      <c r="JVA177" s="89"/>
      <c r="JVU177" s="89"/>
      <c r="JVW177" s="89"/>
      <c r="JVX177" s="89"/>
      <c r="JVY177" s="89"/>
      <c r="JVZ177" s="89"/>
      <c r="JWA177" s="89"/>
      <c r="JWB177" s="89"/>
      <c r="JWT177" s="89"/>
      <c r="JWU177" s="89"/>
      <c r="JWX177" s="89"/>
      <c r="JXA177" s="89"/>
      <c r="JXC177" s="89"/>
      <c r="JXE177" s="89"/>
      <c r="JXH177" s="89"/>
      <c r="JXK177" s="89"/>
      <c r="JXN177" s="89"/>
      <c r="JXT177" s="89"/>
      <c r="JXW177" s="89"/>
      <c r="JXZ177" s="89"/>
      <c r="JYE177" s="89"/>
      <c r="JYS177" s="89"/>
      <c r="JYT177" s="89"/>
      <c r="JYU177" s="89"/>
      <c r="JYV177" s="89"/>
      <c r="JYW177" s="89"/>
      <c r="JYX177" s="89"/>
      <c r="JYY177" s="89"/>
      <c r="JYZ177" s="89"/>
      <c r="JZA177" s="89"/>
      <c r="JZB177" s="89"/>
      <c r="JZC177" s="89"/>
      <c r="JZD177" s="89"/>
      <c r="JZE177" s="89"/>
      <c r="JZF177" s="89"/>
      <c r="JZG177" s="89"/>
      <c r="JZH177" s="89"/>
      <c r="JZI177" s="89"/>
      <c r="JZJ177" s="89"/>
      <c r="JZK177" s="89"/>
      <c r="JZL177" s="89"/>
      <c r="JZM177" s="89"/>
      <c r="JZN177" s="89"/>
      <c r="JZO177" s="89"/>
      <c r="JZP177" s="89"/>
      <c r="JZQ177" s="89"/>
      <c r="JZR177" s="89"/>
      <c r="JZS177" s="89"/>
      <c r="JZT177" s="89"/>
      <c r="JZU177" s="89"/>
      <c r="JZV177" s="89"/>
      <c r="JZW177" s="89"/>
      <c r="JZX177" s="89"/>
      <c r="JZY177" s="89"/>
      <c r="JZZ177" s="89"/>
      <c r="KAA177" s="89"/>
      <c r="KAB177" s="89"/>
      <c r="KAC177" s="89"/>
      <c r="KAD177" s="89"/>
      <c r="KAE177" s="89"/>
      <c r="KAH177" s="89"/>
      <c r="KAK177" s="89"/>
      <c r="KAN177" s="89"/>
      <c r="KAQ177" s="89"/>
      <c r="KAT177" s="89"/>
      <c r="KBF177" s="89"/>
      <c r="KBI177" s="89"/>
      <c r="KBL177" s="89"/>
      <c r="KBO177" s="89"/>
      <c r="KBU177" s="89"/>
      <c r="KBX177" s="89"/>
      <c r="KCD177" s="89"/>
      <c r="KCG177" s="89"/>
      <c r="KCJ177" s="89"/>
      <c r="KCM177" s="89"/>
      <c r="KCS177" s="89"/>
      <c r="KCV177" s="89"/>
      <c r="KDB177" s="89"/>
      <c r="KDD177" s="89"/>
      <c r="KDE177" s="89"/>
      <c r="KDG177" s="89"/>
      <c r="KDJ177" s="89"/>
      <c r="KDM177" s="89"/>
      <c r="KDX177" s="89"/>
      <c r="KDZ177" s="89"/>
      <c r="KEL177" s="89"/>
      <c r="KEO177" s="89"/>
      <c r="KEW177" s="89"/>
      <c r="KFQ177" s="89"/>
      <c r="KFS177" s="89"/>
      <c r="KFT177" s="89"/>
      <c r="KFU177" s="89"/>
      <c r="KFV177" s="89"/>
      <c r="KFW177" s="89"/>
      <c r="KFX177" s="89"/>
      <c r="KGP177" s="89"/>
      <c r="KGQ177" s="89"/>
      <c r="KGT177" s="89"/>
      <c r="KGW177" s="89"/>
      <c r="KGY177" s="89"/>
      <c r="KHA177" s="89"/>
      <c r="KHD177" s="89"/>
      <c r="KHG177" s="89"/>
      <c r="KHJ177" s="89"/>
      <c r="KHP177" s="89"/>
      <c r="KHS177" s="89"/>
      <c r="KHV177" s="89"/>
      <c r="KIA177" s="89"/>
      <c r="KIO177" s="89"/>
      <c r="KIP177" s="89"/>
      <c r="KIQ177" s="89"/>
      <c r="KIR177" s="89"/>
      <c r="KIS177" s="89"/>
      <c r="KIT177" s="89"/>
      <c r="KIU177" s="89"/>
      <c r="KIV177" s="89"/>
      <c r="KIW177" s="89"/>
      <c r="KIX177" s="89"/>
      <c r="KIY177" s="89"/>
      <c r="KIZ177" s="89"/>
      <c r="KJA177" s="89"/>
      <c r="KJB177" s="89"/>
      <c r="KJC177" s="89"/>
      <c r="KJD177" s="89"/>
      <c r="KJE177" s="89"/>
      <c r="KJF177" s="89"/>
      <c r="KJG177" s="89"/>
      <c r="KJH177" s="89"/>
      <c r="KJI177" s="89"/>
      <c r="KJJ177" s="89"/>
      <c r="KJK177" s="89"/>
      <c r="KJL177" s="89"/>
      <c r="KJM177" s="89"/>
      <c r="KJN177" s="89"/>
      <c r="KJO177" s="89"/>
      <c r="KJP177" s="89"/>
      <c r="KJQ177" s="89"/>
      <c r="KJR177" s="89"/>
      <c r="KJS177" s="89"/>
      <c r="KJT177" s="89"/>
      <c r="KJU177" s="89"/>
      <c r="KJV177" s="89"/>
      <c r="KJW177" s="89"/>
      <c r="KJX177" s="89"/>
      <c r="KJY177" s="89"/>
      <c r="KJZ177" s="89"/>
      <c r="KKA177" s="89"/>
      <c r="KKD177" s="89"/>
      <c r="KKG177" s="89"/>
      <c r="KKJ177" s="89"/>
      <c r="KKM177" s="89"/>
      <c r="KKP177" s="89"/>
      <c r="KLB177" s="89"/>
      <c r="KLE177" s="89"/>
      <c r="KLH177" s="89"/>
      <c r="KLK177" s="89"/>
      <c r="KLQ177" s="89"/>
      <c r="KLT177" s="89"/>
      <c r="KLZ177" s="89"/>
      <c r="KMC177" s="89"/>
      <c r="KMF177" s="89"/>
      <c r="KMI177" s="89"/>
      <c r="KMO177" s="89"/>
      <c r="KMR177" s="89"/>
      <c r="KMX177" s="89"/>
      <c r="KMZ177" s="89"/>
      <c r="KNA177" s="89"/>
      <c r="KNC177" s="89"/>
      <c r="KNF177" s="89"/>
      <c r="KNI177" s="89"/>
      <c r="KNT177" s="89"/>
      <c r="KNV177" s="89"/>
      <c r="KOH177" s="89"/>
      <c r="KOK177" s="89"/>
      <c r="KOS177" s="89"/>
      <c r="KPM177" s="89"/>
      <c r="KPO177" s="89"/>
      <c r="KPP177" s="89"/>
      <c r="KPQ177" s="89"/>
      <c r="KPR177" s="89"/>
      <c r="KPS177" s="89"/>
      <c r="KPT177" s="89"/>
      <c r="KQL177" s="89"/>
      <c r="KQM177" s="89"/>
      <c r="KQP177" s="89"/>
      <c r="KQS177" s="89"/>
      <c r="KQU177" s="89"/>
      <c r="KQW177" s="89"/>
      <c r="KQZ177" s="89"/>
      <c r="KRC177" s="89"/>
      <c r="KRF177" s="89"/>
      <c r="KRL177" s="89"/>
      <c r="KRO177" s="89"/>
      <c r="KRR177" s="89"/>
      <c r="KRW177" s="89"/>
      <c r="KSK177" s="89"/>
      <c r="KSL177" s="89"/>
      <c r="KSM177" s="89"/>
      <c r="KSN177" s="89"/>
      <c r="KSO177" s="89"/>
      <c r="KSP177" s="89"/>
      <c r="KSQ177" s="89"/>
      <c r="KSR177" s="89"/>
      <c r="KSS177" s="89"/>
      <c r="KST177" s="89"/>
      <c r="KSU177" s="89"/>
      <c r="KSV177" s="89"/>
      <c r="KSW177" s="89"/>
      <c r="KSX177" s="89"/>
      <c r="KSY177" s="89"/>
      <c r="KSZ177" s="89"/>
      <c r="KTA177" s="89"/>
      <c r="KTB177" s="89"/>
      <c r="KTC177" s="89"/>
      <c r="KTD177" s="89"/>
      <c r="KTE177" s="89"/>
      <c r="KTF177" s="89"/>
      <c r="KTG177" s="89"/>
      <c r="KTH177" s="89"/>
      <c r="KTI177" s="89"/>
      <c r="KTJ177" s="89"/>
      <c r="KTK177" s="89"/>
      <c r="KTL177" s="89"/>
      <c r="KTM177" s="89"/>
      <c r="KTN177" s="89"/>
      <c r="KTO177" s="89"/>
      <c r="KTP177" s="89"/>
      <c r="KTQ177" s="89"/>
      <c r="KTR177" s="89"/>
      <c r="KTS177" s="89"/>
      <c r="KTT177" s="89"/>
      <c r="KTU177" s="89"/>
      <c r="KTV177" s="89"/>
      <c r="KTW177" s="89"/>
      <c r="KTZ177" s="89"/>
      <c r="KUC177" s="89"/>
      <c r="KUF177" s="89"/>
      <c r="KUI177" s="89"/>
      <c r="KUL177" s="89"/>
      <c r="KUX177" s="89"/>
      <c r="KVA177" s="89"/>
      <c r="KVD177" s="89"/>
      <c r="KVG177" s="89"/>
      <c r="KVM177" s="89"/>
      <c r="KVP177" s="89"/>
      <c r="KVV177" s="89"/>
      <c r="KVY177" s="89"/>
      <c r="KWB177" s="89"/>
      <c r="KWE177" s="89"/>
      <c r="KWK177" s="89"/>
      <c r="KWN177" s="89"/>
      <c r="KWT177" s="89"/>
      <c r="KWV177" s="89"/>
      <c r="KWW177" s="89"/>
      <c r="KWY177" s="89"/>
      <c r="KXB177" s="89"/>
      <c r="KXE177" s="89"/>
      <c r="KXP177" s="89"/>
      <c r="KXR177" s="89"/>
      <c r="KYD177" s="89"/>
      <c r="KYG177" s="89"/>
      <c r="KYO177" s="89"/>
      <c r="KZI177" s="89"/>
      <c r="KZK177" s="89"/>
      <c r="KZL177" s="89"/>
      <c r="KZM177" s="89"/>
      <c r="KZN177" s="89"/>
      <c r="KZO177" s="89"/>
      <c r="KZP177" s="89"/>
      <c r="LAH177" s="89"/>
      <c r="LAI177" s="89"/>
      <c r="LAL177" s="89"/>
      <c r="LAO177" s="89"/>
      <c r="LAQ177" s="89"/>
      <c r="LAS177" s="89"/>
      <c r="LAV177" s="89"/>
      <c r="LAY177" s="89"/>
      <c r="LBB177" s="89"/>
      <c r="LBH177" s="89"/>
      <c r="LBK177" s="89"/>
      <c r="LBN177" s="89"/>
      <c r="LBS177" s="89"/>
      <c r="LCG177" s="89"/>
      <c r="LCH177" s="89"/>
      <c r="LCI177" s="89"/>
      <c r="LCJ177" s="89"/>
      <c r="LCK177" s="89"/>
      <c r="LCL177" s="89"/>
      <c r="LCM177" s="89"/>
      <c r="LCN177" s="89"/>
      <c r="LCO177" s="89"/>
      <c r="LCP177" s="89"/>
      <c r="LCQ177" s="89"/>
      <c r="LCR177" s="89"/>
      <c r="LCS177" s="89"/>
      <c r="LCT177" s="89"/>
      <c r="LCU177" s="89"/>
      <c r="LCV177" s="89"/>
      <c r="LCW177" s="89"/>
      <c r="LCX177" s="89"/>
      <c r="LCY177" s="89"/>
      <c r="LCZ177" s="89"/>
      <c r="LDA177" s="89"/>
      <c r="LDB177" s="89"/>
      <c r="LDC177" s="89"/>
      <c r="LDD177" s="89"/>
      <c r="LDE177" s="89"/>
      <c r="LDF177" s="89"/>
      <c r="LDG177" s="89"/>
      <c r="LDH177" s="89"/>
      <c r="LDI177" s="89"/>
      <c r="LDJ177" s="89"/>
      <c r="LDK177" s="89"/>
      <c r="LDL177" s="89"/>
      <c r="LDM177" s="89"/>
      <c r="LDN177" s="89"/>
      <c r="LDO177" s="89"/>
      <c r="LDP177" s="89"/>
      <c r="LDQ177" s="89"/>
      <c r="LDR177" s="89"/>
      <c r="LDS177" s="89"/>
      <c r="LDV177" s="89"/>
      <c r="LDY177" s="89"/>
      <c r="LEB177" s="89"/>
      <c r="LEE177" s="89"/>
      <c r="LEH177" s="89"/>
      <c r="LET177" s="89"/>
      <c r="LEW177" s="89"/>
      <c r="LEZ177" s="89"/>
      <c r="LFC177" s="89"/>
      <c r="LFI177" s="89"/>
      <c r="LFL177" s="89"/>
      <c r="LFR177" s="89"/>
      <c r="LFU177" s="89"/>
      <c r="LFX177" s="89"/>
      <c r="LGA177" s="89"/>
      <c r="LGG177" s="89"/>
      <c r="LGJ177" s="89"/>
      <c r="LGP177" s="89"/>
      <c r="LGR177" s="89"/>
      <c r="LGS177" s="89"/>
      <c r="LGU177" s="89"/>
      <c r="LGX177" s="89"/>
      <c r="LHA177" s="89"/>
      <c r="LHL177" s="89"/>
      <c r="LHN177" s="89"/>
      <c r="LHZ177" s="89"/>
      <c r="LIC177" s="89"/>
      <c r="LIK177" s="89"/>
      <c r="LJE177" s="89"/>
      <c r="LJG177" s="89"/>
      <c r="LJH177" s="89"/>
      <c r="LJI177" s="89"/>
      <c r="LJJ177" s="89"/>
      <c r="LJK177" s="89"/>
      <c r="LJL177" s="89"/>
      <c r="LKD177" s="89"/>
      <c r="LKE177" s="89"/>
      <c r="LKH177" s="89"/>
      <c r="LKK177" s="89"/>
      <c r="LKM177" s="89"/>
      <c r="LKO177" s="89"/>
      <c r="LKR177" s="89"/>
      <c r="LKU177" s="89"/>
      <c r="LKX177" s="89"/>
      <c r="LLD177" s="89"/>
      <c r="LLG177" s="89"/>
      <c r="LLJ177" s="89"/>
      <c r="LLO177" s="89"/>
      <c r="LMC177" s="89"/>
      <c r="LMD177" s="89"/>
      <c r="LME177" s="89"/>
      <c r="LMF177" s="89"/>
      <c r="LMG177" s="89"/>
      <c r="LMH177" s="89"/>
      <c r="LMI177" s="89"/>
      <c r="LMJ177" s="89"/>
      <c r="LMK177" s="89"/>
      <c r="LML177" s="89"/>
      <c r="LMM177" s="89"/>
      <c r="LMN177" s="89"/>
      <c r="LMO177" s="89"/>
      <c r="LMP177" s="89"/>
      <c r="LMQ177" s="89"/>
      <c r="LMR177" s="89"/>
      <c r="LMS177" s="89"/>
      <c r="LMT177" s="89"/>
      <c r="LMU177" s="89"/>
      <c r="LMV177" s="89"/>
      <c r="LMW177" s="89"/>
      <c r="LMX177" s="89"/>
      <c r="LMY177" s="89"/>
      <c r="LMZ177" s="89"/>
      <c r="LNA177" s="89"/>
      <c r="LNB177" s="89"/>
      <c r="LNC177" s="89"/>
      <c r="LND177" s="89"/>
      <c r="LNE177" s="89"/>
      <c r="LNF177" s="89"/>
      <c r="LNG177" s="89"/>
      <c r="LNH177" s="89"/>
      <c r="LNI177" s="89"/>
      <c r="LNJ177" s="89"/>
      <c r="LNK177" s="89"/>
      <c r="LNL177" s="89"/>
      <c r="LNM177" s="89"/>
      <c r="LNN177" s="89"/>
      <c r="LNO177" s="89"/>
      <c r="LNR177" s="89"/>
      <c r="LNU177" s="89"/>
      <c r="LNX177" s="89"/>
      <c r="LOA177" s="89"/>
      <c r="LOD177" s="89"/>
      <c r="LOP177" s="89"/>
      <c r="LOS177" s="89"/>
      <c r="LOV177" s="89"/>
      <c r="LOY177" s="89"/>
      <c r="LPE177" s="89"/>
      <c r="LPH177" s="89"/>
      <c r="LPN177" s="89"/>
      <c r="LPQ177" s="89"/>
      <c r="LPT177" s="89"/>
      <c r="LPW177" s="89"/>
      <c r="LQC177" s="89"/>
      <c r="LQF177" s="89"/>
      <c r="LQL177" s="89"/>
      <c r="LQN177" s="89"/>
      <c r="LQO177" s="89"/>
      <c r="LQQ177" s="89"/>
      <c r="LQT177" s="89"/>
      <c r="LQW177" s="89"/>
      <c r="LRH177" s="89"/>
      <c r="LRJ177" s="89"/>
      <c r="LRV177" s="89"/>
      <c r="LRY177" s="89"/>
      <c r="LSG177" s="89"/>
      <c r="LTA177" s="89"/>
      <c r="LTC177" s="89"/>
      <c r="LTD177" s="89"/>
      <c r="LTE177" s="89"/>
      <c r="LTF177" s="89"/>
      <c r="LTG177" s="89"/>
      <c r="LTH177" s="89"/>
      <c r="LTZ177" s="89"/>
      <c r="LUA177" s="89"/>
      <c r="LUD177" s="89"/>
      <c r="LUG177" s="89"/>
      <c r="LUI177" s="89"/>
      <c r="LUK177" s="89"/>
      <c r="LUN177" s="89"/>
      <c r="LUQ177" s="89"/>
      <c r="LUT177" s="89"/>
      <c r="LUZ177" s="89"/>
      <c r="LVC177" s="89"/>
      <c r="LVF177" s="89"/>
      <c r="LVK177" s="89"/>
      <c r="LVY177" s="89"/>
      <c r="LVZ177" s="89"/>
      <c r="LWA177" s="89"/>
      <c r="LWB177" s="89"/>
      <c r="LWC177" s="89"/>
      <c r="LWD177" s="89"/>
      <c r="LWE177" s="89"/>
      <c r="LWF177" s="89"/>
      <c r="LWG177" s="89"/>
      <c r="LWH177" s="89"/>
      <c r="LWI177" s="89"/>
      <c r="LWJ177" s="89"/>
      <c r="LWK177" s="89"/>
      <c r="LWL177" s="89"/>
      <c r="LWM177" s="89"/>
      <c r="LWN177" s="89"/>
      <c r="LWO177" s="89"/>
      <c r="LWP177" s="89"/>
      <c r="LWQ177" s="89"/>
      <c r="LWR177" s="89"/>
      <c r="LWS177" s="89"/>
      <c r="LWT177" s="89"/>
      <c r="LWU177" s="89"/>
      <c r="LWV177" s="89"/>
      <c r="LWW177" s="89"/>
      <c r="LWX177" s="89"/>
      <c r="LWY177" s="89"/>
      <c r="LWZ177" s="89"/>
      <c r="LXA177" s="89"/>
      <c r="LXB177" s="89"/>
      <c r="LXC177" s="89"/>
      <c r="LXD177" s="89"/>
      <c r="LXE177" s="89"/>
      <c r="LXF177" s="89"/>
      <c r="LXG177" s="89"/>
      <c r="LXH177" s="89"/>
      <c r="LXI177" s="89"/>
      <c r="LXJ177" s="89"/>
      <c r="LXK177" s="89"/>
      <c r="LXN177" s="89"/>
      <c r="LXQ177" s="89"/>
      <c r="LXT177" s="89"/>
      <c r="LXW177" s="89"/>
      <c r="LXZ177" s="89"/>
      <c r="LYL177" s="89"/>
      <c r="LYO177" s="89"/>
      <c r="LYR177" s="89"/>
      <c r="LYU177" s="89"/>
      <c r="LZA177" s="89"/>
      <c r="LZD177" s="89"/>
      <c r="LZJ177" s="89"/>
      <c r="LZM177" s="89"/>
      <c r="LZP177" s="89"/>
      <c r="LZS177" s="89"/>
      <c r="LZY177" s="89"/>
      <c r="MAB177" s="89"/>
      <c r="MAH177" s="89"/>
      <c r="MAJ177" s="89"/>
      <c r="MAK177" s="89"/>
      <c r="MAM177" s="89"/>
      <c r="MAP177" s="89"/>
      <c r="MAS177" s="89"/>
      <c r="MBD177" s="89"/>
      <c r="MBF177" s="89"/>
      <c r="MBR177" s="89"/>
      <c r="MBU177" s="89"/>
      <c r="MCC177" s="89"/>
      <c r="MCW177" s="89"/>
      <c r="MCY177" s="89"/>
      <c r="MCZ177" s="89"/>
      <c r="MDA177" s="89"/>
      <c r="MDB177" s="89"/>
      <c r="MDC177" s="89"/>
      <c r="MDD177" s="89"/>
      <c r="MDV177" s="89"/>
      <c r="MDW177" s="89"/>
      <c r="MDZ177" s="89"/>
      <c r="MEC177" s="89"/>
      <c r="MEE177" s="89"/>
      <c r="MEG177" s="89"/>
      <c r="MEJ177" s="89"/>
      <c r="MEM177" s="89"/>
      <c r="MEP177" s="89"/>
      <c r="MEV177" s="89"/>
      <c r="MEY177" s="89"/>
      <c r="MFB177" s="89"/>
      <c r="MFG177" s="89"/>
      <c r="MFU177" s="89"/>
      <c r="MFV177" s="89"/>
      <c r="MFW177" s="89"/>
      <c r="MFX177" s="89"/>
      <c r="MFY177" s="89"/>
      <c r="MFZ177" s="89"/>
      <c r="MGA177" s="89"/>
      <c r="MGB177" s="89"/>
      <c r="MGC177" s="89"/>
      <c r="MGD177" s="89"/>
      <c r="MGE177" s="89"/>
      <c r="MGF177" s="89"/>
      <c r="MGG177" s="89"/>
      <c r="MGH177" s="89"/>
      <c r="MGI177" s="89"/>
      <c r="MGJ177" s="89"/>
      <c r="MGK177" s="89"/>
      <c r="MGL177" s="89"/>
      <c r="MGM177" s="89"/>
      <c r="MGN177" s="89"/>
      <c r="MGO177" s="89"/>
      <c r="MGP177" s="89"/>
      <c r="MGQ177" s="89"/>
      <c r="MGR177" s="89"/>
      <c r="MGS177" s="89"/>
      <c r="MGT177" s="89"/>
      <c r="MGU177" s="89"/>
      <c r="MGV177" s="89"/>
      <c r="MGW177" s="89"/>
      <c r="MGX177" s="89"/>
      <c r="MGY177" s="89"/>
      <c r="MGZ177" s="89"/>
      <c r="MHA177" s="89"/>
      <c r="MHB177" s="89"/>
      <c r="MHC177" s="89"/>
      <c r="MHD177" s="89"/>
      <c r="MHE177" s="89"/>
      <c r="MHF177" s="89"/>
      <c r="MHG177" s="89"/>
      <c r="MHJ177" s="89"/>
      <c r="MHM177" s="89"/>
      <c r="MHP177" s="89"/>
      <c r="MHS177" s="89"/>
      <c r="MHV177" s="89"/>
      <c r="MIH177" s="89"/>
      <c r="MIK177" s="89"/>
      <c r="MIN177" s="89"/>
      <c r="MIQ177" s="89"/>
      <c r="MIW177" s="89"/>
      <c r="MIZ177" s="89"/>
      <c r="MJF177" s="89"/>
      <c r="MJI177" s="89"/>
      <c r="MJL177" s="89"/>
      <c r="MJO177" s="89"/>
      <c r="MJU177" s="89"/>
      <c r="MJX177" s="89"/>
      <c r="MKD177" s="89"/>
      <c r="MKF177" s="89"/>
      <c r="MKG177" s="89"/>
      <c r="MKI177" s="89"/>
      <c r="MKL177" s="89"/>
      <c r="MKO177" s="89"/>
      <c r="MKZ177" s="89"/>
      <c r="MLB177" s="89"/>
      <c r="MLN177" s="89"/>
      <c r="MLQ177" s="89"/>
      <c r="MLY177" s="89"/>
      <c r="MMS177" s="89"/>
      <c r="MMU177" s="89"/>
      <c r="MMV177" s="89"/>
      <c r="MMW177" s="89"/>
      <c r="MMX177" s="89"/>
      <c r="MMY177" s="89"/>
      <c r="MMZ177" s="89"/>
      <c r="MNR177" s="89"/>
      <c r="MNS177" s="89"/>
      <c r="MNV177" s="89"/>
      <c r="MNY177" s="89"/>
      <c r="MOA177" s="89"/>
      <c r="MOC177" s="89"/>
      <c r="MOF177" s="89"/>
      <c r="MOI177" s="89"/>
      <c r="MOL177" s="89"/>
      <c r="MOR177" s="89"/>
      <c r="MOU177" s="89"/>
      <c r="MOX177" s="89"/>
      <c r="MPC177" s="89"/>
      <c r="MPQ177" s="89"/>
      <c r="MPR177" s="89"/>
      <c r="MPS177" s="89"/>
      <c r="MPT177" s="89"/>
      <c r="MPU177" s="89"/>
      <c r="MPV177" s="89"/>
      <c r="MPW177" s="89"/>
      <c r="MPX177" s="89"/>
      <c r="MPY177" s="89"/>
      <c r="MPZ177" s="89"/>
      <c r="MQA177" s="89"/>
      <c r="MQB177" s="89"/>
      <c r="MQC177" s="89"/>
      <c r="MQD177" s="89"/>
      <c r="MQE177" s="89"/>
      <c r="MQF177" s="89"/>
      <c r="MQG177" s="89"/>
      <c r="MQH177" s="89"/>
      <c r="MQI177" s="89"/>
      <c r="MQJ177" s="89"/>
      <c r="MQK177" s="89"/>
      <c r="MQL177" s="89"/>
      <c r="MQM177" s="89"/>
      <c r="MQN177" s="89"/>
      <c r="MQO177" s="89"/>
      <c r="MQP177" s="89"/>
      <c r="MQQ177" s="89"/>
      <c r="MQR177" s="89"/>
      <c r="MQS177" s="89"/>
      <c r="MQT177" s="89"/>
      <c r="MQU177" s="89"/>
      <c r="MQV177" s="89"/>
      <c r="MQW177" s="89"/>
      <c r="MQX177" s="89"/>
      <c r="MQY177" s="89"/>
      <c r="MQZ177" s="89"/>
      <c r="MRA177" s="89"/>
      <c r="MRB177" s="89"/>
      <c r="MRC177" s="89"/>
      <c r="MRF177" s="89"/>
      <c r="MRI177" s="89"/>
      <c r="MRL177" s="89"/>
      <c r="MRO177" s="89"/>
      <c r="MRR177" s="89"/>
      <c r="MSD177" s="89"/>
      <c r="MSG177" s="89"/>
      <c r="MSJ177" s="89"/>
      <c r="MSM177" s="89"/>
      <c r="MSS177" s="89"/>
      <c r="MSV177" s="89"/>
      <c r="MTB177" s="89"/>
      <c r="MTE177" s="89"/>
      <c r="MTH177" s="89"/>
      <c r="MTK177" s="89"/>
      <c r="MTQ177" s="89"/>
      <c r="MTT177" s="89"/>
      <c r="MTZ177" s="89"/>
      <c r="MUB177" s="89"/>
      <c r="MUC177" s="89"/>
      <c r="MUE177" s="89"/>
      <c r="MUH177" s="89"/>
      <c r="MUK177" s="89"/>
      <c r="MUV177" s="89"/>
      <c r="MUX177" s="89"/>
      <c r="MVJ177" s="89"/>
      <c r="MVM177" s="89"/>
      <c r="MVU177" s="89"/>
      <c r="MWO177" s="89"/>
      <c r="MWQ177" s="89"/>
      <c r="MWR177" s="89"/>
      <c r="MWS177" s="89"/>
      <c r="MWT177" s="89"/>
      <c r="MWU177" s="89"/>
      <c r="MWV177" s="89"/>
      <c r="MXN177" s="89"/>
      <c r="MXO177" s="89"/>
      <c r="MXR177" s="89"/>
      <c r="MXU177" s="89"/>
      <c r="MXW177" s="89"/>
      <c r="MXY177" s="89"/>
      <c r="MYB177" s="89"/>
      <c r="MYE177" s="89"/>
      <c r="MYH177" s="89"/>
      <c r="MYN177" s="89"/>
      <c r="MYQ177" s="89"/>
      <c r="MYT177" s="89"/>
      <c r="MYY177" s="89"/>
      <c r="MZM177" s="89"/>
      <c r="MZN177" s="89"/>
      <c r="MZO177" s="89"/>
      <c r="MZP177" s="89"/>
      <c r="MZQ177" s="89"/>
      <c r="MZR177" s="89"/>
      <c r="MZS177" s="89"/>
      <c r="MZT177" s="89"/>
      <c r="MZU177" s="89"/>
      <c r="MZV177" s="89"/>
      <c r="MZW177" s="89"/>
      <c r="MZX177" s="89"/>
      <c r="MZY177" s="89"/>
      <c r="MZZ177" s="89"/>
      <c r="NAA177" s="89"/>
      <c r="NAB177" s="89"/>
      <c r="NAC177" s="89"/>
      <c r="NAD177" s="89"/>
      <c r="NAE177" s="89"/>
      <c r="NAF177" s="89"/>
      <c r="NAG177" s="89"/>
      <c r="NAH177" s="89"/>
      <c r="NAI177" s="89"/>
      <c r="NAJ177" s="89"/>
      <c r="NAK177" s="89"/>
      <c r="NAL177" s="89"/>
      <c r="NAM177" s="89"/>
      <c r="NAN177" s="89"/>
      <c r="NAO177" s="89"/>
      <c r="NAP177" s="89"/>
      <c r="NAQ177" s="89"/>
      <c r="NAR177" s="89"/>
      <c r="NAS177" s="89"/>
      <c r="NAT177" s="89"/>
      <c r="NAU177" s="89"/>
      <c r="NAV177" s="89"/>
      <c r="NAW177" s="89"/>
      <c r="NAX177" s="89"/>
      <c r="NAY177" s="89"/>
      <c r="NBB177" s="89"/>
      <c r="NBE177" s="89"/>
      <c r="NBH177" s="89"/>
      <c r="NBK177" s="89"/>
      <c r="NBN177" s="89"/>
      <c r="NBZ177" s="89"/>
      <c r="NCC177" s="89"/>
      <c r="NCF177" s="89"/>
      <c r="NCI177" s="89"/>
      <c r="NCO177" s="89"/>
      <c r="NCR177" s="89"/>
      <c r="NCX177" s="89"/>
      <c r="NDA177" s="89"/>
      <c r="NDD177" s="89"/>
      <c r="NDG177" s="89"/>
      <c r="NDM177" s="89"/>
      <c r="NDP177" s="89"/>
      <c r="NDV177" s="89"/>
      <c r="NDX177" s="89"/>
      <c r="NDY177" s="89"/>
      <c r="NEA177" s="89"/>
      <c r="NED177" s="89"/>
      <c r="NEG177" s="89"/>
      <c r="NER177" s="89"/>
      <c r="NET177" s="89"/>
      <c r="NFF177" s="89"/>
      <c r="NFI177" s="89"/>
      <c r="NFQ177" s="89"/>
      <c r="NGK177" s="89"/>
      <c r="NGM177" s="89"/>
      <c r="NGN177" s="89"/>
      <c r="NGO177" s="89"/>
      <c r="NGP177" s="89"/>
      <c r="NGQ177" s="89"/>
      <c r="NGR177" s="89"/>
      <c r="NHJ177" s="89"/>
      <c r="NHK177" s="89"/>
      <c r="NHN177" s="89"/>
      <c r="NHQ177" s="89"/>
      <c r="NHS177" s="89"/>
      <c r="NHU177" s="89"/>
      <c r="NHX177" s="89"/>
      <c r="NIA177" s="89"/>
      <c r="NID177" s="89"/>
      <c r="NIJ177" s="89"/>
      <c r="NIM177" s="89"/>
      <c r="NIP177" s="89"/>
      <c r="NIU177" s="89"/>
      <c r="NJI177" s="89"/>
      <c r="NJJ177" s="89"/>
      <c r="NJK177" s="89"/>
      <c r="NJL177" s="89"/>
      <c r="NJM177" s="89"/>
      <c r="NJN177" s="89"/>
      <c r="NJO177" s="89"/>
      <c r="NJP177" s="89"/>
      <c r="NJQ177" s="89"/>
      <c r="NJR177" s="89"/>
      <c r="NJS177" s="89"/>
      <c r="NJT177" s="89"/>
      <c r="NJU177" s="89"/>
      <c r="NJV177" s="89"/>
      <c r="NJW177" s="89"/>
      <c r="NJX177" s="89"/>
      <c r="NJY177" s="89"/>
      <c r="NJZ177" s="89"/>
      <c r="NKA177" s="89"/>
      <c r="NKB177" s="89"/>
      <c r="NKC177" s="89"/>
      <c r="NKD177" s="89"/>
      <c r="NKE177" s="89"/>
      <c r="NKF177" s="89"/>
      <c r="NKG177" s="89"/>
      <c r="NKH177" s="89"/>
      <c r="NKI177" s="89"/>
      <c r="NKJ177" s="89"/>
      <c r="NKK177" s="89"/>
      <c r="NKL177" s="89"/>
      <c r="NKM177" s="89"/>
      <c r="NKN177" s="89"/>
      <c r="NKO177" s="89"/>
      <c r="NKP177" s="89"/>
      <c r="NKQ177" s="89"/>
      <c r="NKR177" s="89"/>
      <c r="NKS177" s="89"/>
      <c r="NKT177" s="89"/>
      <c r="NKU177" s="89"/>
      <c r="NKX177" s="89"/>
      <c r="NLA177" s="89"/>
      <c r="NLD177" s="89"/>
      <c r="NLG177" s="89"/>
      <c r="NLJ177" s="89"/>
      <c r="NLV177" s="89"/>
      <c r="NLY177" s="89"/>
      <c r="NMB177" s="89"/>
      <c r="NME177" s="89"/>
      <c r="NMK177" s="89"/>
      <c r="NMN177" s="89"/>
      <c r="NMT177" s="89"/>
      <c r="NMW177" s="89"/>
      <c r="NMZ177" s="89"/>
      <c r="NNC177" s="89"/>
      <c r="NNI177" s="89"/>
      <c r="NNL177" s="89"/>
      <c r="NNR177" s="89"/>
      <c r="NNT177" s="89"/>
      <c r="NNU177" s="89"/>
      <c r="NNW177" s="89"/>
      <c r="NNZ177" s="89"/>
      <c r="NOC177" s="89"/>
      <c r="NON177" s="89"/>
      <c r="NOP177" s="89"/>
      <c r="NPB177" s="89"/>
      <c r="NPE177" s="89"/>
      <c r="NPM177" s="89"/>
      <c r="NQG177" s="89"/>
      <c r="NQI177" s="89"/>
      <c r="NQJ177" s="89"/>
      <c r="NQK177" s="89"/>
      <c r="NQL177" s="89"/>
      <c r="NQM177" s="89"/>
      <c r="NQN177" s="89"/>
      <c r="NRF177" s="89"/>
      <c r="NRG177" s="89"/>
      <c r="NRJ177" s="89"/>
      <c r="NRM177" s="89"/>
      <c r="NRO177" s="89"/>
      <c r="NRQ177" s="89"/>
      <c r="NRT177" s="89"/>
      <c r="NRW177" s="89"/>
      <c r="NRZ177" s="89"/>
      <c r="NSF177" s="89"/>
      <c r="NSI177" s="89"/>
      <c r="NSL177" s="89"/>
      <c r="NSQ177" s="89"/>
      <c r="NTE177" s="89"/>
      <c r="NTF177" s="89"/>
      <c r="NTG177" s="89"/>
      <c r="NTH177" s="89"/>
      <c r="NTI177" s="89"/>
      <c r="NTJ177" s="89"/>
      <c r="NTK177" s="89"/>
      <c r="NTL177" s="89"/>
      <c r="NTM177" s="89"/>
      <c r="NTN177" s="89"/>
      <c r="NTO177" s="89"/>
      <c r="NTP177" s="89"/>
      <c r="NTQ177" s="89"/>
      <c r="NTR177" s="89"/>
      <c r="NTS177" s="89"/>
      <c r="NTT177" s="89"/>
      <c r="NTU177" s="89"/>
      <c r="NTV177" s="89"/>
      <c r="NTW177" s="89"/>
      <c r="NTX177" s="89"/>
      <c r="NTY177" s="89"/>
      <c r="NTZ177" s="89"/>
      <c r="NUA177" s="89"/>
      <c r="NUB177" s="89"/>
      <c r="NUC177" s="89"/>
      <c r="NUD177" s="89"/>
      <c r="NUE177" s="89"/>
      <c r="NUF177" s="89"/>
      <c r="NUG177" s="89"/>
      <c r="NUH177" s="89"/>
      <c r="NUI177" s="89"/>
      <c r="NUJ177" s="89"/>
      <c r="NUK177" s="89"/>
      <c r="NUL177" s="89"/>
      <c r="NUM177" s="89"/>
      <c r="NUN177" s="89"/>
      <c r="NUO177" s="89"/>
      <c r="NUP177" s="89"/>
      <c r="NUQ177" s="89"/>
      <c r="NUT177" s="89"/>
      <c r="NUW177" s="89"/>
      <c r="NUZ177" s="89"/>
      <c r="NVC177" s="89"/>
      <c r="NVF177" s="89"/>
      <c r="NVR177" s="89"/>
      <c r="NVU177" s="89"/>
      <c r="NVX177" s="89"/>
      <c r="NWA177" s="89"/>
      <c r="NWG177" s="89"/>
      <c r="NWJ177" s="89"/>
      <c r="NWP177" s="89"/>
      <c r="NWS177" s="89"/>
      <c r="NWV177" s="89"/>
      <c r="NWY177" s="89"/>
      <c r="NXE177" s="89"/>
      <c r="NXH177" s="89"/>
      <c r="NXN177" s="89"/>
      <c r="NXP177" s="89"/>
      <c r="NXQ177" s="89"/>
      <c r="NXS177" s="89"/>
      <c r="NXV177" s="89"/>
      <c r="NXY177" s="89"/>
      <c r="NYJ177" s="89"/>
      <c r="NYL177" s="89"/>
      <c r="NYX177" s="89"/>
      <c r="NZA177" s="89"/>
      <c r="NZI177" s="89"/>
      <c r="OAC177" s="89"/>
      <c r="OAE177" s="89"/>
      <c r="OAF177" s="89"/>
      <c r="OAG177" s="89"/>
      <c r="OAH177" s="89"/>
      <c r="OAI177" s="89"/>
      <c r="OAJ177" s="89"/>
      <c r="OBB177" s="89"/>
      <c r="OBC177" s="89"/>
      <c r="OBF177" s="89"/>
      <c r="OBI177" s="89"/>
      <c r="OBK177" s="89"/>
      <c r="OBM177" s="89"/>
      <c r="OBP177" s="89"/>
      <c r="OBS177" s="89"/>
      <c r="OBV177" s="89"/>
      <c r="OCB177" s="89"/>
      <c r="OCE177" s="89"/>
      <c r="OCH177" s="89"/>
      <c r="OCM177" s="89"/>
      <c r="ODA177" s="89"/>
      <c r="ODB177" s="89"/>
      <c r="ODC177" s="89"/>
      <c r="ODD177" s="89"/>
      <c r="ODE177" s="89"/>
      <c r="ODF177" s="89"/>
      <c r="ODG177" s="89"/>
      <c r="ODH177" s="89"/>
      <c r="ODI177" s="89"/>
      <c r="ODJ177" s="89"/>
      <c r="ODK177" s="89"/>
      <c r="ODL177" s="89"/>
      <c r="ODM177" s="89"/>
      <c r="ODN177" s="89"/>
      <c r="ODO177" s="89"/>
      <c r="ODP177" s="89"/>
      <c r="ODQ177" s="89"/>
      <c r="ODR177" s="89"/>
      <c r="ODS177" s="89"/>
      <c r="ODT177" s="89"/>
      <c r="ODU177" s="89"/>
      <c r="ODV177" s="89"/>
      <c r="ODW177" s="89"/>
      <c r="ODX177" s="89"/>
      <c r="ODY177" s="89"/>
      <c r="ODZ177" s="89"/>
      <c r="OEA177" s="89"/>
      <c r="OEB177" s="89"/>
      <c r="OEC177" s="89"/>
      <c r="OED177" s="89"/>
      <c r="OEE177" s="89"/>
      <c r="OEF177" s="89"/>
      <c r="OEG177" s="89"/>
      <c r="OEH177" s="89"/>
      <c r="OEI177" s="89"/>
      <c r="OEJ177" s="89"/>
      <c r="OEK177" s="89"/>
      <c r="OEL177" s="89"/>
      <c r="OEM177" s="89"/>
      <c r="OEP177" s="89"/>
      <c r="OES177" s="89"/>
      <c r="OEV177" s="89"/>
      <c r="OEY177" s="89"/>
      <c r="OFB177" s="89"/>
      <c r="OFN177" s="89"/>
      <c r="OFQ177" s="89"/>
      <c r="OFT177" s="89"/>
      <c r="OFW177" s="89"/>
      <c r="OGC177" s="89"/>
      <c r="OGF177" s="89"/>
      <c r="OGL177" s="89"/>
      <c r="OGO177" s="89"/>
      <c r="OGR177" s="89"/>
      <c r="OGU177" s="89"/>
      <c r="OHA177" s="89"/>
      <c r="OHD177" s="89"/>
      <c r="OHJ177" s="89"/>
      <c r="OHL177" s="89"/>
      <c r="OHM177" s="89"/>
      <c r="OHO177" s="89"/>
      <c r="OHR177" s="89"/>
      <c r="OHU177" s="89"/>
      <c r="OIF177" s="89"/>
      <c r="OIH177" s="89"/>
      <c r="OIT177" s="89"/>
      <c r="OIW177" s="89"/>
      <c r="OJE177" s="89"/>
      <c r="OJY177" s="89"/>
      <c r="OKA177" s="89"/>
      <c r="OKB177" s="89"/>
      <c r="OKC177" s="89"/>
      <c r="OKD177" s="89"/>
      <c r="OKE177" s="89"/>
      <c r="OKF177" s="89"/>
      <c r="OKX177" s="89"/>
      <c r="OKY177" s="89"/>
      <c r="OLB177" s="89"/>
      <c r="OLE177" s="89"/>
      <c r="OLG177" s="89"/>
      <c r="OLI177" s="89"/>
      <c r="OLL177" s="89"/>
      <c r="OLO177" s="89"/>
      <c r="OLR177" s="89"/>
      <c r="OLX177" s="89"/>
      <c r="OMA177" s="89"/>
      <c r="OMD177" s="89"/>
      <c r="OMI177" s="89"/>
      <c r="OMW177" s="89"/>
      <c r="OMX177" s="89"/>
      <c r="OMY177" s="89"/>
      <c r="OMZ177" s="89"/>
      <c r="ONA177" s="89"/>
      <c r="ONB177" s="89"/>
      <c r="ONC177" s="89"/>
      <c r="OND177" s="89"/>
      <c r="ONE177" s="89"/>
      <c r="ONF177" s="89"/>
      <c r="ONG177" s="89"/>
      <c r="ONH177" s="89"/>
      <c r="ONI177" s="89"/>
      <c r="ONJ177" s="89"/>
      <c r="ONK177" s="89"/>
      <c r="ONL177" s="89"/>
      <c r="ONM177" s="89"/>
      <c r="ONN177" s="89"/>
      <c r="ONO177" s="89"/>
      <c r="ONP177" s="89"/>
      <c r="ONQ177" s="89"/>
      <c r="ONR177" s="89"/>
      <c r="ONS177" s="89"/>
      <c r="ONT177" s="89"/>
      <c r="ONU177" s="89"/>
      <c r="ONV177" s="89"/>
      <c r="ONW177" s="89"/>
      <c r="ONX177" s="89"/>
      <c r="ONY177" s="89"/>
      <c r="ONZ177" s="89"/>
      <c r="OOA177" s="89"/>
      <c r="OOB177" s="89"/>
      <c r="OOC177" s="89"/>
      <c r="OOD177" s="89"/>
      <c r="OOE177" s="89"/>
      <c r="OOF177" s="89"/>
      <c r="OOG177" s="89"/>
      <c r="OOH177" s="89"/>
      <c r="OOI177" s="89"/>
      <c r="OOL177" s="89"/>
      <c r="OOO177" s="89"/>
      <c r="OOR177" s="89"/>
      <c r="OOU177" s="89"/>
      <c r="OOX177" s="89"/>
      <c r="OPJ177" s="89"/>
      <c r="OPM177" s="89"/>
      <c r="OPP177" s="89"/>
      <c r="OPS177" s="89"/>
      <c r="OPY177" s="89"/>
      <c r="OQB177" s="89"/>
      <c r="OQH177" s="89"/>
      <c r="OQK177" s="89"/>
      <c r="OQN177" s="89"/>
      <c r="OQQ177" s="89"/>
      <c r="OQW177" s="89"/>
      <c r="OQZ177" s="89"/>
      <c r="ORF177" s="89"/>
      <c r="ORH177" s="89"/>
      <c r="ORI177" s="89"/>
      <c r="ORK177" s="89"/>
      <c r="ORN177" s="89"/>
      <c r="ORQ177" s="89"/>
      <c r="OSB177" s="89"/>
      <c r="OSD177" s="89"/>
      <c r="OSP177" s="89"/>
      <c r="OSS177" s="89"/>
      <c r="OTA177" s="89"/>
      <c r="OTU177" s="89"/>
      <c r="OTW177" s="89"/>
      <c r="OTX177" s="89"/>
      <c r="OTY177" s="89"/>
      <c r="OTZ177" s="89"/>
      <c r="OUA177" s="89"/>
      <c r="OUB177" s="89"/>
      <c r="OUT177" s="89"/>
      <c r="OUU177" s="89"/>
      <c r="OUX177" s="89"/>
      <c r="OVA177" s="89"/>
      <c r="OVC177" s="89"/>
      <c r="OVE177" s="89"/>
      <c r="OVH177" s="89"/>
      <c r="OVK177" s="89"/>
      <c r="OVN177" s="89"/>
      <c r="OVT177" s="89"/>
      <c r="OVW177" s="89"/>
      <c r="OVZ177" s="89"/>
      <c r="OWE177" s="89"/>
      <c r="OWS177" s="89"/>
      <c r="OWT177" s="89"/>
      <c r="OWU177" s="89"/>
      <c r="OWV177" s="89"/>
      <c r="OWW177" s="89"/>
      <c r="OWX177" s="89"/>
      <c r="OWY177" s="89"/>
      <c r="OWZ177" s="89"/>
      <c r="OXA177" s="89"/>
      <c r="OXB177" s="89"/>
      <c r="OXC177" s="89"/>
      <c r="OXD177" s="89"/>
      <c r="OXE177" s="89"/>
      <c r="OXF177" s="89"/>
      <c r="OXG177" s="89"/>
      <c r="OXH177" s="89"/>
      <c r="OXI177" s="89"/>
      <c r="OXJ177" s="89"/>
      <c r="OXK177" s="89"/>
      <c r="OXL177" s="89"/>
      <c r="OXM177" s="89"/>
      <c r="OXN177" s="89"/>
      <c r="OXO177" s="89"/>
      <c r="OXP177" s="89"/>
      <c r="OXQ177" s="89"/>
      <c r="OXR177" s="89"/>
      <c r="OXS177" s="89"/>
      <c r="OXT177" s="89"/>
      <c r="OXU177" s="89"/>
      <c r="OXV177" s="89"/>
      <c r="OXW177" s="89"/>
      <c r="OXX177" s="89"/>
      <c r="OXY177" s="89"/>
      <c r="OXZ177" s="89"/>
      <c r="OYA177" s="89"/>
      <c r="OYB177" s="89"/>
      <c r="OYC177" s="89"/>
      <c r="OYD177" s="89"/>
      <c r="OYE177" s="89"/>
      <c r="OYH177" s="89"/>
      <c r="OYK177" s="89"/>
      <c r="OYN177" s="89"/>
      <c r="OYQ177" s="89"/>
      <c r="OYT177" s="89"/>
      <c r="OZF177" s="89"/>
      <c r="OZI177" s="89"/>
      <c r="OZL177" s="89"/>
      <c r="OZO177" s="89"/>
      <c r="OZU177" s="89"/>
      <c r="OZX177" s="89"/>
      <c r="PAD177" s="89"/>
      <c r="PAG177" s="89"/>
      <c r="PAJ177" s="89"/>
      <c r="PAM177" s="89"/>
      <c r="PAS177" s="89"/>
      <c r="PAV177" s="89"/>
      <c r="PBB177" s="89"/>
      <c r="PBD177" s="89"/>
      <c r="PBE177" s="89"/>
      <c r="PBG177" s="89"/>
      <c r="PBJ177" s="89"/>
      <c r="PBM177" s="89"/>
      <c r="PBX177" s="89"/>
      <c r="PBZ177" s="89"/>
      <c r="PCL177" s="89"/>
      <c r="PCO177" s="89"/>
      <c r="PCW177" s="89"/>
      <c r="PDQ177" s="89"/>
      <c r="PDS177" s="89"/>
      <c r="PDT177" s="89"/>
      <c r="PDU177" s="89"/>
      <c r="PDV177" s="89"/>
      <c r="PDW177" s="89"/>
      <c r="PDX177" s="89"/>
      <c r="PEP177" s="89"/>
      <c r="PEQ177" s="89"/>
      <c r="PET177" s="89"/>
      <c r="PEW177" s="89"/>
      <c r="PEY177" s="89"/>
      <c r="PFA177" s="89"/>
      <c r="PFD177" s="89"/>
      <c r="PFG177" s="89"/>
      <c r="PFJ177" s="89"/>
      <c r="PFP177" s="89"/>
      <c r="PFS177" s="89"/>
      <c r="PFV177" s="89"/>
      <c r="PGA177" s="89"/>
      <c r="PGO177" s="89"/>
      <c r="PGP177" s="89"/>
      <c r="PGQ177" s="89"/>
      <c r="PGR177" s="89"/>
      <c r="PGS177" s="89"/>
      <c r="PGT177" s="89"/>
      <c r="PGU177" s="89"/>
      <c r="PGV177" s="89"/>
      <c r="PGW177" s="89"/>
      <c r="PGX177" s="89"/>
      <c r="PGY177" s="89"/>
      <c r="PGZ177" s="89"/>
      <c r="PHA177" s="89"/>
      <c r="PHB177" s="89"/>
      <c r="PHC177" s="89"/>
      <c r="PHD177" s="89"/>
      <c r="PHE177" s="89"/>
      <c r="PHF177" s="89"/>
      <c r="PHG177" s="89"/>
      <c r="PHH177" s="89"/>
      <c r="PHI177" s="89"/>
      <c r="PHJ177" s="89"/>
      <c r="PHK177" s="89"/>
      <c r="PHL177" s="89"/>
      <c r="PHM177" s="89"/>
      <c r="PHN177" s="89"/>
      <c r="PHO177" s="89"/>
      <c r="PHP177" s="89"/>
      <c r="PHQ177" s="89"/>
      <c r="PHR177" s="89"/>
      <c r="PHS177" s="89"/>
      <c r="PHT177" s="89"/>
      <c r="PHU177" s="89"/>
      <c r="PHV177" s="89"/>
      <c r="PHW177" s="89"/>
      <c r="PHX177" s="89"/>
      <c r="PHY177" s="89"/>
      <c r="PHZ177" s="89"/>
      <c r="PIA177" s="89"/>
      <c r="PID177" s="89"/>
      <c r="PIG177" s="89"/>
      <c r="PIJ177" s="89"/>
      <c r="PIM177" s="89"/>
      <c r="PIP177" s="89"/>
      <c r="PJB177" s="89"/>
      <c r="PJE177" s="89"/>
      <c r="PJH177" s="89"/>
      <c r="PJK177" s="89"/>
      <c r="PJQ177" s="89"/>
      <c r="PJT177" s="89"/>
      <c r="PJZ177" s="89"/>
      <c r="PKC177" s="89"/>
      <c r="PKF177" s="89"/>
      <c r="PKI177" s="89"/>
      <c r="PKO177" s="89"/>
      <c r="PKR177" s="89"/>
      <c r="PKX177" s="89"/>
      <c r="PKZ177" s="89"/>
      <c r="PLA177" s="89"/>
      <c r="PLC177" s="89"/>
      <c r="PLF177" s="89"/>
      <c r="PLI177" s="89"/>
      <c r="PLT177" s="89"/>
      <c r="PLV177" s="89"/>
      <c r="PMH177" s="89"/>
      <c r="PMK177" s="89"/>
      <c r="PMS177" s="89"/>
      <c r="PNM177" s="89"/>
      <c r="PNO177" s="89"/>
      <c r="PNP177" s="89"/>
      <c r="PNQ177" s="89"/>
      <c r="PNR177" s="89"/>
      <c r="PNS177" s="89"/>
      <c r="PNT177" s="89"/>
      <c r="POL177" s="89"/>
      <c r="POM177" s="89"/>
      <c r="POP177" s="89"/>
      <c r="POS177" s="89"/>
      <c r="POU177" s="89"/>
      <c r="POW177" s="89"/>
      <c r="POZ177" s="89"/>
      <c r="PPC177" s="89"/>
      <c r="PPF177" s="89"/>
      <c r="PPL177" s="89"/>
      <c r="PPO177" s="89"/>
      <c r="PPR177" s="89"/>
      <c r="PPW177" s="89"/>
      <c r="PQK177" s="89"/>
      <c r="PQL177" s="89"/>
      <c r="PQM177" s="89"/>
      <c r="PQN177" s="89"/>
      <c r="PQO177" s="89"/>
      <c r="PQP177" s="89"/>
      <c r="PQQ177" s="89"/>
      <c r="PQR177" s="89"/>
      <c r="PQS177" s="89"/>
      <c r="PQT177" s="89"/>
      <c r="PQU177" s="89"/>
      <c r="PQV177" s="89"/>
      <c r="PQW177" s="89"/>
      <c r="PQX177" s="89"/>
      <c r="PQY177" s="89"/>
      <c r="PQZ177" s="89"/>
      <c r="PRA177" s="89"/>
      <c r="PRB177" s="89"/>
      <c r="PRC177" s="89"/>
      <c r="PRD177" s="89"/>
      <c r="PRE177" s="89"/>
      <c r="PRF177" s="89"/>
      <c r="PRG177" s="89"/>
      <c r="PRH177" s="89"/>
      <c r="PRI177" s="89"/>
      <c r="PRJ177" s="89"/>
      <c r="PRK177" s="89"/>
      <c r="PRL177" s="89"/>
      <c r="PRM177" s="89"/>
      <c r="PRN177" s="89"/>
      <c r="PRO177" s="89"/>
      <c r="PRP177" s="89"/>
      <c r="PRQ177" s="89"/>
      <c r="PRR177" s="89"/>
      <c r="PRS177" s="89"/>
      <c r="PRT177" s="89"/>
      <c r="PRU177" s="89"/>
      <c r="PRV177" s="89"/>
      <c r="PRW177" s="89"/>
      <c r="PRZ177" s="89"/>
      <c r="PSC177" s="89"/>
      <c r="PSF177" s="89"/>
      <c r="PSI177" s="89"/>
      <c r="PSL177" s="89"/>
      <c r="PSX177" s="89"/>
      <c r="PTA177" s="89"/>
      <c r="PTD177" s="89"/>
      <c r="PTG177" s="89"/>
      <c r="PTM177" s="89"/>
      <c r="PTP177" s="89"/>
      <c r="PTV177" s="89"/>
      <c r="PTY177" s="89"/>
      <c r="PUB177" s="89"/>
      <c r="PUE177" s="89"/>
      <c r="PUK177" s="89"/>
      <c r="PUN177" s="89"/>
      <c r="PUT177" s="89"/>
      <c r="PUV177" s="89"/>
      <c r="PUW177" s="89"/>
      <c r="PUY177" s="89"/>
      <c r="PVB177" s="89"/>
      <c r="PVE177" s="89"/>
      <c r="PVP177" s="89"/>
      <c r="PVR177" s="89"/>
      <c r="PWD177" s="89"/>
      <c r="PWG177" s="89"/>
      <c r="PWO177" s="89"/>
      <c r="PXI177" s="89"/>
      <c r="PXK177" s="89"/>
      <c r="PXL177" s="89"/>
      <c r="PXM177" s="89"/>
      <c r="PXN177" s="89"/>
      <c r="PXO177" s="89"/>
      <c r="PXP177" s="89"/>
      <c r="PYH177" s="89"/>
      <c r="PYI177" s="89"/>
      <c r="PYL177" s="89"/>
      <c r="PYO177" s="89"/>
      <c r="PYQ177" s="89"/>
      <c r="PYS177" s="89"/>
      <c r="PYV177" s="89"/>
      <c r="PYY177" s="89"/>
      <c r="PZB177" s="89"/>
      <c r="PZH177" s="89"/>
      <c r="PZK177" s="89"/>
      <c r="PZN177" s="89"/>
      <c r="PZS177" s="89"/>
      <c r="QAG177" s="89"/>
      <c r="QAH177" s="89"/>
      <c r="QAI177" s="89"/>
      <c r="QAJ177" s="89"/>
      <c r="QAK177" s="89"/>
      <c r="QAL177" s="89"/>
      <c r="QAM177" s="89"/>
      <c r="QAN177" s="89"/>
      <c r="QAO177" s="89"/>
      <c r="QAP177" s="89"/>
      <c r="QAQ177" s="89"/>
      <c r="QAR177" s="89"/>
      <c r="QAS177" s="89"/>
      <c r="QAT177" s="89"/>
      <c r="QAU177" s="89"/>
      <c r="QAV177" s="89"/>
      <c r="QAW177" s="89"/>
      <c r="QAX177" s="89"/>
      <c r="QAY177" s="89"/>
      <c r="QAZ177" s="89"/>
      <c r="QBA177" s="89"/>
      <c r="QBB177" s="89"/>
      <c r="QBC177" s="89"/>
      <c r="QBD177" s="89"/>
      <c r="QBE177" s="89"/>
      <c r="QBF177" s="89"/>
      <c r="QBG177" s="89"/>
      <c r="QBH177" s="89"/>
      <c r="QBI177" s="89"/>
      <c r="QBJ177" s="89"/>
      <c r="QBK177" s="89"/>
      <c r="QBL177" s="89"/>
      <c r="QBM177" s="89"/>
      <c r="QBN177" s="89"/>
      <c r="QBO177" s="89"/>
      <c r="QBP177" s="89"/>
      <c r="QBQ177" s="89"/>
      <c r="QBR177" s="89"/>
      <c r="QBS177" s="89"/>
      <c r="QBV177" s="89"/>
      <c r="QBY177" s="89"/>
      <c r="QCB177" s="89"/>
      <c r="QCE177" s="89"/>
      <c r="QCH177" s="89"/>
      <c r="QCT177" s="89"/>
      <c r="QCW177" s="89"/>
      <c r="QCZ177" s="89"/>
      <c r="QDC177" s="89"/>
      <c r="QDI177" s="89"/>
      <c r="QDL177" s="89"/>
      <c r="QDR177" s="89"/>
      <c r="QDU177" s="89"/>
      <c r="QDX177" s="89"/>
      <c r="QEA177" s="89"/>
      <c r="QEG177" s="89"/>
      <c r="QEJ177" s="89"/>
      <c r="QEP177" s="89"/>
      <c r="QER177" s="89"/>
      <c r="QES177" s="89"/>
      <c r="QEU177" s="89"/>
      <c r="QEX177" s="89"/>
      <c r="QFA177" s="89"/>
      <c r="QFL177" s="89"/>
      <c r="QFN177" s="89"/>
      <c r="QFZ177" s="89"/>
      <c r="QGC177" s="89"/>
      <c r="QGK177" s="89"/>
      <c r="QHE177" s="89"/>
      <c r="QHG177" s="89"/>
      <c r="QHH177" s="89"/>
      <c r="QHI177" s="89"/>
      <c r="QHJ177" s="89"/>
      <c r="QHK177" s="89"/>
      <c r="QHL177" s="89"/>
      <c r="QID177" s="89"/>
      <c r="QIE177" s="89"/>
      <c r="QIH177" s="89"/>
      <c r="QIK177" s="89"/>
      <c r="QIM177" s="89"/>
      <c r="QIO177" s="89"/>
      <c r="QIR177" s="89"/>
      <c r="QIU177" s="89"/>
      <c r="QIX177" s="89"/>
      <c r="QJD177" s="89"/>
      <c r="QJG177" s="89"/>
      <c r="QJJ177" s="89"/>
      <c r="QJO177" s="89"/>
      <c r="QKC177" s="89"/>
      <c r="QKD177" s="89"/>
      <c r="QKE177" s="89"/>
      <c r="QKF177" s="89"/>
      <c r="QKG177" s="89"/>
      <c r="QKH177" s="89"/>
      <c r="QKI177" s="89"/>
      <c r="QKJ177" s="89"/>
      <c r="QKK177" s="89"/>
      <c r="QKL177" s="89"/>
      <c r="QKM177" s="89"/>
      <c r="QKN177" s="89"/>
      <c r="QKO177" s="89"/>
      <c r="QKP177" s="89"/>
      <c r="QKQ177" s="89"/>
      <c r="QKR177" s="89"/>
      <c r="QKS177" s="89"/>
      <c r="QKT177" s="89"/>
      <c r="QKU177" s="89"/>
      <c r="QKV177" s="89"/>
      <c r="QKW177" s="89"/>
      <c r="QKX177" s="89"/>
      <c r="QKY177" s="89"/>
      <c r="QKZ177" s="89"/>
      <c r="QLA177" s="89"/>
      <c r="QLB177" s="89"/>
      <c r="QLC177" s="89"/>
      <c r="QLD177" s="89"/>
      <c r="QLE177" s="89"/>
      <c r="QLF177" s="89"/>
      <c r="QLG177" s="89"/>
      <c r="QLH177" s="89"/>
      <c r="QLI177" s="89"/>
      <c r="QLJ177" s="89"/>
      <c r="QLK177" s="89"/>
      <c r="QLL177" s="89"/>
      <c r="QLM177" s="89"/>
      <c r="QLN177" s="89"/>
      <c r="QLO177" s="89"/>
      <c r="QLR177" s="89"/>
      <c r="QLU177" s="89"/>
      <c r="QLX177" s="89"/>
      <c r="QMA177" s="89"/>
      <c r="QMD177" s="89"/>
      <c r="QMP177" s="89"/>
      <c r="QMS177" s="89"/>
      <c r="QMV177" s="89"/>
      <c r="QMY177" s="89"/>
      <c r="QNE177" s="89"/>
      <c r="QNH177" s="89"/>
      <c r="QNN177" s="89"/>
      <c r="QNQ177" s="89"/>
      <c r="QNT177" s="89"/>
      <c r="QNW177" s="89"/>
      <c r="QOC177" s="89"/>
      <c r="QOF177" s="89"/>
      <c r="QOL177" s="89"/>
      <c r="QON177" s="89"/>
      <c r="QOO177" s="89"/>
      <c r="QOQ177" s="89"/>
      <c r="QOT177" s="89"/>
      <c r="QOW177" s="89"/>
      <c r="QPH177" s="89"/>
      <c r="QPJ177" s="89"/>
      <c r="QPV177" s="89"/>
      <c r="QPY177" s="89"/>
      <c r="QQG177" s="89"/>
      <c r="QRA177" s="89"/>
      <c r="QRC177" s="89"/>
      <c r="QRD177" s="89"/>
      <c r="QRE177" s="89"/>
      <c r="QRF177" s="89"/>
      <c r="QRG177" s="89"/>
      <c r="QRH177" s="89"/>
      <c r="QRZ177" s="89"/>
      <c r="QSA177" s="89"/>
      <c r="QSD177" s="89"/>
      <c r="QSG177" s="89"/>
      <c r="QSI177" s="89"/>
      <c r="QSK177" s="89"/>
      <c r="QSN177" s="89"/>
      <c r="QSQ177" s="89"/>
      <c r="QST177" s="89"/>
      <c r="QSZ177" s="89"/>
      <c r="QTC177" s="89"/>
      <c r="QTF177" s="89"/>
      <c r="QTK177" s="89"/>
      <c r="QTY177" s="89"/>
      <c r="QTZ177" s="89"/>
      <c r="QUA177" s="89"/>
      <c r="QUB177" s="89"/>
      <c r="QUC177" s="89"/>
      <c r="QUD177" s="89"/>
      <c r="QUE177" s="89"/>
      <c r="QUF177" s="89"/>
      <c r="QUG177" s="89"/>
      <c r="QUH177" s="89"/>
      <c r="QUI177" s="89"/>
      <c r="QUJ177" s="89"/>
      <c r="QUK177" s="89"/>
      <c r="QUL177" s="89"/>
      <c r="QUM177" s="89"/>
      <c r="QUN177" s="89"/>
      <c r="QUO177" s="89"/>
      <c r="QUP177" s="89"/>
      <c r="QUQ177" s="89"/>
      <c r="QUR177" s="89"/>
      <c r="QUS177" s="89"/>
      <c r="QUT177" s="89"/>
      <c r="QUU177" s="89"/>
      <c r="QUV177" s="89"/>
      <c r="QUW177" s="89"/>
      <c r="QUX177" s="89"/>
      <c r="QUY177" s="89"/>
      <c r="QUZ177" s="89"/>
      <c r="QVA177" s="89"/>
      <c r="QVB177" s="89"/>
      <c r="QVC177" s="89"/>
      <c r="QVD177" s="89"/>
      <c r="QVE177" s="89"/>
      <c r="QVF177" s="89"/>
      <c r="QVG177" s="89"/>
      <c r="QVH177" s="89"/>
      <c r="QVI177" s="89"/>
      <c r="QVJ177" s="89"/>
      <c r="QVK177" s="89"/>
      <c r="QVN177" s="89"/>
      <c r="QVQ177" s="89"/>
      <c r="QVT177" s="89"/>
      <c r="QVW177" s="89"/>
      <c r="QVZ177" s="89"/>
      <c r="QWL177" s="89"/>
      <c r="QWO177" s="89"/>
      <c r="QWR177" s="89"/>
      <c r="QWU177" s="89"/>
      <c r="QXA177" s="89"/>
      <c r="QXD177" s="89"/>
      <c r="QXJ177" s="89"/>
      <c r="QXM177" s="89"/>
      <c r="QXP177" s="89"/>
      <c r="QXS177" s="89"/>
      <c r="QXY177" s="89"/>
      <c r="QYB177" s="89"/>
      <c r="QYH177" s="89"/>
      <c r="QYJ177" s="89"/>
      <c r="QYK177" s="89"/>
      <c r="QYM177" s="89"/>
      <c r="QYP177" s="89"/>
      <c r="QYS177" s="89"/>
      <c r="QZD177" s="89"/>
      <c r="QZF177" s="89"/>
      <c r="QZR177" s="89"/>
      <c r="QZU177" s="89"/>
      <c r="RAC177" s="89"/>
      <c r="RAW177" s="89"/>
      <c r="RAY177" s="89"/>
      <c r="RAZ177" s="89"/>
      <c r="RBA177" s="89"/>
      <c r="RBB177" s="89"/>
      <c r="RBC177" s="89"/>
      <c r="RBD177" s="89"/>
      <c r="RBV177" s="89"/>
      <c r="RBW177" s="89"/>
      <c r="RBZ177" s="89"/>
      <c r="RCC177" s="89"/>
      <c r="RCE177" s="89"/>
      <c r="RCG177" s="89"/>
      <c r="RCJ177" s="89"/>
      <c r="RCM177" s="89"/>
      <c r="RCP177" s="89"/>
      <c r="RCV177" s="89"/>
      <c r="RCY177" s="89"/>
      <c r="RDB177" s="89"/>
      <c r="RDG177" s="89"/>
      <c r="RDU177" s="89"/>
      <c r="RDV177" s="89"/>
      <c r="RDW177" s="89"/>
      <c r="RDX177" s="89"/>
      <c r="RDY177" s="89"/>
      <c r="RDZ177" s="89"/>
      <c r="REA177" s="89"/>
      <c r="REB177" s="89"/>
      <c r="REC177" s="89"/>
      <c r="RED177" s="89"/>
      <c r="REE177" s="89"/>
      <c r="REF177" s="89"/>
      <c r="REG177" s="89"/>
      <c r="REH177" s="89"/>
      <c r="REI177" s="89"/>
      <c r="REJ177" s="89"/>
      <c r="REK177" s="89"/>
      <c r="REL177" s="89"/>
      <c r="REM177" s="89"/>
      <c r="REN177" s="89"/>
      <c r="REO177" s="89"/>
      <c r="REP177" s="89"/>
      <c r="REQ177" s="89"/>
      <c r="RER177" s="89"/>
      <c r="RES177" s="89"/>
      <c r="RET177" s="89"/>
      <c r="REU177" s="89"/>
      <c r="REV177" s="89"/>
      <c r="REW177" s="89"/>
      <c r="REX177" s="89"/>
      <c r="REY177" s="89"/>
      <c r="REZ177" s="89"/>
      <c r="RFA177" s="89"/>
      <c r="RFB177" s="89"/>
      <c r="RFC177" s="89"/>
      <c r="RFD177" s="89"/>
      <c r="RFE177" s="89"/>
      <c r="RFF177" s="89"/>
      <c r="RFG177" s="89"/>
      <c r="RFJ177" s="89"/>
      <c r="RFM177" s="89"/>
      <c r="RFP177" s="89"/>
      <c r="RFS177" s="89"/>
      <c r="RFV177" s="89"/>
      <c r="RGH177" s="89"/>
      <c r="RGK177" s="89"/>
      <c r="RGN177" s="89"/>
      <c r="RGQ177" s="89"/>
      <c r="RGW177" s="89"/>
      <c r="RGZ177" s="89"/>
      <c r="RHF177" s="89"/>
      <c r="RHI177" s="89"/>
      <c r="RHL177" s="89"/>
      <c r="RHO177" s="89"/>
      <c r="RHU177" s="89"/>
      <c r="RHX177" s="89"/>
      <c r="RID177" s="89"/>
      <c r="RIF177" s="89"/>
      <c r="RIG177" s="89"/>
      <c r="RII177" s="89"/>
      <c r="RIL177" s="89"/>
      <c r="RIO177" s="89"/>
      <c r="RIZ177" s="89"/>
      <c r="RJB177" s="89"/>
      <c r="RJN177" s="89"/>
      <c r="RJQ177" s="89"/>
      <c r="RJY177" s="89"/>
      <c r="RKS177" s="89"/>
      <c r="RKU177" s="89"/>
      <c r="RKV177" s="89"/>
      <c r="RKW177" s="89"/>
      <c r="RKX177" s="89"/>
      <c r="RKY177" s="89"/>
      <c r="RKZ177" s="89"/>
      <c r="RLR177" s="89"/>
      <c r="RLS177" s="89"/>
      <c r="RLV177" s="89"/>
      <c r="RLY177" s="89"/>
      <c r="RMA177" s="89"/>
      <c r="RMC177" s="89"/>
      <c r="RMF177" s="89"/>
      <c r="RMI177" s="89"/>
      <c r="RML177" s="89"/>
      <c r="RMR177" s="89"/>
      <c r="RMU177" s="89"/>
      <c r="RMX177" s="89"/>
      <c r="RNC177" s="89"/>
      <c r="RNQ177" s="89"/>
      <c r="RNR177" s="89"/>
      <c r="RNS177" s="89"/>
      <c r="RNT177" s="89"/>
      <c r="RNU177" s="89"/>
      <c r="RNV177" s="89"/>
      <c r="RNW177" s="89"/>
      <c r="RNX177" s="89"/>
      <c r="RNY177" s="89"/>
      <c r="RNZ177" s="89"/>
      <c r="ROA177" s="89"/>
      <c r="ROB177" s="89"/>
      <c r="ROC177" s="89"/>
      <c r="ROD177" s="89"/>
      <c r="ROE177" s="89"/>
      <c r="ROF177" s="89"/>
      <c r="ROG177" s="89"/>
      <c r="ROH177" s="89"/>
      <c r="ROI177" s="89"/>
      <c r="ROJ177" s="89"/>
      <c r="ROK177" s="89"/>
      <c r="ROL177" s="89"/>
      <c r="ROM177" s="89"/>
      <c r="RON177" s="89"/>
      <c r="ROO177" s="89"/>
      <c r="ROP177" s="89"/>
      <c r="ROQ177" s="89"/>
      <c r="ROR177" s="89"/>
      <c r="ROS177" s="89"/>
      <c r="ROT177" s="89"/>
      <c r="ROU177" s="89"/>
      <c r="ROV177" s="89"/>
      <c r="ROW177" s="89"/>
      <c r="ROX177" s="89"/>
      <c r="ROY177" s="89"/>
      <c r="ROZ177" s="89"/>
      <c r="RPA177" s="89"/>
      <c r="RPB177" s="89"/>
      <c r="RPC177" s="89"/>
      <c r="RPF177" s="89"/>
      <c r="RPI177" s="89"/>
      <c r="RPL177" s="89"/>
      <c r="RPO177" s="89"/>
      <c r="RPR177" s="89"/>
      <c r="RQD177" s="89"/>
      <c r="RQG177" s="89"/>
      <c r="RQJ177" s="89"/>
      <c r="RQM177" s="89"/>
      <c r="RQS177" s="89"/>
      <c r="RQV177" s="89"/>
      <c r="RRB177" s="89"/>
      <c r="RRE177" s="89"/>
      <c r="RRH177" s="89"/>
      <c r="RRK177" s="89"/>
      <c r="RRQ177" s="89"/>
      <c r="RRT177" s="89"/>
      <c r="RRZ177" s="89"/>
      <c r="RSB177" s="89"/>
      <c r="RSC177" s="89"/>
      <c r="RSE177" s="89"/>
      <c r="RSH177" s="89"/>
      <c r="RSK177" s="89"/>
      <c r="RSV177" s="89"/>
      <c r="RSX177" s="89"/>
      <c r="RTJ177" s="89"/>
      <c r="RTM177" s="89"/>
      <c r="RTU177" s="89"/>
      <c r="RUO177" s="89"/>
      <c r="RUQ177" s="89"/>
      <c r="RUR177" s="89"/>
      <c r="RUS177" s="89"/>
      <c r="RUT177" s="89"/>
      <c r="RUU177" s="89"/>
      <c r="RUV177" s="89"/>
      <c r="RVN177" s="89"/>
      <c r="RVO177" s="89"/>
      <c r="RVR177" s="89"/>
      <c r="RVU177" s="89"/>
      <c r="RVW177" s="89"/>
      <c r="RVY177" s="89"/>
      <c r="RWB177" s="89"/>
      <c r="RWE177" s="89"/>
      <c r="RWH177" s="89"/>
      <c r="RWN177" s="89"/>
      <c r="RWQ177" s="89"/>
      <c r="RWT177" s="89"/>
      <c r="RWY177" s="89"/>
      <c r="RXM177" s="89"/>
      <c r="RXN177" s="89"/>
      <c r="RXO177" s="89"/>
      <c r="RXP177" s="89"/>
      <c r="RXQ177" s="89"/>
      <c r="RXR177" s="89"/>
      <c r="RXS177" s="89"/>
      <c r="RXT177" s="89"/>
      <c r="RXU177" s="89"/>
      <c r="RXV177" s="89"/>
      <c r="RXW177" s="89"/>
      <c r="RXX177" s="89"/>
      <c r="RXY177" s="89"/>
      <c r="RXZ177" s="89"/>
      <c r="RYA177" s="89"/>
      <c r="RYB177" s="89"/>
      <c r="RYC177" s="89"/>
      <c r="RYD177" s="89"/>
      <c r="RYE177" s="89"/>
      <c r="RYF177" s="89"/>
      <c r="RYG177" s="89"/>
      <c r="RYH177" s="89"/>
      <c r="RYI177" s="89"/>
      <c r="RYJ177" s="89"/>
      <c r="RYK177" s="89"/>
      <c r="RYL177" s="89"/>
      <c r="RYM177" s="89"/>
      <c r="RYN177" s="89"/>
      <c r="RYO177" s="89"/>
      <c r="RYP177" s="89"/>
      <c r="RYQ177" s="89"/>
      <c r="RYR177" s="89"/>
      <c r="RYS177" s="89"/>
      <c r="RYT177" s="89"/>
      <c r="RYU177" s="89"/>
      <c r="RYV177" s="89"/>
      <c r="RYW177" s="89"/>
      <c r="RYX177" s="89"/>
      <c r="RYY177" s="89"/>
      <c r="RZB177" s="89"/>
      <c r="RZE177" s="89"/>
      <c r="RZH177" s="89"/>
      <c r="RZK177" s="89"/>
      <c r="RZN177" s="89"/>
      <c r="RZZ177" s="89"/>
      <c r="SAC177" s="89"/>
      <c r="SAF177" s="89"/>
      <c r="SAI177" s="89"/>
      <c r="SAO177" s="89"/>
      <c r="SAR177" s="89"/>
      <c r="SAX177" s="89"/>
      <c r="SBA177" s="89"/>
      <c r="SBD177" s="89"/>
      <c r="SBG177" s="89"/>
      <c r="SBM177" s="89"/>
      <c r="SBP177" s="89"/>
      <c r="SBV177" s="89"/>
      <c r="SBX177" s="89"/>
      <c r="SBY177" s="89"/>
      <c r="SCA177" s="89"/>
      <c r="SCD177" s="89"/>
      <c r="SCG177" s="89"/>
      <c r="SCR177" s="89"/>
      <c r="SCT177" s="89"/>
      <c r="SDF177" s="89"/>
      <c r="SDI177" s="89"/>
      <c r="SDQ177" s="89"/>
      <c r="SEK177" s="89"/>
      <c r="SEM177" s="89"/>
      <c r="SEN177" s="89"/>
      <c r="SEO177" s="89"/>
      <c r="SEP177" s="89"/>
      <c r="SEQ177" s="89"/>
      <c r="SER177" s="89"/>
      <c r="SFJ177" s="89"/>
      <c r="SFK177" s="89"/>
      <c r="SFN177" s="89"/>
      <c r="SFQ177" s="89"/>
      <c r="SFS177" s="89"/>
      <c r="SFU177" s="89"/>
      <c r="SFX177" s="89"/>
      <c r="SGA177" s="89"/>
      <c r="SGD177" s="89"/>
      <c r="SGJ177" s="89"/>
      <c r="SGM177" s="89"/>
      <c r="SGP177" s="89"/>
      <c r="SGU177" s="89"/>
      <c r="SHI177" s="89"/>
      <c r="SHJ177" s="89"/>
      <c r="SHK177" s="89"/>
      <c r="SHL177" s="89"/>
      <c r="SHM177" s="89"/>
      <c r="SHN177" s="89"/>
      <c r="SHO177" s="89"/>
      <c r="SHP177" s="89"/>
      <c r="SHQ177" s="89"/>
      <c r="SHR177" s="89"/>
      <c r="SHS177" s="89"/>
      <c r="SHT177" s="89"/>
      <c r="SHU177" s="89"/>
      <c r="SHV177" s="89"/>
      <c r="SHW177" s="89"/>
      <c r="SHX177" s="89"/>
      <c r="SHY177" s="89"/>
      <c r="SHZ177" s="89"/>
      <c r="SIA177" s="89"/>
      <c r="SIB177" s="89"/>
      <c r="SIC177" s="89"/>
      <c r="SID177" s="89"/>
      <c r="SIE177" s="89"/>
      <c r="SIF177" s="89"/>
      <c r="SIG177" s="89"/>
      <c r="SIH177" s="89"/>
      <c r="SII177" s="89"/>
      <c r="SIJ177" s="89"/>
      <c r="SIK177" s="89"/>
      <c r="SIL177" s="89"/>
      <c r="SIM177" s="89"/>
      <c r="SIN177" s="89"/>
      <c r="SIO177" s="89"/>
      <c r="SIP177" s="89"/>
      <c r="SIQ177" s="89"/>
      <c r="SIR177" s="89"/>
      <c r="SIS177" s="89"/>
      <c r="SIT177" s="89"/>
      <c r="SIU177" s="89"/>
      <c r="SIX177" s="89"/>
      <c r="SJA177" s="89"/>
      <c r="SJD177" s="89"/>
      <c r="SJG177" s="89"/>
      <c r="SJJ177" s="89"/>
      <c r="SJV177" s="89"/>
      <c r="SJY177" s="89"/>
      <c r="SKB177" s="89"/>
      <c r="SKE177" s="89"/>
      <c r="SKK177" s="89"/>
      <c r="SKN177" s="89"/>
      <c r="SKT177" s="89"/>
      <c r="SKW177" s="89"/>
      <c r="SKZ177" s="89"/>
      <c r="SLC177" s="89"/>
      <c r="SLI177" s="89"/>
      <c r="SLL177" s="89"/>
      <c r="SLR177" s="89"/>
      <c r="SLT177" s="89"/>
      <c r="SLU177" s="89"/>
      <c r="SLW177" s="89"/>
      <c r="SLZ177" s="89"/>
      <c r="SMC177" s="89"/>
      <c r="SMN177" s="89"/>
      <c r="SMP177" s="89"/>
      <c r="SNB177" s="89"/>
      <c r="SNE177" s="89"/>
      <c r="SNM177" s="89"/>
      <c r="SOG177" s="89"/>
      <c r="SOI177" s="89"/>
      <c r="SOJ177" s="89"/>
      <c r="SOK177" s="89"/>
      <c r="SOL177" s="89"/>
      <c r="SOM177" s="89"/>
      <c r="SON177" s="89"/>
      <c r="SPF177" s="89"/>
      <c r="SPG177" s="89"/>
      <c r="SPJ177" s="89"/>
      <c r="SPM177" s="89"/>
      <c r="SPO177" s="89"/>
      <c r="SPQ177" s="89"/>
      <c r="SPT177" s="89"/>
      <c r="SPW177" s="89"/>
      <c r="SPZ177" s="89"/>
      <c r="SQF177" s="89"/>
      <c r="SQI177" s="89"/>
      <c r="SQL177" s="89"/>
      <c r="SQQ177" s="89"/>
      <c r="SRE177" s="89"/>
      <c r="SRF177" s="89"/>
      <c r="SRG177" s="89"/>
      <c r="SRH177" s="89"/>
      <c r="SRI177" s="89"/>
      <c r="SRJ177" s="89"/>
      <c r="SRK177" s="89"/>
      <c r="SRL177" s="89"/>
      <c r="SRM177" s="89"/>
      <c r="SRN177" s="89"/>
      <c r="SRO177" s="89"/>
      <c r="SRP177" s="89"/>
      <c r="SRQ177" s="89"/>
      <c r="SRR177" s="89"/>
      <c r="SRS177" s="89"/>
      <c r="SRT177" s="89"/>
      <c r="SRU177" s="89"/>
      <c r="SRV177" s="89"/>
      <c r="SRW177" s="89"/>
      <c r="SRX177" s="89"/>
      <c r="SRY177" s="89"/>
      <c r="SRZ177" s="89"/>
      <c r="SSA177" s="89"/>
      <c r="SSB177" s="89"/>
      <c r="SSC177" s="89"/>
      <c r="SSD177" s="89"/>
      <c r="SSE177" s="89"/>
      <c r="SSF177" s="89"/>
      <c r="SSG177" s="89"/>
      <c r="SSH177" s="89"/>
      <c r="SSI177" s="89"/>
      <c r="SSJ177" s="89"/>
      <c r="SSK177" s="89"/>
      <c r="SSL177" s="89"/>
      <c r="SSM177" s="89"/>
      <c r="SSN177" s="89"/>
      <c r="SSO177" s="89"/>
      <c r="SSP177" s="89"/>
      <c r="SSQ177" s="89"/>
      <c r="SST177" s="89"/>
      <c r="SSW177" s="89"/>
      <c r="SSZ177" s="89"/>
      <c r="STC177" s="89"/>
      <c r="STF177" s="89"/>
      <c r="STR177" s="89"/>
      <c r="STU177" s="89"/>
      <c r="STX177" s="89"/>
      <c r="SUA177" s="89"/>
      <c r="SUG177" s="89"/>
      <c r="SUJ177" s="89"/>
      <c r="SUP177" s="89"/>
      <c r="SUS177" s="89"/>
      <c r="SUV177" s="89"/>
      <c r="SUY177" s="89"/>
      <c r="SVE177" s="89"/>
      <c r="SVH177" s="89"/>
      <c r="SVN177" s="89"/>
      <c r="SVP177" s="89"/>
      <c r="SVQ177" s="89"/>
      <c r="SVS177" s="89"/>
      <c r="SVV177" s="89"/>
      <c r="SVY177" s="89"/>
      <c r="SWJ177" s="89"/>
      <c r="SWL177" s="89"/>
      <c r="SWX177" s="89"/>
      <c r="SXA177" s="89"/>
      <c r="SXI177" s="89"/>
      <c r="SYC177" s="89"/>
      <c r="SYE177" s="89"/>
      <c r="SYF177" s="89"/>
      <c r="SYG177" s="89"/>
      <c r="SYH177" s="89"/>
      <c r="SYI177" s="89"/>
      <c r="SYJ177" s="89"/>
      <c r="SZB177" s="89"/>
      <c r="SZC177" s="89"/>
      <c r="SZF177" s="89"/>
      <c r="SZI177" s="89"/>
      <c r="SZK177" s="89"/>
      <c r="SZM177" s="89"/>
      <c r="SZP177" s="89"/>
      <c r="SZS177" s="89"/>
      <c r="SZV177" s="89"/>
      <c r="TAB177" s="89"/>
      <c r="TAE177" s="89"/>
      <c r="TAH177" s="89"/>
      <c r="TAM177" s="89"/>
      <c r="TBA177" s="89"/>
      <c r="TBB177" s="89"/>
      <c r="TBC177" s="89"/>
      <c r="TBD177" s="89"/>
      <c r="TBE177" s="89"/>
      <c r="TBF177" s="89"/>
      <c r="TBG177" s="89"/>
      <c r="TBH177" s="89"/>
      <c r="TBI177" s="89"/>
      <c r="TBJ177" s="89"/>
      <c r="TBK177" s="89"/>
      <c r="TBL177" s="89"/>
      <c r="TBM177" s="89"/>
      <c r="TBN177" s="89"/>
      <c r="TBO177" s="89"/>
      <c r="TBP177" s="89"/>
      <c r="TBQ177" s="89"/>
      <c r="TBR177" s="89"/>
      <c r="TBS177" s="89"/>
      <c r="TBT177" s="89"/>
      <c r="TBU177" s="89"/>
      <c r="TBV177" s="89"/>
      <c r="TBW177" s="89"/>
      <c r="TBX177" s="89"/>
      <c r="TBY177" s="89"/>
      <c r="TBZ177" s="89"/>
      <c r="TCA177" s="89"/>
      <c r="TCB177" s="89"/>
      <c r="TCC177" s="89"/>
      <c r="TCD177" s="89"/>
      <c r="TCE177" s="89"/>
      <c r="TCF177" s="89"/>
      <c r="TCG177" s="89"/>
      <c r="TCH177" s="89"/>
      <c r="TCI177" s="89"/>
      <c r="TCJ177" s="89"/>
      <c r="TCK177" s="89"/>
      <c r="TCL177" s="89"/>
      <c r="TCM177" s="89"/>
      <c r="TCP177" s="89"/>
      <c r="TCS177" s="89"/>
      <c r="TCV177" s="89"/>
      <c r="TCY177" s="89"/>
      <c r="TDB177" s="89"/>
      <c r="TDN177" s="89"/>
      <c r="TDQ177" s="89"/>
      <c r="TDT177" s="89"/>
      <c r="TDW177" s="89"/>
      <c r="TEC177" s="89"/>
      <c r="TEF177" s="89"/>
      <c r="TEL177" s="89"/>
      <c r="TEO177" s="89"/>
      <c r="TER177" s="89"/>
      <c r="TEU177" s="89"/>
      <c r="TFA177" s="89"/>
      <c r="TFD177" s="89"/>
      <c r="TFJ177" s="89"/>
      <c r="TFL177" s="89"/>
      <c r="TFM177" s="89"/>
      <c r="TFO177" s="89"/>
      <c r="TFR177" s="89"/>
      <c r="TFU177" s="89"/>
      <c r="TGF177" s="89"/>
      <c r="TGH177" s="89"/>
      <c r="TGT177" s="89"/>
      <c r="TGW177" s="89"/>
      <c r="THE177" s="89"/>
      <c r="THY177" s="89"/>
      <c r="TIA177" s="89"/>
      <c r="TIB177" s="89"/>
      <c r="TIC177" s="89"/>
      <c r="TID177" s="89"/>
      <c r="TIE177" s="89"/>
      <c r="TIF177" s="89"/>
      <c r="TIX177" s="89"/>
      <c r="TIY177" s="89"/>
      <c r="TJB177" s="89"/>
      <c r="TJE177" s="89"/>
      <c r="TJG177" s="89"/>
      <c r="TJI177" s="89"/>
      <c r="TJL177" s="89"/>
      <c r="TJO177" s="89"/>
      <c r="TJR177" s="89"/>
      <c r="TJX177" s="89"/>
      <c r="TKA177" s="89"/>
      <c r="TKD177" s="89"/>
      <c r="TKI177" s="89"/>
      <c r="TKW177" s="89"/>
      <c r="TKX177" s="89"/>
      <c r="TKY177" s="89"/>
      <c r="TKZ177" s="89"/>
      <c r="TLA177" s="89"/>
      <c r="TLB177" s="89"/>
      <c r="TLC177" s="89"/>
      <c r="TLD177" s="89"/>
      <c r="TLE177" s="89"/>
      <c r="TLF177" s="89"/>
      <c r="TLG177" s="89"/>
      <c r="TLH177" s="89"/>
      <c r="TLI177" s="89"/>
      <c r="TLJ177" s="89"/>
      <c r="TLK177" s="89"/>
      <c r="TLL177" s="89"/>
      <c r="TLM177" s="89"/>
      <c r="TLN177" s="89"/>
      <c r="TLO177" s="89"/>
      <c r="TLP177" s="89"/>
      <c r="TLQ177" s="89"/>
      <c r="TLR177" s="89"/>
      <c r="TLS177" s="89"/>
      <c r="TLT177" s="89"/>
      <c r="TLU177" s="89"/>
      <c r="TLV177" s="89"/>
      <c r="TLW177" s="89"/>
      <c r="TLX177" s="89"/>
      <c r="TLY177" s="89"/>
      <c r="TLZ177" s="89"/>
      <c r="TMA177" s="89"/>
      <c r="TMB177" s="89"/>
      <c r="TMC177" s="89"/>
      <c r="TMD177" s="89"/>
      <c r="TME177" s="89"/>
      <c r="TMF177" s="89"/>
      <c r="TMG177" s="89"/>
      <c r="TMH177" s="89"/>
      <c r="TMI177" s="89"/>
      <c r="TML177" s="89"/>
      <c r="TMO177" s="89"/>
      <c r="TMR177" s="89"/>
      <c r="TMU177" s="89"/>
      <c r="TMX177" s="89"/>
      <c r="TNJ177" s="89"/>
      <c r="TNM177" s="89"/>
      <c r="TNP177" s="89"/>
      <c r="TNS177" s="89"/>
      <c r="TNY177" s="89"/>
      <c r="TOB177" s="89"/>
      <c r="TOH177" s="89"/>
      <c r="TOK177" s="89"/>
      <c r="TON177" s="89"/>
      <c r="TOQ177" s="89"/>
      <c r="TOW177" s="89"/>
      <c r="TOZ177" s="89"/>
      <c r="TPF177" s="89"/>
      <c r="TPH177" s="89"/>
      <c r="TPI177" s="89"/>
      <c r="TPK177" s="89"/>
      <c r="TPN177" s="89"/>
      <c r="TPQ177" s="89"/>
      <c r="TQB177" s="89"/>
      <c r="TQD177" s="89"/>
      <c r="TQP177" s="89"/>
      <c r="TQS177" s="89"/>
      <c r="TRA177" s="89"/>
      <c r="TRU177" s="89"/>
      <c r="TRW177" s="89"/>
      <c r="TRX177" s="89"/>
      <c r="TRY177" s="89"/>
      <c r="TRZ177" s="89"/>
      <c r="TSA177" s="89"/>
      <c r="TSB177" s="89"/>
      <c r="TST177" s="89"/>
      <c r="TSU177" s="89"/>
      <c r="TSX177" s="89"/>
      <c r="TTA177" s="89"/>
      <c r="TTC177" s="89"/>
      <c r="TTE177" s="89"/>
      <c r="TTH177" s="89"/>
      <c r="TTK177" s="89"/>
      <c r="TTN177" s="89"/>
      <c r="TTT177" s="89"/>
      <c r="TTW177" s="89"/>
      <c r="TTZ177" s="89"/>
      <c r="TUE177" s="89"/>
      <c r="TUS177" s="89"/>
      <c r="TUT177" s="89"/>
      <c r="TUU177" s="89"/>
      <c r="TUV177" s="89"/>
      <c r="TUW177" s="89"/>
      <c r="TUX177" s="89"/>
      <c r="TUY177" s="89"/>
      <c r="TUZ177" s="89"/>
      <c r="TVA177" s="89"/>
      <c r="TVB177" s="89"/>
      <c r="TVC177" s="89"/>
      <c r="TVD177" s="89"/>
      <c r="TVE177" s="89"/>
      <c r="TVF177" s="89"/>
      <c r="TVG177" s="89"/>
      <c r="TVH177" s="89"/>
      <c r="TVI177" s="89"/>
      <c r="TVJ177" s="89"/>
      <c r="TVK177" s="89"/>
      <c r="TVL177" s="89"/>
      <c r="TVM177" s="89"/>
      <c r="TVN177" s="89"/>
      <c r="TVO177" s="89"/>
      <c r="TVP177" s="89"/>
      <c r="TVQ177" s="89"/>
      <c r="TVR177" s="89"/>
      <c r="TVS177" s="89"/>
      <c r="TVT177" s="89"/>
      <c r="TVU177" s="89"/>
      <c r="TVV177" s="89"/>
      <c r="TVW177" s="89"/>
      <c r="TVX177" s="89"/>
      <c r="TVY177" s="89"/>
      <c r="TVZ177" s="89"/>
      <c r="TWA177" s="89"/>
      <c r="TWB177" s="89"/>
      <c r="TWC177" s="89"/>
      <c r="TWD177" s="89"/>
      <c r="TWE177" s="89"/>
      <c r="TWH177" s="89"/>
      <c r="TWK177" s="89"/>
      <c r="TWN177" s="89"/>
      <c r="TWQ177" s="89"/>
      <c r="TWT177" s="89"/>
      <c r="TXF177" s="89"/>
      <c r="TXI177" s="89"/>
      <c r="TXL177" s="89"/>
      <c r="TXO177" s="89"/>
      <c r="TXU177" s="89"/>
      <c r="TXX177" s="89"/>
      <c r="TYD177" s="89"/>
      <c r="TYG177" s="89"/>
      <c r="TYJ177" s="89"/>
      <c r="TYM177" s="89"/>
      <c r="TYS177" s="89"/>
      <c r="TYV177" s="89"/>
      <c r="TZB177" s="89"/>
      <c r="TZD177" s="89"/>
      <c r="TZE177" s="89"/>
      <c r="TZG177" s="89"/>
      <c r="TZJ177" s="89"/>
      <c r="TZM177" s="89"/>
      <c r="TZX177" s="89"/>
      <c r="TZZ177" s="89"/>
      <c r="UAL177" s="89"/>
      <c r="UAO177" s="89"/>
      <c r="UAW177" s="89"/>
      <c r="UBQ177" s="89"/>
      <c r="UBS177" s="89"/>
      <c r="UBT177" s="89"/>
      <c r="UBU177" s="89"/>
      <c r="UBV177" s="89"/>
      <c r="UBW177" s="89"/>
      <c r="UBX177" s="89"/>
      <c r="UCP177" s="89"/>
      <c r="UCQ177" s="89"/>
      <c r="UCT177" s="89"/>
      <c r="UCW177" s="89"/>
      <c r="UCY177" s="89"/>
      <c r="UDA177" s="89"/>
      <c r="UDD177" s="89"/>
      <c r="UDG177" s="89"/>
      <c r="UDJ177" s="89"/>
      <c r="UDP177" s="89"/>
      <c r="UDS177" s="89"/>
      <c r="UDV177" s="89"/>
      <c r="UEA177" s="89"/>
      <c r="UEO177" s="89"/>
      <c r="UEP177" s="89"/>
      <c r="UEQ177" s="89"/>
      <c r="UER177" s="89"/>
      <c r="UES177" s="89"/>
      <c r="UET177" s="89"/>
      <c r="UEU177" s="89"/>
      <c r="UEV177" s="89"/>
      <c r="UEW177" s="89"/>
      <c r="UEX177" s="89"/>
      <c r="UEY177" s="89"/>
      <c r="UEZ177" s="89"/>
      <c r="UFA177" s="89"/>
      <c r="UFB177" s="89"/>
      <c r="UFC177" s="89"/>
      <c r="UFD177" s="89"/>
      <c r="UFE177" s="89"/>
      <c r="UFF177" s="89"/>
      <c r="UFG177" s="89"/>
      <c r="UFH177" s="89"/>
      <c r="UFI177" s="89"/>
      <c r="UFJ177" s="89"/>
      <c r="UFK177" s="89"/>
      <c r="UFL177" s="89"/>
      <c r="UFM177" s="89"/>
      <c r="UFN177" s="89"/>
      <c r="UFO177" s="89"/>
      <c r="UFP177" s="89"/>
      <c r="UFQ177" s="89"/>
      <c r="UFR177" s="89"/>
      <c r="UFS177" s="89"/>
      <c r="UFT177" s="89"/>
      <c r="UFU177" s="89"/>
      <c r="UFV177" s="89"/>
      <c r="UFW177" s="89"/>
      <c r="UFX177" s="89"/>
      <c r="UFY177" s="89"/>
      <c r="UFZ177" s="89"/>
      <c r="UGA177" s="89"/>
      <c r="UGD177" s="89"/>
      <c r="UGG177" s="89"/>
      <c r="UGJ177" s="89"/>
      <c r="UGM177" s="89"/>
      <c r="UGP177" s="89"/>
      <c r="UHB177" s="89"/>
      <c r="UHE177" s="89"/>
      <c r="UHH177" s="89"/>
      <c r="UHK177" s="89"/>
      <c r="UHQ177" s="89"/>
      <c r="UHT177" s="89"/>
      <c r="UHZ177" s="89"/>
      <c r="UIC177" s="89"/>
      <c r="UIF177" s="89"/>
      <c r="UII177" s="89"/>
      <c r="UIO177" s="89"/>
      <c r="UIR177" s="89"/>
      <c r="UIX177" s="89"/>
      <c r="UIZ177" s="89"/>
      <c r="UJA177" s="89"/>
      <c r="UJC177" s="89"/>
      <c r="UJF177" s="89"/>
      <c r="UJI177" s="89"/>
      <c r="UJT177" s="89"/>
      <c r="UJV177" s="89"/>
      <c r="UKH177" s="89"/>
      <c r="UKK177" s="89"/>
      <c r="UKS177" s="89"/>
      <c r="ULM177" s="89"/>
      <c r="ULO177" s="89"/>
      <c r="ULP177" s="89"/>
      <c r="ULQ177" s="89"/>
      <c r="ULR177" s="89"/>
      <c r="ULS177" s="89"/>
      <c r="ULT177" s="89"/>
      <c r="UML177" s="89"/>
      <c r="UMM177" s="89"/>
      <c r="UMP177" s="89"/>
      <c r="UMS177" s="89"/>
      <c r="UMU177" s="89"/>
      <c r="UMW177" s="89"/>
      <c r="UMZ177" s="89"/>
      <c r="UNC177" s="89"/>
      <c r="UNF177" s="89"/>
      <c r="UNL177" s="89"/>
      <c r="UNO177" s="89"/>
      <c r="UNR177" s="89"/>
      <c r="UNW177" s="89"/>
      <c r="UOK177" s="89"/>
      <c r="UOL177" s="89"/>
      <c r="UOM177" s="89"/>
      <c r="UON177" s="89"/>
      <c r="UOO177" s="89"/>
      <c r="UOP177" s="89"/>
      <c r="UOQ177" s="89"/>
      <c r="UOR177" s="89"/>
      <c r="UOS177" s="89"/>
      <c r="UOT177" s="89"/>
      <c r="UOU177" s="89"/>
      <c r="UOV177" s="89"/>
      <c r="UOW177" s="89"/>
      <c r="UOX177" s="89"/>
      <c r="UOY177" s="89"/>
      <c r="UOZ177" s="89"/>
      <c r="UPA177" s="89"/>
      <c r="UPB177" s="89"/>
      <c r="UPC177" s="89"/>
      <c r="UPD177" s="89"/>
      <c r="UPE177" s="89"/>
      <c r="UPF177" s="89"/>
      <c r="UPG177" s="89"/>
      <c r="UPH177" s="89"/>
      <c r="UPI177" s="89"/>
      <c r="UPJ177" s="89"/>
      <c r="UPK177" s="89"/>
      <c r="UPL177" s="89"/>
      <c r="UPM177" s="89"/>
      <c r="UPN177" s="89"/>
      <c r="UPO177" s="89"/>
      <c r="UPP177" s="89"/>
      <c r="UPQ177" s="89"/>
      <c r="UPR177" s="89"/>
      <c r="UPS177" s="89"/>
      <c r="UPT177" s="89"/>
      <c r="UPU177" s="89"/>
      <c r="UPV177" s="89"/>
      <c r="UPW177" s="89"/>
      <c r="UPZ177" s="89"/>
      <c r="UQC177" s="89"/>
      <c r="UQF177" s="89"/>
      <c r="UQI177" s="89"/>
      <c r="UQL177" s="89"/>
      <c r="UQX177" s="89"/>
      <c r="URA177" s="89"/>
      <c r="URD177" s="89"/>
      <c r="URG177" s="89"/>
      <c r="URM177" s="89"/>
      <c r="URP177" s="89"/>
      <c r="URV177" s="89"/>
      <c r="URY177" s="89"/>
      <c r="USB177" s="89"/>
      <c r="USE177" s="89"/>
      <c r="USK177" s="89"/>
      <c r="USN177" s="89"/>
      <c r="UST177" s="89"/>
      <c r="USV177" s="89"/>
      <c r="USW177" s="89"/>
      <c r="USY177" s="89"/>
      <c r="UTB177" s="89"/>
      <c r="UTE177" s="89"/>
      <c r="UTP177" s="89"/>
      <c r="UTR177" s="89"/>
      <c r="UUD177" s="89"/>
      <c r="UUG177" s="89"/>
      <c r="UUO177" s="89"/>
      <c r="UVI177" s="89"/>
      <c r="UVK177" s="89"/>
      <c r="UVL177" s="89"/>
      <c r="UVM177" s="89"/>
      <c r="UVN177" s="89"/>
      <c r="UVO177" s="89"/>
      <c r="UVP177" s="89"/>
      <c r="UWH177" s="89"/>
      <c r="UWI177" s="89"/>
      <c r="UWL177" s="89"/>
      <c r="UWO177" s="89"/>
      <c r="UWQ177" s="89"/>
      <c r="UWS177" s="89"/>
      <c r="UWV177" s="89"/>
      <c r="UWY177" s="89"/>
      <c r="UXB177" s="89"/>
      <c r="UXH177" s="89"/>
      <c r="UXK177" s="89"/>
      <c r="UXN177" s="89"/>
      <c r="UXS177" s="89"/>
      <c r="UYG177" s="89"/>
      <c r="UYH177" s="89"/>
      <c r="UYI177" s="89"/>
      <c r="UYJ177" s="89"/>
      <c r="UYK177" s="89"/>
      <c r="UYL177" s="89"/>
      <c r="UYM177" s="89"/>
      <c r="UYN177" s="89"/>
      <c r="UYO177" s="89"/>
      <c r="UYP177" s="89"/>
      <c r="UYQ177" s="89"/>
      <c r="UYR177" s="89"/>
      <c r="UYS177" s="89"/>
      <c r="UYT177" s="89"/>
      <c r="UYU177" s="89"/>
      <c r="UYV177" s="89"/>
      <c r="UYW177" s="89"/>
      <c r="UYX177" s="89"/>
      <c r="UYY177" s="89"/>
      <c r="UYZ177" s="89"/>
      <c r="UZA177" s="89"/>
      <c r="UZB177" s="89"/>
      <c r="UZC177" s="89"/>
      <c r="UZD177" s="89"/>
      <c r="UZE177" s="89"/>
      <c r="UZF177" s="89"/>
      <c r="UZG177" s="89"/>
      <c r="UZH177" s="89"/>
      <c r="UZI177" s="89"/>
      <c r="UZJ177" s="89"/>
      <c r="UZK177" s="89"/>
      <c r="UZL177" s="89"/>
      <c r="UZM177" s="89"/>
      <c r="UZN177" s="89"/>
      <c r="UZO177" s="89"/>
      <c r="UZP177" s="89"/>
      <c r="UZQ177" s="89"/>
      <c r="UZR177" s="89"/>
      <c r="UZS177" s="89"/>
      <c r="UZV177" s="89"/>
      <c r="UZY177" s="89"/>
      <c r="VAB177" s="89"/>
      <c r="VAE177" s="89"/>
      <c r="VAH177" s="89"/>
      <c r="VAT177" s="89"/>
      <c r="VAW177" s="89"/>
      <c r="VAZ177" s="89"/>
      <c r="VBC177" s="89"/>
      <c r="VBI177" s="89"/>
      <c r="VBL177" s="89"/>
      <c r="VBR177" s="89"/>
      <c r="VBU177" s="89"/>
      <c r="VBX177" s="89"/>
      <c r="VCA177" s="89"/>
      <c r="VCG177" s="89"/>
      <c r="VCJ177" s="89"/>
      <c r="VCP177" s="89"/>
      <c r="VCR177" s="89"/>
      <c r="VCS177" s="89"/>
      <c r="VCU177" s="89"/>
      <c r="VCX177" s="89"/>
      <c r="VDA177" s="89"/>
      <c r="VDL177" s="89"/>
      <c r="VDN177" s="89"/>
      <c r="VDZ177" s="89"/>
      <c r="VEC177" s="89"/>
      <c r="VEK177" s="89"/>
      <c r="VFE177" s="89"/>
      <c r="VFG177" s="89"/>
      <c r="VFH177" s="89"/>
      <c r="VFI177" s="89"/>
      <c r="VFJ177" s="89"/>
      <c r="VFK177" s="89"/>
      <c r="VFL177" s="89"/>
      <c r="VGD177" s="89"/>
      <c r="VGE177" s="89"/>
      <c r="VGH177" s="89"/>
      <c r="VGK177" s="89"/>
      <c r="VGM177" s="89"/>
      <c r="VGO177" s="89"/>
      <c r="VGR177" s="89"/>
      <c r="VGU177" s="89"/>
      <c r="VGX177" s="89"/>
      <c r="VHD177" s="89"/>
      <c r="VHG177" s="89"/>
      <c r="VHJ177" s="89"/>
      <c r="VHO177" s="89"/>
      <c r="VIC177" s="89"/>
      <c r="VID177" s="89"/>
      <c r="VIE177" s="89"/>
      <c r="VIF177" s="89"/>
      <c r="VIG177" s="89"/>
      <c r="VIH177" s="89"/>
      <c r="VII177" s="89"/>
      <c r="VIJ177" s="89"/>
      <c r="VIK177" s="89"/>
      <c r="VIL177" s="89"/>
      <c r="VIM177" s="89"/>
      <c r="VIN177" s="89"/>
      <c r="VIO177" s="89"/>
      <c r="VIP177" s="89"/>
      <c r="VIQ177" s="89"/>
      <c r="VIR177" s="89"/>
      <c r="VIS177" s="89"/>
      <c r="VIT177" s="89"/>
      <c r="VIU177" s="89"/>
      <c r="VIV177" s="89"/>
      <c r="VIW177" s="89"/>
      <c r="VIX177" s="89"/>
      <c r="VIY177" s="89"/>
      <c r="VIZ177" s="89"/>
      <c r="VJA177" s="89"/>
      <c r="VJB177" s="89"/>
      <c r="VJC177" s="89"/>
      <c r="VJD177" s="89"/>
      <c r="VJE177" s="89"/>
      <c r="VJF177" s="89"/>
      <c r="VJG177" s="89"/>
      <c r="VJH177" s="89"/>
      <c r="VJI177" s="89"/>
      <c r="VJJ177" s="89"/>
      <c r="VJK177" s="89"/>
      <c r="VJL177" s="89"/>
      <c r="VJM177" s="89"/>
      <c r="VJN177" s="89"/>
      <c r="VJO177" s="89"/>
      <c r="VJR177" s="89"/>
      <c r="VJU177" s="89"/>
      <c r="VJX177" s="89"/>
      <c r="VKA177" s="89"/>
      <c r="VKD177" s="89"/>
      <c r="VKP177" s="89"/>
      <c r="VKS177" s="89"/>
      <c r="VKV177" s="89"/>
      <c r="VKY177" s="89"/>
      <c r="VLE177" s="89"/>
      <c r="VLH177" s="89"/>
      <c r="VLN177" s="89"/>
      <c r="VLQ177" s="89"/>
      <c r="VLT177" s="89"/>
      <c r="VLW177" s="89"/>
      <c r="VMC177" s="89"/>
      <c r="VMF177" s="89"/>
      <c r="VML177" s="89"/>
      <c r="VMN177" s="89"/>
      <c r="VMO177" s="89"/>
      <c r="VMQ177" s="89"/>
      <c r="VMT177" s="89"/>
      <c r="VMW177" s="89"/>
      <c r="VNH177" s="89"/>
      <c r="VNJ177" s="89"/>
      <c r="VNV177" s="89"/>
      <c r="VNY177" s="89"/>
      <c r="VOG177" s="89"/>
      <c r="VPA177" s="89"/>
      <c r="VPC177" s="89"/>
      <c r="VPD177" s="89"/>
      <c r="VPE177" s="89"/>
      <c r="VPF177" s="89"/>
      <c r="VPG177" s="89"/>
      <c r="VPH177" s="89"/>
      <c r="VPZ177" s="89"/>
      <c r="VQA177" s="89"/>
      <c r="VQD177" s="89"/>
      <c r="VQG177" s="89"/>
      <c r="VQI177" s="89"/>
      <c r="VQK177" s="89"/>
      <c r="VQN177" s="89"/>
      <c r="VQQ177" s="89"/>
      <c r="VQT177" s="89"/>
      <c r="VQZ177" s="89"/>
      <c r="VRC177" s="89"/>
      <c r="VRF177" s="89"/>
      <c r="VRK177" s="89"/>
      <c r="VRY177" s="89"/>
      <c r="VRZ177" s="89"/>
      <c r="VSA177" s="89"/>
      <c r="VSB177" s="89"/>
      <c r="VSC177" s="89"/>
      <c r="VSD177" s="89"/>
      <c r="VSE177" s="89"/>
      <c r="VSF177" s="89"/>
      <c r="VSG177" s="89"/>
      <c r="VSH177" s="89"/>
      <c r="VSI177" s="89"/>
      <c r="VSJ177" s="89"/>
      <c r="VSK177" s="89"/>
      <c r="VSL177" s="89"/>
      <c r="VSM177" s="89"/>
      <c r="VSN177" s="89"/>
      <c r="VSO177" s="89"/>
      <c r="VSP177" s="89"/>
      <c r="VSQ177" s="89"/>
      <c r="VSR177" s="89"/>
      <c r="VSS177" s="89"/>
      <c r="VST177" s="89"/>
      <c r="VSU177" s="89"/>
      <c r="VSV177" s="89"/>
      <c r="VSW177" s="89"/>
      <c r="VSX177" s="89"/>
      <c r="VSY177" s="89"/>
      <c r="VSZ177" s="89"/>
      <c r="VTA177" s="89"/>
      <c r="VTB177" s="89"/>
      <c r="VTC177" s="89"/>
      <c r="VTD177" s="89"/>
      <c r="VTE177" s="89"/>
      <c r="VTF177" s="89"/>
      <c r="VTG177" s="89"/>
      <c r="VTH177" s="89"/>
      <c r="VTI177" s="89"/>
      <c r="VTJ177" s="89"/>
      <c r="VTK177" s="89"/>
      <c r="VTN177" s="89"/>
      <c r="VTQ177" s="89"/>
      <c r="VTT177" s="89"/>
      <c r="VTW177" s="89"/>
      <c r="VTZ177" s="89"/>
      <c r="VUL177" s="89"/>
      <c r="VUO177" s="89"/>
      <c r="VUR177" s="89"/>
      <c r="VUU177" s="89"/>
      <c r="VVA177" s="89"/>
      <c r="VVD177" s="89"/>
      <c r="VVJ177" s="89"/>
      <c r="VVM177" s="89"/>
      <c r="VVP177" s="89"/>
      <c r="VVS177" s="89"/>
      <c r="VVY177" s="89"/>
      <c r="VWB177" s="89"/>
      <c r="VWH177" s="89"/>
      <c r="VWJ177" s="89"/>
      <c r="VWK177" s="89"/>
      <c r="VWM177" s="89"/>
      <c r="VWP177" s="89"/>
      <c r="VWS177" s="89"/>
      <c r="VXD177" s="89"/>
      <c r="VXF177" s="89"/>
      <c r="VXR177" s="89"/>
      <c r="VXU177" s="89"/>
      <c r="VYC177" s="89"/>
      <c r="VYW177" s="89"/>
      <c r="VYY177" s="89"/>
      <c r="VYZ177" s="89"/>
      <c r="VZA177" s="89"/>
      <c r="VZB177" s="89"/>
      <c r="VZC177" s="89"/>
      <c r="VZD177" s="89"/>
      <c r="VZV177" s="89"/>
      <c r="VZW177" s="89"/>
      <c r="VZZ177" s="89"/>
      <c r="WAC177" s="89"/>
      <c r="WAE177" s="89"/>
      <c r="WAG177" s="89"/>
      <c r="WAJ177" s="89"/>
      <c r="WAM177" s="89"/>
      <c r="WAP177" s="89"/>
      <c r="WAV177" s="89"/>
      <c r="WAY177" s="89"/>
      <c r="WBB177" s="89"/>
      <c r="WBG177" s="89"/>
      <c r="WBU177" s="89"/>
      <c r="WBV177" s="89"/>
      <c r="WBW177" s="89"/>
      <c r="WBX177" s="89"/>
      <c r="WBY177" s="89"/>
      <c r="WBZ177" s="89"/>
      <c r="WCA177" s="89"/>
      <c r="WCB177" s="89"/>
      <c r="WCC177" s="89"/>
      <c r="WCD177" s="89"/>
      <c r="WCE177" s="89"/>
      <c r="WCF177" s="89"/>
      <c r="WCG177" s="89"/>
      <c r="WCH177" s="89"/>
      <c r="WCI177" s="89"/>
      <c r="WCJ177" s="89"/>
      <c r="WCK177" s="89"/>
      <c r="WCL177" s="89"/>
      <c r="WCM177" s="89"/>
      <c r="WCN177" s="89"/>
      <c r="WCO177" s="89"/>
      <c r="WCP177" s="89"/>
      <c r="WCQ177" s="89"/>
      <c r="WCR177" s="89"/>
      <c r="WCS177" s="89"/>
      <c r="WCT177" s="89"/>
      <c r="WCU177" s="89"/>
      <c r="WCV177" s="89"/>
      <c r="WCW177" s="89"/>
      <c r="WCX177" s="89"/>
      <c r="WCY177" s="89"/>
      <c r="WCZ177" s="89"/>
      <c r="WDA177" s="89"/>
      <c r="WDB177" s="89"/>
      <c r="WDC177" s="89"/>
      <c r="WDD177" s="89"/>
      <c r="WDE177" s="89"/>
      <c r="WDF177" s="89"/>
      <c r="WDG177" s="89"/>
      <c r="WDJ177" s="89"/>
      <c r="WDM177" s="89"/>
      <c r="WDP177" s="89"/>
      <c r="WDS177" s="89"/>
      <c r="WDV177" s="89"/>
      <c r="WEH177" s="89"/>
      <c r="WEK177" s="89"/>
      <c r="WEN177" s="89"/>
      <c r="WEQ177" s="89"/>
      <c r="WEW177" s="89"/>
      <c r="WEZ177" s="89"/>
      <c r="WFF177" s="89"/>
      <c r="WFI177" s="89"/>
      <c r="WFL177" s="89"/>
      <c r="WFO177" s="89"/>
      <c r="WFU177" s="89"/>
      <c r="WFX177" s="89"/>
      <c r="WGD177" s="89"/>
      <c r="WGF177" s="89"/>
      <c r="WGG177" s="89"/>
      <c r="WGI177" s="89"/>
      <c r="WGL177" s="89"/>
      <c r="WGO177" s="89"/>
      <c r="WGZ177" s="89"/>
      <c r="WHB177" s="89"/>
      <c r="WHN177" s="89"/>
      <c r="WHQ177" s="89"/>
      <c r="WHY177" s="89"/>
      <c r="WIS177" s="89"/>
      <c r="WIU177" s="89"/>
      <c r="WIV177" s="89"/>
      <c r="WIW177" s="89"/>
      <c r="WIX177" s="89"/>
      <c r="WIY177" s="89"/>
      <c r="WIZ177" s="89"/>
      <c r="WJR177" s="89"/>
      <c r="WJS177" s="89"/>
      <c r="WJV177" s="89"/>
      <c r="WJY177" s="89"/>
      <c r="WKA177" s="89"/>
      <c r="WKC177" s="89"/>
      <c r="WKF177" s="89"/>
      <c r="WKI177" s="89"/>
      <c r="WKL177" s="89"/>
      <c r="WKR177" s="89"/>
      <c r="WKU177" s="89"/>
      <c r="WKX177" s="89"/>
      <c r="WLC177" s="89"/>
      <c r="WLQ177" s="89"/>
      <c r="WLR177" s="89"/>
      <c r="WLS177" s="89"/>
      <c r="WLT177" s="89"/>
      <c r="WLU177" s="89"/>
      <c r="WLV177" s="89"/>
      <c r="WLW177" s="89"/>
      <c r="WLX177" s="89"/>
      <c r="WLY177" s="89"/>
      <c r="WLZ177" s="89"/>
      <c r="WMA177" s="89"/>
      <c r="WMB177" s="89"/>
      <c r="WMC177" s="89"/>
      <c r="WMD177" s="89"/>
      <c r="WME177" s="89"/>
      <c r="WMF177" s="89"/>
      <c r="WMG177" s="89"/>
      <c r="WMH177" s="89"/>
      <c r="WMI177" s="89"/>
      <c r="WMJ177" s="89"/>
      <c r="WMK177" s="89"/>
      <c r="WML177" s="89"/>
      <c r="WMM177" s="89"/>
      <c r="WMN177" s="89"/>
      <c r="WMO177" s="89"/>
      <c r="WMP177" s="89"/>
      <c r="WMQ177" s="89"/>
      <c r="WMR177" s="89"/>
      <c r="WMS177" s="89"/>
      <c r="WMT177" s="89"/>
      <c r="WMU177" s="89"/>
      <c r="WMV177" s="89"/>
      <c r="WMW177" s="89"/>
      <c r="WMX177" s="89"/>
      <c r="WMY177" s="89"/>
      <c r="WMZ177" s="89"/>
      <c r="WNA177" s="89"/>
      <c r="WNB177" s="89"/>
      <c r="WNC177" s="89"/>
      <c r="WNF177" s="89"/>
      <c r="WNI177" s="89"/>
      <c r="WNL177" s="89"/>
      <c r="WNO177" s="89"/>
      <c r="WNR177" s="89"/>
      <c r="WOD177" s="89"/>
      <c r="WOG177" s="89"/>
      <c r="WOJ177" s="89"/>
      <c r="WOM177" s="89"/>
      <c r="WOS177" s="89"/>
      <c r="WOV177" s="89"/>
      <c r="WPB177" s="89"/>
      <c r="WPE177" s="89"/>
      <c r="WPH177" s="89"/>
      <c r="WPK177" s="89"/>
      <c r="WPQ177" s="89"/>
      <c r="WPT177" s="89"/>
      <c r="WPZ177" s="89"/>
      <c r="WQB177" s="89"/>
      <c r="WQC177" s="89"/>
      <c r="WQE177" s="89"/>
      <c r="WQH177" s="89"/>
      <c r="WQK177" s="89"/>
      <c r="WQV177" s="89"/>
      <c r="WQX177" s="89"/>
      <c r="WRJ177" s="89"/>
      <c r="WRM177" s="89"/>
      <c r="WRU177" s="89"/>
      <c r="WSO177" s="89"/>
      <c r="WSQ177" s="89"/>
      <c r="WSR177" s="89"/>
      <c r="WSS177" s="89"/>
      <c r="WST177" s="89"/>
      <c r="WSU177" s="89"/>
      <c r="WSV177" s="89"/>
      <c r="WTN177" s="89"/>
      <c r="WTO177" s="89"/>
      <c r="WTR177" s="89"/>
      <c r="WTU177" s="89"/>
      <c r="WTW177" s="89"/>
      <c r="WTY177" s="89"/>
      <c r="WUB177" s="89"/>
      <c r="WUE177" s="89"/>
      <c r="WUH177" s="89"/>
      <c r="WUN177" s="89"/>
      <c r="WUQ177" s="89"/>
      <c r="WUT177" s="89"/>
      <c r="WUY177" s="89"/>
    </row>
    <row r="178" spans="1:1015 1029:2039 2053:3063 3077:4087 4101:5111 5125:6135 6149:7159 7173:8183 8197:9207 9221:10231 10245:11255 11269:12279 12293:13303 13317:14327 14341:15351 15365:16119" s="45" customFormat="1" ht="20.25" customHeight="1">
      <c r="A178" s="8" t="s">
        <v>180</v>
      </c>
      <c r="B178" s="82" t="s">
        <v>329</v>
      </c>
      <c r="C178" s="5">
        <v>210</v>
      </c>
      <c r="D178" s="59">
        <v>7000</v>
      </c>
      <c r="E178" s="83">
        <f t="shared" si="0"/>
        <v>1470000</v>
      </c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G178" s="89"/>
      <c r="AH178" s="89"/>
      <c r="AI178" s="89"/>
      <c r="AJ178" s="89"/>
      <c r="AK178" s="89"/>
      <c r="AL178" s="89"/>
      <c r="AM178" s="89"/>
      <c r="AN178" s="89"/>
      <c r="AO178" s="89"/>
      <c r="AP178" s="89"/>
      <c r="AQ178" s="89"/>
      <c r="AT178" s="89"/>
      <c r="AW178" s="89"/>
      <c r="AZ178" s="89"/>
      <c r="BC178" s="89"/>
      <c r="BF178" s="89"/>
      <c r="BR178" s="89"/>
      <c r="BU178" s="89"/>
      <c r="BX178" s="89"/>
      <c r="CA178" s="89"/>
      <c r="CG178" s="89"/>
      <c r="CJ178" s="89"/>
      <c r="CP178" s="89"/>
      <c r="CS178" s="89"/>
      <c r="CV178" s="89"/>
      <c r="CY178" s="89"/>
      <c r="DE178" s="89"/>
      <c r="DH178" s="89"/>
      <c r="DN178" s="89"/>
      <c r="DP178" s="89"/>
      <c r="DQ178" s="89"/>
      <c r="DS178" s="89"/>
      <c r="DV178" s="89"/>
      <c r="DY178" s="89"/>
      <c r="EJ178" s="89"/>
      <c r="EL178" s="89"/>
      <c r="EX178" s="89"/>
      <c r="FA178" s="89"/>
      <c r="FI178" s="89"/>
      <c r="GC178" s="89"/>
      <c r="GE178" s="89"/>
      <c r="GF178" s="89"/>
      <c r="GG178" s="89"/>
      <c r="GH178" s="89"/>
      <c r="GI178" s="89"/>
      <c r="GJ178" s="89"/>
      <c r="HB178" s="89"/>
      <c r="HC178" s="89"/>
      <c r="HF178" s="89"/>
      <c r="HI178" s="89"/>
      <c r="HK178" s="89"/>
      <c r="HM178" s="89"/>
      <c r="HP178" s="89"/>
      <c r="HS178" s="89"/>
      <c r="HV178" s="89"/>
      <c r="IB178" s="89"/>
      <c r="IE178" s="89"/>
      <c r="IH178" s="89"/>
      <c r="IM178" s="89"/>
      <c r="JA178" s="89"/>
      <c r="JB178" s="89"/>
      <c r="JC178" s="89"/>
      <c r="JD178" s="89"/>
      <c r="JE178" s="89"/>
      <c r="JF178" s="89"/>
      <c r="JG178" s="89"/>
      <c r="JH178" s="89"/>
      <c r="JI178" s="89"/>
      <c r="JJ178" s="89"/>
      <c r="JK178" s="89"/>
      <c r="JL178" s="89"/>
      <c r="JM178" s="89"/>
      <c r="JN178" s="89"/>
      <c r="JO178" s="89"/>
      <c r="JP178" s="89"/>
      <c r="JQ178" s="89"/>
      <c r="JR178" s="89"/>
      <c r="JS178" s="89"/>
      <c r="JT178" s="89"/>
      <c r="JU178" s="89"/>
      <c r="JV178" s="89"/>
      <c r="JW178" s="89"/>
      <c r="JX178" s="89"/>
      <c r="JY178" s="89"/>
      <c r="JZ178" s="89"/>
      <c r="KA178" s="89"/>
      <c r="KB178" s="89"/>
      <c r="KC178" s="89"/>
      <c r="KD178" s="89"/>
      <c r="KE178" s="89"/>
      <c r="KF178" s="89"/>
      <c r="KG178" s="89"/>
      <c r="KH178" s="89"/>
      <c r="KI178" s="89"/>
      <c r="KJ178" s="89"/>
      <c r="KK178" s="89"/>
      <c r="KL178" s="89"/>
      <c r="KM178" s="89"/>
      <c r="KP178" s="89"/>
      <c r="KS178" s="89"/>
      <c r="KV178" s="89"/>
      <c r="KY178" s="89"/>
      <c r="LB178" s="89"/>
      <c r="LN178" s="89"/>
      <c r="LQ178" s="89"/>
      <c r="LT178" s="89"/>
      <c r="LW178" s="89"/>
      <c r="MC178" s="89"/>
      <c r="MF178" s="89"/>
      <c r="ML178" s="89"/>
      <c r="MO178" s="89"/>
      <c r="MR178" s="89"/>
      <c r="MU178" s="89"/>
      <c r="NA178" s="89"/>
      <c r="ND178" s="89"/>
      <c r="NJ178" s="89"/>
      <c r="NL178" s="89"/>
      <c r="NM178" s="89"/>
      <c r="NO178" s="89"/>
      <c r="NR178" s="89"/>
      <c r="NU178" s="89"/>
      <c r="OF178" s="89"/>
      <c r="OH178" s="89"/>
      <c r="OT178" s="89"/>
      <c r="OW178" s="89"/>
      <c r="PE178" s="89"/>
      <c r="PY178" s="89"/>
      <c r="QA178" s="89"/>
      <c r="QB178" s="89"/>
      <c r="QC178" s="89"/>
      <c r="QD178" s="89"/>
      <c r="QE178" s="89"/>
      <c r="QF178" s="89"/>
      <c r="QX178" s="89"/>
      <c r="QY178" s="89"/>
      <c r="RB178" s="89"/>
      <c r="RE178" s="89"/>
      <c r="RG178" s="89"/>
      <c r="RI178" s="89"/>
      <c r="RL178" s="89"/>
      <c r="RO178" s="89"/>
      <c r="RR178" s="89"/>
      <c r="RX178" s="89"/>
      <c r="SA178" s="89"/>
      <c r="SD178" s="89"/>
      <c r="SI178" s="89"/>
      <c r="SW178" s="89"/>
      <c r="SX178" s="89"/>
      <c r="SY178" s="89"/>
      <c r="SZ178" s="89"/>
      <c r="TA178" s="89"/>
      <c r="TB178" s="89"/>
      <c r="TC178" s="89"/>
      <c r="TD178" s="89"/>
      <c r="TE178" s="89"/>
      <c r="TF178" s="89"/>
      <c r="TG178" s="89"/>
      <c r="TH178" s="89"/>
      <c r="TI178" s="89"/>
      <c r="TJ178" s="89"/>
      <c r="TK178" s="89"/>
      <c r="TL178" s="89"/>
      <c r="TM178" s="89"/>
      <c r="TN178" s="89"/>
      <c r="TO178" s="89"/>
      <c r="TP178" s="89"/>
      <c r="TQ178" s="89"/>
      <c r="TR178" s="89"/>
      <c r="TS178" s="89"/>
      <c r="TT178" s="89"/>
      <c r="TU178" s="89"/>
      <c r="TV178" s="89"/>
      <c r="TW178" s="89"/>
      <c r="TX178" s="89"/>
      <c r="TY178" s="89"/>
      <c r="TZ178" s="89"/>
      <c r="UA178" s="89"/>
      <c r="UB178" s="89"/>
      <c r="UC178" s="89"/>
      <c r="UD178" s="89"/>
      <c r="UE178" s="89"/>
      <c r="UF178" s="89"/>
      <c r="UG178" s="89"/>
      <c r="UH178" s="89"/>
      <c r="UI178" s="89"/>
      <c r="UL178" s="89"/>
      <c r="UO178" s="89"/>
      <c r="UR178" s="89"/>
      <c r="UU178" s="89"/>
      <c r="UX178" s="89"/>
      <c r="VJ178" s="89"/>
      <c r="VM178" s="89"/>
      <c r="VP178" s="89"/>
      <c r="VS178" s="89"/>
      <c r="VY178" s="89"/>
      <c r="WB178" s="89"/>
      <c r="WH178" s="89"/>
      <c r="WK178" s="89"/>
      <c r="WN178" s="89"/>
      <c r="WQ178" s="89"/>
      <c r="WW178" s="89"/>
      <c r="WZ178" s="89"/>
      <c r="XF178" s="89"/>
      <c r="XH178" s="89"/>
      <c r="XI178" s="89"/>
      <c r="XK178" s="89"/>
      <c r="XN178" s="89"/>
      <c r="XQ178" s="89"/>
      <c r="YB178" s="89"/>
      <c r="YD178" s="89"/>
      <c r="YP178" s="89"/>
      <c r="YS178" s="89"/>
      <c r="ZA178" s="89"/>
      <c r="ZU178" s="89"/>
      <c r="ZW178" s="89"/>
      <c r="ZX178" s="89"/>
      <c r="ZY178" s="89"/>
      <c r="ZZ178" s="89"/>
      <c r="AAA178" s="89"/>
      <c r="AAB178" s="89"/>
      <c r="AAT178" s="89"/>
      <c r="AAU178" s="89"/>
      <c r="AAX178" s="89"/>
      <c r="ABA178" s="89"/>
      <c r="ABC178" s="89"/>
      <c r="ABE178" s="89"/>
      <c r="ABH178" s="89"/>
      <c r="ABK178" s="89"/>
      <c r="ABN178" s="89"/>
      <c r="ABT178" s="89"/>
      <c r="ABW178" s="89"/>
      <c r="ABZ178" s="89"/>
      <c r="ACE178" s="89"/>
      <c r="ACS178" s="89"/>
      <c r="ACT178" s="89"/>
      <c r="ACU178" s="89"/>
      <c r="ACV178" s="89"/>
      <c r="ACW178" s="89"/>
      <c r="ACX178" s="89"/>
      <c r="ACY178" s="89"/>
      <c r="ACZ178" s="89"/>
      <c r="ADA178" s="89"/>
      <c r="ADB178" s="89"/>
      <c r="ADC178" s="89"/>
      <c r="ADD178" s="89"/>
      <c r="ADE178" s="89"/>
      <c r="ADF178" s="89"/>
      <c r="ADG178" s="89"/>
      <c r="ADH178" s="89"/>
      <c r="ADI178" s="89"/>
      <c r="ADJ178" s="89"/>
      <c r="ADK178" s="89"/>
      <c r="ADL178" s="89"/>
      <c r="ADM178" s="89"/>
      <c r="ADN178" s="89"/>
      <c r="ADO178" s="89"/>
      <c r="ADP178" s="89"/>
      <c r="ADQ178" s="89"/>
      <c r="ADR178" s="89"/>
      <c r="ADS178" s="89"/>
      <c r="ADT178" s="89"/>
      <c r="ADU178" s="89"/>
      <c r="ADV178" s="89"/>
      <c r="ADW178" s="89"/>
      <c r="ADX178" s="89"/>
      <c r="ADY178" s="89"/>
      <c r="ADZ178" s="89"/>
      <c r="AEA178" s="89"/>
      <c r="AEB178" s="89"/>
      <c r="AEC178" s="89"/>
      <c r="AED178" s="89"/>
      <c r="AEE178" s="89"/>
      <c r="AEH178" s="89"/>
      <c r="AEK178" s="89"/>
      <c r="AEN178" s="89"/>
      <c r="AEQ178" s="89"/>
      <c r="AET178" s="89"/>
      <c r="AFF178" s="89"/>
      <c r="AFI178" s="89"/>
      <c r="AFL178" s="89"/>
      <c r="AFO178" s="89"/>
      <c r="AFU178" s="89"/>
      <c r="AFX178" s="89"/>
      <c r="AGD178" s="89"/>
      <c r="AGG178" s="89"/>
      <c r="AGJ178" s="89"/>
      <c r="AGM178" s="89"/>
      <c r="AGS178" s="89"/>
      <c r="AGV178" s="89"/>
      <c r="AHB178" s="89"/>
      <c r="AHD178" s="89"/>
      <c r="AHE178" s="89"/>
      <c r="AHG178" s="89"/>
      <c r="AHJ178" s="89"/>
      <c r="AHM178" s="89"/>
      <c r="AHX178" s="89"/>
      <c r="AHZ178" s="89"/>
      <c r="AIL178" s="89"/>
      <c r="AIO178" s="89"/>
      <c r="AIW178" s="89"/>
      <c r="AJQ178" s="89"/>
      <c r="AJS178" s="89"/>
      <c r="AJT178" s="89"/>
      <c r="AJU178" s="89"/>
      <c r="AJV178" s="89"/>
      <c r="AJW178" s="89"/>
      <c r="AJX178" s="89"/>
      <c r="AKP178" s="89"/>
      <c r="AKQ178" s="89"/>
      <c r="AKT178" s="89"/>
      <c r="AKW178" s="89"/>
      <c r="AKY178" s="89"/>
      <c r="ALA178" s="89"/>
      <c r="ALD178" s="89"/>
      <c r="ALG178" s="89"/>
      <c r="ALJ178" s="89"/>
      <c r="ALP178" s="89"/>
      <c r="ALS178" s="89"/>
      <c r="ALV178" s="89"/>
      <c r="AMA178" s="89"/>
      <c r="AMO178" s="89"/>
      <c r="AMP178" s="89"/>
      <c r="AMQ178" s="89"/>
      <c r="AMR178" s="89"/>
      <c r="AMS178" s="89"/>
      <c r="AMT178" s="89"/>
      <c r="AMU178" s="89"/>
      <c r="AMV178" s="89"/>
      <c r="AMW178" s="89"/>
      <c r="AMX178" s="89"/>
      <c r="AMY178" s="89"/>
      <c r="AMZ178" s="89"/>
      <c r="ANA178" s="89"/>
      <c r="ANB178" s="89"/>
      <c r="ANC178" s="89"/>
      <c r="AND178" s="89"/>
      <c r="ANE178" s="89"/>
      <c r="ANF178" s="89"/>
      <c r="ANG178" s="89"/>
      <c r="ANH178" s="89"/>
      <c r="ANI178" s="89"/>
      <c r="ANJ178" s="89"/>
      <c r="ANK178" s="89"/>
      <c r="ANL178" s="89"/>
      <c r="ANM178" s="89"/>
      <c r="ANN178" s="89"/>
      <c r="ANO178" s="89"/>
      <c r="ANP178" s="89"/>
      <c r="ANQ178" s="89"/>
      <c r="ANR178" s="89"/>
      <c r="ANS178" s="89"/>
      <c r="ANT178" s="89"/>
      <c r="ANU178" s="89"/>
      <c r="ANV178" s="89"/>
      <c r="ANW178" s="89"/>
      <c r="ANX178" s="89"/>
      <c r="ANY178" s="89"/>
      <c r="ANZ178" s="89"/>
      <c r="AOA178" s="89"/>
      <c r="AOD178" s="89"/>
      <c r="AOG178" s="89"/>
      <c r="AOJ178" s="89"/>
      <c r="AOM178" s="89"/>
      <c r="AOP178" s="89"/>
      <c r="APB178" s="89"/>
      <c r="APE178" s="89"/>
      <c r="APH178" s="89"/>
      <c r="APK178" s="89"/>
      <c r="APQ178" s="89"/>
      <c r="APT178" s="89"/>
      <c r="APZ178" s="89"/>
      <c r="AQC178" s="89"/>
      <c r="AQF178" s="89"/>
      <c r="AQI178" s="89"/>
      <c r="AQO178" s="89"/>
      <c r="AQR178" s="89"/>
      <c r="AQX178" s="89"/>
      <c r="AQZ178" s="89"/>
      <c r="ARA178" s="89"/>
      <c r="ARC178" s="89"/>
      <c r="ARF178" s="89"/>
      <c r="ARI178" s="89"/>
      <c r="ART178" s="89"/>
      <c r="ARV178" s="89"/>
      <c r="ASH178" s="89"/>
      <c r="ASK178" s="89"/>
      <c r="ASS178" s="89"/>
      <c r="ATM178" s="89"/>
      <c r="ATO178" s="89"/>
      <c r="ATP178" s="89"/>
      <c r="ATQ178" s="89"/>
      <c r="ATR178" s="89"/>
      <c r="ATS178" s="89"/>
      <c r="ATT178" s="89"/>
      <c r="AUL178" s="89"/>
      <c r="AUM178" s="89"/>
      <c r="AUP178" s="89"/>
      <c r="AUS178" s="89"/>
      <c r="AUU178" s="89"/>
      <c r="AUW178" s="89"/>
      <c r="AUZ178" s="89"/>
      <c r="AVC178" s="89"/>
      <c r="AVF178" s="89"/>
      <c r="AVL178" s="89"/>
      <c r="AVO178" s="89"/>
      <c r="AVR178" s="89"/>
      <c r="AVW178" s="89"/>
      <c r="AWK178" s="89"/>
      <c r="AWL178" s="89"/>
      <c r="AWM178" s="89"/>
      <c r="AWN178" s="89"/>
      <c r="AWO178" s="89"/>
      <c r="AWP178" s="89"/>
      <c r="AWQ178" s="89"/>
      <c r="AWR178" s="89"/>
      <c r="AWS178" s="89"/>
      <c r="AWT178" s="89"/>
      <c r="AWU178" s="89"/>
      <c r="AWV178" s="89"/>
      <c r="AWW178" s="89"/>
      <c r="AWX178" s="89"/>
      <c r="AWY178" s="89"/>
      <c r="AWZ178" s="89"/>
      <c r="AXA178" s="89"/>
      <c r="AXB178" s="89"/>
      <c r="AXC178" s="89"/>
      <c r="AXD178" s="89"/>
      <c r="AXE178" s="89"/>
      <c r="AXF178" s="89"/>
      <c r="AXG178" s="89"/>
      <c r="AXH178" s="89"/>
      <c r="AXI178" s="89"/>
      <c r="AXJ178" s="89"/>
      <c r="AXK178" s="89"/>
      <c r="AXL178" s="89"/>
      <c r="AXM178" s="89"/>
      <c r="AXN178" s="89"/>
      <c r="AXO178" s="89"/>
      <c r="AXP178" s="89"/>
      <c r="AXQ178" s="89"/>
      <c r="AXR178" s="89"/>
      <c r="AXS178" s="89"/>
      <c r="AXT178" s="89"/>
      <c r="AXU178" s="89"/>
      <c r="AXV178" s="89"/>
      <c r="AXW178" s="89"/>
      <c r="AXZ178" s="89"/>
      <c r="AYC178" s="89"/>
      <c r="AYF178" s="89"/>
      <c r="AYI178" s="89"/>
      <c r="AYL178" s="89"/>
      <c r="AYX178" s="89"/>
      <c r="AZA178" s="89"/>
      <c r="AZD178" s="89"/>
      <c r="AZG178" s="89"/>
      <c r="AZM178" s="89"/>
      <c r="AZP178" s="89"/>
      <c r="AZV178" s="89"/>
      <c r="AZY178" s="89"/>
      <c r="BAB178" s="89"/>
      <c r="BAE178" s="89"/>
      <c r="BAK178" s="89"/>
      <c r="BAN178" s="89"/>
      <c r="BAT178" s="89"/>
      <c r="BAV178" s="89"/>
      <c r="BAW178" s="89"/>
      <c r="BAY178" s="89"/>
      <c r="BBB178" s="89"/>
      <c r="BBE178" s="89"/>
      <c r="BBP178" s="89"/>
      <c r="BBR178" s="89"/>
      <c r="BCD178" s="89"/>
      <c r="BCG178" s="89"/>
      <c r="BCO178" s="89"/>
      <c r="BDI178" s="89"/>
      <c r="BDK178" s="89"/>
      <c r="BDL178" s="89"/>
      <c r="BDM178" s="89"/>
      <c r="BDN178" s="89"/>
      <c r="BDO178" s="89"/>
      <c r="BDP178" s="89"/>
      <c r="BEH178" s="89"/>
      <c r="BEI178" s="89"/>
      <c r="BEL178" s="89"/>
      <c r="BEO178" s="89"/>
      <c r="BEQ178" s="89"/>
      <c r="BES178" s="89"/>
      <c r="BEV178" s="89"/>
      <c r="BEY178" s="89"/>
      <c r="BFB178" s="89"/>
      <c r="BFH178" s="89"/>
      <c r="BFK178" s="89"/>
      <c r="BFN178" s="89"/>
      <c r="BFS178" s="89"/>
      <c r="BGG178" s="89"/>
      <c r="BGH178" s="89"/>
      <c r="BGI178" s="89"/>
      <c r="BGJ178" s="89"/>
      <c r="BGK178" s="89"/>
      <c r="BGL178" s="89"/>
      <c r="BGM178" s="89"/>
      <c r="BGN178" s="89"/>
      <c r="BGO178" s="89"/>
      <c r="BGP178" s="89"/>
      <c r="BGQ178" s="89"/>
      <c r="BGR178" s="89"/>
      <c r="BGS178" s="89"/>
      <c r="BGT178" s="89"/>
      <c r="BGU178" s="89"/>
      <c r="BGV178" s="89"/>
      <c r="BGW178" s="89"/>
      <c r="BGX178" s="89"/>
      <c r="BGY178" s="89"/>
      <c r="BGZ178" s="89"/>
      <c r="BHA178" s="89"/>
      <c r="BHB178" s="89"/>
      <c r="BHC178" s="89"/>
      <c r="BHD178" s="89"/>
      <c r="BHE178" s="89"/>
      <c r="BHF178" s="89"/>
      <c r="BHG178" s="89"/>
      <c r="BHH178" s="89"/>
      <c r="BHI178" s="89"/>
      <c r="BHJ178" s="89"/>
      <c r="BHK178" s="89"/>
      <c r="BHL178" s="89"/>
      <c r="BHM178" s="89"/>
      <c r="BHN178" s="89"/>
      <c r="BHO178" s="89"/>
      <c r="BHP178" s="89"/>
      <c r="BHQ178" s="89"/>
      <c r="BHR178" s="89"/>
      <c r="BHS178" s="89"/>
      <c r="BHV178" s="89"/>
      <c r="BHY178" s="89"/>
      <c r="BIB178" s="89"/>
      <c r="BIE178" s="89"/>
      <c r="BIH178" s="89"/>
      <c r="BIT178" s="89"/>
      <c r="BIW178" s="89"/>
      <c r="BIZ178" s="89"/>
      <c r="BJC178" s="89"/>
      <c r="BJI178" s="89"/>
      <c r="BJL178" s="89"/>
      <c r="BJR178" s="89"/>
      <c r="BJU178" s="89"/>
      <c r="BJX178" s="89"/>
      <c r="BKA178" s="89"/>
      <c r="BKG178" s="89"/>
      <c r="BKJ178" s="89"/>
      <c r="BKP178" s="89"/>
      <c r="BKR178" s="89"/>
      <c r="BKS178" s="89"/>
      <c r="BKU178" s="89"/>
      <c r="BKX178" s="89"/>
      <c r="BLA178" s="89"/>
      <c r="BLL178" s="89"/>
      <c r="BLN178" s="89"/>
      <c r="BLZ178" s="89"/>
      <c r="BMC178" s="89"/>
      <c r="BMK178" s="89"/>
      <c r="BNE178" s="89"/>
      <c r="BNG178" s="89"/>
      <c r="BNH178" s="89"/>
      <c r="BNI178" s="89"/>
      <c r="BNJ178" s="89"/>
      <c r="BNK178" s="89"/>
      <c r="BNL178" s="89"/>
      <c r="BOD178" s="89"/>
      <c r="BOE178" s="89"/>
      <c r="BOH178" s="89"/>
      <c r="BOK178" s="89"/>
      <c r="BOM178" s="89"/>
      <c r="BOO178" s="89"/>
      <c r="BOR178" s="89"/>
      <c r="BOU178" s="89"/>
      <c r="BOX178" s="89"/>
      <c r="BPD178" s="89"/>
      <c r="BPG178" s="89"/>
      <c r="BPJ178" s="89"/>
      <c r="BPO178" s="89"/>
      <c r="BQC178" s="89"/>
      <c r="BQD178" s="89"/>
      <c r="BQE178" s="89"/>
      <c r="BQF178" s="89"/>
      <c r="BQG178" s="89"/>
      <c r="BQH178" s="89"/>
      <c r="BQI178" s="89"/>
      <c r="BQJ178" s="89"/>
      <c r="BQK178" s="89"/>
      <c r="BQL178" s="89"/>
      <c r="BQM178" s="89"/>
      <c r="BQN178" s="89"/>
      <c r="BQO178" s="89"/>
      <c r="BQP178" s="89"/>
      <c r="BQQ178" s="89"/>
      <c r="BQR178" s="89"/>
      <c r="BQS178" s="89"/>
      <c r="BQT178" s="89"/>
      <c r="BQU178" s="89"/>
      <c r="BQV178" s="89"/>
      <c r="BQW178" s="89"/>
      <c r="BQX178" s="89"/>
      <c r="BQY178" s="89"/>
      <c r="BQZ178" s="89"/>
      <c r="BRA178" s="89"/>
      <c r="BRB178" s="89"/>
      <c r="BRC178" s="89"/>
      <c r="BRD178" s="89"/>
      <c r="BRE178" s="89"/>
      <c r="BRF178" s="89"/>
      <c r="BRG178" s="89"/>
      <c r="BRH178" s="89"/>
      <c r="BRI178" s="89"/>
      <c r="BRJ178" s="89"/>
      <c r="BRK178" s="89"/>
      <c r="BRL178" s="89"/>
      <c r="BRM178" s="89"/>
      <c r="BRN178" s="89"/>
      <c r="BRO178" s="89"/>
      <c r="BRR178" s="89"/>
      <c r="BRU178" s="89"/>
      <c r="BRX178" s="89"/>
      <c r="BSA178" s="89"/>
      <c r="BSD178" s="89"/>
      <c r="BSP178" s="89"/>
      <c r="BSS178" s="89"/>
      <c r="BSV178" s="89"/>
      <c r="BSY178" s="89"/>
      <c r="BTE178" s="89"/>
      <c r="BTH178" s="89"/>
      <c r="BTN178" s="89"/>
      <c r="BTQ178" s="89"/>
      <c r="BTT178" s="89"/>
      <c r="BTW178" s="89"/>
      <c r="BUC178" s="89"/>
      <c r="BUF178" s="89"/>
      <c r="BUL178" s="89"/>
      <c r="BUN178" s="89"/>
      <c r="BUO178" s="89"/>
      <c r="BUQ178" s="89"/>
      <c r="BUT178" s="89"/>
      <c r="BUW178" s="89"/>
      <c r="BVH178" s="89"/>
      <c r="BVJ178" s="89"/>
      <c r="BVV178" s="89"/>
      <c r="BVY178" s="89"/>
      <c r="BWG178" s="89"/>
      <c r="BXA178" s="89"/>
      <c r="BXC178" s="89"/>
      <c r="BXD178" s="89"/>
      <c r="BXE178" s="89"/>
      <c r="BXF178" s="89"/>
      <c r="BXG178" s="89"/>
      <c r="BXH178" s="89"/>
      <c r="BXZ178" s="89"/>
      <c r="BYA178" s="89"/>
      <c r="BYD178" s="89"/>
      <c r="BYG178" s="89"/>
      <c r="BYI178" s="89"/>
      <c r="BYK178" s="89"/>
      <c r="BYN178" s="89"/>
      <c r="BYQ178" s="89"/>
      <c r="BYT178" s="89"/>
      <c r="BYZ178" s="89"/>
      <c r="BZC178" s="89"/>
      <c r="BZF178" s="89"/>
      <c r="BZK178" s="89"/>
      <c r="BZY178" s="89"/>
      <c r="BZZ178" s="89"/>
      <c r="CAA178" s="89"/>
      <c r="CAB178" s="89"/>
      <c r="CAC178" s="89"/>
      <c r="CAD178" s="89"/>
      <c r="CAE178" s="89"/>
      <c r="CAF178" s="89"/>
      <c r="CAG178" s="89"/>
      <c r="CAH178" s="89"/>
      <c r="CAI178" s="89"/>
      <c r="CAJ178" s="89"/>
      <c r="CAK178" s="89"/>
      <c r="CAL178" s="89"/>
      <c r="CAM178" s="89"/>
      <c r="CAN178" s="89"/>
      <c r="CAO178" s="89"/>
      <c r="CAP178" s="89"/>
      <c r="CAQ178" s="89"/>
      <c r="CAR178" s="89"/>
      <c r="CAS178" s="89"/>
      <c r="CAT178" s="89"/>
      <c r="CAU178" s="89"/>
      <c r="CAV178" s="89"/>
      <c r="CAW178" s="89"/>
      <c r="CAX178" s="89"/>
      <c r="CAY178" s="89"/>
      <c r="CAZ178" s="89"/>
      <c r="CBA178" s="89"/>
      <c r="CBB178" s="89"/>
      <c r="CBC178" s="89"/>
      <c r="CBD178" s="89"/>
      <c r="CBE178" s="89"/>
      <c r="CBF178" s="89"/>
      <c r="CBG178" s="89"/>
      <c r="CBH178" s="89"/>
      <c r="CBI178" s="89"/>
      <c r="CBJ178" s="89"/>
      <c r="CBK178" s="89"/>
      <c r="CBN178" s="89"/>
      <c r="CBQ178" s="89"/>
      <c r="CBT178" s="89"/>
      <c r="CBW178" s="89"/>
      <c r="CBZ178" s="89"/>
      <c r="CCL178" s="89"/>
      <c r="CCO178" s="89"/>
      <c r="CCR178" s="89"/>
      <c r="CCU178" s="89"/>
      <c r="CDA178" s="89"/>
      <c r="CDD178" s="89"/>
      <c r="CDJ178" s="89"/>
      <c r="CDM178" s="89"/>
      <c r="CDP178" s="89"/>
      <c r="CDS178" s="89"/>
      <c r="CDY178" s="89"/>
      <c r="CEB178" s="89"/>
      <c r="CEH178" s="89"/>
      <c r="CEJ178" s="89"/>
      <c r="CEK178" s="89"/>
      <c r="CEM178" s="89"/>
      <c r="CEP178" s="89"/>
      <c r="CES178" s="89"/>
      <c r="CFD178" s="89"/>
      <c r="CFF178" s="89"/>
      <c r="CFR178" s="89"/>
      <c r="CFU178" s="89"/>
      <c r="CGC178" s="89"/>
      <c r="CGW178" s="89"/>
      <c r="CGY178" s="89"/>
      <c r="CGZ178" s="89"/>
      <c r="CHA178" s="89"/>
      <c r="CHB178" s="89"/>
      <c r="CHC178" s="89"/>
      <c r="CHD178" s="89"/>
      <c r="CHV178" s="89"/>
      <c r="CHW178" s="89"/>
      <c r="CHZ178" s="89"/>
      <c r="CIC178" s="89"/>
      <c r="CIE178" s="89"/>
      <c r="CIG178" s="89"/>
      <c r="CIJ178" s="89"/>
      <c r="CIM178" s="89"/>
      <c r="CIP178" s="89"/>
      <c r="CIV178" s="89"/>
      <c r="CIY178" s="89"/>
      <c r="CJB178" s="89"/>
      <c r="CJG178" s="89"/>
      <c r="CJU178" s="89"/>
      <c r="CJV178" s="89"/>
      <c r="CJW178" s="89"/>
      <c r="CJX178" s="89"/>
      <c r="CJY178" s="89"/>
      <c r="CJZ178" s="89"/>
      <c r="CKA178" s="89"/>
      <c r="CKB178" s="89"/>
      <c r="CKC178" s="89"/>
      <c r="CKD178" s="89"/>
      <c r="CKE178" s="89"/>
      <c r="CKF178" s="89"/>
      <c r="CKG178" s="89"/>
      <c r="CKH178" s="89"/>
      <c r="CKI178" s="89"/>
      <c r="CKJ178" s="89"/>
      <c r="CKK178" s="89"/>
      <c r="CKL178" s="89"/>
      <c r="CKM178" s="89"/>
      <c r="CKN178" s="89"/>
      <c r="CKO178" s="89"/>
      <c r="CKP178" s="89"/>
      <c r="CKQ178" s="89"/>
      <c r="CKR178" s="89"/>
      <c r="CKS178" s="89"/>
      <c r="CKT178" s="89"/>
      <c r="CKU178" s="89"/>
      <c r="CKV178" s="89"/>
      <c r="CKW178" s="89"/>
      <c r="CKX178" s="89"/>
      <c r="CKY178" s="89"/>
      <c r="CKZ178" s="89"/>
      <c r="CLA178" s="89"/>
      <c r="CLB178" s="89"/>
      <c r="CLC178" s="89"/>
      <c r="CLD178" s="89"/>
      <c r="CLE178" s="89"/>
      <c r="CLF178" s="89"/>
      <c r="CLG178" s="89"/>
      <c r="CLJ178" s="89"/>
      <c r="CLM178" s="89"/>
      <c r="CLP178" s="89"/>
      <c r="CLS178" s="89"/>
      <c r="CLV178" s="89"/>
      <c r="CMH178" s="89"/>
      <c r="CMK178" s="89"/>
      <c r="CMN178" s="89"/>
      <c r="CMQ178" s="89"/>
      <c r="CMW178" s="89"/>
      <c r="CMZ178" s="89"/>
      <c r="CNF178" s="89"/>
      <c r="CNI178" s="89"/>
      <c r="CNL178" s="89"/>
      <c r="CNO178" s="89"/>
      <c r="CNU178" s="89"/>
      <c r="CNX178" s="89"/>
      <c r="COD178" s="89"/>
      <c r="COF178" s="89"/>
      <c r="COG178" s="89"/>
      <c r="COI178" s="89"/>
      <c r="COL178" s="89"/>
      <c r="COO178" s="89"/>
      <c r="COZ178" s="89"/>
      <c r="CPB178" s="89"/>
      <c r="CPN178" s="89"/>
      <c r="CPQ178" s="89"/>
      <c r="CPY178" s="89"/>
      <c r="CQS178" s="89"/>
      <c r="CQU178" s="89"/>
      <c r="CQV178" s="89"/>
      <c r="CQW178" s="89"/>
      <c r="CQX178" s="89"/>
      <c r="CQY178" s="89"/>
      <c r="CQZ178" s="89"/>
      <c r="CRR178" s="89"/>
      <c r="CRS178" s="89"/>
      <c r="CRV178" s="89"/>
      <c r="CRY178" s="89"/>
      <c r="CSA178" s="89"/>
      <c r="CSC178" s="89"/>
      <c r="CSF178" s="89"/>
      <c r="CSI178" s="89"/>
      <c r="CSL178" s="89"/>
      <c r="CSR178" s="89"/>
      <c r="CSU178" s="89"/>
      <c r="CSX178" s="89"/>
      <c r="CTC178" s="89"/>
      <c r="CTQ178" s="89"/>
      <c r="CTR178" s="89"/>
      <c r="CTS178" s="89"/>
      <c r="CTT178" s="89"/>
      <c r="CTU178" s="89"/>
      <c r="CTV178" s="89"/>
      <c r="CTW178" s="89"/>
      <c r="CTX178" s="89"/>
      <c r="CTY178" s="89"/>
      <c r="CTZ178" s="89"/>
      <c r="CUA178" s="89"/>
      <c r="CUB178" s="89"/>
      <c r="CUC178" s="89"/>
      <c r="CUD178" s="89"/>
      <c r="CUE178" s="89"/>
      <c r="CUF178" s="89"/>
      <c r="CUG178" s="89"/>
      <c r="CUH178" s="89"/>
      <c r="CUI178" s="89"/>
      <c r="CUJ178" s="89"/>
      <c r="CUK178" s="89"/>
      <c r="CUL178" s="89"/>
      <c r="CUM178" s="89"/>
      <c r="CUN178" s="89"/>
      <c r="CUO178" s="89"/>
      <c r="CUP178" s="89"/>
      <c r="CUQ178" s="89"/>
      <c r="CUR178" s="89"/>
      <c r="CUS178" s="89"/>
      <c r="CUT178" s="89"/>
      <c r="CUU178" s="89"/>
      <c r="CUV178" s="89"/>
      <c r="CUW178" s="89"/>
      <c r="CUX178" s="89"/>
      <c r="CUY178" s="89"/>
      <c r="CUZ178" s="89"/>
      <c r="CVA178" s="89"/>
      <c r="CVB178" s="89"/>
      <c r="CVC178" s="89"/>
      <c r="CVF178" s="89"/>
      <c r="CVI178" s="89"/>
      <c r="CVL178" s="89"/>
      <c r="CVO178" s="89"/>
      <c r="CVR178" s="89"/>
      <c r="CWD178" s="89"/>
      <c r="CWG178" s="89"/>
      <c r="CWJ178" s="89"/>
      <c r="CWM178" s="89"/>
      <c r="CWS178" s="89"/>
      <c r="CWV178" s="89"/>
      <c r="CXB178" s="89"/>
      <c r="CXE178" s="89"/>
      <c r="CXH178" s="89"/>
      <c r="CXK178" s="89"/>
      <c r="CXQ178" s="89"/>
      <c r="CXT178" s="89"/>
      <c r="CXZ178" s="89"/>
      <c r="CYB178" s="89"/>
      <c r="CYC178" s="89"/>
      <c r="CYE178" s="89"/>
      <c r="CYH178" s="89"/>
      <c r="CYK178" s="89"/>
      <c r="CYV178" s="89"/>
      <c r="CYX178" s="89"/>
      <c r="CZJ178" s="89"/>
      <c r="CZM178" s="89"/>
      <c r="CZU178" s="89"/>
      <c r="DAO178" s="89"/>
      <c r="DAQ178" s="89"/>
      <c r="DAR178" s="89"/>
      <c r="DAS178" s="89"/>
      <c r="DAT178" s="89"/>
      <c r="DAU178" s="89"/>
      <c r="DAV178" s="89"/>
      <c r="DBN178" s="89"/>
      <c r="DBO178" s="89"/>
      <c r="DBR178" s="89"/>
      <c r="DBU178" s="89"/>
      <c r="DBW178" s="89"/>
      <c r="DBY178" s="89"/>
      <c r="DCB178" s="89"/>
      <c r="DCE178" s="89"/>
      <c r="DCH178" s="89"/>
      <c r="DCN178" s="89"/>
      <c r="DCQ178" s="89"/>
      <c r="DCT178" s="89"/>
      <c r="DCY178" s="89"/>
      <c r="DDM178" s="89"/>
      <c r="DDN178" s="89"/>
      <c r="DDO178" s="89"/>
      <c r="DDP178" s="89"/>
      <c r="DDQ178" s="89"/>
      <c r="DDR178" s="89"/>
      <c r="DDS178" s="89"/>
      <c r="DDT178" s="89"/>
      <c r="DDU178" s="89"/>
      <c r="DDV178" s="89"/>
      <c r="DDW178" s="89"/>
      <c r="DDX178" s="89"/>
      <c r="DDY178" s="89"/>
      <c r="DDZ178" s="89"/>
      <c r="DEA178" s="89"/>
      <c r="DEB178" s="89"/>
      <c r="DEC178" s="89"/>
      <c r="DED178" s="89"/>
      <c r="DEE178" s="89"/>
      <c r="DEF178" s="89"/>
      <c r="DEG178" s="89"/>
      <c r="DEH178" s="89"/>
      <c r="DEI178" s="89"/>
      <c r="DEJ178" s="89"/>
      <c r="DEK178" s="89"/>
      <c r="DEL178" s="89"/>
      <c r="DEM178" s="89"/>
      <c r="DEN178" s="89"/>
      <c r="DEO178" s="89"/>
      <c r="DEP178" s="89"/>
      <c r="DEQ178" s="89"/>
      <c r="DER178" s="89"/>
      <c r="DES178" s="89"/>
      <c r="DET178" s="89"/>
      <c r="DEU178" s="89"/>
      <c r="DEV178" s="89"/>
      <c r="DEW178" s="89"/>
      <c r="DEX178" s="89"/>
      <c r="DEY178" s="89"/>
      <c r="DFB178" s="89"/>
      <c r="DFE178" s="89"/>
      <c r="DFH178" s="89"/>
      <c r="DFK178" s="89"/>
      <c r="DFN178" s="89"/>
      <c r="DFZ178" s="89"/>
      <c r="DGC178" s="89"/>
      <c r="DGF178" s="89"/>
      <c r="DGI178" s="89"/>
      <c r="DGO178" s="89"/>
      <c r="DGR178" s="89"/>
      <c r="DGX178" s="89"/>
      <c r="DHA178" s="89"/>
      <c r="DHD178" s="89"/>
      <c r="DHG178" s="89"/>
      <c r="DHM178" s="89"/>
      <c r="DHP178" s="89"/>
      <c r="DHV178" s="89"/>
      <c r="DHX178" s="89"/>
      <c r="DHY178" s="89"/>
      <c r="DIA178" s="89"/>
      <c r="DID178" s="89"/>
      <c r="DIG178" s="89"/>
      <c r="DIR178" s="89"/>
      <c r="DIT178" s="89"/>
      <c r="DJF178" s="89"/>
      <c r="DJI178" s="89"/>
      <c r="DJQ178" s="89"/>
      <c r="DKK178" s="89"/>
      <c r="DKM178" s="89"/>
      <c r="DKN178" s="89"/>
      <c r="DKO178" s="89"/>
      <c r="DKP178" s="89"/>
      <c r="DKQ178" s="89"/>
      <c r="DKR178" s="89"/>
      <c r="DLJ178" s="89"/>
      <c r="DLK178" s="89"/>
      <c r="DLN178" s="89"/>
      <c r="DLQ178" s="89"/>
      <c r="DLS178" s="89"/>
      <c r="DLU178" s="89"/>
      <c r="DLX178" s="89"/>
      <c r="DMA178" s="89"/>
      <c r="DMD178" s="89"/>
      <c r="DMJ178" s="89"/>
      <c r="DMM178" s="89"/>
      <c r="DMP178" s="89"/>
      <c r="DMU178" s="89"/>
      <c r="DNI178" s="89"/>
      <c r="DNJ178" s="89"/>
      <c r="DNK178" s="89"/>
      <c r="DNL178" s="89"/>
      <c r="DNM178" s="89"/>
      <c r="DNN178" s="89"/>
      <c r="DNO178" s="89"/>
      <c r="DNP178" s="89"/>
      <c r="DNQ178" s="89"/>
      <c r="DNR178" s="89"/>
      <c r="DNS178" s="89"/>
      <c r="DNT178" s="89"/>
      <c r="DNU178" s="89"/>
      <c r="DNV178" s="89"/>
      <c r="DNW178" s="89"/>
      <c r="DNX178" s="89"/>
      <c r="DNY178" s="89"/>
      <c r="DNZ178" s="89"/>
      <c r="DOA178" s="89"/>
      <c r="DOB178" s="89"/>
      <c r="DOC178" s="89"/>
      <c r="DOD178" s="89"/>
      <c r="DOE178" s="89"/>
      <c r="DOF178" s="89"/>
      <c r="DOG178" s="89"/>
      <c r="DOH178" s="89"/>
      <c r="DOI178" s="89"/>
      <c r="DOJ178" s="89"/>
      <c r="DOK178" s="89"/>
      <c r="DOL178" s="89"/>
      <c r="DOM178" s="89"/>
      <c r="DON178" s="89"/>
      <c r="DOO178" s="89"/>
      <c r="DOP178" s="89"/>
      <c r="DOQ178" s="89"/>
      <c r="DOR178" s="89"/>
      <c r="DOS178" s="89"/>
      <c r="DOT178" s="89"/>
      <c r="DOU178" s="89"/>
      <c r="DOX178" s="89"/>
      <c r="DPA178" s="89"/>
      <c r="DPD178" s="89"/>
      <c r="DPG178" s="89"/>
      <c r="DPJ178" s="89"/>
      <c r="DPV178" s="89"/>
      <c r="DPY178" s="89"/>
      <c r="DQB178" s="89"/>
      <c r="DQE178" s="89"/>
      <c r="DQK178" s="89"/>
      <c r="DQN178" s="89"/>
      <c r="DQT178" s="89"/>
      <c r="DQW178" s="89"/>
      <c r="DQZ178" s="89"/>
      <c r="DRC178" s="89"/>
      <c r="DRI178" s="89"/>
      <c r="DRL178" s="89"/>
      <c r="DRR178" s="89"/>
      <c r="DRT178" s="89"/>
      <c r="DRU178" s="89"/>
      <c r="DRW178" s="89"/>
      <c r="DRZ178" s="89"/>
      <c r="DSC178" s="89"/>
      <c r="DSN178" s="89"/>
      <c r="DSP178" s="89"/>
      <c r="DTB178" s="89"/>
      <c r="DTE178" s="89"/>
      <c r="DTM178" s="89"/>
      <c r="DUG178" s="89"/>
      <c r="DUI178" s="89"/>
      <c r="DUJ178" s="89"/>
      <c r="DUK178" s="89"/>
      <c r="DUL178" s="89"/>
      <c r="DUM178" s="89"/>
      <c r="DUN178" s="89"/>
      <c r="DVF178" s="89"/>
      <c r="DVG178" s="89"/>
      <c r="DVJ178" s="89"/>
      <c r="DVM178" s="89"/>
      <c r="DVO178" s="89"/>
      <c r="DVQ178" s="89"/>
      <c r="DVT178" s="89"/>
      <c r="DVW178" s="89"/>
      <c r="DVZ178" s="89"/>
      <c r="DWF178" s="89"/>
      <c r="DWI178" s="89"/>
      <c r="DWL178" s="89"/>
      <c r="DWQ178" s="89"/>
      <c r="DXE178" s="89"/>
      <c r="DXF178" s="89"/>
      <c r="DXG178" s="89"/>
      <c r="DXH178" s="89"/>
      <c r="DXI178" s="89"/>
      <c r="DXJ178" s="89"/>
      <c r="DXK178" s="89"/>
      <c r="DXL178" s="89"/>
      <c r="DXM178" s="89"/>
      <c r="DXN178" s="89"/>
      <c r="DXO178" s="89"/>
      <c r="DXP178" s="89"/>
      <c r="DXQ178" s="89"/>
      <c r="DXR178" s="89"/>
      <c r="DXS178" s="89"/>
      <c r="DXT178" s="89"/>
      <c r="DXU178" s="89"/>
      <c r="DXV178" s="89"/>
      <c r="DXW178" s="89"/>
      <c r="DXX178" s="89"/>
      <c r="DXY178" s="89"/>
      <c r="DXZ178" s="89"/>
      <c r="DYA178" s="89"/>
      <c r="DYB178" s="89"/>
      <c r="DYC178" s="89"/>
      <c r="DYD178" s="89"/>
      <c r="DYE178" s="89"/>
      <c r="DYF178" s="89"/>
      <c r="DYG178" s="89"/>
      <c r="DYH178" s="89"/>
      <c r="DYI178" s="89"/>
      <c r="DYJ178" s="89"/>
      <c r="DYK178" s="89"/>
      <c r="DYL178" s="89"/>
      <c r="DYM178" s="89"/>
      <c r="DYN178" s="89"/>
      <c r="DYO178" s="89"/>
      <c r="DYP178" s="89"/>
      <c r="DYQ178" s="89"/>
      <c r="DYT178" s="89"/>
      <c r="DYW178" s="89"/>
      <c r="DYZ178" s="89"/>
      <c r="DZC178" s="89"/>
      <c r="DZF178" s="89"/>
      <c r="DZR178" s="89"/>
      <c r="DZU178" s="89"/>
      <c r="DZX178" s="89"/>
      <c r="EAA178" s="89"/>
      <c r="EAG178" s="89"/>
      <c r="EAJ178" s="89"/>
      <c r="EAP178" s="89"/>
      <c r="EAS178" s="89"/>
      <c r="EAV178" s="89"/>
      <c r="EAY178" s="89"/>
      <c r="EBE178" s="89"/>
      <c r="EBH178" s="89"/>
      <c r="EBN178" s="89"/>
      <c r="EBP178" s="89"/>
      <c r="EBQ178" s="89"/>
      <c r="EBS178" s="89"/>
      <c r="EBV178" s="89"/>
      <c r="EBY178" s="89"/>
      <c r="ECJ178" s="89"/>
      <c r="ECL178" s="89"/>
      <c r="ECX178" s="89"/>
      <c r="EDA178" s="89"/>
      <c r="EDI178" s="89"/>
      <c r="EEC178" s="89"/>
      <c r="EEE178" s="89"/>
      <c r="EEF178" s="89"/>
      <c r="EEG178" s="89"/>
      <c r="EEH178" s="89"/>
      <c r="EEI178" s="89"/>
      <c r="EEJ178" s="89"/>
      <c r="EFB178" s="89"/>
      <c r="EFC178" s="89"/>
      <c r="EFF178" s="89"/>
      <c r="EFI178" s="89"/>
      <c r="EFK178" s="89"/>
      <c r="EFM178" s="89"/>
      <c r="EFP178" s="89"/>
      <c r="EFS178" s="89"/>
      <c r="EFV178" s="89"/>
      <c r="EGB178" s="89"/>
      <c r="EGE178" s="89"/>
      <c r="EGH178" s="89"/>
      <c r="EGM178" s="89"/>
      <c r="EHA178" s="89"/>
      <c r="EHB178" s="89"/>
      <c r="EHC178" s="89"/>
      <c r="EHD178" s="89"/>
      <c r="EHE178" s="89"/>
      <c r="EHF178" s="89"/>
      <c r="EHG178" s="89"/>
      <c r="EHH178" s="89"/>
      <c r="EHI178" s="89"/>
      <c r="EHJ178" s="89"/>
      <c r="EHK178" s="89"/>
      <c r="EHL178" s="89"/>
      <c r="EHM178" s="89"/>
      <c r="EHN178" s="89"/>
      <c r="EHO178" s="89"/>
      <c r="EHP178" s="89"/>
      <c r="EHQ178" s="89"/>
      <c r="EHR178" s="89"/>
      <c r="EHS178" s="89"/>
      <c r="EHT178" s="89"/>
      <c r="EHU178" s="89"/>
      <c r="EHV178" s="89"/>
      <c r="EHW178" s="89"/>
      <c r="EHX178" s="89"/>
      <c r="EHY178" s="89"/>
      <c r="EHZ178" s="89"/>
      <c r="EIA178" s="89"/>
      <c r="EIB178" s="89"/>
      <c r="EIC178" s="89"/>
      <c r="EID178" s="89"/>
      <c r="EIE178" s="89"/>
      <c r="EIF178" s="89"/>
      <c r="EIG178" s="89"/>
      <c r="EIH178" s="89"/>
      <c r="EII178" s="89"/>
      <c r="EIJ178" s="89"/>
      <c r="EIK178" s="89"/>
      <c r="EIL178" s="89"/>
      <c r="EIM178" s="89"/>
      <c r="EIP178" s="89"/>
      <c r="EIS178" s="89"/>
      <c r="EIV178" s="89"/>
      <c r="EIY178" s="89"/>
      <c r="EJB178" s="89"/>
      <c r="EJN178" s="89"/>
      <c r="EJQ178" s="89"/>
      <c r="EJT178" s="89"/>
      <c r="EJW178" s="89"/>
      <c r="EKC178" s="89"/>
      <c r="EKF178" s="89"/>
      <c r="EKL178" s="89"/>
      <c r="EKO178" s="89"/>
      <c r="EKR178" s="89"/>
      <c r="EKU178" s="89"/>
      <c r="ELA178" s="89"/>
      <c r="ELD178" s="89"/>
      <c r="ELJ178" s="89"/>
      <c r="ELL178" s="89"/>
      <c r="ELM178" s="89"/>
      <c r="ELO178" s="89"/>
      <c r="ELR178" s="89"/>
      <c r="ELU178" s="89"/>
      <c r="EMF178" s="89"/>
      <c r="EMH178" s="89"/>
      <c r="EMT178" s="89"/>
      <c r="EMW178" s="89"/>
      <c r="ENE178" s="89"/>
      <c r="ENY178" s="89"/>
      <c r="EOA178" s="89"/>
      <c r="EOB178" s="89"/>
      <c r="EOC178" s="89"/>
      <c r="EOD178" s="89"/>
      <c r="EOE178" s="89"/>
      <c r="EOF178" s="89"/>
      <c r="EOX178" s="89"/>
      <c r="EOY178" s="89"/>
      <c r="EPB178" s="89"/>
      <c r="EPE178" s="89"/>
      <c r="EPG178" s="89"/>
      <c r="EPI178" s="89"/>
      <c r="EPL178" s="89"/>
      <c r="EPO178" s="89"/>
      <c r="EPR178" s="89"/>
      <c r="EPX178" s="89"/>
      <c r="EQA178" s="89"/>
      <c r="EQD178" s="89"/>
      <c r="EQI178" s="89"/>
      <c r="EQW178" s="89"/>
      <c r="EQX178" s="89"/>
      <c r="EQY178" s="89"/>
      <c r="EQZ178" s="89"/>
      <c r="ERA178" s="89"/>
      <c r="ERB178" s="89"/>
      <c r="ERC178" s="89"/>
      <c r="ERD178" s="89"/>
      <c r="ERE178" s="89"/>
      <c r="ERF178" s="89"/>
      <c r="ERG178" s="89"/>
      <c r="ERH178" s="89"/>
      <c r="ERI178" s="89"/>
      <c r="ERJ178" s="89"/>
      <c r="ERK178" s="89"/>
      <c r="ERL178" s="89"/>
      <c r="ERM178" s="89"/>
      <c r="ERN178" s="89"/>
      <c r="ERO178" s="89"/>
      <c r="ERP178" s="89"/>
      <c r="ERQ178" s="89"/>
      <c r="ERR178" s="89"/>
      <c r="ERS178" s="89"/>
      <c r="ERT178" s="89"/>
      <c r="ERU178" s="89"/>
      <c r="ERV178" s="89"/>
      <c r="ERW178" s="89"/>
      <c r="ERX178" s="89"/>
      <c r="ERY178" s="89"/>
      <c r="ERZ178" s="89"/>
      <c r="ESA178" s="89"/>
      <c r="ESB178" s="89"/>
      <c r="ESC178" s="89"/>
      <c r="ESD178" s="89"/>
      <c r="ESE178" s="89"/>
      <c r="ESF178" s="89"/>
      <c r="ESG178" s="89"/>
      <c r="ESH178" s="89"/>
      <c r="ESI178" s="89"/>
      <c r="ESL178" s="89"/>
      <c r="ESO178" s="89"/>
      <c r="ESR178" s="89"/>
      <c r="ESU178" s="89"/>
      <c r="ESX178" s="89"/>
      <c r="ETJ178" s="89"/>
      <c r="ETM178" s="89"/>
      <c r="ETP178" s="89"/>
      <c r="ETS178" s="89"/>
      <c r="ETY178" s="89"/>
      <c r="EUB178" s="89"/>
      <c r="EUH178" s="89"/>
      <c r="EUK178" s="89"/>
      <c r="EUN178" s="89"/>
      <c r="EUQ178" s="89"/>
      <c r="EUW178" s="89"/>
      <c r="EUZ178" s="89"/>
      <c r="EVF178" s="89"/>
      <c r="EVH178" s="89"/>
      <c r="EVI178" s="89"/>
      <c r="EVK178" s="89"/>
      <c r="EVN178" s="89"/>
      <c r="EVQ178" s="89"/>
      <c r="EWB178" s="89"/>
      <c r="EWD178" s="89"/>
      <c r="EWP178" s="89"/>
      <c r="EWS178" s="89"/>
      <c r="EXA178" s="89"/>
      <c r="EXU178" s="89"/>
      <c r="EXW178" s="89"/>
      <c r="EXX178" s="89"/>
      <c r="EXY178" s="89"/>
      <c r="EXZ178" s="89"/>
      <c r="EYA178" s="89"/>
      <c r="EYB178" s="89"/>
      <c r="EYT178" s="89"/>
      <c r="EYU178" s="89"/>
      <c r="EYX178" s="89"/>
      <c r="EZA178" s="89"/>
      <c r="EZC178" s="89"/>
      <c r="EZE178" s="89"/>
      <c r="EZH178" s="89"/>
      <c r="EZK178" s="89"/>
      <c r="EZN178" s="89"/>
      <c r="EZT178" s="89"/>
      <c r="EZW178" s="89"/>
      <c r="EZZ178" s="89"/>
      <c r="FAE178" s="89"/>
      <c r="FAS178" s="89"/>
      <c r="FAT178" s="89"/>
      <c r="FAU178" s="89"/>
      <c r="FAV178" s="89"/>
      <c r="FAW178" s="89"/>
      <c r="FAX178" s="89"/>
      <c r="FAY178" s="89"/>
      <c r="FAZ178" s="89"/>
      <c r="FBA178" s="89"/>
      <c r="FBB178" s="89"/>
      <c r="FBC178" s="89"/>
      <c r="FBD178" s="89"/>
      <c r="FBE178" s="89"/>
      <c r="FBF178" s="89"/>
      <c r="FBG178" s="89"/>
      <c r="FBH178" s="89"/>
      <c r="FBI178" s="89"/>
      <c r="FBJ178" s="89"/>
      <c r="FBK178" s="89"/>
      <c r="FBL178" s="89"/>
      <c r="FBM178" s="89"/>
      <c r="FBN178" s="89"/>
      <c r="FBO178" s="89"/>
      <c r="FBP178" s="89"/>
      <c r="FBQ178" s="89"/>
      <c r="FBR178" s="89"/>
      <c r="FBS178" s="89"/>
      <c r="FBT178" s="89"/>
      <c r="FBU178" s="89"/>
      <c r="FBV178" s="89"/>
      <c r="FBW178" s="89"/>
      <c r="FBX178" s="89"/>
      <c r="FBY178" s="89"/>
      <c r="FBZ178" s="89"/>
      <c r="FCA178" s="89"/>
      <c r="FCB178" s="89"/>
      <c r="FCC178" s="89"/>
      <c r="FCD178" s="89"/>
      <c r="FCE178" s="89"/>
      <c r="FCH178" s="89"/>
      <c r="FCK178" s="89"/>
      <c r="FCN178" s="89"/>
      <c r="FCQ178" s="89"/>
      <c r="FCT178" s="89"/>
      <c r="FDF178" s="89"/>
      <c r="FDI178" s="89"/>
      <c r="FDL178" s="89"/>
      <c r="FDO178" s="89"/>
      <c r="FDU178" s="89"/>
      <c r="FDX178" s="89"/>
      <c r="FED178" s="89"/>
      <c r="FEG178" s="89"/>
      <c r="FEJ178" s="89"/>
      <c r="FEM178" s="89"/>
      <c r="FES178" s="89"/>
      <c r="FEV178" s="89"/>
      <c r="FFB178" s="89"/>
      <c r="FFD178" s="89"/>
      <c r="FFE178" s="89"/>
      <c r="FFG178" s="89"/>
      <c r="FFJ178" s="89"/>
      <c r="FFM178" s="89"/>
      <c r="FFX178" s="89"/>
      <c r="FFZ178" s="89"/>
      <c r="FGL178" s="89"/>
      <c r="FGO178" s="89"/>
      <c r="FGW178" s="89"/>
      <c r="FHQ178" s="89"/>
      <c r="FHS178" s="89"/>
      <c r="FHT178" s="89"/>
      <c r="FHU178" s="89"/>
      <c r="FHV178" s="89"/>
      <c r="FHW178" s="89"/>
      <c r="FHX178" s="89"/>
      <c r="FIP178" s="89"/>
      <c r="FIQ178" s="89"/>
      <c r="FIT178" s="89"/>
      <c r="FIW178" s="89"/>
      <c r="FIY178" s="89"/>
      <c r="FJA178" s="89"/>
      <c r="FJD178" s="89"/>
      <c r="FJG178" s="89"/>
      <c r="FJJ178" s="89"/>
      <c r="FJP178" s="89"/>
      <c r="FJS178" s="89"/>
      <c r="FJV178" s="89"/>
      <c r="FKA178" s="89"/>
      <c r="FKO178" s="89"/>
      <c r="FKP178" s="89"/>
      <c r="FKQ178" s="89"/>
      <c r="FKR178" s="89"/>
      <c r="FKS178" s="89"/>
      <c r="FKT178" s="89"/>
      <c r="FKU178" s="89"/>
      <c r="FKV178" s="89"/>
      <c r="FKW178" s="89"/>
      <c r="FKX178" s="89"/>
      <c r="FKY178" s="89"/>
      <c r="FKZ178" s="89"/>
      <c r="FLA178" s="89"/>
      <c r="FLB178" s="89"/>
      <c r="FLC178" s="89"/>
      <c r="FLD178" s="89"/>
      <c r="FLE178" s="89"/>
      <c r="FLF178" s="89"/>
      <c r="FLG178" s="89"/>
      <c r="FLH178" s="89"/>
      <c r="FLI178" s="89"/>
      <c r="FLJ178" s="89"/>
      <c r="FLK178" s="89"/>
      <c r="FLL178" s="89"/>
      <c r="FLM178" s="89"/>
      <c r="FLN178" s="89"/>
      <c r="FLO178" s="89"/>
      <c r="FLP178" s="89"/>
      <c r="FLQ178" s="89"/>
      <c r="FLR178" s="89"/>
      <c r="FLS178" s="89"/>
      <c r="FLT178" s="89"/>
      <c r="FLU178" s="89"/>
      <c r="FLV178" s="89"/>
      <c r="FLW178" s="89"/>
      <c r="FLX178" s="89"/>
      <c r="FLY178" s="89"/>
      <c r="FLZ178" s="89"/>
      <c r="FMA178" s="89"/>
      <c r="FMD178" s="89"/>
      <c r="FMG178" s="89"/>
      <c r="FMJ178" s="89"/>
      <c r="FMM178" s="89"/>
      <c r="FMP178" s="89"/>
      <c r="FNB178" s="89"/>
      <c r="FNE178" s="89"/>
      <c r="FNH178" s="89"/>
      <c r="FNK178" s="89"/>
      <c r="FNQ178" s="89"/>
      <c r="FNT178" s="89"/>
      <c r="FNZ178" s="89"/>
      <c r="FOC178" s="89"/>
      <c r="FOF178" s="89"/>
      <c r="FOI178" s="89"/>
      <c r="FOO178" s="89"/>
      <c r="FOR178" s="89"/>
      <c r="FOX178" s="89"/>
      <c r="FOZ178" s="89"/>
      <c r="FPA178" s="89"/>
      <c r="FPC178" s="89"/>
      <c r="FPF178" s="89"/>
      <c r="FPI178" s="89"/>
      <c r="FPT178" s="89"/>
      <c r="FPV178" s="89"/>
      <c r="FQH178" s="89"/>
      <c r="FQK178" s="89"/>
      <c r="FQS178" s="89"/>
      <c r="FRM178" s="89"/>
      <c r="FRO178" s="89"/>
      <c r="FRP178" s="89"/>
      <c r="FRQ178" s="89"/>
      <c r="FRR178" s="89"/>
      <c r="FRS178" s="89"/>
      <c r="FRT178" s="89"/>
      <c r="FSL178" s="89"/>
      <c r="FSM178" s="89"/>
      <c r="FSP178" s="89"/>
      <c r="FSS178" s="89"/>
      <c r="FSU178" s="89"/>
      <c r="FSW178" s="89"/>
      <c r="FSZ178" s="89"/>
      <c r="FTC178" s="89"/>
      <c r="FTF178" s="89"/>
      <c r="FTL178" s="89"/>
      <c r="FTO178" s="89"/>
      <c r="FTR178" s="89"/>
      <c r="FTW178" s="89"/>
      <c r="FUK178" s="89"/>
      <c r="FUL178" s="89"/>
      <c r="FUM178" s="89"/>
      <c r="FUN178" s="89"/>
      <c r="FUO178" s="89"/>
      <c r="FUP178" s="89"/>
      <c r="FUQ178" s="89"/>
      <c r="FUR178" s="89"/>
      <c r="FUS178" s="89"/>
      <c r="FUT178" s="89"/>
      <c r="FUU178" s="89"/>
      <c r="FUV178" s="89"/>
      <c r="FUW178" s="89"/>
      <c r="FUX178" s="89"/>
      <c r="FUY178" s="89"/>
      <c r="FUZ178" s="89"/>
      <c r="FVA178" s="89"/>
      <c r="FVB178" s="89"/>
      <c r="FVC178" s="89"/>
      <c r="FVD178" s="89"/>
      <c r="FVE178" s="89"/>
      <c r="FVF178" s="89"/>
      <c r="FVG178" s="89"/>
      <c r="FVH178" s="89"/>
      <c r="FVI178" s="89"/>
      <c r="FVJ178" s="89"/>
      <c r="FVK178" s="89"/>
      <c r="FVL178" s="89"/>
      <c r="FVM178" s="89"/>
      <c r="FVN178" s="89"/>
      <c r="FVO178" s="89"/>
      <c r="FVP178" s="89"/>
      <c r="FVQ178" s="89"/>
      <c r="FVR178" s="89"/>
      <c r="FVS178" s="89"/>
      <c r="FVT178" s="89"/>
      <c r="FVU178" s="89"/>
      <c r="FVV178" s="89"/>
      <c r="FVW178" s="89"/>
      <c r="FVZ178" s="89"/>
      <c r="FWC178" s="89"/>
      <c r="FWF178" s="89"/>
      <c r="FWI178" s="89"/>
      <c r="FWL178" s="89"/>
      <c r="FWX178" s="89"/>
      <c r="FXA178" s="89"/>
      <c r="FXD178" s="89"/>
      <c r="FXG178" s="89"/>
      <c r="FXM178" s="89"/>
      <c r="FXP178" s="89"/>
      <c r="FXV178" s="89"/>
      <c r="FXY178" s="89"/>
      <c r="FYB178" s="89"/>
      <c r="FYE178" s="89"/>
      <c r="FYK178" s="89"/>
      <c r="FYN178" s="89"/>
      <c r="FYT178" s="89"/>
      <c r="FYV178" s="89"/>
      <c r="FYW178" s="89"/>
      <c r="FYY178" s="89"/>
      <c r="FZB178" s="89"/>
      <c r="FZE178" s="89"/>
      <c r="FZP178" s="89"/>
      <c r="FZR178" s="89"/>
      <c r="GAD178" s="89"/>
      <c r="GAG178" s="89"/>
      <c r="GAO178" s="89"/>
      <c r="GBI178" s="89"/>
      <c r="GBK178" s="89"/>
      <c r="GBL178" s="89"/>
      <c r="GBM178" s="89"/>
      <c r="GBN178" s="89"/>
      <c r="GBO178" s="89"/>
      <c r="GBP178" s="89"/>
      <c r="GCH178" s="89"/>
      <c r="GCI178" s="89"/>
      <c r="GCL178" s="89"/>
      <c r="GCO178" s="89"/>
      <c r="GCQ178" s="89"/>
      <c r="GCS178" s="89"/>
      <c r="GCV178" s="89"/>
      <c r="GCY178" s="89"/>
      <c r="GDB178" s="89"/>
      <c r="GDH178" s="89"/>
      <c r="GDK178" s="89"/>
      <c r="GDN178" s="89"/>
      <c r="GDS178" s="89"/>
      <c r="GEG178" s="89"/>
      <c r="GEH178" s="89"/>
      <c r="GEI178" s="89"/>
      <c r="GEJ178" s="89"/>
      <c r="GEK178" s="89"/>
      <c r="GEL178" s="89"/>
      <c r="GEM178" s="89"/>
      <c r="GEN178" s="89"/>
      <c r="GEO178" s="89"/>
      <c r="GEP178" s="89"/>
      <c r="GEQ178" s="89"/>
      <c r="GER178" s="89"/>
      <c r="GES178" s="89"/>
      <c r="GET178" s="89"/>
      <c r="GEU178" s="89"/>
      <c r="GEV178" s="89"/>
      <c r="GEW178" s="89"/>
      <c r="GEX178" s="89"/>
      <c r="GEY178" s="89"/>
      <c r="GEZ178" s="89"/>
      <c r="GFA178" s="89"/>
      <c r="GFB178" s="89"/>
      <c r="GFC178" s="89"/>
      <c r="GFD178" s="89"/>
      <c r="GFE178" s="89"/>
      <c r="GFF178" s="89"/>
      <c r="GFG178" s="89"/>
      <c r="GFH178" s="89"/>
      <c r="GFI178" s="89"/>
      <c r="GFJ178" s="89"/>
      <c r="GFK178" s="89"/>
      <c r="GFL178" s="89"/>
      <c r="GFM178" s="89"/>
      <c r="GFN178" s="89"/>
      <c r="GFO178" s="89"/>
      <c r="GFP178" s="89"/>
      <c r="GFQ178" s="89"/>
      <c r="GFR178" s="89"/>
      <c r="GFS178" s="89"/>
      <c r="GFV178" s="89"/>
      <c r="GFY178" s="89"/>
      <c r="GGB178" s="89"/>
      <c r="GGE178" s="89"/>
      <c r="GGH178" s="89"/>
      <c r="GGT178" s="89"/>
      <c r="GGW178" s="89"/>
      <c r="GGZ178" s="89"/>
      <c r="GHC178" s="89"/>
      <c r="GHI178" s="89"/>
      <c r="GHL178" s="89"/>
      <c r="GHR178" s="89"/>
      <c r="GHU178" s="89"/>
      <c r="GHX178" s="89"/>
      <c r="GIA178" s="89"/>
      <c r="GIG178" s="89"/>
      <c r="GIJ178" s="89"/>
      <c r="GIP178" s="89"/>
      <c r="GIR178" s="89"/>
      <c r="GIS178" s="89"/>
      <c r="GIU178" s="89"/>
      <c r="GIX178" s="89"/>
      <c r="GJA178" s="89"/>
      <c r="GJL178" s="89"/>
      <c r="GJN178" s="89"/>
      <c r="GJZ178" s="89"/>
      <c r="GKC178" s="89"/>
      <c r="GKK178" s="89"/>
      <c r="GLE178" s="89"/>
      <c r="GLG178" s="89"/>
      <c r="GLH178" s="89"/>
      <c r="GLI178" s="89"/>
      <c r="GLJ178" s="89"/>
      <c r="GLK178" s="89"/>
      <c r="GLL178" s="89"/>
      <c r="GMD178" s="89"/>
      <c r="GME178" s="89"/>
      <c r="GMH178" s="89"/>
      <c r="GMK178" s="89"/>
      <c r="GMM178" s="89"/>
      <c r="GMO178" s="89"/>
      <c r="GMR178" s="89"/>
      <c r="GMU178" s="89"/>
      <c r="GMX178" s="89"/>
      <c r="GND178" s="89"/>
      <c r="GNG178" s="89"/>
      <c r="GNJ178" s="89"/>
      <c r="GNO178" s="89"/>
      <c r="GOC178" s="89"/>
      <c r="GOD178" s="89"/>
      <c r="GOE178" s="89"/>
      <c r="GOF178" s="89"/>
      <c r="GOG178" s="89"/>
      <c r="GOH178" s="89"/>
      <c r="GOI178" s="89"/>
      <c r="GOJ178" s="89"/>
      <c r="GOK178" s="89"/>
      <c r="GOL178" s="89"/>
      <c r="GOM178" s="89"/>
      <c r="GON178" s="89"/>
      <c r="GOO178" s="89"/>
      <c r="GOP178" s="89"/>
      <c r="GOQ178" s="89"/>
      <c r="GOR178" s="89"/>
      <c r="GOS178" s="89"/>
      <c r="GOT178" s="89"/>
      <c r="GOU178" s="89"/>
      <c r="GOV178" s="89"/>
      <c r="GOW178" s="89"/>
      <c r="GOX178" s="89"/>
      <c r="GOY178" s="89"/>
      <c r="GOZ178" s="89"/>
      <c r="GPA178" s="89"/>
      <c r="GPB178" s="89"/>
      <c r="GPC178" s="89"/>
      <c r="GPD178" s="89"/>
      <c r="GPE178" s="89"/>
      <c r="GPF178" s="89"/>
      <c r="GPG178" s="89"/>
      <c r="GPH178" s="89"/>
      <c r="GPI178" s="89"/>
      <c r="GPJ178" s="89"/>
      <c r="GPK178" s="89"/>
      <c r="GPL178" s="89"/>
      <c r="GPM178" s="89"/>
      <c r="GPN178" s="89"/>
      <c r="GPO178" s="89"/>
      <c r="GPR178" s="89"/>
      <c r="GPU178" s="89"/>
      <c r="GPX178" s="89"/>
      <c r="GQA178" s="89"/>
      <c r="GQD178" s="89"/>
      <c r="GQP178" s="89"/>
      <c r="GQS178" s="89"/>
      <c r="GQV178" s="89"/>
      <c r="GQY178" s="89"/>
      <c r="GRE178" s="89"/>
      <c r="GRH178" s="89"/>
      <c r="GRN178" s="89"/>
      <c r="GRQ178" s="89"/>
      <c r="GRT178" s="89"/>
      <c r="GRW178" s="89"/>
      <c r="GSC178" s="89"/>
      <c r="GSF178" s="89"/>
      <c r="GSL178" s="89"/>
      <c r="GSN178" s="89"/>
      <c r="GSO178" s="89"/>
      <c r="GSQ178" s="89"/>
      <c r="GST178" s="89"/>
      <c r="GSW178" s="89"/>
      <c r="GTH178" s="89"/>
      <c r="GTJ178" s="89"/>
      <c r="GTV178" s="89"/>
      <c r="GTY178" s="89"/>
      <c r="GUG178" s="89"/>
      <c r="GVA178" s="89"/>
      <c r="GVC178" s="89"/>
      <c r="GVD178" s="89"/>
      <c r="GVE178" s="89"/>
      <c r="GVF178" s="89"/>
      <c r="GVG178" s="89"/>
      <c r="GVH178" s="89"/>
      <c r="GVZ178" s="89"/>
      <c r="GWA178" s="89"/>
      <c r="GWD178" s="89"/>
      <c r="GWG178" s="89"/>
      <c r="GWI178" s="89"/>
      <c r="GWK178" s="89"/>
      <c r="GWN178" s="89"/>
      <c r="GWQ178" s="89"/>
      <c r="GWT178" s="89"/>
      <c r="GWZ178" s="89"/>
      <c r="GXC178" s="89"/>
      <c r="GXF178" s="89"/>
      <c r="GXK178" s="89"/>
      <c r="GXY178" s="89"/>
      <c r="GXZ178" s="89"/>
      <c r="GYA178" s="89"/>
      <c r="GYB178" s="89"/>
      <c r="GYC178" s="89"/>
      <c r="GYD178" s="89"/>
      <c r="GYE178" s="89"/>
      <c r="GYF178" s="89"/>
      <c r="GYG178" s="89"/>
      <c r="GYH178" s="89"/>
      <c r="GYI178" s="89"/>
      <c r="GYJ178" s="89"/>
      <c r="GYK178" s="89"/>
      <c r="GYL178" s="89"/>
      <c r="GYM178" s="89"/>
      <c r="GYN178" s="89"/>
      <c r="GYO178" s="89"/>
      <c r="GYP178" s="89"/>
      <c r="GYQ178" s="89"/>
      <c r="GYR178" s="89"/>
      <c r="GYS178" s="89"/>
      <c r="GYT178" s="89"/>
      <c r="GYU178" s="89"/>
      <c r="GYV178" s="89"/>
      <c r="GYW178" s="89"/>
      <c r="GYX178" s="89"/>
      <c r="GYY178" s="89"/>
      <c r="GYZ178" s="89"/>
      <c r="GZA178" s="89"/>
      <c r="GZB178" s="89"/>
      <c r="GZC178" s="89"/>
      <c r="GZD178" s="89"/>
      <c r="GZE178" s="89"/>
      <c r="GZF178" s="89"/>
      <c r="GZG178" s="89"/>
      <c r="GZH178" s="89"/>
      <c r="GZI178" s="89"/>
      <c r="GZJ178" s="89"/>
      <c r="GZK178" s="89"/>
      <c r="GZN178" s="89"/>
      <c r="GZQ178" s="89"/>
      <c r="GZT178" s="89"/>
      <c r="GZW178" s="89"/>
      <c r="GZZ178" s="89"/>
      <c r="HAL178" s="89"/>
      <c r="HAO178" s="89"/>
      <c r="HAR178" s="89"/>
      <c r="HAU178" s="89"/>
      <c r="HBA178" s="89"/>
      <c r="HBD178" s="89"/>
      <c r="HBJ178" s="89"/>
      <c r="HBM178" s="89"/>
      <c r="HBP178" s="89"/>
      <c r="HBS178" s="89"/>
      <c r="HBY178" s="89"/>
      <c r="HCB178" s="89"/>
      <c r="HCH178" s="89"/>
      <c r="HCJ178" s="89"/>
      <c r="HCK178" s="89"/>
      <c r="HCM178" s="89"/>
      <c r="HCP178" s="89"/>
      <c r="HCS178" s="89"/>
      <c r="HDD178" s="89"/>
      <c r="HDF178" s="89"/>
      <c r="HDR178" s="89"/>
      <c r="HDU178" s="89"/>
      <c r="HEC178" s="89"/>
      <c r="HEW178" s="89"/>
      <c r="HEY178" s="89"/>
      <c r="HEZ178" s="89"/>
      <c r="HFA178" s="89"/>
      <c r="HFB178" s="89"/>
      <c r="HFC178" s="89"/>
      <c r="HFD178" s="89"/>
      <c r="HFV178" s="89"/>
      <c r="HFW178" s="89"/>
      <c r="HFZ178" s="89"/>
      <c r="HGC178" s="89"/>
      <c r="HGE178" s="89"/>
      <c r="HGG178" s="89"/>
      <c r="HGJ178" s="89"/>
      <c r="HGM178" s="89"/>
      <c r="HGP178" s="89"/>
      <c r="HGV178" s="89"/>
      <c r="HGY178" s="89"/>
      <c r="HHB178" s="89"/>
      <c r="HHG178" s="89"/>
      <c r="HHU178" s="89"/>
      <c r="HHV178" s="89"/>
      <c r="HHW178" s="89"/>
      <c r="HHX178" s="89"/>
      <c r="HHY178" s="89"/>
      <c r="HHZ178" s="89"/>
      <c r="HIA178" s="89"/>
      <c r="HIB178" s="89"/>
      <c r="HIC178" s="89"/>
      <c r="HID178" s="89"/>
      <c r="HIE178" s="89"/>
      <c r="HIF178" s="89"/>
      <c r="HIG178" s="89"/>
      <c r="HIH178" s="89"/>
      <c r="HII178" s="89"/>
      <c r="HIJ178" s="89"/>
      <c r="HIK178" s="89"/>
      <c r="HIL178" s="89"/>
      <c r="HIM178" s="89"/>
      <c r="HIN178" s="89"/>
      <c r="HIO178" s="89"/>
      <c r="HIP178" s="89"/>
      <c r="HIQ178" s="89"/>
      <c r="HIR178" s="89"/>
      <c r="HIS178" s="89"/>
      <c r="HIT178" s="89"/>
      <c r="HIU178" s="89"/>
      <c r="HIV178" s="89"/>
      <c r="HIW178" s="89"/>
      <c r="HIX178" s="89"/>
      <c r="HIY178" s="89"/>
      <c r="HIZ178" s="89"/>
      <c r="HJA178" s="89"/>
      <c r="HJB178" s="89"/>
      <c r="HJC178" s="89"/>
      <c r="HJD178" s="89"/>
      <c r="HJE178" s="89"/>
      <c r="HJF178" s="89"/>
      <c r="HJG178" s="89"/>
      <c r="HJJ178" s="89"/>
      <c r="HJM178" s="89"/>
      <c r="HJP178" s="89"/>
      <c r="HJS178" s="89"/>
      <c r="HJV178" s="89"/>
      <c r="HKH178" s="89"/>
      <c r="HKK178" s="89"/>
      <c r="HKN178" s="89"/>
      <c r="HKQ178" s="89"/>
      <c r="HKW178" s="89"/>
      <c r="HKZ178" s="89"/>
      <c r="HLF178" s="89"/>
      <c r="HLI178" s="89"/>
      <c r="HLL178" s="89"/>
      <c r="HLO178" s="89"/>
      <c r="HLU178" s="89"/>
      <c r="HLX178" s="89"/>
      <c r="HMD178" s="89"/>
      <c r="HMF178" s="89"/>
      <c r="HMG178" s="89"/>
      <c r="HMI178" s="89"/>
      <c r="HML178" s="89"/>
      <c r="HMO178" s="89"/>
      <c r="HMZ178" s="89"/>
      <c r="HNB178" s="89"/>
      <c r="HNN178" s="89"/>
      <c r="HNQ178" s="89"/>
      <c r="HNY178" s="89"/>
      <c r="HOS178" s="89"/>
      <c r="HOU178" s="89"/>
      <c r="HOV178" s="89"/>
      <c r="HOW178" s="89"/>
      <c r="HOX178" s="89"/>
      <c r="HOY178" s="89"/>
      <c r="HOZ178" s="89"/>
      <c r="HPR178" s="89"/>
      <c r="HPS178" s="89"/>
      <c r="HPV178" s="89"/>
      <c r="HPY178" s="89"/>
      <c r="HQA178" s="89"/>
      <c r="HQC178" s="89"/>
      <c r="HQF178" s="89"/>
      <c r="HQI178" s="89"/>
      <c r="HQL178" s="89"/>
      <c r="HQR178" s="89"/>
      <c r="HQU178" s="89"/>
      <c r="HQX178" s="89"/>
      <c r="HRC178" s="89"/>
      <c r="HRQ178" s="89"/>
      <c r="HRR178" s="89"/>
      <c r="HRS178" s="89"/>
      <c r="HRT178" s="89"/>
      <c r="HRU178" s="89"/>
      <c r="HRV178" s="89"/>
      <c r="HRW178" s="89"/>
      <c r="HRX178" s="89"/>
      <c r="HRY178" s="89"/>
      <c r="HRZ178" s="89"/>
      <c r="HSA178" s="89"/>
      <c r="HSB178" s="89"/>
      <c r="HSC178" s="89"/>
      <c r="HSD178" s="89"/>
      <c r="HSE178" s="89"/>
      <c r="HSF178" s="89"/>
      <c r="HSG178" s="89"/>
      <c r="HSH178" s="89"/>
      <c r="HSI178" s="89"/>
      <c r="HSJ178" s="89"/>
      <c r="HSK178" s="89"/>
      <c r="HSL178" s="89"/>
      <c r="HSM178" s="89"/>
      <c r="HSN178" s="89"/>
      <c r="HSO178" s="89"/>
      <c r="HSP178" s="89"/>
      <c r="HSQ178" s="89"/>
      <c r="HSR178" s="89"/>
      <c r="HSS178" s="89"/>
      <c r="HST178" s="89"/>
      <c r="HSU178" s="89"/>
      <c r="HSV178" s="89"/>
      <c r="HSW178" s="89"/>
      <c r="HSX178" s="89"/>
      <c r="HSY178" s="89"/>
      <c r="HSZ178" s="89"/>
      <c r="HTA178" s="89"/>
      <c r="HTB178" s="89"/>
      <c r="HTC178" s="89"/>
      <c r="HTF178" s="89"/>
      <c r="HTI178" s="89"/>
      <c r="HTL178" s="89"/>
      <c r="HTO178" s="89"/>
      <c r="HTR178" s="89"/>
      <c r="HUD178" s="89"/>
      <c r="HUG178" s="89"/>
      <c r="HUJ178" s="89"/>
      <c r="HUM178" s="89"/>
      <c r="HUS178" s="89"/>
      <c r="HUV178" s="89"/>
      <c r="HVB178" s="89"/>
      <c r="HVE178" s="89"/>
      <c r="HVH178" s="89"/>
      <c r="HVK178" s="89"/>
      <c r="HVQ178" s="89"/>
      <c r="HVT178" s="89"/>
      <c r="HVZ178" s="89"/>
      <c r="HWB178" s="89"/>
      <c r="HWC178" s="89"/>
      <c r="HWE178" s="89"/>
      <c r="HWH178" s="89"/>
      <c r="HWK178" s="89"/>
      <c r="HWV178" s="89"/>
      <c r="HWX178" s="89"/>
      <c r="HXJ178" s="89"/>
      <c r="HXM178" s="89"/>
      <c r="HXU178" s="89"/>
      <c r="HYO178" s="89"/>
      <c r="HYQ178" s="89"/>
      <c r="HYR178" s="89"/>
      <c r="HYS178" s="89"/>
      <c r="HYT178" s="89"/>
      <c r="HYU178" s="89"/>
      <c r="HYV178" s="89"/>
      <c r="HZN178" s="89"/>
      <c r="HZO178" s="89"/>
      <c r="HZR178" s="89"/>
      <c r="HZU178" s="89"/>
      <c r="HZW178" s="89"/>
      <c r="HZY178" s="89"/>
      <c r="IAB178" s="89"/>
      <c r="IAE178" s="89"/>
      <c r="IAH178" s="89"/>
      <c r="IAN178" s="89"/>
      <c r="IAQ178" s="89"/>
      <c r="IAT178" s="89"/>
      <c r="IAY178" s="89"/>
      <c r="IBM178" s="89"/>
      <c r="IBN178" s="89"/>
      <c r="IBO178" s="89"/>
      <c r="IBP178" s="89"/>
      <c r="IBQ178" s="89"/>
      <c r="IBR178" s="89"/>
      <c r="IBS178" s="89"/>
      <c r="IBT178" s="89"/>
      <c r="IBU178" s="89"/>
      <c r="IBV178" s="89"/>
      <c r="IBW178" s="89"/>
      <c r="IBX178" s="89"/>
      <c r="IBY178" s="89"/>
      <c r="IBZ178" s="89"/>
      <c r="ICA178" s="89"/>
      <c r="ICB178" s="89"/>
      <c r="ICC178" s="89"/>
      <c r="ICD178" s="89"/>
      <c r="ICE178" s="89"/>
      <c r="ICF178" s="89"/>
      <c r="ICG178" s="89"/>
      <c r="ICH178" s="89"/>
      <c r="ICI178" s="89"/>
      <c r="ICJ178" s="89"/>
      <c r="ICK178" s="89"/>
      <c r="ICL178" s="89"/>
      <c r="ICM178" s="89"/>
      <c r="ICN178" s="89"/>
      <c r="ICO178" s="89"/>
      <c r="ICP178" s="89"/>
      <c r="ICQ178" s="89"/>
      <c r="ICR178" s="89"/>
      <c r="ICS178" s="89"/>
      <c r="ICT178" s="89"/>
      <c r="ICU178" s="89"/>
      <c r="ICV178" s="89"/>
      <c r="ICW178" s="89"/>
      <c r="ICX178" s="89"/>
      <c r="ICY178" s="89"/>
      <c r="IDB178" s="89"/>
      <c r="IDE178" s="89"/>
      <c r="IDH178" s="89"/>
      <c r="IDK178" s="89"/>
      <c r="IDN178" s="89"/>
      <c r="IDZ178" s="89"/>
      <c r="IEC178" s="89"/>
      <c r="IEF178" s="89"/>
      <c r="IEI178" s="89"/>
      <c r="IEO178" s="89"/>
      <c r="IER178" s="89"/>
      <c r="IEX178" s="89"/>
      <c r="IFA178" s="89"/>
      <c r="IFD178" s="89"/>
      <c r="IFG178" s="89"/>
      <c r="IFM178" s="89"/>
      <c r="IFP178" s="89"/>
      <c r="IFV178" s="89"/>
      <c r="IFX178" s="89"/>
      <c r="IFY178" s="89"/>
      <c r="IGA178" s="89"/>
      <c r="IGD178" s="89"/>
      <c r="IGG178" s="89"/>
      <c r="IGR178" s="89"/>
      <c r="IGT178" s="89"/>
      <c r="IHF178" s="89"/>
      <c r="IHI178" s="89"/>
      <c r="IHQ178" s="89"/>
      <c r="IIK178" s="89"/>
      <c r="IIM178" s="89"/>
      <c r="IIN178" s="89"/>
      <c r="IIO178" s="89"/>
      <c r="IIP178" s="89"/>
      <c r="IIQ178" s="89"/>
      <c r="IIR178" s="89"/>
      <c r="IJJ178" s="89"/>
      <c r="IJK178" s="89"/>
      <c r="IJN178" s="89"/>
      <c r="IJQ178" s="89"/>
      <c r="IJS178" s="89"/>
      <c r="IJU178" s="89"/>
      <c r="IJX178" s="89"/>
      <c r="IKA178" s="89"/>
      <c r="IKD178" s="89"/>
      <c r="IKJ178" s="89"/>
      <c r="IKM178" s="89"/>
      <c r="IKP178" s="89"/>
      <c r="IKU178" s="89"/>
      <c r="ILI178" s="89"/>
      <c r="ILJ178" s="89"/>
      <c r="ILK178" s="89"/>
      <c r="ILL178" s="89"/>
      <c r="ILM178" s="89"/>
      <c r="ILN178" s="89"/>
      <c r="ILO178" s="89"/>
      <c r="ILP178" s="89"/>
      <c r="ILQ178" s="89"/>
      <c r="ILR178" s="89"/>
      <c r="ILS178" s="89"/>
      <c r="ILT178" s="89"/>
      <c r="ILU178" s="89"/>
      <c r="ILV178" s="89"/>
      <c r="ILW178" s="89"/>
      <c r="ILX178" s="89"/>
      <c r="ILY178" s="89"/>
      <c r="ILZ178" s="89"/>
      <c r="IMA178" s="89"/>
      <c r="IMB178" s="89"/>
      <c r="IMC178" s="89"/>
      <c r="IMD178" s="89"/>
      <c r="IME178" s="89"/>
      <c r="IMF178" s="89"/>
      <c r="IMG178" s="89"/>
      <c r="IMH178" s="89"/>
      <c r="IMI178" s="89"/>
      <c r="IMJ178" s="89"/>
      <c r="IMK178" s="89"/>
      <c r="IML178" s="89"/>
      <c r="IMM178" s="89"/>
      <c r="IMN178" s="89"/>
      <c r="IMO178" s="89"/>
      <c r="IMP178" s="89"/>
      <c r="IMQ178" s="89"/>
      <c r="IMR178" s="89"/>
      <c r="IMS178" s="89"/>
      <c r="IMT178" s="89"/>
      <c r="IMU178" s="89"/>
      <c r="IMX178" s="89"/>
      <c r="INA178" s="89"/>
      <c r="IND178" s="89"/>
      <c r="ING178" s="89"/>
      <c r="INJ178" s="89"/>
      <c r="INV178" s="89"/>
      <c r="INY178" s="89"/>
      <c r="IOB178" s="89"/>
      <c r="IOE178" s="89"/>
      <c r="IOK178" s="89"/>
      <c r="ION178" s="89"/>
      <c r="IOT178" s="89"/>
      <c r="IOW178" s="89"/>
      <c r="IOZ178" s="89"/>
      <c r="IPC178" s="89"/>
      <c r="IPI178" s="89"/>
      <c r="IPL178" s="89"/>
      <c r="IPR178" s="89"/>
      <c r="IPT178" s="89"/>
      <c r="IPU178" s="89"/>
      <c r="IPW178" s="89"/>
      <c r="IPZ178" s="89"/>
      <c r="IQC178" s="89"/>
      <c r="IQN178" s="89"/>
      <c r="IQP178" s="89"/>
      <c r="IRB178" s="89"/>
      <c r="IRE178" s="89"/>
      <c r="IRM178" s="89"/>
      <c r="ISG178" s="89"/>
      <c r="ISI178" s="89"/>
      <c r="ISJ178" s="89"/>
      <c r="ISK178" s="89"/>
      <c r="ISL178" s="89"/>
      <c r="ISM178" s="89"/>
      <c r="ISN178" s="89"/>
      <c r="ITF178" s="89"/>
      <c r="ITG178" s="89"/>
      <c r="ITJ178" s="89"/>
      <c r="ITM178" s="89"/>
      <c r="ITO178" s="89"/>
      <c r="ITQ178" s="89"/>
      <c r="ITT178" s="89"/>
      <c r="ITW178" s="89"/>
      <c r="ITZ178" s="89"/>
      <c r="IUF178" s="89"/>
      <c r="IUI178" s="89"/>
      <c r="IUL178" s="89"/>
      <c r="IUQ178" s="89"/>
      <c r="IVE178" s="89"/>
      <c r="IVF178" s="89"/>
      <c r="IVG178" s="89"/>
      <c r="IVH178" s="89"/>
      <c r="IVI178" s="89"/>
      <c r="IVJ178" s="89"/>
      <c r="IVK178" s="89"/>
      <c r="IVL178" s="89"/>
      <c r="IVM178" s="89"/>
      <c r="IVN178" s="89"/>
      <c r="IVO178" s="89"/>
      <c r="IVP178" s="89"/>
      <c r="IVQ178" s="89"/>
      <c r="IVR178" s="89"/>
      <c r="IVS178" s="89"/>
      <c r="IVT178" s="89"/>
      <c r="IVU178" s="89"/>
      <c r="IVV178" s="89"/>
      <c r="IVW178" s="89"/>
      <c r="IVX178" s="89"/>
      <c r="IVY178" s="89"/>
      <c r="IVZ178" s="89"/>
      <c r="IWA178" s="89"/>
      <c r="IWB178" s="89"/>
      <c r="IWC178" s="89"/>
      <c r="IWD178" s="89"/>
      <c r="IWE178" s="89"/>
      <c r="IWF178" s="89"/>
      <c r="IWG178" s="89"/>
      <c r="IWH178" s="89"/>
      <c r="IWI178" s="89"/>
      <c r="IWJ178" s="89"/>
      <c r="IWK178" s="89"/>
      <c r="IWL178" s="89"/>
      <c r="IWM178" s="89"/>
      <c r="IWN178" s="89"/>
      <c r="IWO178" s="89"/>
      <c r="IWP178" s="89"/>
      <c r="IWQ178" s="89"/>
      <c r="IWT178" s="89"/>
      <c r="IWW178" s="89"/>
      <c r="IWZ178" s="89"/>
      <c r="IXC178" s="89"/>
      <c r="IXF178" s="89"/>
      <c r="IXR178" s="89"/>
      <c r="IXU178" s="89"/>
      <c r="IXX178" s="89"/>
      <c r="IYA178" s="89"/>
      <c r="IYG178" s="89"/>
      <c r="IYJ178" s="89"/>
      <c r="IYP178" s="89"/>
      <c r="IYS178" s="89"/>
      <c r="IYV178" s="89"/>
      <c r="IYY178" s="89"/>
      <c r="IZE178" s="89"/>
      <c r="IZH178" s="89"/>
      <c r="IZN178" s="89"/>
      <c r="IZP178" s="89"/>
      <c r="IZQ178" s="89"/>
      <c r="IZS178" s="89"/>
      <c r="IZV178" s="89"/>
      <c r="IZY178" s="89"/>
      <c r="JAJ178" s="89"/>
      <c r="JAL178" s="89"/>
      <c r="JAX178" s="89"/>
      <c r="JBA178" s="89"/>
      <c r="JBI178" s="89"/>
      <c r="JCC178" s="89"/>
      <c r="JCE178" s="89"/>
      <c r="JCF178" s="89"/>
      <c r="JCG178" s="89"/>
      <c r="JCH178" s="89"/>
      <c r="JCI178" s="89"/>
      <c r="JCJ178" s="89"/>
      <c r="JDB178" s="89"/>
      <c r="JDC178" s="89"/>
      <c r="JDF178" s="89"/>
      <c r="JDI178" s="89"/>
      <c r="JDK178" s="89"/>
      <c r="JDM178" s="89"/>
      <c r="JDP178" s="89"/>
      <c r="JDS178" s="89"/>
      <c r="JDV178" s="89"/>
      <c r="JEB178" s="89"/>
      <c r="JEE178" s="89"/>
      <c r="JEH178" s="89"/>
      <c r="JEM178" s="89"/>
      <c r="JFA178" s="89"/>
      <c r="JFB178" s="89"/>
      <c r="JFC178" s="89"/>
      <c r="JFD178" s="89"/>
      <c r="JFE178" s="89"/>
      <c r="JFF178" s="89"/>
      <c r="JFG178" s="89"/>
      <c r="JFH178" s="89"/>
      <c r="JFI178" s="89"/>
      <c r="JFJ178" s="89"/>
      <c r="JFK178" s="89"/>
      <c r="JFL178" s="89"/>
      <c r="JFM178" s="89"/>
      <c r="JFN178" s="89"/>
      <c r="JFO178" s="89"/>
      <c r="JFP178" s="89"/>
      <c r="JFQ178" s="89"/>
      <c r="JFR178" s="89"/>
      <c r="JFS178" s="89"/>
      <c r="JFT178" s="89"/>
      <c r="JFU178" s="89"/>
      <c r="JFV178" s="89"/>
      <c r="JFW178" s="89"/>
      <c r="JFX178" s="89"/>
      <c r="JFY178" s="89"/>
      <c r="JFZ178" s="89"/>
      <c r="JGA178" s="89"/>
      <c r="JGB178" s="89"/>
      <c r="JGC178" s="89"/>
      <c r="JGD178" s="89"/>
      <c r="JGE178" s="89"/>
      <c r="JGF178" s="89"/>
      <c r="JGG178" s="89"/>
      <c r="JGH178" s="89"/>
      <c r="JGI178" s="89"/>
      <c r="JGJ178" s="89"/>
      <c r="JGK178" s="89"/>
      <c r="JGL178" s="89"/>
      <c r="JGM178" s="89"/>
      <c r="JGP178" s="89"/>
      <c r="JGS178" s="89"/>
      <c r="JGV178" s="89"/>
      <c r="JGY178" s="89"/>
      <c r="JHB178" s="89"/>
      <c r="JHN178" s="89"/>
      <c r="JHQ178" s="89"/>
      <c r="JHT178" s="89"/>
      <c r="JHW178" s="89"/>
      <c r="JIC178" s="89"/>
      <c r="JIF178" s="89"/>
      <c r="JIL178" s="89"/>
      <c r="JIO178" s="89"/>
      <c r="JIR178" s="89"/>
      <c r="JIU178" s="89"/>
      <c r="JJA178" s="89"/>
      <c r="JJD178" s="89"/>
      <c r="JJJ178" s="89"/>
      <c r="JJL178" s="89"/>
      <c r="JJM178" s="89"/>
      <c r="JJO178" s="89"/>
      <c r="JJR178" s="89"/>
      <c r="JJU178" s="89"/>
      <c r="JKF178" s="89"/>
      <c r="JKH178" s="89"/>
      <c r="JKT178" s="89"/>
      <c r="JKW178" s="89"/>
      <c r="JLE178" s="89"/>
      <c r="JLY178" s="89"/>
      <c r="JMA178" s="89"/>
      <c r="JMB178" s="89"/>
      <c r="JMC178" s="89"/>
      <c r="JMD178" s="89"/>
      <c r="JME178" s="89"/>
      <c r="JMF178" s="89"/>
      <c r="JMX178" s="89"/>
      <c r="JMY178" s="89"/>
      <c r="JNB178" s="89"/>
      <c r="JNE178" s="89"/>
      <c r="JNG178" s="89"/>
      <c r="JNI178" s="89"/>
      <c r="JNL178" s="89"/>
      <c r="JNO178" s="89"/>
      <c r="JNR178" s="89"/>
      <c r="JNX178" s="89"/>
      <c r="JOA178" s="89"/>
      <c r="JOD178" s="89"/>
      <c r="JOI178" s="89"/>
      <c r="JOW178" s="89"/>
      <c r="JOX178" s="89"/>
      <c r="JOY178" s="89"/>
      <c r="JOZ178" s="89"/>
      <c r="JPA178" s="89"/>
      <c r="JPB178" s="89"/>
      <c r="JPC178" s="89"/>
      <c r="JPD178" s="89"/>
      <c r="JPE178" s="89"/>
      <c r="JPF178" s="89"/>
      <c r="JPG178" s="89"/>
      <c r="JPH178" s="89"/>
      <c r="JPI178" s="89"/>
      <c r="JPJ178" s="89"/>
      <c r="JPK178" s="89"/>
      <c r="JPL178" s="89"/>
      <c r="JPM178" s="89"/>
      <c r="JPN178" s="89"/>
      <c r="JPO178" s="89"/>
      <c r="JPP178" s="89"/>
      <c r="JPQ178" s="89"/>
      <c r="JPR178" s="89"/>
      <c r="JPS178" s="89"/>
      <c r="JPT178" s="89"/>
      <c r="JPU178" s="89"/>
      <c r="JPV178" s="89"/>
      <c r="JPW178" s="89"/>
      <c r="JPX178" s="89"/>
      <c r="JPY178" s="89"/>
      <c r="JPZ178" s="89"/>
      <c r="JQA178" s="89"/>
      <c r="JQB178" s="89"/>
      <c r="JQC178" s="89"/>
      <c r="JQD178" s="89"/>
      <c r="JQE178" s="89"/>
      <c r="JQF178" s="89"/>
      <c r="JQG178" s="89"/>
      <c r="JQH178" s="89"/>
      <c r="JQI178" s="89"/>
      <c r="JQL178" s="89"/>
      <c r="JQO178" s="89"/>
      <c r="JQR178" s="89"/>
      <c r="JQU178" s="89"/>
      <c r="JQX178" s="89"/>
      <c r="JRJ178" s="89"/>
      <c r="JRM178" s="89"/>
      <c r="JRP178" s="89"/>
      <c r="JRS178" s="89"/>
      <c r="JRY178" s="89"/>
      <c r="JSB178" s="89"/>
      <c r="JSH178" s="89"/>
      <c r="JSK178" s="89"/>
      <c r="JSN178" s="89"/>
      <c r="JSQ178" s="89"/>
      <c r="JSW178" s="89"/>
      <c r="JSZ178" s="89"/>
      <c r="JTF178" s="89"/>
      <c r="JTH178" s="89"/>
      <c r="JTI178" s="89"/>
      <c r="JTK178" s="89"/>
      <c r="JTN178" s="89"/>
      <c r="JTQ178" s="89"/>
      <c r="JUB178" s="89"/>
      <c r="JUD178" s="89"/>
      <c r="JUP178" s="89"/>
      <c r="JUS178" s="89"/>
      <c r="JVA178" s="89"/>
      <c r="JVU178" s="89"/>
      <c r="JVW178" s="89"/>
      <c r="JVX178" s="89"/>
      <c r="JVY178" s="89"/>
      <c r="JVZ178" s="89"/>
      <c r="JWA178" s="89"/>
      <c r="JWB178" s="89"/>
      <c r="JWT178" s="89"/>
      <c r="JWU178" s="89"/>
      <c r="JWX178" s="89"/>
      <c r="JXA178" s="89"/>
      <c r="JXC178" s="89"/>
      <c r="JXE178" s="89"/>
      <c r="JXH178" s="89"/>
      <c r="JXK178" s="89"/>
      <c r="JXN178" s="89"/>
      <c r="JXT178" s="89"/>
      <c r="JXW178" s="89"/>
      <c r="JXZ178" s="89"/>
      <c r="JYE178" s="89"/>
      <c r="JYS178" s="89"/>
      <c r="JYT178" s="89"/>
      <c r="JYU178" s="89"/>
      <c r="JYV178" s="89"/>
      <c r="JYW178" s="89"/>
      <c r="JYX178" s="89"/>
      <c r="JYY178" s="89"/>
      <c r="JYZ178" s="89"/>
      <c r="JZA178" s="89"/>
      <c r="JZB178" s="89"/>
      <c r="JZC178" s="89"/>
      <c r="JZD178" s="89"/>
      <c r="JZE178" s="89"/>
      <c r="JZF178" s="89"/>
      <c r="JZG178" s="89"/>
      <c r="JZH178" s="89"/>
      <c r="JZI178" s="89"/>
      <c r="JZJ178" s="89"/>
      <c r="JZK178" s="89"/>
      <c r="JZL178" s="89"/>
      <c r="JZM178" s="89"/>
      <c r="JZN178" s="89"/>
      <c r="JZO178" s="89"/>
      <c r="JZP178" s="89"/>
      <c r="JZQ178" s="89"/>
      <c r="JZR178" s="89"/>
      <c r="JZS178" s="89"/>
      <c r="JZT178" s="89"/>
      <c r="JZU178" s="89"/>
      <c r="JZV178" s="89"/>
      <c r="JZW178" s="89"/>
      <c r="JZX178" s="89"/>
      <c r="JZY178" s="89"/>
      <c r="JZZ178" s="89"/>
      <c r="KAA178" s="89"/>
      <c r="KAB178" s="89"/>
      <c r="KAC178" s="89"/>
      <c r="KAD178" s="89"/>
      <c r="KAE178" s="89"/>
      <c r="KAH178" s="89"/>
      <c r="KAK178" s="89"/>
      <c r="KAN178" s="89"/>
      <c r="KAQ178" s="89"/>
      <c r="KAT178" s="89"/>
      <c r="KBF178" s="89"/>
      <c r="KBI178" s="89"/>
      <c r="KBL178" s="89"/>
      <c r="KBO178" s="89"/>
      <c r="KBU178" s="89"/>
      <c r="KBX178" s="89"/>
      <c r="KCD178" s="89"/>
      <c r="KCG178" s="89"/>
      <c r="KCJ178" s="89"/>
      <c r="KCM178" s="89"/>
      <c r="KCS178" s="89"/>
      <c r="KCV178" s="89"/>
      <c r="KDB178" s="89"/>
      <c r="KDD178" s="89"/>
      <c r="KDE178" s="89"/>
      <c r="KDG178" s="89"/>
      <c r="KDJ178" s="89"/>
      <c r="KDM178" s="89"/>
      <c r="KDX178" s="89"/>
      <c r="KDZ178" s="89"/>
      <c r="KEL178" s="89"/>
      <c r="KEO178" s="89"/>
      <c r="KEW178" s="89"/>
      <c r="KFQ178" s="89"/>
      <c r="KFS178" s="89"/>
      <c r="KFT178" s="89"/>
      <c r="KFU178" s="89"/>
      <c r="KFV178" s="89"/>
      <c r="KFW178" s="89"/>
      <c r="KFX178" s="89"/>
      <c r="KGP178" s="89"/>
      <c r="KGQ178" s="89"/>
      <c r="KGT178" s="89"/>
      <c r="KGW178" s="89"/>
      <c r="KGY178" s="89"/>
      <c r="KHA178" s="89"/>
      <c r="KHD178" s="89"/>
      <c r="KHG178" s="89"/>
      <c r="KHJ178" s="89"/>
      <c r="KHP178" s="89"/>
      <c r="KHS178" s="89"/>
      <c r="KHV178" s="89"/>
      <c r="KIA178" s="89"/>
      <c r="KIO178" s="89"/>
      <c r="KIP178" s="89"/>
      <c r="KIQ178" s="89"/>
      <c r="KIR178" s="89"/>
      <c r="KIS178" s="89"/>
      <c r="KIT178" s="89"/>
      <c r="KIU178" s="89"/>
      <c r="KIV178" s="89"/>
      <c r="KIW178" s="89"/>
      <c r="KIX178" s="89"/>
      <c r="KIY178" s="89"/>
      <c r="KIZ178" s="89"/>
      <c r="KJA178" s="89"/>
      <c r="KJB178" s="89"/>
      <c r="KJC178" s="89"/>
      <c r="KJD178" s="89"/>
      <c r="KJE178" s="89"/>
      <c r="KJF178" s="89"/>
      <c r="KJG178" s="89"/>
      <c r="KJH178" s="89"/>
      <c r="KJI178" s="89"/>
      <c r="KJJ178" s="89"/>
      <c r="KJK178" s="89"/>
      <c r="KJL178" s="89"/>
      <c r="KJM178" s="89"/>
      <c r="KJN178" s="89"/>
      <c r="KJO178" s="89"/>
      <c r="KJP178" s="89"/>
      <c r="KJQ178" s="89"/>
      <c r="KJR178" s="89"/>
      <c r="KJS178" s="89"/>
      <c r="KJT178" s="89"/>
      <c r="KJU178" s="89"/>
      <c r="KJV178" s="89"/>
      <c r="KJW178" s="89"/>
      <c r="KJX178" s="89"/>
      <c r="KJY178" s="89"/>
      <c r="KJZ178" s="89"/>
      <c r="KKA178" s="89"/>
      <c r="KKD178" s="89"/>
      <c r="KKG178" s="89"/>
      <c r="KKJ178" s="89"/>
      <c r="KKM178" s="89"/>
      <c r="KKP178" s="89"/>
      <c r="KLB178" s="89"/>
      <c r="KLE178" s="89"/>
      <c r="KLH178" s="89"/>
      <c r="KLK178" s="89"/>
      <c r="KLQ178" s="89"/>
      <c r="KLT178" s="89"/>
      <c r="KLZ178" s="89"/>
      <c r="KMC178" s="89"/>
      <c r="KMF178" s="89"/>
      <c r="KMI178" s="89"/>
      <c r="KMO178" s="89"/>
      <c r="KMR178" s="89"/>
      <c r="KMX178" s="89"/>
      <c r="KMZ178" s="89"/>
      <c r="KNA178" s="89"/>
      <c r="KNC178" s="89"/>
      <c r="KNF178" s="89"/>
      <c r="KNI178" s="89"/>
      <c r="KNT178" s="89"/>
      <c r="KNV178" s="89"/>
      <c r="KOH178" s="89"/>
      <c r="KOK178" s="89"/>
      <c r="KOS178" s="89"/>
      <c r="KPM178" s="89"/>
      <c r="KPO178" s="89"/>
      <c r="KPP178" s="89"/>
      <c r="KPQ178" s="89"/>
      <c r="KPR178" s="89"/>
      <c r="KPS178" s="89"/>
      <c r="KPT178" s="89"/>
      <c r="KQL178" s="89"/>
      <c r="KQM178" s="89"/>
      <c r="KQP178" s="89"/>
      <c r="KQS178" s="89"/>
      <c r="KQU178" s="89"/>
      <c r="KQW178" s="89"/>
      <c r="KQZ178" s="89"/>
      <c r="KRC178" s="89"/>
      <c r="KRF178" s="89"/>
      <c r="KRL178" s="89"/>
      <c r="KRO178" s="89"/>
      <c r="KRR178" s="89"/>
      <c r="KRW178" s="89"/>
      <c r="KSK178" s="89"/>
      <c r="KSL178" s="89"/>
      <c r="KSM178" s="89"/>
      <c r="KSN178" s="89"/>
      <c r="KSO178" s="89"/>
      <c r="KSP178" s="89"/>
      <c r="KSQ178" s="89"/>
      <c r="KSR178" s="89"/>
      <c r="KSS178" s="89"/>
      <c r="KST178" s="89"/>
      <c r="KSU178" s="89"/>
      <c r="KSV178" s="89"/>
      <c r="KSW178" s="89"/>
      <c r="KSX178" s="89"/>
      <c r="KSY178" s="89"/>
      <c r="KSZ178" s="89"/>
      <c r="KTA178" s="89"/>
      <c r="KTB178" s="89"/>
      <c r="KTC178" s="89"/>
      <c r="KTD178" s="89"/>
      <c r="KTE178" s="89"/>
      <c r="KTF178" s="89"/>
      <c r="KTG178" s="89"/>
      <c r="KTH178" s="89"/>
      <c r="KTI178" s="89"/>
      <c r="KTJ178" s="89"/>
      <c r="KTK178" s="89"/>
      <c r="KTL178" s="89"/>
      <c r="KTM178" s="89"/>
      <c r="KTN178" s="89"/>
      <c r="KTO178" s="89"/>
      <c r="KTP178" s="89"/>
      <c r="KTQ178" s="89"/>
      <c r="KTR178" s="89"/>
      <c r="KTS178" s="89"/>
      <c r="KTT178" s="89"/>
      <c r="KTU178" s="89"/>
      <c r="KTV178" s="89"/>
      <c r="KTW178" s="89"/>
      <c r="KTZ178" s="89"/>
      <c r="KUC178" s="89"/>
      <c r="KUF178" s="89"/>
      <c r="KUI178" s="89"/>
      <c r="KUL178" s="89"/>
      <c r="KUX178" s="89"/>
      <c r="KVA178" s="89"/>
      <c r="KVD178" s="89"/>
      <c r="KVG178" s="89"/>
      <c r="KVM178" s="89"/>
      <c r="KVP178" s="89"/>
      <c r="KVV178" s="89"/>
      <c r="KVY178" s="89"/>
      <c r="KWB178" s="89"/>
      <c r="KWE178" s="89"/>
      <c r="KWK178" s="89"/>
      <c r="KWN178" s="89"/>
      <c r="KWT178" s="89"/>
      <c r="KWV178" s="89"/>
      <c r="KWW178" s="89"/>
      <c r="KWY178" s="89"/>
      <c r="KXB178" s="89"/>
      <c r="KXE178" s="89"/>
      <c r="KXP178" s="89"/>
      <c r="KXR178" s="89"/>
      <c r="KYD178" s="89"/>
      <c r="KYG178" s="89"/>
      <c r="KYO178" s="89"/>
      <c r="KZI178" s="89"/>
      <c r="KZK178" s="89"/>
      <c r="KZL178" s="89"/>
      <c r="KZM178" s="89"/>
      <c r="KZN178" s="89"/>
      <c r="KZO178" s="89"/>
      <c r="KZP178" s="89"/>
      <c r="LAH178" s="89"/>
      <c r="LAI178" s="89"/>
      <c r="LAL178" s="89"/>
      <c r="LAO178" s="89"/>
      <c r="LAQ178" s="89"/>
      <c r="LAS178" s="89"/>
      <c r="LAV178" s="89"/>
      <c r="LAY178" s="89"/>
      <c r="LBB178" s="89"/>
      <c r="LBH178" s="89"/>
      <c r="LBK178" s="89"/>
      <c r="LBN178" s="89"/>
      <c r="LBS178" s="89"/>
      <c r="LCG178" s="89"/>
      <c r="LCH178" s="89"/>
      <c r="LCI178" s="89"/>
      <c r="LCJ178" s="89"/>
      <c r="LCK178" s="89"/>
      <c r="LCL178" s="89"/>
      <c r="LCM178" s="89"/>
      <c r="LCN178" s="89"/>
      <c r="LCO178" s="89"/>
      <c r="LCP178" s="89"/>
      <c r="LCQ178" s="89"/>
      <c r="LCR178" s="89"/>
      <c r="LCS178" s="89"/>
      <c r="LCT178" s="89"/>
      <c r="LCU178" s="89"/>
      <c r="LCV178" s="89"/>
      <c r="LCW178" s="89"/>
      <c r="LCX178" s="89"/>
      <c r="LCY178" s="89"/>
      <c r="LCZ178" s="89"/>
      <c r="LDA178" s="89"/>
      <c r="LDB178" s="89"/>
      <c r="LDC178" s="89"/>
      <c r="LDD178" s="89"/>
      <c r="LDE178" s="89"/>
      <c r="LDF178" s="89"/>
      <c r="LDG178" s="89"/>
      <c r="LDH178" s="89"/>
      <c r="LDI178" s="89"/>
      <c r="LDJ178" s="89"/>
      <c r="LDK178" s="89"/>
      <c r="LDL178" s="89"/>
      <c r="LDM178" s="89"/>
      <c r="LDN178" s="89"/>
      <c r="LDO178" s="89"/>
      <c r="LDP178" s="89"/>
      <c r="LDQ178" s="89"/>
      <c r="LDR178" s="89"/>
      <c r="LDS178" s="89"/>
      <c r="LDV178" s="89"/>
      <c r="LDY178" s="89"/>
      <c r="LEB178" s="89"/>
      <c r="LEE178" s="89"/>
      <c r="LEH178" s="89"/>
      <c r="LET178" s="89"/>
      <c r="LEW178" s="89"/>
      <c r="LEZ178" s="89"/>
      <c r="LFC178" s="89"/>
      <c r="LFI178" s="89"/>
      <c r="LFL178" s="89"/>
      <c r="LFR178" s="89"/>
      <c r="LFU178" s="89"/>
      <c r="LFX178" s="89"/>
      <c r="LGA178" s="89"/>
      <c r="LGG178" s="89"/>
      <c r="LGJ178" s="89"/>
      <c r="LGP178" s="89"/>
      <c r="LGR178" s="89"/>
      <c r="LGS178" s="89"/>
      <c r="LGU178" s="89"/>
      <c r="LGX178" s="89"/>
      <c r="LHA178" s="89"/>
      <c r="LHL178" s="89"/>
      <c r="LHN178" s="89"/>
      <c r="LHZ178" s="89"/>
      <c r="LIC178" s="89"/>
      <c r="LIK178" s="89"/>
      <c r="LJE178" s="89"/>
      <c r="LJG178" s="89"/>
      <c r="LJH178" s="89"/>
      <c r="LJI178" s="89"/>
      <c r="LJJ178" s="89"/>
      <c r="LJK178" s="89"/>
      <c r="LJL178" s="89"/>
      <c r="LKD178" s="89"/>
      <c r="LKE178" s="89"/>
      <c r="LKH178" s="89"/>
      <c r="LKK178" s="89"/>
      <c r="LKM178" s="89"/>
      <c r="LKO178" s="89"/>
      <c r="LKR178" s="89"/>
      <c r="LKU178" s="89"/>
      <c r="LKX178" s="89"/>
      <c r="LLD178" s="89"/>
      <c r="LLG178" s="89"/>
      <c r="LLJ178" s="89"/>
      <c r="LLO178" s="89"/>
      <c r="LMC178" s="89"/>
      <c r="LMD178" s="89"/>
      <c r="LME178" s="89"/>
      <c r="LMF178" s="89"/>
      <c r="LMG178" s="89"/>
      <c r="LMH178" s="89"/>
      <c r="LMI178" s="89"/>
      <c r="LMJ178" s="89"/>
      <c r="LMK178" s="89"/>
      <c r="LML178" s="89"/>
      <c r="LMM178" s="89"/>
      <c r="LMN178" s="89"/>
      <c r="LMO178" s="89"/>
      <c r="LMP178" s="89"/>
      <c r="LMQ178" s="89"/>
      <c r="LMR178" s="89"/>
      <c r="LMS178" s="89"/>
      <c r="LMT178" s="89"/>
      <c r="LMU178" s="89"/>
      <c r="LMV178" s="89"/>
      <c r="LMW178" s="89"/>
      <c r="LMX178" s="89"/>
      <c r="LMY178" s="89"/>
      <c r="LMZ178" s="89"/>
      <c r="LNA178" s="89"/>
      <c r="LNB178" s="89"/>
      <c r="LNC178" s="89"/>
      <c r="LND178" s="89"/>
      <c r="LNE178" s="89"/>
      <c r="LNF178" s="89"/>
      <c r="LNG178" s="89"/>
      <c r="LNH178" s="89"/>
      <c r="LNI178" s="89"/>
      <c r="LNJ178" s="89"/>
      <c r="LNK178" s="89"/>
      <c r="LNL178" s="89"/>
      <c r="LNM178" s="89"/>
      <c r="LNN178" s="89"/>
      <c r="LNO178" s="89"/>
      <c r="LNR178" s="89"/>
      <c r="LNU178" s="89"/>
      <c r="LNX178" s="89"/>
      <c r="LOA178" s="89"/>
      <c r="LOD178" s="89"/>
      <c r="LOP178" s="89"/>
      <c r="LOS178" s="89"/>
      <c r="LOV178" s="89"/>
      <c r="LOY178" s="89"/>
      <c r="LPE178" s="89"/>
      <c r="LPH178" s="89"/>
      <c r="LPN178" s="89"/>
      <c r="LPQ178" s="89"/>
      <c r="LPT178" s="89"/>
      <c r="LPW178" s="89"/>
      <c r="LQC178" s="89"/>
      <c r="LQF178" s="89"/>
      <c r="LQL178" s="89"/>
      <c r="LQN178" s="89"/>
      <c r="LQO178" s="89"/>
      <c r="LQQ178" s="89"/>
      <c r="LQT178" s="89"/>
      <c r="LQW178" s="89"/>
      <c r="LRH178" s="89"/>
      <c r="LRJ178" s="89"/>
      <c r="LRV178" s="89"/>
      <c r="LRY178" s="89"/>
      <c r="LSG178" s="89"/>
      <c r="LTA178" s="89"/>
      <c r="LTC178" s="89"/>
      <c r="LTD178" s="89"/>
      <c r="LTE178" s="89"/>
      <c r="LTF178" s="89"/>
      <c r="LTG178" s="89"/>
      <c r="LTH178" s="89"/>
      <c r="LTZ178" s="89"/>
      <c r="LUA178" s="89"/>
      <c r="LUD178" s="89"/>
      <c r="LUG178" s="89"/>
      <c r="LUI178" s="89"/>
      <c r="LUK178" s="89"/>
      <c r="LUN178" s="89"/>
      <c r="LUQ178" s="89"/>
      <c r="LUT178" s="89"/>
      <c r="LUZ178" s="89"/>
      <c r="LVC178" s="89"/>
      <c r="LVF178" s="89"/>
      <c r="LVK178" s="89"/>
      <c r="LVY178" s="89"/>
      <c r="LVZ178" s="89"/>
      <c r="LWA178" s="89"/>
      <c r="LWB178" s="89"/>
      <c r="LWC178" s="89"/>
      <c r="LWD178" s="89"/>
      <c r="LWE178" s="89"/>
      <c r="LWF178" s="89"/>
      <c r="LWG178" s="89"/>
      <c r="LWH178" s="89"/>
      <c r="LWI178" s="89"/>
      <c r="LWJ178" s="89"/>
      <c r="LWK178" s="89"/>
      <c r="LWL178" s="89"/>
      <c r="LWM178" s="89"/>
      <c r="LWN178" s="89"/>
      <c r="LWO178" s="89"/>
      <c r="LWP178" s="89"/>
      <c r="LWQ178" s="89"/>
      <c r="LWR178" s="89"/>
      <c r="LWS178" s="89"/>
      <c r="LWT178" s="89"/>
      <c r="LWU178" s="89"/>
      <c r="LWV178" s="89"/>
      <c r="LWW178" s="89"/>
      <c r="LWX178" s="89"/>
      <c r="LWY178" s="89"/>
      <c r="LWZ178" s="89"/>
      <c r="LXA178" s="89"/>
      <c r="LXB178" s="89"/>
      <c r="LXC178" s="89"/>
      <c r="LXD178" s="89"/>
      <c r="LXE178" s="89"/>
      <c r="LXF178" s="89"/>
      <c r="LXG178" s="89"/>
      <c r="LXH178" s="89"/>
      <c r="LXI178" s="89"/>
      <c r="LXJ178" s="89"/>
      <c r="LXK178" s="89"/>
      <c r="LXN178" s="89"/>
      <c r="LXQ178" s="89"/>
      <c r="LXT178" s="89"/>
      <c r="LXW178" s="89"/>
      <c r="LXZ178" s="89"/>
      <c r="LYL178" s="89"/>
      <c r="LYO178" s="89"/>
      <c r="LYR178" s="89"/>
      <c r="LYU178" s="89"/>
      <c r="LZA178" s="89"/>
      <c r="LZD178" s="89"/>
      <c r="LZJ178" s="89"/>
      <c r="LZM178" s="89"/>
      <c r="LZP178" s="89"/>
      <c r="LZS178" s="89"/>
      <c r="LZY178" s="89"/>
      <c r="MAB178" s="89"/>
      <c r="MAH178" s="89"/>
      <c r="MAJ178" s="89"/>
      <c r="MAK178" s="89"/>
      <c r="MAM178" s="89"/>
      <c r="MAP178" s="89"/>
      <c r="MAS178" s="89"/>
      <c r="MBD178" s="89"/>
      <c r="MBF178" s="89"/>
      <c r="MBR178" s="89"/>
      <c r="MBU178" s="89"/>
      <c r="MCC178" s="89"/>
      <c r="MCW178" s="89"/>
      <c r="MCY178" s="89"/>
      <c r="MCZ178" s="89"/>
      <c r="MDA178" s="89"/>
      <c r="MDB178" s="89"/>
      <c r="MDC178" s="89"/>
      <c r="MDD178" s="89"/>
      <c r="MDV178" s="89"/>
      <c r="MDW178" s="89"/>
      <c r="MDZ178" s="89"/>
      <c r="MEC178" s="89"/>
      <c r="MEE178" s="89"/>
      <c r="MEG178" s="89"/>
      <c r="MEJ178" s="89"/>
      <c r="MEM178" s="89"/>
      <c r="MEP178" s="89"/>
      <c r="MEV178" s="89"/>
      <c r="MEY178" s="89"/>
      <c r="MFB178" s="89"/>
      <c r="MFG178" s="89"/>
      <c r="MFU178" s="89"/>
      <c r="MFV178" s="89"/>
      <c r="MFW178" s="89"/>
      <c r="MFX178" s="89"/>
      <c r="MFY178" s="89"/>
      <c r="MFZ178" s="89"/>
      <c r="MGA178" s="89"/>
      <c r="MGB178" s="89"/>
      <c r="MGC178" s="89"/>
      <c r="MGD178" s="89"/>
      <c r="MGE178" s="89"/>
      <c r="MGF178" s="89"/>
      <c r="MGG178" s="89"/>
      <c r="MGH178" s="89"/>
      <c r="MGI178" s="89"/>
      <c r="MGJ178" s="89"/>
      <c r="MGK178" s="89"/>
      <c r="MGL178" s="89"/>
      <c r="MGM178" s="89"/>
      <c r="MGN178" s="89"/>
      <c r="MGO178" s="89"/>
      <c r="MGP178" s="89"/>
      <c r="MGQ178" s="89"/>
      <c r="MGR178" s="89"/>
      <c r="MGS178" s="89"/>
      <c r="MGT178" s="89"/>
      <c r="MGU178" s="89"/>
      <c r="MGV178" s="89"/>
      <c r="MGW178" s="89"/>
      <c r="MGX178" s="89"/>
      <c r="MGY178" s="89"/>
      <c r="MGZ178" s="89"/>
      <c r="MHA178" s="89"/>
      <c r="MHB178" s="89"/>
      <c r="MHC178" s="89"/>
      <c r="MHD178" s="89"/>
      <c r="MHE178" s="89"/>
      <c r="MHF178" s="89"/>
      <c r="MHG178" s="89"/>
      <c r="MHJ178" s="89"/>
      <c r="MHM178" s="89"/>
      <c r="MHP178" s="89"/>
      <c r="MHS178" s="89"/>
      <c r="MHV178" s="89"/>
      <c r="MIH178" s="89"/>
      <c r="MIK178" s="89"/>
      <c r="MIN178" s="89"/>
      <c r="MIQ178" s="89"/>
      <c r="MIW178" s="89"/>
      <c r="MIZ178" s="89"/>
      <c r="MJF178" s="89"/>
      <c r="MJI178" s="89"/>
      <c r="MJL178" s="89"/>
      <c r="MJO178" s="89"/>
      <c r="MJU178" s="89"/>
      <c r="MJX178" s="89"/>
      <c r="MKD178" s="89"/>
      <c r="MKF178" s="89"/>
      <c r="MKG178" s="89"/>
      <c r="MKI178" s="89"/>
      <c r="MKL178" s="89"/>
      <c r="MKO178" s="89"/>
      <c r="MKZ178" s="89"/>
      <c r="MLB178" s="89"/>
      <c r="MLN178" s="89"/>
      <c r="MLQ178" s="89"/>
      <c r="MLY178" s="89"/>
      <c r="MMS178" s="89"/>
      <c r="MMU178" s="89"/>
      <c r="MMV178" s="89"/>
      <c r="MMW178" s="89"/>
      <c r="MMX178" s="89"/>
      <c r="MMY178" s="89"/>
      <c r="MMZ178" s="89"/>
      <c r="MNR178" s="89"/>
      <c r="MNS178" s="89"/>
      <c r="MNV178" s="89"/>
      <c r="MNY178" s="89"/>
      <c r="MOA178" s="89"/>
      <c r="MOC178" s="89"/>
      <c r="MOF178" s="89"/>
      <c r="MOI178" s="89"/>
      <c r="MOL178" s="89"/>
      <c r="MOR178" s="89"/>
      <c r="MOU178" s="89"/>
      <c r="MOX178" s="89"/>
      <c r="MPC178" s="89"/>
      <c r="MPQ178" s="89"/>
      <c r="MPR178" s="89"/>
      <c r="MPS178" s="89"/>
      <c r="MPT178" s="89"/>
      <c r="MPU178" s="89"/>
      <c r="MPV178" s="89"/>
      <c r="MPW178" s="89"/>
      <c r="MPX178" s="89"/>
      <c r="MPY178" s="89"/>
      <c r="MPZ178" s="89"/>
      <c r="MQA178" s="89"/>
      <c r="MQB178" s="89"/>
      <c r="MQC178" s="89"/>
      <c r="MQD178" s="89"/>
      <c r="MQE178" s="89"/>
      <c r="MQF178" s="89"/>
      <c r="MQG178" s="89"/>
      <c r="MQH178" s="89"/>
      <c r="MQI178" s="89"/>
      <c r="MQJ178" s="89"/>
      <c r="MQK178" s="89"/>
      <c r="MQL178" s="89"/>
      <c r="MQM178" s="89"/>
      <c r="MQN178" s="89"/>
      <c r="MQO178" s="89"/>
      <c r="MQP178" s="89"/>
      <c r="MQQ178" s="89"/>
      <c r="MQR178" s="89"/>
      <c r="MQS178" s="89"/>
      <c r="MQT178" s="89"/>
      <c r="MQU178" s="89"/>
      <c r="MQV178" s="89"/>
      <c r="MQW178" s="89"/>
      <c r="MQX178" s="89"/>
      <c r="MQY178" s="89"/>
      <c r="MQZ178" s="89"/>
      <c r="MRA178" s="89"/>
      <c r="MRB178" s="89"/>
      <c r="MRC178" s="89"/>
      <c r="MRF178" s="89"/>
      <c r="MRI178" s="89"/>
      <c r="MRL178" s="89"/>
      <c r="MRO178" s="89"/>
      <c r="MRR178" s="89"/>
      <c r="MSD178" s="89"/>
      <c r="MSG178" s="89"/>
      <c r="MSJ178" s="89"/>
      <c r="MSM178" s="89"/>
      <c r="MSS178" s="89"/>
      <c r="MSV178" s="89"/>
      <c r="MTB178" s="89"/>
      <c r="MTE178" s="89"/>
      <c r="MTH178" s="89"/>
      <c r="MTK178" s="89"/>
      <c r="MTQ178" s="89"/>
      <c r="MTT178" s="89"/>
      <c r="MTZ178" s="89"/>
      <c r="MUB178" s="89"/>
      <c r="MUC178" s="89"/>
      <c r="MUE178" s="89"/>
      <c r="MUH178" s="89"/>
      <c r="MUK178" s="89"/>
      <c r="MUV178" s="89"/>
      <c r="MUX178" s="89"/>
      <c r="MVJ178" s="89"/>
      <c r="MVM178" s="89"/>
      <c r="MVU178" s="89"/>
      <c r="MWO178" s="89"/>
      <c r="MWQ178" s="89"/>
      <c r="MWR178" s="89"/>
      <c r="MWS178" s="89"/>
      <c r="MWT178" s="89"/>
      <c r="MWU178" s="89"/>
      <c r="MWV178" s="89"/>
      <c r="MXN178" s="89"/>
      <c r="MXO178" s="89"/>
      <c r="MXR178" s="89"/>
      <c r="MXU178" s="89"/>
      <c r="MXW178" s="89"/>
      <c r="MXY178" s="89"/>
      <c r="MYB178" s="89"/>
      <c r="MYE178" s="89"/>
      <c r="MYH178" s="89"/>
      <c r="MYN178" s="89"/>
      <c r="MYQ178" s="89"/>
      <c r="MYT178" s="89"/>
      <c r="MYY178" s="89"/>
      <c r="MZM178" s="89"/>
      <c r="MZN178" s="89"/>
      <c r="MZO178" s="89"/>
      <c r="MZP178" s="89"/>
      <c r="MZQ178" s="89"/>
      <c r="MZR178" s="89"/>
      <c r="MZS178" s="89"/>
      <c r="MZT178" s="89"/>
      <c r="MZU178" s="89"/>
      <c r="MZV178" s="89"/>
      <c r="MZW178" s="89"/>
      <c r="MZX178" s="89"/>
      <c r="MZY178" s="89"/>
      <c r="MZZ178" s="89"/>
      <c r="NAA178" s="89"/>
      <c r="NAB178" s="89"/>
      <c r="NAC178" s="89"/>
      <c r="NAD178" s="89"/>
      <c r="NAE178" s="89"/>
      <c r="NAF178" s="89"/>
      <c r="NAG178" s="89"/>
      <c r="NAH178" s="89"/>
      <c r="NAI178" s="89"/>
      <c r="NAJ178" s="89"/>
      <c r="NAK178" s="89"/>
      <c r="NAL178" s="89"/>
      <c r="NAM178" s="89"/>
      <c r="NAN178" s="89"/>
      <c r="NAO178" s="89"/>
      <c r="NAP178" s="89"/>
      <c r="NAQ178" s="89"/>
      <c r="NAR178" s="89"/>
      <c r="NAS178" s="89"/>
      <c r="NAT178" s="89"/>
      <c r="NAU178" s="89"/>
      <c r="NAV178" s="89"/>
      <c r="NAW178" s="89"/>
      <c r="NAX178" s="89"/>
      <c r="NAY178" s="89"/>
      <c r="NBB178" s="89"/>
      <c r="NBE178" s="89"/>
      <c r="NBH178" s="89"/>
      <c r="NBK178" s="89"/>
      <c r="NBN178" s="89"/>
      <c r="NBZ178" s="89"/>
      <c r="NCC178" s="89"/>
      <c r="NCF178" s="89"/>
      <c r="NCI178" s="89"/>
      <c r="NCO178" s="89"/>
      <c r="NCR178" s="89"/>
      <c r="NCX178" s="89"/>
      <c r="NDA178" s="89"/>
      <c r="NDD178" s="89"/>
      <c r="NDG178" s="89"/>
      <c r="NDM178" s="89"/>
      <c r="NDP178" s="89"/>
      <c r="NDV178" s="89"/>
      <c r="NDX178" s="89"/>
      <c r="NDY178" s="89"/>
      <c r="NEA178" s="89"/>
      <c r="NED178" s="89"/>
      <c r="NEG178" s="89"/>
      <c r="NER178" s="89"/>
      <c r="NET178" s="89"/>
      <c r="NFF178" s="89"/>
      <c r="NFI178" s="89"/>
      <c r="NFQ178" s="89"/>
      <c r="NGK178" s="89"/>
      <c r="NGM178" s="89"/>
      <c r="NGN178" s="89"/>
      <c r="NGO178" s="89"/>
      <c r="NGP178" s="89"/>
      <c r="NGQ178" s="89"/>
      <c r="NGR178" s="89"/>
      <c r="NHJ178" s="89"/>
      <c r="NHK178" s="89"/>
      <c r="NHN178" s="89"/>
      <c r="NHQ178" s="89"/>
      <c r="NHS178" s="89"/>
      <c r="NHU178" s="89"/>
      <c r="NHX178" s="89"/>
      <c r="NIA178" s="89"/>
      <c r="NID178" s="89"/>
      <c r="NIJ178" s="89"/>
      <c r="NIM178" s="89"/>
      <c r="NIP178" s="89"/>
      <c r="NIU178" s="89"/>
      <c r="NJI178" s="89"/>
      <c r="NJJ178" s="89"/>
      <c r="NJK178" s="89"/>
      <c r="NJL178" s="89"/>
      <c r="NJM178" s="89"/>
      <c r="NJN178" s="89"/>
      <c r="NJO178" s="89"/>
      <c r="NJP178" s="89"/>
      <c r="NJQ178" s="89"/>
      <c r="NJR178" s="89"/>
      <c r="NJS178" s="89"/>
      <c r="NJT178" s="89"/>
      <c r="NJU178" s="89"/>
      <c r="NJV178" s="89"/>
      <c r="NJW178" s="89"/>
      <c r="NJX178" s="89"/>
      <c r="NJY178" s="89"/>
      <c r="NJZ178" s="89"/>
      <c r="NKA178" s="89"/>
      <c r="NKB178" s="89"/>
      <c r="NKC178" s="89"/>
      <c r="NKD178" s="89"/>
      <c r="NKE178" s="89"/>
      <c r="NKF178" s="89"/>
      <c r="NKG178" s="89"/>
      <c r="NKH178" s="89"/>
      <c r="NKI178" s="89"/>
      <c r="NKJ178" s="89"/>
      <c r="NKK178" s="89"/>
      <c r="NKL178" s="89"/>
      <c r="NKM178" s="89"/>
      <c r="NKN178" s="89"/>
      <c r="NKO178" s="89"/>
      <c r="NKP178" s="89"/>
      <c r="NKQ178" s="89"/>
      <c r="NKR178" s="89"/>
      <c r="NKS178" s="89"/>
      <c r="NKT178" s="89"/>
      <c r="NKU178" s="89"/>
      <c r="NKX178" s="89"/>
      <c r="NLA178" s="89"/>
      <c r="NLD178" s="89"/>
      <c r="NLG178" s="89"/>
      <c r="NLJ178" s="89"/>
      <c r="NLV178" s="89"/>
      <c r="NLY178" s="89"/>
      <c r="NMB178" s="89"/>
      <c r="NME178" s="89"/>
      <c r="NMK178" s="89"/>
      <c r="NMN178" s="89"/>
      <c r="NMT178" s="89"/>
      <c r="NMW178" s="89"/>
      <c r="NMZ178" s="89"/>
      <c r="NNC178" s="89"/>
      <c r="NNI178" s="89"/>
      <c r="NNL178" s="89"/>
      <c r="NNR178" s="89"/>
      <c r="NNT178" s="89"/>
      <c r="NNU178" s="89"/>
      <c r="NNW178" s="89"/>
      <c r="NNZ178" s="89"/>
      <c r="NOC178" s="89"/>
      <c r="NON178" s="89"/>
      <c r="NOP178" s="89"/>
      <c r="NPB178" s="89"/>
      <c r="NPE178" s="89"/>
      <c r="NPM178" s="89"/>
      <c r="NQG178" s="89"/>
      <c r="NQI178" s="89"/>
      <c r="NQJ178" s="89"/>
      <c r="NQK178" s="89"/>
      <c r="NQL178" s="89"/>
      <c r="NQM178" s="89"/>
      <c r="NQN178" s="89"/>
      <c r="NRF178" s="89"/>
      <c r="NRG178" s="89"/>
      <c r="NRJ178" s="89"/>
      <c r="NRM178" s="89"/>
      <c r="NRO178" s="89"/>
      <c r="NRQ178" s="89"/>
      <c r="NRT178" s="89"/>
      <c r="NRW178" s="89"/>
      <c r="NRZ178" s="89"/>
      <c r="NSF178" s="89"/>
      <c r="NSI178" s="89"/>
      <c r="NSL178" s="89"/>
      <c r="NSQ178" s="89"/>
      <c r="NTE178" s="89"/>
      <c r="NTF178" s="89"/>
      <c r="NTG178" s="89"/>
      <c r="NTH178" s="89"/>
      <c r="NTI178" s="89"/>
      <c r="NTJ178" s="89"/>
      <c r="NTK178" s="89"/>
      <c r="NTL178" s="89"/>
      <c r="NTM178" s="89"/>
      <c r="NTN178" s="89"/>
      <c r="NTO178" s="89"/>
      <c r="NTP178" s="89"/>
      <c r="NTQ178" s="89"/>
      <c r="NTR178" s="89"/>
      <c r="NTS178" s="89"/>
      <c r="NTT178" s="89"/>
      <c r="NTU178" s="89"/>
      <c r="NTV178" s="89"/>
      <c r="NTW178" s="89"/>
      <c r="NTX178" s="89"/>
      <c r="NTY178" s="89"/>
      <c r="NTZ178" s="89"/>
      <c r="NUA178" s="89"/>
      <c r="NUB178" s="89"/>
      <c r="NUC178" s="89"/>
      <c r="NUD178" s="89"/>
      <c r="NUE178" s="89"/>
      <c r="NUF178" s="89"/>
      <c r="NUG178" s="89"/>
      <c r="NUH178" s="89"/>
      <c r="NUI178" s="89"/>
      <c r="NUJ178" s="89"/>
      <c r="NUK178" s="89"/>
      <c r="NUL178" s="89"/>
      <c r="NUM178" s="89"/>
      <c r="NUN178" s="89"/>
      <c r="NUO178" s="89"/>
      <c r="NUP178" s="89"/>
      <c r="NUQ178" s="89"/>
      <c r="NUT178" s="89"/>
      <c r="NUW178" s="89"/>
      <c r="NUZ178" s="89"/>
      <c r="NVC178" s="89"/>
      <c r="NVF178" s="89"/>
      <c r="NVR178" s="89"/>
      <c r="NVU178" s="89"/>
      <c r="NVX178" s="89"/>
      <c r="NWA178" s="89"/>
      <c r="NWG178" s="89"/>
      <c r="NWJ178" s="89"/>
      <c r="NWP178" s="89"/>
      <c r="NWS178" s="89"/>
      <c r="NWV178" s="89"/>
      <c r="NWY178" s="89"/>
      <c r="NXE178" s="89"/>
      <c r="NXH178" s="89"/>
      <c r="NXN178" s="89"/>
      <c r="NXP178" s="89"/>
      <c r="NXQ178" s="89"/>
      <c r="NXS178" s="89"/>
      <c r="NXV178" s="89"/>
      <c r="NXY178" s="89"/>
      <c r="NYJ178" s="89"/>
      <c r="NYL178" s="89"/>
      <c r="NYX178" s="89"/>
      <c r="NZA178" s="89"/>
      <c r="NZI178" s="89"/>
      <c r="OAC178" s="89"/>
      <c r="OAE178" s="89"/>
      <c r="OAF178" s="89"/>
      <c r="OAG178" s="89"/>
      <c r="OAH178" s="89"/>
      <c r="OAI178" s="89"/>
      <c r="OAJ178" s="89"/>
      <c r="OBB178" s="89"/>
      <c r="OBC178" s="89"/>
      <c r="OBF178" s="89"/>
      <c r="OBI178" s="89"/>
      <c r="OBK178" s="89"/>
      <c r="OBM178" s="89"/>
      <c r="OBP178" s="89"/>
      <c r="OBS178" s="89"/>
      <c r="OBV178" s="89"/>
      <c r="OCB178" s="89"/>
      <c r="OCE178" s="89"/>
      <c r="OCH178" s="89"/>
      <c r="OCM178" s="89"/>
      <c r="ODA178" s="89"/>
      <c r="ODB178" s="89"/>
      <c r="ODC178" s="89"/>
      <c r="ODD178" s="89"/>
      <c r="ODE178" s="89"/>
      <c r="ODF178" s="89"/>
      <c r="ODG178" s="89"/>
      <c r="ODH178" s="89"/>
      <c r="ODI178" s="89"/>
      <c r="ODJ178" s="89"/>
      <c r="ODK178" s="89"/>
      <c r="ODL178" s="89"/>
      <c r="ODM178" s="89"/>
      <c r="ODN178" s="89"/>
      <c r="ODO178" s="89"/>
      <c r="ODP178" s="89"/>
      <c r="ODQ178" s="89"/>
      <c r="ODR178" s="89"/>
      <c r="ODS178" s="89"/>
      <c r="ODT178" s="89"/>
      <c r="ODU178" s="89"/>
      <c r="ODV178" s="89"/>
      <c r="ODW178" s="89"/>
      <c r="ODX178" s="89"/>
      <c r="ODY178" s="89"/>
      <c r="ODZ178" s="89"/>
      <c r="OEA178" s="89"/>
      <c r="OEB178" s="89"/>
      <c r="OEC178" s="89"/>
      <c r="OED178" s="89"/>
      <c r="OEE178" s="89"/>
      <c r="OEF178" s="89"/>
      <c r="OEG178" s="89"/>
      <c r="OEH178" s="89"/>
      <c r="OEI178" s="89"/>
      <c r="OEJ178" s="89"/>
      <c r="OEK178" s="89"/>
      <c r="OEL178" s="89"/>
      <c r="OEM178" s="89"/>
      <c r="OEP178" s="89"/>
      <c r="OES178" s="89"/>
      <c r="OEV178" s="89"/>
      <c r="OEY178" s="89"/>
      <c r="OFB178" s="89"/>
      <c r="OFN178" s="89"/>
      <c r="OFQ178" s="89"/>
      <c r="OFT178" s="89"/>
      <c r="OFW178" s="89"/>
      <c r="OGC178" s="89"/>
      <c r="OGF178" s="89"/>
      <c r="OGL178" s="89"/>
      <c r="OGO178" s="89"/>
      <c r="OGR178" s="89"/>
      <c r="OGU178" s="89"/>
      <c r="OHA178" s="89"/>
      <c r="OHD178" s="89"/>
      <c r="OHJ178" s="89"/>
      <c r="OHL178" s="89"/>
      <c r="OHM178" s="89"/>
      <c r="OHO178" s="89"/>
      <c r="OHR178" s="89"/>
      <c r="OHU178" s="89"/>
      <c r="OIF178" s="89"/>
      <c r="OIH178" s="89"/>
      <c r="OIT178" s="89"/>
      <c r="OIW178" s="89"/>
      <c r="OJE178" s="89"/>
      <c r="OJY178" s="89"/>
      <c r="OKA178" s="89"/>
      <c r="OKB178" s="89"/>
      <c r="OKC178" s="89"/>
      <c r="OKD178" s="89"/>
      <c r="OKE178" s="89"/>
      <c r="OKF178" s="89"/>
      <c r="OKX178" s="89"/>
      <c r="OKY178" s="89"/>
      <c r="OLB178" s="89"/>
      <c r="OLE178" s="89"/>
      <c r="OLG178" s="89"/>
      <c r="OLI178" s="89"/>
      <c r="OLL178" s="89"/>
      <c r="OLO178" s="89"/>
      <c r="OLR178" s="89"/>
      <c r="OLX178" s="89"/>
      <c r="OMA178" s="89"/>
      <c r="OMD178" s="89"/>
      <c r="OMI178" s="89"/>
      <c r="OMW178" s="89"/>
      <c r="OMX178" s="89"/>
      <c r="OMY178" s="89"/>
      <c r="OMZ178" s="89"/>
      <c r="ONA178" s="89"/>
      <c r="ONB178" s="89"/>
      <c r="ONC178" s="89"/>
      <c r="OND178" s="89"/>
      <c r="ONE178" s="89"/>
      <c r="ONF178" s="89"/>
      <c r="ONG178" s="89"/>
      <c r="ONH178" s="89"/>
      <c r="ONI178" s="89"/>
      <c r="ONJ178" s="89"/>
      <c r="ONK178" s="89"/>
      <c r="ONL178" s="89"/>
      <c r="ONM178" s="89"/>
      <c r="ONN178" s="89"/>
      <c r="ONO178" s="89"/>
      <c r="ONP178" s="89"/>
      <c r="ONQ178" s="89"/>
      <c r="ONR178" s="89"/>
      <c r="ONS178" s="89"/>
      <c r="ONT178" s="89"/>
      <c r="ONU178" s="89"/>
      <c r="ONV178" s="89"/>
      <c r="ONW178" s="89"/>
      <c r="ONX178" s="89"/>
      <c r="ONY178" s="89"/>
      <c r="ONZ178" s="89"/>
      <c r="OOA178" s="89"/>
      <c r="OOB178" s="89"/>
      <c r="OOC178" s="89"/>
      <c r="OOD178" s="89"/>
      <c r="OOE178" s="89"/>
      <c r="OOF178" s="89"/>
      <c r="OOG178" s="89"/>
      <c r="OOH178" s="89"/>
      <c r="OOI178" s="89"/>
      <c r="OOL178" s="89"/>
      <c r="OOO178" s="89"/>
      <c r="OOR178" s="89"/>
      <c r="OOU178" s="89"/>
      <c r="OOX178" s="89"/>
      <c r="OPJ178" s="89"/>
      <c r="OPM178" s="89"/>
      <c r="OPP178" s="89"/>
      <c r="OPS178" s="89"/>
      <c r="OPY178" s="89"/>
      <c r="OQB178" s="89"/>
      <c r="OQH178" s="89"/>
      <c r="OQK178" s="89"/>
      <c r="OQN178" s="89"/>
      <c r="OQQ178" s="89"/>
      <c r="OQW178" s="89"/>
      <c r="OQZ178" s="89"/>
      <c r="ORF178" s="89"/>
      <c r="ORH178" s="89"/>
      <c r="ORI178" s="89"/>
      <c r="ORK178" s="89"/>
      <c r="ORN178" s="89"/>
      <c r="ORQ178" s="89"/>
      <c r="OSB178" s="89"/>
      <c r="OSD178" s="89"/>
      <c r="OSP178" s="89"/>
      <c r="OSS178" s="89"/>
      <c r="OTA178" s="89"/>
      <c r="OTU178" s="89"/>
      <c r="OTW178" s="89"/>
      <c r="OTX178" s="89"/>
      <c r="OTY178" s="89"/>
      <c r="OTZ178" s="89"/>
      <c r="OUA178" s="89"/>
      <c r="OUB178" s="89"/>
      <c r="OUT178" s="89"/>
      <c r="OUU178" s="89"/>
      <c r="OUX178" s="89"/>
      <c r="OVA178" s="89"/>
      <c r="OVC178" s="89"/>
      <c r="OVE178" s="89"/>
      <c r="OVH178" s="89"/>
      <c r="OVK178" s="89"/>
      <c r="OVN178" s="89"/>
      <c r="OVT178" s="89"/>
      <c r="OVW178" s="89"/>
      <c r="OVZ178" s="89"/>
      <c r="OWE178" s="89"/>
      <c r="OWS178" s="89"/>
      <c r="OWT178" s="89"/>
      <c r="OWU178" s="89"/>
      <c r="OWV178" s="89"/>
      <c r="OWW178" s="89"/>
      <c r="OWX178" s="89"/>
      <c r="OWY178" s="89"/>
      <c r="OWZ178" s="89"/>
      <c r="OXA178" s="89"/>
      <c r="OXB178" s="89"/>
      <c r="OXC178" s="89"/>
      <c r="OXD178" s="89"/>
      <c r="OXE178" s="89"/>
      <c r="OXF178" s="89"/>
      <c r="OXG178" s="89"/>
      <c r="OXH178" s="89"/>
      <c r="OXI178" s="89"/>
      <c r="OXJ178" s="89"/>
      <c r="OXK178" s="89"/>
      <c r="OXL178" s="89"/>
      <c r="OXM178" s="89"/>
      <c r="OXN178" s="89"/>
      <c r="OXO178" s="89"/>
      <c r="OXP178" s="89"/>
      <c r="OXQ178" s="89"/>
      <c r="OXR178" s="89"/>
      <c r="OXS178" s="89"/>
      <c r="OXT178" s="89"/>
      <c r="OXU178" s="89"/>
      <c r="OXV178" s="89"/>
      <c r="OXW178" s="89"/>
      <c r="OXX178" s="89"/>
      <c r="OXY178" s="89"/>
      <c r="OXZ178" s="89"/>
      <c r="OYA178" s="89"/>
      <c r="OYB178" s="89"/>
      <c r="OYC178" s="89"/>
      <c r="OYD178" s="89"/>
      <c r="OYE178" s="89"/>
      <c r="OYH178" s="89"/>
      <c r="OYK178" s="89"/>
      <c r="OYN178" s="89"/>
      <c r="OYQ178" s="89"/>
      <c r="OYT178" s="89"/>
      <c r="OZF178" s="89"/>
      <c r="OZI178" s="89"/>
      <c r="OZL178" s="89"/>
      <c r="OZO178" s="89"/>
      <c r="OZU178" s="89"/>
      <c r="OZX178" s="89"/>
      <c r="PAD178" s="89"/>
      <c r="PAG178" s="89"/>
      <c r="PAJ178" s="89"/>
      <c r="PAM178" s="89"/>
      <c r="PAS178" s="89"/>
      <c r="PAV178" s="89"/>
      <c r="PBB178" s="89"/>
      <c r="PBD178" s="89"/>
      <c r="PBE178" s="89"/>
      <c r="PBG178" s="89"/>
      <c r="PBJ178" s="89"/>
      <c r="PBM178" s="89"/>
      <c r="PBX178" s="89"/>
      <c r="PBZ178" s="89"/>
      <c r="PCL178" s="89"/>
      <c r="PCO178" s="89"/>
      <c r="PCW178" s="89"/>
      <c r="PDQ178" s="89"/>
      <c r="PDS178" s="89"/>
      <c r="PDT178" s="89"/>
      <c r="PDU178" s="89"/>
      <c r="PDV178" s="89"/>
      <c r="PDW178" s="89"/>
      <c r="PDX178" s="89"/>
      <c r="PEP178" s="89"/>
      <c r="PEQ178" s="89"/>
      <c r="PET178" s="89"/>
      <c r="PEW178" s="89"/>
      <c r="PEY178" s="89"/>
      <c r="PFA178" s="89"/>
      <c r="PFD178" s="89"/>
      <c r="PFG178" s="89"/>
      <c r="PFJ178" s="89"/>
      <c r="PFP178" s="89"/>
      <c r="PFS178" s="89"/>
      <c r="PFV178" s="89"/>
      <c r="PGA178" s="89"/>
      <c r="PGO178" s="89"/>
      <c r="PGP178" s="89"/>
      <c r="PGQ178" s="89"/>
      <c r="PGR178" s="89"/>
      <c r="PGS178" s="89"/>
      <c r="PGT178" s="89"/>
      <c r="PGU178" s="89"/>
      <c r="PGV178" s="89"/>
      <c r="PGW178" s="89"/>
      <c r="PGX178" s="89"/>
      <c r="PGY178" s="89"/>
      <c r="PGZ178" s="89"/>
      <c r="PHA178" s="89"/>
      <c r="PHB178" s="89"/>
      <c r="PHC178" s="89"/>
      <c r="PHD178" s="89"/>
      <c r="PHE178" s="89"/>
      <c r="PHF178" s="89"/>
      <c r="PHG178" s="89"/>
      <c r="PHH178" s="89"/>
      <c r="PHI178" s="89"/>
      <c r="PHJ178" s="89"/>
      <c r="PHK178" s="89"/>
      <c r="PHL178" s="89"/>
      <c r="PHM178" s="89"/>
      <c r="PHN178" s="89"/>
      <c r="PHO178" s="89"/>
      <c r="PHP178" s="89"/>
      <c r="PHQ178" s="89"/>
      <c r="PHR178" s="89"/>
      <c r="PHS178" s="89"/>
      <c r="PHT178" s="89"/>
      <c r="PHU178" s="89"/>
      <c r="PHV178" s="89"/>
      <c r="PHW178" s="89"/>
      <c r="PHX178" s="89"/>
      <c r="PHY178" s="89"/>
      <c r="PHZ178" s="89"/>
      <c r="PIA178" s="89"/>
      <c r="PID178" s="89"/>
      <c r="PIG178" s="89"/>
      <c r="PIJ178" s="89"/>
      <c r="PIM178" s="89"/>
      <c r="PIP178" s="89"/>
      <c r="PJB178" s="89"/>
      <c r="PJE178" s="89"/>
      <c r="PJH178" s="89"/>
      <c r="PJK178" s="89"/>
      <c r="PJQ178" s="89"/>
      <c r="PJT178" s="89"/>
      <c r="PJZ178" s="89"/>
      <c r="PKC178" s="89"/>
      <c r="PKF178" s="89"/>
      <c r="PKI178" s="89"/>
      <c r="PKO178" s="89"/>
      <c r="PKR178" s="89"/>
      <c r="PKX178" s="89"/>
      <c r="PKZ178" s="89"/>
      <c r="PLA178" s="89"/>
      <c r="PLC178" s="89"/>
      <c r="PLF178" s="89"/>
      <c r="PLI178" s="89"/>
      <c r="PLT178" s="89"/>
      <c r="PLV178" s="89"/>
      <c r="PMH178" s="89"/>
      <c r="PMK178" s="89"/>
      <c r="PMS178" s="89"/>
      <c r="PNM178" s="89"/>
      <c r="PNO178" s="89"/>
      <c r="PNP178" s="89"/>
      <c r="PNQ178" s="89"/>
      <c r="PNR178" s="89"/>
      <c r="PNS178" s="89"/>
      <c r="PNT178" s="89"/>
      <c r="POL178" s="89"/>
      <c r="POM178" s="89"/>
      <c r="POP178" s="89"/>
      <c r="POS178" s="89"/>
      <c r="POU178" s="89"/>
      <c r="POW178" s="89"/>
      <c r="POZ178" s="89"/>
      <c r="PPC178" s="89"/>
      <c r="PPF178" s="89"/>
      <c r="PPL178" s="89"/>
      <c r="PPO178" s="89"/>
      <c r="PPR178" s="89"/>
      <c r="PPW178" s="89"/>
      <c r="PQK178" s="89"/>
      <c r="PQL178" s="89"/>
      <c r="PQM178" s="89"/>
      <c r="PQN178" s="89"/>
      <c r="PQO178" s="89"/>
      <c r="PQP178" s="89"/>
      <c r="PQQ178" s="89"/>
      <c r="PQR178" s="89"/>
      <c r="PQS178" s="89"/>
      <c r="PQT178" s="89"/>
      <c r="PQU178" s="89"/>
      <c r="PQV178" s="89"/>
      <c r="PQW178" s="89"/>
      <c r="PQX178" s="89"/>
      <c r="PQY178" s="89"/>
      <c r="PQZ178" s="89"/>
      <c r="PRA178" s="89"/>
      <c r="PRB178" s="89"/>
      <c r="PRC178" s="89"/>
      <c r="PRD178" s="89"/>
      <c r="PRE178" s="89"/>
      <c r="PRF178" s="89"/>
      <c r="PRG178" s="89"/>
      <c r="PRH178" s="89"/>
      <c r="PRI178" s="89"/>
      <c r="PRJ178" s="89"/>
      <c r="PRK178" s="89"/>
      <c r="PRL178" s="89"/>
      <c r="PRM178" s="89"/>
      <c r="PRN178" s="89"/>
      <c r="PRO178" s="89"/>
      <c r="PRP178" s="89"/>
      <c r="PRQ178" s="89"/>
      <c r="PRR178" s="89"/>
      <c r="PRS178" s="89"/>
      <c r="PRT178" s="89"/>
      <c r="PRU178" s="89"/>
      <c r="PRV178" s="89"/>
      <c r="PRW178" s="89"/>
      <c r="PRZ178" s="89"/>
      <c r="PSC178" s="89"/>
      <c r="PSF178" s="89"/>
      <c r="PSI178" s="89"/>
      <c r="PSL178" s="89"/>
      <c r="PSX178" s="89"/>
      <c r="PTA178" s="89"/>
      <c r="PTD178" s="89"/>
      <c r="PTG178" s="89"/>
      <c r="PTM178" s="89"/>
      <c r="PTP178" s="89"/>
      <c r="PTV178" s="89"/>
      <c r="PTY178" s="89"/>
      <c r="PUB178" s="89"/>
      <c r="PUE178" s="89"/>
      <c r="PUK178" s="89"/>
      <c r="PUN178" s="89"/>
      <c r="PUT178" s="89"/>
      <c r="PUV178" s="89"/>
      <c r="PUW178" s="89"/>
      <c r="PUY178" s="89"/>
      <c r="PVB178" s="89"/>
      <c r="PVE178" s="89"/>
      <c r="PVP178" s="89"/>
      <c r="PVR178" s="89"/>
      <c r="PWD178" s="89"/>
      <c r="PWG178" s="89"/>
      <c r="PWO178" s="89"/>
      <c r="PXI178" s="89"/>
      <c r="PXK178" s="89"/>
      <c r="PXL178" s="89"/>
      <c r="PXM178" s="89"/>
      <c r="PXN178" s="89"/>
      <c r="PXO178" s="89"/>
      <c r="PXP178" s="89"/>
      <c r="PYH178" s="89"/>
      <c r="PYI178" s="89"/>
      <c r="PYL178" s="89"/>
      <c r="PYO178" s="89"/>
      <c r="PYQ178" s="89"/>
      <c r="PYS178" s="89"/>
      <c r="PYV178" s="89"/>
      <c r="PYY178" s="89"/>
      <c r="PZB178" s="89"/>
      <c r="PZH178" s="89"/>
      <c r="PZK178" s="89"/>
      <c r="PZN178" s="89"/>
      <c r="PZS178" s="89"/>
      <c r="QAG178" s="89"/>
      <c r="QAH178" s="89"/>
      <c r="QAI178" s="89"/>
      <c r="QAJ178" s="89"/>
      <c r="QAK178" s="89"/>
      <c r="QAL178" s="89"/>
      <c r="QAM178" s="89"/>
      <c r="QAN178" s="89"/>
      <c r="QAO178" s="89"/>
      <c r="QAP178" s="89"/>
      <c r="QAQ178" s="89"/>
      <c r="QAR178" s="89"/>
      <c r="QAS178" s="89"/>
      <c r="QAT178" s="89"/>
      <c r="QAU178" s="89"/>
      <c r="QAV178" s="89"/>
      <c r="QAW178" s="89"/>
      <c r="QAX178" s="89"/>
      <c r="QAY178" s="89"/>
      <c r="QAZ178" s="89"/>
      <c r="QBA178" s="89"/>
      <c r="QBB178" s="89"/>
      <c r="QBC178" s="89"/>
      <c r="QBD178" s="89"/>
      <c r="QBE178" s="89"/>
      <c r="QBF178" s="89"/>
      <c r="QBG178" s="89"/>
      <c r="QBH178" s="89"/>
      <c r="QBI178" s="89"/>
      <c r="QBJ178" s="89"/>
      <c r="QBK178" s="89"/>
      <c r="QBL178" s="89"/>
      <c r="QBM178" s="89"/>
      <c r="QBN178" s="89"/>
      <c r="QBO178" s="89"/>
      <c r="QBP178" s="89"/>
      <c r="QBQ178" s="89"/>
      <c r="QBR178" s="89"/>
      <c r="QBS178" s="89"/>
      <c r="QBV178" s="89"/>
      <c r="QBY178" s="89"/>
      <c r="QCB178" s="89"/>
      <c r="QCE178" s="89"/>
      <c r="QCH178" s="89"/>
      <c r="QCT178" s="89"/>
      <c r="QCW178" s="89"/>
      <c r="QCZ178" s="89"/>
      <c r="QDC178" s="89"/>
      <c r="QDI178" s="89"/>
      <c r="QDL178" s="89"/>
      <c r="QDR178" s="89"/>
      <c r="QDU178" s="89"/>
      <c r="QDX178" s="89"/>
      <c r="QEA178" s="89"/>
      <c r="QEG178" s="89"/>
      <c r="QEJ178" s="89"/>
      <c r="QEP178" s="89"/>
      <c r="QER178" s="89"/>
      <c r="QES178" s="89"/>
      <c r="QEU178" s="89"/>
      <c r="QEX178" s="89"/>
      <c r="QFA178" s="89"/>
      <c r="QFL178" s="89"/>
      <c r="QFN178" s="89"/>
      <c r="QFZ178" s="89"/>
      <c r="QGC178" s="89"/>
      <c r="QGK178" s="89"/>
      <c r="QHE178" s="89"/>
      <c r="QHG178" s="89"/>
      <c r="QHH178" s="89"/>
      <c r="QHI178" s="89"/>
      <c r="QHJ178" s="89"/>
      <c r="QHK178" s="89"/>
      <c r="QHL178" s="89"/>
      <c r="QID178" s="89"/>
      <c r="QIE178" s="89"/>
      <c r="QIH178" s="89"/>
      <c r="QIK178" s="89"/>
      <c r="QIM178" s="89"/>
      <c r="QIO178" s="89"/>
      <c r="QIR178" s="89"/>
      <c r="QIU178" s="89"/>
      <c r="QIX178" s="89"/>
      <c r="QJD178" s="89"/>
      <c r="QJG178" s="89"/>
      <c r="QJJ178" s="89"/>
      <c r="QJO178" s="89"/>
      <c r="QKC178" s="89"/>
      <c r="QKD178" s="89"/>
      <c r="QKE178" s="89"/>
      <c r="QKF178" s="89"/>
      <c r="QKG178" s="89"/>
      <c r="QKH178" s="89"/>
      <c r="QKI178" s="89"/>
      <c r="QKJ178" s="89"/>
      <c r="QKK178" s="89"/>
      <c r="QKL178" s="89"/>
      <c r="QKM178" s="89"/>
      <c r="QKN178" s="89"/>
      <c r="QKO178" s="89"/>
      <c r="QKP178" s="89"/>
      <c r="QKQ178" s="89"/>
      <c r="QKR178" s="89"/>
      <c r="QKS178" s="89"/>
      <c r="QKT178" s="89"/>
      <c r="QKU178" s="89"/>
      <c r="QKV178" s="89"/>
      <c r="QKW178" s="89"/>
      <c r="QKX178" s="89"/>
      <c r="QKY178" s="89"/>
      <c r="QKZ178" s="89"/>
      <c r="QLA178" s="89"/>
      <c r="QLB178" s="89"/>
      <c r="QLC178" s="89"/>
      <c r="QLD178" s="89"/>
      <c r="QLE178" s="89"/>
      <c r="QLF178" s="89"/>
      <c r="QLG178" s="89"/>
      <c r="QLH178" s="89"/>
      <c r="QLI178" s="89"/>
      <c r="QLJ178" s="89"/>
      <c r="QLK178" s="89"/>
      <c r="QLL178" s="89"/>
      <c r="QLM178" s="89"/>
      <c r="QLN178" s="89"/>
      <c r="QLO178" s="89"/>
      <c r="QLR178" s="89"/>
      <c r="QLU178" s="89"/>
      <c r="QLX178" s="89"/>
      <c r="QMA178" s="89"/>
      <c r="QMD178" s="89"/>
      <c r="QMP178" s="89"/>
      <c r="QMS178" s="89"/>
      <c r="QMV178" s="89"/>
      <c r="QMY178" s="89"/>
      <c r="QNE178" s="89"/>
      <c r="QNH178" s="89"/>
      <c r="QNN178" s="89"/>
      <c r="QNQ178" s="89"/>
      <c r="QNT178" s="89"/>
      <c r="QNW178" s="89"/>
      <c r="QOC178" s="89"/>
      <c r="QOF178" s="89"/>
      <c r="QOL178" s="89"/>
      <c r="QON178" s="89"/>
      <c r="QOO178" s="89"/>
      <c r="QOQ178" s="89"/>
      <c r="QOT178" s="89"/>
      <c r="QOW178" s="89"/>
      <c r="QPH178" s="89"/>
      <c r="QPJ178" s="89"/>
      <c r="QPV178" s="89"/>
      <c r="QPY178" s="89"/>
      <c r="QQG178" s="89"/>
      <c r="QRA178" s="89"/>
      <c r="QRC178" s="89"/>
      <c r="QRD178" s="89"/>
      <c r="QRE178" s="89"/>
      <c r="QRF178" s="89"/>
      <c r="QRG178" s="89"/>
      <c r="QRH178" s="89"/>
      <c r="QRZ178" s="89"/>
      <c r="QSA178" s="89"/>
      <c r="QSD178" s="89"/>
      <c r="QSG178" s="89"/>
      <c r="QSI178" s="89"/>
      <c r="QSK178" s="89"/>
      <c r="QSN178" s="89"/>
      <c r="QSQ178" s="89"/>
      <c r="QST178" s="89"/>
      <c r="QSZ178" s="89"/>
      <c r="QTC178" s="89"/>
      <c r="QTF178" s="89"/>
      <c r="QTK178" s="89"/>
      <c r="QTY178" s="89"/>
      <c r="QTZ178" s="89"/>
      <c r="QUA178" s="89"/>
      <c r="QUB178" s="89"/>
      <c r="QUC178" s="89"/>
      <c r="QUD178" s="89"/>
      <c r="QUE178" s="89"/>
      <c r="QUF178" s="89"/>
      <c r="QUG178" s="89"/>
      <c r="QUH178" s="89"/>
      <c r="QUI178" s="89"/>
      <c r="QUJ178" s="89"/>
      <c r="QUK178" s="89"/>
      <c r="QUL178" s="89"/>
      <c r="QUM178" s="89"/>
      <c r="QUN178" s="89"/>
      <c r="QUO178" s="89"/>
      <c r="QUP178" s="89"/>
      <c r="QUQ178" s="89"/>
      <c r="QUR178" s="89"/>
      <c r="QUS178" s="89"/>
      <c r="QUT178" s="89"/>
      <c r="QUU178" s="89"/>
      <c r="QUV178" s="89"/>
      <c r="QUW178" s="89"/>
      <c r="QUX178" s="89"/>
      <c r="QUY178" s="89"/>
      <c r="QUZ178" s="89"/>
      <c r="QVA178" s="89"/>
      <c r="QVB178" s="89"/>
      <c r="QVC178" s="89"/>
      <c r="QVD178" s="89"/>
      <c r="QVE178" s="89"/>
      <c r="QVF178" s="89"/>
      <c r="QVG178" s="89"/>
      <c r="QVH178" s="89"/>
      <c r="QVI178" s="89"/>
      <c r="QVJ178" s="89"/>
      <c r="QVK178" s="89"/>
      <c r="QVN178" s="89"/>
      <c r="QVQ178" s="89"/>
      <c r="QVT178" s="89"/>
      <c r="QVW178" s="89"/>
      <c r="QVZ178" s="89"/>
      <c r="QWL178" s="89"/>
      <c r="QWO178" s="89"/>
      <c r="QWR178" s="89"/>
      <c r="QWU178" s="89"/>
      <c r="QXA178" s="89"/>
      <c r="QXD178" s="89"/>
      <c r="QXJ178" s="89"/>
      <c r="QXM178" s="89"/>
      <c r="QXP178" s="89"/>
      <c r="QXS178" s="89"/>
      <c r="QXY178" s="89"/>
      <c r="QYB178" s="89"/>
      <c r="QYH178" s="89"/>
      <c r="QYJ178" s="89"/>
      <c r="QYK178" s="89"/>
      <c r="QYM178" s="89"/>
      <c r="QYP178" s="89"/>
      <c r="QYS178" s="89"/>
      <c r="QZD178" s="89"/>
      <c r="QZF178" s="89"/>
      <c r="QZR178" s="89"/>
      <c r="QZU178" s="89"/>
      <c r="RAC178" s="89"/>
      <c r="RAW178" s="89"/>
      <c r="RAY178" s="89"/>
      <c r="RAZ178" s="89"/>
      <c r="RBA178" s="89"/>
      <c r="RBB178" s="89"/>
      <c r="RBC178" s="89"/>
      <c r="RBD178" s="89"/>
      <c r="RBV178" s="89"/>
      <c r="RBW178" s="89"/>
      <c r="RBZ178" s="89"/>
      <c r="RCC178" s="89"/>
      <c r="RCE178" s="89"/>
      <c r="RCG178" s="89"/>
      <c r="RCJ178" s="89"/>
      <c r="RCM178" s="89"/>
      <c r="RCP178" s="89"/>
      <c r="RCV178" s="89"/>
      <c r="RCY178" s="89"/>
      <c r="RDB178" s="89"/>
      <c r="RDG178" s="89"/>
      <c r="RDU178" s="89"/>
      <c r="RDV178" s="89"/>
      <c r="RDW178" s="89"/>
      <c r="RDX178" s="89"/>
      <c r="RDY178" s="89"/>
      <c r="RDZ178" s="89"/>
      <c r="REA178" s="89"/>
      <c r="REB178" s="89"/>
      <c r="REC178" s="89"/>
      <c r="RED178" s="89"/>
      <c r="REE178" s="89"/>
      <c r="REF178" s="89"/>
      <c r="REG178" s="89"/>
      <c r="REH178" s="89"/>
      <c r="REI178" s="89"/>
      <c r="REJ178" s="89"/>
      <c r="REK178" s="89"/>
      <c r="REL178" s="89"/>
      <c r="REM178" s="89"/>
      <c r="REN178" s="89"/>
      <c r="REO178" s="89"/>
      <c r="REP178" s="89"/>
      <c r="REQ178" s="89"/>
      <c r="RER178" s="89"/>
      <c r="RES178" s="89"/>
      <c r="RET178" s="89"/>
      <c r="REU178" s="89"/>
      <c r="REV178" s="89"/>
      <c r="REW178" s="89"/>
      <c r="REX178" s="89"/>
      <c r="REY178" s="89"/>
      <c r="REZ178" s="89"/>
      <c r="RFA178" s="89"/>
      <c r="RFB178" s="89"/>
      <c r="RFC178" s="89"/>
      <c r="RFD178" s="89"/>
      <c r="RFE178" s="89"/>
      <c r="RFF178" s="89"/>
      <c r="RFG178" s="89"/>
      <c r="RFJ178" s="89"/>
      <c r="RFM178" s="89"/>
      <c r="RFP178" s="89"/>
      <c r="RFS178" s="89"/>
      <c r="RFV178" s="89"/>
      <c r="RGH178" s="89"/>
      <c r="RGK178" s="89"/>
      <c r="RGN178" s="89"/>
      <c r="RGQ178" s="89"/>
      <c r="RGW178" s="89"/>
      <c r="RGZ178" s="89"/>
      <c r="RHF178" s="89"/>
      <c r="RHI178" s="89"/>
      <c r="RHL178" s="89"/>
      <c r="RHO178" s="89"/>
      <c r="RHU178" s="89"/>
      <c r="RHX178" s="89"/>
      <c r="RID178" s="89"/>
      <c r="RIF178" s="89"/>
      <c r="RIG178" s="89"/>
      <c r="RII178" s="89"/>
      <c r="RIL178" s="89"/>
      <c r="RIO178" s="89"/>
      <c r="RIZ178" s="89"/>
      <c r="RJB178" s="89"/>
      <c r="RJN178" s="89"/>
      <c r="RJQ178" s="89"/>
      <c r="RJY178" s="89"/>
      <c r="RKS178" s="89"/>
      <c r="RKU178" s="89"/>
      <c r="RKV178" s="89"/>
      <c r="RKW178" s="89"/>
      <c r="RKX178" s="89"/>
      <c r="RKY178" s="89"/>
      <c r="RKZ178" s="89"/>
      <c r="RLR178" s="89"/>
      <c r="RLS178" s="89"/>
      <c r="RLV178" s="89"/>
      <c r="RLY178" s="89"/>
      <c r="RMA178" s="89"/>
      <c r="RMC178" s="89"/>
      <c r="RMF178" s="89"/>
      <c r="RMI178" s="89"/>
      <c r="RML178" s="89"/>
      <c r="RMR178" s="89"/>
      <c r="RMU178" s="89"/>
      <c r="RMX178" s="89"/>
      <c r="RNC178" s="89"/>
      <c r="RNQ178" s="89"/>
      <c r="RNR178" s="89"/>
      <c r="RNS178" s="89"/>
      <c r="RNT178" s="89"/>
      <c r="RNU178" s="89"/>
      <c r="RNV178" s="89"/>
      <c r="RNW178" s="89"/>
      <c r="RNX178" s="89"/>
      <c r="RNY178" s="89"/>
      <c r="RNZ178" s="89"/>
      <c r="ROA178" s="89"/>
      <c r="ROB178" s="89"/>
      <c r="ROC178" s="89"/>
      <c r="ROD178" s="89"/>
      <c r="ROE178" s="89"/>
      <c r="ROF178" s="89"/>
      <c r="ROG178" s="89"/>
      <c r="ROH178" s="89"/>
      <c r="ROI178" s="89"/>
      <c r="ROJ178" s="89"/>
      <c r="ROK178" s="89"/>
      <c r="ROL178" s="89"/>
      <c r="ROM178" s="89"/>
      <c r="RON178" s="89"/>
      <c r="ROO178" s="89"/>
      <c r="ROP178" s="89"/>
      <c r="ROQ178" s="89"/>
      <c r="ROR178" s="89"/>
      <c r="ROS178" s="89"/>
      <c r="ROT178" s="89"/>
      <c r="ROU178" s="89"/>
      <c r="ROV178" s="89"/>
      <c r="ROW178" s="89"/>
      <c r="ROX178" s="89"/>
      <c r="ROY178" s="89"/>
      <c r="ROZ178" s="89"/>
      <c r="RPA178" s="89"/>
      <c r="RPB178" s="89"/>
      <c r="RPC178" s="89"/>
      <c r="RPF178" s="89"/>
      <c r="RPI178" s="89"/>
      <c r="RPL178" s="89"/>
      <c r="RPO178" s="89"/>
      <c r="RPR178" s="89"/>
      <c r="RQD178" s="89"/>
      <c r="RQG178" s="89"/>
      <c r="RQJ178" s="89"/>
      <c r="RQM178" s="89"/>
      <c r="RQS178" s="89"/>
      <c r="RQV178" s="89"/>
      <c r="RRB178" s="89"/>
      <c r="RRE178" s="89"/>
      <c r="RRH178" s="89"/>
      <c r="RRK178" s="89"/>
      <c r="RRQ178" s="89"/>
      <c r="RRT178" s="89"/>
      <c r="RRZ178" s="89"/>
      <c r="RSB178" s="89"/>
      <c r="RSC178" s="89"/>
      <c r="RSE178" s="89"/>
      <c r="RSH178" s="89"/>
      <c r="RSK178" s="89"/>
      <c r="RSV178" s="89"/>
      <c r="RSX178" s="89"/>
      <c r="RTJ178" s="89"/>
      <c r="RTM178" s="89"/>
      <c r="RTU178" s="89"/>
      <c r="RUO178" s="89"/>
      <c r="RUQ178" s="89"/>
      <c r="RUR178" s="89"/>
      <c r="RUS178" s="89"/>
      <c r="RUT178" s="89"/>
      <c r="RUU178" s="89"/>
      <c r="RUV178" s="89"/>
      <c r="RVN178" s="89"/>
      <c r="RVO178" s="89"/>
      <c r="RVR178" s="89"/>
      <c r="RVU178" s="89"/>
      <c r="RVW178" s="89"/>
      <c r="RVY178" s="89"/>
      <c r="RWB178" s="89"/>
      <c r="RWE178" s="89"/>
      <c r="RWH178" s="89"/>
      <c r="RWN178" s="89"/>
      <c r="RWQ178" s="89"/>
      <c r="RWT178" s="89"/>
      <c r="RWY178" s="89"/>
      <c r="RXM178" s="89"/>
      <c r="RXN178" s="89"/>
      <c r="RXO178" s="89"/>
      <c r="RXP178" s="89"/>
      <c r="RXQ178" s="89"/>
      <c r="RXR178" s="89"/>
      <c r="RXS178" s="89"/>
      <c r="RXT178" s="89"/>
      <c r="RXU178" s="89"/>
      <c r="RXV178" s="89"/>
      <c r="RXW178" s="89"/>
      <c r="RXX178" s="89"/>
      <c r="RXY178" s="89"/>
      <c r="RXZ178" s="89"/>
      <c r="RYA178" s="89"/>
      <c r="RYB178" s="89"/>
      <c r="RYC178" s="89"/>
      <c r="RYD178" s="89"/>
      <c r="RYE178" s="89"/>
      <c r="RYF178" s="89"/>
      <c r="RYG178" s="89"/>
      <c r="RYH178" s="89"/>
      <c r="RYI178" s="89"/>
      <c r="RYJ178" s="89"/>
      <c r="RYK178" s="89"/>
      <c r="RYL178" s="89"/>
      <c r="RYM178" s="89"/>
      <c r="RYN178" s="89"/>
      <c r="RYO178" s="89"/>
      <c r="RYP178" s="89"/>
      <c r="RYQ178" s="89"/>
      <c r="RYR178" s="89"/>
      <c r="RYS178" s="89"/>
      <c r="RYT178" s="89"/>
      <c r="RYU178" s="89"/>
      <c r="RYV178" s="89"/>
      <c r="RYW178" s="89"/>
      <c r="RYX178" s="89"/>
      <c r="RYY178" s="89"/>
      <c r="RZB178" s="89"/>
      <c r="RZE178" s="89"/>
      <c r="RZH178" s="89"/>
      <c r="RZK178" s="89"/>
      <c r="RZN178" s="89"/>
      <c r="RZZ178" s="89"/>
      <c r="SAC178" s="89"/>
      <c r="SAF178" s="89"/>
      <c r="SAI178" s="89"/>
      <c r="SAO178" s="89"/>
      <c r="SAR178" s="89"/>
      <c r="SAX178" s="89"/>
      <c r="SBA178" s="89"/>
      <c r="SBD178" s="89"/>
      <c r="SBG178" s="89"/>
      <c r="SBM178" s="89"/>
      <c r="SBP178" s="89"/>
      <c r="SBV178" s="89"/>
      <c r="SBX178" s="89"/>
      <c r="SBY178" s="89"/>
      <c r="SCA178" s="89"/>
      <c r="SCD178" s="89"/>
      <c r="SCG178" s="89"/>
      <c r="SCR178" s="89"/>
      <c r="SCT178" s="89"/>
      <c r="SDF178" s="89"/>
      <c r="SDI178" s="89"/>
      <c r="SDQ178" s="89"/>
      <c r="SEK178" s="89"/>
      <c r="SEM178" s="89"/>
      <c r="SEN178" s="89"/>
      <c r="SEO178" s="89"/>
      <c r="SEP178" s="89"/>
      <c r="SEQ178" s="89"/>
      <c r="SER178" s="89"/>
      <c r="SFJ178" s="89"/>
      <c r="SFK178" s="89"/>
      <c r="SFN178" s="89"/>
      <c r="SFQ178" s="89"/>
      <c r="SFS178" s="89"/>
      <c r="SFU178" s="89"/>
      <c r="SFX178" s="89"/>
      <c r="SGA178" s="89"/>
      <c r="SGD178" s="89"/>
      <c r="SGJ178" s="89"/>
      <c r="SGM178" s="89"/>
      <c r="SGP178" s="89"/>
      <c r="SGU178" s="89"/>
      <c r="SHI178" s="89"/>
      <c r="SHJ178" s="89"/>
      <c r="SHK178" s="89"/>
      <c r="SHL178" s="89"/>
      <c r="SHM178" s="89"/>
      <c r="SHN178" s="89"/>
      <c r="SHO178" s="89"/>
      <c r="SHP178" s="89"/>
      <c r="SHQ178" s="89"/>
      <c r="SHR178" s="89"/>
      <c r="SHS178" s="89"/>
      <c r="SHT178" s="89"/>
      <c r="SHU178" s="89"/>
      <c r="SHV178" s="89"/>
      <c r="SHW178" s="89"/>
      <c r="SHX178" s="89"/>
      <c r="SHY178" s="89"/>
      <c r="SHZ178" s="89"/>
      <c r="SIA178" s="89"/>
      <c r="SIB178" s="89"/>
      <c r="SIC178" s="89"/>
      <c r="SID178" s="89"/>
      <c r="SIE178" s="89"/>
      <c r="SIF178" s="89"/>
      <c r="SIG178" s="89"/>
      <c r="SIH178" s="89"/>
      <c r="SII178" s="89"/>
      <c r="SIJ178" s="89"/>
      <c r="SIK178" s="89"/>
      <c r="SIL178" s="89"/>
      <c r="SIM178" s="89"/>
      <c r="SIN178" s="89"/>
      <c r="SIO178" s="89"/>
      <c r="SIP178" s="89"/>
      <c r="SIQ178" s="89"/>
      <c r="SIR178" s="89"/>
      <c r="SIS178" s="89"/>
      <c r="SIT178" s="89"/>
      <c r="SIU178" s="89"/>
      <c r="SIX178" s="89"/>
      <c r="SJA178" s="89"/>
      <c r="SJD178" s="89"/>
      <c r="SJG178" s="89"/>
      <c r="SJJ178" s="89"/>
      <c r="SJV178" s="89"/>
      <c r="SJY178" s="89"/>
      <c r="SKB178" s="89"/>
      <c r="SKE178" s="89"/>
      <c r="SKK178" s="89"/>
      <c r="SKN178" s="89"/>
      <c r="SKT178" s="89"/>
      <c r="SKW178" s="89"/>
      <c r="SKZ178" s="89"/>
      <c r="SLC178" s="89"/>
      <c r="SLI178" s="89"/>
      <c r="SLL178" s="89"/>
      <c r="SLR178" s="89"/>
      <c r="SLT178" s="89"/>
      <c r="SLU178" s="89"/>
      <c r="SLW178" s="89"/>
      <c r="SLZ178" s="89"/>
      <c r="SMC178" s="89"/>
      <c r="SMN178" s="89"/>
      <c r="SMP178" s="89"/>
      <c r="SNB178" s="89"/>
      <c r="SNE178" s="89"/>
      <c r="SNM178" s="89"/>
      <c r="SOG178" s="89"/>
      <c r="SOI178" s="89"/>
      <c r="SOJ178" s="89"/>
      <c r="SOK178" s="89"/>
      <c r="SOL178" s="89"/>
      <c r="SOM178" s="89"/>
      <c r="SON178" s="89"/>
      <c r="SPF178" s="89"/>
      <c r="SPG178" s="89"/>
      <c r="SPJ178" s="89"/>
      <c r="SPM178" s="89"/>
      <c r="SPO178" s="89"/>
      <c r="SPQ178" s="89"/>
      <c r="SPT178" s="89"/>
      <c r="SPW178" s="89"/>
      <c r="SPZ178" s="89"/>
      <c r="SQF178" s="89"/>
      <c r="SQI178" s="89"/>
      <c r="SQL178" s="89"/>
      <c r="SQQ178" s="89"/>
      <c r="SRE178" s="89"/>
      <c r="SRF178" s="89"/>
      <c r="SRG178" s="89"/>
      <c r="SRH178" s="89"/>
      <c r="SRI178" s="89"/>
      <c r="SRJ178" s="89"/>
      <c r="SRK178" s="89"/>
      <c r="SRL178" s="89"/>
      <c r="SRM178" s="89"/>
      <c r="SRN178" s="89"/>
      <c r="SRO178" s="89"/>
      <c r="SRP178" s="89"/>
      <c r="SRQ178" s="89"/>
      <c r="SRR178" s="89"/>
      <c r="SRS178" s="89"/>
      <c r="SRT178" s="89"/>
      <c r="SRU178" s="89"/>
      <c r="SRV178" s="89"/>
      <c r="SRW178" s="89"/>
      <c r="SRX178" s="89"/>
      <c r="SRY178" s="89"/>
      <c r="SRZ178" s="89"/>
      <c r="SSA178" s="89"/>
      <c r="SSB178" s="89"/>
      <c r="SSC178" s="89"/>
      <c r="SSD178" s="89"/>
      <c r="SSE178" s="89"/>
      <c r="SSF178" s="89"/>
      <c r="SSG178" s="89"/>
      <c r="SSH178" s="89"/>
      <c r="SSI178" s="89"/>
      <c r="SSJ178" s="89"/>
      <c r="SSK178" s="89"/>
      <c r="SSL178" s="89"/>
      <c r="SSM178" s="89"/>
      <c r="SSN178" s="89"/>
      <c r="SSO178" s="89"/>
      <c r="SSP178" s="89"/>
      <c r="SSQ178" s="89"/>
      <c r="SST178" s="89"/>
      <c r="SSW178" s="89"/>
      <c r="SSZ178" s="89"/>
      <c r="STC178" s="89"/>
      <c r="STF178" s="89"/>
      <c r="STR178" s="89"/>
      <c r="STU178" s="89"/>
      <c r="STX178" s="89"/>
      <c r="SUA178" s="89"/>
      <c r="SUG178" s="89"/>
      <c r="SUJ178" s="89"/>
      <c r="SUP178" s="89"/>
      <c r="SUS178" s="89"/>
      <c r="SUV178" s="89"/>
      <c r="SUY178" s="89"/>
      <c r="SVE178" s="89"/>
      <c r="SVH178" s="89"/>
      <c r="SVN178" s="89"/>
      <c r="SVP178" s="89"/>
      <c r="SVQ178" s="89"/>
      <c r="SVS178" s="89"/>
      <c r="SVV178" s="89"/>
      <c r="SVY178" s="89"/>
      <c r="SWJ178" s="89"/>
      <c r="SWL178" s="89"/>
      <c r="SWX178" s="89"/>
      <c r="SXA178" s="89"/>
      <c r="SXI178" s="89"/>
      <c r="SYC178" s="89"/>
      <c r="SYE178" s="89"/>
      <c r="SYF178" s="89"/>
      <c r="SYG178" s="89"/>
      <c r="SYH178" s="89"/>
      <c r="SYI178" s="89"/>
      <c r="SYJ178" s="89"/>
      <c r="SZB178" s="89"/>
      <c r="SZC178" s="89"/>
      <c r="SZF178" s="89"/>
      <c r="SZI178" s="89"/>
      <c r="SZK178" s="89"/>
      <c r="SZM178" s="89"/>
      <c r="SZP178" s="89"/>
      <c r="SZS178" s="89"/>
      <c r="SZV178" s="89"/>
      <c r="TAB178" s="89"/>
      <c r="TAE178" s="89"/>
      <c r="TAH178" s="89"/>
      <c r="TAM178" s="89"/>
      <c r="TBA178" s="89"/>
      <c r="TBB178" s="89"/>
      <c r="TBC178" s="89"/>
      <c r="TBD178" s="89"/>
      <c r="TBE178" s="89"/>
      <c r="TBF178" s="89"/>
      <c r="TBG178" s="89"/>
      <c r="TBH178" s="89"/>
      <c r="TBI178" s="89"/>
      <c r="TBJ178" s="89"/>
      <c r="TBK178" s="89"/>
      <c r="TBL178" s="89"/>
      <c r="TBM178" s="89"/>
      <c r="TBN178" s="89"/>
      <c r="TBO178" s="89"/>
      <c r="TBP178" s="89"/>
      <c r="TBQ178" s="89"/>
      <c r="TBR178" s="89"/>
      <c r="TBS178" s="89"/>
      <c r="TBT178" s="89"/>
      <c r="TBU178" s="89"/>
      <c r="TBV178" s="89"/>
      <c r="TBW178" s="89"/>
      <c r="TBX178" s="89"/>
      <c r="TBY178" s="89"/>
      <c r="TBZ178" s="89"/>
      <c r="TCA178" s="89"/>
      <c r="TCB178" s="89"/>
      <c r="TCC178" s="89"/>
      <c r="TCD178" s="89"/>
      <c r="TCE178" s="89"/>
      <c r="TCF178" s="89"/>
      <c r="TCG178" s="89"/>
      <c r="TCH178" s="89"/>
      <c r="TCI178" s="89"/>
      <c r="TCJ178" s="89"/>
      <c r="TCK178" s="89"/>
      <c r="TCL178" s="89"/>
      <c r="TCM178" s="89"/>
      <c r="TCP178" s="89"/>
      <c r="TCS178" s="89"/>
      <c r="TCV178" s="89"/>
      <c r="TCY178" s="89"/>
      <c r="TDB178" s="89"/>
      <c r="TDN178" s="89"/>
      <c r="TDQ178" s="89"/>
      <c r="TDT178" s="89"/>
      <c r="TDW178" s="89"/>
      <c r="TEC178" s="89"/>
      <c r="TEF178" s="89"/>
      <c r="TEL178" s="89"/>
      <c r="TEO178" s="89"/>
      <c r="TER178" s="89"/>
      <c r="TEU178" s="89"/>
      <c r="TFA178" s="89"/>
      <c r="TFD178" s="89"/>
      <c r="TFJ178" s="89"/>
      <c r="TFL178" s="89"/>
      <c r="TFM178" s="89"/>
      <c r="TFO178" s="89"/>
      <c r="TFR178" s="89"/>
      <c r="TFU178" s="89"/>
      <c r="TGF178" s="89"/>
      <c r="TGH178" s="89"/>
      <c r="TGT178" s="89"/>
      <c r="TGW178" s="89"/>
      <c r="THE178" s="89"/>
      <c r="THY178" s="89"/>
      <c r="TIA178" s="89"/>
      <c r="TIB178" s="89"/>
      <c r="TIC178" s="89"/>
      <c r="TID178" s="89"/>
      <c r="TIE178" s="89"/>
      <c r="TIF178" s="89"/>
      <c r="TIX178" s="89"/>
      <c r="TIY178" s="89"/>
      <c r="TJB178" s="89"/>
      <c r="TJE178" s="89"/>
      <c r="TJG178" s="89"/>
      <c r="TJI178" s="89"/>
      <c r="TJL178" s="89"/>
      <c r="TJO178" s="89"/>
      <c r="TJR178" s="89"/>
      <c r="TJX178" s="89"/>
      <c r="TKA178" s="89"/>
      <c r="TKD178" s="89"/>
      <c r="TKI178" s="89"/>
      <c r="TKW178" s="89"/>
      <c r="TKX178" s="89"/>
      <c r="TKY178" s="89"/>
      <c r="TKZ178" s="89"/>
      <c r="TLA178" s="89"/>
      <c r="TLB178" s="89"/>
      <c r="TLC178" s="89"/>
      <c r="TLD178" s="89"/>
      <c r="TLE178" s="89"/>
      <c r="TLF178" s="89"/>
      <c r="TLG178" s="89"/>
      <c r="TLH178" s="89"/>
      <c r="TLI178" s="89"/>
      <c r="TLJ178" s="89"/>
      <c r="TLK178" s="89"/>
      <c r="TLL178" s="89"/>
      <c r="TLM178" s="89"/>
      <c r="TLN178" s="89"/>
      <c r="TLO178" s="89"/>
      <c r="TLP178" s="89"/>
      <c r="TLQ178" s="89"/>
      <c r="TLR178" s="89"/>
      <c r="TLS178" s="89"/>
      <c r="TLT178" s="89"/>
      <c r="TLU178" s="89"/>
      <c r="TLV178" s="89"/>
      <c r="TLW178" s="89"/>
      <c r="TLX178" s="89"/>
      <c r="TLY178" s="89"/>
      <c r="TLZ178" s="89"/>
      <c r="TMA178" s="89"/>
      <c r="TMB178" s="89"/>
      <c r="TMC178" s="89"/>
      <c r="TMD178" s="89"/>
      <c r="TME178" s="89"/>
      <c r="TMF178" s="89"/>
      <c r="TMG178" s="89"/>
      <c r="TMH178" s="89"/>
      <c r="TMI178" s="89"/>
      <c r="TML178" s="89"/>
      <c r="TMO178" s="89"/>
      <c r="TMR178" s="89"/>
      <c r="TMU178" s="89"/>
      <c r="TMX178" s="89"/>
      <c r="TNJ178" s="89"/>
      <c r="TNM178" s="89"/>
      <c r="TNP178" s="89"/>
      <c r="TNS178" s="89"/>
      <c r="TNY178" s="89"/>
      <c r="TOB178" s="89"/>
      <c r="TOH178" s="89"/>
      <c r="TOK178" s="89"/>
      <c r="TON178" s="89"/>
      <c r="TOQ178" s="89"/>
      <c r="TOW178" s="89"/>
      <c r="TOZ178" s="89"/>
      <c r="TPF178" s="89"/>
      <c r="TPH178" s="89"/>
      <c r="TPI178" s="89"/>
      <c r="TPK178" s="89"/>
      <c r="TPN178" s="89"/>
      <c r="TPQ178" s="89"/>
      <c r="TQB178" s="89"/>
      <c r="TQD178" s="89"/>
      <c r="TQP178" s="89"/>
      <c r="TQS178" s="89"/>
      <c r="TRA178" s="89"/>
      <c r="TRU178" s="89"/>
      <c r="TRW178" s="89"/>
      <c r="TRX178" s="89"/>
      <c r="TRY178" s="89"/>
      <c r="TRZ178" s="89"/>
      <c r="TSA178" s="89"/>
      <c r="TSB178" s="89"/>
      <c r="TST178" s="89"/>
      <c r="TSU178" s="89"/>
      <c r="TSX178" s="89"/>
      <c r="TTA178" s="89"/>
      <c r="TTC178" s="89"/>
      <c r="TTE178" s="89"/>
      <c r="TTH178" s="89"/>
      <c r="TTK178" s="89"/>
      <c r="TTN178" s="89"/>
      <c r="TTT178" s="89"/>
      <c r="TTW178" s="89"/>
      <c r="TTZ178" s="89"/>
      <c r="TUE178" s="89"/>
      <c r="TUS178" s="89"/>
      <c r="TUT178" s="89"/>
      <c r="TUU178" s="89"/>
      <c r="TUV178" s="89"/>
      <c r="TUW178" s="89"/>
      <c r="TUX178" s="89"/>
      <c r="TUY178" s="89"/>
      <c r="TUZ178" s="89"/>
      <c r="TVA178" s="89"/>
      <c r="TVB178" s="89"/>
      <c r="TVC178" s="89"/>
      <c r="TVD178" s="89"/>
      <c r="TVE178" s="89"/>
      <c r="TVF178" s="89"/>
      <c r="TVG178" s="89"/>
      <c r="TVH178" s="89"/>
      <c r="TVI178" s="89"/>
      <c r="TVJ178" s="89"/>
      <c r="TVK178" s="89"/>
      <c r="TVL178" s="89"/>
      <c r="TVM178" s="89"/>
      <c r="TVN178" s="89"/>
      <c r="TVO178" s="89"/>
      <c r="TVP178" s="89"/>
      <c r="TVQ178" s="89"/>
      <c r="TVR178" s="89"/>
      <c r="TVS178" s="89"/>
      <c r="TVT178" s="89"/>
      <c r="TVU178" s="89"/>
      <c r="TVV178" s="89"/>
      <c r="TVW178" s="89"/>
      <c r="TVX178" s="89"/>
      <c r="TVY178" s="89"/>
      <c r="TVZ178" s="89"/>
      <c r="TWA178" s="89"/>
      <c r="TWB178" s="89"/>
      <c r="TWC178" s="89"/>
      <c r="TWD178" s="89"/>
      <c r="TWE178" s="89"/>
      <c r="TWH178" s="89"/>
      <c r="TWK178" s="89"/>
      <c r="TWN178" s="89"/>
      <c r="TWQ178" s="89"/>
      <c r="TWT178" s="89"/>
      <c r="TXF178" s="89"/>
      <c r="TXI178" s="89"/>
      <c r="TXL178" s="89"/>
      <c r="TXO178" s="89"/>
      <c r="TXU178" s="89"/>
      <c r="TXX178" s="89"/>
      <c r="TYD178" s="89"/>
      <c r="TYG178" s="89"/>
      <c r="TYJ178" s="89"/>
      <c r="TYM178" s="89"/>
      <c r="TYS178" s="89"/>
      <c r="TYV178" s="89"/>
      <c r="TZB178" s="89"/>
      <c r="TZD178" s="89"/>
      <c r="TZE178" s="89"/>
      <c r="TZG178" s="89"/>
      <c r="TZJ178" s="89"/>
      <c r="TZM178" s="89"/>
      <c r="TZX178" s="89"/>
      <c r="TZZ178" s="89"/>
      <c r="UAL178" s="89"/>
      <c r="UAO178" s="89"/>
      <c r="UAW178" s="89"/>
      <c r="UBQ178" s="89"/>
      <c r="UBS178" s="89"/>
      <c r="UBT178" s="89"/>
      <c r="UBU178" s="89"/>
      <c r="UBV178" s="89"/>
      <c r="UBW178" s="89"/>
      <c r="UBX178" s="89"/>
      <c r="UCP178" s="89"/>
      <c r="UCQ178" s="89"/>
      <c r="UCT178" s="89"/>
      <c r="UCW178" s="89"/>
      <c r="UCY178" s="89"/>
      <c r="UDA178" s="89"/>
      <c r="UDD178" s="89"/>
      <c r="UDG178" s="89"/>
      <c r="UDJ178" s="89"/>
      <c r="UDP178" s="89"/>
      <c r="UDS178" s="89"/>
      <c r="UDV178" s="89"/>
      <c r="UEA178" s="89"/>
      <c r="UEO178" s="89"/>
      <c r="UEP178" s="89"/>
      <c r="UEQ178" s="89"/>
      <c r="UER178" s="89"/>
      <c r="UES178" s="89"/>
      <c r="UET178" s="89"/>
      <c r="UEU178" s="89"/>
      <c r="UEV178" s="89"/>
      <c r="UEW178" s="89"/>
      <c r="UEX178" s="89"/>
      <c r="UEY178" s="89"/>
      <c r="UEZ178" s="89"/>
      <c r="UFA178" s="89"/>
      <c r="UFB178" s="89"/>
      <c r="UFC178" s="89"/>
      <c r="UFD178" s="89"/>
      <c r="UFE178" s="89"/>
      <c r="UFF178" s="89"/>
      <c r="UFG178" s="89"/>
      <c r="UFH178" s="89"/>
      <c r="UFI178" s="89"/>
      <c r="UFJ178" s="89"/>
      <c r="UFK178" s="89"/>
      <c r="UFL178" s="89"/>
      <c r="UFM178" s="89"/>
      <c r="UFN178" s="89"/>
      <c r="UFO178" s="89"/>
      <c r="UFP178" s="89"/>
      <c r="UFQ178" s="89"/>
      <c r="UFR178" s="89"/>
      <c r="UFS178" s="89"/>
      <c r="UFT178" s="89"/>
      <c r="UFU178" s="89"/>
      <c r="UFV178" s="89"/>
      <c r="UFW178" s="89"/>
      <c r="UFX178" s="89"/>
      <c r="UFY178" s="89"/>
      <c r="UFZ178" s="89"/>
      <c r="UGA178" s="89"/>
      <c r="UGD178" s="89"/>
      <c r="UGG178" s="89"/>
      <c r="UGJ178" s="89"/>
      <c r="UGM178" s="89"/>
      <c r="UGP178" s="89"/>
      <c r="UHB178" s="89"/>
      <c r="UHE178" s="89"/>
      <c r="UHH178" s="89"/>
      <c r="UHK178" s="89"/>
      <c r="UHQ178" s="89"/>
      <c r="UHT178" s="89"/>
      <c r="UHZ178" s="89"/>
      <c r="UIC178" s="89"/>
      <c r="UIF178" s="89"/>
      <c r="UII178" s="89"/>
      <c r="UIO178" s="89"/>
      <c r="UIR178" s="89"/>
      <c r="UIX178" s="89"/>
      <c r="UIZ178" s="89"/>
      <c r="UJA178" s="89"/>
      <c r="UJC178" s="89"/>
      <c r="UJF178" s="89"/>
      <c r="UJI178" s="89"/>
      <c r="UJT178" s="89"/>
      <c r="UJV178" s="89"/>
      <c r="UKH178" s="89"/>
      <c r="UKK178" s="89"/>
      <c r="UKS178" s="89"/>
      <c r="ULM178" s="89"/>
      <c r="ULO178" s="89"/>
      <c r="ULP178" s="89"/>
      <c r="ULQ178" s="89"/>
      <c r="ULR178" s="89"/>
      <c r="ULS178" s="89"/>
      <c r="ULT178" s="89"/>
      <c r="UML178" s="89"/>
      <c r="UMM178" s="89"/>
      <c r="UMP178" s="89"/>
      <c r="UMS178" s="89"/>
      <c r="UMU178" s="89"/>
      <c r="UMW178" s="89"/>
      <c r="UMZ178" s="89"/>
      <c r="UNC178" s="89"/>
      <c r="UNF178" s="89"/>
      <c r="UNL178" s="89"/>
      <c r="UNO178" s="89"/>
      <c r="UNR178" s="89"/>
      <c r="UNW178" s="89"/>
      <c r="UOK178" s="89"/>
      <c r="UOL178" s="89"/>
      <c r="UOM178" s="89"/>
      <c r="UON178" s="89"/>
      <c r="UOO178" s="89"/>
      <c r="UOP178" s="89"/>
      <c r="UOQ178" s="89"/>
      <c r="UOR178" s="89"/>
      <c r="UOS178" s="89"/>
      <c r="UOT178" s="89"/>
      <c r="UOU178" s="89"/>
      <c r="UOV178" s="89"/>
      <c r="UOW178" s="89"/>
      <c r="UOX178" s="89"/>
      <c r="UOY178" s="89"/>
      <c r="UOZ178" s="89"/>
      <c r="UPA178" s="89"/>
      <c r="UPB178" s="89"/>
      <c r="UPC178" s="89"/>
      <c r="UPD178" s="89"/>
      <c r="UPE178" s="89"/>
      <c r="UPF178" s="89"/>
      <c r="UPG178" s="89"/>
      <c r="UPH178" s="89"/>
      <c r="UPI178" s="89"/>
      <c r="UPJ178" s="89"/>
      <c r="UPK178" s="89"/>
      <c r="UPL178" s="89"/>
      <c r="UPM178" s="89"/>
      <c r="UPN178" s="89"/>
      <c r="UPO178" s="89"/>
      <c r="UPP178" s="89"/>
      <c r="UPQ178" s="89"/>
      <c r="UPR178" s="89"/>
      <c r="UPS178" s="89"/>
      <c r="UPT178" s="89"/>
      <c r="UPU178" s="89"/>
      <c r="UPV178" s="89"/>
      <c r="UPW178" s="89"/>
      <c r="UPZ178" s="89"/>
      <c r="UQC178" s="89"/>
      <c r="UQF178" s="89"/>
      <c r="UQI178" s="89"/>
      <c r="UQL178" s="89"/>
      <c r="UQX178" s="89"/>
      <c r="URA178" s="89"/>
      <c r="URD178" s="89"/>
      <c r="URG178" s="89"/>
      <c r="URM178" s="89"/>
      <c r="URP178" s="89"/>
      <c r="URV178" s="89"/>
      <c r="URY178" s="89"/>
      <c r="USB178" s="89"/>
      <c r="USE178" s="89"/>
      <c r="USK178" s="89"/>
      <c r="USN178" s="89"/>
      <c r="UST178" s="89"/>
      <c r="USV178" s="89"/>
      <c r="USW178" s="89"/>
      <c r="USY178" s="89"/>
      <c r="UTB178" s="89"/>
      <c r="UTE178" s="89"/>
      <c r="UTP178" s="89"/>
      <c r="UTR178" s="89"/>
      <c r="UUD178" s="89"/>
      <c r="UUG178" s="89"/>
      <c r="UUO178" s="89"/>
      <c r="UVI178" s="89"/>
      <c r="UVK178" s="89"/>
      <c r="UVL178" s="89"/>
      <c r="UVM178" s="89"/>
      <c r="UVN178" s="89"/>
      <c r="UVO178" s="89"/>
      <c r="UVP178" s="89"/>
      <c r="UWH178" s="89"/>
      <c r="UWI178" s="89"/>
      <c r="UWL178" s="89"/>
      <c r="UWO178" s="89"/>
      <c r="UWQ178" s="89"/>
      <c r="UWS178" s="89"/>
      <c r="UWV178" s="89"/>
      <c r="UWY178" s="89"/>
      <c r="UXB178" s="89"/>
      <c r="UXH178" s="89"/>
      <c r="UXK178" s="89"/>
      <c r="UXN178" s="89"/>
      <c r="UXS178" s="89"/>
      <c r="UYG178" s="89"/>
      <c r="UYH178" s="89"/>
      <c r="UYI178" s="89"/>
      <c r="UYJ178" s="89"/>
      <c r="UYK178" s="89"/>
      <c r="UYL178" s="89"/>
      <c r="UYM178" s="89"/>
      <c r="UYN178" s="89"/>
      <c r="UYO178" s="89"/>
      <c r="UYP178" s="89"/>
      <c r="UYQ178" s="89"/>
      <c r="UYR178" s="89"/>
      <c r="UYS178" s="89"/>
      <c r="UYT178" s="89"/>
      <c r="UYU178" s="89"/>
      <c r="UYV178" s="89"/>
      <c r="UYW178" s="89"/>
      <c r="UYX178" s="89"/>
      <c r="UYY178" s="89"/>
      <c r="UYZ178" s="89"/>
      <c r="UZA178" s="89"/>
      <c r="UZB178" s="89"/>
      <c r="UZC178" s="89"/>
      <c r="UZD178" s="89"/>
      <c r="UZE178" s="89"/>
      <c r="UZF178" s="89"/>
      <c r="UZG178" s="89"/>
      <c r="UZH178" s="89"/>
      <c r="UZI178" s="89"/>
      <c r="UZJ178" s="89"/>
      <c r="UZK178" s="89"/>
      <c r="UZL178" s="89"/>
      <c r="UZM178" s="89"/>
      <c r="UZN178" s="89"/>
      <c r="UZO178" s="89"/>
      <c r="UZP178" s="89"/>
      <c r="UZQ178" s="89"/>
      <c r="UZR178" s="89"/>
      <c r="UZS178" s="89"/>
      <c r="UZV178" s="89"/>
      <c r="UZY178" s="89"/>
      <c r="VAB178" s="89"/>
      <c r="VAE178" s="89"/>
      <c r="VAH178" s="89"/>
      <c r="VAT178" s="89"/>
      <c r="VAW178" s="89"/>
      <c r="VAZ178" s="89"/>
      <c r="VBC178" s="89"/>
      <c r="VBI178" s="89"/>
      <c r="VBL178" s="89"/>
      <c r="VBR178" s="89"/>
      <c r="VBU178" s="89"/>
      <c r="VBX178" s="89"/>
      <c r="VCA178" s="89"/>
      <c r="VCG178" s="89"/>
      <c r="VCJ178" s="89"/>
      <c r="VCP178" s="89"/>
      <c r="VCR178" s="89"/>
      <c r="VCS178" s="89"/>
      <c r="VCU178" s="89"/>
      <c r="VCX178" s="89"/>
      <c r="VDA178" s="89"/>
      <c r="VDL178" s="89"/>
      <c r="VDN178" s="89"/>
      <c r="VDZ178" s="89"/>
      <c r="VEC178" s="89"/>
      <c r="VEK178" s="89"/>
      <c r="VFE178" s="89"/>
      <c r="VFG178" s="89"/>
      <c r="VFH178" s="89"/>
      <c r="VFI178" s="89"/>
      <c r="VFJ178" s="89"/>
      <c r="VFK178" s="89"/>
      <c r="VFL178" s="89"/>
      <c r="VGD178" s="89"/>
      <c r="VGE178" s="89"/>
      <c r="VGH178" s="89"/>
      <c r="VGK178" s="89"/>
      <c r="VGM178" s="89"/>
      <c r="VGO178" s="89"/>
      <c r="VGR178" s="89"/>
      <c r="VGU178" s="89"/>
      <c r="VGX178" s="89"/>
      <c r="VHD178" s="89"/>
      <c r="VHG178" s="89"/>
      <c r="VHJ178" s="89"/>
      <c r="VHO178" s="89"/>
      <c r="VIC178" s="89"/>
      <c r="VID178" s="89"/>
      <c r="VIE178" s="89"/>
      <c r="VIF178" s="89"/>
      <c r="VIG178" s="89"/>
      <c r="VIH178" s="89"/>
      <c r="VII178" s="89"/>
      <c r="VIJ178" s="89"/>
      <c r="VIK178" s="89"/>
      <c r="VIL178" s="89"/>
      <c r="VIM178" s="89"/>
      <c r="VIN178" s="89"/>
      <c r="VIO178" s="89"/>
      <c r="VIP178" s="89"/>
      <c r="VIQ178" s="89"/>
      <c r="VIR178" s="89"/>
      <c r="VIS178" s="89"/>
      <c r="VIT178" s="89"/>
      <c r="VIU178" s="89"/>
      <c r="VIV178" s="89"/>
      <c r="VIW178" s="89"/>
      <c r="VIX178" s="89"/>
      <c r="VIY178" s="89"/>
      <c r="VIZ178" s="89"/>
      <c r="VJA178" s="89"/>
      <c r="VJB178" s="89"/>
      <c r="VJC178" s="89"/>
      <c r="VJD178" s="89"/>
      <c r="VJE178" s="89"/>
      <c r="VJF178" s="89"/>
      <c r="VJG178" s="89"/>
      <c r="VJH178" s="89"/>
      <c r="VJI178" s="89"/>
      <c r="VJJ178" s="89"/>
      <c r="VJK178" s="89"/>
      <c r="VJL178" s="89"/>
      <c r="VJM178" s="89"/>
      <c r="VJN178" s="89"/>
      <c r="VJO178" s="89"/>
      <c r="VJR178" s="89"/>
      <c r="VJU178" s="89"/>
      <c r="VJX178" s="89"/>
      <c r="VKA178" s="89"/>
      <c r="VKD178" s="89"/>
      <c r="VKP178" s="89"/>
      <c r="VKS178" s="89"/>
      <c r="VKV178" s="89"/>
      <c r="VKY178" s="89"/>
      <c r="VLE178" s="89"/>
      <c r="VLH178" s="89"/>
      <c r="VLN178" s="89"/>
      <c r="VLQ178" s="89"/>
      <c r="VLT178" s="89"/>
      <c r="VLW178" s="89"/>
      <c r="VMC178" s="89"/>
      <c r="VMF178" s="89"/>
      <c r="VML178" s="89"/>
      <c r="VMN178" s="89"/>
      <c r="VMO178" s="89"/>
      <c r="VMQ178" s="89"/>
      <c r="VMT178" s="89"/>
      <c r="VMW178" s="89"/>
      <c r="VNH178" s="89"/>
      <c r="VNJ178" s="89"/>
      <c r="VNV178" s="89"/>
      <c r="VNY178" s="89"/>
      <c r="VOG178" s="89"/>
      <c r="VPA178" s="89"/>
      <c r="VPC178" s="89"/>
      <c r="VPD178" s="89"/>
      <c r="VPE178" s="89"/>
      <c r="VPF178" s="89"/>
      <c r="VPG178" s="89"/>
      <c r="VPH178" s="89"/>
      <c r="VPZ178" s="89"/>
      <c r="VQA178" s="89"/>
      <c r="VQD178" s="89"/>
      <c r="VQG178" s="89"/>
      <c r="VQI178" s="89"/>
      <c r="VQK178" s="89"/>
      <c r="VQN178" s="89"/>
      <c r="VQQ178" s="89"/>
      <c r="VQT178" s="89"/>
      <c r="VQZ178" s="89"/>
      <c r="VRC178" s="89"/>
      <c r="VRF178" s="89"/>
      <c r="VRK178" s="89"/>
      <c r="VRY178" s="89"/>
      <c r="VRZ178" s="89"/>
      <c r="VSA178" s="89"/>
      <c r="VSB178" s="89"/>
      <c r="VSC178" s="89"/>
      <c r="VSD178" s="89"/>
      <c r="VSE178" s="89"/>
      <c r="VSF178" s="89"/>
      <c r="VSG178" s="89"/>
      <c r="VSH178" s="89"/>
      <c r="VSI178" s="89"/>
      <c r="VSJ178" s="89"/>
      <c r="VSK178" s="89"/>
      <c r="VSL178" s="89"/>
      <c r="VSM178" s="89"/>
      <c r="VSN178" s="89"/>
      <c r="VSO178" s="89"/>
      <c r="VSP178" s="89"/>
      <c r="VSQ178" s="89"/>
      <c r="VSR178" s="89"/>
      <c r="VSS178" s="89"/>
      <c r="VST178" s="89"/>
      <c r="VSU178" s="89"/>
      <c r="VSV178" s="89"/>
      <c r="VSW178" s="89"/>
      <c r="VSX178" s="89"/>
      <c r="VSY178" s="89"/>
      <c r="VSZ178" s="89"/>
      <c r="VTA178" s="89"/>
      <c r="VTB178" s="89"/>
      <c r="VTC178" s="89"/>
      <c r="VTD178" s="89"/>
      <c r="VTE178" s="89"/>
      <c r="VTF178" s="89"/>
      <c r="VTG178" s="89"/>
      <c r="VTH178" s="89"/>
      <c r="VTI178" s="89"/>
      <c r="VTJ178" s="89"/>
      <c r="VTK178" s="89"/>
      <c r="VTN178" s="89"/>
      <c r="VTQ178" s="89"/>
      <c r="VTT178" s="89"/>
      <c r="VTW178" s="89"/>
      <c r="VTZ178" s="89"/>
      <c r="VUL178" s="89"/>
      <c r="VUO178" s="89"/>
      <c r="VUR178" s="89"/>
      <c r="VUU178" s="89"/>
      <c r="VVA178" s="89"/>
      <c r="VVD178" s="89"/>
      <c r="VVJ178" s="89"/>
      <c r="VVM178" s="89"/>
      <c r="VVP178" s="89"/>
      <c r="VVS178" s="89"/>
      <c r="VVY178" s="89"/>
      <c r="VWB178" s="89"/>
      <c r="VWH178" s="89"/>
      <c r="VWJ178" s="89"/>
      <c r="VWK178" s="89"/>
      <c r="VWM178" s="89"/>
      <c r="VWP178" s="89"/>
      <c r="VWS178" s="89"/>
      <c r="VXD178" s="89"/>
      <c r="VXF178" s="89"/>
      <c r="VXR178" s="89"/>
      <c r="VXU178" s="89"/>
      <c r="VYC178" s="89"/>
      <c r="VYW178" s="89"/>
      <c r="VYY178" s="89"/>
      <c r="VYZ178" s="89"/>
      <c r="VZA178" s="89"/>
      <c r="VZB178" s="89"/>
      <c r="VZC178" s="89"/>
      <c r="VZD178" s="89"/>
      <c r="VZV178" s="89"/>
      <c r="VZW178" s="89"/>
      <c r="VZZ178" s="89"/>
      <c r="WAC178" s="89"/>
      <c r="WAE178" s="89"/>
      <c r="WAG178" s="89"/>
      <c r="WAJ178" s="89"/>
      <c r="WAM178" s="89"/>
      <c r="WAP178" s="89"/>
      <c r="WAV178" s="89"/>
      <c r="WAY178" s="89"/>
      <c r="WBB178" s="89"/>
      <c r="WBG178" s="89"/>
      <c r="WBU178" s="89"/>
      <c r="WBV178" s="89"/>
      <c r="WBW178" s="89"/>
      <c r="WBX178" s="89"/>
      <c r="WBY178" s="89"/>
      <c r="WBZ178" s="89"/>
      <c r="WCA178" s="89"/>
      <c r="WCB178" s="89"/>
      <c r="WCC178" s="89"/>
      <c r="WCD178" s="89"/>
      <c r="WCE178" s="89"/>
      <c r="WCF178" s="89"/>
      <c r="WCG178" s="89"/>
      <c r="WCH178" s="89"/>
      <c r="WCI178" s="89"/>
      <c r="WCJ178" s="89"/>
      <c r="WCK178" s="89"/>
      <c r="WCL178" s="89"/>
      <c r="WCM178" s="89"/>
      <c r="WCN178" s="89"/>
      <c r="WCO178" s="89"/>
      <c r="WCP178" s="89"/>
      <c r="WCQ178" s="89"/>
      <c r="WCR178" s="89"/>
      <c r="WCS178" s="89"/>
      <c r="WCT178" s="89"/>
      <c r="WCU178" s="89"/>
      <c r="WCV178" s="89"/>
      <c r="WCW178" s="89"/>
      <c r="WCX178" s="89"/>
      <c r="WCY178" s="89"/>
      <c r="WCZ178" s="89"/>
      <c r="WDA178" s="89"/>
      <c r="WDB178" s="89"/>
      <c r="WDC178" s="89"/>
      <c r="WDD178" s="89"/>
      <c r="WDE178" s="89"/>
      <c r="WDF178" s="89"/>
      <c r="WDG178" s="89"/>
      <c r="WDJ178" s="89"/>
      <c r="WDM178" s="89"/>
      <c r="WDP178" s="89"/>
      <c r="WDS178" s="89"/>
      <c r="WDV178" s="89"/>
      <c r="WEH178" s="89"/>
      <c r="WEK178" s="89"/>
      <c r="WEN178" s="89"/>
      <c r="WEQ178" s="89"/>
      <c r="WEW178" s="89"/>
      <c r="WEZ178" s="89"/>
      <c r="WFF178" s="89"/>
      <c r="WFI178" s="89"/>
      <c r="WFL178" s="89"/>
      <c r="WFO178" s="89"/>
      <c r="WFU178" s="89"/>
      <c r="WFX178" s="89"/>
      <c r="WGD178" s="89"/>
      <c r="WGF178" s="89"/>
      <c r="WGG178" s="89"/>
      <c r="WGI178" s="89"/>
      <c r="WGL178" s="89"/>
      <c r="WGO178" s="89"/>
      <c r="WGZ178" s="89"/>
      <c r="WHB178" s="89"/>
      <c r="WHN178" s="89"/>
      <c r="WHQ178" s="89"/>
      <c r="WHY178" s="89"/>
      <c r="WIS178" s="89"/>
      <c r="WIU178" s="89"/>
      <c r="WIV178" s="89"/>
      <c r="WIW178" s="89"/>
      <c r="WIX178" s="89"/>
      <c r="WIY178" s="89"/>
      <c r="WIZ178" s="89"/>
      <c r="WJR178" s="89"/>
      <c r="WJS178" s="89"/>
      <c r="WJV178" s="89"/>
      <c r="WJY178" s="89"/>
      <c r="WKA178" s="89"/>
      <c r="WKC178" s="89"/>
      <c r="WKF178" s="89"/>
      <c r="WKI178" s="89"/>
      <c r="WKL178" s="89"/>
      <c r="WKR178" s="89"/>
      <c r="WKU178" s="89"/>
      <c r="WKX178" s="89"/>
      <c r="WLC178" s="89"/>
      <c r="WLQ178" s="89"/>
      <c r="WLR178" s="89"/>
      <c r="WLS178" s="89"/>
      <c r="WLT178" s="89"/>
      <c r="WLU178" s="89"/>
      <c r="WLV178" s="89"/>
      <c r="WLW178" s="89"/>
      <c r="WLX178" s="89"/>
      <c r="WLY178" s="89"/>
      <c r="WLZ178" s="89"/>
      <c r="WMA178" s="89"/>
      <c r="WMB178" s="89"/>
      <c r="WMC178" s="89"/>
      <c r="WMD178" s="89"/>
      <c r="WME178" s="89"/>
      <c r="WMF178" s="89"/>
      <c r="WMG178" s="89"/>
      <c r="WMH178" s="89"/>
      <c r="WMI178" s="89"/>
      <c r="WMJ178" s="89"/>
      <c r="WMK178" s="89"/>
      <c r="WML178" s="89"/>
      <c r="WMM178" s="89"/>
      <c r="WMN178" s="89"/>
      <c r="WMO178" s="89"/>
      <c r="WMP178" s="89"/>
      <c r="WMQ178" s="89"/>
      <c r="WMR178" s="89"/>
      <c r="WMS178" s="89"/>
      <c r="WMT178" s="89"/>
      <c r="WMU178" s="89"/>
      <c r="WMV178" s="89"/>
      <c r="WMW178" s="89"/>
      <c r="WMX178" s="89"/>
      <c r="WMY178" s="89"/>
      <c r="WMZ178" s="89"/>
      <c r="WNA178" s="89"/>
      <c r="WNB178" s="89"/>
      <c r="WNC178" s="89"/>
      <c r="WNF178" s="89"/>
      <c r="WNI178" s="89"/>
      <c r="WNL178" s="89"/>
      <c r="WNO178" s="89"/>
      <c r="WNR178" s="89"/>
      <c r="WOD178" s="89"/>
      <c r="WOG178" s="89"/>
      <c r="WOJ178" s="89"/>
      <c r="WOM178" s="89"/>
      <c r="WOS178" s="89"/>
      <c r="WOV178" s="89"/>
      <c r="WPB178" s="89"/>
      <c r="WPE178" s="89"/>
      <c r="WPH178" s="89"/>
      <c r="WPK178" s="89"/>
      <c r="WPQ178" s="89"/>
      <c r="WPT178" s="89"/>
      <c r="WPZ178" s="89"/>
      <c r="WQB178" s="89"/>
      <c r="WQC178" s="89"/>
      <c r="WQE178" s="89"/>
      <c r="WQH178" s="89"/>
      <c r="WQK178" s="89"/>
      <c r="WQV178" s="89"/>
      <c r="WQX178" s="89"/>
      <c r="WRJ178" s="89"/>
      <c r="WRM178" s="89"/>
      <c r="WRU178" s="89"/>
      <c r="WSO178" s="89"/>
      <c r="WSQ178" s="89"/>
      <c r="WSR178" s="89"/>
      <c r="WSS178" s="89"/>
      <c r="WST178" s="89"/>
      <c r="WSU178" s="89"/>
      <c r="WSV178" s="89"/>
      <c r="WTN178" s="89"/>
      <c r="WTO178" s="89"/>
      <c r="WTR178" s="89"/>
      <c r="WTU178" s="89"/>
      <c r="WTW178" s="89"/>
      <c r="WTY178" s="89"/>
      <c r="WUB178" s="89"/>
      <c r="WUE178" s="89"/>
      <c r="WUH178" s="89"/>
      <c r="WUN178" s="89"/>
      <c r="WUQ178" s="89"/>
      <c r="WUT178" s="89"/>
      <c r="WUY178" s="89"/>
    </row>
    <row r="179" spans="1:1015 1029:2039 2053:3063 3077:4087 4101:5111 5125:6135 6149:7159 7173:8183 8197:9207 9221:10231 10245:11255 11269:12279 12293:13303 13317:14327 14341:15351 15365:16119" s="45" customFormat="1" ht="21.75" hidden="1" customHeight="1">
      <c r="A179" s="4" t="s">
        <v>181</v>
      </c>
      <c r="B179" s="44" t="s">
        <v>325</v>
      </c>
      <c r="C179" s="5"/>
      <c r="D179" s="59"/>
      <c r="E179" s="60"/>
    </row>
    <row r="180" spans="1:1015 1029:2039 2053:3063 3077:4087 4101:5111 5125:6135 6149:7159 7173:8183 8197:9207 9221:10231 10245:11255 11269:12279 12293:13303 13317:14327 14341:15351 15365:16119" s="45" customFormat="1" ht="21.75" customHeight="1">
      <c r="A180" s="4" t="s">
        <v>182</v>
      </c>
      <c r="B180" s="82" t="s">
        <v>325</v>
      </c>
      <c r="C180" s="5">
        <v>55</v>
      </c>
      <c r="D180" s="59">
        <v>28000</v>
      </c>
      <c r="E180" s="83">
        <f>+D180*C180</f>
        <v>1540000</v>
      </c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G180" s="89"/>
      <c r="AH180" s="89"/>
      <c r="AI180" s="89"/>
      <c r="AJ180" s="89"/>
      <c r="AK180" s="89"/>
      <c r="AL180" s="89"/>
      <c r="AM180" s="89"/>
      <c r="AN180" s="89"/>
      <c r="AO180" s="89"/>
      <c r="AP180" s="89"/>
      <c r="AQ180" s="89"/>
      <c r="AT180" s="89"/>
      <c r="AW180" s="89"/>
      <c r="AZ180" s="89"/>
      <c r="BC180" s="89"/>
      <c r="BF180" s="89"/>
      <c r="BR180" s="89"/>
      <c r="BU180" s="89"/>
      <c r="BX180" s="89"/>
      <c r="CA180" s="89"/>
      <c r="CG180" s="89"/>
      <c r="CJ180" s="89"/>
      <c r="CP180" s="89"/>
      <c r="CS180" s="89"/>
      <c r="CV180" s="89"/>
      <c r="CY180" s="89"/>
      <c r="DE180" s="89"/>
      <c r="DH180" s="89"/>
      <c r="DN180" s="89"/>
      <c r="DP180" s="89"/>
      <c r="DQ180" s="89"/>
      <c r="DS180" s="89"/>
      <c r="DV180" s="89"/>
      <c r="DY180" s="89"/>
      <c r="EJ180" s="89"/>
      <c r="EL180" s="89"/>
      <c r="EX180" s="89"/>
      <c r="FA180" s="89"/>
      <c r="FI180" s="89"/>
      <c r="GC180" s="89"/>
      <c r="GE180" s="89"/>
      <c r="GF180" s="89"/>
      <c r="GG180" s="89"/>
      <c r="GH180" s="89"/>
      <c r="GI180" s="89"/>
      <c r="GJ180" s="89"/>
      <c r="HB180" s="89"/>
      <c r="HC180" s="89"/>
      <c r="HF180" s="89"/>
      <c r="HI180" s="89"/>
      <c r="HK180" s="89"/>
      <c r="HM180" s="89"/>
      <c r="HP180" s="89"/>
      <c r="HS180" s="89"/>
      <c r="HV180" s="89"/>
      <c r="IB180" s="89"/>
      <c r="IE180" s="89"/>
      <c r="IH180" s="89"/>
      <c r="IM180" s="89"/>
      <c r="JA180" s="89"/>
      <c r="JB180" s="89"/>
      <c r="JC180" s="89"/>
      <c r="JD180" s="89"/>
      <c r="JE180" s="89"/>
      <c r="JF180" s="89"/>
      <c r="JG180" s="89"/>
      <c r="JH180" s="89"/>
      <c r="JI180" s="89"/>
      <c r="JJ180" s="89"/>
      <c r="JK180" s="89"/>
      <c r="JL180" s="89"/>
      <c r="JM180" s="89"/>
      <c r="JN180" s="89"/>
      <c r="JO180" s="89"/>
      <c r="JP180" s="89"/>
      <c r="JQ180" s="89"/>
      <c r="JR180" s="89"/>
      <c r="JS180" s="89"/>
      <c r="JT180" s="89"/>
      <c r="JU180" s="89"/>
      <c r="JV180" s="89"/>
      <c r="JW180" s="89"/>
      <c r="JX180" s="89"/>
      <c r="JY180" s="89"/>
      <c r="JZ180" s="89"/>
      <c r="KA180" s="89"/>
      <c r="KB180" s="89"/>
      <c r="KC180" s="89"/>
      <c r="KD180" s="89"/>
      <c r="KE180" s="89"/>
      <c r="KF180" s="89"/>
      <c r="KG180" s="89"/>
      <c r="KH180" s="89"/>
      <c r="KI180" s="89"/>
      <c r="KJ180" s="89"/>
      <c r="KK180" s="89"/>
      <c r="KL180" s="89"/>
      <c r="KM180" s="89"/>
      <c r="KP180" s="89"/>
      <c r="KS180" s="89"/>
      <c r="KV180" s="89"/>
      <c r="KY180" s="89"/>
      <c r="LB180" s="89"/>
      <c r="LN180" s="89"/>
      <c r="LQ180" s="89"/>
      <c r="LT180" s="89"/>
      <c r="LW180" s="89"/>
      <c r="MC180" s="89"/>
      <c r="MF180" s="89"/>
      <c r="ML180" s="89"/>
      <c r="MO180" s="89"/>
      <c r="MR180" s="89"/>
      <c r="MU180" s="89"/>
      <c r="NA180" s="89"/>
      <c r="ND180" s="89"/>
      <c r="NJ180" s="89"/>
      <c r="NL180" s="89"/>
      <c r="NM180" s="89"/>
      <c r="NO180" s="89"/>
      <c r="NR180" s="89"/>
      <c r="NU180" s="89"/>
      <c r="OF180" s="89"/>
      <c r="OH180" s="89"/>
      <c r="OT180" s="89"/>
      <c r="OW180" s="89"/>
      <c r="PE180" s="89"/>
      <c r="PY180" s="89"/>
      <c r="QA180" s="89"/>
      <c r="QB180" s="89"/>
      <c r="QC180" s="89"/>
      <c r="QD180" s="89"/>
      <c r="QE180" s="89"/>
      <c r="QF180" s="89"/>
      <c r="QX180" s="89"/>
      <c r="QY180" s="89"/>
      <c r="RB180" s="89"/>
      <c r="RE180" s="89"/>
      <c r="RG180" s="89"/>
      <c r="RI180" s="89"/>
      <c r="RL180" s="89"/>
      <c r="RO180" s="89"/>
      <c r="RR180" s="89"/>
      <c r="RX180" s="89"/>
      <c r="SA180" s="89"/>
      <c r="SD180" s="89"/>
      <c r="SI180" s="89"/>
      <c r="SW180" s="89"/>
      <c r="SX180" s="89"/>
      <c r="SY180" s="89"/>
      <c r="SZ180" s="89"/>
      <c r="TA180" s="89"/>
      <c r="TB180" s="89"/>
      <c r="TC180" s="89"/>
      <c r="TD180" s="89"/>
      <c r="TE180" s="89"/>
      <c r="TF180" s="89"/>
      <c r="TG180" s="89"/>
      <c r="TH180" s="89"/>
      <c r="TI180" s="89"/>
      <c r="TJ180" s="89"/>
      <c r="TK180" s="89"/>
      <c r="TL180" s="89"/>
      <c r="TM180" s="89"/>
      <c r="TN180" s="89"/>
      <c r="TO180" s="89"/>
      <c r="TP180" s="89"/>
      <c r="TQ180" s="89"/>
      <c r="TR180" s="89"/>
      <c r="TS180" s="89"/>
      <c r="TT180" s="89"/>
      <c r="TU180" s="89"/>
      <c r="TV180" s="89"/>
      <c r="TW180" s="89"/>
      <c r="TX180" s="89"/>
      <c r="TY180" s="89"/>
      <c r="TZ180" s="89"/>
      <c r="UA180" s="89"/>
      <c r="UB180" s="89"/>
      <c r="UC180" s="89"/>
      <c r="UD180" s="89"/>
      <c r="UE180" s="89"/>
      <c r="UF180" s="89"/>
      <c r="UG180" s="89"/>
      <c r="UH180" s="89"/>
      <c r="UI180" s="89"/>
      <c r="UL180" s="89"/>
      <c r="UO180" s="89"/>
      <c r="UR180" s="89"/>
      <c r="UU180" s="89"/>
      <c r="UX180" s="89"/>
      <c r="VJ180" s="89"/>
      <c r="VM180" s="89"/>
      <c r="VP180" s="89"/>
      <c r="VS180" s="89"/>
      <c r="VY180" s="89"/>
      <c r="WB180" s="89"/>
      <c r="WH180" s="89"/>
      <c r="WK180" s="89"/>
      <c r="WN180" s="89"/>
      <c r="WQ180" s="89"/>
      <c r="WW180" s="89"/>
      <c r="WZ180" s="89"/>
      <c r="XF180" s="89"/>
      <c r="XH180" s="89"/>
      <c r="XI180" s="89"/>
      <c r="XK180" s="89"/>
      <c r="XN180" s="89"/>
      <c r="XQ180" s="89"/>
      <c r="YB180" s="89"/>
      <c r="YD180" s="89"/>
      <c r="YP180" s="89"/>
      <c r="YS180" s="89"/>
      <c r="ZA180" s="89"/>
      <c r="ZU180" s="89"/>
      <c r="ZW180" s="89"/>
      <c r="ZX180" s="89"/>
      <c r="ZY180" s="89"/>
      <c r="ZZ180" s="89"/>
      <c r="AAA180" s="89"/>
      <c r="AAB180" s="89"/>
      <c r="AAT180" s="89"/>
      <c r="AAU180" s="89"/>
      <c r="AAX180" s="89"/>
      <c r="ABA180" s="89"/>
      <c r="ABC180" s="89"/>
      <c r="ABE180" s="89"/>
      <c r="ABH180" s="89"/>
      <c r="ABK180" s="89"/>
      <c r="ABN180" s="89"/>
      <c r="ABT180" s="89"/>
      <c r="ABW180" s="89"/>
      <c r="ABZ180" s="89"/>
      <c r="ACE180" s="89"/>
      <c r="ACS180" s="89"/>
      <c r="ACT180" s="89"/>
      <c r="ACU180" s="89"/>
      <c r="ACV180" s="89"/>
      <c r="ACW180" s="89"/>
      <c r="ACX180" s="89"/>
      <c r="ACY180" s="89"/>
      <c r="ACZ180" s="89"/>
      <c r="ADA180" s="89"/>
      <c r="ADB180" s="89"/>
      <c r="ADC180" s="89"/>
      <c r="ADD180" s="89"/>
      <c r="ADE180" s="89"/>
      <c r="ADF180" s="89"/>
      <c r="ADG180" s="89"/>
      <c r="ADH180" s="89"/>
      <c r="ADI180" s="89"/>
      <c r="ADJ180" s="89"/>
      <c r="ADK180" s="89"/>
      <c r="ADL180" s="89"/>
      <c r="ADM180" s="89"/>
      <c r="ADN180" s="89"/>
      <c r="ADO180" s="89"/>
      <c r="ADP180" s="89"/>
      <c r="ADQ180" s="89"/>
      <c r="ADR180" s="89"/>
      <c r="ADS180" s="89"/>
      <c r="ADT180" s="89"/>
      <c r="ADU180" s="89"/>
      <c r="ADV180" s="89"/>
      <c r="ADW180" s="89"/>
      <c r="ADX180" s="89"/>
      <c r="ADY180" s="89"/>
      <c r="ADZ180" s="89"/>
      <c r="AEA180" s="89"/>
      <c r="AEB180" s="89"/>
      <c r="AEC180" s="89"/>
      <c r="AED180" s="89"/>
      <c r="AEE180" s="89"/>
      <c r="AEH180" s="89"/>
      <c r="AEK180" s="89"/>
      <c r="AEN180" s="89"/>
      <c r="AEQ180" s="89"/>
      <c r="AET180" s="89"/>
      <c r="AFF180" s="89"/>
      <c r="AFI180" s="89"/>
      <c r="AFL180" s="89"/>
      <c r="AFO180" s="89"/>
      <c r="AFU180" s="89"/>
      <c r="AFX180" s="89"/>
      <c r="AGD180" s="89"/>
      <c r="AGG180" s="89"/>
      <c r="AGJ180" s="89"/>
      <c r="AGM180" s="89"/>
      <c r="AGS180" s="89"/>
      <c r="AGV180" s="89"/>
      <c r="AHB180" s="89"/>
      <c r="AHD180" s="89"/>
      <c r="AHE180" s="89"/>
      <c r="AHG180" s="89"/>
      <c r="AHJ180" s="89"/>
      <c r="AHM180" s="89"/>
      <c r="AHX180" s="89"/>
      <c r="AHZ180" s="89"/>
      <c r="AIL180" s="89"/>
      <c r="AIO180" s="89"/>
      <c r="AIW180" s="89"/>
      <c r="AJQ180" s="89"/>
      <c r="AJS180" s="89"/>
      <c r="AJT180" s="89"/>
      <c r="AJU180" s="89"/>
      <c r="AJV180" s="89"/>
      <c r="AJW180" s="89"/>
      <c r="AJX180" s="89"/>
      <c r="AKP180" s="89"/>
      <c r="AKQ180" s="89"/>
      <c r="AKT180" s="89"/>
      <c r="AKW180" s="89"/>
      <c r="AKY180" s="89"/>
      <c r="ALA180" s="89"/>
      <c r="ALD180" s="89"/>
      <c r="ALG180" s="89"/>
      <c r="ALJ180" s="89"/>
      <c r="ALP180" s="89"/>
      <c r="ALS180" s="89"/>
      <c r="ALV180" s="89"/>
      <c r="AMA180" s="89"/>
      <c r="AMO180" s="89"/>
      <c r="AMP180" s="89"/>
      <c r="AMQ180" s="89"/>
      <c r="AMR180" s="89"/>
      <c r="AMS180" s="89"/>
      <c r="AMT180" s="89"/>
      <c r="AMU180" s="89"/>
      <c r="AMV180" s="89"/>
      <c r="AMW180" s="89"/>
      <c r="AMX180" s="89"/>
      <c r="AMY180" s="89"/>
      <c r="AMZ180" s="89"/>
      <c r="ANA180" s="89"/>
      <c r="ANB180" s="89"/>
      <c r="ANC180" s="89"/>
      <c r="AND180" s="89"/>
      <c r="ANE180" s="89"/>
      <c r="ANF180" s="89"/>
      <c r="ANG180" s="89"/>
      <c r="ANH180" s="89"/>
      <c r="ANI180" s="89"/>
      <c r="ANJ180" s="89"/>
      <c r="ANK180" s="89"/>
      <c r="ANL180" s="89"/>
      <c r="ANM180" s="89"/>
      <c r="ANN180" s="89"/>
      <c r="ANO180" s="89"/>
      <c r="ANP180" s="89"/>
      <c r="ANQ180" s="89"/>
      <c r="ANR180" s="89"/>
      <c r="ANS180" s="89"/>
      <c r="ANT180" s="89"/>
      <c r="ANU180" s="89"/>
      <c r="ANV180" s="89"/>
      <c r="ANW180" s="89"/>
      <c r="ANX180" s="89"/>
      <c r="ANY180" s="89"/>
      <c r="ANZ180" s="89"/>
      <c r="AOA180" s="89"/>
      <c r="AOD180" s="89"/>
      <c r="AOG180" s="89"/>
      <c r="AOJ180" s="89"/>
      <c r="AOM180" s="89"/>
      <c r="AOP180" s="89"/>
      <c r="APB180" s="89"/>
      <c r="APE180" s="89"/>
      <c r="APH180" s="89"/>
      <c r="APK180" s="89"/>
      <c r="APQ180" s="89"/>
      <c r="APT180" s="89"/>
      <c r="APZ180" s="89"/>
      <c r="AQC180" s="89"/>
      <c r="AQF180" s="89"/>
      <c r="AQI180" s="89"/>
      <c r="AQO180" s="89"/>
      <c r="AQR180" s="89"/>
      <c r="AQX180" s="89"/>
      <c r="AQZ180" s="89"/>
      <c r="ARA180" s="89"/>
      <c r="ARC180" s="89"/>
      <c r="ARF180" s="89"/>
      <c r="ARI180" s="89"/>
      <c r="ART180" s="89"/>
      <c r="ARV180" s="89"/>
      <c r="ASH180" s="89"/>
      <c r="ASK180" s="89"/>
      <c r="ASS180" s="89"/>
      <c r="ATM180" s="89"/>
      <c r="ATO180" s="89"/>
      <c r="ATP180" s="89"/>
      <c r="ATQ180" s="89"/>
      <c r="ATR180" s="89"/>
      <c r="ATS180" s="89"/>
      <c r="ATT180" s="89"/>
      <c r="AUL180" s="89"/>
      <c r="AUM180" s="89"/>
      <c r="AUP180" s="89"/>
      <c r="AUS180" s="89"/>
      <c r="AUU180" s="89"/>
      <c r="AUW180" s="89"/>
      <c r="AUZ180" s="89"/>
      <c r="AVC180" s="89"/>
      <c r="AVF180" s="89"/>
      <c r="AVL180" s="89"/>
      <c r="AVO180" s="89"/>
      <c r="AVR180" s="89"/>
      <c r="AVW180" s="89"/>
      <c r="AWK180" s="89"/>
      <c r="AWL180" s="89"/>
      <c r="AWM180" s="89"/>
      <c r="AWN180" s="89"/>
      <c r="AWO180" s="89"/>
      <c r="AWP180" s="89"/>
      <c r="AWQ180" s="89"/>
      <c r="AWR180" s="89"/>
      <c r="AWS180" s="89"/>
      <c r="AWT180" s="89"/>
      <c r="AWU180" s="89"/>
      <c r="AWV180" s="89"/>
      <c r="AWW180" s="89"/>
      <c r="AWX180" s="89"/>
      <c r="AWY180" s="89"/>
      <c r="AWZ180" s="89"/>
      <c r="AXA180" s="89"/>
      <c r="AXB180" s="89"/>
      <c r="AXC180" s="89"/>
      <c r="AXD180" s="89"/>
      <c r="AXE180" s="89"/>
      <c r="AXF180" s="89"/>
      <c r="AXG180" s="89"/>
      <c r="AXH180" s="89"/>
      <c r="AXI180" s="89"/>
      <c r="AXJ180" s="89"/>
      <c r="AXK180" s="89"/>
      <c r="AXL180" s="89"/>
      <c r="AXM180" s="89"/>
      <c r="AXN180" s="89"/>
      <c r="AXO180" s="89"/>
      <c r="AXP180" s="89"/>
      <c r="AXQ180" s="89"/>
      <c r="AXR180" s="89"/>
      <c r="AXS180" s="89"/>
      <c r="AXT180" s="89"/>
      <c r="AXU180" s="89"/>
      <c r="AXV180" s="89"/>
      <c r="AXW180" s="89"/>
      <c r="AXZ180" s="89"/>
      <c r="AYC180" s="89"/>
      <c r="AYF180" s="89"/>
      <c r="AYI180" s="89"/>
      <c r="AYL180" s="89"/>
      <c r="AYX180" s="89"/>
      <c r="AZA180" s="89"/>
      <c r="AZD180" s="89"/>
      <c r="AZG180" s="89"/>
      <c r="AZM180" s="89"/>
      <c r="AZP180" s="89"/>
      <c r="AZV180" s="89"/>
      <c r="AZY180" s="89"/>
      <c r="BAB180" s="89"/>
      <c r="BAE180" s="89"/>
      <c r="BAK180" s="89"/>
      <c r="BAN180" s="89"/>
      <c r="BAT180" s="89"/>
      <c r="BAV180" s="89"/>
      <c r="BAW180" s="89"/>
      <c r="BAY180" s="89"/>
      <c r="BBB180" s="89"/>
      <c r="BBE180" s="89"/>
      <c r="BBP180" s="89"/>
      <c r="BBR180" s="89"/>
      <c r="BCD180" s="89"/>
      <c r="BCG180" s="89"/>
      <c r="BCO180" s="89"/>
      <c r="BDI180" s="89"/>
      <c r="BDK180" s="89"/>
      <c r="BDL180" s="89"/>
      <c r="BDM180" s="89"/>
      <c r="BDN180" s="89"/>
      <c r="BDO180" s="89"/>
      <c r="BDP180" s="89"/>
      <c r="BEH180" s="89"/>
      <c r="BEI180" s="89"/>
      <c r="BEL180" s="89"/>
      <c r="BEO180" s="89"/>
      <c r="BEQ180" s="89"/>
      <c r="BES180" s="89"/>
      <c r="BEV180" s="89"/>
      <c r="BEY180" s="89"/>
      <c r="BFB180" s="89"/>
      <c r="BFH180" s="89"/>
      <c r="BFK180" s="89"/>
      <c r="BFN180" s="89"/>
      <c r="BFS180" s="89"/>
      <c r="BGG180" s="89"/>
      <c r="BGH180" s="89"/>
      <c r="BGI180" s="89"/>
      <c r="BGJ180" s="89"/>
      <c r="BGK180" s="89"/>
      <c r="BGL180" s="89"/>
      <c r="BGM180" s="89"/>
      <c r="BGN180" s="89"/>
      <c r="BGO180" s="89"/>
      <c r="BGP180" s="89"/>
      <c r="BGQ180" s="89"/>
      <c r="BGR180" s="89"/>
      <c r="BGS180" s="89"/>
      <c r="BGT180" s="89"/>
      <c r="BGU180" s="89"/>
      <c r="BGV180" s="89"/>
      <c r="BGW180" s="89"/>
      <c r="BGX180" s="89"/>
      <c r="BGY180" s="89"/>
      <c r="BGZ180" s="89"/>
      <c r="BHA180" s="89"/>
      <c r="BHB180" s="89"/>
      <c r="BHC180" s="89"/>
      <c r="BHD180" s="89"/>
      <c r="BHE180" s="89"/>
      <c r="BHF180" s="89"/>
      <c r="BHG180" s="89"/>
      <c r="BHH180" s="89"/>
      <c r="BHI180" s="89"/>
      <c r="BHJ180" s="89"/>
      <c r="BHK180" s="89"/>
      <c r="BHL180" s="89"/>
      <c r="BHM180" s="89"/>
      <c r="BHN180" s="89"/>
      <c r="BHO180" s="89"/>
      <c r="BHP180" s="89"/>
      <c r="BHQ180" s="89"/>
      <c r="BHR180" s="89"/>
      <c r="BHS180" s="89"/>
      <c r="BHV180" s="89"/>
      <c r="BHY180" s="89"/>
      <c r="BIB180" s="89"/>
      <c r="BIE180" s="89"/>
      <c r="BIH180" s="89"/>
      <c r="BIT180" s="89"/>
      <c r="BIW180" s="89"/>
      <c r="BIZ180" s="89"/>
      <c r="BJC180" s="89"/>
      <c r="BJI180" s="89"/>
      <c r="BJL180" s="89"/>
      <c r="BJR180" s="89"/>
      <c r="BJU180" s="89"/>
      <c r="BJX180" s="89"/>
      <c r="BKA180" s="89"/>
      <c r="BKG180" s="89"/>
      <c r="BKJ180" s="89"/>
      <c r="BKP180" s="89"/>
      <c r="BKR180" s="89"/>
      <c r="BKS180" s="89"/>
      <c r="BKU180" s="89"/>
      <c r="BKX180" s="89"/>
      <c r="BLA180" s="89"/>
      <c r="BLL180" s="89"/>
      <c r="BLN180" s="89"/>
      <c r="BLZ180" s="89"/>
      <c r="BMC180" s="89"/>
      <c r="BMK180" s="89"/>
      <c r="BNE180" s="89"/>
      <c r="BNG180" s="89"/>
      <c r="BNH180" s="89"/>
      <c r="BNI180" s="89"/>
      <c r="BNJ180" s="89"/>
      <c r="BNK180" s="89"/>
      <c r="BNL180" s="89"/>
      <c r="BOD180" s="89"/>
      <c r="BOE180" s="89"/>
      <c r="BOH180" s="89"/>
      <c r="BOK180" s="89"/>
      <c r="BOM180" s="89"/>
      <c r="BOO180" s="89"/>
      <c r="BOR180" s="89"/>
      <c r="BOU180" s="89"/>
      <c r="BOX180" s="89"/>
      <c r="BPD180" s="89"/>
      <c r="BPG180" s="89"/>
      <c r="BPJ180" s="89"/>
      <c r="BPO180" s="89"/>
      <c r="BQC180" s="89"/>
      <c r="BQD180" s="89"/>
      <c r="BQE180" s="89"/>
      <c r="BQF180" s="89"/>
      <c r="BQG180" s="89"/>
      <c r="BQH180" s="89"/>
      <c r="BQI180" s="89"/>
      <c r="BQJ180" s="89"/>
      <c r="BQK180" s="89"/>
      <c r="BQL180" s="89"/>
      <c r="BQM180" s="89"/>
      <c r="BQN180" s="89"/>
      <c r="BQO180" s="89"/>
      <c r="BQP180" s="89"/>
      <c r="BQQ180" s="89"/>
      <c r="BQR180" s="89"/>
      <c r="BQS180" s="89"/>
      <c r="BQT180" s="89"/>
      <c r="BQU180" s="89"/>
      <c r="BQV180" s="89"/>
      <c r="BQW180" s="89"/>
      <c r="BQX180" s="89"/>
      <c r="BQY180" s="89"/>
      <c r="BQZ180" s="89"/>
      <c r="BRA180" s="89"/>
      <c r="BRB180" s="89"/>
      <c r="BRC180" s="89"/>
      <c r="BRD180" s="89"/>
      <c r="BRE180" s="89"/>
      <c r="BRF180" s="89"/>
      <c r="BRG180" s="89"/>
      <c r="BRH180" s="89"/>
      <c r="BRI180" s="89"/>
      <c r="BRJ180" s="89"/>
      <c r="BRK180" s="89"/>
      <c r="BRL180" s="89"/>
      <c r="BRM180" s="89"/>
      <c r="BRN180" s="89"/>
      <c r="BRO180" s="89"/>
      <c r="BRR180" s="89"/>
      <c r="BRU180" s="89"/>
      <c r="BRX180" s="89"/>
      <c r="BSA180" s="89"/>
      <c r="BSD180" s="89"/>
      <c r="BSP180" s="89"/>
      <c r="BSS180" s="89"/>
      <c r="BSV180" s="89"/>
      <c r="BSY180" s="89"/>
      <c r="BTE180" s="89"/>
      <c r="BTH180" s="89"/>
      <c r="BTN180" s="89"/>
      <c r="BTQ180" s="89"/>
      <c r="BTT180" s="89"/>
      <c r="BTW180" s="89"/>
      <c r="BUC180" s="89"/>
      <c r="BUF180" s="89"/>
      <c r="BUL180" s="89"/>
      <c r="BUN180" s="89"/>
      <c r="BUO180" s="89"/>
      <c r="BUQ180" s="89"/>
      <c r="BUT180" s="89"/>
      <c r="BUW180" s="89"/>
      <c r="BVH180" s="89"/>
      <c r="BVJ180" s="89"/>
      <c r="BVV180" s="89"/>
      <c r="BVY180" s="89"/>
      <c r="BWG180" s="89"/>
      <c r="BXA180" s="89"/>
      <c r="BXC180" s="89"/>
      <c r="BXD180" s="89"/>
      <c r="BXE180" s="89"/>
      <c r="BXF180" s="89"/>
      <c r="BXG180" s="89"/>
      <c r="BXH180" s="89"/>
      <c r="BXZ180" s="89"/>
      <c r="BYA180" s="89"/>
      <c r="BYD180" s="89"/>
      <c r="BYG180" s="89"/>
      <c r="BYI180" s="89"/>
      <c r="BYK180" s="89"/>
      <c r="BYN180" s="89"/>
      <c r="BYQ180" s="89"/>
      <c r="BYT180" s="89"/>
      <c r="BYZ180" s="89"/>
      <c r="BZC180" s="89"/>
      <c r="BZF180" s="89"/>
      <c r="BZK180" s="89"/>
      <c r="BZY180" s="89"/>
      <c r="BZZ180" s="89"/>
      <c r="CAA180" s="89"/>
      <c r="CAB180" s="89"/>
      <c r="CAC180" s="89"/>
      <c r="CAD180" s="89"/>
      <c r="CAE180" s="89"/>
      <c r="CAF180" s="89"/>
      <c r="CAG180" s="89"/>
      <c r="CAH180" s="89"/>
      <c r="CAI180" s="89"/>
      <c r="CAJ180" s="89"/>
      <c r="CAK180" s="89"/>
      <c r="CAL180" s="89"/>
      <c r="CAM180" s="89"/>
      <c r="CAN180" s="89"/>
      <c r="CAO180" s="89"/>
      <c r="CAP180" s="89"/>
      <c r="CAQ180" s="89"/>
      <c r="CAR180" s="89"/>
      <c r="CAS180" s="89"/>
      <c r="CAT180" s="89"/>
      <c r="CAU180" s="89"/>
      <c r="CAV180" s="89"/>
      <c r="CAW180" s="89"/>
      <c r="CAX180" s="89"/>
      <c r="CAY180" s="89"/>
      <c r="CAZ180" s="89"/>
      <c r="CBA180" s="89"/>
      <c r="CBB180" s="89"/>
      <c r="CBC180" s="89"/>
      <c r="CBD180" s="89"/>
      <c r="CBE180" s="89"/>
      <c r="CBF180" s="89"/>
      <c r="CBG180" s="89"/>
      <c r="CBH180" s="89"/>
      <c r="CBI180" s="89"/>
      <c r="CBJ180" s="89"/>
      <c r="CBK180" s="89"/>
      <c r="CBN180" s="89"/>
      <c r="CBQ180" s="89"/>
      <c r="CBT180" s="89"/>
      <c r="CBW180" s="89"/>
      <c r="CBZ180" s="89"/>
      <c r="CCL180" s="89"/>
      <c r="CCO180" s="89"/>
      <c r="CCR180" s="89"/>
      <c r="CCU180" s="89"/>
      <c r="CDA180" s="89"/>
      <c r="CDD180" s="89"/>
      <c r="CDJ180" s="89"/>
      <c r="CDM180" s="89"/>
      <c r="CDP180" s="89"/>
      <c r="CDS180" s="89"/>
      <c r="CDY180" s="89"/>
      <c r="CEB180" s="89"/>
      <c r="CEH180" s="89"/>
      <c r="CEJ180" s="89"/>
      <c r="CEK180" s="89"/>
      <c r="CEM180" s="89"/>
      <c r="CEP180" s="89"/>
      <c r="CES180" s="89"/>
      <c r="CFD180" s="89"/>
      <c r="CFF180" s="89"/>
      <c r="CFR180" s="89"/>
      <c r="CFU180" s="89"/>
      <c r="CGC180" s="89"/>
      <c r="CGW180" s="89"/>
      <c r="CGY180" s="89"/>
      <c r="CGZ180" s="89"/>
      <c r="CHA180" s="89"/>
      <c r="CHB180" s="89"/>
      <c r="CHC180" s="89"/>
      <c r="CHD180" s="89"/>
      <c r="CHV180" s="89"/>
      <c r="CHW180" s="89"/>
      <c r="CHZ180" s="89"/>
      <c r="CIC180" s="89"/>
      <c r="CIE180" s="89"/>
      <c r="CIG180" s="89"/>
      <c r="CIJ180" s="89"/>
      <c r="CIM180" s="89"/>
      <c r="CIP180" s="89"/>
      <c r="CIV180" s="89"/>
      <c r="CIY180" s="89"/>
      <c r="CJB180" s="89"/>
      <c r="CJG180" s="89"/>
      <c r="CJU180" s="89"/>
      <c r="CJV180" s="89"/>
      <c r="CJW180" s="89"/>
      <c r="CJX180" s="89"/>
      <c r="CJY180" s="89"/>
      <c r="CJZ180" s="89"/>
      <c r="CKA180" s="89"/>
      <c r="CKB180" s="89"/>
      <c r="CKC180" s="89"/>
      <c r="CKD180" s="89"/>
      <c r="CKE180" s="89"/>
      <c r="CKF180" s="89"/>
      <c r="CKG180" s="89"/>
      <c r="CKH180" s="89"/>
      <c r="CKI180" s="89"/>
      <c r="CKJ180" s="89"/>
      <c r="CKK180" s="89"/>
      <c r="CKL180" s="89"/>
      <c r="CKM180" s="89"/>
      <c r="CKN180" s="89"/>
      <c r="CKO180" s="89"/>
      <c r="CKP180" s="89"/>
      <c r="CKQ180" s="89"/>
      <c r="CKR180" s="89"/>
      <c r="CKS180" s="89"/>
      <c r="CKT180" s="89"/>
      <c r="CKU180" s="89"/>
      <c r="CKV180" s="89"/>
      <c r="CKW180" s="89"/>
      <c r="CKX180" s="89"/>
      <c r="CKY180" s="89"/>
      <c r="CKZ180" s="89"/>
      <c r="CLA180" s="89"/>
      <c r="CLB180" s="89"/>
      <c r="CLC180" s="89"/>
      <c r="CLD180" s="89"/>
      <c r="CLE180" s="89"/>
      <c r="CLF180" s="89"/>
      <c r="CLG180" s="89"/>
      <c r="CLJ180" s="89"/>
      <c r="CLM180" s="89"/>
      <c r="CLP180" s="89"/>
      <c r="CLS180" s="89"/>
      <c r="CLV180" s="89"/>
      <c r="CMH180" s="89"/>
      <c r="CMK180" s="89"/>
      <c r="CMN180" s="89"/>
      <c r="CMQ180" s="89"/>
      <c r="CMW180" s="89"/>
      <c r="CMZ180" s="89"/>
      <c r="CNF180" s="89"/>
      <c r="CNI180" s="89"/>
      <c r="CNL180" s="89"/>
      <c r="CNO180" s="89"/>
      <c r="CNU180" s="89"/>
      <c r="CNX180" s="89"/>
      <c r="COD180" s="89"/>
      <c r="COF180" s="89"/>
      <c r="COG180" s="89"/>
      <c r="COI180" s="89"/>
      <c r="COL180" s="89"/>
      <c r="COO180" s="89"/>
      <c r="COZ180" s="89"/>
      <c r="CPB180" s="89"/>
      <c r="CPN180" s="89"/>
      <c r="CPQ180" s="89"/>
      <c r="CPY180" s="89"/>
      <c r="CQS180" s="89"/>
      <c r="CQU180" s="89"/>
      <c r="CQV180" s="89"/>
      <c r="CQW180" s="89"/>
      <c r="CQX180" s="89"/>
      <c r="CQY180" s="89"/>
      <c r="CQZ180" s="89"/>
      <c r="CRR180" s="89"/>
      <c r="CRS180" s="89"/>
      <c r="CRV180" s="89"/>
      <c r="CRY180" s="89"/>
      <c r="CSA180" s="89"/>
      <c r="CSC180" s="89"/>
      <c r="CSF180" s="89"/>
      <c r="CSI180" s="89"/>
      <c r="CSL180" s="89"/>
      <c r="CSR180" s="89"/>
      <c r="CSU180" s="89"/>
      <c r="CSX180" s="89"/>
      <c r="CTC180" s="89"/>
      <c r="CTQ180" s="89"/>
      <c r="CTR180" s="89"/>
      <c r="CTS180" s="89"/>
      <c r="CTT180" s="89"/>
      <c r="CTU180" s="89"/>
      <c r="CTV180" s="89"/>
      <c r="CTW180" s="89"/>
      <c r="CTX180" s="89"/>
      <c r="CTY180" s="89"/>
      <c r="CTZ180" s="89"/>
      <c r="CUA180" s="89"/>
      <c r="CUB180" s="89"/>
      <c r="CUC180" s="89"/>
      <c r="CUD180" s="89"/>
      <c r="CUE180" s="89"/>
      <c r="CUF180" s="89"/>
      <c r="CUG180" s="89"/>
      <c r="CUH180" s="89"/>
      <c r="CUI180" s="89"/>
      <c r="CUJ180" s="89"/>
      <c r="CUK180" s="89"/>
      <c r="CUL180" s="89"/>
      <c r="CUM180" s="89"/>
      <c r="CUN180" s="89"/>
      <c r="CUO180" s="89"/>
      <c r="CUP180" s="89"/>
      <c r="CUQ180" s="89"/>
      <c r="CUR180" s="89"/>
      <c r="CUS180" s="89"/>
      <c r="CUT180" s="89"/>
      <c r="CUU180" s="89"/>
      <c r="CUV180" s="89"/>
      <c r="CUW180" s="89"/>
      <c r="CUX180" s="89"/>
      <c r="CUY180" s="89"/>
      <c r="CUZ180" s="89"/>
      <c r="CVA180" s="89"/>
      <c r="CVB180" s="89"/>
      <c r="CVC180" s="89"/>
      <c r="CVF180" s="89"/>
      <c r="CVI180" s="89"/>
      <c r="CVL180" s="89"/>
      <c r="CVO180" s="89"/>
      <c r="CVR180" s="89"/>
      <c r="CWD180" s="89"/>
      <c r="CWG180" s="89"/>
      <c r="CWJ180" s="89"/>
      <c r="CWM180" s="89"/>
      <c r="CWS180" s="89"/>
      <c r="CWV180" s="89"/>
      <c r="CXB180" s="89"/>
      <c r="CXE180" s="89"/>
      <c r="CXH180" s="89"/>
      <c r="CXK180" s="89"/>
      <c r="CXQ180" s="89"/>
      <c r="CXT180" s="89"/>
      <c r="CXZ180" s="89"/>
      <c r="CYB180" s="89"/>
      <c r="CYC180" s="89"/>
      <c r="CYE180" s="89"/>
      <c r="CYH180" s="89"/>
      <c r="CYK180" s="89"/>
      <c r="CYV180" s="89"/>
      <c r="CYX180" s="89"/>
      <c r="CZJ180" s="89"/>
      <c r="CZM180" s="89"/>
      <c r="CZU180" s="89"/>
      <c r="DAO180" s="89"/>
      <c r="DAQ180" s="89"/>
      <c r="DAR180" s="89"/>
      <c r="DAS180" s="89"/>
      <c r="DAT180" s="89"/>
      <c r="DAU180" s="89"/>
      <c r="DAV180" s="89"/>
      <c r="DBN180" s="89"/>
      <c r="DBO180" s="89"/>
      <c r="DBR180" s="89"/>
      <c r="DBU180" s="89"/>
      <c r="DBW180" s="89"/>
      <c r="DBY180" s="89"/>
      <c r="DCB180" s="89"/>
      <c r="DCE180" s="89"/>
      <c r="DCH180" s="89"/>
      <c r="DCN180" s="89"/>
      <c r="DCQ180" s="89"/>
      <c r="DCT180" s="89"/>
      <c r="DCY180" s="89"/>
      <c r="DDM180" s="89"/>
      <c r="DDN180" s="89"/>
      <c r="DDO180" s="89"/>
      <c r="DDP180" s="89"/>
      <c r="DDQ180" s="89"/>
      <c r="DDR180" s="89"/>
      <c r="DDS180" s="89"/>
      <c r="DDT180" s="89"/>
      <c r="DDU180" s="89"/>
      <c r="DDV180" s="89"/>
      <c r="DDW180" s="89"/>
      <c r="DDX180" s="89"/>
      <c r="DDY180" s="89"/>
      <c r="DDZ180" s="89"/>
      <c r="DEA180" s="89"/>
      <c r="DEB180" s="89"/>
      <c r="DEC180" s="89"/>
      <c r="DED180" s="89"/>
      <c r="DEE180" s="89"/>
      <c r="DEF180" s="89"/>
      <c r="DEG180" s="89"/>
      <c r="DEH180" s="89"/>
      <c r="DEI180" s="89"/>
      <c r="DEJ180" s="89"/>
      <c r="DEK180" s="89"/>
      <c r="DEL180" s="89"/>
      <c r="DEM180" s="89"/>
      <c r="DEN180" s="89"/>
      <c r="DEO180" s="89"/>
      <c r="DEP180" s="89"/>
      <c r="DEQ180" s="89"/>
      <c r="DER180" s="89"/>
      <c r="DES180" s="89"/>
      <c r="DET180" s="89"/>
      <c r="DEU180" s="89"/>
      <c r="DEV180" s="89"/>
      <c r="DEW180" s="89"/>
      <c r="DEX180" s="89"/>
      <c r="DEY180" s="89"/>
      <c r="DFB180" s="89"/>
      <c r="DFE180" s="89"/>
      <c r="DFH180" s="89"/>
      <c r="DFK180" s="89"/>
      <c r="DFN180" s="89"/>
      <c r="DFZ180" s="89"/>
      <c r="DGC180" s="89"/>
      <c r="DGF180" s="89"/>
      <c r="DGI180" s="89"/>
      <c r="DGO180" s="89"/>
      <c r="DGR180" s="89"/>
      <c r="DGX180" s="89"/>
      <c r="DHA180" s="89"/>
      <c r="DHD180" s="89"/>
      <c r="DHG180" s="89"/>
      <c r="DHM180" s="89"/>
      <c r="DHP180" s="89"/>
      <c r="DHV180" s="89"/>
      <c r="DHX180" s="89"/>
      <c r="DHY180" s="89"/>
      <c r="DIA180" s="89"/>
      <c r="DID180" s="89"/>
      <c r="DIG180" s="89"/>
      <c r="DIR180" s="89"/>
      <c r="DIT180" s="89"/>
      <c r="DJF180" s="89"/>
      <c r="DJI180" s="89"/>
      <c r="DJQ180" s="89"/>
      <c r="DKK180" s="89"/>
      <c r="DKM180" s="89"/>
      <c r="DKN180" s="89"/>
      <c r="DKO180" s="89"/>
      <c r="DKP180" s="89"/>
      <c r="DKQ180" s="89"/>
      <c r="DKR180" s="89"/>
      <c r="DLJ180" s="89"/>
      <c r="DLK180" s="89"/>
      <c r="DLN180" s="89"/>
      <c r="DLQ180" s="89"/>
      <c r="DLS180" s="89"/>
      <c r="DLU180" s="89"/>
      <c r="DLX180" s="89"/>
      <c r="DMA180" s="89"/>
      <c r="DMD180" s="89"/>
      <c r="DMJ180" s="89"/>
      <c r="DMM180" s="89"/>
      <c r="DMP180" s="89"/>
      <c r="DMU180" s="89"/>
      <c r="DNI180" s="89"/>
      <c r="DNJ180" s="89"/>
      <c r="DNK180" s="89"/>
      <c r="DNL180" s="89"/>
      <c r="DNM180" s="89"/>
      <c r="DNN180" s="89"/>
      <c r="DNO180" s="89"/>
      <c r="DNP180" s="89"/>
      <c r="DNQ180" s="89"/>
      <c r="DNR180" s="89"/>
      <c r="DNS180" s="89"/>
      <c r="DNT180" s="89"/>
      <c r="DNU180" s="89"/>
      <c r="DNV180" s="89"/>
      <c r="DNW180" s="89"/>
      <c r="DNX180" s="89"/>
      <c r="DNY180" s="89"/>
      <c r="DNZ180" s="89"/>
      <c r="DOA180" s="89"/>
      <c r="DOB180" s="89"/>
      <c r="DOC180" s="89"/>
      <c r="DOD180" s="89"/>
      <c r="DOE180" s="89"/>
      <c r="DOF180" s="89"/>
      <c r="DOG180" s="89"/>
      <c r="DOH180" s="89"/>
      <c r="DOI180" s="89"/>
      <c r="DOJ180" s="89"/>
      <c r="DOK180" s="89"/>
      <c r="DOL180" s="89"/>
      <c r="DOM180" s="89"/>
      <c r="DON180" s="89"/>
      <c r="DOO180" s="89"/>
      <c r="DOP180" s="89"/>
      <c r="DOQ180" s="89"/>
      <c r="DOR180" s="89"/>
      <c r="DOS180" s="89"/>
      <c r="DOT180" s="89"/>
      <c r="DOU180" s="89"/>
      <c r="DOX180" s="89"/>
      <c r="DPA180" s="89"/>
      <c r="DPD180" s="89"/>
      <c r="DPG180" s="89"/>
      <c r="DPJ180" s="89"/>
      <c r="DPV180" s="89"/>
      <c r="DPY180" s="89"/>
      <c r="DQB180" s="89"/>
      <c r="DQE180" s="89"/>
      <c r="DQK180" s="89"/>
      <c r="DQN180" s="89"/>
      <c r="DQT180" s="89"/>
      <c r="DQW180" s="89"/>
      <c r="DQZ180" s="89"/>
      <c r="DRC180" s="89"/>
      <c r="DRI180" s="89"/>
      <c r="DRL180" s="89"/>
      <c r="DRR180" s="89"/>
      <c r="DRT180" s="89"/>
      <c r="DRU180" s="89"/>
      <c r="DRW180" s="89"/>
      <c r="DRZ180" s="89"/>
      <c r="DSC180" s="89"/>
      <c r="DSN180" s="89"/>
      <c r="DSP180" s="89"/>
      <c r="DTB180" s="89"/>
      <c r="DTE180" s="89"/>
      <c r="DTM180" s="89"/>
      <c r="DUG180" s="89"/>
      <c r="DUI180" s="89"/>
      <c r="DUJ180" s="89"/>
      <c r="DUK180" s="89"/>
      <c r="DUL180" s="89"/>
      <c r="DUM180" s="89"/>
      <c r="DUN180" s="89"/>
      <c r="DVF180" s="89"/>
      <c r="DVG180" s="89"/>
      <c r="DVJ180" s="89"/>
      <c r="DVM180" s="89"/>
      <c r="DVO180" s="89"/>
      <c r="DVQ180" s="89"/>
      <c r="DVT180" s="89"/>
      <c r="DVW180" s="89"/>
      <c r="DVZ180" s="89"/>
      <c r="DWF180" s="89"/>
      <c r="DWI180" s="89"/>
      <c r="DWL180" s="89"/>
      <c r="DWQ180" s="89"/>
      <c r="DXE180" s="89"/>
      <c r="DXF180" s="89"/>
      <c r="DXG180" s="89"/>
      <c r="DXH180" s="89"/>
      <c r="DXI180" s="89"/>
      <c r="DXJ180" s="89"/>
      <c r="DXK180" s="89"/>
      <c r="DXL180" s="89"/>
      <c r="DXM180" s="89"/>
      <c r="DXN180" s="89"/>
      <c r="DXO180" s="89"/>
      <c r="DXP180" s="89"/>
      <c r="DXQ180" s="89"/>
      <c r="DXR180" s="89"/>
      <c r="DXS180" s="89"/>
      <c r="DXT180" s="89"/>
      <c r="DXU180" s="89"/>
      <c r="DXV180" s="89"/>
      <c r="DXW180" s="89"/>
      <c r="DXX180" s="89"/>
      <c r="DXY180" s="89"/>
      <c r="DXZ180" s="89"/>
      <c r="DYA180" s="89"/>
      <c r="DYB180" s="89"/>
      <c r="DYC180" s="89"/>
      <c r="DYD180" s="89"/>
      <c r="DYE180" s="89"/>
      <c r="DYF180" s="89"/>
      <c r="DYG180" s="89"/>
      <c r="DYH180" s="89"/>
      <c r="DYI180" s="89"/>
      <c r="DYJ180" s="89"/>
      <c r="DYK180" s="89"/>
      <c r="DYL180" s="89"/>
      <c r="DYM180" s="89"/>
      <c r="DYN180" s="89"/>
      <c r="DYO180" s="89"/>
      <c r="DYP180" s="89"/>
      <c r="DYQ180" s="89"/>
      <c r="DYT180" s="89"/>
      <c r="DYW180" s="89"/>
      <c r="DYZ180" s="89"/>
      <c r="DZC180" s="89"/>
      <c r="DZF180" s="89"/>
      <c r="DZR180" s="89"/>
      <c r="DZU180" s="89"/>
      <c r="DZX180" s="89"/>
      <c r="EAA180" s="89"/>
      <c r="EAG180" s="89"/>
      <c r="EAJ180" s="89"/>
      <c r="EAP180" s="89"/>
      <c r="EAS180" s="89"/>
      <c r="EAV180" s="89"/>
      <c r="EAY180" s="89"/>
      <c r="EBE180" s="89"/>
      <c r="EBH180" s="89"/>
      <c r="EBN180" s="89"/>
      <c r="EBP180" s="89"/>
      <c r="EBQ180" s="89"/>
      <c r="EBS180" s="89"/>
      <c r="EBV180" s="89"/>
      <c r="EBY180" s="89"/>
      <c r="ECJ180" s="89"/>
      <c r="ECL180" s="89"/>
      <c r="ECX180" s="89"/>
      <c r="EDA180" s="89"/>
      <c r="EDI180" s="89"/>
      <c r="EEC180" s="89"/>
      <c r="EEE180" s="89"/>
      <c r="EEF180" s="89"/>
      <c r="EEG180" s="89"/>
      <c r="EEH180" s="89"/>
      <c r="EEI180" s="89"/>
      <c r="EEJ180" s="89"/>
      <c r="EFB180" s="89"/>
      <c r="EFC180" s="89"/>
      <c r="EFF180" s="89"/>
      <c r="EFI180" s="89"/>
      <c r="EFK180" s="89"/>
      <c r="EFM180" s="89"/>
      <c r="EFP180" s="89"/>
      <c r="EFS180" s="89"/>
      <c r="EFV180" s="89"/>
      <c r="EGB180" s="89"/>
      <c r="EGE180" s="89"/>
      <c r="EGH180" s="89"/>
      <c r="EGM180" s="89"/>
      <c r="EHA180" s="89"/>
      <c r="EHB180" s="89"/>
      <c r="EHC180" s="89"/>
      <c r="EHD180" s="89"/>
      <c r="EHE180" s="89"/>
      <c r="EHF180" s="89"/>
      <c r="EHG180" s="89"/>
      <c r="EHH180" s="89"/>
      <c r="EHI180" s="89"/>
      <c r="EHJ180" s="89"/>
      <c r="EHK180" s="89"/>
      <c r="EHL180" s="89"/>
      <c r="EHM180" s="89"/>
      <c r="EHN180" s="89"/>
      <c r="EHO180" s="89"/>
      <c r="EHP180" s="89"/>
      <c r="EHQ180" s="89"/>
      <c r="EHR180" s="89"/>
      <c r="EHS180" s="89"/>
      <c r="EHT180" s="89"/>
      <c r="EHU180" s="89"/>
      <c r="EHV180" s="89"/>
      <c r="EHW180" s="89"/>
      <c r="EHX180" s="89"/>
      <c r="EHY180" s="89"/>
      <c r="EHZ180" s="89"/>
      <c r="EIA180" s="89"/>
      <c r="EIB180" s="89"/>
      <c r="EIC180" s="89"/>
      <c r="EID180" s="89"/>
      <c r="EIE180" s="89"/>
      <c r="EIF180" s="89"/>
      <c r="EIG180" s="89"/>
      <c r="EIH180" s="89"/>
      <c r="EII180" s="89"/>
      <c r="EIJ180" s="89"/>
      <c r="EIK180" s="89"/>
      <c r="EIL180" s="89"/>
      <c r="EIM180" s="89"/>
      <c r="EIP180" s="89"/>
      <c r="EIS180" s="89"/>
      <c r="EIV180" s="89"/>
      <c r="EIY180" s="89"/>
      <c r="EJB180" s="89"/>
      <c r="EJN180" s="89"/>
      <c r="EJQ180" s="89"/>
      <c r="EJT180" s="89"/>
      <c r="EJW180" s="89"/>
      <c r="EKC180" s="89"/>
      <c r="EKF180" s="89"/>
      <c r="EKL180" s="89"/>
      <c r="EKO180" s="89"/>
      <c r="EKR180" s="89"/>
      <c r="EKU180" s="89"/>
      <c r="ELA180" s="89"/>
      <c r="ELD180" s="89"/>
      <c r="ELJ180" s="89"/>
      <c r="ELL180" s="89"/>
      <c r="ELM180" s="89"/>
      <c r="ELO180" s="89"/>
      <c r="ELR180" s="89"/>
      <c r="ELU180" s="89"/>
      <c r="EMF180" s="89"/>
      <c r="EMH180" s="89"/>
      <c r="EMT180" s="89"/>
      <c r="EMW180" s="89"/>
      <c r="ENE180" s="89"/>
      <c r="ENY180" s="89"/>
      <c r="EOA180" s="89"/>
      <c r="EOB180" s="89"/>
      <c r="EOC180" s="89"/>
      <c r="EOD180" s="89"/>
      <c r="EOE180" s="89"/>
      <c r="EOF180" s="89"/>
      <c r="EOX180" s="89"/>
      <c r="EOY180" s="89"/>
      <c r="EPB180" s="89"/>
      <c r="EPE180" s="89"/>
      <c r="EPG180" s="89"/>
      <c r="EPI180" s="89"/>
      <c r="EPL180" s="89"/>
      <c r="EPO180" s="89"/>
      <c r="EPR180" s="89"/>
      <c r="EPX180" s="89"/>
      <c r="EQA180" s="89"/>
      <c r="EQD180" s="89"/>
      <c r="EQI180" s="89"/>
      <c r="EQW180" s="89"/>
      <c r="EQX180" s="89"/>
      <c r="EQY180" s="89"/>
      <c r="EQZ180" s="89"/>
      <c r="ERA180" s="89"/>
      <c r="ERB180" s="89"/>
      <c r="ERC180" s="89"/>
      <c r="ERD180" s="89"/>
      <c r="ERE180" s="89"/>
      <c r="ERF180" s="89"/>
      <c r="ERG180" s="89"/>
      <c r="ERH180" s="89"/>
      <c r="ERI180" s="89"/>
      <c r="ERJ180" s="89"/>
      <c r="ERK180" s="89"/>
      <c r="ERL180" s="89"/>
      <c r="ERM180" s="89"/>
      <c r="ERN180" s="89"/>
      <c r="ERO180" s="89"/>
      <c r="ERP180" s="89"/>
      <c r="ERQ180" s="89"/>
      <c r="ERR180" s="89"/>
      <c r="ERS180" s="89"/>
      <c r="ERT180" s="89"/>
      <c r="ERU180" s="89"/>
      <c r="ERV180" s="89"/>
      <c r="ERW180" s="89"/>
      <c r="ERX180" s="89"/>
      <c r="ERY180" s="89"/>
      <c r="ERZ180" s="89"/>
      <c r="ESA180" s="89"/>
      <c r="ESB180" s="89"/>
      <c r="ESC180" s="89"/>
      <c r="ESD180" s="89"/>
      <c r="ESE180" s="89"/>
      <c r="ESF180" s="89"/>
      <c r="ESG180" s="89"/>
      <c r="ESH180" s="89"/>
      <c r="ESI180" s="89"/>
      <c r="ESL180" s="89"/>
      <c r="ESO180" s="89"/>
      <c r="ESR180" s="89"/>
      <c r="ESU180" s="89"/>
      <c r="ESX180" s="89"/>
      <c r="ETJ180" s="89"/>
      <c r="ETM180" s="89"/>
      <c r="ETP180" s="89"/>
      <c r="ETS180" s="89"/>
      <c r="ETY180" s="89"/>
      <c r="EUB180" s="89"/>
      <c r="EUH180" s="89"/>
      <c r="EUK180" s="89"/>
      <c r="EUN180" s="89"/>
      <c r="EUQ180" s="89"/>
      <c r="EUW180" s="89"/>
      <c r="EUZ180" s="89"/>
      <c r="EVF180" s="89"/>
      <c r="EVH180" s="89"/>
      <c r="EVI180" s="89"/>
      <c r="EVK180" s="89"/>
      <c r="EVN180" s="89"/>
      <c r="EVQ180" s="89"/>
      <c r="EWB180" s="89"/>
      <c r="EWD180" s="89"/>
      <c r="EWP180" s="89"/>
      <c r="EWS180" s="89"/>
      <c r="EXA180" s="89"/>
      <c r="EXU180" s="89"/>
      <c r="EXW180" s="89"/>
      <c r="EXX180" s="89"/>
      <c r="EXY180" s="89"/>
      <c r="EXZ180" s="89"/>
      <c r="EYA180" s="89"/>
      <c r="EYB180" s="89"/>
      <c r="EYT180" s="89"/>
      <c r="EYU180" s="89"/>
      <c r="EYX180" s="89"/>
      <c r="EZA180" s="89"/>
      <c r="EZC180" s="89"/>
      <c r="EZE180" s="89"/>
      <c r="EZH180" s="89"/>
      <c r="EZK180" s="89"/>
      <c r="EZN180" s="89"/>
      <c r="EZT180" s="89"/>
      <c r="EZW180" s="89"/>
      <c r="EZZ180" s="89"/>
      <c r="FAE180" s="89"/>
      <c r="FAS180" s="89"/>
      <c r="FAT180" s="89"/>
      <c r="FAU180" s="89"/>
      <c r="FAV180" s="89"/>
      <c r="FAW180" s="89"/>
      <c r="FAX180" s="89"/>
      <c r="FAY180" s="89"/>
      <c r="FAZ180" s="89"/>
      <c r="FBA180" s="89"/>
      <c r="FBB180" s="89"/>
      <c r="FBC180" s="89"/>
      <c r="FBD180" s="89"/>
      <c r="FBE180" s="89"/>
      <c r="FBF180" s="89"/>
      <c r="FBG180" s="89"/>
      <c r="FBH180" s="89"/>
      <c r="FBI180" s="89"/>
      <c r="FBJ180" s="89"/>
      <c r="FBK180" s="89"/>
      <c r="FBL180" s="89"/>
      <c r="FBM180" s="89"/>
      <c r="FBN180" s="89"/>
      <c r="FBO180" s="89"/>
      <c r="FBP180" s="89"/>
      <c r="FBQ180" s="89"/>
      <c r="FBR180" s="89"/>
      <c r="FBS180" s="89"/>
      <c r="FBT180" s="89"/>
      <c r="FBU180" s="89"/>
      <c r="FBV180" s="89"/>
      <c r="FBW180" s="89"/>
      <c r="FBX180" s="89"/>
      <c r="FBY180" s="89"/>
      <c r="FBZ180" s="89"/>
      <c r="FCA180" s="89"/>
      <c r="FCB180" s="89"/>
      <c r="FCC180" s="89"/>
      <c r="FCD180" s="89"/>
      <c r="FCE180" s="89"/>
      <c r="FCH180" s="89"/>
      <c r="FCK180" s="89"/>
      <c r="FCN180" s="89"/>
      <c r="FCQ180" s="89"/>
      <c r="FCT180" s="89"/>
      <c r="FDF180" s="89"/>
      <c r="FDI180" s="89"/>
      <c r="FDL180" s="89"/>
      <c r="FDO180" s="89"/>
      <c r="FDU180" s="89"/>
      <c r="FDX180" s="89"/>
      <c r="FED180" s="89"/>
      <c r="FEG180" s="89"/>
      <c r="FEJ180" s="89"/>
      <c r="FEM180" s="89"/>
      <c r="FES180" s="89"/>
      <c r="FEV180" s="89"/>
      <c r="FFB180" s="89"/>
      <c r="FFD180" s="89"/>
      <c r="FFE180" s="89"/>
      <c r="FFG180" s="89"/>
      <c r="FFJ180" s="89"/>
      <c r="FFM180" s="89"/>
      <c r="FFX180" s="89"/>
      <c r="FFZ180" s="89"/>
      <c r="FGL180" s="89"/>
      <c r="FGO180" s="89"/>
      <c r="FGW180" s="89"/>
      <c r="FHQ180" s="89"/>
      <c r="FHS180" s="89"/>
      <c r="FHT180" s="89"/>
      <c r="FHU180" s="89"/>
      <c r="FHV180" s="89"/>
      <c r="FHW180" s="89"/>
      <c r="FHX180" s="89"/>
      <c r="FIP180" s="89"/>
      <c r="FIQ180" s="89"/>
      <c r="FIT180" s="89"/>
      <c r="FIW180" s="89"/>
      <c r="FIY180" s="89"/>
      <c r="FJA180" s="89"/>
      <c r="FJD180" s="89"/>
      <c r="FJG180" s="89"/>
      <c r="FJJ180" s="89"/>
      <c r="FJP180" s="89"/>
      <c r="FJS180" s="89"/>
      <c r="FJV180" s="89"/>
      <c r="FKA180" s="89"/>
      <c r="FKO180" s="89"/>
      <c r="FKP180" s="89"/>
      <c r="FKQ180" s="89"/>
      <c r="FKR180" s="89"/>
      <c r="FKS180" s="89"/>
      <c r="FKT180" s="89"/>
      <c r="FKU180" s="89"/>
      <c r="FKV180" s="89"/>
      <c r="FKW180" s="89"/>
      <c r="FKX180" s="89"/>
      <c r="FKY180" s="89"/>
      <c r="FKZ180" s="89"/>
      <c r="FLA180" s="89"/>
      <c r="FLB180" s="89"/>
      <c r="FLC180" s="89"/>
      <c r="FLD180" s="89"/>
      <c r="FLE180" s="89"/>
      <c r="FLF180" s="89"/>
      <c r="FLG180" s="89"/>
      <c r="FLH180" s="89"/>
      <c r="FLI180" s="89"/>
      <c r="FLJ180" s="89"/>
      <c r="FLK180" s="89"/>
      <c r="FLL180" s="89"/>
      <c r="FLM180" s="89"/>
      <c r="FLN180" s="89"/>
      <c r="FLO180" s="89"/>
      <c r="FLP180" s="89"/>
      <c r="FLQ180" s="89"/>
      <c r="FLR180" s="89"/>
      <c r="FLS180" s="89"/>
      <c r="FLT180" s="89"/>
      <c r="FLU180" s="89"/>
      <c r="FLV180" s="89"/>
      <c r="FLW180" s="89"/>
      <c r="FLX180" s="89"/>
      <c r="FLY180" s="89"/>
      <c r="FLZ180" s="89"/>
      <c r="FMA180" s="89"/>
      <c r="FMD180" s="89"/>
      <c r="FMG180" s="89"/>
      <c r="FMJ180" s="89"/>
      <c r="FMM180" s="89"/>
      <c r="FMP180" s="89"/>
      <c r="FNB180" s="89"/>
      <c r="FNE180" s="89"/>
      <c r="FNH180" s="89"/>
      <c r="FNK180" s="89"/>
      <c r="FNQ180" s="89"/>
      <c r="FNT180" s="89"/>
      <c r="FNZ180" s="89"/>
      <c r="FOC180" s="89"/>
      <c r="FOF180" s="89"/>
      <c r="FOI180" s="89"/>
      <c r="FOO180" s="89"/>
      <c r="FOR180" s="89"/>
      <c r="FOX180" s="89"/>
      <c r="FOZ180" s="89"/>
      <c r="FPA180" s="89"/>
      <c r="FPC180" s="89"/>
      <c r="FPF180" s="89"/>
      <c r="FPI180" s="89"/>
      <c r="FPT180" s="89"/>
      <c r="FPV180" s="89"/>
      <c r="FQH180" s="89"/>
      <c r="FQK180" s="89"/>
      <c r="FQS180" s="89"/>
      <c r="FRM180" s="89"/>
      <c r="FRO180" s="89"/>
      <c r="FRP180" s="89"/>
      <c r="FRQ180" s="89"/>
      <c r="FRR180" s="89"/>
      <c r="FRS180" s="89"/>
      <c r="FRT180" s="89"/>
      <c r="FSL180" s="89"/>
      <c r="FSM180" s="89"/>
      <c r="FSP180" s="89"/>
      <c r="FSS180" s="89"/>
      <c r="FSU180" s="89"/>
      <c r="FSW180" s="89"/>
      <c r="FSZ180" s="89"/>
      <c r="FTC180" s="89"/>
      <c r="FTF180" s="89"/>
      <c r="FTL180" s="89"/>
      <c r="FTO180" s="89"/>
      <c r="FTR180" s="89"/>
      <c r="FTW180" s="89"/>
      <c r="FUK180" s="89"/>
      <c r="FUL180" s="89"/>
      <c r="FUM180" s="89"/>
      <c r="FUN180" s="89"/>
      <c r="FUO180" s="89"/>
      <c r="FUP180" s="89"/>
      <c r="FUQ180" s="89"/>
      <c r="FUR180" s="89"/>
      <c r="FUS180" s="89"/>
      <c r="FUT180" s="89"/>
      <c r="FUU180" s="89"/>
      <c r="FUV180" s="89"/>
      <c r="FUW180" s="89"/>
      <c r="FUX180" s="89"/>
      <c r="FUY180" s="89"/>
      <c r="FUZ180" s="89"/>
      <c r="FVA180" s="89"/>
      <c r="FVB180" s="89"/>
      <c r="FVC180" s="89"/>
      <c r="FVD180" s="89"/>
      <c r="FVE180" s="89"/>
      <c r="FVF180" s="89"/>
      <c r="FVG180" s="89"/>
      <c r="FVH180" s="89"/>
      <c r="FVI180" s="89"/>
      <c r="FVJ180" s="89"/>
      <c r="FVK180" s="89"/>
      <c r="FVL180" s="89"/>
      <c r="FVM180" s="89"/>
      <c r="FVN180" s="89"/>
      <c r="FVO180" s="89"/>
      <c r="FVP180" s="89"/>
      <c r="FVQ180" s="89"/>
      <c r="FVR180" s="89"/>
      <c r="FVS180" s="89"/>
      <c r="FVT180" s="89"/>
      <c r="FVU180" s="89"/>
      <c r="FVV180" s="89"/>
      <c r="FVW180" s="89"/>
      <c r="FVZ180" s="89"/>
      <c r="FWC180" s="89"/>
      <c r="FWF180" s="89"/>
      <c r="FWI180" s="89"/>
      <c r="FWL180" s="89"/>
      <c r="FWX180" s="89"/>
      <c r="FXA180" s="89"/>
      <c r="FXD180" s="89"/>
      <c r="FXG180" s="89"/>
      <c r="FXM180" s="89"/>
      <c r="FXP180" s="89"/>
      <c r="FXV180" s="89"/>
      <c r="FXY180" s="89"/>
      <c r="FYB180" s="89"/>
      <c r="FYE180" s="89"/>
      <c r="FYK180" s="89"/>
      <c r="FYN180" s="89"/>
      <c r="FYT180" s="89"/>
      <c r="FYV180" s="89"/>
      <c r="FYW180" s="89"/>
      <c r="FYY180" s="89"/>
      <c r="FZB180" s="89"/>
      <c r="FZE180" s="89"/>
      <c r="FZP180" s="89"/>
      <c r="FZR180" s="89"/>
      <c r="GAD180" s="89"/>
      <c r="GAG180" s="89"/>
      <c r="GAO180" s="89"/>
      <c r="GBI180" s="89"/>
      <c r="GBK180" s="89"/>
      <c r="GBL180" s="89"/>
      <c r="GBM180" s="89"/>
      <c r="GBN180" s="89"/>
      <c r="GBO180" s="89"/>
      <c r="GBP180" s="89"/>
      <c r="GCH180" s="89"/>
      <c r="GCI180" s="89"/>
      <c r="GCL180" s="89"/>
      <c r="GCO180" s="89"/>
      <c r="GCQ180" s="89"/>
      <c r="GCS180" s="89"/>
      <c r="GCV180" s="89"/>
      <c r="GCY180" s="89"/>
      <c r="GDB180" s="89"/>
      <c r="GDH180" s="89"/>
      <c r="GDK180" s="89"/>
      <c r="GDN180" s="89"/>
      <c r="GDS180" s="89"/>
      <c r="GEG180" s="89"/>
      <c r="GEH180" s="89"/>
      <c r="GEI180" s="89"/>
      <c r="GEJ180" s="89"/>
      <c r="GEK180" s="89"/>
      <c r="GEL180" s="89"/>
      <c r="GEM180" s="89"/>
      <c r="GEN180" s="89"/>
      <c r="GEO180" s="89"/>
      <c r="GEP180" s="89"/>
      <c r="GEQ180" s="89"/>
      <c r="GER180" s="89"/>
      <c r="GES180" s="89"/>
      <c r="GET180" s="89"/>
      <c r="GEU180" s="89"/>
      <c r="GEV180" s="89"/>
      <c r="GEW180" s="89"/>
      <c r="GEX180" s="89"/>
      <c r="GEY180" s="89"/>
      <c r="GEZ180" s="89"/>
      <c r="GFA180" s="89"/>
      <c r="GFB180" s="89"/>
      <c r="GFC180" s="89"/>
      <c r="GFD180" s="89"/>
      <c r="GFE180" s="89"/>
      <c r="GFF180" s="89"/>
      <c r="GFG180" s="89"/>
      <c r="GFH180" s="89"/>
      <c r="GFI180" s="89"/>
      <c r="GFJ180" s="89"/>
      <c r="GFK180" s="89"/>
      <c r="GFL180" s="89"/>
      <c r="GFM180" s="89"/>
      <c r="GFN180" s="89"/>
      <c r="GFO180" s="89"/>
      <c r="GFP180" s="89"/>
      <c r="GFQ180" s="89"/>
      <c r="GFR180" s="89"/>
      <c r="GFS180" s="89"/>
      <c r="GFV180" s="89"/>
      <c r="GFY180" s="89"/>
      <c r="GGB180" s="89"/>
      <c r="GGE180" s="89"/>
      <c r="GGH180" s="89"/>
      <c r="GGT180" s="89"/>
      <c r="GGW180" s="89"/>
      <c r="GGZ180" s="89"/>
      <c r="GHC180" s="89"/>
      <c r="GHI180" s="89"/>
      <c r="GHL180" s="89"/>
      <c r="GHR180" s="89"/>
      <c r="GHU180" s="89"/>
      <c r="GHX180" s="89"/>
      <c r="GIA180" s="89"/>
      <c r="GIG180" s="89"/>
      <c r="GIJ180" s="89"/>
      <c r="GIP180" s="89"/>
      <c r="GIR180" s="89"/>
      <c r="GIS180" s="89"/>
      <c r="GIU180" s="89"/>
      <c r="GIX180" s="89"/>
      <c r="GJA180" s="89"/>
      <c r="GJL180" s="89"/>
      <c r="GJN180" s="89"/>
      <c r="GJZ180" s="89"/>
      <c r="GKC180" s="89"/>
      <c r="GKK180" s="89"/>
      <c r="GLE180" s="89"/>
      <c r="GLG180" s="89"/>
      <c r="GLH180" s="89"/>
      <c r="GLI180" s="89"/>
      <c r="GLJ180" s="89"/>
      <c r="GLK180" s="89"/>
      <c r="GLL180" s="89"/>
      <c r="GMD180" s="89"/>
      <c r="GME180" s="89"/>
      <c r="GMH180" s="89"/>
      <c r="GMK180" s="89"/>
      <c r="GMM180" s="89"/>
      <c r="GMO180" s="89"/>
      <c r="GMR180" s="89"/>
      <c r="GMU180" s="89"/>
      <c r="GMX180" s="89"/>
      <c r="GND180" s="89"/>
      <c r="GNG180" s="89"/>
      <c r="GNJ180" s="89"/>
      <c r="GNO180" s="89"/>
      <c r="GOC180" s="89"/>
      <c r="GOD180" s="89"/>
      <c r="GOE180" s="89"/>
      <c r="GOF180" s="89"/>
      <c r="GOG180" s="89"/>
      <c r="GOH180" s="89"/>
      <c r="GOI180" s="89"/>
      <c r="GOJ180" s="89"/>
      <c r="GOK180" s="89"/>
      <c r="GOL180" s="89"/>
      <c r="GOM180" s="89"/>
      <c r="GON180" s="89"/>
      <c r="GOO180" s="89"/>
      <c r="GOP180" s="89"/>
      <c r="GOQ180" s="89"/>
      <c r="GOR180" s="89"/>
      <c r="GOS180" s="89"/>
      <c r="GOT180" s="89"/>
      <c r="GOU180" s="89"/>
      <c r="GOV180" s="89"/>
      <c r="GOW180" s="89"/>
      <c r="GOX180" s="89"/>
      <c r="GOY180" s="89"/>
      <c r="GOZ180" s="89"/>
      <c r="GPA180" s="89"/>
      <c r="GPB180" s="89"/>
      <c r="GPC180" s="89"/>
      <c r="GPD180" s="89"/>
      <c r="GPE180" s="89"/>
      <c r="GPF180" s="89"/>
      <c r="GPG180" s="89"/>
      <c r="GPH180" s="89"/>
      <c r="GPI180" s="89"/>
      <c r="GPJ180" s="89"/>
      <c r="GPK180" s="89"/>
      <c r="GPL180" s="89"/>
      <c r="GPM180" s="89"/>
      <c r="GPN180" s="89"/>
      <c r="GPO180" s="89"/>
      <c r="GPR180" s="89"/>
      <c r="GPU180" s="89"/>
      <c r="GPX180" s="89"/>
      <c r="GQA180" s="89"/>
      <c r="GQD180" s="89"/>
      <c r="GQP180" s="89"/>
      <c r="GQS180" s="89"/>
      <c r="GQV180" s="89"/>
      <c r="GQY180" s="89"/>
      <c r="GRE180" s="89"/>
      <c r="GRH180" s="89"/>
      <c r="GRN180" s="89"/>
      <c r="GRQ180" s="89"/>
      <c r="GRT180" s="89"/>
      <c r="GRW180" s="89"/>
      <c r="GSC180" s="89"/>
      <c r="GSF180" s="89"/>
      <c r="GSL180" s="89"/>
      <c r="GSN180" s="89"/>
      <c r="GSO180" s="89"/>
      <c r="GSQ180" s="89"/>
      <c r="GST180" s="89"/>
      <c r="GSW180" s="89"/>
      <c r="GTH180" s="89"/>
      <c r="GTJ180" s="89"/>
      <c r="GTV180" s="89"/>
      <c r="GTY180" s="89"/>
      <c r="GUG180" s="89"/>
      <c r="GVA180" s="89"/>
      <c r="GVC180" s="89"/>
      <c r="GVD180" s="89"/>
      <c r="GVE180" s="89"/>
      <c r="GVF180" s="89"/>
      <c r="GVG180" s="89"/>
      <c r="GVH180" s="89"/>
      <c r="GVZ180" s="89"/>
      <c r="GWA180" s="89"/>
      <c r="GWD180" s="89"/>
      <c r="GWG180" s="89"/>
      <c r="GWI180" s="89"/>
      <c r="GWK180" s="89"/>
      <c r="GWN180" s="89"/>
      <c r="GWQ180" s="89"/>
      <c r="GWT180" s="89"/>
      <c r="GWZ180" s="89"/>
      <c r="GXC180" s="89"/>
      <c r="GXF180" s="89"/>
      <c r="GXK180" s="89"/>
      <c r="GXY180" s="89"/>
      <c r="GXZ180" s="89"/>
      <c r="GYA180" s="89"/>
      <c r="GYB180" s="89"/>
      <c r="GYC180" s="89"/>
      <c r="GYD180" s="89"/>
      <c r="GYE180" s="89"/>
      <c r="GYF180" s="89"/>
      <c r="GYG180" s="89"/>
      <c r="GYH180" s="89"/>
      <c r="GYI180" s="89"/>
      <c r="GYJ180" s="89"/>
      <c r="GYK180" s="89"/>
      <c r="GYL180" s="89"/>
      <c r="GYM180" s="89"/>
      <c r="GYN180" s="89"/>
      <c r="GYO180" s="89"/>
      <c r="GYP180" s="89"/>
      <c r="GYQ180" s="89"/>
      <c r="GYR180" s="89"/>
      <c r="GYS180" s="89"/>
      <c r="GYT180" s="89"/>
      <c r="GYU180" s="89"/>
      <c r="GYV180" s="89"/>
      <c r="GYW180" s="89"/>
      <c r="GYX180" s="89"/>
      <c r="GYY180" s="89"/>
      <c r="GYZ180" s="89"/>
      <c r="GZA180" s="89"/>
      <c r="GZB180" s="89"/>
      <c r="GZC180" s="89"/>
      <c r="GZD180" s="89"/>
      <c r="GZE180" s="89"/>
      <c r="GZF180" s="89"/>
      <c r="GZG180" s="89"/>
      <c r="GZH180" s="89"/>
      <c r="GZI180" s="89"/>
      <c r="GZJ180" s="89"/>
      <c r="GZK180" s="89"/>
      <c r="GZN180" s="89"/>
      <c r="GZQ180" s="89"/>
      <c r="GZT180" s="89"/>
      <c r="GZW180" s="89"/>
      <c r="GZZ180" s="89"/>
      <c r="HAL180" s="89"/>
      <c r="HAO180" s="89"/>
      <c r="HAR180" s="89"/>
      <c r="HAU180" s="89"/>
      <c r="HBA180" s="89"/>
      <c r="HBD180" s="89"/>
      <c r="HBJ180" s="89"/>
      <c r="HBM180" s="89"/>
      <c r="HBP180" s="89"/>
      <c r="HBS180" s="89"/>
      <c r="HBY180" s="89"/>
      <c r="HCB180" s="89"/>
      <c r="HCH180" s="89"/>
      <c r="HCJ180" s="89"/>
      <c r="HCK180" s="89"/>
      <c r="HCM180" s="89"/>
      <c r="HCP180" s="89"/>
      <c r="HCS180" s="89"/>
      <c r="HDD180" s="89"/>
      <c r="HDF180" s="89"/>
      <c r="HDR180" s="89"/>
      <c r="HDU180" s="89"/>
      <c r="HEC180" s="89"/>
      <c r="HEW180" s="89"/>
      <c r="HEY180" s="89"/>
      <c r="HEZ180" s="89"/>
      <c r="HFA180" s="89"/>
      <c r="HFB180" s="89"/>
      <c r="HFC180" s="89"/>
      <c r="HFD180" s="89"/>
      <c r="HFV180" s="89"/>
      <c r="HFW180" s="89"/>
      <c r="HFZ180" s="89"/>
      <c r="HGC180" s="89"/>
      <c r="HGE180" s="89"/>
      <c r="HGG180" s="89"/>
      <c r="HGJ180" s="89"/>
      <c r="HGM180" s="89"/>
      <c r="HGP180" s="89"/>
      <c r="HGV180" s="89"/>
      <c r="HGY180" s="89"/>
      <c r="HHB180" s="89"/>
      <c r="HHG180" s="89"/>
      <c r="HHU180" s="89"/>
      <c r="HHV180" s="89"/>
      <c r="HHW180" s="89"/>
      <c r="HHX180" s="89"/>
      <c r="HHY180" s="89"/>
      <c r="HHZ180" s="89"/>
      <c r="HIA180" s="89"/>
      <c r="HIB180" s="89"/>
      <c r="HIC180" s="89"/>
      <c r="HID180" s="89"/>
      <c r="HIE180" s="89"/>
      <c r="HIF180" s="89"/>
      <c r="HIG180" s="89"/>
      <c r="HIH180" s="89"/>
      <c r="HII180" s="89"/>
      <c r="HIJ180" s="89"/>
      <c r="HIK180" s="89"/>
      <c r="HIL180" s="89"/>
      <c r="HIM180" s="89"/>
      <c r="HIN180" s="89"/>
      <c r="HIO180" s="89"/>
      <c r="HIP180" s="89"/>
      <c r="HIQ180" s="89"/>
      <c r="HIR180" s="89"/>
      <c r="HIS180" s="89"/>
      <c r="HIT180" s="89"/>
      <c r="HIU180" s="89"/>
      <c r="HIV180" s="89"/>
      <c r="HIW180" s="89"/>
      <c r="HIX180" s="89"/>
      <c r="HIY180" s="89"/>
      <c r="HIZ180" s="89"/>
      <c r="HJA180" s="89"/>
      <c r="HJB180" s="89"/>
      <c r="HJC180" s="89"/>
      <c r="HJD180" s="89"/>
      <c r="HJE180" s="89"/>
      <c r="HJF180" s="89"/>
      <c r="HJG180" s="89"/>
      <c r="HJJ180" s="89"/>
      <c r="HJM180" s="89"/>
      <c r="HJP180" s="89"/>
      <c r="HJS180" s="89"/>
      <c r="HJV180" s="89"/>
      <c r="HKH180" s="89"/>
      <c r="HKK180" s="89"/>
      <c r="HKN180" s="89"/>
      <c r="HKQ180" s="89"/>
      <c r="HKW180" s="89"/>
      <c r="HKZ180" s="89"/>
      <c r="HLF180" s="89"/>
      <c r="HLI180" s="89"/>
      <c r="HLL180" s="89"/>
      <c r="HLO180" s="89"/>
      <c r="HLU180" s="89"/>
      <c r="HLX180" s="89"/>
      <c r="HMD180" s="89"/>
      <c r="HMF180" s="89"/>
      <c r="HMG180" s="89"/>
      <c r="HMI180" s="89"/>
      <c r="HML180" s="89"/>
      <c r="HMO180" s="89"/>
      <c r="HMZ180" s="89"/>
      <c r="HNB180" s="89"/>
      <c r="HNN180" s="89"/>
      <c r="HNQ180" s="89"/>
      <c r="HNY180" s="89"/>
      <c r="HOS180" s="89"/>
      <c r="HOU180" s="89"/>
      <c r="HOV180" s="89"/>
      <c r="HOW180" s="89"/>
      <c r="HOX180" s="89"/>
      <c r="HOY180" s="89"/>
      <c r="HOZ180" s="89"/>
      <c r="HPR180" s="89"/>
      <c r="HPS180" s="89"/>
      <c r="HPV180" s="89"/>
      <c r="HPY180" s="89"/>
      <c r="HQA180" s="89"/>
      <c r="HQC180" s="89"/>
      <c r="HQF180" s="89"/>
      <c r="HQI180" s="89"/>
      <c r="HQL180" s="89"/>
      <c r="HQR180" s="89"/>
      <c r="HQU180" s="89"/>
      <c r="HQX180" s="89"/>
      <c r="HRC180" s="89"/>
      <c r="HRQ180" s="89"/>
      <c r="HRR180" s="89"/>
      <c r="HRS180" s="89"/>
      <c r="HRT180" s="89"/>
      <c r="HRU180" s="89"/>
      <c r="HRV180" s="89"/>
      <c r="HRW180" s="89"/>
      <c r="HRX180" s="89"/>
      <c r="HRY180" s="89"/>
      <c r="HRZ180" s="89"/>
      <c r="HSA180" s="89"/>
      <c r="HSB180" s="89"/>
      <c r="HSC180" s="89"/>
      <c r="HSD180" s="89"/>
      <c r="HSE180" s="89"/>
      <c r="HSF180" s="89"/>
      <c r="HSG180" s="89"/>
      <c r="HSH180" s="89"/>
      <c r="HSI180" s="89"/>
      <c r="HSJ180" s="89"/>
      <c r="HSK180" s="89"/>
      <c r="HSL180" s="89"/>
      <c r="HSM180" s="89"/>
      <c r="HSN180" s="89"/>
      <c r="HSO180" s="89"/>
      <c r="HSP180" s="89"/>
      <c r="HSQ180" s="89"/>
      <c r="HSR180" s="89"/>
      <c r="HSS180" s="89"/>
      <c r="HST180" s="89"/>
      <c r="HSU180" s="89"/>
      <c r="HSV180" s="89"/>
      <c r="HSW180" s="89"/>
      <c r="HSX180" s="89"/>
      <c r="HSY180" s="89"/>
      <c r="HSZ180" s="89"/>
      <c r="HTA180" s="89"/>
      <c r="HTB180" s="89"/>
      <c r="HTC180" s="89"/>
      <c r="HTF180" s="89"/>
      <c r="HTI180" s="89"/>
      <c r="HTL180" s="89"/>
      <c r="HTO180" s="89"/>
      <c r="HTR180" s="89"/>
      <c r="HUD180" s="89"/>
      <c r="HUG180" s="89"/>
      <c r="HUJ180" s="89"/>
      <c r="HUM180" s="89"/>
      <c r="HUS180" s="89"/>
      <c r="HUV180" s="89"/>
      <c r="HVB180" s="89"/>
      <c r="HVE180" s="89"/>
      <c r="HVH180" s="89"/>
      <c r="HVK180" s="89"/>
      <c r="HVQ180" s="89"/>
      <c r="HVT180" s="89"/>
      <c r="HVZ180" s="89"/>
      <c r="HWB180" s="89"/>
      <c r="HWC180" s="89"/>
      <c r="HWE180" s="89"/>
      <c r="HWH180" s="89"/>
      <c r="HWK180" s="89"/>
      <c r="HWV180" s="89"/>
      <c r="HWX180" s="89"/>
      <c r="HXJ180" s="89"/>
      <c r="HXM180" s="89"/>
      <c r="HXU180" s="89"/>
      <c r="HYO180" s="89"/>
      <c r="HYQ180" s="89"/>
      <c r="HYR180" s="89"/>
      <c r="HYS180" s="89"/>
      <c r="HYT180" s="89"/>
      <c r="HYU180" s="89"/>
      <c r="HYV180" s="89"/>
      <c r="HZN180" s="89"/>
      <c r="HZO180" s="89"/>
      <c r="HZR180" s="89"/>
      <c r="HZU180" s="89"/>
      <c r="HZW180" s="89"/>
      <c r="HZY180" s="89"/>
      <c r="IAB180" s="89"/>
      <c r="IAE180" s="89"/>
      <c r="IAH180" s="89"/>
      <c r="IAN180" s="89"/>
      <c r="IAQ180" s="89"/>
      <c r="IAT180" s="89"/>
      <c r="IAY180" s="89"/>
      <c r="IBM180" s="89"/>
      <c r="IBN180" s="89"/>
      <c r="IBO180" s="89"/>
      <c r="IBP180" s="89"/>
      <c r="IBQ180" s="89"/>
      <c r="IBR180" s="89"/>
      <c r="IBS180" s="89"/>
      <c r="IBT180" s="89"/>
      <c r="IBU180" s="89"/>
      <c r="IBV180" s="89"/>
      <c r="IBW180" s="89"/>
      <c r="IBX180" s="89"/>
      <c r="IBY180" s="89"/>
      <c r="IBZ180" s="89"/>
      <c r="ICA180" s="89"/>
      <c r="ICB180" s="89"/>
      <c r="ICC180" s="89"/>
      <c r="ICD180" s="89"/>
      <c r="ICE180" s="89"/>
      <c r="ICF180" s="89"/>
      <c r="ICG180" s="89"/>
      <c r="ICH180" s="89"/>
      <c r="ICI180" s="89"/>
      <c r="ICJ180" s="89"/>
      <c r="ICK180" s="89"/>
      <c r="ICL180" s="89"/>
      <c r="ICM180" s="89"/>
      <c r="ICN180" s="89"/>
      <c r="ICO180" s="89"/>
      <c r="ICP180" s="89"/>
      <c r="ICQ180" s="89"/>
      <c r="ICR180" s="89"/>
      <c r="ICS180" s="89"/>
      <c r="ICT180" s="89"/>
      <c r="ICU180" s="89"/>
      <c r="ICV180" s="89"/>
      <c r="ICW180" s="89"/>
      <c r="ICX180" s="89"/>
      <c r="ICY180" s="89"/>
      <c r="IDB180" s="89"/>
      <c r="IDE180" s="89"/>
      <c r="IDH180" s="89"/>
      <c r="IDK180" s="89"/>
      <c r="IDN180" s="89"/>
      <c r="IDZ180" s="89"/>
      <c r="IEC180" s="89"/>
      <c r="IEF180" s="89"/>
      <c r="IEI180" s="89"/>
      <c r="IEO180" s="89"/>
      <c r="IER180" s="89"/>
      <c r="IEX180" s="89"/>
      <c r="IFA180" s="89"/>
      <c r="IFD180" s="89"/>
      <c r="IFG180" s="89"/>
      <c r="IFM180" s="89"/>
      <c r="IFP180" s="89"/>
      <c r="IFV180" s="89"/>
      <c r="IFX180" s="89"/>
      <c r="IFY180" s="89"/>
      <c r="IGA180" s="89"/>
      <c r="IGD180" s="89"/>
      <c r="IGG180" s="89"/>
      <c r="IGR180" s="89"/>
      <c r="IGT180" s="89"/>
      <c r="IHF180" s="89"/>
      <c r="IHI180" s="89"/>
      <c r="IHQ180" s="89"/>
      <c r="IIK180" s="89"/>
      <c r="IIM180" s="89"/>
      <c r="IIN180" s="89"/>
      <c r="IIO180" s="89"/>
      <c r="IIP180" s="89"/>
      <c r="IIQ180" s="89"/>
      <c r="IIR180" s="89"/>
      <c r="IJJ180" s="89"/>
      <c r="IJK180" s="89"/>
      <c r="IJN180" s="89"/>
      <c r="IJQ180" s="89"/>
      <c r="IJS180" s="89"/>
      <c r="IJU180" s="89"/>
      <c r="IJX180" s="89"/>
      <c r="IKA180" s="89"/>
      <c r="IKD180" s="89"/>
      <c r="IKJ180" s="89"/>
      <c r="IKM180" s="89"/>
      <c r="IKP180" s="89"/>
      <c r="IKU180" s="89"/>
      <c r="ILI180" s="89"/>
      <c r="ILJ180" s="89"/>
      <c r="ILK180" s="89"/>
      <c r="ILL180" s="89"/>
      <c r="ILM180" s="89"/>
      <c r="ILN180" s="89"/>
      <c r="ILO180" s="89"/>
      <c r="ILP180" s="89"/>
      <c r="ILQ180" s="89"/>
      <c r="ILR180" s="89"/>
      <c r="ILS180" s="89"/>
      <c r="ILT180" s="89"/>
      <c r="ILU180" s="89"/>
      <c r="ILV180" s="89"/>
      <c r="ILW180" s="89"/>
      <c r="ILX180" s="89"/>
      <c r="ILY180" s="89"/>
      <c r="ILZ180" s="89"/>
      <c r="IMA180" s="89"/>
      <c r="IMB180" s="89"/>
      <c r="IMC180" s="89"/>
      <c r="IMD180" s="89"/>
      <c r="IME180" s="89"/>
      <c r="IMF180" s="89"/>
      <c r="IMG180" s="89"/>
      <c r="IMH180" s="89"/>
      <c r="IMI180" s="89"/>
      <c r="IMJ180" s="89"/>
      <c r="IMK180" s="89"/>
      <c r="IML180" s="89"/>
      <c r="IMM180" s="89"/>
      <c r="IMN180" s="89"/>
      <c r="IMO180" s="89"/>
      <c r="IMP180" s="89"/>
      <c r="IMQ180" s="89"/>
      <c r="IMR180" s="89"/>
      <c r="IMS180" s="89"/>
      <c r="IMT180" s="89"/>
      <c r="IMU180" s="89"/>
      <c r="IMX180" s="89"/>
      <c r="INA180" s="89"/>
      <c r="IND180" s="89"/>
      <c r="ING180" s="89"/>
      <c r="INJ180" s="89"/>
      <c r="INV180" s="89"/>
      <c r="INY180" s="89"/>
      <c r="IOB180" s="89"/>
      <c r="IOE180" s="89"/>
      <c r="IOK180" s="89"/>
      <c r="ION180" s="89"/>
      <c r="IOT180" s="89"/>
      <c r="IOW180" s="89"/>
      <c r="IOZ180" s="89"/>
      <c r="IPC180" s="89"/>
      <c r="IPI180" s="89"/>
      <c r="IPL180" s="89"/>
      <c r="IPR180" s="89"/>
      <c r="IPT180" s="89"/>
      <c r="IPU180" s="89"/>
      <c r="IPW180" s="89"/>
      <c r="IPZ180" s="89"/>
      <c r="IQC180" s="89"/>
      <c r="IQN180" s="89"/>
      <c r="IQP180" s="89"/>
      <c r="IRB180" s="89"/>
      <c r="IRE180" s="89"/>
      <c r="IRM180" s="89"/>
      <c r="ISG180" s="89"/>
      <c r="ISI180" s="89"/>
      <c r="ISJ180" s="89"/>
      <c r="ISK180" s="89"/>
      <c r="ISL180" s="89"/>
      <c r="ISM180" s="89"/>
      <c r="ISN180" s="89"/>
      <c r="ITF180" s="89"/>
      <c r="ITG180" s="89"/>
      <c r="ITJ180" s="89"/>
      <c r="ITM180" s="89"/>
      <c r="ITO180" s="89"/>
      <c r="ITQ180" s="89"/>
      <c r="ITT180" s="89"/>
      <c r="ITW180" s="89"/>
      <c r="ITZ180" s="89"/>
      <c r="IUF180" s="89"/>
      <c r="IUI180" s="89"/>
      <c r="IUL180" s="89"/>
      <c r="IUQ180" s="89"/>
      <c r="IVE180" s="89"/>
      <c r="IVF180" s="89"/>
      <c r="IVG180" s="89"/>
      <c r="IVH180" s="89"/>
      <c r="IVI180" s="89"/>
      <c r="IVJ180" s="89"/>
      <c r="IVK180" s="89"/>
      <c r="IVL180" s="89"/>
      <c r="IVM180" s="89"/>
      <c r="IVN180" s="89"/>
      <c r="IVO180" s="89"/>
      <c r="IVP180" s="89"/>
      <c r="IVQ180" s="89"/>
      <c r="IVR180" s="89"/>
      <c r="IVS180" s="89"/>
      <c r="IVT180" s="89"/>
      <c r="IVU180" s="89"/>
      <c r="IVV180" s="89"/>
      <c r="IVW180" s="89"/>
      <c r="IVX180" s="89"/>
      <c r="IVY180" s="89"/>
      <c r="IVZ180" s="89"/>
      <c r="IWA180" s="89"/>
      <c r="IWB180" s="89"/>
      <c r="IWC180" s="89"/>
      <c r="IWD180" s="89"/>
      <c r="IWE180" s="89"/>
      <c r="IWF180" s="89"/>
      <c r="IWG180" s="89"/>
      <c r="IWH180" s="89"/>
      <c r="IWI180" s="89"/>
      <c r="IWJ180" s="89"/>
      <c r="IWK180" s="89"/>
      <c r="IWL180" s="89"/>
      <c r="IWM180" s="89"/>
      <c r="IWN180" s="89"/>
      <c r="IWO180" s="89"/>
      <c r="IWP180" s="89"/>
      <c r="IWQ180" s="89"/>
      <c r="IWT180" s="89"/>
      <c r="IWW180" s="89"/>
      <c r="IWZ180" s="89"/>
      <c r="IXC180" s="89"/>
      <c r="IXF180" s="89"/>
      <c r="IXR180" s="89"/>
      <c r="IXU180" s="89"/>
      <c r="IXX180" s="89"/>
      <c r="IYA180" s="89"/>
      <c r="IYG180" s="89"/>
      <c r="IYJ180" s="89"/>
      <c r="IYP180" s="89"/>
      <c r="IYS180" s="89"/>
      <c r="IYV180" s="89"/>
      <c r="IYY180" s="89"/>
      <c r="IZE180" s="89"/>
      <c r="IZH180" s="89"/>
      <c r="IZN180" s="89"/>
      <c r="IZP180" s="89"/>
      <c r="IZQ180" s="89"/>
      <c r="IZS180" s="89"/>
      <c r="IZV180" s="89"/>
      <c r="IZY180" s="89"/>
      <c r="JAJ180" s="89"/>
      <c r="JAL180" s="89"/>
      <c r="JAX180" s="89"/>
      <c r="JBA180" s="89"/>
      <c r="JBI180" s="89"/>
      <c r="JCC180" s="89"/>
      <c r="JCE180" s="89"/>
      <c r="JCF180" s="89"/>
      <c r="JCG180" s="89"/>
      <c r="JCH180" s="89"/>
      <c r="JCI180" s="89"/>
      <c r="JCJ180" s="89"/>
      <c r="JDB180" s="89"/>
      <c r="JDC180" s="89"/>
      <c r="JDF180" s="89"/>
      <c r="JDI180" s="89"/>
      <c r="JDK180" s="89"/>
      <c r="JDM180" s="89"/>
      <c r="JDP180" s="89"/>
      <c r="JDS180" s="89"/>
      <c r="JDV180" s="89"/>
      <c r="JEB180" s="89"/>
      <c r="JEE180" s="89"/>
      <c r="JEH180" s="89"/>
      <c r="JEM180" s="89"/>
      <c r="JFA180" s="89"/>
      <c r="JFB180" s="89"/>
      <c r="JFC180" s="89"/>
      <c r="JFD180" s="89"/>
      <c r="JFE180" s="89"/>
      <c r="JFF180" s="89"/>
      <c r="JFG180" s="89"/>
      <c r="JFH180" s="89"/>
      <c r="JFI180" s="89"/>
      <c r="JFJ180" s="89"/>
      <c r="JFK180" s="89"/>
      <c r="JFL180" s="89"/>
      <c r="JFM180" s="89"/>
      <c r="JFN180" s="89"/>
      <c r="JFO180" s="89"/>
      <c r="JFP180" s="89"/>
      <c r="JFQ180" s="89"/>
      <c r="JFR180" s="89"/>
      <c r="JFS180" s="89"/>
      <c r="JFT180" s="89"/>
      <c r="JFU180" s="89"/>
      <c r="JFV180" s="89"/>
      <c r="JFW180" s="89"/>
      <c r="JFX180" s="89"/>
      <c r="JFY180" s="89"/>
      <c r="JFZ180" s="89"/>
      <c r="JGA180" s="89"/>
      <c r="JGB180" s="89"/>
      <c r="JGC180" s="89"/>
      <c r="JGD180" s="89"/>
      <c r="JGE180" s="89"/>
      <c r="JGF180" s="89"/>
      <c r="JGG180" s="89"/>
      <c r="JGH180" s="89"/>
      <c r="JGI180" s="89"/>
      <c r="JGJ180" s="89"/>
      <c r="JGK180" s="89"/>
      <c r="JGL180" s="89"/>
      <c r="JGM180" s="89"/>
      <c r="JGP180" s="89"/>
      <c r="JGS180" s="89"/>
      <c r="JGV180" s="89"/>
      <c r="JGY180" s="89"/>
      <c r="JHB180" s="89"/>
      <c r="JHN180" s="89"/>
      <c r="JHQ180" s="89"/>
      <c r="JHT180" s="89"/>
      <c r="JHW180" s="89"/>
      <c r="JIC180" s="89"/>
      <c r="JIF180" s="89"/>
      <c r="JIL180" s="89"/>
      <c r="JIO180" s="89"/>
      <c r="JIR180" s="89"/>
      <c r="JIU180" s="89"/>
      <c r="JJA180" s="89"/>
      <c r="JJD180" s="89"/>
      <c r="JJJ180" s="89"/>
      <c r="JJL180" s="89"/>
      <c r="JJM180" s="89"/>
      <c r="JJO180" s="89"/>
      <c r="JJR180" s="89"/>
      <c r="JJU180" s="89"/>
      <c r="JKF180" s="89"/>
      <c r="JKH180" s="89"/>
      <c r="JKT180" s="89"/>
      <c r="JKW180" s="89"/>
      <c r="JLE180" s="89"/>
      <c r="JLY180" s="89"/>
      <c r="JMA180" s="89"/>
      <c r="JMB180" s="89"/>
      <c r="JMC180" s="89"/>
      <c r="JMD180" s="89"/>
      <c r="JME180" s="89"/>
      <c r="JMF180" s="89"/>
      <c r="JMX180" s="89"/>
      <c r="JMY180" s="89"/>
      <c r="JNB180" s="89"/>
      <c r="JNE180" s="89"/>
      <c r="JNG180" s="89"/>
      <c r="JNI180" s="89"/>
      <c r="JNL180" s="89"/>
      <c r="JNO180" s="89"/>
      <c r="JNR180" s="89"/>
      <c r="JNX180" s="89"/>
      <c r="JOA180" s="89"/>
      <c r="JOD180" s="89"/>
      <c r="JOI180" s="89"/>
      <c r="JOW180" s="89"/>
      <c r="JOX180" s="89"/>
      <c r="JOY180" s="89"/>
      <c r="JOZ180" s="89"/>
      <c r="JPA180" s="89"/>
      <c r="JPB180" s="89"/>
      <c r="JPC180" s="89"/>
      <c r="JPD180" s="89"/>
      <c r="JPE180" s="89"/>
      <c r="JPF180" s="89"/>
      <c r="JPG180" s="89"/>
      <c r="JPH180" s="89"/>
      <c r="JPI180" s="89"/>
      <c r="JPJ180" s="89"/>
      <c r="JPK180" s="89"/>
      <c r="JPL180" s="89"/>
      <c r="JPM180" s="89"/>
      <c r="JPN180" s="89"/>
      <c r="JPO180" s="89"/>
      <c r="JPP180" s="89"/>
      <c r="JPQ180" s="89"/>
      <c r="JPR180" s="89"/>
      <c r="JPS180" s="89"/>
      <c r="JPT180" s="89"/>
      <c r="JPU180" s="89"/>
      <c r="JPV180" s="89"/>
      <c r="JPW180" s="89"/>
      <c r="JPX180" s="89"/>
      <c r="JPY180" s="89"/>
      <c r="JPZ180" s="89"/>
      <c r="JQA180" s="89"/>
      <c r="JQB180" s="89"/>
      <c r="JQC180" s="89"/>
      <c r="JQD180" s="89"/>
      <c r="JQE180" s="89"/>
      <c r="JQF180" s="89"/>
      <c r="JQG180" s="89"/>
      <c r="JQH180" s="89"/>
      <c r="JQI180" s="89"/>
      <c r="JQL180" s="89"/>
      <c r="JQO180" s="89"/>
      <c r="JQR180" s="89"/>
      <c r="JQU180" s="89"/>
      <c r="JQX180" s="89"/>
      <c r="JRJ180" s="89"/>
      <c r="JRM180" s="89"/>
      <c r="JRP180" s="89"/>
      <c r="JRS180" s="89"/>
      <c r="JRY180" s="89"/>
      <c r="JSB180" s="89"/>
      <c r="JSH180" s="89"/>
      <c r="JSK180" s="89"/>
      <c r="JSN180" s="89"/>
      <c r="JSQ180" s="89"/>
      <c r="JSW180" s="89"/>
      <c r="JSZ180" s="89"/>
      <c r="JTF180" s="89"/>
      <c r="JTH180" s="89"/>
      <c r="JTI180" s="89"/>
      <c r="JTK180" s="89"/>
      <c r="JTN180" s="89"/>
      <c r="JTQ180" s="89"/>
      <c r="JUB180" s="89"/>
      <c r="JUD180" s="89"/>
      <c r="JUP180" s="89"/>
      <c r="JUS180" s="89"/>
      <c r="JVA180" s="89"/>
      <c r="JVU180" s="89"/>
      <c r="JVW180" s="89"/>
      <c r="JVX180" s="89"/>
      <c r="JVY180" s="89"/>
      <c r="JVZ180" s="89"/>
      <c r="JWA180" s="89"/>
      <c r="JWB180" s="89"/>
      <c r="JWT180" s="89"/>
      <c r="JWU180" s="89"/>
      <c r="JWX180" s="89"/>
      <c r="JXA180" s="89"/>
      <c r="JXC180" s="89"/>
      <c r="JXE180" s="89"/>
      <c r="JXH180" s="89"/>
      <c r="JXK180" s="89"/>
      <c r="JXN180" s="89"/>
      <c r="JXT180" s="89"/>
      <c r="JXW180" s="89"/>
      <c r="JXZ180" s="89"/>
      <c r="JYE180" s="89"/>
      <c r="JYS180" s="89"/>
      <c r="JYT180" s="89"/>
      <c r="JYU180" s="89"/>
      <c r="JYV180" s="89"/>
      <c r="JYW180" s="89"/>
      <c r="JYX180" s="89"/>
      <c r="JYY180" s="89"/>
      <c r="JYZ180" s="89"/>
      <c r="JZA180" s="89"/>
      <c r="JZB180" s="89"/>
      <c r="JZC180" s="89"/>
      <c r="JZD180" s="89"/>
      <c r="JZE180" s="89"/>
      <c r="JZF180" s="89"/>
      <c r="JZG180" s="89"/>
      <c r="JZH180" s="89"/>
      <c r="JZI180" s="89"/>
      <c r="JZJ180" s="89"/>
      <c r="JZK180" s="89"/>
      <c r="JZL180" s="89"/>
      <c r="JZM180" s="89"/>
      <c r="JZN180" s="89"/>
      <c r="JZO180" s="89"/>
      <c r="JZP180" s="89"/>
      <c r="JZQ180" s="89"/>
      <c r="JZR180" s="89"/>
      <c r="JZS180" s="89"/>
      <c r="JZT180" s="89"/>
      <c r="JZU180" s="89"/>
      <c r="JZV180" s="89"/>
      <c r="JZW180" s="89"/>
      <c r="JZX180" s="89"/>
      <c r="JZY180" s="89"/>
      <c r="JZZ180" s="89"/>
      <c r="KAA180" s="89"/>
      <c r="KAB180" s="89"/>
      <c r="KAC180" s="89"/>
      <c r="KAD180" s="89"/>
      <c r="KAE180" s="89"/>
      <c r="KAH180" s="89"/>
      <c r="KAK180" s="89"/>
      <c r="KAN180" s="89"/>
      <c r="KAQ180" s="89"/>
      <c r="KAT180" s="89"/>
      <c r="KBF180" s="89"/>
      <c r="KBI180" s="89"/>
      <c r="KBL180" s="89"/>
      <c r="KBO180" s="89"/>
      <c r="KBU180" s="89"/>
      <c r="KBX180" s="89"/>
      <c r="KCD180" s="89"/>
      <c r="KCG180" s="89"/>
      <c r="KCJ180" s="89"/>
      <c r="KCM180" s="89"/>
      <c r="KCS180" s="89"/>
      <c r="KCV180" s="89"/>
      <c r="KDB180" s="89"/>
      <c r="KDD180" s="89"/>
      <c r="KDE180" s="89"/>
      <c r="KDG180" s="89"/>
      <c r="KDJ180" s="89"/>
      <c r="KDM180" s="89"/>
      <c r="KDX180" s="89"/>
      <c r="KDZ180" s="89"/>
      <c r="KEL180" s="89"/>
      <c r="KEO180" s="89"/>
      <c r="KEW180" s="89"/>
      <c r="KFQ180" s="89"/>
      <c r="KFS180" s="89"/>
      <c r="KFT180" s="89"/>
      <c r="KFU180" s="89"/>
      <c r="KFV180" s="89"/>
      <c r="KFW180" s="89"/>
      <c r="KFX180" s="89"/>
      <c r="KGP180" s="89"/>
      <c r="KGQ180" s="89"/>
      <c r="KGT180" s="89"/>
      <c r="KGW180" s="89"/>
      <c r="KGY180" s="89"/>
      <c r="KHA180" s="89"/>
      <c r="KHD180" s="89"/>
      <c r="KHG180" s="89"/>
      <c r="KHJ180" s="89"/>
      <c r="KHP180" s="89"/>
      <c r="KHS180" s="89"/>
      <c r="KHV180" s="89"/>
      <c r="KIA180" s="89"/>
      <c r="KIO180" s="89"/>
      <c r="KIP180" s="89"/>
      <c r="KIQ180" s="89"/>
      <c r="KIR180" s="89"/>
      <c r="KIS180" s="89"/>
      <c r="KIT180" s="89"/>
      <c r="KIU180" s="89"/>
      <c r="KIV180" s="89"/>
      <c r="KIW180" s="89"/>
      <c r="KIX180" s="89"/>
      <c r="KIY180" s="89"/>
      <c r="KIZ180" s="89"/>
      <c r="KJA180" s="89"/>
      <c r="KJB180" s="89"/>
      <c r="KJC180" s="89"/>
      <c r="KJD180" s="89"/>
      <c r="KJE180" s="89"/>
      <c r="KJF180" s="89"/>
      <c r="KJG180" s="89"/>
      <c r="KJH180" s="89"/>
      <c r="KJI180" s="89"/>
      <c r="KJJ180" s="89"/>
      <c r="KJK180" s="89"/>
      <c r="KJL180" s="89"/>
      <c r="KJM180" s="89"/>
      <c r="KJN180" s="89"/>
      <c r="KJO180" s="89"/>
      <c r="KJP180" s="89"/>
      <c r="KJQ180" s="89"/>
      <c r="KJR180" s="89"/>
      <c r="KJS180" s="89"/>
      <c r="KJT180" s="89"/>
      <c r="KJU180" s="89"/>
      <c r="KJV180" s="89"/>
      <c r="KJW180" s="89"/>
      <c r="KJX180" s="89"/>
      <c r="KJY180" s="89"/>
      <c r="KJZ180" s="89"/>
      <c r="KKA180" s="89"/>
      <c r="KKD180" s="89"/>
      <c r="KKG180" s="89"/>
      <c r="KKJ180" s="89"/>
      <c r="KKM180" s="89"/>
      <c r="KKP180" s="89"/>
      <c r="KLB180" s="89"/>
      <c r="KLE180" s="89"/>
      <c r="KLH180" s="89"/>
      <c r="KLK180" s="89"/>
      <c r="KLQ180" s="89"/>
      <c r="KLT180" s="89"/>
      <c r="KLZ180" s="89"/>
      <c r="KMC180" s="89"/>
      <c r="KMF180" s="89"/>
      <c r="KMI180" s="89"/>
      <c r="KMO180" s="89"/>
      <c r="KMR180" s="89"/>
      <c r="KMX180" s="89"/>
      <c r="KMZ180" s="89"/>
      <c r="KNA180" s="89"/>
      <c r="KNC180" s="89"/>
      <c r="KNF180" s="89"/>
      <c r="KNI180" s="89"/>
      <c r="KNT180" s="89"/>
      <c r="KNV180" s="89"/>
      <c r="KOH180" s="89"/>
      <c r="KOK180" s="89"/>
      <c r="KOS180" s="89"/>
      <c r="KPM180" s="89"/>
      <c r="KPO180" s="89"/>
      <c r="KPP180" s="89"/>
      <c r="KPQ180" s="89"/>
      <c r="KPR180" s="89"/>
      <c r="KPS180" s="89"/>
      <c r="KPT180" s="89"/>
      <c r="KQL180" s="89"/>
      <c r="KQM180" s="89"/>
      <c r="KQP180" s="89"/>
      <c r="KQS180" s="89"/>
      <c r="KQU180" s="89"/>
      <c r="KQW180" s="89"/>
      <c r="KQZ180" s="89"/>
      <c r="KRC180" s="89"/>
      <c r="KRF180" s="89"/>
      <c r="KRL180" s="89"/>
      <c r="KRO180" s="89"/>
      <c r="KRR180" s="89"/>
      <c r="KRW180" s="89"/>
      <c r="KSK180" s="89"/>
      <c r="KSL180" s="89"/>
      <c r="KSM180" s="89"/>
      <c r="KSN180" s="89"/>
      <c r="KSO180" s="89"/>
      <c r="KSP180" s="89"/>
      <c r="KSQ180" s="89"/>
      <c r="KSR180" s="89"/>
      <c r="KSS180" s="89"/>
      <c r="KST180" s="89"/>
      <c r="KSU180" s="89"/>
      <c r="KSV180" s="89"/>
      <c r="KSW180" s="89"/>
      <c r="KSX180" s="89"/>
      <c r="KSY180" s="89"/>
      <c r="KSZ180" s="89"/>
      <c r="KTA180" s="89"/>
      <c r="KTB180" s="89"/>
      <c r="KTC180" s="89"/>
      <c r="KTD180" s="89"/>
      <c r="KTE180" s="89"/>
      <c r="KTF180" s="89"/>
      <c r="KTG180" s="89"/>
      <c r="KTH180" s="89"/>
      <c r="KTI180" s="89"/>
      <c r="KTJ180" s="89"/>
      <c r="KTK180" s="89"/>
      <c r="KTL180" s="89"/>
      <c r="KTM180" s="89"/>
      <c r="KTN180" s="89"/>
      <c r="KTO180" s="89"/>
      <c r="KTP180" s="89"/>
      <c r="KTQ180" s="89"/>
      <c r="KTR180" s="89"/>
      <c r="KTS180" s="89"/>
      <c r="KTT180" s="89"/>
      <c r="KTU180" s="89"/>
      <c r="KTV180" s="89"/>
      <c r="KTW180" s="89"/>
      <c r="KTZ180" s="89"/>
      <c r="KUC180" s="89"/>
      <c r="KUF180" s="89"/>
      <c r="KUI180" s="89"/>
      <c r="KUL180" s="89"/>
      <c r="KUX180" s="89"/>
      <c r="KVA180" s="89"/>
      <c r="KVD180" s="89"/>
      <c r="KVG180" s="89"/>
      <c r="KVM180" s="89"/>
      <c r="KVP180" s="89"/>
      <c r="KVV180" s="89"/>
      <c r="KVY180" s="89"/>
      <c r="KWB180" s="89"/>
      <c r="KWE180" s="89"/>
      <c r="KWK180" s="89"/>
      <c r="KWN180" s="89"/>
      <c r="KWT180" s="89"/>
      <c r="KWV180" s="89"/>
      <c r="KWW180" s="89"/>
      <c r="KWY180" s="89"/>
      <c r="KXB180" s="89"/>
      <c r="KXE180" s="89"/>
      <c r="KXP180" s="89"/>
      <c r="KXR180" s="89"/>
      <c r="KYD180" s="89"/>
      <c r="KYG180" s="89"/>
      <c r="KYO180" s="89"/>
      <c r="KZI180" s="89"/>
      <c r="KZK180" s="89"/>
      <c r="KZL180" s="89"/>
      <c r="KZM180" s="89"/>
      <c r="KZN180" s="89"/>
      <c r="KZO180" s="89"/>
      <c r="KZP180" s="89"/>
      <c r="LAH180" s="89"/>
      <c r="LAI180" s="89"/>
      <c r="LAL180" s="89"/>
      <c r="LAO180" s="89"/>
      <c r="LAQ180" s="89"/>
      <c r="LAS180" s="89"/>
      <c r="LAV180" s="89"/>
      <c r="LAY180" s="89"/>
      <c r="LBB180" s="89"/>
      <c r="LBH180" s="89"/>
      <c r="LBK180" s="89"/>
      <c r="LBN180" s="89"/>
      <c r="LBS180" s="89"/>
      <c r="LCG180" s="89"/>
      <c r="LCH180" s="89"/>
      <c r="LCI180" s="89"/>
      <c r="LCJ180" s="89"/>
      <c r="LCK180" s="89"/>
      <c r="LCL180" s="89"/>
      <c r="LCM180" s="89"/>
      <c r="LCN180" s="89"/>
      <c r="LCO180" s="89"/>
      <c r="LCP180" s="89"/>
      <c r="LCQ180" s="89"/>
      <c r="LCR180" s="89"/>
      <c r="LCS180" s="89"/>
      <c r="LCT180" s="89"/>
      <c r="LCU180" s="89"/>
      <c r="LCV180" s="89"/>
      <c r="LCW180" s="89"/>
      <c r="LCX180" s="89"/>
      <c r="LCY180" s="89"/>
      <c r="LCZ180" s="89"/>
      <c r="LDA180" s="89"/>
      <c r="LDB180" s="89"/>
      <c r="LDC180" s="89"/>
      <c r="LDD180" s="89"/>
      <c r="LDE180" s="89"/>
      <c r="LDF180" s="89"/>
      <c r="LDG180" s="89"/>
      <c r="LDH180" s="89"/>
      <c r="LDI180" s="89"/>
      <c r="LDJ180" s="89"/>
      <c r="LDK180" s="89"/>
      <c r="LDL180" s="89"/>
      <c r="LDM180" s="89"/>
      <c r="LDN180" s="89"/>
      <c r="LDO180" s="89"/>
      <c r="LDP180" s="89"/>
      <c r="LDQ180" s="89"/>
      <c r="LDR180" s="89"/>
      <c r="LDS180" s="89"/>
      <c r="LDV180" s="89"/>
      <c r="LDY180" s="89"/>
      <c r="LEB180" s="89"/>
      <c r="LEE180" s="89"/>
      <c r="LEH180" s="89"/>
      <c r="LET180" s="89"/>
      <c r="LEW180" s="89"/>
      <c r="LEZ180" s="89"/>
      <c r="LFC180" s="89"/>
      <c r="LFI180" s="89"/>
      <c r="LFL180" s="89"/>
      <c r="LFR180" s="89"/>
      <c r="LFU180" s="89"/>
      <c r="LFX180" s="89"/>
      <c r="LGA180" s="89"/>
      <c r="LGG180" s="89"/>
      <c r="LGJ180" s="89"/>
      <c r="LGP180" s="89"/>
      <c r="LGR180" s="89"/>
      <c r="LGS180" s="89"/>
      <c r="LGU180" s="89"/>
      <c r="LGX180" s="89"/>
      <c r="LHA180" s="89"/>
      <c r="LHL180" s="89"/>
      <c r="LHN180" s="89"/>
      <c r="LHZ180" s="89"/>
      <c r="LIC180" s="89"/>
      <c r="LIK180" s="89"/>
      <c r="LJE180" s="89"/>
      <c r="LJG180" s="89"/>
      <c r="LJH180" s="89"/>
      <c r="LJI180" s="89"/>
      <c r="LJJ180" s="89"/>
      <c r="LJK180" s="89"/>
      <c r="LJL180" s="89"/>
      <c r="LKD180" s="89"/>
      <c r="LKE180" s="89"/>
      <c r="LKH180" s="89"/>
      <c r="LKK180" s="89"/>
      <c r="LKM180" s="89"/>
      <c r="LKO180" s="89"/>
      <c r="LKR180" s="89"/>
      <c r="LKU180" s="89"/>
      <c r="LKX180" s="89"/>
      <c r="LLD180" s="89"/>
      <c r="LLG180" s="89"/>
      <c r="LLJ180" s="89"/>
      <c r="LLO180" s="89"/>
      <c r="LMC180" s="89"/>
      <c r="LMD180" s="89"/>
      <c r="LME180" s="89"/>
      <c r="LMF180" s="89"/>
      <c r="LMG180" s="89"/>
      <c r="LMH180" s="89"/>
      <c r="LMI180" s="89"/>
      <c r="LMJ180" s="89"/>
      <c r="LMK180" s="89"/>
      <c r="LML180" s="89"/>
      <c r="LMM180" s="89"/>
      <c r="LMN180" s="89"/>
      <c r="LMO180" s="89"/>
      <c r="LMP180" s="89"/>
      <c r="LMQ180" s="89"/>
      <c r="LMR180" s="89"/>
      <c r="LMS180" s="89"/>
      <c r="LMT180" s="89"/>
      <c r="LMU180" s="89"/>
      <c r="LMV180" s="89"/>
      <c r="LMW180" s="89"/>
      <c r="LMX180" s="89"/>
      <c r="LMY180" s="89"/>
      <c r="LMZ180" s="89"/>
      <c r="LNA180" s="89"/>
      <c r="LNB180" s="89"/>
      <c r="LNC180" s="89"/>
      <c r="LND180" s="89"/>
      <c r="LNE180" s="89"/>
      <c r="LNF180" s="89"/>
      <c r="LNG180" s="89"/>
      <c r="LNH180" s="89"/>
      <c r="LNI180" s="89"/>
      <c r="LNJ180" s="89"/>
      <c r="LNK180" s="89"/>
      <c r="LNL180" s="89"/>
      <c r="LNM180" s="89"/>
      <c r="LNN180" s="89"/>
      <c r="LNO180" s="89"/>
      <c r="LNR180" s="89"/>
      <c r="LNU180" s="89"/>
      <c r="LNX180" s="89"/>
      <c r="LOA180" s="89"/>
      <c r="LOD180" s="89"/>
      <c r="LOP180" s="89"/>
      <c r="LOS180" s="89"/>
      <c r="LOV180" s="89"/>
      <c r="LOY180" s="89"/>
      <c r="LPE180" s="89"/>
      <c r="LPH180" s="89"/>
      <c r="LPN180" s="89"/>
      <c r="LPQ180" s="89"/>
      <c r="LPT180" s="89"/>
      <c r="LPW180" s="89"/>
      <c r="LQC180" s="89"/>
      <c r="LQF180" s="89"/>
      <c r="LQL180" s="89"/>
      <c r="LQN180" s="89"/>
      <c r="LQO180" s="89"/>
      <c r="LQQ180" s="89"/>
      <c r="LQT180" s="89"/>
      <c r="LQW180" s="89"/>
      <c r="LRH180" s="89"/>
      <c r="LRJ180" s="89"/>
      <c r="LRV180" s="89"/>
      <c r="LRY180" s="89"/>
      <c r="LSG180" s="89"/>
      <c r="LTA180" s="89"/>
      <c r="LTC180" s="89"/>
      <c r="LTD180" s="89"/>
      <c r="LTE180" s="89"/>
      <c r="LTF180" s="89"/>
      <c r="LTG180" s="89"/>
      <c r="LTH180" s="89"/>
      <c r="LTZ180" s="89"/>
      <c r="LUA180" s="89"/>
      <c r="LUD180" s="89"/>
      <c r="LUG180" s="89"/>
      <c r="LUI180" s="89"/>
      <c r="LUK180" s="89"/>
      <c r="LUN180" s="89"/>
      <c r="LUQ180" s="89"/>
      <c r="LUT180" s="89"/>
      <c r="LUZ180" s="89"/>
      <c r="LVC180" s="89"/>
      <c r="LVF180" s="89"/>
      <c r="LVK180" s="89"/>
      <c r="LVY180" s="89"/>
      <c r="LVZ180" s="89"/>
      <c r="LWA180" s="89"/>
      <c r="LWB180" s="89"/>
      <c r="LWC180" s="89"/>
      <c r="LWD180" s="89"/>
      <c r="LWE180" s="89"/>
      <c r="LWF180" s="89"/>
      <c r="LWG180" s="89"/>
      <c r="LWH180" s="89"/>
      <c r="LWI180" s="89"/>
      <c r="LWJ180" s="89"/>
      <c r="LWK180" s="89"/>
      <c r="LWL180" s="89"/>
      <c r="LWM180" s="89"/>
      <c r="LWN180" s="89"/>
      <c r="LWO180" s="89"/>
      <c r="LWP180" s="89"/>
      <c r="LWQ180" s="89"/>
      <c r="LWR180" s="89"/>
      <c r="LWS180" s="89"/>
      <c r="LWT180" s="89"/>
      <c r="LWU180" s="89"/>
      <c r="LWV180" s="89"/>
      <c r="LWW180" s="89"/>
      <c r="LWX180" s="89"/>
      <c r="LWY180" s="89"/>
      <c r="LWZ180" s="89"/>
      <c r="LXA180" s="89"/>
      <c r="LXB180" s="89"/>
      <c r="LXC180" s="89"/>
      <c r="LXD180" s="89"/>
      <c r="LXE180" s="89"/>
      <c r="LXF180" s="89"/>
      <c r="LXG180" s="89"/>
      <c r="LXH180" s="89"/>
      <c r="LXI180" s="89"/>
      <c r="LXJ180" s="89"/>
      <c r="LXK180" s="89"/>
      <c r="LXN180" s="89"/>
      <c r="LXQ180" s="89"/>
      <c r="LXT180" s="89"/>
      <c r="LXW180" s="89"/>
      <c r="LXZ180" s="89"/>
      <c r="LYL180" s="89"/>
      <c r="LYO180" s="89"/>
      <c r="LYR180" s="89"/>
      <c r="LYU180" s="89"/>
      <c r="LZA180" s="89"/>
      <c r="LZD180" s="89"/>
      <c r="LZJ180" s="89"/>
      <c r="LZM180" s="89"/>
      <c r="LZP180" s="89"/>
      <c r="LZS180" s="89"/>
      <c r="LZY180" s="89"/>
      <c r="MAB180" s="89"/>
      <c r="MAH180" s="89"/>
      <c r="MAJ180" s="89"/>
      <c r="MAK180" s="89"/>
      <c r="MAM180" s="89"/>
      <c r="MAP180" s="89"/>
      <c r="MAS180" s="89"/>
      <c r="MBD180" s="89"/>
      <c r="MBF180" s="89"/>
      <c r="MBR180" s="89"/>
      <c r="MBU180" s="89"/>
      <c r="MCC180" s="89"/>
      <c r="MCW180" s="89"/>
      <c r="MCY180" s="89"/>
      <c r="MCZ180" s="89"/>
      <c r="MDA180" s="89"/>
      <c r="MDB180" s="89"/>
      <c r="MDC180" s="89"/>
      <c r="MDD180" s="89"/>
      <c r="MDV180" s="89"/>
      <c r="MDW180" s="89"/>
      <c r="MDZ180" s="89"/>
      <c r="MEC180" s="89"/>
      <c r="MEE180" s="89"/>
      <c r="MEG180" s="89"/>
      <c r="MEJ180" s="89"/>
      <c r="MEM180" s="89"/>
      <c r="MEP180" s="89"/>
      <c r="MEV180" s="89"/>
      <c r="MEY180" s="89"/>
      <c r="MFB180" s="89"/>
      <c r="MFG180" s="89"/>
      <c r="MFU180" s="89"/>
      <c r="MFV180" s="89"/>
      <c r="MFW180" s="89"/>
      <c r="MFX180" s="89"/>
      <c r="MFY180" s="89"/>
      <c r="MFZ180" s="89"/>
      <c r="MGA180" s="89"/>
      <c r="MGB180" s="89"/>
      <c r="MGC180" s="89"/>
      <c r="MGD180" s="89"/>
      <c r="MGE180" s="89"/>
      <c r="MGF180" s="89"/>
      <c r="MGG180" s="89"/>
      <c r="MGH180" s="89"/>
      <c r="MGI180" s="89"/>
      <c r="MGJ180" s="89"/>
      <c r="MGK180" s="89"/>
      <c r="MGL180" s="89"/>
      <c r="MGM180" s="89"/>
      <c r="MGN180" s="89"/>
      <c r="MGO180" s="89"/>
      <c r="MGP180" s="89"/>
      <c r="MGQ180" s="89"/>
      <c r="MGR180" s="89"/>
      <c r="MGS180" s="89"/>
      <c r="MGT180" s="89"/>
      <c r="MGU180" s="89"/>
      <c r="MGV180" s="89"/>
      <c r="MGW180" s="89"/>
      <c r="MGX180" s="89"/>
      <c r="MGY180" s="89"/>
      <c r="MGZ180" s="89"/>
      <c r="MHA180" s="89"/>
      <c r="MHB180" s="89"/>
      <c r="MHC180" s="89"/>
      <c r="MHD180" s="89"/>
      <c r="MHE180" s="89"/>
      <c r="MHF180" s="89"/>
      <c r="MHG180" s="89"/>
      <c r="MHJ180" s="89"/>
      <c r="MHM180" s="89"/>
      <c r="MHP180" s="89"/>
      <c r="MHS180" s="89"/>
      <c r="MHV180" s="89"/>
      <c r="MIH180" s="89"/>
      <c r="MIK180" s="89"/>
      <c r="MIN180" s="89"/>
      <c r="MIQ180" s="89"/>
      <c r="MIW180" s="89"/>
      <c r="MIZ180" s="89"/>
      <c r="MJF180" s="89"/>
      <c r="MJI180" s="89"/>
      <c r="MJL180" s="89"/>
      <c r="MJO180" s="89"/>
      <c r="MJU180" s="89"/>
      <c r="MJX180" s="89"/>
      <c r="MKD180" s="89"/>
      <c r="MKF180" s="89"/>
      <c r="MKG180" s="89"/>
      <c r="MKI180" s="89"/>
      <c r="MKL180" s="89"/>
      <c r="MKO180" s="89"/>
      <c r="MKZ180" s="89"/>
      <c r="MLB180" s="89"/>
      <c r="MLN180" s="89"/>
      <c r="MLQ180" s="89"/>
      <c r="MLY180" s="89"/>
      <c r="MMS180" s="89"/>
      <c r="MMU180" s="89"/>
      <c r="MMV180" s="89"/>
      <c r="MMW180" s="89"/>
      <c r="MMX180" s="89"/>
      <c r="MMY180" s="89"/>
      <c r="MMZ180" s="89"/>
      <c r="MNR180" s="89"/>
      <c r="MNS180" s="89"/>
      <c r="MNV180" s="89"/>
      <c r="MNY180" s="89"/>
      <c r="MOA180" s="89"/>
      <c r="MOC180" s="89"/>
      <c r="MOF180" s="89"/>
      <c r="MOI180" s="89"/>
      <c r="MOL180" s="89"/>
      <c r="MOR180" s="89"/>
      <c r="MOU180" s="89"/>
      <c r="MOX180" s="89"/>
      <c r="MPC180" s="89"/>
      <c r="MPQ180" s="89"/>
      <c r="MPR180" s="89"/>
      <c r="MPS180" s="89"/>
      <c r="MPT180" s="89"/>
      <c r="MPU180" s="89"/>
      <c r="MPV180" s="89"/>
      <c r="MPW180" s="89"/>
      <c r="MPX180" s="89"/>
      <c r="MPY180" s="89"/>
      <c r="MPZ180" s="89"/>
      <c r="MQA180" s="89"/>
      <c r="MQB180" s="89"/>
      <c r="MQC180" s="89"/>
      <c r="MQD180" s="89"/>
      <c r="MQE180" s="89"/>
      <c r="MQF180" s="89"/>
      <c r="MQG180" s="89"/>
      <c r="MQH180" s="89"/>
      <c r="MQI180" s="89"/>
      <c r="MQJ180" s="89"/>
      <c r="MQK180" s="89"/>
      <c r="MQL180" s="89"/>
      <c r="MQM180" s="89"/>
      <c r="MQN180" s="89"/>
      <c r="MQO180" s="89"/>
      <c r="MQP180" s="89"/>
      <c r="MQQ180" s="89"/>
      <c r="MQR180" s="89"/>
      <c r="MQS180" s="89"/>
      <c r="MQT180" s="89"/>
      <c r="MQU180" s="89"/>
      <c r="MQV180" s="89"/>
      <c r="MQW180" s="89"/>
      <c r="MQX180" s="89"/>
      <c r="MQY180" s="89"/>
      <c r="MQZ180" s="89"/>
      <c r="MRA180" s="89"/>
      <c r="MRB180" s="89"/>
      <c r="MRC180" s="89"/>
      <c r="MRF180" s="89"/>
      <c r="MRI180" s="89"/>
      <c r="MRL180" s="89"/>
      <c r="MRO180" s="89"/>
      <c r="MRR180" s="89"/>
      <c r="MSD180" s="89"/>
      <c r="MSG180" s="89"/>
      <c r="MSJ180" s="89"/>
      <c r="MSM180" s="89"/>
      <c r="MSS180" s="89"/>
      <c r="MSV180" s="89"/>
      <c r="MTB180" s="89"/>
      <c r="MTE180" s="89"/>
      <c r="MTH180" s="89"/>
      <c r="MTK180" s="89"/>
      <c r="MTQ180" s="89"/>
      <c r="MTT180" s="89"/>
      <c r="MTZ180" s="89"/>
      <c r="MUB180" s="89"/>
      <c r="MUC180" s="89"/>
      <c r="MUE180" s="89"/>
      <c r="MUH180" s="89"/>
      <c r="MUK180" s="89"/>
      <c r="MUV180" s="89"/>
      <c r="MUX180" s="89"/>
      <c r="MVJ180" s="89"/>
      <c r="MVM180" s="89"/>
      <c r="MVU180" s="89"/>
      <c r="MWO180" s="89"/>
      <c r="MWQ180" s="89"/>
      <c r="MWR180" s="89"/>
      <c r="MWS180" s="89"/>
      <c r="MWT180" s="89"/>
      <c r="MWU180" s="89"/>
      <c r="MWV180" s="89"/>
      <c r="MXN180" s="89"/>
      <c r="MXO180" s="89"/>
      <c r="MXR180" s="89"/>
      <c r="MXU180" s="89"/>
      <c r="MXW180" s="89"/>
      <c r="MXY180" s="89"/>
      <c r="MYB180" s="89"/>
      <c r="MYE180" s="89"/>
      <c r="MYH180" s="89"/>
      <c r="MYN180" s="89"/>
      <c r="MYQ180" s="89"/>
      <c r="MYT180" s="89"/>
      <c r="MYY180" s="89"/>
      <c r="MZM180" s="89"/>
      <c r="MZN180" s="89"/>
      <c r="MZO180" s="89"/>
      <c r="MZP180" s="89"/>
      <c r="MZQ180" s="89"/>
      <c r="MZR180" s="89"/>
      <c r="MZS180" s="89"/>
      <c r="MZT180" s="89"/>
      <c r="MZU180" s="89"/>
      <c r="MZV180" s="89"/>
      <c r="MZW180" s="89"/>
      <c r="MZX180" s="89"/>
      <c r="MZY180" s="89"/>
      <c r="MZZ180" s="89"/>
      <c r="NAA180" s="89"/>
      <c r="NAB180" s="89"/>
      <c r="NAC180" s="89"/>
      <c r="NAD180" s="89"/>
      <c r="NAE180" s="89"/>
      <c r="NAF180" s="89"/>
      <c r="NAG180" s="89"/>
      <c r="NAH180" s="89"/>
      <c r="NAI180" s="89"/>
      <c r="NAJ180" s="89"/>
      <c r="NAK180" s="89"/>
      <c r="NAL180" s="89"/>
      <c r="NAM180" s="89"/>
      <c r="NAN180" s="89"/>
      <c r="NAO180" s="89"/>
      <c r="NAP180" s="89"/>
      <c r="NAQ180" s="89"/>
      <c r="NAR180" s="89"/>
      <c r="NAS180" s="89"/>
      <c r="NAT180" s="89"/>
      <c r="NAU180" s="89"/>
      <c r="NAV180" s="89"/>
      <c r="NAW180" s="89"/>
      <c r="NAX180" s="89"/>
      <c r="NAY180" s="89"/>
      <c r="NBB180" s="89"/>
      <c r="NBE180" s="89"/>
      <c r="NBH180" s="89"/>
      <c r="NBK180" s="89"/>
      <c r="NBN180" s="89"/>
      <c r="NBZ180" s="89"/>
      <c r="NCC180" s="89"/>
      <c r="NCF180" s="89"/>
      <c r="NCI180" s="89"/>
      <c r="NCO180" s="89"/>
      <c r="NCR180" s="89"/>
      <c r="NCX180" s="89"/>
      <c r="NDA180" s="89"/>
      <c r="NDD180" s="89"/>
      <c r="NDG180" s="89"/>
      <c r="NDM180" s="89"/>
      <c r="NDP180" s="89"/>
      <c r="NDV180" s="89"/>
      <c r="NDX180" s="89"/>
      <c r="NDY180" s="89"/>
      <c r="NEA180" s="89"/>
      <c r="NED180" s="89"/>
      <c r="NEG180" s="89"/>
      <c r="NER180" s="89"/>
      <c r="NET180" s="89"/>
      <c r="NFF180" s="89"/>
      <c r="NFI180" s="89"/>
      <c r="NFQ180" s="89"/>
      <c r="NGK180" s="89"/>
      <c r="NGM180" s="89"/>
      <c r="NGN180" s="89"/>
      <c r="NGO180" s="89"/>
      <c r="NGP180" s="89"/>
      <c r="NGQ180" s="89"/>
      <c r="NGR180" s="89"/>
      <c r="NHJ180" s="89"/>
      <c r="NHK180" s="89"/>
      <c r="NHN180" s="89"/>
      <c r="NHQ180" s="89"/>
      <c r="NHS180" s="89"/>
      <c r="NHU180" s="89"/>
      <c r="NHX180" s="89"/>
      <c r="NIA180" s="89"/>
      <c r="NID180" s="89"/>
      <c r="NIJ180" s="89"/>
      <c r="NIM180" s="89"/>
      <c r="NIP180" s="89"/>
      <c r="NIU180" s="89"/>
      <c r="NJI180" s="89"/>
      <c r="NJJ180" s="89"/>
      <c r="NJK180" s="89"/>
      <c r="NJL180" s="89"/>
      <c r="NJM180" s="89"/>
      <c r="NJN180" s="89"/>
      <c r="NJO180" s="89"/>
      <c r="NJP180" s="89"/>
      <c r="NJQ180" s="89"/>
      <c r="NJR180" s="89"/>
      <c r="NJS180" s="89"/>
      <c r="NJT180" s="89"/>
      <c r="NJU180" s="89"/>
      <c r="NJV180" s="89"/>
      <c r="NJW180" s="89"/>
      <c r="NJX180" s="89"/>
      <c r="NJY180" s="89"/>
      <c r="NJZ180" s="89"/>
      <c r="NKA180" s="89"/>
      <c r="NKB180" s="89"/>
      <c r="NKC180" s="89"/>
      <c r="NKD180" s="89"/>
      <c r="NKE180" s="89"/>
      <c r="NKF180" s="89"/>
      <c r="NKG180" s="89"/>
      <c r="NKH180" s="89"/>
      <c r="NKI180" s="89"/>
      <c r="NKJ180" s="89"/>
      <c r="NKK180" s="89"/>
      <c r="NKL180" s="89"/>
      <c r="NKM180" s="89"/>
      <c r="NKN180" s="89"/>
      <c r="NKO180" s="89"/>
      <c r="NKP180" s="89"/>
      <c r="NKQ180" s="89"/>
      <c r="NKR180" s="89"/>
      <c r="NKS180" s="89"/>
      <c r="NKT180" s="89"/>
      <c r="NKU180" s="89"/>
      <c r="NKX180" s="89"/>
      <c r="NLA180" s="89"/>
      <c r="NLD180" s="89"/>
      <c r="NLG180" s="89"/>
      <c r="NLJ180" s="89"/>
      <c r="NLV180" s="89"/>
      <c r="NLY180" s="89"/>
      <c r="NMB180" s="89"/>
      <c r="NME180" s="89"/>
      <c r="NMK180" s="89"/>
      <c r="NMN180" s="89"/>
      <c r="NMT180" s="89"/>
      <c r="NMW180" s="89"/>
      <c r="NMZ180" s="89"/>
      <c r="NNC180" s="89"/>
      <c r="NNI180" s="89"/>
      <c r="NNL180" s="89"/>
      <c r="NNR180" s="89"/>
      <c r="NNT180" s="89"/>
      <c r="NNU180" s="89"/>
      <c r="NNW180" s="89"/>
      <c r="NNZ180" s="89"/>
      <c r="NOC180" s="89"/>
      <c r="NON180" s="89"/>
      <c r="NOP180" s="89"/>
      <c r="NPB180" s="89"/>
      <c r="NPE180" s="89"/>
      <c r="NPM180" s="89"/>
      <c r="NQG180" s="89"/>
      <c r="NQI180" s="89"/>
      <c r="NQJ180" s="89"/>
      <c r="NQK180" s="89"/>
      <c r="NQL180" s="89"/>
      <c r="NQM180" s="89"/>
      <c r="NQN180" s="89"/>
      <c r="NRF180" s="89"/>
      <c r="NRG180" s="89"/>
      <c r="NRJ180" s="89"/>
      <c r="NRM180" s="89"/>
      <c r="NRO180" s="89"/>
      <c r="NRQ180" s="89"/>
      <c r="NRT180" s="89"/>
      <c r="NRW180" s="89"/>
      <c r="NRZ180" s="89"/>
      <c r="NSF180" s="89"/>
      <c r="NSI180" s="89"/>
      <c r="NSL180" s="89"/>
      <c r="NSQ180" s="89"/>
      <c r="NTE180" s="89"/>
      <c r="NTF180" s="89"/>
      <c r="NTG180" s="89"/>
      <c r="NTH180" s="89"/>
      <c r="NTI180" s="89"/>
      <c r="NTJ180" s="89"/>
      <c r="NTK180" s="89"/>
      <c r="NTL180" s="89"/>
      <c r="NTM180" s="89"/>
      <c r="NTN180" s="89"/>
      <c r="NTO180" s="89"/>
      <c r="NTP180" s="89"/>
      <c r="NTQ180" s="89"/>
      <c r="NTR180" s="89"/>
      <c r="NTS180" s="89"/>
      <c r="NTT180" s="89"/>
      <c r="NTU180" s="89"/>
      <c r="NTV180" s="89"/>
      <c r="NTW180" s="89"/>
      <c r="NTX180" s="89"/>
      <c r="NTY180" s="89"/>
      <c r="NTZ180" s="89"/>
      <c r="NUA180" s="89"/>
      <c r="NUB180" s="89"/>
      <c r="NUC180" s="89"/>
      <c r="NUD180" s="89"/>
      <c r="NUE180" s="89"/>
      <c r="NUF180" s="89"/>
      <c r="NUG180" s="89"/>
      <c r="NUH180" s="89"/>
      <c r="NUI180" s="89"/>
      <c r="NUJ180" s="89"/>
      <c r="NUK180" s="89"/>
      <c r="NUL180" s="89"/>
      <c r="NUM180" s="89"/>
      <c r="NUN180" s="89"/>
      <c r="NUO180" s="89"/>
      <c r="NUP180" s="89"/>
      <c r="NUQ180" s="89"/>
      <c r="NUT180" s="89"/>
      <c r="NUW180" s="89"/>
      <c r="NUZ180" s="89"/>
      <c r="NVC180" s="89"/>
      <c r="NVF180" s="89"/>
      <c r="NVR180" s="89"/>
      <c r="NVU180" s="89"/>
      <c r="NVX180" s="89"/>
      <c r="NWA180" s="89"/>
      <c r="NWG180" s="89"/>
      <c r="NWJ180" s="89"/>
      <c r="NWP180" s="89"/>
      <c r="NWS180" s="89"/>
      <c r="NWV180" s="89"/>
      <c r="NWY180" s="89"/>
      <c r="NXE180" s="89"/>
      <c r="NXH180" s="89"/>
      <c r="NXN180" s="89"/>
      <c r="NXP180" s="89"/>
      <c r="NXQ180" s="89"/>
      <c r="NXS180" s="89"/>
      <c r="NXV180" s="89"/>
      <c r="NXY180" s="89"/>
      <c r="NYJ180" s="89"/>
      <c r="NYL180" s="89"/>
      <c r="NYX180" s="89"/>
      <c r="NZA180" s="89"/>
      <c r="NZI180" s="89"/>
      <c r="OAC180" s="89"/>
      <c r="OAE180" s="89"/>
      <c r="OAF180" s="89"/>
      <c r="OAG180" s="89"/>
      <c r="OAH180" s="89"/>
      <c r="OAI180" s="89"/>
      <c r="OAJ180" s="89"/>
      <c r="OBB180" s="89"/>
      <c r="OBC180" s="89"/>
      <c r="OBF180" s="89"/>
      <c r="OBI180" s="89"/>
      <c r="OBK180" s="89"/>
      <c r="OBM180" s="89"/>
      <c r="OBP180" s="89"/>
      <c r="OBS180" s="89"/>
      <c r="OBV180" s="89"/>
      <c r="OCB180" s="89"/>
      <c r="OCE180" s="89"/>
      <c r="OCH180" s="89"/>
      <c r="OCM180" s="89"/>
      <c r="ODA180" s="89"/>
      <c r="ODB180" s="89"/>
      <c r="ODC180" s="89"/>
      <c r="ODD180" s="89"/>
      <c r="ODE180" s="89"/>
      <c r="ODF180" s="89"/>
      <c r="ODG180" s="89"/>
      <c r="ODH180" s="89"/>
      <c r="ODI180" s="89"/>
      <c r="ODJ180" s="89"/>
      <c r="ODK180" s="89"/>
      <c r="ODL180" s="89"/>
      <c r="ODM180" s="89"/>
      <c r="ODN180" s="89"/>
      <c r="ODO180" s="89"/>
      <c r="ODP180" s="89"/>
      <c r="ODQ180" s="89"/>
      <c r="ODR180" s="89"/>
      <c r="ODS180" s="89"/>
      <c r="ODT180" s="89"/>
      <c r="ODU180" s="89"/>
      <c r="ODV180" s="89"/>
      <c r="ODW180" s="89"/>
      <c r="ODX180" s="89"/>
      <c r="ODY180" s="89"/>
      <c r="ODZ180" s="89"/>
      <c r="OEA180" s="89"/>
      <c r="OEB180" s="89"/>
      <c r="OEC180" s="89"/>
      <c r="OED180" s="89"/>
      <c r="OEE180" s="89"/>
      <c r="OEF180" s="89"/>
      <c r="OEG180" s="89"/>
      <c r="OEH180" s="89"/>
      <c r="OEI180" s="89"/>
      <c r="OEJ180" s="89"/>
      <c r="OEK180" s="89"/>
      <c r="OEL180" s="89"/>
      <c r="OEM180" s="89"/>
      <c r="OEP180" s="89"/>
      <c r="OES180" s="89"/>
      <c r="OEV180" s="89"/>
      <c r="OEY180" s="89"/>
      <c r="OFB180" s="89"/>
      <c r="OFN180" s="89"/>
      <c r="OFQ180" s="89"/>
      <c r="OFT180" s="89"/>
      <c r="OFW180" s="89"/>
      <c r="OGC180" s="89"/>
      <c r="OGF180" s="89"/>
      <c r="OGL180" s="89"/>
      <c r="OGO180" s="89"/>
      <c r="OGR180" s="89"/>
      <c r="OGU180" s="89"/>
      <c r="OHA180" s="89"/>
      <c r="OHD180" s="89"/>
      <c r="OHJ180" s="89"/>
      <c r="OHL180" s="89"/>
      <c r="OHM180" s="89"/>
      <c r="OHO180" s="89"/>
      <c r="OHR180" s="89"/>
      <c r="OHU180" s="89"/>
      <c r="OIF180" s="89"/>
      <c r="OIH180" s="89"/>
      <c r="OIT180" s="89"/>
      <c r="OIW180" s="89"/>
      <c r="OJE180" s="89"/>
      <c r="OJY180" s="89"/>
      <c r="OKA180" s="89"/>
      <c r="OKB180" s="89"/>
      <c r="OKC180" s="89"/>
      <c r="OKD180" s="89"/>
      <c r="OKE180" s="89"/>
      <c r="OKF180" s="89"/>
      <c r="OKX180" s="89"/>
      <c r="OKY180" s="89"/>
      <c r="OLB180" s="89"/>
      <c r="OLE180" s="89"/>
      <c r="OLG180" s="89"/>
      <c r="OLI180" s="89"/>
      <c r="OLL180" s="89"/>
      <c r="OLO180" s="89"/>
      <c r="OLR180" s="89"/>
      <c r="OLX180" s="89"/>
      <c r="OMA180" s="89"/>
      <c r="OMD180" s="89"/>
      <c r="OMI180" s="89"/>
      <c r="OMW180" s="89"/>
      <c r="OMX180" s="89"/>
      <c r="OMY180" s="89"/>
      <c r="OMZ180" s="89"/>
      <c r="ONA180" s="89"/>
      <c r="ONB180" s="89"/>
      <c r="ONC180" s="89"/>
      <c r="OND180" s="89"/>
      <c r="ONE180" s="89"/>
      <c r="ONF180" s="89"/>
      <c r="ONG180" s="89"/>
      <c r="ONH180" s="89"/>
      <c r="ONI180" s="89"/>
      <c r="ONJ180" s="89"/>
      <c r="ONK180" s="89"/>
      <c r="ONL180" s="89"/>
      <c r="ONM180" s="89"/>
      <c r="ONN180" s="89"/>
      <c r="ONO180" s="89"/>
      <c r="ONP180" s="89"/>
      <c r="ONQ180" s="89"/>
      <c r="ONR180" s="89"/>
      <c r="ONS180" s="89"/>
      <c r="ONT180" s="89"/>
      <c r="ONU180" s="89"/>
      <c r="ONV180" s="89"/>
      <c r="ONW180" s="89"/>
      <c r="ONX180" s="89"/>
      <c r="ONY180" s="89"/>
      <c r="ONZ180" s="89"/>
      <c r="OOA180" s="89"/>
      <c r="OOB180" s="89"/>
      <c r="OOC180" s="89"/>
      <c r="OOD180" s="89"/>
      <c r="OOE180" s="89"/>
      <c r="OOF180" s="89"/>
      <c r="OOG180" s="89"/>
      <c r="OOH180" s="89"/>
      <c r="OOI180" s="89"/>
      <c r="OOL180" s="89"/>
      <c r="OOO180" s="89"/>
      <c r="OOR180" s="89"/>
      <c r="OOU180" s="89"/>
      <c r="OOX180" s="89"/>
      <c r="OPJ180" s="89"/>
      <c r="OPM180" s="89"/>
      <c r="OPP180" s="89"/>
      <c r="OPS180" s="89"/>
      <c r="OPY180" s="89"/>
      <c r="OQB180" s="89"/>
      <c r="OQH180" s="89"/>
      <c r="OQK180" s="89"/>
      <c r="OQN180" s="89"/>
      <c r="OQQ180" s="89"/>
      <c r="OQW180" s="89"/>
      <c r="OQZ180" s="89"/>
      <c r="ORF180" s="89"/>
      <c r="ORH180" s="89"/>
      <c r="ORI180" s="89"/>
      <c r="ORK180" s="89"/>
      <c r="ORN180" s="89"/>
      <c r="ORQ180" s="89"/>
      <c r="OSB180" s="89"/>
      <c r="OSD180" s="89"/>
      <c r="OSP180" s="89"/>
      <c r="OSS180" s="89"/>
      <c r="OTA180" s="89"/>
      <c r="OTU180" s="89"/>
      <c r="OTW180" s="89"/>
      <c r="OTX180" s="89"/>
      <c r="OTY180" s="89"/>
      <c r="OTZ180" s="89"/>
      <c r="OUA180" s="89"/>
      <c r="OUB180" s="89"/>
      <c r="OUT180" s="89"/>
      <c r="OUU180" s="89"/>
      <c r="OUX180" s="89"/>
      <c r="OVA180" s="89"/>
      <c r="OVC180" s="89"/>
      <c r="OVE180" s="89"/>
      <c r="OVH180" s="89"/>
      <c r="OVK180" s="89"/>
      <c r="OVN180" s="89"/>
      <c r="OVT180" s="89"/>
      <c r="OVW180" s="89"/>
      <c r="OVZ180" s="89"/>
      <c r="OWE180" s="89"/>
      <c r="OWS180" s="89"/>
      <c r="OWT180" s="89"/>
      <c r="OWU180" s="89"/>
      <c r="OWV180" s="89"/>
      <c r="OWW180" s="89"/>
      <c r="OWX180" s="89"/>
      <c r="OWY180" s="89"/>
      <c r="OWZ180" s="89"/>
      <c r="OXA180" s="89"/>
      <c r="OXB180" s="89"/>
      <c r="OXC180" s="89"/>
      <c r="OXD180" s="89"/>
      <c r="OXE180" s="89"/>
      <c r="OXF180" s="89"/>
      <c r="OXG180" s="89"/>
      <c r="OXH180" s="89"/>
      <c r="OXI180" s="89"/>
      <c r="OXJ180" s="89"/>
      <c r="OXK180" s="89"/>
      <c r="OXL180" s="89"/>
      <c r="OXM180" s="89"/>
      <c r="OXN180" s="89"/>
      <c r="OXO180" s="89"/>
      <c r="OXP180" s="89"/>
      <c r="OXQ180" s="89"/>
      <c r="OXR180" s="89"/>
      <c r="OXS180" s="89"/>
      <c r="OXT180" s="89"/>
      <c r="OXU180" s="89"/>
      <c r="OXV180" s="89"/>
      <c r="OXW180" s="89"/>
      <c r="OXX180" s="89"/>
      <c r="OXY180" s="89"/>
      <c r="OXZ180" s="89"/>
      <c r="OYA180" s="89"/>
      <c r="OYB180" s="89"/>
      <c r="OYC180" s="89"/>
      <c r="OYD180" s="89"/>
      <c r="OYE180" s="89"/>
      <c r="OYH180" s="89"/>
      <c r="OYK180" s="89"/>
      <c r="OYN180" s="89"/>
      <c r="OYQ180" s="89"/>
      <c r="OYT180" s="89"/>
      <c r="OZF180" s="89"/>
      <c r="OZI180" s="89"/>
      <c r="OZL180" s="89"/>
      <c r="OZO180" s="89"/>
      <c r="OZU180" s="89"/>
      <c r="OZX180" s="89"/>
      <c r="PAD180" s="89"/>
      <c r="PAG180" s="89"/>
      <c r="PAJ180" s="89"/>
      <c r="PAM180" s="89"/>
      <c r="PAS180" s="89"/>
      <c r="PAV180" s="89"/>
      <c r="PBB180" s="89"/>
      <c r="PBD180" s="89"/>
      <c r="PBE180" s="89"/>
      <c r="PBG180" s="89"/>
      <c r="PBJ180" s="89"/>
      <c r="PBM180" s="89"/>
      <c r="PBX180" s="89"/>
      <c r="PBZ180" s="89"/>
      <c r="PCL180" s="89"/>
      <c r="PCO180" s="89"/>
      <c r="PCW180" s="89"/>
      <c r="PDQ180" s="89"/>
      <c r="PDS180" s="89"/>
      <c r="PDT180" s="89"/>
      <c r="PDU180" s="89"/>
      <c r="PDV180" s="89"/>
      <c r="PDW180" s="89"/>
      <c r="PDX180" s="89"/>
      <c r="PEP180" s="89"/>
      <c r="PEQ180" s="89"/>
      <c r="PET180" s="89"/>
      <c r="PEW180" s="89"/>
      <c r="PEY180" s="89"/>
      <c r="PFA180" s="89"/>
      <c r="PFD180" s="89"/>
      <c r="PFG180" s="89"/>
      <c r="PFJ180" s="89"/>
      <c r="PFP180" s="89"/>
      <c r="PFS180" s="89"/>
      <c r="PFV180" s="89"/>
      <c r="PGA180" s="89"/>
      <c r="PGO180" s="89"/>
      <c r="PGP180" s="89"/>
      <c r="PGQ180" s="89"/>
      <c r="PGR180" s="89"/>
      <c r="PGS180" s="89"/>
      <c r="PGT180" s="89"/>
      <c r="PGU180" s="89"/>
      <c r="PGV180" s="89"/>
      <c r="PGW180" s="89"/>
      <c r="PGX180" s="89"/>
      <c r="PGY180" s="89"/>
      <c r="PGZ180" s="89"/>
      <c r="PHA180" s="89"/>
      <c r="PHB180" s="89"/>
      <c r="PHC180" s="89"/>
      <c r="PHD180" s="89"/>
      <c r="PHE180" s="89"/>
      <c r="PHF180" s="89"/>
      <c r="PHG180" s="89"/>
      <c r="PHH180" s="89"/>
      <c r="PHI180" s="89"/>
      <c r="PHJ180" s="89"/>
      <c r="PHK180" s="89"/>
      <c r="PHL180" s="89"/>
      <c r="PHM180" s="89"/>
      <c r="PHN180" s="89"/>
      <c r="PHO180" s="89"/>
      <c r="PHP180" s="89"/>
      <c r="PHQ180" s="89"/>
      <c r="PHR180" s="89"/>
      <c r="PHS180" s="89"/>
      <c r="PHT180" s="89"/>
      <c r="PHU180" s="89"/>
      <c r="PHV180" s="89"/>
      <c r="PHW180" s="89"/>
      <c r="PHX180" s="89"/>
      <c r="PHY180" s="89"/>
      <c r="PHZ180" s="89"/>
      <c r="PIA180" s="89"/>
      <c r="PID180" s="89"/>
      <c r="PIG180" s="89"/>
      <c r="PIJ180" s="89"/>
      <c r="PIM180" s="89"/>
      <c r="PIP180" s="89"/>
      <c r="PJB180" s="89"/>
      <c r="PJE180" s="89"/>
      <c r="PJH180" s="89"/>
      <c r="PJK180" s="89"/>
      <c r="PJQ180" s="89"/>
      <c r="PJT180" s="89"/>
      <c r="PJZ180" s="89"/>
      <c r="PKC180" s="89"/>
      <c r="PKF180" s="89"/>
      <c r="PKI180" s="89"/>
      <c r="PKO180" s="89"/>
      <c r="PKR180" s="89"/>
      <c r="PKX180" s="89"/>
      <c r="PKZ180" s="89"/>
      <c r="PLA180" s="89"/>
      <c r="PLC180" s="89"/>
      <c r="PLF180" s="89"/>
      <c r="PLI180" s="89"/>
      <c r="PLT180" s="89"/>
      <c r="PLV180" s="89"/>
      <c r="PMH180" s="89"/>
      <c r="PMK180" s="89"/>
      <c r="PMS180" s="89"/>
      <c r="PNM180" s="89"/>
      <c r="PNO180" s="89"/>
      <c r="PNP180" s="89"/>
      <c r="PNQ180" s="89"/>
      <c r="PNR180" s="89"/>
      <c r="PNS180" s="89"/>
      <c r="PNT180" s="89"/>
      <c r="POL180" s="89"/>
      <c r="POM180" s="89"/>
      <c r="POP180" s="89"/>
      <c r="POS180" s="89"/>
      <c r="POU180" s="89"/>
      <c r="POW180" s="89"/>
      <c r="POZ180" s="89"/>
      <c r="PPC180" s="89"/>
      <c r="PPF180" s="89"/>
      <c r="PPL180" s="89"/>
      <c r="PPO180" s="89"/>
      <c r="PPR180" s="89"/>
      <c r="PPW180" s="89"/>
      <c r="PQK180" s="89"/>
      <c r="PQL180" s="89"/>
      <c r="PQM180" s="89"/>
      <c r="PQN180" s="89"/>
      <c r="PQO180" s="89"/>
      <c r="PQP180" s="89"/>
      <c r="PQQ180" s="89"/>
      <c r="PQR180" s="89"/>
      <c r="PQS180" s="89"/>
      <c r="PQT180" s="89"/>
      <c r="PQU180" s="89"/>
      <c r="PQV180" s="89"/>
      <c r="PQW180" s="89"/>
      <c r="PQX180" s="89"/>
      <c r="PQY180" s="89"/>
      <c r="PQZ180" s="89"/>
      <c r="PRA180" s="89"/>
      <c r="PRB180" s="89"/>
      <c r="PRC180" s="89"/>
      <c r="PRD180" s="89"/>
      <c r="PRE180" s="89"/>
      <c r="PRF180" s="89"/>
      <c r="PRG180" s="89"/>
      <c r="PRH180" s="89"/>
      <c r="PRI180" s="89"/>
      <c r="PRJ180" s="89"/>
      <c r="PRK180" s="89"/>
      <c r="PRL180" s="89"/>
      <c r="PRM180" s="89"/>
      <c r="PRN180" s="89"/>
      <c r="PRO180" s="89"/>
      <c r="PRP180" s="89"/>
      <c r="PRQ180" s="89"/>
      <c r="PRR180" s="89"/>
      <c r="PRS180" s="89"/>
      <c r="PRT180" s="89"/>
      <c r="PRU180" s="89"/>
      <c r="PRV180" s="89"/>
      <c r="PRW180" s="89"/>
      <c r="PRZ180" s="89"/>
      <c r="PSC180" s="89"/>
      <c r="PSF180" s="89"/>
      <c r="PSI180" s="89"/>
      <c r="PSL180" s="89"/>
      <c r="PSX180" s="89"/>
      <c r="PTA180" s="89"/>
      <c r="PTD180" s="89"/>
      <c r="PTG180" s="89"/>
      <c r="PTM180" s="89"/>
      <c r="PTP180" s="89"/>
      <c r="PTV180" s="89"/>
      <c r="PTY180" s="89"/>
      <c r="PUB180" s="89"/>
      <c r="PUE180" s="89"/>
      <c r="PUK180" s="89"/>
      <c r="PUN180" s="89"/>
      <c r="PUT180" s="89"/>
      <c r="PUV180" s="89"/>
      <c r="PUW180" s="89"/>
      <c r="PUY180" s="89"/>
      <c r="PVB180" s="89"/>
      <c r="PVE180" s="89"/>
      <c r="PVP180" s="89"/>
      <c r="PVR180" s="89"/>
      <c r="PWD180" s="89"/>
      <c r="PWG180" s="89"/>
      <c r="PWO180" s="89"/>
      <c r="PXI180" s="89"/>
      <c r="PXK180" s="89"/>
      <c r="PXL180" s="89"/>
      <c r="PXM180" s="89"/>
      <c r="PXN180" s="89"/>
      <c r="PXO180" s="89"/>
      <c r="PXP180" s="89"/>
      <c r="PYH180" s="89"/>
      <c r="PYI180" s="89"/>
      <c r="PYL180" s="89"/>
      <c r="PYO180" s="89"/>
      <c r="PYQ180" s="89"/>
      <c r="PYS180" s="89"/>
      <c r="PYV180" s="89"/>
      <c r="PYY180" s="89"/>
      <c r="PZB180" s="89"/>
      <c r="PZH180" s="89"/>
      <c r="PZK180" s="89"/>
      <c r="PZN180" s="89"/>
      <c r="PZS180" s="89"/>
      <c r="QAG180" s="89"/>
      <c r="QAH180" s="89"/>
      <c r="QAI180" s="89"/>
      <c r="QAJ180" s="89"/>
      <c r="QAK180" s="89"/>
      <c r="QAL180" s="89"/>
      <c r="QAM180" s="89"/>
      <c r="QAN180" s="89"/>
      <c r="QAO180" s="89"/>
      <c r="QAP180" s="89"/>
      <c r="QAQ180" s="89"/>
      <c r="QAR180" s="89"/>
      <c r="QAS180" s="89"/>
      <c r="QAT180" s="89"/>
      <c r="QAU180" s="89"/>
      <c r="QAV180" s="89"/>
      <c r="QAW180" s="89"/>
      <c r="QAX180" s="89"/>
      <c r="QAY180" s="89"/>
      <c r="QAZ180" s="89"/>
      <c r="QBA180" s="89"/>
      <c r="QBB180" s="89"/>
      <c r="QBC180" s="89"/>
      <c r="QBD180" s="89"/>
      <c r="QBE180" s="89"/>
      <c r="QBF180" s="89"/>
      <c r="QBG180" s="89"/>
      <c r="QBH180" s="89"/>
      <c r="QBI180" s="89"/>
      <c r="QBJ180" s="89"/>
      <c r="QBK180" s="89"/>
      <c r="QBL180" s="89"/>
      <c r="QBM180" s="89"/>
      <c r="QBN180" s="89"/>
      <c r="QBO180" s="89"/>
      <c r="QBP180" s="89"/>
      <c r="QBQ180" s="89"/>
      <c r="QBR180" s="89"/>
      <c r="QBS180" s="89"/>
      <c r="QBV180" s="89"/>
      <c r="QBY180" s="89"/>
      <c r="QCB180" s="89"/>
      <c r="QCE180" s="89"/>
      <c r="QCH180" s="89"/>
      <c r="QCT180" s="89"/>
      <c r="QCW180" s="89"/>
      <c r="QCZ180" s="89"/>
      <c r="QDC180" s="89"/>
      <c r="QDI180" s="89"/>
      <c r="QDL180" s="89"/>
      <c r="QDR180" s="89"/>
      <c r="QDU180" s="89"/>
      <c r="QDX180" s="89"/>
      <c r="QEA180" s="89"/>
      <c r="QEG180" s="89"/>
      <c r="QEJ180" s="89"/>
      <c r="QEP180" s="89"/>
      <c r="QER180" s="89"/>
      <c r="QES180" s="89"/>
      <c r="QEU180" s="89"/>
      <c r="QEX180" s="89"/>
      <c r="QFA180" s="89"/>
      <c r="QFL180" s="89"/>
      <c r="QFN180" s="89"/>
      <c r="QFZ180" s="89"/>
      <c r="QGC180" s="89"/>
      <c r="QGK180" s="89"/>
      <c r="QHE180" s="89"/>
      <c r="QHG180" s="89"/>
      <c r="QHH180" s="89"/>
      <c r="QHI180" s="89"/>
      <c r="QHJ180" s="89"/>
      <c r="QHK180" s="89"/>
      <c r="QHL180" s="89"/>
      <c r="QID180" s="89"/>
      <c r="QIE180" s="89"/>
      <c r="QIH180" s="89"/>
      <c r="QIK180" s="89"/>
      <c r="QIM180" s="89"/>
      <c r="QIO180" s="89"/>
      <c r="QIR180" s="89"/>
      <c r="QIU180" s="89"/>
      <c r="QIX180" s="89"/>
      <c r="QJD180" s="89"/>
      <c r="QJG180" s="89"/>
      <c r="QJJ180" s="89"/>
      <c r="QJO180" s="89"/>
      <c r="QKC180" s="89"/>
      <c r="QKD180" s="89"/>
      <c r="QKE180" s="89"/>
      <c r="QKF180" s="89"/>
      <c r="QKG180" s="89"/>
      <c r="QKH180" s="89"/>
      <c r="QKI180" s="89"/>
      <c r="QKJ180" s="89"/>
      <c r="QKK180" s="89"/>
      <c r="QKL180" s="89"/>
      <c r="QKM180" s="89"/>
      <c r="QKN180" s="89"/>
      <c r="QKO180" s="89"/>
      <c r="QKP180" s="89"/>
      <c r="QKQ180" s="89"/>
      <c r="QKR180" s="89"/>
      <c r="QKS180" s="89"/>
      <c r="QKT180" s="89"/>
      <c r="QKU180" s="89"/>
      <c r="QKV180" s="89"/>
      <c r="QKW180" s="89"/>
      <c r="QKX180" s="89"/>
      <c r="QKY180" s="89"/>
      <c r="QKZ180" s="89"/>
      <c r="QLA180" s="89"/>
      <c r="QLB180" s="89"/>
      <c r="QLC180" s="89"/>
      <c r="QLD180" s="89"/>
      <c r="QLE180" s="89"/>
      <c r="QLF180" s="89"/>
      <c r="QLG180" s="89"/>
      <c r="QLH180" s="89"/>
      <c r="QLI180" s="89"/>
      <c r="QLJ180" s="89"/>
      <c r="QLK180" s="89"/>
      <c r="QLL180" s="89"/>
      <c r="QLM180" s="89"/>
      <c r="QLN180" s="89"/>
      <c r="QLO180" s="89"/>
      <c r="QLR180" s="89"/>
      <c r="QLU180" s="89"/>
      <c r="QLX180" s="89"/>
      <c r="QMA180" s="89"/>
      <c r="QMD180" s="89"/>
      <c r="QMP180" s="89"/>
      <c r="QMS180" s="89"/>
      <c r="QMV180" s="89"/>
      <c r="QMY180" s="89"/>
      <c r="QNE180" s="89"/>
      <c r="QNH180" s="89"/>
      <c r="QNN180" s="89"/>
      <c r="QNQ180" s="89"/>
      <c r="QNT180" s="89"/>
      <c r="QNW180" s="89"/>
      <c r="QOC180" s="89"/>
      <c r="QOF180" s="89"/>
      <c r="QOL180" s="89"/>
      <c r="QON180" s="89"/>
      <c r="QOO180" s="89"/>
      <c r="QOQ180" s="89"/>
      <c r="QOT180" s="89"/>
      <c r="QOW180" s="89"/>
      <c r="QPH180" s="89"/>
      <c r="QPJ180" s="89"/>
      <c r="QPV180" s="89"/>
      <c r="QPY180" s="89"/>
      <c r="QQG180" s="89"/>
      <c r="QRA180" s="89"/>
      <c r="QRC180" s="89"/>
      <c r="QRD180" s="89"/>
      <c r="QRE180" s="89"/>
      <c r="QRF180" s="89"/>
      <c r="QRG180" s="89"/>
      <c r="QRH180" s="89"/>
      <c r="QRZ180" s="89"/>
      <c r="QSA180" s="89"/>
      <c r="QSD180" s="89"/>
      <c r="QSG180" s="89"/>
      <c r="QSI180" s="89"/>
      <c r="QSK180" s="89"/>
      <c r="QSN180" s="89"/>
      <c r="QSQ180" s="89"/>
      <c r="QST180" s="89"/>
      <c r="QSZ180" s="89"/>
      <c r="QTC180" s="89"/>
      <c r="QTF180" s="89"/>
      <c r="QTK180" s="89"/>
      <c r="QTY180" s="89"/>
      <c r="QTZ180" s="89"/>
      <c r="QUA180" s="89"/>
      <c r="QUB180" s="89"/>
      <c r="QUC180" s="89"/>
      <c r="QUD180" s="89"/>
      <c r="QUE180" s="89"/>
      <c r="QUF180" s="89"/>
      <c r="QUG180" s="89"/>
      <c r="QUH180" s="89"/>
      <c r="QUI180" s="89"/>
      <c r="QUJ180" s="89"/>
      <c r="QUK180" s="89"/>
      <c r="QUL180" s="89"/>
      <c r="QUM180" s="89"/>
      <c r="QUN180" s="89"/>
      <c r="QUO180" s="89"/>
      <c r="QUP180" s="89"/>
      <c r="QUQ180" s="89"/>
      <c r="QUR180" s="89"/>
      <c r="QUS180" s="89"/>
      <c r="QUT180" s="89"/>
      <c r="QUU180" s="89"/>
      <c r="QUV180" s="89"/>
      <c r="QUW180" s="89"/>
      <c r="QUX180" s="89"/>
      <c r="QUY180" s="89"/>
      <c r="QUZ180" s="89"/>
      <c r="QVA180" s="89"/>
      <c r="QVB180" s="89"/>
      <c r="QVC180" s="89"/>
      <c r="QVD180" s="89"/>
      <c r="QVE180" s="89"/>
      <c r="QVF180" s="89"/>
      <c r="QVG180" s="89"/>
      <c r="QVH180" s="89"/>
      <c r="QVI180" s="89"/>
      <c r="QVJ180" s="89"/>
      <c r="QVK180" s="89"/>
      <c r="QVN180" s="89"/>
      <c r="QVQ180" s="89"/>
      <c r="QVT180" s="89"/>
      <c r="QVW180" s="89"/>
      <c r="QVZ180" s="89"/>
      <c r="QWL180" s="89"/>
      <c r="QWO180" s="89"/>
      <c r="QWR180" s="89"/>
      <c r="QWU180" s="89"/>
      <c r="QXA180" s="89"/>
      <c r="QXD180" s="89"/>
      <c r="QXJ180" s="89"/>
      <c r="QXM180" s="89"/>
      <c r="QXP180" s="89"/>
      <c r="QXS180" s="89"/>
      <c r="QXY180" s="89"/>
      <c r="QYB180" s="89"/>
      <c r="QYH180" s="89"/>
      <c r="QYJ180" s="89"/>
      <c r="QYK180" s="89"/>
      <c r="QYM180" s="89"/>
      <c r="QYP180" s="89"/>
      <c r="QYS180" s="89"/>
      <c r="QZD180" s="89"/>
      <c r="QZF180" s="89"/>
      <c r="QZR180" s="89"/>
      <c r="QZU180" s="89"/>
      <c r="RAC180" s="89"/>
      <c r="RAW180" s="89"/>
      <c r="RAY180" s="89"/>
      <c r="RAZ180" s="89"/>
      <c r="RBA180" s="89"/>
      <c r="RBB180" s="89"/>
      <c r="RBC180" s="89"/>
      <c r="RBD180" s="89"/>
      <c r="RBV180" s="89"/>
      <c r="RBW180" s="89"/>
      <c r="RBZ180" s="89"/>
      <c r="RCC180" s="89"/>
      <c r="RCE180" s="89"/>
      <c r="RCG180" s="89"/>
      <c r="RCJ180" s="89"/>
      <c r="RCM180" s="89"/>
      <c r="RCP180" s="89"/>
      <c r="RCV180" s="89"/>
      <c r="RCY180" s="89"/>
      <c r="RDB180" s="89"/>
      <c r="RDG180" s="89"/>
      <c r="RDU180" s="89"/>
      <c r="RDV180" s="89"/>
      <c r="RDW180" s="89"/>
      <c r="RDX180" s="89"/>
      <c r="RDY180" s="89"/>
      <c r="RDZ180" s="89"/>
      <c r="REA180" s="89"/>
      <c r="REB180" s="89"/>
      <c r="REC180" s="89"/>
      <c r="RED180" s="89"/>
      <c r="REE180" s="89"/>
      <c r="REF180" s="89"/>
      <c r="REG180" s="89"/>
      <c r="REH180" s="89"/>
      <c r="REI180" s="89"/>
      <c r="REJ180" s="89"/>
      <c r="REK180" s="89"/>
      <c r="REL180" s="89"/>
      <c r="REM180" s="89"/>
      <c r="REN180" s="89"/>
      <c r="REO180" s="89"/>
      <c r="REP180" s="89"/>
      <c r="REQ180" s="89"/>
      <c r="RER180" s="89"/>
      <c r="RES180" s="89"/>
      <c r="RET180" s="89"/>
      <c r="REU180" s="89"/>
      <c r="REV180" s="89"/>
      <c r="REW180" s="89"/>
      <c r="REX180" s="89"/>
      <c r="REY180" s="89"/>
      <c r="REZ180" s="89"/>
      <c r="RFA180" s="89"/>
      <c r="RFB180" s="89"/>
      <c r="RFC180" s="89"/>
      <c r="RFD180" s="89"/>
      <c r="RFE180" s="89"/>
      <c r="RFF180" s="89"/>
      <c r="RFG180" s="89"/>
      <c r="RFJ180" s="89"/>
      <c r="RFM180" s="89"/>
      <c r="RFP180" s="89"/>
      <c r="RFS180" s="89"/>
      <c r="RFV180" s="89"/>
      <c r="RGH180" s="89"/>
      <c r="RGK180" s="89"/>
      <c r="RGN180" s="89"/>
      <c r="RGQ180" s="89"/>
      <c r="RGW180" s="89"/>
      <c r="RGZ180" s="89"/>
      <c r="RHF180" s="89"/>
      <c r="RHI180" s="89"/>
      <c r="RHL180" s="89"/>
      <c r="RHO180" s="89"/>
      <c r="RHU180" s="89"/>
      <c r="RHX180" s="89"/>
      <c r="RID180" s="89"/>
      <c r="RIF180" s="89"/>
      <c r="RIG180" s="89"/>
      <c r="RII180" s="89"/>
      <c r="RIL180" s="89"/>
      <c r="RIO180" s="89"/>
      <c r="RIZ180" s="89"/>
      <c r="RJB180" s="89"/>
      <c r="RJN180" s="89"/>
      <c r="RJQ180" s="89"/>
      <c r="RJY180" s="89"/>
      <c r="RKS180" s="89"/>
      <c r="RKU180" s="89"/>
      <c r="RKV180" s="89"/>
      <c r="RKW180" s="89"/>
      <c r="RKX180" s="89"/>
      <c r="RKY180" s="89"/>
      <c r="RKZ180" s="89"/>
      <c r="RLR180" s="89"/>
      <c r="RLS180" s="89"/>
      <c r="RLV180" s="89"/>
      <c r="RLY180" s="89"/>
      <c r="RMA180" s="89"/>
      <c r="RMC180" s="89"/>
      <c r="RMF180" s="89"/>
      <c r="RMI180" s="89"/>
      <c r="RML180" s="89"/>
      <c r="RMR180" s="89"/>
      <c r="RMU180" s="89"/>
      <c r="RMX180" s="89"/>
      <c r="RNC180" s="89"/>
      <c r="RNQ180" s="89"/>
      <c r="RNR180" s="89"/>
      <c r="RNS180" s="89"/>
      <c r="RNT180" s="89"/>
      <c r="RNU180" s="89"/>
      <c r="RNV180" s="89"/>
      <c r="RNW180" s="89"/>
      <c r="RNX180" s="89"/>
      <c r="RNY180" s="89"/>
      <c r="RNZ180" s="89"/>
      <c r="ROA180" s="89"/>
      <c r="ROB180" s="89"/>
      <c r="ROC180" s="89"/>
      <c r="ROD180" s="89"/>
      <c r="ROE180" s="89"/>
      <c r="ROF180" s="89"/>
      <c r="ROG180" s="89"/>
      <c r="ROH180" s="89"/>
      <c r="ROI180" s="89"/>
      <c r="ROJ180" s="89"/>
      <c r="ROK180" s="89"/>
      <c r="ROL180" s="89"/>
      <c r="ROM180" s="89"/>
      <c r="RON180" s="89"/>
      <c r="ROO180" s="89"/>
      <c r="ROP180" s="89"/>
      <c r="ROQ180" s="89"/>
      <c r="ROR180" s="89"/>
      <c r="ROS180" s="89"/>
      <c r="ROT180" s="89"/>
      <c r="ROU180" s="89"/>
      <c r="ROV180" s="89"/>
      <c r="ROW180" s="89"/>
      <c r="ROX180" s="89"/>
      <c r="ROY180" s="89"/>
      <c r="ROZ180" s="89"/>
      <c r="RPA180" s="89"/>
      <c r="RPB180" s="89"/>
      <c r="RPC180" s="89"/>
      <c r="RPF180" s="89"/>
      <c r="RPI180" s="89"/>
      <c r="RPL180" s="89"/>
      <c r="RPO180" s="89"/>
      <c r="RPR180" s="89"/>
      <c r="RQD180" s="89"/>
      <c r="RQG180" s="89"/>
      <c r="RQJ180" s="89"/>
      <c r="RQM180" s="89"/>
      <c r="RQS180" s="89"/>
      <c r="RQV180" s="89"/>
      <c r="RRB180" s="89"/>
      <c r="RRE180" s="89"/>
      <c r="RRH180" s="89"/>
      <c r="RRK180" s="89"/>
      <c r="RRQ180" s="89"/>
      <c r="RRT180" s="89"/>
      <c r="RRZ180" s="89"/>
      <c r="RSB180" s="89"/>
      <c r="RSC180" s="89"/>
      <c r="RSE180" s="89"/>
      <c r="RSH180" s="89"/>
      <c r="RSK180" s="89"/>
      <c r="RSV180" s="89"/>
      <c r="RSX180" s="89"/>
      <c r="RTJ180" s="89"/>
      <c r="RTM180" s="89"/>
      <c r="RTU180" s="89"/>
      <c r="RUO180" s="89"/>
      <c r="RUQ180" s="89"/>
      <c r="RUR180" s="89"/>
      <c r="RUS180" s="89"/>
      <c r="RUT180" s="89"/>
      <c r="RUU180" s="89"/>
      <c r="RUV180" s="89"/>
      <c r="RVN180" s="89"/>
      <c r="RVO180" s="89"/>
      <c r="RVR180" s="89"/>
      <c r="RVU180" s="89"/>
      <c r="RVW180" s="89"/>
      <c r="RVY180" s="89"/>
      <c r="RWB180" s="89"/>
      <c r="RWE180" s="89"/>
      <c r="RWH180" s="89"/>
      <c r="RWN180" s="89"/>
      <c r="RWQ180" s="89"/>
      <c r="RWT180" s="89"/>
      <c r="RWY180" s="89"/>
      <c r="RXM180" s="89"/>
      <c r="RXN180" s="89"/>
      <c r="RXO180" s="89"/>
      <c r="RXP180" s="89"/>
      <c r="RXQ180" s="89"/>
      <c r="RXR180" s="89"/>
      <c r="RXS180" s="89"/>
      <c r="RXT180" s="89"/>
      <c r="RXU180" s="89"/>
      <c r="RXV180" s="89"/>
      <c r="RXW180" s="89"/>
      <c r="RXX180" s="89"/>
      <c r="RXY180" s="89"/>
      <c r="RXZ180" s="89"/>
      <c r="RYA180" s="89"/>
      <c r="RYB180" s="89"/>
      <c r="RYC180" s="89"/>
      <c r="RYD180" s="89"/>
      <c r="RYE180" s="89"/>
      <c r="RYF180" s="89"/>
      <c r="RYG180" s="89"/>
      <c r="RYH180" s="89"/>
      <c r="RYI180" s="89"/>
      <c r="RYJ180" s="89"/>
      <c r="RYK180" s="89"/>
      <c r="RYL180" s="89"/>
      <c r="RYM180" s="89"/>
      <c r="RYN180" s="89"/>
      <c r="RYO180" s="89"/>
      <c r="RYP180" s="89"/>
      <c r="RYQ180" s="89"/>
      <c r="RYR180" s="89"/>
      <c r="RYS180" s="89"/>
      <c r="RYT180" s="89"/>
      <c r="RYU180" s="89"/>
      <c r="RYV180" s="89"/>
      <c r="RYW180" s="89"/>
      <c r="RYX180" s="89"/>
      <c r="RYY180" s="89"/>
      <c r="RZB180" s="89"/>
      <c r="RZE180" s="89"/>
      <c r="RZH180" s="89"/>
      <c r="RZK180" s="89"/>
      <c r="RZN180" s="89"/>
      <c r="RZZ180" s="89"/>
      <c r="SAC180" s="89"/>
      <c r="SAF180" s="89"/>
      <c r="SAI180" s="89"/>
      <c r="SAO180" s="89"/>
      <c r="SAR180" s="89"/>
      <c r="SAX180" s="89"/>
      <c r="SBA180" s="89"/>
      <c r="SBD180" s="89"/>
      <c r="SBG180" s="89"/>
      <c r="SBM180" s="89"/>
      <c r="SBP180" s="89"/>
      <c r="SBV180" s="89"/>
      <c r="SBX180" s="89"/>
      <c r="SBY180" s="89"/>
      <c r="SCA180" s="89"/>
      <c r="SCD180" s="89"/>
      <c r="SCG180" s="89"/>
      <c r="SCR180" s="89"/>
      <c r="SCT180" s="89"/>
      <c r="SDF180" s="89"/>
      <c r="SDI180" s="89"/>
      <c r="SDQ180" s="89"/>
      <c r="SEK180" s="89"/>
      <c r="SEM180" s="89"/>
      <c r="SEN180" s="89"/>
      <c r="SEO180" s="89"/>
      <c r="SEP180" s="89"/>
      <c r="SEQ180" s="89"/>
      <c r="SER180" s="89"/>
      <c r="SFJ180" s="89"/>
      <c r="SFK180" s="89"/>
      <c r="SFN180" s="89"/>
      <c r="SFQ180" s="89"/>
      <c r="SFS180" s="89"/>
      <c r="SFU180" s="89"/>
      <c r="SFX180" s="89"/>
      <c r="SGA180" s="89"/>
      <c r="SGD180" s="89"/>
      <c r="SGJ180" s="89"/>
      <c r="SGM180" s="89"/>
      <c r="SGP180" s="89"/>
      <c r="SGU180" s="89"/>
      <c r="SHI180" s="89"/>
      <c r="SHJ180" s="89"/>
      <c r="SHK180" s="89"/>
      <c r="SHL180" s="89"/>
      <c r="SHM180" s="89"/>
      <c r="SHN180" s="89"/>
      <c r="SHO180" s="89"/>
      <c r="SHP180" s="89"/>
      <c r="SHQ180" s="89"/>
      <c r="SHR180" s="89"/>
      <c r="SHS180" s="89"/>
      <c r="SHT180" s="89"/>
      <c r="SHU180" s="89"/>
      <c r="SHV180" s="89"/>
      <c r="SHW180" s="89"/>
      <c r="SHX180" s="89"/>
      <c r="SHY180" s="89"/>
      <c r="SHZ180" s="89"/>
      <c r="SIA180" s="89"/>
      <c r="SIB180" s="89"/>
      <c r="SIC180" s="89"/>
      <c r="SID180" s="89"/>
      <c r="SIE180" s="89"/>
      <c r="SIF180" s="89"/>
      <c r="SIG180" s="89"/>
      <c r="SIH180" s="89"/>
      <c r="SII180" s="89"/>
      <c r="SIJ180" s="89"/>
      <c r="SIK180" s="89"/>
      <c r="SIL180" s="89"/>
      <c r="SIM180" s="89"/>
      <c r="SIN180" s="89"/>
      <c r="SIO180" s="89"/>
      <c r="SIP180" s="89"/>
      <c r="SIQ180" s="89"/>
      <c r="SIR180" s="89"/>
      <c r="SIS180" s="89"/>
      <c r="SIT180" s="89"/>
      <c r="SIU180" s="89"/>
      <c r="SIX180" s="89"/>
      <c r="SJA180" s="89"/>
      <c r="SJD180" s="89"/>
      <c r="SJG180" s="89"/>
      <c r="SJJ180" s="89"/>
      <c r="SJV180" s="89"/>
      <c r="SJY180" s="89"/>
      <c r="SKB180" s="89"/>
      <c r="SKE180" s="89"/>
      <c r="SKK180" s="89"/>
      <c r="SKN180" s="89"/>
      <c r="SKT180" s="89"/>
      <c r="SKW180" s="89"/>
      <c r="SKZ180" s="89"/>
      <c r="SLC180" s="89"/>
      <c r="SLI180" s="89"/>
      <c r="SLL180" s="89"/>
      <c r="SLR180" s="89"/>
      <c r="SLT180" s="89"/>
      <c r="SLU180" s="89"/>
      <c r="SLW180" s="89"/>
      <c r="SLZ180" s="89"/>
      <c r="SMC180" s="89"/>
      <c r="SMN180" s="89"/>
      <c r="SMP180" s="89"/>
      <c r="SNB180" s="89"/>
      <c r="SNE180" s="89"/>
      <c r="SNM180" s="89"/>
      <c r="SOG180" s="89"/>
      <c r="SOI180" s="89"/>
      <c r="SOJ180" s="89"/>
      <c r="SOK180" s="89"/>
      <c r="SOL180" s="89"/>
      <c r="SOM180" s="89"/>
      <c r="SON180" s="89"/>
      <c r="SPF180" s="89"/>
      <c r="SPG180" s="89"/>
      <c r="SPJ180" s="89"/>
      <c r="SPM180" s="89"/>
      <c r="SPO180" s="89"/>
      <c r="SPQ180" s="89"/>
      <c r="SPT180" s="89"/>
      <c r="SPW180" s="89"/>
      <c r="SPZ180" s="89"/>
      <c r="SQF180" s="89"/>
      <c r="SQI180" s="89"/>
      <c r="SQL180" s="89"/>
      <c r="SQQ180" s="89"/>
      <c r="SRE180" s="89"/>
      <c r="SRF180" s="89"/>
      <c r="SRG180" s="89"/>
      <c r="SRH180" s="89"/>
      <c r="SRI180" s="89"/>
      <c r="SRJ180" s="89"/>
      <c r="SRK180" s="89"/>
      <c r="SRL180" s="89"/>
      <c r="SRM180" s="89"/>
      <c r="SRN180" s="89"/>
      <c r="SRO180" s="89"/>
      <c r="SRP180" s="89"/>
      <c r="SRQ180" s="89"/>
      <c r="SRR180" s="89"/>
      <c r="SRS180" s="89"/>
      <c r="SRT180" s="89"/>
      <c r="SRU180" s="89"/>
      <c r="SRV180" s="89"/>
      <c r="SRW180" s="89"/>
      <c r="SRX180" s="89"/>
      <c r="SRY180" s="89"/>
      <c r="SRZ180" s="89"/>
      <c r="SSA180" s="89"/>
      <c r="SSB180" s="89"/>
      <c r="SSC180" s="89"/>
      <c r="SSD180" s="89"/>
      <c r="SSE180" s="89"/>
      <c r="SSF180" s="89"/>
      <c r="SSG180" s="89"/>
      <c r="SSH180" s="89"/>
      <c r="SSI180" s="89"/>
      <c r="SSJ180" s="89"/>
      <c r="SSK180" s="89"/>
      <c r="SSL180" s="89"/>
      <c r="SSM180" s="89"/>
      <c r="SSN180" s="89"/>
      <c r="SSO180" s="89"/>
      <c r="SSP180" s="89"/>
      <c r="SSQ180" s="89"/>
      <c r="SST180" s="89"/>
      <c r="SSW180" s="89"/>
      <c r="SSZ180" s="89"/>
      <c r="STC180" s="89"/>
      <c r="STF180" s="89"/>
      <c r="STR180" s="89"/>
      <c r="STU180" s="89"/>
      <c r="STX180" s="89"/>
      <c r="SUA180" s="89"/>
      <c r="SUG180" s="89"/>
      <c r="SUJ180" s="89"/>
      <c r="SUP180" s="89"/>
      <c r="SUS180" s="89"/>
      <c r="SUV180" s="89"/>
      <c r="SUY180" s="89"/>
      <c r="SVE180" s="89"/>
      <c r="SVH180" s="89"/>
      <c r="SVN180" s="89"/>
      <c r="SVP180" s="89"/>
      <c r="SVQ180" s="89"/>
      <c r="SVS180" s="89"/>
      <c r="SVV180" s="89"/>
      <c r="SVY180" s="89"/>
      <c r="SWJ180" s="89"/>
      <c r="SWL180" s="89"/>
      <c r="SWX180" s="89"/>
      <c r="SXA180" s="89"/>
      <c r="SXI180" s="89"/>
      <c r="SYC180" s="89"/>
      <c r="SYE180" s="89"/>
      <c r="SYF180" s="89"/>
      <c r="SYG180" s="89"/>
      <c r="SYH180" s="89"/>
      <c r="SYI180" s="89"/>
      <c r="SYJ180" s="89"/>
      <c r="SZB180" s="89"/>
      <c r="SZC180" s="89"/>
      <c r="SZF180" s="89"/>
      <c r="SZI180" s="89"/>
      <c r="SZK180" s="89"/>
      <c r="SZM180" s="89"/>
      <c r="SZP180" s="89"/>
      <c r="SZS180" s="89"/>
      <c r="SZV180" s="89"/>
      <c r="TAB180" s="89"/>
      <c r="TAE180" s="89"/>
      <c r="TAH180" s="89"/>
      <c r="TAM180" s="89"/>
      <c r="TBA180" s="89"/>
      <c r="TBB180" s="89"/>
      <c r="TBC180" s="89"/>
      <c r="TBD180" s="89"/>
      <c r="TBE180" s="89"/>
      <c r="TBF180" s="89"/>
      <c r="TBG180" s="89"/>
      <c r="TBH180" s="89"/>
      <c r="TBI180" s="89"/>
      <c r="TBJ180" s="89"/>
      <c r="TBK180" s="89"/>
      <c r="TBL180" s="89"/>
      <c r="TBM180" s="89"/>
      <c r="TBN180" s="89"/>
      <c r="TBO180" s="89"/>
      <c r="TBP180" s="89"/>
      <c r="TBQ180" s="89"/>
      <c r="TBR180" s="89"/>
      <c r="TBS180" s="89"/>
      <c r="TBT180" s="89"/>
      <c r="TBU180" s="89"/>
      <c r="TBV180" s="89"/>
      <c r="TBW180" s="89"/>
      <c r="TBX180" s="89"/>
      <c r="TBY180" s="89"/>
      <c r="TBZ180" s="89"/>
      <c r="TCA180" s="89"/>
      <c r="TCB180" s="89"/>
      <c r="TCC180" s="89"/>
      <c r="TCD180" s="89"/>
      <c r="TCE180" s="89"/>
      <c r="TCF180" s="89"/>
      <c r="TCG180" s="89"/>
      <c r="TCH180" s="89"/>
      <c r="TCI180" s="89"/>
      <c r="TCJ180" s="89"/>
      <c r="TCK180" s="89"/>
      <c r="TCL180" s="89"/>
      <c r="TCM180" s="89"/>
      <c r="TCP180" s="89"/>
      <c r="TCS180" s="89"/>
      <c r="TCV180" s="89"/>
      <c r="TCY180" s="89"/>
      <c r="TDB180" s="89"/>
      <c r="TDN180" s="89"/>
      <c r="TDQ180" s="89"/>
      <c r="TDT180" s="89"/>
      <c r="TDW180" s="89"/>
      <c r="TEC180" s="89"/>
      <c r="TEF180" s="89"/>
      <c r="TEL180" s="89"/>
      <c r="TEO180" s="89"/>
      <c r="TER180" s="89"/>
      <c r="TEU180" s="89"/>
      <c r="TFA180" s="89"/>
      <c r="TFD180" s="89"/>
      <c r="TFJ180" s="89"/>
      <c r="TFL180" s="89"/>
      <c r="TFM180" s="89"/>
      <c r="TFO180" s="89"/>
      <c r="TFR180" s="89"/>
      <c r="TFU180" s="89"/>
      <c r="TGF180" s="89"/>
      <c r="TGH180" s="89"/>
      <c r="TGT180" s="89"/>
      <c r="TGW180" s="89"/>
      <c r="THE180" s="89"/>
      <c r="THY180" s="89"/>
      <c r="TIA180" s="89"/>
      <c r="TIB180" s="89"/>
      <c r="TIC180" s="89"/>
      <c r="TID180" s="89"/>
      <c r="TIE180" s="89"/>
      <c r="TIF180" s="89"/>
      <c r="TIX180" s="89"/>
      <c r="TIY180" s="89"/>
      <c r="TJB180" s="89"/>
      <c r="TJE180" s="89"/>
      <c r="TJG180" s="89"/>
      <c r="TJI180" s="89"/>
      <c r="TJL180" s="89"/>
      <c r="TJO180" s="89"/>
      <c r="TJR180" s="89"/>
      <c r="TJX180" s="89"/>
      <c r="TKA180" s="89"/>
      <c r="TKD180" s="89"/>
      <c r="TKI180" s="89"/>
      <c r="TKW180" s="89"/>
      <c r="TKX180" s="89"/>
      <c r="TKY180" s="89"/>
      <c r="TKZ180" s="89"/>
      <c r="TLA180" s="89"/>
      <c r="TLB180" s="89"/>
      <c r="TLC180" s="89"/>
      <c r="TLD180" s="89"/>
      <c r="TLE180" s="89"/>
      <c r="TLF180" s="89"/>
      <c r="TLG180" s="89"/>
      <c r="TLH180" s="89"/>
      <c r="TLI180" s="89"/>
      <c r="TLJ180" s="89"/>
      <c r="TLK180" s="89"/>
      <c r="TLL180" s="89"/>
      <c r="TLM180" s="89"/>
      <c r="TLN180" s="89"/>
      <c r="TLO180" s="89"/>
      <c r="TLP180" s="89"/>
      <c r="TLQ180" s="89"/>
      <c r="TLR180" s="89"/>
      <c r="TLS180" s="89"/>
      <c r="TLT180" s="89"/>
      <c r="TLU180" s="89"/>
      <c r="TLV180" s="89"/>
      <c r="TLW180" s="89"/>
      <c r="TLX180" s="89"/>
      <c r="TLY180" s="89"/>
      <c r="TLZ180" s="89"/>
      <c r="TMA180" s="89"/>
      <c r="TMB180" s="89"/>
      <c r="TMC180" s="89"/>
      <c r="TMD180" s="89"/>
      <c r="TME180" s="89"/>
      <c r="TMF180" s="89"/>
      <c r="TMG180" s="89"/>
      <c r="TMH180" s="89"/>
      <c r="TMI180" s="89"/>
      <c r="TML180" s="89"/>
      <c r="TMO180" s="89"/>
      <c r="TMR180" s="89"/>
      <c r="TMU180" s="89"/>
      <c r="TMX180" s="89"/>
      <c r="TNJ180" s="89"/>
      <c r="TNM180" s="89"/>
      <c r="TNP180" s="89"/>
      <c r="TNS180" s="89"/>
      <c r="TNY180" s="89"/>
      <c r="TOB180" s="89"/>
      <c r="TOH180" s="89"/>
      <c r="TOK180" s="89"/>
      <c r="TON180" s="89"/>
      <c r="TOQ180" s="89"/>
      <c r="TOW180" s="89"/>
      <c r="TOZ180" s="89"/>
      <c r="TPF180" s="89"/>
      <c r="TPH180" s="89"/>
      <c r="TPI180" s="89"/>
      <c r="TPK180" s="89"/>
      <c r="TPN180" s="89"/>
      <c r="TPQ180" s="89"/>
      <c r="TQB180" s="89"/>
      <c r="TQD180" s="89"/>
      <c r="TQP180" s="89"/>
      <c r="TQS180" s="89"/>
      <c r="TRA180" s="89"/>
      <c r="TRU180" s="89"/>
      <c r="TRW180" s="89"/>
      <c r="TRX180" s="89"/>
      <c r="TRY180" s="89"/>
      <c r="TRZ180" s="89"/>
      <c r="TSA180" s="89"/>
      <c r="TSB180" s="89"/>
      <c r="TST180" s="89"/>
      <c r="TSU180" s="89"/>
      <c r="TSX180" s="89"/>
      <c r="TTA180" s="89"/>
      <c r="TTC180" s="89"/>
      <c r="TTE180" s="89"/>
      <c r="TTH180" s="89"/>
      <c r="TTK180" s="89"/>
      <c r="TTN180" s="89"/>
      <c r="TTT180" s="89"/>
      <c r="TTW180" s="89"/>
      <c r="TTZ180" s="89"/>
      <c r="TUE180" s="89"/>
      <c r="TUS180" s="89"/>
      <c r="TUT180" s="89"/>
      <c r="TUU180" s="89"/>
      <c r="TUV180" s="89"/>
      <c r="TUW180" s="89"/>
      <c r="TUX180" s="89"/>
      <c r="TUY180" s="89"/>
      <c r="TUZ180" s="89"/>
      <c r="TVA180" s="89"/>
      <c r="TVB180" s="89"/>
      <c r="TVC180" s="89"/>
      <c r="TVD180" s="89"/>
      <c r="TVE180" s="89"/>
      <c r="TVF180" s="89"/>
      <c r="TVG180" s="89"/>
      <c r="TVH180" s="89"/>
      <c r="TVI180" s="89"/>
      <c r="TVJ180" s="89"/>
      <c r="TVK180" s="89"/>
      <c r="TVL180" s="89"/>
      <c r="TVM180" s="89"/>
      <c r="TVN180" s="89"/>
      <c r="TVO180" s="89"/>
      <c r="TVP180" s="89"/>
      <c r="TVQ180" s="89"/>
      <c r="TVR180" s="89"/>
      <c r="TVS180" s="89"/>
      <c r="TVT180" s="89"/>
      <c r="TVU180" s="89"/>
      <c r="TVV180" s="89"/>
      <c r="TVW180" s="89"/>
      <c r="TVX180" s="89"/>
      <c r="TVY180" s="89"/>
      <c r="TVZ180" s="89"/>
      <c r="TWA180" s="89"/>
      <c r="TWB180" s="89"/>
      <c r="TWC180" s="89"/>
      <c r="TWD180" s="89"/>
      <c r="TWE180" s="89"/>
      <c r="TWH180" s="89"/>
      <c r="TWK180" s="89"/>
      <c r="TWN180" s="89"/>
      <c r="TWQ180" s="89"/>
      <c r="TWT180" s="89"/>
      <c r="TXF180" s="89"/>
      <c r="TXI180" s="89"/>
      <c r="TXL180" s="89"/>
      <c r="TXO180" s="89"/>
      <c r="TXU180" s="89"/>
      <c r="TXX180" s="89"/>
      <c r="TYD180" s="89"/>
      <c r="TYG180" s="89"/>
      <c r="TYJ180" s="89"/>
      <c r="TYM180" s="89"/>
      <c r="TYS180" s="89"/>
      <c r="TYV180" s="89"/>
      <c r="TZB180" s="89"/>
      <c r="TZD180" s="89"/>
      <c r="TZE180" s="89"/>
      <c r="TZG180" s="89"/>
      <c r="TZJ180" s="89"/>
      <c r="TZM180" s="89"/>
      <c r="TZX180" s="89"/>
      <c r="TZZ180" s="89"/>
      <c r="UAL180" s="89"/>
      <c r="UAO180" s="89"/>
      <c r="UAW180" s="89"/>
      <c r="UBQ180" s="89"/>
      <c r="UBS180" s="89"/>
      <c r="UBT180" s="89"/>
      <c r="UBU180" s="89"/>
      <c r="UBV180" s="89"/>
      <c r="UBW180" s="89"/>
      <c r="UBX180" s="89"/>
      <c r="UCP180" s="89"/>
      <c r="UCQ180" s="89"/>
      <c r="UCT180" s="89"/>
      <c r="UCW180" s="89"/>
      <c r="UCY180" s="89"/>
      <c r="UDA180" s="89"/>
      <c r="UDD180" s="89"/>
      <c r="UDG180" s="89"/>
      <c r="UDJ180" s="89"/>
      <c r="UDP180" s="89"/>
      <c r="UDS180" s="89"/>
      <c r="UDV180" s="89"/>
      <c r="UEA180" s="89"/>
      <c r="UEO180" s="89"/>
      <c r="UEP180" s="89"/>
      <c r="UEQ180" s="89"/>
      <c r="UER180" s="89"/>
      <c r="UES180" s="89"/>
      <c r="UET180" s="89"/>
      <c r="UEU180" s="89"/>
      <c r="UEV180" s="89"/>
      <c r="UEW180" s="89"/>
      <c r="UEX180" s="89"/>
      <c r="UEY180" s="89"/>
      <c r="UEZ180" s="89"/>
      <c r="UFA180" s="89"/>
      <c r="UFB180" s="89"/>
      <c r="UFC180" s="89"/>
      <c r="UFD180" s="89"/>
      <c r="UFE180" s="89"/>
      <c r="UFF180" s="89"/>
      <c r="UFG180" s="89"/>
      <c r="UFH180" s="89"/>
      <c r="UFI180" s="89"/>
      <c r="UFJ180" s="89"/>
      <c r="UFK180" s="89"/>
      <c r="UFL180" s="89"/>
      <c r="UFM180" s="89"/>
      <c r="UFN180" s="89"/>
      <c r="UFO180" s="89"/>
      <c r="UFP180" s="89"/>
      <c r="UFQ180" s="89"/>
      <c r="UFR180" s="89"/>
      <c r="UFS180" s="89"/>
      <c r="UFT180" s="89"/>
      <c r="UFU180" s="89"/>
      <c r="UFV180" s="89"/>
      <c r="UFW180" s="89"/>
      <c r="UFX180" s="89"/>
      <c r="UFY180" s="89"/>
      <c r="UFZ180" s="89"/>
      <c r="UGA180" s="89"/>
      <c r="UGD180" s="89"/>
      <c r="UGG180" s="89"/>
      <c r="UGJ180" s="89"/>
      <c r="UGM180" s="89"/>
      <c r="UGP180" s="89"/>
      <c r="UHB180" s="89"/>
      <c r="UHE180" s="89"/>
      <c r="UHH180" s="89"/>
      <c r="UHK180" s="89"/>
      <c r="UHQ180" s="89"/>
      <c r="UHT180" s="89"/>
      <c r="UHZ180" s="89"/>
      <c r="UIC180" s="89"/>
      <c r="UIF180" s="89"/>
      <c r="UII180" s="89"/>
      <c r="UIO180" s="89"/>
      <c r="UIR180" s="89"/>
      <c r="UIX180" s="89"/>
      <c r="UIZ180" s="89"/>
      <c r="UJA180" s="89"/>
      <c r="UJC180" s="89"/>
      <c r="UJF180" s="89"/>
      <c r="UJI180" s="89"/>
      <c r="UJT180" s="89"/>
      <c r="UJV180" s="89"/>
      <c r="UKH180" s="89"/>
      <c r="UKK180" s="89"/>
      <c r="UKS180" s="89"/>
      <c r="ULM180" s="89"/>
      <c r="ULO180" s="89"/>
      <c r="ULP180" s="89"/>
      <c r="ULQ180" s="89"/>
      <c r="ULR180" s="89"/>
      <c r="ULS180" s="89"/>
      <c r="ULT180" s="89"/>
      <c r="UML180" s="89"/>
      <c r="UMM180" s="89"/>
      <c r="UMP180" s="89"/>
      <c r="UMS180" s="89"/>
      <c r="UMU180" s="89"/>
      <c r="UMW180" s="89"/>
      <c r="UMZ180" s="89"/>
      <c r="UNC180" s="89"/>
      <c r="UNF180" s="89"/>
      <c r="UNL180" s="89"/>
      <c r="UNO180" s="89"/>
      <c r="UNR180" s="89"/>
      <c r="UNW180" s="89"/>
      <c r="UOK180" s="89"/>
      <c r="UOL180" s="89"/>
      <c r="UOM180" s="89"/>
      <c r="UON180" s="89"/>
      <c r="UOO180" s="89"/>
      <c r="UOP180" s="89"/>
      <c r="UOQ180" s="89"/>
      <c r="UOR180" s="89"/>
      <c r="UOS180" s="89"/>
      <c r="UOT180" s="89"/>
      <c r="UOU180" s="89"/>
      <c r="UOV180" s="89"/>
      <c r="UOW180" s="89"/>
      <c r="UOX180" s="89"/>
      <c r="UOY180" s="89"/>
      <c r="UOZ180" s="89"/>
      <c r="UPA180" s="89"/>
      <c r="UPB180" s="89"/>
      <c r="UPC180" s="89"/>
      <c r="UPD180" s="89"/>
      <c r="UPE180" s="89"/>
      <c r="UPF180" s="89"/>
      <c r="UPG180" s="89"/>
      <c r="UPH180" s="89"/>
      <c r="UPI180" s="89"/>
      <c r="UPJ180" s="89"/>
      <c r="UPK180" s="89"/>
      <c r="UPL180" s="89"/>
      <c r="UPM180" s="89"/>
      <c r="UPN180" s="89"/>
      <c r="UPO180" s="89"/>
      <c r="UPP180" s="89"/>
      <c r="UPQ180" s="89"/>
      <c r="UPR180" s="89"/>
      <c r="UPS180" s="89"/>
      <c r="UPT180" s="89"/>
      <c r="UPU180" s="89"/>
      <c r="UPV180" s="89"/>
      <c r="UPW180" s="89"/>
      <c r="UPZ180" s="89"/>
      <c r="UQC180" s="89"/>
      <c r="UQF180" s="89"/>
      <c r="UQI180" s="89"/>
      <c r="UQL180" s="89"/>
      <c r="UQX180" s="89"/>
      <c r="URA180" s="89"/>
      <c r="URD180" s="89"/>
      <c r="URG180" s="89"/>
      <c r="URM180" s="89"/>
      <c r="URP180" s="89"/>
      <c r="URV180" s="89"/>
      <c r="URY180" s="89"/>
      <c r="USB180" s="89"/>
      <c r="USE180" s="89"/>
      <c r="USK180" s="89"/>
      <c r="USN180" s="89"/>
      <c r="UST180" s="89"/>
      <c r="USV180" s="89"/>
      <c r="USW180" s="89"/>
      <c r="USY180" s="89"/>
      <c r="UTB180" s="89"/>
      <c r="UTE180" s="89"/>
      <c r="UTP180" s="89"/>
      <c r="UTR180" s="89"/>
      <c r="UUD180" s="89"/>
      <c r="UUG180" s="89"/>
      <c r="UUO180" s="89"/>
      <c r="UVI180" s="89"/>
      <c r="UVK180" s="89"/>
      <c r="UVL180" s="89"/>
      <c r="UVM180" s="89"/>
      <c r="UVN180" s="89"/>
      <c r="UVO180" s="89"/>
      <c r="UVP180" s="89"/>
      <c r="UWH180" s="89"/>
      <c r="UWI180" s="89"/>
      <c r="UWL180" s="89"/>
      <c r="UWO180" s="89"/>
      <c r="UWQ180" s="89"/>
      <c r="UWS180" s="89"/>
      <c r="UWV180" s="89"/>
      <c r="UWY180" s="89"/>
      <c r="UXB180" s="89"/>
      <c r="UXH180" s="89"/>
      <c r="UXK180" s="89"/>
      <c r="UXN180" s="89"/>
      <c r="UXS180" s="89"/>
      <c r="UYG180" s="89"/>
      <c r="UYH180" s="89"/>
      <c r="UYI180" s="89"/>
      <c r="UYJ180" s="89"/>
      <c r="UYK180" s="89"/>
      <c r="UYL180" s="89"/>
      <c r="UYM180" s="89"/>
      <c r="UYN180" s="89"/>
      <c r="UYO180" s="89"/>
      <c r="UYP180" s="89"/>
      <c r="UYQ180" s="89"/>
      <c r="UYR180" s="89"/>
      <c r="UYS180" s="89"/>
      <c r="UYT180" s="89"/>
      <c r="UYU180" s="89"/>
      <c r="UYV180" s="89"/>
      <c r="UYW180" s="89"/>
      <c r="UYX180" s="89"/>
      <c r="UYY180" s="89"/>
      <c r="UYZ180" s="89"/>
      <c r="UZA180" s="89"/>
      <c r="UZB180" s="89"/>
      <c r="UZC180" s="89"/>
      <c r="UZD180" s="89"/>
      <c r="UZE180" s="89"/>
      <c r="UZF180" s="89"/>
      <c r="UZG180" s="89"/>
      <c r="UZH180" s="89"/>
      <c r="UZI180" s="89"/>
      <c r="UZJ180" s="89"/>
      <c r="UZK180" s="89"/>
      <c r="UZL180" s="89"/>
      <c r="UZM180" s="89"/>
      <c r="UZN180" s="89"/>
      <c r="UZO180" s="89"/>
      <c r="UZP180" s="89"/>
      <c r="UZQ180" s="89"/>
      <c r="UZR180" s="89"/>
      <c r="UZS180" s="89"/>
      <c r="UZV180" s="89"/>
      <c r="UZY180" s="89"/>
      <c r="VAB180" s="89"/>
      <c r="VAE180" s="89"/>
      <c r="VAH180" s="89"/>
      <c r="VAT180" s="89"/>
      <c r="VAW180" s="89"/>
      <c r="VAZ180" s="89"/>
      <c r="VBC180" s="89"/>
      <c r="VBI180" s="89"/>
      <c r="VBL180" s="89"/>
      <c r="VBR180" s="89"/>
      <c r="VBU180" s="89"/>
      <c r="VBX180" s="89"/>
      <c r="VCA180" s="89"/>
      <c r="VCG180" s="89"/>
      <c r="VCJ180" s="89"/>
      <c r="VCP180" s="89"/>
      <c r="VCR180" s="89"/>
      <c r="VCS180" s="89"/>
      <c r="VCU180" s="89"/>
      <c r="VCX180" s="89"/>
      <c r="VDA180" s="89"/>
      <c r="VDL180" s="89"/>
      <c r="VDN180" s="89"/>
      <c r="VDZ180" s="89"/>
      <c r="VEC180" s="89"/>
      <c r="VEK180" s="89"/>
      <c r="VFE180" s="89"/>
      <c r="VFG180" s="89"/>
      <c r="VFH180" s="89"/>
      <c r="VFI180" s="89"/>
      <c r="VFJ180" s="89"/>
      <c r="VFK180" s="89"/>
      <c r="VFL180" s="89"/>
      <c r="VGD180" s="89"/>
      <c r="VGE180" s="89"/>
      <c r="VGH180" s="89"/>
      <c r="VGK180" s="89"/>
      <c r="VGM180" s="89"/>
      <c r="VGO180" s="89"/>
      <c r="VGR180" s="89"/>
      <c r="VGU180" s="89"/>
      <c r="VGX180" s="89"/>
      <c r="VHD180" s="89"/>
      <c r="VHG180" s="89"/>
      <c r="VHJ180" s="89"/>
      <c r="VHO180" s="89"/>
      <c r="VIC180" s="89"/>
      <c r="VID180" s="89"/>
      <c r="VIE180" s="89"/>
      <c r="VIF180" s="89"/>
      <c r="VIG180" s="89"/>
      <c r="VIH180" s="89"/>
      <c r="VII180" s="89"/>
      <c r="VIJ180" s="89"/>
      <c r="VIK180" s="89"/>
      <c r="VIL180" s="89"/>
      <c r="VIM180" s="89"/>
      <c r="VIN180" s="89"/>
      <c r="VIO180" s="89"/>
      <c r="VIP180" s="89"/>
      <c r="VIQ180" s="89"/>
      <c r="VIR180" s="89"/>
      <c r="VIS180" s="89"/>
      <c r="VIT180" s="89"/>
      <c r="VIU180" s="89"/>
      <c r="VIV180" s="89"/>
      <c r="VIW180" s="89"/>
      <c r="VIX180" s="89"/>
      <c r="VIY180" s="89"/>
      <c r="VIZ180" s="89"/>
      <c r="VJA180" s="89"/>
      <c r="VJB180" s="89"/>
      <c r="VJC180" s="89"/>
      <c r="VJD180" s="89"/>
      <c r="VJE180" s="89"/>
      <c r="VJF180" s="89"/>
      <c r="VJG180" s="89"/>
      <c r="VJH180" s="89"/>
      <c r="VJI180" s="89"/>
      <c r="VJJ180" s="89"/>
      <c r="VJK180" s="89"/>
      <c r="VJL180" s="89"/>
      <c r="VJM180" s="89"/>
      <c r="VJN180" s="89"/>
      <c r="VJO180" s="89"/>
      <c r="VJR180" s="89"/>
      <c r="VJU180" s="89"/>
      <c r="VJX180" s="89"/>
      <c r="VKA180" s="89"/>
      <c r="VKD180" s="89"/>
      <c r="VKP180" s="89"/>
      <c r="VKS180" s="89"/>
      <c r="VKV180" s="89"/>
      <c r="VKY180" s="89"/>
      <c r="VLE180" s="89"/>
      <c r="VLH180" s="89"/>
      <c r="VLN180" s="89"/>
      <c r="VLQ180" s="89"/>
      <c r="VLT180" s="89"/>
      <c r="VLW180" s="89"/>
      <c r="VMC180" s="89"/>
      <c r="VMF180" s="89"/>
      <c r="VML180" s="89"/>
      <c r="VMN180" s="89"/>
      <c r="VMO180" s="89"/>
      <c r="VMQ180" s="89"/>
      <c r="VMT180" s="89"/>
      <c r="VMW180" s="89"/>
      <c r="VNH180" s="89"/>
      <c r="VNJ180" s="89"/>
      <c r="VNV180" s="89"/>
      <c r="VNY180" s="89"/>
      <c r="VOG180" s="89"/>
      <c r="VPA180" s="89"/>
      <c r="VPC180" s="89"/>
      <c r="VPD180" s="89"/>
      <c r="VPE180" s="89"/>
      <c r="VPF180" s="89"/>
      <c r="VPG180" s="89"/>
      <c r="VPH180" s="89"/>
      <c r="VPZ180" s="89"/>
      <c r="VQA180" s="89"/>
      <c r="VQD180" s="89"/>
      <c r="VQG180" s="89"/>
      <c r="VQI180" s="89"/>
      <c r="VQK180" s="89"/>
      <c r="VQN180" s="89"/>
      <c r="VQQ180" s="89"/>
      <c r="VQT180" s="89"/>
      <c r="VQZ180" s="89"/>
      <c r="VRC180" s="89"/>
      <c r="VRF180" s="89"/>
      <c r="VRK180" s="89"/>
      <c r="VRY180" s="89"/>
      <c r="VRZ180" s="89"/>
      <c r="VSA180" s="89"/>
      <c r="VSB180" s="89"/>
      <c r="VSC180" s="89"/>
      <c r="VSD180" s="89"/>
      <c r="VSE180" s="89"/>
      <c r="VSF180" s="89"/>
      <c r="VSG180" s="89"/>
      <c r="VSH180" s="89"/>
      <c r="VSI180" s="89"/>
      <c r="VSJ180" s="89"/>
      <c r="VSK180" s="89"/>
      <c r="VSL180" s="89"/>
      <c r="VSM180" s="89"/>
      <c r="VSN180" s="89"/>
      <c r="VSO180" s="89"/>
      <c r="VSP180" s="89"/>
      <c r="VSQ180" s="89"/>
      <c r="VSR180" s="89"/>
      <c r="VSS180" s="89"/>
      <c r="VST180" s="89"/>
      <c r="VSU180" s="89"/>
      <c r="VSV180" s="89"/>
      <c r="VSW180" s="89"/>
      <c r="VSX180" s="89"/>
      <c r="VSY180" s="89"/>
      <c r="VSZ180" s="89"/>
      <c r="VTA180" s="89"/>
      <c r="VTB180" s="89"/>
      <c r="VTC180" s="89"/>
      <c r="VTD180" s="89"/>
      <c r="VTE180" s="89"/>
      <c r="VTF180" s="89"/>
      <c r="VTG180" s="89"/>
      <c r="VTH180" s="89"/>
      <c r="VTI180" s="89"/>
      <c r="VTJ180" s="89"/>
      <c r="VTK180" s="89"/>
      <c r="VTN180" s="89"/>
      <c r="VTQ180" s="89"/>
      <c r="VTT180" s="89"/>
      <c r="VTW180" s="89"/>
      <c r="VTZ180" s="89"/>
      <c r="VUL180" s="89"/>
      <c r="VUO180" s="89"/>
      <c r="VUR180" s="89"/>
      <c r="VUU180" s="89"/>
      <c r="VVA180" s="89"/>
      <c r="VVD180" s="89"/>
      <c r="VVJ180" s="89"/>
      <c r="VVM180" s="89"/>
      <c r="VVP180" s="89"/>
      <c r="VVS180" s="89"/>
      <c r="VVY180" s="89"/>
      <c r="VWB180" s="89"/>
      <c r="VWH180" s="89"/>
      <c r="VWJ180" s="89"/>
      <c r="VWK180" s="89"/>
      <c r="VWM180" s="89"/>
      <c r="VWP180" s="89"/>
      <c r="VWS180" s="89"/>
      <c r="VXD180" s="89"/>
      <c r="VXF180" s="89"/>
      <c r="VXR180" s="89"/>
      <c r="VXU180" s="89"/>
      <c r="VYC180" s="89"/>
      <c r="VYW180" s="89"/>
      <c r="VYY180" s="89"/>
      <c r="VYZ180" s="89"/>
      <c r="VZA180" s="89"/>
      <c r="VZB180" s="89"/>
      <c r="VZC180" s="89"/>
      <c r="VZD180" s="89"/>
      <c r="VZV180" s="89"/>
      <c r="VZW180" s="89"/>
      <c r="VZZ180" s="89"/>
      <c r="WAC180" s="89"/>
      <c r="WAE180" s="89"/>
      <c r="WAG180" s="89"/>
      <c r="WAJ180" s="89"/>
      <c r="WAM180" s="89"/>
      <c r="WAP180" s="89"/>
      <c r="WAV180" s="89"/>
      <c r="WAY180" s="89"/>
      <c r="WBB180" s="89"/>
      <c r="WBG180" s="89"/>
      <c r="WBU180" s="89"/>
      <c r="WBV180" s="89"/>
      <c r="WBW180" s="89"/>
      <c r="WBX180" s="89"/>
      <c r="WBY180" s="89"/>
      <c r="WBZ180" s="89"/>
      <c r="WCA180" s="89"/>
      <c r="WCB180" s="89"/>
      <c r="WCC180" s="89"/>
      <c r="WCD180" s="89"/>
      <c r="WCE180" s="89"/>
      <c r="WCF180" s="89"/>
      <c r="WCG180" s="89"/>
      <c r="WCH180" s="89"/>
      <c r="WCI180" s="89"/>
      <c r="WCJ180" s="89"/>
      <c r="WCK180" s="89"/>
      <c r="WCL180" s="89"/>
      <c r="WCM180" s="89"/>
      <c r="WCN180" s="89"/>
      <c r="WCO180" s="89"/>
      <c r="WCP180" s="89"/>
      <c r="WCQ180" s="89"/>
      <c r="WCR180" s="89"/>
      <c r="WCS180" s="89"/>
      <c r="WCT180" s="89"/>
      <c r="WCU180" s="89"/>
      <c r="WCV180" s="89"/>
      <c r="WCW180" s="89"/>
      <c r="WCX180" s="89"/>
      <c r="WCY180" s="89"/>
      <c r="WCZ180" s="89"/>
      <c r="WDA180" s="89"/>
      <c r="WDB180" s="89"/>
      <c r="WDC180" s="89"/>
      <c r="WDD180" s="89"/>
      <c r="WDE180" s="89"/>
      <c r="WDF180" s="89"/>
      <c r="WDG180" s="89"/>
      <c r="WDJ180" s="89"/>
      <c r="WDM180" s="89"/>
      <c r="WDP180" s="89"/>
      <c r="WDS180" s="89"/>
      <c r="WDV180" s="89"/>
      <c r="WEH180" s="89"/>
      <c r="WEK180" s="89"/>
      <c r="WEN180" s="89"/>
      <c r="WEQ180" s="89"/>
      <c r="WEW180" s="89"/>
      <c r="WEZ180" s="89"/>
      <c r="WFF180" s="89"/>
      <c r="WFI180" s="89"/>
      <c r="WFL180" s="89"/>
      <c r="WFO180" s="89"/>
      <c r="WFU180" s="89"/>
      <c r="WFX180" s="89"/>
      <c r="WGD180" s="89"/>
      <c r="WGF180" s="89"/>
      <c r="WGG180" s="89"/>
      <c r="WGI180" s="89"/>
      <c r="WGL180" s="89"/>
      <c r="WGO180" s="89"/>
      <c r="WGZ180" s="89"/>
      <c r="WHB180" s="89"/>
      <c r="WHN180" s="89"/>
      <c r="WHQ180" s="89"/>
      <c r="WHY180" s="89"/>
      <c r="WIS180" s="89"/>
      <c r="WIU180" s="89"/>
      <c r="WIV180" s="89"/>
      <c r="WIW180" s="89"/>
      <c r="WIX180" s="89"/>
      <c r="WIY180" s="89"/>
      <c r="WIZ180" s="89"/>
      <c r="WJR180" s="89"/>
      <c r="WJS180" s="89"/>
      <c r="WJV180" s="89"/>
      <c r="WJY180" s="89"/>
      <c r="WKA180" s="89"/>
      <c r="WKC180" s="89"/>
      <c r="WKF180" s="89"/>
      <c r="WKI180" s="89"/>
      <c r="WKL180" s="89"/>
      <c r="WKR180" s="89"/>
      <c r="WKU180" s="89"/>
      <c r="WKX180" s="89"/>
      <c r="WLC180" s="89"/>
      <c r="WLQ180" s="89"/>
      <c r="WLR180" s="89"/>
      <c r="WLS180" s="89"/>
      <c r="WLT180" s="89"/>
      <c r="WLU180" s="89"/>
      <c r="WLV180" s="89"/>
      <c r="WLW180" s="89"/>
      <c r="WLX180" s="89"/>
      <c r="WLY180" s="89"/>
      <c r="WLZ180" s="89"/>
      <c r="WMA180" s="89"/>
      <c r="WMB180" s="89"/>
      <c r="WMC180" s="89"/>
      <c r="WMD180" s="89"/>
      <c r="WME180" s="89"/>
      <c r="WMF180" s="89"/>
      <c r="WMG180" s="89"/>
      <c r="WMH180" s="89"/>
      <c r="WMI180" s="89"/>
      <c r="WMJ180" s="89"/>
      <c r="WMK180" s="89"/>
      <c r="WML180" s="89"/>
      <c r="WMM180" s="89"/>
      <c r="WMN180" s="89"/>
      <c r="WMO180" s="89"/>
      <c r="WMP180" s="89"/>
      <c r="WMQ180" s="89"/>
      <c r="WMR180" s="89"/>
      <c r="WMS180" s="89"/>
      <c r="WMT180" s="89"/>
      <c r="WMU180" s="89"/>
      <c r="WMV180" s="89"/>
      <c r="WMW180" s="89"/>
      <c r="WMX180" s="89"/>
      <c r="WMY180" s="89"/>
      <c r="WMZ180" s="89"/>
      <c r="WNA180" s="89"/>
      <c r="WNB180" s="89"/>
      <c r="WNC180" s="89"/>
      <c r="WNF180" s="89"/>
      <c r="WNI180" s="89"/>
      <c r="WNL180" s="89"/>
      <c r="WNO180" s="89"/>
      <c r="WNR180" s="89"/>
      <c r="WOD180" s="89"/>
      <c r="WOG180" s="89"/>
      <c r="WOJ180" s="89"/>
      <c r="WOM180" s="89"/>
      <c r="WOS180" s="89"/>
      <c r="WOV180" s="89"/>
      <c r="WPB180" s="89"/>
      <c r="WPE180" s="89"/>
      <c r="WPH180" s="89"/>
      <c r="WPK180" s="89"/>
      <c r="WPQ180" s="89"/>
      <c r="WPT180" s="89"/>
      <c r="WPZ180" s="89"/>
      <c r="WQB180" s="89"/>
      <c r="WQC180" s="89"/>
      <c r="WQE180" s="89"/>
      <c r="WQH180" s="89"/>
      <c r="WQK180" s="89"/>
      <c r="WQV180" s="89"/>
      <c r="WQX180" s="89"/>
      <c r="WRJ180" s="89"/>
      <c r="WRM180" s="89"/>
      <c r="WRU180" s="89"/>
      <c r="WSO180" s="89"/>
      <c r="WSQ180" s="89"/>
      <c r="WSR180" s="89"/>
      <c r="WSS180" s="89"/>
      <c r="WST180" s="89"/>
      <c r="WSU180" s="89"/>
      <c r="WSV180" s="89"/>
      <c r="WTN180" s="89"/>
      <c r="WTO180" s="89"/>
      <c r="WTR180" s="89"/>
      <c r="WTU180" s="89"/>
      <c r="WTW180" s="89"/>
      <c r="WTY180" s="89"/>
      <c r="WUB180" s="89"/>
      <c r="WUE180" s="89"/>
      <c r="WUH180" s="89"/>
      <c r="WUN180" s="89"/>
      <c r="WUQ180" s="89"/>
      <c r="WUT180" s="89"/>
      <c r="WUY180" s="89"/>
    </row>
    <row r="181" spans="1:1015 1029:2039 2053:3063 3077:4087 4101:5111 5125:6135 6149:7159 7173:8183 8197:9207 9221:10231 10245:11255 11269:12279 12293:13303 13317:14327 14341:15351 15365:16119" s="45" customFormat="1" ht="20.25" hidden="1" customHeight="1">
      <c r="A181" s="4" t="s">
        <v>183</v>
      </c>
      <c r="B181" s="44" t="s">
        <v>329</v>
      </c>
      <c r="C181" s="5"/>
      <c r="D181" s="59"/>
      <c r="E181" s="60"/>
    </row>
    <row r="182" spans="1:1015 1029:2039 2053:3063 3077:4087 4101:5111 5125:6135 6149:7159 7173:8183 8197:9207 9221:10231 10245:11255 11269:12279 12293:13303 13317:14327 14341:15351 15365:16119" s="45" customFormat="1" ht="20.25" hidden="1" customHeight="1">
      <c r="A182" s="8" t="s">
        <v>184</v>
      </c>
      <c r="B182" s="44" t="s">
        <v>329</v>
      </c>
      <c r="C182" s="5"/>
      <c r="D182" s="59"/>
      <c r="E182" s="60"/>
    </row>
    <row r="183" spans="1:1015 1029:2039 2053:3063 3077:4087 4101:5111 5125:6135 6149:7159 7173:8183 8197:9207 9221:10231 10245:11255 11269:12279 12293:13303 13317:14327 14341:15351 15365:16119" s="45" customFormat="1" ht="20.25" hidden="1" customHeight="1">
      <c r="A183" s="11" t="s">
        <v>300</v>
      </c>
      <c r="B183" s="44" t="s">
        <v>325</v>
      </c>
      <c r="C183" s="5"/>
      <c r="D183" s="59"/>
      <c r="E183" s="60"/>
    </row>
    <row r="184" spans="1:1015 1029:2039 2053:3063 3077:4087 4101:5111 5125:6135 6149:7159 7173:8183 8197:9207 9221:10231 10245:11255 11269:12279 12293:13303 13317:14327 14341:15351 15365:16119" s="45" customFormat="1" ht="20.25" customHeight="1">
      <c r="A184" s="84" t="s">
        <v>301</v>
      </c>
      <c r="B184" s="82" t="s">
        <v>325</v>
      </c>
      <c r="C184" s="5">
        <v>1600</v>
      </c>
      <c r="D184" s="59">
        <v>26000</v>
      </c>
      <c r="E184" s="83">
        <f>+D184*C184</f>
        <v>41600000</v>
      </c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G184" s="89"/>
      <c r="AH184" s="89"/>
      <c r="AI184" s="89"/>
      <c r="AJ184" s="89"/>
      <c r="AK184" s="89"/>
      <c r="AL184" s="89"/>
      <c r="AM184" s="89"/>
      <c r="AN184" s="89"/>
      <c r="AO184" s="89"/>
      <c r="AP184" s="89"/>
      <c r="AQ184" s="89"/>
      <c r="AT184" s="89"/>
      <c r="AW184" s="89"/>
      <c r="AZ184" s="89"/>
      <c r="BC184" s="89"/>
      <c r="BF184" s="89"/>
      <c r="BR184" s="89"/>
      <c r="BU184" s="89"/>
      <c r="BX184" s="89"/>
      <c r="CA184" s="89"/>
      <c r="CG184" s="89"/>
      <c r="CJ184" s="89"/>
      <c r="CP184" s="89"/>
      <c r="CS184" s="89"/>
      <c r="CV184" s="89"/>
      <c r="CY184" s="89"/>
      <c r="DE184" s="89"/>
      <c r="DH184" s="89"/>
      <c r="DN184" s="89"/>
      <c r="DP184" s="89"/>
      <c r="DQ184" s="89"/>
      <c r="DS184" s="89"/>
      <c r="DV184" s="89"/>
      <c r="DY184" s="89"/>
      <c r="EJ184" s="89"/>
      <c r="EL184" s="89"/>
      <c r="EX184" s="89"/>
      <c r="FA184" s="89"/>
      <c r="FI184" s="89"/>
      <c r="GC184" s="89"/>
      <c r="GE184" s="89"/>
      <c r="GF184" s="89"/>
      <c r="GG184" s="89"/>
      <c r="GH184" s="89"/>
      <c r="GI184" s="89"/>
      <c r="GJ184" s="89"/>
      <c r="HB184" s="89"/>
      <c r="HC184" s="89"/>
      <c r="HF184" s="89"/>
      <c r="HI184" s="89"/>
      <c r="HK184" s="89"/>
      <c r="HM184" s="89"/>
      <c r="HP184" s="89"/>
      <c r="HS184" s="89"/>
      <c r="HV184" s="89"/>
      <c r="IB184" s="89"/>
      <c r="IE184" s="89"/>
      <c r="IH184" s="89"/>
      <c r="IM184" s="89"/>
      <c r="JA184" s="89"/>
      <c r="JB184" s="89"/>
      <c r="JC184" s="89"/>
      <c r="JD184" s="89"/>
      <c r="JE184" s="89"/>
      <c r="JF184" s="89"/>
      <c r="JG184" s="89"/>
      <c r="JH184" s="89"/>
      <c r="JI184" s="89"/>
      <c r="JJ184" s="89"/>
      <c r="JK184" s="89"/>
      <c r="JL184" s="89"/>
      <c r="JM184" s="89"/>
      <c r="JN184" s="89"/>
      <c r="JO184" s="89"/>
      <c r="JP184" s="89"/>
      <c r="JQ184" s="89"/>
      <c r="JR184" s="89"/>
      <c r="JS184" s="89"/>
      <c r="JT184" s="89"/>
      <c r="JU184" s="89"/>
      <c r="JV184" s="89"/>
      <c r="JW184" s="89"/>
      <c r="JX184" s="89"/>
      <c r="JY184" s="89"/>
      <c r="JZ184" s="89"/>
      <c r="KA184" s="89"/>
      <c r="KB184" s="89"/>
      <c r="KC184" s="89"/>
      <c r="KD184" s="89"/>
      <c r="KE184" s="89"/>
      <c r="KF184" s="89"/>
      <c r="KG184" s="89"/>
      <c r="KH184" s="89"/>
      <c r="KI184" s="89"/>
      <c r="KJ184" s="89"/>
      <c r="KK184" s="89"/>
      <c r="KL184" s="89"/>
      <c r="KM184" s="89"/>
      <c r="KP184" s="89"/>
      <c r="KS184" s="89"/>
      <c r="KV184" s="89"/>
      <c r="KY184" s="89"/>
      <c r="LB184" s="89"/>
      <c r="LN184" s="89"/>
      <c r="LQ184" s="89"/>
      <c r="LT184" s="89"/>
      <c r="LW184" s="89"/>
      <c r="MC184" s="89"/>
      <c r="MF184" s="89"/>
      <c r="ML184" s="89"/>
      <c r="MO184" s="89"/>
      <c r="MR184" s="89"/>
      <c r="MU184" s="89"/>
      <c r="NA184" s="89"/>
      <c r="ND184" s="89"/>
      <c r="NJ184" s="89"/>
      <c r="NL184" s="89"/>
      <c r="NM184" s="89"/>
      <c r="NO184" s="89"/>
      <c r="NR184" s="89"/>
      <c r="NU184" s="89"/>
      <c r="OF184" s="89"/>
      <c r="OH184" s="89"/>
      <c r="OT184" s="89"/>
      <c r="OW184" s="89"/>
      <c r="PE184" s="89"/>
      <c r="PY184" s="89"/>
      <c r="QA184" s="89"/>
      <c r="QB184" s="89"/>
      <c r="QC184" s="89"/>
      <c r="QD184" s="89"/>
      <c r="QE184" s="89"/>
      <c r="QF184" s="89"/>
      <c r="QX184" s="89"/>
      <c r="QY184" s="89"/>
      <c r="RB184" s="89"/>
      <c r="RE184" s="89"/>
      <c r="RG184" s="89"/>
      <c r="RI184" s="89"/>
      <c r="RL184" s="89"/>
      <c r="RO184" s="89"/>
      <c r="RR184" s="89"/>
      <c r="RX184" s="89"/>
      <c r="SA184" s="89"/>
      <c r="SD184" s="89"/>
      <c r="SI184" s="89"/>
      <c r="SW184" s="89"/>
      <c r="SX184" s="89"/>
      <c r="SY184" s="89"/>
      <c r="SZ184" s="89"/>
      <c r="TA184" s="89"/>
      <c r="TB184" s="89"/>
      <c r="TC184" s="89"/>
      <c r="TD184" s="89"/>
      <c r="TE184" s="89"/>
      <c r="TF184" s="89"/>
      <c r="TG184" s="89"/>
      <c r="TH184" s="89"/>
      <c r="TI184" s="89"/>
      <c r="TJ184" s="89"/>
      <c r="TK184" s="89"/>
      <c r="TL184" s="89"/>
      <c r="TM184" s="89"/>
      <c r="TN184" s="89"/>
      <c r="TO184" s="89"/>
      <c r="TP184" s="89"/>
      <c r="TQ184" s="89"/>
      <c r="TR184" s="89"/>
      <c r="TS184" s="89"/>
      <c r="TT184" s="89"/>
      <c r="TU184" s="89"/>
      <c r="TV184" s="89"/>
      <c r="TW184" s="89"/>
      <c r="TX184" s="89"/>
      <c r="TY184" s="89"/>
      <c r="TZ184" s="89"/>
      <c r="UA184" s="89"/>
      <c r="UB184" s="89"/>
      <c r="UC184" s="89"/>
      <c r="UD184" s="89"/>
      <c r="UE184" s="89"/>
      <c r="UF184" s="89"/>
      <c r="UG184" s="89"/>
      <c r="UH184" s="89"/>
      <c r="UI184" s="89"/>
      <c r="UL184" s="89"/>
      <c r="UO184" s="89"/>
      <c r="UR184" s="89"/>
      <c r="UU184" s="89"/>
      <c r="UX184" s="89"/>
      <c r="VJ184" s="89"/>
      <c r="VM184" s="89"/>
      <c r="VP184" s="89"/>
      <c r="VS184" s="89"/>
      <c r="VY184" s="89"/>
      <c r="WB184" s="89"/>
      <c r="WH184" s="89"/>
      <c r="WK184" s="89"/>
      <c r="WN184" s="89"/>
      <c r="WQ184" s="89"/>
      <c r="WW184" s="89"/>
      <c r="WZ184" s="89"/>
      <c r="XF184" s="89"/>
      <c r="XH184" s="89"/>
      <c r="XI184" s="89"/>
      <c r="XK184" s="89"/>
      <c r="XN184" s="89"/>
      <c r="XQ184" s="89"/>
      <c r="YB184" s="89"/>
      <c r="YD184" s="89"/>
      <c r="YP184" s="89"/>
      <c r="YS184" s="89"/>
      <c r="ZA184" s="89"/>
      <c r="ZU184" s="89"/>
      <c r="ZW184" s="89"/>
      <c r="ZX184" s="89"/>
      <c r="ZY184" s="89"/>
      <c r="ZZ184" s="89"/>
      <c r="AAA184" s="89"/>
      <c r="AAB184" s="89"/>
      <c r="AAT184" s="89"/>
      <c r="AAU184" s="89"/>
      <c r="AAX184" s="89"/>
      <c r="ABA184" s="89"/>
      <c r="ABC184" s="89"/>
      <c r="ABE184" s="89"/>
      <c r="ABH184" s="89"/>
      <c r="ABK184" s="89"/>
      <c r="ABN184" s="89"/>
      <c r="ABT184" s="89"/>
      <c r="ABW184" s="89"/>
      <c r="ABZ184" s="89"/>
      <c r="ACE184" s="89"/>
      <c r="ACS184" s="89"/>
      <c r="ACT184" s="89"/>
      <c r="ACU184" s="89"/>
      <c r="ACV184" s="89"/>
      <c r="ACW184" s="89"/>
      <c r="ACX184" s="89"/>
      <c r="ACY184" s="89"/>
      <c r="ACZ184" s="89"/>
      <c r="ADA184" s="89"/>
      <c r="ADB184" s="89"/>
      <c r="ADC184" s="89"/>
      <c r="ADD184" s="89"/>
      <c r="ADE184" s="89"/>
      <c r="ADF184" s="89"/>
      <c r="ADG184" s="89"/>
      <c r="ADH184" s="89"/>
      <c r="ADI184" s="89"/>
      <c r="ADJ184" s="89"/>
      <c r="ADK184" s="89"/>
      <c r="ADL184" s="89"/>
      <c r="ADM184" s="89"/>
      <c r="ADN184" s="89"/>
      <c r="ADO184" s="89"/>
      <c r="ADP184" s="89"/>
      <c r="ADQ184" s="89"/>
      <c r="ADR184" s="89"/>
      <c r="ADS184" s="89"/>
      <c r="ADT184" s="89"/>
      <c r="ADU184" s="89"/>
      <c r="ADV184" s="89"/>
      <c r="ADW184" s="89"/>
      <c r="ADX184" s="89"/>
      <c r="ADY184" s="89"/>
      <c r="ADZ184" s="89"/>
      <c r="AEA184" s="89"/>
      <c r="AEB184" s="89"/>
      <c r="AEC184" s="89"/>
      <c r="AED184" s="89"/>
      <c r="AEE184" s="89"/>
      <c r="AEH184" s="89"/>
      <c r="AEK184" s="89"/>
      <c r="AEN184" s="89"/>
      <c r="AEQ184" s="89"/>
      <c r="AET184" s="89"/>
      <c r="AFF184" s="89"/>
      <c r="AFI184" s="89"/>
      <c r="AFL184" s="89"/>
      <c r="AFO184" s="89"/>
      <c r="AFU184" s="89"/>
      <c r="AFX184" s="89"/>
      <c r="AGD184" s="89"/>
      <c r="AGG184" s="89"/>
      <c r="AGJ184" s="89"/>
      <c r="AGM184" s="89"/>
      <c r="AGS184" s="89"/>
      <c r="AGV184" s="89"/>
      <c r="AHB184" s="89"/>
      <c r="AHD184" s="89"/>
      <c r="AHE184" s="89"/>
      <c r="AHG184" s="89"/>
      <c r="AHJ184" s="89"/>
      <c r="AHM184" s="89"/>
      <c r="AHX184" s="89"/>
      <c r="AHZ184" s="89"/>
      <c r="AIL184" s="89"/>
      <c r="AIO184" s="89"/>
      <c r="AIW184" s="89"/>
      <c r="AJQ184" s="89"/>
      <c r="AJS184" s="89"/>
      <c r="AJT184" s="89"/>
      <c r="AJU184" s="89"/>
      <c r="AJV184" s="89"/>
      <c r="AJW184" s="89"/>
      <c r="AJX184" s="89"/>
      <c r="AKP184" s="89"/>
      <c r="AKQ184" s="89"/>
      <c r="AKT184" s="89"/>
      <c r="AKW184" s="89"/>
      <c r="AKY184" s="89"/>
      <c r="ALA184" s="89"/>
      <c r="ALD184" s="89"/>
      <c r="ALG184" s="89"/>
      <c r="ALJ184" s="89"/>
      <c r="ALP184" s="89"/>
      <c r="ALS184" s="89"/>
      <c r="ALV184" s="89"/>
      <c r="AMA184" s="89"/>
      <c r="AMO184" s="89"/>
      <c r="AMP184" s="89"/>
      <c r="AMQ184" s="89"/>
      <c r="AMR184" s="89"/>
      <c r="AMS184" s="89"/>
      <c r="AMT184" s="89"/>
      <c r="AMU184" s="89"/>
      <c r="AMV184" s="89"/>
      <c r="AMW184" s="89"/>
      <c r="AMX184" s="89"/>
      <c r="AMY184" s="89"/>
      <c r="AMZ184" s="89"/>
      <c r="ANA184" s="89"/>
      <c r="ANB184" s="89"/>
      <c r="ANC184" s="89"/>
      <c r="AND184" s="89"/>
      <c r="ANE184" s="89"/>
      <c r="ANF184" s="89"/>
      <c r="ANG184" s="89"/>
      <c r="ANH184" s="89"/>
      <c r="ANI184" s="89"/>
      <c r="ANJ184" s="89"/>
      <c r="ANK184" s="89"/>
      <c r="ANL184" s="89"/>
      <c r="ANM184" s="89"/>
      <c r="ANN184" s="89"/>
      <c r="ANO184" s="89"/>
      <c r="ANP184" s="89"/>
      <c r="ANQ184" s="89"/>
      <c r="ANR184" s="89"/>
      <c r="ANS184" s="89"/>
      <c r="ANT184" s="89"/>
      <c r="ANU184" s="89"/>
      <c r="ANV184" s="89"/>
      <c r="ANW184" s="89"/>
      <c r="ANX184" s="89"/>
      <c r="ANY184" s="89"/>
      <c r="ANZ184" s="89"/>
      <c r="AOA184" s="89"/>
      <c r="AOD184" s="89"/>
      <c r="AOG184" s="89"/>
      <c r="AOJ184" s="89"/>
      <c r="AOM184" s="89"/>
      <c r="AOP184" s="89"/>
      <c r="APB184" s="89"/>
      <c r="APE184" s="89"/>
      <c r="APH184" s="89"/>
      <c r="APK184" s="89"/>
      <c r="APQ184" s="89"/>
      <c r="APT184" s="89"/>
      <c r="APZ184" s="89"/>
      <c r="AQC184" s="89"/>
      <c r="AQF184" s="89"/>
      <c r="AQI184" s="89"/>
      <c r="AQO184" s="89"/>
      <c r="AQR184" s="89"/>
      <c r="AQX184" s="89"/>
      <c r="AQZ184" s="89"/>
      <c r="ARA184" s="89"/>
      <c r="ARC184" s="89"/>
      <c r="ARF184" s="89"/>
      <c r="ARI184" s="89"/>
      <c r="ART184" s="89"/>
      <c r="ARV184" s="89"/>
      <c r="ASH184" s="89"/>
      <c r="ASK184" s="89"/>
      <c r="ASS184" s="89"/>
      <c r="ATM184" s="89"/>
      <c r="ATO184" s="89"/>
      <c r="ATP184" s="89"/>
      <c r="ATQ184" s="89"/>
      <c r="ATR184" s="89"/>
      <c r="ATS184" s="89"/>
      <c r="ATT184" s="89"/>
      <c r="AUL184" s="89"/>
      <c r="AUM184" s="89"/>
      <c r="AUP184" s="89"/>
      <c r="AUS184" s="89"/>
      <c r="AUU184" s="89"/>
      <c r="AUW184" s="89"/>
      <c r="AUZ184" s="89"/>
      <c r="AVC184" s="89"/>
      <c r="AVF184" s="89"/>
      <c r="AVL184" s="89"/>
      <c r="AVO184" s="89"/>
      <c r="AVR184" s="89"/>
      <c r="AVW184" s="89"/>
      <c r="AWK184" s="89"/>
      <c r="AWL184" s="89"/>
      <c r="AWM184" s="89"/>
      <c r="AWN184" s="89"/>
      <c r="AWO184" s="89"/>
      <c r="AWP184" s="89"/>
      <c r="AWQ184" s="89"/>
      <c r="AWR184" s="89"/>
      <c r="AWS184" s="89"/>
      <c r="AWT184" s="89"/>
      <c r="AWU184" s="89"/>
      <c r="AWV184" s="89"/>
      <c r="AWW184" s="89"/>
      <c r="AWX184" s="89"/>
      <c r="AWY184" s="89"/>
      <c r="AWZ184" s="89"/>
      <c r="AXA184" s="89"/>
      <c r="AXB184" s="89"/>
      <c r="AXC184" s="89"/>
      <c r="AXD184" s="89"/>
      <c r="AXE184" s="89"/>
      <c r="AXF184" s="89"/>
      <c r="AXG184" s="89"/>
      <c r="AXH184" s="89"/>
      <c r="AXI184" s="89"/>
      <c r="AXJ184" s="89"/>
      <c r="AXK184" s="89"/>
      <c r="AXL184" s="89"/>
      <c r="AXM184" s="89"/>
      <c r="AXN184" s="89"/>
      <c r="AXO184" s="89"/>
      <c r="AXP184" s="89"/>
      <c r="AXQ184" s="89"/>
      <c r="AXR184" s="89"/>
      <c r="AXS184" s="89"/>
      <c r="AXT184" s="89"/>
      <c r="AXU184" s="89"/>
      <c r="AXV184" s="89"/>
      <c r="AXW184" s="89"/>
      <c r="AXZ184" s="89"/>
      <c r="AYC184" s="89"/>
      <c r="AYF184" s="89"/>
      <c r="AYI184" s="89"/>
      <c r="AYL184" s="89"/>
      <c r="AYX184" s="89"/>
      <c r="AZA184" s="89"/>
      <c r="AZD184" s="89"/>
      <c r="AZG184" s="89"/>
      <c r="AZM184" s="89"/>
      <c r="AZP184" s="89"/>
      <c r="AZV184" s="89"/>
      <c r="AZY184" s="89"/>
      <c r="BAB184" s="89"/>
      <c r="BAE184" s="89"/>
      <c r="BAK184" s="89"/>
      <c r="BAN184" s="89"/>
      <c r="BAT184" s="89"/>
      <c r="BAV184" s="89"/>
      <c r="BAW184" s="89"/>
      <c r="BAY184" s="89"/>
      <c r="BBB184" s="89"/>
      <c r="BBE184" s="89"/>
      <c r="BBP184" s="89"/>
      <c r="BBR184" s="89"/>
      <c r="BCD184" s="89"/>
      <c r="BCG184" s="89"/>
      <c r="BCO184" s="89"/>
      <c r="BDI184" s="89"/>
      <c r="BDK184" s="89"/>
      <c r="BDL184" s="89"/>
      <c r="BDM184" s="89"/>
      <c r="BDN184" s="89"/>
      <c r="BDO184" s="89"/>
      <c r="BDP184" s="89"/>
      <c r="BEH184" s="89"/>
      <c r="BEI184" s="89"/>
      <c r="BEL184" s="89"/>
      <c r="BEO184" s="89"/>
      <c r="BEQ184" s="89"/>
      <c r="BES184" s="89"/>
      <c r="BEV184" s="89"/>
      <c r="BEY184" s="89"/>
      <c r="BFB184" s="89"/>
      <c r="BFH184" s="89"/>
      <c r="BFK184" s="89"/>
      <c r="BFN184" s="89"/>
      <c r="BFS184" s="89"/>
      <c r="BGG184" s="89"/>
      <c r="BGH184" s="89"/>
      <c r="BGI184" s="89"/>
      <c r="BGJ184" s="89"/>
      <c r="BGK184" s="89"/>
      <c r="BGL184" s="89"/>
      <c r="BGM184" s="89"/>
      <c r="BGN184" s="89"/>
      <c r="BGO184" s="89"/>
      <c r="BGP184" s="89"/>
      <c r="BGQ184" s="89"/>
      <c r="BGR184" s="89"/>
      <c r="BGS184" s="89"/>
      <c r="BGT184" s="89"/>
      <c r="BGU184" s="89"/>
      <c r="BGV184" s="89"/>
      <c r="BGW184" s="89"/>
      <c r="BGX184" s="89"/>
      <c r="BGY184" s="89"/>
      <c r="BGZ184" s="89"/>
      <c r="BHA184" s="89"/>
      <c r="BHB184" s="89"/>
      <c r="BHC184" s="89"/>
      <c r="BHD184" s="89"/>
      <c r="BHE184" s="89"/>
      <c r="BHF184" s="89"/>
      <c r="BHG184" s="89"/>
      <c r="BHH184" s="89"/>
      <c r="BHI184" s="89"/>
      <c r="BHJ184" s="89"/>
      <c r="BHK184" s="89"/>
      <c r="BHL184" s="89"/>
      <c r="BHM184" s="89"/>
      <c r="BHN184" s="89"/>
      <c r="BHO184" s="89"/>
      <c r="BHP184" s="89"/>
      <c r="BHQ184" s="89"/>
      <c r="BHR184" s="89"/>
      <c r="BHS184" s="89"/>
      <c r="BHV184" s="89"/>
      <c r="BHY184" s="89"/>
      <c r="BIB184" s="89"/>
      <c r="BIE184" s="89"/>
      <c r="BIH184" s="89"/>
      <c r="BIT184" s="89"/>
      <c r="BIW184" s="89"/>
      <c r="BIZ184" s="89"/>
      <c r="BJC184" s="89"/>
      <c r="BJI184" s="89"/>
      <c r="BJL184" s="89"/>
      <c r="BJR184" s="89"/>
      <c r="BJU184" s="89"/>
      <c r="BJX184" s="89"/>
      <c r="BKA184" s="89"/>
      <c r="BKG184" s="89"/>
      <c r="BKJ184" s="89"/>
      <c r="BKP184" s="89"/>
      <c r="BKR184" s="89"/>
      <c r="BKS184" s="89"/>
      <c r="BKU184" s="89"/>
      <c r="BKX184" s="89"/>
      <c r="BLA184" s="89"/>
      <c r="BLL184" s="89"/>
      <c r="BLN184" s="89"/>
      <c r="BLZ184" s="89"/>
      <c r="BMC184" s="89"/>
      <c r="BMK184" s="89"/>
      <c r="BNE184" s="89"/>
      <c r="BNG184" s="89"/>
      <c r="BNH184" s="89"/>
      <c r="BNI184" s="89"/>
      <c r="BNJ184" s="89"/>
      <c r="BNK184" s="89"/>
      <c r="BNL184" s="89"/>
      <c r="BOD184" s="89"/>
      <c r="BOE184" s="89"/>
      <c r="BOH184" s="89"/>
      <c r="BOK184" s="89"/>
      <c r="BOM184" s="89"/>
      <c r="BOO184" s="89"/>
      <c r="BOR184" s="89"/>
      <c r="BOU184" s="89"/>
      <c r="BOX184" s="89"/>
      <c r="BPD184" s="89"/>
      <c r="BPG184" s="89"/>
      <c r="BPJ184" s="89"/>
      <c r="BPO184" s="89"/>
      <c r="BQC184" s="89"/>
      <c r="BQD184" s="89"/>
      <c r="BQE184" s="89"/>
      <c r="BQF184" s="89"/>
      <c r="BQG184" s="89"/>
      <c r="BQH184" s="89"/>
      <c r="BQI184" s="89"/>
      <c r="BQJ184" s="89"/>
      <c r="BQK184" s="89"/>
      <c r="BQL184" s="89"/>
      <c r="BQM184" s="89"/>
      <c r="BQN184" s="89"/>
      <c r="BQO184" s="89"/>
      <c r="BQP184" s="89"/>
      <c r="BQQ184" s="89"/>
      <c r="BQR184" s="89"/>
      <c r="BQS184" s="89"/>
      <c r="BQT184" s="89"/>
      <c r="BQU184" s="89"/>
      <c r="BQV184" s="89"/>
      <c r="BQW184" s="89"/>
      <c r="BQX184" s="89"/>
      <c r="BQY184" s="89"/>
      <c r="BQZ184" s="89"/>
      <c r="BRA184" s="89"/>
      <c r="BRB184" s="89"/>
      <c r="BRC184" s="89"/>
      <c r="BRD184" s="89"/>
      <c r="BRE184" s="89"/>
      <c r="BRF184" s="89"/>
      <c r="BRG184" s="89"/>
      <c r="BRH184" s="89"/>
      <c r="BRI184" s="89"/>
      <c r="BRJ184" s="89"/>
      <c r="BRK184" s="89"/>
      <c r="BRL184" s="89"/>
      <c r="BRM184" s="89"/>
      <c r="BRN184" s="89"/>
      <c r="BRO184" s="89"/>
      <c r="BRR184" s="89"/>
      <c r="BRU184" s="89"/>
      <c r="BRX184" s="89"/>
      <c r="BSA184" s="89"/>
      <c r="BSD184" s="89"/>
      <c r="BSP184" s="89"/>
      <c r="BSS184" s="89"/>
      <c r="BSV184" s="89"/>
      <c r="BSY184" s="89"/>
      <c r="BTE184" s="89"/>
      <c r="BTH184" s="89"/>
      <c r="BTN184" s="89"/>
      <c r="BTQ184" s="89"/>
      <c r="BTT184" s="89"/>
      <c r="BTW184" s="89"/>
      <c r="BUC184" s="89"/>
      <c r="BUF184" s="89"/>
      <c r="BUL184" s="89"/>
      <c r="BUN184" s="89"/>
      <c r="BUO184" s="89"/>
      <c r="BUQ184" s="89"/>
      <c r="BUT184" s="89"/>
      <c r="BUW184" s="89"/>
      <c r="BVH184" s="89"/>
      <c r="BVJ184" s="89"/>
      <c r="BVV184" s="89"/>
      <c r="BVY184" s="89"/>
      <c r="BWG184" s="89"/>
      <c r="BXA184" s="89"/>
      <c r="BXC184" s="89"/>
      <c r="BXD184" s="89"/>
      <c r="BXE184" s="89"/>
      <c r="BXF184" s="89"/>
      <c r="BXG184" s="89"/>
      <c r="BXH184" s="89"/>
      <c r="BXZ184" s="89"/>
      <c r="BYA184" s="89"/>
      <c r="BYD184" s="89"/>
      <c r="BYG184" s="89"/>
      <c r="BYI184" s="89"/>
      <c r="BYK184" s="89"/>
      <c r="BYN184" s="89"/>
      <c r="BYQ184" s="89"/>
      <c r="BYT184" s="89"/>
      <c r="BYZ184" s="89"/>
      <c r="BZC184" s="89"/>
      <c r="BZF184" s="89"/>
      <c r="BZK184" s="89"/>
      <c r="BZY184" s="89"/>
      <c r="BZZ184" s="89"/>
      <c r="CAA184" s="89"/>
      <c r="CAB184" s="89"/>
      <c r="CAC184" s="89"/>
      <c r="CAD184" s="89"/>
      <c r="CAE184" s="89"/>
      <c r="CAF184" s="89"/>
      <c r="CAG184" s="89"/>
      <c r="CAH184" s="89"/>
      <c r="CAI184" s="89"/>
      <c r="CAJ184" s="89"/>
      <c r="CAK184" s="89"/>
      <c r="CAL184" s="89"/>
      <c r="CAM184" s="89"/>
      <c r="CAN184" s="89"/>
      <c r="CAO184" s="89"/>
      <c r="CAP184" s="89"/>
      <c r="CAQ184" s="89"/>
      <c r="CAR184" s="89"/>
      <c r="CAS184" s="89"/>
      <c r="CAT184" s="89"/>
      <c r="CAU184" s="89"/>
      <c r="CAV184" s="89"/>
      <c r="CAW184" s="89"/>
      <c r="CAX184" s="89"/>
      <c r="CAY184" s="89"/>
      <c r="CAZ184" s="89"/>
      <c r="CBA184" s="89"/>
      <c r="CBB184" s="89"/>
      <c r="CBC184" s="89"/>
      <c r="CBD184" s="89"/>
      <c r="CBE184" s="89"/>
      <c r="CBF184" s="89"/>
      <c r="CBG184" s="89"/>
      <c r="CBH184" s="89"/>
      <c r="CBI184" s="89"/>
      <c r="CBJ184" s="89"/>
      <c r="CBK184" s="89"/>
      <c r="CBN184" s="89"/>
      <c r="CBQ184" s="89"/>
      <c r="CBT184" s="89"/>
      <c r="CBW184" s="89"/>
      <c r="CBZ184" s="89"/>
      <c r="CCL184" s="89"/>
      <c r="CCO184" s="89"/>
      <c r="CCR184" s="89"/>
      <c r="CCU184" s="89"/>
      <c r="CDA184" s="89"/>
      <c r="CDD184" s="89"/>
      <c r="CDJ184" s="89"/>
      <c r="CDM184" s="89"/>
      <c r="CDP184" s="89"/>
      <c r="CDS184" s="89"/>
      <c r="CDY184" s="89"/>
      <c r="CEB184" s="89"/>
      <c r="CEH184" s="89"/>
      <c r="CEJ184" s="89"/>
      <c r="CEK184" s="89"/>
      <c r="CEM184" s="89"/>
      <c r="CEP184" s="89"/>
      <c r="CES184" s="89"/>
      <c r="CFD184" s="89"/>
      <c r="CFF184" s="89"/>
      <c r="CFR184" s="89"/>
      <c r="CFU184" s="89"/>
      <c r="CGC184" s="89"/>
      <c r="CGW184" s="89"/>
      <c r="CGY184" s="89"/>
      <c r="CGZ184" s="89"/>
      <c r="CHA184" s="89"/>
      <c r="CHB184" s="89"/>
      <c r="CHC184" s="89"/>
      <c r="CHD184" s="89"/>
      <c r="CHV184" s="89"/>
      <c r="CHW184" s="89"/>
      <c r="CHZ184" s="89"/>
      <c r="CIC184" s="89"/>
      <c r="CIE184" s="89"/>
      <c r="CIG184" s="89"/>
      <c r="CIJ184" s="89"/>
      <c r="CIM184" s="89"/>
      <c r="CIP184" s="89"/>
      <c r="CIV184" s="89"/>
      <c r="CIY184" s="89"/>
      <c r="CJB184" s="89"/>
      <c r="CJG184" s="89"/>
      <c r="CJU184" s="89"/>
      <c r="CJV184" s="89"/>
      <c r="CJW184" s="89"/>
      <c r="CJX184" s="89"/>
      <c r="CJY184" s="89"/>
      <c r="CJZ184" s="89"/>
      <c r="CKA184" s="89"/>
      <c r="CKB184" s="89"/>
      <c r="CKC184" s="89"/>
      <c r="CKD184" s="89"/>
      <c r="CKE184" s="89"/>
      <c r="CKF184" s="89"/>
      <c r="CKG184" s="89"/>
      <c r="CKH184" s="89"/>
      <c r="CKI184" s="89"/>
      <c r="CKJ184" s="89"/>
      <c r="CKK184" s="89"/>
      <c r="CKL184" s="89"/>
      <c r="CKM184" s="89"/>
      <c r="CKN184" s="89"/>
      <c r="CKO184" s="89"/>
      <c r="CKP184" s="89"/>
      <c r="CKQ184" s="89"/>
      <c r="CKR184" s="89"/>
      <c r="CKS184" s="89"/>
      <c r="CKT184" s="89"/>
      <c r="CKU184" s="89"/>
      <c r="CKV184" s="89"/>
      <c r="CKW184" s="89"/>
      <c r="CKX184" s="89"/>
      <c r="CKY184" s="89"/>
      <c r="CKZ184" s="89"/>
      <c r="CLA184" s="89"/>
      <c r="CLB184" s="89"/>
      <c r="CLC184" s="89"/>
      <c r="CLD184" s="89"/>
      <c r="CLE184" s="89"/>
      <c r="CLF184" s="89"/>
      <c r="CLG184" s="89"/>
      <c r="CLJ184" s="89"/>
      <c r="CLM184" s="89"/>
      <c r="CLP184" s="89"/>
      <c r="CLS184" s="89"/>
      <c r="CLV184" s="89"/>
      <c r="CMH184" s="89"/>
      <c r="CMK184" s="89"/>
      <c r="CMN184" s="89"/>
      <c r="CMQ184" s="89"/>
      <c r="CMW184" s="89"/>
      <c r="CMZ184" s="89"/>
      <c r="CNF184" s="89"/>
      <c r="CNI184" s="89"/>
      <c r="CNL184" s="89"/>
      <c r="CNO184" s="89"/>
      <c r="CNU184" s="89"/>
      <c r="CNX184" s="89"/>
      <c r="COD184" s="89"/>
      <c r="COF184" s="89"/>
      <c r="COG184" s="89"/>
      <c r="COI184" s="89"/>
      <c r="COL184" s="89"/>
      <c r="COO184" s="89"/>
      <c r="COZ184" s="89"/>
      <c r="CPB184" s="89"/>
      <c r="CPN184" s="89"/>
      <c r="CPQ184" s="89"/>
      <c r="CPY184" s="89"/>
      <c r="CQS184" s="89"/>
      <c r="CQU184" s="89"/>
      <c r="CQV184" s="89"/>
      <c r="CQW184" s="89"/>
      <c r="CQX184" s="89"/>
      <c r="CQY184" s="89"/>
      <c r="CQZ184" s="89"/>
      <c r="CRR184" s="89"/>
      <c r="CRS184" s="89"/>
      <c r="CRV184" s="89"/>
      <c r="CRY184" s="89"/>
      <c r="CSA184" s="89"/>
      <c r="CSC184" s="89"/>
      <c r="CSF184" s="89"/>
      <c r="CSI184" s="89"/>
      <c r="CSL184" s="89"/>
      <c r="CSR184" s="89"/>
      <c r="CSU184" s="89"/>
      <c r="CSX184" s="89"/>
      <c r="CTC184" s="89"/>
      <c r="CTQ184" s="89"/>
      <c r="CTR184" s="89"/>
      <c r="CTS184" s="89"/>
      <c r="CTT184" s="89"/>
      <c r="CTU184" s="89"/>
      <c r="CTV184" s="89"/>
      <c r="CTW184" s="89"/>
      <c r="CTX184" s="89"/>
      <c r="CTY184" s="89"/>
      <c r="CTZ184" s="89"/>
      <c r="CUA184" s="89"/>
      <c r="CUB184" s="89"/>
      <c r="CUC184" s="89"/>
      <c r="CUD184" s="89"/>
      <c r="CUE184" s="89"/>
      <c r="CUF184" s="89"/>
      <c r="CUG184" s="89"/>
      <c r="CUH184" s="89"/>
      <c r="CUI184" s="89"/>
      <c r="CUJ184" s="89"/>
      <c r="CUK184" s="89"/>
      <c r="CUL184" s="89"/>
      <c r="CUM184" s="89"/>
      <c r="CUN184" s="89"/>
      <c r="CUO184" s="89"/>
      <c r="CUP184" s="89"/>
      <c r="CUQ184" s="89"/>
      <c r="CUR184" s="89"/>
      <c r="CUS184" s="89"/>
      <c r="CUT184" s="89"/>
      <c r="CUU184" s="89"/>
      <c r="CUV184" s="89"/>
      <c r="CUW184" s="89"/>
      <c r="CUX184" s="89"/>
      <c r="CUY184" s="89"/>
      <c r="CUZ184" s="89"/>
      <c r="CVA184" s="89"/>
      <c r="CVB184" s="89"/>
      <c r="CVC184" s="89"/>
      <c r="CVF184" s="89"/>
      <c r="CVI184" s="89"/>
      <c r="CVL184" s="89"/>
      <c r="CVO184" s="89"/>
      <c r="CVR184" s="89"/>
      <c r="CWD184" s="89"/>
      <c r="CWG184" s="89"/>
      <c r="CWJ184" s="89"/>
      <c r="CWM184" s="89"/>
      <c r="CWS184" s="89"/>
      <c r="CWV184" s="89"/>
      <c r="CXB184" s="89"/>
      <c r="CXE184" s="89"/>
      <c r="CXH184" s="89"/>
      <c r="CXK184" s="89"/>
      <c r="CXQ184" s="89"/>
      <c r="CXT184" s="89"/>
      <c r="CXZ184" s="89"/>
      <c r="CYB184" s="89"/>
      <c r="CYC184" s="89"/>
      <c r="CYE184" s="89"/>
      <c r="CYH184" s="89"/>
      <c r="CYK184" s="89"/>
      <c r="CYV184" s="89"/>
      <c r="CYX184" s="89"/>
      <c r="CZJ184" s="89"/>
      <c r="CZM184" s="89"/>
      <c r="CZU184" s="89"/>
      <c r="DAO184" s="89"/>
      <c r="DAQ184" s="89"/>
      <c r="DAR184" s="89"/>
      <c r="DAS184" s="89"/>
      <c r="DAT184" s="89"/>
      <c r="DAU184" s="89"/>
      <c r="DAV184" s="89"/>
      <c r="DBN184" s="89"/>
      <c r="DBO184" s="89"/>
      <c r="DBR184" s="89"/>
      <c r="DBU184" s="89"/>
      <c r="DBW184" s="89"/>
      <c r="DBY184" s="89"/>
      <c r="DCB184" s="89"/>
      <c r="DCE184" s="89"/>
      <c r="DCH184" s="89"/>
      <c r="DCN184" s="89"/>
      <c r="DCQ184" s="89"/>
      <c r="DCT184" s="89"/>
      <c r="DCY184" s="89"/>
      <c r="DDM184" s="89"/>
      <c r="DDN184" s="89"/>
      <c r="DDO184" s="89"/>
      <c r="DDP184" s="89"/>
      <c r="DDQ184" s="89"/>
      <c r="DDR184" s="89"/>
      <c r="DDS184" s="89"/>
      <c r="DDT184" s="89"/>
      <c r="DDU184" s="89"/>
      <c r="DDV184" s="89"/>
      <c r="DDW184" s="89"/>
      <c r="DDX184" s="89"/>
      <c r="DDY184" s="89"/>
      <c r="DDZ184" s="89"/>
      <c r="DEA184" s="89"/>
      <c r="DEB184" s="89"/>
      <c r="DEC184" s="89"/>
      <c r="DED184" s="89"/>
      <c r="DEE184" s="89"/>
      <c r="DEF184" s="89"/>
      <c r="DEG184" s="89"/>
      <c r="DEH184" s="89"/>
      <c r="DEI184" s="89"/>
      <c r="DEJ184" s="89"/>
      <c r="DEK184" s="89"/>
      <c r="DEL184" s="89"/>
      <c r="DEM184" s="89"/>
      <c r="DEN184" s="89"/>
      <c r="DEO184" s="89"/>
      <c r="DEP184" s="89"/>
      <c r="DEQ184" s="89"/>
      <c r="DER184" s="89"/>
      <c r="DES184" s="89"/>
      <c r="DET184" s="89"/>
      <c r="DEU184" s="89"/>
      <c r="DEV184" s="89"/>
      <c r="DEW184" s="89"/>
      <c r="DEX184" s="89"/>
      <c r="DEY184" s="89"/>
      <c r="DFB184" s="89"/>
      <c r="DFE184" s="89"/>
      <c r="DFH184" s="89"/>
      <c r="DFK184" s="89"/>
      <c r="DFN184" s="89"/>
      <c r="DFZ184" s="89"/>
      <c r="DGC184" s="89"/>
      <c r="DGF184" s="89"/>
      <c r="DGI184" s="89"/>
      <c r="DGO184" s="89"/>
      <c r="DGR184" s="89"/>
      <c r="DGX184" s="89"/>
      <c r="DHA184" s="89"/>
      <c r="DHD184" s="89"/>
      <c r="DHG184" s="89"/>
      <c r="DHM184" s="89"/>
      <c r="DHP184" s="89"/>
      <c r="DHV184" s="89"/>
      <c r="DHX184" s="89"/>
      <c r="DHY184" s="89"/>
      <c r="DIA184" s="89"/>
      <c r="DID184" s="89"/>
      <c r="DIG184" s="89"/>
      <c r="DIR184" s="89"/>
      <c r="DIT184" s="89"/>
      <c r="DJF184" s="89"/>
      <c r="DJI184" s="89"/>
      <c r="DJQ184" s="89"/>
      <c r="DKK184" s="89"/>
      <c r="DKM184" s="89"/>
      <c r="DKN184" s="89"/>
      <c r="DKO184" s="89"/>
      <c r="DKP184" s="89"/>
      <c r="DKQ184" s="89"/>
      <c r="DKR184" s="89"/>
      <c r="DLJ184" s="89"/>
      <c r="DLK184" s="89"/>
      <c r="DLN184" s="89"/>
      <c r="DLQ184" s="89"/>
      <c r="DLS184" s="89"/>
      <c r="DLU184" s="89"/>
      <c r="DLX184" s="89"/>
      <c r="DMA184" s="89"/>
      <c r="DMD184" s="89"/>
      <c r="DMJ184" s="89"/>
      <c r="DMM184" s="89"/>
      <c r="DMP184" s="89"/>
      <c r="DMU184" s="89"/>
      <c r="DNI184" s="89"/>
      <c r="DNJ184" s="89"/>
      <c r="DNK184" s="89"/>
      <c r="DNL184" s="89"/>
      <c r="DNM184" s="89"/>
      <c r="DNN184" s="89"/>
      <c r="DNO184" s="89"/>
      <c r="DNP184" s="89"/>
      <c r="DNQ184" s="89"/>
      <c r="DNR184" s="89"/>
      <c r="DNS184" s="89"/>
      <c r="DNT184" s="89"/>
      <c r="DNU184" s="89"/>
      <c r="DNV184" s="89"/>
      <c r="DNW184" s="89"/>
      <c r="DNX184" s="89"/>
      <c r="DNY184" s="89"/>
      <c r="DNZ184" s="89"/>
      <c r="DOA184" s="89"/>
      <c r="DOB184" s="89"/>
      <c r="DOC184" s="89"/>
      <c r="DOD184" s="89"/>
      <c r="DOE184" s="89"/>
      <c r="DOF184" s="89"/>
      <c r="DOG184" s="89"/>
      <c r="DOH184" s="89"/>
      <c r="DOI184" s="89"/>
      <c r="DOJ184" s="89"/>
      <c r="DOK184" s="89"/>
      <c r="DOL184" s="89"/>
      <c r="DOM184" s="89"/>
      <c r="DON184" s="89"/>
      <c r="DOO184" s="89"/>
      <c r="DOP184" s="89"/>
      <c r="DOQ184" s="89"/>
      <c r="DOR184" s="89"/>
      <c r="DOS184" s="89"/>
      <c r="DOT184" s="89"/>
      <c r="DOU184" s="89"/>
      <c r="DOX184" s="89"/>
      <c r="DPA184" s="89"/>
      <c r="DPD184" s="89"/>
      <c r="DPG184" s="89"/>
      <c r="DPJ184" s="89"/>
      <c r="DPV184" s="89"/>
      <c r="DPY184" s="89"/>
      <c r="DQB184" s="89"/>
      <c r="DQE184" s="89"/>
      <c r="DQK184" s="89"/>
      <c r="DQN184" s="89"/>
      <c r="DQT184" s="89"/>
      <c r="DQW184" s="89"/>
      <c r="DQZ184" s="89"/>
      <c r="DRC184" s="89"/>
      <c r="DRI184" s="89"/>
      <c r="DRL184" s="89"/>
      <c r="DRR184" s="89"/>
      <c r="DRT184" s="89"/>
      <c r="DRU184" s="89"/>
      <c r="DRW184" s="89"/>
      <c r="DRZ184" s="89"/>
      <c r="DSC184" s="89"/>
      <c r="DSN184" s="89"/>
      <c r="DSP184" s="89"/>
      <c r="DTB184" s="89"/>
      <c r="DTE184" s="89"/>
      <c r="DTM184" s="89"/>
      <c r="DUG184" s="89"/>
      <c r="DUI184" s="89"/>
      <c r="DUJ184" s="89"/>
      <c r="DUK184" s="89"/>
      <c r="DUL184" s="89"/>
      <c r="DUM184" s="89"/>
      <c r="DUN184" s="89"/>
      <c r="DVF184" s="89"/>
      <c r="DVG184" s="89"/>
      <c r="DVJ184" s="89"/>
      <c r="DVM184" s="89"/>
      <c r="DVO184" s="89"/>
      <c r="DVQ184" s="89"/>
      <c r="DVT184" s="89"/>
      <c r="DVW184" s="89"/>
      <c r="DVZ184" s="89"/>
      <c r="DWF184" s="89"/>
      <c r="DWI184" s="89"/>
      <c r="DWL184" s="89"/>
      <c r="DWQ184" s="89"/>
      <c r="DXE184" s="89"/>
      <c r="DXF184" s="89"/>
      <c r="DXG184" s="89"/>
      <c r="DXH184" s="89"/>
      <c r="DXI184" s="89"/>
      <c r="DXJ184" s="89"/>
      <c r="DXK184" s="89"/>
      <c r="DXL184" s="89"/>
      <c r="DXM184" s="89"/>
      <c r="DXN184" s="89"/>
      <c r="DXO184" s="89"/>
      <c r="DXP184" s="89"/>
      <c r="DXQ184" s="89"/>
      <c r="DXR184" s="89"/>
      <c r="DXS184" s="89"/>
      <c r="DXT184" s="89"/>
      <c r="DXU184" s="89"/>
      <c r="DXV184" s="89"/>
      <c r="DXW184" s="89"/>
      <c r="DXX184" s="89"/>
      <c r="DXY184" s="89"/>
      <c r="DXZ184" s="89"/>
      <c r="DYA184" s="89"/>
      <c r="DYB184" s="89"/>
      <c r="DYC184" s="89"/>
      <c r="DYD184" s="89"/>
      <c r="DYE184" s="89"/>
      <c r="DYF184" s="89"/>
      <c r="DYG184" s="89"/>
      <c r="DYH184" s="89"/>
      <c r="DYI184" s="89"/>
      <c r="DYJ184" s="89"/>
      <c r="DYK184" s="89"/>
      <c r="DYL184" s="89"/>
      <c r="DYM184" s="89"/>
      <c r="DYN184" s="89"/>
      <c r="DYO184" s="89"/>
      <c r="DYP184" s="89"/>
      <c r="DYQ184" s="89"/>
      <c r="DYT184" s="89"/>
      <c r="DYW184" s="89"/>
      <c r="DYZ184" s="89"/>
      <c r="DZC184" s="89"/>
      <c r="DZF184" s="89"/>
      <c r="DZR184" s="89"/>
      <c r="DZU184" s="89"/>
      <c r="DZX184" s="89"/>
      <c r="EAA184" s="89"/>
      <c r="EAG184" s="89"/>
      <c r="EAJ184" s="89"/>
      <c r="EAP184" s="89"/>
      <c r="EAS184" s="89"/>
      <c r="EAV184" s="89"/>
      <c r="EAY184" s="89"/>
      <c r="EBE184" s="89"/>
      <c r="EBH184" s="89"/>
      <c r="EBN184" s="89"/>
      <c r="EBP184" s="89"/>
      <c r="EBQ184" s="89"/>
      <c r="EBS184" s="89"/>
      <c r="EBV184" s="89"/>
      <c r="EBY184" s="89"/>
      <c r="ECJ184" s="89"/>
      <c r="ECL184" s="89"/>
      <c r="ECX184" s="89"/>
      <c r="EDA184" s="89"/>
      <c r="EDI184" s="89"/>
      <c r="EEC184" s="89"/>
      <c r="EEE184" s="89"/>
      <c r="EEF184" s="89"/>
      <c r="EEG184" s="89"/>
      <c r="EEH184" s="89"/>
      <c r="EEI184" s="89"/>
      <c r="EEJ184" s="89"/>
      <c r="EFB184" s="89"/>
      <c r="EFC184" s="89"/>
      <c r="EFF184" s="89"/>
      <c r="EFI184" s="89"/>
      <c r="EFK184" s="89"/>
      <c r="EFM184" s="89"/>
      <c r="EFP184" s="89"/>
      <c r="EFS184" s="89"/>
      <c r="EFV184" s="89"/>
      <c r="EGB184" s="89"/>
      <c r="EGE184" s="89"/>
      <c r="EGH184" s="89"/>
      <c r="EGM184" s="89"/>
      <c r="EHA184" s="89"/>
      <c r="EHB184" s="89"/>
      <c r="EHC184" s="89"/>
      <c r="EHD184" s="89"/>
      <c r="EHE184" s="89"/>
      <c r="EHF184" s="89"/>
      <c r="EHG184" s="89"/>
      <c r="EHH184" s="89"/>
      <c r="EHI184" s="89"/>
      <c r="EHJ184" s="89"/>
      <c r="EHK184" s="89"/>
      <c r="EHL184" s="89"/>
      <c r="EHM184" s="89"/>
      <c r="EHN184" s="89"/>
      <c r="EHO184" s="89"/>
      <c r="EHP184" s="89"/>
      <c r="EHQ184" s="89"/>
      <c r="EHR184" s="89"/>
      <c r="EHS184" s="89"/>
      <c r="EHT184" s="89"/>
      <c r="EHU184" s="89"/>
      <c r="EHV184" s="89"/>
      <c r="EHW184" s="89"/>
      <c r="EHX184" s="89"/>
      <c r="EHY184" s="89"/>
      <c r="EHZ184" s="89"/>
      <c r="EIA184" s="89"/>
      <c r="EIB184" s="89"/>
      <c r="EIC184" s="89"/>
      <c r="EID184" s="89"/>
      <c r="EIE184" s="89"/>
      <c r="EIF184" s="89"/>
      <c r="EIG184" s="89"/>
      <c r="EIH184" s="89"/>
      <c r="EII184" s="89"/>
      <c r="EIJ184" s="89"/>
      <c r="EIK184" s="89"/>
      <c r="EIL184" s="89"/>
      <c r="EIM184" s="89"/>
      <c r="EIP184" s="89"/>
      <c r="EIS184" s="89"/>
      <c r="EIV184" s="89"/>
      <c r="EIY184" s="89"/>
      <c r="EJB184" s="89"/>
      <c r="EJN184" s="89"/>
      <c r="EJQ184" s="89"/>
      <c r="EJT184" s="89"/>
      <c r="EJW184" s="89"/>
      <c r="EKC184" s="89"/>
      <c r="EKF184" s="89"/>
      <c r="EKL184" s="89"/>
      <c r="EKO184" s="89"/>
      <c r="EKR184" s="89"/>
      <c r="EKU184" s="89"/>
      <c r="ELA184" s="89"/>
      <c r="ELD184" s="89"/>
      <c r="ELJ184" s="89"/>
      <c r="ELL184" s="89"/>
      <c r="ELM184" s="89"/>
      <c r="ELO184" s="89"/>
      <c r="ELR184" s="89"/>
      <c r="ELU184" s="89"/>
      <c r="EMF184" s="89"/>
      <c r="EMH184" s="89"/>
      <c r="EMT184" s="89"/>
      <c r="EMW184" s="89"/>
      <c r="ENE184" s="89"/>
      <c r="ENY184" s="89"/>
      <c r="EOA184" s="89"/>
      <c r="EOB184" s="89"/>
      <c r="EOC184" s="89"/>
      <c r="EOD184" s="89"/>
      <c r="EOE184" s="89"/>
      <c r="EOF184" s="89"/>
      <c r="EOX184" s="89"/>
      <c r="EOY184" s="89"/>
      <c r="EPB184" s="89"/>
      <c r="EPE184" s="89"/>
      <c r="EPG184" s="89"/>
      <c r="EPI184" s="89"/>
      <c r="EPL184" s="89"/>
      <c r="EPO184" s="89"/>
      <c r="EPR184" s="89"/>
      <c r="EPX184" s="89"/>
      <c r="EQA184" s="89"/>
      <c r="EQD184" s="89"/>
      <c r="EQI184" s="89"/>
      <c r="EQW184" s="89"/>
      <c r="EQX184" s="89"/>
      <c r="EQY184" s="89"/>
      <c r="EQZ184" s="89"/>
      <c r="ERA184" s="89"/>
      <c r="ERB184" s="89"/>
      <c r="ERC184" s="89"/>
      <c r="ERD184" s="89"/>
      <c r="ERE184" s="89"/>
      <c r="ERF184" s="89"/>
      <c r="ERG184" s="89"/>
      <c r="ERH184" s="89"/>
      <c r="ERI184" s="89"/>
      <c r="ERJ184" s="89"/>
      <c r="ERK184" s="89"/>
      <c r="ERL184" s="89"/>
      <c r="ERM184" s="89"/>
      <c r="ERN184" s="89"/>
      <c r="ERO184" s="89"/>
      <c r="ERP184" s="89"/>
      <c r="ERQ184" s="89"/>
      <c r="ERR184" s="89"/>
      <c r="ERS184" s="89"/>
      <c r="ERT184" s="89"/>
      <c r="ERU184" s="89"/>
      <c r="ERV184" s="89"/>
      <c r="ERW184" s="89"/>
      <c r="ERX184" s="89"/>
      <c r="ERY184" s="89"/>
      <c r="ERZ184" s="89"/>
      <c r="ESA184" s="89"/>
      <c r="ESB184" s="89"/>
      <c r="ESC184" s="89"/>
      <c r="ESD184" s="89"/>
      <c r="ESE184" s="89"/>
      <c r="ESF184" s="89"/>
      <c r="ESG184" s="89"/>
      <c r="ESH184" s="89"/>
      <c r="ESI184" s="89"/>
      <c r="ESL184" s="89"/>
      <c r="ESO184" s="89"/>
      <c r="ESR184" s="89"/>
      <c r="ESU184" s="89"/>
      <c r="ESX184" s="89"/>
      <c r="ETJ184" s="89"/>
      <c r="ETM184" s="89"/>
      <c r="ETP184" s="89"/>
      <c r="ETS184" s="89"/>
      <c r="ETY184" s="89"/>
      <c r="EUB184" s="89"/>
      <c r="EUH184" s="89"/>
      <c r="EUK184" s="89"/>
      <c r="EUN184" s="89"/>
      <c r="EUQ184" s="89"/>
      <c r="EUW184" s="89"/>
      <c r="EUZ184" s="89"/>
      <c r="EVF184" s="89"/>
      <c r="EVH184" s="89"/>
      <c r="EVI184" s="89"/>
      <c r="EVK184" s="89"/>
      <c r="EVN184" s="89"/>
      <c r="EVQ184" s="89"/>
      <c r="EWB184" s="89"/>
      <c r="EWD184" s="89"/>
      <c r="EWP184" s="89"/>
      <c r="EWS184" s="89"/>
      <c r="EXA184" s="89"/>
      <c r="EXU184" s="89"/>
      <c r="EXW184" s="89"/>
      <c r="EXX184" s="89"/>
      <c r="EXY184" s="89"/>
      <c r="EXZ184" s="89"/>
      <c r="EYA184" s="89"/>
      <c r="EYB184" s="89"/>
      <c r="EYT184" s="89"/>
      <c r="EYU184" s="89"/>
      <c r="EYX184" s="89"/>
      <c r="EZA184" s="89"/>
      <c r="EZC184" s="89"/>
      <c r="EZE184" s="89"/>
      <c r="EZH184" s="89"/>
      <c r="EZK184" s="89"/>
      <c r="EZN184" s="89"/>
      <c r="EZT184" s="89"/>
      <c r="EZW184" s="89"/>
      <c r="EZZ184" s="89"/>
      <c r="FAE184" s="89"/>
      <c r="FAS184" s="89"/>
      <c r="FAT184" s="89"/>
      <c r="FAU184" s="89"/>
      <c r="FAV184" s="89"/>
      <c r="FAW184" s="89"/>
      <c r="FAX184" s="89"/>
      <c r="FAY184" s="89"/>
      <c r="FAZ184" s="89"/>
      <c r="FBA184" s="89"/>
      <c r="FBB184" s="89"/>
      <c r="FBC184" s="89"/>
      <c r="FBD184" s="89"/>
      <c r="FBE184" s="89"/>
      <c r="FBF184" s="89"/>
      <c r="FBG184" s="89"/>
      <c r="FBH184" s="89"/>
      <c r="FBI184" s="89"/>
      <c r="FBJ184" s="89"/>
      <c r="FBK184" s="89"/>
      <c r="FBL184" s="89"/>
      <c r="FBM184" s="89"/>
      <c r="FBN184" s="89"/>
      <c r="FBO184" s="89"/>
      <c r="FBP184" s="89"/>
      <c r="FBQ184" s="89"/>
      <c r="FBR184" s="89"/>
      <c r="FBS184" s="89"/>
      <c r="FBT184" s="89"/>
      <c r="FBU184" s="89"/>
      <c r="FBV184" s="89"/>
      <c r="FBW184" s="89"/>
      <c r="FBX184" s="89"/>
      <c r="FBY184" s="89"/>
      <c r="FBZ184" s="89"/>
      <c r="FCA184" s="89"/>
      <c r="FCB184" s="89"/>
      <c r="FCC184" s="89"/>
      <c r="FCD184" s="89"/>
      <c r="FCE184" s="89"/>
      <c r="FCH184" s="89"/>
      <c r="FCK184" s="89"/>
      <c r="FCN184" s="89"/>
      <c r="FCQ184" s="89"/>
      <c r="FCT184" s="89"/>
      <c r="FDF184" s="89"/>
      <c r="FDI184" s="89"/>
      <c r="FDL184" s="89"/>
      <c r="FDO184" s="89"/>
      <c r="FDU184" s="89"/>
      <c r="FDX184" s="89"/>
      <c r="FED184" s="89"/>
      <c r="FEG184" s="89"/>
      <c r="FEJ184" s="89"/>
      <c r="FEM184" s="89"/>
      <c r="FES184" s="89"/>
      <c r="FEV184" s="89"/>
      <c r="FFB184" s="89"/>
      <c r="FFD184" s="89"/>
      <c r="FFE184" s="89"/>
      <c r="FFG184" s="89"/>
      <c r="FFJ184" s="89"/>
      <c r="FFM184" s="89"/>
      <c r="FFX184" s="89"/>
      <c r="FFZ184" s="89"/>
      <c r="FGL184" s="89"/>
      <c r="FGO184" s="89"/>
      <c r="FGW184" s="89"/>
      <c r="FHQ184" s="89"/>
      <c r="FHS184" s="89"/>
      <c r="FHT184" s="89"/>
      <c r="FHU184" s="89"/>
      <c r="FHV184" s="89"/>
      <c r="FHW184" s="89"/>
      <c r="FHX184" s="89"/>
      <c r="FIP184" s="89"/>
      <c r="FIQ184" s="89"/>
      <c r="FIT184" s="89"/>
      <c r="FIW184" s="89"/>
      <c r="FIY184" s="89"/>
      <c r="FJA184" s="89"/>
      <c r="FJD184" s="89"/>
      <c r="FJG184" s="89"/>
      <c r="FJJ184" s="89"/>
      <c r="FJP184" s="89"/>
      <c r="FJS184" s="89"/>
      <c r="FJV184" s="89"/>
      <c r="FKA184" s="89"/>
      <c r="FKO184" s="89"/>
      <c r="FKP184" s="89"/>
      <c r="FKQ184" s="89"/>
      <c r="FKR184" s="89"/>
      <c r="FKS184" s="89"/>
      <c r="FKT184" s="89"/>
      <c r="FKU184" s="89"/>
      <c r="FKV184" s="89"/>
      <c r="FKW184" s="89"/>
      <c r="FKX184" s="89"/>
      <c r="FKY184" s="89"/>
      <c r="FKZ184" s="89"/>
      <c r="FLA184" s="89"/>
      <c r="FLB184" s="89"/>
      <c r="FLC184" s="89"/>
      <c r="FLD184" s="89"/>
      <c r="FLE184" s="89"/>
      <c r="FLF184" s="89"/>
      <c r="FLG184" s="89"/>
      <c r="FLH184" s="89"/>
      <c r="FLI184" s="89"/>
      <c r="FLJ184" s="89"/>
      <c r="FLK184" s="89"/>
      <c r="FLL184" s="89"/>
      <c r="FLM184" s="89"/>
      <c r="FLN184" s="89"/>
      <c r="FLO184" s="89"/>
      <c r="FLP184" s="89"/>
      <c r="FLQ184" s="89"/>
      <c r="FLR184" s="89"/>
      <c r="FLS184" s="89"/>
      <c r="FLT184" s="89"/>
      <c r="FLU184" s="89"/>
      <c r="FLV184" s="89"/>
      <c r="FLW184" s="89"/>
      <c r="FLX184" s="89"/>
      <c r="FLY184" s="89"/>
      <c r="FLZ184" s="89"/>
      <c r="FMA184" s="89"/>
      <c r="FMD184" s="89"/>
      <c r="FMG184" s="89"/>
      <c r="FMJ184" s="89"/>
      <c r="FMM184" s="89"/>
      <c r="FMP184" s="89"/>
      <c r="FNB184" s="89"/>
      <c r="FNE184" s="89"/>
      <c r="FNH184" s="89"/>
      <c r="FNK184" s="89"/>
      <c r="FNQ184" s="89"/>
      <c r="FNT184" s="89"/>
      <c r="FNZ184" s="89"/>
      <c r="FOC184" s="89"/>
      <c r="FOF184" s="89"/>
      <c r="FOI184" s="89"/>
      <c r="FOO184" s="89"/>
      <c r="FOR184" s="89"/>
      <c r="FOX184" s="89"/>
      <c r="FOZ184" s="89"/>
      <c r="FPA184" s="89"/>
      <c r="FPC184" s="89"/>
      <c r="FPF184" s="89"/>
      <c r="FPI184" s="89"/>
      <c r="FPT184" s="89"/>
      <c r="FPV184" s="89"/>
      <c r="FQH184" s="89"/>
      <c r="FQK184" s="89"/>
      <c r="FQS184" s="89"/>
      <c r="FRM184" s="89"/>
      <c r="FRO184" s="89"/>
      <c r="FRP184" s="89"/>
      <c r="FRQ184" s="89"/>
      <c r="FRR184" s="89"/>
      <c r="FRS184" s="89"/>
      <c r="FRT184" s="89"/>
      <c r="FSL184" s="89"/>
      <c r="FSM184" s="89"/>
      <c r="FSP184" s="89"/>
      <c r="FSS184" s="89"/>
      <c r="FSU184" s="89"/>
      <c r="FSW184" s="89"/>
      <c r="FSZ184" s="89"/>
      <c r="FTC184" s="89"/>
      <c r="FTF184" s="89"/>
      <c r="FTL184" s="89"/>
      <c r="FTO184" s="89"/>
      <c r="FTR184" s="89"/>
      <c r="FTW184" s="89"/>
      <c r="FUK184" s="89"/>
      <c r="FUL184" s="89"/>
      <c r="FUM184" s="89"/>
      <c r="FUN184" s="89"/>
      <c r="FUO184" s="89"/>
      <c r="FUP184" s="89"/>
      <c r="FUQ184" s="89"/>
      <c r="FUR184" s="89"/>
      <c r="FUS184" s="89"/>
      <c r="FUT184" s="89"/>
      <c r="FUU184" s="89"/>
      <c r="FUV184" s="89"/>
      <c r="FUW184" s="89"/>
      <c r="FUX184" s="89"/>
      <c r="FUY184" s="89"/>
      <c r="FUZ184" s="89"/>
      <c r="FVA184" s="89"/>
      <c r="FVB184" s="89"/>
      <c r="FVC184" s="89"/>
      <c r="FVD184" s="89"/>
      <c r="FVE184" s="89"/>
      <c r="FVF184" s="89"/>
      <c r="FVG184" s="89"/>
      <c r="FVH184" s="89"/>
      <c r="FVI184" s="89"/>
      <c r="FVJ184" s="89"/>
      <c r="FVK184" s="89"/>
      <c r="FVL184" s="89"/>
      <c r="FVM184" s="89"/>
      <c r="FVN184" s="89"/>
      <c r="FVO184" s="89"/>
      <c r="FVP184" s="89"/>
      <c r="FVQ184" s="89"/>
      <c r="FVR184" s="89"/>
      <c r="FVS184" s="89"/>
      <c r="FVT184" s="89"/>
      <c r="FVU184" s="89"/>
      <c r="FVV184" s="89"/>
      <c r="FVW184" s="89"/>
      <c r="FVZ184" s="89"/>
      <c r="FWC184" s="89"/>
      <c r="FWF184" s="89"/>
      <c r="FWI184" s="89"/>
      <c r="FWL184" s="89"/>
      <c r="FWX184" s="89"/>
      <c r="FXA184" s="89"/>
      <c r="FXD184" s="89"/>
      <c r="FXG184" s="89"/>
      <c r="FXM184" s="89"/>
      <c r="FXP184" s="89"/>
      <c r="FXV184" s="89"/>
      <c r="FXY184" s="89"/>
      <c r="FYB184" s="89"/>
      <c r="FYE184" s="89"/>
      <c r="FYK184" s="89"/>
      <c r="FYN184" s="89"/>
      <c r="FYT184" s="89"/>
      <c r="FYV184" s="89"/>
      <c r="FYW184" s="89"/>
      <c r="FYY184" s="89"/>
      <c r="FZB184" s="89"/>
      <c r="FZE184" s="89"/>
      <c r="FZP184" s="89"/>
      <c r="FZR184" s="89"/>
      <c r="GAD184" s="89"/>
      <c r="GAG184" s="89"/>
      <c r="GAO184" s="89"/>
      <c r="GBI184" s="89"/>
      <c r="GBK184" s="89"/>
      <c r="GBL184" s="89"/>
      <c r="GBM184" s="89"/>
      <c r="GBN184" s="89"/>
      <c r="GBO184" s="89"/>
      <c r="GBP184" s="89"/>
      <c r="GCH184" s="89"/>
      <c r="GCI184" s="89"/>
      <c r="GCL184" s="89"/>
      <c r="GCO184" s="89"/>
      <c r="GCQ184" s="89"/>
      <c r="GCS184" s="89"/>
      <c r="GCV184" s="89"/>
      <c r="GCY184" s="89"/>
      <c r="GDB184" s="89"/>
      <c r="GDH184" s="89"/>
      <c r="GDK184" s="89"/>
      <c r="GDN184" s="89"/>
      <c r="GDS184" s="89"/>
      <c r="GEG184" s="89"/>
      <c r="GEH184" s="89"/>
      <c r="GEI184" s="89"/>
      <c r="GEJ184" s="89"/>
      <c r="GEK184" s="89"/>
      <c r="GEL184" s="89"/>
      <c r="GEM184" s="89"/>
      <c r="GEN184" s="89"/>
      <c r="GEO184" s="89"/>
      <c r="GEP184" s="89"/>
      <c r="GEQ184" s="89"/>
      <c r="GER184" s="89"/>
      <c r="GES184" s="89"/>
      <c r="GET184" s="89"/>
      <c r="GEU184" s="89"/>
      <c r="GEV184" s="89"/>
      <c r="GEW184" s="89"/>
      <c r="GEX184" s="89"/>
      <c r="GEY184" s="89"/>
      <c r="GEZ184" s="89"/>
      <c r="GFA184" s="89"/>
      <c r="GFB184" s="89"/>
      <c r="GFC184" s="89"/>
      <c r="GFD184" s="89"/>
      <c r="GFE184" s="89"/>
      <c r="GFF184" s="89"/>
      <c r="GFG184" s="89"/>
      <c r="GFH184" s="89"/>
      <c r="GFI184" s="89"/>
      <c r="GFJ184" s="89"/>
      <c r="GFK184" s="89"/>
      <c r="GFL184" s="89"/>
      <c r="GFM184" s="89"/>
      <c r="GFN184" s="89"/>
      <c r="GFO184" s="89"/>
      <c r="GFP184" s="89"/>
      <c r="GFQ184" s="89"/>
      <c r="GFR184" s="89"/>
      <c r="GFS184" s="89"/>
      <c r="GFV184" s="89"/>
      <c r="GFY184" s="89"/>
      <c r="GGB184" s="89"/>
      <c r="GGE184" s="89"/>
      <c r="GGH184" s="89"/>
      <c r="GGT184" s="89"/>
      <c r="GGW184" s="89"/>
      <c r="GGZ184" s="89"/>
      <c r="GHC184" s="89"/>
      <c r="GHI184" s="89"/>
      <c r="GHL184" s="89"/>
      <c r="GHR184" s="89"/>
      <c r="GHU184" s="89"/>
      <c r="GHX184" s="89"/>
      <c r="GIA184" s="89"/>
      <c r="GIG184" s="89"/>
      <c r="GIJ184" s="89"/>
      <c r="GIP184" s="89"/>
      <c r="GIR184" s="89"/>
      <c r="GIS184" s="89"/>
      <c r="GIU184" s="89"/>
      <c r="GIX184" s="89"/>
      <c r="GJA184" s="89"/>
      <c r="GJL184" s="89"/>
      <c r="GJN184" s="89"/>
      <c r="GJZ184" s="89"/>
      <c r="GKC184" s="89"/>
      <c r="GKK184" s="89"/>
      <c r="GLE184" s="89"/>
      <c r="GLG184" s="89"/>
      <c r="GLH184" s="89"/>
      <c r="GLI184" s="89"/>
      <c r="GLJ184" s="89"/>
      <c r="GLK184" s="89"/>
      <c r="GLL184" s="89"/>
      <c r="GMD184" s="89"/>
      <c r="GME184" s="89"/>
      <c r="GMH184" s="89"/>
      <c r="GMK184" s="89"/>
      <c r="GMM184" s="89"/>
      <c r="GMO184" s="89"/>
      <c r="GMR184" s="89"/>
      <c r="GMU184" s="89"/>
      <c r="GMX184" s="89"/>
      <c r="GND184" s="89"/>
      <c r="GNG184" s="89"/>
      <c r="GNJ184" s="89"/>
      <c r="GNO184" s="89"/>
      <c r="GOC184" s="89"/>
      <c r="GOD184" s="89"/>
      <c r="GOE184" s="89"/>
      <c r="GOF184" s="89"/>
      <c r="GOG184" s="89"/>
      <c r="GOH184" s="89"/>
      <c r="GOI184" s="89"/>
      <c r="GOJ184" s="89"/>
      <c r="GOK184" s="89"/>
      <c r="GOL184" s="89"/>
      <c r="GOM184" s="89"/>
      <c r="GON184" s="89"/>
      <c r="GOO184" s="89"/>
      <c r="GOP184" s="89"/>
      <c r="GOQ184" s="89"/>
      <c r="GOR184" s="89"/>
      <c r="GOS184" s="89"/>
      <c r="GOT184" s="89"/>
      <c r="GOU184" s="89"/>
      <c r="GOV184" s="89"/>
      <c r="GOW184" s="89"/>
      <c r="GOX184" s="89"/>
      <c r="GOY184" s="89"/>
      <c r="GOZ184" s="89"/>
      <c r="GPA184" s="89"/>
      <c r="GPB184" s="89"/>
      <c r="GPC184" s="89"/>
      <c r="GPD184" s="89"/>
      <c r="GPE184" s="89"/>
      <c r="GPF184" s="89"/>
      <c r="GPG184" s="89"/>
      <c r="GPH184" s="89"/>
      <c r="GPI184" s="89"/>
      <c r="GPJ184" s="89"/>
      <c r="GPK184" s="89"/>
      <c r="GPL184" s="89"/>
      <c r="GPM184" s="89"/>
      <c r="GPN184" s="89"/>
      <c r="GPO184" s="89"/>
      <c r="GPR184" s="89"/>
      <c r="GPU184" s="89"/>
      <c r="GPX184" s="89"/>
      <c r="GQA184" s="89"/>
      <c r="GQD184" s="89"/>
      <c r="GQP184" s="89"/>
      <c r="GQS184" s="89"/>
      <c r="GQV184" s="89"/>
      <c r="GQY184" s="89"/>
      <c r="GRE184" s="89"/>
      <c r="GRH184" s="89"/>
      <c r="GRN184" s="89"/>
      <c r="GRQ184" s="89"/>
      <c r="GRT184" s="89"/>
      <c r="GRW184" s="89"/>
      <c r="GSC184" s="89"/>
      <c r="GSF184" s="89"/>
      <c r="GSL184" s="89"/>
      <c r="GSN184" s="89"/>
      <c r="GSO184" s="89"/>
      <c r="GSQ184" s="89"/>
      <c r="GST184" s="89"/>
      <c r="GSW184" s="89"/>
      <c r="GTH184" s="89"/>
      <c r="GTJ184" s="89"/>
      <c r="GTV184" s="89"/>
      <c r="GTY184" s="89"/>
      <c r="GUG184" s="89"/>
      <c r="GVA184" s="89"/>
      <c r="GVC184" s="89"/>
      <c r="GVD184" s="89"/>
      <c r="GVE184" s="89"/>
      <c r="GVF184" s="89"/>
      <c r="GVG184" s="89"/>
      <c r="GVH184" s="89"/>
      <c r="GVZ184" s="89"/>
      <c r="GWA184" s="89"/>
      <c r="GWD184" s="89"/>
      <c r="GWG184" s="89"/>
      <c r="GWI184" s="89"/>
      <c r="GWK184" s="89"/>
      <c r="GWN184" s="89"/>
      <c r="GWQ184" s="89"/>
      <c r="GWT184" s="89"/>
      <c r="GWZ184" s="89"/>
      <c r="GXC184" s="89"/>
      <c r="GXF184" s="89"/>
      <c r="GXK184" s="89"/>
      <c r="GXY184" s="89"/>
      <c r="GXZ184" s="89"/>
      <c r="GYA184" s="89"/>
      <c r="GYB184" s="89"/>
      <c r="GYC184" s="89"/>
      <c r="GYD184" s="89"/>
      <c r="GYE184" s="89"/>
      <c r="GYF184" s="89"/>
      <c r="GYG184" s="89"/>
      <c r="GYH184" s="89"/>
      <c r="GYI184" s="89"/>
      <c r="GYJ184" s="89"/>
      <c r="GYK184" s="89"/>
      <c r="GYL184" s="89"/>
      <c r="GYM184" s="89"/>
      <c r="GYN184" s="89"/>
      <c r="GYO184" s="89"/>
      <c r="GYP184" s="89"/>
      <c r="GYQ184" s="89"/>
      <c r="GYR184" s="89"/>
      <c r="GYS184" s="89"/>
      <c r="GYT184" s="89"/>
      <c r="GYU184" s="89"/>
      <c r="GYV184" s="89"/>
      <c r="GYW184" s="89"/>
      <c r="GYX184" s="89"/>
      <c r="GYY184" s="89"/>
      <c r="GYZ184" s="89"/>
      <c r="GZA184" s="89"/>
      <c r="GZB184" s="89"/>
      <c r="GZC184" s="89"/>
      <c r="GZD184" s="89"/>
      <c r="GZE184" s="89"/>
      <c r="GZF184" s="89"/>
      <c r="GZG184" s="89"/>
      <c r="GZH184" s="89"/>
      <c r="GZI184" s="89"/>
      <c r="GZJ184" s="89"/>
      <c r="GZK184" s="89"/>
      <c r="GZN184" s="89"/>
      <c r="GZQ184" s="89"/>
      <c r="GZT184" s="89"/>
      <c r="GZW184" s="89"/>
      <c r="GZZ184" s="89"/>
      <c r="HAL184" s="89"/>
      <c r="HAO184" s="89"/>
      <c r="HAR184" s="89"/>
      <c r="HAU184" s="89"/>
      <c r="HBA184" s="89"/>
      <c r="HBD184" s="89"/>
      <c r="HBJ184" s="89"/>
      <c r="HBM184" s="89"/>
      <c r="HBP184" s="89"/>
      <c r="HBS184" s="89"/>
      <c r="HBY184" s="89"/>
      <c r="HCB184" s="89"/>
      <c r="HCH184" s="89"/>
      <c r="HCJ184" s="89"/>
      <c r="HCK184" s="89"/>
      <c r="HCM184" s="89"/>
      <c r="HCP184" s="89"/>
      <c r="HCS184" s="89"/>
      <c r="HDD184" s="89"/>
      <c r="HDF184" s="89"/>
      <c r="HDR184" s="89"/>
      <c r="HDU184" s="89"/>
      <c r="HEC184" s="89"/>
      <c r="HEW184" s="89"/>
      <c r="HEY184" s="89"/>
      <c r="HEZ184" s="89"/>
      <c r="HFA184" s="89"/>
      <c r="HFB184" s="89"/>
      <c r="HFC184" s="89"/>
      <c r="HFD184" s="89"/>
      <c r="HFV184" s="89"/>
      <c r="HFW184" s="89"/>
      <c r="HFZ184" s="89"/>
      <c r="HGC184" s="89"/>
      <c r="HGE184" s="89"/>
      <c r="HGG184" s="89"/>
      <c r="HGJ184" s="89"/>
      <c r="HGM184" s="89"/>
      <c r="HGP184" s="89"/>
      <c r="HGV184" s="89"/>
      <c r="HGY184" s="89"/>
      <c r="HHB184" s="89"/>
      <c r="HHG184" s="89"/>
      <c r="HHU184" s="89"/>
      <c r="HHV184" s="89"/>
      <c r="HHW184" s="89"/>
      <c r="HHX184" s="89"/>
      <c r="HHY184" s="89"/>
      <c r="HHZ184" s="89"/>
      <c r="HIA184" s="89"/>
      <c r="HIB184" s="89"/>
      <c r="HIC184" s="89"/>
      <c r="HID184" s="89"/>
      <c r="HIE184" s="89"/>
      <c r="HIF184" s="89"/>
      <c r="HIG184" s="89"/>
      <c r="HIH184" s="89"/>
      <c r="HII184" s="89"/>
      <c r="HIJ184" s="89"/>
      <c r="HIK184" s="89"/>
      <c r="HIL184" s="89"/>
      <c r="HIM184" s="89"/>
      <c r="HIN184" s="89"/>
      <c r="HIO184" s="89"/>
      <c r="HIP184" s="89"/>
      <c r="HIQ184" s="89"/>
      <c r="HIR184" s="89"/>
      <c r="HIS184" s="89"/>
      <c r="HIT184" s="89"/>
      <c r="HIU184" s="89"/>
      <c r="HIV184" s="89"/>
      <c r="HIW184" s="89"/>
      <c r="HIX184" s="89"/>
      <c r="HIY184" s="89"/>
      <c r="HIZ184" s="89"/>
      <c r="HJA184" s="89"/>
      <c r="HJB184" s="89"/>
      <c r="HJC184" s="89"/>
      <c r="HJD184" s="89"/>
      <c r="HJE184" s="89"/>
      <c r="HJF184" s="89"/>
      <c r="HJG184" s="89"/>
      <c r="HJJ184" s="89"/>
      <c r="HJM184" s="89"/>
      <c r="HJP184" s="89"/>
      <c r="HJS184" s="89"/>
      <c r="HJV184" s="89"/>
      <c r="HKH184" s="89"/>
      <c r="HKK184" s="89"/>
      <c r="HKN184" s="89"/>
      <c r="HKQ184" s="89"/>
      <c r="HKW184" s="89"/>
      <c r="HKZ184" s="89"/>
      <c r="HLF184" s="89"/>
      <c r="HLI184" s="89"/>
      <c r="HLL184" s="89"/>
      <c r="HLO184" s="89"/>
      <c r="HLU184" s="89"/>
      <c r="HLX184" s="89"/>
      <c r="HMD184" s="89"/>
      <c r="HMF184" s="89"/>
      <c r="HMG184" s="89"/>
      <c r="HMI184" s="89"/>
      <c r="HML184" s="89"/>
      <c r="HMO184" s="89"/>
      <c r="HMZ184" s="89"/>
      <c r="HNB184" s="89"/>
      <c r="HNN184" s="89"/>
      <c r="HNQ184" s="89"/>
      <c r="HNY184" s="89"/>
      <c r="HOS184" s="89"/>
      <c r="HOU184" s="89"/>
      <c r="HOV184" s="89"/>
      <c r="HOW184" s="89"/>
      <c r="HOX184" s="89"/>
      <c r="HOY184" s="89"/>
      <c r="HOZ184" s="89"/>
      <c r="HPR184" s="89"/>
      <c r="HPS184" s="89"/>
      <c r="HPV184" s="89"/>
      <c r="HPY184" s="89"/>
      <c r="HQA184" s="89"/>
      <c r="HQC184" s="89"/>
      <c r="HQF184" s="89"/>
      <c r="HQI184" s="89"/>
      <c r="HQL184" s="89"/>
      <c r="HQR184" s="89"/>
      <c r="HQU184" s="89"/>
      <c r="HQX184" s="89"/>
      <c r="HRC184" s="89"/>
      <c r="HRQ184" s="89"/>
      <c r="HRR184" s="89"/>
      <c r="HRS184" s="89"/>
      <c r="HRT184" s="89"/>
      <c r="HRU184" s="89"/>
      <c r="HRV184" s="89"/>
      <c r="HRW184" s="89"/>
      <c r="HRX184" s="89"/>
      <c r="HRY184" s="89"/>
      <c r="HRZ184" s="89"/>
      <c r="HSA184" s="89"/>
      <c r="HSB184" s="89"/>
      <c r="HSC184" s="89"/>
      <c r="HSD184" s="89"/>
      <c r="HSE184" s="89"/>
      <c r="HSF184" s="89"/>
      <c r="HSG184" s="89"/>
      <c r="HSH184" s="89"/>
      <c r="HSI184" s="89"/>
      <c r="HSJ184" s="89"/>
      <c r="HSK184" s="89"/>
      <c r="HSL184" s="89"/>
      <c r="HSM184" s="89"/>
      <c r="HSN184" s="89"/>
      <c r="HSO184" s="89"/>
      <c r="HSP184" s="89"/>
      <c r="HSQ184" s="89"/>
      <c r="HSR184" s="89"/>
      <c r="HSS184" s="89"/>
      <c r="HST184" s="89"/>
      <c r="HSU184" s="89"/>
      <c r="HSV184" s="89"/>
      <c r="HSW184" s="89"/>
      <c r="HSX184" s="89"/>
      <c r="HSY184" s="89"/>
      <c r="HSZ184" s="89"/>
      <c r="HTA184" s="89"/>
      <c r="HTB184" s="89"/>
      <c r="HTC184" s="89"/>
      <c r="HTF184" s="89"/>
      <c r="HTI184" s="89"/>
      <c r="HTL184" s="89"/>
      <c r="HTO184" s="89"/>
      <c r="HTR184" s="89"/>
      <c r="HUD184" s="89"/>
      <c r="HUG184" s="89"/>
      <c r="HUJ184" s="89"/>
      <c r="HUM184" s="89"/>
      <c r="HUS184" s="89"/>
      <c r="HUV184" s="89"/>
      <c r="HVB184" s="89"/>
      <c r="HVE184" s="89"/>
      <c r="HVH184" s="89"/>
      <c r="HVK184" s="89"/>
      <c r="HVQ184" s="89"/>
      <c r="HVT184" s="89"/>
      <c r="HVZ184" s="89"/>
      <c r="HWB184" s="89"/>
      <c r="HWC184" s="89"/>
      <c r="HWE184" s="89"/>
      <c r="HWH184" s="89"/>
      <c r="HWK184" s="89"/>
      <c r="HWV184" s="89"/>
      <c r="HWX184" s="89"/>
      <c r="HXJ184" s="89"/>
      <c r="HXM184" s="89"/>
      <c r="HXU184" s="89"/>
      <c r="HYO184" s="89"/>
      <c r="HYQ184" s="89"/>
      <c r="HYR184" s="89"/>
      <c r="HYS184" s="89"/>
      <c r="HYT184" s="89"/>
      <c r="HYU184" s="89"/>
      <c r="HYV184" s="89"/>
      <c r="HZN184" s="89"/>
      <c r="HZO184" s="89"/>
      <c r="HZR184" s="89"/>
      <c r="HZU184" s="89"/>
      <c r="HZW184" s="89"/>
      <c r="HZY184" s="89"/>
      <c r="IAB184" s="89"/>
      <c r="IAE184" s="89"/>
      <c r="IAH184" s="89"/>
      <c r="IAN184" s="89"/>
      <c r="IAQ184" s="89"/>
      <c r="IAT184" s="89"/>
      <c r="IAY184" s="89"/>
      <c r="IBM184" s="89"/>
      <c r="IBN184" s="89"/>
      <c r="IBO184" s="89"/>
      <c r="IBP184" s="89"/>
      <c r="IBQ184" s="89"/>
      <c r="IBR184" s="89"/>
      <c r="IBS184" s="89"/>
      <c r="IBT184" s="89"/>
      <c r="IBU184" s="89"/>
      <c r="IBV184" s="89"/>
      <c r="IBW184" s="89"/>
      <c r="IBX184" s="89"/>
      <c r="IBY184" s="89"/>
      <c r="IBZ184" s="89"/>
      <c r="ICA184" s="89"/>
      <c r="ICB184" s="89"/>
      <c r="ICC184" s="89"/>
      <c r="ICD184" s="89"/>
      <c r="ICE184" s="89"/>
      <c r="ICF184" s="89"/>
      <c r="ICG184" s="89"/>
      <c r="ICH184" s="89"/>
      <c r="ICI184" s="89"/>
      <c r="ICJ184" s="89"/>
      <c r="ICK184" s="89"/>
      <c r="ICL184" s="89"/>
      <c r="ICM184" s="89"/>
      <c r="ICN184" s="89"/>
      <c r="ICO184" s="89"/>
      <c r="ICP184" s="89"/>
      <c r="ICQ184" s="89"/>
      <c r="ICR184" s="89"/>
      <c r="ICS184" s="89"/>
      <c r="ICT184" s="89"/>
      <c r="ICU184" s="89"/>
      <c r="ICV184" s="89"/>
      <c r="ICW184" s="89"/>
      <c r="ICX184" s="89"/>
      <c r="ICY184" s="89"/>
      <c r="IDB184" s="89"/>
      <c r="IDE184" s="89"/>
      <c r="IDH184" s="89"/>
      <c r="IDK184" s="89"/>
      <c r="IDN184" s="89"/>
      <c r="IDZ184" s="89"/>
      <c r="IEC184" s="89"/>
      <c r="IEF184" s="89"/>
      <c r="IEI184" s="89"/>
      <c r="IEO184" s="89"/>
      <c r="IER184" s="89"/>
      <c r="IEX184" s="89"/>
      <c r="IFA184" s="89"/>
      <c r="IFD184" s="89"/>
      <c r="IFG184" s="89"/>
      <c r="IFM184" s="89"/>
      <c r="IFP184" s="89"/>
      <c r="IFV184" s="89"/>
      <c r="IFX184" s="89"/>
      <c r="IFY184" s="89"/>
      <c r="IGA184" s="89"/>
      <c r="IGD184" s="89"/>
      <c r="IGG184" s="89"/>
      <c r="IGR184" s="89"/>
      <c r="IGT184" s="89"/>
      <c r="IHF184" s="89"/>
      <c r="IHI184" s="89"/>
      <c r="IHQ184" s="89"/>
      <c r="IIK184" s="89"/>
      <c r="IIM184" s="89"/>
      <c r="IIN184" s="89"/>
      <c r="IIO184" s="89"/>
      <c r="IIP184" s="89"/>
      <c r="IIQ184" s="89"/>
      <c r="IIR184" s="89"/>
      <c r="IJJ184" s="89"/>
      <c r="IJK184" s="89"/>
      <c r="IJN184" s="89"/>
      <c r="IJQ184" s="89"/>
      <c r="IJS184" s="89"/>
      <c r="IJU184" s="89"/>
      <c r="IJX184" s="89"/>
      <c r="IKA184" s="89"/>
      <c r="IKD184" s="89"/>
      <c r="IKJ184" s="89"/>
      <c r="IKM184" s="89"/>
      <c r="IKP184" s="89"/>
      <c r="IKU184" s="89"/>
      <c r="ILI184" s="89"/>
      <c r="ILJ184" s="89"/>
      <c r="ILK184" s="89"/>
      <c r="ILL184" s="89"/>
      <c r="ILM184" s="89"/>
      <c r="ILN184" s="89"/>
      <c r="ILO184" s="89"/>
      <c r="ILP184" s="89"/>
      <c r="ILQ184" s="89"/>
      <c r="ILR184" s="89"/>
      <c r="ILS184" s="89"/>
      <c r="ILT184" s="89"/>
      <c r="ILU184" s="89"/>
      <c r="ILV184" s="89"/>
      <c r="ILW184" s="89"/>
      <c r="ILX184" s="89"/>
      <c r="ILY184" s="89"/>
      <c r="ILZ184" s="89"/>
      <c r="IMA184" s="89"/>
      <c r="IMB184" s="89"/>
      <c r="IMC184" s="89"/>
      <c r="IMD184" s="89"/>
      <c r="IME184" s="89"/>
      <c r="IMF184" s="89"/>
      <c r="IMG184" s="89"/>
      <c r="IMH184" s="89"/>
      <c r="IMI184" s="89"/>
      <c r="IMJ184" s="89"/>
      <c r="IMK184" s="89"/>
      <c r="IML184" s="89"/>
      <c r="IMM184" s="89"/>
      <c r="IMN184" s="89"/>
      <c r="IMO184" s="89"/>
      <c r="IMP184" s="89"/>
      <c r="IMQ184" s="89"/>
      <c r="IMR184" s="89"/>
      <c r="IMS184" s="89"/>
      <c r="IMT184" s="89"/>
      <c r="IMU184" s="89"/>
      <c r="IMX184" s="89"/>
      <c r="INA184" s="89"/>
      <c r="IND184" s="89"/>
      <c r="ING184" s="89"/>
      <c r="INJ184" s="89"/>
      <c r="INV184" s="89"/>
      <c r="INY184" s="89"/>
      <c r="IOB184" s="89"/>
      <c r="IOE184" s="89"/>
      <c r="IOK184" s="89"/>
      <c r="ION184" s="89"/>
      <c r="IOT184" s="89"/>
      <c r="IOW184" s="89"/>
      <c r="IOZ184" s="89"/>
      <c r="IPC184" s="89"/>
      <c r="IPI184" s="89"/>
      <c r="IPL184" s="89"/>
      <c r="IPR184" s="89"/>
      <c r="IPT184" s="89"/>
      <c r="IPU184" s="89"/>
      <c r="IPW184" s="89"/>
      <c r="IPZ184" s="89"/>
      <c r="IQC184" s="89"/>
      <c r="IQN184" s="89"/>
      <c r="IQP184" s="89"/>
      <c r="IRB184" s="89"/>
      <c r="IRE184" s="89"/>
      <c r="IRM184" s="89"/>
      <c r="ISG184" s="89"/>
      <c r="ISI184" s="89"/>
      <c r="ISJ184" s="89"/>
      <c r="ISK184" s="89"/>
      <c r="ISL184" s="89"/>
      <c r="ISM184" s="89"/>
      <c r="ISN184" s="89"/>
      <c r="ITF184" s="89"/>
      <c r="ITG184" s="89"/>
      <c r="ITJ184" s="89"/>
      <c r="ITM184" s="89"/>
      <c r="ITO184" s="89"/>
      <c r="ITQ184" s="89"/>
      <c r="ITT184" s="89"/>
      <c r="ITW184" s="89"/>
      <c r="ITZ184" s="89"/>
      <c r="IUF184" s="89"/>
      <c r="IUI184" s="89"/>
      <c r="IUL184" s="89"/>
      <c r="IUQ184" s="89"/>
      <c r="IVE184" s="89"/>
      <c r="IVF184" s="89"/>
      <c r="IVG184" s="89"/>
      <c r="IVH184" s="89"/>
      <c r="IVI184" s="89"/>
      <c r="IVJ184" s="89"/>
      <c r="IVK184" s="89"/>
      <c r="IVL184" s="89"/>
      <c r="IVM184" s="89"/>
      <c r="IVN184" s="89"/>
      <c r="IVO184" s="89"/>
      <c r="IVP184" s="89"/>
      <c r="IVQ184" s="89"/>
      <c r="IVR184" s="89"/>
      <c r="IVS184" s="89"/>
      <c r="IVT184" s="89"/>
      <c r="IVU184" s="89"/>
      <c r="IVV184" s="89"/>
      <c r="IVW184" s="89"/>
      <c r="IVX184" s="89"/>
      <c r="IVY184" s="89"/>
      <c r="IVZ184" s="89"/>
      <c r="IWA184" s="89"/>
      <c r="IWB184" s="89"/>
      <c r="IWC184" s="89"/>
      <c r="IWD184" s="89"/>
      <c r="IWE184" s="89"/>
      <c r="IWF184" s="89"/>
      <c r="IWG184" s="89"/>
      <c r="IWH184" s="89"/>
      <c r="IWI184" s="89"/>
      <c r="IWJ184" s="89"/>
      <c r="IWK184" s="89"/>
      <c r="IWL184" s="89"/>
      <c r="IWM184" s="89"/>
      <c r="IWN184" s="89"/>
      <c r="IWO184" s="89"/>
      <c r="IWP184" s="89"/>
      <c r="IWQ184" s="89"/>
      <c r="IWT184" s="89"/>
      <c r="IWW184" s="89"/>
      <c r="IWZ184" s="89"/>
      <c r="IXC184" s="89"/>
      <c r="IXF184" s="89"/>
      <c r="IXR184" s="89"/>
      <c r="IXU184" s="89"/>
      <c r="IXX184" s="89"/>
      <c r="IYA184" s="89"/>
      <c r="IYG184" s="89"/>
      <c r="IYJ184" s="89"/>
      <c r="IYP184" s="89"/>
      <c r="IYS184" s="89"/>
      <c r="IYV184" s="89"/>
      <c r="IYY184" s="89"/>
      <c r="IZE184" s="89"/>
      <c r="IZH184" s="89"/>
      <c r="IZN184" s="89"/>
      <c r="IZP184" s="89"/>
      <c r="IZQ184" s="89"/>
      <c r="IZS184" s="89"/>
      <c r="IZV184" s="89"/>
      <c r="IZY184" s="89"/>
      <c r="JAJ184" s="89"/>
      <c r="JAL184" s="89"/>
      <c r="JAX184" s="89"/>
      <c r="JBA184" s="89"/>
      <c r="JBI184" s="89"/>
      <c r="JCC184" s="89"/>
      <c r="JCE184" s="89"/>
      <c r="JCF184" s="89"/>
      <c r="JCG184" s="89"/>
      <c r="JCH184" s="89"/>
      <c r="JCI184" s="89"/>
      <c r="JCJ184" s="89"/>
      <c r="JDB184" s="89"/>
      <c r="JDC184" s="89"/>
      <c r="JDF184" s="89"/>
      <c r="JDI184" s="89"/>
      <c r="JDK184" s="89"/>
      <c r="JDM184" s="89"/>
      <c r="JDP184" s="89"/>
      <c r="JDS184" s="89"/>
      <c r="JDV184" s="89"/>
      <c r="JEB184" s="89"/>
      <c r="JEE184" s="89"/>
      <c r="JEH184" s="89"/>
      <c r="JEM184" s="89"/>
      <c r="JFA184" s="89"/>
      <c r="JFB184" s="89"/>
      <c r="JFC184" s="89"/>
      <c r="JFD184" s="89"/>
      <c r="JFE184" s="89"/>
      <c r="JFF184" s="89"/>
      <c r="JFG184" s="89"/>
      <c r="JFH184" s="89"/>
      <c r="JFI184" s="89"/>
      <c r="JFJ184" s="89"/>
      <c r="JFK184" s="89"/>
      <c r="JFL184" s="89"/>
      <c r="JFM184" s="89"/>
      <c r="JFN184" s="89"/>
      <c r="JFO184" s="89"/>
      <c r="JFP184" s="89"/>
      <c r="JFQ184" s="89"/>
      <c r="JFR184" s="89"/>
      <c r="JFS184" s="89"/>
      <c r="JFT184" s="89"/>
      <c r="JFU184" s="89"/>
      <c r="JFV184" s="89"/>
      <c r="JFW184" s="89"/>
      <c r="JFX184" s="89"/>
      <c r="JFY184" s="89"/>
      <c r="JFZ184" s="89"/>
      <c r="JGA184" s="89"/>
      <c r="JGB184" s="89"/>
      <c r="JGC184" s="89"/>
      <c r="JGD184" s="89"/>
      <c r="JGE184" s="89"/>
      <c r="JGF184" s="89"/>
      <c r="JGG184" s="89"/>
      <c r="JGH184" s="89"/>
      <c r="JGI184" s="89"/>
      <c r="JGJ184" s="89"/>
      <c r="JGK184" s="89"/>
      <c r="JGL184" s="89"/>
      <c r="JGM184" s="89"/>
      <c r="JGP184" s="89"/>
      <c r="JGS184" s="89"/>
      <c r="JGV184" s="89"/>
      <c r="JGY184" s="89"/>
      <c r="JHB184" s="89"/>
      <c r="JHN184" s="89"/>
      <c r="JHQ184" s="89"/>
      <c r="JHT184" s="89"/>
      <c r="JHW184" s="89"/>
      <c r="JIC184" s="89"/>
      <c r="JIF184" s="89"/>
      <c r="JIL184" s="89"/>
      <c r="JIO184" s="89"/>
      <c r="JIR184" s="89"/>
      <c r="JIU184" s="89"/>
      <c r="JJA184" s="89"/>
      <c r="JJD184" s="89"/>
      <c r="JJJ184" s="89"/>
      <c r="JJL184" s="89"/>
      <c r="JJM184" s="89"/>
      <c r="JJO184" s="89"/>
      <c r="JJR184" s="89"/>
      <c r="JJU184" s="89"/>
      <c r="JKF184" s="89"/>
      <c r="JKH184" s="89"/>
      <c r="JKT184" s="89"/>
      <c r="JKW184" s="89"/>
      <c r="JLE184" s="89"/>
      <c r="JLY184" s="89"/>
      <c r="JMA184" s="89"/>
      <c r="JMB184" s="89"/>
      <c r="JMC184" s="89"/>
      <c r="JMD184" s="89"/>
      <c r="JME184" s="89"/>
      <c r="JMF184" s="89"/>
      <c r="JMX184" s="89"/>
      <c r="JMY184" s="89"/>
      <c r="JNB184" s="89"/>
      <c r="JNE184" s="89"/>
      <c r="JNG184" s="89"/>
      <c r="JNI184" s="89"/>
      <c r="JNL184" s="89"/>
      <c r="JNO184" s="89"/>
      <c r="JNR184" s="89"/>
      <c r="JNX184" s="89"/>
      <c r="JOA184" s="89"/>
      <c r="JOD184" s="89"/>
      <c r="JOI184" s="89"/>
      <c r="JOW184" s="89"/>
      <c r="JOX184" s="89"/>
      <c r="JOY184" s="89"/>
      <c r="JOZ184" s="89"/>
      <c r="JPA184" s="89"/>
      <c r="JPB184" s="89"/>
      <c r="JPC184" s="89"/>
      <c r="JPD184" s="89"/>
      <c r="JPE184" s="89"/>
      <c r="JPF184" s="89"/>
      <c r="JPG184" s="89"/>
      <c r="JPH184" s="89"/>
      <c r="JPI184" s="89"/>
      <c r="JPJ184" s="89"/>
      <c r="JPK184" s="89"/>
      <c r="JPL184" s="89"/>
      <c r="JPM184" s="89"/>
      <c r="JPN184" s="89"/>
      <c r="JPO184" s="89"/>
      <c r="JPP184" s="89"/>
      <c r="JPQ184" s="89"/>
      <c r="JPR184" s="89"/>
      <c r="JPS184" s="89"/>
      <c r="JPT184" s="89"/>
      <c r="JPU184" s="89"/>
      <c r="JPV184" s="89"/>
      <c r="JPW184" s="89"/>
      <c r="JPX184" s="89"/>
      <c r="JPY184" s="89"/>
      <c r="JPZ184" s="89"/>
      <c r="JQA184" s="89"/>
      <c r="JQB184" s="89"/>
      <c r="JQC184" s="89"/>
      <c r="JQD184" s="89"/>
      <c r="JQE184" s="89"/>
      <c r="JQF184" s="89"/>
      <c r="JQG184" s="89"/>
      <c r="JQH184" s="89"/>
      <c r="JQI184" s="89"/>
      <c r="JQL184" s="89"/>
      <c r="JQO184" s="89"/>
      <c r="JQR184" s="89"/>
      <c r="JQU184" s="89"/>
      <c r="JQX184" s="89"/>
      <c r="JRJ184" s="89"/>
      <c r="JRM184" s="89"/>
      <c r="JRP184" s="89"/>
      <c r="JRS184" s="89"/>
      <c r="JRY184" s="89"/>
      <c r="JSB184" s="89"/>
      <c r="JSH184" s="89"/>
      <c r="JSK184" s="89"/>
      <c r="JSN184" s="89"/>
      <c r="JSQ184" s="89"/>
      <c r="JSW184" s="89"/>
      <c r="JSZ184" s="89"/>
      <c r="JTF184" s="89"/>
      <c r="JTH184" s="89"/>
      <c r="JTI184" s="89"/>
      <c r="JTK184" s="89"/>
      <c r="JTN184" s="89"/>
      <c r="JTQ184" s="89"/>
      <c r="JUB184" s="89"/>
      <c r="JUD184" s="89"/>
      <c r="JUP184" s="89"/>
      <c r="JUS184" s="89"/>
      <c r="JVA184" s="89"/>
      <c r="JVU184" s="89"/>
      <c r="JVW184" s="89"/>
      <c r="JVX184" s="89"/>
      <c r="JVY184" s="89"/>
      <c r="JVZ184" s="89"/>
      <c r="JWA184" s="89"/>
      <c r="JWB184" s="89"/>
      <c r="JWT184" s="89"/>
      <c r="JWU184" s="89"/>
      <c r="JWX184" s="89"/>
      <c r="JXA184" s="89"/>
      <c r="JXC184" s="89"/>
      <c r="JXE184" s="89"/>
      <c r="JXH184" s="89"/>
      <c r="JXK184" s="89"/>
      <c r="JXN184" s="89"/>
      <c r="JXT184" s="89"/>
      <c r="JXW184" s="89"/>
      <c r="JXZ184" s="89"/>
      <c r="JYE184" s="89"/>
      <c r="JYS184" s="89"/>
      <c r="JYT184" s="89"/>
      <c r="JYU184" s="89"/>
      <c r="JYV184" s="89"/>
      <c r="JYW184" s="89"/>
      <c r="JYX184" s="89"/>
      <c r="JYY184" s="89"/>
      <c r="JYZ184" s="89"/>
      <c r="JZA184" s="89"/>
      <c r="JZB184" s="89"/>
      <c r="JZC184" s="89"/>
      <c r="JZD184" s="89"/>
      <c r="JZE184" s="89"/>
      <c r="JZF184" s="89"/>
      <c r="JZG184" s="89"/>
      <c r="JZH184" s="89"/>
      <c r="JZI184" s="89"/>
      <c r="JZJ184" s="89"/>
      <c r="JZK184" s="89"/>
      <c r="JZL184" s="89"/>
      <c r="JZM184" s="89"/>
      <c r="JZN184" s="89"/>
      <c r="JZO184" s="89"/>
      <c r="JZP184" s="89"/>
      <c r="JZQ184" s="89"/>
      <c r="JZR184" s="89"/>
      <c r="JZS184" s="89"/>
      <c r="JZT184" s="89"/>
      <c r="JZU184" s="89"/>
      <c r="JZV184" s="89"/>
      <c r="JZW184" s="89"/>
      <c r="JZX184" s="89"/>
      <c r="JZY184" s="89"/>
      <c r="JZZ184" s="89"/>
      <c r="KAA184" s="89"/>
      <c r="KAB184" s="89"/>
      <c r="KAC184" s="89"/>
      <c r="KAD184" s="89"/>
      <c r="KAE184" s="89"/>
      <c r="KAH184" s="89"/>
      <c r="KAK184" s="89"/>
      <c r="KAN184" s="89"/>
      <c r="KAQ184" s="89"/>
      <c r="KAT184" s="89"/>
      <c r="KBF184" s="89"/>
      <c r="KBI184" s="89"/>
      <c r="KBL184" s="89"/>
      <c r="KBO184" s="89"/>
      <c r="KBU184" s="89"/>
      <c r="KBX184" s="89"/>
      <c r="KCD184" s="89"/>
      <c r="KCG184" s="89"/>
      <c r="KCJ184" s="89"/>
      <c r="KCM184" s="89"/>
      <c r="KCS184" s="89"/>
      <c r="KCV184" s="89"/>
      <c r="KDB184" s="89"/>
      <c r="KDD184" s="89"/>
      <c r="KDE184" s="89"/>
      <c r="KDG184" s="89"/>
      <c r="KDJ184" s="89"/>
      <c r="KDM184" s="89"/>
      <c r="KDX184" s="89"/>
      <c r="KDZ184" s="89"/>
      <c r="KEL184" s="89"/>
      <c r="KEO184" s="89"/>
      <c r="KEW184" s="89"/>
      <c r="KFQ184" s="89"/>
      <c r="KFS184" s="89"/>
      <c r="KFT184" s="89"/>
      <c r="KFU184" s="89"/>
      <c r="KFV184" s="89"/>
      <c r="KFW184" s="89"/>
      <c r="KFX184" s="89"/>
      <c r="KGP184" s="89"/>
      <c r="KGQ184" s="89"/>
      <c r="KGT184" s="89"/>
      <c r="KGW184" s="89"/>
      <c r="KGY184" s="89"/>
      <c r="KHA184" s="89"/>
      <c r="KHD184" s="89"/>
      <c r="KHG184" s="89"/>
      <c r="KHJ184" s="89"/>
      <c r="KHP184" s="89"/>
      <c r="KHS184" s="89"/>
      <c r="KHV184" s="89"/>
      <c r="KIA184" s="89"/>
      <c r="KIO184" s="89"/>
      <c r="KIP184" s="89"/>
      <c r="KIQ184" s="89"/>
      <c r="KIR184" s="89"/>
      <c r="KIS184" s="89"/>
      <c r="KIT184" s="89"/>
      <c r="KIU184" s="89"/>
      <c r="KIV184" s="89"/>
      <c r="KIW184" s="89"/>
      <c r="KIX184" s="89"/>
      <c r="KIY184" s="89"/>
      <c r="KIZ184" s="89"/>
      <c r="KJA184" s="89"/>
      <c r="KJB184" s="89"/>
      <c r="KJC184" s="89"/>
      <c r="KJD184" s="89"/>
      <c r="KJE184" s="89"/>
      <c r="KJF184" s="89"/>
      <c r="KJG184" s="89"/>
      <c r="KJH184" s="89"/>
      <c r="KJI184" s="89"/>
      <c r="KJJ184" s="89"/>
      <c r="KJK184" s="89"/>
      <c r="KJL184" s="89"/>
      <c r="KJM184" s="89"/>
      <c r="KJN184" s="89"/>
      <c r="KJO184" s="89"/>
      <c r="KJP184" s="89"/>
      <c r="KJQ184" s="89"/>
      <c r="KJR184" s="89"/>
      <c r="KJS184" s="89"/>
      <c r="KJT184" s="89"/>
      <c r="KJU184" s="89"/>
      <c r="KJV184" s="89"/>
      <c r="KJW184" s="89"/>
      <c r="KJX184" s="89"/>
      <c r="KJY184" s="89"/>
      <c r="KJZ184" s="89"/>
      <c r="KKA184" s="89"/>
      <c r="KKD184" s="89"/>
      <c r="KKG184" s="89"/>
      <c r="KKJ184" s="89"/>
      <c r="KKM184" s="89"/>
      <c r="KKP184" s="89"/>
      <c r="KLB184" s="89"/>
      <c r="KLE184" s="89"/>
      <c r="KLH184" s="89"/>
      <c r="KLK184" s="89"/>
      <c r="KLQ184" s="89"/>
      <c r="KLT184" s="89"/>
      <c r="KLZ184" s="89"/>
      <c r="KMC184" s="89"/>
      <c r="KMF184" s="89"/>
      <c r="KMI184" s="89"/>
      <c r="KMO184" s="89"/>
      <c r="KMR184" s="89"/>
      <c r="KMX184" s="89"/>
      <c r="KMZ184" s="89"/>
      <c r="KNA184" s="89"/>
      <c r="KNC184" s="89"/>
      <c r="KNF184" s="89"/>
      <c r="KNI184" s="89"/>
      <c r="KNT184" s="89"/>
      <c r="KNV184" s="89"/>
      <c r="KOH184" s="89"/>
      <c r="KOK184" s="89"/>
      <c r="KOS184" s="89"/>
      <c r="KPM184" s="89"/>
      <c r="KPO184" s="89"/>
      <c r="KPP184" s="89"/>
      <c r="KPQ184" s="89"/>
      <c r="KPR184" s="89"/>
      <c r="KPS184" s="89"/>
      <c r="KPT184" s="89"/>
      <c r="KQL184" s="89"/>
      <c r="KQM184" s="89"/>
      <c r="KQP184" s="89"/>
      <c r="KQS184" s="89"/>
      <c r="KQU184" s="89"/>
      <c r="KQW184" s="89"/>
      <c r="KQZ184" s="89"/>
      <c r="KRC184" s="89"/>
      <c r="KRF184" s="89"/>
      <c r="KRL184" s="89"/>
      <c r="KRO184" s="89"/>
      <c r="KRR184" s="89"/>
      <c r="KRW184" s="89"/>
      <c r="KSK184" s="89"/>
      <c r="KSL184" s="89"/>
      <c r="KSM184" s="89"/>
      <c r="KSN184" s="89"/>
      <c r="KSO184" s="89"/>
      <c r="KSP184" s="89"/>
      <c r="KSQ184" s="89"/>
      <c r="KSR184" s="89"/>
      <c r="KSS184" s="89"/>
      <c r="KST184" s="89"/>
      <c r="KSU184" s="89"/>
      <c r="KSV184" s="89"/>
      <c r="KSW184" s="89"/>
      <c r="KSX184" s="89"/>
      <c r="KSY184" s="89"/>
      <c r="KSZ184" s="89"/>
      <c r="KTA184" s="89"/>
      <c r="KTB184" s="89"/>
      <c r="KTC184" s="89"/>
      <c r="KTD184" s="89"/>
      <c r="KTE184" s="89"/>
      <c r="KTF184" s="89"/>
      <c r="KTG184" s="89"/>
      <c r="KTH184" s="89"/>
      <c r="KTI184" s="89"/>
      <c r="KTJ184" s="89"/>
      <c r="KTK184" s="89"/>
      <c r="KTL184" s="89"/>
      <c r="KTM184" s="89"/>
      <c r="KTN184" s="89"/>
      <c r="KTO184" s="89"/>
      <c r="KTP184" s="89"/>
      <c r="KTQ184" s="89"/>
      <c r="KTR184" s="89"/>
      <c r="KTS184" s="89"/>
      <c r="KTT184" s="89"/>
      <c r="KTU184" s="89"/>
      <c r="KTV184" s="89"/>
      <c r="KTW184" s="89"/>
      <c r="KTZ184" s="89"/>
      <c r="KUC184" s="89"/>
      <c r="KUF184" s="89"/>
      <c r="KUI184" s="89"/>
      <c r="KUL184" s="89"/>
      <c r="KUX184" s="89"/>
      <c r="KVA184" s="89"/>
      <c r="KVD184" s="89"/>
      <c r="KVG184" s="89"/>
      <c r="KVM184" s="89"/>
      <c r="KVP184" s="89"/>
      <c r="KVV184" s="89"/>
      <c r="KVY184" s="89"/>
      <c r="KWB184" s="89"/>
      <c r="KWE184" s="89"/>
      <c r="KWK184" s="89"/>
      <c r="KWN184" s="89"/>
      <c r="KWT184" s="89"/>
      <c r="KWV184" s="89"/>
      <c r="KWW184" s="89"/>
      <c r="KWY184" s="89"/>
      <c r="KXB184" s="89"/>
      <c r="KXE184" s="89"/>
      <c r="KXP184" s="89"/>
      <c r="KXR184" s="89"/>
      <c r="KYD184" s="89"/>
      <c r="KYG184" s="89"/>
      <c r="KYO184" s="89"/>
      <c r="KZI184" s="89"/>
      <c r="KZK184" s="89"/>
      <c r="KZL184" s="89"/>
      <c r="KZM184" s="89"/>
      <c r="KZN184" s="89"/>
      <c r="KZO184" s="89"/>
      <c r="KZP184" s="89"/>
      <c r="LAH184" s="89"/>
      <c r="LAI184" s="89"/>
      <c r="LAL184" s="89"/>
      <c r="LAO184" s="89"/>
      <c r="LAQ184" s="89"/>
      <c r="LAS184" s="89"/>
      <c r="LAV184" s="89"/>
      <c r="LAY184" s="89"/>
      <c r="LBB184" s="89"/>
      <c r="LBH184" s="89"/>
      <c r="LBK184" s="89"/>
      <c r="LBN184" s="89"/>
      <c r="LBS184" s="89"/>
      <c r="LCG184" s="89"/>
      <c r="LCH184" s="89"/>
      <c r="LCI184" s="89"/>
      <c r="LCJ184" s="89"/>
      <c r="LCK184" s="89"/>
      <c r="LCL184" s="89"/>
      <c r="LCM184" s="89"/>
      <c r="LCN184" s="89"/>
      <c r="LCO184" s="89"/>
      <c r="LCP184" s="89"/>
      <c r="LCQ184" s="89"/>
      <c r="LCR184" s="89"/>
      <c r="LCS184" s="89"/>
      <c r="LCT184" s="89"/>
      <c r="LCU184" s="89"/>
      <c r="LCV184" s="89"/>
      <c r="LCW184" s="89"/>
      <c r="LCX184" s="89"/>
      <c r="LCY184" s="89"/>
      <c r="LCZ184" s="89"/>
      <c r="LDA184" s="89"/>
      <c r="LDB184" s="89"/>
      <c r="LDC184" s="89"/>
      <c r="LDD184" s="89"/>
      <c r="LDE184" s="89"/>
      <c r="LDF184" s="89"/>
      <c r="LDG184" s="89"/>
      <c r="LDH184" s="89"/>
      <c r="LDI184" s="89"/>
      <c r="LDJ184" s="89"/>
      <c r="LDK184" s="89"/>
      <c r="LDL184" s="89"/>
      <c r="LDM184" s="89"/>
      <c r="LDN184" s="89"/>
      <c r="LDO184" s="89"/>
      <c r="LDP184" s="89"/>
      <c r="LDQ184" s="89"/>
      <c r="LDR184" s="89"/>
      <c r="LDS184" s="89"/>
      <c r="LDV184" s="89"/>
      <c r="LDY184" s="89"/>
      <c r="LEB184" s="89"/>
      <c r="LEE184" s="89"/>
      <c r="LEH184" s="89"/>
      <c r="LET184" s="89"/>
      <c r="LEW184" s="89"/>
      <c r="LEZ184" s="89"/>
      <c r="LFC184" s="89"/>
      <c r="LFI184" s="89"/>
      <c r="LFL184" s="89"/>
      <c r="LFR184" s="89"/>
      <c r="LFU184" s="89"/>
      <c r="LFX184" s="89"/>
      <c r="LGA184" s="89"/>
      <c r="LGG184" s="89"/>
      <c r="LGJ184" s="89"/>
      <c r="LGP184" s="89"/>
      <c r="LGR184" s="89"/>
      <c r="LGS184" s="89"/>
      <c r="LGU184" s="89"/>
      <c r="LGX184" s="89"/>
      <c r="LHA184" s="89"/>
      <c r="LHL184" s="89"/>
      <c r="LHN184" s="89"/>
      <c r="LHZ184" s="89"/>
      <c r="LIC184" s="89"/>
      <c r="LIK184" s="89"/>
      <c r="LJE184" s="89"/>
      <c r="LJG184" s="89"/>
      <c r="LJH184" s="89"/>
      <c r="LJI184" s="89"/>
      <c r="LJJ184" s="89"/>
      <c r="LJK184" s="89"/>
      <c r="LJL184" s="89"/>
      <c r="LKD184" s="89"/>
      <c r="LKE184" s="89"/>
      <c r="LKH184" s="89"/>
      <c r="LKK184" s="89"/>
      <c r="LKM184" s="89"/>
      <c r="LKO184" s="89"/>
      <c r="LKR184" s="89"/>
      <c r="LKU184" s="89"/>
      <c r="LKX184" s="89"/>
      <c r="LLD184" s="89"/>
      <c r="LLG184" s="89"/>
      <c r="LLJ184" s="89"/>
      <c r="LLO184" s="89"/>
      <c r="LMC184" s="89"/>
      <c r="LMD184" s="89"/>
      <c r="LME184" s="89"/>
      <c r="LMF184" s="89"/>
      <c r="LMG184" s="89"/>
      <c r="LMH184" s="89"/>
      <c r="LMI184" s="89"/>
      <c r="LMJ184" s="89"/>
      <c r="LMK184" s="89"/>
      <c r="LML184" s="89"/>
      <c r="LMM184" s="89"/>
      <c r="LMN184" s="89"/>
      <c r="LMO184" s="89"/>
      <c r="LMP184" s="89"/>
      <c r="LMQ184" s="89"/>
      <c r="LMR184" s="89"/>
      <c r="LMS184" s="89"/>
      <c r="LMT184" s="89"/>
      <c r="LMU184" s="89"/>
      <c r="LMV184" s="89"/>
      <c r="LMW184" s="89"/>
      <c r="LMX184" s="89"/>
      <c r="LMY184" s="89"/>
      <c r="LMZ184" s="89"/>
      <c r="LNA184" s="89"/>
      <c r="LNB184" s="89"/>
      <c r="LNC184" s="89"/>
      <c r="LND184" s="89"/>
      <c r="LNE184" s="89"/>
      <c r="LNF184" s="89"/>
      <c r="LNG184" s="89"/>
      <c r="LNH184" s="89"/>
      <c r="LNI184" s="89"/>
      <c r="LNJ184" s="89"/>
      <c r="LNK184" s="89"/>
      <c r="LNL184" s="89"/>
      <c r="LNM184" s="89"/>
      <c r="LNN184" s="89"/>
      <c r="LNO184" s="89"/>
      <c r="LNR184" s="89"/>
      <c r="LNU184" s="89"/>
      <c r="LNX184" s="89"/>
      <c r="LOA184" s="89"/>
      <c r="LOD184" s="89"/>
      <c r="LOP184" s="89"/>
      <c r="LOS184" s="89"/>
      <c r="LOV184" s="89"/>
      <c r="LOY184" s="89"/>
      <c r="LPE184" s="89"/>
      <c r="LPH184" s="89"/>
      <c r="LPN184" s="89"/>
      <c r="LPQ184" s="89"/>
      <c r="LPT184" s="89"/>
      <c r="LPW184" s="89"/>
      <c r="LQC184" s="89"/>
      <c r="LQF184" s="89"/>
      <c r="LQL184" s="89"/>
      <c r="LQN184" s="89"/>
      <c r="LQO184" s="89"/>
      <c r="LQQ184" s="89"/>
      <c r="LQT184" s="89"/>
      <c r="LQW184" s="89"/>
      <c r="LRH184" s="89"/>
      <c r="LRJ184" s="89"/>
      <c r="LRV184" s="89"/>
      <c r="LRY184" s="89"/>
      <c r="LSG184" s="89"/>
      <c r="LTA184" s="89"/>
      <c r="LTC184" s="89"/>
      <c r="LTD184" s="89"/>
      <c r="LTE184" s="89"/>
      <c r="LTF184" s="89"/>
      <c r="LTG184" s="89"/>
      <c r="LTH184" s="89"/>
      <c r="LTZ184" s="89"/>
      <c r="LUA184" s="89"/>
      <c r="LUD184" s="89"/>
      <c r="LUG184" s="89"/>
      <c r="LUI184" s="89"/>
      <c r="LUK184" s="89"/>
      <c r="LUN184" s="89"/>
      <c r="LUQ184" s="89"/>
      <c r="LUT184" s="89"/>
      <c r="LUZ184" s="89"/>
      <c r="LVC184" s="89"/>
      <c r="LVF184" s="89"/>
      <c r="LVK184" s="89"/>
      <c r="LVY184" s="89"/>
      <c r="LVZ184" s="89"/>
      <c r="LWA184" s="89"/>
      <c r="LWB184" s="89"/>
      <c r="LWC184" s="89"/>
      <c r="LWD184" s="89"/>
      <c r="LWE184" s="89"/>
      <c r="LWF184" s="89"/>
      <c r="LWG184" s="89"/>
      <c r="LWH184" s="89"/>
      <c r="LWI184" s="89"/>
      <c r="LWJ184" s="89"/>
      <c r="LWK184" s="89"/>
      <c r="LWL184" s="89"/>
      <c r="LWM184" s="89"/>
      <c r="LWN184" s="89"/>
      <c r="LWO184" s="89"/>
      <c r="LWP184" s="89"/>
      <c r="LWQ184" s="89"/>
      <c r="LWR184" s="89"/>
      <c r="LWS184" s="89"/>
      <c r="LWT184" s="89"/>
      <c r="LWU184" s="89"/>
      <c r="LWV184" s="89"/>
      <c r="LWW184" s="89"/>
      <c r="LWX184" s="89"/>
      <c r="LWY184" s="89"/>
      <c r="LWZ184" s="89"/>
      <c r="LXA184" s="89"/>
      <c r="LXB184" s="89"/>
      <c r="LXC184" s="89"/>
      <c r="LXD184" s="89"/>
      <c r="LXE184" s="89"/>
      <c r="LXF184" s="89"/>
      <c r="LXG184" s="89"/>
      <c r="LXH184" s="89"/>
      <c r="LXI184" s="89"/>
      <c r="LXJ184" s="89"/>
      <c r="LXK184" s="89"/>
      <c r="LXN184" s="89"/>
      <c r="LXQ184" s="89"/>
      <c r="LXT184" s="89"/>
      <c r="LXW184" s="89"/>
      <c r="LXZ184" s="89"/>
      <c r="LYL184" s="89"/>
      <c r="LYO184" s="89"/>
      <c r="LYR184" s="89"/>
      <c r="LYU184" s="89"/>
      <c r="LZA184" s="89"/>
      <c r="LZD184" s="89"/>
      <c r="LZJ184" s="89"/>
      <c r="LZM184" s="89"/>
      <c r="LZP184" s="89"/>
      <c r="LZS184" s="89"/>
      <c r="LZY184" s="89"/>
      <c r="MAB184" s="89"/>
      <c r="MAH184" s="89"/>
      <c r="MAJ184" s="89"/>
      <c r="MAK184" s="89"/>
      <c r="MAM184" s="89"/>
      <c r="MAP184" s="89"/>
      <c r="MAS184" s="89"/>
      <c r="MBD184" s="89"/>
      <c r="MBF184" s="89"/>
      <c r="MBR184" s="89"/>
      <c r="MBU184" s="89"/>
      <c r="MCC184" s="89"/>
      <c r="MCW184" s="89"/>
      <c r="MCY184" s="89"/>
      <c r="MCZ184" s="89"/>
      <c r="MDA184" s="89"/>
      <c r="MDB184" s="89"/>
      <c r="MDC184" s="89"/>
      <c r="MDD184" s="89"/>
      <c r="MDV184" s="89"/>
      <c r="MDW184" s="89"/>
      <c r="MDZ184" s="89"/>
      <c r="MEC184" s="89"/>
      <c r="MEE184" s="89"/>
      <c r="MEG184" s="89"/>
      <c r="MEJ184" s="89"/>
      <c r="MEM184" s="89"/>
      <c r="MEP184" s="89"/>
      <c r="MEV184" s="89"/>
      <c r="MEY184" s="89"/>
      <c r="MFB184" s="89"/>
      <c r="MFG184" s="89"/>
      <c r="MFU184" s="89"/>
      <c r="MFV184" s="89"/>
      <c r="MFW184" s="89"/>
      <c r="MFX184" s="89"/>
      <c r="MFY184" s="89"/>
      <c r="MFZ184" s="89"/>
      <c r="MGA184" s="89"/>
      <c r="MGB184" s="89"/>
      <c r="MGC184" s="89"/>
      <c r="MGD184" s="89"/>
      <c r="MGE184" s="89"/>
      <c r="MGF184" s="89"/>
      <c r="MGG184" s="89"/>
      <c r="MGH184" s="89"/>
      <c r="MGI184" s="89"/>
      <c r="MGJ184" s="89"/>
      <c r="MGK184" s="89"/>
      <c r="MGL184" s="89"/>
      <c r="MGM184" s="89"/>
      <c r="MGN184" s="89"/>
      <c r="MGO184" s="89"/>
      <c r="MGP184" s="89"/>
      <c r="MGQ184" s="89"/>
      <c r="MGR184" s="89"/>
      <c r="MGS184" s="89"/>
      <c r="MGT184" s="89"/>
      <c r="MGU184" s="89"/>
      <c r="MGV184" s="89"/>
      <c r="MGW184" s="89"/>
      <c r="MGX184" s="89"/>
      <c r="MGY184" s="89"/>
      <c r="MGZ184" s="89"/>
      <c r="MHA184" s="89"/>
      <c r="MHB184" s="89"/>
      <c r="MHC184" s="89"/>
      <c r="MHD184" s="89"/>
      <c r="MHE184" s="89"/>
      <c r="MHF184" s="89"/>
      <c r="MHG184" s="89"/>
      <c r="MHJ184" s="89"/>
      <c r="MHM184" s="89"/>
      <c r="MHP184" s="89"/>
      <c r="MHS184" s="89"/>
      <c r="MHV184" s="89"/>
      <c r="MIH184" s="89"/>
      <c r="MIK184" s="89"/>
      <c r="MIN184" s="89"/>
      <c r="MIQ184" s="89"/>
      <c r="MIW184" s="89"/>
      <c r="MIZ184" s="89"/>
      <c r="MJF184" s="89"/>
      <c r="MJI184" s="89"/>
      <c r="MJL184" s="89"/>
      <c r="MJO184" s="89"/>
      <c r="MJU184" s="89"/>
      <c r="MJX184" s="89"/>
      <c r="MKD184" s="89"/>
      <c r="MKF184" s="89"/>
      <c r="MKG184" s="89"/>
      <c r="MKI184" s="89"/>
      <c r="MKL184" s="89"/>
      <c r="MKO184" s="89"/>
      <c r="MKZ184" s="89"/>
      <c r="MLB184" s="89"/>
      <c r="MLN184" s="89"/>
      <c r="MLQ184" s="89"/>
      <c r="MLY184" s="89"/>
      <c r="MMS184" s="89"/>
      <c r="MMU184" s="89"/>
      <c r="MMV184" s="89"/>
      <c r="MMW184" s="89"/>
      <c r="MMX184" s="89"/>
      <c r="MMY184" s="89"/>
      <c r="MMZ184" s="89"/>
      <c r="MNR184" s="89"/>
      <c r="MNS184" s="89"/>
      <c r="MNV184" s="89"/>
      <c r="MNY184" s="89"/>
      <c r="MOA184" s="89"/>
      <c r="MOC184" s="89"/>
      <c r="MOF184" s="89"/>
      <c r="MOI184" s="89"/>
      <c r="MOL184" s="89"/>
      <c r="MOR184" s="89"/>
      <c r="MOU184" s="89"/>
      <c r="MOX184" s="89"/>
      <c r="MPC184" s="89"/>
      <c r="MPQ184" s="89"/>
      <c r="MPR184" s="89"/>
      <c r="MPS184" s="89"/>
      <c r="MPT184" s="89"/>
      <c r="MPU184" s="89"/>
      <c r="MPV184" s="89"/>
      <c r="MPW184" s="89"/>
      <c r="MPX184" s="89"/>
      <c r="MPY184" s="89"/>
      <c r="MPZ184" s="89"/>
      <c r="MQA184" s="89"/>
      <c r="MQB184" s="89"/>
      <c r="MQC184" s="89"/>
      <c r="MQD184" s="89"/>
      <c r="MQE184" s="89"/>
      <c r="MQF184" s="89"/>
      <c r="MQG184" s="89"/>
      <c r="MQH184" s="89"/>
      <c r="MQI184" s="89"/>
      <c r="MQJ184" s="89"/>
      <c r="MQK184" s="89"/>
      <c r="MQL184" s="89"/>
      <c r="MQM184" s="89"/>
      <c r="MQN184" s="89"/>
      <c r="MQO184" s="89"/>
      <c r="MQP184" s="89"/>
      <c r="MQQ184" s="89"/>
      <c r="MQR184" s="89"/>
      <c r="MQS184" s="89"/>
      <c r="MQT184" s="89"/>
      <c r="MQU184" s="89"/>
      <c r="MQV184" s="89"/>
      <c r="MQW184" s="89"/>
      <c r="MQX184" s="89"/>
      <c r="MQY184" s="89"/>
      <c r="MQZ184" s="89"/>
      <c r="MRA184" s="89"/>
      <c r="MRB184" s="89"/>
      <c r="MRC184" s="89"/>
      <c r="MRF184" s="89"/>
      <c r="MRI184" s="89"/>
      <c r="MRL184" s="89"/>
      <c r="MRO184" s="89"/>
      <c r="MRR184" s="89"/>
      <c r="MSD184" s="89"/>
      <c r="MSG184" s="89"/>
      <c r="MSJ184" s="89"/>
      <c r="MSM184" s="89"/>
      <c r="MSS184" s="89"/>
      <c r="MSV184" s="89"/>
      <c r="MTB184" s="89"/>
      <c r="MTE184" s="89"/>
      <c r="MTH184" s="89"/>
      <c r="MTK184" s="89"/>
      <c r="MTQ184" s="89"/>
      <c r="MTT184" s="89"/>
      <c r="MTZ184" s="89"/>
      <c r="MUB184" s="89"/>
      <c r="MUC184" s="89"/>
      <c r="MUE184" s="89"/>
      <c r="MUH184" s="89"/>
      <c r="MUK184" s="89"/>
      <c r="MUV184" s="89"/>
      <c r="MUX184" s="89"/>
      <c r="MVJ184" s="89"/>
      <c r="MVM184" s="89"/>
      <c r="MVU184" s="89"/>
      <c r="MWO184" s="89"/>
      <c r="MWQ184" s="89"/>
      <c r="MWR184" s="89"/>
      <c r="MWS184" s="89"/>
      <c r="MWT184" s="89"/>
      <c r="MWU184" s="89"/>
      <c r="MWV184" s="89"/>
      <c r="MXN184" s="89"/>
      <c r="MXO184" s="89"/>
      <c r="MXR184" s="89"/>
      <c r="MXU184" s="89"/>
      <c r="MXW184" s="89"/>
      <c r="MXY184" s="89"/>
      <c r="MYB184" s="89"/>
      <c r="MYE184" s="89"/>
      <c r="MYH184" s="89"/>
      <c r="MYN184" s="89"/>
      <c r="MYQ184" s="89"/>
      <c r="MYT184" s="89"/>
      <c r="MYY184" s="89"/>
      <c r="MZM184" s="89"/>
      <c r="MZN184" s="89"/>
      <c r="MZO184" s="89"/>
      <c r="MZP184" s="89"/>
      <c r="MZQ184" s="89"/>
      <c r="MZR184" s="89"/>
      <c r="MZS184" s="89"/>
      <c r="MZT184" s="89"/>
      <c r="MZU184" s="89"/>
      <c r="MZV184" s="89"/>
      <c r="MZW184" s="89"/>
      <c r="MZX184" s="89"/>
      <c r="MZY184" s="89"/>
      <c r="MZZ184" s="89"/>
      <c r="NAA184" s="89"/>
      <c r="NAB184" s="89"/>
      <c r="NAC184" s="89"/>
      <c r="NAD184" s="89"/>
      <c r="NAE184" s="89"/>
      <c r="NAF184" s="89"/>
      <c r="NAG184" s="89"/>
      <c r="NAH184" s="89"/>
      <c r="NAI184" s="89"/>
      <c r="NAJ184" s="89"/>
      <c r="NAK184" s="89"/>
      <c r="NAL184" s="89"/>
      <c r="NAM184" s="89"/>
      <c r="NAN184" s="89"/>
      <c r="NAO184" s="89"/>
      <c r="NAP184" s="89"/>
      <c r="NAQ184" s="89"/>
      <c r="NAR184" s="89"/>
      <c r="NAS184" s="89"/>
      <c r="NAT184" s="89"/>
      <c r="NAU184" s="89"/>
      <c r="NAV184" s="89"/>
      <c r="NAW184" s="89"/>
      <c r="NAX184" s="89"/>
      <c r="NAY184" s="89"/>
      <c r="NBB184" s="89"/>
      <c r="NBE184" s="89"/>
      <c r="NBH184" s="89"/>
      <c r="NBK184" s="89"/>
      <c r="NBN184" s="89"/>
      <c r="NBZ184" s="89"/>
      <c r="NCC184" s="89"/>
      <c r="NCF184" s="89"/>
      <c r="NCI184" s="89"/>
      <c r="NCO184" s="89"/>
      <c r="NCR184" s="89"/>
      <c r="NCX184" s="89"/>
      <c r="NDA184" s="89"/>
      <c r="NDD184" s="89"/>
      <c r="NDG184" s="89"/>
      <c r="NDM184" s="89"/>
      <c r="NDP184" s="89"/>
      <c r="NDV184" s="89"/>
      <c r="NDX184" s="89"/>
      <c r="NDY184" s="89"/>
      <c r="NEA184" s="89"/>
      <c r="NED184" s="89"/>
      <c r="NEG184" s="89"/>
      <c r="NER184" s="89"/>
      <c r="NET184" s="89"/>
      <c r="NFF184" s="89"/>
      <c r="NFI184" s="89"/>
      <c r="NFQ184" s="89"/>
      <c r="NGK184" s="89"/>
      <c r="NGM184" s="89"/>
      <c r="NGN184" s="89"/>
      <c r="NGO184" s="89"/>
      <c r="NGP184" s="89"/>
      <c r="NGQ184" s="89"/>
      <c r="NGR184" s="89"/>
      <c r="NHJ184" s="89"/>
      <c r="NHK184" s="89"/>
      <c r="NHN184" s="89"/>
      <c r="NHQ184" s="89"/>
      <c r="NHS184" s="89"/>
      <c r="NHU184" s="89"/>
      <c r="NHX184" s="89"/>
      <c r="NIA184" s="89"/>
      <c r="NID184" s="89"/>
      <c r="NIJ184" s="89"/>
      <c r="NIM184" s="89"/>
      <c r="NIP184" s="89"/>
      <c r="NIU184" s="89"/>
      <c r="NJI184" s="89"/>
      <c r="NJJ184" s="89"/>
      <c r="NJK184" s="89"/>
      <c r="NJL184" s="89"/>
      <c r="NJM184" s="89"/>
      <c r="NJN184" s="89"/>
      <c r="NJO184" s="89"/>
      <c r="NJP184" s="89"/>
      <c r="NJQ184" s="89"/>
      <c r="NJR184" s="89"/>
      <c r="NJS184" s="89"/>
      <c r="NJT184" s="89"/>
      <c r="NJU184" s="89"/>
      <c r="NJV184" s="89"/>
      <c r="NJW184" s="89"/>
      <c r="NJX184" s="89"/>
      <c r="NJY184" s="89"/>
      <c r="NJZ184" s="89"/>
      <c r="NKA184" s="89"/>
      <c r="NKB184" s="89"/>
      <c r="NKC184" s="89"/>
      <c r="NKD184" s="89"/>
      <c r="NKE184" s="89"/>
      <c r="NKF184" s="89"/>
      <c r="NKG184" s="89"/>
      <c r="NKH184" s="89"/>
      <c r="NKI184" s="89"/>
      <c r="NKJ184" s="89"/>
      <c r="NKK184" s="89"/>
      <c r="NKL184" s="89"/>
      <c r="NKM184" s="89"/>
      <c r="NKN184" s="89"/>
      <c r="NKO184" s="89"/>
      <c r="NKP184" s="89"/>
      <c r="NKQ184" s="89"/>
      <c r="NKR184" s="89"/>
      <c r="NKS184" s="89"/>
      <c r="NKT184" s="89"/>
      <c r="NKU184" s="89"/>
      <c r="NKX184" s="89"/>
      <c r="NLA184" s="89"/>
      <c r="NLD184" s="89"/>
      <c r="NLG184" s="89"/>
      <c r="NLJ184" s="89"/>
      <c r="NLV184" s="89"/>
      <c r="NLY184" s="89"/>
      <c r="NMB184" s="89"/>
      <c r="NME184" s="89"/>
      <c r="NMK184" s="89"/>
      <c r="NMN184" s="89"/>
      <c r="NMT184" s="89"/>
      <c r="NMW184" s="89"/>
      <c r="NMZ184" s="89"/>
      <c r="NNC184" s="89"/>
      <c r="NNI184" s="89"/>
      <c r="NNL184" s="89"/>
      <c r="NNR184" s="89"/>
      <c r="NNT184" s="89"/>
      <c r="NNU184" s="89"/>
      <c r="NNW184" s="89"/>
      <c r="NNZ184" s="89"/>
      <c r="NOC184" s="89"/>
      <c r="NON184" s="89"/>
      <c r="NOP184" s="89"/>
      <c r="NPB184" s="89"/>
      <c r="NPE184" s="89"/>
      <c r="NPM184" s="89"/>
      <c r="NQG184" s="89"/>
      <c r="NQI184" s="89"/>
      <c r="NQJ184" s="89"/>
      <c r="NQK184" s="89"/>
      <c r="NQL184" s="89"/>
      <c r="NQM184" s="89"/>
      <c r="NQN184" s="89"/>
      <c r="NRF184" s="89"/>
      <c r="NRG184" s="89"/>
      <c r="NRJ184" s="89"/>
      <c r="NRM184" s="89"/>
      <c r="NRO184" s="89"/>
      <c r="NRQ184" s="89"/>
      <c r="NRT184" s="89"/>
      <c r="NRW184" s="89"/>
      <c r="NRZ184" s="89"/>
      <c r="NSF184" s="89"/>
      <c r="NSI184" s="89"/>
      <c r="NSL184" s="89"/>
      <c r="NSQ184" s="89"/>
      <c r="NTE184" s="89"/>
      <c r="NTF184" s="89"/>
      <c r="NTG184" s="89"/>
      <c r="NTH184" s="89"/>
      <c r="NTI184" s="89"/>
      <c r="NTJ184" s="89"/>
      <c r="NTK184" s="89"/>
      <c r="NTL184" s="89"/>
      <c r="NTM184" s="89"/>
      <c r="NTN184" s="89"/>
      <c r="NTO184" s="89"/>
      <c r="NTP184" s="89"/>
      <c r="NTQ184" s="89"/>
      <c r="NTR184" s="89"/>
      <c r="NTS184" s="89"/>
      <c r="NTT184" s="89"/>
      <c r="NTU184" s="89"/>
      <c r="NTV184" s="89"/>
      <c r="NTW184" s="89"/>
      <c r="NTX184" s="89"/>
      <c r="NTY184" s="89"/>
      <c r="NTZ184" s="89"/>
      <c r="NUA184" s="89"/>
      <c r="NUB184" s="89"/>
      <c r="NUC184" s="89"/>
      <c r="NUD184" s="89"/>
      <c r="NUE184" s="89"/>
      <c r="NUF184" s="89"/>
      <c r="NUG184" s="89"/>
      <c r="NUH184" s="89"/>
      <c r="NUI184" s="89"/>
      <c r="NUJ184" s="89"/>
      <c r="NUK184" s="89"/>
      <c r="NUL184" s="89"/>
      <c r="NUM184" s="89"/>
      <c r="NUN184" s="89"/>
      <c r="NUO184" s="89"/>
      <c r="NUP184" s="89"/>
      <c r="NUQ184" s="89"/>
      <c r="NUT184" s="89"/>
      <c r="NUW184" s="89"/>
      <c r="NUZ184" s="89"/>
      <c r="NVC184" s="89"/>
      <c r="NVF184" s="89"/>
      <c r="NVR184" s="89"/>
      <c r="NVU184" s="89"/>
      <c r="NVX184" s="89"/>
      <c r="NWA184" s="89"/>
      <c r="NWG184" s="89"/>
      <c r="NWJ184" s="89"/>
      <c r="NWP184" s="89"/>
      <c r="NWS184" s="89"/>
      <c r="NWV184" s="89"/>
      <c r="NWY184" s="89"/>
      <c r="NXE184" s="89"/>
      <c r="NXH184" s="89"/>
      <c r="NXN184" s="89"/>
      <c r="NXP184" s="89"/>
      <c r="NXQ184" s="89"/>
      <c r="NXS184" s="89"/>
      <c r="NXV184" s="89"/>
      <c r="NXY184" s="89"/>
      <c r="NYJ184" s="89"/>
      <c r="NYL184" s="89"/>
      <c r="NYX184" s="89"/>
      <c r="NZA184" s="89"/>
      <c r="NZI184" s="89"/>
      <c r="OAC184" s="89"/>
      <c r="OAE184" s="89"/>
      <c r="OAF184" s="89"/>
      <c r="OAG184" s="89"/>
      <c r="OAH184" s="89"/>
      <c r="OAI184" s="89"/>
      <c r="OAJ184" s="89"/>
      <c r="OBB184" s="89"/>
      <c r="OBC184" s="89"/>
      <c r="OBF184" s="89"/>
      <c r="OBI184" s="89"/>
      <c r="OBK184" s="89"/>
      <c r="OBM184" s="89"/>
      <c r="OBP184" s="89"/>
      <c r="OBS184" s="89"/>
      <c r="OBV184" s="89"/>
      <c r="OCB184" s="89"/>
      <c r="OCE184" s="89"/>
      <c r="OCH184" s="89"/>
      <c r="OCM184" s="89"/>
      <c r="ODA184" s="89"/>
      <c r="ODB184" s="89"/>
      <c r="ODC184" s="89"/>
      <c r="ODD184" s="89"/>
      <c r="ODE184" s="89"/>
      <c r="ODF184" s="89"/>
      <c r="ODG184" s="89"/>
      <c r="ODH184" s="89"/>
      <c r="ODI184" s="89"/>
      <c r="ODJ184" s="89"/>
      <c r="ODK184" s="89"/>
      <c r="ODL184" s="89"/>
      <c r="ODM184" s="89"/>
      <c r="ODN184" s="89"/>
      <c r="ODO184" s="89"/>
      <c r="ODP184" s="89"/>
      <c r="ODQ184" s="89"/>
      <c r="ODR184" s="89"/>
      <c r="ODS184" s="89"/>
      <c r="ODT184" s="89"/>
      <c r="ODU184" s="89"/>
      <c r="ODV184" s="89"/>
      <c r="ODW184" s="89"/>
      <c r="ODX184" s="89"/>
      <c r="ODY184" s="89"/>
      <c r="ODZ184" s="89"/>
      <c r="OEA184" s="89"/>
      <c r="OEB184" s="89"/>
      <c r="OEC184" s="89"/>
      <c r="OED184" s="89"/>
      <c r="OEE184" s="89"/>
      <c r="OEF184" s="89"/>
      <c r="OEG184" s="89"/>
      <c r="OEH184" s="89"/>
      <c r="OEI184" s="89"/>
      <c r="OEJ184" s="89"/>
      <c r="OEK184" s="89"/>
      <c r="OEL184" s="89"/>
      <c r="OEM184" s="89"/>
      <c r="OEP184" s="89"/>
      <c r="OES184" s="89"/>
      <c r="OEV184" s="89"/>
      <c r="OEY184" s="89"/>
      <c r="OFB184" s="89"/>
      <c r="OFN184" s="89"/>
      <c r="OFQ184" s="89"/>
      <c r="OFT184" s="89"/>
      <c r="OFW184" s="89"/>
      <c r="OGC184" s="89"/>
      <c r="OGF184" s="89"/>
      <c r="OGL184" s="89"/>
      <c r="OGO184" s="89"/>
      <c r="OGR184" s="89"/>
      <c r="OGU184" s="89"/>
      <c r="OHA184" s="89"/>
      <c r="OHD184" s="89"/>
      <c r="OHJ184" s="89"/>
      <c r="OHL184" s="89"/>
      <c r="OHM184" s="89"/>
      <c r="OHO184" s="89"/>
      <c r="OHR184" s="89"/>
      <c r="OHU184" s="89"/>
      <c r="OIF184" s="89"/>
      <c r="OIH184" s="89"/>
      <c r="OIT184" s="89"/>
      <c r="OIW184" s="89"/>
      <c r="OJE184" s="89"/>
      <c r="OJY184" s="89"/>
      <c r="OKA184" s="89"/>
      <c r="OKB184" s="89"/>
      <c r="OKC184" s="89"/>
      <c r="OKD184" s="89"/>
      <c r="OKE184" s="89"/>
      <c r="OKF184" s="89"/>
      <c r="OKX184" s="89"/>
      <c r="OKY184" s="89"/>
      <c r="OLB184" s="89"/>
      <c r="OLE184" s="89"/>
      <c r="OLG184" s="89"/>
      <c r="OLI184" s="89"/>
      <c r="OLL184" s="89"/>
      <c r="OLO184" s="89"/>
      <c r="OLR184" s="89"/>
      <c r="OLX184" s="89"/>
      <c r="OMA184" s="89"/>
      <c r="OMD184" s="89"/>
      <c r="OMI184" s="89"/>
      <c r="OMW184" s="89"/>
      <c r="OMX184" s="89"/>
      <c r="OMY184" s="89"/>
      <c r="OMZ184" s="89"/>
      <c r="ONA184" s="89"/>
      <c r="ONB184" s="89"/>
      <c r="ONC184" s="89"/>
      <c r="OND184" s="89"/>
      <c r="ONE184" s="89"/>
      <c r="ONF184" s="89"/>
      <c r="ONG184" s="89"/>
      <c r="ONH184" s="89"/>
      <c r="ONI184" s="89"/>
      <c r="ONJ184" s="89"/>
      <c r="ONK184" s="89"/>
      <c r="ONL184" s="89"/>
      <c r="ONM184" s="89"/>
      <c r="ONN184" s="89"/>
      <c r="ONO184" s="89"/>
      <c r="ONP184" s="89"/>
      <c r="ONQ184" s="89"/>
      <c r="ONR184" s="89"/>
      <c r="ONS184" s="89"/>
      <c r="ONT184" s="89"/>
      <c r="ONU184" s="89"/>
      <c r="ONV184" s="89"/>
      <c r="ONW184" s="89"/>
      <c r="ONX184" s="89"/>
      <c r="ONY184" s="89"/>
      <c r="ONZ184" s="89"/>
      <c r="OOA184" s="89"/>
      <c r="OOB184" s="89"/>
      <c r="OOC184" s="89"/>
      <c r="OOD184" s="89"/>
      <c r="OOE184" s="89"/>
      <c r="OOF184" s="89"/>
      <c r="OOG184" s="89"/>
      <c r="OOH184" s="89"/>
      <c r="OOI184" s="89"/>
      <c r="OOL184" s="89"/>
      <c r="OOO184" s="89"/>
      <c r="OOR184" s="89"/>
      <c r="OOU184" s="89"/>
      <c r="OOX184" s="89"/>
      <c r="OPJ184" s="89"/>
      <c r="OPM184" s="89"/>
      <c r="OPP184" s="89"/>
      <c r="OPS184" s="89"/>
      <c r="OPY184" s="89"/>
      <c r="OQB184" s="89"/>
      <c r="OQH184" s="89"/>
      <c r="OQK184" s="89"/>
      <c r="OQN184" s="89"/>
      <c r="OQQ184" s="89"/>
      <c r="OQW184" s="89"/>
      <c r="OQZ184" s="89"/>
      <c r="ORF184" s="89"/>
      <c r="ORH184" s="89"/>
      <c r="ORI184" s="89"/>
      <c r="ORK184" s="89"/>
      <c r="ORN184" s="89"/>
      <c r="ORQ184" s="89"/>
      <c r="OSB184" s="89"/>
      <c r="OSD184" s="89"/>
      <c r="OSP184" s="89"/>
      <c r="OSS184" s="89"/>
      <c r="OTA184" s="89"/>
      <c r="OTU184" s="89"/>
      <c r="OTW184" s="89"/>
      <c r="OTX184" s="89"/>
      <c r="OTY184" s="89"/>
      <c r="OTZ184" s="89"/>
      <c r="OUA184" s="89"/>
      <c r="OUB184" s="89"/>
      <c r="OUT184" s="89"/>
      <c r="OUU184" s="89"/>
      <c r="OUX184" s="89"/>
      <c r="OVA184" s="89"/>
      <c r="OVC184" s="89"/>
      <c r="OVE184" s="89"/>
      <c r="OVH184" s="89"/>
      <c r="OVK184" s="89"/>
      <c r="OVN184" s="89"/>
      <c r="OVT184" s="89"/>
      <c r="OVW184" s="89"/>
      <c r="OVZ184" s="89"/>
      <c r="OWE184" s="89"/>
      <c r="OWS184" s="89"/>
      <c r="OWT184" s="89"/>
      <c r="OWU184" s="89"/>
      <c r="OWV184" s="89"/>
      <c r="OWW184" s="89"/>
      <c r="OWX184" s="89"/>
      <c r="OWY184" s="89"/>
      <c r="OWZ184" s="89"/>
      <c r="OXA184" s="89"/>
      <c r="OXB184" s="89"/>
      <c r="OXC184" s="89"/>
      <c r="OXD184" s="89"/>
      <c r="OXE184" s="89"/>
      <c r="OXF184" s="89"/>
      <c r="OXG184" s="89"/>
      <c r="OXH184" s="89"/>
      <c r="OXI184" s="89"/>
      <c r="OXJ184" s="89"/>
      <c r="OXK184" s="89"/>
      <c r="OXL184" s="89"/>
      <c r="OXM184" s="89"/>
      <c r="OXN184" s="89"/>
      <c r="OXO184" s="89"/>
      <c r="OXP184" s="89"/>
      <c r="OXQ184" s="89"/>
      <c r="OXR184" s="89"/>
      <c r="OXS184" s="89"/>
      <c r="OXT184" s="89"/>
      <c r="OXU184" s="89"/>
      <c r="OXV184" s="89"/>
      <c r="OXW184" s="89"/>
      <c r="OXX184" s="89"/>
      <c r="OXY184" s="89"/>
      <c r="OXZ184" s="89"/>
      <c r="OYA184" s="89"/>
      <c r="OYB184" s="89"/>
      <c r="OYC184" s="89"/>
      <c r="OYD184" s="89"/>
      <c r="OYE184" s="89"/>
      <c r="OYH184" s="89"/>
      <c r="OYK184" s="89"/>
      <c r="OYN184" s="89"/>
      <c r="OYQ184" s="89"/>
      <c r="OYT184" s="89"/>
      <c r="OZF184" s="89"/>
      <c r="OZI184" s="89"/>
      <c r="OZL184" s="89"/>
      <c r="OZO184" s="89"/>
      <c r="OZU184" s="89"/>
      <c r="OZX184" s="89"/>
      <c r="PAD184" s="89"/>
      <c r="PAG184" s="89"/>
      <c r="PAJ184" s="89"/>
      <c r="PAM184" s="89"/>
      <c r="PAS184" s="89"/>
      <c r="PAV184" s="89"/>
      <c r="PBB184" s="89"/>
      <c r="PBD184" s="89"/>
      <c r="PBE184" s="89"/>
      <c r="PBG184" s="89"/>
      <c r="PBJ184" s="89"/>
      <c r="PBM184" s="89"/>
      <c r="PBX184" s="89"/>
      <c r="PBZ184" s="89"/>
      <c r="PCL184" s="89"/>
      <c r="PCO184" s="89"/>
      <c r="PCW184" s="89"/>
      <c r="PDQ184" s="89"/>
      <c r="PDS184" s="89"/>
      <c r="PDT184" s="89"/>
      <c r="PDU184" s="89"/>
      <c r="PDV184" s="89"/>
      <c r="PDW184" s="89"/>
      <c r="PDX184" s="89"/>
      <c r="PEP184" s="89"/>
      <c r="PEQ184" s="89"/>
      <c r="PET184" s="89"/>
      <c r="PEW184" s="89"/>
      <c r="PEY184" s="89"/>
      <c r="PFA184" s="89"/>
      <c r="PFD184" s="89"/>
      <c r="PFG184" s="89"/>
      <c r="PFJ184" s="89"/>
      <c r="PFP184" s="89"/>
      <c r="PFS184" s="89"/>
      <c r="PFV184" s="89"/>
      <c r="PGA184" s="89"/>
      <c r="PGO184" s="89"/>
      <c r="PGP184" s="89"/>
      <c r="PGQ184" s="89"/>
      <c r="PGR184" s="89"/>
      <c r="PGS184" s="89"/>
      <c r="PGT184" s="89"/>
      <c r="PGU184" s="89"/>
      <c r="PGV184" s="89"/>
      <c r="PGW184" s="89"/>
      <c r="PGX184" s="89"/>
      <c r="PGY184" s="89"/>
      <c r="PGZ184" s="89"/>
      <c r="PHA184" s="89"/>
      <c r="PHB184" s="89"/>
      <c r="PHC184" s="89"/>
      <c r="PHD184" s="89"/>
      <c r="PHE184" s="89"/>
      <c r="PHF184" s="89"/>
      <c r="PHG184" s="89"/>
      <c r="PHH184" s="89"/>
      <c r="PHI184" s="89"/>
      <c r="PHJ184" s="89"/>
      <c r="PHK184" s="89"/>
      <c r="PHL184" s="89"/>
      <c r="PHM184" s="89"/>
      <c r="PHN184" s="89"/>
      <c r="PHO184" s="89"/>
      <c r="PHP184" s="89"/>
      <c r="PHQ184" s="89"/>
      <c r="PHR184" s="89"/>
      <c r="PHS184" s="89"/>
      <c r="PHT184" s="89"/>
      <c r="PHU184" s="89"/>
      <c r="PHV184" s="89"/>
      <c r="PHW184" s="89"/>
      <c r="PHX184" s="89"/>
      <c r="PHY184" s="89"/>
      <c r="PHZ184" s="89"/>
      <c r="PIA184" s="89"/>
      <c r="PID184" s="89"/>
      <c r="PIG184" s="89"/>
      <c r="PIJ184" s="89"/>
      <c r="PIM184" s="89"/>
      <c r="PIP184" s="89"/>
      <c r="PJB184" s="89"/>
      <c r="PJE184" s="89"/>
      <c r="PJH184" s="89"/>
      <c r="PJK184" s="89"/>
      <c r="PJQ184" s="89"/>
      <c r="PJT184" s="89"/>
      <c r="PJZ184" s="89"/>
      <c r="PKC184" s="89"/>
      <c r="PKF184" s="89"/>
      <c r="PKI184" s="89"/>
      <c r="PKO184" s="89"/>
      <c r="PKR184" s="89"/>
      <c r="PKX184" s="89"/>
      <c r="PKZ184" s="89"/>
      <c r="PLA184" s="89"/>
      <c r="PLC184" s="89"/>
      <c r="PLF184" s="89"/>
      <c r="PLI184" s="89"/>
      <c r="PLT184" s="89"/>
      <c r="PLV184" s="89"/>
      <c r="PMH184" s="89"/>
      <c r="PMK184" s="89"/>
      <c r="PMS184" s="89"/>
      <c r="PNM184" s="89"/>
      <c r="PNO184" s="89"/>
      <c r="PNP184" s="89"/>
      <c r="PNQ184" s="89"/>
      <c r="PNR184" s="89"/>
      <c r="PNS184" s="89"/>
      <c r="PNT184" s="89"/>
      <c r="POL184" s="89"/>
      <c r="POM184" s="89"/>
      <c r="POP184" s="89"/>
      <c r="POS184" s="89"/>
      <c r="POU184" s="89"/>
      <c r="POW184" s="89"/>
      <c r="POZ184" s="89"/>
      <c r="PPC184" s="89"/>
      <c r="PPF184" s="89"/>
      <c r="PPL184" s="89"/>
      <c r="PPO184" s="89"/>
      <c r="PPR184" s="89"/>
      <c r="PPW184" s="89"/>
      <c r="PQK184" s="89"/>
      <c r="PQL184" s="89"/>
      <c r="PQM184" s="89"/>
      <c r="PQN184" s="89"/>
      <c r="PQO184" s="89"/>
      <c r="PQP184" s="89"/>
      <c r="PQQ184" s="89"/>
      <c r="PQR184" s="89"/>
      <c r="PQS184" s="89"/>
      <c r="PQT184" s="89"/>
      <c r="PQU184" s="89"/>
      <c r="PQV184" s="89"/>
      <c r="PQW184" s="89"/>
      <c r="PQX184" s="89"/>
      <c r="PQY184" s="89"/>
      <c r="PQZ184" s="89"/>
      <c r="PRA184" s="89"/>
      <c r="PRB184" s="89"/>
      <c r="PRC184" s="89"/>
      <c r="PRD184" s="89"/>
      <c r="PRE184" s="89"/>
      <c r="PRF184" s="89"/>
      <c r="PRG184" s="89"/>
      <c r="PRH184" s="89"/>
      <c r="PRI184" s="89"/>
      <c r="PRJ184" s="89"/>
      <c r="PRK184" s="89"/>
      <c r="PRL184" s="89"/>
      <c r="PRM184" s="89"/>
      <c r="PRN184" s="89"/>
      <c r="PRO184" s="89"/>
      <c r="PRP184" s="89"/>
      <c r="PRQ184" s="89"/>
      <c r="PRR184" s="89"/>
      <c r="PRS184" s="89"/>
      <c r="PRT184" s="89"/>
      <c r="PRU184" s="89"/>
      <c r="PRV184" s="89"/>
      <c r="PRW184" s="89"/>
      <c r="PRZ184" s="89"/>
      <c r="PSC184" s="89"/>
      <c r="PSF184" s="89"/>
      <c r="PSI184" s="89"/>
      <c r="PSL184" s="89"/>
      <c r="PSX184" s="89"/>
      <c r="PTA184" s="89"/>
      <c r="PTD184" s="89"/>
      <c r="PTG184" s="89"/>
      <c r="PTM184" s="89"/>
      <c r="PTP184" s="89"/>
      <c r="PTV184" s="89"/>
      <c r="PTY184" s="89"/>
      <c r="PUB184" s="89"/>
      <c r="PUE184" s="89"/>
      <c r="PUK184" s="89"/>
      <c r="PUN184" s="89"/>
      <c r="PUT184" s="89"/>
      <c r="PUV184" s="89"/>
      <c r="PUW184" s="89"/>
      <c r="PUY184" s="89"/>
      <c r="PVB184" s="89"/>
      <c r="PVE184" s="89"/>
      <c r="PVP184" s="89"/>
      <c r="PVR184" s="89"/>
      <c r="PWD184" s="89"/>
      <c r="PWG184" s="89"/>
      <c r="PWO184" s="89"/>
      <c r="PXI184" s="89"/>
      <c r="PXK184" s="89"/>
      <c r="PXL184" s="89"/>
      <c r="PXM184" s="89"/>
      <c r="PXN184" s="89"/>
      <c r="PXO184" s="89"/>
      <c r="PXP184" s="89"/>
      <c r="PYH184" s="89"/>
      <c r="PYI184" s="89"/>
      <c r="PYL184" s="89"/>
      <c r="PYO184" s="89"/>
      <c r="PYQ184" s="89"/>
      <c r="PYS184" s="89"/>
      <c r="PYV184" s="89"/>
      <c r="PYY184" s="89"/>
      <c r="PZB184" s="89"/>
      <c r="PZH184" s="89"/>
      <c r="PZK184" s="89"/>
      <c r="PZN184" s="89"/>
      <c r="PZS184" s="89"/>
      <c r="QAG184" s="89"/>
      <c r="QAH184" s="89"/>
      <c r="QAI184" s="89"/>
      <c r="QAJ184" s="89"/>
      <c r="QAK184" s="89"/>
      <c r="QAL184" s="89"/>
      <c r="QAM184" s="89"/>
      <c r="QAN184" s="89"/>
      <c r="QAO184" s="89"/>
      <c r="QAP184" s="89"/>
      <c r="QAQ184" s="89"/>
      <c r="QAR184" s="89"/>
      <c r="QAS184" s="89"/>
      <c r="QAT184" s="89"/>
      <c r="QAU184" s="89"/>
      <c r="QAV184" s="89"/>
      <c r="QAW184" s="89"/>
      <c r="QAX184" s="89"/>
      <c r="QAY184" s="89"/>
      <c r="QAZ184" s="89"/>
      <c r="QBA184" s="89"/>
      <c r="QBB184" s="89"/>
      <c r="QBC184" s="89"/>
      <c r="QBD184" s="89"/>
      <c r="QBE184" s="89"/>
      <c r="QBF184" s="89"/>
      <c r="QBG184" s="89"/>
      <c r="QBH184" s="89"/>
      <c r="QBI184" s="89"/>
      <c r="QBJ184" s="89"/>
      <c r="QBK184" s="89"/>
      <c r="QBL184" s="89"/>
      <c r="QBM184" s="89"/>
      <c r="QBN184" s="89"/>
      <c r="QBO184" s="89"/>
      <c r="QBP184" s="89"/>
      <c r="QBQ184" s="89"/>
      <c r="QBR184" s="89"/>
      <c r="QBS184" s="89"/>
      <c r="QBV184" s="89"/>
      <c r="QBY184" s="89"/>
      <c r="QCB184" s="89"/>
      <c r="QCE184" s="89"/>
      <c r="QCH184" s="89"/>
      <c r="QCT184" s="89"/>
      <c r="QCW184" s="89"/>
      <c r="QCZ184" s="89"/>
      <c r="QDC184" s="89"/>
      <c r="QDI184" s="89"/>
      <c r="QDL184" s="89"/>
      <c r="QDR184" s="89"/>
      <c r="QDU184" s="89"/>
      <c r="QDX184" s="89"/>
      <c r="QEA184" s="89"/>
      <c r="QEG184" s="89"/>
      <c r="QEJ184" s="89"/>
      <c r="QEP184" s="89"/>
      <c r="QER184" s="89"/>
      <c r="QES184" s="89"/>
      <c r="QEU184" s="89"/>
      <c r="QEX184" s="89"/>
      <c r="QFA184" s="89"/>
      <c r="QFL184" s="89"/>
      <c r="QFN184" s="89"/>
      <c r="QFZ184" s="89"/>
      <c r="QGC184" s="89"/>
      <c r="QGK184" s="89"/>
      <c r="QHE184" s="89"/>
      <c r="QHG184" s="89"/>
      <c r="QHH184" s="89"/>
      <c r="QHI184" s="89"/>
      <c r="QHJ184" s="89"/>
      <c r="QHK184" s="89"/>
      <c r="QHL184" s="89"/>
      <c r="QID184" s="89"/>
      <c r="QIE184" s="89"/>
      <c r="QIH184" s="89"/>
      <c r="QIK184" s="89"/>
      <c r="QIM184" s="89"/>
      <c r="QIO184" s="89"/>
      <c r="QIR184" s="89"/>
      <c r="QIU184" s="89"/>
      <c r="QIX184" s="89"/>
      <c r="QJD184" s="89"/>
      <c r="QJG184" s="89"/>
      <c r="QJJ184" s="89"/>
      <c r="QJO184" s="89"/>
      <c r="QKC184" s="89"/>
      <c r="QKD184" s="89"/>
      <c r="QKE184" s="89"/>
      <c r="QKF184" s="89"/>
      <c r="QKG184" s="89"/>
      <c r="QKH184" s="89"/>
      <c r="QKI184" s="89"/>
      <c r="QKJ184" s="89"/>
      <c r="QKK184" s="89"/>
      <c r="QKL184" s="89"/>
      <c r="QKM184" s="89"/>
      <c r="QKN184" s="89"/>
      <c r="QKO184" s="89"/>
      <c r="QKP184" s="89"/>
      <c r="QKQ184" s="89"/>
      <c r="QKR184" s="89"/>
      <c r="QKS184" s="89"/>
      <c r="QKT184" s="89"/>
      <c r="QKU184" s="89"/>
      <c r="QKV184" s="89"/>
      <c r="QKW184" s="89"/>
      <c r="QKX184" s="89"/>
      <c r="QKY184" s="89"/>
      <c r="QKZ184" s="89"/>
      <c r="QLA184" s="89"/>
      <c r="QLB184" s="89"/>
      <c r="QLC184" s="89"/>
      <c r="QLD184" s="89"/>
      <c r="QLE184" s="89"/>
      <c r="QLF184" s="89"/>
      <c r="QLG184" s="89"/>
      <c r="QLH184" s="89"/>
      <c r="QLI184" s="89"/>
      <c r="QLJ184" s="89"/>
      <c r="QLK184" s="89"/>
      <c r="QLL184" s="89"/>
      <c r="QLM184" s="89"/>
      <c r="QLN184" s="89"/>
      <c r="QLO184" s="89"/>
      <c r="QLR184" s="89"/>
      <c r="QLU184" s="89"/>
      <c r="QLX184" s="89"/>
      <c r="QMA184" s="89"/>
      <c r="QMD184" s="89"/>
      <c r="QMP184" s="89"/>
      <c r="QMS184" s="89"/>
      <c r="QMV184" s="89"/>
      <c r="QMY184" s="89"/>
      <c r="QNE184" s="89"/>
      <c r="QNH184" s="89"/>
      <c r="QNN184" s="89"/>
      <c r="QNQ184" s="89"/>
      <c r="QNT184" s="89"/>
      <c r="QNW184" s="89"/>
      <c r="QOC184" s="89"/>
      <c r="QOF184" s="89"/>
      <c r="QOL184" s="89"/>
      <c r="QON184" s="89"/>
      <c r="QOO184" s="89"/>
      <c r="QOQ184" s="89"/>
      <c r="QOT184" s="89"/>
      <c r="QOW184" s="89"/>
      <c r="QPH184" s="89"/>
      <c r="QPJ184" s="89"/>
      <c r="QPV184" s="89"/>
      <c r="QPY184" s="89"/>
      <c r="QQG184" s="89"/>
      <c r="QRA184" s="89"/>
      <c r="QRC184" s="89"/>
      <c r="QRD184" s="89"/>
      <c r="QRE184" s="89"/>
      <c r="QRF184" s="89"/>
      <c r="QRG184" s="89"/>
      <c r="QRH184" s="89"/>
      <c r="QRZ184" s="89"/>
      <c r="QSA184" s="89"/>
      <c r="QSD184" s="89"/>
      <c r="QSG184" s="89"/>
      <c r="QSI184" s="89"/>
      <c r="QSK184" s="89"/>
      <c r="QSN184" s="89"/>
      <c r="QSQ184" s="89"/>
      <c r="QST184" s="89"/>
      <c r="QSZ184" s="89"/>
      <c r="QTC184" s="89"/>
      <c r="QTF184" s="89"/>
      <c r="QTK184" s="89"/>
      <c r="QTY184" s="89"/>
      <c r="QTZ184" s="89"/>
      <c r="QUA184" s="89"/>
      <c r="QUB184" s="89"/>
      <c r="QUC184" s="89"/>
      <c r="QUD184" s="89"/>
      <c r="QUE184" s="89"/>
      <c r="QUF184" s="89"/>
      <c r="QUG184" s="89"/>
      <c r="QUH184" s="89"/>
      <c r="QUI184" s="89"/>
      <c r="QUJ184" s="89"/>
      <c r="QUK184" s="89"/>
      <c r="QUL184" s="89"/>
      <c r="QUM184" s="89"/>
      <c r="QUN184" s="89"/>
      <c r="QUO184" s="89"/>
      <c r="QUP184" s="89"/>
      <c r="QUQ184" s="89"/>
      <c r="QUR184" s="89"/>
      <c r="QUS184" s="89"/>
      <c r="QUT184" s="89"/>
      <c r="QUU184" s="89"/>
      <c r="QUV184" s="89"/>
      <c r="QUW184" s="89"/>
      <c r="QUX184" s="89"/>
      <c r="QUY184" s="89"/>
      <c r="QUZ184" s="89"/>
      <c r="QVA184" s="89"/>
      <c r="QVB184" s="89"/>
      <c r="QVC184" s="89"/>
      <c r="QVD184" s="89"/>
      <c r="QVE184" s="89"/>
      <c r="QVF184" s="89"/>
      <c r="QVG184" s="89"/>
      <c r="QVH184" s="89"/>
      <c r="QVI184" s="89"/>
      <c r="QVJ184" s="89"/>
      <c r="QVK184" s="89"/>
      <c r="QVN184" s="89"/>
      <c r="QVQ184" s="89"/>
      <c r="QVT184" s="89"/>
      <c r="QVW184" s="89"/>
      <c r="QVZ184" s="89"/>
      <c r="QWL184" s="89"/>
      <c r="QWO184" s="89"/>
      <c r="QWR184" s="89"/>
      <c r="QWU184" s="89"/>
      <c r="QXA184" s="89"/>
      <c r="QXD184" s="89"/>
      <c r="QXJ184" s="89"/>
      <c r="QXM184" s="89"/>
      <c r="QXP184" s="89"/>
      <c r="QXS184" s="89"/>
      <c r="QXY184" s="89"/>
      <c r="QYB184" s="89"/>
      <c r="QYH184" s="89"/>
      <c r="QYJ184" s="89"/>
      <c r="QYK184" s="89"/>
      <c r="QYM184" s="89"/>
      <c r="QYP184" s="89"/>
      <c r="QYS184" s="89"/>
      <c r="QZD184" s="89"/>
      <c r="QZF184" s="89"/>
      <c r="QZR184" s="89"/>
      <c r="QZU184" s="89"/>
      <c r="RAC184" s="89"/>
      <c r="RAW184" s="89"/>
      <c r="RAY184" s="89"/>
      <c r="RAZ184" s="89"/>
      <c r="RBA184" s="89"/>
      <c r="RBB184" s="89"/>
      <c r="RBC184" s="89"/>
      <c r="RBD184" s="89"/>
      <c r="RBV184" s="89"/>
      <c r="RBW184" s="89"/>
      <c r="RBZ184" s="89"/>
      <c r="RCC184" s="89"/>
      <c r="RCE184" s="89"/>
      <c r="RCG184" s="89"/>
      <c r="RCJ184" s="89"/>
      <c r="RCM184" s="89"/>
      <c r="RCP184" s="89"/>
      <c r="RCV184" s="89"/>
      <c r="RCY184" s="89"/>
      <c r="RDB184" s="89"/>
      <c r="RDG184" s="89"/>
      <c r="RDU184" s="89"/>
      <c r="RDV184" s="89"/>
      <c r="RDW184" s="89"/>
      <c r="RDX184" s="89"/>
      <c r="RDY184" s="89"/>
      <c r="RDZ184" s="89"/>
      <c r="REA184" s="89"/>
      <c r="REB184" s="89"/>
      <c r="REC184" s="89"/>
      <c r="RED184" s="89"/>
      <c r="REE184" s="89"/>
      <c r="REF184" s="89"/>
      <c r="REG184" s="89"/>
      <c r="REH184" s="89"/>
      <c r="REI184" s="89"/>
      <c r="REJ184" s="89"/>
      <c r="REK184" s="89"/>
      <c r="REL184" s="89"/>
      <c r="REM184" s="89"/>
      <c r="REN184" s="89"/>
      <c r="REO184" s="89"/>
      <c r="REP184" s="89"/>
      <c r="REQ184" s="89"/>
      <c r="RER184" s="89"/>
      <c r="RES184" s="89"/>
      <c r="RET184" s="89"/>
      <c r="REU184" s="89"/>
      <c r="REV184" s="89"/>
      <c r="REW184" s="89"/>
      <c r="REX184" s="89"/>
      <c r="REY184" s="89"/>
      <c r="REZ184" s="89"/>
      <c r="RFA184" s="89"/>
      <c r="RFB184" s="89"/>
      <c r="RFC184" s="89"/>
      <c r="RFD184" s="89"/>
      <c r="RFE184" s="89"/>
      <c r="RFF184" s="89"/>
      <c r="RFG184" s="89"/>
      <c r="RFJ184" s="89"/>
      <c r="RFM184" s="89"/>
      <c r="RFP184" s="89"/>
      <c r="RFS184" s="89"/>
      <c r="RFV184" s="89"/>
      <c r="RGH184" s="89"/>
      <c r="RGK184" s="89"/>
      <c r="RGN184" s="89"/>
      <c r="RGQ184" s="89"/>
      <c r="RGW184" s="89"/>
      <c r="RGZ184" s="89"/>
      <c r="RHF184" s="89"/>
      <c r="RHI184" s="89"/>
      <c r="RHL184" s="89"/>
      <c r="RHO184" s="89"/>
      <c r="RHU184" s="89"/>
      <c r="RHX184" s="89"/>
      <c r="RID184" s="89"/>
      <c r="RIF184" s="89"/>
      <c r="RIG184" s="89"/>
      <c r="RII184" s="89"/>
      <c r="RIL184" s="89"/>
      <c r="RIO184" s="89"/>
      <c r="RIZ184" s="89"/>
      <c r="RJB184" s="89"/>
      <c r="RJN184" s="89"/>
      <c r="RJQ184" s="89"/>
      <c r="RJY184" s="89"/>
      <c r="RKS184" s="89"/>
      <c r="RKU184" s="89"/>
      <c r="RKV184" s="89"/>
      <c r="RKW184" s="89"/>
      <c r="RKX184" s="89"/>
      <c r="RKY184" s="89"/>
      <c r="RKZ184" s="89"/>
      <c r="RLR184" s="89"/>
      <c r="RLS184" s="89"/>
      <c r="RLV184" s="89"/>
      <c r="RLY184" s="89"/>
      <c r="RMA184" s="89"/>
      <c r="RMC184" s="89"/>
      <c r="RMF184" s="89"/>
      <c r="RMI184" s="89"/>
      <c r="RML184" s="89"/>
      <c r="RMR184" s="89"/>
      <c r="RMU184" s="89"/>
      <c r="RMX184" s="89"/>
      <c r="RNC184" s="89"/>
      <c r="RNQ184" s="89"/>
      <c r="RNR184" s="89"/>
      <c r="RNS184" s="89"/>
      <c r="RNT184" s="89"/>
      <c r="RNU184" s="89"/>
      <c r="RNV184" s="89"/>
      <c r="RNW184" s="89"/>
      <c r="RNX184" s="89"/>
      <c r="RNY184" s="89"/>
      <c r="RNZ184" s="89"/>
      <c r="ROA184" s="89"/>
      <c r="ROB184" s="89"/>
      <c r="ROC184" s="89"/>
      <c r="ROD184" s="89"/>
      <c r="ROE184" s="89"/>
      <c r="ROF184" s="89"/>
      <c r="ROG184" s="89"/>
      <c r="ROH184" s="89"/>
      <c r="ROI184" s="89"/>
      <c r="ROJ184" s="89"/>
      <c r="ROK184" s="89"/>
      <c r="ROL184" s="89"/>
      <c r="ROM184" s="89"/>
      <c r="RON184" s="89"/>
      <c r="ROO184" s="89"/>
      <c r="ROP184" s="89"/>
      <c r="ROQ184" s="89"/>
      <c r="ROR184" s="89"/>
      <c r="ROS184" s="89"/>
      <c r="ROT184" s="89"/>
      <c r="ROU184" s="89"/>
      <c r="ROV184" s="89"/>
      <c r="ROW184" s="89"/>
      <c r="ROX184" s="89"/>
      <c r="ROY184" s="89"/>
      <c r="ROZ184" s="89"/>
      <c r="RPA184" s="89"/>
      <c r="RPB184" s="89"/>
      <c r="RPC184" s="89"/>
      <c r="RPF184" s="89"/>
      <c r="RPI184" s="89"/>
      <c r="RPL184" s="89"/>
      <c r="RPO184" s="89"/>
      <c r="RPR184" s="89"/>
      <c r="RQD184" s="89"/>
      <c r="RQG184" s="89"/>
      <c r="RQJ184" s="89"/>
      <c r="RQM184" s="89"/>
      <c r="RQS184" s="89"/>
      <c r="RQV184" s="89"/>
      <c r="RRB184" s="89"/>
      <c r="RRE184" s="89"/>
      <c r="RRH184" s="89"/>
      <c r="RRK184" s="89"/>
      <c r="RRQ184" s="89"/>
      <c r="RRT184" s="89"/>
      <c r="RRZ184" s="89"/>
      <c r="RSB184" s="89"/>
      <c r="RSC184" s="89"/>
      <c r="RSE184" s="89"/>
      <c r="RSH184" s="89"/>
      <c r="RSK184" s="89"/>
      <c r="RSV184" s="89"/>
      <c r="RSX184" s="89"/>
      <c r="RTJ184" s="89"/>
      <c r="RTM184" s="89"/>
      <c r="RTU184" s="89"/>
      <c r="RUO184" s="89"/>
      <c r="RUQ184" s="89"/>
      <c r="RUR184" s="89"/>
      <c r="RUS184" s="89"/>
      <c r="RUT184" s="89"/>
      <c r="RUU184" s="89"/>
      <c r="RUV184" s="89"/>
      <c r="RVN184" s="89"/>
      <c r="RVO184" s="89"/>
      <c r="RVR184" s="89"/>
      <c r="RVU184" s="89"/>
      <c r="RVW184" s="89"/>
      <c r="RVY184" s="89"/>
      <c r="RWB184" s="89"/>
      <c r="RWE184" s="89"/>
      <c r="RWH184" s="89"/>
      <c r="RWN184" s="89"/>
      <c r="RWQ184" s="89"/>
      <c r="RWT184" s="89"/>
      <c r="RWY184" s="89"/>
      <c r="RXM184" s="89"/>
      <c r="RXN184" s="89"/>
      <c r="RXO184" s="89"/>
      <c r="RXP184" s="89"/>
      <c r="RXQ184" s="89"/>
      <c r="RXR184" s="89"/>
      <c r="RXS184" s="89"/>
      <c r="RXT184" s="89"/>
      <c r="RXU184" s="89"/>
      <c r="RXV184" s="89"/>
      <c r="RXW184" s="89"/>
      <c r="RXX184" s="89"/>
      <c r="RXY184" s="89"/>
      <c r="RXZ184" s="89"/>
      <c r="RYA184" s="89"/>
      <c r="RYB184" s="89"/>
      <c r="RYC184" s="89"/>
      <c r="RYD184" s="89"/>
      <c r="RYE184" s="89"/>
      <c r="RYF184" s="89"/>
      <c r="RYG184" s="89"/>
      <c r="RYH184" s="89"/>
      <c r="RYI184" s="89"/>
      <c r="RYJ184" s="89"/>
      <c r="RYK184" s="89"/>
      <c r="RYL184" s="89"/>
      <c r="RYM184" s="89"/>
      <c r="RYN184" s="89"/>
      <c r="RYO184" s="89"/>
      <c r="RYP184" s="89"/>
      <c r="RYQ184" s="89"/>
      <c r="RYR184" s="89"/>
      <c r="RYS184" s="89"/>
      <c r="RYT184" s="89"/>
      <c r="RYU184" s="89"/>
      <c r="RYV184" s="89"/>
      <c r="RYW184" s="89"/>
      <c r="RYX184" s="89"/>
      <c r="RYY184" s="89"/>
      <c r="RZB184" s="89"/>
      <c r="RZE184" s="89"/>
      <c r="RZH184" s="89"/>
      <c r="RZK184" s="89"/>
      <c r="RZN184" s="89"/>
      <c r="RZZ184" s="89"/>
      <c r="SAC184" s="89"/>
      <c r="SAF184" s="89"/>
      <c r="SAI184" s="89"/>
      <c r="SAO184" s="89"/>
      <c r="SAR184" s="89"/>
      <c r="SAX184" s="89"/>
      <c r="SBA184" s="89"/>
      <c r="SBD184" s="89"/>
      <c r="SBG184" s="89"/>
      <c r="SBM184" s="89"/>
      <c r="SBP184" s="89"/>
      <c r="SBV184" s="89"/>
      <c r="SBX184" s="89"/>
      <c r="SBY184" s="89"/>
      <c r="SCA184" s="89"/>
      <c r="SCD184" s="89"/>
      <c r="SCG184" s="89"/>
      <c r="SCR184" s="89"/>
      <c r="SCT184" s="89"/>
      <c r="SDF184" s="89"/>
      <c r="SDI184" s="89"/>
      <c r="SDQ184" s="89"/>
      <c r="SEK184" s="89"/>
      <c r="SEM184" s="89"/>
      <c r="SEN184" s="89"/>
      <c r="SEO184" s="89"/>
      <c r="SEP184" s="89"/>
      <c r="SEQ184" s="89"/>
      <c r="SER184" s="89"/>
      <c r="SFJ184" s="89"/>
      <c r="SFK184" s="89"/>
      <c r="SFN184" s="89"/>
      <c r="SFQ184" s="89"/>
      <c r="SFS184" s="89"/>
      <c r="SFU184" s="89"/>
      <c r="SFX184" s="89"/>
      <c r="SGA184" s="89"/>
      <c r="SGD184" s="89"/>
      <c r="SGJ184" s="89"/>
      <c r="SGM184" s="89"/>
      <c r="SGP184" s="89"/>
      <c r="SGU184" s="89"/>
      <c r="SHI184" s="89"/>
      <c r="SHJ184" s="89"/>
      <c r="SHK184" s="89"/>
      <c r="SHL184" s="89"/>
      <c r="SHM184" s="89"/>
      <c r="SHN184" s="89"/>
      <c r="SHO184" s="89"/>
      <c r="SHP184" s="89"/>
      <c r="SHQ184" s="89"/>
      <c r="SHR184" s="89"/>
      <c r="SHS184" s="89"/>
      <c r="SHT184" s="89"/>
      <c r="SHU184" s="89"/>
      <c r="SHV184" s="89"/>
      <c r="SHW184" s="89"/>
      <c r="SHX184" s="89"/>
      <c r="SHY184" s="89"/>
      <c r="SHZ184" s="89"/>
      <c r="SIA184" s="89"/>
      <c r="SIB184" s="89"/>
      <c r="SIC184" s="89"/>
      <c r="SID184" s="89"/>
      <c r="SIE184" s="89"/>
      <c r="SIF184" s="89"/>
      <c r="SIG184" s="89"/>
      <c r="SIH184" s="89"/>
      <c r="SII184" s="89"/>
      <c r="SIJ184" s="89"/>
      <c r="SIK184" s="89"/>
      <c r="SIL184" s="89"/>
      <c r="SIM184" s="89"/>
      <c r="SIN184" s="89"/>
      <c r="SIO184" s="89"/>
      <c r="SIP184" s="89"/>
      <c r="SIQ184" s="89"/>
      <c r="SIR184" s="89"/>
      <c r="SIS184" s="89"/>
      <c r="SIT184" s="89"/>
      <c r="SIU184" s="89"/>
      <c r="SIX184" s="89"/>
      <c r="SJA184" s="89"/>
      <c r="SJD184" s="89"/>
      <c r="SJG184" s="89"/>
      <c r="SJJ184" s="89"/>
      <c r="SJV184" s="89"/>
      <c r="SJY184" s="89"/>
      <c r="SKB184" s="89"/>
      <c r="SKE184" s="89"/>
      <c r="SKK184" s="89"/>
      <c r="SKN184" s="89"/>
      <c r="SKT184" s="89"/>
      <c r="SKW184" s="89"/>
      <c r="SKZ184" s="89"/>
      <c r="SLC184" s="89"/>
      <c r="SLI184" s="89"/>
      <c r="SLL184" s="89"/>
      <c r="SLR184" s="89"/>
      <c r="SLT184" s="89"/>
      <c r="SLU184" s="89"/>
      <c r="SLW184" s="89"/>
      <c r="SLZ184" s="89"/>
      <c r="SMC184" s="89"/>
      <c r="SMN184" s="89"/>
      <c r="SMP184" s="89"/>
      <c r="SNB184" s="89"/>
      <c r="SNE184" s="89"/>
      <c r="SNM184" s="89"/>
      <c r="SOG184" s="89"/>
      <c r="SOI184" s="89"/>
      <c r="SOJ184" s="89"/>
      <c r="SOK184" s="89"/>
      <c r="SOL184" s="89"/>
      <c r="SOM184" s="89"/>
      <c r="SON184" s="89"/>
      <c r="SPF184" s="89"/>
      <c r="SPG184" s="89"/>
      <c r="SPJ184" s="89"/>
      <c r="SPM184" s="89"/>
      <c r="SPO184" s="89"/>
      <c r="SPQ184" s="89"/>
      <c r="SPT184" s="89"/>
      <c r="SPW184" s="89"/>
      <c r="SPZ184" s="89"/>
      <c r="SQF184" s="89"/>
      <c r="SQI184" s="89"/>
      <c r="SQL184" s="89"/>
      <c r="SQQ184" s="89"/>
      <c r="SRE184" s="89"/>
      <c r="SRF184" s="89"/>
      <c r="SRG184" s="89"/>
      <c r="SRH184" s="89"/>
      <c r="SRI184" s="89"/>
      <c r="SRJ184" s="89"/>
      <c r="SRK184" s="89"/>
      <c r="SRL184" s="89"/>
      <c r="SRM184" s="89"/>
      <c r="SRN184" s="89"/>
      <c r="SRO184" s="89"/>
      <c r="SRP184" s="89"/>
      <c r="SRQ184" s="89"/>
      <c r="SRR184" s="89"/>
      <c r="SRS184" s="89"/>
      <c r="SRT184" s="89"/>
      <c r="SRU184" s="89"/>
      <c r="SRV184" s="89"/>
      <c r="SRW184" s="89"/>
      <c r="SRX184" s="89"/>
      <c r="SRY184" s="89"/>
      <c r="SRZ184" s="89"/>
      <c r="SSA184" s="89"/>
      <c r="SSB184" s="89"/>
      <c r="SSC184" s="89"/>
      <c r="SSD184" s="89"/>
      <c r="SSE184" s="89"/>
      <c r="SSF184" s="89"/>
      <c r="SSG184" s="89"/>
      <c r="SSH184" s="89"/>
      <c r="SSI184" s="89"/>
      <c r="SSJ184" s="89"/>
      <c r="SSK184" s="89"/>
      <c r="SSL184" s="89"/>
      <c r="SSM184" s="89"/>
      <c r="SSN184" s="89"/>
      <c r="SSO184" s="89"/>
      <c r="SSP184" s="89"/>
      <c r="SSQ184" s="89"/>
      <c r="SST184" s="89"/>
      <c r="SSW184" s="89"/>
      <c r="SSZ184" s="89"/>
      <c r="STC184" s="89"/>
      <c r="STF184" s="89"/>
      <c r="STR184" s="89"/>
      <c r="STU184" s="89"/>
      <c r="STX184" s="89"/>
      <c r="SUA184" s="89"/>
      <c r="SUG184" s="89"/>
      <c r="SUJ184" s="89"/>
      <c r="SUP184" s="89"/>
      <c r="SUS184" s="89"/>
      <c r="SUV184" s="89"/>
      <c r="SUY184" s="89"/>
      <c r="SVE184" s="89"/>
      <c r="SVH184" s="89"/>
      <c r="SVN184" s="89"/>
      <c r="SVP184" s="89"/>
      <c r="SVQ184" s="89"/>
      <c r="SVS184" s="89"/>
      <c r="SVV184" s="89"/>
      <c r="SVY184" s="89"/>
      <c r="SWJ184" s="89"/>
      <c r="SWL184" s="89"/>
      <c r="SWX184" s="89"/>
      <c r="SXA184" s="89"/>
      <c r="SXI184" s="89"/>
      <c r="SYC184" s="89"/>
      <c r="SYE184" s="89"/>
      <c r="SYF184" s="89"/>
      <c r="SYG184" s="89"/>
      <c r="SYH184" s="89"/>
      <c r="SYI184" s="89"/>
      <c r="SYJ184" s="89"/>
      <c r="SZB184" s="89"/>
      <c r="SZC184" s="89"/>
      <c r="SZF184" s="89"/>
      <c r="SZI184" s="89"/>
      <c r="SZK184" s="89"/>
      <c r="SZM184" s="89"/>
      <c r="SZP184" s="89"/>
      <c r="SZS184" s="89"/>
      <c r="SZV184" s="89"/>
      <c r="TAB184" s="89"/>
      <c r="TAE184" s="89"/>
      <c r="TAH184" s="89"/>
      <c r="TAM184" s="89"/>
      <c r="TBA184" s="89"/>
      <c r="TBB184" s="89"/>
      <c r="TBC184" s="89"/>
      <c r="TBD184" s="89"/>
      <c r="TBE184" s="89"/>
      <c r="TBF184" s="89"/>
      <c r="TBG184" s="89"/>
      <c r="TBH184" s="89"/>
      <c r="TBI184" s="89"/>
      <c r="TBJ184" s="89"/>
      <c r="TBK184" s="89"/>
      <c r="TBL184" s="89"/>
      <c r="TBM184" s="89"/>
      <c r="TBN184" s="89"/>
      <c r="TBO184" s="89"/>
      <c r="TBP184" s="89"/>
      <c r="TBQ184" s="89"/>
      <c r="TBR184" s="89"/>
      <c r="TBS184" s="89"/>
      <c r="TBT184" s="89"/>
      <c r="TBU184" s="89"/>
      <c r="TBV184" s="89"/>
      <c r="TBW184" s="89"/>
      <c r="TBX184" s="89"/>
      <c r="TBY184" s="89"/>
      <c r="TBZ184" s="89"/>
      <c r="TCA184" s="89"/>
      <c r="TCB184" s="89"/>
      <c r="TCC184" s="89"/>
      <c r="TCD184" s="89"/>
      <c r="TCE184" s="89"/>
      <c r="TCF184" s="89"/>
      <c r="TCG184" s="89"/>
      <c r="TCH184" s="89"/>
      <c r="TCI184" s="89"/>
      <c r="TCJ184" s="89"/>
      <c r="TCK184" s="89"/>
      <c r="TCL184" s="89"/>
      <c r="TCM184" s="89"/>
      <c r="TCP184" s="89"/>
      <c r="TCS184" s="89"/>
      <c r="TCV184" s="89"/>
      <c r="TCY184" s="89"/>
      <c r="TDB184" s="89"/>
      <c r="TDN184" s="89"/>
      <c r="TDQ184" s="89"/>
      <c r="TDT184" s="89"/>
      <c r="TDW184" s="89"/>
      <c r="TEC184" s="89"/>
      <c r="TEF184" s="89"/>
      <c r="TEL184" s="89"/>
      <c r="TEO184" s="89"/>
      <c r="TER184" s="89"/>
      <c r="TEU184" s="89"/>
      <c r="TFA184" s="89"/>
      <c r="TFD184" s="89"/>
      <c r="TFJ184" s="89"/>
      <c r="TFL184" s="89"/>
      <c r="TFM184" s="89"/>
      <c r="TFO184" s="89"/>
      <c r="TFR184" s="89"/>
      <c r="TFU184" s="89"/>
      <c r="TGF184" s="89"/>
      <c r="TGH184" s="89"/>
      <c r="TGT184" s="89"/>
      <c r="TGW184" s="89"/>
      <c r="THE184" s="89"/>
      <c r="THY184" s="89"/>
      <c r="TIA184" s="89"/>
      <c r="TIB184" s="89"/>
      <c r="TIC184" s="89"/>
      <c r="TID184" s="89"/>
      <c r="TIE184" s="89"/>
      <c r="TIF184" s="89"/>
      <c r="TIX184" s="89"/>
      <c r="TIY184" s="89"/>
      <c r="TJB184" s="89"/>
      <c r="TJE184" s="89"/>
      <c r="TJG184" s="89"/>
      <c r="TJI184" s="89"/>
      <c r="TJL184" s="89"/>
      <c r="TJO184" s="89"/>
      <c r="TJR184" s="89"/>
      <c r="TJX184" s="89"/>
      <c r="TKA184" s="89"/>
      <c r="TKD184" s="89"/>
      <c r="TKI184" s="89"/>
      <c r="TKW184" s="89"/>
      <c r="TKX184" s="89"/>
      <c r="TKY184" s="89"/>
      <c r="TKZ184" s="89"/>
      <c r="TLA184" s="89"/>
      <c r="TLB184" s="89"/>
      <c r="TLC184" s="89"/>
      <c r="TLD184" s="89"/>
      <c r="TLE184" s="89"/>
      <c r="TLF184" s="89"/>
      <c r="TLG184" s="89"/>
      <c r="TLH184" s="89"/>
      <c r="TLI184" s="89"/>
      <c r="TLJ184" s="89"/>
      <c r="TLK184" s="89"/>
      <c r="TLL184" s="89"/>
      <c r="TLM184" s="89"/>
      <c r="TLN184" s="89"/>
      <c r="TLO184" s="89"/>
      <c r="TLP184" s="89"/>
      <c r="TLQ184" s="89"/>
      <c r="TLR184" s="89"/>
      <c r="TLS184" s="89"/>
      <c r="TLT184" s="89"/>
      <c r="TLU184" s="89"/>
      <c r="TLV184" s="89"/>
      <c r="TLW184" s="89"/>
      <c r="TLX184" s="89"/>
      <c r="TLY184" s="89"/>
      <c r="TLZ184" s="89"/>
      <c r="TMA184" s="89"/>
      <c r="TMB184" s="89"/>
      <c r="TMC184" s="89"/>
      <c r="TMD184" s="89"/>
      <c r="TME184" s="89"/>
      <c r="TMF184" s="89"/>
      <c r="TMG184" s="89"/>
      <c r="TMH184" s="89"/>
      <c r="TMI184" s="89"/>
      <c r="TML184" s="89"/>
      <c r="TMO184" s="89"/>
      <c r="TMR184" s="89"/>
      <c r="TMU184" s="89"/>
      <c r="TMX184" s="89"/>
      <c r="TNJ184" s="89"/>
      <c r="TNM184" s="89"/>
      <c r="TNP184" s="89"/>
      <c r="TNS184" s="89"/>
      <c r="TNY184" s="89"/>
      <c r="TOB184" s="89"/>
      <c r="TOH184" s="89"/>
      <c r="TOK184" s="89"/>
      <c r="TON184" s="89"/>
      <c r="TOQ184" s="89"/>
      <c r="TOW184" s="89"/>
      <c r="TOZ184" s="89"/>
      <c r="TPF184" s="89"/>
      <c r="TPH184" s="89"/>
      <c r="TPI184" s="89"/>
      <c r="TPK184" s="89"/>
      <c r="TPN184" s="89"/>
      <c r="TPQ184" s="89"/>
      <c r="TQB184" s="89"/>
      <c r="TQD184" s="89"/>
      <c r="TQP184" s="89"/>
      <c r="TQS184" s="89"/>
      <c r="TRA184" s="89"/>
      <c r="TRU184" s="89"/>
      <c r="TRW184" s="89"/>
      <c r="TRX184" s="89"/>
      <c r="TRY184" s="89"/>
      <c r="TRZ184" s="89"/>
      <c r="TSA184" s="89"/>
      <c r="TSB184" s="89"/>
      <c r="TST184" s="89"/>
      <c r="TSU184" s="89"/>
      <c r="TSX184" s="89"/>
      <c r="TTA184" s="89"/>
      <c r="TTC184" s="89"/>
      <c r="TTE184" s="89"/>
      <c r="TTH184" s="89"/>
      <c r="TTK184" s="89"/>
      <c r="TTN184" s="89"/>
      <c r="TTT184" s="89"/>
      <c r="TTW184" s="89"/>
      <c r="TTZ184" s="89"/>
      <c r="TUE184" s="89"/>
      <c r="TUS184" s="89"/>
      <c r="TUT184" s="89"/>
      <c r="TUU184" s="89"/>
      <c r="TUV184" s="89"/>
      <c r="TUW184" s="89"/>
      <c r="TUX184" s="89"/>
      <c r="TUY184" s="89"/>
      <c r="TUZ184" s="89"/>
      <c r="TVA184" s="89"/>
      <c r="TVB184" s="89"/>
      <c r="TVC184" s="89"/>
      <c r="TVD184" s="89"/>
      <c r="TVE184" s="89"/>
      <c r="TVF184" s="89"/>
      <c r="TVG184" s="89"/>
      <c r="TVH184" s="89"/>
      <c r="TVI184" s="89"/>
      <c r="TVJ184" s="89"/>
      <c r="TVK184" s="89"/>
      <c r="TVL184" s="89"/>
      <c r="TVM184" s="89"/>
      <c r="TVN184" s="89"/>
      <c r="TVO184" s="89"/>
      <c r="TVP184" s="89"/>
      <c r="TVQ184" s="89"/>
      <c r="TVR184" s="89"/>
      <c r="TVS184" s="89"/>
      <c r="TVT184" s="89"/>
      <c r="TVU184" s="89"/>
      <c r="TVV184" s="89"/>
      <c r="TVW184" s="89"/>
      <c r="TVX184" s="89"/>
      <c r="TVY184" s="89"/>
      <c r="TVZ184" s="89"/>
      <c r="TWA184" s="89"/>
      <c r="TWB184" s="89"/>
      <c r="TWC184" s="89"/>
      <c r="TWD184" s="89"/>
      <c r="TWE184" s="89"/>
      <c r="TWH184" s="89"/>
      <c r="TWK184" s="89"/>
      <c r="TWN184" s="89"/>
      <c r="TWQ184" s="89"/>
      <c r="TWT184" s="89"/>
      <c r="TXF184" s="89"/>
      <c r="TXI184" s="89"/>
      <c r="TXL184" s="89"/>
      <c r="TXO184" s="89"/>
      <c r="TXU184" s="89"/>
      <c r="TXX184" s="89"/>
      <c r="TYD184" s="89"/>
      <c r="TYG184" s="89"/>
      <c r="TYJ184" s="89"/>
      <c r="TYM184" s="89"/>
      <c r="TYS184" s="89"/>
      <c r="TYV184" s="89"/>
      <c r="TZB184" s="89"/>
      <c r="TZD184" s="89"/>
      <c r="TZE184" s="89"/>
      <c r="TZG184" s="89"/>
      <c r="TZJ184" s="89"/>
      <c r="TZM184" s="89"/>
      <c r="TZX184" s="89"/>
      <c r="TZZ184" s="89"/>
      <c r="UAL184" s="89"/>
      <c r="UAO184" s="89"/>
      <c r="UAW184" s="89"/>
      <c r="UBQ184" s="89"/>
      <c r="UBS184" s="89"/>
      <c r="UBT184" s="89"/>
      <c r="UBU184" s="89"/>
      <c r="UBV184" s="89"/>
      <c r="UBW184" s="89"/>
      <c r="UBX184" s="89"/>
      <c r="UCP184" s="89"/>
      <c r="UCQ184" s="89"/>
      <c r="UCT184" s="89"/>
      <c r="UCW184" s="89"/>
      <c r="UCY184" s="89"/>
      <c r="UDA184" s="89"/>
      <c r="UDD184" s="89"/>
      <c r="UDG184" s="89"/>
      <c r="UDJ184" s="89"/>
      <c r="UDP184" s="89"/>
      <c r="UDS184" s="89"/>
      <c r="UDV184" s="89"/>
      <c r="UEA184" s="89"/>
      <c r="UEO184" s="89"/>
      <c r="UEP184" s="89"/>
      <c r="UEQ184" s="89"/>
      <c r="UER184" s="89"/>
      <c r="UES184" s="89"/>
      <c r="UET184" s="89"/>
      <c r="UEU184" s="89"/>
      <c r="UEV184" s="89"/>
      <c r="UEW184" s="89"/>
      <c r="UEX184" s="89"/>
      <c r="UEY184" s="89"/>
      <c r="UEZ184" s="89"/>
      <c r="UFA184" s="89"/>
      <c r="UFB184" s="89"/>
      <c r="UFC184" s="89"/>
      <c r="UFD184" s="89"/>
      <c r="UFE184" s="89"/>
      <c r="UFF184" s="89"/>
      <c r="UFG184" s="89"/>
      <c r="UFH184" s="89"/>
      <c r="UFI184" s="89"/>
      <c r="UFJ184" s="89"/>
      <c r="UFK184" s="89"/>
      <c r="UFL184" s="89"/>
      <c r="UFM184" s="89"/>
      <c r="UFN184" s="89"/>
      <c r="UFO184" s="89"/>
      <c r="UFP184" s="89"/>
      <c r="UFQ184" s="89"/>
      <c r="UFR184" s="89"/>
      <c r="UFS184" s="89"/>
      <c r="UFT184" s="89"/>
      <c r="UFU184" s="89"/>
      <c r="UFV184" s="89"/>
      <c r="UFW184" s="89"/>
      <c r="UFX184" s="89"/>
      <c r="UFY184" s="89"/>
      <c r="UFZ184" s="89"/>
      <c r="UGA184" s="89"/>
      <c r="UGD184" s="89"/>
      <c r="UGG184" s="89"/>
      <c r="UGJ184" s="89"/>
      <c r="UGM184" s="89"/>
      <c r="UGP184" s="89"/>
      <c r="UHB184" s="89"/>
      <c r="UHE184" s="89"/>
      <c r="UHH184" s="89"/>
      <c r="UHK184" s="89"/>
      <c r="UHQ184" s="89"/>
      <c r="UHT184" s="89"/>
      <c r="UHZ184" s="89"/>
      <c r="UIC184" s="89"/>
      <c r="UIF184" s="89"/>
      <c r="UII184" s="89"/>
      <c r="UIO184" s="89"/>
      <c r="UIR184" s="89"/>
      <c r="UIX184" s="89"/>
      <c r="UIZ184" s="89"/>
      <c r="UJA184" s="89"/>
      <c r="UJC184" s="89"/>
      <c r="UJF184" s="89"/>
      <c r="UJI184" s="89"/>
      <c r="UJT184" s="89"/>
      <c r="UJV184" s="89"/>
      <c r="UKH184" s="89"/>
      <c r="UKK184" s="89"/>
      <c r="UKS184" s="89"/>
      <c r="ULM184" s="89"/>
      <c r="ULO184" s="89"/>
      <c r="ULP184" s="89"/>
      <c r="ULQ184" s="89"/>
      <c r="ULR184" s="89"/>
      <c r="ULS184" s="89"/>
      <c r="ULT184" s="89"/>
      <c r="UML184" s="89"/>
      <c r="UMM184" s="89"/>
      <c r="UMP184" s="89"/>
      <c r="UMS184" s="89"/>
      <c r="UMU184" s="89"/>
      <c r="UMW184" s="89"/>
      <c r="UMZ184" s="89"/>
      <c r="UNC184" s="89"/>
      <c r="UNF184" s="89"/>
      <c r="UNL184" s="89"/>
      <c r="UNO184" s="89"/>
      <c r="UNR184" s="89"/>
      <c r="UNW184" s="89"/>
      <c r="UOK184" s="89"/>
      <c r="UOL184" s="89"/>
      <c r="UOM184" s="89"/>
      <c r="UON184" s="89"/>
      <c r="UOO184" s="89"/>
      <c r="UOP184" s="89"/>
      <c r="UOQ184" s="89"/>
      <c r="UOR184" s="89"/>
      <c r="UOS184" s="89"/>
      <c r="UOT184" s="89"/>
      <c r="UOU184" s="89"/>
      <c r="UOV184" s="89"/>
      <c r="UOW184" s="89"/>
      <c r="UOX184" s="89"/>
      <c r="UOY184" s="89"/>
      <c r="UOZ184" s="89"/>
      <c r="UPA184" s="89"/>
      <c r="UPB184" s="89"/>
      <c r="UPC184" s="89"/>
      <c r="UPD184" s="89"/>
      <c r="UPE184" s="89"/>
      <c r="UPF184" s="89"/>
      <c r="UPG184" s="89"/>
      <c r="UPH184" s="89"/>
      <c r="UPI184" s="89"/>
      <c r="UPJ184" s="89"/>
      <c r="UPK184" s="89"/>
      <c r="UPL184" s="89"/>
      <c r="UPM184" s="89"/>
      <c r="UPN184" s="89"/>
      <c r="UPO184" s="89"/>
      <c r="UPP184" s="89"/>
      <c r="UPQ184" s="89"/>
      <c r="UPR184" s="89"/>
      <c r="UPS184" s="89"/>
      <c r="UPT184" s="89"/>
      <c r="UPU184" s="89"/>
      <c r="UPV184" s="89"/>
      <c r="UPW184" s="89"/>
      <c r="UPZ184" s="89"/>
      <c r="UQC184" s="89"/>
      <c r="UQF184" s="89"/>
      <c r="UQI184" s="89"/>
      <c r="UQL184" s="89"/>
      <c r="UQX184" s="89"/>
      <c r="URA184" s="89"/>
      <c r="URD184" s="89"/>
      <c r="URG184" s="89"/>
      <c r="URM184" s="89"/>
      <c r="URP184" s="89"/>
      <c r="URV184" s="89"/>
      <c r="URY184" s="89"/>
      <c r="USB184" s="89"/>
      <c r="USE184" s="89"/>
      <c r="USK184" s="89"/>
      <c r="USN184" s="89"/>
      <c r="UST184" s="89"/>
      <c r="USV184" s="89"/>
      <c r="USW184" s="89"/>
      <c r="USY184" s="89"/>
      <c r="UTB184" s="89"/>
      <c r="UTE184" s="89"/>
      <c r="UTP184" s="89"/>
      <c r="UTR184" s="89"/>
      <c r="UUD184" s="89"/>
      <c r="UUG184" s="89"/>
      <c r="UUO184" s="89"/>
      <c r="UVI184" s="89"/>
      <c r="UVK184" s="89"/>
      <c r="UVL184" s="89"/>
      <c r="UVM184" s="89"/>
      <c r="UVN184" s="89"/>
      <c r="UVO184" s="89"/>
      <c r="UVP184" s="89"/>
      <c r="UWH184" s="89"/>
      <c r="UWI184" s="89"/>
      <c r="UWL184" s="89"/>
      <c r="UWO184" s="89"/>
      <c r="UWQ184" s="89"/>
      <c r="UWS184" s="89"/>
      <c r="UWV184" s="89"/>
      <c r="UWY184" s="89"/>
      <c r="UXB184" s="89"/>
      <c r="UXH184" s="89"/>
      <c r="UXK184" s="89"/>
      <c r="UXN184" s="89"/>
      <c r="UXS184" s="89"/>
      <c r="UYG184" s="89"/>
      <c r="UYH184" s="89"/>
      <c r="UYI184" s="89"/>
      <c r="UYJ184" s="89"/>
      <c r="UYK184" s="89"/>
      <c r="UYL184" s="89"/>
      <c r="UYM184" s="89"/>
      <c r="UYN184" s="89"/>
      <c r="UYO184" s="89"/>
      <c r="UYP184" s="89"/>
      <c r="UYQ184" s="89"/>
      <c r="UYR184" s="89"/>
      <c r="UYS184" s="89"/>
      <c r="UYT184" s="89"/>
      <c r="UYU184" s="89"/>
      <c r="UYV184" s="89"/>
      <c r="UYW184" s="89"/>
      <c r="UYX184" s="89"/>
      <c r="UYY184" s="89"/>
      <c r="UYZ184" s="89"/>
      <c r="UZA184" s="89"/>
      <c r="UZB184" s="89"/>
      <c r="UZC184" s="89"/>
      <c r="UZD184" s="89"/>
      <c r="UZE184" s="89"/>
      <c r="UZF184" s="89"/>
      <c r="UZG184" s="89"/>
      <c r="UZH184" s="89"/>
      <c r="UZI184" s="89"/>
      <c r="UZJ184" s="89"/>
      <c r="UZK184" s="89"/>
      <c r="UZL184" s="89"/>
      <c r="UZM184" s="89"/>
      <c r="UZN184" s="89"/>
      <c r="UZO184" s="89"/>
      <c r="UZP184" s="89"/>
      <c r="UZQ184" s="89"/>
      <c r="UZR184" s="89"/>
      <c r="UZS184" s="89"/>
      <c r="UZV184" s="89"/>
      <c r="UZY184" s="89"/>
      <c r="VAB184" s="89"/>
      <c r="VAE184" s="89"/>
      <c r="VAH184" s="89"/>
      <c r="VAT184" s="89"/>
      <c r="VAW184" s="89"/>
      <c r="VAZ184" s="89"/>
      <c r="VBC184" s="89"/>
      <c r="VBI184" s="89"/>
      <c r="VBL184" s="89"/>
      <c r="VBR184" s="89"/>
      <c r="VBU184" s="89"/>
      <c r="VBX184" s="89"/>
      <c r="VCA184" s="89"/>
      <c r="VCG184" s="89"/>
      <c r="VCJ184" s="89"/>
      <c r="VCP184" s="89"/>
      <c r="VCR184" s="89"/>
      <c r="VCS184" s="89"/>
      <c r="VCU184" s="89"/>
      <c r="VCX184" s="89"/>
      <c r="VDA184" s="89"/>
      <c r="VDL184" s="89"/>
      <c r="VDN184" s="89"/>
      <c r="VDZ184" s="89"/>
      <c r="VEC184" s="89"/>
      <c r="VEK184" s="89"/>
      <c r="VFE184" s="89"/>
      <c r="VFG184" s="89"/>
      <c r="VFH184" s="89"/>
      <c r="VFI184" s="89"/>
      <c r="VFJ184" s="89"/>
      <c r="VFK184" s="89"/>
      <c r="VFL184" s="89"/>
      <c r="VGD184" s="89"/>
      <c r="VGE184" s="89"/>
      <c r="VGH184" s="89"/>
      <c r="VGK184" s="89"/>
      <c r="VGM184" s="89"/>
      <c r="VGO184" s="89"/>
      <c r="VGR184" s="89"/>
      <c r="VGU184" s="89"/>
      <c r="VGX184" s="89"/>
      <c r="VHD184" s="89"/>
      <c r="VHG184" s="89"/>
      <c r="VHJ184" s="89"/>
      <c r="VHO184" s="89"/>
      <c r="VIC184" s="89"/>
      <c r="VID184" s="89"/>
      <c r="VIE184" s="89"/>
      <c r="VIF184" s="89"/>
      <c r="VIG184" s="89"/>
      <c r="VIH184" s="89"/>
      <c r="VII184" s="89"/>
      <c r="VIJ184" s="89"/>
      <c r="VIK184" s="89"/>
      <c r="VIL184" s="89"/>
      <c r="VIM184" s="89"/>
      <c r="VIN184" s="89"/>
      <c r="VIO184" s="89"/>
      <c r="VIP184" s="89"/>
      <c r="VIQ184" s="89"/>
      <c r="VIR184" s="89"/>
      <c r="VIS184" s="89"/>
      <c r="VIT184" s="89"/>
      <c r="VIU184" s="89"/>
      <c r="VIV184" s="89"/>
      <c r="VIW184" s="89"/>
      <c r="VIX184" s="89"/>
      <c r="VIY184" s="89"/>
      <c r="VIZ184" s="89"/>
      <c r="VJA184" s="89"/>
      <c r="VJB184" s="89"/>
      <c r="VJC184" s="89"/>
      <c r="VJD184" s="89"/>
      <c r="VJE184" s="89"/>
      <c r="VJF184" s="89"/>
      <c r="VJG184" s="89"/>
      <c r="VJH184" s="89"/>
      <c r="VJI184" s="89"/>
      <c r="VJJ184" s="89"/>
      <c r="VJK184" s="89"/>
      <c r="VJL184" s="89"/>
      <c r="VJM184" s="89"/>
      <c r="VJN184" s="89"/>
      <c r="VJO184" s="89"/>
      <c r="VJR184" s="89"/>
      <c r="VJU184" s="89"/>
      <c r="VJX184" s="89"/>
      <c r="VKA184" s="89"/>
      <c r="VKD184" s="89"/>
      <c r="VKP184" s="89"/>
      <c r="VKS184" s="89"/>
      <c r="VKV184" s="89"/>
      <c r="VKY184" s="89"/>
      <c r="VLE184" s="89"/>
      <c r="VLH184" s="89"/>
      <c r="VLN184" s="89"/>
      <c r="VLQ184" s="89"/>
      <c r="VLT184" s="89"/>
      <c r="VLW184" s="89"/>
      <c r="VMC184" s="89"/>
      <c r="VMF184" s="89"/>
      <c r="VML184" s="89"/>
      <c r="VMN184" s="89"/>
      <c r="VMO184" s="89"/>
      <c r="VMQ184" s="89"/>
      <c r="VMT184" s="89"/>
      <c r="VMW184" s="89"/>
      <c r="VNH184" s="89"/>
      <c r="VNJ184" s="89"/>
      <c r="VNV184" s="89"/>
      <c r="VNY184" s="89"/>
      <c r="VOG184" s="89"/>
      <c r="VPA184" s="89"/>
      <c r="VPC184" s="89"/>
      <c r="VPD184" s="89"/>
      <c r="VPE184" s="89"/>
      <c r="VPF184" s="89"/>
      <c r="VPG184" s="89"/>
      <c r="VPH184" s="89"/>
      <c r="VPZ184" s="89"/>
      <c r="VQA184" s="89"/>
      <c r="VQD184" s="89"/>
      <c r="VQG184" s="89"/>
      <c r="VQI184" s="89"/>
      <c r="VQK184" s="89"/>
      <c r="VQN184" s="89"/>
      <c r="VQQ184" s="89"/>
      <c r="VQT184" s="89"/>
      <c r="VQZ184" s="89"/>
      <c r="VRC184" s="89"/>
      <c r="VRF184" s="89"/>
      <c r="VRK184" s="89"/>
      <c r="VRY184" s="89"/>
      <c r="VRZ184" s="89"/>
      <c r="VSA184" s="89"/>
      <c r="VSB184" s="89"/>
      <c r="VSC184" s="89"/>
      <c r="VSD184" s="89"/>
      <c r="VSE184" s="89"/>
      <c r="VSF184" s="89"/>
      <c r="VSG184" s="89"/>
      <c r="VSH184" s="89"/>
      <c r="VSI184" s="89"/>
      <c r="VSJ184" s="89"/>
      <c r="VSK184" s="89"/>
      <c r="VSL184" s="89"/>
      <c r="VSM184" s="89"/>
      <c r="VSN184" s="89"/>
      <c r="VSO184" s="89"/>
      <c r="VSP184" s="89"/>
      <c r="VSQ184" s="89"/>
      <c r="VSR184" s="89"/>
      <c r="VSS184" s="89"/>
      <c r="VST184" s="89"/>
      <c r="VSU184" s="89"/>
      <c r="VSV184" s="89"/>
      <c r="VSW184" s="89"/>
      <c r="VSX184" s="89"/>
      <c r="VSY184" s="89"/>
      <c r="VSZ184" s="89"/>
      <c r="VTA184" s="89"/>
      <c r="VTB184" s="89"/>
      <c r="VTC184" s="89"/>
      <c r="VTD184" s="89"/>
      <c r="VTE184" s="89"/>
      <c r="VTF184" s="89"/>
      <c r="VTG184" s="89"/>
      <c r="VTH184" s="89"/>
      <c r="VTI184" s="89"/>
      <c r="VTJ184" s="89"/>
      <c r="VTK184" s="89"/>
      <c r="VTN184" s="89"/>
      <c r="VTQ184" s="89"/>
      <c r="VTT184" s="89"/>
      <c r="VTW184" s="89"/>
      <c r="VTZ184" s="89"/>
      <c r="VUL184" s="89"/>
      <c r="VUO184" s="89"/>
      <c r="VUR184" s="89"/>
      <c r="VUU184" s="89"/>
      <c r="VVA184" s="89"/>
      <c r="VVD184" s="89"/>
      <c r="VVJ184" s="89"/>
      <c r="VVM184" s="89"/>
      <c r="VVP184" s="89"/>
      <c r="VVS184" s="89"/>
      <c r="VVY184" s="89"/>
      <c r="VWB184" s="89"/>
      <c r="VWH184" s="89"/>
      <c r="VWJ184" s="89"/>
      <c r="VWK184" s="89"/>
      <c r="VWM184" s="89"/>
      <c r="VWP184" s="89"/>
      <c r="VWS184" s="89"/>
      <c r="VXD184" s="89"/>
      <c r="VXF184" s="89"/>
      <c r="VXR184" s="89"/>
      <c r="VXU184" s="89"/>
      <c r="VYC184" s="89"/>
      <c r="VYW184" s="89"/>
      <c r="VYY184" s="89"/>
      <c r="VYZ184" s="89"/>
      <c r="VZA184" s="89"/>
      <c r="VZB184" s="89"/>
      <c r="VZC184" s="89"/>
      <c r="VZD184" s="89"/>
      <c r="VZV184" s="89"/>
      <c r="VZW184" s="89"/>
      <c r="VZZ184" s="89"/>
      <c r="WAC184" s="89"/>
      <c r="WAE184" s="89"/>
      <c r="WAG184" s="89"/>
      <c r="WAJ184" s="89"/>
      <c r="WAM184" s="89"/>
      <c r="WAP184" s="89"/>
      <c r="WAV184" s="89"/>
      <c r="WAY184" s="89"/>
      <c r="WBB184" s="89"/>
      <c r="WBG184" s="89"/>
      <c r="WBU184" s="89"/>
      <c r="WBV184" s="89"/>
      <c r="WBW184" s="89"/>
      <c r="WBX184" s="89"/>
      <c r="WBY184" s="89"/>
      <c r="WBZ184" s="89"/>
      <c r="WCA184" s="89"/>
      <c r="WCB184" s="89"/>
      <c r="WCC184" s="89"/>
      <c r="WCD184" s="89"/>
      <c r="WCE184" s="89"/>
      <c r="WCF184" s="89"/>
      <c r="WCG184" s="89"/>
      <c r="WCH184" s="89"/>
      <c r="WCI184" s="89"/>
      <c r="WCJ184" s="89"/>
      <c r="WCK184" s="89"/>
      <c r="WCL184" s="89"/>
      <c r="WCM184" s="89"/>
      <c r="WCN184" s="89"/>
      <c r="WCO184" s="89"/>
      <c r="WCP184" s="89"/>
      <c r="WCQ184" s="89"/>
      <c r="WCR184" s="89"/>
      <c r="WCS184" s="89"/>
      <c r="WCT184" s="89"/>
      <c r="WCU184" s="89"/>
      <c r="WCV184" s="89"/>
      <c r="WCW184" s="89"/>
      <c r="WCX184" s="89"/>
      <c r="WCY184" s="89"/>
      <c r="WCZ184" s="89"/>
      <c r="WDA184" s="89"/>
      <c r="WDB184" s="89"/>
      <c r="WDC184" s="89"/>
      <c r="WDD184" s="89"/>
      <c r="WDE184" s="89"/>
      <c r="WDF184" s="89"/>
      <c r="WDG184" s="89"/>
      <c r="WDJ184" s="89"/>
      <c r="WDM184" s="89"/>
      <c r="WDP184" s="89"/>
      <c r="WDS184" s="89"/>
      <c r="WDV184" s="89"/>
      <c r="WEH184" s="89"/>
      <c r="WEK184" s="89"/>
      <c r="WEN184" s="89"/>
      <c r="WEQ184" s="89"/>
      <c r="WEW184" s="89"/>
      <c r="WEZ184" s="89"/>
      <c r="WFF184" s="89"/>
      <c r="WFI184" s="89"/>
      <c r="WFL184" s="89"/>
      <c r="WFO184" s="89"/>
      <c r="WFU184" s="89"/>
      <c r="WFX184" s="89"/>
      <c r="WGD184" s="89"/>
      <c r="WGF184" s="89"/>
      <c r="WGG184" s="89"/>
      <c r="WGI184" s="89"/>
      <c r="WGL184" s="89"/>
      <c r="WGO184" s="89"/>
      <c r="WGZ184" s="89"/>
      <c r="WHB184" s="89"/>
      <c r="WHN184" s="89"/>
      <c r="WHQ184" s="89"/>
      <c r="WHY184" s="89"/>
      <c r="WIS184" s="89"/>
      <c r="WIU184" s="89"/>
      <c r="WIV184" s="89"/>
      <c r="WIW184" s="89"/>
      <c r="WIX184" s="89"/>
      <c r="WIY184" s="89"/>
      <c r="WIZ184" s="89"/>
      <c r="WJR184" s="89"/>
      <c r="WJS184" s="89"/>
      <c r="WJV184" s="89"/>
      <c r="WJY184" s="89"/>
      <c r="WKA184" s="89"/>
      <c r="WKC184" s="89"/>
      <c r="WKF184" s="89"/>
      <c r="WKI184" s="89"/>
      <c r="WKL184" s="89"/>
      <c r="WKR184" s="89"/>
      <c r="WKU184" s="89"/>
      <c r="WKX184" s="89"/>
      <c r="WLC184" s="89"/>
      <c r="WLQ184" s="89"/>
      <c r="WLR184" s="89"/>
      <c r="WLS184" s="89"/>
      <c r="WLT184" s="89"/>
      <c r="WLU184" s="89"/>
      <c r="WLV184" s="89"/>
      <c r="WLW184" s="89"/>
      <c r="WLX184" s="89"/>
      <c r="WLY184" s="89"/>
      <c r="WLZ184" s="89"/>
      <c r="WMA184" s="89"/>
      <c r="WMB184" s="89"/>
      <c r="WMC184" s="89"/>
      <c r="WMD184" s="89"/>
      <c r="WME184" s="89"/>
      <c r="WMF184" s="89"/>
      <c r="WMG184" s="89"/>
      <c r="WMH184" s="89"/>
      <c r="WMI184" s="89"/>
      <c r="WMJ184" s="89"/>
      <c r="WMK184" s="89"/>
      <c r="WML184" s="89"/>
      <c r="WMM184" s="89"/>
      <c r="WMN184" s="89"/>
      <c r="WMO184" s="89"/>
      <c r="WMP184" s="89"/>
      <c r="WMQ184" s="89"/>
      <c r="WMR184" s="89"/>
      <c r="WMS184" s="89"/>
      <c r="WMT184" s="89"/>
      <c r="WMU184" s="89"/>
      <c r="WMV184" s="89"/>
      <c r="WMW184" s="89"/>
      <c r="WMX184" s="89"/>
      <c r="WMY184" s="89"/>
      <c r="WMZ184" s="89"/>
      <c r="WNA184" s="89"/>
      <c r="WNB184" s="89"/>
      <c r="WNC184" s="89"/>
      <c r="WNF184" s="89"/>
      <c r="WNI184" s="89"/>
      <c r="WNL184" s="89"/>
      <c r="WNO184" s="89"/>
      <c r="WNR184" s="89"/>
      <c r="WOD184" s="89"/>
      <c r="WOG184" s="89"/>
      <c r="WOJ184" s="89"/>
      <c r="WOM184" s="89"/>
      <c r="WOS184" s="89"/>
      <c r="WOV184" s="89"/>
      <c r="WPB184" s="89"/>
      <c r="WPE184" s="89"/>
      <c r="WPH184" s="89"/>
      <c r="WPK184" s="89"/>
      <c r="WPQ184" s="89"/>
      <c r="WPT184" s="89"/>
      <c r="WPZ184" s="89"/>
      <c r="WQB184" s="89"/>
      <c r="WQC184" s="89"/>
      <c r="WQE184" s="89"/>
      <c r="WQH184" s="89"/>
      <c r="WQK184" s="89"/>
      <c r="WQV184" s="89"/>
      <c r="WQX184" s="89"/>
      <c r="WRJ184" s="89"/>
      <c r="WRM184" s="89"/>
      <c r="WRU184" s="89"/>
      <c r="WSO184" s="89"/>
      <c r="WSQ184" s="89"/>
      <c r="WSR184" s="89"/>
      <c r="WSS184" s="89"/>
      <c r="WST184" s="89"/>
      <c r="WSU184" s="89"/>
      <c r="WSV184" s="89"/>
      <c r="WTN184" s="89"/>
      <c r="WTO184" s="89"/>
      <c r="WTR184" s="89"/>
      <c r="WTU184" s="89"/>
      <c r="WTW184" s="89"/>
      <c r="WTY184" s="89"/>
      <c r="WUB184" s="89"/>
      <c r="WUE184" s="89"/>
      <c r="WUH184" s="89"/>
      <c r="WUN184" s="89"/>
      <c r="WUQ184" s="89"/>
      <c r="WUT184" s="89"/>
      <c r="WUY184" s="89"/>
    </row>
    <row r="185" spans="1:1015 1029:2039 2053:3063 3077:4087 4101:5111 5125:6135 6149:7159 7173:8183 8197:9207 9221:10231 10245:11255 11269:12279 12293:13303 13317:14327 14341:15351 15365:16119" s="45" customFormat="1" ht="21.75" hidden="1" customHeight="1">
      <c r="A185" s="4" t="s">
        <v>37</v>
      </c>
      <c r="B185" s="44" t="s">
        <v>325</v>
      </c>
      <c r="C185" s="5"/>
      <c r="D185" s="59"/>
      <c r="E185" s="60"/>
    </row>
    <row r="186" spans="1:1015 1029:2039 2053:3063 3077:4087 4101:5111 5125:6135 6149:7159 7173:8183 8197:9207 9221:10231 10245:11255 11269:12279 12293:13303 13317:14327 14341:15351 15365:16119" s="45" customFormat="1" ht="21.75" hidden="1" customHeight="1">
      <c r="A186" s="8" t="s">
        <v>55</v>
      </c>
      <c r="B186" s="44" t="s">
        <v>325</v>
      </c>
      <c r="C186" s="5"/>
      <c r="D186" s="59"/>
      <c r="E186" s="60"/>
    </row>
    <row r="187" spans="1:1015 1029:2039 2053:3063 3077:4087 4101:5111 5125:6135 6149:7159 7173:8183 8197:9207 9221:10231 10245:11255 11269:12279 12293:13303 13317:14327 14341:15351 15365:16119" s="45" customFormat="1" ht="21.75" hidden="1" customHeight="1">
      <c r="A187" s="14" t="s">
        <v>56</v>
      </c>
      <c r="B187" s="44" t="s">
        <v>330</v>
      </c>
      <c r="C187" s="5"/>
      <c r="D187" s="59"/>
      <c r="E187" s="60"/>
    </row>
    <row r="188" spans="1:1015 1029:2039 2053:3063 3077:4087 4101:5111 5125:6135 6149:7159 7173:8183 8197:9207 9221:10231 10245:11255 11269:12279 12293:13303 13317:14327 14341:15351 15365:16119" s="45" customFormat="1" ht="20.25" hidden="1" customHeight="1">
      <c r="A188" s="8" t="s">
        <v>57</v>
      </c>
      <c r="B188" s="44"/>
      <c r="C188" s="5"/>
      <c r="D188" s="59"/>
      <c r="E188" s="60"/>
    </row>
    <row r="189" spans="1:1015 1029:2039 2053:3063 3077:4087 4101:5111 5125:6135 6149:7159 7173:8183 8197:9207 9221:10231 10245:11255 11269:12279 12293:13303 13317:14327 14341:15351 15365:16119" s="45" customFormat="1" ht="20.25" customHeight="1">
      <c r="A189" s="8" t="s">
        <v>67</v>
      </c>
      <c r="B189" s="82" t="s">
        <v>325</v>
      </c>
      <c r="C189" s="5">
        <v>180</v>
      </c>
      <c r="D189" s="59">
        <v>26000</v>
      </c>
      <c r="E189" s="83">
        <f t="shared" ref="E189:E190" si="1">+D189*C189</f>
        <v>4680000</v>
      </c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  <c r="AH189" s="89"/>
      <c r="AI189" s="89"/>
      <c r="AJ189" s="89"/>
      <c r="AK189" s="89"/>
      <c r="AL189" s="89"/>
      <c r="AM189" s="89"/>
      <c r="AN189" s="89"/>
      <c r="AO189" s="89"/>
      <c r="AP189" s="89"/>
      <c r="AQ189" s="89"/>
      <c r="AT189" s="89"/>
      <c r="AW189" s="89"/>
      <c r="AZ189" s="89"/>
      <c r="BC189" s="89"/>
      <c r="BF189" s="89"/>
      <c r="BR189" s="89"/>
      <c r="BU189" s="89"/>
      <c r="BX189" s="89"/>
      <c r="CA189" s="89"/>
      <c r="CG189" s="89"/>
      <c r="CJ189" s="89"/>
      <c r="CP189" s="89"/>
      <c r="CS189" s="89"/>
      <c r="CV189" s="89"/>
      <c r="CY189" s="89"/>
      <c r="DE189" s="89"/>
      <c r="DH189" s="89"/>
      <c r="DN189" s="89"/>
      <c r="DP189" s="89"/>
      <c r="DQ189" s="89"/>
      <c r="DS189" s="89"/>
      <c r="DV189" s="89"/>
      <c r="DY189" s="89"/>
      <c r="EJ189" s="89"/>
      <c r="EL189" s="89"/>
      <c r="EX189" s="89"/>
      <c r="FA189" s="89"/>
      <c r="FI189" s="89"/>
      <c r="GC189" s="89"/>
      <c r="GE189" s="89"/>
      <c r="GF189" s="89"/>
      <c r="GG189" s="89"/>
      <c r="GH189" s="89"/>
      <c r="GI189" s="89"/>
      <c r="GJ189" s="89"/>
      <c r="HB189" s="89"/>
      <c r="HC189" s="89"/>
      <c r="HF189" s="89"/>
      <c r="HI189" s="89"/>
      <c r="HK189" s="89"/>
      <c r="HM189" s="89"/>
      <c r="HP189" s="89"/>
      <c r="HS189" s="89"/>
      <c r="HV189" s="89"/>
      <c r="IB189" s="89"/>
      <c r="IE189" s="89"/>
      <c r="IH189" s="89"/>
      <c r="IM189" s="89"/>
      <c r="JA189" s="89"/>
      <c r="JB189" s="89"/>
      <c r="JC189" s="89"/>
      <c r="JD189" s="89"/>
      <c r="JE189" s="89"/>
      <c r="JF189" s="89"/>
      <c r="JG189" s="89"/>
      <c r="JH189" s="89"/>
      <c r="JI189" s="89"/>
      <c r="JJ189" s="89"/>
      <c r="JK189" s="89"/>
      <c r="JL189" s="89"/>
      <c r="JM189" s="89"/>
      <c r="JN189" s="89"/>
      <c r="JO189" s="89"/>
      <c r="JP189" s="89"/>
      <c r="JQ189" s="89"/>
      <c r="JR189" s="89"/>
      <c r="JS189" s="89"/>
      <c r="JT189" s="89"/>
      <c r="JU189" s="89"/>
      <c r="JV189" s="89"/>
      <c r="JW189" s="89"/>
      <c r="JX189" s="89"/>
      <c r="JY189" s="89"/>
      <c r="JZ189" s="89"/>
      <c r="KA189" s="89"/>
      <c r="KB189" s="89"/>
      <c r="KC189" s="89"/>
      <c r="KD189" s="89"/>
      <c r="KE189" s="89"/>
      <c r="KF189" s="89"/>
      <c r="KG189" s="89"/>
      <c r="KH189" s="89"/>
      <c r="KI189" s="89"/>
      <c r="KJ189" s="89"/>
      <c r="KK189" s="89"/>
      <c r="KL189" s="89"/>
      <c r="KM189" s="89"/>
      <c r="KP189" s="89"/>
      <c r="KS189" s="89"/>
      <c r="KV189" s="89"/>
      <c r="KY189" s="89"/>
      <c r="LB189" s="89"/>
      <c r="LN189" s="89"/>
      <c r="LQ189" s="89"/>
      <c r="LT189" s="89"/>
      <c r="LW189" s="89"/>
      <c r="MC189" s="89"/>
      <c r="MF189" s="89"/>
      <c r="ML189" s="89"/>
      <c r="MO189" s="89"/>
      <c r="MR189" s="89"/>
      <c r="MU189" s="89"/>
      <c r="NA189" s="89"/>
      <c r="ND189" s="89"/>
      <c r="NJ189" s="89"/>
      <c r="NL189" s="89"/>
      <c r="NM189" s="89"/>
      <c r="NO189" s="89"/>
      <c r="NR189" s="89"/>
      <c r="NU189" s="89"/>
      <c r="OF189" s="89"/>
      <c r="OH189" s="89"/>
      <c r="OT189" s="89"/>
      <c r="OW189" s="89"/>
      <c r="PE189" s="89"/>
      <c r="PY189" s="89"/>
      <c r="QA189" s="89"/>
      <c r="QB189" s="89"/>
      <c r="QC189" s="89"/>
      <c r="QD189" s="89"/>
      <c r="QE189" s="89"/>
      <c r="QF189" s="89"/>
      <c r="QX189" s="89"/>
      <c r="QY189" s="89"/>
      <c r="RB189" s="89"/>
      <c r="RE189" s="89"/>
      <c r="RG189" s="89"/>
      <c r="RI189" s="89"/>
      <c r="RL189" s="89"/>
      <c r="RO189" s="89"/>
      <c r="RR189" s="89"/>
      <c r="RX189" s="89"/>
      <c r="SA189" s="89"/>
      <c r="SD189" s="89"/>
      <c r="SI189" s="89"/>
      <c r="SW189" s="89"/>
      <c r="SX189" s="89"/>
      <c r="SY189" s="89"/>
      <c r="SZ189" s="89"/>
      <c r="TA189" s="89"/>
      <c r="TB189" s="89"/>
      <c r="TC189" s="89"/>
      <c r="TD189" s="89"/>
      <c r="TE189" s="89"/>
      <c r="TF189" s="89"/>
      <c r="TG189" s="89"/>
      <c r="TH189" s="89"/>
      <c r="TI189" s="89"/>
      <c r="TJ189" s="89"/>
      <c r="TK189" s="89"/>
      <c r="TL189" s="89"/>
      <c r="TM189" s="89"/>
      <c r="TN189" s="89"/>
      <c r="TO189" s="89"/>
      <c r="TP189" s="89"/>
      <c r="TQ189" s="89"/>
      <c r="TR189" s="89"/>
      <c r="TS189" s="89"/>
      <c r="TT189" s="89"/>
      <c r="TU189" s="89"/>
      <c r="TV189" s="89"/>
      <c r="TW189" s="89"/>
      <c r="TX189" s="89"/>
      <c r="TY189" s="89"/>
      <c r="TZ189" s="89"/>
      <c r="UA189" s="89"/>
      <c r="UB189" s="89"/>
      <c r="UC189" s="89"/>
      <c r="UD189" s="89"/>
      <c r="UE189" s="89"/>
      <c r="UF189" s="89"/>
      <c r="UG189" s="89"/>
      <c r="UH189" s="89"/>
      <c r="UI189" s="89"/>
      <c r="UL189" s="89"/>
      <c r="UO189" s="89"/>
      <c r="UR189" s="89"/>
      <c r="UU189" s="89"/>
      <c r="UX189" s="89"/>
      <c r="VJ189" s="89"/>
      <c r="VM189" s="89"/>
      <c r="VP189" s="89"/>
      <c r="VS189" s="89"/>
      <c r="VY189" s="89"/>
      <c r="WB189" s="89"/>
      <c r="WH189" s="89"/>
      <c r="WK189" s="89"/>
      <c r="WN189" s="89"/>
      <c r="WQ189" s="89"/>
      <c r="WW189" s="89"/>
      <c r="WZ189" s="89"/>
      <c r="XF189" s="89"/>
      <c r="XH189" s="89"/>
      <c r="XI189" s="89"/>
      <c r="XK189" s="89"/>
      <c r="XN189" s="89"/>
      <c r="XQ189" s="89"/>
      <c r="YB189" s="89"/>
      <c r="YD189" s="89"/>
      <c r="YP189" s="89"/>
      <c r="YS189" s="89"/>
      <c r="ZA189" s="89"/>
      <c r="ZU189" s="89"/>
      <c r="ZW189" s="89"/>
      <c r="ZX189" s="89"/>
      <c r="ZY189" s="89"/>
      <c r="ZZ189" s="89"/>
      <c r="AAA189" s="89"/>
      <c r="AAB189" s="89"/>
      <c r="AAT189" s="89"/>
      <c r="AAU189" s="89"/>
      <c r="AAX189" s="89"/>
      <c r="ABA189" s="89"/>
      <c r="ABC189" s="89"/>
      <c r="ABE189" s="89"/>
      <c r="ABH189" s="89"/>
      <c r="ABK189" s="89"/>
      <c r="ABN189" s="89"/>
      <c r="ABT189" s="89"/>
      <c r="ABW189" s="89"/>
      <c r="ABZ189" s="89"/>
      <c r="ACE189" s="89"/>
      <c r="ACS189" s="89"/>
      <c r="ACT189" s="89"/>
      <c r="ACU189" s="89"/>
      <c r="ACV189" s="89"/>
      <c r="ACW189" s="89"/>
      <c r="ACX189" s="89"/>
      <c r="ACY189" s="89"/>
      <c r="ACZ189" s="89"/>
      <c r="ADA189" s="89"/>
      <c r="ADB189" s="89"/>
      <c r="ADC189" s="89"/>
      <c r="ADD189" s="89"/>
      <c r="ADE189" s="89"/>
      <c r="ADF189" s="89"/>
      <c r="ADG189" s="89"/>
      <c r="ADH189" s="89"/>
      <c r="ADI189" s="89"/>
      <c r="ADJ189" s="89"/>
      <c r="ADK189" s="89"/>
      <c r="ADL189" s="89"/>
      <c r="ADM189" s="89"/>
      <c r="ADN189" s="89"/>
      <c r="ADO189" s="89"/>
      <c r="ADP189" s="89"/>
      <c r="ADQ189" s="89"/>
      <c r="ADR189" s="89"/>
      <c r="ADS189" s="89"/>
      <c r="ADT189" s="89"/>
      <c r="ADU189" s="89"/>
      <c r="ADV189" s="89"/>
      <c r="ADW189" s="89"/>
      <c r="ADX189" s="89"/>
      <c r="ADY189" s="89"/>
      <c r="ADZ189" s="89"/>
      <c r="AEA189" s="89"/>
      <c r="AEB189" s="89"/>
      <c r="AEC189" s="89"/>
      <c r="AED189" s="89"/>
      <c r="AEE189" s="89"/>
      <c r="AEH189" s="89"/>
      <c r="AEK189" s="89"/>
      <c r="AEN189" s="89"/>
      <c r="AEQ189" s="89"/>
      <c r="AET189" s="89"/>
      <c r="AFF189" s="89"/>
      <c r="AFI189" s="89"/>
      <c r="AFL189" s="89"/>
      <c r="AFO189" s="89"/>
      <c r="AFU189" s="89"/>
      <c r="AFX189" s="89"/>
      <c r="AGD189" s="89"/>
      <c r="AGG189" s="89"/>
      <c r="AGJ189" s="89"/>
      <c r="AGM189" s="89"/>
      <c r="AGS189" s="89"/>
      <c r="AGV189" s="89"/>
      <c r="AHB189" s="89"/>
      <c r="AHD189" s="89"/>
      <c r="AHE189" s="89"/>
      <c r="AHG189" s="89"/>
      <c r="AHJ189" s="89"/>
      <c r="AHM189" s="89"/>
      <c r="AHX189" s="89"/>
      <c r="AHZ189" s="89"/>
      <c r="AIL189" s="89"/>
      <c r="AIO189" s="89"/>
      <c r="AIW189" s="89"/>
      <c r="AJQ189" s="89"/>
      <c r="AJS189" s="89"/>
      <c r="AJT189" s="89"/>
      <c r="AJU189" s="89"/>
      <c r="AJV189" s="89"/>
      <c r="AJW189" s="89"/>
      <c r="AJX189" s="89"/>
      <c r="AKP189" s="89"/>
      <c r="AKQ189" s="89"/>
      <c r="AKT189" s="89"/>
      <c r="AKW189" s="89"/>
      <c r="AKY189" s="89"/>
      <c r="ALA189" s="89"/>
      <c r="ALD189" s="89"/>
      <c r="ALG189" s="89"/>
      <c r="ALJ189" s="89"/>
      <c r="ALP189" s="89"/>
      <c r="ALS189" s="89"/>
      <c r="ALV189" s="89"/>
      <c r="AMA189" s="89"/>
      <c r="AMO189" s="89"/>
      <c r="AMP189" s="89"/>
      <c r="AMQ189" s="89"/>
      <c r="AMR189" s="89"/>
      <c r="AMS189" s="89"/>
      <c r="AMT189" s="89"/>
      <c r="AMU189" s="89"/>
      <c r="AMV189" s="89"/>
      <c r="AMW189" s="89"/>
      <c r="AMX189" s="89"/>
      <c r="AMY189" s="89"/>
      <c r="AMZ189" s="89"/>
      <c r="ANA189" s="89"/>
      <c r="ANB189" s="89"/>
      <c r="ANC189" s="89"/>
      <c r="AND189" s="89"/>
      <c r="ANE189" s="89"/>
      <c r="ANF189" s="89"/>
      <c r="ANG189" s="89"/>
      <c r="ANH189" s="89"/>
      <c r="ANI189" s="89"/>
      <c r="ANJ189" s="89"/>
      <c r="ANK189" s="89"/>
      <c r="ANL189" s="89"/>
      <c r="ANM189" s="89"/>
      <c r="ANN189" s="89"/>
      <c r="ANO189" s="89"/>
      <c r="ANP189" s="89"/>
      <c r="ANQ189" s="89"/>
      <c r="ANR189" s="89"/>
      <c r="ANS189" s="89"/>
      <c r="ANT189" s="89"/>
      <c r="ANU189" s="89"/>
      <c r="ANV189" s="89"/>
      <c r="ANW189" s="89"/>
      <c r="ANX189" s="89"/>
      <c r="ANY189" s="89"/>
      <c r="ANZ189" s="89"/>
      <c r="AOA189" s="89"/>
      <c r="AOD189" s="89"/>
      <c r="AOG189" s="89"/>
      <c r="AOJ189" s="89"/>
      <c r="AOM189" s="89"/>
      <c r="AOP189" s="89"/>
      <c r="APB189" s="89"/>
      <c r="APE189" s="89"/>
      <c r="APH189" s="89"/>
      <c r="APK189" s="89"/>
      <c r="APQ189" s="89"/>
      <c r="APT189" s="89"/>
      <c r="APZ189" s="89"/>
      <c r="AQC189" s="89"/>
      <c r="AQF189" s="89"/>
      <c r="AQI189" s="89"/>
      <c r="AQO189" s="89"/>
      <c r="AQR189" s="89"/>
      <c r="AQX189" s="89"/>
      <c r="AQZ189" s="89"/>
      <c r="ARA189" s="89"/>
      <c r="ARC189" s="89"/>
      <c r="ARF189" s="89"/>
      <c r="ARI189" s="89"/>
      <c r="ART189" s="89"/>
      <c r="ARV189" s="89"/>
      <c r="ASH189" s="89"/>
      <c r="ASK189" s="89"/>
      <c r="ASS189" s="89"/>
      <c r="ATM189" s="89"/>
      <c r="ATO189" s="89"/>
      <c r="ATP189" s="89"/>
      <c r="ATQ189" s="89"/>
      <c r="ATR189" s="89"/>
      <c r="ATS189" s="89"/>
      <c r="ATT189" s="89"/>
      <c r="AUL189" s="89"/>
      <c r="AUM189" s="89"/>
      <c r="AUP189" s="89"/>
      <c r="AUS189" s="89"/>
      <c r="AUU189" s="89"/>
      <c r="AUW189" s="89"/>
      <c r="AUZ189" s="89"/>
      <c r="AVC189" s="89"/>
      <c r="AVF189" s="89"/>
      <c r="AVL189" s="89"/>
      <c r="AVO189" s="89"/>
      <c r="AVR189" s="89"/>
      <c r="AVW189" s="89"/>
      <c r="AWK189" s="89"/>
      <c r="AWL189" s="89"/>
      <c r="AWM189" s="89"/>
      <c r="AWN189" s="89"/>
      <c r="AWO189" s="89"/>
      <c r="AWP189" s="89"/>
      <c r="AWQ189" s="89"/>
      <c r="AWR189" s="89"/>
      <c r="AWS189" s="89"/>
      <c r="AWT189" s="89"/>
      <c r="AWU189" s="89"/>
      <c r="AWV189" s="89"/>
      <c r="AWW189" s="89"/>
      <c r="AWX189" s="89"/>
      <c r="AWY189" s="89"/>
      <c r="AWZ189" s="89"/>
      <c r="AXA189" s="89"/>
      <c r="AXB189" s="89"/>
      <c r="AXC189" s="89"/>
      <c r="AXD189" s="89"/>
      <c r="AXE189" s="89"/>
      <c r="AXF189" s="89"/>
      <c r="AXG189" s="89"/>
      <c r="AXH189" s="89"/>
      <c r="AXI189" s="89"/>
      <c r="AXJ189" s="89"/>
      <c r="AXK189" s="89"/>
      <c r="AXL189" s="89"/>
      <c r="AXM189" s="89"/>
      <c r="AXN189" s="89"/>
      <c r="AXO189" s="89"/>
      <c r="AXP189" s="89"/>
      <c r="AXQ189" s="89"/>
      <c r="AXR189" s="89"/>
      <c r="AXS189" s="89"/>
      <c r="AXT189" s="89"/>
      <c r="AXU189" s="89"/>
      <c r="AXV189" s="89"/>
      <c r="AXW189" s="89"/>
      <c r="AXZ189" s="89"/>
      <c r="AYC189" s="89"/>
      <c r="AYF189" s="89"/>
      <c r="AYI189" s="89"/>
      <c r="AYL189" s="89"/>
      <c r="AYX189" s="89"/>
      <c r="AZA189" s="89"/>
      <c r="AZD189" s="89"/>
      <c r="AZG189" s="89"/>
      <c r="AZM189" s="89"/>
      <c r="AZP189" s="89"/>
      <c r="AZV189" s="89"/>
      <c r="AZY189" s="89"/>
      <c r="BAB189" s="89"/>
      <c r="BAE189" s="89"/>
      <c r="BAK189" s="89"/>
      <c r="BAN189" s="89"/>
      <c r="BAT189" s="89"/>
      <c r="BAV189" s="89"/>
      <c r="BAW189" s="89"/>
      <c r="BAY189" s="89"/>
      <c r="BBB189" s="89"/>
      <c r="BBE189" s="89"/>
      <c r="BBP189" s="89"/>
      <c r="BBR189" s="89"/>
      <c r="BCD189" s="89"/>
      <c r="BCG189" s="89"/>
      <c r="BCO189" s="89"/>
      <c r="BDI189" s="89"/>
      <c r="BDK189" s="89"/>
      <c r="BDL189" s="89"/>
      <c r="BDM189" s="89"/>
      <c r="BDN189" s="89"/>
      <c r="BDO189" s="89"/>
      <c r="BDP189" s="89"/>
      <c r="BEH189" s="89"/>
      <c r="BEI189" s="89"/>
      <c r="BEL189" s="89"/>
      <c r="BEO189" s="89"/>
      <c r="BEQ189" s="89"/>
      <c r="BES189" s="89"/>
      <c r="BEV189" s="89"/>
      <c r="BEY189" s="89"/>
      <c r="BFB189" s="89"/>
      <c r="BFH189" s="89"/>
      <c r="BFK189" s="89"/>
      <c r="BFN189" s="89"/>
      <c r="BFS189" s="89"/>
      <c r="BGG189" s="89"/>
      <c r="BGH189" s="89"/>
      <c r="BGI189" s="89"/>
      <c r="BGJ189" s="89"/>
      <c r="BGK189" s="89"/>
      <c r="BGL189" s="89"/>
      <c r="BGM189" s="89"/>
      <c r="BGN189" s="89"/>
      <c r="BGO189" s="89"/>
      <c r="BGP189" s="89"/>
      <c r="BGQ189" s="89"/>
      <c r="BGR189" s="89"/>
      <c r="BGS189" s="89"/>
      <c r="BGT189" s="89"/>
      <c r="BGU189" s="89"/>
      <c r="BGV189" s="89"/>
      <c r="BGW189" s="89"/>
      <c r="BGX189" s="89"/>
      <c r="BGY189" s="89"/>
      <c r="BGZ189" s="89"/>
      <c r="BHA189" s="89"/>
      <c r="BHB189" s="89"/>
      <c r="BHC189" s="89"/>
      <c r="BHD189" s="89"/>
      <c r="BHE189" s="89"/>
      <c r="BHF189" s="89"/>
      <c r="BHG189" s="89"/>
      <c r="BHH189" s="89"/>
      <c r="BHI189" s="89"/>
      <c r="BHJ189" s="89"/>
      <c r="BHK189" s="89"/>
      <c r="BHL189" s="89"/>
      <c r="BHM189" s="89"/>
      <c r="BHN189" s="89"/>
      <c r="BHO189" s="89"/>
      <c r="BHP189" s="89"/>
      <c r="BHQ189" s="89"/>
      <c r="BHR189" s="89"/>
      <c r="BHS189" s="89"/>
      <c r="BHV189" s="89"/>
      <c r="BHY189" s="89"/>
      <c r="BIB189" s="89"/>
      <c r="BIE189" s="89"/>
      <c r="BIH189" s="89"/>
      <c r="BIT189" s="89"/>
      <c r="BIW189" s="89"/>
      <c r="BIZ189" s="89"/>
      <c r="BJC189" s="89"/>
      <c r="BJI189" s="89"/>
      <c r="BJL189" s="89"/>
      <c r="BJR189" s="89"/>
      <c r="BJU189" s="89"/>
      <c r="BJX189" s="89"/>
      <c r="BKA189" s="89"/>
      <c r="BKG189" s="89"/>
      <c r="BKJ189" s="89"/>
      <c r="BKP189" s="89"/>
      <c r="BKR189" s="89"/>
      <c r="BKS189" s="89"/>
      <c r="BKU189" s="89"/>
      <c r="BKX189" s="89"/>
      <c r="BLA189" s="89"/>
      <c r="BLL189" s="89"/>
      <c r="BLN189" s="89"/>
      <c r="BLZ189" s="89"/>
      <c r="BMC189" s="89"/>
      <c r="BMK189" s="89"/>
      <c r="BNE189" s="89"/>
      <c r="BNG189" s="89"/>
      <c r="BNH189" s="89"/>
      <c r="BNI189" s="89"/>
      <c r="BNJ189" s="89"/>
      <c r="BNK189" s="89"/>
      <c r="BNL189" s="89"/>
      <c r="BOD189" s="89"/>
      <c r="BOE189" s="89"/>
      <c r="BOH189" s="89"/>
      <c r="BOK189" s="89"/>
      <c r="BOM189" s="89"/>
      <c r="BOO189" s="89"/>
      <c r="BOR189" s="89"/>
      <c r="BOU189" s="89"/>
      <c r="BOX189" s="89"/>
      <c r="BPD189" s="89"/>
      <c r="BPG189" s="89"/>
      <c r="BPJ189" s="89"/>
      <c r="BPO189" s="89"/>
      <c r="BQC189" s="89"/>
      <c r="BQD189" s="89"/>
      <c r="BQE189" s="89"/>
      <c r="BQF189" s="89"/>
      <c r="BQG189" s="89"/>
      <c r="BQH189" s="89"/>
      <c r="BQI189" s="89"/>
      <c r="BQJ189" s="89"/>
      <c r="BQK189" s="89"/>
      <c r="BQL189" s="89"/>
      <c r="BQM189" s="89"/>
      <c r="BQN189" s="89"/>
      <c r="BQO189" s="89"/>
      <c r="BQP189" s="89"/>
      <c r="BQQ189" s="89"/>
      <c r="BQR189" s="89"/>
      <c r="BQS189" s="89"/>
      <c r="BQT189" s="89"/>
      <c r="BQU189" s="89"/>
      <c r="BQV189" s="89"/>
      <c r="BQW189" s="89"/>
      <c r="BQX189" s="89"/>
      <c r="BQY189" s="89"/>
      <c r="BQZ189" s="89"/>
      <c r="BRA189" s="89"/>
      <c r="BRB189" s="89"/>
      <c r="BRC189" s="89"/>
      <c r="BRD189" s="89"/>
      <c r="BRE189" s="89"/>
      <c r="BRF189" s="89"/>
      <c r="BRG189" s="89"/>
      <c r="BRH189" s="89"/>
      <c r="BRI189" s="89"/>
      <c r="BRJ189" s="89"/>
      <c r="BRK189" s="89"/>
      <c r="BRL189" s="89"/>
      <c r="BRM189" s="89"/>
      <c r="BRN189" s="89"/>
      <c r="BRO189" s="89"/>
      <c r="BRR189" s="89"/>
      <c r="BRU189" s="89"/>
      <c r="BRX189" s="89"/>
      <c r="BSA189" s="89"/>
      <c r="BSD189" s="89"/>
      <c r="BSP189" s="89"/>
      <c r="BSS189" s="89"/>
      <c r="BSV189" s="89"/>
      <c r="BSY189" s="89"/>
      <c r="BTE189" s="89"/>
      <c r="BTH189" s="89"/>
      <c r="BTN189" s="89"/>
      <c r="BTQ189" s="89"/>
      <c r="BTT189" s="89"/>
      <c r="BTW189" s="89"/>
      <c r="BUC189" s="89"/>
      <c r="BUF189" s="89"/>
      <c r="BUL189" s="89"/>
      <c r="BUN189" s="89"/>
      <c r="BUO189" s="89"/>
      <c r="BUQ189" s="89"/>
      <c r="BUT189" s="89"/>
      <c r="BUW189" s="89"/>
      <c r="BVH189" s="89"/>
      <c r="BVJ189" s="89"/>
      <c r="BVV189" s="89"/>
      <c r="BVY189" s="89"/>
      <c r="BWG189" s="89"/>
      <c r="BXA189" s="89"/>
      <c r="BXC189" s="89"/>
      <c r="BXD189" s="89"/>
      <c r="BXE189" s="89"/>
      <c r="BXF189" s="89"/>
      <c r="BXG189" s="89"/>
      <c r="BXH189" s="89"/>
      <c r="BXZ189" s="89"/>
      <c r="BYA189" s="89"/>
      <c r="BYD189" s="89"/>
      <c r="BYG189" s="89"/>
      <c r="BYI189" s="89"/>
      <c r="BYK189" s="89"/>
      <c r="BYN189" s="89"/>
      <c r="BYQ189" s="89"/>
      <c r="BYT189" s="89"/>
      <c r="BYZ189" s="89"/>
      <c r="BZC189" s="89"/>
      <c r="BZF189" s="89"/>
      <c r="BZK189" s="89"/>
      <c r="BZY189" s="89"/>
      <c r="BZZ189" s="89"/>
      <c r="CAA189" s="89"/>
      <c r="CAB189" s="89"/>
      <c r="CAC189" s="89"/>
      <c r="CAD189" s="89"/>
      <c r="CAE189" s="89"/>
      <c r="CAF189" s="89"/>
      <c r="CAG189" s="89"/>
      <c r="CAH189" s="89"/>
      <c r="CAI189" s="89"/>
      <c r="CAJ189" s="89"/>
      <c r="CAK189" s="89"/>
      <c r="CAL189" s="89"/>
      <c r="CAM189" s="89"/>
      <c r="CAN189" s="89"/>
      <c r="CAO189" s="89"/>
      <c r="CAP189" s="89"/>
      <c r="CAQ189" s="89"/>
      <c r="CAR189" s="89"/>
      <c r="CAS189" s="89"/>
      <c r="CAT189" s="89"/>
      <c r="CAU189" s="89"/>
      <c r="CAV189" s="89"/>
      <c r="CAW189" s="89"/>
      <c r="CAX189" s="89"/>
      <c r="CAY189" s="89"/>
      <c r="CAZ189" s="89"/>
      <c r="CBA189" s="89"/>
      <c r="CBB189" s="89"/>
      <c r="CBC189" s="89"/>
      <c r="CBD189" s="89"/>
      <c r="CBE189" s="89"/>
      <c r="CBF189" s="89"/>
      <c r="CBG189" s="89"/>
      <c r="CBH189" s="89"/>
      <c r="CBI189" s="89"/>
      <c r="CBJ189" s="89"/>
      <c r="CBK189" s="89"/>
      <c r="CBN189" s="89"/>
      <c r="CBQ189" s="89"/>
      <c r="CBT189" s="89"/>
      <c r="CBW189" s="89"/>
      <c r="CBZ189" s="89"/>
      <c r="CCL189" s="89"/>
      <c r="CCO189" s="89"/>
      <c r="CCR189" s="89"/>
      <c r="CCU189" s="89"/>
      <c r="CDA189" s="89"/>
      <c r="CDD189" s="89"/>
      <c r="CDJ189" s="89"/>
      <c r="CDM189" s="89"/>
      <c r="CDP189" s="89"/>
      <c r="CDS189" s="89"/>
      <c r="CDY189" s="89"/>
      <c r="CEB189" s="89"/>
      <c r="CEH189" s="89"/>
      <c r="CEJ189" s="89"/>
      <c r="CEK189" s="89"/>
      <c r="CEM189" s="89"/>
      <c r="CEP189" s="89"/>
      <c r="CES189" s="89"/>
      <c r="CFD189" s="89"/>
      <c r="CFF189" s="89"/>
      <c r="CFR189" s="89"/>
      <c r="CFU189" s="89"/>
      <c r="CGC189" s="89"/>
      <c r="CGW189" s="89"/>
      <c r="CGY189" s="89"/>
      <c r="CGZ189" s="89"/>
      <c r="CHA189" s="89"/>
      <c r="CHB189" s="89"/>
      <c r="CHC189" s="89"/>
      <c r="CHD189" s="89"/>
      <c r="CHV189" s="89"/>
      <c r="CHW189" s="89"/>
      <c r="CHZ189" s="89"/>
      <c r="CIC189" s="89"/>
      <c r="CIE189" s="89"/>
      <c r="CIG189" s="89"/>
      <c r="CIJ189" s="89"/>
      <c r="CIM189" s="89"/>
      <c r="CIP189" s="89"/>
      <c r="CIV189" s="89"/>
      <c r="CIY189" s="89"/>
      <c r="CJB189" s="89"/>
      <c r="CJG189" s="89"/>
      <c r="CJU189" s="89"/>
      <c r="CJV189" s="89"/>
      <c r="CJW189" s="89"/>
      <c r="CJX189" s="89"/>
      <c r="CJY189" s="89"/>
      <c r="CJZ189" s="89"/>
      <c r="CKA189" s="89"/>
      <c r="CKB189" s="89"/>
      <c r="CKC189" s="89"/>
      <c r="CKD189" s="89"/>
      <c r="CKE189" s="89"/>
      <c r="CKF189" s="89"/>
      <c r="CKG189" s="89"/>
      <c r="CKH189" s="89"/>
      <c r="CKI189" s="89"/>
      <c r="CKJ189" s="89"/>
      <c r="CKK189" s="89"/>
      <c r="CKL189" s="89"/>
      <c r="CKM189" s="89"/>
      <c r="CKN189" s="89"/>
      <c r="CKO189" s="89"/>
      <c r="CKP189" s="89"/>
      <c r="CKQ189" s="89"/>
      <c r="CKR189" s="89"/>
      <c r="CKS189" s="89"/>
      <c r="CKT189" s="89"/>
      <c r="CKU189" s="89"/>
      <c r="CKV189" s="89"/>
      <c r="CKW189" s="89"/>
      <c r="CKX189" s="89"/>
      <c r="CKY189" s="89"/>
      <c r="CKZ189" s="89"/>
      <c r="CLA189" s="89"/>
      <c r="CLB189" s="89"/>
      <c r="CLC189" s="89"/>
      <c r="CLD189" s="89"/>
      <c r="CLE189" s="89"/>
      <c r="CLF189" s="89"/>
      <c r="CLG189" s="89"/>
      <c r="CLJ189" s="89"/>
      <c r="CLM189" s="89"/>
      <c r="CLP189" s="89"/>
      <c r="CLS189" s="89"/>
      <c r="CLV189" s="89"/>
      <c r="CMH189" s="89"/>
      <c r="CMK189" s="89"/>
      <c r="CMN189" s="89"/>
      <c r="CMQ189" s="89"/>
      <c r="CMW189" s="89"/>
      <c r="CMZ189" s="89"/>
      <c r="CNF189" s="89"/>
      <c r="CNI189" s="89"/>
      <c r="CNL189" s="89"/>
      <c r="CNO189" s="89"/>
      <c r="CNU189" s="89"/>
      <c r="CNX189" s="89"/>
      <c r="COD189" s="89"/>
      <c r="COF189" s="89"/>
      <c r="COG189" s="89"/>
      <c r="COI189" s="89"/>
      <c r="COL189" s="89"/>
      <c r="COO189" s="89"/>
      <c r="COZ189" s="89"/>
      <c r="CPB189" s="89"/>
      <c r="CPN189" s="89"/>
      <c r="CPQ189" s="89"/>
      <c r="CPY189" s="89"/>
      <c r="CQS189" s="89"/>
      <c r="CQU189" s="89"/>
      <c r="CQV189" s="89"/>
      <c r="CQW189" s="89"/>
      <c r="CQX189" s="89"/>
      <c r="CQY189" s="89"/>
      <c r="CQZ189" s="89"/>
      <c r="CRR189" s="89"/>
      <c r="CRS189" s="89"/>
      <c r="CRV189" s="89"/>
      <c r="CRY189" s="89"/>
      <c r="CSA189" s="89"/>
      <c r="CSC189" s="89"/>
      <c r="CSF189" s="89"/>
      <c r="CSI189" s="89"/>
      <c r="CSL189" s="89"/>
      <c r="CSR189" s="89"/>
      <c r="CSU189" s="89"/>
      <c r="CSX189" s="89"/>
      <c r="CTC189" s="89"/>
      <c r="CTQ189" s="89"/>
      <c r="CTR189" s="89"/>
      <c r="CTS189" s="89"/>
      <c r="CTT189" s="89"/>
      <c r="CTU189" s="89"/>
      <c r="CTV189" s="89"/>
      <c r="CTW189" s="89"/>
      <c r="CTX189" s="89"/>
      <c r="CTY189" s="89"/>
      <c r="CTZ189" s="89"/>
      <c r="CUA189" s="89"/>
      <c r="CUB189" s="89"/>
      <c r="CUC189" s="89"/>
      <c r="CUD189" s="89"/>
      <c r="CUE189" s="89"/>
      <c r="CUF189" s="89"/>
      <c r="CUG189" s="89"/>
      <c r="CUH189" s="89"/>
      <c r="CUI189" s="89"/>
      <c r="CUJ189" s="89"/>
      <c r="CUK189" s="89"/>
      <c r="CUL189" s="89"/>
      <c r="CUM189" s="89"/>
      <c r="CUN189" s="89"/>
      <c r="CUO189" s="89"/>
      <c r="CUP189" s="89"/>
      <c r="CUQ189" s="89"/>
      <c r="CUR189" s="89"/>
      <c r="CUS189" s="89"/>
      <c r="CUT189" s="89"/>
      <c r="CUU189" s="89"/>
      <c r="CUV189" s="89"/>
      <c r="CUW189" s="89"/>
      <c r="CUX189" s="89"/>
      <c r="CUY189" s="89"/>
      <c r="CUZ189" s="89"/>
      <c r="CVA189" s="89"/>
      <c r="CVB189" s="89"/>
      <c r="CVC189" s="89"/>
      <c r="CVF189" s="89"/>
      <c r="CVI189" s="89"/>
      <c r="CVL189" s="89"/>
      <c r="CVO189" s="89"/>
      <c r="CVR189" s="89"/>
      <c r="CWD189" s="89"/>
      <c r="CWG189" s="89"/>
      <c r="CWJ189" s="89"/>
      <c r="CWM189" s="89"/>
      <c r="CWS189" s="89"/>
      <c r="CWV189" s="89"/>
      <c r="CXB189" s="89"/>
      <c r="CXE189" s="89"/>
      <c r="CXH189" s="89"/>
      <c r="CXK189" s="89"/>
      <c r="CXQ189" s="89"/>
      <c r="CXT189" s="89"/>
      <c r="CXZ189" s="89"/>
      <c r="CYB189" s="89"/>
      <c r="CYC189" s="89"/>
      <c r="CYE189" s="89"/>
      <c r="CYH189" s="89"/>
      <c r="CYK189" s="89"/>
      <c r="CYV189" s="89"/>
      <c r="CYX189" s="89"/>
      <c r="CZJ189" s="89"/>
      <c r="CZM189" s="89"/>
      <c r="CZU189" s="89"/>
      <c r="DAO189" s="89"/>
      <c r="DAQ189" s="89"/>
      <c r="DAR189" s="89"/>
      <c r="DAS189" s="89"/>
      <c r="DAT189" s="89"/>
      <c r="DAU189" s="89"/>
      <c r="DAV189" s="89"/>
      <c r="DBN189" s="89"/>
      <c r="DBO189" s="89"/>
      <c r="DBR189" s="89"/>
      <c r="DBU189" s="89"/>
      <c r="DBW189" s="89"/>
      <c r="DBY189" s="89"/>
      <c r="DCB189" s="89"/>
      <c r="DCE189" s="89"/>
      <c r="DCH189" s="89"/>
      <c r="DCN189" s="89"/>
      <c r="DCQ189" s="89"/>
      <c r="DCT189" s="89"/>
      <c r="DCY189" s="89"/>
      <c r="DDM189" s="89"/>
      <c r="DDN189" s="89"/>
      <c r="DDO189" s="89"/>
      <c r="DDP189" s="89"/>
      <c r="DDQ189" s="89"/>
      <c r="DDR189" s="89"/>
      <c r="DDS189" s="89"/>
      <c r="DDT189" s="89"/>
      <c r="DDU189" s="89"/>
      <c r="DDV189" s="89"/>
      <c r="DDW189" s="89"/>
      <c r="DDX189" s="89"/>
      <c r="DDY189" s="89"/>
      <c r="DDZ189" s="89"/>
      <c r="DEA189" s="89"/>
      <c r="DEB189" s="89"/>
      <c r="DEC189" s="89"/>
      <c r="DED189" s="89"/>
      <c r="DEE189" s="89"/>
      <c r="DEF189" s="89"/>
      <c r="DEG189" s="89"/>
      <c r="DEH189" s="89"/>
      <c r="DEI189" s="89"/>
      <c r="DEJ189" s="89"/>
      <c r="DEK189" s="89"/>
      <c r="DEL189" s="89"/>
      <c r="DEM189" s="89"/>
      <c r="DEN189" s="89"/>
      <c r="DEO189" s="89"/>
      <c r="DEP189" s="89"/>
      <c r="DEQ189" s="89"/>
      <c r="DER189" s="89"/>
      <c r="DES189" s="89"/>
      <c r="DET189" s="89"/>
      <c r="DEU189" s="89"/>
      <c r="DEV189" s="89"/>
      <c r="DEW189" s="89"/>
      <c r="DEX189" s="89"/>
      <c r="DEY189" s="89"/>
      <c r="DFB189" s="89"/>
      <c r="DFE189" s="89"/>
      <c r="DFH189" s="89"/>
      <c r="DFK189" s="89"/>
      <c r="DFN189" s="89"/>
      <c r="DFZ189" s="89"/>
      <c r="DGC189" s="89"/>
      <c r="DGF189" s="89"/>
      <c r="DGI189" s="89"/>
      <c r="DGO189" s="89"/>
      <c r="DGR189" s="89"/>
      <c r="DGX189" s="89"/>
      <c r="DHA189" s="89"/>
      <c r="DHD189" s="89"/>
      <c r="DHG189" s="89"/>
      <c r="DHM189" s="89"/>
      <c r="DHP189" s="89"/>
      <c r="DHV189" s="89"/>
      <c r="DHX189" s="89"/>
      <c r="DHY189" s="89"/>
      <c r="DIA189" s="89"/>
      <c r="DID189" s="89"/>
      <c r="DIG189" s="89"/>
      <c r="DIR189" s="89"/>
      <c r="DIT189" s="89"/>
      <c r="DJF189" s="89"/>
      <c r="DJI189" s="89"/>
      <c r="DJQ189" s="89"/>
      <c r="DKK189" s="89"/>
      <c r="DKM189" s="89"/>
      <c r="DKN189" s="89"/>
      <c r="DKO189" s="89"/>
      <c r="DKP189" s="89"/>
      <c r="DKQ189" s="89"/>
      <c r="DKR189" s="89"/>
      <c r="DLJ189" s="89"/>
      <c r="DLK189" s="89"/>
      <c r="DLN189" s="89"/>
      <c r="DLQ189" s="89"/>
      <c r="DLS189" s="89"/>
      <c r="DLU189" s="89"/>
      <c r="DLX189" s="89"/>
      <c r="DMA189" s="89"/>
      <c r="DMD189" s="89"/>
      <c r="DMJ189" s="89"/>
      <c r="DMM189" s="89"/>
      <c r="DMP189" s="89"/>
      <c r="DMU189" s="89"/>
      <c r="DNI189" s="89"/>
      <c r="DNJ189" s="89"/>
      <c r="DNK189" s="89"/>
      <c r="DNL189" s="89"/>
      <c r="DNM189" s="89"/>
      <c r="DNN189" s="89"/>
      <c r="DNO189" s="89"/>
      <c r="DNP189" s="89"/>
      <c r="DNQ189" s="89"/>
      <c r="DNR189" s="89"/>
      <c r="DNS189" s="89"/>
      <c r="DNT189" s="89"/>
      <c r="DNU189" s="89"/>
      <c r="DNV189" s="89"/>
      <c r="DNW189" s="89"/>
      <c r="DNX189" s="89"/>
      <c r="DNY189" s="89"/>
      <c r="DNZ189" s="89"/>
      <c r="DOA189" s="89"/>
      <c r="DOB189" s="89"/>
      <c r="DOC189" s="89"/>
      <c r="DOD189" s="89"/>
      <c r="DOE189" s="89"/>
      <c r="DOF189" s="89"/>
      <c r="DOG189" s="89"/>
      <c r="DOH189" s="89"/>
      <c r="DOI189" s="89"/>
      <c r="DOJ189" s="89"/>
      <c r="DOK189" s="89"/>
      <c r="DOL189" s="89"/>
      <c r="DOM189" s="89"/>
      <c r="DON189" s="89"/>
      <c r="DOO189" s="89"/>
      <c r="DOP189" s="89"/>
      <c r="DOQ189" s="89"/>
      <c r="DOR189" s="89"/>
      <c r="DOS189" s="89"/>
      <c r="DOT189" s="89"/>
      <c r="DOU189" s="89"/>
      <c r="DOX189" s="89"/>
      <c r="DPA189" s="89"/>
      <c r="DPD189" s="89"/>
      <c r="DPG189" s="89"/>
      <c r="DPJ189" s="89"/>
      <c r="DPV189" s="89"/>
      <c r="DPY189" s="89"/>
      <c r="DQB189" s="89"/>
      <c r="DQE189" s="89"/>
      <c r="DQK189" s="89"/>
      <c r="DQN189" s="89"/>
      <c r="DQT189" s="89"/>
      <c r="DQW189" s="89"/>
      <c r="DQZ189" s="89"/>
      <c r="DRC189" s="89"/>
      <c r="DRI189" s="89"/>
      <c r="DRL189" s="89"/>
      <c r="DRR189" s="89"/>
      <c r="DRT189" s="89"/>
      <c r="DRU189" s="89"/>
      <c r="DRW189" s="89"/>
      <c r="DRZ189" s="89"/>
      <c r="DSC189" s="89"/>
      <c r="DSN189" s="89"/>
      <c r="DSP189" s="89"/>
      <c r="DTB189" s="89"/>
      <c r="DTE189" s="89"/>
      <c r="DTM189" s="89"/>
      <c r="DUG189" s="89"/>
      <c r="DUI189" s="89"/>
      <c r="DUJ189" s="89"/>
      <c r="DUK189" s="89"/>
      <c r="DUL189" s="89"/>
      <c r="DUM189" s="89"/>
      <c r="DUN189" s="89"/>
      <c r="DVF189" s="89"/>
      <c r="DVG189" s="89"/>
      <c r="DVJ189" s="89"/>
      <c r="DVM189" s="89"/>
      <c r="DVO189" s="89"/>
      <c r="DVQ189" s="89"/>
      <c r="DVT189" s="89"/>
      <c r="DVW189" s="89"/>
      <c r="DVZ189" s="89"/>
      <c r="DWF189" s="89"/>
      <c r="DWI189" s="89"/>
      <c r="DWL189" s="89"/>
      <c r="DWQ189" s="89"/>
      <c r="DXE189" s="89"/>
      <c r="DXF189" s="89"/>
      <c r="DXG189" s="89"/>
      <c r="DXH189" s="89"/>
      <c r="DXI189" s="89"/>
      <c r="DXJ189" s="89"/>
      <c r="DXK189" s="89"/>
      <c r="DXL189" s="89"/>
      <c r="DXM189" s="89"/>
      <c r="DXN189" s="89"/>
      <c r="DXO189" s="89"/>
      <c r="DXP189" s="89"/>
      <c r="DXQ189" s="89"/>
      <c r="DXR189" s="89"/>
      <c r="DXS189" s="89"/>
      <c r="DXT189" s="89"/>
      <c r="DXU189" s="89"/>
      <c r="DXV189" s="89"/>
      <c r="DXW189" s="89"/>
      <c r="DXX189" s="89"/>
      <c r="DXY189" s="89"/>
      <c r="DXZ189" s="89"/>
      <c r="DYA189" s="89"/>
      <c r="DYB189" s="89"/>
      <c r="DYC189" s="89"/>
      <c r="DYD189" s="89"/>
      <c r="DYE189" s="89"/>
      <c r="DYF189" s="89"/>
      <c r="DYG189" s="89"/>
      <c r="DYH189" s="89"/>
      <c r="DYI189" s="89"/>
      <c r="DYJ189" s="89"/>
      <c r="DYK189" s="89"/>
      <c r="DYL189" s="89"/>
      <c r="DYM189" s="89"/>
      <c r="DYN189" s="89"/>
      <c r="DYO189" s="89"/>
      <c r="DYP189" s="89"/>
      <c r="DYQ189" s="89"/>
      <c r="DYT189" s="89"/>
      <c r="DYW189" s="89"/>
      <c r="DYZ189" s="89"/>
      <c r="DZC189" s="89"/>
      <c r="DZF189" s="89"/>
      <c r="DZR189" s="89"/>
      <c r="DZU189" s="89"/>
      <c r="DZX189" s="89"/>
      <c r="EAA189" s="89"/>
      <c r="EAG189" s="89"/>
      <c r="EAJ189" s="89"/>
      <c r="EAP189" s="89"/>
      <c r="EAS189" s="89"/>
      <c r="EAV189" s="89"/>
      <c r="EAY189" s="89"/>
      <c r="EBE189" s="89"/>
      <c r="EBH189" s="89"/>
      <c r="EBN189" s="89"/>
      <c r="EBP189" s="89"/>
      <c r="EBQ189" s="89"/>
      <c r="EBS189" s="89"/>
      <c r="EBV189" s="89"/>
      <c r="EBY189" s="89"/>
      <c r="ECJ189" s="89"/>
      <c r="ECL189" s="89"/>
      <c r="ECX189" s="89"/>
      <c r="EDA189" s="89"/>
      <c r="EDI189" s="89"/>
      <c r="EEC189" s="89"/>
      <c r="EEE189" s="89"/>
      <c r="EEF189" s="89"/>
      <c r="EEG189" s="89"/>
      <c r="EEH189" s="89"/>
      <c r="EEI189" s="89"/>
      <c r="EEJ189" s="89"/>
      <c r="EFB189" s="89"/>
      <c r="EFC189" s="89"/>
      <c r="EFF189" s="89"/>
      <c r="EFI189" s="89"/>
      <c r="EFK189" s="89"/>
      <c r="EFM189" s="89"/>
      <c r="EFP189" s="89"/>
      <c r="EFS189" s="89"/>
      <c r="EFV189" s="89"/>
      <c r="EGB189" s="89"/>
      <c r="EGE189" s="89"/>
      <c r="EGH189" s="89"/>
      <c r="EGM189" s="89"/>
      <c r="EHA189" s="89"/>
      <c r="EHB189" s="89"/>
      <c r="EHC189" s="89"/>
      <c r="EHD189" s="89"/>
      <c r="EHE189" s="89"/>
      <c r="EHF189" s="89"/>
      <c r="EHG189" s="89"/>
      <c r="EHH189" s="89"/>
      <c r="EHI189" s="89"/>
      <c r="EHJ189" s="89"/>
      <c r="EHK189" s="89"/>
      <c r="EHL189" s="89"/>
      <c r="EHM189" s="89"/>
      <c r="EHN189" s="89"/>
      <c r="EHO189" s="89"/>
      <c r="EHP189" s="89"/>
      <c r="EHQ189" s="89"/>
      <c r="EHR189" s="89"/>
      <c r="EHS189" s="89"/>
      <c r="EHT189" s="89"/>
      <c r="EHU189" s="89"/>
      <c r="EHV189" s="89"/>
      <c r="EHW189" s="89"/>
      <c r="EHX189" s="89"/>
      <c r="EHY189" s="89"/>
      <c r="EHZ189" s="89"/>
      <c r="EIA189" s="89"/>
      <c r="EIB189" s="89"/>
      <c r="EIC189" s="89"/>
      <c r="EID189" s="89"/>
      <c r="EIE189" s="89"/>
      <c r="EIF189" s="89"/>
      <c r="EIG189" s="89"/>
      <c r="EIH189" s="89"/>
      <c r="EII189" s="89"/>
      <c r="EIJ189" s="89"/>
      <c r="EIK189" s="89"/>
      <c r="EIL189" s="89"/>
      <c r="EIM189" s="89"/>
      <c r="EIP189" s="89"/>
      <c r="EIS189" s="89"/>
      <c r="EIV189" s="89"/>
      <c r="EIY189" s="89"/>
      <c r="EJB189" s="89"/>
      <c r="EJN189" s="89"/>
      <c r="EJQ189" s="89"/>
      <c r="EJT189" s="89"/>
      <c r="EJW189" s="89"/>
      <c r="EKC189" s="89"/>
      <c r="EKF189" s="89"/>
      <c r="EKL189" s="89"/>
      <c r="EKO189" s="89"/>
      <c r="EKR189" s="89"/>
      <c r="EKU189" s="89"/>
      <c r="ELA189" s="89"/>
      <c r="ELD189" s="89"/>
      <c r="ELJ189" s="89"/>
      <c r="ELL189" s="89"/>
      <c r="ELM189" s="89"/>
      <c r="ELO189" s="89"/>
      <c r="ELR189" s="89"/>
      <c r="ELU189" s="89"/>
      <c r="EMF189" s="89"/>
      <c r="EMH189" s="89"/>
      <c r="EMT189" s="89"/>
      <c r="EMW189" s="89"/>
      <c r="ENE189" s="89"/>
      <c r="ENY189" s="89"/>
      <c r="EOA189" s="89"/>
      <c r="EOB189" s="89"/>
      <c r="EOC189" s="89"/>
      <c r="EOD189" s="89"/>
      <c r="EOE189" s="89"/>
      <c r="EOF189" s="89"/>
      <c r="EOX189" s="89"/>
      <c r="EOY189" s="89"/>
      <c r="EPB189" s="89"/>
      <c r="EPE189" s="89"/>
      <c r="EPG189" s="89"/>
      <c r="EPI189" s="89"/>
      <c r="EPL189" s="89"/>
      <c r="EPO189" s="89"/>
      <c r="EPR189" s="89"/>
      <c r="EPX189" s="89"/>
      <c r="EQA189" s="89"/>
      <c r="EQD189" s="89"/>
      <c r="EQI189" s="89"/>
      <c r="EQW189" s="89"/>
      <c r="EQX189" s="89"/>
      <c r="EQY189" s="89"/>
      <c r="EQZ189" s="89"/>
      <c r="ERA189" s="89"/>
      <c r="ERB189" s="89"/>
      <c r="ERC189" s="89"/>
      <c r="ERD189" s="89"/>
      <c r="ERE189" s="89"/>
      <c r="ERF189" s="89"/>
      <c r="ERG189" s="89"/>
      <c r="ERH189" s="89"/>
      <c r="ERI189" s="89"/>
      <c r="ERJ189" s="89"/>
      <c r="ERK189" s="89"/>
      <c r="ERL189" s="89"/>
      <c r="ERM189" s="89"/>
      <c r="ERN189" s="89"/>
      <c r="ERO189" s="89"/>
      <c r="ERP189" s="89"/>
      <c r="ERQ189" s="89"/>
      <c r="ERR189" s="89"/>
      <c r="ERS189" s="89"/>
      <c r="ERT189" s="89"/>
      <c r="ERU189" s="89"/>
      <c r="ERV189" s="89"/>
      <c r="ERW189" s="89"/>
      <c r="ERX189" s="89"/>
      <c r="ERY189" s="89"/>
      <c r="ERZ189" s="89"/>
      <c r="ESA189" s="89"/>
      <c r="ESB189" s="89"/>
      <c r="ESC189" s="89"/>
      <c r="ESD189" s="89"/>
      <c r="ESE189" s="89"/>
      <c r="ESF189" s="89"/>
      <c r="ESG189" s="89"/>
      <c r="ESH189" s="89"/>
      <c r="ESI189" s="89"/>
      <c r="ESL189" s="89"/>
      <c r="ESO189" s="89"/>
      <c r="ESR189" s="89"/>
      <c r="ESU189" s="89"/>
      <c r="ESX189" s="89"/>
      <c r="ETJ189" s="89"/>
      <c r="ETM189" s="89"/>
      <c r="ETP189" s="89"/>
      <c r="ETS189" s="89"/>
      <c r="ETY189" s="89"/>
      <c r="EUB189" s="89"/>
      <c r="EUH189" s="89"/>
      <c r="EUK189" s="89"/>
      <c r="EUN189" s="89"/>
      <c r="EUQ189" s="89"/>
      <c r="EUW189" s="89"/>
      <c r="EUZ189" s="89"/>
      <c r="EVF189" s="89"/>
      <c r="EVH189" s="89"/>
      <c r="EVI189" s="89"/>
      <c r="EVK189" s="89"/>
      <c r="EVN189" s="89"/>
      <c r="EVQ189" s="89"/>
      <c r="EWB189" s="89"/>
      <c r="EWD189" s="89"/>
      <c r="EWP189" s="89"/>
      <c r="EWS189" s="89"/>
      <c r="EXA189" s="89"/>
      <c r="EXU189" s="89"/>
      <c r="EXW189" s="89"/>
      <c r="EXX189" s="89"/>
      <c r="EXY189" s="89"/>
      <c r="EXZ189" s="89"/>
      <c r="EYA189" s="89"/>
      <c r="EYB189" s="89"/>
      <c r="EYT189" s="89"/>
      <c r="EYU189" s="89"/>
      <c r="EYX189" s="89"/>
      <c r="EZA189" s="89"/>
      <c r="EZC189" s="89"/>
      <c r="EZE189" s="89"/>
      <c r="EZH189" s="89"/>
      <c r="EZK189" s="89"/>
      <c r="EZN189" s="89"/>
      <c r="EZT189" s="89"/>
      <c r="EZW189" s="89"/>
      <c r="EZZ189" s="89"/>
      <c r="FAE189" s="89"/>
      <c r="FAS189" s="89"/>
      <c r="FAT189" s="89"/>
      <c r="FAU189" s="89"/>
      <c r="FAV189" s="89"/>
      <c r="FAW189" s="89"/>
      <c r="FAX189" s="89"/>
      <c r="FAY189" s="89"/>
      <c r="FAZ189" s="89"/>
      <c r="FBA189" s="89"/>
      <c r="FBB189" s="89"/>
      <c r="FBC189" s="89"/>
      <c r="FBD189" s="89"/>
      <c r="FBE189" s="89"/>
      <c r="FBF189" s="89"/>
      <c r="FBG189" s="89"/>
      <c r="FBH189" s="89"/>
      <c r="FBI189" s="89"/>
      <c r="FBJ189" s="89"/>
      <c r="FBK189" s="89"/>
      <c r="FBL189" s="89"/>
      <c r="FBM189" s="89"/>
      <c r="FBN189" s="89"/>
      <c r="FBO189" s="89"/>
      <c r="FBP189" s="89"/>
      <c r="FBQ189" s="89"/>
      <c r="FBR189" s="89"/>
      <c r="FBS189" s="89"/>
      <c r="FBT189" s="89"/>
      <c r="FBU189" s="89"/>
      <c r="FBV189" s="89"/>
      <c r="FBW189" s="89"/>
      <c r="FBX189" s="89"/>
      <c r="FBY189" s="89"/>
      <c r="FBZ189" s="89"/>
      <c r="FCA189" s="89"/>
      <c r="FCB189" s="89"/>
      <c r="FCC189" s="89"/>
      <c r="FCD189" s="89"/>
      <c r="FCE189" s="89"/>
      <c r="FCH189" s="89"/>
      <c r="FCK189" s="89"/>
      <c r="FCN189" s="89"/>
      <c r="FCQ189" s="89"/>
      <c r="FCT189" s="89"/>
      <c r="FDF189" s="89"/>
      <c r="FDI189" s="89"/>
      <c r="FDL189" s="89"/>
      <c r="FDO189" s="89"/>
      <c r="FDU189" s="89"/>
      <c r="FDX189" s="89"/>
      <c r="FED189" s="89"/>
      <c r="FEG189" s="89"/>
      <c r="FEJ189" s="89"/>
      <c r="FEM189" s="89"/>
      <c r="FES189" s="89"/>
      <c r="FEV189" s="89"/>
      <c r="FFB189" s="89"/>
      <c r="FFD189" s="89"/>
      <c r="FFE189" s="89"/>
      <c r="FFG189" s="89"/>
      <c r="FFJ189" s="89"/>
      <c r="FFM189" s="89"/>
      <c r="FFX189" s="89"/>
      <c r="FFZ189" s="89"/>
      <c r="FGL189" s="89"/>
      <c r="FGO189" s="89"/>
      <c r="FGW189" s="89"/>
      <c r="FHQ189" s="89"/>
      <c r="FHS189" s="89"/>
      <c r="FHT189" s="89"/>
      <c r="FHU189" s="89"/>
      <c r="FHV189" s="89"/>
      <c r="FHW189" s="89"/>
      <c r="FHX189" s="89"/>
      <c r="FIP189" s="89"/>
      <c r="FIQ189" s="89"/>
      <c r="FIT189" s="89"/>
      <c r="FIW189" s="89"/>
      <c r="FIY189" s="89"/>
      <c r="FJA189" s="89"/>
      <c r="FJD189" s="89"/>
      <c r="FJG189" s="89"/>
      <c r="FJJ189" s="89"/>
      <c r="FJP189" s="89"/>
      <c r="FJS189" s="89"/>
      <c r="FJV189" s="89"/>
      <c r="FKA189" s="89"/>
      <c r="FKO189" s="89"/>
      <c r="FKP189" s="89"/>
      <c r="FKQ189" s="89"/>
      <c r="FKR189" s="89"/>
      <c r="FKS189" s="89"/>
      <c r="FKT189" s="89"/>
      <c r="FKU189" s="89"/>
      <c r="FKV189" s="89"/>
      <c r="FKW189" s="89"/>
      <c r="FKX189" s="89"/>
      <c r="FKY189" s="89"/>
      <c r="FKZ189" s="89"/>
      <c r="FLA189" s="89"/>
      <c r="FLB189" s="89"/>
      <c r="FLC189" s="89"/>
      <c r="FLD189" s="89"/>
      <c r="FLE189" s="89"/>
      <c r="FLF189" s="89"/>
      <c r="FLG189" s="89"/>
      <c r="FLH189" s="89"/>
      <c r="FLI189" s="89"/>
      <c r="FLJ189" s="89"/>
      <c r="FLK189" s="89"/>
      <c r="FLL189" s="89"/>
      <c r="FLM189" s="89"/>
      <c r="FLN189" s="89"/>
      <c r="FLO189" s="89"/>
      <c r="FLP189" s="89"/>
      <c r="FLQ189" s="89"/>
      <c r="FLR189" s="89"/>
      <c r="FLS189" s="89"/>
      <c r="FLT189" s="89"/>
      <c r="FLU189" s="89"/>
      <c r="FLV189" s="89"/>
      <c r="FLW189" s="89"/>
      <c r="FLX189" s="89"/>
      <c r="FLY189" s="89"/>
      <c r="FLZ189" s="89"/>
      <c r="FMA189" s="89"/>
      <c r="FMD189" s="89"/>
      <c r="FMG189" s="89"/>
      <c r="FMJ189" s="89"/>
      <c r="FMM189" s="89"/>
      <c r="FMP189" s="89"/>
      <c r="FNB189" s="89"/>
      <c r="FNE189" s="89"/>
      <c r="FNH189" s="89"/>
      <c r="FNK189" s="89"/>
      <c r="FNQ189" s="89"/>
      <c r="FNT189" s="89"/>
      <c r="FNZ189" s="89"/>
      <c r="FOC189" s="89"/>
      <c r="FOF189" s="89"/>
      <c r="FOI189" s="89"/>
      <c r="FOO189" s="89"/>
      <c r="FOR189" s="89"/>
      <c r="FOX189" s="89"/>
      <c r="FOZ189" s="89"/>
      <c r="FPA189" s="89"/>
      <c r="FPC189" s="89"/>
      <c r="FPF189" s="89"/>
      <c r="FPI189" s="89"/>
      <c r="FPT189" s="89"/>
      <c r="FPV189" s="89"/>
      <c r="FQH189" s="89"/>
      <c r="FQK189" s="89"/>
      <c r="FQS189" s="89"/>
      <c r="FRM189" s="89"/>
      <c r="FRO189" s="89"/>
      <c r="FRP189" s="89"/>
      <c r="FRQ189" s="89"/>
      <c r="FRR189" s="89"/>
      <c r="FRS189" s="89"/>
      <c r="FRT189" s="89"/>
      <c r="FSL189" s="89"/>
      <c r="FSM189" s="89"/>
      <c r="FSP189" s="89"/>
      <c r="FSS189" s="89"/>
      <c r="FSU189" s="89"/>
      <c r="FSW189" s="89"/>
      <c r="FSZ189" s="89"/>
      <c r="FTC189" s="89"/>
      <c r="FTF189" s="89"/>
      <c r="FTL189" s="89"/>
      <c r="FTO189" s="89"/>
      <c r="FTR189" s="89"/>
      <c r="FTW189" s="89"/>
      <c r="FUK189" s="89"/>
      <c r="FUL189" s="89"/>
      <c r="FUM189" s="89"/>
      <c r="FUN189" s="89"/>
      <c r="FUO189" s="89"/>
      <c r="FUP189" s="89"/>
      <c r="FUQ189" s="89"/>
      <c r="FUR189" s="89"/>
      <c r="FUS189" s="89"/>
      <c r="FUT189" s="89"/>
      <c r="FUU189" s="89"/>
      <c r="FUV189" s="89"/>
      <c r="FUW189" s="89"/>
      <c r="FUX189" s="89"/>
      <c r="FUY189" s="89"/>
      <c r="FUZ189" s="89"/>
      <c r="FVA189" s="89"/>
      <c r="FVB189" s="89"/>
      <c r="FVC189" s="89"/>
      <c r="FVD189" s="89"/>
      <c r="FVE189" s="89"/>
      <c r="FVF189" s="89"/>
      <c r="FVG189" s="89"/>
      <c r="FVH189" s="89"/>
      <c r="FVI189" s="89"/>
      <c r="FVJ189" s="89"/>
      <c r="FVK189" s="89"/>
      <c r="FVL189" s="89"/>
      <c r="FVM189" s="89"/>
      <c r="FVN189" s="89"/>
      <c r="FVO189" s="89"/>
      <c r="FVP189" s="89"/>
      <c r="FVQ189" s="89"/>
      <c r="FVR189" s="89"/>
      <c r="FVS189" s="89"/>
      <c r="FVT189" s="89"/>
      <c r="FVU189" s="89"/>
      <c r="FVV189" s="89"/>
      <c r="FVW189" s="89"/>
      <c r="FVZ189" s="89"/>
      <c r="FWC189" s="89"/>
      <c r="FWF189" s="89"/>
      <c r="FWI189" s="89"/>
      <c r="FWL189" s="89"/>
      <c r="FWX189" s="89"/>
      <c r="FXA189" s="89"/>
      <c r="FXD189" s="89"/>
      <c r="FXG189" s="89"/>
      <c r="FXM189" s="89"/>
      <c r="FXP189" s="89"/>
      <c r="FXV189" s="89"/>
      <c r="FXY189" s="89"/>
      <c r="FYB189" s="89"/>
      <c r="FYE189" s="89"/>
      <c r="FYK189" s="89"/>
      <c r="FYN189" s="89"/>
      <c r="FYT189" s="89"/>
      <c r="FYV189" s="89"/>
      <c r="FYW189" s="89"/>
      <c r="FYY189" s="89"/>
      <c r="FZB189" s="89"/>
      <c r="FZE189" s="89"/>
      <c r="FZP189" s="89"/>
      <c r="FZR189" s="89"/>
      <c r="GAD189" s="89"/>
      <c r="GAG189" s="89"/>
      <c r="GAO189" s="89"/>
      <c r="GBI189" s="89"/>
      <c r="GBK189" s="89"/>
      <c r="GBL189" s="89"/>
      <c r="GBM189" s="89"/>
      <c r="GBN189" s="89"/>
      <c r="GBO189" s="89"/>
      <c r="GBP189" s="89"/>
      <c r="GCH189" s="89"/>
      <c r="GCI189" s="89"/>
      <c r="GCL189" s="89"/>
      <c r="GCO189" s="89"/>
      <c r="GCQ189" s="89"/>
      <c r="GCS189" s="89"/>
      <c r="GCV189" s="89"/>
      <c r="GCY189" s="89"/>
      <c r="GDB189" s="89"/>
      <c r="GDH189" s="89"/>
      <c r="GDK189" s="89"/>
      <c r="GDN189" s="89"/>
      <c r="GDS189" s="89"/>
      <c r="GEG189" s="89"/>
      <c r="GEH189" s="89"/>
      <c r="GEI189" s="89"/>
      <c r="GEJ189" s="89"/>
      <c r="GEK189" s="89"/>
      <c r="GEL189" s="89"/>
      <c r="GEM189" s="89"/>
      <c r="GEN189" s="89"/>
      <c r="GEO189" s="89"/>
      <c r="GEP189" s="89"/>
      <c r="GEQ189" s="89"/>
      <c r="GER189" s="89"/>
      <c r="GES189" s="89"/>
      <c r="GET189" s="89"/>
      <c r="GEU189" s="89"/>
      <c r="GEV189" s="89"/>
      <c r="GEW189" s="89"/>
      <c r="GEX189" s="89"/>
      <c r="GEY189" s="89"/>
      <c r="GEZ189" s="89"/>
      <c r="GFA189" s="89"/>
      <c r="GFB189" s="89"/>
      <c r="GFC189" s="89"/>
      <c r="GFD189" s="89"/>
      <c r="GFE189" s="89"/>
      <c r="GFF189" s="89"/>
      <c r="GFG189" s="89"/>
      <c r="GFH189" s="89"/>
      <c r="GFI189" s="89"/>
      <c r="GFJ189" s="89"/>
      <c r="GFK189" s="89"/>
      <c r="GFL189" s="89"/>
      <c r="GFM189" s="89"/>
      <c r="GFN189" s="89"/>
      <c r="GFO189" s="89"/>
      <c r="GFP189" s="89"/>
      <c r="GFQ189" s="89"/>
      <c r="GFR189" s="89"/>
      <c r="GFS189" s="89"/>
      <c r="GFV189" s="89"/>
      <c r="GFY189" s="89"/>
      <c r="GGB189" s="89"/>
      <c r="GGE189" s="89"/>
      <c r="GGH189" s="89"/>
      <c r="GGT189" s="89"/>
      <c r="GGW189" s="89"/>
      <c r="GGZ189" s="89"/>
      <c r="GHC189" s="89"/>
      <c r="GHI189" s="89"/>
      <c r="GHL189" s="89"/>
      <c r="GHR189" s="89"/>
      <c r="GHU189" s="89"/>
      <c r="GHX189" s="89"/>
      <c r="GIA189" s="89"/>
      <c r="GIG189" s="89"/>
      <c r="GIJ189" s="89"/>
      <c r="GIP189" s="89"/>
      <c r="GIR189" s="89"/>
      <c r="GIS189" s="89"/>
      <c r="GIU189" s="89"/>
      <c r="GIX189" s="89"/>
      <c r="GJA189" s="89"/>
      <c r="GJL189" s="89"/>
      <c r="GJN189" s="89"/>
      <c r="GJZ189" s="89"/>
      <c r="GKC189" s="89"/>
      <c r="GKK189" s="89"/>
      <c r="GLE189" s="89"/>
      <c r="GLG189" s="89"/>
      <c r="GLH189" s="89"/>
      <c r="GLI189" s="89"/>
      <c r="GLJ189" s="89"/>
      <c r="GLK189" s="89"/>
      <c r="GLL189" s="89"/>
      <c r="GMD189" s="89"/>
      <c r="GME189" s="89"/>
      <c r="GMH189" s="89"/>
      <c r="GMK189" s="89"/>
      <c r="GMM189" s="89"/>
      <c r="GMO189" s="89"/>
      <c r="GMR189" s="89"/>
      <c r="GMU189" s="89"/>
      <c r="GMX189" s="89"/>
      <c r="GND189" s="89"/>
      <c r="GNG189" s="89"/>
      <c r="GNJ189" s="89"/>
      <c r="GNO189" s="89"/>
      <c r="GOC189" s="89"/>
      <c r="GOD189" s="89"/>
      <c r="GOE189" s="89"/>
      <c r="GOF189" s="89"/>
      <c r="GOG189" s="89"/>
      <c r="GOH189" s="89"/>
      <c r="GOI189" s="89"/>
      <c r="GOJ189" s="89"/>
      <c r="GOK189" s="89"/>
      <c r="GOL189" s="89"/>
      <c r="GOM189" s="89"/>
      <c r="GON189" s="89"/>
      <c r="GOO189" s="89"/>
      <c r="GOP189" s="89"/>
      <c r="GOQ189" s="89"/>
      <c r="GOR189" s="89"/>
      <c r="GOS189" s="89"/>
      <c r="GOT189" s="89"/>
      <c r="GOU189" s="89"/>
      <c r="GOV189" s="89"/>
      <c r="GOW189" s="89"/>
      <c r="GOX189" s="89"/>
      <c r="GOY189" s="89"/>
      <c r="GOZ189" s="89"/>
      <c r="GPA189" s="89"/>
      <c r="GPB189" s="89"/>
      <c r="GPC189" s="89"/>
      <c r="GPD189" s="89"/>
      <c r="GPE189" s="89"/>
      <c r="GPF189" s="89"/>
      <c r="GPG189" s="89"/>
      <c r="GPH189" s="89"/>
      <c r="GPI189" s="89"/>
      <c r="GPJ189" s="89"/>
      <c r="GPK189" s="89"/>
      <c r="GPL189" s="89"/>
      <c r="GPM189" s="89"/>
      <c r="GPN189" s="89"/>
      <c r="GPO189" s="89"/>
      <c r="GPR189" s="89"/>
      <c r="GPU189" s="89"/>
      <c r="GPX189" s="89"/>
      <c r="GQA189" s="89"/>
      <c r="GQD189" s="89"/>
      <c r="GQP189" s="89"/>
      <c r="GQS189" s="89"/>
      <c r="GQV189" s="89"/>
      <c r="GQY189" s="89"/>
      <c r="GRE189" s="89"/>
      <c r="GRH189" s="89"/>
      <c r="GRN189" s="89"/>
      <c r="GRQ189" s="89"/>
      <c r="GRT189" s="89"/>
      <c r="GRW189" s="89"/>
      <c r="GSC189" s="89"/>
      <c r="GSF189" s="89"/>
      <c r="GSL189" s="89"/>
      <c r="GSN189" s="89"/>
      <c r="GSO189" s="89"/>
      <c r="GSQ189" s="89"/>
      <c r="GST189" s="89"/>
      <c r="GSW189" s="89"/>
      <c r="GTH189" s="89"/>
      <c r="GTJ189" s="89"/>
      <c r="GTV189" s="89"/>
      <c r="GTY189" s="89"/>
      <c r="GUG189" s="89"/>
      <c r="GVA189" s="89"/>
      <c r="GVC189" s="89"/>
      <c r="GVD189" s="89"/>
      <c r="GVE189" s="89"/>
      <c r="GVF189" s="89"/>
      <c r="GVG189" s="89"/>
      <c r="GVH189" s="89"/>
      <c r="GVZ189" s="89"/>
      <c r="GWA189" s="89"/>
      <c r="GWD189" s="89"/>
      <c r="GWG189" s="89"/>
      <c r="GWI189" s="89"/>
      <c r="GWK189" s="89"/>
      <c r="GWN189" s="89"/>
      <c r="GWQ189" s="89"/>
      <c r="GWT189" s="89"/>
      <c r="GWZ189" s="89"/>
      <c r="GXC189" s="89"/>
      <c r="GXF189" s="89"/>
      <c r="GXK189" s="89"/>
      <c r="GXY189" s="89"/>
      <c r="GXZ189" s="89"/>
      <c r="GYA189" s="89"/>
      <c r="GYB189" s="89"/>
      <c r="GYC189" s="89"/>
      <c r="GYD189" s="89"/>
      <c r="GYE189" s="89"/>
      <c r="GYF189" s="89"/>
      <c r="GYG189" s="89"/>
      <c r="GYH189" s="89"/>
      <c r="GYI189" s="89"/>
      <c r="GYJ189" s="89"/>
      <c r="GYK189" s="89"/>
      <c r="GYL189" s="89"/>
      <c r="GYM189" s="89"/>
      <c r="GYN189" s="89"/>
      <c r="GYO189" s="89"/>
      <c r="GYP189" s="89"/>
      <c r="GYQ189" s="89"/>
      <c r="GYR189" s="89"/>
      <c r="GYS189" s="89"/>
      <c r="GYT189" s="89"/>
      <c r="GYU189" s="89"/>
      <c r="GYV189" s="89"/>
      <c r="GYW189" s="89"/>
      <c r="GYX189" s="89"/>
      <c r="GYY189" s="89"/>
      <c r="GYZ189" s="89"/>
      <c r="GZA189" s="89"/>
      <c r="GZB189" s="89"/>
      <c r="GZC189" s="89"/>
      <c r="GZD189" s="89"/>
      <c r="GZE189" s="89"/>
      <c r="GZF189" s="89"/>
      <c r="GZG189" s="89"/>
      <c r="GZH189" s="89"/>
      <c r="GZI189" s="89"/>
      <c r="GZJ189" s="89"/>
      <c r="GZK189" s="89"/>
      <c r="GZN189" s="89"/>
      <c r="GZQ189" s="89"/>
      <c r="GZT189" s="89"/>
      <c r="GZW189" s="89"/>
      <c r="GZZ189" s="89"/>
      <c r="HAL189" s="89"/>
      <c r="HAO189" s="89"/>
      <c r="HAR189" s="89"/>
      <c r="HAU189" s="89"/>
      <c r="HBA189" s="89"/>
      <c r="HBD189" s="89"/>
      <c r="HBJ189" s="89"/>
      <c r="HBM189" s="89"/>
      <c r="HBP189" s="89"/>
      <c r="HBS189" s="89"/>
      <c r="HBY189" s="89"/>
      <c r="HCB189" s="89"/>
      <c r="HCH189" s="89"/>
      <c r="HCJ189" s="89"/>
      <c r="HCK189" s="89"/>
      <c r="HCM189" s="89"/>
      <c r="HCP189" s="89"/>
      <c r="HCS189" s="89"/>
      <c r="HDD189" s="89"/>
      <c r="HDF189" s="89"/>
      <c r="HDR189" s="89"/>
      <c r="HDU189" s="89"/>
      <c r="HEC189" s="89"/>
      <c r="HEW189" s="89"/>
      <c r="HEY189" s="89"/>
      <c r="HEZ189" s="89"/>
      <c r="HFA189" s="89"/>
      <c r="HFB189" s="89"/>
      <c r="HFC189" s="89"/>
      <c r="HFD189" s="89"/>
      <c r="HFV189" s="89"/>
      <c r="HFW189" s="89"/>
      <c r="HFZ189" s="89"/>
      <c r="HGC189" s="89"/>
      <c r="HGE189" s="89"/>
      <c r="HGG189" s="89"/>
      <c r="HGJ189" s="89"/>
      <c r="HGM189" s="89"/>
      <c r="HGP189" s="89"/>
      <c r="HGV189" s="89"/>
      <c r="HGY189" s="89"/>
      <c r="HHB189" s="89"/>
      <c r="HHG189" s="89"/>
      <c r="HHU189" s="89"/>
      <c r="HHV189" s="89"/>
      <c r="HHW189" s="89"/>
      <c r="HHX189" s="89"/>
      <c r="HHY189" s="89"/>
      <c r="HHZ189" s="89"/>
      <c r="HIA189" s="89"/>
      <c r="HIB189" s="89"/>
      <c r="HIC189" s="89"/>
      <c r="HID189" s="89"/>
      <c r="HIE189" s="89"/>
      <c r="HIF189" s="89"/>
      <c r="HIG189" s="89"/>
      <c r="HIH189" s="89"/>
      <c r="HII189" s="89"/>
      <c r="HIJ189" s="89"/>
      <c r="HIK189" s="89"/>
      <c r="HIL189" s="89"/>
      <c r="HIM189" s="89"/>
      <c r="HIN189" s="89"/>
      <c r="HIO189" s="89"/>
      <c r="HIP189" s="89"/>
      <c r="HIQ189" s="89"/>
      <c r="HIR189" s="89"/>
      <c r="HIS189" s="89"/>
      <c r="HIT189" s="89"/>
      <c r="HIU189" s="89"/>
      <c r="HIV189" s="89"/>
      <c r="HIW189" s="89"/>
      <c r="HIX189" s="89"/>
      <c r="HIY189" s="89"/>
      <c r="HIZ189" s="89"/>
      <c r="HJA189" s="89"/>
      <c r="HJB189" s="89"/>
      <c r="HJC189" s="89"/>
      <c r="HJD189" s="89"/>
      <c r="HJE189" s="89"/>
      <c r="HJF189" s="89"/>
      <c r="HJG189" s="89"/>
      <c r="HJJ189" s="89"/>
      <c r="HJM189" s="89"/>
      <c r="HJP189" s="89"/>
      <c r="HJS189" s="89"/>
      <c r="HJV189" s="89"/>
      <c r="HKH189" s="89"/>
      <c r="HKK189" s="89"/>
      <c r="HKN189" s="89"/>
      <c r="HKQ189" s="89"/>
      <c r="HKW189" s="89"/>
      <c r="HKZ189" s="89"/>
      <c r="HLF189" s="89"/>
      <c r="HLI189" s="89"/>
      <c r="HLL189" s="89"/>
      <c r="HLO189" s="89"/>
      <c r="HLU189" s="89"/>
      <c r="HLX189" s="89"/>
      <c r="HMD189" s="89"/>
      <c r="HMF189" s="89"/>
      <c r="HMG189" s="89"/>
      <c r="HMI189" s="89"/>
      <c r="HML189" s="89"/>
      <c r="HMO189" s="89"/>
      <c r="HMZ189" s="89"/>
      <c r="HNB189" s="89"/>
      <c r="HNN189" s="89"/>
      <c r="HNQ189" s="89"/>
      <c r="HNY189" s="89"/>
      <c r="HOS189" s="89"/>
      <c r="HOU189" s="89"/>
      <c r="HOV189" s="89"/>
      <c r="HOW189" s="89"/>
      <c r="HOX189" s="89"/>
      <c r="HOY189" s="89"/>
      <c r="HOZ189" s="89"/>
      <c r="HPR189" s="89"/>
      <c r="HPS189" s="89"/>
      <c r="HPV189" s="89"/>
      <c r="HPY189" s="89"/>
      <c r="HQA189" s="89"/>
      <c r="HQC189" s="89"/>
      <c r="HQF189" s="89"/>
      <c r="HQI189" s="89"/>
      <c r="HQL189" s="89"/>
      <c r="HQR189" s="89"/>
      <c r="HQU189" s="89"/>
      <c r="HQX189" s="89"/>
      <c r="HRC189" s="89"/>
      <c r="HRQ189" s="89"/>
      <c r="HRR189" s="89"/>
      <c r="HRS189" s="89"/>
      <c r="HRT189" s="89"/>
      <c r="HRU189" s="89"/>
      <c r="HRV189" s="89"/>
      <c r="HRW189" s="89"/>
      <c r="HRX189" s="89"/>
      <c r="HRY189" s="89"/>
      <c r="HRZ189" s="89"/>
      <c r="HSA189" s="89"/>
      <c r="HSB189" s="89"/>
      <c r="HSC189" s="89"/>
      <c r="HSD189" s="89"/>
      <c r="HSE189" s="89"/>
      <c r="HSF189" s="89"/>
      <c r="HSG189" s="89"/>
      <c r="HSH189" s="89"/>
      <c r="HSI189" s="89"/>
      <c r="HSJ189" s="89"/>
      <c r="HSK189" s="89"/>
      <c r="HSL189" s="89"/>
      <c r="HSM189" s="89"/>
      <c r="HSN189" s="89"/>
      <c r="HSO189" s="89"/>
      <c r="HSP189" s="89"/>
      <c r="HSQ189" s="89"/>
      <c r="HSR189" s="89"/>
      <c r="HSS189" s="89"/>
      <c r="HST189" s="89"/>
      <c r="HSU189" s="89"/>
      <c r="HSV189" s="89"/>
      <c r="HSW189" s="89"/>
      <c r="HSX189" s="89"/>
      <c r="HSY189" s="89"/>
      <c r="HSZ189" s="89"/>
      <c r="HTA189" s="89"/>
      <c r="HTB189" s="89"/>
      <c r="HTC189" s="89"/>
      <c r="HTF189" s="89"/>
      <c r="HTI189" s="89"/>
      <c r="HTL189" s="89"/>
      <c r="HTO189" s="89"/>
      <c r="HTR189" s="89"/>
      <c r="HUD189" s="89"/>
      <c r="HUG189" s="89"/>
      <c r="HUJ189" s="89"/>
      <c r="HUM189" s="89"/>
      <c r="HUS189" s="89"/>
      <c r="HUV189" s="89"/>
      <c r="HVB189" s="89"/>
      <c r="HVE189" s="89"/>
      <c r="HVH189" s="89"/>
      <c r="HVK189" s="89"/>
      <c r="HVQ189" s="89"/>
      <c r="HVT189" s="89"/>
      <c r="HVZ189" s="89"/>
      <c r="HWB189" s="89"/>
      <c r="HWC189" s="89"/>
      <c r="HWE189" s="89"/>
      <c r="HWH189" s="89"/>
      <c r="HWK189" s="89"/>
      <c r="HWV189" s="89"/>
      <c r="HWX189" s="89"/>
      <c r="HXJ189" s="89"/>
      <c r="HXM189" s="89"/>
      <c r="HXU189" s="89"/>
      <c r="HYO189" s="89"/>
      <c r="HYQ189" s="89"/>
      <c r="HYR189" s="89"/>
      <c r="HYS189" s="89"/>
      <c r="HYT189" s="89"/>
      <c r="HYU189" s="89"/>
      <c r="HYV189" s="89"/>
      <c r="HZN189" s="89"/>
      <c r="HZO189" s="89"/>
      <c r="HZR189" s="89"/>
      <c r="HZU189" s="89"/>
      <c r="HZW189" s="89"/>
      <c r="HZY189" s="89"/>
      <c r="IAB189" s="89"/>
      <c r="IAE189" s="89"/>
      <c r="IAH189" s="89"/>
      <c r="IAN189" s="89"/>
      <c r="IAQ189" s="89"/>
      <c r="IAT189" s="89"/>
      <c r="IAY189" s="89"/>
      <c r="IBM189" s="89"/>
      <c r="IBN189" s="89"/>
      <c r="IBO189" s="89"/>
      <c r="IBP189" s="89"/>
      <c r="IBQ189" s="89"/>
      <c r="IBR189" s="89"/>
      <c r="IBS189" s="89"/>
      <c r="IBT189" s="89"/>
      <c r="IBU189" s="89"/>
      <c r="IBV189" s="89"/>
      <c r="IBW189" s="89"/>
      <c r="IBX189" s="89"/>
      <c r="IBY189" s="89"/>
      <c r="IBZ189" s="89"/>
      <c r="ICA189" s="89"/>
      <c r="ICB189" s="89"/>
      <c r="ICC189" s="89"/>
      <c r="ICD189" s="89"/>
      <c r="ICE189" s="89"/>
      <c r="ICF189" s="89"/>
      <c r="ICG189" s="89"/>
      <c r="ICH189" s="89"/>
      <c r="ICI189" s="89"/>
      <c r="ICJ189" s="89"/>
      <c r="ICK189" s="89"/>
      <c r="ICL189" s="89"/>
      <c r="ICM189" s="89"/>
      <c r="ICN189" s="89"/>
      <c r="ICO189" s="89"/>
      <c r="ICP189" s="89"/>
      <c r="ICQ189" s="89"/>
      <c r="ICR189" s="89"/>
      <c r="ICS189" s="89"/>
      <c r="ICT189" s="89"/>
      <c r="ICU189" s="89"/>
      <c r="ICV189" s="89"/>
      <c r="ICW189" s="89"/>
      <c r="ICX189" s="89"/>
      <c r="ICY189" s="89"/>
      <c r="IDB189" s="89"/>
      <c r="IDE189" s="89"/>
      <c r="IDH189" s="89"/>
      <c r="IDK189" s="89"/>
      <c r="IDN189" s="89"/>
      <c r="IDZ189" s="89"/>
      <c r="IEC189" s="89"/>
      <c r="IEF189" s="89"/>
      <c r="IEI189" s="89"/>
      <c r="IEO189" s="89"/>
      <c r="IER189" s="89"/>
      <c r="IEX189" s="89"/>
      <c r="IFA189" s="89"/>
      <c r="IFD189" s="89"/>
      <c r="IFG189" s="89"/>
      <c r="IFM189" s="89"/>
      <c r="IFP189" s="89"/>
      <c r="IFV189" s="89"/>
      <c r="IFX189" s="89"/>
      <c r="IFY189" s="89"/>
      <c r="IGA189" s="89"/>
      <c r="IGD189" s="89"/>
      <c r="IGG189" s="89"/>
      <c r="IGR189" s="89"/>
      <c r="IGT189" s="89"/>
      <c r="IHF189" s="89"/>
      <c r="IHI189" s="89"/>
      <c r="IHQ189" s="89"/>
      <c r="IIK189" s="89"/>
      <c r="IIM189" s="89"/>
      <c r="IIN189" s="89"/>
      <c r="IIO189" s="89"/>
      <c r="IIP189" s="89"/>
      <c r="IIQ189" s="89"/>
      <c r="IIR189" s="89"/>
      <c r="IJJ189" s="89"/>
      <c r="IJK189" s="89"/>
      <c r="IJN189" s="89"/>
      <c r="IJQ189" s="89"/>
      <c r="IJS189" s="89"/>
      <c r="IJU189" s="89"/>
      <c r="IJX189" s="89"/>
      <c r="IKA189" s="89"/>
      <c r="IKD189" s="89"/>
      <c r="IKJ189" s="89"/>
      <c r="IKM189" s="89"/>
      <c r="IKP189" s="89"/>
      <c r="IKU189" s="89"/>
      <c r="ILI189" s="89"/>
      <c r="ILJ189" s="89"/>
      <c r="ILK189" s="89"/>
      <c r="ILL189" s="89"/>
      <c r="ILM189" s="89"/>
      <c r="ILN189" s="89"/>
      <c r="ILO189" s="89"/>
      <c r="ILP189" s="89"/>
      <c r="ILQ189" s="89"/>
      <c r="ILR189" s="89"/>
      <c r="ILS189" s="89"/>
      <c r="ILT189" s="89"/>
      <c r="ILU189" s="89"/>
      <c r="ILV189" s="89"/>
      <c r="ILW189" s="89"/>
      <c r="ILX189" s="89"/>
      <c r="ILY189" s="89"/>
      <c r="ILZ189" s="89"/>
      <c r="IMA189" s="89"/>
      <c r="IMB189" s="89"/>
      <c r="IMC189" s="89"/>
      <c r="IMD189" s="89"/>
      <c r="IME189" s="89"/>
      <c r="IMF189" s="89"/>
      <c r="IMG189" s="89"/>
      <c r="IMH189" s="89"/>
      <c r="IMI189" s="89"/>
      <c r="IMJ189" s="89"/>
      <c r="IMK189" s="89"/>
      <c r="IML189" s="89"/>
      <c r="IMM189" s="89"/>
      <c r="IMN189" s="89"/>
      <c r="IMO189" s="89"/>
      <c r="IMP189" s="89"/>
      <c r="IMQ189" s="89"/>
      <c r="IMR189" s="89"/>
      <c r="IMS189" s="89"/>
      <c r="IMT189" s="89"/>
      <c r="IMU189" s="89"/>
      <c r="IMX189" s="89"/>
      <c r="INA189" s="89"/>
      <c r="IND189" s="89"/>
      <c r="ING189" s="89"/>
      <c r="INJ189" s="89"/>
      <c r="INV189" s="89"/>
      <c r="INY189" s="89"/>
      <c r="IOB189" s="89"/>
      <c r="IOE189" s="89"/>
      <c r="IOK189" s="89"/>
      <c r="ION189" s="89"/>
      <c r="IOT189" s="89"/>
      <c r="IOW189" s="89"/>
      <c r="IOZ189" s="89"/>
      <c r="IPC189" s="89"/>
      <c r="IPI189" s="89"/>
      <c r="IPL189" s="89"/>
      <c r="IPR189" s="89"/>
      <c r="IPT189" s="89"/>
      <c r="IPU189" s="89"/>
      <c r="IPW189" s="89"/>
      <c r="IPZ189" s="89"/>
      <c r="IQC189" s="89"/>
      <c r="IQN189" s="89"/>
      <c r="IQP189" s="89"/>
      <c r="IRB189" s="89"/>
      <c r="IRE189" s="89"/>
      <c r="IRM189" s="89"/>
      <c r="ISG189" s="89"/>
      <c r="ISI189" s="89"/>
      <c r="ISJ189" s="89"/>
      <c r="ISK189" s="89"/>
      <c r="ISL189" s="89"/>
      <c r="ISM189" s="89"/>
      <c r="ISN189" s="89"/>
      <c r="ITF189" s="89"/>
      <c r="ITG189" s="89"/>
      <c r="ITJ189" s="89"/>
      <c r="ITM189" s="89"/>
      <c r="ITO189" s="89"/>
      <c r="ITQ189" s="89"/>
      <c r="ITT189" s="89"/>
      <c r="ITW189" s="89"/>
      <c r="ITZ189" s="89"/>
      <c r="IUF189" s="89"/>
      <c r="IUI189" s="89"/>
      <c r="IUL189" s="89"/>
      <c r="IUQ189" s="89"/>
      <c r="IVE189" s="89"/>
      <c r="IVF189" s="89"/>
      <c r="IVG189" s="89"/>
      <c r="IVH189" s="89"/>
      <c r="IVI189" s="89"/>
      <c r="IVJ189" s="89"/>
      <c r="IVK189" s="89"/>
      <c r="IVL189" s="89"/>
      <c r="IVM189" s="89"/>
      <c r="IVN189" s="89"/>
      <c r="IVO189" s="89"/>
      <c r="IVP189" s="89"/>
      <c r="IVQ189" s="89"/>
      <c r="IVR189" s="89"/>
      <c r="IVS189" s="89"/>
      <c r="IVT189" s="89"/>
      <c r="IVU189" s="89"/>
      <c r="IVV189" s="89"/>
      <c r="IVW189" s="89"/>
      <c r="IVX189" s="89"/>
      <c r="IVY189" s="89"/>
      <c r="IVZ189" s="89"/>
      <c r="IWA189" s="89"/>
      <c r="IWB189" s="89"/>
      <c r="IWC189" s="89"/>
      <c r="IWD189" s="89"/>
      <c r="IWE189" s="89"/>
      <c r="IWF189" s="89"/>
      <c r="IWG189" s="89"/>
      <c r="IWH189" s="89"/>
      <c r="IWI189" s="89"/>
      <c r="IWJ189" s="89"/>
      <c r="IWK189" s="89"/>
      <c r="IWL189" s="89"/>
      <c r="IWM189" s="89"/>
      <c r="IWN189" s="89"/>
      <c r="IWO189" s="89"/>
      <c r="IWP189" s="89"/>
      <c r="IWQ189" s="89"/>
      <c r="IWT189" s="89"/>
      <c r="IWW189" s="89"/>
      <c r="IWZ189" s="89"/>
      <c r="IXC189" s="89"/>
      <c r="IXF189" s="89"/>
      <c r="IXR189" s="89"/>
      <c r="IXU189" s="89"/>
      <c r="IXX189" s="89"/>
      <c r="IYA189" s="89"/>
      <c r="IYG189" s="89"/>
      <c r="IYJ189" s="89"/>
      <c r="IYP189" s="89"/>
      <c r="IYS189" s="89"/>
      <c r="IYV189" s="89"/>
      <c r="IYY189" s="89"/>
      <c r="IZE189" s="89"/>
      <c r="IZH189" s="89"/>
      <c r="IZN189" s="89"/>
      <c r="IZP189" s="89"/>
      <c r="IZQ189" s="89"/>
      <c r="IZS189" s="89"/>
      <c r="IZV189" s="89"/>
      <c r="IZY189" s="89"/>
      <c r="JAJ189" s="89"/>
      <c r="JAL189" s="89"/>
      <c r="JAX189" s="89"/>
      <c r="JBA189" s="89"/>
      <c r="JBI189" s="89"/>
      <c r="JCC189" s="89"/>
      <c r="JCE189" s="89"/>
      <c r="JCF189" s="89"/>
      <c r="JCG189" s="89"/>
      <c r="JCH189" s="89"/>
      <c r="JCI189" s="89"/>
      <c r="JCJ189" s="89"/>
      <c r="JDB189" s="89"/>
      <c r="JDC189" s="89"/>
      <c r="JDF189" s="89"/>
      <c r="JDI189" s="89"/>
      <c r="JDK189" s="89"/>
      <c r="JDM189" s="89"/>
      <c r="JDP189" s="89"/>
      <c r="JDS189" s="89"/>
      <c r="JDV189" s="89"/>
      <c r="JEB189" s="89"/>
      <c r="JEE189" s="89"/>
      <c r="JEH189" s="89"/>
      <c r="JEM189" s="89"/>
      <c r="JFA189" s="89"/>
      <c r="JFB189" s="89"/>
      <c r="JFC189" s="89"/>
      <c r="JFD189" s="89"/>
      <c r="JFE189" s="89"/>
      <c r="JFF189" s="89"/>
      <c r="JFG189" s="89"/>
      <c r="JFH189" s="89"/>
      <c r="JFI189" s="89"/>
      <c r="JFJ189" s="89"/>
      <c r="JFK189" s="89"/>
      <c r="JFL189" s="89"/>
      <c r="JFM189" s="89"/>
      <c r="JFN189" s="89"/>
      <c r="JFO189" s="89"/>
      <c r="JFP189" s="89"/>
      <c r="JFQ189" s="89"/>
      <c r="JFR189" s="89"/>
      <c r="JFS189" s="89"/>
      <c r="JFT189" s="89"/>
      <c r="JFU189" s="89"/>
      <c r="JFV189" s="89"/>
      <c r="JFW189" s="89"/>
      <c r="JFX189" s="89"/>
      <c r="JFY189" s="89"/>
      <c r="JFZ189" s="89"/>
      <c r="JGA189" s="89"/>
      <c r="JGB189" s="89"/>
      <c r="JGC189" s="89"/>
      <c r="JGD189" s="89"/>
      <c r="JGE189" s="89"/>
      <c r="JGF189" s="89"/>
      <c r="JGG189" s="89"/>
      <c r="JGH189" s="89"/>
      <c r="JGI189" s="89"/>
      <c r="JGJ189" s="89"/>
      <c r="JGK189" s="89"/>
      <c r="JGL189" s="89"/>
      <c r="JGM189" s="89"/>
      <c r="JGP189" s="89"/>
      <c r="JGS189" s="89"/>
      <c r="JGV189" s="89"/>
      <c r="JGY189" s="89"/>
      <c r="JHB189" s="89"/>
      <c r="JHN189" s="89"/>
      <c r="JHQ189" s="89"/>
      <c r="JHT189" s="89"/>
      <c r="JHW189" s="89"/>
      <c r="JIC189" s="89"/>
      <c r="JIF189" s="89"/>
      <c r="JIL189" s="89"/>
      <c r="JIO189" s="89"/>
      <c r="JIR189" s="89"/>
      <c r="JIU189" s="89"/>
      <c r="JJA189" s="89"/>
      <c r="JJD189" s="89"/>
      <c r="JJJ189" s="89"/>
      <c r="JJL189" s="89"/>
      <c r="JJM189" s="89"/>
      <c r="JJO189" s="89"/>
      <c r="JJR189" s="89"/>
      <c r="JJU189" s="89"/>
      <c r="JKF189" s="89"/>
      <c r="JKH189" s="89"/>
      <c r="JKT189" s="89"/>
      <c r="JKW189" s="89"/>
      <c r="JLE189" s="89"/>
      <c r="JLY189" s="89"/>
      <c r="JMA189" s="89"/>
      <c r="JMB189" s="89"/>
      <c r="JMC189" s="89"/>
      <c r="JMD189" s="89"/>
      <c r="JME189" s="89"/>
      <c r="JMF189" s="89"/>
      <c r="JMX189" s="89"/>
      <c r="JMY189" s="89"/>
      <c r="JNB189" s="89"/>
      <c r="JNE189" s="89"/>
      <c r="JNG189" s="89"/>
      <c r="JNI189" s="89"/>
      <c r="JNL189" s="89"/>
      <c r="JNO189" s="89"/>
      <c r="JNR189" s="89"/>
      <c r="JNX189" s="89"/>
      <c r="JOA189" s="89"/>
      <c r="JOD189" s="89"/>
      <c r="JOI189" s="89"/>
      <c r="JOW189" s="89"/>
      <c r="JOX189" s="89"/>
      <c r="JOY189" s="89"/>
      <c r="JOZ189" s="89"/>
      <c r="JPA189" s="89"/>
      <c r="JPB189" s="89"/>
      <c r="JPC189" s="89"/>
      <c r="JPD189" s="89"/>
      <c r="JPE189" s="89"/>
      <c r="JPF189" s="89"/>
      <c r="JPG189" s="89"/>
      <c r="JPH189" s="89"/>
      <c r="JPI189" s="89"/>
      <c r="JPJ189" s="89"/>
      <c r="JPK189" s="89"/>
      <c r="JPL189" s="89"/>
      <c r="JPM189" s="89"/>
      <c r="JPN189" s="89"/>
      <c r="JPO189" s="89"/>
      <c r="JPP189" s="89"/>
      <c r="JPQ189" s="89"/>
      <c r="JPR189" s="89"/>
      <c r="JPS189" s="89"/>
      <c r="JPT189" s="89"/>
      <c r="JPU189" s="89"/>
      <c r="JPV189" s="89"/>
      <c r="JPW189" s="89"/>
      <c r="JPX189" s="89"/>
      <c r="JPY189" s="89"/>
      <c r="JPZ189" s="89"/>
      <c r="JQA189" s="89"/>
      <c r="JQB189" s="89"/>
      <c r="JQC189" s="89"/>
      <c r="JQD189" s="89"/>
      <c r="JQE189" s="89"/>
      <c r="JQF189" s="89"/>
      <c r="JQG189" s="89"/>
      <c r="JQH189" s="89"/>
      <c r="JQI189" s="89"/>
      <c r="JQL189" s="89"/>
      <c r="JQO189" s="89"/>
      <c r="JQR189" s="89"/>
      <c r="JQU189" s="89"/>
      <c r="JQX189" s="89"/>
      <c r="JRJ189" s="89"/>
      <c r="JRM189" s="89"/>
      <c r="JRP189" s="89"/>
      <c r="JRS189" s="89"/>
      <c r="JRY189" s="89"/>
      <c r="JSB189" s="89"/>
      <c r="JSH189" s="89"/>
      <c r="JSK189" s="89"/>
      <c r="JSN189" s="89"/>
      <c r="JSQ189" s="89"/>
      <c r="JSW189" s="89"/>
      <c r="JSZ189" s="89"/>
      <c r="JTF189" s="89"/>
      <c r="JTH189" s="89"/>
      <c r="JTI189" s="89"/>
      <c r="JTK189" s="89"/>
      <c r="JTN189" s="89"/>
      <c r="JTQ189" s="89"/>
      <c r="JUB189" s="89"/>
      <c r="JUD189" s="89"/>
      <c r="JUP189" s="89"/>
      <c r="JUS189" s="89"/>
      <c r="JVA189" s="89"/>
      <c r="JVU189" s="89"/>
      <c r="JVW189" s="89"/>
      <c r="JVX189" s="89"/>
      <c r="JVY189" s="89"/>
      <c r="JVZ189" s="89"/>
      <c r="JWA189" s="89"/>
      <c r="JWB189" s="89"/>
      <c r="JWT189" s="89"/>
      <c r="JWU189" s="89"/>
      <c r="JWX189" s="89"/>
      <c r="JXA189" s="89"/>
      <c r="JXC189" s="89"/>
      <c r="JXE189" s="89"/>
      <c r="JXH189" s="89"/>
      <c r="JXK189" s="89"/>
      <c r="JXN189" s="89"/>
      <c r="JXT189" s="89"/>
      <c r="JXW189" s="89"/>
      <c r="JXZ189" s="89"/>
      <c r="JYE189" s="89"/>
      <c r="JYS189" s="89"/>
      <c r="JYT189" s="89"/>
      <c r="JYU189" s="89"/>
      <c r="JYV189" s="89"/>
      <c r="JYW189" s="89"/>
      <c r="JYX189" s="89"/>
      <c r="JYY189" s="89"/>
      <c r="JYZ189" s="89"/>
      <c r="JZA189" s="89"/>
      <c r="JZB189" s="89"/>
      <c r="JZC189" s="89"/>
      <c r="JZD189" s="89"/>
      <c r="JZE189" s="89"/>
      <c r="JZF189" s="89"/>
      <c r="JZG189" s="89"/>
      <c r="JZH189" s="89"/>
      <c r="JZI189" s="89"/>
      <c r="JZJ189" s="89"/>
      <c r="JZK189" s="89"/>
      <c r="JZL189" s="89"/>
      <c r="JZM189" s="89"/>
      <c r="JZN189" s="89"/>
      <c r="JZO189" s="89"/>
      <c r="JZP189" s="89"/>
      <c r="JZQ189" s="89"/>
      <c r="JZR189" s="89"/>
      <c r="JZS189" s="89"/>
      <c r="JZT189" s="89"/>
      <c r="JZU189" s="89"/>
      <c r="JZV189" s="89"/>
      <c r="JZW189" s="89"/>
      <c r="JZX189" s="89"/>
      <c r="JZY189" s="89"/>
      <c r="JZZ189" s="89"/>
      <c r="KAA189" s="89"/>
      <c r="KAB189" s="89"/>
      <c r="KAC189" s="89"/>
      <c r="KAD189" s="89"/>
      <c r="KAE189" s="89"/>
      <c r="KAH189" s="89"/>
      <c r="KAK189" s="89"/>
      <c r="KAN189" s="89"/>
      <c r="KAQ189" s="89"/>
      <c r="KAT189" s="89"/>
      <c r="KBF189" s="89"/>
      <c r="KBI189" s="89"/>
      <c r="KBL189" s="89"/>
      <c r="KBO189" s="89"/>
      <c r="KBU189" s="89"/>
      <c r="KBX189" s="89"/>
      <c r="KCD189" s="89"/>
      <c r="KCG189" s="89"/>
      <c r="KCJ189" s="89"/>
      <c r="KCM189" s="89"/>
      <c r="KCS189" s="89"/>
      <c r="KCV189" s="89"/>
      <c r="KDB189" s="89"/>
      <c r="KDD189" s="89"/>
      <c r="KDE189" s="89"/>
      <c r="KDG189" s="89"/>
      <c r="KDJ189" s="89"/>
      <c r="KDM189" s="89"/>
      <c r="KDX189" s="89"/>
      <c r="KDZ189" s="89"/>
      <c r="KEL189" s="89"/>
      <c r="KEO189" s="89"/>
      <c r="KEW189" s="89"/>
      <c r="KFQ189" s="89"/>
      <c r="KFS189" s="89"/>
      <c r="KFT189" s="89"/>
      <c r="KFU189" s="89"/>
      <c r="KFV189" s="89"/>
      <c r="KFW189" s="89"/>
      <c r="KFX189" s="89"/>
      <c r="KGP189" s="89"/>
      <c r="KGQ189" s="89"/>
      <c r="KGT189" s="89"/>
      <c r="KGW189" s="89"/>
      <c r="KGY189" s="89"/>
      <c r="KHA189" s="89"/>
      <c r="KHD189" s="89"/>
      <c r="KHG189" s="89"/>
      <c r="KHJ189" s="89"/>
      <c r="KHP189" s="89"/>
      <c r="KHS189" s="89"/>
      <c r="KHV189" s="89"/>
      <c r="KIA189" s="89"/>
      <c r="KIO189" s="89"/>
      <c r="KIP189" s="89"/>
      <c r="KIQ189" s="89"/>
      <c r="KIR189" s="89"/>
      <c r="KIS189" s="89"/>
      <c r="KIT189" s="89"/>
      <c r="KIU189" s="89"/>
      <c r="KIV189" s="89"/>
      <c r="KIW189" s="89"/>
      <c r="KIX189" s="89"/>
      <c r="KIY189" s="89"/>
      <c r="KIZ189" s="89"/>
      <c r="KJA189" s="89"/>
      <c r="KJB189" s="89"/>
      <c r="KJC189" s="89"/>
      <c r="KJD189" s="89"/>
      <c r="KJE189" s="89"/>
      <c r="KJF189" s="89"/>
      <c r="KJG189" s="89"/>
      <c r="KJH189" s="89"/>
      <c r="KJI189" s="89"/>
      <c r="KJJ189" s="89"/>
      <c r="KJK189" s="89"/>
      <c r="KJL189" s="89"/>
      <c r="KJM189" s="89"/>
      <c r="KJN189" s="89"/>
      <c r="KJO189" s="89"/>
      <c r="KJP189" s="89"/>
      <c r="KJQ189" s="89"/>
      <c r="KJR189" s="89"/>
      <c r="KJS189" s="89"/>
      <c r="KJT189" s="89"/>
      <c r="KJU189" s="89"/>
      <c r="KJV189" s="89"/>
      <c r="KJW189" s="89"/>
      <c r="KJX189" s="89"/>
      <c r="KJY189" s="89"/>
      <c r="KJZ189" s="89"/>
      <c r="KKA189" s="89"/>
      <c r="KKD189" s="89"/>
      <c r="KKG189" s="89"/>
      <c r="KKJ189" s="89"/>
      <c r="KKM189" s="89"/>
      <c r="KKP189" s="89"/>
      <c r="KLB189" s="89"/>
      <c r="KLE189" s="89"/>
      <c r="KLH189" s="89"/>
      <c r="KLK189" s="89"/>
      <c r="KLQ189" s="89"/>
      <c r="KLT189" s="89"/>
      <c r="KLZ189" s="89"/>
      <c r="KMC189" s="89"/>
      <c r="KMF189" s="89"/>
      <c r="KMI189" s="89"/>
      <c r="KMO189" s="89"/>
      <c r="KMR189" s="89"/>
      <c r="KMX189" s="89"/>
      <c r="KMZ189" s="89"/>
      <c r="KNA189" s="89"/>
      <c r="KNC189" s="89"/>
      <c r="KNF189" s="89"/>
      <c r="KNI189" s="89"/>
      <c r="KNT189" s="89"/>
      <c r="KNV189" s="89"/>
      <c r="KOH189" s="89"/>
      <c r="KOK189" s="89"/>
      <c r="KOS189" s="89"/>
      <c r="KPM189" s="89"/>
      <c r="KPO189" s="89"/>
      <c r="KPP189" s="89"/>
      <c r="KPQ189" s="89"/>
      <c r="KPR189" s="89"/>
      <c r="KPS189" s="89"/>
      <c r="KPT189" s="89"/>
      <c r="KQL189" s="89"/>
      <c r="KQM189" s="89"/>
      <c r="KQP189" s="89"/>
      <c r="KQS189" s="89"/>
      <c r="KQU189" s="89"/>
      <c r="KQW189" s="89"/>
      <c r="KQZ189" s="89"/>
      <c r="KRC189" s="89"/>
      <c r="KRF189" s="89"/>
      <c r="KRL189" s="89"/>
      <c r="KRO189" s="89"/>
      <c r="KRR189" s="89"/>
      <c r="KRW189" s="89"/>
      <c r="KSK189" s="89"/>
      <c r="KSL189" s="89"/>
      <c r="KSM189" s="89"/>
      <c r="KSN189" s="89"/>
      <c r="KSO189" s="89"/>
      <c r="KSP189" s="89"/>
      <c r="KSQ189" s="89"/>
      <c r="KSR189" s="89"/>
      <c r="KSS189" s="89"/>
      <c r="KST189" s="89"/>
      <c r="KSU189" s="89"/>
      <c r="KSV189" s="89"/>
      <c r="KSW189" s="89"/>
      <c r="KSX189" s="89"/>
      <c r="KSY189" s="89"/>
      <c r="KSZ189" s="89"/>
      <c r="KTA189" s="89"/>
      <c r="KTB189" s="89"/>
      <c r="KTC189" s="89"/>
      <c r="KTD189" s="89"/>
      <c r="KTE189" s="89"/>
      <c r="KTF189" s="89"/>
      <c r="KTG189" s="89"/>
      <c r="KTH189" s="89"/>
      <c r="KTI189" s="89"/>
      <c r="KTJ189" s="89"/>
      <c r="KTK189" s="89"/>
      <c r="KTL189" s="89"/>
      <c r="KTM189" s="89"/>
      <c r="KTN189" s="89"/>
      <c r="KTO189" s="89"/>
      <c r="KTP189" s="89"/>
      <c r="KTQ189" s="89"/>
      <c r="KTR189" s="89"/>
      <c r="KTS189" s="89"/>
      <c r="KTT189" s="89"/>
      <c r="KTU189" s="89"/>
      <c r="KTV189" s="89"/>
      <c r="KTW189" s="89"/>
      <c r="KTZ189" s="89"/>
      <c r="KUC189" s="89"/>
      <c r="KUF189" s="89"/>
      <c r="KUI189" s="89"/>
      <c r="KUL189" s="89"/>
      <c r="KUX189" s="89"/>
      <c r="KVA189" s="89"/>
      <c r="KVD189" s="89"/>
      <c r="KVG189" s="89"/>
      <c r="KVM189" s="89"/>
      <c r="KVP189" s="89"/>
      <c r="KVV189" s="89"/>
      <c r="KVY189" s="89"/>
      <c r="KWB189" s="89"/>
      <c r="KWE189" s="89"/>
      <c r="KWK189" s="89"/>
      <c r="KWN189" s="89"/>
      <c r="KWT189" s="89"/>
      <c r="KWV189" s="89"/>
      <c r="KWW189" s="89"/>
      <c r="KWY189" s="89"/>
      <c r="KXB189" s="89"/>
      <c r="KXE189" s="89"/>
      <c r="KXP189" s="89"/>
      <c r="KXR189" s="89"/>
      <c r="KYD189" s="89"/>
      <c r="KYG189" s="89"/>
      <c r="KYO189" s="89"/>
      <c r="KZI189" s="89"/>
      <c r="KZK189" s="89"/>
      <c r="KZL189" s="89"/>
      <c r="KZM189" s="89"/>
      <c r="KZN189" s="89"/>
      <c r="KZO189" s="89"/>
      <c r="KZP189" s="89"/>
      <c r="LAH189" s="89"/>
      <c r="LAI189" s="89"/>
      <c r="LAL189" s="89"/>
      <c r="LAO189" s="89"/>
      <c r="LAQ189" s="89"/>
      <c r="LAS189" s="89"/>
      <c r="LAV189" s="89"/>
      <c r="LAY189" s="89"/>
      <c r="LBB189" s="89"/>
      <c r="LBH189" s="89"/>
      <c r="LBK189" s="89"/>
      <c r="LBN189" s="89"/>
      <c r="LBS189" s="89"/>
      <c r="LCG189" s="89"/>
      <c r="LCH189" s="89"/>
      <c r="LCI189" s="89"/>
      <c r="LCJ189" s="89"/>
      <c r="LCK189" s="89"/>
      <c r="LCL189" s="89"/>
      <c r="LCM189" s="89"/>
      <c r="LCN189" s="89"/>
      <c r="LCO189" s="89"/>
      <c r="LCP189" s="89"/>
      <c r="LCQ189" s="89"/>
      <c r="LCR189" s="89"/>
      <c r="LCS189" s="89"/>
      <c r="LCT189" s="89"/>
      <c r="LCU189" s="89"/>
      <c r="LCV189" s="89"/>
      <c r="LCW189" s="89"/>
      <c r="LCX189" s="89"/>
      <c r="LCY189" s="89"/>
      <c r="LCZ189" s="89"/>
      <c r="LDA189" s="89"/>
      <c r="LDB189" s="89"/>
      <c r="LDC189" s="89"/>
      <c r="LDD189" s="89"/>
      <c r="LDE189" s="89"/>
      <c r="LDF189" s="89"/>
      <c r="LDG189" s="89"/>
      <c r="LDH189" s="89"/>
      <c r="LDI189" s="89"/>
      <c r="LDJ189" s="89"/>
      <c r="LDK189" s="89"/>
      <c r="LDL189" s="89"/>
      <c r="LDM189" s="89"/>
      <c r="LDN189" s="89"/>
      <c r="LDO189" s="89"/>
      <c r="LDP189" s="89"/>
      <c r="LDQ189" s="89"/>
      <c r="LDR189" s="89"/>
      <c r="LDS189" s="89"/>
      <c r="LDV189" s="89"/>
      <c r="LDY189" s="89"/>
      <c r="LEB189" s="89"/>
      <c r="LEE189" s="89"/>
      <c r="LEH189" s="89"/>
      <c r="LET189" s="89"/>
      <c r="LEW189" s="89"/>
      <c r="LEZ189" s="89"/>
      <c r="LFC189" s="89"/>
      <c r="LFI189" s="89"/>
      <c r="LFL189" s="89"/>
      <c r="LFR189" s="89"/>
      <c r="LFU189" s="89"/>
      <c r="LFX189" s="89"/>
      <c r="LGA189" s="89"/>
      <c r="LGG189" s="89"/>
      <c r="LGJ189" s="89"/>
      <c r="LGP189" s="89"/>
      <c r="LGR189" s="89"/>
      <c r="LGS189" s="89"/>
      <c r="LGU189" s="89"/>
      <c r="LGX189" s="89"/>
      <c r="LHA189" s="89"/>
      <c r="LHL189" s="89"/>
      <c r="LHN189" s="89"/>
      <c r="LHZ189" s="89"/>
      <c r="LIC189" s="89"/>
      <c r="LIK189" s="89"/>
      <c r="LJE189" s="89"/>
      <c r="LJG189" s="89"/>
      <c r="LJH189" s="89"/>
      <c r="LJI189" s="89"/>
      <c r="LJJ189" s="89"/>
      <c r="LJK189" s="89"/>
      <c r="LJL189" s="89"/>
      <c r="LKD189" s="89"/>
      <c r="LKE189" s="89"/>
      <c r="LKH189" s="89"/>
      <c r="LKK189" s="89"/>
      <c r="LKM189" s="89"/>
      <c r="LKO189" s="89"/>
      <c r="LKR189" s="89"/>
      <c r="LKU189" s="89"/>
      <c r="LKX189" s="89"/>
      <c r="LLD189" s="89"/>
      <c r="LLG189" s="89"/>
      <c r="LLJ189" s="89"/>
      <c r="LLO189" s="89"/>
      <c r="LMC189" s="89"/>
      <c r="LMD189" s="89"/>
      <c r="LME189" s="89"/>
      <c r="LMF189" s="89"/>
      <c r="LMG189" s="89"/>
      <c r="LMH189" s="89"/>
      <c r="LMI189" s="89"/>
      <c r="LMJ189" s="89"/>
      <c r="LMK189" s="89"/>
      <c r="LML189" s="89"/>
      <c r="LMM189" s="89"/>
      <c r="LMN189" s="89"/>
      <c r="LMO189" s="89"/>
      <c r="LMP189" s="89"/>
      <c r="LMQ189" s="89"/>
      <c r="LMR189" s="89"/>
      <c r="LMS189" s="89"/>
      <c r="LMT189" s="89"/>
      <c r="LMU189" s="89"/>
      <c r="LMV189" s="89"/>
      <c r="LMW189" s="89"/>
      <c r="LMX189" s="89"/>
      <c r="LMY189" s="89"/>
      <c r="LMZ189" s="89"/>
      <c r="LNA189" s="89"/>
      <c r="LNB189" s="89"/>
      <c r="LNC189" s="89"/>
      <c r="LND189" s="89"/>
      <c r="LNE189" s="89"/>
      <c r="LNF189" s="89"/>
      <c r="LNG189" s="89"/>
      <c r="LNH189" s="89"/>
      <c r="LNI189" s="89"/>
      <c r="LNJ189" s="89"/>
      <c r="LNK189" s="89"/>
      <c r="LNL189" s="89"/>
      <c r="LNM189" s="89"/>
      <c r="LNN189" s="89"/>
      <c r="LNO189" s="89"/>
      <c r="LNR189" s="89"/>
      <c r="LNU189" s="89"/>
      <c r="LNX189" s="89"/>
      <c r="LOA189" s="89"/>
      <c r="LOD189" s="89"/>
      <c r="LOP189" s="89"/>
      <c r="LOS189" s="89"/>
      <c r="LOV189" s="89"/>
      <c r="LOY189" s="89"/>
      <c r="LPE189" s="89"/>
      <c r="LPH189" s="89"/>
      <c r="LPN189" s="89"/>
      <c r="LPQ189" s="89"/>
      <c r="LPT189" s="89"/>
      <c r="LPW189" s="89"/>
      <c r="LQC189" s="89"/>
      <c r="LQF189" s="89"/>
      <c r="LQL189" s="89"/>
      <c r="LQN189" s="89"/>
      <c r="LQO189" s="89"/>
      <c r="LQQ189" s="89"/>
      <c r="LQT189" s="89"/>
      <c r="LQW189" s="89"/>
      <c r="LRH189" s="89"/>
      <c r="LRJ189" s="89"/>
      <c r="LRV189" s="89"/>
      <c r="LRY189" s="89"/>
      <c r="LSG189" s="89"/>
      <c r="LTA189" s="89"/>
      <c r="LTC189" s="89"/>
      <c r="LTD189" s="89"/>
      <c r="LTE189" s="89"/>
      <c r="LTF189" s="89"/>
      <c r="LTG189" s="89"/>
      <c r="LTH189" s="89"/>
      <c r="LTZ189" s="89"/>
      <c r="LUA189" s="89"/>
      <c r="LUD189" s="89"/>
      <c r="LUG189" s="89"/>
      <c r="LUI189" s="89"/>
      <c r="LUK189" s="89"/>
      <c r="LUN189" s="89"/>
      <c r="LUQ189" s="89"/>
      <c r="LUT189" s="89"/>
      <c r="LUZ189" s="89"/>
      <c r="LVC189" s="89"/>
      <c r="LVF189" s="89"/>
      <c r="LVK189" s="89"/>
      <c r="LVY189" s="89"/>
      <c r="LVZ189" s="89"/>
      <c r="LWA189" s="89"/>
      <c r="LWB189" s="89"/>
      <c r="LWC189" s="89"/>
      <c r="LWD189" s="89"/>
      <c r="LWE189" s="89"/>
      <c r="LWF189" s="89"/>
      <c r="LWG189" s="89"/>
      <c r="LWH189" s="89"/>
      <c r="LWI189" s="89"/>
      <c r="LWJ189" s="89"/>
      <c r="LWK189" s="89"/>
      <c r="LWL189" s="89"/>
      <c r="LWM189" s="89"/>
      <c r="LWN189" s="89"/>
      <c r="LWO189" s="89"/>
      <c r="LWP189" s="89"/>
      <c r="LWQ189" s="89"/>
      <c r="LWR189" s="89"/>
      <c r="LWS189" s="89"/>
      <c r="LWT189" s="89"/>
      <c r="LWU189" s="89"/>
      <c r="LWV189" s="89"/>
      <c r="LWW189" s="89"/>
      <c r="LWX189" s="89"/>
      <c r="LWY189" s="89"/>
      <c r="LWZ189" s="89"/>
      <c r="LXA189" s="89"/>
      <c r="LXB189" s="89"/>
      <c r="LXC189" s="89"/>
      <c r="LXD189" s="89"/>
      <c r="LXE189" s="89"/>
      <c r="LXF189" s="89"/>
      <c r="LXG189" s="89"/>
      <c r="LXH189" s="89"/>
      <c r="LXI189" s="89"/>
      <c r="LXJ189" s="89"/>
      <c r="LXK189" s="89"/>
      <c r="LXN189" s="89"/>
      <c r="LXQ189" s="89"/>
      <c r="LXT189" s="89"/>
      <c r="LXW189" s="89"/>
      <c r="LXZ189" s="89"/>
      <c r="LYL189" s="89"/>
      <c r="LYO189" s="89"/>
      <c r="LYR189" s="89"/>
      <c r="LYU189" s="89"/>
      <c r="LZA189" s="89"/>
      <c r="LZD189" s="89"/>
      <c r="LZJ189" s="89"/>
      <c r="LZM189" s="89"/>
      <c r="LZP189" s="89"/>
      <c r="LZS189" s="89"/>
      <c r="LZY189" s="89"/>
      <c r="MAB189" s="89"/>
      <c r="MAH189" s="89"/>
      <c r="MAJ189" s="89"/>
      <c r="MAK189" s="89"/>
      <c r="MAM189" s="89"/>
      <c r="MAP189" s="89"/>
      <c r="MAS189" s="89"/>
      <c r="MBD189" s="89"/>
      <c r="MBF189" s="89"/>
      <c r="MBR189" s="89"/>
      <c r="MBU189" s="89"/>
      <c r="MCC189" s="89"/>
      <c r="MCW189" s="89"/>
      <c r="MCY189" s="89"/>
      <c r="MCZ189" s="89"/>
      <c r="MDA189" s="89"/>
      <c r="MDB189" s="89"/>
      <c r="MDC189" s="89"/>
      <c r="MDD189" s="89"/>
      <c r="MDV189" s="89"/>
      <c r="MDW189" s="89"/>
      <c r="MDZ189" s="89"/>
      <c r="MEC189" s="89"/>
      <c r="MEE189" s="89"/>
      <c r="MEG189" s="89"/>
      <c r="MEJ189" s="89"/>
      <c r="MEM189" s="89"/>
      <c r="MEP189" s="89"/>
      <c r="MEV189" s="89"/>
      <c r="MEY189" s="89"/>
      <c r="MFB189" s="89"/>
      <c r="MFG189" s="89"/>
      <c r="MFU189" s="89"/>
      <c r="MFV189" s="89"/>
      <c r="MFW189" s="89"/>
      <c r="MFX189" s="89"/>
      <c r="MFY189" s="89"/>
      <c r="MFZ189" s="89"/>
      <c r="MGA189" s="89"/>
      <c r="MGB189" s="89"/>
      <c r="MGC189" s="89"/>
      <c r="MGD189" s="89"/>
      <c r="MGE189" s="89"/>
      <c r="MGF189" s="89"/>
      <c r="MGG189" s="89"/>
      <c r="MGH189" s="89"/>
      <c r="MGI189" s="89"/>
      <c r="MGJ189" s="89"/>
      <c r="MGK189" s="89"/>
      <c r="MGL189" s="89"/>
      <c r="MGM189" s="89"/>
      <c r="MGN189" s="89"/>
      <c r="MGO189" s="89"/>
      <c r="MGP189" s="89"/>
      <c r="MGQ189" s="89"/>
      <c r="MGR189" s="89"/>
      <c r="MGS189" s="89"/>
      <c r="MGT189" s="89"/>
      <c r="MGU189" s="89"/>
      <c r="MGV189" s="89"/>
      <c r="MGW189" s="89"/>
      <c r="MGX189" s="89"/>
      <c r="MGY189" s="89"/>
      <c r="MGZ189" s="89"/>
      <c r="MHA189" s="89"/>
      <c r="MHB189" s="89"/>
      <c r="MHC189" s="89"/>
      <c r="MHD189" s="89"/>
      <c r="MHE189" s="89"/>
      <c r="MHF189" s="89"/>
      <c r="MHG189" s="89"/>
      <c r="MHJ189" s="89"/>
      <c r="MHM189" s="89"/>
      <c r="MHP189" s="89"/>
      <c r="MHS189" s="89"/>
      <c r="MHV189" s="89"/>
      <c r="MIH189" s="89"/>
      <c r="MIK189" s="89"/>
      <c r="MIN189" s="89"/>
      <c r="MIQ189" s="89"/>
      <c r="MIW189" s="89"/>
      <c r="MIZ189" s="89"/>
      <c r="MJF189" s="89"/>
      <c r="MJI189" s="89"/>
      <c r="MJL189" s="89"/>
      <c r="MJO189" s="89"/>
      <c r="MJU189" s="89"/>
      <c r="MJX189" s="89"/>
      <c r="MKD189" s="89"/>
      <c r="MKF189" s="89"/>
      <c r="MKG189" s="89"/>
      <c r="MKI189" s="89"/>
      <c r="MKL189" s="89"/>
      <c r="MKO189" s="89"/>
      <c r="MKZ189" s="89"/>
      <c r="MLB189" s="89"/>
      <c r="MLN189" s="89"/>
      <c r="MLQ189" s="89"/>
      <c r="MLY189" s="89"/>
      <c r="MMS189" s="89"/>
      <c r="MMU189" s="89"/>
      <c r="MMV189" s="89"/>
      <c r="MMW189" s="89"/>
      <c r="MMX189" s="89"/>
      <c r="MMY189" s="89"/>
      <c r="MMZ189" s="89"/>
      <c r="MNR189" s="89"/>
      <c r="MNS189" s="89"/>
      <c r="MNV189" s="89"/>
      <c r="MNY189" s="89"/>
      <c r="MOA189" s="89"/>
      <c r="MOC189" s="89"/>
      <c r="MOF189" s="89"/>
      <c r="MOI189" s="89"/>
      <c r="MOL189" s="89"/>
      <c r="MOR189" s="89"/>
      <c r="MOU189" s="89"/>
      <c r="MOX189" s="89"/>
      <c r="MPC189" s="89"/>
      <c r="MPQ189" s="89"/>
      <c r="MPR189" s="89"/>
      <c r="MPS189" s="89"/>
      <c r="MPT189" s="89"/>
      <c r="MPU189" s="89"/>
      <c r="MPV189" s="89"/>
      <c r="MPW189" s="89"/>
      <c r="MPX189" s="89"/>
      <c r="MPY189" s="89"/>
      <c r="MPZ189" s="89"/>
      <c r="MQA189" s="89"/>
      <c r="MQB189" s="89"/>
      <c r="MQC189" s="89"/>
      <c r="MQD189" s="89"/>
      <c r="MQE189" s="89"/>
      <c r="MQF189" s="89"/>
      <c r="MQG189" s="89"/>
      <c r="MQH189" s="89"/>
      <c r="MQI189" s="89"/>
      <c r="MQJ189" s="89"/>
      <c r="MQK189" s="89"/>
      <c r="MQL189" s="89"/>
      <c r="MQM189" s="89"/>
      <c r="MQN189" s="89"/>
      <c r="MQO189" s="89"/>
      <c r="MQP189" s="89"/>
      <c r="MQQ189" s="89"/>
      <c r="MQR189" s="89"/>
      <c r="MQS189" s="89"/>
      <c r="MQT189" s="89"/>
      <c r="MQU189" s="89"/>
      <c r="MQV189" s="89"/>
      <c r="MQW189" s="89"/>
      <c r="MQX189" s="89"/>
      <c r="MQY189" s="89"/>
      <c r="MQZ189" s="89"/>
      <c r="MRA189" s="89"/>
      <c r="MRB189" s="89"/>
      <c r="MRC189" s="89"/>
      <c r="MRF189" s="89"/>
      <c r="MRI189" s="89"/>
      <c r="MRL189" s="89"/>
      <c r="MRO189" s="89"/>
      <c r="MRR189" s="89"/>
      <c r="MSD189" s="89"/>
      <c r="MSG189" s="89"/>
      <c r="MSJ189" s="89"/>
      <c r="MSM189" s="89"/>
      <c r="MSS189" s="89"/>
      <c r="MSV189" s="89"/>
      <c r="MTB189" s="89"/>
      <c r="MTE189" s="89"/>
      <c r="MTH189" s="89"/>
      <c r="MTK189" s="89"/>
      <c r="MTQ189" s="89"/>
      <c r="MTT189" s="89"/>
      <c r="MTZ189" s="89"/>
      <c r="MUB189" s="89"/>
      <c r="MUC189" s="89"/>
      <c r="MUE189" s="89"/>
      <c r="MUH189" s="89"/>
      <c r="MUK189" s="89"/>
      <c r="MUV189" s="89"/>
      <c r="MUX189" s="89"/>
      <c r="MVJ189" s="89"/>
      <c r="MVM189" s="89"/>
      <c r="MVU189" s="89"/>
      <c r="MWO189" s="89"/>
      <c r="MWQ189" s="89"/>
      <c r="MWR189" s="89"/>
      <c r="MWS189" s="89"/>
      <c r="MWT189" s="89"/>
      <c r="MWU189" s="89"/>
      <c r="MWV189" s="89"/>
      <c r="MXN189" s="89"/>
      <c r="MXO189" s="89"/>
      <c r="MXR189" s="89"/>
      <c r="MXU189" s="89"/>
      <c r="MXW189" s="89"/>
      <c r="MXY189" s="89"/>
      <c r="MYB189" s="89"/>
      <c r="MYE189" s="89"/>
      <c r="MYH189" s="89"/>
      <c r="MYN189" s="89"/>
      <c r="MYQ189" s="89"/>
      <c r="MYT189" s="89"/>
      <c r="MYY189" s="89"/>
      <c r="MZM189" s="89"/>
      <c r="MZN189" s="89"/>
      <c r="MZO189" s="89"/>
      <c r="MZP189" s="89"/>
      <c r="MZQ189" s="89"/>
      <c r="MZR189" s="89"/>
      <c r="MZS189" s="89"/>
      <c r="MZT189" s="89"/>
      <c r="MZU189" s="89"/>
      <c r="MZV189" s="89"/>
      <c r="MZW189" s="89"/>
      <c r="MZX189" s="89"/>
      <c r="MZY189" s="89"/>
      <c r="MZZ189" s="89"/>
      <c r="NAA189" s="89"/>
      <c r="NAB189" s="89"/>
      <c r="NAC189" s="89"/>
      <c r="NAD189" s="89"/>
      <c r="NAE189" s="89"/>
      <c r="NAF189" s="89"/>
      <c r="NAG189" s="89"/>
      <c r="NAH189" s="89"/>
      <c r="NAI189" s="89"/>
      <c r="NAJ189" s="89"/>
      <c r="NAK189" s="89"/>
      <c r="NAL189" s="89"/>
      <c r="NAM189" s="89"/>
      <c r="NAN189" s="89"/>
      <c r="NAO189" s="89"/>
      <c r="NAP189" s="89"/>
      <c r="NAQ189" s="89"/>
      <c r="NAR189" s="89"/>
      <c r="NAS189" s="89"/>
      <c r="NAT189" s="89"/>
      <c r="NAU189" s="89"/>
      <c r="NAV189" s="89"/>
      <c r="NAW189" s="89"/>
      <c r="NAX189" s="89"/>
      <c r="NAY189" s="89"/>
      <c r="NBB189" s="89"/>
      <c r="NBE189" s="89"/>
      <c r="NBH189" s="89"/>
      <c r="NBK189" s="89"/>
      <c r="NBN189" s="89"/>
      <c r="NBZ189" s="89"/>
      <c r="NCC189" s="89"/>
      <c r="NCF189" s="89"/>
      <c r="NCI189" s="89"/>
      <c r="NCO189" s="89"/>
      <c r="NCR189" s="89"/>
      <c r="NCX189" s="89"/>
      <c r="NDA189" s="89"/>
      <c r="NDD189" s="89"/>
      <c r="NDG189" s="89"/>
      <c r="NDM189" s="89"/>
      <c r="NDP189" s="89"/>
      <c r="NDV189" s="89"/>
      <c r="NDX189" s="89"/>
      <c r="NDY189" s="89"/>
      <c r="NEA189" s="89"/>
      <c r="NED189" s="89"/>
      <c r="NEG189" s="89"/>
      <c r="NER189" s="89"/>
      <c r="NET189" s="89"/>
      <c r="NFF189" s="89"/>
      <c r="NFI189" s="89"/>
      <c r="NFQ189" s="89"/>
      <c r="NGK189" s="89"/>
      <c r="NGM189" s="89"/>
      <c r="NGN189" s="89"/>
      <c r="NGO189" s="89"/>
      <c r="NGP189" s="89"/>
      <c r="NGQ189" s="89"/>
      <c r="NGR189" s="89"/>
      <c r="NHJ189" s="89"/>
      <c r="NHK189" s="89"/>
      <c r="NHN189" s="89"/>
      <c r="NHQ189" s="89"/>
      <c r="NHS189" s="89"/>
      <c r="NHU189" s="89"/>
      <c r="NHX189" s="89"/>
      <c r="NIA189" s="89"/>
      <c r="NID189" s="89"/>
      <c r="NIJ189" s="89"/>
      <c r="NIM189" s="89"/>
      <c r="NIP189" s="89"/>
      <c r="NIU189" s="89"/>
      <c r="NJI189" s="89"/>
      <c r="NJJ189" s="89"/>
      <c r="NJK189" s="89"/>
      <c r="NJL189" s="89"/>
      <c r="NJM189" s="89"/>
      <c r="NJN189" s="89"/>
      <c r="NJO189" s="89"/>
      <c r="NJP189" s="89"/>
      <c r="NJQ189" s="89"/>
      <c r="NJR189" s="89"/>
      <c r="NJS189" s="89"/>
      <c r="NJT189" s="89"/>
      <c r="NJU189" s="89"/>
      <c r="NJV189" s="89"/>
      <c r="NJW189" s="89"/>
      <c r="NJX189" s="89"/>
      <c r="NJY189" s="89"/>
      <c r="NJZ189" s="89"/>
      <c r="NKA189" s="89"/>
      <c r="NKB189" s="89"/>
      <c r="NKC189" s="89"/>
      <c r="NKD189" s="89"/>
      <c r="NKE189" s="89"/>
      <c r="NKF189" s="89"/>
      <c r="NKG189" s="89"/>
      <c r="NKH189" s="89"/>
      <c r="NKI189" s="89"/>
      <c r="NKJ189" s="89"/>
      <c r="NKK189" s="89"/>
      <c r="NKL189" s="89"/>
      <c r="NKM189" s="89"/>
      <c r="NKN189" s="89"/>
      <c r="NKO189" s="89"/>
      <c r="NKP189" s="89"/>
      <c r="NKQ189" s="89"/>
      <c r="NKR189" s="89"/>
      <c r="NKS189" s="89"/>
      <c r="NKT189" s="89"/>
      <c r="NKU189" s="89"/>
      <c r="NKX189" s="89"/>
      <c r="NLA189" s="89"/>
      <c r="NLD189" s="89"/>
      <c r="NLG189" s="89"/>
      <c r="NLJ189" s="89"/>
      <c r="NLV189" s="89"/>
      <c r="NLY189" s="89"/>
      <c r="NMB189" s="89"/>
      <c r="NME189" s="89"/>
      <c r="NMK189" s="89"/>
      <c r="NMN189" s="89"/>
      <c r="NMT189" s="89"/>
      <c r="NMW189" s="89"/>
      <c r="NMZ189" s="89"/>
      <c r="NNC189" s="89"/>
      <c r="NNI189" s="89"/>
      <c r="NNL189" s="89"/>
      <c r="NNR189" s="89"/>
      <c r="NNT189" s="89"/>
      <c r="NNU189" s="89"/>
      <c r="NNW189" s="89"/>
      <c r="NNZ189" s="89"/>
      <c r="NOC189" s="89"/>
      <c r="NON189" s="89"/>
      <c r="NOP189" s="89"/>
      <c r="NPB189" s="89"/>
      <c r="NPE189" s="89"/>
      <c r="NPM189" s="89"/>
      <c r="NQG189" s="89"/>
      <c r="NQI189" s="89"/>
      <c r="NQJ189" s="89"/>
      <c r="NQK189" s="89"/>
      <c r="NQL189" s="89"/>
      <c r="NQM189" s="89"/>
      <c r="NQN189" s="89"/>
      <c r="NRF189" s="89"/>
      <c r="NRG189" s="89"/>
      <c r="NRJ189" s="89"/>
      <c r="NRM189" s="89"/>
      <c r="NRO189" s="89"/>
      <c r="NRQ189" s="89"/>
      <c r="NRT189" s="89"/>
      <c r="NRW189" s="89"/>
      <c r="NRZ189" s="89"/>
      <c r="NSF189" s="89"/>
      <c r="NSI189" s="89"/>
      <c r="NSL189" s="89"/>
      <c r="NSQ189" s="89"/>
      <c r="NTE189" s="89"/>
      <c r="NTF189" s="89"/>
      <c r="NTG189" s="89"/>
      <c r="NTH189" s="89"/>
      <c r="NTI189" s="89"/>
      <c r="NTJ189" s="89"/>
      <c r="NTK189" s="89"/>
      <c r="NTL189" s="89"/>
      <c r="NTM189" s="89"/>
      <c r="NTN189" s="89"/>
      <c r="NTO189" s="89"/>
      <c r="NTP189" s="89"/>
      <c r="NTQ189" s="89"/>
      <c r="NTR189" s="89"/>
      <c r="NTS189" s="89"/>
      <c r="NTT189" s="89"/>
      <c r="NTU189" s="89"/>
      <c r="NTV189" s="89"/>
      <c r="NTW189" s="89"/>
      <c r="NTX189" s="89"/>
      <c r="NTY189" s="89"/>
      <c r="NTZ189" s="89"/>
      <c r="NUA189" s="89"/>
      <c r="NUB189" s="89"/>
      <c r="NUC189" s="89"/>
      <c r="NUD189" s="89"/>
      <c r="NUE189" s="89"/>
      <c r="NUF189" s="89"/>
      <c r="NUG189" s="89"/>
      <c r="NUH189" s="89"/>
      <c r="NUI189" s="89"/>
      <c r="NUJ189" s="89"/>
      <c r="NUK189" s="89"/>
      <c r="NUL189" s="89"/>
      <c r="NUM189" s="89"/>
      <c r="NUN189" s="89"/>
      <c r="NUO189" s="89"/>
      <c r="NUP189" s="89"/>
      <c r="NUQ189" s="89"/>
      <c r="NUT189" s="89"/>
      <c r="NUW189" s="89"/>
      <c r="NUZ189" s="89"/>
      <c r="NVC189" s="89"/>
      <c r="NVF189" s="89"/>
      <c r="NVR189" s="89"/>
      <c r="NVU189" s="89"/>
      <c r="NVX189" s="89"/>
      <c r="NWA189" s="89"/>
      <c r="NWG189" s="89"/>
      <c r="NWJ189" s="89"/>
      <c r="NWP189" s="89"/>
      <c r="NWS189" s="89"/>
      <c r="NWV189" s="89"/>
      <c r="NWY189" s="89"/>
      <c r="NXE189" s="89"/>
      <c r="NXH189" s="89"/>
      <c r="NXN189" s="89"/>
      <c r="NXP189" s="89"/>
      <c r="NXQ189" s="89"/>
      <c r="NXS189" s="89"/>
      <c r="NXV189" s="89"/>
      <c r="NXY189" s="89"/>
      <c r="NYJ189" s="89"/>
      <c r="NYL189" s="89"/>
      <c r="NYX189" s="89"/>
      <c r="NZA189" s="89"/>
      <c r="NZI189" s="89"/>
      <c r="OAC189" s="89"/>
      <c r="OAE189" s="89"/>
      <c r="OAF189" s="89"/>
      <c r="OAG189" s="89"/>
      <c r="OAH189" s="89"/>
      <c r="OAI189" s="89"/>
      <c r="OAJ189" s="89"/>
      <c r="OBB189" s="89"/>
      <c r="OBC189" s="89"/>
      <c r="OBF189" s="89"/>
      <c r="OBI189" s="89"/>
      <c r="OBK189" s="89"/>
      <c r="OBM189" s="89"/>
      <c r="OBP189" s="89"/>
      <c r="OBS189" s="89"/>
      <c r="OBV189" s="89"/>
      <c r="OCB189" s="89"/>
      <c r="OCE189" s="89"/>
      <c r="OCH189" s="89"/>
      <c r="OCM189" s="89"/>
      <c r="ODA189" s="89"/>
      <c r="ODB189" s="89"/>
      <c r="ODC189" s="89"/>
      <c r="ODD189" s="89"/>
      <c r="ODE189" s="89"/>
      <c r="ODF189" s="89"/>
      <c r="ODG189" s="89"/>
      <c r="ODH189" s="89"/>
      <c r="ODI189" s="89"/>
      <c r="ODJ189" s="89"/>
      <c r="ODK189" s="89"/>
      <c r="ODL189" s="89"/>
      <c r="ODM189" s="89"/>
      <c r="ODN189" s="89"/>
      <c r="ODO189" s="89"/>
      <c r="ODP189" s="89"/>
      <c r="ODQ189" s="89"/>
      <c r="ODR189" s="89"/>
      <c r="ODS189" s="89"/>
      <c r="ODT189" s="89"/>
      <c r="ODU189" s="89"/>
      <c r="ODV189" s="89"/>
      <c r="ODW189" s="89"/>
      <c r="ODX189" s="89"/>
      <c r="ODY189" s="89"/>
      <c r="ODZ189" s="89"/>
      <c r="OEA189" s="89"/>
      <c r="OEB189" s="89"/>
      <c r="OEC189" s="89"/>
      <c r="OED189" s="89"/>
      <c r="OEE189" s="89"/>
      <c r="OEF189" s="89"/>
      <c r="OEG189" s="89"/>
      <c r="OEH189" s="89"/>
      <c r="OEI189" s="89"/>
      <c r="OEJ189" s="89"/>
      <c r="OEK189" s="89"/>
      <c r="OEL189" s="89"/>
      <c r="OEM189" s="89"/>
      <c r="OEP189" s="89"/>
      <c r="OES189" s="89"/>
      <c r="OEV189" s="89"/>
      <c r="OEY189" s="89"/>
      <c r="OFB189" s="89"/>
      <c r="OFN189" s="89"/>
      <c r="OFQ189" s="89"/>
      <c r="OFT189" s="89"/>
      <c r="OFW189" s="89"/>
      <c r="OGC189" s="89"/>
      <c r="OGF189" s="89"/>
      <c r="OGL189" s="89"/>
      <c r="OGO189" s="89"/>
      <c r="OGR189" s="89"/>
      <c r="OGU189" s="89"/>
      <c r="OHA189" s="89"/>
      <c r="OHD189" s="89"/>
      <c r="OHJ189" s="89"/>
      <c r="OHL189" s="89"/>
      <c r="OHM189" s="89"/>
      <c r="OHO189" s="89"/>
      <c r="OHR189" s="89"/>
      <c r="OHU189" s="89"/>
      <c r="OIF189" s="89"/>
      <c r="OIH189" s="89"/>
      <c r="OIT189" s="89"/>
      <c r="OIW189" s="89"/>
      <c r="OJE189" s="89"/>
      <c r="OJY189" s="89"/>
      <c r="OKA189" s="89"/>
      <c r="OKB189" s="89"/>
      <c r="OKC189" s="89"/>
      <c r="OKD189" s="89"/>
      <c r="OKE189" s="89"/>
      <c r="OKF189" s="89"/>
      <c r="OKX189" s="89"/>
      <c r="OKY189" s="89"/>
      <c r="OLB189" s="89"/>
      <c r="OLE189" s="89"/>
      <c r="OLG189" s="89"/>
      <c r="OLI189" s="89"/>
      <c r="OLL189" s="89"/>
      <c r="OLO189" s="89"/>
      <c r="OLR189" s="89"/>
      <c r="OLX189" s="89"/>
      <c r="OMA189" s="89"/>
      <c r="OMD189" s="89"/>
      <c r="OMI189" s="89"/>
      <c r="OMW189" s="89"/>
      <c r="OMX189" s="89"/>
      <c r="OMY189" s="89"/>
      <c r="OMZ189" s="89"/>
      <c r="ONA189" s="89"/>
      <c r="ONB189" s="89"/>
      <c r="ONC189" s="89"/>
      <c r="OND189" s="89"/>
      <c r="ONE189" s="89"/>
      <c r="ONF189" s="89"/>
      <c r="ONG189" s="89"/>
      <c r="ONH189" s="89"/>
      <c r="ONI189" s="89"/>
      <c r="ONJ189" s="89"/>
      <c r="ONK189" s="89"/>
      <c r="ONL189" s="89"/>
      <c r="ONM189" s="89"/>
      <c r="ONN189" s="89"/>
      <c r="ONO189" s="89"/>
      <c r="ONP189" s="89"/>
      <c r="ONQ189" s="89"/>
      <c r="ONR189" s="89"/>
      <c r="ONS189" s="89"/>
      <c r="ONT189" s="89"/>
      <c r="ONU189" s="89"/>
      <c r="ONV189" s="89"/>
      <c r="ONW189" s="89"/>
      <c r="ONX189" s="89"/>
      <c r="ONY189" s="89"/>
      <c r="ONZ189" s="89"/>
      <c r="OOA189" s="89"/>
      <c r="OOB189" s="89"/>
      <c r="OOC189" s="89"/>
      <c r="OOD189" s="89"/>
      <c r="OOE189" s="89"/>
      <c r="OOF189" s="89"/>
      <c r="OOG189" s="89"/>
      <c r="OOH189" s="89"/>
      <c r="OOI189" s="89"/>
      <c r="OOL189" s="89"/>
      <c r="OOO189" s="89"/>
      <c r="OOR189" s="89"/>
      <c r="OOU189" s="89"/>
      <c r="OOX189" s="89"/>
      <c r="OPJ189" s="89"/>
      <c r="OPM189" s="89"/>
      <c r="OPP189" s="89"/>
      <c r="OPS189" s="89"/>
      <c r="OPY189" s="89"/>
      <c r="OQB189" s="89"/>
      <c r="OQH189" s="89"/>
      <c r="OQK189" s="89"/>
      <c r="OQN189" s="89"/>
      <c r="OQQ189" s="89"/>
      <c r="OQW189" s="89"/>
      <c r="OQZ189" s="89"/>
      <c r="ORF189" s="89"/>
      <c r="ORH189" s="89"/>
      <c r="ORI189" s="89"/>
      <c r="ORK189" s="89"/>
      <c r="ORN189" s="89"/>
      <c r="ORQ189" s="89"/>
      <c r="OSB189" s="89"/>
      <c r="OSD189" s="89"/>
      <c r="OSP189" s="89"/>
      <c r="OSS189" s="89"/>
      <c r="OTA189" s="89"/>
      <c r="OTU189" s="89"/>
      <c r="OTW189" s="89"/>
      <c r="OTX189" s="89"/>
      <c r="OTY189" s="89"/>
      <c r="OTZ189" s="89"/>
      <c r="OUA189" s="89"/>
      <c r="OUB189" s="89"/>
      <c r="OUT189" s="89"/>
      <c r="OUU189" s="89"/>
      <c r="OUX189" s="89"/>
      <c r="OVA189" s="89"/>
      <c r="OVC189" s="89"/>
      <c r="OVE189" s="89"/>
      <c r="OVH189" s="89"/>
      <c r="OVK189" s="89"/>
      <c r="OVN189" s="89"/>
      <c r="OVT189" s="89"/>
      <c r="OVW189" s="89"/>
      <c r="OVZ189" s="89"/>
      <c r="OWE189" s="89"/>
      <c r="OWS189" s="89"/>
      <c r="OWT189" s="89"/>
      <c r="OWU189" s="89"/>
      <c r="OWV189" s="89"/>
      <c r="OWW189" s="89"/>
      <c r="OWX189" s="89"/>
      <c r="OWY189" s="89"/>
      <c r="OWZ189" s="89"/>
      <c r="OXA189" s="89"/>
      <c r="OXB189" s="89"/>
      <c r="OXC189" s="89"/>
      <c r="OXD189" s="89"/>
      <c r="OXE189" s="89"/>
      <c r="OXF189" s="89"/>
      <c r="OXG189" s="89"/>
      <c r="OXH189" s="89"/>
      <c r="OXI189" s="89"/>
      <c r="OXJ189" s="89"/>
      <c r="OXK189" s="89"/>
      <c r="OXL189" s="89"/>
      <c r="OXM189" s="89"/>
      <c r="OXN189" s="89"/>
      <c r="OXO189" s="89"/>
      <c r="OXP189" s="89"/>
      <c r="OXQ189" s="89"/>
      <c r="OXR189" s="89"/>
      <c r="OXS189" s="89"/>
      <c r="OXT189" s="89"/>
      <c r="OXU189" s="89"/>
      <c r="OXV189" s="89"/>
      <c r="OXW189" s="89"/>
      <c r="OXX189" s="89"/>
      <c r="OXY189" s="89"/>
      <c r="OXZ189" s="89"/>
      <c r="OYA189" s="89"/>
      <c r="OYB189" s="89"/>
      <c r="OYC189" s="89"/>
      <c r="OYD189" s="89"/>
      <c r="OYE189" s="89"/>
      <c r="OYH189" s="89"/>
      <c r="OYK189" s="89"/>
      <c r="OYN189" s="89"/>
      <c r="OYQ189" s="89"/>
      <c r="OYT189" s="89"/>
      <c r="OZF189" s="89"/>
      <c r="OZI189" s="89"/>
      <c r="OZL189" s="89"/>
      <c r="OZO189" s="89"/>
      <c r="OZU189" s="89"/>
      <c r="OZX189" s="89"/>
      <c r="PAD189" s="89"/>
      <c r="PAG189" s="89"/>
      <c r="PAJ189" s="89"/>
      <c r="PAM189" s="89"/>
      <c r="PAS189" s="89"/>
      <c r="PAV189" s="89"/>
      <c r="PBB189" s="89"/>
      <c r="PBD189" s="89"/>
      <c r="PBE189" s="89"/>
      <c r="PBG189" s="89"/>
      <c r="PBJ189" s="89"/>
      <c r="PBM189" s="89"/>
      <c r="PBX189" s="89"/>
      <c r="PBZ189" s="89"/>
      <c r="PCL189" s="89"/>
      <c r="PCO189" s="89"/>
      <c r="PCW189" s="89"/>
      <c r="PDQ189" s="89"/>
      <c r="PDS189" s="89"/>
      <c r="PDT189" s="89"/>
      <c r="PDU189" s="89"/>
      <c r="PDV189" s="89"/>
      <c r="PDW189" s="89"/>
      <c r="PDX189" s="89"/>
      <c r="PEP189" s="89"/>
      <c r="PEQ189" s="89"/>
      <c r="PET189" s="89"/>
      <c r="PEW189" s="89"/>
      <c r="PEY189" s="89"/>
      <c r="PFA189" s="89"/>
      <c r="PFD189" s="89"/>
      <c r="PFG189" s="89"/>
      <c r="PFJ189" s="89"/>
      <c r="PFP189" s="89"/>
      <c r="PFS189" s="89"/>
      <c r="PFV189" s="89"/>
      <c r="PGA189" s="89"/>
      <c r="PGO189" s="89"/>
      <c r="PGP189" s="89"/>
      <c r="PGQ189" s="89"/>
      <c r="PGR189" s="89"/>
      <c r="PGS189" s="89"/>
      <c r="PGT189" s="89"/>
      <c r="PGU189" s="89"/>
      <c r="PGV189" s="89"/>
      <c r="PGW189" s="89"/>
      <c r="PGX189" s="89"/>
      <c r="PGY189" s="89"/>
      <c r="PGZ189" s="89"/>
      <c r="PHA189" s="89"/>
      <c r="PHB189" s="89"/>
      <c r="PHC189" s="89"/>
      <c r="PHD189" s="89"/>
      <c r="PHE189" s="89"/>
      <c r="PHF189" s="89"/>
      <c r="PHG189" s="89"/>
      <c r="PHH189" s="89"/>
      <c r="PHI189" s="89"/>
      <c r="PHJ189" s="89"/>
      <c r="PHK189" s="89"/>
      <c r="PHL189" s="89"/>
      <c r="PHM189" s="89"/>
      <c r="PHN189" s="89"/>
      <c r="PHO189" s="89"/>
      <c r="PHP189" s="89"/>
      <c r="PHQ189" s="89"/>
      <c r="PHR189" s="89"/>
      <c r="PHS189" s="89"/>
      <c r="PHT189" s="89"/>
      <c r="PHU189" s="89"/>
      <c r="PHV189" s="89"/>
      <c r="PHW189" s="89"/>
      <c r="PHX189" s="89"/>
      <c r="PHY189" s="89"/>
      <c r="PHZ189" s="89"/>
      <c r="PIA189" s="89"/>
      <c r="PID189" s="89"/>
      <c r="PIG189" s="89"/>
      <c r="PIJ189" s="89"/>
      <c r="PIM189" s="89"/>
      <c r="PIP189" s="89"/>
      <c r="PJB189" s="89"/>
      <c r="PJE189" s="89"/>
      <c r="PJH189" s="89"/>
      <c r="PJK189" s="89"/>
      <c r="PJQ189" s="89"/>
      <c r="PJT189" s="89"/>
      <c r="PJZ189" s="89"/>
      <c r="PKC189" s="89"/>
      <c r="PKF189" s="89"/>
      <c r="PKI189" s="89"/>
      <c r="PKO189" s="89"/>
      <c r="PKR189" s="89"/>
      <c r="PKX189" s="89"/>
      <c r="PKZ189" s="89"/>
      <c r="PLA189" s="89"/>
      <c r="PLC189" s="89"/>
      <c r="PLF189" s="89"/>
      <c r="PLI189" s="89"/>
      <c r="PLT189" s="89"/>
      <c r="PLV189" s="89"/>
      <c r="PMH189" s="89"/>
      <c r="PMK189" s="89"/>
      <c r="PMS189" s="89"/>
      <c r="PNM189" s="89"/>
      <c r="PNO189" s="89"/>
      <c r="PNP189" s="89"/>
      <c r="PNQ189" s="89"/>
      <c r="PNR189" s="89"/>
      <c r="PNS189" s="89"/>
      <c r="PNT189" s="89"/>
      <c r="POL189" s="89"/>
      <c r="POM189" s="89"/>
      <c r="POP189" s="89"/>
      <c r="POS189" s="89"/>
      <c r="POU189" s="89"/>
      <c r="POW189" s="89"/>
      <c r="POZ189" s="89"/>
      <c r="PPC189" s="89"/>
      <c r="PPF189" s="89"/>
      <c r="PPL189" s="89"/>
      <c r="PPO189" s="89"/>
      <c r="PPR189" s="89"/>
      <c r="PPW189" s="89"/>
      <c r="PQK189" s="89"/>
      <c r="PQL189" s="89"/>
      <c r="PQM189" s="89"/>
      <c r="PQN189" s="89"/>
      <c r="PQO189" s="89"/>
      <c r="PQP189" s="89"/>
      <c r="PQQ189" s="89"/>
      <c r="PQR189" s="89"/>
      <c r="PQS189" s="89"/>
      <c r="PQT189" s="89"/>
      <c r="PQU189" s="89"/>
      <c r="PQV189" s="89"/>
      <c r="PQW189" s="89"/>
      <c r="PQX189" s="89"/>
      <c r="PQY189" s="89"/>
      <c r="PQZ189" s="89"/>
      <c r="PRA189" s="89"/>
      <c r="PRB189" s="89"/>
      <c r="PRC189" s="89"/>
      <c r="PRD189" s="89"/>
      <c r="PRE189" s="89"/>
      <c r="PRF189" s="89"/>
      <c r="PRG189" s="89"/>
      <c r="PRH189" s="89"/>
      <c r="PRI189" s="89"/>
      <c r="PRJ189" s="89"/>
      <c r="PRK189" s="89"/>
      <c r="PRL189" s="89"/>
      <c r="PRM189" s="89"/>
      <c r="PRN189" s="89"/>
      <c r="PRO189" s="89"/>
      <c r="PRP189" s="89"/>
      <c r="PRQ189" s="89"/>
      <c r="PRR189" s="89"/>
      <c r="PRS189" s="89"/>
      <c r="PRT189" s="89"/>
      <c r="PRU189" s="89"/>
      <c r="PRV189" s="89"/>
      <c r="PRW189" s="89"/>
      <c r="PRZ189" s="89"/>
      <c r="PSC189" s="89"/>
      <c r="PSF189" s="89"/>
      <c r="PSI189" s="89"/>
      <c r="PSL189" s="89"/>
      <c r="PSX189" s="89"/>
      <c r="PTA189" s="89"/>
      <c r="PTD189" s="89"/>
      <c r="PTG189" s="89"/>
      <c r="PTM189" s="89"/>
      <c r="PTP189" s="89"/>
      <c r="PTV189" s="89"/>
      <c r="PTY189" s="89"/>
      <c r="PUB189" s="89"/>
      <c r="PUE189" s="89"/>
      <c r="PUK189" s="89"/>
      <c r="PUN189" s="89"/>
      <c r="PUT189" s="89"/>
      <c r="PUV189" s="89"/>
      <c r="PUW189" s="89"/>
      <c r="PUY189" s="89"/>
      <c r="PVB189" s="89"/>
      <c r="PVE189" s="89"/>
      <c r="PVP189" s="89"/>
      <c r="PVR189" s="89"/>
      <c r="PWD189" s="89"/>
      <c r="PWG189" s="89"/>
      <c r="PWO189" s="89"/>
      <c r="PXI189" s="89"/>
      <c r="PXK189" s="89"/>
      <c r="PXL189" s="89"/>
      <c r="PXM189" s="89"/>
      <c r="PXN189" s="89"/>
      <c r="PXO189" s="89"/>
      <c r="PXP189" s="89"/>
      <c r="PYH189" s="89"/>
      <c r="PYI189" s="89"/>
      <c r="PYL189" s="89"/>
      <c r="PYO189" s="89"/>
      <c r="PYQ189" s="89"/>
      <c r="PYS189" s="89"/>
      <c r="PYV189" s="89"/>
      <c r="PYY189" s="89"/>
      <c r="PZB189" s="89"/>
      <c r="PZH189" s="89"/>
      <c r="PZK189" s="89"/>
      <c r="PZN189" s="89"/>
      <c r="PZS189" s="89"/>
      <c r="QAG189" s="89"/>
      <c r="QAH189" s="89"/>
      <c r="QAI189" s="89"/>
      <c r="QAJ189" s="89"/>
      <c r="QAK189" s="89"/>
      <c r="QAL189" s="89"/>
      <c r="QAM189" s="89"/>
      <c r="QAN189" s="89"/>
      <c r="QAO189" s="89"/>
      <c r="QAP189" s="89"/>
      <c r="QAQ189" s="89"/>
      <c r="QAR189" s="89"/>
      <c r="QAS189" s="89"/>
      <c r="QAT189" s="89"/>
      <c r="QAU189" s="89"/>
      <c r="QAV189" s="89"/>
      <c r="QAW189" s="89"/>
      <c r="QAX189" s="89"/>
      <c r="QAY189" s="89"/>
      <c r="QAZ189" s="89"/>
      <c r="QBA189" s="89"/>
      <c r="QBB189" s="89"/>
      <c r="QBC189" s="89"/>
      <c r="QBD189" s="89"/>
      <c r="QBE189" s="89"/>
      <c r="QBF189" s="89"/>
      <c r="QBG189" s="89"/>
      <c r="QBH189" s="89"/>
      <c r="QBI189" s="89"/>
      <c r="QBJ189" s="89"/>
      <c r="QBK189" s="89"/>
      <c r="QBL189" s="89"/>
      <c r="QBM189" s="89"/>
      <c r="QBN189" s="89"/>
      <c r="QBO189" s="89"/>
      <c r="QBP189" s="89"/>
      <c r="QBQ189" s="89"/>
      <c r="QBR189" s="89"/>
      <c r="QBS189" s="89"/>
      <c r="QBV189" s="89"/>
      <c r="QBY189" s="89"/>
      <c r="QCB189" s="89"/>
      <c r="QCE189" s="89"/>
      <c r="QCH189" s="89"/>
      <c r="QCT189" s="89"/>
      <c r="QCW189" s="89"/>
      <c r="QCZ189" s="89"/>
      <c r="QDC189" s="89"/>
      <c r="QDI189" s="89"/>
      <c r="QDL189" s="89"/>
      <c r="QDR189" s="89"/>
      <c r="QDU189" s="89"/>
      <c r="QDX189" s="89"/>
      <c r="QEA189" s="89"/>
      <c r="QEG189" s="89"/>
      <c r="QEJ189" s="89"/>
      <c r="QEP189" s="89"/>
      <c r="QER189" s="89"/>
      <c r="QES189" s="89"/>
      <c r="QEU189" s="89"/>
      <c r="QEX189" s="89"/>
      <c r="QFA189" s="89"/>
      <c r="QFL189" s="89"/>
      <c r="QFN189" s="89"/>
      <c r="QFZ189" s="89"/>
      <c r="QGC189" s="89"/>
      <c r="QGK189" s="89"/>
      <c r="QHE189" s="89"/>
      <c r="QHG189" s="89"/>
      <c r="QHH189" s="89"/>
      <c r="QHI189" s="89"/>
      <c r="QHJ189" s="89"/>
      <c r="QHK189" s="89"/>
      <c r="QHL189" s="89"/>
      <c r="QID189" s="89"/>
      <c r="QIE189" s="89"/>
      <c r="QIH189" s="89"/>
      <c r="QIK189" s="89"/>
      <c r="QIM189" s="89"/>
      <c r="QIO189" s="89"/>
      <c r="QIR189" s="89"/>
      <c r="QIU189" s="89"/>
      <c r="QIX189" s="89"/>
      <c r="QJD189" s="89"/>
      <c r="QJG189" s="89"/>
      <c r="QJJ189" s="89"/>
      <c r="QJO189" s="89"/>
      <c r="QKC189" s="89"/>
      <c r="QKD189" s="89"/>
      <c r="QKE189" s="89"/>
      <c r="QKF189" s="89"/>
      <c r="QKG189" s="89"/>
      <c r="QKH189" s="89"/>
      <c r="QKI189" s="89"/>
      <c r="QKJ189" s="89"/>
      <c r="QKK189" s="89"/>
      <c r="QKL189" s="89"/>
      <c r="QKM189" s="89"/>
      <c r="QKN189" s="89"/>
      <c r="QKO189" s="89"/>
      <c r="QKP189" s="89"/>
      <c r="QKQ189" s="89"/>
      <c r="QKR189" s="89"/>
      <c r="QKS189" s="89"/>
      <c r="QKT189" s="89"/>
      <c r="QKU189" s="89"/>
      <c r="QKV189" s="89"/>
      <c r="QKW189" s="89"/>
      <c r="QKX189" s="89"/>
      <c r="QKY189" s="89"/>
      <c r="QKZ189" s="89"/>
      <c r="QLA189" s="89"/>
      <c r="QLB189" s="89"/>
      <c r="QLC189" s="89"/>
      <c r="QLD189" s="89"/>
      <c r="QLE189" s="89"/>
      <c r="QLF189" s="89"/>
      <c r="QLG189" s="89"/>
      <c r="QLH189" s="89"/>
      <c r="QLI189" s="89"/>
      <c r="QLJ189" s="89"/>
      <c r="QLK189" s="89"/>
      <c r="QLL189" s="89"/>
      <c r="QLM189" s="89"/>
      <c r="QLN189" s="89"/>
      <c r="QLO189" s="89"/>
      <c r="QLR189" s="89"/>
      <c r="QLU189" s="89"/>
      <c r="QLX189" s="89"/>
      <c r="QMA189" s="89"/>
      <c r="QMD189" s="89"/>
      <c r="QMP189" s="89"/>
      <c r="QMS189" s="89"/>
      <c r="QMV189" s="89"/>
      <c r="QMY189" s="89"/>
      <c r="QNE189" s="89"/>
      <c r="QNH189" s="89"/>
      <c r="QNN189" s="89"/>
      <c r="QNQ189" s="89"/>
      <c r="QNT189" s="89"/>
      <c r="QNW189" s="89"/>
      <c r="QOC189" s="89"/>
      <c r="QOF189" s="89"/>
      <c r="QOL189" s="89"/>
      <c r="QON189" s="89"/>
      <c r="QOO189" s="89"/>
      <c r="QOQ189" s="89"/>
      <c r="QOT189" s="89"/>
      <c r="QOW189" s="89"/>
      <c r="QPH189" s="89"/>
      <c r="QPJ189" s="89"/>
      <c r="QPV189" s="89"/>
      <c r="QPY189" s="89"/>
      <c r="QQG189" s="89"/>
      <c r="QRA189" s="89"/>
      <c r="QRC189" s="89"/>
      <c r="QRD189" s="89"/>
      <c r="QRE189" s="89"/>
      <c r="QRF189" s="89"/>
      <c r="QRG189" s="89"/>
      <c r="QRH189" s="89"/>
      <c r="QRZ189" s="89"/>
      <c r="QSA189" s="89"/>
      <c r="QSD189" s="89"/>
      <c r="QSG189" s="89"/>
      <c r="QSI189" s="89"/>
      <c r="QSK189" s="89"/>
      <c r="QSN189" s="89"/>
      <c r="QSQ189" s="89"/>
      <c r="QST189" s="89"/>
      <c r="QSZ189" s="89"/>
      <c r="QTC189" s="89"/>
      <c r="QTF189" s="89"/>
      <c r="QTK189" s="89"/>
      <c r="QTY189" s="89"/>
      <c r="QTZ189" s="89"/>
      <c r="QUA189" s="89"/>
      <c r="QUB189" s="89"/>
      <c r="QUC189" s="89"/>
      <c r="QUD189" s="89"/>
      <c r="QUE189" s="89"/>
      <c r="QUF189" s="89"/>
      <c r="QUG189" s="89"/>
      <c r="QUH189" s="89"/>
      <c r="QUI189" s="89"/>
      <c r="QUJ189" s="89"/>
      <c r="QUK189" s="89"/>
      <c r="QUL189" s="89"/>
      <c r="QUM189" s="89"/>
      <c r="QUN189" s="89"/>
      <c r="QUO189" s="89"/>
      <c r="QUP189" s="89"/>
      <c r="QUQ189" s="89"/>
      <c r="QUR189" s="89"/>
      <c r="QUS189" s="89"/>
      <c r="QUT189" s="89"/>
      <c r="QUU189" s="89"/>
      <c r="QUV189" s="89"/>
      <c r="QUW189" s="89"/>
      <c r="QUX189" s="89"/>
      <c r="QUY189" s="89"/>
      <c r="QUZ189" s="89"/>
      <c r="QVA189" s="89"/>
      <c r="QVB189" s="89"/>
      <c r="QVC189" s="89"/>
      <c r="QVD189" s="89"/>
      <c r="QVE189" s="89"/>
      <c r="QVF189" s="89"/>
      <c r="QVG189" s="89"/>
      <c r="QVH189" s="89"/>
      <c r="QVI189" s="89"/>
      <c r="QVJ189" s="89"/>
      <c r="QVK189" s="89"/>
      <c r="QVN189" s="89"/>
      <c r="QVQ189" s="89"/>
      <c r="QVT189" s="89"/>
      <c r="QVW189" s="89"/>
      <c r="QVZ189" s="89"/>
      <c r="QWL189" s="89"/>
      <c r="QWO189" s="89"/>
      <c r="QWR189" s="89"/>
      <c r="QWU189" s="89"/>
      <c r="QXA189" s="89"/>
      <c r="QXD189" s="89"/>
      <c r="QXJ189" s="89"/>
      <c r="QXM189" s="89"/>
      <c r="QXP189" s="89"/>
      <c r="QXS189" s="89"/>
      <c r="QXY189" s="89"/>
      <c r="QYB189" s="89"/>
      <c r="QYH189" s="89"/>
      <c r="QYJ189" s="89"/>
      <c r="QYK189" s="89"/>
      <c r="QYM189" s="89"/>
      <c r="QYP189" s="89"/>
      <c r="QYS189" s="89"/>
      <c r="QZD189" s="89"/>
      <c r="QZF189" s="89"/>
      <c r="QZR189" s="89"/>
      <c r="QZU189" s="89"/>
      <c r="RAC189" s="89"/>
      <c r="RAW189" s="89"/>
      <c r="RAY189" s="89"/>
      <c r="RAZ189" s="89"/>
      <c r="RBA189" s="89"/>
      <c r="RBB189" s="89"/>
      <c r="RBC189" s="89"/>
      <c r="RBD189" s="89"/>
      <c r="RBV189" s="89"/>
      <c r="RBW189" s="89"/>
      <c r="RBZ189" s="89"/>
      <c r="RCC189" s="89"/>
      <c r="RCE189" s="89"/>
      <c r="RCG189" s="89"/>
      <c r="RCJ189" s="89"/>
      <c r="RCM189" s="89"/>
      <c r="RCP189" s="89"/>
      <c r="RCV189" s="89"/>
      <c r="RCY189" s="89"/>
      <c r="RDB189" s="89"/>
      <c r="RDG189" s="89"/>
      <c r="RDU189" s="89"/>
      <c r="RDV189" s="89"/>
      <c r="RDW189" s="89"/>
      <c r="RDX189" s="89"/>
      <c r="RDY189" s="89"/>
      <c r="RDZ189" s="89"/>
      <c r="REA189" s="89"/>
      <c r="REB189" s="89"/>
      <c r="REC189" s="89"/>
      <c r="RED189" s="89"/>
      <c r="REE189" s="89"/>
      <c r="REF189" s="89"/>
      <c r="REG189" s="89"/>
      <c r="REH189" s="89"/>
      <c r="REI189" s="89"/>
      <c r="REJ189" s="89"/>
      <c r="REK189" s="89"/>
      <c r="REL189" s="89"/>
      <c r="REM189" s="89"/>
      <c r="REN189" s="89"/>
      <c r="REO189" s="89"/>
      <c r="REP189" s="89"/>
      <c r="REQ189" s="89"/>
      <c r="RER189" s="89"/>
      <c r="RES189" s="89"/>
      <c r="RET189" s="89"/>
      <c r="REU189" s="89"/>
      <c r="REV189" s="89"/>
      <c r="REW189" s="89"/>
      <c r="REX189" s="89"/>
      <c r="REY189" s="89"/>
      <c r="REZ189" s="89"/>
      <c r="RFA189" s="89"/>
      <c r="RFB189" s="89"/>
      <c r="RFC189" s="89"/>
      <c r="RFD189" s="89"/>
      <c r="RFE189" s="89"/>
      <c r="RFF189" s="89"/>
      <c r="RFG189" s="89"/>
      <c r="RFJ189" s="89"/>
      <c r="RFM189" s="89"/>
      <c r="RFP189" s="89"/>
      <c r="RFS189" s="89"/>
      <c r="RFV189" s="89"/>
      <c r="RGH189" s="89"/>
      <c r="RGK189" s="89"/>
      <c r="RGN189" s="89"/>
      <c r="RGQ189" s="89"/>
      <c r="RGW189" s="89"/>
      <c r="RGZ189" s="89"/>
      <c r="RHF189" s="89"/>
      <c r="RHI189" s="89"/>
      <c r="RHL189" s="89"/>
      <c r="RHO189" s="89"/>
      <c r="RHU189" s="89"/>
      <c r="RHX189" s="89"/>
      <c r="RID189" s="89"/>
      <c r="RIF189" s="89"/>
      <c r="RIG189" s="89"/>
      <c r="RII189" s="89"/>
      <c r="RIL189" s="89"/>
      <c r="RIO189" s="89"/>
      <c r="RIZ189" s="89"/>
      <c r="RJB189" s="89"/>
      <c r="RJN189" s="89"/>
      <c r="RJQ189" s="89"/>
      <c r="RJY189" s="89"/>
      <c r="RKS189" s="89"/>
      <c r="RKU189" s="89"/>
      <c r="RKV189" s="89"/>
      <c r="RKW189" s="89"/>
      <c r="RKX189" s="89"/>
      <c r="RKY189" s="89"/>
      <c r="RKZ189" s="89"/>
      <c r="RLR189" s="89"/>
      <c r="RLS189" s="89"/>
      <c r="RLV189" s="89"/>
      <c r="RLY189" s="89"/>
      <c r="RMA189" s="89"/>
      <c r="RMC189" s="89"/>
      <c r="RMF189" s="89"/>
      <c r="RMI189" s="89"/>
      <c r="RML189" s="89"/>
      <c r="RMR189" s="89"/>
      <c r="RMU189" s="89"/>
      <c r="RMX189" s="89"/>
      <c r="RNC189" s="89"/>
      <c r="RNQ189" s="89"/>
      <c r="RNR189" s="89"/>
      <c r="RNS189" s="89"/>
      <c r="RNT189" s="89"/>
      <c r="RNU189" s="89"/>
      <c r="RNV189" s="89"/>
      <c r="RNW189" s="89"/>
      <c r="RNX189" s="89"/>
      <c r="RNY189" s="89"/>
      <c r="RNZ189" s="89"/>
      <c r="ROA189" s="89"/>
      <c r="ROB189" s="89"/>
      <c r="ROC189" s="89"/>
      <c r="ROD189" s="89"/>
      <c r="ROE189" s="89"/>
      <c r="ROF189" s="89"/>
      <c r="ROG189" s="89"/>
      <c r="ROH189" s="89"/>
      <c r="ROI189" s="89"/>
      <c r="ROJ189" s="89"/>
      <c r="ROK189" s="89"/>
      <c r="ROL189" s="89"/>
      <c r="ROM189" s="89"/>
      <c r="RON189" s="89"/>
      <c r="ROO189" s="89"/>
      <c r="ROP189" s="89"/>
      <c r="ROQ189" s="89"/>
      <c r="ROR189" s="89"/>
      <c r="ROS189" s="89"/>
      <c r="ROT189" s="89"/>
      <c r="ROU189" s="89"/>
      <c r="ROV189" s="89"/>
      <c r="ROW189" s="89"/>
      <c r="ROX189" s="89"/>
      <c r="ROY189" s="89"/>
      <c r="ROZ189" s="89"/>
      <c r="RPA189" s="89"/>
      <c r="RPB189" s="89"/>
      <c r="RPC189" s="89"/>
      <c r="RPF189" s="89"/>
      <c r="RPI189" s="89"/>
      <c r="RPL189" s="89"/>
      <c r="RPO189" s="89"/>
      <c r="RPR189" s="89"/>
      <c r="RQD189" s="89"/>
      <c r="RQG189" s="89"/>
      <c r="RQJ189" s="89"/>
      <c r="RQM189" s="89"/>
      <c r="RQS189" s="89"/>
      <c r="RQV189" s="89"/>
      <c r="RRB189" s="89"/>
      <c r="RRE189" s="89"/>
      <c r="RRH189" s="89"/>
      <c r="RRK189" s="89"/>
      <c r="RRQ189" s="89"/>
      <c r="RRT189" s="89"/>
      <c r="RRZ189" s="89"/>
      <c r="RSB189" s="89"/>
      <c r="RSC189" s="89"/>
      <c r="RSE189" s="89"/>
      <c r="RSH189" s="89"/>
      <c r="RSK189" s="89"/>
      <c r="RSV189" s="89"/>
      <c r="RSX189" s="89"/>
      <c r="RTJ189" s="89"/>
      <c r="RTM189" s="89"/>
      <c r="RTU189" s="89"/>
      <c r="RUO189" s="89"/>
      <c r="RUQ189" s="89"/>
      <c r="RUR189" s="89"/>
      <c r="RUS189" s="89"/>
      <c r="RUT189" s="89"/>
      <c r="RUU189" s="89"/>
      <c r="RUV189" s="89"/>
      <c r="RVN189" s="89"/>
      <c r="RVO189" s="89"/>
      <c r="RVR189" s="89"/>
      <c r="RVU189" s="89"/>
      <c r="RVW189" s="89"/>
      <c r="RVY189" s="89"/>
      <c r="RWB189" s="89"/>
      <c r="RWE189" s="89"/>
      <c r="RWH189" s="89"/>
      <c r="RWN189" s="89"/>
      <c r="RWQ189" s="89"/>
      <c r="RWT189" s="89"/>
      <c r="RWY189" s="89"/>
      <c r="RXM189" s="89"/>
      <c r="RXN189" s="89"/>
      <c r="RXO189" s="89"/>
      <c r="RXP189" s="89"/>
      <c r="RXQ189" s="89"/>
      <c r="RXR189" s="89"/>
      <c r="RXS189" s="89"/>
      <c r="RXT189" s="89"/>
      <c r="RXU189" s="89"/>
      <c r="RXV189" s="89"/>
      <c r="RXW189" s="89"/>
      <c r="RXX189" s="89"/>
      <c r="RXY189" s="89"/>
      <c r="RXZ189" s="89"/>
      <c r="RYA189" s="89"/>
      <c r="RYB189" s="89"/>
      <c r="RYC189" s="89"/>
      <c r="RYD189" s="89"/>
      <c r="RYE189" s="89"/>
      <c r="RYF189" s="89"/>
      <c r="RYG189" s="89"/>
      <c r="RYH189" s="89"/>
      <c r="RYI189" s="89"/>
      <c r="RYJ189" s="89"/>
      <c r="RYK189" s="89"/>
      <c r="RYL189" s="89"/>
      <c r="RYM189" s="89"/>
      <c r="RYN189" s="89"/>
      <c r="RYO189" s="89"/>
      <c r="RYP189" s="89"/>
      <c r="RYQ189" s="89"/>
      <c r="RYR189" s="89"/>
      <c r="RYS189" s="89"/>
      <c r="RYT189" s="89"/>
      <c r="RYU189" s="89"/>
      <c r="RYV189" s="89"/>
      <c r="RYW189" s="89"/>
      <c r="RYX189" s="89"/>
      <c r="RYY189" s="89"/>
      <c r="RZB189" s="89"/>
      <c r="RZE189" s="89"/>
      <c r="RZH189" s="89"/>
      <c r="RZK189" s="89"/>
      <c r="RZN189" s="89"/>
      <c r="RZZ189" s="89"/>
      <c r="SAC189" s="89"/>
      <c r="SAF189" s="89"/>
      <c r="SAI189" s="89"/>
      <c r="SAO189" s="89"/>
      <c r="SAR189" s="89"/>
      <c r="SAX189" s="89"/>
      <c r="SBA189" s="89"/>
      <c r="SBD189" s="89"/>
      <c r="SBG189" s="89"/>
      <c r="SBM189" s="89"/>
      <c r="SBP189" s="89"/>
      <c r="SBV189" s="89"/>
      <c r="SBX189" s="89"/>
      <c r="SBY189" s="89"/>
      <c r="SCA189" s="89"/>
      <c r="SCD189" s="89"/>
      <c r="SCG189" s="89"/>
      <c r="SCR189" s="89"/>
      <c r="SCT189" s="89"/>
      <c r="SDF189" s="89"/>
      <c r="SDI189" s="89"/>
      <c r="SDQ189" s="89"/>
      <c r="SEK189" s="89"/>
      <c r="SEM189" s="89"/>
      <c r="SEN189" s="89"/>
      <c r="SEO189" s="89"/>
      <c r="SEP189" s="89"/>
      <c r="SEQ189" s="89"/>
      <c r="SER189" s="89"/>
      <c r="SFJ189" s="89"/>
      <c r="SFK189" s="89"/>
      <c r="SFN189" s="89"/>
      <c r="SFQ189" s="89"/>
      <c r="SFS189" s="89"/>
      <c r="SFU189" s="89"/>
      <c r="SFX189" s="89"/>
      <c r="SGA189" s="89"/>
      <c r="SGD189" s="89"/>
      <c r="SGJ189" s="89"/>
      <c r="SGM189" s="89"/>
      <c r="SGP189" s="89"/>
      <c r="SGU189" s="89"/>
      <c r="SHI189" s="89"/>
      <c r="SHJ189" s="89"/>
      <c r="SHK189" s="89"/>
      <c r="SHL189" s="89"/>
      <c r="SHM189" s="89"/>
      <c r="SHN189" s="89"/>
      <c r="SHO189" s="89"/>
      <c r="SHP189" s="89"/>
      <c r="SHQ189" s="89"/>
      <c r="SHR189" s="89"/>
      <c r="SHS189" s="89"/>
      <c r="SHT189" s="89"/>
      <c r="SHU189" s="89"/>
      <c r="SHV189" s="89"/>
      <c r="SHW189" s="89"/>
      <c r="SHX189" s="89"/>
      <c r="SHY189" s="89"/>
      <c r="SHZ189" s="89"/>
      <c r="SIA189" s="89"/>
      <c r="SIB189" s="89"/>
      <c r="SIC189" s="89"/>
      <c r="SID189" s="89"/>
      <c r="SIE189" s="89"/>
      <c r="SIF189" s="89"/>
      <c r="SIG189" s="89"/>
      <c r="SIH189" s="89"/>
      <c r="SII189" s="89"/>
      <c r="SIJ189" s="89"/>
      <c r="SIK189" s="89"/>
      <c r="SIL189" s="89"/>
      <c r="SIM189" s="89"/>
      <c r="SIN189" s="89"/>
      <c r="SIO189" s="89"/>
      <c r="SIP189" s="89"/>
      <c r="SIQ189" s="89"/>
      <c r="SIR189" s="89"/>
      <c r="SIS189" s="89"/>
      <c r="SIT189" s="89"/>
      <c r="SIU189" s="89"/>
      <c r="SIX189" s="89"/>
      <c r="SJA189" s="89"/>
      <c r="SJD189" s="89"/>
      <c r="SJG189" s="89"/>
      <c r="SJJ189" s="89"/>
      <c r="SJV189" s="89"/>
      <c r="SJY189" s="89"/>
      <c r="SKB189" s="89"/>
      <c r="SKE189" s="89"/>
      <c r="SKK189" s="89"/>
      <c r="SKN189" s="89"/>
      <c r="SKT189" s="89"/>
      <c r="SKW189" s="89"/>
      <c r="SKZ189" s="89"/>
      <c r="SLC189" s="89"/>
      <c r="SLI189" s="89"/>
      <c r="SLL189" s="89"/>
      <c r="SLR189" s="89"/>
      <c r="SLT189" s="89"/>
      <c r="SLU189" s="89"/>
      <c r="SLW189" s="89"/>
      <c r="SLZ189" s="89"/>
      <c r="SMC189" s="89"/>
      <c r="SMN189" s="89"/>
      <c r="SMP189" s="89"/>
      <c r="SNB189" s="89"/>
      <c r="SNE189" s="89"/>
      <c r="SNM189" s="89"/>
      <c r="SOG189" s="89"/>
      <c r="SOI189" s="89"/>
      <c r="SOJ189" s="89"/>
      <c r="SOK189" s="89"/>
      <c r="SOL189" s="89"/>
      <c r="SOM189" s="89"/>
      <c r="SON189" s="89"/>
      <c r="SPF189" s="89"/>
      <c r="SPG189" s="89"/>
      <c r="SPJ189" s="89"/>
      <c r="SPM189" s="89"/>
      <c r="SPO189" s="89"/>
      <c r="SPQ189" s="89"/>
      <c r="SPT189" s="89"/>
      <c r="SPW189" s="89"/>
      <c r="SPZ189" s="89"/>
      <c r="SQF189" s="89"/>
      <c r="SQI189" s="89"/>
      <c r="SQL189" s="89"/>
      <c r="SQQ189" s="89"/>
      <c r="SRE189" s="89"/>
      <c r="SRF189" s="89"/>
      <c r="SRG189" s="89"/>
      <c r="SRH189" s="89"/>
      <c r="SRI189" s="89"/>
      <c r="SRJ189" s="89"/>
      <c r="SRK189" s="89"/>
      <c r="SRL189" s="89"/>
      <c r="SRM189" s="89"/>
      <c r="SRN189" s="89"/>
      <c r="SRO189" s="89"/>
      <c r="SRP189" s="89"/>
      <c r="SRQ189" s="89"/>
      <c r="SRR189" s="89"/>
      <c r="SRS189" s="89"/>
      <c r="SRT189" s="89"/>
      <c r="SRU189" s="89"/>
      <c r="SRV189" s="89"/>
      <c r="SRW189" s="89"/>
      <c r="SRX189" s="89"/>
      <c r="SRY189" s="89"/>
      <c r="SRZ189" s="89"/>
      <c r="SSA189" s="89"/>
      <c r="SSB189" s="89"/>
      <c r="SSC189" s="89"/>
      <c r="SSD189" s="89"/>
      <c r="SSE189" s="89"/>
      <c r="SSF189" s="89"/>
      <c r="SSG189" s="89"/>
      <c r="SSH189" s="89"/>
      <c r="SSI189" s="89"/>
      <c r="SSJ189" s="89"/>
      <c r="SSK189" s="89"/>
      <c r="SSL189" s="89"/>
      <c r="SSM189" s="89"/>
      <c r="SSN189" s="89"/>
      <c r="SSO189" s="89"/>
      <c r="SSP189" s="89"/>
      <c r="SSQ189" s="89"/>
      <c r="SST189" s="89"/>
      <c r="SSW189" s="89"/>
      <c r="SSZ189" s="89"/>
      <c r="STC189" s="89"/>
      <c r="STF189" s="89"/>
      <c r="STR189" s="89"/>
      <c r="STU189" s="89"/>
      <c r="STX189" s="89"/>
      <c r="SUA189" s="89"/>
      <c r="SUG189" s="89"/>
      <c r="SUJ189" s="89"/>
      <c r="SUP189" s="89"/>
      <c r="SUS189" s="89"/>
      <c r="SUV189" s="89"/>
      <c r="SUY189" s="89"/>
      <c r="SVE189" s="89"/>
      <c r="SVH189" s="89"/>
      <c r="SVN189" s="89"/>
      <c r="SVP189" s="89"/>
      <c r="SVQ189" s="89"/>
      <c r="SVS189" s="89"/>
      <c r="SVV189" s="89"/>
      <c r="SVY189" s="89"/>
      <c r="SWJ189" s="89"/>
      <c r="SWL189" s="89"/>
      <c r="SWX189" s="89"/>
      <c r="SXA189" s="89"/>
      <c r="SXI189" s="89"/>
      <c r="SYC189" s="89"/>
      <c r="SYE189" s="89"/>
      <c r="SYF189" s="89"/>
      <c r="SYG189" s="89"/>
      <c r="SYH189" s="89"/>
      <c r="SYI189" s="89"/>
      <c r="SYJ189" s="89"/>
      <c r="SZB189" s="89"/>
      <c r="SZC189" s="89"/>
      <c r="SZF189" s="89"/>
      <c r="SZI189" s="89"/>
      <c r="SZK189" s="89"/>
      <c r="SZM189" s="89"/>
      <c r="SZP189" s="89"/>
      <c r="SZS189" s="89"/>
      <c r="SZV189" s="89"/>
      <c r="TAB189" s="89"/>
      <c r="TAE189" s="89"/>
      <c r="TAH189" s="89"/>
      <c r="TAM189" s="89"/>
      <c r="TBA189" s="89"/>
      <c r="TBB189" s="89"/>
      <c r="TBC189" s="89"/>
      <c r="TBD189" s="89"/>
      <c r="TBE189" s="89"/>
      <c r="TBF189" s="89"/>
      <c r="TBG189" s="89"/>
      <c r="TBH189" s="89"/>
      <c r="TBI189" s="89"/>
      <c r="TBJ189" s="89"/>
      <c r="TBK189" s="89"/>
      <c r="TBL189" s="89"/>
      <c r="TBM189" s="89"/>
      <c r="TBN189" s="89"/>
      <c r="TBO189" s="89"/>
      <c r="TBP189" s="89"/>
      <c r="TBQ189" s="89"/>
      <c r="TBR189" s="89"/>
      <c r="TBS189" s="89"/>
      <c r="TBT189" s="89"/>
      <c r="TBU189" s="89"/>
      <c r="TBV189" s="89"/>
      <c r="TBW189" s="89"/>
      <c r="TBX189" s="89"/>
      <c r="TBY189" s="89"/>
      <c r="TBZ189" s="89"/>
      <c r="TCA189" s="89"/>
      <c r="TCB189" s="89"/>
      <c r="TCC189" s="89"/>
      <c r="TCD189" s="89"/>
      <c r="TCE189" s="89"/>
      <c r="TCF189" s="89"/>
      <c r="TCG189" s="89"/>
      <c r="TCH189" s="89"/>
      <c r="TCI189" s="89"/>
      <c r="TCJ189" s="89"/>
      <c r="TCK189" s="89"/>
      <c r="TCL189" s="89"/>
      <c r="TCM189" s="89"/>
      <c r="TCP189" s="89"/>
      <c r="TCS189" s="89"/>
      <c r="TCV189" s="89"/>
      <c r="TCY189" s="89"/>
      <c r="TDB189" s="89"/>
      <c r="TDN189" s="89"/>
      <c r="TDQ189" s="89"/>
      <c r="TDT189" s="89"/>
      <c r="TDW189" s="89"/>
      <c r="TEC189" s="89"/>
      <c r="TEF189" s="89"/>
      <c r="TEL189" s="89"/>
      <c r="TEO189" s="89"/>
      <c r="TER189" s="89"/>
      <c r="TEU189" s="89"/>
      <c r="TFA189" s="89"/>
      <c r="TFD189" s="89"/>
      <c r="TFJ189" s="89"/>
      <c r="TFL189" s="89"/>
      <c r="TFM189" s="89"/>
      <c r="TFO189" s="89"/>
      <c r="TFR189" s="89"/>
      <c r="TFU189" s="89"/>
      <c r="TGF189" s="89"/>
      <c r="TGH189" s="89"/>
      <c r="TGT189" s="89"/>
      <c r="TGW189" s="89"/>
      <c r="THE189" s="89"/>
      <c r="THY189" s="89"/>
      <c r="TIA189" s="89"/>
      <c r="TIB189" s="89"/>
      <c r="TIC189" s="89"/>
      <c r="TID189" s="89"/>
      <c r="TIE189" s="89"/>
      <c r="TIF189" s="89"/>
      <c r="TIX189" s="89"/>
      <c r="TIY189" s="89"/>
      <c r="TJB189" s="89"/>
      <c r="TJE189" s="89"/>
      <c r="TJG189" s="89"/>
      <c r="TJI189" s="89"/>
      <c r="TJL189" s="89"/>
      <c r="TJO189" s="89"/>
      <c r="TJR189" s="89"/>
      <c r="TJX189" s="89"/>
      <c r="TKA189" s="89"/>
      <c r="TKD189" s="89"/>
      <c r="TKI189" s="89"/>
      <c r="TKW189" s="89"/>
      <c r="TKX189" s="89"/>
      <c r="TKY189" s="89"/>
      <c r="TKZ189" s="89"/>
      <c r="TLA189" s="89"/>
      <c r="TLB189" s="89"/>
      <c r="TLC189" s="89"/>
      <c r="TLD189" s="89"/>
      <c r="TLE189" s="89"/>
      <c r="TLF189" s="89"/>
      <c r="TLG189" s="89"/>
      <c r="TLH189" s="89"/>
      <c r="TLI189" s="89"/>
      <c r="TLJ189" s="89"/>
      <c r="TLK189" s="89"/>
      <c r="TLL189" s="89"/>
      <c r="TLM189" s="89"/>
      <c r="TLN189" s="89"/>
      <c r="TLO189" s="89"/>
      <c r="TLP189" s="89"/>
      <c r="TLQ189" s="89"/>
      <c r="TLR189" s="89"/>
      <c r="TLS189" s="89"/>
      <c r="TLT189" s="89"/>
      <c r="TLU189" s="89"/>
      <c r="TLV189" s="89"/>
      <c r="TLW189" s="89"/>
      <c r="TLX189" s="89"/>
      <c r="TLY189" s="89"/>
      <c r="TLZ189" s="89"/>
      <c r="TMA189" s="89"/>
      <c r="TMB189" s="89"/>
      <c r="TMC189" s="89"/>
      <c r="TMD189" s="89"/>
      <c r="TME189" s="89"/>
      <c r="TMF189" s="89"/>
      <c r="TMG189" s="89"/>
      <c r="TMH189" s="89"/>
      <c r="TMI189" s="89"/>
      <c r="TML189" s="89"/>
      <c r="TMO189" s="89"/>
      <c r="TMR189" s="89"/>
      <c r="TMU189" s="89"/>
      <c r="TMX189" s="89"/>
      <c r="TNJ189" s="89"/>
      <c r="TNM189" s="89"/>
      <c r="TNP189" s="89"/>
      <c r="TNS189" s="89"/>
      <c r="TNY189" s="89"/>
      <c r="TOB189" s="89"/>
      <c r="TOH189" s="89"/>
      <c r="TOK189" s="89"/>
      <c r="TON189" s="89"/>
      <c r="TOQ189" s="89"/>
      <c r="TOW189" s="89"/>
      <c r="TOZ189" s="89"/>
      <c r="TPF189" s="89"/>
      <c r="TPH189" s="89"/>
      <c r="TPI189" s="89"/>
      <c r="TPK189" s="89"/>
      <c r="TPN189" s="89"/>
      <c r="TPQ189" s="89"/>
      <c r="TQB189" s="89"/>
      <c r="TQD189" s="89"/>
      <c r="TQP189" s="89"/>
      <c r="TQS189" s="89"/>
      <c r="TRA189" s="89"/>
      <c r="TRU189" s="89"/>
      <c r="TRW189" s="89"/>
      <c r="TRX189" s="89"/>
      <c r="TRY189" s="89"/>
      <c r="TRZ189" s="89"/>
      <c r="TSA189" s="89"/>
      <c r="TSB189" s="89"/>
      <c r="TST189" s="89"/>
      <c r="TSU189" s="89"/>
      <c r="TSX189" s="89"/>
      <c r="TTA189" s="89"/>
      <c r="TTC189" s="89"/>
      <c r="TTE189" s="89"/>
      <c r="TTH189" s="89"/>
      <c r="TTK189" s="89"/>
      <c r="TTN189" s="89"/>
      <c r="TTT189" s="89"/>
      <c r="TTW189" s="89"/>
      <c r="TTZ189" s="89"/>
      <c r="TUE189" s="89"/>
      <c r="TUS189" s="89"/>
      <c r="TUT189" s="89"/>
      <c r="TUU189" s="89"/>
      <c r="TUV189" s="89"/>
      <c r="TUW189" s="89"/>
      <c r="TUX189" s="89"/>
      <c r="TUY189" s="89"/>
      <c r="TUZ189" s="89"/>
      <c r="TVA189" s="89"/>
      <c r="TVB189" s="89"/>
      <c r="TVC189" s="89"/>
      <c r="TVD189" s="89"/>
      <c r="TVE189" s="89"/>
      <c r="TVF189" s="89"/>
      <c r="TVG189" s="89"/>
      <c r="TVH189" s="89"/>
      <c r="TVI189" s="89"/>
      <c r="TVJ189" s="89"/>
      <c r="TVK189" s="89"/>
      <c r="TVL189" s="89"/>
      <c r="TVM189" s="89"/>
      <c r="TVN189" s="89"/>
      <c r="TVO189" s="89"/>
      <c r="TVP189" s="89"/>
      <c r="TVQ189" s="89"/>
      <c r="TVR189" s="89"/>
      <c r="TVS189" s="89"/>
      <c r="TVT189" s="89"/>
      <c r="TVU189" s="89"/>
      <c r="TVV189" s="89"/>
      <c r="TVW189" s="89"/>
      <c r="TVX189" s="89"/>
      <c r="TVY189" s="89"/>
      <c r="TVZ189" s="89"/>
      <c r="TWA189" s="89"/>
      <c r="TWB189" s="89"/>
      <c r="TWC189" s="89"/>
      <c r="TWD189" s="89"/>
      <c r="TWE189" s="89"/>
      <c r="TWH189" s="89"/>
      <c r="TWK189" s="89"/>
      <c r="TWN189" s="89"/>
      <c r="TWQ189" s="89"/>
      <c r="TWT189" s="89"/>
      <c r="TXF189" s="89"/>
      <c r="TXI189" s="89"/>
      <c r="TXL189" s="89"/>
      <c r="TXO189" s="89"/>
      <c r="TXU189" s="89"/>
      <c r="TXX189" s="89"/>
      <c r="TYD189" s="89"/>
      <c r="TYG189" s="89"/>
      <c r="TYJ189" s="89"/>
      <c r="TYM189" s="89"/>
      <c r="TYS189" s="89"/>
      <c r="TYV189" s="89"/>
      <c r="TZB189" s="89"/>
      <c r="TZD189" s="89"/>
      <c r="TZE189" s="89"/>
      <c r="TZG189" s="89"/>
      <c r="TZJ189" s="89"/>
      <c r="TZM189" s="89"/>
      <c r="TZX189" s="89"/>
      <c r="TZZ189" s="89"/>
      <c r="UAL189" s="89"/>
      <c r="UAO189" s="89"/>
      <c r="UAW189" s="89"/>
      <c r="UBQ189" s="89"/>
      <c r="UBS189" s="89"/>
      <c r="UBT189" s="89"/>
      <c r="UBU189" s="89"/>
      <c r="UBV189" s="89"/>
      <c r="UBW189" s="89"/>
      <c r="UBX189" s="89"/>
      <c r="UCP189" s="89"/>
      <c r="UCQ189" s="89"/>
      <c r="UCT189" s="89"/>
      <c r="UCW189" s="89"/>
      <c r="UCY189" s="89"/>
      <c r="UDA189" s="89"/>
      <c r="UDD189" s="89"/>
      <c r="UDG189" s="89"/>
      <c r="UDJ189" s="89"/>
      <c r="UDP189" s="89"/>
      <c r="UDS189" s="89"/>
      <c r="UDV189" s="89"/>
      <c r="UEA189" s="89"/>
      <c r="UEO189" s="89"/>
      <c r="UEP189" s="89"/>
      <c r="UEQ189" s="89"/>
      <c r="UER189" s="89"/>
      <c r="UES189" s="89"/>
      <c r="UET189" s="89"/>
      <c r="UEU189" s="89"/>
      <c r="UEV189" s="89"/>
      <c r="UEW189" s="89"/>
      <c r="UEX189" s="89"/>
      <c r="UEY189" s="89"/>
      <c r="UEZ189" s="89"/>
      <c r="UFA189" s="89"/>
      <c r="UFB189" s="89"/>
      <c r="UFC189" s="89"/>
      <c r="UFD189" s="89"/>
      <c r="UFE189" s="89"/>
      <c r="UFF189" s="89"/>
      <c r="UFG189" s="89"/>
      <c r="UFH189" s="89"/>
      <c r="UFI189" s="89"/>
      <c r="UFJ189" s="89"/>
      <c r="UFK189" s="89"/>
      <c r="UFL189" s="89"/>
      <c r="UFM189" s="89"/>
      <c r="UFN189" s="89"/>
      <c r="UFO189" s="89"/>
      <c r="UFP189" s="89"/>
      <c r="UFQ189" s="89"/>
      <c r="UFR189" s="89"/>
      <c r="UFS189" s="89"/>
      <c r="UFT189" s="89"/>
      <c r="UFU189" s="89"/>
      <c r="UFV189" s="89"/>
      <c r="UFW189" s="89"/>
      <c r="UFX189" s="89"/>
      <c r="UFY189" s="89"/>
      <c r="UFZ189" s="89"/>
      <c r="UGA189" s="89"/>
      <c r="UGD189" s="89"/>
      <c r="UGG189" s="89"/>
      <c r="UGJ189" s="89"/>
      <c r="UGM189" s="89"/>
      <c r="UGP189" s="89"/>
      <c r="UHB189" s="89"/>
      <c r="UHE189" s="89"/>
      <c r="UHH189" s="89"/>
      <c r="UHK189" s="89"/>
      <c r="UHQ189" s="89"/>
      <c r="UHT189" s="89"/>
      <c r="UHZ189" s="89"/>
      <c r="UIC189" s="89"/>
      <c r="UIF189" s="89"/>
      <c r="UII189" s="89"/>
      <c r="UIO189" s="89"/>
      <c r="UIR189" s="89"/>
      <c r="UIX189" s="89"/>
      <c r="UIZ189" s="89"/>
      <c r="UJA189" s="89"/>
      <c r="UJC189" s="89"/>
      <c r="UJF189" s="89"/>
      <c r="UJI189" s="89"/>
      <c r="UJT189" s="89"/>
      <c r="UJV189" s="89"/>
      <c r="UKH189" s="89"/>
      <c r="UKK189" s="89"/>
      <c r="UKS189" s="89"/>
      <c r="ULM189" s="89"/>
      <c r="ULO189" s="89"/>
      <c r="ULP189" s="89"/>
      <c r="ULQ189" s="89"/>
      <c r="ULR189" s="89"/>
      <c r="ULS189" s="89"/>
      <c r="ULT189" s="89"/>
      <c r="UML189" s="89"/>
      <c r="UMM189" s="89"/>
      <c r="UMP189" s="89"/>
      <c r="UMS189" s="89"/>
      <c r="UMU189" s="89"/>
      <c r="UMW189" s="89"/>
      <c r="UMZ189" s="89"/>
      <c r="UNC189" s="89"/>
      <c r="UNF189" s="89"/>
      <c r="UNL189" s="89"/>
      <c r="UNO189" s="89"/>
      <c r="UNR189" s="89"/>
      <c r="UNW189" s="89"/>
      <c r="UOK189" s="89"/>
      <c r="UOL189" s="89"/>
      <c r="UOM189" s="89"/>
      <c r="UON189" s="89"/>
      <c r="UOO189" s="89"/>
      <c r="UOP189" s="89"/>
      <c r="UOQ189" s="89"/>
      <c r="UOR189" s="89"/>
      <c r="UOS189" s="89"/>
      <c r="UOT189" s="89"/>
      <c r="UOU189" s="89"/>
      <c r="UOV189" s="89"/>
      <c r="UOW189" s="89"/>
      <c r="UOX189" s="89"/>
      <c r="UOY189" s="89"/>
      <c r="UOZ189" s="89"/>
      <c r="UPA189" s="89"/>
      <c r="UPB189" s="89"/>
      <c r="UPC189" s="89"/>
      <c r="UPD189" s="89"/>
      <c r="UPE189" s="89"/>
      <c r="UPF189" s="89"/>
      <c r="UPG189" s="89"/>
      <c r="UPH189" s="89"/>
      <c r="UPI189" s="89"/>
      <c r="UPJ189" s="89"/>
      <c r="UPK189" s="89"/>
      <c r="UPL189" s="89"/>
      <c r="UPM189" s="89"/>
      <c r="UPN189" s="89"/>
      <c r="UPO189" s="89"/>
      <c r="UPP189" s="89"/>
      <c r="UPQ189" s="89"/>
      <c r="UPR189" s="89"/>
      <c r="UPS189" s="89"/>
      <c r="UPT189" s="89"/>
      <c r="UPU189" s="89"/>
      <c r="UPV189" s="89"/>
      <c r="UPW189" s="89"/>
      <c r="UPZ189" s="89"/>
      <c r="UQC189" s="89"/>
      <c r="UQF189" s="89"/>
      <c r="UQI189" s="89"/>
      <c r="UQL189" s="89"/>
      <c r="UQX189" s="89"/>
      <c r="URA189" s="89"/>
      <c r="URD189" s="89"/>
      <c r="URG189" s="89"/>
      <c r="URM189" s="89"/>
      <c r="URP189" s="89"/>
      <c r="URV189" s="89"/>
      <c r="URY189" s="89"/>
      <c r="USB189" s="89"/>
      <c r="USE189" s="89"/>
      <c r="USK189" s="89"/>
      <c r="USN189" s="89"/>
      <c r="UST189" s="89"/>
      <c r="USV189" s="89"/>
      <c r="USW189" s="89"/>
      <c r="USY189" s="89"/>
      <c r="UTB189" s="89"/>
      <c r="UTE189" s="89"/>
      <c r="UTP189" s="89"/>
      <c r="UTR189" s="89"/>
      <c r="UUD189" s="89"/>
      <c r="UUG189" s="89"/>
      <c r="UUO189" s="89"/>
      <c r="UVI189" s="89"/>
      <c r="UVK189" s="89"/>
      <c r="UVL189" s="89"/>
      <c r="UVM189" s="89"/>
      <c r="UVN189" s="89"/>
      <c r="UVO189" s="89"/>
      <c r="UVP189" s="89"/>
      <c r="UWH189" s="89"/>
      <c r="UWI189" s="89"/>
      <c r="UWL189" s="89"/>
      <c r="UWO189" s="89"/>
      <c r="UWQ189" s="89"/>
      <c r="UWS189" s="89"/>
      <c r="UWV189" s="89"/>
      <c r="UWY189" s="89"/>
      <c r="UXB189" s="89"/>
      <c r="UXH189" s="89"/>
      <c r="UXK189" s="89"/>
      <c r="UXN189" s="89"/>
      <c r="UXS189" s="89"/>
      <c r="UYG189" s="89"/>
      <c r="UYH189" s="89"/>
      <c r="UYI189" s="89"/>
      <c r="UYJ189" s="89"/>
      <c r="UYK189" s="89"/>
      <c r="UYL189" s="89"/>
      <c r="UYM189" s="89"/>
      <c r="UYN189" s="89"/>
      <c r="UYO189" s="89"/>
      <c r="UYP189" s="89"/>
      <c r="UYQ189" s="89"/>
      <c r="UYR189" s="89"/>
      <c r="UYS189" s="89"/>
      <c r="UYT189" s="89"/>
      <c r="UYU189" s="89"/>
      <c r="UYV189" s="89"/>
      <c r="UYW189" s="89"/>
      <c r="UYX189" s="89"/>
      <c r="UYY189" s="89"/>
      <c r="UYZ189" s="89"/>
      <c r="UZA189" s="89"/>
      <c r="UZB189" s="89"/>
      <c r="UZC189" s="89"/>
      <c r="UZD189" s="89"/>
      <c r="UZE189" s="89"/>
      <c r="UZF189" s="89"/>
      <c r="UZG189" s="89"/>
      <c r="UZH189" s="89"/>
      <c r="UZI189" s="89"/>
      <c r="UZJ189" s="89"/>
      <c r="UZK189" s="89"/>
      <c r="UZL189" s="89"/>
      <c r="UZM189" s="89"/>
      <c r="UZN189" s="89"/>
      <c r="UZO189" s="89"/>
      <c r="UZP189" s="89"/>
      <c r="UZQ189" s="89"/>
      <c r="UZR189" s="89"/>
      <c r="UZS189" s="89"/>
      <c r="UZV189" s="89"/>
      <c r="UZY189" s="89"/>
      <c r="VAB189" s="89"/>
      <c r="VAE189" s="89"/>
      <c r="VAH189" s="89"/>
      <c r="VAT189" s="89"/>
      <c r="VAW189" s="89"/>
      <c r="VAZ189" s="89"/>
      <c r="VBC189" s="89"/>
      <c r="VBI189" s="89"/>
      <c r="VBL189" s="89"/>
      <c r="VBR189" s="89"/>
      <c r="VBU189" s="89"/>
      <c r="VBX189" s="89"/>
      <c r="VCA189" s="89"/>
      <c r="VCG189" s="89"/>
      <c r="VCJ189" s="89"/>
      <c r="VCP189" s="89"/>
      <c r="VCR189" s="89"/>
      <c r="VCS189" s="89"/>
      <c r="VCU189" s="89"/>
      <c r="VCX189" s="89"/>
      <c r="VDA189" s="89"/>
      <c r="VDL189" s="89"/>
      <c r="VDN189" s="89"/>
      <c r="VDZ189" s="89"/>
      <c r="VEC189" s="89"/>
      <c r="VEK189" s="89"/>
      <c r="VFE189" s="89"/>
      <c r="VFG189" s="89"/>
      <c r="VFH189" s="89"/>
      <c r="VFI189" s="89"/>
      <c r="VFJ189" s="89"/>
      <c r="VFK189" s="89"/>
      <c r="VFL189" s="89"/>
      <c r="VGD189" s="89"/>
      <c r="VGE189" s="89"/>
      <c r="VGH189" s="89"/>
      <c r="VGK189" s="89"/>
      <c r="VGM189" s="89"/>
      <c r="VGO189" s="89"/>
      <c r="VGR189" s="89"/>
      <c r="VGU189" s="89"/>
      <c r="VGX189" s="89"/>
      <c r="VHD189" s="89"/>
      <c r="VHG189" s="89"/>
      <c r="VHJ189" s="89"/>
      <c r="VHO189" s="89"/>
      <c r="VIC189" s="89"/>
      <c r="VID189" s="89"/>
      <c r="VIE189" s="89"/>
      <c r="VIF189" s="89"/>
      <c r="VIG189" s="89"/>
      <c r="VIH189" s="89"/>
      <c r="VII189" s="89"/>
      <c r="VIJ189" s="89"/>
      <c r="VIK189" s="89"/>
      <c r="VIL189" s="89"/>
      <c r="VIM189" s="89"/>
      <c r="VIN189" s="89"/>
      <c r="VIO189" s="89"/>
      <c r="VIP189" s="89"/>
      <c r="VIQ189" s="89"/>
      <c r="VIR189" s="89"/>
      <c r="VIS189" s="89"/>
      <c r="VIT189" s="89"/>
      <c r="VIU189" s="89"/>
      <c r="VIV189" s="89"/>
      <c r="VIW189" s="89"/>
      <c r="VIX189" s="89"/>
      <c r="VIY189" s="89"/>
      <c r="VIZ189" s="89"/>
      <c r="VJA189" s="89"/>
      <c r="VJB189" s="89"/>
      <c r="VJC189" s="89"/>
      <c r="VJD189" s="89"/>
      <c r="VJE189" s="89"/>
      <c r="VJF189" s="89"/>
      <c r="VJG189" s="89"/>
      <c r="VJH189" s="89"/>
      <c r="VJI189" s="89"/>
      <c r="VJJ189" s="89"/>
      <c r="VJK189" s="89"/>
      <c r="VJL189" s="89"/>
      <c r="VJM189" s="89"/>
      <c r="VJN189" s="89"/>
      <c r="VJO189" s="89"/>
      <c r="VJR189" s="89"/>
      <c r="VJU189" s="89"/>
      <c r="VJX189" s="89"/>
      <c r="VKA189" s="89"/>
      <c r="VKD189" s="89"/>
      <c r="VKP189" s="89"/>
      <c r="VKS189" s="89"/>
      <c r="VKV189" s="89"/>
      <c r="VKY189" s="89"/>
      <c r="VLE189" s="89"/>
      <c r="VLH189" s="89"/>
      <c r="VLN189" s="89"/>
      <c r="VLQ189" s="89"/>
      <c r="VLT189" s="89"/>
      <c r="VLW189" s="89"/>
      <c r="VMC189" s="89"/>
      <c r="VMF189" s="89"/>
      <c r="VML189" s="89"/>
      <c r="VMN189" s="89"/>
      <c r="VMO189" s="89"/>
      <c r="VMQ189" s="89"/>
      <c r="VMT189" s="89"/>
      <c r="VMW189" s="89"/>
      <c r="VNH189" s="89"/>
      <c r="VNJ189" s="89"/>
      <c r="VNV189" s="89"/>
      <c r="VNY189" s="89"/>
      <c r="VOG189" s="89"/>
      <c r="VPA189" s="89"/>
      <c r="VPC189" s="89"/>
      <c r="VPD189" s="89"/>
      <c r="VPE189" s="89"/>
      <c r="VPF189" s="89"/>
      <c r="VPG189" s="89"/>
      <c r="VPH189" s="89"/>
      <c r="VPZ189" s="89"/>
      <c r="VQA189" s="89"/>
      <c r="VQD189" s="89"/>
      <c r="VQG189" s="89"/>
      <c r="VQI189" s="89"/>
      <c r="VQK189" s="89"/>
      <c r="VQN189" s="89"/>
      <c r="VQQ189" s="89"/>
      <c r="VQT189" s="89"/>
      <c r="VQZ189" s="89"/>
      <c r="VRC189" s="89"/>
      <c r="VRF189" s="89"/>
      <c r="VRK189" s="89"/>
      <c r="VRY189" s="89"/>
      <c r="VRZ189" s="89"/>
      <c r="VSA189" s="89"/>
      <c r="VSB189" s="89"/>
      <c r="VSC189" s="89"/>
      <c r="VSD189" s="89"/>
      <c r="VSE189" s="89"/>
      <c r="VSF189" s="89"/>
      <c r="VSG189" s="89"/>
      <c r="VSH189" s="89"/>
      <c r="VSI189" s="89"/>
      <c r="VSJ189" s="89"/>
      <c r="VSK189" s="89"/>
      <c r="VSL189" s="89"/>
      <c r="VSM189" s="89"/>
      <c r="VSN189" s="89"/>
      <c r="VSO189" s="89"/>
      <c r="VSP189" s="89"/>
      <c r="VSQ189" s="89"/>
      <c r="VSR189" s="89"/>
      <c r="VSS189" s="89"/>
      <c r="VST189" s="89"/>
      <c r="VSU189" s="89"/>
      <c r="VSV189" s="89"/>
      <c r="VSW189" s="89"/>
      <c r="VSX189" s="89"/>
      <c r="VSY189" s="89"/>
      <c r="VSZ189" s="89"/>
      <c r="VTA189" s="89"/>
      <c r="VTB189" s="89"/>
      <c r="VTC189" s="89"/>
      <c r="VTD189" s="89"/>
      <c r="VTE189" s="89"/>
      <c r="VTF189" s="89"/>
      <c r="VTG189" s="89"/>
      <c r="VTH189" s="89"/>
      <c r="VTI189" s="89"/>
      <c r="VTJ189" s="89"/>
      <c r="VTK189" s="89"/>
      <c r="VTN189" s="89"/>
      <c r="VTQ189" s="89"/>
      <c r="VTT189" s="89"/>
      <c r="VTW189" s="89"/>
      <c r="VTZ189" s="89"/>
      <c r="VUL189" s="89"/>
      <c r="VUO189" s="89"/>
      <c r="VUR189" s="89"/>
      <c r="VUU189" s="89"/>
      <c r="VVA189" s="89"/>
      <c r="VVD189" s="89"/>
      <c r="VVJ189" s="89"/>
      <c r="VVM189" s="89"/>
      <c r="VVP189" s="89"/>
      <c r="VVS189" s="89"/>
      <c r="VVY189" s="89"/>
      <c r="VWB189" s="89"/>
      <c r="VWH189" s="89"/>
      <c r="VWJ189" s="89"/>
      <c r="VWK189" s="89"/>
      <c r="VWM189" s="89"/>
      <c r="VWP189" s="89"/>
      <c r="VWS189" s="89"/>
      <c r="VXD189" s="89"/>
      <c r="VXF189" s="89"/>
      <c r="VXR189" s="89"/>
      <c r="VXU189" s="89"/>
      <c r="VYC189" s="89"/>
      <c r="VYW189" s="89"/>
      <c r="VYY189" s="89"/>
      <c r="VYZ189" s="89"/>
      <c r="VZA189" s="89"/>
      <c r="VZB189" s="89"/>
      <c r="VZC189" s="89"/>
      <c r="VZD189" s="89"/>
      <c r="VZV189" s="89"/>
      <c r="VZW189" s="89"/>
      <c r="VZZ189" s="89"/>
      <c r="WAC189" s="89"/>
      <c r="WAE189" s="89"/>
      <c r="WAG189" s="89"/>
      <c r="WAJ189" s="89"/>
      <c r="WAM189" s="89"/>
      <c r="WAP189" s="89"/>
      <c r="WAV189" s="89"/>
      <c r="WAY189" s="89"/>
      <c r="WBB189" s="89"/>
      <c r="WBG189" s="89"/>
      <c r="WBU189" s="89"/>
      <c r="WBV189" s="89"/>
      <c r="WBW189" s="89"/>
      <c r="WBX189" s="89"/>
      <c r="WBY189" s="89"/>
      <c r="WBZ189" s="89"/>
      <c r="WCA189" s="89"/>
      <c r="WCB189" s="89"/>
      <c r="WCC189" s="89"/>
      <c r="WCD189" s="89"/>
      <c r="WCE189" s="89"/>
      <c r="WCF189" s="89"/>
      <c r="WCG189" s="89"/>
      <c r="WCH189" s="89"/>
      <c r="WCI189" s="89"/>
      <c r="WCJ189" s="89"/>
      <c r="WCK189" s="89"/>
      <c r="WCL189" s="89"/>
      <c r="WCM189" s="89"/>
      <c r="WCN189" s="89"/>
      <c r="WCO189" s="89"/>
      <c r="WCP189" s="89"/>
      <c r="WCQ189" s="89"/>
      <c r="WCR189" s="89"/>
      <c r="WCS189" s="89"/>
      <c r="WCT189" s="89"/>
      <c r="WCU189" s="89"/>
      <c r="WCV189" s="89"/>
      <c r="WCW189" s="89"/>
      <c r="WCX189" s="89"/>
      <c r="WCY189" s="89"/>
      <c r="WCZ189" s="89"/>
      <c r="WDA189" s="89"/>
      <c r="WDB189" s="89"/>
      <c r="WDC189" s="89"/>
      <c r="WDD189" s="89"/>
      <c r="WDE189" s="89"/>
      <c r="WDF189" s="89"/>
      <c r="WDG189" s="89"/>
      <c r="WDJ189" s="89"/>
      <c r="WDM189" s="89"/>
      <c r="WDP189" s="89"/>
      <c r="WDS189" s="89"/>
      <c r="WDV189" s="89"/>
      <c r="WEH189" s="89"/>
      <c r="WEK189" s="89"/>
      <c r="WEN189" s="89"/>
      <c r="WEQ189" s="89"/>
      <c r="WEW189" s="89"/>
      <c r="WEZ189" s="89"/>
      <c r="WFF189" s="89"/>
      <c r="WFI189" s="89"/>
      <c r="WFL189" s="89"/>
      <c r="WFO189" s="89"/>
      <c r="WFU189" s="89"/>
      <c r="WFX189" s="89"/>
      <c r="WGD189" s="89"/>
      <c r="WGF189" s="89"/>
      <c r="WGG189" s="89"/>
      <c r="WGI189" s="89"/>
      <c r="WGL189" s="89"/>
      <c r="WGO189" s="89"/>
      <c r="WGZ189" s="89"/>
      <c r="WHB189" s="89"/>
      <c r="WHN189" s="89"/>
      <c r="WHQ189" s="89"/>
      <c r="WHY189" s="89"/>
      <c r="WIS189" s="89"/>
      <c r="WIU189" s="89"/>
      <c r="WIV189" s="89"/>
      <c r="WIW189" s="89"/>
      <c r="WIX189" s="89"/>
      <c r="WIY189" s="89"/>
      <c r="WIZ189" s="89"/>
      <c r="WJR189" s="89"/>
      <c r="WJS189" s="89"/>
      <c r="WJV189" s="89"/>
      <c r="WJY189" s="89"/>
      <c r="WKA189" s="89"/>
      <c r="WKC189" s="89"/>
      <c r="WKF189" s="89"/>
      <c r="WKI189" s="89"/>
      <c r="WKL189" s="89"/>
      <c r="WKR189" s="89"/>
      <c r="WKU189" s="89"/>
      <c r="WKX189" s="89"/>
      <c r="WLC189" s="89"/>
      <c r="WLQ189" s="89"/>
      <c r="WLR189" s="89"/>
      <c r="WLS189" s="89"/>
      <c r="WLT189" s="89"/>
      <c r="WLU189" s="89"/>
      <c r="WLV189" s="89"/>
      <c r="WLW189" s="89"/>
      <c r="WLX189" s="89"/>
      <c r="WLY189" s="89"/>
      <c r="WLZ189" s="89"/>
      <c r="WMA189" s="89"/>
      <c r="WMB189" s="89"/>
      <c r="WMC189" s="89"/>
      <c r="WMD189" s="89"/>
      <c r="WME189" s="89"/>
      <c r="WMF189" s="89"/>
      <c r="WMG189" s="89"/>
      <c r="WMH189" s="89"/>
      <c r="WMI189" s="89"/>
      <c r="WMJ189" s="89"/>
      <c r="WMK189" s="89"/>
      <c r="WML189" s="89"/>
      <c r="WMM189" s="89"/>
      <c r="WMN189" s="89"/>
      <c r="WMO189" s="89"/>
      <c r="WMP189" s="89"/>
      <c r="WMQ189" s="89"/>
      <c r="WMR189" s="89"/>
      <c r="WMS189" s="89"/>
      <c r="WMT189" s="89"/>
      <c r="WMU189" s="89"/>
      <c r="WMV189" s="89"/>
      <c r="WMW189" s="89"/>
      <c r="WMX189" s="89"/>
      <c r="WMY189" s="89"/>
      <c r="WMZ189" s="89"/>
      <c r="WNA189" s="89"/>
      <c r="WNB189" s="89"/>
      <c r="WNC189" s="89"/>
      <c r="WNF189" s="89"/>
      <c r="WNI189" s="89"/>
      <c r="WNL189" s="89"/>
      <c r="WNO189" s="89"/>
      <c r="WNR189" s="89"/>
      <c r="WOD189" s="89"/>
      <c r="WOG189" s="89"/>
      <c r="WOJ189" s="89"/>
      <c r="WOM189" s="89"/>
      <c r="WOS189" s="89"/>
      <c r="WOV189" s="89"/>
      <c r="WPB189" s="89"/>
      <c r="WPE189" s="89"/>
      <c r="WPH189" s="89"/>
      <c r="WPK189" s="89"/>
      <c r="WPQ189" s="89"/>
      <c r="WPT189" s="89"/>
      <c r="WPZ189" s="89"/>
      <c r="WQB189" s="89"/>
      <c r="WQC189" s="89"/>
      <c r="WQE189" s="89"/>
      <c r="WQH189" s="89"/>
      <c r="WQK189" s="89"/>
      <c r="WQV189" s="89"/>
      <c r="WQX189" s="89"/>
      <c r="WRJ189" s="89"/>
      <c r="WRM189" s="89"/>
      <c r="WRU189" s="89"/>
      <c r="WSO189" s="89"/>
      <c r="WSQ189" s="89"/>
      <c r="WSR189" s="89"/>
      <c r="WSS189" s="89"/>
      <c r="WST189" s="89"/>
      <c r="WSU189" s="89"/>
      <c r="WSV189" s="89"/>
      <c r="WTN189" s="89"/>
      <c r="WTO189" s="89"/>
      <c r="WTR189" s="89"/>
      <c r="WTU189" s="89"/>
      <c r="WTW189" s="89"/>
      <c r="WTY189" s="89"/>
      <c r="WUB189" s="89"/>
      <c r="WUE189" s="89"/>
      <c r="WUH189" s="89"/>
      <c r="WUN189" s="89"/>
      <c r="WUQ189" s="89"/>
      <c r="WUT189" s="89"/>
      <c r="WUY189" s="89"/>
    </row>
    <row r="190" spans="1:1015 1029:2039 2053:3063 3077:4087 4101:5111 5125:6135 6149:7159 7173:8183 8197:9207 9221:10231 10245:11255 11269:12279 12293:13303 13317:14327 14341:15351 15365:16119" s="45" customFormat="1" ht="20.25" customHeight="1">
      <c r="A190" s="4" t="s">
        <v>68</v>
      </c>
      <c r="B190" s="82" t="s">
        <v>325</v>
      </c>
      <c r="C190" s="5">
        <v>280</v>
      </c>
      <c r="D190" s="59">
        <v>25000</v>
      </c>
      <c r="E190" s="83">
        <f t="shared" si="1"/>
        <v>7000000</v>
      </c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G190" s="89"/>
      <c r="AH190" s="89"/>
      <c r="AI190" s="89"/>
      <c r="AJ190" s="89"/>
      <c r="AK190" s="89"/>
      <c r="AL190" s="89"/>
      <c r="AM190" s="89"/>
      <c r="AN190" s="89"/>
      <c r="AO190" s="89"/>
      <c r="AP190" s="89"/>
      <c r="AQ190" s="89"/>
      <c r="AT190" s="89"/>
      <c r="AW190" s="89"/>
      <c r="AZ190" s="89"/>
      <c r="BC190" s="89"/>
      <c r="BF190" s="89"/>
      <c r="BR190" s="89"/>
      <c r="BU190" s="89"/>
      <c r="BX190" s="89"/>
      <c r="CA190" s="89"/>
      <c r="CG190" s="89"/>
      <c r="CJ190" s="89"/>
      <c r="CP190" s="89"/>
      <c r="CS190" s="89"/>
      <c r="CV190" s="89"/>
      <c r="CY190" s="89"/>
      <c r="DE190" s="89"/>
      <c r="DH190" s="89"/>
      <c r="DN190" s="89"/>
      <c r="DP190" s="89"/>
      <c r="DQ190" s="89"/>
      <c r="DS190" s="89"/>
      <c r="DV190" s="89"/>
      <c r="DY190" s="89"/>
      <c r="EJ190" s="89"/>
      <c r="EL190" s="89"/>
      <c r="EX190" s="89"/>
      <c r="FA190" s="89"/>
      <c r="FI190" s="89"/>
      <c r="GC190" s="89"/>
      <c r="GE190" s="89"/>
      <c r="GF190" s="89"/>
      <c r="GG190" s="89"/>
      <c r="GH190" s="89"/>
      <c r="GI190" s="89"/>
      <c r="GJ190" s="89"/>
      <c r="HB190" s="89"/>
      <c r="HC190" s="89"/>
      <c r="HF190" s="89"/>
      <c r="HI190" s="89"/>
      <c r="HK190" s="89"/>
      <c r="HM190" s="89"/>
      <c r="HP190" s="89"/>
      <c r="HS190" s="89"/>
      <c r="HV190" s="89"/>
      <c r="IB190" s="89"/>
      <c r="IE190" s="89"/>
      <c r="IH190" s="89"/>
      <c r="IM190" s="89"/>
      <c r="JA190" s="89"/>
      <c r="JB190" s="89"/>
      <c r="JC190" s="89"/>
      <c r="JD190" s="89"/>
      <c r="JE190" s="89"/>
      <c r="JF190" s="89"/>
      <c r="JG190" s="89"/>
      <c r="JH190" s="89"/>
      <c r="JI190" s="89"/>
      <c r="JJ190" s="89"/>
      <c r="JK190" s="89"/>
      <c r="JL190" s="89"/>
      <c r="JM190" s="89"/>
      <c r="JN190" s="89"/>
      <c r="JO190" s="89"/>
      <c r="JP190" s="89"/>
      <c r="JQ190" s="89"/>
      <c r="JR190" s="89"/>
      <c r="JS190" s="89"/>
      <c r="JT190" s="89"/>
      <c r="JU190" s="89"/>
      <c r="JV190" s="89"/>
      <c r="JW190" s="89"/>
      <c r="JX190" s="89"/>
      <c r="JY190" s="89"/>
      <c r="JZ190" s="89"/>
      <c r="KA190" s="89"/>
      <c r="KB190" s="89"/>
      <c r="KC190" s="89"/>
      <c r="KD190" s="89"/>
      <c r="KE190" s="89"/>
      <c r="KF190" s="89"/>
      <c r="KG190" s="89"/>
      <c r="KH190" s="89"/>
      <c r="KI190" s="89"/>
      <c r="KJ190" s="89"/>
      <c r="KK190" s="89"/>
      <c r="KL190" s="89"/>
      <c r="KM190" s="89"/>
      <c r="KP190" s="89"/>
      <c r="KS190" s="89"/>
      <c r="KV190" s="89"/>
      <c r="KY190" s="89"/>
      <c r="LB190" s="89"/>
      <c r="LN190" s="89"/>
      <c r="LQ190" s="89"/>
      <c r="LT190" s="89"/>
      <c r="LW190" s="89"/>
      <c r="MC190" s="89"/>
      <c r="MF190" s="89"/>
      <c r="ML190" s="89"/>
      <c r="MO190" s="89"/>
      <c r="MR190" s="89"/>
      <c r="MU190" s="89"/>
      <c r="NA190" s="89"/>
      <c r="ND190" s="89"/>
      <c r="NJ190" s="89"/>
      <c r="NL190" s="89"/>
      <c r="NM190" s="89"/>
      <c r="NO190" s="89"/>
      <c r="NR190" s="89"/>
      <c r="NU190" s="89"/>
      <c r="OF190" s="89"/>
      <c r="OH190" s="89"/>
      <c r="OT190" s="89"/>
      <c r="OW190" s="89"/>
      <c r="PE190" s="89"/>
      <c r="PY190" s="89"/>
      <c r="QA190" s="89"/>
      <c r="QB190" s="89"/>
      <c r="QC190" s="89"/>
      <c r="QD190" s="89"/>
      <c r="QE190" s="89"/>
      <c r="QF190" s="89"/>
      <c r="QX190" s="89"/>
      <c r="QY190" s="89"/>
      <c r="RB190" s="89"/>
      <c r="RE190" s="89"/>
      <c r="RG190" s="89"/>
      <c r="RI190" s="89"/>
      <c r="RL190" s="89"/>
      <c r="RO190" s="89"/>
      <c r="RR190" s="89"/>
      <c r="RX190" s="89"/>
      <c r="SA190" s="89"/>
      <c r="SD190" s="89"/>
      <c r="SI190" s="89"/>
      <c r="SW190" s="89"/>
      <c r="SX190" s="89"/>
      <c r="SY190" s="89"/>
      <c r="SZ190" s="89"/>
      <c r="TA190" s="89"/>
      <c r="TB190" s="89"/>
      <c r="TC190" s="89"/>
      <c r="TD190" s="89"/>
      <c r="TE190" s="89"/>
      <c r="TF190" s="89"/>
      <c r="TG190" s="89"/>
      <c r="TH190" s="89"/>
      <c r="TI190" s="89"/>
      <c r="TJ190" s="89"/>
      <c r="TK190" s="89"/>
      <c r="TL190" s="89"/>
      <c r="TM190" s="89"/>
      <c r="TN190" s="89"/>
      <c r="TO190" s="89"/>
      <c r="TP190" s="89"/>
      <c r="TQ190" s="89"/>
      <c r="TR190" s="89"/>
      <c r="TS190" s="89"/>
      <c r="TT190" s="89"/>
      <c r="TU190" s="89"/>
      <c r="TV190" s="89"/>
      <c r="TW190" s="89"/>
      <c r="TX190" s="89"/>
      <c r="TY190" s="89"/>
      <c r="TZ190" s="89"/>
      <c r="UA190" s="89"/>
      <c r="UB190" s="89"/>
      <c r="UC190" s="89"/>
      <c r="UD190" s="89"/>
      <c r="UE190" s="89"/>
      <c r="UF190" s="89"/>
      <c r="UG190" s="89"/>
      <c r="UH190" s="89"/>
      <c r="UI190" s="89"/>
      <c r="UL190" s="89"/>
      <c r="UO190" s="89"/>
      <c r="UR190" s="89"/>
      <c r="UU190" s="89"/>
      <c r="UX190" s="89"/>
      <c r="VJ190" s="89"/>
      <c r="VM190" s="89"/>
      <c r="VP190" s="89"/>
      <c r="VS190" s="89"/>
      <c r="VY190" s="89"/>
      <c r="WB190" s="89"/>
      <c r="WH190" s="89"/>
      <c r="WK190" s="89"/>
      <c r="WN190" s="89"/>
      <c r="WQ190" s="89"/>
      <c r="WW190" s="89"/>
      <c r="WZ190" s="89"/>
      <c r="XF190" s="89"/>
      <c r="XH190" s="89"/>
      <c r="XI190" s="89"/>
      <c r="XK190" s="89"/>
      <c r="XN190" s="89"/>
      <c r="XQ190" s="89"/>
      <c r="YB190" s="89"/>
      <c r="YD190" s="89"/>
      <c r="YP190" s="89"/>
      <c r="YS190" s="89"/>
      <c r="ZA190" s="89"/>
      <c r="ZU190" s="89"/>
      <c r="ZW190" s="89"/>
      <c r="ZX190" s="89"/>
      <c r="ZY190" s="89"/>
      <c r="ZZ190" s="89"/>
      <c r="AAA190" s="89"/>
      <c r="AAB190" s="89"/>
      <c r="AAT190" s="89"/>
      <c r="AAU190" s="89"/>
      <c r="AAX190" s="89"/>
      <c r="ABA190" s="89"/>
      <c r="ABC190" s="89"/>
      <c r="ABE190" s="89"/>
      <c r="ABH190" s="89"/>
      <c r="ABK190" s="89"/>
      <c r="ABN190" s="89"/>
      <c r="ABT190" s="89"/>
      <c r="ABW190" s="89"/>
      <c r="ABZ190" s="89"/>
      <c r="ACE190" s="89"/>
      <c r="ACS190" s="89"/>
      <c r="ACT190" s="89"/>
      <c r="ACU190" s="89"/>
      <c r="ACV190" s="89"/>
      <c r="ACW190" s="89"/>
      <c r="ACX190" s="89"/>
      <c r="ACY190" s="89"/>
      <c r="ACZ190" s="89"/>
      <c r="ADA190" s="89"/>
      <c r="ADB190" s="89"/>
      <c r="ADC190" s="89"/>
      <c r="ADD190" s="89"/>
      <c r="ADE190" s="89"/>
      <c r="ADF190" s="89"/>
      <c r="ADG190" s="89"/>
      <c r="ADH190" s="89"/>
      <c r="ADI190" s="89"/>
      <c r="ADJ190" s="89"/>
      <c r="ADK190" s="89"/>
      <c r="ADL190" s="89"/>
      <c r="ADM190" s="89"/>
      <c r="ADN190" s="89"/>
      <c r="ADO190" s="89"/>
      <c r="ADP190" s="89"/>
      <c r="ADQ190" s="89"/>
      <c r="ADR190" s="89"/>
      <c r="ADS190" s="89"/>
      <c r="ADT190" s="89"/>
      <c r="ADU190" s="89"/>
      <c r="ADV190" s="89"/>
      <c r="ADW190" s="89"/>
      <c r="ADX190" s="89"/>
      <c r="ADY190" s="89"/>
      <c r="ADZ190" s="89"/>
      <c r="AEA190" s="89"/>
      <c r="AEB190" s="89"/>
      <c r="AEC190" s="89"/>
      <c r="AED190" s="89"/>
      <c r="AEE190" s="89"/>
      <c r="AEH190" s="89"/>
      <c r="AEK190" s="89"/>
      <c r="AEN190" s="89"/>
      <c r="AEQ190" s="89"/>
      <c r="AET190" s="89"/>
      <c r="AFF190" s="89"/>
      <c r="AFI190" s="89"/>
      <c r="AFL190" s="89"/>
      <c r="AFO190" s="89"/>
      <c r="AFU190" s="89"/>
      <c r="AFX190" s="89"/>
      <c r="AGD190" s="89"/>
      <c r="AGG190" s="89"/>
      <c r="AGJ190" s="89"/>
      <c r="AGM190" s="89"/>
      <c r="AGS190" s="89"/>
      <c r="AGV190" s="89"/>
      <c r="AHB190" s="89"/>
      <c r="AHD190" s="89"/>
      <c r="AHE190" s="89"/>
      <c r="AHG190" s="89"/>
      <c r="AHJ190" s="89"/>
      <c r="AHM190" s="89"/>
      <c r="AHX190" s="89"/>
      <c r="AHZ190" s="89"/>
      <c r="AIL190" s="89"/>
      <c r="AIO190" s="89"/>
      <c r="AIW190" s="89"/>
      <c r="AJQ190" s="89"/>
      <c r="AJS190" s="89"/>
      <c r="AJT190" s="89"/>
      <c r="AJU190" s="89"/>
      <c r="AJV190" s="89"/>
      <c r="AJW190" s="89"/>
      <c r="AJX190" s="89"/>
      <c r="AKP190" s="89"/>
      <c r="AKQ190" s="89"/>
      <c r="AKT190" s="89"/>
      <c r="AKW190" s="89"/>
      <c r="AKY190" s="89"/>
      <c r="ALA190" s="89"/>
      <c r="ALD190" s="89"/>
      <c r="ALG190" s="89"/>
      <c r="ALJ190" s="89"/>
      <c r="ALP190" s="89"/>
      <c r="ALS190" s="89"/>
      <c r="ALV190" s="89"/>
      <c r="AMA190" s="89"/>
      <c r="AMO190" s="89"/>
      <c r="AMP190" s="89"/>
      <c r="AMQ190" s="89"/>
      <c r="AMR190" s="89"/>
      <c r="AMS190" s="89"/>
      <c r="AMT190" s="89"/>
      <c r="AMU190" s="89"/>
      <c r="AMV190" s="89"/>
      <c r="AMW190" s="89"/>
      <c r="AMX190" s="89"/>
      <c r="AMY190" s="89"/>
      <c r="AMZ190" s="89"/>
      <c r="ANA190" s="89"/>
      <c r="ANB190" s="89"/>
      <c r="ANC190" s="89"/>
      <c r="AND190" s="89"/>
      <c r="ANE190" s="89"/>
      <c r="ANF190" s="89"/>
      <c r="ANG190" s="89"/>
      <c r="ANH190" s="89"/>
      <c r="ANI190" s="89"/>
      <c r="ANJ190" s="89"/>
      <c r="ANK190" s="89"/>
      <c r="ANL190" s="89"/>
      <c r="ANM190" s="89"/>
      <c r="ANN190" s="89"/>
      <c r="ANO190" s="89"/>
      <c r="ANP190" s="89"/>
      <c r="ANQ190" s="89"/>
      <c r="ANR190" s="89"/>
      <c r="ANS190" s="89"/>
      <c r="ANT190" s="89"/>
      <c r="ANU190" s="89"/>
      <c r="ANV190" s="89"/>
      <c r="ANW190" s="89"/>
      <c r="ANX190" s="89"/>
      <c r="ANY190" s="89"/>
      <c r="ANZ190" s="89"/>
      <c r="AOA190" s="89"/>
      <c r="AOD190" s="89"/>
      <c r="AOG190" s="89"/>
      <c r="AOJ190" s="89"/>
      <c r="AOM190" s="89"/>
      <c r="AOP190" s="89"/>
      <c r="APB190" s="89"/>
      <c r="APE190" s="89"/>
      <c r="APH190" s="89"/>
      <c r="APK190" s="89"/>
      <c r="APQ190" s="89"/>
      <c r="APT190" s="89"/>
      <c r="APZ190" s="89"/>
      <c r="AQC190" s="89"/>
      <c r="AQF190" s="89"/>
      <c r="AQI190" s="89"/>
      <c r="AQO190" s="89"/>
      <c r="AQR190" s="89"/>
      <c r="AQX190" s="89"/>
      <c r="AQZ190" s="89"/>
      <c r="ARA190" s="89"/>
      <c r="ARC190" s="89"/>
      <c r="ARF190" s="89"/>
      <c r="ARI190" s="89"/>
      <c r="ART190" s="89"/>
      <c r="ARV190" s="89"/>
      <c r="ASH190" s="89"/>
      <c r="ASK190" s="89"/>
      <c r="ASS190" s="89"/>
      <c r="ATM190" s="89"/>
      <c r="ATO190" s="89"/>
      <c r="ATP190" s="89"/>
      <c r="ATQ190" s="89"/>
      <c r="ATR190" s="89"/>
      <c r="ATS190" s="89"/>
      <c r="ATT190" s="89"/>
      <c r="AUL190" s="89"/>
      <c r="AUM190" s="89"/>
      <c r="AUP190" s="89"/>
      <c r="AUS190" s="89"/>
      <c r="AUU190" s="89"/>
      <c r="AUW190" s="89"/>
      <c r="AUZ190" s="89"/>
      <c r="AVC190" s="89"/>
      <c r="AVF190" s="89"/>
      <c r="AVL190" s="89"/>
      <c r="AVO190" s="89"/>
      <c r="AVR190" s="89"/>
      <c r="AVW190" s="89"/>
      <c r="AWK190" s="89"/>
      <c r="AWL190" s="89"/>
      <c r="AWM190" s="89"/>
      <c r="AWN190" s="89"/>
      <c r="AWO190" s="89"/>
      <c r="AWP190" s="89"/>
      <c r="AWQ190" s="89"/>
      <c r="AWR190" s="89"/>
      <c r="AWS190" s="89"/>
      <c r="AWT190" s="89"/>
      <c r="AWU190" s="89"/>
      <c r="AWV190" s="89"/>
      <c r="AWW190" s="89"/>
      <c r="AWX190" s="89"/>
      <c r="AWY190" s="89"/>
      <c r="AWZ190" s="89"/>
      <c r="AXA190" s="89"/>
      <c r="AXB190" s="89"/>
      <c r="AXC190" s="89"/>
      <c r="AXD190" s="89"/>
      <c r="AXE190" s="89"/>
      <c r="AXF190" s="89"/>
      <c r="AXG190" s="89"/>
      <c r="AXH190" s="89"/>
      <c r="AXI190" s="89"/>
      <c r="AXJ190" s="89"/>
      <c r="AXK190" s="89"/>
      <c r="AXL190" s="89"/>
      <c r="AXM190" s="89"/>
      <c r="AXN190" s="89"/>
      <c r="AXO190" s="89"/>
      <c r="AXP190" s="89"/>
      <c r="AXQ190" s="89"/>
      <c r="AXR190" s="89"/>
      <c r="AXS190" s="89"/>
      <c r="AXT190" s="89"/>
      <c r="AXU190" s="89"/>
      <c r="AXV190" s="89"/>
      <c r="AXW190" s="89"/>
      <c r="AXZ190" s="89"/>
      <c r="AYC190" s="89"/>
      <c r="AYF190" s="89"/>
      <c r="AYI190" s="89"/>
      <c r="AYL190" s="89"/>
      <c r="AYX190" s="89"/>
      <c r="AZA190" s="89"/>
      <c r="AZD190" s="89"/>
      <c r="AZG190" s="89"/>
      <c r="AZM190" s="89"/>
      <c r="AZP190" s="89"/>
      <c r="AZV190" s="89"/>
      <c r="AZY190" s="89"/>
      <c r="BAB190" s="89"/>
      <c r="BAE190" s="89"/>
      <c r="BAK190" s="89"/>
      <c r="BAN190" s="89"/>
      <c r="BAT190" s="89"/>
      <c r="BAV190" s="89"/>
      <c r="BAW190" s="89"/>
      <c r="BAY190" s="89"/>
      <c r="BBB190" s="89"/>
      <c r="BBE190" s="89"/>
      <c r="BBP190" s="89"/>
      <c r="BBR190" s="89"/>
      <c r="BCD190" s="89"/>
      <c r="BCG190" s="89"/>
      <c r="BCO190" s="89"/>
      <c r="BDI190" s="89"/>
      <c r="BDK190" s="89"/>
      <c r="BDL190" s="89"/>
      <c r="BDM190" s="89"/>
      <c r="BDN190" s="89"/>
      <c r="BDO190" s="89"/>
      <c r="BDP190" s="89"/>
      <c r="BEH190" s="89"/>
      <c r="BEI190" s="89"/>
      <c r="BEL190" s="89"/>
      <c r="BEO190" s="89"/>
      <c r="BEQ190" s="89"/>
      <c r="BES190" s="89"/>
      <c r="BEV190" s="89"/>
      <c r="BEY190" s="89"/>
      <c r="BFB190" s="89"/>
      <c r="BFH190" s="89"/>
      <c r="BFK190" s="89"/>
      <c r="BFN190" s="89"/>
      <c r="BFS190" s="89"/>
      <c r="BGG190" s="89"/>
      <c r="BGH190" s="89"/>
      <c r="BGI190" s="89"/>
      <c r="BGJ190" s="89"/>
      <c r="BGK190" s="89"/>
      <c r="BGL190" s="89"/>
      <c r="BGM190" s="89"/>
      <c r="BGN190" s="89"/>
      <c r="BGO190" s="89"/>
      <c r="BGP190" s="89"/>
      <c r="BGQ190" s="89"/>
      <c r="BGR190" s="89"/>
      <c r="BGS190" s="89"/>
      <c r="BGT190" s="89"/>
      <c r="BGU190" s="89"/>
      <c r="BGV190" s="89"/>
      <c r="BGW190" s="89"/>
      <c r="BGX190" s="89"/>
      <c r="BGY190" s="89"/>
      <c r="BGZ190" s="89"/>
      <c r="BHA190" s="89"/>
      <c r="BHB190" s="89"/>
      <c r="BHC190" s="89"/>
      <c r="BHD190" s="89"/>
      <c r="BHE190" s="89"/>
      <c r="BHF190" s="89"/>
      <c r="BHG190" s="89"/>
      <c r="BHH190" s="89"/>
      <c r="BHI190" s="89"/>
      <c r="BHJ190" s="89"/>
      <c r="BHK190" s="89"/>
      <c r="BHL190" s="89"/>
      <c r="BHM190" s="89"/>
      <c r="BHN190" s="89"/>
      <c r="BHO190" s="89"/>
      <c r="BHP190" s="89"/>
      <c r="BHQ190" s="89"/>
      <c r="BHR190" s="89"/>
      <c r="BHS190" s="89"/>
      <c r="BHV190" s="89"/>
      <c r="BHY190" s="89"/>
      <c r="BIB190" s="89"/>
      <c r="BIE190" s="89"/>
      <c r="BIH190" s="89"/>
      <c r="BIT190" s="89"/>
      <c r="BIW190" s="89"/>
      <c r="BIZ190" s="89"/>
      <c r="BJC190" s="89"/>
      <c r="BJI190" s="89"/>
      <c r="BJL190" s="89"/>
      <c r="BJR190" s="89"/>
      <c r="BJU190" s="89"/>
      <c r="BJX190" s="89"/>
      <c r="BKA190" s="89"/>
      <c r="BKG190" s="89"/>
      <c r="BKJ190" s="89"/>
      <c r="BKP190" s="89"/>
      <c r="BKR190" s="89"/>
      <c r="BKS190" s="89"/>
      <c r="BKU190" s="89"/>
      <c r="BKX190" s="89"/>
      <c r="BLA190" s="89"/>
      <c r="BLL190" s="89"/>
      <c r="BLN190" s="89"/>
      <c r="BLZ190" s="89"/>
      <c r="BMC190" s="89"/>
      <c r="BMK190" s="89"/>
      <c r="BNE190" s="89"/>
      <c r="BNG190" s="89"/>
      <c r="BNH190" s="89"/>
      <c r="BNI190" s="89"/>
      <c r="BNJ190" s="89"/>
      <c r="BNK190" s="89"/>
      <c r="BNL190" s="89"/>
      <c r="BOD190" s="89"/>
      <c r="BOE190" s="89"/>
      <c r="BOH190" s="89"/>
      <c r="BOK190" s="89"/>
      <c r="BOM190" s="89"/>
      <c r="BOO190" s="89"/>
      <c r="BOR190" s="89"/>
      <c r="BOU190" s="89"/>
      <c r="BOX190" s="89"/>
      <c r="BPD190" s="89"/>
      <c r="BPG190" s="89"/>
      <c r="BPJ190" s="89"/>
      <c r="BPO190" s="89"/>
      <c r="BQC190" s="89"/>
      <c r="BQD190" s="89"/>
      <c r="BQE190" s="89"/>
      <c r="BQF190" s="89"/>
      <c r="BQG190" s="89"/>
      <c r="BQH190" s="89"/>
      <c r="BQI190" s="89"/>
      <c r="BQJ190" s="89"/>
      <c r="BQK190" s="89"/>
      <c r="BQL190" s="89"/>
      <c r="BQM190" s="89"/>
      <c r="BQN190" s="89"/>
      <c r="BQO190" s="89"/>
      <c r="BQP190" s="89"/>
      <c r="BQQ190" s="89"/>
      <c r="BQR190" s="89"/>
      <c r="BQS190" s="89"/>
      <c r="BQT190" s="89"/>
      <c r="BQU190" s="89"/>
      <c r="BQV190" s="89"/>
      <c r="BQW190" s="89"/>
      <c r="BQX190" s="89"/>
      <c r="BQY190" s="89"/>
      <c r="BQZ190" s="89"/>
      <c r="BRA190" s="89"/>
      <c r="BRB190" s="89"/>
      <c r="BRC190" s="89"/>
      <c r="BRD190" s="89"/>
      <c r="BRE190" s="89"/>
      <c r="BRF190" s="89"/>
      <c r="BRG190" s="89"/>
      <c r="BRH190" s="89"/>
      <c r="BRI190" s="89"/>
      <c r="BRJ190" s="89"/>
      <c r="BRK190" s="89"/>
      <c r="BRL190" s="89"/>
      <c r="BRM190" s="89"/>
      <c r="BRN190" s="89"/>
      <c r="BRO190" s="89"/>
      <c r="BRR190" s="89"/>
      <c r="BRU190" s="89"/>
      <c r="BRX190" s="89"/>
      <c r="BSA190" s="89"/>
      <c r="BSD190" s="89"/>
      <c r="BSP190" s="89"/>
      <c r="BSS190" s="89"/>
      <c r="BSV190" s="89"/>
      <c r="BSY190" s="89"/>
      <c r="BTE190" s="89"/>
      <c r="BTH190" s="89"/>
      <c r="BTN190" s="89"/>
      <c r="BTQ190" s="89"/>
      <c r="BTT190" s="89"/>
      <c r="BTW190" s="89"/>
      <c r="BUC190" s="89"/>
      <c r="BUF190" s="89"/>
      <c r="BUL190" s="89"/>
      <c r="BUN190" s="89"/>
      <c r="BUO190" s="89"/>
      <c r="BUQ190" s="89"/>
      <c r="BUT190" s="89"/>
      <c r="BUW190" s="89"/>
      <c r="BVH190" s="89"/>
      <c r="BVJ190" s="89"/>
      <c r="BVV190" s="89"/>
      <c r="BVY190" s="89"/>
      <c r="BWG190" s="89"/>
      <c r="BXA190" s="89"/>
      <c r="BXC190" s="89"/>
      <c r="BXD190" s="89"/>
      <c r="BXE190" s="89"/>
      <c r="BXF190" s="89"/>
      <c r="BXG190" s="89"/>
      <c r="BXH190" s="89"/>
      <c r="BXZ190" s="89"/>
      <c r="BYA190" s="89"/>
      <c r="BYD190" s="89"/>
      <c r="BYG190" s="89"/>
      <c r="BYI190" s="89"/>
      <c r="BYK190" s="89"/>
      <c r="BYN190" s="89"/>
      <c r="BYQ190" s="89"/>
      <c r="BYT190" s="89"/>
      <c r="BYZ190" s="89"/>
      <c r="BZC190" s="89"/>
      <c r="BZF190" s="89"/>
      <c r="BZK190" s="89"/>
      <c r="BZY190" s="89"/>
      <c r="BZZ190" s="89"/>
      <c r="CAA190" s="89"/>
      <c r="CAB190" s="89"/>
      <c r="CAC190" s="89"/>
      <c r="CAD190" s="89"/>
      <c r="CAE190" s="89"/>
      <c r="CAF190" s="89"/>
      <c r="CAG190" s="89"/>
      <c r="CAH190" s="89"/>
      <c r="CAI190" s="89"/>
      <c r="CAJ190" s="89"/>
      <c r="CAK190" s="89"/>
      <c r="CAL190" s="89"/>
      <c r="CAM190" s="89"/>
      <c r="CAN190" s="89"/>
      <c r="CAO190" s="89"/>
      <c r="CAP190" s="89"/>
      <c r="CAQ190" s="89"/>
      <c r="CAR190" s="89"/>
      <c r="CAS190" s="89"/>
      <c r="CAT190" s="89"/>
      <c r="CAU190" s="89"/>
      <c r="CAV190" s="89"/>
      <c r="CAW190" s="89"/>
      <c r="CAX190" s="89"/>
      <c r="CAY190" s="89"/>
      <c r="CAZ190" s="89"/>
      <c r="CBA190" s="89"/>
      <c r="CBB190" s="89"/>
      <c r="CBC190" s="89"/>
      <c r="CBD190" s="89"/>
      <c r="CBE190" s="89"/>
      <c r="CBF190" s="89"/>
      <c r="CBG190" s="89"/>
      <c r="CBH190" s="89"/>
      <c r="CBI190" s="89"/>
      <c r="CBJ190" s="89"/>
      <c r="CBK190" s="89"/>
      <c r="CBN190" s="89"/>
      <c r="CBQ190" s="89"/>
      <c r="CBT190" s="89"/>
      <c r="CBW190" s="89"/>
      <c r="CBZ190" s="89"/>
      <c r="CCL190" s="89"/>
      <c r="CCO190" s="89"/>
      <c r="CCR190" s="89"/>
      <c r="CCU190" s="89"/>
      <c r="CDA190" s="89"/>
      <c r="CDD190" s="89"/>
      <c r="CDJ190" s="89"/>
      <c r="CDM190" s="89"/>
      <c r="CDP190" s="89"/>
      <c r="CDS190" s="89"/>
      <c r="CDY190" s="89"/>
      <c r="CEB190" s="89"/>
      <c r="CEH190" s="89"/>
      <c r="CEJ190" s="89"/>
      <c r="CEK190" s="89"/>
      <c r="CEM190" s="89"/>
      <c r="CEP190" s="89"/>
      <c r="CES190" s="89"/>
      <c r="CFD190" s="89"/>
      <c r="CFF190" s="89"/>
      <c r="CFR190" s="89"/>
      <c r="CFU190" s="89"/>
      <c r="CGC190" s="89"/>
      <c r="CGW190" s="89"/>
      <c r="CGY190" s="89"/>
      <c r="CGZ190" s="89"/>
      <c r="CHA190" s="89"/>
      <c r="CHB190" s="89"/>
      <c r="CHC190" s="89"/>
      <c r="CHD190" s="89"/>
      <c r="CHV190" s="89"/>
      <c r="CHW190" s="89"/>
      <c r="CHZ190" s="89"/>
      <c r="CIC190" s="89"/>
      <c r="CIE190" s="89"/>
      <c r="CIG190" s="89"/>
      <c r="CIJ190" s="89"/>
      <c r="CIM190" s="89"/>
      <c r="CIP190" s="89"/>
      <c r="CIV190" s="89"/>
      <c r="CIY190" s="89"/>
      <c r="CJB190" s="89"/>
      <c r="CJG190" s="89"/>
      <c r="CJU190" s="89"/>
      <c r="CJV190" s="89"/>
      <c r="CJW190" s="89"/>
      <c r="CJX190" s="89"/>
      <c r="CJY190" s="89"/>
      <c r="CJZ190" s="89"/>
      <c r="CKA190" s="89"/>
      <c r="CKB190" s="89"/>
      <c r="CKC190" s="89"/>
      <c r="CKD190" s="89"/>
      <c r="CKE190" s="89"/>
      <c r="CKF190" s="89"/>
      <c r="CKG190" s="89"/>
      <c r="CKH190" s="89"/>
      <c r="CKI190" s="89"/>
      <c r="CKJ190" s="89"/>
      <c r="CKK190" s="89"/>
      <c r="CKL190" s="89"/>
      <c r="CKM190" s="89"/>
      <c r="CKN190" s="89"/>
      <c r="CKO190" s="89"/>
      <c r="CKP190" s="89"/>
      <c r="CKQ190" s="89"/>
      <c r="CKR190" s="89"/>
      <c r="CKS190" s="89"/>
      <c r="CKT190" s="89"/>
      <c r="CKU190" s="89"/>
      <c r="CKV190" s="89"/>
      <c r="CKW190" s="89"/>
      <c r="CKX190" s="89"/>
      <c r="CKY190" s="89"/>
      <c r="CKZ190" s="89"/>
      <c r="CLA190" s="89"/>
      <c r="CLB190" s="89"/>
      <c r="CLC190" s="89"/>
      <c r="CLD190" s="89"/>
      <c r="CLE190" s="89"/>
      <c r="CLF190" s="89"/>
      <c r="CLG190" s="89"/>
      <c r="CLJ190" s="89"/>
      <c r="CLM190" s="89"/>
      <c r="CLP190" s="89"/>
      <c r="CLS190" s="89"/>
      <c r="CLV190" s="89"/>
      <c r="CMH190" s="89"/>
      <c r="CMK190" s="89"/>
      <c r="CMN190" s="89"/>
      <c r="CMQ190" s="89"/>
      <c r="CMW190" s="89"/>
      <c r="CMZ190" s="89"/>
      <c r="CNF190" s="89"/>
      <c r="CNI190" s="89"/>
      <c r="CNL190" s="89"/>
      <c r="CNO190" s="89"/>
      <c r="CNU190" s="89"/>
      <c r="CNX190" s="89"/>
      <c r="COD190" s="89"/>
      <c r="COF190" s="89"/>
      <c r="COG190" s="89"/>
      <c r="COI190" s="89"/>
      <c r="COL190" s="89"/>
      <c r="COO190" s="89"/>
      <c r="COZ190" s="89"/>
      <c r="CPB190" s="89"/>
      <c r="CPN190" s="89"/>
      <c r="CPQ190" s="89"/>
      <c r="CPY190" s="89"/>
      <c r="CQS190" s="89"/>
      <c r="CQU190" s="89"/>
      <c r="CQV190" s="89"/>
      <c r="CQW190" s="89"/>
      <c r="CQX190" s="89"/>
      <c r="CQY190" s="89"/>
      <c r="CQZ190" s="89"/>
      <c r="CRR190" s="89"/>
      <c r="CRS190" s="89"/>
      <c r="CRV190" s="89"/>
      <c r="CRY190" s="89"/>
      <c r="CSA190" s="89"/>
      <c r="CSC190" s="89"/>
      <c r="CSF190" s="89"/>
      <c r="CSI190" s="89"/>
      <c r="CSL190" s="89"/>
      <c r="CSR190" s="89"/>
      <c r="CSU190" s="89"/>
      <c r="CSX190" s="89"/>
      <c r="CTC190" s="89"/>
      <c r="CTQ190" s="89"/>
      <c r="CTR190" s="89"/>
      <c r="CTS190" s="89"/>
      <c r="CTT190" s="89"/>
      <c r="CTU190" s="89"/>
      <c r="CTV190" s="89"/>
      <c r="CTW190" s="89"/>
      <c r="CTX190" s="89"/>
      <c r="CTY190" s="89"/>
      <c r="CTZ190" s="89"/>
      <c r="CUA190" s="89"/>
      <c r="CUB190" s="89"/>
      <c r="CUC190" s="89"/>
      <c r="CUD190" s="89"/>
      <c r="CUE190" s="89"/>
      <c r="CUF190" s="89"/>
      <c r="CUG190" s="89"/>
      <c r="CUH190" s="89"/>
      <c r="CUI190" s="89"/>
      <c r="CUJ190" s="89"/>
      <c r="CUK190" s="89"/>
      <c r="CUL190" s="89"/>
      <c r="CUM190" s="89"/>
      <c r="CUN190" s="89"/>
      <c r="CUO190" s="89"/>
      <c r="CUP190" s="89"/>
      <c r="CUQ190" s="89"/>
      <c r="CUR190" s="89"/>
      <c r="CUS190" s="89"/>
      <c r="CUT190" s="89"/>
      <c r="CUU190" s="89"/>
      <c r="CUV190" s="89"/>
      <c r="CUW190" s="89"/>
      <c r="CUX190" s="89"/>
      <c r="CUY190" s="89"/>
      <c r="CUZ190" s="89"/>
      <c r="CVA190" s="89"/>
      <c r="CVB190" s="89"/>
      <c r="CVC190" s="89"/>
      <c r="CVF190" s="89"/>
      <c r="CVI190" s="89"/>
      <c r="CVL190" s="89"/>
      <c r="CVO190" s="89"/>
      <c r="CVR190" s="89"/>
      <c r="CWD190" s="89"/>
      <c r="CWG190" s="89"/>
      <c r="CWJ190" s="89"/>
      <c r="CWM190" s="89"/>
      <c r="CWS190" s="89"/>
      <c r="CWV190" s="89"/>
      <c r="CXB190" s="89"/>
      <c r="CXE190" s="89"/>
      <c r="CXH190" s="89"/>
      <c r="CXK190" s="89"/>
      <c r="CXQ190" s="89"/>
      <c r="CXT190" s="89"/>
      <c r="CXZ190" s="89"/>
      <c r="CYB190" s="89"/>
      <c r="CYC190" s="89"/>
      <c r="CYE190" s="89"/>
      <c r="CYH190" s="89"/>
      <c r="CYK190" s="89"/>
      <c r="CYV190" s="89"/>
      <c r="CYX190" s="89"/>
      <c r="CZJ190" s="89"/>
      <c r="CZM190" s="89"/>
      <c r="CZU190" s="89"/>
      <c r="DAO190" s="89"/>
      <c r="DAQ190" s="89"/>
      <c r="DAR190" s="89"/>
      <c r="DAS190" s="89"/>
      <c r="DAT190" s="89"/>
      <c r="DAU190" s="89"/>
      <c r="DAV190" s="89"/>
      <c r="DBN190" s="89"/>
      <c r="DBO190" s="89"/>
      <c r="DBR190" s="89"/>
      <c r="DBU190" s="89"/>
      <c r="DBW190" s="89"/>
      <c r="DBY190" s="89"/>
      <c r="DCB190" s="89"/>
      <c r="DCE190" s="89"/>
      <c r="DCH190" s="89"/>
      <c r="DCN190" s="89"/>
      <c r="DCQ190" s="89"/>
      <c r="DCT190" s="89"/>
      <c r="DCY190" s="89"/>
      <c r="DDM190" s="89"/>
      <c r="DDN190" s="89"/>
      <c r="DDO190" s="89"/>
      <c r="DDP190" s="89"/>
      <c r="DDQ190" s="89"/>
      <c r="DDR190" s="89"/>
      <c r="DDS190" s="89"/>
      <c r="DDT190" s="89"/>
      <c r="DDU190" s="89"/>
      <c r="DDV190" s="89"/>
      <c r="DDW190" s="89"/>
      <c r="DDX190" s="89"/>
      <c r="DDY190" s="89"/>
      <c r="DDZ190" s="89"/>
      <c r="DEA190" s="89"/>
      <c r="DEB190" s="89"/>
      <c r="DEC190" s="89"/>
      <c r="DED190" s="89"/>
      <c r="DEE190" s="89"/>
      <c r="DEF190" s="89"/>
      <c r="DEG190" s="89"/>
      <c r="DEH190" s="89"/>
      <c r="DEI190" s="89"/>
      <c r="DEJ190" s="89"/>
      <c r="DEK190" s="89"/>
      <c r="DEL190" s="89"/>
      <c r="DEM190" s="89"/>
      <c r="DEN190" s="89"/>
      <c r="DEO190" s="89"/>
      <c r="DEP190" s="89"/>
      <c r="DEQ190" s="89"/>
      <c r="DER190" s="89"/>
      <c r="DES190" s="89"/>
      <c r="DET190" s="89"/>
      <c r="DEU190" s="89"/>
      <c r="DEV190" s="89"/>
      <c r="DEW190" s="89"/>
      <c r="DEX190" s="89"/>
      <c r="DEY190" s="89"/>
      <c r="DFB190" s="89"/>
      <c r="DFE190" s="89"/>
      <c r="DFH190" s="89"/>
      <c r="DFK190" s="89"/>
      <c r="DFN190" s="89"/>
      <c r="DFZ190" s="89"/>
      <c r="DGC190" s="89"/>
      <c r="DGF190" s="89"/>
      <c r="DGI190" s="89"/>
      <c r="DGO190" s="89"/>
      <c r="DGR190" s="89"/>
      <c r="DGX190" s="89"/>
      <c r="DHA190" s="89"/>
      <c r="DHD190" s="89"/>
      <c r="DHG190" s="89"/>
      <c r="DHM190" s="89"/>
      <c r="DHP190" s="89"/>
      <c r="DHV190" s="89"/>
      <c r="DHX190" s="89"/>
      <c r="DHY190" s="89"/>
      <c r="DIA190" s="89"/>
      <c r="DID190" s="89"/>
      <c r="DIG190" s="89"/>
      <c r="DIR190" s="89"/>
      <c r="DIT190" s="89"/>
      <c r="DJF190" s="89"/>
      <c r="DJI190" s="89"/>
      <c r="DJQ190" s="89"/>
      <c r="DKK190" s="89"/>
      <c r="DKM190" s="89"/>
      <c r="DKN190" s="89"/>
      <c r="DKO190" s="89"/>
      <c r="DKP190" s="89"/>
      <c r="DKQ190" s="89"/>
      <c r="DKR190" s="89"/>
      <c r="DLJ190" s="89"/>
      <c r="DLK190" s="89"/>
      <c r="DLN190" s="89"/>
      <c r="DLQ190" s="89"/>
      <c r="DLS190" s="89"/>
      <c r="DLU190" s="89"/>
      <c r="DLX190" s="89"/>
      <c r="DMA190" s="89"/>
      <c r="DMD190" s="89"/>
      <c r="DMJ190" s="89"/>
      <c r="DMM190" s="89"/>
      <c r="DMP190" s="89"/>
      <c r="DMU190" s="89"/>
      <c r="DNI190" s="89"/>
      <c r="DNJ190" s="89"/>
      <c r="DNK190" s="89"/>
      <c r="DNL190" s="89"/>
      <c r="DNM190" s="89"/>
      <c r="DNN190" s="89"/>
      <c r="DNO190" s="89"/>
      <c r="DNP190" s="89"/>
      <c r="DNQ190" s="89"/>
      <c r="DNR190" s="89"/>
      <c r="DNS190" s="89"/>
      <c r="DNT190" s="89"/>
      <c r="DNU190" s="89"/>
      <c r="DNV190" s="89"/>
      <c r="DNW190" s="89"/>
      <c r="DNX190" s="89"/>
      <c r="DNY190" s="89"/>
      <c r="DNZ190" s="89"/>
      <c r="DOA190" s="89"/>
      <c r="DOB190" s="89"/>
      <c r="DOC190" s="89"/>
      <c r="DOD190" s="89"/>
      <c r="DOE190" s="89"/>
      <c r="DOF190" s="89"/>
      <c r="DOG190" s="89"/>
      <c r="DOH190" s="89"/>
      <c r="DOI190" s="89"/>
      <c r="DOJ190" s="89"/>
      <c r="DOK190" s="89"/>
      <c r="DOL190" s="89"/>
      <c r="DOM190" s="89"/>
      <c r="DON190" s="89"/>
      <c r="DOO190" s="89"/>
      <c r="DOP190" s="89"/>
      <c r="DOQ190" s="89"/>
      <c r="DOR190" s="89"/>
      <c r="DOS190" s="89"/>
      <c r="DOT190" s="89"/>
      <c r="DOU190" s="89"/>
      <c r="DOX190" s="89"/>
      <c r="DPA190" s="89"/>
      <c r="DPD190" s="89"/>
      <c r="DPG190" s="89"/>
      <c r="DPJ190" s="89"/>
      <c r="DPV190" s="89"/>
      <c r="DPY190" s="89"/>
      <c r="DQB190" s="89"/>
      <c r="DQE190" s="89"/>
      <c r="DQK190" s="89"/>
      <c r="DQN190" s="89"/>
      <c r="DQT190" s="89"/>
      <c r="DQW190" s="89"/>
      <c r="DQZ190" s="89"/>
      <c r="DRC190" s="89"/>
      <c r="DRI190" s="89"/>
      <c r="DRL190" s="89"/>
      <c r="DRR190" s="89"/>
      <c r="DRT190" s="89"/>
      <c r="DRU190" s="89"/>
      <c r="DRW190" s="89"/>
      <c r="DRZ190" s="89"/>
      <c r="DSC190" s="89"/>
      <c r="DSN190" s="89"/>
      <c r="DSP190" s="89"/>
      <c r="DTB190" s="89"/>
      <c r="DTE190" s="89"/>
      <c r="DTM190" s="89"/>
      <c r="DUG190" s="89"/>
      <c r="DUI190" s="89"/>
      <c r="DUJ190" s="89"/>
      <c r="DUK190" s="89"/>
      <c r="DUL190" s="89"/>
      <c r="DUM190" s="89"/>
      <c r="DUN190" s="89"/>
      <c r="DVF190" s="89"/>
      <c r="DVG190" s="89"/>
      <c r="DVJ190" s="89"/>
      <c r="DVM190" s="89"/>
      <c r="DVO190" s="89"/>
      <c r="DVQ190" s="89"/>
      <c r="DVT190" s="89"/>
      <c r="DVW190" s="89"/>
      <c r="DVZ190" s="89"/>
      <c r="DWF190" s="89"/>
      <c r="DWI190" s="89"/>
      <c r="DWL190" s="89"/>
      <c r="DWQ190" s="89"/>
      <c r="DXE190" s="89"/>
      <c r="DXF190" s="89"/>
      <c r="DXG190" s="89"/>
      <c r="DXH190" s="89"/>
      <c r="DXI190" s="89"/>
      <c r="DXJ190" s="89"/>
      <c r="DXK190" s="89"/>
      <c r="DXL190" s="89"/>
      <c r="DXM190" s="89"/>
      <c r="DXN190" s="89"/>
      <c r="DXO190" s="89"/>
      <c r="DXP190" s="89"/>
      <c r="DXQ190" s="89"/>
      <c r="DXR190" s="89"/>
      <c r="DXS190" s="89"/>
      <c r="DXT190" s="89"/>
      <c r="DXU190" s="89"/>
      <c r="DXV190" s="89"/>
      <c r="DXW190" s="89"/>
      <c r="DXX190" s="89"/>
      <c r="DXY190" s="89"/>
      <c r="DXZ190" s="89"/>
      <c r="DYA190" s="89"/>
      <c r="DYB190" s="89"/>
      <c r="DYC190" s="89"/>
      <c r="DYD190" s="89"/>
      <c r="DYE190" s="89"/>
      <c r="DYF190" s="89"/>
      <c r="DYG190" s="89"/>
      <c r="DYH190" s="89"/>
      <c r="DYI190" s="89"/>
      <c r="DYJ190" s="89"/>
      <c r="DYK190" s="89"/>
      <c r="DYL190" s="89"/>
      <c r="DYM190" s="89"/>
      <c r="DYN190" s="89"/>
      <c r="DYO190" s="89"/>
      <c r="DYP190" s="89"/>
      <c r="DYQ190" s="89"/>
      <c r="DYT190" s="89"/>
      <c r="DYW190" s="89"/>
      <c r="DYZ190" s="89"/>
      <c r="DZC190" s="89"/>
      <c r="DZF190" s="89"/>
      <c r="DZR190" s="89"/>
      <c r="DZU190" s="89"/>
      <c r="DZX190" s="89"/>
      <c r="EAA190" s="89"/>
      <c r="EAG190" s="89"/>
      <c r="EAJ190" s="89"/>
      <c r="EAP190" s="89"/>
      <c r="EAS190" s="89"/>
      <c r="EAV190" s="89"/>
      <c r="EAY190" s="89"/>
      <c r="EBE190" s="89"/>
      <c r="EBH190" s="89"/>
      <c r="EBN190" s="89"/>
      <c r="EBP190" s="89"/>
      <c r="EBQ190" s="89"/>
      <c r="EBS190" s="89"/>
      <c r="EBV190" s="89"/>
      <c r="EBY190" s="89"/>
      <c r="ECJ190" s="89"/>
      <c r="ECL190" s="89"/>
      <c r="ECX190" s="89"/>
      <c r="EDA190" s="89"/>
      <c r="EDI190" s="89"/>
      <c r="EEC190" s="89"/>
      <c r="EEE190" s="89"/>
      <c r="EEF190" s="89"/>
      <c r="EEG190" s="89"/>
      <c r="EEH190" s="89"/>
      <c r="EEI190" s="89"/>
      <c r="EEJ190" s="89"/>
      <c r="EFB190" s="89"/>
      <c r="EFC190" s="89"/>
      <c r="EFF190" s="89"/>
      <c r="EFI190" s="89"/>
      <c r="EFK190" s="89"/>
      <c r="EFM190" s="89"/>
      <c r="EFP190" s="89"/>
      <c r="EFS190" s="89"/>
      <c r="EFV190" s="89"/>
      <c r="EGB190" s="89"/>
      <c r="EGE190" s="89"/>
      <c r="EGH190" s="89"/>
      <c r="EGM190" s="89"/>
      <c r="EHA190" s="89"/>
      <c r="EHB190" s="89"/>
      <c r="EHC190" s="89"/>
      <c r="EHD190" s="89"/>
      <c r="EHE190" s="89"/>
      <c r="EHF190" s="89"/>
      <c r="EHG190" s="89"/>
      <c r="EHH190" s="89"/>
      <c r="EHI190" s="89"/>
      <c r="EHJ190" s="89"/>
      <c r="EHK190" s="89"/>
      <c r="EHL190" s="89"/>
      <c r="EHM190" s="89"/>
      <c r="EHN190" s="89"/>
      <c r="EHO190" s="89"/>
      <c r="EHP190" s="89"/>
      <c r="EHQ190" s="89"/>
      <c r="EHR190" s="89"/>
      <c r="EHS190" s="89"/>
      <c r="EHT190" s="89"/>
      <c r="EHU190" s="89"/>
      <c r="EHV190" s="89"/>
      <c r="EHW190" s="89"/>
      <c r="EHX190" s="89"/>
      <c r="EHY190" s="89"/>
      <c r="EHZ190" s="89"/>
      <c r="EIA190" s="89"/>
      <c r="EIB190" s="89"/>
      <c r="EIC190" s="89"/>
      <c r="EID190" s="89"/>
      <c r="EIE190" s="89"/>
      <c r="EIF190" s="89"/>
      <c r="EIG190" s="89"/>
      <c r="EIH190" s="89"/>
      <c r="EII190" s="89"/>
      <c r="EIJ190" s="89"/>
      <c r="EIK190" s="89"/>
      <c r="EIL190" s="89"/>
      <c r="EIM190" s="89"/>
      <c r="EIP190" s="89"/>
      <c r="EIS190" s="89"/>
      <c r="EIV190" s="89"/>
      <c r="EIY190" s="89"/>
      <c r="EJB190" s="89"/>
      <c r="EJN190" s="89"/>
      <c r="EJQ190" s="89"/>
      <c r="EJT190" s="89"/>
      <c r="EJW190" s="89"/>
      <c r="EKC190" s="89"/>
      <c r="EKF190" s="89"/>
      <c r="EKL190" s="89"/>
      <c r="EKO190" s="89"/>
      <c r="EKR190" s="89"/>
      <c r="EKU190" s="89"/>
      <c r="ELA190" s="89"/>
      <c r="ELD190" s="89"/>
      <c r="ELJ190" s="89"/>
      <c r="ELL190" s="89"/>
      <c r="ELM190" s="89"/>
      <c r="ELO190" s="89"/>
      <c r="ELR190" s="89"/>
      <c r="ELU190" s="89"/>
      <c r="EMF190" s="89"/>
      <c r="EMH190" s="89"/>
      <c r="EMT190" s="89"/>
      <c r="EMW190" s="89"/>
      <c r="ENE190" s="89"/>
      <c r="ENY190" s="89"/>
      <c r="EOA190" s="89"/>
      <c r="EOB190" s="89"/>
      <c r="EOC190" s="89"/>
      <c r="EOD190" s="89"/>
      <c r="EOE190" s="89"/>
      <c r="EOF190" s="89"/>
      <c r="EOX190" s="89"/>
      <c r="EOY190" s="89"/>
      <c r="EPB190" s="89"/>
      <c r="EPE190" s="89"/>
      <c r="EPG190" s="89"/>
      <c r="EPI190" s="89"/>
      <c r="EPL190" s="89"/>
      <c r="EPO190" s="89"/>
      <c r="EPR190" s="89"/>
      <c r="EPX190" s="89"/>
      <c r="EQA190" s="89"/>
      <c r="EQD190" s="89"/>
      <c r="EQI190" s="89"/>
      <c r="EQW190" s="89"/>
      <c r="EQX190" s="89"/>
      <c r="EQY190" s="89"/>
      <c r="EQZ190" s="89"/>
      <c r="ERA190" s="89"/>
      <c r="ERB190" s="89"/>
      <c r="ERC190" s="89"/>
      <c r="ERD190" s="89"/>
      <c r="ERE190" s="89"/>
      <c r="ERF190" s="89"/>
      <c r="ERG190" s="89"/>
      <c r="ERH190" s="89"/>
      <c r="ERI190" s="89"/>
      <c r="ERJ190" s="89"/>
      <c r="ERK190" s="89"/>
      <c r="ERL190" s="89"/>
      <c r="ERM190" s="89"/>
      <c r="ERN190" s="89"/>
      <c r="ERO190" s="89"/>
      <c r="ERP190" s="89"/>
      <c r="ERQ190" s="89"/>
      <c r="ERR190" s="89"/>
      <c r="ERS190" s="89"/>
      <c r="ERT190" s="89"/>
      <c r="ERU190" s="89"/>
      <c r="ERV190" s="89"/>
      <c r="ERW190" s="89"/>
      <c r="ERX190" s="89"/>
      <c r="ERY190" s="89"/>
      <c r="ERZ190" s="89"/>
      <c r="ESA190" s="89"/>
      <c r="ESB190" s="89"/>
      <c r="ESC190" s="89"/>
      <c r="ESD190" s="89"/>
      <c r="ESE190" s="89"/>
      <c r="ESF190" s="89"/>
      <c r="ESG190" s="89"/>
      <c r="ESH190" s="89"/>
      <c r="ESI190" s="89"/>
      <c r="ESL190" s="89"/>
      <c r="ESO190" s="89"/>
      <c r="ESR190" s="89"/>
      <c r="ESU190" s="89"/>
      <c r="ESX190" s="89"/>
      <c r="ETJ190" s="89"/>
      <c r="ETM190" s="89"/>
      <c r="ETP190" s="89"/>
      <c r="ETS190" s="89"/>
      <c r="ETY190" s="89"/>
      <c r="EUB190" s="89"/>
      <c r="EUH190" s="89"/>
      <c r="EUK190" s="89"/>
      <c r="EUN190" s="89"/>
      <c r="EUQ190" s="89"/>
      <c r="EUW190" s="89"/>
      <c r="EUZ190" s="89"/>
      <c r="EVF190" s="89"/>
      <c r="EVH190" s="89"/>
      <c r="EVI190" s="89"/>
      <c r="EVK190" s="89"/>
      <c r="EVN190" s="89"/>
      <c r="EVQ190" s="89"/>
      <c r="EWB190" s="89"/>
      <c r="EWD190" s="89"/>
      <c r="EWP190" s="89"/>
      <c r="EWS190" s="89"/>
      <c r="EXA190" s="89"/>
      <c r="EXU190" s="89"/>
      <c r="EXW190" s="89"/>
      <c r="EXX190" s="89"/>
      <c r="EXY190" s="89"/>
      <c r="EXZ190" s="89"/>
      <c r="EYA190" s="89"/>
      <c r="EYB190" s="89"/>
      <c r="EYT190" s="89"/>
      <c r="EYU190" s="89"/>
      <c r="EYX190" s="89"/>
      <c r="EZA190" s="89"/>
      <c r="EZC190" s="89"/>
      <c r="EZE190" s="89"/>
      <c r="EZH190" s="89"/>
      <c r="EZK190" s="89"/>
      <c r="EZN190" s="89"/>
      <c r="EZT190" s="89"/>
      <c r="EZW190" s="89"/>
      <c r="EZZ190" s="89"/>
      <c r="FAE190" s="89"/>
      <c r="FAS190" s="89"/>
      <c r="FAT190" s="89"/>
      <c r="FAU190" s="89"/>
      <c r="FAV190" s="89"/>
      <c r="FAW190" s="89"/>
      <c r="FAX190" s="89"/>
      <c r="FAY190" s="89"/>
      <c r="FAZ190" s="89"/>
      <c r="FBA190" s="89"/>
      <c r="FBB190" s="89"/>
      <c r="FBC190" s="89"/>
      <c r="FBD190" s="89"/>
      <c r="FBE190" s="89"/>
      <c r="FBF190" s="89"/>
      <c r="FBG190" s="89"/>
      <c r="FBH190" s="89"/>
      <c r="FBI190" s="89"/>
      <c r="FBJ190" s="89"/>
      <c r="FBK190" s="89"/>
      <c r="FBL190" s="89"/>
      <c r="FBM190" s="89"/>
      <c r="FBN190" s="89"/>
      <c r="FBO190" s="89"/>
      <c r="FBP190" s="89"/>
      <c r="FBQ190" s="89"/>
      <c r="FBR190" s="89"/>
      <c r="FBS190" s="89"/>
      <c r="FBT190" s="89"/>
      <c r="FBU190" s="89"/>
      <c r="FBV190" s="89"/>
      <c r="FBW190" s="89"/>
      <c r="FBX190" s="89"/>
      <c r="FBY190" s="89"/>
      <c r="FBZ190" s="89"/>
      <c r="FCA190" s="89"/>
      <c r="FCB190" s="89"/>
      <c r="FCC190" s="89"/>
      <c r="FCD190" s="89"/>
      <c r="FCE190" s="89"/>
      <c r="FCH190" s="89"/>
      <c r="FCK190" s="89"/>
      <c r="FCN190" s="89"/>
      <c r="FCQ190" s="89"/>
      <c r="FCT190" s="89"/>
      <c r="FDF190" s="89"/>
      <c r="FDI190" s="89"/>
      <c r="FDL190" s="89"/>
      <c r="FDO190" s="89"/>
      <c r="FDU190" s="89"/>
      <c r="FDX190" s="89"/>
      <c r="FED190" s="89"/>
      <c r="FEG190" s="89"/>
      <c r="FEJ190" s="89"/>
      <c r="FEM190" s="89"/>
      <c r="FES190" s="89"/>
      <c r="FEV190" s="89"/>
      <c r="FFB190" s="89"/>
      <c r="FFD190" s="89"/>
      <c r="FFE190" s="89"/>
      <c r="FFG190" s="89"/>
      <c r="FFJ190" s="89"/>
      <c r="FFM190" s="89"/>
      <c r="FFX190" s="89"/>
      <c r="FFZ190" s="89"/>
      <c r="FGL190" s="89"/>
      <c r="FGO190" s="89"/>
      <c r="FGW190" s="89"/>
      <c r="FHQ190" s="89"/>
      <c r="FHS190" s="89"/>
      <c r="FHT190" s="89"/>
      <c r="FHU190" s="89"/>
      <c r="FHV190" s="89"/>
      <c r="FHW190" s="89"/>
      <c r="FHX190" s="89"/>
      <c r="FIP190" s="89"/>
      <c r="FIQ190" s="89"/>
      <c r="FIT190" s="89"/>
      <c r="FIW190" s="89"/>
      <c r="FIY190" s="89"/>
      <c r="FJA190" s="89"/>
      <c r="FJD190" s="89"/>
      <c r="FJG190" s="89"/>
      <c r="FJJ190" s="89"/>
      <c r="FJP190" s="89"/>
      <c r="FJS190" s="89"/>
      <c r="FJV190" s="89"/>
      <c r="FKA190" s="89"/>
      <c r="FKO190" s="89"/>
      <c r="FKP190" s="89"/>
      <c r="FKQ190" s="89"/>
      <c r="FKR190" s="89"/>
      <c r="FKS190" s="89"/>
      <c r="FKT190" s="89"/>
      <c r="FKU190" s="89"/>
      <c r="FKV190" s="89"/>
      <c r="FKW190" s="89"/>
      <c r="FKX190" s="89"/>
      <c r="FKY190" s="89"/>
      <c r="FKZ190" s="89"/>
      <c r="FLA190" s="89"/>
      <c r="FLB190" s="89"/>
      <c r="FLC190" s="89"/>
      <c r="FLD190" s="89"/>
      <c r="FLE190" s="89"/>
      <c r="FLF190" s="89"/>
      <c r="FLG190" s="89"/>
      <c r="FLH190" s="89"/>
      <c r="FLI190" s="89"/>
      <c r="FLJ190" s="89"/>
      <c r="FLK190" s="89"/>
      <c r="FLL190" s="89"/>
      <c r="FLM190" s="89"/>
      <c r="FLN190" s="89"/>
      <c r="FLO190" s="89"/>
      <c r="FLP190" s="89"/>
      <c r="FLQ190" s="89"/>
      <c r="FLR190" s="89"/>
      <c r="FLS190" s="89"/>
      <c r="FLT190" s="89"/>
      <c r="FLU190" s="89"/>
      <c r="FLV190" s="89"/>
      <c r="FLW190" s="89"/>
      <c r="FLX190" s="89"/>
      <c r="FLY190" s="89"/>
      <c r="FLZ190" s="89"/>
      <c r="FMA190" s="89"/>
      <c r="FMD190" s="89"/>
      <c r="FMG190" s="89"/>
      <c r="FMJ190" s="89"/>
      <c r="FMM190" s="89"/>
      <c r="FMP190" s="89"/>
      <c r="FNB190" s="89"/>
      <c r="FNE190" s="89"/>
      <c r="FNH190" s="89"/>
      <c r="FNK190" s="89"/>
      <c r="FNQ190" s="89"/>
      <c r="FNT190" s="89"/>
      <c r="FNZ190" s="89"/>
      <c r="FOC190" s="89"/>
      <c r="FOF190" s="89"/>
      <c r="FOI190" s="89"/>
      <c r="FOO190" s="89"/>
      <c r="FOR190" s="89"/>
      <c r="FOX190" s="89"/>
      <c r="FOZ190" s="89"/>
      <c r="FPA190" s="89"/>
      <c r="FPC190" s="89"/>
      <c r="FPF190" s="89"/>
      <c r="FPI190" s="89"/>
      <c r="FPT190" s="89"/>
      <c r="FPV190" s="89"/>
      <c r="FQH190" s="89"/>
      <c r="FQK190" s="89"/>
      <c r="FQS190" s="89"/>
      <c r="FRM190" s="89"/>
      <c r="FRO190" s="89"/>
      <c r="FRP190" s="89"/>
      <c r="FRQ190" s="89"/>
      <c r="FRR190" s="89"/>
      <c r="FRS190" s="89"/>
      <c r="FRT190" s="89"/>
      <c r="FSL190" s="89"/>
      <c r="FSM190" s="89"/>
      <c r="FSP190" s="89"/>
      <c r="FSS190" s="89"/>
      <c r="FSU190" s="89"/>
      <c r="FSW190" s="89"/>
      <c r="FSZ190" s="89"/>
      <c r="FTC190" s="89"/>
      <c r="FTF190" s="89"/>
      <c r="FTL190" s="89"/>
      <c r="FTO190" s="89"/>
      <c r="FTR190" s="89"/>
      <c r="FTW190" s="89"/>
      <c r="FUK190" s="89"/>
      <c r="FUL190" s="89"/>
      <c r="FUM190" s="89"/>
      <c r="FUN190" s="89"/>
      <c r="FUO190" s="89"/>
      <c r="FUP190" s="89"/>
      <c r="FUQ190" s="89"/>
      <c r="FUR190" s="89"/>
      <c r="FUS190" s="89"/>
      <c r="FUT190" s="89"/>
      <c r="FUU190" s="89"/>
      <c r="FUV190" s="89"/>
      <c r="FUW190" s="89"/>
      <c r="FUX190" s="89"/>
      <c r="FUY190" s="89"/>
      <c r="FUZ190" s="89"/>
      <c r="FVA190" s="89"/>
      <c r="FVB190" s="89"/>
      <c r="FVC190" s="89"/>
      <c r="FVD190" s="89"/>
      <c r="FVE190" s="89"/>
      <c r="FVF190" s="89"/>
      <c r="FVG190" s="89"/>
      <c r="FVH190" s="89"/>
      <c r="FVI190" s="89"/>
      <c r="FVJ190" s="89"/>
      <c r="FVK190" s="89"/>
      <c r="FVL190" s="89"/>
      <c r="FVM190" s="89"/>
      <c r="FVN190" s="89"/>
      <c r="FVO190" s="89"/>
      <c r="FVP190" s="89"/>
      <c r="FVQ190" s="89"/>
      <c r="FVR190" s="89"/>
      <c r="FVS190" s="89"/>
      <c r="FVT190" s="89"/>
      <c r="FVU190" s="89"/>
      <c r="FVV190" s="89"/>
      <c r="FVW190" s="89"/>
      <c r="FVZ190" s="89"/>
      <c r="FWC190" s="89"/>
      <c r="FWF190" s="89"/>
      <c r="FWI190" s="89"/>
      <c r="FWL190" s="89"/>
      <c r="FWX190" s="89"/>
      <c r="FXA190" s="89"/>
      <c r="FXD190" s="89"/>
      <c r="FXG190" s="89"/>
      <c r="FXM190" s="89"/>
      <c r="FXP190" s="89"/>
      <c r="FXV190" s="89"/>
      <c r="FXY190" s="89"/>
      <c r="FYB190" s="89"/>
      <c r="FYE190" s="89"/>
      <c r="FYK190" s="89"/>
      <c r="FYN190" s="89"/>
      <c r="FYT190" s="89"/>
      <c r="FYV190" s="89"/>
      <c r="FYW190" s="89"/>
      <c r="FYY190" s="89"/>
      <c r="FZB190" s="89"/>
      <c r="FZE190" s="89"/>
      <c r="FZP190" s="89"/>
      <c r="FZR190" s="89"/>
      <c r="GAD190" s="89"/>
      <c r="GAG190" s="89"/>
      <c r="GAO190" s="89"/>
      <c r="GBI190" s="89"/>
      <c r="GBK190" s="89"/>
      <c r="GBL190" s="89"/>
      <c r="GBM190" s="89"/>
      <c r="GBN190" s="89"/>
      <c r="GBO190" s="89"/>
      <c r="GBP190" s="89"/>
      <c r="GCH190" s="89"/>
      <c r="GCI190" s="89"/>
      <c r="GCL190" s="89"/>
      <c r="GCO190" s="89"/>
      <c r="GCQ190" s="89"/>
      <c r="GCS190" s="89"/>
      <c r="GCV190" s="89"/>
      <c r="GCY190" s="89"/>
      <c r="GDB190" s="89"/>
      <c r="GDH190" s="89"/>
      <c r="GDK190" s="89"/>
      <c r="GDN190" s="89"/>
      <c r="GDS190" s="89"/>
      <c r="GEG190" s="89"/>
      <c r="GEH190" s="89"/>
      <c r="GEI190" s="89"/>
      <c r="GEJ190" s="89"/>
      <c r="GEK190" s="89"/>
      <c r="GEL190" s="89"/>
      <c r="GEM190" s="89"/>
      <c r="GEN190" s="89"/>
      <c r="GEO190" s="89"/>
      <c r="GEP190" s="89"/>
      <c r="GEQ190" s="89"/>
      <c r="GER190" s="89"/>
      <c r="GES190" s="89"/>
      <c r="GET190" s="89"/>
      <c r="GEU190" s="89"/>
      <c r="GEV190" s="89"/>
      <c r="GEW190" s="89"/>
      <c r="GEX190" s="89"/>
      <c r="GEY190" s="89"/>
      <c r="GEZ190" s="89"/>
      <c r="GFA190" s="89"/>
      <c r="GFB190" s="89"/>
      <c r="GFC190" s="89"/>
      <c r="GFD190" s="89"/>
      <c r="GFE190" s="89"/>
      <c r="GFF190" s="89"/>
      <c r="GFG190" s="89"/>
      <c r="GFH190" s="89"/>
      <c r="GFI190" s="89"/>
      <c r="GFJ190" s="89"/>
      <c r="GFK190" s="89"/>
      <c r="GFL190" s="89"/>
      <c r="GFM190" s="89"/>
      <c r="GFN190" s="89"/>
      <c r="GFO190" s="89"/>
      <c r="GFP190" s="89"/>
      <c r="GFQ190" s="89"/>
      <c r="GFR190" s="89"/>
      <c r="GFS190" s="89"/>
      <c r="GFV190" s="89"/>
      <c r="GFY190" s="89"/>
      <c r="GGB190" s="89"/>
      <c r="GGE190" s="89"/>
      <c r="GGH190" s="89"/>
      <c r="GGT190" s="89"/>
      <c r="GGW190" s="89"/>
      <c r="GGZ190" s="89"/>
      <c r="GHC190" s="89"/>
      <c r="GHI190" s="89"/>
      <c r="GHL190" s="89"/>
      <c r="GHR190" s="89"/>
      <c r="GHU190" s="89"/>
      <c r="GHX190" s="89"/>
      <c r="GIA190" s="89"/>
      <c r="GIG190" s="89"/>
      <c r="GIJ190" s="89"/>
      <c r="GIP190" s="89"/>
      <c r="GIR190" s="89"/>
      <c r="GIS190" s="89"/>
      <c r="GIU190" s="89"/>
      <c r="GIX190" s="89"/>
      <c r="GJA190" s="89"/>
      <c r="GJL190" s="89"/>
      <c r="GJN190" s="89"/>
      <c r="GJZ190" s="89"/>
      <c r="GKC190" s="89"/>
      <c r="GKK190" s="89"/>
      <c r="GLE190" s="89"/>
      <c r="GLG190" s="89"/>
      <c r="GLH190" s="89"/>
      <c r="GLI190" s="89"/>
      <c r="GLJ190" s="89"/>
      <c r="GLK190" s="89"/>
      <c r="GLL190" s="89"/>
      <c r="GMD190" s="89"/>
      <c r="GME190" s="89"/>
      <c r="GMH190" s="89"/>
      <c r="GMK190" s="89"/>
      <c r="GMM190" s="89"/>
      <c r="GMO190" s="89"/>
      <c r="GMR190" s="89"/>
      <c r="GMU190" s="89"/>
      <c r="GMX190" s="89"/>
      <c r="GND190" s="89"/>
      <c r="GNG190" s="89"/>
      <c r="GNJ190" s="89"/>
      <c r="GNO190" s="89"/>
      <c r="GOC190" s="89"/>
      <c r="GOD190" s="89"/>
      <c r="GOE190" s="89"/>
      <c r="GOF190" s="89"/>
      <c r="GOG190" s="89"/>
      <c r="GOH190" s="89"/>
      <c r="GOI190" s="89"/>
      <c r="GOJ190" s="89"/>
      <c r="GOK190" s="89"/>
      <c r="GOL190" s="89"/>
      <c r="GOM190" s="89"/>
      <c r="GON190" s="89"/>
      <c r="GOO190" s="89"/>
      <c r="GOP190" s="89"/>
      <c r="GOQ190" s="89"/>
      <c r="GOR190" s="89"/>
      <c r="GOS190" s="89"/>
      <c r="GOT190" s="89"/>
      <c r="GOU190" s="89"/>
      <c r="GOV190" s="89"/>
      <c r="GOW190" s="89"/>
      <c r="GOX190" s="89"/>
      <c r="GOY190" s="89"/>
      <c r="GOZ190" s="89"/>
      <c r="GPA190" s="89"/>
      <c r="GPB190" s="89"/>
      <c r="GPC190" s="89"/>
      <c r="GPD190" s="89"/>
      <c r="GPE190" s="89"/>
      <c r="GPF190" s="89"/>
      <c r="GPG190" s="89"/>
      <c r="GPH190" s="89"/>
      <c r="GPI190" s="89"/>
      <c r="GPJ190" s="89"/>
      <c r="GPK190" s="89"/>
      <c r="GPL190" s="89"/>
      <c r="GPM190" s="89"/>
      <c r="GPN190" s="89"/>
      <c r="GPO190" s="89"/>
      <c r="GPR190" s="89"/>
      <c r="GPU190" s="89"/>
      <c r="GPX190" s="89"/>
      <c r="GQA190" s="89"/>
      <c r="GQD190" s="89"/>
      <c r="GQP190" s="89"/>
      <c r="GQS190" s="89"/>
      <c r="GQV190" s="89"/>
      <c r="GQY190" s="89"/>
      <c r="GRE190" s="89"/>
      <c r="GRH190" s="89"/>
      <c r="GRN190" s="89"/>
      <c r="GRQ190" s="89"/>
      <c r="GRT190" s="89"/>
      <c r="GRW190" s="89"/>
      <c r="GSC190" s="89"/>
      <c r="GSF190" s="89"/>
      <c r="GSL190" s="89"/>
      <c r="GSN190" s="89"/>
      <c r="GSO190" s="89"/>
      <c r="GSQ190" s="89"/>
      <c r="GST190" s="89"/>
      <c r="GSW190" s="89"/>
      <c r="GTH190" s="89"/>
      <c r="GTJ190" s="89"/>
      <c r="GTV190" s="89"/>
      <c r="GTY190" s="89"/>
      <c r="GUG190" s="89"/>
      <c r="GVA190" s="89"/>
      <c r="GVC190" s="89"/>
      <c r="GVD190" s="89"/>
      <c r="GVE190" s="89"/>
      <c r="GVF190" s="89"/>
      <c r="GVG190" s="89"/>
      <c r="GVH190" s="89"/>
      <c r="GVZ190" s="89"/>
      <c r="GWA190" s="89"/>
      <c r="GWD190" s="89"/>
      <c r="GWG190" s="89"/>
      <c r="GWI190" s="89"/>
      <c r="GWK190" s="89"/>
      <c r="GWN190" s="89"/>
      <c r="GWQ190" s="89"/>
      <c r="GWT190" s="89"/>
      <c r="GWZ190" s="89"/>
      <c r="GXC190" s="89"/>
      <c r="GXF190" s="89"/>
      <c r="GXK190" s="89"/>
      <c r="GXY190" s="89"/>
      <c r="GXZ190" s="89"/>
      <c r="GYA190" s="89"/>
      <c r="GYB190" s="89"/>
      <c r="GYC190" s="89"/>
      <c r="GYD190" s="89"/>
      <c r="GYE190" s="89"/>
      <c r="GYF190" s="89"/>
      <c r="GYG190" s="89"/>
      <c r="GYH190" s="89"/>
      <c r="GYI190" s="89"/>
      <c r="GYJ190" s="89"/>
      <c r="GYK190" s="89"/>
      <c r="GYL190" s="89"/>
      <c r="GYM190" s="89"/>
      <c r="GYN190" s="89"/>
      <c r="GYO190" s="89"/>
      <c r="GYP190" s="89"/>
      <c r="GYQ190" s="89"/>
      <c r="GYR190" s="89"/>
      <c r="GYS190" s="89"/>
      <c r="GYT190" s="89"/>
      <c r="GYU190" s="89"/>
      <c r="GYV190" s="89"/>
      <c r="GYW190" s="89"/>
      <c r="GYX190" s="89"/>
      <c r="GYY190" s="89"/>
      <c r="GYZ190" s="89"/>
      <c r="GZA190" s="89"/>
      <c r="GZB190" s="89"/>
      <c r="GZC190" s="89"/>
      <c r="GZD190" s="89"/>
      <c r="GZE190" s="89"/>
      <c r="GZF190" s="89"/>
      <c r="GZG190" s="89"/>
      <c r="GZH190" s="89"/>
      <c r="GZI190" s="89"/>
      <c r="GZJ190" s="89"/>
      <c r="GZK190" s="89"/>
      <c r="GZN190" s="89"/>
      <c r="GZQ190" s="89"/>
      <c r="GZT190" s="89"/>
      <c r="GZW190" s="89"/>
      <c r="GZZ190" s="89"/>
      <c r="HAL190" s="89"/>
      <c r="HAO190" s="89"/>
      <c r="HAR190" s="89"/>
      <c r="HAU190" s="89"/>
      <c r="HBA190" s="89"/>
      <c r="HBD190" s="89"/>
      <c r="HBJ190" s="89"/>
      <c r="HBM190" s="89"/>
      <c r="HBP190" s="89"/>
      <c r="HBS190" s="89"/>
      <c r="HBY190" s="89"/>
      <c r="HCB190" s="89"/>
      <c r="HCH190" s="89"/>
      <c r="HCJ190" s="89"/>
      <c r="HCK190" s="89"/>
      <c r="HCM190" s="89"/>
      <c r="HCP190" s="89"/>
      <c r="HCS190" s="89"/>
      <c r="HDD190" s="89"/>
      <c r="HDF190" s="89"/>
      <c r="HDR190" s="89"/>
      <c r="HDU190" s="89"/>
      <c r="HEC190" s="89"/>
      <c r="HEW190" s="89"/>
      <c r="HEY190" s="89"/>
      <c r="HEZ190" s="89"/>
      <c r="HFA190" s="89"/>
      <c r="HFB190" s="89"/>
      <c r="HFC190" s="89"/>
      <c r="HFD190" s="89"/>
      <c r="HFV190" s="89"/>
      <c r="HFW190" s="89"/>
      <c r="HFZ190" s="89"/>
      <c r="HGC190" s="89"/>
      <c r="HGE190" s="89"/>
      <c r="HGG190" s="89"/>
      <c r="HGJ190" s="89"/>
      <c r="HGM190" s="89"/>
      <c r="HGP190" s="89"/>
      <c r="HGV190" s="89"/>
      <c r="HGY190" s="89"/>
      <c r="HHB190" s="89"/>
      <c r="HHG190" s="89"/>
      <c r="HHU190" s="89"/>
      <c r="HHV190" s="89"/>
      <c r="HHW190" s="89"/>
      <c r="HHX190" s="89"/>
      <c r="HHY190" s="89"/>
      <c r="HHZ190" s="89"/>
      <c r="HIA190" s="89"/>
      <c r="HIB190" s="89"/>
      <c r="HIC190" s="89"/>
      <c r="HID190" s="89"/>
      <c r="HIE190" s="89"/>
      <c r="HIF190" s="89"/>
      <c r="HIG190" s="89"/>
      <c r="HIH190" s="89"/>
      <c r="HII190" s="89"/>
      <c r="HIJ190" s="89"/>
      <c r="HIK190" s="89"/>
      <c r="HIL190" s="89"/>
      <c r="HIM190" s="89"/>
      <c r="HIN190" s="89"/>
      <c r="HIO190" s="89"/>
      <c r="HIP190" s="89"/>
      <c r="HIQ190" s="89"/>
      <c r="HIR190" s="89"/>
      <c r="HIS190" s="89"/>
      <c r="HIT190" s="89"/>
      <c r="HIU190" s="89"/>
      <c r="HIV190" s="89"/>
      <c r="HIW190" s="89"/>
      <c r="HIX190" s="89"/>
      <c r="HIY190" s="89"/>
      <c r="HIZ190" s="89"/>
      <c r="HJA190" s="89"/>
      <c r="HJB190" s="89"/>
      <c r="HJC190" s="89"/>
      <c r="HJD190" s="89"/>
      <c r="HJE190" s="89"/>
      <c r="HJF190" s="89"/>
      <c r="HJG190" s="89"/>
      <c r="HJJ190" s="89"/>
      <c r="HJM190" s="89"/>
      <c r="HJP190" s="89"/>
      <c r="HJS190" s="89"/>
      <c r="HJV190" s="89"/>
      <c r="HKH190" s="89"/>
      <c r="HKK190" s="89"/>
      <c r="HKN190" s="89"/>
      <c r="HKQ190" s="89"/>
      <c r="HKW190" s="89"/>
      <c r="HKZ190" s="89"/>
      <c r="HLF190" s="89"/>
      <c r="HLI190" s="89"/>
      <c r="HLL190" s="89"/>
      <c r="HLO190" s="89"/>
      <c r="HLU190" s="89"/>
      <c r="HLX190" s="89"/>
      <c r="HMD190" s="89"/>
      <c r="HMF190" s="89"/>
      <c r="HMG190" s="89"/>
      <c r="HMI190" s="89"/>
      <c r="HML190" s="89"/>
      <c r="HMO190" s="89"/>
      <c r="HMZ190" s="89"/>
      <c r="HNB190" s="89"/>
      <c r="HNN190" s="89"/>
      <c r="HNQ190" s="89"/>
      <c r="HNY190" s="89"/>
      <c r="HOS190" s="89"/>
      <c r="HOU190" s="89"/>
      <c r="HOV190" s="89"/>
      <c r="HOW190" s="89"/>
      <c r="HOX190" s="89"/>
      <c r="HOY190" s="89"/>
      <c r="HOZ190" s="89"/>
      <c r="HPR190" s="89"/>
      <c r="HPS190" s="89"/>
      <c r="HPV190" s="89"/>
      <c r="HPY190" s="89"/>
      <c r="HQA190" s="89"/>
      <c r="HQC190" s="89"/>
      <c r="HQF190" s="89"/>
      <c r="HQI190" s="89"/>
      <c r="HQL190" s="89"/>
      <c r="HQR190" s="89"/>
      <c r="HQU190" s="89"/>
      <c r="HQX190" s="89"/>
      <c r="HRC190" s="89"/>
      <c r="HRQ190" s="89"/>
      <c r="HRR190" s="89"/>
      <c r="HRS190" s="89"/>
      <c r="HRT190" s="89"/>
      <c r="HRU190" s="89"/>
      <c r="HRV190" s="89"/>
      <c r="HRW190" s="89"/>
      <c r="HRX190" s="89"/>
      <c r="HRY190" s="89"/>
      <c r="HRZ190" s="89"/>
      <c r="HSA190" s="89"/>
      <c r="HSB190" s="89"/>
      <c r="HSC190" s="89"/>
      <c r="HSD190" s="89"/>
      <c r="HSE190" s="89"/>
      <c r="HSF190" s="89"/>
      <c r="HSG190" s="89"/>
      <c r="HSH190" s="89"/>
      <c r="HSI190" s="89"/>
      <c r="HSJ190" s="89"/>
      <c r="HSK190" s="89"/>
      <c r="HSL190" s="89"/>
      <c r="HSM190" s="89"/>
      <c r="HSN190" s="89"/>
      <c r="HSO190" s="89"/>
      <c r="HSP190" s="89"/>
      <c r="HSQ190" s="89"/>
      <c r="HSR190" s="89"/>
      <c r="HSS190" s="89"/>
      <c r="HST190" s="89"/>
      <c r="HSU190" s="89"/>
      <c r="HSV190" s="89"/>
      <c r="HSW190" s="89"/>
      <c r="HSX190" s="89"/>
      <c r="HSY190" s="89"/>
      <c r="HSZ190" s="89"/>
      <c r="HTA190" s="89"/>
      <c r="HTB190" s="89"/>
      <c r="HTC190" s="89"/>
      <c r="HTF190" s="89"/>
      <c r="HTI190" s="89"/>
      <c r="HTL190" s="89"/>
      <c r="HTO190" s="89"/>
      <c r="HTR190" s="89"/>
      <c r="HUD190" s="89"/>
      <c r="HUG190" s="89"/>
      <c r="HUJ190" s="89"/>
      <c r="HUM190" s="89"/>
      <c r="HUS190" s="89"/>
      <c r="HUV190" s="89"/>
      <c r="HVB190" s="89"/>
      <c r="HVE190" s="89"/>
      <c r="HVH190" s="89"/>
      <c r="HVK190" s="89"/>
      <c r="HVQ190" s="89"/>
      <c r="HVT190" s="89"/>
      <c r="HVZ190" s="89"/>
      <c r="HWB190" s="89"/>
      <c r="HWC190" s="89"/>
      <c r="HWE190" s="89"/>
      <c r="HWH190" s="89"/>
      <c r="HWK190" s="89"/>
      <c r="HWV190" s="89"/>
      <c r="HWX190" s="89"/>
      <c r="HXJ190" s="89"/>
      <c r="HXM190" s="89"/>
      <c r="HXU190" s="89"/>
      <c r="HYO190" s="89"/>
      <c r="HYQ190" s="89"/>
      <c r="HYR190" s="89"/>
      <c r="HYS190" s="89"/>
      <c r="HYT190" s="89"/>
      <c r="HYU190" s="89"/>
      <c r="HYV190" s="89"/>
      <c r="HZN190" s="89"/>
      <c r="HZO190" s="89"/>
      <c r="HZR190" s="89"/>
      <c r="HZU190" s="89"/>
      <c r="HZW190" s="89"/>
      <c r="HZY190" s="89"/>
      <c r="IAB190" s="89"/>
      <c r="IAE190" s="89"/>
      <c r="IAH190" s="89"/>
      <c r="IAN190" s="89"/>
      <c r="IAQ190" s="89"/>
      <c r="IAT190" s="89"/>
      <c r="IAY190" s="89"/>
      <c r="IBM190" s="89"/>
      <c r="IBN190" s="89"/>
      <c r="IBO190" s="89"/>
      <c r="IBP190" s="89"/>
      <c r="IBQ190" s="89"/>
      <c r="IBR190" s="89"/>
      <c r="IBS190" s="89"/>
      <c r="IBT190" s="89"/>
      <c r="IBU190" s="89"/>
      <c r="IBV190" s="89"/>
      <c r="IBW190" s="89"/>
      <c r="IBX190" s="89"/>
      <c r="IBY190" s="89"/>
      <c r="IBZ190" s="89"/>
      <c r="ICA190" s="89"/>
      <c r="ICB190" s="89"/>
      <c r="ICC190" s="89"/>
      <c r="ICD190" s="89"/>
      <c r="ICE190" s="89"/>
      <c r="ICF190" s="89"/>
      <c r="ICG190" s="89"/>
      <c r="ICH190" s="89"/>
      <c r="ICI190" s="89"/>
      <c r="ICJ190" s="89"/>
      <c r="ICK190" s="89"/>
      <c r="ICL190" s="89"/>
      <c r="ICM190" s="89"/>
      <c r="ICN190" s="89"/>
      <c r="ICO190" s="89"/>
      <c r="ICP190" s="89"/>
      <c r="ICQ190" s="89"/>
      <c r="ICR190" s="89"/>
      <c r="ICS190" s="89"/>
      <c r="ICT190" s="89"/>
      <c r="ICU190" s="89"/>
      <c r="ICV190" s="89"/>
      <c r="ICW190" s="89"/>
      <c r="ICX190" s="89"/>
      <c r="ICY190" s="89"/>
      <c r="IDB190" s="89"/>
      <c r="IDE190" s="89"/>
      <c r="IDH190" s="89"/>
      <c r="IDK190" s="89"/>
      <c r="IDN190" s="89"/>
      <c r="IDZ190" s="89"/>
      <c r="IEC190" s="89"/>
      <c r="IEF190" s="89"/>
      <c r="IEI190" s="89"/>
      <c r="IEO190" s="89"/>
      <c r="IER190" s="89"/>
      <c r="IEX190" s="89"/>
      <c r="IFA190" s="89"/>
      <c r="IFD190" s="89"/>
      <c r="IFG190" s="89"/>
      <c r="IFM190" s="89"/>
      <c r="IFP190" s="89"/>
      <c r="IFV190" s="89"/>
      <c r="IFX190" s="89"/>
      <c r="IFY190" s="89"/>
      <c r="IGA190" s="89"/>
      <c r="IGD190" s="89"/>
      <c r="IGG190" s="89"/>
      <c r="IGR190" s="89"/>
      <c r="IGT190" s="89"/>
      <c r="IHF190" s="89"/>
      <c r="IHI190" s="89"/>
      <c r="IHQ190" s="89"/>
      <c r="IIK190" s="89"/>
      <c r="IIM190" s="89"/>
      <c r="IIN190" s="89"/>
      <c r="IIO190" s="89"/>
      <c r="IIP190" s="89"/>
      <c r="IIQ190" s="89"/>
      <c r="IIR190" s="89"/>
      <c r="IJJ190" s="89"/>
      <c r="IJK190" s="89"/>
      <c r="IJN190" s="89"/>
      <c r="IJQ190" s="89"/>
      <c r="IJS190" s="89"/>
      <c r="IJU190" s="89"/>
      <c r="IJX190" s="89"/>
      <c r="IKA190" s="89"/>
      <c r="IKD190" s="89"/>
      <c r="IKJ190" s="89"/>
      <c r="IKM190" s="89"/>
      <c r="IKP190" s="89"/>
      <c r="IKU190" s="89"/>
      <c r="ILI190" s="89"/>
      <c r="ILJ190" s="89"/>
      <c r="ILK190" s="89"/>
      <c r="ILL190" s="89"/>
      <c r="ILM190" s="89"/>
      <c r="ILN190" s="89"/>
      <c r="ILO190" s="89"/>
      <c r="ILP190" s="89"/>
      <c r="ILQ190" s="89"/>
      <c r="ILR190" s="89"/>
      <c r="ILS190" s="89"/>
      <c r="ILT190" s="89"/>
      <c r="ILU190" s="89"/>
      <c r="ILV190" s="89"/>
      <c r="ILW190" s="89"/>
      <c r="ILX190" s="89"/>
      <c r="ILY190" s="89"/>
      <c r="ILZ190" s="89"/>
      <c r="IMA190" s="89"/>
      <c r="IMB190" s="89"/>
      <c r="IMC190" s="89"/>
      <c r="IMD190" s="89"/>
      <c r="IME190" s="89"/>
      <c r="IMF190" s="89"/>
      <c r="IMG190" s="89"/>
      <c r="IMH190" s="89"/>
      <c r="IMI190" s="89"/>
      <c r="IMJ190" s="89"/>
      <c r="IMK190" s="89"/>
      <c r="IML190" s="89"/>
      <c r="IMM190" s="89"/>
      <c r="IMN190" s="89"/>
      <c r="IMO190" s="89"/>
      <c r="IMP190" s="89"/>
      <c r="IMQ190" s="89"/>
      <c r="IMR190" s="89"/>
      <c r="IMS190" s="89"/>
      <c r="IMT190" s="89"/>
      <c r="IMU190" s="89"/>
      <c r="IMX190" s="89"/>
      <c r="INA190" s="89"/>
      <c r="IND190" s="89"/>
      <c r="ING190" s="89"/>
      <c r="INJ190" s="89"/>
      <c r="INV190" s="89"/>
      <c r="INY190" s="89"/>
      <c r="IOB190" s="89"/>
      <c r="IOE190" s="89"/>
      <c r="IOK190" s="89"/>
      <c r="ION190" s="89"/>
      <c r="IOT190" s="89"/>
      <c r="IOW190" s="89"/>
      <c r="IOZ190" s="89"/>
      <c r="IPC190" s="89"/>
      <c r="IPI190" s="89"/>
      <c r="IPL190" s="89"/>
      <c r="IPR190" s="89"/>
      <c r="IPT190" s="89"/>
      <c r="IPU190" s="89"/>
      <c r="IPW190" s="89"/>
      <c r="IPZ190" s="89"/>
      <c r="IQC190" s="89"/>
      <c r="IQN190" s="89"/>
      <c r="IQP190" s="89"/>
      <c r="IRB190" s="89"/>
      <c r="IRE190" s="89"/>
      <c r="IRM190" s="89"/>
      <c r="ISG190" s="89"/>
      <c r="ISI190" s="89"/>
      <c r="ISJ190" s="89"/>
      <c r="ISK190" s="89"/>
      <c r="ISL190" s="89"/>
      <c r="ISM190" s="89"/>
      <c r="ISN190" s="89"/>
      <c r="ITF190" s="89"/>
      <c r="ITG190" s="89"/>
      <c r="ITJ190" s="89"/>
      <c r="ITM190" s="89"/>
      <c r="ITO190" s="89"/>
      <c r="ITQ190" s="89"/>
      <c r="ITT190" s="89"/>
      <c r="ITW190" s="89"/>
      <c r="ITZ190" s="89"/>
      <c r="IUF190" s="89"/>
      <c r="IUI190" s="89"/>
      <c r="IUL190" s="89"/>
      <c r="IUQ190" s="89"/>
      <c r="IVE190" s="89"/>
      <c r="IVF190" s="89"/>
      <c r="IVG190" s="89"/>
      <c r="IVH190" s="89"/>
      <c r="IVI190" s="89"/>
      <c r="IVJ190" s="89"/>
      <c r="IVK190" s="89"/>
      <c r="IVL190" s="89"/>
      <c r="IVM190" s="89"/>
      <c r="IVN190" s="89"/>
      <c r="IVO190" s="89"/>
      <c r="IVP190" s="89"/>
      <c r="IVQ190" s="89"/>
      <c r="IVR190" s="89"/>
      <c r="IVS190" s="89"/>
      <c r="IVT190" s="89"/>
      <c r="IVU190" s="89"/>
      <c r="IVV190" s="89"/>
      <c r="IVW190" s="89"/>
      <c r="IVX190" s="89"/>
      <c r="IVY190" s="89"/>
      <c r="IVZ190" s="89"/>
      <c r="IWA190" s="89"/>
      <c r="IWB190" s="89"/>
      <c r="IWC190" s="89"/>
      <c r="IWD190" s="89"/>
      <c r="IWE190" s="89"/>
      <c r="IWF190" s="89"/>
      <c r="IWG190" s="89"/>
      <c r="IWH190" s="89"/>
      <c r="IWI190" s="89"/>
      <c r="IWJ190" s="89"/>
      <c r="IWK190" s="89"/>
      <c r="IWL190" s="89"/>
      <c r="IWM190" s="89"/>
      <c r="IWN190" s="89"/>
      <c r="IWO190" s="89"/>
      <c r="IWP190" s="89"/>
      <c r="IWQ190" s="89"/>
      <c r="IWT190" s="89"/>
      <c r="IWW190" s="89"/>
      <c r="IWZ190" s="89"/>
      <c r="IXC190" s="89"/>
      <c r="IXF190" s="89"/>
      <c r="IXR190" s="89"/>
      <c r="IXU190" s="89"/>
      <c r="IXX190" s="89"/>
      <c r="IYA190" s="89"/>
      <c r="IYG190" s="89"/>
      <c r="IYJ190" s="89"/>
      <c r="IYP190" s="89"/>
      <c r="IYS190" s="89"/>
      <c r="IYV190" s="89"/>
      <c r="IYY190" s="89"/>
      <c r="IZE190" s="89"/>
      <c r="IZH190" s="89"/>
      <c r="IZN190" s="89"/>
      <c r="IZP190" s="89"/>
      <c r="IZQ190" s="89"/>
      <c r="IZS190" s="89"/>
      <c r="IZV190" s="89"/>
      <c r="IZY190" s="89"/>
      <c r="JAJ190" s="89"/>
      <c r="JAL190" s="89"/>
      <c r="JAX190" s="89"/>
      <c r="JBA190" s="89"/>
      <c r="JBI190" s="89"/>
      <c r="JCC190" s="89"/>
      <c r="JCE190" s="89"/>
      <c r="JCF190" s="89"/>
      <c r="JCG190" s="89"/>
      <c r="JCH190" s="89"/>
      <c r="JCI190" s="89"/>
      <c r="JCJ190" s="89"/>
      <c r="JDB190" s="89"/>
      <c r="JDC190" s="89"/>
      <c r="JDF190" s="89"/>
      <c r="JDI190" s="89"/>
      <c r="JDK190" s="89"/>
      <c r="JDM190" s="89"/>
      <c r="JDP190" s="89"/>
      <c r="JDS190" s="89"/>
      <c r="JDV190" s="89"/>
      <c r="JEB190" s="89"/>
      <c r="JEE190" s="89"/>
      <c r="JEH190" s="89"/>
      <c r="JEM190" s="89"/>
      <c r="JFA190" s="89"/>
      <c r="JFB190" s="89"/>
      <c r="JFC190" s="89"/>
      <c r="JFD190" s="89"/>
      <c r="JFE190" s="89"/>
      <c r="JFF190" s="89"/>
      <c r="JFG190" s="89"/>
      <c r="JFH190" s="89"/>
      <c r="JFI190" s="89"/>
      <c r="JFJ190" s="89"/>
      <c r="JFK190" s="89"/>
      <c r="JFL190" s="89"/>
      <c r="JFM190" s="89"/>
      <c r="JFN190" s="89"/>
      <c r="JFO190" s="89"/>
      <c r="JFP190" s="89"/>
      <c r="JFQ190" s="89"/>
      <c r="JFR190" s="89"/>
      <c r="JFS190" s="89"/>
      <c r="JFT190" s="89"/>
      <c r="JFU190" s="89"/>
      <c r="JFV190" s="89"/>
      <c r="JFW190" s="89"/>
      <c r="JFX190" s="89"/>
      <c r="JFY190" s="89"/>
      <c r="JFZ190" s="89"/>
      <c r="JGA190" s="89"/>
      <c r="JGB190" s="89"/>
      <c r="JGC190" s="89"/>
      <c r="JGD190" s="89"/>
      <c r="JGE190" s="89"/>
      <c r="JGF190" s="89"/>
      <c r="JGG190" s="89"/>
      <c r="JGH190" s="89"/>
      <c r="JGI190" s="89"/>
      <c r="JGJ190" s="89"/>
      <c r="JGK190" s="89"/>
      <c r="JGL190" s="89"/>
      <c r="JGM190" s="89"/>
      <c r="JGP190" s="89"/>
      <c r="JGS190" s="89"/>
      <c r="JGV190" s="89"/>
      <c r="JGY190" s="89"/>
      <c r="JHB190" s="89"/>
      <c r="JHN190" s="89"/>
      <c r="JHQ190" s="89"/>
      <c r="JHT190" s="89"/>
      <c r="JHW190" s="89"/>
      <c r="JIC190" s="89"/>
      <c r="JIF190" s="89"/>
      <c r="JIL190" s="89"/>
      <c r="JIO190" s="89"/>
      <c r="JIR190" s="89"/>
      <c r="JIU190" s="89"/>
      <c r="JJA190" s="89"/>
      <c r="JJD190" s="89"/>
      <c r="JJJ190" s="89"/>
      <c r="JJL190" s="89"/>
      <c r="JJM190" s="89"/>
      <c r="JJO190" s="89"/>
      <c r="JJR190" s="89"/>
      <c r="JJU190" s="89"/>
      <c r="JKF190" s="89"/>
      <c r="JKH190" s="89"/>
      <c r="JKT190" s="89"/>
      <c r="JKW190" s="89"/>
      <c r="JLE190" s="89"/>
      <c r="JLY190" s="89"/>
      <c r="JMA190" s="89"/>
      <c r="JMB190" s="89"/>
      <c r="JMC190" s="89"/>
      <c r="JMD190" s="89"/>
      <c r="JME190" s="89"/>
      <c r="JMF190" s="89"/>
      <c r="JMX190" s="89"/>
      <c r="JMY190" s="89"/>
      <c r="JNB190" s="89"/>
      <c r="JNE190" s="89"/>
      <c r="JNG190" s="89"/>
      <c r="JNI190" s="89"/>
      <c r="JNL190" s="89"/>
      <c r="JNO190" s="89"/>
      <c r="JNR190" s="89"/>
      <c r="JNX190" s="89"/>
      <c r="JOA190" s="89"/>
      <c r="JOD190" s="89"/>
      <c r="JOI190" s="89"/>
      <c r="JOW190" s="89"/>
      <c r="JOX190" s="89"/>
      <c r="JOY190" s="89"/>
      <c r="JOZ190" s="89"/>
      <c r="JPA190" s="89"/>
      <c r="JPB190" s="89"/>
      <c r="JPC190" s="89"/>
      <c r="JPD190" s="89"/>
      <c r="JPE190" s="89"/>
      <c r="JPF190" s="89"/>
      <c r="JPG190" s="89"/>
      <c r="JPH190" s="89"/>
      <c r="JPI190" s="89"/>
      <c r="JPJ190" s="89"/>
      <c r="JPK190" s="89"/>
      <c r="JPL190" s="89"/>
      <c r="JPM190" s="89"/>
      <c r="JPN190" s="89"/>
      <c r="JPO190" s="89"/>
      <c r="JPP190" s="89"/>
      <c r="JPQ190" s="89"/>
      <c r="JPR190" s="89"/>
      <c r="JPS190" s="89"/>
      <c r="JPT190" s="89"/>
      <c r="JPU190" s="89"/>
      <c r="JPV190" s="89"/>
      <c r="JPW190" s="89"/>
      <c r="JPX190" s="89"/>
      <c r="JPY190" s="89"/>
      <c r="JPZ190" s="89"/>
      <c r="JQA190" s="89"/>
      <c r="JQB190" s="89"/>
      <c r="JQC190" s="89"/>
      <c r="JQD190" s="89"/>
      <c r="JQE190" s="89"/>
      <c r="JQF190" s="89"/>
      <c r="JQG190" s="89"/>
      <c r="JQH190" s="89"/>
      <c r="JQI190" s="89"/>
      <c r="JQL190" s="89"/>
      <c r="JQO190" s="89"/>
      <c r="JQR190" s="89"/>
      <c r="JQU190" s="89"/>
      <c r="JQX190" s="89"/>
      <c r="JRJ190" s="89"/>
      <c r="JRM190" s="89"/>
      <c r="JRP190" s="89"/>
      <c r="JRS190" s="89"/>
      <c r="JRY190" s="89"/>
      <c r="JSB190" s="89"/>
      <c r="JSH190" s="89"/>
      <c r="JSK190" s="89"/>
      <c r="JSN190" s="89"/>
      <c r="JSQ190" s="89"/>
      <c r="JSW190" s="89"/>
      <c r="JSZ190" s="89"/>
      <c r="JTF190" s="89"/>
      <c r="JTH190" s="89"/>
      <c r="JTI190" s="89"/>
      <c r="JTK190" s="89"/>
      <c r="JTN190" s="89"/>
      <c r="JTQ190" s="89"/>
      <c r="JUB190" s="89"/>
      <c r="JUD190" s="89"/>
      <c r="JUP190" s="89"/>
      <c r="JUS190" s="89"/>
      <c r="JVA190" s="89"/>
      <c r="JVU190" s="89"/>
      <c r="JVW190" s="89"/>
      <c r="JVX190" s="89"/>
      <c r="JVY190" s="89"/>
      <c r="JVZ190" s="89"/>
      <c r="JWA190" s="89"/>
      <c r="JWB190" s="89"/>
      <c r="JWT190" s="89"/>
      <c r="JWU190" s="89"/>
      <c r="JWX190" s="89"/>
      <c r="JXA190" s="89"/>
      <c r="JXC190" s="89"/>
      <c r="JXE190" s="89"/>
      <c r="JXH190" s="89"/>
      <c r="JXK190" s="89"/>
      <c r="JXN190" s="89"/>
      <c r="JXT190" s="89"/>
      <c r="JXW190" s="89"/>
      <c r="JXZ190" s="89"/>
      <c r="JYE190" s="89"/>
      <c r="JYS190" s="89"/>
      <c r="JYT190" s="89"/>
      <c r="JYU190" s="89"/>
      <c r="JYV190" s="89"/>
      <c r="JYW190" s="89"/>
      <c r="JYX190" s="89"/>
      <c r="JYY190" s="89"/>
      <c r="JYZ190" s="89"/>
      <c r="JZA190" s="89"/>
      <c r="JZB190" s="89"/>
      <c r="JZC190" s="89"/>
      <c r="JZD190" s="89"/>
      <c r="JZE190" s="89"/>
      <c r="JZF190" s="89"/>
      <c r="JZG190" s="89"/>
      <c r="JZH190" s="89"/>
      <c r="JZI190" s="89"/>
      <c r="JZJ190" s="89"/>
      <c r="JZK190" s="89"/>
      <c r="JZL190" s="89"/>
      <c r="JZM190" s="89"/>
      <c r="JZN190" s="89"/>
      <c r="JZO190" s="89"/>
      <c r="JZP190" s="89"/>
      <c r="JZQ190" s="89"/>
      <c r="JZR190" s="89"/>
      <c r="JZS190" s="89"/>
      <c r="JZT190" s="89"/>
      <c r="JZU190" s="89"/>
      <c r="JZV190" s="89"/>
      <c r="JZW190" s="89"/>
      <c r="JZX190" s="89"/>
      <c r="JZY190" s="89"/>
      <c r="JZZ190" s="89"/>
      <c r="KAA190" s="89"/>
      <c r="KAB190" s="89"/>
      <c r="KAC190" s="89"/>
      <c r="KAD190" s="89"/>
      <c r="KAE190" s="89"/>
      <c r="KAH190" s="89"/>
      <c r="KAK190" s="89"/>
      <c r="KAN190" s="89"/>
      <c r="KAQ190" s="89"/>
      <c r="KAT190" s="89"/>
      <c r="KBF190" s="89"/>
      <c r="KBI190" s="89"/>
      <c r="KBL190" s="89"/>
      <c r="KBO190" s="89"/>
      <c r="KBU190" s="89"/>
      <c r="KBX190" s="89"/>
      <c r="KCD190" s="89"/>
      <c r="KCG190" s="89"/>
      <c r="KCJ190" s="89"/>
      <c r="KCM190" s="89"/>
      <c r="KCS190" s="89"/>
      <c r="KCV190" s="89"/>
      <c r="KDB190" s="89"/>
      <c r="KDD190" s="89"/>
      <c r="KDE190" s="89"/>
      <c r="KDG190" s="89"/>
      <c r="KDJ190" s="89"/>
      <c r="KDM190" s="89"/>
      <c r="KDX190" s="89"/>
      <c r="KDZ190" s="89"/>
      <c r="KEL190" s="89"/>
      <c r="KEO190" s="89"/>
      <c r="KEW190" s="89"/>
      <c r="KFQ190" s="89"/>
      <c r="KFS190" s="89"/>
      <c r="KFT190" s="89"/>
      <c r="KFU190" s="89"/>
      <c r="KFV190" s="89"/>
      <c r="KFW190" s="89"/>
      <c r="KFX190" s="89"/>
      <c r="KGP190" s="89"/>
      <c r="KGQ190" s="89"/>
      <c r="KGT190" s="89"/>
      <c r="KGW190" s="89"/>
      <c r="KGY190" s="89"/>
      <c r="KHA190" s="89"/>
      <c r="KHD190" s="89"/>
      <c r="KHG190" s="89"/>
      <c r="KHJ190" s="89"/>
      <c r="KHP190" s="89"/>
      <c r="KHS190" s="89"/>
      <c r="KHV190" s="89"/>
      <c r="KIA190" s="89"/>
      <c r="KIO190" s="89"/>
      <c r="KIP190" s="89"/>
      <c r="KIQ190" s="89"/>
      <c r="KIR190" s="89"/>
      <c r="KIS190" s="89"/>
      <c r="KIT190" s="89"/>
      <c r="KIU190" s="89"/>
      <c r="KIV190" s="89"/>
      <c r="KIW190" s="89"/>
      <c r="KIX190" s="89"/>
      <c r="KIY190" s="89"/>
      <c r="KIZ190" s="89"/>
      <c r="KJA190" s="89"/>
      <c r="KJB190" s="89"/>
      <c r="KJC190" s="89"/>
      <c r="KJD190" s="89"/>
      <c r="KJE190" s="89"/>
      <c r="KJF190" s="89"/>
      <c r="KJG190" s="89"/>
      <c r="KJH190" s="89"/>
      <c r="KJI190" s="89"/>
      <c r="KJJ190" s="89"/>
      <c r="KJK190" s="89"/>
      <c r="KJL190" s="89"/>
      <c r="KJM190" s="89"/>
      <c r="KJN190" s="89"/>
      <c r="KJO190" s="89"/>
      <c r="KJP190" s="89"/>
      <c r="KJQ190" s="89"/>
      <c r="KJR190" s="89"/>
      <c r="KJS190" s="89"/>
      <c r="KJT190" s="89"/>
      <c r="KJU190" s="89"/>
      <c r="KJV190" s="89"/>
      <c r="KJW190" s="89"/>
      <c r="KJX190" s="89"/>
      <c r="KJY190" s="89"/>
      <c r="KJZ190" s="89"/>
      <c r="KKA190" s="89"/>
      <c r="KKD190" s="89"/>
      <c r="KKG190" s="89"/>
      <c r="KKJ190" s="89"/>
      <c r="KKM190" s="89"/>
      <c r="KKP190" s="89"/>
      <c r="KLB190" s="89"/>
      <c r="KLE190" s="89"/>
      <c r="KLH190" s="89"/>
      <c r="KLK190" s="89"/>
      <c r="KLQ190" s="89"/>
      <c r="KLT190" s="89"/>
      <c r="KLZ190" s="89"/>
      <c r="KMC190" s="89"/>
      <c r="KMF190" s="89"/>
      <c r="KMI190" s="89"/>
      <c r="KMO190" s="89"/>
      <c r="KMR190" s="89"/>
      <c r="KMX190" s="89"/>
      <c r="KMZ190" s="89"/>
      <c r="KNA190" s="89"/>
      <c r="KNC190" s="89"/>
      <c r="KNF190" s="89"/>
      <c r="KNI190" s="89"/>
      <c r="KNT190" s="89"/>
      <c r="KNV190" s="89"/>
      <c r="KOH190" s="89"/>
      <c r="KOK190" s="89"/>
      <c r="KOS190" s="89"/>
      <c r="KPM190" s="89"/>
      <c r="KPO190" s="89"/>
      <c r="KPP190" s="89"/>
      <c r="KPQ190" s="89"/>
      <c r="KPR190" s="89"/>
      <c r="KPS190" s="89"/>
      <c r="KPT190" s="89"/>
      <c r="KQL190" s="89"/>
      <c r="KQM190" s="89"/>
      <c r="KQP190" s="89"/>
      <c r="KQS190" s="89"/>
      <c r="KQU190" s="89"/>
      <c r="KQW190" s="89"/>
      <c r="KQZ190" s="89"/>
      <c r="KRC190" s="89"/>
      <c r="KRF190" s="89"/>
      <c r="KRL190" s="89"/>
      <c r="KRO190" s="89"/>
      <c r="KRR190" s="89"/>
      <c r="KRW190" s="89"/>
      <c r="KSK190" s="89"/>
      <c r="KSL190" s="89"/>
      <c r="KSM190" s="89"/>
      <c r="KSN190" s="89"/>
      <c r="KSO190" s="89"/>
      <c r="KSP190" s="89"/>
      <c r="KSQ190" s="89"/>
      <c r="KSR190" s="89"/>
      <c r="KSS190" s="89"/>
      <c r="KST190" s="89"/>
      <c r="KSU190" s="89"/>
      <c r="KSV190" s="89"/>
      <c r="KSW190" s="89"/>
      <c r="KSX190" s="89"/>
      <c r="KSY190" s="89"/>
      <c r="KSZ190" s="89"/>
      <c r="KTA190" s="89"/>
      <c r="KTB190" s="89"/>
      <c r="KTC190" s="89"/>
      <c r="KTD190" s="89"/>
      <c r="KTE190" s="89"/>
      <c r="KTF190" s="89"/>
      <c r="KTG190" s="89"/>
      <c r="KTH190" s="89"/>
      <c r="KTI190" s="89"/>
      <c r="KTJ190" s="89"/>
      <c r="KTK190" s="89"/>
      <c r="KTL190" s="89"/>
      <c r="KTM190" s="89"/>
      <c r="KTN190" s="89"/>
      <c r="KTO190" s="89"/>
      <c r="KTP190" s="89"/>
      <c r="KTQ190" s="89"/>
      <c r="KTR190" s="89"/>
      <c r="KTS190" s="89"/>
      <c r="KTT190" s="89"/>
      <c r="KTU190" s="89"/>
      <c r="KTV190" s="89"/>
      <c r="KTW190" s="89"/>
      <c r="KTZ190" s="89"/>
      <c r="KUC190" s="89"/>
      <c r="KUF190" s="89"/>
      <c r="KUI190" s="89"/>
      <c r="KUL190" s="89"/>
      <c r="KUX190" s="89"/>
      <c r="KVA190" s="89"/>
      <c r="KVD190" s="89"/>
      <c r="KVG190" s="89"/>
      <c r="KVM190" s="89"/>
      <c r="KVP190" s="89"/>
      <c r="KVV190" s="89"/>
      <c r="KVY190" s="89"/>
      <c r="KWB190" s="89"/>
      <c r="KWE190" s="89"/>
      <c r="KWK190" s="89"/>
      <c r="KWN190" s="89"/>
      <c r="KWT190" s="89"/>
      <c r="KWV190" s="89"/>
      <c r="KWW190" s="89"/>
      <c r="KWY190" s="89"/>
      <c r="KXB190" s="89"/>
      <c r="KXE190" s="89"/>
      <c r="KXP190" s="89"/>
      <c r="KXR190" s="89"/>
      <c r="KYD190" s="89"/>
      <c r="KYG190" s="89"/>
      <c r="KYO190" s="89"/>
      <c r="KZI190" s="89"/>
      <c r="KZK190" s="89"/>
      <c r="KZL190" s="89"/>
      <c r="KZM190" s="89"/>
      <c r="KZN190" s="89"/>
      <c r="KZO190" s="89"/>
      <c r="KZP190" s="89"/>
      <c r="LAH190" s="89"/>
      <c r="LAI190" s="89"/>
      <c r="LAL190" s="89"/>
      <c r="LAO190" s="89"/>
      <c r="LAQ190" s="89"/>
      <c r="LAS190" s="89"/>
      <c r="LAV190" s="89"/>
      <c r="LAY190" s="89"/>
      <c r="LBB190" s="89"/>
      <c r="LBH190" s="89"/>
      <c r="LBK190" s="89"/>
      <c r="LBN190" s="89"/>
      <c r="LBS190" s="89"/>
      <c r="LCG190" s="89"/>
      <c r="LCH190" s="89"/>
      <c r="LCI190" s="89"/>
      <c r="LCJ190" s="89"/>
      <c r="LCK190" s="89"/>
      <c r="LCL190" s="89"/>
      <c r="LCM190" s="89"/>
      <c r="LCN190" s="89"/>
      <c r="LCO190" s="89"/>
      <c r="LCP190" s="89"/>
      <c r="LCQ190" s="89"/>
      <c r="LCR190" s="89"/>
      <c r="LCS190" s="89"/>
      <c r="LCT190" s="89"/>
      <c r="LCU190" s="89"/>
      <c r="LCV190" s="89"/>
      <c r="LCW190" s="89"/>
      <c r="LCX190" s="89"/>
      <c r="LCY190" s="89"/>
      <c r="LCZ190" s="89"/>
      <c r="LDA190" s="89"/>
      <c r="LDB190" s="89"/>
      <c r="LDC190" s="89"/>
      <c r="LDD190" s="89"/>
      <c r="LDE190" s="89"/>
      <c r="LDF190" s="89"/>
      <c r="LDG190" s="89"/>
      <c r="LDH190" s="89"/>
      <c r="LDI190" s="89"/>
      <c r="LDJ190" s="89"/>
      <c r="LDK190" s="89"/>
      <c r="LDL190" s="89"/>
      <c r="LDM190" s="89"/>
      <c r="LDN190" s="89"/>
      <c r="LDO190" s="89"/>
      <c r="LDP190" s="89"/>
      <c r="LDQ190" s="89"/>
      <c r="LDR190" s="89"/>
      <c r="LDS190" s="89"/>
      <c r="LDV190" s="89"/>
      <c r="LDY190" s="89"/>
      <c r="LEB190" s="89"/>
      <c r="LEE190" s="89"/>
      <c r="LEH190" s="89"/>
      <c r="LET190" s="89"/>
      <c r="LEW190" s="89"/>
      <c r="LEZ190" s="89"/>
      <c r="LFC190" s="89"/>
      <c r="LFI190" s="89"/>
      <c r="LFL190" s="89"/>
      <c r="LFR190" s="89"/>
      <c r="LFU190" s="89"/>
      <c r="LFX190" s="89"/>
      <c r="LGA190" s="89"/>
      <c r="LGG190" s="89"/>
      <c r="LGJ190" s="89"/>
      <c r="LGP190" s="89"/>
      <c r="LGR190" s="89"/>
      <c r="LGS190" s="89"/>
      <c r="LGU190" s="89"/>
      <c r="LGX190" s="89"/>
      <c r="LHA190" s="89"/>
      <c r="LHL190" s="89"/>
      <c r="LHN190" s="89"/>
      <c r="LHZ190" s="89"/>
      <c r="LIC190" s="89"/>
      <c r="LIK190" s="89"/>
      <c r="LJE190" s="89"/>
      <c r="LJG190" s="89"/>
      <c r="LJH190" s="89"/>
      <c r="LJI190" s="89"/>
      <c r="LJJ190" s="89"/>
      <c r="LJK190" s="89"/>
      <c r="LJL190" s="89"/>
      <c r="LKD190" s="89"/>
      <c r="LKE190" s="89"/>
      <c r="LKH190" s="89"/>
      <c r="LKK190" s="89"/>
      <c r="LKM190" s="89"/>
      <c r="LKO190" s="89"/>
      <c r="LKR190" s="89"/>
      <c r="LKU190" s="89"/>
      <c r="LKX190" s="89"/>
      <c r="LLD190" s="89"/>
      <c r="LLG190" s="89"/>
      <c r="LLJ190" s="89"/>
      <c r="LLO190" s="89"/>
      <c r="LMC190" s="89"/>
      <c r="LMD190" s="89"/>
      <c r="LME190" s="89"/>
      <c r="LMF190" s="89"/>
      <c r="LMG190" s="89"/>
      <c r="LMH190" s="89"/>
      <c r="LMI190" s="89"/>
      <c r="LMJ190" s="89"/>
      <c r="LMK190" s="89"/>
      <c r="LML190" s="89"/>
      <c r="LMM190" s="89"/>
      <c r="LMN190" s="89"/>
      <c r="LMO190" s="89"/>
      <c r="LMP190" s="89"/>
      <c r="LMQ190" s="89"/>
      <c r="LMR190" s="89"/>
      <c r="LMS190" s="89"/>
      <c r="LMT190" s="89"/>
      <c r="LMU190" s="89"/>
      <c r="LMV190" s="89"/>
      <c r="LMW190" s="89"/>
      <c r="LMX190" s="89"/>
      <c r="LMY190" s="89"/>
      <c r="LMZ190" s="89"/>
      <c r="LNA190" s="89"/>
      <c r="LNB190" s="89"/>
      <c r="LNC190" s="89"/>
      <c r="LND190" s="89"/>
      <c r="LNE190" s="89"/>
      <c r="LNF190" s="89"/>
      <c r="LNG190" s="89"/>
      <c r="LNH190" s="89"/>
      <c r="LNI190" s="89"/>
      <c r="LNJ190" s="89"/>
      <c r="LNK190" s="89"/>
      <c r="LNL190" s="89"/>
      <c r="LNM190" s="89"/>
      <c r="LNN190" s="89"/>
      <c r="LNO190" s="89"/>
      <c r="LNR190" s="89"/>
      <c r="LNU190" s="89"/>
      <c r="LNX190" s="89"/>
      <c r="LOA190" s="89"/>
      <c r="LOD190" s="89"/>
      <c r="LOP190" s="89"/>
      <c r="LOS190" s="89"/>
      <c r="LOV190" s="89"/>
      <c r="LOY190" s="89"/>
      <c r="LPE190" s="89"/>
      <c r="LPH190" s="89"/>
      <c r="LPN190" s="89"/>
      <c r="LPQ190" s="89"/>
      <c r="LPT190" s="89"/>
      <c r="LPW190" s="89"/>
      <c r="LQC190" s="89"/>
      <c r="LQF190" s="89"/>
      <c r="LQL190" s="89"/>
      <c r="LQN190" s="89"/>
      <c r="LQO190" s="89"/>
      <c r="LQQ190" s="89"/>
      <c r="LQT190" s="89"/>
      <c r="LQW190" s="89"/>
      <c r="LRH190" s="89"/>
      <c r="LRJ190" s="89"/>
      <c r="LRV190" s="89"/>
      <c r="LRY190" s="89"/>
      <c r="LSG190" s="89"/>
      <c r="LTA190" s="89"/>
      <c r="LTC190" s="89"/>
      <c r="LTD190" s="89"/>
      <c r="LTE190" s="89"/>
      <c r="LTF190" s="89"/>
      <c r="LTG190" s="89"/>
      <c r="LTH190" s="89"/>
      <c r="LTZ190" s="89"/>
      <c r="LUA190" s="89"/>
      <c r="LUD190" s="89"/>
      <c r="LUG190" s="89"/>
      <c r="LUI190" s="89"/>
      <c r="LUK190" s="89"/>
      <c r="LUN190" s="89"/>
      <c r="LUQ190" s="89"/>
      <c r="LUT190" s="89"/>
      <c r="LUZ190" s="89"/>
      <c r="LVC190" s="89"/>
      <c r="LVF190" s="89"/>
      <c r="LVK190" s="89"/>
      <c r="LVY190" s="89"/>
      <c r="LVZ190" s="89"/>
      <c r="LWA190" s="89"/>
      <c r="LWB190" s="89"/>
      <c r="LWC190" s="89"/>
      <c r="LWD190" s="89"/>
      <c r="LWE190" s="89"/>
      <c r="LWF190" s="89"/>
      <c r="LWG190" s="89"/>
      <c r="LWH190" s="89"/>
      <c r="LWI190" s="89"/>
      <c r="LWJ190" s="89"/>
      <c r="LWK190" s="89"/>
      <c r="LWL190" s="89"/>
      <c r="LWM190" s="89"/>
      <c r="LWN190" s="89"/>
      <c r="LWO190" s="89"/>
      <c r="LWP190" s="89"/>
      <c r="LWQ190" s="89"/>
      <c r="LWR190" s="89"/>
      <c r="LWS190" s="89"/>
      <c r="LWT190" s="89"/>
      <c r="LWU190" s="89"/>
      <c r="LWV190" s="89"/>
      <c r="LWW190" s="89"/>
      <c r="LWX190" s="89"/>
      <c r="LWY190" s="89"/>
      <c r="LWZ190" s="89"/>
      <c r="LXA190" s="89"/>
      <c r="LXB190" s="89"/>
      <c r="LXC190" s="89"/>
      <c r="LXD190" s="89"/>
      <c r="LXE190" s="89"/>
      <c r="LXF190" s="89"/>
      <c r="LXG190" s="89"/>
      <c r="LXH190" s="89"/>
      <c r="LXI190" s="89"/>
      <c r="LXJ190" s="89"/>
      <c r="LXK190" s="89"/>
      <c r="LXN190" s="89"/>
      <c r="LXQ190" s="89"/>
      <c r="LXT190" s="89"/>
      <c r="LXW190" s="89"/>
      <c r="LXZ190" s="89"/>
      <c r="LYL190" s="89"/>
      <c r="LYO190" s="89"/>
      <c r="LYR190" s="89"/>
      <c r="LYU190" s="89"/>
      <c r="LZA190" s="89"/>
      <c r="LZD190" s="89"/>
      <c r="LZJ190" s="89"/>
      <c r="LZM190" s="89"/>
      <c r="LZP190" s="89"/>
      <c r="LZS190" s="89"/>
      <c r="LZY190" s="89"/>
      <c r="MAB190" s="89"/>
      <c r="MAH190" s="89"/>
      <c r="MAJ190" s="89"/>
      <c r="MAK190" s="89"/>
      <c r="MAM190" s="89"/>
      <c r="MAP190" s="89"/>
      <c r="MAS190" s="89"/>
      <c r="MBD190" s="89"/>
      <c r="MBF190" s="89"/>
      <c r="MBR190" s="89"/>
      <c r="MBU190" s="89"/>
      <c r="MCC190" s="89"/>
      <c r="MCW190" s="89"/>
      <c r="MCY190" s="89"/>
      <c r="MCZ190" s="89"/>
      <c r="MDA190" s="89"/>
      <c r="MDB190" s="89"/>
      <c r="MDC190" s="89"/>
      <c r="MDD190" s="89"/>
      <c r="MDV190" s="89"/>
      <c r="MDW190" s="89"/>
      <c r="MDZ190" s="89"/>
      <c r="MEC190" s="89"/>
      <c r="MEE190" s="89"/>
      <c r="MEG190" s="89"/>
      <c r="MEJ190" s="89"/>
      <c r="MEM190" s="89"/>
      <c r="MEP190" s="89"/>
      <c r="MEV190" s="89"/>
      <c r="MEY190" s="89"/>
      <c r="MFB190" s="89"/>
      <c r="MFG190" s="89"/>
      <c r="MFU190" s="89"/>
      <c r="MFV190" s="89"/>
      <c r="MFW190" s="89"/>
      <c r="MFX190" s="89"/>
      <c r="MFY190" s="89"/>
      <c r="MFZ190" s="89"/>
      <c r="MGA190" s="89"/>
      <c r="MGB190" s="89"/>
      <c r="MGC190" s="89"/>
      <c r="MGD190" s="89"/>
      <c r="MGE190" s="89"/>
      <c r="MGF190" s="89"/>
      <c r="MGG190" s="89"/>
      <c r="MGH190" s="89"/>
      <c r="MGI190" s="89"/>
      <c r="MGJ190" s="89"/>
      <c r="MGK190" s="89"/>
      <c r="MGL190" s="89"/>
      <c r="MGM190" s="89"/>
      <c r="MGN190" s="89"/>
      <c r="MGO190" s="89"/>
      <c r="MGP190" s="89"/>
      <c r="MGQ190" s="89"/>
      <c r="MGR190" s="89"/>
      <c r="MGS190" s="89"/>
      <c r="MGT190" s="89"/>
      <c r="MGU190" s="89"/>
      <c r="MGV190" s="89"/>
      <c r="MGW190" s="89"/>
      <c r="MGX190" s="89"/>
      <c r="MGY190" s="89"/>
      <c r="MGZ190" s="89"/>
      <c r="MHA190" s="89"/>
      <c r="MHB190" s="89"/>
      <c r="MHC190" s="89"/>
      <c r="MHD190" s="89"/>
      <c r="MHE190" s="89"/>
      <c r="MHF190" s="89"/>
      <c r="MHG190" s="89"/>
      <c r="MHJ190" s="89"/>
      <c r="MHM190" s="89"/>
      <c r="MHP190" s="89"/>
      <c r="MHS190" s="89"/>
      <c r="MHV190" s="89"/>
      <c r="MIH190" s="89"/>
      <c r="MIK190" s="89"/>
      <c r="MIN190" s="89"/>
      <c r="MIQ190" s="89"/>
      <c r="MIW190" s="89"/>
      <c r="MIZ190" s="89"/>
      <c r="MJF190" s="89"/>
      <c r="MJI190" s="89"/>
      <c r="MJL190" s="89"/>
      <c r="MJO190" s="89"/>
      <c r="MJU190" s="89"/>
      <c r="MJX190" s="89"/>
      <c r="MKD190" s="89"/>
      <c r="MKF190" s="89"/>
      <c r="MKG190" s="89"/>
      <c r="MKI190" s="89"/>
      <c r="MKL190" s="89"/>
      <c r="MKO190" s="89"/>
      <c r="MKZ190" s="89"/>
      <c r="MLB190" s="89"/>
      <c r="MLN190" s="89"/>
      <c r="MLQ190" s="89"/>
      <c r="MLY190" s="89"/>
      <c r="MMS190" s="89"/>
      <c r="MMU190" s="89"/>
      <c r="MMV190" s="89"/>
      <c r="MMW190" s="89"/>
      <c r="MMX190" s="89"/>
      <c r="MMY190" s="89"/>
      <c r="MMZ190" s="89"/>
      <c r="MNR190" s="89"/>
      <c r="MNS190" s="89"/>
      <c r="MNV190" s="89"/>
      <c r="MNY190" s="89"/>
      <c r="MOA190" s="89"/>
      <c r="MOC190" s="89"/>
      <c r="MOF190" s="89"/>
      <c r="MOI190" s="89"/>
      <c r="MOL190" s="89"/>
      <c r="MOR190" s="89"/>
      <c r="MOU190" s="89"/>
      <c r="MOX190" s="89"/>
      <c r="MPC190" s="89"/>
      <c r="MPQ190" s="89"/>
      <c r="MPR190" s="89"/>
      <c r="MPS190" s="89"/>
      <c r="MPT190" s="89"/>
      <c r="MPU190" s="89"/>
      <c r="MPV190" s="89"/>
      <c r="MPW190" s="89"/>
      <c r="MPX190" s="89"/>
      <c r="MPY190" s="89"/>
      <c r="MPZ190" s="89"/>
      <c r="MQA190" s="89"/>
      <c r="MQB190" s="89"/>
      <c r="MQC190" s="89"/>
      <c r="MQD190" s="89"/>
      <c r="MQE190" s="89"/>
      <c r="MQF190" s="89"/>
      <c r="MQG190" s="89"/>
      <c r="MQH190" s="89"/>
      <c r="MQI190" s="89"/>
      <c r="MQJ190" s="89"/>
      <c r="MQK190" s="89"/>
      <c r="MQL190" s="89"/>
      <c r="MQM190" s="89"/>
      <c r="MQN190" s="89"/>
      <c r="MQO190" s="89"/>
      <c r="MQP190" s="89"/>
      <c r="MQQ190" s="89"/>
      <c r="MQR190" s="89"/>
      <c r="MQS190" s="89"/>
      <c r="MQT190" s="89"/>
      <c r="MQU190" s="89"/>
      <c r="MQV190" s="89"/>
      <c r="MQW190" s="89"/>
      <c r="MQX190" s="89"/>
      <c r="MQY190" s="89"/>
      <c r="MQZ190" s="89"/>
      <c r="MRA190" s="89"/>
      <c r="MRB190" s="89"/>
      <c r="MRC190" s="89"/>
      <c r="MRF190" s="89"/>
      <c r="MRI190" s="89"/>
      <c r="MRL190" s="89"/>
      <c r="MRO190" s="89"/>
      <c r="MRR190" s="89"/>
      <c r="MSD190" s="89"/>
      <c r="MSG190" s="89"/>
      <c r="MSJ190" s="89"/>
      <c r="MSM190" s="89"/>
      <c r="MSS190" s="89"/>
      <c r="MSV190" s="89"/>
      <c r="MTB190" s="89"/>
      <c r="MTE190" s="89"/>
      <c r="MTH190" s="89"/>
      <c r="MTK190" s="89"/>
      <c r="MTQ190" s="89"/>
      <c r="MTT190" s="89"/>
      <c r="MTZ190" s="89"/>
      <c r="MUB190" s="89"/>
      <c r="MUC190" s="89"/>
      <c r="MUE190" s="89"/>
      <c r="MUH190" s="89"/>
      <c r="MUK190" s="89"/>
      <c r="MUV190" s="89"/>
      <c r="MUX190" s="89"/>
      <c r="MVJ190" s="89"/>
      <c r="MVM190" s="89"/>
      <c r="MVU190" s="89"/>
      <c r="MWO190" s="89"/>
      <c r="MWQ190" s="89"/>
      <c r="MWR190" s="89"/>
      <c r="MWS190" s="89"/>
      <c r="MWT190" s="89"/>
      <c r="MWU190" s="89"/>
      <c r="MWV190" s="89"/>
      <c r="MXN190" s="89"/>
      <c r="MXO190" s="89"/>
      <c r="MXR190" s="89"/>
      <c r="MXU190" s="89"/>
      <c r="MXW190" s="89"/>
      <c r="MXY190" s="89"/>
      <c r="MYB190" s="89"/>
      <c r="MYE190" s="89"/>
      <c r="MYH190" s="89"/>
      <c r="MYN190" s="89"/>
      <c r="MYQ190" s="89"/>
      <c r="MYT190" s="89"/>
      <c r="MYY190" s="89"/>
      <c r="MZM190" s="89"/>
      <c r="MZN190" s="89"/>
      <c r="MZO190" s="89"/>
      <c r="MZP190" s="89"/>
      <c r="MZQ190" s="89"/>
      <c r="MZR190" s="89"/>
      <c r="MZS190" s="89"/>
      <c r="MZT190" s="89"/>
      <c r="MZU190" s="89"/>
      <c r="MZV190" s="89"/>
      <c r="MZW190" s="89"/>
      <c r="MZX190" s="89"/>
      <c r="MZY190" s="89"/>
      <c r="MZZ190" s="89"/>
      <c r="NAA190" s="89"/>
      <c r="NAB190" s="89"/>
      <c r="NAC190" s="89"/>
      <c r="NAD190" s="89"/>
      <c r="NAE190" s="89"/>
      <c r="NAF190" s="89"/>
      <c r="NAG190" s="89"/>
      <c r="NAH190" s="89"/>
      <c r="NAI190" s="89"/>
      <c r="NAJ190" s="89"/>
      <c r="NAK190" s="89"/>
      <c r="NAL190" s="89"/>
      <c r="NAM190" s="89"/>
      <c r="NAN190" s="89"/>
      <c r="NAO190" s="89"/>
      <c r="NAP190" s="89"/>
      <c r="NAQ190" s="89"/>
      <c r="NAR190" s="89"/>
      <c r="NAS190" s="89"/>
      <c r="NAT190" s="89"/>
      <c r="NAU190" s="89"/>
      <c r="NAV190" s="89"/>
      <c r="NAW190" s="89"/>
      <c r="NAX190" s="89"/>
      <c r="NAY190" s="89"/>
      <c r="NBB190" s="89"/>
      <c r="NBE190" s="89"/>
      <c r="NBH190" s="89"/>
      <c r="NBK190" s="89"/>
      <c r="NBN190" s="89"/>
      <c r="NBZ190" s="89"/>
      <c r="NCC190" s="89"/>
      <c r="NCF190" s="89"/>
      <c r="NCI190" s="89"/>
      <c r="NCO190" s="89"/>
      <c r="NCR190" s="89"/>
      <c r="NCX190" s="89"/>
      <c r="NDA190" s="89"/>
      <c r="NDD190" s="89"/>
      <c r="NDG190" s="89"/>
      <c r="NDM190" s="89"/>
      <c r="NDP190" s="89"/>
      <c r="NDV190" s="89"/>
      <c r="NDX190" s="89"/>
      <c r="NDY190" s="89"/>
      <c r="NEA190" s="89"/>
      <c r="NED190" s="89"/>
      <c r="NEG190" s="89"/>
      <c r="NER190" s="89"/>
      <c r="NET190" s="89"/>
      <c r="NFF190" s="89"/>
      <c r="NFI190" s="89"/>
      <c r="NFQ190" s="89"/>
      <c r="NGK190" s="89"/>
      <c r="NGM190" s="89"/>
      <c r="NGN190" s="89"/>
      <c r="NGO190" s="89"/>
      <c r="NGP190" s="89"/>
      <c r="NGQ190" s="89"/>
      <c r="NGR190" s="89"/>
      <c r="NHJ190" s="89"/>
      <c r="NHK190" s="89"/>
      <c r="NHN190" s="89"/>
      <c r="NHQ190" s="89"/>
      <c r="NHS190" s="89"/>
      <c r="NHU190" s="89"/>
      <c r="NHX190" s="89"/>
      <c r="NIA190" s="89"/>
      <c r="NID190" s="89"/>
      <c r="NIJ190" s="89"/>
      <c r="NIM190" s="89"/>
      <c r="NIP190" s="89"/>
      <c r="NIU190" s="89"/>
      <c r="NJI190" s="89"/>
      <c r="NJJ190" s="89"/>
      <c r="NJK190" s="89"/>
      <c r="NJL190" s="89"/>
      <c r="NJM190" s="89"/>
      <c r="NJN190" s="89"/>
      <c r="NJO190" s="89"/>
      <c r="NJP190" s="89"/>
      <c r="NJQ190" s="89"/>
      <c r="NJR190" s="89"/>
      <c r="NJS190" s="89"/>
      <c r="NJT190" s="89"/>
      <c r="NJU190" s="89"/>
      <c r="NJV190" s="89"/>
      <c r="NJW190" s="89"/>
      <c r="NJX190" s="89"/>
      <c r="NJY190" s="89"/>
      <c r="NJZ190" s="89"/>
      <c r="NKA190" s="89"/>
      <c r="NKB190" s="89"/>
      <c r="NKC190" s="89"/>
      <c r="NKD190" s="89"/>
      <c r="NKE190" s="89"/>
      <c r="NKF190" s="89"/>
      <c r="NKG190" s="89"/>
      <c r="NKH190" s="89"/>
      <c r="NKI190" s="89"/>
      <c r="NKJ190" s="89"/>
      <c r="NKK190" s="89"/>
      <c r="NKL190" s="89"/>
      <c r="NKM190" s="89"/>
      <c r="NKN190" s="89"/>
      <c r="NKO190" s="89"/>
      <c r="NKP190" s="89"/>
      <c r="NKQ190" s="89"/>
      <c r="NKR190" s="89"/>
      <c r="NKS190" s="89"/>
      <c r="NKT190" s="89"/>
      <c r="NKU190" s="89"/>
      <c r="NKX190" s="89"/>
      <c r="NLA190" s="89"/>
      <c r="NLD190" s="89"/>
      <c r="NLG190" s="89"/>
      <c r="NLJ190" s="89"/>
      <c r="NLV190" s="89"/>
      <c r="NLY190" s="89"/>
      <c r="NMB190" s="89"/>
      <c r="NME190" s="89"/>
      <c r="NMK190" s="89"/>
      <c r="NMN190" s="89"/>
      <c r="NMT190" s="89"/>
      <c r="NMW190" s="89"/>
      <c r="NMZ190" s="89"/>
      <c r="NNC190" s="89"/>
      <c r="NNI190" s="89"/>
      <c r="NNL190" s="89"/>
      <c r="NNR190" s="89"/>
      <c r="NNT190" s="89"/>
      <c r="NNU190" s="89"/>
      <c r="NNW190" s="89"/>
      <c r="NNZ190" s="89"/>
      <c r="NOC190" s="89"/>
      <c r="NON190" s="89"/>
      <c r="NOP190" s="89"/>
      <c r="NPB190" s="89"/>
      <c r="NPE190" s="89"/>
      <c r="NPM190" s="89"/>
      <c r="NQG190" s="89"/>
      <c r="NQI190" s="89"/>
      <c r="NQJ190" s="89"/>
      <c r="NQK190" s="89"/>
      <c r="NQL190" s="89"/>
      <c r="NQM190" s="89"/>
      <c r="NQN190" s="89"/>
      <c r="NRF190" s="89"/>
      <c r="NRG190" s="89"/>
      <c r="NRJ190" s="89"/>
      <c r="NRM190" s="89"/>
      <c r="NRO190" s="89"/>
      <c r="NRQ190" s="89"/>
      <c r="NRT190" s="89"/>
      <c r="NRW190" s="89"/>
      <c r="NRZ190" s="89"/>
      <c r="NSF190" s="89"/>
      <c r="NSI190" s="89"/>
      <c r="NSL190" s="89"/>
      <c r="NSQ190" s="89"/>
      <c r="NTE190" s="89"/>
      <c r="NTF190" s="89"/>
      <c r="NTG190" s="89"/>
      <c r="NTH190" s="89"/>
      <c r="NTI190" s="89"/>
      <c r="NTJ190" s="89"/>
      <c r="NTK190" s="89"/>
      <c r="NTL190" s="89"/>
      <c r="NTM190" s="89"/>
      <c r="NTN190" s="89"/>
      <c r="NTO190" s="89"/>
      <c r="NTP190" s="89"/>
      <c r="NTQ190" s="89"/>
      <c r="NTR190" s="89"/>
      <c r="NTS190" s="89"/>
      <c r="NTT190" s="89"/>
      <c r="NTU190" s="89"/>
      <c r="NTV190" s="89"/>
      <c r="NTW190" s="89"/>
      <c r="NTX190" s="89"/>
      <c r="NTY190" s="89"/>
      <c r="NTZ190" s="89"/>
      <c r="NUA190" s="89"/>
      <c r="NUB190" s="89"/>
      <c r="NUC190" s="89"/>
      <c r="NUD190" s="89"/>
      <c r="NUE190" s="89"/>
      <c r="NUF190" s="89"/>
      <c r="NUG190" s="89"/>
      <c r="NUH190" s="89"/>
      <c r="NUI190" s="89"/>
      <c r="NUJ190" s="89"/>
      <c r="NUK190" s="89"/>
      <c r="NUL190" s="89"/>
      <c r="NUM190" s="89"/>
      <c r="NUN190" s="89"/>
      <c r="NUO190" s="89"/>
      <c r="NUP190" s="89"/>
      <c r="NUQ190" s="89"/>
      <c r="NUT190" s="89"/>
      <c r="NUW190" s="89"/>
      <c r="NUZ190" s="89"/>
      <c r="NVC190" s="89"/>
      <c r="NVF190" s="89"/>
      <c r="NVR190" s="89"/>
      <c r="NVU190" s="89"/>
      <c r="NVX190" s="89"/>
      <c r="NWA190" s="89"/>
      <c r="NWG190" s="89"/>
      <c r="NWJ190" s="89"/>
      <c r="NWP190" s="89"/>
      <c r="NWS190" s="89"/>
      <c r="NWV190" s="89"/>
      <c r="NWY190" s="89"/>
      <c r="NXE190" s="89"/>
      <c r="NXH190" s="89"/>
      <c r="NXN190" s="89"/>
      <c r="NXP190" s="89"/>
      <c r="NXQ190" s="89"/>
      <c r="NXS190" s="89"/>
      <c r="NXV190" s="89"/>
      <c r="NXY190" s="89"/>
      <c r="NYJ190" s="89"/>
      <c r="NYL190" s="89"/>
      <c r="NYX190" s="89"/>
      <c r="NZA190" s="89"/>
      <c r="NZI190" s="89"/>
      <c r="OAC190" s="89"/>
      <c r="OAE190" s="89"/>
      <c r="OAF190" s="89"/>
      <c r="OAG190" s="89"/>
      <c r="OAH190" s="89"/>
      <c r="OAI190" s="89"/>
      <c r="OAJ190" s="89"/>
      <c r="OBB190" s="89"/>
      <c r="OBC190" s="89"/>
      <c r="OBF190" s="89"/>
      <c r="OBI190" s="89"/>
      <c r="OBK190" s="89"/>
      <c r="OBM190" s="89"/>
      <c r="OBP190" s="89"/>
      <c r="OBS190" s="89"/>
      <c r="OBV190" s="89"/>
      <c r="OCB190" s="89"/>
      <c r="OCE190" s="89"/>
      <c r="OCH190" s="89"/>
      <c r="OCM190" s="89"/>
      <c r="ODA190" s="89"/>
      <c r="ODB190" s="89"/>
      <c r="ODC190" s="89"/>
      <c r="ODD190" s="89"/>
      <c r="ODE190" s="89"/>
      <c r="ODF190" s="89"/>
      <c r="ODG190" s="89"/>
      <c r="ODH190" s="89"/>
      <c r="ODI190" s="89"/>
      <c r="ODJ190" s="89"/>
      <c r="ODK190" s="89"/>
      <c r="ODL190" s="89"/>
      <c r="ODM190" s="89"/>
      <c r="ODN190" s="89"/>
      <c r="ODO190" s="89"/>
      <c r="ODP190" s="89"/>
      <c r="ODQ190" s="89"/>
      <c r="ODR190" s="89"/>
      <c r="ODS190" s="89"/>
      <c r="ODT190" s="89"/>
      <c r="ODU190" s="89"/>
      <c r="ODV190" s="89"/>
      <c r="ODW190" s="89"/>
      <c r="ODX190" s="89"/>
      <c r="ODY190" s="89"/>
      <c r="ODZ190" s="89"/>
      <c r="OEA190" s="89"/>
      <c r="OEB190" s="89"/>
      <c r="OEC190" s="89"/>
      <c r="OED190" s="89"/>
      <c r="OEE190" s="89"/>
      <c r="OEF190" s="89"/>
      <c r="OEG190" s="89"/>
      <c r="OEH190" s="89"/>
      <c r="OEI190" s="89"/>
      <c r="OEJ190" s="89"/>
      <c r="OEK190" s="89"/>
      <c r="OEL190" s="89"/>
      <c r="OEM190" s="89"/>
      <c r="OEP190" s="89"/>
      <c r="OES190" s="89"/>
      <c r="OEV190" s="89"/>
      <c r="OEY190" s="89"/>
      <c r="OFB190" s="89"/>
      <c r="OFN190" s="89"/>
      <c r="OFQ190" s="89"/>
      <c r="OFT190" s="89"/>
      <c r="OFW190" s="89"/>
      <c r="OGC190" s="89"/>
      <c r="OGF190" s="89"/>
      <c r="OGL190" s="89"/>
      <c r="OGO190" s="89"/>
      <c r="OGR190" s="89"/>
      <c r="OGU190" s="89"/>
      <c r="OHA190" s="89"/>
      <c r="OHD190" s="89"/>
      <c r="OHJ190" s="89"/>
      <c r="OHL190" s="89"/>
      <c r="OHM190" s="89"/>
      <c r="OHO190" s="89"/>
      <c r="OHR190" s="89"/>
      <c r="OHU190" s="89"/>
      <c r="OIF190" s="89"/>
      <c r="OIH190" s="89"/>
      <c r="OIT190" s="89"/>
      <c r="OIW190" s="89"/>
      <c r="OJE190" s="89"/>
      <c r="OJY190" s="89"/>
      <c r="OKA190" s="89"/>
      <c r="OKB190" s="89"/>
      <c r="OKC190" s="89"/>
      <c r="OKD190" s="89"/>
      <c r="OKE190" s="89"/>
      <c r="OKF190" s="89"/>
      <c r="OKX190" s="89"/>
      <c r="OKY190" s="89"/>
      <c r="OLB190" s="89"/>
      <c r="OLE190" s="89"/>
      <c r="OLG190" s="89"/>
      <c r="OLI190" s="89"/>
      <c r="OLL190" s="89"/>
      <c r="OLO190" s="89"/>
      <c r="OLR190" s="89"/>
      <c r="OLX190" s="89"/>
      <c r="OMA190" s="89"/>
      <c r="OMD190" s="89"/>
      <c r="OMI190" s="89"/>
      <c r="OMW190" s="89"/>
      <c r="OMX190" s="89"/>
      <c r="OMY190" s="89"/>
      <c r="OMZ190" s="89"/>
      <c r="ONA190" s="89"/>
      <c r="ONB190" s="89"/>
      <c r="ONC190" s="89"/>
      <c r="OND190" s="89"/>
      <c r="ONE190" s="89"/>
      <c r="ONF190" s="89"/>
      <c r="ONG190" s="89"/>
      <c r="ONH190" s="89"/>
      <c r="ONI190" s="89"/>
      <c r="ONJ190" s="89"/>
      <c r="ONK190" s="89"/>
      <c r="ONL190" s="89"/>
      <c r="ONM190" s="89"/>
      <c r="ONN190" s="89"/>
      <c r="ONO190" s="89"/>
      <c r="ONP190" s="89"/>
      <c r="ONQ190" s="89"/>
      <c r="ONR190" s="89"/>
      <c r="ONS190" s="89"/>
      <c r="ONT190" s="89"/>
      <c r="ONU190" s="89"/>
      <c r="ONV190" s="89"/>
      <c r="ONW190" s="89"/>
      <c r="ONX190" s="89"/>
      <c r="ONY190" s="89"/>
      <c r="ONZ190" s="89"/>
      <c r="OOA190" s="89"/>
      <c r="OOB190" s="89"/>
      <c r="OOC190" s="89"/>
      <c r="OOD190" s="89"/>
      <c r="OOE190" s="89"/>
      <c r="OOF190" s="89"/>
      <c r="OOG190" s="89"/>
      <c r="OOH190" s="89"/>
      <c r="OOI190" s="89"/>
      <c r="OOL190" s="89"/>
      <c r="OOO190" s="89"/>
      <c r="OOR190" s="89"/>
      <c r="OOU190" s="89"/>
      <c r="OOX190" s="89"/>
      <c r="OPJ190" s="89"/>
      <c r="OPM190" s="89"/>
      <c r="OPP190" s="89"/>
      <c r="OPS190" s="89"/>
      <c r="OPY190" s="89"/>
      <c r="OQB190" s="89"/>
      <c r="OQH190" s="89"/>
      <c r="OQK190" s="89"/>
      <c r="OQN190" s="89"/>
      <c r="OQQ190" s="89"/>
      <c r="OQW190" s="89"/>
      <c r="OQZ190" s="89"/>
      <c r="ORF190" s="89"/>
      <c r="ORH190" s="89"/>
      <c r="ORI190" s="89"/>
      <c r="ORK190" s="89"/>
      <c r="ORN190" s="89"/>
      <c r="ORQ190" s="89"/>
      <c r="OSB190" s="89"/>
      <c r="OSD190" s="89"/>
      <c r="OSP190" s="89"/>
      <c r="OSS190" s="89"/>
      <c r="OTA190" s="89"/>
      <c r="OTU190" s="89"/>
      <c r="OTW190" s="89"/>
      <c r="OTX190" s="89"/>
      <c r="OTY190" s="89"/>
      <c r="OTZ190" s="89"/>
      <c r="OUA190" s="89"/>
      <c r="OUB190" s="89"/>
      <c r="OUT190" s="89"/>
      <c r="OUU190" s="89"/>
      <c r="OUX190" s="89"/>
      <c r="OVA190" s="89"/>
      <c r="OVC190" s="89"/>
      <c r="OVE190" s="89"/>
      <c r="OVH190" s="89"/>
      <c r="OVK190" s="89"/>
      <c r="OVN190" s="89"/>
      <c r="OVT190" s="89"/>
      <c r="OVW190" s="89"/>
      <c r="OVZ190" s="89"/>
      <c r="OWE190" s="89"/>
      <c r="OWS190" s="89"/>
      <c r="OWT190" s="89"/>
      <c r="OWU190" s="89"/>
      <c r="OWV190" s="89"/>
      <c r="OWW190" s="89"/>
      <c r="OWX190" s="89"/>
      <c r="OWY190" s="89"/>
      <c r="OWZ190" s="89"/>
      <c r="OXA190" s="89"/>
      <c r="OXB190" s="89"/>
      <c r="OXC190" s="89"/>
      <c r="OXD190" s="89"/>
      <c r="OXE190" s="89"/>
      <c r="OXF190" s="89"/>
      <c r="OXG190" s="89"/>
      <c r="OXH190" s="89"/>
      <c r="OXI190" s="89"/>
      <c r="OXJ190" s="89"/>
      <c r="OXK190" s="89"/>
      <c r="OXL190" s="89"/>
      <c r="OXM190" s="89"/>
      <c r="OXN190" s="89"/>
      <c r="OXO190" s="89"/>
      <c r="OXP190" s="89"/>
      <c r="OXQ190" s="89"/>
      <c r="OXR190" s="89"/>
      <c r="OXS190" s="89"/>
      <c r="OXT190" s="89"/>
      <c r="OXU190" s="89"/>
      <c r="OXV190" s="89"/>
      <c r="OXW190" s="89"/>
      <c r="OXX190" s="89"/>
      <c r="OXY190" s="89"/>
      <c r="OXZ190" s="89"/>
      <c r="OYA190" s="89"/>
      <c r="OYB190" s="89"/>
      <c r="OYC190" s="89"/>
      <c r="OYD190" s="89"/>
      <c r="OYE190" s="89"/>
      <c r="OYH190" s="89"/>
      <c r="OYK190" s="89"/>
      <c r="OYN190" s="89"/>
      <c r="OYQ190" s="89"/>
      <c r="OYT190" s="89"/>
      <c r="OZF190" s="89"/>
      <c r="OZI190" s="89"/>
      <c r="OZL190" s="89"/>
      <c r="OZO190" s="89"/>
      <c r="OZU190" s="89"/>
      <c r="OZX190" s="89"/>
      <c r="PAD190" s="89"/>
      <c r="PAG190" s="89"/>
      <c r="PAJ190" s="89"/>
      <c r="PAM190" s="89"/>
      <c r="PAS190" s="89"/>
      <c r="PAV190" s="89"/>
      <c r="PBB190" s="89"/>
      <c r="PBD190" s="89"/>
      <c r="PBE190" s="89"/>
      <c r="PBG190" s="89"/>
      <c r="PBJ190" s="89"/>
      <c r="PBM190" s="89"/>
      <c r="PBX190" s="89"/>
      <c r="PBZ190" s="89"/>
      <c r="PCL190" s="89"/>
      <c r="PCO190" s="89"/>
      <c r="PCW190" s="89"/>
      <c r="PDQ190" s="89"/>
      <c r="PDS190" s="89"/>
      <c r="PDT190" s="89"/>
      <c r="PDU190" s="89"/>
      <c r="PDV190" s="89"/>
      <c r="PDW190" s="89"/>
      <c r="PDX190" s="89"/>
      <c r="PEP190" s="89"/>
      <c r="PEQ190" s="89"/>
      <c r="PET190" s="89"/>
      <c r="PEW190" s="89"/>
      <c r="PEY190" s="89"/>
      <c r="PFA190" s="89"/>
      <c r="PFD190" s="89"/>
      <c r="PFG190" s="89"/>
      <c r="PFJ190" s="89"/>
      <c r="PFP190" s="89"/>
      <c r="PFS190" s="89"/>
      <c r="PFV190" s="89"/>
      <c r="PGA190" s="89"/>
      <c r="PGO190" s="89"/>
      <c r="PGP190" s="89"/>
      <c r="PGQ190" s="89"/>
      <c r="PGR190" s="89"/>
      <c r="PGS190" s="89"/>
      <c r="PGT190" s="89"/>
      <c r="PGU190" s="89"/>
      <c r="PGV190" s="89"/>
      <c r="PGW190" s="89"/>
      <c r="PGX190" s="89"/>
      <c r="PGY190" s="89"/>
      <c r="PGZ190" s="89"/>
      <c r="PHA190" s="89"/>
      <c r="PHB190" s="89"/>
      <c r="PHC190" s="89"/>
      <c r="PHD190" s="89"/>
      <c r="PHE190" s="89"/>
      <c r="PHF190" s="89"/>
      <c r="PHG190" s="89"/>
      <c r="PHH190" s="89"/>
      <c r="PHI190" s="89"/>
      <c r="PHJ190" s="89"/>
      <c r="PHK190" s="89"/>
      <c r="PHL190" s="89"/>
      <c r="PHM190" s="89"/>
      <c r="PHN190" s="89"/>
      <c r="PHO190" s="89"/>
      <c r="PHP190" s="89"/>
      <c r="PHQ190" s="89"/>
      <c r="PHR190" s="89"/>
      <c r="PHS190" s="89"/>
      <c r="PHT190" s="89"/>
      <c r="PHU190" s="89"/>
      <c r="PHV190" s="89"/>
      <c r="PHW190" s="89"/>
      <c r="PHX190" s="89"/>
      <c r="PHY190" s="89"/>
      <c r="PHZ190" s="89"/>
      <c r="PIA190" s="89"/>
      <c r="PID190" s="89"/>
      <c r="PIG190" s="89"/>
      <c r="PIJ190" s="89"/>
      <c r="PIM190" s="89"/>
      <c r="PIP190" s="89"/>
      <c r="PJB190" s="89"/>
      <c r="PJE190" s="89"/>
      <c r="PJH190" s="89"/>
      <c r="PJK190" s="89"/>
      <c r="PJQ190" s="89"/>
      <c r="PJT190" s="89"/>
      <c r="PJZ190" s="89"/>
      <c r="PKC190" s="89"/>
      <c r="PKF190" s="89"/>
      <c r="PKI190" s="89"/>
      <c r="PKO190" s="89"/>
      <c r="PKR190" s="89"/>
      <c r="PKX190" s="89"/>
      <c r="PKZ190" s="89"/>
      <c r="PLA190" s="89"/>
      <c r="PLC190" s="89"/>
      <c r="PLF190" s="89"/>
      <c r="PLI190" s="89"/>
      <c r="PLT190" s="89"/>
      <c r="PLV190" s="89"/>
      <c r="PMH190" s="89"/>
      <c r="PMK190" s="89"/>
      <c r="PMS190" s="89"/>
      <c r="PNM190" s="89"/>
      <c r="PNO190" s="89"/>
      <c r="PNP190" s="89"/>
      <c r="PNQ190" s="89"/>
      <c r="PNR190" s="89"/>
      <c r="PNS190" s="89"/>
      <c r="PNT190" s="89"/>
      <c r="POL190" s="89"/>
      <c r="POM190" s="89"/>
      <c r="POP190" s="89"/>
      <c r="POS190" s="89"/>
      <c r="POU190" s="89"/>
      <c r="POW190" s="89"/>
      <c r="POZ190" s="89"/>
      <c r="PPC190" s="89"/>
      <c r="PPF190" s="89"/>
      <c r="PPL190" s="89"/>
      <c r="PPO190" s="89"/>
      <c r="PPR190" s="89"/>
      <c r="PPW190" s="89"/>
      <c r="PQK190" s="89"/>
      <c r="PQL190" s="89"/>
      <c r="PQM190" s="89"/>
      <c r="PQN190" s="89"/>
      <c r="PQO190" s="89"/>
      <c r="PQP190" s="89"/>
      <c r="PQQ190" s="89"/>
      <c r="PQR190" s="89"/>
      <c r="PQS190" s="89"/>
      <c r="PQT190" s="89"/>
      <c r="PQU190" s="89"/>
      <c r="PQV190" s="89"/>
      <c r="PQW190" s="89"/>
      <c r="PQX190" s="89"/>
      <c r="PQY190" s="89"/>
      <c r="PQZ190" s="89"/>
      <c r="PRA190" s="89"/>
      <c r="PRB190" s="89"/>
      <c r="PRC190" s="89"/>
      <c r="PRD190" s="89"/>
      <c r="PRE190" s="89"/>
      <c r="PRF190" s="89"/>
      <c r="PRG190" s="89"/>
      <c r="PRH190" s="89"/>
      <c r="PRI190" s="89"/>
      <c r="PRJ190" s="89"/>
      <c r="PRK190" s="89"/>
      <c r="PRL190" s="89"/>
      <c r="PRM190" s="89"/>
      <c r="PRN190" s="89"/>
      <c r="PRO190" s="89"/>
      <c r="PRP190" s="89"/>
      <c r="PRQ190" s="89"/>
      <c r="PRR190" s="89"/>
      <c r="PRS190" s="89"/>
      <c r="PRT190" s="89"/>
      <c r="PRU190" s="89"/>
      <c r="PRV190" s="89"/>
      <c r="PRW190" s="89"/>
      <c r="PRZ190" s="89"/>
      <c r="PSC190" s="89"/>
      <c r="PSF190" s="89"/>
      <c r="PSI190" s="89"/>
      <c r="PSL190" s="89"/>
      <c r="PSX190" s="89"/>
      <c r="PTA190" s="89"/>
      <c r="PTD190" s="89"/>
      <c r="PTG190" s="89"/>
      <c r="PTM190" s="89"/>
      <c r="PTP190" s="89"/>
      <c r="PTV190" s="89"/>
      <c r="PTY190" s="89"/>
      <c r="PUB190" s="89"/>
      <c r="PUE190" s="89"/>
      <c r="PUK190" s="89"/>
      <c r="PUN190" s="89"/>
      <c r="PUT190" s="89"/>
      <c r="PUV190" s="89"/>
      <c r="PUW190" s="89"/>
      <c r="PUY190" s="89"/>
      <c r="PVB190" s="89"/>
      <c r="PVE190" s="89"/>
      <c r="PVP190" s="89"/>
      <c r="PVR190" s="89"/>
      <c r="PWD190" s="89"/>
      <c r="PWG190" s="89"/>
      <c r="PWO190" s="89"/>
      <c r="PXI190" s="89"/>
      <c r="PXK190" s="89"/>
      <c r="PXL190" s="89"/>
      <c r="PXM190" s="89"/>
      <c r="PXN190" s="89"/>
      <c r="PXO190" s="89"/>
      <c r="PXP190" s="89"/>
      <c r="PYH190" s="89"/>
      <c r="PYI190" s="89"/>
      <c r="PYL190" s="89"/>
      <c r="PYO190" s="89"/>
      <c r="PYQ190" s="89"/>
      <c r="PYS190" s="89"/>
      <c r="PYV190" s="89"/>
      <c r="PYY190" s="89"/>
      <c r="PZB190" s="89"/>
      <c r="PZH190" s="89"/>
      <c r="PZK190" s="89"/>
      <c r="PZN190" s="89"/>
      <c r="PZS190" s="89"/>
      <c r="QAG190" s="89"/>
      <c r="QAH190" s="89"/>
      <c r="QAI190" s="89"/>
      <c r="QAJ190" s="89"/>
      <c r="QAK190" s="89"/>
      <c r="QAL190" s="89"/>
      <c r="QAM190" s="89"/>
      <c r="QAN190" s="89"/>
      <c r="QAO190" s="89"/>
      <c r="QAP190" s="89"/>
      <c r="QAQ190" s="89"/>
      <c r="QAR190" s="89"/>
      <c r="QAS190" s="89"/>
      <c r="QAT190" s="89"/>
      <c r="QAU190" s="89"/>
      <c r="QAV190" s="89"/>
      <c r="QAW190" s="89"/>
      <c r="QAX190" s="89"/>
      <c r="QAY190" s="89"/>
      <c r="QAZ190" s="89"/>
      <c r="QBA190" s="89"/>
      <c r="QBB190" s="89"/>
      <c r="QBC190" s="89"/>
      <c r="QBD190" s="89"/>
      <c r="QBE190" s="89"/>
      <c r="QBF190" s="89"/>
      <c r="QBG190" s="89"/>
      <c r="QBH190" s="89"/>
      <c r="QBI190" s="89"/>
      <c r="QBJ190" s="89"/>
      <c r="QBK190" s="89"/>
      <c r="QBL190" s="89"/>
      <c r="QBM190" s="89"/>
      <c r="QBN190" s="89"/>
      <c r="QBO190" s="89"/>
      <c r="QBP190" s="89"/>
      <c r="QBQ190" s="89"/>
      <c r="QBR190" s="89"/>
      <c r="QBS190" s="89"/>
      <c r="QBV190" s="89"/>
      <c r="QBY190" s="89"/>
      <c r="QCB190" s="89"/>
      <c r="QCE190" s="89"/>
      <c r="QCH190" s="89"/>
      <c r="QCT190" s="89"/>
      <c r="QCW190" s="89"/>
      <c r="QCZ190" s="89"/>
      <c r="QDC190" s="89"/>
      <c r="QDI190" s="89"/>
      <c r="QDL190" s="89"/>
      <c r="QDR190" s="89"/>
      <c r="QDU190" s="89"/>
      <c r="QDX190" s="89"/>
      <c r="QEA190" s="89"/>
      <c r="QEG190" s="89"/>
      <c r="QEJ190" s="89"/>
      <c r="QEP190" s="89"/>
      <c r="QER190" s="89"/>
      <c r="QES190" s="89"/>
      <c r="QEU190" s="89"/>
      <c r="QEX190" s="89"/>
      <c r="QFA190" s="89"/>
      <c r="QFL190" s="89"/>
      <c r="QFN190" s="89"/>
      <c r="QFZ190" s="89"/>
      <c r="QGC190" s="89"/>
      <c r="QGK190" s="89"/>
      <c r="QHE190" s="89"/>
      <c r="QHG190" s="89"/>
      <c r="QHH190" s="89"/>
      <c r="QHI190" s="89"/>
      <c r="QHJ190" s="89"/>
      <c r="QHK190" s="89"/>
      <c r="QHL190" s="89"/>
      <c r="QID190" s="89"/>
      <c r="QIE190" s="89"/>
      <c r="QIH190" s="89"/>
      <c r="QIK190" s="89"/>
      <c r="QIM190" s="89"/>
      <c r="QIO190" s="89"/>
      <c r="QIR190" s="89"/>
      <c r="QIU190" s="89"/>
      <c r="QIX190" s="89"/>
      <c r="QJD190" s="89"/>
      <c r="QJG190" s="89"/>
      <c r="QJJ190" s="89"/>
      <c r="QJO190" s="89"/>
      <c r="QKC190" s="89"/>
      <c r="QKD190" s="89"/>
      <c r="QKE190" s="89"/>
      <c r="QKF190" s="89"/>
      <c r="QKG190" s="89"/>
      <c r="QKH190" s="89"/>
      <c r="QKI190" s="89"/>
      <c r="QKJ190" s="89"/>
      <c r="QKK190" s="89"/>
      <c r="QKL190" s="89"/>
      <c r="QKM190" s="89"/>
      <c r="QKN190" s="89"/>
      <c r="QKO190" s="89"/>
      <c r="QKP190" s="89"/>
      <c r="QKQ190" s="89"/>
      <c r="QKR190" s="89"/>
      <c r="QKS190" s="89"/>
      <c r="QKT190" s="89"/>
      <c r="QKU190" s="89"/>
      <c r="QKV190" s="89"/>
      <c r="QKW190" s="89"/>
      <c r="QKX190" s="89"/>
      <c r="QKY190" s="89"/>
      <c r="QKZ190" s="89"/>
      <c r="QLA190" s="89"/>
      <c r="QLB190" s="89"/>
      <c r="QLC190" s="89"/>
      <c r="QLD190" s="89"/>
      <c r="QLE190" s="89"/>
      <c r="QLF190" s="89"/>
      <c r="QLG190" s="89"/>
      <c r="QLH190" s="89"/>
      <c r="QLI190" s="89"/>
      <c r="QLJ190" s="89"/>
      <c r="QLK190" s="89"/>
      <c r="QLL190" s="89"/>
      <c r="QLM190" s="89"/>
      <c r="QLN190" s="89"/>
      <c r="QLO190" s="89"/>
      <c r="QLR190" s="89"/>
      <c r="QLU190" s="89"/>
      <c r="QLX190" s="89"/>
      <c r="QMA190" s="89"/>
      <c r="QMD190" s="89"/>
      <c r="QMP190" s="89"/>
      <c r="QMS190" s="89"/>
      <c r="QMV190" s="89"/>
      <c r="QMY190" s="89"/>
      <c r="QNE190" s="89"/>
      <c r="QNH190" s="89"/>
      <c r="QNN190" s="89"/>
      <c r="QNQ190" s="89"/>
      <c r="QNT190" s="89"/>
      <c r="QNW190" s="89"/>
      <c r="QOC190" s="89"/>
      <c r="QOF190" s="89"/>
      <c r="QOL190" s="89"/>
      <c r="QON190" s="89"/>
      <c r="QOO190" s="89"/>
      <c r="QOQ190" s="89"/>
      <c r="QOT190" s="89"/>
      <c r="QOW190" s="89"/>
      <c r="QPH190" s="89"/>
      <c r="QPJ190" s="89"/>
      <c r="QPV190" s="89"/>
      <c r="QPY190" s="89"/>
      <c r="QQG190" s="89"/>
      <c r="QRA190" s="89"/>
      <c r="QRC190" s="89"/>
      <c r="QRD190" s="89"/>
      <c r="QRE190" s="89"/>
      <c r="QRF190" s="89"/>
      <c r="QRG190" s="89"/>
      <c r="QRH190" s="89"/>
      <c r="QRZ190" s="89"/>
      <c r="QSA190" s="89"/>
      <c r="QSD190" s="89"/>
      <c r="QSG190" s="89"/>
      <c r="QSI190" s="89"/>
      <c r="QSK190" s="89"/>
      <c r="QSN190" s="89"/>
      <c r="QSQ190" s="89"/>
      <c r="QST190" s="89"/>
      <c r="QSZ190" s="89"/>
      <c r="QTC190" s="89"/>
      <c r="QTF190" s="89"/>
      <c r="QTK190" s="89"/>
      <c r="QTY190" s="89"/>
      <c r="QTZ190" s="89"/>
      <c r="QUA190" s="89"/>
      <c r="QUB190" s="89"/>
      <c r="QUC190" s="89"/>
      <c r="QUD190" s="89"/>
      <c r="QUE190" s="89"/>
      <c r="QUF190" s="89"/>
      <c r="QUG190" s="89"/>
      <c r="QUH190" s="89"/>
      <c r="QUI190" s="89"/>
      <c r="QUJ190" s="89"/>
      <c r="QUK190" s="89"/>
      <c r="QUL190" s="89"/>
      <c r="QUM190" s="89"/>
      <c r="QUN190" s="89"/>
      <c r="QUO190" s="89"/>
      <c r="QUP190" s="89"/>
      <c r="QUQ190" s="89"/>
      <c r="QUR190" s="89"/>
      <c r="QUS190" s="89"/>
      <c r="QUT190" s="89"/>
      <c r="QUU190" s="89"/>
      <c r="QUV190" s="89"/>
      <c r="QUW190" s="89"/>
      <c r="QUX190" s="89"/>
      <c r="QUY190" s="89"/>
      <c r="QUZ190" s="89"/>
      <c r="QVA190" s="89"/>
      <c r="QVB190" s="89"/>
      <c r="QVC190" s="89"/>
      <c r="QVD190" s="89"/>
      <c r="QVE190" s="89"/>
      <c r="QVF190" s="89"/>
      <c r="QVG190" s="89"/>
      <c r="QVH190" s="89"/>
      <c r="QVI190" s="89"/>
      <c r="QVJ190" s="89"/>
      <c r="QVK190" s="89"/>
      <c r="QVN190" s="89"/>
      <c r="QVQ190" s="89"/>
      <c r="QVT190" s="89"/>
      <c r="QVW190" s="89"/>
      <c r="QVZ190" s="89"/>
      <c r="QWL190" s="89"/>
      <c r="QWO190" s="89"/>
      <c r="QWR190" s="89"/>
      <c r="QWU190" s="89"/>
      <c r="QXA190" s="89"/>
      <c r="QXD190" s="89"/>
      <c r="QXJ190" s="89"/>
      <c r="QXM190" s="89"/>
      <c r="QXP190" s="89"/>
      <c r="QXS190" s="89"/>
      <c r="QXY190" s="89"/>
      <c r="QYB190" s="89"/>
      <c r="QYH190" s="89"/>
      <c r="QYJ190" s="89"/>
      <c r="QYK190" s="89"/>
      <c r="QYM190" s="89"/>
      <c r="QYP190" s="89"/>
      <c r="QYS190" s="89"/>
      <c r="QZD190" s="89"/>
      <c r="QZF190" s="89"/>
      <c r="QZR190" s="89"/>
      <c r="QZU190" s="89"/>
      <c r="RAC190" s="89"/>
      <c r="RAW190" s="89"/>
      <c r="RAY190" s="89"/>
      <c r="RAZ190" s="89"/>
      <c r="RBA190" s="89"/>
      <c r="RBB190" s="89"/>
      <c r="RBC190" s="89"/>
      <c r="RBD190" s="89"/>
      <c r="RBV190" s="89"/>
      <c r="RBW190" s="89"/>
      <c r="RBZ190" s="89"/>
      <c r="RCC190" s="89"/>
      <c r="RCE190" s="89"/>
      <c r="RCG190" s="89"/>
      <c r="RCJ190" s="89"/>
      <c r="RCM190" s="89"/>
      <c r="RCP190" s="89"/>
      <c r="RCV190" s="89"/>
      <c r="RCY190" s="89"/>
      <c r="RDB190" s="89"/>
      <c r="RDG190" s="89"/>
      <c r="RDU190" s="89"/>
      <c r="RDV190" s="89"/>
      <c r="RDW190" s="89"/>
      <c r="RDX190" s="89"/>
      <c r="RDY190" s="89"/>
      <c r="RDZ190" s="89"/>
      <c r="REA190" s="89"/>
      <c r="REB190" s="89"/>
      <c r="REC190" s="89"/>
      <c r="RED190" s="89"/>
      <c r="REE190" s="89"/>
      <c r="REF190" s="89"/>
      <c r="REG190" s="89"/>
      <c r="REH190" s="89"/>
      <c r="REI190" s="89"/>
      <c r="REJ190" s="89"/>
      <c r="REK190" s="89"/>
      <c r="REL190" s="89"/>
      <c r="REM190" s="89"/>
      <c r="REN190" s="89"/>
      <c r="REO190" s="89"/>
      <c r="REP190" s="89"/>
      <c r="REQ190" s="89"/>
      <c r="RER190" s="89"/>
      <c r="RES190" s="89"/>
      <c r="RET190" s="89"/>
      <c r="REU190" s="89"/>
      <c r="REV190" s="89"/>
      <c r="REW190" s="89"/>
      <c r="REX190" s="89"/>
      <c r="REY190" s="89"/>
      <c r="REZ190" s="89"/>
      <c r="RFA190" s="89"/>
      <c r="RFB190" s="89"/>
      <c r="RFC190" s="89"/>
      <c r="RFD190" s="89"/>
      <c r="RFE190" s="89"/>
      <c r="RFF190" s="89"/>
      <c r="RFG190" s="89"/>
      <c r="RFJ190" s="89"/>
      <c r="RFM190" s="89"/>
      <c r="RFP190" s="89"/>
      <c r="RFS190" s="89"/>
      <c r="RFV190" s="89"/>
      <c r="RGH190" s="89"/>
      <c r="RGK190" s="89"/>
      <c r="RGN190" s="89"/>
      <c r="RGQ190" s="89"/>
      <c r="RGW190" s="89"/>
      <c r="RGZ190" s="89"/>
      <c r="RHF190" s="89"/>
      <c r="RHI190" s="89"/>
      <c r="RHL190" s="89"/>
      <c r="RHO190" s="89"/>
      <c r="RHU190" s="89"/>
      <c r="RHX190" s="89"/>
      <c r="RID190" s="89"/>
      <c r="RIF190" s="89"/>
      <c r="RIG190" s="89"/>
      <c r="RII190" s="89"/>
      <c r="RIL190" s="89"/>
      <c r="RIO190" s="89"/>
      <c r="RIZ190" s="89"/>
      <c r="RJB190" s="89"/>
      <c r="RJN190" s="89"/>
      <c r="RJQ190" s="89"/>
      <c r="RJY190" s="89"/>
      <c r="RKS190" s="89"/>
      <c r="RKU190" s="89"/>
      <c r="RKV190" s="89"/>
      <c r="RKW190" s="89"/>
      <c r="RKX190" s="89"/>
      <c r="RKY190" s="89"/>
      <c r="RKZ190" s="89"/>
      <c r="RLR190" s="89"/>
      <c r="RLS190" s="89"/>
      <c r="RLV190" s="89"/>
      <c r="RLY190" s="89"/>
      <c r="RMA190" s="89"/>
      <c r="RMC190" s="89"/>
      <c r="RMF190" s="89"/>
      <c r="RMI190" s="89"/>
      <c r="RML190" s="89"/>
      <c r="RMR190" s="89"/>
      <c r="RMU190" s="89"/>
      <c r="RMX190" s="89"/>
      <c r="RNC190" s="89"/>
      <c r="RNQ190" s="89"/>
      <c r="RNR190" s="89"/>
      <c r="RNS190" s="89"/>
      <c r="RNT190" s="89"/>
      <c r="RNU190" s="89"/>
      <c r="RNV190" s="89"/>
      <c r="RNW190" s="89"/>
      <c r="RNX190" s="89"/>
      <c r="RNY190" s="89"/>
      <c r="RNZ190" s="89"/>
      <c r="ROA190" s="89"/>
      <c r="ROB190" s="89"/>
      <c r="ROC190" s="89"/>
      <c r="ROD190" s="89"/>
      <c r="ROE190" s="89"/>
      <c r="ROF190" s="89"/>
      <c r="ROG190" s="89"/>
      <c r="ROH190" s="89"/>
      <c r="ROI190" s="89"/>
      <c r="ROJ190" s="89"/>
      <c r="ROK190" s="89"/>
      <c r="ROL190" s="89"/>
      <c r="ROM190" s="89"/>
      <c r="RON190" s="89"/>
      <c r="ROO190" s="89"/>
      <c r="ROP190" s="89"/>
      <c r="ROQ190" s="89"/>
      <c r="ROR190" s="89"/>
      <c r="ROS190" s="89"/>
      <c r="ROT190" s="89"/>
      <c r="ROU190" s="89"/>
      <c r="ROV190" s="89"/>
      <c r="ROW190" s="89"/>
      <c r="ROX190" s="89"/>
      <c r="ROY190" s="89"/>
      <c r="ROZ190" s="89"/>
      <c r="RPA190" s="89"/>
      <c r="RPB190" s="89"/>
      <c r="RPC190" s="89"/>
      <c r="RPF190" s="89"/>
      <c r="RPI190" s="89"/>
      <c r="RPL190" s="89"/>
      <c r="RPO190" s="89"/>
      <c r="RPR190" s="89"/>
      <c r="RQD190" s="89"/>
      <c r="RQG190" s="89"/>
      <c r="RQJ190" s="89"/>
      <c r="RQM190" s="89"/>
      <c r="RQS190" s="89"/>
      <c r="RQV190" s="89"/>
      <c r="RRB190" s="89"/>
      <c r="RRE190" s="89"/>
      <c r="RRH190" s="89"/>
      <c r="RRK190" s="89"/>
      <c r="RRQ190" s="89"/>
      <c r="RRT190" s="89"/>
      <c r="RRZ190" s="89"/>
      <c r="RSB190" s="89"/>
      <c r="RSC190" s="89"/>
      <c r="RSE190" s="89"/>
      <c r="RSH190" s="89"/>
      <c r="RSK190" s="89"/>
      <c r="RSV190" s="89"/>
      <c r="RSX190" s="89"/>
      <c r="RTJ190" s="89"/>
      <c r="RTM190" s="89"/>
      <c r="RTU190" s="89"/>
      <c r="RUO190" s="89"/>
      <c r="RUQ190" s="89"/>
      <c r="RUR190" s="89"/>
      <c r="RUS190" s="89"/>
      <c r="RUT190" s="89"/>
      <c r="RUU190" s="89"/>
      <c r="RUV190" s="89"/>
      <c r="RVN190" s="89"/>
      <c r="RVO190" s="89"/>
      <c r="RVR190" s="89"/>
      <c r="RVU190" s="89"/>
      <c r="RVW190" s="89"/>
      <c r="RVY190" s="89"/>
      <c r="RWB190" s="89"/>
      <c r="RWE190" s="89"/>
      <c r="RWH190" s="89"/>
      <c r="RWN190" s="89"/>
      <c r="RWQ190" s="89"/>
      <c r="RWT190" s="89"/>
      <c r="RWY190" s="89"/>
      <c r="RXM190" s="89"/>
      <c r="RXN190" s="89"/>
      <c r="RXO190" s="89"/>
      <c r="RXP190" s="89"/>
      <c r="RXQ190" s="89"/>
      <c r="RXR190" s="89"/>
      <c r="RXS190" s="89"/>
      <c r="RXT190" s="89"/>
      <c r="RXU190" s="89"/>
      <c r="RXV190" s="89"/>
      <c r="RXW190" s="89"/>
      <c r="RXX190" s="89"/>
      <c r="RXY190" s="89"/>
      <c r="RXZ190" s="89"/>
      <c r="RYA190" s="89"/>
      <c r="RYB190" s="89"/>
      <c r="RYC190" s="89"/>
      <c r="RYD190" s="89"/>
      <c r="RYE190" s="89"/>
      <c r="RYF190" s="89"/>
      <c r="RYG190" s="89"/>
      <c r="RYH190" s="89"/>
      <c r="RYI190" s="89"/>
      <c r="RYJ190" s="89"/>
      <c r="RYK190" s="89"/>
      <c r="RYL190" s="89"/>
      <c r="RYM190" s="89"/>
      <c r="RYN190" s="89"/>
      <c r="RYO190" s="89"/>
      <c r="RYP190" s="89"/>
      <c r="RYQ190" s="89"/>
      <c r="RYR190" s="89"/>
      <c r="RYS190" s="89"/>
      <c r="RYT190" s="89"/>
      <c r="RYU190" s="89"/>
      <c r="RYV190" s="89"/>
      <c r="RYW190" s="89"/>
      <c r="RYX190" s="89"/>
      <c r="RYY190" s="89"/>
      <c r="RZB190" s="89"/>
      <c r="RZE190" s="89"/>
      <c r="RZH190" s="89"/>
      <c r="RZK190" s="89"/>
      <c r="RZN190" s="89"/>
      <c r="RZZ190" s="89"/>
      <c r="SAC190" s="89"/>
      <c r="SAF190" s="89"/>
      <c r="SAI190" s="89"/>
      <c r="SAO190" s="89"/>
      <c r="SAR190" s="89"/>
      <c r="SAX190" s="89"/>
      <c r="SBA190" s="89"/>
      <c r="SBD190" s="89"/>
      <c r="SBG190" s="89"/>
      <c r="SBM190" s="89"/>
      <c r="SBP190" s="89"/>
      <c r="SBV190" s="89"/>
      <c r="SBX190" s="89"/>
      <c r="SBY190" s="89"/>
      <c r="SCA190" s="89"/>
      <c r="SCD190" s="89"/>
      <c r="SCG190" s="89"/>
      <c r="SCR190" s="89"/>
      <c r="SCT190" s="89"/>
      <c r="SDF190" s="89"/>
      <c r="SDI190" s="89"/>
      <c r="SDQ190" s="89"/>
      <c r="SEK190" s="89"/>
      <c r="SEM190" s="89"/>
      <c r="SEN190" s="89"/>
      <c r="SEO190" s="89"/>
      <c r="SEP190" s="89"/>
      <c r="SEQ190" s="89"/>
      <c r="SER190" s="89"/>
      <c r="SFJ190" s="89"/>
      <c r="SFK190" s="89"/>
      <c r="SFN190" s="89"/>
      <c r="SFQ190" s="89"/>
      <c r="SFS190" s="89"/>
      <c r="SFU190" s="89"/>
      <c r="SFX190" s="89"/>
      <c r="SGA190" s="89"/>
      <c r="SGD190" s="89"/>
      <c r="SGJ190" s="89"/>
      <c r="SGM190" s="89"/>
      <c r="SGP190" s="89"/>
      <c r="SGU190" s="89"/>
      <c r="SHI190" s="89"/>
      <c r="SHJ190" s="89"/>
      <c r="SHK190" s="89"/>
      <c r="SHL190" s="89"/>
      <c r="SHM190" s="89"/>
      <c r="SHN190" s="89"/>
      <c r="SHO190" s="89"/>
      <c r="SHP190" s="89"/>
      <c r="SHQ190" s="89"/>
      <c r="SHR190" s="89"/>
      <c r="SHS190" s="89"/>
      <c r="SHT190" s="89"/>
      <c r="SHU190" s="89"/>
      <c r="SHV190" s="89"/>
      <c r="SHW190" s="89"/>
      <c r="SHX190" s="89"/>
      <c r="SHY190" s="89"/>
      <c r="SHZ190" s="89"/>
      <c r="SIA190" s="89"/>
      <c r="SIB190" s="89"/>
      <c r="SIC190" s="89"/>
      <c r="SID190" s="89"/>
      <c r="SIE190" s="89"/>
      <c r="SIF190" s="89"/>
      <c r="SIG190" s="89"/>
      <c r="SIH190" s="89"/>
      <c r="SII190" s="89"/>
      <c r="SIJ190" s="89"/>
      <c r="SIK190" s="89"/>
      <c r="SIL190" s="89"/>
      <c r="SIM190" s="89"/>
      <c r="SIN190" s="89"/>
      <c r="SIO190" s="89"/>
      <c r="SIP190" s="89"/>
      <c r="SIQ190" s="89"/>
      <c r="SIR190" s="89"/>
      <c r="SIS190" s="89"/>
      <c r="SIT190" s="89"/>
      <c r="SIU190" s="89"/>
      <c r="SIX190" s="89"/>
      <c r="SJA190" s="89"/>
      <c r="SJD190" s="89"/>
      <c r="SJG190" s="89"/>
      <c r="SJJ190" s="89"/>
      <c r="SJV190" s="89"/>
      <c r="SJY190" s="89"/>
      <c r="SKB190" s="89"/>
      <c r="SKE190" s="89"/>
      <c r="SKK190" s="89"/>
      <c r="SKN190" s="89"/>
      <c r="SKT190" s="89"/>
      <c r="SKW190" s="89"/>
      <c r="SKZ190" s="89"/>
      <c r="SLC190" s="89"/>
      <c r="SLI190" s="89"/>
      <c r="SLL190" s="89"/>
      <c r="SLR190" s="89"/>
      <c r="SLT190" s="89"/>
      <c r="SLU190" s="89"/>
      <c r="SLW190" s="89"/>
      <c r="SLZ190" s="89"/>
      <c r="SMC190" s="89"/>
      <c r="SMN190" s="89"/>
      <c r="SMP190" s="89"/>
      <c r="SNB190" s="89"/>
      <c r="SNE190" s="89"/>
      <c r="SNM190" s="89"/>
      <c r="SOG190" s="89"/>
      <c r="SOI190" s="89"/>
      <c r="SOJ190" s="89"/>
      <c r="SOK190" s="89"/>
      <c r="SOL190" s="89"/>
      <c r="SOM190" s="89"/>
      <c r="SON190" s="89"/>
      <c r="SPF190" s="89"/>
      <c r="SPG190" s="89"/>
      <c r="SPJ190" s="89"/>
      <c r="SPM190" s="89"/>
      <c r="SPO190" s="89"/>
      <c r="SPQ190" s="89"/>
      <c r="SPT190" s="89"/>
      <c r="SPW190" s="89"/>
      <c r="SPZ190" s="89"/>
      <c r="SQF190" s="89"/>
      <c r="SQI190" s="89"/>
      <c r="SQL190" s="89"/>
      <c r="SQQ190" s="89"/>
      <c r="SRE190" s="89"/>
      <c r="SRF190" s="89"/>
      <c r="SRG190" s="89"/>
      <c r="SRH190" s="89"/>
      <c r="SRI190" s="89"/>
      <c r="SRJ190" s="89"/>
      <c r="SRK190" s="89"/>
      <c r="SRL190" s="89"/>
      <c r="SRM190" s="89"/>
      <c r="SRN190" s="89"/>
      <c r="SRO190" s="89"/>
      <c r="SRP190" s="89"/>
      <c r="SRQ190" s="89"/>
      <c r="SRR190" s="89"/>
      <c r="SRS190" s="89"/>
      <c r="SRT190" s="89"/>
      <c r="SRU190" s="89"/>
      <c r="SRV190" s="89"/>
      <c r="SRW190" s="89"/>
      <c r="SRX190" s="89"/>
      <c r="SRY190" s="89"/>
      <c r="SRZ190" s="89"/>
      <c r="SSA190" s="89"/>
      <c r="SSB190" s="89"/>
      <c r="SSC190" s="89"/>
      <c r="SSD190" s="89"/>
      <c r="SSE190" s="89"/>
      <c r="SSF190" s="89"/>
      <c r="SSG190" s="89"/>
      <c r="SSH190" s="89"/>
      <c r="SSI190" s="89"/>
      <c r="SSJ190" s="89"/>
      <c r="SSK190" s="89"/>
      <c r="SSL190" s="89"/>
      <c r="SSM190" s="89"/>
      <c r="SSN190" s="89"/>
      <c r="SSO190" s="89"/>
      <c r="SSP190" s="89"/>
      <c r="SSQ190" s="89"/>
      <c r="SST190" s="89"/>
      <c r="SSW190" s="89"/>
      <c r="SSZ190" s="89"/>
      <c r="STC190" s="89"/>
      <c r="STF190" s="89"/>
      <c r="STR190" s="89"/>
      <c r="STU190" s="89"/>
      <c r="STX190" s="89"/>
      <c r="SUA190" s="89"/>
      <c r="SUG190" s="89"/>
      <c r="SUJ190" s="89"/>
      <c r="SUP190" s="89"/>
      <c r="SUS190" s="89"/>
      <c r="SUV190" s="89"/>
      <c r="SUY190" s="89"/>
      <c r="SVE190" s="89"/>
      <c r="SVH190" s="89"/>
      <c r="SVN190" s="89"/>
      <c r="SVP190" s="89"/>
      <c r="SVQ190" s="89"/>
      <c r="SVS190" s="89"/>
      <c r="SVV190" s="89"/>
      <c r="SVY190" s="89"/>
      <c r="SWJ190" s="89"/>
      <c r="SWL190" s="89"/>
      <c r="SWX190" s="89"/>
      <c r="SXA190" s="89"/>
      <c r="SXI190" s="89"/>
      <c r="SYC190" s="89"/>
      <c r="SYE190" s="89"/>
      <c r="SYF190" s="89"/>
      <c r="SYG190" s="89"/>
      <c r="SYH190" s="89"/>
      <c r="SYI190" s="89"/>
      <c r="SYJ190" s="89"/>
      <c r="SZB190" s="89"/>
      <c r="SZC190" s="89"/>
      <c r="SZF190" s="89"/>
      <c r="SZI190" s="89"/>
      <c r="SZK190" s="89"/>
      <c r="SZM190" s="89"/>
      <c r="SZP190" s="89"/>
      <c r="SZS190" s="89"/>
      <c r="SZV190" s="89"/>
      <c r="TAB190" s="89"/>
      <c r="TAE190" s="89"/>
      <c r="TAH190" s="89"/>
      <c r="TAM190" s="89"/>
      <c r="TBA190" s="89"/>
      <c r="TBB190" s="89"/>
      <c r="TBC190" s="89"/>
      <c r="TBD190" s="89"/>
      <c r="TBE190" s="89"/>
      <c r="TBF190" s="89"/>
      <c r="TBG190" s="89"/>
      <c r="TBH190" s="89"/>
      <c r="TBI190" s="89"/>
      <c r="TBJ190" s="89"/>
      <c r="TBK190" s="89"/>
      <c r="TBL190" s="89"/>
      <c r="TBM190" s="89"/>
      <c r="TBN190" s="89"/>
      <c r="TBO190" s="89"/>
      <c r="TBP190" s="89"/>
      <c r="TBQ190" s="89"/>
      <c r="TBR190" s="89"/>
      <c r="TBS190" s="89"/>
      <c r="TBT190" s="89"/>
      <c r="TBU190" s="89"/>
      <c r="TBV190" s="89"/>
      <c r="TBW190" s="89"/>
      <c r="TBX190" s="89"/>
      <c r="TBY190" s="89"/>
      <c r="TBZ190" s="89"/>
      <c r="TCA190" s="89"/>
      <c r="TCB190" s="89"/>
      <c r="TCC190" s="89"/>
      <c r="TCD190" s="89"/>
      <c r="TCE190" s="89"/>
      <c r="TCF190" s="89"/>
      <c r="TCG190" s="89"/>
      <c r="TCH190" s="89"/>
      <c r="TCI190" s="89"/>
      <c r="TCJ190" s="89"/>
      <c r="TCK190" s="89"/>
      <c r="TCL190" s="89"/>
      <c r="TCM190" s="89"/>
      <c r="TCP190" s="89"/>
      <c r="TCS190" s="89"/>
      <c r="TCV190" s="89"/>
      <c r="TCY190" s="89"/>
      <c r="TDB190" s="89"/>
      <c r="TDN190" s="89"/>
      <c r="TDQ190" s="89"/>
      <c r="TDT190" s="89"/>
      <c r="TDW190" s="89"/>
      <c r="TEC190" s="89"/>
      <c r="TEF190" s="89"/>
      <c r="TEL190" s="89"/>
      <c r="TEO190" s="89"/>
      <c r="TER190" s="89"/>
      <c r="TEU190" s="89"/>
      <c r="TFA190" s="89"/>
      <c r="TFD190" s="89"/>
      <c r="TFJ190" s="89"/>
      <c r="TFL190" s="89"/>
      <c r="TFM190" s="89"/>
      <c r="TFO190" s="89"/>
      <c r="TFR190" s="89"/>
      <c r="TFU190" s="89"/>
      <c r="TGF190" s="89"/>
      <c r="TGH190" s="89"/>
      <c r="TGT190" s="89"/>
      <c r="TGW190" s="89"/>
      <c r="THE190" s="89"/>
      <c r="THY190" s="89"/>
      <c r="TIA190" s="89"/>
      <c r="TIB190" s="89"/>
      <c r="TIC190" s="89"/>
      <c r="TID190" s="89"/>
      <c r="TIE190" s="89"/>
      <c r="TIF190" s="89"/>
      <c r="TIX190" s="89"/>
      <c r="TIY190" s="89"/>
      <c r="TJB190" s="89"/>
      <c r="TJE190" s="89"/>
      <c r="TJG190" s="89"/>
      <c r="TJI190" s="89"/>
      <c r="TJL190" s="89"/>
      <c r="TJO190" s="89"/>
      <c r="TJR190" s="89"/>
      <c r="TJX190" s="89"/>
      <c r="TKA190" s="89"/>
      <c r="TKD190" s="89"/>
      <c r="TKI190" s="89"/>
      <c r="TKW190" s="89"/>
      <c r="TKX190" s="89"/>
      <c r="TKY190" s="89"/>
      <c r="TKZ190" s="89"/>
      <c r="TLA190" s="89"/>
      <c r="TLB190" s="89"/>
      <c r="TLC190" s="89"/>
      <c r="TLD190" s="89"/>
      <c r="TLE190" s="89"/>
      <c r="TLF190" s="89"/>
      <c r="TLG190" s="89"/>
      <c r="TLH190" s="89"/>
      <c r="TLI190" s="89"/>
      <c r="TLJ190" s="89"/>
      <c r="TLK190" s="89"/>
      <c r="TLL190" s="89"/>
      <c r="TLM190" s="89"/>
      <c r="TLN190" s="89"/>
      <c r="TLO190" s="89"/>
      <c r="TLP190" s="89"/>
      <c r="TLQ190" s="89"/>
      <c r="TLR190" s="89"/>
      <c r="TLS190" s="89"/>
      <c r="TLT190" s="89"/>
      <c r="TLU190" s="89"/>
      <c r="TLV190" s="89"/>
      <c r="TLW190" s="89"/>
      <c r="TLX190" s="89"/>
      <c r="TLY190" s="89"/>
      <c r="TLZ190" s="89"/>
      <c r="TMA190" s="89"/>
      <c r="TMB190" s="89"/>
      <c r="TMC190" s="89"/>
      <c r="TMD190" s="89"/>
      <c r="TME190" s="89"/>
      <c r="TMF190" s="89"/>
      <c r="TMG190" s="89"/>
      <c r="TMH190" s="89"/>
      <c r="TMI190" s="89"/>
      <c r="TML190" s="89"/>
      <c r="TMO190" s="89"/>
      <c r="TMR190" s="89"/>
      <c r="TMU190" s="89"/>
      <c r="TMX190" s="89"/>
      <c r="TNJ190" s="89"/>
      <c r="TNM190" s="89"/>
      <c r="TNP190" s="89"/>
      <c r="TNS190" s="89"/>
      <c r="TNY190" s="89"/>
      <c r="TOB190" s="89"/>
      <c r="TOH190" s="89"/>
      <c r="TOK190" s="89"/>
      <c r="TON190" s="89"/>
      <c r="TOQ190" s="89"/>
      <c r="TOW190" s="89"/>
      <c r="TOZ190" s="89"/>
      <c r="TPF190" s="89"/>
      <c r="TPH190" s="89"/>
      <c r="TPI190" s="89"/>
      <c r="TPK190" s="89"/>
      <c r="TPN190" s="89"/>
      <c r="TPQ190" s="89"/>
      <c r="TQB190" s="89"/>
      <c r="TQD190" s="89"/>
      <c r="TQP190" s="89"/>
      <c r="TQS190" s="89"/>
      <c r="TRA190" s="89"/>
      <c r="TRU190" s="89"/>
      <c r="TRW190" s="89"/>
      <c r="TRX190" s="89"/>
      <c r="TRY190" s="89"/>
      <c r="TRZ190" s="89"/>
      <c r="TSA190" s="89"/>
      <c r="TSB190" s="89"/>
      <c r="TST190" s="89"/>
      <c r="TSU190" s="89"/>
      <c r="TSX190" s="89"/>
      <c r="TTA190" s="89"/>
      <c r="TTC190" s="89"/>
      <c r="TTE190" s="89"/>
      <c r="TTH190" s="89"/>
      <c r="TTK190" s="89"/>
      <c r="TTN190" s="89"/>
      <c r="TTT190" s="89"/>
      <c r="TTW190" s="89"/>
      <c r="TTZ190" s="89"/>
      <c r="TUE190" s="89"/>
      <c r="TUS190" s="89"/>
      <c r="TUT190" s="89"/>
      <c r="TUU190" s="89"/>
      <c r="TUV190" s="89"/>
      <c r="TUW190" s="89"/>
      <c r="TUX190" s="89"/>
      <c r="TUY190" s="89"/>
      <c r="TUZ190" s="89"/>
      <c r="TVA190" s="89"/>
      <c r="TVB190" s="89"/>
      <c r="TVC190" s="89"/>
      <c r="TVD190" s="89"/>
      <c r="TVE190" s="89"/>
      <c r="TVF190" s="89"/>
      <c r="TVG190" s="89"/>
      <c r="TVH190" s="89"/>
      <c r="TVI190" s="89"/>
      <c r="TVJ190" s="89"/>
      <c r="TVK190" s="89"/>
      <c r="TVL190" s="89"/>
      <c r="TVM190" s="89"/>
      <c r="TVN190" s="89"/>
      <c r="TVO190" s="89"/>
      <c r="TVP190" s="89"/>
      <c r="TVQ190" s="89"/>
      <c r="TVR190" s="89"/>
      <c r="TVS190" s="89"/>
      <c r="TVT190" s="89"/>
      <c r="TVU190" s="89"/>
      <c r="TVV190" s="89"/>
      <c r="TVW190" s="89"/>
      <c r="TVX190" s="89"/>
      <c r="TVY190" s="89"/>
      <c r="TVZ190" s="89"/>
      <c r="TWA190" s="89"/>
      <c r="TWB190" s="89"/>
      <c r="TWC190" s="89"/>
      <c r="TWD190" s="89"/>
      <c r="TWE190" s="89"/>
      <c r="TWH190" s="89"/>
      <c r="TWK190" s="89"/>
      <c r="TWN190" s="89"/>
      <c r="TWQ190" s="89"/>
      <c r="TWT190" s="89"/>
      <c r="TXF190" s="89"/>
      <c r="TXI190" s="89"/>
      <c r="TXL190" s="89"/>
      <c r="TXO190" s="89"/>
      <c r="TXU190" s="89"/>
      <c r="TXX190" s="89"/>
      <c r="TYD190" s="89"/>
      <c r="TYG190" s="89"/>
      <c r="TYJ190" s="89"/>
      <c r="TYM190" s="89"/>
      <c r="TYS190" s="89"/>
      <c r="TYV190" s="89"/>
      <c r="TZB190" s="89"/>
      <c r="TZD190" s="89"/>
      <c r="TZE190" s="89"/>
      <c r="TZG190" s="89"/>
      <c r="TZJ190" s="89"/>
      <c r="TZM190" s="89"/>
      <c r="TZX190" s="89"/>
      <c r="TZZ190" s="89"/>
      <c r="UAL190" s="89"/>
      <c r="UAO190" s="89"/>
      <c r="UAW190" s="89"/>
      <c r="UBQ190" s="89"/>
      <c r="UBS190" s="89"/>
      <c r="UBT190" s="89"/>
      <c r="UBU190" s="89"/>
      <c r="UBV190" s="89"/>
      <c r="UBW190" s="89"/>
      <c r="UBX190" s="89"/>
      <c r="UCP190" s="89"/>
      <c r="UCQ190" s="89"/>
      <c r="UCT190" s="89"/>
      <c r="UCW190" s="89"/>
      <c r="UCY190" s="89"/>
      <c r="UDA190" s="89"/>
      <c r="UDD190" s="89"/>
      <c r="UDG190" s="89"/>
      <c r="UDJ190" s="89"/>
      <c r="UDP190" s="89"/>
      <c r="UDS190" s="89"/>
      <c r="UDV190" s="89"/>
      <c r="UEA190" s="89"/>
      <c r="UEO190" s="89"/>
      <c r="UEP190" s="89"/>
      <c r="UEQ190" s="89"/>
      <c r="UER190" s="89"/>
      <c r="UES190" s="89"/>
      <c r="UET190" s="89"/>
      <c r="UEU190" s="89"/>
      <c r="UEV190" s="89"/>
      <c r="UEW190" s="89"/>
      <c r="UEX190" s="89"/>
      <c r="UEY190" s="89"/>
      <c r="UEZ190" s="89"/>
      <c r="UFA190" s="89"/>
      <c r="UFB190" s="89"/>
      <c r="UFC190" s="89"/>
      <c r="UFD190" s="89"/>
      <c r="UFE190" s="89"/>
      <c r="UFF190" s="89"/>
      <c r="UFG190" s="89"/>
      <c r="UFH190" s="89"/>
      <c r="UFI190" s="89"/>
      <c r="UFJ190" s="89"/>
      <c r="UFK190" s="89"/>
      <c r="UFL190" s="89"/>
      <c r="UFM190" s="89"/>
      <c r="UFN190" s="89"/>
      <c r="UFO190" s="89"/>
      <c r="UFP190" s="89"/>
      <c r="UFQ190" s="89"/>
      <c r="UFR190" s="89"/>
      <c r="UFS190" s="89"/>
      <c r="UFT190" s="89"/>
      <c r="UFU190" s="89"/>
      <c r="UFV190" s="89"/>
      <c r="UFW190" s="89"/>
      <c r="UFX190" s="89"/>
      <c r="UFY190" s="89"/>
      <c r="UFZ190" s="89"/>
      <c r="UGA190" s="89"/>
      <c r="UGD190" s="89"/>
      <c r="UGG190" s="89"/>
      <c r="UGJ190" s="89"/>
      <c r="UGM190" s="89"/>
      <c r="UGP190" s="89"/>
      <c r="UHB190" s="89"/>
      <c r="UHE190" s="89"/>
      <c r="UHH190" s="89"/>
      <c r="UHK190" s="89"/>
      <c r="UHQ190" s="89"/>
      <c r="UHT190" s="89"/>
      <c r="UHZ190" s="89"/>
      <c r="UIC190" s="89"/>
      <c r="UIF190" s="89"/>
      <c r="UII190" s="89"/>
      <c r="UIO190" s="89"/>
      <c r="UIR190" s="89"/>
      <c r="UIX190" s="89"/>
      <c r="UIZ190" s="89"/>
      <c r="UJA190" s="89"/>
      <c r="UJC190" s="89"/>
      <c r="UJF190" s="89"/>
      <c r="UJI190" s="89"/>
      <c r="UJT190" s="89"/>
      <c r="UJV190" s="89"/>
      <c r="UKH190" s="89"/>
      <c r="UKK190" s="89"/>
      <c r="UKS190" s="89"/>
      <c r="ULM190" s="89"/>
      <c r="ULO190" s="89"/>
      <c r="ULP190" s="89"/>
      <c r="ULQ190" s="89"/>
      <c r="ULR190" s="89"/>
      <c r="ULS190" s="89"/>
      <c r="ULT190" s="89"/>
      <c r="UML190" s="89"/>
      <c r="UMM190" s="89"/>
      <c r="UMP190" s="89"/>
      <c r="UMS190" s="89"/>
      <c r="UMU190" s="89"/>
      <c r="UMW190" s="89"/>
      <c r="UMZ190" s="89"/>
      <c r="UNC190" s="89"/>
      <c r="UNF190" s="89"/>
      <c r="UNL190" s="89"/>
      <c r="UNO190" s="89"/>
      <c r="UNR190" s="89"/>
      <c r="UNW190" s="89"/>
      <c r="UOK190" s="89"/>
      <c r="UOL190" s="89"/>
      <c r="UOM190" s="89"/>
      <c r="UON190" s="89"/>
      <c r="UOO190" s="89"/>
      <c r="UOP190" s="89"/>
      <c r="UOQ190" s="89"/>
      <c r="UOR190" s="89"/>
      <c r="UOS190" s="89"/>
      <c r="UOT190" s="89"/>
      <c r="UOU190" s="89"/>
      <c r="UOV190" s="89"/>
      <c r="UOW190" s="89"/>
      <c r="UOX190" s="89"/>
      <c r="UOY190" s="89"/>
      <c r="UOZ190" s="89"/>
      <c r="UPA190" s="89"/>
      <c r="UPB190" s="89"/>
      <c r="UPC190" s="89"/>
      <c r="UPD190" s="89"/>
      <c r="UPE190" s="89"/>
      <c r="UPF190" s="89"/>
      <c r="UPG190" s="89"/>
      <c r="UPH190" s="89"/>
      <c r="UPI190" s="89"/>
      <c r="UPJ190" s="89"/>
      <c r="UPK190" s="89"/>
      <c r="UPL190" s="89"/>
      <c r="UPM190" s="89"/>
      <c r="UPN190" s="89"/>
      <c r="UPO190" s="89"/>
      <c r="UPP190" s="89"/>
      <c r="UPQ190" s="89"/>
      <c r="UPR190" s="89"/>
      <c r="UPS190" s="89"/>
      <c r="UPT190" s="89"/>
      <c r="UPU190" s="89"/>
      <c r="UPV190" s="89"/>
      <c r="UPW190" s="89"/>
      <c r="UPZ190" s="89"/>
      <c r="UQC190" s="89"/>
      <c r="UQF190" s="89"/>
      <c r="UQI190" s="89"/>
      <c r="UQL190" s="89"/>
      <c r="UQX190" s="89"/>
      <c r="URA190" s="89"/>
      <c r="URD190" s="89"/>
      <c r="URG190" s="89"/>
      <c r="URM190" s="89"/>
      <c r="URP190" s="89"/>
      <c r="URV190" s="89"/>
      <c r="URY190" s="89"/>
      <c r="USB190" s="89"/>
      <c r="USE190" s="89"/>
      <c r="USK190" s="89"/>
      <c r="USN190" s="89"/>
      <c r="UST190" s="89"/>
      <c r="USV190" s="89"/>
      <c r="USW190" s="89"/>
      <c r="USY190" s="89"/>
      <c r="UTB190" s="89"/>
      <c r="UTE190" s="89"/>
      <c r="UTP190" s="89"/>
      <c r="UTR190" s="89"/>
      <c r="UUD190" s="89"/>
      <c r="UUG190" s="89"/>
      <c r="UUO190" s="89"/>
      <c r="UVI190" s="89"/>
      <c r="UVK190" s="89"/>
      <c r="UVL190" s="89"/>
      <c r="UVM190" s="89"/>
      <c r="UVN190" s="89"/>
      <c r="UVO190" s="89"/>
      <c r="UVP190" s="89"/>
      <c r="UWH190" s="89"/>
      <c r="UWI190" s="89"/>
      <c r="UWL190" s="89"/>
      <c r="UWO190" s="89"/>
      <c r="UWQ190" s="89"/>
      <c r="UWS190" s="89"/>
      <c r="UWV190" s="89"/>
      <c r="UWY190" s="89"/>
      <c r="UXB190" s="89"/>
      <c r="UXH190" s="89"/>
      <c r="UXK190" s="89"/>
      <c r="UXN190" s="89"/>
      <c r="UXS190" s="89"/>
      <c r="UYG190" s="89"/>
      <c r="UYH190" s="89"/>
      <c r="UYI190" s="89"/>
      <c r="UYJ190" s="89"/>
      <c r="UYK190" s="89"/>
      <c r="UYL190" s="89"/>
      <c r="UYM190" s="89"/>
      <c r="UYN190" s="89"/>
      <c r="UYO190" s="89"/>
      <c r="UYP190" s="89"/>
      <c r="UYQ190" s="89"/>
      <c r="UYR190" s="89"/>
      <c r="UYS190" s="89"/>
      <c r="UYT190" s="89"/>
      <c r="UYU190" s="89"/>
      <c r="UYV190" s="89"/>
      <c r="UYW190" s="89"/>
      <c r="UYX190" s="89"/>
      <c r="UYY190" s="89"/>
      <c r="UYZ190" s="89"/>
      <c r="UZA190" s="89"/>
      <c r="UZB190" s="89"/>
      <c r="UZC190" s="89"/>
      <c r="UZD190" s="89"/>
      <c r="UZE190" s="89"/>
      <c r="UZF190" s="89"/>
      <c r="UZG190" s="89"/>
      <c r="UZH190" s="89"/>
      <c r="UZI190" s="89"/>
      <c r="UZJ190" s="89"/>
      <c r="UZK190" s="89"/>
      <c r="UZL190" s="89"/>
      <c r="UZM190" s="89"/>
      <c r="UZN190" s="89"/>
      <c r="UZO190" s="89"/>
      <c r="UZP190" s="89"/>
      <c r="UZQ190" s="89"/>
      <c r="UZR190" s="89"/>
      <c r="UZS190" s="89"/>
      <c r="UZV190" s="89"/>
      <c r="UZY190" s="89"/>
      <c r="VAB190" s="89"/>
      <c r="VAE190" s="89"/>
      <c r="VAH190" s="89"/>
      <c r="VAT190" s="89"/>
      <c r="VAW190" s="89"/>
      <c r="VAZ190" s="89"/>
      <c r="VBC190" s="89"/>
      <c r="VBI190" s="89"/>
      <c r="VBL190" s="89"/>
      <c r="VBR190" s="89"/>
      <c r="VBU190" s="89"/>
      <c r="VBX190" s="89"/>
      <c r="VCA190" s="89"/>
      <c r="VCG190" s="89"/>
      <c r="VCJ190" s="89"/>
      <c r="VCP190" s="89"/>
      <c r="VCR190" s="89"/>
      <c r="VCS190" s="89"/>
      <c r="VCU190" s="89"/>
      <c r="VCX190" s="89"/>
      <c r="VDA190" s="89"/>
      <c r="VDL190" s="89"/>
      <c r="VDN190" s="89"/>
      <c r="VDZ190" s="89"/>
      <c r="VEC190" s="89"/>
      <c r="VEK190" s="89"/>
      <c r="VFE190" s="89"/>
      <c r="VFG190" s="89"/>
      <c r="VFH190" s="89"/>
      <c r="VFI190" s="89"/>
      <c r="VFJ190" s="89"/>
      <c r="VFK190" s="89"/>
      <c r="VFL190" s="89"/>
      <c r="VGD190" s="89"/>
      <c r="VGE190" s="89"/>
      <c r="VGH190" s="89"/>
      <c r="VGK190" s="89"/>
      <c r="VGM190" s="89"/>
      <c r="VGO190" s="89"/>
      <c r="VGR190" s="89"/>
      <c r="VGU190" s="89"/>
      <c r="VGX190" s="89"/>
      <c r="VHD190" s="89"/>
      <c r="VHG190" s="89"/>
      <c r="VHJ190" s="89"/>
      <c r="VHO190" s="89"/>
      <c r="VIC190" s="89"/>
      <c r="VID190" s="89"/>
      <c r="VIE190" s="89"/>
      <c r="VIF190" s="89"/>
      <c r="VIG190" s="89"/>
      <c r="VIH190" s="89"/>
      <c r="VII190" s="89"/>
      <c r="VIJ190" s="89"/>
      <c r="VIK190" s="89"/>
      <c r="VIL190" s="89"/>
      <c r="VIM190" s="89"/>
      <c r="VIN190" s="89"/>
      <c r="VIO190" s="89"/>
      <c r="VIP190" s="89"/>
      <c r="VIQ190" s="89"/>
      <c r="VIR190" s="89"/>
      <c r="VIS190" s="89"/>
      <c r="VIT190" s="89"/>
      <c r="VIU190" s="89"/>
      <c r="VIV190" s="89"/>
      <c r="VIW190" s="89"/>
      <c r="VIX190" s="89"/>
      <c r="VIY190" s="89"/>
      <c r="VIZ190" s="89"/>
      <c r="VJA190" s="89"/>
      <c r="VJB190" s="89"/>
      <c r="VJC190" s="89"/>
      <c r="VJD190" s="89"/>
      <c r="VJE190" s="89"/>
      <c r="VJF190" s="89"/>
      <c r="VJG190" s="89"/>
      <c r="VJH190" s="89"/>
      <c r="VJI190" s="89"/>
      <c r="VJJ190" s="89"/>
      <c r="VJK190" s="89"/>
      <c r="VJL190" s="89"/>
      <c r="VJM190" s="89"/>
      <c r="VJN190" s="89"/>
      <c r="VJO190" s="89"/>
      <c r="VJR190" s="89"/>
      <c r="VJU190" s="89"/>
      <c r="VJX190" s="89"/>
      <c r="VKA190" s="89"/>
      <c r="VKD190" s="89"/>
      <c r="VKP190" s="89"/>
      <c r="VKS190" s="89"/>
      <c r="VKV190" s="89"/>
      <c r="VKY190" s="89"/>
      <c r="VLE190" s="89"/>
      <c r="VLH190" s="89"/>
      <c r="VLN190" s="89"/>
      <c r="VLQ190" s="89"/>
      <c r="VLT190" s="89"/>
      <c r="VLW190" s="89"/>
      <c r="VMC190" s="89"/>
      <c r="VMF190" s="89"/>
      <c r="VML190" s="89"/>
      <c r="VMN190" s="89"/>
      <c r="VMO190" s="89"/>
      <c r="VMQ190" s="89"/>
      <c r="VMT190" s="89"/>
      <c r="VMW190" s="89"/>
      <c r="VNH190" s="89"/>
      <c r="VNJ190" s="89"/>
      <c r="VNV190" s="89"/>
      <c r="VNY190" s="89"/>
      <c r="VOG190" s="89"/>
      <c r="VPA190" s="89"/>
      <c r="VPC190" s="89"/>
      <c r="VPD190" s="89"/>
      <c r="VPE190" s="89"/>
      <c r="VPF190" s="89"/>
      <c r="VPG190" s="89"/>
      <c r="VPH190" s="89"/>
      <c r="VPZ190" s="89"/>
      <c r="VQA190" s="89"/>
      <c r="VQD190" s="89"/>
      <c r="VQG190" s="89"/>
      <c r="VQI190" s="89"/>
      <c r="VQK190" s="89"/>
      <c r="VQN190" s="89"/>
      <c r="VQQ190" s="89"/>
      <c r="VQT190" s="89"/>
      <c r="VQZ190" s="89"/>
      <c r="VRC190" s="89"/>
      <c r="VRF190" s="89"/>
      <c r="VRK190" s="89"/>
      <c r="VRY190" s="89"/>
      <c r="VRZ190" s="89"/>
      <c r="VSA190" s="89"/>
      <c r="VSB190" s="89"/>
      <c r="VSC190" s="89"/>
      <c r="VSD190" s="89"/>
      <c r="VSE190" s="89"/>
      <c r="VSF190" s="89"/>
      <c r="VSG190" s="89"/>
      <c r="VSH190" s="89"/>
      <c r="VSI190" s="89"/>
      <c r="VSJ190" s="89"/>
      <c r="VSK190" s="89"/>
      <c r="VSL190" s="89"/>
      <c r="VSM190" s="89"/>
      <c r="VSN190" s="89"/>
      <c r="VSO190" s="89"/>
      <c r="VSP190" s="89"/>
      <c r="VSQ190" s="89"/>
      <c r="VSR190" s="89"/>
      <c r="VSS190" s="89"/>
      <c r="VST190" s="89"/>
      <c r="VSU190" s="89"/>
      <c r="VSV190" s="89"/>
      <c r="VSW190" s="89"/>
      <c r="VSX190" s="89"/>
      <c r="VSY190" s="89"/>
      <c r="VSZ190" s="89"/>
      <c r="VTA190" s="89"/>
      <c r="VTB190" s="89"/>
      <c r="VTC190" s="89"/>
      <c r="VTD190" s="89"/>
      <c r="VTE190" s="89"/>
      <c r="VTF190" s="89"/>
      <c r="VTG190" s="89"/>
      <c r="VTH190" s="89"/>
      <c r="VTI190" s="89"/>
      <c r="VTJ190" s="89"/>
      <c r="VTK190" s="89"/>
      <c r="VTN190" s="89"/>
      <c r="VTQ190" s="89"/>
      <c r="VTT190" s="89"/>
      <c r="VTW190" s="89"/>
      <c r="VTZ190" s="89"/>
      <c r="VUL190" s="89"/>
      <c r="VUO190" s="89"/>
      <c r="VUR190" s="89"/>
      <c r="VUU190" s="89"/>
      <c r="VVA190" s="89"/>
      <c r="VVD190" s="89"/>
      <c r="VVJ190" s="89"/>
      <c r="VVM190" s="89"/>
      <c r="VVP190" s="89"/>
      <c r="VVS190" s="89"/>
      <c r="VVY190" s="89"/>
      <c r="VWB190" s="89"/>
      <c r="VWH190" s="89"/>
      <c r="VWJ190" s="89"/>
      <c r="VWK190" s="89"/>
      <c r="VWM190" s="89"/>
      <c r="VWP190" s="89"/>
      <c r="VWS190" s="89"/>
      <c r="VXD190" s="89"/>
      <c r="VXF190" s="89"/>
      <c r="VXR190" s="89"/>
      <c r="VXU190" s="89"/>
      <c r="VYC190" s="89"/>
      <c r="VYW190" s="89"/>
      <c r="VYY190" s="89"/>
      <c r="VYZ190" s="89"/>
      <c r="VZA190" s="89"/>
      <c r="VZB190" s="89"/>
      <c r="VZC190" s="89"/>
      <c r="VZD190" s="89"/>
      <c r="VZV190" s="89"/>
      <c r="VZW190" s="89"/>
      <c r="VZZ190" s="89"/>
      <c r="WAC190" s="89"/>
      <c r="WAE190" s="89"/>
      <c r="WAG190" s="89"/>
      <c r="WAJ190" s="89"/>
      <c r="WAM190" s="89"/>
      <c r="WAP190" s="89"/>
      <c r="WAV190" s="89"/>
      <c r="WAY190" s="89"/>
      <c r="WBB190" s="89"/>
      <c r="WBG190" s="89"/>
      <c r="WBU190" s="89"/>
      <c r="WBV190" s="89"/>
      <c r="WBW190" s="89"/>
      <c r="WBX190" s="89"/>
      <c r="WBY190" s="89"/>
      <c r="WBZ190" s="89"/>
      <c r="WCA190" s="89"/>
      <c r="WCB190" s="89"/>
      <c r="WCC190" s="89"/>
      <c r="WCD190" s="89"/>
      <c r="WCE190" s="89"/>
      <c r="WCF190" s="89"/>
      <c r="WCG190" s="89"/>
      <c r="WCH190" s="89"/>
      <c r="WCI190" s="89"/>
      <c r="WCJ190" s="89"/>
      <c r="WCK190" s="89"/>
      <c r="WCL190" s="89"/>
      <c r="WCM190" s="89"/>
      <c r="WCN190" s="89"/>
      <c r="WCO190" s="89"/>
      <c r="WCP190" s="89"/>
      <c r="WCQ190" s="89"/>
      <c r="WCR190" s="89"/>
      <c r="WCS190" s="89"/>
      <c r="WCT190" s="89"/>
      <c r="WCU190" s="89"/>
      <c r="WCV190" s="89"/>
      <c r="WCW190" s="89"/>
      <c r="WCX190" s="89"/>
      <c r="WCY190" s="89"/>
      <c r="WCZ190" s="89"/>
      <c r="WDA190" s="89"/>
      <c r="WDB190" s="89"/>
      <c r="WDC190" s="89"/>
      <c r="WDD190" s="89"/>
      <c r="WDE190" s="89"/>
      <c r="WDF190" s="89"/>
      <c r="WDG190" s="89"/>
      <c r="WDJ190" s="89"/>
      <c r="WDM190" s="89"/>
      <c r="WDP190" s="89"/>
      <c r="WDS190" s="89"/>
      <c r="WDV190" s="89"/>
      <c r="WEH190" s="89"/>
      <c r="WEK190" s="89"/>
      <c r="WEN190" s="89"/>
      <c r="WEQ190" s="89"/>
      <c r="WEW190" s="89"/>
      <c r="WEZ190" s="89"/>
      <c r="WFF190" s="89"/>
      <c r="WFI190" s="89"/>
      <c r="WFL190" s="89"/>
      <c r="WFO190" s="89"/>
      <c r="WFU190" s="89"/>
      <c r="WFX190" s="89"/>
      <c r="WGD190" s="89"/>
      <c r="WGF190" s="89"/>
      <c r="WGG190" s="89"/>
      <c r="WGI190" s="89"/>
      <c r="WGL190" s="89"/>
      <c r="WGO190" s="89"/>
      <c r="WGZ190" s="89"/>
      <c r="WHB190" s="89"/>
      <c r="WHN190" s="89"/>
      <c r="WHQ190" s="89"/>
      <c r="WHY190" s="89"/>
      <c r="WIS190" s="89"/>
      <c r="WIU190" s="89"/>
      <c r="WIV190" s="89"/>
      <c r="WIW190" s="89"/>
      <c r="WIX190" s="89"/>
      <c r="WIY190" s="89"/>
      <c r="WIZ190" s="89"/>
      <c r="WJR190" s="89"/>
      <c r="WJS190" s="89"/>
      <c r="WJV190" s="89"/>
      <c r="WJY190" s="89"/>
      <c r="WKA190" s="89"/>
      <c r="WKC190" s="89"/>
      <c r="WKF190" s="89"/>
      <c r="WKI190" s="89"/>
      <c r="WKL190" s="89"/>
      <c r="WKR190" s="89"/>
      <c r="WKU190" s="89"/>
      <c r="WKX190" s="89"/>
      <c r="WLC190" s="89"/>
      <c r="WLQ190" s="89"/>
      <c r="WLR190" s="89"/>
      <c r="WLS190" s="89"/>
      <c r="WLT190" s="89"/>
      <c r="WLU190" s="89"/>
      <c r="WLV190" s="89"/>
      <c r="WLW190" s="89"/>
      <c r="WLX190" s="89"/>
      <c r="WLY190" s="89"/>
      <c r="WLZ190" s="89"/>
      <c r="WMA190" s="89"/>
      <c r="WMB190" s="89"/>
      <c r="WMC190" s="89"/>
      <c r="WMD190" s="89"/>
      <c r="WME190" s="89"/>
      <c r="WMF190" s="89"/>
      <c r="WMG190" s="89"/>
      <c r="WMH190" s="89"/>
      <c r="WMI190" s="89"/>
      <c r="WMJ190" s="89"/>
      <c r="WMK190" s="89"/>
      <c r="WML190" s="89"/>
      <c r="WMM190" s="89"/>
      <c r="WMN190" s="89"/>
      <c r="WMO190" s="89"/>
      <c r="WMP190" s="89"/>
      <c r="WMQ190" s="89"/>
      <c r="WMR190" s="89"/>
      <c r="WMS190" s="89"/>
      <c r="WMT190" s="89"/>
      <c r="WMU190" s="89"/>
      <c r="WMV190" s="89"/>
      <c r="WMW190" s="89"/>
      <c r="WMX190" s="89"/>
      <c r="WMY190" s="89"/>
      <c r="WMZ190" s="89"/>
      <c r="WNA190" s="89"/>
      <c r="WNB190" s="89"/>
      <c r="WNC190" s="89"/>
      <c r="WNF190" s="89"/>
      <c r="WNI190" s="89"/>
      <c r="WNL190" s="89"/>
      <c r="WNO190" s="89"/>
      <c r="WNR190" s="89"/>
      <c r="WOD190" s="89"/>
      <c r="WOG190" s="89"/>
      <c r="WOJ190" s="89"/>
      <c r="WOM190" s="89"/>
      <c r="WOS190" s="89"/>
      <c r="WOV190" s="89"/>
      <c r="WPB190" s="89"/>
      <c r="WPE190" s="89"/>
      <c r="WPH190" s="89"/>
      <c r="WPK190" s="89"/>
      <c r="WPQ190" s="89"/>
      <c r="WPT190" s="89"/>
      <c r="WPZ190" s="89"/>
      <c r="WQB190" s="89"/>
      <c r="WQC190" s="89"/>
      <c r="WQE190" s="89"/>
      <c r="WQH190" s="89"/>
      <c r="WQK190" s="89"/>
      <c r="WQV190" s="89"/>
      <c r="WQX190" s="89"/>
      <c r="WRJ190" s="89"/>
      <c r="WRM190" s="89"/>
      <c r="WRU190" s="89"/>
      <c r="WSO190" s="89"/>
      <c r="WSQ190" s="89"/>
      <c r="WSR190" s="89"/>
      <c r="WSS190" s="89"/>
      <c r="WST190" s="89"/>
      <c r="WSU190" s="89"/>
      <c r="WSV190" s="89"/>
      <c r="WTN190" s="89"/>
      <c r="WTO190" s="89"/>
      <c r="WTR190" s="89"/>
      <c r="WTU190" s="89"/>
      <c r="WTW190" s="89"/>
      <c r="WTY190" s="89"/>
      <c r="WUB190" s="89"/>
      <c r="WUE190" s="89"/>
      <c r="WUH190" s="89"/>
      <c r="WUN190" s="89"/>
      <c r="WUQ190" s="89"/>
      <c r="WUT190" s="89"/>
      <c r="WUY190" s="89"/>
    </row>
    <row r="191" spans="1:1015 1029:2039 2053:3063 3077:4087 4101:5111 5125:6135 6149:7159 7173:8183 8197:9207 9221:10231 10245:11255 11269:12279 12293:13303 13317:14327 14341:15351 15365:16119" s="45" customFormat="1" ht="20.25" hidden="1" customHeight="1">
      <c r="A191" s="8" t="s">
        <v>69</v>
      </c>
      <c r="B191" s="44" t="s">
        <v>329</v>
      </c>
      <c r="C191" s="5"/>
      <c r="D191" s="59"/>
      <c r="E191" s="60"/>
    </row>
    <row r="192" spans="1:1015 1029:2039 2053:3063 3077:4087 4101:5111 5125:6135 6149:7159 7173:8183 8197:9207 9221:10231 10245:11255 11269:12279 12293:13303 13317:14327 14341:15351 15365:16119" s="45" customFormat="1" ht="21.75" hidden="1" customHeight="1">
      <c r="A192" s="8" t="s">
        <v>70</v>
      </c>
      <c r="B192" s="44" t="s">
        <v>329</v>
      </c>
      <c r="C192" s="5"/>
      <c r="D192" s="59"/>
      <c r="E192" s="60"/>
    </row>
    <row r="193" spans="1:1015 1029:2039 2053:3063 3077:4087 4101:5111 5125:6135 6149:7159 7173:8183 8197:9207 9221:10231 10245:11255 11269:12279 12293:13303 13317:14327 14341:15351 15365:16119" s="45" customFormat="1" ht="21.75" customHeight="1">
      <c r="A193" s="8" t="s">
        <v>143</v>
      </c>
      <c r="B193" s="82" t="s">
        <v>325</v>
      </c>
      <c r="C193" s="5">
        <v>380</v>
      </c>
      <c r="D193" s="59">
        <v>20000</v>
      </c>
      <c r="E193" s="83">
        <f t="shared" ref="E193:E194" si="2">+D193*C193</f>
        <v>7600000</v>
      </c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T193" s="89"/>
      <c r="AW193" s="89"/>
      <c r="AZ193" s="89"/>
      <c r="BC193" s="89"/>
      <c r="BF193" s="89"/>
      <c r="BR193" s="89"/>
      <c r="BU193" s="89"/>
      <c r="BX193" s="89"/>
      <c r="CA193" s="89"/>
      <c r="CG193" s="89"/>
      <c r="CJ193" s="89"/>
      <c r="CP193" s="89"/>
      <c r="CS193" s="89"/>
      <c r="CV193" s="89"/>
      <c r="CY193" s="89"/>
      <c r="DE193" s="89"/>
      <c r="DH193" s="89"/>
      <c r="DN193" s="89"/>
      <c r="DP193" s="89"/>
      <c r="DQ193" s="89"/>
      <c r="DS193" s="89"/>
      <c r="DV193" s="89"/>
      <c r="DY193" s="89"/>
      <c r="EJ193" s="89"/>
      <c r="EL193" s="89"/>
      <c r="EX193" s="89"/>
      <c r="FA193" s="89"/>
      <c r="FI193" s="89"/>
      <c r="GC193" s="89"/>
      <c r="GE193" s="89"/>
      <c r="GF193" s="89"/>
      <c r="GG193" s="89"/>
      <c r="GH193" s="89"/>
      <c r="GI193" s="89"/>
      <c r="GJ193" s="89"/>
      <c r="HB193" s="89"/>
      <c r="HC193" s="89"/>
      <c r="HF193" s="89"/>
      <c r="HI193" s="89"/>
      <c r="HK193" s="89"/>
      <c r="HM193" s="89"/>
      <c r="HP193" s="89"/>
      <c r="HS193" s="89"/>
      <c r="HV193" s="89"/>
      <c r="IB193" s="89"/>
      <c r="IE193" s="89"/>
      <c r="IH193" s="89"/>
      <c r="IM193" s="89"/>
      <c r="JA193" s="89"/>
      <c r="JB193" s="89"/>
      <c r="JC193" s="89"/>
      <c r="JD193" s="89"/>
      <c r="JE193" s="89"/>
      <c r="JF193" s="89"/>
      <c r="JG193" s="89"/>
      <c r="JH193" s="89"/>
      <c r="JI193" s="89"/>
      <c r="JJ193" s="89"/>
      <c r="JK193" s="89"/>
      <c r="JL193" s="89"/>
      <c r="JM193" s="89"/>
      <c r="JN193" s="89"/>
      <c r="JO193" s="89"/>
      <c r="JP193" s="89"/>
      <c r="JQ193" s="89"/>
      <c r="JR193" s="89"/>
      <c r="JS193" s="89"/>
      <c r="JT193" s="89"/>
      <c r="JU193" s="89"/>
      <c r="JV193" s="89"/>
      <c r="JW193" s="89"/>
      <c r="JX193" s="89"/>
      <c r="JY193" s="89"/>
      <c r="JZ193" s="89"/>
      <c r="KA193" s="89"/>
      <c r="KB193" s="89"/>
      <c r="KC193" s="89"/>
      <c r="KD193" s="89"/>
      <c r="KE193" s="89"/>
      <c r="KF193" s="89"/>
      <c r="KG193" s="89"/>
      <c r="KH193" s="89"/>
      <c r="KI193" s="89"/>
      <c r="KJ193" s="89"/>
      <c r="KK193" s="89"/>
      <c r="KL193" s="89"/>
      <c r="KM193" s="89"/>
      <c r="KP193" s="89"/>
      <c r="KS193" s="89"/>
      <c r="KV193" s="89"/>
      <c r="KY193" s="89"/>
      <c r="LB193" s="89"/>
      <c r="LN193" s="89"/>
      <c r="LQ193" s="89"/>
      <c r="LT193" s="89"/>
      <c r="LW193" s="89"/>
      <c r="MC193" s="89"/>
      <c r="MF193" s="89"/>
      <c r="ML193" s="89"/>
      <c r="MO193" s="89"/>
      <c r="MR193" s="89"/>
      <c r="MU193" s="89"/>
      <c r="NA193" s="89"/>
      <c r="ND193" s="89"/>
      <c r="NJ193" s="89"/>
      <c r="NL193" s="89"/>
      <c r="NM193" s="89"/>
      <c r="NO193" s="89"/>
      <c r="NR193" s="89"/>
      <c r="NU193" s="89"/>
      <c r="OF193" s="89"/>
      <c r="OH193" s="89"/>
      <c r="OT193" s="89"/>
      <c r="OW193" s="89"/>
      <c r="PE193" s="89"/>
      <c r="PY193" s="89"/>
      <c r="QA193" s="89"/>
      <c r="QB193" s="89"/>
      <c r="QC193" s="89"/>
      <c r="QD193" s="89"/>
      <c r="QE193" s="89"/>
      <c r="QF193" s="89"/>
      <c r="QX193" s="89"/>
      <c r="QY193" s="89"/>
      <c r="RB193" s="89"/>
      <c r="RE193" s="89"/>
      <c r="RG193" s="89"/>
      <c r="RI193" s="89"/>
      <c r="RL193" s="89"/>
      <c r="RO193" s="89"/>
      <c r="RR193" s="89"/>
      <c r="RX193" s="89"/>
      <c r="SA193" s="89"/>
      <c r="SD193" s="89"/>
      <c r="SI193" s="89"/>
      <c r="SW193" s="89"/>
      <c r="SX193" s="89"/>
      <c r="SY193" s="89"/>
      <c r="SZ193" s="89"/>
      <c r="TA193" s="89"/>
      <c r="TB193" s="89"/>
      <c r="TC193" s="89"/>
      <c r="TD193" s="89"/>
      <c r="TE193" s="89"/>
      <c r="TF193" s="89"/>
      <c r="TG193" s="89"/>
      <c r="TH193" s="89"/>
      <c r="TI193" s="89"/>
      <c r="TJ193" s="89"/>
      <c r="TK193" s="89"/>
      <c r="TL193" s="89"/>
      <c r="TM193" s="89"/>
      <c r="TN193" s="89"/>
      <c r="TO193" s="89"/>
      <c r="TP193" s="89"/>
      <c r="TQ193" s="89"/>
      <c r="TR193" s="89"/>
      <c r="TS193" s="89"/>
      <c r="TT193" s="89"/>
      <c r="TU193" s="89"/>
      <c r="TV193" s="89"/>
      <c r="TW193" s="89"/>
      <c r="TX193" s="89"/>
      <c r="TY193" s="89"/>
      <c r="TZ193" s="89"/>
      <c r="UA193" s="89"/>
      <c r="UB193" s="89"/>
      <c r="UC193" s="89"/>
      <c r="UD193" s="89"/>
      <c r="UE193" s="89"/>
      <c r="UF193" s="89"/>
      <c r="UG193" s="89"/>
      <c r="UH193" s="89"/>
      <c r="UI193" s="89"/>
      <c r="UL193" s="89"/>
      <c r="UO193" s="89"/>
      <c r="UR193" s="89"/>
      <c r="UU193" s="89"/>
      <c r="UX193" s="89"/>
      <c r="VJ193" s="89"/>
      <c r="VM193" s="89"/>
      <c r="VP193" s="89"/>
      <c r="VS193" s="89"/>
      <c r="VY193" s="89"/>
      <c r="WB193" s="89"/>
      <c r="WH193" s="89"/>
      <c r="WK193" s="89"/>
      <c r="WN193" s="89"/>
      <c r="WQ193" s="89"/>
      <c r="WW193" s="89"/>
      <c r="WZ193" s="89"/>
      <c r="XF193" s="89"/>
      <c r="XH193" s="89"/>
      <c r="XI193" s="89"/>
      <c r="XK193" s="89"/>
      <c r="XN193" s="89"/>
      <c r="XQ193" s="89"/>
      <c r="YB193" s="89"/>
      <c r="YD193" s="89"/>
      <c r="YP193" s="89"/>
      <c r="YS193" s="89"/>
      <c r="ZA193" s="89"/>
      <c r="ZU193" s="89"/>
      <c r="ZW193" s="89"/>
      <c r="ZX193" s="89"/>
      <c r="ZY193" s="89"/>
      <c r="ZZ193" s="89"/>
      <c r="AAA193" s="89"/>
      <c r="AAB193" s="89"/>
      <c r="AAT193" s="89"/>
      <c r="AAU193" s="89"/>
      <c r="AAX193" s="89"/>
      <c r="ABA193" s="89"/>
      <c r="ABC193" s="89"/>
      <c r="ABE193" s="89"/>
      <c r="ABH193" s="89"/>
      <c r="ABK193" s="89"/>
      <c r="ABN193" s="89"/>
      <c r="ABT193" s="89"/>
      <c r="ABW193" s="89"/>
      <c r="ABZ193" s="89"/>
      <c r="ACE193" s="89"/>
      <c r="ACS193" s="89"/>
      <c r="ACT193" s="89"/>
      <c r="ACU193" s="89"/>
      <c r="ACV193" s="89"/>
      <c r="ACW193" s="89"/>
      <c r="ACX193" s="89"/>
      <c r="ACY193" s="89"/>
      <c r="ACZ193" s="89"/>
      <c r="ADA193" s="89"/>
      <c r="ADB193" s="89"/>
      <c r="ADC193" s="89"/>
      <c r="ADD193" s="89"/>
      <c r="ADE193" s="89"/>
      <c r="ADF193" s="89"/>
      <c r="ADG193" s="89"/>
      <c r="ADH193" s="89"/>
      <c r="ADI193" s="89"/>
      <c r="ADJ193" s="89"/>
      <c r="ADK193" s="89"/>
      <c r="ADL193" s="89"/>
      <c r="ADM193" s="89"/>
      <c r="ADN193" s="89"/>
      <c r="ADO193" s="89"/>
      <c r="ADP193" s="89"/>
      <c r="ADQ193" s="89"/>
      <c r="ADR193" s="89"/>
      <c r="ADS193" s="89"/>
      <c r="ADT193" s="89"/>
      <c r="ADU193" s="89"/>
      <c r="ADV193" s="89"/>
      <c r="ADW193" s="89"/>
      <c r="ADX193" s="89"/>
      <c r="ADY193" s="89"/>
      <c r="ADZ193" s="89"/>
      <c r="AEA193" s="89"/>
      <c r="AEB193" s="89"/>
      <c r="AEC193" s="89"/>
      <c r="AED193" s="89"/>
      <c r="AEE193" s="89"/>
      <c r="AEH193" s="89"/>
      <c r="AEK193" s="89"/>
      <c r="AEN193" s="89"/>
      <c r="AEQ193" s="89"/>
      <c r="AET193" s="89"/>
      <c r="AFF193" s="89"/>
      <c r="AFI193" s="89"/>
      <c r="AFL193" s="89"/>
      <c r="AFO193" s="89"/>
      <c r="AFU193" s="89"/>
      <c r="AFX193" s="89"/>
      <c r="AGD193" s="89"/>
      <c r="AGG193" s="89"/>
      <c r="AGJ193" s="89"/>
      <c r="AGM193" s="89"/>
      <c r="AGS193" s="89"/>
      <c r="AGV193" s="89"/>
      <c r="AHB193" s="89"/>
      <c r="AHD193" s="89"/>
      <c r="AHE193" s="89"/>
      <c r="AHG193" s="89"/>
      <c r="AHJ193" s="89"/>
      <c r="AHM193" s="89"/>
      <c r="AHX193" s="89"/>
      <c r="AHZ193" s="89"/>
      <c r="AIL193" s="89"/>
      <c r="AIO193" s="89"/>
      <c r="AIW193" s="89"/>
      <c r="AJQ193" s="89"/>
      <c r="AJS193" s="89"/>
      <c r="AJT193" s="89"/>
      <c r="AJU193" s="89"/>
      <c r="AJV193" s="89"/>
      <c r="AJW193" s="89"/>
      <c r="AJX193" s="89"/>
      <c r="AKP193" s="89"/>
      <c r="AKQ193" s="89"/>
      <c r="AKT193" s="89"/>
      <c r="AKW193" s="89"/>
      <c r="AKY193" s="89"/>
      <c r="ALA193" s="89"/>
      <c r="ALD193" s="89"/>
      <c r="ALG193" s="89"/>
      <c r="ALJ193" s="89"/>
      <c r="ALP193" s="89"/>
      <c r="ALS193" s="89"/>
      <c r="ALV193" s="89"/>
      <c r="AMA193" s="89"/>
      <c r="AMO193" s="89"/>
      <c r="AMP193" s="89"/>
      <c r="AMQ193" s="89"/>
      <c r="AMR193" s="89"/>
      <c r="AMS193" s="89"/>
      <c r="AMT193" s="89"/>
      <c r="AMU193" s="89"/>
      <c r="AMV193" s="89"/>
      <c r="AMW193" s="89"/>
      <c r="AMX193" s="89"/>
      <c r="AMY193" s="89"/>
      <c r="AMZ193" s="89"/>
      <c r="ANA193" s="89"/>
      <c r="ANB193" s="89"/>
      <c r="ANC193" s="89"/>
      <c r="AND193" s="89"/>
      <c r="ANE193" s="89"/>
      <c r="ANF193" s="89"/>
      <c r="ANG193" s="89"/>
      <c r="ANH193" s="89"/>
      <c r="ANI193" s="89"/>
      <c r="ANJ193" s="89"/>
      <c r="ANK193" s="89"/>
      <c r="ANL193" s="89"/>
      <c r="ANM193" s="89"/>
      <c r="ANN193" s="89"/>
      <c r="ANO193" s="89"/>
      <c r="ANP193" s="89"/>
      <c r="ANQ193" s="89"/>
      <c r="ANR193" s="89"/>
      <c r="ANS193" s="89"/>
      <c r="ANT193" s="89"/>
      <c r="ANU193" s="89"/>
      <c r="ANV193" s="89"/>
      <c r="ANW193" s="89"/>
      <c r="ANX193" s="89"/>
      <c r="ANY193" s="89"/>
      <c r="ANZ193" s="89"/>
      <c r="AOA193" s="89"/>
      <c r="AOD193" s="89"/>
      <c r="AOG193" s="89"/>
      <c r="AOJ193" s="89"/>
      <c r="AOM193" s="89"/>
      <c r="AOP193" s="89"/>
      <c r="APB193" s="89"/>
      <c r="APE193" s="89"/>
      <c r="APH193" s="89"/>
      <c r="APK193" s="89"/>
      <c r="APQ193" s="89"/>
      <c r="APT193" s="89"/>
      <c r="APZ193" s="89"/>
      <c r="AQC193" s="89"/>
      <c r="AQF193" s="89"/>
      <c r="AQI193" s="89"/>
      <c r="AQO193" s="89"/>
      <c r="AQR193" s="89"/>
      <c r="AQX193" s="89"/>
      <c r="AQZ193" s="89"/>
      <c r="ARA193" s="89"/>
      <c r="ARC193" s="89"/>
      <c r="ARF193" s="89"/>
      <c r="ARI193" s="89"/>
      <c r="ART193" s="89"/>
      <c r="ARV193" s="89"/>
      <c r="ASH193" s="89"/>
      <c r="ASK193" s="89"/>
      <c r="ASS193" s="89"/>
      <c r="ATM193" s="89"/>
      <c r="ATO193" s="89"/>
      <c r="ATP193" s="89"/>
      <c r="ATQ193" s="89"/>
      <c r="ATR193" s="89"/>
      <c r="ATS193" s="89"/>
      <c r="ATT193" s="89"/>
      <c r="AUL193" s="89"/>
      <c r="AUM193" s="89"/>
      <c r="AUP193" s="89"/>
      <c r="AUS193" s="89"/>
      <c r="AUU193" s="89"/>
      <c r="AUW193" s="89"/>
      <c r="AUZ193" s="89"/>
      <c r="AVC193" s="89"/>
      <c r="AVF193" s="89"/>
      <c r="AVL193" s="89"/>
      <c r="AVO193" s="89"/>
      <c r="AVR193" s="89"/>
      <c r="AVW193" s="89"/>
      <c r="AWK193" s="89"/>
      <c r="AWL193" s="89"/>
      <c r="AWM193" s="89"/>
      <c r="AWN193" s="89"/>
      <c r="AWO193" s="89"/>
      <c r="AWP193" s="89"/>
      <c r="AWQ193" s="89"/>
      <c r="AWR193" s="89"/>
      <c r="AWS193" s="89"/>
      <c r="AWT193" s="89"/>
      <c r="AWU193" s="89"/>
      <c r="AWV193" s="89"/>
      <c r="AWW193" s="89"/>
      <c r="AWX193" s="89"/>
      <c r="AWY193" s="89"/>
      <c r="AWZ193" s="89"/>
      <c r="AXA193" s="89"/>
      <c r="AXB193" s="89"/>
      <c r="AXC193" s="89"/>
      <c r="AXD193" s="89"/>
      <c r="AXE193" s="89"/>
      <c r="AXF193" s="89"/>
      <c r="AXG193" s="89"/>
      <c r="AXH193" s="89"/>
      <c r="AXI193" s="89"/>
      <c r="AXJ193" s="89"/>
      <c r="AXK193" s="89"/>
      <c r="AXL193" s="89"/>
      <c r="AXM193" s="89"/>
      <c r="AXN193" s="89"/>
      <c r="AXO193" s="89"/>
      <c r="AXP193" s="89"/>
      <c r="AXQ193" s="89"/>
      <c r="AXR193" s="89"/>
      <c r="AXS193" s="89"/>
      <c r="AXT193" s="89"/>
      <c r="AXU193" s="89"/>
      <c r="AXV193" s="89"/>
      <c r="AXW193" s="89"/>
      <c r="AXZ193" s="89"/>
      <c r="AYC193" s="89"/>
      <c r="AYF193" s="89"/>
      <c r="AYI193" s="89"/>
      <c r="AYL193" s="89"/>
      <c r="AYX193" s="89"/>
      <c r="AZA193" s="89"/>
      <c r="AZD193" s="89"/>
      <c r="AZG193" s="89"/>
      <c r="AZM193" s="89"/>
      <c r="AZP193" s="89"/>
      <c r="AZV193" s="89"/>
      <c r="AZY193" s="89"/>
      <c r="BAB193" s="89"/>
      <c r="BAE193" s="89"/>
      <c r="BAK193" s="89"/>
      <c r="BAN193" s="89"/>
      <c r="BAT193" s="89"/>
      <c r="BAV193" s="89"/>
      <c r="BAW193" s="89"/>
      <c r="BAY193" s="89"/>
      <c r="BBB193" s="89"/>
      <c r="BBE193" s="89"/>
      <c r="BBP193" s="89"/>
      <c r="BBR193" s="89"/>
      <c r="BCD193" s="89"/>
      <c r="BCG193" s="89"/>
      <c r="BCO193" s="89"/>
      <c r="BDI193" s="89"/>
      <c r="BDK193" s="89"/>
      <c r="BDL193" s="89"/>
      <c r="BDM193" s="89"/>
      <c r="BDN193" s="89"/>
      <c r="BDO193" s="89"/>
      <c r="BDP193" s="89"/>
      <c r="BEH193" s="89"/>
      <c r="BEI193" s="89"/>
      <c r="BEL193" s="89"/>
      <c r="BEO193" s="89"/>
      <c r="BEQ193" s="89"/>
      <c r="BES193" s="89"/>
      <c r="BEV193" s="89"/>
      <c r="BEY193" s="89"/>
      <c r="BFB193" s="89"/>
      <c r="BFH193" s="89"/>
      <c r="BFK193" s="89"/>
      <c r="BFN193" s="89"/>
      <c r="BFS193" s="89"/>
      <c r="BGG193" s="89"/>
      <c r="BGH193" s="89"/>
      <c r="BGI193" s="89"/>
      <c r="BGJ193" s="89"/>
      <c r="BGK193" s="89"/>
      <c r="BGL193" s="89"/>
      <c r="BGM193" s="89"/>
      <c r="BGN193" s="89"/>
      <c r="BGO193" s="89"/>
      <c r="BGP193" s="89"/>
      <c r="BGQ193" s="89"/>
      <c r="BGR193" s="89"/>
      <c r="BGS193" s="89"/>
      <c r="BGT193" s="89"/>
      <c r="BGU193" s="89"/>
      <c r="BGV193" s="89"/>
      <c r="BGW193" s="89"/>
      <c r="BGX193" s="89"/>
      <c r="BGY193" s="89"/>
      <c r="BGZ193" s="89"/>
      <c r="BHA193" s="89"/>
      <c r="BHB193" s="89"/>
      <c r="BHC193" s="89"/>
      <c r="BHD193" s="89"/>
      <c r="BHE193" s="89"/>
      <c r="BHF193" s="89"/>
      <c r="BHG193" s="89"/>
      <c r="BHH193" s="89"/>
      <c r="BHI193" s="89"/>
      <c r="BHJ193" s="89"/>
      <c r="BHK193" s="89"/>
      <c r="BHL193" s="89"/>
      <c r="BHM193" s="89"/>
      <c r="BHN193" s="89"/>
      <c r="BHO193" s="89"/>
      <c r="BHP193" s="89"/>
      <c r="BHQ193" s="89"/>
      <c r="BHR193" s="89"/>
      <c r="BHS193" s="89"/>
      <c r="BHV193" s="89"/>
      <c r="BHY193" s="89"/>
      <c r="BIB193" s="89"/>
      <c r="BIE193" s="89"/>
      <c r="BIH193" s="89"/>
      <c r="BIT193" s="89"/>
      <c r="BIW193" s="89"/>
      <c r="BIZ193" s="89"/>
      <c r="BJC193" s="89"/>
      <c r="BJI193" s="89"/>
      <c r="BJL193" s="89"/>
      <c r="BJR193" s="89"/>
      <c r="BJU193" s="89"/>
      <c r="BJX193" s="89"/>
      <c r="BKA193" s="89"/>
      <c r="BKG193" s="89"/>
      <c r="BKJ193" s="89"/>
      <c r="BKP193" s="89"/>
      <c r="BKR193" s="89"/>
      <c r="BKS193" s="89"/>
      <c r="BKU193" s="89"/>
      <c r="BKX193" s="89"/>
      <c r="BLA193" s="89"/>
      <c r="BLL193" s="89"/>
      <c r="BLN193" s="89"/>
      <c r="BLZ193" s="89"/>
      <c r="BMC193" s="89"/>
      <c r="BMK193" s="89"/>
      <c r="BNE193" s="89"/>
      <c r="BNG193" s="89"/>
      <c r="BNH193" s="89"/>
      <c r="BNI193" s="89"/>
      <c r="BNJ193" s="89"/>
      <c r="BNK193" s="89"/>
      <c r="BNL193" s="89"/>
      <c r="BOD193" s="89"/>
      <c r="BOE193" s="89"/>
      <c r="BOH193" s="89"/>
      <c r="BOK193" s="89"/>
      <c r="BOM193" s="89"/>
      <c r="BOO193" s="89"/>
      <c r="BOR193" s="89"/>
      <c r="BOU193" s="89"/>
      <c r="BOX193" s="89"/>
      <c r="BPD193" s="89"/>
      <c r="BPG193" s="89"/>
      <c r="BPJ193" s="89"/>
      <c r="BPO193" s="89"/>
      <c r="BQC193" s="89"/>
      <c r="BQD193" s="89"/>
      <c r="BQE193" s="89"/>
      <c r="BQF193" s="89"/>
      <c r="BQG193" s="89"/>
      <c r="BQH193" s="89"/>
      <c r="BQI193" s="89"/>
      <c r="BQJ193" s="89"/>
      <c r="BQK193" s="89"/>
      <c r="BQL193" s="89"/>
      <c r="BQM193" s="89"/>
      <c r="BQN193" s="89"/>
      <c r="BQO193" s="89"/>
      <c r="BQP193" s="89"/>
      <c r="BQQ193" s="89"/>
      <c r="BQR193" s="89"/>
      <c r="BQS193" s="89"/>
      <c r="BQT193" s="89"/>
      <c r="BQU193" s="89"/>
      <c r="BQV193" s="89"/>
      <c r="BQW193" s="89"/>
      <c r="BQX193" s="89"/>
      <c r="BQY193" s="89"/>
      <c r="BQZ193" s="89"/>
      <c r="BRA193" s="89"/>
      <c r="BRB193" s="89"/>
      <c r="BRC193" s="89"/>
      <c r="BRD193" s="89"/>
      <c r="BRE193" s="89"/>
      <c r="BRF193" s="89"/>
      <c r="BRG193" s="89"/>
      <c r="BRH193" s="89"/>
      <c r="BRI193" s="89"/>
      <c r="BRJ193" s="89"/>
      <c r="BRK193" s="89"/>
      <c r="BRL193" s="89"/>
      <c r="BRM193" s="89"/>
      <c r="BRN193" s="89"/>
      <c r="BRO193" s="89"/>
      <c r="BRR193" s="89"/>
      <c r="BRU193" s="89"/>
      <c r="BRX193" s="89"/>
      <c r="BSA193" s="89"/>
      <c r="BSD193" s="89"/>
      <c r="BSP193" s="89"/>
      <c r="BSS193" s="89"/>
      <c r="BSV193" s="89"/>
      <c r="BSY193" s="89"/>
      <c r="BTE193" s="89"/>
      <c r="BTH193" s="89"/>
      <c r="BTN193" s="89"/>
      <c r="BTQ193" s="89"/>
      <c r="BTT193" s="89"/>
      <c r="BTW193" s="89"/>
      <c r="BUC193" s="89"/>
      <c r="BUF193" s="89"/>
      <c r="BUL193" s="89"/>
      <c r="BUN193" s="89"/>
      <c r="BUO193" s="89"/>
      <c r="BUQ193" s="89"/>
      <c r="BUT193" s="89"/>
      <c r="BUW193" s="89"/>
      <c r="BVH193" s="89"/>
      <c r="BVJ193" s="89"/>
      <c r="BVV193" s="89"/>
      <c r="BVY193" s="89"/>
      <c r="BWG193" s="89"/>
      <c r="BXA193" s="89"/>
      <c r="BXC193" s="89"/>
      <c r="BXD193" s="89"/>
      <c r="BXE193" s="89"/>
      <c r="BXF193" s="89"/>
      <c r="BXG193" s="89"/>
      <c r="BXH193" s="89"/>
      <c r="BXZ193" s="89"/>
      <c r="BYA193" s="89"/>
      <c r="BYD193" s="89"/>
      <c r="BYG193" s="89"/>
      <c r="BYI193" s="89"/>
      <c r="BYK193" s="89"/>
      <c r="BYN193" s="89"/>
      <c r="BYQ193" s="89"/>
      <c r="BYT193" s="89"/>
      <c r="BYZ193" s="89"/>
      <c r="BZC193" s="89"/>
      <c r="BZF193" s="89"/>
      <c r="BZK193" s="89"/>
      <c r="BZY193" s="89"/>
      <c r="BZZ193" s="89"/>
      <c r="CAA193" s="89"/>
      <c r="CAB193" s="89"/>
      <c r="CAC193" s="89"/>
      <c r="CAD193" s="89"/>
      <c r="CAE193" s="89"/>
      <c r="CAF193" s="89"/>
      <c r="CAG193" s="89"/>
      <c r="CAH193" s="89"/>
      <c r="CAI193" s="89"/>
      <c r="CAJ193" s="89"/>
      <c r="CAK193" s="89"/>
      <c r="CAL193" s="89"/>
      <c r="CAM193" s="89"/>
      <c r="CAN193" s="89"/>
      <c r="CAO193" s="89"/>
      <c r="CAP193" s="89"/>
      <c r="CAQ193" s="89"/>
      <c r="CAR193" s="89"/>
      <c r="CAS193" s="89"/>
      <c r="CAT193" s="89"/>
      <c r="CAU193" s="89"/>
      <c r="CAV193" s="89"/>
      <c r="CAW193" s="89"/>
      <c r="CAX193" s="89"/>
      <c r="CAY193" s="89"/>
      <c r="CAZ193" s="89"/>
      <c r="CBA193" s="89"/>
      <c r="CBB193" s="89"/>
      <c r="CBC193" s="89"/>
      <c r="CBD193" s="89"/>
      <c r="CBE193" s="89"/>
      <c r="CBF193" s="89"/>
      <c r="CBG193" s="89"/>
      <c r="CBH193" s="89"/>
      <c r="CBI193" s="89"/>
      <c r="CBJ193" s="89"/>
      <c r="CBK193" s="89"/>
      <c r="CBN193" s="89"/>
      <c r="CBQ193" s="89"/>
      <c r="CBT193" s="89"/>
      <c r="CBW193" s="89"/>
      <c r="CBZ193" s="89"/>
      <c r="CCL193" s="89"/>
      <c r="CCO193" s="89"/>
      <c r="CCR193" s="89"/>
      <c r="CCU193" s="89"/>
      <c r="CDA193" s="89"/>
      <c r="CDD193" s="89"/>
      <c r="CDJ193" s="89"/>
      <c r="CDM193" s="89"/>
      <c r="CDP193" s="89"/>
      <c r="CDS193" s="89"/>
      <c r="CDY193" s="89"/>
      <c r="CEB193" s="89"/>
      <c r="CEH193" s="89"/>
      <c r="CEJ193" s="89"/>
      <c r="CEK193" s="89"/>
      <c r="CEM193" s="89"/>
      <c r="CEP193" s="89"/>
      <c r="CES193" s="89"/>
      <c r="CFD193" s="89"/>
      <c r="CFF193" s="89"/>
      <c r="CFR193" s="89"/>
      <c r="CFU193" s="89"/>
      <c r="CGC193" s="89"/>
      <c r="CGW193" s="89"/>
      <c r="CGY193" s="89"/>
      <c r="CGZ193" s="89"/>
      <c r="CHA193" s="89"/>
      <c r="CHB193" s="89"/>
      <c r="CHC193" s="89"/>
      <c r="CHD193" s="89"/>
      <c r="CHV193" s="89"/>
      <c r="CHW193" s="89"/>
      <c r="CHZ193" s="89"/>
      <c r="CIC193" s="89"/>
      <c r="CIE193" s="89"/>
      <c r="CIG193" s="89"/>
      <c r="CIJ193" s="89"/>
      <c r="CIM193" s="89"/>
      <c r="CIP193" s="89"/>
      <c r="CIV193" s="89"/>
      <c r="CIY193" s="89"/>
      <c r="CJB193" s="89"/>
      <c r="CJG193" s="89"/>
      <c r="CJU193" s="89"/>
      <c r="CJV193" s="89"/>
      <c r="CJW193" s="89"/>
      <c r="CJX193" s="89"/>
      <c r="CJY193" s="89"/>
      <c r="CJZ193" s="89"/>
      <c r="CKA193" s="89"/>
      <c r="CKB193" s="89"/>
      <c r="CKC193" s="89"/>
      <c r="CKD193" s="89"/>
      <c r="CKE193" s="89"/>
      <c r="CKF193" s="89"/>
      <c r="CKG193" s="89"/>
      <c r="CKH193" s="89"/>
      <c r="CKI193" s="89"/>
      <c r="CKJ193" s="89"/>
      <c r="CKK193" s="89"/>
      <c r="CKL193" s="89"/>
      <c r="CKM193" s="89"/>
      <c r="CKN193" s="89"/>
      <c r="CKO193" s="89"/>
      <c r="CKP193" s="89"/>
      <c r="CKQ193" s="89"/>
      <c r="CKR193" s="89"/>
      <c r="CKS193" s="89"/>
      <c r="CKT193" s="89"/>
      <c r="CKU193" s="89"/>
      <c r="CKV193" s="89"/>
      <c r="CKW193" s="89"/>
      <c r="CKX193" s="89"/>
      <c r="CKY193" s="89"/>
      <c r="CKZ193" s="89"/>
      <c r="CLA193" s="89"/>
      <c r="CLB193" s="89"/>
      <c r="CLC193" s="89"/>
      <c r="CLD193" s="89"/>
      <c r="CLE193" s="89"/>
      <c r="CLF193" s="89"/>
      <c r="CLG193" s="89"/>
      <c r="CLJ193" s="89"/>
      <c r="CLM193" s="89"/>
      <c r="CLP193" s="89"/>
      <c r="CLS193" s="89"/>
      <c r="CLV193" s="89"/>
      <c r="CMH193" s="89"/>
      <c r="CMK193" s="89"/>
      <c r="CMN193" s="89"/>
      <c r="CMQ193" s="89"/>
      <c r="CMW193" s="89"/>
      <c r="CMZ193" s="89"/>
      <c r="CNF193" s="89"/>
      <c r="CNI193" s="89"/>
      <c r="CNL193" s="89"/>
      <c r="CNO193" s="89"/>
      <c r="CNU193" s="89"/>
      <c r="CNX193" s="89"/>
      <c r="COD193" s="89"/>
      <c r="COF193" s="89"/>
      <c r="COG193" s="89"/>
      <c r="COI193" s="89"/>
      <c r="COL193" s="89"/>
      <c r="COO193" s="89"/>
      <c r="COZ193" s="89"/>
      <c r="CPB193" s="89"/>
      <c r="CPN193" s="89"/>
      <c r="CPQ193" s="89"/>
      <c r="CPY193" s="89"/>
      <c r="CQS193" s="89"/>
      <c r="CQU193" s="89"/>
      <c r="CQV193" s="89"/>
      <c r="CQW193" s="89"/>
      <c r="CQX193" s="89"/>
      <c r="CQY193" s="89"/>
      <c r="CQZ193" s="89"/>
      <c r="CRR193" s="89"/>
      <c r="CRS193" s="89"/>
      <c r="CRV193" s="89"/>
      <c r="CRY193" s="89"/>
      <c r="CSA193" s="89"/>
      <c r="CSC193" s="89"/>
      <c r="CSF193" s="89"/>
      <c r="CSI193" s="89"/>
      <c r="CSL193" s="89"/>
      <c r="CSR193" s="89"/>
      <c r="CSU193" s="89"/>
      <c r="CSX193" s="89"/>
      <c r="CTC193" s="89"/>
      <c r="CTQ193" s="89"/>
      <c r="CTR193" s="89"/>
      <c r="CTS193" s="89"/>
      <c r="CTT193" s="89"/>
      <c r="CTU193" s="89"/>
      <c r="CTV193" s="89"/>
      <c r="CTW193" s="89"/>
      <c r="CTX193" s="89"/>
      <c r="CTY193" s="89"/>
      <c r="CTZ193" s="89"/>
      <c r="CUA193" s="89"/>
      <c r="CUB193" s="89"/>
      <c r="CUC193" s="89"/>
      <c r="CUD193" s="89"/>
      <c r="CUE193" s="89"/>
      <c r="CUF193" s="89"/>
      <c r="CUG193" s="89"/>
      <c r="CUH193" s="89"/>
      <c r="CUI193" s="89"/>
      <c r="CUJ193" s="89"/>
      <c r="CUK193" s="89"/>
      <c r="CUL193" s="89"/>
      <c r="CUM193" s="89"/>
      <c r="CUN193" s="89"/>
      <c r="CUO193" s="89"/>
      <c r="CUP193" s="89"/>
      <c r="CUQ193" s="89"/>
      <c r="CUR193" s="89"/>
      <c r="CUS193" s="89"/>
      <c r="CUT193" s="89"/>
      <c r="CUU193" s="89"/>
      <c r="CUV193" s="89"/>
      <c r="CUW193" s="89"/>
      <c r="CUX193" s="89"/>
      <c r="CUY193" s="89"/>
      <c r="CUZ193" s="89"/>
      <c r="CVA193" s="89"/>
      <c r="CVB193" s="89"/>
      <c r="CVC193" s="89"/>
      <c r="CVF193" s="89"/>
      <c r="CVI193" s="89"/>
      <c r="CVL193" s="89"/>
      <c r="CVO193" s="89"/>
      <c r="CVR193" s="89"/>
      <c r="CWD193" s="89"/>
      <c r="CWG193" s="89"/>
      <c r="CWJ193" s="89"/>
      <c r="CWM193" s="89"/>
      <c r="CWS193" s="89"/>
      <c r="CWV193" s="89"/>
      <c r="CXB193" s="89"/>
      <c r="CXE193" s="89"/>
      <c r="CXH193" s="89"/>
      <c r="CXK193" s="89"/>
      <c r="CXQ193" s="89"/>
      <c r="CXT193" s="89"/>
      <c r="CXZ193" s="89"/>
      <c r="CYB193" s="89"/>
      <c r="CYC193" s="89"/>
      <c r="CYE193" s="89"/>
      <c r="CYH193" s="89"/>
      <c r="CYK193" s="89"/>
      <c r="CYV193" s="89"/>
      <c r="CYX193" s="89"/>
      <c r="CZJ193" s="89"/>
      <c r="CZM193" s="89"/>
      <c r="CZU193" s="89"/>
      <c r="DAO193" s="89"/>
      <c r="DAQ193" s="89"/>
      <c r="DAR193" s="89"/>
      <c r="DAS193" s="89"/>
      <c r="DAT193" s="89"/>
      <c r="DAU193" s="89"/>
      <c r="DAV193" s="89"/>
      <c r="DBN193" s="89"/>
      <c r="DBO193" s="89"/>
      <c r="DBR193" s="89"/>
      <c r="DBU193" s="89"/>
      <c r="DBW193" s="89"/>
      <c r="DBY193" s="89"/>
      <c r="DCB193" s="89"/>
      <c r="DCE193" s="89"/>
      <c r="DCH193" s="89"/>
      <c r="DCN193" s="89"/>
      <c r="DCQ193" s="89"/>
      <c r="DCT193" s="89"/>
      <c r="DCY193" s="89"/>
      <c r="DDM193" s="89"/>
      <c r="DDN193" s="89"/>
      <c r="DDO193" s="89"/>
      <c r="DDP193" s="89"/>
      <c r="DDQ193" s="89"/>
      <c r="DDR193" s="89"/>
      <c r="DDS193" s="89"/>
      <c r="DDT193" s="89"/>
      <c r="DDU193" s="89"/>
      <c r="DDV193" s="89"/>
      <c r="DDW193" s="89"/>
      <c r="DDX193" s="89"/>
      <c r="DDY193" s="89"/>
      <c r="DDZ193" s="89"/>
      <c r="DEA193" s="89"/>
      <c r="DEB193" s="89"/>
      <c r="DEC193" s="89"/>
      <c r="DED193" s="89"/>
      <c r="DEE193" s="89"/>
      <c r="DEF193" s="89"/>
      <c r="DEG193" s="89"/>
      <c r="DEH193" s="89"/>
      <c r="DEI193" s="89"/>
      <c r="DEJ193" s="89"/>
      <c r="DEK193" s="89"/>
      <c r="DEL193" s="89"/>
      <c r="DEM193" s="89"/>
      <c r="DEN193" s="89"/>
      <c r="DEO193" s="89"/>
      <c r="DEP193" s="89"/>
      <c r="DEQ193" s="89"/>
      <c r="DER193" s="89"/>
      <c r="DES193" s="89"/>
      <c r="DET193" s="89"/>
      <c r="DEU193" s="89"/>
      <c r="DEV193" s="89"/>
      <c r="DEW193" s="89"/>
      <c r="DEX193" s="89"/>
      <c r="DEY193" s="89"/>
      <c r="DFB193" s="89"/>
      <c r="DFE193" s="89"/>
      <c r="DFH193" s="89"/>
      <c r="DFK193" s="89"/>
      <c r="DFN193" s="89"/>
      <c r="DFZ193" s="89"/>
      <c r="DGC193" s="89"/>
      <c r="DGF193" s="89"/>
      <c r="DGI193" s="89"/>
      <c r="DGO193" s="89"/>
      <c r="DGR193" s="89"/>
      <c r="DGX193" s="89"/>
      <c r="DHA193" s="89"/>
      <c r="DHD193" s="89"/>
      <c r="DHG193" s="89"/>
      <c r="DHM193" s="89"/>
      <c r="DHP193" s="89"/>
      <c r="DHV193" s="89"/>
      <c r="DHX193" s="89"/>
      <c r="DHY193" s="89"/>
      <c r="DIA193" s="89"/>
      <c r="DID193" s="89"/>
      <c r="DIG193" s="89"/>
      <c r="DIR193" s="89"/>
      <c r="DIT193" s="89"/>
      <c r="DJF193" s="89"/>
      <c r="DJI193" s="89"/>
      <c r="DJQ193" s="89"/>
      <c r="DKK193" s="89"/>
      <c r="DKM193" s="89"/>
      <c r="DKN193" s="89"/>
      <c r="DKO193" s="89"/>
      <c r="DKP193" s="89"/>
      <c r="DKQ193" s="89"/>
      <c r="DKR193" s="89"/>
      <c r="DLJ193" s="89"/>
      <c r="DLK193" s="89"/>
      <c r="DLN193" s="89"/>
      <c r="DLQ193" s="89"/>
      <c r="DLS193" s="89"/>
      <c r="DLU193" s="89"/>
      <c r="DLX193" s="89"/>
      <c r="DMA193" s="89"/>
      <c r="DMD193" s="89"/>
      <c r="DMJ193" s="89"/>
      <c r="DMM193" s="89"/>
      <c r="DMP193" s="89"/>
      <c r="DMU193" s="89"/>
      <c r="DNI193" s="89"/>
      <c r="DNJ193" s="89"/>
      <c r="DNK193" s="89"/>
      <c r="DNL193" s="89"/>
      <c r="DNM193" s="89"/>
      <c r="DNN193" s="89"/>
      <c r="DNO193" s="89"/>
      <c r="DNP193" s="89"/>
      <c r="DNQ193" s="89"/>
      <c r="DNR193" s="89"/>
      <c r="DNS193" s="89"/>
      <c r="DNT193" s="89"/>
      <c r="DNU193" s="89"/>
      <c r="DNV193" s="89"/>
      <c r="DNW193" s="89"/>
      <c r="DNX193" s="89"/>
      <c r="DNY193" s="89"/>
      <c r="DNZ193" s="89"/>
      <c r="DOA193" s="89"/>
      <c r="DOB193" s="89"/>
      <c r="DOC193" s="89"/>
      <c r="DOD193" s="89"/>
      <c r="DOE193" s="89"/>
      <c r="DOF193" s="89"/>
      <c r="DOG193" s="89"/>
      <c r="DOH193" s="89"/>
      <c r="DOI193" s="89"/>
      <c r="DOJ193" s="89"/>
      <c r="DOK193" s="89"/>
      <c r="DOL193" s="89"/>
      <c r="DOM193" s="89"/>
      <c r="DON193" s="89"/>
      <c r="DOO193" s="89"/>
      <c r="DOP193" s="89"/>
      <c r="DOQ193" s="89"/>
      <c r="DOR193" s="89"/>
      <c r="DOS193" s="89"/>
      <c r="DOT193" s="89"/>
      <c r="DOU193" s="89"/>
      <c r="DOX193" s="89"/>
      <c r="DPA193" s="89"/>
      <c r="DPD193" s="89"/>
      <c r="DPG193" s="89"/>
      <c r="DPJ193" s="89"/>
      <c r="DPV193" s="89"/>
      <c r="DPY193" s="89"/>
      <c r="DQB193" s="89"/>
      <c r="DQE193" s="89"/>
      <c r="DQK193" s="89"/>
      <c r="DQN193" s="89"/>
      <c r="DQT193" s="89"/>
      <c r="DQW193" s="89"/>
      <c r="DQZ193" s="89"/>
      <c r="DRC193" s="89"/>
      <c r="DRI193" s="89"/>
      <c r="DRL193" s="89"/>
      <c r="DRR193" s="89"/>
      <c r="DRT193" s="89"/>
      <c r="DRU193" s="89"/>
      <c r="DRW193" s="89"/>
      <c r="DRZ193" s="89"/>
      <c r="DSC193" s="89"/>
      <c r="DSN193" s="89"/>
      <c r="DSP193" s="89"/>
      <c r="DTB193" s="89"/>
      <c r="DTE193" s="89"/>
      <c r="DTM193" s="89"/>
      <c r="DUG193" s="89"/>
      <c r="DUI193" s="89"/>
      <c r="DUJ193" s="89"/>
      <c r="DUK193" s="89"/>
      <c r="DUL193" s="89"/>
      <c r="DUM193" s="89"/>
      <c r="DUN193" s="89"/>
      <c r="DVF193" s="89"/>
      <c r="DVG193" s="89"/>
      <c r="DVJ193" s="89"/>
      <c r="DVM193" s="89"/>
      <c r="DVO193" s="89"/>
      <c r="DVQ193" s="89"/>
      <c r="DVT193" s="89"/>
      <c r="DVW193" s="89"/>
      <c r="DVZ193" s="89"/>
      <c r="DWF193" s="89"/>
      <c r="DWI193" s="89"/>
      <c r="DWL193" s="89"/>
      <c r="DWQ193" s="89"/>
      <c r="DXE193" s="89"/>
      <c r="DXF193" s="89"/>
      <c r="DXG193" s="89"/>
      <c r="DXH193" s="89"/>
      <c r="DXI193" s="89"/>
      <c r="DXJ193" s="89"/>
      <c r="DXK193" s="89"/>
      <c r="DXL193" s="89"/>
      <c r="DXM193" s="89"/>
      <c r="DXN193" s="89"/>
      <c r="DXO193" s="89"/>
      <c r="DXP193" s="89"/>
      <c r="DXQ193" s="89"/>
      <c r="DXR193" s="89"/>
      <c r="DXS193" s="89"/>
      <c r="DXT193" s="89"/>
      <c r="DXU193" s="89"/>
      <c r="DXV193" s="89"/>
      <c r="DXW193" s="89"/>
      <c r="DXX193" s="89"/>
      <c r="DXY193" s="89"/>
      <c r="DXZ193" s="89"/>
      <c r="DYA193" s="89"/>
      <c r="DYB193" s="89"/>
      <c r="DYC193" s="89"/>
      <c r="DYD193" s="89"/>
      <c r="DYE193" s="89"/>
      <c r="DYF193" s="89"/>
      <c r="DYG193" s="89"/>
      <c r="DYH193" s="89"/>
      <c r="DYI193" s="89"/>
      <c r="DYJ193" s="89"/>
      <c r="DYK193" s="89"/>
      <c r="DYL193" s="89"/>
      <c r="DYM193" s="89"/>
      <c r="DYN193" s="89"/>
      <c r="DYO193" s="89"/>
      <c r="DYP193" s="89"/>
      <c r="DYQ193" s="89"/>
      <c r="DYT193" s="89"/>
      <c r="DYW193" s="89"/>
      <c r="DYZ193" s="89"/>
      <c r="DZC193" s="89"/>
      <c r="DZF193" s="89"/>
      <c r="DZR193" s="89"/>
      <c r="DZU193" s="89"/>
      <c r="DZX193" s="89"/>
      <c r="EAA193" s="89"/>
      <c r="EAG193" s="89"/>
      <c r="EAJ193" s="89"/>
      <c r="EAP193" s="89"/>
      <c r="EAS193" s="89"/>
      <c r="EAV193" s="89"/>
      <c r="EAY193" s="89"/>
      <c r="EBE193" s="89"/>
      <c r="EBH193" s="89"/>
      <c r="EBN193" s="89"/>
      <c r="EBP193" s="89"/>
      <c r="EBQ193" s="89"/>
      <c r="EBS193" s="89"/>
      <c r="EBV193" s="89"/>
      <c r="EBY193" s="89"/>
      <c r="ECJ193" s="89"/>
      <c r="ECL193" s="89"/>
      <c r="ECX193" s="89"/>
      <c r="EDA193" s="89"/>
      <c r="EDI193" s="89"/>
      <c r="EEC193" s="89"/>
      <c r="EEE193" s="89"/>
      <c r="EEF193" s="89"/>
      <c r="EEG193" s="89"/>
      <c r="EEH193" s="89"/>
      <c r="EEI193" s="89"/>
      <c r="EEJ193" s="89"/>
      <c r="EFB193" s="89"/>
      <c r="EFC193" s="89"/>
      <c r="EFF193" s="89"/>
      <c r="EFI193" s="89"/>
      <c r="EFK193" s="89"/>
      <c r="EFM193" s="89"/>
      <c r="EFP193" s="89"/>
      <c r="EFS193" s="89"/>
      <c r="EFV193" s="89"/>
      <c r="EGB193" s="89"/>
      <c r="EGE193" s="89"/>
      <c r="EGH193" s="89"/>
      <c r="EGM193" s="89"/>
      <c r="EHA193" s="89"/>
      <c r="EHB193" s="89"/>
      <c r="EHC193" s="89"/>
      <c r="EHD193" s="89"/>
      <c r="EHE193" s="89"/>
      <c r="EHF193" s="89"/>
      <c r="EHG193" s="89"/>
      <c r="EHH193" s="89"/>
      <c r="EHI193" s="89"/>
      <c r="EHJ193" s="89"/>
      <c r="EHK193" s="89"/>
      <c r="EHL193" s="89"/>
      <c r="EHM193" s="89"/>
      <c r="EHN193" s="89"/>
      <c r="EHO193" s="89"/>
      <c r="EHP193" s="89"/>
      <c r="EHQ193" s="89"/>
      <c r="EHR193" s="89"/>
      <c r="EHS193" s="89"/>
      <c r="EHT193" s="89"/>
      <c r="EHU193" s="89"/>
      <c r="EHV193" s="89"/>
      <c r="EHW193" s="89"/>
      <c r="EHX193" s="89"/>
      <c r="EHY193" s="89"/>
      <c r="EHZ193" s="89"/>
      <c r="EIA193" s="89"/>
      <c r="EIB193" s="89"/>
      <c r="EIC193" s="89"/>
      <c r="EID193" s="89"/>
      <c r="EIE193" s="89"/>
      <c r="EIF193" s="89"/>
      <c r="EIG193" s="89"/>
      <c r="EIH193" s="89"/>
      <c r="EII193" s="89"/>
      <c r="EIJ193" s="89"/>
      <c r="EIK193" s="89"/>
      <c r="EIL193" s="89"/>
      <c r="EIM193" s="89"/>
      <c r="EIP193" s="89"/>
      <c r="EIS193" s="89"/>
      <c r="EIV193" s="89"/>
      <c r="EIY193" s="89"/>
      <c r="EJB193" s="89"/>
      <c r="EJN193" s="89"/>
      <c r="EJQ193" s="89"/>
      <c r="EJT193" s="89"/>
      <c r="EJW193" s="89"/>
      <c r="EKC193" s="89"/>
      <c r="EKF193" s="89"/>
      <c r="EKL193" s="89"/>
      <c r="EKO193" s="89"/>
      <c r="EKR193" s="89"/>
      <c r="EKU193" s="89"/>
      <c r="ELA193" s="89"/>
      <c r="ELD193" s="89"/>
      <c r="ELJ193" s="89"/>
      <c r="ELL193" s="89"/>
      <c r="ELM193" s="89"/>
      <c r="ELO193" s="89"/>
      <c r="ELR193" s="89"/>
      <c r="ELU193" s="89"/>
      <c r="EMF193" s="89"/>
      <c r="EMH193" s="89"/>
      <c r="EMT193" s="89"/>
      <c r="EMW193" s="89"/>
      <c r="ENE193" s="89"/>
      <c r="ENY193" s="89"/>
      <c r="EOA193" s="89"/>
      <c r="EOB193" s="89"/>
      <c r="EOC193" s="89"/>
      <c r="EOD193" s="89"/>
      <c r="EOE193" s="89"/>
      <c r="EOF193" s="89"/>
      <c r="EOX193" s="89"/>
      <c r="EOY193" s="89"/>
      <c r="EPB193" s="89"/>
      <c r="EPE193" s="89"/>
      <c r="EPG193" s="89"/>
      <c r="EPI193" s="89"/>
      <c r="EPL193" s="89"/>
      <c r="EPO193" s="89"/>
      <c r="EPR193" s="89"/>
      <c r="EPX193" s="89"/>
      <c r="EQA193" s="89"/>
      <c r="EQD193" s="89"/>
      <c r="EQI193" s="89"/>
      <c r="EQW193" s="89"/>
      <c r="EQX193" s="89"/>
      <c r="EQY193" s="89"/>
      <c r="EQZ193" s="89"/>
      <c r="ERA193" s="89"/>
      <c r="ERB193" s="89"/>
      <c r="ERC193" s="89"/>
      <c r="ERD193" s="89"/>
      <c r="ERE193" s="89"/>
      <c r="ERF193" s="89"/>
      <c r="ERG193" s="89"/>
      <c r="ERH193" s="89"/>
      <c r="ERI193" s="89"/>
      <c r="ERJ193" s="89"/>
      <c r="ERK193" s="89"/>
      <c r="ERL193" s="89"/>
      <c r="ERM193" s="89"/>
      <c r="ERN193" s="89"/>
      <c r="ERO193" s="89"/>
      <c r="ERP193" s="89"/>
      <c r="ERQ193" s="89"/>
      <c r="ERR193" s="89"/>
      <c r="ERS193" s="89"/>
      <c r="ERT193" s="89"/>
      <c r="ERU193" s="89"/>
      <c r="ERV193" s="89"/>
      <c r="ERW193" s="89"/>
      <c r="ERX193" s="89"/>
      <c r="ERY193" s="89"/>
      <c r="ERZ193" s="89"/>
      <c r="ESA193" s="89"/>
      <c r="ESB193" s="89"/>
      <c r="ESC193" s="89"/>
      <c r="ESD193" s="89"/>
      <c r="ESE193" s="89"/>
      <c r="ESF193" s="89"/>
      <c r="ESG193" s="89"/>
      <c r="ESH193" s="89"/>
      <c r="ESI193" s="89"/>
      <c r="ESL193" s="89"/>
      <c r="ESO193" s="89"/>
      <c r="ESR193" s="89"/>
      <c r="ESU193" s="89"/>
      <c r="ESX193" s="89"/>
      <c r="ETJ193" s="89"/>
      <c r="ETM193" s="89"/>
      <c r="ETP193" s="89"/>
      <c r="ETS193" s="89"/>
      <c r="ETY193" s="89"/>
      <c r="EUB193" s="89"/>
      <c r="EUH193" s="89"/>
      <c r="EUK193" s="89"/>
      <c r="EUN193" s="89"/>
      <c r="EUQ193" s="89"/>
      <c r="EUW193" s="89"/>
      <c r="EUZ193" s="89"/>
      <c r="EVF193" s="89"/>
      <c r="EVH193" s="89"/>
      <c r="EVI193" s="89"/>
      <c r="EVK193" s="89"/>
      <c r="EVN193" s="89"/>
      <c r="EVQ193" s="89"/>
      <c r="EWB193" s="89"/>
      <c r="EWD193" s="89"/>
      <c r="EWP193" s="89"/>
      <c r="EWS193" s="89"/>
      <c r="EXA193" s="89"/>
      <c r="EXU193" s="89"/>
      <c r="EXW193" s="89"/>
      <c r="EXX193" s="89"/>
      <c r="EXY193" s="89"/>
      <c r="EXZ193" s="89"/>
      <c r="EYA193" s="89"/>
      <c r="EYB193" s="89"/>
      <c r="EYT193" s="89"/>
      <c r="EYU193" s="89"/>
      <c r="EYX193" s="89"/>
      <c r="EZA193" s="89"/>
      <c r="EZC193" s="89"/>
      <c r="EZE193" s="89"/>
      <c r="EZH193" s="89"/>
      <c r="EZK193" s="89"/>
      <c r="EZN193" s="89"/>
      <c r="EZT193" s="89"/>
      <c r="EZW193" s="89"/>
      <c r="EZZ193" s="89"/>
      <c r="FAE193" s="89"/>
      <c r="FAS193" s="89"/>
      <c r="FAT193" s="89"/>
      <c r="FAU193" s="89"/>
      <c r="FAV193" s="89"/>
      <c r="FAW193" s="89"/>
      <c r="FAX193" s="89"/>
      <c r="FAY193" s="89"/>
      <c r="FAZ193" s="89"/>
      <c r="FBA193" s="89"/>
      <c r="FBB193" s="89"/>
      <c r="FBC193" s="89"/>
      <c r="FBD193" s="89"/>
      <c r="FBE193" s="89"/>
      <c r="FBF193" s="89"/>
      <c r="FBG193" s="89"/>
      <c r="FBH193" s="89"/>
      <c r="FBI193" s="89"/>
      <c r="FBJ193" s="89"/>
      <c r="FBK193" s="89"/>
      <c r="FBL193" s="89"/>
      <c r="FBM193" s="89"/>
      <c r="FBN193" s="89"/>
      <c r="FBO193" s="89"/>
      <c r="FBP193" s="89"/>
      <c r="FBQ193" s="89"/>
      <c r="FBR193" s="89"/>
      <c r="FBS193" s="89"/>
      <c r="FBT193" s="89"/>
      <c r="FBU193" s="89"/>
      <c r="FBV193" s="89"/>
      <c r="FBW193" s="89"/>
      <c r="FBX193" s="89"/>
      <c r="FBY193" s="89"/>
      <c r="FBZ193" s="89"/>
      <c r="FCA193" s="89"/>
      <c r="FCB193" s="89"/>
      <c r="FCC193" s="89"/>
      <c r="FCD193" s="89"/>
      <c r="FCE193" s="89"/>
      <c r="FCH193" s="89"/>
      <c r="FCK193" s="89"/>
      <c r="FCN193" s="89"/>
      <c r="FCQ193" s="89"/>
      <c r="FCT193" s="89"/>
      <c r="FDF193" s="89"/>
      <c r="FDI193" s="89"/>
      <c r="FDL193" s="89"/>
      <c r="FDO193" s="89"/>
      <c r="FDU193" s="89"/>
      <c r="FDX193" s="89"/>
      <c r="FED193" s="89"/>
      <c r="FEG193" s="89"/>
      <c r="FEJ193" s="89"/>
      <c r="FEM193" s="89"/>
      <c r="FES193" s="89"/>
      <c r="FEV193" s="89"/>
      <c r="FFB193" s="89"/>
      <c r="FFD193" s="89"/>
      <c r="FFE193" s="89"/>
      <c r="FFG193" s="89"/>
      <c r="FFJ193" s="89"/>
      <c r="FFM193" s="89"/>
      <c r="FFX193" s="89"/>
      <c r="FFZ193" s="89"/>
      <c r="FGL193" s="89"/>
      <c r="FGO193" s="89"/>
      <c r="FGW193" s="89"/>
      <c r="FHQ193" s="89"/>
      <c r="FHS193" s="89"/>
      <c r="FHT193" s="89"/>
      <c r="FHU193" s="89"/>
      <c r="FHV193" s="89"/>
      <c r="FHW193" s="89"/>
      <c r="FHX193" s="89"/>
      <c r="FIP193" s="89"/>
      <c r="FIQ193" s="89"/>
      <c r="FIT193" s="89"/>
      <c r="FIW193" s="89"/>
      <c r="FIY193" s="89"/>
      <c r="FJA193" s="89"/>
      <c r="FJD193" s="89"/>
      <c r="FJG193" s="89"/>
      <c r="FJJ193" s="89"/>
      <c r="FJP193" s="89"/>
      <c r="FJS193" s="89"/>
      <c r="FJV193" s="89"/>
      <c r="FKA193" s="89"/>
      <c r="FKO193" s="89"/>
      <c r="FKP193" s="89"/>
      <c r="FKQ193" s="89"/>
      <c r="FKR193" s="89"/>
      <c r="FKS193" s="89"/>
      <c r="FKT193" s="89"/>
      <c r="FKU193" s="89"/>
      <c r="FKV193" s="89"/>
      <c r="FKW193" s="89"/>
      <c r="FKX193" s="89"/>
      <c r="FKY193" s="89"/>
      <c r="FKZ193" s="89"/>
      <c r="FLA193" s="89"/>
      <c r="FLB193" s="89"/>
      <c r="FLC193" s="89"/>
      <c r="FLD193" s="89"/>
      <c r="FLE193" s="89"/>
      <c r="FLF193" s="89"/>
      <c r="FLG193" s="89"/>
      <c r="FLH193" s="89"/>
      <c r="FLI193" s="89"/>
      <c r="FLJ193" s="89"/>
      <c r="FLK193" s="89"/>
      <c r="FLL193" s="89"/>
      <c r="FLM193" s="89"/>
      <c r="FLN193" s="89"/>
      <c r="FLO193" s="89"/>
      <c r="FLP193" s="89"/>
      <c r="FLQ193" s="89"/>
      <c r="FLR193" s="89"/>
      <c r="FLS193" s="89"/>
      <c r="FLT193" s="89"/>
      <c r="FLU193" s="89"/>
      <c r="FLV193" s="89"/>
      <c r="FLW193" s="89"/>
      <c r="FLX193" s="89"/>
      <c r="FLY193" s="89"/>
      <c r="FLZ193" s="89"/>
      <c r="FMA193" s="89"/>
      <c r="FMD193" s="89"/>
      <c r="FMG193" s="89"/>
      <c r="FMJ193" s="89"/>
      <c r="FMM193" s="89"/>
      <c r="FMP193" s="89"/>
      <c r="FNB193" s="89"/>
      <c r="FNE193" s="89"/>
      <c r="FNH193" s="89"/>
      <c r="FNK193" s="89"/>
      <c r="FNQ193" s="89"/>
      <c r="FNT193" s="89"/>
      <c r="FNZ193" s="89"/>
      <c r="FOC193" s="89"/>
      <c r="FOF193" s="89"/>
      <c r="FOI193" s="89"/>
      <c r="FOO193" s="89"/>
      <c r="FOR193" s="89"/>
      <c r="FOX193" s="89"/>
      <c r="FOZ193" s="89"/>
      <c r="FPA193" s="89"/>
      <c r="FPC193" s="89"/>
      <c r="FPF193" s="89"/>
      <c r="FPI193" s="89"/>
      <c r="FPT193" s="89"/>
      <c r="FPV193" s="89"/>
      <c r="FQH193" s="89"/>
      <c r="FQK193" s="89"/>
      <c r="FQS193" s="89"/>
      <c r="FRM193" s="89"/>
      <c r="FRO193" s="89"/>
      <c r="FRP193" s="89"/>
      <c r="FRQ193" s="89"/>
      <c r="FRR193" s="89"/>
      <c r="FRS193" s="89"/>
      <c r="FRT193" s="89"/>
      <c r="FSL193" s="89"/>
      <c r="FSM193" s="89"/>
      <c r="FSP193" s="89"/>
      <c r="FSS193" s="89"/>
      <c r="FSU193" s="89"/>
      <c r="FSW193" s="89"/>
      <c r="FSZ193" s="89"/>
      <c r="FTC193" s="89"/>
      <c r="FTF193" s="89"/>
      <c r="FTL193" s="89"/>
      <c r="FTO193" s="89"/>
      <c r="FTR193" s="89"/>
      <c r="FTW193" s="89"/>
      <c r="FUK193" s="89"/>
      <c r="FUL193" s="89"/>
      <c r="FUM193" s="89"/>
      <c r="FUN193" s="89"/>
      <c r="FUO193" s="89"/>
      <c r="FUP193" s="89"/>
      <c r="FUQ193" s="89"/>
      <c r="FUR193" s="89"/>
      <c r="FUS193" s="89"/>
      <c r="FUT193" s="89"/>
      <c r="FUU193" s="89"/>
      <c r="FUV193" s="89"/>
      <c r="FUW193" s="89"/>
      <c r="FUX193" s="89"/>
      <c r="FUY193" s="89"/>
      <c r="FUZ193" s="89"/>
      <c r="FVA193" s="89"/>
      <c r="FVB193" s="89"/>
      <c r="FVC193" s="89"/>
      <c r="FVD193" s="89"/>
      <c r="FVE193" s="89"/>
      <c r="FVF193" s="89"/>
      <c r="FVG193" s="89"/>
      <c r="FVH193" s="89"/>
      <c r="FVI193" s="89"/>
      <c r="FVJ193" s="89"/>
      <c r="FVK193" s="89"/>
      <c r="FVL193" s="89"/>
      <c r="FVM193" s="89"/>
      <c r="FVN193" s="89"/>
      <c r="FVO193" s="89"/>
      <c r="FVP193" s="89"/>
      <c r="FVQ193" s="89"/>
      <c r="FVR193" s="89"/>
      <c r="FVS193" s="89"/>
      <c r="FVT193" s="89"/>
      <c r="FVU193" s="89"/>
      <c r="FVV193" s="89"/>
      <c r="FVW193" s="89"/>
      <c r="FVZ193" s="89"/>
      <c r="FWC193" s="89"/>
      <c r="FWF193" s="89"/>
      <c r="FWI193" s="89"/>
      <c r="FWL193" s="89"/>
      <c r="FWX193" s="89"/>
      <c r="FXA193" s="89"/>
      <c r="FXD193" s="89"/>
      <c r="FXG193" s="89"/>
      <c r="FXM193" s="89"/>
      <c r="FXP193" s="89"/>
      <c r="FXV193" s="89"/>
      <c r="FXY193" s="89"/>
      <c r="FYB193" s="89"/>
      <c r="FYE193" s="89"/>
      <c r="FYK193" s="89"/>
      <c r="FYN193" s="89"/>
      <c r="FYT193" s="89"/>
      <c r="FYV193" s="89"/>
      <c r="FYW193" s="89"/>
      <c r="FYY193" s="89"/>
      <c r="FZB193" s="89"/>
      <c r="FZE193" s="89"/>
      <c r="FZP193" s="89"/>
      <c r="FZR193" s="89"/>
      <c r="GAD193" s="89"/>
      <c r="GAG193" s="89"/>
      <c r="GAO193" s="89"/>
      <c r="GBI193" s="89"/>
      <c r="GBK193" s="89"/>
      <c r="GBL193" s="89"/>
      <c r="GBM193" s="89"/>
      <c r="GBN193" s="89"/>
      <c r="GBO193" s="89"/>
      <c r="GBP193" s="89"/>
      <c r="GCH193" s="89"/>
      <c r="GCI193" s="89"/>
      <c r="GCL193" s="89"/>
      <c r="GCO193" s="89"/>
      <c r="GCQ193" s="89"/>
      <c r="GCS193" s="89"/>
      <c r="GCV193" s="89"/>
      <c r="GCY193" s="89"/>
      <c r="GDB193" s="89"/>
      <c r="GDH193" s="89"/>
      <c r="GDK193" s="89"/>
      <c r="GDN193" s="89"/>
      <c r="GDS193" s="89"/>
      <c r="GEG193" s="89"/>
      <c r="GEH193" s="89"/>
      <c r="GEI193" s="89"/>
      <c r="GEJ193" s="89"/>
      <c r="GEK193" s="89"/>
      <c r="GEL193" s="89"/>
      <c r="GEM193" s="89"/>
      <c r="GEN193" s="89"/>
      <c r="GEO193" s="89"/>
      <c r="GEP193" s="89"/>
      <c r="GEQ193" s="89"/>
      <c r="GER193" s="89"/>
      <c r="GES193" s="89"/>
      <c r="GET193" s="89"/>
      <c r="GEU193" s="89"/>
      <c r="GEV193" s="89"/>
      <c r="GEW193" s="89"/>
      <c r="GEX193" s="89"/>
      <c r="GEY193" s="89"/>
      <c r="GEZ193" s="89"/>
      <c r="GFA193" s="89"/>
      <c r="GFB193" s="89"/>
      <c r="GFC193" s="89"/>
      <c r="GFD193" s="89"/>
      <c r="GFE193" s="89"/>
      <c r="GFF193" s="89"/>
      <c r="GFG193" s="89"/>
      <c r="GFH193" s="89"/>
      <c r="GFI193" s="89"/>
      <c r="GFJ193" s="89"/>
      <c r="GFK193" s="89"/>
      <c r="GFL193" s="89"/>
      <c r="GFM193" s="89"/>
      <c r="GFN193" s="89"/>
      <c r="GFO193" s="89"/>
      <c r="GFP193" s="89"/>
      <c r="GFQ193" s="89"/>
      <c r="GFR193" s="89"/>
      <c r="GFS193" s="89"/>
      <c r="GFV193" s="89"/>
      <c r="GFY193" s="89"/>
      <c r="GGB193" s="89"/>
      <c r="GGE193" s="89"/>
      <c r="GGH193" s="89"/>
      <c r="GGT193" s="89"/>
      <c r="GGW193" s="89"/>
      <c r="GGZ193" s="89"/>
      <c r="GHC193" s="89"/>
      <c r="GHI193" s="89"/>
      <c r="GHL193" s="89"/>
      <c r="GHR193" s="89"/>
      <c r="GHU193" s="89"/>
      <c r="GHX193" s="89"/>
      <c r="GIA193" s="89"/>
      <c r="GIG193" s="89"/>
      <c r="GIJ193" s="89"/>
      <c r="GIP193" s="89"/>
      <c r="GIR193" s="89"/>
      <c r="GIS193" s="89"/>
      <c r="GIU193" s="89"/>
      <c r="GIX193" s="89"/>
      <c r="GJA193" s="89"/>
      <c r="GJL193" s="89"/>
      <c r="GJN193" s="89"/>
      <c r="GJZ193" s="89"/>
      <c r="GKC193" s="89"/>
      <c r="GKK193" s="89"/>
      <c r="GLE193" s="89"/>
      <c r="GLG193" s="89"/>
      <c r="GLH193" s="89"/>
      <c r="GLI193" s="89"/>
      <c r="GLJ193" s="89"/>
      <c r="GLK193" s="89"/>
      <c r="GLL193" s="89"/>
      <c r="GMD193" s="89"/>
      <c r="GME193" s="89"/>
      <c r="GMH193" s="89"/>
      <c r="GMK193" s="89"/>
      <c r="GMM193" s="89"/>
      <c r="GMO193" s="89"/>
      <c r="GMR193" s="89"/>
      <c r="GMU193" s="89"/>
      <c r="GMX193" s="89"/>
      <c r="GND193" s="89"/>
      <c r="GNG193" s="89"/>
      <c r="GNJ193" s="89"/>
      <c r="GNO193" s="89"/>
      <c r="GOC193" s="89"/>
      <c r="GOD193" s="89"/>
      <c r="GOE193" s="89"/>
      <c r="GOF193" s="89"/>
      <c r="GOG193" s="89"/>
      <c r="GOH193" s="89"/>
      <c r="GOI193" s="89"/>
      <c r="GOJ193" s="89"/>
      <c r="GOK193" s="89"/>
      <c r="GOL193" s="89"/>
      <c r="GOM193" s="89"/>
      <c r="GON193" s="89"/>
      <c r="GOO193" s="89"/>
      <c r="GOP193" s="89"/>
      <c r="GOQ193" s="89"/>
      <c r="GOR193" s="89"/>
      <c r="GOS193" s="89"/>
      <c r="GOT193" s="89"/>
      <c r="GOU193" s="89"/>
      <c r="GOV193" s="89"/>
      <c r="GOW193" s="89"/>
      <c r="GOX193" s="89"/>
      <c r="GOY193" s="89"/>
      <c r="GOZ193" s="89"/>
      <c r="GPA193" s="89"/>
      <c r="GPB193" s="89"/>
      <c r="GPC193" s="89"/>
      <c r="GPD193" s="89"/>
      <c r="GPE193" s="89"/>
      <c r="GPF193" s="89"/>
      <c r="GPG193" s="89"/>
      <c r="GPH193" s="89"/>
      <c r="GPI193" s="89"/>
      <c r="GPJ193" s="89"/>
      <c r="GPK193" s="89"/>
      <c r="GPL193" s="89"/>
      <c r="GPM193" s="89"/>
      <c r="GPN193" s="89"/>
      <c r="GPO193" s="89"/>
      <c r="GPR193" s="89"/>
      <c r="GPU193" s="89"/>
      <c r="GPX193" s="89"/>
      <c r="GQA193" s="89"/>
      <c r="GQD193" s="89"/>
      <c r="GQP193" s="89"/>
      <c r="GQS193" s="89"/>
      <c r="GQV193" s="89"/>
      <c r="GQY193" s="89"/>
      <c r="GRE193" s="89"/>
      <c r="GRH193" s="89"/>
      <c r="GRN193" s="89"/>
      <c r="GRQ193" s="89"/>
      <c r="GRT193" s="89"/>
      <c r="GRW193" s="89"/>
      <c r="GSC193" s="89"/>
      <c r="GSF193" s="89"/>
      <c r="GSL193" s="89"/>
      <c r="GSN193" s="89"/>
      <c r="GSO193" s="89"/>
      <c r="GSQ193" s="89"/>
      <c r="GST193" s="89"/>
      <c r="GSW193" s="89"/>
      <c r="GTH193" s="89"/>
      <c r="GTJ193" s="89"/>
      <c r="GTV193" s="89"/>
      <c r="GTY193" s="89"/>
      <c r="GUG193" s="89"/>
      <c r="GVA193" s="89"/>
      <c r="GVC193" s="89"/>
      <c r="GVD193" s="89"/>
      <c r="GVE193" s="89"/>
      <c r="GVF193" s="89"/>
      <c r="GVG193" s="89"/>
      <c r="GVH193" s="89"/>
      <c r="GVZ193" s="89"/>
      <c r="GWA193" s="89"/>
      <c r="GWD193" s="89"/>
      <c r="GWG193" s="89"/>
      <c r="GWI193" s="89"/>
      <c r="GWK193" s="89"/>
      <c r="GWN193" s="89"/>
      <c r="GWQ193" s="89"/>
      <c r="GWT193" s="89"/>
      <c r="GWZ193" s="89"/>
      <c r="GXC193" s="89"/>
      <c r="GXF193" s="89"/>
      <c r="GXK193" s="89"/>
      <c r="GXY193" s="89"/>
      <c r="GXZ193" s="89"/>
      <c r="GYA193" s="89"/>
      <c r="GYB193" s="89"/>
      <c r="GYC193" s="89"/>
      <c r="GYD193" s="89"/>
      <c r="GYE193" s="89"/>
      <c r="GYF193" s="89"/>
      <c r="GYG193" s="89"/>
      <c r="GYH193" s="89"/>
      <c r="GYI193" s="89"/>
      <c r="GYJ193" s="89"/>
      <c r="GYK193" s="89"/>
      <c r="GYL193" s="89"/>
      <c r="GYM193" s="89"/>
      <c r="GYN193" s="89"/>
      <c r="GYO193" s="89"/>
      <c r="GYP193" s="89"/>
      <c r="GYQ193" s="89"/>
      <c r="GYR193" s="89"/>
      <c r="GYS193" s="89"/>
      <c r="GYT193" s="89"/>
      <c r="GYU193" s="89"/>
      <c r="GYV193" s="89"/>
      <c r="GYW193" s="89"/>
      <c r="GYX193" s="89"/>
      <c r="GYY193" s="89"/>
      <c r="GYZ193" s="89"/>
      <c r="GZA193" s="89"/>
      <c r="GZB193" s="89"/>
      <c r="GZC193" s="89"/>
      <c r="GZD193" s="89"/>
      <c r="GZE193" s="89"/>
      <c r="GZF193" s="89"/>
      <c r="GZG193" s="89"/>
      <c r="GZH193" s="89"/>
      <c r="GZI193" s="89"/>
      <c r="GZJ193" s="89"/>
      <c r="GZK193" s="89"/>
      <c r="GZN193" s="89"/>
      <c r="GZQ193" s="89"/>
      <c r="GZT193" s="89"/>
      <c r="GZW193" s="89"/>
      <c r="GZZ193" s="89"/>
      <c r="HAL193" s="89"/>
      <c r="HAO193" s="89"/>
      <c r="HAR193" s="89"/>
      <c r="HAU193" s="89"/>
      <c r="HBA193" s="89"/>
      <c r="HBD193" s="89"/>
      <c r="HBJ193" s="89"/>
      <c r="HBM193" s="89"/>
      <c r="HBP193" s="89"/>
      <c r="HBS193" s="89"/>
      <c r="HBY193" s="89"/>
      <c r="HCB193" s="89"/>
      <c r="HCH193" s="89"/>
      <c r="HCJ193" s="89"/>
      <c r="HCK193" s="89"/>
      <c r="HCM193" s="89"/>
      <c r="HCP193" s="89"/>
      <c r="HCS193" s="89"/>
      <c r="HDD193" s="89"/>
      <c r="HDF193" s="89"/>
      <c r="HDR193" s="89"/>
      <c r="HDU193" s="89"/>
      <c r="HEC193" s="89"/>
      <c r="HEW193" s="89"/>
      <c r="HEY193" s="89"/>
      <c r="HEZ193" s="89"/>
      <c r="HFA193" s="89"/>
      <c r="HFB193" s="89"/>
      <c r="HFC193" s="89"/>
      <c r="HFD193" s="89"/>
      <c r="HFV193" s="89"/>
      <c r="HFW193" s="89"/>
      <c r="HFZ193" s="89"/>
      <c r="HGC193" s="89"/>
      <c r="HGE193" s="89"/>
      <c r="HGG193" s="89"/>
      <c r="HGJ193" s="89"/>
      <c r="HGM193" s="89"/>
      <c r="HGP193" s="89"/>
      <c r="HGV193" s="89"/>
      <c r="HGY193" s="89"/>
      <c r="HHB193" s="89"/>
      <c r="HHG193" s="89"/>
      <c r="HHU193" s="89"/>
      <c r="HHV193" s="89"/>
      <c r="HHW193" s="89"/>
      <c r="HHX193" s="89"/>
      <c r="HHY193" s="89"/>
      <c r="HHZ193" s="89"/>
      <c r="HIA193" s="89"/>
      <c r="HIB193" s="89"/>
      <c r="HIC193" s="89"/>
      <c r="HID193" s="89"/>
      <c r="HIE193" s="89"/>
      <c r="HIF193" s="89"/>
      <c r="HIG193" s="89"/>
      <c r="HIH193" s="89"/>
      <c r="HII193" s="89"/>
      <c r="HIJ193" s="89"/>
      <c r="HIK193" s="89"/>
      <c r="HIL193" s="89"/>
      <c r="HIM193" s="89"/>
      <c r="HIN193" s="89"/>
      <c r="HIO193" s="89"/>
      <c r="HIP193" s="89"/>
      <c r="HIQ193" s="89"/>
      <c r="HIR193" s="89"/>
      <c r="HIS193" s="89"/>
      <c r="HIT193" s="89"/>
      <c r="HIU193" s="89"/>
      <c r="HIV193" s="89"/>
      <c r="HIW193" s="89"/>
      <c r="HIX193" s="89"/>
      <c r="HIY193" s="89"/>
      <c r="HIZ193" s="89"/>
      <c r="HJA193" s="89"/>
      <c r="HJB193" s="89"/>
      <c r="HJC193" s="89"/>
      <c r="HJD193" s="89"/>
      <c r="HJE193" s="89"/>
      <c r="HJF193" s="89"/>
      <c r="HJG193" s="89"/>
      <c r="HJJ193" s="89"/>
      <c r="HJM193" s="89"/>
      <c r="HJP193" s="89"/>
      <c r="HJS193" s="89"/>
      <c r="HJV193" s="89"/>
      <c r="HKH193" s="89"/>
      <c r="HKK193" s="89"/>
      <c r="HKN193" s="89"/>
      <c r="HKQ193" s="89"/>
      <c r="HKW193" s="89"/>
      <c r="HKZ193" s="89"/>
      <c r="HLF193" s="89"/>
      <c r="HLI193" s="89"/>
      <c r="HLL193" s="89"/>
      <c r="HLO193" s="89"/>
      <c r="HLU193" s="89"/>
      <c r="HLX193" s="89"/>
      <c r="HMD193" s="89"/>
      <c r="HMF193" s="89"/>
      <c r="HMG193" s="89"/>
      <c r="HMI193" s="89"/>
      <c r="HML193" s="89"/>
      <c r="HMO193" s="89"/>
      <c r="HMZ193" s="89"/>
      <c r="HNB193" s="89"/>
      <c r="HNN193" s="89"/>
      <c r="HNQ193" s="89"/>
      <c r="HNY193" s="89"/>
      <c r="HOS193" s="89"/>
      <c r="HOU193" s="89"/>
      <c r="HOV193" s="89"/>
      <c r="HOW193" s="89"/>
      <c r="HOX193" s="89"/>
      <c r="HOY193" s="89"/>
      <c r="HOZ193" s="89"/>
      <c r="HPR193" s="89"/>
      <c r="HPS193" s="89"/>
      <c r="HPV193" s="89"/>
      <c r="HPY193" s="89"/>
      <c r="HQA193" s="89"/>
      <c r="HQC193" s="89"/>
      <c r="HQF193" s="89"/>
      <c r="HQI193" s="89"/>
      <c r="HQL193" s="89"/>
      <c r="HQR193" s="89"/>
      <c r="HQU193" s="89"/>
      <c r="HQX193" s="89"/>
      <c r="HRC193" s="89"/>
      <c r="HRQ193" s="89"/>
      <c r="HRR193" s="89"/>
      <c r="HRS193" s="89"/>
      <c r="HRT193" s="89"/>
      <c r="HRU193" s="89"/>
      <c r="HRV193" s="89"/>
      <c r="HRW193" s="89"/>
      <c r="HRX193" s="89"/>
      <c r="HRY193" s="89"/>
      <c r="HRZ193" s="89"/>
      <c r="HSA193" s="89"/>
      <c r="HSB193" s="89"/>
      <c r="HSC193" s="89"/>
      <c r="HSD193" s="89"/>
      <c r="HSE193" s="89"/>
      <c r="HSF193" s="89"/>
      <c r="HSG193" s="89"/>
      <c r="HSH193" s="89"/>
      <c r="HSI193" s="89"/>
      <c r="HSJ193" s="89"/>
      <c r="HSK193" s="89"/>
      <c r="HSL193" s="89"/>
      <c r="HSM193" s="89"/>
      <c r="HSN193" s="89"/>
      <c r="HSO193" s="89"/>
      <c r="HSP193" s="89"/>
      <c r="HSQ193" s="89"/>
      <c r="HSR193" s="89"/>
      <c r="HSS193" s="89"/>
      <c r="HST193" s="89"/>
      <c r="HSU193" s="89"/>
      <c r="HSV193" s="89"/>
      <c r="HSW193" s="89"/>
      <c r="HSX193" s="89"/>
      <c r="HSY193" s="89"/>
      <c r="HSZ193" s="89"/>
      <c r="HTA193" s="89"/>
      <c r="HTB193" s="89"/>
      <c r="HTC193" s="89"/>
      <c r="HTF193" s="89"/>
      <c r="HTI193" s="89"/>
      <c r="HTL193" s="89"/>
      <c r="HTO193" s="89"/>
      <c r="HTR193" s="89"/>
      <c r="HUD193" s="89"/>
      <c r="HUG193" s="89"/>
      <c r="HUJ193" s="89"/>
      <c r="HUM193" s="89"/>
      <c r="HUS193" s="89"/>
      <c r="HUV193" s="89"/>
      <c r="HVB193" s="89"/>
      <c r="HVE193" s="89"/>
      <c r="HVH193" s="89"/>
      <c r="HVK193" s="89"/>
      <c r="HVQ193" s="89"/>
      <c r="HVT193" s="89"/>
      <c r="HVZ193" s="89"/>
      <c r="HWB193" s="89"/>
      <c r="HWC193" s="89"/>
      <c r="HWE193" s="89"/>
      <c r="HWH193" s="89"/>
      <c r="HWK193" s="89"/>
      <c r="HWV193" s="89"/>
      <c r="HWX193" s="89"/>
      <c r="HXJ193" s="89"/>
      <c r="HXM193" s="89"/>
      <c r="HXU193" s="89"/>
      <c r="HYO193" s="89"/>
      <c r="HYQ193" s="89"/>
      <c r="HYR193" s="89"/>
      <c r="HYS193" s="89"/>
      <c r="HYT193" s="89"/>
      <c r="HYU193" s="89"/>
      <c r="HYV193" s="89"/>
      <c r="HZN193" s="89"/>
      <c r="HZO193" s="89"/>
      <c r="HZR193" s="89"/>
      <c r="HZU193" s="89"/>
      <c r="HZW193" s="89"/>
      <c r="HZY193" s="89"/>
      <c r="IAB193" s="89"/>
      <c r="IAE193" s="89"/>
      <c r="IAH193" s="89"/>
      <c r="IAN193" s="89"/>
      <c r="IAQ193" s="89"/>
      <c r="IAT193" s="89"/>
      <c r="IAY193" s="89"/>
      <c r="IBM193" s="89"/>
      <c r="IBN193" s="89"/>
      <c r="IBO193" s="89"/>
      <c r="IBP193" s="89"/>
      <c r="IBQ193" s="89"/>
      <c r="IBR193" s="89"/>
      <c r="IBS193" s="89"/>
      <c r="IBT193" s="89"/>
      <c r="IBU193" s="89"/>
      <c r="IBV193" s="89"/>
      <c r="IBW193" s="89"/>
      <c r="IBX193" s="89"/>
      <c r="IBY193" s="89"/>
      <c r="IBZ193" s="89"/>
      <c r="ICA193" s="89"/>
      <c r="ICB193" s="89"/>
      <c r="ICC193" s="89"/>
      <c r="ICD193" s="89"/>
      <c r="ICE193" s="89"/>
      <c r="ICF193" s="89"/>
      <c r="ICG193" s="89"/>
      <c r="ICH193" s="89"/>
      <c r="ICI193" s="89"/>
      <c r="ICJ193" s="89"/>
      <c r="ICK193" s="89"/>
      <c r="ICL193" s="89"/>
      <c r="ICM193" s="89"/>
      <c r="ICN193" s="89"/>
      <c r="ICO193" s="89"/>
      <c r="ICP193" s="89"/>
      <c r="ICQ193" s="89"/>
      <c r="ICR193" s="89"/>
      <c r="ICS193" s="89"/>
      <c r="ICT193" s="89"/>
      <c r="ICU193" s="89"/>
      <c r="ICV193" s="89"/>
      <c r="ICW193" s="89"/>
      <c r="ICX193" s="89"/>
      <c r="ICY193" s="89"/>
      <c r="IDB193" s="89"/>
      <c r="IDE193" s="89"/>
      <c r="IDH193" s="89"/>
      <c r="IDK193" s="89"/>
      <c r="IDN193" s="89"/>
      <c r="IDZ193" s="89"/>
      <c r="IEC193" s="89"/>
      <c r="IEF193" s="89"/>
      <c r="IEI193" s="89"/>
      <c r="IEO193" s="89"/>
      <c r="IER193" s="89"/>
      <c r="IEX193" s="89"/>
      <c r="IFA193" s="89"/>
      <c r="IFD193" s="89"/>
      <c r="IFG193" s="89"/>
      <c r="IFM193" s="89"/>
      <c r="IFP193" s="89"/>
      <c r="IFV193" s="89"/>
      <c r="IFX193" s="89"/>
      <c r="IFY193" s="89"/>
      <c r="IGA193" s="89"/>
      <c r="IGD193" s="89"/>
      <c r="IGG193" s="89"/>
      <c r="IGR193" s="89"/>
      <c r="IGT193" s="89"/>
      <c r="IHF193" s="89"/>
      <c r="IHI193" s="89"/>
      <c r="IHQ193" s="89"/>
      <c r="IIK193" s="89"/>
      <c r="IIM193" s="89"/>
      <c r="IIN193" s="89"/>
      <c r="IIO193" s="89"/>
      <c r="IIP193" s="89"/>
      <c r="IIQ193" s="89"/>
      <c r="IIR193" s="89"/>
      <c r="IJJ193" s="89"/>
      <c r="IJK193" s="89"/>
      <c r="IJN193" s="89"/>
      <c r="IJQ193" s="89"/>
      <c r="IJS193" s="89"/>
      <c r="IJU193" s="89"/>
      <c r="IJX193" s="89"/>
      <c r="IKA193" s="89"/>
      <c r="IKD193" s="89"/>
      <c r="IKJ193" s="89"/>
      <c r="IKM193" s="89"/>
      <c r="IKP193" s="89"/>
      <c r="IKU193" s="89"/>
      <c r="ILI193" s="89"/>
      <c r="ILJ193" s="89"/>
      <c r="ILK193" s="89"/>
      <c r="ILL193" s="89"/>
      <c r="ILM193" s="89"/>
      <c r="ILN193" s="89"/>
      <c r="ILO193" s="89"/>
      <c r="ILP193" s="89"/>
      <c r="ILQ193" s="89"/>
      <c r="ILR193" s="89"/>
      <c r="ILS193" s="89"/>
      <c r="ILT193" s="89"/>
      <c r="ILU193" s="89"/>
      <c r="ILV193" s="89"/>
      <c r="ILW193" s="89"/>
      <c r="ILX193" s="89"/>
      <c r="ILY193" s="89"/>
      <c r="ILZ193" s="89"/>
      <c r="IMA193" s="89"/>
      <c r="IMB193" s="89"/>
      <c r="IMC193" s="89"/>
      <c r="IMD193" s="89"/>
      <c r="IME193" s="89"/>
      <c r="IMF193" s="89"/>
      <c r="IMG193" s="89"/>
      <c r="IMH193" s="89"/>
      <c r="IMI193" s="89"/>
      <c r="IMJ193" s="89"/>
      <c r="IMK193" s="89"/>
      <c r="IML193" s="89"/>
      <c r="IMM193" s="89"/>
      <c r="IMN193" s="89"/>
      <c r="IMO193" s="89"/>
      <c r="IMP193" s="89"/>
      <c r="IMQ193" s="89"/>
      <c r="IMR193" s="89"/>
      <c r="IMS193" s="89"/>
      <c r="IMT193" s="89"/>
      <c r="IMU193" s="89"/>
      <c r="IMX193" s="89"/>
      <c r="INA193" s="89"/>
      <c r="IND193" s="89"/>
      <c r="ING193" s="89"/>
      <c r="INJ193" s="89"/>
      <c r="INV193" s="89"/>
      <c r="INY193" s="89"/>
      <c r="IOB193" s="89"/>
      <c r="IOE193" s="89"/>
      <c r="IOK193" s="89"/>
      <c r="ION193" s="89"/>
      <c r="IOT193" s="89"/>
      <c r="IOW193" s="89"/>
      <c r="IOZ193" s="89"/>
      <c r="IPC193" s="89"/>
      <c r="IPI193" s="89"/>
      <c r="IPL193" s="89"/>
      <c r="IPR193" s="89"/>
      <c r="IPT193" s="89"/>
      <c r="IPU193" s="89"/>
      <c r="IPW193" s="89"/>
      <c r="IPZ193" s="89"/>
      <c r="IQC193" s="89"/>
      <c r="IQN193" s="89"/>
      <c r="IQP193" s="89"/>
      <c r="IRB193" s="89"/>
      <c r="IRE193" s="89"/>
      <c r="IRM193" s="89"/>
      <c r="ISG193" s="89"/>
      <c r="ISI193" s="89"/>
      <c r="ISJ193" s="89"/>
      <c r="ISK193" s="89"/>
      <c r="ISL193" s="89"/>
      <c r="ISM193" s="89"/>
      <c r="ISN193" s="89"/>
      <c r="ITF193" s="89"/>
      <c r="ITG193" s="89"/>
      <c r="ITJ193" s="89"/>
      <c r="ITM193" s="89"/>
      <c r="ITO193" s="89"/>
      <c r="ITQ193" s="89"/>
      <c r="ITT193" s="89"/>
      <c r="ITW193" s="89"/>
      <c r="ITZ193" s="89"/>
      <c r="IUF193" s="89"/>
      <c r="IUI193" s="89"/>
      <c r="IUL193" s="89"/>
      <c r="IUQ193" s="89"/>
      <c r="IVE193" s="89"/>
      <c r="IVF193" s="89"/>
      <c r="IVG193" s="89"/>
      <c r="IVH193" s="89"/>
      <c r="IVI193" s="89"/>
      <c r="IVJ193" s="89"/>
      <c r="IVK193" s="89"/>
      <c r="IVL193" s="89"/>
      <c r="IVM193" s="89"/>
      <c r="IVN193" s="89"/>
      <c r="IVO193" s="89"/>
      <c r="IVP193" s="89"/>
      <c r="IVQ193" s="89"/>
      <c r="IVR193" s="89"/>
      <c r="IVS193" s="89"/>
      <c r="IVT193" s="89"/>
      <c r="IVU193" s="89"/>
      <c r="IVV193" s="89"/>
      <c r="IVW193" s="89"/>
      <c r="IVX193" s="89"/>
      <c r="IVY193" s="89"/>
      <c r="IVZ193" s="89"/>
      <c r="IWA193" s="89"/>
      <c r="IWB193" s="89"/>
      <c r="IWC193" s="89"/>
      <c r="IWD193" s="89"/>
      <c r="IWE193" s="89"/>
      <c r="IWF193" s="89"/>
      <c r="IWG193" s="89"/>
      <c r="IWH193" s="89"/>
      <c r="IWI193" s="89"/>
      <c r="IWJ193" s="89"/>
      <c r="IWK193" s="89"/>
      <c r="IWL193" s="89"/>
      <c r="IWM193" s="89"/>
      <c r="IWN193" s="89"/>
      <c r="IWO193" s="89"/>
      <c r="IWP193" s="89"/>
      <c r="IWQ193" s="89"/>
      <c r="IWT193" s="89"/>
      <c r="IWW193" s="89"/>
      <c r="IWZ193" s="89"/>
      <c r="IXC193" s="89"/>
      <c r="IXF193" s="89"/>
      <c r="IXR193" s="89"/>
      <c r="IXU193" s="89"/>
      <c r="IXX193" s="89"/>
      <c r="IYA193" s="89"/>
      <c r="IYG193" s="89"/>
      <c r="IYJ193" s="89"/>
      <c r="IYP193" s="89"/>
      <c r="IYS193" s="89"/>
      <c r="IYV193" s="89"/>
      <c r="IYY193" s="89"/>
      <c r="IZE193" s="89"/>
      <c r="IZH193" s="89"/>
      <c r="IZN193" s="89"/>
      <c r="IZP193" s="89"/>
      <c r="IZQ193" s="89"/>
      <c r="IZS193" s="89"/>
      <c r="IZV193" s="89"/>
      <c r="IZY193" s="89"/>
      <c r="JAJ193" s="89"/>
      <c r="JAL193" s="89"/>
      <c r="JAX193" s="89"/>
      <c r="JBA193" s="89"/>
      <c r="JBI193" s="89"/>
      <c r="JCC193" s="89"/>
      <c r="JCE193" s="89"/>
      <c r="JCF193" s="89"/>
      <c r="JCG193" s="89"/>
      <c r="JCH193" s="89"/>
      <c r="JCI193" s="89"/>
      <c r="JCJ193" s="89"/>
      <c r="JDB193" s="89"/>
      <c r="JDC193" s="89"/>
      <c r="JDF193" s="89"/>
      <c r="JDI193" s="89"/>
      <c r="JDK193" s="89"/>
      <c r="JDM193" s="89"/>
      <c r="JDP193" s="89"/>
      <c r="JDS193" s="89"/>
      <c r="JDV193" s="89"/>
      <c r="JEB193" s="89"/>
      <c r="JEE193" s="89"/>
      <c r="JEH193" s="89"/>
      <c r="JEM193" s="89"/>
      <c r="JFA193" s="89"/>
      <c r="JFB193" s="89"/>
      <c r="JFC193" s="89"/>
      <c r="JFD193" s="89"/>
      <c r="JFE193" s="89"/>
      <c r="JFF193" s="89"/>
      <c r="JFG193" s="89"/>
      <c r="JFH193" s="89"/>
      <c r="JFI193" s="89"/>
      <c r="JFJ193" s="89"/>
      <c r="JFK193" s="89"/>
      <c r="JFL193" s="89"/>
      <c r="JFM193" s="89"/>
      <c r="JFN193" s="89"/>
      <c r="JFO193" s="89"/>
      <c r="JFP193" s="89"/>
      <c r="JFQ193" s="89"/>
      <c r="JFR193" s="89"/>
      <c r="JFS193" s="89"/>
      <c r="JFT193" s="89"/>
      <c r="JFU193" s="89"/>
      <c r="JFV193" s="89"/>
      <c r="JFW193" s="89"/>
      <c r="JFX193" s="89"/>
      <c r="JFY193" s="89"/>
      <c r="JFZ193" s="89"/>
      <c r="JGA193" s="89"/>
      <c r="JGB193" s="89"/>
      <c r="JGC193" s="89"/>
      <c r="JGD193" s="89"/>
      <c r="JGE193" s="89"/>
      <c r="JGF193" s="89"/>
      <c r="JGG193" s="89"/>
      <c r="JGH193" s="89"/>
      <c r="JGI193" s="89"/>
      <c r="JGJ193" s="89"/>
      <c r="JGK193" s="89"/>
      <c r="JGL193" s="89"/>
      <c r="JGM193" s="89"/>
      <c r="JGP193" s="89"/>
      <c r="JGS193" s="89"/>
      <c r="JGV193" s="89"/>
      <c r="JGY193" s="89"/>
      <c r="JHB193" s="89"/>
      <c r="JHN193" s="89"/>
      <c r="JHQ193" s="89"/>
      <c r="JHT193" s="89"/>
      <c r="JHW193" s="89"/>
      <c r="JIC193" s="89"/>
      <c r="JIF193" s="89"/>
      <c r="JIL193" s="89"/>
      <c r="JIO193" s="89"/>
      <c r="JIR193" s="89"/>
      <c r="JIU193" s="89"/>
      <c r="JJA193" s="89"/>
      <c r="JJD193" s="89"/>
      <c r="JJJ193" s="89"/>
      <c r="JJL193" s="89"/>
      <c r="JJM193" s="89"/>
      <c r="JJO193" s="89"/>
      <c r="JJR193" s="89"/>
      <c r="JJU193" s="89"/>
      <c r="JKF193" s="89"/>
      <c r="JKH193" s="89"/>
      <c r="JKT193" s="89"/>
      <c r="JKW193" s="89"/>
      <c r="JLE193" s="89"/>
      <c r="JLY193" s="89"/>
      <c r="JMA193" s="89"/>
      <c r="JMB193" s="89"/>
      <c r="JMC193" s="89"/>
      <c r="JMD193" s="89"/>
      <c r="JME193" s="89"/>
      <c r="JMF193" s="89"/>
      <c r="JMX193" s="89"/>
      <c r="JMY193" s="89"/>
      <c r="JNB193" s="89"/>
      <c r="JNE193" s="89"/>
      <c r="JNG193" s="89"/>
      <c r="JNI193" s="89"/>
      <c r="JNL193" s="89"/>
      <c r="JNO193" s="89"/>
      <c r="JNR193" s="89"/>
      <c r="JNX193" s="89"/>
      <c r="JOA193" s="89"/>
      <c r="JOD193" s="89"/>
      <c r="JOI193" s="89"/>
      <c r="JOW193" s="89"/>
      <c r="JOX193" s="89"/>
      <c r="JOY193" s="89"/>
      <c r="JOZ193" s="89"/>
      <c r="JPA193" s="89"/>
      <c r="JPB193" s="89"/>
      <c r="JPC193" s="89"/>
      <c r="JPD193" s="89"/>
      <c r="JPE193" s="89"/>
      <c r="JPF193" s="89"/>
      <c r="JPG193" s="89"/>
      <c r="JPH193" s="89"/>
      <c r="JPI193" s="89"/>
      <c r="JPJ193" s="89"/>
      <c r="JPK193" s="89"/>
      <c r="JPL193" s="89"/>
      <c r="JPM193" s="89"/>
      <c r="JPN193" s="89"/>
      <c r="JPO193" s="89"/>
      <c r="JPP193" s="89"/>
      <c r="JPQ193" s="89"/>
      <c r="JPR193" s="89"/>
      <c r="JPS193" s="89"/>
      <c r="JPT193" s="89"/>
      <c r="JPU193" s="89"/>
      <c r="JPV193" s="89"/>
      <c r="JPW193" s="89"/>
      <c r="JPX193" s="89"/>
      <c r="JPY193" s="89"/>
      <c r="JPZ193" s="89"/>
      <c r="JQA193" s="89"/>
      <c r="JQB193" s="89"/>
      <c r="JQC193" s="89"/>
      <c r="JQD193" s="89"/>
      <c r="JQE193" s="89"/>
      <c r="JQF193" s="89"/>
      <c r="JQG193" s="89"/>
      <c r="JQH193" s="89"/>
      <c r="JQI193" s="89"/>
      <c r="JQL193" s="89"/>
      <c r="JQO193" s="89"/>
      <c r="JQR193" s="89"/>
      <c r="JQU193" s="89"/>
      <c r="JQX193" s="89"/>
      <c r="JRJ193" s="89"/>
      <c r="JRM193" s="89"/>
      <c r="JRP193" s="89"/>
      <c r="JRS193" s="89"/>
      <c r="JRY193" s="89"/>
      <c r="JSB193" s="89"/>
      <c r="JSH193" s="89"/>
      <c r="JSK193" s="89"/>
      <c r="JSN193" s="89"/>
      <c r="JSQ193" s="89"/>
      <c r="JSW193" s="89"/>
      <c r="JSZ193" s="89"/>
      <c r="JTF193" s="89"/>
      <c r="JTH193" s="89"/>
      <c r="JTI193" s="89"/>
      <c r="JTK193" s="89"/>
      <c r="JTN193" s="89"/>
      <c r="JTQ193" s="89"/>
      <c r="JUB193" s="89"/>
      <c r="JUD193" s="89"/>
      <c r="JUP193" s="89"/>
      <c r="JUS193" s="89"/>
      <c r="JVA193" s="89"/>
      <c r="JVU193" s="89"/>
      <c r="JVW193" s="89"/>
      <c r="JVX193" s="89"/>
      <c r="JVY193" s="89"/>
      <c r="JVZ193" s="89"/>
      <c r="JWA193" s="89"/>
      <c r="JWB193" s="89"/>
      <c r="JWT193" s="89"/>
      <c r="JWU193" s="89"/>
      <c r="JWX193" s="89"/>
      <c r="JXA193" s="89"/>
      <c r="JXC193" s="89"/>
      <c r="JXE193" s="89"/>
      <c r="JXH193" s="89"/>
      <c r="JXK193" s="89"/>
      <c r="JXN193" s="89"/>
      <c r="JXT193" s="89"/>
      <c r="JXW193" s="89"/>
      <c r="JXZ193" s="89"/>
      <c r="JYE193" s="89"/>
      <c r="JYS193" s="89"/>
      <c r="JYT193" s="89"/>
      <c r="JYU193" s="89"/>
      <c r="JYV193" s="89"/>
      <c r="JYW193" s="89"/>
      <c r="JYX193" s="89"/>
      <c r="JYY193" s="89"/>
      <c r="JYZ193" s="89"/>
      <c r="JZA193" s="89"/>
      <c r="JZB193" s="89"/>
      <c r="JZC193" s="89"/>
      <c r="JZD193" s="89"/>
      <c r="JZE193" s="89"/>
      <c r="JZF193" s="89"/>
      <c r="JZG193" s="89"/>
      <c r="JZH193" s="89"/>
      <c r="JZI193" s="89"/>
      <c r="JZJ193" s="89"/>
      <c r="JZK193" s="89"/>
      <c r="JZL193" s="89"/>
      <c r="JZM193" s="89"/>
      <c r="JZN193" s="89"/>
      <c r="JZO193" s="89"/>
      <c r="JZP193" s="89"/>
      <c r="JZQ193" s="89"/>
      <c r="JZR193" s="89"/>
      <c r="JZS193" s="89"/>
      <c r="JZT193" s="89"/>
      <c r="JZU193" s="89"/>
      <c r="JZV193" s="89"/>
      <c r="JZW193" s="89"/>
      <c r="JZX193" s="89"/>
      <c r="JZY193" s="89"/>
      <c r="JZZ193" s="89"/>
      <c r="KAA193" s="89"/>
      <c r="KAB193" s="89"/>
      <c r="KAC193" s="89"/>
      <c r="KAD193" s="89"/>
      <c r="KAE193" s="89"/>
      <c r="KAH193" s="89"/>
      <c r="KAK193" s="89"/>
      <c r="KAN193" s="89"/>
      <c r="KAQ193" s="89"/>
      <c r="KAT193" s="89"/>
      <c r="KBF193" s="89"/>
      <c r="KBI193" s="89"/>
      <c r="KBL193" s="89"/>
      <c r="KBO193" s="89"/>
      <c r="KBU193" s="89"/>
      <c r="KBX193" s="89"/>
      <c r="KCD193" s="89"/>
      <c r="KCG193" s="89"/>
      <c r="KCJ193" s="89"/>
      <c r="KCM193" s="89"/>
      <c r="KCS193" s="89"/>
      <c r="KCV193" s="89"/>
      <c r="KDB193" s="89"/>
      <c r="KDD193" s="89"/>
      <c r="KDE193" s="89"/>
      <c r="KDG193" s="89"/>
      <c r="KDJ193" s="89"/>
      <c r="KDM193" s="89"/>
      <c r="KDX193" s="89"/>
      <c r="KDZ193" s="89"/>
      <c r="KEL193" s="89"/>
      <c r="KEO193" s="89"/>
      <c r="KEW193" s="89"/>
      <c r="KFQ193" s="89"/>
      <c r="KFS193" s="89"/>
      <c r="KFT193" s="89"/>
      <c r="KFU193" s="89"/>
      <c r="KFV193" s="89"/>
      <c r="KFW193" s="89"/>
      <c r="KFX193" s="89"/>
      <c r="KGP193" s="89"/>
      <c r="KGQ193" s="89"/>
      <c r="KGT193" s="89"/>
      <c r="KGW193" s="89"/>
      <c r="KGY193" s="89"/>
      <c r="KHA193" s="89"/>
      <c r="KHD193" s="89"/>
      <c r="KHG193" s="89"/>
      <c r="KHJ193" s="89"/>
      <c r="KHP193" s="89"/>
      <c r="KHS193" s="89"/>
      <c r="KHV193" s="89"/>
      <c r="KIA193" s="89"/>
      <c r="KIO193" s="89"/>
      <c r="KIP193" s="89"/>
      <c r="KIQ193" s="89"/>
      <c r="KIR193" s="89"/>
      <c r="KIS193" s="89"/>
      <c r="KIT193" s="89"/>
      <c r="KIU193" s="89"/>
      <c r="KIV193" s="89"/>
      <c r="KIW193" s="89"/>
      <c r="KIX193" s="89"/>
      <c r="KIY193" s="89"/>
      <c r="KIZ193" s="89"/>
      <c r="KJA193" s="89"/>
      <c r="KJB193" s="89"/>
      <c r="KJC193" s="89"/>
      <c r="KJD193" s="89"/>
      <c r="KJE193" s="89"/>
      <c r="KJF193" s="89"/>
      <c r="KJG193" s="89"/>
      <c r="KJH193" s="89"/>
      <c r="KJI193" s="89"/>
      <c r="KJJ193" s="89"/>
      <c r="KJK193" s="89"/>
      <c r="KJL193" s="89"/>
      <c r="KJM193" s="89"/>
      <c r="KJN193" s="89"/>
      <c r="KJO193" s="89"/>
      <c r="KJP193" s="89"/>
      <c r="KJQ193" s="89"/>
      <c r="KJR193" s="89"/>
      <c r="KJS193" s="89"/>
      <c r="KJT193" s="89"/>
      <c r="KJU193" s="89"/>
      <c r="KJV193" s="89"/>
      <c r="KJW193" s="89"/>
      <c r="KJX193" s="89"/>
      <c r="KJY193" s="89"/>
      <c r="KJZ193" s="89"/>
      <c r="KKA193" s="89"/>
      <c r="KKD193" s="89"/>
      <c r="KKG193" s="89"/>
      <c r="KKJ193" s="89"/>
      <c r="KKM193" s="89"/>
      <c r="KKP193" s="89"/>
      <c r="KLB193" s="89"/>
      <c r="KLE193" s="89"/>
      <c r="KLH193" s="89"/>
      <c r="KLK193" s="89"/>
      <c r="KLQ193" s="89"/>
      <c r="KLT193" s="89"/>
      <c r="KLZ193" s="89"/>
      <c r="KMC193" s="89"/>
      <c r="KMF193" s="89"/>
      <c r="KMI193" s="89"/>
      <c r="KMO193" s="89"/>
      <c r="KMR193" s="89"/>
      <c r="KMX193" s="89"/>
      <c r="KMZ193" s="89"/>
      <c r="KNA193" s="89"/>
      <c r="KNC193" s="89"/>
      <c r="KNF193" s="89"/>
      <c r="KNI193" s="89"/>
      <c r="KNT193" s="89"/>
      <c r="KNV193" s="89"/>
      <c r="KOH193" s="89"/>
      <c r="KOK193" s="89"/>
      <c r="KOS193" s="89"/>
      <c r="KPM193" s="89"/>
      <c r="KPO193" s="89"/>
      <c r="KPP193" s="89"/>
      <c r="KPQ193" s="89"/>
      <c r="KPR193" s="89"/>
      <c r="KPS193" s="89"/>
      <c r="KPT193" s="89"/>
      <c r="KQL193" s="89"/>
      <c r="KQM193" s="89"/>
      <c r="KQP193" s="89"/>
      <c r="KQS193" s="89"/>
      <c r="KQU193" s="89"/>
      <c r="KQW193" s="89"/>
      <c r="KQZ193" s="89"/>
      <c r="KRC193" s="89"/>
      <c r="KRF193" s="89"/>
      <c r="KRL193" s="89"/>
      <c r="KRO193" s="89"/>
      <c r="KRR193" s="89"/>
      <c r="KRW193" s="89"/>
      <c r="KSK193" s="89"/>
      <c r="KSL193" s="89"/>
      <c r="KSM193" s="89"/>
      <c r="KSN193" s="89"/>
      <c r="KSO193" s="89"/>
      <c r="KSP193" s="89"/>
      <c r="KSQ193" s="89"/>
      <c r="KSR193" s="89"/>
      <c r="KSS193" s="89"/>
      <c r="KST193" s="89"/>
      <c r="KSU193" s="89"/>
      <c r="KSV193" s="89"/>
      <c r="KSW193" s="89"/>
      <c r="KSX193" s="89"/>
      <c r="KSY193" s="89"/>
      <c r="KSZ193" s="89"/>
      <c r="KTA193" s="89"/>
      <c r="KTB193" s="89"/>
      <c r="KTC193" s="89"/>
      <c r="KTD193" s="89"/>
      <c r="KTE193" s="89"/>
      <c r="KTF193" s="89"/>
      <c r="KTG193" s="89"/>
      <c r="KTH193" s="89"/>
      <c r="KTI193" s="89"/>
      <c r="KTJ193" s="89"/>
      <c r="KTK193" s="89"/>
      <c r="KTL193" s="89"/>
      <c r="KTM193" s="89"/>
      <c r="KTN193" s="89"/>
      <c r="KTO193" s="89"/>
      <c r="KTP193" s="89"/>
      <c r="KTQ193" s="89"/>
      <c r="KTR193" s="89"/>
      <c r="KTS193" s="89"/>
      <c r="KTT193" s="89"/>
      <c r="KTU193" s="89"/>
      <c r="KTV193" s="89"/>
      <c r="KTW193" s="89"/>
      <c r="KTZ193" s="89"/>
      <c r="KUC193" s="89"/>
      <c r="KUF193" s="89"/>
      <c r="KUI193" s="89"/>
      <c r="KUL193" s="89"/>
      <c r="KUX193" s="89"/>
      <c r="KVA193" s="89"/>
      <c r="KVD193" s="89"/>
      <c r="KVG193" s="89"/>
      <c r="KVM193" s="89"/>
      <c r="KVP193" s="89"/>
      <c r="KVV193" s="89"/>
      <c r="KVY193" s="89"/>
      <c r="KWB193" s="89"/>
      <c r="KWE193" s="89"/>
      <c r="KWK193" s="89"/>
      <c r="KWN193" s="89"/>
      <c r="KWT193" s="89"/>
      <c r="KWV193" s="89"/>
      <c r="KWW193" s="89"/>
      <c r="KWY193" s="89"/>
      <c r="KXB193" s="89"/>
      <c r="KXE193" s="89"/>
      <c r="KXP193" s="89"/>
      <c r="KXR193" s="89"/>
      <c r="KYD193" s="89"/>
      <c r="KYG193" s="89"/>
      <c r="KYO193" s="89"/>
      <c r="KZI193" s="89"/>
      <c r="KZK193" s="89"/>
      <c r="KZL193" s="89"/>
      <c r="KZM193" s="89"/>
      <c r="KZN193" s="89"/>
      <c r="KZO193" s="89"/>
      <c r="KZP193" s="89"/>
      <c r="LAH193" s="89"/>
      <c r="LAI193" s="89"/>
      <c r="LAL193" s="89"/>
      <c r="LAO193" s="89"/>
      <c r="LAQ193" s="89"/>
      <c r="LAS193" s="89"/>
      <c r="LAV193" s="89"/>
      <c r="LAY193" s="89"/>
      <c r="LBB193" s="89"/>
      <c r="LBH193" s="89"/>
      <c r="LBK193" s="89"/>
      <c r="LBN193" s="89"/>
      <c r="LBS193" s="89"/>
      <c r="LCG193" s="89"/>
      <c r="LCH193" s="89"/>
      <c r="LCI193" s="89"/>
      <c r="LCJ193" s="89"/>
      <c r="LCK193" s="89"/>
      <c r="LCL193" s="89"/>
      <c r="LCM193" s="89"/>
      <c r="LCN193" s="89"/>
      <c r="LCO193" s="89"/>
      <c r="LCP193" s="89"/>
      <c r="LCQ193" s="89"/>
      <c r="LCR193" s="89"/>
      <c r="LCS193" s="89"/>
      <c r="LCT193" s="89"/>
      <c r="LCU193" s="89"/>
      <c r="LCV193" s="89"/>
      <c r="LCW193" s="89"/>
      <c r="LCX193" s="89"/>
      <c r="LCY193" s="89"/>
      <c r="LCZ193" s="89"/>
      <c r="LDA193" s="89"/>
      <c r="LDB193" s="89"/>
      <c r="LDC193" s="89"/>
      <c r="LDD193" s="89"/>
      <c r="LDE193" s="89"/>
      <c r="LDF193" s="89"/>
      <c r="LDG193" s="89"/>
      <c r="LDH193" s="89"/>
      <c r="LDI193" s="89"/>
      <c r="LDJ193" s="89"/>
      <c r="LDK193" s="89"/>
      <c r="LDL193" s="89"/>
      <c r="LDM193" s="89"/>
      <c r="LDN193" s="89"/>
      <c r="LDO193" s="89"/>
      <c r="LDP193" s="89"/>
      <c r="LDQ193" s="89"/>
      <c r="LDR193" s="89"/>
      <c r="LDS193" s="89"/>
      <c r="LDV193" s="89"/>
      <c r="LDY193" s="89"/>
      <c r="LEB193" s="89"/>
      <c r="LEE193" s="89"/>
      <c r="LEH193" s="89"/>
      <c r="LET193" s="89"/>
      <c r="LEW193" s="89"/>
      <c r="LEZ193" s="89"/>
      <c r="LFC193" s="89"/>
      <c r="LFI193" s="89"/>
      <c r="LFL193" s="89"/>
      <c r="LFR193" s="89"/>
      <c r="LFU193" s="89"/>
      <c r="LFX193" s="89"/>
      <c r="LGA193" s="89"/>
      <c r="LGG193" s="89"/>
      <c r="LGJ193" s="89"/>
      <c r="LGP193" s="89"/>
      <c r="LGR193" s="89"/>
      <c r="LGS193" s="89"/>
      <c r="LGU193" s="89"/>
      <c r="LGX193" s="89"/>
      <c r="LHA193" s="89"/>
      <c r="LHL193" s="89"/>
      <c r="LHN193" s="89"/>
      <c r="LHZ193" s="89"/>
      <c r="LIC193" s="89"/>
      <c r="LIK193" s="89"/>
      <c r="LJE193" s="89"/>
      <c r="LJG193" s="89"/>
      <c r="LJH193" s="89"/>
      <c r="LJI193" s="89"/>
      <c r="LJJ193" s="89"/>
      <c r="LJK193" s="89"/>
      <c r="LJL193" s="89"/>
      <c r="LKD193" s="89"/>
      <c r="LKE193" s="89"/>
      <c r="LKH193" s="89"/>
      <c r="LKK193" s="89"/>
      <c r="LKM193" s="89"/>
      <c r="LKO193" s="89"/>
      <c r="LKR193" s="89"/>
      <c r="LKU193" s="89"/>
      <c r="LKX193" s="89"/>
      <c r="LLD193" s="89"/>
      <c r="LLG193" s="89"/>
      <c r="LLJ193" s="89"/>
      <c r="LLO193" s="89"/>
      <c r="LMC193" s="89"/>
      <c r="LMD193" s="89"/>
      <c r="LME193" s="89"/>
      <c r="LMF193" s="89"/>
      <c r="LMG193" s="89"/>
      <c r="LMH193" s="89"/>
      <c r="LMI193" s="89"/>
      <c r="LMJ193" s="89"/>
      <c r="LMK193" s="89"/>
      <c r="LML193" s="89"/>
      <c r="LMM193" s="89"/>
      <c r="LMN193" s="89"/>
      <c r="LMO193" s="89"/>
      <c r="LMP193" s="89"/>
      <c r="LMQ193" s="89"/>
      <c r="LMR193" s="89"/>
      <c r="LMS193" s="89"/>
      <c r="LMT193" s="89"/>
      <c r="LMU193" s="89"/>
      <c r="LMV193" s="89"/>
      <c r="LMW193" s="89"/>
      <c r="LMX193" s="89"/>
      <c r="LMY193" s="89"/>
      <c r="LMZ193" s="89"/>
      <c r="LNA193" s="89"/>
      <c r="LNB193" s="89"/>
      <c r="LNC193" s="89"/>
      <c r="LND193" s="89"/>
      <c r="LNE193" s="89"/>
      <c r="LNF193" s="89"/>
      <c r="LNG193" s="89"/>
      <c r="LNH193" s="89"/>
      <c r="LNI193" s="89"/>
      <c r="LNJ193" s="89"/>
      <c r="LNK193" s="89"/>
      <c r="LNL193" s="89"/>
      <c r="LNM193" s="89"/>
      <c r="LNN193" s="89"/>
      <c r="LNO193" s="89"/>
      <c r="LNR193" s="89"/>
      <c r="LNU193" s="89"/>
      <c r="LNX193" s="89"/>
      <c r="LOA193" s="89"/>
      <c r="LOD193" s="89"/>
      <c r="LOP193" s="89"/>
      <c r="LOS193" s="89"/>
      <c r="LOV193" s="89"/>
      <c r="LOY193" s="89"/>
      <c r="LPE193" s="89"/>
      <c r="LPH193" s="89"/>
      <c r="LPN193" s="89"/>
      <c r="LPQ193" s="89"/>
      <c r="LPT193" s="89"/>
      <c r="LPW193" s="89"/>
      <c r="LQC193" s="89"/>
      <c r="LQF193" s="89"/>
      <c r="LQL193" s="89"/>
      <c r="LQN193" s="89"/>
      <c r="LQO193" s="89"/>
      <c r="LQQ193" s="89"/>
      <c r="LQT193" s="89"/>
      <c r="LQW193" s="89"/>
      <c r="LRH193" s="89"/>
      <c r="LRJ193" s="89"/>
      <c r="LRV193" s="89"/>
      <c r="LRY193" s="89"/>
      <c r="LSG193" s="89"/>
      <c r="LTA193" s="89"/>
      <c r="LTC193" s="89"/>
      <c r="LTD193" s="89"/>
      <c r="LTE193" s="89"/>
      <c r="LTF193" s="89"/>
      <c r="LTG193" s="89"/>
      <c r="LTH193" s="89"/>
      <c r="LTZ193" s="89"/>
      <c r="LUA193" s="89"/>
      <c r="LUD193" s="89"/>
      <c r="LUG193" s="89"/>
      <c r="LUI193" s="89"/>
      <c r="LUK193" s="89"/>
      <c r="LUN193" s="89"/>
      <c r="LUQ193" s="89"/>
      <c r="LUT193" s="89"/>
      <c r="LUZ193" s="89"/>
      <c r="LVC193" s="89"/>
      <c r="LVF193" s="89"/>
      <c r="LVK193" s="89"/>
      <c r="LVY193" s="89"/>
      <c r="LVZ193" s="89"/>
      <c r="LWA193" s="89"/>
      <c r="LWB193" s="89"/>
      <c r="LWC193" s="89"/>
      <c r="LWD193" s="89"/>
      <c r="LWE193" s="89"/>
      <c r="LWF193" s="89"/>
      <c r="LWG193" s="89"/>
      <c r="LWH193" s="89"/>
      <c r="LWI193" s="89"/>
      <c r="LWJ193" s="89"/>
      <c r="LWK193" s="89"/>
      <c r="LWL193" s="89"/>
      <c r="LWM193" s="89"/>
      <c r="LWN193" s="89"/>
      <c r="LWO193" s="89"/>
      <c r="LWP193" s="89"/>
      <c r="LWQ193" s="89"/>
      <c r="LWR193" s="89"/>
      <c r="LWS193" s="89"/>
      <c r="LWT193" s="89"/>
      <c r="LWU193" s="89"/>
      <c r="LWV193" s="89"/>
      <c r="LWW193" s="89"/>
      <c r="LWX193" s="89"/>
      <c r="LWY193" s="89"/>
      <c r="LWZ193" s="89"/>
      <c r="LXA193" s="89"/>
      <c r="LXB193" s="89"/>
      <c r="LXC193" s="89"/>
      <c r="LXD193" s="89"/>
      <c r="LXE193" s="89"/>
      <c r="LXF193" s="89"/>
      <c r="LXG193" s="89"/>
      <c r="LXH193" s="89"/>
      <c r="LXI193" s="89"/>
      <c r="LXJ193" s="89"/>
      <c r="LXK193" s="89"/>
      <c r="LXN193" s="89"/>
      <c r="LXQ193" s="89"/>
      <c r="LXT193" s="89"/>
      <c r="LXW193" s="89"/>
      <c r="LXZ193" s="89"/>
      <c r="LYL193" s="89"/>
      <c r="LYO193" s="89"/>
      <c r="LYR193" s="89"/>
      <c r="LYU193" s="89"/>
      <c r="LZA193" s="89"/>
      <c r="LZD193" s="89"/>
      <c r="LZJ193" s="89"/>
      <c r="LZM193" s="89"/>
      <c r="LZP193" s="89"/>
      <c r="LZS193" s="89"/>
      <c r="LZY193" s="89"/>
      <c r="MAB193" s="89"/>
      <c r="MAH193" s="89"/>
      <c r="MAJ193" s="89"/>
      <c r="MAK193" s="89"/>
      <c r="MAM193" s="89"/>
      <c r="MAP193" s="89"/>
      <c r="MAS193" s="89"/>
      <c r="MBD193" s="89"/>
      <c r="MBF193" s="89"/>
      <c r="MBR193" s="89"/>
      <c r="MBU193" s="89"/>
      <c r="MCC193" s="89"/>
      <c r="MCW193" s="89"/>
      <c r="MCY193" s="89"/>
      <c r="MCZ193" s="89"/>
      <c r="MDA193" s="89"/>
      <c r="MDB193" s="89"/>
      <c r="MDC193" s="89"/>
      <c r="MDD193" s="89"/>
      <c r="MDV193" s="89"/>
      <c r="MDW193" s="89"/>
      <c r="MDZ193" s="89"/>
      <c r="MEC193" s="89"/>
      <c r="MEE193" s="89"/>
      <c r="MEG193" s="89"/>
      <c r="MEJ193" s="89"/>
      <c r="MEM193" s="89"/>
      <c r="MEP193" s="89"/>
      <c r="MEV193" s="89"/>
      <c r="MEY193" s="89"/>
      <c r="MFB193" s="89"/>
      <c r="MFG193" s="89"/>
      <c r="MFU193" s="89"/>
      <c r="MFV193" s="89"/>
      <c r="MFW193" s="89"/>
      <c r="MFX193" s="89"/>
      <c r="MFY193" s="89"/>
      <c r="MFZ193" s="89"/>
      <c r="MGA193" s="89"/>
      <c r="MGB193" s="89"/>
      <c r="MGC193" s="89"/>
      <c r="MGD193" s="89"/>
      <c r="MGE193" s="89"/>
      <c r="MGF193" s="89"/>
      <c r="MGG193" s="89"/>
      <c r="MGH193" s="89"/>
      <c r="MGI193" s="89"/>
      <c r="MGJ193" s="89"/>
      <c r="MGK193" s="89"/>
      <c r="MGL193" s="89"/>
      <c r="MGM193" s="89"/>
      <c r="MGN193" s="89"/>
      <c r="MGO193" s="89"/>
      <c r="MGP193" s="89"/>
      <c r="MGQ193" s="89"/>
      <c r="MGR193" s="89"/>
      <c r="MGS193" s="89"/>
      <c r="MGT193" s="89"/>
      <c r="MGU193" s="89"/>
      <c r="MGV193" s="89"/>
      <c r="MGW193" s="89"/>
      <c r="MGX193" s="89"/>
      <c r="MGY193" s="89"/>
      <c r="MGZ193" s="89"/>
      <c r="MHA193" s="89"/>
      <c r="MHB193" s="89"/>
      <c r="MHC193" s="89"/>
      <c r="MHD193" s="89"/>
      <c r="MHE193" s="89"/>
      <c r="MHF193" s="89"/>
      <c r="MHG193" s="89"/>
      <c r="MHJ193" s="89"/>
      <c r="MHM193" s="89"/>
      <c r="MHP193" s="89"/>
      <c r="MHS193" s="89"/>
      <c r="MHV193" s="89"/>
      <c r="MIH193" s="89"/>
      <c r="MIK193" s="89"/>
      <c r="MIN193" s="89"/>
      <c r="MIQ193" s="89"/>
      <c r="MIW193" s="89"/>
      <c r="MIZ193" s="89"/>
      <c r="MJF193" s="89"/>
      <c r="MJI193" s="89"/>
      <c r="MJL193" s="89"/>
      <c r="MJO193" s="89"/>
      <c r="MJU193" s="89"/>
      <c r="MJX193" s="89"/>
      <c r="MKD193" s="89"/>
      <c r="MKF193" s="89"/>
      <c r="MKG193" s="89"/>
      <c r="MKI193" s="89"/>
      <c r="MKL193" s="89"/>
      <c r="MKO193" s="89"/>
      <c r="MKZ193" s="89"/>
      <c r="MLB193" s="89"/>
      <c r="MLN193" s="89"/>
      <c r="MLQ193" s="89"/>
      <c r="MLY193" s="89"/>
      <c r="MMS193" s="89"/>
      <c r="MMU193" s="89"/>
      <c r="MMV193" s="89"/>
      <c r="MMW193" s="89"/>
      <c r="MMX193" s="89"/>
      <c r="MMY193" s="89"/>
      <c r="MMZ193" s="89"/>
      <c r="MNR193" s="89"/>
      <c r="MNS193" s="89"/>
      <c r="MNV193" s="89"/>
      <c r="MNY193" s="89"/>
      <c r="MOA193" s="89"/>
      <c r="MOC193" s="89"/>
      <c r="MOF193" s="89"/>
      <c r="MOI193" s="89"/>
      <c r="MOL193" s="89"/>
      <c r="MOR193" s="89"/>
      <c r="MOU193" s="89"/>
      <c r="MOX193" s="89"/>
      <c r="MPC193" s="89"/>
      <c r="MPQ193" s="89"/>
      <c r="MPR193" s="89"/>
      <c r="MPS193" s="89"/>
      <c r="MPT193" s="89"/>
      <c r="MPU193" s="89"/>
      <c r="MPV193" s="89"/>
      <c r="MPW193" s="89"/>
      <c r="MPX193" s="89"/>
      <c r="MPY193" s="89"/>
      <c r="MPZ193" s="89"/>
      <c r="MQA193" s="89"/>
      <c r="MQB193" s="89"/>
      <c r="MQC193" s="89"/>
      <c r="MQD193" s="89"/>
      <c r="MQE193" s="89"/>
      <c r="MQF193" s="89"/>
      <c r="MQG193" s="89"/>
      <c r="MQH193" s="89"/>
      <c r="MQI193" s="89"/>
      <c r="MQJ193" s="89"/>
      <c r="MQK193" s="89"/>
      <c r="MQL193" s="89"/>
      <c r="MQM193" s="89"/>
      <c r="MQN193" s="89"/>
      <c r="MQO193" s="89"/>
      <c r="MQP193" s="89"/>
      <c r="MQQ193" s="89"/>
      <c r="MQR193" s="89"/>
      <c r="MQS193" s="89"/>
      <c r="MQT193" s="89"/>
      <c r="MQU193" s="89"/>
      <c r="MQV193" s="89"/>
      <c r="MQW193" s="89"/>
      <c r="MQX193" s="89"/>
      <c r="MQY193" s="89"/>
      <c r="MQZ193" s="89"/>
      <c r="MRA193" s="89"/>
      <c r="MRB193" s="89"/>
      <c r="MRC193" s="89"/>
      <c r="MRF193" s="89"/>
      <c r="MRI193" s="89"/>
      <c r="MRL193" s="89"/>
      <c r="MRO193" s="89"/>
      <c r="MRR193" s="89"/>
      <c r="MSD193" s="89"/>
      <c r="MSG193" s="89"/>
      <c r="MSJ193" s="89"/>
      <c r="MSM193" s="89"/>
      <c r="MSS193" s="89"/>
      <c r="MSV193" s="89"/>
      <c r="MTB193" s="89"/>
      <c r="MTE193" s="89"/>
      <c r="MTH193" s="89"/>
      <c r="MTK193" s="89"/>
      <c r="MTQ193" s="89"/>
      <c r="MTT193" s="89"/>
      <c r="MTZ193" s="89"/>
      <c r="MUB193" s="89"/>
      <c r="MUC193" s="89"/>
      <c r="MUE193" s="89"/>
      <c r="MUH193" s="89"/>
      <c r="MUK193" s="89"/>
      <c r="MUV193" s="89"/>
      <c r="MUX193" s="89"/>
      <c r="MVJ193" s="89"/>
      <c r="MVM193" s="89"/>
      <c r="MVU193" s="89"/>
      <c r="MWO193" s="89"/>
      <c r="MWQ193" s="89"/>
      <c r="MWR193" s="89"/>
      <c r="MWS193" s="89"/>
      <c r="MWT193" s="89"/>
      <c r="MWU193" s="89"/>
      <c r="MWV193" s="89"/>
      <c r="MXN193" s="89"/>
      <c r="MXO193" s="89"/>
      <c r="MXR193" s="89"/>
      <c r="MXU193" s="89"/>
      <c r="MXW193" s="89"/>
      <c r="MXY193" s="89"/>
      <c r="MYB193" s="89"/>
      <c r="MYE193" s="89"/>
      <c r="MYH193" s="89"/>
      <c r="MYN193" s="89"/>
      <c r="MYQ193" s="89"/>
      <c r="MYT193" s="89"/>
      <c r="MYY193" s="89"/>
      <c r="MZM193" s="89"/>
      <c r="MZN193" s="89"/>
      <c r="MZO193" s="89"/>
      <c r="MZP193" s="89"/>
      <c r="MZQ193" s="89"/>
      <c r="MZR193" s="89"/>
      <c r="MZS193" s="89"/>
      <c r="MZT193" s="89"/>
      <c r="MZU193" s="89"/>
      <c r="MZV193" s="89"/>
      <c r="MZW193" s="89"/>
      <c r="MZX193" s="89"/>
      <c r="MZY193" s="89"/>
      <c r="MZZ193" s="89"/>
      <c r="NAA193" s="89"/>
      <c r="NAB193" s="89"/>
      <c r="NAC193" s="89"/>
      <c r="NAD193" s="89"/>
      <c r="NAE193" s="89"/>
      <c r="NAF193" s="89"/>
      <c r="NAG193" s="89"/>
      <c r="NAH193" s="89"/>
      <c r="NAI193" s="89"/>
      <c r="NAJ193" s="89"/>
      <c r="NAK193" s="89"/>
      <c r="NAL193" s="89"/>
      <c r="NAM193" s="89"/>
      <c r="NAN193" s="89"/>
      <c r="NAO193" s="89"/>
      <c r="NAP193" s="89"/>
      <c r="NAQ193" s="89"/>
      <c r="NAR193" s="89"/>
      <c r="NAS193" s="89"/>
      <c r="NAT193" s="89"/>
      <c r="NAU193" s="89"/>
      <c r="NAV193" s="89"/>
      <c r="NAW193" s="89"/>
      <c r="NAX193" s="89"/>
      <c r="NAY193" s="89"/>
      <c r="NBB193" s="89"/>
      <c r="NBE193" s="89"/>
      <c r="NBH193" s="89"/>
      <c r="NBK193" s="89"/>
      <c r="NBN193" s="89"/>
      <c r="NBZ193" s="89"/>
      <c r="NCC193" s="89"/>
      <c r="NCF193" s="89"/>
      <c r="NCI193" s="89"/>
      <c r="NCO193" s="89"/>
      <c r="NCR193" s="89"/>
      <c r="NCX193" s="89"/>
      <c r="NDA193" s="89"/>
      <c r="NDD193" s="89"/>
      <c r="NDG193" s="89"/>
      <c r="NDM193" s="89"/>
      <c r="NDP193" s="89"/>
      <c r="NDV193" s="89"/>
      <c r="NDX193" s="89"/>
      <c r="NDY193" s="89"/>
      <c r="NEA193" s="89"/>
      <c r="NED193" s="89"/>
      <c r="NEG193" s="89"/>
      <c r="NER193" s="89"/>
      <c r="NET193" s="89"/>
      <c r="NFF193" s="89"/>
      <c r="NFI193" s="89"/>
      <c r="NFQ193" s="89"/>
      <c r="NGK193" s="89"/>
      <c r="NGM193" s="89"/>
      <c r="NGN193" s="89"/>
      <c r="NGO193" s="89"/>
      <c r="NGP193" s="89"/>
      <c r="NGQ193" s="89"/>
      <c r="NGR193" s="89"/>
      <c r="NHJ193" s="89"/>
      <c r="NHK193" s="89"/>
      <c r="NHN193" s="89"/>
      <c r="NHQ193" s="89"/>
      <c r="NHS193" s="89"/>
      <c r="NHU193" s="89"/>
      <c r="NHX193" s="89"/>
      <c r="NIA193" s="89"/>
      <c r="NID193" s="89"/>
      <c r="NIJ193" s="89"/>
      <c r="NIM193" s="89"/>
      <c r="NIP193" s="89"/>
      <c r="NIU193" s="89"/>
      <c r="NJI193" s="89"/>
      <c r="NJJ193" s="89"/>
      <c r="NJK193" s="89"/>
      <c r="NJL193" s="89"/>
      <c r="NJM193" s="89"/>
      <c r="NJN193" s="89"/>
      <c r="NJO193" s="89"/>
      <c r="NJP193" s="89"/>
      <c r="NJQ193" s="89"/>
      <c r="NJR193" s="89"/>
      <c r="NJS193" s="89"/>
      <c r="NJT193" s="89"/>
      <c r="NJU193" s="89"/>
      <c r="NJV193" s="89"/>
      <c r="NJW193" s="89"/>
      <c r="NJX193" s="89"/>
      <c r="NJY193" s="89"/>
      <c r="NJZ193" s="89"/>
      <c r="NKA193" s="89"/>
      <c r="NKB193" s="89"/>
      <c r="NKC193" s="89"/>
      <c r="NKD193" s="89"/>
      <c r="NKE193" s="89"/>
      <c r="NKF193" s="89"/>
      <c r="NKG193" s="89"/>
      <c r="NKH193" s="89"/>
      <c r="NKI193" s="89"/>
      <c r="NKJ193" s="89"/>
      <c r="NKK193" s="89"/>
      <c r="NKL193" s="89"/>
      <c r="NKM193" s="89"/>
      <c r="NKN193" s="89"/>
      <c r="NKO193" s="89"/>
      <c r="NKP193" s="89"/>
      <c r="NKQ193" s="89"/>
      <c r="NKR193" s="89"/>
      <c r="NKS193" s="89"/>
      <c r="NKT193" s="89"/>
      <c r="NKU193" s="89"/>
      <c r="NKX193" s="89"/>
      <c r="NLA193" s="89"/>
      <c r="NLD193" s="89"/>
      <c r="NLG193" s="89"/>
      <c r="NLJ193" s="89"/>
      <c r="NLV193" s="89"/>
      <c r="NLY193" s="89"/>
      <c r="NMB193" s="89"/>
      <c r="NME193" s="89"/>
      <c r="NMK193" s="89"/>
      <c r="NMN193" s="89"/>
      <c r="NMT193" s="89"/>
      <c r="NMW193" s="89"/>
      <c r="NMZ193" s="89"/>
      <c r="NNC193" s="89"/>
      <c r="NNI193" s="89"/>
      <c r="NNL193" s="89"/>
      <c r="NNR193" s="89"/>
      <c r="NNT193" s="89"/>
      <c r="NNU193" s="89"/>
      <c r="NNW193" s="89"/>
      <c r="NNZ193" s="89"/>
      <c r="NOC193" s="89"/>
      <c r="NON193" s="89"/>
      <c r="NOP193" s="89"/>
      <c r="NPB193" s="89"/>
      <c r="NPE193" s="89"/>
      <c r="NPM193" s="89"/>
      <c r="NQG193" s="89"/>
      <c r="NQI193" s="89"/>
      <c r="NQJ193" s="89"/>
      <c r="NQK193" s="89"/>
      <c r="NQL193" s="89"/>
      <c r="NQM193" s="89"/>
      <c r="NQN193" s="89"/>
      <c r="NRF193" s="89"/>
      <c r="NRG193" s="89"/>
      <c r="NRJ193" s="89"/>
      <c r="NRM193" s="89"/>
      <c r="NRO193" s="89"/>
      <c r="NRQ193" s="89"/>
      <c r="NRT193" s="89"/>
      <c r="NRW193" s="89"/>
      <c r="NRZ193" s="89"/>
      <c r="NSF193" s="89"/>
      <c r="NSI193" s="89"/>
      <c r="NSL193" s="89"/>
      <c r="NSQ193" s="89"/>
      <c r="NTE193" s="89"/>
      <c r="NTF193" s="89"/>
      <c r="NTG193" s="89"/>
      <c r="NTH193" s="89"/>
      <c r="NTI193" s="89"/>
      <c r="NTJ193" s="89"/>
      <c r="NTK193" s="89"/>
      <c r="NTL193" s="89"/>
      <c r="NTM193" s="89"/>
      <c r="NTN193" s="89"/>
      <c r="NTO193" s="89"/>
      <c r="NTP193" s="89"/>
      <c r="NTQ193" s="89"/>
      <c r="NTR193" s="89"/>
      <c r="NTS193" s="89"/>
      <c r="NTT193" s="89"/>
      <c r="NTU193" s="89"/>
      <c r="NTV193" s="89"/>
      <c r="NTW193" s="89"/>
      <c r="NTX193" s="89"/>
      <c r="NTY193" s="89"/>
      <c r="NTZ193" s="89"/>
      <c r="NUA193" s="89"/>
      <c r="NUB193" s="89"/>
      <c r="NUC193" s="89"/>
      <c r="NUD193" s="89"/>
      <c r="NUE193" s="89"/>
      <c r="NUF193" s="89"/>
      <c r="NUG193" s="89"/>
      <c r="NUH193" s="89"/>
      <c r="NUI193" s="89"/>
      <c r="NUJ193" s="89"/>
      <c r="NUK193" s="89"/>
      <c r="NUL193" s="89"/>
      <c r="NUM193" s="89"/>
      <c r="NUN193" s="89"/>
      <c r="NUO193" s="89"/>
      <c r="NUP193" s="89"/>
      <c r="NUQ193" s="89"/>
      <c r="NUT193" s="89"/>
      <c r="NUW193" s="89"/>
      <c r="NUZ193" s="89"/>
      <c r="NVC193" s="89"/>
      <c r="NVF193" s="89"/>
      <c r="NVR193" s="89"/>
      <c r="NVU193" s="89"/>
      <c r="NVX193" s="89"/>
      <c r="NWA193" s="89"/>
      <c r="NWG193" s="89"/>
      <c r="NWJ193" s="89"/>
      <c r="NWP193" s="89"/>
      <c r="NWS193" s="89"/>
      <c r="NWV193" s="89"/>
      <c r="NWY193" s="89"/>
      <c r="NXE193" s="89"/>
      <c r="NXH193" s="89"/>
      <c r="NXN193" s="89"/>
      <c r="NXP193" s="89"/>
      <c r="NXQ193" s="89"/>
      <c r="NXS193" s="89"/>
      <c r="NXV193" s="89"/>
      <c r="NXY193" s="89"/>
      <c r="NYJ193" s="89"/>
      <c r="NYL193" s="89"/>
      <c r="NYX193" s="89"/>
      <c r="NZA193" s="89"/>
      <c r="NZI193" s="89"/>
      <c r="OAC193" s="89"/>
      <c r="OAE193" s="89"/>
      <c r="OAF193" s="89"/>
      <c r="OAG193" s="89"/>
      <c r="OAH193" s="89"/>
      <c r="OAI193" s="89"/>
      <c r="OAJ193" s="89"/>
      <c r="OBB193" s="89"/>
      <c r="OBC193" s="89"/>
      <c r="OBF193" s="89"/>
      <c r="OBI193" s="89"/>
      <c r="OBK193" s="89"/>
      <c r="OBM193" s="89"/>
      <c r="OBP193" s="89"/>
      <c r="OBS193" s="89"/>
      <c r="OBV193" s="89"/>
      <c r="OCB193" s="89"/>
      <c r="OCE193" s="89"/>
      <c r="OCH193" s="89"/>
      <c r="OCM193" s="89"/>
      <c r="ODA193" s="89"/>
      <c r="ODB193" s="89"/>
      <c r="ODC193" s="89"/>
      <c r="ODD193" s="89"/>
      <c r="ODE193" s="89"/>
      <c r="ODF193" s="89"/>
      <c r="ODG193" s="89"/>
      <c r="ODH193" s="89"/>
      <c r="ODI193" s="89"/>
      <c r="ODJ193" s="89"/>
      <c r="ODK193" s="89"/>
      <c r="ODL193" s="89"/>
      <c r="ODM193" s="89"/>
      <c r="ODN193" s="89"/>
      <c r="ODO193" s="89"/>
      <c r="ODP193" s="89"/>
      <c r="ODQ193" s="89"/>
      <c r="ODR193" s="89"/>
      <c r="ODS193" s="89"/>
      <c r="ODT193" s="89"/>
      <c r="ODU193" s="89"/>
      <c r="ODV193" s="89"/>
      <c r="ODW193" s="89"/>
      <c r="ODX193" s="89"/>
      <c r="ODY193" s="89"/>
      <c r="ODZ193" s="89"/>
      <c r="OEA193" s="89"/>
      <c r="OEB193" s="89"/>
      <c r="OEC193" s="89"/>
      <c r="OED193" s="89"/>
      <c r="OEE193" s="89"/>
      <c r="OEF193" s="89"/>
      <c r="OEG193" s="89"/>
      <c r="OEH193" s="89"/>
      <c r="OEI193" s="89"/>
      <c r="OEJ193" s="89"/>
      <c r="OEK193" s="89"/>
      <c r="OEL193" s="89"/>
      <c r="OEM193" s="89"/>
      <c r="OEP193" s="89"/>
      <c r="OES193" s="89"/>
      <c r="OEV193" s="89"/>
      <c r="OEY193" s="89"/>
      <c r="OFB193" s="89"/>
      <c r="OFN193" s="89"/>
      <c r="OFQ193" s="89"/>
      <c r="OFT193" s="89"/>
      <c r="OFW193" s="89"/>
      <c r="OGC193" s="89"/>
      <c r="OGF193" s="89"/>
      <c r="OGL193" s="89"/>
      <c r="OGO193" s="89"/>
      <c r="OGR193" s="89"/>
      <c r="OGU193" s="89"/>
      <c r="OHA193" s="89"/>
      <c r="OHD193" s="89"/>
      <c r="OHJ193" s="89"/>
      <c r="OHL193" s="89"/>
      <c r="OHM193" s="89"/>
      <c r="OHO193" s="89"/>
      <c r="OHR193" s="89"/>
      <c r="OHU193" s="89"/>
      <c r="OIF193" s="89"/>
      <c r="OIH193" s="89"/>
      <c r="OIT193" s="89"/>
      <c r="OIW193" s="89"/>
      <c r="OJE193" s="89"/>
      <c r="OJY193" s="89"/>
      <c r="OKA193" s="89"/>
      <c r="OKB193" s="89"/>
      <c r="OKC193" s="89"/>
      <c r="OKD193" s="89"/>
      <c r="OKE193" s="89"/>
      <c r="OKF193" s="89"/>
      <c r="OKX193" s="89"/>
      <c r="OKY193" s="89"/>
      <c r="OLB193" s="89"/>
      <c r="OLE193" s="89"/>
      <c r="OLG193" s="89"/>
      <c r="OLI193" s="89"/>
      <c r="OLL193" s="89"/>
      <c r="OLO193" s="89"/>
      <c r="OLR193" s="89"/>
      <c r="OLX193" s="89"/>
      <c r="OMA193" s="89"/>
      <c r="OMD193" s="89"/>
      <c r="OMI193" s="89"/>
      <c r="OMW193" s="89"/>
      <c r="OMX193" s="89"/>
      <c r="OMY193" s="89"/>
      <c r="OMZ193" s="89"/>
      <c r="ONA193" s="89"/>
      <c r="ONB193" s="89"/>
      <c r="ONC193" s="89"/>
      <c r="OND193" s="89"/>
      <c r="ONE193" s="89"/>
      <c r="ONF193" s="89"/>
      <c r="ONG193" s="89"/>
      <c r="ONH193" s="89"/>
      <c r="ONI193" s="89"/>
      <c r="ONJ193" s="89"/>
      <c r="ONK193" s="89"/>
      <c r="ONL193" s="89"/>
      <c r="ONM193" s="89"/>
      <c r="ONN193" s="89"/>
      <c r="ONO193" s="89"/>
      <c r="ONP193" s="89"/>
      <c r="ONQ193" s="89"/>
      <c r="ONR193" s="89"/>
      <c r="ONS193" s="89"/>
      <c r="ONT193" s="89"/>
      <c r="ONU193" s="89"/>
      <c r="ONV193" s="89"/>
      <c r="ONW193" s="89"/>
      <c r="ONX193" s="89"/>
      <c r="ONY193" s="89"/>
      <c r="ONZ193" s="89"/>
      <c r="OOA193" s="89"/>
      <c r="OOB193" s="89"/>
      <c r="OOC193" s="89"/>
      <c r="OOD193" s="89"/>
      <c r="OOE193" s="89"/>
      <c r="OOF193" s="89"/>
      <c r="OOG193" s="89"/>
      <c r="OOH193" s="89"/>
      <c r="OOI193" s="89"/>
      <c r="OOL193" s="89"/>
      <c r="OOO193" s="89"/>
      <c r="OOR193" s="89"/>
      <c r="OOU193" s="89"/>
      <c r="OOX193" s="89"/>
      <c r="OPJ193" s="89"/>
      <c r="OPM193" s="89"/>
      <c r="OPP193" s="89"/>
      <c r="OPS193" s="89"/>
      <c r="OPY193" s="89"/>
      <c r="OQB193" s="89"/>
      <c r="OQH193" s="89"/>
      <c r="OQK193" s="89"/>
      <c r="OQN193" s="89"/>
      <c r="OQQ193" s="89"/>
      <c r="OQW193" s="89"/>
      <c r="OQZ193" s="89"/>
      <c r="ORF193" s="89"/>
      <c r="ORH193" s="89"/>
      <c r="ORI193" s="89"/>
      <c r="ORK193" s="89"/>
      <c r="ORN193" s="89"/>
      <c r="ORQ193" s="89"/>
      <c r="OSB193" s="89"/>
      <c r="OSD193" s="89"/>
      <c r="OSP193" s="89"/>
      <c r="OSS193" s="89"/>
      <c r="OTA193" s="89"/>
      <c r="OTU193" s="89"/>
      <c r="OTW193" s="89"/>
      <c r="OTX193" s="89"/>
      <c r="OTY193" s="89"/>
      <c r="OTZ193" s="89"/>
      <c r="OUA193" s="89"/>
      <c r="OUB193" s="89"/>
      <c r="OUT193" s="89"/>
      <c r="OUU193" s="89"/>
      <c r="OUX193" s="89"/>
      <c r="OVA193" s="89"/>
      <c r="OVC193" s="89"/>
      <c r="OVE193" s="89"/>
      <c r="OVH193" s="89"/>
      <c r="OVK193" s="89"/>
      <c r="OVN193" s="89"/>
      <c r="OVT193" s="89"/>
      <c r="OVW193" s="89"/>
      <c r="OVZ193" s="89"/>
      <c r="OWE193" s="89"/>
      <c r="OWS193" s="89"/>
      <c r="OWT193" s="89"/>
      <c r="OWU193" s="89"/>
      <c r="OWV193" s="89"/>
      <c r="OWW193" s="89"/>
      <c r="OWX193" s="89"/>
      <c r="OWY193" s="89"/>
      <c r="OWZ193" s="89"/>
      <c r="OXA193" s="89"/>
      <c r="OXB193" s="89"/>
      <c r="OXC193" s="89"/>
      <c r="OXD193" s="89"/>
      <c r="OXE193" s="89"/>
      <c r="OXF193" s="89"/>
      <c r="OXG193" s="89"/>
      <c r="OXH193" s="89"/>
      <c r="OXI193" s="89"/>
      <c r="OXJ193" s="89"/>
      <c r="OXK193" s="89"/>
      <c r="OXL193" s="89"/>
      <c r="OXM193" s="89"/>
      <c r="OXN193" s="89"/>
      <c r="OXO193" s="89"/>
      <c r="OXP193" s="89"/>
      <c r="OXQ193" s="89"/>
      <c r="OXR193" s="89"/>
      <c r="OXS193" s="89"/>
      <c r="OXT193" s="89"/>
      <c r="OXU193" s="89"/>
      <c r="OXV193" s="89"/>
      <c r="OXW193" s="89"/>
      <c r="OXX193" s="89"/>
      <c r="OXY193" s="89"/>
      <c r="OXZ193" s="89"/>
      <c r="OYA193" s="89"/>
      <c r="OYB193" s="89"/>
      <c r="OYC193" s="89"/>
      <c r="OYD193" s="89"/>
      <c r="OYE193" s="89"/>
      <c r="OYH193" s="89"/>
      <c r="OYK193" s="89"/>
      <c r="OYN193" s="89"/>
      <c r="OYQ193" s="89"/>
      <c r="OYT193" s="89"/>
      <c r="OZF193" s="89"/>
      <c r="OZI193" s="89"/>
      <c r="OZL193" s="89"/>
      <c r="OZO193" s="89"/>
      <c r="OZU193" s="89"/>
      <c r="OZX193" s="89"/>
      <c r="PAD193" s="89"/>
      <c r="PAG193" s="89"/>
      <c r="PAJ193" s="89"/>
      <c r="PAM193" s="89"/>
      <c r="PAS193" s="89"/>
      <c r="PAV193" s="89"/>
      <c r="PBB193" s="89"/>
      <c r="PBD193" s="89"/>
      <c r="PBE193" s="89"/>
      <c r="PBG193" s="89"/>
      <c r="PBJ193" s="89"/>
      <c r="PBM193" s="89"/>
      <c r="PBX193" s="89"/>
      <c r="PBZ193" s="89"/>
      <c r="PCL193" s="89"/>
      <c r="PCO193" s="89"/>
      <c r="PCW193" s="89"/>
      <c r="PDQ193" s="89"/>
      <c r="PDS193" s="89"/>
      <c r="PDT193" s="89"/>
      <c r="PDU193" s="89"/>
      <c r="PDV193" s="89"/>
      <c r="PDW193" s="89"/>
      <c r="PDX193" s="89"/>
      <c r="PEP193" s="89"/>
      <c r="PEQ193" s="89"/>
      <c r="PET193" s="89"/>
      <c r="PEW193" s="89"/>
      <c r="PEY193" s="89"/>
      <c r="PFA193" s="89"/>
      <c r="PFD193" s="89"/>
      <c r="PFG193" s="89"/>
      <c r="PFJ193" s="89"/>
      <c r="PFP193" s="89"/>
      <c r="PFS193" s="89"/>
      <c r="PFV193" s="89"/>
      <c r="PGA193" s="89"/>
      <c r="PGO193" s="89"/>
      <c r="PGP193" s="89"/>
      <c r="PGQ193" s="89"/>
      <c r="PGR193" s="89"/>
      <c r="PGS193" s="89"/>
      <c r="PGT193" s="89"/>
      <c r="PGU193" s="89"/>
      <c r="PGV193" s="89"/>
      <c r="PGW193" s="89"/>
      <c r="PGX193" s="89"/>
      <c r="PGY193" s="89"/>
      <c r="PGZ193" s="89"/>
      <c r="PHA193" s="89"/>
      <c r="PHB193" s="89"/>
      <c r="PHC193" s="89"/>
      <c r="PHD193" s="89"/>
      <c r="PHE193" s="89"/>
      <c r="PHF193" s="89"/>
      <c r="PHG193" s="89"/>
      <c r="PHH193" s="89"/>
      <c r="PHI193" s="89"/>
      <c r="PHJ193" s="89"/>
      <c r="PHK193" s="89"/>
      <c r="PHL193" s="89"/>
      <c r="PHM193" s="89"/>
      <c r="PHN193" s="89"/>
      <c r="PHO193" s="89"/>
      <c r="PHP193" s="89"/>
      <c r="PHQ193" s="89"/>
      <c r="PHR193" s="89"/>
      <c r="PHS193" s="89"/>
      <c r="PHT193" s="89"/>
      <c r="PHU193" s="89"/>
      <c r="PHV193" s="89"/>
      <c r="PHW193" s="89"/>
      <c r="PHX193" s="89"/>
      <c r="PHY193" s="89"/>
      <c r="PHZ193" s="89"/>
      <c r="PIA193" s="89"/>
      <c r="PID193" s="89"/>
      <c r="PIG193" s="89"/>
      <c r="PIJ193" s="89"/>
      <c r="PIM193" s="89"/>
      <c r="PIP193" s="89"/>
      <c r="PJB193" s="89"/>
      <c r="PJE193" s="89"/>
      <c r="PJH193" s="89"/>
      <c r="PJK193" s="89"/>
      <c r="PJQ193" s="89"/>
      <c r="PJT193" s="89"/>
      <c r="PJZ193" s="89"/>
      <c r="PKC193" s="89"/>
      <c r="PKF193" s="89"/>
      <c r="PKI193" s="89"/>
      <c r="PKO193" s="89"/>
      <c r="PKR193" s="89"/>
      <c r="PKX193" s="89"/>
      <c r="PKZ193" s="89"/>
      <c r="PLA193" s="89"/>
      <c r="PLC193" s="89"/>
      <c r="PLF193" s="89"/>
      <c r="PLI193" s="89"/>
      <c r="PLT193" s="89"/>
      <c r="PLV193" s="89"/>
      <c r="PMH193" s="89"/>
      <c r="PMK193" s="89"/>
      <c r="PMS193" s="89"/>
      <c r="PNM193" s="89"/>
      <c r="PNO193" s="89"/>
      <c r="PNP193" s="89"/>
      <c r="PNQ193" s="89"/>
      <c r="PNR193" s="89"/>
      <c r="PNS193" s="89"/>
      <c r="PNT193" s="89"/>
      <c r="POL193" s="89"/>
      <c r="POM193" s="89"/>
      <c r="POP193" s="89"/>
      <c r="POS193" s="89"/>
      <c r="POU193" s="89"/>
      <c r="POW193" s="89"/>
      <c r="POZ193" s="89"/>
      <c r="PPC193" s="89"/>
      <c r="PPF193" s="89"/>
      <c r="PPL193" s="89"/>
      <c r="PPO193" s="89"/>
      <c r="PPR193" s="89"/>
      <c r="PPW193" s="89"/>
      <c r="PQK193" s="89"/>
      <c r="PQL193" s="89"/>
      <c r="PQM193" s="89"/>
      <c r="PQN193" s="89"/>
      <c r="PQO193" s="89"/>
      <c r="PQP193" s="89"/>
      <c r="PQQ193" s="89"/>
      <c r="PQR193" s="89"/>
      <c r="PQS193" s="89"/>
      <c r="PQT193" s="89"/>
      <c r="PQU193" s="89"/>
      <c r="PQV193" s="89"/>
      <c r="PQW193" s="89"/>
      <c r="PQX193" s="89"/>
      <c r="PQY193" s="89"/>
      <c r="PQZ193" s="89"/>
      <c r="PRA193" s="89"/>
      <c r="PRB193" s="89"/>
      <c r="PRC193" s="89"/>
      <c r="PRD193" s="89"/>
      <c r="PRE193" s="89"/>
      <c r="PRF193" s="89"/>
      <c r="PRG193" s="89"/>
      <c r="PRH193" s="89"/>
      <c r="PRI193" s="89"/>
      <c r="PRJ193" s="89"/>
      <c r="PRK193" s="89"/>
      <c r="PRL193" s="89"/>
      <c r="PRM193" s="89"/>
      <c r="PRN193" s="89"/>
      <c r="PRO193" s="89"/>
      <c r="PRP193" s="89"/>
      <c r="PRQ193" s="89"/>
      <c r="PRR193" s="89"/>
      <c r="PRS193" s="89"/>
      <c r="PRT193" s="89"/>
      <c r="PRU193" s="89"/>
      <c r="PRV193" s="89"/>
      <c r="PRW193" s="89"/>
      <c r="PRZ193" s="89"/>
      <c r="PSC193" s="89"/>
      <c r="PSF193" s="89"/>
      <c r="PSI193" s="89"/>
      <c r="PSL193" s="89"/>
      <c r="PSX193" s="89"/>
      <c r="PTA193" s="89"/>
      <c r="PTD193" s="89"/>
      <c r="PTG193" s="89"/>
      <c r="PTM193" s="89"/>
      <c r="PTP193" s="89"/>
      <c r="PTV193" s="89"/>
      <c r="PTY193" s="89"/>
      <c r="PUB193" s="89"/>
      <c r="PUE193" s="89"/>
      <c r="PUK193" s="89"/>
      <c r="PUN193" s="89"/>
      <c r="PUT193" s="89"/>
      <c r="PUV193" s="89"/>
      <c r="PUW193" s="89"/>
      <c r="PUY193" s="89"/>
      <c r="PVB193" s="89"/>
      <c r="PVE193" s="89"/>
      <c r="PVP193" s="89"/>
      <c r="PVR193" s="89"/>
      <c r="PWD193" s="89"/>
      <c r="PWG193" s="89"/>
      <c r="PWO193" s="89"/>
      <c r="PXI193" s="89"/>
      <c r="PXK193" s="89"/>
      <c r="PXL193" s="89"/>
      <c r="PXM193" s="89"/>
      <c r="PXN193" s="89"/>
      <c r="PXO193" s="89"/>
      <c r="PXP193" s="89"/>
      <c r="PYH193" s="89"/>
      <c r="PYI193" s="89"/>
      <c r="PYL193" s="89"/>
      <c r="PYO193" s="89"/>
      <c r="PYQ193" s="89"/>
      <c r="PYS193" s="89"/>
      <c r="PYV193" s="89"/>
      <c r="PYY193" s="89"/>
      <c r="PZB193" s="89"/>
      <c r="PZH193" s="89"/>
      <c r="PZK193" s="89"/>
      <c r="PZN193" s="89"/>
      <c r="PZS193" s="89"/>
      <c r="QAG193" s="89"/>
      <c r="QAH193" s="89"/>
      <c r="QAI193" s="89"/>
      <c r="QAJ193" s="89"/>
      <c r="QAK193" s="89"/>
      <c r="QAL193" s="89"/>
      <c r="QAM193" s="89"/>
      <c r="QAN193" s="89"/>
      <c r="QAO193" s="89"/>
      <c r="QAP193" s="89"/>
      <c r="QAQ193" s="89"/>
      <c r="QAR193" s="89"/>
      <c r="QAS193" s="89"/>
      <c r="QAT193" s="89"/>
      <c r="QAU193" s="89"/>
      <c r="QAV193" s="89"/>
      <c r="QAW193" s="89"/>
      <c r="QAX193" s="89"/>
      <c r="QAY193" s="89"/>
      <c r="QAZ193" s="89"/>
      <c r="QBA193" s="89"/>
      <c r="QBB193" s="89"/>
      <c r="QBC193" s="89"/>
      <c r="QBD193" s="89"/>
      <c r="QBE193" s="89"/>
      <c r="QBF193" s="89"/>
      <c r="QBG193" s="89"/>
      <c r="QBH193" s="89"/>
      <c r="QBI193" s="89"/>
      <c r="QBJ193" s="89"/>
      <c r="QBK193" s="89"/>
      <c r="QBL193" s="89"/>
      <c r="QBM193" s="89"/>
      <c r="QBN193" s="89"/>
      <c r="QBO193" s="89"/>
      <c r="QBP193" s="89"/>
      <c r="QBQ193" s="89"/>
      <c r="QBR193" s="89"/>
      <c r="QBS193" s="89"/>
      <c r="QBV193" s="89"/>
      <c r="QBY193" s="89"/>
      <c r="QCB193" s="89"/>
      <c r="QCE193" s="89"/>
      <c r="QCH193" s="89"/>
      <c r="QCT193" s="89"/>
      <c r="QCW193" s="89"/>
      <c r="QCZ193" s="89"/>
      <c r="QDC193" s="89"/>
      <c r="QDI193" s="89"/>
      <c r="QDL193" s="89"/>
      <c r="QDR193" s="89"/>
      <c r="QDU193" s="89"/>
      <c r="QDX193" s="89"/>
      <c r="QEA193" s="89"/>
      <c r="QEG193" s="89"/>
      <c r="QEJ193" s="89"/>
      <c r="QEP193" s="89"/>
      <c r="QER193" s="89"/>
      <c r="QES193" s="89"/>
      <c r="QEU193" s="89"/>
      <c r="QEX193" s="89"/>
      <c r="QFA193" s="89"/>
      <c r="QFL193" s="89"/>
      <c r="QFN193" s="89"/>
      <c r="QFZ193" s="89"/>
      <c r="QGC193" s="89"/>
      <c r="QGK193" s="89"/>
      <c r="QHE193" s="89"/>
      <c r="QHG193" s="89"/>
      <c r="QHH193" s="89"/>
      <c r="QHI193" s="89"/>
      <c r="QHJ193" s="89"/>
      <c r="QHK193" s="89"/>
      <c r="QHL193" s="89"/>
      <c r="QID193" s="89"/>
      <c r="QIE193" s="89"/>
      <c r="QIH193" s="89"/>
      <c r="QIK193" s="89"/>
      <c r="QIM193" s="89"/>
      <c r="QIO193" s="89"/>
      <c r="QIR193" s="89"/>
      <c r="QIU193" s="89"/>
      <c r="QIX193" s="89"/>
      <c r="QJD193" s="89"/>
      <c r="QJG193" s="89"/>
      <c r="QJJ193" s="89"/>
      <c r="QJO193" s="89"/>
      <c r="QKC193" s="89"/>
      <c r="QKD193" s="89"/>
      <c r="QKE193" s="89"/>
      <c r="QKF193" s="89"/>
      <c r="QKG193" s="89"/>
      <c r="QKH193" s="89"/>
      <c r="QKI193" s="89"/>
      <c r="QKJ193" s="89"/>
      <c r="QKK193" s="89"/>
      <c r="QKL193" s="89"/>
      <c r="QKM193" s="89"/>
      <c r="QKN193" s="89"/>
      <c r="QKO193" s="89"/>
      <c r="QKP193" s="89"/>
      <c r="QKQ193" s="89"/>
      <c r="QKR193" s="89"/>
      <c r="QKS193" s="89"/>
      <c r="QKT193" s="89"/>
      <c r="QKU193" s="89"/>
      <c r="QKV193" s="89"/>
      <c r="QKW193" s="89"/>
      <c r="QKX193" s="89"/>
      <c r="QKY193" s="89"/>
      <c r="QKZ193" s="89"/>
      <c r="QLA193" s="89"/>
      <c r="QLB193" s="89"/>
      <c r="QLC193" s="89"/>
      <c r="QLD193" s="89"/>
      <c r="QLE193" s="89"/>
      <c r="QLF193" s="89"/>
      <c r="QLG193" s="89"/>
      <c r="QLH193" s="89"/>
      <c r="QLI193" s="89"/>
      <c r="QLJ193" s="89"/>
      <c r="QLK193" s="89"/>
      <c r="QLL193" s="89"/>
      <c r="QLM193" s="89"/>
      <c r="QLN193" s="89"/>
      <c r="QLO193" s="89"/>
      <c r="QLR193" s="89"/>
      <c r="QLU193" s="89"/>
      <c r="QLX193" s="89"/>
      <c r="QMA193" s="89"/>
      <c r="QMD193" s="89"/>
      <c r="QMP193" s="89"/>
      <c r="QMS193" s="89"/>
      <c r="QMV193" s="89"/>
      <c r="QMY193" s="89"/>
      <c r="QNE193" s="89"/>
      <c r="QNH193" s="89"/>
      <c r="QNN193" s="89"/>
      <c r="QNQ193" s="89"/>
      <c r="QNT193" s="89"/>
      <c r="QNW193" s="89"/>
      <c r="QOC193" s="89"/>
      <c r="QOF193" s="89"/>
      <c r="QOL193" s="89"/>
      <c r="QON193" s="89"/>
      <c r="QOO193" s="89"/>
      <c r="QOQ193" s="89"/>
      <c r="QOT193" s="89"/>
      <c r="QOW193" s="89"/>
      <c r="QPH193" s="89"/>
      <c r="QPJ193" s="89"/>
      <c r="QPV193" s="89"/>
      <c r="QPY193" s="89"/>
      <c r="QQG193" s="89"/>
      <c r="QRA193" s="89"/>
      <c r="QRC193" s="89"/>
      <c r="QRD193" s="89"/>
      <c r="QRE193" s="89"/>
      <c r="QRF193" s="89"/>
      <c r="QRG193" s="89"/>
      <c r="QRH193" s="89"/>
      <c r="QRZ193" s="89"/>
      <c r="QSA193" s="89"/>
      <c r="QSD193" s="89"/>
      <c r="QSG193" s="89"/>
      <c r="QSI193" s="89"/>
      <c r="QSK193" s="89"/>
      <c r="QSN193" s="89"/>
      <c r="QSQ193" s="89"/>
      <c r="QST193" s="89"/>
      <c r="QSZ193" s="89"/>
      <c r="QTC193" s="89"/>
      <c r="QTF193" s="89"/>
      <c r="QTK193" s="89"/>
      <c r="QTY193" s="89"/>
      <c r="QTZ193" s="89"/>
      <c r="QUA193" s="89"/>
      <c r="QUB193" s="89"/>
      <c r="QUC193" s="89"/>
      <c r="QUD193" s="89"/>
      <c r="QUE193" s="89"/>
      <c r="QUF193" s="89"/>
      <c r="QUG193" s="89"/>
      <c r="QUH193" s="89"/>
      <c r="QUI193" s="89"/>
      <c r="QUJ193" s="89"/>
      <c r="QUK193" s="89"/>
      <c r="QUL193" s="89"/>
      <c r="QUM193" s="89"/>
      <c r="QUN193" s="89"/>
      <c r="QUO193" s="89"/>
      <c r="QUP193" s="89"/>
      <c r="QUQ193" s="89"/>
      <c r="QUR193" s="89"/>
      <c r="QUS193" s="89"/>
      <c r="QUT193" s="89"/>
      <c r="QUU193" s="89"/>
      <c r="QUV193" s="89"/>
      <c r="QUW193" s="89"/>
      <c r="QUX193" s="89"/>
      <c r="QUY193" s="89"/>
      <c r="QUZ193" s="89"/>
      <c r="QVA193" s="89"/>
      <c r="QVB193" s="89"/>
      <c r="QVC193" s="89"/>
      <c r="QVD193" s="89"/>
      <c r="QVE193" s="89"/>
      <c r="QVF193" s="89"/>
      <c r="QVG193" s="89"/>
      <c r="QVH193" s="89"/>
      <c r="QVI193" s="89"/>
      <c r="QVJ193" s="89"/>
      <c r="QVK193" s="89"/>
      <c r="QVN193" s="89"/>
      <c r="QVQ193" s="89"/>
      <c r="QVT193" s="89"/>
      <c r="QVW193" s="89"/>
      <c r="QVZ193" s="89"/>
      <c r="QWL193" s="89"/>
      <c r="QWO193" s="89"/>
      <c r="QWR193" s="89"/>
      <c r="QWU193" s="89"/>
      <c r="QXA193" s="89"/>
      <c r="QXD193" s="89"/>
      <c r="QXJ193" s="89"/>
      <c r="QXM193" s="89"/>
      <c r="QXP193" s="89"/>
      <c r="QXS193" s="89"/>
      <c r="QXY193" s="89"/>
      <c r="QYB193" s="89"/>
      <c r="QYH193" s="89"/>
      <c r="QYJ193" s="89"/>
      <c r="QYK193" s="89"/>
      <c r="QYM193" s="89"/>
      <c r="QYP193" s="89"/>
      <c r="QYS193" s="89"/>
      <c r="QZD193" s="89"/>
      <c r="QZF193" s="89"/>
      <c r="QZR193" s="89"/>
      <c r="QZU193" s="89"/>
      <c r="RAC193" s="89"/>
      <c r="RAW193" s="89"/>
      <c r="RAY193" s="89"/>
      <c r="RAZ193" s="89"/>
      <c r="RBA193" s="89"/>
      <c r="RBB193" s="89"/>
      <c r="RBC193" s="89"/>
      <c r="RBD193" s="89"/>
      <c r="RBV193" s="89"/>
      <c r="RBW193" s="89"/>
      <c r="RBZ193" s="89"/>
      <c r="RCC193" s="89"/>
      <c r="RCE193" s="89"/>
      <c r="RCG193" s="89"/>
      <c r="RCJ193" s="89"/>
      <c r="RCM193" s="89"/>
      <c r="RCP193" s="89"/>
      <c r="RCV193" s="89"/>
      <c r="RCY193" s="89"/>
      <c r="RDB193" s="89"/>
      <c r="RDG193" s="89"/>
      <c r="RDU193" s="89"/>
      <c r="RDV193" s="89"/>
      <c r="RDW193" s="89"/>
      <c r="RDX193" s="89"/>
      <c r="RDY193" s="89"/>
      <c r="RDZ193" s="89"/>
      <c r="REA193" s="89"/>
      <c r="REB193" s="89"/>
      <c r="REC193" s="89"/>
      <c r="RED193" s="89"/>
      <c r="REE193" s="89"/>
      <c r="REF193" s="89"/>
      <c r="REG193" s="89"/>
      <c r="REH193" s="89"/>
      <c r="REI193" s="89"/>
      <c r="REJ193" s="89"/>
      <c r="REK193" s="89"/>
      <c r="REL193" s="89"/>
      <c r="REM193" s="89"/>
      <c r="REN193" s="89"/>
      <c r="REO193" s="89"/>
      <c r="REP193" s="89"/>
      <c r="REQ193" s="89"/>
      <c r="RER193" s="89"/>
      <c r="RES193" s="89"/>
      <c r="RET193" s="89"/>
      <c r="REU193" s="89"/>
      <c r="REV193" s="89"/>
      <c r="REW193" s="89"/>
      <c r="REX193" s="89"/>
      <c r="REY193" s="89"/>
      <c r="REZ193" s="89"/>
      <c r="RFA193" s="89"/>
      <c r="RFB193" s="89"/>
      <c r="RFC193" s="89"/>
      <c r="RFD193" s="89"/>
      <c r="RFE193" s="89"/>
      <c r="RFF193" s="89"/>
      <c r="RFG193" s="89"/>
      <c r="RFJ193" s="89"/>
      <c r="RFM193" s="89"/>
      <c r="RFP193" s="89"/>
      <c r="RFS193" s="89"/>
      <c r="RFV193" s="89"/>
      <c r="RGH193" s="89"/>
      <c r="RGK193" s="89"/>
      <c r="RGN193" s="89"/>
      <c r="RGQ193" s="89"/>
      <c r="RGW193" s="89"/>
      <c r="RGZ193" s="89"/>
      <c r="RHF193" s="89"/>
      <c r="RHI193" s="89"/>
      <c r="RHL193" s="89"/>
      <c r="RHO193" s="89"/>
      <c r="RHU193" s="89"/>
      <c r="RHX193" s="89"/>
      <c r="RID193" s="89"/>
      <c r="RIF193" s="89"/>
      <c r="RIG193" s="89"/>
      <c r="RII193" s="89"/>
      <c r="RIL193" s="89"/>
      <c r="RIO193" s="89"/>
      <c r="RIZ193" s="89"/>
      <c r="RJB193" s="89"/>
      <c r="RJN193" s="89"/>
      <c r="RJQ193" s="89"/>
      <c r="RJY193" s="89"/>
      <c r="RKS193" s="89"/>
      <c r="RKU193" s="89"/>
      <c r="RKV193" s="89"/>
      <c r="RKW193" s="89"/>
      <c r="RKX193" s="89"/>
      <c r="RKY193" s="89"/>
      <c r="RKZ193" s="89"/>
      <c r="RLR193" s="89"/>
      <c r="RLS193" s="89"/>
      <c r="RLV193" s="89"/>
      <c r="RLY193" s="89"/>
      <c r="RMA193" s="89"/>
      <c r="RMC193" s="89"/>
      <c r="RMF193" s="89"/>
      <c r="RMI193" s="89"/>
      <c r="RML193" s="89"/>
      <c r="RMR193" s="89"/>
      <c r="RMU193" s="89"/>
      <c r="RMX193" s="89"/>
      <c r="RNC193" s="89"/>
      <c r="RNQ193" s="89"/>
      <c r="RNR193" s="89"/>
      <c r="RNS193" s="89"/>
      <c r="RNT193" s="89"/>
      <c r="RNU193" s="89"/>
      <c r="RNV193" s="89"/>
      <c r="RNW193" s="89"/>
      <c r="RNX193" s="89"/>
      <c r="RNY193" s="89"/>
      <c r="RNZ193" s="89"/>
      <c r="ROA193" s="89"/>
      <c r="ROB193" s="89"/>
      <c r="ROC193" s="89"/>
      <c r="ROD193" s="89"/>
      <c r="ROE193" s="89"/>
      <c r="ROF193" s="89"/>
      <c r="ROG193" s="89"/>
      <c r="ROH193" s="89"/>
      <c r="ROI193" s="89"/>
      <c r="ROJ193" s="89"/>
      <c r="ROK193" s="89"/>
      <c r="ROL193" s="89"/>
      <c r="ROM193" s="89"/>
      <c r="RON193" s="89"/>
      <c r="ROO193" s="89"/>
      <c r="ROP193" s="89"/>
      <c r="ROQ193" s="89"/>
      <c r="ROR193" s="89"/>
      <c r="ROS193" s="89"/>
      <c r="ROT193" s="89"/>
      <c r="ROU193" s="89"/>
      <c r="ROV193" s="89"/>
      <c r="ROW193" s="89"/>
      <c r="ROX193" s="89"/>
      <c r="ROY193" s="89"/>
      <c r="ROZ193" s="89"/>
      <c r="RPA193" s="89"/>
      <c r="RPB193" s="89"/>
      <c r="RPC193" s="89"/>
      <c r="RPF193" s="89"/>
      <c r="RPI193" s="89"/>
      <c r="RPL193" s="89"/>
      <c r="RPO193" s="89"/>
      <c r="RPR193" s="89"/>
      <c r="RQD193" s="89"/>
      <c r="RQG193" s="89"/>
      <c r="RQJ193" s="89"/>
      <c r="RQM193" s="89"/>
      <c r="RQS193" s="89"/>
      <c r="RQV193" s="89"/>
      <c r="RRB193" s="89"/>
      <c r="RRE193" s="89"/>
      <c r="RRH193" s="89"/>
      <c r="RRK193" s="89"/>
      <c r="RRQ193" s="89"/>
      <c r="RRT193" s="89"/>
      <c r="RRZ193" s="89"/>
      <c r="RSB193" s="89"/>
      <c r="RSC193" s="89"/>
      <c r="RSE193" s="89"/>
      <c r="RSH193" s="89"/>
      <c r="RSK193" s="89"/>
      <c r="RSV193" s="89"/>
      <c r="RSX193" s="89"/>
      <c r="RTJ193" s="89"/>
      <c r="RTM193" s="89"/>
      <c r="RTU193" s="89"/>
      <c r="RUO193" s="89"/>
      <c r="RUQ193" s="89"/>
      <c r="RUR193" s="89"/>
      <c r="RUS193" s="89"/>
      <c r="RUT193" s="89"/>
      <c r="RUU193" s="89"/>
      <c r="RUV193" s="89"/>
      <c r="RVN193" s="89"/>
      <c r="RVO193" s="89"/>
      <c r="RVR193" s="89"/>
      <c r="RVU193" s="89"/>
      <c r="RVW193" s="89"/>
      <c r="RVY193" s="89"/>
      <c r="RWB193" s="89"/>
      <c r="RWE193" s="89"/>
      <c r="RWH193" s="89"/>
      <c r="RWN193" s="89"/>
      <c r="RWQ193" s="89"/>
      <c r="RWT193" s="89"/>
      <c r="RWY193" s="89"/>
      <c r="RXM193" s="89"/>
      <c r="RXN193" s="89"/>
      <c r="RXO193" s="89"/>
      <c r="RXP193" s="89"/>
      <c r="RXQ193" s="89"/>
      <c r="RXR193" s="89"/>
      <c r="RXS193" s="89"/>
      <c r="RXT193" s="89"/>
      <c r="RXU193" s="89"/>
      <c r="RXV193" s="89"/>
      <c r="RXW193" s="89"/>
      <c r="RXX193" s="89"/>
      <c r="RXY193" s="89"/>
      <c r="RXZ193" s="89"/>
      <c r="RYA193" s="89"/>
      <c r="RYB193" s="89"/>
      <c r="RYC193" s="89"/>
      <c r="RYD193" s="89"/>
      <c r="RYE193" s="89"/>
      <c r="RYF193" s="89"/>
      <c r="RYG193" s="89"/>
      <c r="RYH193" s="89"/>
      <c r="RYI193" s="89"/>
      <c r="RYJ193" s="89"/>
      <c r="RYK193" s="89"/>
      <c r="RYL193" s="89"/>
      <c r="RYM193" s="89"/>
      <c r="RYN193" s="89"/>
      <c r="RYO193" s="89"/>
      <c r="RYP193" s="89"/>
      <c r="RYQ193" s="89"/>
      <c r="RYR193" s="89"/>
      <c r="RYS193" s="89"/>
      <c r="RYT193" s="89"/>
      <c r="RYU193" s="89"/>
      <c r="RYV193" s="89"/>
      <c r="RYW193" s="89"/>
      <c r="RYX193" s="89"/>
      <c r="RYY193" s="89"/>
      <c r="RZB193" s="89"/>
      <c r="RZE193" s="89"/>
      <c r="RZH193" s="89"/>
      <c r="RZK193" s="89"/>
      <c r="RZN193" s="89"/>
      <c r="RZZ193" s="89"/>
      <c r="SAC193" s="89"/>
      <c r="SAF193" s="89"/>
      <c r="SAI193" s="89"/>
      <c r="SAO193" s="89"/>
      <c r="SAR193" s="89"/>
      <c r="SAX193" s="89"/>
      <c r="SBA193" s="89"/>
      <c r="SBD193" s="89"/>
      <c r="SBG193" s="89"/>
      <c r="SBM193" s="89"/>
      <c r="SBP193" s="89"/>
      <c r="SBV193" s="89"/>
      <c r="SBX193" s="89"/>
      <c r="SBY193" s="89"/>
      <c r="SCA193" s="89"/>
      <c r="SCD193" s="89"/>
      <c r="SCG193" s="89"/>
      <c r="SCR193" s="89"/>
      <c r="SCT193" s="89"/>
      <c r="SDF193" s="89"/>
      <c r="SDI193" s="89"/>
      <c r="SDQ193" s="89"/>
      <c r="SEK193" s="89"/>
      <c r="SEM193" s="89"/>
      <c r="SEN193" s="89"/>
      <c r="SEO193" s="89"/>
      <c r="SEP193" s="89"/>
      <c r="SEQ193" s="89"/>
      <c r="SER193" s="89"/>
      <c r="SFJ193" s="89"/>
      <c r="SFK193" s="89"/>
      <c r="SFN193" s="89"/>
      <c r="SFQ193" s="89"/>
      <c r="SFS193" s="89"/>
      <c r="SFU193" s="89"/>
      <c r="SFX193" s="89"/>
      <c r="SGA193" s="89"/>
      <c r="SGD193" s="89"/>
      <c r="SGJ193" s="89"/>
      <c r="SGM193" s="89"/>
      <c r="SGP193" s="89"/>
      <c r="SGU193" s="89"/>
      <c r="SHI193" s="89"/>
      <c r="SHJ193" s="89"/>
      <c r="SHK193" s="89"/>
      <c r="SHL193" s="89"/>
      <c r="SHM193" s="89"/>
      <c r="SHN193" s="89"/>
      <c r="SHO193" s="89"/>
      <c r="SHP193" s="89"/>
      <c r="SHQ193" s="89"/>
      <c r="SHR193" s="89"/>
      <c r="SHS193" s="89"/>
      <c r="SHT193" s="89"/>
      <c r="SHU193" s="89"/>
      <c r="SHV193" s="89"/>
      <c r="SHW193" s="89"/>
      <c r="SHX193" s="89"/>
      <c r="SHY193" s="89"/>
      <c r="SHZ193" s="89"/>
      <c r="SIA193" s="89"/>
      <c r="SIB193" s="89"/>
      <c r="SIC193" s="89"/>
      <c r="SID193" s="89"/>
      <c r="SIE193" s="89"/>
      <c r="SIF193" s="89"/>
      <c r="SIG193" s="89"/>
      <c r="SIH193" s="89"/>
      <c r="SII193" s="89"/>
      <c r="SIJ193" s="89"/>
      <c r="SIK193" s="89"/>
      <c r="SIL193" s="89"/>
      <c r="SIM193" s="89"/>
      <c r="SIN193" s="89"/>
      <c r="SIO193" s="89"/>
      <c r="SIP193" s="89"/>
      <c r="SIQ193" s="89"/>
      <c r="SIR193" s="89"/>
      <c r="SIS193" s="89"/>
      <c r="SIT193" s="89"/>
      <c r="SIU193" s="89"/>
      <c r="SIX193" s="89"/>
      <c r="SJA193" s="89"/>
      <c r="SJD193" s="89"/>
      <c r="SJG193" s="89"/>
      <c r="SJJ193" s="89"/>
      <c r="SJV193" s="89"/>
      <c r="SJY193" s="89"/>
      <c r="SKB193" s="89"/>
      <c r="SKE193" s="89"/>
      <c r="SKK193" s="89"/>
      <c r="SKN193" s="89"/>
      <c r="SKT193" s="89"/>
      <c r="SKW193" s="89"/>
      <c r="SKZ193" s="89"/>
      <c r="SLC193" s="89"/>
      <c r="SLI193" s="89"/>
      <c r="SLL193" s="89"/>
      <c r="SLR193" s="89"/>
      <c r="SLT193" s="89"/>
      <c r="SLU193" s="89"/>
      <c r="SLW193" s="89"/>
      <c r="SLZ193" s="89"/>
      <c r="SMC193" s="89"/>
      <c r="SMN193" s="89"/>
      <c r="SMP193" s="89"/>
      <c r="SNB193" s="89"/>
      <c r="SNE193" s="89"/>
      <c r="SNM193" s="89"/>
      <c r="SOG193" s="89"/>
      <c r="SOI193" s="89"/>
      <c r="SOJ193" s="89"/>
      <c r="SOK193" s="89"/>
      <c r="SOL193" s="89"/>
      <c r="SOM193" s="89"/>
      <c r="SON193" s="89"/>
      <c r="SPF193" s="89"/>
      <c r="SPG193" s="89"/>
      <c r="SPJ193" s="89"/>
      <c r="SPM193" s="89"/>
      <c r="SPO193" s="89"/>
      <c r="SPQ193" s="89"/>
      <c r="SPT193" s="89"/>
      <c r="SPW193" s="89"/>
      <c r="SPZ193" s="89"/>
      <c r="SQF193" s="89"/>
      <c r="SQI193" s="89"/>
      <c r="SQL193" s="89"/>
      <c r="SQQ193" s="89"/>
      <c r="SRE193" s="89"/>
      <c r="SRF193" s="89"/>
      <c r="SRG193" s="89"/>
      <c r="SRH193" s="89"/>
      <c r="SRI193" s="89"/>
      <c r="SRJ193" s="89"/>
      <c r="SRK193" s="89"/>
      <c r="SRL193" s="89"/>
      <c r="SRM193" s="89"/>
      <c r="SRN193" s="89"/>
      <c r="SRO193" s="89"/>
      <c r="SRP193" s="89"/>
      <c r="SRQ193" s="89"/>
      <c r="SRR193" s="89"/>
      <c r="SRS193" s="89"/>
      <c r="SRT193" s="89"/>
      <c r="SRU193" s="89"/>
      <c r="SRV193" s="89"/>
      <c r="SRW193" s="89"/>
      <c r="SRX193" s="89"/>
      <c r="SRY193" s="89"/>
      <c r="SRZ193" s="89"/>
      <c r="SSA193" s="89"/>
      <c r="SSB193" s="89"/>
      <c r="SSC193" s="89"/>
      <c r="SSD193" s="89"/>
      <c r="SSE193" s="89"/>
      <c r="SSF193" s="89"/>
      <c r="SSG193" s="89"/>
      <c r="SSH193" s="89"/>
      <c r="SSI193" s="89"/>
      <c r="SSJ193" s="89"/>
      <c r="SSK193" s="89"/>
      <c r="SSL193" s="89"/>
      <c r="SSM193" s="89"/>
      <c r="SSN193" s="89"/>
      <c r="SSO193" s="89"/>
      <c r="SSP193" s="89"/>
      <c r="SSQ193" s="89"/>
      <c r="SST193" s="89"/>
      <c r="SSW193" s="89"/>
      <c r="SSZ193" s="89"/>
      <c r="STC193" s="89"/>
      <c r="STF193" s="89"/>
      <c r="STR193" s="89"/>
      <c r="STU193" s="89"/>
      <c r="STX193" s="89"/>
      <c r="SUA193" s="89"/>
      <c r="SUG193" s="89"/>
      <c r="SUJ193" s="89"/>
      <c r="SUP193" s="89"/>
      <c r="SUS193" s="89"/>
      <c r="SUV193" s="89"/>
      <c r="SUY193" s="89"/>
      <c r="SVE193" s="89"/>
      <c r="SVH193" s="89"/>
      <c r="SVN193" s="89"/>
      <c r="SVP193" s="89"/>
      <c r="SVQ193" s="89"/>
      <c r="SVS193" s="89"/>
      <c r="SVV193" s="89"/>
      <c r="SVY193" s="89"/>
      <c r="SWJ193" s="89"/>
      <c r="SWL193" s="89"/>
      <c r="SWX193" s="89"/>
      <c r="SXA193" s="89"/>
      <c r="SXI193" s="89"/>
      <c r="SYC193" s="89"/>
      <c r="SYE193" s="89"/>
      <c r="SYF193" s="89"/>
      <c r="SYG193" s="89"/>
      <c r="SYH193" s="89"/>
      <c r="SYI193" s="89"/>
      <c r="SYJ193" s="89"/>
      <c r="SZB193" s="89"/>
      <c r="SZC193" s="89"/>
      <c r="SZF193" s="89"/>
      <c r="SZI193" s="89"/>
      <c r="SZK193" s="89"/>
      <c r="SZM193" s="89"/>
      <c r="SZP193" s="89"/>
      <c r="SZS193" s="89"/>
      <c r="SZV193" s="89"/>
      <c r="TAB193" s="89"/>
      <c r="TAE193" s="89"/>
      <c r="TAH193" s="89"/>
      <c r="TAM193" s="89"/>
      <c r="TBA193" s="89"/>
      <c r="TBB193" s="89"/>
      <c r="TBC193" s="89"/>
      <c r="TBD193" s="89"/>
      <c r="TBE193" s="89"/>
      <c r="TBF193" s="89"/>
      <c r="TBG193" s="89"/>
      <c r="TBH193" s="89"/>
      <c r="TBI193" s="89"/>
      <c r="TBJ193" s="89"/>
      <c r="TBK193" s="89"/>
      <c r="TBL193" s="89"/>
      <c r="TBM193" s="89"/>
      <c r="TBN193" s="89"/>
      <c r="TBO193" s="89"/>
      <c r="TBP193" s="89"/>
      <c r="TBQ193" s="89"/>
      <c r="TBR193" s="89"/>
      <c r="TBS193" s="89"/>
      <c r="TBT193" s="89"/>
      <c r="TBU193" s="89"/>
      <c r="TBV193" s="89"/>
      <c r="TBW193" s="89"/>
      <c r="TBX193" s="89"/>
      <c r="TBY193" s="89"/>
      <c r="TBZ193" s="89"/>
      <c r="TCA193" s="89"/>
      <c r="TCB193" s="89"/>
      <c r="TCC193" s="89"/>
      <c r="TCD193" s="89"/>
      <c r="TCE193" s="89"/>
      <c r="TCF193" s="89"/>
      <c r="TCG193" s="89"/>
      <c r="TCH193" s="89"/>
      <c r="TCI193" s="89"/>
      <c r="TCJ193" s="89"/>
      <c r="TCK193" s="89"/>
      <c r="TCL193" s="89"/>
      <c r="TCM193" s="89"/>
      <c r="TCP193" s="89"/>
      <c r="TCS193" s="89"/>
      <c r="TCV193" s="89"/>
      <c r="TCY193" s="89"/>
      <c r="TDB193" s="89"/>
      <c r="TDN193" s="89"/>
      <c r="TDQ193" s="89"/>
      <c r="TDT193" s="89"/>
      <c r="TDW193" s="89"/>
      <c r="TEC193" s="89"/>
      <c r="TEF193" s="89"/>
      <c r="TEL193" s="89"/>
      <c r="TEO193" s="89"/>
      <c r="TER193" s="89"/>
      <c r="TEU193" s="89"/>
      <c r="TFA193" s="89"/>
      <c r="TFD193" s="89"/>
      <c r="TFJ193" s="89"/>
      <c r="TFL193" s="89"/>
      <c r="TFM193" s="89"/>
      <c r="TFO193" s="89"/>
      <c r="TFR193" s="89"/>
      <c r="TFU193" s="89"/>
      <c r="TGF193" s="89"/>
      <c r="TGH193" s="89"/>
      <c r="TGT193" s="89"/>
      <c r="TGW193" s="89"/>
      <c r="THE193" s="89"/>
      <c r="THY193" s="89"/>
      <c r="TIA193" s="89"/>
      <c r="TIB193" s="89"/>
      <c r="TIC193" s="89"/>
      <c r="TID193" s="89"/>
      <c r="TIE193" s="89"/>
      <c r="TIF193" s="89"/>
      <c r="TIX193" s="89"/>
      <c r="TIY193" s="89"/>
      <c r="TJB193" s="89"/>
      <c r="TJE193" s="89"/>
      <c r="TJG193" s="89"/>
      <c r="TJI193" s="89"/>
      <c r="TJL193" s="89"/>
      <c r="TJO193" s="89"/>
      <c r="TJR193" s="89"/>
      <c r="TJX193" s="89"/>
      <c r="TKA193" s="89"/>
      <c r="TKD193" s="89"/>
      <c r="TKI193" s="89"/>
      <c r="TKW193" s="89"/>
      <c r="TKX193" s="89"/>
      <c r="TKY193" s="89"/>
      <c r="TKZ193" s="89"/>
      <c r="TLA193" s="89"/>
      <c r="TLB193" s="89"/>
      <c r="TLC193" s="89"/>
      <c r="TLD193" s="89"/>
      <c r="TLE193" s="89"/>
      <c r="TLF193" s="89"/>
      <c r="TLG193" s="89"/>
      <c r="TLH193" s="89"/>
      <c r="TLI193" s="89"/>
      <c r="TLJ193" s="89"/>
      <c r="TLK193" s="89"/>
      <c r="TLL193" s="89"/>
      <c r="TLM193" s="89"/>
      <c r="TLN193" s="89"/>
      <c r="TLO193" s="89"/>
      <c r="TLP193" s="89"/>
      <c r="TLQ193" s="89"/>
      <c r="TLR193" s="89"/>
      <c r="TLS193" s="89"/>
      <c r="TLT193" s="89"/>
      <c r="TLU193" s="89"/>
      <c r="TLV193" s="89"/>
      <c r="TLW193" s="89"/>
      <c r="TLX193" s="89"/>
      <c r="TLY193" s="89"/>
      <c r="TLZ193" s="89"/>
      <c r="TMA193" s="89"/>
      <c r="TMB193" s="89"/>
      <c r="TMC193" s="89"/>
      <c r="TMD193" s="89"/>
      <c r="TME193" s="89"/>
      <c r="TMF193" s="89"/>
      <c r="TMG193" s="89"/>
      <c r="TMH193" s="89"/>
      <c r="TMI193" s="89"/>
      <c r="TML193" s="89"/>
      <c r="TMO193" s="89"/>
      <c r="TMR193" s="89"/>
      <c r="TMU193" s="89"/>
      <c r="TMX193" s="89"/>
      <c r="TNJ193" s="89"/>
      <c r="TNM193" s="89"/>
      <c r="TNP193" s="89"/>
      <c r="TNS193" s="89"/>
      <c r="TNY193" s="89"/>
      <c r="TOB193" s="89"/>
      <c r="TOH193" s="89"/>
      <c r="TOK193" s="89"/>
      <c r="TON193" s="89"/>
      <c r="TOQ193" s="89"/>
      <c r="TOW193" s="89"/>
      <c r="TOZ193" s="89"/>
      <c r="TPF193" s="89"/>
      <c r="TPH193" s="89"/>
      <c r="TPI193" s="89"/>
      <c r="TPK193" s="89"/>
      <c r="TPN193" s="89"/>
      <c r="TPQ193" s="89"/>
      <c r="TQB193" s="89"/>
      <c r="TQD193" s="89"/>
      <c r="TQP193" s="89"/>
      <c r="TQS193" s="89"/>
      <c r="TRA193" s="89"/>
      <c r="TRU193" s="89"/>
      <c r="TRW193" s="89"/>
      <c r="TRX193" s="89"/>
      <c r="TRY193" s="89"/>
      <c r="TRZ193" s="89"/>
      <c r="TSA193" s="89"/>
      <c r="TSB193" s="89"/>
      <c r="TST193" s="89"/>
      <c r="TSU193" s="89"/>
      <c r="TSX193" s="89"/>
      <c r="TTA193" s="89"/>
      <c r="TTC193" s="89"/>
      <c r="TTE193" s="89"/>
      <c r="TTH193" s="89"/>
      <c r="TTK193" s="89"/>
      <c r="TTN193" s="89"/>
      <c r="TTT193" s="89"/>
      <c r="TTW193" s="89"/>
      <c r="TTZ193" s="89"/>
      <c r="TUE193" s="89"/>
      <c r="TUS193" s="89"/>
      <c r="TUT193" s="89"/>
      <c r="TUU193" s="89"/>
      <c r="TUV193" s="89"/>
      <c r="TUW193" s="89"/>
      <c r="TUX193" s="89"/>
      <c r="TUY193" s="89"/>
      <c r="TUZ193" s="89"/>
      <c r="TVA193" s="89"/>
      <c r="TVB193" s="89"/>
      <c r="TVC193" s="89"/>
      <c r="TVD193" s="89"/>
      <c r="TVE193" s="89"/>
      <c r="TVF193" s="89"/>
      <c r="TVG193" s="89"/>
      <c r="TVH193" s="89"/>
      <c r="TVI193" s="89"/>
      <c r="TVJ193" s="89"/>
      <c r="TVK193" s="89"/>
      <c r="TVL193" s="89"/>
      <c r="TVM193" s="89"/>
      <c r="TVN193" s="89"/>
      <c r="TVO193" s="89"/>
      <c r="TVP193" s="89"/>
      <c r="TVQ193" s="89"/>
      <c r="TVR193" s="89"/>
      <c r="TVS193" s="89"/>
      <c r="TVT193" s="89"/>
      <c r="TVU193" s="89"/>
      <c r="TVV193" s="89"/>
      <c r="TVW193" s="89"/>
      <c r="TVX193" s="89"/>
      <c r="TVY193" s="89"/>
      <c r="TVZ193" s="89"/>
      <c r="TWA193" s="89"/>
      <c r="TWB193" s="89"/>
      <c r="TWC193" s="89"/>
      <c r="TWD193" s="89"/>
      <c r="TWE193" s="89"/>
      <c r="TWH193" s="89"/>
      <c r="TWK193" s="89"/>
      <c r="TWN193" s="89"/>
      <c r="TWQ193" s="89"/>
      <c r="TWT193" s="89"/>
      <c r="TXF193" s="89"/>
      <c r="TXI193" s="89"/>
      <c r="TXL193" s="89"/>
      <c r="TXO193" s="89"/>
      <c r="TXU193" s="89"/>
      <c r="TXX193" s="89"/>
      <c r="TYD193" s="89"/>
      <c r="TYG193" s="89"/>
      <c r="TYJ193" s="89"/>
      <c r="TYM193" s="89"/>
      <c r="TYS193" s="89"/>
      <c r="TYV193" s="89"/>
      <c r="TZB193" s="89"/>
      <c r="TZD193" s="89"/>
      <c r="TZE193" s="89"/>
      <c r="TZG193" s="89"/>
      <c r="TZJ193" s="89"/>
      <c r="TZM193" s="89"/>
      <c r="TZX193" s="89"/>
      <c r="TZZ193" s="89"/>
      <c r="UAL193" s="89"/>
      <c r="UAO193" s="89"/>
      <c r="UAW193" s="89"/>
      <c r="UBQ193" s="89"/>
      <c r="UBS193" s="89"/>
      <c r="UBT193" s="89"/>
      <c r="UBU193" s="89"/>
      <c r="UBV193" s="89"/>
      <c r="UBW193" s="89"/>
      <c r="UBX193" s="89"/>
      <c r="UCP193" s="89"/>
      <c r="UCQ193" s="89"/>
      <c r="UCT193" s="89"/>
      <c r="UCW193" s="89"/>
      <c r="UCY193" s="89"/>
      <c r="UDA193" s="89"/>
      <c r="UDD193" s="89"/>
      <c r="UDG193" s="89"/>
      <c r="UDJ193" s="89"/>
      <c r="UDP193" s="89"/>
      <c r="UDS193" s="89"/>
      <c r="UDV193" s="89"/>
      <c r="UEA193" s="89"/>
      <c r="UEO193" s="89"/>
      <c r="UEP193" s="89"/>
      <c r="UEQ193" s="89"/>
      <c r="UER193" s="89"/>
      <c r="UES193" s="89"/>
      <c r="UET193" s="89"/>
      <c r="UEU193" s="89"/>
      <c r="UEV193" s="89"/>
      <c r="UEW193" s="89"/>
      <c r="UEX193" s="89"/>
      <c r="UEY193" s="89"/>
      <c r="UEZ193" s="89"/>
      <c r="UFA193" s="89"/>
      <c r="UFB193" s="89"/>
      <c r="UFC193" s="89"/>
      <c r="UFD193" s="89"/>
      <c r="UFE193" s="89"/>
      <c r="UFF193" s="89"/>
      <c r="UFG193" s="89"/>
      <c r="UFH193" s="89"/>
      <c r="UFI193" s="89"/>
      <c r="UFJ193" s="89"/>
      <c r="UFK193" s="89"/>
      <c r="UFL193" s="89"/>
      <c r="UFM193" s="89"/>
      <c r="UFN193" s="89"/>
      <c r="UFO193" s="89"/>
      <c r="UFP193" s="89"/>
      <c r="UFQ193" s="89"/>
      <c r="UFR193" s="89"/>
      <c r="UFS193" s="89"/>
      <c r="UFT193" s="89"/>
      <c r="UFU193" s="89"/>
      <c r="UFV193" s="89"/>
      <c r="UFW193" s="89"/>
      <c r="UFX193" s="89"/>
      <c r="UFY193" s="89"/>
      <c r="UFZ193" s="89"/>
      <c r="UGA193" s="89"/>
      <c r="UGD193" s="89"/>
      <c r="UGG193" s="89"/>
      <c r="UGJ193" s="89"/>
      <c r="UGM193" s="89"/>
      <c r="UGP193" s="89"/>
      <c r="UHB193" s="89"/>
      <c r="UHE193" s="89"/>
      <c r="UHH193" s="89"/>
      <c r="UHK193" s="89"/>
      <c r="UHQ193" s="89"/>
      <c r="UHT193" s="89"/>
      <c r="UHZ193" s="89"/>
      <c r="UIC193" s="89"/>
      <c r="UIF193" s="89"/>
      <c r="UII193" s="89"/>
      <c r="UIO193" s="89"/>
      <c r="UIR193" s="89"/>
      <c r="UIX193" s="89"/>
      <c r="UIZ193" s="89"/>
      <c r="UJA193" s="89"/>
      <c r="UJC193" s="89"/>
      <c r="UJF193" s="89"/>
      <c r="UJI193" s="89"/>
      <c r="UJT193" s="89"/>
      <c r="UJV193" s="89"/>
      <c r="UKH193" s="89"/>
      <c r="UKK193" s="89"/>
      <c r="UKS193" s="89"/>
      <c r="ULM193" s="89"/>
      <c r="ULO193" s="89"/>
      <c r="ULP193" s="89"/>
      <c r="ULQ193" s="89"/>
      <c r="ULR193" s="89"/>
      <c r="ULS193" s="89"/>
      <c r="ULT193" s="89"/>
      <c r="UML193" s="89"/>
      <c r="UMM193" s="89"/>
      <c r="UMP193" s="89"/>
      <c r="UMS193" s="89"/>
      <c r="UMU193" s="89"/>
      <c r="UMW193" s="89"/>
      <c r="UMZ193" s="89"/>
      <c r="UNC193" s="89"/>
      <c r="UNF193" s="89"/>
      <c r="UNL193" s="89"/>
      <c r="UNO193" s="89"/>
      <c r="UNR193" s="89"/>
      <c r="UNW193" s="89"/>
      <c r="UOK193" s="89"/>
      <c r="UOL193" s="89"/>
      <c r="UOM193" s="89"/>
      <c r="UON193" s="89"/>
      <c r="UOO193" s="89"/>
      <c r="UOP193" s="89"/>
      <c r="UOQ193" s="89"/>
      <c r="UOR193" s="89"/>
      <c r="UOS193" s="89"/>
      <c r="UOT193" s="89"/>
      <c r="UOU193" s="89"/>
      <c r="UOV193" s="89"/>
      <c r="UOW193" s="89"/>
      <c r="UOX193" s="89"/>
      <c r="UOY193" s="89"/>
      <c r="UOZ193" s="89"/>
      <c r="UPA193" s="89"/>
      <c r="UPB193" s="89"/>
      <c r="UPC193" s="89"/>
      <c r="UPD193" s="89"/>
      <c r="UPE193" s="89"/>
      <c r="UPF193" s="89"/>
      <c r="UPG193" s="89"/>
      <c r="UPH193" s="89"/>
      <c r="UPI193" s="89"/>
      <c r="UPJ193" s="89"/>
      <c r="UPK193" s="89"/>
      <c r="UPL193" s="89"/>
      <c r="UPM193" s="89"/>
      <c r="UPN193" s="89"/>
      <c r="UPO193" s="89"/>
      <c r="UPP193" s="89"/>
      <c r="UPQ193" s="89"/>
      <c r="UPR193" s="89"/>
      <c r="UPS193" s="89"/>
      <c r="UPT193" s="89"/>
      <c r="UPU193" s="89"/>
      <c r="UPV193" s="89"/>
      <c r="UPW193" s="89"/>
      <c r="UPZ193" s="89"/>
      <c r="UQC193" s="89"/>
      <c r="UQF193" s="89"/>
      <c r="UQI193" s="89"/>
      <c r="UQL193" s="89"/>
      <c r="UQX193" s="89"/>
      <c r="URA193" s="89"/>
      <c r="URD193" s="89"/>
      <c r="URG193" s="89"/>
      <c r="URM193" s="89"/>
      <c r="URP193" s="89"/>
      <c r="URV193" s="89"/>
      <c r="URY193" s="89"/>
      <c r="USB193" s="89"/>
      <c r="USE193" s="89"/>
      <c r="USK193" s="89"/>
      <c r="USN193" s="89"/>
      <c r="UST193" s="89"/>
      <c r="USV193" s="89"/>
      <c r="USW193" s="89"/>
      <c r="USY193" s="89"/>
      <c r="UTB193" s="89"/>
      <c r="UTE193" s="89"/>
      <c r="UTP193" s="89"/>
      <c r="UTR193" s="89"/>
      <c r="UUD193" s="89"/>
      <c r="UUG193" s="89"/>
      <c r="UUO193" s="89"/>
      <c r="UVI193" s="89"/>
      <c r="UVK193" s="89"/>
      <c r="UVL193" s="89"/>
      <c r="UVM193" s="89"/>
      <c r="UVN193" s="89"/>
      <c r="UVO193" s="89"/>
      <c r="UVP193" s="89"/>
      <c r="UWH193" s="89"/>
      <c r="UWI193" s="89"/>
      <c r="UWL193" s="89"/>
      <c r="UWO193" s="89"/>
      <c r="UWQ193" s="89"/>
      <c r="UWS193" s="89"/>
      <c r="UWV193" s="89"/>
      <c r="UWY193" s="89"/>
      <c r="UXB193" s="89"/>
      <c r="UXH193" s="89"/>
      <c r="UXK193" s="89"/>
      <c r="UXN193" s="89"/>
      <c r="UXS193" s="89"/>
      <c r="UYG193" s="89"/>
      <c r="UYH193" s="89"/>
      <c r="UYI193" s="89"/>
      <c r="UYJ193" s="89"/>
      <c r="UYK193" s="89"/>
      <c r="UYL193" s="89"/>
      <c r="UYM193" s="89"/>
      <c r="UYN193" s="89"/>
      <c r="UYO193" s="89"/>
      <c r="UYP193" s="89"/>
      <c r="UYQ193" s="89"/>
      <c r="UYR193" s="89"/>
      <c r="UYS193" s="89"/>
      <c r="UYT193" s="89"/>
      <c r="UYU193" s="89"/>
      <c r="UYV193" s="89"/>
      <c r="UYW193" s="89"/>
      <c r="UYX193" s="89"/>
      <c r="UYY193" s="89"/>
      <c r="UYZ193" s="89"/>
      <c r="UZA193" s="89"/>
      <c r="UZB193" s="89"/>
      <c r="UZC193" s="89"/>
      <c r="UZD193" s="89"/>
      <c r="UZE193" s="89"/>
      <c r="UZF193" s="89"/>
      <c r="UZG193" s="89"/>
      <c r="UZH193" s="89"/>
      <c r="UZI193" s="89"/>
      <c r="UZJ193" s="89"/>
      <c r="UZK193" s="89"/>
      <c r="UZL193" s="89"/>
      <c r="UZM193" s="89"/>
      <c r="UZN193" s="89"/>
      <c r="UZO193" s="89"/>
      <c r="UZP193" s="89"/>
      <c r="UZQ193" s="89"/>
      <c r="UZR193" s="89"/>
      <c r="UZS193" s="89"/>
      <c r="UZV193" s="89"/>
      <c r="UZY193" s="89"/>
      <c r="VAB193" s="89"/>
      <c r="VAE193" s="89"/>
      <c r="VAH193" s="89"/>
      <c r="VAT193" s="89"/>
      <c r="VAW193" s="89"/>
      <c r="VAZ193" s="89"/>
      <c r="VBC193" s="89"/>
      <c r="VBI193" s="89"/>
      <c r="VBL193" s="89"/>
      <c r="VBR193" s="89"/>
      <c r="VBU193" s="89"/>
      <c r="VBX193" s="89"/>
      <c r="VCA193" s="89"/>
      <c r="VCG193" s="89"/>
      <c r="VCJ193" s="89"/>
      <c r="VCP193" s="89"/>
      <c r="VCR193" s="89"/>
      <c r="VCS193" s="89"/>
      <c r="VCU193" s="89"/>
      <c r="VCX193" s="89"/>
      <c r="VDA193" s="89"/>
      <c r="VDL193" s="89"/>
      <c r="VDN193" s="89"/>
      <c r="VDZ193" s="89"/>
      <c r="VEC193" s="89"/>
      <c r="VEK193" s="89"/>
      <c r="VFE193" s="89"/>
      <c r="VFG193" s="89"/>
      <c r="VFH193" s="89"/>
      <c r="VFI193" s="89"/>
      <c r="VFJ193" s="89"/>
      <c r="VFK193" s="89"/>
      <c r="VFL193" s="89"/>
      <c r="VGD193" s="89"/>
      <c r="VGE193" s="89"/>
      <c r="VGH193" s="89"/>
      <c r="VGK193" s="89"/>
      <c r="VGM193" s="89"/>
      <c r="VGO193" s="89"/>
      <c r="VGR193" s="89"/>
      <c r="VGU193" s="89"/>
      <c r="VGX193" s="89"/>
      <c r="VHD193" s="89"/>
      <c r="VHG193" s="89"/>
      <c r="VHJ193" s="89"/>
      <c r="VHO193" s="89"/>
      <c r="VIC193" s="89"/>
      <c r="VID193" s="89"/>
      <c r="VIE193" s="89"/>
      <c r="VIF193" s="89"/>
      <c r="VIG193" s="89"/>
      <c r="VIH193" s="89"/>
      <c r="VII193" s="89"/>
      <c r="VIJ193" s="89"/>
      <c r="VIK193" s="89"/>
      <c r="VIL193" s="89"/>
      <c r="VIM193" s="89"/>
      <c r="VIN193" s="89"/>
      <c r="VIO193" s="89"/>
      <c r="VIP193" s="89"/>
      <c r="VIQ193" s="89"/>
      <c r="VIR193" s="89"/>
      <c r="VIS193" s="89"/>
      <c r="VIT193" s="89"/>
      <c r="VIU193" s="89"/>
      <c r="VIV193" s="89"/>
      <c r="VIW193" s="89"/>
      <c r="VIX193" s="89"/>
      <c r="VIY193" s="89"/>
      <c r="VIZ193" s="89"/>
      <c r="VJA193" s="89"/>
      <c r="VJB193" s="89"/>
      <c r="VJC193" s="89"/>
      <c r="VJD193" s="89"/>
      <c r="VJE193" s="89"/>
      <c r="VJF193" s="89"/>
      <c r="VJG193" s="89"/>
      <c r="VJH193" s="89"/>
      <c r="VJI193" s="89"/>
      <c r="VJJ193" s="89"/>
      <c r="VJK193" s="89"/>
      <c r="VJL193" s="89"/>
      <c r="VJM193" s="89"/>
      <c r="VJN193" s="89"/>
      <c r="VJO193" s="89"/>
      <c r="VJR193" s="89"/>
      <c r="VJU193" s="89"/>
      <c r="VJX193" s="89"/>
      <c r="VKA193" s="89"/>
      <c r="VKD193" s="89"/>
      <c r="VKP193" s="89"/>
      <c r="VKS193" s="89"/>
      <c r="VKV193" s="89"/>
      <c r="VKY193" s="89"/>
      <c r="VLE193" s="89"/>
      <c r="VLH193" s="89"/>
      <c r="VLN193" s="89"/>
      <c r="VLQ193" s="89"/>
      <c r="VLT193" s="89"/>
      <c r="VLW193" s="89"/>
      <c r="VMC193" s="89"/>
      <c r="VMF193" s="89"/>
      <c r="VML193" s="89"/>
      <c r="VMN193" s="89"/>
      <c r="VMO193" s="89"/>
      <c r="VMQ193" s="89"/>
      <c r="VMT193" s="89"/>
      <c r="VMW193" s="89"/>
      <c r="VNH193" s="89"/>
      <c r="VNJ193" s="89"/>
      <c r="VNV193" s="89"/>
      <c r="VNY193" s="89"/>
      <c r="VOG193" s="89"/>
      <c r="VPA193" s="89"/>
      <c r="VPC193" s="89"/>
      <c r="VPD193" s="89"/>
      <c r="VPE193" s="89"/>
      <c r="VPF193" s="89"/>
      <c r="VPG193" s="89"/>
      <c r="VPH193" s="89"/>
      <c r="VPZ193" s="89"/>
      <c r="VQA193" s="89"/>
      <c r="VQD193" s="89"/>
      <c r="VQG193" s="89"/>
      <c r="VQI193" s="89"/>
      <c r="VQK193" s="89"/>
      <c r="VQN193" s="89"/>
      <c r="VQQ193" s="89"/>
      <c r="VQT193" s="89"/>
      <c r="VQZ193" s="89"/>
      <c r="VRC193" s="89"/>
      <c r="VRF193" s="89"/>
      <c r="VRK193" s="89"/>
      <c r="VRY193" s="89"/>
      <c r="VRZ193" s="89"/>
      <c r="VSA193" s="89"/>
      <c r="VSB193" s="89"/>
      <c r="VSC193" s="89"/>
      <c r="VSD193" s="89"/>
      <c r="VSE193" s="89"/>
      <c r="VSF193" s="89"/>
      <c r="VSG193" s="89"/>
      <c r="VSH193" s="89"/>
      <c r="VSI193" s="89"/>
      <c r="VSJ193" s="89"/>
      <c r="VSK193" s="89"/>
      <c r="VSL193" s="89"/>
      <c r="VSM193" s="89"/>
      <c r="VSN193" s="89"/>
      <c r="VSO193" s="89"/>
      <c r="VSP193" s="89"/>
      <c r="VSQ193" s="89"/>
      <c r="VSR193" s="89"/>
      <c r="VSS193" s="89"/>
      <c r="VST193" s="89"/>
      <c r="VSU193" s="89"/>
      <c r="VSV193" s="89"/>
      <c r="VSW193" s="89"/>
      <c r="VSX193" s="89"/>
      <c r="VSY193" s="89"/>
      <c r="VSZ193" s="89"/>
      <c r="VTA193" s="89"/>
      <c r="VTB193" s="89"/>
      <c r="VTC193" s="89"/>
      <c r="VTD193" s="89"/>
      <c r="VTE193" s="89"/>
      <c r="VTF193" s="89"/>
      <c r="VTG193" s="89"/>
      <c r="VTH193" s="89"/>
      <c r="VTI193" s="89"/>
      <c r="VTJ193" s="89"/>
      <c r="VTK193" s="89"/>
      <c r="VTN193" s="89"/>
      <c r="VTQ193" s="89"/>
      <c r="VTT193" s="89"/>
      <c r="VTW193" s="89"/>
      <c r="VTZ193" s="89"/>
      <c r="VUL193" s="89"/>
      <c r="VUO193" s="89"/>
      <c r="VUR193" s="89"/>
      <c r="VUU193" s="89"/>
      <c r="VVA193" s="89"/>
      <c r="VVD193" s="89"/>
      <c r="VVJ193" s="89"/>
      <c r="VVM193" s="89"/>
      <c r="VVP193" s="89"/>
      <c r="VVS193" s="89"/>
      <c r="VVY193" s="89"/>
      <c r="VWB193" s="89"/>
      <c r="VWH193" s="89"/>
      <c r="VWJ193" s="89"/>
      <c r="VWK193" s="89"/>
      <c r="VWM193" s="89"/>
      <c r="VWP193" s="89"/>
      <c r="VWS193" s="89"/>
      <c r="VXD193" s="89"/>
      <c r="VXF193" s="89"/>
      <c r="VXR193" s="89"/>
      <c r="VXU193" s="89"/>
      <c r="VYC193" s="89"/>
      <c r="VYW193" s="89"/>
      <c r="VYY193" s="89"/>
      <c r="VYZ193" s="89"/>
      <c r="VZA193" s="89"/>
      <c r="VZB193" s="89"/>
      <c r="VZC193" s="89"/>
      <c r="VZD193" s="89"/>
      <c r="VZV193" s="89"/>
      <c r="VZW193" s="89"/>
      <c r="VZZ193" s="89"/>
      <c r="WAC193" s="89"/>
      <c r="WAE193" s="89"/>
      <c r="WAG193" s="89"/>
      <c r="WAJ193" s="89"/>
      <c r="WAM193" s="89"/>
      <c r="WAP193" s="89"/>
      <c r="WAV193" s="89"/>
      <c r="WAY193" s="89"/>
      <c r="WBB193" s="89"/>
      <c r="WBG193" s="89"/>
      <c r="WBU193" s="89"/>
      <c r="WBV193" s="89"/>
      <c r="WBW193" s="89"/>
      <c r="WBX193" s="89"/>
      <c r="WBY193" s="89"/>
      <c r="WBZ193" s="89"/>
      <c r="WCA193" s="89"/>
      <c r="WCB193" s="89"/>
      <c r="WCC193" s="89"/>
      <c r="WCD193" s="89"/>
      <c r="WCE193" s="89"/>
      <c r="WCF193" s="89"/>
      <c r="WCG193" s="89"/>
      <c r="WCH193" s="89"/>
      <c r="WCI193" s="89"/>
      <c r="WCJ193" s="89"/>
      <c r="WCK193" s="89"/>
      <c r="WCL193" s="89"/>
      <c r="WCM193" s="89"/>
      <c r="WCN193" s="89"/>
      <c r="WCO193" s="89"/>
      <c r="WCP193" s="89"/>
      <c r="WCQ193" s="89"/>
      <c r="WCR193" s="89"/>
      <c r="WCS193" s="89"/>
      <c r="WCT193" s="89"/>
      <c r="WCU193" s="89"/>
      <c r="WCV193" s="89"/>
      <c r="WCW193" s="89"/>
      <c r="WCX193" s="89"/>
      <c r="WCY193" s="89"/>
      <c r="WCZ193" s="89"/>
      <c r="WDA193" s="89"/>
      <c r="WDB193" s="89"/>
      <c r="WDC193" s="89"/>
      <c r="WDD193" s="89"/>
      <c r="WDE193" s="89"/>
      <c r="WDF193" s="89"/>
      <c r="WDG193" s="89"/>
      <c r="WDJ193" s="89"/>
      <c r="WDM193" s="89"/>
      <c r="WDP193" s="89"/>
      <c r="WDS193" s="89"/>
      <c r="WDV193" s="89"/>
      <c r="WEH193" s="89"/>
      <c r="WEK193" s="89"/>
      <c r="WEN193" s="89"/>
      <c r="WEQ193" s="89"/>
      <c r="WEW193" s="89"/>
      <c r="WEZ193" s="89"/>
      <c r="WFF193" s="89"/>
      <c r="WFI193" s="89"/>
      <c r="WFL193" s="89"/>
      <c r="WFO193" s="89"/>
      <c r="WFU193" s="89"/>
      <c r="WFX193" s="89"/>
      <c r="WGD193" s="89"/>
      <c r="WGF193" s="89"/>
      <c r="WGG193" s="89"/>
      <c r="WGI193" s="89"/>
      <c r="WGL193" s="89"/>
      <c r="WGO193" s="89"/>
      <c r="WGZ193" s="89"/>
      <c r="WHB193" s="89"/>
      <c r="WHN193" s="89"/>
      <c r="WHQ193" s="89"/>
      <c r="WHY193" s="89"/>
      <c r="WIS193" s="89"/>
      <c r="WIU193" s="89"/>
      <c r="WIV193" s="89"/>
      <c r="WIW193" s="89"/>
      <c r="WIX193" s="89"/>
      <c r="WIY193" s="89"/>
      <c r="WIZ193" s="89"/>
      <c r="WJR193" s="89"/>
      <c r="WJS193" s="89"/>
      <c r="WJV193" s="89"/>
      <c r="WJY193" s="89"/>
      <c r="WKA193" s="89"/>
      <c r="WKC193" s="89"/>
      <c r="WKF193" s="89"/>
      <c r="WKI193" s="89"/>
      <c r="WKL193" s="89"/>
      <c r="WKR193" s="89"/>
      <c r="WKU193" s="89"/>
      <c r="WKX193" s="89"/>
      <c r="WLC193" s="89"/>
      <c r="WLQ193" s="89"/>
      <c r="WLR193" s="89"/>
      <c r="WLS193" s="89"/>
      <c r="WLT193" s="89"/>
      <c r="WLU193" s="89"/>
      <c r="WLV193" s="89"/>
      <c r="WLW193" s="89"/>
      <c r="WLX193" s="89"/>
      <c r="WLY193" s="89"/>
      <c r="WLZ193" s="89"/>
      <c r="WMA193" s="89"/>
      <c r="WMB193" s="89"/>
      <c r="WMC193" s="89"/>
      <c r="WMD193" s="89"/>
      <c r="WME193" s="89"/>
      <c r="WMF193" s="89"/>
      <c r="WMG193" s="89"/>
      <c r="WMH193" s="89"/>
      <c r="WMI193" s="89"/>
      <c r="WMJ193" s="89"/>
      <c r="WMK193" s="89"/>
      <c r="WML193" s="89"/>
      <c r="WMM193" s="89"/>
      <c r="WMN193" s="89"/>
      <c r="WMO193" s="89"/>
      <c r="WMP193" s="89"/>
      <c r="WMQ193" s="89"/>
      <c r="WMR193" s="89"/>
      <c r="WMS193" s="89"/>
      <c r="WMT193" s="89"/>
      <c r="WMU193" s="89"/>
      <c r="WMV193" s="89"/>
      <c r="WMW193" s="89"/>
      <c r="WMX193" s="89"/>
      <c r="WMY193" s="89"/>
      <c r="WMZ193" s="89"/>
      <c r="WNA193" s="89"/>
      <c r="WNB193" s="89"/>
      <c r="WNC193" s="89"/>
      <c r="WNF193" s="89"/>
      <c r="WNI193" s="89"/>
      <c r="WNL193" s="89"/>
      <c r="WNO193" s="89"/>
      <c r="WNR193" s="89"/>
      <c r="WOD193" s="89"/>
      <c r="WOG193" s="89"/>
      <c r="WOJ193" s="89"/>
      <c r="WOM193" s="89"/>
      <c r="WOS193" s="89"/>
      <c r="WOV193" s="89"/>
      <c r="WPB193" s="89"/>
      <c r="WPE193" s="89"/>
      <c r="WPH193" s="89"/>
      <c r="WPK193" s="89"/>
      <c r="WPQ193" s="89"/>
      <c r="WPT193" s="89"/>
      <c r="WPZ193" s="89"/>
      <c r="WQB193" s="89"/>
      <c r="WQC193" s="89"/>
      <c r="WQE193" s="89"/>
      <c r="WQH193" s="89"/>
      <c r="WQK193" s="89"/>
      <c r="WQV193" s="89"/>
      <c r="WQX193" s="89"/>
      <c r="WRJ193" s="89"/>
      <c r="WRM193" s="89"/>
      <c r="WRU193" s="89"/>
      <c r="WSO193" s="89"/>
      <c r="WSQ193" s="89"/>
      <c r="WSR193" s="89"/>
      <c r="WSS193" s="89"/>
      <c r="WST193" s="89"/>
      <c r="WSU193" s="89"/>
      <c r="WSV193" s="89"/>
      <c r="WTN193" s="89"/>
      <c r="WTO193" s="89"/>
      <c r="WTR193" s="89"/>
      <c r="WTU193" s="89"/>
      <c r="WTW193" s="89"/>
      <c r="WTY193" s="89"/>
      <c r="WUB193" s="89"/>
      <c r="WUE193" s="89"/>
      <c r="WUH193" s="89"/>
      <c r="WUN193" s="89"/>
      <c r="WUQ193" s="89"/>
      <c r="WUT193" s="89"/>
      <c r="WUY193" s="89"/>
    </row>
    <row r="194" spans="1:1015 1029:2039 2053:3063 3077:4087 4101:5111 5125:6135 6149:7159 7173:8183 8197:9207 9221:10231 10245:11255 11269:12279 12293:13303 13317:14327 14341:15351 15365:16119" s="45" customFormat="1" ht="21.75" customHeight="1">
      <c r="A194" s="12" t="s">
        <v>144</v>
      </c>
      <c r="B194" s="82" t="s">
        <v>329</v>
      </c>
      <c r="C194" s="5">
        <v>80</v>
      </c>
      <c r="D194" s="59">
        <v>16000</v>
      </c>
      <c r="E194" s="83">
        <f t="shared" si="2"/>
        <v>1280000</v>
      </c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89"/>
      <c r="AI194" s="89"/>
      <c r="AJ194" s="89"/>
      <c r="AK194" s="89"/>
      <c r="AL194" s="89"/>
      <c r="AM194" s="89"/>
      <c r="AN194" s="89"/>
      <c r="AO194" s="89"/>
      <c r="AP194" s="89"/>
      <c r="AQ194" s="89"/>
      <c r="AT194" s="89"/>
      <c r="AW194" s="89"/>
      <c r="AZ194" s="89"/>
      <c r="BC194" s="89"/>
      <c r="BF194" s="89"/>
      <c r="BR194" s="89"/>
      <c r="BU194" s="89"/>
      <c r="BX194" s="89"/>
      <c r="CA194" s="89"/>
      <c r="CG194" s="89"/>
      <c r="CJ194" s="89"/>
      <c r="CP194" s="89"/>
      <c r="CS194" s="89"/>
      <c r="CV194" s="89"/>
      <c r="CY194" s="89"/>
      <c r="DE194" s="89"/>
      <c r="DH194" s="89"/>
      <c r="DN194" s="89"/>
      <c r="DP194" s="89"/>
      <c r="DQ194" s="89"/>
      <c r="DS194" s="89"/>
      <c r="DV194" s="89"/>
      <c r="DY194" s="89"/>
      <c r="EJ194" s="89"/>
      <c r="EL194" s="89"/>
      <c r="EX194" s="89"/>
      <c r="FA194" s="89"/>
      <c r="FI194" s="89"/>
      <c r="GC194" s="89"/>
      <c r="GE194" s="89"/>
      <c r="GF194" s="89"/>
      <c r="GG194" s="89"/>
      <c r="GH194" s="89"/>
      <c r="GI194" s="89"/>
      <c r="GJ194" s="89"/>
      <c r="HB194" s="89"/>
      <c r="HC194" s="89"/>
      <c r="HF194" s="89"/>
      <c r="HI194" s="89"/>
      <c r="HK194" s="89"/>
      <c r="HM194" s="89"/>
      <c r="HP194" s="89"/>
      <c r="HS194" s="89"/>
      <c r="HV194" s="89"/>
      <c r="IB194" s="89"/>
      <c r="IE194" s="89"/>
      <c r="IH194" s="89"/>
      <c r="IM194" s="89"/>
      <c r="JA194" s="89"/>
      <c r="JB194" s="89"/>
      <c r="JC194" s="89"/>
      <c r="JD194" s="89"/>
      <c r="JE194" s="89"/>
      <c r="JF194" s="89"/>
      <c r="JG194" s="89"/>
      <c r="JH194" s="89"/>
      <c r="JI194" s="89"/>
      <c r="JJ194" s="89"/>
      <c r="JK194" s="89"/>
      <c r="JL194" s="89"/>
      <c r="JM194" s="89"/>
      <c r="JN194" s="89"/>
      <c r="JO194" s="89"/>
      <c r="JP194" s="89"/>
      <c r="JQ194" s="89"/>
      <c r="JR194" s="89"/>
      <c r="JS194" s="89"/>
      <c r="JT194" s="89"/>
      <c r="JU194" s="89"/>
      <c r="JV194" s="89"/>
      <c r="JW194" s="89"/>
      <c r="JX194" s="89"/>
      <c r="JY194" s="89"/>
      <c r="JZ194" s="89"/>
      <c r="KA194" s="89"/>
      <c r="KB194" s="89"/>
      <c r="KC194" s="89"/>
      <c r="KD194" s="89"/>
      <c r="KE194" s="89"/>
      <c r="KF194" s="89"/>
      <c r="KG194" s="89"/>
      <c r="KH194" s="89"/>
      <c r="KI194" s="89"/>
      <c r="KJ194" s="89"/>
      <c r="KK194" s="89"/>
      <c r="KL194" s="89"/>
      <c r="KM194" s="89"/>
      <c r="KP194" s="89"/>
      <c r="KS194" s="89"/>
      <c r="KV194" s="89"/>
      <c r="KY194" s="89"/>
      <c r="LB194" s="89"/>
      <c r="LN194" s="89"/>
      <c r="LQ194" s="89"/>
      <c r="LT194" s="89"/>
      <c r="LW194" s="89"/>
      <c r="MC194" s="89"/>
      <c r="MF194" s="89"/>
      <c r="ML194" s="89"/>
      <c r="MO194" s="89"/>
      <c r="MR194" s="89"/>
      <c r="MU194" s="89"/>
      <c r="NA194" s="89"/>
      <c r="ND194" s="89"/>
      <c r="NJ194" s="89"/>
      <c r="NL194" s="89"/>
      <c r="NM194" s="89"/>
      <c r="NO194" s="89"/>
      <c r="NR194" s="89"/>
      <c r="NU194" s="89"/>
      <c r="OF194" s="89"/>
      <c r="OH194" s="89"/>
      <c r="OT194" s="89"/>
      <c r="OW194" s="89"/>
      <c r="PE194" s="89"/>
      <c r="PY194" s="89"/>
      <c r="QA194" s="89"/>
      <c r="QB194" s="89"/>
      <c r="QC194" s="89"/>
      <c r="QD194" s="89"/>
      <c r="QE194" s="89"/>
      <c r="QF194" s="89"/>
      <c r="QX194" s="89"/>
      <c r="QY194" s="89"/>
      <c r="RB194" s="89"/>
      <c r="RE194" s="89"/>
      <c r="RG194" s="89"/>
      <c r="RI194" s="89"/>
      <c r="RL194" s="89"/>
      <c r="RO194" s="89"/>
      <c r="RR194" s="89"/>
      <c r="RX194" s="89"/>
      <c r="SA194" s="89"/>
      <c r="SD194" s="89"/>
      <c r="SI194" s="89"/>
      <c r="SW194" s="89"/>
      <c r="SX194" s="89"/>
      <c r="SY194" s="89"/>
      <c r="SZ194" s="89"/>
      <c r="TA194" s="89"/>
      <c r="TB194" s="89"/>
      <c r="TC194" s="89"/>
      <c r="TD194" s="89"/>
      <c r="TE194" s="89"/>
      <c r="TF194" s="89"/>
      <c r="TG194" s="89"/>
      <c r="TH194" s="89"/>
      <c r="TI194" s="89"/>
      <c r="TJ194" s="89"/>
      <c r="TK194" s="89"/>
      <c r="TL194" s="89"/>
      <c r="TM194" s="89"/>
      <c r="TN194" s="89"/>
      <c r="TO194" s="89"/>
      <c r="TP194" s="89"/>
      <c r="TQ194" s="89"/>
      <c r="TR194" s="89"/>
      <c r="TS194" s="89"/>
      <c r="TT194" s="89"/>
      <c r="TU194" s="89"/>
      <c r="TV194" s="89"/>
      <c r="TW194" s="89"/>
      <c r="TX194" s="89"/>
      <c r="TY194" s="89"/>
      <c r="TZ194" s="89"/>
      <c r="UA194" s="89"/>
      <c r="UB194" s="89"/>
      <c r="UC194" s="89"/>
      <c r="UD194" s="89"/>
      <c r="UE194" s="89"/>
      <c r="UF194" s="89"/>
      <c r="UG194" s="89"/>
      <c r="UH194" s="89"/>
      <c r="UI194" s="89"/>
      <c r="UL194" s="89"/>
      <c r="UO194" s="89"/>
      <c r="UR194" s="89"/>
      <c r="UU194" s="89"/>
      <c r="UX194" s="89"/>
      <c r="VJ194" s="89"/>
      <c r="VM194" s="89"/>
      <c r="VP194" s="89"/>
      <c r="VS194" s="89"/>
      <c r="VY194" s="89"/>
      <c r="WB194" s="89"/>
      <c r="WH194" s="89"/>
      <c r="WK194" s="89"/>
      <c r="WN194" s="89"/>
      <c r="WQ194" s="89"/>
      <c r="WW194" s="89"/>
      <c r="WZ194" s="89"/>
      <c r="XF194" s="89"/>
      <c r="XH194" s="89"/>
      <c r="XI194" s="89"/>
      <c r="XK194" s="89"/>
      <c r="XN194" s="89"/>
      <c r="XQ194" s="89"/>
      <c r="YB194" s="89"/>
      <c r="YD194" s="89"/>
      <c r="YP194" s="89"/>
      <c r="YS194" s="89"/>
      <c r="ZA194" s="89"/>
      <c r="ZU194" s="89"/>
      <c r="ZW194" s="89"/>
      <c r="ZX194" s="89"/>
      <c r="ZY194" s="89"/>
      <c r="ZZ194" s="89"/>
      <c r="AAA194" s="89"/>
      <c r="AAB194" s="89"/>
      <c r="AAT194" s="89"/>
      <c r="AAU194" s="89"/>
      <c r="AAX194" s="89"/>
      <c r="ABA194" s="89"/>
      <c r="ABC194" s="89"/>
      <c r="ABE194" s="89"/>
      <c r="ABH194" s="89"/>
      <c r="ABK194" s="89"/>
      <c r="ABN194" s="89"/>
      <c r="ABT194" s="89"/>
      <c r="ABW194" s="89"/>
      <c r="ABZ194" s="89"/>
      <c r="ACE194" s="89"/>
      <c r="ACS194" s="89"/>
      <c r="ACT194" s="89"/>
      <c r="ACU194" s="89"/>
      <c r="ACV194" s="89"/>
      <c r="ACW194" s="89"/>
      <c r="ACX194" s="89"/>
      <c r="ACY194" s="89"/>
      <c r="ACZ194" s="89"/>
      <c r="ADA194" s="89"/>
      <c r="ADB194" s="89"/>
      <c r="ADC194" s="89"/>
      <c r="ADD194" s="89"/>
      <c r="ADE194" s="89"/>
      <c r="ADF194" s="89"/>
      <c r="ADG194" s="89"/>
      <c r="ADH194" s="89"/>
      <c r="ADI194" s="89"/>
      <c r="ADJ194" s="89"/>
      <c r="ADK194" s="89"/>
      <c r="ADL194" s="89"/>
      <c r="ADM194" s="89"/>
      <c r="ADN194" s="89"/>
      <c r="ADO194" s="89"/>
      <c r="ADP194" s="89"/>
      <c r="ADQ194" s="89"/>
      <c r="ADR194" s="89"/>
      <c r="ADS194" s="89"/>
      <c r="ADT194" s="89"/>
      <c r="ADU194" s="89"/>
      <c r="ADV194" s="89"/>
      <c r="ADW194" s="89"/>
      <c r="ADX194" s="89"/>
      <c r="ADY194" s="89"/>
      <c r="ADZ194" s="89"/>
      <c r="AEA194" s="89"/>
      <c r="AEB194" s="89"/>
      <c r="AEC194" s="89"/>
      <c r="AED194" s="89"/>
      <c r="AEE194" s="89"/>
      <c r="AEH194" s="89"/>
      <c r="AEK194" s="89"/>
      <c r="AEN194" s="89"/>
      <c r="AEQ194" s="89"/>
      <c r="AET194" s="89"/>
      <c r="AFF194" s="89"/>
      <c r="AFI194" s="89"/>
      <c r="AFL194" s="89"/>
      <c r="AFO194" s="89"/>
      <c r="AFU194" s="89"/>
      <c r="AFX194" s="89"/>
      <c r="AGD194" s="89"/>
      <c r="AGG194" s="89"/>
      <c r="AGJ194" s="89"/>
      <c r="AGM194" s="89"/>
      <c r="AGS194" s="89"/>
      <c r="AGV194" s="89"/>
      <c r="AHB194" s="89"/>
      <c r="AHD194" s="89"/>
      <c r="AHE194" s="89"/>
      <c r="AHG194" s="89"/>
      <c r="AHJ194" s="89"/>
      <c r="AHM194" s="89"/>
      <c r="AHX194" s="89"/>
      <c r="AHZ194" s="89"/>
      <c r="AIL194" s="89"/>
      <c r="AIO194" s="89"/>
      <c r="AIW194" s="89"/>
      <c r="AJQ194" s="89"/>
      <c r="AJS194" s="89"/>
      <c r="AJT194" s="89"/>
      <c r="AJU194" s="89"/>
      <c r="AJV194" s="89"/>
      <c r="AJW194" s="89"/>
      <c r="AJX194" s="89"/>
      <c r="AKP194" s="89"/>
      <c r="AKQ194" s="89"/>
      <c r="AKT194" s="89"/>
      <c r="AKW194" s="89"/>
      <c r="AKY194" s="89"/>
      <c r="ALA194" s="89"/>
      <c r="ALD194" s="89"/>
      <c r="ALG194" s="89"/>
      <c r="ALJ194" s="89"/>
      <c r="ALP194" s="89"/>
      <c r="ALS194" s="89"/>
      <c r="ALV194" s="89"/>
      <c r="AMA194" s="89"/>
      <c r="AMO194" s="89"/>
      <c r="AMP194" s="89"/>
      <c r="AMQ194" s="89"/>
      <c r="AMR194" s="89"/>
      <c r="AMS194" s="89"/>
      <c r="AMT194" s="89"/>
      <c r="AMU194" s="89"/>
      <c r="AMV194" s="89"/>
      <c r="AMW194" s="89"/>
      <c r="AMX194" s="89"/>
      <c r="AMY194" s="89"/>
      <c r="AMZ194" s="89"/>
      <c r="ANA194" s="89"/>
      <c r="ANB194" s="89"/>
      <c r="ANC194" s="89"/>
      <c r="AND194" s="89"/>
      <c r="ANE194" s="89"/>
      <c r="ANF194" s="89"/>
      <c r="ANG194" s="89"/>
      <c r="ANH194" s="89"/>
      <c r="ANI194" s="89"/>
      <c r="ANJ194" s="89"/>
      <c r="ANK194" s="89"/>
      <c r="ANL194" s="89"/>
      <c r="ANM194" s="89"/>
      <c r="ANN194" s="89"/>
      <c r="ANO194" s="89"/>
      <c r="ANP194" s="89"/>
      <c r="ANQ194" s="89"/>
      <c r="ANR194" s="89"/>
      <c r="ANS194" s="89"/>
      <c r="ANT194" s="89"/>
      <c r="ANU194" s="89"/>
      <c r="ANV194" s="89"/>
      <c r="ANW194" s="89"/>
      <c r="ANX194" s="89"/>
      <c r="ANY194" s="89"/>
      <c r="ANZ194" s="89"/>
      <c r="AOA194" s="89"/>
      <c r="AOD194" s="89"/>
      <c r="AOG194" s="89"/>
      <c r="AOJ194" s="89"/>
      <c r="AOM194" s="89"/>
      <c r="AOP194" s="89"/>
      <c r="APB194" s="89"/>
      <c r="APE194" s="89"/>
      <c r="APH194" s="89"/>
      <c r="APK194" s="89"/>
      <c r="APQ194" s="89"/>
      <c r="APT194" s="89"/>
      <c r="APZ194" s="89"/>
      <c r="AQC194" s="89"/>
      <c r="AQF194" s="89"/>
      <c r="AQI194" s="89"/>
      <c r="AQO194" s="89"/>
      <c r="AQR194" s="89"/>
      <c r="AQX194" s="89"/>
      <c r="AQZ194" s="89"/>
      <c r="ARA194" s="89"/>
      <c r="ARC194" s="89"/>
      <c r="ARF194" s="89"/>
      <c r="ARI194" s="89"/>
      <c r="ART194" s="89"/>
      <c r="ARV194" s="89"/>
      <c r="ASH194" s="89"/>
      <c r="ASK194" s="89"/>
      <c r="ASS194" s="89"/>
      <c r="ATM194" s="89"/>
      <c r="ATO194" s="89"/>
      <c r="ATP194" s="89"/>
      <c r="ATQ194" s="89"/>
      <c r="ATR194" s="89"/>
      <c r="ATS194" s="89"/>
      <c r="ATT194" s="89"/>
      <c r="AUL194" s="89"/>
      <c r="AUM194" s="89"/>
      <c r="AUP194" s="89"/>
      <c r="AUS194" s="89"/>
      <c r="AUU194" s="89"/>
      <c r="AUW194" s="89"/>
      <c r="AUZ194" s="89"/>
      <c r="AVC194" s="89"/>
      <c r="AVF194" s="89"/>
      <c r="AVL194" s="89"/>
      <c r="AVO194" s="89"/>
      <c r="AVR194" s="89"/>
      <c r="AVW194" s="89"/>
      <c r="AWK194" s="89"/>
      <c r="AWL194" s="89"/>
      <c r="AWM194" s="89"/>
      <c r="AWN194" s="89"/>
      <c r="AWO194" s="89"/>
      <c r="AWP194" s="89"/>
      <c r="AWQ194" s="89"/>
      <c r="AWR194" s="89"/>
      <c r="AWS194" s="89"/>
      <c r="AWT194" s="89"/>
      <c r="AWU194" s="89"/>
      <c r="AWV194" s="89"/>
      <c r="AWW194" s="89"/>
      <c r="AWX194" s="89"/>
      <c r="AWY194" s="89"/>
      <c r="AWZ194" s="89"/>
      <c r="AXA194" s="89"/>
      <c r="AXB194" s="89"/>
      <c r="AXC194" s="89"/>
      <c r="AXD194" s="89"/>
      <c r="AXE194" s="89"/>
      <c r="AXF194" s="89"/>
      <c r="AXG194" s="89"/>
      <c r="AXH194" s="89"/>
      <c r="AXI194" s="89"/>
      <c r="AXJ194" s="89"/>
      <c r="AXK194" s="89"/>
      <c r="AXL194" s="89"/>
      <c r="AXM194" s="89"/>
      <c r="AXN194" s="89"/>
      <c r="AXO194" s="89"/>
      <c r="AXP194" s="89"/>
      <c r="AXQ194" s="89"/>
      <c r="AXR194" s="89"/>
      <c r="AXS194" s="89"/>
      <c r="AXT194" s="89"/>
      <c r="AXU194" s="89"/>
      <c r="AXV194" s="89"/>
      <c r="AXW194" s="89"/>
      <c r="AXZ194" s="89"/>
      <c r="AYC194" s="89"/>
      <c r="AYF194" s="89"/>
      <c r="AYI194" s="89"/>
      <c r="AYL194" s="89"/>
      <c r="AYX194" s="89"/>
      <c r="AZA194" s="89"/>
      <c r="AZD194" s="89"/>
      <c r="AZG194" s="89"/>
      <c r="AZM194" s="89"/>
      <c r="AZP194" s="89"/>
      <c r="AZV194" s="89"/>
      <c r="AZY194" s="89"/>
      <c r="BAB194" s="89"/>
      <c r="BAE194" s="89"/>
      <c r="BAK194" s="89"/>
      <c r="BAN194" s="89"/>
      <c r="BAT194" s="89"/>
      <c r="BAV194" s="89"/>
      <c r="BAW194" s="89"/>
      <c r="BAY194" s="89"/>
      <c r="BBB194" s="89"/>
      <c r="BBE194" s="89"/>
      <c r="BBP194" s="89"/>
      <c r="BBR194" s="89"/>
      <c r="BCD194" s="89"/>
      <c r="BCG194" s="89"/>
      <c r="BCO194" s="89"/>
      <c r="BDI194" s="89"/>
      <c r="BDK194" s="89"/>
      <c r="BDL194" s="89"/>
      <c r="BDM194" s="89"/>
      <c r="BDN194" s="89"/>
      <c r="BDO194" s="89"/>
      <c r="BDP194" s="89"/>
      <c r="BEH194" s="89"/>
      <c r="BEI194" s="89"/>
      <c r="BEL194" s="89"/>
      <c r="BEO194" s="89"/>
      <c r="BEQ194" s="89"/>
      <c r="BES194" s="89"/>
      <c r="BEV194" s="89"/>
      <c r="BEY194" s="89"/>
      <c r="BFB194" s="89"/>
      <c r="BFH194" s="89"/>
      <c r="BFK194" s="89"/>
      <c r="BFN194" s="89"/>
      <c r="BFS194" s="89"/>
      <c r="BGG194" s="89"/>
      <c r="BGH194" s="89"/>
      <c r="BGI194" s="89"/>
      <c r="BGJ194" s="89"/>
      <c r="BGK194" s="89"/>
      <c r="BGL194" s="89"/>
      <c r="BGM194" s="89"/>
      <c r="BGN194" s="89"/>
      <c r="BGO194" s="89"/>
      <c r="BGP194" s="89"/>
      <c r="BGQ194" s="89"/>
      <c r="BGR194" s="89"/>
      <c r="BGS194" s="89"/>
      <c r="BGT194" s="89"/>
      <c r="BGU194" s="89"/>
      <c r="BGV194" s="89"/>
      <c r="BGW194" s="89"/>
      <c r="BGX194" s="89"/>
      <c r="BGY194" s="89"/>
      <c r="BGZ194" s="89"/>
      <c r="BHA194" s="89"/>
      <c r="BHB194" s="89"/>
      <c r="BHC194" s="89"/>
      <c r="BHD194" s="89"/>
      <c r="BHE194" s="89"/>
      <c r="BHF194" s="89"/>
      <c r="BHG194" s="89"/>
      <c r="BHH194" s="89"/>
      <c r="BHI194" s="89"/>
      <c r="BHJ194" s="89"/>
      <c r="BHK194" s="89"/>
      <c r="BHL194" s="89"/>
      <c r="BHM194" s="89"/>
      <c r="BHN194" s="89"/>
      <c r="BHO194" s="89"/>
      <c r="BHP194" s="89"/>
      <c r="BHQ194" s="89"/>
      <c r="BHR194" s="89"/>
      <c r="BHS194" s="89"/>
      <c r="BHV194" s="89"/>
      <c r="BHY194" s="89"/>
      <c r="BIB194" s="89"/>
      <c r="BIE194" s="89"/>
      <c r="BIH194" s="89"/>
      <c r="BIT194" s="89"/>
      <c r="BIW194" s="89"/>
      <c r="BIZ194" s="89"/>
      <c r="BJC194" s="89"/>
      <c r="BJI194" s="89"/>
      <c r="BJL194" s="89"/>
      <c r="BJR194" s="89"/>
      <c r="BJU194" s="89"/>
      <c r="BJX194" s="89"/>
      <c r="BKA194" s="89"/>
      <c r="BKG194" s="89"/>
      <c r="BKJ194" s="89"/>
      <c r="BKP194" s="89"/>
      <c r="BKR194" s="89"/>
      <c r="BKS194" s="89"/>
      <c r="BKU194" s="89"/>
      <c r="BKX194" s="89"/>
      <c r="BLA194" s="89"/>
      <c r="BLL194" s="89"/>
      <c r="BLN194" s="89"/>
      <c r="BLZ194" s="89"/>
      <c r="BMC194" s="89"/>
      <c r="BMK194" s="89"/>
      <c r="BNE194" s="89"/>
      <c r="BNG194" s="89"/>
      <c r="BNH194" s="89"/>
      <c r="BNI194" s="89"/>
      <c r="BNJ194" s="89"/>
      <c r="BNK194" s="89"/>
      <c r="BNL194" s="89"/>
      <c r="BOD194" s="89"/>
      <c r="BOE194" s="89"/>
      <c r="BOH194" s="89"/>
      <c r="BOK194" s="89"/>
      <c r="BOM194" s="89"/>
      <c r="BOO194" s="89"/>
      <c r="BOR194" s="89"/>
      <c r="BOU194" s="89"/>
      <c r="BOX194" s="89"/>
      <c r="BPD194" s="89"/>
      <c r="BPG194" s="89"/>
      <c r="BPJ194" s="89"/>
      <c r="BPO194" s="89"/>
      <c r="BQC194" s="89"/>
      <c r="BQD194" s="89"/>
      <c r="BQE194" s="89"/>
      <c r="BQF194" s="89"/>
      <c r="BQG194" s="89"/>
      <c r="BQH194" s="89"/>
      <c r="BQI194" s="89"/>
      <c r="BQJ194" s="89"/>
      <c r="BQK194" s="89"/>
      <c r="BQL194" s="89"/>
      <c r="BQM194" s="89"/>
      <c r="BQN194" s="89"/>
      <c r="BQO194" s="89"/>
      <c r="BQP194" s="89"/>
      <c r="BQQ194" s="89"/>
      <c r="BQR194" s="89"/>
      <c r="BQS194" s="89"/>
      <c r="BQT194" s="89"/>
      <c r="BQU194" s="89"/>
      <c r="BQV194" s="89"/>
      <c r="BQW194" s="89"/>
      <c r="BQX194" s="89"/>
      <c r="BQY194" s="89"/>
      <c r="BQZ194" s="89"/>
      <c r="BRA194" s="89"/>
      <c r="BRB194" s="89"/>
      <c r="BRC194" s="89"/>
      <c r="BRD194" s="89"/>
      <c r="BRE194" s="89"/>
      <c r="BRF194" s="89"/>
      <c r="BRG194" s="89"/>
      <c r="BRH194" s="89"/>
      <c r="BRI194" s="89"/>
      <c r="BRJ194" s="89"/>
      <c r="BRK194" s="89"/>
      <c r="BRL194" s="89"/>
      <c r="BRM194" s="89"/>
      <c r="BRN194" s="89"/>
      <c r="BRO194" s="89"/>
      <c r="BRR194" s="89"/>
      <c r="BRU194" s="89"/>
      <c r="BRX194" s="89"/>
      <c r="BSA194" s="89"/>
      <c r="BSD194" s="89"/>
      <c r="BSP194" s="89"/>
      <c r="BSS194" s="89"/>
      <c r="BSV194" s="89"/>
      <c r="BSY194" s="89"/>
      <c r="BTE194" s="89"/>
      <c r="BTH194" s="89"/>
      <c r="BTN194" s="89"/>
      <c r="BTQ194" s="89"/>
      <c r="BTT194" s="89"/>
      <c r="BTW194" s="89"/>
      <c r="BUC194" s="89"/>
      <c r="BUF194" s="89"/>
      <c r="BUL194" s="89"/>
      <c r="BUN194" s="89"/>
      <c r="BUO194" s="89"/>
      <c r="BUQ194" s="89"/>
      <c r="BUT194" s="89"/>
      <c r="BUW194" s="89"/>
      <c r="BVH194" s="89"/>
      <c r="BVJ194" s="89"/>
      <c r="BVV194" s="89"/>
      <c r="BVY194" s="89"/>
      <c r="BWG194" s="89"/>
      <c r="BXA194" s="89"/>
      <c r="BXC194" s="89"/>
      <c r="BXD194" s="89"/>
      <c r="BXE194" s="89"/>
      <c r="BXF194" s="89"/>
      <c r="BXG194" s="89"/>
      <c r="BXH194" s="89"/>
      <c r="BXZ194" s="89"/>
      <c r="BYA194" s="89"/>
      <c r="BYD194" s="89"/>
      <c r="BYG194" s="89"/>
      <c r="BYI194" s="89"/>
      <c r="BYK194" s="89"/>
      <c r="BYN194" s="89"/>
      <c r="BYQ194" s="89"/>
      <c r="BYT194" s="89"/>
      <c r="BYZ194" s="89"/>
      <c r="BZC194" s="89"/>
      <c r="BZF194" s="89"/>
      <c r="BZK194" s="89"/>
      <c r="BZY194" s="89"/>
      <c r="BZZ194" s="89"/>
      <c r="CAA194" s="89"/>
      <c r="CAB194" s="89"/>
      <c r="CAC194" s="89"/>
      <c r="CAD194" s="89"/>
      <c r="CAE194" s="89"/>
      <c r="CAF194" s="89"/>
      <c r="CAG194" s="89"/>
      <c r="CAH194" s="89"/>
      <c r="CAI194" s="89"/>
      <c r="CAJ194" s="89"/>
      <c r="CAK194" s="89"/>
      <c r="CAL194" s="89"/>
      <c r="CAM194" s="89"/>
      <c r="CAN194" s="89"/>
      <c r="CAO194" s="89"/>
      <c r="CAP194" s="89"/>
      <c r="CAQ194" s="89"/>
      <c r="CAR194" s="89"/>
      <c r="CAS194" s="89"/>
      <c r="CAT194" s="89"/>
      <c r="CAU194" s="89"/>
      <c r="CAV194" s="89"/>
      <c r="CAW194" s="89"/>
      <c r="CAX194" s="89"/>
      <c r="CAY194" s="89"/>
      <c r="CAZ194" s="89"/>
      <c r="CBA194" s="89"/>
      <c r="CBB194" s="89"/>
      <c r="CBC194" s="89"/>
      <c r="CBD194" s="89"/>
      <c r="CBE194" s="89"/>
      <c r="CBF194" s="89"/>
      <c r="CBG194" s="89"/>
      <c r="CBH194" s="89"/>
      <c r="CBI194" s="89"/>
      <c r="CBJ194" s="89"/>
      <c r="CBK194" s="89"/>
      <c r="CBN194" s="89"/>
      <c r="CBQ194" s="89"/>
      <c r="CBT194" s="89"/>
      <c r="CBW194" s="89"/>
      <c r="CBZ194" s="89"/>
      <c r="CCL194" s="89"/>
      <c r="CCO194" s="89"/>
      <c r="CCR194" s="89"/>
      <c r="CCU194" s="89"/>
      <c r="CDA194" s="89"/>
      <c r="CDD194" s="89"/>
      <c r="CDJ194" s="89"/>
      <c r="CDM194" s="89"/>
      <c r="CDP194" s="89"/>
      <c r="CDS194" s="89"/>
      <c r="CDY194" s="89"/>
      <c r="CEB194" s="89"/>
      <c r="CEH194" s="89"/>
      <c r="CEJ194" s="89"/>
      <c r="CEK194" s="89"/>
      <c r="CEM194" s="89"/>
      <c r="CEP194" s="89"/>
      <c r="CES194" s="89"/>
      <c r="CFD194" s="89"/>
      <c r="CFF194" s="89"/>
      <c r="CFR194" s="89"/>
      <c r="CFU194" s="89"/>
      <c r="CGC194" s="89"/>
      <c r="CGW194" s="89"/>
      <c r="CGY194" s="89"/>
      <c r="CGZ194" s="89"/>
      <c r="CHA194" s="89"/>
      <c r="CHB194" s="89"/>
      <c r="CHC194" s="89"/>
      <c r="CHD194" s="89"/>
      <c r="CHV194" s="89"/>
      <c r="CHW194" s="89"/>
      <c r="CHZ194" s="89"/>
      <c r="CIC194" s="89"/>
      <c r="CIE194" s="89"/>
      <c r="CIG194" s="89"/>
      <c r="CIJ194" s="89"/>
      <c r="CIM194" s="89"/>
      <c r="CIP194" s="89"/>
      <c r="CIV194" s="89"/>
      <c r="CIY194" s="89"/>
      <c r="CJB194" s="89"/>
      <c r="CJG194" s="89"/>
      <c r="CJU194" s="89"/>
      <c r="CJV194" s="89"/>
      <c r="CJW194" s="89"/>
      <c r="CJX194" s="89"/>
      <c r="CJY194" s="89"/>
      <c r="CJZ194" s="89"/>
      <c r="CKA194" s="89"/>
      <c r="CKB194" s="89"/>
      <c r="CKC194" s="89"/>
      <c r="CKD194" s="89"/>
      <c r="CKE194" s="89"/>
      <c r="CKF194" s="89"/>
      <c r="CKG194" s="89"/>
      <c r="CKH194" s="89"/>
      <c r="CKI194" s="89"/>
      <c r="CKJ194" s="89"/>
      <c r="CKK194" s="89"/>
      <c r="CKL194" s="89"/>
      <c r="CKM194" s="89"/>
      <c r="CKN194" s="89"/>
      <c r="CKO194" s="89"/>
      <c r="CKP194" s="89"/>
      <c r="CKQ194" s="89"/>
      <c r="CKR194" s="89"/>
      <c r="CKS194" s="89"/>
      <c r="CKT194" s="89"/>
      <c r="CKU194" s="89"/>
      <c r="CKV194" s="89"/>
      <c r="CKW194" s="89"/>
      <c r="CKX194" s="89"/>
      <c r="CKY194" s="89"/>
      <c r="CKZ194" s="89"/>
      <c r="CLA194" s="89"/>
      <c r="CLB194" s="89"/>
      <c r="CLC194" s="89"/>
      <c r="CLD194" s="89"/>
      <c r="CLE194" s="89"/>
      <c r="CLF194" s="89"/>
      <c r="CLG194" s="89"/>
      <c r="CLJ194" s="89"/>
      <c r="CLM194" s="89"/>
      <c r="CLP194" s="89"/>
      <c r="CLS194" s="89"/>
      <c r="CLV194" s="89"/>
      <c r="CMH194" s="89"/>
      <c r="CMK194" s="89"/>
      <c r="CMN194" s="89"/>
      <c r="CMQ194" s="89"/>
      <c r="CMW194" s="89"/>
      <c r="CMZ194" s="89"/>
      <c r="CNF194" s="89"/>
      <c r="CNI194" s="89"/>
      <c r="CNL194" s="89"/>
      <c r="CNO194" s="89"/>
      <c r="CNU194" s="89"/>
      <c r="CNX194" s="89"/>
      <c r="COD194" s="89"/>
      <c r="COF194" s="89"/>
      <c r="COG194" s="89"/>
      <c r="COI194" s="89"/>
      <c r="COL194" s="89"/>
      <c r="COO194" s="89"/>
      <c r="COZ194" s="89"/>
      <c r="CPB194" s="89"/>
      <c r="CPN194" s="89"/>
      <c r="CPQ194" s="89"/>
      <c r="CPY194" s="89"/>
      <c r="CQS194" s="89"/>
      <c r="CQU194" s="89"/>
      <c r="CQV194" s="89"/>
      <c r="CQW194" s="89"/>
      <c r="CQX194" s="89"/>
      <c r="CQY194" s="89"/>
      <c r="CQZ194" s="89"/>
      <c r="CRR194" s="89"/>
      <c r="CRS194" s="89"/>
      <c r="CRV194" s="89"/>
      <c r="CRY194" s="89"/>
      <c r="CSA194" s="89"/>
      <c r="CSC194" s="89"/>
      <c r="CSF194" s="89"/>
      <c r="CSI194" s="89"/>
      <c r="CSL194" s="89"/>
      <c r="CSR194" s="89"/>
      <c r="CSU194" s="89"/>
      <c r="CSX194" s="89"/>
      <c r="CTC194" s="89"/>
      <c r="CTQ194" s="89"/>
      <c r="CTR194" s="89"/>
      <c r="CTS194" s="89"/>
      <c r="CTT194" s="89"/>
      <c r="CTU194" s="89"/>
      <c r="CTV194" s="89"/>
      <c r="CTW194" s="89"/>
      <c r="CTX194" s="89"/>
      <c r="CTY194" s="89"/>
      <c r="CTZ194" s="89"/>
      <c r="CUA194" s="89"/>
      <c r="CUB194" s="89"/>
      <c r="CUC194" s="89"/>
      <c r="CUD194" s="89"/>
      <c r="CUE194" s="89"/>
      <c r="CUF194" s="89"/>
      <c r="CUG194" s="89"/>
      <c r="CUH194" s="89"/>
      <c r="CUI194" s="89"/>
      <c r="CUJ194" s="89"/>
      <c r="CUK194" s="89"/>
      <c r="CUL194" s="89"/>
      <c r="CUM194" s="89"/>
      <c r="CUN194" s="89"/>
      <c r="CUO194" s="89"/>
      <c r="CUP194" s="89"/>
      <c r="CUQ194" s="89"/>
      <c r="CUR194" s="89"/>
      <c r="CUS194" s="89"/>
      <c r="CUT194" s="89"/>
      <c r="CUU194" s="89"/>
      <c r="CUV194" s="89"/>
      <c r="CUW194" s="89"/>
      <c r="CUX194" s="89"/>
      <c r="CUY194" s="89"/>
      <c r="CUZ194" s="89"/>
      <c r="CVA194" s="89"/>
      <c r="CVB194" s="89"/>
      <c r="CVC194" s="89"/>
      <c r="CVF194" s="89"/>
      <c r="CVI194" s="89"/>
      <c r="CVL194" s="89"/>
      <c r="CVO194" s="89"/>
      <c r="CVR194" s="89"/>
      <c r="CWD194" s="89"/>
      <c r="CWG194" s="89"/>
      <c r="CWJ194" s="89"/>
      <c r="CWM194" s="89"/>
      <c r="CWS194" s="89"/>
      <c r="CWV194" s="89"/>
      <c r="CXB194" s="89"/>
      <c r="CXE194" s="89"/>
      <c r="CXH194" s="89"/>
      <c r="CXK194" s="89"/>
      <c r="CXQ194" s="89"/>
      <c r="CXT194" s="89"/>
      <c r="CXZ194" s="89"/>
      <c r="CYB194" s="89"/>
      <c r="CYC194" s="89"/>
      <c r="CYE194" s="89"/>
      <c r="CYH194" s="89"/>
      <c r="CYK194" s="89"/>
      <c r="CYV194" s="89"/>
      <c r="CYX194" s="89"/>
      <c r="CZJ194" s="89"/>
      <c r="CZM194" s="89"/>
      <c r="CZU194" s="89"/>
      <c r="DAO194" s="89"/>
      <c r="DAQ194" s="89"/>
      <c r="DAR194" s="89"/>
      <c r="DAS194" s="89"/>
      <c r="DAT194" s="89"/>
      <c r="DAU194" s="89"/>
      <c r="DAV194" s="89"/>
      <c r="DBN194" s="89"/>
      <c r="DBO194" s="89"/>
      <c r="DBR194" s="89"/>
      <c r="DBU194" s="89"/>
      <c r="DBW194" s="89"/>
      <c r="DBY194" s="89"/>
      <c r="DCB194" s="89"/>
      <c r="DCE194" s="89"/>
      <c r="DCH194" s="89"/>
      <c r="DCN194" s="89"/>
      <c r="DCQ194" s="89"/>
      <c r="DCT194" s="89"/>
      <c r="DCY194" s="89"/>
      <c r="DDM194" s="89"/>
      <c r="DDN194" s="89"/>
      <c r="DDO194" s="89"/>
      <c r="DDP194" s="89"/>
      <c r="DDQ194" s="89"/>
      <c r="DDR194" s="89"/>
      <c r="DDS194" s="89"/>
      <c r="DDT194" s="89"/>
      <c r="DDU194" s="89"/>
      <c r="DDV194" s="89"/>
      <c r="DDW194" s="89"/>
      <c r="DDX194" s="89"/>
      <c r="DDY194" s="89"/>
      <c r="DDZ194" s="89"/>
      <c r="DEA194" s="89"/>
      <c r="DEB194" s="89"/>
      <c r="DEC194" s="89"/>
      <c r="DED194" s="89"/>
      <c r="DEE194" s="89"/>
      <c r="DEF194" s="89"/>
      <c r="DEG194" s="89"/>
      <c r="DEH194" s="89"/>
      <c r="DEI194" s="89"/>
      <c r="DEJ194" s="89"/>
      <c r="DEK194" s="89"/>
      <c r="DEL194" s="89"/>
      <c r="DEM194" s="89"/>
      <c r="DEN194" s="89"/>
      <c r="DEO194" s="89"/>
      <c r="DEP194" s="89"/>
      <c r="DEQ194" s="89"/>
      <c r="DER194" s="89"/>
      <c r="DES194" s="89"/>
      <c r="DET194" s="89"/>
      <c r="DEU194" s="89"/>
      <c r="DEV194" s="89"/>
      <c r="DEW194" s="89"/>
      <c r="DEX194" s="89"/>
      <c r="DEY194" s="89"/>
      <c r="DFB194" s="89"/>
      <c r="DFE194" s="89"/>
      <c r="DFH194" s="89"/>
      <c r="DFK194" s="89"/>
      <c r="DFN194" s="89"/>
      <c r="DFZ194" s="89"/>
      <c r="DGC194" s="89"/>
      <c r="DGF194" s="89"/>
      <c r="DGI194" s="89"/>
      <c r="DGO194" s="89"/>
      <c r="DGR194" s="89"/>
      <c r="DGX194" s="89"/>
      <c r="DHA194" s="89"/>
      <c r="DHD194" s="89"/>
      <c r="DHG194" s="89"/>
      <c r="DHM194" s="89"/>
      <c r="DHP194" s="89"/>
      <c r="DHV194" s="89"/>
      <c r="DHX194" s="89"/>
      <c r="DHY194" s="89"/>
      <c r="DIA194" s="89"/>
      <c r="DID194" s="89"/>
      <c r="DIG194" s="89"/>
      <c r="DIR194" s="89"/>
      <c r="DIT194" s="89"/>
      <c r="DJF194" s="89"/>
      <c r="DJI194" s="89"/>
      <c r="DJQ194" s="89"/>
      <c r="DKK194" s="89"/>
      <c r="DKM194" s="89"/>
      <c r="DKN194" s="89"/>
      <c r="DKO194" s="89"/>
      <c r="DKP194" s="89"/>
      <c r="DKQ194" s="89"/>
      <c r="DKR194" s="89"/>
      <c r="DLJ194" s="89"/>
      <c r="DLK194" s="89"/>
      <c r="DLN194" s="89"/>
      <c r="DLQ194" s="89"/>
      <c r="DLS194" s="89"/>
      <c r="DLU194" s="89"/>
      <c r="DLX194" s="89"/>
      <c r="DMA194" s="89"/>
      <c r="DMD194" s="89"/>
      <c r="DMJ194" s="89"/>
      <c r="DMM194" s="89"/>
      <c r="DMP194" s="89"/>
      <c r="DMU194" s="89"/>
      <c r="DNI194" s="89"/>
      <c r="DNJ194" s="89"/>
      <c r="DNK194" s="89"/>
      <c r="DNL194" s="89"/>
      <c r="DNM194" s="89"/>
      <c r="DNN194" s="89"/>
      <c r="DNO194" s="89"/>
      <c r="DNP194" s="89"/>
      <c r="DNQ194" s="89"/>
      <c r="DNR194" s="89"/>
      <c r="DNS194" s="89"/>
      <c r="DNT194" s="89"/>
      <c r="DNU194" s="89"/>
      <c r="DNV194" s="89"/>
      <c r="DNW194" s="89"/>
      <c r="DNX194" s="89"/>
      <c r="DNY194" s="89"/>
      <c r="DNZ194" s="89"/>
      <c r="DOA194" s="89"/>
      <c r="DOB194" s="89"/>
      <c r="DOC194" s="89"/>
      <c r="DOD194" s="89"/>
      <c r="DOE194" s="89"/>
      <c r="DOF194" s="89"/>
      <c r="DOG194" s="89"/>
      <c r="DOH194" s="89"/>
      <c r="DOI194" s="89"/>
      <c r="DOJ194" s="89"/>
      <c r="DOK194" s="89"/>
      <c r="DOL194" s="89"/>
      <c r="DOM194" s="89"/>
      <c r="DON194" s="89"/>
      <c r="DOO194" s="89"/>
      <c r="DOP194" s="89"/>
      <c r="DOQ194" s="89"/>
      <c r="DOR194" s="89"/>
      <c r="DOS194" s="89"/>
      <c r="DOT194" s="89"/>
      <c r="DOU194" s="89"/>
      <c r="DOX194" s="89"/>
      <c r="DPA194" s="89"/>
      <c r="DPD194" s="89"/>
      <c r="DPG194" s="89"/>
      <c r="DPJ194" s="89"/>
      <c r="DPV194" s="89"/>
      <c r="DPY194" s="89"/>
      <c r="DQB194" s="89"/>
      <c r="DQE194" s="89"/>
      <c r="DQK194" s="89"/>
      <c r="DQN194" s="89"/>
      <c r="DQT194" s="89"/>
      <c r="DQW194" s="89"/>
      <c r="DQZ194" s="89"/>
      <c r="DRC194" s="89"/>
      <c r="DRI194" s="89"/>
      <c r="DRL194" s="89"/>
      <c r="DRR194" s="89"/>
      <c r="DRT194" s="89"/>
      <c r="DRU194" s="89"/>
      <c r="DRW194" s="89"/>
      <c r="DRZ194" s="89"/>
      <c r="DSC194" s="89"/>
      <c r="DSN194" s="89"/>
      <c r="DSP194" s="89"/>
      <c r="DTB194" s="89"/>
      <c r="DTE194" s="89"/>
      <c r="DTM194" s="89"/>
      <c r="DUG194" s="89"/>
      <c r="DUI194" s="89"/>
      <c r="DUJ194" s="89"/>
      <c r="DUK194" s="89"/>
      <c r="DUL194" s="89"/>
      <c r="DUM194" s="89"/>
      <c r="DUN194" s="89"/>
      <c r="DVF194" s="89"/>
      <c r="DVG194" s="89"/>
      <c r="DVJ194" s="89"/>
      <c r="DVM194" s="89"/>
      <c r="DVO194" s="89"/>
      <c r="DVQ194" s="89"/>
      <c r="DVT194" s="89"/>
      <c r="DVW194" s="89"/>
      <c r="DVZ194" s="89"/>
      <c r="DWF194" s="89"/>
      <c r="DWI194" s="89"/>
      <c r="DWL194" s="89"/>
      <c r="DWQ194" s="89"/>
      <c r="DXE194" s="89"/>
      <c r="DXF194" s="89"/>
      <c r="DXG194" s="89"/>
      <c r="DXH194" s="89"/>
      <c r="DXI194" s="89"/>
      <c r="DXJ194" s="89"/>
      <c r="DXK194" s="89"/>
      <c r="DXL194" s="89"/>
      <c r="DXM194" s="89"/>
      <c r="DXN194" s="89"/>
      <c r="DXO194" s="89"/>
      <c r="DXP194" s="89"/>
      <c r="DXQ194" s="89"/>
      <c r="DXR194" s="89"/>
      <c r="DXS194" s="89"/>
      <c r="DXT194" s="89"/>
      <c r="DXU194" s="89"/>
      <c r="DXV194" s="89"/>
      <c r="DXW194" s="89"/>
      <c r="DXX194" s="89"/>
      <c r="DXY194" s="89"/>
      <c r="DXZ194" s="89"/>
      <c r="DYA194" s="89"/>
      <c r="DYB194" s="89"/>
      <c r="DYC194" s="89"/>
      <c r="DYD194" s="89"/>
      <c r="DYE194" s="89"/>
      <c r="DYF194" s="89"/>
      <c r="DYG194" s="89"/>
      <c r="DYH194" s="89"/>
      <c r="DYI194" s="89"/>
      <c r="DYJ194" s="89"/>
      <c r="DYK194" s="89"/>
      <c r="DYL194" s="89"/>
      <c r="DYM194" s="89"/>
      <c r="DYN194" s="89"/>
      <c r="DYO194" s="89"/>
      <c r="DYP194" s="89"/>
      <c r="DYQ194" s="89"/>
      <c r="DYT194" s="89"/>
      <c r="DYW194" s="89"/>
      <c r="DYZ194" s="89"/>
      <c r="DZC194" s="89"/>
      <c r="DZF194" s="89"/>
      <c r="DZR194" s="89"/>
      <c r="DZU194" s="89"/>
      <c r="DZX194" s="89"/>
      <c r="EAA194" s="89"/>
      <c r="EAG194" s="89"/>
      <c r="EAJ194" s="89"/>
      <c r="EAP194" s="89"/>
      <c r="EAS194" s="89"/>
      <c r="EAV194" s="89"/>
      <c r="EAY194" s="89"/>
      <c r="EBE194" s="89"/>
      <c r="EBH194" s="89"/>
      <c r="EBN194" s="89"/>
      <c r="EBP194" s="89"/>
      <c r="EBQ194" s="89"/>
      <c r="EBS194" s="89"/>
      <c r="EBV194" s="89"/>
      <c r="EBY194" s="89"/>
      <c r="ECJ194" s="89"/>
      <c r="ECL194" s="89"/>
      <c r="ECX194" s="89"/>
      <c r="EDA194" s="89"/>
      <c r="EDI194" s="89"/>
      <c r="EEC194" s="89"/>
      <c r="EEE194" s="89"/>
      <c r="EEF194" s="89"/>
      <c r="EEG194" s="89"/>
      <c r="EEH194" s="89"/>
      <c r="EEI194" s="89"/>
      <c r="EEJ194" s="89"/>
      <c r="EFB194" s="89"/>
      <c r="EFC194" s="89"/>
      <c r="EFF194" s="89"/>
      <c r="EFI194" s="89"/>
      <c r="EFK194" s="89"/>
      <c r="EFM194" s="89"/>
      <c r="EFP194" s="89"/>
      <c r="EFS194" s="89"/>
      <c r="EFV194" s="89"/>
      <c r="EGB194" s="89"/>
      <c r="EGE194" s="89"/>
      <c r="EGH194" s="89"/>
      <c r="EGM194" s="89"/>
      <c r="EHA194" s="89"/>
      <c r="EHB194" s="89"/>
      <c r="EHC194" s="89"/>
      <c r="EHD194" s="89"/>
      <c r="EHE194" s="89"/>
      <c r="EHF194" s="89"/>
      <c r="EHG194" s="89"/>
      <c r="EHH194" s="89"/>
      <c r="EHI194" s="89"/>
      <c r="EHJ194" s="89"/>
      <c r="EHK194" s="89"/>
      <c r="EHL194" s="89"/>
      <c r="EHM194" s="89"/>
      <c r="EHN194" s="89"/>
      <c r="EHO194" s="89"/>
      <c r="EHP194" s="89"/>
      <c r="EHQ194" s="89"/>
      <c r="EHR194" s="89"/>
      <c r="EHS194" s="89"/>
      <c r="EHT194" s="89"/>
      <c r="EHU194" s="89"/>
      <c r="EHV194" s="89"/>
      <c r="EHW194" s="89"/>
      <c r="EHX194" s="89"/>
      <c r="EHY194" s="89"/>
      <c r="EHZ194" s="89"/>
      <c r="EIA194" s="89"/>
      <c r="EIB194" s="89"/>
      <c r="EIC194" s="89"/>
      <c r="EID194" s="89"/>
      <c r="EIE194" s="89"/>
      <c r="EIF194" s="89"/>
      <c r="EIG194" s="89"/>
      <c r="EIH194" s="89"/>
      <c r="EII194" s="89"/>
      <c r="EIJ194" s="89"/>
      <c r="EIK194" s="89"/>
      <c r="EIL194" s="89"/>
      <c r="EIM194" s="89"/>
      <c r="EIP194" s="89"/>
      <c r="EIS194" s="89"/>
      <c r="EIV194" s="89"/>
      <c r="EIY194" s="89"/>
      <c r="EJB194" s="89"/>
      <c r="EJN194" s="89"/>
      <c r="EJQ194" s="89"/>
      <c r="EJT194" s="89"/>
      <c r="EJW194" s="89"/>
      <c r="EKC194" s="89"/>
      <c r="EKF194" s="89"/>
      <c r="EKL194" s="89"/>
      <c r="EKO194" s="89"/>
      <c r="EKR194" s="89"/>
      <c r="EKU194" s="89"/>
      <c r="ELA194" s="89"/>
      <c r="ELD194" s="89"/>
      <c r="ELJ194" s="89"/>
      <c r="ELL194" s="89"/>
      <c r="ELM194" s="89"/>
      <c r="ELO194" s="89"/>
      <c r="ELR194" s="89"/>
      <c r="ELU194" s="89"/>
      <c r="EMF194" s="89"/>
      <c r="EMH194" s="89"/>
      <c r="EMT194" s="89"/>
      <c r="EMW194" s="89"/>
      <c r="ENE194" s="89"/>
      <c r="ENY194" s="89"/>
      <c r="EOA194" s="89"/>
      <c r="EOB194" s="89"/>
      <c r="EOC194" s="89"/>
      <c r="EOD194" s="89"/>
      <c r="EOE194" s="89"/>
      <c r="EOF194" s="89"/>
      <c r="EOX194" s="89"/>
      <c r="EOY194" s="89"/>
      <c r="EPB194" s="89"/>
      <c r="EPE194" s="89"/>
      <c r="EPG194" s="89"/>
      <c r="EPI194" s="89"/>
      <c r="EPL194" s="89"/>
      <c r="EPO194" s="89"/>
      <c r="EPR194" s="89"/>
      <c r="EPX194" s="89"/>
      <c r="EQA194" s="89"/>
      <c r="EQD194" s="89"/>
      <c r="EQI194" s="89"/>
      <c r="EQW194" s="89"/>
      <c r="EQX194" s="89"/>
      <c r="EQY194" s="89"/>
      <c r="EQZ194" s="89"/>
      <c r="ERA194" s="89"/>
      <c r="ERB194" s="89"/>
      <c r="ERC194" s="89"/>
      <c r="ERD194" s="89"/>
      <c r="ERE194" s="89"/>
      <c r="ERF194" s="89"/>
      <c r="ERG194" s="89"/>
      <c r="ERH194" s="89"/>
      <c r="ERI194" s="89"/>
      <c r="ERJ194" s="89"/>
      <c r="ERK194" s="89"/>
      <c r="ERL194" s="89"/>
      <c r="ERM194" s="89"/>
      <c r="ERN194" s="89"/>
      <c r="ERO194" s="89"/>
      <c r="ERP194" s="89"/>
      <c r="ERQ194" s="89"/>
      <c r="ERR194" s="89"/>
      <c r="ERS194" s="89"/>
      <c r="ERT194" s="89"/>
      <c r="ERU194" s="89"/>
      <c r="ERV194" s="89"/>
      <c r="ERW194" s="89"/>
      <c r="ERX194" s="89"/>
      <c r="ERY194" s="89"/>
      <c r="ERZ194" s="89"/>
      <c r="ESA194" s="89"/>
      <c r="ESB194" s="89"/>
      <c r="ESC194" s="89"/>
      <c r="ESD194" s="89"/>
      <c r="ESE194" s="89"/>
      <c r="ESF194" s="89"/>
      <c r="ESG194" s="89"/>
      <c r="ESH194" s="89"/>
      <c r="ESI194" s="89"/>
      <c r="ESL194" s="89"/>
      <c r="ESO194" s="89"/>
      <c r="ESR194" s="89"/>
      <c r="ESU194" s="89"/>
      <c r="ESX194" s="89"/>
      <c r="ETJ194" s="89"/>
      <c r="ETM194" s="89"/>
      <c r="ETP194" s="89"/>
      <c r="ETS194" s="89"/>
      <c r="ETY194" s="89"/>
      <c r="EUB194" s="89"/>
      <c r="EUH194" s="89"/>
      <c r="EUK194" s="89"/>
      <c r="EUN194" s="89"/>
      <c r="EUQ194" s="89"/>
      <c r="EUW194" s="89"/>
      <c r="EUZ194" s="89"/>
      <c r="EVF194" s="89"/>
      <c r="EVH194" s="89"/>
      <c r="EVI194" s="89"/>
      <c r="EVK194" s="89"/>
      <c r="EVN194" s="89"/>
      <c r="EVQ194" s="89"/>
      <c r="EWB194" s="89"/>
      <c r="EWD194" s="89"/>
      <c r="EWP194" s="89"/>
      <c r="EWS194" s="89"/>
      <c r="EXA194" s="89"/>
      <c r="EXU194" s="89"/>
      <c r="EXW194" s="89"/>
      <c r="EXX194" s="89"/>
      <c r="EXY194" s="89"/>
      <c r="EXZ194" s="89"/>
      <c r="EYA194" s="89"/>
      <c r="EYB194" s="89"/>
      <c r="EYT194" s="89"/>
      <c r="EYU194" s="89"/>
      <c r="EYX194" s="89"/>
      <c r="EZA194" s="89"/>
      <c r="EZC194" s="89"/>
      <c r="EZE194" s="89"/>
      <c r="EZH194" s="89"/>
      <c r="EZK194" s="89"/>
      <c r="EZN194" s="89"/>
      <c r="EZT194" s="89"/>
      <c r="EZW194" s="89"/>
      <c r="EZZ194" s="89"/>
      <c r="FAE194" s="89"/>
      <c r="FAS194" s="89"/>
      <c r="FAT194" s="89"/>
      <c r="FAU194" s="89"/>
      <c r="FAV194" s="89"/>
      <c r="FAW194" s="89"/>
      <c r="FAX194" s="89"/>
      <c r="FAY194" s="89"/>
      <c r="FAZ194" s="89"/>
      <c r="FBA194" s="89"/>
      <c r="FBB194" s="89"/>
      <c r="FBC194" s="89"/>
      <c r="FBD194" s="89"/>
      <c r="FBE194" s="89"/>
      <c r="FBF194" s="89"/>
      <c r="FBG194" s="89"/>
      <c r="FBH194" s="89"/>
      <c r="FBI194" s="89"/>
      <c r="FBJ194" s="89"/>
      <c r="FBK194" s="89"/>
      <c r="FBL194" s="89"/>
      <c r="FBM194" s="89"/>
      <c r="FBN194" s="89"/>
      <c r="FBO194" s="89"/>
      <c r="FBP194" s="89"/>
      <c r="FBQ194" s="89"/>
      <c r="FBR194" s="89"/>
      <c r="FBS194" s="89"/>
      <c r="FBT194" s="89"/>
      <c r="FBU194" s="89"/>
      <c r="FBV194" s="89"/>
      <c r="FBW194" s="89"/>
      <c r="FBX194" s="89"/>
      <c r="FBY194" s="89"/>
      <c r="FBZ194" s="89"/>
      <c r="FCA194" s="89"/>
      <c r="FCB194" s="89"/>
      <c r="FCC194" s="89"/>
      <c r="FCD194" s="89"/>
      <c r="FCE194" s="89"/>
      <c r="FCH194" s="89"/>
      <c r="FCK194" s="89"/>
      <c r="FCN194" s="89"/>
      <c r="FCQ194" s="89"/>
      <c r="FCT194" s="89"/>
      <c r="FDF194" s="89"/>
      <c r="FDI194" s="89"/>
      <c r="FDL194" s="89"/>
      <c r="FDO194" s="89"/>
      <c r="FDU194" s="89"/>
      <c r="FDX194" s="89"/>
      <c r="FED194" s="89"/>
      <c r="FEG194" s="89"/>
      <c r="FEJ194" s="89"/>
      <c r="FEM194" s="89"/>
      <c r="FES194" s="89"/>
      <c r="FEV194" s="89"/>
      <c r="FFB194" s="89"/>
      <c r="FFD194" s="89"/>
      <c r="FFE194" s="89"/>
      <c r="FFG194" s="89"/>
      <c r="FFJ194" s="89"/>
      <c r="FFM194" s="89"/>
      <c r="FFX194" s="89"/>
      <c r="FFZ194" s="89"/>
      <c r="FGL194" s="89"/>
      <c r="FGO194" s="89"/>
      <c r="FGW194" s="89"/>
      <c r="FHQ194" s="89"/>
      <c r="FHS194" s="89"/>
      <c r="FHT194" s="89"/>
      <c r="FHU194" s="89"/>
      <c r="FHV194" s="89"/>
      <c r="FHW194" s="89"/>
      <c r="FHX194" s="89"/>
      <c r="FIP194" s="89"/>
      <c r="FIQ194" s="89"/>
      <c r="FIT194" s="89"/>
      <c r="FIW194" s="89"/>
      <c r="FIY194" s="89"/>
      <c r="FJA194" s="89"/>
      <c r="FJD194" s="89"/>
      <c r="FJG194" s="89"/>
      <c r="FJJ194" s="89"/>
      <c r="FJP194" s="89"/>
      <c r="FJS194" s="89"/>
      <c r="FJV194" s="89"/>
      <c r="FKA194" s="89"/>
      <c r="FKO194" s="89"/>
      <c r="FKP194" s="89"/>
      <c r="FKQ194" s="89"/>
      <c r="FKR194" s="89"/>
      <c r="FKS194" s="89"/>
      <c r="FKT194" s="89"/>
      <c r="FKU194" s="89"/>
      <c r="FKV194" s="89"/>
      <c r="FKW194" s="89"/>
      <c r="FKX194" s="89"/>
      <c r="FKY194" s="89"/>
      <c r="FKZ194" s="89"/>
      <c r="FLA194" s="89"/>
      <c r="FLB194" s="89"/>
      <c r="FLC194" s="89"/>
      <c r="FLD194" s="89"/>
      <c r="FLE194" s="89"/>
      <c r="FLF194" s="89"/>
      <c r="FLG194" s="89"/>
      <c r="FLH194" s="89"/>
      <c r="FLI194" s="89"/>
      <c r="FLJ194" s="89"/>
      <c r="FLK194" s="89"/>
      <c r="FLL194" s="89"/>
      <c r="FLM194" s="89"/>
      <c r="FLN194" s="89"/>
      <c r="FLO194" s="89"/>
      <c r="FLP194" s="89"/>
      <c r="FLQ194" s="89"/>
      <c r="FLR194" s="89"/>
      <c r="FLS194" s="89"/>
      <c r="FLT194" s="89"/>
      <c r="FLU194" s="89"/>
      <c r="FLV194" s="89"/>
      <c r="FLW194" s="89"/>
      <c r="FLX194" s="89"/>
      <c r="FLY194" s="89"/>
      <c r="FLZ194" s="89"/>
      <c r="FMA194" s="89"/>
      <c r="FMD194" s="89"/>
      <c r="FMG194" s="89"/>
      <c r="FMJ194" s="89"/>
      <c r="FMM194" s="89"/>
      <c r="FMP194" s="89"/>
      <c r="FNB194" s="89"/>
      <c r="FNE194" s="89"/>
      <c r="FNH194" s="89"/>
      <c r="FNK194" s="89"/>
      <c r="FNQ194" s="89"/>
      <c r="FNT194" s="89"/>
      <c r="FNZ194" s="89"/>
      <c r="FOC194" s="89"/>
      <c r="FOF194" s="89"/>
      <c r="FOI194" s="89"/>
      <c r="FOO194" s="89"/>
      <c r="FOR194" s="89"/>
      <c r="FOX194" s="89"/>
      <c r="FOZ194" s="89"/>
      <c r="FPA194" s="89"/>
      <c r="FPC194" s="89"/>
      <c r="FPF194" s="89"/>
      <c r="FPI194" s="89"/>
      <c r="FPT194" s="89"/>
      <c r="FPV194" s="89"/>
      <c r="FQH194" s="89"/>
      <c r="FQK194" s="89"/>
      <c r="FQS194" s="89"/>
      <c r="FRM194" s="89"/>
      <c r="FRO194" s="89"/>
      <c r="FRP194" s="89"/>
      <c r="FRQ194" s="89"/>
      <c r="FRR194" s="89"/>
      <c r="FRS194" s="89"/>
      <c r="FRT194" s="89"/>
      <c r="FSL194" s="89"/>
      <c r="FSM194" s="89"/>
      <c r="FSP194" s="89"/>
      <c r="FSS194" s="89"/>
      <c r="FSU194" s="89"/>
      <c r="FSW194" s="89"/>
      <c r="FSZ194" s="89"/>
      <c r="FTC194" s="89"/>
      <c r="FTF194" s="89"/>
      <c r="FTL194" s="89"/>
      <c r="FTO194" s="89"/>
      <c r="FTR194" s="89"/>
      <c r="FTW194" s="89"/>
      <c r="FUK194" s="89"/>
      <c r="FUL194" s="89"/>
      <c r="FUM194" s="89"/>
      <c r="FUN194" s="89"/>
      <c r="FUO194" s="89"/>
      <c r="FUP194" s="89"/>
      <c r="FUQ194" s="89"/>
      <c r="FUR194" s="89"/>
      <c r="FUS194" s="89"/>
      <c r="FUT194" s="89"/>
      <c r="FUU194" s="89"/>
      <c r="FUV194" s="89"/>
      <c r="FUW194" s="89"/>
      <c r="FUX194" s="89"/>
      <c r="FUY194" s="89"/>
      <c r="FUZ194" s="89"/>
      <c r="FVA194" s="89"/>
      <c r="FVB194" s="89"/>
      <c r="FVC194" s="89"/>
      <c r="FVD194" s="89"/>
      <c r="FVE194" s="89"/>
      <c r="FVF194" s="89"/>
      <c r="FVG194" s="89"/>
      <c r="FVH194" s="89"/>
      <c r="FVI194" s="89"/>
      <c r="FVJ194" s="89"/>
      <c r="FVK194" s="89"/>
      <c r="FVL194" s="89"/>
      <c r="FVM194" s="89"/>
      <c r="FVN194" s="89"/>
      <c r="FVO194" s="89"/>
      <c r="FVP194" s="89"/>
      <c r="FVQ194" s="89"/>
      <c r="FVR194" s="89"/>
      <c r="FVS194" s="89"/>
      <c r="FVT194" s="89"/>
      <c r="FVU194" s="89"/>
      <c r="FVV194" s="89"/>
      <c r="FVW194" s="89"/>
      <c r="FVZ194" s="89"/>
      <c r="FWC194" s="89"/>
      <c r="FWF194" s="89"/>
      <c r="FWI194" s="89"/>
      <c r="FWL194" s="89"/>
      <c r="FWX194" s="89"/>
      <c r="FXA194" s="89"/>
      <c r="FXD194" s="89"/>
      <c r="FXG194" s="89"/>
      <c r="FXM194" s="89"/>
      <c r="FXP194" s="89"/>
      <c r="FXV194" s="89"/>
      <c r="FXY194" s="89"/>
      <c r="FYB194" s="89"/>
      <c r="FYE194" s="89"/>
      <c r="FYK194" s="89"/>
      <c r="FYN194" s="89"/>
      <c r="FYT194" s="89"/>
      <c r="FYV194" s="89"/>
      <c r="FYW194" s="89"/>
      <c r="FYY194" s="89"/>
      <c r="FZB194" s="89"/>
      <c r="FZE194" s="89"/>
      <c r="FZP194" s="89"/>
      <c r="FZR194" s="89"/>
      <c r="GAD194" s="89"/>
      <c r="GAG194" s="89"/>
      <c r="GAO194" s="89"/>
      <c r="GBI194" s="89"/>
      <c r="GBK194" s="89"/>
      <c r="GBL194" s="89"/>
      <c r="GBM194" s="89"/>
      <c r="GBN194" s="89"/>
      <c r="GBO194" s="89"/>
      <c r="GBP194" s="89"/>
      <c r="GCH194" s="89"/>
      <c r="GCI194" s="89"/>
      <c r="GCL194" s="89"/>
      <c r="GCO194" s="89"/>
      <c r="GCQ194" s="89"/>
      <c r="GCS194" s="89"/>
      <c r="GCV194" s="89"/>
      <c r="GCY194" s="89"/>
      <c r="GDB194" s="89"/>
      <c r="GDH194" s="89"/>
      <c r="GDK194" s="89"/>
      <c r="GDN194" s="89"/>
      <c r="GDS194" s="89"/>
      <c r="GEG194" s="89"/>
      <c r="GEH194" s="89"/>
      <c r="GEI194" s="89"/>
      <c r="GEJ194" s="89"/>
      <c r="GEK194" s="89"/>
      <c r="GEL194" s="89"/>
      <c r="GEM194" s="89"/>
      <c r="GEN194" s="89"/>
      <c r="GEO194" s="89"/>
      <c r="GEP194" s="89"/>
      <c r="GEQ194" s="89"/>
      <c r="GER194" s="89"/>
      <c r="GES194" s="89"/>
      <c r="GET194" s="89"/>
      <c r="GEU194" s="89"/>
      <c r="GEV194" s="89"/>
      <c r="GEW194" s="89"/>
      <c r="GEX194" s="89"/>
      <c r="GEY194" s="89"/>
      <c r="GEZ194" s="89"/>
      <c r="GFA194" s="89"/>
      <c r="GFB194" s="89"/>
      <c r="GFC194" s="89"/>
      <c r="GFD194" s="89"/>
      <c r="GFE194" s="89"/>
      <c r="GFF194" s="89"/>
      <c r="GFG194" s="89"/>
      <c r="GFH194" s="89"/>
      <c r="GFI194" s="89"/>
      <c r="GFJ194" s="89"/>
      <c r="GFK194" s="89"/>
      <c r="GFL194" s="89"/>
      <c r="GFM194" s="89"/>
      <c r="GFN194" s="89"/>
      <c r="GFO194" s="89"/>
      <c r="GFP194" s="89"/>
      <c r="GFQ194" s="89"/>
      <c r="GFR194" s="89"/>
      <c r="GFS194" s="89"/>
      <c r="GFV194" s="89"/>
      <c r="GFY194" s="89"/>
      <c r="GGB194" s="89"/>
      <c r="GGE194" s="89"/>
      <c r="GGH194" s="89"/>
      <c r="GGT194" s="89"/>
      <c r="GGW194" s="89"/>
      <c r="GGZ194" s="89"/>
      <c r="GHC194" s="89"/>
      <c r="GHI194" s="89"/>
      <c r="GHL194" s="89"/>
      <c r="GHR194" s="89"/>
      <c r="GHU194" s="89"/>
      <c r="GHX194" s="89"/>
      <c r="GIA194" s="89"/>
      <c r="GIG194" s="89"/>
      <c r="GIJ194" s="89"/>
      <c r="GIP194" s="89"/>
      <c r="GIR194" s="89"/>
      <c r="GIS194" s="89"/>
      <c r="GIU194" s="89"/>
      <c r="GIX194" s="89"/>
      <c r="GJA194" s="89"/>
      <c r="GJL194" s="89"/>
      <c r="GJN194" s="89"/>
      <c r="GJZ194" s="89"/>
      <c r="GKC194" s="89"/>
      <c r="GKK194" s="89"/>
      <c r="GLE194" s="89"/>
      <c r="GLG194" s="89"/>
      <c r="GLH194" s="89"/>
      <c r="GLI194" s="89"/>
      <c r="GLJ194" s="89"/>
      <c r="GLK194" s="89"/>
      <c r="GLL194" s="89"/>
      <c r="GMD194" s="89"/>
      <c r="GME194" s="89"/>
      <c r="GMH194" s="89"/>
      <c r="GMK194" s="89"/>
      <c r="GMM194" s="89"/>
      <c r="GMO194" s="89"/>
      <c r="GMR194" s="89"/>
      <c r="GMU194" s="89"/>
      <c r="GMX194" s="89"/>
      <c r="GND194" s="89"/>
      <c r="GNG194" s="89"/>
      <c r="GNJ194" s="89"/>
      <c r="GNO194" s="89"/>
      <c r="GOC194" s="89"/>
      <c r="GOD194" s="89"/>
      <c r="GOE194" s="89"/>
      <c r="GOF194" s="89"/>
      <c r="GOG194" s="89"/>
      <c r="GOH194" s="89"/>
      <c r="GOI194" s="89"/>
      <c r="GOJ194" s="89"/>
      <c r="GOK194" s="89"/>
      <c r="GOL194" s="89"/>
      <c r="GOM194" s="89"/>
      <c r="GON194" s="89"/>
      <c r="GOO194" s="89"/>
      <c r="GOP194" s="89"/>
      <c r="GOQ194" s="89"/>
      <c r="GOR194" s="89"/>
      <c r="GOS194" s="89"/>
      <c r="GOT194" s="89"/>
      <c r="GOU194" s="89"/>
      <c r="GOV194" s="89"/>
      <c r="GOW194" s="89"/>
      <c r="GOX194" s="89"/>
      <c r="GOY194" s="89"/>
      <c r="GOZ194" s="89"/>
      <c r="GPA194" s="89"/>
      <c r="GPB194" s="89"/>
      <c r="GPC194" s="89"/>
      <c r="GPD194" s="89"/>
      <c r="GPE194" s="89"/>
      <c r="GPF194" s="89"/>
      <c r="GPG194" s="89"/>
      <c r="GPH194" s="89"/>
      <c r="GPI194" s="89"/>
      <c r="GPJ194" s="89"/>
      <c r="GPK194" s="89"/>
      <c r="GPL194" s="89"/>
      <c r="GPM194" s="89"/>
      <c r="GPN194" s="89"/>
      <c r="GPO194" s="89"/>
      <c r="GPR194" s="89"/>
      <c r="GPU194" s="89"/>
      <c r="GPX194" s="89"/>
      <c r="GQA194" s="89"/>
      <c r="GQD194" s="89"/>
      <c r="GQP194" s="89"/>
      <c r="GQS194" s="89"/>
      <c r="GQV194" s="89"/>
      <c r="GQY194" s="89"/>
      <c r="GRE194" s="89"/>
      <c r="GRH194" s="89"/>
      <c r="GRN194" s="89"/>
      <c r="GRQ194" s="89"/>
      <c r="GRT194" s="89"/>
      <c r="GRW194" s="89"/>
      <c r="GSC194" s="89"/>
      <c r="GSF194" s="89"/>
      <c r="GSL194" s="89"/>
      <c r="GSN194" s="89"/>
      <c r="GSO194" s="89"/>
      <c r="GSQ194" s="89"/>
      <c r="GST194" s="89"/>
      <c r="GSW194" s="89"/>
      <c r="GTH194" s="89"/>
      <c r="GTJ194" s="89"/>
      <c r="GTV194" s="89"/>
      <c r="GTY194" s="89"/>
      <c r="GUG194" s="89"/>
      <c r="GVA194" s="89"/>
      <c r="GVC194" s="89"/>
      <c r="GVD194" s="89"/>
      <c r="GVE194" s="89"/>
      <c r="GVF194" s="89"/>
      <c r="GVG194" s="89"/>
      <c r="GVH194" s="89"/>
      <c r="GVZ194" s="89"/>
      <c r="GWA194" s="89"/>
      <c r="GWD194" s="89"/>
      <c r="GWG194" s="89"/>
      <c r="GWI194" s="89"/>
      <c r="GWK194" s="89"/>
      <c r="GWN194" s="89"/>
      <c r="GWQ194" s="89"/>
      <c r="GWT194" s="89"/>
      <c r="GWZ194" s="89"/>
      <c r="GXC194" s="89"/>
      <c r="GXF194" s="89"/>
      <c r="GXK194" s="89"/>
      <c r="GXY194" s="89"/>
      <c r="GXZ194" s="89"/>
      <c r="GYA194" s="89"/>
      <c r="GYB194" s="89"/>
      <c r="GYC194" s="89"/>
      <c r="GYD194" s="89"/>
      <c r="GYE194" s="89"/>
      <c r="GYF194" s="89"/>
      <c r="GYG194" s="89"/>
      <c r="GYH194" s="89"/>
      <c r="GYI194" s="89"/>
      <c r="GYJ194" s="89"/>
      <c r="GYK194" s="89"/>
      <c r="GYL194" s="89"/>
      <c r="GYM194" s="89"/>
      <c r="GYN194" s="89"/>
      <c r="GYO194" s="89"/>
      <c r="GYP194" s="89"/>
      <c r="GYQ194" s="89"/>
      <c r="GYR194" s="89"/>
      <c r="GYS194" s="89"/>
      <c r="GYT194" s="89"/>
      <c r="GYU194" s="89"/>
      <c r="GYV194" s="89"/>
      <c r="GYW194" s="89"/>
      <c r="GYX194" s="89"/>
      <c r="GYY194" s="89"/>
      <c r="GYZ194" s="89"/>
      <c r="GZA194" s="89"/>
      <c r="GZB194" s="89"/>
      <c r="GZC194" s="89"/>
      <c r="GZD194" s="89"/>
      <c r="GZE194" s="89"/>
      <c r="GZF194" s="89"/>
      <c r="GZG194" s="89"/>
      <c r="GZH194" s="89"/>
      <c r="GZI194" s="89"/>
      <c r="GZJ194" s="89"/>
      <c r="GZK194" s="89"/>
      <c r="GZN194" s="89"/>
      <c r="GZQ194" s="89"/>
      <c r="GZT194" s="89"/>
      <c r="GZW194" s="89"/>
      <c r="GZZ194" s="89"/>
      <c r="HAL194" s="89"/>
      <c r="HAO194" s="89"/>
      <c r="HAR194" s="89"/>
      <c r="HAU194" s="89"/>
      <c r="HBA194" s="89"/>
      <c r="HBD194" s="89"/>
      <c r="HBJ194" s="89"/>
      <c r="HBM194" s="89"/>
      <c r="HBP194" s="89"/>
      <c r="HBS194" s="89"/>
      <c r="HBY194" s="89"/>
      <c r="HCB194" s="89"/>
      <c r="HCH194" s="89"/>
      <c r="HCJ194" s="89"/>
      <c r="HCK194" s="89"/>
      <c r="HCM194" s="89"/>
      <c r="HCP194" s="89"/>
      <c r="HCS194" s="89"/>
      <c r="HDD194" s="89"/>
      <c r="HDF194" s="89"/>
      <c r="HDR194" s="89"/>
      <c r="HDU194" s="89"/>
      <c r="HEC194" s="89"/>
      <c r="HEW194" s="89"/>
      <c r="HEY194" s="89"/>
      <c r="HEZ194" s="89"/>
      <c r="HFA194" s="89"/>
      <c r="HFB194" s="89"/>
      <c r="HFC194" s="89"/>
      <c r="HFD194" s="89"/>
      <c r="HFV194" s="89"/>
      <c r="HFW194" s="89"/>
      <c r="HFZ194" s="89"/>
      <c r="HGC194" s="89"/>
      <c r="HGE194" s="89"/>
      <c r="HGG194" s="89"/>
      <c r="HGJ194" s="89"/>
      <c r="HGM194" s="89"/>
      <c r="HGP194" s="89"/>
      <c r="HGV194" s="89"/>
      <c r="HGY194" s="89"/>
      <c r="HHB194" s="89"/>
      <c r="HHG194" s="89"/>
      <c r="HHU194" s="89"/>
      <c r="HHV194" s="89"/>
      <c r="HHW194" s="89"/>
      <c r="HHX194" s="89"/>
      <c r="HHY194" s="89"/>
      <c r="HHZ194" s="89"/>
      <c r="HIA194" s="89"/>
      <c r="HIB194" s="89"/>
      <c r="HIC194" s="89"/>
      <c r="HID194" s="89"/>
      <c r="HIE194" s="89"/>
      <c r="HIF194" s="89"/>
      <c r="HIG194" s="89"/>
      <c r="HIH194" s="89"/>
      <c r="HII194" s="89"/>
      <c r="HIJ194" s="89"/>
      <c r="HIK194" s="89"/>
      <c r="HIL194" s="89"/>
      <c r="HIM194" s="89"/>
      <c r="HIN194" s="89"/>
      <c r="HIO194" s="89"/>
      <c r="HIP194" s="89"/>
      <c r="HIQ194" s="89"/>
      <c r="HIR194" s="89"/>
      <c r="HIS194" s="89"/>
      <c r="HIT194" s="89"/>
      <c r="HIU194" s="89"/>
      <c r="HIV194" s="89"/>
      <c r="HIW194" s="89"/>
      <c r="HIX194" s="89"/>
      <c r="HIY194" s="89"/>
      <c r="HIZ194" s="89"/>
      <c r="HJA194" s="89"/>
      <c r="HJB194" s="89"/>
      <c r="HJC194" s="89"/>
      <c r="HJD194" s="89"/>
      <c r="HJE194" s="89"/>
      <c r="HJF194" s="89"/>
      <c r="HJG194" s="89"/>
      <c r="HJJ194" s="89"/>
      <c r="HJM194" s="89"/>
      <c r="HJP194" s="89"/>
      <c r="HJS194" s="89"/>
      <c r="HJV194" s="89"/>
      <c r="HKH194" s="89"/>
      <c r="HKK194" s="89"/>
      <c r="HKN194" s="89"/>
      <c r="HKQ194" s="89"/>
      <c r="HKW194" s="89"/>
      <c r="HKZ194" s="89"/>
      <c r="HLF194" s="89"/>
      <c r="HLI194" s="89"/>
      <c r="HLL194" s="89"/>
      <c r="HLO194" s="89"/>
      <c r="HLU194" s="89"/>
      <c r="HLX194" s="89"/>
      <c r="HMD194" s="89"/>
      <c r="HMF194" s="89"/>
      <c r="HMG194" s="89"/>
      <c r="HMI194" s="89"/>
      <c r="HML194" s="89"/>
      <c r="HMO194" s="89"/>
      <c r="HMZ194" s="89"/>
      <c r="HNB194" s="89"/>
      <c r="HNN194" s="89"/>
      <c r="HNQ194" s="89"/>
      <c r="HNY194" s="89"/>
      <c r="HOS194" s="89"/>
      <c r="HOU194" s="89"/>
      <c r="HOV194" s="89"/>
      <c r="HOW194" s="89"/>
      <c r="HOX194" s="89"/>
      <c r="HOY194" s="89"/>
      <c r="HOZ194" s="89"/>
      <c r="HPR194" s="89"/>
      <c r="HPS194" s="89"/>
      <c r="HPV194" s="89"/>
      <c r="HPY194" s="89"/>
      <c r="HQA194" s="89"/>
      <c r="HQC194" s="89"/>
      <c r="HQF194" s="89"/>
      <c r="HQI194" s="89"/>
      <c r="HQL194" s="89"/>
      <c r="HQR194" s="89"/>
      <c r="HQU194" s="89"/>
      <c r="HQX194" s="89"/>
      <c r="HRC194" s="89"/>
      <c r="HRQ194" s="89"/>
      <c r="HRR194" s="89"/>
      <c r="HRS194" s="89"/>
      <c r="HRT194" s="89"/>
      <c r="HRU194" s="89"/>
      <c r="HRV194" s="89"/>
      <c r="HRW194" s="89"/>
      <c r="HRX194" s="89"/>
      <c r="HRY194" s="89"/>
      <c r="HRZ194" s="89"/>
      <c r="HSA194" s="89"/>
      <c r="HSB194" s="89"/>
      <c r="HSC194" s="89"/>
      <c r="HSD194" s="89"/>
      <c r="HSE194" s="89"/>
      <c r="HSF194" s="89"/>
      <c r="HSG194" s="89"/>
      <c r="HSH194" s="89"/>
      <c r="HSI194" s="89"/>
      <c r="HSJ194" s="89"/>
      <c r="HSK194" s="89"/>
      <c r="HSL194" s="89"/>
      <c r="HSM194" s="89"/>
      <c r="HSN194" s="89"/>
      <c r="HSO194" s="89"/>
      <c r="HSP194" s="89"/>
      <c r="HSQ194" s="89"/>
      <c r="HSR194" s="89"/>
      <c r="HSS194" s="89"/>
      <c r="HST194" s="89"/>
      <c r="HSU194" s="89"/>
      <c r="HSV194" s="89"/>
      <c r="HSW194" s="89"/>
      <c r="HSX194" s="89"/>
      <c r="HSY194" s="89"/>
      <c r="HSZ194" s="89"/>
      <c r="HTA194" s="89"/>
      <c r="HTB194" s="89"/>
      <c r="HTC194" s="89"/>
      <c r="HTF194" s="89"/>
      <c r="HTI194" s="89"/>
      <c r="HTL194" s="89"/>
      <c r="HTO194" s="89"/>
      <c r="HTR194" s="89"/>
      <c r="HUD194" s="89"/>
      <c r="HUG194" s="89"/>
      <c r="HUJ194" s="89"/>
      <c r="HUM194" s="89"/>
      <c r="HUS194" s="89"/>
      <c r="HUV194" s="89"/>
      <c r="HVB194" s="89"/>
      <c r="HVE194" s="89"/>
      <c r="HVH194" s="89"/>
      <c r="HVK194" s="89"/>
      <c r="HVQ194" s="89"/>
      <c r="HVT194" s="89"/>
      <c r="HVZ194" s="89"/>
      <c r="HWB194" s="89"/>
      <c r="HWC194" s="89"/>
      <c r="HWE194" s="89"/>
      <c r="HWH194" s="89"/>
      <c r="HWK194" s="89"/>
      <c r="HWV194" s="89"/>
      <c r="HWX194" s="89"/>
      <c r="HXJ194" s="89"/>
      <c r="HXM194" s="89"/>
      <c r="HXU194" s="89"/>
      <c r="HYO194" s="89"/>
      <c r="HYQ194" s="89"/>
      <c r="HYR194" s="89"/>
      <c r="HYS194" s="89"/>
      <c r="HYT194" s="89"/>
      <c r="HYU194" s="89"/>
      <c r="HYV194" s="89"/>
      <c r="HZN194" s="89"/>
      <c r="HZO194" s="89"/>
      <c r="HZR194" s="89"/>
      <c r="HZU194" s="89"/>
      <c r="HZW194" s="89"/>
      <c r="HZY194" s="89"/>
      <c r="IAB194" s="89"/>
      <c r="IAE194" s="89"/>
      <c r="IAH194" s="89"/>
      <c r="IAN194" s="89"/>
      <c r="IAQ194" s="89"/>
      <c r="IAT194" s="89"/>
      <c r="IAY194" s="89"/>
      <c r="IBM194" s="89"/>
      <c r="IBN194" s="89"/>
      <c r="IBO194" s="89"/>
      <c r="IBP194" s="89"/>
      <c r="IBQ194" s="89"/>
      <c r="IBR194" s="89"/>
      <c r="IBS194" s="89"/>
      <c r="IBT194" s="89"/>
      <c r="IBU194" s="89"/>
      <c r="IBV194" s="89"/>
      <c r="IBW194" s="89"/>
      <c r="IBX194" s="89"/>
      <c r="IBY194" s="89"/>
      <c r="IBZ194" s="89"/>
      <c r="ICA194" s="89"/>
      <c r="ICB194" s="89"/>
      <c r="ICC194" s="89"/>
      <c r="ICD194" s="89"/>
      <c r="ICE194" s="89"/>
      <c r="ICF194" s="89"/>
      <c r="ICG194" s="89"/>
      <c r="ICH194" s="89"/>
      <c r="ICI194" s="89"/>
      <c r="ICJ194" s="89"/>
      <c r="ICK194" s="89"/>
      <c r="ICL194" s="89"/>
      <c r="ICM194" s="89"/>
      <c r="ICN194" s="89"/>
      <c r="ICO194" s="89"/>
      <c r="ICP194" s="89"/>
      <c r="ICQ194" s="89"/>
      <c r="ICR194" s="89"/>
      <c r="ICS194" s="89"/>
      <c r="ICT194" s="89"/>
      <c r="ICU194" s="89"/>
      <c r="ICV194" s="89"/>
      <c r="ICW194" s="89"/>
      <c r="ICX194" s="89"/>
      <c r="ICY194" s="89"/>
      <c r="IDB194" s="89"/>
      <c r="IDE194" s="89"/>
      <c r="IDH194" s="89"/>
      <c r="IDK194" s="89"/>
      <c r="IDN194" s="89"/>
      <c r="IDZ194" s="89"/>
      <c r="IEC194" s="89"/>
      <c r="IEF194" s="89"/>
      <c r="IEI194" s="89"/>
      <c r="IEO194" s="89"/>
      <c r="IER194" s="89"/>
      <c r="IEX194" s="89"/>
      <c r="IFA194" s="89"/>
      <c r="IFD194" s="89"/>
      <c r="IFG194" s="89"/>
      <c r="IFM194" s="89"/>
      <c r="IFP194" s="89"/>
      <c r="IFV194" s="89"/>
      <c r="IFX194" s="89"/>
      <c r="IFY194" s="89"/>
      <c r="IGA194" s="89"/>
      <c r="IGD194" s="89"/>
      <c r="IGG194" s="89"/>
      <c r="IGR194" s="89"/>
      <c r="IGT194" s="89"/>
      <c r="IHF194" s="89"/>
      <c r="IHI194" s="89"/>
      <c r="IHQ194" s="89"/>
      <c r="IIK194" s="89"/>
      <c r="IIM194" s="89"/>
      <c r="IIN194" s="89"/>
      <c r="IIO194" s="89"/>
      <c r="IIP194" s="89"/>
      <c r="IIQ194" s="89"/>
      <c r="IIR194" s="89"/>
      <c r="IJJ194" s="89"/>
      <c r="IJK194" s="89"/>
      <c r="IJN194" s="89"/>
      <c r="IJQ194" s="89"/>
      <c r="IJS194" s="89"/>
      <c r="IJU194" s="89"/>
      <c r="IJX194" s="89"/>
      <c r="IKA194" s="89"/>
      <c r="IKD194" s="89"/>
      <c r="IKJ194" s="89"/>
      <c r="IKM194" s="89"/>
      <c r="IKP194" s="89"/>
      <c r="IKU194" s="89"/>
      <c r="ILI194" s="89"/>
      <c r="ILJ194" s="89"/>
      <c r="ILK194" s="89"/>
      <c r="ILL194" s="89"/>
      <c r="ILM194" s="89"/>
      <c r="ILN194" s="89"/>
      <c r="ILO194" s="89"/>
      <c r="ILP194" s="89"/>
      <c r="ILQ194" s="89"/>
      <c r="ILR194" s="89"/>
      <c r="ILS194" s="89"/>
      <c r="ILT194" s="89"/>
      <c r="ILU194" s="89"/>
      <c r="ILV194" s="89"/>
      <c r="ILW194" s="89"/>
      <c r="ILX194" s="89"/>
      <c r="ILY194" s="89"/>
      <c r="ILZ194" s="89"/>
      <c r="IMA194" s="89"/>
      <c r="IMB194" s="89"/>
      <c r="IMC194" s="89"/>
      <c r="IMD194" s="89"/>
      <c r="IME194" s="89"/>
      <c r="IMF194" s="89"/>
      <c r="IMG194" s="89"/>
      <c r="IMH194" s="89"/>
      <c r="IMI194" s="89"/>
      <c r="IMJ194" s="89"/>
      <c r="IMK194" s="89"/>
      <c r="IML194" s="89"/>
      <c r="IMM194" s="89"/>
      <c r="IMN194" s="89"/>
      <c r="IMO194" s="89"/>
      <c r="IMP194" s="89"/>
      <c r="IMQ194" s="89"/>
      <c r="IMR194" s="89"/>
      <c r="IMS194" s="89"/>
      <c r="IMT194" s="89"/>
      <c r="IMU194" s="89"/>
      <c r="IMX194" s="89"/>
      <c r="INA194" s="89"/>
      <c r="IND194" s="89"/>
      <c r="ING194" s="89"/>
      <c r="INJ194" s="89"/>
      <c r="INV194" s="89"/>
      <c r="INY194" s="89"/>
      <c r="IOB194" s="89"/>
      <c r="IOE194" s="89"/>
      <c r="IOK194" s="89"/>
      <c r="ION194" s="89"/>
      <c r="IOT194" s="89"/>
      <c r="IOW194" s="89"/>
      <c r="IOZ194" s="89"/>
      <c r="IPC194" s="89"/>
      <c r="IPI194" s="89"/>
      <c r="IPL194" s="89"/>
      <c r="IPR194" s="89"/>
      <c r="IPT194" s="89"/>
      <c r="IPU194" s="89"/>
      <c r="IPW194" s="89"/>
      <c r="IPZ194" s="89"/>
      <c r="IQC194" s="89"/>
      <c r="IQN194" s="89"/>
      <c r="IQP194" s="89"/>
      <c r="IRB194" s="89"/>
      <c r="IRE194" s="89"/>
      <c r="IRM194" s="89"/>
      <c r="ISG194" s="89"/>
      <c r="ISI194" s="89"/>
      <c r="ISJ194" s="89"/>
      <c r="ISK194" s="89"/>
      <c r="ISL194" s="89"/>
      <c r="ISM194" s="89"/>
      <c r="ISN194" s="89"/>
      <c r="ITF194" s="89"/>
      <c r="ITG194" s="89"/>
      <c r="ITJ194" s="89"/>
      <c r="ITM194" s="89"/>
      <c r="ITO194" s="89"/>
      <c r="ITQ194" s="89"/>
      <c r="ITT194" s="89"/>
      <c r="ITW194" s="89"/>
      <c r="ITZ194" s="89"/>
      <c r="IUF194" s="89"/>
      <c r="IUI194" s="89"/>
      <c r="IUL194" s="89"/>
      <c r="IUQ194" s="89"/>
      <c r="IVE194" s="89"/>
      <c r="IVF194" s="89"/>
      <c r="IVG194" s="89"/>
      <c r="IVH194" s="89"/>
      <c r="IVI194" s="89"/>
      <c r="IVJ194" s="89"/>
      <c r="IVK194" s="89"/>
      <c r="IVL194" s="89"/>
      <c r="IVM194" s="89"/>
      <c r="IVN194" s="89"/>
      <c r="IVO194" s="89"/>
      <c r="IVP194" s="89"/>
      <c r="IVQ194" s="89"/>
      <c r="IVR194" s="89"/>
      <c r="IVS194" s="89"/>
      <c r="IVT194" s="89"/>
      <c r="IVU194" s="89"/>
      <c r="IVV194" s="89"/>
      <c r="IVW194" s="89"/>
      <c r="IVX194" s="89"/>
      <c r="IVY194" s="89"/>
      <c r="IVZ194" s="89"/>
      <c r="IWA194" s="89"/>
      <c r="IWB194" s="89"/>
      <c r="IWC194" s="89"/>
      <c r="IWD194" s="89"/>
      <c r="IWE194" s="89"/>
      <c r="IWF194" s="89"/>
      <c r="IWG194" s="89"/>
      <c r="IWH194" s="89"/>
      <c r="IWI194" s="89"/>
      <c r="IWJ194" s="89"/>
      <c r="IWK194" s="89"/>
      <c r="IWL194" s="89"/>
      <c r="IWM194" s="89"/>
      <c r="IWN194" s="89"/>
      <c r="IWO194" s="89"/>
      <c r="IWP194" s="89"/>
      <c r="IWQ194" s="89"/>
      <c r="IWT194" s="89"/>
      <c r="IWW194" s="89"/>
      <c r="IWZ194" s="89"/>
      <c r="IXC194" s="89"/>
      <c r="IXF194" s="89"/>
      <c r="IXR194" s="89"/>
      <c r="IXU194" s="89"/>
      <c r="IXX194" s="89"/>
      <c r="IYA194" s="89"/>
      <c r="IYG194" s="89"/>
      <c r="IYJ194" s="89"/>
      <c r="IYP194" s="89"/>
      <c r="IYS194" s="89"/>
      <c r="IYV194" s="89"/>
      <c r="IYY194" s="89"/>
      <c r="IZE194" s="89"/>
      <c r="IZH194" s="89"/>
      <c r="IZN194" s="89"/>
      <c r="IZP194" s="89"/>
      <c r="IZQ194" s="89"/>
      <c r="IZS194" s="89"/>
      <c r="IZV194" s="89"/>
      <c r="IZY194" s="89"/>
      <c r="JAJ194" s="89"/>
      <c r="JAL194" s="89"/>
      <c r="JAX194" s="89"/>
      <c r="JBA194" s="89"/>
      <c r="JBI194" s="89"/>
      <c r="JCC194" s="89"/>
      <c r="JCE194" s="89"/>
      <c r="JCF194" s="89"/>
      <c r="JCG194" s="89"/>
      <c r="JCH194" s="89"/>
      <c r="JCI194" s="89"/>
      <c r="JCJ194" s="89"/>
      <c r="JDB194" s="89"/>
      <c r="JDC194" s="89"/>
      <c r="JDF194" s="89"/>
      <c r="JDI194" s="89"/>
      <c r="JDK194" s="89"/>
      <c r="JDM194" s="89"/>
      <c r="JDP194" s="89"/>
      <c r="JDS194" s="89"/>
      <c r="JDV194" s="89"/>
      <c r="JEB194" s="89"/>
      <c r="JEE194" s="89"/>
      <c r="JEH194" s="89"/>
      <c r="JEM194" s="89"/>
      <c r="JFA194" s="89"/>
      <c r="JFB194" s="89"/>
      <c r="JFC194" s="89"/>
      <c r="JFD194" s="89"/>
      <c r="JFE194" s="89"/>
      <c r="JFF194" s="89"/>
      <c r="JFG194" s="89"/>
      <c r="JFH194" s="89"/>
      <c r="JFI194" s="89"/>
      <c r="JFJ194" s="89"/>
      <c r="JFK194" s="89"/>
      <c r="JFL194" s="89"/>
      <c r="JFM194" s="89"/>
      <c r="JFN194" s="89"/>
      <c r="JFO194" s="89"/>
      <c r="JFP194" s="89"/>
      <c r="JFQ194" s="89"/>
      <c r="JFR194" s="89"/>
      <c r="JFS194" s="89"/>
      <c r="JFT194" s="89"/>
      <c r="JFU194" s="89"/>
      <c r="JFV194" s="89"/>
      <c r="JFW194" s="89"/>
      <c r="JFX194" s="89"/>
      <c r="JFY194" s="89"/>
      <c r="JFZ194" s="89"/>
      <c r="JGA194" s="89"/>
      <c r="JGB194" s="89"/>
      <c r="JGC194" s="89"/>
      <c r="JGD194" s="89"/>
      <c r="JGE194" s="89"/>
      <c r="JGF194" s="89"/>
      <c r="JGG194" s="89"/>
      <c r="JGH194" s="89"/>
      <c r="JGI194" s="89"/>
      <c r="JGJ194" s="89"/>
      <c r="JGK194" s="89"/>
      <c r="JGL194" s="89"/>
      <c r="JGM194" s="89"/>
      <c r="JGP194" s="89"/>
      <c r="JGS194" s="89"/>
      <c r="JGV194" s="89"/>
      <c r="JGY194" s="89"/>
      <c r="JHB194" s="89"/>
      <c r="JHN194" s="89"/>
      <c r="JHQ194" s="89"/>
      <c r="JHT194" s="89"/>
      <c r="JHW194" s="89"/>
      <c r="JIC194" s="89"/>
      <c r="JIF194" s="89"/>
      <c r="JIL194" s="89"/>
      <c r="JIO194" s="89"/>
      <c r="JIR194" s="89"/>
      <c r="JIU194" s="89"/>
      <c r="JJA194" s="89"/>
      <c r="JJD194" s="89"/>
      <c r="JJJ194" s="89"/>
      <c r="JJL194" s="89"/>
      <c r="JJM194" s="89"/>
      <c r="JJO194" s="89"/>
      <c r="JJR194" s="89"/>
      <c r="JJU194" s="89"/>
      <c r="JKF194" s="89"/>
      <c r="JKH194" s="89"/>
      <c r="JKT194" s="89"/>
      <c r="JKW194" s="89"/>
      <c r="JLE194" s="89"/>
      <c r="JLY194" s="89"/>
      <c r="JMA194" s="89"/>
      <c r="JMB194" s="89"/>
      <c r="JMC194" s="89"/>
      <c r="JMD194" s="89"/>
      <c r="JME194" s="89"/>
      <c r="JMF194" s="89"/>
      <c r="JMX194" s="89"/>
      <c r="JMY194" s="89"/>
      <c r="JNB194" s="89"/>
      <c r="JNE194" s="89"/>
      <c r="JNG194" s="89"/>
      <c r="JNI194" s="89"/>
      <c r="JNL194" s="89"/>
      <c r="JNO194" s="89"/>
      <c r="JNR194" s="89"/>
      <c r="JNX194" s="89"/>
      <c r="JOA194" s="89"/>
      <c r="JOD194" s="89"/>
      <c r="JOI194" s="89"/>
      <c r="JOW194" s="89"/>
      <c r="JOX194" s="89"/>
      <c r="JOY194" s="89"/>
      <c r="JOZ194" s="89"/>
      <c r="JPA194" s="89"/>
      <c r="JPB194" s="89"/>
      <c r="JPC194" s="89"/>
      <c r="JPD194" s="89"/>
      <c r="JPE194" s="89"/>
      <c r="JPF194" s="89"/>
      <c r="JPG194" s="89"/>
      <c r="JPH194" s="89"/>
      <c r="JPI194" s="89"/>
      <c r="JPJ194" s="89"/>
      <c r="JPK194" s="89"/>
      <c r="JPL194" s="89"/>
      <c r="JPM194" s="89"/>
      <c r="JPN194" s="89"/>
      <c r="JPO194" s="89"/>
      <c r="JPP194" s="89"/>
      <c r="JPQ194" s="89"/>
      <c r="JPR194" s="89"/>
      <c r="JPS194" s="89"/>
      <c r="JPT194" s="89"/>
      <c r="JPU194" s="89"/>
      <c r="JPV194" s="89"/>
      <c r="JPW194" s="89"/>
      <c r="JPX194" s="89"/>
      <c r="JPY194" s="89"/>
      <c r="JPZ194" s="89"/>
      <c r="JQA194" s="89"/>
      <c r="JQB194" s="89"/>
      <c r="JQC194" s="89"/>
      <c r="JQD194" s="89"/>
      <c r="JQE194" s="89"/>
      <c r="JQF194" s="89"/>
      <c r="JQG194" s="89"/>
      <c r="JQH194" s="89"/>
      <c r="JQI194" s="89"/>
      <c r="JQL194" s="89"/>
      <c r="JQO194" s="89"/>
      <c r="JQR194" s="89"/>
      <c r="JQU194" s="89"/>
      <c r="JQX194" s="89"/>
      <c r="JRJ194" s="89"/>
      <c r="JRM194" s="89"/>
      <c r="JRP194" s="89"/>
      <c r="JRS194" s="89"/>
      <c r="JRY194" s="89"/>
      <c r="JSB194" s="89"/>
      <c r="JSH194" s="89"/>
      <c r="JSK194" s="89"/>
      <c r="JSN194" s="89"/>
      <c r="JSQ194" s="89"/>
      <c r="JSW194" s="89"/>
      <c r="JSZ194" s="89"/>
      <c r="JTF194" s="89"/>
      <c r="JTH194" s="89"/>
      <c r="JTI194" s="89"/>
      <c r="JTK194" s="89"/>
      <c r="JTN194" s="89"/>
      <c r="JTQ194" s="89"/>
      <c r="JUB194" s="89"/>
      <c r="JUD194" s="89"/>
      <c r="JUP194" s="89"/>
      <c r="JUS194" s="89"/>
      <c r="JVA194" s="89"/>
      <c r="JVU194" s="89"/>
      <c r="JVW194" s="89"/>
      <c r="JVX194" s="89"/>
      <c r="JVY194" s="89"/>
      <c r="JVZ194" s="89"/>
      <c r="JWA194" s="89"/>
      <c r="JWB194" s="89"/>
      <c r="JWT194" s="89"/>
      <c r="JWU194" s="89"/>
      <c r="JWX194" s="89"/>
      <c r="JXA194" s="89"/>
      <c r="JXC194" s="89"/>
      <c r="JXE194" s="89"/>
      <c r="JXH194" s="89"/>
      <c r="JXK194" s="89"/>
      <c r="JXN194" s="89"/>
      <c r="JXT194" s="89"/>
      <c r="JXW194" s="89"/>
      <c r="JXZ194" s="89"/>
      <c r="JYE194" s="89"/>
      <c r="JYS194" s="89"/>
      <c r="JYT194" s="89"/>
      <c r="JYU194" s="89"/>
      <c r="JYV194" s="89"/>
      <c r="JYW194" s="89"/>
      <c r="JYX194" s="89"/>
      <c r="JYY194" s="89"/>
      <c r="JYZ194" s="89"/>
      <c r="JZA194" s="89"/>
      <c r="JZB194" s="89"/>
      <c r="JZC194" s="89"/>
      <c r="JZD194" s="89"/>
      <c r="JZE194" s="89"/>
      <c r="JZF194" s="89"/>
      <c r="JZG194" s="89"/>
      <c r="JZH194" s="89"/>
      <c r="JZI194" s="89"/>
      <c r="JZJ194" s="89"/>
      <c r="JZK194" s="89"/>
      <c r="JZL194" s="89"/>
      <c r="JZM194" s="89"/>
      <c r="JZN194" s="89"/>
      <c r="JZO194" s="89"/>
      <c r="JZP194" s="89"/>
      <c r="JZQ194" s="89"/>
      <c r="JZR194" s="89"/>
      <c r="JZS194" s="89"/>
      <c r="JZT194" s="89"/>
      <c r="JZU194" s="89"/>
      <c r="JZV194" s="89"/>
      <c r="JZW194" s="89"/>
      <c r="JZX194" s="89"/>
      <c r="JZY194" s="89"/>
      <c r="JZZ194" s="89"/>
      <c r="KAA194" s="89"/>
      <c r="KAB194" s="89"/>
      <c r="KAC194" s="89"/>
      <c r="KAD194" s="89"/>
      <c r="KAE194" s="89"/>
      <c r="KAH194" s="89"/>
      <c r="KAK194" s="89"/>
      <c r="KAN194" s="89"/>
      <c r="KAQ194" s="89"/>
      <c r="KAT194" s="89"/>
      <c r="KBF194" s="89"/>
      <c r="KBI194" s="89"/>
      <c r="KBL194" s="89"/>
      <c r="KBO194" s="89"/>
      <c r="KBU194" s="89"/>
      <c r="KBX194" s="89"/>
      <c r="KCD194" s="89"/>
      <c r="KCG194" s="89"/>
      <c r="KCJ194" s="89"/>
      <c r="KCM194" s="89"/>
      <c r="KCS194" s="89"/>
      <c r="KCV194" s="89"/>
      <c r="KDB194" s="89"/>
      <c r="KDD194" s="89"/>
      <c r="KDE194" s="89"/>
      <c r="KDG194" s="89"/>
      <c r="KDJ194" s="89"/>
      <c r="KDM194" s="89"/>
      <c r="KDX194" s="89"/>
      <c r="KDZ194" s="89"/>
      <c r="KEL194" s="89"/>
      <c r="KEO194" s="89"/>
      <c r="KEW194" s="89"/>
      <c r="KFQ194" s="89"/>
      <c r="KFS194" s="89"/>
      <c r="KFT194" s="89"/>
      <c r="KFU194" s="89"/>
      <c r="KFV194" s="89"/>
      <c r="KFW194" s="89"/>
      <c r="KFX194" s="89"/>
      <c r="KGP194" s="89"/>
      <c r="KGQ194" s="89"/>
      <c r="KGT194" s="89"/>
      <c r="KGW194" s="89"/>
      <c r="KGY194" s="89"/>
      <c r="KHA194" s="89"/>
      <c r="KHD194" s="89"/>
      <c r="KHG194" s="89"/>
      <c r="KHJ194" s="89"/>
      <c r="KHP194" s="89"/>
      <c r="KHS194" s="89"/>
      <c r="KHV194" s="89"/>
      <c r="KIA194" s="89"/>
      <c r="KIO194" s="89"/>
      <c r="KIP194" s="89"/>
      <c r="KIQ194" s="89"/>
      <c r="KIR194" s="89"/>
      <c r="KIS194" s="89"/>
      <c r="KIT194" s="89"/>
      <c r="KIU194" s="89"/>
      <c r="KIV194" s="89"/>
      <c r="KIW194" s="89"/>
      <c r="KIX194" s="89"/>
      <c r="KIY194" s="89"/>
      <c r="KIZ194" s="89"/>
      <c r="KJA194" s="89"/>
      <c r="KJB194" s="89"/>
      <c r="KJC194" s="89"/>
      <c r="KJD194" s="89"/>
      <c r="KJE194" s="89"/>
      <c r="KJF194" s="89"/>
      <c r="KJG194" s="89"/>
      <c r="KJH194" s="89"/>
      <c r="KJI194" s="89"/>
      <c r="KJJ194" s="89"/>
      <c r="KJK194" s="89"/>
      <c r="KJL194" s="89"/>
      <c r="KJM194" s="89"/>
      <c r="KJN194" s="89"/>
      <c r="KJO194" s="89"/>
      <c r="KJP194" s="89"/>
      <c r="KJQ194" s="89"/>
      <c r="KJR194" s="89"/>
      <c r="KJS194" s="89"/>
      <c r="KJT194" s="89"/>
      <c r="KJU194" s="89"/>
      <c r="KJV194" s="89"/>
      <c r="KJW194" s="89"/>
      <c r="KJX194" s="89"/>
      <c r="KJY194" s="89"/>
      <c r="KJZ194" s="89"/>
      <c r="KKA194" s="89"/>
      <c r="KKD194" s="89"/>
      <c r="KKG194" s="89"/>
      <c r="KKJ194" s="89"/>
      <c r="KKM194" s="89"/>
      <c r="KKP194" s="89"/>
      <c r="KLB194" s="89"/>
      <c r="KLE194" s="89"/>
      <c r="KLH194" s="89"/>
      <c r="KLK194" s="89"/>
      <c r="KLQ194" s="89"/>
      <c r="KLT194" s="89"/>
      <c r="KLZ194" s="89"/>
      <c r="KMC194" s="89"/>
      <c r="KMF194" s="89"/>
      <c r="KMI194" s="89"/>
      <c r="KMO194" s="89"/>
      <c r="KMR194" s="89"/>
      <c r="KMX194" s="89"/>
      <c r="KMZ194" s="89"/>
      <c r="KNA194" s="89"/>
      <c r="KNC194" s="89"/>
      <c r="KNF194" s="89"/>
      <c r="KNI194" s="89"/>
      <c r="KNT194" s="89"/>
      <c r="KNV194" s="89"/>
      <c r="KOH194" s="89"/>
      <c r="KOK194" s="89"/>
      <c r="KOS194" s="89"/>
      <c r="KPM194" s="89"/>
      <c r="KPO194" s="89"/>
      <c r="KPP194" s="89"/>
      <c r="KPQ194" s="89"/>
      <c r="KPR194" s="89"/>
      <c r="KPS194" s="89"/>
      <c r="KPT194" s="89"/>
      <c r="KQL194" s="89"/>
      <c r="KQM194" s="89"/>
      <c r="KQP194" s="89"/>
      <c r="KQS194" s="89"/>
      <c r="KQU194" s="89"/>
      <c r="KQW194" s="89"/>
      <c r="KQZ194" s="89"/>
      <c r="KRC194" s="89"/>
      <c r="KRF194" s="89"/>
      <c r="KRL194" s="89"/>
      <c r="KRO194" s="89"/>
      <c r="KRR194" s="89"/>
      <c r="KRW194" s="89"/>
      <c r="KSK194" s="89"/>
      <c r="KSL194" s="89"/>
      <c r="KSM194" s="89"/>
      <c r="KSN194" s="89"/>
      <c r="KSO194" s="89"/>
      <c r="KSP194" s="89"/>
      <c r="KSQ194" s="89"/>
      <c r="KSR194" s="89"/>
      <c r="KSS194" s="89"/>
      <c r="KST194" s="89"/>
      <c r="KSU194" s="89"/>
      <c r="KSV194" s="89"/>
      <c r="KSW194" s="89"/>
      <c r="KSX194" s="89"/>
      <c r="KSY194" s="89"/>
      <c r="KSZ194" s="89"/>
      <c r="KTA194" s="89"/>
      <c r="KTB194" s="89"/>
      <c r="KTC194" s="89"/>
      <c r="KTD194" s="89"/>
      <c r="KTE194" s="89"/>
      <c r="KTF194" s="89"/>
      <c r="KTG194" s="89"/>
      <c r="KTH194" s="89"/>
      <c r="KTI194" s="89"/>
      <c r="KTJ194" s="89"/>
      <c r="KTK194" s="89"/>
      <c r="KTL194" s="89"/>
      <c r="KTM194" s="89"/>
      <c r="KTN194" s="89"/>
      <c r="KTO194" s="89"/>
      <c r="KTP194" s="89"/>
      <c r="KTQ194" s="89"/>
      <c r="KTR194" s="89"/>
      <c r="KTS194" s="89"/>
      <c r="KTT194" s="89"/>
      <c r="KTU194" s="89"/>
      <c r="KTV194" s="89"/>
      <c r="KTW194" s="89"/>
      <c r="KTZ194" s="89"/>
      <c r="KUC194" s="89"/>
      <c r="KUF194" s="89"/>
      <c r="KUI194" s="89"/>
      <c r="KUL194" s="89"/>
      <c r="KUX194" s="89"/>
      <c r="KVA194" s="89"/>
      <c r="KVD194" s="89"/>
      <c r="KVG194" s="89"/>
      <c r="KVM194" s="89"/>
      <c r="KVP194" s="89"/>
      <c r="KVV194" s="89"/>
      <c r="KVY194" s="89"/>
      <c r="KWB194" s="89"/>
      <c r="KWE194" s="89"/>
      <c r="KWK194" s="89"/>
      <c r="KWN194" s="89"/>
      <c r="KWT194" s="89"/>
      <c r="KWV194" s="89"/>
      <c r="KWW194" s="89"/>
      <c r="KWY194" s="89"/>
      <c r="KXB194" s="89"/>
      <c r="KXE194" s="89"/>
      <c r="KXP194" s="89"/>
      <c r="KXR194" s="89"/>
      <c r="KYD194" s="89"/>
      <c r="KYG194" s="89"/>
      <c r="KYO194" s="89"/>
      <c r="KZI194" s="89"/>
      <c r="KZK194" s="89"/>
      <c r="KZL194" s="89"/>
      <c r="KZM194" s="89"/>
      <c r="KZN194" s="89"/>
      <c r="KZO194" s="89"/>
      <c r="KZP194" s="89"/>
      <c r="LAH194" s="89"/>
      <c r="LAI194" s="89"/>
      <c r="LAL194" s="89"/>
      <c r="LAO194" s="89"/>
      <c r="LAQ194" s="89"/>
      <c r="LAS194" s="89"/>
      <c r="LAV194" s="89"/>
      <c r="LAY194" s="89"/>
      <c r="LBB194" s="89"/>
      <c r="LBH194" s="89"/>
      <c r="LBK194" s="89"/>
      <c r="LBN194" s="89"/>
      <c r="LBS194" s="89"/>
      <c r="LCG194" s="89"/>
      <c r="LCH194" s="89"/>
      <c r="LCI194" s="89"/>
      <c r="LCJ194" s="89"/>
      <c r="LCK194" s="89"/>
      <c r="LCL194" s="89"/>
      <c r="LCM194" s="89"/>
      <c r="LCN194" s="89"/>
      <c r="LCO194" s="89"/>
      <c r="LCP194" s="89"/>
      <c r="LCQ194" s="89"/>
      <c r="LCR194" s="89"/>
      <c r="LCS194" s="89"/>
      <c r="LCT194" s="89"/>
      <c r="LCU194" s="89"/>
      <c r="LCV194" s="89"/>
      <c r="LCW194" s="89"/>
      <c r="LCX194" s="89"/>
      <c r="LCY194" s="89"/>
      <c r="LCZ194" s="89"/>
      <c r="LDA194" s="89"/>
      <c r="LDB194" s="89"/>
      <c r="LDC194" s="89"/>
      <c r="LDD194" s="89"/>
      <c r="LDE194" s="89"/>
      <c r="LDF194" s="89"/>
      <c r="LDG194" s="89"/>
      <c r="LDH194" s="89"/>
      <c r="LDI194" s="89"/>
      <c r="LDJ194" s="89"/>
      <c r="LDK194" s="89"/>
      <c r="LDL194" s="89"/>
      <c r="LDM194" s="89"/>
      <c r="LDN194" s="89"/>
      <c r="LDO194" s="89"/>
      <c r="LDP194" s="89"/>
      <c r="LDQ194" s="89"/>
      <c r="LDR194" s="89"/>
      <c r="LDS194" s="89"/>
      <c r="LDV194" s="89"/>
      <c r="LDY194" s="89"/>
      <c r="LEB194" s="89"/>
      <c r="LEE194" s="89"/>
      <c r="LEH194" s="89"/>
      <c r="LET194" s="89"/>
      <c r="LEW194" s="89"/>
      <c r="LEZ194" s="89"/>
      <c r="LFC194" s="89"/>
      <c r="LFI194" s="89"/>
      <c r="LFL194" s="89"/>
      <c r="LFR194" s="89"/>
      <c r="LFU194" s="89"/>
      <c r="LFX194" s="89"/>
      <c r="LGA194" s="89"/>
      <c r="LGG194" s="89"/>
      <c r="LGJ194" s="89"/>
      <c r="LGP194" s="89"/>
      <c r="LGR194" s="89"/>
      <c r="LGS194" s="89"/>
      <c r="LGU194" s="89"/>
      <c r="LGX194" s="89"/>
      <c r="LHA194" s="89"/>
      <c r="LHL194" s="89"/>
      <c r="LHN194" s="89"/>
      <c r="LHZ194" s="89"/>
      <c r="LIC194" s="89"/>
      <c r="LIK194" s="89"/>
      <c r="LJE194" s="89"/>
      <c r="LJG194" s="89"/>
      <c r="LJH194" s="89"/>
      <c r="LJI194" s="89"/>
      <c r="LJJ194" s="89"/>
      <c r="LJK194" s="89"/>
      <c r="LJL194" s="89"/>
      <c r="LKD194" s="89"/>
      <c r="LKE194" s="89"/>
      <c r="LKH194" s="89"/>
      <c r="LKK194" s="89"/>
      <c r="LKM194" s="89"/>
      <c r="LKO194" s="89"/>
      <c r="LKR194" s="89"/>
      <c r="LKU194" s="89"/>
      <c r="LKX194" s="89"/>
      <c r="LLD194" s="89"/>
      <c r="LLG194" s="89"/>
      <c r="LLJ194" s="89"/>
      <c r="LLO194" s="89"/>
      <c r="LMC194" s="89"/>
      <c r="LMD194" s="89"/>
      <c r="LME194" s="89"/>
      <c r="LMF194" s="89"/>
      <c r="LMG194" s="89"/>
      <c r="LMH194" s="89"/>
      <c r="LMI194" s="89"/>
      <c r="LMJ194" s="89"/>
      <c r="LMK194" s="89"/>
      <c r="LML194" s="89"/>
      <c r="LMM194" s="89"/>
      <c r="LMN194" s="89"/>
      <c r="LMO194" s="89"/>
      <c r="LMP194" s="89"/>
      <c r="LMQ194" s="89"/>
      <c r="LMR194" s="89"/>
      <c r="LMS194" s="89"/>
      <c r="LMT194" s="89"/>
      <c r="LMU194" s="89"/>
      <c r="LMV194" s="89"/>
      <c r="LMW194" s="89"/>
      <c r="LMX194" s="89"/>
      <c r="LMY194" s="89"/>
      <c r="LMZ194" s="89"/>
      <c r="LNA194" s="89"/>
      <c r="LNB194" s="89"/>
      <c r="LNC194" s="89"/>
      <c r="LND194" s="89"/>
      <c r="LNE194" s="89"/>
      <c r="LNF194" s="89"/>
      <c r="LNG194" s="89"/>
      <c r="LNH194" s="89"/>
      <c r="LNI194" s="89"/>
      <c r="LNJ194" s="89"/>
      <c r="LNK194" s="89"/>
      <c r="LNL194" s="89"/>
      <c r="LNM194" s="89"/>
      <c r="LNN194" s="89"/>
      <c r="LNO194" s="89"/>
      <c r="LNR194" s="89"/>
      <c r="LNU194" s="89"/>
      <c r="LNX194" s="89"/>
      <c r="LOA194" s="89"/>
      <c r="LOD194" s="89"/>
      <c r="LOP194" s="89"/>
      <c r="LOS194" s="89"/>
      <c r="LOV194" s="89"/>
      <c r="LOY194" s="89"/>
      <c r="LPE194" s="89"/>
      <c r="LPH194" s="89"/>
      <c r="LPN194" s="89"/>
      <c r="LPQ194" s="89"/>
      <c r="LPT194" s="89"/>
      <c r="LPW194" s="89"/>
      <c r="LQC194" s="89"/>
      <c r="LQF194" s="89"/>
      <c r="LQL194" s="89"/>
      <c r="LQN194" s="89"/>
      <c r="LQO194" s="89"/>
      <c r="LQQ194" s="89"/>
      <c r="LQT194" s="89"/>
      <c r="LQW194" s="89"/>
      <c r="LRH194" s="89"/>
      <c r="LRJ194" s="89"/>
      <c r="LRV194" s="89"/>
      <c r="LRY194" s="89"/>
      <c r="LSG194" s="89"/>
      <c r="LTA194" s="89"/>
      <c r="LTC194" s="89"/>
      <c r="LTD194" s="89"/>
      <c r="LTE194" s="89"/>
      <c r="LTF194" s="89"/>
      <c r="LTG194" s="89"/>
      <c r="LTH194" s="89"/>
      <c r="LTZ194" s="89"/>
      <c r="LUA194" s="89"/>
      <c r="LUD194" s="89"/>
      <c r="LUG194" s="89"/>
      <c r="LUI194" s="89"/>
      <c r="LUK194" s="89"/>
      <c r="LUN194" s="89"/>
      <c r="LUQ194" s="89"/>
      <c r="LUT194" s="89"/>
      <c r="LUZ194" s="89"/>
      <c r="LVC194" s="89"/>
      <c r="LVF194" s="89"/>
      <c r="LVK194" s="89"/>
      <c r="LVY194" s="89"/>
      <c r="LVZ194" s="89"/>
      <c r="LWA194" s="89"/>
      <c r="LWB194" s="89"/>
      <c r="LWC194" s="89"/>
      <c r="LWD194" s="89"/>
      <c r="LWE194" s="89"/>
      <c r="LWF194" s="89"/>
      <c r="LWG194" s="89"/>
      <c r="LWH194" s="89"/>
      <c r="LWI194" s="89"/>
      <c r="LWJ194" s="89"/>
      <c r="LWK194" s="89"/>
      <c r="LWL194" s="89"/>
      <c r="LWM194" s="89"/>
      <c r="LWN194" s="89"/>
      <c r="LWO194" s="89"/>
      <c r="LWP194" s="89"/>
      <c r="LWQ194" s="89"/>
      <c r="LWR194" s="89"/>
      <c r="LWS194" s="89"/>
      <c r="LWT194" s="89"/>
      <c r="LWU194" s="89"/>
      <c r="LWV194" s="89"/>
      <c r="LWW194" s="89"/>
      <c r="LWX194" s="89"/>
      <c r="LWY194" s="89"/>
      <c r="LWZ194" s="89"/>
      <c r="LXA194" s="89"/>
      <c r="LXB194" s="89"/>
      <c r="LXC194" s="89"/>
      <c r="LXD194" s="89"/>
      <c r="LXE194" s="89"/>
      <c r="LXF194" s="89"/>
      <c r="LXG194" s="89"/>
      <c r="LXH194" s="89"/>
      <c r="LXI194" s="89"/>
      <c r="LXJ194" s="89"/>
      <c r="LXK194" s="89"/>
      <c r="LXN194" s="89"/>
      <c r="LXQ194" s="89"/>
      <c r="LXT194" s="89"/>
      <c r="LXW194" s="89"/>
      <c r="LXZ194" s="89"/>
      <c r="LYL194" s="89"/>
      <c r="LYO194" s="89"/>
      <c r="LYR194" s="89"/>
      <c r="LYU194" s="89"/>
      <c r="LZA194" s="89"/>
      <c r="LZD194" s="89"/>
      <c r="LZJ194" s="89"/>
      <c r="LZM194" s="89"/>
      <c r="LZP194" s="89"/>
      <c r="LZS194" s="89"/>
      <c r="LZY194" s="89"/>
      <c r="MAB194" s="89"/>
      <c r="MAH194" s="89"/>
      <c r="MAJ194" s="89"/>
      <c r="MAK194" s="89"/>
      <c r="MAM194" s="89"/>
      <c r="MAP194" s="89"/>
      <c r="MAS194" s="89"/>
      <c r="MBD194" s="89"/>
      <c r="MBF194" s="89"/>
      <c r="MBR194" s="89"/>
      <c r="MBU194" s="89"/>
      <c r="MCC194" s="89"/>
      <c r="MCW194" s="89"/>
      <c r="MCY194" s="89"/>
      <c r="MCZ194" s="89"/>
      <c r="MDA194" s="89"/>
      <c r="MDB194" s="89"/>
      <c r="MDC194" s="89"/>
      <c r="MDD194" s="89"/>
      <c r="MDV194" s="89"/>
      <c r="MDW194" s="89"/>
      <c r="MDZ194" s="89"/>
      <c r="MEC194" s="89"/>
      <c r="MEE194" s="89"/>
      <c r="MEG194" s="89"/>
      <c r="MEJ194" s="89"/>
      <c r="MEM194" s="89"/>
      <c r="MEP194" s="89"/>
      <c r="MEV194" s="89"/>
      <c r="MEY194" s="89"/>
      <c r="MFB194" s="89"/>
      <c r="MFG194" s="89"/>
      <c r="MFU194" s="89"/>
      <c r="MFV194" s="89"/>
      <c r="MFW194" s="89"/>
      <c r="MFX194" s="89"/>
      <c r="MFY194" s="89"/>
      <c r="MFZ194" s="89"/>
      <c r="MGA194" s="89"/>
      <c r="MGB194" s="89"/>
      <c r="MGC194" s="89"/>
      <c r="MGD194" s="89"/>
      <c r="MGE194" s="89"/>
      <c r="MGF194" s="89"/>
      <c r="MGG194" s="89"/>
      <c r="MGH194" s="89"/>
      <c r="MGI194" s="89"/>
      <c r="MGJ194" s="89"/>
      <c r="MGK194" s="89"/>
      <c r="MGL194" s="89"/>
      <c r="MGM194" s="89"/>
      <c r="MGN194" s="89"/>
      <c r="MGO194" s="89"/>
      <c r="MGP194" s="89"/>
      <c r="MGQ194" s="89"/>
      <c r="MGR194" s="89"/>
      <c r="MGS194" s="89"/>
      <c r="MGT194" s="89"/>
      <c r="MGU194" s="89"/>
      <c r="MGV194" s="89"/>
      <c r="MGW194" s="89"/>
      <c r="MGX194" s="89"/>
      <c r="MGY194" s="89"/>
      <c r="MGZ194" s="89"/>
      <c r="MHA194" s="89"/>
      <c r="MHB194" s="89"/>
      <c r="MHC194" s="89"/>
      <c r="MHD194" s="89"/>
      <c r="MHE194" s="89"/>
      <c r="MHF194" s="89"/>
      <c r="MHG194" s="89"/>
      <c r="MHJ194" s="89"/>
      <c r="MHM194" s="89"/>
      <c r="MHP194" s="89"/>
      <c r="MHS194" s="89"/>
      <c r="MHV194" s="89"/>
      <c r="MIH194" s="89"/>
      <c r="MIK194" s="89"/>
      <c r="MIN194" s="89"/>
      <c r="MIQ194" s="89"/>
      <c r="MIW194" s="89"/>
      <c r="MIZ194" s="89"/>
      <c r="MJF194" s="89"/>
      <c r="MJI194" s="89"/>
      <c r="MJL194" s="89"/>
      <c r="MJO194" s="89"/>
      <c r="MJU194" s="89"/>
      <c r="MJX194" s="89"/>
      <c r="MKD194" s="89"/>
      <c r="MKF194" s="89"/>
      <c r="MKG194" s="89"/>
      <c r="MKI194" s="89"/>
      <c r="MKL194" s="89"/>
      <c r="MKO194" s="89"/>
      <c r="MKZ194" s="89"/>
      <c r="MLB194" s="89"/>
      <c r="MLN194" s="89"/>
      <c r="MLQ194" s="89"/>
      <c r="MLY194" s="89"/>
      <c r="MMS194" s="89"/>
      <c r="MMU194" s="89"/>
      <c r="MMV194" s="89"/>
      <c r="MMW194" s="89"/>
      <c r="MMX194" s="89"/>
      <c r="MMY194" s="89"/>
      <c r="MMZ194" s="89"/>
      <c r="MNR194" s="89"/>
      <c r="MNS194" s="89"/>
      <c r="MNV194" s="89"/>
      <c r="MNY194" s="89"/>
      <c r="MOA194" s="89"/>
      <c r="MOC194" s="89"/>
      <c r="MOF194" s="89"/>
      <c r="MOI194" s="89"/>
      <c r="MOL194" s="89"/>
      <c r="MOR194" s="89"/>
      <c r="MOU194" s="89"/>
      <c r="MOX194" s="89"/>
      <c r="MPC194" s="89"/>
      <c r="MPQ194" s="89"/>
      <c r="MPR194" s="89"/>
      <c r="MPS194" s="89"/>
      <c r="MPT194" s="89"/>
      <c r="MPU194" s="89"/>
      <c r="MPV194" s="89"/>
      <c r="MPW194" s="89"/>
      <c r="MPX194" s="89"/>
      <c r="MPY194" s="89"/>
      <c r="MPZ194" s="89"/>
      <c r="MQA194" s="89"/>
      <c r="MQB194" s="89"/>
      <c r="MQC194" s="89"/>
      <c r="MQD194" s="89"/>
      <c r="MQE194" s="89"/>
      <c r="MQF194" s="89"/>
      <c r="MQG194" s="89"/>
      <c r="MQH194" s="89"/>
      <c r="MQI194" s="89"/>
      <c r="MQJ194" s="89"/>
      <c r="MQK194" s="89"/>
      <c r="MQL194" s="89"/>
      <c r="MQM194" s="89"/>
      <c r="MQN194" s="89"/>
      <c r="MQO194" s="89"/>
      <c r="MQP194" s="89"/>
      <c r="MQQ194" s="89"/>
      <c r="MQR194" s="89"/>
      <c r="MQS194" s="89"/>
      <c r="MQT194" s="89"/>
      <c r="MQU194" s="89"/>
      <c r="MQV194" s="89"/>
      <c r="MQW194" s="89"/>
      <c r="MQX194" s="89"/>
      <c r="MQY194" s="89"/>
      <c r="MQZ194" s="89"/>
      <c r="MRA194" s="89"/>
      <c r="MRB194" s="89"/>
      <c r="MRC194" s="89"/>
      <c r="MRF194" s="89"/>
      <c r="MRI194" s="89"/>
      <c r="MRL194" s="89"/>
      <c r="MRO194" s="89"/>
      <c r="MRR194" s="89"/>
      <c r="MSD194" s="89"/>
      <c r="MSG194" s="89"/>
      <c r="MSJ194" s="89"/>
      <c r="MSM194" s="89"/>
      <c r="MSS194" s="89"/>
      <c r="MSV194" s="89"/>
      <c r="MTB194" s="89"/>
      <c r="MTE194" s="89"/>
      <c r="MTH194" s="89"/>
      <c r="MTK194" s="89"/>
      <c r="MTQ194" s="89"/>
      <c r="MTT194" s="89"/>
      <c r="MTZ194" s="89"/>
      <c r="MUB194" s="89"/>
      <c r="MUC194" s="89"/>
      <c r="MUE194" s="89"/>
      <c r="MUH194" s="89"/>
      <c r="MUK194" s="89"/>
      <c r="MUV194" s="89"/>
      <c r="MUX194" s="89"/>
      <c r="MVJ194" s="89"/>
      <c r="MVM194" s="89"/>
      <c r="MVU194" s="89"/>
      <c r="MWO194" s="89"/>
      <c r="MWQ194" s="89"/>
      <c r="MWR194" s="89"/>
      <c r="MWS194" s="89"/>
      <c r="MWT194" s="89"/>
      <c r="MWU194" s="89"/>
      <c r="MWV194" s="89"/>
      <c r="MXN194" s="89"/>
      <c r="MXO194" s="89"/>
      <c r="MXR194" s="89"/>
      <c r="MXU194" s="89"/>
      <c r="MXW194" s="89"/>
      <c r="MXY194" s="89"/>
      <c r="MYB194" s="89"/>
      <c r="MYE194" s="89"/>
      <c r="MYH194" s="89"/>
      <c r="MYN194" s="89"/>
      <c r="MYQ194" s="89"/>
      <c r="MYT194" s="89"/>
      <c r="MYY194" s="89"/>
      <c r="MZM194" s="89"/>
      <c r="MZN194" s="89"/>
      <c r="MZO194" s="89"/>
      <c r="MZP194" s="89"/>
      <c r="MZQ194" s="89"/>
      <c r="MZR194" s="89"/>
      <c r="MZS194" s="89"/>
      <c r="MZT194" s="89"/>
      <c r="MZU194" s="89"/>
      <c r="MZV194" s="89"/>
      <c r="MZW194" s="89"/>
      <c r="MZX194" s="89"/>
      <c r="MZY194" s="89"/>
      <c r="MZZ194" s="89"/>
      <c r="NAA194" s="89"/>
      <c r="NAB194" s="89"/>
      <c r="NAC194" s="89"/>
      <c r="NAD194" s="89"/>
      <c r="NAE194" s="89"/>
      <c r="NAF194" s="89"/>
      <c r="NAG194" s="89"/>
      <c r="NAH194" s="89"/>
      <c r="NAI194" s="89"/>
      <c r="NAJ194" s="89"/>
      <c r="NAK194" s="89"/>
      <c r="NAL194" s="89"/>
      <c r="NAM194" s="89"/>
      <c r="NAN194" s="89"/>
      <c r="NAO194" s="89"/>
      <c r="NAP194" s="89"/>
      <c r="NAQ194" s="89"/>
      <c r="NAR194" s="89"/>
      <c r="NAS194" s="89"/>
      <c r="NAT194" s="89"/>
      <c r="NAU194" s="89"/>
      <c r="NAV194" s="89"/>
      <c r="NAW194" s="89"/>
      <c r="NAX194" s="89"/>
      <c r="NAY194" s="89"/>
      <c r="NBB194" s="89"/>
      <c r="NBE194" s="89"/>
      <c r="NBH194" s="89"/>
      <c r="NBK194" s="89"/>
      <c r="NBN194" s="89"/>
      <c r="NBZ194" s="89"/>
      <c r="NCC194" s="89"/>
      <c r="NCF194" s="89"/>
      <c r="NCI194" s="89"/>
      <c r="NCO194" s="89"/>
      <c r="NCR194" s="89"/>
      <c r="NCX194" s="89"/>
      <c r="NDA194" s="89"/>
      <c r="NDD194" s="89"/>
      <c r="NDG194" s="89"/>
      <c r="NDM194" s="89"/>
      <c r="NDP194" s="89"/>
      <c r="NDV194" s="89"/>
      <c r="NDX194" s="89"/>
      <c r="NDY194" s="89"/>
      <c r="NEA194" s="89"/>
      <c r="NED194" s="89"/>
      <c r="NEG194" s="89"/>
      <c r="NER194" s="89"/>
      <c r="NET194" s="89"/>
      <c r="NFF194" s="89"/>
      <c r="NFI194" s="89"/>
      <c r="NFQ194" s="89"/>
      <c r="NGK194" s="89"/>
      <c r="NGM194" s="89"/>
      <c r="NGN194" s="89"/>
      <c r="NGO194" s="89"/>
      <c r="NGP194" s="89"/>
      <c r="NGQ194" s="89"/>
      <c r="NGR194" s="89"/>
      <c r="NHJ194" s="89"/>
      <c r="NHK194" s="89"/>
      <c r="NHN194" s="89"/>
      <c r="NHQ194" s="89"/>
      <c r="NHS194" s="89"/>
      <c r="NHU194" s="89"/>
      <c r="NHX194" s="89"/>
      <c r="NIA194" s="89"/>
      <c r="NID194" s="89"/>
      <c r="NIJ194" s="89"/>
      <c r="NIM194" s="89"/>
      <c r="NIP194" s="89"/>
      <c r="NIU194" s="89"/>
      <c r="NJI194" s="89"/>
      <c r="NJJ194" s="89"/>
      <c r="NJK194" s="89"/>
      <c r="NJL194" s="89"/>
      <c r="NJM194" s="89"/>
      <c r="NJN194" s="89"/>
      <c r="NJO194" s="89"/>
      <c r="NJP194" s="89"/>
      <c r="NJQ194" s="89"/>
      <c r="NJR194" s="89"/>
      <c r="NJS194" s="89"/>
      <c r="NJT194" s="89"/>
      <c r="NJU194" s="89"/>
      <c r="NJV194" s="89"/>
      <c r="NJW194" s="89"/>
      <c r="NJX194" s="89"/>
      <c r="NJY194" s="89"/>
      <c r="NJZ194" s="89"/>
      <c r="NKA194" s="89"/>
      <c r="NKB194" s="89"/>
      <c r="NKC194" s="89"/>
      <c r="NKD194" s="89"/>
      <c r="NKE194" s="89"/>
      <c r="NKF194" s="89"/>
      <c r="NKG194" s="89"/>
      <c r="NKH194" s="89"/>
      <c r="NKI194" s="89"/>
      <c r="NKJ194" s="89"/>
      <c r="NKK194" s="89"/>
      <c r="NKL194" s="89"/>
      <c r="NKM194" s="89"/>
      <c r="NKN194" s="89"/>
      <c r="NKO194" s="89"/>
      <c r="NKP194" s="89"/>
      <c r="NKQ194" s="89"/>
      <c r="NKR194" s="89"/>
      <c r="NKS194" s="89"/>
      <c r="NKT194" s="89"/>
      <c r="NKU194" s="89"/>
      <c r="NKX194" s="89"/>
      <c r="NLA194" s="89"/>
      <c r="NLD194" s="89"/>
      <c r="NLG194" s="89"/>
      <c r="NLJ194" s="89"/>
      <c r="NLV194" s="89"/>
      <c r="NLY194" s="89"/>
      <c r="NMB194" s="89"/>
      <c r="NME194" s="89"/>
      <c r="NMK194" s="89"/>
      <c r="NMN194" s="89"/>
      <c r="NMT194" s="89"/>
      <c r="NMW194" s="89"/>
      <c r="NMZ194" s="89"/>
      <c r="NNC194" s="89"/>
      <c r="NNI194" s="89"/>
      <c r="NNL194" s="89"/>
      <c r="NNR194" s="89"/>
      <c r="NNT194" s="89"/>
      <c r="NNU194" s="89"/>
      <c r="NNW194" s="89"/>
      <c r="NNZ194" s="89"/>
      <c r="NOC194" s="89"/>
      <c r="NON194" s="89"/>
      <c r="NOP194" s="89"/>
      <c r="NPB194" s="89"/>
      <c r="NPE194" s="89"/>
      <c r="NPM194" s="89"/>
      <c r="NQG194" s="89"/>
      <c r="NQI194" s="89"/>
      <c r="NQJ194" s="89"/>
      <c r="NQK194" s="89"/>
      <c r="NQL194" s="89"/>
      <c r="NQM194" s="89"/>
      <c r="NQN194" s="89"/>
      <c r="NRF194" s="89"/>
      <c r="NRG194" s="89"/>
      <c r="NRJ194" s="89"/>
      <c r="NRM194" s="89"/>
      <c r="NRO194" s="89"/>
      <c r="NRQ194" s="89"/>
      <c r="NRT194" s="89"/>
      <c r="NRW194" s="89"/>
      <c r="NRZ194" s="89"/>
      <c r="NSF194" s="89"/>
      <c r="NSI194" s="89"/>
      <c r="NSL194" s="89"/>
      <c r="NSQ194" s="89"/>
      <c r="NTE194" s="89"/>
      <c r="NTF194" s="89"/>
      <c r="NTG194" s="89"/>
      <c r="NTH194" s="89"/>
      <c r="NTI194" s="89"/>
      <c r="NTJ194" s="89"/>
      <c r="NTK194" s="89"/>
      <c r="NTL194" s="89"/>
      <c r="NTM194" s="89"/>
      <c r="NTN194" s="89"/>
      <c r="NTO194" s="89"/>
      <c r="NTP194" s="89"/>
      <c r="NTQ194" s="89"/>
      <c r="NTR194" s="89"/>
      <c r="NTS194" s="89"/>
      <c r="NTT194" s="89"/>
      <c r="NTU194" s="89"/>
      <c r="NTV194" s="89"/>
      <c r="NTW194" s="89"/>
      <c r="NTX194" s="89"/>
      <c r="NTY194" s="89"/>
      <c r="NTZ194" s="89"/>
      <c r="NUA194" s="89"/>
      <c r="NUB194" s="89"/>
      <c r="NUC194" s="89"/>
      <c r="NUD194" s="89"/>
      <c r="NUE194" s="89"/>
      <c r="NUF194" s="89"/>
      <c r="NUG194" s="89"/>
      <c r="NUH194" s="89"/>
      <c r="NUI194" s="89"/>
      <c r="NUJ194" s="89"/>
      <c r="NUK194" s="89"/>
      <c r="NUL194" s="89"/>
      <c r="NUM194" s="89"/>
      <c r="NUN194" s="89"/>
      <c r="NUO194" s="89"/>
      <c r="NUP194" s="89"/>
      <c r="NUQ194" s="89"/>
      <c r="NUT194" s="89"/>
      <c r="NUW194" s="89"/>
      <c r="NUZ194" s="89"/>
      <c r="NVC194" s="89"/>
      <c r="NVF194" s="89"/>
      <c r="NVR194" s="89"/>
      <c r="NVU194" s="89"/>
      <c r="NVX194" s="89"/>
      <c r="NWA194" s="89"/>
      <c r="NWG194" s="89"/>
      <c r="NWJ194" s="89"/>
      <c r="NWP194" s="89"/>
      <c r="NWS194" s="89"/>
      <c r="NWV194" s="89"/>
      <c r="NWY194" s="89"/>
      <c r="NXE194" s="89"/>
      <c r="NXH194" s="89"/>
      <c r="NXN194" s="89"/>
      <c r="NXP194" s="89"/>
      <c r="NXQ194" s="89"/>
      <c r="NXS194" s="89"/>
      <c r="NXV194" s="89"/>
      <c r="NXY194" s="89"/>
      <c r="NYJ194" s="89"/>
      <c r="NYL194" s="89"/>
      <c r="NYX194" s="89"/>
      <c r="NZA194" s="89"/>
      <c r="NZI194" s="89"/>
      <c r="OAC194" s="89"/>
      <c r="OAE194" s="89"/>
      <c r="OAF194" s="89"/>
      <c r="OAG194" s="89"/>
      <c r="OAH194" s="89"/>
      <c r="OAI194" s="89"/>
      <c r="OAJ194" s="89"/>
      <c r="OBB194" s="89"/>
      <c r="OBC194" s="89"/>
      <c r="OBF194" s="89"/>
      <c r="OBI194" s="89"/>
      <c r="OBK194" s="89"/>
      <c r="OBM194" s="89"/>
      <c r="OBP194" s="89"/>
      <c r="OBS194" s="89"/>
      <c r="OBV194" s="89"/>
      <c r="OCB194" s="89"/>
      <c r="OCE194" s="89"/>
      <c r="OCH194" s="89"/>
      <c r="OCM194" s="89"/>
      <c r="ODA194" s="89"/>
      <c r="ODB194" s="89"/>
      <c r="ODC194" s="89"/>
      <c r="ODD194" s="89"/>
      <c r="ODE194" s="89"/>
      <c r="ODF194" s="89"/>
      <c r="ODG194" s="89"/>
      <c r="ODH194" s="89"/>
      <c r="ODI194" s="89"/>
      <c r="ODJ194" s="89"/>
      <c r="ODK194" s="89"/>
      <c r="ODL194" s="89"/>
      <c r="ODM194" s="89"/>
      <c r="ODN194" s="89"/>
      <c r="ODO194" s="89"/>
      <c r="ODP194" s="89"/>
      <c r="ODQ194" s="89"/>
      <c r="ODR194" s="89"/>
      <c r="ODS194" s="89"/>
      <c r="ODT194" s="89"/>
      <c r="ODU194" s="89"/>
      <c r="ODV194" s="89"/>
      <c r="ODW194" s="89"/>
      <c r="ODX194" s="89"/>
      <c r="ODY194" s="89"/>
      <c r="ODZ194" s="89"/>
      <c r="OEA194" s="89"/>
      <c r="OEB194" s="89"/>
      <c r="OEC194" s="89"/>
      <c r="OED194" s="89"/>
      <c r="OEE194" s="89"/>
      <c r="OEF194" s="89"/>
      <c r="OEG194" s="89"/>
      <c r="OEH194" s="89"/>
      <c r="OEI194" s="89"/>
      <c r="OEJ194" s="89"/>
      <c r="OEK194" s="89"/>
      <c r="OEL194" s="89"/>
      <c r="OEM194" s="89"/>
      <c r="OEP194" s="89"/>
      <c r="OES194" s="89"/>
      <c r="OEV194" s="89"/>
      <c r="OEY194" s="89"/>
      <c r="OFB194" s="89"/>
      <c r="OFN194" s="89"/>
      <c r="OFQ194" s="89"/>
      <c r="OFT194" s="89"/>
      <c r="OFW194" s="89"/>
      <c r="OGC194" s="89"/>
      <c r="OGF194" s="89"/>
      <c r="OGL194" s="89"/>
      <c r="OGO194" s="89"/>
      <c r="OGR194" s="89"/>
      <c r="OGU194" s="89"/>
      <c r="OHA194" s="89"/>
      <c r="OHD194" s="89"/>
      <c r="OHJ194" s="89"/>
      <c r="OHL194" s="89"/>
      <c r="OHM194" s="89"/>
      <c r="OHO194" s="89"/>
      <c r="OHR194" s="89"/>
      <c r="OHU194" s="89"/>
      <c r="OIF194" s="89"/>
      <c r="OIH194" s="89"/>
      <c r="OIT194" s="89"/>
      <c r="OIW194" s="89"/>
      <c r="OJE194" s="89"/>
      <c r="OJY194" s="89"/>
      <c r="OKA194" s="89"/>
      <c r="OKB194" s="89"/>
      <c r="OKC194" s="89"/>
      <c r="OKD194" s="89"/>
      <c r="OKE194" s="89"/>
      <c r="OKF194" s="89"/>
      <c r="OKX194" s="89"/>
      <c r="OKY194" s="89"/>
      <c r="OLB194" s="89"/>
      <c r="OLE194" s="89"/>
      <c r="OLG194" s="89"/>
      <c r="OLI194" s="89"/>
      <c r="OLL194" s="89"/>
      <c r="OLO194" s="89"/>
      <c r="OLR194" s="89"/>
      <c r="OLX194" s="89"/>
      <c r="OMA194" s="89"/>
      <c r="OMD194" s="89"/>
      <c r="OMI194" s="89"/>
      <c r="OMW194" s="89"/>
      <c r="OMX194" s="89"/>
      <c r="OMY194" s="89"/>
      <c r="OMZ194" s="89"/>
      <c r="ONA194" s="89"/>
      <c r="ONB194" s="89"/>
      <c r="ONC194" s="89"/>
      <c r="OND194" s="89"/>
      <c r="ONE194" s="89"/>
      <c r="ONF194" s="89"/>
      <c r="ONG194" s="89"/>
      <c r="ONH194" s="89"/>
      <c r="ONI194" s="89"/>
      <c r="ONJ194" s="89"/>
      <c r="ONK194" s="89"/>
      <c r="ONL194" s="89"/>
      <c r="ONM194" s="89"/>
      <c r="ONN194" s="89"/>
      <c r="ONO194" s="89"/>
      <c r="ONP194" s="89"/>
      <c r="ONQ194" s="89"/>
      <c r="ONR194" s="89"/>
      <c r="ONS194" s="89"/>
      <c r="ONT194" s="89"/>
      <c r="ONU194" s="89"/>
      <c r="ONV194" s="89"/>
      <c r="ONW194" s="89"/>
      <c r="ONX194" s="89"/>
      <c r="ONY194" s="89"/>
      <c r="ONZ194" s="89"/>
      <c r="OOA194" s="89"/>
      <c r="OOB194" s="89"/>
      <c r="OOC194" s="89"/>
      <c r="OOD194" s="89"/>
      <c r="OOE194" s="89"/>
      <c r="OOF194" s="89"/>
      <c r="OOG194" s="89"/>
      <c r="OOH194" s="89"/>
      <c r="OOI194" s="89"/>
      <c r="OOL194" s="89"/>
      <c r="OOO194" s="89"/>
      <c r="OOR194" s="89"/>
      <c r="OOU194" s="89"/>
      <c r="OOX194" s="89"/>
      <c r="OPJ194" s="89"/>
      <c r="OPM194" s="89"/>
      <c r="OPP194" s="89"/>
      <c r="OPS194" s="89"/>
      <c r="OPY194" s="89"/>
      <c r="OQB194" s="89"/>
      <c r="OQH194" s="89"/>
      <c r="OQK194" s="89"/>
      <c r="OQN194" s="89"/>
      <c r="OQQ194" s="89"/>
      <c r="OQW194" s="89"/>
      <c r="OQZ194" s="89"/>
      <c r="ORF194" s="89"/>
      <c r="ORH194" s="89"/>
      <c r="ORI194" s="89"/>
      <c r="ORK194" s="89"/>
      <c r="ORN194" s="89"/>
      <c r="ORQ194" s="89"/>
      <c r="OSB194" s="89"/>
      <c r="OSD194" s="89"/>
      <c r="OSP194" s="89"/>
      <c r="OSS194" s="89"/>
      <c r="OTA194" s="89"/>
      <c r="OTU194" s="89"/>
      <c r="OTW194" s="89"/>
      <c r="OTX194" s="89"/>
      <c r="OTY194" s="89"/>
      <c r="OTZ194" s="89"/>
      <c r="OUA194" s="89"/>
      <c r="OUB194" s="89"/>
      <c r="OUT194" s="89"/>
      <c r="OUU194" s="89"/>
      <c r="OUX194" s="89"/>
      <c r="OVA194" s="89"/>
      <c r="OVC194" s="89"/>
      <c r="OVE194" s="89"/>
      <c r="OVH194" s="89"/>
      <c r="OVK194" s="89"/>
      <c r="OVN194" s="89"/>
      <c r="OVT194" s="89"/>
      <c r="OVW194" s="89"/>
      <c r="OVZ194" s="89"/>
      <c r="OWE194" s="89"/>
      <c r="OWS194" s="89"/>
      <c r="OWT194" s="89"/>
      <c r="OWU194" s="89"/>
      <c r="OWV194" s="89"/>
      <c r="OWW194" s="89"/>
      <c r="OWX194" s="89"/>
      <c r="OWY194" s="89"/>
      <c r="OWZ194" s="89"/>
      <c r="OXA194" s="89"/>
      <c r="OXB194" s="89"/>
      <c r="OXC194" s="89"/>
      <c r="OXD194" s="89"/>
      <c r="OXE194" s="89"/>
      <c r="OXF194" s="89"/>
      <c r="OXG194" s="89"/>
      <c r="OXH194" s="89"/>
      <c r="OXI194" s="89"/>
      <c r="OXJ194" s="89"/>
      <c r="OXK194" s="89"/>
      <c r="OXL194" s="89"/>
      <c r="OXM194" s="89"/>
      <c r="OXN194" s="89"/>
      <c r="OXO194" s="89"/>
      <c r="OXP194" s="89"/>
      <c r="OXQ194" s="89"/>
      <c r="OXR194" s="89"/>
      <c r="OXS194" s="89"/>
      <c r="OXT194" s="89"/>
      <c r="OXU194" s="89"/>
      <c r="OXV194" s="89"/>
      <c r="OXW194" s="89"/>
      <c r="OXX194" s="89"/>
      <c r="OXY194" s="89"/>
      <c r="OXZ194" s="89"/>
      <c r="OYA194" s="89"/>
      <c r="OYB194" s="89"/>
      <c r="OYC194" s="89"/>
      <c r="OYD194" s="89"/>
      <c r="OYE194" s="89"/>
      <c r="OYH194" s="89"/>
      <c r="OYK194" s="89"/>
      <c r="OYN194" s="89"/>
      <c r="OYQ194" s="89"/>
      <c r="OYT194" s="89"/>
      <c r="OZF194" s="89"/>
      <c r="OZI194" s="89"/>
      <c r="OZL194" s="89"/>
      <c r="OZO194" s="89"/>
      <c r="OZU194" s="89"/>
      <c r="OZX194" s="89"/>
      <c r="PAD194" s="89"/>
      <c r="PAG194" s="89"/>
      <c r="PAJ194" s="89"/>
      <c r="PAM194" s="89"/>
      <c r="PAS194" s="89"/>
      <c r="PAV194" s="89"/>
      <c r="PBB194" s="89"/>
      <c r="PBD194" s="89"/>
      <c r="PBE194" s="89"/>
      <c r="PBG194" s="89"/>
      <c r="PBJ194" s="89"/>
      <c r="PBM194" s="89"/>
      <c r="PBX194" s="89"/>
      <c r="PBZ194" s="89"/>
      <c r="PCL194" s="89"/>
      <c r="PCO194" s="89"/>
      <c r="PCW194" s="89"/>
      <c r="PDQ194" s="89"/>
      <c r="PDS194" s="89"/>
      <c r="PDT194" s="89"/>
      <c r="PDU194" s="89"/>
      <c r="PDV194" s="89"/>
      <c r="PDW194" s="89"/>
      <c r="PDX194" s="89"/>
      <c r="PEP194" s="89"/>
      <c r="PEQ194" s="89"/>
      <c r="PET194" s="89"/>
      <c r="PEW194" s="89"/>
      <c r="PEY194" s="89"/>
      <c r="PFA194" s="89"/>
      <c r="PFD194" s="89"/>
      <c r="PFG194" s="89"/>
      <c r="PFJ194" s="89"/>
      <c r="PFP194" s="89"/>
      <c r="PFS194" s="89"/>
      <c r="PFV194" s="89"/>
      <c r="PGA194" s="89"/>
      <c r="PGO194" s="89"/>
      <c r="PGP194" s="89"/>
      <c r="PGQ194" s="89"/>
      <c r="PGR194" s="89"/>
      <c r="PGS194" s="89"/>
      <c r="PGT194" s="89"/>
      <c r="PGU194" s="89"/>
      <c r="PGV194" s="89"/>
      <c r="PGW194" s="89"/>
      <c r="PGX194" s="89"/>
      <c r="PGY194" s="89"/>
      <c r="PGZ194" s="89"/>
      <c r="PHA194" s="89"/>
      <c r="PHB194" s="89"/>
      <c r="PHC194" s="89"/>
      <c r="PHD194" s="89"/>
      <c r="PHE194" s="89"/>
      <c r="PHF194" s="89"/>
      <c r="PHG194" s="89"/>
      <c r="PHH194" s="89"/>
      <c r="PHI194" s="89"/>
      <c r="PHJ194" s="89"/>
      <c r="PHK194" s="89"/>
      <c r="PHL194" s="89"/>
      <c r="PHM194" s="89"/>
      <c r="PHN194" s="89"/>
      <c r="PHO194" s="89"/>
      <c r="PHP194" s="89"/>
      <c r="PHQ194" s="89"/>
      <c r="PHR194" s="89"/>
      <c r="PHS194" s="89"/>
      <c r="PHT194" s="89"/>
      <c r="PHU194" s="89"/>
      <c r="PHV194" s="89"/>
      <c r="PHW194" s="89"/>
      <c r="PHX194" s="89"/>
      <c r="PHY194" s="89"/>
      <c r="PHZ194" s="89"/>
      <c r="PIA194" s="89"/>
      <c r="PID194" s="89"/>
      <c r="PIG194" s="89"/>
      <c r="PIJ194" s="89"/>
      <c r="PIM194" s="89"/>
      <c r="PIP194" s="89"/>
      <c r="PJB194" s="89"/>
      <c r="PJE194" s="89"/>
      <c r="PJH194" s="89"/>
      <c r="PJK194" s="89"/>
      <c r="PJQ194" s="89"/>
      <c r="PJT194" s="89"/>
      <c r="PJZ194" s="89"/>
      <c r="PKC194" s="89"/>
      <c r="PKF194" s="89"/>
      <c r="PKI194" s="89"/>
      <c r="PKO194" s="89"/>
      <c r="PKR194" s="89"/>
      <c r="PKX194" s="89"/>
      <c r="PKZ194" s="89"/>
      <c r="PLA194" s="89"/>
      <c r="PLC194" s="89"/>
      <c r="PLF194" s="89"/>
      <c r="PLI194" s="89"/>
      <c r="PLT194" s="89"/>
      <c r="PLV194" s="89"/>
      <c r="PMH194" s="89"/>
      <c r="PMK194" s="89"/>
      <c r="PMS194" s="89"/>
      <c r="PNM194" s="89"/>
      <c r="PNO194" s="89"/>
      <c r="PNP194" s="89"/>
      <c r="PNQ194" s="89"/>
      <c r="PNR194" s="89"/>
      <c r="PNS194" s="89"/>
      <c r="PNT194" s="89"/>
      <c r="POL194" s="89"/>
      <c r="POM194" s="89"/>
      <c r="POP194" s="89"/>
      <c r="POS194" s="89"/>
      <c r="POU194" s="89"/>
      <c r="POW194" s="89"/>
      <c r="POZ194" s="89"/>
      <c r="PPC194" s="89"/>
      <c r="PPF194" s="89"/>
      <c r="PPL194" s="89"/>
      <c r="PPO194" s="89"/>
      <c r="PPR194" s="89"/>
      <c r="PPW194" s="89"/>
      <c r="PQK194" s="89"/>
      <c r="PQL194" s="89"/>
      <c r="PQM194" s="89"/>
      <c r="PQN194" s="89"/>
      <c r="PQO194" s="89"/>
      <c r="PQP194" s="89"/>
      <c r="PQQ194" s="89"/>
      <c r="PQR194" s="89"/>
      <c r="PQS194" s="89"/>
      <c r="PQT194" s="89"/>
      <c r="PQU194" s="89"/>
      <c r="PQV194" s="89"/>
      <c r="PQW194" s="89"/>
      <c r="PQX194" s="89"/>
      <c r="PQY194" s="89"/>
      <c r="PQZ194" s="89"/>
      <c r="PRA194" s="89"/>
      <c r="PRB194" s="89"/>
      <c r="PRC194" s="89"/>
      <c r="PRD194" s="89"/>
      <c r="PRE194" s="89"/>
      <c r="PRF194" s="89"/>
      <c r="PRG194" s="89"/>
      <c r="PRH194" s="89"/>
      <c r="PRI194" s="89"/>
      <c r="PRJ194" s="89"/>
      <c r="PRK194" s="89"/>
      <c r="PRL194" s="89"/>
      <c r="PRM194" s="89"/>
      <c r="PRN194" s="89"/>
      <c r="PRO194" s="89"/>
      <c r="PRP194" s="89"/>
      <c r="PRQ194" s="89"/>
      <c r="PRR194" s="89"/>
      <c r="PRS194" s="89"/>
      <c r="PRT194" s="89"/>
      <c r="PRU194" s="89"/>
      <c r="PRV194" s="89"/>
      <c r="PRW194" s="89"/>
      <c r="PRZ194" s="89"/>
      <c r="PSC194" s="89"/>
      <c r="PSF194" s="89"/>
      <c r="PSI194" s="89"/>
      <c r="PSL194" s="89"/>
      <c r="PSX194" s="89"/>
      <c r="PTA194" s="89"/>
      <c r="PTD194" s="89"/>
      <c r="PTG194" s="89"/>
      <c r="PTM194" s="89"/>
      <c r="PTP194" s="89"/>
      <c r="PTV194" s="89"/>
      <c r="PTY194" s="89"/>
      <c r="PUB194" s="89"/>
      <c r="PUE194" s="89"/>
      <c r="PUK194" s="89"/>
      <c r="PUN194" s="89"/>
      <c r="PUT194" s="89"/>
      <c r="PUV194" s="89"/>
      <c r="PUW194" s="89"/>
      <c r="PUY194" s="89"/>
      <c r="PVB194" s="89"/>
      <c r="PVE194" s="89"/>
      <c r="PVP194" s="89"/>
      <c r="PVR194" s="89"/>
      <c r="PWD194" s="89"/>
      <c r="PWG194" s="89"/>
      <c r="PWO194" s="89"/>
      <c r="PXI194" s="89"/>
      <c r="PXK194" s="89"/>
      <c r="PXL194" s="89"/>
      <c r="PXM194" s="89"/>
      <c r="PXN194" s="89"/>
      <c r="PXO194" s="89"/>
      <c r="PXP194" s="89"/>
      <c r="PYH194" s="89"/>
      <c r="PYI194" s="89"/>
      <c r="PYL194" s="89"/>
      <c r="PYO194" s="89"/>
      <c r="PYQ194" s="89"/>
      <c r="PYS194" s="89"/>
      <c r="PYV194" s="89"/>
      <c r="PYY194" s="89"/>
      <c r="PZB194" s="89"/>
      <c r="PZH194" s="89"/>
      <c r="PZK194" s="89"/>
      <c r="PZN194" s="89"/>
      <c r="PZS194" s="89"/>
      <c r="QAG194" s="89"/>
      <c r="QAH194" s="89"/>
      <c r="QAI194" s="89"/>
      <c r="QAJ194" s="89"/>
      <c r="QAK194" s="89"/>
      <c r="QAL194" s="89"/>
      <c r="QAM194" s="89"/>
      <c r="QAN194" s="89"/>
      <c r="QAO194" s="89"/>
      <c r="QAP194" s="89"/>
      <c r="QAQ194" s="89"/>
      <c r="QAR194" s="89"/>
      <c r="QAS194" s="89"/>
      <c r="QAT194" s="89"/>
      <c r="QAU194" s="89"/>
      <c r="QAV194" s="89"/>
      <c r="QAW194" s="89"/>
      <c r="QAX194" s="89"/>
      <c r="QAY194" s="89"/>
      <c r="QAZ194" s="89"/>
      <c r="QBA194" s="89"/>
      <c r="QBB194" s="89"/>
      <c r="QBC194" s="89"/>
      <c r="QBD194" s="89"/>
      <c r="QBE194" s="89"/>
      <c r="QBF194" s="89"/>
      <c r="QBG194" s="89"/>
      <c r="QBH194" s="89"/>
      <c r="QBI194" s="89"/>
      <c r="QBJ194" s="89"/>
      <c r="QBK194" s="89"/>
      <c r="QBL194" s="89"/>
      <c r="QBM194" s="89"/>
      <c r="QBN194" s="89"/>
      <c r="QBO194" s="89"/>
      <c r="QBP194" s="89"/>
      <c r="QBQ194" s="89"/>
      <c r="QBR194" s="89"/>
      <c r="QBS194" s="89"/>
      <c r="QBV194" s="89"/>
      <c r="QBY194" s="89"/>
      <c r="QCB194" s="89"/>
      <c r="QCE194" s="89"/>
      <c r="QCH194" s="89"/>
      <c r="QCT194" s="89"/>
      <c r="QCW194" s="89"/>
      <c r="QCZ194" s="89"/>
      <c r="QDC194" s="89"/>
      <c r="QDI194" s="89"/>
      <c r="QDL194" s="89"/>
      <c r="QDR194" s="89"/>
      <c r="QDU194" s="89"/>
      <c r="QDX194" s="89"/>
      <c r="QEA194" s="89"/>
      <c r="QEG194" s="89"/>
      <c r="QEJ194" s="89"/>
      <c r="QEP194" s="89"/>
      <c r="QER194" s="89"/>
      <c r="QES194" s="89"/>
      <c r="QEU194" s="89"/>
      <c r="QEX194" s="89"/>
      <c r="QFA194" s="89"/>
      <c r="QFL194" s="89"/>
      <c r="QFN194" s="89"/>
      <c r="QFZ194" s="89"/>
      <c r="QGC194" s="89"/>
      <c r="QGK194" s="89"/>
      <c r="QHE194" s="89"/>
      <c r="QHG194" s="89"/>
      <c r="QHH194" s="89"/>
      <c r="QHI194" s="89"/>
      <c r="QHJ194" s="89"/>
      <c r="QHK194" s="89"/>
      <c r="QHL194" s="89"/>
      <c r="QID194" s="89"/>
      <c r="QIE194" s="89"/>
      <c r="QIH194" s="89"/>
      <c r="QIK194" s="89"/>
      <c r="QIM194" s="89"/>
      <c r="QIO194" s="89"/>
      <c r="QIR194" s="89"/>
      <c r="QIU194" s="89"/>
      <c r="QIX194" s="89"/>
      <c r="QJD194" s="89"/>
      <c r="QJG194" s="89"/>
      <c r="QJJ194" s="89"/>
      <c r="QJO194" s="89"/>
      <c r="QKC194" s="89"/>
      <c r="QKD194" s="89"/>
      <c r="QKE194" s="89"/>
      <c r="QKF194" s="89"/>
      <c r="QKG194" s="89"/>
      <c r="QKH194" s="89"/>
      <c r="QKI194" s="89"/>
      <c r="QKJ194" s="89"/>
      <c r="QKK194" s="89"/>
      <c r="QKL194" s="89"/>
      <c r="QKM194" s="89"/>
      <c r="QKN194" s="89"/>
      <c r="QKO194" s="89"/>
      <c r="QKP194" s="89"/>
      <c r="QKQ194" s="89"/>
      <c r="QKR194" s="89"/>
      <c r="QKS194" s="89"/>
      <c r="QKT194" s="89"/>
      <c r="QKU194" s="89"/>
      <c r="QKV194" s="89"/>
      <c r="QKW194" s="89"/>
      <c r="QKX194" s="89"/>
      <c r="QKY194" s="89"/>
      <c r="QKZ194" s="89"/>
      <c r="QLA194" s="89"/>
      <c r="QLB194" s="89"/>
      <c r="QLC194" s="89"/>
      <c r="QLD194" s="89"/>
      <c r="QLE194" s="89"/>
      <c r="QLF194" s="89"/>
      <c r="QLG194" s="89"/>
      <c r="QLH194" s="89"/>
      <c r="QLI194" s="89"/>
      <c r="QLJ194" s="89"/>
      <c r="QLK194" s="89"/>
      <c r="QLL194" s="89"/>
      <c r="QLM194" s="89"/>
      <c r="QLN194" s="89"/>
      <c r="QLO194" s="89"/>
      <c r="QLR194" s="89"/>
      <c r="QLU194" s="89"/>
      <c r="QLX194" s="89"/>
      <c r="QMA194" s="89"/>
      <c r="QMD194" s="89"/>
      <c r="QMP194" s="89"/>
      <c r="QMS194" s="89"/>
      <c r="QMV194" s="89"/>
      <c r="QMY194" s="89"/>
      <c r="QNE194" s="89"/>
      <c r="QNH194" s="89"/>
      <c r="QNN194" s="89"/>
      <c r="QNQ194" s="89"/>
      <c r="QNT194" s="89"/>
      <c r="QNW194" s="89"/>
      <c r="QOC194" s="89"/>
      <c r="QOF194" s="89"/>
      <c r="QOL194" s="89"/>
      <c r="QON194" s="89"/>
      <c r="QOO194" s="89"/>
      <c r="QOQ194" s="89"/>
      <c r="QOT194" s="89"/>
      <c r="QOW194" s="89"/>
      <c r="QPH194" s="89"/>
      <c r="QPJ194" s="89"/>
      <c r="QPV194" s="89"/>
      <c r="QPY194" s="89"/>
      <c r="QQG194" s="89"/>
      <c r="QRA194" s="89"/>
      <c r="QRC194" s="89"/>
      <c r="QRD194" s="89"/>
      <c r="QRE194" s="89"/>
      <c r="QRF194" s="89"/>
      <c r="QRG194" s="89"/>
      <c r="QRH194" s="89"/>
      <c r="QRZ194" s="89"/>
      <c r="QSA194" s="89"/>
      <c r="QSD194" s="89"/>
      <c r="QSG194" s="89"/>
      <c r="QSI194" s="89"/>
      <c r="QSK194" s="89"/>
      <c r="QSN194" s="89"/>
      <c r="QSQ194" s="89"/>
      <c r="QST194" s="89"/>
      <c r="QSZ194" s="89"/>
      <c r="QTC194" s="89"/>
      <c r="QTF194" s="89"/>
      <c r="QTK194" s="89"/>
      <c r="QTY194" s="89"/>
      <c r="QTZ194" s="89"/>
      <c r="QUA194" s="89"/>
      <c r="QUB194" s="89"/>
      <c r="QUC194" s="89"/>
      <c r="QUD194" s="89"/>
      <c r="QUE194" s="89"/>
      <c r="QUF194" s="89"/>
      <c r="QUG194" s="89"/>
      <c r="QUH194" s="89"/>
      <c r="QUI194" s="89"/>
      <c r="QUJ194" s="89"/>
      <c r="QUK194" s="89"/>
      <c r="QUL194" s="89"/>
      <c r="QUM194" s="89"/>
      <c r="QUN194" s="89"/>
      <c r="QUO194" s="89"/>
      <c r="QUP194" s="89"/>
      <c r="QUQ194" s="89"/>
      <c r="QUR194" s="89"/>
      <c r="QUS194" s="89"/>
      <c r="QUT194" s="89"/>
      <c r="QUU194" s="89"/>
      <c r="QUV194" s="89"/>
      <c r="QUW194" s="89"/>
      <c r="QUX194" s="89"/>
      <c r="QUY194" s="89"/>
      <c r="QUZ194" s="89"/>
      <c r="QVA194" s="89"/>
      <c r="QVB194" s="89"/>
      <c r="QVC194" s="89"/>
      <c r="QVD194" s="89"/>
      <c r="QVE194" s="89"/>
      <c r="QVF194" s="89"/>
      <c r="QVG194" s="89"/>
      <c r="QVH194" s="89"/>
      <c r="QVI194" s="89"/>
      <c r="QVJ194" s="89"/>
      <c r="QVK194" s="89"/>
      <c r="QVN194" s="89"/>
      <c r="QVQ194" s="89"/>
      <c r="QVT194" s="89"/>
      <c r="QVW194" s="89"/>
      <c r="QVZ194" s="89"/>
      <c r="QWL194" s="89"/>
      <c r="QWO194" s="89"/>
      <c r="QWR194" s="89"/>
      <c r="QWU194" s="89"/>
      <c r="QXA194" s="89"/>
      <c r="QXD194" s="89"/>
      <c r="QXJ194" s="89"/>
      <c r="QXM194" s="89"/>
      <c r="QXP194" s="89"/>
      <c r="QXS194" s="89"/>
      <c r="QXY194" s="89"/>
      <c r="QYB194" s="89"/>
      <c r="QYH194" s="89"/>
      <c r="QYJ194" s="89"/>
      <c r="QYK194" s="89"/>
      <c r="QYM194" s="89"/>
      <c r="QYP194" s="89"/>
      <c r="QYS194" s="89"/>
      <c r="QZD194" s="89"/>
      <c r="QZF194" s="89"/>
      <c r="QZR194" s="89"/>
      <c r="QZU194" s="89"/>
      <c r="RAC194" s="89"/>
      <c r="RAW194" s="89"/>
      <c r="RAY194" s="89"/>
      <c r="RAZ194" s="89"/>
      <c r="RBA194" s="89"/>
      <c r="RBB194" s="89"/>
      <c r="RBC194" s="89"/>
      <c r="RBD194" s="89"/>
      <c r="RBV194" s="89"/>
      <c r="RBW194" s="89"/>
      <c r="RBZ194" s="89"/>
      <c r="RCC194" s="89"/>
      <c r="RCE194" s="89"/>
      <c r="RCG194" s="89"/>
      <c r="RCJ194" s="89"/>
      <c r="RCM194" s="89"/>
      <c r="RCP194" s="89"/>
      <c r="RCV194" s="89"/>
      <c r="RCY194" s="89"/>
      <c r="RDB194" s="89"/>
      <c r="RDG194" s="89"/>
      <c r="RDU194" s="89"/>
      <c r="RDV194" s="89"/>
      <c r="RDW194" s="89"/>
      <c r="RDX194" s="89"/>
      <c r="RDY194" s="89"/>
      <c r="RDZ194" s="89"/>
      <c r="REA194" s="89"/>
      <c r="REB194" s="89"/>
      <c r="REC194" s="89"/>
      <c r="RED194" s="89"/>
      <c r="REE194" s="89"/>
      <c r="REF194" s="89"/>
      <c r="REG194" s="89"/>
      <c r="REH194" s="89"/>
      <c r="REI194" s="89"/>
      <c r="REJ194" s="89"/>
      <c r="REK194" s="89"/>
      <c r="REL194" s="89"/>
      <c r="REM194" s="89"/>
      <c r="REN194" s="89"/>
      <c r="REO194" s="89"/>
      <c r="REP194" s="89"/>
      <c r="REQ194" s="89"/>
      <c r="RER194" s="89"/>
      <c r="RES194" s="89"/>
      <c r="RET194" s="89"/>
      <c r="REU194" s="89"/>
      <c r="REV194" s="89"/>
      <c r="REW194" s="89"/>
      <c r="REX194" s="89"/>
      <c r="REY194" s="89"/>
      <c r="REZ194" s="89"/>
      <c r="RFA194" s="89"/>
      <c r="RFB194" s="89"/>
      <c r="RFC194" s="89"/>
      <c r="RFD194" s="89"/>
      <c r="RFE194" s="89"/>
      <c r="RFF194" s="89"/>
      <c r="RFG194" s="89"/>
      <c r="RFJ194" s="89"/>
      <c r="RFM194" s="89"/>
      <c r="RFP194" s="89"/>
      <c r="RFS194" s="89"/>
      <c r="RFV194" s="89"/>
      <c r="RGH194" s="89"/>
      <c r="RGK194" s="89"/>
      <c r="RGN194" s="89"/>
      <c r="RGQ194" s="89"/>
      <c r="RGW194" s="89"/>
      <c r="RGZ194" s="89"/>
      <c r="RHF194" s="89"/>
      <c r="RHI194" s="89"/>
      <c r="RHL194" s="89"/>
      <c r="RHO194" s="89"/>
      <c r="RHU194" s="89"/>
      <c r="RHX194" s="89"/>
      <c r="RID194" s="89"/>
      <c r="RIF194" s="89"/>
      <c r="RIG194" s="89"/>
      <c r="RII194" s="89"/>
      <c r="RIL194" s="89"/>
      <c r="RIO194" s="89"/>
      <c r="RIZ194" s="89"/>
      <c r="RJB194" s="89"/>
      <c r="RJN194" s="89"/>
      <c r="RJQ194" s="89"/>
      <c r="RJY194" s="89"/>
      <c r="RKS194" s="89"/>
      <c r="RKU194" s="89"/>
      <c r="RKV194" s="89"/>
      <c r="RKW194" s="89"/>
      <c r="RKX194" s="89"/>
      <c r="RKY194" s="89"/>
      <c r="RKZ194" s="89"/>
      <c r="RLR194" s="89"/>
      <c r="RLS194" s="89"/>
      <c r="RLV194" s="89"/>
      <c r="RLY194" s="89"/>
      <c r="RMA194" s="89"/>
      <c r="RMC194" s="89"/>
      <c r="RMF194" s="89"/>
      <c r="RMI194" s="89"/>
      <c r="RML194" s="89"/>
      <c r="RMR194" s="89"/>
      <c r="RMU194" s="89"/>
      <c r="RMX194" s="89"/>
      <c r="RNC194" s="89"/>
      <c r="RNQ194" s="89"/>
      <c r="RNR194" s="89"/>
      <c r="RNS194" s="89"/>
      <c r="RNT194" s="89"/>
      <c r="RNU194" s="89"/>
      <c r="RNV194" s="89"/>
      <c r="RNW194" s="89"/>
      <c r="RNX194" s="89"/>
      <c r="RNY194" s="89"/>
      <c r="RNZ194" s="89"/>
      <c r="ROA194" s="89"/>
      <c r="ROB194" s="89"/>
      <c r="ROC194" s="89"/>
      <c r="ROD194" s="89"/>
      <c r="ROE194" s="89"/>
      <c r="ROF194" s="89"/>
      <c r="ROG194" s="89"/>
      <c r="ROH194" s="89"/>
      <c r="ROI194" s="89"/>
      <c r="ROJ194" s="89"/>
      <c r="ROK194" s="89"/>
      <c r="ROL194" s="89"/>
      <c r="ROM194" s="89"/>
      <c r="RON194" s="89"/>
      <c r="ROO194" s="89"/>
      <c r="ROP194" s="89"/>
      <c r="ROQ194" s="89"/>
      <c r="ROR194" s="89"/>
      <c r="ROS194" s="89"/>
      <c r="ROT194" s="89"/>
      <c r="ROU194" s="89"/>
      <c r="ROV194" s="89"/>
      <c r="ROW194" s="89"/>
      <c r="ROX194" s="89"/>
      <c r="ROY194" s="89"/>
      <c r="ROZ194" s="89"/>
      <c r="RPA194" s="89"/>
      <c r="RPB194" s="89"/>
      <c r="RPC194" s="89"/>
      <c r="RPF194" s="89"/>
      <c r="RPI194" s="89"/>
      <c r="RPL194" s="89"/>
      <c r="RPO194" s="89"/>
      <c r="RPR194" s="89"/>
      <c r="RQD194" s="89"/>
      <c r="RQG194" s="89"/>
      <c r="RQJ194" s="89"/>
      <c r="RQM194" s="89"/>
      <c r="RQS194" s="89"/>
      <c r="RQV194" s="89"/>
      <c r="RRB194" s="89"/>
      <c r="RRE194" s="89"/>
      <c r="RRH194" s="89"/>
      <c r="RRK194" s="89"/>
      <c r="RRQ194" s="89"/>
      <c r="RRT194" s="89"/>
      <c r="RRZ194" s="89"/>
      <c r="RSB194" s="89"/>
      <c r="RSC194" s="89"/>
      <c r="RSE194" s="89"/>
      <c r="RSH194" s="89"/>
      <c r="RSK194" s="89"/>
      <c r="RSV194" s="89"/>
      <c r="RSX194" s="89"/>
      <c r="RTJ194" s="89"/>
      <c r="RTM194" s="89"/>
      <c r="RTU194" s="89"/>
      <c r="RUO194" s="89"/>
      <c r="RUQ194" s="89"/>
      <c r="RUR194" s="89"/>
      <c r="RUS194" s="89"/>
      <c r="RUT194" s="89"/>
      <c r="RUU194" s="89"/>
      <c r="RUV194" s="89"/>
      <c r="RVN194" s="89"/>
      <c r="RVO194" s="89"/>
      <c r="RVR194" s="89"/>
      <c r="RVU194" s="89"/>
      <c r="RVW194" s="89"/>
      <c r="RVY194" s="89"/>
      <c r="RWB194" s="89"/>
      <c r="RWE194" s="89"/>
      <c r="RWH194" s="89"/>
      <c r="RWN194" s="89"/>
      <c r="RWQ194" s="89"/>
      <c r="RWT194" s="89"/>
      <c r="RWY194" s="89"/>
      <c r="RXM194" s="89"/>
      <c r="RXN194" s="89"/>
      <c r="RXO194" s="89"/>
      <c r="RXP194" s="89"/>
      <c r="RXQ194" s="89"/>
      <c r="RXR194" s="89"/>
      <c r="RXS194" s="89"/>
      <c r="RXT194" s="89"/>
      <c r="RXU194" s="89"/>
      <c r="RXV194" s="89"/>
      <c r="RXW194" s="89"/>
      <c r="RXX194" s="89"/>
      <c r="RXY194" s="89"/>
      <c r="RXZ194" s="89"/>
      <c r="RYA194" s="89"/>
      <c r="RYB194" s="89"/>
      <c r="RYC194" s="89"/>
      <c r="RYD194" s="89"/>
      <c r="RYE194" s="89"/>
      <c r="RYF194" s="89"/>
      <c r="RYG194" s="89"/>
      <c r="RYH194" s="89"/>
      <c r="RYI194" s="89"/>
      <c r="RYJ194" s="89"/>
      <c r="RYK194" s="89"/>
      <c r="RYL194" s="89"/>
      <c r="RYM194" s="89"/>
      <c r="RYN194" s="89"/>
      <c r="RYO194" s="89"/>
      <c r="RYP194" s="89"/>
      <c r="RYQ194" s="89"/>
      <c r="RYR194" s="89"/>
      <c r="RYS194" s="89"/>
      <c r="RYT194" s="89"/>
      <c r="RYU194" s="89"/>
      <c r="RYV194" s="89"/>
      <c r="RYW194" s="89"/>
      <c r="RYX194" s="89"/>
      <c r="RYY194" s="89"/>
      <c r="RZB194" s="89"/>
      <c r="RZE194" s="89"/>
      <c r="RZH194" s="89"/>
      <c r="RZK194" s="89"/>
      <c r="RZN194" s="89"/>
      <c r="RZZ194" s="89"/>
      <c r="SAC194" s="89"/>
      <c r="SAF194" s="89"/>
      <c r="SAI194" s="89"/>
      <c r="SAO194" s="89"/>
      <c r="SAR194" s="89"/>
      <c r="SAX194" s="89"/>
      <c r="SBA194" s="89"/>
      <c r="SBD194" s="89"/>
      <c r="SBG194" s="89"/>
      <c r="SBM194" s="89"/>
      <c r="SBP194" s="89"/>
      <c r="SBV194" s="89"/>
      <c r="SBX194" s="89"/>
      <c r="SBY194" s="89"/>
      <c r="SCA194" s="89"/>
      <c r="SCD194" s="89"/>
      <c r="SCG194" s="89"/>
      <c r="SCR194" s="89"/>
      <c r="SCT194" s="89"/>
      <c r="SDF194" s="89"/>
      <c r="SDI194" s="89"/>
      <c r="SDQ194" s="89"/>
      <c r="SEK194" s="89"/>
      <c r="SEM194" s="89"/>
      <c r="SEN194" s="89"/>
      <c r="SEO194" s="89"/>
      <c r="SEP194" s="89"/>
      <c r="SEQ194" s="89"/>
      <c r="SER194" s="89"/>
      <c r="SFJ194" s="89"/>
      <c r="SFK194" s="89"/>
      <c r="SFN194" s="89"/>
      <c r="SFQ194" s="89"/>
      <c r="SFS194" s="89"/>
      <c r="SFU194" s="89"/>
      <c r="SFX194" s="89"/>
      <c r="SGA194" s="89"/>
      <c r="SGD194" s="89"/>
      <c r="SGJ194" s="89"/>
      <c r="SGM194" s="89"/>
      <c r="SGP194" s="89"/>
      <c r="SGU194" s="89"/>
      <c r="SHI194" s="89"/>
      <c r="SHJ194" s="89"/>
      <c r="SHK194" s="89"/>
      <c r="SHL194" s="89"/>
      <c r="SHM194" s="89"/>
      <c r="SHN194" s="89"/>
      <c r="SHO194" s="89"/>
      <c r="SHP194" s="89"/>
      <c r="SHQ194" s="89"/>
      <c r="SHR194" s="89"/>
      <c r="SHS194" s="89"/>
      <c r="SHT194" s="89"/>
      <c r="SHU194" s="89"/>
      <c r="SHV194" s="89"/>
      <c r="SHW194" s="89"/>
      <c r="SHX194" s="89"/>
      <c r="SHY194" s="89"/>
      <c r="SHZ194" s="89"/>
      <c r="SIA194" s="89"/>
      <c r="SIB194" s="89"/>
      <c r="SIC194" s="89"/>
      <c r="SID194" s="89"/>
      <c r="SIE194" s="89"/>
      <c r="SIF194" s="89"/>
      <c r="SIG194" s="89"/>
      <c r="SIH194" s="89"/>
      <c r="SII194" s="89"/>
      <c r="SIJ194" s="89"/>
      <c r="SIK194" s="89"/>
      <c r="SIL194" s="89"/>
      <c r="SIM194" s="89"/>
      <c r="SIN194" s="89"/>
      <c r="SIO194" s="89"/>
      <c r="SIP194" s="89"/>
      <c r="SIQ194" s="89"/>
      <c r="SIR194" s="89"/>
      <c r="SIS194" s="89"/>
      <c r="SIT194" s="89"/>
      <c r="SIU194" s="89"/>
      <c r="SIX194" s="89"/>
      <c r="SJA194" s="89"/>
      <c r="SJD194" s="89"/>
      <c r="SJG194" s="89"/>
      <c r="SJJ194" s="89"/>
      <c r="SJV194" s="89"/>
      <c r="SJY194" s="89"/>
      <c r="SKB194" s="89"/>
      <c r="SKE194" s="89"/>
      <c r="SKK194" s="89"/>
      <c r="SKN194" s="89"/>
      <c r="SKT194" s="89"/>
      <c r="SKW194" s="89"/>
      <c r="SKZ194" s="89"/>
      <c r="SLC194" s="89"/>
      <c r="SLI194" s="89"/>
      <c r="SLL194" s="89"/>
      <c r="SLR194" s="89"/>
      <c r="SLT194" s="89"/>
      <c r="SLU194" s="89"/>
      <c r="SLW194" s="89"/>
      <c r="SLZ194" s="89"/>
      <c r="SMC194" s="89"/>
      <c r="SMN194" s="89"/>
      <c r="SMP194" s="89"/>
      <c r="SNB194" s="89"/>
      <c r="SNE194" s="89"/>
      <c r="SNM194" s="89"/>
      <c r="SOG194" s="89"/>
      <c r="SOI194" s="89"/>
      <c r="SOJ194" s="89"/>
      <c r="SOK194" s="89"/>
      <c r="SOL194" s="89"/>
      <c r="SOM194" s="89"/>
      <c r="SON194" s="89"/>
      <c r="SPF194" s="89"/>
      <c r="SPG194" s="89"/>
      <c r="SPJ194" s="89"/>
      <c r="SPM194" s="89"/>
      <c r="SPO194" s="89"/>
      <c r="SPQ194" s="89"/>
      <c r="SPT194" s="89"/>
      <c r="SPW194" s="89"/>
      <c r="SPZ194" s="89"/>
      <c r="SQF194" s="89"/>
      <c r="SQI194" s="89"/>
      <c r="SQL194" s="89"/>
      <c r="SQQ194" s="89"/>
      <c r="SRE194" s="89"/>
      <c r="SRF194" s="89"/>
      <c r="SRG194" s="89"/>
      <c r="SRH194" s="89"/>
      <c r="SRI194" s="89"/>
      <c r="SRJ194" s="89"/>
      <c r="SRK194" s="89"/>
      <c r="SRL194" s="89"/>
      <c r="SRM194" s="89"/>
      <c r="SRN194" s="89"/>
      <c r="SRO194" s="89"/>
      <c r="SRP194" s="89"/>
      <c r="SRQ194" s="89"/>
      <c r="SRR194" s="89"/>
      <c r="SRS194" s="89"/>
      <c r="SRT194" s="89"/>
      <c r="SRU194" s="89"/>
      <c r="SRV194" s="89"/>
      <c r="SRW194" s="89"/>
      <c r="SRX194" s="89"/>
      <c r="SRY194" s="89"/>
      <c r="SRZ194" s="89"/>
      <c r="SSA194" s="89"/>
      <c r="SSB194" s="89"/>
      <c r="SSC194" s="89"/>
      <c r="SSD194" s="89"/>
      <c r="SSE194" s="89"/>
      <c r="SSF194" s="89"/>
      <c r="SSG194" s="89"/>
      <c r="SSH194" s="89"/>
      <c r="SSI194" s="89"/>
      <c r="SSJ194" s="89"/>
      <c r="SSK194" s="89"/>
      <c r="SSL194" s="89"/>
      <c r="SSM194" s="89"/>
      <c r="SSN194" s="89"/>
      <c r="SSO194" s="89"/>
      <c r="SSP194" s="89"/>
      <c r="SSQ194" s="89"/>
      <c r="SST194" s="89"/>
      <c r="SSW194" s="89"/>
      <c r="SSZ194" s="89"/>
      <c r="STC194" s="89"/>
      <c r="STF194" s="89"/>
      <c r="STR194" s="89"/>
      <c r="STU194" s="89"/>
      <c r="STX194" s="89"/>
      <c r="SUA194" s="89"/>
      <c r="SUG194" s="89"/>
      <c r="SUJ194" s="89"/>
      <c r="SUP194" s="89"/>
      <c r="SUS194" s="89"/>
      <c r="SUV194" s="89"/>
      <c r="SUY194" s="89"/>
      <c r="SVE194" s="89"/>
      <c r="SVH194" s="89"/>
      <c r="SVN194" s="89"/>
      <c r="SVP194" s="89"/>
      <c r="SVQ194" s="89"/>
      <c r="SVS194" s="89"/>
      <c r="SVV194" s="89"/>
      <c r="SVY194" s="89"/>
      <c r="SWJ194" s="89"/>
      <c r="SWL194" s="89"/>
      <c r="SWX194" s="89"/>
      <c r="SXA194" s="89"/>
      <c r="SXI194" s="89"/>
      <c r="SYC194" s="89"/>
      <c r="SYE194" s="89"/>
      <c r="SYF194" s="89"/>
      <c r="SYG194" s="89"/>
      <c r="SYH194" s="89"/>
      <c r="SYI194" s="89"/>
      <c r="SYJ194" s="89"/>
      <c r="SZB194" s="89"/>
      <c r="SZC194" s="89"/>
      <c r="SZF194" s="89"/>
      <c r="SZI194" s="89"/>
      <c r="SZK194" s="89"/>
      <c r="SZM194" s="89"/>
      <c r="SZP194" s="89"/>
      <c r="SZS194" s="89"/>
      <c r="SZV194" s="89"/>
      <c r="TAB194" s="89"/>
      <c r="TAE194" s="89"/>
      <c r="TAH194" s="89"/>
      <c r="TAM194" s="89"/>
      <c r="TBA194" s="89"/>
      <c r="TBB194" s="89"/>
      <c r="TBC194" s="89"/>
      <c r="TBD194" s="89"/>
      <c r="TBE194" s="89"/>
      <c r="TBF194" s="89"/>
      <c r="TBG194" s="89"/>
      <c r="TBH194" s="89"/>
      <c r="TBI194" s="89"/>
      <c r="TBJ194" s="89"/>
      <c r="TBK194" s="89"/>
      <c r="TBL194" s="89"/>
      <c r="TBM194" s="89"/>
      <c r="TBN194" s="89"/>
      <c r="TBO194" s="89"/>
      <c r="TBP194" s="89"/>
      <c r="TBQ194" s="89"/>
      <c r="TBR194" s="89"/>
      <c r="TBS194" s="89"/>
      <c r="TBT194" s="89"/>
      <c r="TBU194" s="89"/>
      <c r="TBV194" s="89"/>
      <c r="TBW194" s="89"/>
      <c r="TBX194" s="89"/>
      <c r="TBY194" s="89"/>
      <c r="TBZ194" s="89"/>
      <c r="TCA194" s="89"/>
      <c r="TCB194" s="89"/>
      <c r="TCC194" s="89"/>
      <c r="TCD194" s="89"/>
      <c r="TCE194" s="89"/>
      <c r="TCF194" s="89"/>
      <c r="TCG194" s="89"/>
      <c r="TCH194" s="89"/>
      <c r="TCI194" s="89"/>
      <c r="TCJ194" s="89"/>
      <c r="TCK194" s="89"/>
      <c r="TCL194" s="89"/>
      <c r="TCM194" s="89"/>
      <c r="TCP194" s="89"/>
      <c r="TCS194" s="89"/>
      <c r="TCV194" s="89"/>
      <c r="TCY194" s="89"/>
      <c r="TDB194" s="89"/>
      <c r="TDN194" s="89"/>
      <c r="TDQ194" s="89"/>
      <c r="TDT194" s="89"/>
      <c r="TDW194" s="89"/>
      <c r="TEC194" s="89"/>
      <c r="TEF194" s="89"/>
      <c r="TEL194" s="89"/>
      <c r="TEO194" s="89"/>
      <c r="TER194" s="89"/>
      <c r="TEU194" s="89"/>
      <c r="TFA194" s="89"/>
      <c r="TFD194" s="89"/>
      <c r="TFJ194" s="89"/>
      <c r="TFL194" s="89"/>
      <c r="TFM194" s="89"/>
      <c r="TFO194" s="89"/>
      <c r="TFR194" s="89"/>
      <c r="TFU194" s="89"/>
      <c r="TGF194" s="89"/>
      <c r="TGH194" s="89"/>
      <c r="TGT194" s="89"/>
      <c r="TGW194" s="89"/>
      <c r="THE194" s="89"/>
      <c r="THY194" s="89"/>
      <c r="TIA194" s="89"/>
      <c r="TIB194" s="89"/>
      <c r="TIC194" s="89"/>
      <c r="TID194" s="89"/>
      <c r="TIE194" s="89"/>
      <c r="TIF194" s="89"/>
      <c r="TIX194" s="89"/>
      <c r="TIY194" s="89"/>
      <c r="TJB194" s="89"/>
      <c r="TJE194" s="89"/>
      <c r="TJG194" s="89"/>
      <c r="TJI194" s="89"/>
      <c r="TJL194" s="89"/>
      <c r="TJO194" s="89"/>
      <c r="TJR194" s="89"/>
      <c r="TJX194" s="89"/>
      <c r="TKA194" s="89"/>
      <c r="TKD194" s="89"/>
      <c r="TKI194" s="89"/>
      <c r="TKW194" s="89"/>
      <c r="TKX194" s="89"/>
      <c r="TKY194" s="89"/>
      <c r="TKZ194" s="89"/>
      <c r="TLA194" s="89"/>
      <c r="TLB194" s="89"/>
      <c r="TLC194" s="89"/>
      <c r="TLD194" s="89"/>
      <c r="TLE194" s="89"/>
      <c r="TLF194" s="89"/>
      <c r="TLG194" s="89"/>
      <c r="TLH194" s="89"/>
      <c r="TLI194" s="89"/>
      <c r="TLJ194" s="89"/>
      <c r="TLK194" s="89"/>
      <c r="TLL194" s="89"/>
      <c r="TLM194" s="89"/>
      <c r="TLN194" s="89"/>
      <c r="TLO194" s="89"/>
      <c r="TLP194" s="89"/>
      <c r="TLQ194" s="89"/>
      <c r="TLR194" s="89"/>
      <c r="TLS194" s="89"/>
      <c r="TLT194" s="89"/>
      <c r="TLU194" s="89"/>
      <c r="TLV194" s="89"/>
      <c r="TLW194" s="89"/>
      <c r="TLX194" s="89"/>
      <c r="TLY194" s="89"/>
      <c r="TLZ194" s="89"/>
      <c r="TMA194" s="89"/>
      <c r="TMB194" s="89"/>
      <c r="TMC194" s="89"/>
      <c r="TMD194" s="89"/>
      <c r="TME194" s="89"/>
      <c r="TMF194" s="89"/>
      <c r="TMG194" s="89"/>
      <c r="TMH194" s="89"/>
      <c r="TMI194" s="89"/>
      <c r="TML194" s="89"/>
      <c r="TMO194" s="89"/>
      <c r="TMR194" s="89"/>
      <c r="TMU194" s="89"/>
      <c r="TMX194" s="89"/>
      <c r="TNJ194" s="89"/>
      <c r="TNM194" s="89"/>
      <c r="TNP194" s="89"/>
      <c r="TNS194" s="89"/>
      <c r="TNY194" s="89"/>
      <c r="TOB194" s="89"/>
      <c r="TOH194" s="89"/>
      <c r="TOK194" s="89"/>
      <c r="TON194" s="89"/>
      <c r="TOQ194" s="89"/>
      <c r="TOW194" s="89"/>
      <c r="TOZ194" s="89"/>
      <c r="TPF194" s="89"/>
      <c r="TPH194" s="89"/>
      <c r="TPI194" s="89"/>
      <c r="TPK194" s="89"/>
      <c r="TPN194" s="89"/>
      <c r="TPQ194" s="89"/>
      <c r="TQB194" s="89"/>
      <c r="TQD194" s="89"/>
      <c r="TQP194" s="89"/>
      <c r="TQS194" s="89"/>
      <c r="TRA194" s="89"/>
      <c r="TRU194" s="89"/>
      <c r="TRW194" s="89"/>
      <c r="TRX194" s="89"/>
      <c r="TRY194" s="89"/>
      <c r="TRZ194" s="89"/>
      <c r="TSA194" s="89"/>
      <c r="TSB194" s="89"/>
      <c r="TST194" s="89"/>
      <c r="TSU194" s="89"/>
      <c r="TSX194" s="89"/>
      <c r="TTA194" s="89"/>
      <c r="TTC194" s="89"/>
      <c r="TTE194" s="89"/>
      <c r="TTH194" s="89"/>
      <c r="TTK194" s="89"/>
      <c r="TTN194" s="89"/>
      <c r="TTT194" s="89"/>
      <c r="TTW194" s="89"/>
      <c r="TTZ194" s="89"/>
      <c r="TUE194" s="89"/>
      <c r="TUS194" s="89"/>
      <c r="TUT194" s="89"/>
      <c r="TUU194" s="89"/>
      <c r="TUV194" s="89"/>
      <c r="TUW194" s="89"/>
      <c r="TUX194" s="89"/>
      <c r="TUY194" s="89"/>
      <c r="TUZ194" s="89"/>
      <c r="TVA194" s="89"/>
      <c r="TVB194" s="89"/>
      <c r="TVC194" s="89"/>
      <c r="TVD194" s="89"/>
      <c r="TVE194" s="89"/>
      <c r="TVF194" s="89"/>
      <c r="TVG194" s="89"/>
      <c r="TVH194" s="89"/>
      <c r="TVI194" s="89"/>
      <c r="TVJ194" s="89"/>
      <c r="TVK194" s="89"/>
      <c r="TVL194" s="89"/>
      <c r="TVM194" s="89"/>
      <c r="TVN194" s="89"/>
      <c r="TVO194" s="89"/>
      <c r="TVP194" s="89"/>
      <c r="TVQ194" s="89"/>
      <c r="TVR194" s="89"/>
      <c r="TVS194" s="89"/>
      <c r="TVT194" s="89"/>
      <c r="TVU194" s="89"/>
      <c r="TVV194" s="89"/>
      <c r="TVW194" s="89"/>
      <c r="TVX194" s="89"/>
      <c r="TVY194" s="89"/>
      <c r="TVZ194" s="89"/>
      <c r="TWA194" s="89"/>
      <c r="TWB194" s="89"/>
      <c r="TWC194" s="89"/>
      <c r="TWD194" s="89"/>
      <c r="TWE194" s="89"/>
      <c r="TWH194" s="89"/>
      <c r="TWK194" s="89"/>
      <c r="TWN194" s="89"/>
      <c r="TWQ194" s="89"/>
      <c r="TWT194" s="89"/>
      <c r="TXF194" s="89"/>
      <c r="TXI194" s="89"/>
      <c r="TXL194" s="89"/>
      <c r="TXO194" s="89"/>
      <c r="TXU194" s="89"/>
      <c r="TXX194" s="89"/>
      <c r="TYD194" s="89"/>
      <c r="TYG194" s="89"/>
      <c r="TYJ194" s="89"/>
      <c r="TYM194" s="89"/>
      <c r="TYS194" s="89"/>
      <c r="TYV194" s="89"/>
      <c r="TZB194" s="89"/>
      <c r="TZD194" s="89"/>
      <c r="TZE194" s="89"/>
      <c r="TZG194" s="89"/>
      <c r="TZJ194" s="89"/>
      <c r="TZM194" s="89"/>
      <c r="TZX194" s="89"/>
      <c r="TZZ194" s="89"/>
      <c r="UAL194" s="89"/>
      <c r="UAO194" s="89"/>
      <c r="UAW194" s="89"/>
      <c r="UBQ194" s="89"/>
      <c r="UBS194" s="89"/>
      <c r="UBT194" s="89"/>
      <c r="UBU194" s="89"/>
      <c r="UBV194" s="89"/>
      <c r="UBW194" s="89"/>
      <c r="UBX194" s="89"/>
      <c r="UCP194" s="89"/>
      <c r="UCQ194" s="89"/>
      <c r="UCT194" s="89"/>
      <c r="UCW194" s="89"/>
      <c r="UCY194" s="89"/>
      <c r="UDA194" s="89"/>
      <c r="UDD194" s="89"/>
      <c r="UDG194" s="89"/>
      <c r="UDJ194" s="89"/>
      <c r="UDP194" s="89"/>
      <c r="UDS194" s="89"/>
      <c r="UDV194" s="89"/>
      <c r="UEA194" s="89"/>
      <c r="UEO194" s="89"/>
      <c r="UEP194" s="89"/>
      <c r="UEQ194" s="89"/>
      <c r="UER194" s="89"/>
      <c r="UES194" s="89"/>
      <c r="UET194" s="89"/>
      <c r="UEU194" s="89"/>
      <c r="UEV194" s="89"/>
      <c r="UEW194" s="89"/>
      <c r="UEX194" s="89"/>
      <c r="UEY194" s="89"/>
      <c r="UEZ194" s="89"/>
      <c r="UFA194" s="89"/>
      <c r="UFB194" s="89"/>
      <c r="UFC194" s="89"/>
      <c r="UFD194" s="89"/>
      <c r="UFE194" s="89"/>
      <c r="UFF194" s="89"/>
      <c r="UFG194" s="89"/>
      <c r="UFH194" s="89"/>
      <c r="UFI194" s="89"/>
      <c r="UFJ194" s="89"/>
      <c r="UFK194" s="89"/>
      <c r="UFL194" s="89"/>
      <c r="UFM194" s="89"/>
      <c r="UFN194" s="89"/>
      <c r="UFO194" s="89"/>
      <c r="UFP194" s="89"/>
      <c r="UFQ194" s="89"/>
      <c r="UFR194" s="89"/>
      <c r="UFS194" s="89"/>
      <c r="UFT194" s="89"/>
      <c r="UFU194" s="89"/>
      <c r="UFV194" s="89"/>
      <c r="UFW194" s="89"/>
      <c r="UFX194" s="89"/>
      <c r="UFY194" s="89"/>
      <c r="UFZ194" s="89"/>
      <c r="UGA194" s="89"/>
      <c r="UGD194" s="89"/>
      <c r="UGG194" s="89"/>
      <c r="UGJ194" s="89"/>
      <c r="UGM194" s="89"/>
      <c r="UGP194" s="89"/>
      <c r="UHB194" s="89"/>
      <c r="UHE194" s="89"/>
      <c r="UHH194" s="89"/>
      <c r="UHK194" s="89"/>
      <c r="UHQ194" s="89"/>
      <c r="UHT194" s="89"/>
      <c r="UHZ194" s="89"/>
      <c r="UIC194" s="89"/>
      <c r="UIF194" s="89"/>
      <c r="UII194" s="89"/>
      <c r="UIO194" s="89"/>
      <c r="UIR194" s="89"/>
      <c r="UIX194" s="89"/>
      <c r="UIZ194" s="89"/>
      <c r="UJA194" s="89"/>
      <c r="UJC194" s="89"/>
      <c r="UJF194" s="89"/>
      <c r="UJI194" s="89"/>
      <c r="UJT194" s="89"/>
      <c r="UJV194" s="89"/>
      <c r="UKH194" s="89"/>
      <c r="UKK194" s="89"/>
      <c r="UKS194" s="89"/>
      <c r="ULM194" s="89"/>
      <c r="ULO194" s="89"/>
      <c r="ULP194" s="89"/>
      <c r="ULQ194" s="89"/>
      <c r="ULR194" s="89"/>
      <c r="ULS194" s="89"/>
      <c r="ULT194" s="89"/>
      <c r="UML194" s="89"/>
      <c r="UMM194" s="89"/>
      <c r="UMP194" s="89"/>
      <c r="UMS194" s="89"/>
      <c r="UMU194" s="89"/>
      <c r="UMW194" s="89"/>
      <c r="UMZ194" s="89"/>
      <c r="UNC194" s="89"/>
      <c r="UNF194" s="89"/>
      <c r="UNL194" s="89"/>
      <c r="UNO194" s="89"/>
      <c r="UNR194" s="89"/>
      <c r="UNW194" s="89"/>
      <c r="UOK194" s="89"/>
      <c r="UOL194" s="89"/>
      <c r="UOM194" s="89"/>
      <c r="UON194" s="89"/>
      <c r="UOO194" s="89"/>
      <c r="UOP194" s="89"/>
      <c r="UOQ194" s="89"/>
      <c r="UOR194" s="89"/>
      <c r="UOS194" s="89"/>
      <c r="UOT194" s="89"/>
      <c r="UOU194" s="89"/>
      <c r="UOV194" s="89"/>
      <c r="UOW194" s="89"/>
      <c r="UOX194" s="89"/>
      <c r="UOY194" s="89"/>
      <c r="UOZ194" s="89"/>
      <c r="UPA194" s="89"/>
      <c r="UPB194" s="89"/>
      <c r="UPC194" s="89"/>
      <c r="UPD194" s="89"/>
      <c r="UPE194" s="89"/>
      <c r="UPF194" s="89"/>
      <c r="UPG194" s="89"/>
      <c r="UPH194" s="89"/>
      <c r="UPI194" s="89"/>
      <c r="UPJ194" s="89"/>
      <c r="UPK194" s="89"/>
      <c r="UPL194" s="89"/>
      <c r="UPM194" s="89"/>
      <c r="UPN194" s="89"/>
      <c r="UPO194" s="89"/>
      <c r="UPP194" s="89"/>
      <c r="UPQ194" s="89"/>
      <c r="UPR194" s="89"/>
      <c r="UPS194" s="89"/>
      <c r="UPT194" s="89"/>
      <c r="UPU194" s="89"/>
      <c r="UPV194" s="89"/>
      <c r="UPW194" s="89"/>
      <c r="UPZ194" s="89"/>
      <c r="UQC194" s="89"/>
      <c r="UQF194" s="89"/>
      <c r="UQI194" s="89"/>
      <c r="UQL194" s="89"/>
      <c r="UQX194" s="89"/>
      <c r="URA194" s="89"/>
      <c r="URD194" s="89"/>
      <c r="URG194" s="89"/>
      <c r="URM194" s="89"/>
      <c r="URP194" s="89"/>
      <c r="URV194" s="89"/>
      <c r="URY194" s="89"/>
      <c r="USB194" s="89"/>
      <c r="USE194" s="89"/>
      <c r="USK194" s="89"/>
      <c r="USN194" s="89"/>
      <c r="UST194" s="89"/>
      <c r="USV194" s="89"/>
      <c r="USW194" s="89"/>
      <c r="USY194" s="89"/>
      <c r="UTB194" s="89"/>
      <c r="UTE194" s="89"/>
      <c r="UTP194" s="89"/>
      <c r="UTR194" s="89"/>
      <c r="UUD194" s="89"/>
      <c r="UUG194" s="89"/>
      <c r="UUO194" s="89"/>
      <c r="UVI194" s="89"/>
      <c r="UVK194" s="89"/>
      <c r="UVL194" s="89"/>
      <c r="UVM194" s="89"/>
      <c r="UVN194" s="89"/>
      <c r="UVO194" s="89"/>
      <c r="UVP194" s="89"/>
      <c r="UWH194" s="89"/>
      <c r="UWI194" s="89"/>
      <c r="UWL194" s="89"/>
      <c r="UWO194" s="89"/>
      <c r="UWQ194" s="89"/>
      <c r="UWS194" s="89"/>
      <c r="UWV194" s="89"/>
      <c r="UWY194" s="89"/>
      <c r="UXB194" s="89"/>
      <c r="UXH194" s="89"/>
      <c r="UXK194" s="89"/>
      <c r="UXN194" s="89"/>
      <c r="UXS194" s="89"/>
      <c r="UYG194" s="89"/>
      <c r="UYH194" s="89"/>
      <c r="UYI194" s="89"/>
      <c r="UYJ194" s="89"/>
      <c r="UYK194" s="89"/>
      <c r="UYL194" s="89"/>
      <c r="UYM194" s="89"/>
      <c r="UYN194" s="89"/>
      <c r="UYO194" s="89"/>
      <c r="UYP194" s="89"/>
      <c r="UYQ194" s="89"/>
      <c r="UYR194" s="89"/>
      <c r="UYS194" s="89"/>
      <c r="UYT194" s="89"/>
      <c r="UYU194" s="89"/>
      <c r="UYV194" s="89"/>
      <c r="UYW194" s="89"/>
      <c r="UYX194" s="89"/>
      <c r="UYY194" s="89"/>
      <c r="UYZ194" s="89"/>
      <c r="UZA194" s="89"/>
      <c r="UZB194" s="89"/>
      <c r="UZC194" s="89"/>
      <c r="UZD194" s="89"/>
      <c r="UZE194" s="89"/>
      <c r="UZF194" s="89"/>
      <c r="UZG194" s="89"/>
      <c r="UZH194" s="89"/>
      <c r="UZI194" s="89"/>
      <c r="UZJ194" s="89"/>
      <c r="UZK194" s="89"/>
      <c r="UZL194" s="89"/>
      <c r="UZM194" s="89"/>
      <c r="UZN194" s="89"/>
      <c r="UZO194" s="89"/>
      <c r="UZP194" s="89"/>
      <c r="UZQ194" s="89"/>
      <c r="UZR194" s="89"/>
      <c r="UZS194" s="89"/>
      <c r="UZV194" s="89"/>
      <c r="UZY194" s="89"/>
      <c r="VAB194" s="89"/>
      <c r="VAE194" s="89"/>
      <c r="VAH194" s="89"/>
      <c r="VAT194" s="89"/>
      <c r="VAW194" s="89"/>
      <c r="VAZ194" s="89"/>
      <c r="VBC194" s="89"/>
      <c r="VBI194" s="89"/>
      <c r="VBL194" s="89"/>
      <c r="VBR194" s="89"/>
      <c r="VBU194" s="89"/>
      <c r="VBX194" s="89"/>
      <c r="VCA194" s="89"/>
      <c r="VCG194" s="89"/>
      <c r="VCJ194" s="89"/>
      <c r="VCP194" s="89"/>
      <c r="VCR194" s="89"/>
      <c r="VCS194" s="89"/>
      <c r="VCU194" s="89"/>
      <c r="VCX194" s="89"/>
      <c r="VDA194" s="89"/>
      <c r="VDL194" s="89"/>
      <c r="VDN194" s="89"/>
      <c r="VDZ194" s="89"/>
      <c r="VEC194" s="89"/>
      <c r="VEK194" s="89"/>
      <c r="VFE194" s="89"/>
      <c r="VFG194" s="89"/>
      <c r="VFH194" s="89"/>
      <c r="VFI194" s="89"/>
      <c r="VFJ194" s="89"/>
      <c r="VFK194" s="89"/>
      <c r="VFL194" s="89"/>
      <c r="VGD194" s="89"/>
      <c r="VGE194" s="89"/>
      <c r="VGH194" s="89"/>
      <c r="VGK194" s="89"/>
      <c r="VGM194" s="89"/>
      <c r="VGO194" s="89"/>
      <c r="VGR194" s="89"/>
      <c r="VGU194" s="89"/>
      <c r="VGX194" s="89"/>
      <c r="VHD194" s="89"/>
      <c r="VHG194" s="89"/>
      <c r="VHJ194" s="89"/>
      <c r="VHO194" s="89"/>
      <c r="VIC194" s="89"/>
      <c r="VID194" s="89"/>
      <c r="VIE194" s="89"/>
      <c r="VIF194" s="89"/>
      <c r="VIG194" s="89"/>
      <c r="VIH194" s="89"/>
      <c r="VII194" s="89"/>
      <c r="VIJ194" s="89"/>
      <c r="VIK194" s="89"/>
      <c r="VIL194" s="89"/>
      <c r="VIM194" s="89"/>
      <c r="VIN194" s="89"/>
      <c r="VIO194" s="89"/>
      <c r="VIP194" s="89"/>
      <c r="VIQ194" s="89"/>
      <c r="VIR194" s="89"/>
      <c r="VIS194" s="89"/>
      <c r="VIT194" s="89"/>
      <c r="VIU194" s="89"/>
      <c r="VIV194" s="89"/>
      <c r="VIW194" s="89"/>
      <c r="VIX194" s="89"/>
      <c r="VIY194" s="89"/>
      <c r="VIZ194" s="89"/>
      <c r="VJA194" s="89"/>
      <c r="VJB194" s="89"/>
      <c r="VJC194" s="89"/>
      <c r="VJD194" s="89"/>
      <c r="VJE194" s="89"/>
      <c r="VJF194" s="89"/>
      <c r="VJG194" s="89"/>
      <c r="VJH194" s="89"/>
      <c r="VJI194" s="89"/>
      <c r="VJJ194" s="89"/>
      <c r="VJK194" s="89"/>
      <c r="VJL194" s="89"/>
      <c r="VJM194" s="89"/>
      <c r="VJN194" s="89"/>
      <c r="VJO194" s="89"/>
      <c r="VJR194" s="89"/>
      <c r="VJU194" s="89"/>
      <c r="VJX194" s="89"/>
      <c r="VKA194" s="89"/>
      <c r="VKD194" s="89"/>
      <c r="VKP194" s="89"/>
      <c r="VKS194" s="89"/>
      <c r="VKV194" s="89"/>
      <c r="VKY194" s="89"/>
      <c r="VLE194" s="89"/>
      <c r="VLH194" s="89"/>
      <c r="VLN194" s="89"/>
      <c r="VLQ194" s="89"/>
      <c r="VLT194" s="89"/>
      <c r="VLW194" s="89"/>
      <c r="VMC194" s="89"/>
      <c r="VMF194" s="89"/>
      <c r="VML194" s="89"/>
      <c r="VMN194" s="89"/>
      <c r="VMO194" s="89"/>
      <c r="VMQ194" s="89"/>
      <c r="VMT194" s="89"/>
      <c r="VMW194" s="89"/>
      <c r="VNH194" s="89"/>
      <c r="VNJ194" s="89"/>
      <c r="VNV194" s="89"/>
      <c r="VNY194" s="89"/>
      <c r="VOG194" s="89"/>
      <c r="VPA194" s="89"/>
      <c r="VPC194" s="89"/>
      <c r="VPD194" s="89"/>
      <c r="VPE194" s="89"/>
      <c r="VPF194" s="89"/>
      <c r="VPG194" s="89"/>
      <c r="VPH194" s="89"/>
      <c r="VPZ194" s="89"/>
      <c r="VQA194" s="89"/>
      <c r="VQD194" s="89"/>
      <c r="VQG194" s="89"/>
      <c r="VQI194" s="89"/>
      <c r="VQK194" s="89"/>
      <c r="VQN194" s="89"/>
      <c r="VQQ194" s="89"/>
      <c r="VQT194" s="89"/>
      <c r="VQZ194" s="89"/>
      <c r="VRC194" s="89"/>
      <c r="VRF194" s="89"/>
      <c r="VRK194" s="89"/>
      <c r="VRY194" s="89"/>
      <c r="VRZ194" s="89"/>
      <c r="VSA194" s="89"/>
      <c r="VSB194" s="89"/>
      <c r="VSC194" s="89"/>
      <c r="VSD194" s="89"/>
      <c r="VSE194" s="89"/>
      <c r="VSF194" s="89"/>
      <c r="VSG194" s="89"/>
      <c r="VSH194" s="89"/>
      <c r="VSI194" s="89"/>
      <c r="VSJ194" s="89"/>
      <c r="VSK194" s="89"/>
      <c r="VSL194" s="89"/>
      <c r="VSM194" s="89"/>
      <c r="VSN194" s="89"/>
      <c r="VSO194" s="89"/>
      <c r="VSP194" s="89"/>
      <c r="VSQ194" s="89"/>
      <c r="VSR194" s="89"/>
      <c r="VSS194" s="89"/>
      <c r="VST194" s="89"/>
      <c r="VSU194" s="89"/>
      <c r="VSV194" s="89"/>
      <c r="VSW194" s="89"/>
      <c r="VSX194" s="89"/>
      <c r="VSY194" s="89"/>
      <c r="VSZ194" s="89"/>
      <c r="VTA194" s="89"/>
      <c r="VTB194" s="89"/>
      <c r="VTC194" s="89"/>
      <c r="VTD194" s="89"/>
      <c r="VTE194" s="89"/>
      <c r="VTF194" s="89"/>
      <c r="VTG194" s="89"/>
      <c r="VTH194" s="89"/>
      <c r="VTI194" s="89"/>
      <c r="VTJ194" s="89"/>
      <c r="VTK194" s="89"/>
      <c r="VTN194" s="89"/>
      <c r="VTQ194" s="89"/>
      <c r="VTT194" s="89"/>
      <c r="VTW194" s="89"/>
      <c r="VTZ194" s="89"/>
      <c r="VUL194" s="89"/>
      <c r="VUO194" s="89"/>
      <c r="VUR194" s="89"/>
      <c r="VUU194" s="89"/>
      <c r="VVA194" s="89"/>
      <c r="VVD194" s="89"/>
      <c r="VVJ194" s="89"/>
      <c r="VVM194" s="89"/>
      <c r="VVP194" s="89"/>
      <c r="VVS194" s="89"/>
      <c r="VVY194" s="89"/>
      <c r="VWB194" s="89"/>
      <c r="VWH194" s="89"/>
      <c r="VWJ194" s="89"/>
      <c r="VWK194" s="89"/>
      <c r="VWM194" s="89"/>
      <c r="VWP194" s="89"/>
      <c r="VWS194" s="89"/>
      <c r="VXD194" s="89"/>
      <c r="VXF194" s="89"/>
      <c r="VXR194" s="89"/>
      <c r="VXU194" s="89"/>
      <c r="VYC194" s="89"/>
      <c r="VYW194" s="89"/>
      <c r="VYY194" s="89"/>
      <c r="VYZ194" s="89"/>
      <c r="VZA194" s="89"/>
      <c r="VZB194" s="89"/>
      <c r="VZC194" s="89"/>
      <c r="VZD194" s="89"/>
      <c r="VZV194" s="89"/>
      <c r="VZW194" s="89"/>
      <c r="VZZ194" s="89"/>
      <c r="WAC194" s="89"/>
      <c r="WAE194" s="89"/>
      <c r="WAG194" s="89"/>
      <c r="WAJ194" s="89"/>
      <c r="WAM194" s="89"/>
      <c r="WAP194" s="89"/>
      <c r="WAV194" s="89"/>
      <c r="WAY194" s="89"/>
      <c r="WBB194" s="89"/>
      <c r="WBG194" s="89"/>
      <c r="WBU194" s="89"/>
      <c r="WBV194" s="89"/>
      <c r="WBW194" s="89"/>
      <c r="WBX194" s="89"/>
      <c r="WBY194" s="89"/>
      <c r="WBZ194" s="89"/>
      <c r="WCA194" s="89"/>
      <c r="WCB194" s="89"/>
      <c r="WCC194" s="89"/>
      <c r="WCD194" s="89"/>
      <c r="WCE194" s="89"/>
      <c r="WCF194" s="89"/>
      <c r="WCG194" s="89"/>
      <c r="WCH194" s="89"/>
      <c r="WCI194" s="89"/>
      <c r="WCJ194" s="89"/>
      <c r="WCK194" s="89"/>
      <c r="WCL194" s="89"/>
      <c r="WCM194" s="89"/>
      <c r="WCN194" s="89"/>
      <c r="WCO194" s="89"/>
      <c r="WCP194" s="89"/>
      <c r="WCQ194" s="89"/>
      <c r="WCR194" s="89"/>
      <c r="WCS194" s="89"/>
      <c r="WCT194" s="89"/>
      <c r="WCU194" s="89"/>
      <c r="WCV194" s="89"/>
      <c r="WCW194" s="89"/>
      <c r="WCX194" s="89"/>
      <c r="WCY194" s="89"/>
      <c r="WCZ194" s="89"/>
      <c r="WDA194" s="89"/>
      <c r="WDB194" s="89"/>
      <c r="WDC194" s="89"/>
      <c r="WDD194" s="89"/>
      <c r="WDE194" s="89"/>
      <c r="WDF194" s="89"/>
      <c r="WDG194" s="89"/>
      <c r="WDJ194" s="89"/>
      <c r="WDM194" s="89"/>
      <c r="WDP194" s="89"/>
      <c r="WDS194" s="89"/>
      <c r="WDV194" s="89"/>
      <c r="WEH194" s="89"/>
      <c r="WEK194" s="89"/>
      <c r="WEN194" s="89"/>
      <c r="WEQ194" s="89"/>
      <c r="WEW194" s="89"/>
      <c r="WEZ194" s="89"/>
      <c r="WFF194" s="89"/>
      <c r="WFI194" s="89"/>
      <c r="WFL194" s="89"/>
      <c r="WFO194" s="89"/>
      <c r="WFU194" s="89"/>
      <c r="WFX194" s="89"/>
      <c r="WGD194" s="89"/>
      <c r="WGF194" s="89"/>
      <c r="WGG194" s="89"/>
      <c r="WGI194" s="89"/>
      <c r="WGL194" s="89"/>
      <c r="WGO194" s="89"/>
      <c r="WGZ194" s="89"/>
      <c r="WHB194" s="89"/>
      <c r="WHN194" s="89"/>
      <c r="WHQ194" s="89"/>
      <c r="WHY194" s="89"/>
      <c r="WIS194" s="89"/>
      <c r="WIU194" s="89"/>
      <c r="WIV194" s="89"/>
      <c r="WIW194" s="89"/>
      <c r="WIX194" s="89"/>
      <c r="WIY194" s="89"/>
      <c r="WIZ194" s="89"/>
      <c r="WJR194" s="89"/>
      <c r="WJS194" s="89"/>
      <c r="WJV194" s="89"/>
      <c r="WJY194" s="89"/>
      <c r="WKA194" s="89"/>
      <c r="WKC194" s="89"/>
      <c r="WKF194" s="89"/>
      <c r="WKI194" s="89"/>
      <c r="WKL194" s="89"/>
      <c r="WKR194" s="89"/>
      <c r="WKU194" s="89"/>
      <c r="WKX194" s="89"/>
      <c r="WLC194" s="89"/>
      <c r="WLQ194" s="89"/>
      <c r="WLR194" s="89"/>
      <c r="WLS194" s="89"/>
      <c r="WLT194" s="89"/>
      <c r="WLU194" s="89"/>
      <c r="WLV194" s="89"/>
      <c r="WLW194" s="89"/>
      <c r="WLX194" s="89"/>
      <c r="WLY194" s="89"/>
      <c r="WLZ194" s="89"/>
      <c r="WMA194" s="89"/>
      <c r="WMB194" s="89"/>
      <c r="WMC194" s="89"/>
      <c r="WMD194" s="89"/>
      <c r="WME194" s="89"/>
      <c r="WMF194" s="89"/>
      <c r="WMG194" s="89"/>
      <c r="WMH194" s="89"/>
      <c r="WMI194" s="89"/>
      <c r="WMJ194" s="89"/>
      <c r="WMK194" s="89"/>
      <c r="WML194" s="89"/>
      <c r="WMM194" s="89"/>
      <c r="WMN194" s="89"/>
      <c r="WMO194" s="89"/>
      <c r="WMP194" s="89"/>
      <c r="WMQ194" s="89"/>
      <c r="WMR194" s="89"/>
      <c r="WMS194" s="89"/>
      <c r="WMT194" s="89"/>
      <c r="WMU194" s="89"/>
      <c r="WMV194" s="89"/>
      <c r="WMW194" s="89"/>
      <c r="WMX194" s="89"/>
      <c r="WMY194" s="89"/>
      <c r="WMZ194" s="89"/>
      <c r="WNA194" s="89"/>
      <c r="WNB194" s="89"/>
      <c r="WNC194" s="89"/>
      <c r="WNF194" s="89"/>
      <c r="WNI194" s="89"/>
      <c r="WNL194" s="89"/>
      <c r="WNO194" s="89"/>
      <c r="WNR194" s="89"/>
      <c r="WOD194" s="89"/>
      <c r="WOG194" s="89"/>
      <c r="WOJ194" s="89"/>
      <c r="WOM194" s="89"/>
      <c r="WOS194" s="89"/>
      <c r="WOV194" s="89"/>
      <c r="WPB194" s="89"/>
      <c r="WPE194" s="89"/>
      <c r="WPH194" s="89"/>
      <c r="WPK194" s="89"/>
      <c r="WPQ194" s="89"/>
      <c r="WPT194" s="89"/>
      <c r="WPZ194" s="89"/>
      <c r="WQB194" s="89"/>
      <c r="WQC194" s="89"/>
      <c r="WQE194" s="89"/>
      <c r="WQH194" s="89"/>
      <c r="WQK194" s="89"/>
      <c r="WQV194" s="89"/>
      <c r="WQX194" s="89"/>
      <c r="WRJ194" s="89"/>
      <c r="WRM194" s="89"/>
      <c r="WRU194" s="89"/>
      <c r="WSO194" s="89"/>
      <c r="WSQ194" s="89"/>
      <c r="WSR194" s="89"/>
      <c r="WSS194" s="89"/>
      <c r="WST194" s="89"/>
      <c r="WSU194" s="89"/>
      <c r="WSV194" s="89"/>
      <c r="WTN194" s="89"/>
      <c r="WTO194" s="89"/>
      <c r="WTR194" s="89"/>
      <c r="WTU194" s="89"/>
      <c r="WTW194" s="89"/>
      <c r="WTY194" s="89"/>
      <c r="WUB194" s="89"/>
      <c r="WUE194" s="89"/>
      <c r="WUH194" s="89"/>
      <c r="WUN194" s="89"/>
      <c r="WUQ194" s="89"/>
      <c r="WUT194" s="89"/>
      <c r="WUY194" s="89"/>
    </row>
    <row r="195" spans="1:1015 1029:2039 2053:3063 3077:4087 4101:5111 5125:6135 6149:7159 7173:8183 8197:9207 9221:10231 10245:11255 11269:12279 12293:13303 13317:14327 14341:15351 15365:16119" s="45" customFormat="1" ht="20.25" hidden="1" customHeight="1">
      <c r="A195" s="21" t="s">
        <v>145</v>
      </c>
      <c r="B195" s="44" t="s">
        <v>329</v>
      </c>
      <c r="C195" s="5"/>
      <c r="D195" s="59"/>
      <c r="E195" s="60"/>
    </row>
    <row r="196" spans="1:1015 1029:2039 2053:3063 3077:4087 4101:5111 5125:6135 6149:7159 7173:8183 8197:9207 9221:10231 10245:11255 11269:12279 12293:13303 13317:14327 14341:15351 15365:16119" s="45" customFormat="1" ht="21.75" hidden="1" customHeight="1">
      <c r="A196" s="8" t="s">
        <v>216</v>
      </c>
      <c r="B196" s="44" t="s">
        <v>325</v>
      </c>
      <c r="C196" s="5"/>
      <c r="D196" s="59"/>
      <c r="E196" s="60"/>
    </row>
    <row r="197" spans="1:1015 1029:2039 2053:3063 3077:4087 4101:5111 5125:6135 6149:7159 7173:8183 8197:9207 9221:10231 10245:11255 11269:12279 12293:13303 13317:14327 14341:15351 15365:16119" s="45" customFormat="1" ht="20.25" hidden="1" customHeight="1">
      <c r="A197" s="6" t="s">
        <v>217</v>
      </c>
      <c r="B197" s="44" t="s">
        <v>325</v>
      </c>
      <c r="C197" s="5"/>
      <c r="D197" s="59"/>
      <c r="E197" s="60"/>
    </row>
    <row r="198" spans="1:1015 1029:2039 2053:3063 3077:4087 4101:5111 5125:6135 6149:7159 7173:8183 8197:9207 9221:10231 10245:11255 11269:12279 12293:13303 13317:14327 14341:15351 15365:16119" s="45" customFormat="1" ht="20.25" hidden="1" customHeight="1">
      <c r="A198" s="8" t="s">
        <v>218</v>
      </c>
      <c r="B198" s="44" t="s">
        <v>325</v>
      </c>
      <c r="C198" s="5"/>
      <c r="D198" s="59"/>
      <c r="E198" s="60"/>
    </row>
    <row r="199" spans="1:1015 1029:2039 2053:3063 3077:4087 4101:5111 5125:6135 6149:7159 7173:8183 8197:9207 9221:10231 10245:11255 11269:12279 12293:13303 13317:14327 14341:15351 15365:16119" s="45" customFormat="1" ht="21.75" hidden="1" customHeight="1">
      <c r="A199" s="6" t="s">
        <v>219</v>
      </c>
      <c r="B199" s="44" t="s">
        <v>325</v>
      </c>
      <c r="C199" s="5"/>
      <c r="D199" s="59"/>
      <c r="E199" s="60"/>
    </row>
    <row r="200" spans="1:1015 1029:2039 2053:3063 3077:4087 4101:5111 5125:6135 6149:7159 7173:8183 8197:9207 9221:10231 10245:11255 11269:12279 12293:13303 13317:14327 14341:15351 15365:16119" s="45" customFormat="1" ht="20.25" hidden="1" customHeight="1">
      <c r="A200" s="8" t="s">
        <v>185</v>
      </c>
      <c r="B200" s="44" t="s">
        <v>325</v>
      </c>
      <c r="C200" s="5"/>
      <c r="D200" s="59"/>
      <c r="E200" s="60"/>
    </row>
    <row r="201" spans="1:1015 1029:2039 2053:3063 3077:4087 4101:5111 5125:6135 6149:7159 7173:8183 8197:9207 9221:10231 10245:11255 11269:12279 12293:13303 13317:14327 14341:15351 15365:16119" s="45" customFormat="1" ht="21.75" hidden="1" customHeight="1">
      <c r="A201" s="8" t="s">
        <v>186</v>
      </c>
      <c r="B201" s="44" t="s">
        <v>329</v>
      </c>
      <c r="C201" s="5"/>
      <c r="D201" s="59"/>
      <c r="E201" s="60"/>
    </row>
    <row r="202" spans="1:1015 1029:2039 2053:3063 3077:4087 4101:5111 5125:6135 6149:7159 7173:8183 8197:9207 9221:10231 10245:11255 11269:12279 12293:13303 13317:14327 14341:15351 15365:16119" s="45" customFormat="1" ht="21.75" hidden="1" customHeight="1">
      <c r="A202" s="8" t="s">
        <v>187</v>
      </c>
      <c r="B202" s="44" t="s">
        <v>329</v>
      </c>
      <c r="C202" s="5"/>
      <c r="D202" s="58"/>
      <c r="E202" s="62"/>
    </row>
    <row r="203" spans="1:1015 1029:2039 2053:3063 3077:4087 4101:5111 5125:6135 6149:7159 7173:8183 8197:9207 9221:10231 10245:11255 11269:12279 12293:13303 13317:14327 14341:15351 15365:16119" s="45" customFormat="1" ht="21.6" hidden="1" customHeight="1">
      <c r="A203" s="8" t="s">
        <v>188</v>
      </c>
      <c r="B203" s="44" t="s">
        <v>329</v>
      </c>
      <c r="C203" s="5"/>
      <c r="D203" s="59"/>
      <c r="E203" s="60"/>
    </row>
    <row r="204" spans="1:1015 1029:2039 2053:3063 3077:4087 4101:5111 5125:6135 6149:7159 7173:8183 8197:9207 9221:10231 10245:11255 11269:12279 12293:13303 13317:14327 14341:15351 15365:16119" s="45" customFormat="1" ht="36" customHeight="1">
      <c r="A204" s="8" t="s">
        <v>39</v>
      </c>
      <c r="B204" s="82" t="s">
        <v>325</v>
      </c>
      <c r="C204" s="5">
        <v>8</v>
      </c>
      <c r="D204" s="59">
        <v>24000</v>
      </c>
      <c r="E204" s="83">
        <f>+D204*C204</f>
        <v>192000</v>
      </c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T204" s="89"/>
      <c r="AW204" s="89"/>
      <c r="AZ204" s="89"/>
      <c r="BC204" s="89"/>
      <c r="BF204" s="89"/>
      <c r="BR204" s="89"/>
      <c r="BU204" s="89"/>
      <c r="BX204" s="89"/>
      <c r="CA204" s="89"/>
      <c r="CG204" s="89"/>
      <c r="CJ204" s="89"/>
      <c r="CP204" s="89"/>
      <c r="CS204" s="89"/>
      <c r="CV204" s="89"/>
      <c r="CY204" s="89"/>
      <c r="DE204" s="89"/>
      <c r="DH204" s="89"/>
      <c r="DN204" s="89"/>
      <c r="DP204" s="89"/>
      <c r="DQ204" s="89"/>
      <c r="DS204" s="89"/>
      <c r="DV204" s="89"/>
      <c r="DY204" s="89"/>
      <c r="EJ204" s="89"/>
      <c r="EL204" s="89"/>
      <c r="EX204" s="89"/>
      <c r="FA204" s="89"/>
      <c r="FI204" s="89"/>
      <c r="GC204" s="89"/>
      <c r="GE204" s="89"/>
      <c r="GF204" s="89"/>
      <c r="GG204" s="89"/>
      <c r="GH204" s="89"/>
      <c r="GI204" s="89"/>
      <c r="GJ204" s="89"/>
      <c r="HB204" s="89"/>
      <c r="HC204" s="89"/>
      <c r="HF204" s="89"/>
      <c r="HI204" s="89"/>
      <c r="HK204" s="89"/>
      <c r="HM204" s="89"/>
      <c r="HP204" s="89"/>
      <c r="HS204" s="89"/>
      <c r="HV204" s="89"/>
      <c r="IB204" s="89"/>
      <c r="IE204" s="89"/>
      <c r="IH204" s="89"/>
      <c r="IM204" s="89"/>
      <c r="JA204" s="89"/>
      <c r="JB204" s="89"/>
      <c r="JC204" s="89"/>
      <c r="JD204" s="89"/>
      <c r="JE204" s="89"/>
      <c r="JF204" s="89"/>
      <c r="JG204" s="89"/>
      <c r="JH204" s="89"/>
      <c r="JI204" s="89"/>
      <c r="JJ204" s="89"/>
      <c r="JK204" s="89"/>
      <c r="JL204" s="89"/>
      <c r="JM204" s="89"/>
      <c r="JN204" s="89"/>
      <c r="JO204" s="89"/>
      <c r="JP204" s="89"/>
      <c r="JQ204" s="89"/>
      <c r="JR204" s="89"/>
      <c r="JS204" s="89"/>
      <c r="JT204" s="89"/>
      <c r="JU204" s="89"/>
      <c r="JV204" s="89"/>
      <c r="JW204" s="89"/>
      <c r="JX204" s="89"/>
      <c r="JY204" s="89"/>
      <c r="JZ204" s="89"/>
      <c r="KA204" s="89"/>
      <c r="KB204" s="89"/>
      <c r="KC204" s="89"/>
      <c r="KD204" s="89"/>
      <c r="KE204" s="89"/>
      <c r="KF204" s="89"/>
      <c r="KG204" s="89"/>
      <c r="KH204" s="89"/>
      <c r="KI204" s="89"/>
      <c r="KJ204" s="89"/>
      <c r="KK204" s="89"/>
      <c r="KL204" s="89"/>
      <c r="KM204" s="89"/>
      <c r="KP204" s="89"/>
      <c r="KS204" s="89"/>
      <c r="KV204" s="89"/>
      <c r="KY204" s="89"/>
      <c r="LB204" s="89"/>
      <c r="LN204" s="89"/>
      <c r="LQ204" s="89"/>
      <c r="LT204" s="89"/>
      <c r="LW204" s="89"/>
      <c r="MC204" s="89"/>
      <c r="MF204" s="89"/>
      <c r="ML204" s="89"/>
      <c r="MO204" s="89"/>
      <c r="MR204" s="89"/>
      <c r="MU204" s="89"/>
      <c r="NA204" s="89"/>
      <c r="ND204" s="89"/>
      <c r="NJ204" s="89"/>
      <c r="NL204" s="89"/>
      <c r="NM204" s="89"/>
      <c r="NO204" s="89"/>
      <c r="NR204" s="89"/>
      <c r="NU204" s="89"/>
      <c r="OF204" s="89"/>
      <c r="OH204" s="89"/>
      <c r="OT204" s="89"/>
      <c r="OW204" s="89"/>
      <c r="PE204" s="89"/>
      <c r="PY204" s="89"/>
      <c r="QA204" s="89"/>
      <c r="QB204" s="89"/>
      <c r="QC204" s="89"/>
      <c r="QD204" s="89"/>
      <c r="QE204" s="89"/>
      <c r="QF204" s="89"/>
      <c r="QX204" s="89"/>
      <c r="QY204" s="89"/>
      <c r="RB204" s="89"/>
      <c r="RE204" s="89"/>
      <c r="RG204" s="89"/>
      <c r="RI204" s="89"/>
      <c r="RL204" s="89"/>
      <c r="RO204" s="89"/>
      <c r="RR204" s="89"/>
      <c r="RX204" s="89"/>
      <c r="SA204" s="89"/>
      <c r="SD204" s="89"/>
      <c r="SI204" s="89"/>
      <c r="SW204" s="89"/>
      <c r="SX204" s="89"/>
      <c r="SY204" s="89"/>
      <c r="SZ204" s="89"/>
      <c r="TA204" s="89"/>
      <c r="TB204" s="89"/>
      <c r="TC204" s="89"/>
      <c r="TD204" s="89"/>
      <c r="TE204" s="89"/>
      <c r="TF204" s="89"/>
      <c r="TG204" s="89"/>
      <c r="TH204" s="89"/>
      <c r="TI204" s="89"/>
      <c r="TJ204" s="89"/>
      <c r="TK204" s="89"/>
      <c r="TL204" s="89"/>
      <c r="TM204" s="89"/>
      <c r="TN204" s="89"/>
      <c r="TO204" s="89"/>
      <c r="TP204" s="89"/>
      <c r="TQ204" s="89"/>
      <c r="TR204" s="89"/>
      <c r="TS204" s="89"/>
      <c r="TT204" s="89"/>
      <c r="TU204" s="89"/>
      <c r="TV204" s="89"/>
      <c r="TW204" s="89"/>
      <c r="TX204" s="89"/>
      <c r="TY204" s="89"/>
      <c r="TZ204" s="89"/>
      <c r="UA204" s="89"/>
      <c r="UB204" s="89"/>
      <c r="UC204" s="89"/>
      <c r="UD204" s="89"/>
      <c r="UE204" s="89"/>
      <c r="UF204" s="89"/>
      <c r="UG204" s="89"/>
      <c r="UH204" s="89"/>
      <c r="UI204" s="89"/>
      <c r="UL204" s="89"/>
      <c r="UO204" s="89"/>
      <c r="UR204" s="89"/>
      <c r="UU204" s="89"/>
      <c r="UX204" s="89"/>
      <c r="VJ204" s="89"/>
      <c r="VM204" s="89"/>
      <c r="VP204" s="89"/>
      <c r="VS204" s="89"/>
      <c r="VY204" s="89"/>
      <c r="WB204" s="89"/>
      <c r="WH204" s="89"/>
      <c r="WK204" s="89"/>
      <c r="WN204" s="89"/>
      <c r="WQ204" s="89"/>
      <c r="WW204" s="89"/>
      <c r="WZ204" s="89"/>
      <c r="XF204" s="89"/>
      <c r="XH204" s="89"/>
      <c r="XI204" s="89"/>
      <c r="XK204" s="89"/>
      <c r="XN204" s="89"/>
      <c r="XQ204" s="89"/>
      <c r="YB204" s="89"/>
      <c r="YD204" s="89"/>
      <c r="YP204" s="89"/>
      <c r="YS204" s="89"/>
      <c r="ZA204" s="89"/>
      <c r="ZU204" s="89"/>
      <c r="ZW204" s="89"/>
      <c r="ZX204" s="89"/>
      <c r="ZY204" s="89"/>
      <c r="ZZ204" s="89"/>
      <c r="AAA204" s="89"/>
      <c r="AAB204" s="89"/>
      <c r="AAT204" s="89"/>
      <c r="AAU204" s="89"/>
      <c r="AAX204" s="89"/>
      <c r="ABA204" s="89"/>
      <c r="ABC204" s="89"/>
      <c r="ABE204" s="89"/>
      <c r="ABH204" s="89"/>
      <c r="ABK204" s="89"/>
      <c r="ABN204" s="89"/>
      <c r="ABT204" s="89"/>
      <c r="ABW204" s="89"/>
      <c r="ABZ204" s="89"/>
      <c r="ACE204" s="89"/>
      <c r="ACS204" s="89"/>
      <c r="ACT204" s="89"/>
      <c r="ACU204" s="89"/>
      <c r="ACV204" s="89"/>
      <c r="ACW204" s="89"/>
      <c r="ACX204" s="89"/>
      <c r="ACY204" s="89"/>
      <c r="ACZ204" s="89"/>
      <c r="ADA204" s="89"/>
      <c r="ADB204" s="89"/>
      <c r="ADC204" s="89"/>
      <c r="ADD204" s="89"/>
      <c r="ADE204" s="89"/>
      <c r="ADF204" s="89"/>
      <c r="ADG204" s="89"/>
      <c r="ADH204" s="89"/>
      <c r="ADI204" s="89"/>
      <c r="ADJ204" s="89"/>
      <c r="ADK204" s="89"/>
      <c r="ADL204" s="89"/>
      <c r="ADM204" s="89"/>
      <c r="ADN204" s="89"/>
      <c r="ADO204" s="89"/>
      <c r="ADP204" s="89"/>
      <c r="ADQ204" s="89"/>
      <c r="ADR204" s="89"/>
      <c r="ADS204" s="89"/>
      <c r="ADT204" s="89"/>
      <c r="ADU204" s="89"/>
      <c r="ADV204" s="89"/>
      <c r="ADW204" s="89"/>
      <c r="ADX204" s="89"/>
      <c r="ADY204" s="89"/>
      <c r="ADZ204" s="89"/>
      <c r="AEA204" s="89"/>
      <c r="AEB204" s="89"/>
      <c r="AEC204" s="89"/>
      <c r="AED204" s="89"/>
      <c r="AEE204" s="89"/>
      <c r="AEH204" s="89"/>
      <c r="AEK204" s="89"/>
      <c r="AEN204" s="89"/>
      <c r="AEQ204" s="89"/>
      <c r="AET204" s="89"/>
      <c r="AFF204" s="89"/>
      <c r="AFI204" s="89"/>
      <c r="AFL204" s="89"/>
      <c r="AFO204" s="89"/>
      <c r="AFU204" s="89"/>
      <c r="AFX204" s="89"/>
      <c r="AGD204" s="89"/>
      <c r="AGG204" s="89"/>
      <c r="AGJ204" s="89"/>
      <c r="AGM204" s="89"/>
      <c r="AGS204" s="89"/>
      <c r="AGV204" s="89"/>
      <c r="AHB204" s="89"/>
      <c r="AHD204" s="89"/>
      <c r="AHE204" s="89"/>
      <c r="AHG204" s="89"/>
      <c r="AHJ204" s="89"/>
      <c r="AHM204" s="89"/>
      <c r="AHX204" s="89"/>
      <c r="AHZ204" s="89"/>
      <c r="AIL204" s="89"/>
      <c r="AIO204" s="89"/>
      <c r="AIW204" s="89"/>
      <c r="AJQ204" s="89"/>
      <c r="AJS204" s="89"/>
      <c r="AJT204" s="89"/>
      <c r="AJU204" s="89"/>
      <c r="AJV204" s="89"/>
      <c r="AJW204" s="89"/>
      <c r="AJX204" s="89"/>
      <c r="AKP204" s="89"/>
      <c r="AKQ204" s="89"/>
      <c r="AKT204" s="89"/>
      <c r="AKW204" s="89"/>
      <c r="AKY204" s="89"/>
      <c r="ALA204" s="89"/>
      <c r="ALD204" s="89"/>
      <c r="ALG204" s="89"/>
      <c r="ALJ204" s="89"/>
      <c r="ALP204" s="89"/>
      <c r="ALS204" s="89"/>
      <c r="ALV204" s="89"/>
      <c r="AMA204" s="89"/>
      <c r="AMO204" s="89"/>
      <c r="AMP204" s="89"/>
      <c r="AMQ204" s="89"/>
      <c r="AMR204" s="89"/>
      <c r="AMS204" s="89"/>
      <c r="AMT204" s="89"/>
      <c r="AMU204" s="89"/>
      <c r="AMV204" s="89"/>
      <c r="AMW204" s="89"/>
      <c r="AMX204" s="89"/>
      <c r="AMY204" s="89"/>
      <c r="AMZ204" s="89"/>
      <c r="ANA204" s="89"/>
      <c r="ANB204" s="89"/>
      <c r="ANC204" s="89"/>
      <c r="AND204" s="89"/>
      <c r="ANE204" s="89"/>
      <c r="ANF204" s="89"/>
      <c r="ANG204" s="89"/>
      <c r="ANH204" s="89"/>
      <c r="ANI204" s="89"/>
      <c r="ANJ204" s="89"/>
      <c r="ANK204" s="89"/>
      <c r="ANL204" s="89"/>
      <c r="ANM204" s="89"/>
      <c r="ANN204" s="89"/>
      <c r="ANO204" s="89"/>
      <c r="ANP204" s="89"/>
      <c r="ANQ204" s="89"/>
      <c r="ANR204" s="89"/>
      <c r="ANS204" s="89"/>
      <c r="ANT204" s="89"/>
      <c r="ANU204" s="89"/>
      <c r="ANV204" s="89"/>
      <c r="ANW204" s="89"/>
      <c r="ANX204" s="89"/>
      <c r="ANY204" s="89"/>
      <c r="ANZ204" s="89"/>
      <c r="AOA204" s="89"/>
      <c r="AOD204" s="89"/>
      <c r="AOG204" s="89"/>
      <c r="AOJ204" s="89"/>
      <c r="AOM204" s="89"/>
      <c r="AOP204" s="89"/>
      <c r="APB204" s="89"/>
      <c r="APE204" s="89"/>
      <c r="APH204" s="89"/>
      <c r="APK204" s="89"/>
      <c r="APQ204" s="89"/>
      <c r="APT204" s="89"/>
      <c r="APZ204" s="89"/>
      <c r="AQC204" s="89"/>
      <c r="AQF204" s="89"/>
      <c r="AQI204" s="89"/>
      <c r="AQO204" s="89"/>
      <c r="AQR204" s="89"/>
      <c r="AQX204" s="89"/>
      <c r="AQZ204" s="89"/>
      <c r="ARA204" s="89"/>
      <c r="ARC204" s="89"/>
      <c r="ARF204" s="89"/>
      <c r="ARI204" s="89"/>
      <c r="ART204" s="89"/>
      <c r="ARV204" s="89"/>
      <c r="ASH204" s="89"/>
      <c r="ASK204" s="89"/>
      <c r="ASS204" s="89"/>
      <c r="ATM204" s="89"/>
      <c r="ATO204" s="89"/>
      <c r="ATP204" s="89"/>
      <c r="ATQ204" s="89"/>
      <c r="ATR204" s="89"/>
      <c r="ATS204" s="89"/>
      <c r="ATT204" s="89"/>
      <c r="AUL204" s="89"/>
      <c r="AUM204" s="89"/>
      <c r="AUP204" s="89"/>
      <c r="AUS204" s="89"/>
      <c r="AUU204" s="89"/>
      <c r="AUW204" s="89"/>
      <c r="AUZ204" s="89"/>
      <c r="AVC204" s="89"/>
      <c r="AVF204" s="89"/>
      <c r="AVL204" s="89"/>
      <c r="AVO204" s="89"/>
      <c r="AVR204" s="89"/>
      <c r="AVW204" s="89"/>
      <c r="AWK204" s="89"/>
      <c r="AWL204" s="89"/>
      <c r="AWM204" s="89"/>
      <c r="AWN204" s="89"/>
      <c r="AWO204" s="89"/>
      <c r="AWP204" s="89"/>
      <c r="AWQ204" s="89"/>
      <c r="AWR204" s="89"/>
      <c r="AWS204" s="89"/>
      <c r="AWT204" s="89"/>
      <c r="AWU204" s="89"/>
      <c r="AWV204" s="89"/>
      <c r="AWW204" s="89"/>
      <c r="AWX204" s="89"/>
      <c r="AWY204" s="89"/>
      <c r="AWZ204" s="89"/>
      <c r="AXA204" s="89"/>
      <c r="AXB204" s="89"/>
      <c r="AXC204" s="89"/>
      <c r="AXD204" s="89"/>
      <c r="AXE204" s="89"/>
      <c r="AXF204" s="89"/>
      <c r="AXG204" s="89"/>
      <c r="AXH204" s="89"/>
      <c r="AXI204" s="89"/>
      <c r="AXJ204" s="89"/>
      <c r="AXK204" s="89"/>
      <c r="AXL204" s="89"/>
      <c r="AXM204" s="89"/>
      <c r="AXN204" s="89"/>
      <c r="AXO204" s="89"/>
      <c r="AXP204" s="89"/>
      <c r="AXQ204" s="89"/>
      <c r="AXR204" s="89"/>
      <c r="AXS204" s="89"/>
      <c r="AXT204" s="89"/>
      <c r="AXU204" s="89"/>
      <c r="AXV204" s="89"/>
      <c r="AXW204" s="89"/>
      <c r="AXZ204" s="89"/>
      <c r="AYC204" s="89"/>
      <c r="AYF204" s="89"/>
      <c r="AYI204" s="89"/>
      <c r="AYL204" s="89"/>
      <c r="AYX204" s="89"/>
      <c r="AZA204" s="89"/>
      <c r="AZD204" s="89"/>
      <c r="AZG204" s="89"/>
      <c r="AZM204" s="89"/>
      <c r="AZP204" s="89"/>
      <c r="AZV204" s="89"/>
      <c r="AZY204" s="89"/>
      <c r="BAB204" s="89"/>
      <c r="BAE204" s="89"/>
      <c r="BAK204" s="89"/>
      <c r="BAN204" s="89"/>
      <c r="BAT204" s="89"/>
      <c r="BAV204" s="89"/>
      <c r="BAW204" s="89"/>
      <c r="BAY204" s="89"/>
      <c r="BBB204" s="89"/>
      <c r="BBE204" s="89"/>
      <c r="BBP204" s="89"/>
      <c r="BBR204" s="89"/>
      <c r="BCD204" s="89"/>
      <c r="BCG204" s="89"/>
      <c r="BCO204" s="89"/>
      <c r="BDI204" s="89"/>
      <c r="BDK204" s="89"/>
      <c r="BDL204" s="89"/>
      <c r="BDM204" s="89"/>
      <c r="BDN204" s="89"/>
      <c r="BDO204" s="89"/>
      <c r="BDP204" s="89"/>
      <c r="BEH204" s="89"/>
      <c r="BEI204" s="89"/>
      <c r="BEL204" s="89"/>
      <c r="BEO204" s="89"/>
      <c r="BEQ204" s="89"/>
      <c r="BES204" s="89"/>
      <c r="BEV204" s="89"/>
      <c r="BEY204" s="89"/>
      <c r="BFB204" s="89"/>
      <c r="BFH204" s="89"/>
      <c r="BFK204" s="89"/>
      <c r="BFN204" s="89"/>
      <c r="BFS204" s="89"/>
      <c r="BGG204" s="89"/>
      <c r="BGH204" s="89"/>
      <c r="BGI204" s="89"/>
      <c r="BGJ204" s="89"/>
      <c r="BGK204" s="89"/>
      <c r="BGL204" s="89"/>
      <c r="BGM204" s="89"/>
      <c r="BGN204" s="89"/>
      <c r="BGO204" s="89"/>
      <c r="BGP204" s="89"/>
      <c r="BGQ204" s="89"/>
      <c r="BGR204" s="89"/>
      <c r="BGS204" s="89"/>
      <c r="BGT204" s="89"/>
      <c r="BGU204" s="89"/>
      <c r="BGV204" s="89"/>
      <c r="BGW204" s="89"/>
      <c r="BGX204" s="89"/>
      <c r="BGY204" s="89"/>
      <c r="BGZ204" s="89"/>
      <c r="BHA204" s="89"/>
      <c r="BHB204" s="89"/>
      <c r="BHC204" s="89"/>
      <c r="BHD204" s="89"/>
      <c r="BHE204" s="89"/>
      <c r="BHF204" s="89"/>
      <c r="BHG204" s="89"/>
      <c r="BHH204" s="89"/>
      <c r="BHI204" s="89"/>
      <c r="BHJ204" s="89"/>
      <c r="BHK204" s="89"/>
      <c r="BHL204" s="89"/>
      <c r="BHM204" s="89"/>
      <c r="BHN204" s="89"/>
      <c r="BHO204" s="89"/>
      <c r="BHP204" s="89"/>
      <c r="BHQ204" s="89"/>
      <c r="BHR204" s="89"/>
      <c r="BHS204" s="89"/>
      <c r="BHV204" s="89"/>
      <c r="BHY204" s="89"/>
      <c r="BIB204" s="89"/>
      <c r="BIE204" s="89"/>
      <c r="BIH204" s="89"/>
      <c r="BIT204" s="89"/>
      <c r="BIW204" s="89"/>
      <c r="BIZ204" s="89"/>
      <c r="BJC204" s="89"/>
      <c r="BJI204" s="89"/>
      <c r="BJL204" s="89"/>
      <c r="BJR204" s="89"/>
      <c r="BJU204" s="89"/>
      <c r="BJX204" s="89"/>
      <c r="BKA204" s="89"/>
      <c r="BKG204" s="89"/>
      <c r="BKJ204" s="89"/>
      <c r="BKP204" s="89"/>
      <c r="BKR204" s="89"/>
      <c r="BKS204" s="89"/>
      <c r="BKU204" s="89"/>
      <c r="BKX204" s="89"/>
      <c r="BLA204" s="89"/>
      <c r="BLL204" s="89"/>
      <c r="BLN204" s="89"/>
      <c r="BLZ204" s="89"/>
      <c r="BMC204" s="89"/>
      <c r="BMK204" s="89"/>
      <c r="BNE204" s="89"/>
      <c r="BNG204" s="89"/>
      <c r="BNH204" s="89"/>
      <c r="BNI204" s="89"/>
      <c r="BNJ204" s="89"/>
      <c r="BNK204" s="89"/>
      <c r="BNL204" s="89"/>
      <c r="BOD204" s="89"/>
      <c r="BOE204" s="89"/>
      <c r="BOH204" s="89"/>
      <c r="BOK204" s="89"/>
      <c r="BOM204" s="89"/>
      <c r="BOO204" s="89"/>
      <c r="BOR204" s="89"/>
      <c r="BOU204" s="89"/>
      <c r="BOX204" s="89"/>
      <c r="BPD204" s="89"/>
      <c r="BPG204" s="89"/>
      <c r="BPJ204" s="89"/>
      <c r="BPO204" s="89"/>
      <c r="BQC204" s="89"/>
      <c r="BQD204" s="89"/>
      <c r="BQE204" s="89"/>
      <c r="BQF204" s="89"/>
      <c r="BQG204" s="89"/>
      <c r="BQH204" s="89"/>
      <c r="BQI204" s="89"/>
      <c r="BQJ204" s="89"/>
      <c r="BQK204" s="89"/>
      <c r="BQL204" s="89"/>
      <c r="BQM204" s="89"/>
      <c r="BQN204" s="89"/>
      <c r="BQO204" s="89"/>
      <c r="BQP204" s="89"/>
      <c r="BQQ204" s="89"/>
      <c r="BQR204" s="89"/>
      <c r="BQS204" s="89"/>
      <c r="BQT204" s="89"/>
      <c r="BQU204" s="89"/>
      <c r="BQV204" s="89"/>
      <c r="BQW204" s="89"/>
      <c r="BQX204" s="89"/>
      <c r="BQY204" s="89"/>
      <c r="BQZ204" s="89"/>
      <c r="BRA204" s="89"/>
      <c r="BRB204" s="89"/>
      <c r="BRC204" s="89"/>
      <c r="BRD204" s="89"/>
      <c r="BRE204" s="89"/>
      <c r="BRF204" s="89"/>
      <c r="BRG204" s="89"/>
      <c r="BRH204" s="89"/>
      <c r="BRI204" s="89"/>
      <c r="BRJ204" s="89"/>
      <c r="BRK204" s="89"/>
      <c r="BRL204" s="89"/>
      <c r="BRM204" s="89"/>
      <c r="BRN204" s="89"/>
      <c r="BRO204" s="89"/>
      <c r="BRR204" s="89"/>
      <c r="BRU204" s="89"/>
      <c r="BRX204" s="89"/>
      <c r="BSA204" s="89"/>
      <c r="BSD204" s="89"/>
      <c r="BSP204" s="89"/>
      <c r="BSS204" s="89"/>
      <c r="BSV204" s="89"/>
      <c r="BSY204" s="89"/>
      <c r="BTE204" s="89"/>
      <c r="BTH204" s="89"/>
      <c r="BTN204" s="89"/>
      <c r="BTQ204" s="89"/>
      <c r="BTT204" s="89"/>
      <c r="BTW204" s="89"/>
      <c r="BUC204" s="89"/>
      <c r="BUF204" s="89"/>
      <c r="BUL204" s="89"/>
      <c r="BUN204" s="89"/>
      <c r="BUO204" s="89"/>
      <c r="BUQ204" s="89"/>
      <c r="BUT204" s="89"/>
      <c r="BUW204" s="89"/>
      <c r="BVH204" s="89"/>
      <c r="BVJ204" s="89"/>
      <c r="BVV204" s="89"/>
      <c r="BVY204" s="89"/>
      <c r="BWG204" s="89"/>
      <c r="BXA204" s="89"/>
      <c r="BXC204" s="89"/>
      <c r="BXD204" s="89"/>
      <c r="BXE204" s="89"/>
      <c r="BXF204" s="89"/>
      <c r="BXG204" s="89"/>
      <c r="BXH204" s="89"/>
      <c r="BXZ204" s="89"/>
      <c r="BYA204" s="89"/>
      <c r="BYD204" s="89"/>
      <c r="BYG204" s="89"/>
      <c r="BYI204" s="89"/>
      <c r="BYK204" s="89"/>
      <c r="BYN204" s="89"/>
      <c r="BYQ204" s="89"/>
      <c r="BYT204" s="89"/>
      <c r="BYZ204" s="89"/>
      <c r="BZC204" s="89"/>
      <c r="BZF204" s="89"/>
      <c r="BZK204" s="89"/>
      <c r="BZY204" s="89"/>
      <c r="BZZ204" s="89"/>
      <c r="CAA204" s="89"/>
      <c r="CAB204" s="89"/>
      <c r="CAC204" s="89"/>
      <c r="CAD204" s="89"/>
      <c r="CAE204" s="89"/>
      <c r="CAF204" s="89"/>
      <c r="CAG204" s="89"/>
      <c r="CAH204" s="89"/>
      <c r="CAI204" s="89"/>
      <c r="CAJ204" s="89"/>
      <c r="CAK204" s="89"/>
      <c r="CAL204" s="89"/>
      <c r="CAM204" s="89"/>
      <c r="CAN204" s="89"/>
      <c r="CAO204" s="89"/>
      <c r="CAP204" s="89"/>
      <c r="CAQ204" s="89"/>
      <c r="CAR204" s="89"/>
      <c r="CAS204" s="89"/>
      <c r="CAT204" s="89"/>
      <c r="CAU204" s="89"/>
      <c r="CAV204" s="89"/>
      <c r="CAW204" s="89"/>
      <c r="CAX204" s="89"/>
      <c r="CAY204" s="89"/>
      <c r="CAZ204" s="89"/>
      <c r="CBA204" s="89"/>
      <c r="CBB204" s="89"/>
      <c r="CBC204" s="89"/>
      <c r="CBD204" s="89"/>
      <c r="CBE204" s="89"/>
      <c r="CBF204" s="89"/>
      <c r="CBG204" s="89"/>
      <c r="CBH204" s="89"/>
      <c r="CBI204" s="89"/>
      <c r="CBJ204" s="89"/>
      <c r="CBK204" s="89"/>
      <c r="CBN204" s="89"/>
      <c r="CBQ204" s="89"/>
      <c r="CBT204" s="89"/>
      <c r="CBW204" s="89"/>
      <c r="CBZ204" s="89"/>
      <c r="CCL204" s="89"/>
      <c r="CCO204" s="89"/>
      <c r="CCR204" s="89"/>
      <c r="CCU204" s="89"/>
      <c r="CDA204" s="89"/>
      <c r="CDD204" s="89"/>
      <c r="CDJ204" s="89"/>
      <c r="CDM204" s="89"/>
      <c r="CDP204" s="89"/>
      <c r="CDS204" s="89"/>
      <c r="CDY204" s="89"/>
      <c r="CEB204" s="89"/>
      <c r="CEH204" s="89"/>
      <c r="CEJ204" s="89"/>
      <c r="CEK204" s="89"/>
      <c r="CEM204" s="89"/>
      <c r="CEP204" s="89"/>
      <c r="CES204" s="89"/>
      <c r="CFD204" s="89"/>
      <c r="CFF204" s="89"/>
      <c r="CFR204" s="89"/>
      <c r="CFU204" s="89"/>
      <c r="CGC204" s="89"/>
      <c r="CGW204" s="89"/>
      <c r="CGY204" s="89"/>
      <c r="CGZ204" s="89"/>
      <c r="CHA204" s="89"/>
      <c r="CHB204" s="89"/>
      <c r="CHC204" s="89"/>
      <c r="CHD204" s="89"/>
      <c r="CHV204" s="89"/>
      <c r="CHW204" s="89"/>
      <c r="CHZ204" s="89"/>
      <c r="CIC204" s="89"/>
      <c r="CIE204" s="89"/>
      <c r="CIG204" s="89"/>
      <c r="CIJ204" s="89"/>
      <c r="CIM204" s="89"/>
      <c r="CIP204" s="89"/>
      <c r="CIV204" s="89"/>
      <c r="CIY204" s="89"/>
      <c r="CJB204" s="89"/>
      <c r="CJG204" s="89"/>
      <c r="CJU204" s="89"/>
      <c r="CJV204" s="89"/>
      <c r="CJW204" s="89"/>
      <c r="CJX204" s="89"/>
      <c r="CJY204" s="89"/>
      <c r="CJZ204" s="89"/>
      <c r="CKA204" s="89"/>
      <c r="CKB204" s="89"/>
      <c r="CKC204" s="89"/>
      <c r="CKD204" s="89"/>
      <c r="CKE204" s="89"/>
      <c r="CKF204" s="89"/>
      <c r="CKG204" s="89"/>
      <c r="CKH204" s="89"/>
      <c r="CKI204" s="89"/>
      <c r="CKJ204" s="89"/>
      <c r="CKK204" s="89"/>
      <c r="CKL204" s="89"/>
      <c r="CKM204" s="89"/>
      <c r="CKN204" s="89"/>
      <c r="CKO204" s="89"/>
      <c r="CKP204" s="89"/>
      <c r="CKQ204" s="89"/>
      <c r="CKR204" s="89"/>
      <c r="CKS204" s="89"/>
      <c r="CKT204" s="89"/>
      <c r="CKU204" s="89"/>
      <c r="CKV204" s="89"/>
      <c r="CKW204" s="89"/>
      <c r="CKX204" s="89"/>
      <c r="CKY204" s="89"/>
      <c r="CKZ204" s="89"/>
      <c r="CLA204" s="89"/>
      <c r="CLB204" s="89"/>
      <c r="CLC204" s="89"/>
      <c r="CLD204" s="89"/>
      <c r="CLE204" s="89"/>
      <c r="CLF204" s="89"/>
      <c r="CLG204" s="89"/>
      <c r="CLJ204" s="89"/>
      <c r="CLM204" s="89"/>
      <c r="CLP204" s="89"/>
      <c r="CLS204" s="89"/>
      <c r="CLV204" s="89"/>
      <c r="CMH204" s="89"/>
      <c r="CMK204" s="89"/>
      <c r="CMN204" s="89"/>
      <c r="CMQ204" s="89"/>
      <c r="CMW204" s="89"/>
      <c r="CMZ204" s="89"/>
      <c r="CNF204" s="89"/>
      <c r="CNI204" s="89"/>
      <c r="CNL204" s="89"/>
      <c r="CNO204" s="89"/>
      <c r="CNU204" s="89"/>
      <c r="CNX204" s="89"/>
      <c r="COD204" s="89"/>
      <c r="COF204" s="89"/>
      <c r="COG204" s="89"/>
      <c r="COI204" s="89"/>
      <c r="COL204" s="89"/>
      <c r="COO204" s="89"/>
      <c r="COZ204" s="89"/>
      <c r="CPB204" s="89"/>
      <c r="CPN204" s="89"/>
      <c r="CPQ204" s="89"/>
      <c r="CPY204" s="89"/>
      <c r="CQS204" s="89"/>
      <c r="CQU204" s="89"/>
      <c r="CQV204" s="89"/>
      <c r="CQW204" s="89"/>
      <c r="CQX204" s="89"/>
      <c r="CQY204" s="89"/>
      <c r="CQZ204" s="89"/>
      <c r="CRR204" s="89"/>
      <c r="CRS204" s="89"/>
      <c r="CRV204" s="89"/>
      <c r="CRY204" s="89"/>
      <c r="CSA204" s="89"/>
      <c r="CSC204" s="89"/>
      <c r="CSF204" s="89"/>
      <c r="CSI204" s="89"/>
      <c r="CSL204" s="89"/>
      <c r="CSR204" s="89"/>
      <c r="CSU204" s="89"/>
      <c r="CSX204" s="89"/>
      <c r="CTC204" s="89"/>
      <c r="CTQ204" s="89"/>
      <c r="CTR204" s="89"/>
      <c r="CTS204" s="89"/>
      <c r="CTT204" s="89"/>
      <c r="CTU204" s="89"/>
      <c r="CTV204" s="89"/>
      <c r="CTW204" s="89"/>
      <c r="CTX204" s="89"/>
      <c r="CTY204" s="89"/>
      <c r="CTZ204" s="89"/>
      <c r="CUA204" s="89"/>
      <c r="CUB204" s="89"/>
      <c r="CUC204" s="89"/>
      <c r="CUD204" s="89"/>
      <c r="CUE204" s="89"/>
      <c r="CUF204" s="89"/>
      <c r="CUG204" s="89"/>
      <c r="CUH204" s="89"/>
      <c r="CUI204" s="89"/>
      <c r="CUJ204" s="89"/>
      <c r="CUK204" s="89"/>
      <c r="CUL204" s="89"/>
      <c r="CUM204" s="89"/>
      <c r="CUN204" s="89"/>
      <c r="CUO204" s="89"/>
      <c r="CUP204" s="89"/>
      <c r="CUQ204" s="89"/>
      <c r="CUR204" s="89"/>
      <c r="CUS204" s="89"/>
      <c r="CUT204" s="89"/>
      <c r="CUU204" s="89"/>
      <c r="CUV204" s="89"/>
      <c r="CUW204" s="89"/>
      <c r="CUX204" s="89"/>
      <c r="CUY204" s="89"/>
      <c r="CUZ204" s="89"/>
      <c r="CVA204" s="89"/>
      <c r="CVB204" s="89"/>
      <c r="CVC204" s="89"/>
      <c r="CVF204" s="89"/>
      <c r="CVI204" s="89"/>
      <c r="CVL204" s="89"/>
      <c r="CVO204" s="89"/>
      <c r="CVR204" s="89"/>
      <c r="CWD204" s="89"/>
      <c r="CWG204" s="89"/>
      <c r="CWJ204" s="89"/>
      <c r="CWM204" s="89"/>
      <c r="CWS204" s="89"/>
      <c r="CWV204" s="89"/>
      <c r="CXB204" s="89"/>
      <c r="CXE204" s="89"/>
      <c r="CXH204" s="89"/>
      <c r="CXK204" s="89"/>
      <c r="CXQ204" s="89"/>
      <c r="CXT204" s="89"/>
      <c r="CXZ204" s="89"/>
      <c r="CYB204" s="89"/>
      <c r="CYC204" s="89"/>
      <c r="CYE204" s="89"/>
      <c r="CYH204" s="89"/>
      <c r="CYK204" s="89"/>
      <c r="CYV204" s="89"/>
      <c r="CYX204" s="89"/>
      <c r="CZJ204" s="89"/>
      <c r="CZM204" s="89"/>
      <c r="CZU204" s="89"/>
      <c r="DAO204" s="89"/>
      <c r="DAQ204" s="89"/>
      <c r="DAR204" s="89"/>
      <c r="DAS204" s="89"/>
      <c r="DAT204" s="89"/>
      <c r="DAU204" s="89"/>
      <c r="DAV204" s="89"/>
      <c r="DBN204" s="89"/>
      <c r="DBO204" s="89"/>
      <c r="DBR204" s="89"/>
      <c r="DBU204" s="89"/>
      <c r="DBW204" s="89"/>
      <c r="DBY204" s="89"/>
      <c r="DCB204" s="89"/>
      <c r="DCE204" s="89"/>
      <c r="DCH204" s="89"/>
      <c r="DCN204" s="89"/>
      <c r="DCQ204" s="89"/>
      <c r="DCT204" s="89"/>
      <c r="DCY204" s="89"/>
      <c r="DDM204" s="89"/>
      <c r="DDN204" s="89"/>
      <c r="DDO204" s="89"/>
      <c r="DDP204" s="89"/>
      <c r="DDQ204" s="89"/>
      <c r="DDR204" s="89"/>
      <c r="DDS204" s="89"/>
      <c r="DDT204" s="89"/>
      <c r="DDU204" s="89"/>
      <c r="DDV204" s="89"/>
      <c r="DDW204" s="89"/>
      <c r="DDX204" s="89"/>
      <c r="DDY204" s="89"/>
      <c r="DDZ204" s="89"/>
      <c r="DEA204" s="89"/>
      <c r="DEB204" s="89"/>
      <c r="DEC204" s="89"/>
      <c r="DED204" s="89"/>
      <c r="DEE204" s="89"/>
      <c r="DEF204" s="89"/>
      <c r="DEG204" s="89"/>
      <c r="DEH204" s="89"/>
      <c r="DEI204" s="89"/>
      <c r="DEJ204" s="89"/>
      <c r="DEK204" s="89"/>
      <c r="DEL204" s="89"/>
      <c r="DEM204" s="89"/>
      <c r="DEN204" s="89"/>
      <c r="DEO204" s="89"/>
      <c r="DEP204" s="89"/>
      <c r="DEQ204" s="89"/>
      <c r="DER204" s="89"/>
      <c r="DES204" s="89"/>
      <c r="DET204" s="89"/>
      <c r="DEU204" s="89"/>
      <c r="DEV204" s="89"/>
      <c r="DEW204" s="89"/>
      <c r="DEX204" s="89"/>
      <c r="DEY204" s="89"/>
      <c r="DFB204" s="89"/>
      <c r="DFE204" s="89"/>
      <c r="DFH204" s="89"/>
      <c r="DFK204" s="89"/>
      <c r="DFN204" s="89"/>
      <c r="DFZ204" s="89"/>
      <c r="DGC204" s="89"/>
      <c r="DGF204" s="89"/>
      <c r="DGI204" s="89"/>
      <c r="DGO204" s="89"/>
      <c r="DGR204" s="89"/>
      <c r="DGX204" s="89"/>
      <c r="DHA204" s="89"/>
      <c r="DHD204" s="89"/>
      <c r="DHG204" s="89"/>
      <c r="DHM204" s="89"/>
      <c r="DHP204" s="89"/>
      <c r="DHV204" s="89"/>
      <c r="DHX204" s="89"/>
      <c r="DHY204" s="89"/>
      <c r="DIA204" s="89"/>
      <c r="DID204" s="89"/>
      <c r="DIG204" s="89"/>
      <c r="DIR204" s="89"/>
      <c r="DIT204" s="89"/>
      <c r="DJF204" s="89"/>
      <c r="DJI204" s="89"/>
      <c r="DJQ204" s="89"/>
      <c r="DKK204" s="89"/>
      <c r="DKM204" s="89"/>
      <c r="DKN204" s="89"/>
      <c r="DKO204" s="89"/>
      <c r="DKP204" s="89"/>
      <c r="DKQ204" s="89"/>
      <c r="DKR204" s="89"/>
      <c r="DLJ204" s="89"/>
      <c r="DLK204" s="89"/>
      <c r="DLN204" s="89"/>
      <c r="DLQ204" s="89"/>
      <c r="DLS204" s="89"/>
      <c r="DLU204" s="89"/>
      <c r="DLX204" s="89"/>
      <c r="DMA204" s="89"/>
      <c r="DMD204" s="89"/>
      <c r="DMJ204" s="89"/>
      <c r="DMM204" s="89"/>
      <c r="DMP204" s="89"/>
      <c r="DMU204" s="89"/>
      <c r="DNI204" s="89"/>
      <c r="DNJ204" s="89"/>
      <c r="DNK204" s="89"/>
      <c r="DNL204" s="89"/>
      <c r="DNM204" s="89"/>
      <c r="DNN204" s="89"/>
      <c r="DNO204" s="89"/>
      <c r="DNP204" s="89"/>
      <c r="DNQ204" s="89"/>
      <c r="DNR204" s="89"/>
      <c r="DNS204" s="89"/>
      <c r="DNT204" s="89"/>
      <c r="DNU204" s="89"/>
      <c r="DNV204" s="89"/>
      <c r="DNW204" s="89"/>
      <c r="DNX204" s="89"/>
      <c r="DNY204" s="89"/>
      <c r="DNZ204" s="89"/>
      <c r="DOA204" s="89"/>
      <c r="DOB204" s="89"/>
      <c r="DOC204" s="89"/>
      <c r="DOD204" s="89"/>
      <c r="DOE204" s="89"/>
      <c r="DOF204" s="89"/>
      <c r="DOG204" s="89"/>
      <c r="DOH204" s="89"/>
      <c r="DOI204" s="89"/>
      <c r="DOJ204" s="89"/>
      <c r="DOK204" s="89"/>
      <c r="DOL204" s="89"/>
      <c r="DOM204" s="89"/>
      <c r="DON204" s="89"/>
      <c r="DOO204" s="89"/>
      <c r="DOP204" s="89"/>
      <c r="DOQ204" s="89"/>
      <c r="DOR204" s="89"/>
      <c r="DOS204" s="89"/>
      <c r="DOT204" s="89"/>
      <c r="DOU204" s="89"/>
      <c r="DOX204" s="89"/>
      <c r="DPA204" s="89"/>
      <c r="DPD204" s="89"/>
      <c r="DPG204" s="89"/>
      <c r="DPJ204" s="89"/>
      <c r="DPV204" s="89"/>
      <c r="DPY204" s="89"/>
      <c r="DQB204" s="89"/>
      <c r="DQE204" s="89"/>
      <c r="DQK204" s="89"/>
      <c r="DQN204" s="89"/>
      <c r="DQT204" s="89"/>
      <c r="DQW204" s="89"/>
      <c r="DQZ204" s="89"/>
      <c r="DRC204" s="89"/>
      <c r="DRI204" s="89"/>
      <c r="DRL204" s="89"/>
      <c r="DRR204" s="89"/>
      <c r="DRT204" s="89"/>
      <c r="DRU204" s="89"/>
      <c r="DRW204" s="89"/>
      <c r="DRZ204" s="89"/>
      <c r="DSC204" s="89"/>
      <c r="DSN204" s="89"/>
      <c r="DSP204" s="89"/>
      <c r="DTB204" s="89"/>
      <c r="DTE204" s="89"/>
      <c r="DTM204" s="89"/>
      <c r="DUG204" s="89"/>
      <c r="DUI204" s="89"/>
      <c r="DUJ204" s="89"/>
      <c r="DUK204" s="89"/>
      <c r="DUL204" s="89"/>
      <c r="DUM204" s="89"/>
      <c r="DUN204" s="89"/>
      <c r="DVF204" s="89"/>
      <c r="DVG204" s="89"/>
      <c r="DVJ204" s="89"/>
      <c r="DVM204" s="89"/>
      <c r="DVO204" s="89"/>
      <c r="DVQ204" s="89"/>
      <c r="DVT204" s="89"/>
      <c r="DVW204" s="89"/>
      <c r="DVZ204" s="89"/>
      <c r="DWF204" s="89"/>
      <c r="DWI204" s="89"/>
      <c r="DWL204" s="89"/>
      <c r="DWQ204" s="89"/>
      <c r="DXE204" s="89"/>
      <c r="DXF204" s="89"/>
      <c r="DXG204" s="89"/>
      <c r="DXH204" s="89"/>
      <c r="DXI204" s="89"/>
      <c r="DXJ204" s="89"/>
      <c r="DXK204" s="89"/>
      <c r="DXL204" s="89"/>
      <c r="DXM204" s="89"/>
      <c r="DXN204" s="89"/>
      <c r="DXO204" s="89"/>
      <c r="DXP204" s="89"/>
      <c r="DXQ204" s="89"/>
      <c r="DXR204" s="89"/>
      <c r="DXS204" s="89"/>
      <c r="DXT204" s="89"/>
      <c r="DXU204" s="89"/>
      <c r="DXV204" s="89"/>
      <c r="DXW204" s="89"/>
      <c r="DXX204" s="89"/>
      <c r="DXY204" s="89"/>
      <c r="DXZ204" s="89"/>
      <c r="DYA204" s="89"/>
      <c r="DYB204" s="89"/>
      <c r="DYC204" s="89"/>
      <c r="DYD204" s="89"/>
      <c r="DYE204" s="89"/>
      <c r="DYF204" s="89"/>
      <c r="DYG204" s="89"/>
      <c r="DYH204" s="89"/>
      <c r="DYI204" s="89"/>
      <c r="DYJ204" s="89"/>
      <c r="DYK204" s="89"/>
      <c r="DYL204" s="89"/>
      <c r="DYM204" s="89"/>
      <c r="DYN204" s="89"/>
      <c r="DYO204" s="89"/>
      <c r="DYP204" s="89"/>
      <c r="DYQ204" s="89"/>
      <c r="DYT204" s="89"/>
      <c r="DYW204" s="89"/>
      <c r="DYZ204" s="89"/>
      <c r="DZC204" s="89"/>
      <c r="DZF204" s="89"/>
      <c r="DZR204" s="89"/>
      <c r="DZU204" s="89"/>
      <c r="DZX204" s="89"/>
      <c r="EAA204" s="89"/>
      <c r="EAG204" s="89"/>
      <c r="EAJ204" s="89"/>
      <c r="EAP204" s="89"/>
      <c r="EAS204" s="89"/>
      <c r="EAV204" s="89"/>
      <c r="EAY204" s="89"/>
      <c r="EBE204" s="89"/>
      <c r="EBH204" s="89"/>
      <c r="EBN204" s="89"/>
      <c r="EBP204" s="89"/>
      <c r="EBQ204" s="89"/>
      <c r="EBS204" s="89"/>
      <c r="EBV204" s="89"/>
      <c r="EBY204" s="89"/>
      <c r="ECJ204" s="89"/>
      <c r="ECL204" s="89"/>
      <c r="ECX204" s="89"/>
      <c r="EDA204" s="89"/>
      <c r="EDI204" s="89"/>
      <c r="EEC204" s="89"/>
      <c r="EEE204" s="89"/>
      <c r="EEF204" s="89"/>
      <c r="EEG204" s="89"/>
      <c r="EEH204" s="89"/>
      <c r="EEI204" s="89"/>
      <c r="EEJ204" s="89"/>
      <c r="EFB204" s="89"/>
      <c r="EFC204" s="89"/>
      <c r="EFF204" s="89"/>
      <c r="EFI204" s="89"/>
      <c r="EFK204" s="89"/>
      <c r="EFM204" s="89"/>
      <c r="EFP204" s="89"/>
      <c r="EFS204" s="89"/>
      <c r="EFV204" s="89"/>
      <c r="EGB204" s="89"/>
      <c r="EGE204" s="89"/>
      <c r="EGH204" s="89"/>
      <c r="EGM204" s="89"/>
      <c r="EHA204" s="89"/>
      <c r="EHB204" s="89"/>
      <c r="EHC204" s="89"/>
      <c r="EHD204" s="89"/>
      <c r="EHE204" s="89"/>
      <c r="EHF204" s="89"/>
      <c r="EHG204" s="89"/>
      <c r="EHH204" s="89"/>
      <c r="EHI204" s="89"/>
      <c r="EHJ204" s="89"/>
      <c r="EHK204" s="89"/>
      <c r="EHL204" s="89"/>
      <c r="EHM204" s="89"/>
      <c r="EHN204" s="89"/>
      <c r="EHO204" s="89"/>
      <c r="EHP204" s="89"/>
      <c r="EHQ204" s="89"/>
      <c r="EHR204" s="89"/>
      <c r="EHS204" s="89"/>
      <c r="EHT204" s="89"/>
      <c r="EHU204" s="89"/>
      <c r="EHV204" s="89"/>
      <c r="EHW204" s="89"/>
      <c r="EHX204" s="89"/>
      <c r="EHY204" s="89"/>
      <c r="EHZ204" s="89"/>
      <c r="EIA204" s="89"/>
      <c r="EIB204" s="89"/>
      <c r="EIC204" s="89"/>
      <c r="EID204" s="89"/>
      <c r="EIE204" s="89"/>
      <c r="EIF204" s="89"/>
      <c r="EIG204" s="89"/>
      <c r="EIH204" s="89"/>
      <c r="EII204" s="89"/>
      <c r="EIJ204" s="89"/>
      <c r="EIK204" s="89"/>
      <c r="EIL204" s="89"/>
      <c r="EIM204" s="89"/>
      <c r="EIP204" s="89"/>
      <c r="EIS204" s="89"/>
      <c r="EIV204" s="89"/>
      <c r="EIY204" s="89"/>
      <c r="EJB204" s="89"/>
      <c r="EJN204" s="89"/>
      <c r="EJQ204" s="89"/>
      <c r="EJT204" s="89"/>
      <c r="EJW204" s="89"/>
      <c r="EKC204" s="89"/>
      <c r="EKF204" s="89"/>
      <c r="EKL204" s="89"/>
      <c r="EKO204" s="89"/>
      <c r="EKR204" s="89"/>
      <c r="EKU204" s="89"/>
      <c r="ELA204" s="89"/>
      <c r="ELD204" s="89"/>
      <c r="ELJ204" s="89"/>
      <c r="ELL204" s="89"/>
      <c r="ELM204" s="89"/>
      <c r="ELO204" s="89"/>
      <c r="ELR204" s="89"/>
      <c r="ELU204" s="89"/>
      <c r="EMF204" s="89"/>
      <c r="EMH204" s="89"/>
      <c r="EMT204" s="89"/>
      <c r="EMW204" s="89"/>
      <c r="ENE204" s="89"/>
      <c r="ENY204" s="89"/>
      <c r="EOA204" s="89"/>
      <c r="EOB204" s="89"/>
      <c r="EOC204" s="89"/>
      <c r="EOD204" s="89"/>
      <c r="EOE204" s="89"/>
      <c r="EOF204" s="89"/>
      <c r="EOX204" s="89"/>
      <c r="EOY204" s="89"/>
      <c r="EPB204" s="89"/>
      <c r="EPE204" s="89"/>
      <c r="EPG204" s="89"/>
      <c r="EPI204" s="89"/>
      <c r="EPL204" s="89"/>
      <c r="EPO204" s="89"/>
      <c r="EPR204" s="89"/>
      <c r="EPX204" s="89"/>
      <c r="EQA204" s="89"/>
      <c r="EQD204" s="89"/>
      <c r="EQI204" s="89"/>
      <c r="EQW204" s="89"/>
      <c r="EQX204" s="89"/>
      <c r="EQY204" s="89"/>
      <c r="EQZ204" s="89"/>
      <c r="ERA204" s="89"/>
      <c r="ERB204" s="89"/>
      <c r="ERC204" s="89"/>
      <c r="ERD204" s="89"/>
      <c r="ERE204" s="89"/>
      <c r="ERF204" s="89"/>
      <c r="ERG204" s="89"/>
      <c r="ERH204" s="89"/>
      <c r="ERI204" s="89"/>
      <c r="ERJ204" s="89"/>
      <c r="ERK204" s="89"/>
      <c r="ERL204" s="89"/>
      <c r="ERM204" s="89"/>
      <c r="ERN204" s="89"/>
      <c r="ERO204" s="89"/>
      <c r="ERP204" s="89"/>
      <c r="ERQ204" s="89"/>
      <c r="ERR204" s="89"/>
      <c r="ERS204" s="89"/>
      <c r="ERT204" s="89"/>
      <c r="ERU204" s="89"/>
      <c r="ERV204" s="89"/>
      <c r="ERW204" s="89"/>
      <c r="ERX204" s="89"/>
      <c r="ERY204" s="89"/>
      <c r="ERZ204" s="89"/>
      <c r="ESA204" s="89"/>
      <c r="ESB204" s="89"/>
      <c r="ESC204" s="89"/>
      <c r="ESD204" s="89"/>
      <c r="ESE204" s="89"/>
      <c r="ESF204" s="89"/>
      <c r="ESG204" s="89"/>
      <c r="ESH204" s="89"/>
      <c r="ESI204" s="89"/>
      <c r="ESL204" s="89"/>
      <c r="ESO204" s="89"/>
      <c r="ESR204" s="89"/>
      <c r="ESU204" s="89"/>
      <c r="ESX204" s="89"/>
      <c r="ETJ204" s="89"/>
      <c r="ETM204" s="89"/>
      <c r="ETP204" s="89"/>
      <c r="ETS204" s="89"/>
      <c r="ETY204" s="89"/>
      <c r="EUB204" s="89"/>
      <c r="EUH204" s="89"/>
      <c r="EUK204" s="89"/>
      <c r="EUN204" s="89"/>
      <c r="EUQ204" s="89"/>
      <c r="EUW204" s="89"/>
      <c r="EUZ204" s="89"/>
      <c r="EVF204" s="89"/>
      <c r="EVH204" s="89"/>
      <c r="EVI204" s="89"/>
      <c r="EVK204" s="89"/>
      <c r="EVN204" s="89"/>
      <c r="EVQ204" s="89"/>
      <c r="EWB204" s="89"/>
      <c r="EWD204" s="89"/>
      <c r="EWP204" s="89"/>
      <c r="EWS204" s="89"/>
      <c r="EXA204" s="89"/>
      <c r="EXU204" s="89"/>
      <c r="EXW204" s="89"/>
      <c r="EXX204" s="89"/>
      <c r="EXY204" s="89"/>
      <c r="EXZ204" s="89"/>
      <c r="EYA204" s="89"/>
      <c r="EYB204" s="89"/>
      <c r="EYT204" s="89"/>
      <c r="EYU204" s="89"/>
      <c r="EYX204" s="89"/>
      <c r="EZA204" s="89"/>
      <c r="EZC204" s="89"/>
      <c r="EZE204" s="89"/>
      <c r="EZH204" s="89"/>
      <c r="EZK204" s="89"/>
      <c r="EZN204" s="89"/>
      <c r="EZT204" s="89"/>
      <c r="EZW204" s="89"/>
      <c r="EZZ204" s="89"/>
      <c r="FAE204" s="89"/>
      <c r="FAS204" s="89"/>
      <c r="FAT204" s="89"/>
      <c r="FAU204" s="89"/>
      <c r="FAV204" s="89"/>
      <c r="FAW204" s="89"/>
      <c r="FAX204" s="89"/>
      <c r="FAY204" s="89"/>
      <c r="FAZ204" s="89"/>
      <c r="FBA204" s="89"/>
      <c r="FBB204" s="89"/>
      <c r="FBC204" s="89"/>
      <c r="FBD204" s="89"/>
      <c r="FBE204" s="89"/>
      <c r="FBF204" s="89"/>
      <c r="FBG204" s="89"/>
      <c r="FBH204" s="89"/>
      <c r="FBI204" s="89"/>
      <c r="FBJ204" s="89"/>
      <c r="FBK204" s="89"/>
      <c r="FBL204" s="89"/>
      <c r="FBM204" s="89"/>
      <c r="FBN204" s="89"/>
      <c r="FBO204" s="89"/>
      <c r="FBP204" s="89"/>
      <c r="FBQ204" s="89"/>
      <c r="FBR204" s="89"/>
      <c r="FBS204" s="89"/>
      <c r="FBT204" s="89"/>
      <c r="FBU204" s="89"/>
      <c r="FBV204" s="89"/>
      <c r="FBW204" s="89"/>
      <c r="FBX204" s="89"/>
      <c r="FBY204" s="89"/>
      <c r="FBZ204" s="89"/>
      <c r="FCA204" s="89"/>
      <c r="FCB204" s="89"/>
      <c r="FCC204" s="89"/>
      <c r="FCD204" s="89"/>
      <c r="FCE204" s="89"/>
      <c r="FCH204" s="89"/>
      <c r="FCK204" s="89"/>
      <c r="FCN204" s="89"/>
      <c r="FCQ204" s="89"/>
      <c r="FCT204" s="89"/>
      <c r="FDF204" s="89"/>
      <c r="FDI204" s="89"/>
      <c r="FDL204" s="89"/>
      <c r="FDO204" s="89"/>
      <c r="FDU204" s="89"/>
      <c r="FDX204" s="89"/>
      <c r="FED204" s="89"/>
      <c r="FEG204" s="89"/>
      <c r="FEJ204" s="89"/>
      <c r="FEM204" s="89"/>
      <c r="FES204" s="89"/>
      <c r="FEV204" s="89"/>
      <c r="FFB204" s="89"/>
      <c r="FFD204" s="89"/>
      <c r="FFE204" s="89"/>
      <c r="FFG204" s="89"/>
      <c r="FFJ204" s="89"/>
      <c r="FFM204" s="89"/>
      <c r="FFX204" s="89"/>
      <c r="FFZ204" s="89"/>
      <c r="FGL204" s="89"/>
      <c r="FGO204" s="89"/>
      <c r="FGW204" s="89"/>
      <c r="FHQ204" s="89"/>
      <c r="FHS204" s="89"/>
      <c r="FHT204" s="89"/>
      <c r="FHU204" s="89"/>
      <c r="FHV204" s="89"/>
      <c r="FHW204" s="89"/>
      <c r="FHX204" s="89"/>
      <c r="FIP204" s="89"/>
      <c r="FIQ204" s="89"/>
      <c r="FIT204" s="89"/>
      <c r="FIW204" s="89"/>
      <c r="FIY204" s="89"/>
      <c r="FJA204" s="89"/>
      <c r="FJD204" s="89"/>
      <c r="FJG204" s="89"/>
      <c r="FJJ204" s="89"/>
      <c r="FJP204" s="89"/>
      <c r="FJS204" s="89"/>
      <c r="FJV204" s="89"/>
      <c r="FKA204" s="89"/>
      <c r="FKO204" s="89"/>
      <c r="FKP204" s="89"/>
      <c r="FKQ204" s="89"/>
      <c r="FKR204" s="89"/>
      <c r="FKS204" s="89"/>
      <c r="FKT204" s="89"/>
      <c r="FKU204" s="89"/>
      <c r="FKV204" s="89"/>
      <c r="FKW204" s="89"/>
      <c r="FKX204" s="89"/>
      <c r="FKY204" s="89"/>
      <c r="FKZ204" s="89"/>
      <c r="FLA204" s="89"/>
      <c r="FLB204" s="89"/>
      <c r="FLC204" s="89"/>
      <c r="FLD204" s="89"/>
      <c r="FLE204" s="89"/>
      <c r="FLF204" s="89"/>
      <c r="FLG204" s="89"/>
      <c r="FLH204" s="89"/>
      <c r="FLI204" s="89"/>
      <c r="FLJ204" s="89"/>
      <c r="FLK204" s="89"/>
      <c r="FLL204" s="89"/>
      <c r="FLM204" s="89"/>
      <c r="FLN204" s="89"/>
      <c r="FLO204" s="89"/>
      <c r="FLP204" s="89"/>
      <c r="FLQ204" s="89"/>
      <c r="FLR204" s="89"/>
      <c r="FLS204" s="89"/>
      <c r="FLT204" s="89"/>
      <c r="FLU204" s="89"/>
      <c r="FLV204" s="89"/>
      <c r="FLW204" s="89"/>
      <c r="FLX204" s="89"/>
      <c r="FLY204" s="89"/>
      <c r="FLZ204" s="89"/>
      <c r="FMA204" s="89"/>
      <c r="FMD204" s="89"/>
      <c r="FMG204" s="89"/>
      <c r="FMJ204" s="89"/>
      <c r="FMM204" s="89"/>
      <c r="FMP204" s="89"/>
      <c r="FNB204" s="89"/>
      <c r="FNE204" s="89"/>
      <c r="FNH204" s="89"/>
      <c r="FNK204" s="89"/>
      <c r="FNQ204" s="89"/>
      <c r="FNT204" s="89"/>
      <c r="FNZ204" s="89"/>
      <c r="FOC204" s="89"/>
      <c r="FOF204" s="89"/>
      <c r="FOI204" s="89"/>
      <c r="FOO204" s="89"/>
      <c r="FOR204" s="89"/>
      <c r="FOX204" s="89"/>
      <c r="FOZ204" s="89"/>
      <c r="FPA204" s="89"/>
      <c r="FPC204" s="89"/>
      <c r="FPF204" s="89"/>
      <c r="FPI204" s="89"/>
      <c r="FPT204" s="89"/>
      <c r="FPV204" s="89"/>
      <c r="FQH204" s="89"/>
      <c r="FQK204" s="89"/>
      <c r="FQS204" s="89"/>
      <c r="FRM204" s="89"/>
      <c r="FRO204" s="89"/>
      <c r="FRP204" s="89"/>
      <c r="FRQ204" s="89"/>
      <c r="FRR204" s="89"/>
      <c r="FRS204" s="89"/>
      <c r="FRT204" s="89"/>
      <c r="FSL204" s="89"/>
      <c r="FSM204" s="89"/>
      <c r="FSP204" s="89"/>
      <c r="FSS204" s="89"/>
      <c r="FSU204" s="89"/>
      <c r="FSW204" s="89"/>
      <c r="FSZ204" s="89"/>
      <c r="FTC204" s="89"/>
      <c r="FTF204" s="89"/>
      <c r="FTL204" s="89"/>
      <c r="FTO204" s="89"/>
      <c r="FTR204" s="89"/>
      <c r="FTW204" s="89"/>
      <c r="FUK204" s="89"/>
      <c r="FUL204" s="89"/>
      <c r="FUM204" s="89"/>
      <c r="FUN204" s="89"/>
      <c r="FUO204" s="89"/>
      <c r="FUP204" s="89"/>
      <c r="FUQ204" s="89"/>
      <c r="FUR204" s="89"/>
      <c r="FUS204" s="89"/>
      <c r="FUT204" s="89"/>
      <c r="FUU204" s="89"/>
      <c r="FUV204" s="89"/>
      <c r="FUW204" s="89"/>
      <c r="FUX204" s="89"/>
      <c r="FUY204" s="89"/>
      <c r="FUZ204" s="89"/>
      <c r="FVA204" s="89"/>
      <c r="FVB204" s="89"/>
      <c r="FVC204" s="89"/>
      <c r="FVD204" s="89"/>
      <c r="FVE204" s="89"/>
      <c r="FVF204" s="89"/>
      <c r="FVG204" s="89"/>
      <c r="FVH204" s="89"/>
      <c r="FVI204" s="89"/>
      <c r="FVJ204" s="89"/>
      <c r="FVK204" s="89"/>
      <c r="FVL204" s="89"/>
      <c r="FVM204" s="89"/>
      <c r="FVN204" s="89"/>
      <c r="FVO204" s="89"/>
      <c r="FVP204" s="89"/>
      <c r="FVQ204" s="89"/>
      <c r="FVR204" s="89"/>
      <c r="FVS204" s="89"/>
      <c r="FVT204" s="89"/>
      <c r="FVU204" s="89"/>
      <c r="FVV204" s="89"/>
      <c r="FVW204" s="89"/>
      <c r="FVZ204" s="89"/>
      <c r="FWC204" s="89"/>
      <c r="FWF204" s="89"/>
      <c r="FWI204" s="89"/>
      <c r="FWL204" s="89"/>
      <c r="FWX204" s="89"/>
      <c r="FXA204" s="89"/>
      <c r="FXD204" s="89"/>
      <c r="FXG204" s="89"/>
      <c r="FXM204" s="89"/>
      <c r="FXP204" s="89"/>
      <c r="FXV204" s="89"/>
      <c r="FXY204" s="89"/>
      <c r="FYB204" s="89"/>
      <c r="FYE204" s="89"/>
      <c r="FYK204" s="89"/>
      <c r="FYN204" s="89"/>
      <c r="FYT204" s="89"/>
      <c r="FYV204" s="89"/>
      <c r="FYW204" s="89"/>
      <c r="FYY204" s="89"/>
      <c r="FZB204" s="89"/>
      <c r="FZE204" s="89"/>
      <c r="FZP204" s="89"/>
      <c r="FZR204" s="89"/>
      <c r="GAD204" s="89"/>
      <c r="GAG204" s="89"/>
      <c r="GAO204" s="89"/>
      <c r="GBI204" s="89"/>
      <c r="GBK204" s="89"/>
      <c r="GBL204" s="89"/>
      <c r="GBM204" s="89"/>
      <c r="GBN204" s="89"/>
      <c r="GBO204" s="89"/>
      <c r="GBP204" s="89"/>
      <c r="GCH204" s="89"/>
      <c r="GCI204" s="89"/>
      <c r="GCL204" s="89"/>
      <c r="GCO204" s="89"/>
      <c r="GCQ204" s="89"/>
      <c r="GCS204" s="89"/>
      <c r="GCV204" s="89"/>
      <c r="GCY204" s="89"/>
      <c r="GDB204" s="89"/>
      <c r="GDH204" s="89"/>
      <c r="GDK204" s="89"/>
      <c r="GDN204" s="89"/>
      <c r="GDS204" s="89"/>
      <c r="GEG204" s="89"/>
      <c r="GEH204" s="89"/>
      <c r="GEI204" s="89"/>
      <c r="GEJ204" s="89"/>
      <c r="GEK204" s="89"/>
      <c r="GEL204" s="89"/>
      <c r="GEM204" s="89"/>
      <c r="GEN204" s="89"/>
      <c r="GEO204" s="89"/>
      <c r="GEP204" s="89"/>
      <c r="GEQ204" s="89"/>
      <c r="GER204" s="89"/>
      <c r="GES204" s="89"/>
      <c r="GET204" s="89"/>
      <c r="GEU204" s="89"/>
      <c r="GEV204" s="89"/>
      <c r="GEW204" s="89"/>
      <c r="GEX204" s="89"/>
      <c r="GEY204" s="89"/>
      <c r="GEZ204" s="89"/>
      <c r="GFA204" s="89"/>
      <c r="GFB204" s="89"/>
      <c r="GFC204" s="89"/>
      <c r="GFD204" s="89"/>
      <c r="GFE204" s="89"/>
      <c r="GFF204" s="89"/>
      <c r="GFG204" s="89"/>
      <c r="GFH204" s="89"/>
      <c r="GFI204" s="89"/>
      <c r="GFJ204" s="89"/>
      <c r="GFK204" s="89"/>
      <c r="GFL204" s="89"/>
      <c r="GFM204" s="89"/>
      <c r="GFN204" s="89"/>
      <c r="GFO204" s="89"/>
      <c r="GFP204" s="89"/>
      <c r="GFQ204" s="89"/>
      <c r="GFR204" s="89"/>
      <c r="GFS204" s="89"/>
      <c r="GFV204" s="89"/>
      <c r="GFY204" s="89"/>
      <c r="GGB204" s="89"/>
      <c r="GGE204" s="89"/>
      <c r="GGH204" s="89"/>
      <c r="GGT204" s="89"/>
      <c r="GGW204" s="89"/>
      <c r="GGZ204" s="89"/>
      <c r="GHC204" s="89"/>
      <c r="GHI204" s="89"/>
      <c r="GHL204" s="89"/>
      <c r="GHR204" s="89"/>
      <c r="GHU204" s="89"/>
      <c r="GHX204" s="89"/>
      <c r="GIA204" s="89"/>
      <c r="GIG204" s="89"/>
      <c r="GIJ204" s="89"/>
      <c r="GIP204" s="89"/>
      <c r="GIR204" s="89"/>
      <c r="GIS204" s="89"/>
      <c r="GIU204" s="89"/>
      <c r="GIX204" s="89"/>
      <c r="GJA204" s="89"/>
      <c r="GJL204" s="89"/>
      <c r="GJN204" s="89"/>
      <c r="GJZ204" s="89"/>
      <c r="GKC204" s="89"/>
      <c r="GKK204" s="89"/>
      <c r="GLE204" s="89"/>
      <c r="GLG204" s="89"/>
      <c r="GLH204" s="89"/>
      <c r="GLI204" s="89"/>
      <c r="GLJ204" s="89"/>
      <c r="GLK204" s="89"/>
      <c r="GLL204" s="89"/>
      <c r="GMD204" s="89"/>
      <c r="GME204" s="89"/>
      <c r="GMH204" s="89"/>
      <c r="GMK204" s="89"/>
      <c r="GMM204" s="89"/>
      <c r="GMO204" s="89"/>
      <c r="GMR204" s="89"/>
      <c r="GMU204" s="89"/>
      <c r="GMX204" s="89"/>
      <c r="GND204" s="89"/>
      <c r="GNG204" s="89"/>
      <c r="GNJ204" s="89"/>
      <c r="GNO204" s="89"/>
      <c r="GOC204" s="89"/>
      <c r="GOD204" s="89"/>
      <c r="GOE204" s="89"/>
      <c r="GOF204" s="89"/>
      <c r="GOG204" s="89"/>
      <c r="GOH204" s="89"/>
      <c r="GOI204" s="89"/>
      <c r="GOJ204" s="89"/>
      <c r="GOK204" s="89"/>
      <c r="GOL204" s="89"/>
      <c r="GOM204" s="89"/>
      <c r="GON204" s="89"/>
      <c r="GOO204" s="89"/>
      <c r="GOP204" s="89"/>
      <c r="GOQ204" s="89"/>
      <c r="GOR204" s="89"/>
      <c r="GOS204" s="89"/>
      <c r="GOT204" s="89"/>
      <c r="GOU204" s="89"/>
      <c r="GOV204" s="89"/>
      <c r="GOW204" s="89"/>
      <c r="GOX204" s="89"/>
      <c r="GOY204" s="89"/>
      <c r="GOZ204" s="89"/>
      <c r="GPA204" s="89"/>
      <c r="GPB204" s="89"/>
      <c r="GPC204" s="89"/>
      <c r="GPD204" s="89"/>
      <c r="GPE204" s="89"/>
      <c r="GPF204" s="89"/>
      <c r="GPG204" s="89"/>
      <c r="GPH204" s="89"/>
      <c r="GPI204" s="89"/>
      <c r="GPJ204" s="89"/>
      <c r="GPK204" s="89"/>
      <c r="GPL204" s="89"/>
      <c r="GPM204" s="89"/>
      <c r="GPN204" s="89"/>
      <c r="GPO204" s="89"/>
      <c r="GPR204" s="89"/>
      <c r="GPU204" s="89"/>
      <c r="GPX204" s="89"/>
      <c r="GQA204" s="89"/>
      <c r="GQD204" s="89"/>
      <c r="GQP204" s="89"/>
      <c r="GQS204" s="89"/>
      <c r="GQV204" s="89"/>
      <c r="GQY204" s="89"/>
      <c r="GRE204" s="89"/>
      <c r="GRH204" s="89"/>
      <c r="GRN204" s="89"/>
      <c r="GRQ204" s="89"/>
      <c r="GRT204" s="89"/>
      <c r="GRW204" s="89"/>
      <c r="GSC204" s="89"/>
      <c r="GSF204" s="89"/>
      <c r="GSL204" s="89"/>
      <c r="GSN204" s="89"/>
      <c r="GSO204" s="89"/>
      <c r="GSQ204" s="89"/>
      <c r="GST204" s="89"/>
      <c r="GSW204" s="89"/>
      <c r="GTH204" s="89"/>
      <c r="GTJ204" s="89"/>
      <c r="GTV204" s="89"/>
      <c r="GTY204" s="89"/>
      <c r="GUG204" s="89"/>
      <c r="GVA204" s="89"/>
      <c r="GVC204" s="89"/>
      <c r="GVD204" s="89"/>
      <c r="GVE204" s="89"/>
      <c r="GVF204" s="89"/>
      <c r="GVG204" s="89"/>
      <c r="GVH204" s="89"/>
      <c r="GVZ204" s="89"/>
      <c r="GWA204" s="89"/>
      <c r="GWD204" s="89"/>
      <c r="GWG204" s="89"/>
      <c r="GWI204" s="89"/>
      <c r="GWK204" s="89"/>
      <c r="GWN204" s="89"/>
      <c r="GWQ204" s="89"/>
      <c r="GWT204" s="89"/>
      <c r="GWZ204" s="89"/>
      <c r="GXC204" s="89"/>
      <c r="GXF204" s="89"/>
      <c r="GXK204" s="89"/>
      <c r="GXY204" s="89"/>
      <c r="GXZ204" s="89"/>
      <c r="GYA204" s="89"/>
      <c r="GYB204" s="89"/>
      <c r="GYC204" s="89"/>
      <c r="GYD204" s="89"/>
      <c r="GYE204" s="89"/>
      <c r="GYF204" s="89"/>
      <c r="GYG204" s="89"/>
      <c r="GYH204" s="89"/>
      <c r="GYI204" s="89"/>
      <c r="GYJ204" s="89"/>
      <c r="GYK204" s="89"/>
      <c r="GYL204" s="89"/>
      <c r="GYM204" s="89"/>
      <c r="GYN204" s="89"/>
      <c r="GYO204" s="89"/>
      <c r="GYP204" s="89"/>
      <c r="GYQ204" s="89"/>
      <c r="GYR204" s="89"/>
      <c r="GYS204" s="89"/>
      <c r="GYT204" s="89"/>
      <c r="GYU204" s="89"/>
      <c r="GYV204" s="89"/>
      <c r="GYW204" s="89"/>
      <c r="GYX204" s="89"/>
      <c r="GYY204" s="89"/>
      <c r="GYZ204" s="89"/>
      <c r="GZA204" s="89"/>
      <c r="GZB204" s="89"/>
      <c r="GZC204" s="89"/>
      <c r="GZD204" s="89"/>
      <c r="GZE204" s="89"/>
      <c r="GZF204" s="89"/>
      <c r="GZG204" s="89"/>
      <c r="GZH204" s="89"/>
      <c r="GZI204" s="89"/>
      <c r="GZJ204" s="89"/>
      <c r="GZK204" s="89"/>
      <c r="GZN204" s="89"/>
      <c r="GZQ204" s="89"/>
      <c r="GZT204" s="89"/>
      <c r="GZW204" s="89"/>
      <c r="GZZ204" s="89"/>
      <c r="HAL204" s="89"/>
      <c r="HAO204" s="89"/>
      <c r="HAR204" s="89"/>
      <c r="HAU204" s="89"/>
      <c r="HBA204" s="89"/>
      <c r="HBD204" s="89"/>
      <c r="HBJ204" s="89"/>
      <c r="HBM204" s="89"/>
      <c r="HBP204" s="89"/>
      <c r="HBS204" s="89"/>
      <c r="HBY204" s="89"/>
      <c r="HCB204" s="89"/>
      <c r="HCH204" s="89"/>
      <c r="HCJ204" s="89"/>
      <c r="HCK204" s="89"/>
      <c r="HCM204" s="89"/>
      <c r="HCP204" s="89"/>
      <c r="HCS204" s="89"/>
      <c r="HDD204" s="89"/>
      <c r="HDF204" s="89"/>
      <c r="HDR204" s="89"/>
      <c r="HDU204" s="89"/>
      <c r="HEC204" s="89"/>
      <c r="HEW204" s="89"/>
      <c r="HEY204" s="89"/>
      <c r="HEZ204" s="89"/>
      <c r="HFA204" s="89"/>
      <c r="HFB204" s="89"/>
      <c r="HFC204" s="89"/>
      <c r="HFD204" s="89"/>
      <c r="HFV204" s="89"/>
      <c r="HFW204" s="89"/>
      <c r="HFZ204" s="89"/>
      <c r="HGC204" s="89"/>
      <c r="HGE204" s="89"/>
      <c r="HGG204" s="89"/>
      <c r="HGJ204" s="89"/>
      <c r="HGM204" s="89"/>
      <c r="HGP204" s="89"/>
      <c r="HGV204" s="89"/>
      <c r="HGY204" s="89"/>
      <c r="HHB204" s="89"/>
      <c r="HHG204" s="89"/>
      <c r="HHU204" s="89"/>
      <c r="HHV204" s="89"/>
      <c r="HHW204" s="89"/>
      <c r="HHX204" s="89"/>
      <c r="HHY204" s="89"/>
      <c r="HHZ204" s="89"/>
      <c r="HIA204" s="89"/>
      <c r="HIB204" s="89"/>
      <c r="HIC204" s="89"/>
      <c r="HID204" s="89"/>
      <c r="HIE204" s="89"/>
      <c r="HIF204" s="89"/>
      <c r="HIG204" s="89"/>
      <c r="HIH204" s="89"/>
      <c r="HII204" s="89"/>
      <c r="HIJ204" s="89"/>
      <c r="HIK204" s="89"/>
      <c r="HIL204" s="89"/>
      <c r="HIM204" s="89"/>
      <c r="HIN204" s="89"/>
      <c r="HIO204" s="89"/>
      <c r="HIP204" s="89"/>
      <c r="HIQ204" s="89"/>
      <c r="HIR204" s="89"/>
      <c r="HIS204" s="89"/>
      <c r="HIT204" s="89"/>
      <c r="HIU204" s="89"/>
      <c r="HIV204" s="89"/>
      <c r="HIW204" s="89"/>
      <c r="HIX204" s="89"/>
      <c r="HIY204" s="89"/>
      <c r="HIZ204" s="89"/>
      <c r="HJA204" s="89"/>
      <c r="HJB204" s="89"/>
      <c r="HJC204" s="89"/>
      <c r="HJD204" s="89"/>
      <c r="HJE204" s="89"/>
      <c r="HJF204" s="89"/>
      <c r="HJG204" s="89"/>
      <c r="HJJ204" s="89"/>
      <c r="HJM204" s="89"/>
      <c r="HJP204" s="89"/>
      <c r="HJS204" s="89"/>
      <c r="HJV204" s="89"/>
      <c r="HKH204" s="89"/>
      <c r="HKK204" s="89"/>
      <c r="HKN204" s="89"/>
      <c r="HKQ204" s="89"/>
      <c r="HKW204" s="89"/>
      <c r="HKZ204" s="89"/>
      <c r="HLF204" s="89"/>
      <c r="HLI204" s="89"/>
      <c r="HLL204" s="89"/>
      <c r="HLO204" s="89"/>
      <c r="HLU204" s="89"/>
      <c r="HLX204" s="89"/>
      <c r="HMD204" s="89"/>
      <c r="HMF204" s="89"/>
      <c r="HMG204" s="89"/>
      <c r="HMI204" s="89"/>
      <c r="HML204" s="89"/>
      <c r="HMO204" s="89"/>
      <c r="HMZ204" s="89"/>
      <c r="HNB204" s="89"/>
      <c r="HNN204" s="89"/>
      <c r="HNQ204" s="89"/>
      <c r="HNY204" s="89"/>
      <c r="HOS204" s="89"/>
      <c r="HOU204" s="89"/>
      <c r="HOV204" s="89"/>
      <c r="HOW204" s="89"/>
      <c r="HOX204" s="89"/>
      <c r="HOY204" s="89"/>
      <c r="HOZ204" s="89"/>
      <c r="HPR204" s="89"/>
      <c r="HPS204" s="89"/>
      <c r="HPV204" s="89"/>
      <c r="HPY204" s="89"/>
      <c r="HQA204" s="89"/>
      <c r="HQC204" s="89"/>
      <c r="HQF204" s="89"/>
      <c r="HQI204" s="89"/>
      <c r="HQL204" s="89"/>
      <c r="HQR204" s="89"/>
      <c r="HQU204" s="89"/>
      <c r="HQX204" s="89"/>
      <c r="HRC204" s="89"/>
      <c r="HRQ204" s="89"/>
      <c r="HRR204" s="89"/>
      <c r="HRS204" s="89"/>
      <c r="HRT204" s="89"/>
      <c r="HRU204" s="89"/>
      <c r="HRV204" s="89"/>
      <c r="HRW204" s="89"/>
      <c r="HRX204" s="89"/>
      <c r="HRY204" s="89"/>
      <c r="HRZ204" s="89"/>
      <c r="HSA204" s="89"/>
      <c r="HSB204" s="89"/>
      <c r="HSC204" s="89"/>
      <c r="HSD204" s="89"/>
      <c r="HSE204" s="89"/>
      <c r="HSF204" s="89"/>
      <c r="HSG204" s="89"/>
      <c r="HSH204" s="89"/>
      <c r="HSI204" s="89"/>
      <c r="HSJ204" s="89"/>
      <c r="HSK204" s="89"/>
      <c r="HSL204" s="89"/>
      <c r="HSM204" s="89"/>
      <c r="HSN204" s="89"/>
      <c r="HSO204" s="89"/>
      <c r="HSP204" s="89"/>
      <c r="HSQ204" s="89"/>
      <c r="HSR204" s="89"/>
      <c r="HSS204" s="89"/>
      <c r="HST204" s="89"/>
      <c r="HSU204" s="89"/>
      <c r="HSV204" s="89"/>
      <c r="HSW204" s="89"/>
      <c r="HSX204" s="89"/>
      <c r="HSY204" s="89"/>
      <c r="HSZ204" s="89"/>
      <c r="HTA204" s="89"/>
      <c r="HTB204" s="89"/>
      <c r="HTC204" s="89"/>
      <c r="HTF204" s="89"/>
      <c r="HTI204" s="89"/>
      <c r="HTL204" s="89"/>
      <c r="HTO204" s="89"/>
      <c r="HTR204" s="89"/>
      <c r="HUD204" s="89"/>
      <c r="HUG204" s="89"/>
      <c r="HUJ204" s="89"/>
      <c r="HUM204" s="89"/>
      <c r="HUS204" s="89"/>
      <c r="HUV204" s="89"/>
      <c r="HVB204" s="89"/>
      <c r="HVE204" s="89"/>
      <c r="HVH204" s="89"/>
      <c r="HVK204" s="89"/>
      <c r="HVQ204" s="89"/>
      <c r="HVT204" s="89"/>
      <c r="HVZ204" s="89"/>
      <c r="HWB204" s="89"/>
      <c r="HWC204" s="89"/>
      <c r="HWE204" s="89"/>
      <c r="HWH204" s="89"/>
      <c r="HWK204" s="89"/>
      <c r="HWV204" s="89"/>
      <c r="HWX204" s="89"/>
      <c r="HXJ204" s="89"/>
      <c r="HXM204" s="89"/>
      <c r="HXU204" s="89"/>
      <c r="HYO204" s="89"/>
      <c r="HYQ204" s="89"/>
      <c r="HYR204" s="89"/>
      <c r="HYS204" s="89"/>
      <c r="HYT204" s="89"/>
      <c r="HYU204" s="89"/>
      <c r="HYV204" s="89"/>
      <c r="HZN204" s="89"/>
      <c r="HZO204" s="89"/>
      <c r="HZR204" s="89"/>
      <c r="HZU204" s="89"/>
      <c r="HZW204" s="89"/>
      <c r="HZY204" s="89"/>
      <c r="IAB204" s="89"/>
      <c r="IAE204" s="89"/>
      <c r="IAH204" s="89"/>
      <c r="IAN204" s="89"/>
      <c r="IAQ204" s="89"/>
      <c r="IAT204" s="89"/>
      <c r="IAY204" s="89"/>
      <c r="IBM204" s="89"/>
      <c r="IBN204" s="89"/>
      <c r="IBO204" s="89"/>
      <c r="IBP204" s="89"/>
      <c r="IBQ204" s="89"/>
      <c r="IBR204" s="89"/>
      <c r="IBS204" s="89"/>
      <c r="IBT204" s="89"/>
      <c r="IBU204" s="89"/>
      <c r="IBV204" s="89"/>
      <c r="IBW204" s="89"/>
      <c r="IBX204" s="89"/>
      <c r="IBY204" s="89"/>
      <c r="IBZ204" s="89"/>
      <c r="ICA204" s="89"/>
      <c r="ICB204" s="89"/>
      <c r="ICC204" s="89"/>
      <c r="ICD204" s="89"/>
      <c r="ICE204" s="89"/>
      <c r="ICF204" s="89"/>
      <c r="ICG204" s="89"/>
      <c r="ICH204" s="89"/>
      <c r="ICI204" s="89"/>
      <c r="ICJ204" s="89"/>
      <c r="ICK204" s="89"/>
      <c r="ICL204" s="89"/>
      <c r="ICM204" s="89"/>
      <c r="ICN204" s="89"/>
      <c r="ICO204" s="89"/>
      <c r="ICP204" s="89"/>
      <c r="ICQ204" s="89"/>
      <c r="ICR204" s="89"/>
      <c r="ICS204" s="89"/>
      <c r="ICT204" s="89"/>
      <c r="ICU204" s="89"/>
      <c r="ICV204" s="89"/>
      <c r="ICW204" s="89"/>
      <c r="ICX204" s="89"/>
      <c r="ICY204" s="89"/>
      <c r="IDB204" s="89"/>
      <c r="IDE204" s="89"/>
      <c r="IDH204" s="89"/>
      <c r="IDK204" s="89"/>
      <c r="IDN204" s="89"/>
      <c r="IDZ204" s="89"/>
      <c r="IEC204" s="89"/>
      <c r="IEF204" s="89"/>
      <c r="IEI204" s="89"/>
      <c r="IEO204" s="89"/>
      <c r="IER204" s="89"/>
      <c r="IEX204" s="89"/>
      <c r="IFA204" s="89"/>
      <c r="IFD204" s="89"/>
      <c r="IFG204" s="89"/>
      <c r="IFM204" s="89"/>
      <c r="IFP204" s="89"/>
      <c r="IFV204" s="89"/>
      <c r="IFX204" s="89"/>
      <c r="IFY204" s="89"/>
      <c r="IGA204" s="89"/>
      <c r="IGD204" s="89"/>
      <c r="IGG204" s="89"/>
      <c r="IGR204" s="89"/>
      <c r="IGT204" s="89"/>
      <c r="IHF204" s="89"/>
      <c r="IHI204" s="89"/>
      <c r="IHQ204" s="89"/>
      <c r="IIK204" s="89"/>
      <c r="IIM204" s="89"/>
      <c r="IIN204" s="89"/>
      <c r="IIO204" s="89"/>
      <c r="IIP204" s="89"/>
      <c r="IIQ204" s="89"/>
      <c r="IIR204" s="89"/>
      <c r="IJJ204" s="89"/>
      <c r="IJK204" s="89"/>
      <c r="IJN204" s="89"/>
      <c r="IJQ204" s="89"/>
      <c r="IJS204" s="89"/>
      <c r="IJU204" s="89"/>
      <c r="IJX204" s="89"/>
      <c r="IKA204" s="89"/>
      <c r="IKD204" s="89"/>
      <c r="IKJ204" s="89"/>
      <c r="IKM204" s="89"/>
      <c r="IKP204" s="89"/>
      <c r="IKU204" s="89"/>
      <c r="ILI204" s="89"/>
      <c r="ILJ204" s="89"/>
      <c r="ILK204" s="89"/>
      <c r="ILL204" s="89"/>
      <c r="ILM204" s="89"/>
      <c r="ILN204" s="89"/>
      <c r="ILO204" s="89"/>
      <c r="ILP204" s="89"/>
      <c r="ILQ204" s="89"/>
      <c r="ILR204" s="89"/>
      <c r="ILS204" s="89"/>
      <c r="ILT204" s="89"/>
      <c r="ILU204" s="89"/>
      <c r="ILV204" s="89"/>
      <c r="ILW204" s="89"/>
      <c r="ILX204" s="89"/>
      <c r="ILY204" s="89"/>
      <c r="ILZ204" s="89"/>
      <c r="IMA204" s="89"/>
      <c r="IMB204" s="89"/>
      <c r="IMC204" s="89"/>
      <c r="IMD204" s="89"/>
      <c r="IME204" s="89"/>
      <c r="IMF204" s="89"/>
      <c r="IMG204" s="89"/>
      <c r="IMH204" s="89"/>
      <c r="IMI204" s="89"/>
      <c r="IMJ204" s="89"/>
      <c r="IMK204" s="89"/>
      <c r="IML204" s="89"/>
      <c r="IMM204" s="89"/>
      <c r="IMN204" s="89"/>
      <c r="IMO204" s="89"/>
      <c r="IMP204" s="89"/>
      <c r="IMQ204" s="89"/>
      <c r="IMR204" s="89"/>
      <c r="IMS204" s="89"/>
      <c r="IMT204" s="89"/>
      <c r="IMU204" s="89"/>
      <c r="IMX204" s="89"/>
      <c r="INA204" s="89"/>
      <c r="IND204" s="89"/>
      <c r="ING204" s="89"/>
      <c r="INJ204" s="89"/>
      <c r="INV204" s="89"/>
      <c r="INY204" s="89"/>
      <c r="IOB204" s="89"/>
      <c r="IOE204" s="89"/>
      <c r="IOK204" s="89"/>
      <c r="ION204" s="89"/>
      <c r="IOT204" s="89"/>
      <c r="IOW204" s="89"/>
      <c r="IOZ204" s="89"/>
      <c r="IPC204" s="89"/>
      <c r="IPI204" s="89"/>
      <c r="IPL204" s="89"/>
      <c r="IPR204" s="89"/>
      <c r="IPT204" s="89"/>
      <c r="IPU204" s="89"/>
      <c r="IPW204" s="89"/>
      <c r="IPZ204" s="89"/>
      <c r="IQC204" s="89"/>
      <c r="IQN204" s="89"/>
      <c r="IQP204" s="89"/>
      <c r="IRB204" s="89"/>
      <c r="IRE204" s="89"/>
      <c r="IRM204" s="89"/>
      <c r="ISG204" s="89"/>
      <c r="ISI204" s="89"/>
      <c r="ISJ204" s="89"/>
      <c r="ISK204" s="89"/>
      <c r="ISL204" s="89"/>
      <c r="ISM204" s="89"/>
      <c r="ISN204" s="89"/>
      <c r="ITF204" s="89"/>
      <c r="ITG204" s="89"/>
      <c r="ITJ204" s="89"/>
      <c r="ITM204" s="89"/>
      <c r="ITO204" s="89"/>
      <c r="ITQ204" s="89"/>
      <c r="ITT204" s="89"/>
      <c r="ITW204" s="89"/>
      <c r="ITZ204" s="89"/>
      <c r="IUF204" s="89"/>
      <c r="IUI204" s="89"/>
      <c r="IUL204" s="89"/>
      <c r="IUQ204" s="89"/>
      <c r="IVE204" s="89"/>
      <c r="IVF204" s="89"/>
      <c r="IVG204" s="89"/>
      <c r="IVH204" s="89"/>
      <c r="IVI204" s="89"/>
      <c r="IVJ204" s="89"/>
      <c r="IVK204" s="89"/>
      <c r="IVL204" s="89"/>
      <c r="IVM204" s="89"/>
      <c r="IVN204" s="89"/>
      <c r="IVO204" s="89"/>
      <c r="IVP204" s="89"/>
      <c r="IVQ204" s="89"/>
      <c r="IVR204" s="89"/>
      <c r="IVS204" s="89"/>
      <c r="IVT204" s="89"/>
      <c r="IVU204" s="89"/>
      <c r="IVV204" s="89"/>
      <c r="IVW204" s="89"/>
      <c r="IVX204" s="89"/>
      <c r="IVY204" s="89"/>
      <c r="IVZ204" s="89"/>
      <c r="IWA204" s="89"/>
      <c r="IWB204" s="89"/>
      <c r="IWC204" s="89"/>
      <c r="IWD204" s="89"/>
      <c r="IWE204" s="89"/>
      <c r="IWF204" s="89"/>
      <c r="IWG204" s="89"/>
      <c r="IWH204" s="89"/>
      <c r="IWI204" s="89"/>
      <c r="IWJ204" s="89"/>
      <c r="IWK204" s="89"/>
      <c r="IWL204" s="89"/>
      <c r="IWM204" s="89"/>
      <c r="IWN204" s="89"/>
      <c r="IWO204" s="89"/>
      <c r="IWP204" s="89"/>
      <c r="IWQ204" s="89"/>
      <c r="IWT204" s="89"/>
      <c r="IWW204" s="89"/>
      <c r="IWZ204" s="89"/>
      <c r="IXC204" s="89"/>
      <c r="IXF204" s="89"/>
      <c r="IXR204" s="89"/>
      <c r="IXU204" s="89"/>
      <c r="IXX204" s="89"/>
      <c r="IYA204" s="89"/>
      <c r="IYG204" s="89"/>
      <c r="IYJ204" s="89"/>
      <c r="IYP204" s="89"/>
      <c r="IYS204" s="89"/>
      <c r="IYV204" s="89"/>
      <c r="IYY204" s="89"/>
      <c r="IZE204" s="89"/>
      <c r="IZH204" s="89"/>
      <c r="IZN204" s="89"/>
      <c r="IZP204" s="89"/>
      <c r="IZQ204" s="89"/>
      <c r="IZS204" s="89"/>
      <c r="IZV204" s="89"/>
      <c r="IZY204" s="89"/>
      <c r="JAJ204" s="89"/>
      <c r="JAL204" s="89"/>
      <c r="JAX204" s="89"/>
      <c r="JBA204" s="89"/>
      <c r="JBI204" s="89"/>
      <c r="JCC204" s="89"/>
      <c r="JCE204" s="89"/>
      <c r="JCF204" s="89"/>
      <c r="JCG204" s="89"/>
      <c r="JCH204" s="89"/>
      <c r="JCI204" s="89"/>
      <c r="JCJ204" s="89"/>
      <c r="JDB204" s="89"/>
      <c r="JDC204" s="89"/>
      <c r="JDF204" s="89"/>
      <c r="JDI204" s="89"/>
      <c r="JDK204" s="89"/>
      <c r="JDM204" s="89"/>
      <c r="JDP204" s="89"/>
      <c r="JDS204" s="89"/>
      <c r="JDV204" s="89"/>
      <c r="JEB204" s="89"/>
      <c r="JEE204" s="89"/>
      <c r="JEH204" s="89"/>
      <c r="JEM204" s="89"/>
      <c r="JFA204" s="89"/>
      <c r="JFB204" s="89"/>
      <c r="JFC204" s="89"/>
      <c r="JFD204" s="89"/>
      <c r="JFE204" s="89"/>
      <c r="JFF204" s="89"/>
      <c r="JFG204" s="89"/>
      <c r="JFH204" s="89"/>
      <c r="JFI204" s="89"/>
      <c r="JFJ204" s="89"/>
      <c r="JFK204" s="89"/>
      <c r="JFL204" s="89"/>
      <c r="JFM204" s="89"/>
      <c r="JFN204" s="89"/>
      <c r="JFO204" s="89"/>
      <c r="JFP204" s="89"/>
      <c r="JFQ204" s="89"/>
      <c r="JFR204" s="89"/>
      <c r="JFS204" s="89"/>
      <c r="JFT204" s="89"/>
      <c r="JFU204" s="89"/>
      <c r="JFV204" s="89"/>
      <c r="JFW204" s="89"/>
      <c r="JFX204" s="89"/>
      <c r="JFY204" s="89"/>
      <c r="JFZ204" s="89"/>
      <c r="JGA204" s="89"/>
      <c r="JGB204" s="89"/>
      <c r="JGC204" s="89"/>
      <c r="JGD204" s="89"/>
      <c r="JGE204" s="89"/>
      <c r="JGF204" s="89"/>
      <c r="JGG204" s="89"/>
      <c r="JGH204" s="89"/>
      <c r="JGI204" s="89"/>
      <c r="JGJ204" s="89"/>
      <c r="JGK204" s="89"/>
      <c r="JGL204" s="89"/>
      <c r="JGM204" s="89"/>
      <c r="JGP204" s="89"/>
      <c r="JGS204" s="89"/>
      <c r="JGV204" s="89"/>
      <c r="JGY204" s="89"/>
      <c r="JHB204" s="89"/>
      <c r="JHN204" s="89"/>
      <c r="JHQ204" s="89"/>
      <c r="JHT204" s="89"/>
      <c r="JHW204" s="89"/>
      <c r="JIC204" s="89"/>
      <c r="JIF204" s="89"/>
      <c r="JIL204" s="89"/>
      <c r="JIO204" s="89"/>
      <c r="JIR204" s="89"/>
      <c r="JIU204" s="89"/>
      <c r="JJA204" s="89"/>
      <c r="JJD204" s="89"/>
      <c r="JJJ204" s="89"/>
      <c r="JJL204" s="89"/>
      <c r="JJM204" s="89"/>
      <c r="JJO204" s="89"/>
      <c r="JJR204" s="89"/>
      <c r="JJU204" s="89"/>
      <c r="JKF204" s="89"/>
      <c r="JKH204" s="89"/>
      <c r="JKT204" s="89"/>
      <c r="JKW204" s="89"/>
      <c r="JLE204" s="89"/>
      <c r="JLY204" s="89"/>
      <c r="JMA204" s="89"/>
      <c r="JMB204" s="89"/>
      <c r="JMC204" s="89"/>
      <c r="JMD204" s="89"/>
      <c r="JME204" s="89"/>
      <c r="JMF204" s="89"/>
      <c r="JMX204" s="89"/>
      <c r="JMY204" s="89"/>
      <c r="JNB204" s="89"/>
      <c r="JNE204" s="89"/>
      <c r="JNG204" s="89"/>
      <c r="JNI204" s="89"/>
      <c r="JNL204" s="89"/>
      <c r="JNO204" s="89"/>
      <c r="JNR204" s="89"/>
      <c r="JNX204" s="89"/>
      <c r="JOA204" s="89"/>
      <c r="JOD204" s="89"/>
      <c r="JOI204" s="89"/>
      <c r="JOW204" s="89"/>
      <c r="JOX204" s="89"/>
      <c r="JOY204" s="89"/>
      <c r="JOZ204" s="89"/>
      <c r="JPA204" s="89"/>
      <c r="JPB204" s="89"/>
      <c r="JPC204" s="89"/>
      <c r="JPD204" s="89"/>
      <c r="JPE204" s="89"/>
      <c r="JPF204" s="89"/>
      <c r="JPG204" s="89"/>
      <c r="JPH204" s="89"/>
      <c r="JPI204" s="89"/>
      <c r="JPJ204" s="89"/>
      <c r="JPK204" s="89"/>
      <c r="JPL204" s="89"/>
      <c r="JPM204" s="89"/>
      <c r="JPN204" s="89"/>
      <c r="JPO204" s="89"/>
      <c r="JPP204" s="89"/>
      <c r="JPQ204" s="89"/>
      <c r="JPR204" s="89"/>
      <c r="JPS204" s="89"/>
      <c r="JPT204" s="89"/>
      <c r="JPU204" s="89"/>
      <c r="JPV204" s="89"/>
      <c r="JPW204" s="89"/>
      <c r="JPX204" s="89"/>
      <c r="JPY204" s="89"/>
      <c r="JPZ204" s="89"/>
      <c r="JQA204" s="89"/>
      <c r="JQB204" s="89"/>
      <c r="JQC204" s="89"/>
      <c r="JQD204" s="89"/>
      <c r="JQE204" s="89"/>
      <c r="JQF204" s="89"/>
      <c r="JQG204" s="89"/>
      <c r="JQH204" s="89"/>
      <c r="JQI204" s="89"/>
      <c r="JQL204" s="89"/>
      <c r="JQO204" s="89"/>
      <c r="JQR204" s="89"/>
      <c r="JQU204" s="89"/>
      <c r="JQX204" s="89"/>
      <c r="JRJ204" s="89"/>
      <c r="JRM204" s="89"/>
      <c r="JRP204" s="89"/>
      <c r="JRS204" s="89"/>
      <c r="JRY204" s="89"/>
      <c r="JSB204" s="89"/>
      <c r="JSH204" s="89"/>
      <c r="JSK204" s="89"/>
      <c r="JSN204" s="89"/>
      <c r="JSQ204" s="89"/>
      <c r="JSW204" s="89"/>
      <c r="JSZ204" s="89"/>
      <c r="JTF204" s="89"/>
      <c r="JTH204" s="89"/>
      <c r="JTI204" s="89"/>
      <c r="JTK204" s="89"/>
      <c r="JTN204" s="89"/>
      <c r="JTQ204" s="89"/>
      <c r="JUB204" s="89"/>
      <c r="JUD204" s="89"/>
      <c r="JUP204" s="89"/>
      <c r="JUS204" s="89"/>
      <c r="JVA204" s="89"/>
      <c r="JVU204" s="89"/>
      <c r="JVW204" s="89"/>
      <c r="JVX204" s="89"/>
      <c r="JVY204" s="89"/>
      <c r="JVZ204" s="89"/>
      <c r="JWA204" s="89"/>
      <c r="JWB204" s="89"/>
      <c r="JWT204" s="89"/>
      <c r="JWU204" s="89"/>
      <c r="JWX204" s="89"/>
      <c r="JXA204" s="89"/>
      <c r="JXC204" s="89"/>
      <c r="JXE204" s="89"/>
      <c r="JXH204" s="89"/>
      <c r="JXK204" s="89"/>
      <c r="JXN204" s="89"/>
      <c r="JXT204" s="89"/>
      <c r="JXW204" s="89"/>
      <c r="JXZ204" s="89"/>
      <c r="JYE204" s="89"/>
      <c r="JYS204" s="89"/>
      <c r="JYT204" s="89"/>
      <c r="JYU204" s="89"/>
      <c r="JYV204" s="89"/>
      <c r="JYW204" s="89"/>
      <c r="JYX204" s="89"/>
      <c r="JYY204" s="89"/>
      <c r="JYZ204" s="89"/>
      <c r="JZA204" s="89"/>
      <c r="JZB204" s="89"/>
      <c r="JZC204" s="89"/>
      <c r="JZD204" s="89"/>
      <c r="JZE204" s="89"/>
      <c r="JZF204" s="89"/>
      <c r="JZG204" s="89"/>
      <c r="JZH204" s="89"/>
      <c r="JZI204" s="89"/>
      <c r="JZJ204" s="89"/>
      <c r="JZK204" s="89"/>
      <c r="JZL204" s="89"/>
      <c r="JZM204" s="89"/>
      <c r="JZN204" s="89"/>
      <c r="JZO204" s="89"/>
      <c r="JZP204" s="89"/>
      <c r="JZQ204" s="89"/>
      <c r="JZR204" s="89"/>
      <c r="JZS204" s="89"/>
      <c r="JZT204" s="89"/>
      <c r="JZU204" s="89"/>
      <c r="JZV204" s="89"/>
      <c r="JZW204" s="89"/>
      <c r="JZX204" s="89"/>
      <c r="JZY204" s="89"/>
      <c r="JZZ204" s="89"/>
      <c r="KAA204" s="89"/>
      <c r="KAB204" s="89"/>
      <c r="KAC204" s="89"/>
      <c r="KAD204" s="89"/>
      <c r="KAE204" s="89"/>
      <c r="KAH204" s="89"/>
      <c r="KAK204" s="89"/>
      <c r="KAN204" s="89"/>
      <c r="KAQ204" s="89"/>
      <c r="KAT204" s="89"/>
      <c r="KBF204" s="89"/>
      <c r="KBI204" s="89"/>
      <c r="KBL204" s="89"/>
      <c r="KBO204" s="89"/>
      <c r="KBU204" s="89"/>
      <c r="KBX204" s="89"/>
      <c r="KCD204" s="89"/>
      <c r="KCG204" s="89"/>
      <c r="KCJ204" s="89"/>
      <c r="KCM204" s="89"/>
      <c r="KCS204" s="89"/>
      <c r="KCV204" s="89"/>
      <c r="KDB204" s="89"/>
      <c r="KDD204" s="89"/>
      <c r="KDE204" s="89"/>
      <c r="KDG204" s="89"/>
      <c r="KDJ204" s="89"/>
      <c r="KDM204" s="89"/>
      <c r="KDX204" s="89"/>
      <c r="KDZ204" s="89"/>
      <c r="KEL204" s="89"/>
      <c r="KEO204" s="89"/>
      <c r="KEW204" s="89"/>
      <c r="KFQ204" s="89"/>
      <c r="KFS204" s="89"/>
      <c r="KFT204" s="89"/>
      <c r="KFU204" s="89"/>
      <c r="KFV204" s="89"/>
      <c r="KFW204" s="89"/>
      <c r="KFX204" s="89"/>
      <c r="KGP204" s="89"/>
      <c r="KGQ204" s="89"/>
      <c r="KGT204" s="89"/>
      <c r="KGW204" s="89"/>
      <c r="KGY204" s="89"/>
      <c r="KHA204" s="89"/>
      <c r="KHD204" s="89"/>
      <c r="KHG204" s="89"/>
      <c r="KHJ204" s="89"/>
      <c r="KHP204" s="89"/>
      <c r="KHS204" s="89"/>
      <c r="KHV204" s="89"/>
      <c r="KIA204" s="89"/>
      <c r="KIO204" s="89"/>
      <c r="KIP204" s="89"/>
      <c r="KIQ204" s="89"/>
      <c r="KIR204" s="89"/>
      <c r="KIS204" s="89"/>
      <c r="KIT204" s="89"/>
      <c r="KIU204" s="89"/>
      <c r="KIV204" s="89"/>
      <c r="KIW204" s="89"/>
      <c r="KIX204" s="89"/>
      <c r="KIY204" s="89"/>
      <c r="KIZ204" s="89"/>
      <c r="KJA204" s="89"/>
      <c r="KJB204" s="89"/>
      <c r="KJC204" s="89"/>
      <c r="KJD204" s="89"/>
      <c r="KJE204" s="89"/>
      <c r="KJF204" s="89"/>
      <c r="KJG204" s="89"/>
      <c r="KJH204" s="89"/>
      <c r="KJI204" s="89"/>
      <c r="KJJ204" s="89"/>
      <c r="KJK204" s="89"/>
      <c r="KJL204" s="89"/>
      <c r="KJM204" s="89"/>
      <c r="KJN204" s="89"/>
      <c r="KJO204" s="89"/>
      <c r="KJP204" s="89"/>
      <c r="KJQ204" s="89"/>
      <c r="KJR204" s="89"/>
      <c r="KJS204" s="89"/>
      <c r="KJT204" s="89"/>
      <c r="KJU204" s="89"/>
      <c r="KJV204" s="89"/>
      <c r="KJW204" s="89"/>
      <c r="KJX204" s="89"/>
      <c r="KJY204" s="89"/>
      <c r="KJZ204" s="89"/>
      <c r="KKA204" s="89"/>
      <c r="KKD204" s="89"/>
      <c r="KKG204" s="89"/>
      <c r="KKJ204" s="89"/>
      <c r="KKM204" s="89"/>
      <c r="KKP204" s="89"/>
      <c r="KLB204" s="89"/>
      <c r="KLE204" s="89"/>
      <c r="KLH204" s="89"/>
      <c r="KLK204" s="89"/>
      <c r="KLQ204" s="89"/>
      <c r="KLT204" s="89"/>
      <c r="KLZ204" s="89"/>
      <c r="KMC204" s="89"/>
      <c r="KMF204" s="89"/>
      <c r="KMI204" s="89"/>
      <c r="KMO204" s="89"/>
      <c r="KMR204" s="89"/>
      <c r="KMX204" s="89"/>
      <c r="KMZ204" s="89"/>
      <c r="KNA204" s="89"/>
      <c r="KNC204" s="89"/>
      <c r="KNF204" s="89"/>
      <c r="KNI204" s="89"/>
      <c r="KNT204" s="89"/>
      <c r="KNV204" s="89"/>
      <c r="KOH204" s="89"/>
      <c r="KOK204" s="89"/>
      <c r="KOS204" s="89"/>
      <c r="KPM204" s="89"/>
      <c r="KPO204" s="89"/>
      <c r="KPP204" s="89"/>
      <c r="KPQ204" s="89"/>
      <c r="KPR204" s="89"/>
      <c r="KPS204" s="89"/>
      <c r="KPT204" s="89"/>
      <c r="KQL204" s="89"/>
      <c r="KQM204" s="89"/>
      <c r="KQP204" s="89"/>
      <c r="KQS204" s="89"/>
      <c r="KQU204" s="89"/>
      <c r="KQW204" s="89"/>
      <c r="KQZ204" s="89"/>
      <c r="KRC204" s="89"/>
      <c r="KRF204" s="89"/>
      <c r="KRL204" s="89"/>
      <c r="KRO204" s="89"/>
      <c r="KRR204" s="89"/>
      <c r="KRW204" s="89"/>
      <c r="KSK204" s="89"/>
      <c r="KSL204" s="89"/>
      <c r="KSM204" s="89"/>
      <c r="KSN204" s="89"/>
      <c r="KSO204" s="89"/>
      <c r="KSP204" s="89"/>
      <c r="KSQ204" s="89"/>
      <c r="KSR204" s="89"/>
      <c r="KSS204" s="89"/>
      <c r="KST204" s="89"/>
      <c r="KSU204" s="89"/>
      <c r="KSV204" s="89"/>
      <c r="KSW204" s="89"/>
      <c r="KSX204" s="89"/>
      <c r="KSY204" s="89"/>
      <c r="KSZ204" s="89"/>
      <c r="KTA204" s="89"/>
      <c r="KTB204" s="89"/>
      <c r="KTC204" s="89"/>
      <c r="KTD204" s="89"/>
      <c r="KTE204" s="89"/>
      <c r="KTF204" s="89"/>
      <c r="KTG204" s="89"/>
      <c r="KTH204" s="89"/>
      <c r="KTI204" s="89"/>
      <c r="KTJ204" s="89"/>
      <c r="KTK204" s="89"/>
      <c r="KTL204" s="89"/>
      <c r="KTM204" s="89"/>
      <c r="KTN204" s="89"/>
      <c r="KTO204" s="89"/>
      <c r="KTP204" s="89"/>
      <c r="KTQ204" s="89"/>
      <c r="KTR204" s="89"/>
      <c r="KTS204" s="89"/>
      <c r="KTT204" s="89"/>
      <c r="KTU204" s="89"/>
      <c r="KTV204" s="89"/>
      <c r="KTW204" s="89"/>
      <c r="KTZ204" s="89"/>
      <c r="KUC204" s="89"/>
      <c r="KUF204" s="89"/>
      <c r="KUI204" s="89"/>
      <c r="KUL204" s="89"/>
      <c r="KUX204" s="89"/>
      <c r="KVA204" s="89"/>
      <c r="KVD204" s="89"/>
      <c r="KVG204" s="89"/>
      <c r="KVM204" s="89"/>
      <c r="KVP204" s="89"/>
      <c r="KVV204" s="89"/>
      <c r="KVY204" s="89"/>
      <c r="KWB204" s="89"/>
      <c r="KWE204" s="89"/>
      <c r="KWK204" s="89"/>
      <c r="KWN204" s="89"/>
      <c r="KWT204" s="89"/>
      <c r="KWV204" s="89"/>
      <c r="KWW204" s="89"/>
      <c r="KWY204" s="89"/>
      <c r="KXB204" s="89"/>
      <c r="KXE204" s="89"/>
      <c r="KXP204" s="89"/>
      <c r="KXR204" s="89"/>
      <c r="KYD204" s="89"/>
      <c r="KYG204" s="89"/>
      <c r="KYO204" s="89"/>
      <c r="KZI204" s="89"/>
      <c r="KZK204" s="89"/>
      <c r="KZL204" s="89"/>
      <c r="KZM204" s="89"/>
      <c r="KZN204" s="89"/>
      <c r="KZO204" s="89"/>
      <c r="KZP204" s="89"/>
      <c r="LAH204" s="89"/>
      <c r="LAI204" s="89"/>
      <c r="LAL204" s="89"/>
      <c r="LAO204" s="89"/>
      <c r="LAQ204" s="89"/>
      <c r="LAS204" s="89"/>
      <c r="LAV204" s="89"/>
      <c r="LAY204" s="89"/>
      <c r="LBB204" s="89"/>
      <c r="LBH204" s="89"/>
      <c r="LBK204" s="89"/>
      <c r="LBN204" s="89"/>
      <c r="LBS204" s="89"/>
      <c r="LCG204" s="89"/>
      <c r="LCH204" s="89"/>
      <c r="LCI204" s="89"/>
      <c r="LCJ204" s="89"/>
      <c r="LCK204" s="89"/>
      <c r="LCL204" s="89"/>
      <c r="LCM204" s="89"/>
      <c r="LCN204" s="89"/>
      <c r="LCO204" s="89"/>
      <c r="LCP204" s="89"/>
      <c r="LCQ204" s="89"/>
      <c r="LCR204" s="89"/>
      <c r="LCS204" s="89"/>
      <c r="LCT204" s="89"/>
      <c r="LCU204" s="89"/>
      <c r="LCV204" s="89"/>
      <c r="LCW204" s="89"/>
      <c r="LCX204" s="89"/>
      <c r="LCY204" s="89"/>
      <c r="LCZ204" s="89"/>
      <c r="LDA204" s="89"/>
      <c r="LDB204" s="89"/>
      <c r="LDC204" s="89"/>
      <c r="LDD204" s="89"/>
      <c r="LDE204" s="89"/>
      <c r="LDF204" s="89"/>
      <c r="LDG204" s="89"/>
      <c r="LDH204" s="89"/>
      <c r="LDI204" s="89"/>
      <c r="LDJ204" s="89"/>
      <c r="LDK204" s="89"/>
      <c r="LDL204" s="89"/>
      <c r="LDM204" s="89"/>
      <c r="LDN204" s="89"/>
      <c r="LDO204" s="89"/>
      <c r="LDP204" s="89"/>
      <c r="LDQ204" s="89"/>
      <c r="LDR204" s="89"/>
      <c r="LDS204" s="89"/>
      <c r="LDV204" s="89"/>
      <c r="LDY204" s="89"/>
      <c r="LEB204" s="89"/>
      <c r="LEE204" s="89"/>
      <c r="LEH204" s="89"/>
      <c r="LET204" s="89"/>
      <c r="LEW204" s="89"/>
      <c r="LEZ204" s="89"/>
      <c r="LFC204" s="89"/>
      <c r="LFI204" s="89"/>
      <c r="LFL204" s="89"/>
      <c r="LFR204" s="89"/>
      <c r="LFU204" s="89"/>
      <c r="LFX204" s="89"/>
      <c r="LGA204" s="89"/>
      <c r="LGG204" s="89"/>
      <c r="LGJ204" s="89"/>
      <c r="LGP204" s="89"/>
      <c r="LGR204" s="89"/>
      <c r="LGS204" s="89"/>
      <c r="LGU204" s="89"/>
      <c r="LGX204" s="89"/>
      <c r="LHA204" s="89"/>
      <c r="LHL204" s="89"/>
      <c r="LHN204" s="89"/>
      <c r="LHZ204" s="89"/>
      <c r="LIC204" s="89"/>
      <c r="LIK204" s="89"/>
      <c r="LJE204" s="89"/>
      <c r="LJG204" s="89"/>
      <c r="LJH204" s="89"/>
      <c r="LJI204" s="89"/>
      <c r="LJJ204" s="89"/>
      <c r="LJK204" s="89"/>
      <c r="LJL204" s="89"/>
      <c r="LKD204" s="89"/>
      <c r="LKE204" s="89"/>
      <c r="LKH204" s="89"/>
      <c r="LKK204" s="89"/>
      <c r="LKM204" s="89"/>
      <c r="LKO204" s="89"/>
      <c r="LKR204" s="89"/>
      <c r="LKU204" s="89"/>
      <c r="LKX204" s="89"/>
      <c r="LLD204" s="89"/>
      <c r="LLG204" s="89"/>
      <c r="LLJ204" s="89"/>
      <c r="LLO204" s="89"/>
      <c r="LMC204" s="89"/>
      <c r="LMD204" s="89"/>
      <c r="LME204" s="89"/>
      <c r="LMF204" s="89"/>
      <c r="LMG204" s="89"/>
      <c r="LMH204" s="89"/>
      <c r="LMI204" s="89"/>
      <c r="LMJ204" s="89"/>
      <c r="LMK204" s="89"/>
      <c r="LML204" s="89"/>
      <c r="LMM204" s="89"/>
      <c r="LMN204" s="89"/>
      <c r="LMO204" s="89"/>
      <c r="LMP204" s="89"/>
      <c r="LMQ204" s="89"/>
      <c r="LMR204" s="89"/>
      <c r="LMS204" s="89"/>
      <c r="LMT204" s="89"/>
      <c r="LMU204" s="89"/>
      <c r="LMV204" s="89"/>
      <c r="LMW204" s="89"/>
      <c r="LMX204" s="89"/>
      <c r="LMY204" s="89"/>
      <c r="LMZ204" s="89"/>
      <c r="LNA204" s="89"/>
      <c r="LNB204" s="89"/>
      <c r="LNC204" s="89"/>
      <c r="LND204" s="89"/>
      <c r="LNE204" s="89"/>
      <c r="LNF204" s="89"/>
      <c r="LNG204" s="89"/>
      <c r="LNH204" s="89"/>
      <c r="LNI204" s="89"/>
      <c r="LNJ204" s="89"/>
      <c r="LNK204" s="89"/>
      <c r="LNL204" s="89"/>
      <c r="LNM204" s="89"/>
      <c r="LNN204" s="89"/>
      <c r="LNO204" s="89"/>
      <c r="LNR204" s="89"/>
      <c r="LNU204" s="89"/>
      <c r="LNX204" s="89"/>
      <c r="LOA204" s="89"/>
      <c r="LOD204" s="89"/>
      <c r="LOP204" s="89"/>
      <c r="LOS204" s="89"/>
      <c r="LOV204" s="89"/>
      <c r="LOY204" s="89"/>
      <c r="LPE204" s="89"/>
      <c r="LPH204" s="89"/>
      <c r="LPN204" s="89"/>
      <c r="LPQ204" s="89"/>
      <c r="LPT204" s="89"/>
      <c r="LPW204" s="89"/>
      <c r="LQC204" s="89"/>
      <c r="LQF204" s="89"/>
      <c r="LQL204" s="89"/>
      <c r="LQN204" s="89"/>
      <c r="LQO204" s="89"/>
      <c r="LQQ204" s="89"/>
      <c r="LQT204" s="89"/>
      <c r="LQW204" s="89"/>
      <c r="LRH204" s="89"/>
      <c r="LRJ204" s="89"/>
      <c r="LRV204" s="89"/>
      <c r="LRY204" s="89"/>
      <c r="LSG204" s="89"/>
      <c r="LTA204" s="89"/>
      <c r="LTC204" s="89"/>
      <c r="LTD204" s="89"/>
      <c r="LTE204" s="89"/>
      <c r="LTF204" s="89"/>
      <c r="LTG204" s="89"/>
      <c r="LTH204" s="89"/>
      <c r="LTZ204" s="89"/>
      <c r="LUA204" s="89"/>
      <c r="LUD204" s="89"/>
      <c r="LUG204" s="89"/>
      <c r="LUI204" s="89"/>
      <c r="LUK204" s="89"/>
      <c r="LUN204" s="89"/>
      <c r="LUQ204" s="89"/>
      <c r="LUT204" s="89"/>
      <c r="LUZ204" s="89"/>
      <c r="LVC204" s="89"/>
      <c r="LVF204" s="89"/>
      <c r="LVK204" s="89"/>
      <c r="LVY204" s="89"/>
      <c r="LVZ204" s="89"/>
      <c r="LWA204" s="89"/>
      <c r="LWB204" s="89"/>
      <c r="LWC204" s="89"/>
      <c r="LWD204" s="89"/>
      <c r="LWE204" s="89"/>
      <c r="LWF204" s="89"/>
      <c r="LWG204" s="89"/>
      <c r="LWH204" s="89"/>
      <c r="LWI204" s="89"/>
      <c r="LWJ204" s="89"/>
      <c r="LWK204" s="89"/>
      <c r="LWL204" s="89"/>
      <c r="LWM204" s="89"/>
      <c r="LWN204" s="89"/>
      <c r="LWO204" s="89"/>
      <c r="LWP204" s="89"/>
      <c r="LWQ204" s="89"/>
      <c r="LWR204" s="89"/>
      <c r="LWS204" s="89"/>
      <c r="LWT204" s="89"/>
      <c r="LWU204" s="89"/>
      <c r="LWV204" s="89"/>
      <c r="LWW204" s="89"/>
      <c r="LWX204" s="89"/>
      <c r="LWY204" s="89"/>
      <c r="LWZ204" s="89"/>
      <c r="LXA204" s="89"/>
      <c r="LXB204" s="89"/>
      <c r="LXC204" s="89"/>
      <c r="LXD204" s="89"/>
      <c r="LXE204" s="89"/>
      <c r="LXF204" s="89"/>
      <c r="LXG204" s="89"/>
      <c r="LXH204" s="89"/>
      <c r="LXI204" s="89"/>
      <c r="LXJ204" s="89"/>
      <c r="LXK204" s="89"/>
      <c r="LXN204" s="89"/>
      <c r="LXQ204" s="89"/>
      <c r="LXT204" s="89"/>
      <c r="LXW204" s="89"/>
      <c r="LXZ204" s="89"/>
      <c r="LYL204" s="89"/>
      <c r="LYO204" s="89"/>
      <c r="LYR204" s="89"/>
      <c r="LYU204" s="89"/>
      <c r="LZA204" s="89"/>
      <c r="LZD204" s="89"/>
      <c r="LZJ204" s="89"/>
      <c r="LZM204" s="89"/>
      <c r="LZP204" s="89"/>
      <c r="LZS204" s="89"/>
      <c r="LZY204" s="89"/>
      <c r="MAB204" s="89"/>
      <c r="MAH204" s="89"/>
      <c r="MAJ204" s="89"/>
      <c r="MAK204" s="89"/>
      <c r="MAM204" s="89"/>
      <c r="MAP204" s="89"/>
      <c r="MAS204" s="89"/>
      <c r="MBD204" s="89"/>
      <c r="MBF204" s="89"/>
      <c r="MBR204" s="89"/>
      <c r="MBU204" s="89"/>
      <c r="MCC204" s="89"/>
      <c r="MCW204" s="89"/>
      <c r="MCY204" s="89"/>
      <c r="MCZ204" s="89"/>
      <c r="MDA204" s="89"/>
      <c r="MDB204" s="89"/>
      <c r="MDC204" s="89"/>
      <c r="MDD204" s="89"/>
      <c r="MDV204" s="89"/>
      <c r="MDW204" s="89"/>
      <c r="MDZ204" s="89"/>
      <c r="MEC204" s="89"/>
      <c r="MEE204" s="89"/>
      <c r="MEG204" s="89"/>
      <c r="MEJ204" s="89"/>
      <c r="MEM204" s="89"/>
      <c r="MEP204" s="89"/>
      <c r="MEV204" s="89"/>
      <c r="MEY204" s="89"/>
      <c r="MFB204" s="89"/>
      <c r="MFG204" s="89"/>
      <c r="MFU204" s="89"/>
      <c r="MFV204" s="89"/>
      <c r="MFW204" s="89"/>
      <c r="MFX204" s="89"/>
      <c r="MFY204" s="89"/>
      <c r="MFZ204" s="89"/>
      <c r="MGA204" s="89"/>
      <c r="MGB204" s="89"/>
      <c r="MGC204" s="89"/>
      <c r="MGD204" s="89"/>
      <c r="MGE204" s="89"/>
      <c r="MGF204" s="89"/>
      <c r="MGG204" s="89"/>
      <c r="MGH204" s="89"/>
      <c r="MGI204" s="89"/>
      <c r="MGJ204" s="89"/>
      <c r="MGK204" s="89"/>
      <c r="MGL204" s="89"/>
      <c r="MGM204" s="89"/>
      <c r="MGN204" s="89"/>
      <c r="MGO204" s="89"/>
      <c r="MGP204" s="89"/>
      <c r="MGQ204" s="89"/>
      <c r="MGR204" s="89"/>
      <c r="MGS204" s="89"/>
      <c r="MGT204" s="89"/>
      <c r="MGU204" s="89"/>
      <c r="MGV204" s="89"/>
      <c r="MGW204" s="89"/>
      <c r="MGX204" s="89"/>
      <c r="MGY204" s="89"/>
      <c r="MGZ204" s="89"/>
      <c r="MHA204" s="89"/>
      <c r="MHB204" s="89"/>
      <c r="MHC204" s="89"/>
      <c r="MHD204" s="89"/>
      <c r="MHE204" s="89"/>
      <c r="MHF204" s="89"/>
      <c r="MHG204" s="89"/>
      <c r="MHJ204" s="89"/>
      <c r="MHM204" s="89"/>
      <c r="MHP204" s="89"/>
      <c r="MHS204" s="89"/>
      <c r="MHV204" s="89"/>
      <c r="MIH204" s="89"/>
      <c r="MIK204" s="89"/>
      <c r="MIN204" s="89"/>
      <c r="MIQ204" s="89"/>
      <c r="MIW204" s="89"/>
      <c r="MIZ204" s="89"/>
      <c r="MJF204" s="89"/>
      <c r="MJI204" s="89"/>
      <c r="MJL204" s="89"/>
      <c r="MJO204" s="89"/>
      <c r="MJU204" s="89"/>
      <c r="MJX204" s="89"/>
      <c r="MKD204" s="89"/>
      <c r="MKF204" s="89"/>
      <c r="MKG204" s="89"/>
      <c r="MKI204" s="89"/>
      <c r="MKL204" s="89"/>
      <c r="MKO204" s="89"/>
      <c r="MKZ204" s="89"/>
      <c r="MLB204" s="89"/>
      <c r="MLN204" s="89"/>
      <c r="MLQ204" s="89"/>
      <c r="MLY204" s="89"/>
      <c r="MMS204" s="89"/>
      <c r="MMU204" s="89"/>
      <c r="MMV204" s="89"/>
      <c r="MMW204" s="89"/>
      <c r="MMX204" s="89"/>
      <c r="MMY204" s="89"/>
      <c r="MMZ204" s="89"/>
      <c r="MNR204" s="89"/>
      <c r="MNS204" s="89"/>
      <c r="MNV204" s="89"/>
      <c r="MNY204" s="89"/>
      <c r="MOA204" s="89"/>
      <c r="MOC204" s="89"/>
      <c r="MOF204" s="89"/>
      <c r="MOI204" s="89"/>
      <c r="MOL204" s="89"/>
      <c r="MOR204" s="89"/>
      <c r="MOU204" s="89"/>
      <c r="MOX204" s="89"/>
      <c r="MPC204" s="89"/>
      <c r="MPQ204" s="89"/>
      <c r="MPR204" s="89"/>
      <c r="MPS204" s="89"/>
      <c r="MPT204" s="89"/>
      <c r="MPU204" s="89"/>
      <c r="MPV204" s="89"/>
      <c r="MPW204" s="89"/>
      <c r="MPX204" s="89"/>
      <c r="MPY204" s="89"/>
      <c r="MPZ204" s="89"/>
      <c r="MQA204" s="89"/>
      <c r="MQB204" s="89"/>
      <c r="MQC204" s="89"/>
      <c r="MQD204" s="89"/>
      <c r="MQE204" s="89"/>
      <c r="MQF204" s="89"/>
      <c r="MQG204" s="89"/>
      <c r="MQH204" s="89"/>
      <c r="MQI204" s="89"/>
      <c r="MQJ204" s="89"/>
      <c r="MQK204" s="89"/>
      <c r="MQL204" s="89"/>
      <c r="MQM204" s="89"/>
      <c r="MQN204" s="89"/>
      <c r="MQO204" s="89"/>
      <c r="MQP204" s="89"/>
      <c r="MQQ204" s="89"/>
      <c r="MQR204" s="89"/>
      <c r="MQS204" s="89"/>
      <c r="MQT204" s="89"/>
      <c r="MQU204" s="89"/>
      <c r="MQV204" s="89"/>
      <c r="MQW204" s="89"/>
      <c r="MQX204" s="89"/>
      <c r="MQY204" s="89"/>
      <c r="MQZ204" s="89"/>
      <c r="MRA204" s="89"/>
      <c r="MRB204" s="89"/>
      <c r="MRC204" s="89"/>
      <c r="MRF204" s="89"/>
      <c r="MRI204" s="89"/>
      <c r="MRL204" s="89"/>
      <c r="MRO204" s="89"/>
      <c r="MRR204" s="89"/>
      <c r="MSD204" s="89"/>
      <c r="MSG204" s="89"/>
      <c r="MSJ204" s="89"/>
      <c r="MSM204" s="89"/>
      <c r="MSS204" s="89"/>
      <c r="MSV204" s="89"/>
      <c r="MTB204" s="89"/>
      <c r="MTE204" s="89"/>
      <c r="MTH204" s="89"/>
      <c r="MTK204" s="89"/>
      <c r="MTQ204" s="89"/>
      <c r="MTT204" s="89"/>
      <c r="MTZ204" s="89"/>
      <c r="MUB204" s="89"/>
      <c r="MUC204" s="89"/>
      <c r="MUE204" s="89"/>
      <c r="MUH204" s="89"/>
      <c r="MUK204" s="89"/>
      <c r="MUV204" s="89"/>
      <c r="MUX204" s="89"/>
      <c r="MVJ204" s="89"/>
      <c r="MVM204" s="89"/>
      <c r="MVU204" s="89"/>
      <c r="MWO204" s="89"/>
      <c r="MWQ204" s="89"/>
      <c r="MWR204" s="89"/>
      <c r="MWS204" s="89"/>
      <c r="MWT204" s="89"/>
      <c r="MWU204" s="89"/>
      <c r="MWV204" s="89"/>
      <c r="MXN204" s="89"/>
      <c r="MXO204" s="89"/>
      <c r="MXR204" s="89"/>
      <c r="MXU204" s="89"/>
      <c r="MXW204" s="89"/>
      <c r="MXY204" s="89"/>
      <c r="MYB204" s="89"/>
      <c r="MYE204" s="89"/>
      <c r="MYH204" s="89"/>
      <c r="MYN204" s="89"/>
      <c r="MYQ204" s="89"/>
      <c r="MYT204" s="89"/>
      <c r="MYY204" s="89"/>
      <c r="MZM204" s="89"/>
      <c r="MZN204" s="89"/>
      <c r="MZO204" s="89"/>
      <c r="MZP204" s="89"/>
      <c r="MZQ204" s="89"/>
      <c r="MZR204" s="89"/>
      <c r="MZS204" s="89"/>
      <c r="MZT204" s="89"/>
      <c r="MZU204" s="89"/>
      <c r="MZV204" s="89"/>
      <c r="MZW204" s="89"/>
      <c r="MZX204" s="89"/>
      <c r="MZY204" s="89"/>
      <c r="MZZ204" s="89"/>
      <c r="NAA204" s="89"/>
      <c r="NAB204" s="89"/>
      <c r="NAC204" s="89"/>
      <c r="NAD204" s="89"/>
      <c r="NAE204" s="89"/>
      <c r="NAF204" s="89"/>
      <c r="NAG204" s="89"/>
      <c r="NAH204" s="89"/>
      <c r="NAI204" s="89"/>
      <c r="NAJ204" s="89"/>
      <c r="NAK204" s="89"/>
      <c r="NAL204" s="89"/>
      <c r="NAM204" s="89"/>
      <c r="NAN204" s="89"/>
      <c r="NAO204" s="89"/>
      <c r="NAP204" s="89"/>
      <c r="NAQ204" s="89"/>
      <c r="NAR204" s="89"/>
      <c r="NAS204" s="89"/>
      <c r="NAT204" s="89"/>
      <c r="NAU204" s="89"/>
      <c r="NAV204" s="89"/>
      <c r="NAW204" s="89"/>
      <c r="NAX204" s="89"/>
      <c r="NAY204" s="89"/>
      <c r="NBB204" s="89"/>
      <c r="NBE204" s="89"/>
      <c r="NBH204" s="89"/>
      <c r="NBK204" s="89"/>
      <c r="NBN204" s="89"/>
      <c r="NBZ204" s="89"/>
      <c r="NCC204" s="89"/>
      <c r="NCF204" s="89"/>
      <c r="NCI204" s="89"/>
      <c r="NCO204" s="89"/>
      <c r="NCR204" s="89"/>
      <c r="NCX204" s="89"/>
      <c r="NDA204" s="89"/>
      <c r="NDD204" s="89"/>
      <c r="NDG204" s="89"/>
      <c r="NDM204" s="89"/>
      <c r="NDP204" s="89"/>
      <c r="NDV204" s="89"/>
      <c r="NDX204" s="89"/>
      <c r="NDY204" s="89"/>
      <c r="NEA204" s="89"/>
      <c r="NED204" s="89"/>
      <c r="NEG204" s="89"/>
      <c r="NER204" s="89"/>
      <c r="NET204" s="89"/>
      <c r="NFF204" s="89"/>
      <c r="NFI204" s="89"/>
      <c r="NFQ204" s="89"/>
      <c r="NGK204" s="89"/>
      <c r="NGM204" s="89"/>
      <c r="NGN204" s="89"/>
      <c r="NGO204" s="89"/>
      <c r="NGP204" s="89"/>
      <c r="NGQ204" s="89"/>
      <c r="NGR204" s="89"/>
      <c r="NHJ204" s="89"/>
      <c r="NHK204" s="89"/>
      <c r="NHN204" s="89"/>
      <c r="NHQ204" s="89"/>
      <c r="NHS204" s="89"/>
      <c r="NHU204" s="89"/>
      <c r="NHX204" s="89"/>
      <c r="NIA204" s="89"/>
      <c r="NID204" s="89"/>
      <c r="NIJ204" s="89"/>
      <c r="NIM204" s="89"/>
      <c r="NIP204" s="89"/>
      <c r="NIU204" s="89"/>
      <c r="NJI204" s="89"/>
      <c r="NJJ204" s="89"/>
      <c r="NJK204" s="89"/>
      <c r="NJL204" s="89"/>
      <c r="NJM204" s="89"/>
      <c r="NJN204" s="89"/>
      <c r="NJO204" s="89"/>
      <c r="NJP204" s="89"/>
      <c r="NJQ204" s="89"/>
      <c r="NJR204" s="89"/>
      <c r="NJS204" s="89"/>
      <c r="NJT204" s="89"/>
      <c r="NJU204" s="89"/>
      <c r="NJV204" s="89"/>
      <c r="NJW204" s="89"/>
      <c r="NJX204" s="89"/>
      <c r="NJY204" s="89"/>
      <c r="NJZ204" s="89"/>
      <c r="NKA204" s="89"/>
      <c r="NKB204" s="89"/>
      <c r="NKC204" s="89"/>
      <c r="NKD204" s="89"/>
      <c r="NKE204" s="89"/>
      <c r="NKF204" s="89"/>
      <c r="NKG204" s="89"/>
      <c r="NKH204" s="89"/>
      <c r="NKI204" s="89"/>
      <c r="NKJ204" s="89"/>
      <c r="NKK204" s="89"/>
      <c r="NKL204" s="89"/>
      <c r="NKM204" s="89"/>
      <c r="NKN204" s="89"/>
      <c r="NKO204" s="89"/>
      <c r="NKP204" s="89"/>
      <c r="NKQ204" s="89"/>
      <c r="NKR204" s="89"/>
      <c r="NKS204" s="89"/>
      <c r="NKT204" s="89"/>
      <c r="NKU204" s="89"/>
      <c r="NKX204" s="89"/>
      <c r="NLA204" s="89"/>
      <c r="NLD204" s="89"/>
      <c r="NLG204" s="89"/>
      <c r="NLJ204" s="89"/>
      <c r="NLV204" s="89"/>
      <c r="NLY204" s="89"/>
      <c r="NMB204" s="89"/>
      <c r="NME204" s="89"/>
      <c r="NMK204" s="89"/>
      <c r="NMN204" s="89"/>
      <c r="NMT204" s="89"/>
      <c r="NMW204" s="89"/>
      <c r="NMZ204" s="89"/>
      <c r="NNC204" s="89"/>
      <c r="NNI204" s="89"/>
      <c r="NNL204" s="89"/>
      <c r="NNR204" s="89"/>
      <c r="NNT204" s="89"/>
      <c r="NNU204" s="89"/>
      <c r="NNW204" s="89"/>
      <c r="NNZ204" s="89"/>
      <c r="NOC204" s="89"/>
      <c r="NON204" s="89"/>
      <c r="NOP204" s="89"/>
      <c r="NPB204" s="89"/>
      <c r="NPE204" s="89"/>
      <c r="NPM204" s="89"/>
      <c r="NQG204" s="89"/>
      <c r="NQI204" s="89"/>
      <c r="NQJ204" s="89"/>
      <c r="NQK204" s="89"/>
      <c r="NQL204" s="89"/>
      <c r="NQM204" s="89"/>
      <c r="NQN204" s="89"/>
      <c r="NRF204" s="89"/>
      <c r="NRG204" s="89"/>
      <c r="NRJ204" s="89"/>
      <c r="NRM204" s="89"/>
      <c r="NRO204" s="89"/>
      <c r="NRQ204" s="89"/>
      <c r="NRT204" s="89"/>
      <c r="NRW204" s="89"/>
      <c r="NRZ204" s="89"/>
      <c r="NSF204" s="89"/>
      <c r="NSI204" s="89"/>
      <c r="NSL204" s="89"/>
      <c r="NSQ204" s="89"/>
      <c r="NTE204" s="89"/>
      <c r="NTF204" s="89"/>
      <c r="NTG204" s="89"/>
      <c r="NTH204" s="89"/>
      <c r="NTI204" s="89"/>
      <c r="NTJ204" s="89"/>
      <c r="NTK204" s="89"/>
      <c r="NTL204" s="89"/>
      <c r="NTM204" s="89"/>
      <c r="NTN204" s="89"/>
      <c r="NTO204" s="89"/>
      <c r="NTP204" s="89"/>
      <c r="NTQ204" s="89"/>
      <c r="NTR204" s="89"/>
      <c r="NTS204" s="89"/>
      <c r="NTT204" s="89"/>
      <c r="NTU204" s="89"/>
      <c r="NTV204" s="89"/>
      <c r="NTW204" s="89"/>
      <c r="NTX204" s="89"/>
      <c r="NTY204" s="89"/>
      <c r="NTZ204" s="89"/>
      <c r="NUA204" s="89"/>
      <c r="NUB204" s="89"/>
      <c r="NUC204" s="89"/>
      <c r="NUD204" s="89"/>
      <c r="NUE204" s="89"/>
      <c r="NUF204" s="89"/>
      <c r="NUG204" s="89"/>
      <c r="NUH204" s="89"/>
      <c r="NUI204" s="89"/>
      <c r="NUJ204" s="89"/>
      <c r="NUK204" s="89"/>
      <c r="NUL204" s="89"/>
      <c r="NUM204" s="89"/>
      <c r="NUN204" s="89"/>
      <c r="NUO204" s="89"/>
      <c r="NUP204" s="89"/>
      <c r="NUQ204" s="89"/>
      <c r="NUT204" s="89"/>
      <c r="NUW204" s="89"/>
      <c r="NUZ204" s="89"/>
      <c r="NVC204" s="89"/>
      <c r="NVF204" s="89"/>
      <c r="NVR204" s="89"/>
      <c r="NVU204" s="89"/>
      <c r="NVX204" s="89"/>
      <c r="NWA204" s="89"/>
      <c r="NWG204" s="89"/>
      <c r="NWJ204" s="89"/>
      <c r="NWP204" s="89"/>
      <c r="NWS204" s="89"/>
      <c r="NWV204" s="89"/>
      <c r="NWY204" s="89"/>
      <c r="NXE204" s="89"/>
      <c r="NXH204" s="89"/>
      <c r="NXN204" s="89"/>
      <c r="NXP204" s="89"/>
      <c r="NXQ204" s="89"/>
      <c r="NXS204" s="89"/>
      <c r="NXV204" s="89"/>
      <c r="NXY204" s="89"/>
      <c r="NYJ204" s="89"/>
      <c r="NYL204" s="89"/>
      <c r="NYX204" s="89"/>
      <c r="NZA204" s="89"/>
      <c r="NZI204" s="89"/>
      <c r="OAC204" s="89"/>
      <c r="OAE204" s="89"/>
      <c r="OAF204" s="89"/>
      <c r="OAG204" s="89"/>
      <c r="OAH204" s="89"/>
      <c r="OAI204" s="89"/>
      <c r="OAJ204" s="89"/>
      <c r="OBB204" s="89"/>
      <c r="OBC204" s="89"/>
      <c r="OBF204" s="89"/>
      <c r="OBI204" s="89"/>
      <c r="OBK204" s="89"/>
      <c r="OBM204" s="89"/>
      <c r="OBP204" s="89"/>
      <c r="OBS204" s="89"/>
      <c r="OBV204" s="89"/>
      <c r="OCB204" s="89"/>
      <c r="OCE204" s="89"/>
      <c r="OCH204" s="89"/>
      <c r="OCM204" s="89"/>
      <c r="ODA204" s="89"/>
      <c r="ODB204" s="89"/>
      <c r="ODC204" s="89"/>
      <c r="ODD204" s="89"/>
      <c r="ODE204" s="89"/>
      <c r="ODF204" s="89"/>
      <c r="ODG204" s="89"/>
      <c r="ODH204" s="89"/>
      <c r="ODI204" s="89"/>
      <c r="ODJ204" s="89"/>
      <c r="ODK204" s="89"/>
      <c r="ODL204" s="89"/>
      <c r="ODM204" s="89"/>
      <c r="ODN204" s="89"/>
      <c r="ODO204" s="89"/>
      <c r="ODP204" s="89"/>
      <c r="ODQ204" s="89"/>
      <c r="ODR204" s="89"/>
      <c r="ODS204" s="89"/>
      <c r="ODT204" s="89"/>
      <c r="ODU204" s="89"/>
      <c r="ODV204" s="89"/>
      <c r="ODW204" s="89"/>
      <c r="ODX204" s="89"/>
      <c r="ODY204" s="89"/>
      <c r="ODZ204" s="89"/>
      <c r="OEA204" s="89"/>
      <c r="OEB204" s="89"/>
      <c r="OEC204" s="89"/>
      <c r="OED204" s="89"/>
      <c r="OEE204" s="89"/>
      <c r="OEF204" s="89"/>
      <c r="OEG204" s="89"/>
      <c r="OEH204" s="89"/>
      <c r="OEI204" s="89"/>
      <c r="OEJ204" s="89"/>
      <c r="OEK204" s="89"/>
      <c r="OEL204" s="89"/>
      <c r="OEM204" s="89"/>
      <c r="OEP204" s="89"/>
      <c r="OES204" s="89"/>
      <c r="OEV204" s="89"/>
      <c r="OEY204" s="89"/>
      <c r="OFB204" s="89"/>
      <c r="OFN204" s="89"/>
      <c r="OFQ204" s="89"/>
      <c r="OFT204" s="89"/>
      <c r="OFW204" s="89"/>
      <c r="OGC204" s="89"/>
      <c r="OGF204" s="89"/>
      <c r="OGL204" s="89"/>
      <c r="OGO204" s="89"/>
      <c r="OGR204" s="89"/>
      <c r="OGU204" s="89"/>
      <c r="OHA204" s="89"/>
      <c r="OHD204" s="89"/>
      <c r="OHJ204" s="89"/>
      <c r="OHL204" s="89"/>
      <c r="OHM204" s="89"/>
      <c r="OHO204" s="89"/>
      <c r="OHR204" s="89"/>
      <c r="OHU204" s="89"/>
      <c r="OIF204" s="89"/>
      <c r="OIH204" s="89"/>
      <c r="OIT204" s="89"/>
      <c r="OIW204" s="89"/>
      <c r="OJE204" s="89"/>
      <c r="OJY204" s="89"/>
      <c r="OKA204" s="89"/>
      <c r="OKB204" s="89"/>
      <c r="OKC204" s="89"/>
      <c r="OKD204" s="89"/>
      <c r="OKE204" s="89"/>
      <c r="OKF204" s="89"/>
      <c r="OKX204" s="89"/>
      <c r="OKY204" s="89"/>
      <c r="OLB204" s="89"/>
      <c r="OLE204" s="89"/>
      <c r="OLG204" s="89"/>
      <c r="OLI204" s="89"/>
      <c r="OLL204" s="89"/>
      <c r="OLO204" s="89"/>
      <c r="OLR204" s="89"/>
      <c r="OLX204" s="89"/>
      <c r="OMA204" s="89"/>
      <c r="OMD204" s="89"/>
      <c r="OMI204" s="89"/>
      <c r="OMW204" s="89"/>
      <c r="OMX204" s="89"/>
      <c r="OMY204" s="89"/>
      <c r="OMZ204" s="89"/>
      <c r="ONA204" s="89"/>
      <c r="ONB204" s="89"/>
      <c r="ONC204" s="89"/>
      <c r="OND204" s="89"/>
      <c r="ONE204" s="89"/>
      <c r="ONF204" s="89"/>
      <c r="ONG204" s="89"/>
      <c r="ONH204" s="89"/>
      <c r="ONI204" s="89"/>
      <c r="ONJ204" s="89"/>
      <c r="ONK204" s="89"/>
      <c r="ONL204" s="89"/>
      <c r="ONM204" s="89"/>
      <c r="ONN204" s="89"/>
      <c r="ONO204" s="89"/>
      <c r="ONP204" s="89"/>
      <c r="ONQ204" s="89"/>
      <c r="ONR204" s="89"/>
      <c r="ONS204" s="89"/>
      <c r="ONT204" s="89"/>
      <c r="ONU204" s="89"/>
      <c r="ONV204" s="89"/>
      <c r="ONW204" s="89"/>
      <c r="ONX204" s="89"/>
      <c r="ONY204" s="89"/>
      <c r="ONZ204" s="89"/>
      <c r="OOA204" s="89"/>
      <c r="OOB204" s="89"/>
      <c r="OOC204" s="89"/>
      <c r="OOD204" s="89"/>
      <c r="OOE204" s="89"/>
      <c r="OOF204" s="89"/>
      <c r="OOG204" s="89"/>
      <c r="OOH204" s="89"/>
      <c r="OOI204" s="89"/>
      <c r="OOL204" s="89"/>
      <c r="OOO204" s="89"/>
      <c r="OOR204" s="89"/>
      <c r="OOU204" s="89"/>
      <c r="OOX204" s="89"/>
      <c r="OPJ204" s="89"/>
      <c r="OPM204" s="89"/>
      <c r="OPP204" s="89"/>
      <c r="OPS204" s="89"/>
      <c r="OPY204" s="89"/>
      <c r="OQB204" s="89"/>
      <c r="OQH204" s="89"/>
      <c r="OQK204" s="89"/>
      <c r="OQN204" s="89"/>
      <c r="OQQ204" s="89"/>
      <c r="OQW204" s="89"/>
      <c r="OQZ204" s="89"/>
      <c r="ORF204" s="89"/>
      <c r="ORH204" s="89"/>
      <c r="ORI204" s="89"/>
      <c r="ORK204" s="89"/>
      <c r="ORN204" s="89"/>
      <c r="ORQ204" s="89"/>
      <c r="OSB204" s="89"/>
      <c r="OSD204" s="89"/>
      <c r="OSP204" s="89"/>
      <c r="OSS204" s="89"/>
      <c r="OTA204" s="89"/>
      <c r="OTU204" s="89"/>
      <c r="OTW204" s="89"/>
      <c r="OTX204" s="89"/>
      <c r="OTY204" s="89"/>
      <c r="OTZ204" s="89"/>
      <c r="OUA204" s="89"/>
      <c r="OUB204" s="89"/>
      <c r="OUT204" s="89"/>
      <c r="OUU204" s="89"/>
      <c r="OUX204" s="89"/>
      <c r="OVA204" s="89"/>
      <c r="OVC204" s="89"/>
      <c r="OVE204" s="89"/>
      <c r="OVH204" s="89"/>
      <c r="OVK204" s="89"/>
      <c r="OVN204" s="89"/>
      <c r="OVT204" s="89"/>
      <c r="OVW204" s="89"/>
      <c r="OVZ204" s="89"/>
      <c r="OWE204" s="89"/>
      <c r="OWS204" s="89"/>
      <c r="OWT204" s="89"/>
      <c r="OWU204" s="89"/>
      <c r="OWV204" s="89"/>
      <c r="OWW204" s="89"/>
      <c r="OWX204" s="89"/>
      <c r="OWY204" s="89"/>
      <c r="OWZ204" s="89"/>
      <c r="OXA204" s="89"/>
      <c r="OXB204" s="89"/>
      <c r="OXC204" s="89"/>
      <c r="OXD204" s="89"/>
      <c r="OXE204" s="89"/>
      <c r="OXF204" s="89"/>
      <c r="OXG204" s="89"/>
      <c r="OXH204" s="89"/>
      <c r="OXI204" s="89"/>
      <c r="OXJ204" s="89"/>
      <c r="OXK204" s="89"/>
      <c r="OXL204" s="89"/>
      <c r="OXM204" s="89"/>
      <c r="OXN204" s="89"/>
      <c r="OXO204" s="89"/>
      <c r="OXP204" s="89"/>
      <c r="OXQ204" s="89"/>
      <c r="OXR204" s="89"/>
      <c r="OXS204" s="89"/>
      <c r="OXT204" s="89"/>
      <c r="OXU204" s="89"/>
      <c r="OXV204" s="89"/>
      <c r="OXW204" s="89"/>
      <c r="OXX204" s="89"/>
      <c r="OXY204" s="89"/>
      <c r="OXZ204" s="89"/>
      <c r="OYA204" s="89"/>
      <c r="OYB204" s="89"/>
      <c r="OYC204" s="89"/>
      <c r="OYD204" s="89"/>
      <c r="OYE204" s="89"/>
      <c r="OYH204" s="89"/>
      <c r="OYK204" s="89"/>
      <c r="OYN204" s="89"/>
      <c r="OYQ204" s="89"/>
      <c r="OYT204" s="89"/>
      <c r="OZF204" s="89"/>
      <c r="OZI204" s="89"/>
      <c r="OZL204" s="89"/>
      <c r="OZO204" s="89"/>
      <c r="OZU204" s="89"/>
      <c r="OZX204" s="89"/>
      <c r="PAD204" s="89"/>
      <c r="PAG204" s="89"/>
      <c r="PAJ204" s="89"/>
      <c r="PAM204" s="89"/>
      <c r="PAS204" s="89"/>
      <c r="PAV204" s="89"/>
      <c r="PBB204" s="89"/>
      <c r="PBD204" s="89"/>
      <c r="PBE204" s="89"/>
      <c r="PBG204" s="89"/>
      <c r="PBJ204" s="89"/>
      <c r="PBM204" s="89"/>
      <c r="PBX204" s="89"/>
      <c r="PBZ204" s="89"/>
      <c r="PCL204" s="89"/>
      <c r="PCO204" s="89"/>
      <c r="PCW204" s="89"/>
      <c r="PDQ204" s="89"/>
      <c r="PDS204" s="89"/>
      <c r="PDT204" s="89"/>
      <c r="PDU204" s="89"/>
      <c r="PDV204" s="89"/>
      <c r="PDW204" s="89"/>
      <c r="PDX204" s="89"/>
      <c r="PEP204" s="89"/>
      <c r="PEQ204" s="89"/>
      <c r="PET204" s="89"/>
      <c r="PEW204" s="89"/>
      <c r="PEY204" s="89"/>
      <c r="PFA204" s="89"/>
      <c r="PFD204" s="89"/>
      <c r="PFG204" s="89"/>
      <c r="PFJ204" s="89"/>
      <c r="PFP204" s="89"/>
      <c r="PFS204" s="89"/>
      <c r="PFV204" s="89"/>
      <c r="PGA204" s="89"/>
      <c r="PGO204" s="89"/>
      <c r="PGP204" s="89"/>
      <c r="PGQ204" s="89"/>
      <c r="PGR204" s="89"/>
      <c r="PGS204" s="89"/>
      <c r="PGT204" s="89"/>
      <c r="PGU204" s="89"/>
      <c r="PGV204" s="89"/>
      <c r="PGW204" s="89"/>
      <c r="PGX204" s="89"/>
      <c r="PGY204" s="89"/>
      <c r="PGZ204" s="89"/>
      <c r="PHA204" s="89"/>
      <c r="PHB204" s="89"/>
      <c r="PHC204" s="89"/>
      <c r="PHD204" s="89"/>
      <c r="PHE204" s="89"/>
      <c r="PHF204" s="89"/>
      <c r="PHG204" s="89"/>
      <c r="PHH204" s="89"/>
      <c r="PHI204" s="89"/>
      <c r="PHJ204" s="89"/>
      <c r="PHK204" s="89"/>
      <c r="PHL204" s="89"/>
      <c r="PHM204" s="89"/>
      <c r="PHN204" s="89"/>
      <c r="PHO204" s="89"/>
      <c r="PHP204" s="89"/>
      <c r="PHQ204" s="89"/>
      <c r="PHR204" s="89"/>
      <c r="PHS204" s="89"/>
      <c r="PHT204" s="89"/>
      <c r="PHU204" s="89"/>
      <c r="PHV204" s="89"/>
      <c r="PHW204" s="89"/>
      <c r="PHX204" s="89"/>
      <c r="PHY204" s="89"/>
      <c r="PHZ204" s="89"/>
      <c r="PIA204" s="89"/>
      <c r="PID204" s="89"/>
      <c r="PIG204" s="89"/>
      <c r="PIJ204" s="89"/>
      <c r="PIM204" s="89"/>
      <c r="PIP204" s="89"/>
      <c r="PJB204" s="89"/>
      <c r="PJE204" s="89"/>
      <c r="PJH204" s="89"/>
      <c r="PJK204" s="89"/>
      <c r="PJQ204" s="89"/>
      <c r="PJT204" s="89"/>
      <c r="PJZ204" s="89"/>
      <c r="PKC204" s="89"/>
      <c r="PKF204" s="89"/>
      <c r="PKI204" s="89"/>
      <c r="PKO204" s="89"/>
      <c r="PKR204" s="89"/>
      <c r="PKX204" s="89"/>
      <c r="PKZ204" s="89"/>
      <c r="PLA204" s="89"/>
      <c r="PLC204" s="89"/>
      <c r="PLF204" s="89"/>
      <c r="PLI204" s="89"/>
      <c r="PLT204" s="89"/>
      <c r="PLV204" s="89"/>
      <c r="PMH204" s="89"/>
      <c r="PMK204" s="89"/>
      <c r="PMS204" s="89"/>
      <c r="PNM204" s="89"/>
      <c r="PNO204" s="89"/>
      <c r="PNP204" s="89"/>
      <c r="PNQ204" s="89"/>
      <c r="PNR204" s="89"/>
      <c r="PNS204" s="89"/>
      <c r="PNT204" s="89"/>
      <c r="POL204" s="89"/>
      <c r="POM204" s="89"/>
      <c r="POP204" s="89"/>
      <c r="POS204" s="89"/>
      <c r="POU204" s="89"/>
      <c r="POW204" s="89"/>
      <c r="POZ204" s="89"/>
      <c r="PPC204" s="89"/>
      <c r="PPF204" s="89"/>
      <c r="PPL204" s="89"/>
      <c r="PPO204" s="89"/>
      <c r="PPR204" s="89"/>
      <c r="PPW204" s="89"/>
      <c r="PQK204" s="89"/>
      <c r="PQL204" s="89"/>
      <c r="PQM204" s="89"/>
      <c r="PQN204" s="89"/>
      <c r="PQO204" s="89"/>
      <c r="PQP204" s="89"/>
      <c r="PQQ204" s="89"/>
      <c r="PQR204" s="89"/>
      <c r="PQS204" s="89"/>
      <c r="PQT204" s="89"/>
      <c r="PQU204" s="89"/>
      <c r="PQV204" s="89"/>
      <c r="PQW204" s="89"/>
      <c r="PQX204" s="89"/>
      <c r="PQY204" s="89"/>
      <c r="PQZ204" s="89"/>
      <c r="PRA204" s="89"/>
      <c r="PRB204" s="89"/>
      <c r="PRC204" s="89"/>
      <c r="PRD204" s="89"/>
      <c r="PRE204" s="89"/>
      <c r="PRF204" s="89"/>
      <c r="PRG204" s="89"/>
      <c r="PRH204" s="89"/>
      <c r="PRI204" s="89"/>
      <c r="PRJ204" s="89"/>
      <c r="PRK204" s="89"/>
      <c r="PRL204" s="89"/>
      <c r="PRM204" s="89"/>
      <c r="PRN204" s="89"/>
      <c r="PRO204" s="89"/>
      <c r="PRP204" s="89"/>
      <c r="PRQ204" s="89"/>
      <c r="PRR204" s="89"/>
      <c r="PRS204" s="89"/>
      <c r="PRT204" s="89"/>
      <c r="PRU204" s="89"/>
      <c r="PRV204" s="89"/>
      <c r="PRW204" s="89"/>
      <c r="PRZ204" s="89"/>
      <c r="PSC204" s="89"/>
      <c r="PSF204" s="89"/>
      <c r="PSI204" s="89"/>
      <c r="PSL204" s="89"/>
      <c r="PSX204" s="89"/>
      <c r="PTA204" s="89"/>
      <c r="PTD204" s="89"/>
      <c r="PTG204" s="89"/>
      <c r="PTM204" s="89"/>
      <c r="PTP204" s="89"/>
      <c r="PTV204" s="89"/>
      <c r="PTY204" s="89"/>
      <c r="PUB204" s="89"/>
      <c r="PUE204" s="89"/>
      <c r="PUK204" s="89"/>
      <c r="PUN204" s="89"/>
      <c r="PUT204" s="89"/>
      <c r="PUV204" s="89"/>
      <c r="PUW204" s="89"/>
      <c r="PUY204" s="89"/>
      <c r="PVB204" s="89"/>
      <c r="PVE204" s="89"/>
      <c r="PVP204" s="89"/>
      <c r="PVR204" s="89"/>
      <c r="PWD204" s="89"/>
      <c r="PWG204" s="89"/>
      <c r="PWO204" s="89"/>
      <c r="PXI204" s="89"/>
      <c r="PXK204" s="89"/>
      <c r="PXL204" s="89"/>
      <c r="PXM204" s="89"/>
      <c r="PXN204" s="89"/>
      <c r="PXO204" s="89"/>
      <c r="PXP204" s="89"/>
      <c r="PYH204" s="89"/>
      <c r="PYI204" s="89"/>
      <c r="PYL204" s="89"/>
      <c r="PYO204" s="89"/>
      <c r="PYQ204" s="89"/>
      <c r="PYS204" s="89"/>
      <c r="PYV204" s="89"/>
      <c r="PYY204" s="89"/>
      <c r="PZB204" s="89"/>
      <c r="PZH204" s="89"/>
      <c r="PZK204" s="89"/>
      <c r="PZN204" s="89"/>
      <c r="PZS204" s="89"/>
      <c r="QAG204" s="89"/>
      <c r="QAH204" s="89"/>
      <c r="QAI204" s="89"/>
      <c r="QAJ204" s="89"/>
      <c r="QAK204" s="89"/>
      <c r="QAL204" s="89"/>
      <c r="QAM204" s="89"/>
      <c r="QAN204" s="89"/>
      <c r="QAO204" s="89"/>
      <c r="QAP204" s="89"/>
      <c r="QAQ204" s="89"/>
      <c r="QAR204" s="89"/>
      <c r="QAS204" s="89"/>
      <c r="QAT204" s="89"/>
      <c r="QAU204" s="89"/>
      <c r="QAV204" s="89"/>
      <c r="QAW204" s="89"/>
      <c r="QAX204" s="89"/>
      <c r="QAY204" s="89"/>
      <c r="QAZ204" s="89"/>
      <c r="QBA204" s="89"/>
      <c r="QBB204" s="89"/>
      <c r="QBC204" s="89"/>
      <c r="QBD204" s="89"/>
      <c r="QBE204" s="89"/>
      <c r="QBF204" s="89"/>
      <c r="QBG204" s="89"/>
      <c r="QBH204" s="89"/>
      <c r="QBI204" s="89"/>
      <c r="QBJ204" s="89"/>
      <c r="QBK204" s="89"/>
      <c r="QBL204" s="89"/>
      <c r="QBM204" s="89"/>
      <c r="QBN204" s="89"/>
      <c r="QBO204" s="89"/>
      <c r="QBP204" s="89"/>
      <c r="QBQ204" s="89"/>
      <c r="QBR204" s="89"/>
      <c r="QBS204" s="89"/>
      <c r="QBV204" s="89"/>
      <c r="QBY204" s="89"/>
      <c r="QCB204" s="89"/>
      <c r="QCE204" s="89"/>
      <c r="QCH204" s="89"/>
      <c r="QCT204" s="89"/>
      <c r="QCW204" s="89"/>
      <c r="QCZ204" s="89"/>
      <c r="QDC204" s="89"/>
      <c r="QDI204" s="89"/>
      <c r="QDL204" s="89"/>
      <c r="QDR204" s="89"/>
      <c r="QDU204" s="89"/>
      <c r="QDX204" s="89"/>
      <c r="QEA204" s="89"/>
      <c r="QEG204" s="89"/>
      <c r="QEJ204" s="89"/>
      <c r="QEP204" s="89"/>
      <c r="QER204" s="89"/>
      <c r="QES204" s="89"/>
      <c r="QEU204" s="89"/>
      <c r="QEX204" s="89"/>
      <c r="QFA204" s="89"/>
      <c r="QFL204" s="89"/>
      <c r="QFN204" s="89"/>
      <c r="QFZ204" s="89"/>
      <c r="QGC204" s="89"/>
      <c r="QGK204" s="89"/>
      <c r="QHE204" s="89"/>
      <c r="QHG204" s="89"/>
      <c r="QHH204" s="89"/>
      <c r="QHI204" s="89"/>
      <c r="QHJ204" s="89"/>
      <c r="QHK204" s="89"/>
      <c r="QHL204" s="89"/>
      <c r="QID204" s="89"/>
      <c r="QIE204" s="89"/>
      <c r="QIH204" s="89"/>
      <c r="QIK204" s="89"/>
      <c r="QIM204" s="89"/>
      <c r="QIO204" s="89"/>
      <c r="QIR204" s="89"/>
      <c r="QIU204" s="89"/>
      <c r="QIX204" s="89"/>
      <c r="QJD204" s="89"/>
      <c r="QJG204" s="89"/>
      <c r="QJJ204" s="89"/>
      <c r="QJO204" s="89"/>
      <c r="QKC204" s="89"/>
      <c r="QKD204" s="89"/>
      <c r="QKE204" s="89"/>
      <c r="QKF204" s="89"/>
      <c r="QKG204" s="89"/>
      <c r="QKH204" s="89"/>
      <c r="QKI204" s="89"/>
      <c r="QKJ204" s="89"/>
      <c r="QKK204" s="89"/>
      <c r="QKL204" s="89"/>
      <c r="QKM204" s="89"/>
      <c r="QKN204" s="89"/>
      <c r="QKO204" s="89"/>
      <c r="QKP204" s="89"/>
      <c r="QKQ204" s="89"/>
      <c r="QKR204" s="89"/>
      <c r="QKS204" s="89"/>
      <c r="QKT204" s="89"/>
      <c r="QKU204" s="89"/>
      <c r="QKV204" s="89"/>
      <c r="QKW204" s="89"/>
      <c r="QKX204" s="89"/>
      <c r="QKY204" s="89"/>
      <c r="QKZ204" s="89"/>
      <c r="QLA204" s="89"/>
      <c r="QLB204" s="89"/>
      <c r="QLC204" s="89"/>
      <c r="QLD204" s="89"/>
      <c r="QLE204" s="89"/>
      <c r="QLF204" s="89"/>
      <c r="QLG204" s="89"/>
      <c r="QLH204" s="89"/>
      <c r="QLI204" s="89"/>
      <c r="QLJ204" s="89"/>
      <c r="QLK204" s="89"/>
      <c r="QLL204" s="89"/>
      <c r="QLM204" s="89"/>
      <c r="QLN204" s="89"/>
      <c r="QLO204" s="89"/>
      <c r="QLR204" s="89"/>
      <c r="QLU204" s="89"/>
      <c r="QLX204" s="89"/>
      <c r="QMA204" s="89"/>
      <c r="QMD204" s="89"/>
      <c r="QMP204" s="89"/>
      <c r="QMS204" s="89"/>
      <c r="QMV204" s="89"/>
      <c r="QMY204" s="89"/>
      <c r="QNE204" s="89"/>
      <c r="QNH204" s="89"/>
      <c r="QNN204" s="89"/>
      <c r="QNQ204" s="89"/>
      <c r="QNT204" s="89"/>
      <c r="QNW204" s="89"/>
      <c r="QOC204" s="89"/>
      <c r="QOF204" s="89"/>
      <c r="QOL204" s="89"/>
      <c r="QON204" s="89"/>
      <c r="QOO204" s="89"/>
      <c r="QOQ204" s="89"/>
      <c r="QOT204" s="89"/>
      <c r="QOW204" s="89"/>
      <c r="QPH204" s="89"/>
      <c r="QPJ204" s="89"/>
      <c r="QPV204" s="89"/>
      <c r="QPY204" s="89"/>
      <c r="QQG204" s="89"/>
      <c r="QRA204" s="89"/>
      <c r="QRC204" s="89"/>
      <c r="QRD204" s="89"/>
      <c r="QRE204" s="89"/>
      <c r="QRF204" s="89"/>
      <c r="QRG204" s="89"/>
      <c r="QRH204" s="89"/>
      <c r="QRZ204" s="89"/>
      <c r="QSA204" s="89"/>
      <c r="QSD204" s="89"/>
      <c r="QSG204" s="89"/>
      <c r="QSI204" s="89"/>
      <c r="QSK204" s="89"/>
      <c r="QSN204" s="89"/>
      <c r="QSQ204" s="89"/>
      <c r="QST204" s="89"/>
      <c r="QSZ204" s="89"/>
      <c r="QTC204" s="89"/>
      <c r="QTF204" s="89"/>
      <c r="QTK204" s="89"/>
      <c r="QTY204" s="89"/>
      <c r="QTZ204" s="89"/>
      <c r="QUA204" s="89"/>
      <c r="QUB204" s="89"/>
      <c r="QUC204" s="89"/>
      <c r="QUD204" s="89"/>
      <c r="QUE204" s="89"/>
      <c r="QUF204" s="89"/>
      <c r="QUG204" s="89"/>
      <c r="QUH204" s="89"/>
      <c r="QUI204" s="89"/>
      <c r="QUJ204" s="89"/>
      <c r="QUK204" s="89"/>
      <c r="QUL204" s="89"/>
      <c r="QUM204" s="89"/>
      <c r="QUN204" s="89"/>
      <c r="QUO204" s="89"/>
      <c r="QUP204" s="89"/>
      <c r="QUQ204" s="89"/>
      <c r="QUR204" s="89"/>
      <c r="QUS204" s="89"/>
      <c r="QUT204" s="89"/>
      <c r="QUU204" s="89"/>
      <c r="QUV204" s="89"/>
      <c r="QUW204" s="89"/>
      <c r="QUX204" s="89"/>
      <c r="QUY204" s="89"/>
      <c r="QUZ204" s="89"/>
      <c r="QVA204" s="89"/>
      <c r="QVB204" s="89"/>
      <c r="QVC204" s="89"/>
      <c r="QVD204" s="89"/>
      <c r="QVE204" s="89"/>
      <c r="QVF204" s="89"/>
      <c r="QVG204" s="89"/>
      <c r="QVH204" s="89"/>
      <c r="QVI204" s="89"/>
      <c r="QVJ204" s="89"/>
      <c r="QVK204" s="89"/>
      <c r="QVN204" s="89"/>
      <c r="QVQ204" s="89"/>
      <c r="QVT204" s="89"/>
      <c r="QVW204" s="89"/>
      <c r="QVZ204" s="89"/>
      <c r="QWL204" s="89"/>
      <c r="QWO204" s="89"/>
      <c r="QWR204" s="89"/>
      <c r="QWU204" s="89"/>
      <c r="QXA204" s="89"/>
      <c r="QXD204" s="89"/>
      <c r="QXJ204" s="89"/>
      <c r="QXM204" s="89"/>
      <c r="QXP204" s="89"/>
      <c r="QXS204" s="89"/>
      <c r="QXY204" s="89"/>
      <c r="QYB204" s="89"/>
      <c r="QYH204" s="89"/>
      <c r="QYJ204" s="89"/>
      <c r="QYK204" s="89"/>
      <c r="QYM204" s="89"/>
      <c r="QYP204" s="89"/>
      <c r="QYS204" s="89"/>
      <c r="QZD204" s="89"/>
      <c r="QZF204" s="89"/>
      <c r="QZR204" s="89"/>
      <c r="QZU204" s="89"/>
      <c r="RAC204" s="89"/>
      <c r="RAW204" s="89"/>
      <c r="RAY204" s="89"/>
      <c r="RAZ204" s="89"/>
      <c r="RBA204" s="89"/>
      <c r="RBB204" s="89"/>
      <c r="RBC204" s="89"/>
      <c r="RBD204" s="89"/>
      <c r="RBV204" s="89"/>
      <c r="RBW204" s="89"/>
      <c r="RBZ204" s="89"/>
      <c r="RCC204" s="89"/>
      <c r="RCE204" s="89"/>
      <c r="RCG204" s="89"/>
      <c r="RCJ204" s="89"/>
      <c r="RCM204" s="89"/>
      <c r="RCP204" s="89"/>
      <c r="RCV204" s="89"/>
      <c r="RCY204" s="89"/>
      <c r="RDB204" s="89"/>
      <c r="RDG204" s="89"/>
      <c r="RDU204" s="89"/>
      <c r="RDV204" s="89"/>
      <c r="RDW204" s="89"/>
      <c r="RDX204" s="89"/>
      <c r="RDY204" s="89"/>
      <c r="RDZ204" s="89"/>
      <c r="REA204" s="89"/>
      <c r="REB204" s="89"/>
      <c r="REC204" s="89"/>
      <c r="RED204" s="89"/>
      <c r="REE204" s="89"/>
      <c r="REF204" s="89"/>
      <c r="REG204" s="89"/>
      <c r="REH204" s="89"/>
      <c r="REI204" s="89"/>
      <c r="REJ204" s="89"/>
      <c r="REK204" s="89"/>
      <c r="REL204" s="89"/>
      <c r="REM204" s="89"/>
      <c r="REN204" s="89"/>
      <c r="REO204" s="89"/>
      <c r="REP204" s="89"/>
      <c r="REQ204" s="89"/>
      <c r="RER204" s="89"/>
      <c r="RES204" s="89"/>
      <c r="RET204" s="89"/>
      <c r="REU204" s="89"/>
      <c r="REV204" s="89"/>
      <c r="REW204" s="89"/>
      <c r="REX204" s="89"/>
      <c r="REY204" s="89"/>
      <c r="REZ204" s="89"/>
      <c r="RFA204" s="89"/>
      <c r="RFB204" s="89"/>
      <c r="RFC204" s="89"/>
      <c r="RFD204" s="89"/>
      <c r="RFE204" s="89"/>
      <c r="RFF204" s="89"/>
      <c r="RFG204" s="89"/>
      <c r="RFJ204" s="89"/>
      <c r="RFM204" s="89"/>
      <c r="RFP204" s="89"/>
      <c r="RFS204" s="89"/>
      <c r="RFV204" s="89"/>
      <c r="RGH204" s="89"/>
      <c r="RGK204" s="89"/>
      <c r="RGN204" s="89"/>
      <c r="RGQ204" s="89"/>
      <c r="RGW204" s="89"/>
      <c r="RGZ204" s="89"/>
      <c r="RHF204" s="89"/>
      <c r="RHI204" s="89"/>
      <c r="RHL204" s="89"/>
      <c r="RHO204" s="89"/>
      <c r="RHU204" s="89"/>
      <c r="RHX204" s="89"/>
      <c r="RID204" s="89"/>
      <c r="RIF204" s="89"/>
      <c r="RIG204" s="89"/>
      <c r="RII204" s="89"/>
      <c r="RIL204" s="89"/>
      <c r="RIO204" s="89"/>
      <c r="RIZ204" s="89"/>
      <c r="RJB204" s="89"/>
      <c r="RJN204" s="89"/>
      <c r="RJQ204" s="89"/>
      <c r="RJY204" s="89"/>
      <c r="RKS204" s="89"/>
      <c r="RKU204" s="89"/>
      <c r="RKV204" s="89"/>
      <c r="RKW204" s="89"/>
      <c r="RKX204" s="89"/>
      <c r="RKY204" s="89"/>
      <c r="RKZ204" s="89"/>
      <c r="RLR204" s="89"/>
      <c r="RLS204" s="89"/>
      <c r="RLV204" s="89"/>
      <c r="RLY204" s="89"/>
      <c r="RMA204" s="89"/>
      <c r="RMC204" s="89"/>
      <c r="RMF204" s="89"/>
      <c r="RMI204" s="89"/>
      <c r="RML204" s="89"/>
      <c r="RMR204" s="89"/>
      <c r="RMU204" s="89"/>
      <c r="RMX204" s="89"/>
      <c r="RNC204" s="89"/>
      <c r="RNQ204" s="89"/>
      <c r="RNR204" s="89"/>
      <c r="RNS204" s="89"/>
      <c r="RNT204" s="89"/>
      <c r="RNU204" s="89"/>
      <c r="RNV204" s="89"/>
      <c r="RNW204" s="89"/>
      <c r="RNX204" s="89"/>
      <c r="RNY204" s="89"/>
      <c r="RNZ204" s="89"/>
      <c r="ROA204" s="89"/>
      <c r="ROB204" s="89"/>
      <c r="ROC204" s="89"/>
      <c r="ROD204" s="89"/>
      <c r="ROE204" s="89"/>
      <c r="ROF204" s="89"/>
      <c r="ROG204" s="89"/>
      <c r="ROH204" s="89"/>
      <c r="ROI204" s="89"/>
      <c r="ROJ204" s="89"/>
      <c r="ROK204" s="89"/>
      <c r="ROL204" s="89"/>
      <c r="ROM204" s="89"/>
      <c r="RON204" s="89"/>
      <c r="ROO204" s="89"/>
      <c r="ROP204" s="89"/>
      <c r="ROQ204" s="89"/>
      <c r="ROR204" s="89"/>
      <c r="ROS204" s="89"/>
      <c r="ROT204" s="89"/>
      <c r="ROU204" s="89"/>
      <c r="ROV204" s="89"/>
      <c r="ROW204" s="89"/>
      <c r="ROX204" s="89"/>
      <c r="ROY204" s="89"/>
      <c r="ROZ204" s="89"/>
      <c r="RPA204" s="89"/>
      <c r="RPB204" s="89"/>
      <c r="RPC204" s="89"/>
      <c r="RPF204" s="89"/>
      <c r="RPI204" s="89"/>
      <c r="RPL204" s="89"/>
      <c r="RPO204" s="89"/>
      <c r="RPR204" s="89"/>
      <c r="RQD204" s="89"/>
      <c r="RQG204" s="89"/>
      <c r="RQJ204" s="89"/>
      <c r="RQM204" s="89"/>
      <c r="RQS204" s="89"/>
      <c r="RQV204" s="89"/>
      <c r="RRB204" s="89"/>
      <c r="RRE204" s="89"/>
      <c r="RRH204" s="89"/>
      <c r="RRK204" s="89"/>
      <c r="RRQ204" s="89"/>
      <c r="RRT204" s="89"/>
      <c r="RRZ204" s="89"/>
      <c r="RSB204" s="89"/>
      <c r="RSC204" s="89"/>
      <c r="RSE204" s="89"/>
      <c r="RSH204" s="89"/>
      <c r="RSK204" s="89"/>
      <c r="RSV204" s="89"/>
      <c r="RSX204" s="89"/>
      <c r="RTJ204" s="89"/>
      <c r="RTM204" s="89"/>
      <c r="RTU204" s="89"/>
      <c r="RUO204" s="89"/>
      <c r="RUQ204" s="89"/>
      <c r="RUR204" s="89"/>
      <c r="RUS204" s="89"/>
      <c r="RUT204" s="89"/>
      <c r="RUU204" s="89"/>
      <c r="RUV204" s="89"/>
      <c r="RVN204" s="89"/>
      <c r="RVO204" s="89"/>
      <c r="RVR204" s="89"/>
      <c r="RVU204" s="89"/>
      <c r="RVW204" s="89"/>
      <c r="RVY204" s="89"/>
      <c r="RWB204" s="89"/>
      <c r="RWE204" s="89"/>
      <c r="RWH204" s="89"/>
      <c r="RWN204" s="89"/>
      <c r="RWQ204" s="89"/>
      <c r="RWT204" s="89"/>
      <c r="RWY204" s="89"/>
      <c r="RXM204" s="89"/>
      <c r="RXN204" s="89"/>
      <c r="RXO204" s="89"/>
      <c r="RXP204" s="89"/>
      <c r="RXQ204" s="89"/>
      <c r="RXR204" s="89"/>
      <c r="RXS204" s="89"/>
      <c r="RXT204" s="89"/>
      <c r="RXU204" s="89"/>
      <c r="RXV204" s="89"/>
      <c r="RXW204" s="89"/>
      <c r="RXX204" s="89"/>
      <c r="RXY204" s="89"/>
      <c r="RXZ204" s="89"/>
      <c r="RYA204" s="89"/>
      <c r="RYB204" s="89"/>
      <c r="RYC204" s="89"/>
      <c r="RYD204" s="89"/>
      <c r="RYE204" s="89"/>
      <c r="RYF204" s="89"/>
      <c r="RYG204" s="89"/>
      <c r="RYH204" s="89"/>
      <c r="RYI204" s="89"/>
      <c r="RYJ204" s="89"/>
      <c r="RYK204" s="89"/>
      <c r="RYL204" s="89"/>
      <c r="RYM204" s="89"/>
      <c r="RYN204" s="89"/>
      <c r="RYO204" s="89"/>
      <c r="RYP204" s="89"/>
      <c r="RYQ204" s="89"/>
      <c r="RYR204" s="89"/>
      <c r="RYS204" s="89"/>
      <c r="RYT204" s="89"/>
      <c r="RYU204" s="89"/>
      <c r="RYV204" s="89"/>
      <c r="RYW204" s="89"/>
      <c r="RYX204" s="89"/>
      <c r="RYY204" s="89"/>
      <c r="RZB204" s="89"/>
      <c r="RZE204" s="89"/>
      <c r="RZH204" s="89"/>
      <c r="RZK204" s="89"/>
      <c r="RZN204" s="89"/>
      <c r="RZZ204" s="89"/>
      <c r="SAC204" s="89"/>
      <c r="SAF204" s="89"/>
      <c r="SAI204" s="89"/>
      <c r="SAO204" s="89"/>
      <c r="SAR204" s="89"/>
      <c r="SAX204" s="89"/>
      <c r="SBA204" s="89"/>
      <c r="SBD204" s="89"/>
      <c r="SBG204" s="89"/>
      <c r="SBM204" s="89"/>
      <c r="SBP204" s="89"/>
      <c r="SBV204" s="89"/>
      <c r="SBX204" s="89"/>
      <c r="SBY204" s="89"/>
      <c r="SCA204" s="89"/>
      <c r="SCD204" s="89"/>
      <c r="SCG204" s="89"/>
      <c r="SCR204" s="89"/>
      <c r="SCT204" s="89"/>
      <c r="SDF204" s="89"/>
      <c r="SDI204" s="89"/>
      <c r="SDQ204" s="89"/>
      <c r="SEK204" s="89"/>
      <c r="SEM204" s="89"/>
      <c r="SEN204" s="89"/>
      <c r="SEO204" s="89"/>
      <c r="SEP204" s="89"/>
      <c r="SEQ204" s="89"/>
      <c r="SER204" s="89"/>
      <c r="SFJ204" s="89"/>
      <c r="SFK204" s="89"/>
      <c r="SFN204" s="89"/>
      <c r="SFQ204" s="89"/>
      <c r="SFS204" s="89"/>
      <c r="SFU204" s="89"/>
      <c r="SFX204" s="89"/>
      <c r="SGA204" s="89"/>
      <c r="SGD204" s="89"/>
      <c r="SGJ204" s="89"/>
      <c r="SGM204" s="89"/>
      <c r="SGP204" s="89"/>
      <c r="SGU204" s="89"/>
      <c r="SHI204" s="89"/>
      <c r="SHJ204" s="89"/>
      <c r="SHK204" s="89"/>
      <c r="SHL204" s="89"/>
      <c r="SHM204" s="89"/>
      <c r="SHN204" s="89"/>
      <c r="SHO204" s="89"/>
      <c r="SHP204" s="89"/>
      <c r="SHQ204" s="89"/>
      <c r="SHR204" s="89"/>
      <c r="SHS204" s="89"/>
      <c r="SHT204" s="89"/>
      <c r="SHU204" s="89"/>
      <c r="SHV204" s="89"/>
      <c r="SHW204" s="89"/>
      <c r="SHX204" s="89"/>
      <c r="SHY204" s="89"/>
      <c r="SHZ204" s="89"/>
      <c r="SIA204" s="89"/>
      <c r="SIB204" s="89"/>
      <c r="SIC204" s="89"/>
      <c r="SID204" s="89"/>
      <c r="SIE204" s="89"/>
      <c r="SIF204" s="89"/>
      <c r="SIG204" s="89"/>
      <c r="SIH204" s="89"/>
      <c r="SII204" s="89"/>
      <c r="SIJ204" s="89"/>
      <c r="SIK204" s="89"/>
      <c r="SIL204" s="89"/>
      <c r="SIM204" s="89"/>
      <c r="SIN204" s="89"/>
      <c r="SIO204" s="89"/>
      <c r="SIP204" s="89"/>
      <c r="SIQ204" s="89"/>
      <c r="SIR204" s="89"/>
      <c r="SIS204" s="89"/>
      <c r="SIT204" s="89"/>
      <c r="SIU204" s="89"/>
      <c r="SIX204" s="89"/>
      <c r="SJA204" s="89"/>
      <c r="SJD204" s="89"/>
      <c r="SJG204" s="89"/>
      <c r="SJJ204" s="89"/>
      <c r="SJV204" s="89"/>
      <c r="SJY204" s="89"/>
      <c r="SKB204" s="89"/>
      <c r="SKE204" s="89"/>
      <c r="SKK204" s="89"/>
      <c r="SKN204" s="89"/>
      <c r="SKT204" s="89"/>
      <c r="SKW204" s="89"/>
      <c r="SKZ204" s="89"/>
      <c r="SLC204" s="89"/>
      <c r="SLI204" s="89"/>
      <c r="SLL204" s="89"/>
      <c r="SLR204" s="89"/>
      <c r="SLT204" s="89"/>
      <c r="SLU204" s="89"/>
      <c r="SLW204" s="89"/>
      <c r="SLZ204" s="89"/>
      <c r="SMC204" s="89"/>
      <c r="SMN204" s="89"/>
      <c r="SMP204" s="89"/>
      <c r="SNB204" s="89"/>
      <c r="SNE204" s="89"/>
      <c r="SNM204" s="89"/>
      <c r="SOG204" s="89"/>
      <c r="SOI204" s="89"/>
      <c r="SOJ204" s="89"/>
      <c r="SOK204" s="89"/>
      <c r="SOL204" s="89"/>
      <c r="SOM204" s="89"/>
      <c r="SON204" s="89"/>
      <c r="SPF204" s="89"/>
      <c r="SPG204" s="89"/>
      <c r="SPJ204" s="89"/>
      <c r="SPM204" s="89"/>
      <c r="SPO204" s="89"/>
      <c r="SPQ204" s="89"/>
      <c r="SPT204" s="89"/>
      <c r="SPW204" s="89"/>
      <c r="SPZ204" s="89"/>
      <c r="SQF204" s="89"/>
      <c r="SQI204" s="89"/>
      <c r="SQL204" s="89"/>
      <c r="SQQ204" s="89"/>
      <c r="SRE204" s="89"/>
      <c r="SRF204" s="89"/>
      <c r="SRG204" s="89"/>
      <c r="SRH204" s="89"/>
      <c r="SRI204" s="89"/>
      <c r="SRJ204" s="89"/>
      <c r="SRK204" s="89"/>
      <c r="SRL204" s="89"/>
      <c r="SRM204" s="89"/>
      <c r="SRN204" s="89"/>
      <c r="SRO204" s="89"/>
      <c r="SRP204" s="89"/>
      <c r="SRQ204" s="89"/>
      <c r="SRR204" s="89"/>
      <c r="SRS204" s="89"/>
      <c r="SRT204" s="89"/>
      <c r="SRU204" s="89"/>
      <c r="SRV204" s="89"/>
      <c r="SRW204" s="89"/>
      <c r="SRX204" s="89"/>
      <c r="SRY204" s="89"/>
      <c r="SRZ204" s="89"/>
      <c r="SSA204" s="89"/>
      <c r="SSB204" s="89"/>
      <c r="SSC204" s="89"/>
      <c r="SSD204" s="89"/>
      <c r="SSE204" s="89"/>
      <c r="SSF204" s="89"/>
      <c r="SSG204" s="89"/>
      <c r="SSH204" s="89"/>
      <c r="SSI204" s="89"/>
      <c r="SSJ204" s="89"/>
      <c r="SSK204" s="89"/>
      <c r="SSL204" s="89"/>
      <c r="SSM204" s="89"/>
      <c r="SSN204" s="89"/>
      <c r="SSO204" s="89"/>
      <c r="SSP204" s="89"/>
      <c r="SSQ204" s="89"/>
      <c r="SST204" s="89"/>
      <c r="SSW204" s="89"/>
      <c r="SSZ204" s="89"/>
      <c r="STC204" s="89"/>
      <c r="STF204" s="89"/>
      <c r="STR204" s="89"/>
      <c r="STU204" s="89"/>
      <c r="STX204" s="89"/>
      <c r="SUA204" s="89"/>
      <c r="SUG204" s="89"/>
      <c r="SUJ204" s="89"/>
      <c r="SUP204" s="89"/>
      <c r="SUS204" s="89"/>
      <c r="SUV204" s="89"/>
      <c r="SUY204" s="89"/>
      <c r="SVE204" s="89"/>
      <c r="SVH204" s="89"/>
      <c r="SVN204" s="89"/>
      <c r="SVP204" s="89"/>
      <c r="SVQ204" s="89"/>
      <c r="SVS204" s="89"/>
      <c r="SVV204" s="89"/>
      <c r="SVY204" s="89"/>
      <c r="SWJ204" s="89"/>
      <c r="SWL204" s="89"/>
      <c r="SWX204" s="89"/>
      <c r="SXA204" s="89"/>
      <c r="SXI204" s="89"/>
      <c r="SYC204" s="89"/>
      <c r="SYE204" s="89"/>
      <c r="SYF204" s="89"/>
      <c r="SYG204" s="89"/>
      <c r="SYH204" s="89"/>
      <c r="SYI204" s="89"/>
      <c r="SYJ204" s="89"/>
      <c r="SZB204" s="89"/>
      <c r="SZC204" s="89"/>
      <c r="SZF204" s="89"/>
      <c r="SZI204" s="89"/>
      <c r="SZK204" s="89"/>
      <c r="SZM204" s="89"/>
      <c r="SZP204" s="89"/>
      <c r="SZS204" s="89"/>
      <c r="SZV204" s="89"/>
      <c r="TAB204" s="89"/>
      <c r="TAE204" s="89"/>
      <c r="TAH204" s="89"/>
      <c r="TAM204" s="89"/>
      <c r="TBA204" s="89"/>
      <c r="TBB204" s="89"/>
      <c r="TBC204" s="89"/>
      <c r="TBD204" s="89"/>
      <c r="TBE204" s="89"/>
      <c r="TBF204" s="89"/>
      <c r="TBG204" s="89"/>
      <c r="TBH204" s="89"/>
      <c r="TBI204" s="89"/>
      <c r="TBJ204" s="89"/>
      <c r="TBK204" s="89"/>
      <c r="TBL204" s="89"/>
      <c r="TBM204" s="89"/>
      <c r="TBN204" s="89"/>
      <c r="TBO204" s="89"/>
      <c r="TBP204" s="89"/>
      <c r="TBQ204" s="89"/>
      <c r="TBR204" s="89"/>
      <c r="TBS204" s="89"/>
      <c r="TBT204" s="89"/>
      <c r="TBU204" s="89"/>
      <c r="TBV204" s="89"/>
      <c r="TBW204" s="89"/>
      <c r="TBX204" s="89"/>
      <c r="TBY204" s="89"/>
      <c r="TBZ204" s="89"/>
      <c r="TCA204" s="89"/>
      <c r="TCB204" s="89"/>
      <c r="TCC204" s="89"/>
      <c r="TCD204" s="89"/>
      <c r="TCE204" s="89"/>
      <c r="TCF204" s="89"/>
      <c r="TCG204" s="89"/>
      <c r="TCH204" s="89"/>
      <c r="TCI204" s="89"/>
      <c r="TCJ204" s="89"/>
      <c r="TCK204" s="89"/>
      <c r="TCL204" s="89"/>
      <c r="TCM204" s="89"/>
      <c r="TCP204" s="89"/>
      <c r="TCS204" s="89"/>
      <c r="TCV204" s="89"/>
      <c r="TCY204" s="89"/>
      <c r="TDB204" s="89"/>
      <c r="TDN204" s="89"/>
      <c r="TDQ204" s="89"/>
      <c r="TDT204" s="89"/>
      <c r="TDW204" s="89"/>
      <c r="TEC204" s="89"/>
      <c r="TEF204" s="89"/>
      <c r="TEL204" s="89"/>
      <c r="TEO204" s="89"/>
      <c r="TER204" s="89"/>
      <c r="TEU204" s="89"/>
      <c r="TFA204" s="89"/>
      <c r="TFD204" s="89"/>
      <c r="TFJ204" s="89"/>
      <c r="TFL204" s="89"/>
      <c r="TFM204" s="89"/>
      <c r="TFO204" s="89"/>
      <c r="TFR204" s="89"/>
      <c r="TFU204" s="89"/>
      <c r="TGF204" s="89"/>
      <c r="TGH204" s="89"/>
      <c r="TGT204" s="89"/>
      <c r="TGW204" s="89"/>
      <c r="THE204" s="89"/>
      <c r="THY204" s="89"/>
      <c r="TIA204" s="89"/>
      <c r="TIB204" s="89"/>
      <c r="TIC204" s="89"/>
      <c r="TID204" s="89"/>
      <c r="TIE204" s="89"/>
      <c r="TIF204" s="89"/>
      <c r="TIX204" s="89"/>
      <c r="TIY204" s="89"/>
      <c r="TJB204" s="89"/>
      <c r="TJE204" s="89"/>
      <c r="TJG204" s="89"/>
      <c r="TJI204" s="89"/>
      <c r="TJL204" s="89"/>
      <c r="TJO204" s="89"/>
      <c r="TJR204" s="89"/>
      <c r="TJX204" s="89"/>
      <c r="TKA204" s="89"/>
      <c r="TKD204" s="89"/>
      <c r="TKI204" s="89"/>
      <c r="TKW204" s="89"/>
      <c r="TKX204" s="89"/>
      <c r="TKY204" s="89"/>
      <c r="TKZ204" s="89"/>
      <c r="TLA204" s="89"/>
      <c r="TLB204" s="89"/>
      <c r="TLC204" s="89"/>
      <c r="TLD204" s="89"/>
      <c r="TLE204" s="89"/>
      <c r="TLF204" s="89"/>
      <c r="TLG204" s="89"/>
      <c r="TLH204" s="89"/>
      <c r="TLI204" s="89"/>
      <c r="TLJ204" s="89"/>
      <c r="TLK204" s="89"/>
      <c r="TLL204" s="89"/>
      <c r="TLM204" s="89"/>
      <c r="TLN204" s="89"/>
      <c r="TLO204" s="89"/>
      <c r="TLP204" s="89"/>
      <c r="TLQ204" s="89"/>
      <c r="TLR204" s="89"/>
      <c r="TLS204" s="89"/>
      <c r="TLT204" s="89"/>
      <c r="TLU204" s="89"/>
      <c r="TLV204" s="89"/>
      <c r="TLW204" s="89"/>
      <c r="TLX204" s="89"/>
      <c r="TLY204" s="89"/>
      <c r="TLZ204" s="89"/>
      <c r="TMA204" s="89"/>
      <c r="TMB204" s="89"/>
      <c r="TMC204" s="89"/>
      <c r="TMD204" s="89"/>
      <c r="TME204" s="89"/>
      <c r="TMF204" s="89"/>
      <c r="TMG204" s="89"/>
      <c r="TMH204" s="89"/>
      <c r="TMI204" s="89"/>
      <c r="TML204" s="89"/>
      <c r="TMO204" s="89"/>
      <c r="TMR204" s="89"/>
      <c r="TMU204" s="89"/>
      <c r="TMX204" s="89"/>
      <c r="TNJ204" s="89"/>
      <c r="TNM204" s="89"/>
      <c r="TNP204" s="89"/>
      <c r="TNS204" s="89"/>
      <c r="TNY204" s="89"/>
      <c r="TOB204" s="89"/>
      <c r="TOH204" s="89"/>
      <c r="TOK204" s="89"/>
      <c r="TON204" s="89"/>
      <c r="TOQ204" s="89"/>
      <c r="TOW204" s="89"/>
      <c r="TOZ204" s="89"/>
      <c r="TPF204" s="89"/>
      <c r="TPH204" s="89"/>
      <c r="TPI204" s="89"/>
      <c r="TPK204" s="89"/>
      <c r="TPN204" s="89"/>
      <c r="TPQ204" s="89"/>
      <c r="TQB204" s="89"/>
      <c r="TQD204" s="89"/>
      <c r="TQP204" s="89"/>
      <c r="TQS204" s="89"/>
      <c r="TRA204" s="89"/>
      <c r="TRU204" s="89"/>
      <c r="TRW204" s="89"/>
      <c r="TRX204" s="89"/>
      <c r="TRY204" s="89"/>
      <c r="TRZ204" s="89"/>
      <c r="TSA204" s="89"/>
      <c r="TSB204" s="89"/>
      <c r="TST204" s="89"/>
      <c r="TSU204" s="89"/>
      <c r="TSX204" s="89"/>
      <c r="TTA204" s="89"/>
      <c r="TTC204" s="89"/>
      <c r="TTE204" s="89"/>
      <c r="TTH204" s="89"/>
      <c r="TTK204" s="89"/>
      <c r="TTN204" s="89"/>
      <c r="TTT204" s="89"/>
      <c r="TTW204" s="89"/>
      <c r="TTZ204" s="89"/>
      <c r="TUE204" s="89"/>
      <c r="TUS204" s="89"/>
      <c r="TUT204" s="89"/>
      <c r="TUU204" s="89"/>
      <c r="TUV204" s="89"/>
      <c r="TUW204" s="89"/>
      <c r="TUX204" s="89"/>
      <c r="TUY204" s="89"/>
      <c r="TUZ204" s="89"/>
      <c r="TVA204" s="89"/>
      <c r="TVB204" s="89"/>
      <c r="TVC204" s="89"/>
      <c r="TVD204" s="89"/>
      <c r="TVE204" s="89"/>
      <c r="TVF204" s="89"/>
      <c r="TVG204" s="89"/>
      <c r="TVH204" s="89"/>
      <c r="TVI204" s="89"/>
      <c r="TVJ204" s="89"/>
      <c r="TVK204" s="89"/>
      <c r="TVL204" s="89"/>
      <c r="TVM204" s="89"/>
      <c r="TVN204" s="89"/>
      <c r="TVO204" s="89"/>
      <c r="TVP204" s="89"/>
      <c r="TVQ204" s="89"/>
      <c r="TVR204" s="89"/>
      <c r="TVS204" s="89"/>
      <c r="TVT204" s="89"/>
      <c r="TVU204" s="89"/>
      <c r="TVV204" s="89"/>
      <c r="TVW204" s="89"/>
      <c r="TVX204" s="89"/>
      <c r="TVY204" s="89"/>
      <c r="TVZ204" s="89"/>
      <c r="TWA204" s="89"/>
      <c r="TWB204" s="89"/>
      <c r="TWC204" s="89"/>
      <c r="TWD204" s="89"/>
      <c r="TWE204" s="89"/>
      <c r="TWH204" s="89"/>
      <c r="TWK204" s="89"/>
      <c r="TWN204" s="89"/>
      <c r="TWQ204" s="89"/>
      <c r="TWT204" s="89"/>
      <c r="TXF204" s="89"/>
      <c r="TXI204" s="89"/>
      <c r="TXL204" s="89"/>
      <c r="TXO204" s="89"/>
      <c r="TXU204" s="89"/>
      <c r="TXX204" s="89"/>
      <c r="TYD204" s="89"/>
      <c r="TYG204" s="89"/>
      <c r="TYJ204" s="89"/>
      <c r="TYM204" s="89"/>
      <c r="TYS204" s="89"/>
      <c r="TYV204" s="89"/>
      <c r="TZB204" s="89"/>
      <c r="TZD204" s="89"/>
      <c r="TZE204" s="89"/>
      <c r="TZG204" s="89"/>
      <c r="TZJ204" s="89"/>
      <c r="TZM204" s="89"/>
      <c r="TZX204" s="89"/>
      <c r="TZZ204" s="89"/>
      <c r="UAL204" s="89"/>
      <c r="UAO204" s="89"/>
      <c r="UAW204" s="89"/>
      <c r="UBQ204" s="89"/>
      <c r="UBS204" s="89"/>
      <c r="UBT204" s="89"/>
      <c r="UBU204" s="89"/>
      <c r="UBV204" s="89"/>
      <c r="UBW204" s="89"/>
      <c r="UBX204" s="89"/>
      <c r="UCP204" s="89"/>
      <c r="UCQ204" s="89"/>
      <c r="UCT204" s="89"/>
      <c r="UCW204" s="89"/>
      <c r="UCY204" s="89"/>
      <c r="UDA204" s="89"/>
      <c r="UDD204" s="89"/>
      <c r="UDG204" s="89"/>
      <c r="UDJ204" s="89"/>
      <c r="UDP204" s="89"/>
      <c r="UDS204" s="89"/>
      <c r="UDV204" s="89"/>
      <c r="UEA204" s="89"/>
      <c r="UEO204" s="89"/>
      <c r="UEP204" s="89"/>
      <c r="UEQ204" s="89"/>
      <c r="UER204" s="89"/>
      <c r="UES204" s="89"/>
      <c r="UET204" s="89"/>
      <c r="UEU204" s="89"/>
      <c r="UEV204" s="89"/>
      <c r="UEW204" s="89"/>
      <c r="UEX204" s="89"/>
      <c r="UEY204" s="89"/>
      <c r="UEZ204" s="89"/>
      <c r="UFA204" s="89"/>
      <c r="UFB204" s="89"/>
      <c r="UFC204" s="89"/>
      <c r="UFD204" s="89"/>
      <c r="UFE204" s="89"/>
      <c r="UFF204" s="89"/>
      <c r="UFG204" s="89"/>
      <c r="UFH204" s="89"/>
      <c r="UFI204" s="89"/>
      <c r="UFJ204" s="89"/>
      <c r="UFK204" s="89"/>
      <c r="UFL204" s="89"/>
      <c r="UFM204" s="89"/>
      <c r="UFN204" s="89"/>
      <c r="UFO204" s="89"/>
      <c r="UFP204" s="89"/>
      <c r="UFQ204" s="89"/>
      <c r="UFR204" s="89"/>
      <c r="UFS204" s="89"/>
      <c r="UFT204" s="89"/>
      <c r="UFU204" s="89"/>
      <c r="UFV204" s="89"/>
      <c r="UFW204" s="89"/>
      <c r="UFX204" s="89"/>
      <c r="UFY204" s="89"/>
      <c r="UFZ204" s="89"/>
      <c r="UGA204" s="89"/>
      <c r="UGD204" s="89"/>
      <c r="UGG204" s="89"/>
      <c r="UGJ204" s="89"/>
      <c r="UGM204" s="89"/>
      <c r="UGP204" s="89"/>
      <c r="UHB204" s="89"/>
      <c r="UHE204" s="89"/>
      <c r="UHH204" s="89"/>
      <c r="UHK204" s="89"/>
      <c r="UHQ204" s="89"/>
      <c r="UHT204" s="89"/>
      <c r="UHZ204" s="89"/>
      <c r="UIC204" s="89"/>
      <c r="UIF204" s="89"/>
      <c r="UII204" s="89"/>
      <c r="UIO204" s="89"/>
      <c r="UIR204" s="89"/>
      <c r="UIX204" s="89"/>
      <c r="UIZ204" s="89"/>
      <c r="UJA204" s="89"/>
      <c r="UJC204" s="89"/>
      <c r="UJF204" s="89"/>
      <c r="UJI204" s="89"/>
      <c r="UJT204" s="89"/>
      <c r="UJV204" s="89"/>
      <c r="UKH204" s="89"/>
      <c r="UKK204" s="89"/>
      <c r="UKS204" s="89"/>
      <c r="ULM204" s="89"/>
      <c r="ULO204" s="89"/>
      <c r="ULP204" s="89"/>
      <c r="ULQ204" s="89"/>
      <c r="ULR204" s="89"/>
      <c r="ULS204" s="89"/>
      <c r="ULT204" s="89"/>
      <c r="UML204" s="89"/>
      <c r="UMM204" s="89"/>
      <c r="UMP204" s="89"/>
      <c r="UMS204" s="89"/>
      <c r="UMU204" s="89"/>
      <c r="UMW204" s="89"/>
      <c r="UMZ204" s="89"/>
      <c r="UNC204" s="89"/>
      <c r="UNF204" s="89"/>
      <c r="UNL204" s="89"/>
      <c r="UNO204" s="89"/>
      <c r="UNR204" s="89"/>
      <c r="UNW204" s="89"/>
      <c r="UOK204" s="89"/>
      <c r="UOL204" s="89"/>
      <c r="UOM204" s="89"/>
      <c r="UON204" s="89"/>
      <c r="UOO204" s="89"/>
      <c r="UOP204" s="89"/>
      <c r="UOQ204" s="89"/>
      <c r="UOR204" s="89"/>
      <c r="UOS204" s="89"/>
      <c r="UOT204" s="89"/>
      <c r="UOU204" s="89"/>
      <c r="UOV204" s="89"/>
      <c r="UOW204" s="89"/>
      <c r="UOX204" s="89"/>
      <c r="UOY204" s="89"/>
      <c r="UOZ204" s="89"/>
      <c r="UPA204" s="89"/>
      <c r="UPB204" s="89"/>
      <c r="UPC204" s="89"/>
      <c r="UPD204" s="89"/>
      <c r="UPE204" s="89"/>
      <c r="UPF204" s="89"/>
      <c r="UPG204" s="89"/>
      <c r="UPH204" s="89"/>
      <c r="UPI204" s="89"/>
      <c r="UPJ204" s="89"/>
      <c r="UPK204" s="89"/>
      <c r="UPL204" s="89"/>
      <c r="UPM204" s="89"/>
      <c r="UPN204" s="89"/>
      <c r="UPO204" s="89"/>
      <c r="UPP204" s="89"/>
      <c r="UPQ204" s="89"/>
      <c r="UPR204" s="89"/>
      <c r="UPS204" s="89"/>
      <c r="UPT204" s="89"/>
      <c r="UPU204" s="89"/>
      <c r="UPV204" s="89"/>
      <c r="UPW204" s="89"/>
      <c r="UPZ204" s="89"/>
      <c r="UQC204" s="89"/>
      <c r="UQF204" s="89"/>
      <c r="UQI204" s="89"/>
      <c r="UQL204" s="89"/>
      <c r="UQX204" s="89"/>
      <c r="URA204" s="89"/>
      <c r="URD204" s="89"/>
      <c r="URG204" s="89"/>
      <c r="URM204" s="89"/>
      <c r="URP204" s="89"/>
      <c r="URV204" s="89"/>
      <c r="URY204" s="89"/>
      <c r="USB204" s="89"/>
      <c r="USE204" s="89"/>
      <c r="USK204" s="89"/>
      <c r="USN204" s="89"/>
      <c r="UST204" s="89"/>
      <c r="USV204" s="89"/>
      <c r="USW204" s="89"/>
      <c r="USY204" s="89"/>
      <c r="UTB204" s="89"/>
      <c r="UTE204" s="89"/>
      <c r="UTP204" s="89"/>
      <c r="UTR204" s="89"/>
      <c r="UUD204" s="89"/>
      <c r="UUG204" s="89"/>
      <c r="UUO204" s="89"/>
      <c r="UVI204" s="89"/>
      <c r="UVK204" s="89"/>
      <c r="UVL204" s="89"/>
      <c r="UVM204" s="89"/>
      <c r="UVN204" s="89"/>
      <c r="UVO204" s="89"/>
      <c r="UVP204" s="89"/>
      <c r="UWH204" s="89"/>
      <c r="UWI204" s="89"/>
      <c r="UWL204" s="89"/>
      <c r="UWO204" s="89"/>
      <c r="UWQ204" s="89"/>
      <c r="UWS204" s="89"/>
      <c r="UWV204" s="89"/>
      <c r="UWY204" s="89"/>
      <c r="UXB204" s="89"/>
      <c r="UXH204" s="89"/>
      <c r="UXK204" s="89"/>
      <c r="UXN204" s="89"/>
      <c r="UXS204" s="89"/>
      <c r="UYG204" s="89"/>
      <c r="UYH204" s="89"/>
      <c r="UYI204" s="89"/>
      <c r="UYJ204" s="89"/>
      <c r="UYK204" s="89"/>
      <c r="UYL204" s="89"/>
      <c r="UYM204" s="89"/>
      <c r="UYN204" s="89"/>
      <c r="UYO204" s="89"/>
      <c r="UYP204" s="89"/>
      <c r="UYQ204" s="89"/>
      <c r="UYR204" s="89"/>
      <c r="UYS204" s="89"/>
      <c r="UYT204" s="89"/>
      <c r="UYU204" s="89"/>
      <c r="UYV204" s="89"/>
      <c r="UYW204" s="89"/>
      <c r="UYX204" s="89"/>
      <c r="UYY204" s="89"/>
      <c r="UYZ204" s="89"/>
      <c r="UZA204" s="89"/>
      <c r="UZB204" s="89"/>
      <c r="UZC204" s="89"/>
      <c r="UZD204" s="89"/>
      <c r="UZE204" s="89"/>
      <c r="UZF204" s="89"/>
      <c r="UZG204" s="89"/>
      <c r="UZH204" s="89"/>
      <c r="UZI204" s="89"/>
      <c r="UZJ204" s="89"/>
      <c r="UZK204" s="89"/>
      <c r="UZL204" s="89"/>
      <c r="UZM204" s="89"/>
      <c r="UZN204" s="89"/>
      <c r="UZO204" s="89"/>
      <c r="UZP204" s="89"/>
      <c r="UZQ204" s="89"/>
      <c r="UZR204" s="89"/>
      <c r="UZS204" s="89"/>
      <c r="UZV204" s="89"/>
      <c r="UZY204" s="89"/>
      <c r="VAB204" s="89"/>
      <c r="VAE204" s="89"/>
      <c r="VAH204" s="89"/>
      <c r="VAT204" s="89"/>
      <c r="VAW204" s="89"/>
      <c r="VAZ204" s="89"/>
      <c r="VBC204" s="89"/>
      <c r="VBI204" s="89"/>
      <c r="VBL204" s="89"/>
      <c r="VBR204" s="89"/>
      <c r="VBU204" s="89"/>
      <c r="VBX204" s="89"/>
      <c r="VCA204" s="89"/>
      <c r="VCG204" s="89"/>
      <c r="VCJ204" s="89"/>
      <c r="VCP204" s="89"/>
      <c r="VCR204" s="89"/>
      <c r="VCS204" s="89"/>
      <c r="VCU204" s="89"/>
      <c r="VCX204" s="89"/>
      <c r="VDA204" s="89"/>
      <c r="VDL204" s="89"/>
      <c r="VDN204" s="89"/>
      <c r="VDZ204" s="89"/>
      <c r="VEC204" s="89"/>
      <c r="VEK204" s="89"/>
      <c r="VFE204" s="89"/>
      <c r="VFG204" s="89"/>
      <c r="VFH204" s="89"/>
      <c r="VFI204" s="89"/>
      <c r="VFJ204" s="89"/>
      <c r="VFK204" s="89"/>
      <c r="VFL204" s="89"/>
      <c r="VGD204" s="89"/>
      <c r="VGE204" s="89"/>
      <c r="VGH204" s="89"/>
      <c r="VGK204" s="89"/>
      <c r="VGM204" s="89"/>
      <c r="VGO204" s="89"/>
      <c r="VGR204" s="89"/>
      <c r="VGU204" s="89"/>
      <c r="VGX204" s="89"/>
      <c r="VHD204" s="89"/>
      <c r="VHG204" s="89"/>
      <c r="VHJ204" s="89"/>
      <c r="VHO204" s="89"/>
      <c r="VIC204" s="89"/>
      <c r="VID204" s="89"/>
      <c r="VIE204" s="89"/>
      <c r="VIF204" s="89"/>
      <c r="VIG204" s="89"/>
      <c r="VIH204" s="89"/>
      <c r="VII204" s="89"/>
      <c r="VIJ204" s="89"/>
      <c r="VIK204" s="89"/>
      <c r="VIL204" s="89"/>
      <c r="VIM204" s="89"/>
      <c r="VIN204" s="89"/>
      <c r="VIO204" s="89"/>
      <c r="VIP204" s="89"/>
      <c r="VIQ204" s="89"/>
      <c r="VIR204" s="89"/>
      <c r="VIS204" s="89"/>
      <c r="VIT204" s="89"/>
      <c r="VIU204" s="89"/>
      <c r="VIV204" s="89"/>
      <c r="VIW204" s="89"/>
      <c r="VIX204" s="89"/>
      <c r="VIY204" s="89"/>
      <c r="VIZ204" s="89"/>
      <c r="VJA204" s="89"/>
      <c r="VJB204" s="89"/>
      <c r="VJC204" s="89"/>
      <c r="VJD204" s="89"/>
      <c r="VJE204" s="89"/>
      <c r="VJF204" s="89"/>
      <c r="VJG204" s="89"/>
      <c r="VJH204" s="89"/>
      <c r="VJI204" s="89"/>
      <c r="VJJ204" s="89"/>
      <c r="VJK204" s="89"/>
      <c r="VJL204" s="89"/>
      <c r="VJM204" s="89"/>
      <c r="VJN204" s="89"/>
      <c r="VJO204" s="89"/>
      <c r="VJR204" s="89"/>
      <c r="VJU204" s="89"/>
      <c r="VJX204" s="89"/>
      <c r="VKA204" s="89"/>
      <c r="VKD204" s="89"/>
      <c r="VKP204" s="89"/>
      <c r="VKS204" s="89"/>
      <c r="VKV204" s="89"/>
      <c r="VKY204" s="89"/>
      <c r="VLE204" s="89"/>
      <c r="VLH204" s="89"/>
      <c r="VLN204" s="89"/>
      <c r="VLQ204" s="89"/>
      <c r="VLT204" s="89"/>
      <c r="VLW204" s="89"/>
      <c r="VMC204" s="89"/>
      <c r="VMF204" s="89"/>
      <c r="VML204" s="89"/>
      <c r="VMN204" s="89"/>
      <c r="VMO204" s="89"/>
      <c r="VMQ204" s="89"/>
      <c r="VMT204" s="89"/>
      <c r="VMW204" s="89"/>
      <c r="VNH204" s="89"/>
      <c r="VNJ204" s="89"/>
      <c r="VNV204" s="89"/>
      <c r="VNY204" s="89"/>
      <c r="VOG204" s="89"/>
      <c r="VPA204" s="89"/>
      <c r="VPC204" s="89"/>
      <c r="VPD204" s="89"/>
      <c r="VPE204" s="89"/>
      <c r="VPF204" s="89"/>
      <c r="VPG204" s="89"/>
      <c r="VPH204" s="89"/>
      <c r="VPZ204" s="89"/>
      <c r="VQA204" s="89"/>
      <c r="VQD204" s="89"/>
      <c r="VQG204" s="89"/>
      <c r="VQI204" s="89"/>
      <c r="VQK204" s="89"/>
      <c r="VQN204" s="89"/>
      <c r="VQQ204" s="89"/>
      <c r="VQT204" s="89"/>
      <c r="VQZ204" s="89"/>
      <c r="VRC204" s="89"/>
      <c r="VRF204" s="89"/>
      <c r="VRK204" s="89"/>
      <c r="VRY204" s="89"/>
      <c r="VRZ204" s="89"/>
      <c r="VSA204" s="89"/>
      <c r="VSB204" s="89"/>
      <c r="VSC204" s="89"/>
      <c r="VSD204" s="89"/>
      <c r="VSE204" s="89"/>
      <c r="VSF204" s="89"/>
      <c r="VSG204" s="89"/>
      <c r="VSH204" s="89"/>
      <c r="VSI204" s="89"/>
      <c r="VSJ204" s="89"/>
      <c r="VSK204" s="89"/>
      <c r="VSL204" s="89"/>
      <c r="VSM204" s="89"/>
      <c r="VSN204" s="89"/>
      <c r="VSO204" s="89"/>
      <c r="VSP204" s="89"/>
      <c r="VSQ204" s="89"/>
      <c r="VSR204" s="89"/>
      <c r="VSS204" s="89"/>
      <c r="VST204" s="89"/>
      <c r="VSU204" s="89"/>
      <c r="VSV204" s="89"/>
      <c r="VSW204" s="89"/>
      <c r="VSX204" s="89"/>
      <c r="VSY204" s="89"/>
      <c r="VSZ204" s="89"/>
      <c r="VTA204" s="89"/>
      <c r="VTB204" s="89"/>
      <c r="VTC204" s="89"/>
      <c r="VTD204" s="89"/>
      <c r="VTE204" s="89"/>
      <c r="VTF204" s="89"/>
      <c r="VTG204" s="89"/>
      <c r="VTH204" s="89"/>
      <c r="VTI204" s="89"/>
      <c r="VTJ204" s="89"/>
      <c r="VTK204" s="89"/>
      <c r="VTN204" s="89"/>
      <c r="VTQ204" s="89"/>
      <c r="VTT204" s="89"/>
      <c r="VTW204" s="89"/>
      <c r="VTZ204" s="89"/>
      <c r="VUL204" s="89"/>
      <c r="VUO204" s="89"/>
      <c r="VUR204" s="89"/>
      <c r="VUU204" s="89"/>
      <c r="VVA204" s="89"/>
      <c r="VVD204" s="89"/>
      <c r="VVJ204" s="89"/>
      <c r="VVM204" s="89"/>
      <c r="VVP204" s="89"/>
      <c r="VVS204" s="89"/>
      <c r="VVY204" s="89"/>
      <c r="VWB204" s="89"/>
      <c r="VWH204" s="89"/>
      <c r="VWJ204" s="89"/>
      <c r="VWK204" s="89"/>
      <c r="VWM204" s="89"/>
      <c r="VWP204" s="89"/>
      <c r="VWS204" s="89"/>
      <c r="VXD204" s="89"/>
      <c r="VXF204" s="89"/>
      <c r="VXR204" s="89"/>
      <c r="VXU204" s="89"/>
      <c r="VYC204" s="89"/>
      <c r="VYW204" s="89"/>
      <c r="VYY204" s="89"/>
      <c r="VYZ204" s="89"/>
      <c r="VZA204" s="89"/>
      <c r="VZB204" s="89"/>
      <c r="VZC204" s="89"/>
      <c r="VZD204" s="89"/>
      <c r="VZV204" s="89"/>
      <c r="VZW204" s="89"/>
      <c r="VZZ204" s="89"/>
      <c r="WAC204" s="89"/>
      <c r="WAE204" s="89"/>
      <c r="WAG204" s="89"/>
      <c r="WAJ204" s="89"/>
      <c r="WAM204" s="89"/>
      <c r="WAP204" s="89"/>
      <c r="WAV204" s="89"/>
      <c r="WAY204" s="89"/>
      <c r="WBB204" s="89"/>
      <c r="WBG204" s="89"/>
      <c r="WBU204" s="89"/>
      <c r="WBV204" s="89"/>
      <c r="WBW204" s="89"/>
      <c r="WBX204" s="89"/>
      <c r="WBY204" s="89"/>
      <c r="WBZ204" s="89"/>
      <c r="WCA204" s="89"/>
      <c r="WCB204" s="89"/>
      <c r="WCC204" s="89"/>
      <c r="WCD204" s="89"/>
      <c r="WCE204" s="89"/>
      <c r="WCF204" s="89"/>
      <c r="WCG204" s="89"/>
      <c r="WCH204" s="89"/>
      <c r="WCI204" s="89"/>
      <c r="WCJ204" s="89"/>
      <c r="WCK204" s="89"/>
      <c r="WCL204" s="89"/>
      <c r="WCM204" s="89"/>
      <c r="WCN204" s="89"/>
      <c r="WCO204" s="89"/>
      <c r="WCP204" s="89"/>
      <c r="WCQ204" s="89"/>
      <c r="WCR204" s="89"/>
      <c r="WCS204" s="89"/>
      <c r="WCT204" s="89"/>
      <c r="WCU204" s="89"/>
      <c r="WCV204" s="89"/>
      <c r="WCW204" s="89"/>
      <c r="WCX204" s="89"/>
      <c r="WCY204" s="89"/>
      <c r="WCZ204" s="89"/>
      <c r="WDA204" s="89"/>
      <c r="WDB204" s="89"/>
      <c r="WDC204" s="89"/>
      <c r="WDD204" s="89"/>
      <c r="WDE204" s="89"/>
      <c r="WDF204" s="89"/>
      <c r="WDG204" s="89"/>
      <c r="WDJ204" s="89"/>
      <c r="WDM204" s="89"/>
      <c r="WDP204" s="89"/>
      <c r="WDS204" s="89"/>
      <c r="WDV204" s="89"/>
      <c r="WEH204" s="89"/>
      <c r="WEK204" s="89"/>
      <c r="WEN204" s="89"/>
      <c r="WEQ204" s="89"/>
      <c r="WEW204" s="89"/>
      <c r="WEZ204" s="89"/>
      <c r="WFF204" s="89"/>
      <c r="WFI204" s="89"/>
      <c r="WFL204" s="89"/>
      <c r="WFO204" s="89"/>
      <c r="WFU204" s="89"/>
      <c r="WFX204" s="89"/>
      <c r="WGD204" s="89"/>
      <c r="WGF204" s="89"/>
      <c r="WGG204" s="89"/>
      <c r="WGI204" s="89"/>
      <c r="WGL204" s="89"/>
      <c r="WGO204" s="89"/>
      <c r="WGZ204" s="89"/>
      <c r="WHB204" s="89"/>
      <c r="WHN204" s="89"/>
      <c r="WHQ204" s="89"/>
      <c r="WHY204" s="89"/>
      <c r="WIS204" s="89"/>
      <c r="WIU204" s="89"/>
      <c r="WIV204" s="89"/>
      <c r="WIW204" s="89"/>
      <c r="WIX204" s="89"/>
      <c r="WIY204" s="89"/>
      <c r="WIZ204" s="89"/>
      <c r="WJR204" s="89"/>
      <c r="WJS204" s="89"/>
      <c r="WJV204" s="89"/>
      <c r="WJY204" s="89"/>
      <c r="WKA204" s="89"/>
      <c r="WKC204" s="89"/>
      <c r="WKF204" s="89"/>
      <c r="WKI204" s="89"/>
      <c r="WKL204" s="89"/>
      <c r="WKR204" s="89"/>
      <c r="WKU204" s="89"/>
      <c r="WKX204" s="89"/>
      <c r="WLC204" s="89"/>
      <c r="WLQ204" s="89"/>
      <c r="WLR204" s="89"/>
      <c r="WLS204" s="89"/>
      <c r="WLT204" s="89"/>
      <c r="WLU204" s="89"/>
      <c r="WLV204" s="89"/>
      <c r="WLW204" s="89"/>
      <c r="WLX204" s="89"/>
      <c r="WLY204" s="89"/>
      <c r="WLZ204" s="89"/>
      <c r="WMA204" s="89"/>
      <c r="WMB204" s="89"/>
      <c r="WMC204" s="89"/>
      <c r="WMD204" s="89"/>
      <c r="WME204" s="89"/>
      <c r="WMF204" s="89"/>
      <c r="WMG204" s="89"/>
      <c r="WMH204" s="89"/>
      <c r="WMI204" s="89"/>
      <c r="WMJ204" s="89"/>
      <c r="WMK204" s="89"/>
      <c r="WML204" s="89"/>
      <c r="WMM204" s="89"/>
      <c r="WMN204" s="89"/>
      <c r="WMO204" s="89"/>
      <c r="WMP204" s="89"/>
      <c r="WMQ204" s="89"/>
      <c r="WMR204" s="89"/>
      <c r="WMS204" s="89"/>
      <c r="WMT204" s="89"/>
      <c r="WMU204" s="89"/>
      <c r="WMV204" s="89"/>
      <c r="WMW204" s="89"/>
      <c r="WMX204" s="89"/>
      <c r="WMY204" s="89"/>
      <c r="WMZ204" s="89"/>
      <c r="WNA204" s="89"/>
      <c r="WNB204" s="89"/>
      <c r="WNC204" s="89"/>
      <c r="WNF204" s="89"/>
      <c r="WNI204" s="89"/>
      <c r="WNL204" s="89"/>
      <c r="WNO204" s="89"/>
      <c r="WNR204" s="89"/>
      <c r="WOD204" s="89"/>
      <c r="WOG204" s="89"/>
      <c r="WOJ204" s="89"/>
      <c r="WOM204" s="89"/>
      <c r="WOS204" s="89"/>
      <c r="WOV204" s="89"/>
      <c r="WPB204" s="89"/>
      <c r="WPE204" s="89"/>
      <c r="WPH204" s="89"/>
      <c r="WPK204" s="89"/>
      <c r="WPQ204" s="89"/>
      <c r="WPT204" s="89"/>
      <c r="WPZ204" s="89"/>
      <c r="WQB204" s="89"/>
      <c r="WQC204" s="89"/>
      <c r="WQE204" s="89"/>
      <c r="WQH204" s="89"/>
      <c r="WQK204" s="89"/>
      <c r="WQV204" s="89"/>
      <c r="WQX204" s="89"/>
      <c r="WRJ204" s="89"/>
      <c r="WRM204" s="89"/>
      <c r="WRU204" s="89"/>
      <c r="WSO204" s="89"/>
      <c r="WSQ204" s="89"/>
      <c r="WSR204" s="89"/>
      <c r="WSS204" s="89"/>
      <c r="WST204" s="89"/>
      <c r="WSU204" s="89"/>
      <c r="WSV204" s="89"/>
      <c r="WTN204" s="89"/>
      <c r="WTO204" s="89"/>
      <c r="WTR204" s="89"/>
      <c r="WTU204" s="89"/>
      <c r="WTW204" s="89"/>
      <c r="WTY204" s="89"/>
      <c r="WUB204" s="89"/>
      <c r="WUE204" s="89"/>
      <c r="WUH204" s="89"/>
      <c r="WUN204" s="89"/>
      <c r="WUQ204" s="89"/>
      <c r="WUT204" s="89"/>
      <c r="WUY204" s="89"/>
    </row>
    <row r="205" spans="1:1015 1029:2039 2053:3063 3077:4087 4101:5111 5125:6135 6149:7159 7173:8183 8197:9207 9221:10231 10245:11255 11269:12279 12293:13303 13317:14327 14341:15351 15365:16119" s="45" customFormat="1" ht="20.25" hidden="1" customHeight="1">
      <c r="A205" s="12" t="s">
        <v>40</v>
      </c>
      <c r="B205" s="44" t="s">
        <v>329</v>
      </c>
      <c r="C205" s="5"/>
      <c r="D205" s="58"/>
      <c r="E205" s="62"/>
    </row>
    <row r="206" spans="1:1015 1029:2039 2053:3063 3077:4087 4101:5111 5125:6135 6149:7159 7173:8183 8197:9207 9221:10231 10245:11255 11269:12279 12293:13303 13317:14327 14341:15351 15365:16119" s="45" customFormat="1" ht="21.75" hidden="1" customHeight="1">
      <c r="A206" s="8" t="s">
        <v>41</v>
      </c>
      <c r="B206" s="44" t="s">
        <v>325</v>
      </c>
      <c r="C206" s="5"/>
      <c r="D206" s="59"/>
      <c r="E206" s="60"/>
    </row>
    <row r="207" spans="1:1015 1029:2039 2053:3063 3077:4087 4101:5111 5125:6135 6149:7159 7173:8183 8197:9207 9221:10231 10245:11255 11269:12279 12293:13303 13317:14327 14341:15351 15365:16119" s="45" customFormat="1" ht="21.75" customHeight="1">
      <c r="A207" s="8" t="s">
        <v>42</v>
      </c>
      <c r="B207" s="82" t="s">
        <v>325</v>
      </c>
      <c r="C207" s="5">
        <v>350</v>
      </c>
      <c r="D207" s="59">
        <v>17000</v>
      </c>
      <c r="E207" s="83">
        <f t="shared" ref="E207:E208" si="3">+D207*C207</f>
        <v>5950000</v>
      </c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T207" s="89"/>
      <c r="AW207" s="89"/>
      <c r="AZ207" s="89"/>
      <c r="BC207" s="89"/>
      <c r="BF207" s="89"/>
      <c r="BR207" s="89"/>
      <c r="BU207" s="89"/>
      <c r="BX207" s="89"/>
      <c r="CA207" s="89"/>
      <c r="CG207" s="89"/>
      <c r="CJ207" s="89"/>
      <c r="CP207" s="89"/>
      <c r="CS207" s="89"/>
      <c r="CV207" s="89"/>
      <c r="CY207" s="89"/>
      <c r="DE207" s="89"/>
      <c r="DH207" s="89"/>
      <c r="DN207" s="89"/>
      <c r="DP207" s="89"/>
      <c r="DQ207" s="89"/>
      <c r="DS207" s="89"/>
      <c r="DV207" s="89"/>
      <c r="DY207" s="89"/>
      <c r="EJ207" s="89"/>
      <c r="EL207" s="89"/>
      <c r="EX207" s="89"/>
      <c r="FA207" s="89"/>
      <c r="FI207" s="89"/>
      <c r="GC207" s="89"/>
      <c r="GE207" s="89"/>
      <c r="GF207" s="89"/>
      <c r="GG207" s="89"/>
      <c r="GH207" s="89"/>
      <c r="GI207" s="89"/>
      <c r="GJ207" s="89"/>
      <c r="HB207" s="89"/>
      <c r="HC207" s="89"/>
      <c r="HF207" s="89"/>
      <c r="HI207" s="89"/>
      <c r="HK207" s="89"/>
      <c r="HM207" s="89"/>
      <c r="HP207" s="89"/>
      <c r="HS207" s="89"/>
      <c r="HV207" s="89"/>
      <c r="IB207" s="89"/>
      <c r="IE207" s="89"/>
      <c r="IH207" s="89"/>
      <c r="IM207" s="89"/>
      <c r="JA207" s="89"/>
      <c r="JB207" s="89"/>
      <c r="JC207" s="89"/>
      <c r="JD207" s="89"/>
      <c r="JE207" s="89"/>
      <c r="JF207" s="89"/>
      <c r="JG207" s="89"/>
      <c r="JH207" s="89"/>
      <c r="JI207" s="89"/>
      <c r="JJ207" s="89"/>
      <c r="JK207" s="89"/>
      <c r="JL207" s="89"/>
      <c r="JM207" s="89"/>
      <c r="JN207" s="89"/>
      <c r="JO207" s="89"/>
      <c r="JP207" s="89"/>
      <c r="JQ207" s="89"/>
      <c r="JR207" s="89"/>
      <c r="JS207" s="89"/>
      <c r="JT207" s="89"/>
      <c r="JU207" s="89"/>
      <c r="JV207" s="89"/>
      <c r="JW207" s="89"/>
      <c r="JX207" s="89"/>
      <c r="JY207" s="89"/>
      <c r="JZ207" s="89"/>
      <c r="KA207" s="89"/>
      <c r="KB207" s="89"/>
      <c r="KC207" s="89"/>
      <c r="KD207" s="89"/>
      <c r="KE207" s="89"/>
      <c r="KF207" s="89"/>
      <c r="KG207" s="89"/>
      <c r="KH207" s="89"/>
      <c r="KI207" s="89"/>
      <c r="KJ207" s="89"/>
      <c r="KK207" s="89"/>
      <c r="KL207" s="89"/>
      <c r="KM207" s="89"/>
      <c r="KP207" s="89"/>
      <c r="KS207" s="89"/>
      <c r="KV207" s="89"/>
      <c r="KY207" s="89"/>
      <c r="LB207" s="89"/>
      <c r="LN207" s="89"/>
      <c r="LQ207" s="89"/>
      <c r="LT207" s="89"/>
      <c r="LW207" s="89"/>
      <c r="MC207" s="89"/>
      <c r="MF207" s="89"/>
      <c r="ML207" s="89"/>
      <c r="MO207" s="89"/>
      <c r="MR207" s="89"/>
      <c r="MU207" s="89"/>
      <c r="NA207" s="89"/>
      <c r="ND207" s="89"/>
      <c r="NJ207" s="89"/>
      <c r="NL207" s="89"/>
      <c r="NM207" s="89"/>
      <c r="NO207" s="89"/>
      <c r="NR207" s="89"/>
      <c r="NU207" s="89"/>
      <c r="OF207" s="89"/>
      <c r="OH207" s="89"/>
      <c r="OT207" s="89"/>
      <c r="OW207" s="89"/>
      <c r="PE207" s="89"/>
      <c r="PY207" s="89"/>
      <c r="QA207" s="89"/>
      <c r="QB207" s="89"/>
      <c r="QC207" s="89"/>
      <c r="QD207" s="89"/>
      <c r="QE207" s="89"/>
      <c r="QF207" s="89"/>
      <c r="QX207" s="89"/>
      <c r="QY207" s="89"/>
      <c r="RB207" s="89"/>
      <c r="RE207" s="89"/>
      <c r="RG207" s="89"/>
      <c r="RI207" s="89"/>
      <c r="RL207" s="89"/>
      <c r="RO207" s="89"/>
      <c r="RR207" s="89"/>
      <c r="RX207" s="89"/>
      <c r="SA207" s="89"/>
      <c r="SD207" s="89"/>
      <c r="SI207" s="89"/>
      <c r="SW207" s="89"/>
      <c r="SX207" s="89"/>
      <c r="SY207" s="89"/>
      <c r="SZ207" s="89"/>
      <c r="TA207" s="89"/>
      <c r="TB207" s="89"/>
      <c r="TC207" s="89"/>
      <c r="TD207" s="89"/>
      <c r="TE207" s="89"/>
      <c r="TF207" s="89"/>
      <c r="TG207" s="89"/>
      <c r="TH207" s="89"/>
      <c r="TI207" s="89"/>
      <c r="TJ207" s="89"/>
      <c r="TK207" s="89"/>
      <c r="TL207" s="89"/>
      <c r="TM207" s="89"/>
      <c r="TN207" s="89"/>
      <c r="TO207" s="89"/>
      <c r="TP207" s="89"/>
      <c r="TQ207" s="89"/>
      <c r="TR207" s="89"/>
      <c r="TS207" s="89"/>
      <c r="TT207" s="89"/>
      <c r="TU207" s="89"/>
      <c r="TV207" s="89"/>
      <c r="TW207" s="89"/>
      <c r="TX207" s="89"/>
      <c r="TY207" s="89"/>
      <c r="TZ207" s="89"/>
      <c r="UA207" s="89"/>
      <c r="UB207" s="89"/>
      <c r="UC207" s="89"/>
      <c r="UD207" s="89"/>
      <c r="UE207" s="89"/>
      <c r="UF207" s="89"/>
      <c r="UG207" s="89"/>
      <c r="UH207" s="89"/>
      <c r="UI207" s="89"/>
      <c r="UL207" s="89"/>
      <c r="UO207" s="89"/>
      <c r="UR207" s="89"/>
      <c r="UU207" s="89"/>
      <c r="UX207" s="89"/>
      <c r="VJ207" s="89"/>
      <c r="VM207" s="89"/>
      <c r="VP207" s="89"/>
      <c r="VS207" s="89"/>
      <c r="VY207" s="89"/>
      <c r="WB207" s="89"/>
      <c r="WH207" s="89"/>
      <c r="WK207" s="89"/>
      <c r="WN207" s="89"/>
      <c r="WQ207" s="89"/>
      <c r="WW207" s="89"/>
      <c r="WZ207" s="89"/>
      <c r="XF207" s="89"/>
      <c r="XH207" s="89"/>
      <c r="XI207" s="89"/>
      <c r="XK207" s="89"/>
      <c r="XN207" s="89"/>
      <c r="XQ207" s="89"/>
      <c r="YB207" s="89"/>
      <c r="YD207" s="89"/>
      <c r="YP207" s="89"/>
      <c r="YS207" s="89"/>
      <c r="ZA207" s="89"/>
      <c r="ZU207" s="89"/>
      <c r="ZW207" s="89"/>
      <c r="ZX207" s="89"/>
      <c r="ZY207" s="89"/>
      <c r="ZZ207" s="89"/>
      <c r="AAA207" s="89"/>
      <c r="AAB207" s="89"/>
      <c r="AAT207" s="89"/>
      <c r="AAU207" s="89"/>
      <c r="AAX207" s="89"/>
      <c r="ABA207" s="89"/>
      <c r="ABC207" s="89"/>
      <c r="ABE207" s="89"/>
      <c r="ABH207" s="89"/>
      <c r="ABK207" s="89"/>
      <c r="ABN207" s="89"/>
      <c r="ABT207" s="89"/>
      <c r="ABW207" s="89"/>
      <c r="ABZ207" s="89"/>
      <c r="ACE207" s="89"/>
      <c r="ACS207" s="89"/>
      <c r="ACT207" s="89"/>
      <c r="ACU207" s="89"/>
      <c r="ACV207" s="89"/>
      <c r="ACW207" s="89"/>
      <c r="ACX207" s="89"/>
      <c r="ACY207" s="89"/>
      <c r="ACZ207" s="89"/>
      <c r="ADA207" s="89"/>
      <c r="ADB207" s="89"/>
      <c r="ADC207" s="89"/>
      <c r="ADD207" s="89"/>
      <c r="ADE207" s="89"/>
      <c r="ADF207" s="89"/>
      <c r="ADG207" s="89"/>
      <c r="ADH207" s="89"/>
      <c r="ADI207" s="89"/>
      <c r="ADJ207" s="89"/>
      <c r="ADK207" s="89"/>
      <c r="ADL207" s="89"/>
      <c r="ADM207" s="89"/>
      <c r="ADN207" s="89"/>
      <c r="ADO207" s="89"/>
      <c r="ADP207" s="89"/>
      <c r="ADQ207" s="89"/>
      <c r="ADR207" s="89"/>
      <c r="ADS207" s="89"/>
      <c r="ADT207" s="89"/>
      <c r="ADU207" s="89"/>
      <c r="ADV207" s="89"/>
      <c r="ADW207" s="89"/>
      <c r="ADX207" s="89"/>
      <c r="ADY207" s="89"/>
      <c r="ADZ207" s="89"/>
      <c r="AEA207" s="89"/>
      <c r="AEB207" s="89"/>
      <c r="AEC207" s="89"/>
      <c r="AED207" s="89"/>
      <c r="AEE207" s="89"/>
      <c r="AEH207" s="89"/>
      <c r="AEK207" s="89"/>
      <c r="AEN207" s="89"/>
      <c r="AEQ207" s="89"/>
      <c r="AET207" s="89"/>
      <c r="AFF207" s="89"/>
      <c r="AFI207" s="89"/>
      <c r="AFL207" s="89"/>
      <c r="AFO207" s="89"/>
      <c r="AFU207" s="89"/>
      <c r="AFX207" s="89"/>
      <c r="AGD207" s="89"/>
      <c r="AGG207" s="89"/>
      <c r="AGJ207" s="89"/>
      <c r="AGM207" s="89"/>
      <c r="AGS207" s="89"/>
      <c r="AGV207" s="89"/>
      <c r="AHB207" s="89"/>
      <c r="AHD207" s="89"/>
      <c r="AHE207" s="89"/>
      <c r="AHG207" s="89"/>
      <c r="AHJ207" s="89"/>
      <c r="AHM207" s="89"/>
      <c r="AHX207" s="89"/>
      <c r="AHZ207" s="89"/>
      <c r="AIL207" s="89"/>
      <c r="AIO207" s="89"/>
      <c r="AIW207" s="89"/>
      <c r="AJQ207" s="89"/>
      <c r="AJS207" s="89"/>
      <c r="AJT207" s="89"/>
      <c r="AJU207" s="89"/>
      <c r="AJV207" s="89"/>
      <c r="AJW207" s="89"/>
      <c r="AJX207" s="89"/>
      <c r="AKP207" s="89"/>
      <c r="AKQ207" s="89"/>
      <c r="AKT207" s="89"/>
      <c r="AKW207" s="89"/>
      <c r="AKY207" s="89"/>
      <c r="ALA207" s="89"/>
      <c r="ALD207" s="89"/>
      <c r="ALG207" s="89"/>
      <c r="ALJ207" s="89"/>
      <c r="ALP207" s="89"/>
      <c r="ALS207" s="89"/>
      <c r="ALV207" s="89"/>
      <c r="AMA207" s="89"/>
      <c r="AMO207" s="89"/>
      <c r="AMP207" s="89"/>
      <c r="AMQ207" s="89"/>
      <c r="AMR207" s="89"/>
      <c r="AMS207" s="89"/>
      <c r="AMT207" s="89"/>
      <c r="AMU207" s="89"/>
      <c r="AMV207" s="89"/>
      <c r="AMW207" s="89"/>
      <c r="AMX207" s="89"/>
      <c r="AMY207" s="89"/>
      <c r="AMZ207" s="89"/>
      <c r="ANA207" s="89"/>
      <c r="ANB207" s="89"/>
      <c r="ANC207" s="89"/>
      <c r="AND207" s="89"/>
      <c r="ANE207" s="89"/>
      <c r="ANF207" s="89"/>
      <c r="ANG207" s="89"/>
      <c r="ANH207" s="89"/>
      <c r="ANI207" s="89"/>
      <c r="ANJ207" s="89"/>
      <c r="ANK207" s="89"/>
      <c r="ANL207" s="89"/>
      <c r="ANM207" s="89"/>
      <c r="ANN207" s="89"/>
      <c r="ANO207" s="89"/>
      <c r="ANP207" s="89"/>
      <c r="ANQ207" s="89"/>
      <c r="ANR207" s="89"/>
      <c r="ANS207" s="89"/>
      <c r="ANT207" s="89"/>
      <c r="ANU207" s="89"/>
      <c r="ANV207" s="89"/>
      <c r="ANW207" s="89"/>
      <c r="ANX207" s="89"/>
      <c r="ANY207" s="89"/>
      <c r="ANZ207" s="89"/>
      <c r="AOA207" s="89"/>
      <c r="AOD207" s="89"/>
      <c r="AOG207" s="89"/>
      <c r="AOJ207" s="89"/>
      <c r="AOM207" s="89"/>
      <c r="AOP207" s="89"/>
      <c r="APB207" s="89"/>
      <c r="APE207" s="89"/>
      <c r="APH207" s="89"/>
      <c r="APK207" s="89"/>
      <c r="APQ207" s="89"/>
      <c r="APT207" s="89"/>
      <c r="APZ207" s="89"/>
      <c r="AQC207" s="89"/>
      <c r="AQF207" s="89"/>
      <c r="AQI207" s="89"/>
      <c r="AQO207" s="89"/>
      <c r="AQR207" s="89"/>
      <c r="AQX207" s="89"/>
      <c r="AQZ207" s="89"/>
      <c r="ARA207" s="89"/>
      <c r="ARC207" s="89"/>
      <c r="ARF207" s="89"/>
      <c r="ARI207" s="89"/>
      <c r="ART207" s="89"/>
      <c r="ARV207" s="89"/>
      <c r="ASH207" s="89"/>
      <c r="ASK207" s="89"/>
      <c r="ASS207" s="89"/>
      <c r="ATM207" s="89"/>
      <c r="ATO207" s="89"/>
      <c r="ATP207" s="89"/>
      <c r="ATQ207" s="89"/>
      <c r="ATR207" s="89"/>
      <c r="ATS207" s="89"/>
      <c r="ATT207" s="89"/>
      <c r="AUL207" s="89"/>
      <c r="AUM207" s="89"/>
      <c r="AUP207" s="89"/>
      <c r="AUS207" s="89"/>
      <c r="AUU207" s="89"/>
      <c r="AUW207" s="89"/>
      <c r="AUZ207" s="89"/>
      <c r="AVC207" s="89"/>
      <c r="AVF207" s="89"/>
      <c r="AVL207" s="89"/>
      <c r="AVO207" s="89"/>
      <c r="AVR207" s="89"/>
      <c r="AVW207" s="89"/>
      <c r="AWK207" s="89"/>
      <c r="AWL207" s="89"/>
      <c r="AWM207" s="89"/>
      <c r="AWN207" s="89"/>
      <c r="AWO207" s="89"/>
      <c r="AWP207" s="89"/>
      <c r="AWQ207" s="89"/>
      <c r="AWR207" s="89"/>
      <c r="AWS207" s="89"/>
      <c r="AWT207" s="89"/>
      <c r="AWU207" s="89"/>
      <c r="AWV207" s="89"/>
      <c r="AWW207" s="89"/>
      <c r="AWX207" s="89"/>
      <c r="AWY207" s="89"/>
      <c r="AWZ207" s="89"/>
      <c r="AXA207" s="89"/>
      <c r="AXB207" s="89"/>
      <c r="AXC207" s="89"/>
      <c r="AXD207" s="89"/>
      <c r="AXE207" s="89"/>
      <c r="AXF207" s="89"/>
      <c r="AXG207" s="89"/>
      <c r="AXH207" s="89"/>
      <c r="AXI207" s="89"/>
      <c r="AXJ207" s="89"/>
      <c r="AXK207" s="89"/>
      <c r="AXL207" s="89"/>
      <c r="AXM207" s="89"/>
      <c r="AXN207" s="89"/>
      <c r="AXO207" s="89"/>
      <c r="AXP207" s="89"/>
      <c r="AXQ207" s="89"/>
      <c r="AXR207" s="89"/>
      <c r="AXS207" s="89"/>
      <c r="AXT207" s="89"/>
      <c r="AXU207" s="89"/>
      <c r="AXV207" s="89"/>
      <c r="AXW207" s="89"/>
      <c r="AXZ207" s="89"/>
      <c r="AYC207" s="89"/>
      <c r="AYF207" s="89"/>
      <c r="AYI207" s="89"/>
      <c r="AYL207" s="89"/>
      <c r="AYX207" s="89"/>
      <c r="AZA207" s="89"/>
      <c r="AZD207" s="89"/>
      <c r="AZG207" s="89"/>
      <c r="AZM207" s="89"/>
      <c r="AZP207" s="89"/>
      <c r="AZV207" s="89"/>
      <c r="AZY207" s="89"/>
      <c r="BAB207" s="89"/>
      <c r="BAE207" s="89"/>
      <c r="BAK207" s="89"/>
      <c r="BAN207" s="89"/>
      <c r="BAT207" s="89"/>
      <c r="BAV207" s="89"/>
      <c r="BAW207" s="89"/>
      <c r="BAY207" s="89"/>
      <c r="BBB207" s="89"/>
      <c r="BBE207" s="89"/>
      <c r="BBP207" s="89"/>
      <c r="BBR207" s="89"/>
      <c r="BCD207" s="89"/>
      <c r="BCG207" s="89"/>
      <c r="BCO207" s="89"/>
      <c r="BDI207" s="89"/>
      <c r="BDK207" s="89"/>
      <c r="BDL207" s="89"/>
      <c r="BDM207" s="89"/>
      <c r="BDN207" s="89"/>
      <c r="BDO207" s="89"/>
      <c r="BDP207" s="89"/>
      <c r="BEH207" s="89"/>
      <c r="BEI207" s="89"/>
      <c r="BEL207" s="89"/>
      <c r="BEO207" s="89"/>
      <c r="BEQ207" s="89"/>
      <c r="BES207" s="89"/>
      <c r="BEV207" s="89"/>
      <c r="BEY207" s="89"/>
      <c r="BFB207" s="89"/>
      <c r="BFH207" s="89"/>
      <c r="BFK207" s="89"/>
      <c r="BFN207" s="89"/>
      <c r="BFS207" s="89"/>
      <c r="BGG207" s="89"/>
      <c r="BGH207" s="89"/>
      <c r="BGI207" s="89"/>
      <c r="BGJ207" s="89"/>
      <c r="BGK207" s="89"/>
      <c r="BGL207" s="89"/>
      <c r="BGM207" s="89"/>
      <c r="BGN207" s="89"/>
      <c r="BGO207" s="89"/>
      <c r="BGP207" s="89"/>
      <c r="BGQ207" s="89"/>
      <c r="BGR207" s="89"/>
      <c r="BGS207" s="89"/>
      <c r="BGT207" s="89"/>
      <c r="BGU207" s="89"/>
      <c r="BGV207" s="89"/>
      <c r="BGW207" s="89"/>
      <c r="BGX207" s="89"/>
      <c r="BGY207" s="89"/>
      <c r="BGZ207" s="89"/>
      <c r="BHA207" s="89"/>
      <c r="BHB207" s="89"/>
      <c r="BHC207" s="89"/>
      <c r="BHD207" s="89"/>
      <c r="BHE207" s="89"/>
      <c r="BHF207" s="89"/>
      <c r="BHG207" s="89"/>
      <c r="BHH207" s="89"/>
      <c r="BHI207" s="89"/>
      <c r="BHJ207" s="89"/>
      <c r="BHK207" s="89"/>
      <c r="BHL207" s="89"/>
      <c r="BHM207" s="89"/>
      <c r="BHN207" s="89"/>
      <c r="BHO207" s="89"/>
      <c r="BHP207" s="89"/>
      <c r="BHQ207" s="89"/>
      <c r="BHR207" s="89"/>
      <c r="BHS207" s="89"/>
      <c r="BHV207" s="89"/>
      <c r="BHY207" s="89"/>
      <c r="BIB207" s="89"/>
      <c r="BIE207" s="89"/>
      <c r="BIH207" s="89"/>
      <c r="BIT207" s="89"/>
      <c r="BIW207" s="89"/>
      <c r="BIZ207" s="89"/>
      <c r="BJC207" s="89"/>
      <c r="BJI207" s="89"/>
      <c r="BJL207" s="89"/>
      <c r="BJR207" s="89"/>
      <c r="BJU207" s="89"/>
      <c r="BJX207" s="89"/>
      <c r="BKA207" s="89"/>
      <c r="BKG207" s="89"/>
      <c r="BKJ207" s="89"/>
      <c r="BKP207" s="89"/>
      <c r="BKR207" s="89"/>
      <c r="BKS207" s="89"/>
      <c r="BKU207" s="89"/>
      <c r="BKX207" s="89"/>
      <c r="BLA207" s="89"/>
      <c r="BLL207" s="89"/>
      <c r="BLN207" s="89"/>
      <c r="BLZ207" s="89"/>
      <c r="BMC207" s="89"/>
      <c r="BMK207" s="89"/>
      <c r="BNE207" s="89"/>
      <c r="BNG207" s="89"/>
      <c r="BNH207" s="89"/>
      <c r="BNI207" s="89"/>
      <c r="BNJ207" s="89"/>
      <c r="BNK207" s="89"/>
      <c r="BNL207" s="89"/>
      <c r="BOD207" s="89"/>
      <c r="BOE207" s="89"/>
      <c r="BOH207" s="89"/>
      <c r="BOK207" s="89"/>
      <c r="BOM207" s="89"/>
      <c r="BOO207" s="89"/>
      <c r="BOR207" s="89"/>
      <c r="BOU207" s="89"/>
      <c r="BOX207" s="89"/>
      <c r="BPD207" s="89"/>
      <c r="BPG207" s="89"/>
      <c r="BPJ207" s="89"/>
      <c r="BPO207" s="89"/>
      <c r="BQC207" s="89"/>
      <c r="BQD207" s="89"/>
      <c r="BQE207" s="89"/>
      <c r="BQF207" s="89"/>
      <c r="BQG207" s="89"/>
      <c r="BQH207" s="89"/>
      <c r="BQI207" s="89"/>
      <c r="BQJ207" s="89"/>
      <c r="BQK207" s="89"/>
      <c r="BQL207" s="89"/>
      <c r="BQM207" s="89"/>
      <c r="BQN207" s="89"/>
      <c r="BQO207" s="89"/>
      <c r="BQP207" s="89"/>
      <c r="BQQ207" s="89"/>
      <c r="BQR207" s="89"/>
      <c r="BQS207" s="89"/>
      <c r="BQT207" s="89"/>
      <c r="BQU207" s="89"/>
      <c r="BQV207" s="89"/>
      <c r="BQW207" s="89"/>
      <c r="BQX207" s="89"/>
      <c r="BQY207" s="89"/>
      <c r="BQZ207" s="89"/>
      <c r="BRA207" s="89"/>
      <c r="BRB207" s="89"/>
      <c r="BRC207" s="89"/>
      <c r="BRD207" s="89"/>
      <c r="BRE207" s="89"/>
      <c r="BRF207" s="89"/>
      <c r="BRG207" s="89"/>
      <c r="BRH207" s="89"/>
      <c r="BRI207" s="89"/>
      <c r="BRJ207" s="89"/>
      <c r="BRK207" s="89"/>
      <c r="BRL207" s="89"/>
      <c r="BRM207" s="89"/>
      <c r="BRN207" s="89"/>
      <c r="BRO207" s="89"/>
      <c r="BRR207" s="89"/>
      <c r="BRU207" s="89"/>
      <c r="BRX207" s="89"/>
      <c r="BSA207" s="89"/>
      <c r="BSD207" s="89"/>
      <c r="BSP207" s="89"/>
      <c r="BSS207" s="89"/>
      <c r="BSV207" s="89"/>
      <c r="BSY207" s="89"/>
      <c r="BTE207" s="89"/>
      <c r="BTH207" s="89"/>
      <c r="BTN207" s="89"/>
      <c r="BTQ207" s="89"/>
      <c r="BTT207" s="89"/>
      <c r="BTW207" s="89"/>
      <c r="BUC207" s="89"/>
      <c r="BUF207" s="89"/>
      <c r="BUL207" s="89"/>
      <c r="BUN207" s="89"/>
      <c r="BUO207" s="89"/>
      <c r="BUQ207" s="89"/>
      <c r="BUT207" s="89"/>
      <c r="BUW207" s="89"/>
      <c r="BVH207" s="89"/>
      <c r="BVJ207" s="89"/>
      <c r="BVV207" s="89"/>
      <c r="BVY207" s="89"/>
      <c r="BWG207" s="89"/>
      <c r="BXA207" s="89"/>
      <c r="BXC207" s="89"/>
      <c r="BXD207" s="89"/>
      <c r="BXE207" s="89"/>
      <c r="BXF207" s="89"/>
      <c r="BXG207" s="89"/>
      <c r="BXH207" s="89"/>
      <c r="BXZ207" s="89"/>
      <c r="BYA207" s="89"/>
      <c r="BYD207" s="89"/>
      <c r="BYG207" s="89"/>
      <c r="BYI207" s="89"/>
      <c r="BYK207" s="89"/>
      <c r="BYN207" s="89"/>
      <c r="BYQ207" s="89"/>
      <c r="BYT207" s="89"/>
      <c r="BYZ207" s="89"/>
      <c r="BZC207" s="89"/>
      <c r="BZF207" s="89"/>
      <c r="BZK207" s="89"/>
      <c r="BZY207" s="89"/>
      <c r="BZZ207" s="89"/>
      <c r="CAA207" s="89"/>
      <c r="CAB207" s="89"/>
      <c r="CAC207" s="89"/>
      <c r="CAD207" s="89"/>
      <c r="CAE207" s="89"/>
      <c r="CAF207" s="89"/>
      <c r="CAG207" s="89"/>
      <c r="CAH207" s="89"/>
      <c r="CAI207" s="89"/>
      <c r="CAJ207" s="89"/>
      <c r="CAK207" s="89"/>
      <c r="CAL207" s="89"/>
      <c r="CAM207" s="89"/>
      <c r="CAN207" s="89"/>
      <c r="CAO207" s="89"/>
      <c r="CAP207" s="89"/>
      <c r="CAQ207" s="89"/>
      <c r="CAR207" s="89"/>
      <c r="CAS207" s="89"/>
      <c r="CAT207" s="89"/>
      <c r="CAU207" s="89"/>
      <c r="CAV207" s="89"/>
      <c r="CAW207" s="89"/>
      <c r="CAX207" s="89"/>
      <c r="CAY207" s="89"/>
      <c r="CAZ207" s="89"/>
      <c r="CBA207" s="89"/>
      <c r="CBB207" s="89"/>
      <c r="CBC207" s="89"/>
      <c r="CBD207" s="89"/>
      <c r="CBE207" s="89"/>
      <c r="CBF207" s="89"/>
      <c r="CBG207" s="89"/>
      <c r="CBH207" s="89"/>
      <c r="CBI207" s="89"/>
      <c r="CBJ207" s="89"/>
      <c r="CBK207" s="89"/>
      <c r="CBN207" s="89"/>
      <c r="CBQ207" s="89"/>
      <c r="CBT207" s="89"/>
      <c r="CBW207" s="89"/>
      <c r="CBZ207" s="89"/>
      <c r="CCL207" s="89"/>
      <c r="CCO207" s="89"/>
      <c r="CCR207" s="89"/>
      <c r="CCU207" s="89"/>
      <c r="CDA207" s="89"/>
      <c r="CDD207" s="89"/>
      <c r="CDJ207" s="89"/>
      <c r="CDM207" s="89"/>
      <c r="CDP207" s="89"/>
      <c r="CDS207" s="89"/>
      <c r="CDY207" s="89"/>
      <c r="CEB207" s="89"/>
      <c r="CEH207" s="89"/>
      <c r="CEJ207" s="89"/>
      <c r="CEK207" s="89"/>
      <c r="CEM207" s="89"/>
      <c r="CEP207" s="89"/>
      <c r="CES207" s="89"/>
      <c r="CFD207" s="89"/>
      <c r="CFF207" s="89"/>
      <c r="CFR207" s="89"/>
      <c r="CFU207" s="89"/>
      <c r="CGC207" s="89"/>
      <c r="CGW207" s="89"/>
      <c r="CGY207" s="89"/>
      <c r="CGZ207" s="89"/>
      <c r="CHA207" s="89"/>
      <c r="CHB207" s="89"/>
      <c r="CHC207" s="89"/>
      <c r="CHD207" s="89"/>
      <c r="CHV207" s="89"/>
      <c r="CHW207" s="89"/>
      <c r="CHZ207" s="89"/>
      <c r="CIC207" s="89"/>
      <c r="CIE207" s="89"/>
      <c r="CIG207" s="89"/>
      <c r="CIJ207" s="89"/>
      <c r="CIM207" s="89"/>
      <c r="CIP207" s="89"/>
      <c r="CIV207" s="89"/>
      <c r="CIY207" s="89"/>
      <c r="CJB207" s="89"/>
      <c r="CJG207" s="89"/>
      <c r="CJU207" s="89"/>
      <c r="CJV207" s="89"/>
      <c r="CJW207" s="89"/>
      <c r="CJX207" s="89"/>
      <c r="CJY207" s="89"/>
      <c r="CJZ207" s="89"/>
      <c r="CKA207" s="89"/>
      <c r="CKB207" s="89"/>
      <c r="CKC207" s="89"/>
      <c r="CKD207" s="89"/>
      <c r="CKE207" s="89"/>
      <c r="CKF207" s="89"/>
      <c r="CKG207" s="89"/>
      <c r="CKH207" s="89"/>
      <c r="CKI207" s="89"/>
      <c r="CKJ207" s="89"/>
      <c r="CKK207" s="89"/>
      <c r="CKL207" s="89"/>
      <c r="CKM207" s="89"/>
      <c r="CKN207" s="89"/>
      <c r="CKO207" s="89"/>
      <c r="CKP207" s="89"/>
      <c r="CKQ207" s="89"/>
      <c r="CKR207" s="89"/>
      <c r="CKS207" s="89"/>
      <c r="CKT207" s="89"/>
      <c r="CKU207" s="89"/>
      <c r="CKV207" s="89"/>
      <c r="CKW207" s="89"/>
      <c r="CKX207" s="89"/>
      <c r="CKY207" s="89"/>
      <c r="CKZ207" s="89"/>
      <c r="CLA207" s="89"/>
      <c r="CLB207" s="89"/>
      <c r="CLC207" s="89"/>
      <c r="CLD207" s="89"/>
      <c r="CLE207" s="89"/>
      <c r="CLF207" s="89"/>
      <c r="CLG207" s="89"/>
      <c r="CLJ207" s="89"/>
      <c r="CLM207" s="89"/>
      <c r="CLP207" s="89"/>
      <c r="CLS207" s="89"/>
      <c r="CLV207" s="89"/>
      <c r="CMH207" s="89"/>
      <c r="CMK207" s="89"/>
      <c r="CMN207" s="89"/>
      <c r="CMQ207" s="89"/>
      <c r="CMW207" s="89"/>
      <c r="CMZ207" s="89"/>
      <c r="CNF207" s="89"/>
      <c r="CNI207" s="89"/>
      <c r="CNL207" s="89"/>
      <c r="CNO207" s="89"/>
      <c r="CNU207" s="89"/>
      <c r="CNX207" s="89"/>
      <c r="COD207" s="89"/>
      <c r="COF207" s="89"/>
      <c r="COG207" s="89"/>
      <c r="COI207" s="89"/>
      <c r="COL207" s="89"/>
      <c r="COO207" s="89"/>
      <c r="COZ207" s="89"/>
      <c r="CPB207" s="89"/>
      <c r="CPN207" s="89"/>
      <c r="CPQ207" s="89"/>
      <c r="CPY207" s="89"/>
      <c r="CQS207" s="89"/>
      <c r="CQU207" s="89"/>
      <c r="CQV207" s="89"/>
      <c r="CQW207" s="89"/>
      <c r="CQX207" s="89"/>
      <c r="CQY207" s="89"/>
      <c r="CQZ207" s="89"/>
      <c r="CRR207" s="89"/>
      <c r="CRS207" s="89"/>
      <c r="CRV207" s="89"/>
      <c r="CRY207" s="89"/>
      <c r="CSA207" s="89"/>
      <c r="CSC207" s="89"/>
      <c r="CSF207" s="89"/>
      <c r="CSI207" s="89"/>
      <c r="CSL207" s="89"/>
      <c r="CSR207" s="89"/>
      <c r="CSU207" s="89"/>
      <c r="CSX207" s="89"/>
      <c r="CTC207" s="89"/>
      <c r="CTQ207" s="89"/>
      <c r="CTR207" s="89"/>
      <c r="CTS207" s="89"/>
      <c r="CTT207" s="89"/>
      <c r="CTU207" s="89"/>
      <c r="CTV207" s="89"/>
      <c r="CTW207" s="89"/>
      <c r="CTX207" s="89"/>
      <c r="CTY207" s="89"/>
      <c r="CTZ207" s="89"/>
      <c r="CUA207" s="89"/>
      <c r="CUB207" s="89"/>
      <c r="CUC207" s="89"/>
      <c r="CUD207" s="89"/>
      <c r="CUE207" s="89"/>
      <c r="CUF207" s="89"/>
      <c r="CUG207" s="89"/>
      <c r="CUH207" s="89"/>
      <c r="CUI207" s="89"/>
      <c r="CUJ207" s="89"/>
      <c r="CUK207" s="89"/>
      <c r="CUL207" s="89"/>
      <c r="CUM207" s="89"/>
      <c r="CUN207" s="89"/>
      <c r="CUO207" s="89"/>
      <c r="CUP207" s="89"/>
      <c r="CUQ207" s="89"/>
      <c r="CUR207" s="89"/>
      <c r="CUS207" s="89"/>
      <c r="CUT207" s="89"/>
      <c r="CUU207" s="89"/>
      <c r="CUV207" s="89"/>
      <c r="CUW207" s="89"/>
      <c r="CUX207" s="89"/>
      <c r="CUY207" s="89"/>
      <c r="CUZ207" s="89"/>
      <c r="CVA207" s="89"/>
      <c r="CVB207" s="89"/>
      <c r="CVC207" s="89"/>
      <c r="CVF207" s="89"/>
      <c r="CVI207" s="89"/>
      <c r="CVL207" s="89"/>
      <c r="CVO207" s="89"/>
      <c r="CVR207" s="89"/>
      <c r="CWD207" s="89"/>
      <c r="CWG207" s="89"/>
      <c r="CWJ207" s="89"/>
      <c r="CWM207" s="89"/>
      <c r="CWS207" s="89"/>
      <c r="CWV207" s="89"/>
      <c r="CXB207" s="89"/>
      <c r="CXE207" s="89"/>
      <c r="CXH207" s="89"/>
      <c r="CXK207" s="89"/>
      <c r="CXQ207" s="89"/>
      <c r="CXT207" s="89"/>
      <c r="CXZ207" s="89"/>
      <c r="CYB207" s="89"/>
      <c r="CYC207" s="89"/>
      <c r="CYE207" s="89"/>
      <c r="CYH207" s="89"/>
      <c r="CYK207" s="89"/>
      <c r="CYV207" s="89"/>
      <c r="CYX207" s="89"/>
      <c r="CZJ207" s="89"/>
      <c r="CZM207" s="89"/>
      <c r="CZU207" s="89"/>
      <c r="DAO207" s="89"/>
      <c r="DAQ207" s="89"/>
      <c r="DAR207" s="89"/>
      <c r="DAS207" s="89"/>
      <c r="DAT207" s="89"/>
      <c r="DAU207" s="89"/>
      <c r="DAV207" s="89"/>
      <c r="DBN207" s="89"/>
      <c r="DBO207" s="89"/>
      <c r="DBR207" s="89"/>
      <c r="DBU207" s="89"/>
      <c r="DBW207" s="89"/>
      <c r="DBY207" s="89"/>
      <c r="DCB207" s="89"/>
      <c r="DCE207" s="89"/>
      <c r="DCH207" s="89"/>
      <c r="DCN207" s="89"/>
      <c r="DCQ207" s="89"/>
      <c r="DCT207" s="89"/>
      <c r="DCY207" s="89"/>
      <c r="DDM207" s="89"/>
      <c r="DDN207" s="89"/>
      <c r="DDO207" s="89"/>
      <c r="DDP207" s="89"/>
      <c r="DDQ207" s="89"/>
      <c r="DDR207" s="89"/>
      <c r="DDS207" s="89"/>
      <c r="DDT207" s="89"/>
      <c r="DDU207" s="89"/>
      <c r="DDV207" s="89"/>
      <c r="DDW207" s="89"/>
      <c r="DDX207" s="89"/>
      <c r="DDY207" s="89"/>
      <c r="DDZ207" s="89"/>
      <c r="DEA207" s="89"/>
      <c r="DEB207" s="89"/>
      <c r="DEC207" s="89"/>
      <c r="DED207" s="89"/>
      <c r="DEE207" s="89"/>
      <c r="DEF207" s="89"/>
      <c r="DEG207" s="89"/>
      <c r="DEH207" s="89"/>
      <c r="DEI207" s="89"/>
      <c r="DEJ207" s="89"/>
      <c r="DEK207" s="89"/>
      <c r="DEL207" s="89"/>
      <c r="DEM207" s="89"/>
      <c r="DEN207" s="89"/>
      <c r="DEO207" s="89"/>
      <c r="DEP207" s="89"/>
      <c r="DEQ207" s="89"/>
      <c r="DER207" s="89"/>
      <c r="DES207" s="89"/>
      <c r="DET207" s="89"/>
      <c r="DEU207" s="89"/>
      <c r="DEV207" s="89"/>
      <c r="DEW207" s="89"/>
      <c r="DEX207" s="89"/>
      <c r="DEY207" s="89"/>
      <c r="DFB207" s="89"/>
      <c r="DFE207" s="89"/>
      <c r="DFH207" s="89"/>
      <c r="DFK207" s="89"/>
      <c r="DFN207" s="89"/>
      <c r="DFZ207" s="89"/>
      <c r="DGC207" s="89"/>
      <c r="DGF207" s="89"/>
      <c r="DGI207" s="89"/>
      <c r="DGO207" s="89"/>
      <c r="DGR207" s="89"/>
      <c r="DGX207" s="89"/>
      <c r="DHA207" s="89"/>
      <c r="DHD207" s="89"/>
      <c r="DHG207" s="89"/>
      <c r="DHM207" s="89"/>
      <c r="DHP207" s="89"/>
      <c r="DHV207" s="89"/>
      <c r="DHX207" s="89"/>
      <c r="DHY207" s="89"/>
      <c r="DIA207" s="89"/>
      <c r="DID207" s="89"/>
      <c r="DIG207" s="89"/>
      <c r="DIR207" s="89"/>
      <c r="DIT207" s="89"/>
      <c r="DJF207" s="89"/>
      <c r="DJI207" s="89"/>
      <c r="DJQ207" s="89"/>
      <c r="DKK207" s="89"/>
      <c r="DKM207" s="89"/>
      <c r="DKN207" s="89"/>
      <c r="DKO207" s="89"/>
      <c r="DKP207" s="89"/>
      <c r="DKQ207" s="89"/>
      <c r="DKR207" s="89"/>
      <c r="DLJ207" s="89"/>
      <c r="DLK207" s="89"/>
      <c r="DLN207" s="89"/>
      <c r="DLQ207" s="89"/>
      <c r="DLS207" s="89"/>
      <c r="DLU207" s="89"/>
      <c r="DLX207" s="89"/>
      <c r="DMA207" s="89"/>
      <c r="DMD207" s="89"/>
      <c r="DMJ207" s="89"/>
      <c r="DMM207" s="89"/>
      <c r="DMP207" s="89"/>
      <c r="DMU207" s="89"/>
      <c r="DNI207" s="89"/>
      <c r="DNJ207" s="89"/>
      <c r="DNK207" s="89"/>
      <c r="DNL207" s="89"/>
      <c r="DNM207" s="89"/>
      <c r="DNN207" s="89"/>
      <c r="DNO207" s="89"/>
      <c r="DNP207" s="89"/>
      <c r="DNQ207" s="89"/>
      <c r="DNR207" s="89"/>
      <c r="DNS207" s="89"/>
      <c r="DNT207" s="89"/>
      <c r="DNU207" s="89"/>
      <c r="DNV207" s="89"/>
      <c r="DNW207" s="89"/>
      <c r="DNX207" s="89"/>
      <c r="DNY207" s="89"/>
      <c r="DNZ207" s="89"/>
      <c r="DOA207" s="89"/>
      <c r="DOB207" s="89"/>
      <c r="DOC207" s="89"/>
      <c r="DOD207" s="89"/>
      <c r="DOE207" s="89"/>
      <c r="DOF207" s="89"/>
      <c r="DOG207" s="89"/>
      <c r="DOH207" s="89"/>
      <c r="DOI207" s="89"/>
      <c r="DOJ207" s="89"/>
      <c r="DOK207" s="89"/>
      <c r="DOL207" s="89"/>
      <c r="DOM207" s="89"/>
      <c r="DON207" s="89"/>
      <c r="DOO207" s="89"/>
      <c r="DOP207" s="89"/>
      <c r="DOQ207" s="89"/>
      <c r="DOR207" s="89"/>
      <c r="DOS207" s="89"/>
      <c r="DOT207" s="89"/>
      <c r="DOU207" s="89"/>
      <c r="DOX207" s="89"/>
      <c r="DPA207" s="89"/>
      <c r="DPD207" s="89"/>
      <c r="DPG207" s="89"/>
      <c r="DPJ207" s="89"/>
      <c r="DPV207" s="89"/>
      <c r="DPY207" s="89"/>
      <c r="DQB207" s="89"/>
      <c r="DQE207" s="89"/>
      <c r="DQK207" s="89"/>
      <c r="DQN207" s="89"/>
      <c r="DQT207" s="89"/>
      <c r="DQW207" s="89"/>
      <c r="DQZ207" s="89"/>
      <c r="DRC207" s="89"/>
      <c r="DRI207" s="89"/>
      <c r="DRL207" s="89"/>
      <c r="DRR207" s="89"/>
      <c r="DRT207" s="89"/>
      <c r="DRU207" s="89"/>
      <c r="DRW207" s="89"/>
      <c r="DRZ207" s="89"/>
      <c r="DSC207" s="89"/>
      <c r="DSN207" s="89"/>
      <c r="DSP207" s="89"/>
      <c r="DTB207" s="89"/>
      <c r="DTE207" s="89"/>
      <c r="DTM207" s="89"/>
      <c r="DUG207" s="89"/>
      <c r="DUI207" s="89"/>
      <c r="DUJ207" s="89"/>
      <c r="DUK207" s="89"/>
      <c r="DUL207" s="89"/>
      <c r="DUM207" s="89"/>
      <c r="DUN207" s="89"/>
      <c r="DVF207" s="89"/>
      <c r="DVG207" s="89"/>
      <c r="DVJ207" s="89"/>
      <c r="DVM207" s="89"/>
      <c r="DVO207" s="89"/>
      <c r="DVQ207" s="89"/>
      <c r="DVT207" s="89"/>
      <c r="DVW207" s="89"/>
      <c r="DVZ207" s="89"/>
      <c r="DWF207" s="89"/>
      <c r="DWI207" s="89"/>
      <c r="DWL207" s="89"/>
      <c r="DWQ207" s="89"/>
      <c r="DXE207" s="89"/>
      <c r="DXF207" s="89"/>
      <c r="DXG207" s="89"/>
      <c r="DXH207" s="89"/>
      <c r="DXI207" s="89"/>
      <c r="DXJ207" s="89"/>
      <c r="DXK207" s="89"/>
      <c r="DXL207" s="89"/>
      <c r="DXM207" s="89"/>
      <c r="DXN207" s="89"/>
      <c r="DXO207" s="89"/>
      <c r="DXP207" s="89"/>
      <c r="DXQ207" s="89"/>
      <c r="DXR207" s="89"/>
      <c r="DXS207" s="89"/>
      <c r="DXT207" s="89"/>
      <c r="DXU207" s="89"/>
      <c r="DXV207" s="89"/>
      <c r="DXW207" s="89"/>
      <c r="DXX207" s="89"/>
      <c r="DXY207" s="89"/>
      <c r="DXZ207" s="89"/>
      <c r="DYA207" s="89"/>
      <c r="DYB207" s="89"/>
      <c r="DYC207" s="89"/>
      <c r="DYD207" s="89"/>
      <c r="DYE207" s="89"/>
      <c r="DYF207" s="89"/>
      <c r="DYG207" s="89"/>
      <c r="DYH207" s="89"/>
      <c r="DYI207" s="89"/>
      <c r="DYJ207" s="89"/>
      <c r="DYK207" s="89"/>
      <c r="DYL207" s="89"/>
      <c r="DYM207" s="89"/>
      <c r="DYN207" s="89"/>
      <c r="DYO207" s="89"/>
      <c r="DYP207" s="89"/>
      <c r="DYQ207" s="89"/>
      <c r="DYT207" s="89"/>
      <c r="DYW207" s="89"/>
      <c r="DYZ207" s="89"/>
      <c r="DZC207" s="89"/>
      <c r="DZF207" s="89"/>
      <c r="DZR207" s="89"/>
      <c r="DZU207" s="89"/>
      <c r="DZX207" s="89"/>
      <c r="EAA207" s="89"/>
      <c r="EAG207" s="89"/>
      <c r="EAJ207" s="89"/>
      <c r="EAP207" s="89"/>
      <c r="EAS207" s="89"/>
      <c r="EAV207" s="89"/>
      <c r="EAY207" s="89"/>
      <c r="EBE207" s="89"/>
      <c r="EBH207" s="89"/>
      <c r="EBN207" s="89"/>
      <c r="EBP207" s="89"/>
      <c r="EBQ207" s="89"/>
      <c r="EBS207" s="89"/>
      <c r="EBV207" s="89"/>
      <c r="EBY207" s="89"/>
      <c r="ECJ207" s="89"/>
      <c r="ECL207" s="89"/>
      <c r="ECX207" s="89"/>
      <c r="EDA207" s="89"/>
      <c r="EDI207" s="89"/>
      <c r="EEC207" s="89"/>
      <c r="EEE207" s="89"/>
      <c r="EEF207" s="89"/>
      <c r="EEG207" s="89"/>
      <c r="EEH207" s="89"/>
      <c r="EEI207" s="89"/>
      <c r="EEJ207" s="89"/>
      <c r="EFB207" s="89"/>
      <c r="EFC207" s="89"/>
      <c r="EFF207" s="89"/>
      <c r="EFI207" s="89"/>
      <c r="EFK207" s="89"/>
      <c r="EFM207" s="89"/>
      <c r="EFP207" s="89"/>
      <c r="EFS207" s="89"/>
      <c r="EFV207" s="89"/>
      <c r="EGB207" s="89"/>
      <c r="EGE207" s="89"/>
      <c r="EGH207" s="89"/>
      <c r="EGM207" s="89"/>
      <c r="EHA207" s="89"/>
      <c r="EHB207" s="89"/>
      <c r="EHC207" s="89"/>
      <c r="EHD207" s="89"/>
      <c r="EHE207" s="89"/>
      <c r="EHF207" s="89"/>
      <c r="EHG207" s="89"/>
      <c r="EHH207" s="89"/>
      <c r="EHI207" s="89"/>
      <c r="EHJ207" s="89"/>
      <c r="EHK207" s="89"/>
      <c r="EHL207" s="89"/>
      <c r="EHM207" s="89"/>
      <c r="EHN207" s="89"/>
      <c r="EHO207" s="89"/>
      <c r="EHP207" s="89"/>
      <c r="EHQ207" s="89"/>
      <c r="EHR207" s="89"/>
      <c r="EHS207" s="89"/>
      <c r="EHT207" s="89"/>
      <c r="EHU207" s="89"/>
      <c r="EHV207" s="89"/>
      <c r="EHW207" s="89"/>
      <c r="EHX207" s="89"/>
      <c r="EHY207" s="89"/>
      <c r="EHZ207" s="89"/>
      <c r="EIA207" s="89"/>
      <c r="EIB207" s="89"/>
      <c r="EIC207" s="89"/>
      <c r="EID207" s="89"/>
      <c r="EIE207" s="89"/>
      <c r="EIF207" s="89"/>
      <c r="EIG207" s="89"/>
      <c r="EIH207" s="89"/>
      <c r="EII207" s="89"/>
      <c r="EIJ207" s="89"/>
      <c r="EIK207" s="89"/>
      <c r="EIL207" s="89"/>
      <c r="EIM207" s="89"/>
      <c r="EIP207" s="89"/>
      <c r="EIS207" s="89"/>
      <c r="EIV207" s="89"/>
      <c r="EIY207" s="89"/>
      <c r="EJB207" s="89"/>
      <c r="EJN207" s="89"/>
      <c r="EJQ207" s="89"/>
      <c r="EJT207" s="89"/>
      <c r="EJW207" s="89"/>
      <c r="EKC207" s="89"/>
      <c r="EKF207" s="89"/>
      <c r="EKL207" s="89"/>
      <c r="EKO207" s="89"/>
      <c r="EKR207" s="89"/>
      <c r="EKU207" s="89"/>
      <c r="ELA207" s="89"/>
      <c r="ELD207" s="89"/>
      <c r="ELJ207" s="89"/>
      <c r="ELL207" s="89"/>
      <c r="ELM207" s="89"/>
      <c r="ELO207" s="89"/>
      <c r="ELR207" s="89"/>
      <c r="ELU207" s="89"/>
      <c r="EMF207" s="89"/>
      <c r="EMH207" s="89"/>
      <c r="EMT207" s="89"/>
      <c r="EMW207" s="89"/>
      <c r="ENE207" s="89"/>
      <c r="ENY207" s="89"/>
      <c r="EOA207" s="89"/>
      <c r="EOB207" s="89"/>
      <c r="EOC207" s="89"/>
      <c r="EOD207" s="89"/>
      <c r="EOE207" s="89"/>
      <c r="EOF207" s="89"/>
      <c r="EOX207" s="89"/>
      <c r="EOY207" s="89"/>
      <c r="EPB207" s="89"/>
      <c r="EPE207" s="89"/>
      <c r="EPG207" s="89"/>
      <c r="EPI207" s="89"/>
      <c r="EPL207" s="89"/>
      <c r="EPO207" s="89"/>
      <c r="EPR207" s="89"/>
      <c r="EPX207" s="89"/>
      <c r="EQA207" s="89"/>
      <c r="EQD207" s="89"/>
      <c r="EQI207" s="89"/>
      <c r="EQW207" s="89"/>
      <c r="EQX207" s="89"/>
      <c r="EQY207" s="89"/>
      <c r="EQZ207" s="89"/>
      <c r="ERA207" s="89"/>
      <c r="ERB207" s="89"/>
      <c r="ERC207" s="89"/>
      <c r="ERD207" s="89"/>
      <c r="ERE207" s="89"/>
      <c r="ERF207" s="89"/>
      <c r="ERG207" s="89"/>
      <c r="ERH207" s="89"/>
      <c r="ERI207" s="89"/>
      <c r="ERJ207" s="89"/>
      <c r="ERK207" s="89"/>
      <c r="ERL207" s="89"/>
      <c r="ERM207" s="89"/>
      <c r="ERN207" s="89"/>
      <c r="ERO207" s="89"/>
      <c r="ERP207" s="89"/>
      <c r="ERQ207" s="89"/>
      <c r="ERR207" s="89"/>
      <c r="ERS207" s="89"/>
      <c r="ERT207" s="89"/>
      <c r="ERU207" s="89"/>
      <c r="ERV207" s="89"/>
      <c r="ERW207" s="89"/>
      <c r="ERX207" s="89"/>
      <c r="ERY207" s="89"/>
      <c r="ERZ207" s="89"/>
      <c r="ESA207" s="89"/>
      <c r="ESB207" s="89"/>
      <c r="ESC207" s="89"/>
      <c r="ESD207" s="89"/>
      <c r="ESE207" s="89"/>
      <c r="ESF207" s="89"/>
      <c r="ESG207" s="89"/>
      <c r="ESH207" s="89"/>
      <c r="ESI207" s="89"/>
      <c r="ESL207" s="89"/>
      <c r="ESO207" s="89"/>
      <c r="ESR207" s="89"/>
      <c r="ESU207" s="89"/>
      <c r="ESX207" s="89"/>
      <c r="ETJ207" s="89"/>
      <c r="ETM207" s="89"/>
      <c r="ETP207" s="89"/>
      <c r="ETS207" s="89"/>
      <c r="ETY207" s="89"/>
      <c r="EUB207" s="89"/>
      <c r="EUH207" s="89"/>
      <c r="EUK207" s="89"/>
      <c r="EUN207" s="89"/>
      <c r="EUQ207" s="89"/>
      <c r="EUW207" s="89"/>
      <c r="EUZ207" s="89"/>
      <c r="EVF207" s="89"/>
      <c r="EVH207" s="89"/>
      <c r="EVI207" s="89"/>
      <c r="EVK207" s="89"/>
      <c r="EVN207" s="89"/>
      <c r="EVQ207" s="89"/>
      <c r="EWB207" s="89"/>
      <c r="EWD207" s="89"/>
      <c r="EWP207" s="89"/>
      <c r="EWS207" s="89"/>
      <c r="EXA207" s="89"/>
      <c r="EXU207" s="89"/>
      <c r="EXW207" s="89"/>
      <c r="EXX207" s="89"/>
      <c r="EXY207" s="89"/>
      <c r="EXZ207" s="89"/>
      <c r="EYA207" s="89"/>
      <c r="EYB207" s="89"/>
      <c r="EYT207" s="89"/>
      <c r="EYU207" s="89"/>
      <c r="EYX207" s="89"/>
      <c r="EZA207" s="89"/>
      <c r="EZC207" s="89"/>
      <c r="EZE207" s="89"/>
      <c r="EZH207" s="89"/>
      <c r="EZK207" s="89"/>
      <c r="EZN207" s="89"/>
      <c r="EZT207" s="89"/>
      <c r="EZW207" s="89"/>
      <c r="EZZ207" s="89"/>
      <c r="FAE207" s="89"/>
      <c r="FAS207" s="89"/>
      <c r="FAT207" s="89"/>
      <c r="FAU207" s="89"/>
      <c r="FAV207" s="89"/>
      <c r="FAW207" s="89"/>
      <c r="FAX207" s="89"/>
      <c r="FAY207" s="89"/>
      <c r="FAZ207" s="89"/>
      <c r="FBA207" s="89"/>
      <c r="FBB207" s="89"/>
      <c r="FBC207" s="89"/>
      <c r="FBD207" s="89"/>
      <c r="FBE207" s="89"/>
      <c r="FBF207" s="89"/>
      <c r="FBG207" s="89"/>
      <c r="FBH207" s="89"/>
      <c r="FBI207" s="89"/>
      <c r="FBJ207" s="89"/>
      <c r="FBK207" s="89"/>
      <c r="FBL207" s="89"/>
      <c r="FBM207" s="89"/>
      <c r="FBN207" s="89"/>
      <c r="FBO207" s="89"/>
      <c r="FBP207" s="89"/>
      <c r="FBQ207" s="89"/>
      <c r="FBR207" s="89"/>
      <c r="FBS207" s="89"/>
      <c r="FBT207" s="89"/>
      <c r="FBU207" s="89"/>
      <c r="FBV207" s="89"/>
      <c r="FBW207" s="89"/>
      <c r="FBX207" s="89"/>
      <c r="FBY207" s="89"/>
      <c r="FBZ207" s="89"/>
      <c r="FCA207" s="89"/>
      <c r="FCB207" s="89"/>
      <c r="FCC207" s="89"/>
      <c r="FCD207" s="89"/>
      <c r="FCE207" s="89"/>
      <c r="FCH207" s="89"/>
      <c r="FCK207" s="89"/>
      <c r="FCN207" s="89"/>
      <c r="FCQ207" s="89"/>
      <c r="FCT207" s="89"/>
      <c r="FDF207" s="89"/>
      <c r="FDI207" s="89"/>
      <c r="FDL207" s="89"/>
      <c r="FDO207" s="89"/>
      <c r="FDU207" s="89"/>
      <c r="FDX207" s="89"/>
      <c r="FED207" s="89"/>
      <c r="FEG207" s="89"/>
      <c r="FEJ207" s="89"/>
      <c r="FEM207" s="89"/>
      <c r="FES207" s="89"/>
      <c r="FEV207" s="89"/>
      <c r="FFB207" s="89"/>
      <c r="FFD207" s="89"/>
      <c r="FFE207" s="89"/>
      <c r="FFG207" s="89"/>
      <c r="FFJ207" s="89"/>
      <c r="FFM207" s="89"/>
      <c r="FFX207" s="89"/>
      <c r="FFZ207" s="89"/>
      <c r="FGL207" s="89"/>
      <c r="FGO207" s="89"/>
      <c r="FGW207" s="89"/>
      <c r="FHQ207" s="89"/>
      <c r="FHS207" s="89"/>
      <c r="FHT207" s="89"/>
      <c r="FHU207" s="89"/>
      <c r="FHV207" s="89"/>
      <c r="FHW207" s="89"/>
      <c r="FHX207" s="89"/>
      <c r="FIP207" s="89"/>
      <c r="FIQ207" s="89"/>
      <c r="FIT207" s="89"/>
      <c r="FIW207" s="89"/>
      <c r="FIY207" s="89"/>
      <c r="FJA207" s="89"/>
      <c r="FJD207" s="89"/>
      <c r="FJG207" s="89"/>
      <c r="FJJ207" s="89"/>
      <c r="FJP207" s="89"/>
      <c r="FJS207" s="89"/>
      <c r="FJV207" s="89"/>
      <c r="FKA207" s="89"/>
      <c r="FKO207" s="89"/>
      <c r="FKP207" s="89"/>
      <c r="FKQ207" s="89"/>
      <c r="FKR207" s="89"/>
      <c r="FKS207" s="89"/>
      <c r="FKT207" s="89"/>
      <c r="FKU207" s="89"/>
      <c r="FKV207" s="89"/>
      <c r="FKW207" s="89"/>
      <c r="FKX207" s="89"/>
      <c r="FKY207" s="89"/>
      <c r="FKZ207" s="89"/>
      <c r="FLA207" s="89"/>
      <c r="FLB207" s="89"/>
      <c r="FLC207" s="89"/>
      <c r="FLD207" s="89"/>
      <c r="FLE207" s="89"/>
      <c r="FLF207" s="89"/>
      <c r="FLG207" s="89"/>
      <c r="FLH207" s="89"/>
      <c r="FLI207" s="89"/>
      <c r="FLJ207" s="89"/>
      <c r="FLK207" s="89"/>
      <c r="FLL207" s="89"/>
      <c r="FLM207" s="89"/>
      <c r="FLN207" s="89"/>
      <c r="FLO207" s="89"/>
      <c r="FLP207" s="89"/>
      <c r="FLQ207" s="89"/>
      <c r="FLR207" s="89"/>
      <c r="FLS207" s="89"/>
      <c r="FLT207" s="89"/>
      <c r="FLU207" s="89"/>
      <c r="FLV207" s="89"/>
      <c r="FLW207" s="89"/>
      <c r="FLX207" s="89"/>
      <c r="FLY207" s="89"/>
      <c r="FLZ207" s="89"/>
      <c r="FMA207" s="89"/>
      <c r="FMD207" s="89"/>
      <c r="FMG207" s="89"/>
      <c r="FMJ207" s="89"/>
      <c r="FMM207" s="89"/>
      <c r="FMP207" s="89"/>
      <c r="FNB207" s="89"/>
      <c r="FNE207" s="89"/>
      <c r="FNH207" s="89"/>
      <c r="FNK207" s="89"/>
      <c r="FNQ207" s="89"/>
      <c r="FNT207" s="89"/>
      <c r="FNZ207" s="89"/>
      <c r="FOC207" s="89"/>
      <c r="FOF207" s="89"/>
      <c r="FOI207" s="89"/>
      <c r="FOO207" s="89"/>
      <c r="FOR207" s="89"/>
      <c r="FOX207" s="89"/>
      <c r="FOZ207" s="89"/>
      <c r="FPA207" s="89"/>
      <c r="FPC207" s="89"/>
      <c r="FPF207" s="89"/>
      <c r="FPI207" s="89"/>
      <c r="FPT207" s="89"/>
      <c r="FPV207" s="89"/>
      <c r="FQH207" s="89"/>
      <c r="FQK207" s="89"/>
      <c r="FQS207" s="89"/>
      <c r="FRM207" s="89"/>
      <c r="FRO207" s="89"/>
      <c r="FRP207" s="89"/>
      <c r="FRQ207" s="89"/>
      <c r="FRR207" s="89"/>
      <c r="FRS207" s="89"/>
      <c r="FRT207" s="89"/>
      <c r="FSL207" s="89"/>
      <c r="FSM207" s="89"/>
      <c r="FSP207" s="89"/>
      <c r="FSS207" s="89"/>
      <c r="FSU207" s="89"/>
      <c r="FSW207" s="89"/>
      <c r="FSZ207" s="89"/>
      <c r="FTC207" s="89"/>
      <c r="FTF207" s="89"/>
      <c r="FTL207" s="89"/>
      <c r="FTO207" s="89"/>
      <c r="FTR207" s="89"/>
      <c r="FTW207" s="89"/>
      <c r="FUK207" s="89"/>
      <c r="FUL207" s="89"/>
      <c r="FUM207" s="89"/>
      <c r="FUN207" s="89"/>
      <c r="FUO207" s="89"/>
      <c r="FUP207" s="89"/>
      <c r="FUQ207" s="89"/>
      <c r="FUR207" s="89"/>
      <c r="FUS207" s="89"/>
      <c r="FUT207" s="89"/>
      <c r="FUU207" s="89"/>
      <c r="FUV207" s="89"/>
      <c r="FUW207" s="89"/>
      <c r="FUX207" s="89"/>
      <c r="FUY207" s="89"/>
      <c r="FUZ207" s="89"/>
      <c r="FVA207" s="89"/>
      <c r="FVB207" s="89"/>
      <c r="FVC207" s="89"/>
      <c r="FVD207" s="89"/>
      <c r="FVE207" s="89"/>
      <c r="FVF207" s="89"/>
      <c r="FVG207" s="89"/>
      <c r="FVH207" s="89"/>
      <c r="FVI207" s="89"/>
      <c r="FVJ207" s="89"/>
      <c r="FVK207" s="89"/>
      <c r="FVL207" s="89"/>
      <c r="FVM207" s="89"/>
      <c r="FVN207" s="89"/>
      <c r="FVO207" s="89"/>
      <c r="FVP207" s="89"/>
      <c r="FVQ207" s="89"/>
      <c r="FVR207" s="89"/>
      <c r="FVS207" s="89"/>
      <c r="FVT207" s="89"/>
      <c r="FVU207" s="89"/>
      <c r="FVV207" s="89"/>
      <c r="FVW207" s="89"/>
      <c r="FVZ207" s="89"/>
      <c r="FWC207" s="89"/>
      <c r="FWF207" s="89"/>
      <c r="FWI207" s="89"/>
      <c r="FWL207" s="89"/>
      <c r="FWX207" s="89"/>
      <c r="FXA207" s="89"/>
      <c r="FXD207" s="89"/>
      <c r="FXG207" s="89"/>
      <c r="FXM207" s="89"/>
      <c r="FXP207" s="89"/>
      <c r="FXV207" s="89"/>
      <c r="FXY207" s="89"/>
      <c r="FYB207" s="89"/>
      <c r="FYE207" s="89"/>
      <c r="FYK207" s="89"/>
      <c r="FYN207" s="89"/>
      <c r="FYT207" s="89"/>
      <c r="FYV207" s="89"/>
      <c r="FYW207" s="89"/>
      <c r="FYY207" s="89"/>
      <c r="FZB207" s="89"/>
      <c r="FZE207" s="89"/>
      <c r="FZP207" s="89"/>
      <c r="FZR207" s="89"/>
      <c r="GAD207" s="89"/>
      <c r="GAG207" s="89"/>
      <c r="GAO207" s="89"/>
      <c r="GBI207" s="89"/>
      <c r="GBK207" s="89"/>
      <c r="GBL207" s="89"/>
      <c r="GBM207" s="89"/>
      <c r="GBN207" s="89"/>
      <c r="GBO207" s="89"/>
      <c r="GBP207" s="89"/>
      <c r="GCH207" s="89"/>
      <c r="GCI207" s="89"/>
      <c r="GCL207" s="89"/>
      <c r="GCO207" s="89"/>
      <c r="GCQ207" s="89"/>
      <c r="GCS207" s="89"/>
      <c r="GCV207" s="89"/>
      <c r="GCY207" s="89"/>
      <c r="GDB207" s="89"/>
      <c r="GDH207" s="89"/>
      <c r="GDK207" s="89"/>
      <c r="GDN207" s="89"/>
      <c r="GDS207" s="89"/>
      <c r="GEG207" s="89"/>
      <c r="GEH207" s="89"/>
      <c r="GEI207" s="89"/>
      <c r="GEJ207" s="89"/>
      <c r="GEK207" s="89"/>
      <c r="GEL207" s="89"/>
      <c r="GEM207" s="89"/>
      <c r="GEN207" s="89"/>
      <c r="GEO207" s="89"/>
      <c r="GEP207" s="89"/>
      <c r="GEQ207" s="89"/>
      <c r="GER207" s="89"/>
      <c r="GES207" s="89"/>
      <c r="GET207" s="89"/>
      <c r="GEU207" s="89"/>
      <c r="GEV207" s="89"/>
      <c r="GEW207" s="89"/>
      <c r="GEX207" s="89"/>
      <c r="GEY207" s="89"/>
      <c r="GEZ207" s="89"/>
      <c r="GFA207" s="89"/>
      <c r="GFB207" s="89"/>
      <c r="GFC207" s="89"/>
      <c r="GFD207" s="89"/>
      <c r="GFE207" s="89"/>
      <c r="GFF207" s="89"/>
      <c r="GFG207" s="89"/>
      <c r="GFH207" s="89"/>
      <c r="GFI207" s="89"/>
      <c r="GFJ207" s="89"/>
      <c r="GFK207" s="89"/>
      <c r="GFL207" s="89"/>
      <c r="GFM207" s="89"/>
      <c r="GFN207" s="89"/>
      <c r="GFO207" s="89"/>
      <c r="GFP207" s="89"/>
      <c r="GFQ207" s="89"/>
      <c r="GFR207" s="89"/>
      <c r="GFS207" s="89"/>
      <c r="GFV207" s="89"/>
      <c r="GFY207" s="89"/>
      <c r="GGB207" s="89"/>
      <c r="GGE207" s="89"/>
      <c r="GGH207" s="89"/>
      <c r="GGT207" s="89"/>
      <c r="GGW207" s="89"/>
      <c r="GGZ207" s="89"/>
      <c r="GHC207" s="89"/>
      <c r="GHI207" s="89"/>
      <c r="GHL207" s="89"/>
      <c r="GHR207" s="89"/>
      <c r="GHU207" s="89"/>
      <c r="GHX207" s="89"/>
      <c r="GIA207" s="89"/>
      <c r="GIG207" s="89"/>
      <c r="GIJ207" s="89"/>
      <c r="GIP207" s="89"/>
      <c r="GIR207" s="89"/>
      <c r="GIS207" s="89"/>
      <c r="GIU207" s="89"/>
      <c r="GIX207" s="89"/>
      <c r="GJA207" s="89"/>
      <c r="GJL207" s="89"/>
      <c r="GJN207" s="89"/>
      <c r="GJZ207" s="89"/>
      <c r="GKC207" s="89"/>
      <c r="GKK207" s="89"/>
      <c r="GLE207" s="89"/>
      <c r="GLG207" s="89"/>
      <c r="GLH207" s="89"/>
      <c r="GLI207" s="89"/>
      <c r="GLJ207" s="89"/>
      <c r="GLK207" s="89"/>
      <c r="GLL207" s="89"/>
      <c r="GMD207" s="89"/>
      <c r="GME207" s="89"/>
      <c r="GMH207" s="89"/>
      <c r="GMK207" s="89"/>
      <c r="GMM207" s="89"/>
      <c r="GMO207" s="89"/>
      <c r="GMR207" s="89"/>
      <c r="GMU207" s="89"/>
      <c r="GMX207" s="89"/>
      <c r="GND207" s="89"/>
      <c r="GNG207" s="89"/>
      <c r="GNJ207" s="89"/>
      <c r="GNO207" s="89"/>
      <c r="GOC207" s="89"/>
      <c r="GOD207" s="89"/>
      <c r="GOE207" s="89"/>
      <c r="GOF207" s="89"/>
      <c r="GOG207" s="89"/>
      <c r="GOH207" s="89"/>
      <c r="GOI207" s="89"/>
      <c r="GOJ207" s="89"/>
      <c r="GOK207" s="89"/>
      <c r="GOL207" s="89"/>
      <c r="GOM207" s="89"/>
      <c r="GON207" s="89"/>
      <c r="GOO207" s="89"/>
      <c r="GOP207" s="89"/>
      <c r="GOQ207" s="89"/>
      <c r="GOR207" s="89"/>
      <c r="GOS207" s="89"/>
      <c r="GOT207" s="89"/>
      <c r="GOU207" s="89"/>
      <c r="GOV207" s="89"/>
      <c r="GOW207" s="89"/>
      <c r="GOX207" s="89"/>
      <c r="GOY207" s="89"/>
      <c r="GOZ207" s="89"/>
      <c r="GPA207" s="89"/>
      <c r="GPB207" s="89"/>
      <c r="GPC207" s="89"/>
      <c r="GPD207" s="89"/>
      <c r="GPE207" s="89"/>
      <c r="GPF207" s="89"/>
      <c r="GPG207" s="89"/>
      <c r="GPH207" s="89"/>
      <c r="GPI207" s="89"/>
      <c r="GPJ207" s="89"/>
      <c r="GPK207" s="89"/>
      <c r="GPL207" s="89"/>
      <c r="GPM207" s="89"/>
      <c r="GPN207" s="89"/>
      <c r="GPO207" s="89"/>
      <c r="GPR207" s="89"/>
      <c r="GPU207" s="89"/>
      <c r="GPX207" s="89"/>
      <c r="GQA207" s="89"/>
      <c r="GQD207" s="89"/>
      <c r="GQP207" s="89"/>
      <c r="GQS207" s="89"/>
      <c r="GQV207" s="89"/>
      <c r="GQY207" s="89"/>
      <c r="GRE207" s="89"/>
      <c r="GRH207" s="89"/>
      <c r="GRN207" s="89"/>
      <c r="GRQ207" s="89"/>
      <c r="GRT207" s="89"/>
      <c r="GRW207" s="89"/>
      <c r="GSC207" s="89"/>
      <c r="GSF207" s="89"/>
      <c r="GSL207" s="89"/>
      <c r="GSN207" s="89"/>
      <c r="GSO207" s="89"/>
      <c r="GSQ207" s="89"/>
      <c r="GST207" s="89"/>
      <c r="GSW207" s="89"/>
      <c r="GTH207" s="89"/>
      <c r="GTJ207" s="89"/>
      <c r="GTV207" s="89"/>
      <c r="GTY207" s="89"/>
      <c r="GUG207" s="89"/>
      <c r="GVA207" s="89"/>
      <c r="GVC207" s="89"/>
      <c r="GVD207" s="89"/>
      <c r="GVE207" s="89"/>
      <c r="GVF207" s="89"/>
      <c r="GVG207" s="89"/>
      <c r="GVH207" s="89"/>
      <c r="GVZ207" s="89"/>
      <c r="GWA207" s="89"/>
      <c r="GWD207" s="89"/>
      <c r="GWG207" s="89"/>
      <c r="GWI207" s="89"/>
      <c r="GWK207" s="89"/>
      <c r="GWN207" s="89"/>
      <c r="GWQ207" s="89"/>
      <c r="GWT207" s="89"/>
      <c r="GWZ207" s="89"/>
      <c r="GXC207" s="89"/>
      <c r="GXF207" s="89"/>
      <c r="GXK207" s="89"/>
      <c r="GXY207" s="89"/>
      <c r="GXZ207" s="89"/>
      <c r="GYA207" s="89"/>
      <c r="GYB207" s="89"/>
      <c r="GYC207" s="89"/>
      <c r="GYD207" s="89"/>
      <c r="GYE207" s="89"/>
      <c r="GYF207" s="89"/>
      <c r="GYG207" s="89"/>
      <c r="GYH207" s="89"/>
      <c r="GYI207" s="89"/>
      <c r="GYJ207" s="89"/>
      <c r="GYK207" s="89"/>
      <c r="GYL207" s="89"/>
      <c r="GYM207" s="89"/>
      <c r="GYN207" s="89"/>
      <c r="GYO207" s="89"/>
      <c r="GYP207" s="89"/>
      <c r="GYQ207" s="89"/>
      <c r="GYR207" s="89"/>
      <c r="GYS207" s="89"/>
      <c r="GYT207" s="89"/>
      <c r="GYU207" s="89"/>
      <c r="GYV207" s="89"/>
      <c r="GYW207" s="89"/>
      <c r="GYX207" s="89"/>
      <c r="GYY207" s="89"/>
      <c r="GYZ207" s="89"/>
      <c r="GZA207" s="89"/>
      <c r="GZB207" s="89"/>
      <c r="GZC207" s="89"/>
      <c r="GZD207" s="89"/>
      <c r="GZE207" s="89"/>
      <c r="GZF207" s="89"/>
      <c r="GZG207" s="89"/>
      <c r="GZH207" s="89"/>
      <c r="GZI207" s="89"/>
      <c r="GZJ207" s="89"/>
      <c r="GZK207" s="89"/>
      <c r="GZN207" s="89"/>
      <c r="GZQ207" s="89"/>
      <c r="GZT207" s="89"/>
      <c r="GZW207" s="89"/>
      <c r="GZZ207" s="89"/>
      <c r="HAL207" s="89"/>
      <c r="HAO207" s="89"/>
      <c r="HAR207" s="89"/>
      <c r="HAU207" s="89"/>
      <c r="HBA207" s="89"/>
      <c r="HBD207" s="89"/>
      <c r="HBJ207" s="89"/>
      <c r="HBM207" s="89"/>
      <c r="HBP207" s="89"/>
      <c r="HBS207" s="89"/>
      <c r="HBY207" s="89"/>
      <c r="HCB207" s="89"/>
      <c r="HCH207" s="89"/>
      <c r="HCJ207" s="89"/>
      <c r="HCK207" s="89"/>
      <c r="HCM207" s="89"/>
      <c r="HCP207" s="89"/>
      <c r="HCS207" s="89"/>
      <c r="HDD207" s="89"/>
      <c r="HDF207" s="89"/>
      <c r="HDR207" s="89"/>
      <c r="HDU207" s="89"/>
      <c r="HEC207" s="89"/>
      <c r="HEW207" s="89"/>
      <c r="HEY207" s="89"/>
      <c r="HEZ207" s="89"/>
      <c r="HFA207" s="89"/>
      <c r="HFB207" s="89"/>
      <c r="HFC207" s="89"/>
      <c r="HFD207" s="89"/>
      <c r="HFV207" s="89"/>
      <c r="HFW207" s="89"/>
      <c r="HFZ207" s="89"/>
      <c r="HGC207" s="89"/>
      <c r="HGE207" s="89"/>
      <c r="HGG207" s="89"/>
      <c r="HGJ207" s="89"/>
      <c r="HGM207" s="89"/>
      <c r="HGP207" s="89"/>
      <c r="HGV207" s="89"/>
      <c r="HGY207" s="89"/>
      <c r="HHB207" s="89"/>
      <c r="HHG207" s="89"/>
      <c r="HHU207" s="89"/>
      <c r="HHV207" s="89"/>
      <c r="HHW207" s="89"/>
      <c r="HHX207" s="89"/>
      <c r="HHY207" s="89"/>
      <c r="HHZ207" s="89"/>
      <c r="HIA207" s="89"/>
      <c r="HIB207" s="89"/>
      <c r="HIC207" s="89"/>
      <c r="HID207" s="89"/>
      <c r="HIE207" s="89"/>
      <c r="HIF207" s="89"/>
      <c r="HIG207" s="89"/>
      <c r="HIH207" s="89"/>
      <c r="HII207" s="89"/>
      <c r="HIJ207" s="89"/>
      <c r="HIK207" s="89"/>
      <c r="HIL207" s="89"/>
      <c r="HIM207" s="89"/>
      <c r="HIN207" s="89"/>
      <c r="HIO207" s="89"/>
      <c r="HIP207" s="89"/>
      <c r="HIQ207" s="89"/>
      <c r="HIR207" s="89"/>
      <c r="HIS207" s="89"/>
      <c r="HIT207" s="89"/>
      <c r="HIU207" s="89"/>
      <c r="HIV207" s="89"/>
      <c r="HIW207" s="89"/>
      <c r="HIX207" s="89"/>
      <c r="HIY207" s="89"/>
      <c r="HIZ207" s="89"/>
      <c r="HJA207" s="89"/>
      <c r="HJB207" s="89"/>
      <c r="HJC207" s="89"/>
      <c r="HJD207" s="89"/>
      <c r="HJE207" s="89"/>
      <c r="HJF207" s="89"/>
      <c r="HJG207" s="89"/>
      <c r="HJJ207" s="89"/>
      <c r="HJM207" s="89"/>
      <c r="HJP207" s="89"/>
      <c r="HJS207" s="89"/>
      <c r="HJV207" s="89"/>
      <c r="HKH207" s="89"/>
      <c r="HKK207" s="89"/>
      <c r="HKN207" s="89"/>
      <c r="HKQ207" s="89"/>
      <c r="HKW207" s="89"/>
      <c r="HKZ207" s="89"/>
      <c r="HLF207" s="89"/>
      <c r="HLI207" s="89"/>
      <c r="HLL207" s="89"/>
      <c r="HLO207" s="89"/>
      <c r="HLU207" s="89"/>
      <c r="HLX207" s="89"/>
      <c r="HMD207" s="89"/>
      <c r="HMF207" s="89"/>
      <c r="HMG207" s="89"/>
      <c r="HMI207" s="89"/>
      <c r="HML207" s="89"/>
      <c r="HMO207" s="89"/>
      <c r="HMZ207" s="89"/>
      <c r="HNB207" s="89"/>
      <c r="HNN207" s="89"/>
      <c r="HNQ207" s="89"/>
      <c r="HNY207" s="89"/>
      <c r="HOS207" s="89"/>
      <c r="HOU207" s="89"/>
      <c r="HOV207" s="89"/>
      <c r="HOW207" s="89"/>
      <c r="HOX207" s="89"/>
      <c r="HOY207" s="89"/>
      <c r="HOZ207" s="89"/>
      <c r="HPR207" s="89"/>
      <c r="HPS207" s="89"/>
      <c r="HPV207" s="89"/>
      <c r="HPY207" s="89"/>
      <c r="HQA207" s="89"/>
      <c r="HQC207" s="89"/>
      <c r="HQF207" s="89"/>
      <c r="HQI207" s="89"/>
      <c r="HQL207" s="89"/>
      <c r="HQR207" s="89"/>
      <c r="HQU207" s="89"/>
      <c r="HQX207" s="89"/>
      <c r="HRC207" s="89"/>
      <c r="HRQ207" s="89"/>
      <c r="HRR207" s="89"/>
      <c r="HRS207" s="89"/>
      <c r="HRT207" s="89"/>
      <c r="HRU207" s="89"/>
      <c r="HRV207" s="89"/>
      <c r="HRW207" s="89"/>
      <c r="HRX207" s="89"/>
      <c r="HRY207" s="89"/>
      <c r="HRZ207" s="89"/>
      <c r="HSA207" s="89"/>
      <c r="HSB207" s="89"/>
      <c r="HSC207" s="89"/>
      <c r="HSD207" s="89"/>
      <c r="HSE207" s="89"/>
      <c r="HSF207" s="89"/>
      <c r="HSG207" s="89"/>
      <c r="HSH207" s="89"/>
      <c r="HSI207" s="89"/>
      <c r="HSJ207" s="89"/>
      <c r="HSK207" s="89"/>
      <c r="HSL207" s="89"/>
      <c r="HSM207" s="89"/>
      <c r="HSN207" s="89"/>
      <c r="HSO207" s="89"/>
      <c r="HSP207" s="89"/>
      <c r="HSQ207" s="89"/>
      <c r="HSR207" s="89"/>
      <c r="HSS207" s="89"/>
      <c r="HST207" s="89"/>
      <c r="HSU207" s="89"/>
      <c r="HSV207" s="89"/>
      <c r="HSW207" s="89"/>
      <c r="HSX207" s="89"/>
      <c r="HSY207" s="89"/>
      <c r="HSZ207" s="89"/>
      <c r="HTA207" s="89"/>
      <c r="HTB207" s="89"/>
      <c r="HTC207" s="89"/>
      <c r="HTF207" s="89"/>
      <c r="HTI207" s="89"/>
      <c r="HTL207" s="89"/>
      <c r="HTO207" s="89"/>
      <c r="HTR207" s="89"/>
      <c r="HUD207" s="89"/>
      <c r="HUG207" s="89"/>
      <c r="HUJ207" s="89"/>
      <c r="HUM207" s="89"/>
      <c r="HUS207" s="89"/>
      <c r="HUV207" s="89"/>
      <c r="HVB207" s="89"/>
      <c r="HVE207" s="89"/>
      <c r="HVH207" s="89"/>
      <c r="HVK207" s="89"/>
      <c r="HVQ207" s="89"/>
      <c r="HVT207" s="89"/>
      <c r="HVZ207" s="89"/>
      <c r="HWB207" s="89"/>
      <c r="HWC207" s="89"/>
      <c r="HWE207" s="89"/>
      <c r="HWH207" s="89"/>
      <c r="HWK207" s="89"/>
      <c r="HWV207" s="89"/>
      <c r="HWX207" s="89"/>
      <c r="HXJ207" s="89"/>
      <c r="HXM207" s="89"/>
      <c r="HXU207" s="89"/>
      <c r="HYO207" s="89"/>
      <c r="HYQ207" s="89"/>
      <c r="HYR207" s="89"/>
      <c r="HYS207" s="89"/>
      <c r="HYT207" s="89"/>
      <c r="HYU207" s="89"/>
      <c r="HYV207" s="89"/>
      <c r="HZN207" s="89"/>
      <c r="HZO207" s="89"/>
      <c r="HZR207" s="89"/>
      <c r="HZU207" s="89"/>
      <c r="HZW207" s="89"/>
      <c r="HZY207" s="89"/>
      <c r="IAB207" s="89"/>
      <c r="IAE207" s="89"/>
      <c r="IAH207" s="89"/>
      <c r="IAN207" s="89"/>
      <c r="IAQ207" s="89"/>
      <c r="IAT207" s="89"/>
      <c r="IAY207" s="89"/>
      <c r="IBM207" s="89"/>
      <c r="IBN207" s="89"/>
      <c r="IBO207" s="89"/>
      <c r="IBP207" s="89"/>
      <c r="IBQ207" s="89"/>
      <c r="IBR207" s="89"/>
      <c r="IBS207" s="89"/>
      <c r="IBT207" s="89"/>
      <c r="IBU207" s="89"/>
      <c r="IBV207" s="89"/>
      <c r="IBW207" s="89"/>
      <c r="IBX207" s="89"/>
      <c r="IBY207" s="89"/>
      <c r="IBZ207" s="89"/>
      <c r="ICA207" s="89"/>
      <c r="ICB207" s="89"/>
      <c r="ICC207" s="89"/>
      <c r="ICD207" s="89"/>
      <c r="ICE207" s="89"/>
      <c r="ICF207" s="89"/>
      <c r="ICG207" s="89"/>
      <c r="ICH207" s="89"/>
      <c r="ICI207" s="89"/>
      <c r="ICJ207" s="89"/>
      <c r="ICK207" s="89"/>
      <c r="ICL207" s="89"/>
      <c r="ICM207" s="89"/>
      <c r="ICN207" s="89"/>
      <c r="ICO207" s="89"/>
      <c r="ICP207" s="89"/>
      <c r="ICQ207" s="89"/>
      <c r="ICR207" s="89"/>
      <c r="ICS207" s="89"/>
      <c r="ICT207" s="89"/>
      <c r="ICU207" s="89"/>
      <c r="ICV207" s="89"/>
      <c r="ICW207" s="89"/>
      <c r="ICX207" s="89"/>
      <c r="ICY207" s="89"/>
      <c r="IDB207" s="89"/>
      <c r="IDE207" s="89"/>
      <c r="IDH207" s="89"/>
      <c r="IDK207" s="89"/>
      <c r="IDN207" s="89"/>
      <c r="IDZ207" s="89"/>
      <c r="IEC207" s="89"/>
      <c r="IEF207" s="89"/>
      <c r="IEI207" s="89"/>
      <c r="IEO207" s="89"/>
      <c r="IER207" s="89"/>
      <c r="IEX207" s="89"/>
      <c r="IFA207" s="89"/>
      <c r="IFD207" s="89"/>
      <c r="IFG207" s="89"/>
      <c r="IFM207" s="89"/>
      <c r="IFP207" s="89"/>
      <c r="IFV207" s="89"/>
      <c r="IFX207" s="89"/>
      <c r="IFY207" s="89"/>
      <c r="IGA207" s="89"/>
      <c r="IGD207" s="89"/>
      <c r="IGG207" s="89"/>
      <c r="IGR207" s="89"/>
      <c r="IGT207" s="89"/>
      <c r="IHF207" s="89"/>
      <c r="IHI207" s="89"/>
      <c r="IHQ207" s="89"/>
      <c r="IIK207" s="89"/>
      <c r="IIM207" s="89"/>
      <c r="IIN207" s="89"/>
      <c r="IIO207" s="89"/>
      <c r="IIP207" s="89"/>
      <c r="IIQ207" s="89"/>
      <c r="IIR207" s="89"/>
      <c r="IJJ207" s="89"/>
      <c r="IJK207" s="89"/>
      <c r="IJN207" s="89"/>
      <c r="IJQ207" s="89"/>
      <c r="IJS207" s="89"/>
      <c r="IJU207" s="89"/>
      <c r="IJX207" s="89"/>
      <c r="IKA207" s="89"/>
      <c r="IKD207" s="89"/>
      <c r="IKJ207" s="89"/>
      <c r="IKM207" s="89"/>
      <c r="IKP207" s="89"/>
      <c r="IKU207" s="89"/>
      <c r="ILI207" s="89"/>
      <c r="ILJ207" s="89"/>
      <c r="ILK207" s="89"/>
      <c r="ILL207" s="89"/>
      <c r="ILM207" s="89"/>
      <c r="ILN207" s="89"/>
      <c r="ILO207" s="89"/>
      <c r="ILP207" s="89"/>
      <c r="ILQ207" s="89"/>
      <c r="ILR207" s="89"/>
      <c r="ILS207" s="89"/>
      <c r="ILT207" s="89"/>
      <c r="ILU207" s="89"/>
      <c r="ILV207" s="89"/>
      <c r="ILW207" s="89"/>
      <c r="ILX207" s="89"/>
      <c r="ILY207" s="89"/>
      <c r="ILZ207" s="89"/>
      <c r="IMA207" s="89"/>
      <c r="IMB207" s="89"/>
      <c r="IMC207" s="89"/>
      <c r="IMD207" s="89"/>
      <c r="IME207" s="89"/>
      <c r="IMF207" s="89"/>
      <c r="IMG207" s="89"/>
      <c r="IMH207" s="89"/>
      <c r="IMI207" s="89"/>
      <c r="IMJ207" s="89"/>
      <c r="IMK207" s="89"/>
      <c r="IML207" s="89"/>
      <c r="IMM207" s="89"/>
      <c r="IMN207" s="89"/>
      <c r="IMO207" s="89"/>
      <c r="IMP207" s="89"/>
      <c r="IMQ207" s="89"/>
      <c r="IMR207" s="89"/>
      <c r="IMS207" s="89"/>
      <c r="IMT207" s="89"/>
      <c r="IMU207" s="89"/>
      <c r="IMX207" s="89"/>
      <c r="INA207" s="89"/>
      <c r="IND207" s="89"/>
      <c r="ING207" s="89"/>
      <c r="INJ207" s="89"/>
      <c r="INV207" s="89"/>
      <c r="INY207" s="89"/>
      <c r="IOB207" s="89"/>
      <c r="IOE207" s="89"/>
      <c r="IOK207" s="89"/>
      <c r="ION207" s="89"/>
      <c r="IOT207" s="89"/>
      <c r="IOW207" s="89"/>
      <c r="IOZ207" s="89"/>
      <c r="IPC207" s="89"/>
      <c r="IPI207" s="89"/>
      <c r="IPL207" s="89"/>
      <c r="IPR207" s="89"/>
      <c r="IPT207" s="89"/>
      <c r="IPU207" s="89"/>
      <c r="IPW207" s="89"/>
      <c r="IPZ207" s="89"/>
      <c r="IQC207" s="89"/>
      <c r="IQN207" s="89"/>
      <c r="IQP207" s="89"/>
      <c r="IRB207" s="89"/>
      <c r="IRE207" s="89"/>
      <c r="IRM207" s="89"/>
      <c r="ISG207" s="89"/>
      <c r="ISI207" s="89"/>
      <c r="ISJ207" s="89"/>
      <c r="ISK207" s="89"/>
      <c r="ISL207" s="89"/>
      <c r="ISM207" s="89"/>
      <c r="ISN207" s="89"/>
      <c r="ITF207" s="89"/>
      <c r="ITG207" s="89"/>
      <c r="ITJ207" s="89"/>
      <c r="ITM207" s="89"/>
      <c r="ITO207" s="89"/>
      <c r="ITQ207" s="89"/>
      <c r="ITT207" s="89"/>
      <c r="ITW207" s="89"/>
      <c r="ITZ207" s="89"/>
      <c r="IUF207" s="89"/>
      <c r="IUI207" s="89"/>
      <c r="IUL207" s="89"/>
      <c r="IUQ207" s="89"/>
      <c r="IVE207" s="89"/>
      <c r="IVF207" s="89"/>
      <c r="IVG207" s="89"/>
      <c r="IVH207" s="89"/>
      <c r="IVI207" s="89"/>
      <c r="IVJ207" s="89"/>
      <c r="IVK207" s="89"/>
      <c r="IVL207" s="89"/>
      <c r="IVM207" s="89"/>
      <c r="IVN207" s="89"/>
      <c r="IVO207" s="89"/>
      <c r="IVP207" s="89"/>
      <c r="IVQ207" s="89"/>
      <c r="IVR207" s="89"/>
      <c r="IVS207" s="89"/>
      <c r="IVT207" s="89"/>
      <c r="IVU207" s="89"/>
      <c r="IVV207" s="89"/>
      <c r="IVW207" s="89"/>
      <c r="IVX207" s="89"/>
      <c r="IVY207" s="89"/>
      <c r="IVZ207" s="89"/>
      <c r="IWA207" s="89"/>
      <c r="IWB207" s="89"/>
      <c r="IWC207" s="89"/>
      <c r="IWD207" s="89"/>
      <c r="IWE207" s="89"/>
      <c r="IWF207" s="89"/>
      <c r="IWG207" s="89"/>
      <c r="IWH207" s="89"/>
      <c r="IWI207" s="89"/>
      <c r="IWJ207" s="89"/>
      <c r="IWK207" s="89"/>
      <c r="IWL207" s="89"/>
      <c r="IWM207" s="89"/>
      <c r="IWN207" s="89"/>
      <c r="IWO207" s="89"/>
      <c r="IWP207" s="89"/>
      <c r="IWQ207" s="89"/>
      <c r="IWT207" s="89"/>
      <c r="IWW207" s="89"/>
      <c r="IWZ207" s="89"/>
      <c r="IXC207" s="89"/>
      <c r="IXF207" s="89"/>
      <c r="IXR207" s="89"/>
      <c r="IXU207" s="89"/>
      <c r="IXX207" s="89"/>
      <c r="IYA207" s="89"/>
      <c r="IYG207" s="89"/>
      <c r="IYJ207" s="89"/>
      <c r="IYP207" s="89"/>
      <c r="IYS207" s="89"/>
      <c r="IYV207" s="89"/>
      <c r="IYY207" s="89"/>
      <c r="IZE207" s="89"/>
      <c r="IZH207" s="89"/>
      <c r="IZN207" s="89"/>
      <c r="IZP207" s="89"/>
      <c r="IZQ207" s="89"/>
      <c r="IZS207" s="89"/>
      <c r="IZV207" s="89"/>
      <c r="IZY207" s="89"/>
      <c r="JAJ207" s="89"/>
      <c r="JAL207" s="89"/>
      <c r="JAX207" s="89"/>
      <c r="JBA207" s="89"/>
      <c r="JBI207" s="89"/>
      <c r="JCC207" s="89"/>
      <c r="JCE207" s="89"/>
      <c r="JCF207" s="89"/>
      <c r="JCG207" s="89"/>
      <c r="JCH207" s="89"/>
      <c r="JCI207" s="89"/>
      <c r="JCJ207" s="89"/>
      <c r="JDB207" s="89"/>
      <c r="JDC207" s="89"/>
      <c r="JDF207" s="89"/>
      <c r="JDI207" s="89"/>
      <c r="JDK207" s="89"/>
      <c r="JDM207" s="89"/>
      <c r="JDP207" s="89"/>
      <c r="JDS207" s="89"/>
      <c r="JDV207" s="89"/>
      <c r="JEB207" s="89"/>
      <c r="JEE207" s="89"/>
      <c r="JEH207" s="89"/>
      <c r="JEM207" s="89"/>
      <c r="JFA207" s="89"/>
      <c r="JFB207" s="89"/>
      <c r="JFC207" s="89"/>
      <c r="JFD207" s="89"/>
      <c r="JFE207" s="89"/>
      <c r="JFF207" s="89"/>
      <c r="JFG207" s="89"/>
      <c r="JFH207" s="89"/>
      <c r="JFI207" s="89"/>
      <c r="JFJ207" s="89"/>
      <c r="JFK207" s="89"/>
      <c r="JFL207" s="89"/>
      <c r="JFM207" s="89"/>
      <c r="JFN207" s="89"/>
      <c r="JFO207" s="89"/>
      <c r="JFP207" s="89"/>
      <c r="JFQ207" s="89"/>
      <c r="JFR207" s="89"/>
      <c r="JFS207" s="89"/>
      <c r="JFT207" s="89"/>
      <c r="JFU207" s="89"/>
      <c r="JFV207" s="89"/>
      <c r="JFW207" s="89"/>
      <c r="JFX207" s="89"/>
      <c r="JFY207" s="89"/>
      <c r="JFZ207" s="89"/>
      <c r="JGA207" s="89"/>
      <c r="JGB207" s="89"/>
      <c r="JGC207" s="89"/>
      <c r="JGD207" s="89"/>
      <c r="JGE207" s="89"/>
      <c r="JGF207" s="89"/>
      <c r="JGG207" s="89"/>
      <c r="JGH207" s="89"/>
      <c r="JGI207" s="89"/>
      <c r="JGJ207" s="89"/>
      <c r="JGK207" s="89"/>
      <c r="JGL207" s="89"/>
      <c r="JGM207" s="89"/>
      <c r="JGP207" s="89"/>
      <c r="JGS207" s="89"/>
      <c r="JGV207" s="89"/>
      <c r="JGY207" s="89"/>
      <c r="JHB207" s="89"/>
      <c r="JHN207" s="89"/>
      <c r="JHQ207" s="89"/>
      <c r="JHT207" s="89"/>
      <c r="JHW207" s="89"/>
      <c r="JIC207" s="89"/>
      <c r="JIF207" s="89"/>
      <c r="JIL207" s="89"/>
      <c r="JIO207" s="89"/>
      <c r="JIR207" s="89"/>
      <c r="JIU207" s="89"/>
      <c r="JJA207" s="89"/>
      <c r="JJD207" s="89"/>
      <c r="JJJ207" s="89"/>
      <c r="JJL207" s="89"/>
      <c r="JJM207" s="89"/>
      <c r="JJO207" s="89"/>
      <c r="JJR207" s="89"/>
      <c r="JJU207" s="89"/>
      <c r="JKF207" s="89"/>
      <c r="JKH207" s="89"/>
      <c r="JKT207" s="89"/>
      <c r="JKW207" s="89"/>
      <c r="JLE207" s="89"/>
      <c r="JLY207" s="89"/>
      <c r="JMA207" s="89"/>
      <c r="JMB207" s="89"/>
      <c r="JMC207" s="89"/>
      <c r="JMD207" s="89"/>
      <c r="JME207" s="89"/>
      <c r="JMF207" s="89"/>
      <c r="JMX207" s="89"/>
      <c r="JMY207" s="89"/>
      <c r="JNB207" s="89"/>
      <c r="JNE207" s="89"/>
      <c r="JNG207" s="89"/>
      <c r="JNI207" s="89"/>
      <c r="JNL207" s="89"/>
      <c r="JNO207" s="89"/>
      <c r="JNR207" s="89"/>
      <c r="JNX207" s="89"/>
      <c r="JOA207" s="89"/>
      <c r="JOD207" s="89"/>
      <c r="JOI207" s="89"/>
      <c r="JOW207" s="89"/>
      <c r="JOX207" s="89"/>
      <c r="JOY207" s="89"/>
      <c r="JOZ207" s="89"/>
      <c r="JPA207" s="89"/>
      <c r="JPB207" s="89"/>
      <c r="JPC207" s="89"/>
      <c r="JPD207" s="89"/>
      <c r="JPE207" s="89"/>
      <c r="JPF207" s="89"/>
      <c r="JPG207" s="89"/>
      <c r="JPH207" s="89"/>
      <c r="JPI207" s="89"/>
      <c r="JPJ207" s="89"/>
      <c r="JPK207" s="89"/>
      <c r="JPL207" s="89"/>
      <c r="JPM207" s="89"/>
      <c r="JPN207" s="89"/>
      <c r="JPO207" s="89"/>
      <c r="JPP207" s="89"/>
      <c r="JPQ207" s="89"/>
      <c r="JPR207" s="89"/>
      <c r="JPS207" s="89"/>
      <c r="JPT207" s="89"/>
      <c r="JPU207" s="89"/>
      <c r="JPV207" s="89"/>
      <c r="JPW207" s="89"/>
      <c r="JPX207" s="89"/>
      <c r="JPY207" s="89"/>
      <c r="JPZ207" s="89"/>
      <c r="JQA207" s="89"/>
      <c r="JQB207" s="89"/>
      <c r="JQC207" s="89"/>
      <c r="JQD207" s="89"/>
      <c r="JQE207" s="89"/>
      <c r="JQF207" s="89"/>
      <c r="JQG207" s="89"/>
      <c r="JQH207" s="89"/>
      <c r="JQI207" s="89"/>
      <c r="JQL207" s="89"/>
      <c r="JQO207" s="89"/>
      <c r="JQR207" s="89"/>
      <c r="JQU207" s="89"/>
      <c r="JQX207" s="89"/>
      <c r="JRJ207" s="89"/>
      <c r="JRM207" s="89"/>
      <c r="JRP207" s="89"/>
      <c r="JRS207" s="89"/>
      <c r="JRY207" s="89"/>
      <c r="JSB207" s="89"/>
      <c r="JSH207" s="89"/>
      <c r="JSK207" s="89"/>
      <c r="JSN207" s="89"/>
      <c r="JSQ207" s="89"/>
      <c r="JSW207" s="89"/>
      <c r="JSZ207" s="89"/>
      <c r="JTF207" s="89"/>
      <c r="JTH207" s="89"/>
      <c r="JTI207" s="89"/>
      <c r="JTK207" s="89"/>
      <c r="JTN207" s="89"/>
      <c r="JTQ207" s="89"/>
      <c r="JUB207" s="89"/>
      <c r="JUD207" s="89"/>
      <c r="JUP207" s="89"/>
      <c r="JUS207" s="89"/>
      <c r="JVA207" s="89"/>
      <c r="JVU207" s="89"/>
      <c r="JVW207" s="89"/>
      <c r="JVX207" s="89"/>
      <c r="JVY207" s="89"/>
      <c r="JVZ207" s="89"/>
      <c r="JWA207" s="89"/>
      <c r="JWB207" s="89"/>
      <c r="JWT207" s="89"/>
      <c r="JWU207" s="89"/>
      <c r="JWX207" s="89"/>
      <c r="JXA207" s="89"/>
      <c r="JXC207" s="89"/>
      <c r="JXE207" s="89"/>
      <c r="JXH207" s="89"/>
      <c r="JXK207" s="89"/>
      <c r="JXN207" s="89"/>
      <c r="JXT207" s="89"/>
      <c r="JXW207" s="89"/>
      <c r="JXZ207" s="89"/>
      <c r="JYE207" s="89"/>
      <c r="JYS207" s="89"/>
      <c r="JYT207" s="89"/>
      <c r="JYU207" s="89"/>
      <c r="JYV207" s="89"/>
      <c r="JYW207" s="89"/>
      <c r="JYX207" s="89"/>
      <c r="JYY207" s="89"/>
      <c r="JYZ207" s="89"/>
      <c r="JZA207" s="89"/>
      <c r="JZB207" s="89"/>
      <c r="JZC207" s="89"/>
      <c r="JZD207" s="89"/>
      <c r="JZE207" s="89"/>
      <c r="JZF207" s="89"/>
      <c r="JZG207" s="89"/>
      <c r="JZH207" s="89"/>
      <c r="JZI207" s="89"/>
      <c r="JZJ207" s="89"/>
      <c r="JZK207" s="89"/>
      <c r="JZL207" s="89"/>
      <c r="JZM207" s="89"/>
      <c r="JZN207" s="89"/>
      <c r="JZO207" s="89"/>
      <c r="JZP207" s="89"/>
      <c r="JZQ207" s="89"/>
      <c r="JZR207" s="89"/>
      <c r="JZS207" s="89"/>
      <c r="JZT207" s="89"/>
      <c r="JZU207" s="89"/>
      <c r="JZV207" s="89"/>
      <c r="JZW207" s="89"/>
      <c r="JZX207" s="89"/>
      <c r="JZY207" s="89"/>
      <c r="JZZ207" s="89"/>
      <c r="KAA207" s="89"/>
      <c r="KAB207" s="89"/>
      <c r="KAC207" s="89"/>
      <c r="KAD207" s="89"/>
      <c r="KAE207" s="89"/>
      <c r="KAH207" s="89"/>
      <c r="KAK207" s="89"/>
      <c r="KAN207" s="89"/>
      <c r="KAQ207" s="89"/>
      <c r="KAT207" s="89"/>
      <c r="KBF207" s="89"/>
      <c r="KBI207" s="89"/>
      <c r="KBL207" s="89"/>
      <c r="KBO207" s="89"/>
      <c r="KBU207" s="89"/>
      <c r="KBX207" s="89"/>
      <c r="KCD207" s="89"/>
      <c r="KCG207" s="89"/>
      <c r="KCJ207" s="89"/>
      <c r="KCM207" s="89"/>
      <c r="KCS207" s="89"/>
      <c r="KCV207" s="89"/>
      <c r="KDB207" s="89"/>
      <c r="KDD207" s="89"/>
      <c r="KDE207" s="89"/>
      <c r="KDG207" s="89"/>
      <c r="KDJ207" s="89"/>
      <c r="KDM207" s="89"/>
      <c r="KDX207" s="89"/>
      <c r="KDZ207" s="89"/>
      <c r="KEL207" s="89"/>
      <c r="KEO207" s="89"/>
      <c r="KEW207" s="89"/>
      <c r="KFQ207" s="89"/>
      <c r="KFS207" s="89"/>
      <c r="KFT207" s="89"/>
      <c r="KFU207" s="89"/>
      <c r="KFV207" s="89"/>
      <c r="KFW207" s="89"/>
      <c r="KFX207" s="89"/>
      <c r="KGP207" s="89"/>
      <c r="KGQ207" s="89"/>
      <c r="KGT207" s="89"/>
      <c r="KGW207" s="89"/>
      <c r="KGY207" s="89"/>
      <c r="KHA207" s="89"/>
      <c r="KHD207" s="89"/>
      <c r="KHG207" s="89"/>
      <c r="KHJ207" s="89"/>
      <c r="KHP207" s="89"/>
      <c r="KHS207" s="89"/>
      <c r="KHV207" s="89"/>
      <c r="KIA207" s="89"/>
      <c r="KIO207" s="89"/>
      <c r="KIP207" s="89"/>
      <c r="KIQ207" s="89"/>
      <c r="KIR207" s="89"/>
      <c r="KIS207" s="89"/>
      <c r="KIT207" s="89"/>
      <c r="KIU207" s="89"/>
      <c r="KIV207" s="89"/>
      <c r="KIW207" s="89"/>
      <c r="KIX207" s="89"/>
      <c r="KIY207" s="89"/>
      <c r="KIZ207" s="89"/>
      <c r="KJA207" s="89"/>
      <c r="KJB207" s="89"/>
      <c r="KJC207" s="89"/>
      <c r="KJD207" s="89"/>
      <c r="KJE207" s="89"/>
      <c r="KJF207" s="89"/>
      <c r="KJG207" s="89"/>
      <c r="KJH207" s="89"/>
      <c r="KJI207" s="89"/>
      <c r="KJJ207" s="89"/>
      <c r="KJK207" s="89"/>
      <c r="KJL207" s="89"/>
      <c r="KJM207" s="89"/>
      <c r="KJN207" s="89"/>
      <c r="KJO207" s="89"/>
      <c r="KJP207" s="89"/>
      <c r="KJQ207" s="89"/>
      <c r="KJR207" s="89"/>
      <c r="KJS207" s="89"/>
      <c r="KJT207" s="89"/>
      <c r="KJU207" s="89"/>
      <c r="KJV207" s="89"/>
      <c r="KJW207" s="89"/>
      <c r="KJX207" s="89"/>
      <c r="KJY207" s="89"/>
      <c r="KJZ207" s="89"/>
      <c r="KKA207" s="89"/>
      <c r="KKD207" s="89"/>
      <c r="KKG207" s="89"/>
      <c r="KKJ207" s="89"/>
      <c r="KKM207" s="89"/>
      <c r="KKP207" s="89"/>
      <c r="KLB207" s="89"/>
      <c r="KLE207" s="89"/>
      <c r="KLH207" s="89"/>
      <c r="KLK207" s="89"/>
      <c r="KLQ207" s="89"/>
      <c r="KLT207" s="89"/>
      <c r="KLZ207" s="89"/>
      <c r="KMC207" s="89"/>
      <c r="KMF207" s="89"/>
      <c r="KMI207" s="89"/>
      <c r="KMO207" s="89"/>
      <c r="KMR207" s="89"/>
      <c r="KMX207" s="89"/>
      <c r="KMZ207" s="89"/>
      <c r="KNA207" s="89"/>
      <c r="KNC207" s="89"/>
      <c r="KNF207" s="89"/>
      <c r="KNI207" s="89"/>
      <c r="KNT207" s="89"/>
      <c r="KNV207" s="89"/>
      <c r="KOH207" s="89"/>
      <c r="KOK207" s="89"/>
      <c r="KOS207" s="89"/>
      <c r="KPM207" s="89"/>
      <c r="KPO207" s="89"/>
      <c r="KPP207" s="89"/>
      <c r="KPQ207" s="89"/>
      <c r="KPR207" s="89"/>
      <c r="KPS207" s="89"/>
      <c r="KPT207" s="89"/>
      <c r="KQL207" s="89"/>
      <c r="KQM207" s="89"/>
      <c r="KQP207" s="89"/>
      <c r="KQS207" s="89"/>
      <c r="KQU207" s="89"/>
      <c r="KQW207" s="89"/>
      <c r="KQZ207" s="89"/>
      <c r="KRC207" s="89"/>
      <c r="KRF207" s="89"/>
      <c r="KRL207" s="89"/>
      <c r="KRO207" s="89"/>
      <c r="KRR207" s="89"/>
      <c r="KRW207" s="89"/>
      <c r="KSK207" s="89"/>
      <c r="KSL207" s="89"/>
      <c r="KSM207" s="89"/>
      <c r="KSN207" s="89"/>
      <c r="KSO207" s="89"/>
      <c r="KSP207" s="89"/>
      <c r="KSQ207" s="89"/>
      <c r="KSR207" s="89"/>
      <c r="KSS207" s="89"/>
      <c r="KST207" s="89"/>
      <c r="KSU207" s="89"/>
      <c r="KSV207" s="89"/>
      <c r="KSW207" s="89"/>
      <c r="KSX207" s="89"/>
      <c r="KSY207" s="89"/>
      <c r="KSZ207" s="89"/>
      <c r="KTA207" s="89"/>
      <c r="KTB207" s="89"/>
      <c r="KTC207" s="89"/>
      <c r="KTD207" s="89"/>
      <c r="KTE207" s="89"/>
      <c r="KTF207" s="89"/>
      <c r="KTG207" s="89"/>
      <c r="KTH207" s="89"/>
      <c r="KTI207" s="89"/>
      <c r="KTJ207" s="89"/>
      <c r="KTK207" s="89"/>
      <c r="KTL207" s="89"/>
      <c r="KTM207" s="89"/>
      <c r="KTN207" s="89"/>
      <c r="KTO207" s="89"/>
      <c r="KTP207" s="89"/>
      <c r="KTQ207" s="89"/>
      <c r="KTR207" s="89"/>
      <c r="KTS207" s="89"/>
      <c r="KTT207" s="89"/>
      <c r="KTU207" s="89"/>
      <c r="KTV207" s="89"/>
      <c r="KTW207" s="89"/>
      <c r="KTZ207" s="89"/>
      <c r="KUC207" s="89"/>
      <c r="KUF207" s="89"/>
      <c r="KUI207" s="89"/>
      <c r="KUL207" s="89"/>
      <c r="KUX207" s="89"/>
      <c r="KVA207" s="89"/>
      <c r="KVD207" s="89"/>
      <c r="KVG207" s="89"/>
      <c r="KVM207" s="89"/>
      <c r="KVP207" s="89"/>
      <c r="KVV207" s="89"/>
      <c r="KVY207" s="89"/>
      <c r="KWB207" s="89"/>
      <c r="KWE207" s="89"/>
      <c r="KWK207" s="89"/>
      <c r="KWN207" s="89"/>
      <c r="KWT207" s="89"/>
      <c r="KWV207" s="89"/>
      <c r="KWW207" s="89"/>
      <c r="KWY207" s="89"/>
      <c r="KXB207" s="89"/>
      <c r="KXE207" s="89"/>
      <c r="KXP207" s="89"/>
      <c r="KXR207" s="89"/>
      <c r="KYD207" s="89"/>
      <c r="KYG207" s="89"/>
      <c r="KYO207" s="89"/>
      <c r="KZI207" s="89"/>
      <c r="KZK207" s="89"/>
      <c r="KZL207" s="89"/>
      <c r="KZM207" s="89"/>
      <c r="KZN207" s="89"/>
      <c r="KZO207" s="89"/>
      <c r="KZP207" s="89"/>
      <c r="LAH207" s="89"/>
      <c r="LAI207" s="89"/>
      <c r="LAL207" s="89"/>
      <c r="LAO207" s="89"/>
      <c r="LAQ207" s="89"/>
      <c r="LAS207" s="89"/>
      <c r="LAV207" s="89"/>
      <c r="LAY207" s="89"/>
      <c r="LBB207" s="89"/>
      <c r="LBH207" s="89"/>
      <c r="LBK207" s="89"/>
      <c r="LBN207" s="89"/>
      <c r="LBS207" s="89"/>
      <c r="LCG207" s="89"/>
      <c r="LCH207" s="89"/>
      <c r="LCI207" s="89"/>
      <c r="LCJ207" s="89"/>
      <c r="LCK207" s="89"/>
      <c r="LCL207" s="89"/>
      <c r="LCM207" s="89"/>
      <c r="LCN207" s="89"/>
      <c r="LCO207" s="89"/>
      <c r="LCP207" s="89"/>
      <c r="LCQ207" s="89"/>
      <c r="LCR207" s="89"/>
      <c r="LCS207" s="89"/>
      <c r="LCT207" s="89"/>
      <c r="LCU207" s="89"/>
      <c r="LCV207" s="89"/>
      <c r="LCW207" s="89"/>
      <c r="LCX207" s="89"/>
      <c r="LCY207" s="89"/>
      <c r="LCZ207" s="89"/>
      <c r="LDA207" s="89"/>
      <c r="LDB207" s="89"/>
      <c r="LDC207" s="89"/>
      <c r="LDD207" s="89"/>
      <c r="LDE207" s="89"/>
      <c r="LDF207" s="89"/>
      <c r="LDG207" s="89"/>
      <c r="LDH207" s="89"/>
      <c r="LDI207" s="89"/>
      <c r="LDJ207" s="89"/>
      <c r="LDK207" s="89"/>
      <c r="LDL207" s="89"/>
      <c r="LDM207" s="89"/>
      <c r="LDN207" s="89"/>
      <c r="LDO207" s="89"/>
      <c r="LDP207" s="89"/>
      <c r="LDQ207" s="89"/>
      <c r="LDR207" s="89"/>
      <c r="LDS207" s="89"/>
      <c r="LDV207" s="89"/>
      <c r="LDY207" s="89"/>
      <c r="LEB207" s="89"/>
      <c r="LEE207" s="89"/>
      <c r="LEH207" s="89"/>
      <c r="LET207" s="89"/>
      <c r="LEW207" s="89"/>
      <c r="LEZ207" s="89"/>
      <c r="LFC207" s="89"/>
      <c r="LFI207" s="89"/>
      <c r="LFL207" s="89"/>
      <c r="LFR207" s="89"/>
      <c r="LFU207" s="89"/>
      <c r="LFX207" s="89"/>
      <c r="LGA207" s="89"/>
      <c r="LGG207" s="89"/>
      <c r="LGJ207" s="89"/>
      <c r="LGP207" s="89"/>
      <c r="LGR207" s="89"/>
      <c r="LGS207" s="89"/>
      <c r="LGU207" s="89"/>
      <c r="LGX207" s="89"/>
      <c r="LHA207" s="89"/>
      <c r="LHL207" s="89"/>
      <c r="LHN207" s="89"/>
      <c r="LHZ207" s="89"/>
      <c r="LIC207" s="89"/>
      <c r="LIK207" s="89"/>
      <c r="LJE207" s="89"/>
      <c r="LJG207" s="89"/>
      <c r="LJH207" s="89"/>
      <c r="LJI207" s="89"/>
      <c r="LJJ207" s="89"/>
      <c r="LJK207" s="89"/>
      <c r="LJL207" s="89"/>
      <c r="LKD207" s="89"/>
      <c r="LKE207" s="89"/>
      <c r="LKH207" s="89"/>
      <c r="LKK207" s="89"/>
      <c r="LKM207" s="89"/>
      <c r="LKO207" s="89"/>
      <c r="LKR207" s="89"/>
      <c r="LKU207" s="89"/>
      <c r="LKX207" s="89"/>
      <c r="LLD207" s="89"/>
      <c r="LLG207" s="89"/>
      <c r="LLJ207" s="89"/>
      <c r="LLO207" s="89"/>
      <c r="LMC207" s="89"/>
      <c r="LMD207" s="89"/>
      <c r="LME207" s="89"/>
      <c r="LMF207" s="89"/>
      <c r="LMG207" s="89"/>
      <c r="LMH207" s="89"/>
      <c r="LMI207" s="89"/>
      <c r="LMJ207" s="89"/>
      <c r="LMK207" s="89"/>
      <c r="LML207" s="89"/>
      <c r="LMM207" s="89"/>
      <c r="LMN207" s="89"/>
      <c r="LMO207" s="89"/>
      <c r="LMP207" s="89"/>
      <c r="LMQ207" s="89"/>
      <c r="LMR207" s="89"/>
      <c r="LMS207" s="89"/>
      <c r="LMT207" s="89"/>
      <c r="LMU207" s="89"/>
      <c r="LMV207" s="89"/>
      <c r="LMW207" s="89"/>
      <c r="LMX207" s="89"/>
      <c r="LMY207" s="89"/>
      <c r="LMZ207" s="89"/>
      <c r="LNA207" s="89"/>
      <c r="LNB207" s="89"/>
      <c r="LNC207" s="89"/>
      <c r="LND207" s="89"/>
      <c r="LNE207" s="89"/>
      <c r="LNF207" s="89"/>
      <c r="LNG207" s="89"/>
      <c r="LNH207" s="89"/>
      <c r="LNI207" s="89"/>
      <c r="LNJ207" s="89"/>
      <c r="LNK207" s="89"/>
      <c r="LNL207" s="89"/>
      <c r="LNM207" s="89"/>
      <c r="LNN207" s="89"/>
      <c r="LNO207" s="89"/>
      <c r="LNR207" s="89"/>
      <c r="LNU207" s="89"/>
      <c r="LNX207" s="89"/>
      <c r="LOA207" s="89"/>
      <c r="LOD207" s="89"/>
      <c r="LOP207" s="89"/>
      <c r="LOS207" s="89"/>
      <c r="LOV207" s="89"/>
      <c r="LOY207" s="89"/>
      <c r="LPE207" s="89"/>
      <c r="LPH207" s="89"/>
      <c r="LPN207" s="89"/>
      <c r="LPQ207" s="89"/>
      <c r="LPT207" s="89"/>
      <c r="LPW207" s="89"/>
      <c r="LQC207" s="89"/>
      <c r="LQF207" s="89"/>
      <c r="LQL207" s="89"/>
      <c r="LQN207" s="89"/>
      <c r="LQO207" s="89"/>
      <c r="LQQ207" s="89"/>
      <c r="LQT207" s="89"/>
      <c r="LQW207" s="89"/>
      <c r="LRH207" s="89"/>
      <c r="LRJ207" s="89"/>
      <c r="LRV207" s="89"/>
      <c r="LRY207" s="89"/>
      <c r="LSG207" s="89"/>
      <c r="LTA207" s="89"/>
      <c r="LTC207" s="89"/>
      <c r="LTD207" s="89"/>
      <c r="LTE207" s="89"/>
      <c r="LTF207" s="89"/>
      <c r="LTG207" s="89"/>
      <c r="LTH207" s="89"/>
      <c r="LTZ207" s="89"/>
      <c r="LUA207" s="89"/>
      <c r="LUD207" s="89"/>
      <c r="LUG207" s="89"/>
      <c r="LUI207" s="89"/>
      <c r="LUK207" s="89"/>
      <c r="LUN207" s="89"/>
      <c r="LUQ207" s="89"/>
      <c r="LUT207" s="89"/>
      <c r="LUZ207" s="89"/>
      <c r="LVC207" s="89"/>
      <c r="LVF207" s="89"/>
      <c r="LVK207" s="89"/>
      <c r="LVY207" s="89"/>
      <c r="LVZ207" s="89"/>
      <c r="LWA207" s="89"/>
      <c r="LWB207" s="89"/>
      <c r="LWC207" s="89"/>
      <c r="LWD207" s="89"/>
      <c r="LWE207" s="89"/>
      <c r="LWF207" s="89"/>
      <c r="LWG207" s="89"/>
      <c r="LWH207" s="89"/>
      <c r="LWI207" s="89"/>
      <c r="LWJ207" s="89"/>
      <c r="LWK207" s="89"/>
      <c r="LWL207" s="89"/>
      <c r="LWM207" s="89"/>
      <c r="LWN207" s="89"/>
      <c r="LWO207" s="89"/>
      <c r="LWP207" s="89"/>
      <c r="LWQ207" s="89"/>
      <c r="LWR207" s="89"/>
      <c r="LWS207" s="89"/>
      <c r="LWT207" s="89"/>
      <c r="LWU207" s="89"/>
      <c r="LWV207" s="89"/>
      <c r="LWW207" s="89"/>
      <c r="LWX207" s="89"/>
      <c r="LWY207" s="89"/>
      <c r="LWZ207" s="89"/>
      <c r="LXA207" s="89"/>
      <c r="LXB207" s="89"/>
      <c r="LXC207" s="89"/>
      <c r="LXD207" s="89"/>
      <c r="LXE207" s="89"/>
      <c r="LXF207" s="89"/>
      <c r="LXG207" s="89"/>
      <c r="LXH207" s="89"/>
      <c r="LXI207" s="89"/>
      <c r="LXJ207" s="89"/>
      <c r="LXK207" s="89"/>
      <c r="LXN207" s="89"/>
      <c r="LXQ207" s="89"/>
      <c r="LXT207" s="89"/>
      <c r="LXW207" s="89"/>
      <c r="LXZ207" s="89"/>
      <c r="LYL207" s="89"/>
      <c r="LYO207" s="89"/>
      <c r="LYR207" s="89"/>
      <c r="LYU207" s="89"/>
      <c r="LZA207" s="89"/>
      <c r="LZD207" s="89"/>
      <c r="LZJ207" s="89"/>
      <c r="LZM207" s="89"/>
      <c r="LZP207" s="89"/>
      <c r="LZS207" s="89"/>
      <c r="LZY207" s="89"/>
      <c r="MAB207" s="89"/>
      <c r="MAH207" s="89"/>
      <c r="MAJ207" s="89"/>
      <c r="MAK207" s="89"/>
      <c r="MAM207" s="89"/>
      <c r="MAP207" s="89"/>
      <c r="MAS207" s="89"/>
      <c r="MBD207" s="89"/>
      <c r="MBF207" s="89"/>
      <c r="MBR207" s="89"/>
      <c r="MBU207" s="89"/>
      <c r="MCC207" s="89"/>
      <c r="MCW207" s="89"/>
      <c r="MCY207" s="89"/>
      <c r="MCZ207" s="89"/>
      <c r="MDA207" s="89"/>
      <c r="MDB207" s="89"/>
      <c r="MDC207" s="89"/>
      <c r="MDD207" s="89"/>
      <c r="MDV207" s="89"/>
      <c r="MDW207" s="89"/>
      <c r="MDZ207" s="89"/>
      <c r="MEC207" s="89"/>
      <c r="MEE207" s="89"/>
      <c r="MEG207" s="89"/>
      <c r="MEJ207" s="89"/>
      <c r="MEM207" s="89"/>
      <c r="MEP207" s="89"/>
      <c r="MEV207" s="89"/>
      <c r="MEY207" s="89"/>
      <c r="MFB207" s="89"/>
      <c r="MFG207" s="89"/>
      <c r="MFU207" s="89"/>
      <c r="MFV207" s="89"/>
      <c r="MFW207" s="89"/>
      <c r="MFX207" s="89"/>
      <c r="MFY207" s="89"/>
      <c r="MFZ207" s="89"/>
      <c r="MGA207" s="89"/>
      <c r="MGB207" s="89"/>
      <c r="MGC207" s="89"/>
      <c r="MGD207" s="89"/>
      <c r="MGE207" s="89"/>
      <c r="MGF207" s="89"/>
      <c r="MGG207" s="89"/>
      <c r="MGH207" s="89"/>
      <c r="MGI207" s="89"/>
      <c r="MGJ207" s="89"/>
      <c r="MGK207" s="89"/>
      <c r="MGL207" s="89"/>
      <c r="MGM207" s="89"/>
      <c r="MGN207" s="89"/>
      <c r="MGO207" s="89"/>
      <c r="MGP207" s="89"/>
      <c r="MGQ207" s="89"/>
      <c r="MGR207" s="89"/>
      <c r="MGS207" s="89"/>
      <c r="MGT207" s="89"/>
      <c r="MGU207" s="89"/>
      <c r="MGV207" s="89"/>
      <c r="MGW207" s="89"/>
      <c r="MGX207" s="89"/>
      <c r="MGY207" s="89"/>
      <c r="MGZ207" s="89"/>
      <c r="MHA207" s="89"/>
      <c r="MHB207" s="89"/>
      <c r="MHC207" s="89"/>
      <c r="MHD207" s="89"/>
      <c r="MHE207" s="89"/>
      <c r="MHF207" s="89"/>
      <c r="MHG207" s="89"/>
      <c r="MHJ207" s="89"/>
      <c r="MHM207" s="89"/>
      <c r="MHP207" s="89"/>
      <c r="MHS207" s="89"/>
      <c r="MHV207" s="89"/>
      <c r="MIH207" s="89"/>
      <c r="MIK207" s="89"/>
      <c r="MIN207" s="89"/>
      <c r="MIQ207" s="89"/>
      <c r="MIW207" s="89"/>
      <c r="MIZ207" s="89"/>
      <c r="MJF207" s="89"/>
      <c r="MJI207" s="89"/>
      <c r="MJL207" s="89"/>
      <c r="MJO207" s="89"/>
      <c r="MJU207" s="89"/>
      <c r="MJX207" s="89"/>
      <c r="MKD207" s="89"/>
      <c r="MKF207" s="89"/>
      <c r="MKG207" s="89"/>
      <c r="MKI207" s="89"/>
      <c r="MKL207" s="89"/>
      <c r="MKO207" s="89"/>
      <c r="MKZ207" s="89"/>
      <c r="MLB207" s="89"/>
      <c r="MLN207" s="89"/>
      <c r="MLQ207" s="89"/>
      <c r="MLY207" s="89"/>
      <c r="MMS207" s="89"/>
      <c r="MMU207" s="89"/>
      <c r="MMV207" s="89"/>
      <c r="MMW207" s="89"/>
      <c r="MMX207" s="89"/>
      <c r="MMY207" s="89"/>
      <c r="MMZ207" s="89"/>
      <c r="MNR207" s="89"/>
      <c r="MNS207" s="89"/>
      <c r="MNV207" s="89"/>
      <c r="MNY207" s="89"/>
      <c r="MOA207" s="89"/>
      <c r="MOC207" s="89"/>
      <c r="MOF207" s="89"/>
      <c r="MOI207" s="89"/>
      <c r="MOL207" s="89"/>
      <c r="MOR207" s="89"/>
      <c r="MOU207" s="89"/>
      <c r="MOX207" s="89"/>
      <c r="MPC207" s="89"/>
      <c r="MPQ207" s="89"/>
      <c r="MPR207" s="89"/>
      <c r="MPS207" s="89"/>
      <c r="MPT207" s="89"/>
      <c r="MPU207" s="89"/>
      <c r="MPV207" s="89"/>
      <c r="MPW207" s="89"/>
      <c r="MPX207" s="89"/>
      <c r="MPY207" s="89"/>
      <c r="MPZ207" s="89"/>
      <c r="MQA207" s="89"/>
      <c r="MQB207" s="89"/>
      <c r="MQC207" s="89"/>
      <c r="MQD207" s="89"/>
      <c r="MQE207" s="89"/>
      <c r="MQF207" s="89"/>
      <c r="MQG207" s="89"/>
      <c r="MQH207" s="89"/>
      <c r="MQI207" s="89"/>
      <c r="MQJ207" s="89"/>
      <c r="MQK207" s="89"/>
      <c r="MQL207" s="89"/>
      <c r="MQM207" s="89"/>
      <c r="MQN207" s="89"/>
      <c r="MQO207" s="89"/>
      <c r="MQP207" s="89"/>
      <c r="MQQ207" s="89"/>
      <c r="MQR207" s="89"/>
      <c r="MQS207" s="89"/>
      <c r="MQT207" s="89"/>
      <c r="MQU207" s="89"/>
      <c r="MQV207" s="89"/>
      <c r="MQW207" s="89"/>
      <c r="MQX207" s="89"/>
      <c r="MQY207" s="89"/>
      <c r="MQZ207" s="89"/>
      <c r="MRA207" s="89"/>
      <c r="MRB207" s="89"/>
      <c r="MRC207" s="89"/>
      <c r="MRF207" s="89"/>
      <c r="MRI207" s="89"/>
      <c r="MRL207" s="89"/>
      <c r="MRO207" s="89"/>
      <c r="MRR207" s="89"/>
      <c r="MSD207" s="89"/>
      <c r="MSG207" s="89"/>
      <c r="MSJ207" s="89"/>
      <c r="MSM207" s="89"/>
      <c r="MSS207" s="89"/>
      <c r="MSV207" s="89"/>
      <c r="MTB207" s="89"/>
      <c r="MTE207" s="89"/>
      <c r="MTH207" s="89"/>
      <c r="MTK207" s="89"/>
      <c r="MTQ207" s="89"/>
      <c r="MTT207" s="89"/>
      <c r="MTZ207" s="89"/>
      <c r="MUB207" s="89"/>
      <c r="MUC207" s="89"/>
      <c r="MUE207" s="89"/>
      <c r="MUH207" s="89"/>
      <c r="MUK207" s="89"/>
      <c r="MUV207" s="89"/>
      <c r="MUX207" s="89"/>
      <c r="MVJ207" s="89"/>
      <c r="MVM207" s="89"/>
      <c r="MVU207" s="89"/>
      <c r="MWO207" s="89"/>
      <c r="MWQ207" s="89"/>
      <c r="MWR207" s="89"/>
      <c r="MWS207" s="89"/>
      <c r="MWT207" s="89"/>
      <c r="MWU207" s="89"/>
      <c r="MWV207" s="89"/>
      <c r="MXN207" s="89"/>
      <c r="MXO207" s="89"/>
      <c r="MXR207" s="89"/>
      <c r="MXU207" s="89"/>
      <c r="MXW207" s="89"/>
      <c r="MXY207" s="89"/>
      <c r="MYB207" s="89"/>
      <c r="MYE207" s="89"/>
      <c r="MYH207" s="89"/>
      <c r="MYN207" s="89"/>
      <c r="MYQ207" s="89"/>
      <c r="MYT207" s="89"/>
      <c r="MYY207" s="89"/>
      <c r="MZM207" s="89"/>
      <c r="MZN207" s="89"/>
      <c r="MZO207" s="89"/>
      <c r="MZP207" s="89"/>
      <c r="MZQ207" s="89"/>
      <c r="MZR207" s="89"/>
      <c r="MZS207" s="89"/>
      <c r="MZT207" s="89"/>
      <c r="MZU207" s="89"/>
      <c r="MZV207" s="89"/>
      <c r="MZW207" s="89"/>
      <c r="MZX207" s="89"/>
      <c r="MZY207" s="89"/>
      <c r="MZZ207" s="89"/>
      <c r="NAA207" s="89"/>
      <c r="NAB207" s="89"/>
      <c r="NAC207" s="89"/>
      <c r="NAD207" s="89"/>
      <c r="NAE207" s="89"/>
      <c r="NAF207" s="89"/>
      <c r="NAG207" s="89"/>
      <c r="NAH207" s="89"/>
      <c r="NAI207" s="89"/>
      <c r="NAJ207" s="89"/>
      <c r="NAK207" s="89"/>
      <c r="NAL207" s="89"/>
      <c r="NAM207" s="89"/>
      <c r="NAN207" s="89"/>
      <c r="NAO207" s="89"/>
      <c r="NAP207" s="89"/>
      <c r="NAQ207" s="89"/>
      <c r="NAR207" s="89"/>
      <c r="NAS207" s="89"/>
      <c r="NAT207" s="89"/>
      <c r="NAU207" s="89"/>
      <c r="NAV207" s="89"/>
      <c r="NAW207" s="89"/>
      <c r="NAX207" s="89"/>
      <c r="NAY207" s="89"/>
      <c r="NBB207" s="89"/>
      <c r="NBE207" s="89"/>
      <c r="NBH207" s="89"/>
      <c r="NBK207" s="89"/>
      <c r="NBN207" s="89"/>
      <c r="NBZ207" s="89"/>
      <c r="NCC207" s="89"/>
      <c r="NCF207" s="89"/>
      <c r="NCI207" s="89"/>
      <c r="NCO207" s="89"/>
      <c r="NCR207" s="89"/>
      <c r="NCX207" s="89"/>
      <c r="NDA207" s="89"/>
      <c r="NDD207" s="89"/>
      <c r="NDG207" s="89"/>
      <c r="NDM207" s="89"/>
      <c r="NDP207" s="89"/>
      <c r="NDV207" s="89"/>
      <c r="NDX207" s="89"/>
      <c r="NDY207" s="89"/>
      <c r="NEA207" s="89"/>
      <c r="NED207" s="89"/>
      <c r="NEG207" s="89"/>
      <c r="NER207" s="89"/>
      <c r="NET207" s="89"/>
      <c r="NFF207" s="89"/>
      <c r="NFI207" s="89"/>
      <c r="NFQ207" s="89"/>
      <c r="NGK207" s="89"/>
      <c r="NGM207" s="89"/>
      <c r="NGN207" s="89"/>
      <c r="NGO207" s="89"/>
      <c r="NGP207" s="89"/>
      <c r="NGQ207" s="89"/>
      <c r="NGR207" s="89"/>
      <c r="NHJ207" s="89"/>
      <c r="NHK207" s="89"/>
      <c r="NHN207" s="89"/>
      <c r="NHQ207" s="89"/>
      <c r="NHS207" s="89"/>
      <c r="NHU207" s="89"/>
      <c r="NHX207" s="89"/>
      <c r="NIA207" s="89"/>
      <c r="NID207" s="89"/>
      <c r="NIJ207" s="89"/>
      <c r="NIM207" s="89"/>
      <c r="NIP207" s="89"/>
      <c r="NIU207" s="89"/>
      <c r="NJI207" s="89"/>
      <c r="NJJ207" s="89"/>
      <c r="NJK207" s="89"/>
      <c r="NJL207" s="89"/>
      <c r="NJM207" s="89"/>
      <c r="NJN207" s="89"/>
      <c r="NJO207" s="89"/>
      <c r="NJP207" s="89"/>
      <c r="NJQ207" s="89"/>
      <c r="NJR207" s="89"/>
      <c r="NJS207" s="89"/>
      <c r="NJT207" s="89"/>
      <c r="NJU207" s="89"/>
      <c r="NJV207" s="89"/>
      <c r="NJW207" s="89"/>
      <c r="NJX207" s="89"/>
      <c r="NJY207" s="89"/>
      <c r="NJZ207" s="89"/>
      <c r="NKA207" s="89"/>
      <c r="NKB207" s="89"/>
      <c r="NKC207" s="89"/>
      <c r="NKD207" s="89"/>
      <c r="NKE207" s="89"/>
      <c r="NKF207" s="89"/>
      <c r="NKG207" s="89"/>
      <c r="NKH207" s="89"/>
      <c r="NKI207" s="89"/>
      <c r="NKJ207" s="89"/>
      <c r="NKK207" s="89"/>
      <c r="NKL207" s="89"/>
      <c r="NKM207" s="89"/>
      <c r="NKN207" s="89"/>
      <c r="NKO207" s="89"/>
      <c r="NKP207" s="89"/>
      <c r="NKQ207" s="89"/>
      <c r="NKR207" s="89"/>
      <c r="NKS207" s="89"/>
      <c r="NKT207" s="89"/>
      <c r="NKU207" s="89"/>
      <c r="NKX207" s="89"/>
      <c r="NLA207" s="89"/>
      <c r="NLD207" s="89"/>
      <c r="NLG207" s="89"/>
      <c r="NLJ207" s="89"/>
      <c r="NLV207" s="89"/>
      <c r="NLY207" s="89"/>
      <c r="NMB207" s="89"/>
      <c r="NME207" s="89"/>
      <c r="NMK207" s="89"/>
      <c r="NMN207" s="89"/>
      <c r="NMT207" s="89"/>
      <c r="NMW207" s="89"/>
      <c r="NMZ207" s="89"/>
      <c r="NNC207" s="89"/>
      <c r="NNI207" s="89"/>
      <c r="NNL207" s="89"/>
      <c r="NNR207" s="89"/>
      <c r="NNT207" s="89"/>
      <c r="NNU207" s="89"/>
      <c r="NNW207" s="89"/>
      <c r="NNZ207" s="89"/>
      <c r="NOC207" s="89"/>
      <c r="NON207" s="89"/>
      <c r="NOP207" s="89"/>
      <c r="NPB207" s="89"/>
      <c r="NPE207" s="89"/>
      <c r="NPM207" s="89"/>
      <c r="NQG207" s="89"/>
      <c r="NQI207" s="89"/>
      <c r="NQJ207" s="89"/>
      <c r="NQK207" s="89"/>
      <c r="NQL207" s="89"/>
      <c r="NQM207" s="89"/>
      <c r="NQN207" s="89"/>
      <c r="NRF207" s="89"/>
      <c r="NRG207" s="89"/>
      <c r="NRJ207" s="89"/>
      <c r="NRM207" s="89"/>
      <c r="NRO207" s="89"/>
      <c r="NRQ207" s="89"/>
      <c r="NRT207" s="89"/>
      <c r="NRW207" s="89"/>
      <c r="NRZ207" s="89"/>
      <c r="NSF207" s="89"/>
      <c r="NSI207" s="89"/>
      <c r="NSL207" s="89"/>
      <c r="NSQ207" s="89"/>
      <c r="NTE207" s="89"/>
      <c r="NTF207" s="89"/>
      <c r="NTG207" s="89"/>
      <c r="NTH207" s="89"/>
      <c r="NTI207" s="89"/>
      <c r="NTJ207" s="89"/>
      <c r="NTK207" s="89"/>
      <c r="NTL207" s="89"/>
      <c r="NTM207" s="89"/>
      <c r="NTN207" s="89"/>
      <c r="NTO207" s="89"/>
      <c r="NTP207" s="89"/>
      <c r="NTQ207" s="89"/>
      <c r="NTR207" s="89"/>
      <c r="NTS207" s="89"/>
      <c r="NTT207" s="89"/>
      <c r="NTU207" s="89"/>
      <c r="NTV207" s="89"/>
      <c r="NTW207" s="89"/>
      <c r="NTX207" s="89"/>
      <c r="NTY207" s="89"/>
      <c r="NTZ207" s="89"/>
      <c r="NUA207" s="89"/>
      <c r="NUB207" s="89"/>
      <c r="NUC207" s="89"/>
      <c r="NUD207" s="89"/>
      <c r="NUE207" s="89"/>
      <c r="NUF207" s="89"/>
      <c r="NUG207" s="89"/>
      <c r="NUH207" s="89"/>
      <c r="NUI207" s="89"/>
      <c r="NUJ207" s="89"/>
      <c r="NUK207" s="89"/>
      <c r="NUL207" s="89"/>
      <c r="NUM207" s="89"/>
      <c r="NUN207" s="89"/>
      <c r="NUO207" s="89"/>
      <c r="NUP207" s="89"/>
      <c r="NUQ207" s="89"/>
      <c r="NUT207" s="89"/>
      <c r="NUW207" s="89"/>
      <c r="NUZ207" s="89"/>
      <c r="NVC207" s="89"/>
      <c r="NVF207" s="89"/>
      <c r="NVR207" s="89"/>
      <c r="NVU207" s="89"/>
      <c r="NVX207" s="89"/>
      <c r="NWA207" s="89"/>
      <c r="NWG207" s="89"/>
      <c r="NWJ207" s="89"/>
      <c r="NWP207" s="89"/>
      <c r="NWS207" s="89"/>
      <c r="NWV207" s="89"/>
      <c r="NWY207" s="89"/>
      <c r="NXE207" s="89"/>
      <c r="NXH207" s="89"/>
      <c r="NXN207" s="89"/>
      <c r="NXP207" s="89"/>
      <c r="NXQ207" s="89"/>
      <c r="NXS207" s="89"/>
      <c r="NXV207" s="89"/>
      <c r="NXY207" s="89"/>
      <c r="NYJ207" s="89"/>
      <c r="NYL207" s="89"/>
      <c r="NYX207" s="89"/>
      <c r="NZA207" s="89"/>
      <c r="NZI207" s="89"/>
      <c r="OAC207" s="89"/>
      <c r="OAE207" s="89"/>
      <c r="OAF207" s="89"/>
      <c r="OAG207" s="89"/>
      <c r="OAH207" s="89"/>
      <c r="OAI207" s="89"/>
      <c r="OAJ207" s="89"/>
      <c r="OBB207" s="89"/>
      <c r="OBC207" s="89"/>
      <c r="OBF207" s="89"/>
      <c r="OBI207" s="89"/>
      <c r="OBK207" s="89"/>
      <c r="OBM207" s="89"/>
      <c r="OBP207" s="89"/>
      <c r="OBS207" s="89"/>
      <c r="OBV207" s="89"/>
      <c r="OCB207" s="89"/>
      <c r="OCE207" s="89"/>
      <c r="OCH207" s="89"/>
      <c r="OCM207" s="89"/>
      <c r="ODA207" s="89"/>
      <c r="ODB207" s="89"/>
      <c r="ODC207" s="89"/>
      <c r="ODD207" s="89"/>
      <c r="ODE207" s="89"/>
      <c r="ODF207" s="89"/>
      <c r="ODG207" s="89"/>
      <c r="ODH207" s="89"/>
      <c r="ODI207" s="89"/>
      <c r="ODJ207" s="89"/>
      <c r="ODK207" s="89"/>
      <c r="ODL207" s="89"/>
      <c r="ODM207" s="89"/>
      <c r="ODN207" s="89"/>
      <c r="ODO207" s="89"/>
      <c r="ODP207" s="89"/>
      <c r="ODQ207" s="89"/>
      <c r="ODR207" s="89"/>
      <c r="ODS207" s="89"/>
      <c r="ODT207" s="89"/>
      <c r="ODU207" s="89"/>
      <c r="ODV207" s="89"/>
      <c r="ODW207" s="89"/>
      <c r="ODX207" s="89"/>
      <c r="ODY207" s="89"/>
      <c r="ODZ207" s="89"/>
      <c r="OEA207" s="89"/>
      <c r="OEB207" s="89"/>
      <c r="OEC207" s="89"/>
      <c r="OED207" s="89"/>
      <c r="OEE207" s="89"/>
      <c r="OEF207" s="89"/>
      <c r="OEG207" s="89"/>
      <c r="OEH207" s="89"/>
      <c r="OEI207" s="89"/>
      <c r="OEJ207" s="89"/>
      <c r="OEK207" s="89"/>
      <c r="OEL207" s="89"/>
      <c r="OEM207" s="89"/>
      <c r="OEP207" s="89"/>
      <c r="OES207" s="89"/>
      <c r="OEV207" s="89"/>
      <c r="OEY207" s="89"/>
      <c r="OFB207" s="89"/>
      <c r="OFN207" s="89"/>
      <c r="OFQ207" s="89"/>
      <c r="OFT207" s="89"/>
      <c r="OFW207" s="89"/>
      <c r="OGC207" s="89"/>
      <c r="OGF207" s="89"/>
      <c r="OGL207" s="89"/>
      <c r="OGO207" s="89"/>
      <c r="OGR207" s="89"/>
      <c r="OGU207" s="89"/>
      <c r="OHA207" s="89"/>
      <c r="OHD207" s="89"/>
      <c r="OHJ207" s="89"/>
      <c r="OHL207" s="89"/>
      <c r="OHM207" s="89"/>
      <c r="OHO207" s="89"/>
      <c r="OHR207" s="89"/>
      <c r="OHU207" s="89"/>
      <c r="OIF207" s="89"/>
      <c r="OIH207" s="89"/>
      <c r="OIT207" s="89"/>
      <c r="OIW207" s="89"/>
      <c r="OJE207" s="89"/>
      <c r="OJY207" s="89"/>
      <c r="OKA207" s="89"/>
      <c r="OKB207" s="89"/>
      <c r="OKC207" s="89"/>
      <c r="OKD207" s="89"/>
      <c r="OKE207" s="89"/>
      <c r="OKF207" s="89"/>
      <c r="OKX207" s="89"/>
      <c r="OKY207" s="89"/>
      <c r="OLB207" s="89"/>
      <c r="OLE207" s="89"/>
      <c r="OLG207" s="89"/>
      <c r="OLI207" s="89"/>
      <c r="OLL207" s="89"/>
      <c r="OLO207" s="89"/>
      <c r="OLR207" s="89"/>
      <c r="OLX207" s="89"/>
      <c r="OMA207" s="89"/>
      <c r="OMD207" s="89"/>
      <c r="OMI207" s="89"/>
      <c r="OMW207" s="89"/>
      <c r="OMX207" s="89"/>
      <c r="OMY207" s="89"/>
      <c r="OMZ207" s="89"/>
      <c r="ONA207" s="89"/>
      <c r="ONB207" s="89"/>
      <c r="ONC207" s="89"/>
      <c r="OND207" s="89"/>
      <c r="ONE207" s="89"/>
      <c r="ONF207" s="89"/>
      <c r="ONG207" s="89"/>
      <c r="ONH207" s="89"/>
      <c r="ONI207" s="89"/>
      <c r="ONJ207" s="89"/>
      <c r="ONK207" s="89"/>
      <c r="ONL207" s="89"/>
      <c r="ONM207" s="89"/>
      <c r="ONN207" s="89"/>
      <c r="ONO207" s="89"/>
      <c r="ONP207" s="89"/>
      <c r="ONQ207" s="89"/>
      <c r="ONR207" s="89"/>
      <c r="ONS207" s="89"/>
      <c r="ONT207" s="89"/>
      <c r="ONU207" s="89"/>
      <c r="ONV207" s="89"/>
      <c r="ONW207" s="89"/>
      <c r="ONX207" s="89"/>
      <c r="ONY207" s="89"/>
      <c r="ONZ207" s="89"/>
      <c r="OOA207" s="89"/>
      <c r="OOB207" s="89"/>
      <c r="OOC207" s="89"/>
      <c r="OOD207" s="89"/>
      <c r="OOE207" s="89"/>
      <c r="OOF207" s="89"/>
      <c r="OOG207" s="89"/>
      <c r="OOH207" s="89"/>
      <c r="OOI207" s="89"/>
      <c r="OOL207" s="89"/>
      <c r="OOO207" s="89"/>
      <c r="OOR207" s="89"/>
      <c r="OOU207" s="89"/>
      <c r="OOX207" s="89"/>
      <c r="OPJ207" s="89"/>
      <c r="OPM207" s="89"/>
      <c r="OPP207" s="89"/>
      <c r="OPS207" s="89"/>
      <c r="OPY207" s="89"/>
      <c r="OQB207" s="89"/>
      <c r="OQH207" s="89"/>
      <c r="OQK207" s="89"/>
      <c r="OQN207" s="89"/>
      <c r="OQQ207" s="89"/>
      <c r="OQW207" s="89"/>
      <c r="OQZ207" s="89"/>
      <c r="ORF207" s="89"/>
      <c r="ORH207" s="89"/>
      <c r="ORI207" s="89"/>
      <c r="ORK207" s="89"/>
      <c r="ORN207" s="89"/>
      <c r="ORQ207" s="89"/>
      <c r="OSB207" s="89"/>
      <c r="OSD207" s="89"/>
      <c r="OSP207" s="89"/>
      <c r="OSS207" s="89"/>
      <c r="OTA207" s="89"/>
      <c r="OTU207" s="89"/>
      <c r="OTW207" s="89"/>
      <c r="OTX207" s="89"/>
      <c r="OTY207" s="89"/>
      <c r="OTZ207" s="89"/>
      <c r="OUA207" s="89"/>
      <c r="OUB207" s="89"/>
      <c r="OUT207" s="89"/>
      <c r="OUU207" s="89"/>
      <c r="OUX207" s="89"/>
      <c r="OVA207" s="89"/>
      <c r="OVC207" s="89"/>
      <c r="OVE207" s="89"/>
      <c r="OVH207" s="89"/>
      <c r="OVK207" s="89"/>
      <c r="OVN207" s="89"/>
      <c r="OVT207" s="89"/>
      <c r="OVW207" s="89"/>
      <c r="OVZ207" s="89"/>
      <c r="OWE207" s="89"/>
      <c r="OWS207" s="89"/>
      <c r="OWT207" s="89"/>
      <c r="OWU207" s="89"/>
      <c r="OWV207" s="89"/>
      <c r="OWW207" s="89"/>
      <c r="OWX207" s="89"/>
      <c r="OWY207" s="89"/>
      <c r="OWZ207" s="89"/>
      <c r="OXA207" s="89"/>
      <c r="OXB207" s="89"/>
      <c r="OXC207" s="89"/>
      <c r="OXD207" s="89"/>
      <c r="OXE207" s="89"/>
      <c r="OXF207" s="89"/>
      <c r="OXG207" s="89"/>
      <c r="OXH207" s="89"/>
      <c r="OXI207" s="89"/>
      <c r="OXJ207" s="89"/>
      <c r="OXK207" s="89"/>
      <c r="OXL207" s="89"/>
      <c r="OXM207" s="89"/>
      <c r="OXN207" s="89"/>
      <c r="OXO207" s="89"/>
      <c r="OXP207" s="89"/>
      <c r="OXQ207" s="89"/>
      <c r="OXR207" s="89"/>
      <c r="OXS207" s="89"/>
      <c r="OXT207" s="89"/>
      <c r="OXU207" s="89"/>
      <c r="OXV207" s="89"/>
      <c r="OXW207" s="89"/>
      <c r="OXX207" s="89"/>
      <c r="OXY207" s="89"/>
      <c r="OXZ207" s="89"/>
      <c r="OYA207" s="89"/>
      <c r="OYB207" s="89"/>
      <c r="OYC207" s="89"/>
      <c r="OYD207" s="89"/>
      <c r="OYE207" s="89"/>
      <c r="OYH207" s="89"/>
      <c r="OYK207" s="89"/>
      <c r="OYN207" s="89"/>
      <c r="OYQ207" s="89"/>
      <c r="OYT207" s="89"/>
      <c r="OZF207" s="89"/>
      <c r="OZI207" s="89"/>
      <c r="OZL207" s="89"/>
      <c r="OZO207" s="89"/>
      <c r="OZU207" s="89"/>
      <c r="OZX207" s="89"/>
      <c r="PAD207" s="89"/>
      <c r="PAG207" s="89"/>
      <c r="PAJ207" s="89"/>
      <c r="PAM207" s="89"/>
      <c r="PAS207" s="89"/>
      <c r="PAV207" s="89"/>
      <c r="PBB207" s="89"/>
      <c r="PBD207" s="89"/>
      <c r="PBE207" s="89"/>
      <c r="PBG207" s="89"/>
      <c r="PBJ207" s="89"/>
      <c r="PBM207" s="89"/>
      <c r="PBX207" s="89"/>
      <c r="PBZ207" s="89"/>
      <c r="PCL207" s="89"/>
      <c r="PCO207" s="89"/>
      <c r="PCW207" s="89"/>
      <c r="PDQ207" s="89"/>
      <c r="PDS207" s="89"/>
      <c r="PDT207" s="89"/>
      <c r="PDU207" s="89"/>
      <c r="PDV207" s="89"/>
      <c r="PDW207" s="89"/>
      <c r="PDX207" s="89"/>
      <c r="PEP207" s="89"/>
      <c r="PEQ207" s="89"/>
      <c r="PET207" s="89"/>
      <c r="PEW207" s="89"/>
      <c r="PEY207" s="89"/>
      <c r="PFA207" s="89"/>
      <c r="PFD207" s="89"/>
      <c r="PFG207" s="89"/>
      <c r="PFJ207" s="89"/>
      <c r="PFP207" s="89"/>
      <c r="PFS207" s="89"/>
      <c r="PFV207" s="89"/>
      <c r="PGA207" s="89"/>
      <c r="PGO207" s="89"/>
      <c r="PGP207" s="89"/>
      <c r="PGQ207" s="89"/>
      <c r="PGR207" s="89"/>
      <c r="PGS207" s="89"/>
      <c r="PGT207" s="89"/>
      <c r="PGU207" s="89"/>
      <c r="PGV207" s="89"/>
      <c r="PGW207" s="89"/>
      <c r="PGX207" s="89"/>
      <c r="PGY207" s="89"/>
      <c r="PGZ207" s="89"/>
      <c r="PHA207" s="89"/>
      <c r="PHB207" s="89"/>
      <c r="PHC207" s="89"/>
      <c r="PHD207" s="89"/>
      <c r="PHE207" s="89"/>
      <c r="PHF207" s="89"/>
      <c r="PHG207" s="89"/>
      <c r="PHH207" s="89"/>
      <c r="PHI207" s="89"/>
      <c r="PHJ207" s="89"/>
      <c r="PHK207" s="89"/>
      <c r="PHL207" s="89"/>
      <c r="PHM207" s="89"/>
      <c r="PHN207" s="89"/>
      <c r="PHO207" s="89"/>
      <c r="PHP207" s="89"/>
      <c r="PHQ207" s="89"/>
      <c r="PHR207" s="89"/>
      <c r="PHS207" s="89"/>
      <c r="PHT207" s="89"/>
      <c r="PHU207" s="89"/>
      <c r="PHV207" s="89"/>
      <c r="PHW207" s="89"/>
      <c r="PHX207" s="89"/>
      <c r="PHY207" s="89"/>
      <c r="PHZ207" s="89"/>
      <c r="PIA207" s="89"/>
      <c r="PID207" s="89"/>
      <c r="PIG207" s="89"/>
      <c r="PIJ207" s="89"/>
      <c r="PIM207" s="89"/>
      <c r="PIP207" s="89"/>
      <c r="PJB207" s="89"/>
      <c r="PJE207" s="89"/>
      <c r="PJH207" s="89"/>
      <c r="PJK207" s="89"/>
      <c r="PJQ207" s="89"/>
      <c r="PJT207" s="89"/>
      <c r="PJZ207" s="89"/>
      <c r="PKC207" s="89"/>
      <c r="PKF207" s="89"/>
      <c r="PKI207" s="89"/>
      <c r="PKO207" s="89"/>
      <c r="PKR207" s="89"/>
      <c r="PKX207" s="89"/>
      <c r="PKZ207" s="89"/>
      <c r="PLA207" s="89"/>
      <c r="PLC207" s="89"/>
      <c r="PLF207" s="89"/>
      <c r="PLI207" s="89"/>
      <c r="PLT207" s="89"/>
      <c r="PLV207" s="89"/>
      <c r="PMH207" s="89"/>
      <c r="PMK207" s="89"/>
      <c r="PMS207" s="89"/>
      <c r="PNM207" s="89"/>
      <c r="PNO207" s="89"/>
      <c r="PNP207" s="89"/>
      <c r="PNQ207" s="89"/>
      <c r="PNR207" s="89"/>
      <c r="PNS207" s="89"/>
      <c r="PNT207" s="89"/>
      <c r="POL207" s="89"/>
      <c r="POM207" s="89"/>
      <c r="POP207" s="89"/>
      <c r="POS207" s="89"/>
      <c r="POU207" s="89"/>
      <c r="POW207" s="89"/>
      <c r="POZ207" s="89"/>
      <c r="PPC207" s="89"/>
      <c r="PPF207" s="89"/>
      <c r="PPL207" s="89"/>
      <c r="PPO207" s="89"/>
      <c r="PPR207" s="89"/>
      <c r="PPW207" s="89"/>
      <c r="PQK207" s="89"/>
      <c r="PQL207" s="89"/>
      <c r="PQM207" s="89"/>
      <c r="PQN207" s="89"/>
      <c r="PQO207" s="89"/>
      <c r="PQP207" s="89"/>
      <c r="PQQ207" s="89"/>
      <c r="PQR207" s="89"/>
      <c r="PQS207" s="89"/>
      <c r="PQT207" s="89"/>
      <c r="PQU207" s="89"/>
      <c r="PQV207" s="89"/>
      <c r="PQW207" s="89"/>
      <c r="PQX207" s="89"/>
      <c r="PQY207" s="89"/>
      <c r="PQZ207" s="89"/>
      <c r="PRA207" s="89"/>
      <c r="PRB207" s="89"/>
      <c r="PRC207" s="89"/>
      <c r="PRD207" s="89"/>
      <c r="PRE207" s="89"/>
      <c r="PRF207" s="89"/>
      <c r="PRG207" s="89"/>
      <c r="PRH207" s="89"/>
      <c r="PRI207" s="89"/>
      <c r="PRJ207" s="89"/>
      <c r="PRK207" s="89"/>
      <c r="PRL207" s="89"/>
      <c r="PRM207" s="89"/>
      <c r="PRN207" s="89"/>
      <c r="PRO207" s="89"/>
      <c r="PRP207" s="89"/>
      <c r="PRQ207" s="89"/>
      <c r="PRR207" s="89"/>
      <c r="PRS207" s="89"/>
      <c r="PRT207" s="89"/>
      <c r="PRU207" s="89"/>
      <c r="PRV207" s="89"/>
      <c r="PRW207" s="89"/>
      <c r="PRZ207" s="89"/>
      <c r="PSC207" s="89"/>
      <c r="PSF207" s="89"/>
      <c r="PSI207" s="89"/>
      <c r="PSL207" s="89"/>
      <c r="PSX207" s="89"/>
      <c r="PTA207" s="89"/>
      <c r="PTD207" s="89"/>
      <c r="PTG207" s="89"/>
      <c r="PTM207" s="89"/>
      <c r="PTP207" s="89"/>
      <c r="PTV207" s="89"/>
      <c r="PTY207" s="89"/>
      <c r="PUB207" s="89"/>
      <c r="PUE207" s="89"/>
      <c r="PUK207" s="89"/>
      <c r="PUN207" s="89"/>
      <c r="PUT207" s="89"/>
      <c r="PUV207" s="89"/>
      <c r="PUW207" s="89"/>
      <c r="PUY207" s="89"/>
      <c r="PVB207" s="89"/>
      <c r="PVE207" s="89"/>
      <c r="PVP207" s="89"/>
      <c r="PVR207" s="89"/>
      <c r="PWD207" s="89"/>
      <c r="PWG207" s="89"/>
      <c r="PWO207" s="89"/>
      <c r="PXI207" s="89"/>
      <c r="PXK207" s="89"/>
      <c r="PXL207" s="89"/>
      <c r="PXM207" s="89"/>
      <c r="PXN207" s="89"/>
      <c r="PXO207" s="89"/>
      <c r="PXP207" s="89"/>
      <c r="PYH207" s="89"/>
      <c r="PYI207" s="89"/>
      <c r="PYL207" s="89"/>
      <c r="PYO207" s="89"/>
      <c r="PYQ207" s="89"/>
      <c r="PYS207" s="89"/>
      <c r="PYV207" s="89"/>
      <c r="PYY207" s="89"/>
      <c r="PZB207" s="89"/>
      <c r="PZH207" s="89"/>
      <c r="PZK207" s="89"/>
      <c r="PZN207" s="89"/>
      <c r="PZS207" s="89"/>
      <c r="QAG207" s="89"/>
      <c r="QAH207" s="89"/>
      <c r="QAI207" s="89"/>
      <c r="QAJ207" s="89"/>
      <c r="QAK207" s="89"/>
      <c r="QAL207" s="89"/>
      <c r="QAM207" s="89"/>
      <c r="QAN207" s="89"/>
      <c r="QAO207" s="89"/>
      <c r="QAP207" s="89"/>
      <c r="QAQ207" s="89"/>
      <c r="QAR207" s="89"/>
      <c r="QAS207" s="89"/>
      <c r="QAT207" s="89"/>
      <c r="QAU207" s="89"/>
      <c r="QAV207" s="89"/>
      <c r="QAW207" s="89"/>
      <c r="QAX207" s="89"/>
      <c r="QAY207" s="89"/>
      <c r="QAZ207" s="89"/>
      <c r="QBA207" s="89"/>
      <c r="QBB207" s="89"/>
      <c r="QBC207" s="89"/>
      <c r="QBD207" s="89"/>
      <c r="QBE207" s="89"/>
      <c r="QBF207" s="89"/>
      <c r="QBG207" s="89"/>
      <c r="QBH207" s="89"/>
      <c r="QBI207" s="89"/>
      <c r="QBJ207" s="89"/>
      <c r="QBK207" s="89"/>
      <c r="QBL207" s="89"/>
      <c r="QBM207" s="89"/>
      <c r="QBN207" s="89"/>
      <c r="QBO207" s="89"/>
      <c r="QBP207" s="89"/>
      <c r="QBQ207" s="89"/>
      <c r="QBR207" s="89"/>
      <c r="QBS207" s="89"/>
      <c r="QBV207" s="89"/>
      <c r="QBY207" s="89"/>
      <c r="QCB207" s="89"/>
      <c r="QCE207" s="89"/>
      <c r="QCH207" s="89"/>
      <c r="QCT207" s="89"/>
      <c r="QCW207" s="89"/>
      <c r="QCZ207" s="89"/>
      <c r="QDC207" s="89"/>
      <c r="QDI207" s="89"/>
      <c r="QDL207" s="89"/>
      <c r="QDR207" s="89"/>
      <c r="QDU207" s="89"/>
      <c r="QDX207" s="89"/>
      <c r="QEA207" s="89"/>
      <c r="QEG207" s="89"/>
      <c r="QEJ207" s="89"/>
      <c r="QEP207" s="89"/>
      <c r="QER207" s="89"/>
      <c r="QES207" s="89"/>
      <c r="QEU207" s="89"/>
      <c r="QEX207" s="89"/>
      <c r="QFA207" s="89"/>
      <c r="QFL207" s="89"/>
      <c r="QFN207" s="89"/>
      <c r="QFZ207" s="89"/>
      <c r="QGC207" s="89"/>
      <c r="QGK207" s="89"/>
      <c r="QHE207" s="89"/>
      <c r="QHG207" s="89"/>
      <c r="QHH207" s="89"/>
      <c r="QHI207" s="89"/>
      <c r="QHJ207" s="89"/>
      <c r="QHK207" s="89"/>
      <c r="QHL207" s="89"/>
      <c r="QID207" s="89"/>
      <c r="QIE207" s="89"/>
      <c r="QIH207" s="89"/>
      <c r="QIK207" s="89"/>
      <c r="QIM207" s="89"/>
      <c r="QIO207" s="89"/>
      <c r="QIR207" s="89"/>
      <c r="QIU207" s="89"/>
      <c r="QIX207" s="89"/>
      <c r="QJD207" s="89"/>
      <c r="QJG207" s="89"/>
      <c r="QJJ207" s="89"/>
      <c r="QJO207" s="89"/>
      <c r="QKC207" s="89"/>
      <c r="QKD207" s="89"/>
      <c r="QKE207" s="89"/>
      <c r="QKF207" s="89"/>
      <c r="QKG207" s="89"/>
      <c r="QKH207" s="89"/>
      <c r="QKI207" s="89"/>
      <c r="QKJ207" s="89"/>
      <c r="QKK207" s="89"/>
      <c r="QKL207" s="89"/>
      <c r="QKM207" s="89"/>
      <c r="QKN207" s="89"/>
      <c r="QKO207" s="89"/>
      <c r="QKP207" s="89"/>
      <c r="QKQ207" s="89"/>
      <c r="QKR207" s="89"/>
      <c r="QKS207" s="89"/>
      <c r="QKT207" s="89"/>
      <c r="QKU207" s="89"/>
      <c r="QKV207" s="89"/>
      <c r="QKW207" s="89"/>
      <c r="QKX207" s="89"/>
      <c r="QKY207" s="89"/>
      <c r="QKZ207" s="89"/>
      <c r="QLA207" s="89"/>
      <c r="QLB207" s="89"/>
      <c r="QLC207" s="89"/>
      <c r="QLD207" s="89"/>
      <c r="QLE207" s="89"/>
      <c r="QLF207" s="89"/>
      <c r="QLG207" s="89"/>
      <c r="QLH207" s="89"/>
      <c r="QLI207" s="89"/>
      <c r="QLJ207" s="89"/>
      <c r="QLK207" s="89"/>
      <c r="QLL207" s="89"/>
      <c r="QLM207" s="89"/>
      <c r="QLN207" s="89"/>
      <c r="QLO207" s="89"/>
      <c r="QLR207" s="89"/>
      <c r="QLU207" s="89"/>
      <c r="QLX207" s="89"/>
      <c r="QMA207" s="89"/>
      <c r="QMD207" s="89"/>
      <c r="QMP207" s="89"/>
      <c r="QMS207" s="89"/>
      <c r="QMV207" s="89"/>
      <c r="QMY207" s="89"/>
      <c r="QNE207" s="89"/>
      <c r="QNH207" s="89"/>
      <c r="QNN207" s="89"/>
      <c r="QNQ207" s="89"/>
      <c r="QNT207" s="89"/>
      <c r="QNW207" s="89"/>
      <c r="QOC207" s="89"/>
      <c r="QOF207" s="89"/>
      <c r="QOL207" s="89"/>
      <c r="QON207" s="89"/>
      <c r="QOO207" s="89"/>
      <c r="QOQ207" s="89"/>
      <c r="QOT207" s="89"/>
      <c r="QOW207" s="89"/>
      <c r="QPH207" s="89"/>
      <c r="QPJ207" s="89"/>
      <c r="QPV207" s="89"/>
      <c r="QPY207" s="89"/>
      <c r="QQG207" s="89"/>
      <c r="QRA207" s="89"/>
      <c r="QRC207" s="89"/>
      <c r="QRD207" s="89"/>
      <c r="QRE207" s="89"/>
      <c r="QRF207" s="89"/>
      <c r="QRG207" s="89"/>
      <c r="QRH207" s="89"/>
      <c r="QRZ207" s="89"/>
      <c r="QSA207" s="89"/>
      <c r="QSD207" s="89"/>
      <c r="QSG207" s="89"/>
      <c r="QSI207" s="89"/>
      <c r="QSK207" s="89"/>
      <c r="QSN207" s="89"/>
      <c r="QSQ207" s="89"/>
      <c r="QST207" s="89"/>
      <c r="QSZ207" s="89"/>
      <c r="QTC207" s="89"/>
      <c r="QTF207" s="89"/>
      <c r="QTK207" s="89"/>
      <c r="QTY207" s="89"/>
      <c r="QTZ207" s="89"/>
      <c r="QUA207" s="89"/>
      <c r="QUB207" s="89"/>
      <c r="QUC207" s="89"/>
      <c r="QUD207" s="89"/>
      <c r="QUE207" s="89"/>
      <c r="QUF207" s="89"/>
      <c r="QUG207" s="89"/>
      <c r="QUH207" s="89"/>
      <c r="QUI207" s="89"/>
      <c r="QUJ207" s="89"/>
      <c r="QUK207" s="89"/>
      <c r="QUL207" s="89"/>
      <c r="QUM207" s="89"/>
      <c r="QUN207" s="89"/>
      <c r="QUO207" s="89"/>
      <c r="QUP207" s="89"/>
      <c r="QUQ207" s="89"/>
      <c r="QUR207" s="89"/>
      <c r="QUS207" s="89"/>
      <c r="QUT207" s="89"/>
      <c r="QUU207" s="89"/>
      <c r="QUV207" s="89"/>
      <c r="QUW207" s="89"/>
      <c r="QUX207" s="89"/>
      <c r="QUY207" s="89"/>
      <c r="QUZ207" s="89"/>
      <c r="QVA207" s="89"/>
      <c r="QVB207" s="89"/>
      <c r="QVC207" s="89"/>
      <c r="QVD207" s="89"/>
      <c r="QVE207" s="89"/>
      <c r="QVF207" s="89"/>
      <c r="QVG207" s="89"/>
      <c r="QVH207" s="89"/>
      <c r="QVI207" s="89"/>
      <c r="QVJ207" s="89"/>
      <c r="QVK207" s="89"/>
      <c r="QVN207" s="89"/>
      <c r="QVQ207" s="89"/>
      <c r="QVT207" s="89"/>
      <c r="QVW207" s="89"/>
      <c r="QVZ207" s="89"/>
      <c r="QWL207" s="89"/>
      <c r="QWO207" s="89"/>
      <c r="QWR207" s="89"/>
      <c r="QWU207" s="89"/>
      <c r="QXA207" s="89"/>
      <c r="QXD207" s="89"/>
      <c r="QXJ207" s="89"/>
      <c r="QXM207" s="89"/>
      <c r="QXP207" s="89"/>
      <c r="QXS207" s="89"/>
      <c r="QXY207" s="89"/>
      <c r="QYB207" s="89"/>
      <c r="QYH207" s="89"/>
      <c r="QYJ207" s="89"/>
      <c r="QYK207" s="89"/>
      <c r="QYM207" s="89"/>
      <c r="QYP207" s="89"/>
      <c r="QYS207" s="89"/>
      <c r="QZD207" s="89"/>
      <c r="QZF207" s="89"/>
      <c r="QZR207" s="89"/>
      <c r="QZU207" s="89"/>
      <c r="RAC207" s="89"/>
      <c r="RAW207" s="89"/>
      <c r="RAY207" s="89"/>
      <c r="RAZ207" s="89"/>
      <c r="RBA207" s="89"/>
      <c r="RBB207" s="89"/>
      <c r="RBC207" s="89"/>
      <c r="RBD207" s="89"/>
      <c r="RBV207" s="89"/>
      <c r="RBW207" s="89"/>
      <c r="RBZ207" s="89"/>
      <c r="RCC207" s="89"/>
      <c r="RCE207" s="89"/>
      <c r="RCG207" s="89"/>
      <c r="RCJ207" s="89"/>
      <c r="RCM207" s="89"/>
      <c r="RCP207" s="89"/>
      <c r="RCV207" s="89"/>
      <c r="RCY207" s="89"/>
      <c r="RDB207" s="89"/>
      <c r="RDG207" s="89"/>
      <c r="RDU207" s="89"/>
      <c r="RDV207" s="89"/>
      <c r="RDW207" s="89"/>
      <c r="RDX207" s="89"/>
      <c r="RDY207" s="89"/>
      <c r="RDZ207" s="89"/>
      <c r="REA207" s="89"/>
      <c r="REB207" s="89"/>
      <c r="REC207" s="89"/>
      <c r="RED207" s="89"/>
      <c r="REE207" s="89"/>
      <c r="REF207" s="89"/>
      <c r="REG207" s="89"/>
      <c r="REH207" s="89"/>
      <c r="REI207" s="89"/>
      <c r="REJ207" s="89"/>
      <c r="REK207" s="89"/>
      <c r="REL207" s="89"/>
      <c r="REM207" s="89"/>
      <c r="REN207" s="89"/>
      <c r="REO207" s="89"/>
      <c r="REP207" s="89"/>
      <c r="REQ207" s="89"/>
      <c r="RER207" s="89"/>
      <c r="RES207" s="89"/>
      <c r="RET207" s="89"/>
      <c r="REU207" s="89"/>
      <c r="REV207" s="89"/>
      <c r="REW207" s="89"/>
      <c r="REX207" s="89"/>
      <c r="REY207" s="89"/>
      <c r="REZ207" s="89"/>
      <c r="RFA207" s="89"/>
      <c r="RFB207" s="89"/>
      <c r="RFC207" s="89"/>
      <c r="RFD207" s="89"/>
      <c r="RFE207" s="89"/>
      <c r="RFF207" s="89"/>
      <c r="RFG207" s="89"/>
      <c r="RFJ207" s="89"/>
      <c r="RFM207" s="89"/>
      <c r="RFP207" s="89"/>
      <c r="RFS207" s="89"/>
      <c r="RFV207" s="89"/>
      <c r="RGH207" s="89"/>
      <c r="RGK207" s="89"/>
      <c r="RGN207" s="89"/>
      <c r="RGQ207" s="89"/>
      <c r="RGW207" s="89"/>
      <c r="RGZ207" s="89"/>
      <c r="RHF207" s="89"/>
      <c r="RHI207" s="89"/>
      <c r="RHL207" s="89"/>
      <c r="RHO207" s="89"/>
      <c r="RHU207" s="89"/>
      <c r="RHX207" s="89"/>
      <c r="RID207" s="89"/>
      <c r="RIF207" s="89"/>
      <c r="RIG207" s="89"/>
      <c r="RII207" s="89"/>
      <c r="RIL207" s="89"/>
      <c r="RIO207" s="89"/>
      <c r="RIZ207" s="89"/>
      <c r="RJB207" s="89"/>
      <c r="RJN207" s="89"/>
      <c r="RJQ207" s="89"/>
      <c r="RJY207" s="89"/>
      <c r="RKS207" s="89"/>
      <c r="RKU207" s="89"/>
      <c r="RKV207" s="89"/>
      <c r="RKW207" s="89"/>
      <c r="RKX207" s="89"/>
      <c r="RKY207" s="89"/>
      <c r="RKZ207" s="89"/>
      <c r="RLR207" s="89"/>
      <c r="RLS207" s="89"/>
      <c r="RLV207" s="89"/>
      <c r="RLY207" s="89"/>
      <c r="RMA207" s="89"/>
      <c r="RMC207" s="89"/>
      <c r="RMF207" s="89"/>
      <c r="RMI207" s="89"/>
      <c r="RML207" s="89"/>
      <c r="RMR207" s="89"/>
      <c r="RMU207" s="89"/>
      <c r="RMX207" s="89"/>
      <c r="RNC207" s="89"/>
      <c r="RNQ207" s="89"/>
      <c r="RNR207" s="89"/>
      <c r="RNS207" s="89"/>
      <c r="RNT207" s="89"/>
      <c r="RNU207" s="89"/>
      <c r="RNV207" s="89"/>
      <c r="RNW207" s="89"/>
      <c r="RNX207" s="89"/>
      <c r="RNY207" s="89"/>
      <c r="RNZ207" s="89"/>
      <c r="ROA207" s="89"/>
      <c r="ROB207" s="89"/>
      <c r="ROC207" s="89"/>
      <c r="ROD207" s="89"/>
      <c r="ROE207" s="89"/>
      <c r="ROF207" s="89"/>
      <c r="ROG207" s="89"/>
      <c r="ROH207" s="89"/>
      <c r="ROI207" s="89"/>
      <c r="ROJ207" s="89"/>
      <c r="ROK207" s="89"/>
      <c r="ROL207" s="89"/>
      <c r="ROM207" s="89"/>
      <c r="RON207" s="89"/>
      <c r="ROO207" s="89"/>
      <c r="ROP207" s="89"/>
      <c r="ROQ207" s="89"/>
      <c r="ROR207" s="89"/>
      <c r="ROS207" s="89"/>
      <c r="ROT207" s="89"/>
      <c r="ROU207" s="89"/>
      <c r="ROV207" s="89"/>
      <c r="ROW207" s="89"/>
      <c r="ROX207" s="89"/>
      <c r="ROY207" s="89"/>
      <c r="ROZ207" s="89"/>
      <c r="RPA207" s="89"/>
      <c r="RPB207" s="89"/>
      <c r="RPC207" s="89"/>
      <c r="RPF207" s="89"/>
      <c r="RPI207" s="89"/>
      <c r="RPL207" s="89"/>
      <c r="RPO207" s="89"/>
      <c r="RPR207" s="89"/>
      <c r="RQD207" s="89"/>
      <c r="RQG207" s="89"/>
      <c r="RQJ207" s="89"/>
      <c r="RQM207" s="89"/>
      <c r="RQS207" s="89"/>
      <c r="RQV207" s="89"/>
      <c r="RRB207" s="89"/>
      <c r="RRE207" s="89"/>
      <c r="RRH207" s="89"/>
      <c r="RRK207" s="89"/>
      <c r="RRQ207" s="89"/>
      <c r="RRT207" s="89"/>
      <c r="RRZ207" s="89"/>
      <c r="RSB207" s="89"/>
      <c r="RSC207" s="89"/>
      <c r="RSE207" s="89"/>
      <c r="RSH207" s="89"/>
      <c r="RSK207" s="89"/>
      <c r="RSV207" s="89"/>
      <c r="RSX207" s="89"/>
      <c r="RTJ207" s="89"/>
      <c r="RTM207" s="89"/>
      <c r="RTU207" s="89"/>
      <c r="RUO207" s="89"/>
      <c r="RUQ207" s="89"/>
      <c r="RUR207" s="89"/>
      <c r="RUS207" s="89"/>
      <c r="RUT207" s="89"/>
      <c r="RUU207" s="89"/>
      <c r="RUV207" s="89"/>
      <c r="RVN207" s="89"/>
      <c r="RVO207" s="89"/>
      <c r="RVR207" s="89"/>
      <c r="RVU207" s="89"/>
      <c r="RVW207" s="89"/>
      <c r="RVY207" s="89"/>
      <c r="RWB207" s="89"/>
      <c r="RWE207" s="89"/>
      <c r="RWH207" s="89"/>
      <c r="RWN207" s="89"/>
      <c r="RWQ207" s="89"/>
      <c r="RWT207" s="89"/>
      <c r="RWY207" s="89"/>
      <c r="RXM207" s="89"/>
      <c r="RXN207" s="89"/>
      <c r="RXO207" s="89"/>
      <c r="RXP207" s="89"/>
      <c r="RXQ207" s="89"/>
      <c r="RXR207" s="89"/>
      <c r="RXS207" s="89"/>
      <c r="RXT207" s="89"/>
      <c r="RXU207" s="89"/>
      <c r="RXV207" s="89"/>
      <c r="RXW207" s="89"/>
      <c r="RXX207" s="89"/>
      <c r="RXY207" s="89"/>
      <c r="RXZ207" s="89"/>
      <c r="RYA207" s="89"/>
      <c r="RYB207" s="89"/>
      <c r="RYC207" s="89"/>
      <c r="RYD207" s="89"/>
      <c r="RYE207" s="89"/>
      <c r="RYF207" s="89"/>
      <c r="RYG207" s="89"/>
      <c r="RYH207" s="89"/>
      <c r="RYI207" s="89"/>
      <c r="RYJ207" s="89"/>
      <c r="RYK207" s="89"/>
      <c r="RYL207" s="89"/>
      <c r="RYM207" s="89"/>
      <c r="RYN207" s="89"/>
      <c r="RYO207" s="89"/>
      <c r="RYP207" s="89"/>
      <c r="RYQ207" s="89"/>
      <c r="RYR207" s="89"/>
      <c r="RYS207" s="89"/>
      <c r="RYT207" s="89"/>
      <c r="RYU207" s="89"/>
      <c r="RYV207" s="89"/>
      <c r="RYW207" s="89"/>
      <c r="RYX207" s="89"/>
      <c r="RYY207" s="89"/>
      <c r="RZB207" s="89"/>
      <c r="RZE207" s="89"/>
      <c r="RZH207" s="89"/>
      <c r="RZK207" s="89"/>
      <c r="RZN207" s="89"/>
      <c r="RZZ207" s="89"/>
      <c r="SAC207" s="89"/>
      <c r="SAF207" s="89"/>
      <c r="SAI207" s="89"/>
      <c r="SAO207" s="89"/>
      <c r="SAR207" s="89"/>
      <c r="SAX207" s="89"/>
      <c r="SBA207" s="89"/>
      <c r="SBD207" s="89"/>
      <c r="SBG207" s="89"/>
      <c r="SBM207" s="89"/>
      <c r="SBP207" s="89"/>
      <c r="SBV207" s="89"/>
      <c r="SBX207" s="89"/>
      <c r="SBY207" s="89"/>
      <c r="SCA207" s="89"/>
      <c r="SCD207" s="89"/>
      <c r="SCG207" s="89"/>
      <c r="SCR207" s="89"/>
      <c r="SCT207" s="89"/>
      <c r="SDF207" s="89"/>
      <c r="SDI207" s="89"/>
      <c r="SDQ207" s="89"/>
      <c r="SEK207" s="89"/>
      <c r="SEM207" s="89"/>
      <c r="SEN207" s="89"/>
      <c r="SEO207" s="89"/>
      <c r="SEP207" s="89"/>
      <c r="SEQ207" s="89"/>
      <c r="SER207" s="89"/>
      <c r="SFJ207" s="89"/>
      <c r="SFK207" s="89"/>
      <c r="SFN207" s="89"/>
      <c r="SFQ207" s="89"/>
      <c r="SFS207" s="89"/>
      <c r="SFU207" s="89"/>
      <c r="SFX207" s="89"/>
      <c r="SGA207" s="89"/>
      <c r="SGD207" s="89"/>
      <c r="SGJ207" s="89"/>
      <c r="SGM207" s="89"/>
      <c r="SGP207" s="89"/>
      <c r="SGU207" s="89"/>
      <c r="SHI207" s="89"/>
      <c r="SHJ207" s="89"/>
      <c r="SHK207" s="89"/>
      <c r="SHL207" s="89"/>
      <c r="SHM207" s="89"/>
      <c r="SHN207" s="89"/>
      <c r="SHO207" s="89"/>
      <c r="SHP207" s="89"/>
      <c r="SHQ207" s="89"/>
      <c r="SHR207" s="89"/>
      <c r="SHS207" s="89"/>
      <c r="SHT207" s="89"/>
      <c r="SHU207" s="89"/>
      <c r="SHV207" s="89"/>
      <c r="SHW207" s="89"/>
      <c r="SHX207" s="89"/>
      <c r="SHY207" s="89"/>
      <c r="SHZ207" s="89"/>
      <c r="SIA207" s="89"/>
      <c r="SIB207" s="89"/>
      <c r="SIC207" s="89"/>
      <c r="SID207" s="89"/>
      <c r="SIE207" s="89"/>
      <c r="SIF207" s="89"/>
      <c r="SIG207" s="89"/>
      <c r="SIH207" s="89"/>
      <c r="SII207" s="89"/>
      <c r="SIJ207" s="89"/>
      <c r="SIK207" s="89"/>
      <c r="SIL207" s="89"/>
      <c r="SIM207" s="89"/>
      <c r="SIN207" s="89"/>
      <c r="SIO207" s="89"/>
      <c r="SIP207" s="89"/>
      <c r="SIQ207" s="89"/>
      <c r="SIR207" s="89"/>
      <c r="SIS207" s="89"/>
      <c r="SIT207" s="89"/>
      <c r="SIU207" s="89"/>
      <c r="SIX207" s="89"/>
      <c r="SJA207" s="89"/>
      <c r="SJD207" s="89"/>
      <c r="SJG207" s="89"/>
      <c r="SJJ207" s="89"/>
      <c r="SJV207" s="89"/>
      <c r="SJY207" s="89"/>
      <c r="SKB207" s="89"/>
      <c r="SKE207" s="89"/>
      <c r="SKK207" s="89"/>
      <c r="SKN207" s="89"/>
      <c r="SKT207" s="89"/>
      <c r="SKW207" s="89"/>
      <c r="SKZ207" s="89"/>
      <c r="SLC207" s="89"/>
      <c r="SLI207" s="89"/>
      <c r="SLL207" s="89"/>
      <c r="SLR207" s="89"/>
      <c r="SLT207" s="89"/>
      <c r="SLU207" s="89"/>
      <c r="SLW207" s="89"/>
      <c r="SLZ207" s="89"/>
      <c r="SMC207" s="89"/>
      <c r="SMN207" s="89"/>
      <c r="SMP207" s="89"/>
      <c r="SNB207" s="89"/>
      <c r="SNE207" s="89"/>
      <c r="SNM207" s="89"/>
      <c r="SOG207" s="89"/>
      <c r="SOI207" s="89"/>
      <c r="SOJ207" s="89"/>
      <c r="SOK207" s="89"/>
      <c r="SOL207" s="89"/>
      <c r="SOM207" s="89"/>
      <c r="SON207" s="89"/>
      <c r="SPF207" s="89"/>
      <c r="SPG207" s="89"/>
      <c r="SPJ207" s="89"/>
      <c r="SPM207" s="89"/>
      <c r="SPO207" s="89"/>
      <c r="SPQ207" s="89"/>
      <c r="SPT207" s="89"/>
      <c r="SPW207" s="89"/>
      <c r="SPZ207" s="89"/>
      <c r="SQF207" s="89"/>
      <c r="SQI207" s="89"/>
      <c r="SQL207" s="89"/>
      <c r="SQQ207" s="89"/>
      <c r="SRE207" s="89"/>
      <c r="SRF207" s="89"/>
      <c r="SRG207" s="89"/>
      <c r="SRH207" s="89"/>
      <c r="SRI207" s="89"/>
      <c r="SRJ207" s="89"/>
      <c r="SRK207" s="89"/>
      <c r="SRL207" s="89"/>
      <c r="SRM207" s="89"/>
      <c r="SRN207" s="89"/>
      <c r="SRO207" s="89"/>
      <c r="SRP207" s="89"/>
      <c r="SRQ207" s="89"/>
      <c r="SRR207" s="89"/>
      <c r="SRS207" s="89"/>
      <c r="SRT207" s="89"/>
      <c r="SRU207" s="89"/>
      <c r="SRV207" s="89"/>
      <c r="SRW207" s="89"/>
      <c r="SRX207" s="89"/>
      <c r="SRY207" s="89"/>
      <c r="SRZ207" s="89"/>
      <c r="SSA207" s="89"/>
      <c r="SSB207" s="89"/>
      <c r="SSC207" s="89"/>
      <c r="SSD207" s="89"/>
      <c r="SSE207" s="89"/>
      <c r="SSF207" s="89"/>
      <c r="SSG207" s="89"/>
      <c r="SSH207" s="89"/>
      <c r="SSI207" s="89"/>
      <c r="SSJ207" s="89"/>
      <c r="SSK207" s="89"/>
      <c r="SSL207" s="89"/>
      <c r="SSM207" s="89"/>
      <c r="SSN207" s="89"/>
      <c r="SSO207" s="89"/>
      <c r="SSP207" s="89"/>
      <c r="SSQ207" s="89"/>
      <c r="SST207" s="89"/>
      <c r="SSW207" s="89"/>
      <c r="SSZ207" s="89"/>
      <c r="STC207" s="89"/>
      <c r="STF207" s="89"/>
      <c r="STR207" s="89"/>
      <c r="STU207" s="89"/>
      <c r="STX207" s="89"/>
      <c r="SUA207" s="89"/>
      <c r="SUG207" s="89"/>
      <c r="SUJ207" s="89"/>
      <c r="SUP207" s="89"/>
      <c r="SUS207" s="89"/>
      <c r="SUV207" s="89"/>
      <c r="SUY207" s="89"/>
      <c r="SVE207" s="89"/>
      <c r="SVH207" s="89"/>
      <c r="SVN207" s="89"/>
      <c r="SVP207" s="89"/>
      <c r="SVQ207" s="89"/>
      <c r="SVS207" s="89"/>
      <c r="SVV207" s="89"/>
      <c r="SVY207" s="89"/>
      <c r="SWJ207" s="89"/>
      <c r="SWL207" s="89"/>
      <c r="SWX207" s="89"/>
      <c r="SXA207" s="89"/>
      <c r="SXI207" s="89"/>
      <c r="SYC207" s="89"/>
      <c r="SYE207" s="89"/>
      <c r="SYF207" s="89"/>
      <c r="SYG207" s="89"/>
      <c r="SYH207" s="89"/>
      <c r="SYI207" s="89"/>
      <c r="SYJ207" s="89"/>
      <c r="SZB207" s="89"/>
      <c r="SZC207" s="89"/>
      <c r="SZF207" s="89"/>
      <c r="SZI207" s="89"/>
      <c r="SZK207" s="89"/>
      <c r="SZM207" s="89"/>
      <c r="SZP207" s="89"/>
      <c r="SZS207" s="89"/>
      <c r="SZV207" s="89"/>
      <c r="TAB207" s="89"/>
      <c r="TAE207" s="89"/>
      <c r="TAH207" s="89"/>
      <c r="TAM207" s="89"/>
      <c r="TBA207" s="89"/>
      <c r="TBB207" s="89"/>
      <c r="TBC207" s="89"/>
      <c r="TBD207" s="89"/>
      <c r="TBE207" s="89"/>
      <c r="TBF207" s="89"/>
      <c r="TBG207" s="89"/>
      <c r="TBH207" s="89"/>
      <c r="TBI207" s="89"/>
      <c r="TBJ207" s="89"/>
      <c r="TBK207" s="89"/>
      <c r="TBL207" s="89"/>
      <c r="TBM207" s="89"/>
      <c r="TBN207" s="89"/>
      <c r="TBO207" s="89"/>
      <c r="TBP207" s="89"/>
      <c r="TBQ207" s="89"/>
      <c r="TBR207" s="89"/>
      <c r="TBS207" s="89"/>
      <c r="TBT207" s="89"/>
      <c r="TBU207" s="89"/>
      <c r="TBV207" s="89"/>
      <c r="TBW207" s="89"/>
      <c r="TBX207" s="89"/>
      <c r="TBY207" s="89"/>
      <c r="TBZ207" s="89"/>
      <c r="TCA207" s="89"/>
      <c r="TCB207" s="89"/>
      <c r="TCC207" s="89"/>
      <c r="TCD207" s="89"/>
      <c r="TCE207" s="89"/>
      <c r="TCF207" s="89"/>
      <c r="TCG207" s="89"/>
      <c r="TCH207" s="89"/>
      <c r="TCI207" s="89"/>
      <c r="TCJ207" s="89"/>
      <c r="TCK207" s="89"/>
      <c r="TCL207" s="89"/>
      <c r="TCM207" s="89"/>
      <c r="TCP207" s="89"/>
      <c r="TCS207" s="89"/>
      <c r="TCV207" s="89"/>
      <c r="TCY207" s="89"/>
      <c r="TDB207" s="89"/>
      <c r="TDN207" s="89"/>
      <c r="TDQ207" s="89"/>
      <c r="TDT207" s="89"/>
      <c r="TDW207" s="89"/>
      <c r="TEC207" s="89"/>
      <c r="TEF207" s="89"/>
      <c r="TEL207" s="89"/>
      <c r="TEO207" s="89"/>
      <c r="TER207" s="89"/>
      <c r="TEU207" s="89"/>
      <c r="TFA207" s="89"/>
      <c r="TFD207" s="89"/>
      <c r="TFJ207" s="89"/>
      <c r="TFL207" s="89"/>
      <c r="TFM207" s="89"/>
      <c r="TFO207" s="89"/>
      <c r="TFR207" s="89"/>
      <c r="TFU207" s="89"/>
      <c r="TGF207" s="89"/>
      <c r="TGH207" s="89"/>
      <c r="TGT207" s="89"/>
      <c r="TGW207" s="89"/>
      <c r="THE207" s="89"/>
      <c r="THY207" s="89"/>
      <c r="TIA207" s="89"/>
      <c r="TIB207" s="89"/>
      <c r="TIC207" s="89"/>
      <c r="TID207" s="89"/>
      <c r="TIE207" s="89"/>
      <c r="TIF207" s="89"/>
      <c r="TIX207" s="89"/>
      <c r="TIY207" s="89"/>
      <c r="TJB207" s="89"/>
      <c r="TJE207" s="89"/>
      <c r="TJG207" s="89"/>
      <c r="TJI207" s="89"/>
      <c r="TJL207" s="89"/>
      <c r="TJO207" s="89"/>
      <c r="TJR207" s="89"/>
      <c r="TJX207" s="89"/>
      <c r="TKA207" s="89"/>
      <c r="TKD207" s="89"/>
      <c r="TKI207" s="89"/>
      <c r="TKW207" s="89"/>
      <c r="TKX207" s="89"/>
      <c r="TKY207" s="89"/>
      <c r="TKZ207" s="89"/>
      <c r="TLA207" s="89"/>
      <c r="TLB207" s="89"/>
      <c r="TLC207" s="89"/>
      <c r="TLD207" s="89"/>
      <c r="TLE207" s="89"/>
      <c r="TLF207" s="89"/>
      <c r="TLG207" s="89"/>
      <c r="TLH207" s="89"/>
      <c r="TLI207" s="89"/>
      <c r="TLJ207" s="89"/>
      <c r="TLK207" s="89"/>
      <c r="TLL207" s="89"/>
      <c r="TLM207" s="89"/>
      <c r="TLN207" s="89"/>
      <c r="TLO207" s="89"/>
      <c r="TLP207" s="89"/>
      <c r="TLQ207" s="89"/>
      <c r="TLR207" s="89"/>
      <c r="TLS207" s="89"/>
      <c r="TLT207" s="89"/>
      <c r="TLU207" s="89"/>
      <c r="TLV207" s="89"/>
      <c r="TLW207" s="89"/>
      <c r="TLX207" s="89"/>
      <c r="TLY207" s="89"/>
      <c r="TLZ207" s="89"/>
      <c r="TMA207" s="89"/>
      <c r="TMB207" s="89"/>
      <c r="TMC207" s="89"/>
      <c r="TMD207" s="89"/>
      <c r="TME207" s="89"/>
      <c r="TMF207" s="89"/>
      <c r="TMG207" s="89"/>
      <c r="TMH207" s="89"/>
      <c r="TMI207" s="89"/>
      <c r="TML207" s="89"/>
      <c r="TMO207" s="89"/>
      <c r="TMR207" s="89"/>
      <c r="TMU207" s="89"/>
      <c r="TMX207" s="89"/>
      <c r="TNJ207" s="89"/>
      <c r="TNM207" s="89"/>
      <c r="TNP207" s="89"/>
      <c r="TNS207" s="89"/>
      <c r="TNY207" s="89"/>
      <c r="TOB207" s="89"/>
      <c r="TOH207" s="89"/>
      <c r="TOK207" s="89"/>
      <c r="TON207" s="89"/>
      <c r="TOQ207" s="89"/>
      <c r="TOW207" s="89"/>
      <c r="TOZ207" s="89"/>
      <c r="TPF207" s="89"/>
      <c r="TPH207" s="89"/>
      <c r="TPI207" s="89"/>
      <c r="TPK207" s="89"/>
      <c r="TPN207" s="89"/>
      <c r="TPQ207" s="89"/>
      <c r="TQB207" s="89"/>
      <c r="TQD207" s="89"/>
      <c r="TQP207" s="89"/>
      <c r="TQS207" s="89"/>
      <c r="TRA207" s="89"/>
      <c r="TRU207" s="89"/>
      <c r="TRW207" s="89"/>
      <c r="TRX207" s="89"/>
      <c r="TRY207" s="89"/>
      <c r="TRZ207" s="89"/>
      <c r="TSA207" s="89"/>
      <c r="TSB207" s="89"/>
      <c r="TST207" s="89"/>
      <c r="TSU207" s="89"/>
      <c r="TSX207" s="89"/>
      <c r="TTA207" s="89"/>
      <c r="TTC207" s="89"/>
      <c r="TTE207" s="89"/>
      <c r="TTH207" s="89"/>
      <c r="TTK207" s="89"/>
      <c r="TTN207" s="89"/>
      <c r="TTT207" s="89"/>
      <c r="TTW207" s="89"/>
      <c r="TTZ207" s="89"/>
      <c r="TUE207" s="89"/>
      <c r="TUS207" s="89"/>
      <c r="TUT207" s="89"/>
      <c r="TUU207" s="89"/>
      <c r="TUV207" s="89"/>
      <c r="TUW207" s="89"/>
      <c r="TUX207" s="89"/>
      <c r="TUY207" s="89"/>
      <c r="TUZ207" s="89"/>
      <c r="TVA207" s="89"/>
      <c r="TVB207" s="89"/>
      <c r="TVC207" s="89"/>
      <c r="TVD207" s="89"/>
      <c r="TVE207" s="89"/>
      <c r="TVF207" s="89"/>
      <c r="TVG207" s="89"/>
      <c r="TVH207" s="89"/>
      <c r="TVI207" s="89"/>
      <c r="TVJ207" s="89"/>
      <c r="TVK207" s="89"/>
      <c r="TVL207" s="89"/>
      <c r="TVM207" s="89"/>
      <c r="TVN207" s="89"/>
      <c r="TVO207" s="89"/>
      <c r="TVP207" s="89"/>
      <c r="TVQ207" s="89"/>
      <c r="TVR207" s="89"/>
      <c r="TVS207" s="89"/>
      <c r="TVT207" s="89"/>
      <c r="TVU207" s="89"/>
      <c r="TVV207" s="89"/>
      <c r="TVW207" s="89"/>
      <c r="TVX207" s="89"/>
      <c r="TVY207" s="89"/>
      <c r="TVZ207" s="89"/>
      <c r="TWA207" s="89"/>
      <c r="TWB207" s="89"/>
      <c r="TWC207" s="89"/>
      <c r="TWD207" s="89"/>
      <c r="TWE207" s="89"/>
      <c r="TWH207" s="89"/>
      <c r="TWK207" s="89"/>
      <c r="TWN207" s="89"/>
      <c r="TWQ207" s="89"/>
      <c r="TWT207" s="89"/>
      <c r="TXF207" s="89"/>
      <c r="TXI207" s="89"/>
      <c r="TXL207" s="89"/>
      <c r="TXO207" s="89"/>
      <c r="TXU207" s="89"/>
      <c r="TXX207" s="89"/>
      <c r="TYD207" s="89"/>
      <c r="TYG207" s="89"/>
      <c r="TYJ207" s="89"/>
      <c r="TYM207" s="89"/>
      <c r="TYS207" s="89"/>
      <c r="TYV207" s="89"/>
      <c r="TZB207" s="89"/>
      <c r="TZD207" s="89"/>
      <c r="TZE207" s="89"/>
      <c r="TZG207" s="89"/>
      <c r="TZJ207" s="89"/>
      <c r="TZM207" s="89"/>
      <c r="TZX207" s="89"/>
      <c r="TZZ207" s="89"/>
      <c r="UAL207" s="89"/>
      <c r="UAO207" s="89"/>
      <c r="UAW207" s="89"/>
      <c r="UBQ207" s="89"/>
      <c r="UBS207" s="89"/>
      <c r="UBT207" s="89"/>
      <c r="UBU207" s="89"/>
      <c r="UBV207" s="89"/>
      <c r="UBW207" s="89"/>
      <c r="UBX207" s="89"/>
      <c r="UCP207" s="89"/>
      <c r="UCQ207" s="89"/>
      <c r="UCT207" s="89"/>
      <c r="UCW207" s="89"/>
      <c r="UCY207" s="89"/>
      <c r="UDA207" s="89"/>
      <c r="UDD207" s="89"/>
      <c r="UDG207" s="89"/>
      <c r="UDJ207" s="89"/>
      <c r="UDP207" s="89"/>
      <c r="UDS207" s="89"/>
      <c r="UDV207" s="89"/>
      <c r="UEA207" s="89"/>
      <c r="UEO207" s="89"/>
      <c r="UEP207" s="89"/>
      <c r="UEQ207" s="89"/>
      <c r="UER207" s="89"/>
      <c r="UES207" s="89"/>
      <c r="UET207" s="89"/>
      <c r="UEU207" s="89"/>
      <c r="UEV207" s="89"/>
      <c r="UEW207" s="89"/>
      <c r="UEX207" s="89"/>
      <c r="UEY207" s="89"/>
      <c r="UEZ207" s="89"/>
      <c r="UFA207" s="89"/>
      <c r="UFB207" s="89"/>
      <c r="UFC207" s="89"/>
      <c r="UFD207" s="89"/>
      <c r="UFE207" s="89"/>
      <c r="UFF207" s="89"/>
      <c r="UFG207" s="89"/>
      <c r="UFH207" s="89"/>
      <c r="UFI207" s="89"/>
      <c r="UFJ207" s="89"/>
      <c r="UFK207" s="89"/>
      <c r="UFL207" s="89"/>
      <c r="UFM207" s="89"/>
      <c r="UFN207" s="89"/>
      <c r="UFO207" s="89"/>
      <c r="UFP207" s="89"/>
      <c r="UFQ207" s="89"/>
      <c r="UFR207" s="89"/>
      <c r="UFS207" s="89"/>
      <c r="UFT207" s="89"/>
      <c r="UFU207" s="89"/>
      <c r="UFV207" s="89"/>
      <c r="UFW207" s="89"/>
      <c r="UFX207" s="89"/>
      <c r="UFY207" s="89"/>
      <c r="UFZ207" s="89"/>
      <c r="UGA207" s="89"/>
      <c r="UGD207" s="89"/>
      <c r="UGG207" s="89"/>
      <c r="UGJ207" s="89"/>
      <c r="UGM207" s="89"/>
      <c r="UGP207" s="89"/>
      <c r="UHB207" s="89"/>
      <c r="UHE207" s="89"/>
      <c r="UHH207" s="89"/>
      <c r="UHK207" s="89"/>
      <c r="UHQ207" s="89"/>
      <c r="UHT207" s="89"/>
      <c r="UHZ207" s="89"/>
      <c r="UIC207" s="89"/>
      <c r="UIF207" s="89"/>
      <c r="UII207" s="89"/>
      <c r="UIO207" s="89"/>
      <c r="UIR207" s="89"/>
      <c r="UIX207" s="89"/>
      <c r="UIZ207" s="89"/>
      <c r="UJA207" s="89"/>
      <c r="UJC207" s="89"/>
      <c r="UJF207" s="89"/>
      <c r="UJI207" s="89"/>
      <c r="UJT207" s="89"/>
      <c r="UJV207" s="89"/>
      <c r="UKH207" s="89"/>
      <c r="UKK207" s="89"/>
      <c r="UKS207" s="89"/>
      <c r="ULM207" s="89"/>
      <c r="ULO207" s="89"/>
      <c r="ULP207" s="89"/>
      <c r="ULQ207" s="89"/>
      <c r="ULR207" s="89"/>
      <c r="ULS207" s="89"/>
      <c r="ULT207" s="89"/>
      <c r="UML207" s="89"/>
      <c r="UMM207" s="89"/>
      <c r="UMP207" s="89"/>
      <c r="UMS207" s="89"/>
      <c r="UMU207" s="89"/>
      <c r="UMW207" s="89"/>
      <c r="UMZ207" s="89"/>
      <c r="UNC207" s="89"/>
      <c r="UNF207" s="89"/>
      <c r="UNL207" s="89"/>
      <c r="UNO207" s="89"/>
      <c r="UNR207" s="89"/>
      <c r="UNW207" s="89"/>
      <c r="UOK207" s="89"/>
      <c r="UOL207" s="89"/>
      <c r="UOM207" s="89"/>
      <c r="UON207" s="89"/>
      <c r="UOO207" s="89"/>
      <c r="UOP207" s="89"/>
      <c r="UOQ207" s="89"/>
      <c r="UOR207" s="89"/>
      <c r="UOS207" s="89"/>
      <c r="UOT207" s="89"/>
      <c r="UOU207" s="89"/>
      <c r="UOV207" s="89"/>
      <c r="UOW207" s="89"/>
      <c r="UOX207" s="89"/>
      <c r="UOY207" s="89"/>
      <c r="UOZ207" s="89"/>
      <c r="UPA207" s="89"/>
      <c r="UPB207" s="89"/>
      <c r="UPC207" s="89"/>
      <c r="UPD207" s="89"/>
      <c r="UPE207" s="89"/>
      <c r="UPF207" s="89"/>
      <c r="UPG207" s="89"/>
      <c r="UPH207" s="89"/>
      <c r="UPI207" s="89"/>
      <c r="UPJ207" s="89"/>
      <c r="UPK207" s="89"/>
      <c r="UPL207" s="89"/>
      <c r="UPM207" s="89"/>
      <c r="UPN207" s="89"/>
      <c r="UPO207" s="89"/>
      <c r="UPP207" s="89"/>
      <c r="UPQ207" s="89"/>
      <c r="UPR207" s="89"/>
      <c r="UPS207" s="89"/>
      <c r="UPT207" s="89"/>
      <c r="UPU207" s="89"/>
      <c r="UPV207" s="89"/>
      <c r="UPW207" s="89"/>
      <c r="UPZ207" s="89"/>
      <c r="UQC207" s="89"/>
      <c r="UQF207" s="89"/>
      <c r="UQI207" s="89"/>
      <c r="UQL207" s="89"/>
      <c r="UQX207" s="89"/>
      <c r="URA207" s="89"/>
      <c r="URD207" s="89"/>
      <c r="URG207" s="89"/>
      <c r="URM207" s="89"/>
      <c r="URP207" s="89"/>
      <c r="URV207" s="89"/>
      <c r="URY207" s="89"/>
      <c r="USB207" s="89"/>
      <c r="USE207" s="89"/>
      <c r="USK207" s="89"/>
      <c r="USN207" s="89"/>
      <c r="UST207" s="89"/>
      <c r="USV207" s="89"/>
      <c r="USW207" s="89"/>
      <c r="USY207" s="89"/>
      <c r="UTB207" s="89"/>
      <c r="UTE207" s="89"/>
      <c r="UTP207" s="89"/>
      <c r="UTR207" s="89"/>
      <c r="UUD207" s="89"/>
      <c r="UUG207" s="89"/>
      <c r="UUO207" s="89"/>
      <c r="UVI207" s="89"/>
      <c r="UVK207" s="89"/>
      <c r="UVL207" s="89"/>
      <c r="UVM207" s="89"/>
      <c r="UVN207" s="89"/>
      <c r="UVO207" s="89"/>
      <c r="UVP207" s="89"/>
      <c r="UWH207" s="89"/>
      <c r="UWI207" s="89"/>
      <c r="UWL207" s="89"/>
      <c r="UWO207" s="89"/>
      <c r="UWQ207" s="89"/>
      <c r="UWS207" s="89"/>
      <c r="UWV207" s="89"/>
      <c r="UWY207" s="89"/>
      <c r="UXB207" s="89"/>
      <c r="UXH207" s="89"/>
      <c r="UXK207" s="89"/>
      <c r="UXN207" s="89"/>
      <c r="UXS207" s="89"/>
      <c r="UYG207" s="89"/>
      <c r="UYH207" s="89"/>
      <c r="UYI207" s="89"/>
      <c r="UYJ207" s="89"/>
      <c r="UYK207" s="89"/>
      <c r="UYL207" s="89"/>
      <c r="UYM207" s="89"/>
      <c r="UYN207" s="89"/>
      <c r="UYO207" s="89"/>
      <c r="UYP207" s="89"/>
      <c r="UYQ207" s="89"/>
      <c r="UYR207" s="89"/>
      <c r="UYS207" s="89"/>
      <c r="UYT207" s="89"/>
      <c r="UYU207" s="89"/>
      <c r="UYV207" s="89"/>
      <c r="UYW207" s="89"/>
      <c r="UYX207" s="89"/>
      <c r="UYY207" s="89"/>
      <c r="UYZ207" s="89"/>
      <c r="UZA207" s="89"/>
      <c r="UZB207" s="89"/>
      <c r="UZC207" s="89"/>
      <c r="UZD207" s="89"/>
      <c r="UZE207" s="89"/>
      <c r="UZF207" s="89"/>
      <c r="UZG207" s="89"/>
      <c r="UZH207" s="89"/>
      <c r="UZI207" s="89"/>
      <c r="UZJ207" s="89"/>
      <c r="UZK207" s="89"/>
      <c r="UZL207" s="89"/>
      <c r="UZM207" s="89"/>
      <c r="UZN207" s="89"/>
      <c r="UZO207" s="89"/>
      <c r="UZP207" s="89"/>
      <c r="UZQ207" s="89"/>
      <c r="UZR207" s="89"/>
      <c r="UZS207" s="89"/>
      <c r="UZV207" s="89"/>
      <c r="UZY207" s="89"/>
      <c r="VAB207" s="89"/>
      <c r="VAE207" s="89"/>
      <c r="VAH207" s="89"/>
      <c r="VAT207" s="89"/>
      <c r="VAW207" s="89"/>
      <c r="VAZ207" s="89"/>
      <c r="VBC207" s="89"/>
      <c r="VBI207" s="89"/>
      <c r="VBL207" s="89"/>
      <c r="VBR207" s="89"/>
      <c r="VBU207" s="89"/>
      <c r="VBX207" s="89"/>
      <c r="VCA207" s="89"/>
      <c r="VCG207" s="89"/>
      <c r="VCJ207" s="89"/>
      <c r="VCP207" s="89"/>
      <c r="VCR207" s="89"/>
      <c r="VCS207" s="89"/>
      <c r="VCU207" s="89"/>
      <c r="VCX207" s="89"/>
      <c r="VDA207" s="89"/>
      <c r="VDL207" s="89"/>
      <c r="VDN207" s="89"/>
      <c r="VDZ207" s="89"/>
      <c r="VEC207" s="89"/>
      <c r="VEK207" s="89"/>
      <c r="VFE207" s="89"/>
      <c r="VFG207" s="89"/>
      <c r="VFH207" s="89"/>
      <c r="VFI207" s="89"/>
      <c r="VFJ207" s="89"/>
      <c r="VFK207" s="89"/>
      <c r="VFL207" s="89"/>
      <c r="VGD207" s="89"/>
      <c r="VGE207" s="89"/>
      <c r="VGH207" s="89"/>
      <c r="VGK207" s="89"/>
      <c r="VGM207" s="89"/>
      <c r="VGO207" s="89"/>
      <c r="VGR207" s="89"/>
      <c r="VGU207" s="89"/>
      <c r="VGX207" s="89"/>
      <c r="VHD207" s="89"/>
      <c r="VHG207" s="89"/>
      <c r="VHJ207" s="89"/>
      <c r="VHO207" s="89"/>
      <c r="VIC207" s="89"/>
      <c r="VID207" s="89"/>
      <c r="VIE207" s="89"/>
      <c r="VIF207" s="89"/>
      <c r="VIG207" s="89"/>
      <c r="VIH207" s="89"/>
      <c r="VII207" s="89"/>
      <c r="VIJ207" s="89"/>
      <c r="VIK207" s="89"/>
      <c r="VIL207" s="89"/>
      <c r="VIM207" s="89"/>
      <c r="VIN207" s="89"/>
      <c r="VIO207" s="89"/>
      <c r="VIP207" s="89"/>
      <c r="VIQ207" s="89"/>
      <c r="VIR207" s="89"/>
      <c r="VIS207" s="89"/>
      <c r="VIT207" s="89"/>
      <c r="VIU207" s="89"/>
      <c r="VIV207" s="89"/>
      <c r="VIW207" s="89"/>
      <c r="VIX207" s="89"/>
      <c r="VIY207" s="89"/>
      <c r="VIZ207" s="89"/>
      <c r="VJA207" s="89"/>
      <c r="VJB207" s="89"/>
      <c r="VJC207" s="89"/>
      <c r="VJD207" s="89"/>
      <c r="VJE207" s="89"/>
      <c r="VJF207" s="89"/>
      <c r="VJG207" s="89"/>
      <c r="VJH207" s="89"/>
      <c r="VJI207" s="89"/>
      <c r="VJJ207" s="89"/>
      <c r="VJK207" s="89"/>
      <c r="VJL207" s="89"/>
      <c r="VJM207" s="89"/>
      <c r="VJN207" s="89"/>
      <c r="VJO207" s="89"/>
      <c r="VJR207" s="89"/>
      <c r="VJU207" s="89"/>
      <c r="VJX207" s="89"/>
      <c r="VKA207" s="89"/>
      <c r="VKD207" s="89"/>
      <c r="VKP207" s="89"/>
      <c r="VKS207" s="89"/>
      <c r="VKV207" s="89"/>
      <c r="VKY207" s="89"/>
      <c r="VLE207" s="89"/>
      <c r="VLH207" s="89"/>
      <c r="VLN207" s="89"/>
      <c r="VLQ207" s="89"/>
      <c r="VLT207" s="89"/>
      <c r="VLW207" s="89"/>
      <c r="VMC207" s="89"/>
      <c r="VMF207" s="89"/>
      <c r="VML207" s="89"/>
      <c r="VMN207" s="89"/>
      <c r="VMO207" s="89"/>
      <c r="VMQ207" s="89"/>
      <c r="VMT207" s="89"/>
      <c r="VMW207" s="89"/>
      <c r="VNH207" s="89"/>
      <c r="VNJ207" s="89"/>
      <c r="VNV207" s="89"/>
      <c r="VNY207" s="89"/>
      <c r="VOG207" s="89"/>
      <c r="VPA207" s="89"/>
      <c r="VPC207" s="89"/>
      <c r="VPD207" s="89"/>
      <c r="VPE207" s="89"/>
      <c r="VPF207" s="89"/>
      <c r="VPG207" s="89"/>
      <c r="VPH207" s="89"/>
      <c r="VPZ207" s="89"/>
      <c r="VQA207" s="89"/>
      <c r="VQD207" s="89"/>
      <c r="VQG207" s="89"/>
      <c r="VQI207" s="89"/>
      <c r="VQK207" s="89"/>
      <c r="VQN207" s="89"/>
      <c r="VQQ207" s="89"/>
      <c r="VQT207" s="89"/>
      <c r="VQZ207" s="89"/>
      <c r="VRC207" s="89"/>
      <c r="VRF207" s="89"/>
      <c r="VRK207" s="89"/>
      <c r="VRY207" s="89"/>
      <c r="VRZ207" s="89"/>
      <c r="VSA207" s="89"/>
      <c r="VSB207" s="89"/>
      <c r="VSC207" s="89"/>
      <c r="VSD207" s="89"/>
      <c r="VSE207" s="89"/>
      <c r="VSF207" s="89"/>
      <c r="VSG207" s="89"/>
      <c r="VSH207" s="89"/>
      <c r="VSI207" s="89"/>
      <c r="VSJ207" s="89"/>
      <c r="VSK207" s="89"/>
      <c r="VSL207" s="89"/>
      <c r="VSM207" s="89"/>
      <c r="VSN207" s="89"/>
      <c r="VSO207" s="89"/>
      <c r="VSP207" s="89"/>
      <c r="VSQ207" s="89"/>
      <c r="VSR207" s="89"/>
      <c r="VSS207" s="89"/>
      <c r="VST207" s="89"/>
      <c r="VSU207" s="89"/>
      <c r="VSV207" s="89"/>
      <c r="VSW207" s="89"/>
      <c r="VSX207" s="89"/>
      <c r="VSY207" s="89"/>
      <c r="VSZ207" s="89"/>
      <c r="VTA207" s="89"/>
      <c r="VTB207" s="89"/>
      <c r="VTC207" s="89"/>
      <c r="VTD207" s="89"/>
      <c r="VTE207" s="89"/>
      <c r="VTF207" s="89"/>
      <c r="VTG207" s="89"/>
      <c r="VTH207" s="89"/>
      <c r="VTI207" s="89"/>
      <c r="VTJ207" s="89"/>
      <c r="VTK207" s="89"/>
      <c r="VTN207" s="89"/>
      <c r="VTQ207" s="89"/>
      <c r="VTT207" s="89"/>
      <c r="VTW207" s="89"/>
      <c r="VTZ207" s="89"/>
      <c r="VUL207" s="89"/>
      <c r="VUO207" s="89"/>
      <c r="VUR207" s="89"/>
      <c r="VUU207" s="89"/>
      <c r="VVA207" s="89"/>
      <c r="VVD207" s="89"/>
      <c r="VVJ207" s="89"/>
      <c r="VVM207" s="89"/>
      <c r="VVP207" s="89"/>
      <c r="VVS207" s="89"/>
      <c r="VVY207" s="89"/>
      <c r="VWB207" s="89"/>
      <c r="VWH207" s="89"/>
      <c r="VWJ207" s="89"/>
      <c r="VWK207" s="89"/>
      <c r="VWM207" s="89"/>
      <c r="VWP207" s="89"/>
      <c r="VWS207" s="89"/>
      <c r="VXD207" s="89"/>
      <c r="VXF207" s="89"/>
      <c r="VXR207" s="89"/>
      <c r="VXU207" s="89"/>
      <c r="VYC207" s="89"/>
      <c r="VYW207" s="89"/>
      <c r="VYY207" s="89"/>
      <c r="VYZ207" s="89"/>
      <c r="VZA207" s="89"/>
      <c r="VZB207" s="89"/>
      <c r="VZC207" s="89"/>
      <c r="VZD207" s="89"/>
      <c r="VZV207" s="89"/>
      <c r="VZW207" s="89"/>
      <c r="VZZ207" s="89"/>
      <c r="WAC207" s="89"/>
      <c r="WAE207" s="89"/>
      <c r="WAG207" s="89"/>
      <c r="WAJ207" s="89"/>
      <c r="WAM207" s="89"/>
      <c r="WAP207" s="89"/>
      <c r="WAV207" s="89"/>
      <c r="WAY207" s="89"/>
      <c r="WBB207" s="89"/>
      <c r="WBG207" s="89"/>
      <c r="WBU207" s="89"/>
      <c r="WBV207" s="89"/>
      <c r="WBW207" s="89"/>
      <c r="WBX207" s="89"/>
      <c r="WBY207" s="89"/>
      <c r="WBZ207" s="89"/>
      <c r="WCA207" s="89"/>
      <c r="WCB207" s="89"/>
      <c r="WCC207" s="89"/>
      <c r="WCD207" s="89"/>
      <c r="WCE207" s="89"/>
      <c r="WCF207" s="89"/>
      <c r="WCG207" s="89"/>
      <c r="WCH207" s="89"/>
      <c r="WCI207" s="89"/>
      <c r="WCJ207" s="89"/>
      <c r="WCK207" s="89"/>
      <c r="WCL207" s="89"/>
      <c r="WCM207" s="89"/>
      <c r="WCN207" s="89"/>
      <c r="WCO207" s="89"/>
      <c r="WCP207" s="89"/>
      <c r="WCQ207" s="89"/>
      <c r="WCR207" s="89"/>
      <c r="WCS207" s="89"/>
      <c r="WCT207" s="89"/>
      <c r="WCU207" s="89"/>
      <c r="WCV207" s="89"/>
      <c r="WCW207" s="89"/>
      <c r="WCX207" s="89"/>
      <c r="WCY207" s="89"/>
      <c r="WCZ207" s="89"/>
      <c r="WDA207" s="89"/>
      <c r="WDB207" s="89"/>
      <c r="WDC207" s="89"/>
      <c r="WDD207" s="89"/>
      <c r="WDE207" s="89"/>
      <c r="WDF207" s="89"/>
      <c r="WDG207" s="89"/>
      <c r="WDJ207" s="89"/>
      <c r="WDM207" s="89"/>
      <c r="WDP207" s="89"/>
      <c r="WDS207" s="89"/>
      <c r="WDV207" s="89"/>
      <c r="WEH207" s="89"/>
      <c r="WEK207" s="89"/>
      <c r="WEN207" s="89"/>
      <c r="WEQ207" s="89"/>
      <c r="WEW207" s="89"/>
      <c r="WEZ207" s="89"/>
      <c r="WFF207" s="89"/>
      <c r="WFI207" s="89"/>
      <c r="WFL207" s="89"/>
      <c r="WFO207" s="89"/>
      <c r="WFU207" s="89"/>
      <c r="WFX207" s="89"/>
      <c r="WGD207" s="89"/>
      <c r="WGF207" s="89"/>
      <c r="WGG207" s="89"/>
      <c r="WGI207" s="89"/>
      <c r="WGL207" s="89"/>
      <c r="WGO207" s="89"/>
      <c r="WGZ207" s="89"/>
      <c r="WHB207" s="89"/>
      <c r="WHN207" s="89"/>
      <c r="WHQ207" s="89"/>
      <c r="WHY207" s="89"/>
      <c r="WIS207" s="89"/>
      <c r="WIU207" s="89"/>
      <c r="WIV207" s="89"/>
      <c r="WIW207" s="89"/>
      <c r="WIX207" s="89"/>
      <c r="WIY207" s="89"/>
      <c r="WIZ207" s="89"/>
      <c r="WJR207" s="89"/>
      <c r="WJS207" s="89"/>
      <c r="WJV207" s="89"/>
      <c r="WJY207" s="89"/>
      <c r="WKA207" s="89"/>
      <c r="WKC207" s="89"/>
      <c r="WKF207" s="89"/>
      <c r="WKI207" s="89"/>
      <c r="WKL207" s="89"/>
      <c r="WKR207" s="89"/>
      <c r="WKU207" s="89"/>
      <c r="WKX207" s="89"/>
      <c r="WLC207" s="89"/>
      <c r="WLQ207" s="89"/>
      <c r="WLR207" s="89"/>
      <c r="WLS207" s="89"/>
      <c r="WLT207" s="89"/>
      <c r="WLU207" s="89"/>
      <c r="WLV207" s="89"/>
      <c r="WLW207" s="89"/>
      <c r="WLX207" s="89"/>
      <c r="WLY207" s="89"/>
      <c r="WLZ207" s="89"/>
      <c r="WMA207" s="89"/>
      <c r="WMB207" s="89"/>
      <c r="WMC207" s="89"/>
      <c r="WMD207" s="89"/>
      <c r="WME207" s="89"/>
      <c r="WMF207" s="89"/>
      <c r="WMG207" s="89"/>
      <c r="WMH207" s="89"/>
      <c r="WMI207" s="89"/>
      <c r="WMJ207" s="89"/>
      <c r="WMK207" s="89"/>
      <c r="WML207" s="89"/>
      <c r="WMM207" s="89"/>
      <c r="WMN207" s="89"/>
      <c r="WMO207" s="89"/>
      <c r="WMP207" s="89"/>
      <c r="WMQ207" s="89"/>
      <c r="WMR207" s="89"/>
      <c r="WMS207" s="89"/>
      <c r="WMT207" s="89"/>
      <c r="WMU207" s="89"/>
      <c r="WMV207" s="89"/>
      <c r="WMW207" s="89"/>
      <c r="WMX207" s="89"/>
      <c r="WMY207" s="89"/>
      <c r="WMZ207" s="89"/>
      <c r="WNA207" s="89"/>
      <c r="WNB207" s="89"/>
      <c r="WNC207" s="89"/>
      <c r="WNF207" s="89"/>
      <c r="WNI207" s="89"/>
      <c r="WNL207" s="89"/>
      <c r="WNO207" s="89"/>
      <c r="WNR207" s="89"/>
      <c r="WOD207" s="89"/>
      <c r="WOG207" s="89"/>
      <c r="WOJ207" s="89"/>
      <c r="WOM207" s="89"/>
      <c r="WOS207" s="89"/>
      <c r="WOV207" s="89"/>
      <c r="WPB207" s="89"/>
      <c r="WPE207" s="89"/>
      <c r="WPH207" s="89"/>
      <c r="WPK207" s="89"/>
      <c r="WPQ207" s="89"/>
      <c r="WPT207" s="89"/>
      <c r="WPZ207" s="89"/>
      <c r="WQB207" s="89"/>
      <c r="WQC207" s="89"/>
      <c r="WQE207" s="89"/>
      <c r="WQH207" s="89"/>
      <c r="WQK207" s="89"/>
      <c r="WQV207" s="89"/>
      <c r="WQX207" s="89"/>
      <c r="WRJ207" s="89"/>
      <c r="WRM207" s="89"/>
      <c r="WRU207" s="89"/>
      <c r="WSO207" s="89"/>
      <c r="WSQ207" s="89"/>
      <c r="WSR207" s="89"/>
      <c r="WSS207" s="89"/>
      <c r="WST207" s="89"/>
      <c r="WSU207" s="89"/>
      <c r="WSV207" s="89"/>
      <c r="WTN207" s="89"/>
      <c r="WTO207" s="89"/>
      <c r="WTR207" s="89"/>
      <c r="WTU207" s="89"/>
      <c r="WTW207" s="89"/>
      <c r="WTY207" s="89"/>
      <c r="WUB207" s="89"/>
      <c r="WUE207" s="89"/>
      <c r="WUH207" s="89"/>
      <c r="WUN207" s="89"/>
      <c r="WUQ207" s="89"/>
      <c r="WUT207" s="89"/>
      <c r="WUY207" s="89"/>
    </row>
    <row r="208" spans="1:1015 1029:2039 2053:3063 3077:4087 4101:5111 5125:6135 6149:7159 7173:8183 8197:9207 9221:10231 10245:11255 11269:12279 12293:13303 13317:14327 14341:15351 15365:16119" s="45" customFormat="1" ht="21.75" customHeight="1">
      <c r="A208" s="8" t="s">
        <v>43</v>
      </c>
      <c r="B208" s="82" t="s">
        <v>329</v>
      </c>
      <c r="C208" s="5">
        <v>65</v>
      </c>
      <c r="D208" s="59">
        <f>_xlfn.IFNA(VLOOKUP(A208,'9.12'!A207:C507,3,),)</f>
        <v>15000</v>
      </c>
      <c r="E208" s="83">
        <f t="shared" si="3"/>
        <v>975000</v>
      </c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T208" s="89"/>
      <c r="AW208" s="89"/>
      <c r="AZ208" s="89"/>
      <c r="BC208" s="89"/>
      <c r="BF208" s="89"/>
      <c r="BR208" s="89"/>
      <c r="BU208" s="89"/>
      <c r="BX208" s="89"/>
      <c r="CA208" s="89"/>
      <c r="CG208" s="89"/>
      <c r="CJ208" s="89"/>
      <c r="CP208" s="89"/>
      <c r="CS208" s="89"/>
      <c r="CV208" s="89"/>
      <c r="CY208" s="89"/>
      <c r="DE208" s="89"/>
      <c r="DH208" s="89"/>
      <c r="DN208" s="89"/>
      <c r="DP208" s="89"/>
      <c r="DQ208" s="89"/>
      <c r="DS208" s="89"/>
      <c r="DV208" s="89"/>
      <c r="DY208" s="89"/>
      <c r="EJ208" s="89"/>
      <c r="EL208" s="89"/>
      <c r="EX208" s="89"/>
      <c r="FA208" s="89"/>
      <c r="FI208" s="89"/>
      <c r="GC208" s="89"/>
      <c r="GE208" s="89"/>
      <c r="GF208" s="89"/>
      <c r="GG208" s="89"/>
      <c r="GH208" s="89"/>
      <c r="GI208" s="89"/>
      <c r="GJ208" s="89"/>
      <c r="HB208" s="89"/>
      <c r="HC208" s="89"/>
      <c r="HF208" s="89"/>
      <c r="HI208" s="89"/>
      <c r="HK208" s="89"/>
      <c r="HM208" s="89"/>
      <c r="HP208" s="89"/>
      <c r="HS208" s="89"/>
      <c r="HV208" s="89"/>
      <c r="IB208" s="89"/>
      <c r="IE208" s="89"/>
      <c r="IH208" s="89"/>
      <c r="IM208" s="89"/>
      <c r="JA208" s="89"/>
      <c r="JB208" s="89"/>
      <c r="JC208" s="89"/>
      <c r="JD208" s="89"/>
      <c r="JE208" s="89"/>
      <c r="JF208" s="89"/>
      <c r="JG208" s="89"/>
      <c r="JH208" s="89"/>
      <c r="JI208" s="89"/>
      <c r="JJ208" s="89"/>
      <c r="JK208" s="89"/>
      <c r="JL208" s="89"/>
      <c r="JM208" s="89"/>
      <c r="JN208" s="89"/>
      <c r="JO208" s="89"/>
      <c r="JP208" s="89"/>
      <c r="JQ208" s="89"/>
      <c r="JR208" s="89"/>
      <c r="JS208" s="89"/>
      <c r="JT208" s="89"/>
      <c r="JU208" s="89"/>
      <c r="JV208" s="89"/>
      <c r="JW208" s="89"/>
      <c r="JX208" s="89"/>
      <c r="JY208" s="89"/>
      <c r="JZ208" s="89"/>
      <c r="KA208" s="89"/>
      <c r="KB208" s="89"/>
      <c r="KC208" s="89"/>
      <c r="KD208" s="89"/>
      <c r="KE208" s="89"/>
      <c r="KF208" s="89"/>
      <c r="KG208" s="89"/>
      <c r="KH208" s="89"/>
      <c r="KI208" s="89"/>
      <c r="KJ208" s="89"/>
      <c r="KK208" s="89"/>
      <c r="KL208" s="89"/>
      <c r="KM208" s="89"/>
      <c r="KP208" s="89"/>
      <c r="KS208" s="89"/>
      <c r="KV208" s="89"/>
      <c r="KY208" s="89"/>
      <c r="LB208" s="89"/>
      <c r="LN208" s="89"/>
      <c r="LQ208" s="89"/>
      <c r="LT208" s="89"/>
      <c r="LW208" s="89"/>
      <c r="MC208" s="89"/>
      <c r="MF208" s="89"/>
      <c r="ML208" s="89"/>
      <c r="MO208" s="89"/>
      <c r="MR208" s="89"/>
      <c r="MU208" s="89"/>
      <c r="NA208" s="89"/>
      <c r="ND208" s="89"/>
      <c r="NJ208" s="89"/>
      <c r="NL208" s="89"/>
      <c r="NM208" s="89"/>
      <c r="NO208" s="89"/>
      <c r="NR208" s="89"/>
      <c r="NU208" s="89"/>
      <c r="OF208" s="89"/>
      <c r="OH208" s="89"/>
      <c r="OT208" s="89"/>
      <c r="OW208" s="89"/>
      <c r="PE208" s="89"/>
      <c r="PY208" s="89"/>
      <c r="QA208" s="89"/>
      <c r="QB208" s="89"/>
      <c r="QC208" s="89"/>
      <c r="QD208" s="89"/>
      <c r="QE208" s="89"/>
      <c r="QF208" s="89"/>
      <c r="QX208" s="89"/>
      <c r="QY208" s="89"/>
      <c r="RB208" s="89"/>
      <c r="RE208" s="89"/>
      <c r="RG208" s="89"/>
      <c r="RI208" s="89"/>
      <c r="RL208" s="89"/>
      <c r="RO208" s="89"/>
      <c r="RR208" s="89"/>
      <c r="RX208" s="89"/>
      <c r="SA208" s="89"/>
      <c r="SD208" s="89"/>
      <c r="SI208" s="89"/>
      <c r="SW208" s="89"/>
      <c r="SX208" s="89"/>
      <c r="SY208" s="89"/>
      <c r="SZ208" s="89"/>
      <c r="TA208" s="89"/>
      <c r="TB208" s="89"/>
      <c r="TC208" s="89"/>
      <c r="TD208" s="89"/>
      <c r="TE208" s="89"/>
      <c r="TF208" s="89"/>
      <c r="TG208" s="89"/>
      <c r="TH208" s="89"/>
      <c r="TI208" s="89"/>
      <c r="TJ208" s="89"/>
      <c r="TK208" s="89"/>
      <c r="TL208" s="89"/>
      <c r="TM208" s="89"/>
      <c r="TN208" s="89"/>
      <c r="TO208" s="89"/>
      <c r="TP208" s="89"/>
      <c r="TQ208" s="89"/>
      <c r="TR208" s="89"/>
      <c r="TS208" s="89"/>
      <c r="TT208" s="89"/>
      <c r="TU208" s="89"/>
      <c r="TV208" s="89"/>
      <c r="TW208" s="89"/>
      <c r="TX208" s="89"/>
      <c r="TY208" s="89"/>
      <c r="TZ208" s="89"/>
      <c r="UA208" s="89"/>
      <c r="UB208" s="89"/>
      <c r="UC208" s="89"/>
      <c r="UD208" s="89"/>
      <c r="UE208" s="89"/>
      <c r="UF208" s="89"/>
      <c r="UG208" s="89"/>
      <c r="UH208" s="89"/>
      <c r="UI208" s="89"/>
      <c r="UL208" s="89"/>
      <c r="UO208" s="89"/>
      <c r="UR208" s="89"/>
      <c r="UU208" s="89"/>
      <c r="UX208" s="89"/>
      <c r="VJ208" s="89"/>
      <c r="VM208" s="89"/>
      <c r="VP208" s="89"/>
      <c r="VS208" s="89"/>
      <c r="VY208" s="89"/>
      <c r="WB208" s="89"/>
      <c r="WH208" s="89"/>
      <c r="WK208" s="89"/>
      <c r="WN208" s="89"/>
      <c r="WQ208" s="89"/>
      <c r="WW208" s="89"/>
      <c r="WZ208" s="89"/>
      <c r="XF208" s="89"/>
      <c r="XH208" s="89"/>
      <c r="XI208" s="89"/>
      <c r="XK208" s="89"/>
      <c r="XN208" s="89"/>
      <c r="XQ208" s="89"/>
      <c r="YB208" s="89"/>
      <c r="YD208" s="89"/>
      <c r="YP208" s="89"/>
      <c r="YS208" s="89"/>
      <c r="ZA208" s="89"/>
      <c r="ZU208" s="89"/>
      <c r="ZW208" s="89"/>
      <c r="ZX208" s="89"/>
      <c r="ZY208" s="89"/>
      <c r="ZZ208" s="89"/>
      <c r="AAA208" s="89"/>
      <c r="AAB208" s="89"/>
      <c r="AAT208" s="89"/>
      <c r="AAU208" s="89"/>
      <c r="AAX208" s="89"/>
      <c r="ABA208" s="89"/>
      <c r="ABC208" s="89"/>
      <c r="ABE208" s="89"/>
      <c r="ABH208" s="89"/>
      <c r="ABK208" s="89"/>
      <c r="ABN208" s="89"/>
      <c r="ABT208" s="89"/>
      <c r="ABW208" s="89"/>
      <c r="ABZ208" s="89"/>
      <c r="ACE208" s="89"/>
      <c r="ACS208" s="89"/>
      <c r="ACT208" s="89"/>
      <c r="ACU208" s="89"/>
      <c r="ACV208" s="89"/>
      <c r="ACW208" s="89"/>
      <c r="ACX208" s="89"/>
      <c r="ACY208" s="89"/>
      <c r="ACZ208" s="89"/>
      <c r="ADA208" s="89"/>
      <c r="ADB208" s="89"/>
      <c r="ADC208" s="89"/>
      <c r="ADD208" s="89"/>
      <c r="ADE208" s="89"/>
      <c r="ADF208" s="89"/>
      <c r="ADG208" s="89"/>
      <c r="ADH208" s="89"/>
      <c r="ADI208" s="89"/>
      <c r="ADJ208" s="89"/>
      <c r="ADK208" s="89"/>
      <c r="ADL208" s="89"/>
      <c r="ADM208" s="89"/>
      <c r="ADN208" s="89"/>
      <c r="ADO208" s="89"/>
      <c r="ADP208" s="89"/>
      <c r="ADQ208" s="89"/>
      <c r="ADR208" s="89"/>
      <c r="ADS208" s="89"/>
      <c r="ADT208" s="89"/>
      <c r="ADU208" s="89"/>
      <c r="ADV208" s="89"/>
      <c r="ADW208" s="89"/>
      <c r="ADX208" s="89"/>
      <c r="ADY208" s="89"/>
      <c r="ADZ208" s="89"/>
      <c r="AEA208" s="89"/>
      <c r="AEB208" s="89"/>
      <c r="AEC208" s="89"/>
      <c r="AED208" s="89"/>
      <c r="AEE208" s="89"/>
      <c r="AEH208" s="89"/>
      <c r="AEK208" s="89"/>
      <c r="AEN208" s="89"/>
      <c r="AEQ208" s="89"/>
      <c r="AET208" s="89"/>
      <c r="AFF208" s="89"/>
      <c r="AFI208" s="89"/>
      <c r="AFL208" s="89"/>
      <c r="AFO208" s="89"/>
      <c r="AFU208" s="89"/>
      <c r="AFX208" s="89"/>
      <c r="AGD208" s="89"/>
      <c r="AGG208" s="89"/>
      <c r="AGJ208" s="89"/>
      <c r="AGM208" s="89"/>
      <c r="AGS208" s="89"/>
      <c r="AGV208" s="89"/>
      <c r="AHB208" s="89"/>
      <c r="AHD208" s="89"/>
      <c r="AHE208" s="89"/>
      <c r="AHG208" s="89"/>
      <c r="AHJ208" s="89"/>
      <c r="AHM208" s="89"/>
      <c r="AHX208" s="89"/>
      <c r="AHZ208" s="89"/>
      <c r="AIL208" s="89"/>
      <c r="AIO208" s="89"/>
      <c r="AIW208" s="89"/>
      <c r="AJQ208" s="89"/>
      <c r="AJS208" s="89"/>
      <c r="AJT208" s="89"/>
      <c r="AJU208" s="89"/>
      <c r="AJV208" s="89"/>
      <c r="AJW208" s="89"/>
      <c r="AJX208" s="89"/>
      <c r="AKP208" s="89"/>
      <c r="AKQ208" s="89"/>
      <c r="AKT208" s="89"/>
      <c r="AKW208" s="89"/>
      <c r="AKY208" s="89"/>
      <c r="ALA208" s="89"/>
      <c r="ALD208" s="89"/>
      <c r="ALG208" s="89"/>
      <c r="ALJ208" s="89"/>
      <c r="ALP208" s="89"/>
      <c r="ALS208" s="89"/>
      <c r="ALV208" s="89"/>
      <c r="AMA208" s="89"/>
      <c r="AMO208" s="89"/>
      <c r="AMP208" s="89"/>
      <c r="AMQ208" s="89"/>
      <c r="AMR208" s="89"/>
      <c r="AMS208" s="89"/>
      <c r="AMT208" s="89"/>
      <c r="AMU208" s="89"/>
      <c r="AMV208" s="89"/>
      <c r="AMW208" s="89"/>
      <c r="AMX208" s="89"/>
      <c r="AMY208" s="89"/>
      <c r="AMZ208" s="89"/>
      <c r="ANA208" s="89"/>
      <c r="ANB208" s="89"/>
      <c r="ANC208" s="89"/>
      <c r="AND208" s="89"/>
      <c r="ANE208" s="89"/>
      <c r="ANF208" s="89"/>
      <c r="ANG208" s="89"/>
      <c r="ANH208" s="89"/>
      <c r="ANI208" s="89"/>
      <c r="ANJ208" s="89"/>
      <c r="ANK208" s="89"/>
      <c r="ANL208" s="89"/>
      <c r="ANM208" s="89"/>
      <c r="ANN208" s="89"/>
      <c r="ANO208" s="89"/>
      <c r="ANP208" s="89"/>
      <c r="ANQ208" s="89"/>
      <c r="ANR208" s="89"/>
      <c r="ANS208" s="89"/>
      <c r="ANT208" s="89"/>
      <c r="ANU208" s="89"/>
      <c r="ANV208" s="89"/>
      <c r="ANW208" s="89"/>
      <c r="ANX208" s="89"/>
      <c r="ANY208" s="89"/>
      <c r="ANZ208" s="89"/>
      <c r="AOA208" s="89"/>
      <c r="AOD208" s="89"/>
      <c r="AOG208" s="89"/>
      <c r="AOJ208" s="89"/>
      <c r="AOM208" s="89"/>
      <c r="AOP208" s="89"/>
      <c r="APB208" s="89"/>
      <c r="APE208" s="89"/>
      <c r="APH208" s="89"/>
      <c r="APK208" s="89"/>
      <c r="APQ208" s="89"/>
      <c r="APT208" s="89"/>
      <c r="APZ208" s="89"/>
      <c r="AQC208" s="89"/>
      <c r="AQF208" s="89"/>
      <c r="AQI208" s="89"/>
      <c r="AQO208" s="89"/>
      <c r="AQR208" s="89"/>
      <c r="AQX208" s="89"/>
      <c r="AQZ208" s="89"/>
      <c r="ARA208" s="89"/>
      <c r="ARC208" s="89"/>
      <c r="ARF208" s="89"/>
      <c r="ARI208" s="89"/>
      <c r="ART208" s="89"/>
      <c r="ARV208" s="89"/>
      <c r="ASH208" s="89"/>
      <c r="ASK208" s="89"/>
      <c r="ASS208" s="89"/>
      <c r="ATM208" s="89"/>
      <c r="ATO208" s="89"/>
      <c r="ATP208" s="89"/>
      <c r="ATQ208" s="89"/>
      <c r="ATR208" s="89"/>
      <c r="ATS208" s="89"/>
      <c r="ATT208" s="89"/>
      <c r="AUL208" s="89"/>
      <c r="AUM208" s="89"/>
      <c r="AUP208" s="89"/>
      <c r="AUS208" s="89"/>
      <c r="AUU208" s="89"/>
      <c r="AUW208" s="89"/>
      <c r="AUZ208" s="89"/>
      <c r="AVC208" s="89"/>
      <c r="AVF208" s="89"/>
      <c r="AVL208" s="89"/>
      <c r="AVO208" s="89"/>
      <c r="AVR208" s="89"/>
      <c r="AVW208" s="89"/>
      <c r="AWK208" s="89"/>
      <c r="AWL208" s="89"/>
      <c r="AWM208" s="89"/>
      <c r="AWN208" s="89"/>
      <c r="AWO208" s="89"/>
      <c r="AWP208" s="89"/>
      <c r="AWQ208" s="89"/>
      <c r="AWR208" s="89"/>
      <c r="AWS208" s="89"/>
      <c r="AWT208" s="89"/>
      <c r="AWU208" s="89"/>
      <c r="AWV208" s="89"/>
      <c r="AWW208" s="89"/>
      <c r="AWX208" s="89"/>
      <c r="AWY208" s="89"/>
      <c r="AWZ208" s="89"/>
      <c r="AXA208" s="89"/>
      <c r="AXB208" s="89"/>
      <c r="AXC208" s="89"/>
      <c r="AXD208" s="89"/>
      <c r="AXE208" s="89"/>
      <c r="AXF208" s="89"/>
      <c r="AXG208" s="89"/>
      <c r="AXH208" s="89"/>
      <c r="AXI208" s="89"/>
      <c r="AXJ208" s="89"/>
      <c r="AXK208" s="89"/>
      <c r="AXL208" s="89"/>
      <c r="AXM208" s="89"/>
      <c r="AXN208" s="89"/>
      <c r="AXO208" s="89"/>
      <c r="AXP208" s="89"/>
      <c r="AXQ208" s="89"/>
      <c r="AXR208" s="89"/>
      <c r="AXS208" s="89"/>
      <c r="AXT208" s="89"/>
      <c r="AXU208" s="89"/>
      <c r="AXV208" s="89"/>
      <c r="AXW208" s="89"/>
      <c r="AXZ208" s="89"/>
      <c r="AYC208" s="89"/>
      <c r="AYF208" s="89"/>
      <c r="AYI208" s="89"/>
      <c r="AYL208" s="89"/>
      <c r="AYX208" s="89"/>
      <c r="AZA208" s="89"/>
      <c r="AZD208" s="89"/>
      <c r="AZG208" s="89"/>
      <c r="AZM208" s="89"/>
      <c r="AZP208" s="89"/>
      <c r="AZV208" s="89"/>
      <c r="AZY208" s="89"/>
      <c r="BAB208" s="89"/>
      <c r="BAE208" s="89"/>
      <c r="BAK208" s="89"/>
      <c r="BAN208" s="89"/>
      <c r="BAT208" s="89"/>
      <c r="BAV208" s="89"/>
      <c r="BAW208" s="89"/>
      <c r="BAY208" s="89"/>
      <c r="BBB208" s="89"/>
      <c r="BBE208" s="89"/>
      <c r="BBP208" s="89"/>
      <c r="BBR208" s="89"/>
      <c r="BCD208" s="89"/>
      <c r="BCG208" s="89"/>
      <c r="BCO208" s="89"/>
      <c r="BDI208" s="89"/>
      <c r="BDK208" s="89"/>
      <c r="BDL208" s="89"/>
      <c r="BDM208" s="89"/>
      <c r="BDN208" s="89"/>
      <c r="BDO208" s="89"/>
      <c r="BDP208" s="89"/>
      <c r="BEH208" s="89"/>
      <c r="BEI208" s="89"/>
      <c r="BEL208" s="89"/>
      <c r="BEO208" s="89"/>
      <c r="BEQ208" s="89"/>
      <c r="BES208" s="89"/>
      <c r="BEV208" s="89"/>
      <c r="BEY208" s="89"/>
      <c r="BFB208" s="89"/>
      <c r="BFH208" s="89"/>
      <c r="BFK208" s="89"/>
      <c r="BFN208" s="89"/>
      <c r="BFS208" s="89"/>
      <c r="BGG208" s="89"/>
      <c r="BGH208" s="89"/>
      <c r="BGI208" s="89"/>
      <c r="BGJ208" s="89"/>
      <c r="BGK208" s="89"/>
      <c r="BGL208" s="89"/>
      <c r="BGM208" s="89"/>
      <c r="BGN208" s="89"/>
      <c r="BGO208" s="89"/>
      <c r="BGP208" s="89"/>
      <c r="BGQ208" s="89"/>
      <c r="BGR208" s="89"/>
      <c r="BGS208" s="89"/>
      <c r="BGT208" s="89"/>
      <c r="BGU208" s="89"/>
      <c r="BGV208" s="89"/>
      <c r="BGW208" s="89"/>
      <c r="BGX208" s="89"/>
      <c r="BGY208" s="89"/>
      <c r="BGZ208" s="89"/>
      <c r="BHA208" s="89"/>
      <c r="BHB208" s="89"/>
      <c r="BHC208" s="89"/>
      <c r="BHD208" s="89"/>
      <c r="BHE208" s="89"/>
      <c r="BHF208" s="89"/>
      <c r="BHG208" s="89"/>
      <c r="BHH208" s="89"/>
      <c r="BHI208" s="89"/>
      <c r="BHJ208" s="89"/>
      <c r="BHK208" s="89"/>
      <c r="BHL208" s="89"/>
      <c r="BHM208" s="89"/>
      <c r="BHN208" s="89"/>
      <c r="BHO208" s="89"/>
      <c r="BHP208" s="89"/>
      <c r="BHQ208" s="89"/>
      <c r="BHR208" s="89"/>
      <c r="BHS208" s="89"/>
      <c r="BHV208" s="89"/>
      <c r="BHY208" s="89"/>
      <c r="BIB208" s="89"/>
      <c r="BIE208" s="89"/>
      <c r="BIH208" s="89"/>
      <c r="BIT208" s="89"/>
      <c r="BIW208" s="89"/>
      <c r="BIZ208" s="89"/>
      <c r="BJC208" s="89"/>
      <c r="BJI208" s="89"/>
      <c r="BJL208" s="89"/>
      <c r="BJR208" s="89"/>
      <c r="BJU208" s="89"/>
      <c r="BJX208" s="89"/>
      <c r="BKA208" s="89"/>
      <c r="BKG208" s="89"/>
      <c r="BKJ208" s="89"/>
      <c r="BKP208" s="89"/>
      <c r="BKR208" s="89"/>
      <c r="BKS208" s="89"/>
      <c r="BKU208" s="89"/>
      <c r="BKX208" s="89"/>
      <c r="BLA208" s="89"/>
      <c r="BLL208" s="89"/>
      <c r="BLN208" s="89"/>
      <c r="BLZ208" s="89"/>
      <c r="BMC208" s="89"/>
      <c r="BMK208" s="89"/>
      <c r="BNE208" s="89"/>
      <c r="BNG208" s="89"/>
      <c r="BNH208" s="89"/>
      <c r="BNI208" s="89"/>
      <c r="BNJ208" s="89"/>
      <c r="BNK208" s="89"/>
      <c r="BNL208" s="89"/>
      <c r="BOD208" s="89"/>
      <c r="BOE208" s="89"/>
      <c r="BOH208" s="89"/>
      <c r="BOK208" s="89"/>
      <c r="BOM208" s="89"/>
      <c r="BOO208" s="89"/>
      <c r="BOR208" s="89"/>
      <c r="BOU208" s="89"/>
      <c r="BOX208" s="89"/>
      <c r="BPD208" s="89"/>
      <c r="BPG208" s="89"/>
      <c r="BPJ208" s="89"/>
      <c r="BPO208" s="89"/>
      <c r="BQC208" s="89"/>
      <c r="BQD208" s="89"/>
      <c r="BQE208" s="89"/>
      <c r="BQF208" s="89"/>
      <c r="BQG208" s="89"/>
      <c r="BQH208" s="89"/>
      <c r="BQI208" s="89"/>
      <c r="BQJ208" s="89"/>
      <c r="BQK208" s="89"/>
      <c r="BQL208" s="89"/>
      <c r="BQM208" s="89"/>
      <c r="BQN208" s="89"/>
      <c r="BQO208" s="89"/>
      <c r="BQP208" s="89"/>
      <c r="BQQ208" s="89"/>
      <c r="BQR208" s="89"/>
      <c r="BQS208" s="89"/>
      <c r="BQT208" s="89"/>
      <c r="BQU208" s="89"/>
      <c r="BQV208" s="89"/>
      <c r="BQW208" s="89"/>
      <c r="BQX208" s="89"/>
      <c r="BQY208" s="89"/>
      <c r="BQZ208" s="89"/>
      <c r="BRA208" s="89"/>
      <c r="BRB208" s="89"/>
      <c r="BRC208" s="89"/>
      <c r="BRD208" s="89"/>
      <c r="BRE208" s="89"/>
      <c r="BRF208" s="89"/>
      <c r="BRG208" s="89"/>
      <c r="BRH208" s="89"/>
      <c r="BRI208" s="89"/>
      <c r="BRJ208" s="89"/>
      <c r="BRK208" s="89"/>
      <c r="BRL208" s="89"/>
      <c r="BRM208" s="89"/>
      <c r="BRN208" s="89"/>
      <c r="BRO208" s="89"/>
      <c r="BRR208" s="89"/>
      <c r="BRU208" s="89"/>
      <c r="BRX208" s="89"/>
      <c r="BSA208" s="89"/>
      <c r="BSD208" s="89"/>
      <c r="BSP208" s="89"/>
      <c r="BSS208" s="89"/>
      <c r="BSV208" s="89"/>
      <c r="BSY208" s="89"/>
      <c r="BTE208" s="89"/>
      <c r="BTH208" s="89"/>
      <c r="BTN208" s="89"/>
      <c r="BTQ208" s="89"/>
      <c r="BTT208" s="89"/>
      <c r="BTW208" s="89"/>
      <c r="BUC208" s="89"/>
      <c r="BUF208" s="89"/>
      <c r="BUL208" s="89"/>
      <c r="BUN208" s="89"/>
      <c r="BUO208" s="89"/>
      <c r="BUQ208" s="89"/>
      <c r="BUT208" s="89"/>
      <c r="BUW208" s="89"/>
      <c r="BVH208" s="89"/>
      <c r="BVJ208" s="89"/>
      <c r="BVV208" s="89"/>
      <c r="BVY208" s="89"/>
      <c r="BWG208" s="89"/>
      <c r="BXA208" s="89"/>
      <c r="BXC208" s="89"/>
      <c r="BXD208" s="89"/>
      <c r="BXE208" s="89"/>
      <c r="BXF208" s="89"/>
      <c r="BXG208" s="89"/>
      <c r="BXH208" s="89"/>
      <c r="BXZ208" s="89"/>
      <c r="BYA208" s="89"/>
      <c r="BYD208" s="89"/>
      <c r="BYG208" s="89"/>
      <c r="BYI208" s="89"/>
      <c r="BYK208" s="89"/>
      <c r="BYN208" s="89"/>
      <c r="BYQ208" s="89"/>
      <c r="BYT208" s="89"/>
      <c r="BYZ208" s="89"/>
      <c r="BZC208" s="89"/>
      <c r="BZF208" s="89"/>
      <c r="BZK208" s="89"/>
      <c r="BZY208" s="89"/>
      <c r="BZZ208" s="89"/>
      <c r="CAA208" s="89"/>
      <c r="CAB208" s="89"/>
      <c r="CAC208" s="89"/>
      <c r="CAD208" s="89"/>
      <c r="CAE208" s="89"/>
      <c r="CAF208" s="89"/>
      <c r="CAG208" s="89"/>
      <c r="CAH208" s="89"/>
      <c r="CAI208" s="89"/>
      <c r="CAJ208" s="89"/>
      <c r="CAK208" s="89"/>
      <c r="CAL208" s="89"/>
      <c r="CAM208" s="89"/>
      <c r="CAN208" s="89"/>
      <c r="CAO208" s="89"/>
      <c r="CAP208" s="89"/>
      <c r="CAQ208" s="89"/>
      <c r="CAR208" s="89"/>
      <c r="CAS208" s="89"/>
      <c r="CAT208" s="89"/>
      <c r="CAU208" s="89"/>
      <c r="CAV208" s="89"/>
      <c r="CAW208" s="89"/>
      <c r="CAX208" s="89"/>
      <c r="CAY208" s="89"/>
      <c r="CAZ208" s="89"/>
      <c r="CBA208" s="89"/>
      <c r="CBB208" s="89"/>
      <c r="CBC208" s="89"/>
      <c r="CBD208" s="89"/>
      <c r="CBE208" s="89"/>
      <c r="CBF208" s="89"/>
      <c r="CBG208" s="89"/>
      <c r="CBH208" s="89"/>
      <c r="CBI208" s="89"/>
      <c r="CBJ208" s="89"/>
      <c r="CBK208" s="89"/>
      <c r="CBN208" s="89"/>
      <c r="CBQ208" s="89"/>
      <c r="CBT208" s="89"/>
      <c r="CBW208" s="89"/>
      <c r="CBZ208" s="89"/>
      <c r="CCL208" s="89"/>
      <c r="CCO208" s="89"/>
      <c r="CCR208" s="89"/>
      <c r="CCU208" s="89"/>
      <c r="CDA208" s="89"/>
      <c r="CDD208" s="89"/>
      <c r="CDJ208" s="89"/>
      <c r="CDM208" s="89"/>
      <c r="CDP208" s="89"/>
      <c r="CDS208" s="89"/>
      <c r="CDY208" s="89"/>
      <c r="CEB208" s="89"/>
      <c r="CEH208" s="89"/>
      <c r="CEJ208" s="89"/>
      <c r="CEK208" s="89"/>
      <c r="CEM208" s="89"/>
      <c r="CEP208" s="89"/>
      <c r="CES208" s="89"/>
      <c r="CFD208" s="89"/>
      <c r="CFF208" s="89"/>
      <c r="CFR208" s="89"/>
      <c r="CFU208" s="89"/>
      <c r="CGC208" s="89"/>
      <c r="CGW208" s="89"/>
      <c r="CGY208" s="89"/>
      <c r="CGZ208" s="89"/>
      <c r="CHA208" s="89"/>
      <c r="CHB208" s="89"/>
      <c r="CHC208" s="89"/>
      <c r="CHD208" s="89"/>
      <c r="CHV208" s="89"/>
      <c r="CHW208" s="89"/>
      <c r="CHZ208" s="89"/>
      <c r="CIC208" s="89"/>
      <c r="CIE208" s="89"/>
      <c r="CIG208" s="89"/>
      <c r="CIJ208" s="89"/>
      <c r="CIM208" s="89"/>
      <c r="CIP208" s="89"/>
      <c r="CIV208" s="89"/>
      <c r="CIY208" s="89"/>
      <c r="CJB208" s="89"/>
      <c r="CJG208" s="89"/>
      <c r="CJU208" s="89"/>
      <c r="CJV208" s="89"/>
      <c r="CJW208" s="89"/>
      <c r="CJX208" s="89"/>
      <c r="CJY208" s="89"/>
      <c r="CJZ208" s="89"/>
      <c r="CKA208" s="89"/>
      <c r="CKB208" s="89"/>
      <c r="CKC208" s="89"/>
      <c r="CKD208" s="89"/>
      <c r="CKE208" s="89"/>
      <c r="CKF208" s="89"/>
      <c r="CKG208" s="89"/>
      <c r="CKH208" s="89"/>
      <c r="CKI208" s="89"/>
      <c r="CKJ208" s="89"/>
      <c r="CKK208" s="89"/>
      <c r="CKL208" s="89"/>
      <c r="CKM208" s="89"/>
      <c r="CKN208" s="89"/>
      <c r="CKO208" s="89"/>
      <c r="CKP208" s="89"/>
      <c r="CKQ208" s="89"/>
      <c r="CKR208" s="89"/>
      <c r="CKS208" s="89"/>
      <c r="CKT208" s="89"/>
      <c r="CKU208" s="89"/>
      <c r="CKV208" s="89"/>
      <c r="CKW208" s="89"/>
      <c r="CKX208" s="89"/>
      <c r="CKY208" s="89"/>
      <c r="CKZ208" s="89"/>
      <c r="CLA208" s="89"/>
      <c r="CLB208" s="89"/>
      <c r="CLC208" s="89"/>
      <c r="CLD208" s="89"/>
      <c r="CLE208" s="89"/>
      <c r="CLF208" s="89"/>
      <c r="CLG208" s="89"/>
      <c r="CLJ208" s="89"/>
      <c r="CLM208" s="89"/>
      <c r="CLP208" s="89"/>
      <c r="CLS208" s="89"/>
      <c r="CLV208" s="89"/>
      <c r="CMH208" s="89"/>
      <c r="CMK208" s="89"/>
      <c r="CMN208" s="89"/>
      <c r="CMQ208" s="89"/>
      <c r="CMW208" s="89"/>
      <c r="CMZ208" s="89"/>
      <c r="CNF208" s="89"/>
      <c r="CNI208" s="89"/>
      <c r="CNL208" s="89"/>
      <c r="CNO208" s="89"/>
      <c r="CNU208" s="89"/>
      <c r="CNX208" s="89"/>
      <c r="COD208" s="89"/>
      <c r="COF208" s="89"/>
      <c r="COG208" s="89"/>
      <c r="COI208" s="89"/>
      <c r="COL208" s="89"/>
      <c r="COO208" s="89"/>
      <c r="COZ208" s="89"/>
      <c r="CPB208" s="89"/>
      <c r="CPN208" s="89"/>
      <c r="CPQ208" s="89"/>
      <c r="CPY208" s="89"/>
      <c r="CQS208" s="89"/>
      <c r="CQU208" s="89"/>
      <c r="CQV208" s="89"/>
      <c r="CQW208" s="89"/>
      <c r="CQX208" s="89"/>
      <c r="CQY208" s="89"/>
      <c r="CQZ208" s="89"/>
      <c r="CRR208" s="89"/>
      <c r="CRS208" s="89"/>
      <c r="CRV208" s="89"/>
      <c r="CRY208" s="89"/>
      <c r="CSA208" s="89"/>
      <c r="CSC208" s="89"/>
      <c r="CSF208" s="89"/>
      <c r="CSI208" s="89"/>
      <c r="CSL208" s="89"/>
      <c r="CSR208" s="89"/>
      <c r="CSU208" s="89"/>
      <c r="CSX208" s="89"/>
      <c r="CTC208" s="89"/>
      <c r="CTQ208" s="89"/>
      <c r="CTR208" s="89"/>
      <c r="CTS208" s="89"/>
      <c r="CTT208" s="89"/>
      <c r="CTU208" s="89"/>
      <c r="CTV208" s="89"/>
      <c r="CTW208" s="89"/>
      <c r="CTX208" s="89"/>
      <c r="CTY208" s="89"/>
      <c r="CTZ208" s="89"/>
      <c r="CUA208" s="89"/>
      <c r="CUB208" s="89"/>
      <c r="CUC208" s="89"/>
      <c r="CUD208" s="89"/>
      <c r="CUE208" s="89"/>
      <c r="CUF208" s="89"/>
      <c r="CUG208" s="89"/>
      <c r="CUH208" s="89"/>
      <c r="CUI208" s="89"/>
      <c r="CUJ208" s="89"/>
      <c r="CUK208" s="89"/>
      <c r="CUL208" s="89"/>
      <c r="CUM208" s="89"/>
      <c r="CUN208" s="89"/>
      <c r="CUO208" s="89"/>
      <c r="CUP208" s="89"/>
      <c r="CUQ208" s="89"/>
      <c r="CUR208" s="89"/>
      <c r="CUS208" s="89"/>
      <c r="CUT208" s="89"/>
      <c r="CUU208" s="89"/>
      <c r="CUV208" s="89"/>
      <c r="CUW208" s="89"/>
      <c r="CUX208" s="89"/>
      <c r="CUY208" s="89"/>
      <c r="CUZ208" s="89"/>
      <c r="CVA208" s="89"/>
      <c r="CVB208" s="89"/>
      <c r="CVC208" s="89"/>
      <c r="CVF208" s="89"/>
      <c r="CVI208" s="89"/>
      <c r="CVL208" s="89"/>
      <c r="CVO208" s="89"/>
      <c r="CVR208" s="89"/>
      <c r="CWD208" s="89"/>
      <c r="CWG208" s="89"/>
      <c r="CWJ208" s="89"/>
      <c r="CWM208" s="89"/>
      <c r="CWS208" s="89"/>
      <c r="CWV208" s="89"/>
      <c r="CXB208" s="89"/>
      <c r="CXE208" s="89"/>
      <c r="CXH208" s="89"/>
      <c r="CXK208" s="89"/>
      <c r="CXQ208" s="89"/>
      <c r="CXT208" s="89"/>
      <c r="CXZ208" s="89"/>
      <c r="CYB208" s="89"/>
      <c r="CYC208" s="89"/>
      <c r="CYE208" s="89"/>
      <c r="CYH208" s="89"/>
      <c r="CYK208" s="89"/>
      <c r="CYV208" s="89"/>
      <c r="CYX208" s="89"/>
      <c r="CZJ208" s="89"/>
      <c r="CZM208" s="89"/>
      <c r="CZU208" s="89"/>
      <c r="DAO208" s="89"/>
      <c r="DAQ208" s="89"/>
      <c r="DAR208" s="89"/>
      <c r="DAS208" s="89"/>
      <c r="DAT208" s="89"/>
      <c r="DAU208" s="89"/>
      <c r="DAV208" s="89"/>
      <c r="DBN208" s="89"/>
      <c r="DBO208" s="89"/>
      <c r="DBR208" s="89"/>
      <c r="DBU208" s="89"/>
      <c r="DBW208" s="89"/>
      <c r="DBY208" s="89"/>
      <c r="DCB208" s="89"/>
      <c r="DCE208" s="89"/>
      <c r="DCH208" s="89"/>
      <c r="DCN208" s="89"/>
      <c r="DCQ208" s="89"/>
      <c r="DCT208" s="89"/>
      <c r="DCY208" s="89"/>
      <c r="DDM208" s="89"/>
      <c r="DDN208" s="89"/>
      <c r="DDO208" s="89"/>
      <c r="DDP208" s="89"/>
      <c r="DDQ208" s="89"/>
      <c r="DDR208" s="89"/>
      <c r="DDS208" s="89"/>
      <c r="DDT208" s="89"/>
      <c r="DDU208" s="89"/>
      <c r="DDV208" s="89"/>
      <c r="DDW208" s="89"/>
      <c r="DDX208" s="89"/>
      <c r="DDY208" s="89"/>
      <c r="DDZ208" s="89"/>
      <c r="DEA208" s="89"/>
      <c r="DEB208" s="89"/>
      <c r="DEC208" s="89"/>
      <c r="DED208" s="89"/>
      <c r="DEE208" s="89"/>
      <c r="DEF208" s="89"/>
      <c r="DEG208" s="89"/>
      <c r="DEH208" s="89"/>
      <c r="DEI208" s="89"/>
      <c r="DEJ208" s="89"/>
      <c r="DEK208" s="89"/>
      <c r="DEL208" s="89"/>
      <c r="DEM208" s="89"/>
      <c r="DEN208" s="89"/>
      <c r="DEO208" s="89"/>
      <c r="DEP208" s="89"/>
      <c r="DEQ208" s="89"/>
      <c r="DER208" s="89"/>
      <c r="DES208" s="89"/>
      <c r="DET208" s="89"/>
      <c r="DEU208" s="89"/>
      <c r="DEV208" s="89"/>
      <c r="DEW208" s="89"/>
      <c r="DEX208" s="89"/>
      <c r="DEY208" s="89"/>
      <c r="DFB208" s="89"/>
      <c r="DFE208" s="89"/>
      <c r="DFH208" s="89"/>
      <c r="DFK208" s="89"/>
      <c r="DFN208" s="89"/>
      <c r="DFZ208" s="89"/>
      <c r="DGC208" s="89"/>
      <c r="DGF208" s="89"/>
      <c r="DGI208" s="89"/>
      <c r="DGO208" s="89"/>
      <c r="DGR208" s="89"/>
      <c r="DGX208" s="89"/>
      <c r="DHA208" s="89"/>
      <c r="DHD208" s="89"/>
      <c r="DHG208" s="89"/>
      <c r="DHM208" s="89"/>
      <c r="DHP208" s="89"/>
      <c r="DHV208" s="89"/>
      <c r="DHX208" s="89"/>
      <c r="DHY208" s="89"/>
      <c r="DIA208" s="89"/>
      <c r="DID208" s="89"/>
      <c r="DIG208" s="89"/>
      <c r="DIR208" s="89"/>
      <c r="DIT208" s="89"/>
      <c r="DJF208" s="89"/>
      <c r="DJI208" s="89"/>
      <c r="DJQ208" s="89"/>
      <c r="DKK208" s="89"/>
      <c r="DKM208" s="89"/>
      <c r="DKN208" s="89"/>
      <c r="DKO208" s="89"/>
      <c r="DKP208" s="89"/>
      <c r="DKQ208" s="89"/>
      <c r="DKR208" s="89"/>
      <c r="DLJ208" s="89"/>
      <c r="DLK208" s="89"/>
      <c r="DLN208" s="89"/>
      <c r="DLQ208" s="89"/>
      <c r="DLS208" s="89"/>
      <c r="DLU208" s="89"/>
      <c r="DLX208" s="89"/>
      <c r="DMA208" s="89"/>
      <c r="DMD208" s="89"/>
      <c r="DMJ208" s="89"/>
      <c r="DMM208" s="89"/>
      <c r="DMP208" s="89"/>
      <c r="DMU208" s="89"/>
      <c r="DNI208" s="89"/>
      <c r="DNJ208" s="89"/>
      <c r="DNK208" s="89"/>
      <c r="DNL208" s="89"/>
      <c r="DNM208" s="89"/>
      <c r="DNN208" s="89"/>
      <c r="DNO208" s="89"/>
      <c r="DNP208" s="89"/>
      <c r="DNQ208" s="89"/>
      <c r="DNR208" s="89"/>
      <c r="DNS208" s="89"/>
      <c r="DNT208" s="89"/>
      <c r="DNU208" s="89"/>
      <c r="DNV208" s="89"/>
      <c r="DNW208" s="89"/>
      <c r="DNX208" s="89"/>
      <c r="DNY208" s="89"/>
      <c r="DNZ208" s="89"/>
      <c r="DOA208" s="89"/>
      <c r="DOB208" s="89"/>
      <c r="DOC208" s="89"/>
      <c r="DOD208" s="89"/>
      <c r="DOE208" s="89"/>
      <c r="DOF208" s="89"/>
      <c r="DOG208" s="89"/>
      <c r="DOH208" s="89"/>
      <c r="DOI208" s="89"/>
      <c r="DOJ208" s="89"/>
      <c r="DOK208" s="89"/>
      <c r="DOL208" s="89"/>
      <c r="DOM208" s="89"/>
      <c r="DON208" s="89"/>
      <c r="DOO208" s="89"/>
      <c r="DOP208" s="89"/>
      <c r="DOQ208" s="89"/>
      <c r="DOR208" s="89"/>
      <c r="DOS208" s="89"/>
      <c r="DOT208" s="89"/>
      <c r="DOU208" s="89"/>
      <c r="DOX208" s="89"/>
      <c r="DPA208" s="89"/>
      <c r="DPD208" s="89"/>
      <c r="DPG208" s="89"/>
      <c r="DPJ208" s="89"/>
      <c r="DPV208" s="89"/>
      <c r="DPY208" s="89"/>
      <c r="DQB208" s="89"/>
      <c r="DQE208" s="89"/>
      <c r="DQK208" s="89"/>
      <c r="DQN208" s="89"/>
      <c r="DQT208" s="89"/>
      <c r="DQW208" s="89"/>
      <c r="DQZ208" s="89"/>
      <c r="DRC208" s="89"/>
      <c r="DRI208" s="89"/>
      <c r="DRL208" s="89"/>
      <c r="DRR208" s="89"/>
      <c r="DRT208" s="89"/>
      <c r="DRU208" s="89"/>
      <c r="DRW208" s="89"/>
      <c r="DRZ208" s="89"/>
      <c r="DSC208" s="89"/>
      <c r="DSN208" s="89"/>
      <c r="DSP208" s="89"/>
      <c r="DTB208" s="89"/>
      <c r="DTE208" s="89"/>
      <c r="DTM208" s="89"/>
      <c r="DUG208" s="89"/>
      <c r="DUI208" s="89"/>
      <c r="DUJ208" s="89"/>
      <c r="DUK208" s="89"/>
      <c r="DUL208" s="89"/>
      <c r="DUM208" s="89"/>
      <c r="DUN208" s="89"/>
      <c r="DVF208" s="89"/>
      <c r="DVG208" s="89"/>
      <c r="DVJ208" s="89"/>
      <c r="DVM208" s="89"/>
      <c r="DVO208" s="89"/>
      <c r="DVQ208" s="89"/>
      <c r="DVT208" s="89"/>
      <c r="DVW208" s="89"/>
      <c r="DVZ208" s="89"/>
      <c r="DWF208" s="89"/>
      <c r="DWI208" s="89"/>
      <c r="DWL208" s="89"/>
      <c r="DWQ208" s="89"/>
      <c r="DXE208" s="89"/>
      <c r="DXF208" s="89"/>
      <c r="DXG208" s="89"/>
      <c r="DXH208" s="89"/>
      <c r="DXI208" s="89"/>
      <c r="DXJ208" s="89"/>
      <c r="DXK208" s="89"/>
      <c r="DXL208" s="89"/>
      <c r="DXM208" s="89"/>
      <c r="DXN208" s="89"/>
      <c r="DXO208" s="89"/>
      <c r="DXP208" s="89"/>
      <c r="DXQ208" s="89"/>
      <c r="DXR208" s="89"/>
      <c r="DXS208" s="89"/>
      <c r="DXT208" s="89"/>
      <c r="DXU208" s="89"/>
      <c r="DXV208" s="89"/>
      <c r="DXW208" s="89"/>
      <c r="DXX208" s="89"/>
      <c r="DXY208" s="89"/>
      <c r="DXZ208" s="89"/>
      <c r="DYA208" s="89"/>
      <c r="DYB208" s="89"/>
      <c r="DYC208" s="89"/>
      <c r="DYD208" s="89"/>
      <c r="DYE208" s="89"/>
      <c r="DYF208" s="89"/>
      <c r="DYG208" s="89"/>
      <c r="DYH208" s="89"/>
      <c r="DYI208" s="89"/>
      <c r="DYJ208" s="89"/>
      <c r="DYK208" s="89"/>
      <c r="DYL208" s="89"/>
      <c r="DYM208" s="89"/>
      <c r="DYN208" s="89"/>
      <c r="DYO208" s="89"/>
      <c r="DYP208" s="89"/>
      <c r="DYQ208" s="89"/>
      <c r="DYT208" s="89"/>
      <c r="DYW208" s="89"/>
      <c r="DYZ208" s="89"/>
      <c r="DZC208" s="89"/>
      <c r="DZF208" s="89"/>
      <c r="DZR208" s="89"/>
      <c r="DZU208" s="89"/>
      <c r="DZX208" s="89"/>
      <c r="EAA208" s="89"/>
      <c r="EAG208" s="89"/>
      <c r="EAJ208" s="89"/>
      <c r="EAP208" s="89"/>
      <c r="EAS208" s="89"/>
      <c r="EAV208" s="89"/>
      <c r="EAY208" s="89"/>
      <c r="EBE208" s="89"/>
      <c r="EBH208" s="89"/>
      <c r="EBN208" s="89"/>
      <c r="EBP208" s="89"/>
      <c r="EBQ208" s="89"/>
      <c r="EBS208" s="89"/>
      <c r="EBV208" s="89"/>
      <c r="EBY208" s="89"/>
      <c r="ECJ208" s="89"/>
      <c r="ECL208" s="89"/>
      <c r="ECX208" s="89"/>
      <c r="EDA208" s="89"/>
      <c r="EDI208" s="89"/>
      <c r="EEC208" s="89"/>
      <c r="EEE208" s="89"/>
      <c r="EEF208" s="89"/>
      <c r="EEG208" s="89"/>
      <c r="EEH208" s="89"/>
      <c r="EEI208" s="89"/>
      <c r="EEJ208" s="89"/>
      <c r="EFB208" s="89"/>
      <c r="EFC208" s="89"/>
      <c r="EFF208" s="89"/>
      <c r="EFI208" s="89"/>
      <c r="EFK208" s="89"/>
      <c r="EFM208" s="89"/>
      <c r="EFP208" s="89"/>
      <c r="EFS208" s="89"/>
      <c r="EFV208" s="89"/>
      <c r="EGB208" s="89"/>
      <c r="EGE208" s="89"/>
      <c r="EGH208" s="89"/>
      <c r="EGM208" s="89"/>
      <c r="EHA208" s="89"/>
      <c r="EHB208" s="89"/>
      <c r="EHC208" s="89"/>
      <c r="EHD208" s="89"/>
      <c r="EHE208" s="89"/>
      <c r="EHF208" s="89"/>
      <c r="EHG208" s="89"/>
      <c r="EHH208" s="89"/>
      <c r="EHI208" s="89"/>
      <c r="EHJ208" s="89"/>
      <c r="EHK208" s="89"/>
      <c r="EHL208" s="89"/>
      <c r="EHM208" s="89"/>
      <c r="EHN208" s="89"/>
      <c r="EHO208" s="89"/>
      <c r="EHP208" s="89"/>
      <c r="EHQ208" s="89"/>
      <c r="EHR208" s="89"/>
      <c r="EHS208" s="89"/>
      <c r="EHT208" s="89"/>
      <c r="EHU208" s="89"/>
      <c r="EHV208" s="89"/>
      <c r="EHW208" s="89"/>
      <c r="EHX208" s="89"/>
      <c r="EHY208" s="89"/>
      <c r="EHZ208" s="89"/>
      <c r="EIA208" s="89"/>
      <c r="EIB208" s="89"/>
      <c r="EIC208" s="89"/>
      <c r="EID208" s="89"/>
      <c r="EIE208" s="89"/>
      <c r="EIF208" s="89"/>
      <c r="EIG208" s="89"/>
      <c r="EIH208" s="89"/>
      <c r="EII208" s="89"/>
      <c r="EIJ208" s="89"/>
      <c r="EIK208" s="89"/>
      <c r="EIL208" s="89"/>
      <c r="EIM208" s="89"/>
      <c r="EIP208" s="89"/>
      <c r="EIS208" s="89"/>
      <c r="EIV208" s="89"/>
      <c r="EIY208" s="89"/>
      <c r="EJB208" s="89"/>
      <c r="EJN208" s="89"/>
      <c r="EJQ208" s="89"/>
      <c r="EJT208" s="89"/>
      <c r="EJW208" s="89"/>
      <c r="EKC208" s="89"/>
      <c r="EKF208" s="89"/>
      <c r="EKL208" s="89"/>
      <c r="EKO208" s="89"/>
      <c r="EKR208" s="89"/>
      <c r="EKU208" s="89"/>
      <c r="ELA208" s="89"/>
      <c r="ELD208" s="89"/>
      <c r="ELJ208" s="89"/>
      <c r="ELL208" s="89"/>
      <c r="ELM208" s="89"/>
      <c r="ELO208" s="89"/>
      <c r="ELR208" s="89"/>
      <c r="ELU208" s="89"/>
      <c r="EMF208" s="89"/>
      <c r="EMH208" s="89"/>
      <c r="EMT208" s="89"/>
      <c r="EMW208" s="89"/>
      <c r="ENE208" s="89"/>
      <c r="ENY208" s="89"/>
      <c r="EOA208" s="89"/>
      <c r="EOB208" s="89"/>
      <c r="EOC208" s="89"/>
      <c r="EOD208" s="89"/>
      <c r="EOE208" s="89"/>
      <c r="EOF208" s="89"/>
      <c r="EOX208" s="89"/>
      <c r="EOY208" s="89"/>
      <c r="EPB208" s="89"/>
      <c r="EPE208" s="89"/>
      <c r="EPG208" s="89"/>
      <c r="EPI208" s="89"/>
      <c r="EPL208" s="89"/>
      <c r="EPO208" s="89"/>
      <c r="EPR208" s="89"/>
      <c r="EPX208" s="89"/>
      <c r="EQA208" s="89"/>
      <c r="EQD208" s="89"/>
      <c r="EQI208" s="89"/>
      <c r="EQW208" s="89"/>
      <c r="EQX208" s="89"/>
      <c r="EQY208" s="89"/>
      <c r="EQZ208" s="89"/>
      <c r="ERA208" s="89"/>
      <c r="ERB208" s="89"/>
      <c r="ERC208" s="89"/>
      <c r="ERD208" s="89"/>
      <c r="ERE208" s="89"/>
      <c r="ERF208" s="89"/>
      <c r="ERG208" s="89"/>
      <c r="ERH208" s="89"/>
      <c r="ERI208" s="89"/>
      <c r="ERJ208" s="89"/>
      <c r="ERK208" s="89"/>
      <c r="ERL208" s="89"/>
      <c r="ERM208" s="89"/>
      <c r="ERN208" s="89"/>
      <c r="ERO208" s="89"/>
      <c r="ERP208" s="89"/>
      <c r="ERQ208" s="89"/>
      <c r="ERR208" s="89"/>
      <c r="ERS208" s="89"/>
      <c r="ERT208" s="89"/>
      <c r="ERU208" s="89"/>
      <c r="ERV208" s="89"/>
      <c r="ERW208" s="89"/>
      <c r="ERX208" s="89"/>
      <c r="ERY208" s="89"/>
      <c r="ERZ208" s="89"/>
      <c r="ESA208" s="89"/>
      <c r="ESB208" s="89"/>
      <c r="ESC208" s="89"/>
      <c r="ESD208" s="89"/>
      <c r="ESE208" s="89"/>
      <c r="ESF208" s="89"/>
      <c r="ESG208" s="89"/>
      <c r="ESH208" s="89"/>
      <c r="ESI208" s="89"/>
      <c r="ESL208" s="89"/>
      <c r="ESO208" s="89"/>
      <c r="ESR208" s="89"/>
      <c r="ESU208" s="89"/>
      <c r="ESX208" s="89"/>
      <c r="ETJ208" s="89"/>
      <c r="ETM208" s="89"/>
      <c r="ETP208" s="89"/>
      <c r="ETS208" s="89"/>
      <c r="ETY208" s="89"/>
      <c r="EUB208" s="89"/>
      <c r="EUH208" s="89"/>
      <c r="EUK208" s="89"/>
      <c r="EUN208" s="89"/>
      <c r="EUQ208" s="89"/>
      <c r="EUW208" s="89"/>
      <c r="EUZ208" s="89"/>
      <c r="EVF208" s="89"/>
      <c r="EVH208" s="89"/>
      <c r="EVI208" s="89"/>
      <c r="EVK208" s="89"/>
      <c r="EVN208" s="89"/>
      <c r="EVQ208" s="89"/>
      <c r="EWB208" s="89"/>
      <c r="EWD208" s="89"/>
      <c r="EWP208" s="89"/>
      <c r="EWS208" s="89"/>
      <c r="EXA208" s="89"/>
      <c r="EXU208" s="89"/>
      <c r="EXW208" s="89"/>
      <c r="EXX208" s="89"/>
      <c r="EXY208" s="89"/>
      <c r="EXZ208" s="89"/>
      <c r="EYA208" s="89"/>
      <c r="EYB208" s="89"/>
      <c r="EYT208" s="89"/>
      <c r="EYU208" s="89"/>
      <c r="EYX208" s="89"/>
      <c r="EZA208" s="89"/>
      <c r="EZC208" s="89"/>
      <c r="EZE208" s="89"/>
      <c r="EZH208" s="89"/>
      <c r="EZK208" s="89"/>
      <c r="EZN208" s="89"/>
      <c r="EZT208" s="89"/>
      <c r="EZW208" s="89"/>
      <c r="EZZ208" s="89"/>
      <c r="FAE208" s="89"/>
      <c r="FAS208" s="89"/>
      <c r="FAT208" s="89"/>
      <c r="FAU208" s="89"/>
      <c r="FAV208" s="89"/>
      <c r="FAW208" s="89"/>
      <c r="FAX208" s="89"/>
      <c r="FAY208" s="89"/>
      <c r="FAZ208" s="89"/>
      <c r="FBA208" s="89"/>
      <c r="FBB208" s="89"/>
      <c r="FBC208" s="89"/>
      <c r="FBD208" s="89"/>
      <c r="FBE208" s="89"/>
      <c r="FBF208" s="89"/>
      <c r="FBG208" s="89"/>
      <c r="FBH208" s="89"/>
      <c r="FBI208" s="89"/>
      <c r="FBJ208" s="89"/>
      <c r="FBK208" s="89"/>
      <c r="FBL208" s="89"/>
      <c r="FBM208" s="89"/>
      <c r="FBN208" s="89"/>
      <c r="FBO208" s="89"/>
      <c r="FBP208" s="89"/>
      <c r="FBQ208" s="89"/>
      <c r="FBR208" s="89"/>
      <c r="FBS208" s="89"/>
      <c r="FBT208" s="89"/>
      <c r="FBU208" s="89"/>
      <c r="FBV208" s="89"/>
      <c r="FBW208" s="89"/>
      <c r="FBX208" s="89"/>
      <c r="FBY208" s="89"/>
      <c r="FBZ208" s="89"/>
      <c r="FCA208" s="89"/>
      <c r="FCB208" s="89"/>
      <c r="FCC208" s="89"/>
      <c r="FCD208" s="89"/>
      <c r="FCE208" s="89"/>
      <c r="FCH208" s="89"/>
      <c r="FCK208" s="89"/>
      <c r="FCN208" s="89"/>
      <c r="FCQ208" s="89"/>
      <c r="FCT208" s="89"/>
      <c r="FDF208" s="89"/>
      <c r="FDI208" s="89"/>
      <c r="FDL208" s="89"/>
      <c r="FDO208" s="89"/>
      <c r="FDU208" s="89"/>
      <c r="FDX208" s="89"/>
      <c r="FED208" s="89"/>
      <c r="FEG208" s="89"/>
      <c r="FEJ208" s="89"/>
      <c r="FEM208" s="89"/>
      <c r="FES208" s="89"/>
      <c r="FEV208" s="89"/>
      <c r="FFB208" s="89"/>
      <c r="FFD208" s="89"/>
      <c r="FFE208" s="89"/>
      <c r="FFG208" s="89"/>
      <c r="FFJ208" s="89"/>
      <c r="FFM208" s="89"/>
      <c r="FFX208" s="89"/>
      <c r="FFZ208" s="89"/>
      <c r="FGL208" s="89"/>
      <c r="FGO208" s="89"/>
      <c r="FGW208" s="89"/>
      <c r="FHQ208" s="89"/>
      <c r="FHS208" s="89"/>
      <c r="FHT208" s="89"/>
      <c r="FHU208" s="89"/>
      <c r="FHV208" s="89"/>
      <c r="FHW208" s="89"/>
      <c r="FHX208" s="89"/>
      <c r="FIP208" s="89"/>
      <c r="FIQ208" s="89"/>
      <c r="FIT208" s="89"/>
      <c r="FIW208" s="89"/>
      <c r="FIY208" s="89"/>
      <c r="FJA208" s="89"/>
      <c r="FJD208" s="89"/>
      <c r="FJG208" s="89"/>
      <c r="FJJ208" s="89"/>
      <c r="FJP208" s="89"/>
      <c r="FJS208" s="89"/>
      <c r="FJV208" s="89"/>
      <c r="FKA208" s="89"/>
      <c r="FKO208" s="89"/>
      <c r="FKP208" s="89"/>
      <c r="FKQ208" s="89"/>
      <c r="FKR208" s="89"/>
      <c r="FKS208" s="89"/>
      <c r="FKT208" s="89"/>
      <c r="FKU208" s="89"/>
      <c r="FKV208" s="89"/>
      <c r="FKW208" s="89"/>
      <c r="FKX208" s="89"/>
      <c r="FKY208" s="89"/>
      <c r="FKZ208" s="89"/>
      <c r="FLA208" s="89"/>
      <c r="FLB208" s="89"/>
      <c r="FLC208" s="89"/>
      <c r="FLD208" s="89"/>
      <c r="FLE208" s="89"/>
      <c r="FLF208" s="89"/>
      <c r="FLG208" s="89"/>
      <c r="FLH208" s="89"/>
      <c r="FLI208" s="89"/>
      <c r="FLJ208" s="89"/>
      <c r="FLK208" s="89"/>
      <c r="FLL208" s="89"/>
      <c r="FLM208" s="89"/>
      <c r="FLN208" s="89"/>
      <c r="FLO208" s="89"/>
      <c r="FLP208" s="89"/>
      <c r="FLQ208" s="89"/>
      <c r="FLR208" s="89"/>
      <c r="FLS208" s="89"/>
      <c r="FLT208" s="89"/>
      <c r="FLU208" s="89"/>
      <c r="FLV208" s="89"/>
      <c r="FLW208" s="89"/>
      <c r="FLX208" s="89"/>
      <c r="FLY208" s="89"/>
      <c r="FLZ208" s="89"/>
      <c r="FMA208" s="89"/>
      <c r="FMD208" s="89"/>
      <c r="FMG208" s="89"/>
      <c r="FMJ208" s="89"/>
      <c r="FMM208" s="89"/>
      <c r="FMP208" s="89"/>
      <c r="FNB208" s="89"/>
      <c r="FNE208" s="89"/>
      <c r="FNH208" s="89"/>
      <c r="FNK208" s="89"/>
      <c r="FNQ208" s="89"/>
      <c r="FNT208" s="89"/>
      <c r="FNZ208" s="89"/>
      <c r="FOC208" s="89"/>
      <c r="FOF208" s="89"/>
      <c r="FOI208" s="89"/>
      <c r="FOO208" s="89"/>
      <c r="FOR208" s="89"/>
      <c r="FOX208" s="89"/>
      <c r="FOZ208" s="89"/>
      <c r="FPA208" s="89"/>
      <c r="FPC208" s="89"/>
      <c r="FPF208" s="89"/>
      <c r="FPI208" s="89"/>
      <c r="FPT208" s="89"/>
      <c r="FPV208" s="89"/>
      <c r="FQH208" s="89"/>
      <c r="FQK208" s="89"/>
      <c r="FQS208" s="89"/>
      <c r="FRM208" s="89"/>
      <c r="FRO208" s="89"/>
      <c r="FRP208" s="89"/>
      <c r="FRQ208" s="89"/>
      <c r="FRR208" s="89"/>
      <c r="FRS208" s="89"/>
      <c r="FRT208" s="89"/>
      <c r="FSL208" s="89"/>
      <c r="FSM208" s="89"/>
      <c r="FSP208" s="89"/>
      <c r="FSS208" s="89"/>
      <c r="FSU208" s="89"/>
      <c r="FSW208" s="89"/>
      <c r="FSZ208" s="89"/>
      <c r="FTC208" s="89"/>
      <c r="FTF208" s="89"/>
      <c r="FTL208" s="89"/>
      <c r="FTO208" s="89"/>
      <c r="FTR208" s="89"/>
      <c r="FTW208" s="89"/>
      <c r="FUK208" s="89"/>
      <c r="FUL208" s="89"/>
      <c r="FUM208" s="89"/>
      <c r="FUN208" s="89"/>
      <c r="FUO208" s="89"/>
      <c r="FUP208" s="89"/>
      <c r="FUQ208" s="89"/>
      <c r="FUR208" s="89"/>
      <c r="FUS208" s="89"/>
      <c r="FUT208" s="89"/>
      <c r="FUU208" s="89"/>
      <c r="FUV208" s="89"/>
      <c r="FUW208" s="89"/>
      <c r="FUX208" s="89"/>
      <c r="FUY208" s="89"/>
      <c r="FUZ208" s="89"/>
      <c r="FVA208" s="89"/>
      <c r="FVB208" s="89"/>
      <c r="FVC208" s="89"/>
      <c r="FVD208" s="89"/>
      <c r="FVE208" s="89"/>
      <c r="FVF208" s="89"/>
      <c r="FVG208" s="89"/>
      <c r="FVH208" s="89"/>
      <c r="FVI208" s="89"/>
      <c r="FVJ208" s="89"/>
      <c r="FVK208" s="89"/>
      <c r="FVL208" s="89"/>
      <c r="FVM208" s="89"/>
      <c r="FVN208" s="89"/>
      <c r="FVO208" s="89"/>
      <c r="FVP208" s="89"/>
      <c r="FVQ208" s="89"/>
      <c r="FVR208" s="89"/>
      <c r="FVS208" s="89"/>
      <c r="FVT208" s="89"/>
      <c r="FVU208" s="89"/>
      <c r="FVV208" s="89"/>
      <c r="FVW208" s="89"/>
      <c r="FVZ208" s="89"/>
      <c r="FWC208" s="89"/>
      <c r="FWF208" s="89"/>
      <c r="FWI208" s="89"/>
      <c r="FWL208" s="89"/>
      <c r="FWX208" s="89"/>
      <c r="FXA208" s="89"/>
      <c r="FXD208" s="89"/>
      <c r="FXG208" s="89"/>
      <c r="FXM208" s="89"/>
      <c r="FXP208" s="89"/>
      <c r="FXV208" s="89"/>
      <c r="FXY208" s="89"/>
      <c r="FYB208" s="89"/>
      <c r="FYE208" s="89"/>
      <c r="FYK208" s="89"/>
      <c r="FYN208" s="89"/>
      <c r="FYT208" s="89"/>
      <c r="FYV208" s="89"/>
      <c r="FYW208" s="89"/>
      <c r="FYY208" s="89"/>
      <c r="FZB208" s="89"/>
      <c r="FZE208" s="89"/>
      <c r="FZP208" s="89"/>
      <c r="FZR208" s="89"/>
      <c r="GAD208" s="89"/>
      <c r="GAG208" s="89"/>
      <c r="GAO208" s="89"/>
      <c r="GBI208" s="89"/>
      <c r="GBK208" s="89"/>
      <c r="GBL208" s="89"/>
      <c r="GBM208" s="89"/>
      <c r="GBN208" s="89"/>
      <c r="GBO208" s="89"/>
      <c r="GBP208" s="89"/>
      <c r="GCH208" s="89"/>
      <c r="GCI208" s="89"/>
      <c r="GCL208" s="89"/>
      <c r="GCO208" s="89"/>
      <c r="GCQ208" s="89"/>
      <c r="GCS208" s="89"/>
      <c r="GCV208" s="89"/>
      <c r="GCY208" s="89"/>
      <c r="GDB208" s="89"/>
      <c r="GDH208" s="89"/>
      <c r="GDK208" s="89"/>
      <c r="GDN208" s="89"/>
      <c r="GDS208" s="89"/>
      <c r="GEG208" s="89"/>
      <c r="GEH208" s="89"/>
      <c r="GEI208" s="89"/>
      <c r="GEJ208" s="89"/>
      <c r="GEK208" s="89"/>
      <c r="GEL208" s="89"/>
      <c r="GEM208" s="89"/>
      <c r="GEN208" s="89"/>
      <c r="GEO208" s="89"/>
      <c r="GEP208" s="89"/>
      <c r="GEQ208" s="89"/>
      <c r="GER208" s="89"/>
      <c r="GES208" s="89"/>
      <c r="GET208" s="89"/>
      <c r="GEU208" s="89"/>
      <c r="GEV208" s="89"/>
      <c r="GEW208" s="89"/>
      <c r="GEX208" s="89"/>
      <c r="GEY208" s="89"/>
      <c r="GEZ208" s="89"/>
      <c r="GFA208" s="89"/>
      <c r="GFB208" s="89"/>
      <c r="GFC208" s="89"/>
      <c r="GFD208" s="89"/>
      <c r="GFE208" s="89"/>
      <c r="GFF208" s="89"/>
      <c r="GFG208" s="89"/>
      <c r="GFH208" s="89"/>
      <c r="GFI208" s="89"/>
      <c r="GFJ208" s="89"/>
      <c r="GFK208" s="89"/>
      <c r="GFL208" s="89"/>
      <c r="GFM208" s="89"/>
      <c r="GFN208" s="89"/>
      <c r="GFO208" s="89"/>
      <c r="GFP208" s="89"/>
      <c r="GFQ208" s="89"/>
      <c r="GFR208" s="89"/>
      <c r="GFS208" s="89"/>
      <c r="GFV208" s="89"/>
      <c r="GFY208" s="89"/>
      <c r="GGB208" s="89"/>
      <c r="GGE208" s="89"/>
      <c r="GGH208" s="89"/>
      <c r="GGT208" s="89"/>
      <c r="GGW208" s="89"/>
      <c r="GGZ208" s="89"/>
      <c r="GHC208" s="89"/>
      <c r="GHI208" s="89"/>
      <c r="GHL208" s="89"/>
      <c r="GHR208" s="89"/>
      <c r="GHU208" s="89"/>
      <c r="GHX208" s="89"/>
      <c r="GIA208" s="89"/>
      <c r="GIG208" s="89"/>
      <c r="GIJ208" s="89"/>
      <c r="GIP208" s="89"/>
      <c r="GIR208" s="89"/>
      <c r="GIS208" s="89"/>
      <c r="GIU208" s="89"/>
      <c r="GIX208" s="89"/>
      <c r="GJA208" s="89"/>
      <c r="GJL208" s="89"/>
      <c r="GJN208" s="89"/>
      <c r="GJZ208" s="89"/>
      <c r="GKC208" s="89"/>
      <c r="GKK208" s="89"/>
      <c r="GLE208" s="89"/>
      <c r="GLG208" s="89"/>
      <c r="GLH208" s="89"/>
      <c r="GLI208" s="89"/>
      <c r="GLJ208" s="89"/>
      <c r="GLK208" s="89"/>
      <c r="GLL208" s="89"/>
      <c r="GMD208" s="89"/>
      <c r="GME208" s="89"/>
      <c r="GMH208" s="89"/>
      <c r="GMK208" s="89"/>
      <c r="GMM208" s="89"/>
      <c r="GMO208" s="89"/>
      <c r="GMR208" s="89"/>
      <c r="GMU208" s="89"/>
      <c r="GMX208" s="89"/>
      <c r="GND208" s="89"/>
      <c r="GNG208" s="89"/>
      <c r="GNJ208" s="89"/>
      <c r="GNO208" s="89"/>
      <c r="GOC208" s="89"/>
      <c r="GOD208" s="89"/>
      <c r="GOE208" s="89"/>
      <c r="GOF208" s="89"/>
      <c r="GOG208" s="89"/>
      <c r="GOH208" s="89"/>
      <c r="GOI208" s="89"/>
      <c r="GOJ208" s="89"/>
      <c r="GOK208" s="89"/>
      <c r="GOL208" s="89"/>
      <c r="GOM208" s="89"/>
      <c r="GON208" s="89"/>
      <c r="GOO208" s="89"/>
      <c r="GOP208" s="89"/>
      <c r="GOQ208" s="89"/>
      <c r="GOR208" s="89"/>
      <c r="GOS208" s="89"/>
      <c r="GOT208" s="89"/>
      <c r="GOU208" s="89"/>
      <c r="GOV208" s="89"/>
      <c r="GOW208" s="89"/>
      <c r="GOX208" s="89"/>
      <c r="GOY208" s="89"/>
      <c r="GOZ208" s="89"/>
      <c r="GPA208" s="89"/>
      <c r="GPB208" s="89"/>
      <c r="GPC208" s="89"/>
      <c r="GPD208" s="89"/>
      <c r="GPE208" s="89"/>
      <c r="GPF208" s="89"/>
      <c r="GPG208" s="89"/>
      <c r="GPH208" s="89"/>
      <c r="GPI208" s="89"/>
      <c r="GPJ208" s="89"/>
      <c r="GPK208" s="89"/>
      <c r="GPL208" s="89"/>
      <c r="GPM208" s="89"/>
      <c r="GPN208" s="89"/>
      <c r="GPO208" s="89"/>
      <c r="GPR208" s="89"/>
      <c r="GPU208" s="89"/>
      <c r="GPX208" s="89"/>
      <c r="GQA208" s="89"/>
      <c r="GQD208" s="89"/>
      <c r="GQP208" s="89"/>
      <c r="GQS208" s="89"/>
      <c r="GQV208" s="89"/>
      <c r="GQY208" s="89"/>
      <c r="GRE208" s="89"/>
      <c r="GRH208" s="89"/>
      <c r="GRN208" s="89"/>
      <c r="GRQ208" s="89"/>
      <c r="GRT208" s="89"/>
      <c r="GRW208" s="89"/>
      <c r="GSC208" s="89"/>
      <c r="GSF208" s="89"/>
      <c r="GSL208" s="89"/>
      <c r="GSN208" s="89"/>
      <c r="GSO208" s="89"/>
      <c r="GSQ208" s="89"/>
      <c r="GST208" s="89"/>
      <c r="GSW208" s="89"/>
      <c r="GTH208" s="89"/>
      <c r="GTJ208" s="89"/>
      <c r="GTV208" s="89"/>
      <c r="GTY208" s="89"/>
      <c r="GUG208" s="89"/>
      <c r="GVA208" s="89"/>
      <c r="GVC208" s="89"/>
      <c r="GVD208" s="89"/>
      <c r="GVE208" s="89"/>
      <c r="GVF208" s="89"/>
      <c r="GVG208" s="89"/>
      <c r="GVH208" s="89"/>
      <c r="GVZ208" s="89"/>
      <c r="GWA208" s="89"/>
      <c r="GWD208" s="89"/>
      <c r="GWG208" s="89"/>
      <c r="GWI208" s="89"/>
      <c r="GWK208" s="89"/>
      <c r="GWN208" s="89"/>
      <c r="GWQ208" s="89"/>
      <c r="GWT208" s="89"/>
      <c r="GWZ208" s="89"/>
      <c r="GXC208" s="89"/>
      <c r="GXF208" s="89"/>
      <c r="GXK208" s="89"/>
      <c r="GXY208" s="89"/>
      <c r="GXZ208" s="89"/>
      <c r="GYA208" s="89"/>
      <c r="GYB208" s="89"/>
      <c r="GYC208" s="89"/>
      <c r="GYD208" s="89"/>
      <c r="GYE208" s="89"/>
      <c r="GYF208" s="89"/>
      <c r="GYG208" s="89"/>
      <c r="GYH208" s="89"/>
      <c r="GYI208" s="89"/>
      <c r="GYJ208" s="89"/>
      <c r="GYK208" s="89"/>
      <c r="GYL208" s="89"/>
      <c r="GYM208" s="89"/>
      <c r="GYN208" s="89"/>
      <c r="GYO208" s="89"/>
      <c r="GYP208" s="89"/>
      <c r="GYQ208" s="89"/>
      <c r="GYR208" s="89"/>
      <c r="GYS208" s="89"/>
      <c r="GYT208" s="89"/>
      <c r="GYU208" s="89"/>
      <c r="GYV208" s="89"/>
      <c r="GYW208" s="89"/>
      <c r="GYX208" s="89"/>
      <c r="GYY208" s="89"/>
      <c r="GYZ208" s="89"/>
      <c r="GZA208" s="89"/>
      <c r="GZB208" s="89"/>
      <c r="GZC208" s="89"/>
      <c r="GZD208" s="89"/>
      <c r="GZE208" s="89"/>
      <c r="GZF208" s="89"/>
      <c r="GZG208" s="89"/>
      <c r="GZH208" s="89"/>
      <c r="GZI208" s="89"/>
      <c r="GZJ208" s="89"/>
      <c r="GZK208" s="89"/>
      <c r="GZN208" s="89"/>
      <c r="GZQ208" s="89"/>
      <c r="GZT208" s="89"/>
      <c r="GZW208" s="89"/>
      <c r="GZZ208" s="89"/>
      <c r="HAL208" s="89"/>
      <c r="HAO208" s="89"/>
      <c r="HAR208" s="89"/>
      <c r="HAU208" s="89"/>
      <c r="HBA208" s="89"/>
      <c r="HBD208" s="89"/>
      <c r="HBJ208" s="89"/>
      <c r="HBM208" s="89"/>
      <c r="HBP208" s="89"/>
      <c r="HBS208" s="89"/>
      <c r="HBY208" s="89"/>
      <c r="HCB208" s="89"/>
      <c r="HCH208" s="89"/>
      <c r="HCJ208" s="89"/>
      <c r="HCK208" s="89"/>
      <c r="HCM208" s="89"/>
      <c r="HCP208" s="89"/>
      <c r="HCS208" s="89"/>
      <c r="HDD208" s="89"/>
      <c r="HDF208" s="89"/>
      <c r="HDR208" s="89"/>
      <c r="HDU208" s="89"/>
      <c r="HEC208" s="89"/>
      <c r="HEW208" s="89"/>
      <c r="HEY208" s="89"/>
      <c r="HEZ208" s="89"/>
      <c r="HFA208" s="89"/>
      <c r="HFB208" s="89"/>
      <c r="HFC208" s="89"/>
      <c r="HFD208" s="89"/>
      <c r="HFV208" s="89"/>
      <c r="HFW208" s="89"/>
      <c r="HFZ208" s="89"/>
      <c r="HGC208" s="89"/>
      <c r="HGE208" s="89"/>
      <c r="HGG208" s="89"/>
      <c r="HGJ208" s="89"/>
      <c r="HGM208" s="89"/>
      <c r="HGP208" s="89"/>
      <c r="HGV208" s="89"/>
      <c r="HGY208" s="89"/>
      <c r="HHB208" s="89"/>
      <c r="HHG208" s="89"/>
      <c r="HHU208" s="89"/>
      <c r="HHV208" s="89"/>
      <c r="HHW208" s="89"/>
      <c r="HHX208" s="89"/>
      <c r="HHY208" s="89"/>
      <c r="HHZ208" s="89"/>
      <c r="HIA208" s="89"/>
      <c r="HIB208" s="89"/>
      <c r="HIC208" s="89"/>
      <c r="HID208" s="89"/>
      <c r="HIE208" s="89"/>
      <c r="HIF208" s="89"/>
      <c r="HIG208" s="89"/>
      <c r="HIH208" s="89"/>
      <c r="HII208" s="89"/>
      <c r="HIJ208" s="89"/>
      <c r="HIK208" s="89"/>
      <c r="HIL208" s="89"/>
      <c r="HIM208" s="89"/>
      <c r="HIN208" s="89"/>
      <c r="HIO208" s="89"/>
      <c r="HIP208" s="89"/>
      <c r="HIQ208" s="89"/>
      <c r="HIR208" s="89"/>
      <c r="HIS208" s="89"/>
      <c r="HIT208" s="89"/>
      <c r="HIU208" s="89"/>
      <c r="HIV208" s="89"/>
      <c r="HIW208" s="89"/>
      <c r="HIX208" s="89"/>
      <c r="HIY208" s="89"/>
      <c r="HIZ208" s="89"/>
      <c r="HJA208" s="89"/>
      <c r="HJB208" s="89"/>
      <c r="HJC208" s="89"/>
      <c r="HJD208" s="89"/>
      <c r="HJE208" s="89"/>
      <c r="HJF208" s="89"/>
      <c r="HJG208" s="89"/>
      <c r="HJJ208" s="89"/>
      <c r="HJM208" s="89"/>
      <c r="HJP208" s="89"/>
      <c r="HJS208" s="89"/>
      <c r="HJV208" s="89"/>
      <c r="HKH208" s="89"/>
      <c r="HKK208" s="89"/>
      <c r="HKN208" s="89"/>
      <c r="HKQ208" s="89"/>
      <c r="HKW208" s="89"/>
      <c r="HKZ208" s="89"/>
      <c r="HLF208" s="89"/>
      <c r="HLI208" s="89"/>
      <c r="HLL208" s="89"/>
      <c r="HLO208" s="89"/>
      <c r="HLU208" s="89"/>
      <c r="HLX208" s="89"/>
      <c r="HMD208" s="89"/>
      <c r="HMF208" s="89"/>
      <c r="HMG208" s="89"/>
      <c r="HMI208" s="89"/>
      <c r="HML208" s="89"/>
      <c r="HMO208" s="89"/>
      <c r="HMZ208" s="89"/>
      <c r="HNB208" s="89"/>
      <c r="HNN208" s="89"/>
      <c r="HNQ208" s="89"/>
      <c r="HNY208" s="89"/>
      <c r="HOS208" s="89"/>
      <c r="HOU208" s="89"/>
      <c r="HOV208" s="89"/>
      <c r="HOW208" s="89"/>
      <c r="HOX208" s="89"/>
      <c r="HOY208" s="89"/>
      <c r="HOZ208" s="89"/>
      <c r="HPR208" s="89"/>
      <c r="HPS208" s="89"/>
      <c r="HPV208" s="89"/>
      <c r="HPY208" s="89"/>
      <c r="HQA208" s="89"/>
      <c r="HQC208" s="89"/>
      <c r="HQF208" s="89"/>
      <c r="HQI208" s="89"/>
      <c r="HQL208" s="89"/>
      <c r="HQR208" s="89"/>
      <c r="HQU208" s="89"/>
      <c r="HQX208" s="89"/>
      <c r="HRC208" s="89"/>
      <c r="HRQ208" s="89"/>
      <c r="HRR208" s="89"/>
      <c r="HRS208" s="89"/>
      <c r="HRT208" s="89"/>
      <c r="HRU208" s="89"/>
      <c r="HRV208" s="89"/>
      <c r="HRW208" s="89"/>
      <c r="HRX208" s="89"/>
      <c r="HRY208" s="89"/>
      <c r="HRZ208" s="89"/>
      <c r="HSA208" s="89"/>
      <c r="HSB208" s="89"/>
      <c r="HSC208" s="89"/>
      <c r="HSD208" s="89"/>
      <c r="HSE208" s="89"/>
      <c r="HSF208" s="89"/>
      <c r="HSG208" s="89"/>
      <c r="HSH208" s="89"/>
      <c r="HSI208" s="89"/>
      <c r="HSJ208" s="89"/>
      <c r="HSK208" s="89"/>
      <c r="HSL208" s="89"/>
      <c r="HSM208" s="89"/>
      <c r="HSN208" s="89"/>
      <c r="HSO208" s="89"/>
      <c r="HSP208" s="89"/>
      <c r="HSQ208" s="89"/>
      <c r="HSR208" s="89"/>
      <c r="HSS208" s="89"/>
      <c r="HST208" s="89"/>
      <c r="HSU208" s="89"/>
      <c r="HSV208" s="89"/>
      <c r="HSW208" s="89"/>
      <c r="HSX208" s="89"/>
      <c r="HSY208" s="89"/>
      <c r="HSZ208" s="89"/>
      <c r="HTA208" s="89"/>
      <c r="HTB208" s="89"/>
      <c r="HTC208" s="89"/>
      <c r="HTF208" s="89"/>
      <c r="HTI208" s="89"/>
      <c r="HTL208" s="89"/>
      <c r="HTO208" s="89"/>
      <c r="HTR208" s="89"/>
      <c r="HUD208" s="89"/>
      <c r="HUG208" s="89"/>
      <c r="HUJ208" s="89"/>
      <c r="HUM208" s="89"/>
      <c r="HUS208" s="89"/>
      <c r="HUV208" s="89"/>
      <c r="HVB208" s="89"/>
      <c r="HVE208" s="89"/>
      <c r="HVH208" s="89"/>
      <c r="HVK208" s="89"/>
      <c r="HVQ208" s="89"/>
      <c r="HVT208" s="89"/>
      <c r="HVZ208" s="89"/>
      <c r="HWB208" s="89"/>
      <c r="HWC208" s="89"/>
      <c r="HWE208" s="89"/>
      <c r="HWH208" s="89"/>
      <c r="HWK208" s="89"/>
      <c r="HWV208" s="89"/>
      <c r="HWX208" s="89"/>
      <c r="HXJ208" s="89"/>
      <c r="HXM208" s="89"/>
      <c r="HXU208" s="89"/>
      <c r="HYO208" s="89"/>
      <c r="HYQ208" s="89"/>
      <c r="HYR208" s="89"/>
      <c r="HYS208" s="89"/>
      <c r="HYT208" s="89"/>
      <c r="HYU208" s="89"/>
      <c r="HYV208" s="89"/>
      <c r="HZN208" s="89"/>
      <c r="HZO208" s="89"/>
      <c r="HZR208" s="89"/>
      <c r="HZU208" s="89"/>
      <c r="HZW208" s="89"/>
      <c r="HZY208" s="89"/>
      <c r="IAB208" s="89"/>
      <c r="IAE208" s="89"/>
      <c r="IAH208" s="89"/>
      <c r="IAN208" s="89"/>
      <c r="IAQ208" s="89"/>
      <c r="IAT208" s="89"/>
      <c r="IAY208" s="89"/>
      <c r="IBM208" s="89"/>
      <c r="IBN208" s="89"/>
      <c r="IBO208" s="89"/>
      <c r="IBP208" s="89"/>
      <c r="IBQ208" s="89"/>
      <c r="IBR208" s="89"/>
      <c r="IBS208" s="89"/>
      <c r="IBT208" s="89"/>
      <c r="IBU208" s="89"/>
      <c r="IBV208" s="89"/>
      <c r="IBW208" s="89"/>
      <c r="IBX208" s="89"/>
      <c r="IBY208" s="89"/>
      <c r="IBZ208" s="89"/>
      <c r="ICA208" s="89"/>
      <c r="ICB208" s="89"/>
      <c r="ICC208" s="89"/>
      <c r="ICD208" s="89"/>
      <c r="ICE208" s="89"/>
      <c r="ICF208" s="89"/>
      <c r="ICG208" s="89"/>
      <c r="ICH208" s="89"/>
      <c r="ICI208" s="89"/>
      <c r="ICJ208" s="89"/>
      <c r="ICK208" s="89"/>
      <c r="ICL208" s="89"/>
      <c r="ICM208" s="89"/>
      <c r="ICN208" s="89"/>
      <c r="ICO208" s="89"/>
      <c r="ICP208" s="89"/>
      <c r="ICQ208" s="89"/>
      <c r="ICR208" s="89"/>
      <c r="ICS208" s="89"/>
      <c r="ICT208" s="89"/>
      <c r="ICU208" s="89"/>
      <c r="ICV208" s="89"/>
      <c r="ICW208" s="89"/>
      <c r="ICX208" s="89"/>
      <c r="ICY208" s="89"/>
      <c r="IDB208" s="89"/>
      <c r="IDE208" s="89"/>
      <c r="IDH208" s="89"/>
      <c r="IDK208" s="89"/>
      <c r="IDN208" s="89"/>
      <c r="IDZ208" s="89"/>
      <c r="IEC208" s="89"/>
      <c r="IEF208" s="89"/>
      <c r="IEI208" s="89"/>
      <c r="IEO208" s="89"/>
      <c r="IER208" s="89"/>
      <c r="IEX208" s="89"/>
      <c r="IFA208" s="89"/>
      <c r="IFD208" s="89"/>
      <c r="IFG208" s="89"/>
      <c r="IFM208" s="89"/>
      <c r="IFP208" s="89"/>
      <c r="IFV208" s="89"/>
      <c r="IFX208" s="89"/>
      <c r="IFY208" s="89"/>
      <c r="IGA208" s="89"/>
      <c r="IGD208" s="89"/>
      <c r="IGG208" s="89"/>
      <c r="IGR208" s="89"/>
      <c r="IGT208" s="89"/>
      <c r="IHF208" s="89"/>
      <c r="IHI208" s="89"/>
      <c r="IHQ208" s="89"/>
      <c r="IIK208" s="89"/>
      <c r="IIM208" s="89"/>
      <c r="IIN208" s="89"/>
      <c r="IIO208" s="89"/>
      <c r="IIP208" s="89"/>
      <c r="IIQ208" s="89"/>
      <c r="IIR208" s="89"/>
      <c r="IJJ208" s="89"/>
      <c r="IJK208" s="89"/>
      <c r="IJN208" s="89"/>
      <c r="IJQ208" s="89"/>
      <c r="IJS208" s="89"/>
      <c r="IJU208" s="89"/>
      <c r="IJX208" s="89"/>
      <c r="IKA208" s="89"/>
      <c r="IKD208" s="89"/>
      <c r="IKJ208" s="89"/>
      <c r="IKM208" s="89"/>
      <c r="IKP208" s="89"/>
      <c r="IKU208" s="89"/>
      <c r="ILI208" s="89"/>
      <c r="ILJ208" s="89"/>
      <c r="ILK208" s="89"/>
      <c r="ILL208" s="89"/>
      <c r="ILM208" s="89"/>
      <c r="ILN208" s="89"/>
      <c r="ILO208" s="89"/>
      <c r="ILP208" s="89"/>
      <c r="ILQ208" s="89"/>
      <c r="ILR208" s="89"/>
      <c r="ILS208" s="89"/>
      <c r="ILT208" s="89"/>
      <c r="ILU208" s="89"/>
      <c r="ILV208" s="89"/>
      <c r="ILW208" s="89"/>
      <c r="ILX208" s="89"/>
      <c r="ILY208" s="89"/>
      <c r="ILZ208" s="89"/>
      <c r="IMA208" s="89"/>
      <c r="IMB208" s="89"/>
      <c r="IMC208" s="89"/>
      <c r="IMD208" s="89"/>
      <c r="IME208" s="89"/>
      <c r="IMF208" s="89"/>
      <c r="IMG208" s="89"/>
      <c r="IMH208" s="89"/>
      <c r="IMI208" s="89"/>
      <c r="IMJ208" s="89"/>
      <c r="IMK208" s="89"/>
      <c r="IML208" s="89"/>
      <c r="IMM208" s="89"/>
      <c r="IMN208" s="89"/>
      <c r="IMO208" s="89"/>
      <c r="IMP208" s="89"/>
      <c r="IMQ208" s="89"/>
      <c r="IMR208" s="89"/>
      <c r="IMS208" s="89"/>
      <c r="IMT208" s="89"/>
      <c r="IMU208" s="89"/>
      <c r="IMX208" s="89"/>
      <c r="INA208" s="89"/>
      <c r="IND208" s="89"/>
      <c r="ING208" s="89"/>
      <c r="INJ208" s="89"/>
      <c r="INV208" s="89"/>
      <c r="INY208" s="89"/>
      <c r="IOB208" s="89"/>
      <c r="IOE208" s="89"/>
      <c r="IOK208" s="89"/>
      <c r="ION208" s="89"/>
      <c r="IOT208" s="89"/>
      <c r="IOW208" s="89"/>
      <c r="IOZ208" s="89"/>
      <c r="IPC208" s="89"/>
      <c r="IPI208" s="89"/>
      <c r="IPL208" s="89"/>
      <c r="IPR208" s="89"/>
      <c r="IPT208" s="89"/>
      <c r="IPU208" s="89"/>
      <c r="IPW208" s="89"/>
      <c r="IPZ208" s="89"/>
      <c r="IQC208" s="89"/>
      <c r="IQN208" s="89"/>
      <c r="IQP208" s="89"/>
      <c r="IRB208" s="89"/>
      <c r="IRE208" s="89"/>
      <c r="IRM208" s="89"/>
      <c r="ISG208" s="89"/>
      <c r="ISI208" s="89"/>
      <c r="ISJ208" s="89"/>
      <c r="ISK208" s="89"/>
      <c r="ISL208" s="89"/>
      <c r="ISM208" s="89"/>
      <c r="ISN208" s="89"/>
      <c r="ITF208" s="89"/>
      <c r="ITG208" s="89"/>
      <c r="ITJ208" s="89"/>
      <c r="ITM208" s="89"/>
      <c r="ITO208" s="89"/>
      <c r="ITQ208" s="89"/>
      <c r="ITT208" s="89"/>
      <c r="ITW208" s="89"/>
      <c r="ITZ208" s="89"/>
      <c r="IUF208" s="89"/>
      <c r="IUI208" s="89"/>
      <c r="IUL208" s="89"/>
      <c r="IUQ208" s="89"/>
      <c r="IVE208" s="89"/>
      <c r="IVF208" s="89"/>
      <c r="IVG208" s="89"/>
      <c r="IVH208" s="89"/>
      <c r="IVI208" s="89"/>
      <c r="IVJ208" s="89"/>
      <c r="IVK208" s="89"/>
      <c r="IVL208" s="89"/>
      <c r="IVM208" s="89"/>
      <c r="IVN208" s="89"/>
      <c r="IVO208" s="89"/>
      <c r="IVP208" s="89"/>
      <c r="IVQ208" s="89"/>
      <c r="IVR208" s="89"/>
      <c r="IVS208" s="89"/>
      <c r="IVT208" s="89"/>
      <c r="IVU208" s="89"/>
      <c r="IVV208" s="89"/>
      <c r="IVW208" s="89"/>
      <c r="IVX208" s="89"/>
      <c r="IVY208" s="89"/>
      <c r="IVZ208" s="89"/>
      <c r="IWA208" s="89"/>
      <c r="IWB208" s="89"/>
      <c r="IWC208" s="89"/>
      <c r="IWD208" s="89"/>
      <c r="IWE208" s="89"/>
      <c r="IWF208" s="89"/>
      <c r="IWG208" s="89"/>
      <c r="IWH208" s="89"/>
      <c r="IWI208" s="89"/>
      <c r="IWJ208" s="89"/>
      <c r="IWK208" s="89"/>
      <c r="IWL208" s="89"/>
      <c r="IWM208" s="89"/>
      <c r="IWN208" s="89"/>
      <c r="IWO208" s="89"/>
      <c r="IWP208" s="89"/>
      <c r="IWQ208" s="89"/>
      <c r="IWT208" s="89"/>
      <c r="IWW208" s="89"/>
      <c r="IWZ208" s="89"/>
      <c r="IXC208" s="89"/>
      <c r="IXF208" s="89"/>
      <c r="IXR208" s="89"/>
      <c r="IXU208" s="89"/>
      <c r="IXX208" s="89"/>
      <c r="IYA208" s="89"/>
      <c r="IYG208" s="89"/>
      <c r="IYJ208" s="89"/>
      <c r="IYP208" s="89"/>
      <c r="IYS208" s="89"/>
      <c r="IYV208" s="89"/>
      <c r="IYY208" s="89"/>
      <c r="IZE208" s="89"/>
      <c r="IZH208" s="89"/>
      <c r="IZN208" s="89"/>
      <c r="IZP208" s="89"/>
      <c r="IZQ208" s="89"/>
      <c r="IZS208" s="89"/>
      <c r="IZV208" s="89"/>
      <c r="IZY208" s="89"/>
      <c r="JAJ208" s="89"/>
      <c r="JAL208" s="89"/>
      <c r="JAX208" s="89"/>
      <c r="JBA208" s="89"/>
      <c r="JBI208" s="89"/>
      <c r="JCC208" s="89"/>
      <c r="JCE208" s="89"/>
      <c r="JCF208" s="89"/>
      <c r="JCG208" s="89"/>
      <c r="JCH208" s="89"/>
      <c r="JCI208" s="89"/>
      <c r="JCJ208" s="89"/>
      <c r="JDB208" s="89"/>
      <c r="JDC208" s="89"/>
      <c r="JDF208" s="89"/>
      <c r="JDI208" s="89"/>
      <c r="JDK208" s="89"/>
      <c r="JDM208" s="89"/>
      <c r="JDP208" s="89"/>
      <c r="JDS208" s="89"/>
      <c r="JDV208" s="89"/>
      <c r="JEB208" s="89"/>
      <c r="JEE208" s="89"/>
      <c r="JEH208" s="89"/>
      <c r="JEM208" s="89"/>
      <c r="JFA208" s="89"/>
      <c r="JFB208" s="89"/>
      <c r="JFC208" s="89"/>
      <c r="JFD208" s="89"/>
      <c r="JFE208" s="89"/>
      <c r="JFF208" s="89"/>
      <c r="JFG208" s="89"/>
      <c r="JFH208" s="89"/>
      <c r="JFI208" s="89"/>
      <c r="JFJ208" s="89"/>
      <c r="JFK208" s="89"/>
      <c r="JFL208" s="89"/>
      <c r="JFM208" s="89"/>
      <c r="JFN208" s="89"/>
      <c r="JFO208" s="89"/>
      <c r="JFP208" s="89"/>
      <c r="JFQ208" s="89"/>
      <c r="JFR208" s="89"/>
      <c r="JFS208" s="89"/>
      <c r="JFT208" s="89"/>
      <c r="JFU208" s="89"/>
      <c r="JFV208" s="89"/>
      <c r="JFW208" s="89"/>
      <c r="JFX208" s="89"/>
      <c r="JFY208" s="89"/>
      <c r="JFZ208" s="89"/>
      <c r="JGA208" s="89"/>
      <c r="JGB208" s="89"/>
      <c r="JGC208" s="89"/>
      <c r="JGD208" s="89"/>
      <c r="JGE208" s="89"/>
      <c r="JGF208" s="89"/>
      <c r="JGG208" s="89"/>
      <c r="JGH208" s="89"/>
      <c r="JGI208" s="89"/>
      <c r="JGJ208" s="89"/>
      <c r="JGK208" s="89"/>
      <c r="JGL208" s="89"/>
      <c r="JGM208" s="89"/>
      <c r="JGP208" s="89"/>
      <c r="JGS208" s="89"/>
      <c r="JGV208" s="89"/>
      <c r="JGY208" s="89"/>
      <c r="JHB208" s="89"/>
      <c r="JHN208" s="89"/>
      <c r="JHQ208" s="89"/>
      <c r="JHT208" s="89"/>
      <c r="JHW208" s="89"/>
      <c r="JIC208" s="89"/>
      <c r="JIF208" s="89"/>
      <c r="JIL208" s="89"/>
      <c r="JIO208" s="89"/>
      <c r="JIR208" s="89"/>
      <c r="JIU208" s="89"/>
      <c r="JJA208" s="89"/>
      <c r="JJD208" s="89"/>
      <c r="JJJ208" s="89"/>
      <c r="JJL208" s="89"/>
      <c r="JJM208" s="89"/>
      <c r="JJO208" s="89"/>
      <c r="JJR208" s="89"/>
      <c r="JJU208" s="89"/>
      <c r="JKF208" s="89"/>
      <c r="JKH208" s="89"/>
      <c r="JKT208" s="89"/>
      <c r="JKW208" s="89"/>
      <c r="JLE208" s="89"/>
      <c r="JLY208" s="89"/>
      <c r="JMA208" s="89"/>
      <c r="JMB208" s="89"/>
      <c r="JMC208" s="89"/>
      <c r="JMD208" s="89"/>
      <c r="JME208" s="89"/>
      <c r="JMF208" s="89"/>
      <c r="JMX208" s="89"/>
      <c r="JMY208" s="89"/>
      <c r="JNB208" s="89"/>
      <c r="JNE208" s="89"/>
      <c r="JNG208" s="89"/>
      <c r="JNI208" s="89"/>
      <c r="JNL208" s="89"/>
      <c r="JNO208" s="89"/>
      <c r="JNR208" s="89"/>
      <c r="JNX208" s="89"/>
      <c r="JOA208" s="89"/>
      <c r="JOD208" s="89"/>
      <c r="JOI208" s="89"/>
      <c r="JOW208" s="89"/>
      <c r="JOX208" s="89"/>
      <c r="JOY208" s="89"/>
      <c r="JOZ208" s="89"/>
      <c r="JPA208" s="89"/>
      <c r="JPB208" s="89"/>
      <c r="JPC208" s="89"/>
      <c r="JPD208" s="89"/>
      <c r="JPE208" s="89"/>
      <c r="JPF208" s="89"/>
      <c r="JPG208" s="89"/>
      <c r="JPH208" s="89"/>
      <c r="JPI208" s="89"/>
      <c r="JPJ208" s="89"/>
      <c r="JPK208" s="89"/>
      <c r="JPL208" s="89"/>
      <c r="JPM208" s="89"/>
      <c r="JPN208" s="89"/>
      <c r="JPO208" s="89"/>
      <c r="JPP208" s="89"/>
      <c r="JPQ208" s="89"/>
      <c r="JPR208" s="89"/>
      <c r="JPS208" s="89"/>
      <c r="JPT208" s="89"/>
      <c r="JPU208" s="89"/>
      <c r="JPV208" s="89"/>
      <c r="JPW208" s="89"/>
      <c r="JPX208" s="89"/>
      <c r="JPY208" s="89"/>
      <c r="JPZ208" s="89"/>
      <c r="JQA208" s="89"/>
      <c r="JQB208" s="89"/>
      <c r="JQC208" s="89"/>
      <c r="JQD208" s="89"/>
      <c r="JQE208" s="89"/>
      <c r="JQF208" s="89"/>
      <c r="JQG208" s="89"/>
      <c r="JQH208" s="89"/>
      <c r="JQI208" s="89"/>
      <c r="JQL208" s="89"/>
      <c r="JQO208" s="89"/>
      <c r="JQR208" s="89"/>
      <c r="JQU208" s="89"/>
      <c r="JQX208" s="89"/>
      <c r="JRJ208" s="89"/>
      <c r="JRM208" s="89"/>
      <c r="JRP208" s="89"/>
      <c r="JRS208" s="89"/>
      <c r="JRY208" s="89"/>
      <c r="JSB208" s="89"/>
      <c r="JSH208" s="89"/>
      <c r="JSK208" s="89"/>
      <c r="JSN208" s="89"/>
      <c r="JSQ208" s="89"/>
      <c r="JSW208" s="89"/>
      <c r="JSZ208" s="89"/>
      <c r="JTF208" s="89"/>
      <c r="JTH208" s="89"/>
      <c r="JTI208" s="89"/>
      <c r="JTK208" s="89"/>
      <c r="JTN208" s="89"/>
      <c r="JTQ208" s="89"/>
      <c r="JUB208" s="89"/>
      <c r="JUD208" s="89"/>
      <c r="JUP208" s="89"/>
      <c r="JUS208" s="89"/>
      <c r="JVA208" s="89"/>
      <c r="JVU208" s="89"/>
      <c r="JVW208" s="89"/>
      <c r="JVX208" s="89"/>
      <c r="JVY208" s="89"/>
      <c r="JVZ208" s="89"/>
      <c r="JWA208" s="89"/>
      <c r="JWB208" s="89"/>
      <c r="JWT208" s="89"/>
      <c r="JWU208" s="89"/>
      <c r="JWX208" s="89"/>
      <c r="JXA208" s="89"/>
      <c r="JXC208" s="89"/>
      <c r="JXE208" s="89"/>
      <c r="JXH208" s="89"/>
      <c r="JXK208" s="89"/>
      <c r="JXN208" s="89"/>
      <c r="JXT208" s="89"/>
      <c r="JXW208" s="89"/>
      <c r="JXZ208" s="89"/>
      <c r="JYE208" s="89"/>
      <c r="JYS208" s="89"/>
      <c r="JYT208" s="89"/>
      <c r="JYU208" s="89"/>
      <c r="JYV208" s="89"/>
      <c r="JYW208" s="89"/>
      <c r="JYX208" s="89"/>
      <c r="JYY208" s="89"/>
      <c r="JYZ208" s="89"/>
      <c r="JZA208" s="89"/>
      <c r="JZB208" s="89"/>
      <c r="JZC208" s="89"/>
      <c r="JZD208" s="89"/>
      <c r="JZE208" s="89"/>
      <c r="JZF208" s="89"/>
      <c r="JZG208" s="89"/>
      <c r="JZH208" s="89"/>
      <c r="JZI208" s="89"/>
      <c r="JZJ208" s="89"/>
      <c r="JZK208" s="89"/>
      <c r="JZL208" s="89"/>
      <c r="JZM208" s="89"/>
      <c r="JZN208" s="89"/>
      <c r="JZO208" s="89"/>
      <c r="JZP208" s="89"/>
      <c r="JZQ208" s="89"/>
      <c r="JZR208" s="89"/>
      <c r="JZS208" s="89"/>
      <c r="JZT208" s="89"/>
      <c r="JZU208" s="89"/>
      <c r="JZV208" s="89"/>
      <c r="JZW208" s="89"/>
      <c r="JZX208" s="89"/>
      <c r="JZY208" s="89"/>
      <c r="JZZ208" s="89"/>
      <c r="KAA208" s="89"/>
      <c r="KAB208" s="89"/>
      <c r="KAC208" s="89"/>
      <c r="KAD208" s="89"/>
      <c r="KAE208" s="89"/>
      <c r="KAH208" s="89"/>
      <c r="KAK208" s="89"/>
      <c r="KAN208" s="89"/>
      <c r="KAQ208" s="89"/>
      <c r="KAT208" s="89"/>
      <c r="KBF208" s="89"/>
      <c r="KBI208" s="89"/>
      <c r="KBL208" s="89"/>
      <c r="KBO208" s="89"/>
      <c r="KBU208" s="89"/>
      <c r="KBX208" s="89"/>
      <c r="KCD208" s="89"/>
      <c r="KCG208" s="89"/>
      <c r="KCJ208" s="89"/>
      <c r="KCM208" s="89"/>
      <c r="KCS208" s="89"/>
      <c r="KCV208" s="89"/>
      <c r="KDB208" s="89"/>
      <c r="KDD208" s="89"/>
      <c r="KDE208" s="89"/>
      <c r="KDG208" s="89"/>
      <c r="KDJ208" s="89"/>
      <c r="KDM208" s="89"/>
      <c r="KDX208" s="89"/>
      <c r="KDZ208" s="89"/>
      <c r="KEL208" s="89"/>
      <c r="KEO208" s="89"/>
      <c r="KEW208" s="89"/>
      <c r="KFQ208" s="89"/>
      <c r="KFS208" s="89"/>
      <c r="KFT208" s="89"/>
      <c r="KFU208" s="89"/>
      <c r="KFV208" s="89"/>
      <c r="KFW208" s="89"/>
      <c r="KFX208" s="89"/>
      <c r="KGP208" s="89"/>
      <c r="KGQ208" s="89"/>
      <c r="KGT208" s="89"/>
      <c r="KGW208" s="89"/>
      <c r="KGY208" s="89"/>
      <c r="KHA208" s="89"/>
      <c r="KHD208" s="89"/>
      <c r="KHG208" s="89"/>
      <c r="KHJ208" s="89"/>
      <c r="KHP208" s="89"/>
      <c r="KHS208" s="89"/>
      <c r="KHV208" s="89"/>
      <c r="KIA208" s="89"/>
      <c r="KIO208" s="89"/>
      <c r="KIP208" s="89"/>
      <c r="KIQ208" s="89"/>
      <c r="KIR208" s="89"/>
      <c r="KIS208" s="89"/>
      <c r="KIT208" s="89"/>
      <c r="KIU208" s="89"/>
      <c r="KIV208" s="89"/>
      <c r="KIW208" s="89"/>
      <c r="KIX208" s="89"/>
      <c r="KIY208" s="89"/>
      <c r="KIZ208" s="89"/>
      <c r="KJA208" s="89"/>
      <c r="KJB208" s="89"/>
      <c r="KJC208" s="89"/>
      <c r="KJD208" s="89"/>
      <c r="KJE208" s="89"/>
      <c r="KJF208" s="89"/>
      <c r="KJG208" s="89"/>
      <c r="KJH208" s="89"/>
      <c r="KJI208" s="89"/>
      <c r="KJJ208" s="89"/>
      <c r="KJK208" s="89"/>
      <c r="KJL208" s="89"/>
      <c r="KJM208" s="89"/>
      <c r="KJN208" s="89"/>
      <c r="KJO208" s="89"/>
      <c r="KJP208" s="89"/>
      <c r="KJQ208" s="89"/>
      <c r="KJR208" s="89"/>
      <c r="KJS208" s="89"/>
      <c r="KJT208" s="89"/>
      <c r="KJU208" s="89"/>
      <c r="KJV208" s="89"/>
      <c r="KJW208" s="89"/>
      <c r="KJX208" s="89"/>
      <c r="KJY208" s="89"/>
      <c r="KJZ208" s="89"/>
      <c r="KKA208" s="89"/>
      <c r="KKD208" s="89"/>
      <c r="KKG208" s="89"/>
      <c r="KKJ208" s="89"/>
      <c r="KKM208" s="89"/>
      <c r="KKP208" s="89"/>
      <c r="KLB208" s="89"/>
      <c r="KLE208" s="89"/>
      <c r="KLH208" s="89"/>
      <c r="KLK208" s="89"/>
      <c r="KLQ208" s="89"/>
      <c r="KLT208" s="89"/>
      <c r="KLZ208" s="89"/>
      <c r="KMC208" s="89"/>
      <c r="KMF208" s="89"/>
      <c r="KMI208" s="89"/>
      <c r="KMO208" s="89"/>
      <c r="KMR208" s="89"/>
      <c r="KMX208" s="89"/>
      <c r="KMZ208" s="89"/>
      <c r="KNA208" s="89"/>
      <c r="KNC208" s="89"/>
      <c r="KNF208" s="89"/>
      <c r="KNI208" s="89"/>
      <c r="KNT208" s="89"/>
      <c r="KNV208" s="89"/>
      <c r="KOH208" s="89"/>
      <c r="KOK208" s="89"/>
      <c r="KOS208" s="89"/>
      <c r="KPM208" s="89"/>
      <c r="KPO208" s="89"/>
      <c r="KPP208" s="89"/>
      <c r="KPQ208" s="89"/>
      <c r="KPR208" s="89"/>
      <c r="KPS208" s="89"/>
      <c r="KPT208" s="89"/>
      <c r="KQL208" s="89"/>
      <c r="KQM208" s="89"/>
      <c r="KQP208" s="89"/>
      <c r="KQS208" s="89"/>
      <c r="KQU208" s="89"/>
      <c r="KQW208" s="89"/>
      <c r="KQZ208" s="89"/>
      <c r="KRC208" s="89"/>
      <c r="KRF208" s="89"/>
      <c r="KRL208" s="89"/>
      <c r="KRO208" s="89"/>
      <c r="KRR208" s="89"/>
      <c r="KRW208" s="89"/>
      <c r="KSK208" s="89"/>
      <c r="KSL208" s="89"/>
      <c r="KSM208" s="89"/>
      <c r="KSN208" s="89"/>
      <c r="KSO208" s="89"/>
      <c r="KSP208" s="89"/>
      <c r="KSQ208" s="89"/>
      <c r="KSR208" s="89"/>
      <c r="KSS208" s="89"/>
      <c r="KST208" s="89"/>
      <c r="KSU208" s="89"/>
      <c r="KSV208" s="89"/>
      <c r="KSW208" s="89"/>
      <c r="KSX208" s="89"/>
      <c r="KSY208" s="89"/>
      <c r="KSZ208" s="89"/>
      <c r="KTA208" s="89"/>
      <c r="KTB208" s="89"/>
      <c r="KTC208" s="89"/>
      <c r="KTD208" s="89"/>
      <c r="KTE208" s="89"/>
      <c r="KTF208" s="89"/>
      <c r="KTG208" s="89"/>
      <c r="KTH208" s="89"/>
      <c r="KTI208" s="89"/>
      <c r="KTJ208" s="89"/>
      <c r="KTK208" s="89"/>
      <c r="KTL208" s="89"/>
      <c r="KTM208" s="89"/>
      <c r="KTN208" s="89"/>
      <c r="KTO208" s="89"/>
      <c r="KTP208" s="89"/>
      <c r="KTQ208" s="89"/>
      <c r="KTR208" s="89"/>
      <c r="KTS208" s="89"/>
      <c r="KTT208" s="89"/>
      <c r="KTU208" s="89"/>
      <c r="KTV208" s="89"/>
      <c r="KTW208" s="89"/>
      <c r="KTZ208" s="89"/>
      <c r="KUC208" s="89"/>
      <c r="KUF208" s="89"/>
      <c r="KUI208" s="89"/>
      <c r="KUL208" s="89"/>
      <c r="KUX208" s="89"/>
      <c r="KVA208" s="89"/>
      <c r="KVD208" s="89"/>
      <c r="KVG208" s="89"/>
      <c r="KVM208" s="89"/>
      <c r="KVP208" s="89"/>
      <c r="KVV208" s="89"/>
      <c r="KVY208" s="89"/>
      <c r="KWB208" s="89"/>
      <c r="KWE208" s="89"/>
      <c r="KWK208" s="89"/>
      <c r="KWN208" s="89"/>
      <c r="KWT208" s="89"/>
      <c r="KWV208" s="89"/>
      <c r="KWW208" s="89"/>
      <c r="KWY208" s="89"/>
      <c r="KXB208" s="89"/>
      <c r="KXE208" s="89"/>
      <c r="KXP208" s="89"/>
      <c r="KXR208" s="89"/>
      <c r="KYD208" s="89"/>
      <c r="KYG208" s="89"/>
      <c r="KYO208" s="89"/>
      <c r="KZI208" s="89"/>
      <c r="KZK208" s="89"/>
      <c r="KZL208" s="89"/>
      <c r="KZM208" s="89"/>
      <c r="KZN208" s="89"/>
      <c r="KZO208" s="89"/>
      <c r="KZP208" s="89"/>
      <c r="LAH208" s="89"/>
      <c r="LAI208" s="89"/>
      <c r="LAL208" s="89"/>
      <c r="LAO208" s="89"/>
      <c r="LAQ208" s="89"/>
      <c r="LAS208" s="89"/>
      <c r="LAV208" s="89"/>
      <c r="LAY208" s="89"/>
      <c r="LBB208" s="89"/>
      <c r="LBH208" s="89"/>
      <c r="LBK208" s="89"/>
      <c r="LBN208" s="89"/>
      <c r="LBS208" s="89"/>
      <c r="LCG208" s="89"/>
      <c r="LCH208" s="89"/>
      <c r="LCI208" s="89"/>
      <c r="LCJ208" s="89"/>
      <c r="LCK208" s="89"/>
      <c r="LCL208" s="89"/>
      <c r="LCM208" s="89"/>
      <c r="LCN208" s="89"/>
      <c r="LCO208" s="89"/>
      <c r="LCP208" s="89"/>
      <c r="LCQ208" s="89"/>
      <c r="LCR208" s="89"/>
      <c r="LCS208" s="89"/>
      <c r="LCT208" s="89"/>
      <c r="LCU208" s="89"/>
      <c r="LCV208" s="89"/>
      <c r="LCW208" s="89"/>
      <c r="LCX208" s="89"/>
      <c r="LCY208" s="89"/>
      <c r="LCZ208" s="89"/>
      <c r="LDA208" s="89"/>
      <c r="LDB208" s="89"/>
      <c r="LDC208" s="89"/>
      <c r="LDD208" s="89"/>
      <c r="LDE208" s="89"/>
      <c r="LDF208" s="89"/>
      <c r="LDG208" s="89"/>
      <c r="LDH208" s="89"/>
      <c r="LDI208" s="89"/>
      <c r="LDJ208" s="89"/>
      <c r="LDK208" s="89"/>
      <c r="LDL208" s="89"/>
      <c r="LDM208" s="89"/>
      <c r="LDN208" s="89"/>
      <c r="LDO208" s="89"/>
      <c r="LDP208" s="89"/>
      <c r="LDQ208" s="89"/>
      <c r="LDR208" s="89"/>
      <c r="LDS208" s="89"/>
      <c r="LDV208" s="89"/>
      <c r="LDY208" s="89"/>
      <c r="LEB208" s="89"/>
      <c r="LEE208" s="89"/>
      <c r="LEH208" s="89"/>
      <c r="LET208" s="89"/>
      <c r="LEW208" s="89"/>
      <c r="LEZ208" s="89"/>
      <c r="LFC208" s="89"/>
      <c r="LFI208" s="89"/>
      <c r="LFL208" s="89"/>
      <c r="LFR208" s="89"/>
      <c r="LFU208" s="89"/>
      <c r="LFX208" s="89"/>
      <c r="LGA208" s="89"/>
      <c r="LGG208" s="89"/>
      <c r="LGJ208" s="89"/>
      <c r="LGP208" s="89"/>
      <c r="LGR208" s="89"/>
      <c r="LGS208" s="89"/>
      <c r="LGU208" s="89"/>
      <c r="LGX208" s="89"/>
      <c r="LHA208" s="89"/>
      <c r="LHL208" s="89"/>
      <c r="LHN208" s="89"/>
      <c r="LHZ208" s="89"/>
      <c r="LIC208" s="89"/>
      <c r="LIK208" s="89"/>
      <c r="LJE208" s="89"/>
      <c r="LJG208" s="89"/>
      <c r="LJH208" s="89"/>
      <c r="LJI208" s="89"/>
      <c r="LJJ208" s="89"/>
      <c r="LJK208" s="89"/>
      <c r="LJL208" s="89"/>
      <c r="LKD208" s="89"/>
      <c r="LKE208" s="89"/>
      <c r="LKH208" s="89"/>
      <c r="LKK208" s="89"/>
      <c r="LKM208" s="89"/>
      <c r="LKO208" s="89"/>
      <c r="LKR208" s="89"/>
      <c r="LKU208" s="89"/>
      <c r="LKX208" s="89"/>
      <c r="LLD208" s="89"/>
      <c r="LLG208" s="89"/>
      <c r="LLJ208" s="89"/>
      <c r="LLO208" s="89"/>
      <c r="LMC208" s="89"/>
      <c r="LMD208" s="89"/>
      <c r="LME208" s="89"/>
      <c r="LMF208" s="89"/>
      <c r="LMG208" s="89"/>
      <c r="LMH208" s="89"/>
      <c r="LMI208" s="89"/>
      <c r="LMJ208" s="89"/>
      <c r="LMK208" s="89"/>
      <c r="LML208" s="89"/>
      <c r="LMM208" s="89"/>
      <c r="LMN208" s="89"/>
      <c r="LMO208" s="89"/>
      <c r="LMP208" s="89"/>
      <c r="LMQ208" s="89"/>
      <c r="LMR208" s="89"/>
      <c r="LMS208" s="89"/>
      <c r="LMT208" s="89"/>
      <c r="LMU208" s="89"/>
      <c r="LMV208" s="89"/>
      <c r="LMW208" s="89"/>
      <c r="LMX208" s="89"/>
      <c r="LMY208" s="89"/>
      <c r="LMZ208" s="89"/>
      <c r="LNA208" s="89"/>
      <c r="LNB208" s="89"/>
      <c r="LNC208" s="89"/>
      <c r="LND208" s="89"/>
      <c r="LNE208" s="89"/>
      <c r="LNF208" s="89"/>
      <c r="LNG208" s="89"/>
      <c r="LNH208" s="89"/>
      <c r="LNI208" s="89"/>
      <c r="LNJ208" s="89"/>
      <c r="LNK208" s="89"/>
      <c r="LNL208" s="89"/>
      <c r="LNM208" s="89"/>
      <c r="LNN208" s="89"/>
      <c r="LNO208" s="89"/>
      <c r="LNR208" s="89"/>
      <c r="LNU208" s="89"/>
      <c r="LNX208" s="89"/>
      <c r="LOA208" s="89"/>
      <c r="LOD208" s="89"/>
      <c r="LOP208" s="89"/>
      <c r="LOS208" s="89"/>
      <c r="LOV208" s="89"/>
      <c r="LOY208" s="89"/>
      <c r="LPE208" s="89"/>
      <c r="LPH208" s="89"/>
      <c r="LPN208" s="89"/>
      <c r="LPQ208" s="89"/>
      <c r="LPT208" s="89"/>
      <c r="LPW208" s="89"/>
      <c r="LQC208" s="89"/>
      <c r="LQF208" s="89"/>
      <c r="LQL208" s="89"/>
      <c r="LQN208" s="89"/>
      <c r="LQO208" s="89"/>
      <c r="LQQ208" s="89"/>
      <c r="LQT208" s="89"/>
      <c r="LQW208" s="89"/>
      <c r="LRH208" s="89"/>
      <c r="LRJ208" s="89"/>
      <c r="LRV208" s="89"/>
      <c r="LRY208" s="89"/>
      <c r="LSG208" s="89"/>
      <c r="LTA208" s="89"/>
      <c r="LTC208" s="89"/>
      <c r="LTD208" s="89"/>
      <c r="LTE208" s="89"/>
      <c r="LTF208" s="89"/>
      <c r="LTG208" s="89"/>
      <c r="LTH208" s="89"/>
      <c r="LTZ208" s="89"/>
      <c r="LUA208" s="89"/>
      <c r="LUD208" s="89"/>
      <c r="LUG208" s="89"/>
      <c r="LUI208" s="89"/>
      <c r="LUK208" s="89"/>
      <c r="LUN208" s="89"/>
      <c r="LUQ208" s="89"/>
      <c r="LUT208" s="89"/>
      <c r="LUZ208" s="89"/>
      <c r="LVC208" s="89"/>
      <c r="LVF208" s="89"/>
      <c r="LVK208" s="89"/>
      <c r="LVY208" s="89"/>
      <c r="LVZ208" s="89"/>
      <c r="LWA208" s="89"/>
      <c r="LWB208" s="89"/>
      <c r="LWC208" s="89"/>
      <c r="LWD208" s="89"/>
      <c r="LWE208" s="89"/>
      <c r="LWF208" s="89"/>
      <c r="LWG208" s="89"/>
      <c r="LWH208" s="89"/>
      <c r="LWI208" s="89"/>
      <c r="LWJ208" s="89"/>
      <c r="LWK208" s="89"/>
      <c r="LWL208" s="89"/>
      <c r="LWM208" s="89"/>
      <c r="LWN208" s="89"/>
      <c r="LWO208" s="89"/>
      <c r="LWP208" s="89"/>
      <c r="LWQ208" s="89"/>
      <c r="LWR208" s="89"/>
      <c r="LWS208" s="89"/>
      <c r="LWT208" s="89"/>
      <c r="LWU208" s="89"/>
      <c r="LWV208" s="89"/>
      <c r="LWW208" s="89"/>
      <c r="LWX208" s="89"/>
      <c r="LWY208" s="89"/>
      <c r="LWZ208" s="89"/>
      <c r="LXA208" s="89"/>
      <c r="LXB208" s="89"/>
      <c r="LXC208" s="89"/>
      <c r="LXD208" s="89"/>
      <c r="LXE208" s="89"/>
      <c r="LXF208" s="89"/>
      <c r="LXG208" s="89"/>
      <c r="LXH208" s="89"/>
      <c r="LXI208" s="89"/>
      <c r="LXJ208" s="89"/>
      <c r="LXK208" s="89"/>
      <c r="LXN208" s="89"/>
      <c r="LXQ208" s="89"/>
      <c r="LXT208" s="89"/>
      <c r="LXW208" s="89"/>
      <c r="LXZ208" s="89"/>
      <c r="LYL208" s="89"/>
      <c r="LYO208" s="89"/>
      <c r="LYR208" s="89"/>
      <c r="LYU208" s="89"/>
      <c r="LZA208" s="89"/>
      <c r="LZD208" s="89"/>
      <c r="LZJ208" s="89"/>
      <c r="LZM208" s="89"/>
      <c r="LZP208" s="89"/>
      <c r="LZS208" s="89"/>
      <c r="LZY208" s="89"/>
      <c r="MAB208" s="89"/>
      <c r="MAH208" s="89"/>
      <c r="MAJ208" s="89"/>
      <c r="MAK208" s="89"/>
      <c r="MAM208" s="89"/>
      <c r="MAP208" s="89"/>
      <c r="MAS208" s="89"/>
      <c r="MBD208" s="89"/>
      <c r="MBF208" s="89"/>
      <c r="MBR208" s="89"/>
      <c r="MBU208" s="89"/>
      <c r="MCC208" s="89"/>
      <c r="MCW208" s="89"/>
      <c r="MCY208" s="89"/>
      <c r="MCZ208" s="89"/>
      <c r="MDA208" s="89"/>
      <c r="MDB208" s="89"/>
      <c r="MDC208" s="89"/>
      <c r="MDD208" s="89"/>
      <c r="MDV208" s="89"/>
      <c r="MDW208" s="89"/>
      <c r="MDZ208" s="89"/>
      <c r="MEC208" s="89"/>
      <c r="MEE208" s="89"/>
      <c r="MEG208" s="89"/>
      <c r="MEJ208" s="89"/>
      <c r="MEM208" s="89"/>
      <c r="MEP208" s="89"/>
      <c r="MEV208" s="89"/>
      <c r="MEY208" s="89"/>
      <c r="MFB208" s="89"/>
      <c r="MFG208" s="89"/>
      <c r="MFU208" s="89"/>
      <c r="MFV208" s="89"/>
      <c r="MFW208" s="89"/>
      <c r="MFX208" s="89"/>
      <c r="MFY208" s="89"/>
      <c r="MFZ208" s="89"/>
      <c r="MGA208" s="89"/>
      <c r="MGB208" s="89"/>
      <c r="MGC208" s="89"/>
      <c r="MGD208" s="89"/>
      <c r="MGE208" s="89"/>
      <c r="MGF208" s="89"/>
      <c r="MGG208" s="89"/>
      <c r="MGH208" s="89"/>
      <c r="MGI208" s="89"/>
      <c r="MGJ208" s="89"/>
      <c r="MGK208" s="89"/>
      <c r="MGL208" s="89"/>
      <c r="MGM208" s="89"/>
      <c r="MGN208" s="89"/>
      <c r="MGO208" s="89"/>
      <c r="MGP208" s="89"/>
      <c r="MGQ208" s="89"/>
      <c r="MGR208" s="89"/>
      <c r="MGS208" s="89"/>
      <c r="MGT208" s="89"/>
      <c r="MGU208" s="89"/>
      <c r="MGV208" s="89"/>
      <c r="MGW208" s="89"/>
      <c r="MGX208" s="89"/>
      <c r="MGY208" s="89"/>
      <c r="MGZ208" s="89"/>
      <c r="MHA208" s="89"/>
      <c r="MHB208" s="89"/>
      <c r="MHC208" s="89"/>
      <c r="MHD208" s="89"/>
      <c r="MHE208" s="89"/>
      <c r="MHF208" s="89"/>
      <c r="MHG208" s="89"/>
      <c r="MHJ208" s="89"/>
      <c r="MHM208" s="89"/>
      <c r="MHP208" s="89"/>
      <c r="MHS208" s="89"/>
      <c r="MHV208" s="89"/>
      <c r="MIH208" s="89"/>
      <c r="MIK208" s="89"/>
      <c r="MIN208" s="89"/>
      <c r="MIQ208" s="89"/>
      <c r="MIW208" s="89"/>
      <c r="MIZ208" s="89"/>
      <c r="MJF208" s="89"/>
      <c r="MJI208" s="89"/>
      <c r="MJL208" s="89"/>
      <c r="MJO208" s="89"/>
      <c r="MJU208" s="89"/>
      <c r="MJX208" s="89"/>
      <c r="MKD208" s="89"/>
      <c r="MKF208" s="89"/>
      <c r="MKG208" s="89"/>
      <c r="MKI208" s="89"/>
      <c r="MKL208" s="89"/>
      <c r="MKO208" s="89"/>
      <c r="MKZ208" s="89"/>
      <c r="MLB208" s="89"/>
      <c r="MLN208" s="89"/>
      <c r="MLQ208" s="89"/>
      <c r="MLY208" s="89"/>
      <c r="MMS208" s="89"/>
      <c r="MMU208" s="89"/>
      <c r="MMV208" s="89"/>
      <c r="MMW208" s="89"/>
      <c r="MMX208" s="89"/>
      <c r="MMY208" s="89"/>
      <c r="MMZ208" s="89"/>
      <c r="MNR208" s="89"/>
      <c r="MNS208" s="89"/>
      <c r="MNV208" s="89"/>
      <c r="MNY208" s="89"/>
      <c r="MOA208" s="89"/>
      <c r="MOC208" s="89"/>
      <c r="MOF208" s="89"/>
      <c r="MOI208" s="89"/>
      <c r="MOL208" s="89"/>
      <c r="MOR208" s="89"/>
      <c r="MOU208" s="89"/>
      <c r="MOX208" s="89"/>
      <c r="MPC208" s="89"/>
      <c r="MPQ208" s="89"/>
      <c r="MPR208" s="89"/>
      <c r="MPS208" s="89"/>
      <c r="MPT208" s="89"/>
      <c r="MPU208" s="89"/>
      <c r="MPV208" s="89"/>
      <c r="MPW208" s="89"/>
      <c r="MPX208" s="89"/>
      <c r="MPY208" s="89"/>
      <c r="MPZ208" s="89"/>
      <c r="MQA208" s="89"/>
      <c r="MQB208" s="89"/>
      <c r="MQC208" s="89"/>
      <c r="MQD208" s="89"/>
      <c r="MQE208" s="89"/>
      <c r="MQF208" s="89"/>
      <c r="MQG208" s="89"/>
      <c r="MQH208" s="89"/>
      <c r="MQI208" s="89"/>
      <c r="MQJ208" s="89"/>
      <c r="MQK208" s="89"/>
      <c r="MQL208" s="89"/>
      <c r="MQM208" s="89"/>
      <c r="MQN208" s="89"/>
      <c r="MQO208" s="89"/>
      <c r="MQP208" s="89"/>
      <c r="MQQ208" s="89"/>
      <c r="MQR208" s="89"/>
      <c r="MQS208" s="89"/>
      <c r="MQT208" s="89"/>
      <c r="MQU208" s="89"/>
      <c r="MQV208" s="89"/>
      <c r="MQW208" s="89"/>
      <c r="MQX208" s="89"/>
      <c r="MQY208" s="89"/>
      <c r="MQZ208" s="89"/>
      <c r="MRA208" s="89"/>
      <c r="MRB208" s="89"/>
      <c r="MRC208" s="89"/>
      <c r="MRF208" s="89"/>
      <c r="MRI208" s="89"/>
      <c r="MRL208" s="89"/>
      <c r="MRO208" s="89"/>
      <c r="MRR208" s="89"/>
      <c r="MSD208" s="89"/>
      <c r="MSG208" s="89"/>
      <c r="MSJ208" s="89"/>
      <c r="MSM208" s="89"/>
      <c r="MSS208" s="89"/>
      <c r="MSV208" s="89"/>
      <c r="MTB208" s="89"/>
      <c r="MTE208" s="89"/>
      <c r="MTH208" s="89"/>
      <c r="MTK208" s="89"/>
      <c r="MTQ208" s="89"/>
      <c r="MTT208" s="89"/>
      <c r="MTZ208" s="89"/>
      <c r="MUB208" s="89"/>
      <c r="MUC208" s="89"/>
      <c r="MUE208" s="89"/>
      <c r="MUH208" s="89"/>
      <c r="MUK208" s="89"/>
      <c r="MUV208" s="89"/>
      <c r="MUX208" s="89"/>
      <c r="MVJ208" s="89"/>
      <c r="MVM208" s="89"/>
      <c r="MVU208" s="89"/>
      <c r="MWO208" s="89"/>
      <c r="MWQ208" s="89"/>
      <c r="MWR208" s="89"/>
      <c r="MWS208" s="89"/>
      <c r="MWT208" s="89"/>
      <c r="MWU208" s="89"/>
      <c r="MWV208" s="89"/>
      <c r="MXN208" s="89"/>
      <c r="MXO208" s="89"/>
      <c r="MXR208" s="89"/>
      <c r="MXU208" s="89"/>
      <c r="MXW208" s="89"/>
      <c r="MXY208" s="89"/>
      <c r="MYB208" s="89"/>
      <c r="MYE208" s="89"/>
      <c r="MYH208" s="89"/>
      <c r="MYN208" s="89"/>
      <c r="MYQ208" s="89"/>
      <c r="MYT208" s="89"/>
      <c r="MYY208" s="89"/>
      <c r="MZM208" s="89"/>
      <c r="MZN208" s="89"/>
      <c r="MZO208" s="89"/>
      <c r="MZP208" s="89"/>
      <c r="MZQ208" s="89"/>
      <c r="MZR208" s="89"/>
      <c r="MZS208" s="89"/>
      <c r="MZT208" s="89"/>
      <c r="MZU208" s="89"/>
      <c r="MZV208" s="89"/>
      <c r="MZW208" s="89"/>
      <c r="MZX208" s="89"/>
      <c r="MZY208" s="89"/>
      <c r="MZZ208" s="89"/>
      <c r="NAA208" s="89"/>
      <c r="NAB208" s="89"/>
      <c r="NAC208" s="89"/>
      <c r="NAD208" s="89"/>
      <c r="NAE208" s="89"/>
      <c r="NAF208" s="89"/>
      <c r="NAG208" s="89"/>
      <c r="NAH208" s="89"/>
      <c r="NAI208" s="89"/>
      <c r="NAJ208" s="89"/>
      <c r="NAK208" s="89"/>
      <c r="NAL208" s="89"/>
      <c r="NAM208" s="89"/>
      <c r="NAN208" s="89"/>
      <c r="NAO208" s="89"/>
      <c r="NAP208" s="89"/>
      <c r="NAQ208" s="89"/>
      <c r="NAR208" s="89"/>
      <c r="NAS208" s="89"/>
      <c r="NAT208" s="89"/>
      <c r="NAU208" s="89"/>
      <c r="NAV208" s="89"/>
      <c r="NAW208" s="89"/>
      <c r="NAX208" s="89"/>
      <c r="NAY208" s="89"/>
      <c r="NBB208" s="89"/>
      <c r="NBE208" s="89"/>
      <c r="NBH208" s="89"/>
      <c r="NBK208" s="89"/>
      <c r="NBN208" s="89"/>
      <c r="NBZ208" s="89"/>
      <c r="NCC208" s="89"/>
      <c r="NCF208" s="89"/>
      <c r="NCI208" s="89"/>
      <c r="NCO208" s="89"/>
      <c r="NCR208" s="89"/>
      <c r="NCX208" s="89"/>
      <c r="NDA208" s="89"/>
      <c r="NDD208" s="89"/>
      <c r="NDG208" s="89"/>
      <c r="NDM208" s="89"/>
      <c r="NDP208" s="89"/>
      <c r="NDV208" s="89"/>
      <c r="NDX208" s="89"/>
      <c r="NDY208" s="89"/>
      <c r="NEA208" s="89"/>
      <c r="NED208" s="89"/>
      <c r="NEG208" s="89"/>
      <c r="NER208" s="89"/>
      <c r="NET208" s="89"/>
      <c r="NFF208" s="89"/>
      <c r="NFI208" s="89"/>
      <c r="NFQ208" s="89"/>
      <c r="NGK208" s="89"/>
      <c r="NGM208" s="89"/>
      <c r="NGN208" s="89"/>
      <c r="NGO208" s="89"/>
      <c r="NGP208" s="89"/>
      <c r="NGQ208" s="89"/>
      <c r="NGR208" s="89"/>
      <c r="NHJ208" s="89"/>
      <c r="NHK208" s="89"/>
      <c r="NHN208" s="89"/>
      <c r="NHQ208" s="89"/>
      <c r="NHS208" s="89"/>
      <c r="NHU208" s="89"/>
      <c r="NHX208" s="89"/>
      <c r="NIA208" s="89"/>
      <c r="NID208" s="89"/>
      <c r="NIJ208" s="89"/>
      <c r="NIM208" s="89"/>
      <c r="NIP208" s="89"/>
      <c r="NIU208" s="89"/>
      <c r="NJI208" s="89"/>
      <c r="NJJ208" s="89"/>
      <c r="NJK208" s="89"/>
      <c r="NJL208" s="89"/>
      <c r="NJM208" s="89"/>
      <c r="NJN208" s="89"/>
      <c r="NJO208" s="89"/>
      <c r="NJP208" s="89"/>
      <c r="NJQ208" s="89"/>
      <c r="NJR208" s="89"/>
      <c r="NJS208" s="89"/>
      <c r="NJT208" s="89"/>
      <c r="NJU208" s="89"/>
      <c r="NJV208" s="89"/>
      <c r="NJW208" s="89"/>
      <c r="NJX208" s="89"/>
      <c r="NJY208" s="89"/>
      <c r="NJZ208" s="89"/>
      <c r="NKA208" s="89"/>
      <c r="NKB208" s="89"/>
      <c r="NKC208" s="89"/>
      <c r="NKD208" s="89"/>
      <c r="NKE208" s="89"/>
      <c r="NKF208" s="89"/>
      <c r="NKG208" s="89"/>
      <c r="NKH208" s="89"/>
      <c r="NKI208" s="89"/>
      <c r="NKJ208" s="89"/>
      <c r="NKK208" s="89"/>
      <c r="NKL208" s="89"/>
      <c r="NKM208" s="89"/>
      <c r="NKN208" s="89"/>
      <c r="NKO208" s="89"/>
      <c r="NKP208" s="89"/>
      <c r="NKQ208" s="89"/>
      <c r="NKR208" s="89"/>
      <c r="NKS208" s="89"/>
      <c r="NKT208" s="89"/>
      <c r="NKU208" s="89"/>
      <c r="NKX208" s="89"/>
      <c r="NLA208" s="89"/>
      <c r="NLD208" s="89"/>
      <c r="NLG208" s="89"/>
      <c r="NLJ208" s="89"/>
      <c r="NLV208" s="89"/>
      <c r="NLY208" s="89"/>
      <c r="NMB208" s="89"/>
      <c r="NME208" s="89"/>
      <c r="NMK208" s="89"/>
      <c r="NMN208" s="89"/>
      <c r="NMT208" s="89"/>
      <c r="NMW208" s="89"/>
      <c r="NMZ208" s="89"/>
      <c r="NNC208" s="89"/>
      <c r="NNI208" s="89"/>
      <c r="NNL208" s="89"/>
      <c r="NNR208" s="89"/>
      <c r="NNT208" s="89"/>
      <c r="NNU208" s="89"/>
      <c r="NNW208" s="89"/>
      <c r="NNZ208" s="89"/>
      <c r="NOC208" s="89"/>
      <c r="NON208" s="89"/>
      <c r="NOP208" s="89"/>
      <c r="NPB208" s="89"/>
      <c r="NPE208" s="89"/>
      <c r="NPM208" s="89"/>
      <c r="NQG208" s="89"/>
      <c r="NQI208" s="89"/>
      <c r="NQJ208" s="89"/>
      <c r="NQK208" s="89"/>
      <c r="NQL208" s="89"/>
      <c r="NQM208" s="89"/>
      <c r="NQN208" s="89"/>
      <c r="NRF208" s="89"/>
      <c r="NRG208" s="89"/>
      <c r="NRJ208" s="89"/>
      <c r="NRM208" s="89"/>
      <c r="NRO208" s="89"/>
      <c r="NRQ208" s="89"/>
      <c r="NRT208" s="89"/>
      <c r="NRW208" s="89"/>
      <c r="NRZ208" s="89"/>
      <c r="NSF208" s="89"/>
      <c r="NSI208" s="89"/>
      <c r="NSL208" s="89"/>
      <c r="NSQ208" s="89"/>
      <c r="NTE208" s="89"/>
      <c r="NTF208" s="89"/>
      <c r="NTG208" s="89"/>
      <c r="NTH208" s="89"/>
      <c r="NTI208" s="89"/>
      <c r="NTJ208" s="89"/>
      <c r="NTK208" s="89"/>
      <c r="NTL208" s="89"/>
      <c r="NTM208" s="89"/>
      <c r="NTN208" s="89"/>
      <c r="NTO208" s="89"/>
      <c r="NTP208" s="89"/>
      <c r="NTQ208" s="89"/>
      <c r="NTR208" s="89"/>
      <c r="NTS208" s="89"/>
      <c r="NTT208" s="89"/>
      <c r="NTU208" s="89"/>
      <c r="NTV208" s="89"/>
      <c r="NTW208" s="89"/>
      <c r="NTX208" s="89"/>
      <c r="NTY208" s="89"/>
      <c r="NTZ208" s="89"/>
      <c r="NUA208" s="89"/>
      <c r="NUB208" s="89"/>
      <c r="NUC208" s="89"/>
      <c r="NUD208" s="89"/>
      <c r="NUE208" s="89"/>
      <c r="NUF208" s="89"/>
      <c r="NUG208" s="89"/>
      <c r="NUH208" s="89"/>
      <c r="NUI208" s="89"/>
      <c r="NUJ208" s="89"/>
      <c r="NUK208" s="89"/>
      <c r="NUL208" s="89"/>
      <c r="NUM208" s="89"/>
      <c r="NUN208" s="89"/>
      <c r="NUO208" s="89"/>
      <c r="NUP208" s="89"/>
      <c r="NUQ208" s="89"/>
      <c r="NUT208" s="89"/>
      <c r="NUW208" s="89"/>
      <c r="NUZ208" s="89"/>
      <c r="NVC208" s="89"/>
      <c r="NVF208" s="89"/>
      <c r="NVR208" s="89"/>
      <c r="NVU208" s="89"/>
      <c r="NVX208" s="89"/>
      <c r="NWA208" s="89"/>
      <c r="NWG208" s="89"/>
      <c r="NWJ208" s="89"/>
      <c r="NWP208" s="89"/>
      <c r="NWS208" s="89"/>
      <c r="NWV208" s="89"/>
      <c r="NWY208" s="89"/>
      <c r="NXE208" s="89"/>
      <c r="NXH208" s="89"/>
      <c r="NXN208" s="89"/>
      <c r="NXP208" s="89"/>
      <c r="NXQ208" s="89"/>
      <c r="NXS208" s="89"/>
      <c r="NXV208" s="89"/>
      <c r="NXY208" s="89"/>
      <c r="NYJ208" s="89"/>
      <c r="NYL208" s="89"/>
      <c r="NYX208" s="89"/>
      <c r="NZA208" s="89"/>
      <c r="NZI208" s="89"/>
      <c r="OAC208" s="89"/>
      <c r="OAE208" s="89"/>
      <c r="OAF208" s="89"/>
      <c r="OAG208" s="89"/>
      <c r="OAH208" s="89"/>
      <c r="OAI208" s="89"/>
      <c r="OAJ208" s="89"/>
      <c r="OBB208" s="89"/>
      <c r="OBC208" s="89"/>
      <c r="OBF208" s="89"/>
      <c r="OBI208" s="89"/>
      <c r="OBK208" s="89"/>
      <c r="OBM208" s="89"/>
      <c r="OBP208" s="89"/>
      <c r="OBS208" s="89"/>
      <c r="OBV208" s="89"/>
      <c r="OCB208" s="89"/>
      <c r="OCE208" s="89"/>
      <c r="OCH208" s="89"/>
      <c r="OCM208" s="89"/>
      <c r="ODA208" s="89"/>
      <c r="ODB208" s="89"/>
      <c r="ODC208" s="89"/>
      <c r="ODD208" s="89"/>
      <c r="ODE208" s="89"/>
      <c r="ODF208" s="89"/>
      <c r="ODG208" s="89"/>
      <c r="ODH208" s="89"/>
      <c r="ODI208" s="89"/>
      <c r="ODJ208" s="89"/>
      <c r="ODK208" s="89"/>
      <c r="ODL208" s="89"/>
      <c r="ODM208" s="89"/>
      <c r="ODN208" s="89"/>
      <c r="ODO208" s="89"/>
      <c r="ODP208" s="89"/>
      <c r="ODQ208" s="89"/>
      <c r="ODR208" s="89"/>
      <c r="ODS208" s="89"/>
      <c r="ODT208" s="89"/>
      <c r="ODU208" s="89"/>
      <c r="ODV208" s="89"/>
      <c r="ODW208" s="89"/>
      <c r="ODX208" s="89"/>
      <c r="ODY208" s="89"/>
      <c r="ODZ208" s="89"/>
      <c r="OEA208" s="89"/>
      <c r="OEB208" s="89"/>
      <c r="OEC208" s="89"/>
      <c r="OED208" s="89"/>
      <c r="OEE208" s="89"/>
      <c r="OEF208" s="89"/>
      <c r="OEG208" s="89"/>
      <c r="OEH208" s="89"/>
      <c r="OEI208" s="89"/>
      <c r="OEJ208" s="89"/>
      <c r="OEK208" s="89"/>
      <c r="OEL208" s="89"/>
      <c r="OEM208" s="89"/>
      <c r="OEP208" s="89"/>
      <c r="OES208" s="89"/>
      <c r="OEV208" s="89"/>
      <c r="OEY208" s="89"/>
      <c r="OFB208" s="89"/>
      <c r="OFN208" s="89"/>
      <c r="OFQ208" s="89"/>
      <c r="OFT208" s="89"/>
      <c r="OFW208" s="89"/>
      <c r="OGC208" s="89"/>
      <c r="OGF208" s="89"/>
      <c r="OGL208" s="89"/>
      <c r="OGO208" s="89"/>
      <c r="OGR208" s="89"/>
      <c r="OGU208" s="89"/>
      <c r="OHA208" s="89"/>
      <c r="OHD208" s="89"/>
      <c r="OHJ208" s="89"/>
      <c r="OHL208" s="89"/>
      <c r="OHM208" s="89"/>
      <c r="OHO208" s="89"/>
      <c r="OHR208" s="89"/>
      <c r="OHU208" s="89"/>
      <c r="OIF208" s="89"/>
      <c r="OIH208" s="89"/>
      <c r="OIT208" s="89"/>
      <c r="OIW208" s="89"/>
      <c r="OJE208" s="89"/>
      <c r="OJY208" s="89"/>
      <c r="OKA208" s="89"/>
      <c r="OKB208" s="89"/>
      <c r="OKC208" s="89"/>
      <c r="OKD208" s="89"/>
      <c r="OKE208" s="89"/>
      <c r="OKF208" s="89"/>
      <c r="OKX208" s="89"/>
      <c r="OKY208" s="89"/>
      <c r="OLB208" s="89"/>
      <c r="OLE208" s="89"/>
      <c r="OLG208" s="89"/>
      <c r="OLI208" s="89"/>
      <c r="OLL208" s="89"/>
      <c r="OLO208" s="89"/>
      <c r="OLR208" s="89"/>
      <c r="OLX208" s="89"/>
      <c r="OMA208" s="89"/>
      <c r="OMD208" s="89"/>
      <c r="OMI208" s="89"/>
      <c r="OMW208" s="89"/>
      <c r="OMX208" s="89"/>
      <c r="OMY208" s="89"/>
      <c r="OMZ208" s="89"/>
      <c r="ONA208" s="89"/>
      <c r="ONB208" s="89"/>
      <c r="ONC208" s="89"/>
      <c r="OND208" s="89"/>
      <c r="ONE208" s="89"/>
      <c r="ONF208" s="89"/>
      <c r="ONG208" s="89"/>
      <c r="ONH208" s="89"/>
      <c r="ONI208" s="89"/>
      <c r="ONJ208" s="89"/>
      <c r="ONK208" s="89"/>
      <c r="ONL208" s="89"/>
      <c r="ONM208" s="89"/>
      <c r="ONN208" s="89"/>
      <c r="ONO208" s="89"/>
      <c r="ONP208" s="89"/>
      <c r="ONQ208" s="89"/>
      <c r="ONR208" s="89"/>
      <c r="ONS208" s="89"/>
      <c r="ONT208" s="89"/>
      <c r="ONU208" s="89"/>
      <c r="ONV208" s="89"/>
      <c r="ONW208" s="89"/>
      <c r="ONX208" s="89"/>
      <c r="ONY208" s="89"/>
      <c r="ONZ208" s="89"/>
      <c r="OOA208" s="89"/>
      <c r="OOB208" s="89"/>
      <c r="OOC208" s="89"/>
      <c r="OOD208" s="89"/>
      <c r="OOE208" s="89"/>
      <c r="OOF208" s="89"/>
      <c r="OOG208" s="89"/>
      <c r="OOH208" s="89"/>
      <c r="OOI208" s="89"/>
      <c r="OOL208" s="89"/>
      <c r="OOO208" s="89"/>
      <c r="OOR208" s="89"/>
      <c r="OOU208" s="89"/>
      <c r="OOX208" s="89"/>
      <c r="OPJ208" s="89"/>
      <c r="OPM208" s="89"/>
      <c r="OPP208" s="89"/>
      <c r="OPS208" s="89"/>
      <c r="OPY208" s="89"/>
      <c r="OQB208" s="89"/>
      <c r="OQH208" s="89"/>
      <c r="OQK208" s="89"/>
      <c r="OQN208" s="89"/>
      <c r="OQQ208" s="89"/>
      <c r="OQW208" s="89"/>
      <c r="OQZ208" s="89"/>
      <c r="ORF208" s="89"/>
      <c r="ORH208" s="89"/>
      <c r="ORI208" s="89"/>
      <c r="ORK208" s="89"/>
      <c r="ORN208" s="89"/>
      <c r="ORQ208" s="89"/>
      <c r="OSB208" s="89"/>
      <c r="OSD208" s="89"/>
      <c r="OSP208" s="89"/>
      <c r="OSS208" s="89"/>
      <c r="OTA208" s="89"/>
      <c r="OTU208" s="89"/>
      <c r="OTW208" s="89"/>
      <c r="OTX208" s="89"/>
      <c r="OTY208" s="89"/>
      <c r="OTZ208" s="89"/>
      <c r="OUA208" s="89"/>
      <c r="OUB208" s="89"/>
      <c r="OUT208" s="89"/>
      <c r="OUU208" s="89"/>
      <c r="OUX208" s="89"/>
      <c r="OVA208" s="89"/>
      <c r="OVC208" s="89"/>
      <c r="OVE208" s="89"/>
      <c r="OVH208" s="89"/>
      <c r="OVK208" s="89"/>
      <c r="OVN208" s="89"/>
      <c r="OVT208" s="89"/>
      <c r="OVW208" s="89"/>
      <c r="OVZ208" s="89"/>
      <c r="OWE208" s="89"/>
      <c r="OWS208" s="89"/>
      <c r="OWT208" s="89"/>
      <c r="OWU208" s="89"/>
      <c r="OWV208" s="89"/>
      <c r="OWW208" s="89"/>
      <c r="OWX208" s="89"/>
      <c r="OWY208" s="89"/>
      <c r="OWZ208" s="89"/>
      <c r="OXA208" s="89"/>
      <c r="OXB208" s="89"/>
      <c r="OXC208" s="89"/>
      <c r="OXD208" s="89"/>
      <c r="OXE208" s="89"/>
      <c r="OXF208" s="89"/>
      <c r="OXG208" s="89"/>
      <c r="OXH208" s="89"/>
      <c r="OXI208" s="89"/>
      <c r="OXJ208" s="89"/>
      <c r="OXK208" s="89"/>
      <c r="OXL208" s="89"/>
      <c r="OXM208" s="89"/>
      <c r="OXN208" s="89"/>
      <c r="OXO208" s="89"/>
      <c r="OXP208" s="89"/>
      <c r="OXQ208" s="89"/>
      <c r="OXR208" s="89"/>
      <c r="OXS208" s="89"/>
      <c r="OXT208" s="89"/>
      <c r="OXU208" s="89"/>
      <c r="OXV208" s="89"/>
      <c r="OXW208" s="89"/>
      <c r="OXX208" s="89"/>
      <c r="OXY208" s="89"/>
      <c r="OXZ208" s="89"/>
      <c r="OYA208" s="89"/>
      <c r="OYB208" s="89"/>
      <c r="OYC208" s="89"/>
      <c r="OYD208" s="89"/>
      <c r="OYE208" s="89"/>
      <c r="OYH208" s="89"/>
      <c r="OYK208" s="89"/>
      <c r="OYN208" s="89"/>
      <c r="OYQ208" s="89"/>
      <c r="OYT208" s="89"/>
      <c r="OZF208" s="89"/>
      <c r="OZI208" s="89"/>
      <c r="OZL208" s="89"/>
      <c r="OZO208" s="89"/>
      <c r="OZU208" s="89"/>
      <c r="OZX208" s="89"/>
      <c r="PAD208" s="89"/>
      <c r="PAG208" s="89"/>
      <c r="PAJ208" s="89"/>
      <c r="PAM208" s="89"/>
      <c r="PAS208" s="89"/>
      <c r="PAV208" s="89"/>
      <c r="PBB208" s="89"/>
      <c r="PBD208" s="89"/>
      <c r="PBE208" s="89"/>
      <c r="PBG208" s="89"/>
      <c r="PBJ208" s="89"/>
      <c r="PBM208" s="89"/>
      <c r="PBX208" s="89"/>
      <c r="PBZ208" s="89"/>
      <c r="PCL208" s="89"/>
      <c r="PCO208" s="89"/>
      <c r="PCW208" s="89"/>
      <c r="PDQ208" s="89"/>
      <c r="PDS208" s="89"/>
      <c r="PDT208" s="89"/>
      <c r="PDU208" s="89"/>
      <c r="PDV208" s="89"/>
      <c r="PDW208" s="89"/>
      <c r="PDX208" s="89"/>
      <c r="PEP208" s="89"/>
      <c r="PEQ208" s="89"/>
      <c r="PET208" s="89"/>
      <c r="PEW208" s="89"/>
      <c r="PEY208" s="89"/>
      <c r="PFA208" s="89"/>
      <c r="PFD208" s="89"/>
      <c r="PFG208" s="89"/>
      <c r="PFJ208" s="89"/>
      <c r="PFP208" s="89"/>
      <c r="PFS208" s="89"/>
      <c r="PFV208" s="89"/>
      <c r="PGA208" s="89"/>
      <c r="PGO208" s="89"/>
      <c r="PGP208" s="89"/>
      <c r="PGQ208" s="89"/>
      <c r="PGR208" s="89"/>
      <c r="PGS208" s="89"/>
      <c r="PGT208" s="89"/>
      <c r="PGU208" s="89"/>
      <c r="PGV208" s="89"/>
      <c r="PGW208" s="89"/>
      <c r="PGX208" s="89"/>
      <c r="PGY208" s="89"/>
      <c r="PGZ208" s="89"/>
      <c r="PHA208" s="89"/>
      <c r="PHB208" s="89"/>
      <c r="PHC208" s="89"/>
      <c r="PHD208" s="89"/>
      <c r="PHE208" s="89"/>
      <c r="PHF208" s="89"/>
      <c r="PHG208" s="89"/>
      <c r="PHH208" s="89"/>
      <c r="PHI208" s="89"/>
      <c r="PHJ208" s="89"/>
      <c r="PHK208" s="89"/>
      <c r="PHL208" s="89"/>
      <c r="PHM208" s="89"/>
      <c r="PHN208" s="89"/>
      <c r="PHO208" s="89"/>
      <c r="PHP208" s="89"/>
      <c r="PHQ208" s="89"/>
      <c r="PHR208" s="89"/>
      <c r="PHS208" s="89"/>
      <c r="PHT208" s="89"/>
      <c r="PHU208" s="89"/>
      <c r="PHV208" s="89"/>
      <c r="PHW208" s="89"/>
      <c r="PHX208" s="89"/>
      <c r="PHY208" s="89"/>
      <c r="PHZ208" s="89"/>
      <c r="PIA208" s="89"/>
      <c r="PID208" s="89"/>
      <c r="PIG208" s="89"/>
      <c r="PIJ208" s="89"/>
      <c r="PIM208" s="89"/>
      <c r="PIP208" s="89"/>
      <c r="PJB208" s="89"/>
      <c r="PJE208" s="89"/>
      <c r="PJH208" s="89"/>
      <c r="PJK208" s="89"/>
      <c r="PJQ208" s="89"/>
      <c r="PJT208" s="89"/>
      <c r="PJZ208" s="89"/>
      <c r="PKC208" s="89"/>
      <c r="PKF208" s="89"/>
      <c r="PKI208" s="89"/>
      <c r="PKO208" s="89"/>
      <c r="PKR208" s="89"/>
      <c r="PKX208" s="89"/>
      <c r="PKZ208" s="89"/>
      <c r="PLA208" s="89"/>
      <c r="PLC208" s="89"/>
      <c r="PLF208" s="89"/>
      <c r="PLI208" s="89"/>
      <c r="PLT208" s="89"/>
      <c r="PLV208" s="89"/>
      <c r="PMH208" s="89"/>
      <c r="PMK208" s="89"/>
      <c r="PMS208" s="89"/>
      <c r="PNM208" s="89"/>
      <c r="PNO208" s="89"/>
      <c r="PNP208" s="89"/>
      <c r="PNQ208" s="89"/>
      <c r="PNR208" s="89"/>
      <c r="PNS208" s="89"/>
      <c r="PNT208" s="89"/>
      <c r="POL208" s="89"/>
      <c r="POM208" s="89"/>
      <c r="POP208" s="89"/>
      <c r="POS208" s="89"/>
      <c r="POU208" s="89"/>
      <c r="POW208" s="89"/>
      <c r="POZ208" s="89"/>
      <c r="PPC208" s="89"/>
      <c r="PPF208" s="89"/>
      <c r="PPL208" s="89"/>
      <c r="PPO208" s="89"/>
      <c r="PPR208" s="89"/>
      <c r="PPW208" s="89"/>
      <c r="PQK208" s="89"/>
      <c r="PQL208" s="89"/>
      <c r="PQM208" s="89"/>
      <c r="PQN208" s="89"/>
      <c r="PQO208" s="89"/>
      <c r="PQP208" s="89"/>
      <c r="PQQ208" s="89"/>
      <c r="PQR208" s="89"/>
      <c r="PQS208" s="89"/>
      <c r="PQT208" s="89"/>
      <c r="PQU208" s="89"/>
      <c r="PQV208" s="89"/>
      <c r="PQW208" s="89"/>
      <c r="PQX208" s="89"/>
      <c r="PQY208" s="89"/>
      <c r="PQZ208" s="89"/>
      <c r="PRA208" s="89"/>
      <c r="PRB208" s="89"/>
      <c r="PRC208" s="89"/>
      <c r="PRD208" s="89"/>
      <c r="PRE208" s="89"/>
      <c r="PRF208" s="89"/>
      <c r="PRG208" s="89"/>
      <c r="PRH208" s="89"/>
      <c r="PRI208" s="89"/>
      <c r="PRJ208" s="89"/>
      <c r="PRK208" s="89"/>
      <c r="PRL208" s="89"/>
      <c r="PRM208" s="89"/>
      <c r="PRN208" s="89"/>
      <c r="PRO208" s="89"/>
      <c r="PRP208" s="89"/>
      <c r="PRQ208" s="89"/>
      <c r="PRR208" s="89"/>
      <c r="PRS208" s="89"/>
      <c r="PRT208" s="89"/>
      <c r="PRU208" s="89"/>
      <c r="PRV208" s="89"/>
      <c r="PRW208" s="89"/>
      <c r="PRZ208" s="89"/>
      <c r="PSC208" s="89"/>
      <c r="PSF208" s="89"/>
      <c r="PSI208" s="89"/>
      <c r="PSL208" s="89"/>
      <c r="PSX208" s="89"/>
      <c r="PTA208" s="89"/>
      <c r="PTD208" s="89"/>
      <c r="PTG208" s="89"/>
      <c r="PTM208" s="89"/>
      <c r="PTP208" s="89"/>
      <c r="PTV208" s="89"/>
      <c r="PTY208" s="89"/>
      <c r="PUB208" s="89"/>
      <c r="PUE208" s="89"/>
      <c r="PUK208" s="89"/>
      <c r="PUN208" s="89"/>
      <c r="PUT208" s="89"/>
      <c r="PUV208" s="89"/>
      <c r="PUW208" s="89"/>
      <c r="PUY208" s="89"/>
      <c r="PVB208" s="89"/>
      <c r="PVE208" s="89"/>
      <c r="PVP208" s="89"/>
      <c r="PVR208" s="89"/>
      <c r="PWD208" s="89"/>
      <c r="PWG208" s="89"/>
      <c r="PWO208" s="89"/>
      <c r="PXI208" s="89"/>
      <c r="PXK208" s="89"/>
      <c r="PXL208" s="89"/>
      <c r="PXM208" s="89"/>
      <c r="PXN208" s="89"/>
      <c r="PXO208" s="89"/>
      <c r="PXP208" s="89"/>
      <c r="PYH208" s="89"/>
      <c r="PYI208" s="89"/>
      <c r="PYL208" s="89"/>
      <c r="PYO208" s="89"/>
      <c r="PYQ208" s="89"/>
      <c r="PYS208" s="89"/>
      <c r="PYV208" s="89"/>
      <c r="PYY208" s="89"/>
      <c r="PZB208" s="89"/>
      <c r="PZH208" s="89"/>
      <c r="PZK208" s="89"/>
      <c r="PZN208" s="89"/>
      <c r="PZS208" s="89"/>
      <c r="QAG208" s="89"/>
      <c r="QAH208" s="89"/>
      <c r="QAI208" s="89"/>
      <c r="QAJ208" s="89"/>
      <c r="QAK208" s="89"/>
      <c r="QAL208" s="89"/>
      <c r="QAM208" s="89"/>
      <c r="QAN208" s="89"/>
      <c r="QAO208" s="89"/>
      <c r="QAP208" s="89"/>
      <c r="QAQ208" s="89"/>
      <c r="QAR208" s="89"/>
      <c r="QAS208" s="89"/>
      <c r="QAT208" s="89"/>
      <c r="QAU208" s="89"/>
      <c r="QAV208" s="89"/>
      <c r="QAW208" s="89"/>
      <c r="QAX208" s="89"/>
      <c r="QAY208" s="89"/>
      <c r="QAZ208" s="89"/>
      <c r="QBA208" s="89"/>
      <c r="QBB208" s="89"/>
      <c r="QBC208" s="89"/>
      <c r="QBD208" s="89"/>
      <c r="QBE208" s="89"/>
      <c r="QBF208" s="89"/>
      <c r="QBG208" s="89"/>
      <c r="QBH208" s="89"/>
      <c r="QBI208" s="89"/>
      <c r="QBJ208" s="89"/>
      <c r="QBK208" s="89"/>
      <c r="QBL208" s="89"/>
      <c r="QBM208" s="89"/>
      <c r="QBN208" s="89"/>
      <c r="QBO208" s="89"/>
      <c r="QBP208" s="89"/>
      <c r="QBQ208" s="89"/>
      <c r="QBR208" s="89"/>
      <c r="QBS208" s="89"/>
      <c r="QBV208" s="89"/>
      <c r="QBY208" s="89"/>
      <c r="QCB208" s="89"/>
      <c r="QCE208" s="89"/>
      <c r="QCH208" s="89"/>
      <c r="QCT208" s="89"/>
      <c r="QCW208" s="89"/>
      <c r="QCZ208" s="89"/>
      <c r="QDC208" s="89"/>
      <c r="QDI208" s="89"/>
      <c r="QDL208" s="89"/>
      <c r="QDR208" s="89"/>
      <c r="QDU208" s="89"/>
      <c r="QDX208" s="89"/>
      <c r="QEA208" s="89"/>
      <c r="QEG208" s="89"/>
      <c r="QEJ208" s="89"/>
      <c r="QEP208" s="89"/>
      <c r="QER208" s="89"/>
      <c r="QES208" s="89"/>
      <c r="QEU208" s="89"/>
      <c r="QEX208" s="89"/>
      <c r="QFA208" s="89"/>
      <c r="QFL208" s="89"/>
      <c r="QFN208" s="89"/>
      <c r="QFZ208" s="89"/>
      <c r="QGC208" s="89"/>
      <c r="QGK208" s="89"/>
      <c r="QHE208" s="89"/>
      <c r="QHG208" s="89"/>
      <c r="QHH208" s="89"/>
      <c r="QHI208" s="89"/>
      <c r="QHJ208" s="89"/>
      <c r="QHK208" s="89"/>
      <c r="QHL208" s="89"/>
      <c r="QID208" s="89"/>
      <c r="QIE208" s="89"/>
      <c r="QIH208" s="89"/>
      <c r="QIK208" s="89"/>
      <c r="QIM208" s="89"/>
      <c r="QIO208" s="89"/>
      <c r="QIR208" s="89"/>
      <c r="QIU208" s="89"/>
      <c r="QIX208" s="89"/>
      <c r="QJD208" s="89"/>
      <c r="QJG208" s="89"/>
      <c r="QJJ208" s="89"/>
      <c r="QJO208" s="89"/>
      <c r="QKC208" s="89"/>
      <c r="QKD208" s="89"/>
      <c r="QKE208" s="89"/>
      <c r="QKF208" s="89"/>
      <c r="QKG208" s="89"/>
      <c r="QKH208" s="89"/>
      <c r="QKI208" s="89"/>
      <c r="QKJ208" s="89"/>
      <c r="QKK208" s="89"/>
      <c r="QKL208" s="89"/>
      <c r="QKM208" s="89"/>
      <c r="QKN208" s="89"/>
      <c r="QKO208" s="89"/>
      <c r="QKP208" s="89"/>
      <c r="QKQ208" s="89"/>
      <c r="QKR208" s="89"/>
      <c r="QKS208" s="89"/>
      <c r="QKT208" s="89"/>
      <c r="QKU208" s="89"/>
      <c r="QKV208" s="89"/>
      <c r="QKW208" s="89"/>
      <c r="QKX208" s="89"/>
      <c r="QKY208" s="89"/>
      <c r="QKZ208" s="89"/>
      <c r="QLA208" s="89"/>
      <c r="QLB208" s="89"/>
      <c r="QLC208" s="89"/>
      <c r="QLD208" s="89"/>
      <c r="QLE208" s="89"/>
      <c r="QLF208" s="89"/>
      <c r="QLG208" s="89"/>
      <c r="QLH208" s="89"/>
      <c r="QLI208" s="89"/>
      <c r="QLJ208" s="89"/>
      <c r="QLK208" s="89"/>
      <c r="QLL208" s="89"/>
      <c r="QLM208" s="89"/>
      <c r="QLN208" s="89"/>
      <c r="QLO208" s="89"/>
      <c r="QLR208" s="89"/>
      <c r="QLU208" s="89"/>
      <c r="QLX208" s="89"/>
      <c r="QMA208" s="89"/>
      <c r="QMD208" s="89"/>
      <c r="QMP208" s="89"/>
      <c r="QMS208" s="89"/>
      <c r="QMV208" s="89"/>
      <c r="QMY208" s="89"/>
      <c r="QNE208" s="89"/>
      <c r="QNH208" s="89"/>
      <c r="QNN208" s="89"/>
      <c r="QNQ208" s="89"/>
      <c r="QNT208" s="89"/>
      <c r="QNW208" s="89"/>
      <c r="QOC208" s="89"/>
      <c r="QOF208" s="89"/>
      <c r="QOL208" s="89"/>
      <c r="QON208" s="89"/>
      <c r="QOO208" s="89"/>
      <c r="QOQ208" s="89"/>
      <c r="QOT208" s="89"/>
      <c r="QOW208" s="89"/>
      <c r="QPH208" s="89"/>
      <c r="QPJ208" s="89"/>
      <c r="QPV208" s="89"/>
      <c r="QPY208" s="89"/>
      <c r="QQG208" s="89"/>
      <c r="QRA208" s="89"/>
      <c r="QRC208" s="89"/>
      <c r="QRD208" s="89"/>
      <c r="QRE208" s="89"/>
      <c r="QRF208" s="89"/>
      <c r="QRG208" s="89"/>
      <c r="QRH208" s="89"/>
      <c r="QRZ208" s="89"/>
      <c r="QSA208" s="89"/>
      <c r="QSD208" s="89"/>
      <c r="QSG208" s="89"/>
      <c r="QSI208" s="89"/>
      <c r="QSK208" s="89"/>
      <c r="QSN208" s="89"/>
      <c r="QSQ208" s="89"/>
      <c r="QST208" s="89"/>
      <c r="QSZ208" s="89"/>
      <c r="QTC208" s="89"/>
      <c r="QTF208" s="89"/>
      <c r="QTK208" s="89"/>
      <c r="QTY208" s="89"/>
      <c r="QTZ208" s="89"/>
      <c r="QUA208" s="89"/>
      <c r="QUB208" s="89"/>
      <c r="QUC208" s="89"/>
      <c r="QUD208" s="89"/>
      <c r="QUE208" s="89"/>
      <c r="QUF208" s="89"/>
      <c r="QUG208" s="89"/>
      <c r="QUH208" s="89"/>
      <c r="QUI208" s="89"/>
      <c r="QUJ208" s="89"/>
      <c r="QUK208" s="89"/>
      <c r="QUL208" s="89"/>
      <c r="QUM208" s="89"/>
      <c r="QUN208" s="89"/>
      <c r="QUO208" s="89"/>
      <c r="QUP208" s="89"/>
      <c r="QUQ208" s="89"/>
      <c r="QUR208" s="89"/>
      <c r="QUS208" s="89"/>
      <c r="QUT208" s="89"/>
      <c r="QUU208" s="89"/>
      <c r="QUV208" s="89"/>
      <c r="QUW208" s="89"/>
      <c r="QUX208" s="89"/>
      <c r="QUY208" s="89"/>
      <c r="QUZ208" s="89"/>
      <c r="QVA208" s="89"/>
      <c r="QVB208" s="89"/>
      <c r="QVC208" s="89"/>
      <c r="QVD208" s="89"/>
      <c r="QVE208" s="89"/>
      <c r="QVF208" s="89"/>
      <c r="QVG208" s="89"/>
      <c r="QVH208" s="89"/>
      <c r="QVI208" s="89"/>
      <c r="QVJ208" s="89"/>
      <c r="QVK208" s="89"/>
      <c r="QVN208" s="89"/>
      <c r="QVQ208" s="89"/>
      <c r="QVT208" s="89"/>
      <c r="QVW208" s="89"/>
      <c r="QVZ208" s="89"/>
      <c r="QWL208" s="89"/>
      <c r="QWO208" s="89"/>
      <c r="QWR208" s="89"/>
      <c r="QWU208" s="89"/>
      <c r="QXA208" s="89"/>
      <c r="QXD208" s="89"/>
      <c r="QXJ208" s="89"/>
      <c r="QXM208" s="89"/>
      <c r="QXP208" s="89"/>
      <c r="QXS208" s="89"/>
      <c r="QXY208" s="89"/>
      <c r="QYB208" s="89"/>
      <c r="QYH208" s="89"/>
      <c r="QYJ208" s="89"/>
      <c r="QYK208" s="89"/>
      <c r="QYM208" s="89"/>
      <c r="QYP208" s="89"/>
      <c r="QYS208" s="89"/>
      <c r="QZD208" s="89"/>
      <c r="QZF208" s="89"/>
      <c r="QZR208" s="89"/>
      <c r="QZU208" s="89"/>
      <c r="RAC208" s="89"/>
      <c r="RAW208" s="89"/>
      <c r="RAY208" s="89"/>
      <c r="RAZ208" s="89"/>
      <c r="RBA208" s="89"/>
      <c r="RBB208" s="89"/>
      <c r="RBC208" s="89"/>
      <c r="RBD208" s="89"/>
      <c r="RBV208" s="89"/>
      <c r="RBW208" s="89"/>
      <c r="RBZ208" s="89"/>
      <c r="RCC208" s="89"/>
      <c r="RCE208" s="89"/>
      <c r="RCG208" s="89"/>
      <c r="RCJ208" s="89"/>
      <c r="RCM208" s="89"/>
      <c r="RCP208" s="89"/>
      <c r="RCV208" s="89"/>
      <c r="RCY208" s="89"/>
      <c r="RDB208" s="89"/>
      <c r="RDG208" s="89"/>
      <c r="RDU208" s="89"/>
      <c r="RDV208" s="89"/>
      <c r="RDW208" s="89"/>
      <c r="RDX208" s="89"/>
      <c r="RDY208" s="89"/>
      <c r="RDZ208" s="89"/>
      <c r="REA208" s="89"/>
      <c r="REB208" s="89"/>
      <c r="REC208" s="89"/>
      <c r="RED208" s="89"/>
      <c r="REE208" s="89"/>
      <c r="REF208" s="89"/>
      <c r="REG208" s="89"/>
      <c r="REH208" s="89"/>
      <c r="REI208" s="89"/>
      <c r="REJ208" s="89"/>
      <c r="REK208" s="89"/>
      <c r="REL208" s="89"/>
      <c r="REM208" s="89"/>
      <c r="REN208" s="89"/>
      <c r="REO208" s="89"/>
      <c r="REP208" s="89"/>
      <c r="REQ208" s="89"/>
      <c r="RER208" s="89"/>
      <c r="RES208" s="89"/>
      <c r="RET208" s="89"/>
      <c r="REU208" s="89"/>
      <c r="REV208" s="89"/>
      <c r="REW208" s="89"/>
      <c r="REX208" s="89"/>
      <c r="REY208" s="89"/>
      <c r="REZ208" s="89"/>
      <c r="RFA208" s="89"/>
      <c r="RFB208" s="89"/>
      <c r="RFC208" s="89"/>
      <c r="RFD208" s="89"/>
      <c r="RFE208" s="89"/>
      <c r="RFF208" s="89"/>
      <c r="RFG208" s="89"/>
      <c r="RFJ208" s="89"/>
      <c r="RFM208" s="89"/>
      <c r="RFP208" s="89"/>
      <c r="RFS208" s="89"/>
      <c r="RFV208" s="89"/>
      <c r="RGH208" s="89"/>
      <c r="RGK208" s="89"/>
      <c r="RGN208" s="89"/>
      <c r="RGQ208" s="89"/>
      <c r="RGW208" s="89"/>
      <c r="RGZ208" s="89"/>
      <c r="RHF208" s="89"/>
      <c r="RHI208" s="89"/>
      <c r="RHL208" s="89"/>
      <c r="RHO208" s="89"/>
      <c r="RHU208" s="89"/>
      <c r="RHX208" s="89"/>
      <c r="RID208" s="89"/>
      <c r="RIF208" s="89"/>
      <c r="RIG208" s="89"/>
      <c r="RII208" s="89"/>
      <c r="RIL208" s="89"/>
      <c r="RIO208" s="89"/>
      <c r="RIZ208" s="89"/>
      <c r="RJB208" s="89"/>
      <c r="RJN208" s="89"/>
      <c r="RJQ208" s="89"/>
      <c r="RJY208" s="89"/>
      <c r="RKS208" s="89"/>
      <c r="RKU208" s="89"/>
      <c r="RKV208" s="89"/>
      <c r="RKW208" s="89"/>
      <c r="RKX208" s="89"/>
      <c r="RKY208" s="89"/>
      <c r="RKZ208" s="89"/>
      <c r="RLR208" s="89"/>
      <c r="RLS208" s="89"/>
      <c r="RLV208" s="89"/>
      <c r="RLY208" s="89"/>
      <c r="RMA208" s="89"/>
      <c r="RMC208" s="89"/>
      <c r="RMF208" s="89"/>
      <c r="RMI208" s="89"/>
      <c r="RML208" s="89"/>
      <c r="RMR208" s="89"/>
      <c r="RMU208" s="89"/>
      <c r="RMX208" s="89"/>
      <c r="RNC208" s="89"/>
      <c r="RNQ208" s="89"/>
      <c r="RNR208" s="89"/>
      <c r="RNS208" s="89"/>
      <c r="RNT208" s="89"/>
      <c r="RNU208" s="89"/>
      <c r="RNV208" s="89"/>
      <c r="RNW208" s="89"/>
      <c r="RNX208" s="89"/>
      <c r="RNY208" s="89"/>
      <c r="RNZ208" s="89"/>
      <c r="ROA208" s="89"/>
      <c r="ROB208" s="89"/>
      <c r="ROC208" s="89"/>
      <c r="ROD208" s="89"/>
      <c r="ROE208" s="89"/>
      <c r="ROF208" s="89"/>
      <c r="ROG208" s="89"/>
      <c r="ROH208" s="89"/>
      <c r="ROI208" s="89"/>
      <c r="ROJ208" s="89"/>
      <c r="ROK208" s="89"/>
      <c r="ROL208" s="89"/>
      <c r="ROM208" s="89"/>
      <c r="RON208" s="89"/>
      <c r="ROO208" s="89"/>
      <c r="ROP208" s="89"/>
      <c r="ROQ208" s="89"/>
      <c r="ROR208" s="89"/>
      <c r="ROS208" s="89"/>
      <c r="ROT208" s="89"/>
      <c r="ROU208" s="89"/>
      <c r="ROV208" s="89"/>
      <c r="ROW208" s="89"/>
      <c r="ROX208" s="89"/>
      <c r="ROY208" s="89"/>
      <c r="ROZ208" s="89"/>
      <c r="RPA208" s="89"/>
      <c r="RPB208" s="89"/>
      <c r="RPC208" s="89"/>
      <c r="RPF208" s="89"/>
      <c r="RPI208" s="89"/>
      <c r="RPL208" s="89"/>
      <c r="RPO208" s="89"/>
      <c r="RPR208" s="89"/>
      <c r="RQD208" s="89"/>
      <c r="RQG208" s="89"/>
      <c r="RQJ208" s="89"/>
      <c r="RQM208" s="89"/>
      <c r="RQS208" s="89"/>
      <c r="RQV208" s="89"/>
      <c r="RRB208" s="89"/>
      <c r="RRE208" s="89"/>
      <c r="RRH208" s="89"/>
      <c r="RRK208" s="89"/>
      <c r="RRQ208" s="89"/>
      <c r="RRT208" s="89"/>
      <c r="RRZ208" s="89"/>
      <c r="RSB208" s="89"/>
      <c r="RSC208" s="89"/>
      <c r="RSE208" s="89"/>
      <c r="RSH208" s="89"/>
      <c r="RSK208" s="89"/>
      <c r="RSV208" s="89"/>
      <c r="RSX208" s="89"/>
      <c r="RTJ208" s="89"/>
      <c r="RTM208" s="89"/>
      <c r="RTU208" s="89"/>
      <c r="RUO208" s="89"/>
      <c r="RUQ208" s="89"/>
      <c r="RUR208" s="89"/>
      <c r="RUS208" s="89"/>
      <c r="RUT208" s="89"/>
      <c r="RUU208" s="89"/>
      <c r="RUV208" s="89"/>
      <c r="RVN208" s="89"/>
      <c r="RVO208" s="89"/>
      <c r="RVR208" s="89"/>
      <c r="RVU208" s="89"/>
      <c r="RVW208" s="89"/>
      <c r="RVY208" s="89"/>
      <c r="RWB208" s="89"/>
      <c r="RWE208" s="89"/>
      <c r="RWH208" s="89"/>
      <c r="RWN208" s="89"/>
      <c r="RWQ208" s="89"/>
      <c r="RWT208" s="89"/>
      <c r="RWY208" s="89"/>
      <c r="RXM208" s="89"/>
      <c r="RXN208" s="89"/>
      <c r="RXO208" s="89"/>
      <c r="RXP208" s="89"/>
      <c r="RXQ208" s="89"/>
      <c r="RXR208" s="89"/>
      <c r="RXS208" s="89"/>
      <c r="RXT208" s="89"/>
      <c r="RXU208" s="89"/>
      <c r="RXV208" s="89"/>
      <c r="RXW208" s="89"/>
      <c r="RXX208" s="89"/>
      <c r="RXY208" s="89"/>
      <c r="RXZ208" s="89"/>
      <c r="RYA208" s="89"/>
      <c r="RYB208" s="89"/>
      <c r="RYC208" s="89"/>
      <c r="RYD208" s="89"/>
      <c r="RYE208" s="89"/>
      <c r="RYF208" s="89"/>
      <c r="RYG208" s="89"/>
      <c r="RYH208" s="89"/>
      <c r="RYI208" s="89"/>
      <c r="RYJ208" s="89"/>
      <c r="RYK208" s="89"/>
      <c r="RYL208" s="89"/>
      <c r="RYM208" s="89"/>
      <c r="RYN208" s="89"/>
      <c r="RYO208" s="89"/>
      <c r="RYP208" s="89"/>
      <c r="RYQ208" s="89"/>
      <c r="RYR208" s="89"/>
      <c r="RYS208" s="89"/>
      <c r="RYT208" s="89"/>
      <c r="RYU208" s="89"/>
      <c r="RYV208" s="89"/>
      <c r="RYW208" s="89"/>
      <c r="RYX208" s="89"/>
      <c r="RYY208" s="89"/>
      <c r="RZB208" s="89"/>
      <c r="RZE208" s="89"/>
      <c r="RZH208" s="89"/>
      <c r="RZK208" s="89"/>
      <c r="RZN208" s="89"/>
      <c r="RZZ208" s="89"/>
      <c r="SAC208" s="89"/>
      <c r="SAF208" s="89"/>
      <c r="SAI208" s="89"/>
      <c r="SAO208" s="89"/>
      <c r="SAR208" s="89"/>
      <c r="SAX208" s="89"/>
      <c r="SBA208" s="89"/>
      <c r="SBD208" s="89"/>
      <c r="SBG208" s="89"/>
      <c r="SBM208" s="89"/>
      <c r="SBP208" s="89"/>
      <c r="SBV208" s="89"/>
      <c r="SBX208" s="89"/>
      <c r="SBY208" s="89"/>
      <c r="SCA208" s="89"/>
      <c r="SCD208" s="89"/>
      <c r="SCG208" s="89"/>
      <c r="SCR208" s="89"/>
      <c r="SCT208" s="89"/>
      <c r="SDF208" s="89"/>
      <c r="SDI208" s="89"/>
      <c r="SDQ208" s="89"/>
      <c r="SEK208" s="89"/>
      <c r="SEM208" s="89"/>
      <c r="SEN208" s="89"/>
      <c r="SEO208" s="89"/>
      <c r="SEP208" s="89"/>
      <c r="SEQ208" s="89"/>
      <c r="SER208" s="89"/>
      <c r="SFJ208" s="89"/>
      <c r="SFK208" s="89"/>
      <c r="SFN208" s="89"/>
      <c r="SFQ208" s="89"/>
      <c r="SFS208" s="89"/>
      <c r="SFU208" s="89"/>
      <c r="SFX208" s="89"/>
      <c r="SGA208" s="89"/>
      <c r="SGD208" s="89"/>
      <c r="SGJ208" s="89"/>
      <c r="SGM208" s="89"/>
      <c r="SGP208" s="89"/>
      <c r="SGU208" s="89"/>
      <c r="SHI208" s="89"/>
      <c r="SHJ208" s="89"/>
      <c r="SHK208" s="89"/>
      <c r="SHL208" s="89"/>
      <c r="SHM208" s="89"/>
      <c r="SHN208" s="89"/>
      <c r="SHO208" s="89"/>
      <c r="SHP208" s="89"/>
      <c r="SHQ208" s="89"/>
      <c r="SHR208" s="89"/>
      <c r="SHS208" s="89"/>
      <c r="SHT208" s="89"/>
      <c r="SHU208" s="89"/>
      <c r="SHV208" s="89"/>
      <c r="SHW208" s="89"/>
      <c r="SHX208" s="89"/>
      <c r="SHY208" s="89"/>
      <c r="SHZ208" s="89"/>
      <c r="SIA208" s="89"/>
      <c r="SIB208" s="89"/>
      <c r="SIC208" s="89"/>
      <c r="SID208" s="89"/>
      <c r="SIE208" s="89"/>
      <c r="SIF208" s="89"/>
      <c r="SIG208" s="89"/>
      <c r="SIH208" s="89"/>
      <c r="SII208" s="89"/>
      <c r="SIJ208" s="89"/>
      <c r="SIK208" s="89"/>
      <c r="SIL208" s="89"/>
      <c r="SIM208" s="89"/>
      <c r="SIN208" s="89"/>
      <c r="SIO208" s="89"/>
      <c r="SIP208" s="89"/>
      <c r="SIQ208" s="89"/>
      <c r="SIR208" s="89"/>
      <c r="SIS208" s="89"/>
      <c r="SIT208" s="89"/>
      <c r="SIU208" s="89"/>
      <c r="SIX208" s="89"/>
      <c r="SJA208" s="89"/>
      <c r="SJD208" s="89"/>
      <c r="SJG208" s="89"/>
      <c r="SJJ208" s="89"/>
      <c r="SJV208" s="89"/>
      <c r="SJY208" s="89"/>
      <c r="SKB208" s="89"/>
      <c r="SKE208" s="89"/>
      <c r="SKK208" s="89"/>
      <c r="SKN208" s="89"/>
      <c r="SKT208" s="89"/>
      <c r="SKW208" s="89"/>
      <c r="SKZ208" s="89"/>
      <c r="SLC208" s="89"/>
      <c r="SLI208" s="89"/>
      <c r="SLL208" s="89"/>
      <c r="SLR208" s="89"/>
      <c r="SLT208" s="89"/>
      <c r="SLU208" s="89"/>
      <c r="SLW208" s="89"/>
      <c r="SLZ208" s="89"/>
      <c r="SMC208" s="89"/>
      <c r="SMN208" s="89"/>
      <c r="SMP208" s="89"/>
      <c r="SNB208" s="89"/>
      <c r="SNE208" s="89"/>
      <c r="SNM208" s="89"/>
      <c r="SOG208" s="89"/>
      <c r="SOI208" s="89"/>
      <c r="SOJ208" s="89"/>
      <c r="SOK208" s="89"/>
      <c r="SOL208" s="89"/>
      <c r="SOM208" s="89"/>
      <c r="SON208" s="89"/>
      <c r="SPF208" s="89"/>
      <c r="SPG208" s="89"/>
      <c r="SPJ208" s="89"/>
      <c r="SPM208" s="89"/>
      <c r="SPO208" s="89"/>
      <c r="SPQ208" s="89"/>
      <c r="SPT208" s="89"/>
      <c r="SPW208" s="89"/>
      <c r="SPZ208" s="89"/>
      <c r="SQF208" s="89"/>
      <c r="SQI208" s="89"/>
      <c r="SQL208" s="89"/>
      <c r="SQQ208" s="89"/>
      <c r="SRE208" s="89"/>
      <c r="SRF208" s="89"/>
      <c r="SRG208" s="89"/>
      <c r="SRH208" s="89"/>
      <c r="SRI208" s="89"/>
      <c r="SRJ208" s="89"/>
      <c r="SRK208" s="89"/>
      <c r="SRL208" s="89"/>
      <c r="SRM208" s="89"/>
      <c r="SRN208" s="89"/>
      <c r="SRO208" s="89"/>
      <c r="SRP208" s="89"/>
      <c r="SRQ208" s="89"/>
      <c r="SRR208" s="89"/>
      <c r="SRS208" s="89"/>
      <c r="SRT208" s="89"/>
      <c r="SRU208" s="89"/>
      <c r="SRV208" s="89"/>
      <c r="SRW208" s="89"/>
      <c r="SRX208" s="89"/>
      <c r="SRY208" s="89"/>
      <c r="SRZ208" s="89"/>
      <c r="SSA208" s="89"/>
      <c r="SSB208" s="89"/>
      <c r="SSC208" s="89"/>
      <c r="SSD208" s="89"/>
      <c r="SSE208" s="89"/>
      <c r="SSF208" s="89"/>
      <c r="SSG208" s="89"/>
      <c r="SSH208" s="89"/>
      <c r="SSI208" s="89"/>
      <c r="SSJ208" s="89"/>
      <c r="SSK208" s="89"/>
      <c r="SSL208" s="89"/>
      <c r="SSM208" s="89"/>
      <c r="SSN208" s="89"/>
      <c r="SSO208" s="89"/>
      <c r="SSP208" s="89"/>
      <c r="SSQ208" s="89"/>
      <c r="SST208" s="89"/>
      <c r="SSW208" s="89"/>
      <c r="SSZ208" s="89"/>
      <c r="STC208" s="89"/>
      <c r="STF208" s="89"/>
      <c r="STR208" s="89"/>
      <c r="STU208" s="89"/>
      <c r="STX208" s="89"/>
      <c r="SUA208" s="89"/>
      <c r="SUG208" s="89"/>
      <c r="SUJ208" s="89"/>
      <c r="SUP208" s="89"/>
      <c r="SUS208" s="89"/>
      <c r="SUV208" s="89"/>
      <c r="SUY208" s="89"/>
      <c r="SVE208" s="89"/>
      <c r="SVH208" s="89"/>
      <c r="SVN208" s="89"/>
      <c r="SVP208" s="89"/>
      <c r="SVQ208" s="89"/>
      <c r="SVS208" s="89"/>
      <c r="SVV208" s="89"/>
      <c r="SVY208" s="89"/>
      <c r="SWJ208" s="89"/>
      <c r="SWL208" s="89"/>
      <c r="SWX208" s="89"/>
      <c r="SXA208" s="89"/>
      <c r="SXI208" s="89"/>
      <c r="SYC208" s="89"/>
      <c r="SYE208" s="89"/>
      <c r="SYF208" s="89"/>
      <c r="SYG208" s="89"/>
      <c r="SYH208" s="89"/>
      <c r="SYI208" s="89"/>
      <c r="SYJ208" s="89"/>
      <c r="SZB208" s="89"/>
      <c r="SZC208" s="89"/>
      <c r="SZF208" s="89"/>
      <c r="SZI208" s="89"/>
      <c r="SZK208" s="89"/>
      <c r="SZM208" s="89"/>
      <c r="SZP208" s="89"/>
      <c r="SZS208" s="89"/>
      <c r="SZV208" s="89"/>
      <c r="TAB208" s="89"/>
      <c r="TAE208" s="89"/>
      <c r="TAH208" s="89"/>
      <c r="TAM208" s="89"/>
      <c r="TBA208" s="89"/>
      <c r="TBB208" s="89"/>
      <c r="TBC208" s="89"/>
      <c r="TBD208" s="89"/>
      <c r="TBE208" s="89"/>
      <c r="TBF208" s="89"/>
      <c r="TBG208" s="89"/>
      <c r="TBH208" s="89"/>
      <c r="TBI208" s="89"/>
      <c r="TBJ208" s="89"/>
      <c r="TBK208" s="89"/>
      <c r="TBL208" s="89"/>
      <c r="TBM208" s="89"/>
      <c r="TBN208" s="89"/>
      <c r="TBO208" s="89"/>
      <c r="TBP208" s="89"/>
      <c r="TBQ208" s="89"/>
      <c r="TBR208" s="89"/>
      <c r="TBS208" s="89"/>
      <c r="TBT208" s="89"/>
      <c r="TBU208" s="89"/>
      <c r="TBV208" s="89"/>
      <c r="TBW208" s="89"/>
      <c r="TBX208" s="89"/>
      <c r="TBY208" s="89"/>
      <c r="TBZ208" s="89"/>
      <c r="TCA208" s="89"/>
      <c r="TCB208" s="89"/>
      <c r="TCC208" s="89"/>
      <c r="TCD208" s="89"/>
      <c r="TCE208" s="89"/>
      <c r="TCF208" s="89"/>
      <c r="TCG208" s="89"/>
      <c r="TCH208" s="89"/>
      <c r="TCI208" s="89"/>
      <c r="TCJ208" s="89"/>
      <c r="TCK208" s="89"/>
      <c r="TCL208" s="89"/>
      <c r="TCM208" s="89"/>
      <c r="TCP208" s="89"/>
      <c r="TCS208" s="89"/>
      <c r="TCV208" s="89"/>
      <c r="TCY208" s="89"/>
      <c r="TDB208" s="89"/>
      <c r="TDN208" s="89"/>
      <c r="TDQ208" s="89"/>
      <c r="TDT208" s="89"/>
      <c r="TDW208" s="89"/>
      <c r="TEC208" s="89"/>
      <c r="TEF208" s="89"/>
      <c r="TEL208" s="89"/>
      <c r="TEO208" s="89"/>
      <c r="TER208" s="89"/>
      <c r="TEU208" s="89"/>
      <c r="TFA208" s="89"/>
      <c r="TFD208" s="89"/>
      <c r="TFJ208" s="89"/>
      <c r="TFL208" s="89"/>
      <c r="TFM208" s="89"/>
      <c r="TFO208" s="89"/>
      <c r="TFR208" s="89"/>
      <c r="TFU208" s="89"/>
      <c r="TGF208" s="89"/>
      <c r="TGH208" s="89"/>
      <c r="TGT208" s="89"/>
      <c r="TGW208" s="89"/>
      <c r="THE208" s="89"/>
      <c r="THY208" s="89"/>
      <c r="TIA208" s="89"/>
      <c r="TIB208" s="89"/>
      <c r="TIC208" s="89"/>
      <c r="TID208" s="89"/>
      <c r="TIE208" s="89"/>
      <c r="TIF208" s="89"/>
      <c r="TIX208" s="89"/>
      <c r="TIY208" s="89"/>
      <c r="TJB208" s="89"/>
      <c r="TJE208" s="89"/>
      <c r="TJG208" s="89"/>
      <c r="TJI208" s="89"/>
      <c r="TJL208" s="89"/>
      <c r="TJO208" s="89"/>
      <c r="TJR208" s="89"/>
      <c r="TJX208" s="89"/>
      <c r="TKA208" s="89"/>
      <c r="TKD208" s="89"/>
      <c r="TKI208" s="89"/>
      <c r="TKW208" s="89"/>
      <c r="TKX208" s="89"/>
      <c r="TKY208" s="89"/>
      <c r="TKZ208" s="89"/>
      <c r="TLA208" s="89"/>
      <c r="TLB208" s="89"/>
      <c r="TLC208" s="89"/>
      <c r="TLD208" s="89"/>
      <c r="TLE208" s="89"/>
      <c r="TLF208" s="89"/>
      <c r="TLG208" s="89"/>
      <c r="TLH208" s="89"/>
      <c r="TLI208" s="89"/>
      <c r="TLJ208" s="89"/>
      <c r="TLK208" s="89"/>
      <c r="TLL208" s="89"/>
      <c r="TLM208" s="89"/>
      <c r="TLN208" s="89"/>
      <c r="TLO208" s="89"/>
      <c r="TLP208" s="89"/>
      <c r="TLQ208" s="89"/>
      <c r="TLR208" s="89"/>
      <c r="TLS208" s="89"/>
      <c r="TLT208" s="89"/>
      <c r="TLU208" s="89"/>
      <c r="TLV208" s="89"/>
      <c r="TLW208" s="89"/>
      <c r="TLX208" s="89"/>
      <c r="TLY208" s="89"/>
      <c r="TLZ208" s="89"/>
      <c r="TMA208" s="89"/>
      <c r="TMB208" s="89"/>
      <c r="TMC208" s="89"/>
      <c r="TMD208" s="89"/>
      <c r="TME208" s="89"/>
      <c r="TMF208" s="89"/>
      <c r="TMG208" s="89"/>
      <c r="TMH208" s="89"/>
      <c r="TMI208" s="89"/>
      <c r="TML208" s="89"/>
      <c r="TMO208" s="89"/>
      <c r="TMR208" s="89"/>
      <c r="TMU208" s="89"/>
      <c r="TMX208" s="89"/>
      <c r="TNJ208" s="89"/>
      <c r="TNM208" s="89"/>
      <c r="TNP208" s="89"/>
      <c r="TNS208" s="89"/>
      <c r="TNY208" s="89"/>
      <c r="TOB208" s="89"/>
      <c r="TOH208" s="89"/>
      <c r="TOK208" s="89"/>
      <c r="TON208" s="89"/>
      <c r="TOQ208" s="89"/>
      <c r="TOW208" s="89"/>
      <c r="TOZ208" s="89"/>
      <c r="TPF208" s="89"/>
      <c r="TPH208" s="89"/>
      <c r="TPI208" s="89"/>
      <c r="TPK208" s="89"/>
      <c r="TPN208" s="89"/>
      <c r="TPQ208" s="89"/>
      <c r="TQB208" s="89"/>
      <c r="TQD208" s="89"/>
      <c r="TQP208" s="89"/>
      <c r="TQS208" s="89"/>
      <c r="TRA208" s="89"/>
      <c r="TRU208" s="89"/>
      <c r="TRW208" s="89"/>
      <c r="TRX208" s="89"/>
      <c r="TRY208" s="89"/>
      <c r="TRZ208" s="89"/>
      <c r="TSA208" s="89"/>
      <c r="TSB208" s="89"/>
      <c r="TST208" s="89"/>
      <c r="TSU208" s="89"/>
      <c r="TSX208" s="89"/>
      <c r="TTA208" s="89"/>
      <c r="TTC208" s="89"/>
      <c r="TTE208" s="89"/>
      <c r="TTH208" s="89"/>
      <c r="TTK208" s="89"/>
      <c r="TTN208" s="89"/>
      <c r="TTT208" s="89"/>
      <c r="TTW208" s="89"/>
      <c r="TTZ208" s="89"/>
      <c r="TUE208" s="89"/>
      <c r="TUS208" s="89"/>
      <c r="TUT208" s="89"/>
      <c r="TUU208" s="89"/>
      <c r="TUV208" s="89"/>
      <c r="TUW208" s="89"/>
      <c r="TUX208" s="89"/>
      <c r="TUY208" s="89"/>
      <c r="TUZ208" s="89"/>
      <c r="TVA208" s="89"/>
      <c r="TVB208" s="89"/>
      <c r="TVC208" s="89"/>
      <c r="TVD208" s="89"/>
      <c r="TVE208" s="89"/>
      <c r="TVF208" s="89"/>
      <c r="TVG208" s="89"/>
      <c r="TVH208" s="89"/>
      <c r="TVI208" s="89"/>
      <c r="TVJ208" s="89"/>
      <c r="TVK208" s="89"/>
      <c r="TVL208" s="89"/>
      <c r="TVM208" s="89"/>
      <c r="TVN208" s="89"/>
      <c r="TVO208" s="89"/>
      <c r="TVP208" s="89"/>
      <c r="TVQ208" s="89"/>
      <c r="TVR208" s="89"/>
      <c r="TVS208" s="89"/>
      <c r="TVT208" s="89"/>
      <c r="TVU208" s="89"/>
      <c r="TVV208" s="89"/>
      <c r="TVW208" s="89"/>
      <c r="TVX208" s="89"/>
      <c r="TVY208" s="89"/>
      <c r="TVZ208" s="89"/>
      <c r="TWA208" s="89"/>
      <c r="TWB208" s="89"/>
      <c r="TWC208" s="89"/>
      <c r="TWD208" s="89"/>
      <c r="TWE208" s="89"/>
      <c r="TWH208" s="89"/>
      <c r="TWK208" s="89"/>
      <c r="TWN208" s="89"/>
      <c r="TWQ208" s="89"/>
      <c r="TWT208" s="89"/>
      <c r="TXF208" s="89"/>
      <c r="TXI208" s="89"/>
      <c r="TXL208" s="89"/>
      <c r="TXO208" s="89"/>
      <c r="TXU208" s="89"/>
      <c r="TXX208" s="89"/>
      <c r="TYD208" s="89"/>
      <c r="TYG208" s="89"/>
      <c r="TYJ208" s="89"/>
      <c r="TYM208" s="89"/>
      <c r="TYS208" s="89"/>
      <c r="TYV208" s="89"/>
      <c r="TZB208" s="89"/>
      <c r="TZD208" s="89"/>
      <c r="TZE208" s="89"/>
      <c r="TZG208" s="89"/>
      <c r="TZJ208" s="89"/>
      <c r="TZM208" s="89"/>
      <c r="TZX208" s="89"/>
      <c r="TZZ208" s="89"/>
      <c r="UAL208" s="89"/>
      <c r="UAO208" s="89"/>
      <c r="UAW208" s="89"/>
      <c r="UBQ208" s="89"/>
      <c r="UBS208" s="89"/>
      <c r="UBT208" s="89"/>
      <c r="UBU208" s="89"/>
      <c r="UBV208" s="89"/>
      <c r="UBW208" s="89"/>
      <c r="UBX208" s="89"/>
      <c r="UCP208" s="89"/>
      <c r="UCQ208" s="89"/>
      <c r="UCT208" s="89"/>
      <c r="UCW208" s="89"/>
      <c r="UCY208" s="89"/>
      <c r="UDA208" s="89"/>
      <c r="UDD208" s="89"/>
      <c r="UDG208" s="89"/>
      <c r="UDJ208" s="89"/>
      <c r="UDP208" s="89"/>
      <c r="UDS208" s="89"/>
      <c r="UDV208" s="89"/>
      <c r="UEA208" s="89"/>
      <c r="UEO208" s="89"/>
      <c r="UEP208" s="89"/>
      <c r="UEQ208" s="89"/>
      <c r="UER208" s="89"/>
      <c r="UES208" s="89"/>
      <c r="UET208" s="89"/>
      <c r="UEU208" s="89"/>
      <c r="UEV208" s="89"/>
      <c r="UEW208" s="89"/>
      <c r="UEX208" s="89"/>
      <c r="UEY208" s="89"/>
      <c r="UEZ208" s="89"/>
      <c r="UFA208" s="89"/>
      <c r="UFB208" s="89"/>
      <c r="UFC208" s="89"/>
      <c r="UFD208" s="89"/>
      <c r="UFE208" s="89"/>
      <c r="UFF208" s="89"/>
      <c r="UFG208" s="89"/>
      <c r="UFH208" s="89"/>
      <c r="UFI208" s="89"/>
      <c r="UFJ208" s="89"/>
      <c r="UFK208" s="89"/>
      <c r="UFL208" s="89"/>
      <c r="UFM208" s="89"/>
      <c r="UFN208" s="89"/>
      <c r="UFO208" s="89"/>
      <c r="UFP208" s="89"/>
      <c r="UFQ208" s="89"/>
      <c r="UFR208" s="89"/>
      <c r="UFS208" s="89"/>
      <c r="UFT208" s="89"/>
      <c r="UFU208" s="89"/>
      <c r="UFV208" s="89"/>
      <c r="UFW208" s="89"/>
      <c r="UFX208" s="89"/>
      <c r="UFY208" s="89"/>
      <c r="UFZ208" s="89"/>
      <c r="UGA208" s="89"/>
      <c r="UGD208" s="89"/>
      <c r="UGG208" s="89"/>
      <c r="UGJ208" s="89"/>
      <c r="UGM208" s="89"/>
      <c r="UGP208" s="89"/>
      <c r="UHB208" s="89"/>
      <c r="UHE208" s="89"/>
      <c r="UHH208" s="89"/>
      <c r="UHK208" s="89"/>
      <c r="UHQ208" s="89"/>
      <c r="UHT208" s="89"/>
      <c r="UHZ208" s="89"/>
      <c r="UIC208" s="89"/>
      <c r="UIF208" s="89"/>
      <c r="UII208" s="89"/>
      <c r="UIO208" s="89"/>
      <c r="UIR208" s="89"/>
      <c r="UIX208" s="89"/>
      <c r="UIZ208" s="89"/>
      <c r="UJA208" s="89"/>
      <c r="UJC208" s="89"/>
      <c r="UJF208" s="89"/>
      <c r="UJI208" s="89"/>
      <c r="UJT208" s="89"/>
      <c r="UJV208" s="89"/>
      <c r="UKH208" s="89"/>
      <c r="UKK208" s="89"/>
      <c r="UKS208" s="89"/>
      <c r="ULM208" s="89"/>
      <c r="ULO208" s="89"/>
      <c r="ULP208" s="89"/>
      <c r="ULQ208" s="89"/>
      <c r="ULR208" s="89"/>
      <c r="ULS208" s="89"/>
      <c r="ULT208" s="89"/>
      <c r="UML208" s="89"/>
      <c r="UMM208" s="89"/>
      <c r="UMP208" s="89"/>
      <c r="UMS208" s="89"/>
      <c r="UMU208" s="89"/>
      <c r="UMW208" s="89"/>
      <c r="UMZ208" s="89"/>
      <c r="UNC208" s="89"/>
      <c r="UNF208" s="89"/>
      <c r="UNL208" s="89"/>
      <c r="UNO208" s="89"/>
      <c r="UNR208" s="89"/>
      <c r="UNW208" s="89"/>
      <c r="UOK208" s="89"/>
      <c r="UOL208" s="89"/>
      <c r="UOM208" s="89"/>
      <c r="UON208" s="89"/>
      <c r="UOO208" s="89"/>
      <c r="UOP208" s="89"/>
      <c r="UOQ208" s="89"/>
      <c r="UOR208" s="89"/>
      <c r="UOS208" s="89"/>
      <c r="UOT208" s="89"/>
      <c r="UOU208" s="89"/>
      <c r="UOV208" s="89"/>
      <c r="UOW208" s="89"/>
      <c r="UOX208" s="89"/>
      <c r="UOY208" s="89"/>
      <c r="UOZ208" s="89"/>
      <c r="UPA208" s="89"/>
      <c r="UPB208" s="89"/>
      <c r="UPC208" s="89"/>
      <c r="UPD208" s="89"/>
      <c r="UPE208" s="89"/>
      <c r="UPF208" s="89"/>
      <c r="UPG208" s="89"/>
      <c r="UPH208" s="89"/>
      <c r="UPI208" s="89"/>
      <c r="UPJ208" s="89"/>
      <c r="UPK208" s="89"/>
      <c r="UPL208" s="89"/>
      <c r="UPM208" s="89"/>
      <c r="UPN208" s="89"/>
      <c r="UPO208" s="89"/>
      <c r="UPP208" s="89"/>
      <c r="UPQ208" s="89"/>
      <c r="UPR208" s="89"/>
      <c r="UPS208" s="89"/>
      <c r="UPT208" s="89"/>
      <c r="UPU208" s="89"/>
      <c r="UPV208" s="89"/>
      <c r="UPW208" s="89"/>
      <c r="UPZ208" s="89"/>
      <c r="UQC208" s="89"/>
      <c r="UQF208" s="89"/>
      <c r="UQI208" s="89"/>
      <c r="UQL208" s="89"/>
      <c r="UQX208" s="89"/>
      <c r="URA208" s="89"/>
      <c r="URD208" s="89"/>
      <c r="URG208" s="89"/>
      <c r="URM208" s="89"/>
      <c r="URP208" s="89"/>
      <c r="URV208" s="89"/>
      <c r="URY208" s="89"/>
      <c r="USB208" s="89"/>
      <c r="USE208" s="89"/>
      <c r="USK208" s="89"/>
      <c r="USN208" s="89"/>
      <c r="UST208" s="89"/>
      <c r="USV208" s="89"/>
      <c r="USW208" s="89"/>
      <c r="USY208" s="89"/>
      <c r="UTB208" s="89"/>
      <c r="UTE208" s="89"/>
      <c r="UTP208" s="89"/>
      <c r="UTR208" s="89"/>
      <c r="UUD208" s="89"/>
      <c r="UUG208" s="89"/>
      <c r="UUO208" s="89"/>
      <c r="UVI208" s="89"/>
      <c r="UVK208" s="89"/>
      <c r="UVL208" s="89"/>
      <c r="UVM208" s="89"/>
      <c r="UVN208" s="89"/>
      <c r="UVO208" s="89"/>
      <c r="UVP208" s="89"/>
      <c r="UWH208" s="89"/>
      <c r="UWI208" s="89"/>
      <c r="UWL208" s="89"/>
      <c r="UWO208" s="89"/>
      <c r="UWQ208" s="89"/>
      <c r="UWS208" s="89"/>
      <c r="UWV208" s="89"/>
      <c r="UWY208" s="89"/>
      <c r="UXB208" s="89"/>
      <c r="UXH208" s="89"/>
      <c r="UXK208" s="89"/>
      <c r="UXN208" s="89"/>
      <c r="UXS208" s="89"/>
      <c r="UYG208" s="89"/>
      <c r="UYH208" s="89"/>
      <c r="UYI208" s="89"/>
      <c r="UYJ208" s="89"/>
      <c r="UYK208" s="89"/>
      <c r="UYL208" s="89"/>
      <c r="UYM208" s="89"/>
      <c r="UYN208" s="89"/>
      <c r="UYO208" s="89"/>
      <c r="UYP208" s="89"/>
      <c r="UYQ208" s="89"/>
      <c r="UYR208" s="89"/>
      <c r="UYS208" s="89"/>
      <c r="UYT208" s="89"/>
      <c r="UYU208" s="89"/>
      <c r="UYV208" s="89"/>
      <c r="UYW208" s="89"/>
      <c r="UYX208" s="89"/>
      <c r="UYY208" s="89"/>
      <c r="UYZ208" s="89"/>
      <c r="UZA208" s="89"/>
      <c r="UZB208" s="89"/>
      <c r="UZC208" s="89"/>
      <c r="UZD208" s="89"/>
      <c r="UZE208" s="89"/>
      <c r="UZF208" s="89"/>
      <c r="UZG208" s="89"/>
      <c r="UZH208" s="89"/>
      <c r="UZI208" s="89"/>
      <c r="UZJ208" s="89"/>
      <c r="UZK208" s="89"/>
      <c r="UZL208" s="89"/>
      <c r="UZM208" s="89"/>
      <c r="UZN208" s="89"/>
      <c r="UZO208" s="89"/>
      <c r="UZP208" s="89"/>
      <c r="UZQ208" s="89"/>
      <c r="UZR208" s="89"/>
      <c r="UZS208" s="89"/>
      <c r="UZV208" s="89"/>
      <c r="UZY208" s="89"/>
      <c r="VAB208" s="89"/>
      <c r="VAE208" s="89"/>
      <c r="VAH208" s="89"/>
      <c r="VAT208" s="89"/>
      <c r="VAW208" s="89"/>
      <c r="VAZ208" s="89"/>
      <c r="VBC208" s="89"/>
      <c r="VBI208" s="89"/>
      <c r="VBL208" s="89"/>
      <c r="VBR208" s="89"/>
      <c r="VBU208" s="89"/>
      <c r="VBX208" s="89"/>
      <c r="VCA208" s="89"/>
      <c r="VCG208" s="89"/>
      <c r="VCJ208" s="89"/>
      <c r="VCP208" s="89"/>
      <c r="VCR208" s="89"/>
      <c r="VCS208" s="89"/>
      <c r="VCU208" s="89"/>
      <c r="VCX208" s="89"/>
      <c r="VDA208" s="89"/>
      <c r="VDL208" s="89"/>
      <c r="VDN208" s="89"/>
      <c r="VDZ208" s="89"/>
      <c r="VEC208" s="89"/>
      <c r="VEK208" s="89"/>
      <c r="VFE208" s="89"/>
      <c r="VFG208" s="89"/>
      <c r="VFH208" s="89"/>
      <c r="VFI208" s="89"/>
      <c r="VFJ208" s="89"/>
      <c r="VFK208" s="89"/>
      <c r="VFL208" s="89"/>
      <c r="VGD208" s="89"/>
      <c r="VGE208" s="89"/>
      <c r="VGH208" s="89"/>
      <c r="VGK208" s="89"/>
      <c r="VGM208" s="89"/>
      <c r="VGO208" s="89"/>
      <c r="VGR208" s="89"/>
      <c r="VGU208" s="89"/>
      <c r="VGX208" s="89"/>
      <c r="VHD208" s="89"/>
      <c r="VHG208" s="89"/>
      <c r="VHJ208" s="89"/>
      <c r="VHO208" s="89"/>
      <c r="VIC208" s="89"/>
      <c r="VID208" s="89"/>
      <c r="VIE208" s="89"/>
      <c r="VIF208" s="89"/>
      <c r="VIG208" s="89"/>
      <c r="VIH208" s="89"/>
      <c r="VII208" s="89"/>
      <c r="VIJ208" s="89"/>
      <c r="VIK208" s="89"/>
      <c r="VIL208" s="89"/>
      <c r="VIM208" s="89"/>
      <c r="VIN208" s="89"/>
      <c r="VIO208" s="89"/>
      <c r="VIP208" s="89"/>
      <c r="VIQ208" s="89"/>
      <c r="VIR208" s="89"/>
      <c r="VIS208" s="89"/>
      <c r="VIT208" s="89"/>
      <c r="VIU208" s="89"/>
      <c r="VIV208" s="89"/>
      <c r="VIW208" s="89"/>
      <c r="VIX208" s="89"/>
      <c r="VIY208" s="89"/>
      <c r="VIZ208" s="89"/>
      <c r="VJA208" s="89"/>
      <c r="VJB208" s="89"/>
      <c r="VJC208" s="89"/>
      <c r="VJD208" s="89"/>
      <c r="VJE208" s="89"/>
      <c r="VJF208" s="89"/>
      <c r="VJG208" s="89"/>
      <c r="VJH208" s="89"/>
      <c r="VJI208" s="89"/>
      <c r="VJJ208" s="89"/>
      <c r="VJK208" s="89"/>
      <c r="VJL208" s="89"/>
      <c r="VJM208" s="89"/>
      <c r="VJN208" s="89"/>
      <c r="VJO208" s="89"/>
      <c r="VJR208" s="89"/>
      <c r="VJU208" s="89"/>
      <c r="VJX208" s="89"/>
      <c r="VKA208" s="89"/>
      <c r="VKD208" s="89"/>
      <c r="VKP208" s="89"/>
      <c r="VKS208" s="89"/>
      <c r="VKV208" s="89"/>
      <c r="VKY208" s="89"/>
      <c r="VLE208" s="89"/>
      <c r="VLH208" s="89"/>
      <c r="VLN208" s="89"/>
      <c r="VLQ208" s="89"/>
      <c r="VLT208" s="89"/>
      <c r="VLW208" s="89"/>
      <c r="VMC208" s="89"/>
      <c r="VMF208" s="89"/>
      <c r="VML208" s="89"/>
      <c r="VMN208" s="89"/>
      <c r="VMO208" s="89"/>
      <c r="VMQ208" s="89"/>
      <c r="VMT208" s="89"/>
      <c r="VMW208" s="89"/>
      <c r="VNH208" s="89"/>
      <c r="VNJ208" s="89"/>
      <c r="VNV208" s="89"/>
      <c r="VNY208" s="89"/>
      <c r="VOG208" s="89"/>
      <c r="VPA208" s="89"/>
      <c r="VPC208" s="89"/>
      <c r="VPD208" s="89"/>
      <c r="VPE208" s="89"/>
      <c r="VPF208" s="89"/>
      <c r="VPG208" s="89"/>
      <c r="VPH208" s="89"/>
      <c r="VPZ208" s="89"/>
      <c r="VQA208" s="89"/>
      <c r="VQD208" s="89"/>
      <c r="VQG208" s="89"/>
      <c r="VQI208" s="89"/>
      <c r="VQK208" s="89"/>
      <c r="VQN208" s="89"/>
      <c r="VQQ208" s="89"/>
      <c r="VQT208" s="89"/>
      <c r="VQZ208" s="89"/>
      <c r="VRC208" s="89"/>
      <c r="VRF208" s="89"/>
      <c r="VRK208" s="89"/>
      <c r="VRY208" s="89"/>
      <c r="VRZ208" s="89"/>
      <c r="VSA208" s="89"/>
      <c r="VSB208" s="89"/>
      <c r="VSC208" s="89"/>
      <c r="VSD208" s="89"/>
      <c r="VSE208" s="89"/>
      <c r="VSF208" s="89"/>
      <c r="VSG208" s="89"/>
      <c r="VSH208" s="89"/>
      <c r="VSI208" s="89"/>
      <c r="VSJ208" s="89"/>
      <c r="VSK208" s="89"/>
      <c r="VSL208" s="89"/>
      <c r="VSM208" s="89"/>
      <c r="VSN208" s="89"/>
      <c r="VSO208" s="89"/>
      <c r="VSP208" s="89"/>
      <c r="VSQ208" s="89"/>
      <c r="VSR208" s="89"/>
      <c r="VSS208" s="89"/>
      <c r="VST208" s="89"/>
      <c r="VSU208" s="89"/>
      <c r="VSV208" s="89"/>
      <c r="VSW208" s="89"/>
      <c r="VSX208" s="89"/>
      <c r="VSY208" s="89"/>
      <c r="VSZ208" s="89"/>
      <c r="VTA208" s="89"/>
      <c r="VTB208" s="89"/>
      <c r="VTC208" s="89"/>
      <c r="VTD208" s="89"/>
      <c r="VTE208" s="89"/>
      <c r="VTF208" s="89"/>
      <c r="VTG208" s="89"/>
      <c r="VTH208" s="89"/>
      <c r="VTI208" s="89"/>
      <c r="VTJ208" s="89"/>
      <c r="VTK208" s="89"/>
      <c r="VTN208" s="89"/>
      <c r="VTQ208" s="89"/>
      <c r="VTT208" s="89"/>
      <c r="VTW208" s="89"/>
      <c r="VTZ208" s="89"/>
      <c r="VUL208" s="89"/>
      <c r="VUO208" s="89"/>
      <c r="VUR208" s="89"/>
      <c r="VUU208" s="89"/>
      <c r="VVA208" s="89"/>
      <c r="VVD208" s="89"/>
      <c r="VVJ208" s="89"/>
      <c r="VVM208" s="89"/>
      <c r="VVP208" s="89"/>
      <c r="VVS208" s="89"/>
      <c r="VVY208" s="89"/>
      <c r="VWB208" s="89"/>
      <c r="VWH208" s="89"/>
      <c r="VWJ208" s="89"/>
      <c r="VWK208" s="89"/>
      <c r="VWM208" s="89"/>
      <c r="VWP208" s="89"/>
      <c r="VWS208" s="89"/>
      <c r="VXD208" s="89"/>
      <c r="VXF208" s="89"/>
      <c r="VXR208" s="89"/>
      <c r="VXU208" s="89"/>
      <c r="VYC208" s="89"/>
      <c r="VYW208" s="89"/>
      <c r="VYY208" s="89"/>
      <c r="VYZ208" s="89"/>
      <c r="VZA208" s="89"/>
      <c r="VZB208" s="89"/>
      <c r="VZC208" s="89"/>
      <c r="VZD208" s="89"/>
      <c r="VZV208" s="89"/>
      <c r="VZW208" s="89"/>
      <c r="VZZ208" s="89"/>
      <c r="WAC208" s="89"/>
      <c r="WAE208" s="89"/>
      <c r="WAG208" s="89"/>
      <c r="WAJ208" s="89"/>
      <c r="WAM208" s="89"/>
      <c r="WAP208" s="89"/>
      <c r="WAV208" s="89"/>
      <c r="WAY208" s="89"/>
      <c r="WBB208" s="89"/>
      <c r="WBG208" s="89"/>
      <c r="WBU208" s="89"/>
      <c r="WBV208" s="89"/>
      <c r="WBW208" s="89"/>
      <c r="WBX208" s="89"/>
      <c r="WBY208" s="89"/>
      <c r="WBZ208" s="89"/>
      <c r="WCA208" s="89"/>
      <c r="WCB208" s="89"/>
      <c r="WCC208" s="89"/>
      <c r="WCD208" s="89"/>
      <c r="WCE208" s="89"/>
      <c r="WCF208" s="89"/>
      <c r="WCG208" s="89"/>
      <c r="WCH208" s="89"/>
      <c r="WCI208" s="89"/>
      <c r="WCJ208" s="89"/>
      <c r="WCK208" s="89"/>
      <c r="WCL208" s="89"/>
      <c r="WCM208" s="89"/>
      <c r="WCN208" s="89"/>
      <c r="WCO208" s="89"/>
      <c r="WCP208" s="89"/>
      <c r="WCQ208" s="89"/>
      <c r="WCR208" s="89"/>
      <c r="WCS208" s="89"/>
      <c r="WCT208" s="89"/>
      <c r="WCU208" s="89"/>
      <c r="WCV208" s="89"/>
      <c r="WCW208" s="89"/>
      <c r="WCX208" s="89"/>
      <c r="WCY208" s="89"/>
      <c r="WCZ208" s="89"/>
      <c r="WDA208" s="89"/>
      <c r="WDB208" s="89"/>
      <c r="WDC208" s="89"/>
      <c r="WDD208" s="89"/>
      <c r="WDE208" s="89"/>
      <c r="WDF208" s="89"/>
      <c r="WDG208" s="89"/>
      <c r="WDJ208" s="89"/>
      <c r="WDM208" s="89"/>
      <c r="WDP208" s="89"/>
      <c r="WDS208" s="89"/>
      <c r="WDV208" s="89"/>
      <c r="WEH208" s="89"/>
      <c r="WEK208" s="89"/>
      <c r="WEN208" s="89"/>
      <c r="WEQ208" s="89"/>
      <c r="WEW208" s="89"/>
      <c r="WEZ208" s="89"/>
      <c r="WFF208" s="89"/>
      <c r="WFI208" s="89"/>
      <c r="WFL208" s="89"/>
      <c r="WFO208" s="89"/>
      <c r="WFU208" s="89"/>
      <c r="WFX208" s="89"/>
      <c r="WGD208" s="89"/>
      <c r="WGF208" s="89"/>
      <c r="WGG208" s="89"/>
      <c r="WGI208" s="89"/>
      <c r="WGL208" s="89"/>
      <c r="WGO208" s="89"/>
      <c r="WGZ208" s="89"/>
      <c r="WHB208" s="89"/>
      <c r="WHN208" s="89"/>
      <c r="WHQ208" s="89"/>
      <c r="WHY208" s="89"/>
      <c r="WIS208" s="89"/>
      <c r="WIU208" s="89"/>
      <c r="WIV208" s="89"/>
      <c r="WIW208" s="89"/>
      <c r="WIX208" s="89"/>
      <c r="WIY208" s="89"/>
      <c r="WIZ208" s="89"/>
      <c r="WJR208" s="89"/>
      <c r="WJS208" s="89"/>
      <c r="WJV208" s="89"/>
      <c r="WJY208" s="89"/>
      <c r="WKA208" s="89"/>
      <c r="WKC208" s="89"/>
      <c r="WKF208" s="89"/>
      <c r="WKI208" s="89"/>
      <c r="WKL208" s="89"/>
      <c r="WKR208" s="89"/>
      <c r="WKU208" s="89"/>
      <c r="WKX208" s="89"/>
      <c r="WLC208" s="89"/>
      <c r="WLQ208" s="89"/>
      <c r="WLR208" s="89"/>
      <c r="WLS208" s="89"/>
      <c r="WLT208" s="89"/>
      <c r="WLU208" s="89"/>
      <c r="WLV208" s="89"/>
      <c r="WLW208" s="89"/>
      <c r="WLX208" s="89"/>
      <c r="WLY208" s="89"/>
      <c r="WLZ208" s="89"/>
      <c r="WMA208" s="89"/>
      <c r="WMB208" s="89"/>
      <c r="WMC208" s="89"/>
      <c r="WMD208" s="89"/>
      <c r="WME208" s="89"/>
      <c r="WMF208" s="89"/>
      <c r="WMG208" s="89"/>
      <c r="WMH208" s="89"/>
      <c r="WMI208" s="89"/>
      <c r="WMJ208" s="89"/>
      <c r="WMK208" s="89"/>
      <c r="WML208" s="89"/>
      <c r="WMM208" s="89"/>
      <c r="WMN208" s="89"/>
      <c r="WMO208" s="89"/>
      <c r="WMP208" s="89"/>
      <c r="WMQ208" s="89"/>
      <c r="WMR208" s="89"/>
      <c r="WMS208" s="89"/>
      <c r="WMT208" s="89"/>
      <c r="WMU208" s="89"/>
      <c r="WMV208" s="89"/>
      <c r="WMW208" s="89"/>
      <c r="WMX208" s="89"/>
      <c r="WMY208" s="89"/>
      <c r="WMZ208" s="89"/>
      <c r="WNA208" s="89"/>
      <c r="WNB208" s="89"/>
      <c r="WNC208" s="89"/>
      <c r="WNF208" s="89"/>
      <c r="WNI208" s="89"/>
      <c r="WNL208" s="89"/>
      <c r="WNO208" s="89"/>
      <c r="WNR208" s="89"/>
      <c r="WOD208" s="89"/>
      <c r="WOG208" s="89"/>
      <c r="WOJ208" s="89"/>
      <c r="WOM208" s="89"/>
      <c r="WOS208" s="89"/>
      <c r="WOV208" s="89"/>
      <c r="WPB208" s="89"/>
      <c r="WPE208" s="89"/>
      <c r="WPH208" s="89"/>
      <c r="WPK208" s="89"/>
      <c r="WPQ208" s="89"/>
      <c r="WPT208" s="89"/>
      <c r="WPZ208" s="89"/>
      <c r="WQB208" s="89"/>
      <c r="WQC208" s="89"/>
      <c r="WQE208" s="89"/>
      <c r="WQH208" s="89"/>
      <c r="WQK208" s="89"/>
      <c r="WQV208" s="89"/>
      <c r="WQX208" s="89"/>
      <c r="WRJ208" s="89"/>
      <c r="WRM208" s="89"/>
      <c r="WRU208" s="89"/>
      <c r="WSO208" s="89"/>
      <c r="WSQ208" s="89"/>
      <c r="WSR208" s="89"/>
      <c r="WSS208" s="89"/>
      <c r="WST208" s="89"/>
      <c r="WSU208" s="89"/>
      <c r="WSV208" s="89"/>
      <c r="WTN208" s="89"/>
      <c r="WTO208" s="89"/>
      <c r="WTR208" s="89"/>
      <c r="WTU208" s="89"/>
      <c r="WTW208" s="89"/>
      <c r="WTY208" s="89"/>
      <c r="WUB208" s="89"/>
      <c r="WUE208" s="89"/>
      <c r="WUH208" s="89"/>
      <c r="WUN208" s="89"/>
      <c r="WUQ208" s="89"/>
      <c r="WUT208" s="89"/>
      <c r="WUY208" s="89"/>
    </row>
    <row r="209" spans="1:1015 1029:2039 2053:3063 3077:4087 4101:5111 5125:6135 6149:7159 7173:8183 8197:9207 9221:10231 10245:11255 11269:12279 12293:13303 13317:14327 14341:15351 15365:16119" s="45" customFormat="1" ht="21.75" hidden="1" customHeight="1">
      <c r="A209" s="8" t="s">
        <v>44</v>
      </c>
      <c r="B209" s="44" t="s">
        <v>325</v>
      </c>
      <c r="C209" s="5"/>
      <c r="D209" s="59"/>
      <c r="E209" s="60"/>
    </row>
    <row r="210" spans="1:1015 1029:2039 2053:3063 3077:4087 4101:5111 5125:6135 6149:7159 7173:8183 8197:9207 9221:10231 10245:11255 11269:12279 12293:13303 13317:14327 14341:15351 15365:16119" s="45" customFormat="1" ht="21.75" hidden="1" customHeight="1">
      <c r="A210" s="8" t="s">
        <v>45</v>
      </c>
      <c r="B210" s="44" t="s">
        <v>329</v>
      </c>
      <c r="C210" s="5"/>
      <c r="D210" s="59"/>
      <c r="E210" s="60"/>
    </row>
    <row r="211" spans="1:1015 1029:2039 2053:3063 3077:4087 4101:5111 5125:6135 6149:7159 7173:8183 8197:9207 9221:10231 10245:11255 11269:12279 12293:13303 13317:14327 14341:15351 15365:16119" s="45" customFormat="1" ht="21.75" hidden="1" customHeight="1">
      <c r="A211" s="11" t="s">
        <v>131</v>
      </c>
      <c r="B211" s="44" t="s">
        <v>329</v>
      </c>
      <c r="C211" s="5"/>
      <c r="D211" s="59"/>
      <c r="E211" s="60"/>
    </row>
    <row r="212" spans="1:1015 1029:2039 2053:3063 3077:4087 4101:5111 5125:6135 6149:7159 7173:8183 8197:9207 9221:10231 10245:11255 11269:12279 12293:13303 13317:14327 14341:15351 15365:16119" s="45" customFormat="1" ht="21.75" hidden="1" customHeight="1">
      <c r="A212" s="11" t="s">
        <v>132</v>
      </c>
      <c r="B212" s="44" t="s">
        <v>325</v>
      </c>
      <c r="C212" s="5"/>
      <c r="D212" s="59"/>
      <c r="E212" s="60"/>
    </row>
    <row r="213" spans="1:1015 1029:2039 2053:3063 3077:4087 4101:5111 5125:6135 6149:7159 7173:8183 8197:9207 9221:10231 10245:11255 11269:12279 12293:13303 13317:14327 14341:15351 15365:16119" s="45" customFormat="1" ht="21.75" hidden="1" customHeight="1">
      <c r="A213" s="11" t="s">
        <v>133</v>
      </c>
      <c r="B213" s="44" t="s">
        <v>329</v>
      </c>
      <c r="C213" s="5"/>
      <c r="D213" s="59"/>
      <c r="E213" s="60"/>
    </row>
    <row r="214" spans="1:1015 1029:2039 2053:3063 3077:4087 4101:5111 5125:6135 6149:7159 7173:8183 8197:9207 9221:10231 10245:11255 11269:12279 12293:13303 13317:14327 14341:15351 15365:16119" s="45" customFormat="1" ht="21.75" hidden="1" customHeight="1">
      <c r="A214" s="8" t="s">
        <v>134</v>
      </c>
      <c r="B214" s="44" t="s">
        <v>325</v>
      </c>
      <c r="C214" s="5"/>
      <c r="D214" s="59"/>
      <c r="E214" s="60"/>
    </row>
    <row r="215" spans="1:1015 1029:2039 2053:3063 3077:4087 4101:5111 5125:6135 6149:7159 7173:8183 8197:9207 9221:10231 10245:11255 11269:12279 12293:13303 13317:14327 14341:15351 15365:16119" s="45" customFormat="1" ht="21.75" hidden="1" customHeight="1">
      <c r="A215" s="8" t="s">
        <v>135</v>
      </c>
      <c r="B215" s="44" t="s">
        <v>325</v>
      </c>
      <c r="C215" s="5"/>
      <c r="D215" s="59"/>
      <c r="E215" s="60"/>
    </row>
    <row r="216" spans="1:1015 1029:2039 2053:3063 3077:4087 4101:5111 5125:6135 6149:7159 7173:8183 8197:9207 9221:10231 10245:11255 11269:12279 12293:13303 13317:14327 14341:15351 15365:16119" s="45" customFormat="1" ht="20.25" customHeight="1">
      <c r="A216" s="84" t="s">
        <v>136</v>
      </c>
      <c r="B216" s="82" t="s">
        <v>329</v>
      </c>
      <c r="C216" s="5">
        <v>20</v>
      </c>
      <c r="D216" s="59">
        <f>60000*0.05</f>
        <v>3000</v>
      </c>
      <c r="E216" s="83">
        <f>+D216*C216</f>
        <v>60000</v>
      </c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G216" s="89"/>
      <c r="AH216" s="89"/>
      <c r="AI216" s="89"/>
      <c r="AJ216" s="89"/>
      <c r="AK216" s="89"/>
      <c r="AL216" s="89"/>
      <c r="AM216" s="89"/>
      <c r="AN216" s="89"/>
      <c r="AO216" s="89"/>
      <c r="AP216" s="89"/>
      <c r="AQ216" s="89"/>
      <c r="AT216" s="89"/>
      <c r="AW216" s="89"/>
      <c r="AZ216" s="89"/>
      <c r="BC216" s="89"/>
      <c r="BF216" s="89"/>
      <c r="BR216" s="89"/>
      <c r="BU216" s="89"/>
      <c r="BX216" s="89"/>
      <c r="CA216" s="89"/>
      <c r="CG216" s="89"/>
      <c r="CJ216" s="89"/>
      <c r="CP216" s="89"/>
      <c r="CS216" s="89"/>
      <c r="CV216" s="89"/>
      <c r="CY216" s="89"/>
      <c r="DE216" s="89"/>
      <c r="DH216" s="89"/>
      <c r="DN216" s="89"/>
      <c r="DP216" s="89"/>
      <c r="DQ216" s="89"/>
      <c r="DS216" s="89"/>
      <c r="DV216" s="89"/>
      <c r="DY216" s="89"/>
      <c r="EJ216" s="89"/>
      <c r="EL216" s="89"/>
      <c r="EX216" s="89"/>
      <c r="FA216" s="89"/>
      <c r="FI216" s="89"/>
      <c r="GC216" s="89"/>
      <c r="GE216" s="89"/>
      <c r="GF216" s="89"/>
      <c r="GG216" s="89"/>
      <c r="GH216" s="89"/>
      <c r="GI216" s="89"/>
      <c r="GJ216" s="89"/>
      <c r="HB216" s="89"/>
      <c r="HC216" s="89"/>
      <c r="HF216" s="89"/>
      <c r="HI216" s="89"/>
      <c r="HK216" s="89"/>
      <c r="HM216" s="89"/>
      <c r="HP216" s="89"/>
      <c r="HS216" s="89"/>
      <c r="HV216" s="89"/>
      <c r="IB216" s="89"/>
      <c r="IE216" s="89"/>
      <c r="IH216" s="89"/>
      <c r="IM216" s="89"/>
      <c r="JA216" s="89"/>
      <c r="JB216" s="89"/>
      <c r="JC216" s="89"/>
      <c r="JD216" s="89"/>
      <c r="JE216" s="89"/>
      <c r="JF216" s="89"/>
      <c r="JG216" s="89"/>
      <c r="JH216" s="89"/>
      <c r="JI216" s="89"/>
      <c r="JJ216" s="89"/>
      <c r="JK216" s="89"/>
      <c r="JL216" s="89"/>
      <c r="JM216" s="89"/>
      <c r="JN216" s="89"/>
      <c r="JO216" s="89"/>
      <c r="JP216" s="89"/>
      <c r="JQ216" s="89"/>
      <c r="JR216" s="89"/>
      <c r="JS216" s="89"/>
      <c r="JT216" s="89"/>
      <c r="JU216" s="89"/>
      <c r="JV216" s="89"/>
      <c r="JW216" s="89"/>
      <c r="JX216" s="89"/>
      <c r="JY216" s="89"/>
      <c r="JZ216" s="89"/>
      <c r="KA216" s="89"/>
      <c r="KB216" s="89"/>
      <c r="KC216" s="89"/>
      <c r="KD216" s="89"/>
      <c r="KE216" s="89"/>
      <c r="KF216" s="89"/>
      <c r="KG216" s="89"/>
      <c r="KH216" s="89"/>
      <c r="KI216" s="89"/>
      <c r="KJ216" s="89"/>
      <c r="KK216" s="89"/>
      <c r="KL216" s="89"/>
      <c r="KM216" s="89"/>
      <c r="KP216" s="89"/>
      <c r="KS216" s="89"/>
      <c r="KV216" s="89"/>
      <c r="KY216" s="89"/>
      <c r="LB216" s="89"/>
      <c r="LN216" s="89"/>
      <c r="LQ216" s="89"/>
      <c r="LT216" s="89"/>
      <c r="LW216" s="89"/>
      <c r="MC216" s="89"/>
      <c r="MF216" s="89"/>
      <c r="ML216" s="89"/>
      <c r="MO216" s="89"/>
      <c r="MR216" s="89"/>
      <c r="MU216" s="89"/>
      <c r="NA216" s="89"/>
      <c r="ND216" s="89"/>
      <c r="NJ216" s="89"/>
      <c r="NL216" s="89"/>
      <c r="NM216" s="89"/>
      <c r="NO216" s="89"/>
      <c r="NR216" s="89"/>
      <c r="NU216" s="89"/>
      <c r="OF216" s="89"/>
      <c r="OH216" s="89"/>
      <c r="OT216" s="89"/>
      <c r="OW216" s="89"/>
      <c r="PE216" s="89"/>
      <c r="PY216" s="89"/>
      <c r="QA216" s="89"/>
      <c r="QB216" s="89"/>
      <c r="QC216" s="89"/>
      <c r="QD216" s="89"/>
      <c r="QE216" s="89"/>
      <c r="QF216" s="89"/>
      <c r="QX216" s="89"/>
      <c r="QY216" s="89"/>
      <c r="RB216" s="89"/>
      <c r="RE216" s="89"/>
      <c r="RG216" s="89"/>
      <c r="RI216" s="89"/>
      <c r="RL216" s="89"/>
      <c r="RO216" s="89"/>
      <c r="RR216" s="89"/>
      <c r="RX216" s="89"/>
      <c r="SA216" s="89"/>
      <c r="SD216" s="89"/>
      <c r="SI216" s="89"/>
      <c r="SW216" s="89"/>
      <c r="SX216" s="89"/>
      <c r="SY216" s="89"/>
      <c r="SZ216" s="89"/>
      <c r="TA216" s="89"/>
      <c r="TB216" s="89"/>
      <c r="TC216" s="89"/>
      <c r="TD216" s="89"/>
      <c r="TE216" s="89"/>
      <c r="TF216" s="89"/>
      <c r="TG216" s="89"/>
      <c r="TH216" s="89"/>
      <c r="TI216" s="89"/>
      <c r="TJ216" s="89"/>
      <c r="TK216" s="89"/>
      <c r="TL216" s="89"/>
      <c r="TM216" s="89"/>
      <c r="TN216" s="89"/>
      <c r="TO216" s="89"/>
      <c r="TP216" s="89"/>
      <c r="TQ216" s="89"/>
      <c r="TR216" s="89"/>
      <c r="TS216" s="89"/>
      <c r="TT216" s="89"/>
      <c r="TU216" s="89"/>
      <c r="TV216" s="89"/>
      <c r="TW216" s="89"/>
      <c r="TX216" s="89"/>
      <c r="TY216" s="89"/>
      <c r="TZ216" s="89"/>
      <c r="UA216" s="89"/>
      <c r="UB216" s="89"/>
      <c r="UC216" s="89"/>
      <c r="UD216" s="89"/>
      <c r="UE216" s="89"/>
      <c r="UF216" s="89"/>
      <c r="UG216" s="89"/>
      <c r="UH216" s="89"/>
      <c r="UI216" s="89"/>
      <c r="UL216" s="89"/>
      <c r="UO216" s="89"/>
      <c r="UR216" s="89"/>
      <c r="UU216" s="89"/>
      <c r="UX216" s="89"/>
      <c r="VJ216" s="89"/>
      <c r="VM216" s="89"/>
      <c r="VP216" s="89"/>
      <c r="VS216" s="89"/>
      <c r="VY216" s="89"/>
      <c r="WB216" s="89"/>
      <c r="WH216" s="89"/>
      <c r="WK216" s="89"/>
      <c r="WN216" s="89"/>
      <c r="WQ216" s="89"/>
      <c r="WW216" s="89"/>
      <c r="WZ216" s="89"/>
      <c r="XF216" s="89"/>
      <c r="XH216" s="89"/>
      <c r="XI216" s="89"/>
      <c r="XK216" s="89"/>
      <c r="XN216" s="89"/>
      <c r="XQ216" s="89"/>
      <c r="YB216" s="89"/>
      <c r="YD216" s="89"/>
      <c r="YP216" s="89"/>
      <c r="YS216" s="89"/>
      <c r="ZA216" s="89"/>
      <c r="ZU216" s="89"/>
      <c r="ZW216" s="89"/>
      <c r="ZX216" s="89"/>
      <c r="ZY216" s="89"/>
      <c r="ZZ216" s="89"/>
      <c r="AAA216" s="89"/>
      <c r="AAB216" s="89"/>
      <c r="AAT216" s="89"/>
      <c r="AAU216" s="89"/>
      <c r="AAX216" s="89"/>
      <c r="ABA216" s="89"/>
      <c r="ABC216" s="89"/>
      <c r="ABE216" s="89"/>
      <c r="ABH216" s="89"/>
      <c r="ABK216" s="89"/>
      <c r="ABN216" s="89"/>
      <c r="ABT216" s="89"/>
      <c r="ABW216" s="89"/>
      <c r="ABZ216" s="89"/>
      <c r="ACE216" s="89"/>
      <c r="ACS216" s="89"/>
      <c r="ACT216" s="89"/>
      <c r="ACU216" s="89"/>
      <c r="ACV216" s="89"/>
      <c r="ACW216" s="89"/>
      <c r="ACX216" s="89"/>
      <c r="ACY216" s="89"/>
      <c r="ACZ216" s="89"/>
      <c r="ADA216" s="89"/>
      <c r="ADB216" s="89"/>
      <c r="ADC216" s="89"/>
      <c r="ADD216" s="89"/>
      <c r="ADE216" s="89"/>
      <c r="ADF216" s="89"/>
      <c r="ADG216" s="89"/>
      <c r="ADH216" s="89"/>
      <c r="ADI216" s="89"/>
      <c r="ADJ216" s="89"/>
      <c r="ADK216" s="89"/>
      <c r="ADL216" s="89"/>
      <c r="ADM216" s="89"/>
      <c r="ADN216" s="89"/>
      <c r="ADO216" s="89"/>
      <c r="ADP216" s="89"/>
      <c r="ADQ216" s="89"/>
      <c r="ADR216" s="89"/>
      <c r="ADS216" s="89"/>
      <c r="ADT216" s="89"/>
      <c r="ADU216" s="89"/>
      <c r="ADV216" s="89"/>
      <c r="ADW216" s="89"/>
      <c r="ADX216" s="89"/>
      <c r="ADY216" s="89"/>
      <c r="ADZ216" s="89"/>
      <c r="AEA216" s="89"/>
      <c r="AEB216" s="89"/>
      <c r="AEC216" s="89"/>
      <c r="AED216" s="89"/>
      <c r="AEE216" s="89"/>
      <c r="AEH216" s="89"/>
      <c r="AEK216" s="89"/>
      <c r="AEN216" s="89"/>
      <c r="AEQ216" s="89"/>
      <c r="AET216" s="89"/>
      <c r="AFF216" s="89"/>
      <c r="AFI216" s="89"/>
      <c r="AFL216" s="89"/>
      <c r="AFO216" s="89"/>
      <c r="AFU216" s="89"/>
      <c r="AFX216" s="89"/>
      <c r="AGD216" s="89"/>
      <c r="AGG216" s="89"/>
      <c r="AGJ216" s="89"/>
      <c r="AGM216" s="89"/>
      <c r="AGS216" s="89"/>
      <c r="AGV216" s="89"/>
      <c r="AHB216" s="89"/>
      <c r="AHD216" s="89"/>
      <c r="AHE216" s="89"/>
      <c r="AHG216" s="89"/>
      <c r="AHJ216" s="89"/>
      <c r="AHM216" s="89"/>
      <c r="AHX216" s="89"/>
      <c r="AHZ216" s="89"/>
      <c r="AIL216" s="89"/>
      <c r="AIO216" s="89"/>
      <c r="AIW216" s="89"/>
      <c r="AJQ216" s="89"/>
      <c r="AJS216" s="89"/>
      <c r="AJT216" s="89"/>
      <c r="AJU216" s="89"/>
      <c r="AJV216" s="89"/>
      <c r="AJW216" s="89"/>
      <c r="AJX216" s="89"/>
      <c r="AKP216" s="89"/>
      <c r="AKQ216" s="89"/>
      <c r="AKT216" s="89"/>
      <c r="AKW216" s="89"/>
      <c r="AKY216" s="89"/>
      <c r="ALA216" s="89"/>
      <c r="ALD216" s="89"/>
      <c r="ALG216" s="89"/>
      <c r="ALJ216" s="89"/>
      <c r="ALP216" s="89"/>
      <c r="ALS216" s="89"/>
      <c r="ALV216" s="89"/>
      <c r="AMA216" s="89"/>
      <c r="AMO216" s="89"/>
      <c r="AMP216" s="89"/>
      <c r="AMQ216" s="89"/>
      <c r="AMR216" s="89"/>
      <c r="AMS216" s="89"/>
      <c r="AMT216" s="89"/>
      <c r="AMU216" s="89"/>
      <c r="AMV216" s="89"/>
      <c r="AMW216" s="89"/>
      <c r="AMX216" s="89"/>
      <c r="AMY216" s="89"/>
      <c r="AMZ216" s="89"/>
      <c r="ANA216" s="89"/>
      <c r="ANB216" s="89"/>
      <c r="ANC216" s="89"/>
      <c r="AND216" s="89"/>
      <c r="ANE216" s="89"/>
      <c r="ANF216" s="89"/>
      <c r="ANG216" s="89"/>
      <c r="ANH216" s="89"/>
      <c r="ANI216" s="89"/>
      <c r="ANJ216" s="89"/>
      <c r="ANK216" s="89"/>
      <c r="ANL216" s="89"/>
      <c r="ANM216" s="89"/>
      <c r="ANN216" s="89"/>
      <c r="ANO216" s="89"/>
      <c r="ANP216" s="89"/>
      <c r="ANQ216" s="89"/>
      <c r="ANR216" s="89"/>
      <c r="ANS216" s="89"/>
      <c r="ANT216" s="89"/>
      <c r="ANU216" s="89"/>
      <c r="ANV216" s="89"/>
      <c r="ANW216" s="89"/>
      <c r="ANX216" s="89"/>
      <c r="ANY216" s="89"/>
      <c r="ANZ216" s="89"/>
      <c r="AOA216" s="89"/>
      <c r="AOD216" s="89"/>
      <c r="AOG216" s="89"/>
      <c r="AOJ216" s="89"/>
      <c r="AOM216" s="89"/>
      <c r="AOP216" s="89"/>
      <c r="APB216" s="89"/>
      <c r="APE216" s="89"/>
      <c r="APH216" s="89"/>
      <c r="APK216" s="89"/>
      <c r="APQ216" s="89"/>
      <c r="APT216" s="89"/>
      <c r="APZ216" s="89"/>
      <c r="AQC216" s="89"/>
      <c r="AQF216" s="89"/>
      <c r="AQI216" s="89"/>
      <c r="AQO216" s="89"/>
      <c r="AQR216" s="89"/>
      <c r="AQX216" s="89"/>
      <c r="AQZ216" s="89"/>
      <c r="ARA216" s="89"/>
      <c r="ARC216" s="89"/>
      <c r="ARF216" s="89"/>
      <c r="ARI216" s="89"/>
      <c r="ART216" s="89"/>
      <c r="ARV216" s="89"/>
      <c r="ASH216" s="89"/>
      <c r="ASK216" s="89"/>
      <c r="ASS216" s="89"/>
      <c r="ATM216" s="89"/>
      <c r="ATO216" s="89"/>
      <c r="ATP216" s="89"/>
      <c r="ATQ216" s="89"/>
      <c r="ATR216" s="89"/>
      <c r="ATS216" s="89"/>
      <c r="ATT216" s="89"/>
      <c r="AUL216" s="89"/>
      <c r="AUM216" s="89"/>
      <c r="AUP216" s="89"/>
      <c r="AUS216" s="89"/>
      <c r="AUU216" s="89"/>
      <c r="AUW216" s="89"/>
      <c r="AUZ216" s="89"/>
      <c r="AVC216" s="89"/>
      <c r="AVF216" s="89"/>
      <c r="AVL216" s="89"/>
      <c r="AVO216" s="89"/>
      <c r="AVR216" s="89"/>
      <c r="AVW216" s="89"/>
      <c r="AWK216" s="89"/>
      <c r="AWL216" s="89"/>
      <c r="AWM216" s="89"/>
      <c r="AWN216" s="89"/>
      <c r="AWO216" s="89"/>
      <c r="AWP216" s="89"/>
      <c r="AWQ216" s="89"/>
      <c r="AWR216" s="89"/>
      <c r="AWS216" s="89"/>
      <c r="AWT216" s="89"/>
      <c r="AWU216" s="89"/>
      <c r="AWV216" s="89"/>
      <c r="AWW216" s="89"/>
      <c r="AWX216" s="89"/>
      <c r="AWY216" s="89"/>
      <c r="AWZ216" s="89"/>
      <c r="AXA216" s="89"/>
      <c r="AXB216" s="89"/>
      <c r="AXC216" s="89"/>
      <c r="AXD216" s="89"/>
      <c r="AXE216" s="89"/>
      <c r="AXF216" s="89"/>
      <c r="AXG216" s="89"/>
      <c r="AXH216" s="89"/>
      <c r="AXI216" s="89"/>
      <c r="AXJ216" s="89"/>
      <c r="AXK216" s="89"/>
      <c r="AXL216" s="89"/>
      <c r="AXM216" s="89"/>
      <c r="AXN216" s="89"/>
      <c r="AXO216" s="89"/>
      <c r="AXP216" s="89"/>
      <c r="AXQ216" s="89"/>
      <c r="AXR216" s="89"/>
      <c r="AXS216" s="89"/>
      <c r="AXT216" s="89"/>
      <c r="AXU216" s="89"/>
      <c r="AXV216" s="89"/>
      <c r="AXW216" s="89"/>
      <c r="AXZ216" s="89"/>
      <c r="AYC216" s="89"/>
      <c r="AYF216" s="89"/>
      <c r="AYI216" s="89"/>
      <c r="AYL216" s="89"/>
      <c r="AYX216" s="89"/>
      <c r="AZA216" s="89"/>
      <c r="AZD216" s="89"/>
      <c r="AZG216" s="89"/>
      <c r="AZM216" s="89"/>
      <c r="AZP216" s="89"/>
      <c r="AZV216" s="89"/>
      <c r="AZY216" s="89"/>
      <c r="BAB216" s="89"/>
      <c r="BAE216" s="89"/>
      <c r="BAK216" s="89"/>
      <c r="BAN216" s="89"/>
      <c r="BAT216" s="89"/>
      <c r="BAV216" s="89"/>
      <c r="BAW216" s="89"/>
      <c r="BAY216" s="89"/>
      <c r="BBB216" s="89"/>
      <c r="BBE216" s="89"/>
      <c r="BBP216" s="89"/>
      <c r="BBR216" s="89"/>
      <c r="BCD216" s="89"/>
      <c r="BCG216" s="89"/>
      <c r="BCO216" s="89"/>
      <c r="BDI216" s="89"/>
      <c r="BDK216" s="89"/>
      <c r="BDL216" s="89"/>
      <c r="BDM216" s="89"/>
      <c r="BDN216" s="89"/>
      <c r="BDO216" s="89"/>
      <c r="BDP216" s="89"/>
      <c r="BEH216" s="89"/>
      <c r="BEI216" s="89"/>
      <c r="BEL216" s="89"/>
      <c r="BEO216" s="89"/>
      <c r="BEQ216" s="89"/>
      <c r="BES216" s="89"/>
      <c r="BEV216" s="89"/>
      <c r="BEY216" s="89"/>
      <c r="BFB216" s="89"/>
      <c r="BFH216" s="89"/>
      <c r="BFK216" s="89"/>
      <c r="BFN216" s="89"/>
      <c r="BFS216" s="89"/>
      <c r="BGG216" s="89"/>
      <c r="BGH216" s="89"/>
      <c r="BGI216" s="89"/>
      <c r="BGJ216" s="89"/>
      <c r="BGK216" s="89"/>
      <c r="BGL216" s="89"/>
      <c r="BGM216" s="89"/>
      <c r="BGN216" s="89"/>
      <c r="BGO216" s="89"/>
      <c r="BGP216" s="89"/>
      <c r="BGQ216" s="89"/>
      <c r="BGR216" s="89"/>
      <c r="BGS216" s="89"/>
      <c r="BGT216" s="89"/>
      <c r="BGU216" s="89"/>
      <c r="BGV216" s="89"/>
      <c r="BGW216" s="89"/>
      <c r="BGX216" s="89"/>
      <c r="BGY216" s="89"/>
      <c r="BGZ216" s="89"/>
      <c r="BHA216" s="89"/>
      <c r="BHB216" s="89"/>
      <c r="BHC216" s="89"/>
      <c r="BHD216" s="89"/>
      <c r="BHE216" s="89"/>
      <c r="BHF216" s="89"/>
      <c r="BHG216" s="89"/>
      <c r="BHH216" s="89"/>
      <c r="BHI216" s="89"/>
      <c r="BHJ216" s="89"/>
      <c r="BHK216" s="89"/>
      <c r="BHL216" s="89"/>
      <c r="BHM216" s="89"/>
      <c r="BHN216" s="89"/>
      <c r="BHO216" s="89"/>
      <c r="BHP216" s="89"/>
      <c r="BHQ216" s="89"/>
      <c r="BHR216" s="89"/>
      <c r="BHS216" s="89"/>
      <c r="BHV216" s="89"/>
      <c r="BHY216" s="89"/>
      <c r="BIB216" s="89"/>
      <c r="BIE216" s="89"/>
      <c r="BIH216" s="89"/>
      <c r="BIT216" s="89"/>
      <c r="BIW216" s="89"/>
      <c r="BIZ216" s="89"/>
      <c r="BJC216" s="89"/>
      <c r="BJI216" s="89"/>
      <c r="BJL216" s="89"/>
      <c r="BJR216" s="89"/>
      <c r="BJU216" s="89"/>
      <c r="BJX216" s="89"/>
      <c r="BKA216" s="89"/>
      <c r="BKG216" s="89"/>
      <c r="BKJ216" s="89"/>
      <c r="BKP216" s="89"/>
      <c r="BKR216" s="89"/>
      <c r="BKS216" s="89"/>
      <c r="BKU216" s="89"/>
      <c r="BKX216" s="89"/>
      <c r="BLA216" s="89"/>
      <c r="BLL216" s="89"/>
      <c r="BLN216" s="89"/>
      <c r="BLZ216" s="89"/>
      <c r="BMC216" s="89"/>
      <c r="BMK216" s="89"/>
      <c r="BNE216" s="89"/>
      <c r="BNG216" s="89"/>
      <c r="BNH216" s="89"/>
      <c r="BNI216" s="89"/>
      <c r="BNJ216" s="89"/>
      <c r="BNK216" s="89"/>
      <c r="BNL216" s="89"/>
      <c r="BOD216" s="89"/>
      <c r="BOE216" s="89"/>
      <c r="BOH216" s="89"/>
      <c r="BOK216" s="89"/>
      <c r="BOM216" s="89"/>
      <c r="BOO216" s="89"/>
      <c r="BOR216" s="89"/>
      <c r="BOU216" s="89"/>
      <c r="BOX216" s="89"/>
      <c r="BPD216" s="89"/>
      <c r="BPG216" s="89"/>
      <c r="BPJ216" s="89"/>
      <c r="BPO216" s="89"/>
      <c r="BQC216" s="89"/>
      <c r="BQD216" s="89"/>
      <c r="BQE216" s="89"/>
      <c r="BQF216" s="89"/>
      <c r="BQG216" s="89"/>
      <c r="BQH216" s="89"/>
      <c r="BQI216" s="89"/>
      <c r="BQJ216" s="89"/>
      <c r="BQK216" s="89"/>
      <c r="BQL216" s="89"/>
      <c r="BQM216" s="89"/>
      <c r="BQN216" s="89"/>
      <c r="BQO216" s="89"/>
      <c r="BQP216" s="89"/>
      <c r="BQQ216" s="89"/>
      <c r="BQR216" s="89"/>
      <c r="BQS216" s="89"/>
      <c r="BQT216" s="89"/>
      <c r="BQU216" s="89"/>
      <c r="BQV216" s="89"/>
      <c r="BQW216" s="89"/>
      <c r="BQX216" s="89"/>
      <c r="BQY216" s="89"/>
      <c r="BQZ216" s="89"/>
      <c r="BRA216" s="89"/>
      <c r="BRB216" s="89"/>
      <c r="BRC216" s="89"/>
      <c r="BRD216" s="89"/>
      <c r="BRE216" s="89"/>
      <c r="BRF216" s="89"/>
      <c r="BRG216" s="89"/>
      <c r="BRH216" s="89"/>
      <c r="BRI216" s="89"/>
      <c r="BRJ216" s="89"/>
      <c r="BRK216" s="89"/>
      <c r="BRL216" s="89"/>
      <c r="BRM216" s="89"/>
      <c r="BRN216" s="89"/>
      <c r="BRO216" s="89"/>
      <c r="BRR216" s="89"/>
      <c r="BRU216" s="89"/>
      <c r="BRX216" s="89"/>
      <c r="BSA216" s="89"/>
      <c r="BSD216" s="89"/>
      <c r="BSP216" s="89"/>
      <c r="BSS216" s="89"/>
      <c r="BSV216" s="89"/>
      <c r="BSY216" s="89"/>
      <c r="BTE216" s="89"/>
      <c r="BTH216" s="89"/>
      <c r="BTN216" s="89"/>
      <c r="BTQ216" s="89"/>
      <c r="BTT216" s="89"/>
      <c r="BTW216" s="89"/>
      <c r="BUC216" s="89"/>
      <c r="BUF216" s="89"/>
      <c r="BUL216" s="89"/>
      <c r="BUN216" s="89"/>
      <c r="BUO216" s="89"/>
      <c r="BUQ216" s="89"/>
      <c r="BUT216" s="89"/>
      <c r="BUW216" s="89"/>
      <c r="BVH216" s="89"/>
      <c r="BVJ216" s="89"/>
      <c r="BVV216" s="89"/>
      <c r="BVY216" s="89"/>
      <c r="BWG216" s="89"/>
      <c r="BXA216" s="89"/>
      <c r="BXC216" s="89"/>
      <c r="BXD216" s="89"/>
      <c r="BXE216" s="89"/>
      <c r="BXF216" s="89"/>
      <c r="BXG216" s="89"/>
      <c r="BXH216" s="89"/>
      <c r="BXZ216" s="89"/>
      <c r="BYA216" s="89"/>
      <c r="BYD216" s="89"/>
      <c r="BYG216" s="89"/>
      <c r="BYI216" s="89"/>
      <c r="BYK216" s="89"/>
      <c r="BYN216" s="89"/>
      <c r="BYQ216" s="89"/>
      <c r="BYT216" s="89"/>
      <c r="BYZ216" s="89"/>
      <c r="BZC216" s="89"/>
      <c r="BZF216" s="89"/>
      <c r="BZK216" s="89"/>
      <c r="BZY216" s="89"/>
      <c r="BZZ216" s="89"/>
      <c r="CAA216" s="89"/>
      <c r="CAB216" s="89"/>
      <c r="CAC216" s="89"/>
      <c r="CAD216" s="89"/>
      <c r="CAE216" s="89"/>
      <c r="CAF216" s="89"/>
      <c r="CAG216" s="89"/>
      <c r="CAH216" s="89"/>
      <c r="CAI216" s="89"/>
      <c r="CAJ216" s="89"/>
      <c r="CAK216" s="89"/>
      <c r="CAL216" s="89"/>
      <c r="CAM216" s="89"/>
      <c r="CAN216" s="89"/>
      <c r="CAO216" s="89"/>
      <c r="CAP216" s="89"/>
      <c r="CAQ216" s="89"/>
      <c r="CAR216" s="89"/>
      <c r="CAS216" s="89"/>
      <c r="CAT216" s="89"/>
      <c r="CAU216" s="89"/>
      <c r="CAV216" s="89"/>
      <c r="CAW216" s="89"/>
      <c r="CAX216" s="89"/>
      <c r="CAY216" s="89"/>
      <c r="CAZ216" s="89"/>
      <c r="CBA216" s="89"/>
      <c r="CBB216" s="89"/>
      <c r="CBC216" s="89"/>
      <c r="CBD216" s="89"/>
      <c r="CBE216" s="89"/>
      <c r="CBF216" s="89"/>
      <c r="CBG216" s="89"/>
      <c r="CBH216" s="89"/>
      <c r="CBI216" s="89"/>
      <c r="CBJ216" s="89"/>
      <c r="CBK216" s="89"/>
      <c r="CBN216" s="89"/>
      <c r="CBQ216" s="89"/>
      <c r="CBT216" s="89"/>
      <c r="CBW216" s="89"/>
      <c r="CBZ216" s="89"/>
      <c r="CCL216" s="89"/>
      <c r="CCO216" s="89"/>
      <c r="CCR216" s="89"/>
      <c r="CCU216" s="89"/>
      <c r="CDA216" s="89"/>
      <c r="CDD216" s="89"/>
      <c r="CDJ216" s="89"/>
      <c r="CDM216" s="89"/>
      <c r="CDP216" s="89"/>
      <c r="CDS216" s="89"/>
      <c r="CDY216" s="89"/>
      <c r="CEB216" s="89"/>
      <c r="CEH216" s="89"/>
      <c r="CEJ216" s="89"/>
      <c r="CEK216" s="89"/>
      <c r="CEM216" s="89"/>
      <c r="CEP216" s="89"/>
      <c r="CES216" s="89"/>
      <c r="CFD216" s="89"/>
      <c r="CFF216" s="89"/>
      <c r="CFR216" s="89"/>
      <c r="CFU216" s="89"/>
      <c r="CGC216" s="89"/>
      <c r="CGW216" s="89"/>
      <c r="CGY216" s="89"/>
      <c r="CGZ216" s="89"/>
      <c r="CHA216" s="89"/>
      <c r="CHB216" s="89"/>
      <c r="CHC216" s="89"/>
      <c r="CHD216" s="89"/>
      <c r="CHV216" s="89"/>
      <c r="CHW216" s="89"/>
      <c r="CHZ216" s="89"/>
      <c r="CIC216" s="89"/>
      <c r="CIE216" s="89"/>
      <c r="CIG216" s="89"/>
      <c r="CIJ216" s="89"/>
      <c r="CIM216" s="89"/>
      <c r="CIP216" s="89"/>
      <c r="CIV216" s="89"/>
      <c r="CIY216" s="89"/>
      <c r="CJB216" s="89"/>
      <c r="CJG216" s="89"/>
      <c r="CJU216" s="89"/>
      <c r="CJV216" s="89"/>
      <c r="CJW216" s="89"/>
      <c r="CJX216" s="89"/>
      <c r="CJY216" s="89"/>
      <c r="CJZ216" s="89"/>
      <c r="CKA216" s="89"/>
      <c r="CKB216" s="89"/>
      <c r="CKC216" s="89"/>
      <c r="CKD216" s="89"/>
      <c r="CKE216" s="89"/>
      <c r="CKF216" s="89"/>
      <c r="CKG216" s="89"/>
      <c r="CKH216" s="89"/>
      <c r="CKI216" s="89"/>
      <c r="CKJ216" s="89"/>
      <c r="CKK216" s="89"/>
      <c r="CKL216" s="89"/>
      <c r="CKM216" s="89"/>
      <c r="CKN216" s="89"/>
      <c r="CKO216" s="89"/>
      <c r="CKP216" s="89"/>
      <c r="CKQ216" s="89"/>
      <c r="CKR216" s="89"/>
      <c r="CKS216" s="89"/>
      <c r="CKT216" s="89"/>
      <c r="CKU216" s="89"/>
      <c r="CKV216" s="89"/>
      <c r="CKW216" s="89"/>
      <c r="CKX216" s="89"/>
      <c r="CKY216" s="89"/>
      <c r="CKZ216" s="89"/>
      <c r="CLA216" s="89"/>
      <c r="CLB216" s="89"/>
      <c r="CLC216" s="89"/>
      <c r="CLD216" s="89"/>
      <c r="CLE216" s="89"/>
      <c r="CLF216" s="89"/>
      <c r="CLG216" s="89"/>
      <c r="CLJ216" s="89"/>
      <c r="CLM216" s="89"/>
      <c r="CLP216" s="89"/>
      <c r="CLS216" s="89"/>
      <c r="CLV216" s="89"/>
      <c r="CMH216" s="89"/>
      <c r="CMK216" s="89"/>
      <c r="CMN216" s="89"/>
      <c r="CMQ216" s="89"/>
      <c r="CMW216" s="89"/>
      <c r="CMZ216" s="89"/>
      <c r="CNF216" s="89"/>
      <c r="CNI216" s="89"/>
      <c r="CNL216" s="89"/>
      <c r="CNO216" s="89"/>
      <c r="CNU216" s="89"/>
      <c r="CNX216" s="89"/>
      <c r="COD216" s="89"/>
      <c r="COF216" s="89"/>
      <c r="COG216" s="89"/>
      <c r="COI216" s="89"/>
      <c r="COL216" s="89"/>
      <c r="COO216" s="89"/>
      <c r="COZ216" s="89"/>
      <c r="CPB216" s="89"/>
      <c r="CPN216" s="89"/>
      <c r="CPQ216" s="89"/>
      <c r="CPY216" s="89"/>
      <c r="CQS216" s="89"/>
      <c r="CQU216" s="89"/>
      <c r="CQV216" s="89"/>
      <c r="CQW216" s="89"/>
      <c r="CQX216" s="89"/>
      <c r="CQY216" s="89"/>
      <c r="CQZ216" s="89"/>
      <c r="CRR216" s="89"/>
      <c r="CRS216" s="89"/>
      <c r="CRV216" s="89"/>
      <c r="CRY216" s="89"/>
      <c r="CSA216" s="89"/>
      <c r="CSC216" s="89"/>
      <c r="CSF216" s="89"/>
      <c r="CSI216" s="89"/>
      <c r="CSL216" s="89"/>
      <c r="CSR216" s="89"/>
      <c r="CSU216" s="89"/>
      <c r="CSX216" s="89"/>
      <c r="CTC216" s="89"/>
      <c r="CTQ216" s="89"/>
      <c r="CTR216" s="89"/>
      <c r="CTS216" s="89"/>
      <c r="CTT216" s="89"/>
      <c r="CTU216" s="89"/>
      <c r="CTV216" s="89"/>
      <c r="CTW216" s="89"/>
      <c r="CTX216" s="89"/>
      <c r="CTY216" s="89"/>
      <c r="CTZ216" s="89"/>
      <c r="CUA216" s="89"/>
      <c r="CUB216" s="89"/>
      <c r="CUC216" s="89"/>
      <c r="CUD216" s="89"/>
      <c r="CUE216" s="89"/>
      <c r="CUF216" s="89"/>
      <c r="CUG216" s="89"/>
      <c r="CUH216" s="89"/>
      <c r="CUI216" s="89"/>
      <c r="CUJ216" s="89"/>
      <c r="CUK216" s="89"/>
      <c r="CUL216" s="89"/>
      <c r="CUM216" s="89"/>
      <c r="CUN216" s="89"/>
      <c r="CUO216" s="89"/>
      <c r="CUP216" s="89"/>
      <c r="CUQ216" s="89"/>
      <c r="CUR216" s="89"/>
      <c r="CUS216" s="89"/>
      <c r="CUT216" s="89"/>
      <c r="CUU216" s="89"/>
      <c r="CUV216" s="89"/>
      <c r="CUW216" s="89"/>
      <c r="CUX216" s="89"/>
      <c r="CUY216" s="89"/>
      <c r="CUZ216" s="89"/>
      <c r="CVA216" s="89"/>
      <c r="CVB216" s="89"/>
      <c r="CVC216" s="89"/>
      <c r="CVF216" s="89"/>
      <c r="CVI216" s="89"/>
      <c r="CVL216" s="89"/>
      <c r="CVO216" s="89"/>
      <c r="CVR216" s="89"/>
      <c r="CWD216" s="89"/>
      <c r="CWG216" s="89"/>
      <c r="CWJ216" s="89"/>
      <c r="CWM216" s="89"/>
      <c r="CWS216" s="89"/>
      <c r="CWV216" s="89"/>
      <c r="CXB216" s="89"/>
      <c r="CXE216" s="89"/>
      <c r="CXH216" s="89"/>
      <c r="CXK216" s="89"/>
      <c r="CXQ216" s="89"/>
      <c r="CXT216" s="89"/>
      <c r="CXZ216" s="89"/>
      <c r="CYB216" s="89"/>
      <c r="CYC216" s="89"/>
      <c r="CYE216" s="89"/>
      <c r="CYH216" s="89"/>
      <c r="CYK216" s="89"/>
      <c r="CYV216" s="89"/>
      <c r="CYX216" s="89"/>
      <c r="CZJ216" s="89"/>
      <c r="CZM216" s="89"/>
      <c r="CZU216" s="89"/>
      <c r="DAO216" s="89"/>
      <c r="DAQ216" s="89"/>
      <c r="DAR216" s="89"/>
      <c r="DAS216" s="89"/>
      <c r="DAT216" s="89"/>
      <c r="DAU216" s="89"/>
      <c r="DAV216" s="89"/>
      <c r="DBN216" s="89"/>
      <c r="DBO216" s="89"/>
      <c r="DBR216" s="89"/>
      <c r="DBU216" s="89"/>
      <c r="DBW216" s="89"/>
      <c r="DBY216" s="89"/>
      <c r="DCB216" s="89"/>
      <c r="DCE216" s="89"/>
      <c r="DCH216" s="89"/>
      <c r="DCN216" s="89"/>
      <c r="DCQ216" s="89"/>
      <c r="DCT216" s="89"/>
      <c r="DCY216" s="89"/>
      <c r="DDM216" s="89"/>
      <c r="DDN216" s="89"/>
      <c r="DDO216" s="89"/>
      <c r="DDP216" s="89"/>
      <c r="DDQ216" s="89"/>
      <c r="DDR216" s="89"/>
      <c r="DDS216" s="89"/>
      <c r="DDT216" s="89"/>
      <c r="DDU216" s="89"/>
      <c r="DDV216" s="89"/>
      <c r="DDW216" s="89"/>
      <c r="DDX216" s="89"/>
      <c r="DDY216" s="89"/>
      <c r="DDZ216" s="89"/>
      <c r="DEA216" s="89"/>
      <c r="DEB216" s="89"/>
      <c r="DEC216" s="89"/>
      <c r="DED216" s="89"/>
      <c r="DEE216" s="89"/>
      <c r="DEF216" s="89"/>
      <c r="DEG216" s="89"/>
      <c r="DEH216" s="89"/>
      <c r="DEI216" s="89"/>
      <c r="DEJ216" s="89"/>
      <c r="DEK216" s="89"/>
      <c r="DEL216" s="89"/>
      <c r="DEM216" s="89"/>
      <c r="DEN216" s="89"/>
      <c r="DEO216" s="89"/>
      <c r="DEP216" s="89"/>
      <c r="DEQ216" s="89"/>
      <c r="DER216" s="89"/>
      <c r="DES216" s="89"/>
      <c r="DET216" s="89"/>
      <c r="DEU216" s="89"/>
      <c r="DEV216" s="89"/>
      <c r="DEW216" s="89"/>
      <c r="DEX216" s="89"/>
      <c r="DEY216" s="89"/>
      <c r="DFB216" s="89"/>
      <c r="DFE216" s="89"/>
      <c r="DFH216" s="89"/>
      <c r="DFK216" s="89"/>
      <c r="DFN216" s="89"/>
      <c r="DFZ216" s="89"/>
      <c r="DGC216" s="89"/>
      <c r="DGF216" s="89"/>
      <c r="DGI216" s="89"/>
      <c r="DGO216" s="89"/>
      <c r="DGR216" s="89"/>
      <c r="DGX216" s="89"/>
      <c r="DHA216" s="89"/>
      <c r="DHD216" s="89"/>
      <c r="DHG216" s="89"/>
      <c r="DHM216" s="89"/>
      <c r="DHP216" s="89"/>
      <c r="DHV216" s="89"/>
      <c r="DHX216" s="89"/>
      <c r="DHY216" s="89"/>
      <c r="DIA216" s="89"/>
      <c r="DID216" s="89"/>
      <c r="DIG216" s="89"/>
      <c r="DIR216" s="89"/>
      <c r="DIT216" s="89"/>
      <c r="DJF216" s="89"/>
      <c r="DJI216" s="89"/>
      <c r="DJQ216" s="89"/>
      <c r="DKK216" s="89"/>
      <c r="DKM216" s="89"/>
      <c r="DKN216" s="89"/>
      <c r="DKO216" s="89"/>
      <c r="DKP216" s="89"/>
      <c r="DKQ216" s="89"/>
      <c r="DKR216" s="89"/>
      <c r="DLJ216" s="89"/>
      <c r="DLK216" s="89"/>
      <c r="DLN216" s="89"/>
      <c r="DLQ216" s="89"/>
      <c r="DLS216" s="89"/>
      <c r="DLU216" s="89"/>
      <c r="DLX216" s="89"/>
      <c r="DMA216" s="89"/>
      <c r="DMD216" s="89"/>
      <c r="DMJ216" s="89"/>
      <c r="DMM216" s="89"/>
      <c r="DMP216" s="89"/>
      <c r="DMU216" s="89"/>
      <c r="DNI216" s="89"/>
      <c r="DNJ216" s="89"/>
      <c r="DNK216" s="89"/>
      <c r="DNL216" s="89"/>
      <c r="DNM216" s="89"/>
      <c r="DNN216" s="89"/>
      <c r="DNO216" s="89"/>
      <c r="DNP216" s="89"/>
      <c r="DNQ216" s="89"/>
      <c r="DNR216" s="89"/>
      <c r="DNS216" s="89"/>
      <c r="DNT216" s="89"/>
      <c r="DNU216" s="89"/>
      <c r="DNV216" s="89"/>
      <c r="DNW216" s="89"/>
      <c r="DNX216" s="89"/>
      <c r="DNY216" s="89"/>
      <c r="DNZ216" s="89"/>
      <c r="DOA216" s="89"/>
      <c r="DOB216" s="89"/>
      <c r="DOC216" s="89"/>
      <c r="DOD216" s="89"/>
      <c r="DOE216" s="89"/>
      <c r="DOF216" s="89"/>
      <c r="DOG216" s="89"/>
      <c r="DOH216" s="89"/>
      <c r="DOI216" s="89"/>
      <c r="DOJ216" s="89"/>
      <c r="DOK216" s="89"/>
      <c r="DOL216" s="89"/>
      <c r="DOM216" s="89"/>
      <c r="DON216" s="89"/>
      <c r="DOO216" s="89"/>
      <c r="DOP216" s="89"/>
      <c r="DOQ216" s="89"/>
      <c r="DOR216" s="89"/>
      <c r="DOS216" s="89"/>
      <c r="DOT216" s="89"/>
      <c r="DOU216" s="89"/>
      <c r="DOX216" s="89"/>
      <c r="DPA216" s="89"/>
      <c r="DPD216" s="89"/>
      <c r="DPG216" s="89"/>
      <c r="DPJ216" s="89"/>
      <c r="DPV216" s="89"/>
      <c r="DPY216" s="89"/>
      <c r="DQB216" s="89"/>
      <c r="DQE216" s="89"/>
      <c r="DQK216" s="89"/>
      <c r="DQN216" s="89"/>
      <c r="DQT216" s="89"/>
      <c r="DQW216" s="89"/>
      <c r="DQZ216" s="89"/>
      <c r="DRC216" s="89"/>
      <c r="DRI216" s="89"/>
      <c r="DRL216" s="89"/>
      <c r="DRR216" s="89"/>
      <c r="DRT216" s="89"/>
      <c r="DRU216" s="89"/>
      <c r="DRW216" s="89"/>
      <c r="DRZ216" s="89"/>
      <c r="DSC216" s="89"/>
      <c r="DSN216" s="89"/>
      <c r="DSP216" s="89"/>
      <c r="DTB216" s="89"/>
      <c r="DTE216" s="89"/>
      <c r="DTM216" s="89"/>
      <c r="DUG216" s="89"/>
      <c r="DUI216" s="89"/>
      <c r="DUJ216" s="89"/>
      <c r="DUK216" s="89"/>
      <c r="DUL216" s="89"/>
      <c r="DUM216" s="89"/>
      <c r="DUN216" s="89"/>
      <c r="DVF216" s="89"/>
      <c r="DVG216" s="89"/>
      <c r="DVJ216" s="89"/>
      <c r="DVM216" s="89"/>
      <c r="DVO216" s="89"/>
      <c r="DVQ216" s="89"/>
      <c r="DVT216" s="89"/>
      <c r="DVW216" s="89"/>
      <c r="DVZ216" s="89"/>
      <c r="DWF216" s="89"/>
      <c r="DWI216" s="89"/>
      <c r="DWL216" s="89"/>
      <c r="DWQ216" s="89"/>
      <c r="DXE216" s="89"/>
      <c r="DXF216" s="89"/>
      <c r="DXG216" s="89"/>
      <c r="DXH216" s="89"/>
      <c r="DXI216" s="89"/>
      <c r="DXJ216" s="89"/>
      <c r="DXK216" s="89"/>
      <c r="DXL216" s="89"/>
      <c r="DXM216" s="89"/>
      <c r="DXN216" s="89"/>
      <c r="DXO216" s="89"/>
      <c r="DXP216" s="89"/>
      <c r="DXQ216" s="89"/>
      <c r="DXR216" s="89"/>
      <c r="DXS216" s="89"/>
      <c r="DXT216" s="89"/>
      <c r="DXU216" s="89"/>
      <c r="DXV216" s="89"/>
      <c r="DXW216" s="89"/>
      <c r="DXX216" s="89"/>
      <c r="DXY216" s="89"/>
      <c r="DXZ216" s="89"/>
      <c r="DYA216" s="89"/>
      <c r="DYB216" s="89"/>
      <c r="DYC216" s="89"/>
      <c r="DYD216" s="89"/>
      <c r="DYE216" s="89"/>
      <c r="DYF216" s="89"/>
      <c r="DYG216" s="89"/>
      <c r="DYH216" s="89"/>
      <c r="DYI216" s="89"/>
      <c r="DYJ216" s="89"/>
      <c r="DYK216" s="89"/>
      <c r="DYL216" s="89"/>
      <c r="DYM216" s="89"/>
      <c r="DYN216" s="89"/>
      <c r="DYO216" s="89"/>
      <c r="DYP216" s="89"/>
      <c r="DYQ216" s="89"/>
      <c r="DYT216" s="89"/>
      <c r="DYW216" s="89"/>
      <c r="DYZ216" s="89"/>
      <c r="DZC216" s="89"/>
      <c r="DZF216" s="89"/>
      <c r="DZR216" s="89"/>
      <c r="DZU216" s="89"/>
      <c r="DZX216" s="89"/>
      <c r="EAA216" s="89"/>
      <c r="EAG216" s="89"/>
      <c r="EAJ216" s="89"/>
      <c r="EAP216" s="89"/>
      <c r="EAS216" s="89"/>
      <c r="EAV216" s="89"/>
      <c r="EAY216" s="89"/>
      <c r="EBE216" s="89"/>
      <c r="EBH216" s="89"/>
      <c r="EBN216" s="89"/>
      <c r="EBP216" s="89"/>
      <c r="EBQ216" s="89"/>
      <c r="EBS216" s="89"/>
      <c r="EBV216" s="89"/>
      <c r="EBY216" s="89"/>
      <c r="ECJ216" s="89"/>
      <c r="ECL216" s="89"/>
      <c r="ECX216" s="89"/>
      <c r="EDA216" s="89"/>
      <c r="EDI216" s="89"/>
      <c r="EEC216" s="89"/>
      <c r="EEE216" s="89"/>
      <c r="EEF216" s="89"/>
      <c r="EEG216" s="89"/>
      <c r="EEH216" s="89"/>
      <c r="EEI216" s="89"/>
      <c r="EEJ216" s="89"/>
      <c r="EFB216" s="89"/>
      <c r="EFC216" s="89"/>
      <c r="EFF216" s="89"/>
      <c r="EFI216" s="89"/>
      <c r="EFK216" s="89"/>
      <c r="EFM216" s="89"/>
      <c r="EFP216" s="89"/>
      <c r="EFS216" s="89"/>
      <c r="EFV216" s="89"/>
      <c r="EGB216" s="89"/>
      <c r="EGE216" s="89"/>
      <c r="EGH216" s="89"/>
      <c r="EGM216" s="89"/>
      <c r="EHA216" s="89"/>
      <c r="EHB216" s="89"/>
      <c r="EHC216" s="89"/>
      <c r="EHD216" s="89"/>
      <c r="EHE216" s="89"/>
      <c r="EHF216" s="89"/>
      <c r="EHG216" s="89"/>
      <c r="EHH216" s="89"/>
      <c r="EHI216" s="89"/>
      <c r="EHJ216" s="89"/>
      <c r="EHK216" s="89"/>
      <c r="EHL216" s="89"/>
      <c r="EHM216" s="89"/>
      <c r="EHN216" s="89"/>
      <c r="EHO216" s="89"/>
      <c r="EHP216" s="89"/>
      <c r="EHQ216" s="89"/>
      <c r="EHR216" s="89"/>
      <c r="EHS216" s="89"/>
      <c r="EHT216" s="89"/>
      <c r="EHU216" s="89"/>
      <c r="EHV216" s="89"/>
      <c r="EHW216" s="89"/>
      <c r="EHX216" s="89"/>
      <c r="EHY216" s="89"/>
      <c r="EHZ216" s="89"/>
      <c r="EIA216" s="89"/>
      <c r="EIB216" s="89"/>
      <c r="EIC216" s="89"/>
      <c r="EID216" s="89"/>
      <c r="EIE216" s="89"/>
      <c r="EIF216" s="89"/>
      <c r="EIG216" s="89"/>
      <c r="EIH216" s="89"/>
      <c r="EII216" s="89"/>
      <c r="EIJ216" s="89"/>
      <c r="EIK216" s="89"/>
      <c r="EIL216" s="89"/>
      <c r="EIM216" s="89"/>
      <c r="EIP216" s="89"/>
      <c r="EIS216" s="89"/>
      <c r="EIV216" s="89"/>
      <c r="EIY216" s="89"/>
      <c r="EJB216" s="89"/>
      <c r="EJN216" s="89"/>
      <c r="EJQ216" s="89"/>
      <c r="EJT216" s="89"/>
      <c r="EJW216" s="89"/>
      <c r="EKC216" s="89"/>
      <c r="EKF216" s="89"/>
      <c r="EKL216" s="89"/>
      <c r="EKO216" s="89"/>
      <c r="EKR216" s="89"/>
      <c r="EKU216" s="89"/>
      <c r="ELA216" s="89"/>
      <c r="ELD216" s="89"/>
      <c r="ELJ216" s="89"/>
      <c r="ELL216" s="89"/>
      <c r="ELM216" s="89"/>
      <c r="ELO216" s="89"/>
      <c r="ELR216" s="89"/>
      <c r="ELU216" s="89"/>
      <c r="EMF216" s="89"/>
      <c r="EMH216" s="89"/>
      <c r="EMT216" s="89"/>
      <c r="EMW216" s="89"/>
      <c r="ENE216" s="89"/>
      <c r="ENY216" s="89"/>
      <c r="EOA216" s="89"/>
      <c r="EOB216" s="89"/>
      <c r="EOC216" s="89"/>
      <c r="EOD216" s="89"/>
      <c r="EOE216" s="89"/>
      <c r="EOF216" s="89"/>
      <c r="EOX216" s="89"/>
      <c r="EOY216" s="89"/>
      <c r="EPB216" s="89"/>
      <c r="EPE216" s="89"/>
      <c r="EPG216" s="89"/>
      <c r="EPI216" s="89"/>
      <c r="EPL216" s="89"/>
      <c r="EPO216" s="89"/>
      <c r="EPR216" s="89"/>
      <c r="EPX216" s="89"/>
      <c r="EQA216" s="89"/>
      <c r="EQD216" s="89"/>
      <c r="EQI216" s="89"/>
      <c r="EQW216" s="89"/>
      <c r="EQX216" s="89"/>
      <c r="EQY216" s="89"/>
      <c r="EQZ216" s="89"/>
      <c r="ERA216" s="89"/>
      <c r="ERB216" s="89"/>
      <c r="ERC216" s="89"/>
      <c r="ERD216" s="89"/>
      <c r="ERE216" s="89"/>
      <c r="ERF216" s="89"/>
      <c r="ERG216" s="89"/>
      <c r="ERH216" s="89"/>
      <c r="ERI216" s="89"/>
      <c r="ERJ216" s="89"/>
      <c r="ERK216" s="89"/>
      <c r="ERL216" s="89"/>
      <c r="ERM216" s="89"/>
      <c r="ERN216" s="89"/>
      <c r="ERO216" s="89"/>
      <c r="ERP216" s="89"/>
      <c r="ERQ216" s="89"/>
      <c r="ERR216" s="89"/>
      <c r="ERS216" s="89"/>
      <c r="ERT216" s="89"/>
      <c r="ERU216" s="89"/>
      <c r="ERV216" s="89"/>
      <c r="ERW216" s="89"/>
      <c r="ERX216" s="89"/>
      <c r="ERY216" s="89"/>
      <c r="ERZ216" s="89"/>
      <c r="ESA216" s="89"/>
      <c r="ESB216" s="89"/>
      <c r="ESC216" s="89"/>
      <c r="ESD216" s="89"/>
      <c r="ESE216" s="89"/>
      <c r="ESF216" s="89"/>
      <c r="ESG216" s="89"/>
      <c r="ESH216" s="89"/>
      <c r="ESI216" s="89"/>
      <c r="ESL216" s="89"/>
      <c r="ESO216" s="89"/>
      <c r="ESR216" s="89"/>
      <c r="ESU216" s="89"/>
      <c r="ESX216" s="89"/>
      <c r="ETJ216" s="89"/>
      <c r="ETM216" s="89"/>
      <c r="ETP216" s="89"/>
      <c r="ETS216" s="89"/>
      <c r="ETY216" s="89"/>
      <c r="EUB216" s="89"/>
      <c r="EUH216" s="89"/>
      <c r="EUK216" s="89"/>
      <c r="EUN216" s="89"/>
      <c r="EUQ216" s="89"/>
      <c r="EUW216" s="89"/>
      <c r="EUZ216" s="89"/>
      <c r="EVF216" s="89"/>
      <c r="EVH216" s="89"/>
      <c r="EVI216" s="89"/>
      <c r="EVK216" s="89"/>
      <c r="EVN216" s="89"/>
      <c r="EVQ216" s="89"/>
      <c r="EWB216" s="89"/>
      <c r="EWD216" s="89"/>
      <c r="EWP216" s="89"/>
      <c r="EWS216" s="89"/>
      <c r="EXA216" s="89"/>
      <c r="EXU216" s="89"/>
      <c r="EXW216" s="89"/>
      <c r="EXX216" s="89"/>
      <c r="EXY216" s="89"/>
      <c r="EXZ216" s="89"/>
      <c r="EYA216" s="89"/>
      <c r="EYB216" s="89"/>
      <c r="EYT216" s="89"/>
      <c r="EYU216" s="89"/>
      <c r="EYX216" s="89"/>
      <c r="EZA216" s="89"/>
      <c r="EZC216" s="89"/>
      <c r="EZE216" s="89"/>
      <c r="EZH216" s="89"/>
      <c r="EZK216" s="89"/>
      <c r="EZN216" s="89"/>
      <c r="EZT216" s="89"/>
      <c r="EZW216" s="89"/>
      <c r="EZZ216" s="89"/>
      <c r="FAE216" s="89"/>
      <c r="FAS216" s="89"/>
      <c r="FAT216" s="89"/>
      <c r="FAU216" s="89"/>
      <c r="FAV216" s="89"/>
      <c r="FAW216" s="89"/>
      <c r="FAX216" s="89"/>
      <c r="FAY216" s="89"/>
      <c r="FAZ216" s="89"/>
      <c r="FBA216" s="89"/>
      <c r="FBB216" s="89"/>
      <c r="FBC216" s="89"/>
      <c r="FBD216" s="89"/>
      <c r="FBE216" s="89"/>
      <c r="FBF216" s="89"/>
      <c r="FBG216" s="89"/>
      <c r="FBH216" s="89"/>
      <c r="FBI216" s="89"/>
      <c r="FBJ216" s="89"/>
      <c r="FBK216" s="89"/>
      <c r="FBL216" s="89"/>
      <c r="FBM216" s="89"/>
      <c r="FBN216" s="89"/>
      <c r="FBO216" s="89"/>
      <c r="FBP216" s="89"/>
      <c r="FBQ216" s="89"/>
      <c r="FBR216" s="89"/>
      <c r="FBS216" s="89"/>
      <c r="FBT216" s="89"/>
      <c r="FBU216" s="89"/>
      <c r="FBV216" s="89"/>
      <c r="FBW216" s="89"/>
      <c r="FBX216" s="89"/>
      <c r="FBY216" s="89"/>
      <c r="FBZ216" s="89"/>
      <c r="FCA216" s="89"/>
      <c r="FCB216" s="89"/>
      <c r="FCC216" s="89"/>
      <c r="FCD216" s="89"/>
      <c r="FCE216" s="89"/>
      <c r="FCH216" s="89"/>
      <c r="FCK216" s="89"/>
      <c r="FCN216" s="89"/>
      <c r="FCQ216" s="89"/>
      <c r="FCT216" s="89"/>
      <c r="FDF216" s="89"/>
      <c r="FDI216" s="89"/>
      <c r="FDL216" s="89"/>
      <c r="FDO216" s="89"/>
      <c r="FDU216" s="89"/>
      <c r="FDX216" s="89"/>
      <c r="FED216" s="89"/>
      <c r="FEG216" s="89"/>
      <c r="FEJ216" s="89"/>
      <c r="FEM216" s="89"/>
      <c r="FES216" s="89"/>
      <c r="FEV216" s="89"/>
      <c r="FFB216" s="89"/>
      <c r="FFD216" s="89"/>
      <c r="FFE216" s="89"/>
      <c r="FFG216" s="89"/>
      <c r="FFJ216" s="89"/>
      <c r="FFM216" s="89"/>
      <c r="FFX216" s="89"/>
      <c r="FFZ216" s="89"/>
      <c r="FGL216" s="89"/>
      <c r="FGO216" s="89"/>
      <c r="FGW216" s="89"/>
      <c r="FHQ216" s="89"/>
      <c r="FHS216" s="89"/>
      <c r="FHT216" s="89"/>
      <c r="FHU216" s="89"/>
      <c r="FHV216" s="89"/>
      <c r="FHW216" s="89"/>
      <c r="FHX216" s="89"/>
      <c r="FIP216" s="89"/>
      <c r="FIQ216" s="89"/>
      <c r="FIT216" s="89"/>
      <c r="FIW216" s="89"/>
      <c r="FIY216" s="89"/>
      <c r="FJA216" s="89"/>
      <c r="FJD216" s="89"/>
      <c r="FJG216" s="89"/>
      <c r="FJJ216" s="89"/>
      <c r="FJP216" s="89"/>
      <c r="FJS216" s="89"/>
      <c r="FJV216" s="89"/>
      <c r="FKA216" s="89"/>
      <c r="FKO216" s="89"/>
      <c r="FKP216" s="89"/>
      <c r="FKQ216" s="89"/>
      <c r="FKR216" s="89"/>
      <c r="FKS216" s="89"/>
      <c r="FKT216" s="89"/>
      <c r="FKU216" s="89"/>
      <c r="FKV216" s="89"/>
      <c r="FKW216" s="89"/>
      <c r="FKX216" s="89"/>
      <c r="FKY216" s="89"/>
      <c r="FKZ216" s="89"/>
      <c r="FLA216" s="89"/>
      <c r="FLB216" s="89"/>
      <c r="FLC216" s="89"/>
      <c r="FLD216" s="89"/>
      <c r="FLE216" s="89"/>
      <c r="FLF216" s="89"/>
      <c r="FLG216" s="89"/>
      <c r="FLH216" s="89"/>
      <c r="FLI216" s="89"/>
      <c r="FLJ216" s="89"/>
      <c r="FLK216" s="89"/>
      <c r="FLL216" s="89"/>
      <c r="FLM216" s="89"/>
      <c r="FLN216" s="89"/>
      <c r="FLO216" s="89"/>
      <c r="FLP216" s="89"/>
      <c r="FLQ216" s="89"/>
      <c r="FLR216" s="89"/>
      <c r="FLS216" s="89"/>
      <c r="FLT216" s="89"/>
      <c r="FLU216" s="89"/>
      <c r="FLV216" s="89"/>
      <c r="FLW216" s="89"/>
      <c r="FLX216" s="89"/>
      <c r="FLY216" s="89"/>
      <c r="FLZ216" s="89"/>
      <c r="FMA216" s="89"/>
      <c r="FMD216" s="89"/>
      <c r="FMG216" s="89"/>
      <c r="FMJ216" s="89"/>
      <c r="FMM216" s="89"/>
      <c r="FMP216" s="89"/>
      <c r="FNB216" s="89"/>
      <c r="FNE216" s="89"/>
      <c r="FNH216" s="89"/>
      <c r="FNK216" s="89"/>
      <c r="FNQ216" s="89"/>
      <c r="FNT216" s="89"/>
      <c r="FNZ216" s="89"/>
      <c r="FOC216" s="89"/>
      <c r="FOF216" s="89"/>
      <c r="FOI216" s="89"/>
      <c r="FOO216" s="89"/>
      <c r="FOR216" s="89"/>
      <c r="FOX216" s="89"/>
      <c r="FOZ216" s="89"/>
      <c r="FPA216" s="89"/>
      <c r="FPC216" s="89"/>
      <c r="FPF216" s="89"/>
      <c r="FPI216" s="89"/>
      <c r="FPT216" s="89"/>
      <c r="FPV216" s="89"/>
      <c r="FQH216" s="89"/>
      <c r="FQK216" s="89"/>
      <c r="FQS216" s="89"/>
      <c r="FRM216" s="89"/>
      <c r="FRO216" s="89"/>
      <c r="FRP216" s="89"/>
      <c r="FRQ216" s="89"/>
      <c r="FRR216" s="89"/>
      <c r="FRS216" s="89"/>
      <c r="FRT216" s="89"/>
      <c r="FSL216" s="89"/>
      <c r="FSM216" s="89"/>
      <c r="FSP216" s="89"/>
      <c r="FSS216" s="89"/>
      <c r="FSU216" s="89"/>
      <c r="FSW216" s="89"/>
      <c r="FSZ216" s="89"/>
      <c r="FTC216" s="89"/>
      <c r="FTF216" s="89"/>
      <c r="FTL216" s="89"/>
      <c r="FTO216" s="89"/>
      <c r="FTR216" s="89"/>
      <c r="FTW216" s="89"/>
      <c r="FUK216" s="89"/>
      <c r="FUL216" s="89"/>
      <c r="FUM216" s="89"/>
      <c r="FUN216" s="89"/>
      <c r="FUO216" s="89"/>
      <c r="FUP216" s="89"/>
      <c r="FUQ216" s="89"/>
      <c r="FUR216" s="89"/>
      <c r="FUS216" s="89"/>
      <c r="FUT216" s="89"/>
      <c r="FUU216" s="89"/>
      <c r="FUV216" s="89"/>
      <c r="FUW216" s="89"/>
      <c r="FUX216" s="89"/>
      <c r="FUY216" s="89"/>
      <c r="FUZ216" s="89"/>
      <c r="FVA216" s="89"/>
      <c r="FVB216" s="89"/>
      <c r="FVC216" s="89"/>
      <c r="FVD216" s="89"/>
      <c r="FVE216" s="89"/>
      <c r="FVF216" s="89"/>
      <c r="FVG216" s="89"/>
      <c r="FVH216" s="89"/>
      <c r="FVI216" s="89"/>
      <c r="FVJ216" s="89"/>
      <c r="FVK216" s="89"/>
      <c r="FVL216" s="89"/>
      <c r="FVM216" s="89"/>
      <c r="FVN216" s="89"/>
      <c r="FVO216" s="89"/>
      <c r="FVP216" s="89"/>
      <c r="FVQ216" s="89"/>
      <c r="FVR216" s="89"/>
      <c r="FVS216" s="89"/>
      <c r="FVT216" s="89"/>
      <c r="FVU216" s="89"/>
      <c r="FVV216" s="89"/>
      <c r="FVW216" s="89"/>
      <c r="FVZ216" s="89"/>
      <c r="FWC216" s="89"/>
      <c r="FWF216" s="89"/>
      <c r="FWI216" s="89"/>
      <c r="FWL216" s="89"/>
      <c r="FWX216" s="89"/>
      <c r="FXA216" s="89"/>
      <c r="FXD216" s="89"/>
      <c r="FXG216" s="89"/>
      <c r="FXM216" s="89"/>
      <c r="FXP216" s="89"/>
      <c r="FXV216" s="89"/>
      <c r="FXY216" s="89"/>
      <c r="FYB216" s="89"/>
      <c r="FYE216" s="89"/>
      <c r="FYK216" s="89"/>
      <c r="FYN216" s="89"/>
      <c r="FYT216" s="89"/>
      <c r="FYV216" s="89"/>
      <c r="FYW216" s="89"/>
      <c r="FYY216" s="89"/>
      <c r="FZB216" s="89"/>
      <c r="FZE216" s="89"/>
      <c r="FZP216" s="89"/>
      <c r="FZR216" s="89"/>
      <c r="GAD216" s="89"/>
      <c r="GAG216" s="89"/>
      <c r="GAO216" s="89"/>
      <c r="GBI216" s="89"/>
      <c r="GBK216" s="89"/>
      <c r="GBL216" s="89"/>
      <c r="GBM216" s="89"/>
      <c r="GBN216" s="89"/>
      <c r="GBO216" s="89"/>
      <c r="GBP216" s="89"/>
      <c r="GCH216" s="89"/>
      <c r="GCI216" s="89"/>
      <c r="GCL216" s="89"/>
      <c r="GCO216" s="89"/>
      <c r="GCQ216" s="89"/>
      <c r="GCS216" s="89"/>
      <c r="GCV216" s="89"/>
      <c r="GCY216" s="89"/>
      <c r="GDB216" s="89"/>
      <c r="GDH216" s="89"/>
      <c r="GDK216" s="89"/>
      <c r="GDN216" s="89"/>
      <c r="GDS216" s="89"/>
      <c r="GEG216" s="89"/>
      <c r="GEH216" s="89"/>
      <c r="GEI216" s="89"/>
      <c r="GEJ216" s="89"/>
      <c r="GEK216" s="89"/>
      <c r="GEL216" s="89"/>
      <c r="GEM216" s="89"/>
      <c r="GEN216" s="89"/>
      <c r="GEO216" s="89"/>
      <c r="GEP216" s="89"/>
      <c r="GEQ216" s="89"/>
      <c r="GER216" s="89"/>
      <c r="GES216" s="89"/>
      <c r="GET216" s="89"/>
      <c r="GEU216" s="89"/>
      <c r="GEV216" s="89"/>
      <c r="GEW216" s="89"/>
      <c r="GEX216" s="89"/>
      <c r="GEY216" s="89"/>
      <c r="GEZ216" s="89"/>
      <c r="GFA216" s="89"/>
      <c r="GFB216" s="89"/>
      <c r="GFC216" s="89"/>
      <c r="GFD216" s="89"/>
      <c r="GFE216" s="89"/>
      <c r="GFF216" s="89"/>
      <c r="GFG216" s="89"/>
      <c r="GFH216" s="89"/>
      <c r="GFI216" s="89"/>
      <c r="GFJ216" s="89"/>
      <c r="GFK216" s="89"/>
      <c r="GFL216" s="89"/>
      <c r="GFM216" s="89"/>
      <c r="GFN216" s="89"/>
      <c r="GFO216" s="89"/>
      <c r="GFP216" s="89"/>
      <c r="GFQ216" s="89"/>
      <c r="GFR216" s="89"/>
      <c r="GFS216" s="89"/>
      <c r="GFV216" s="89"/>
      <c r="GFY216" s="89"/>
      <c r="GGB216" s="89"/>
      <c r="GGE216" s="89"/>
      <c r="GGH216" s="89"/>
      <c r="GGT216" s="89"/>
      <c r="GGW216" s="89"/>
      <c r="GGZ216" s="89"/>
      <c r="GHC216" s="89"/>
      <c r="GHI216" s="89"/>
      <c r="GHL216" s="89"/>
      <c r="GHR216" s="89"/>
      <c r="GHU216" s="89"/>
      <c r="GHX216" s="89"/>
      <c r="GIA216" s="89"/>
      <c r="GIG216" s="89"/>
      <c r="GIJ216" s="89"/>
      <c r="GIP216" s="89"/>
      <c r="GIR216" s="89"/>
      <c r="GIS216" s="89"/>
      <c r="GIU216" s="89"/>
      <c r="GIX216" s="89"/>
      <c r="GJA216" s="89"/>
      <c r="GJL216" s="89"/>
      <c r="GJN216" s="89"/>
      <c r="GJZ216" s="89"/>
      <c r="GKC216" s="89"/>
      <c r="GKK216" s="89"/>
      <c r="GLE216" s="89"/>
      <c r="GLG216" s="89"/>
      <c r="GLH216" s="89"/>
      <c r="GLI216" s="89"/>
      <c r="GLJ216" s="89"/>
      <c r="GLK216" s="89"/>
      <c r="GLL216" s="89"/>
      <c r="GMD216" s="89"/>
      <c r="GME216" s="89"/>
      <c r="GMH216" s="89"/>
      <c r="GMK216" s="89"/>
      <c r="GMM216" s="89"/>
      <c r="GMO216" s="89"/>
      <c r="GMR216" s="89"/>
      <c r="GMU216" s="89"/>
      <c r="GMX216" s="89"/>
      <c r="GND216" s="89"/>
      <c r="GNG216" s="89"/>
      <c r="GNJ216" s="89"/>
      <c r="GNO216" s="89"/>
      <c r="GOC216" s="89"/>
      <c r="GOD216" s="89"/>
      <c r="GOE216" s="89"/>
      <c r="GOF216" s="89"/>
      <c r="GOG216" s="89"/>
      <c r="GOH216" s="89"/>
      <c r="GOI216" s="89"/>
      <c r="GOJ216" s="89"/>
      <c r="GOK216" s="89"/>
      <c r="GOL216" s="89"/>
      <c r="GOM216" s="89"/>
      <c r="GON216" s="89"/>
      <c r="GOO216" s="89"/>
      <c r="GOP216" s="89"/>
      <c r="GOQ216" s="89"/>
      <c r="GOR216" s="89"/>
      <c r="GOS216" s="89"/>
      <c r="GOT216" s="89"/>
      <c r="GOU216" s="89"/>
      <c r="GOV216" s="89"/>
      <c r="GOW216" s="89"/>
      <c r="GOX216" s="89"/>
      <c r="GOY216" s="89"/>
      <c r="GOZ216" s="89"/>
      <c r="GPA216" s="89"/>
      <c r="GPB216" s="89"/>
      <c r="GPC216" s="89"/>
      <c r="GPD216" s="89"/>
      <c r="GPE216" s="89"/>
      <c r="GPF216" s="89"/>
      <c r="GPG216" s="89"/>
      <c r="GPH216" s="89"/>
      <c r="GPI216" s="89"/>
      <c r="GPJ216" s="89"/>
      <c r="GPK216" s="89"/>
      <c r="GPL216" s="89"/>
      <c r="GPM216" s="89"/>
      <c r="GPN216" s="89"/>
      <c r="GPO216" s="89"/>
      <c r="GPR216" s="89"/>
      <c r="GPU216" s="89"/>
      <c r="GPX216" s="89"/>
      <c r="GQA216" s="89"/>
      <c r="GQD216" s="89"/>
      <c r="GQP216" s="89"/>
      <c r="GQS216" s="89"/>
      <c r="GQV216" s="89"/>
      <c r="GQY216" s="89"/>
      <c r="GRE216" s="89"/>
      <c r="GRH216" s="89"/>
      <c r="GRN216" s="89"/>
      <c r="GRQ216" s="89"/>
      <c r="GRT216" s="89"/>
      <c r="GRW216" s="89"/>
      <c r="GSC216" s="89"/>
      <c r="GSF216" s="89"/>
      <c r="GSL216" s="89"/>
      <c r="GSN216" s="89"/>
      <c r="GSO216" s="89"/>
      <c r="GSQ216" s="89"/>
      <c r="GST216" s="89"/>
      <c r="GSW216" s="89"/>
      <c r="GTH216" s="89"/>
      <c r="GTJ216" s="89"/>
      <c r="GTV216" s="89"/>
      <c r="GTY216" s="89"/>
      <c r="GUG216" s="89"/>
      <c r="GVA216" s="89"/>
      <c r="GVC216" s="89"/>
      <c r="GVD216" s="89"/>
      <c r="GVE216" s="89"/>
      <c r="GVF216" s="89"/>
      <c r="GVG216" s="89"/>
      <c r="GVH216" s="89"/>
      <c r="GVZ216" s="89"/>
      <c r="GWA216" s="89"/>
      <c r="GWD216" s="89"/>
      <c r="GWG216" s="89"/>
      <c r="GWI216" s="89"/>
      <c r="GWK216" s="89"/>
      <c r="GWN216" s="89"/>
      <c r="GWQ216" s="89"/>
      <c r="GWT216" s="89"/>
      <c r="GWZ216" s="89"/>
      <c r="GXC216" s="89"/>
      <c r="GXF216" s="89"/>
      <c r="GXK216" s="89"/>
      <c r="GXY216" s="89"/>
      <c r="GXZ216" s="89"/>
      <c r="GYA216" s="89"/>
      <c r="GYB216" s="89"/>
      <c r="GYC216" s="89"/>
      <c r="GYD216" s="89"/>
      <c r="GYE216" s="89"/>
      <c r="GYF216" s="89"/>
      <c r="GYG216" s="89"/>
      <c r="GYH216" s="89"/>
      <c r="GYI216" s="89"/>
      <c r="GYJ216" s="89"/>
      <c r="GYK216" s="89"/>
      <c r="GYL216" s="89"/>
      <c r="GYM216" s="89"/>
      <c r="GYN216" s="89"/>
      <c r="GYO216" s="89"/>
      <c r="GYP216" s="89"/>
      <c r="GYQ216" s="89"/>
      <c r="GYR216" s="89"/>
      <c r="GYS216" s="89"/>
      <c r="GYT216" s="89"/>
      <c r="GYU216" s="89"/>
      <c r="GYV216" s="89"/>
      <c r="GYW216" s="89"/>
      <c r="GYX216" s="89"/>
      <c r="GYY216" s="89"/>
      <c r="GYZ216" s="89"/>
      <c r="GZA216" s="89"/>
      <c r="GZB216" s="89"/>
      <c r="GZC216" s="89"/>
      <c r="GZD216" s="89"/>
      <c r="GZE216" s="89"/>
      <c r="GZF216" s="89"/>
      <c r="GZG216" s="89"/>
      <c r="GZH216" s="89"/>
      <c r="GZI216" s="89"/>
      <c r="GZJ216" s="89"/>
      <c r="GZK216" s="89"/>
      <c r="GZN216" s="89"/>
      <c r="GZQ216" s="89"/>
      <c r="GZT216" s="89"/>
      <c r="GZW216" s="89"/>
      <c r="GZZ216" s="89"/>
      <c r="HAL216" s="89"/>
      <c r="HAO216" s="89"/>
      <c r="HAR216" s="89"/>
      <c r="HAU216" s="89"/>
      <c r="HBA216" s="89"/>
      <c r="HBD216" s="89"/>
      <c r="HBJ216" s="89"/>
      <c r="HBM216" s="89"/>
      <c r="HBP216" s="89"/>
      <c r="HBS216" s="89"/>
      <c r="HBY216" s="89"/>
      <c r="HCB216" s="89"/>
      <c r="HCH216" s="89"/>
      <c r="HCJ216" s="89"/>
      <c r="HCK216" s="89"/>
      <c r="HCM216" s="89"/>
      <c r="HCP216" s="89"/>
      <c r="HCS216" s="89"/>
      <c r="HDD216" s="89"/>
      <c r="HDF216" s="89"/>
      <c r="HDR216" s="89"/>
      <c r="HDU216" s="89"/>
      <c r="HEC216" s="89"/>
      <c r="HEW216" s="89"/>
      <c r="HEY216" s="89"/>
      <c r="HEZ216" s="89"/>
      <c r="HFA216" s="89"/>
      <c r="HFB216" s="89"/>
      <c r="HFC216" s="89"/>
      <c r="HFD216" s="89"/>
      <c r="HFV216" s="89"/>
      <c r="HFW216" s="89"/>
      <c r="HFZ216" s="89"/>
      <c r="HGC216" s="89"/>
      <c r="HGE216" s="89"/>
      <c r="HGG216" s="89"/>
      <c r="HGJ216" s="89"/>
      <c r="HGM216" s="89"/>
      <c r="HGP216" s="89"/>
      <c r="HGV216" s="89"/>
      <c r="HGY216" s="89"/>
      <c r="HHB216" s="89"/>
      <c r="HHG216" s="89"/>
      <c r="HHU216" s="89"/>
      <c r="HHV216" s="89"/>
      <c r="HHW216" s="89"/>
      <c r="HHX216" s="89"/>
      <c r="HHY216" s="89"/>
      <c r="HHZ216" s="89"/>
      <c r="HIA216" s="89"/>
      <c r="HIB216" s="89"/>
      <c r="HIC216" s="89"/>
      <c r="HID216" s="89"/>
      <c r="HIE216" s="89"/>
      <c r="HIF216" s="89"/>
      <c r="HIG216" s="89"/>
      <c r="HIH216" s="89"/>
      <c r="HII216" s="89"/>
      <c r="HIJ216" s="89"/>
      <c r="HIK216" s="89"/>
      <c r="HIL216" s="89"/>
      <c r="HIM216" s="89"/>
      <c r="HIN216" s="89"/>
      <c r="HIO216" s="89"/>
      <c r="HIP216" s="89"/>
      <c r="HIQ216" s="89"/>
      <c r="HIR216" s="89"/>
      <c r="HIS216" s="89"/>
      <c r="HIT216" s="89"/>
      <c r="HIU216" s="89"/>
      <c r="HIV216" s="89"/>
      <c r="HIW216" s="89"/>
      <c r="HIX216" s="89"/>
      <c r="HIY216" s="89"/>
      <c r="HIZ216" s="89"/>
      <c r="HJA216" s="89"/>
      <c r="HJB216" s="89"/>
      <c r="HJC216" s="89"/>
      <c r="HJD216" s="89"/>
      <c r="HJE216" s="89"/>
      <c r="HJF216" s="89"/>
      <c r="HJG216" s="89"/>
      <c r="HJJ216" s="89"/>
      <c r="HJM216" s="89"/>
      <c r="HJP216" s="89"/>
      <c r="HJS216" s="89"/>
      <c r="HJV216" s="89"/>
      <c r="HKH216" s="89"/>
      <c r="HKK216" s="89"/>
      <c r="HKN216" s="89"/>
      <c r="HKQ216" s="89"/>
      <c r="HKW216" s="89"/>
      <c r="HKZ216" s="89"/>
      <c r="HLF216" s="89"/>
      <c r="HLI216" s="89"/>
      <c r="HLL216" s="89"/>
      <c r="HLO216" s="89"/>
      <c r="HLU216" s="89"/>
      <c r="HLX216" s="89"/>
      <c r="HMD216" s="89"/>
      <c r="HMF216" s="89"/>
      <c r="HMG216" s="89"/>
      <c r="HMI216" s="89"/>
      <c r="HML216" s="89"/>
      <c r="HMO216" s="89"/>
      <c r="HMZ216" s="89"/>
      <c r="HNB216" s="89"/>
      <c r="HNN216" s="89"/>
      <c r="HNQ216" s="89"/>
      <c r="HNY216" s="89"/>
      <c r="HOS216" s="89"/>
      <c r="HOU216" s="89"/>
      <c r="HOV216" s="89"/>
      <c r="HOW216" s="89"/>
      <c r="HOX216" s="89"/>
      <c r="HOY216" s="89"/>
      <c r="HOZ216" s="89"/>
      <c r="HPR216" s="89"/>
      <c r="HPS216" s="89"/>
      <c r="HPV216" s="89"/>
      <c r="HPY216" s="89"/>
      <c r="HQA216" s="89"/>
      <c r="HQC216" s="89"/>
      <c r="HQF216" s="89"/>
      <c r="HQI216" s="89"/>
      <c r="HQL216" s="89"/>
      <c r="HQR216" s="89"/>
      <c r="HQU216" s="89"/>
      <c r="HQX216" s="89"/>
      <c r="HRC216" s="89"/>
      <c r="HRQ216" s="89"/>
      <c r="HRR216" s="89"/>
      <c r="HRS216" s="89"/>
      <c r="HRT216" s="89"/>
      <c r="HRU216" s="89"/>
      <c r="HRV216" s="89"/>
      <c r="HRW216" s="89"/>
      <c r="HRX216" s="89"/>
      <c r="HRY216" s="89"/>
      <c r="HRZ216" s="89"/>
      <c r="HSA216" s="89"/>
      <c r="HSB216" s="89"/>
      <c r="HSC216" s="89"/>
      <c r="HSD216" s="89"/>
      <c r="HSE216" s="89"/>
      <c r="HSF216" s="89"/>
      <c r="HSG216" s="89"/>
      <c r="HSH216" s="89"/>
      <c r="HSI216" s="89"/>
      <c r="HSJ216" s="89"/>
      <c r="HSK216" s="89"/>
      <c r="HSL216" s="89"/>
      <c r="HSM216" s="89"/>
      <c r="HSN216" s="89"/>
      <c r="HSO216" s="89"/>
      <c r="HSP216" s="89"/>
      <c r="HSQ216" s="89"/>
      <c r="HSR216" s="89"/>
      <c r="HSS216" s="89"/>
      <c r="HST216" s="89"/>
      <c r="HSU216" s="89"/>
      <c r="HSV216" s="89"/>
      <c r="HSW216" s="89"/>
      <c r="HSX216" s="89"/>
      <c r="HSY216" s="89"/>
      <c r="HSZ216" s="89"/>
      <c r="HTA216" s="89"/>
      <c r="HTB216" s="89"/>
      <c r="HTC216" s="89"/>
      <c r="HTF216" s="89"/>
      <c r="HTI216" s="89"/>
      <c r="HTL216" s="89"/>
      <c r="HTO216" s="89"/>
      <c r="HTR216" s="89"/>
      <c r="HUD216" s="89"/>
      <c r="HUG216" s="89"/>
      <c r="HUJ216" s="89"/>
      <c r="HUM216" s="89"/>
      <c r="HUS216" s="89"/>
      <c r="HUV216" s="89"/>
      <c r="HVB216" s="89"/>
      <c r="HVE216" s="89"/>
      <c r="HVH216" s="89"/>
      <c r="HVK216" s="89"/>
      <c r="HVQ216" s="89"/>
      <c r="HVT216" s="89"/>
      <c r="HVZ216" s="89"/>
      <c r="HWB216" s="89"/>
      <c r="HWC216" s="89"/>
      <c r="HWE216" s="89"/>
      <c r="HWH216" s="89"/>
      <c r="HWK216" s="89"/>
      <c r="HWV216" s="89"/>
      <c r="HWX216" s="89"/>
      <c r="HXJ216" s="89"/>
      <c r="HXM216" s="89"/>
      <c r="HXU216" s="89"/>
      <c r="HYO216" s="89"/>
      <c r="HYQ216" s="89"/>
      <c r="HYR216" s="89"/>
      <c r="HYS216" s="89"/>
      <c r="HYT216" s="89"/>
      <c r="HYU216" s="89"/>
      <c r="HYV216" s="89"/>
      <c r="HZN216" s="89"/>
      <c r="HZO216" s="89"/>
      <c r="HZR216" s="89"/>
      <c r="HZU216" s="89"/>
      <c r="HZW216" s="89"/>
      <c r="HZY216" s="89"/>
      <c r="IAB216" s="89"/>
      <c r="IAE216" s="89"/>
      <c r="IAH216" s="89"/>
      <c r="IAN216" s="89"/>
      <c r="IAQ216" s="89"/>
      <c r="IAT216" s="89"/>
      <c r="IAY216" s="89"/>
      <c r="IBM216" s="89"/>
      <c r="IBN216" s="89"/>
      <c r="IBO216" s="89"/>
      <c r="IBP216" s="89"/>
      <c r="IBQ216" s="89"/>
      <c r="IBR216" s="89"/>
      <c r="IBS216" s="89"/>
      <c r="IBT216" s="89"/>
      <c r="IBU216" s="89"/>
      <c r="IBV216" s="89"/>
      <c r="IBW216" s="89"/>
      <c r="IBX216" s="89"/>
      <c r="IBY216" s="89"/>
      <c r="IBZ216" s="89"/>
      <c r="ICA216" s="89"/>
      <c r="ICB216" s="89"/>
      <c r="ICC216" s="89"/>
      <c r="ICD216" s="89"/>
      <c r="ICE216" s="89"/>
      <c r="ICF216" s="89"/>
      <c r="ICG216" s="89"/>
      <c r="ICH216" s="89"/>
      <c r="ICI216" s="89"/>
      <c r="ICJ216" s="89"/>
      <c r="ICK216" s="89"/>
      <c r="ICL216" s="89"/>
      <c r="ICM216" s="89"/>
      <c r="ICN216" s="89"/>
      <c r="ICO216" s="89"/>
      <c r="ICP216" s="89"/>
      <c r="ICQ216" s="89"/>
      <c r="ICR216" s="89"/>
      <c r="ICS216" s="89"/>
      <c r="ICT216" s="89"/>
      <c r="ICU216" s="89"/>
      <c r="ICV216" s="89"/>
      <c r="ICW216" s="89"/>
      <c r="ICX216" s="89"/>
      <c r="ICY216" s="89"/>
      <c r="IDB216" s="89"/>
      <c r="IDE216" s="89"/>
      <c r="IDH216" s="89"/>
      <c r="IDK216" s="89"/>
      <c r="IDN216" s="89"/>
      <c r="IDZ216" s="89"/>
      <c r="IEC216" s="89"/>
      <c r="IEF216" s="89"/>
      <c r="IEI216" s="89"/>
      <c r="IEO216" s="89"/>
      <c r="IER216" s="89"/>
      <c r="IEX216" s="89"/>
      <c r="IFA216" s="89"/>
      <c r="IFD216" s="89"/>
      <c r="IFG216" s="89"/>
      <c r="IFM216" s="89"/>
      <c r="IFP216" s="89"/>
      <c r="IFV216" s="89"/>
      <c r="IFX216" s="89"/>
      <c r="IFY216" s="89"/>
      <c r="IGA216" s="89"/>
      <c r="IGD216" s="89"/>
      <c r="IGG216" s="89"/>
      <c r="IGR216" s="89"/>
      <c r="IGT216" s="89"/>
      <c r="IHF216" s="89"/>
      <c r="IHI216" s="89"/>
      <c r="IHQ216" s="89"/>
      <c r="IIK216" s="89"/>
      <c r="IIM216" s="89"/>
      <c r="IIN216" s="89"/>
      <c r="IIO216" s="89"/>
      <c r="IIP216" s="89"/>
      <c r="IIQ216" s="89"/>
      <c r="IIR216" s="89"/>
      <c r="IJJ216" s="89"/>
      <c r="IJK216" s="89"/>
      <c r="IJN216" s="89"/>
      <c r="IJQ216" s="89"/>
      <c r="IJS216" s="89"/>
      <c r="IJU216" s="89"/>
      <c r="IJX216" s="89"/>
      <c r="IKA216" s="89"/>
      <c r="IKD216" s="89"/>
      <c r="IKJ216" s="89"/>
      <c r="IKM216" s="89"/>
      <c r="IKP216" s="89"/>
      <c r="IKU216" s="89"/>
      <c r="ILI216" s="89"/>
      <c r="ILJ216" s="89"/>
      <c r="ILK216" s="89"/>
      <c r="ILL216" s="89"/>
      <c r="ILM216" s="89"/>
      <c r="ILN216" s="89"/>
      <c r="ILO216" s="89"/>
      <c r="ILP216" s="89"/>
      <c r="ILQ216" s="89"/>
      <c r="ILR216" s="89"/>
      <c r="ILS216" s="89"/>
      <c r="ILT216" s="89"/>
      <c r="ILU216" s="89"/>
      <c r="ILV216" s="89"/>
      <c r="ILW216" s="89"/>
      <c r="ILX216" s="89"/>
      <c r="ILY216" s="89"/>
      <c r="ILZ216" s="89"/>
      <c r="IMA216" s="89"/>
      <c r="IMB216" s="89"/>
      <c r="IMC216" s="89"/>
      <c r="IMD216" s="89"/>
      <c r="IME216" s="89"/>
      <c r="IMF216" s="89"/>
      <c r="IMG216" s="89"/>
      <c r="IMH216" s="89"/>
      <c r="IMI216" s="89"/>
      <c r="IMJ216" s="89"/>
      <c r="IMK216" s="89"/>
      <c r="IML216" s="89"/>
      <c r="IMM216" s="89"/>
      <c r="IMN216" s="89"/>
      <c r="IMO216" s="89"/>
      <c r="IMP216" s="89"/>
      <c r="IMQ216" s="89"/>
      <c r="IMR216" s="89"/>
      <c r="IMS216" s="89"/>
      <c r="IMT216" s="89"/>
      <c r="IMU216" s="89"/>
      <c r="IMX216" s="89"/>
      <c r="INA216" s="89"/>
      <c r="IND216" s="89"/>
      <c r="ING216" s="89"/>
      <c r="INJ216" s="89"/>
      <c r="INV216" s="89"/>
      <c r="INY216" s="89"/>
      <c r="IOB216" s="89"/>
      <c r="IOE216" s="89"/>
      <c r="IOK216" s="89"/>
      <c r="ION216" s="89"/>
      <c r="IOT216" s="89"/>
      <c r="IOW216" s="89"/>
      <c r="IOZ216" s="89"/>
      <c r="IPC216" s="89"/>
      <c r="IPI216" s="89"/>
      <c r="IPL216" s="89"/>
      <c r="IPR216" s="89"/>
      <c r="IPT216" s="89"/>
      <c r="IPU216" s="89"/>
      <c r="IPW216" s="89"/>
      <c r="IPZ216" s="89"/>
      <c r="IQC216" s="89"/>
      <c r="IQN216" s="89"/>
      <c r="IQP216" s="89"/>
      <c r="IRB216" s="89"/>
      <c r="IRE216" s="89"/>
      <c r="IRM216" s="89"/>
      <c r="ISG216" s="89"/>
      <c r="ISI216" s="89"/>
      <c r="ISJ216" s="89"/>
      <c r="ISK216" s="89"/>
      <c r="ISL216" s="89"/>
      <c r="ISM216" s="89"/>
      <c r="ISN216" s="89"/>
      <c r="ITF216" s="89"/>
      <c r="ITG216" s="89"/>
      <c r="ITJ216" s="89"/>
      <c r="ITM216" s="89"/>
      <c r="ITO216" s="89"/>
      <c r="ITQ216" s="89"/>
      <c r="ITT216" s="89"/>
      <c r="ITW216" s="89"/>
      <c r="ITZ216" s="89"/>
      <c r="IUF216" s="89"/>
      <c r="IUI216" s="89"/>
      <c r="IUL216" s="89"/>
      <c r="IUQ216" s="89"/>
      <c r="IVE216" s="89"/>
      <c r="IVF216" s="89"/>
      <c r="IVG216" s="89"/>
      <c r="IVH216" s="89"/>
      <c r="IVI216" s="89"/>
      <c r="IVJ216" s="89"/>
      <c r="IVK216" s="89"/>
      <c r="IVL216" s="89"/>
      <c r="IVM216" s="89"/>
      <c r="IVN216" s="89"/>
      <c r="IVO216" s="89"/>
      <c r="IVP216" s="89"/>
      <c r="IVQ216" s="89"/>
      <c r="IVR216" s="89"/>
      <c r="IVS216" s="89"/>
      <c r="IVT216" s="89"/>
      <c r="IVU216" s="89"/>
      <c r="IVV216" s="89"/>
      <c r="IVW216" s="89"/>
      <c r="IVX216" s="89"/>
      <c r="IVY216" s="89"/>
      <c r="IVZ216" s="89"/>
      <c r="IWA216" s="89"/>
      <c r="IWB216" s="89"/>
      <c r="IWC216" s="89"/>
      <c r="IWD216" s="89"/>
      <c r="IWE216" s="89"/>
      <c r="IWF216" s="89"/>
      <c r="IWG216" s="89"/>
      <c r="IWH216" s="89"/>
      <c r="IWI216" s="89"/>
      <c r="IWJ216" s="89"/>
      <c r="IWK216" s="89"/>
      <c r="IWL216" s="89"/>
      <c r="IWM216" s="89"/>
      <c r="IWN216" s="89"/>
      <c r="IWO216" s="89"/>
      <c r="IWP216" s="89"/>
      <c r="IWQ216" s="89"/>
      <c r="IWT216" s="89"/>
      <c r="IWW216" s="89"/>
      <c r="IWZ216" s="89"/>
      <c r="IXC216" s="89"/>
      <c r="IXF216" s="89"/>
      <c r="IXR216" s="89"/>
      <c r="IXU216" s="89"/>
      <c r="IXX216" s="89"/>
      <c r="IYA216" s="89"/>
      <c r="IYG216" s="89"/>
      <c r="IYJ216" s="89"/>
      <c r="IYP216" s="89"/>
      <c r="IYS216" s="89"/>
      <c r="IYV216" s="89"/>
      <c r="IYY216" s="89"/>
      <c r="IZE216" s="89"/>
      <c r="IZH216" s="89"/>
      <c r="IZN216" s="89"/>
      <c r="IZP216" s="89"/>
      <c r="IZQ216" s="89"/>
      <c r="IZS216" s="89"/>
      <c r="IZV216" s="89"/>
      <c r="IZY216" s="89"/>
      <c r="JAJ216" s="89"/>
      <c r="JAL216" s="89"/>
      <c r="JAX216" s="89"/>
      <c r="JBA216" s="89"/>
      <c r="JBI216" s="89"/>
      <c r="JCC216" s="89"/>
      <c r="JCE216" s="89"/>
      <c r="JCF216" s="89"/>
      <c r="JCG216" s="89"/>
      <c r="JCH216" s="89"/>
      <c r="JCI216" s="89"/>
      <c r="JCJ216" s="89"/>
      <c r="JDB216" s="89"/>
      <c r="JDC216" s="89"/>
      <c r="JDF216" s="89"/>
      <c r="JDI216" s="89"/>
      <c r="JDK216" s="89"/>
      <c r="JDM216" s="89"/>
      <c r="JDP216" s="89"/>
      <c r="JDS216" s="89"/>
      <c r="JDV216" s="89"/>
      <c r="JEB216" s="89"/>
      <c r="JEE216" s="89"/>
      <c r="JEH216" s="89"/>
      <c r="JEM216" s="89"/>
      <c r="JFA216" s="89"/>
      <c r="JFB216" s="89"/>
      <c r="JFC216" s="89"/>
      <c r="JFD216" s="89"/>
      <c r="JFE216" s="89"/>
      <c r="JFF216" s="89"/>
      <c r="JFG216" s="89"/>
      <c r="JFH216" s="89"/>
      <c r="JFI216" s="89"/>
      <c r="JFJ216" s="89"/>
      <c r="JFK216" s="89"/>
      <c r="JFL216" s="89"/>
      <c r="JFM216" s="89"/>
      <c r="JFN216" s="89"/>
      <c r="JFO216" s="89"/>
      <c r="JFP216" s="89"/>
      <c r="JFQ216" s="89"/>
      <c r="JFR216" s="89"/>
      <c r="JFS216" s="89"/>
      <c r="JFT216" s="89"/>
      <c r="JFU216" s="89"/>
      <c r="JFV216" s="89"/>
      <c r="JFW216" s="89"/>
      <c r="JFX216" s="89"/>
      <c r="JFY216" s="89"/>
      <c r="JFZ216" s="89"/>
      <c r="JGA216" s="89"/>
      <c r="JGB216" s="89"/>
      <c r="JGC216" s="89"/>
      <c r="JGD216" s="89"/>
      <c r="JGE216" s="89"/>
      <c r="JGF216" s="89"/>
      <c r="JGG216" s="89"/>
      <c r="JGH216" s="89"/>
      <c r="JGI216" s="89"/>
      <c r="JGJ216" s="89"/>
      <c r="JGK216" s="89"/>
      <c r="JGL216" s="89"/>
      <c r="JGM216" s="89"/>
      <c r="JGP216" s="89"/>
      <c r="JGS216" s="89"/>
      <c r="JGV216" s="89"/>
      <c r="JGY216" s="89"/>
      <c r="JHB216" s="89"/>
      <c r="JHN216" s="89"/>
      <c r="JHQ216" s="89"/>
      <c r="JHT216" s="89"/>
      <c r="JHW216" s="89"/>
      <c r="JIC216" s="89"/>
      <c r="JIF216" s="89"/>
      <c r="JIL216" s="89"/>
      <c r="JIO216" s="89"/>
      <c r="JIR216" s="89"/>
      <c r="JIU216" s="89"/>
      <c r="JJA216" s="89"/>
      <c r="JJD216" s="89"/>
      <c r="JJJ216" s="89"/>
      <c r="JJL216" s="89"/>
      <c r="JJM216" s="89"/>
      <c r="JJO216" s="89"/>
      <c r="JJR216" s="89"/>
      <c r="JJU216" s="89"/>
      <c r="JKF216" s="89"/>
      <c r="JKH216" s="89"/>
      <c r="JKT216" s="89"/>
      <c r="JKW216" s="89"/>
      <c r="JLE216" s="89"/>
      <c r="JLY216" s="89"/>
      <c r="JMA216" s="89"/>
      <c r="JMB216" s="89"/>
      <c r="JMC216" s="89"/>
      <c r="JMD216" s="89"/>
      <c r="JME216" s="89"/>
      <c r="JMF216" s="89"/>
      <c r="JMX216" s="89"/>
      <c r="JMY216" s="89"/>
      <c r="JNB216" s="89"/>
      <c r="JNE216" s="89"/>
      <c r="JNG216" s="89"/>
      <c r="JNI216" s="89"/>
      <c r="JNL216" s="89"/>
      <c r="JNO216" s="89"/>
      <c r="JNR216" s="89"/>
      <c r="JNX216" s="89"/>
      <c r="JOA216" s="89"/>
      <c r="JOD216" s="89"/>
      <c r="JOI216" s="89"/>
      <c r="JOW216" s="89"/>
      <c r="JOX216" s="89"/>
      <c r="JOY216" s="89"/>
      <c r="JOZ216" s="89"/>
      <c r="JPA216" s="89"/>
      <c r="JPB216" s="89"/>
      <c r="JPC216" s="89"/>
      <c r="JPD216" s="89"/>
      <c r="JPE216" s="89"/>
      <c r="JPF216" s="89"/>
      <c r="JPG216" s="89"/>
      <c r="JPH216" s="89"/>
      <c r="JPI216" s="89"/>
      <c r="JPJ216" s="89"/>
      <c r="JPK216" s="89"/>
      <c r="JPL216" s="89"/>
      <c r="JPM216" s="89"/>
      <c r="JPN216" s="89"/>
      <c r="JPO216" s="89"/>
      <c r="JPP216" s="89"/>
      <c r="JPQ216" s="89"/>
      <c r="JPR216" s="89"/>
      <c r="JPS216" s="89"/>
      <c r="JPT216" s="89"/>
      <c r="JPU216" s="89"/>
      <c r="JPV216" s="89"/>
      <c r="JPW216" s="89"/>
      <c r="JPX216" s="89"/>
      <c r="JPY216" s="89"/>
      <c r="JPZ216" s="89"/>
      <c r="JQA216" s="89"/>
      <c r="JQB216" s="89"/>
      <c r="JQC216" s="89"/>
      <c r="JQD216" s="89"/>
      <c r="JQE216" s="89"/>
      <c r="JQF216" s="89"/>
      <c r="JQG216" s="89"/>
      <c r="JQH216" s="89"/>
      <c r="JQI216" s="89"/>
      <c r="JQL216" s="89"/>
      <c r="JQO216" s="89"/>
      <c r="JQR216" s="89"/>
      <c r="JQU216" s="89"/>
      <c r="JQX216" s="89"/>
      <c r="JRJ216" s="89"/>
      <c r="JRM216" s="89"/>
      <c r="JRP216" s="89"/>
      <c r="JRS216" s="89"/>
      <c r="JRY216" s="89"/>
      <c r="JSB216" s="89"/>
      <c r="JSH216" s="89"/>
      <c r="JSK216" s="89"/>
      <c r="JSN216" s="89"/>
      <c r="JSQ216" s="89"/>
      <c r="JSW216" s="89"/>
      <c r="JSZ216" s="89"/>
      <c r="JTF216" s="89"/>
      <c r="JTH216" s="89"/>
      <c r="JTI216" s="89"/>
      <c r="JTK216" s="89"/>
      <c r="JTN216" s="89"/>
      <c r="JTQ216" s="89"/>
      <c r="JUB216" s="89"/>
      <c r="JUD216" s="89"/>
      <c r="JUP216" s="89"/>
      <c r="JUS216" s="89"/>
      <c r="JVA216" s="89"/>
      <c r="JVU216" s="89"/>
      <c r="JVW216" s="89"/>
      <c r="JVX216" s="89"/>
      <c r="JVY216" s="89"/>
      <c r="JVZ216" s="89"/>
      <c r="JWA216" s="89"/>
      <c r="JWB216" s="89"/>
      <c r="JWT216" s="89"/>
      <c r="JWU216" s="89"/>
      <c r="JWX216" s="89"/>
      <c r="JXA216" s="89"/>
      <c r="JXC216" s="89"/>
      <c r="JXE216" s="89"/>
      <c r="JXH216" s="89"/>
      <c r="JXK216" s="89"/>
      <c r="JXN216" s="89"/>
      <c r="JXT216" s="89"/>
      <c r="JXW216" s="89"/>
      <c r="JXZ216" s="89"/>
      <c r="JYE216" s="89"/>
      <c r="JYS216" s="89"/>
      <c r="JYT216" s="89"/>
      <c r="JYU216" s="89"/>
      <c r="JYV216" s="89"/>
      <c r="JYW216" s="89"/>
      <c r="JYX216" s="89"/>
      <c r="JYY216" s="89"/>
      <c r="JYZ216" s="89"/>
      <c r="JZA216" s="89"/>
      <c r="JZB216" s="89"/>
      <c r="JZC216" s="89"/>
      <c r="JZD216" s="89"/>
      <c r="JZE216" s="89"/>
      <c r="JZF216" s="89"/>
      <c r="JZG216" s="89"/>
      <c r="JZH216" s="89"/>
      <c r="JZI216" s="89"/>
      <c r="JZJ216" s="89"/>
      <c r="JZK216" s="89"/>
      <c r="JZL216" s="89"/>
      <c r="JZM216" s="89"/>
      <c r="JZN216" s="89"/>
      <c r="JZO216" s="89"/>
      <c r="JZP216" s="89"/>
      <c r="JZQ216" s="89"/>
      <c r="JZR216" s="89"/>
      <c r="JZS216" s="89"/>
      <c r="JZT216" s="89"/>
      <c r="JZU216" s="89"/>
      <c r="JZV216" s="89"/>
      <c r="JZW216" s="89"/>
      <c r="JZX216" s="89"/>
      <c r="JZY216" s="89"/>
      <c r="JZZ216" s="89"/>
      <c r="KAA216" s="89"/>
      <c r="KAB216" s="89"/>
      <c r="KAC216" s="89"/>
      <c r="KAD216" s="89"/>
      <c r="KAE216" s="89"/>
      <c r="KAH216" s="89"/>
      <c r="KAK216" s="89"/>
      <c r="KAN216" s="89"/>
      <c r="KAQ216" s="89"/>
      <c r="KAT216" s="89"/>
      <c r="KBF216" s="89"/>
      <c r="KBI216" s="89"/>
      <c r="KBL216" s="89"/>
      <c r="KBO216" s="89"/>
      <c r="KBU216" s="89"/>
      <c r="KBX216" s="89"/>
      <c r="KCD216" s="89"/>
      <c r="KCG216" s="89"/>
      <c r="KCJ216" s="89"/>
      <c r="KCM216" s="89"/>
      <c r="KCS216" s="89"/>
      <c r="KCV216" s="89"/>
      <c r="KDB216" s="89"/>
      <c r="KDD216" s="89"/>
      <c r="KDE216" s="89"/>
      <c r="KDG216" s="89"/>
      <c r="KDJ216" s="89"/>
      <c r="KDM216" s="89"/>
      <c r="KDX216" s="89"/>
      <c r="KDZ216" s="89"/>
      <c r="KEL216" s="89"/>
      <c r="KEO216" s="89"/>
      <c r="KEW216" s="89"/>
      <c r="KFQ216" s="89"/>
      <c r="KFS216" s="89"/>
      <c r="KFT216" s="89"/>
      <c r="KFU216" s="89"/>
      <c r="KFV216" s="89"/>
      <c r="KFW216" s="89"/>
      <c r="KFX216" s="89"/>
      <c r="KGP216" s="89"/>
      <c r="KGQ216" s="89"/>
      <c r="KGT216" s="89"/>
      <c r="KGW216" s="89"/>
      <c r="KGY216" s="89"/>
      <c r="KHA216" s="89"/>
      <c r="KHD216" s="89"/>
      <c r="KHG216" s="89"/>
      <c r="KHJ216" s="89"/>
      <c r="KHP216" s="89"/>
      <c r="KHS216" s="89"/>
      <c r="KHV216" s="89"/>
      <c r="KIA216" s="89"/>
      <c r="KIO216" s="89"/>
      <c r="KIP216" s="89"/>
      <c r="KIQ216" s="89"/>
      <c r="KIR216" s="89"/>
      <c r="KIS216" s="89"/>
      <c r="KIT216" s="89"/>
      <c r="KIU216" s="89"/>
      <c r="KIV216" s="89"/>
      <c r="KIW216" s="89"/>
      <c r="KIX216" s="89"/>
      <c r="KIY216" s="89"/>
      <c r="KIZ216" s="89"/>
      <c r="KJA216" s="89"/>
      <c r="KJB216" s="89"/>
      <c r="KJC216" s="89"/>
      <c r="KJD216" s="89"/>
      <c r="KJE216" s="89"/>
      <c r="KJF216" s="89"/>
      <c r="KJG216" s="89"/>
      <c r="KJH216" s="89"/>
      <c r="KJI216" s="89"/>
      <c r="KJJ216" s="89"/>
      <c r="KJK216" s="89"/>
      <c r="KJL216" s="89"/>
      <c r="KJM216" s="89"/>
      <c r="KJN216" s="89"/>
      <c r="KJO216" s="89"/>
      <c r="KJP216" s="89"/>
      <c r="KJQ216" s="89"/>
      <c r="KJR216" s="89"/>
      <c r="KJS216" s="89"/>
      <c r="KJT216" s="89"/>
      <c r="KJU216" s="89"/>
      <c r="KJV216" s="89"/>
      <c r="KJW216" s="89"/>
      <c r="KJX216" s="89"/>
      <c r="KJY216" s="89"/>
      <c r="KJZ216" s="89"/>
      <c r="KKA216" s="89"/>
      <c r="KKD216" s="89"/>
      <c r="KKG216" s="89"/>
      <c r="KKJ216" s="89"/>
      <c r="KKM216" s="89"/>
      <c r="KKP216" s="89"/>
      <c r="KLB216" s="89"/>
      <c r="KLE216" s="89"/>
      <c r="KLH216" s="89"/>
      <c r="KLK216" s="89"/>
      <c r="KLQ216" s="89"/>
      <c r="KLT216" s="89"/>
      <c r="KLZ216" s="89"/>
      <c r="KMC216" s="89"/>
      <c r="KMF216" s="89"/>
      <c r="KMI216" s="89"/>
      <c r="KMO216" s="89"/>
      <c r="KMR216" s="89"/>
      <c r="KMX216" s="89"/>
      <c r="KMZ216" s="89"/>
      <c r="KNA216" s="89"/>
      <c r="KNC216" s="89"/>
      <c r="KNF216" s="89"/>
      <c r="KNI216" s="89"/>
      <c r="KNT216" s="89"/>
      <c r="KNV216" s="89"/>
      <c r="KOH216" s="89"/>
      <c r="KOK216" s="89"/>
      <c r="KOS216" s="89"/>
      <c r="KPM216" s="89"/>
      <c r="KPO216" s="89"/>
      <c r="KPP216" s="89"/>
      <c r="KPQ216" s="89"/>
      <c r="KPR216" s="89"/>
      <c r="KPS216" s="89"/>
      <c r="KPT216" s="89"/>
      <c r="KQL216" s="89"/>
      <c r="KQM216" s="89"/>
      <c r="KQP216" s="89"/>
      <c r="KQS216" s="89"/>
      <c r="KQU216" s="89"/>
      <c r="KQW216" s="89"/>
      <c r="KQZ216" s="89"/>
      <c r="KRC216" s="89"/>
      <c r="KRF216" s="89"/>
      <c r="KRL216" s="89"/>
      <c r="KRO216" s="89"/>
      <c r="KRR216" s="89"/>
      <c r="KRW216" s="89"/>
      <c r="KSK216" s="89"/>
      <c r="KSL216" s="89"/>
      <c r="KSM216" s="89"/>
      <c r="KSN216" s="89"/>
      <c r="KSO216" s="89"/>
      <c r="KSP216" s="89"/>
      <c r="KSQ216" s="89"/>
      <c r="KSR216" s="89"/>
      <c r="KSS216" s="89"/>
      <c r="KST216" s="89"/>
      <c r="KSU216" s="89"/>
      <c r="KSV216" s="89"/>
      <c r="KSW216" s="89"/>
      <c r="KSX216" s="89"/>
      <c r="KSY216" s="89"/>
      <c r="KSZ216" s="89"/>
      <c r="KTA216" s="89"/>
      <c r="KTB216" s="89"/>
      <c r="KTC216" s="89"/>
      <c r="KTD216" s="89"/>
      <c r="KTE216" s="89"/>
      <c r="KTF216" s="89"/>
      <c r="KTG216" s="89"/>
      <c r="KTH216" s="89"/>
      <c r="KTI216" s="89"/>
      <c r="KTJ216" s="89"/>
      <c r="KTK216" s="89"/>
      <c r="KTL216" s="89"/>
      <c r="KTM216" s="89"/>
      <c r="KTN216" s="89"/>
      <c r="KTO216" s="89"/>
      <c r="KTP216" s="89"/>
      <c r="KTQ216" s="89"/>
      <c r="KTR216" s="89"/>
      <c r="KTS216" s="89"/>
      <c r="KTT216" s="89"/>
      <c r="KTU216" s="89"/>
      <c r="KTV216" s="89"/>
      <c r="KTW216" s="89"/>
      <c r="KTZ216" s="89"/>
      <c r="KUC216" s="89"/>
      <c r="KUF216" s="89"/>
      <c r="KUI216" s="89"/>
      <c r="KUL216" s="89"/>
      <c r="KUX216" s="89"/>
      <c r="KVA216" s="89"/>
      <c r="KVD216" s="89"/>
      <c r="KVG216" s="89"/>
      <c r="KVM216" s="89"/>
      <c r="KVP216" s="89"/>
      <c r="KVV216" s="89"/>
      <c r="KVY216" s="89"/>
      <c r="KWB216" s="89"/>
      <c r="KWE216" s="89"/>
      <c r="KWK216" s="89"/>
      <c r="KWN216" s="89"/>
      <c r="KWT216" s="89"/>
      <c r="KWV216" s="89"/>
      <c r="KWW216" s="89"/>
      <c r="KWY216" s="89"/>
      <c r="KXB216" s="89"/>
      <c r="KXE216" s="89"/>
      <c r="KXP216" s="89"/>
      <c r="KXR216" s="89"/>
      <c r="KYD216" s="89"/>
      <c r="KYG216" s="89"/>
      <c r="KYO216" s="89"/>
      <c r="KZI216" s="89"/>
      <c r="KZK216" s="89"/>
      <c r="KZL216" s="89"/>
      <c r="KZM216" s="89"/>
      <c r="KZN216" s="89"/>
      <c r="KZO216" s="89"/>
      <c r="KZP216" s="89"/>
      <c r="LAH216" s="89"/>
      <c r="LAI216" s="89"/>
      <c r="LAL216" s="89"/>
      <c r="LAO216" s="89"/>
      <c r="LAQ216" s="89"/>
      <c r="LAS216" s="89"/>
      <c r="LAV216" s="89"/>
      <c r="LAY216" s="89"/>
      <c r="LBB216" s="89"/>
      <c r="LBH216" s="89"/>
      <c r="LBK216" s="89"/>
      <c r="LBN216" s="89"/>
      <c r="LBS216" s="89"/>
      <c r="LCG216" s="89"/>
      <c r="LCH216" s="89"/>
      <c r="LCI216" s="89"/>
      <c r="LCJ216" s="89"/>
      <c r="LCK216" s="89"/>
      <c r="LCL216" s="89"/>
      <c r="LCM216" s="89"/>
      <c r="LCN216" s="89"/>
      <c r="LCO216" s="89"/>
      <c r="LCP216" s="89"/>
      <c r="LCQ216" s="89"/>
      <c r="LCR216" s="89"/>
      <c r="LCS216" s="89"/>
      <c r="LCT216" s="89"/>
      <c r="LCU216" s="89"/>
      <c r="LCV216" s="89"/>
      <c r="LCW216" s="89"/>
      <c r="LCX216" s="89"/>
      <c r="LCY216" s="89"/>
      <c r="LCZ216" s="89"/>
      <c r="LDA216" s="89"/>
      <c r="LDB216" s="89"/>
      <c r="LDC216" s="89"/>
      <c r="LDD216" s="89"/>
      <c r="LDE216" s="89"/>
      <c r="LDF216" s="89"/>
      <c r="LDG216" s="89"/>
      <c r="LDH216" s="89"/>
      <c r="LDI216" s="89"/>
      <c r="LDJ216" s="89"/>
      <c r="LDK216" s="89"/>
      <c r="LDL216" s="89"/>
      <c r="LDM216" s="89"/>
      <c r="LDN216" s="89"/>
      <c r="LDO216" s="89"/>
      <c r="LDP216" s="89"/>
      <c r="LDQ216" s="89"/>
      <c r="LDR216" s="89"/>
      <c r="LDS216" s="89"/>
      <c r="LDV216" s="89"/>
      <c r="LDY216" s="89"/>
      <c r="LEB216" s="89"/>
      <c r="LEE216" s="89"/>
      <c r="LEH216" s="89"/>
      <c r="LET216" s="89"/>
      <c r="LEW216" s="89"/>
      <c r="LEZ216" s="89"/>
      <c r="LFC216" s="89"/>
      <c r="LFI216" s="89"/>
      <c r="LFL216" s="89"/>
      <c r="LFR216" s="89"/>
      <c r="LFU216" s="89"/>
      <c r="LFX216" s="89"/>
      <c r="LGA216" s="89"/>
      <c r="LGG216" s="89"/>
      <c r="LGJ216" s="89"/>
      <c r="LGP216" s="89"/>
      <c r="LGR216" s="89"/>
      <c r="LGS216" s="89"/>
      <c r="LGU216" s="89"/>
      <c r="LGX216" s="89"/>
      <c r="LHA216" s="89"/>
      <c r="LHL216" s="89"/>
      <c r="LHN216" s="89"/>
      <c r="LHZ216" s="89"/>
      <c r="LIC216" s="89"/>
      <c r="LIK216" s="89"/>
      <c r="LJE216" s="89"/>
      <c r="LJG216" s="89"/>
      <c r="LJH216" s="89"/>
      <c r="LJI216" s="89"/>
      <c r="LJJ216" s="89"/>
      <c r="LJK216" s="89"/>
      <c r="LJL216" s="89"/>
      <c r="LKD216" s="89"/>
      <c r="LKE216" s="89"/>
      <c r="LKH216" s="89"/>
      <c r="LKK216" s="89"/>
      <c r="LKM216" s="89"/>
      <c r="LKO216" s="89"/>
      <c r="LKR216" s="89"/>
      <c r="LKU216" s="89"/>
      <c r="LKX216" s="89"/>
      <c r="LLD216" s="89"/>
      <c r="LLG216" s="89"/>
      <c r="LLJ216" s="89"/>
      <c r="LLO216" s="89"/>
      <c r="LMC216" s="89"/>
      <c r="LMD216" s="89"/>
      <c r="LME216" s="89"/>
      <c r="LMF216" s="89"/>
      <c r="LMG216" s="89"/>
      <c r="LMH216" s="89"/>
      <c r="LMI216" s="89"/>
      <c r="LMJ216" s="89"/>
      <c r="LMK216" s="89"/>
      <c r="LML216" s="89"/>
      <c r="LMM216" s="89"/>
      <c r="LMN216" s="89"/>
      <c r="LMO216" s="89"/>
      <c r="LMP216" s="89"/>
      <c r="LMQ216" s="89"/>
      <c r="LMR216" s="89"/>
      <c r="LMS216" s="89"/>
      <c r="LMT216" s="89"/>
      <c r="LMU216" s="89"/>
      <c r="LMV216" s="89"/>
      <c r="LMW216" s="89"/>
      <c r="LMX216" s="89"/>
      <c r="LMY216" s="89"/>
      <c r="LMZ216" s="89"/>
      <c r="LNA216" s="89"/>
      <c r="LNB216" s="89"/>
      <c r="LNC216" s="89"/>
      <c r="LND216" s="89"/>
      <c r="LNE216" s="89"/>
      <c r="LNF216" s="89"/>
      <c r="LNG216" s="89"/>
      <c r="LNH216" s="89"/>
      <c r="LNI216" s="89"/>
      <c r="LNJ216" s="89"/>
      <c r="LNK216" s="89"/>
      <c r="LNL216" s="89"/>
      <c r="LNM216" s="89"/>
      <c r="LNN216" s="89"/>
      <c r="LNO216" s="89"/>
      <c r="LNR216" s="89"/>
      <c r="LNU216" s="89"/>
      <c r="LNX216" s="89"/>
      <c r="LOA216" s="89"/>
      <c r="LOD216" s="89"/>
      <c r="LOP216" s="89"/>
      <c r="LOS216" s="89"/>
      <c r="LOV216" s="89"/>
      <c r="LOY216" s="89"/>
      <c r="LPE216" s="89"/>
      <c r="LPH216" s="89"/>
      <c r="LPN216" s="89"/>
      <c r="LPQ216" s="89"/>
      <c r="LPT216" s="89"/>
      <c r="LPW216" s="89"/>
      <c r="LQC216" s="89"/>
      <c r="LQF216" s="89"/>
      <c r="LQL216" s="89"/>
      <c r="LQN216" s="89"/>
      <c r="LQO216" s="89"/>
      <c r="LQQ216" s="89"/>
      <c r="LQT216" s="89"/>
      <c r="LQW216" s="89"/>
      <c r="LRH216" s="89"/>
      <c r="LRJ216" s="89"/>
      <c r="LRV216" s="89"/>
      <c r="LRY216" s="89"/>
      <c r="LSG216" s="89"/>
      <c r="LTA216" s="89"/>
      <c r="LTC216" s="89"/>
      <c r="LTD216" s="89"/>
      <c r="LTE216" s="89"/>
      <c r="LTF216" s="89"/>
      <c r="LTG216" s="89"/>
      <c r="LTH216" s="89"/>
      <c r="LTZ216" s="89"/>
      <c r="LUA216" s="89"/>
      <c r="LUD216" s="89"/>
      <c r="LUG216" s="89"/>
      <c r="LUI216" s="89"/>
      <c r="LUK216" s="89"/>
      <c r="LUN216" s="89"/>
      <c r="LUQ216" s="89"/>
      <c r="LUT216" s="89"/>
      <c r="LUZ216" s="89"/>
      <c r="LVC216" s="89"/>
      <c r="LVF216" s="89"/>
      <c r="LVK216" s="89"/>
      <c r="LVY216" s="89"/>
      <c r="LVZ216" s="89"/>
      <c r="LWA216" s="89"/>
      <c r="LWB216" s="89"/>
      <c r="LWC216" s="89"/>
      <c r="LWD216" s="89"/>
      <c r="LWE216" s="89"/>
      <c r="LWF216" s="89"/>
      <c r="LWG216" s="89"/>
      <c r="LWH216" s="89"/>
      <c r="LWI216" s="89"/>
      <c r="LWJ216" s="89"/>
      <c r="LWK216" s="89"/>
      <c r="LWL216" s="89"/>
      <c r="LWM216" s="89"/>
      <c r="LWN216" s="89"/>
      <c r="LWO216" s="89"/>
      <c r="LWP216" s="89"/>
      <c r="LWQ216" s="89"/>
      <c r="LWR216" s="89"/>
      <c r="LWS216" s="89"/>
      <c r="LWT216" s="89"/>
      <c r="LWU216" s="89"/>
      <c r="LWV216" s="89"/>
      <c r="LWW216" s="89"/>
      <c r="LWX216" s="89"/>
      <c r="LWY216" s="89"/>
      <c r="LWZ216" s="89"/>
      <c r="LXA216" s="89"/>
      <c r="LXB216" s="89"/>
      <c r="LXC216" s="89"/>
      <c r="LXD216" s="89"/>
      <c r="LXE216" s="89"/>
      <c r="LXF216" s="89"/>
      <c r="LXG216" s="89"/>
      <c r="LXH216" s="89"/>
      <c r="LXI216" s="89"/>
      <c r="LXJ216" s="89"/>
      <c r="LXK216" s="89"/>
      <c r="LXN216" s="89"/>
      <c r="LXQ216" s="89"/>
      <c r="LXT216" s="89"/>
      <c r="LXW216" s="89"/>
      <c r="LXZ216" s="89"/>
      <c r="LYL216" s="89"/>
      <c r="LYO216" s="89"/>
      <c r="LYR216" s="89"/>
      <c r="LYU216" s="89"/>
      <c r="LZA216" s="89"/>
      <c r="LZD216" s="89"/>
      <c r="LZJ216" s="89"/>
      <c r="LZM216" s="89"/>
      <c r="LZP216" s="89"/>
      <c r="LZS216" s="89"/>
      <c r="LZY216" s="89"/>
      <c r="MAB216" s="89"/>
      <c r="MAH216" s="89"/>
      <c r="MAJ216" s="89"/>
      <c r="MAK216" s="89"/>
      <c r="MAM216" s="89"/>
      <c r="MAP216" s="89"/>
      <c r="MAS216" s="89"/>
      <c r="MBD216" s="89"/>
      <c r="MBF216" s="89"/>
      <c r="MBR216" s="89"/>
      <c r="MBU216" s="89"/>
      <c r="MCC216" s="89"/>
      <c r="MCW216" s="89"/>
      <c r="MCY216" s="89"/>
      <c r="MCZ216" s="89"/>
      <c r="MDA216" s="89"/>
      <c r="MDB216" s="89"/>
      <c r="MDC216" s="89"/>
      <c r="MDD216" s="89"/>
      <c r="MDV216" s="89"/>
      <c r="MDW216" s="89"/>
      <c r="MDZ216" s="89"/>
      <c r="MEC216" s="89"/>
      <c r="MEE216" s="89"/>
      <c r="MEG216" s="89"/>
      <c r="MEJ216" s="89"/>
      <c r="MEM216" s="89"/>
      <c r="MEP216" s="89"/>
      <c r="MEV216" s="89"/>
      <c r="MEY216" s="89"/>
      <c r="MFB216" s="89"/>
      <c r="MFG216" s="89"/>
      <c r="MFU216" s="89"/>
      <c r="MFV216" s="89"/>
      <c r="MFW216" s="89"/>
      <c r="MFX216" s="89"/>
      <c r="MFY216" s="89"/>
      <c r="MFZ216" s="89"/>
      <c r="MGA216" s="89"/>
      <c r="MGB216" s="89"/>
      <c r="MGC216" s="89"/>
      <c r="MGD216" s="89"/>
      <c r="MGE216" s="89"/>
      <c r="MGF216" s="89"/>
      <c r="MGG216" s="89"/>
      <c r="MGH216" s="89"/>
      <c r="MGI216" s="89"/>
      <c r="MGJ216" s="89"/>
      <c r="MGK216" s="89"/>
      <c r="MGL216" s="89"/>
      <c r="MGM216" s="89"/>
      <c r="MGN216" s="89"/>
      <c r="MGO216" s="89"/>
      <c r="MGP216" s="89"/>
      <c r="MGQ216" s="89"/>
      <c r="MGR216" s="89"/>
      <c r="MGS216" s="89"/>
      <c r="MGT216" s="89"/>
      <c r="MGU216" s="89"/>
      <c r="MGV216" s="89"/>
      <c r="MGW216" s="89"/>
      <c r="MGX216" s="89"/>
      <c r="MGY216" s="89"/>
      <c r="MGZ216" s="89"/>
      <c r="MHA216" s="89"/>
      <c r="MHB216" s="89"/>
      <c r="MHC216" s="89"/>
      <c r="MHD216" s="89"/>
      <c r="MHE216" s="89"/>
      <c r="MHF216" s="89"/>
      <c r="MHG216" s="89"/>
      <c r="MHJ216" s="89"/>
      <c r="MHM216" s="89"/>
      <c r="MHP216" s="89"/>
      <c r="MHS216" s="89"/>
      <c r="MHV216" s="89"/>
      <c r="MIH216" s="89"/>
      <c r="MIK216" s="89"/>
      <c r="MIN216" s="89"/>
      <c r="MIQ216" s="89"/>
      <c r="MIW216" s="89"/>
      <c r="MIZ216" s="89"/>
      <c r="MJF216" s="89"/>
      <c r="MJI216" s="89"/>
      <c r="MJL216" s="89"/>
      <c r="MJO216" s="89"/>
      <c r="MJU216" s="89"/>
      <c r="MJX216" s="89"/>
      <c r="MKD216" s="89"/>
      <c r="MKF216" s="89"/>
      <c r="MKG216" s="89"/>
      <c r="MKI216" s="89"/>
      <c r="MKL216" s="89"/>
      <c r="MKO216" s="89"/>
      <c r="MKZ216" s="89"/>
      <c r="MLB216" s="89"/>
      <c r="MLN216" s="89"/>
      <c r="MLQ216" s="89"/>
      <c r="MLY216" s="89"/>
      <c r="MMS216" s="89"/>
      <c r="MMU216" s="89"/>
      <c r="MMV216" s="89"/>
      <c r="MMW216" s="89"/>
      <c r="MMX216" s="89"/>
      <c r="MMY216" s="89"/>
      <c r="MMZ216" s="89"/>
      <c r="MNR216" s="89"/>
      <c r="MNS216" s="89"/>
      <c r="MNV216" s="89"/>
      <c r="MNY216" s="89"/>
      <c r="MOA216" s="89"/>
      <c r="MOC216" s="89"/>
      <c r="MOF216" s="89"/>
      <c r="MOI216" s="89"/>
      <c r="MOL216" s="89"/>
      <c r="MOR216" s="89"/>
      <c r="MOU216" s="89"/>
      <c r="MOX216" s="89"/>
      <c r="MPC216" s="89"/>
      <c r="MPQ216" s="89"/>
      <c r="MPR216" s="89"/>
      <c r="MPS216" s="89"/>
      <c r="MPT216" s="89"/>
      <c r="MPU216" s="89"/>
      <c r="MPV216" s="89"/>
      <c r="MPW216" s="89"/>
      <c r="MPX216" s="89"/>
      <c r="MPY216" s="89"/>
      <c r="MPZ216" s="89"/>
      <c r="MQA216" s="89"/>
      <c r="MQB216" s="89"/>
      <c r="MQC216" s="89"/>
      <c r="MQD216" s="89"/>
      <c r="MQE216" s="89"/>
      <c r="MQF216" s="89"/>
      <c r="MQG216" s="89"/>
      <c r="MQH216" s="89"/>
      <c r="MQI216" s="89"/>
      <c r="MQJ216" s="89"/>
      <c r="MQK216" s="89"/>
      <c r="MQL216" s="89"/>
      <c r="MQM216" s="89"/>
      <c r="MQN216" s="89"/>
      <c r="MQO216" s="89"/>
      <c r="MQP216" s="89"/>
      <c r="MQQ216" s="89"/>
      <c r="MQR216" s="89"/>
      <c r="MQS216" s="89"/>
      <c r="MQT216" s="89"/>
      <c r="MQU216" s="89"/>
      <c r="MQV216" s="89"/>
      <c r="MQW216" s="89"/>
      <c r="MQX216" s="89"/>
      <c r="MQY216" s="89"/>
      <c r="MQZ216" s="89"/>
      <c r="MRA216" s="89"/>
      <c r="MRB216" s="89"/>
      <c r="MRC216" s="89"/>
      <c r="MRF216" s="89"/>
      <c r="MRI216" s="89"/>
      <c r="MRL216" s="89"/>
      <c r="MRO216" s="89"/>
      <c r="MRR216" s="89"/>
      <c r="MSD216" s="89"/>
      <c r="MSG216" s="89"/>
      <c r="MSJ216" s="89"/>
      <c r="MSM216" s="89"/>
      <c r="MSS216" s="89"/>
      <c r="MSV216" s="89"/>
      <c r="MTB216" s="89"/>
      <c r="MTE216" s="89"/>
      <c r="MTH216" s="89"/>
      <c r="MTK216" s="89"/>
      <c r="MTQ216" s="89"/>
      <c r="MTT216" s="89"/>
      <c r="MTZ216" s="89"/>
      <c r="MUB216" s="89"/>
      <c r="MUC216" s="89"/>
      <c r="MUE216" s="89"/>
      <c r="MUH216" s="89"/>
      <c r="MUK216" s="89"/>
      <c r="MUV216" s="89"/>
      <c r="MUX216" s="89"/>
      <c r="MVJ216" s="89"/>
      <c r="MVM216" s="89"/>
      <c r="MVU216" s="89"/>
      <c r="MWO216" s="89"/>
      <c r="MWQ216" s="89"/>
      <c r="MWR216" s="89"/>
      <c r="MWS216" s="89"/>
      <c r="MWT216" s="89"/>
      <c r="MWU216" s="89"/>
      <c r="MWV216" s="89"/>
      <c r="MXN216" s="89"/>
      <c r="MXO216" s="89"/>
      <c r="MXR216" s="89"/>
      <c r="MXU216" s="89"/>
      <c r="MXW216" s="89"/>
      <c r="MXY216" s="89"/>
      <c r="MYB216" s="89"/>
      <c r="MYE216" s="89"/>
      <c r="MYH216" s="89"/>
      <c r="MYN216" s="89"/>
      <c r="MYQ216" s="89"/>
      <c r="MYT216" s="89"/>
      <c r="MYY216" s="89"/>
      <c r="MZM216" s="89"/>
      <c r="MZN216" s="89"/>
      <c r="MZO216" s="89"/>
      <c r="MZP216" s="89"/>
      <c r="MZQ216" s="89"/>
      <c r="MZR216" s="89"/>
      <c r="MZS216" s="89"/>
      <c r="MZT216" s="89"/>
      <c r="MZU216" s="89"/>
      <c r="MZV216" s="89"/>
      <c r="MZW216" s="89"/>
      <c r="MZX216" s="89"/>
      <c r="MZY216" s="89"/>
      <c r="MZZ216" s="89"/>
      <c r="NAA216" s="89"/>
      <c r="NAB216" s="89"/>
      <c r="NAC216" s="89"/>
      <c r="NAD216" s="89"/>
      <c r="NAE216" s="89"/>
      <c r="NAF216" s="89"/>
      <c r="NAG216" s="89"/>
      <c r="NAH216" s="89"/>
      <c r="NAI216" s="89"/>
      <c r="NAJ216" s="89"/>
      <c r="NAK216" s="89"/>
      <c r="NAL216" s="89"/>
      <c r="NAM216" s="89"/>
      <c r="NAN216" s="89"/>
      <c r="NAO216" s="89"/>
      <c r="NAP216" s="89"/>
      <c r="NAQ216" s="89"/>
      <c r="NAR216" s="89"/>
      <c r="NAS216" s="89"/>
      <c r="NAT216" s="89"/>
      <c r="NAU216" s="89"/>
      <c r="NAV216" s="89"/>
      <c r="NAW216" s="89"/>
      <c r="NAX216" s="89"/>
      <c r="NAY216" s="89"/>
      <c r="NBB216" s="89"/>
      <c r="NBE216" s="89"/>
      <c r="NBH216" s="89"/>
      <c r="NBK216" s="89"/>
      <c r="NBN216" s="89"/>
      <c r="NBZ216" s="89"/>
      <c r="NCC216" s="89"/>
      <c r="NCF216" s="89"/>
      <c r="NCI216" s="89"/>
      <c r="NCO216" s="89"/>
      <c r="NCR216" s="89"/>
      <c r="NCX216" s="89"/>
      <c r="NDA216" s="89"/>
      <c r="NDD216" s="89"/>
      <c r="NDG216" s="89"/>
      <c r="NDM216" s="89"/>
      <c r="NDP216" s="89"/>
      <c r="NDV216" s="89"/>
      <c r="NDX216" s="89"/>
      <c r="NDY216" s="89"/>
      <c r="NEA216" s="89"/>
      <c r="NED216" s="89"/>
      <c r="NEG216" s="89"/>
      <c r="NER216" s="89"/>
      <c r="NET216" s="89"/>
      <c r="NFF216" s="89"/>
      <c r="NFI216" s="89"/>
      <c r="NFQ216" s="89"/>
      <c r="NGK216" s="89"/>
      <c r="NGM216" s="89"/>
      <c r="NGN216" s="89"/>
      <c r="NGO216" s="89"/>
      <c r="NGP216" s="89"/>
      <c r="NGQ216" s="89"/>
      <c r="NGR216" s="89"/>
      <c r="NHJ216" s="89"/>
      <c r="NHK216" s="89"/>
      <c r="NHN216" s="89"/>
      <c r="NHQ216" s="89"/>
      <c r="NHS216" s="89"/>
      <c r="NHU216" s="89"/>
      <c r="NHX216" s="89"/>
      <c r="NIA216" s="89"/>
      <c r="NID216" s="89"/>
      <c r="NIJ216" s="89"/>
      <c r="NIM216" s="89"/>
      <c r="NIP216" s="89"/>
      <c r="NIU216" s="89"/>
      <c r="NJI216" s="89"/>
      <c r="NJJ216" s="89"/>
      <c r="NJK216" s="89"/>
      <c r="NJL216" s="89"/>
      <c r="NJM216" s="89"/>
      <c r="NJN216" s="89"/>
      <c r="NJO216" s="89"/>
      <c r="NJP216" s="89"/>
      <c r="NJQ216" s="89"/>
      <c r="NJR216" s="89"/>
      <c r="NJS216" s="89"/>
      <c r="NJT216" s="89"/>
      <c r="NJU216" s="89"/>
      <c r="NJV216" s="89"/>
      <c r="NJW216" s="89"/>
      <c r="NJX216" s="89"/>
      <c r="NJY216" s="89"/>
      <c r="NJZ216" s="89"/>
      <c r="NKA216" s="89"/>
      <c r="NKB216" s="89"/>
      <c r="NKC216" s="89"/>
      <c r="NKD216" s="89"/>
      <c r="NKE216" s="89"/>
      <c r="NKF216" s="89"/>
      <c r="NKG216" s="89"/>
      <c r="NKH216" s="89"/>
      <c r="NKI216" s="89"/>
      <c r="NKJ216" s="89"/>
      <c r="NKK216" s="89"/>
      <c r="NKL216" s="89"/>
      <c r="NKM216" s="89"/>
      <c r="NKN216" s="89"/>
      <c r="NKO216" s="89"/>
      <c r="NKP216" s="89"/>
      <c r="NKQ216" s="89"/>
      <c r="NKR216" s="89"/>
      <c r="NKS216" s="89"/>
      <c r="NKT216" s="89"/>
      <c r="NKU216" s="89"/>
      <c r="NKX216" s="89"/>
      <c r="NLA216" s="89"/>
      <c r="NLD216" s="89"/>
      <c r="NLG216" s="89"/>
      <c r="NLJ216" s="89"/>
      <c r="NLV216" s="89"/>
      <c r="NLY216" s="89"/>
      <c r="NMB216" s="89"/>
      <c r="NME216" s="89"/>
      <c r="NMK216" s="89"/>
      <c r="NMN216" s="89"/>
      <c r="NMT216" s="89"/>
      <c r="NMW216" s="89"/>
      <c r="NMZ216" s="89"/>
      <c r="NNC216" s="89"/>
      <c r="NNI216" s="89"/>
      <c r="NNL216" s="89"/>
      <c r="NNR216" s="89"/>
      <c r="NNT216" s="89"/>
      <c r="NNU216" s="89"/>
      <c r="NNW216" s="89"/>
      <c r="NNZ216" s="89"/>
      <c r="NOC216" s="89"/>
      <c r="NON216" s="89"/>
      <c r="NOP216" s="89"/>
      <c r="NPB216" s="89"/>
      <c r="NPE216" s="89"/>
      <c r="NPM216" s="89"/>
      <c r="NQG216" s="89"/>
      <c r="NQI216" s="89"/>
      <c r="NQJ216" s="89"/>
      <c r="NQK216" s="89"/>
      <c r="NQL216" s="89"/>
      <c r="NQM216" s="89"/>
      <c r="NQN216" s="89"/>
      <c r="NRF216" s="89"/>
      <c r="NRG216" s="89"/>
      <c r="NRJ216" s="89"/>
      <c r="NRM216" s="89"/>
      <c r="NRO216" s="89"/>
      <c r="NRQ216" s="89"/>
      <c r="NRT216" s="89"/>
      <c r="NRW216" s="89"/>
      <c r="NRZ216" s="89"/>
      <c r="NSF216" s="89"/>
      <c r="NSI216" s="89"/>
      <c r="NSL216" s="89"/>
      <c r="NSQ216" s="89"/>
      <c r="NTE216" s="89"/>
      <c r="NTF216" s="89"/>
      <c r="NTG216" s="89"/>
      <c r="NTH216" s="89"/>
      <c r="NTI216" s="89"/>
      <c r="NTJ216" s="89"/>
      <c r="NTK216" s="89"/>
      <c r="NTL216" s="89"/>
      <c r="NTM216" s="89"/>
      <c r="NTN216" s="89"/>
      <c r="NTO216" s="89"/>
      <c r="NTP216" s="89"/>
      <c r="NTQ216" s="89"/>
      <c r="NTR216" s="89"/>
      <c r="NTS216" s="89"/>
      <c r="NTT216" s="89"/>
      <c r="NTU216" s="89"/>
      <c r="NTV216" s="89"/>
      <c r="NTW216" s="89"/>
      <c r="NTX216" s="89"/>
      <c r="NTY216" s="89"/>
      <c r="NTZ216" s="89"/>
      <c r="NUA216" s="89"/>
      <c r="NUB216" s="89"/>
      <c r="NUC216" s="89"/>
      <c r="NUD216" s="89"/>
      <c r="NUE216" s="89"/>
      <c r="NUF216" s="89"/>
      <c r="NUG216" s="89"/>
      <c r="NUH216" s="89"/>
      <c r="NUI216" s="89"/>
      <c r="NUJ216" s="89"/>
      <c r="NUK216" s="89"/>
      <c r="NUL216" s="89"/>
      <c r="NUM216" s="89"/>
      <c r="NUN216" s="89"/>
      <c r="NUO216" s="89"/>
      <c r="NUP216" s="89"/>
      <c r="NUQ216" s="89"/>
      <c r="NUT216" s="89"/>
      <c r="NUW216" s="89"/>
      <c r="NUZ216" s="89"/>
      <c r="NVC216" s="89"/>
      <c r="NVF216" s="89"/>
      <c r="NVR216" s="89"/>
      <c r="NVU216" s="89"/>
      <c r="NVX216" s="89"/>
      <c r="NWA216" s="89"/>
      <c r="NWG216" s="89"/>
      <c r="NWJ216" s="89"/>
      <c r="NWP216" s="89"/>
      <c r="NWS216" s="89"/>
      <c r="NWV216" s="89"/>
      <c r="NWY216" s="89"/>
      <c r="NXE216" s="89"/>
      <c r="NXH216" s="89"/>
      <c r="NXN216" s="89"/>
      <c r="NXP216" s="89"/>
      <c r="NXQ216" s="89"/>
      <c r="NXS216" s="89"/>
      <c r="NXV216" s="89"/>
      <c r="NXY216" s="89"/>
      <c r="NYJ216" s="89"/>
      <c r="NYL216" s="89"/>
      <c r="NYX216" s="89"/>
      <c r="NZA216" s="89"/>
      <c r="NZI216" s="89"/>
      <c r="OAC216" s="89"/>
      <c r="OAE216" s="89"/>
      <c r="OAF216" s="89"/>
      <c r="OAG216" s="89"/>
      <c r="OAH216" s="89"/>
      <c r="OAI216" s="89"/>
      <c r="OAJ216" s="89"/>
      <c r="OBB216" s="89"/>
      <c r="OBC216" s="89"/>
      <c r="OBF216" s="89"/>
      <c r="OBI216" s="89"/>
      <c r="OBK216" s="89"/>
      <c r="OBM216" s="89"/>
      <c r="OBP216" s="89"/>
      <c r="OBS216" s="89"/>
      <c r="OBV216" s="89"/>
      <c r="OCB216" s="89"/>
      <c r="OCE216" s="89"/>
      <c r="OCH216" s="89"/>
      <c r="OCM216" s="89"/>
      <c r="ODA216" s="89"/>
      <c r="ODB216" s="89"/>
      <c r="ODC216" s="89"/>
      <c r="ODD216" s="89"/>
      <c r="ODE216" s="89"/>
      <c r="ODF216" s="89"/>
      <c r="ODG216" s="89"/>
      <c r="ODH216" s="89"/>
      <c r="ODI216" s="89"/>
      <c r="ODJ216" s="89"/>
      <c r="ODK216" s="89"/>
      <c r="ODL216" s="89"/>
      <c r="ODM216" s="89"/>
      <c r="ODN216" s="89"/>
      <c r="ODO216" s="89"/>
      <c r="ODP216" s="89"/>
      <c r="ODQ216" s="89"/>
      <c r="ODR216" s="89"/>
      <c r="ODS216" s="89"/>
      <c r="ODT216" s="89"/>
      <c r="ODU216" s="89"/>
      <c r="ODV216" s="89"/>
      <c r="ODW216" s="89"/>
      <c r="ODX216" s="89"/>
      <c r="ODY216" s="89"/>
      <c r="ODZ216" s="89"/>
      <c r="OEA216" s="89"/>
      <c r="OEB216" s="89"/>
      <c r="OEC216" s="89"/>
      <c r="OED216" s="89"/>
      <c r="OEE216" s="89"/>
      <c r="OEF216" s="89"/>
      <c r="OEG216" s="89"/>
      <c r="OEH216" s="89"/>
      <c r="OEI216" s="89"/>
      <c r="OEJ216" s="89"/>
      <c r="OEK216" s="89"/>
      <c r="OEL216" s="89"/>
      <c r="OEM216" s="89"/>
      <c r="OEP216" s="89"/>
      <c r="OES216" s="89"/>
      <c r="OEV216" s="89"/>
      <c r="OEY216" s="89"/>
      <c r="OFB216" s="89"/>
      <c r="OFN216" s="89"/>
      <c r="OFQ216" s="89"/>
      <c r="OFT216" s="89"/>
      <c r="OFW216" s="89"/>
      <c r="OGC216" s="89"/>
      <c r="OGF216" s="89"/>
      <c r="OGL216" s="89"/>
      <c r="OGO216" s="89"/>
      <c r="OGR216" s="89"/>
      <c r="OGU216" s="89"/>
      <c r="OHA216" s="89"/>
      <c r="OHD216" s="89"/>
      <c r="OHJ216" s="89"/>
      <c r="OHL216" s="89"/>
      <c r="OHM216" s="89"/>
      <c r="OHO216" s="89"/>
      <c r="OHR216" s="89"/>
      <c r="OHU216" s="89"/>
      <c r="OIF216" s="89"/>
      <c r="OIH216" s="89"/>
      <c r="OIT216" s="89"/>
      <c r="OIW216" s="89"/>
      <c r="OJE216" s="89"/>
      <c r="OJY216" s="89"/>
      <c r="OKA216" s="89"/>
      <c r="OKB216" s="89"/>
      <c r="OKC216" s="89"/>
      <c r="OKD216" s="89"/>
      <c r="OKE216" s="89"/>
      <c r="OKF216" s="89"/>
      <c r="OKX216" s="89"/>
      <c r="OKY216" s="89"/>
      <c r="OLB216" s="89"/>
      <c r="OLE216" s="89"/>
      <c r="OLG216" s="89"/>
      <c r="OLI216" s="89"/>
      <c r="OLL216" s="89"/>
      <c r="OLO216" s="89"/>
      <c r="OLR216" s="89"/>
      <c r="OLX216" s="89"/>
      <c r="OMA216" s="89"/>
      <c r="OMD216" s="89"/>
      <c r="OMI216" s="89"/>
      <c r="OMW216" s="89"/>
      <c r="OMX216" s="89"/>
      <c r="OMY216" s="89"/>
      <c r="OMZ216" s="89"/>
      <c r="ONA216" s="89"/>
      <c r="ONB216" s="89"/>
      <c r="ONC216" s="89"/>
      <c r="OND216" s="89"/>
      <c r="ONE216" s="89"/>
      <c r="ONF216" s="89"/>
      <c r="ONG216" s="89"/>
      <c r="ONH216" s="89"/>
      <c r="ONI216" s="89"/>
      <c r="ONJ216" s="89"/>
      <c r="ONK216" s="89"/>
      <c r="ONL216" s="89"/>
      <c r="ONM216" s="89"/>
      <c r="ONN216" s="89"/>
      <c r="ONO216" s="89"/>
      <c r="ONP216" s="89"/>
      <c r="ONQ216" s="89"/>
      <c r="ONR216" s="89"/>
      <c r="ONS216" s="89"/>
      <c r="ONT216" s="89"/>
      <c r="ONU216" s="89"/>
      <c r="ONV216" s="89"/>
      <c r="ONW216" s="89"/>
      <c r="ONX216" s="89"/>
      <c r="ONY216" s="89"/>
      <c r="ONZ216" s="89"/>
      <c r="OOA216" s="89"/>
      <c r="OOB216" s="89"/>
      <c r="OOC216" s="89"/>
      <c r="OOD216" s="89"/>
      <c r="OOE216" s="89"/>
      <c r="OOF216" s="89"/>
      <c r="OOG216" s="89"/>
      <c r="OOH216" s="89"/>
      <c r="OOI216" s="89"/>
      <c r="OOL216" s="89"/>
      <c r="OOO216" s="89"/>
      <c r="OOR216" s="89"/>
      <c r="OOU216" s="89"/>
      <c r="OOX216" s="89"/>
      <c r="OPJ216" s="89"/>
      <c r="OPM216" s="89"/>
      <c r="OPP216" s="89"/>
      <c r="OPS216" s="89"/>
      <c r="OPY216" s="89"/>
      <c r="OQB216" s="89"/>
      <c r="OQH216" s="89"/>
      <c r="OQK216" s="89"/>
      <c r="OQN216" s="89"/>
      <c r="OQQ216" s="89"/>
      <c r="OQW216" s="89"/>
      <c r="OQZ216" s="89"/>
      <c r="ORF216" s="89"/>
      <c r="ORH216" s="89"/>
      <c r="ORI216" s="89"/>
      <c r="ORK216" s="89"/>
      <c r="ORN216" s="89"/>
      <c r="ORQ216" s="89"/>
      <c r="OSB216" s="89"/>
      <c r="OSD216" s="89"/>
      <c r="OSP216" s="89"/>
      <c r="OSS216" s="89"/>
      <c r="OTA216" s="89"/>
      <c r="OTU216" s="89"/>
      <c r="OTW216" s="89"/>
      <c r="OTX216" s="89"/>
      <c r="OTY216" s="89"/>
      <c r="OTZ216" s="89"/>
      <c r="OUA216" s="89"/>
      <c r="OUB216" s="89"/>
      <c r="OUT216" s="89"/>
      <c r="OUU216" s="89"/>
      <c r="OUX216" s="89"/>
      <c r="OVA216" s="89"/>
      <c r="OVC216" s="89"/>
      <c r="OVE216" s="89"/>
      <c r="OVH216" s="89"/>
      <c r="OVK216" s="89"/>
      <c r="OVN216" s="89"/>
      <c r="OVT216" s="89"/>
      <c r="OVW216" s="89"/>
      <c r="OVZ216" s="89"/>
      <c r="OWE216" s="89"/>
      <c r="OWS216" s="89"/>
      <c r="OWT216" s="89"/>
      <c r="OWU216" s="89"/>
      <c r="OWV216" s="89"/>
      <c r="OWW216" s="89"/>
      <c r="OWX216" s="89"/>
      <c r="OWY216" s="89"/>
      <c r="OWZ216" s="89"/>
      <c r="OXA216" s="89"/>
      <c r="OXB216" s="89"/>
      <c r="OXC216" s="89"/>
      <c r="OXD216" s="89"/>
      <c r="OXE216" s="89"/>
      <c r="OXF216" s="89"/>
      <c r="OXG216" s="89"/>
      <c r="OXH216" s="89"/>
      <c r="OXI216" s="89"/>
      <c r="OXJ216" s="89"/>
      <c r="OXK216" s="89"/>
      <c r="OXL216" s="89"/>
      <c r="OXM216" s="89"/>
      <c r="OXN216" s="89"/>
      <c r="OXO216" s="89"/>
      <c r="OXP216" s="89"/>
      <c r="OXQ216" s="89"/>
      <c r="OXR216" s="89"/>
      <c r="OXS216" s="89"/>
      <c r="OXT216" s="89"/>
      <c r="OXU216" s="89"/>
      <c r="OXV216" s="89"/>
      <c r="OXW216" s="89"/>
      <c r="OXX216" s="89"/>
      <c r="OXY216" s="89"/>
      <c r="OXZ216" s="89"/>
      <c r="OYA216" s="89"/>
      <c r="OYB216" s="89"/>
      <c r="OYC216" s="89"/>
      <c r="OYD216" s="89"/>
      <c r="OYE216" s="89"/>
      <c r="OYH216" s="89"/>
      <c r="OYK216" s="89"/>
      <c r="OYN216" s="89"/>
      <c r="OYQ216" s="89"/>
      <c r="OYT216" s="89"/>
      <c r="OZF216" s="89"/>
      <c r="OZI216" s="89"/>
      <c r="OZL216" s="89"/>
      <c r="OZO216" s="89"/>
      <c r="OZU216" s="89"/>
      <c r="OZX216" s="89"/>
      <c r="PAD216" s="89"/>
      <c r="PAG216" s="89"/>
      <c r="PAJ216" s="89"/>
      <c r="PAM216" s="89"/>
      <c r="PAS216" s="89"/>
      <c r="PAV216" s="89"/>
      <c r="PBB216" s="89"/>
      <c r="PBD216" s="89"/>
      <c r="PBE216" s="89"/>
      <c r="PBG216" s="89"/>
      <c r="PBJ216" s="89"/>
      <c r="PBM216" s="89"/>
      <c r="PBX216" s="89"/>
      <c r="PBZ216" s="89"/>
      <c r="PCL216" s="89"/>
      <c r="PCO216" s="89"/>
      <c r="PCW216" s="89"/>
      <c r="PDQ216" s="89"/>
      <c r="PDS216" s="89"/>
      <c r="PDT216" s="89"/>
      <c r="PDU216" s="89"/>
      <c r="PDV216" s="89"/>
      <c r="PDW216" s="89"/>
      <c r="PDX216" s="89"/>
      <c r="PEP216" s="89"/>
      <c r="PEQ216" s="89"/>
      <c r="PET216" s="89"/>
      <c r="PEW216" s="89"/>
      <c r="PEY216" s="89"/>
      <c r="PFA216" s="89"/>
      <c r="PFD216" s="89"/>
      <c r="PFG216" s="89"/>
      <c r="PFJ216" s="89"/>
      <c r="PFP216" s="89"/>
      <c r="PFS216" s="89"/>
      <c r="PFV216" s="89"/>
      <c r="PGA216" s="89"/>
      <c r="PGO216" s="89"/>
      <c r="PGP216" s="89"/>
      <c r="PGQ216" s="89"/>
      <c r="PGR216" s="89"/>
      <c r="PGS216" s="89"/>
      <c r="PGT216" s="89"/>
      <c r="PGU216" s="89"/>
      <c r="PGV216" s="89"/>
      <c r="PGW216" s="89"/>
      <c r="PGX216" s="89"/>
      <c r="PGY216" s="89"/>
      <c r="PGZ216" s="89"/>
      <c r="PHA216" s="89"/>
      <c r="PHB216" s="89"/>
      <c r="PHC216" s="89"/>
      <c r="PHD216" s="89"/>
      <c r="PHE216" s="89"/>
      <c r="PHF216" s="89"/>
      <c r="PHG216" s="89"/>
      <c r="PHH216" s="89"/>
      <c r="PHI216" s="89"/>
      <c r="PHJ216" s="89"/>
      <c r="PHK216" s="89"/>
      <c r="PHL216" s="89"/>
      <c r="PHM216" s="89"/>
      <c r="PHN216" s="89"/>
      <c r="PHO216" s="89"/>
      <c r="PHP216" s="89"/>
      <c r="PHQ216" s="89"/>
      <c r="PHR216" s="89"/>
      <c r="PHS216" s="89"/>
      <c r="PHT216" s="89"/>
      <c r="PHU216" s="89"/>
      <c r="PHV216" s="89"/>
      <c r="PHW216" s="89"/>
      <c r="PHX216" s="89"/>
      <c r="PHY216" s="89"/>
      <c r="PHZ216" s="89"/>
      <c r="PIA216" s="89"/>
      <c r="PID216" s="89"/>
      <c r="PIG216" s="89"/>
      <c r="PIJ216" s="89"/>
      <c r="PIM216" s="89"/>
      <c r="PIP216" s="89"/>
      <c r="PJB216" s="89"/>
      <c r="PJE216" s="89"/>
      <c r="PJH216" s="89"/>
      <c r="PJK216" s="89"/>
      <c r="PJQ216" s="89"/>
      <c r="PJT216" s="89"/>
      <c r="PJZ216" s="89"/>
      <c r="PKC216" s="89"/>
      <c r="PKF216" s="89"/>
      <c r="PKI216" s="89"/>
      <c r="PKO216" s="89"/>
      <c r="PKR216" s="89"/>
      <c r="PKX216" s="89"/>
      <c r="PKZ216" s="89"/>
      <c r="PLA216" s="89"/>
      <c r="PLC216" s="89"/>
      <c r="PLF216" s="89"/>
      <c r="PLI216" s="89"/>
      <c r="PLT216" s="89"/>
      <c r="PLV216" s="89"/>
      <c r="PMH216" s="89"/>
      <c r="PMK216" s="89"/>
      <c r="PMS216" s="89"/>
      <c r="PNM216" s="89"/>
      <c r="PNO216" s="89"/>
      <c r="PNP216" s="89"/>
      <c r="PNQ216" s="89"/>
      <c r="PNR216" s="89"/>
      <c r="PNS216" s="89"/>
      <c r="PNT216" s="89"/>
      <c r="POL216" s="89"/>
      <c r="POM216" s="89"/>
      <c r="POP216" s="89"/>
      <c r="POS216" s="89"/>
      <c r="POU216" s="89"/>
      <c r="POW216" s="89"/>
      <c r="POZ216" s="89"/>
      <c r="PPC216" s="89"/>
      <c r="PPF216" s="89"/>
      <c r="PPL216" s="89"/>
      <c r="PPO216" s="89"/>
      <c r="PPR216" s="89"/>
      <c r="PPW216" s="89"/>
      <c r="PQK216" s="89"/>
      <c r="PQL216" s="89"/>
      <c r="PQM216" s="89"/>
      <c r="PQN216" s="89"/>
      <c r="PQO216" s="89"/>
      <c r="PQP216" s="89"/>
      <c r="PQQ216" s="89"/>
      <c r="PQR216" s="89"/>
      <c r="PQS216" s="89"/>
      <c r="PQT216" s="89"/>
      <c r="PQU216" s="89"/>
      <c r="PQV216" s="89"/>
      <c r="PQW216" s="89"/>
      <c r="PQX216" s="89"/>
      <c r="PQY216" s="89"/>
      <c r="PQZ216" s="89"/>
      <c r="PRA216" s="89"/>
      <c r="PRB216" s="89"/>
      <c r="PRC216" s="89"/>
      <c r="PRD216" s="89"/>
      <c r="PRE216" s="89"/>
      <c r="PRF216" s="89"/>
      <c r="PRG216" s="89"/>
      <c r="PRH216" s="89"/>
      <c r="PRI216" s="89"/>
      <c r="PRJ216" s="89"/>
      <c r="PRK216" s="89"/>
      <c r="PRL216" s="89"/>
      <c r="PRM216" s="89"/>
      <c r="PRN216" s="89"/>
      <c r="PRO216" s="89"/>
      <c r="PRP216" s="89"/>
      <c r="PRQ216" s="89"/>
      <c r="PRR216" s="89"/>
      <c r="PRS216" s="89"/>
      <c r="PRT216" s="89"/>
      <c r="PRU216" s="89"/>
      <c r="PRV216" s="89"/>
      <c r="PRW216" s="89"/>
      <c r="PRZ216" s="89"/>
      <c r="PSC216" s="89"/>
      <c r="PSF216" s="89"/>
      <c r="PSI216" s="89"/>
      <c r="PSL216" s="89"/>
      <c r="PSX216" s="89"/>
      <c r="PTA216" s="89"/>
      <c r="PTD216" s="89"/>
      <c r="PTG216" s="89"/>
      <c r="PTM216" s="89"/>
      <c r="PTP216" s="89"/>
      <c r="PTV216" s="89"/>
      <c r="PTY216" s="89"/>
      <c r="PUB216" s="89"/>
      <c r="PUE216" s="89"/>
      <c r="PUK216" s="89"/>
      <c r="PUN216" s="89"/>
      <c r="PUT216" s="89"/>
      <c r="PUV216" s="89"/>
      <c r="PUW216" s="89"/>
      <c r="PUY216" s="89"/>
      <c r="PVB216" s="89"/>
      <c r="PVE216" s="89"/>
      <c r="PVP216" s="89"/>
      <c r="PVR216" s="89"/>
      <c r="PWD216" s="89"/>
      <c r="PWG216" s="89"/>
      <c r="PWO216" s="89"/>
      <c r="PXI216" s="89"/>
      <c r="PXK216" s="89"/>
      <c r="PXL216" s="89"/>
      <c r="PXM216" s="89"/>
      <c r="PXN216" s="89"/>
      <c r="PXO216" s="89"/>
      <c r="PXP216" s="89"/>
      <c r="PYH216" s="89"/>
      <c r="PYI216" s="89"/>
      <c r="PYL216" s="89"/>
      <c r="PYO216" s="89"/>
      <c r="PYQ216" s="89"/>
      <c r="PYS216" s="89"/>
      <c r="PYV216" s="89"/>
      <c r="PYY216" s="89"/>
      <c r="PZB216" s="89"/>
      <c r="PZH216" s="89"/>
      <c r="PZK216" s="89"/>
      <c r="PZN216" s="89"/>
      <c r="PZS216" s="89"/>
      <c r="QAG216" s="89"/>
      <c r="QAH216" s="89"/>
      <c r="QAI216" s="89"/>
      <c r="QAJ216" s="89"/>
      <c r="QAK216" s="89"/>
      <c r="QAL216" s="89"/>
      <c r="QAM216" s="89"/>
      <c r="QAN216" s="89"/>
      <c r="QAO216" s="89"/>
      <c r="QAP216" s="89"/>
      <c r="QAQ216" s="89"/>
      <c r="QAR216" s="89"/>
      <c r="QAS216" s="89"/>
      <c r="QAT216" s="89"/>
      <c r="QAU216" s="89"/>
      <c r="QAV216" s="89"/>
      <c r="QAW216" s="89"/>
      <c r="QAX216" s="89"/>
      <c r="QAY216" s="89"/>
      <c r="QAZ216" s="89"/>
      <c r="QBA216" s="89"/>
      <c r="QBB216" s="89"/>
      <c r="QBC216" s="89"/>
      <c r="QBD216" s="89"/>
      <c r="QBE216" s="89"/>
      <c r="QBF216" s="89"/>
      <c r="QBG216" s="89"/>
      <c r="QBH216" s="89"/>
      <c r="QBI216" s="89"/>
      <c r="QBJ216" s="89"/>
      <c r="QBK216" s="89"/>
      <c r="QBL216" s="89"/>
      <c r="QBM216" s="89"/>
      <c r="QBN216" s="89"/>
      <c r="QBO216" s="89"/>
      <c r="QBP216" s="89"/>
      <c r="QBQ216" s="89"/>
      <c r="QBR216" s="89"/>
      <c r="QBS216" s="89"/>
      <c r="QBV216" s="89"/>
      <c r="QBY216" s="89"/>
      <c r="QCB216" s="89"/>
      <c r="QCE216" s="89"/>
      <c r="QCH216" s="89"/>
      <c r="QCT216" s="89"/>
      <c r="QCW216" s="89"/>
      <c r="QCZ216" s="89"/>
      <c r="QDC216" s="89"/>
      <c r="QDI216" s="89"/>
      <c r="QDL216" s="89"/>
      <c r="QDR216" s="89"/>
      <c r="QDU216" s="89"/>
      <c r="QDX216" s="89"/>
      <c r="QEA216" s="89"/>
      <c r="QEG216" s="89"/>
      <c r="QEJ216" s="89"/>
      <c r="QEP216" s="89"/>
      <c r="QER216" s="89"/>
      <c r="QES216" s="89"/>
      <c r="QEU216" s="89"/>
      <c r="QEX216" s="89"/>
      <c r="QFA216" s="89"/>
      <c r="QFL216" s="89"/>
      <c r="QFN216" s="89"/>
      <c r="QFZ216" s="89"/>
      <c r="QGC216" s="89"/>
      <c r="QGK216" s="89"/>
      <c r="QHE216" s="89"/>
      <c r="QHG216" s="89"/>
      <c r="QHH216" s="89"/>
      <c r="QHI216" s="89"/>
      <c r="QHJ216" s="89"/>
      <c r="QHK216" s="89"/>
      <c r="QHL216" s="89"/>
      <c r="QID216" s="89"/>
      <c r="QIE216" s="89"/>
      <c r="QIH216" s="89"/>
      <c r="QIK216" s="89"/>
      <c r="QIM216" s="89"/>
      <c r="QIO216" s="89"/>
      <c r="QIR216" s="89"/>
      <c r="QIU216" s="89"/>
      <c r="QIX216" s="89"/>
      <c r="QJD216" s="89"/>
      <c r="QJG216" s="89"/>
      <c r="QJJ216" s="89"/>
      <c r="QJO216" s="89"/>
      <c r="QKC216" s="89"/>
      <c r="QKD216" s="89"/>
      <c r="QKE216" s="89"/>
      <c r="QKF216" s="89"/>
      <c r="QKG216" s="89"/>
      <c r="QKH216" s="89"/>
      <c r="QKI216" s="89"/>
      <c r="QKJ216" s="89"/>
      <c r="QKK216" s="89"/>
      <c r="QKL216" s="89"/>
      <c r="QKM216" s="89"/>
      <c r="QKN216" s="89"/>
      <c r="QKO216" s="89"/>
      <c r="QKP216" s="89"/>
      <c r="QKQ216" s="89"/>
      <c r="QKR216" s="89"/>
      <c r="QKS216" s="89"/>
      <c r="QKT216" s="89"/>
      <c r="QKU216" s="89"/>
      <c r="QKV216" s="89"/>
      <c r="QKW216" s="89"/>
      <c r="QKX216" s="89"/>
      <c r="QKY216" s="89"/>
      <c r="QKZ216" s="89"/>
      <c r="QLA216" s="89"/>
      <c r="QLB216" s="89"/>
      <c r="QLC216" s="89"/>
      <c r="QLD216" s="89"/>
      <c r="QLE216" s="89"/>
      <c r="QLF216" s="89"/>
      <c r="QLG216" s="89"/>
      <c r="QLH216" s="89"/>
      <c r="QLI216" s="89"/>
      <c r="QLJ216" s="89"/>
      <c r="QLK216" s="89"/>
      <c r="QLL216" s="89"/>
      <c r="QLM216" s="89"/>
      <c r="QLN216" s="89"/>
      <c r="QLO216" s="89"/>
      <c r="QLR216" s="89"/>
      <c r="QLU216" s="89"/>
      <c r="QLX216" s="89"/>
      <c r="QMA216" s="89"/>
      <c r="QMD216" s="89"/>
      <c r="QMP216" s="89"/>
      <c r="QMS216" s="89"/>
      <c r="QMV216" s="89"/>
      <c r="QMY216" s="89"/>
      <c r="QNE216" s="89"/>
      <c r="QNH216" s="89"/>
      <c r="QNN216" s="89"/>
      <c r="QNQ216" s="89"/>
      <c r="QNT216" s="89"/>
      <c r="QNW216" s="89"/>
      <c r="QOC216" s="89"/>
      <c r="QOF216" s="89"/>
      <c r="QOL216" s="89"/>
      <c r="QON216" s="89"/>
      <c r="QOO216" s="89"/>
      <c r="QOQ216" s="89"/>
      <c r="QOT216" s="89"/>
      <c r="QOW216" s="89"/>
      <c r="QPH216" s="89"/>
      <c r="QPJ216" s="89"/>
      <c r="QPV216" s="89"/>
      <c r="QPY216" s="89"/>
      <c r="QQG216" s="89"/>
      <c r="QRA216" s="89"/>
      <c r="QRC216" s="89"/>
      <c r="QRD216" s="89"/>
      <c r="QRE216" s="89"/>
      <c r="QRF216" s="89"/>
      <c r="QRG216" s="89"/>
      <c r="QRH216" s="89"/>
      <c r="QRZ216" s="89"/>
      <c r="QSA216" s="89"/>
      <c r="QSD216" s="89"/>
      <c r="QSG216" s="89"/>
      <c r="QSI216" s="89"/>
      <c r="QSK216" s="89"/>
      <c r="QSN216" s="89"/>
      <c r="QSQ216" s="89"/>
      <c r="QST216" s="89"/>
      <c r="QSZ216" s="89"/>
      <c r="QTC216" s="89"/>
      <c r="QTF216" s="89"/>
      <c r="QTK216" s="89"/>
      <c r="QTY216" s="89"/>
      <c r="QTZ216" s="89"/>
      <c r="QUA216" s="89"/>
      <c r="QUB216" s="89"/>
      <c r="QUC216" s="89"/>
      <c r="QUD216" s="89"/>
      <c r="QUE216" s="89"/>
      <c r="QUF216" s="89"/>
      <c r="QUG216" s="89"/>
      <c r="QUH216" s="89"/>
      <c r="QUI216" s="89"/>
      <c r="QUJ216" s="89"/>
      <c r="QUK216" s="89"/>
      <c r="QUL216" s="89"/>
      <c r="QUM216" s="89"/>
      <c r="QUN216" s="89"/>
      <c r="QUO216" s="89"/>
      <c r="QUP216" s="89"/>
      <c r="QUQ216" s="89"/>
      <c r="QUR216" s="89"/>
      <c r="QUS216" s="89"/>
      <c r="QUT216" s="89"/>
      <c r="QUU216" s="89"/>
      <c r="QUV216" s="89"/>
      <c r="QUW216" s="89"/>
      <c r="QUX216" s="89"/>
      <c r="QUY216" s="89"/>
      <c r="QUZ216" s="89"/>
      <c r="QVA216" s="89"/>
      <c r="QVB216" s="89"/>
      <c r="QVC216" s="89"/>
      <c r="QVD216" s="89"/>
      <c r="QVE216" s="89"/>
      <c r="QVF216" s="89"/>
      <c r="QVG216" s="89"/>
      <c r="QVH216" s="89"/>
      <c r="QVI216" s="89"/>
      <c r="QVJ216" s="89"/>
      <c r="QVK216" s="89"/>
      <c r="QVN216" s="89"/>
      <c r="QVQ216" s="89"/>
      <c r="QVT216" s="89"/>
      <c r="QVW216" s="89"/>
      <c r="QVZ216" s="89"/>
      <c r="QWL216" s="89"/>
      <c r="QWO216" s="89"/>
      <c r="QWR216" s="89"/>
      <c r="QWU216" s="89"/>
      <c r="QXA216" s="89"/>
      <c r="QXD216" s="89"/>
      <c r="QXJ216" s="89"/>
      <c r="QXM216" s="89"/>
      <c r="QXP216" s="89"/>
      <c r="QXS216" s="89"/>
      <c r="QXY216" s="89"/>
      <c r="QYB216" s="89"/>
      <c r="QYH216" s="89"/>
      <c r="QYJ216" s="89"/>
      <c r="QYK216" s="89"/>
      <c r="QYM216" s="89"/>
      <c r="QYP216" s="89"/>
      <c r="QYS216" s="89"/>
      <c r="QZD216" s="89"/>
      <c r="QZF216" s="89"/>
      <c r="QZR216" s="89"/>
      <c r="QZU216" s="89"/>
      <c r="RAC216" s="89"/>
      <c r="RAW216" s="89"/>
      <c r="RAY216" s="89"/>
      <c r="RAZ216" s="89"/>
      <c r="RBA216" s="89"/>
      <c r="RBB216" s="89"/>
      <c r="RBC216" s="89"/>
      <c r="RBD216" s="89"/>
      <c r="RBV216" s="89"/>
      <c r="RBW216" s="89"/>
      <c r="RBZ216" s="89"/>
      <c r="RCC216" s="89"/>
      <c r="RCE216" s="89"/>
      <c r="RCG216" s="89"/>
      <c r="RCJ216" s="89"/>
      <c r="RCM216" s="89"/>
      <c r="RCP216" s="89"/>
      <c r="RCV216" s="89"/>
      <c r="RCY216" s="89"/>
      <c r="RDB216" s="89"/>
      <c r="RDG216" s="89"/>
      <c r="RDU216" s="89"/>
      <c r="RDV216" s="89"/>
      <c r="RDW216" s="89"/>
      <c r="RDX216" s="89"/>
      <c r="RDY216" s="89"/>
      <c r="RDZ216" s="89"/>
      <c r="REA216" s="89"/>
      <c r="REB216" s="89"/>
      <c r="REC216" s="89"/>
      <c r="RED216" s="89"/>
      <c r="REE216" s="89"/>
      <c r="REF216" s="89"/>
      <c r="REG216" s="89"/>
      <c r="REH216" s="89"/>
      <c r="REI216" s="89"/>
      <c r="REJ216" s="89"/>
      <c r="REK216" s="89"/>
      <c r="REL216" s="89"/>
      <c r="REM216" s="89"/>
      <c r="REN216" s="89"/>
      <c r="REO216" s="89"/>
      <c r="REP216" s="89"/>
      <c r="REQ216" s="89"/>
      <c r="RER216" s="89"/>
      <c r="RES216" s="89"/>
      <c r="RET216" s="89"/>
      <c r="REU216" s="89"/>
      <c r="REV216" s="89"/>
      <c r="REW216" s="89"/>
      <c r="REX216" s="89"/>
      <c r="REY216" s="89"/>
      <c r="REZ216" s="89"/>
      <c r="RFA216" s="89"/>
      <c r="RFB216" s="89"/>
      <c r="RFC216" s="89"/>
      <c r="RFD216" s="89"/>
      <c r="RFE216" s="89"/>
      <c r="RFF216" s="89"/>
      <c r="RFG216" s="89"/>
      <c r="RFJ216" s="89"/>
      <c r="RFM216" s="89"/>
      <c r="RFP216" s="89"/>
      <c r="RFS216" s="89"/>
      <c r="RFV216" s="89"/>
      <c r="RGH216" s="89"/>
      <c r="RGK216" s="89"/>
      <c r="RGN216" s="89"/>
      <c r="RGQ216" s="89"/>
      <c r="RGW216" s="89"/>
      <c r="RGZ216" s="89"/>
      <c r="RHF216" s="89"/>
      <c r="RHI216" s="89"/>
      <c r="RHL216" s="89"/>
      <c r="RHO216" s="89"/>
      <c r="RHU216" s="89"/>
      <c r="RHX216" s="89"/>
      <c r="RID216" s="89"/>
      <c r="RIF216" s="89"/>
      <c r="RIG216" s="89"/>
      <c r="RII216" s="89"/>
      <c r="RIL216" s="89"/>
      <c r="RIO216" s="89"/>
      <c r="RIZ216" s="89"/>
      <c r="RJB216" s="89"/>
      <c r="RJN216" s="89"/>
      <c r="RJQ216" s="89"/>
      <c r="RJY216" s="89"/>
      <c r="RKS216" s="89"/>
      <c r="RKU216" s="89"/>
      <c r="RKV216" s="89"/>
      <c r="RKW216" s="89"/>
      <c r="RKX216" s="89"/>
      <c r="RKY216" s="89"/>
      <c r="RKZ216" s="89"/>
      <c r="RLR216" s="89"/>
      <c r="RLS216" s="89"/>
      <c r="RLV216" s="89"/>
      <c r="RLY216" s="89"/>
      <c r="RMA216" s="89"/>
      <c r="RMC216" s="89"/>
      <c r="RMF216" s="89"/>
      <c r="RMI216" s="89"/>
      <c r="RML216" s="89"/>
      <c r="RMR216" s="89"/>
      <c r="RMU216" s="89"/>
      <c r="RMX216" s="89"/>
      <c r="RNC216" s="89"/>
      <c r="RNQ216" s="89"/>
      <c r="RNR216" s="89"/>
      <c r="RNS216" s="89"/>
      <c r="RNT216" s="89"/>
      <c r="RNU216" s="89"/>
      <c r="RNV216" s="89"/>
      <c r="RNW216" s="89"/>
      <c r="RNX216" s="89"/>
      <c r="RNY216" s="89"/>
      <c r="RNZ216" s="89"/>
      <c r="ROA216" s="89"/>
      <c r="ROB216" s="89"/>
      <c r="ROC216" s="89"/>
      <c r="ROD216" s="89"/>
      <c r="ROE216" s="89"/>
      <c r="ROF216" s="89"/>
      <c r="ROG216" s="89"/>
      <c r="ROH216" s="89"/>
      <c r="ROI216" s="89"/>
      <c r="ROJ216" s="89"/>
      <c r="ROK216" s="89"/>
      <c r="ROL216" s="89"/>
      <c r="ROM216" s="89"/>
      <c r="RON216" s="89"/>
      <c r="ROO216" s="89"/>
      <c r="ROP216" s="89"/>
      <c r="ROQ216" s="89"/>
      <c r="ROR216" s="89"/>
      <c r="ROS216" s="89"/>
      <c r="ROT216" s="89"/>
      <c r="ROU216" s="89"/>
      <c r="ROV216" s="89"/>
      <c r="ROW216" s="89"/>
      <c r="ROX216" s="89"/>
      <c r="ROY216" s="89"/>
      <c r="ROZ216" s="89"/>
      <c r="RPA216" s="89"/>
      <c r="RPB216" s="89"/>
      <c r="RPC216" s="89"/>
      <c r="RPF216" s="89"/>
      <c r="RPI216" s="89"/>
      <c r="RPL216" s="89"/>
      <c r="RPO216" s="89"/>
      <c r="RPR216" s="89"/>
      <c r="RQD216" s="89"/>
      <c r="RQG216" s="89"/>
      <c r="RQJ216" s="89"/>
      <c r="RQM216" s="89"/>
      <c r="RQS216" s="89"/>
      <c r="RQV216" s="89"/>
      <c r="RRB216" s="89"/>
      <c r="RRE216" s="89"/>
      <c r="RRH216" s="89"/>
      <c r="RRK216" s="89"/>
      <c r="RRQ216" s="89"/>
      <c r="RRT216" s="89"/>
      <c r="RRZ216" s="89"/>
      <c r="RSB216" s="89"/>
      <c r="RSC216" s="89"/>
      <c r="RSE216" s="89"/>
      <c r="RSH216" s="89"/>
      <c r="RSK216" s="89"/>
      <c r="RSV216" s="89"/>
      <c r="RSX216" s="89"/>
      <c r="RTJ216" s="89"/>
      <c r="RTM216" s="89"/>
      <c r="RTU216" s="89"/>
      <c r="RUO216" s="89"/>
      <c r="RUQ216" s="89"/>
      <c r="RUR216" s="89"/>
      <c r="RUS216" s="89"/>
      <c r="RUT216" s="89"/>
      <c r="RUU216" s="89"/>
      <c r="RUV216" s="89"/>
      <c r="RVN216" s="89"/>
      <c r="RVO216" s="89"/>
      <c r="RVR216" s="89"/>
      <c r="RVU216" s="89"/>
      <c r="RVW216" s="89"/>
      <c r="RVY216" s="89"/>
      <c r="RWB216" s="89"/>
      <c r="RWE216" s="89"/>
      <c r="RWH216" s="89"/>
      <c r="RWN216" s="89"/>
      <c r="RWQ216" s="89"/>
      <c r="RWT216" s="89"/>
      <c r="RWY216" s="89"/>
      <c r="RXM216" s="89"/>
      <c r="RXN216" s="89"/>
      <c r="RXO216" s="89"/>
      <c r="RXP216" s="89"/>
      <c r="RXQ216" s="89"/>
      <c r="RXR216" s="89"/>
      <c r="RXS216" s="89"/>
      <c r="RXT216" s="89"/>
      <c r="RXU216" s="89"/>
      <c r="RXV216" s="89"/>
      <c r="RXW216" s="89"/>
      <c r="RXX216" s="89"/>
      <c r="RXY216" s="89"/>
      <c r="RXZ216" s="89"/>
      <c r="RYA216" s="89"/>
      <c r="RYB216" s="89"/>
      <c r="RYC216" s="89"/>
      <c r="RYD216" s="89"/>
      <c r="RYE216" s="89"/>
      <c r="RYF216" s="89"/>
      <c r="RYG216" s="89"/>
      <c r="RYH216" s="89"/>
      <c r="RYI216" s="89"/>
      <c r="RYJ216" s="89"/>
      <c r="RYK216" s="89"/>
      <c r="RYL216" s="89"/>
      <c r="RYM216" s="89"/>
      <c r="RYN216" s="89"/>
      <c r="RYO216" s="89"/>
      <c r="RYP216" s="89"/>
      <c r="RYQ216" s="89"/>
      <c r="RYR216" s="89"/>
      <c r="RYS216" s="89"/>
      <c r="RYT216" s="89"/>
      <c r="RYU216" s="89"/>
      <c r="RYV216" s="89"/>
      <c r="RYW216" s="89"/>
      <c r="RYX216" s="89"/>
      <c r="RYY216" s="89"/>
      <c r="RZB216" s="89"/>
      <c r="RZE216" s="89"/>
      <c r="RZH216" s="89"/>
      <c r="RZK216" s="89"/>
      <c r="RZN216" s="89"/>
      <c r="RZZ216" s="89"/>
      <c r="SAC216" s="89"/>
      <c r="SAF216" s="89"/>
      <c r="SAI216" s="89"/>
      <c r="SAO216" s="89"/>
      <c r="SAR216" s="89"/>
      <c r="SAX216" s="89"/>
      <c r="SBA216" s="89"/>
      <c r="SBD216" s="89"/>
      <c r="SBG216" s="89"/>
      <c r="SBM216" s="89"/>
      <c r="SBP216" s="89"/>
      <c r="SBV216" s="89"/>
      <c r="SBX216" s="89"/>
      <c r="SBY216" s="89"/>
      <c r="SCA216" s="89"/>
      <c r="SCD216" s="89"/>
      <c r="SCG216" s="89"/>
      <c r="SCR216" s="89"/>
      <c r="SCT216" s="89"/>
      <c r="SDF216" s="89"/>
      <c r="SDI216" s="89"/>
      <c r="SDQ216" s="89"/>
      <c r="SEK216" s="89"/>
      <c r="SEM216" s="89"/>
      <c r="SEN216" s="89"/>
      <c r="SEO216" s="89"/>
      <c r="SEP216" s="89"/>
      <c r="SEQ216" s="89"/>
      <c r="SER216" s="89"/>
      <c r="SFJ216" s="89"/>
      <c r="SFK216" s="89"/>
      <c r="SFN216" s="89"/>
      <c r="SFQ216" s="89"/>
      <c r="SFS216" s="89"/>
      <c r="SFU216" s="89"/>
      <c r="SFX216" s="89"/>
      <c r="SGA216" s="89"/>
      <c r="SGD216" s="89"/>
      <c r="SGJ216" s="89"/>
      <c r="SGM216" s="89"/>
      <c r="SGP216" s="89"/>
      <c r="SGU216" s="89"/>
      <c r="SHI216" s="89"/>
      <c r="SHJ216" s="89"/>
      <c r="SHK216" s="89"/>
      <c r="SHL216" s="89"/>
      <c r="SHM216" s="89"/>
      <c r="SHN216" s="89"/>
      <c r="SHO216" s="89"/>
      <c r="SHP216" s="89"/>
      <c r="SHQ216" s="89"/>
      <c r="SHR216" s="89"/>
      <c r="SHS216" s="89"/>
      <c r="SHT216" s="89"/>
      <c r="SHU216" s="89"/>
      <c r="SHV216" s="89"/>
      <c r="SHW216" s="89"/>
      <c r="SHX216" s="89"/>
      <c r="SHY216" s="89"/>
      <c r="SHZ216" s="89"/>
      <c r="SIA216" s="89"/>
      <c r="SIB216" s="89"/>
      <c r="SIC216" s="89"/>
      <c r="SID216" s="89"/>
      <c r="SIE216" s="89"/>
      <c r="SIF216" s="89"/>
      <c r="SIG216" s="89"/>
      <c r="SIH216" s="89"/>
      <c r="SII216" s="89"/>
      <c r="SIJ216" s="89"/>
      <c r="SIK216" s="89"/>
      <c r="SIL216" s="89"/>
      <c r="SIM216" s="89"/>
      <c r="SIN216" s="89"/>
      <c r="SIO216" s="89"/>
      <c r="SIP216" s="89"/>
      <c r="SIQ216" s="89"/>
      <c r="SIR216" s="89"/>
      <c r="SIS216" s="89"/>
      <c r="SIT216" s="89"/>
      <c r="SIU216" s="89"/>
      <c r="SIX216" s="89"/>
      <c r="SJA216" s="89"/>
      <c r="SJD216" s="89"/>
      <c r="SJG216" s="89"/>
      <c r="SJJ216" s="89"/>
      <c r="SJV216" s="89"/>
      <c r="SJY216" s="89"/>
      <c r="SKB216" s="89"/>
      <c r="SKE216" s="89"/>
      <c r="SKK216" s="89"/>
      <c r="SKN216" s="89"/>
      <c r="SKT216" s="89"/>
      <c r="SKW216" s="89"/>
      <c r="SKZ216" s="89"/>
      <c r="SLC216" s="89"/>
      <c r="SLI216" s="89"/>
      <c r="SLL216" s="89"/>
      <c r="SLR216" s="89"/>
      <c r="SLT216" s="89"/>
      <c r="SLU216" s="89"/>
      <c r="SLW216" s="89"/>
      <c r="SLZ216" s="89"/>
      <c r="SMC216" s="89"/>
      <c r="SMN216" s="89"/>
      <c r="SMP216" s="89"/>
      <c r="SNB216" s="89"/>
      <c r="SNE216" s="89"/>
      <c r="SNM216" s="89"/>
      <c r="SOG216" s="89"/>
      <c r="SOI216" s="89"/>
      <c r="SOJ216" s="89"/>
      <c r="SOK216" s="89"/>
      <c r="SOL216" s="89"/>
      <c r="SOM216" s="89"/>
      <c r="SON216" s="89"/>
      <c r="SPF216" s="89"/>
      <c r="SPG216" s="89"/>
      <c r="SPJ216" s="89"/>
      <c r="SPM216" s="89"/>
      <c r="SPO216" s="89"/>
      <c r="SPQ216" s="89"/>
      <c r="SPT216" s="89"/>
      <c r="SPW216" s="89"/>
      <c r="SPZ216" s="89"/>
      <c r="SQF216" s="89"/>
      <c r="SQI216" s="89"/>
      <c r="SQL216" s="89"/>
      <c r="SQQ216" s="89"/>
      <c r="SRE216" s="89"/>
      <c r="SRF216" s="89"/>
      <c r="SRG216" s="89"/>
      <c r="SRH216" s="89"/>
      <c r="SRI216" s="89"/>
      <c r="SRJ216" s="89"/>
      <c r="SRK216" s="89"/>
      <c r="SRL216" s="89"/>
      <c r="SRM216" s="89"/>
      <c r="SRN216" s="89"/>
      <c r="SRO216" s="89"/>
      <c r="SRP216" s="89"/>
      <c r="SRQ216" s="89"/>
      <c r="SRR216" s="89"/>
      <c r="SRS216" s="89"/>
      <c r="SRT216" s="89"/>
      <c r="SRU216" s="89"/>
      <c r="SRV216" s="89"/>
      <c r="SRW216" s="89"/>
      <c r="SRX216" s="89"/>
      <c r="SRY216" s="89"/>
      <c r="SRZ216" s="89"/>
      <c r="SSA216" s="89"/>
      <c r="SSB216" s="89"/>
      <c r="SSC216" s="89"/>
      <c r="SSD216" s="89"/>
      <c r="SSE216" s="89"/>
      <c r="SSF216" s="89"/>
      <c r="SSG216" s="89"/>
      <c r="SSH216" s="89"/>
      <c r="SSI216" s="89"/>
      <c r="SSJ216" s="89"/>
      <c r="SSK216" s="89"/>
      <c r="SSL216" s="89"/>
      <c r="SSM216" s="89"/>
      <c r="SSN216" s="89"/>
      <c r="SSO216" s="89"/>
      <c r="SSP216" s="89"/>
      <c r="SSQ216" s="89"/>
      <c r="SST216" s="89"/>
      <c r="SSW216" s="89"/>
      <c r="SSZ216" s="89"/>
      <c r="STC216" s="89"/>
      <c r="STF216" s="89"/>
      <c r="STR216" s="89"/>
      <c r="STU216" s="89"/>
      <c r="STX216" s="89"/>
      <c r="SUA216" s="89"/>
      <c r="SUG216" s="89"/>
      <c r="SUJ216" s="89"/>
      <c r="SUP216" s="89"/>
      <c r="SUS216" s="89"/>
      <c r="SUV216" s="89"/>
      <c r="SUY216" s="89"/>
      <c r="SVE216" s="89"/>
      <c r="SVH216" s="89"/>
      <c r="SVN216" s="89"/>
      <c r="SVP216" s="89"/>
      <c r="SVQ216" s="89"/>
      <c r="SVS216" s="89"/>
      <c r="SVV216" s="89"/>
      <c r="SVY216" s="89"/>
      <c r="SWJ216" s="89"/>
      <c r="SWL216" s="89"/>
      <c r="SWX216" s="89"/>
      <c r="SXA216" s="89"/>
      <c r="SXI216" s="89"/>
      <c r="SYC216" s="89"/>
      <c r="SYE216" s="89"/>
      <c r="SYF216" s="89"/>
      <c r="SYG216" s="89"/>
      <c r="SYH216" s="89"/>
      <c r="SYI216" s="89"/>
      <c r="SYJ216" s="89"/>
      <c r="SZB216" s="89"/>
      <c r="SZC216" s="89"/>
      <c r="SZF216" s="89"/>
      <c r="SZI216" s="89"/>
      <c r="SZK216" s="89"/>
      <c r="SZM216" s="89"/>
      <c r="SZP216" s="89"/>
      <c r="SZS216" s="89"/>
      <c r="SZV216" s="89"/>
      <c r="TAB216" s="89"/>
      <c r="TAE216" s="89"/>
      <c r="TAH216" s="89"/>
      <c r="TAM216" s="89"/>
      <c r="TBA216" s="89"/>
      <c r="TBB216" s="89"/>
      <c r="TBC216" s="89"/>
      <c r="TBD216" s="89"/>
      <c r="TBE216" s="89"/>
      <c r="TBF216" s="89"/>
      <c r="TBG216" s="89"/>
      <c r="TBH216" s="89"/>
      <c r="TBI216" s="89"/>
      <c r="TBJ216" s="89"/>
      <c r="TBK216" s="89"/>
      <c r="TBL216" s="89"/>
      <c r="TBM216" s="89"/>
      <c r="TBN216" s="89"/>
      <c r="TBO216" s="89"/>
      <c r="TBP216" s="89"/>
      <c r="TBQ216" s="89"/>
      <c r="TBR216" s="89"/>
      <c r="TBS216" s="89"/>
      <c r="TBT216" s="89"/>
      <c r="TBU216" s="89"/>
      <c r="TBV216" s="89"/>
      <c r="TBW216" s="89"/>
      <c r="TBX216" s="89"/>
      <c r="TBY216" s="89"/>
      <c r="TBZ216" s="89"/>
      <c r="TCA216" s="89"/>
      <c r="TCB216" s="89"/>
      <c r="TCC216" s="89"/>
      <c r="TCD216" s="89"/>
      <c r="TCE216" s="89"/>
      <c r="TCF216" s="89"/>
      <c r="TCG216" s="89"/>
      <c r="TCH216" s="89"/>
      <c r="TCI216" s="89"/>
      <c r="TCJ216" s="89"/>
      <c r="TCK216" s="89"/>
      <c r="TCL216" s="89"/>
      <c r="TCM216" s="89"/>
      <c r="TCP216" s="89"/>
      <c r="TCS216" s="89"/>
      <c r="TCV216" s="89"/>
      <c r="TCY216" s="89"/>
      <c r="TDB216" s="89"/>
      <c r="TDN216" s="89"/>
      <c r="TDQ216" s="89"/>
      <c r="TDT216" s="89"/>
      <c r="TDW216" s="89"/>
      <c r="TEC216" s="89"/>
      <c r="TEF216" s="89"/>
      <c r="TEL216" s="89"/>
      <c r="TEO216" s="89"/>
      <c r="TER216" s="89"/>
      <c r="TEU216" s="89"/>
      <c r="TFA216" s="89"/>
      <c r="TFD216" s="89"/>
      <c r="TFJ216" s="89"/>
      <c r="TFL216" s="89"/>
      <c r="TFM216" s="89"/>
      <c r="TFO216" s="89"/>
      <c r="TFR216" s="89"/>
      <c r="TFU216" s="89"/>
      <c r="TGF216" s="89"/>
      <c r="TGH216" s="89"/>
      <c r="TGT216" s="89"/>
      <c r="TGW216" s="89"/>
      <c r="THE216" s="89"/>
      <c r="THY216" s="89"/>
      <c r="TIA216" s="89"/>
      <c r="TIB216" s="89"/>
      <c r="TIC216" s="89"/>
      <c r="TID216" s="89"/>
      <c r="TIE216" s="89"/>
      <c r="TIF216" s="89"/>
      <c r="TIX216" s="89"/>
      <c r="TIY216" s="89"/>
      <c r="TJB216" s="89"/>
      <c r="TJE216" s="89"/>
      <c r="TJG216" s="89"/>
      <c r="TJI216" s="89"/>
      <c r="TJL216" s="89"/>
      <c r="TJO216" s="89"/>
      <c r="TJR216" s="89"/>
      <c r="TJX216" s="89"/>
      <c r="TKA216" s="89"/>
      <c r="TKD216" s="89"/>
      <c r="TKI216" s="89"/>
      <c r="TKW216" s="89"/>
      <c r="TKX216" s="89"/>
      <c r="TKY216" s="89"/>
      <c r="TKZ216" s="89"/>
      <c r="TLA216" s="89"/>
      <c r="TLB216" s="89"/>
      <c r="TLC216" s="89"/>
      <c r="TLD216" s="89"/>
      <c r="TLE216" s="89"/>
      <c r="TLF216" s="89"/>
      <c r="TLG216" s="89"/>
      <c r="TLH216" s="89"/>
      <c r="TLI216" s="89"/>
      <c r="TLJ216" s="89"/>
      <c r="TLK216" s="89"/>
      <c r="TLL216" s="89"/>
      <c r="TLM216" s="89"/>
      <c r="TLN216" s="89"/>
      <c r="TLO216" s="89"/>
      <c r="TLP216" s="89"/>
      <c r="TLQ216" s="89"/>
      <c r="TLR216" s="89"/>
      <c r="TLS216" s="89"/>
      <c r="TLT216" s="89"/>
      <c r="TLU216" s="89"/>
      <c r="TLV216" s="89"/>
      <c r="TLW216" s="89"/>
      <c r="TLX216" s="89"/>
      <c r="TLY216" s="89"/>
      <c r="TLZ216" s="89"/>
      <c r="TMA216" s="89"/>
      <c r="TMB216" s="89"/>
      <c r="TMC216" s="89"/>
      <c r="TMD216" s="89"/>
      <c r="TME216" s="89"/>
      <c r="TMF216" s="89"/>
      <c r="TMG216" s="89"/>
      <c r="TMH216" s="89"/>
      <c r="TMI216" s="89"/>
      <c r="TML216" s="89"/>
      <c r="TMO216" s="89"/>
      <c r="TMR216" s="89"/>
      <c r="TMU216" s="89"/>
      <c r="TMX216" s="89"/>
      <c r="TNJ216" s="89"/>
      <c r="TNM216" s="89"/>
      <c r="TNP216" s="89"/>
      <c r="TNS216" s="89"/>
      <c r="TNY216" s="89"/>
      <c r="TOB216" s="89"/>
      <c r="TOH216" s="89"/>
      <c r="TOK216" s="89"/>
      <c r="TON216" s="89"/>
      <c r="TOQ216" s="89"/>
      <c r="TOW216" s="89"/>
      <c r="TOZ216" s="89"/>
      <c r="TPF216" s="89"/>
      <c r="TPH216" s="89"/>
      <c r="TPI216" s="89"/>
      <c r="TPK216" s="89"/>
      <c r="TPN216" s="89"/>
      <c r="TPQ216" s="89"/>
      <c r="TQB216" s="89"/>
      <c r="TQD216" s="89"/>
      <c r="TQP216" s="89"/>
      <c r="TQS216" s="89"/>
      <c r="TRA216" s="89"/>
      <c r="TRU216" s="89"/>
      <c r="TRW216" s="89"/>
      <c r="TRX216" s="89"/>
      <c r="TRY216" s="89"/>
      <c r="TRZ216" s="89"/>
      <c r="TSA216" s="89"/>
      <c r="TSB216" s="89"/>
      <c r="TST216" s="89"/>
      <c r="TSU216" s="89"/>
      <c r="TSX216" s="89"/>
      <c r="TTA216" s="89"/>
      <c r="TTC216" s="89"/>
      <c r="TTE216" s="89"/>
      <c r="TTH216" s="89"/>
      <c r="TTK216" s="89"/>
      <c r="TTN216" s="89"/>
      <c r="TTT216" s="89"/>
      <c r="TTW216" s="89"/>
      <c r="TTZ216" s="89"/>
      <c r="TUE216" s="89"/>
      <c r="TUS216" s="89"/>
      <c r="TUT216" s="89"/>
      <c r="TUU216" s="89"/>
      <c r="TUV216" s="89"/>
      <c r="TUW216" s="89"/>
      <c r="TUX216" s="89"/>
      <c r="TUY216" s="89"/>
      <c r="TUZ216" s="89"/>
      <c r="TVA216" s="89"/>
      <c r="TVB216" s="89"/>
      <c r="TVC216" s="89"/>
      <c r="TVD216" s="89"/>
      <c r="TVE216" s="89"/>
      <c r="TVF216" s="89"/>
      <c r="TVG216" s="89"/>
      <c r="TVH216" s="89"/>
      <c r="TVI216" s="89"/>
      <c r="TVJ216" s="89"/>
      <c r="TVK216" s="89"/>
      <c r="TVL216" s="89"/>
      <c r="TVM216" s="89"/>
      <c r="TVN216" s="89"/>
      <c r="TVO216" s="89"/>
      <c r="TVP216" s="89"/>
      <c r="TVQ216" s="89"/>
      <c r="TVR216" s="89"/>
      <c r="TVS216" s="89"/>
      <c r="TVT216" s="89"/>
      <c r="TVU216" s="89"/>
      <c r="TVV216" s="89"/>
      <c r="TVW216" s="89"/>
      <c r="TVX216" s="89"/>
      <c r="TVY216" s="89"/>
      <c r="TVZ216" s="89"/>
      <c r="TWA216" s="89"/>
      <c r="TWB216" s="89"/>
      <c r="TWC216" s="89"/>
      <c r="TWD216" s="89"/>
      <c r="TWE216" s="89"/>
      <c r="TWH216" s="89"/>
      <c r="TWK216" s="89"/>
      <c r="TWN216" s="89"/>
      <c r="TWQ216" s="89"/>
      <c r="TWT216" s="89"/>
      <c r="TXF216" s="89"/>
      <c r="TXI216" s="89"/>
      <c r="TXL216" s="89"/>
      <c r="TXO216" s="89"/>
      <c r="TXU216" s="89"/>
      <c r="TXX216" s="89"/>
      <c r="TYD216" s="89"/>
      <c r="TYG216" s="89"/>
      <c r="TYJ216" s="89"/>
      <c r="TYM216" s="89"/>
      <c r="TYS216" s="89"/>
      <c r="TYV216" s="89"/>
      <c r="TZB216" s="89"/>
      <c r="TZD216" s="89"/>
      <c r="TZE216" s="89"/>
      <c r="TZG216" s="89"/>
      <c r="TZJ216" s="89"/>
      <c r="TZM216" s="89"/>
      <c r="TZX216" s="89"/>
      <c r="TZZ216" s="89"/>
      <c r="UAL216" s="89"/>
      <c r="UAO216" s="89"/>
      <c r="UAW216" s="89"/>
      <c r="UBQ216" s="89"/>
      <c r="UBS216" s="89"/>
      <c r="UBT216" s="89"/>
      <c r="UBU216" s="89"/>
      <c r="UBV216" s="89"/>
      <c r="UBW216" s="89"/>
      <c r="UBX216" s="89"/>
      <c r="UCP216" s="89"/>
      <c r="UCQ216" s="89"/>
      <c r="UCT216" s="89"/>
      <c r="UCW216" s="89"/>
      <c r="UCY216" s="89"/>
      <c r="UDA216" s="89"/>
      <c r="UDD216" s="89"/>
      <c r="UDG216" s="89"/>
      <c r="UDJ216" s="89"/>
      <c r="UDP216" s="89"/>
      <c r="UDS216" s="89"/>
      <c r="UDV216" s="89"/>
      <c r="UEA216" s="89"/>
      <c r="UEO216" s="89"/>
      <c r="UEP216" s="89"/>
      <c r="UEQ216" s="89"/>
      <c r="UER216" s="89"/>
      <c r="UES216" s="89"/>
      <c r="UET216" s="89"/>
      <c r="UEU216" s="89"/>
      <c r="UEV216" s="89"/>
      <c r="UEW216" s="89"/>
      <c r="UEX216" s="89"/>
      <c r="UEY216" s="89"/>
      <c r="UEZ216" s="89"/>
      <c r="UFA216" s="89"/>
      <c r="UFB216" s="89"/>
      <c r="UFC216" s="89"/>
      <c r="UFD216" s="89"/>
      <c r="UFE216" s="89"/>
      <c r="UFF216" s="89"/>
      <c r="UFG216" s="89"/>
      <c r="UFH216" s="89"/>
      <c r="UFI216" s="89"/>
      <c r="UFJ216" s="89"/>
      <c r="UFK216" s="89"/>
      <c r="UFL216" s="89"/>
      <c r="UFM216" s="89"/>
      <c r="UFN216" s="89"/>
      <c r="UFO216" s="89"/>
      <c r="UFP216" s="89"/>
      <c r="UFQ216" s="89"/>
      <c r="UFR216" s="89"/>
      <c r="UFS216" s="89"/>
      <c r="UFT216" s="89"/>
      <c r="UFU216" s="89"/>
      <c r="UFV216" s="89"/>
      <c r="UFW216" s="89"/>
      <c r="UFX216" s="89"/>
      <c r="UFY216" s="89"/>
      <c r="UFZ216" s="89"/>
      <c r="UGA216" s="89"/>
      <c r="UGD216" s="89"/>
      <c r="UGG216" s="89"/>
      <c r="UGJ216" s="89"/>
      <c r="UGM216" s="89"/>
      <c r="UGP216" s="89"/>
      <c r="UHB216" s="89"/>
      <c r="UHE216" s="89"/>
      <c r="UHH216" s="89"/>
      <c r="UHK216" s="89"/>
      <c r="UHQ216" s="89"/>
      <c r="UHT216" s="89"/>
      <c r="UHZ216" s="89"/>
      <c r="UIC216" s="89"/>
      <c r="UIF216" s="89"/>
      <c r="UII216" s="89"/>
      <c r="UIO216" s="89"/>
      <c r="UIR216" s="89"/>
      <c r="UIX216" s="89"/>
      <c r="UIZ216" s="89"/>
      <c r="UJA216" s="89"/>
      <c r="UJC216" s="89"/>
      <c r="UJF216" s="89"/>
      <c r="UJI216" s="89"/>
      <c r="UJT216" s="89"/>
      <c r="UJV216" s="89"/>
      <c r="UKH216" s="89"/>
      <c r="UKK216" s="89"/>
      <c r="UKS216" s="89"/>
      <c r="ULM216" s="89"/>
      <c r="ULO216" s="89"/>
      <c r="ULP216" s="89"/>
      <c r="ULQ216" s="89"/>
      <c r="ULR216" s="89"/>
      <c r="ULS216" s="89"/>
      <c r="ULT216" s="89"/>
      <c r="UML216" s="89"/>
      <c r="UMM216" s="89"/>
      <c r="UMP216" s="89"/>
      <c r="UMS216" s="89"/>
      <c r="UMU216" s="89"/>
      <c r="UMW216" s="89"/>
      <c r="UMZ216" s="89"/>
      <c r="UNC216" s="89"/>
      <c r="UNF216" s="89"/>
      <c r="UNL216" s="89"/>
      <c r="UNO216" s="89"/>
      <c r="UNR216" s="89"/>
      <c r="UNW216" s="89"/>
      <c r="UOK216" s="89"/>
      <c r="UOL216" s="89"/>
      <c r="UOM216" s="89"/>
      <c r="UON216" s="89"/>
      <c r="UOO216" s="89"/>
      <c r="UOP216" s="89"/>
      <c r="UOQ216" s="89"/>
      <c r="UOR216" s="89"/>
      <c r="UOS216" s="89"/>
      <c r="UOT216" s="89"/>
      <c r="UOU216" s="89"/>
      <c r="UOV216" s="89"/>
      <c r="UOW216" s="89"/>
      <c r="UOX216" s="89"/>
      <c r="UOY216" s="89"/>
      <c r="UOZ216" s="89"/>
      <c r="UPA216" s="89"/>
      <c r="UPB216" s="89"/>
      <c r="UPC216" s="89"/>
      <c r="UPD216" s="89"/>
      <c r="UPE216" s="89"/>
      <c r="UPF216" s="89"/>
      <c r="UPG216" s="89"/>
      <c r="UPH216" s="89"/>
      <c r="UPI216" s="89"/>
      <c r="UPJ216" s="89"/>
      <c r="UPK216" s="89"/>
      <c r="UPL216" s="89"/>
      <c r="UPM216" s="89"/>
      <c r="UPN216" s="89"/>
      <c r="UPO216" s="89"/>
      <c r="UPP216" s="89"/>
      <c r="UPQ216" s="89"/>
      <c r="UPR216" s="89"/>
      <c r="UPS216" s="89"/>
      <c r="UPT216" s="89"/>
      <c r="UPU216" s="89"/>
      <c r="UPV216" s="89"/>
      <c r="UPW216" s="89"/>
      <c r="UPZ216" s="89"/>
      <c r="UQC216" s="89"/>
      <c r="UQF216" s="89"/>
      <c r="UQI216" s="89"/>
      <c r="UQL216" s="89"/>
      <c r="UQX216" s="89"/>
      <c r="URA216" s="89"/>
      <c r="URD216" s="89"/>
      <c r="URG216" s="89"/>
      <c r="URM216" s="89"/>
      <c r="URP216" s="89"/>
      <c r="URV216" s="89"/>
      <c r="URY216" s="89"/>
      <c r="USB216" s="89"/>
      <c r="USE216" s="89"/>
      <c r="USK216" s="89"/>
      <c r="USN216" s="89"/>
      <c r="UST216" s="89"/>
      <c r="USV216" s="89"/>
      <c r="USW216" s="89"/>
      <c r="USY216" s="89"/>
      <c r="UTB216" s="89"/>
      <c r="UTE216" s="89"/>
      <c r="UTP216" s="89"/>
      <c r="UTR216" s="89"/>
      <c r="UUD216" s="89"/>
      <c r="UUG216" s="89"/>
      <c r="UUO216" s="89"/>
      <c r="UVI216" s="89"/>
      <c r="UVK216" s="89"/>
      <c r="UVL216" s="89"/>
      <c r="UVM216" s="89"/>
      <c r="UVN216" s="89"/>
      <c r="UVO216" s="89"/>
      <c r="UVP216" s="89"/>
      <c r="UWH216" s="89"/>
      <c r="UWI216" s="89"/>
      <c r="UWL216" s="89"/>
      <c r="UWO216" s="89"/>
      <c r="UWQ216" s="89"/>
      <c r="UWS216" s="89"/>
      <c r="UWV216" s="89"/>
      <c r="UWY216" s="89"/>
      <c r="UXB216" s="89"/>
      <c r="UXH216" s="89"/>
      <c r="UXK216" s="89"/>
      <c r="UXN216" s="89"/>
      <c r="UXS216" s="89"/>
      <c r="UYG216" s="89"/>
      <c r="UYH216" s="89"/>
      <c r="UYI216" s="89"/>
      <c r="UYJ216" s="89"/>
      <c r="UYK216" s="89"/>
      <c r="UYL216" s="89"/>
      <c r="UYM216" s="89"/>
      <c r="UYN216" s="89"/>
      <c r="UYO216" s="89"/>
      <c r="UYP216" s="89"/>
      <c r="UYQ216" s="89"/>
      <c r="UYR216" s="89"/>
      <c r="UYS216" s="89"/>
      <c r="UYT216" s="89"/>
      <c r="UYU216" s="89"/>
      <c r="UYV216" s="89"/>
      <c r="UYW216" s="89"/>
      <c r="UYX216" s="89"/>
      <c r="UYY216" s="89"/>
      <c r="UYZ216" s="89"/>
      <c r="UZA216" s="89"/>
      <c r="UZB216" s="89"/>
      <c r="UZC216" s="89"/>
      <c r="UZD216" s="89"/>
      <c r="UZE216" s="89"/>
      <c r="UZF216" s="89"/>
      <c r="UZG216" s="89"/>
      <c r="UZH216" s="89"/>
      <c r="UZI216" s="89"/>
      <c r="UZJ216" s="89"/>
      <c r="UZK216" s="89"/>
      <c r="UZL216" s="89"/>
      <c r="UZM216" s="89"/>
      <c r="UZN216" s="89"/>
      <c r="UZO216" s="89"/>
      <c r="UZP216" s="89"/>
      <c r="UZQ216" s="89"/>
      <c r="UZR216" s="89"/>
      <c r="UZS216" s="89"/>
      <c r="UZV216" s="89"/>
      <c r="UZY216" s="89"/>
      <c r="VAB216" s="89"/>
      <c r="VAE216" s="89"/>
      <c r="VAH216" s="89"/>
      <c r="VAT216" s="89"/>
      <c r="VAW216" s="89"/>
      <c r="VAZ216" s="89"/>
      <c r="VBC216" s="89"/>
      <c r="VBI216" s="89"/>
      <c r="VBL216" s="89"/>
      <c r="VBR216" s="89"/>
      <c r="VBU216" s="89"/>
      <c r="VBX216" s="89"/>
      <c r="VCA216" s="89"/>
      <c r="VCG216" s="89"/>
      <c r="VCJ216" s="89"/>
      <c r="VCP216" s="89"/>
      <c r="VCR216" s="89"/>
      <c r="VCS216" s="89"/>
      <c r="VCU216" s="89"/>
      <c r="VCX216" s="89"/>
      <c r="VDA216" s="89"/>
      <c r="VDL216" s="89"/>
      <c r="VDN216" s="89"/>
      <c r="VDZ216" s="89"/>
      <c r="VEC216" s="89"/>
      <c r="VEK216" s="89"/>
      <c r="VFE216" s="89"/>
      <c r="VFG216" s="89"/>
      <c r="VFH216" s="89"/>
      <c r="VFI216" s="89"/>
      <c r="VFJ216" s="89"/>
      <c r="VFK216" s="89"/>
      <c r="VFL216" s="89"/>
      <c r="VGD216" s="89"/>
      <c r="VGE216" s="89"/>
      <c r="VGH216" s="89"/>
      <c r="VGK216" s="89"/>
      <c r="VGM216" s="89"/>
      <c r="VGO216" s="89"/>
      <c r="VGR216" s="89"/>
      <c r="VGU216" s="89"/>
      <c r="VGX216" s="89"/>
      <c r="VHD216" s="89"/>
      <c r="VHG216" s="89"/>
      <c r="VHJ216" s="89"/>
      <c r="VHO216" s="89"/>
      <c r="VIC216" s="89"/>
      <c r="VID216" s="89"/>
      <c r="VIE216" s="89"/>
      <c r="VIF216" s="89"/>
      <c r="VIG216" s="89"/>
      <c r="VIH216" s="89"/>
      <c r="VII216" s="89"/>
      <c r="VIJ216" s="89"/>
      <c r="VIK216" s="89"/>
      <c r="VIL216" s="89"/>
      <c r="VIM216" s="89"/>
      <c r="VIN216" s="89"/>
      <c r="VIO216" s="89"/>
      <c r="VIP216" s="89"/>
      <c r="VIQ216" s="89"/>
      <c r="VIR216" s="89"/>
      <c r="VIS216" s="89"/>
      <c r="VIT216" s="89"/>
      <c r="VIU216" s="89"/>
      <c r="VIV216" s="89"/>
      <c r="VIW216" s="89"/>
      <c r="VIX216" s="89"/>
      <c r="VIY216" s="89"/>
      <c r="VIZ216" s="89"/>
      <c r="VJA216" s="89"/>
      <c r="VJB216" s="89"/>
      <c r="VJC216" s="89"/>
      <c r="VJD216" s="89"/>
      <c r="VJE216" s="89"/>
      <c r="VJF216" s="89"/>
      <c r="VJG216" s="89"/>
      <c r="VJH216" s="89"/>
      <c r="VJI216" s="89"/>
      <c r="VJJ216" s="89"/>
      <c r="VJK216" s="89"/>
      <c r="VJL216" s="89"/>
      <c r="VJM216" s="89"/>
      <c r="VJN216" s="89"/>
      <c r="VJO216" s="89"/>
      <c r="VJR216" s="89"/>
      <c r="VJU216" s="89"/>
      <c r="VJX216" s="89"/>
      <c r="VKA216" s="89"/>
      <c r="VKD216" s="89"/>
      <c r="VKP216" s="89"/>
      <c r="VKS216" s="89"/>
      <c r="VKV216" s="89"/>
      <c r="VKY216" s="89"/>
      <c r="VLE216" s="89"/>
      <c r="VLH216" s="89"/>
      <c r="VLN216" s="89"/>
      <c r="VLQ216" s="89"/>
      <c r="VLT216" s="89"/>
      <c r="VLW216" s="89"/>
      <c r="VMC216" s="89"/>
      <c r="VMF216" s="89"/>
      <c r="VML216" s="89"/>
      <c r="VMN216" s="89"/>
      <c r="VMO216" s="89"/>
      <c r="VMQ216" s="89"/>
      <c r="VMT216" s="89"/>
      <c r="VMW216" s="89"/>
      <c r="VNH216" s="89"/>
      <c r="VNJ216" s="89"/>
      <c r="VNV216" s="89"/>
      <c r="VNY216" s="89"/>
      <c r="VOG216" s="89"/>
      <c r="VPA216" s="89"/>
      <c r="VPC216" s="89"/>
      <c r="VPD216" s="89"/>
      <c r="VPE216" s="89"/>
      <c r="VPF216" s="89"/>
      <c r="VPG216" s="89"/>
      <c r="VPH216" s="89"/>
      <c r="VPZ216" s="89"/>
      <c r="VQA216" s="89"/>
      <c r="VQD216" s="89"/>
      <c r="VQG216" s="89"/>
      <c r="VQI216" s="89"/>
      <c r="VQK216" s="89"/>
      <c r="VQN216" s="89"/>
      <c r="VQQ216" s="89"/>
      <c r="VQT216" s="89"/>
      <c r="VQZ216" s="89"/>
      <c r="VRC216" s="89"/>
      <c r="VRF216" s="89"/>
      <c r="VRK216" s="89"/>
      <c r="VRY216" s="89"/>
      <c r="VRZ216" s="89"/>
      <c r="VSA216" s="89"/>
      <c r="VSB216" s="89"/>
      <c r="VSC216" s="89"/>
      <c r="VSD216" s="89"/>
      <c r="VSE216" s="89"/>
      <c r="VSF216" s="89"/>
      <c r="VSG216" s="89"/>
      <c r="VSH216" s="89"/>
      <c r="VSI216" s="89"/>
      <c r="VSJ216" s="89"/>
      <c r="VSK216" s="89"/>
      <c r="VSL216" s="89"/>
      <c r="VSM216" s="89"/>
      <c r="VSN216" s="89"/>
      <c r="VSO216" s="89"/>
      <c r="VSP216" s="89"/>
      <c r="VSQ216" s="89"/>
      <c r="VSR216" s="89"/>
      <c r="VSS216" s="89"/>
      <c r="VST216" s="89"/>
      <c r="VSU216" s="89"/>
      <c r="VSV216" s="89"/>
      <c r="VSW216" s="89"/>
      <c r="VSX216" s="89"/>
      <c r="VSY216" s="89"/>
      <c r="VSZ216" s="89"/>
      <c r="VTA216" s="89"/>
      <c r="VTB216" s="89"/>
      <c r="VTC216" s="89"/>
      <c r="VTD216" s="89"/>
      <c r="VTE216" s="89"/>
      <c r="VTF216" s="89"/>
      <c r="VTG216" s="89"/>
      <c r="VTH216" s="89"/>
      <c r="VTI216" s="89"/>
      <c r="VTJ216" s="89"/>
      <c r="VTK216" s="89"/>
      <c r="VTN216" s="89"/>
      <c r="VTQ216" s="89"/>
      <c r="VTT216" s="89"/>
      <c r="VTW216" s="89"/>
      <c r="VTZ216" s="89"/>
      <c r="VUL216" s="89"/>
      <c r="VUO216" s="89"/>
      <c r="VUR216" s="89"/>
      <c r="VUU216" s="89"/>
      <c r="VVA216" s="89"/>
      <c r="VVD216" s="89"/>
      <c r="VVJ216" s="89"/>
      <c r="VVM216" s="89"/>
      <c r="VVP216" s="89"/>
      <c r="VVS216" s="89"/>
      <c r="VVY216" s="89"/>
      <c r="VWB216" s="89"/>
      <c r="VWH216" s="89"/>
      <c r="VWJ216" s="89"/>
      <c r="VWK216" s="89"/>
      <c r="VWM216" s="89"/>
      <c r="VWP216" s="89"/>
      <c r="VWS216" s="89"/>
      <c r="VXD216" s="89"/>
      <c r="VXF216" s="89"/>
      <c r="VXR216" s="89"/>
      <c r="VXU216" s="89"/>
      <c r="VYC216" s="89"/>
      <c r="VYW216" s="89"/>
      <c r="VYY216" s="89"/>
      <c r="VYZ216" s="89"/>
      <c r="VZA216" s="89"/>
      <c r="VZB216" s="89"/>
      <c r="VZC216" s="89"/>
      <c r="VZD216" s="89"/>
      <c r="VZV216" s="89"/>
      <c r="VZW216" s="89"/>
      <c r="VZZ216" s="89"/>
      <c r="WAC216" s="89"/>
      <c r="WAE216" s="89"/>
      <c r="WAG216" s="89"/>
      <c r="WAJ216" s="89"/>
      <c r="WAM216" s="89"/>
      <c r="WAP216" s="89"/>
      <c r="WAV216" s="89"/>
      <c r="WAY216" s="89"/>
      <c r="WBB216" s="89"/>
      <c r="WBG216" s="89"/>
      <c r="WBU216" s="89"/>
      <c r="WBV216" s="89"/>
      <c r="WBW216" s="89"/>
      <c r="WBX216" s="89"/>
      <c r="WBY216" s="89"/>
      <c r="WBZ216" s="89"/>
      <c r="WCA216" s="89"/>
      <c r="WCB216" s="89"/>
      <c r="WCC216" s="89"/>
      <c r="WCD216" s="89"/>
      <c r="WCE216" s="89"/>
      <c r="WCF216" s="89"/>
      <c r="WCG216" s="89"/>
      <c r="WCH216" s="89"/>
      <c r="WCI216" s="89"/>
      <c r="WCJ216" s="89"/>
      <c r="WCK216" s="89"/>
      <c r="WCL216" s="89"/>
      <c r="WCM216" s="89"/>
      <c r="WCN216" s="89"/>
      <c r="WCO216" s="89"/>
      <c r="WCP216" s="89"/>
      <c r="WCQ216" s="89"/>
      <c r="WCR216" s="89"/>
      <c r="WCS216" s="89"/>
      <c r="WCT216" s="89"/>
      <c r="WCU216" s="89"/>
      <c r="WCV216" s="89"/>
      <c r="WCW216" s="89"/>
      <c r="WCX216" s="89"/>
      <c r="WCY216" s="89"/>
      <c r="WCZ216" s="89"/>
      <c r="WDA216" s="89"/>
      <c r="WDB216" s="89"/>
      <c r="WDC216" s="89"/>
      <c r="WDD216" s="89"/>
      <c r="WDE216" s="89"/>
      <c r="WDF216" s="89"/>
      <c r="WDG216" s="89"/>
      <c r="WDJ216" s="89"/>
      <c r="WDM216" s="89"/>
      <c r="WDP216" s="89"/>
      <c r="WDS216" s="89"/>
      <c r="WDV216" s="89"/>
      <c r="WEH216" s="89"/>
      <c r="WEK216" s="89"/>
      <c r="WEN216" s="89"/>
      <c r="WEQ216" s="89"/>
      <c r="WEW216" s="89"/>
      <c r="WEZ216" s="89"/>
      <c r="WFF216" s="89"/>
      <c r="WFI216" s="89"/>
      <c r="WFL216" s="89"/>
      <c r="WFO216" s="89"/>
      <c r="WFU216" s="89"/>
      <c r="WFX216" s="89"/>
      <c r="WGD216" s="89"/>
      <c r="WGF216" s="89"/>
      <c r="WGG216" s="89"/>
      <c r="WGI216" s="89"/>
      <c r="WGL216" s="89"/>
      <c r="WGO216" s="89"/>
      <c r="WGZ216" s="89"/>
      <c r="WHB216" s="89"/>
      <c r="WHN216" s="89"/>
      <c r="WHQ216" s="89"/>
      <c r="WHY216" s="89"/>
      <c r="WIS216" s="89"/>
      <c r="WIU216" s="89"/>
      <c r="WIV216" s="89"/>
      <c r="WIW216" s="89"/>
      <c r="WIX216" s="89"/>
      <c r="WIY216" s="89"/>
      <c r="WIZ216" s="89"/>
      <c r="WJR216" s="89"/>
      <c r="WJS216" s="89"/>
      <c r="WJV216" s="89"/>
      <c r="WJY216" s="89"/>
      <c r="WKA216" s="89"/>
      <c r="WKC216" s="89"/>
      <c r="WKF216" s="89"/>
      <c r="WKI216" s="89"/>
      <c r="WKL216" s="89"/>
      <c r="WKR216" s="89"/>
      <c r="WKU216" s="89"/>
      <c r="WKX216" s="89"/>
      <c r="WLC216" s="89"/>
      <c r="WLQ216" s="89"/>
      <c r="WLR216" s="89"/>
      <c r="WLS216" s="89"/>
      <c r="WLT216" s="89"/>
      <c r="WLU216" s="89"/>
      <c r="WLV216" s="89"/>
      <c r="WLW216" s="89"/>
      <c r="WLX216" s="89"/>
      <c r="WLY216" s="89"/>
      <c r="WLZ216" s="89"/>
      <c r="WMA216" s="89"/>
      <c r="WMB216" s="89"/>
      <c r="WMC216" s="89"/>
      <c r="WMD216" s="89"/>
      <c r="WME216" s="89"/>
      <c r="WMF216" s="89"/>
      <c r="WMG216" s="89"/>
      <c r="WMH216" s="89"/>
      <c r="WMI216" s="89"/>
      <c r="WMJ216" s="89"/>
      <c r="WMK216" s="89"/>
      <c r="WML216" s="89"/>
      <c r="WMM216" s="89"/>
      <c r="WMN216" s="89"/>
      <c r="WMO216" s="89"/>
      <c r="WMP216" s="89"/>
      <c r="WMQ216" s="89"/>
      <c r="WMR216" s="89"/>
      <c r="WMS216" s="89"/>
      <c r="WMT216" s="89"/>
      <c r="WMU216" s="89"/>
      <c r="WMV216" s="89"/>
      <c r="WMW216" s="89"/>
      <c r="WMX216" s="89"/>
      <c r="WMY216" s="89"/>
      <c r="WMZ216" s="89"/>
      <c r="WNA216" s="89"/>
      <c r="WNB216" s="89"/>
      <c r="WNC216" s="89"/>
      <c r="WNF216" s="89"/>
      <c r="WNI216" s="89"/>
      <c r="WNL216" s="89"/>
      <c r="WNO216" s="89"/>
      <c r="WNR216" s="89"/>
      <c r="WOD216" s="89"/>
      <c r="WOG216" s="89"/>
      <c r="WOJ216" s="89"/>
      <c r="WOM216" s="89"/>
      <c r="WOS216" s="89"/>
      <c r="WOV216" s="89"/>
      <c r="WPB216" s="89"/>
      <c r="WPE216" s="89"/>
      <c r="WPH216" s="89"/>
      <c r="WPK216" s="89"/>
      <c r="WPQ216" s="89"/>
      <c r="WPT216" s="89"/>
      <c r="WPZ216" s="89"/>
      <c r="WQB216" s="89"/>
      <c r="WQC216" s="89"/>
      <c r="WQE216" s="89"/>
      <c r="WQH216" s="89"/>
      <c r="WQK216" s="89"/>
      <c r="WQV216" s="89"/>
      <c r="WQX216" s="89"/>
      <c r="WRJ216" s="89"/>
      <c r="WRM216" s="89"/>
      <c r="WRU216" s="89"/>
      <c r="WSO216" s="89"/>
      <c r="WSQ216" s="89"/>
      <c r="WSR216" s="89"/>
      <c r="WSS216" s="89"/>
      <c r="WST216" s="89"/>
      <c r="WSU216" s="89"/>
      <c r="WSV216" s="89"/>
      <c r="WTN216" s="89"/>
      <c r="WTO216" s="89"/>
      <c r="WTR216" s="89"/>
      <c r="WTU216" s="89"/>
      <c r="WTW216" s="89"/>
      <c r="WTY216" s="89"/>
      <c r="WUB216" s="89"/>
      <c r="WUE216" s="89"/>
      <c r="WUH216" s="89"/>
      <c r="WUN216" s="89"/>
      <c r="WUQ216" s="89"/>
      <c r="WUT216" s="89"/>
      <c r="WUY216" s="89"/>
    </row>
    <row r="217" spans="1:1015 1029:2039 2053:3063 3077:4087 4101:5111 5125:6135 6149:7159 7173:8183 8197:9207 9221:10231 10245:11255 11269:12279 12293:13303 13317:14327 14341:15351 15365:16119" s="45" customFormat="1" ht="20.25" hidden="1" customHeight="1">
      <c r="A217" s="4" t="s">
        <v>202</v>
      </c>
      <c r="B217" s="44" t="s">
        <v>332</v>
      </c>
      <c r="C217" s="5"/>
      <c r="D217" s="59"/>
      <c r="E217" s="60"/>
    </row>
    <row r="218" spans="1:1015 1029:2039 2053:3063 3077:4087 4101:5111 5125:6135 6149:7159 7173:8183 8197:9207 9221:10231 10245:11255 11269:12279 12293:13303 13317:14327 14341:15351 15365:16119" s="45" customFormat="1" ht="21.75" hidden="1" customHeight="1">
      <c r="A218" s="6" t="s">
        <v>302</v>
      </c>
      <c r="B218" s="44" t="s">
        <v>325</v>
      </c>
      <c r="C218" s="5"/>
      <c r="D218" s="59"/>
      <c r="E218" s="60"/>
    </row>
    <row r="219" spans="1:1015 1029:2039 2053:3063 3077:4087 4101:5111 5125:6135 6149:7159 7173:8183 8197:9207 9221:10231 10245:11255 11269:12279 12293:13303 13317:14327 14341:15351 15365:16119" s="45" customFormat="1" ht="20.25" hidden="1" customHeight="1">
      <c r="A219" s="6" t="s">
        <v>303</v>
      </c>
      <c r="B219" s="44" t="s">
        <v>334</v>
      </c>
      <c r="C219" s="5"/>
      <c r="D219" s="59"/>
      <c r="E219" s="60"/>
    </row>
    <row r="220" spans="1:1015 1029:2039 2053:3063 3077:4087 4101:5111 5125:6135 6149:7159 7173:8183 8197:9207 9221:10231 10245:11255 11269:12279 12293:13303 13317:14327 14341:15351 15365:16119" s="45" customFormat="1" ht="21.75" hidden="1" customHeight="1">
      <c r="A220" s="21" t="s">
        <v>88</v>
      </c>
      <c r="B220" s="44" t="s">
        <v>325</v>
      </c>
      <c r="C220" s="5"/>
      <c r="D220" s="59"/>
      <c r="E220" s="60"/>
    </row>
    <row r="221" spans="1:1015 1029:2039 2053:3063 3077:4087 4101:5111 5125:6135 6149:7159 7173:8183 8197:9207 9221:10231 10245:11255 11269:12279 12293:13303 13317:14327 14341:15351 15365:16119" s="45" customFormat="1" ht="20.25" customHeight="1">
      <c r="A221" s="8" t="s">
        <v>58</v>
      </c>
      <c r="B221" s="82" t="s">
        <v>325</v>
      </c>
      <c r="C221" s="5">
        <v>2</v>
      </c>
      <c r="D221" s="59">
        <v>10000</v>
      </c>
      <c r="E221" s="83">
        <f>+D221*C221</f>
        <v>20000</v>
      </c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G221" s="89"/>
      <c r="AH221" s="89"/>
      <c r="AI221" s="89"/>
      <c r="AJ221" s="89"/>
      <c r="AK221" s="89"/>
      <c r="AL221" s="89"/>
      <c r="AM221" s="89"/>
      <c r="AN221" s="89"/>
      <c r="AO221" s="89"/>
      <c r="AP221" s="89"/>
      <c r="AQ221" s="89"/>
      <c r="AT221" s="89"/>
      <c r="AW221" s="89"/>
      <c r="AZ221" s="89"/>
      <c r="BC221" s="89"/>
      <c r="BF221" s="89"/>
      <c r="BR221" s="89"/>
      <c r="BU221" s="89"/>
      <c r="BX221" s="89"/>
      <c r="CA221" s="89"/>
      <c r="CG221" s="89"/>
      <c r="CJ221" s="89"/>
      <c r="CP221" s="89"/>
      <c r="CS221" s="89"/>
      <c r="CV221" s="89"/>
      <c r="CY221" s="89"/>
      <c r="DE221" s="89"/>
      <c r="DH221" s="89"/>
      <c r="DN221" s="89"/>
      <c r="DP221" s="89"/>
      <c r="DQ221" s="89"/>
      <c r="DS221" s="89"/>
      <c r="DV221" s="89"/>
      <c r="DY221" s="89"/>
      <c r="EJ221" s="89"/>
      <c r="EL221" s="89"/>
      <c r="EX221" s="89"/>
      <c r="FA221" s="89"/>
      <c r="FI221" s="89"/>
      <c r="GC221" s="89"/>
      <c r="GE221" s="89"/>
      <c r="GF221" s="89"/>
      <c r="GG221" s="89"/>
      <c r="GH221" s="89"/>
      <c r="GI221" s="89"/>
      <c r="GJ221" s="89"/>
      <c r="HB221" s="89"/>
      <c r="HC221" s="89"/>
      <c r="HF221" s="89"/>
      <c r="HI221" s="89"/>
      <c r="HK221" s="89"/>
      <c r="HM221" s="89"/>
      <c r="HP221" s="89"/>
      <c r="HS221" s="89"/>
      <c r="HV221" s="89"/>
      <c r="IB221" s="89"/>
      <c r="IE221" s="89"/>
      <c r="IH221" s="89"/>
      <c r="IM221" s="89"/>
      <c r="JA221" s="89"/>
      <c r="JB221" s="89"/>
      <c r="JC221" s="89"/>
      <c r="JD221" s="89"/>
      <c r="JE221" s="89"/>
      <c r="JF221" s="89"/>
      <c r="JG221" s="89"/>
      <c r="JH221" s="89"/>
      <c r="JI221" s="89"/>
      <c r="JJ221" s="89"/>
      <c r="JK221" s="89"/>
      <c r="JL221" s="89"/>
      <c r="JM221" s="89"/>
      <c r="JN221" s="89"/>
      <c r="JO221" s="89"/>
      <c r="JP221" s="89"/>
      <c r="JQ221" s="89"/>
      <c r="JR221" s="89"/>
      <c r="JS221" s="89"/>
      <c r="JT221" s="89"/>
      <c r="JU221" s="89"/>
      <c r="JV221" s="89"/>
      <c r="JW221" s="89"/>
      <c r="JX221" s="89"/>
      <c r="JY221" s="89"/>
      <c r="JZ221" s="89"/>
      <c r="KA221" s="89"/>
      <c r="KB221" s="89"/>
      <c r="KC221" s="89"/>
      <c r="KD221" s="89"/>
      <c r="KE221" s="89"/>
      <c r="KF221" s="89"/>
      <c r="KG221" s="89"/>
      <c r="KH221" s="89"/>
      <c r="KI221" s="89"/>
      <c r="KJ221" s="89"/>
      <c r="KK221" s="89"/>
      <c r="KL221" s="89"/>
      <c r="KM221" s="89"/>
      <c r="KP221" s="89"/>
      <c r="KS221" s="89"/>
      <c r="KV221" s="89"/>
      <c r="KY221" s="89"/>
      <c r="LB221" s="89"/>
      <c r="LN221" s="89"/>
      <c r="LQ221" s="89"/>
      <c r="LT221" s="89"/>
      <c r="LW221" s="89"/>
      <c r="MC221" s="89"/>
      <c r="MF221" s="89"/>
      <c r="ML221" s="89"/>
      <c r="MO221" s="89"/>
      <c r="MR221" s="89"/>
      <c r="MU221" s="89"/>
      <c r="NA221" s="89"/>
      <c r="ND221" s="89"/>
      <c r="NJ221" s="89"/>
      <c r="NL221" s="89"/>
      <c r="NM221" s="89"/>
      <c r="NO221" s="89"/>
      <c r="NR221" s="89"/>
      <c r="NU221" s="89"/>
      <c r="OF221" s="89"/>
      <c r="OH221" s="89"/>
      <c r="OT221" s="89"/>
      <c r="OW221" s="89"/>
      <c r="PE221" s="89"/>
      <c r="PY221" s="89"/>
      <c r="QA221" s="89"/>
      <c r="QB221" s="89"/>
      <c r="QC221" s="89"/>
      <c r="QD221" s="89"/>
      <c r="QE221" s="89"/>
      <c r="QF221" s="89"/>
      <c r="QX221" s="89"/>
      <c r="QY221" s="89"/>
      <c r="RB221" s="89"/>
      <c r="RE221" s="89"/>
      <c r="RG221" s="89"/>
      <c r="RI221" s="89"/>
      <c r="RL221" s="89"/>
      <c r="RO221" s="89"/>
      <c r="RR221" s="89"/>
      <c r="RX221" s="89"/>
      <c r="SA221" s="89"/>
      <c r="SD221" s="89"/>
      <c r="SI221" s="89"/>
      <c r="SW221" s="89"/>
      <c r="SX221" s="89"/>
      <c r="SY221" s="89"/>
      <c r="SZ221" s="89"/>
      <c r="TA221" s="89"/>
      <c r="TB221" s="89"/>
      <c r="TC221" s="89"/>
      <c r="TD221" s="89"/>
      <c r="TE221" s="89"/>
      <c r="TF221" s="89"/>
      <c r="TG221" s="89"/>
      <c r="TH221" s="89"/>
      <c r="TI221" s="89"/>
      <c r="TJ221" s="89"/>
      <c r="TK221" s="89"/>
      <c r="TL221" s="89"/>
      <c r="TM221" s="89"/>
      <c r="TN221" s="89"/>
      <c r="TO221" s="89"/>
      <c r="TP221" s="89"/>
      <c r="TQ221" s="89"/>
      <c r="TR221" s="89"/>
      <c r="TS221" s="89"/>
      <c r="TT221" s="89"/>
      <c r="TU221" s="89"/>
      <c r="TV221" s="89"/>
      <c r="TW221" s="89"/>
      <c r="TX221" s="89"/>
      <c r="TY221" s="89"/>
      <c r="TZ221" s="89"/>
      <c r="UA221" s="89"/>
      <c r="UB221" s="89"/>
      <c r="UC221" s="89"/>
      <c r="UD221" s="89"/>
      <c r="UE221" s="89"/>
      <c r="UF221" s="89"/>
      <c r="UG221" s="89"/>
      <c r="UH221" s="89"/>
      <c r="UI221" s="89"/>
      <c r="UL221" s="89"/>
      <c r="UO221" s="89"/>
      <c r="UR221" s="89"/>
      <c r="UU221" s="89"/>
      <c r="UX221" s="89"/>
      <c r="VJ221" s="89"/>
      <c r="VM221" s="89"/>
      <c r="VP221" s="89"/>
      <c r="VS221" s="89"/>
      <c r="VY221" s="89"/>
      <c r="WB221" s="89"/>
      <c r="WH221" s="89"/>
      <c r="WK221" s="89"/>
      <c r="WN221" s="89"/>
      <c r="WQ221" s="89"/>
      <c r="WW221" s="89"/>
      <c r="WZ221" s="89"/>
      <c r="XF221" s="89"/>
      <c r="XH221" s="89"/>
      <c r="XI221" s="89"/>
      <c r="XK221" s="89"/>
      <c r="XN221" s="89"/>
      <c r="XQ221" s="89"/>
      <c r="YB221" s="89"/>
      <c r="YD221" s="89"/>
      <c r="YP221" s="89"/>
      <c r="YS221" s="89"/>
      <c r="ZA221" s="89"/>
      <c r="ZU221" s="89"/>
      <c r="ZW221" s="89"/>
      <c r="ZX221" s="89"/>
      <c r="ZY221" s="89"/>
      <c r="ZZ221" s="89"/>
      <c r="AAA221" s="89"/>
      <c r="AAB221" s="89"/>
      <c r="AAT221" s="89"/>
      <c r="AAU221" s="89"/>
      <c r="AAX221" s="89"/>
      <c r="ABA221" s="89"/>
      <c r="ABC221" s="89"/>
      <c r="ABE221" s="89"/>
      <c r="ABH221" s="89"/>
      <c r="ABK221" s="89"/>
      <c r="ABN221" s="89"/>
      <c r="ABT221" s="89"/>
      <c r="ABW221" s="89"/>
      <c r="ABZ221" s="89"/>
      <c r="ACE221" s="89"/>
      <c r="ACS221" s="89"/>
      <c r="ACT221" s="89"/>
      <c r="ACU221" s="89"/>
      <c r="ACV221" s="89"/>
      <c r="ACW221" s="89"/>
      <c r="ACX221" s="89"/>
      <c r="ACY221" s="89"/>
      <c r="ACZ221" s="89"/>
      <c r="ADA221" s="89"/>
      <c r="ADB221" s="89"/>
      <c r="ADC221" s="89"/>
      <c r="ADD221" s="89"/>
      <c r="ADE221" s="89"/>
      <c r="ADF221" s="89"/>
      <c r="ADG221" s="89"/>
      <c r="ADH221" s="89"/>
      <c r="ADI221" s="89"/>
      <c r="ADJ221" s="89"/>
      <c r="ADK221" s="89"/>
      <c r="ADL221" s="89"/>
      <c r="ADM221" s="89"/>
      <c r="ADN221" s="89"/>
      <c r="ADO221" s="89"/>
      <c r="ADP221" s="89"/>
      <c r="ADQ221" s="89"/>
      <c r="ADR221" s="89"/>
      <c r="ADS221" s="89"/>
      <c r="ADT221" s="89"/>
      <c r="ADU221" s="89"/>
      <c r="ADV221" s="89"/>
      <c r="ADW221" s="89"/>
      <c r="ADX221" s="89"/>
      <c r="ADY221" s="89"/>
      <c r="ADZ221" s="89"/>
      <c r="AEA221" s="89"/>
      <c r="AEB221" s="89"/>
      <c r="AEC221" s="89"/>
      <c r="AED221" s="89"/>
      <c r="AEE221" s="89"/>
      <c r="AEH221" s="89"/>
      <c r="AEK221" s="89"/>
      <c r="AEN221" s="89"/>
      <c r="AEQ221" s="89"/>
      <c r="AET221" s="89"/>
      <c r="AFF221" s="89"/>
      <c r="AFI221" s="89"/>
      <c r="AFL221" s="89"/>
      <c r="AFO221" s="89"/>
      <c r="AFU221" s="89"/>
      <c r="AFX221" s="89"/>
      <c r="AGD221" s="89"/>
      <c r="AGG221" s="89"/>
      <c r="AGJ221" s="89"/>
      <c r="AGM221" s="89"/>
      <c r="AGS221" s="89"/>
      <c r="AGV221" s="89"/>
      <c r="AHB221" s="89"/>
      <c r="AHD221" s="89"/>
      <c r="AHE221" s="89"/>
      <c r="AHG221" s="89"/>
      <c r="AHJ221" s="89"/>
      <c r="AHM221" s="89"/>
      <c r="AHX221" s="89"/>
      <c r="AHZ221" s="89"/>
      <c r="AIL221" s="89"/>
      <c r="AIO221" s="89"/>
      <c r="AIW221" s="89"/>
      <c r="AJQ221" s="89"/>
      <c r="AJS221" s="89"/>
      <c r="AJT221" s="89"/>
      <c r="AJU221" s="89"/>
      <c r="AJV221" s="89"/>
      <c r="AJW221" s="89"/>
      <c r="AJX221" s="89"/>
      <c r="AKP221" s="89"/>
      <c r="AKQ221" s="89"/>
      <c r="AKT221" s="89"/>
      <c r="AKW221" s="89"/>
      <c r="AKY221" s="89"/>
      <c r="ALA221" s="89"/>
      <c r="ALD221" s="89"/>
      <c r="ALG221" s="89"/>
      <c r="ALJ221" s="89"/>
      <c r="ALP221" s="89"/>
      <c r="ALS221" s="89"/>
      <c r="ALV221" s="89"/>
      <c r="AMA221" s="89"/>
      <c r="AMO221" s="89"/>
      <c r="AMP221" s="89"/>
      <c r="AMQ221" s="89"/>
      <c r="AMR221" s="89"/>
      <c r="AMS221" s="89"/>
      <c r="AMT221" s="89"/>
      <c r="AMU221" s="89"/>
      <c r="AMV221" s="89"/>
      <c r="AMW221" s="89"/>
      <c r="AMX221" s="89"/>
      <c r="AMY221" s="89"/>
      <c r="AMZ221" s="89"/>
      <c r="ANA221" s="89"/>
      <c r="ANB221" s="89"/>
      <c r="ANC221" s="89"/>
      <c r="AND221" s="89"/>
      <c r="ANE221" s="89"/>
      <c r="ANF221" s="89"/>
      <c r="ANG221" s="89"/>
      <c r="ANH221" s="89"/>
      <c r="ANI221" s="89"/>
      <c r="ANJ221" s="89"/>
      <c r="ANK221" s="89"/>
      <c r="ANL221" s="89"/>
      <c r="ANM221" s="89"/>
      <c r="ANN221" s="89"/>
      <c r="ANO221" s="89"/>
      <c r="ANP221" s="89"/>
      <c r="ANQ221" s="89"/>
      <c r="ANR221" s="89"/>
      <c r="ANS221" s="89"/>
      <c r="ANT221" s="89"/>
      <c r="ANU221" s="89"/>
      <c r="ANV221" s="89"/>
      <c r="ANW221" s="89"/>
      <c r="ANX221" s="89"/>
      <c r="ANY221" s="89"/>
      <c r="ANZ221" s="89"/>
      <c r="AOA221" s="89"/>
      <c r="AOD221" s="89"/>
      <c r="AOG221" s="89"/>
      <c r="AOJ221" s="89"/>
      <c r="AOM221" s="89"/>
      <c r="AOP221" s="89"/>
      <c r="APB221" s="89"/>
      <c r="APE221" s="89"/>
      <c r="APH221" s="89"/>
      <c r="APK221" s="89"/>
      <c r="APQ221" s="89"/>
      <c r="APT221" s="89"/>
      <c r="APZ221" s="89"/>
      <c r="AQC221" s="89"/>
      <c r="AQF221" s="89"/>
      <c r="AQI221" s="89"/>
      <c r="AQO221" s="89"/>
      <c r="AQR221" s="89"/>
      <c r="AQX221" s="89"/>
      <c r="AQZ221" s="89"/>
      <c r="ARA221" s="89"/>
      <c r="ARC221" s="89"/>
      <c r="ARF221" s="89"/>
      <c r="ARI221" s="89"/>
      <c r="ART221" s="89"/>
      <c r="ARV221" s="89"/>
      <c r="ASH221" s="89"/>
      <c r="ASK221" s="89"/>
      <c r="ASS221" s="89"/>
      <c r="ATM221" s="89"/>
      <c r="ATO221" s="89"/>
      <c r="ATP221" s="89"/>
      <c r="ATQ221" s="89"/>
      <c r="ATR221" s="89"/>
      <c r="ATS221" s="89"/>
      <c r="ATT221" s="89"/>
      <c r="AUL221" s="89"/>
      <c r="AUM221" s="89"/>
      <c r="AUP221" s="89"/>
      <c r="AUS221" s="89"/>
      <c r="AUU221" s="89"/>
      <c r="AUW221" s="89"/>
      <c r="AUZ221" s="89"/>
      <c r="AVC221" s="89"/>
      <c r="AVF221" s="89"/>
      <c r="AVL221" s="89"/>
      <c r="AVO221" s="89"/>
      <c r="AVR221" s="89"/>
      <c r="AVW221" s="89"/>
      <c r="AWK221" s="89"/>
      <c r="AWL221" s="89"/>
      <c r="AWM221" s="89"/>
      <c r="AWN221" s="89"/>
      <c r="AWO221" s="89"/>
      <c r="AWP221" s="89"/>
      <c r="AWQ221" s="89"/>
      <c r="AWR221" s="89"/>
      <c r="AWS221" s="89"/>
      <c r="AWT221" s="89"/>
      <c r="AWU221" s="89"/>
      <c r="AWV221" s="89"/>
      <c r="AWW221" s="89"/>
      <c r="AWX221" s="89"/>
      <c r="AWY221" s="89"/>
      <c r="AWZ221" s="89"/>
      <c r="AXA221" s="89"/>
      <c r="AXB221" s="89"/>
      <c r="AXC221" s="89"/>
      <c r="AXD221" s="89"/>
      <c r="AXE221" s="89"/>
      <c r="AXF221" s="89"/>
      <c r="AXG221" s="89"/>
      <c r="AXH221" s="89"/>
      <c r="AXI221" s="89"/>
      <c r="AXJ221" s="89"/>
      <c r="AXK221" s="89"/>
      <c r="AXL221" s="89"/>
      <c r="AXM221" s="89"/>
      <c r="AXN221" s="89"/>
      <c r="AXO221" s="89"/>
      <c r="AXP221" s="89"/>
      <c r="AXQ221" s="89"/>
      <c r="AXR221" s="89"/>
      <c r="AXS221" s="89"/>
      <c r="AXT221" s="89"/>
      <c r="AXU221" s="89"/>
      <c r="AXV221" s="89"/>
      <c r="AXW221" s="89"/>
      <c r="AXZ221" s="89"/>
      <c r="AYC221" s="89"/>
      <c r="AYF221" s="89"/>
      <c r="AYI221" s="89"/>
      <c r="AYL221" s="89"/>
      <c r="AYX221" s="89"/>
      <c r="AZA221" s="89"/>
      <c r="AZD221" s="89"/>
      <c r="AZG221" s="89"/>
      <c r="AZM221" s="89"/>
      <c r="AZP221" s="89"/>
      <c r="AZV221" s="89"/>
      <c r="AZY221" s="89"/>
      <c r="BAB221" s="89"/>
      <c r="BAE221" s="89"/>
      <c r="BAK221" s="89"/>
      <c r="BAN221" s="89"/>
      <c r="BAT221" s="89"/>
      <c r="BAV221" s="89"/>
      <c r="BAW221" s="89"/>
      <c r="BAY221" s="89"/>
      <c r="BBB221" s="89"/>
      <c r="BBE221" s="89"/>
      <c r="BBP221" s="89"/>
      <c r="BBR221" s="89"/>
      <c r="BCD221" s="89"/>
      <c r="BCG221" s="89"/>
      <c r="BCO221" s="89"/>
      <c r="BDI221" s="89"/>
      <c r="BDK221" s="89"/>
      <c r="BDL221" s="89"/>
      <c r="BDM221" s="89"/>
      <c r="BDN221" s="89"/>
      <c r="BDO221" s="89"/>
      <c r="BDP221" s="89"/>
      <c r="BEH221" s="89"/>
      <c r="BEI221" s="89"/>
      <c r="BEL221" s="89"/>
      <c r="BEO221" s="89"/>
      <c r="BEQ221" s="89"/>
      <c r="BES221" s="89"/>
      <c r="BEV221" s="89"/>
      <c r="BEY221" s="89"/>
      <c r="BFB221" s="89"/>
      <c r="BFH221" s="89"/>
      <c r="BFK221" s="89"/>
      <c r="BFN221" s="89"/>
      <c r="BFS221" s="89"/>
      <c r="BGG221" s="89"/>
      <c r="BGH221" s="89"/>
      <c r="BGI221" s="89"/>
      <c r="BGJ221" s="89"/>
      <c r="BGK221" s="89"/>
      <c r="BGL221" s="89"/>
      <c r="BGM221" s="89"/>
      <c r="BGN221" s="89"/>
      <c r="BGO221" s="89"/>
      <c r="BGP221" s="89"/>
      <c r="BGQ221" s="89"/>
      <c r="BGR221" s="89"/>
      <c r="BGS221" s="89"/>
      <c r="BGT221" s="89"/>
      <c r="BGU221" s="89"/>
      <c r="BGV221" s="89"/>
      <c r="BGW221" s="89"/>
      <c r="BGX221" s="89"/>
      <c r="BGY221" s="89"/>
      <c r="BGZ221" s="89"/>
      <c r="BHA221" s="89"/>
      <c r="BHB221" s="89"/>
      <c r="BHC221" s="89"/>
      <c r="BHD221" s="89"/>
      <c r="BHE221" s="89"/>
      <c r="BHF221" s="89"/>
      <c r="BHG221" s="89"/>
      <c r="BHH221" s="89"/>
      <c r="BHI221" s="89"/>
      <c r="BHJ221" s="89"/>
      <c r="BHK221" s="89"/>
      <c r="BHL221" s="89"/>
      <c r="BHM221" s="89"/>
      <c r="BHN221" s="89"/>
      <c r="BHO221" s="89"/>
      <c r="BHP221" s="89"/>
      <c r="BHQ221" s="89"/>
      <c r="BHR221" s="89"/>
      <c r="BHS221" s="89"/>
      <c r="BHV221" s="89"/>
      <c r="BHY221" s="89"/>
      <c r="BIB221" s="89"/>
      <c r="BIE221" s="89"/>
      <c r="BIH221" s="89"/>
      <c r="BIT221" s="89"/>
      <c r="BIW221" s="89"/>
      <c r="BIZ221" s="89"/>
      <c r="BJC221" s="89"/>
      <c r="BJI221" s="89"/>
      <c r="BJL221" s="89"/>
      <c r="BJR221" s="89"/>
      <c r="BJU221" s="89"/>
      <c r="BJX221" s="89"/>
      <c r="BKA221" s="89"/>
      <c r="BKG221" s="89"/>
      <c r="BKJ221" s="89"/>
      <c r="BKP221" s="89"/>
      <c r="BKR221" s="89"/>
      <c r="BKS221" s="89"/>
      <c r="BKU221" s="89"/>
      <c r="BKX221" s="89"/>
      <c r="BLA221" s="89"/>
      <c r="BLL221" s="89"/>
      <c r="BLN221" s="89"/>
      <c r="BLZ221" s="89"/>
      <c r="BMC221" s="89"/>
      <c r="BMK221" s="89"/>
      <c r="BNE221" s="89"/>
      <c r="BNG221" s="89"/>
      <c r="BNH221" s="89"/>
      <c r="BNI221" s="89"/>
      <c r="BNJ221" s="89"/>
      <c r="BNK221" s="89"/>
      <c r="BNL221" s="89"/>
      <c r="BOD221" s="89"/>
      <c r="BOE221" s="89"/>
      <c r="BOH221" s="89"/>
      <c r="BOK221" s="89"/>
      <c r="BOM221" s="89"/>
      <c r="BOO221" s="89"/>
      <c r="BOR221" s="89"/>
      <c r="BOU221" s="89"/>
      <c r="BOX221" s="89"/>
      <c r="BPD221" s="89"/>
      <c r="BPG221" s="89"/>
      <c r="BPJ221" s="89"/>
      <c r="BPO221" s="89"/>
      <c r="BQC221" s="89"/>
      <c r="BQD221" s="89"/>
      <c r="BQE221" s="89"/>
      <c r="BQF221" s="89"/>
      <c r="BQG221" s="89"/>
      <c r="BQH221" s="89"/>
      <c r="BQI221" s="89"/>
      <c r="BQJ221" s="89"/>
      <c r="BQK221" s="89"/>
      <c r="BQL221" s="89"/>
      <c r="BQM221" s="89"/>
      <c r="BQN221" s="89"/>
      <c r="BQO221" s="89"/>
      <c r="BQP221" s="89"/>
      <c r="BQQ221" s="89"/>
      <c r="BQR221" s="89"/>
      <c r="BQS221" s="89"/>
      <c r="BQT221" s="89"/>
      <c r="BQU221" s="89"/>
      <c r="BQV221" s="89"/>
      <c r="BQW221" s="89"/>
      <c r="BQX221" s="89"/>
      <c r="BQY221" s="89"/>
      <c r="BQZ221" s="89"/>
      <c r="BRA221" s="89"/>
      <c r="BRB221" s="89"/>
      <c r="BRC221" s="89"/>
      <c r="BRD221" s="89"/>
      <c r="BRE221" s="89"/>
      <c r="BRF221" s="89"/>
      <c r="BRG221" s="89"/>
      <c r="BRH221" s="89"/>
      <c r="BRI221" s="89"/>
      <c r="BRJ221" s="89"/>
      <c r="BRK221" s="89"/>
      <c r="BRL221" s="89"/>
      <c r="BRM221" s="89"/>
      <c r="BRN221" s="89"/>
      <c r="BRO221" s="89"/>
      <c r="BRR221" s="89"/>
      <c r="BRU221" s="89"/>
      <c r="BRX221" s="89"/>
      <c r="BSA221" s="89"/>
      <c r="BSD221" s="89"/>
      <c r="BSP221" s="89"/>
      <c r="BSS221" s="89"/>
      <c r="BSV221" s="89"/>
      <c r="BSY221" s="89"/>
      <c r="BTE221" s="89"/>
      <c r="BTH221" s="89"/>
      <c r="BTN221" s="89"/>
      <c r="BTQ221" s="89"/>
      <c r="BTT221" s="89"/>
      <c r="BTW221" s="89"/>
      <c r="BUC221" s="89"/>
      <c r="BUF221" s="89"/>
      <c r="BUL221" s="89"/>
      <c r="BUN221" s="89"/>
      <c r="BUO221" s="89"/>
      <c r="BUQ221" s="89"/>
      <c r="BUT221" s="89"/>
      <c r="BUW221" s="89"/>
      <c r="BVH221" s="89"/>
      <c r="BVJ221" s="89"/>
      <c r="BVV221" s="89"/>
      <c r="BVY221" s="89"/>
      <c r="BWG221" s="89"/>
      <c r="BXA221" s="89"/>
      <c r="BXC221" s="89"/>
      <c r="BXD221" s="89"/>
      <c r="BXE221" s="89"/>
      <c r="BXF221" s="89"/>
      <c r="BXG221" s="89"/>
      <c r="BXH221" s="89"/>
      <c r="BXZ221" s="89"/>
      <c r="BYA221" s="89"/>
      <c r="BYD221" s="89"/>
      <c r="BYG221" s="89"/>
      <c r="BYI221" s="89"/>
      <c r="BYK221" s="89"/>
      <c r="BYN221" s="89"/>
      <c r="BYQ221" s="89"/>
      <c r="BYT221" s="89"/>
      <c r="BYZ221" s="89"/>
      <c r="BZC221" s="89"/>
      <c r="BZF221" s="89"/>
      <c r="BZK221" s="89"/>
      <c r="BZY221" s="89"/>
      <c r="BZZ221" s="89"/>
      <c r="CAA221" s="89"/>
      <c r="CAB221" s="89"/>
      <c r="CAC221" s="89"/>
      <c r="CAD221" s="89"/>
      <c r="CAE221" s="89"/>
      <c r="CAF221" s="89"/>
      <c r="CAG221" s="89"/>
      <c r="CAH221" s="89"/>
      <c r="CAI221" s="89"/>
      <c r="CAJ221" s="89"/>
      <c r="CAK221" s="89"/>
      <c r="CAL221" s="89"/>
      <c r="CAM221" s="89"/>
      <c r="CAN221" s="89"/>
      <c r="CAO221" s="89"/>
      <c r="CAP221" s="89"/>
      <c r="CAQ221" s="89"/>
      <c r="CAR221" s="89"/>
      <c r="CAS221" s="89"/>
      <c r="CAT221" s="89"/>
      <c r="CAU221" s="89"/>
      <c r="CAV221" s="89"/>
      <c r="CAW221" s="89"/>
      <c r="CAX221" s="89"/>
      <c r="CAY221" s="89"/>
      <c r="CAZ221" s="89"/>
      <c r="CBA221" s="89"/>
      <c r="CBB221" s="89"/>
      <c r="CBC221" s="89"/>
      <c r="CBD221" s="89"/>
      <c r="CBE221" s="89"/>
      <c r="CBF221" s="89"/>
      <c r="CBG221" s="89"/>
      <c r="CBH221" s="89"/>
      <c r="CBI221" s="89"/>
      <c r="CBJ221" s="89"/>
      <c r="CBK221" s="89"/>
      <c r="CBN221" s="89"/>
      <c r="CBQ221" s="89"/>
      <c r="CBT221" s="89"/>
      <c r="CBW221" s="89"/>
      <c r="CBZ221" s="89"/>
      <c r="CCL221" s="89"/>
      <c r="CCO221" s="89"/>
      <c r="CCR221" s="89"/>
      <c r="CCU221" s="89"/>
      <c r="CDA221" s="89"/>
      <c r="CDD221" s="89"/>
      <c r="CDJ221" s="89"/>
      <c r="CDM221" s="89"/>
      <c r="CDP221" s="89"/>
      <c r="CDS221" s="89"/>
      <c r="CDY221" s="89"/>
      <c r="CEB221" s="89"/>
      <c r="CEH221" s="89"/>
      <c r="CEJ221" s="89"/>
      <c r="CEK221" s="89"/>
      <c r="CEM221" s="89"/>
      <c r="CEP221" s="89"/>
      <c r="CES221" s="89"/>
      <c r="CFD221" s="89"/>
      <c r="CFF221" s="89"/>
      <c r="CFR221" s="89"/>
      <c r="CFU221" s="89"/>
      <c r="CGC221" s="89"/>
      <c r="CGW221" s="89"/>
      <c r="CGY221" s="89"/>
      <c r="CGZ221" s="89"/>
      <c r="CHA221" s="89"/>
      <c r="CHB221" s="89"/>
      <c r="CHC221" s="89"/>
      <c r="CHD221" s="89"/>
      <c r="CHV221" s="89"/>
      <c r="CHW221" s="89"/>
      <c r="CHZ221" s="89"/>
      <c r="CIC221" s="89"/>
      <c r="CIE221" s="89"/>
      <c r="CIG221" s="89"/>
      <c r="CIJ221" s="89"/>
      <c r="CIM221" s="89"/>
      <c r="CIP221" s="89"/>
      <c r="CIV221" s="89"/>
      <c r="CIY221" s="89"/>
      <c r="CJB221" s="89"/>
      <c r="CJG221" s="89"/>
      <c r="CJU221" s="89"/>
      <c r="CJV221" s="89"/>
      <c r="CJW221" s="89"/>
      <c r="CJX221" s="89"/>
      <c r="CJY221" s="89"/>
      <c r="CJZ221" s="89"/>
      <c r="CKA221" s="89"/>
      <c r="CKB221" s="89"/>
      <c r="CKC221" s="89"/>
      <c r="CKD221" s="89"/>
      <c r="CKE221" s="89"/>
      <c r="CKF221" s="89"/>
      <c r="CKG221" s="89"/>
      <c r="CKH221" s="89"/>
      <c r="CKI221" s="89"/>
      <c r="CKJ221" s="89"/>
      <c r="CKK221" s="89"/>
      <c r="CKL221" s="89"/>
      <c r="CKM221" s="89"/>
      <c r="CKN221" s="89"/>
      <c r="CKO221" s="89"/>
      <c r="CKP221" s="89"/>
      <c r="CKQ221" s="89"/>
      <c r="CKR221" s="89"/>
      <c r="CKS221" s="89"/>
      <c r="CKT221" s="89"/>
      <c r="CKU221" s="89"/>
      <c r="CKV221" s="89"/>
      <c r="CKW221" s="89"/>
      <c r="CKX221" s="89"/>
      <c r="CKY221" s="89"/>
      <c r="CKZ221" s="89"/>
      <c r="CLA221" s="89"/>
      <c r="CLB221" s="89"/>
      <c r="CLC221" s="89"/>
      <c r="CLD221" s="89"/>
      <c r="CLE221" s="89"/>
      <c r="CLF221" s="89"/>
      <c r="CLG221" s="89"/>
      <c r="CLJ221" s="89"/>
      <c r="CLM221" s="89"/>
      <c r="CLP221" s="89"/>
      <c r="CLS221" s="89"/>
      <c r="CLV221" s="89"/>
      <c r="CMH221" s="89"/>
      <c r="CMK221" s="89"/>
      <c r="CMN221" s="89"/>
      <c r="CMQ221" s="89"/>
      <c r="CMW221" s="89"/>
      <c r="CMZ221" s="89"/>
      <c r="CNF221" s="89"/>
      <c r="CNI221" s="89"/>
      <c r="CNL221" s="89"/>
      <c r="CNO221" s="89"/>
      <c r="CNU221" s="89"/>
      <c r="CNX221" s="89"/>
      <c r="COD221" s="89"/>
      <c r="COF221" s="89"/>
      <c r="COG221" s="89"/>
      <c r="COI221" s="89"/>
      <c r="COL221" s="89"/>
      <c r="COO221" s="89"/>
      <c r="COZ221" s="89"/>
      <c r="CPB221" s="89"/>
      <c r="CPN221" s="89"/>
      <c r="CPQ221" s="89"/>
      <c r="CPY221" s="89"/>
      <c r="CQS221" s="89"/>
      <c r="CQU221" s="89"/>
      <c r="CQV221" s="89"/>
      <c r="CQW221" s="89"/>
      <c r="CQX221" s="89"/>
      <c r="CQY221" s="89"/>
      <c r="CQZ221" s="89"/>
      <c r="CRR221" s="89"/>
      <c r="CRS221" s="89"/>
      <c r="CRV221" s="89"/>
      <c r="CRY221" s="89"/>
      <c r="CSA221" s="89"/>
      <c r="CSC221" s="89"/>
      <c r="CSF221" s="89"/>
      <c r="CSI221" s="89"/>
      <c r="CSL221" s="89"/>
      <c r="CSR221" s="89"/>
      <c r="CSU221" s="89"/>
      <c r="CSX221" s="89"/>
      <c r="CTC221" s="89"/>
      <c r="CTQ221" s="89"/>
      <c r="CTR221" s="89"/>
      <c r="CTS221" s="89"/>
      <c r="CTT221" s="89"/>
      <c r="CTU221" s="89"/>
      <c r="CTV221" s="89"/>
      <c r="CTW221" s="89"/>
      <c r="CTX221" s="89"/>
      <c r="CTY221" s="89"/>
      <c r="CTZ221" s="89"/>
      <c r="CUA221" s="89"/>
      <c r="CUB221" s="89"/>
      <c r="CUC221" s="89"/>
      <c r="CUD221" s="89"/>
      <c r="CUE221" s="89"/>
      <c r="CUF221" s="89"/>
      <c r="CUG221" s="89"/>
      <c r="CUH221" s="89"/>
      <c r="CUI221" s="89"/>
      <c r="CUJ221" s="89"/>
      <c r="CUK221" s="89"/>
      <c r="CUL221" s="89"/>
      <c r="CUM221" s="89"/>
      <c r="CUN221" s="89"/>
      <c r="CUO221" s="89"/>
      <c r="CUP221" s="89"/>
      <c r="CUQ221" s="89"/>
      <c r="CUR221" s="89"/>
      <c r="CUS221" s="89"/>
      <c r="CUT221" s="89"/>
      <c r="CUU221" s="89"/>
      <c r="CUV221" s="89"/>
      <c r="CUW221" s="89"/>
      <c r="CUX221" s="89"/>
      <c r="CUY221" s="89"/>
      <c r="CUZ221" s="89"/>
      <c r="CVA221" s="89"/>
      <c r="CVB221" s="89"/>
      <c r="CVC221" s="89"/>
      <c r="CVF221" s="89"/>
      <c r="CVI221" s="89"/>
      <c r="CVL221" s="89"/>
      <c r="CVO221" s="89"/>
      <c r="CVR221" s="89"/>
      <c r="CWD221" s="89"/>
      <c r="CWG221" s="89"/>
      <c r="CWJ221" s="89"/>
      <c r="CWM221" s="89"/>
      <c r="CWS221" s="89"/>
      <c r="CWV221" s="89"/>
      <c r="CXB221" s="89"/>
      <c r="CXE221" s="89"/>
      <c r="CXH221" s="89"/>
      <c r="CXK221" s="89"/>
      <c r="CXQ221" s="89"/>
      <c r="CXT221" s="89"/>
      <c r="CXZ221" s="89"/>
      <c r="CYB221" s="89"/>
      <c r="CYC221" s="89"/>
      <c r="CYE221" s="89"/>
      <c r="CYH221" s="89"/>
      <c r="CYK221" s="89"/>
      <c r="CYV221" s="89"/>
      <c r="CYX221" s="89"/>
      <c r="CZJ221" s="89"/>
      <c r="CZM221" s="89"/>
      <c r="CZU221" s="89"/>
      <c r="DAO221" s="89"/>
      <c r="DAQ221" s="89"/>
      <c r="DAR221" s="89"/>
      <c r="DAS221" s="89"/>
      <c r="DAT221" s="89"/>
      <c r="DAU221" s="89"/>
      <c r="DAV221" s="89"/>
      <c r="DBN221" s="89"/>
      <c r="DBO221" s="89"/>
      <c r="DBR221" s="89"/>
      <c r="DBU221" s="89"/>
      <c r="DBW221" s="89"/>
      <c r="DBY221" s="89"/>
      <c r="DCB221" s="89"/>
      <c r="DCE221" s="89"/>
      <c r="DCH221" s="89"/>
      <c r="DCN221" s="89"/>
      <c r="DCQ221" s="89"/>
      <c r="DCT221" s="89"/>
      <c r="DCY221" s="89"/>
      <c r="DDM221" s="89"/>
      <c r="DDN221" s="89"/>
      <c r="DDO221" s="89"/>
      <c r="DDP221" s="89"/>
      <c r="DDQ221" s="89"/>
      <c r="DDR221" s="89"/>
      <c r="DDS221" s="89"/>
      <c r="DDT221" s="89"/>
      <c r="DDU221" s="89"/>
      <c r="DDV221" s="89"/>
      <c r="DDW221" s="89"/>
      <c r="DDX221" s="89"/>
      <c r="DDY221" s="89"/>
      <c r="DDZ221" s="89"/>
      <c r="DEA221" s="89"/>
      <c r="DEB221" s="89"/>
      <c r="DEC221" s="89"/>
      <c r="DED221" s="89"/>
      <c r="DEE221" s="89"/>
      <c r="DEF221" s="89"/>
      <c r="DEG221" s="89"/>
      <c r="DEH221" s="89"/>
      <c r="DEI221" s="89"/>
      <c r="DEJ221" s="89"/>
      <c r="DEK221" s="89"/>
      <c r="DEL221" s="89"/>
      <c r="DEM221" s="89"/>
      <c r="DEN221" s="89"/>
      <c r="DEO221" s="89"/>
      <c r="DEP221" s="89"/>
      <c r="DEQ221" s="89"/>
      <c r="DER221" s="89"/>
      <c r="DES221" s="89"/>
      <c r="DET221" s="89"/>
      <c r="DEU221" s="89"/>
      <c r="DEV221" s="89"/>
      <c r="DEW221" s="89"/>
      <c r="DEX221" s="89"/>
      <c r="DEY221" s="89"/>
      <c r="DFB221" s="89"/>
      <c r="DFE221" s="89"/>
      <c r="DFH221" s="89"/>
      <c r="DFK221" s="89"/>
      <c r="DFN221" s="89"/>
      <c r="DFZ221" s="89"/>
      <c r="DGC221" s="89"/>
      <c r="DGF221" s="89"/>
      <c r="DGI221" s="89"/>
      <c r="DGO221" s="89"/>
      <c r="DGR221" s="89"/>
      <c r="DGX221" s="89"/>
      <c r="DHA221" s="89"/>
      <c r="DHD221" s="89"/>
      <c r="DHG221" s="89"/>
      <c r="DHM221" s="89"/>
      <c r="DHP221" s="89"/>
      <c r="DHV221" s="89"/>
      <c r="DHX221" s="89"/>
      <c r="DHY221" s="89"/>
      <c r="DIA221" s="89"/>
      <c r="DID221" s="89"/>
      <c r="DIG221" s="89"/>
      <c r="DIR221" s="89"/>
      <c r="DIT221" s="89"/>
      <c r="DJF221" s="89"/>
      <c r="DJI221" s="89"/>
      <c r="DJQ221" s="89"/>
      <c r="DKK221" s="89"/>
      <c r="DKM221" s="89"/>
      <c r="DKN221" s="89"/>
      <c r="DKO221" s="89"/>
      <c r="DKP221" s="89"/>
      <c r="DKQ221" s="89"/>
      <c r="DKR221" s="89"/>
      <c r="DLJ221" s="89"/>
      <c r="DLK221" s="89"/>
      <c r="DLN221" s="89"/>
      <c r="DLQ221" s="89"/>
      <c r="DLS221" s="89"/>
      <c r="DLU221" s="89"/>
      <c r="DLX221" s="89"/>
      <c r="DMA221" s="89"/>
      <c r="DMD221" s="89"/>
      <c r="DMJ221" s="89"/>
      <c r="DMM221" s="89"/>
      <c r="DMP221" s="89"/>
      <c r="DMU221" s="89"/>
      <c r="DNI221" s="89"/>
      <c r="DNJ221" s="89"/>
      <c r="DNK221" s="89"/>
      <c r="DNL221" s="89"/>
      <c r="DNM221" s="89"/>
      <c r="DNN221" s="89"/>
      <c r="DNO221" s="89"/>
      <c r="DNP221" s="89"/>
      <c r="DNQ221" s="89"/>
      <c r="DNR221" s="89"/>
      <c r="DNS221" s="89"/>
      <c r="DNT221" s="89"/>
      <c r="DNU221" s="89"/>
      <c r="DNV221" s="89"/>
      <c r="DNW221" s="89"/>
      <c r="DNX221" s="89"/>
      <c r="DNY221" s="89"/>
      <c r="DNZ221" s="89"/>
      <c r="DOA221" s="89"/>
      <c r="DOB221" s="89"/>
      <c r="DOC221" s="89"/>
      <c r="DOD221" s="89"/>
      <c r="DOE221" s="89"/>
      <c r="DOF221" s="89"/>
      <c r="DOG221" s="89"/>
      <c r="DOH221" s="89"/>
      <c r="DOI221" s="89"/>
      <c r="DOJ221" s="89"/>
      <c r="DOK221" s="89"/>
      <c r="DOL221" s="89"/>
      <c r="DOM221" s="89"/>
      <c r="DON221" s="89"/>
      <c r="DOO221" s="89"/>
      <c r="DOP221" s="89"/>
      <c r="DOQ221" s="89"/>
      <c r="DOR221" s="89"/>
      <c r="DOS221" s="89"/>
      <c r="DOT221" s="89"/>
      <c r="DOU221" s="89"/>
      <c r="DOX221" s="89"/>
      <c r="DPA221" s="89"/>
      <c r="DPD221" s="89"/>
      <c r="DPG221" s="89"/>
      <c r="DPJ221" s="89"/>
      <c r="DPV221" s="89"/>
      <c r="DPY221" s="89"/>
      <c r="DQB221" s="89"/>
      <c r="DQE221" s="89"/>
      <c r="DQK221" s="89"/>
      <c r="DQN221" s="89"/>
      <c r="DQT221" s="89"/>
      <c r="DQW221" s="89"/>
      <c r="DQZ221" s="89"/>
      <c r="DRC221" s="89"/>
      <c r="DRI221" s="89"/>
      <c r="DRL221" s="89"/>
      <c r="DRR221" s="89"/>
      <c r="DRT221" s="89"/>
      <c r="DRU221" s="89"/>
      <c r="DRW221" s="89"/>
      <c r="DRZ221" s="89"/>
      <c r="DSC221" s="89"/>
      <c r="DSN221" s="89"/>
      <c r="DSP221" s="89"/>
      <c r="DTB221" s="89"/>
      <c r="DTE221" s="89"/>
      <c r="DTM221" s="89"/>
      <c r="DUG221" s="89"/>
      <c r="DUI221" s="89"/>
      <c r="DUJ221" s="89"/>
      <c r="DUK221" s="89"/>
      <c r="DUL221" s="89"/>
      <c r="DUM221" s="89"/>
      <c r="DUN221" s="89"/>
      <c r="DVF221" s="89"/>
      <c r="DVG221" s="89"/>
      <c r="DVJ221" s="89"/>
      <c r="DVM221" s="89"/>
      <c r="DVO221" s="89"/>
      <c r="DVQ221" s="89"/>
      <c r="DVT221" s="89"/>
      <c r="DVW221" s="89"/>
      <c r="DVZ221" s="89"/>
      <c r="DWF221" s="89"/>
      <c r="DWI221" s="89"/>
      <c r="DWL221" s="89"/>
      <c r="DWQ221" s="89"/>
      <c r="DXE221" s="89"/>
      <c r="DXF221" s="89"/>
      <c r="DXG221" s="89"/>
      <c r="DXH221" s="89"/>
      <c r="DXI221" s="89"/>
      <c r="DXJ221" s="89"/>
      <c r="DXK221" s="89"/>
      <c r="DXL221" s="89"/>
      <c r="DXM221" s="89"/>
      <c r="DXN221" s="89"/>
      <c r="DXO221" s="89"/>
      <c r="DXP221" s="89"/>
      <c r="DXQ221" s="89"/>
      <c r="DXR221" s="89"/>
      <c r="DXS221" s="89"/>
      <c r="DXT221" s="89"/>
      <c r="DXU221" s="89"/>
      <c r="DXV221" s="89"/>
      <c r="DXW221" s="89"/>
      <c r="DXX221" s="89"/>
      <c r="DXY221" s="89"/>
      <c r="DXZ221" s="89"/>
      <c r="DYA221" s="89"/>
      <c r="DYB221" s="89"/>
      <c r="DYC221" s="89"/>
      <c r="DYD221" s="89"/>
      <c r="DYE221" s="89"/>
      <c r="DYF221" s="89"/>
      <c r="DYG221" s="89"/>
      <c r="DYH221" s="89"/>
      <c r="DYI221" s="89"/>
      <c r="DYJ221" s="89"/>
      <c r="DYK221" s="89"/>
      <c r="DYL221" s="89"/>
      <c r="DYM221" s="89"/>
      <c r="DYN221" s="89"/>
      <c r="DYO221" s="89"/>
      <c r="DYP221" s="89"/>
      <c r="DYQ221" s="89"/>
      <c r="DYT221" s="89"/>
      <c r="DYW221" s="89"/>
      <c r="DYZ221" s="89"/>
      <c r="DZC221" s="89"/>
      <c r="DZF221" s="89"/>
      <c r="DZR221" s="89"/>
      <c r="DZU221" s="89"/>
      <c r="DZX221" s="89"/>
      <c r="EAA221" s="89"/>
      <c r="EAG221" s="89"/>
      <c r="EAJ221" s="89"/>
      <c r="EAP221" s="89"/>
      <c r="EAS221" s="89"/>
      <c r="EAV221" s="89"/>
      <c r="EAY221" s="89"/>
      <c r="EBE221" s="89"/>
      <c r="EBH221" s="89"/>
      <c r="EBN221" s="89"/>
      <c r="EBP221" s="89"/>
      <c r="EBQ221" s="89"/>
      <c r="EBS221" s="89"/>
      <c r="EBV221" s="89"/>
      <c r="EBY221" s="89"/>
      <c r="ECJ221" s="89"/>
      <c r="ECL221" s="89"/>
      <c r="ECX221" s="89"/>
      <c r="EDA221" s="89"/>
      <c r="EDI221" s="89"/>
      <c r="EEC221" s="89"/>
      <c r="EEE221" s="89"/>
      <c r="EEF221" s="89"/>
      <c r="EEG221" s="89"/>
      <c r="EEH221" s="89"/>
      <c r="EEI221" s="89"/>
      <c r="EEJ221" s="89"/>
      <c r="EFB221" s="89"/>
      <c r="EFC221" s="89"/>
      <c r="EFF221" s="89"/>
      <c r="EFI221" s="89"/>
      <c r="EFK221" s="89"/>
      <c r="EFM221" s="89"/>
      <c r="EFP221" s="89"/>
      <c r="EFS221" s="89"/>
      <c r="EFV221" s="89"/>
      <c r="EGB221" s="89"/>
      <c r="EGE221" s="89"/>
      <c r="EGH221" s="89"/>
      <c r="EGM221" s="89"/>
      <c r="EHA221" s="89"/>
      <c r="EHB221" s="89"/>
      <c r="EHC221" s="89"/>
      <c r="EHD221" s="89"/>
      <c r="EHE221" s="89"/>
      <c r="EHF221" s="89"/>
      <c r="EHG221" s="89"/>
      <c r="EHH221" s="89"/>
      <c r="EHI221" s="89"/>
      <c r="EHJ221" s="89"/>
      <c r="EHK221" s="89"/>
      <c r="EHL221" s="89"/>
      <c r="EHM221" s="89"/>
      <c r="EHN221" s="89"/>
      <c r="EHO221" s="89"/>
      <c r="EHP221" s="89"/>
      <c r="EHQ221" s="89"/>
      <c r="EHR221" s="89"/>
      <c r="EHS221" s="89"/>
      <c r="EHT221" s="89"/>
      <c r="EHU221" s="89"/>
      <c r="EHV221" s="89"/>
      <c r="EHW221" s="89"/>
      <c r="EHX221" s="89"/>
      <c r="EHY221" s="89"/>
      <c r="EHZ221" s="89"/>
      <c r="EIA221" s="89"/>
      <c r="EIB221" s="89"/>
      <c r="EIC221" s="89"/>
      <c r="EID221" s="89"/>
      <c r="EIE221" s="89"/>
      <c r="EIF221" s="89"/>
      <c r="EIG221" s="89"/>
      <c r="EIH221" s="89"/>
      <c r="EII221" s="89"/>
      <c r="EIJ221" s="89"/>
      <c r="EIK221" s="89"/>
      <c r="EIL221" s="89"/>
      <c r="EIM221" s="89"/>
      <c r="EIP221" s="89"/>
      <c r="EIS221" s="89"/>
      <c r="EIV221" s="89"/>
      <c r="EIY221" s="89"/>
      <c r="EJB221" s="89"/>
      <c r="EJN221" s="89"/>
      <c r="EJQ221" s="89"/>
      <c r="EJT221" s="89"/>
      <c r="EJW221" s="89"/>
      <c r="EKC221" s="89"/>
      <c r="EKF221" s="89"/>
      <c r="EKL221" s="89"/>
      <c r="EKO221" s="89"/>
      <c r="EKR221" s="89"/>
      <c r="EKU221" s="89"/>
      <c r="ELA221" s="89"/>
      <c r="ELD221" s="89"/>
      <c r="ELJ221" s="89"/>
      <c r="ELL221" s="89"/>
      <c r="ELM221" s="89"/>
      <c r="ELO221" s="89"/>
      <c r="ELR221" s="89"/>
      <c r="ELU221" s="89"/>
      <c r="EMF221" s="89"/>
      <c r="EMH221" s="89"/>
      <c r="EMT221" s="89"/>
      <c r="EMW221" s="89"/>
      <c r="ENE221" s="89"/>
      <c r="ENY221" s="89"/>
      <c r="EOA221" s="89"/>
      <c r="EOB221" s="89"/>
      <c r="EOC221" s="89"/>
      <c r="EOD221" s="89"/>
      <c r="EOE221" s="89"/>
      <c r="EOF221" s="89"/>
      <c r="EOX221" s="89"/>
      <c r="EOY221" s="89"/>
      <c r="EPB221" s="89"/>
      <c r="EPE221" s="89"/>
      <c r="EPG221" s="89"/>
      <c r="EPI221" s="89"/>
      <c r="EPL221" s="89"/>
      <c r="EPO221" s="89"/>
      <c r="EPR221" s="89"/>
      <c r="EPX221" s="89"/>
      <c r="EQA221" s="89"/>
      <c r="EQD221" s="89"/>
      <c r="EQI221" s="89"/>
      <c r="EQW221" s="89"/>
      <c r="EQX221" s="89"/>
      <c r="EQY221" s="89"/>
      <c r="EQZ221" s="89"/>
      <c r="ERA221" s="89"/>
      <c r="ERB221" s="89"/>
      <c r="ERC221" s="89"/>
      <c r="ERD221" s="89"/>
      <c r="ERE221" s="89"/>
      <c r="ERF221" s="89"/>
      <c r="ERG221" s="89"/>
      <c r="ERH221" s="89"/>
      <c r="ERI221" s="89"/>
      <c r="ERJ221" s="89"/>
      <c r="ERK221" s="89"/>
      <c r="ERL221" s="89"/>
      <c r="ERM221" s="89"/>
      <c r="ERN221" s="89"/>
      <c r="ERO221" s="89"/>
      <c r="ERP221" s="89"/>
      <c r="ERQ221" s="89"/>
      <c r="ERR221" s="89"/>
      <c r="ERS221" s="89"/>
      <c r="ERT221" s="89"/>
      <c r="ERU221" s="89"/>
      <c r="ERV221" s="89"/>
      <c r="ERW221" s="89"/>
      <c r="ERX221" s="89"/>
      <c r="ERY221" s="89"/>
      <c r="ERZ221" s="89"/>
      <c r="ESA221" s="89"/>
      <c r="ESB221" s="89"/>
      <c r="ESC221" s="89"/>
      <c r="ESD221" s="89"/>
      <c r="ESE221" s="89"/>
      <c r="ESF221" s="89"/>
      <c r="ESG221" s="89"/>
      <c r="ESH221" s="89"/>
      <c r="ESI221" s="89"/>
      <c r="ESL221" s="89"/>
      <c r="ESO221" s="89"/>
      <c r="ESR221" s="89"/>
      <c r="ESU221" s="89"/>
      <c r="ESX221" s="89"/>
      <c r="ETJ221" s="89"/>
      <c r="ETM221" s="89"/>
      <c r="ETP221" s="89"/>
      <c r="ETS221" s="89"/>
      <c r="ETY221" s="89"/>
      <c r="EUB221" s="89"/>
      <c r="EUH221" s="89"/>
      <c r="EUK221" s="89"/>
      <c r="EUN221" s="89"/>
      <c r="EUQ221" s="89"/>
      <c r="EUW221" s="89"/>
      <c r="EUZ221" s="89"/>
      <c r="EVF221" s="89"/>
      <c r="EVH221" s="89"/>
      <c r="EVI221" s="89"/>
      <c r="EVK221" s="89"/>
      <c r="EVN221" s="89"/>
      <c r="EVQ221" s="89"/>
      <c r="EWB221" s="89"/>
      <c r="EWD221" s="89"/>
      <c r="EWP221" s="89"/>
      <c r="EWS221" s="89"/>
      <c r="EXA221" s="89"/>
      <c r="EXU221" s="89"/>
      <c r="EXW221" s="89"/>
      <c r="EXX221" s="89"/>
      <c r="EXY221" s="89"/>
      <c r="EXZ221" s="89"/>
      <c r="EYA221" s="89"/>
      <c r="EYB221" s="89"/>
      <c r="EYT221" s="89"/>
      <c r="EYU221" s="89"/>
      <c r="EYX221" s="89"/>
      <c r="EZA221" s="89"/>
      <c r="EZC221" s="89"/>
      <c r="EZE221" s="89"/>
      <c r="EZH221" s="89"/>
      <c r="EZK221" s="89"/>
      <c r="EZN221" s="89"/>
      <c r="EZT221" s="89"/>
      <c r="EZW221" s="89"/>
      <c r="EZZ221" s="89"/>
      <c r="FAE221" s="89"/>
      <c r="FAS221" s="89"/>
      <c r="FAT221" s="89"/>
      <c r="FAU221" s="89"/>
      <c r="FAV221" s="89"/>
      <c r="FAW221" s="89"/>
      <c r="FAX221" s="89"/>
      <c r="FAY221" s="89"/>
      <c r="FAZ221" s="89"/>
      <c r="FBA221" s="89"/>
      <c r="FBB221" s="89"/>
      <c r="FBC221" s="89"/>
      <c r="FBD221" s="89"/>
      <c r="FBE221" s="89"/>
      <c r="FBF221" s="89"/>
      <c r="FBG221" s="89"/>
      <c r="FBH221" s="89"/>
      <c r="FBI221" s="89"/>
      <c r="FBJ221" s="89"/>
      <c r="FBK221" s="89"/>
      <c r="FBL221" s="89"/>
      <c r="FBM221" s="89"/>
      <c r="FBN221" s="89"/>
      <c r="FBO221" s="89"/>
      <c r="FBP221" s="89"/>
      <c r="FBQ221" s="89"/>
      <c r="FBR221" s="89"/>
      <c r="FBS221" s="89"/>
      <c r="FBT221" s="89"/>
      <c r="FBU221" s="89"/>
      <c r="FBV221" s="89"/>
      <c r="FBW221" s="89"/>
      <c r="FBX221" s="89"/>
      <c r="FBY221" s="89"/>
      <c r="FBZ221" s="89"/>
      <c r="FCA221" s="89"/>
      <c r="FCB221" s="89"/>
      <c r="FCC221" s="89"/>
      <c r="FCD221" s="89"/>
      <c r="FCE221" s="89"/>
      <c r="FCH221" s="89"/>
      <c r="FCK221" s="89"/>
      <c r="FCN221" s="89"/>
      <c r="FCQ221" s="89"/>
      <c r="FCT221" s="89"/>
      <c r="FDF221" s="89"/>
      <c r="FDI221" s="89"/>
      <c r="FDL221" s="89"/>
      <c r="FDO221" s="89"/>
      <c r="FDU221" s="89"/>
      <c r="FDX221" s="89"/>
      <c r="FED221" s="89"/>
      <c r="FEG221" s="89"/>
      <c r="FEJ221" s="89"/>
      <c r="FEM221" s="89"/>
      <c r="FES221" s="89"/>
      <c r="FEV221" s="89"/>
      <c r="FFB221" s="89"/>
      <c r="FFD221" s="89"/>
      <c r="FFE221" s="89"/>
      <c r="FFG221" s="89"/>
      <c r="FFJ221" s="89"/>
      <c r="FFM221" s="89"/>
      <c r="FFX221" s="89"/>
      <c r="FFZ221" s="89"/>
      <c r="FGL221" s="89"/>
      <c r="FGO221" s="89"/>
      <c r="FGW221" s="89"/>
      <c r="FHQ221" s="89"/>
      <c r="FHS221" s="89"/>
      <c r="FHT221" s="89"/>
      <c r="FHU221" s="89"/>
      <c r="FHV221" s="89"/>
      <c r="FHW221" s="89"/>
      <c r="FHX221" s="89"/>
      <c r="FIP221" s="89"/>
      <c r="FIQ221" s="89"/>
      <c r="FIT221" s="89"/>
      <c r="FIW221" s="89"/>
      <c r="FIY221" s="89"/>
      <c r="FJA221" s="89"/>
      <c r="FJD221" s="89"/>
      <c r="FJG221" s="89"/>
      <c r="FJJ221" s="89"/>
      <c r="FJP221" s="89"/>
      <c r="FJS221" s="89"/>
      <c r="FJV221" s="89"/>
      <c r="FKA221" s="89"/>
      <c r="FKO221" s="89"/>
      <c r="FKP221" s="89"/>
      <c r="FKQ221" s="89"/>
      <c r="FKR221" s="89"/>
      <c r="FKS221" s="89"/>
      <c r="FKT221" s="89"/>
      <c r="FKU221" s="89"/>
      <c r="FKV221" s="89"/>
      <c r="FKW221" s="89"/>
      <c r="FKX221" s="89"/>
      <c r="FKY221" s="89"/>
      <c r="FKZ221" s="89"/>
      <c r="FLA221" s="89"/>
      <c r="FLB221" s="89"/>
      <c r="FLC221" s="89"/>
      <c r="FLD221" s="89"/>
      <c r="FLE221" s="89"/>
      <c r="FLF221" s="89"/>
      <c r="FLG221" s="89"/>
      <c r="FLH221" s="89"/>
      <c r="FLI221" s="89"/>
      <c r="FLJ221" s="89"/>
      <c r="FLK221" s="89"/>
      <c r="FLL221" s="89"/>
      <c r="FLM221" s="89"/>
      <c r="FLN221" s="89"/>
      <c r="FLO221" s="89"/>
      <c r="FLP221" s="89"/>
      <c r="FLQ221" s="89"/>
      <c r="FLR221" s="89"/>
      <c r="FLS221" s="89"/>
      <c r="FLT221" s="89"/>
      <c r="FLU221" s="89"/>
      <c r="FLV221" s="89"/>
      <c r="FLW221" s="89"/>
      <c r="FLX221" s="89"/>
      <c r="FLY221" s="89"/>
      <c r="FLZ221" s="89"/>
      <c r="FMA221" s="89"/>
      <c r="FMD221" s="89"/>
      <c r="FMG221" s="89"/>
      <c r="FMJ221" s="89"/>
      <c r="FMM221" s="89"/>
      <c r="FMP221" s="89"/>
      <c r="FNB221" s="89"/>
      <c r="FNE221" s="89"/>
      <c r="FNH221" s="89"/>
      <c r="FNK221" s="89"/>
      <c r="FNQ221" s="89"/>
      <c r="FNT221" s="89"/>
      <c r="FNZ221" s="89"/>
      <c r="FOC221" s="89"/>
      <c r="FOF221" s="89"/>
      <c r="FOI221" s="89"/>
      <c r="FOO221" s="89"/>
      <c r="FOR221" s="89"/>
      <c r="FOX221" s="89"/>
      <c r="FOZ221" s="89"/>
      <c r="FPA221" s="89"/>
      <c r="FPC221" s="89"/>
      <c r="FPF221" s="89"/>
      <c r="FPI221" s="89"/>
      <c r="FPT221" s="89"/>
      <c r="FPV221" s="89"/>
      <c r="FQH221" s="89"/>
      <c r="FQK221" s="89"/>
      <c r="FQS221" s="89"/>
      <c r="FRM221" s="89"/>
      <c r="FRO221" s="89"/>
      <c r="FRP221" s="89"/>
      <c r="FRQ221" s="89"/>
      <c r="FRR221" s="89"/>
      <c r="FRS221" s="89"/>
      <c r="FRT221" s="89"/>
      <c r="FSL221" s="89"/>
      <c r="FSM221" s="89"/>
      <c r="FSP221" s="89"/>
      <c r="FSS221" s="89"/>
      <c r="FSU221" s="89"/>
      <c r="FSW221" s="89"/>
      <c r="FSZ221" s="89"/>
      <c r="FTC221" s="89"/>
      <c r="FTF221" s="89"/>
      <c r="FTL221" s="89"/>
      <c r="FTO221" s="89"/>
      <c r="FTR221" s="89"/>
      <c r="FTW221" s="89"/>
      <c r="FUK221" s="89"/>
      <c r="FUL221" s="89"/>
      <c r="FUM221" s="89"/>
      <c r="FUN221" s="89"/>
      <c r="FUO221" s="89"/>
      <c r="FUP221" s="89"/>
      <c r="FUQ221" s="89"/>
      <c r="FUR221" s="89"/>
      <c r="FUS221" s="89"/>
      <c r="FUT221" s="89"/>
      <c r="FUU221" s="89"/>
      <c r="FUV221" s="89"/>
      <c r="FUW221" s="89"/>
      <c r="FUX221" s="89"/>
      <c r="FUY221" s="89"/>
      <c r="FUZ221" s="89"/>
      <c r="FVA221" s="89"/>
      <c r="FVB221" s="89"/>
      <c r="FVC221" s="89"/>
      <c r="FVD221" s="89"/>
      <c r="FVE221" s="89"/>
      <c r="FVF221" s="89"/>
      <c r="FVG221" s="89"/>
      <c r="FVH221" s="89"/>
      <c r="FVI221" s="89"/>
      <c r="FVJ221" s="89"/>
      <c r="FVK221" s="89"/>
      <c r="FVL221" s="89"/>
      <c r="FVM221" s="89"/>
      <c r="FVN221" s="89"/>
      <c r="FVO221" s="89"/>
      <c r="FVP221" s="89"/>
      <c r="FVQ221" s="89"/>
      <c r="FVR221" s="89"/>
      <c r="FVS221" s="89"/>
      <c r="FVT221" s="89"/>
      <c r="FVU221" s="89"/>
      <c r="FVV221" s="89"/>
      <c r="FVW221" s="89"/>
      <c r="FVZ221" s="89"/>
      <c r="FWC221" s="89"/>
      <c r="FWF221" s="89"/>
      <c r="FWI221" s="89"/>
      <c r="FWL221" s="89"/>
      <c r="FWX221" s="89"/>
      <c r="FXA221" s="89"/>
      <c r="FXD221" s="89"/>
      <c r="FXG221" s="89"/>
      <c r="FXM221" s="89"/>
      <c r="FXP221" s="89"/>
      <c r="FXV221" s="89"/>
      <c r="FXY221" s="89"/>
      <c r="FYB221" s="89"/>
      <c r="FYE221" s="89"/>
      <c r="FYK221" s="89"/>
      <c r="FYN221" s="89"/>
      <c r="FYT221" s="89"/>
      <c r="FYV221" s="89"/>
      <c r="FYW221" s="89"/>
      <c r="FYY221" s="89"/>
      <c r="FZB221" s="89"/>
      <c r="FZE221" s="89"/>
      <c r="FZP221" s="89"/>
      <c r="FZR221" s="89"/>
      <c r="GAD221" s="89"/>
      <c r="GAG221" s="89"/>
      <c r="GAO221" s="89"/>
      <c r="GBI221" s="89"/>
      <c r="GBK221" s="89"/>
      <c r="GBL221" s="89"/>
      <c r="GBM221" s="89"/>
      <c r="GBN221" s="89"/>
      <c r="GBO221" s="89"/>
      <c r="GBP221" s="89"/>
      <c r="GCH221" s="89"/>
      <c r="GCI221" s="89"/>
      <c r="GCL221" s="89"/>
      <c r="GCO221" s="89"/>
      <c r="GCQ221" s="89"/>
      <c r="GCS221" s="89"/>
      <c r="GCV221" s="89"/>
      <c r="GCY221" s="89"/>
      <c r="GDB221" s="89"/>
      <c r="GDH221" s="89"/>
      <c r="GDK221" s="89"/>
      <c r="GDN221" s="89"/>
      <c r="GDS221" s="89"/>
      <c r="GEG221" s="89"/>
      <c r="GEH221" s="89"/>
      <c r="GEI221" s="89"/>
      <c r="GEJ221" s="89"/>
      <c r="GEK221" s="89"/>
      <c r="GEL221" s="89"/>
      <c r="GEM221" s="89"/>
      <c r="GEN221" s="89"/>
      <c r="GEO221" s="89"/>
      <c r="GEP221" s="89"/>
      <c r="GEQ221" s="89"/>
      <c r="GER221" s="89"/>
      <c r="GES221" s="89"/>
      <c r="GET221" s="89"/>
      <c r="GEU221" s="89"/>
      <c r="GEV221" s="89"/>
      <c r="GEW221" s="89"/>
      <c r="GEX221" s="89"/>
      <c r="GEY221" s="89"/>
      <c r="GEZ221" s="89"/>
      <c r="GFA221" s="89"/>
      <c r="GFB221" s="89"/>
      <c r="GFC221" s="89"/>
      <c r="GFD221" s="89"/>
      <c r="GFE221" s="89"/>
      <c r="GFF221" s="89"/>
      <c r="GFG221" s="89"/>
      <c r="GFH221" s="89"/>
      <c r="GFI221" s="89"/>
      <c r="GFJ221" s="89"/>
      <c r="GFK221" s="89"/>
      <c r="GFL221" s="89"/>
      <c r="GFM221" s="89"/>
      <c r="GFN221" s="89"/>
      <c r="GFO221" s="89"/>
      <c r="GFP221" s="89"/>
      <c r="GFQ221" s="89"/>
      <c r="GFR221" s="89"/>
      <c r="GFS221" s="89"/>
      <c r="GFV221" s="89"/>
      <c r="GFY221" s="89"/>
      <c r="GGB221" s="89"/>
      <c r="GGE221" s="89"/>
      <c r="GGH221" s="89"/>
      <c r="GGT221" s="89"/>
      <c r="GGW221" s="89"/>
      <c r="GGZ221" s="89"/>
      <c r="GHC221" s="89"/>
      <c r="GHI221" s="89"/>
      <c r="GHL221" s="89"/>
      <c r="GHR221" s="89"/>
      <c r="GHU221" s="89"/>
      <c r="GHX221" s="89"/>
      <c r="GIA221" s="89"/>
      <c r="GIG221" s="89"/>
      <c r="GIJ221" s="89"/>
      <c r="GIP221" s="89"/>
      <c r="GIR221" s="89"/>
      <c r="GIS221" s="89"/>
      <c r="GIU221" s="89"/>
      <c r="GIX221" s="89"/>
      <c r="GJA221" s="89"/>
      <c r="GJL221" s="89"/>
      <c r="GJN221" s="89"/>
      <c r="GJZ221" s="89"/>
      <c r="GKC221" s="89"/>
      <c r="GKK221" s="89"/>
      <c r="GLE221" s="89"/>
      <c r="GLG221" s="89"/>
      <c r="GLH221" s="89"/>
      <c r="GLI221" s="89"/>
      <c r="GLJ221" s="89"/>
      <c r="GLK221" s="89"/>
      <c r="GLL221" s="89"/>
      <c r="GMD221" s="89"/>
      <c r="GME221" s="89"/>
      <c r="GMH221" s="89"/>
      <c r="GMK221" s="89"/>
      <c r="GMM221" s="89"/>
      <c r="GMO221" s="89"/>
      <c r="GMR221" s="89"/>
      <c r="GMU221" s="89"/>
      <c r="GMX221" s="89"/>
      <c r="GND221" s="89"/>
      <c r="GNG221" s="89"/>
      <c r="GNJ221" s="89"/>
      <c r="GNO221" s="89"/>
      <c r="GOC221" s="89"/>
      <c r="GOD221" s="89"/>
      <c r="GOE221" s="89"/>
      <c r="GOF221" s="89"/>
      <c r="GOG221" s="89"/>
      <c r="GOH221" s="89"/>
      <c r="GOI221" s="89"/>
      <c r="GOJ221" s="89"/>
      <c r="GOK221" s="89"/>
      <c r="GOL221" s="89"/>
      <c r="GOM221" s="89"/>
      <c r="GON221" s="89"/>
      <c r="GOO221" s="89"/>
      <c r="GOP221" s="89"/>
      <c r="GOQ221" s="89"/>
      <c r="GOR221" s="89"/>
      <c r="GOS221" s="89"/>
      <c r="GOT221" s="89"/>
      <c r="GOU221" s="89"/>
      <c r="GOV221" s="89"/>
      <c r="GOW221" s="89"/>
      <c r="GOX221" s="89"/>
      <c r="GOY221" s="89"/>
      <c r="GOZ221" s="89"/>
      <c r="GPA221" s="89"/>
      <c r="GPB221" s="89"/>
      <c r="GPC221" s="89"/>
      <c r="GPD221" s="89"/>
      <c r="GPE221" s="89"/>
      <c r="GPF221" s="89"/>
      <c r="GPG221" s="89"/>
      <c r="GPH221" s="89"/>
      <c r="GPI221" s="89"/>
      <c r="GPJ221" s="89"/>
      <c r="GPK221" s="89"/>
      <c r="GPL221" s="89"/>
      <c r="GPM221" s="89"/>
      <c r="GPN221" s="89"/>
      <c r="GPO221" s="89"/>
      <c r="GPR221" s="89"/>
      <c r="GPU221" s="89"/>
      <c r="GPX221" s="89"/>
      <c r="GQA221" s="89"/>
      <c r="GQD221" s="89"/>
      <c r="GQP221" s="89"/>
      <c r="GQS221" s="89"/>
      <c r="GQV221" s="89"/>
      <c r="GQY221" s="89"/>
      <c r="GRE221" s="89"/>
      <c r="GRH221" s="89"/>
      <c r="GRN221" s="89"/>
      <c r="GRQ221" s="89"/>
      <c r="GRT221" s="89"/>
      <c r="GRW221" s="89"/>
      <c r="GSC221" s="89"/>
      <c r="GSF221" s="89"/>
      <c r="GSL221" s="89"/>
      <c r="GSN221" s="89"/>
      <c r="GSO221" s="89"/>
      <c r="GSQ221" s="89"/>
      <c r="GST221" s="89"/>
      <c r="GSW221" s="89"/>
      <c r="GTH221" s="89"/>
      <c r="GTJ221" s="89"/>
      <c r="GTV221" s="89"/>
      <c r="GTY221" s="89"/>
      <c r="GUG221" s="89"/>
      <c r="GVA221" s="89"/>
      <c r="GVC221" s="89"/>
      <c r="GVD221" s="89"/>
      <c r="GVE221" s="89"/>
      <c r="GVF221" s="89"/>
      <c r="GVG221" s="89"/>
      <c r="GVH221" s="89"/>
      <c r="GVZ221" s="89"/>
      <c r="GWA221" s="89"/>
      <c r="GWD221" s="89"/>
      <c r="GWG221" s="89"/>
      <c r="GWI221" s="89"/>
      <c r="GWK221" s="89"/>
      <c r="GWN221" s="89"/>
      <c r="GWQ221" s="89"/>
      <c r="GWT221" s="89"/>
      <c r="GWZ221" s="89"/>
      <c r="GXC221" s="89"/>
      <c r="GXF221" s="89"/>
      <c r="GXK221" s="89"/>
      <c r="GXY221" s="89"/>
      <c r="GXZ221" s="89"/>
      <c r="GYA221" s="89"/>
      <c r="GYB221" s="89"/>
      <c r="GYC221" s="89"/>
      <c r="GYD221" s="89"/>
      <c r="GYE221" s="89"/>
      <c r="GYF221" s="89"/>
      <c r="GYG221" s="89"/>
      <c r="GYH221" s="89"/>
      <c r="GYI221" s="89"/>
      <c r="GYJ221" s="89"/>
      <c r="GYK221" s="89"/>
      <c r="GYL221" s="89"/>
      <c r="GYM221" s="89"/>
      <c r="GYN221" s="89"/>
      <c r="GYO221" s="89"/>
      <c r="GYP221" s="89"/>
      <c r="GYQ221" s="89"/>
      <c r="GYR221" s="89"/>
      <c r="GYS221" s="89"/>
      <c r="GYT221" s="89"/>
      <c r="GYU221" s="89"/>
      <c r="GYV221" s="89"/>
      <c r="GYW221" s="89"/>
      <c r="GYX221" s="89"/>
      <c r="GYY221" s="89"/>
      <c r="GYZ221" s="89"/>
      <c r="GZA221" s="89"/>
      <c r="GZB221" s="89"/>
      <c r="GZC221" s="89"/>
      <c r="GZD221" s="89"/>
      <c r="GZE221" s="89"/>
      <c r="GZF221" s="89"/>
      <c r="GZG221" s="89"/>
      <c r="GZH221" s="89"/>
      <c r="GZI221" s="89"/>
      <c r="GZJ221" s="89"/>
      <c r="GZK221" s="89"/>
      <c r="GZN221" s="89"/>
      <c r="GZQ221" s="89"/>
      <c r="GZT221" s="89"/>
      <c r="GZW221" s="89"/>
      <c r="GZZ221" s="89"/>
      <c r="HAL221" s="89"/>
      <c r="HAO221" s="89"/>
      <c r="HAR221" s="89"/>
      <c r="HAU221" s="89"/>
      <c r="HBA221" s="89"/>
      <c r="HBD221" s="89"/>
      <c r="HBJ221" s="89"/>
      <c r="HBM221" s="89"/>
      <c r="HBP221" s="89"/>
      <c r="HBS221" s="89"/>
      <c r="HBY221" s="89"/>
      <c r="HCB221" s="89"/>
      <c r="HCH221" s="89"/>
      <c r="HCJ221" s="89"/>
      <c r="HCK221" s="89"/>
      <c r="HCM221" s="89"/>
      <c r="HCP221" s="89"/>
      <c r="HCS221" s="89"/>
      <c r="HDD221" s="89"/>
      <c r="HDF221" s="89"/>
      <c r="HDR221" s="89"/>
      <c r="HDU221" s="89"/>
      <c r="HEC221" s="89"/>
      <c r="HEW221" s="89"/>
      <c r="HEY221" s="89"/>
      <c r="HEZ221" s="89"/>
      <c r="HFA221" s="89"/>
      <c r="HFB221" s="89"/>
      <c r="HFC221" s="89"/>
      <c r="HFD221" s="89"/>
      <c r="HFV221" s="89"/>
      <c r="HFW221" s="89"/>
      <c r="HFZ221" s="89"/>
      <c r="HGC221" s="89"/>
      <c r="HGE221" s="89"/>
      <c r="HGG221" s="89"/>
      <c r="HGJ221" s="89"/>
      <c r="HGM221" s="89"/>
      <c r="HGP221" s="89"/>
      <c r="HGV221" s="89"/>
      <c r="HGY221" s="89"/>
      <c r="HHB221" s="89"/>
      <c r="HHG221" s="89"/>
      <c r="HHU221" s="89"/>
      <c r="HHV221" s="89"/>
      <c r="HHW221" s="89"/>
      <c r="HHX221" s="89"/>
      <c r="HHY221" s="89"/>
      <c r="HHZ221" s="89"/>
      <c r="HIA221" s="89"/>
      <c r="HIB221" s="89"/>
      <c r="HIC221" s="89"/>
      <c r="HID221" s="89"/>
      <c r="HIE221" s="89"/>
      <c r="HIF221" s="89"/>
      <c r="HIG221" s="89"/>
      <c r="HIH221" s="89"/>
      <c r="HII221" s="89"/>
      <c r="HIJ221" s="89"/>
      <c r="HIK221" s="89"/>
      <c r="HIL221" s="89"/>
      <c r="HIM221" s="89"/>
      <c r="HIN221" s="89"/>
      <c r="HIO221" s="89"/>
      <c r="HIP221" s="89"/>
      <c r="HIQ221" s="89"/>
      <c r="HIR221" s="89"/>
      <c r="HIS221" s="89"/>
      <c r="HIT221" s="89"/>
      <c r="HIU221" s="89"/>
      <c r="HIV221" s="89"/>
      <c r="HIW221" s="89"/>
      <c r="HIX221" s="89"/>
      <c r="HIY221" s="89"/>
      <c r="HIZ221" s="89"/>
      <c r="HJA221" s="89"/>
      <c r="HJB221" s="89"/>
      <c r="HJC221" s="89"/>
      <c r="HJD221" s="89"/>
      <c r="HJE221" s="89"/>
      <c r="HJF221" s="89"/>
      <c r="HJG221" s="89"/>
      <c r="HJJ221" s="89"/>
      <c r="HJM221" s="89"/>
      <c r="HJP221" s="89"/>
      <c r="HJS221" s="89"/>
      <c r="HJV221" s="89"/>
      <c r="HKH221" s="89"/>
      <c r="HKK221" s="89"/>
      <c r="HKN221" s="89"/>
      <c r="HKQ221" s="89"/>
      <c r="HKW221" s="89"/>
      <c r="HKZ221" s="89"/>
      <c r="HLF221" s="89"/>
      <c r="HLI221" s="89"/>
      <c r="HLL221" s="89"/>
      <c r="HLO221" s="89"/>
      <c r="HLU221" s="89"/>
      <c r="HLX221" s="89"/>
      <c r="HMD221" s="89"/>
      <c r="HMF221" s="89"/>
      <c r="HMG221" s="89"/>
      <c r="HMI221" s="89"/>
      <c r="HML221" s="89"/>
      <c r="HMO221" s="89"/>
      <c r="HMZ221" s="89"/>
      <c r="HNB221" s="89"/>
      <c r="HNN221" s="89"/>
      <c r="HNQ221" s="89"/>
      <c r="HNY221" s="89"/>
      <c r="HOS221" s="89"/>
      <c r="HOU221" s="89"/>
      <c r="HOV221" s="89"/>
      <c r="HOW221" s="89"/>
      <c r="HOX221" s="89"/>
      <c r="HOY221" s="89"/>
      <c r="HOZ221" s="89"/>
      <c r="HPR221" s="89"/>
      <c r="HPS221" s="89"/>
      <c r="HPV221" s="89"/>
      <c r="HPY221" s="89"/>
      <c r="HQA221" s="89"/>
      <c r="HQC221" s="89"/>
      <c r="HQF221" s="89"/>
      <c r="HQI221" s="89"/>
      <c r="HQL221" s="89"/>
      <c r="HQR221" s="89"/>
      <c r="HQU221" s="89"/>
      <c r="HQX221" s="89"/>
      <c r="HRC221" s="89"/>
      <c r="HRQ221" s="89"/>
      <c r="HRR221" s="89"/>
      <c r="HRS221" s="89"/>
      <c r="HRT221" s="89"/>
      <c r="HRU221" s="89"/>
      <c r="HRV221" s="89"/>
      <c r="HRW221" s="89"/>
      <c r="HRX221" s="89"/>
      <c r="HRY221" s="89"/>
      <c r="HRZ221" s="89"/>
      <c r="HSA221" s="89"/>
      <c r="HSB221" s="89"/>
      <c r="HSC221" s="89"/>
      <c r="HSD221" s="89"/>
      <c r="HSE221" s="89"/>
      <c r="HSF221" s="89"/>
      <c r="HSG221" s="89"/>
      <c r="HSH221" s="89"/>
      <c r="HSI221" s="89"/>
      <c r="HSJ221" s="89"/>
      <c r="HSK221" s="89"/>
      <c r="HSL221" s="89"/>
      <c r="HSM221" s="89"/>
      <c r="HSN221" s="89"/>
      <c r="HSO221" s="89"/>
      <c r="HSP221" s="89"/>
      <c r="HSQ221" s="89"/>
      <c r="HSR221" s="89"/>
      <c r="HSS221" s="89"/>
      <c r="HST221" s="89"/>
      <c r="HSU221" s="89"/>
      <c r="HSV221" s="89"/>
      <c r="HSW221" s="89"/>
      <c r="HSX221" s="89"/>
      <c r="HSY221" s="89"/>
      <c r="HSZ221" s="89"/>
      <c r="HTA221" s="89"/>
      <c r="HTB221" s="89"/>
      <c r="HTC221" s="89"/>
      <c r="HTF221" s="89"/>
      <c r="HTI221" s="89"/>
      <c r="HTL221" s="89"/>
      <c r="HTO221" s="89"/>
      <c r="HTR221" s="89"/>
      <c r="HUD221" s="89"/>
      <c r="HUG221" s="89"/>
      <c r="HUJ221" s="89"/>
      <c r="HUM221" s="89"/>
      <c r="HUS221" s="89"/>
      <c r="HUV221" s="89"/>
      <c r="HVB221" s="89"/>
      <c r="HVE221" s="89"/>
      <c r="HVH221" s="89"/>
      <c r="HVK221" s="89"/>
      <c r="HVQ221" s="89"/>
      <c r="HVT221" s="89"/>
      <c r="HVZ221" s="89"/>
      <c r="HWB221" s="89"/>
      <c r="HWC221" s="89"/>
      <c r="HWE221" s="89"/>
      <c r="HWH221" s="89"/>
      <c r="HWK221" s="89"/>
      <c r="HWV221" s="89"/>
      <c r="HWX221" s="89"/>
      <c r="HXJ221" s="89"/>
      <c r="HXM221" s="89"/>
      <c r="HXU221" s="89"/>
      <c r="HYO221" s="89"/>
      <c r="HYQ221" s="89"/>
      <c r="HYR221" s="89"/>
      <c r="HYS221" s="89"/>
      <c r="HYT221" s="89"/>
      <c r="HYU221" s="89"/>
      <c r="HYV221" s="89"/>
      <c r="HZN221" s="89"/>
      <c r="HZO221" s="89"/>
      <c r="HZR221" s="89"/>
      <c r="HZU221" s="89"/>
      <c r="HZW221" s="89"/>
      <c r="HZY221" s="89"/>
      <c r="IAB221" s="89"/>
      <c r="IAE221" s="89"/>
      <c r="IAH221" s="89"/>
      <c r="IAN221" s="89"/>
      <c r="IAQ221" s="89"/>
      <c r="IAT221" s="89"/>
      <c r="IAY221" s="89"/>
      <c r="IBM221" s="89"/>
      <c r="IBN221" s="89"/>
      <c r="IBO221" s="89"/>
      <c r="IBP221" s="89"/>
      <c r="IBQ221" s="89"/>
      <c r="IBR221" s="89"/>
      <c r="IBS221" s="89"/>
      <c r="IBT221" s="89"/>
      <c r="IBU221" s="89"/>
      <c r="IBV221" s="89"/>
      <c r="IBW221" s="89"/>
      <c r="IBX221" s="89"/>
      <c r="IBY221" s="89"/>
      <c r="IBZ221" s="89"/>
      <c r="ICA221" s="89"/>
      <c r="ICB221" s="89"/>
      <c r="ICC221" s="89"/>
      <c r="ICD221" s="89"/>
      <c r="ICE221" s="89"/>
      <c r="ICF221" s="89"/>
      <c r="ICG221" s="89"/>
      <c r="ICH221" s="89"/>
      <c r="ICI221" s="89"/>
      <c r="ICJ221" s="89"/>
      <c r="ICK221" s="89"/>
      <c r="ICL221" s="89"/>
      <c r="ICM221" s="89"/>
      <c r="ICN221" s="89"/>
      <c r="ICO221" s="89"/>
      <c r="ICP221" s="89"/>
      <c r="ICQ221" s="89"/>
      <c r="ICR221" s="89"/>
      <c r="ICS221" s="89"/>
      <c r="ICT221" s="89"/>
      <c r="ICU221" s="89"/>
      <c r="ICV221" s="89"/>
      <c r="ICW221" s="89"/>
      <c r="ICX221" s="89"/>
      <c r="ICY221" s="89"/>
      <c r="IDB221" s="89"/>
      <c r="IDE221" s="89"/>
      <c r="IDH221" s="89"/>
      <c r="IDK221" s="89"/>
      <c r="IDN221" s="89"/>
      <c r="IDZ221" s="89"/>
      <c r="IEC221" s="89"/>
      <c r="IEF221" s="89"/>
      <c r="IEI221" s="89"/>
      <c r="IEO221" s="89"/>
      <c r="IER221" s="89"/>
      <c r="IEX221" s="89"/>
      <c r="IFA221" s="89"/>
      <c r="IFD221" s="89"/>
      <c r="IFG221" s="89"/>
      <c r="IFM221" s="89"/>
      <c r="IFP221" s="89"/>
      <c r="IFV221" s="89"/>
      <c r="IFX221" s="89"/>
      <c r="IFY221" s="89"/>
      <c r="IGA221" s="89"/>
      <c r="IGD221" s="89"/>
      <c r="IGG221" s="89"/>
      <c r="IGR221" s="89"/>
      <c r="IGT221" s="89"/>
      <c r="IHF221" s="89"/>
      <c r="IHI221" s="89"/>
      <c r="IHQ221" s="89"/>
      <c r="IIK221" s="89"/>
      <c r="IIM221" s="89"/>
      <c r="IIN221" s="89"/>
      <c r="IIO221" s="89"/>
      <c r="IIP221" s="89"/>
      <c r="IIQ221" s="89"/>
      <c r="IIR221" s="89"/>
      <c r="IJJ221" s="89"/>
      <c r="IJK221" s="89"/>
      <c r="IJN221" s="89"/>
      <c r="IJQ221" s="89"/>
      <c r="IJS221" s="89"/>
      <c r="IJU221" s="89"/>
      <c r="IJX221" s="89"/>
      <c r="IKA221" s="89"/>
      <c r="IKD221" s="89"/>
      <c r="IKJ221" s="89"/>
      <c r="IKM221" s="89"/>
      <c r="IKP221" s="89"/>
      <c r="IKU221" s="89"/>
      <c r="ILI221" s="89"/>
      <c r="ILJ221" s="89"/>
      <c r="ILK221" s="89"/>
      <c r="ILL221" s="89"/>
      <c r="ILM221" s="89"/>
      <c r="ILN221" s="89"/>
      <c r="ILO221" s="89"/>
      <c r="ILP221" s="89"/>
      <c r="ILQ221" s="89"/>
      <c r="ILR221" s="89"/>
      <c r="ILS221" s="89"/>
      <c r="ILT221" s="89"/>
      <c r="ILU221" s="89"/>
      <c r="ILV221" s="89"/>
      <c r="ILW221" s="89"/>
      <c r="ILX221" s="89"/>
      <c r="ILY221" s="89"/>
      <c r="ILZ221" s="89"/>
      <c r="IMA221" s="89"/>
      <c r="IMB221" s="89"/>
      <c r="IMC221" s="89"/>
      <c r="IMD221" s="89"/>
      <c r="IME221" s="89"/>
      <c r="IMF221" s="89"/>
      <c r="IMG221" s="89"/>
      <c r="IMH221" s="89"/>
      <c r="IMI221" s="89"/>
      <c r="IMJ221" s="89"/>
      <c r="IMK221" s="89"/>
      <c r="IML221" s="89"/>
      <c r="IMM221" s="89"/>
      <c r="IMN221" s="89"/>
      <c r="IMO221" s="89"/>
      <c r="IMP221" s="89"/>
      <c r="IMQ221" s="89"/>
      <c r="IMR221" s="89"/>
      <c r="IMS221" s="89"/>
      <c r="IMT221" s="89"/>
      <c r="IMU221" s="89"/>
      <c r="IMX221" s="89"/>
      <c r="INA221" s="89"/>
      <c r="IND221" s="89"/>
      <c r="ING221" s="89"/>
      <c r="INJ221" s="89"/>
      <c r="INV221" s="89"/>
      <c r="INY221" s="89"/>
      <c r="IOB221" s="89"/>
      <c r="IOE221" s="89"/>
      <c r="IOK221" s="89"/>
      <c r="ION221" s="89"/>
      <c r="IOT221" s="89"/>
      <c r="IOW221" s="89"/>
      <c r="IOZ221" s="89"/>
      <c r="IPC221" s="89"/>
      <c r="IPI221" s="89"/>
      <c r="IPL221" s="89"/>
      <c r="IPR221" s="89"/>
      <c r="IPT221" s="89"/>
      <c r="IPU221" s="89"/>
      <c r="IPW221" s="89"/>
      <c r="IPZ221" s="89"/>
      <c r="IQC221" s="89"/>
      <c r="IQN221" s="89"/>
      <c r="IQP221" s="89"/>
      <c r="IRB221" s="89"/>
      <c r="IRE221" s="89"/>
      <c r="IRM221" s="89"/>
      <c r="ISG221" s="89"/>
      <c r="ISI221" s="89"/>
      <c r="ISJ221" s="89"/>
      <c r="ISK221" s="89"/>
      <c r="ISL221" s="89"/>
      <c r="ISM221" s="89"/>
      <c r="ISN221" s="89"/>
      <c r="ITF221" s="89"/>
      <c r="ITG221" s="89"/>
      <c r="ITJ221" s="89"/>
      <c r="ITM221" s="89"/>
      <c r="ITO221" s="89"/>
      <c r="ITQ221" s="89"/>
      <c r="ITT221" s="89"/>
      <c r="ITW221" s="89"/>
      <c r="ITZ221" s="89"/>
      <c r="IUF221" s="89"/>
      <c r="IUI221" s="89"/>
      <c r="IUL221" s="89"/>
      <c r="IUQ221" s="89"/>
      <c r="IVE221" s="89"/>
      <c r="IVF221" s="89"/>
      <c r="IVG221" s="89"/>
      <c r="IVH221" s="89"/>
      <c r="IVI221" s="89"/>
      <c r="IVJ221" s="89"/>
      <c r="IVK221" s="89"/>
      <c r="IVL221" s="89"/>
      <c r="IVM221" s="89"/>
      <c r="IVN221" s="89"/>
      <c r="IVO221" s="89"/>
      <c r="IVP221" s="89"/>
      <c r="IVQ221" s="89"/>
      <c r="IVR221" s="89"/>
      <c r="IVS221" s="89"/>
      <c r="IVT221" s="89"/>
      <c r="IVU221" s="89"/>
      <c r="IVV221" s="89"/>
      <c r="IVW221" s="89"/>
      <c r="IVX221" s="89"/>
      <c r="IVY221" s="89"/>
      <c r="IVZ221" s="89"/>
      <c r="IWA221" s="89"/>
      <c r="IWB221" s="89"/>
      <c r="IWC221" s="89"/>
      <c r="IWD221" s="89"/>
      <c r="IWE221" s="89"/>
      <c r="IWF221" s="89"/>
      <c r="IWG221" s="89"/>
      <c r="IWH221" s="89"/>
      <c r="IWI221" s="89"/>
      <c r="IWJ221" s="89"/>
      <c r="IWK221" s="89"/>
      <c r="IWL221" s="89"/>
      <c r="IWM221" s="89"/>
      <c r="IWN221" s="89"/>
      <c r="IWO221" s="89"/>
      <c r="IWP221" s="89"/>
      <c r="IWQ221" s="89"/>
      <c r="IWT221" s="89"/>
      <c r="IWW221" s="89"/>
      <c r="IWZ221" s="89"/>
      <c r="IXC221" s="89"/>
      <c r="IXF221" s="89"/>
      <c r="IXR221" s="89"/>
      <c r="IXU221" s="89"/>
      <c r="IXX221" s="89"/>
      <c r="IYA221" s="89"/>
      <c r="IYG221" s="89"/>
      <c r="IYJ221" s="89"/>
      <c r="IYP221" s="89"/>
      <c r="IYS221" s="89"/>
      <c r="IYV221" s="89"/>
      <c r="IYY221" s="89"/>
      <c r="IZE221" s="89"/>
      <c r="IZH221" s="89"/>
      <c r="IZN221" s="89"/>
      <c r="IZP221" s="89"/>
      <c r="IZQ221" s="89"/>
      <c r="IZS221" s="89"/>
      <c r="IZV221" s="89"/>
      <c r="IZY221" s="89"/>
      <c r="JAJ221" s="89"/>
      <c r="JAL221" s="89"/>
      <c r="JAX221" s="89"/>
      <c r="JBA221" s="89"/>
      <c r="JBI221" s="89"/>
      <c r="JCC221" s="89"/>
      <c r="JCE221" s="89"/>
      <c r="JCF221" s="89"/>
      <c r="JCG221" s="89"/>
      <c r="JCH221" s="89"/>
      <c r="JCI221" s="89"/>
      <c r="JCJ221" s="89"/>
      <c r="JDB221" s="89"/>
      <c r="JDC221" s="89"/>
      <c r="JDF221" s="89"/>
      <c r="JDI221" s="89"/>
      <c r="JDK221" s="89"/>
      <c r="JDM221" s="89"/>
      <c r="JDP221" s="89"/>
      <c r="JDS221" s="89"/>
      <c r="JDV221" s="89"/>
      <c r="JEB221" s="89"/>
      <c r="JEE221" s="89"/>
      <c r="JEH221" s="89"/>
      <c r="JEM221" s="89"/>
      <c r="JFA221" s="89"/>
      <c r="JFB221" s="89"/>
      <c r="JFC221" s="89"/>
      <c r="JFD221" s="89"/>
      <c r="JFE221" s="89"/>
      <c r="JFF221" s="89"/>
      <c r="JFG221" s="89"/>
      <c r="JFH221" s="89"/>
      <c r="JFI221" s="89"/>
      <c r="JFJ221" s="89"/>
      <c r="JFK221" s="89"/>
      <c r="JFL221" s="89"/>
      <c r="JFM221" s="89"/>
      <c r="JFN221" s="89"/>
      <c r="JFO221" s="89"/>
      <c r="JFP221" s="89"/>
      <c r="JFQ221" s="89"/>
      <c r="JFR221" s="89"/>
      <c r="JFS221" s="89"/>
      <c r="JFT221" s="89"/>
      <c r="JFU221" s="89"/>
      <c r="JFV221" s="89"/>
      <c r="JFW221" s="89"/>
      <c r="JFX221" s="89"/>
      <c r="JFY221" s="89"/>
      <c r="JFZ221" s="89"/>
      <c r="JGA221" s="89"/>
      <c r="JGB221" s="89"/>
      <c r="JGC221" s="89"/>
      <c r="JGD221" s="89"/>
      <c r="JGE221" s="89"/>
      <c r="JGF221" s="89"/>
      <c r="JGG221" s="89"/>
      <c r="JGH221" s="89"/>
      <c r="JGI221" s="89"/>
      <c r="JGJ221" s="89"/>
      <c r="JGK221" s="89"/>
      <c r="JGL221" s="89"/>
      <c r="JGM221" s="89"/>
      <c r="JGP221" s="89"/>
      <c r="JGS221" s="89"/>
      <c r="JGV221" s="89"/>
      <c r="JGY221" s="89"/>
      <c r="JHB221" s="89"/>
      <c r="JHN221" s="89"/>
      <c r="JHQ221" s="89"/>
      <c r="JHT221" s="89"/>
      <c r="JHW221" s="89"/>
      <c r="JIC221" s="89"/>
      <c r="JIF221" s="89"/>
      <c r="JIL221" s="89"/>
      <c r="JIO221" s="89"/>
      <c r="JIR221" s="89"/>
      <c r="JIU221" s="89"/>
      <c r="JJA221" s="89"/>
      <c r="JJD221" s="89"/>
      <c r="JJJ221" s="89"/>
      <c r="JJL221" s="89"/>
      <c r="JJM221" s="89"/>
      <c r="JJO221" s="89"/>
      <c r="JJR221" s="89"/>
      <c r="JJU221" s="89"/>
      <c r="JKF221" s="89"/>
      <c r="JKH221" s="89"/>
      <c r="JKT221" s="89"/>
      <c r="JKW221" s="89"/>
      <c r="JLE221" s="89"/>
      <c r="JLY221" s="89"/>
      <c r="JMA221" s="89"/>
      <c r="JMB221" s="89"/>
      <c r="JMC221" s="89"/>
      <c r="JMD221" s="89"/>
      <c r="JME221" s="89"/>
      <c r="JMF221" s="89"/>
      <c r="JMX221" s="89"/>
      <c r="JMY221" s="89"/>
      <c r="JNB221" s="89"/>
      <c r="JNE221" s="89"/>
      <c r="JNG221" s="89"/>
      <c r="JNI221" s="89"/>
      <c r="JNL221" s="89"/>
      <c r="JNO221" s="89"/>
      <c r="JNR221" s="89"/>
      <c r="JNX221" s="89"/>
      <c r="JOA221" s="89"/>
      <c r="JOD221" s="89"/>
      <c r="JOI221" s="89"/>
      <c r="JOW221" s="89"/>
      <c r="JOX221" s="89"/>
      <c r="JOY221" s="89"/>
      <c r="JOZ221" s="89"/>
      <c r="JPA221" s="89"/>
      <c r="JPB221" s="89"/>
      <c r="JPC221" s="89"/>
      <c r="JPD221" s="89"/>
      <c r="JPE221" s="89"/>
      <c r="JPF221" s="89"/>
      <c r="JPG221" s="89"/>
      <c r="JPH221" s="89"/>
      <c r="JPI221" s="89"/>
      <c r="JPJ221" s="89"/>
      <c r="JPK221" s="89"/>
      <c r="JPL221" s="89"/>
      <c r="JPM221" s="89"/>
      <c r="JPN221" s="89"/>
      <c r="JPO221" s="89"/>
      <c r="JPP221" s="89"/>
      <c r="JPQ221" s="89"/>
      <c r="JPR221" s="89"/>
      <c r="JPS221" s="89"/>
      <c r="JPT221" s="89"/>
      <c r="JPU221" s="89"/>
      <c r="JPV221" s="89"/>
      <c r="JPW221" s="89"/>
      <c r="JPX221" s="89"/>
      <c r="JPY221" s="89"/>
      <c r="JPZ221" s="89"/>
      <c r="JQA221" s="89"/>
      <c r="JQB221" s="89"/>
      <c r="JQC221" s="89"/>
      <c r="JQD221" s="89"/>
      <c r="JQE221" s="89"/>
      <c r="JQF221" s="89"/>
      <c r="JQG221" s="89"/>
      <c r="JQH221" s="89"/>
      <c r="JQI221" s="89"/>
      <c r="JQL221" s="89"/>
      <c r="JQO221" s="89"/>
      <c r="JQR221" s="89"/>
      <c r="JQU221" s="89"/>
      <c r="JQX221" s="89"/>
      <c r="JRJ221" s="89"/>
      <c r="JRM221" s="89"/>
      <c r="JRP221" s="89"/>
      <c r="JRS221" s="89"/>
      <c r="JRY221" s="89"/>
      <c r="JSB221" s="89"/>
      <c r="JSH221" s="89"/>
      <c r="JSK221" s="89"/>
      <c r="JSN221" s="89"/>
      <c r="JSQ221" s="89"/>
      <c r="JSW221" s="89"/>
      <c r="JSZ221" s="89"/>
      <c r="JTF221" s="89"/>
      <c r="JTH221" s="89"/>
      <c r="JTI221" s="89"/>
      <c r="JTK221" s="89"/>
      <c r="JTN221" s="89"/>
      <c r="JTQ221" s="89"/>
      <c r="JUB221" s="89"/>
      <c r="JUD221" s="89"/>
      <c r="JUP221" s="89"/>
      <c r="JUS221" s="89"/>
      <c r="JVA221" s="89"/>
      <c r="JVU221" s="89"/>
      <c r="JVW221" s="89"/>
      <c r="JVX221" s="89"/>
      <c r="JVY221" s="89"/>
      <c r="JVZ221" s="89"/>
      <c r="JWA221" s="89"/>
      <c r="JWB221" s="89"/>
      <c r="JWT221" s="89"/>
      <c r="JWU221" s="89"/>
      <c r="JWX221" s="89"/>
      <c r="JXA221" s="89"/>
      <c r="JXC221" s="89"/>
      <c r="JXE221" s="89"/>
      <c r="JXH221" s="89"/>
      <c r="JXK221" s="89"/>
      <c r="JXN221" s="89"/>
      <c r="JXT221" s="89"/>
      <c r="JXW221" s="89"/>
      <c r="JXZ221" s="89"/>
      <c r="JYE221" s="89"/>
      <c r="JYS221" s="89"/>
      <c r="JYT221" s="89"/>
      <c r="JYU221" s="89"/>
      <c r="JYV221" s="89"/>
      <c r="JYW221" s="89"/>
      <c r="JYX221" s="89"/>
      <c r="JYY221" s="89"/>
      <c r="JYZ221" s="89"/>
      <c r="JZA221" s="89"/>
      <c r="JZB221" s="89"/>
      <c r="JZC221" s="89"/>
      <c r="JZD221" s="89"/>
      <c r="JZE221" s="89"/>
      <c r="JZF221" s="89"/>
      <c r="JZG221" s="89"/>
      <c r="JZH221" s="89"/>
      <c r="JZI221" s="89"/>
      <c r="JZJ221" s="89"/>
      <c r="JZK221" s="89"/>
      <c r="JZL221" s="89"/>
      <c r="JZM221" s="89"/>
      <c r="JZN221" s="89"/>
      <c r="JZO221" s="89"/>
      <c r="JZP221" s="89"/>
      <c r="JZQ221" s="89"/>
      <c r="JZR221" s="89"/>
      <c r="JZS221" s="89"/>
      <c r="JZT221" s="89"/>
      <c r="JZU221" s="89"/>
      <c r="JZV221" s="89"/>
      <c r="JZW221" s="89"/>
      <c r="JZX221" s="89"/>
      <c r="JZY221" s="89"/>
      <c r="JZZ221" s="89"/>
      <c r="KAA221" s="89"/>
      <c r="KAB221" s="89"/>
      <c r="KAC221" s="89"/>
      <c r="KAD221" s="89"/>
      <c r="KAE221" s="89"/>
      <c r="KAH221" s="89"/>
      <c r="KAK221" s="89"/>
      <c r="KAN221" s="89"/>
      <c r="KAQ221" s="89"/>
      <c r="KAT221" s="89"/>
      <c r="KBF221" s="89"/>
      <c r="KBI221" s="89"/>
      <c r="KBL221" s="89"/>
      <c r="KBO221" s="89"/>
      <c r="KBU221" s="89"/>
      <c r="KBX221" s="89"/>
      <c r="KCD221" s="89"/>
      <c r="KCG221" s="89"/>
      <c r="KCJ221" s="89"/>
      <c r="KCM221" s="89"/>
      <c r="KCS221" s="89"/>
      <c r="KCV221" s="89"/>
      <c r="KDB221" s="89"/>
      <c r="KDD221" s="89"/>
      <c r="KDE221" s="89"/>
      <c r="KDG221" s="89"/>
      <c r="KDJ221" s="89"/>
      <c r="KDM221" s="89"/>
      <c r="KDX221" s="89"/>
      <c r="KDZ221" s="89"/>
      <c r="KEL221" s="89"/>
      <c r="KEO221" s="89"/>
      <c r="KEW221" s="89"/>
      <c r="KFQ221" s="89"/>
      <c r="KFS221" s="89"/>
      <c r="KFT221" s="89"/>
      <c r="KFU221" s="89"/>
      <c r="KFV221" s="89"/>
      <c r="KFW221" s="89"/>
      <c r="KFX221" s="89"/>
      <c r="KGP221" s="89"/>
      <c r="KGQ221" s="89"/>
      <c r="KGT221" s="89"/>
      <c r="KGW221" s="89"/>
      <c r="KGY221" s="89"/>
      <c r="KHA221" s="89"/>
      <c r="KHD221" s="89"/>
      <c r="KHG221" s="89"/>
      <c r="KHJ221" s="89"/>
      <c r="KHP221" s="89"/>
      <c r="KHS221" s="89"/>
      <c r="KHV221" s="89"/>
      <c r="KIA221" s="89"/>
      <c r="KIO221" s="89"/>
      <c r="KIP221" s="89"/>
      <c r="KIQ221" s="89"/>
      <c r="KIR221" s="89"/>
      <c r="KIS221" s="89"/>
      <c r="KIT221" s="89"/>
      <c r="KIU221" s="89"/>
      <c r="KIV221" s="89"/>
      <c r="KIW221" s="89"/>
      <c r="KIX221" s="89"/>
      <c r="KIY221" s="89"/>
      <c r="KIZ221" s="89"/>
      <c r="KJA221" s="89"/>
      <c r="KJB221" s="89"/>
      <c r="KJC221" s="89"/>
      <c r="KJD221" s="89"/>
      <c r="KJE221" s="89"/>
      <c r="KJF221" s="89"/>
      <c r="KJG221" s="89"/>
      <c r="KJH221" s="89"/>
      <c r="KJI221" s="89"/>
      <c r="KJJ221" s="89"/>
      <c r="KJK221" s="89"/>
      <c r="KJL221" s="89"/>
      <c r="KJM221" s="89"/>
      <c r="KJN221" s="89"/>
      <c r="KJO221" s="89"/>
      <c r="KJP221" s="89"/>
      <c r="KJQ221" s="89"/>
      <c r="KJR221" s="89"/>
      <c r="KJS221" s="89"/>
      <c r="KJT221" s="89"/>
      <c r="KJU221" s="89"/>
      <c r="KJV221" s="89"/>
      <c r="KJW221" s="89"/>
      <c r="KJX221" s="89"/>
      <c r="KJY221" s="89"/>
      <c r="KJZ221" s="89"/>
      <c r="KKA221" s="89"/>
      <c r="KKD221" s="89"/>
      <c r="KKG221" s="89"/>
      <c r="KKJ221" s="89"/>
      <c r="KKM221" s="89"/>
      <c r="KKP221" s="89"/>
      <c r="KLB221" s="89"/>
      <c r="KLE221" s="89"/>
      <c r="KLH221" s="89"/>
      <c r="KLK221" s="89"/>
      <c r="KLQ221" s="89"/>
      <c r="KLT221" s="89"/>
      <c r="KLZ221" s="89"/>
      <c r="KMC221" s="89"/>
      <c r="KMF221" s="89"/>
      <c r="KMI221" s="89"/>
      <c r="KMO221" s="89"/>
      <c r="KMR221" s="89"/>
      <c r="KMX221" s="89"/>
      <c r="KMZ221" s="89"/>
      <c r="KNA221" s="89"/>
      <c r="KNC221" s="89"/>
      <c r="KNF221" s="89"/>
      <c r="KNI221" s="89"/>
      <c r="KNT221" s="89"/>
      <c r="KNV221" s="89"/>
      <c r="KOH221" s="89"/>
      <c r="KOK221" s="89"/>
      <c r="KOS221" s="89"/>
      <c r="KPM221" s="89"/>
      <c r="KPO221" s="89"/>
      <c r="KPP221" s="89"/>
      <c r="KPQ221" s="89"/>
      <c r="KPR221" s="89"/>
      <c r="KPS221" s="89"/>
      <c r="KPT221" s="89"/>
      <c r="KQL221" s="89"/>
      <c r="KQM221" s="89"/>
      <c r="KQP221" s="89"/>
      <c r="KQS221" s="89"/>
      <c r="KQU221" s="89"/>
      <c r="KQW221" s="89"/>
      <c r="KQZ221" s="89"/>
      <c r="KRC221" s="89"/>
      <c r="KRF221" s="89"/>
      <c r="KRL221" s="89"/>
      <c r="KRO221" s="89"/>
      <c r="KRR221" s="89"/>
      <c r="KRW221" s="89"/>
      <c r="KSK221" s="89"/>
      <c r="KSL221" s="89"/>
      <c r="KSM221" s="89"/>
      <c r="KSN221" s="89"/>
      <c r="KSO221" s="89"/>
      <c r="KSP221" s="89"/>
      <c r="KSQ221" s="89"/>
      <c r="KSR221" s="89"/>
      <c r="KSS221" s="89"/>
      <c r="KST221" s="89"/>
      <c r="KSU221" s="89"/>
      <c r="KSV221" s="89"/>
      <c r="KSW221" s="89"/>
      <c r="KSX221" s="89"/>
      <c r="KSY221" s="89"/>
      <c r="KSZ221" s="89"/>
      <c r="KTA221" s="89"/>
      <c r="KTB221" s="89"/>
      <c r="KTC221" s="89"/>
      <c r="KTD221" s="89"/>
      <c r="KTE221" s="89"/>
      <c r="KTF221" s="89"/>
      <c r="KTG221" s="89"/>
      <c r="KTH221" s="89"/>
      <c r="KTI221" s="89"/>
      <c r="KTJ221" s="89"/>
      <c r="KTK221" s="89"/>
      <c r="KTL221" s="89"/>
      <c r="KTM221" s="89"/>
      <c r="KTN221" s="89"/>
      <c r="KTO221" s="89"/>
      <c r="KTP221" s="89"/>
      <c r="KTQ221" s="89"/>
      <c r="KTR221" s="89"/>
      <c r="KTS221" s="89"/>
      <c r="KTT221" s="89"/>
      <c r="KTU221" s="89"/>
      <c r="KTV221" s="89"/>
      <c r="KTW221" s="89"/>
      <c r="KTZ221" s="89"/>
      <c r="KUC221" s="89"/>
      <c r="KUF221" s="89"/>
      <c r="KUI221" s="89"/>
      <c r="KUL221" s="89"/>
      <c r="KUX221" s="89"/>
      <c r="KVA221" s="89"/>
      <c r="KVD221" s="89"/>
      <c r="KVG221" s="89"/>
      <c r="KVM221" s="89"/>
      <c r="KVP221" s="89"/>
      <c r="KVV221" s="89"/>
      <c r="KVY221" s="89"/>
      <c r="KWB221" s="89"/>
      <c r="KWE221" s="89"/>
      <c r="KWK221" s="89"/>
      <c r="KWN221" s="89"/>
      <c r="KWT221" s="89"/>
      <c r="KWV221" s="89"/>
      <c r="KWW221" s="89"/>
      <c r="KWY221" s="89"/>
      <c r="KXB221" s="89"/>
      <c r="KXE221" s="89"/>
      <c r="KXP221" s="89"/>
      <c r="KXR221" s="89"/>
      <c r="KYD221" s="89"/>
      <c r="KYG221" s="89"/>
      <c r="KYO221" s="89"/>
      <c r="KZI221" s="89"/>
      <c r="KZK221" s="89"/>
      <c r="KZL221" s="89"/>
      <c r="KZM221" s="89"/>
      <c r="KZN221" s="89"/>
      <c r="KZO221" s="89"/>
      <c r="KZP221" s="89"/>
      <c r="LAH221" s="89"/>
      <c r="LAI221" s="89"/>
      <c r="LAL221" s="89"/>
      <c r="LAO221" s="89"/>
      <c r="LAQ221" s="89"/>
      <c r="LAS221" s="89"/>
      <c r="LAV221" s="89"/>
      <c r="LAY221" s="89"/>
      <c r="LBB221" s="89"/>
      <c r="LBH221" s="89"/>
      <c r="LBK221" s="89"/>
      <c r="LBN221" s="89"/>
      <c r="LBS221" s="89"/>
      <c r="LCG221" s="89"/>
      <c r="LCH221" s="89"/>
      <c r="LCI221" s="89"/>
      <c r="LCJ221" s="89"/>
      <c r="LCK221" s="89"/>
      <c r="LCL221" s="89"/>
      <c r="LCM221" s="89"/>
      <c r="LCN221" s="89"/>
      <c r="LCO221" s="89"/>
      <c r="LCP221" s="89"/>
      <c r="LCQ221" s="89"/>
      <c r="LCR221" s="89"/>
      <c r="LCS221" s="89"/>
      <c r="LCT221" s="89"/>
      <c r="LCU221" s="89"/>
      <c r="LCV221" s="89"/>
      <c r="LCW221" s="89"/>
      <c r="LCX221" s="89"/>
      <c r="LCY221" s="89"/>
      <c r="LCZ221" s="89"/>
      <c r="LDA221" s="89"/>
      <c r="LDB221" s="89"/>
      <c r="LDC221" s="89"/>
      <c r="LDD221" s="89"/>
      <c r="LDE221" s="89"/>
      <c r="LDF221" s="89"/>
      <c r="LDG221" s="89"/>
      <c r="LDH221" s="89"/>
      <c r="LDI221" s="89"/>
      <c r="LDJ221" s="89"/>
      <c r="LDK221" s="89"/>
      <c r="LDL221" s="89"/>
      <c r="LDM221" s="89"/>
      <c r="LDN221" s="89"/>
      <c r="LDO221" s="89"/>
      <c r="LDP221" s="89"/>
      <c r="LDQ221" s="89"/>
      <c r="LDR221" s="89"/>
      <c r="LDS221" s="89"/>
      <c r="LDV221" s="89"/>
      <c r="LDY221" s="89"/>
      <c r="LEB221" s="89"/>
      <c r="LEE221" s="89"/>
      <c r="LEH221" s="89"/>
      <c r="LET221" s="89"/>
      <c r="LEW221" s="89"/>
      <c r="LEZ221" s="89"/>
      <c r="LFC221" s="89"/>
      <c r="LFI221" s="89"/>
      <c r="LFL221" s="89"/>
      <c r="LFR221" s="89"/>
      <c r="LFU221" s="89"/>
      <c r="LFX221" s="89"/>
      <c r="LGA221" s="89"/>
      <c r="LGG221" s="89"/>
      <c r="LGJ221" s="89"/>
      <c r="LGP221" s="89"/>
      <c r="LGR221" s="89"/>
      <c r="LGS221" s="89"/>
      <c r="LGU221" s="89"/>
      <c r="LGX221" s="89"/>
      <c r="LHA221" s="89"/>
      <c r="LHL221" s="89"/>
      <c r="LHN221" s="89"/>
      <c r="LHZ221" s="89"/>
      <c r="LIC221" s="89"/>
      <c r="LIK221" s="89"/>
      <c r="LJE221" s="89"/>
      <c r="LJG221" s="89"/>
      <c r="LJH221" s="89"/>
      <c r="LJI221" s="89"/>
      <c r="LJJ221" s="89"/>
      <c r="LJK221" s="89"/>
      <c r="LJL221" s="89"/>
      <c r="LKD221" s="89"/>
      <c r="LKE221" s="89"/>
      <c r="LKH221" s="89"/>
      <c r="LKK221" s="89"/>
      <c r="LKM221" s="89"/>
      <c r="LKO221" s="89"/>
      <c r="LKR221" s="89"/>
      <c r="LKU221" s="89"/>
      <c r="LKX221" s="89"/>
      <c r="LLD221" s="89"/>
      <c r="LLG221" s="89"/>
      <c r="LLJ221" s="89"/>
      <c r="LLO221" s="89"/>
      <c r="LMC221" s="89"/>
      <c r="LMD221" s="89"/>
      <c r="LME221" s="89"/>
      <c r="LMF221" s="89"/>
      <c r="LMG221" s="89"/>
      <c r="LMH221" s="89"/>
      <c r="LMI221" s="89"/>
      <c r="LMJ221" s="89"/>
      <c r="LMK221" s="89"/>
      <c r="LML221" s="89"/>
      <c r="LMM221" s="89"/>
      <c r="LMN221" s="89"/>
      <c r="LMO221" s="89"/>
      <c r="LMP221" s="89"/>
      <c r="LMQ221" s="89"/>
      <c r="LMR221" s="89"/>
      <c r="LMS221" s="89"/>
      <c r="LMT221" s="89"/>
      <c r="LMU221" s="89"/>
      <c r="LMV221" s="89"/>
      <c r="LMW221" s="89"/>
      <c r="LMX221" s="89"/>
      <c r="LMY221" s="89"/>
      <c r="LMZ221" s="89"/>
      <c r="LNA221" s="89"/>
      <c r="LNB221" s="89"/>
      <c r="LNC221" s="89"/>
      <c r="LND221" s="89"/>
      <c r="LNE221" s="89"/>
      <c r="LNF221" s="89"/>
      <c r="LNG221" s="89"/>
      <c r="LNH221" s="89"/>
      <c r="LNI221" s="89"/>
      <c r="LNJ221" s="89"/>
      <c r="LNK221" s="89"/>
      <c r="LNL221" s="89"/>
      <c r="LNM221" s="89"/>
      <c r="LNN221" s="89"/>
      <c r="LNO221" s="89"/>
      <c r="LNR221" s="89"/>
      <c r="LNU221" s="89"/>
      <c r="LNX221" s="89"/>
      <c r="LOA221" s="89"/>
      <c r="LOD221" s="89"/>
      <c r="LOP221" s="89"/>
      <c r="LOS221" s="89"/>
      <c r="LOV221" s="89"/>
      <c r="LOY221" s="89"/>
      <c r="LPE221" s="89"/>
      <c r="LPH221" s="89"/>
      <c r="LPN221" s="89"/>
      <c r="LPQ221" s="89"/>
      <c r="LPT221" s="89"/>
      <c r="LPW221" s="89"/>
      <c r="LQC221" s="89"/>
      <c r="LQF221" s="89"/>
      <c r="LQL221" s="89"/>
      <c r="LQN221" s="89"/>
      <c r="LQO221" s="89"/>
      <c r="LQQ221" s="89"/>
      <c r="LQT221" s="89"/>
      <c r="LQW221" s="89"/>
      <c r="LRH221" s="89"/>
      <c r="LRJ221" s="89"/>
      <c r="LRV221" s="89"/>
      <c r="LRY221" s="89"/>
      <c r="LSG221" s="89"/>
      <c r="LTA221" s="89"/>
      <c r="LTC221" s="89"/>
      <c r="LTD221" s="89"/>
      <c r="LTE221" s="89"/>
      <c r="LTF221" s="89"/>
      <c r="LTG221" s="89"/>
      <c r="LTH221" s="89"/>
      <c r="LTZ221" s="89"/>
      <c r="LUA221" s="89"/>
      <c r="LUD221" s="89"/>
      <c r="LUG221" s="89"/>
      <c r="LUI221" s="89"/>
      <c r="LUK221" s="89"/>
      <c r="LUN221" s="89"/>
      <c r="LUQ221" s="89"/>
      <c r="LUT221" s="89"/>
      <c r="LUZ221" s="89"/>
      <c r="LVC221" s="89"/>
      <c r="LVF221" s="89"/>
      <c r="LVK221" s="89"/>
      <c r="LVY221" s="89"/>
      <c r="LVZ221" s="89"/>
      <c r="LWA221" s="89"/>
      <c r="LWB221" s="89"/>
      <c r="LWC221" s="89"/>
      <c r="LWD221" s="89"/>
      <c r="LWE221" s="89"/>
      <c r="LWF221" s="89"/>
      <c r="LWG221" s="89"/>
      <c r="LWH221" s="89"/>
      <c r="LWI221" s="89"/>
      <c r="LWJ221" s="89"/>
      <c r="LWK221" s="89"/>
      <c r="LWL221" s="89"/>
      <c r="LWM221" s="89"/>
      <c r="LWN221" s="89"/>
      <c r="LWO221" s="89"/>
      <c r="LWP221" s="89"/>
      <c r="LWQ221" s="89"/>
      <c r="LWR221" s="89"/>
      <c r="LWS221" s="89"/>
      <c r="LWT221" s="89"/>
      <c r="LWU221" s="89"/>
      <c r="LWV221" s="89"/>
      <c r="LWW221" s="89"/>
      <c r="LWX221" s="89"/>
      <c r="LWY221" s="89"/>
      <c r="LWZ221" s="89"/>
      <c r="LXA221" s="89"/>
      <c r="LXB221" s="89"/>
      <c r="LXC221" s="89"/>
      <c r="LXD221" s="89"/>
      <c r="LXE221" s="89"/>
      <c r="LXF221" s="89"/>
      <c r="LXG221" s="89"/>
      <c r="LXH221" s="89"/>
      <c r="LXI221" s="89"/>
      <c r="LXJ221" s="89"/>
      <c r="LXK221" s="89"/>
      <c r="LXN221" s="89"/>
      <c r="LXQ221" s="89"/>
      <c r="LXT221" s="89"/>
      <c r="LXW221" s="89"/>
      <c r="LXZ221" s="89"/>
      <c r="LYL221" s="89"/>
      <c r="LYO221" s="89"/>
      <c r="LYR221" s="89"/>
      <c r="LYU221" s="89"/>
      <c r="LZA221" s="89"/>
      <c r="LZD221" s="89"/>
      <c r="LZJ221" s="89"/>
      <c r="LZM221" s="89"/>
      <c r="LZP221" s="89"/>
      <c r="LZS221" s="89"/>
      <c r="LZY221" s="89"/>
      <c r="MAB221" s="89"/>
      <c r="MAH221" s="89"/>
      <c r="MAJ221" s="89"/>
      <c r="MAK221" s="89"/>
      <c r="MAM221" s="89"/>
      <c r="MAP221" s="89"/>
      <c r="MAS221" s="89"/>
      <c r="MBD221" s="89"/>
      <c r="MBF221" s="89"/>
      <c r="MBR221" s="89"/>
      <c r="MBU221" s="89"/>
      <c r="MCC221" s="89"/>
      <c r="MCW221" s="89"/>
      <c r="MCY221" s="89"/>
      <c r="MCZ221" s="89"/>
      <c r="MDA221" s="89"/>
      <c r="MDB221" s="89"/>
      <c r="MDC221" s="89"/>
      <c r="MDD221" s="89"/>
      <c r="MDV221" s="89"/>
      <c r="MDW221" s="89"/>
      <c r="MDZ221" s="89"/>
      <c r="MEC221" s="89"/>
      <c r="MEE221" s="89"/>
      <c r="MEG221" s="89"/>
      <c r="MEJ221" s="89"/>
      <c r="MEM221" s="89"/>
      <c r="MEP221" s="89"/>
      <c r="MEV221" s="89"/>
      <c r="MEY221" s="89"/>
      <c r="MFB221" s="89"/>
      <c r="MFG221" s="89"/>
      <c r="MFU221" s="89"/>
      <c r="MFV221" s="89"/>
      <c r="MFW221" s="89"/>
      <c r="MFX221" s="89"/>
      <c r="MFY221" s="89"/>
      <c r="MFZ221" s="89"/>
      <c r="MGA221" s="89"/>
      <c r="MGB221" s="89"/>
      <c r="MGC221" s="89"/>
      <c r="MGD221" s="89"/>
      <c r="MGE221" s="89"/>
      <c r="MGF221" s="89"/>
      <c r="MGG221" s="89"/>
      <c r="MGH221" s="89"/>
      <c r="MGI221" s="89"/>
      <c r="MGJ221" s="89"/>
      <c r="MGK221" s="89"/>
      <c r="MGL221" s="89"/>
      <c r="MGM221" s="89"/>
      <c r="MGN221" s="89"/>
      <c r="MGO221" s="89"/>
      <c r="MGP221" s="89"/>
      <c r="MGQ221" s="89"/>
      <c r="MGR221" s="89"/>
      <c r="MGS221" s="89"/>
      <c r="MGT221" s="89"/>
      <c r="MGU221" s="89"/>
      <c r="MGV221" s="89"/>
      <c r="MGW221" s="89"/>
      <c r="MGX221" s="89"/>
      <c r="MGY221" s="89"/>
      <c r="MGZ221" s="89"/>
      <c r="MHA221" s="89"/>
      <c r="MHB221" s="89"/>
      <c r="MHC221" s="89"/>
      <c r="MHD221" s="89"/>
      <c r="MHE221" s="89"/>
      <c r="MHF221" s="89"/>
      <c r="MHG221" s="89"/>
      <c r="MHJ221" s="89"/>
      <c r="MHM221" s="89"/>
      <c r="MHP221" s="89"/>
      <c r="MHS221" s="89"/>
      <c r="MHV221" s="89"/>
      <c r="MIH221" s="89"/>
      <c r="MIK221" s="89"/>
      <c r="MIN221" s="89"/>
      <c r="MIQ221" s="89"/>
      <c r="MIW221" s="89"/>
      <c r="MIZ221" s="89"/>
      <c r="MJF221" s="89"/>
      <c r="MJI221" s="89"/>
      <c r="MJL221" s="89"/>
      <c r="MJO221" s="89"/>
      <c r="MJU221" s="89"/>
      <c r="MJX221" s="89"/>
      <c r="MKD221" s="89"/>
      <c r="MKF221" s="89"/>
      <c r="MKG221" s="89"/>
      <c r="MKI221" s="89"/>
      <c r="MKL221" s="89"/>
      <c r="MKO221" s="89"/>
      <c r="MKZ221" s="89"/>
      <c r="MLB221" s="89"/>
      <c r="MLN221" s="89"/>
      <c r="MLQ221" s="89"/>
      <c r="MLY221" s="89"/>
      <c r="MMS221" s="89"/>
      <c r="MMU221" s="89"/>
      <c r="MMV221" s="89"/>
      <c r="MMW221" s="89"/>
      <c r="MMX221" s="89"/>
      <c r="MMY221" s="89"/>
      <c r="MMZ221" s="89"/>
      <c r="MNR221" s="89"/>
      <c r="MNS221" s="89"/>
      <c r="MNV221" s="89"/>
      <c r="MNY221" s="89"/>
      <c r="MOA221" s="89"/>
      <c r="MOC221" s="89"/>
      <c r="MOF221" s="89"/>
      <c r="MOI221" s="89"/>
      <c r="MOL221" s="89"/>
      <c r="MOR221" s="89"/>
      <c r="MOU221" s="89"/>
      <c r="MOX221" s="89"/>
      <c r="MPC221" s="89"/>
      <c r="MPQ221" s="89"/>
      <c r="MPR221" s="89"/>
      <c r="MPS221" s="89"/>
      <c r="MPT221" s="89"/>
      <c r="MPU221" s="89"/>
      <c r="MPV221" s="89"/>
      <c r="MPW221" s="89"/>
      <c r="MPX221" s="89"/>
      <c r="MPY221" s="89"/>
      <c r="MPZ221" s="89"/>
      <c r="MQA221" s="89"/>
      <c r="MQB221" s="89"/>
      <c r="MQC221" s="89"/>
      <c r="MQD221" s="89"/>
      <c r="MQE221" s="89"/>
      <c r="MQF221" s="89"/>
      <c r="MQG221" s="89"/>
      <c r="MQH221" s="89"/>
      <c r="MQI221" s="89"/>
      <c r="MQJ221" s="89"/>
      <c r="MQK221" s="89"/>
      <c r="MQL221" s="89"/>
      <c r="MQM221" s="89"/>
      <c r="MQN221" s="89"/>
      <c r="MQO221" s="89"/>
      <c r="MQP221" s="89"/>
      <c r="MQQ221" s="89"/>
      <c r="MQR221" s="89"/>
      <c r="MQS221" s="89"/>
      <c r="MQT221" s="89"/>
      <c r="MQU221" s="89"/>
      <c r="MQV221" s="89"/>
      <c r="MQW221" s="89"/>
      <c r="MQX221" s="89"/>
      <c r="MQY221" s="89"/>
      <c r="MQZ221" s="89"/>
      <c r="MRA221" s="89"/>
      <c r="MRB221" s="89"/>
      <c r="MRC221" s="89"/>
      <c r="MRF221" s="89"/>
      <c r="MRI221" s="89"/>
      <c r="MRL221" s="89"/>
      <c r="MRO221" s="89"/>
      <c r="MRR221" s="89"/>
      <c r="MSD221" s="89"/>
      <c r="MSG221" s="89"/>
      <c r="MSJ221" s="89"/>
      <c r="MSM221" s="89"/>
      <c r="MSS221" s="89"/>
      <c r="MSV221" s="89"/>
      <c r="MTB221" s="89"/>
      <c r="MTE221" s="89"/>
      <c r="MTH221" s="89"/>
      <c r="MTK221" s="89"/>
      <c r="MTQ221" s="89"/>
      <c r="MTT221" s="89"/>
      <c r="MTZ221" s="89"/>
      <c r="MUB221" s="89"/>
      <c r="MUC221" s="89"/>
      <c r="MUE221" s="89"/>
      <c r="MUH221" s="89"/>
      <c r="MUK221" s="89"/>
      <c r="MUV221" s="89"/>
      <c r="MUX221" s="89"/>
      <c r="MVJ221" s="89"/>
      <c r="MVM221" s="89"/>
      <c r="MVU221" s="89"/>
      <c r="MWO221" s="89"/>
      <c r="MWQ221" s="89"/>
      <c r="MWR221" s="89"/>
      <c r="MWS221" s="89"/>
      <c r="MWT221" s="89"/>
      <c r="MWU221" s="89"/>
      <c r="MWV221" s="89"/>
      <c r="MXN221" s="89"/>
      <c r="MXO221" s="89"/>
      <c r="MXR221" s="89"/>
      <c r="MXU221" s="89"/>
      <c r="MXW221" s="89"/>
      <c r="MXY221" s="89"/>
      <c r="MYB221" s="89"/>
      <c r="MYE221" s="89"/>
      <c r="MYH221" s="89"/>
      <c r="MYN221" s="89"/>
      <c r="MYQ221" s="89"/>
      <c r="MYT221" s="89"/>
      <c r="MYY221" s="89"/>
      <c r="MZM221" s="89"/>
      <c r="MZN221" s="89"/>
      <c r="MZO221" s="89"/>
      <c r="MZP221" s="89"/>
      <c r="MZQ221" s="89"/>
      <c r="MZR221" s="89"/>
      <c r="MZS221" s="89"/>
      <c r="MZT221" s="89"/>
      <c r="MZU221" s="89"/>
      <c r="MZV221" s="89"/>
      <c r="MZW221" s="89"/>
      <c r="MZX221" s="89"/>
      <c r="MZY221" s="89"/>
      <c r="MZZ221" s="89"/>
      <c r="NAA221" s="89"/>
      <c r="NAB221" s="89"/>
      <c r="NAC221" s="89"/>
      <c r="NAD221" s="89"/>
      <c r="NAE221" s="89"/>
      <c r="NAF221" s="89"/>
      <c r="NAG221" s="89"/>
      <c r="NAH221" s="89"/>
      <c r="NAI221" s="89"/>
      <c r="NAJ221" s="89"/>
      <c r="NAK221" s="89"/>
      <c r="NAL221" s="89"/>
      <c r="NAM221" s="89"/>
      <c r="NAN221" s="89"/>
      <c r="NAO221" s="89"/>
      <c r="NAP221" s="89"/>
      <c r="NAQ221" s="89"/>
      <c r="NAR221" s="89"/>
      <c r="NAS221" s="89"/>
      <c r="NAT221" s="89"/>
      <c r="NAU221" s="89"/>
      <c r="NAV221" s="89"/>
      <c r="NAW221" s="89"/>
      <c r="NAX221" s="89"/>
      <c r="NAY221" s="89"/>
      <c r="NBB221" s="89"/>
      <c r="NBE221" s="89"/>
      <c r="NBH221" s="89"/>
      <c r="NBK221" s="89"/>
      <c r="NBN221" s="89"/>
      <c r="NBZ221" s="89"/>
      <c r="NCC221" s="89"/>
      <c r="NCF221" s="89"/>
      <c r="NCI221" s="89"/>
      <c r="NCO221" s="89"/>
      <c r="NCR221" s="89"/>
      <c r="NCX221" s="89"/>
      <c r="NDA221" s="89"/>
      <c r="NDD221" s="89"/>
      <c r="NDG221" s="89"/>
      <c r="NDM221" s="89"/>
      <c r="NDP221" s="89"/>
      <c r="NDV221" s="89"/>
      <c r="NDX221" s="89"/>
      <c r="NDY221" s="89"/>
      <c r="NEA221" s="89"/>
      <c r="NED221" s="89"/>
      <c r="NEG221" s="89"/>
      <c r="NER221" s="89"/>
      <c r="NET221" s="89"/>
      <c r="NFF221" s="89"/>
      <c r="NFI221" s="89"/>
      <c r="NFQ221" s="89"/>
      <c r="NGK221" s="89"/>
      <c r="NGM221" s="89"/>
      <c r="NGN221" s="89"/>
      <c r="NGO221" s="89"/>
      <c r="NGP221" s="89"/>
      <c r="NGQ221" s="89"/>
      <c r="NGR221" s="89"/>
      <c r="NHJ221" s="89"/>
      <c r="NHK221" s="89"/>
      <c r="NHN221" s="89"/>
      <c r="NHQ221" s="89"/>
      <c r="NHS221" s="89"/>
      <c r="NHU221" s="89"/>
      <c r="NHX221" s="89"/>
      <c r="NIA221" s="89"/>
      <c r="NID221" s="89"/>
      <c r="NIJ221" s="89"/>
      <c r="NIM221" s="89"/>
      <c r="NIP221" s="89"/>
      <c r="NIU221" s="89"/>
      <c r="NJI221" s="89"/>
      <c r="NJJ221" s="89"/>
      <c r="NJK221" s="89"/>
      <c r="NJL221" s="89"/>
      <c r="NJM221" s="89"/>
      <c r="NJN221" s="89"/>
      <c r="NJO221" s="89"/>
      <c r="NJP221" s="89"/>
      <c r="NJQ221" s="89"/>
      <c r="NJR221" s="89"/>
      <c r="NJS221" s="89"/>
      <c r="NJT221" s="89"/>
      <c r="NJU221" s="89"/>
      <c r="NJV221" s="89"/>
      <c r="NJW221" s="89"/>
      <c r="NJX221" s="89"/>
      <c r="NJY221" s="89"/>
      <c r="NJZ221" s="89"/>
      <c r="NKA221" s="89"/>
      <c r="NKB221" s="89"/>
      <c r="NKC221" s="89"/>
      <c r="NKD221" s="89"/>
      <c r="NKE221" s="89"/>
      <c r="NKF221" s="89"/>
      <c r="NKG221" s="89"/>
      <c r="NKH221" s="89"/>
      <c r="NKI221" s="89"/>
      <c r="NKJ221" s="89"/>
      <c r="NKK221" s="89"/>
      <c r="NKL221" s="89"/>
      <c r="NKM221" s="89"/>
      <c r="NKN221" s="89"/>
      <c r="NKO221" s="89"/>
      <c r="NKP221" s="89"/>
      <c r="NKQ221" s="89"/>
      <c r="NKR221" s="89"/>
      <c r="NKS221" s="89"/>
      <c r="NKT221" s="89"/>
      <c r="NKU221" s="89"/>
      <c r="NKX221" s="89"/>
      <c r="NLA221" s="89"/>
      <c r="NLD221" s="89"/>
      <c r="NLG221" s="89"/>
      <c r="NLJ221" s="89"/>
      <c r="NLV221" s="89"/>
      <c r="NLY221" s="89"/>
      <c r="NMB221" s="89"/>
      <c r="NME221" s="89"/>
      <c r="NMK221" s="89"/>
      <c r="NMN221" s="89"/>
      <c r="NMT221" s="89"/>
      <c r="NMW221" s="89"/>
      <c r="NMZ221" s="89"/>
      <c r="NNC221" s="89"/>
      <c r="NNI221" s="89"/>
      <c r="NNL221" s="89"/>
      <c r="NNR221" s="89"/>
      <c r="NNT221" s="89"/>
      <c r="NNU221" s="89"/>
      <c r="NNW221" s="89"/>
      <c r="NNZ221" s="89"/>
      <c r="NOC221" s="89"/>
      <c r="NON221" s="89"/>
      <c r="NOP221" s="89"/>
      <c r="NPB221" s="89"/>
      <c r="NPE221" s="89"/>
      <c r="NPM221" s="89"/>
      <c r="NQG221" s="89"/>
      <c r="NQI221" s="89"/>
      <c r="NQJ221" s="89"/>
      <c r="NQK221" s="89"/>
      <c r="NQL221" s="89"/>
      <c r="NQM221" s="89"/>
      <c r="NQN221" s="89"/>
      <c r="NRF221" s="89"/>
      <c r="NRG221" s="89"/>
      <c r="NRJ221" s="89"/>
      <c r="NRM221" s="89"/>
      <c r="NRO221" s="89"/>
      <c r="NRQ221" s="89"/>
      <c r="NRT221" s="89"/>
      <c r="NRW221" s="89"/>
      <c r="NRZ221" s="89"/>
      <c r="NSF221" s="89"/>
      <c r="NSI221" s="89"/>
      <c r="NSL221" s="89"/>
      <c r="NSQ221" s="89"/>
      <c r="NTE221" s="89"/>
      <c r="NTF221" s="89"/>
      <c r="NTG221" s="89"/>
      <c r="NTH221" s="89"/>
      <c r="NTI221" s="89"/>
      <c r="NTJ221" s="89"/>
      <c r="NTK221" s="89"/>
      <c r="NTL221" s="89"/>
      <c r="NTM221" s="89"/>
      <c r="NTN221" s="89"/>
      <c r="NTO221" s="89"/>
      <c r="NTP221" s="89"/>
      <c r="NTQ221" s="89"/>
      <c r="NTR221" s="89"/>
      <c r="NTS221" s="89"/>
      <c r="NTT221" s="89"/>
      <c r="NTU221" s="89"/>
      <c r="NTV221" s="89"/>
      <c r="NTW221" s="89"/>
      <c r="NTX221" s="89"/>
      <c r="NTY221" s="89"/>
      <c r="NTZ221" s="89"/>
      <c r="NUA221" s="89"/>
      <c r="NUB221" s="89"/>
      <c r="NUC221" s="89"/>
      <c r="NUD221" s="89"/>
      <c r="NUE221" s="89"/>
      <c r="NUF221" s="89"/>
      <c r="NUG221" s="89"/>
      <c r="NUH221" s="89"/>
      <c r="NUI221" s="89"/>
      <c r="NUJ221" s="89"/>
      <c r="NUK221" s="89"/>
      <c r="NUL221" s="89"/>
      <c r="NUM221" s="89"/>
      <c r="NUN221" s="89"/>
      <c r="NUO221" s="89"/>
      <c r="NUP221" s="89"/>
      <c r="NUQ221" s="89"/>
      <c r="NUT221" s="89"/>
      <c r="NUW221" s="89"/>
      <c r="NUZ221" s="89"/>
      <c r="NVC221" s="89"/>
      <c r="NVF221" s="89"/>
      <c r="NVR221" s="89"/>
      <c r="NVU221" s="89"/>
      <c r="NVX221" s="89"/>
      <c r="NWA221" s="89"/>
      <c r="NWG221" s="89"/>
      <c r="NWJ221" s="89"/>
      <c r="NWP221" s="89"/>
      <c r="NWS221" s="89"/>
      <c r="NWV221" s="89"/>
      <c r="NWY221" s="89"/>
      <c r="NXE221" s="89"/>
      <c r="NXH221" s="89"/>
      <c r="NXN221" s="89"/>
      <c r="NXP221" s="89"/>
      <c r="NXQ221" s="89"/>
      <c r="NXS221" s="89"/>
      <c r="NXV221" s="89"/>
      <c r="NXY221" s="89"/>
      <c r="NYJ221" s="89"/>
      <c r="NYL221" s="89"/>
      <c r="NYX221" s="89"/>
      <c r="NZA221" s="89"/>
      <c r="NZI221" s="89"/>
      <c r="OAC221" s="89"/>
      <c r="OAE221" s="89"/>
      <c r="OAF221" s="89"/>
      <c r="OAG221" s="89"/>
      <c r="OAH221" s="89"/>
      <c r="OAI221" s="89"/>
      <c r="OAJ221" s="89"/>
      <c r="OBB221" s="89"/>
      <c r="OBC221" s="89"/>
      <c r="OBF221" s="89"/>
      <c r="OBI221" s="89"/>
      <c r="OBK221" s="89"/>
      <c r="OBM221" s="89"/>
      <c r="OBP221" s="89"/>
      <c r="OBS221" s="89"/>
      <c r="OBV221" s="89"/>
      <c r="OCB221" s="89"/>
      <c r="OCE221" s="89"/>
      <c r="OCH221" s="89"/>
      <c r="OCM221" s="89"/>
      <c r="ODA221" s="89"/>
      <c r="ODB221" s="89"/>
      <c r="ODC221" s="89"/>
      <c r="ODD221" s="89"/>
      <c r="ODE221" s="89"/>
      <c r="ODF221" s="89"/>
      <c r="ODG221" s="89"/>
      <c r="ODH221" s="89"/>
      <c r="ODI221" s="89"/>
      <c r="ODJ221" s="89"/>
      <c r="ODK221" s="89"/>
      <c r="ODL221" s="89"/>
      <c r="ODM221" s="89"/>
      <c r="ODN221" s="89"/>
      <c r="ODO221" s="89"/>
      <c r="ODP221" s="89"/>
      <c r="ODQ221" s="89"/>
      <c r="ODR221" s="89"/>
      <c r="ODS221" s="89"/>
      <c r="ODT221" s="89"/>
      <c r="ODU221" s="89"/>
      <c r="ODV221" s="89"/>
      <c r="ODW221" s="89"/>
      <c r="ODX221" s="89"/>
      <c r="ODY221" s="89"/>
      <c r="ODZ221" s="89"/>
      <c r="OEA221" s="89"/>
      <c r="OEB221" s="89"/>
      <c r="OEC221" s="89"/>
      <c r="OED221" s="89"/>
      <c r="OEE221" s="89"/>
      <c r="OEF221" s="89"/>
      <c r="OEG221" s="89"/>
      <c r="OEH221" s="89"/>
      <c r="OEI221" s="89"/>
      <c r="OEJ221" s="89"/>
      <c r="OEK221" s="89"/>
      <c r="OEL221" s="89"/>
      <c r="OEM221" s="89"/>
      <c r="OEP221" s="89"/>
      <c r="OES221" s="89"/>
      <c r="OEV221" s="89"/>
      <c r="OEY221" s="89"/>
      <c r="OFB221" s="89"/>
      <c r="OFN221" s="89"/>
      <c r="OFQ221" s="89"/>
      <c r="OFT221" s="89"/>
      <c r="OFW221" s="89"/>
      <c r="OGC221" s="89"/>
      <c r="OGF221" s="89"/>
      <c r="OGL221" s="89"/>
      <c r="OGO221" s="89"/>
      <c r="OGR221" s="89"/>
      <c r="OGU221" s="89"/>
      <c r="OHA221" s="89"/>
      <c r="OHD221" s="89"/>
      <c r="OHJ221" s="89"/>
      <c r="OHL221" s="89"/>
      <c r="OHM221" s="89"/>
      <c r="OHO221" s="89"/>
      <c r="OHR221" s="89"/>
      <c r="OHU221" s="89"/>
      <c r="OIF221" s="89"/>
      <c r="OIH221" s="89"/>
      <c r="OIT221" s="89"/>
      <c r="OIW221" s="89"/>
      <c r="OJE221" s="89"/>
      <c r="OJY221" s="89"/>
      <c r="OKA221" s="89"/>
      <c r="OKB221" s="89"/>
      <c r="OKC221" s="89"/>
      <c r="OKD221" s="89"/>
      <c r="OKE221" s="89"/>
      <c r="OKF221" s="89"/>
      <c r="OKX221" s="89"/>
      <c r="OKY221" s="89"/>
      <c r="OLB221" s="89"/>
      <c r="OLE221" s="89"/>
      <c r="OLG221" s="89"/>
      <c r="OLI221" s="89"/>
      <c r="OLL221" s="89"/>
      <c r="OLO221" s="89"/>
      <c r="OLR221" s="89"/>
      <c r="OLX221" s="89"/>
      <c r="OMA221" s="89"/>
      <c r="OMD221" s="89"/>
      <c r="OMI221" s="89"/>
      <c r="OMW221" s="89"/>
      <c r="OMX221" s="89"/>
      <c r="OMY221" s="89"/>
      <c r="OMZ221" s="89"/>
      <c r="ONA221" s="89"/>
      <c r="ONB221" s="89"/>
      <c r="ONC221" s="89"/>
      <c r="OND221" s="89"/>
      <c r="ONE221" s="89"/>
      <c r="ONF221" s="89"/>
      <c r="ONG221" s="89"/>
      <c r="ONH221" s="89"/>
      <c r="ONI221" s="89"/>
      <c r="ONJ221" s="89"/>
      <c r="ONK221" s="89"/>
      <c r="ONL221" s="89"/>
      <c r="ONM221" s="89"/>
      <c r="ONN221" s="89"/>
      <c r="ONO221" s="89"/>
      <c r="ONP221" s="89"/>
      <c r="ONQ221" s="89"/>
      <c r="ONR221" s="89"/>
      <c r="ONS221" s="89"/>
      <c r="ONT221" s="89"/>
      <c r="ONU221" s="89"/>
      <c r="ONV221" s="89"/>
      <c r="ONW221" s="89"/>
      <c r="ONX221" s="89"/>
      <c r="ONY221" s="89"/>
      <c r="ONZ221" s="89"/>
      <c r="OOA221" s="89"/>
      <c r="OOB221" s="89"/>
      <c r="OOC221" s="89"/>
      <c r="OOD221" s="89"/>
      <c r="OOE221" s="89"/>
      <c r="OOF221" s="89"/>
      <c r="OOG221" s="89"/>
      <c r="OOH221" s="89"/>
      <c r="OOI221" s="89"/>
      <c r="OOL221" s="89"/>
      <c r="OOO221" s="89"/>
      <c r="OOR221" s="89"/>
      <c r="OOU221" s="89"/>
      <c r="OOX221" s="89"/>
      <c r="OPJ221" s="89"/>
      <c r="OPM221" s="89"/>
      <c r="OPP221" s="89"/>
      <c r="OPS221" s="89"/>
      <c r="OPY221" s="89"/>
      <c r="OQB221" s="89"/>
      <c r="OQH221" s="89"/>
      <c r="OQK221" s="89"/>
      <c r="OQN221" s="89"/>
      <c r="OQQ221" s="89"/>
      <c r="OQW221" s="89"/>
      <c r="OQZ221" s="89"/>
      <c r="ORF221" s="89"/>
      <c r="ORH221" s="89"/>
      <c r="ORI221" s="89"/>
      <c r="ORK221" s="89"/>
      <c r="ORN221" s="89"/>
      <c r="ORQ221" s="89"/>
      <c r="OSB221" s="89"/>
      <c r="OSD221" s="89"/>
      <c r="OSP221" s="89"/>
      <c r="OSS221" s="89"/>
      <c r="OTA221" s="89"/>
      <c r="OTU221" s="89"/>
      <c r="OTW221" s="89"/>
      <c r="OTX221" s="89"/>
      <c r="OTY221" s="89"/>
      <c r="OTZ221" s="89"/>
      <c r="OUA221" s="89"/>
      <c r="OUB221" s="89"/>
      <c r="OUT221" s="89"/>
      <c r="OUU221" s="89"/>
      <c r="OUX221" s="89"/>
      <c r="OVA221" s="89"/>
      <c r="OVC221" s="89"/>
      <c r="OVE221" s="89"/>
      <c r="OVH221" s="89"/>
      <c r="OVK221" s="89"/>
      <c r="OVN221" s="89"/>
      <c r="OVT221" s="89"/>
      <c r="OVW221" s="89"/>
      <c r="OVZ221" s="89"/>
      <c r="OWE221" s="89"/>
      <c r="OWS221" s="89"/>
      <c r="OWT221" s="89"/>
      <c r="OWU221" s="89"/>
      <c r="OWV221" s="89"/>
      <c r="OWW221" s="89"/>
      <c r="OWX221" s="89"/>
      <c r="OWY221" s="89"/>
      <c r="OWZ221" s="89"/>
      <c r="OXA221" s="89"/>
      <c r="OXB221" s="89"/>
      <c r="OXC221" s="89"/>
      <c r="OXD221" s="89"/>
      <c r="OXE221" s="89"/>
      <c r="OXF221" s="89"/>
      <c r="OXG221" s="89"/>
      <c r="OXH221" s="89"/>
      <c r="OXI221" s="89"/>
      <c r="OXJ221" s="89"/>
      <c r="OXK221" s="89"/>
      <c r="OXL221" s="89"/>
      <c r="OXM221" s="89"/>
      <c r="OXN221" s="89"/>
      <c r="OXO221" s="89"/>
      <c r="OXP221" s="89"/>
      <c r="OXQ221" s="89"/>
      <c r="OXR221" s="89"/>
      <c r="OXS221" s="89"/>
      <c r="OXT221" s="89"/>
      <c r="OXU221" s="89"/>
      <c r="OXV221" s="89"/>
      <c r="OXW221" s="89"/>
      <c r="OXX221" s="89"/>
      <c r="OXY221" s="89"/>
      <c r="OXZ221" s="89"/>
      <c r="OYA221" s="89"/>
      <c r="OYB221" s="89"/>
      <c r="OYC221" s="89"/>
      <c r="OYD221" s="89"/>
      <c r="OYE221" s="89"/>
      <c r="OYH221" s="89"/>
      <c r="OYK221" s="89"/>
      <c r="OYN221" s="89"/>
      <c r="OYQ221" s="89"/>
      <c r="OYT221" s="89"/>
      <c r="OZF221" s="89"/>
      <c r="OZI221" s="89"/>
      <c r="OZL221" s="89"/>
      <c r="OZO221" s="89"/>
      <c r="OZU221" s="89"/>
      <c r="OZX221" s="89"/>
      <c r="PAD221" s="89"/>
      <c r="PAG221" s="89"/>
      <c r="PAJ221" s="89"/>
      <c r="PAM221" s="89"/>
      <c r="PAS221" s="89"/>
      <c r="PAV221" s="89"/>
      <c r="PBB221" s="89"/>
      <c r="PBD221" s="89"/>
      <c r="PBE221" s="89"/>
      <c r="PBG221" s="89"/>
      <c r="PBJ221" s="89"/>
      <c r="PBM221" s="89"/>
      <c r="PBX221" s="89"/>
      <c r="PBZ221" s="89"/>
      <c r="PCL221" s="89"/>
      <c r="PCO221" s="89"/>
      <c r="PCW221" s="89"/>
      <c r="PDQ221" s="89"/>
      <c r="PDS221" s="89"/>
      <c r="PDT221" s="89"/>
      <c r="PDU221" s="89"/>
      <c r="PDV221" s="89"/>
      <c r="PDW221" s="89"/>
      <c r="PDX221" s="89"/>
      <c r="PEP221" s="89"/>
      <c r="PEQ221" s="89"/>
      <c r="PET221" s="89"/>
      <c r="PEW221" s="89"/>
      <c r="PEY221" s="89"/>
      <c r="PFA221" s="89"/>
      <c r="PFD221" s="89"/>
      <c r="PFG221" s="89"/>
      <c r="PFJ221" s="89"/>
      <c r="PFP221" s="89"/>
      <c r="PFS221" s="89"/>
      <c r="PFV221" s="89"/>
      <c r="PGA221" s="89"/>
      <c r="PGO221" s="89"/>
      <c r="PGP221" s="89"/>
      <c r="PGQ221" s="89"/>
      <c r="PGR221" s="89"/>
      <c r="PGS221" s="89"/>
      <c r="PGT221" s="89"/>
      <c r="PGU221" s="89"/>
      <c r="PGV221" s="89"/>
      <c r="PGW221" s="89"/>
      <c r="PGX221" s="89"/>
      <c r="PGY221" s="89"/>
      <c r="PGZ221" s="89"/>
      <c r="PHA221" s="89"/>
      <c r="PHB221" s="89"/>
      <c r="PHC221" s="89"/>
      <c r="PHD221" s="89"/>
      <c r="PHE221" s="89"/>
      <c r="PHF221" s="89"/>
      <c r="PHG221" s="89"/>
      <c r="PHH221" s="89"/>
      <c r="PHI221" s="89"/>
      <c r="PHJ221" s="89"/>
      <c r="PHK221" s="89"/>
      <c r="PHL221" s="89"/>
      <c r="PHM221" s="89"/>
      <c r="PHN221" s="89"/>
      <c r="PHO221" s="89"/>
      <c r="PHP221" s="89"/>
      <c r="PHQ221" s="89"/>
      <c r="PHR221" s="89"/>
      <c r="PHS221" s="89"/>
      <c r="PHT221" s="89"/>
      <c r="PHU221" s="89"/>
      <c r="PHV221" s="89"/>
      <c r="PHW221" s="89"/>
      <c r="PHX221" s="89"/>
      <c r="PHY221" s="89"/>
      <c r="PHZ221" s="89"/>
      <c r="PIA221" s="89"/>
      <c r="PID221" s="89"/>
      <c r="PIG221" s="89"/>
      <c r="PIJ221" s="89"/>
      <c r="PIM221" s="89"/>
      <c r="PIP221" s="89"/>
      <c r="PJB221" s="89"/>
      <c r="PJE221" s="89"/>
      <c r="PJH221" s="89"/>
      <c r="PJK221" s="89"/>
      <c r="PJQ221" s="89"/>
      <c r="PJT221" s="89"/>
      <c r="PJZ221" s="89"/>
      <c r="PKC221" s="89"/>
      <c r="PKF221" s="89"/>
      <c r="PKI221" s="89"/>
      <c r="PKO221" s="89"/>
      <c r="PKR221" s="89"/>
      <c r="PKX221" s="89"/>
      <c r="PKZ221" s="89"/>
      <c r="PLA221" s="89"/>
      <c r="PLC221" s="89"/>
      <c r="PLF221" s="89"/>
      <c r="PLI221" s="89"/>
      <c r="PLT221" s="89"/>
      <c r="PLV221" s="89"/>
      <c r="PMH221" s="89"/>
      <c r="PMK221" s="89"/>
      <c r="PMS221" s="89"/>
      <c r="PNM221" s="89"/>
      <c r="PNO221" s="89"/>
      <c r="PNP221" s="89"/>
      <c r="PNQ221" s="89"/>
      <c r="PNR221" s="89"/>
      <c r="PNS221" s="89"/>
      <c r="PNT221" s="89"/>
      <c r="POL221" s="89"/>
      <c r="POM221" s="89"/>
      <c r="POP221" s="89"/>
      <c r="POS221" s="89"/>
      <c r="POU221" s="89"/>
      <c r="POW221" s="89"/>
      <c r="POZ221" s="89"/>
      <c r="PPC221" s="89"/>
      <c r="PPF221" s="89"/>
      <c r="PPL221" s="89"/>
      <c r="PPO221" s="89"/>
      <c r="PPR221" s="89"/>
      <c r="PPW221" s="89"/>
      <c r="PQK221" s="89"/>
      <c r="PQL221" s="89"/>
      <c r="PQM221" s="89"/>
      <c r="PQN221" s="89"/>
      <c r="PQO221" s="89"/>
      <c r="PQP221" s="89"/>
      <c r="PQQ221" s="89"/>
      <c r="PQR221" s="89"/>
      <c r="PQS221" s="89"/>
      <c r="PQT221" s="89"/>
      <c r="PQU221" s="89"/>
      <c r="PQV221" s="89"/>
      <c r="PQW221" s="89"/>
      <c r="PQX221" s="89"/>
      <c r="PQY221" s="89"/>
      <c r="PQZ221" s="89"/>
      <c r="PRA221" s="89"/>
      <c r="PRB221" s="89"/>
      <c r="PRC221" s="89"/>
      <c r="PRD221" s="89"/>
      <c r="PRE221" s="89"/>
      <c r="PRF221" s="89"/>
      <c r="PRG221" s="89"/>
      <c r="PRH221" s="89"/>
      <c r="PRI221" s="89"/>
      <c r="PRJ221" s="89"/>
      <c r="PRK221" s="89"/>
      <c r="PRL221" s="89"/>
      <c r="PRM221" s="89"/>
      <c r="PRN221" s="89"/>
      <c r="PRO221" s="89"/>
      <c r="PRP221" s="89"/>
      <c r="PRQ221" s="89"/>
      <c r="PRR221" s="89"/>
      <c r="PRS221" s="89"/>
      <c r="PRT221" s="89"/>
      <c r="PRU221" s="89"/>
      <c r="PRV221" s="89"/>
      <c r="PRW221" s="89"/>
      <c r="PRZ221" s="89"/>
      <c r="PSC221" s="89"/>
      <c r="PSF221" s="89"/>
      <c r="PSI221" s="89"/>
      <c r="PSL221" s="89"/>
      <c r="PSX221" s="89"/>
      <c r="PTA221" s="89"/>
      <c r="PTD221" s="89"/>
      <c r="PTG221" s="89"/>
      <c r="PTM221" s="89"/>
      <c r="PTP221" s="89"/>
      <c r="PTV221" s="89"/>
      <c r="PTY221" s="89"/>
      <c r="PUB221" s="89"/>
      <c r="PUE221" s="89"/>
      <c r="PUK221" s="89"/>
      <c r="PUN221" s="89"/>
      <c r="PUT221" s="89"/>
      <c r="PUV221" s="89"/>
      <c r="PUW221" s="89"/>
      <c r="PUY221" s="89"/>
      <c r="PVB221" s="89"/>
      <c r="PVE221" s="89"/>
      <c r="PVP221" s="89"/>
      <c r="PVR221" s="89"/>
      <c r="PWD221" s="89"/>
      <c r="PWG221" s="89"/>
      <c r="PWO221" s="89"/>
      <c r="PXI221" s="89"/>
      <c r="PXK221" s="89"/>
      <c r="PXL221" s="89"/>
      <c r="PXM221" s="89"/>
      <c r="PXN221" s="89"/>
      <c r="PXO221" s="89"/>
      <c r="PXP221" s="89"/>
      <c r="PYH221" s="89"/>
      <c r="PYI221" s="89"/>
      <c r="PYL221" s="89"/>
      <c r="PYO221" s="89"/>
      <c r="PYQ221" s="89"/>
      <c r="PYS221" s="89"/>
      <c r="PYV221" s="89"/>
      <c r="PYY221" s="89"/>
      <c r="PZB221" s="89"/>
      <c r="PZH221" s="89"/>
      <c r="PZK221" s="89"/>
      <c r="PZN221" s="89"/>
      <c r="PZS221" s="89"/>
      <c r="QAG221" s="89"/>
      <c r="QAH221" s="89"/>
      <c r="QAI221" s="89"/>
      <c r="QAJ221" s="89"/>
      <c r="QAK221" s="89"/>
      <c r="QAL221" s="89"/>
      <c r="QAM221" s="89"/>
      <c r="QAN221" s="89"/>
      <c r="QAO221" s="89"/>
      <c r="QAP221" s="89"/>
      <c r="QAQ221" s="89"/>
      <c r="QAR221" s="89"/>
      <c r="QAS221" s="89"/>
      <c r="QAT221" s="89"/>
      <c r="QAU221" s="89"/>
      <c r="QAV221" s="89"/>
      <c r="QAW221" s="89"/>
      <c r="QAX221" s="89"/>
      <c r="QAY221" s="89"/>
      <c r="QAZ221" s="89"/>
      <c r="QBA221" s="89"/>
      <c r="QBB221" s="89"/>
      <c r="QBC221" s="89"/>
      <c r="QBD221" s="89"/>
      <c r="QBE221" s="89"/>
      <c r="QBF221" s="89"/>
      <c r="QBG221" s="89"/>
      <c r="QBH221" s="89"/>
      <c r="QBI221" s="89"/>
      <c r="QBJ221" s="89"/>
      <c r="QBK221" s="89"/>
      <c r="QBL221" s="89"/>
      <c r="QBM221" s="89"/>
      <c r="QBN221" s="89"/>
      <c r="QBO221" s="89"/>
      <c r="QBP221" s="89"/>
      <c r="QBQ221" s="89"/>
      <c r="QBR221" s="89"/>
      <c r="QBS221" s="89"/>
      <c r="QBV221" s="89"/>
      <c r="QBY221" s="89"/>
      <c r="QCB221" s="89"/>
      <c r="QCE221" s="89"/>
      <c r="QCH221" s="89"/>
      <c r="QCT221" s="89"/>
      <c r="QCW221" s="89"/>
      <c r="QCZ221" s="89"/>
      <c r="QDC221" s="89"/>
      <c r="QDI221" s="89"/>
      <c r="QDL221" s="89"/>
      <c r="QDR221" s="89"/>
      <c r="QDU221" s="89"/>
      <c r="QDX221" s="89"/>
      <c r="QEA221" s="89"/>
      <c r="QEG221" s="89"/>
      <c r="QEJ221" s="89"/>
      <c r="QEP221" s="89"/>
      <c r="QER221" s="89"/>
      <c r="QES221" s="89"/>
      <c r="QEU221" s="89"/>
      <c r="QEX221" s="89"/>
      <c r="QFA221" s="89"/>
      <c r="QFL221" s="89"/>
      <c r="QFN221" s="89"/>
      <c r="QFZ221" s="89"/>
      <c r="QGC221" s="89"/>
      <c r="QGK221" s="89"/>
      <c r="QHE221" s="89"/>
      <c r="QHG221" s="89"/>
      <c r="QHH221" s="89"/>
      <c r="QHI221" s="89"/>
      <c r="QHJ221" s="89"/>
      <c r="QHK221" s="89"/>
      <c r="QHL221" s="89"/>
      <c r="QID221" s="89"/>
      <c r="QIE221" s="89"/>
      <c r="QIH221" s="89"/>
      <c r="QIK221" s="89"/>
      <c r="QIM221" s="89"/>
      <c r="QIO221" s="89"/>
      <c r="QIR221" s="89"/>
      <c r="QIU221" s="89"/>
      <c r="QIX221" s="89"/>
      <c r="QJD221" s="89"/>
      <c r="QJG221" s="89"/>
      <c r="QJJ221" s="89"/>
      <c r="QJO221" s="89"/>
      <c r="QKC221" s="89"/>
      <c r="QKD221" s="89"/>
      <c r="QKE221" s="89"/>
      <c r="QKF221" s="89"/>
      <c r="QKG221" s="89"/>
      <c r="QKH221" s="89"/>
      <c r="QKI221" s="89"/>
      <c r="QKJ221" s="89"/>
      <c r="QKK221" s="89"/>
      <c r="QKL221" s="89"/>
      <c r="QKM221" s="89"/>
      <c r="QKN221" s="89"/>
      <c r="QKO221" s="89"/>
      <c r="QKP221" s="89"/>
      <c r="QKQ221" s="89"/>
      <c r="QKR221" s="89"/>
      <c r="QKS221" s="89"/>
      <c r="QKT221" s="89"/>
      <c r="QKU221" s="89"/>
      <c r="QKV221" s="89"/>
      <c r="QKW221" s="89"/>
      <c r="QKX221" s="89"/>
      <c r="QKY221" s="89"/>
      <c r="QKZ221" s="89"/>
      <c r="QLA221" s="89"/>
      <c r="QLB221" s="89"/>
      <c r="QLC221" s="89"/>
      <c r="QLD221" s="89"/>
      <c r="QLE221" s="89"/>
      <c r="QLF221" s="89"/>
      <c r="QLG221" s="89"/>
      <c r="QLH221" s="89"/>
      <c r="QLI221" s="89"/>
      <c r="QLJ221" s="89"/>
      <c r="QLK221" s="89"/>
      <c r="QLL221" s="89"/>
      <c r="QLM221" s="89"/>
      <c r="QLN221" s="89"/>
      <c r="QLO221" s="89"/>
      <c r="QLR221" s="89"/>
      <c r="QLU221" s="89"/>
      <c r="QLX221" s="89"/>
      <c r="QMA221" s="89"/>
      <c r="QMD221" s="89"/>
      <c r="QMP221" s="89"/>
      <c r="QMS221" s="89"/>
      <c r="QMV221" s="89"/>
      <c r="QMY221" s="89"/>
      <c r="QNE221" s="89"/>
      <c r="QNH221" s="89"/>
      <c r="QNN221" s="89"/>
      <c r="QNQ221" s="89"/>
      <c r="QNT221" s="89"/>
      <c r="QNW221" s="89"/>
      <c r="QOC221" s="89"/>
      <c r="QOF221" s="89"/>
      <c r="QOL221" s="89"/>
      <c r="QON221" s="89"/>
      <c r="QOO221" s="89"/>
      <c r="QOQ221" s="89"/>
      <c r="QOT221" s="89"/>
      <c r="QOW221" s="89"/>
      <c r="QPH221" s="89"/>
      <c r="QPJ221" s="89"/>
      <c r="QPV221" s="89"/>
      <c r="QPY221" s="89"/>
      <c r="QQG221" s="89"/>
      <c r="QRA221" s="89"/>
      <c r="QRC221" s="89"/>
      <c r="QRD221" s="89"/>
      <c r="QRE221" s="89"/>
      <c r="QRF221" s="89"/>
      <c r="QRG221" s="89"/>
      <c r="QRH221" s="89"/>
      <c r="QRZ221" s="89"/>
      <c r="QSA221" s="89"/>
      <c r="QSD221" s="89"/>
      <c r="QSG221" s="89"/>
      <c r="QSI221" s="89"/>
      <c r="QSK221" s="89"/>
      <c r="QSN221" s="89"/>
      <c r="QSQ221" s="89"/>
      <c r="QST221" s="89"/>
      <c r="QSZ221" s="89"/>
      <c r="QTC221" s="89"/>
      <c r="QTF221" s="89"/>
      <c r="QTK221" s="89"/>
      <c r="QTY221" s="89"/>
      <c r="QTZ221" s="89"/>
      <c r="QUA221" s="89"/>
      <c r="QUB221" s="89"/>
      <c r="QUC221" s="89"/>
      <c r="QUD221" s="89"/>
      <c r="QUE221" s="89"/>
      <c r="QUF221" s="89"/>
      <c r="QUG221" s="89"/>
      <c r="QUH221" s="89"/>
      <c r="QUI221" s="89"/>
      <c r="QUJ221" s="89"/>
      <c r="QUK221" s="89"/>
      <c r="QUL221" s="89"/>
      <c r="QUM221" s="89"/>
      <c r="QUN221" s="89"/>
      <c r="QUO221" s="89"/>
      <c r="QUP221" s="89"/>
      <c r="QUQ221" s="89"/>
      <c r="QUR221" s="89"/>
      <c r="QUS221" s="89"/>
      <c r="QUT221" s="89"/>
      <c r="QUU221" s="89"/>
      <c r="QUV221" s="89"/>
      <c r="QUW221" s="89"/>
      <c r="QUX221" s="89"/>
      <c r="QUY221" s="89"/>
      <c r="QUZ221" s="89"/>
      <c r="QVA221" s="89"/>
      <c r="QVB221" s="89"/>
      <c r="QVC221" s="89"/>
      <c r="QVD221" s="89"/>
      <c r="QVE221" s="89"/>
      <c r="QVF221" s="89"/>
      <c r="QVG221" s="89"/>
      <c r="QVH221" s="89"/>
      <c r="QVI221" s="89"/>
      <c r="QVJ221" s="89"/>
      <c r="QVK221" s="89"/>
      <c r="QVN221" s="89"/>
      <c r="QVQ221" s="89"/>
      <c r="QVT221" s="89"/>
      <c r="QVW221" s="89"/>
      <c r="QVZ221" s="89"/>
      <c r="QWL221" s="89"/>
      <c r="QWO221" s="89"/>
      <c r="QWR221" s="89"/>
      <c r="QWU221" s="89"/>
      <c r="QXA221" s="89"/>
      <c r="QXD221" s="89"/>
      <c r="QXJ221" s="89"/>
      <c r="QXM221" s="89"/>
      <c r="QXP221" s="89"/>
      <c r="QXS221" s="89"/>
      <c r="QXY221" s="89"/>
      <c r="QYB221" s="89"/>
      <c r="QYH221" s="89"/>
      <c r="QYJ221" s="89"/>
      <c r="QYK221" s="89"/>
      <c r="QYM221" s="89"/>
      <c r="QYP221" s="89"/>
      <c r="QYS221" s="89"/>
      <c r="QZD221" s="89"/>
      <c r="QZF221" s="89"/>
      <c r="QZR221" s="89"/>
      <c r="QZU221" s="89"/>
      <c r="RAC221" s="89"/>
      <c r="RAW221" s="89"/>
      <c r="RAY221" s="89"/>
      <c r="RAZ221" s="89"/>
      <c r="RBA221" s="89"/>
      <c r="RBB221" s="89"/>
      <c r="RBC221" s="89"/>
      <c r="RBD221" s="89"/>
      <c r="RBV221" s="89"/>
      <c r="RBW221" s="89"/>
      <c r="RBZ221" s="89"/>
      <c r="RCC221" s="89"/>
      <c r="RCE221" s="89"/>
      <c r="RCG221" s="89"/>
      <c r="RCJ221" s="89"/>
      <c r="RCM221" s="89"/>
      <c r="RCP221" s="89"/>
      <c r="RCV221" s="89"/>
      <c r="RCY221" s="89"/>
      <c r="RDB221" s="89"/>
      <c r="RDG221" s="89"/>
      <c r="RDU221" s="89"/>
      <c r="RDV221" s="89"/>
      <c r="RDW221" s="89"/>
      <c r="RDX221" s="89"/>
      <c r="RDY221" s="89"/>
      <c r="RDZ221" s="89"/>
      <c r="REA221" s="89"/>
      <c r="REB221" s="89"/>
      <c r="REC221" s="89"/>
      <c r="RED221" s="89"/>
      <c r="REE221" s="89"/>
      <c r="REF221" s="89"/>
      <c r="REG221" s="89"/>
      <c r="REH221" s="89"/>
      <c r="REI221" s="89"/>
      <c r="REJ221" s="89"/>
      <c r="REK221" s="89"/>
      <c r="REL221" s="89"/>
      <c r="REM221" s="89"/>
      <c r="REN221" s="89"/>
      <c r="REO221" s="89"/>
      <c r="REP221" s="89"/>
      <c r="REQ221" s="89"/>
      <c r="RER221" s="89"/>
      <c r="RES221" s="89"/>
      <c r="RET221" s="89"/>
      <c r="REU221" s="89"/>
      <c r="REV221" s="89"/>
      <c r="REW221" s="89"/>
      <c r="REX221" s="89"/>
      <c r="REY221" s="89"/>
      <c r="REZ221" s="89"/>
      <c r="RFA221" s="89"/>
      <c r="RFB221" s="89"/>
      <c r="RFC221" s="89"/>
      <c r="RFD221" s="89"/>
      <c r="RFE221" s="89"/>
      <c r="RFF221" s="89"/>
      <c r="RFG221" s="89"/>
      <c r="RFJ221" s="89"/>
      <c r="RFM221" s="89"/>
      <c r="RFP221" s="89"/>
      <c r="RFS221" s="89"/>
      <c r="RFV221" s="89"/>
      <c r="RGH221" s="89"/>
      <c r="RGK221" s="89"/>
      <c r="RGN221" s="89"/>
      <c r="RGQ221" s="89"/>
      <c r="RGW221" s="89"/>
      <c r="RGZ221" s="89"/>
      <c r="RHF221" s="89"/>
      <c r="RHI221" s="89"/>
      <c r="RHL221" s="89"/>
      <c r="RHO221" s="89"/>
      <c r="RHU221" s="89"/>
      <c r="RHX221" s="89"/>
      <c r="RID221" s="89"/>
      <c r="RIF221" s="89"/>
      <c r="RIG221" s="89"/>
      <c r="RII221" s="89"/>
      <c r="RIL221" s="89"/>
      <c r="RIO221" s="89"/>
      <c r="RIZ221" s="89"/>
      <c r="RJB221" s="89"/>
      <c r="RJN221" s="89"/>
      <c r="RJQ221" s="89"/>
      <c r="RJY221" s="89"/>
      <c r="RKS221" s="89"/>
      <c r="RKU221" s="89"/>
      <c r="RKV221" s="89"/>
      <c r="RKW221" s="89"/>
      <c r="RKX221" s="89"/>
      <c r="RKY221" s="89"/>
      <c r="RKZ221" s="89"/>
      <c r="RLR221" s="89"/>
      <c r="RLS221" s="89"/>
      <c r="RLV221" s="89"/>
      <c r="RLY221" s="89"/>
      <c r="RMA221" s="89"/>
      <c r="RMC221" s="89"/>
      <c r="RMF221" s="89"/>
      <c r="RMI221" s="89"/>
      <c r="RML221" s="89"/>
      <c r="RMR221" s="89"/>
      <c r="RMU221" s="89"/>
      <c r="RMX221" s="89"/>
      <c r="RNC221" s="89"/>
      <c r="RNQ221" s="89"/>
      <c r="RNR221" s="89"/>
      <c r="RNS221" s="89"/>
      <c r="RNT221" s="89"/>
      <c r="RNU221" s="89"/>
      <c r="RNV221" s="89"/>
      <c r="RNW221" s="89"/>
      <c r="RNX221" s="89"/>
      <c r="RNY221" s="89"/>
      <c r="RNZ221" s="89"/>
      <c r="ROA221" s="89"/>
      <c r="ROB221" s="89"/>
      <c r="ROC221" s="89"/>
      <c r="ROD221" s="89"/>
      <c r="ROE221" s="89"/>
      <c r="ROF221" s="89"/>
      <c r="ROG221" s="89"/>
      <c r="ROH221" s="89"/>
      <c r="ROI221" s="89"/>
      <c r="ROJ221" s="89"/>
      <c r="ROK221" s="89"/>
      <c r="ROL221" s="89"/>
      <c r="ROM221" s="89"/>
      <c r="RON221" s="89"/>
      <c r="ROO221" s="89"/>
      <c r="ROP221" s="89"/>
      <c r="ROQ221" s="89"/>
      <c r="ROR221" s="89"/>
      <c r="ROS221" s="89"/>
      <c r="ROT221" s="89"/>
      <c r="ROU221" s="89"/>
      <c r="ROV221" s="89"/>
      <c r="ROW221" s="89"/>
      <c r="ROX221" s="89"/>
      <c r="ROY221" s="89"/>
      <c r="ROZ221" s="89"/>
      <c r="RPA221" s="89"/>
      <c r="RPB221" s="89"/>
      <c r="RPC221" s="89"/>
      <c r="RPF221" s="89"/>
      <c r="RPI221" s="89"/>
      <c r="RPL221" s="89"/>
      <c r="RPO221" s="89"/>
      <c r="RPR221" s="89"/>
      <c r="RQD221" s="89"/>
      <c r="RQG221" s="89"/>
      <c r="RQJ221" s="89"/>
      <c r="RQM221" s="89"/>
      <c r="RQS221" s="89"/>
      <c r="RQV221" s="89"/>
      <c r="RRB221" s="89"/>
      <c r="RRE221" s="89"/>
      <c r="RRH221" s="89"/>
      <c r="RRK221" s="89"/>
      <c r="RRQ221" s="89"/>
      <c r="RRT221" s="89"/>
      <c r="RRZ221" s="89"/>
      <c r="RSB221" s="89"/>
      <c r="RSC221" s="89"/>
      <c r="RSE221" s="89"/>
      <c r="RSH221" s="89"/>
      <c r="RSK221" s="89"/>
      <c r="RSV221" s="89"/>
      <c r="RSX221" s="89"/>
      <c r="RTJ221" s="89"/>
      <c r="RTM221" s="89"/>
      <c r="RTU221" s="89"/>
      <c r="RUO221" s="89"/>
      <c r="RUQ221" s="89"/>
      <c r="RUR221" s="89"/>
      <c r="RUS221" s="89"/>
      <c r="RUT221" s="89"/>
      <c r="RUU221" s="89"/>
      <c r="RUV221" s="89"/>
      <c r="RVN221" s="89"/>
      <c r="RVO221" s="89"/>
      <c r="RVR221" s="89"/>
      <c r="RVU221" s="89"/>
      <c r="RVW221" s="89"/>
      <c r="RVY221" s="89"/>
      <c r="RWB221" s="89"/>
      <c r="RWE221" s="89"/>
      <c r="RWH221" s="89"/>
      <c r="RWN221" s="89"/>
      <c r="RWQ221" s="89"/>
      <c r="RWT221" s="89"/>
      <c r="RWY221" s="89"/>
      <c r="RXM221" s="89"/>
      <c r="RXN221" s="89"/>
      <c r="RXO221" s="89"/>
      <c r="RXP221" s="89"/>
      <c r="RXQ221" s="89"/>
      <c r="RXR221" s="89"/>
      <c r="RXS221" s="89"/>
      <c r="RXT221" s="89"/>
      <c r="RXU221" s="89"/>
      <c r="RXV221" s="89"/>
      <c r="RXW221" s="89"/>
      <c r="RXX221" s="89"/>
      <c r="RXY221" s="89"/>
      <c r="RXZ221" s="89"/>
      <c r="RYA221" s="89"/>
      <c r="RYB221" s="89"/>
      <c r="RYC221" s="89"/>
      <c r="RYD221" s="89"/>
      <c r="RYE221" s="89"/>
      <c r="RYF221" s="89"/>
      <c r="RYG221" s="89"/>
      <c r="RYH221" s="89"/>
      <c r="RYI221" s="89"/>
      <c r="RYJ221" s="89"/>
      <c r="RYK221" s="89"/>
      <c r="RYL221" s="89"/>
      <c r="RYM221" s="89"/>
      <c r="RYN221" s="89"/>
      <c r="RYO221" s="89"/>
      <c r="RYP221" s="89"/>
      <c r="RYQ221" s="89"/>
      <c r="RYR221" s="89"/>
      <c r="RYS221" s="89"/>
      <c r="RYT221" s="89"/>
      <c r="RYU221" s="89"/>
      <c r="RYV221" s="89"/>
      <c r="RYW221" s="89"/>
      <c r="RYX221" s="89"/>
      <c r="RYY221" s="89"/>
      <c r="RZB221" s="89"/>
      <c r="RZE221" s="89"/>
      <c r="RZH221" s="89"/>
      <c r="RZK221" s="89"/>
      <c r="RZN221" s="89"/>
      <c r="RZZ221" s="89"/>
      <c r="SAC221" s="89"/>
      <c r="SAF221" s="89"/>
      <c r="SAI221" s="89"/>
      <c r="SAO221" s="89"/>
      <c r="SAR221" s="89"/>
      <c r="SAX221" s="89"/>
      <c r="SBA221" s="89"/>
      <c r="SBD221" s="89"/>
      <c r="SBG221" s="89"/>
      <c r="SBM221" s="89"/>
      <c r="SBP221" s="89"/>
      <c r="SBV221" s="89"/>
      <c r="SBX221" s="89"/>
      <c r="SBY221" s="89"/>
      <c r="SCA221" s="89"/>
      <c r="SCD221" s="89"/>
      <c r="SCG221" s="89"/>
      <c r="SCR221" s="89"/>
      <c r="SCT221" s="89"/>
      <c r="SDF221" s="89"/>
      <c r="SDI221" s="89"/>
      <c r="SDQ221" s="89"/>
      <c r="SEK221" s="89"/>
      <c r="SEM221" s="89"/>
      <c r="SEN221" s="89"/>
      <c r="SEO221" s="89"/>
      <c r="SEP221" s="89"/>
      <c r="SEQ221" s="89"/>
      <c r="SER221" s="89"/>
      <c r="SFJ221" s="89"/>
      <c r="SFK221" s="89"/>
      <c r="SFN221" s="89"/>
      <c r="SFQ221" s="89"/>
      <c r="SFS221" s="89"/>
      <c r="SFU221" s="89"/>
      <c r="SFX221" s="89"/>
      <c r="SGA221" s="89"/>
      <c r="SGD221" s="89"/>
      <c r="SGJ221" s="89"/>
      <c r="SGM221" s="89"/>
      <c r="SGP221" s="89"/>
      <c r="SGU221" s="89"/>
      <c r="SHI221" s="89"/>
      <c r="SHJ221" s="89"/>
      <c r="SHK221" s="89"/>
      <c r="SHL221" s="89"/>
      <c r="SHM221" s="89"/>
      <c r="SHN221" s="89"/>
      <c r="SHO221" s="89"/>
      <c r="SHP221" s="89"/>
      <c r="SHQ221" s="89"/>
      <c r="SHR221" s="89"/>
      <c r="SHS221" s="89"/>
      <c r="SHT221" s="89"/>
      <c r="SHU221" s="89"/>
      <c r="SHV221" s="89"/>
      <c r="SHW221" s="89"/>
      <c r="SHX221" s="89"/>
      <c r="SHY221" s="89"/>
      <c r="SHZ221" s="89"/>
      <c r="SIA221" s="89"/>
      <c r="SIB221" s="89"/>
      <c r="SIC221" s="89"/>
      <c r="SID221" s="89"/>
      <c r="SIE221" s="89"/>
      <c r="SIF221" s="89"/>
      <c r="SIG221" s="89"/>
      <c r="SIH221" s="89"/>
      <c r="SII221" s="89"/>
      <c r="SIJ221" s="89"/>
      <c r="SIK221" s="89"/>
      <c r="SIL221" s="89"/>
      <c r="SIM221" s="89"/>
      <c r="SIN221" s="89"/>
      <c r="SIO221" s="89"/>
      <c r="SIP221" s="89"/>
      <c r="SIQ221" s="89"/>
      <c r="SIR221" s="89"/>
      <c r="SIS221" s="89"/>
      <c r="SIT221" s="89"/>
      <c r="SIU221" s="89"/>
      <c r="SIX221" s="89"/>
      <c r="SJA221" s="89"/>
      <c r="SJD221" s="89"/>
      <c r="SJG221" s="89"/>
      <c r="SJJ221" s="89"/>
      <c r="SJV221" s="89"/>
      <c r="SJY221" s="89"/>
      <c r="SKB221" s="89"/>
      <c r="SKE221" s="89"/>
      <c r="SKK221" s="89"/>
      <c r="SKN221" s="89"/>
      <c r="SKT221" s="89"/>
      <c r="SKW221" s="89"/>
      <c r="SKZ221" s="89"/>
      <c r="SLC221" s="89"/>
      <c r="SLI221" s="89"/>
      <c r="SLL221" s="89"/>
      <c r="SLR221" s="89"/>
      <c r="SLT221" s="89"/>
      <c r="SLU221" s="89"/>
      <c r="SLW221" s="89"/>
      <c r="SLZ221" s="89"/>
      <c r="SMC221" s="89"/>
      <c r="SMN221" s="89"/>
      <c r="SMP221" s="89"/>
      <c r="SNB221" s="89"/>
      <c r="SNE221" s="89"/>
      <c r="SNM221" s="89"/>
      <c r="SOG221" s="89"/>
      <c r="SOI221" s="89"/>
      <c r="SOJ221" s="89"/>
      <c r="SOK221" s="89"/>
      <c r="SOL221" s="89"/>
      <c r="SOM221" s="89"/>
      <c r="SON221" s="89"/>
      <c r="SPF221" s="89"/>
      <c r="SPG221" s="89"/>
      <c r="SPJ221" s="89"/>
      <c r="SPM221" s="89"/>
      <c r="SPO221" s="89"/>
      <c r="SPQ221" s="89"/>
      <c r="SPT221" s="89"/>
      <c r="SPW221" s="89"/>
      <c r="SPZ221" s="89"/>
      <c r="SQF221" s="89"/>
      <c r="SQI221" s="89"/>
      <c r="SQL221" s="89"/>
      <c r="SQQ221" s="89"/>
      <c r="SRE221" s="89"/>
      <c r="SRF221" s="89"/>
      <c r="SRG221" s="89"/>
      <c r="SRH221" s="89"/>
      <c r="SRI221" s="89"/>
      <c r="SRJ221" s="89"/>
      <c r="SRK221" s="89"/>
      <c r="SRL221" s="89"/>
      <c r="SRM221" s="89"/>
      <c r="SRN221" s="89"/>
      <c r="SRO221" s="89"/>
      <c r="SRP221" s="89"/>
      <c r="SRQ221" s="89"/>
      <c r="SRR221" s="89"/>
      <c r="SRS221" s="89"/>
      <c r="SRT221" s="89"/>
      <c r="SRU221" s="89"/>
      <c r="SRV221" s="89"/>
      <c r="SRW221" s="89"/>
      <c r="SRX221" s="89"/>
      <c r="SRY221" s="89"/>
      <c r="SRZ221" s="89"/>
      <c r="SSA221" s="89"/>
      <c r="SSB221" s="89"/>
      <c r="SSC221" s="89"/>
      <c r="SSD221" s="89"/>
      <c r="SSE221" s="89"/>
      <c r="SSF221" s="89"/>
      <c r="SSG221" s="89"/>
      <c r="SSH221" s="89"/>
      <c r="SSI221" s="89"/>
      <c r="SSJ221" s="89"/>
      <c r="SSK221" s="89"/>
      <c r="SSL221" s="89"/>
      <c r="SSM221" s="89"/>
      <c r="SSN221" s="89"/>
      <c r="SSO221" s="89"/>
      <c r="SSP221" s="89"/>
      <c r="SSQ221" s="89"/>
      <c r="SST221" s="89"/>
      <c r="SSW221" s="89"/>
      <c r="SSZ221" s="89"/>
      <c r="STC221" s="89"/>
      <c r="STF221" s="89"/>
      <c r="STR221" s="89"/>
      <c r="STU221" s="89"/>
      <c r="STX221" s="89"/>
      <c r="SUA221" s="89"/>
      <c r="SUG221" s="89"/>
      <c r="SUJ221" s="89"/>
      <c r="SUP221" s="89"/>
      <c r="SUS221" s="89"/>
      <c r="SUV221" s="89"/>
      <c r="SUY221" s="89"/>
      <c r="SVE221" s="89"/>
      <c r="SVH221" s="89"/>
      <c r="SVN221" s="89"/>
      <c r="SVP221" s="89"/>
      <c r="SVQ221" s="89"/>
      <c r="SVS221" s="89"/>
      <c r="SVV221" s="89"/>
      <c r="SVY221" s="89"/>
      <c r="SWJ221" s="89"/>
      <c r="SWL221" s="89"/>
      <c r="SWX221" s="89"/>
      <c r="SXA221" s="89"/>
      <c r="SXI221" s="89"/>
      <c r="SYC221" s="89"/>
      <c r="SYE221" s="89"/>
      <c r="SYF221" s="89"/>
      <c r="SYG221" s="89"/>
      <c r="SYH221" s="89"/>
      <c r="SYI221" s="89"/>
      <c r="SYJ221" s="89"/>
      <c r="SZB221" s="89"/>
      <c r="SZC221" s="89"/>
      <c r="SZF221" s="89"/>
      <c r="SZI221" s="89"/>
      <c r="SZK221" s="89"/>
      <c r="SZM221" s="89"/>
      <c r="SZP221" s="89"/>
      <c r="SZS221" s="89"/>
      <c r="SZV221" s="89"/>
      <c r="TAB221" s="89"/>
      <c r="TAE221" s="89"/>
      <c r="TAH221" s="89"/>
      <c r="TAM221" s="89"/>
      <c r="TBA221" s="89"/>
      <c r="TBB221" s="89"/>
      <c r="TBC221" s="89"/>
      <c r="TBD221" s="89"/>
      <c r="TBE221" s="89"/>
      <c r="TBF221" s="89"/>
      <c r="TBG221" s="89"/>
      <c r="TBH221" s="89"/>
      <c r="TBI221" s="89"/>
      <c r="TBJ221" s="89"/>
      <c r="TBK221" s="89"/>
      <c r="TBL221" s="89"/>
      <c r="TBM221" s="89"/>
      <c r="TBN221" s="89"/>
      <c r="TBO221" s="89"/>
      <c r="TBP221" s="89"/>
      <c r="TBQ221" s="89"/>
      <c r="TBR221" s="89"/>
      <c r="TBS221" s="89"/>
      <c r="TBT221" s="89"/>
      <c r="TBU221" s="89"/>
      <c r="TBV221" s="89"/>
      <c r="TBW221" s="89"/>
      <c r="TBX221" s="89"/>
      <c r="TBY221" s="89"/>
      <c r="TBZ221" s="89"/>
      <c r="TCA221" s="89"/>
      <c r="TCB221" s="89"/>
      <c r="TCC221" s="89"/>
      <c r="TCD221" s="89"/>
      <c r="TCE221" s="89"/>
      <c r="TCF221" s="89"/>
      <c r="TCG221" s="89"/>
      <c r="TCH221" s="89"/>
      <c r="TCI221" s="89"/>
      <c r="TCJ221" s="89"/>
      <c r="TCK221" s="89"/>
      <c r="TCL221" s="89"/>
      <c r="TCM221" s="89"/>
      <c r="TCP221" s="89"/>
      <c r="TCS221" s="89"/>
      <c r="TCV221" s="89"/>
      <c r="TCY221" s="89"/>
      <c r="TDB221" s="89"/>
      <c r="TDN221" s="89"/>
      <c r="TDQ221" s="89"/>
      <c r="TDT221" s="89"/>
      <c r="TDW221" s="89"/>
      <c r="TEC221" s="89"/>
      <c r="TEF221" s="89"/>
      <c r="TEL221" s="89"/>
      <c r="TEO221" s="89"/>
      <c r="TER221" s="89"/>
      <c r="TEU221" s="89"/>
      <c r="TFA221" s="89"/>
      <c r="TFD221" s="89"/>
      <c r="TFJ221" s="89"/>
      <c r="TFL221" s="89"/>
      <c r="TFM221" s="89"/>
      <c r="TFO221" s="89"/>
      <c r="TFR221" s="89"/>
      <c r="TFU221" s="89"/>
      <c r="TGF221" s="89"/>
      <c r="TGH221" s="89"/>
      <c r="TGT221" s="89"/>
      <c r="TGW221" s="89"/>
      <c r="THE221" s="89"/>
      <c r="THY221" s="89"/>
      <c r="TIA221" s="89"/>
      <c r="TIB221" s="89"/>
      <c r="TIC221" s="89"/>
      <c r="TID221" s="89"/>
      <c r="TIE221" s="89"/>
      <c r="TIF221" s="89"/>
      <c r="TIX221" s="89"/>
      <c r="TIY221" s="89"/>
      <c r="TJB221" s="89"/>
      <c r="TJE221" s="89"/>
      <c r="TJG221" s="89"/>
      <c r="TJI221" s="89"/>
      <c r="TJL221" s="89"/>
      <c r="TJO221" s="89"/>
      <c r="TJR221" s="89"/>
      <c r="TJX221" s="89"/>
      <c r="TKA221" s="89"/>
      <c r="TKD221" s="89"/>
      <c r="TKI221" s="89"/>
      <c r="TKW221" s="89"/>
      <c r="TKX221" s="89"/>
      <c r="TKY221" s="89"/>
      <c r="TKZ221" s="89"/>
      <c r="TLA221" s="89"/>
      <c r="TLB221" s="89"/>
      <c r="TLC221" s="89"/>
      <c r="TLD221" s="89"/>
      <c r="TLE221" s="89"/>
      <c r="TLF221" s="89"/>
      <c r="TLG221" s="89"/>
      <c r="TLH221" s="89"/>
      <c r="TLI221" s="89"/>
      <c r="TLJ221" s="89"/>
      <c r="TLK221" s="89"/>
      <c r="TLL221" s="89"/>
      <c r="TLM221" s="89"/>
      <c r="TLN221" s="89"/>
      <c r="TLO221" s="89"/>
      <c r="TLP221" s="89"/>
      <c r="TLQ221" s="89"/>
      <c r="TLR221" s="89"/>
      <c r="TLS221" s="89"/>
      <c r="TLT221" s="89"/>
      <c r="TLU221" s="89"/>
      <c r="TLV221" s="89"/>
      <c r="TLW221" s="89"/>
      <c r="TLX221" s="89"/>
      <c r="TLY221" s="89"/>
      <c r="TLZ221" s="89"/>
      <c r="TMA221" s="89"/>
      <c r="TMB221" s="89"/>
      <c r="TMC221" s="89"/>
      <c r="TMD221" s="89"/>
      <c r="TME221" s="89"/>
      <c r="TMF221" s="89"/>
      <c r="TMG221" s="89"/>
      <c r="TMH221" s="89"/>
      <c r="TMI221" s="89"/>
      <c r="TML221" s="89"/>
      <c r="TMO221" s="89"/>
      <c r="TMR221" s="89"/>
      <c r="TMU221" s="89"/>
      <c r="TMX221" s="89"/>
      <c r="TNJ221" s="89"/>
      <c r="TNM221" s="89"/>
      <c r="TNP221" s="89"/>
      <c r="TNS221" s="89"/>
      <c r="TNY221" s="89"/>
      <c r="TOB221" s="89"/>
      <c r="TOH221" s="89"/>
      <c r="TOK221" s="89"/>
      <c r="TON221" s="89"/>
      <c r="TOQ221" s="89"/>
      <c r="TOW221" s="89"/>
      <c r="TOZ221" s="89"/>
      <c r="TPF221" s="89"/>
      <c r="TPH221" s="89"/>
      <c r="TPI221" s="89"/>
      <c r="TPK221" s="89"/>
      <c r="TPN221" s="89"/>
      <c r="TPQ221" s="89"/>
      <c r="TQB221" s="89"/>
      <c r="TQD221" s="89"/>
      <c r="TQP221" s="89"/>
      <c r="TQS221" s="89"/>
      <c r="TRA221" s="89"/>
      <c r="TRU221" s="89"/>
      <c r="TRW221" s="89"/>
      <c r="TRX221" s="89"/>
      <c r="TRY221" s="89"/>
      <c r="TRZ221" s="89"/>
      <c r="TSA221" s="89"/>
      <c r="TSB221" s="89"/>
      <c r="TST221" s="89"/>
      <c r="TSU221" s="89"/>
      <c r="TSX221" s="89"/>
      <c r="TTA221" s="89"/>
      <c r="TTC221" s="89"/>
      <c r="TTE221" s="89"/>
      <c r="TTH221" s="89"/>
      <c r="TTK221" s="89"/>
      <c r="TTN221" s="89"/>
      <c r="TTT221" s="89"/>
      <c r="TTW221" s="89"/>
      <c r="TTZ221" s="89"/>
      <c r="TUE221" s="89"/>
      <c r="TUS221" s="89"/>
      <c r="TUT221" s="89"/>
      <c r="TUU221" s="89"/>
      <c r="TUV221" s="89"/>
      <c r="TUW221" s="89"/>
      <c r="TUX221" s="89"/>
      <c r="TUY221" s="89"/>
      <c r="TUZ221" s="89"/>
      <c r="TVA221" s="89"/>
      <c r="TVB221" s="89"/>
      <c r="TVC221" s="89"/>
      <c r="TVD221" s="89"/>
      <c r="TVE221" s="89"/>
      <c r="TVF221" s="89"/>
      <c r="TVG221" s="89"/>
      <c r="TVH221" s="89"/>
      <c r="TVI221" s="89"/>
      <c r="TVJ221" s="89"/>
      <c r="TVK221" s="89"/>
      <c r="TVL221" s="89"/>
      <c r="TVM221" s="89"/>
      <c r="TVN221" s="89"/>
      <c r="TVO221" s="89"/>
      <c r="TVP221" s="89"/>
      <c r="TVQ221" s="89"/>
      <c r="TVR221" s="89"/>
      <c r="TVS221" s="89"/>
      <c r="TVT221" s="89"/>
      <c r="TVU221" s="89"/>
      <c r="TVV221" s="89"/>
      <c r="TVW221" s="89"/>
      <c r="TVX221" s="89"/>
      <c r="TVY221" s="89"/>
      <c r="TVZ221" s="89"/>
      <c r="TWA221" s="89"/>
      <c r="TWB221" s="89"/>
      <c r="TWC221" s="89"/>
      <c r="TWD221" s="89"/>
      <c r="TWE221" s="89"/>
      <c r="TWH221" s="89"/>
      <c r="TWK221" s="89"/>
      <c r="TWN221" s="89"/>
      <c r="TWQ221" s="89"/>
      <c r="TWT221" s="89"/>
      <c r="TXF221" s="89"/>
      <c r="TXI221" s="89"/>
      <c r="TXL221" s="89"/>
      <c r="TXO221" s="89"/>
      <c r="TXU221" s="89"/>
      <c r="TXX221" s="89"/>
      <c r="TYD221" s="89"/>
      <c r="TYG221" s="89"/>
      <c r="TYJ221" s="89"/>
      <c r="TYM221" s="89"/>
      <c r="TYS221" s="89"/>
      <c r="TYV221" s="89"/>
      <c r="TZB221" s="89"/>
      <c r="TZD221" s="89"/>
      <c r="TZE221" s="89"/>
      <c r="TZG221" s="89"/>
      <c r="TZJ221" s="89"/>
      <c r="TZM221" s="89"/>
      <c r="TZX221" s="89"/>
      <c r="TZZ221" s="89"/>
      <c r="UAL221" s="89"/>
      <c r="UAO221" s="89"/>
      <c r="UAW221" s="89"/>
      <c r="UBQ221" s="89"/>
      <c r="UBS221" s="89"/>
      <c r="UBT221" s="89"/>
      <c r="UBU221" s="89"/>
      <c r="UBV221" s="89"/>
      <c r="UBW221" s="89"/>
      <c r="UBX221" s="89"/>
      <c r="UCP221" s="89"/>
      <c r="UCQ221" s="89"/>
      <c r="UCT221" s="89"/>
      <c r="UCW221" s="89"/>
      <c r="UCY221" s="89"/>
      <c r="UDA221" s="89"/>
      <c r="UDD221" s="89"/>
      <c r="UDG221" s="89"/>
      <c r="UDJ221" s="89"/>
      <c r="UDP221" s="89"/>
      <c r="UDS221" s="89"/>
      <c r="UDV221" s="89"/>
      <c r="UEA221" s="89"/>
      <c r="UEO221" s="89"/>
      <c r="UEP221" s="89"/>
      <c r="UEQ221" s="89"/>
      <c r="UER221" s="89"/>
      <c r="UES221" s="89"/>
      <c r="UET221" s="89"/>
      <c r="UEU221" s="89"/>
      <c r="UEV221" s="89"/>
      <c r="UEW221" s="89"/>
      <c r="UEX221" s="89"/>
      <c r="UEY221" s="89"/>
      <c r="UEZ221" s="89"/>
      <c r="UFA221" s="89"/>
      <c r="UFB221" s="89"/>
      <c r="UFC221" s="89"/>
      <c r="UFD221" s="89"/>
      <c r="UFE221" s="89"/>
      <c r="UFF221" s="89"/>
      <c r="UFG221" s="89"/>
      <c r="UFH221" s="89"/>
      <c r="UFI221" s="89"/>
      <c r="UFJ221" s="89"/>
      <c r="UFK221" s="89"/>
      <c r="UFL221" s="89"/>
      <c r="UFM221" s="89"/>
      <c r="UFN221" s="89"/>
      <c r="UFO221" s="89"/>
      <c r="UFP221" s="89"/>
      <c r="UFQ221" s="89"/>
      <c r="UFR221" s="89"/>
      <c r="UFS221" s="89"/>
      <c r="UFT221" s="89"/>
      <c r="UFU221" s="89"/>
      <c r="UFV221" s="89"/>
      <c r="UFW221" s="89"/>
      <c r="UFX221" s="89"/>
      <c r="UFY221" s="89"/>
      <c r="UFZ221" s="89"/>
      <c r="UGA221" s="89"/>
      <c r="UGD221" s="89"/>
      <c r="UGG221" s="89"/>
      <c r="UGJ221" s="89"/>
      <c r="UGM221" s="89"/>
      <c r="UGP221" s="89"/>
      <c r="UHB221" s="89"/>
      <c r="UHE221" s="89"/>
      <c r="UHH221" s="89"/>
      <c r="UHK221" s="89"/>
      <c r="UHQ221" s="89"/>
      <c r="UHT221" s="89"/>
      <c r="UHZ221" s="89"/>
      <c r="UIC221" s="89"/>
      <c r="UIF221" s="89"/>
      <c r="UII221" s="89"/>
      <c r="UIO221" s="89"/>
      <c r="UIR221" s="89"/>
      <c r="UIX221" s="89"/>
      <c r="UIZ221" s="89"/>
      <c r="UJA221" s="89"/>
      <c r="UJC221" s="89"/>
      <c r="UJF221" s="89"/>
      <c r="UJI221" s="89"/>
      <c r="UJT221" s="89"/>
      <c r="UJV221" s="89"/>
      <c r="UKH221" s="89"/>
      <c r="UKK221" s="89"/>
      <c r="UKS221" s="89"/>
      <c r="ULM221" s="89"/>
      <c r="ULO221" s="89"/>
      <c r="ULP221" s="89"/>
      <c r="ULQ221" s="89"/>
      <c r="ULR221" s="89"/>
      <c r="ULS221" s="89"/>
      <c r="ULT221" s="89"/>
      <c r="UML221" s="89"/>
      <c r="UMM221" s="89"/>
      <c r="UMP221" s="89"/>
      <c r="UMS221" s="89"/>
      <c r="UMU221" s="89"/>
      <c r="UMW221" s="89"/>
      <c r="UMZ221" s="89"/>
      <c r="UNC221" s="89"/>
      <c r="UNF221" s="89"/>
      <c r="UNL221" s="89"/>
      <c r="UNO221" s="89"/>
      <c r="UNR221" s="89"/>
      <c r="UNW221" s="89"/>
      <c r="UOK221" s="89"/>
      <c r="UOL221" s="89"/>
      <c r="UOM221" s="89"/>
      <c r="UON221" s="89"/>
      <c r="UOO221" s="89"/>
      <c r="UOP221" s="89"/>
      <c r="UOQ221" s="89"/>
      <c r="UOR221" s="89"/>
      <c r="UOS221" s="89"/>
      <c r="UOT221" s="89"/>
      <c r="UOU221" s="89"/>
      <c r="UOV221" s="89"/>
      <c r="UOW221" s="89"/>
      <c r="UOX221" s="89"/>
      <c r="UOY221" s="89"/>
      <c r="UOZ221" s="89"/>
      <c r="UPA221" s="89"/>
      <c r="UPB221" s="89"/>
      <c r="UPC221" s="89"/>
      <c r="UPD221" s="89"/>
      <c r="UPE221" s="89"/>
      <c r="UPF221" s="89"/>
      <c r="UPG221" s="89"/>
      <c r="UPH221" s="89"/>
      <c r="UPI221" s="89"/>
      <c r="UPJ221" s="89"/>
      <c r="UPK221" s="89"/>
      <c r="UPL221" s="89"/>
      <c r="UPM221" s="89"/>
      <c r="UPN221" s="89"/>
      <c r="UPO221" s="89"/>
      <c r="UPP221" s="89"/>
      <c r="UPQ221" s="89"/>
      <c r="UPR221" s="89"/>
      <c r="UPS221" s="89"/>
      <c r="UPT221" s="89"/>
      <c r="UPU221" s="89"/>
      <c r="UPV221" s="89"/>
      <c r="UPW221" s="89"/>
      <c r="UPZ221" s="89"/>
      <c r="UQC221" s="89"/>
      <c r="UQF221" s="89"/>
      <c r="UQI221" s="89"/>
      <c r="UQL221" s="89"/>
      <c r="UQX221" s="89"/>
      <c r="URA221" s="89"/>
      <c r="URD221" s="89"/>
      <c r="URG221" s="89"/>
      <c r="URM221" s="89"/>
      <c r="URP221" s="89"/>
      <c r="URV221" s="89"/>
      <c r="URY221" s="89"/>
      <c r="USB221" s="89"/>
      <c r="USE221" s="89"/>
      <c r="USK221" s="89"/>
      <c r="USN221" s="89"/>
      <c r="UST221" s="89"/>
      <c r="USV221" s="89"/>
      <c r="USW221" s="89"/>
      <c r="USY221" s="89"/>
      <c r="UTB221" s="89"/>
      <c r="UTE221" s="89"/>
      <c r="UTP221" s="89"/>
      <c r="UTR221" s="89"/>
      <c r="UUD221" s="89"/>
      <c r="UUG221" s="89"/>
      <c r="UUO221" s="89"/>
      <c r="UVI221" s="89"/>
      <c r="UVK221" s="89"/>
      <c r="UVL221" s="89"/>
      <c r="UVM221" s="89"/>
      <c r="UVN221" s="89"/>
      <c r="UVO221" s="89"/>
      <c r="UVP221" s="89"/>
      <c r="UWH221" s="89"/>
      <c r="UWI221" s="89"/>
      <c r="UWL221" s="89"/>
      <c r="UWO221" s="89"/>
      <c r="UWQ221" s="89"/>
      <c r="UWS221" s="89"/>
      <c r="UWV221" s="89"/>
      <c r="UWY221" s="89"/>
      <c r="UXB221" s="89"/>
      <c r="UXH221" s="89"/>
      <c r="UXK221" s="89"/>
      <c r="UXN221" s="89"/>
      <c r="UXS221" s="89"/>
      <c r="UYG221" s="89"/>
      <c r="UYH221" s="89"/>
      <c r="UYI221" s="89"/>
      <c r="UYJ221" s="89"/>
      <c r="UYK221" s="89"/>
      <c r="UYL221" s="89"/>
      <c r="UYM221" s="89"/>
      <c r="UYN221" s="89"/>
      <c r="UYO221" s="89"/>
      <c r="UYP221" s="89"/>
      <c r="UYQ221" s="89"/>
      <c r="UYR221" s="89"/>
      <c r="UYS221" s="89"/>
      <c r="UYT221" s="89"/>
      <c r="UYU221" s="89"/>
      <c r="UYV221" s="89"/>
      <c r="UYW221" s="89"/>
      <c r="UYX221" s="89"/>
      <c r="UYY221" s="89"/>
      <c r="UYZ221" s="89"/>
      <c r="UZA221" s="89"/>
      <c r="UZB221" s="89"/>
      <c r="UZC221" s="89"/>
      <c r="UZD221" s="89"/>
      <c r="UZE221" s="89"/>
      <c r="UZF221" s="89"/>
      <c r="UZG221" s="89"/>
      <c r="UZH221" s="89"/>
      <c r="UZI221" s="89"/>
      <c r="UZJ221" s="89"/>
      <c r="UZK221" s="89"/>
      <c r="UZL221" s="89"/>
      <c r="UZM221" s="89"/>
      <c r="UZN221" s="89"/>
      <c r="UZO221" s="89"/>
      <c r="UZP221" s="89"/>
      <c r="UZQ221" s="89"/>
      <c r="UZR221" s="89"/>
      <c r="UZS221" s="89"/>
      <c r="UZV221" s="89"/>
      <c r="UZY221" s="89"/>
      <c r="VAB221" s="89"/>
      <c r="VAE221" s="89"/>
      <c r="VAH221" s="89"/>
      <c r="VAT221" s="89"/>
      <c r="VAW221" s="89"/>
      <c r="VAZ221" s="89"/>
      <c r="VBC221" s="89"/>
      <c r="VBI221" s="89"/>
      <c r="VBL221" s="89"/>
      <c r="VBR221" s="89"/>
      <c r="VBU221" s="89"/>
      <c r="VBX221" s="89"/>
      <c r="VCA221" s="89"/>
      <c r="VCG221" s="89"/>
      <c r="VCJ221" s="89"/>
      <c r="VCP221" s="89"/>
      <c r="VCR221" s="89"/>
      <c r="VCS221" s="89"/>
      <c r="VCU221" s="89"/>
      <c r="VCX221" s="89"/>
      <c r="VDA221" s="89"/>
      <c r="VDL221" s="89"/>
      <c r="VDN221" s="89"/>
      <c r="VDZ221" s="89"/>
      <c r="VEC221" s="89"/>
      <c r="VEK221" s="89"/>
      <c r="VFE221" s="89"/>
      <c r="VFG221" s="89"/>
      <c r="VFH221" s="89"/>
      <c r="VFI221" s="89"/>
      <c r="VFJ221" s="89"/>
      <c r="VFK221" s="89"/>
      <c r="VFL221" s="89"/>
      <c r="VGD221" s="89"/>
      <c r="VGE221" s="89"/>
      <c r="VGH221" s="89"/>
      <c r="VGK221" s="89"/>
      <c r="VGM221" s="89"/>
      <c r="VGO221" s="89"/>
      <c r="VGR221" s="89"/>
      <c r="VGU221" s="89"/>
      <c r="VGX221" s="89"/>
      <c r="VHD221" s="89"/>
      <c r="VHG221" s="89"/>
      <c r="VHJ221" s="89"/>
      <c r="VHO221" s="89"/>
      <c r="VIC221" s="89"/>
      <c r="VID221" s="89"/>
      <c r="VIE221" s="89"/>
      <c r="VIF221" s="89"/>
      <c r="VIG221" s="89"/>
      <c r="VIH221" s="89"/>
      <c r="VII221" s="89"/>
      <c r="VIJ221" s="89"/>
      <c r="VIK221" s="89"/>
      <c r="VIL221" s="89"/>
      <c r="VIM221" s="89"/>
      <c r="VIN221" s="89"/>
      <c r="VIO221" s="89"/>
      <c r="VIP221" s="89"/>
      <c r="VIQ221" s="89"/>
      <c r="VIR221" s="89"/>
      <c r="VIS221" s="89"/>
      <c r="VIT221" s="89"/>
      <c r="VIU221" s="89"/>
      <c r="VIV221" s="89"/>
      <c r="VIW221" s="89"/>
      <c r="VIX221" s="89"/>
      <c r="VIY221" s="89"/>
      <c r="VIZ221" s="89"/>
      <c r="VJA221" s="89"/>
      <c r="VJB221" s="89"/>
      <c r="VJC221" s="89"/>
      <c r="VJD221" s="89"/>
      <c r="VJE221" s="89"/>
      <c r="VJF221" s="89"/>
      <c r="VJG221" s="89"/>
      <c r="VJH221" s="89"/>
      <c r="VJI221" s="89"/>
      <c r="VJJ221" s="89"/>
      <c r="VJK221" s="89"/>
      <c r="VJL221" s="89"/>
      <c r="VJM221" s="89"/>
      <c r="VJN221" s="89"/>
      <c r="VJO221" s="89"/>
      <c r="VJR221" s="89"/>
      <c r="VJU221" s="89"/>
      <c r="VJX221" s="89"/>
      <c r="VKA221" s="89"/>
      <c r="VKD221" s="89"/>
      <c r="VKP221" s="89"/>
      <c r="VKS221" s="89"/>
      <c r="VKV221" s="89"/>
      <c r="VKY221" s="89"/>
      <c r="VLE221" s="89"/>
      <c r="VLH221" s="89"/>
      <c r="VLN221" s="89"/>
      <c r="VLQ221" s="89"/>
      <c r="VLT221" s="89"/>
      <c r="VLW221" s="89"/>
      <c r="VMC221" s="89"/>
      <c r="VMF221" s="89"/>
      <c r="VML221" s="89"/>
      <c r="VMN221" s="89"/>
      <c r="VMO221" s="89"/>
      <c r="VMQ221" s="89"/>
      <c r="VMT221" s="89"/>
      <c r="VMW221" s="89"/>
      <c r="VNH221" s="89"/>
      <c r="VNJ221" s="89"/>
      <c r="VNV221" s="89"/>
      <c r="VNY221" s="89"/>
      <c r="VOG221" s="89"/>
      <c r="VPA221" s="89"/>
      <c r="VPC221" s="89"/>
      <c r="VPD221" s="89"/>
      <c r="VPE221" s="89"/>
      <c r="VPF221" s="89"/>
      <c r="VPG221" s="89"/>
      <c r="VPH221" s="89"/>
      <c r="VPZ221" s="89"/>
      <c r="VQA221" s="89"/>
      <c r="VQD221" s="89"/>
      <c r="VQG221" s="89"/>
      <c r="VQI221" s="89"/>
      <c r="VQK221" s="89"/>
      <c r="VQN221" s="89"/>
      <c r="VQQ221" s="89"/>
      <c r="VQT221" s="89"/>
      <c r="VQZ221" s="89"/>
      <c r="VRC221" s="89"/>
      <c r="VRF221" s="89"/>
      <c r="VRK221" s="89"/>
      <c r="VRY221" s="89"/>
      <c r="VRZ221" s="89"/>
      <c r="VSA221" s="89"/>
      <c r="VSB221" s="89"/>
      <c r="VSC221" s="89"/>
      <c r="VSD221" s="89"/>
      <c r="VSE221" s="89"/>
      <c r="VSF221" s="89"/>
      <c r="VSG221" s="89"/>
      <c r="VSH221" s="89"/>
      <c r="VSI221" s="89"/>
      <c r="VSJ221" s="89"/>
      <c r="VSK221" s="89"/>
      <c r="VSL221" s="89"/>
      <c r="VSM221" s="89"/>
      <c r="VSN221" s="89"/>
      <c r="VSO221" s="89"/>
      <c r="VSP221" s="89"/>
      <c r="VSQ221" s="89"/>
      <c r="VSR221" s="89"/>
      <c r="VSS221" s="89"/>
      <c r="VST221" s="89"/>
      <c r="VSU221" s="89"/>
      <c r="VSV221" s="89"/>
      <c r="VSW221" s="89"/>
      <c r="VSX221" s="89"/>
      <c r="VSY221" s="89"/>
      <c r="VSZ221" s="89"/>
      <c r="VTA221" s="89"/>
      <c r="VTB221" s="89"/>
      <c r="VTC221" s="89"/>
      <c r="VTD221" s="89"/>
      <c r="VTE221" s="89"/>
      <c r="VTF221" s="89"/>
      <c r="VTG221" s="89"/>
      <c r="VTH221" s="89"/>
      <c r="VTI221" s="89"/>
      <c r="VTJ221" s="89"/>
      <c r="VTK221" s="89"/>
      <c r="VTN221" s="89"/>
      <c r="VTQ221" s="89"/>
      <c r="VTT221" s="89"/>
      <c r="VTW221" s="89"/>
      <c r="VTZ221" s="89"/>
      <c r="VUL221" s="89"/>
      <c r="VUO221" s="89"/>
      <c r="VUR221" s="89"/>
      <c r="VUU221" s="89"/>
      <c r="VVA221" s="89"/>
      <c r="VVD221" s="89"/>
      <c r="VVJ221" s="89"/>
      <c r="VVM221" s="89"/>
      <c r="VVP221" s="89"/>
      <c r="VVS221" s="89"/>
      <c r="VVY221" s="89"/>
      <c r="VWB221" s="89"/>
      <c r="VWH221" s="89"/>
      <c r="VWJ221" s="89"/>
      <c r="VWK221" s="89"/>
      <c r="VWM221" s="89"/>
      <c r="VWP221" s="89"/>
      <c r="VWS221" s="89"/>
      <c r="VXD221" s="89"/>
      <c r="VXF221" s="89"/>
      <c r="VXR221" s="89"/>
      <c r="VXU221" s="89"/>
      <c r="VYC221" s="89"/>
      <c r="VYW221" s="89"/>
      <c r="VYY221" s="89"/>
      <c r="VYZ221" s="89"/>
      <c r="VZA221" s="89"/>
      <c r="VZB221" s="89"/>
      <c r="VZC221" s="89"/>
      <c r="VZD221" s="89"/>
      <c r="VZV221" s="89"/>
      <c r="VZW221" s="89"/>
      <c r="VZZ221" s="89"/>
      <c r="WAC221" s="89"/>
      <c r="WAE221" s="89"/>
      <c r="WAG221" s="89"/>
      <c r="WAJ221" s="89"/>
      <c r="WAM221" s="89"/>
      <c r="WAP221" s="89"/>
      <c r="WAV221" s="89"/>
      <c r="WAY221" s="89"/>
      <c r="WBB221" s="89"/>
      <c r="WBG221" s="89"/>
      <c r="WBU221" s="89"/>
      <c r="WBV221" s="89"/>
      <c r="WBW221" s="89"/>
      <c r="WBX221" s="89"/>
      <c r="WBY221" s="89"/>
      <c r="WBZ221" s="89"/>
      <c r="WCA221" s="89"/>
      <c r="WCB221" s="89"/>
      <c r="WCC221" s="89"/>
      <c r="WCD221" s="89"/>
      <c r="WCE221" s="89"/>
      <c r="WCF221" s="89"/>
      <c r="WCG221" s="89"/>
      <c r="WCH221" s="89"/>
      <c r="WCI221" s="89"/>
      <c r="WCJ221" s="89"/>
      <c r="WCK221" s="89"/>
      <c r="WCL221" s="89"/>
      <c r="WCM221" s="89"/>
      <c r="WCN221" s="89"/>
      <c r="WCO221" s="89"/>
      <c r="WCP221" s="89"/>
      <c r="WCQ221" s="89"/>
      <c r="WCR221" s="89"/>
      <c r="WCS221" s="89"/>
      <c r="WCT221" s="89"/>
      <c r="WCU221" s="89"/>
      <c r="WCV221" s="89"/>
      <c r="WCW221" s="89"/>
      <c r="WCX221" s="89"/>
      <c r="WCY221" s="89"/>
      <c r="WCZ221" s="89"/>
      <c r="WDA221" s="89"/>
      <c r="WDB221" s="89"/>
      <c r="WDC221" s="89"/>
      <c r="WDD221" s="89"/>
      <c r="WDE221" s="89"/>
      <c r="WDF221" s="89"/>
      <c r="WDG221" s="89"/>
      <c r="WDJ221" s="89"/>
      <c r="WDM221" s="89"/>
      <c r="WDP221" s="89"/>
      <c r="WDS221" s="89"/>
      <c r="WDV221" s="89"/>
      <c r="WEH221" s="89"/>
      <c r="WEK221" s="89"/>
      <c r="WEN221" s="89"/>
      <c r="WEQ221" s="89"/>
      <c r="WEW221" s="89"/>
      <c r="WEZ221" s="89"/>
      <c r="WFF221" s="89"/>
      <c r="WFI221" s="89"/>
      <c r="WFL221" s="89"/>
      <c r="WFO221" s="89"/>
      <c r="WFU221" s="89"/>
      <c r="WFX221" s="89"/>
      <c r="WGD221" s="89"/>
      <c r="WGF221" s="89"/>
      <c r="WGG221" s="89"/>
      <c r="WGI221" s="89"/>
      <c r="WGL221" s="89"/>
      <c r="WGO221" s="89"/>
      <c r="WGZ221" s="89"/>
      <c r="WHB221" s="89"/>
      <c r="WHN221" s="89"/>
      <c r="WHQ221" s="89"/>
      <c r="WHY221" s="89"/>
      <c r="WIS221" s="89"/>
      <c r="WIU221" s="89"/>
      <c r="WIV221" s="89"/>
      <c r="WIW221" s="89"/>
      <c r="WIX221" s="89"/>
      <c r="WIY221" s="89"/>
      <c r="WIZ221" s="89"/>
      <c r="WJR221" s="89"/>
      <c r="WJS221" s="89"/>
      <c r="WJV221" s="89"/>
      <c r="WJY221" s="89"/>
      <c r="WKA221" s="89"/>
      <c r="WKC221" s="89"/>
      <c r="WKF221" s="89"/>
      <c r="WKI221" s="89"/>
      <c r="WKL221" s="89"/>
      <c r="WKR221" s="89"/>
      <c r="WKU221" s="89"/>
      <c r="WKX221" s="89"/>
      <c r="WLC221" s="89"/>
      <c r="WLQ221" s="89"/>
      <c r="WLR221" s="89"/>
      <c r="WLS221" s="89"/>
      <c r="WLT221" s="89"/>
      <c r="WLU221" s="89"/>
      <c r="WLV221" s="89"/>
      <c r="WLW221" s="89"/>
      <c r="WLX221" s="89"/>
      <c r="WLY221" s="89"/>
      <c r="WLZ221" s="89"/>
      <c r="WMA221" s="89"/>
      <c r="WMB221" s="89"/>
      <c r="WMC221" s="89"/>
      <c r="WMD221" s="89"/>
      <c r="WME221" s="89"/>
      <c r="WMF221" s="89"/>
      <c r="WMG221" s="89"/>
      <c r="WMH221" s="89"/>
      <c r="WMI221" s="89"/>
      <c r="WMJ221" s="89"/>
      <c r="WMK221" s="89"/>
      <c r="WML221" s="89"/>
      <c r="WMM221" s="89"/>
      <c r="WMN221" s="89"/>
      <c r="WMO221" s="89"/>
      <c r="WMP221" s="89"/>
      <c r="WMQ221" s="89"/>
      <c r="WMR221" s="89"/>
      <c r="WMS221" s="89"/>
      <c r="WMT221" s="89"/>
      <c r="WMU221" s="89"/>
      <c r="WMV221" s="89"/>
      <c r="WMW221" s="89"/>
      <c r="WMX221" s="89"/>
      <c r="WMY221" s="89"/>
      <c r="WMZ221" s="89"/>
      <c r="WNA221" s="89"/>
      <c r="WNB221" s="89"/>
      <c r="WNC221" s="89"/>
      <c r="WNF221" s="89"/>
      <c r="WNI221" s="89"/>
      <c r="WNL221" s="89"/>
      <c r="WNO221" s="89"/>
      <c r="WNR221" s="89"/>
      <c r="WOD221" s="89"/>
      <c r="WOG221" s="89"/>
      <c r="WOJ221" s="89"/>
      <c r="WOM221" s="89"/>
      <c r="WOS221" s="89"/>
      <c r="WOV221" s="89"/>
      <c r="WPB221" s="89"/>
      <c r="WPE221" s="89"/>
      <c r="WPH221" s="89"/>
      <c r="WPK221" s="89"/>
      <c r="WPQ221" s="89"/>
      <c r="WPT221" s="89"/>
      <c r="WPZ221" s="89"/>
      <c r="WQB221" s="89"/>
      <c r="WQC221" s="89"/>
      <c r="WQE221" s="89"/>
      <c r="WQH221" s="89"/>
      <c r="WQK221" s="89"/>
      <c r="WQV221" s="89"/>
      <c r="WQX221" s="89"/>
      <c r="WRJ221" s="89"/>
      <c r="WRM221" s="89"/>
      <c r="WRU221" s="89"/>
      <c r="WSO221" s="89"/>
      <c r="WSQ221" s="89"/>
      <c r="WSR221" s="89"/>
      <c r="WSS221" s="89"/>
      <c r="WST221" s="89"/>
      <c r="WSU221" s="89"/>
      <c r="WSV221" s="89"/>
      <c r="WTN221" s="89"/>
      <c r="WTO221" s="89"/>
      <c r="WTR221" s="89"/>
      <c r="WTU221" s="89"/>
      <c r="WTW221" s="89"/>
      <c r="WTY221" s="89"/>
      <c r="WUB221" s="89"/>
      <c r="WUE221" s="89"/>
      <c r="WUH221" s="89"/>
      <c r="WUN221" s="89"/>
      <c r="WUQ221" s="89"/>
      <c r="WUT221" s="89"/>
      <c r="WUY221" s="89"/>
    </row>
    <row r="222" spans="1:1015 1029:2039 2053:3063 3077:4087 4101:5111 5125:6135 6149:7159 7173:8183 8197:9207 9221:10231 10245:11255 11269:12279 12293:13303 13317:14327 14341:15351 15365:16119" s="45" customFormat="1" ht="21.75" hidden="1" customHeight="1">
      <c r="A222" s="8" t="s">
        <v>59</v>
      </c>
      <c r="B222" s="44" t="s">
        <v>328</v>
      </c>
      <c r="C222" s="5"/>
      <c r="D222" s="59"/>
      <c r="E222" s="60"/>
    </row>
    <row r="223" spans="1:1015 1029:2039 2053:3063 3077:4087 4101:5111 5125:6135 6149:7159 7173:8183 8197:9207 9221:10231 10245:11255 11269:12279 12293:13303 13317:14327 14341:15351 15365:16119" s="45" customFormat="1" ht="21.75" hidden="1" customHeight="1">
      <c r="A223" s="8" t="s">
        <v>89</v>
      </c>
      <c r="B223" s="44" t="s">
        <v>325</v>
      </c>
      <c r="C223" s="5"/>
      <c r="D223" s="59"/>
      <c r="E223" s="60"/>
    </row>
    <row r="224" spans="1:1015 1029:2039 2053:3063 3077:4087 4101:5111 5125:6135 6149:7159 7173:8183 8197:9207 9221:10231 10245:11255 11269:12279 12293:13303 13317:14327 14341:15351 15365:16119" s="45" customFormat="1" ht="20.25" hidden="1" customHeight="1">
      <c r="A224" s="8" t="s">
        <v>90</v>
      </c>
      <c r="B224" s="44" t="s">
        <v>329</v>
      </c>
      <c r="C224" s="5"/>
      <c r="D224" s="59"/>
      <c r="E224" s="60"/>
    </row>
    <row r="225" spans="1:1015 1029:2039 2053:3063 3077:4087 4101:5111 5125:6135 6149:7159 7173:8183 8197:9207 9221:10231 10245:11255 11269:12279 12293:13303 13317:14327 14341:15351 15365:16119" s="45" customFormat="1" ht="21.75" hidden="1" customHeight="1">
      <c r="A225" s="8" t="s">
        <v>137</v>
      </c>
      <c r="B225" s="44" t="s">
        <v>325</v>
      </c>
      <c r="C225" s="9"/>
      <c r="D225" s="59"/>
      <c r="E225" s="60"/>
    </row>
    <row r="226" spans="1:1015 1029:2039 2053:3063 3077:4087 4101:5111 5125:6135 6149:7159 7173:8183 8197:9207 9221:10231 10245:11255 11269:12279 12293:13303 13317:14327 14341:15351 15365:16119" s="45" customFormat="1" ht="20.25" hidden="1" customHeight="1">
      <c r="A226" s="8" t="s">
        <v>138</v>
      </c>
      <c r="B226" s="44" t="s">
        <v>329</v>
      </c>
      <c r="C226" s="9"/>
      <c r="D226" s="59"/>
      <c r="E226" s="60"/>
    </row>
    <row r="227" spans="1:1015 1029:2039 2053:3063 3077:4087 4101:5111 5125:6135 6149:7159 7173:8183 8197:9207 9221:10231 10245:11255 11269:12279 12293:13303 13317:14327 14341:15351 15365:16119" s="45" customFormat="1" ht="20.25" customHeight="1">
      <c r="A227" s="8" t="s">
        <v>220</v>
      </c>
      <c r="B227" s="82" t="s">
        <v>325</v>
      </c>
      <c r="C227" s="5">
        <v>3</v>
      </c>
      <c r="D227" s="59">
        <v>14000</v>
      </c>
      <c r="E227" s="83">
        <f>+D227*C227</f>
        <v>42000</v>
      </c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G227" s="89"/>
      <c r="AH227" s="89"/>
      <c r="AI227" s="89"/>
      <c r="AJ227" s="89"/>
      <c r="AK227" s="89"/>
      <c r="AL227" s="89"/>
      <c r="AM227" s="89"/>
      <c r="AN227" s="89"/>
      <c r="AO227" s="89"/>
      <c r="AP227" s="89"/>
      <c r="AQ227" s="89"/>
      <c r="AT227" s="89"/>
      <c r="AW227" s="89"/>
      <c r="AZ227" s="89"/>
      <c r="BC227" s="89"/>
      <c r="BF227" s="89"/>
      <c r="BR227" s="89"/>
      <c r="BU227" s="89"/>
      <c r="BX227" s="89"/>
      <c r="CA227" s="89"/>
      <c r="CG227" s="89"/>
      <c r="CJ227" s="89"/>
      <c r="CP227" s="89"/>
      <c r="CS227" s="89"/>
      <c r="CV227" s="89"/>
      <c r="CY227" s="89"/>
      <c r="DE227" s="89"/>
      <c r="DH227" s="89"/>
      <c r="DN227" s="89"/>
      <c r="DP227" s="89"/>
      <c r="DQ227" s="89"/>
      <c r="DS227" s="89"/>
      <c r="DV227" s="89"/>
      <c r="DY227" s="89"/>
      <c r="EJ227" s="89"/>
      <c r="EL227" s="89"/>
      <c r="EX227" s="89"/>
      <c r="FA227" s="89"/>
      <c r="FI227" s="89"/>
      <c r="GC227" s="89"/>
      <c r="GE227" s="89"/>
      <c r="GF227" s="89"/>
      <c r="GG227" s="89"/>
      <c r="GH227" s="89"/>
      <c r="GI227" s="89"/>
      <c r="GJ227" s="89"/>
      <c r="HB227" s="89"/>
      <c r="HC227" s="89"/>
      <c r="HF227" s="89"/>
      <c r="HI227" s="89"/>
      <c r="HK227" s="89"/>
      <c r="HM227" s="89"/>
      <c r="HP227" s="89"/>
      <c r="HS227" s="89"/>
      <c r="HV227" s="89"/>
      <c r="IB227" s="89"/>
      <c r="IE227" s="89"/>
      <c r="IH227" s="89"/>
      <c r="IM227" s="89"/>
      <c r="JA227" s="89"/>
      <c r="JB227" s="89"/>
      <c r="JC227" s="89"/>
      <c r="JD227" s="89"/>
      <c r="JE227" s="89"/>
      <c r="JF227" s="89"/>
      <c r="JG227" s="89"/>
      <c r="JH227" s="89"/>
      <c r="JI227" s="89"/>
      <c r="JJ227" s="89"/>
      <c r="JK227" s="89"/>
      <c r="JL227" s="89"/>
      <c r="JM227" s="89"/>
      <c r="JN227" s="89"/>
      <c r="JO227" s="89"/>
      <c r="JP227" s="89"/>
      <c r="JQ227" s="89"/>
      <c r="JR227" s="89"/>
      <c r="JS227" s="89"/>
      <c r="JT227" s="89"/>
      <c r="JU227" s="89"/>
      <c r="JV227" s="89"/>
      <c r="JW227" s="89"/>
      <c r="JX227" s="89"/>
      <c r="JY227" s="89"/>
      <c r="JZ227" s="89"/>
      <c r="KA227" s="89"/>
      <c r="KB227" s="89"/>
      <c r="KC227" s="89"/>
      <c r="KD227" s="89"/>
      <c r="KE227" s="89"/>
      <c r="KF227" s="89"/>
      <c r="KG227" s="89"/>
      <c r="KH227" s="89"/>
      <c r="KI227" s="89"/>
      <c r="KJ227" s="89"/>
      <c r="KK227" s="89"/>
      <c r="KL227" s="89"/>
      <c r="KM227" s="89"/>
      <c r="KP227" s="89"/>
      <c r="KS227" s="89"/>
      <c r="KV227" s="89"/>
      <c r="KY227" s="89"/>
      <c r="LB227" s="89"/>
      <c r="LN227" s="89"/>
      <c r="LQ227" s="89"/>
      <c r="LT227" s="89"/>
      <c r="LW227" s="89"/>
      <c r="MC227" s="89"/>
      <c r="MF227" s="89"/>
      <c r="ML227" s="89"/>
      <c r="MO227" s="89"/>
      <c r="MR227" s="89"/>
      <c r="MU227" s="89"/>
      <c r="NA227" s="89"/>
      <c r="ND227" s="89"/>
      <c r="NJ227" s="89"/>
      <c r="NL227" s="89"/>
      <c r="NM227" s="89"/>
      <c r="NO227" s="89"/>
      <c r="NR227" s="89"/>
      <c r="NU227" s="89"/>
      <c r="OF227" s="89"/>
      <c r="OH227" s="89"/>
      <c r="OT227" s="89"/>
      <c r="OW227" s="89"/>
      <c r="PE227" s="89"/>
      <c r="PY227" s="89"/>
      <c r="QA227" s="89"/>
      <c r="QB227" s="89"/>
      <c r="QC227" s="89"/>
      <c r="QD227" s="89"/>
      <c r="QE227" s="89"/>
      <c r="QF227" s="89"/>
      <c r="QX227" s="89"/>
      <c r="QY227" s="89"/>
      <c r="RB227" s="89"/>
      <c r="RE227" s="89"/>
      <c r="RG227" s="89"/>
      <c r="RI227" s="89"/>
      <c r="RL227" s="89"/>
      <c r="RO227" s="89"/>
      <c r="RR227" s="89"/>
      <c r="RX227" s="89"/>
      <c r="SA227" s="89"/>
      <c r="SD227" s="89"/>
      <c r="SI227" s="89"/>
      <c r="SW227" s="89"/>
      <c r="SX227" s="89"/>
      <c r="SY227" s="89"/>
      <c r="SZ227" s="89"/>
      <c r="TA227" s="89"/>
      <c r="TB227" s="89"/>
      <c r="TC227" s="89"/>
      <c r="TD227" s="89"/>
      <c r="TE227" s="89"/>
      <c r="TF227" s="89"/>
      <c r="TG227" s="89"/>
      <c r="TH227" s="89"/>
      <c r="TI227" s="89"/>
      <c r="TJ227" s="89"/>
      <c r="TK227" s="89"/>
      <c r="TL227" s="89"/>
      <c r="TM227" s="89"/>
      <c r="TN227" s="89"/>
      <c r="TO227" s="89"/>
      <c r="TP227" s="89"/>
      <c r="TQ227" s="89"/>
      <c r="TR227" s="89"/>
      <c r="TS227" s="89"/>
      <c r="TT227" s="89"/>
      <c r="TU227" s="89"/>
      <c r="TV227" s="89"/>
      <c r="TW227" s="89"/>
      <c r="TX227" s="89"/>
      <c r="TY227" s="89"/>
      <c r="TZ227" s="89"/>
      <c r="UA227" s="89"/>
      <c r="UB227" s="89"/>
      <c r="UC227" s="89"/>
      <c r="UD227" s="89"/>
      <c r="UE227" s="89"/>
      <c r="UF227" s="89"/>
      <c r="UG227" s="89"/>
      <c r="UH227" s="89"/>
      <c r="UI227" s="89"/>
      <c r="UL227" s="89"/>
      <c r="UO227" s="89"/>
      <c r="UR227" s="89"/>
      <c r="UU227" s="89"/>
      <c r="UX227" s="89"/>
      <c r="VJ227" s="89"/>
      <c r="VM227" s="89"/>
      <c r="VP227" s="89"/>
      <c r="VS227" s="89"/>
      <c r="VY227" s="89"/>
      <c r="WB227" s="89"/>
      <c r="WH227" s="89"/>
      <c r="WK227" s="89"/>
      <c r="WN227" s="89"/>
      <c r="WQ227" s="89"/>
      <c r="WW227" s="89"/>
      <c r="WZ227" s="89"/>
      <c r="XF227" s="89"/>
      <c r="XH227" s="89"/>
      <c r="XI227" s="89"/>
      <c r="XK227" s="89"/>
      <c r="XN227" s="89"/>
      <c r="XQ227" s="89"/>
      <c r="YB227" s="89"/>
      <c r="YD227" s="89"/>
      <c r="YP227" s="89"/>
      <c r="YS227" s="89"/>
      <c r="ZA227" s="89"/>
      <c r="ZU227" s="89"/>
      <c r="ZW227" s="89"/>
      <c r="ZX227" s="89"/>
      <c r="ZY227" s="89"/>
      <c r="ZZ227" s="89"/>
      <c r="AAA227" s="89"/>
      <c r="AAB227" s="89"/>
      <c r="AAT227" s="89"/>
      <c r="AAU227" s="89"/>
      <c r="AAX227" s="89"/>
      <c r="ABA227" s="89"/>
      <c r="ABC227" s="89"/>
      <c r="ABE227" s="89"/>
      <c r="ABH227" s="89"/>
      <c r="ABK227" s="89"/>
      <c r="ABN227" s="89"/>
      <c r="ABT227" s="89"/>
      <c r="ABW227" s="89"/>
      <c r="ABZ227" s="89"/>
      <c r="ACE227" s="89"/>
      <c r="ACS227" s="89"/>
      <c r="ACT227" s="89"/>
      <c r="ACU227" s="89"/>
      <c r="ACV227" s="89"/>
      <c r="ACW227" s="89"/>
      <c r="ACX227" s="89"/>
      <c r="ACY227" s="89"/>
      <c r="ACZ227" s="89"/>
      <c r="ADA227" s="89"/>
      <c r="ADB227" s="89"/>
      <c r="ADC227" s="89"/>
      <c r="ADD227" s="89"/>
      <c r="ADE227" s="89"/>
      <c r="ADF227" s="89"/>
      <c r="ADG227" s="89"/>
      <c r="ADH227" s="89"/>
      <c r="ADI227" s="89"/>
      <c r="ADJ227" s="89"/>
      <c r="ADK227" s="89"/>
      <c r="ADL227" s="89"/>
      <c r="ADM227" s="89"/>
      <c r="ADN227" s="89"/>
      <c r="ADO227" s="89"/>
      <c r="ADP227" s="89"/>
      <c r="ADQ227" s="89"/>
      <c r="ADR227" s="89"/>
      <c r="ADS227" s="89"/>
      <c r="ADT227" s="89"/>
      <c r="ADU227" s="89"/>
      <c r="ADV227" s="89"/>
      <c r="ADW227" s="89"/>
      <c r="ADX227" s="89"/>
      <c r="ADY227" s="89"/>
      <c r="ADZ227" s="89"/>
      <c r="AEA227" s="89"/>
      <c r="AEB227" s="89"/>
      <c r="AEC227" s="89"/>
      <c r="AED227" s="89"/>
      <c r="AEE227" s="89"/>
      <c r="AEH227" s="89"/>
      <c r="AEK227" s="89"/>
      <c r="AEN227" s="89"/>
      <c r="AEQ227" s="89"/>
      <c r="AET227" s="89"/>
      <c r="AFF227" s="89"/>
      <c r="AFI227" s="89"/>
      <c r="AFL227" s="89"/>
      <c r="AFO227" s="89"/>
      <c r="AFU227" s="89"/>
      <c r="AFX227" s="89"/>
      <c r="AGD227" s="89"/>
      <c r="AGG227" s="89"/>
      <c r="AGJ227" s="89"/>
      <c r="AGM227" s="89"/>
      <c r="AGS227" s="89"/>
      <c r="AGV227" s="89"/>
      <c r="AHB227" s="89"/>
      <c r="AHD227" s="89"/>
      <c r="AHE227" s="89"/>
      <c r="AHG227" s="89"/>
      <c r="AHJ227" s="89"/>
      <c r="AHM227" s="89"/>
      <c r="AHX227" s="89"/>
      <c r="AHZ227" s="89"/>
      <c r="AIL227" s="89"/>
      <c r="AIO227" s="89"/>
      <c r="AIW227" s="89"/>
      <c r="AJQ227" s="89"/>
      <c r="AJS227" s="89"/>
      <c r="AJT227" s="89"/>
      <c r="AJU227" s="89"/>
      <c r="AJV227" s="89"/>
      <c r="AJW227" s="89"/>
      <c r="AJX227" s="89"/>
      <c r="AKP227" s="89"/>
      <c r="AKQ227" s="89"/>
      <c r="AKT227" s="89"/>
      <c r="AKW227" s="89"/>
      <c r="AKY227" s="89"/>
      <c r="ALA227" s="89"/>
      <c r="ALD227" s="89"/>
      <c r="ALG227" s="89"/>
      <c r="ALJ227" s="89"/>
      <c r="ALP227" s="89"/>
      <c r="ALS227" s="89"/>
      <c r="ALV227" s="89"/>
      <c r="AMA227" s="89"/>
      <c r="AMO227" s="89"/>
      <c r="AMP227" s="89"/>
      <c r="AMQ227" s="89"/>
      <c r="AMR227" s="89"/>
      <c r="AMS227" s="89"/>
      <c r="AMT227" s="89"/>
      <c r="AMU227" s="89"/>
      <c r="AMV227" s="89"/>
      <c r="AMW227" s="89"/>
      <c r="AMX227" s="89"/>
      <c r="AMY227" s="89"/>
      <c r="AMZ227" s="89"/>
      <c r="ANA227" s="89"/>
      <c r="ANB227" s="89"/>
      <c r="ANC227" s="89"/>
      <c r="AND227" s="89"/>
      <c r="ANE227" s="89"/>
      <c r="ANF227" s="89"/>
      <c r="ANG227" s="89"/>
      <c r="ANH227" s="89"/>
      <c r="ANI227" s="89"/>
      <c r="ANJ227" s="89"/>
      <c r="ANK227" s="89"/>
      <c r="ANL227" s="89"/>
      <c r="ANM227" s="89"/>
      <c r="ANN227" s="89"/>
      <c r="ANO227" s="89"/>
      <c r="ANP227" s="89"/>
      <c r="ANQ227" s="89"/>
      <c r="ANR227" s="89"/>
      <c r="ANS227" s="89"/>
      <c r="ANT227" s="89"/>
      <c r="ANU227" s="89"/>
      <c r="ANV227" s="89"/>
      <c r="ANW227" s="89"/>
      <c r="ANX227" s="89"/>
      <c r="ANY227" s="89"/>
      <c r="ANZ227" s="89"/>
      <c r="AOA227" s="89"/>
      <c r="AOD227" s="89"/>
      <c r="AOG227" s="89"/>
      <c r="AOJ227" s="89"/>
      <c r="AOM227" s="89"/>
      <c r="AOP227" s="89"/>
      <c r="APB227" s="89"/>
      <c r="APE227" s="89"/>
      <c r="APH227" s="89"/>
      <c r="APK227" s="89"/>
      <c r="APQ227" s="89"/>
      <c r="APT227" s="89"/>
      <c r="APZ227" s="89"/>
      <c r="AQC227" s="89"/>
      <c r="AQF227" s="89"/>
      <c r="AQI227" s="89"/>
      <c r="AQO227" s="89"/>
      <c r="AQR227" s="89"/>
      <c r="AQX227" s="89"/>
      <c r="AQZ227" s="89"/>
      <c r="ARA227" s="89"/>
      <c r="ARC227" s="89"/>
      <c r="ARF227" s="89"/>
      <c r="ARI227" s="89"/>
      <c r="ART227" s="89"/>
      <c r="ARV227" s="89"/>
      <c r="ASH227" s="89"/>
      <c r="ASK227" s="89"/>
      <c r="ASS227" s="89"/>
      <c r="ATM227" s="89"/>
      <c r="ATO227" s="89"/>
      <c r="ATP227" s="89"/>
      <c r="ATQ227" s="89"/>
      <c r="ATR227" s="89"/>
      <c r="ATS227" s="89"/>
      <c r="ATT227" s="89"/>
      <c r="AUL227" s="89"/>
      <c r="AUM227" s="89"/>
      <c r="AUP227" s="89"/>
      <c r="AUS227" s="89"/>
      <c r="AUU227" s="89"/>
      <c r="AUW227" s="89"/>
      <c r="AUZ227" s="89"/>
      <c r="AVC227" s="89"/>
      <c r="AVF227" s="89"/>
      <c r="AVL227" s="89"/>
      <c r="AVO227" s="89"/>
      <c r="AVR227" s="89"/>
      <c r="AVW227" s="89"/>
      <c r="AWK227" s="89"/>
      <c r="AWL227" s="89"/>
      <c r="AWM227" s="89"/>
      <c r="AWN227" s="89"/>
      <c r="AWO227" s="89"/>
      <c r="AWP227" s="89"/>
      <c r="AWQ227" s="89"/>
      <c r="AWR227" s="89"/>
      <c r="AWS227" s="89"/>
      <c r="AWT227" s="89"/>
      <c r="AWU227" s="89"/>
      <c r="AWV227" s="89"/>
      <c r="AWW227" s="89"/>
      <c r="AWX227" s="89"/>
      <c r="AWY227" s="89"/>
      <c r="AWZ227" s="89"/>
      <c r="AXA227" s="89"/>
      <c r="AXB227" s="89"/>
      <c r="AXC227" s="89"/>
      <c r="AXD227" s="89"/>
      <c r="AXE227" s="89"/>
      <c r="AXF227" s="89"/>
      <c r="AXG227" s="89"/>
      <c r="AXH227" s="89"/>
      <c r="AXI227" s="89"/>
      <c r="AXJ227" s="89"/>
      <c r="AXK227" s="89"/>
      <c r="AXL227" s="89"/>
      <c r="AXM227" s="89"/>
      <c r="AXN227" s="89"/>
      <c r="AXO227" s="89"/>
      <c r="AXP227" s="89"/>
      <c r="AXQ227" s="89"/>
      <c r="AXR227" s="89"/>
      <c r="AXS227" s="89"/>
      <c r="AXT227" s="89"/>
      <c r="AXU227" s="89"/>
      <c r="AXV227" s="89"/>
      <c r="AXW227" s="89"/>
      <c r="AXZ227" s="89"/>
      <c r="AYC227" s="89"/>
      <c r="AYF227" s="89"/>
      <c r="AYI227" s="89"/>
      <c r="AYL227" s="89"/>
      <c r="AYX227" s="89"/>
      <c r="AZA227" s="89"/>
      <c r="AZD227" s="89"/>
      <c r="AZG227" s="89"/>
      <c r="AZM227" s="89"/>
      <c r="AZP227" s="89"/>
      <c r="AZV227" s="89"/>
      <c r="AZY227" s="89"/>
      <c r="BAB227" s="89"/>
      <c r="BAE227" s="89"/>
      <c r="BAK227" s="89"/>
      <c r="BAN227" s="89"/>
      <c r="BAT227" s="89"/>
      <c r="BAV227" s="89"/>
      <c r="BAW227" s="89"/>
      <c r="BAY227" s="89"/>
      <c r="BBB227" s="89"/>
      <c r="BBE227" s="89"/>
      <c r="BBP227" s="89"/>
      <c r="BBR227" s="89"/>
      <c r="BCD227" s="89"/>
      <c r="BCG227" s="89"/>
      <c r="BCO227" s="89"/>
      <c r="BDI227" s="89"/>
      <c r="BDK227" s="89"/>
      <c r="BDL227" s="89"/>
      <c r="BDM227" s="89"/>
      <c r="BDN227" s="89"/>
      <c r="BDO227" s="89"/>
      <c r="BDP227" s="89"/>
      <c r="BEH227" s="89"/>
      <c r="BEI227" s="89"/>
      <c r="BEL227" s="89"/>
      <c r="BEO227" s="89"/>
      <c r="BEQ227" s="89"/>
      <c r="BES227" s="89"/>
      <c r="BEV227" s="89"/>
      <c r="BEY227" s="89"/>
      <c r="BFB227" s="89"/>
      <c r="BFH227" s="89"/>
      <c r="BFK227" s="89"/>
      <c r="BFN227" s="89"/>
      <c r="BFS227" s="89"/>
      <c r="BGG227" s="89"/>
      <c r="BGH227" s="89"/>
      <c r="BGI227" s="89"/>
      <c r="BGJ227" s="89"/>
      <c r="BGK227" s="89"/>
      <c r="BGL227" s="89"/>
      <c r="BGM227" s="89"/>
      <c r="BGN227" s="89"/>
      <c r="BGO227" s="89"/>
      <c r="BGP227" s="89"/>
      <c r="BGQ227" s="89"/>
      <c r="BGR227" s="89"/>
      <c r="BGS227" s="89"/>
      <c r="BGT227" s="89"/>
      <c r="BGU227" s="89"/>
      <c r="BGV227" s="89"/>
      <c r="BGW227" s="89"/>
      <c r="BGX227" s="89"/>
      <c r="BGY227" s="89"/>
      <c r="BGZ227" s="89"/>
      <c r="BHA227" s="89"/>
      <c r="BHB227" s="89"/>
      <c r="BHC227" s="89"/>
      <c r="BHD227" s="89"/>
      <c r="BHE227" s="89"/>
      <c r="BHF227" s="89"/>
      <c r="BHG227" s="89"/>
      <c r="BHH227" s="89"/>
      <c r="BHI227" s="89"/>
      <c r="BHJ227" s="89"/>
      <c r="BHK227" s="89"/>
      <c r="BHL227" s="89"/>
      <c r="BHM227" s="89"/>
      <c r="BHN227" s="89"/>
      <c r="BHO227" s="89"/>
      <c r="BHP227" s="89"/>
      <c r="BHQ227" s="89"/>
      <c r="BHR227" s="89"/>
      <c r="BHS227" s="89"/>
      <c r="BHV227" s="89"/>
      <c r="BHY227" s="89"/>
      <c r="BIB227" s="89"/>
      <c r="BIE227" s="89"/>
      <c r="BIH227" s="89"/>
      <c r="BIT227" s="89"/>
      <c r="BIW227" s="89"/>
      <c r="BIZ227" s="89"/>
      <c r="BJC227" s="89"/>
      <c r="BJI227" s="89"/>
      <c r="BJL227" s="89"/>
      <c r="BJR227" s="89"/>
      <c r="BJU227" s="89"/>
      <c r="BJX227" s="89"/>
      <c r="BKA227" s="89"/>
      <c r="BKG227" s="89"/>
      <c r="BKJ227" s="89"/>
      <c r="BKP227" s="89"/>
      <c r="BKR227" s="89"/>
      <c r="BKS227" s="89"/>
      <c r="BKU227" s="89"/>
      <c r="BKX227" s="89"/>
      <c r="BLA227" s="89"/>
      <c r="BLL227" s="89"/>
      <c r="BLN227" s="89"/>
      <c r="BLZ227" s="89"/>
      <c r="BMC227" s="89"/>
      <c r="BMK227" s="89"/>
      <c r="BNE227" s="89"/>
      <c r="BNG227" s="89"/>
      <c r="BNH227" s="89"/>
      <c r="BNI227" s="89"/>
      <c r="BNJ227" s="89"/>
      <c r="BNK227" s="89"/>
      <c r="BNL227" s="89"/>
      <c r="BOD227" s="89"/>
      <c r="BOE227" s="89"/>
      <c r="BOH227" s="89"/>
      <c r="BOK227" s="89"/>
      <c r="BOM227" s="89"/>
      <c r="BOO227" s="89"/>
      <c r="BOR227" s="89"/>
      <c r="BOU227" s="89"/>
      <c r="BOX227" s="89"/>
      <c r="BPD227" s="89"/>
      <c r="BPG227" s="89"/>
      <c r="BPJ227" s="89"/>
      <c r="BPO227" s="89"/>
      <c r="BQC227" s="89"/>
      <c r="BQD227" s="89"/>
      <c r="BQE227" s="89"/>
      <c r="BQF227" s="89"/>
      <c r="BQG227" s="89"/>
      <c r="BQH227" s="89"/>
      <c r="BQI227" s="89"/>
      <c r="BQJ227" s="89"/>
      <c r="BQK227" s="89"/>
      <c r="BQL227" s="89"/>
      <c r="BQM227" s="89"/>
      <c r="BQN227" s="89"/>
      <c r="BQO227" s="89"/>
      <c r="BQP227" s="89"/>
      <c r="BQQ227" s="89"/>
      <c r="BQR227" s="89"/>
      <c r="BQS227" s="89"/>
      <c r="BQT227" s="89"/>
      <c r="BQU227" s="89"/>
      <c r="BQV227" s="89"/>
      <c r="BQW227" s="89"/>
      <c r="BQX227" s="89"/>
      <c r="BQY227" s="89"/>
      <c r="BQZ227" s="89"/>
      <c r="BRA227" s="89"/>
      <c r="BRB227" s="89"/>
      <c r="BRC227" s="89"/>
      <c r="BRD227" s="89"/>
      <c r="BRE227" s="89"/>
      <c r="BRF227" s="89"/>
      <c r="BRG227" s="89"/>
      <c r="BRH227" s="89"/>
      <c r="BRI227" s="89"/>
      <c r="BRJ227" s="89"/>
      <c r="BRK227" s="89"/>
      <c r="BRL227" s="89"/>
      <c r="BRM227" s="89"/>
      <c r="BRN227" s="89"/>
      <c r="BRO227" s="89"/>
      <c r="BRR227" s="89"/>
      <c r="BRU227" s="89"/>
      <c r="BRX227" s="89"/>
      <c r="BSA227" s="89"/>
      <c r="BSD227" s="89"/>
      <c r="BSP227" s="89"/>
      <c r="BSS227" s="89"/>
      <c r="BSV227" s="89"/>
      <c r="BSY227" s="89"/>
      <c r="BTE227" s="89"/>
      <c r="BTH227" s="89"/>
      <c r="BTN227" s="89"/>
      <c r="BTQ227" s="89"/>
      <c r="BTT227" s="89"/>
      <c r="BTW227" s="89"/>
      <c r="BUC227" s="89"/>
      <c r="BUF227" s="89"/>
      <c r="BUL227" s="89"/>
      <c r="BUN227" s="89"/>
      <c r="BUO227" s="89"/>
      <c r="BUQ227" s="89"/>
      <c r="BUT227" s="89"/>
      <c r="BUW227" s="89"/>
      <c r="BVH227" s="89"/>
      <c r="BVJ227" s="89"/>
      <c r="BVV227" s="89"/>
      <c r="BVY227" s="89"/>
      <c r="BWG227" s="89"/>
      <c r="BXA227" s="89"/>
      <c r="BXC227" s="89"/>
      <c r="BXD227" s="89"/>
      <c r="BXE227" s="89"/>
      <c r="BXF227" s="89"/>
      <c r="BXG227" s="89"/>
      <c r="BXH227" s="89"/>
      <c r="BXZ227" s="89"/>
      <c r="BYA227" s="89"/>
      <c r="BYD227" s="89"/>
      <c r="BYG227" s="89"/>
      <c r="BYI227" s="89"/>
      <c r="BYK227" s="89"/>
      <c r="BYN227" s="89"/>
      <c r="BYQ227" s="89"/>
      <c r="BYT227" s="89"/>
      <c r="BYZ227" s="89"/>
      <c r="BZC227" s="89"/>
      <c r="BZF227" s="89"/>
      <c r="BZK227" s="89"/>
      <c r="BZY227" s="89"/>
      <c r="BZZ227" s="89"/>
      <c r="CAA227" s="89"/>
      <c r="CAB227" s="89"/>
      <c r="CAC227" s="89"/>
      <c r="CAD227" s="89"/>
      <c r="CAE227" s="89"/>
      <c r="CAF227" s="89"/>
      <c r="CAG227" s="89"/>
      <c r="CAH227" s="89"/>
      <c r="CAI227" s="89"/>
      <c r="CAJ227" s="89"/>
      <c r="CAK227" s="89"/>
      <c r="CAL227" s="89"/>
      <c r="CAM227" s="89"/>
      <c r="CAN227" s="89"/>
      <c r="CAO227" s="89"/>
      <c r="CAP227" s="89"/>
      <c r="CAQ227" s="89"/>
      <c r="CAR227" s="89"/>
      <c r="CAS227" s="89"/>
      <c r="CAT227" s="89"/>
      <c r="CAU227" s="89"/>
      <c r="CAV227" s="89"/>
      <c r="CAW227" s="89"/>
      <c r="CAX227" s="89"/>
      <c r="CAY227" s="89"/>
      <c r="CAZ227" s="89"/>
      <c r="CBA227" s="89"/>
      <c r="CBB227" s="89"/>
      <c r="CBC227" s="89"/>
      <c r="CBD227" s="89"/>
      <c r="CBE227" s="89"/>
      <c r="CBF227" s="89"/>
      <c r="CBG227" s="89"/>
      <c r="CBH227" s="89"/>
      <c r="CBI227" s="89"/>
      <c r="CBJ227" s="89"/>
      <c r="CBK227" s="89"/>
      <c r="CBN227" s="89"/>
      <c r="CBQ227" s="89"/>
      <c r="CBT227" s="89"/>
      <c r="CBW227" s="89"/>
      <c r="CBZ227" s="89"/>
      <c r="CCL227" s="89"/>
      <c r="CCO227" s="89"/>
      <c r="CCR227" s="89"/>
      <c r="CCU227" s="89"/>
      <c r="CDA227" s="89"/>
      <c r="CDD227" s="89"/>
      <c r="CDJ227" s="89"/>
      <c r="CDM227" s="89"/>
      <c r="CDP227" s="89"/>
      <c r="CDS227" s="89"/>
      <c r="CDY227" s="89"/>
      <c r="CEB227" s="89"/>
      <c r="CEH227" s="89"/>
      <c r="CEJ227" s="89"/>
      <c r="CEK227" s="89"/>
      <c r="CEM227" s="89"/>
      <c r="CEP227" s="89"/>
      <c r="CES227" s="89"/>
      <c r="CFD227" s="89"/>
      <c r="CFF227" s="89"/>
      <c r="CFR227" s="89"/>
      <c r="CFU227" s="89"/>
      <c r="CGC227" s="89"/>
      <c r="CGW227" s="89"/>
      <c r="CGY227" s="89"/>
      <c r="CGZ227" s="89"/>
      <c r="CHA227" s="89"/>
      <c r="CHB227" s="89"/>
      <c r="CHC227" s="89"/>
      <c r="CHD227" s="89"/>
      <c r="CHV227" s="89"/>
      <c r="CHW227" s="89"/>
      <c r="CHZ227" s="89"/>
      <c r="CIC227" s="89"/>
      <c r="CIE227" s="89"/>
      <c r="CIG227" s="89"/>
      <c r="CIJ227" s="89"/>
      <c r="CIM227" s="89"/>
      <c r="CIP227" s="89"/>
      <c r="CIV227" s="89"/>
      <c r="CIY227" s="89"/>
      <c r="CJB227" s="89"/>
      <c r="CJG227" s="89"/>
      <c r="CJU227" s="89"/>
      <c r="CJV227" s="89"/>
      <c r="CJW227" s="89"/>
      <c r="CJX227" s="89"/>
      <c r="CJY227" s="89"/>
      <c r="CJZ227" s="89"/>
      <c r="CKA227" s="89"/>
      <c r="CKB227" s="89"/>
      <c r="CKC227" s="89"/>
      <c r="CKD227" s="89"/>
      <c r="CKE227" s="89"/>
      <c r="CKF227" s="89"/>
      <c r="CKG227" s="89"/>
      <c r="CKH227" s="89"/>
      <c r="CKI227" s="89"/>
      <c r="CKJ227" s="89"/>
      <c r="CKK227" s="89"/>
      <c r="CKL227" s="89"/>
      <c r="CKM227" s="89"/>
      <c r="CKN227" s="89"/>
      <c r="CKO227" s="89"/>
      <c r="CKP227" s="89"/>
      <c r="CKQ227" s="89"/>
      <c r="CKR227" s="89"/>
      <c r="CKS227" s="89"/>
      <c r="CKT227" s="89"/>
      <c r="CKU227" s="89"/>
      <c r="CKV227" s="89"/>
      <c r="CKW227" s="89"/>
      <c r="CKX227" s="89"/>
      <c r="CKY227" s="89"/>
      <c r="CKZ227" s="89"/>
      <c r="CLA227" s="89"/>
      <c r="CLB227" s="89"/>
      <c r="CLC227" s="89"/>
      <c r="CLD227" s="89"/>
      <c r="CLE227" s="89"/>
      <c r="CLF227" s="89"/>
      <c r="CLG227" s="89"/>
      <c r="CLJ227" s="89"/>
      <c r="CLM227" s="89"/>
      <c r="CLP227" s="89"/>
      <c r="CLS227" s="89"/>
      <c r="CLV227" s="89"/>
      <c r="CMH227" s="89"/>
      <c r="CMK227" s="89"/>
      <c r="CMN227" s="89"/>
      <c r="CMQ227" s="89"/>
      <c r="CMW227" s="89"/>
      <c r="CMZ227" s="89"/>
      <c r="CNF227" s="89"/>
      <c r="CNI227" s="89"/>
      <c r="CNL227" s="89"/>
      <c r="CNO227" s="89"/>
      <c r="CNU227" s="89"/>
      <c r="CNX227" s="89"/>
      <c r="COD227" s="89"/>
      <c r="COF227" s="89"/>
      <c r="COG227" s="89"/>
      <c r="COI227" s="89"/>
      <c r="COL227" s="89"/>
      <c r="COO227" s="89"/>
      <c r="COZ227" s="89"/>
      <c r="CPB227" s="89"/>
      <c r="CPN227" s="89"/>
      <c r="CPQ227" s="89"/>
      <c r="CPY227" s="89"/>
      <c r="CQS227" s="89"/>
      <c r="CQU227" s="89"/>
      <c r="CQV227" s="89"/>
      <c r="CQW227" s="89"/>
      <c r="CQX227" s="89"/>
      <c r="CQY227" s="89"/>
      <c r="CQZ227" s="89"/>
      <c r="CRR227" s="89"/>
      <c r="CRS227" s="89"/>
      <c r="CRV227" s="89"/>
      <c r="CRY227" s="89"/>
      <c r="CSA227" s="89"/>
      <c r="CSC227" s="89"/>
      <c r="CSF227" s="89"/>
      <c r="CSI227" s="89"/>
      <c r="CSL227" s="89"/>
      <c r="CSR227" s="89"/>
      <c r="CSU227" s="89"/>
      <c r="CSX227" s="89"/>
      <c r="CTC227" s="89"/>
      <c r="CTQ227" s="89"/>
      <c r="CTR227" s="89"/>
      <c r="CTS227" s="89"/>
      <c r="CTT227" s="89"/>
      <c r="CTU227" s="89"/>
      <c r="CTV227" s="89"/>
      <c r="CTW227" s="89"/>
      <c r="CTX227" s="89"/>
      <c r="CTY227" s="89"/>
      <c r="CTZ227" s="89"/>
      <c r="CUA227" s="89"/>
      <c r="CUB227" s="89"/>
      <c r="CUC227" s="89"/>
      <c r="CUD227" s="89"/>
      <c r="CUE227" s="89"/>
      <c r="CUF227" s="89"/>
      <c r="CUG227" s="89"/>
      <c r="CUH227" s="89"/>
      <c r="CUI227" s="89"/>
      <c r="CUJ227" s="89"/>
      <c r="CUK227" s="89"/>
      <c r="CUL227" s="89"/>
      <c r="CUM227" s="89"/>
      <c r="CUN227" s="89"/>
      <c r="CUO227" s="89"/>
      <c r="CUP227" s="89"/>
      <c r="CUQ227" s="89"/>
      <c r="CUR227" s="89"/>
      <c r="CUS227" s="89"/>
      <c r="CUT227" s="89"/>
      <c r="CUU227" s="89"/>
      <c r="CUV227" s="89"/>
      <c r="CUW227" s="89"/>
      <c r="CUX227" s="89"/>
      <c r="CUY227" s="89"/>
      <c r="CUZ227" s="89"/>
      <c r="CVA227" s="89"/>
      <c r="CVB227" s="89"/>
      <c r="CVC227" s="89"/>
      <c r="CVF227" s="89"/>
      <c r="CVI227" s="89"/>
      <c r="CVL227" s="89"/>
      <c r="CVO227" s="89"/>
      <c r="CVR227" s="89"/>
      <c r="CWD227" s="89"/>
      <c r="CWG227" s="89"/>
      <c r="CWJ227" s="89"/>
      <c r="CWM227" s="89"/>
      <c r="CWS227" s="89"/>
      <c r="CWV227" s="89"/>
      <c r="CXB227" s="89"/>
      <c r="CXE227" s="89"/>
      <c r="CXH227" s="89"/>
      <c r="CXK227" s="89"/>
      <c r="CXQ227" s="89"/>
      <c r="CXT227" s="89"/>
      <c r="CXZ227" s="89"/>
      <c r="CYB227" s="89"/>
      <c r="CYC227" s="89"/>
      <c r="CYE227" s="89"/>
      <c r="CYH227" s="89"/>
      <c r="CYK227" s="89"/>
      <c r="CYV227" s="89"/>
      <c r="CYX227" s="89"/>
      <c r="CZJ227" s="89"/>
      <c r="CZM227" s="89"/>
      <c r="CZU227" s="89"/>
      <c r="DAO227" s="89"/>
      <c r="DAQ227" s="89"/>
      <c r="DAR227" s="89"/>
      <c r="DAS227" s="89"/>
      <c r="DAT227" s="89"/>
      <c r="DAU227" s="89"/>
      <c r="DAV227" s="89"/>
      <c r="DBN227" s="89"/>
      <c r="DBO227" s="89"/>
      <c r="DBR227" s="89"/>
      <c r="DBU227" s="89"/>
      <c r="DBW227" s="89"/>
      <c r="DBY227" s="89"/>
      <c r="DCB227" s="89"/>
      <c r="DCE227" s="89"/>
      <c r="DCH227" s="89"/>
      <c r="DCN227" s="89"/>
      <c r="DCQ227" s="89"/>
      <c r="DCT227" s="89"/>
      <c r="DCY227" s="89"/>
      <c r="DDM227" s="89"/>
      <c r="DDN227" s="89"/>
      <c r="DDO227" s="89"/>
      <c r="DDP227" s="89"/>
      <c r="DDQ227" s="89"/>
      <c r="DDR227" s="89"/>
      <c r="DDS227" s="89"/>
      <c r="DDT227" s="89"/>
      <c r="DDU227" s="89"/>
      <c r="DDV227" s="89"/>
      <c r="DDW227" s="89"/>
      <c r="DDX227" s="89"/>
      <c r="DDY227" s="89"/>
      <c r="DDZ227" s="89"/>
      <c r="DEA227" s="89"/>
      <c r="DEB227" s="89"/>
      <c r="DEC227" s="89"/>
      <c r="DED227" s="89"/>
      <c r="DEE227" s="89"/>
      <c r="DEF227" s="89"/>
      <c r="DEG227" s="89"/>
      <c r="DEH227" s="89"/>
      <c r="DEI227" s="89"/>
      <c r="DEJ227" s="89"/>
      <c r="DEK227" s="89"/>
      <c r="DEL227" s="89"/>
      <c r="DEM227" s="89"/>
      <c r="DEN227" s="89"/>
      <c r="DEO227" s="89"/>
      <c r="DEP227" s="89"/>
      <c r="DEQ227" s="89"/>
      <c r="DER227" s="89"/>
      <c r="DES227" s="89"/>
      <c r="DET227" s="89"/>
      <c r="DEU227" s="89"/>
      <c r="DEV227" s="89"/>
      <c r="DEW227" s="89"/>
      <c r="DEX227" s="89"/>
      <c r="DEY227" s="89"/>
      <c r="DFB227" s="89"/>
      <c r="DFE227" s="89"/>
      <c r="DFH227" s="89"/>
      <c r="DFK227" s="89"/>
      <c r="DFN227" s="89"/>
      <c r="DFZ227" s="89"/>
      <c r="DGC227" s="89"/>
      <c r="DGF227" s="89"/>
      <c r="DGI227" s="89"/>
      <c r="DGO227" s="89"/>
      <c r="DGR227" s="89"/>
      <c r="DGX227" s="89"/>
      <c r="DHA227" s="89"/>
      <c r="DHD227" s="89"/>
      <c r="DHG227" s="89"/>
      <c r="DHM227" s="89"/>
      <c r="DHP227" s="89"/>
      <c r="DHV227" s="89"/>
      <c r="DHX227" s="89"/>
      <c r="DHY227" s="89"/>
      <c r="DIA227" s="89"/>
      <c r="DID227" s="89"/>
      <c r="DIG227" s="89"/>
      <c r="DIR227" s="89"/>
      <c r="DIT227" s="89"/>
      <c r="DJF227" s="89"/>
      <c r="DJI227" s="89"/>
      <c r="DJQ227" s="89"/>
      <c r="DKK227" s="89"/>
      <c r="DKM227" s="89"/>
      <c r="DKN227" s="89"/>
      <c r="DKO227" s="89"/>
      <c r="DKP227" s="89"/>
      <c r="DKQ227" s="89"/>
      <c r="DKR227" s="89"/>
      <c r="DLJ227" s="89"/>
      <c r="DLK227" s="89"/>
      <c r="DLN227" s="89"/>
      <c r="DLQ227" s="89"/>
      <c r="DLS227" s="89"/>
      <c r="DLU227" s="89"/>
      <c r="DLX227" s="89"/>
      <c r="DMA227" s="89"/>
      <c r="DMD227" s="89"/>
      <c r="DMJ227" s="89"/>
      <c r="DMM227" s="89"/>
      <c r="DMP227" s="89"/>
      <c r="DMU227" s="89"/>
      <c r="DNI227" s="89"/>
      <c r="DNJ227" s="89"/>
      <c r="DNK227" s="89"/>
      <c r="DNL227" s="89"/>
      <c r="DNM227" s="89"/>
      <c r="DNN227" s="89"/>
      <c r="DNO227" s="89"/>
      <c r="DNP227" s="89"/>
      <c r="DNQ227" s="89"/>
      <c r="DNR227" s="89"/>
      <c r="DNS227" s="89"/>
      <c r="DNT227" s="89"/>
      <c r="DNU227" s="89"/>
      <c r="DNV227" s="89"/>
      <c r="DNW227" s="89"/>
      <c r="DNX227" s="89"/>
      <c r="DNY227" s="89"/>
      <c r="DNZ227" s="89"/>
      <c r="DOA227" s="89"/>
      <c r="DOB227" s="89"/>
      <c r="DOC227" s="89"/>
      <c r="DOD227" s="89"/>
      <c r="DOE227" s="89"/>
      <c r="DOF227" s="89"/>
      <c r="DOG227" s="89"/>
      <c r="DOH227" s="89"/>
      <c r="DOI227" s="89"/>
      <c r="DOJ227" s="89"/>
      <c r="DOK227" s="89"/>
      <c r="DOL227" s="89"/>
      <c r="DOM227" s="89"/>
      <c r="DON227" s="89"/>
      <c r="DOO227" s="89"/>
      <c r="DOP227" s="89"/>
      <c r="DOQ227" s="89"/>
      <c r="DOR227" s="89"/>
      <c r="DOS227" s="89"/>
      <c r="DOT227" s="89"/>
      <c r="DOU227" s="89"/>
      <c r="DOX227" s="89"/>
      <c r="DPA227" s="89"/>
      <c r="DPD227" s="89"/>
      <c r="DPG227" s="89"/>
      <c r="DPJ227" s="89"/>
      <c r="DPV227" s="89"/>
      <c r="DPY227" s="89"/>
      <c r="DQB227" s="89"/>
      <c r="DQE227" s="89"/>
      <c r="DQK227" s="89"/>
      <c r="DQN227" s="89"/>
      <c r="DQT227" s="89"/>
      <c r="DQW227" s="89"/>
      <c r="DQZ227" s="89"/>
      <c r="DRC227" s="89"/>
      <c r="DRI227" s="89"/>
      <c r="DRL227" s="89"/>
      <c r="DRR227" s="89"/>
      <c r="DRT227" s="89"/>
      <c r="DRU227" s="89"/>
      <c r="DRW227" s="89"/>
      <c r="DRZ227" s="89"/>
      <c r="DSC227" s="89"/>
      <c r="DSN227" s="89"/>
      <c r="DSP227" s="89"/>
      <c r="DTB227" s="89"/>
      <c r="DTE227" s="89"/>
      <c r="DTM227" s="89"/>
      <c r="DUG227" s="89"/>
      <c r="DUI227" s="89"/>
      <c r="DUJ227" s="89"/>
      <c r="DUK227" s="89"/>
      <c r="DUL227" s="89"/>
      <c r="DUM227" s="89"/>
      <c r="DUN227" s="89"/>
      <c r="DVF227" s="89"/>
      <c r="DVG227" s="89"/>
      <c r="DVJ227" s="89"/>
      <c r="DVM227" s="89"/>
      <c r="DVO227" s="89"/>
      <c r="DVQ227" s="89"/>
      <c r="DVT227" s="89"/>
      <c r="DVW227" s="89"/>
      <c r="DVZ227" s="89"/>
      <c r="DWF227" s="89"/>
      <c r="DWI227" s="89"/>
      <c r="DWL227" s="89"/>
      <c r="DWQ227" s="89"/>
      <c r="DXE227" s="89"/>
      <c r="DXF227" s="89"/>
      <c r="DXG227" s="89"/>
      <c r="DXH227" s="89"/>
      <c r="DXI227" s="89"/>
      <c r="DXJ227" s="89"/>
      <c r="DXK227" s="89"/>
      <c r="DXL227" s="89"/>
      <c r="DXM227" s="89"/>
      <c r="DXN227" s="89"/>
      <c r="DXO227" s="89"/>
      <c r="DXP227" s="89"/>
      <c r="DXQ227" s="89"/>
      <c r="DXR227" s="89"/>
      <c r="DXS227" s="89"/>
      <c r="DXT227" s="89"/>
      <c r="DXU227" s="89"/>
      <c r="DXV227" s="89"/>
      <c r="DXW227" s="89"/>
      <c r="DXX227" s="89"/>
      <c r="DXY227" s="89"/>
      <c r="DXZ227" s="89"/>
      <c r="DYA227" s="89"/>
      <c r="DYB227" s="89"/>
      <c r="DYC227" s="89"/>
      <c r="DYD227" s="89"/>
      <c r="DYE227" s="89"/>
      <c r="DYF227" s="89"/>
      <c r="DYG227" s="89"/>
      <c r="DYH227" s="89"/>
      <c r="DYI227" s="89"/>
      <c r="DYJ227" s="89"/>
      <c r="DYK227" s="89"/>
      <c r="DYL227" s="89"/>
      <c r="DYM227" s="89"/>
      <c r="DYN227" s="89"/>
      <c r="DYO227" s="89"/>
      <c r="DYP227" s="89"/>
      <c r="DYQ227" s="89"/>
      <c r="DYT227" s="89"/>
      <c r="DYW227" s="89"/>
      <c r="DYZ227" s="89"/>
      <c r="DZC227" s="89"/>
      <c r="DZF227" s="89"/>
      <c r="DZR227" s="89"/>
      <c r="DZU227" s="89"/>
      <c r="DZX227" s="89"/>
      <c r="EAA227" s="89"/>
      <c r="EAG227" s="89"/>
      <c r="EAJ227" s="89"/>
      <c r="EAP227" s="89"/>
      <c r="EAS227" s="89"/>
      <c r="EAV227" s="89"/>
      <c r="EAY227" s="89"/>
      <c r="EBE227" s="89"/>
      <c r="EBH227" s="89"/>
      <c r="EBN227" s="89"/>
      <c r="EBP227" s="89"/>
      <c r="EBQ227" s="89"/>
      <c r="EBS227" s="89"/>
      <c r="EBV227" s="89"/>
      <c r="EBY227" s="89"/>
      <c r="ECJ227" s="89"/>
      <c r="ECL227" s="89"/>
      <c r="ECX227" s="89"/>
      <c r="EDA227" s="89"/>
      <c r="EDI227" s="89"/>
      <c r="EEC227" s="89"/>
      <c r="EEE227" s="89"/>
      <c r="EEF227" s="89"/>
      <c r="EEG227" s="89"/>
      <c r="EEH227" s="89"/>
      <c r="EEI227" s="89"/>
      <c r="EEJ227" s="89"/>
      <c r="EFB227" s="89"/>
      <c r="EFC227" s="89"/>
      <c r="EFF227" s="89"/>
      <c r="EFI227" s="89"/>
      <c r="EFK227" s="89"/>
      <c r="EFM227" s="89"/>
      <c r="EFP227" s="89"/>
      <c r="EFS227" s="89"/>
      <c r="EFV227" s="89"/>
      <c r="EGB227" s="89"/>
      <c r="EGE227" s="89"/>
      <c r="EGH227" s="89"/>
      <c r="EGM227" s="89"/>
      <c r="EHA227" s="89"/>
      <c r="EHB227" s="89"/>
      <c r="EHC227" s="89"/>
      <c r="EHD227" s="89"/>
      <c r="EHE227" s="89"/>
      <c r="EHF227" s="89"/>
      <c r="EHG227" s="89"/>
      <c r="EHH227" s="89"/>
      <c r="EHI227" s="89"/>
      <c r="EHJ227" s="89"/>
      <c r="EHK227" s="89"/>
      <c r="EHL227" s="89"/>
      <c r="EHM227" s="89"/>
      <c r="EHN227" s="89"/>
      <c r="EHO227" s="89"/>
      <c r="EHP227" s="89"/>
      <c r="EHQ227" s="89"/>
      <c r="EHR227" s="89"/>
      <c r="EHS227" s="89"/>
      <c r="EHT227" s="89"/>
      <c r="EHU227" s="89"/>
      <c r="EHV227" s="89"/>
      <c r="EHW227" s="89"/>
      <c r="EHX227" s="89"/>
      <c r="EHY227" s="89"/>
      <c r="EHZ227" s="89"/>
      <c r="EIA227" s="89"/>
      <c r="EIB227" s="89"/>
      <c r="EIC227" s="89"/>
      <c r="EID227" s="89"/>
      <c r="EIE227" s="89"/>
      <c r="EIF227" s="89"/>
      <c r="EIG227" s="89"/>
      <c r="EIH227" s="89"/>
      <c r="EII227" s="89"/>
      <c r="EIJ227" s="89"/>
      <c r="EIK227" s="89"/>
      <c r="EIL227" s="89"/>
      <c r="EIM227" s="89"/>
      <c r="EIP227" s="89"/>
      <c r="EIS227" s="89"/>
      <c r="EIV227" s="89"/>
      <c r="EIY227" s="89"/>
      <c r="EJB227" s="89"/>
      <c r="EJN227" s="89"/>
      <c r="EJQ227" s="89"/>
      <c r="EJT227" s="89"/>
      <c r="EJW227" s="89"/>
      <c r="EKC227" s="89"/>
      <c r="EKF227" s="89"/>
      <c r="EKL227" s="89"/>
      <c r="EKO227" s="89"/>
      <c r="EKR227" s="89"/>
      <c r="EKU227" s="89"/>
      <c r="ELA227" s="89"/>
      <c r="ELD227" s="89"/>
      <c r="ELJ227" s="89"/>
      <c r="ELL227" s="89"/>
      <c r="ELM227" s="89"/>
      <c r="ELO227" s="89"/>
      <c r="ELR227" s="89"/>
      <c r="ELU227" s="89"/>
      <c r="EMF227" s="89"/>
      <c r="EMH227" s="89"/>
      <c r="EMT227" s="89"/>
      <c r="EMW227" s="89"/>
      <c r="ENE227" s="89"/>
      <c r="ENY227" s="89"/>
      <c r="EOA227" s="89"/>
      <c r="EOB227" s="89"/>
      <c r="EOC227" s="89"/>
      <c r="EOD227" s="89"/>
      <c r="EOE227" s="89"/>
      <c r="EOF227" s="89"/>
      <c r="EOX227" s="89"/>
      <c r="EOY227" s="89"/>
      <c r="EPB227" s="89"/>
      <c r="EPE227" s="89"/>
      <c r="EPG227" s="89"/>
      <c r="EPI227" s="89"/>
      <c r="EPL227" s="89"/>
      <c r="EPO227" s="89"/>
      <c r="EPR227" s="89"/>
      <c r="EPX227" s="89"/>
      <c r="EQA227" s="89"/>
      <c r="EQD227" s="89"/>
      <c r="EQI227" s="89"/>
      <c r="EQW227" s="89"/>
      <c r="EQX227" s="89"/>
      <c r="EQY227" s="89"/>
      <c r="EQZ227" s="89"/>
      <c r="ERA227" s="89"/>
      <c r="ERB227" s="89"/>
      <c r="ERC227" s="89"/>
      <c r="ERD227" s="89"/>
      <c r="ERE227" s="89"/>
      <c r="ERF227" s="89"/>
      <c r="ERG227" s="89"/>
      <c r="ERH227" s="89"/>
      <c r="ERI227" s="89"/>
      <c r="ERJ227" s="89"/>
      <c r="ERK227" s="89"/>
      <c r="ERL227" s="89"/>
      <c r="ERM227" s="89"/>
      <c r="ERN227" s="89"/>
      <c r="ERO227" s="89"/>
      <c r="ERP227" s="89"/>
      <c r="ERQ227" s="89"/>
      <c r="ERR227" s="89"/>
      <c r="ERS227" s="89"/>
      <c r="ERT227" s="89"/>
      <c r="ERU227" s="89"/>
      <c r="ERV227" s="89"/>
      <c r="ERW227" s="89"/>
      <c r="ERX227" s="89"/>
      <c r="ERY227" s="89"/>
      <c r="ERZ227" s="89"/>
      <c r="ESA227" s="89"/>
      <c r="ESB227" s="89"/>
      <c r="ESC227" s="89"/>
      <c r="ESD227" s="89"/>
      <c r="ESE227" s="89"/>
      <c r="ESF227" s="89"/>
      <c r="ESG227" s="89"/>
      <c r="ESH227" s="89"/>
      <c r="ESI227" s="89"/>
      <c r="ESL227" s="89"/>
      <c r="ESO227" s="89"/>
      <c r="ESR227" s="89"/>
      <c r="ESU227" s="89"/>
      <c r="ESX227" s="89"/>
      <c r="ETJ227" s="89"/>
      <c r="ETM227" s="89"/>
      <c r="ETP227" s="89"/>
      <c r="ETS227" s="89"/>
      <c r="ETY227" s="89"/>
      <c r="EUB227" s="89"/>
      <c r="EUH227" s="89"/>
      <c r="EUK227" s="89"/>
      <c r="EUN227" s="89"/>
      <c r="EUQ227" s="89"/>
      <c r="EUW227" s="89"/>
      <c r="EUZ227" s="89"/>
      <c r="EVF227" s="89"/>
      <c r="EVH227" s="89"/>
      <c r="EVI227" s="89"/>
      <c r="EVK227" s="89"/>
      <c r="EVN227" s="89"/>
      <c r="EVQ227" s="89"/>
      <c r="EWB227" s="89"/>
      <c r="EWD227" s="89"/>
      <c r="EWP227" s="89"/>
      <c r="EWS227" s="89"/>
      <c r="EXA227" s="89"/>
      <c r="EXU227" s="89"/>
      <c r="EXW227" s="89"/>
      <c r="EXX227" s="89"/>
      <c r="EXY227" s="89"/>
      <c r="EXZ227" s="89"/>
      <c r="EYA227" s="89"/>
      <c r="EYB227" s="89"/>
      <c r="EYT227" s="89"/>
      <c r="EYU227" s="89"/>
      <c r="EYX227" s="89"/>
      <c r="EZA227" s="89"/>
      <c r="EZC227" s="89"/>
      <c r="EZE227" s="89"/>
      <c r="EZH227" s="89"/>
      <c r="EZK227" s="89"/>
      <c r="EZN227" s="89"/>
      <c r="EZT227" s="89"/>
      <c r="EZW227" s="89"/>
      <c r="EZZ227" s="89"/>
      <c r="FAE227" s="89"/>
      <c r="FAS227" s="89"/>
      <c r="FAT227" s="89"/>
      <c r="FAU227" s="89"/>
      <c r="FAV227" s="89"/>
      <c r="FAW227" s="89"/>
      <c r="FAX227" s="89"/>
      <c r="FAY227" s="89"/>
      <c r="FAZ227" s="89"/>
      <c r="FBA227" s="89"/>
      <c r="FBB227" s="89"/>
      <c r="FBC227" s="89"/>
      <c r="FBD227" s="89"/>
      <c r="FBE227" s="89"/>
      <c r="FBF227" s="89"/>
      <c r="FBG227" s="89"/>
      <c r="FBH227" s="89"/>
      <c r="FBI227" s="89"/>
      <c r="FBJ227" s="89"/>
      <c r="FBK227" s="89"/>
      <c r="FBL227" s="89"/>
      <c r="FBM227" s="89"/>
      <c r="FBN227" s="89"/>
      <c r="FBO227" s="89"/>
      <c r="FBP227" s="89"/>
      <c r="FBQ227" s="89"/>
      <c r="FBR227" s="89"/>
      <c r="FBS227" s="89"/>
      <c r="FBT227" s="89"/>
      <c r="FBU227" s="89"/>
      <c r="FBV227" s="89"/>
      <c r="FBW227" s="89"/>
      <c r="FBX227" s="89"/>
      <c r="FBY227" s="89"/>
      <c r="FBZ227" s="89"/>
      <c r="FCA227" s="89"/>
      <c r="FCB227" s="89"/>
      <c r="FCC227" s="89"/>
      <c r="FCD227" s="89"/>
      <c r="FCE227" s="89"/>
      <c r="FCH227" s="89"/>
      <c r="FCK227" s="89"/>
      <c r="FCN227" s="89"/>
      <c r="FCQ227" s="89"/>
      <c r="FCT227" s="89"/>
      <c r="FDF227" s="89"/>
      <c r="FDI227" s="89"/>
      <c r="FDL227" s="89"/>
      <c r="FDO227" s="89"/>
      <c r="FDU227" s="89"/>
      <c r="FDX227" s="89"/>
      <c r="FED227" s="89"/>
      <c r="FEG227" s="89"/>
      <c r="FEJ227" s="89"/>
      <c r="FEM227" s="89"/>
      <c r="FES227" s="89"/>
      <c r="FEV227" s="89"/>
      <c r="FFB227" s="89"/>
      <c r="FFD227" s="89"/>
      <c r="FFE227" s="89"/>
      <c r="FFG227" s="89"/>
      <c r="FFJ227" s="89"/>
      <c r="FFM227" s="89"/>
      <c r="FFX227" s="89"/>
      <c r="FFZ227" s="89"/>
      <c r="FGL227" s="89"/>
      <c r="FGO227" s="89"/>
      <c r="FGW227" s="89"/>
      <c r="FHQ227" s="89"/>
      <c r="FHS227" s="89"/>
      <c r="FHT227" s="89"/>
      <c r="FHU227" s="89"/>
      <c r="FHV227" s="89"/>
      <c r="FHW227" s="89"/>
      <c r="FHX227" s="89"/>
      <c r="FIP227" s="89"/>
      <c r="FIQ227" s="89"/>
      <c r="FIT227" s="89"/>
      <c r="FIW227" s="89"/>
      <c r="FIY227" s="89"/>
      <c r="FJA227" s="89"/>
      <c r="FJD227" s="89"/>
      <c r="FJG227" s="89"/>
      <c r="FJJ227" s="89"/>
      <c r="FJP227" s="89"/>
      <c r="FJS227" s="89"/>
      <c r="FJV227" s="89"/>
      <c r="FKA227" s="89"/>
      <c r="FKO227" s="89"/>
      <c r="FKP227" s="89"/>
      <c r="FKQ227" s="89"/>
      <c r="FKR227" s="89"/>
      <c r="FKS227" s="89"/>
      <c r="FKT227" s="89"/>
      <c r="FKU227" s="89"/>
      <c r="FKV227" s="89"/>
      <c r="FKW227" s="89"/>
      <c r="FKX227" s="89"/>
      <c r="FKY227" s="89"/>
      <c r="FKZ227" s="89"/>
      <c r="FLA227" s="89"/>
      <c r="FLB227" s="89"/>
      <c r="FLC227" s="89"/>
      <c r="FLD227" s="89"/>
      <c r="FLE227" s="89"/>
      <c r="FLF227" s="89"/>
      <c r="FLG227" s="89"/>
      <c r="FLH227" s="89"/>
      <c r="FLI227" s="89"/>
      <c r="FLJ227" s="89"/>
      <c r="FLK227" s="89"/>
      <c r="FLL227" s="89"/>
      <c r="FLM227" s="89"/>
      <c r="FLN227" s="89"/>
      <c r="FLO227" s="89"/>
      <c r="FLP227" s="89"/>
      <c r="FLQ227" s="89"/>
      <c r="FLR227" s="89"/>
      <c r="FLS227" s="89"/>
      <c r="FLT227" s="89"/>
      <c r="FLU227" s="89"/>
      <c r="FLV227" s="89"/>
      <c r="FLW227" s="89"/>
      <c r="FLX227" s="89"/>
      <c r="FLY227" s="89"/>
      <c r="FLZ227" s="89"/>
      <c r="FMA227" s="89"/>
      <c r="FMD227" s="89"/>
      <c r="FMG227" s="89"/>
      <c r="FMJ227" s="89"/>
      <c r="FMM227" s="89"/>
      <c r="FMP227" s="89"/>
      <c r="FNB227" s="89"/>
      <c r="FNE227" s="89"/>
      <c r="FNH227" s="89"/>
      <c r="FNK227" s="89"/>
      <c r="FNQ227" s="89"/>
      <c r="FNT227" s="89"/>
      <c r="FNZ227" s="89"/>
      <c r="FOC227" s="89"/>
      <c r="FOF227" s="89"/>
      <c r="FOI227" s="89"/>
      <c r="FOO227" s="89"/>
      <c r="FOR227" s="89"/>
      <c r="FOX227" s="89"/>
      <c r="FOZ227" s="89"/>
      <c r="FPA227" s="89"/>
      <c r="FPC227" s="89"/>
      <c r="FPF227" s="89"/>
      <c r="FPI227" s="89"/>
      <c r="FPT227" s="89"/>
      <c r="FPV227" s="89"/>
      <c r="FQH227" s="89"/>
      <c r="FQK227" s="89"/>
      <c r="FQS227" s="89"/>
      <c r="FRM227" s="89"/>
      <c r="FRO227" s="89"/>
      <c r="FRP227" s="89"/>
      <c r="FRQ227" s="89"/>
      <c r="FRR227" s="89"/>
      <c r="FRS227" s="89"/>
      <c r="FRT227" s="89"/>
      <c r="FSL227" s="89"/>
      <c r="FSM227" s="89"/>
      <c r="FSP227" s="89"/>
      <c r="FSS227" s="89"/>
      <c r="FSU227" s="89"/>
      <c r="FSW227" s="89"/>
      <c r="FSZ227" s="89"/>
      <c r="FTC227" s="89"/>
      <c r="FTF227" s="89"/>
      <c r="FTL227" s="89"/>
      <c r="FTO227" s="89"/>
      <c r="FTR227" s="89"/>
      <c r="FTW227" s="89"/>
      <c r="FUK227" s="89"/>
      <c r="FUL227" s="89"/>
      <c r="FUM227" s="89"/>
      <c r="FUN227" s="89"/>
      <c r="FUO227" s="89"/>
      <c r="FUP227" s="89"/>
      <c r="FUQ227" s="89"/>
      <c r="FUR227" s="89"/>
      <c r="FUS227" s="89"/>
      <c r="FUT227" s="89"/>
      <c r="FUU227" s="89"/>
      <c r="FUV227" s="89"/>
      <c r="FUW227" s="89"/>
      <c r="FUX227" s="89"/>
      <c r="FUY227" s="89"/>
      <c r="FUZ227" s="89"/>
      <c r="FVA227" s="89"/>
      <c r="FVB227" s="89"/>
      <c r="FVC227" s="89"/>
      <c r="FVD227" s="89"/>
      <c r="FVE227" s="89"/>
      <c r="FVF227" s="89"/>
      <c r="FVG227" s="89"/>
      <c r="FVH227" s="89"/>
      <c r="FVI227" s="89"/>
      <c r="FVJ227" s="89"/>
      <c r="FVK227" s="89"/>
      <c r="FVL227" s="89"/>
      <c r="FVM227" s="89"/>
      <c r="FVN227" s="89"/>
      <c r="FVO227" s="89"/>
      <c r="FVP227" s="89"/>
      <c r="FVQ227" s="89"/>
      <c r="FVR227" s="89"/>
      <c r="FVS227" s="89"/>
      <c r="FVT227" s="89"/>
      <c r="FVU227" s="89"/>
      <c r="FVV227" s="89"/>
      <c r="FVW227" s="89"/>
      <c r="FVZ227" s="89"/>
      <c r="FWC227" s="89"/>
      <c r="FWF227" s="89"/>
      <c r="FWI227" s="89"/>
      <c r="FWL227" s="89"/>
      <c r="FWX227" s="89"/>
      <c r="FXA227" s="89"/>
      <c r="FXD227" s="89"/>
      <c r="FXG227" s="89"/>
      <c r="FXM227" s="89"/>
      <c r="FXP227" s="89"/>
      <c r="FXV227" s="89"/>
      <c r="FXY227" s="89"/>
      <c r="FYB227" s="89"/>
      <c r="FYE227" s="89"/>
      <c r="FYK227" s="89"/>
      <c r="FYN227" s="89"/>
      <c r="FYT227" s="89"/>
      <c r="FYV227" s="89"/>
      <c r="FYW227" s="89"/>
      <c r="FYY227" s="89"/>
      <c r="FZB227" s="89"/>
      <c r="FZE227" s="89"/>
      <c r="FZP227" s="89"/>
      <c r="FZR227" s="89"/>
      <c r="GAD227" s="89"/>
      <c r="GAG227" s="89"/>
      <c r="GAO227" s="89"/>
      <c r="GBI227" s="89"/>
      <c r="GBK227" s="89"/>
      <c r="GBL227" s="89"/>
      <c r="GBM227" s="89"/>
      <c r="GBN227" s="89"/>
      <c r="GBO227" s="89"/>
      <c r="GBP227" s="89"/>
      <c r="GCH227" s="89"/>
      <c r="GCI227" s="89"/>
      <c r="GCL227" s="89"/>
      <c r="GCO227" s="89"/>
      <c r="GCQ227" s="89"/>
      <c r="GCS227" s="89"/>
      <c r="GCV227" s="89"/>
      <c r="GCY227" s="89"/>
      <c r="GDB227" s="89"/>
      <c r="GDH227" s="89"/>
      <c r="GDK227" s="89"/>
      <c r="GDN227" s="89"/>
      <c r="GDS227" s="89"/>
      <c r="GEG227" s="89"/>
      <c r="GEH227" s="89"/>
      <c r="GEI227" s="89"/>
      <c r="GEJ227" s="89"/>
      <c r="GEK227" s="89"/>
      <c r="GEL227" s="89"/>
      <c r="GEM227" s="89"/>
      <c r="GEN227" s="89"/>
      <c r="GEO227" s="89"/>
      <c r="GEP227" s="89"/>
      <c r="GEQ227" s="89"/>
      <c r="GER227" s="89"/>
      <c r="GES227" s="89"/>
      <c r="GET227" s="89"/>
      <c r="GEU227" s="89"/>
      <c r="GEV227" s="89"/>
      <c r="GEW227" s="89"/>
      <c r="GEX227" s="89"/>
      <c r="GEY227" s="89"/>
      <c r="GEZ227" s="89"/>
      <c r="GFA227" s="89"/>
      <c r="GFB227" s="89"/>
      <c r="GFC227" s="89"/>
      <c r="GFD227" s="89"/>
      <c r="GFE227" s="89"/>
      <c r="GFF227" s="89"/>
      <c r="GFG227" s="89"/>
      <c r="GFH227" s="89"/>
      <c r="GFI227" s="89"/>
      <c r="GFJ227" s="89"/>
      <c r="GFK227" s="89"/>
      <c r="GFL227" s="89"/>
      <c r="GFM227" s="89"/>
      <c r="GFN227" s="89"/>
      <c r="GFO227" s="89"/>
      <c r="GFP227" s="89"/>
      <c r="GFQ227" s="89"/>
      <c r="GFR227" s="89"/>
      <c r="GFS227" s="89"/>
      <c r="GFV227" s="89"/>
      <c r="GFY227" s="89"/>
      <c r="GGB227" s="89"/>
      <c r="GGE227" s="89"/>
      <c r="GGH227" s="89"/>
      <c r="GGT227" s="89"/>
      <c r="GGW227" s="89"/>
      <c r="GGZ227" s="89"/>
      <c r="GHC227" s="89"/>
      <c r="GHI227" s="89"/>
      <c r="GHL227" s="89"/>
      <c r="GHR227" s="89"/>
      <c r="GHU227" s="89"/>
      <c r="GHX227" s="89"/>
      <c r="GIA227" s="89"/>
      <c r="GIG227" s="89"/>
      <c r="GIJ227" s="89"/>
      <c r="GIP227" s="89"/>
      <c r="GIR227" s="89"/>
      <c r="GIS227" s="89"/>
      <c r="GIU227" s="89"/>
      <c r="GIX227" s="89"/>
      <c r="GJA227" s="89"/>
      <c r="GJL227" s="89"/>
      <c r="GJN227" s="89"/>
      <c r="GJZ227" s="89"/>
      <c r="GKC227" s="89"/>
      <c r="GKK227" s="89"/>
      <c r="GLE227" s="89"/>
      <c r="GLG227" s="89"/>
      <c r="GLH227" s="89"/>
      <c r="GLI227" s="89"/>
      <c r="GLJ227" s="89"/>
      <c r="GLK227" s="89"/>
      <c r="GLL227" s="89"/>
      <c r="GMD227" s="89"/>
      <c r="GME227" s="89"/>
      <c r="GMH227" s="89"/>
      <c r="GMK227" s="89"/>
      <c r="GMM227" s="89"/>
      <c r="GMO227" s="89"/>
      <c r="GMR227" s="89"/>
      <c r="GMU227" s="89"/>
      <c r="GMX227" s="89"/>
      <c r="GND227" s="89"/>
      <c r="GNG227" s="89"/>
      <c r="GNJ227" s="89"/>
      <c r="GNO227" s="89"/>
      <c r="GOC227" s="89"/>
      <c r="GOD227" s="89"/>
      <c r="GOE227" s="89"/>
      <c r="GOF227" s="89"/>
      <c r="GOG227" s="89"/>
      <c r="GOH227" s="89"/>
      <c r="GOI227" s="89"/>
      <c r="GOJ227" s="89"/>
      <c r="GOK227" s="89"/>
      <c r="GOL227" s="89"/>
      <c r="GOM227" s="89"/>
      <c r="GON227" s="89"/>
      <c r="GOO227" s="89"/>
      <c r="GOP227" s="89"/>
      <c r="GOQ227" s="89"/>
      <c r="GOR227" s="89"/>
      <c r="GOS227" s="89"/>
      <c r="GOT227" s="89"/>
      <c r="GOU227" s="89"/>
      <c r="GOV227" s="89"/>
      <c r="GOW227" s="89"/>
      <c r="GOX227" s="89"/>
      <c r="GOY227" s="89"/>
      <c r="GOZ227" s="89"/>
      <c r="GPA227" s="89"/>
      <c r="GPB227" s="89"/>
      <c r="GPC227" s="89"/>
      <c r="GPD227" s="89"/>
      <c r="GPE227" s="89"/>
      <c r="GPF227" s="89"/>
      <c r="GPG227" s="89"/>
      <c r="GPH227" s="89"/>
      <c r="GPI227" s="89"/>
      <c r="GPJ227" s="89"/>
      <c r="GPK227" s="89"/>
      <c r="GPL227" s="89"/>
      <c r="GPM227" s="89"/>
      <c r="GPN227" s="89"/>
      <c r="GPO227" s="89"/>
      <c r="GPR227" s="89"/>
      <c r="GPU227" s="89"/>
      <c r="GPX227" s="89"/>
      <c r="GQA227" s="89"/>
      <c r="GQD227" s="89"/>
      <c r="GQP227" s="89"/>
      <c r="GQS227" s="89"/>
      <c r="GQV227" s="89"/>
      <c r="GQY227" s="89"/>
      <c r="GRE227" s="89"/>
      <c r="GRH227" s="89"/>
      <c r="GRN227" s="89"/>
      <c r="GRQ227" s="89"/>
      <c r="GRT227" s="89"/>
      <c r="GRW227" s="89"/>
      <c r="GSC227" s="89"/>
      <c r="GSF227" s="89"/>
      <c r="GSL227" s="89"/>
      <c r="GSN227" s="89"/>
      <c r="GSO227" s="89"/>
      <c r="GSQ227" s="89"/>
      <c r="GST227" s="89"/>
      <c r="GSW227" s="89"/>
      <c r="GTH227" s="89"/>
      <c r="GTJ227" s="89"/>
      <c r="GTV227" s="89"/>
      <c r="GTY227" s="89"/>
      <c r="GUG227" s="89"/>
      <c r="GVA227" s="89"/>
      <c r="GVC227" s="89"/>
      <c r="GVD227" s="89"/>
      <c r="GVE227" s="89"/>
      <c r="GVF227" s="89"/>
      <c r="GVG227" s="89"/>
      <c r="GVH227" s="89"/>
      <c r="GVZ227" s="89"/>
      <c r="GWA227" s="89"/>
      <c r="GWD227" s="89"/>
      <c r="GWG227" s="89"/>
      <c r="GWI227" s="89"/>
      <c r="GWK227" s="89"/>
      <c r="GWN227" s="89"/>
      <c r="GWQ227" s="89"/>
      <c r="GWT227" s="89"/>
      <c r="GWZ227" s="89"/>
      <c r="GXC227" s="89"/>
      <c r="GXF227" s="89"/>
      <c r="GXK227" s="89"/>
      <c r="GXY227" s="89"/>
      <c r="GXZ227" s="89"/>
      <c r="GYA227" s="89"/>
      <c r="GYB227" s="89"/>
      <c r="GYC227" s="89"/>
      <c r="GYD227" s="89"/>
      <c r="GYE227" s="89"/>
      <c r="GYF227" s="89"/>
      <c r="GYG227" s="89"/>
      <c r="GYH227" s="89"/>
      <c r="GYI227" s="89"/>
      <c r="GYJ227" s="89"/>
      <c r="GYK227" s="89"/>
      <c r="GYL227" s="89"/>
      <c r="GYM227" s="89"/>
      <c r="GYN227" s="89"/>
      <c r="GYO227" s="89"/>
      <c r="GYP227" s="89"/>
      <c r="GYQ227" s="89"/>
      <c r="GYR227" s="89"/>
      <c r="GYS227" s="89"/>
      <c r="GYT227" s="89"/>
      <c r="GYU227" s="89"/>
      <c r="GYV227" s="89"/>
      <c r="GYW227" s="89"/>
      <c r="GYX227" s="89"/>
      <c r="GYY227" s="89"/>
      <c r="GYZ227" s="89"/>
      <c r="GZA227" s="89"/>
      <c r="GZB227" s="89"/>
      <c r="GZC227" s="89"/>
      <c r="GZD227" s="89"/>
      <c r="GZE227" s="89"/>
      <c r="GZF227" s="89"/>
      <c r="GZG227" s="89"/>
      <c r="GZH227" s="89"/>
      <c r="GZI227" s="89"/>
      <c r="GZJ227" s="89"/>
      <c r="GZK227" s="89"/>
      <c r="GZN227" s="89"/>
      <c r="GZQ227" s="89"/>
      <c r="GZT227" s="89"/>
      <c r="GZW227" s="89"/>
      <c r="GZZ227" s="89"/>
      <c r="HAL227" s="89"/>
      <c r="HAO227" s="89"/>
      <c r="HAR227" s="89"/>
      <c r="HAU227" s="89"/>
      <c r="HBA227" s="89"/>
      <c r="HBD227" s="89"/>
      <c r="HBJ227" s="89"/>
      <c r="HBM227" s="89"/>
      <c r="HBP227" s="89"/>
      <c r="HBS227" s="89"/>
      <c r="HBY227" s="89"/>
      <c r="HCB227" s="89"/>
      <c r="HCH227" s="89"/>
      <c r="HCJ227" s="89"/>
      <c r="HCK227" s="89"/>
      <c r="HCM227" s="89"/>
      <c r="HCP227" s="89"/>
      <c r="HCS227" s="89"/>
      <c r="HDD227" s="89"/>
      <c r="HDF227" s="89"/>
      <c r="HDR227" s="89"/>
      <c r="HDU227" s="89"/>
      <c r="HEC227" s="89"/>
      <c r="HEW227" s="89"/>
      <c r="HEY227" s="89"/>
      <c r="HEZ227" s="89"/>
      <c r="HFA227" s="89"/>
      <c r="HFB227" s="89"/>
      <c r="HFC227" s="89"/>
      <c r="HFD227" s="89"/>
      <c r="HFV227" s="89"/>
      <c r="HFW227" s="89"/>
      <c r="HFZ227" s="89"/>
      <c r="HGC227" s="89"/>
      <c r="HGE227" s="89"/>
      <c r="HGG227" s="89"/>
      <c r="HGJ227" s="89"/>
      <c r="HGM227" s="89"/>
      <c r="HGP227" s="89"/>
      <c r="HGV227" s="89"/>
      <c r="HGY227" s="89"/>
      <c r="HHB227" s="89"/>
      <c r="HHG227" s="89"/>
      <c r="HHU227" s="89"/>
      <c r="HHV227" s="89"/>
      <c r="HHW227" s="89"/>
      <c r="HHX227" s="89"/>
      <c r="HHY227" s="89"/>
      <c r="HHZ227" s="89"/>
      <c r="HIA227" s="89"/>
      <c r="HIB227" s="89"/>
      <c r="HIC227" s="89"/>
      <c r="HID227" s="89"/>
      <c r="HIE227" s="89"/>
      <c r="HIF227" s="89"/>
      <c r="HIG227" s="89"/>
      <c r="HIH227" s="89"/>
      <c r="HII227" s="89"/>
      <c r="HIJ227" s="89"/>
      <c r="HIK227" s="89"/>
      <c r="HIL227" s="89"/>
      <c r="HIM227" s="89"/>
      <c r="HIN227" s="89"/>
      <c r="HIO227" s="89"/>
      <c r="HIP227" s="89"/>
      <c r="HIQ227" s="89"/>
      <c r="HIR227" s="89"/>
      <c r="HIS227" s="89"/>
      <c r="HIT227" s="89"/>
      <c r="HIU227" s="89"/>
      <c r="HIV227" s="89"/>
      <c r="HIW227" s="89"/>
      <c r="HIX227" s="89"/>
      <c r="HIY227" s="89"/>
      <c r="HIZ227" s="89"/>
      <c r="HJA227" s="89"/>
      <c r="HJB227" s="89"/>
      <c r="HJC227" s="89"/>
      <c r="HJD227" s="89"/>
      <c r="HJE227" s="89"/>
      <c r="HJF227" s="89"/>
      <c r="HJG227" s="89"/>
      <c r="HJJ227" s="89"/>
      <c r="HJM227" s="89"/>
      <c r="HJP227" s="89"/>
      <c r="HJS227" s="89"/>
      <c r="HJV227" s="89"/>
      <c r="HKH227" s="89"/>
      <c r="HKK227" s="89"/>
      <c r="HKN227" s="89"/>
      <c r="HKQ227" s="89"/>
      <c r="HKW227" s="89"/>
      <c r="HKZ227" s="89"/>
      <c r="HLF227" s="89"/>
      <c r="HLI227" s="89"/>
      <c r="HLL227" s="89"/>
      <c r="HLO227" s="89"/>
      <c r="HLU227" s="89"/>
      <c r="HLX227" s="89"/>
      <c r="HMD227" s="89"/>
      <c r="HMF227" s="89"/>
      <c r="HMG227" s="89"/>
      <c r="HMI227" s="89"/>
      <c r="HML227" s="89"/>
      <c r="HMO227" s="89"/>
      <c r="HMZ227" s="89"/>
      <c r="HNB227" s="89"/>
      <c r="HNN227" s="89"/>
      <c r="HNQ227" s="89"/>
      <c r="HNY227" s="89"/>
      <c r="HOS227" s="89"/>
      <c r="HOU227" s="89"/>
      <c r="HOV227" s="89"/>
      <c r="HOW227" s="89"/>
      <c r="HOX227" s="89"/>
      <c r="HOY227" s="89"/>
      <c r="HOZ227" s="89"/>
      <c r="HPR227" s="89"/>
      <c r="HPS227" s="89"/>
      <c r="HPV227" s="89"/>
      <c r="HPY227" s="89"/>
      <c r="HQA227" s="89"/>
      <c r="HQC227" s="89"/>
      <c r="HQF227" s="89"/>
      <c r="HQI227" s="89"/>
      <c r="HQL227" s="89"/>
      <c r="HQR227" s="89"/>
      <c r="HQU227" s="89"/>
      <c r="HQX227" s="89"/>
      <c r="HRC227" s="89"/>
      <c r="HRQ227" s="89"/>
      <c r="HRR227" s="89"/>
      <c r="HRS227" s="89"/>
      <c r="HRT227" s="89"/>
      <c r="HRU227" s="89"/>
      <c r="HRV227" s="89"/>
      <c r="HRW227" s="89"/>
      <c r="HRX227" s="89"/>
      <c r="HRY227" s="89"/>
      <c r="HRZ227" s="89"/>
      <c r="HSA227" s="89"/>
      <c r="HSB227" s="89"/>
      <c r="HSC227" s="89"/>
      <c r="HSD227" s="89"/>
      <c r="HSE227" s="89"/>
      <c r="HSF227" s="89"/>
      <c r="HSG227" s="89"/>
      <c r="HSH227" s="89"/>
      <c r="HSI227" s="89"/>
      <c r="HSJ227" s="89"/>
      <c r="HSK227" s="89"/>
      <c r="HSL227" s="89"/>
      <c r="HSM227" s="89"/>
      <c r="HSN227" s="89"/>
      <c r="HSO227" s="89"/>
      <c r="HSP227" s="89"/>
      <c r="HSQ227" s="89"/>
      <c r="HSR227" s="89"/>
      <c r="HSS227" s="89"/>
      <c r="HST227" s="89"/>
      <c r="HSU227" s="89"/>
      <c r="HSV227" s="89"/>
      <c r="HSW227" s="89"/>
      <c r="HSX227" s="89"/>
      <c r="HSY227" s="89"/>
      <c r="HSZ227" s="89"/>
      <c r="HTA227" s="89"/>
      <c r="HTB227" s="89"/>
      <c r="HTC227" s="89"/>
      <c r="HTF227" s="89"/>
      <c r="HTI227" s="89"/>
      <c r="HTL227" s="89"/>
      <c r="HTO227" s="89"/>
      <c r="HTR227" s="89"/>
      <c r="HUD227" s="89"/>
      <c r="HUG227" s="89"/>
      <c r="HUJ227" s="89"/>
      <c r="HUM227" s="89"/>
      <c r="HUS227" s="89"/>
      <c r="HUV227" s="89"/>
      <c r="HVB227" s="89"/>
      <c r="HVE227" s="89"/>
      <c r="HVH227" s="89"/>
      <c r="HVK227" s="89"/>
      <c r="HVQ227" s="89"/>
      <c r="HVT227" s="89"/>
      <c r="HVZ227" s="89"/>
      <c r="HWB227" s="89"/>
      <c r="HWC227" s="89"/>
      <c r="HWE227" s="89"/>
      <c r="HWH227" s="89"/>
      <c r="HWK227" s="89"/>
      <c r="HWV227" s="89"/>
      <c r="HWX227" s="89"/>
      <c r="HXJ227" s="89"/>
      <c r="HXM227" s="89"/>
      <c r="HXU227" s="89"/>
      <c r="HYO227" s="89"/>
      <c r="HYQ227" s="89"/>
      <c r="HYR227" s="89"/>
      <c r="HYS227" s="89"/>
      <c r="HYT227" s="89"/>
      <c r="HYU227" s="89"/>
      <c r="HYV227" s="89"/>
      <c r="HZN227" s="89"/>
      <c r="HZO227" s="89"/>
      <c r="HZR227" s="89"/>
      <c r="HZU227" s="89"/>
      <c r="HZW227" s="89"/>
      <c r="HZY227" s="89"/>
      <c r="IAB227" s="89"/>
      <c r="IAE227" s="89"/>
      <c r="IAH227" s="89"/>
      <c r="IAN227" s="89"/>
      <c r="IAQ227" s="89"/>
      <c r="IAT227" s="89"/>
      <c r="IAY227" s="89"/>
      <c r="IBM227" s="89"/>
      <c r="IBN227" s="89"/>
      <c r="IBO227" s="89"/>
      <c r="IBP227" s="89"/>
      <c r="IBQ227" s="89"/>
      <c r="IBR227" s="89"/>
      <c r="IBS227" s="89"/>
      <c r="IBT227" s="89"/>
      <c r="IBU227" s="89"/>
      <c r="IBV227" s="89"/>
      <c r="IBW227" s="89"/>
      <c r="IBX227" s="89"/>
      <c r="IBY227" s="89"/>
      <c r="IBZ227" s="89"/>
      <c r="ICA227" s="89"/>
      <c r="ICB227" s="89"/>
      <c r="ICC227" s="89"/>
      <c r="ICD227" s="89"/>
      <c r="ICE227" s="89"/>
      <c r="ICF227" s="89"/>
      <c r="ICG227" s="89"/>
      <c r="ICH227" s="89"/>
      <c r="ICI227" s="89"/>
      <c r="ICJ227" s="89"/>
      <c r="ICK227" s="89"/>
      <c r="ICL227" s="89"/>
      <c r="ICM227" s="89"/>
      <c r="ICN227" s="89"/>
      <c r="ICO227" s="89"/>
      <c r="ICP227" s="89"/>
      <c r="ICQ227" s="89"/>
      <c r="ICR227" s="89"/>
      <c r="ICS227" s="89"/>
      <c r="ICT227" s="89"/>
      <c r="ICU227" s="89"/>
      <c r="ICV227" s="89"/>
      <c r="ICW227" s="89"/>
      <c r="ICX227" s="89"/>
      <c r="ICY227" s="89"/>
      <c r="IDB227" s="89"/>
      <c r="IDE227" s="89"/>
      <c r="IDH227" s="89"/>
      <c r="IDK227" s="89"/>
      <c r="IDN227" s="89"/>
      <c r="IDZ227" s="89"/>
      <c r="IEC227" s="89"/>
      <c r="IEF227" s="89"/>
      <c r="IEI227" s="89"/>
      <c r="IEO227" s="89"/>
      <c r="IER227" s="89"/>
      <c r="IEX227" s="89"/>
      <c r="IFA227" s="89"/>
      <c r="IFD227" s="89"/>
      <c r="IFG227" s="89"/>
      <c r="IFM227" s="89"/>
      <c r="IFP227" s="89"/>
      <c r="IFV227" s="89"/>
      <c r="IFX227" s="89"/>
      <c r="IFY227" s="89"/>
      <c r="IGA227" s="89"/>
      <c r="IGD227" s="89"/>
      <c r="IGG227" s="89"/>
      <c r="IGR227" s="89"/>
      <c r="IGT227" s="89"/>
      <c r="IHF227" s="89"/>
      <c r="IHI227" s="89"/>
      <c r="IHQ227" s="89"/>
      <c r="IIK227" s="89"/>
      <c r="IIM227" s="89"/>
      <c r="IIN227" s="89"/>
      <c r="IIO227" s="89"/>
      <c r="IIP227" s="89"/>
      <c r="IIQ227" s="89"/>
      <c r="IIR227" s="89"/>
      <c r="IJJ227" s="89"/>
      <c r="IJK227" s="89"/>
      <c r="IJN227" s="89"/>
      <c r="IJQ227" s="89"/>
      <c r="IJS227" s="89"/>
      <c r="IJU227" s="89"/>
      <c r="IJX227" s="89"/>
      <c r="IKA227" s="89"/>
      <c r="IKD227" s="89"/>
      <c r="IKJ227" s="89"/>
      <c r="IKM227" s="89"/>
      <c r="IKP227" s="89"/>
      <c r="IKU227" s="89"/>
      <c r="ILI227" s="89"/>
      <c r="ILJ227" s="89"/>
      <c r="ILK227" s="89"/>
      <c r="ILL227" s="89"/>
      <c r="ILM227" s="89"/>
      <c r="ILN227" s="89"/>
      <c r="ILO227" s="89"/>
      <c r="ILP227" s="89"/>
      <c r="ILQ227" s="89"/>
      <c r="ILR227" s="89"/>
      <c r="ILS227" s="89"/>
      <c r="ILT227" s="89"/>
      <c r="ILU227" s="89"/>
      <c r="ILV227" s="89"/>
      <c r="ILW227" s="89"/>
      <c r="ILX227" s="89"/>
      <c r="ILY227" s="89"/>
      <c r="ILZ227" s="89"/>
      <c r="IMA227" s="89"/>
      <c r="IMB227" s="89"/>
      <c r="IMC227" s="89"/>
      <c r="IMD227" s="89"/>
      <c r="IME227" s="89"/>
      <c r="IMF227" s="89"/>
      <c r="IMG227" s="89"/>
      <c r="IMH227" s="89"/>
      <c r="IMI227" s="89"/>
      <c r="IMJ227" s="89"/>
      <c r="IMK227" s="89"/>
      <c r="IML227" s="89"/>
      <c r="IMM227" s="89"/>
      <c r="IMN227" s="89"/>
      <c r="IMO227" s="89"/>
      <c r="IMP227" s="89"/>
      <c r="IMQ227" s="89"/>
      <c r="IMR227" s="89"/>
      <c r="IMS227" s="89"/>
      <c r="IMT227" s="89"/>
      <c r="IMU227" s="89"/>
      <c r="IMX227" s="89"/>
      <c r="INA227" s="89"/>
      <c r="IND227" s="89"/>
      <c r="ING227" s="89"/>
      <c r="INJ227" s="89"/>
      <c r="INV227" s="89"/>
      <c r="INY227" s="89"/>
      <c r="IOB227" s="89"/>
      <c r="IOE227" s="89"/>
      <c r="IOK227" s="89"/>
      <c r="ION227" s="89"/>
      <c r="IOT227" s="89"/>
      <c r="IOW227" s="89"/>
      <c r="IOZ227" s="89"/>
      <c r="IPC227" s="89"/>
      <c r="IPI227" s="89"/>
      <c r="IPL227" s="89"/>
      <c r="IPR227" s="89"/>
      <c r="IPT227" s="89"/>
      <c r="IPU227" s="89"/>
      <c r="IPW227" s="89"/>
      <c r="IPZ227" s="89"/>
      <c r="IQC227" s="89"/>
      <c r="IQN227" s="89"/>
      <c r="IQP227" s="89"/>
      <c r="IRB227" s="89"/>
      <c r="IRE227" s="89"/>
      <c r="IRM227" s="89"/>
      <c r="ISG227" s="89"/>
      <c r="ISI227" s="89"/>
      <c r="ISJ227" s="89"/>
      <c r="ISK227" s="89"/>
      <c r="ISL227" s="89"/>
      <c r="ISM227" s="89"/>
      <c r="ISN227" s="89"/>
      <c r="ITF227" s="89"/>
      <c r="ITG227" s="89"/>
      <c r="ITJ227" s="89"/>
      <c r="ITM227" s="89"/>
      <c r="ITO227" s="89"/>
      <c r="ITQ227" s="89"/>
      <c r="ITT227" s="89"/>
      <c r="ITW227" s="89"/>
      <c r="ITZ227" s="89"/>
      <c r="IUF227" s="89"/>
      <c r="IUI227" s="89"/>
      <c r="IUL227" s="89"/>
      <c r="IUQ227" s="89"/>
      <c r="IVE227" s="89"/>
      <c r="IVF227" s="89"/>
      <c r="IVG227" s="89"/>
      <c r="IVH227" s="89"/>
      <c r="IVI227" s="89"/>
      <c r="IVJ227" s="89"/>
      <c r="IVK227" s="89"/>
      <c r="IVL227" s="89"/>
      <c r="IVM227" s="89"/>
      <c r="IVN227" s="89"/>
      <c r="IVO227" s="89"/>
      <c r="IVP227" s="89"/>
      <c r="IVQ227" s="89"/>
      <c r="IVR227" s="89"/>
      <c r="IVS227" s="89"/>
      <c r="IVT227" s="89"/>
      <c r="IVU227" s="89"/>
      <c r="IVV227" s="89"/>
      <c r="IVW227" s="89"/>
      <c r="IVX227" s="89"/>
      <c r="IVY227" s="89"/>
      <c r="IVZ227" s="89"/>
      <c r="IWA227" s="89"/>
      <c r="IWB227" s="89"/>
      <c r="IWC227" s="89"/>
      <c r="IWD227" s="89"/>
      <c r="IWE227" s="89"/>
      <c r="IWF227" s="89"/>
      <c r="IWG227" s="89"/>
      <c r="IWH227" s="89"/>
      <c r="IWI227" s="89"/>
      <c r="IWJ227" s="89"/>
      <c r="IWK227" s="89"/>
      <c r="IWL227" s="89"/>
      <c r="IWM227" s="89"/>
      <c r="IWN227" s="89"/>
      <c r="IWO227" s="89"/>
      <c r="IWP227" s="89"/>
      <c r="IWQ227" s="89"/>
      <c r="IWT227" s="89"/>
      <c r="IWW227" s="89"/>
      <c r="IWZ227" s="89"/>
      <c r="IXC227" s="89"/>
      <c r="IXF227" s="89"/>
      <c r="IXR227" s="89"/>
      <c r="IXU227" s="89"/>
      <c r="IXX227" s="89"/>
      <c r="IYA227" s="89"/>
      <c r="IYG227" s="89"/>
      <c r="IYJ227" s="89"/>
      <c r="IYP227" s="89"/>
      <c r="IYS227" s="89"/>
      <c r="IYV227" s="89"/>
      <c r="IYY227" s="89"/>
      <c r="IZE227" s="89"/>
      <c r="IZH227" s="89"/>
      <c r="IZN227" s="89"/>
      <c r="IZP227" s="89"/>
      <c r="IZQ227" s="89"/>
      <c r="IZS227" s="89"/>
      <c r="IZV227" s="89"/>
      <c r="IZY227" s="89"/>
      <c r="JAJ227" s="89"/>
      <c r="JAL227" s="89"/>
      <c r="JAX227" s="89"/>
      <c r="JBA227" s="89"/>
      <c r="JBI227" s="89"/>
      <c r="JCC227" s="89"/>
      <c r="JCE227" s="89"/>
      <c r="JCF227" s="89"/>
      <c r="JCG227" s="89"/>
      <c r="JCH227" s="89"/>
      <c r="JCI227" s="89"/>
      <c r="JCJ227" s="89"/>
      <c r="JDB227" s="89"/>
      <c r="JDC227" s="89"/>
      <c r="JDF227" s="89"/>
      <c r="JDI227" s="89"/>
      <c r="JDK227" s="89"/>
      <c r="JDM227" s="89"/>
      <c r="JDP227" s="89"/>
      <c r="JDS227" s="89"/>
      <c r="JDV227" s="89"/>
      <c r="JEB227" s="89"/>
      <c r="JEE227" s="89"/>
      <c r="JEH227" s="89"/>
      <c r="JEM227" s="89"/>
      <c r="JFA227" s="89"/>
      <c r="JFB227" s="89"/>
      <c r="JFC227" s="89"/>
      <c r="JFD227" s="89"/>
      <c r="JFE227" s="89"/>
      <c r="JFF227" s="89"/>
      <c r="JFG227" s="89"/>
      <c r="JFH227" s="89"/>
      <c r="JFI227" s="89"/>
      <c r="JFJ227" s="89"/>
      <c r="JFK227" s="89"/>
      <c r="JFL227" s="89"/>
      <c r="JFM227" s="89"/>
      <c r="JFN227" s="89"/>
      <c r="JFO227" s="89"/>
      <c r="JFP227" s="89"/>
      <c r="JFQ227" s="89"/>
      <c r="JFR227" s="89"/>
      <c r="JFS227" s="89"/>
      <c r="JFT227" s="89"/>
      <c r="JFU227" s="89"/>
      <c r="JFV227" s="89"/>
      <c r="JFW227" s="89"/>
      <c r="JFX227" s="89"/>
      <c r="JFY227" s="89"/>
      <c r="JFZ227" s="89"/>
      <c r="JGA227" s="89"/>
      <c r="JGB227" s="89"/>
      <c r="JGC227" s="89"/>
      <c r="JGD227" s="89"/>
      <c r="JGE227" s="89"/>
      <c r="JGF227" s="89"/>
      <c r="JGG227" s="89"/>
      <c r="JGH227" s="89"/>
      <c r="JGI227" s="89"/>
      <c r="JGJ227" s="89"/>
      <c r="JGK227" s="89"/>
      <c r="JGL227" s="89"/>
      <c r="JGM227" s="89"/>
      <c r="JGP227" s="89"/>
      <c r="JGS227" s="89"/>
      <c r="JGV227" s="89"/>
      <c r="JGY227" s="89"/>
      <c r="JHB227" s="89"/>
      <c r="JHN227" s="89"/>
      <c r="JHQ227" s="89"/>
      <c r="JHT227" s="89"/>
      <c r="JHW227" s="89"/>
      <c r="JIC227" s="89"/>
      <c r="JIF227" s="89"/>
      <c r="JIL227" s="89"/>
      <c r="JIO227" s="89"/>
      <c r="JIR227" s="89"/>
      <c r="JIU227" s="89"/>
      <c r="JJA227" s="89"/>
      <c r="JJD227" s="89"/>
      <c r="JJJ227" s="89"/>
      <c r="JJL227" s="89"/>
      <c r="JJM227" s="89"/>
      <c r="JJO227" s="89"/>
      <c r="JJR227" s="89"/>
      <c r="JJU227" s="89"/>
      <c r="JKF227" s="89"/>
      <c r="JKH227" s="89"/>
      <c r="JKT227" s="89"/>
      <c r="JKW227" s="89"/>
      <c r="JLE227" s="89"/>
      <c r="JLY227" s="89"/>
      <c r="JMA227" s="89"/>
      <c r="JMB227" s="89"/>
      <c r="JMC227" s="89"/>
      <c r="JMD227" s="89"/>
      <c r="JME227" s="89"/>
      <c r="JMF227" s="89"/>
      <c r="JMX227" s="89"/>
      <c r="JMY227" s="89"/>
      <c r="JNB227" s="89"/>
      <c r="JNE227" s="89"/>
      <c r="JNG227" s="89"/>
      <c r="JNI227" s="89"/>
      <c r="JNL227" s="89"/>
      <c r="JNO227" s="89"/>
      <c r="JNR227" s="89"/>
      <c r="JNX227" s="89"/>
      <c r="JOA227" s="89"/>
      <c r="JOD227" s="89"/>
      <c r="JOI227" s="89"/>
      <c r="JOW227" s="89"/>
      <c r="JOX227" s="89"/>
      <c r="JOY227" s="89"/>
      <c r="JOZ227" s="89"/>
      <c r="JPA227" s="89"/>
      <c r="JPB227" s="89"/>
      <c r="JPC227" s="89"/>
      <c r="JPD227" s="89"/>
      <c r="JPE227" s="89"/>
      <c r="JPF227" s="89"/>
      <c r="JPG227" s="89"/>
      <c r="JPH227" s="89"/>
      <c r="JPI227" s="89"/>
      <c r="JPJ227" s="89"/>
      <c r="JPK227" s="89"/>
      <c r="JPL227" s="89"/>
      <c r="JPM227" s="89"/>
      <c r="JPN227" s="89"/>
      <c r="JPO227" s="89"/>
      <c r="JPP227" s="89"/>
      <c r="JPQ227" s="89"/>
      <c r="JPR227" s="89"/>
      <c r="JPS227" s="89"/>
      <c r="JPT227" s="89"/>
      <c r="JPU227" s="89"/>
      <c r="JPV227" s="89"/>
      <c r="JPW227" s="89"/>
      <c r="JPX227" s="89"/>
      <c r="JPY227" s="89"/>
      <c r="JPZ227" s="89"/>
      <c r="JQA227" s="89"/>
      <c r="JQB227" s="89"/>
      <c r="JQC227" s="89"/>
      <c r="JQD227" s="89"/>
      <c r="JQE227" s="89"/>
      <c r="JQF227" s="89"/>
      <c r="JQG227" s="89"/>
      <c r="JQH227" s="89"/>
      <c r="JQI227" s="89"/>
      <c r="JQL227" s="89"/>
      <c r="JQO227" s="89"/>
      <c r="JQR227" s="89"/>
      <c r="JQU227" s="89"/>
      <c r="JQX227" s="89"/>
      <c r="JRJ227" s="89"/>
      <c r="JRM227" s="89"/>
      <c r="JRP227" s="89"/>
      <c r="JRS227" s="89"/>
      <c r="JRY227" s="89"/>
      <c r="JSB227" s="89"/>
      <c r="JSH227" s="89"/>
      <c r="JSK227" s="89"/>
      <c r="JSN227" s="89"/>
      <c r="JSQ227" s="89"/>
      <c r="JSW227" s="89"/>
      <c r="JSZ227" s="89"/>
      <c r="JTF227" s="89"/>
      <c r="JTH227" s="89"/>
      <c r="JTI227" s="89"/>
      <c r="JTK227" s="89"/>
      <c r="JTN227" s="89"/>
      <c r="JTQ227" s="89"/>
      <c r="JUB227" s="89"/>
      <c r="JUD227" s="89"/>
      <c r="JUP227" s="89"/>
      <c r="JUS227" s="89"/>
      <c r="JVA227" s="89"/>
      <c r="JVU227" s="89"/>
      <c r="JVW227" s="89"/>
      <c r="JVX227" s="89"/>
      <c r="JVY227" s="89"/>
      <c r="JVZ227" s="89"/>
      <c r="JWA227" s="89"/>
      <c r="JWB227" s="89"/>
      <c r="JWT227" s="89"/>
      <c r="JWU227" s="89"/>
      <c r="JWX227" s="89"/>
      <c r="JXA227" s="89"/>
      <c r="JXC227" s="89"/>
      <c r="JXE227" s="89"/>
      <c r="JXH227" s="89"/>
      <c r="JXK227" s="89"/>
      <c r="JXN227" s="89"/>
      <c r="JXT227" s="89"/>
      <c r="JXW227" s="89"/>
      <c r="JXZ227" s="89"/>
      <c r="JYE227" s="89"/>
      <c r="JYS227" s="89"/>
      <c r="JYT227" s="89"/>
      <c r="JYU227" s="89"/>
      <c r="JYV227" s="89"/>
      <c r="JYW227" s="89"/>
      <c r="JYX227" s="89"/>
      <c r="JYY227" s="89"/>
      <c r="JYZ227" s="89"/>
      <c r="JZA227" s="89"/>
      <c r="JZB227" s="89"/>
      <c r="JZC227" s="89"/>
      <c r="JZD227" s="89"/>
      <c r="JZE227" s="89"/>
      <c r="JZF227" s="89"/>
      <c r="JZG227" s="89"/>
      <c r="JZH227" s="89"/>
      <c r="JZI227" s="89"/>
      <c r="JZJ227" s="89"/>
      <c r="JZK227" s="89"/>
      <c r="JZL227" s="89"/>
      <c r="JZM227" s="89"/>
      <c r="JZN227" s="89"/>
      <c r="JZO227" s="89"/>
      <c r="JZP227" s="89"/>
      <c r="JZQ227" s="89"/>
      <c r="JZR227" s="89"/>
      <c r="JZS227" s="89"/>
      <c r="JZT227" s="89"/>
      <c r="JZU227" s="89"/>
      <c r="JZV227" s="89"/>
      <c r="JZW227" s="89"/>
      <c r="JZX227" s="89"/>
      <c r="JZY227" s="89"/>
      <c r="JZZ227" s="89"/>
      <c r="KAA227" s="89"/>
      <c r="KAB227" s="89"/>
      <c r="KAC227" s="89"/>
      <c r="KAD227" s="89"/>
      <c r="KAE227" s="89"/>
      <c r="KAH227" s="89"/>
      <c r="KAK227" s="89"/>
      <c r="KAN227" s="89"/>
      <c r="KAQ227" s="89"/>
      <c r="KAT227" s="89"/>
      <c r="KBF227" s="89"/>
      <c r="KBI227" s="89"/>
      <c r="KBL227" s="89"/>
      <c r="KBO227" s="89"/>
      <c r="KBU227" s="89"/>
      <c r="KBX227" s="89"/>
      <c r="KCD227" s="89"/>
      <c r="KCG227" s="89"/>
      <c r="KCJ227" s="89"/>
      <c r="KCM227" s="89"/>
      <c r="KCS227" s="89"/>
      <c r="KCV227" s="89"/>
      <c r="KDB227" s="89"/>
      <c r="KDD227" s="89"/>
      <c r="KDE227" s="89"/>
      <c r="KDG227" s="89"/>
      <c r="KDJ227" s="89"/>
      <c r="KDM227" s="89"/>
      <c r="KDX227" s="89"/>
      <c r="KDZ227" s="89"/>
      <c r="KEL227" s="89"/>
      <c r="KEO227" s="89"/>
      <c r="KEW227" s="89"/>
      <c r="KFQ227" s="89"/>
      <c r="KFS227" s="89"/>
      <c r="KFT227" s="89"/>
      <c r="KFU227" s="89"/>
      <c r="KFV227" s="89"/>
      <c r="KFW227" s="89"/>
      <c r="KFX227" s="89"/>
      <c r="KGP227" s="89"/>
      <c r="KGQ227" s="89"/>
      <c r="KGT227" s="89"/>
      <c r="KGW227" s="89"/>
      <c r="KGY227" s="89"/>
      <c r="KHA227" s="89"/>
      <c r="KHD227" s="89"/>
      <c r="KHG227" s="89"/>
      <c r="KHJ227" s="89"/>
      <c r="KHP227" s="89"/>
      <c r="KHS227" s="89"/>
      <c r="KHV227" s="89"/>
      <c r="KIA227" s="89"/>
      <c r="KIO227" s="89"/>
      <c r="KIP227" s="89"/>
      <c r="KIQ227" s="89"/>
      <c r="KIR227" s="89"/>
      <c r="KIS227" s="89"/>
      <c r="KIT227" s="89"/>
      <c r="KIU227" s="89"/>
      <c r="KIV227" s="89"/>
      <c r="KIW227" s="89"/>
      <c r="KIX227" s="89"/>
      <c r="KIY227" s="89"/>
      <c r="KIZ227" s="89"/>
      <c r="KJA227" s="89"/>
      <c r="KJB227" s="89"/>
      <c r="KJC227" s="89"/>
      <c r="KJD227" s="89"/>
      <c r="KJE227" s="89"/>
      <c r="KJF227" s="89"/>
      <c r="KJG227" s="89"/>
      <c r="KJH227" s="89"/>
      <c r="KJI227" s="89"/>
      <c r="KJJ227" s="89"/>
      <c r="KJK227" s="89"/>
      <c r="KJL227" s="89"/>
      <c r="KJM227" s="89"/>
      <c r="KJN227" s="89"/>
      <c r="KJO227" s="89"/>
      <c r="KJP227" s="89"/>
      <c r="KJQ227" s="89"/>
      <c r="KJR227" s="89"/>
      <c r="KJS227" s="89"/>
      <c r="KJT227" s="89"/>
      <c r="KJU227" s="89"/>
      <c r="KJV227" s="89"/>
      <c r="KJW227" s="89"/>
      <c r="KJX227" s="89"/>
      <c r="KJY227" s="89"/>
      <c r="KJZ227" s="89"/>
      <c r="KKA227" s="89"/>
      <c r="KKD227" s="89"/>
      <c r="KKG227" s="89"/>
      <c r="KKJ227" s="89"/>
      <c r="KKM227" s="89"/>
      <c r="KKP227" s="89"/>
      <c r="KLB227" s="89"/>
      <c r="KLE227" s="89"/>
      <c r="KLH227" s="89"/>
      <c r="KLK227" s="89"/>
      <c r="KLQ227" s="89"/>
      <c r="KLT227" s="89"/>
      <c r="KLZ227" s="89"/>
      <c r="KMC227" s="89"/>
      <c r="KMF227" s="89"/>
      <c r="KMI227" s="89"/>
      <c r="KMO227" s="89"/>
      <c r="KMR227" s="89"/>
      <c r="KMX227" s="89"/>
      <c r="KMZ227" s="89"/>
      <c r="KNA227" s="89"/>
      <c r="KNC227" s="89"/>
      <c r="KNF227" s="89"/>
      <c r="KNI227" s="89"/>
      <c r="KNT227" s="89"/>
      <c r="KNV227" s="89"/>
      <c r="KOH227" s="89"/>
      <c r="KOK227" s="89"/>
      <c r="KOS227" s="89"/>
      <c r="KPM227" s="89"/>
      <c r="KPO227" s="89"/>
      <c r="KPP227" s="89"/>
      <c r="KPQ227" s="89"/>
      <c r="KPR227" s="89"/>
      <c r="KPS227" s="89"/>
      <c r="KPT227" s="89"/>
      <c r="KQL227" s="89"/>
      <c r="KQM227" s="89"/>
      <c r="KQP227" s="89"/>
      <c r="KQS227" s="89"/>
      <c r="KQU227" s="89"/>
      <c r="KQW227" s="89"/>
      <c r="KQZ227" s="89"/>
      <c r="KRC227" s="89"/>
      <c r="KRF227" s="89"/>
      <c r="KRL227" s="89"/>
      <c r="KRO227" s="89"/>
      <c r="KRR227" s="89"/>
      <c r="KRW227" s="89"/>
      <c r="KSK227" s="89"/>
      <c r="KSL227" s="89"/>
      <c r="KSM227" s="89"/>
      <c r="KSN227" s="89"/>
      <c r="KSO227" s="89"/>
      <c r="KSP227" s="89"/>
      <c r="KSQ227" s="89"/>
      <c r="KSR227" s="89"/>
      <c r="KSS227" s="89"/>
      <c r="KST227" s="89"/>
      <c r="KSU227" s="89"/>
      <c r="KSV227" s="89"/>
      <c r="KSW227" s="89"/>
      <c r="KSX227" s="89"/>
      <c r="KSY227" s="89"/>
      <c r="KSZ227" s="89"/>
      <c r="KTA227" s="89"/>
      <c r="KTB227" s="89"/>
      <c r="KTC227" s="89"/>
      <c r="KTD227" s="89"/>
      <c r="KTE227" s="89"/>
      <c r="KTF227" s="89"/>
      <c r="KTG227" s="89"/>
      <c r="KTH227" s="89"/>
      <c r="KTI227" s="89"/>
      <c r="KTJ227" s="89"/>
      <c r="KTK227" s="89"/>
      <c r="KTL227" s="89"/>
      <c r="KTM227" s="89"/>
      <c r="KTN227" s="89"/>
      <c r="KTO227" s="89"/>
      <c r="KTP227" s="89"/>
      <c r="KTQ227" s="89"/>
      <c r="KTR227" s="89"/>
      <c r="KTS227" s="89"/>
      <c r="KTT227" s="89"/>
      <c r="KTU227" s="89"/>
      <c r="KTV227" s="89"/>
      <c r="KTW227" s="89"/>
      <c r="KTZ227" s="89"/>
      <c r="KUC227" s="89"/>
      <c r="KUF227" s="89"/>
      <c r="KUI227" s="89"/>
      <c r="KUL227" s="89"/>
      <c r="KUX227" s="89"/>
      <c r="KVA227" s="89"/>
      <c r="KVD227" s="89"/>
      <c r="KVG227" s="89"/>
      <c r="KVM227" s="89"/>
      <c r="KVP227" s="89"/>
      <c r="KVV227" s="89"/>
      <c r="KVY227" s="89"/>
      <c r="KWB227" s="89"/>
      <c r="KWE227" s="89"/>
      <c r="KWK227" s="89"/>
      <c r="KWN227" s="89"/>
      <c r="KWT227" s="89"/>
      <c r="KWV227" s="89"/>
      <c r="KWW227" s="89"/>
      <c r="KWY227" s="89"/>
      <c r="KXB227" s="89"/>
      <c r="KXE227" s="89"/>
      <c r="KXP227" s="89"/>
      <c r="KXR227" s="89"/>
      <c r="KYD227" s="89"/>
      <c r="KYG227" s="89"/>
      <c r="KYO227" s="89"/>
      <c r="KZI227" s="89"/>
      <c r="KZK227" s="89"/>
      <c r="KZL227" s="89"/>
      <c r="KZM227" s="89"/>
      <c r="KZN227" s="89"/>
      <c r="KZO227" s="89"/>
      <c r="KZP227" s="89"/>
      <c r="LAH227" s="89"/>
      <c r="LAI227" s="89"/>
      <c r="LAL227" s="89"/>
      <c r="LAO227" s="89"/>
      <c r="LAQ227" s="89"/>
      <c r="LAS227" s="89"/>
      <c r="LAV227" s="89"/>
      <c r="LAY227" s="89"/>
      <c r="LBB227" s="89"/>
      <c r="LBH227" s="89"/>
      <c r="LBK227" s="89"/>
      <c r="LBN227" s="89"/>
      <c r="LBS227" s="89"/>
      <c r="LCG227" s="89"/>
      <c r="LCH227" s="89"/>
      <c r="LCI227" s="89"/>
      <c r="LCJ227" s="89"/>
      <c r="LCK227" s="89"/>
      <c r="LCL227" s="89"/>
      <c r="LCM227" s="89"/>
      <c r="LCN227" s="89"/>
      <c r="LCO227" s="89"/>
      <c r="LCP227" s="89"/>
      <c r="LCQ227" s="89"/>
      <c r="LCR227" s="89"/>
      <c r="LCS227" s="89"/>
      <c r="LCT227" s="89"/>
      <c r="LCU227" s="89"/>
      <c r="LCV227" s="89"/>
      <c r="LCW227" s="89"/>
      <c r="LCX227" s="89"/>
      <c r="LCY227" s="89"/>
      <c r="LCZ227" s="89"/>
      <c r="LDA227" s="89"/>
      <c r="LDB227" s="89"/>
      <c r="LDC227" s="89"/>
      <c r="LDD227" s="89"/>
      <c r="LDE227" s="89"/>
      <c r="LDF227" s="89"/>
      <c r="LDG227" s="89"/>
      <c r="LDH227" s="89"/>
      <c r="LDI227" s="89"/>
      <c r="LDJ227" s="89"/>
      <c r="LDK227" s="89"/>
      <c r="LDL227" s="89"/>
      <c r="LDM227" s="89"/>
      <c r="LDN227" s="89"/>
      <c r="LDO227" s="89"/>
      <c r="LDP227" s="89"/>
      <c r="LDQ227" s="89"/>
      <c r="LDR227" s="89"/>
      <c r="LDS227" s="89"/>
      <c r="LDV227" s="89"/>
      <c r="LDY227" s="89"/>
      <c r="LEB227" s="89"/>
      <c r="LEE227" s="89"/>
      <c r="LEH227" s="89"/>
      <c r="LET227" s="89"/>
      <c r="LEW227" s="89"/>
      <c r="LEZ227" s="89"/>
      <c r="LFC227" s="89"/>
      <c r="LFI227" s="89"/>
      <c r="LFL227" s="89"/>
      <c r="LFR227" s="89"/>
      <c r="LFU227" s="89"/>
      <c r="LFX227" s="89"/>
      <c r="LGA227" s="89"/>
      <c r="LGG227" s="89"/>
      <c r="LGJ227" s="89"/>
      <c r="LGP227" s="89"/>
      <c r="LGR227" s="89"/>
      <c r="LGS227" s="89"/>
      <c r="LGU227" s="89"/>
      <c r="LGX227" s="89"/>
      <c r="LHA227" s="89"/>
      <c r="LHL227" s="89"/>
      <c r="LHN227" s="89"/>
      <c r="LHZ227" s="89"/>
      <c r="LIC227" s="89"/>
      <c r="LIK227" s="89"/>
      <c r="LJE227" s="89"/>
      <c r="LJG227" s="89"/>
      <c r="LJH227" s="89"/>
      <c r="LJI227" s="89"/>
      <c r="LJJ227" s="89"/>
      <c r="LJK227" s="89"/>
      <c r="LJL227" s="89"/>
      <c r="LKD227" s="89"/>
      <c r="LKE227" s="89"/>
      <c r="LKH227" s="89"/>
      <c r="LKK227" s="89"/>
      <c r="LKM227" s="89"/>
      <c r="LKO227" s="89"/>
      <c r="LKR227" s="89"/>
      <c r="LKU227" s="89"/>
      <c r="LKX227" s="89"/>
      <c r="LLD227" s="89"/>
      <c r="LLG227" s="89"/>
      <c r="LLJ227" s="89"/>
      <c r="LLO227" s="89"/>
      <c r="LMC227" s="89"/>
      <c r="LMD227" s="89"/>
      <c r="LME227" s="89"/>
      <c r="LMF227" s="89"/>
      <c r="LMG227" s="89"/>
      <c r="LMH227" s="89"/>
      <c r="LMI227" s="89"/>
      <c r="LMJ227" s="89"/>
      <c r="LMK227" s="89"/>
      <c r="LML227" s="89"/>
      <c r="LMM227" s="89"/>
      <c r="LMN227" s="89"/>
      <c r="LMO227" s="89"/>
      <c r="LMP227" s="89"/>
      <c r="LMQ227" s="89"/>
      <c r="LMR227" s="89"/>
      <c r="LMS227" s="89"/>
      <c r="LMT227" s="89"/>
      <c r="LMU227" s="89"/>
      <c r="LMV227" s="89"/>
      <c r="LMW227" s="89"/>
      <c r="LMX227" s="89"/>
      <c r="LMY227" s="89"/>
      <c r="LMZ227" s="89"/>
      <c r="LNA227" s="89"/>
      <c r="LNB227" s="89"/>
      <c r="LNC227" s="89"/>
      <c r="LND227" s="89"/>
      <c r="LNE227" s="89"/>
      <c r="LNF227" s="89"/>
      <c r="LNG227" s="89"/>
      <c r="LNH227" s="89"/>
      <c r="LNI227" s="89"/>
      <c r="LNJ227" s="89"/>
      <c r="LNK227" s="89"/>
      <c r="LNL227" s="89"/>
      <c r="LNM227" s="89"/>
      <c r="LNN227" s="89"/>
      <c r="LNO227" s="89"/>
      <c r="LNR227" s="89"/>
      <c r="LNU227" s="89"/>
      <c r="LNX227" s="89"/>
      <c r="LOA227" s="89"/>
      <c r="LOD227" s="89"/>
      <c r="LOP227" s="89"/>
      <c r="LOS227" s="89"/>
      <c r="LOV227" s="89"/>
      <c r="LOY227" s="89"/>
      <c r="LPE227" s="89"/>
      <c r="LPH227" s="89"/>
      <c r="LPN227" s="89"/>
      <c r="LPQ227" s="89"/>
      <c r="LPT227" s="89"/>
      <c r="LPW227" s="89"/>
      <c r="LQC227" s="89"/>
      <c r="LQF227" s="89"/>
      <c r="LQL227" s="89"/>
      <c r="LQN227" s="89"/>
      <c r="LQO227" s="89"/>
      <c r="LQQ227" s="89"/>
      <c r="LQT227" s="89"/>
      <c r="LQW227" s="89"/>
      <c r="LRH227" s="89"/>
      <c r="LRJ227" s="89"/>
      <c r="LRV227" s="89"/>
      <c r="LRY227" s="89"/>
      <c r="LSG227" s="89"/>
      <c r="LTA227" s="89"/>
      <c r="LTC227" s="89"/>
      <c r="LTD227" s="89"/>
      <c r="LTE227" s="89"/>
      <c r="LTF227" s="89"/>
      <c r="LTG227" s="89"/>
      <c r="LTH227" s="89"/>
      <c r="LTZ227" s="89"/>
      <c r="LUA227" s="89"/>
      <c r="LUD227" s="89"/>
      <c r="LUG227" s="89"/>
      <c r="LUI227" s="89"/>
      <c r="LUK227" s="89"/>
      <c r="LUN227" s="89"/>
      <c r="LUQ227" s="89"/>
      <c r="LUT227" s="89"/>
      <c r="LUZ227" s="89"/>
      <c r="LVC227" s="89"/>
      <c r="LVF227" s="89"/>
      <c r="LVK227" s="89"/>
      <c r="LVY227" s="89"/>
      <c r="LVZ227" s="89"/>
      <c r="LWA227" s="89"/>
      <c r="LWB227" s="89"/>
      <c r="LWC227" s="89"/>
      <c r="LWD227" s="89"/>
      <c r="LWE227" s="89"/>
      <c r="LWF227" s="89"/>
      <c r="LWG227" s="89"/>
      <c r="LWH227" s="89"/>
      <c r="LWI227" s="89"/>
      <c r="LWJ227" s="89"/>
      <c r="LWK227" s="89"/>
      <c r="LWL227" s="89"/>
      <c r="LWM227" s="89"/>
      <c r="LWN227" s="89"/>
      <c r="LWO227" s="89"/>
      <c r="LWP227" s="89"/>
      <c r="LWQ227" s="89"/>
      <c r="LWR227" s="89"/>
      <c r="LWS227" s="89"/>
      <c r="LWT227" s="89"/>
      <c r="LWU227" s="89"/>
      <c r="LWV227" s="89"/>
      <c r="LWW227" s="89"/>
      <c r="LWX227" s="89"/>
      <c r="LWY227" s="89"/>
      <c r="LWZ227" s="89"/>
      <c r="LXA227" s="89"/>
      <c r="LXB227" s="89"/>
      <c r="LXC227" s="89"/>
      <c r="LXD227" s="89"/>
      <c r="LXE227" s="89"/>
      <c r="LXF227" s="89"/>
      <c r="LXG227" s="89"/>
      <c r="LXH227" s="89"/>
      <c r="LXI227" s="89"/>
      <c r="LXJ227" s="89"/>
      <c r="LXK227" s="89"/>
      <c r="LXN227" s="89"/>
      <c r="LXQ227" s="89"/>
      <c r="LXT227" s="89"/>
      <c r="LXW227" s="89"/>
      <c r="LXZ227" s="89"/>
      <c r="LYL227" s="89"/>
      <c r="LYO227" s="89"/>
      <c r="LYR227" s="89"/>
      <c r="LYU227" s="89"/>
      <c r="LZA227" s="89"/>
      <c r="LZD227" s="89"/>
      <c r="LZJ227" s="89"/>
      <c r="LZM227" s="89"/>
      <c r="LZP227" s="89"/>
      <c r="LZS227" s="89"/>
      <c r="LZY227" s="89"/>
      <c r="MAB227" s="89"/>
      <c r="MAH227" s="89"/>
      <c r="MAJ227" s="89"/>
      <c r="MAK227" s="89"/>
      <c r="MAM227" s="89"/>
      <c r="MAP227" s="89"/>
      <c r="MAS227" s="89"/>
      <c r="MBD227" s="89"/>
      <c r="MBF227" s="89"/>
      <c r="MBR227" s="89"/>
      <c r="MBU227" s="89"/>
      <c r="MCC227" s="89"/>
      <c r="MCW227" s="89"/>
      <c r="MCY227" s="89"/>
      <c r="MCZ227" s="89"/>
      <c r="MDA227" s="89"/>
      <c r="MDB227" s="89"/>
      <c r="MDC227" s="89"/>
      <c r="MDD227" s="89"/>
      <c r="MDV227" s="89"/>
      <c r="MDW227" s="89"/>
      <c r="MDZ227" s="89"/>
      <c r="MEC227" s="89"/>
      <c r="MEE227" s="89"/>
      <c r="MEG227" s="89"/>
      <c r="MEJ227" s="89"/>
      <c r="MEM227" s="89"/>
      <c r="MEP227" s="89"/>
      <c r="MEV227" s="89"/>
      <c r="MEY227" s="89"/>
      <c r="MFB227" s="89"/>
      <c r="MFG227" s="89"/>
      <c r="MFU227" s="89"/>
      <c r="MFV227" s="89"/>
      <c r="MFW227" s="89"/>
      <c r="MFX227" s="89"/>
      <c r="MFY227" s="89"/>
      <c r="MFZ227" s="89"/>
      <c r="MGA227" s="89"/>
      <c r="MGB227" s="89"/>
      <c r="MGC227" s="89"/>
      <c r="MGD227" s="89"/>
      <c r="MGE227" s="89"/>
      <c r="MGF227" s="89"/>
      <c r="MGG227" s="89"/>
      <c r="MGH227" s="89"/>
      <c r="MGI227" s="89"/>
      <c r="MGJ227" s="89"/>
      <c r="MGK227" s="89"/>
      <c r="MGL227" s="89"/>
      <c r="MGM227" s="89"/>
      <c r="MGN227" s="89"/>
      <c r="MGO227" s="89"/>
      <c r="MGP227" s="89"/>
      <c r="MGQ227" s="89"/>
      <c r="MGR227" s="89"/>
      <c r="MGS227" s="89"/>
      <c r="MGT227" s="89"/>
      <c r="MGU227" s="89"/>
      <c r="MGV227" s="89"/>
      <c r="MGW227" s="89"/>
      <c r="MGX227" s="89"/>
      <c r="MGY227" s="89"/>
      <c r="MGZ227" s="89"/>
      <c r="MHA227" s="89"/>
      <c r="MHB227" s="89"/>
      <c r="MHC227" s="89"/>
      <c r="MHD227" s="89"/>
      <c r="MHE227" s="89"/>
      <c r="MHF227" s="89"/>
      <c r="MHG227" s="89"/>
      <c r="MHJ227" s="89"/>
      <c r="MHM227" s="89"/>
      <c r="MHP227" s="89"/>
      <c r="MHS227" s="89"/>
      <c r="MHV227" s="89"/>
      <c r="MIH227" s="89"/>
      <c r="MIK227" s="89"/>
      <c r="MIN227" s="89"/>
      <c r="MIQ227" s="89"/>
      <c r="MIW227" s="89"/>
      <c r="MIZ227" s="89"/>
      <c r="MJF227" s="89"/>
      <c r="MJI227" s="89"/>
      <c r="MJL227" s="89"/>
      <c r="MJO227" s="89"/>
      <c r="MJU227" s="89"/>
      <c r="MJX227" s="89"/>
      <c r="MKD227" s="89"/>
      <c r="MKF227" s="89"/>
      <c r="MKG227" s="89"/>
      <c r="MKI227" s="89"/>
      <c r="MKL227" s="89"/>
      <c r="MKO227" s="89"/>
      <c r="MKZ227" s="89"/>
      <c r="MLB227" s="89"/>
      <c r="MLN227" s="89"/>
      <c r="MLQ227" s="89"/>
      <c r="MLY227" s="89"/>
      <c r="MMS227" s="89"/>
      <c r="MMU227" s="89"/>
      <c r="MMV227" s="89"/>
      <c r="MMW227" s="89"/>
      <c r="MMX227" s="89"/>
      <c r="MMY227" s="89"/>
      <c r="MMZ227" s="89"/>
      <c r="MNR227" s="89"/>
      <c r="MNS227" s="89"/>
      <c r="MNV227" s="89"/>
      <c r="MNY227" s="89"/>
      <c r="MOA227" s="89"/>
      <c r="MOC227" s="89"/>
      <c r="MOF227" s="89"/>
      <c r="MOI227" s="89"/>
      <c r="MOL227" s="89"/>
      <c r="MOR227" s="89"/>
      <c r="MOU227" s="89"/>
      <c r="MOX227" s="89"/>
      <c r="MPC227" s="89"/>
      <c r="MPQ227" s="89"/>
      <c r="MPR227" s="89"/>
      <c r="MPS227" s="89"/>
      <c r="MPT227" s="89"/>
      <c r="MPU227" s="89"/>
      <c r="MPV227" s="89"/>
      <c r="MPW227" s="89"/>
      <c r="MPX227" s="89"/>
      <c r="MPY227" s="89"/>
      <c r="MPZ227" s="89"/>
      <c r="MQA227" s="89"/>
      <c r="MQB227" s="89"/>
      <c r="MQC227" s="89"/>
      <c r="MQD227" s="89"/>
      <c r="MQE227" s="89"/>
      <c r="MQF227" s="89"/>
      <c r="MQG227" s="89"/>
      <c r="MQH227" s="89"/>
      <c r="MQI227" s="89"/>
      <c r="MQJ227" s="89"/>
      <c r="MQK227" s="89"/>
      <c r="MQL227" s="89"/>
      <c r="MQM227" s="89"/>
      <c r="MQN227" s="89"/>
      <c r="MQO227" s="89"/>
      <c r="MQP227" s="89"/>
      <c r="MQQ227" s="89"/>
      <c r="MQR227" s="89"/>
      <c r="MQS227" s="89"/>
      <c r="MQT227" s="89"/>
      <c r="MQU227" s="89"/>
      <c r="MQV227" s="89"/>
      <c r="MQW227" s="89"/>
      <c r="MQX227" s="89"/>
      <c r="MQY227" s="89"/>
      <c r="MQZ227" s="89"/>
      <c r="MRA227" s="89"/>
      <c r="MRB227" s="89"/>
      <c r="MRC227" s="89"/>
      <c r="MRF227" s="89"/>
      <c r="MRI227" s="89"/>
      <c r="MRL227" s="89"/>
      <c r="MRO227" s="89"/>
      <c r="MRR227" s="89"/>
      <c r="MSD227" s="89"/>
      <c r="MSG227" s="89"/>
      <c r="MSJ227" s="89"/>
      <c r="MSM227" s="89"/>
      <c r="MSS227" s="89"/>
      <c r="MSV227" s="89"/>
      <c r="MTB227" s="89"/>
      <c r="MTE227" s="89"/>
      <c r="MTH227" s="89"/>
      <c r="MTK227" s="89"/>
      <c r="MTQ227" s="89"/>
      <c r="MTT227" s="89"/>
      <c r="MTZ227" s="89"/>
      <c r="MUB227" s="89"/>
      <c r="MUC227" s="89"/>
      <c r="MUE227" s="89"/>
      <c r="MUH227" s="89"/>
      <c r="MUK227" s="89"/>
      <c r="MUV227" s="89"/>
      <c r="MUX227" s="89"/>
      <c r="MVJ227" s="89"/>
      <c r="MVM227" s="89"/>
      <c r="MVU227" s="89"/>
      <c r="MWO227" s="89"/>
      <c r="MWQ227" s="89"/>
      <c r="MWR227" s="89"/>
      <c r="MWS227" s="89"/>
      <c r="MWT227" s="89"/>
      <c r="MWU227" s="89"/>
      <c r="MWV227" s="89"/>
      <c r="MXN227" s="89"/>
      <c r="MXO227" s="89"/>
      <c r="MXR227" s="89"/>
      <c r="MXU227" s="89"/>
      <c r="MXW227" s="89"/>
      <c r="MXY227" s="89"/>
      <c r="MYB227" s="89"/>
      <c r="MYE227" s="89"/>
      <c r="MYH227" s="89"/>
      <c r="MYN227" s="89"/>
      <c r="MYQ227" s="89"/>
      <c r="MYT227" s="89"/>
      <c r="MYY227" s="89"/>
      <c r="MZM227" s="89"/>
      <c r="MZN227" s="89"/>
      <c r="MZO227" s="89"/>
      <c r="MZP227" s="89"/>
      <c r="MZQ227" s="89"/>
      <c r="MZR227" s="89"/>
      <c r="MZS227" s="89"/>
      <c r="MZT227" s="89"/>
      <c r="MZU227" s="89"/>
      <c r="MZV227" s="89"/>
      <c r="MZW227" s="89"/>
      <c r="MZX227" s="89"/>
      <c r="MZY227" s="89"/>
      <c r="MZZ227" s="89"/>
      <c r="NAA227" s="89"/>
      <c r="NAB227" s="89"/>
      <c r="NAC227" s="89"/>
      <c r="NAD227" s="89"/>
      <c r="NAE227" s="89"/>
      <c r="NAF227" s="89"/>
      <c r="NAG227" s="89"/>
      <c r="NAH227" s="89"/>
      <c r="NAI227" s="89"/>
      <c r="NAJ227" s="89"/>
      <c r="NAK227" s="89"/>
      <c r="NAL227" s="89"/>
      <c r="NAM227" s="89"/>
      <c r="NAN227" s="89"/>
      <c r="NAO227" s="89"/>
      <c r="NAP227" s="89"/>
      <c r="NAQ227" s="89"/>
      <c r="NAR227" s="89"/>
      <c r="NAS227" s="89"/>
      <c r="NAT227" s="89"/>
      <c r="NAU227" s="89"/>
      <c r="NAV227" s="89"/>
      <c r="NAW227" s="89"/>
      <c r="NAX227" s="89"/>
      <c r="NAY227" s="89"/>
      <c r="NBB227" s="89"/>
      <c r="NBE227" s="89"/>
      <c r="NBH227" s="89"/>
      <c r="NBK227" s="89"/>
      <c r="NBN227" s="89"/>
      <c r="NBZ227" s="89"/>
      <c r="NCC227" s="89"/>
      <c r="NCF227" s="89"/>
      <c r="NCI227" s="89"/>
      <c r="NCO227" s="89"/>
      <c r="NCR227" s="89"/>
      <c r="NCX227" s="89"/>
      <c r="NDA227" s="89"/>
      <c r="NDD227" s="89"/>
      <c r="NDG227" s="89"/>
      <c r="NDM227" s="89"/>
      <c r="NDP227" s="89"/>
      <c r="NDV227" s="89"/>
      <c r="NDX227" s="89"/>
      <c r="NDY227" s="89"/>
      <c r="NEA227" s="89"/>
      <c r="NED227" s="89"/>
      <c r="NEG227" s="89"/>
      <c r="NER227" s="89"/>
      <c r="NET227" s="89"/>
      <c r="NFF227" s="89"/>
      <c r="NFI227" s="89"/>
      <c r="NFQ227" s="89"/>
      <c r="NGK227" s="89"/>
      <c r="NGM227" s="89"/>
      <c r="NGN227" s="89"/>
      <c r="NGO227" s="89"/>
      <c r="NGP227" s="89"/>
      <c r="NGQ227" s="89"/>
      <c r="NGR227" s="89"/>
      <c r="NHJ227" s="89"/>
      <c r="NHK227" s="89"/>
      <c r="NHN227" s="89"/>
      <c r="NHQ227" s="89"/>
      <c r="NHS227" s="89"/>
      <c r="NHU227" s="89"/>
      <c r="NHX227" s="89"/>
      <c r="NIA227" s="89"/>
      <c r="NID227" s="89"/>
      <c r="NIJ227" s="89"/>
      <c r="NIM227" s="89"/>
      <c r="NIP227" s="89"/>
      <c r="NIU227" s="89"/>
      <c r="NJI227" s="89"/>
      <c r="NJJ227" s="89"/>
      <c r="NJK227" s="89"/>
      <c r="NJL227" s="89"/>
      <c r="NJM227" s="89"/>
      <c r="NJN227" s="89"/>
      <c r="NJO227" s="89"/>
      <c r="NJP227" s="89"/>
      <c r="NJQ227" s="89"/>
      <c r="NJR227" s="89"/>
      <c r="NJS227" s="89"/>
      <c r="NJT227" s="89"/>
      <c r="NJU227" s="89"/>
      <c r="NJV227" s="89"/>
      <c r="NJW227" s="89"/>
      <c r="NJX227" s="89"/>
      <c r="NJY227" s="89"/>
      <c r="NJZ227" s="89"/>
      <c r="NKA227" s="89"/>
      <c r="NKB227" s="89"/>
      <c r="NKC227" s="89"/>
      <c r="NKD227" s="89"/>
      <c r="NKE227" s="89"/>
      <c r="NKF227" s="89"/>
      <c r="NKG227" s="89"/>
      <c r="NKH227" s="89"/>
      <c r="NKI227" s="89"/>
      <c r="NKJ227" s="89"/>
      <c r="NKK227" s="89"/>
      <c r="NKL227" s="89"/>
      <c r="NKM227" s="89"/>
      <c r="NKN227" s="89"/>
      <c r="NKO227" s="89"/>
      <c r="NKP227" s="89"/>
      <c r="NKQ227" s="89"/>
      <c r="NKR227" s="89"/>
      <c r="NKS227" s="89"/>
      <c r="NKT227" s="89"/>
      <c r="NKU227" s="89"/>
      <c r="NKX227" s="89"/>
      <c r="NLA227" s="89"/>
      <c r="NLD227" s="89"/>
      <c r="NLG227" s="89"/>
      <c r="NLJ227" s="89"/>
      <c r="NLV227" s="89"/>
      <c r="NLY227" s="89"/>
      <c r="NMB227" s="89"/>
      <c r="NME227" s="89"/>
      <c r="NMK227" s="89"/>
      <c r="NMN227" s="89"/>
      <c r="NMT227" s="89"/>
      <c r="NMW227" s="89"/>
      <c r="NMZ227" s="89"/>
      <c r="NNC227" s="89"/>
      <c r="NNI227" s="89"/>
      <c r="NNL227" s="89"/>
      <c r="NNR227" s="89"/>
      <c r="NNT227" s="89"/>
      <c r="NNU227" s="89"/>
      <c r="NNW227" s="89"/>
      <c r="NNZ227" s="89"/>
      <c r="NOC227" s="89"/>
      <c r="NON227" s="89"/>
      <c r="NOP227" s="89"/>
      <c r="NPB227" s="89"/>
      <c r="NPE227" s="89"/>
      <c r="NPM227" s="89"/>
      <c r="NQG227" s="89"/>
      <c r="NQI227" s="89"/>
      <c r="NQJ227" s="89"/>
      <c r="NQK227" s="89"/>
      <c r="NQL227" s="89"/>
      <c r="NQM227" s="89"/>
      <c r="NQN227" s="89"/>
      <c r="NRF227" s="89"/>
      <c r="NRG227" s="89"/>
      <c r="NRJ227" s="89"/>
      <c r="NRM227" s="89"/>
      <c r="NRO227" s="89"/>
      <c r="NRQ227" s="89"/>
      <c r="NRT227" s="89"/>
      <c r="NRW227" s="89"/>
      <c r="NRZ227" s="89"/>
      <c r="NSF227" s="89"/>
      <c r="NSI227" s="89"/>
      <c r="NSL227" s="89"/>
      <c r="NSQ227" s="89"/>
      <c r="NTE227" s="89"/>
      <c r="NTF227" s="89"/>
      <c r="NTG227" s="89"/>
      <c r="NTH227" s="89"/>
      <c r="NTI227" s="89"/>
      <c r="NTJ227" s="89"/>
      <c r="NTK227" s="89"/>
      <c r="NTL227" s="89"/>
      <c r="NTM227" s="89"/>
      <c r="NTN227" s="89"/>
      <c r="NTO227" s="89"/>
      <c r="NTP227" s="89"/>
      <c r="NTQ227" s="89"/>
      <c r="NTR227" s="89"/>
      <c r="NTS227" s="89"/>
      <c r="NTT227" s="89"/>
      <c r="NTU227" s="89"/>
      <c r="NTV227" s="89"/>
      <c r="NTW227" s="89"/>
      <c r="NTX227" s="89"/>
      <c r="NTY227" s="89"/>
      <c r="NTZ227" s="89"/>
      <c r="NUA227" s="89"/>
      <c r="NUB227" s="89"/>
      <c r="NUC227" s="89"/>
      <c r="NUD227" s="89"/>
      <c r="NUE227" s="89"/>
      <c r="NUF227" s="89"/>
      <c r="NUG227" s="89"/>
      <c r="NUH227" s="89"/>
      <c r="NUI227" s="89"/>
      <c r="NUJ227" s="89"/>
      <c r="NUK227" s="89"/>
      <c r="NUL227" s="89"/>
      <c r="NUM227" s="89"/>
      <c r="NUN227" s="89"/>
      <c r="NUO227" s="89"/>
      <c r="NUP227" s="89"/>
      <c r="NUQ227" s="89"/>
      <c r="NUT227" s="89"/>
      <c r="NUW227" s="89"/>
      <c r="NUZ227" s="89"/>
      <c r="NVC227" s="89"/>
      <c r="NVF227" s="89"/>
      <c r="NVR227" s="89"/>
      <c r="NVU227" s="89"/>
      <c r="NVX227" s="89"/>
      <c r="NWA227" s="89"/>
      <c r="NWG227" s="89"/>
      <c r="NWJ227" s="89"/>
      <c r="NWP227" s="89"/>
      <c r="NWS227" s="89"/>
      <c r="NWV227" s="89"/>
      <c r="NWY227" s="89"/>
      <c r="NXE227" s="89"/>
      <c r="NXH227" s="89"/>
      <c r="NXN227" s="89"/>
      <c r="NXP227" s="89"/>
      <c r="NXQ227" s="89"/>
      <c r="NXS227" s="89"/>
      <c r="NXV227" s="89"/>
      <c r="NXY227" s="89"/>
      <c r="NYJ227" s="89"/>
      <c r="NYL227" s="89"/>
      <c r="NYX227" s="89"/>
      <c r="NZA227" s="89"/>
      <c r="NZI227" s="89"/>
      <c r="OAC227" s="89"/>
      <c r="OAE227" s="89"/>
      <c r="OAF227" s="89"/>
      <c r="OAG227" s="89"/>
      <c r="OAH227" s="89"/>
      <c r="OAI227" s="89"/>
      <c r="OAJ227" s="89"/>
      <c r="OBB227" s="89"/>
      <c r="OBC227" s="89"/>
      <c r="OBF227" s="89"/>
      <c r="OBI227" s="89"/>
      <c r="OBK227" s="89"/>
      <c r="OBM227" s="89"/>
      <c r="OBP227" s="89"/>
      <c r="OBS227" s="89"/>
      <c r="OBV227" s="89"/>
      <c r="OCB227" s="89"/>
      <c r="OCE227" s="89"/>
      <c r="OCH227" s="89"/>
      <c r="OCM227" s="89"/>
      <c r="ODA227" s="89"/>
      <c r="ODB227" s="89"/>
      <c r="ODC227" s="89"/>
      <c r="ODD227" s="89"/>
      <c r="ODE227" s="89"/>
      <c r="ODF227" s="89"/>
      <c r="ODG227" s="89"/>
      <c r="ODH227" s="89"/>
      <c r="ODI227" s="89"/>
      <c r="ODJ227" s="89"/>
      <c r="ODK227" s="89"/>
      <c r="ODL227" s="89"/>
      <c r="ODM227" s="89"/>
      <c r="ODN227" s="89"/>
      <c r="ODO227" s="89"/>
      <c r="ODP227" s="89"/>
      <c r="ODQ227" s="89"/>
      <c r="ODR227" s="89"/>
      <c r="ODS227" s="89"/>
      <c r="ODT227" s="89"/>
      <c r="ODU227" s="89"/>
      <c r="ODV227" s="89"/>
      <c r="ODW227" s="89"/>
      <c r="ODX227" s="89"/>
      <c r="ODY227" s="89"/>
      <c r="ODZ227" s="89"/>
      <c r="OEA227" s="89"/>
      <c r="OEB227" s="89"/>
      <c r="OEC227" s="89"/>
      <c r="OED227" s="89"/>
      <c r="OEE227" s="89"/>
      <c r="OEF227" s="89"/>
      <c r="OEG227" s="89"/>
      <c r="OEH227" s="89"/>
      <c r="OEI227" s="89"/>
      <c r="OEJ227" s="89"/>
      <c r="OEK227" s="89"/>
      <c r="OEL227" s="89"/>
      <c r="OEM227" s="89"/>
      <c r="OEP227" s="89"/>
      <c r="OES227" s="89"/>
      <c r="OEV227" s="89"/>
      <c r="OEY227" s="89"/>
      <c r="OFB227" s="89"/>
      <c r="OFN227" s="89"/>
      <c r="OFQ227" s="89"/>
      <c r="OFT227" s="89"/>
      <c r="OFW227" s="89"/>
      <c r="OGC227" s="89"/>
      <c r="OGF227" s="89"/>
      <c r="OGL227" s="89"/>
      <c r="OGO227" s="89"/>
      <c r="OGR227" s="89"/>
      <c r="OGU227" s="89"/>
      <c r="OHA227" s="89"/>
      <c r="OHD227" s="89"/>
      <c r="OHJ227" s="89"/>
      <c r="OHL227" s="89"/>
      <c r="OHM227" s="89"/>
      <c r="OHO227" s="89"/>
      <c r="OHR227" s="89"/>
      <c r="OHU227" s="89"/>
      <c r="OIF227" s="89"/>
      <c r="OIH227" s="89"/>
      <c r="OIT227" s="89"/>
      <c r="OIW227" s="89"/>
      <c r="OJE227" s="89"/>
      <c r="OJY227" s="89"/>
      <c r="OKA227" s="89"/>
      <c r="OKB227" s="89"/>
      <c r="OKC227" s="89"/>
      <c r="OKD227" s="89"/>
      <c r="OKE227" s="89"/>
      <c r="OKF227" s="89"/>
      <c r="OKX227" s="89"/>
      <c r="OKY227" s="89"/>
      <c r="OLB227" s="89"/>
      <c r="OLE227" s="89"/>
      <c r="OLG227" s="89"/>
      <c r="OLI227" s="89"/>
      <c r="OLL227" s="89"/>
      <c r="OLO227" s="89"/>
      <c r="OLR227" s="89"/>
      <c r="OLX227" s="89"/>
      <c r="OMA227" s="89"/>
      <c r="OMD227" s="89"/>
      <c r="OMI227" s="89"/>
      <c r="OMW227" s="89"/>
      <c r="OMX227" s="89"/>
      <c r="OMY227" s="89"/>
      <c r="OMZ227" s="89"/>
      <c r="ONA227" s="89"/>
      <c r="ONB227" s="89"/>
      <c r="ONC227" s="89"/>
      <c r="OND227" s="89"/>
      <c r="ONE227" s="89"/>
      <c r="ONF227" s="89"/>
      <c r="ONG227" s="89"/>
      <c r="ONH227" s="89"/>
      <c r="ONI227" s="89"/>
      <c r="ONJ227" s="89"/>
      <c r="ONK227" s="89"/>
      <c r="ONL227" s="89"/>
      <c r="ONM227" s="89"/>
      <c r="ONN227" s="89"/>
      <c r="ONO227" s="89"/>
      <c r="ONP227" s="89"/>
      <c r="ONQ227" s="89"/>
      <c r="ONR227" s="89"/>
      <c r="ONS227" s="89"/>
      <c r="ONT227" s="89"/>
      <c r="ONU227" s="89"/>
      <c r="ONV227" s="89"/>
      <c r="ONW227" s="89"/>
      <c r="ONX227" s="89"/>
      <c r="ONY227" s="89"/>
      <c r="ONZ227" s="89"/>
      <c r="OOA227" s="89"/>
      <c r="OOB227" s="89"/>
      <c r="OOC227" s="89"/>
      <c r="OOD227" s="89"/>
      <c r="OOE227" s="89"/>
      <c r="OOF227" s="89"/>
      <c r="OOG227" s="89"/>
      <c r="OOH227" s="89"/>
      <c r="OOI227" s="89"/>
      <c r="OOL227" s="89"/>
      <c r="OOO227" s="89"/>
      <c r="OOR227" s="89"/>
      <c r="OOU227" s="89"/>
      <c r="OOX227" s="89"/>
      <c r="OPJ227" s="89"/>
      <c r="OPM227" s="89"/>
      <c r="OPP227" s="89"/>
      <c r="OPS227" s="89"/>
      <c r="OPY227" s="89"/>
      <c r="OQB227" s="89"/>
      <c r="OQH227" s="89"/>
      <c r="OQK227" s="89"/>
      <c r="OQN227" s="89"/>
      <c r="OQQ227" s="89"/>
      <c r="OQW227" s="89"/>
      <c r="OQZ227" s="89"/>
      <c r="ORF227" s="89"/>
      <c r="ORH227" s="89"/>
      <c r="ORI227" s="89"/>
      <c r="ORK227" s="89"/>
      <c r="ORN227" s="89"/>
      <c r="ORQ227" s="89"/>
      <c r="OSB227" s="89"/>
      <c r="OSD227" s="89"/>
      <c r="OSP227" s="89"/>
      <c r="OSS227" s="89"/>
      <c r="OTA227" s="89"/>
      <c r="OTU227" s="89"/>
      <c r="OTW227" s="89"/>
      <c r="OTX227" s="89"/>
      <c r="OTY227" s="89"/>
      <c r="OTZ227" s="89"/>
      <c r="OUA227" s="89"/>
      <c r="OUB227" s="89"/>
      <c r="OUT227" s="89"/>
      <c r="OUU227" s="89"/>
      <c r="OUX227" s="89"/>
      <c r="OVA227" s="89"/>
      <c r="OVC227" s="89"/>
      <c r="OVE227" s="89"/>
      <c r="OVH227" s="89"/>
      <c r="OVK227" s="89"/>
      <c r="OVN227" s="89"/>
      <c r="OVT227" s="89"/>
      <c r="OVW227" s="89"/>
      <c r="OVZ227" s="89"/>
      <c r="OWE227" s="89"/>
      <c r="OWS227" s="89"/>
      <c r="OWT227" s="89"/>
      <c r="OWU227" s="89"/>
      <c r="OWV227" s="89"/>
      <c r="OWW227" s="89"/>
      <c r="OWX227" s="89"/>
      <c r="OWY227" s="89"/>
      <c r="OWZ227" s="89"/>
      <c r="OXA227" s="89"/>
      <c r="OXB227" s="89"/>
      <c r="OXC227" s="89"/>
      <c r="OXD227" s="89"/>
      <c r="OXE227" s="89"/>
      <c r="OXF227" s="89"/>
      <c r="OXG227" s="89"/>
      <c r="OXH227" s="89"/>
      <c r="OXI227" s="89"/>
      <c r="OXJ227" s="89"/>
      <c r="OXK227" s="89"/>
      <c r="OXL227" s="89"/>
      <c r="OXM227" s="89"/>
      <c r="OXN227" s="89"/>
      <c r="OXO227" s="89"/>
      <c r="OXP227" s="89"/>
      <c r="OXQ227" s="89"/>
      <c r="OXR227" s="89"/>
      <c r="OXS227" s="89"/>
      <c r="OXT227" s="89"/>
      <c r="OXU227" s="89"/>
      <c r="OXV227" s="89"/>
      <c r="OXW227" s="89"/>
      <c r="OXX227" s="89"/>
      <c r="OXY227" s="89"/>
      <c r="OXZ227" s="89"/>
      <c r="OYA227" s="89"/>
      <c r="OYB227" s="89"/>
      <c r="OYC227" s="89"/>
      <c r="OYD227" s="89"/>
      <c r="OYE227" s="89"/>
      <c r="OYH227" s="89"/>
      <c r="OYK227" s="89"/>
      <c r="OYN227" s="89"/>
      <c r="OYQ227" s="89"/>
      <c r="OYT227" s="89"/>
      <c r="OZF227" s="89"/>
      <c r="OZI227" s="89"/>
      <c r="OZL227" s="89"/>
      <c r="OZO227" s="89"/>
      <c r="OZU227" s="89"/>
      <c r="OZX227" s="89"/>
      <c r="PAD227" s="89"/>
      <c r="PAG227" s="89"/>
      <c r="PAJ227" s="89"/>
      <c r="PAM227" s="89"/>
      <c r="PAS227" s="89"/>
      <c r="PAV227" s="89"/>
      <c r="PBB227" s="89"/>
      <c r="PBD227" s="89"/>
      <c r="PBE227" s="89"/>
      <c r="PBG227" s="89"/>
      <c r="PBJ227" s="89"/>
      <c r="PBM227" s="89"/>
      <c r="PBX227" s="89"/>
      <c r="PBZ227" s="89"/>
      <c r="PCL227" s="89"/>
      <c r="PCO227" s="89"/>
      <c r="PCW227" s="89"/>
      <c r="PDQ227" s="89"/>
      <c r="PDS227" s="89"/>
      <c r="PDT227" s="89"/>
      <c r="PDU227" s="89"/>
      <c r="PDV227" s="89"/>
      <c r="PDW227" s="89"/>
      <c r="PDX227" s="89"/>
      <c r="PEP227" s="89"/>
      <c r="PEQ227" s="89"/>
      <c r="PET227" s="89"/>
      <c r="PEW227" s="89"/>
      <c r="PEY227" s="89"/>
      <c r="PFA227" s="89"/>
      <c r="PFD227" s="89"/>
      <c r="PFG227" s="89"/>
      <c r="PFJ227" s="89"/>
      <c r="PFP227" s="89"/>
      <c r="PFS227" s="89"/>
      <c r="PFV227" s="89"/>
      <c r="PGA227" s="89"/>
      <c r="PGO227" s="89"/>
      <c r="PGP227" s="89"/>
      <c r="PGQ227" s="89"/>
      <c r="PGR227" s="89"/>
      <c r="PGS227" s="89"/>
      <c r="PGT227" s="89"/>
      <c r="PGU227" s="89"/>
      <c r="PGV227" s="89"/>
      <c r="PGW227" s="89"/>
      <c r="PGX227" s="89"/>
      <c r="PGY227" s="89"/>
      <c r="PGZ227" s="89"/>
      <c r="PHA227" s="89"/>
      <c r="PHB227" s="89"/>
      <c r="PHC227" s="89"/>
      <c r="PHD227" s="89"/>
      <c r="PHE227" s="89"/>
      <c r="PHF227" s="89"/>
      <c r="PHG227" s="89"/>
      <c r="PHH227" s="89"/>
      <c r="PHI227" s="89"/>
      <c r="PHJ227" s="89"/>
      <c r="PHK227" s="89"/>
      <c r="PHL227" s="89"/>
      <c r="PHM227" s="89"/>
      <c r="PHN227" s="89"/>
      <c r="PHO227" s="89"/>
      <c r="PHP227" s="89"/>
      <c r="PHQ227" s="89"/>
      <c r="PHR227" s="89"/>
      <c r="PHS227" s="89"/>
      <c r="PHT227" s="89"/>
      <c r="PHU227" s="89"/>
      <c r="PHV227" s="89"/>
      <c r="PHW227" s="89"/>
      <c r="PHX227" s="89"/>
      <c r="PHY227" s="89"/>
      <c r="PHZ227" s="89"/>
      <c r="PIA227" s="89"/>
      <c r="PID227" s="89"/>
      <c r="PIG227" s="89"/>
      <c r="PIJ227" s="89"/>
      <c r="PIM227" s="89"/>
      <c r="PIP227" s="89"/>
      <c r="PJB227" s="89"/>
      <c r="PJE227" s="89"/>
      <c r="PJH227" s="89"/>
      <c r="PJK227" s="89"/>
      <c r="PJQ227" s="89"/>
      <c r="PJT227" s="89"/>
      <c r="PJZ227" s="89"/>
      <c r="PKC227" s="89"/>
      <c r="PKF227" s="89"/>
      <c r="PKI227" s="89"/>
      <c r="PKO227" s="89"/>
      <c r="PKR227" s="89"/>
      <c r="PKX227" s="89"/>
      <c r="PKZ227" s="89"/>
      <c r="PLA227" s="89"/>
      <c r="PLC227" s="89"/>
      <c r="PLF227" s="89"/>
      <c r="PLI227" s="89"/>
      <c r="PLT227" s="89"/>
      <c r="PLV227" s="89"/>
      <c r="PMH227" s="89"/>
      <c r="PMK227" s="89"/>
      <c r="PMS227" s="89"/>
      <c r="PNM227" s="89"/>
      <c r="PNO227" s="89"/>
      <c r="PNP227" s="89"/>
      <c r="PNQ227" s="89"/>
      <c r="PNR227" s="89"/>
      <c r="PNS227" s="89"/>
      <c r="PNT227" s="89"/>
      <c r="POL227" s="89"/>
      <c r="POM227" s="89"/>
      <c r="POP227" s="89"/>
      <c r="POS227" s="89"/>
      <c r="POU227" s="89"/>
      <c r="POW227" s="89"/>
      <c r="POZ227" s="89"/>
      <c r="PPC227" s="89"/>
      <c r="PPF227" s="89"/>
      <c r="PPL227" s="89"/>
      <c r="PPO227" s="89"/>
      <c r="PPR227" s="89"/>
      <c r="PPW227" s="89"/>
      <c r="PQK227" s="89"/>
      <c r="PQL227" s="89"/>
      <c r="PQM227" s="89"/>
      <c r="PQN227" s="89"/>
      <c r="PQO227" s="89"/>
      <c r="PQP227" s="89"/>
      <c r="PQQ227" s="89"/>
      <c r="PQR227" s="89"/>
      <c r="PQS227" s="89"/>
      <c r="PQT227" s="89"/>
      <c r="PQU227" s="89"/>
      <c r="PQV227" s="89"/>
      <c r="PQW227" s="89"/>
      <c r="PQX227" s="89"/>
      <c r="PQY227" s="89"/>
      <c r="PQZ227" s="89"/>
      <c r="PRA227" s="89"/>
      <c r="PRB227" s="89"/>
      <c r="PRC227" s="89"/>
      <c r="PRD227" s="89"/>
      <c r="PRE227" s="89"/>
      <c r="PRF227" s="89"/>
      <c r="PRG227" s="89"/>
      <c r="PRH227" s="89"/>
      <c r="PRI227" s="89"/>
      <c r="PRJ227" s="89"/>
      <c r="PRK227" s="89"/>
      <c r="PRL227" s="89"/>
      <c r="PRM227" s="89"/>
      <c r="PRN227" s="89"/>
      <c r="PRO227" s="89"/>
      <c r="PRP227" s="89"/>
      <c r="PRQ227" s="89"/>
      <c r="PRR227" s="89"/>
      <c r="PRS227" s="89"/>
      <c r="PRT227" s="89"/>
      <c r="PRU227" s="89"/>
      <c r="PRV227" s="89"/>
      <c r="PRW227" s="89"/>
      <c r="PRZ227" s="89"/>
      <c r="PSC227" s="89"/>
      <c r="PSF227" s="89"/>
      <c r="PSI227" s="89"/>
      <c r="PSL227" s="89"/>
      <c r="PSX227" s="89"/>
      <c r="PTA227" s="89"/>
      <c r="PTD227" s="89"/>
      <c r="PTG227" s="89"/>
      <c r="PTM227" s="89"/>
      <c r="PTP227" s="89"/>
      <c r="PTV227" s="89"/>
      <c r="PTY227" s="89"/>
      <c r="PUB227" s="89"/>
      <c r="PUE227" s="89"/>
      <c r="PUK227" s="89"/>
      <c r="PUN227" s="89"/>
      <c r="PUT227" s="89"/>
      <c r="PUV227" s="89"/>
      <c r="PUW227" s="89"/>
      <c r="PUY227" s="89"/>
      <c r="PVB227" s="89"/>
      <c r="PVE227" s="89"/>
      <c r="PVP227" s="89"/>
      <c r="PVR227" s="89"/>
      <c r="PWD227" s="89"/>
      <c r="PWG227" s="89"/>
      <c r="PWO227" s="89"/>
      <c r="PXI227" s="89"/>
      <c r="PXK227" s="89"/>
      <c r="PXL227" s="89"/>
      <c r="PXM227" s="89"/>
      <c r="PXN227" s="89"/>
      <c r="PXO227" s="89"/>
      <c r="PXP227" s="89"/>
      <c r="PYH227" s="89"/>
      <c r="PYI227" s="89"/>
      <c r="PYL227" s="89"/>
      <c r="PYO227" s="89"/>
      <c r="PYQ227" s="89"/>
      <c r="PYS227" s="89"/>
      <c r="PYV227" s="89"/>
      <c r="PYY227" s="89"/>
      <c r="PZB227" s="89"/>
      <c r="PZH227" s="89"/>
      <c r="PZK227" s="89"/>
      <c r="PZN227" s="89"/>
      <c r="PZS227" s="89"/>
      <c r="QAG227" s="89"/>
      <c r="QAH227" s="89"/>
      <c r="QAI227" s="89"/>
      <c r="QAJ227" s="89"/>
      <c r="QAK227" s="89"/>
      <c r="QAL227" s="89"/>
      <c r="QAM227" s="89"/>
      <c r="QAN227" s="89"/>
      <c r="QAO227" s="89"/>
      <c r="QAP227" s="89"/>
      <c r="QAQ227" s="89"/>
      <c r="QAR227" s="89"/>
      <c r="QAS227" s="89"/>
      <c r="QAT227" s="89"/>
      <c r="QAU227" s="89"/>
      <c r="QAV227" s="89"/>
      <c r="QAW227" s="89"/>
      <c r="QAX227" s="89"/>
      <c r="QAY227" s="89"/>
      <c r="QAZ227" s="89"/>
      <c r="QBA227" s="89"/>
      <c r="QBB227" s="89"/>
      <c r="QBC227" s="89"/>
      <c r="QBD227" s="89"/>
      <c r="QBE227" s="89"/>
      <c r="QBF227" s="89"/>
      <c r="QBG227" s="89"/>
      <c r="QBH227" s="89"/>
      <c r="QBI227" s="89"/>
      <c r="QBJ227" s="89"/>
      <c r="QBK227" s="89"/>
      <c r="QBL227" s="89"/>
      <c r="QBM227" s="89"/>
      <c r="QBN227" s="89"/>
      <c r="QBO227" s="89"/>
      <c r="QBP227" s="89"/>
      <c r="QBQ227" s="89"/>
      <c r="QBR227" s="89"/>
      <c r="QBS227" s="89"/>
      <c r="QBV227" s="89"/>
      <c r="QBY227" s="89"/>
      <c r="QCB227" s="89"/>
      <c r="QCE227" s="89"/>
      <c r="QCH227" s="89"/>
      <c r="QCT227" s="89"/>
      <c r="QCW227" s="89"/>
      <c r="QCZ227" s="89"/>
      <c r="QDC227" s="89"/>
      <c r="QDI227" s="89"/>
      <c r="QDL227" s="89"/>
      <c r="QDR227" s="89"/>
      <c r="QDU227" s="89"/>
      <c r="QDX227" s="89"/>
      <c r="QEA227" s="89"/>
      <c r="QEG227" s="89"/>
      <c r="QEJ227" s="89"/>
      <c r="QEP227" s="89"/>
      <c r="QER227" s="89"/>
      <c r="QES227" s="89"/>
      <c r="QEU227" s="89"/>
      <c r="QEX227" s="89"/>
      <c r="QFA227" s="89"/>
      <c r="QFL227" s="89"/>
      <c r="QFN227" s="89"/>
      <c r="QFZ227" s="89"/>
      <c r="QGC227" s="89"/>
      <c r="QGK227" s="89"/>
      <c r="QHE227" s="89"/>
      <c r="QHG227" s="89"/>
      <c r="QHH227" s="89"/>
      <c r="QHI227" s="89"/>
      <c r="QHJ227" s="89"/>
      <c r="QHK227" s="89"/>
      <c r="QHL227" s="89"/>
      <c r="QID227" s="89"/>
      <c r="QIE227" s="89"/>
      <c r="QIH227" s="89"/>
      <c r="QIK227" s="89"/>
      <c r="QIM227" s="89"/>
      <c r="QIO227" s="89"/>
      <c r="QIR227" s="89"/>
      <c r="QIU227" s="89"/>
      <c r="QIX227" s="89"/>
      <c r="QJD227" s="89"/>
      <c r="QJG227" s="89"/>
      <c r="QJJ227" s="89"/>
      <c r="QJO227" s="89"/>
      <c r="QKC227" s="89"/>
      <c r="QKD227" s="89"/>
      <c r="QKE227" s="89"/>
      <c r="QKF227" s="89"/>
      <c r="QKG227" s="89"/>
      <c r="QKH227" s="89"/>
      <c r="QKI227" s="89"/>
      <c r="QKJ227" s="89"/>
      <c r="QKK227" s="89"/>
      <c r="QKL227" s="89"/>
      <c r="QKM227" s="89"/>
      <c r="QKN227" s="89"/>
      <c r="QKO227" s="89"/>
      <c r="QKP227" s="89"/>
      <c r="QKQ227" s="89"/>
      <c r="QKR227" s="89"/>
      <c r="QKS227" s="89"/>
      <c r="QKT227" s="89"/>
      <c r="QKU227" s="89"/>
      <c r="QKV227" s="89"/>
      <c r="QKW227" s="89"/>
      <c r="QKX227" s="89"/>
      <c r="QKY227" s="89"/>
      <c r="QKZ227" s="89"/>
      <c r="QLA227" s="89"/>
      <c r="QLB227" s="89"/>
      <c r="QLC227" s="89"/>
      <c r="QLD227" s="89"/>
      <c r="QLE227" s="89"/>
      <c r="QLF227" s="89"/>
      <c r="QLG227" s="89"/>
      <c r="QLH227" s="89"/>
      <c r="QLI227" s="89"/>
      <c r="QLJ227" s="89"/>
      <c r="QLK227" s="89"/>
      <c r="QLL227" s="89"/>
      <c r="QLM227" s="89"/>
      <c r="QLN227" s="89"/>
      <c r="QLO227" s="89"/>
      <c r="QLR227" s="89"/>
      <c r="QLU227" s="89"/>
      <c r="QLX227" s="89"/>
      <c r="QMA227" s="89"/>
      <c r="QMD227" s="89"/>
      <c r="QMP227" s="89"/>
      <c r="QMS227" s="89"/>
      <c r="QMV227" s="89"/>
      <c r="QMY227" s="89"/>
      <c r="QNE227" s="89"/>
      <c r="QNH227" s="89"/>
      <c r="QNN227" s="89"/>
      <c r="QNQ227" s="89"/>
      <c r="QNT227" s="89"/>
      <c r="QNW227" s="89"/>
      <c r="QOC227" s="89"/>
      <c r="QOF227" s="89"/>
      <c r="QOL227" s="89"/>
      <c r="QON227" s="89"/>
      <c r="QOO227" s="89"/>
      <c r="QOQ227" s="89"/>
      <c r="QOT227" s="89"/>
      <c r="QOW227" s="89"/>
      <c r="QPH227" s="89"/>
      <c r="QPJ227" s="89"/>
      <c r="QPV227" s="89"/>
      <c r="QPY227" s="89"/>
      <c r="QQG227" s="89"/>
      <c r="QRA227" s="89"/>
      <c r="QRC227" s="89"/>
      <c r="QRD227" s="89"/>
      <c r="QRE227" s="89"/>
      <c r="QRF227" s="89"/>
      <c r="QRG227" s="89"/>
      <c r="QRH227" s="89"/>
      <c r="QRZ227" s="89"/>
      <c r="QSA227" s="89"/>
      <c r="QSD227" s="89"/>
      <c r="QSG227" s="89"/>
      <c r="QSI227" s="89"/>
      <c r="QSK227" s="89"/>
      <c r="QSN227" s="89"/>
      <c r="QSQ227" s="89"/>
      <c r="QST227" s="89"/>
      <c r="QSZ227" s="89"/>
      <c r="QTC227" s="89"/>
      <c r="QTF227" s="89"/>
      <c r="QTK227" s="89"/>
      <c r="QTY227" s="89"/>
      <c r="QTZ227" s="89"/>
      <c r="QUA227" s="89"/>
      <c r="QUB227" s="89"/>
      <c r="QUC227" s="89"/>
      <c r="QUD227" s="89"/>
      <c r="QUE227" s="89"/>
      <c r="QUF227" s="89"/>
      <c r="QUG227" s="89"/>
      <c r="QUH227" s="89"/>
      <c r="QUI227" s="89"/>
      <c r="QUJ227" s="89"/>
      <c r="QUK227" s="89"/>
      <c r="QUL227" s="89"/>
      <c r="QUM227" s="89"/>
      <c r="QUN227" s="89"/>
      <c r="QUO227" s="89"/>
      <c r="QUP227" s="89"/>
      <c r="QUQ227" s="89"/>
      <c r="QUR227" s="89"/>
      <c r="QUS227" s="89"/>
      <c r="QUT227" s="89"/>
      <c r="QUU227" s="89"/>
      <c r="QUV227" s="89"/>
      <c r="QUW227" s="89"/>
      <c r="QUX227" s="89"/>
      <c r="QUY227" s="89"/>
      <c r="QUZ227" s="89"/>
      <c r="QVA227" s="89"/>
      <c r="QVB227" s="89"/>
      <c r="QVC227" s="89"/>
      <c r="QVD227" s="89"/>
      <c r="QVE227" s="89"/>
      <c r="QVF227" s="89"/>
      <c r="QVG227" s="89"/>
      <c r="QVH227" s="89"/>
      <c r="QVI227" s="89"/>
      <c r="QVJ227" s="89"/>
      <c r="QVK227" s="89"/>
      <c r="QVN227" s="89"/>
      <c r="QVQ227" s="89"/>
      <c r="QVT227" s="89"/>
      <c r="QVW227" s="89"/>
      <c r="QVZ227" s="89"/>
      <c r="QWL227" s="89"/>
      <c r="QWO227" s="89"/>
      <c r="QWR227" s="89"/>
      <c r="QWU227" s="89"/>
      <c r="QXA227" s="89"/>
      <c r="QXD227" s="89"/>
      <c r="QXJ227" s="89"/>
      <c r="QXM227" s="89"/>
      <c r="QXP227" s="89"/>
      <c r="QXS227" s="89"/>
      <c r="QXY227" s="89"/>
      <c r="QYB227" s="89"/>
      <c r="QYH227" s="89"/>
      <c r="QYJ227" s="89"/>
      <c r="QYK227" s="89"/>
      <c r="QYM227" s="89"/>
      <c r="QYP227" s="89"/>
      <c r="QYS227" s="89"/>
      <c r="QZD227" s="89"/>
      <c r="QZF227" s="89"/>
      <c r="QZR227" s="89"/>
      <c r="QZU227" s="89"/>
      <c r="RAC227" s="89"/>
      <c r="RAW227" s="89"/>
      <c r="RAY227" s="89"/>
      <c r="RAZ227" s="89"/>
      <c r="RBA227" s="89"/>
      <c r="RBB227" s="89"/>
      <c r="RBC227" s="89"/>
      <c r="RBD227" s="89"/>
      <c r="RBV227" s="89"/>
      <c r="RBW227" s="89"/>
      <c r="RBZ227" s="89"/>
      <c r="RCC227" s="89"/>
      <c r="RCE227" s="89"/>
      <c r="RCG227" s="89"/>
      <c r="RCJ227" s="89"/>
      <c r="RCM227" s="89"/>
      <c r="RCP227" s="89"/>
      <c r="RCV227" s="89"/>
      <c r="RCY227" s="89"/>
      <c r="RDB227" s="89"/>
      <c r="RDG227" s="89"/>
      <c r="RDU227" s="89"/>
      <c r="RDV227" s="89"/>
      <c r="RDW227" s="89"/>
      <c r="RDX227" s="89"/>
      <c r="RDY227" s="89"/>
      <c r="RDZ227" s="89"/>
      <c r="REA227" s="89"/>
      <c r="REB227" s="89"/>
      <c r="REC227" s="89"/>
      <c r="RED227" s="89"/>
      <c r="REE227" s="89"/>
      <c r="REF227" s="89"/>
      <c r="REG227" s="89"/>
      <c r="REH227" s="89"/>
      <c r="REI227" s="89"/>
      <c r="REJ227" s="89"/>
      <c r="REK227" s="89"/>
      <c r="REL227" s="89"/>
      <c r="REM227" s="89"/>
      <c r="REN227" s="89"/>
      <c r="REO227" s="89"/>
      <c r="REP227" s="89"/>
      <c r="REQ227" s="89"/>
      <c r="RER227" s="89"/>
      <c r="RES227" s="89"/>
      <c r="RET227" s="89"/>
      <c r="REU227" s="89"/>
      <c r="REV227" s="89"/>
      <c r="REW227" s="89"/>
      <c r="REX227" s="89"/>
      <c r="REY227" s="89"/>
      <c r="REZ227" s="89"/>
      <c r="RFA227" s="89"/>
      <c r="RFB227" s="89"/>
      <c r="RFC227" s="89"/>
      <c r="RFD227" s="89"/>
      <c r="RFE227" s="89"/>
      <c r="RFF227" s="89"/>
      <c r="RFG227" s="89"/>
      <c r="RFJ227" s="89"/>
      <c r="RFM227" s="89"/>
      <c r="RFP227" s="89"/>
      <c r="RFS227" s="89"/>
      <c r="RFV227" s="89"/>
      <c r="RGH227" s="89"/>
      <c r="RGK227" s="89"/>
      <c r="RGN227" s="89"/>
      <c r="RGQ227" s="89"/>
      <c r="RGW227" s="89"/>
      <c r="RGZ227" s="89"/>
      <c r="RHF227" s="89"/>
      <c r="RHI227" s="89"/>
      <c r="RHL227" s="89"/>
      <c r="RHO227" s="89"/>
      <c r="RHU227" s="89"/>
      <c r="RHX227" s="89"/>
      <c r="RID227" s="89"/>
      <c r="RIF227" s="89"/>
      <c r="RIG227" s="89"/>
      <c r="RII227" s="89"/>
      <c r="RIL227" s="89"/>
      <c r="RIO227" s="89"/>
      <c r="RIZ227" s="89"/>
      <c r="RJB227" s="89"/>
      <c r="RJN227" s="89"/>
      <c r="RJQ227" s="89"/>
      <c r="RJY227" s="89"/>
      <c r="RKS227" s="89"/>
      <c r="RKU227" s="89"/>
      <c r="RKV227" s="89"/>
      <c r="RKW227" s="89"/>
      <c r="RKX227" s="89"/>
      <c r="RKY227" s="89"/>
      <c r="RKZ227" s="89"/>
      <c r="RLR227" s="89"/>
      <c r="RLS227" s="89"/>
      <c r="RLV227" s="89"/>
      <c r="RLY227" s="89"/>
      <c r="RMA227" s="89"/>
      <c r="RMC227" s="89"/>
      <c r="RMF227" s="89"/>
      <c r="RMI227" s="89"/>
      <c r="RML227" s="89"/>
      <c r="RMR227" s="89"/>
      <c r="RMU227" s="89"/>
      <c r="RMX227" s="89"/>
      <c r="RNC227" s="89"/>
      <c r="RNQ227" s="89"/>
      <c r="RNR227" s="89"/>
      <c r="RNS227" s="89"/>
      <c r="RNT227" s="89"/>
      <c r="RNU227" s="89"/>
      <c r="RNV227" s="89"/>
      <c r="RNW227" s="89"/>
      <c r="RNX227" s="89"/>
      <c r="RNY227" s="89"/>
      <c r="RNZ227" s="89"/>
      <c r="ROA227" s="89"/>
      <c r="ROB227" s="89"/>
      <c r="ROC227" s="89"/>
      <c r="ROD227" s="89"/>
      <c r="ROE227" s="89"/>
      <c r="ROF227" s="89"/>
      <c r="ROG227" s="89"/>
      <c r="ROH227" s="89"/>
      <c r="ROI227" s="89"/>
      <c r="ROJ227" s="89"/>
      <c r="ROK227" s="89"/>
      <c r="ROL227" s="89"/>
      <c r="ROM227" s="89"/>
      <c r="RON227" s="89"/>
      <c r="ROO227" s="89"/>
      <c r="ROP227" s="89"/>
      <c r="ROQ227" s="89"/>
      <c r="ROR227" s="89"/>
      <c r="ROS227" s="89"/>
      <c r="ROT227" s="89"/>
      <c r="ROU227" s="89"/>
      <c r="ROV227" s="89"/>
      <c r="ROW227" s="89"/>
      <c r="ROX227" s="89"/>
      <c r="ROY227" s="89"/>
      <c r="ROZ227" s="89"/>
      <c r="RPA227" s="89"/>
      <c r="RPB227" s="89"/>
      <c r="RPC227" s="89"/>
      <c r="RPF227" s="89"/>
      <c r="RPI227" s="89"/>
      <c r="RPL227" s="89"/>
      <c r="RPO227" s="89"/>
      <c r="RPR227" s="89"/>
      <c r="RQD227" s="89"/>
      <c r="RQG227" s="89"/>
      <c r="RQJ227" s="89"/>
      <c r="RQM227" s="89"/>
      <c r="RQS227" s="89"/>
      <c r="RQV227" s="89"/>
      <c r="RRB227" s="89"/>
      <c r="RRE227" s="89"/>
      <c r="RRH227" s="89"/>
      <c r="RRK227" s="89"/>
      <c r="RRQ227" s="89"/>
      <c r="RRT227" s="89"/>
      <c r="RRZ227" s="89"/>
      <c r="RSB227" s="89"/>
      <c r="RSC227" s="89"/>
      <c r="RSE227" s="89"/>
      <c r="RSH227" s="89"/>
      <c r="RSK227" s="89"/>
      <c r="RSV227" s="89"/>
      <c r="RSX227" s="89"/>
      <c r="RTJ227" s="89"/>
      <c r="RTM227" s="89"/>
      <c r="RTU227" s="89"/>
      <c r="RUO227" s="89"/>
      <c r="RUQ227" s="89"/>
      <c r="RUR227" s="89"/>
      <c r="RUS227" s="89"/>
      <c r="RUT227" s="89"/>
      <c r="RUU227" s="89"/>
      <c r="RUV227" s="89"/>
      <c r="RVN227" s="89"/>
      <c r="RVO227" s="89"/>
      <c r="RVR227" s="89"/>
      <c r="RVU227" s="89"/>
      <c r="RVW227" s="89"/>
      <c r="RVY227" s="89"/>
      <c r="RWB227" s="89"/>
      <c r="RWE227" s="89"/>
      <c r="RWH227" s="89"/>
      <c r="RWN227" s="89"/>
      <c r="RWQ227" s="89"/>
      <c r="RWT227" s="89"/>
      <c r="RWY227" s="89"/>
      <c r="RXM227" s="89"/>
      <c r="RXN227" s="89"/>
      <c r="RXO227" s="89"/>
      <c r="RXP227" s="89"/>
      <c r="RXQ227" s="89"/>
      <c r="RXR227" s="89"/>
      <c r="RXS227" s="89"/>
      <c r="RXT227" s="89"/>
      <c r="RXU227" s="89"/>
      <c r="RXV227" s="89"/>
      <c r="RXW227" s="89"/>
      <c r="RXX227" s="89"/>
      <c r="RXY227" s="89"/>
      <c r="RXZ227" s="89"/>
      <c r="RYA227" s="89"/>
      <c r="RYB227" s="89"/>
      <c r="RYC227" s="89"/>
      <c r="RYD227" s="89"/>
      <c r="RYE227" s="89"/>
      <c r="RYF227" s="89"/>
      <c r="RYG227" s="89"/>
      <c r="RYH227" s="89"/>
      <c r="RYI227" s="89"/>
      <c r="RYJ227" s="89"/>
      <c r="RYK227" s="89"/>
      <c r="RYL227" s="89"/>
      <c r="RYM227" s="89"/>
      <c r="RYN227" s="89"/>
      <c r="RYO227" s="89"/>
      <c r="RYP227" s="89"/>
      <c r="RYQ227" s="89"/>
      <c r="RYR227" s="89"/>
      <c r="RYS227" s="89"/>
      <c r="RYT227" s="89"/>
      <c r="RYU227" s="89"/>
      <c r="RYV227" s="89"/>
      <c r="RYW227" s="89"/>
      <c r="RYX227" s="89"/>
      <c r="RYY227" s="89"/>
      <c r="RZB227" s="89"/>
      <c r="RZE227" s="89"/>
      <c r="RZH227" s="89"/>
      <c r="RZK227" s="89"/>
      <c r="RZN227" s="89"/>
      <c r="RZZ227" s="89"/>
      <c r="SAC227" s="89"/>
      <c r="SAF227" s="89"/>
      <c r="SAI227" s="89"/>
      <c r="SAO227" s="89"/>
      <c r="SAR227" s="89"/>
      <c r="SAX227" s="89"/>
      <c r="SBA227" s="89"/>
      <c r="SBD227" s="89"/>
      <c r="SBG227" s="89"/>
      <c r="SBM227" s="89"/>
      <c r="SBP227" s="89"/>
      <c r="SBV227" s="89"/>
      <c r="SBX227" s="89"/>
      <c r="SBY227" s="89"/>
      <c r="SCA227" s="89"/>
      <c r="SCD227" s="89"/>
      <c r="SCG227" s="89"/>
      <c r="SCR227" s="89"/>
      <c r="SCT227" s="89"/>
      <c r="SDF227" s="89"/>
      <c r="SDI227" s="89"/>
      <c r="SDQ227" s="89"/>
      <c r="SEK227" s="89"/>
      <c r="SEM227" s="89"/>
      <c r="SEN227" s="89"/>
      <c r="SEO227" s="89"/>
      <c r="SEP227" s="89"/>
      <c r="SEQ227" s="89"/>
      <c r="SER227" s="89"/>
      <c r="SFJ227" s="89"/>
      <c r="SFK227" s="89"/>
      <c r="SFN227" s="89"/>
      <c r="SFQ227" s="89"/>
      <c r="SFS227" s="89"/>
      <c r="SFU227" s="89"/>
      <c r="SFX227" s="89"/>
      <c r="SGA227" s="89"/>
      <c r="SGD227" s="89"/>
      <c r="SGJ227" s="89"/>
      <c r="SGM227" s="89"/>
      <c r="SGP227" s="89"/>
      <c r="SGU227" s="89"/>
      <c r="SHI227" s="89"/>
      <c r="SHJ227" s="89"/>
      <c r="SHK227" s="89"/>
      <c r="SHL227" s="89"/>
      <c r="SHM227" s="89"/>
      <c r="SHN227" s="89"/>
      <c r="SHO227" s="89"/>
      <c r="SHP227" s="89"/>
      <c r="SHQ227" s="89"/>
      <c r="SHR227" s="89"/>
      <c r="SHS227" s="89"/>
      <c r="SHT227" s="89"/>
      <c r="SHU227" s="89"/>
      <c r="SHV227" s="89"/>
      <c r="SHW227" s="89"/>
      <c r="SHX227" s="89"/>
      <c r="SHY227" s="89"/>
      <c r="SHZ227" s="89"/>
      <c r="SIA227" s="89"/>
      <c r="SIB227" s="89"/>
      <c r="SIC227" s="89"/>
      <c r="SID227" s="89"/>
      <c r="SIE227" s="89"/>
      <c r="SIF227" s="89"/>
      <c r="SIG227" s="89"/>
      <c r="SIH227" s="89"/>
      <c r="SII227" s="89"/>
      <c r="SIJ227" s="89"/>
      <c r="SIK227" s="89"/>
      <c r="SIL227" s="89"/>
      <c r="SIM227" s="89"/>
      <c r="SIN227" s="89"/>
      <c r="SIO227" s="89"/>
      <c r="SIP227" s="89"/>
      <c r="SIQ227" s="89"/>
      <c r="SIR227" s="89"/>
      <c r="SIS227" s="89"/>
      <c r="SIT227" s="89"/>
      <c r="SIU227" s="89"/>
      <c r="SIX227" s="89"/>
      <c r="SJA227" s="89"/>
      <c r="SJD227" s="89"/>
      <c r="SJG227" s="89"/>
      <c r="SJJ227" s="89"/>
      <c r="SJV227" s="89"/>
      <c r="SJY227" s="89"/>
      <c r="SKB227" s="89"/>
      <c r="SKE227" s="89"/>
      <c r="SKK227" s="89"/>
      <c r="SKN227" s="89"/>
      <c r="SKT227" s="89"/>
      <c r="SKW227" s="89"/>
      <c r="SKZ227" s="89"/>
      <c r="SLC227" s="89"/>
      <c r="SLI227" s="89"/>
      <c r="SLL227" s="89"/>
      <c r="SLR227" s="89"/>
      <c r="SLT227" s="89"/>
      <c r="SLU227" s="89"/>
      <c r="SLW227" s="89"/>
      <c r="SLZ227" s="89"/>
      <c r="SMC227" s="89"/>
      <c r="SMN227" s="89"/>
      <c r="SMP227" s="89"/>
      <c r="SNB227" s="89"/>
      <c r="SNE227" s="89"/>
      <c r="SNM227" s="89"/>
      <c r="SOG227" s="89"/>
      <c r="SOI227" s="89"/>
      <c r="SOJ227" s="89"/>
      <c r="SOK227" s="89"/>
      <c r="SOL227" s="89"/>
      <c r="SOM227" s="89"/>
      <c r="SON227" s="89"/>
      <c r="SPF227" s="89"/>
      <c r="SPG227" s="89"/>
      <c r="SPJ227" s="89"/>
      <c r="SPM227" s="89"/>
      <c r="SPO227" s="89"/>
      <c r="SPQ227" s="89"/>
      <c r="SPT227" s="89"/>
      <c r="SPW227" s="89"/>
      <c r="SPZ227" s="89"/>
      <c r="SQF227" s="89"/>
      <c r="SQI227" s="89"/>
      <c r="SQL227" s="89"/>
      <c r="SQQ227" s="89"/>
      <c r="SRE227" s="89"/>
      <c r="SRF227" s="89"/>
      <c r="SRG227" s="89"/>
      <c r="SRH227" s="89"/>
      <c r="SRI227" s="89"/>
      <c r="SRJ227" s="89"/>
      <c r="SRK227" s="89"/>
      <c r="SRL227" s="89"/>
      <c r="SRM227" s="89"/>
      <c r="SRN227" s="89"/>
      <c r="SRO227" s="89"/>
      <c r="SRP227" s="89"/>
      <c r="SRQ227" s="89"/>
      <c r="SRR227" s="89"/>
      <c r="SRS227" s="89"/>
      <c r="SRT227" s="89"/>
      <c r="SRU227" s="89"/>
      <c r="SRV227" s="89"/>
      <c r="SRW227" s="89"/>
      <c r="SRX227" s="89"/>
      <c r="SRY227" s="89"/>
      <c r="SRZ227" s="89"/>
      <c r="SSA227" s="89"/>
      <c r="SSB227" s="89"/>
      <c r="SSC227" s="89"/>
      <c r="SSD227" s="89"/>
      <c r="SSE227" s="89"/>
      <c r="SSF227" s="89"/>
      <c r="SSG227" s="89"/>
      <c r="SSH227" s="89"/>
      <c r="SSI227" s="89"/>
      <c r="SSJ227" s="89"/>
      <c r="SSK227" s="89"/>
      <c r="SSL227" s="89"/>
      <c r="SSM227" s="89"/>
      <c r="SSN227" s="89"/>
      <c r="SSO227" s="89"/>
      <c r="SSP227" s="89"/>
      <c r="SSQ227" s="89"/>
      <c r="SST227" s="89"/>
      <c r="SSW227" s="89"/>
      <c r="SSZ227" s="89"/>
      <c r="STC227" s="89"/>
      <c r="STF227" s="89"/>
      <c r="STR227" s="89"/>
      <c r="STU227" s="89"/>
      <c r="STX227" s="89"/>
      <c r="SUA227" s="89"/>
      <c r="SUG227" s="89"/>
      <c r="SUJ227" s="89"/>
      <c r="SUP227" s="89"/>
      <c r="SUS227" s="89"/>
      <c r="SUV227" s="89"/>
      <c r="SUY227" s="89"/>
      <c r="SVE227" s="89"/>
      <c r="SVH227" s="89"/>
      <c r="SVN227" s="89"/>
      <c r="SVP227" s="89"/>
      <c r="SVQ227" s="89"/>
      <c r="SVS227" s="89"/>
      <c r="SVV227" s="89"/>
      <c r="SVY227" s="89"/>
      <c r="SWJ227" s="89"/>
      <c r="SWL227" s="89"/>
      <c r="SWX227" s="89"/>
      <c r="SXA227" s="89"/>
      <c r="SXI227" s="89"/>
      <c r="SYC227" s="89"/>
      <c r="SYE227" s="89"/>
      <c r="SYF227" s="89"/>
      <c r="SYG227" s="89"/>
      <c r="SYH227" s="89"/>
      <c r="SYI227" s="89"/>
      <c r="SYJ227" s="89"/>
      <c r="SZB227" s="89"/>
      <c r="SZC227" s="89"/>
      <c r="SZF227" s="89"/>
      <c r="SZI227" s="89"/>
      <c r="SZK227" s="89"/>
      <c r="SZM227" s="89"/>
      <c r="SZP227" s="89"/>
      <c r="SZS227" s="89"/>
      <c r="SZV227" s="89"/>
      <c r="TAB227" s="89"/>
      <c r="TAE227" s="89"/>
      <c r="TAH227" s="89"/>
      <c r="TAM227" s="89"/>
      <c r="TBA227" s="89"/>
      <c r="TBB227" s="89"/>
      <c r="TBC227" s="89"/>
      <c r="TBD227" s="89"/>
      <c r="TBE227" s="89"/>
      <c r="TBF227" s="89"/>
      <c r="TBG227" s="89"/>
      <c r="TBH227" s="89"/>
      <c r="TBI227" s="89"/>
      <c r="TBJ227" s="89"/>
      <c r="TBK227" s="89"/>
      <c r="TBL227" s="89"/>
      <c r="TBM227" s="89"/>
      <c r="TBN227" s="89"/>
      <c r="TBO227" s="89"/>
      <c r="TBP227" s="89"/>
      <c r="TBQ227" s="89"/>
      <c r="TBR227" s="89"/>
      <c r="TBS227" s="89"/>
      <c r="TBT227" s="89"/>
      <c r="TBU227" s="89"/>
      <c r="TBV227" s="89"/>
      <c r="TBW227" s="89"/>
      <c r="TBX227" s="89"/>
      <c r="TBY227" s="89"/>
      <c r="TBZ227" s="89"/>
      <c r="TCA227" s="89"/>
      <c r="TCB227" s="89"/>
      <c r="TCC227" s="89"/>
      <c r="TCD227" s="89"/>
      <c r="TCE227" s="89"/>
      <c r="TCF227" s="89"/>
      <c r="TCG227" s="89"/>
      <c r="TCH227" s="89"/>
      <c r="TCI227" s="89"/>
      <c r="TCJ227" s="89"/>
      <c r="TCK227" s="89"/>
      <c r="TCL227" s="89"/>
      <c r="TCM227" s="89"/>
      <c r="TCP227" s="89"/>
      <c r="TCS227" s="89"/>
      <c r="TCV227" s="89"/>
      <c r="TCY227" s="89"/>
      <c r="TDB227" s="89"/>
      <c r="TDN227" s="89"/>
      <c r="TDQ227" s="89"/>
      <c r="TDT227" s="89"/>
      <c r="TDW227" s="89"/>
      <c r="TEC227" s="89"/>
      <c r="TEF227" s="89"/>
      <c r="TEL227" s="89"/>
      <c r="TEO227" s="89"/>
      <c r="TER227" s="89"/>
      <c r="TEU227" s="89"/>
      <c r="TFA227" s="89"/>
      <c r="TFD227" s="89"/>
      <c r="TFJ227" s="89"/>
      <c r="TFL227" s="89"/>
      <c r="TFM227" s="89"/>
      <c r="TFO227" s="89"/>
      <c r="TFR227" s="89"/>
      <c r="TFU227" s="89"/>
      <c r="TGF227" s="89"/>
      <c r="TGH227" s="89"/>
      <c r="TGT227" s="89"/>
      <c r="TGW227" s="89"/>
      <c r="THE227" s="89"/>
      <c r="THY227" s="89"/>
      <c r="TIA227" s="89"/>
      <c r="TIB227" s="89"/>
      <c r="TIC227" s="89"/>
      <c r="TID227" s="89"/>
      <c r="TIE227" s="89"/>
      <c r="TIF227" s="89"/>
      <c r="TIX227" s="89"/>
      <c r="TIY227" s="89"/>
      <c r="TJB227" s="89"/>
      <c r="TJE227" s="89"/>
      <c r="TJG227" s="89"/>
      <c r="TJI227" s="89"/>
      <c r="TJL227" s="89"/>
      <c r="TJO227" s="89"/>
      <c r="TJR227" s="89"/>
      <c r="TJX227" s="89"/>
      <c r="TKA227" s="89"/>
      <c r="TKD227" s="89"/>
      <c r="TKI227" s="89"/>
      <c r="TKW227" s="89"/>
      <c r="TKX227" s="89"/>
      <c r="TKY227" s="89"/>
      <c r="TKZ227" s="89"/>
      <c r="TLA227" s="89"/>
      <c r="TLB227" s="89"/>
      <c r="TLC227" s="89"/>
      <c r="TLD227" s="89"/>
      <c r="TLE227" s="89"/>
      <c r="TLF227" s="89"/>
      <c r="TLG227" s="89"/>
      <c r="TLH227" s="89"/>
      <c r="TLI227" s="89"/>
      <c r="TLJ227" s="89"/>
      <c r="TLK227" s="89"/>
      <c r="TLL227" s="89"/>
      <c r="TLM227" s="89"/>
      <c r="TLN227" s="89"/>
      <c r="TLO227" s="89"/>
      <c r="TLP227" s="89"/>
      <c r="TLQ227" s="89"/>
      <c r="TLR227" s="89"/>
      <c r="TLS227" s="89"/>
      <c r="TLT227" s="89"/>
      <c r="TLU227" s="89"/>
      <c r="TLV227" s="89"/>
      <c r="TLW227" s="89"/>
      <c r="TLX227" s="89"/>
      <c r="TLY227" s="89"/>
      <c r="TLZ227" s="89"/>
      <c r="TMA227" s="89"/>
      <c r="TMB227" s="89"/>
      <c r="TMC227" s="89"/>
      <c r="TMD227" s="89"/>
      <c r="TME227" s="89"/>
      <c r="TMF227" s="89"/>
      <c r="TMG227" s="89"/>
      <c r="TMH227" s="89"/>
      <c r="TMI227" s="89"/>
      <c r="TML227" s="89"/>
      <c r="TMO227" s="89"/>
      <c r="TMR227" s="89"/>
      <c r="TMU227" s="89"/>
      <c r="TMX227" s="89"/>
      <c r="TNJ227" s="89"/>
      <c r="TNM227" s="89"/>
      <c r="TNP227" s="89"/>
      <c r="TNS227" s="89"/>
      <c r="TNY227" s="89"/>
      <c r="TOB227" s="89"/>
      <c r="TOH227" s="89"/>
      <c r="TOK227" s="89"/>
      <c r="TON227" s="89"/>
      <c r="TOQ227" s="89"/>
      <c r="TOW227" s="89"/>
      <c r="TOZ227" s="89"/>
      <c r="TPF227" s="89"/>
      <c r="TPH227" s="89"/>
      <c r="TPI227" s="89"/>
      <c r="TPK227" s="89"/>
      <c r="TPN227" s="89"/>
      <c r="TPQ227" s="89"/>
      <c r="TQB227" s="89"/>
      <c r="TQD227" s="89"/>
      <c r="TQP227" s="89"/>
      <c r="TQS227" s="89"/>
      <c r="TRA227" s="89"/>
      <c r="TRU227" s="89"/>
      <c r="TRW227" s="89"/>
      <c r="TRX227" s="89"/>
      <c r="TRY227" s="89"/>
      <c r="TRZ227" s="89"/>
      <c r="TSA227" s="89"/>
      <c r="TSB227" s="89"/>
      <c r="TST227" s="89"/>
      <c r="TSU227" s="89"/>
      <c r="TSX227" s="89"/>
      <c r="TTA227" s="89"/>
      <c r="TTC227" s="89"/>
      <c r="TTE227" s="89"/>
      <c r="TTH227" s="89"/>
      <c r="TTK227" s="89"/>
      <c r="TTN227" s="89"/>
      <c r="TTT227" s="89"/>
      <c r="TTW227" s="89"/>
      <c r="TTZ227" s="89"/>
      <c r="TUE227" s="89"/>
      <c r="TUS227" s="89"/>
      <c r="TUT227" s="89"/>
      <c r="TUU227" s="89"/>
      <c r="TUV227" s="89"/>
      <c r="TUW227" s="89"/>
      <c r="TUX227" s="89"/>
      <c r="TUY227" s="89"/>
      <c r="TUZ227" s="89"/>
      <c r="TVA227" s="89"/>
      <c r="TVB227" s="89"/>
      <c r="TVC227" s="89"/>
      <c r="TVD227" s="89"/>
      <c r="TVE227" s="89"/>
      <c r="TVF227" s="89"/>
      <c r="TVG227" s="89"/>
      <c r="TVH227" s="89"/>
      <c r="TVI227" s="89"/>
      <c r="TVJ227" s="89"/>
      <c r="TVK227" s="89"/>
      <c r="TVL227" s="89"/>
      <c r="TVM227" s="89"/>
      <c r="TVN227" s="89"/>
      <c r="TVO227" s="89"/>
      <c r="TVP227" s="89"/>
      <c r="TVQ227" s="89"/>
      <c r="TVR227" s="89"/>
      <c r="TVS227" s="89"/>
      <c r="TVT227" s="89"/>
      <c r="TVU227" s="89"/>
      <c r="TVV227" s="89"/>
      <c r="TVW227" s="89"/>
      <c r="TVX227" s="89"/>
      <c r="TVY227" s="89"/>
      <c r="TVZ227" s="89"/>
      <c r="TWA227" s="89"/>
      <c r="TWB227" s="89"/>
      <c r="TWC227" s="89"/>
      <c r="TWD227" s="89"/>
      <c r="TWE227" s="89"/>
      <c r="TWH227" s="89"/>
      <c r="TWK227" s="89"/>
      <c r="TWN227" s="89"/>
      <c r="TWQ227" s="89"/>
      <c r="TWT227" s="89"/>
      <c r="TXF227" s="89"/>
      <c r="TXI227" s="89"/>
      <c r="TXL227" s="89"/>
      <c r="TXO227" s="89"/>
      <c r="TXU227" s="89"/>
      <c r="TXX227" s="89"/>
      <c r="TYD227" s="89"/>
      <c r="TYG227" s="89"/>
      <c r="TYJ227" s="89"/>
      <c r="TYM227" s="89"/>
      <c r="TYS227" s="89"/>
      <c r="TYV227" s="89"/>
      <c r="TZB227" s="89"/>
      <c r="TZD227" s="89"/>
      <c r="TZE227" s="89"/>
      <c r="TZG227" s="89"/>
      <c r="TZJ227" s="89"/>
      <c r="TZM227" s="89"/>
      <c r="TZX227" s="89"/>
      <c r="TZZ227" s="89"/>
      <c r="UAL227" s="89"/>
      <c r="UAO227" s="89"/>
      <c r="UAW227" s="89"/>
      <c r="UBQ227" s="89"/>
      <c r="UBS227" s="89"/>
      <c r="UBT227" s="89"/>
      <c r="UBU227" s="89"/>
      <c r="UBV227" s="89"/>
      <c r="UBW227" s="89"/>
      <c r="UBX227" s="89"/>
      <c r="UCP227" s="89"/>
      <c r="UCQ227" s="89"/>
      <c r="UCT227" s="89"/>
      <c r="UCW227" s="89"/>
      <c r="UCY227" s="89"/>
      <c r="UDA227" s="89"/>
      <c r="UDD227" s="89"/>
      <c r="UDG227" s="89"/>
      <c r="UDJ227" s="89"/>
      <c r="UDP227" s="89"/>
      <c r="UDS227" s="89"/>
      <c r="UDV227" s="89"/>
      <c r="UEA227" s="89"/>
      <c r="UEO227" s="89"/>
      <c r="UEP227" s="89"/>
      <c r="UEQ227" s="89"/>
      <c r="UER227" s="89"/>
      <c r="UES227" s="89"/>
      <c r="UET227" s="89"/>
      <c r="UEU227" s="89"/>
      <c r="UEV227" s="89"/>
      <c r="UEW227" s="89"/>
      <c r="UEX227" s="89"/>
      <c r="UEY227" s="89"/>
      <c r="UEZ227" s="89"/>
      <c r="UFA227" s="89"/>
      <c r="UFB227" s="89"/>
      <c r="UFC227" s="89"/>
      <c r="UFD227" s="89"/>
      <c r="UFE227" s="89"/>
      <c r="UFF227" s="89"/>
      <c r="UFG227" s="89"/>
      <c r="UFH227" s="89"/>
      <c r="UFI227" s="89"/>
      <c r="UFJ227" s="89"/>
      <c r="UFK227" s="89"/>
      <c r="UFL227" s="89"/>
      <c r="UFM227" s="89"/>
      <c r="UFN227" s="89"/>
      <c r="UFO227" s="89"/>
      <c r="UFP227" s="89"/>
      <c r="UFQ227" s="89"/>
      <c r="UFR227" s="89"/>
      <c r="UFS227" s="89"/>
      <c r="UFT227" s="89"/>
      <c r="UFU227" s="89"/>
      <c r="UFV227" s="89"/>
      <c r="UFW227" s="89"/>
      <c r="UFX227" s="89"/>
      <c r="UFY227" s="89"/>
      <c r="UFZ227" s="89"/>
      <c r="UGA227" s="89"/>
      <c r="UGD227" s="89"/>
      <c r="UGG227" s="89"/>
      <c r="UGJ227" s="89"/>
      <c r="UGM227" s="89"/>
      <c r="UGP227" s="89"/>
      <c r="UHB227" s="89"/>
      <c r="UHE227" s="89"/>
      <c r="UHH227" s="89"/>
      <c r="UHK227" s="89"/>
      <c r="UHQ227" s="89"/>
      <c r="UHT227" s="89"/>
      <c r="UHZ227" s="89"/>
      <c r="UIC227" s="89"/>
      <c r="UIF227" s="89"/>
      <c r="UII227" s="89"/>
      <c r="UIO227" s="89"/>
      <c r="UIR227" s="89"/>
      <c r="UIX227" s="89"/>
      <c r="UIZ227" s="89"/>
      <c r="UJA227" s="89"/>
      <c r="UJC227" s="89"/>
      <c r="UJF227" s="89"/>
      <c r="UJI227" s="89"/>
      <c r="UJT227" s="89"/>
      <c r="UJV227" s="89"/>
      <c r="UKH227" s="89"/>
      <c r="UKK227" s="89"/>
      <c r="UKS227" s="89"/>
      <c r="ULM227" s="89"/>
      <c r="ULO227" s="89"/>
      <c r="ULP227" s="89"/>
      <c r="ULQ227" s="89"/>
      <c r="ULR227" s="89"/>
      <c r="ULS227" s="89"/>
      <c r="ULT227" s="89"/>
      <c r="UML227" s="89"/>
      <c r="UMM227" s="89"/>
      <c r="UMP227" s="89"/>
      <c r="UMS227" s="89"/>
      <c r="UMU227" s="89"/>
      <c r="UMW227" s="89"/>
      <c r="UMZ227" s="89"/>
      <c r="UNC227" s="89"/>
      <c r="UNF227" s="89"/>
      <c r="UNL227" s="89"/>
      <c r="UNO227" s="89"/>
      <c r="UNR227" s="89"/>
      <c r="UNW227" s="89"/>
      <c r="UOK227" s="89"/>
      <c r="UOL227" s="89"/>
      <c r="UOM227" s="89"/>
      <c r="UON227" s="89"/>
      <c r="UOO227" s="89"/>
      <c r="UOP227" s="89"/>
      <c r="UOQ227" s="89"/>
      <c r="UOR227" s="89"/>
      <c r="UOS227" s="89"/>
      <c r="UOT227" s="89"/>
      <c r="UOU227" s="89"/>
      <c r="UOV227" s="89"/>
      <c r="UOW227" s="89"/>
      <c r="UOX227" s="89"/>
      <c r="UOY227" s="89"/>
      <c r="UOZ227" s="89"/>
      <c r="UPA227" s="89"/>
      <c r="UPB227" s="89"/>
      <c r="UPC227" s="89"/>
      <c r="UPD227" s="89"/>
      <c r="UPE227" s="89"/>
      <c r="UPF227" s="89"/>
      <c r="UPG227" s="89"/>
      <c r="UPH227" s="89"/>
      <c r="UPI227" s="89"/>
      <c r="UPJ227" s="89"/>
      <c r="UPK227" s="89"/>
      <c r="UPL227" s="89"/>
      <c r="UPM227" s="89"/>
      <c r="UPN227" s="89"/>
      <c r="UPO227" s="89"/>
      <c r="UPP227" s="89"/>
      <c r="UPQ227" s="89"/>
      <c r="UPR227" s="89"/>
      <c r="UPS227" s="89"/>
      <c r="UPT227" s="89"/>
      <c r="UPU227" s="89"/>
      <c r="UPV227" s="89"/>
      <c r="UPW227" s="89"/>
      <c r="UPZ227" s="89"/>
      <c r="UQC227" s="89"/>
      <c r="UQF227" s="89"/>
      <c r="UQI227" s="89"/>
      <c r="UQL227" s="89"/>
      <c r="UQX227" s="89"/>
      <c r="URA227" s="89"/>
      <c r="URD227" s="89"/>
      <c r="URG227" s="89"/>
      <c r="URM227" s="89"/>
      <c r="URP227" s="89"/>
      <c r="URV227" s="89"/>
      <c r="URY227" s="89"/>
      <c r="USB227" s="89"/>
      <c r="USE227" s="89"/>
      <c r="USK227" s="89"/>
      <c r="USN227" s="89"/>
      <c r="UST227" s="89"/>
      <c r="USV227" s="89"/>
      <c r="USW227" s="89"/>
      <c r="USY227" s="89"/>
      <c r="UTB227" s="89"/>
      <c r="UTE227" s="89"/>
      <c r="UTP227" s="89"/>
      <c r="UTR227" s="89"/>
      <c r="UUD227" s="89"/>
      <c r="UUG227" s="89"/>
      <c r="UUO227" s="89"/>
      <c r="UVI227" s="89"/>
      <c r="UVK227" s="89"/>
      <c r="UVL227" s="89"/>
      <c r="UVM227" s="89"/>
      <c r="UVN227" s="89"/>
      <c r="UVO227" s="89"/>
      <c r="UVP227" s="89"/>
      <c r="UWH227" s="89"/>
      <c r="UWI227" s="89"/>
      <c r="UWL227" s="89"/>
      <c r="UWO227" s="89"/>
      <c r="UWQ227" s="89"/>
      <c r="UWS227" s="89"/>
      <c r="UWV227" s="89"/>
      <c r="UWY227" s="89"/>
      <c r="UXB227" s="89"/>
      <c r="UXH227" s="89"/>
      <c r="UXK227" s="89"/>
      <c r="UXN227" s="89"/>
      <c r="UXS227" s="89"/>
      <c r="UYG227" s="89"/>
      <c r="UYH227" s="89"/>
      <c r="UYI227" s="89"/>
      <c r="UYJ227" s="89"/>
      <c r="UYK227" s="89"/>
      <c r="UYL227" s="89"/>
      <c r="UYM227" s="89"/>
      <c r="UYN227" s="89"/>
      <c r="UYO227" s="89"/>
      <c r="UYP227" s="89"/>
      <c r="UYQ227" s="89"/>
      <c r="UYR227" s="89"/>
      <c r="UYS227" s="89"/>
      <c r="UYT227" s="89"/>
      <c r="UYU227" s="89"/>
      <c r="UYV227" s="89"/>
      <c r="UYW227" s="89"/>
      <c r="UYX227" s="89"/>
      <c r="UYY227" s="89"/>
      <c r="UYZ227" s="89"/>
      <c r="UZA227" s="89"/>
      <c r="UZB227" s="89"/>
      <c r="UZC227" s="89"/>
      <c r="UZD227" s="89"/>
      <c r="UZE227" s="89"/>
      <c r="UZF227" s="89"/>
      <c r="UZG227" s="89"/>
      <c r="UZH227" s="89"/>
      <c r="UZI227" s="89"/>
      <c r="UZJ227" s="89"/>
      <c r="UZK227" s="89"/>
      <c r="UZL227" s="89"/>
      <c r="UZM227" s="89"/>
      <c r="UZN227" s="89"/>
      <c r="UZO227" s="89"/>
      <c r="UZP227" s="89"/>
      <c r="UZQ227" s="89"/>
      <c r="UZR227" s="89"/>
      <c r="UZS227" s="89"/>
      <c r="UZV227" s="89"/>
      <c r="UZY227" s="89"/>
      <c r="VAB227" s="89"/>
      <c r="VAE227" s="89"/>
      <c r="VAH227" s="89"/>
      <c r="VAT227" s="89"/>
      <c r="VAW227" s="89"/>
      <c r="VAZ227" s="89"/>
      <c r="VBC227" s="89"/>
      <c r="VBI227" s="89"/>
      <c r="VBL227" s="89"/>
      <c r="VBR227" s="89"/>
      <c r="VBU227" s="89"/>
      <c r="VBX227" s="89"/>
      <c r="VCA227" s="89"/>
      <c r="VCG227" s="89"/>
      <c r="VCJ227" s="89"/>
      <c r="VCP227" s="89"/>
      <c r="VCR227" s="89"/>
      <c r="VCS227" s="89"/>
      <c r="VCU227" s="89"/>
      <c r="VCX227" s="89"/>
      <c r="VDA227" s="89"/>
      <c r="VDL227" s="89"/>
      <c r="VDN227" s="89"/>
      <c r="VDZ227" s="89"/>
      <c r="VEC227" s="89"/>
      <c r="VEK227" s="89"/>
      <c r="VFE227" s="89"/>
      <c r="VFG227" s="89"/>
      <c r="VFH227" s="89"/>
      <c r="VFI227" s="89"/>
      <c r="VFJ227" s="89"/>
      <c r="VFK227" s="89"/>
      <c r="VFL227" s="89"/>
      <c r="VGD227" s="89"/>
      <c r="VGE227" s="89"/>
      <c r="VGH227" s="89"/>
      <c r="VGK227" s="89"/>
      <c r="VGM227" s="89"/>
      <c r="VGO227" s="89"/>
      <c r="VGR227" s="89"/>
      <c r="VGU227" s="89"/>
      <c r="VGX227" s="89"/>
      <c r="VHD227" s="89"/>
      <c r="VHG227" s="89"/>
      <c r="VHJ227" s="89"/>
      <c r="VHO227" s="89"/>
      <c r="VIC227" s="89"/>
      <c r="VID227" s="89"/>
      <c r="VIE227" s="89"/>
      <c r="VIF227" s="89"/>
      <c r="VIG227" s="89"/>
      <c r="VIH227" s="89"/>
      <c r="VII227" s="89"/>
      <c r="VIJ227" s="89"/>
      <c r="VIK227" s="89"/>
      <c r="VIL227" s="89"/>
      <c r="VIM227" s="89"/>
      <c r="VIN227" s="89"/>
      <c r="VIO227" s="89"/>
      <c r="VIP227" s="89"/>
      <c r="VIQ227" s="89"/>
      <c r="VIR227" s="89"/>
      <c r="VIS227" s="89"/>
      <c r="VIT227" s="89"/>
      <c r="VIU227" s="89"/>
      <c r="VIV227" s="89"/>
      <c r="VIW227" s="89"/>
      <c r="VIX227" s="89"/>
      <c r="VIY227" s="89"/>
      <c r="VIZ227" s="89"/>
      <c r="VJA227" s="89"/>
      <c r="VJB227" s="89"/>
      <c r="VJC227" s="89"/>
      <c r="VJD227" s="89"/>
      <c r="VJE227" s="89"/>
      <c r="VJF227" s="89"/>
      <c r="VJG227" s="89"/>
      <c r="VJH227" s="89"/>
      <c r="VJI227" s="89"/>
      <c r="VJJ227" s="89"/>
      <c r="VJK227" s="89"/>
      <c r="VJL227" s="89"/>
      <c r="VJM227" s="89"/>
      <c r="VJN227" s="89"/>
      <c r="VJO227" s="89"/>
      <c r="VJR227" s="89"/>
      <c r="VJU227" s="89"/>
      <c r="VJX227" s="89"/>
      <c r="VKA227" s="89"/>
      <c r="VKD227" s="89"/>
      <c r="VKP227" s="89"/>
      <c r="VKS227" s="89"/>
      <c r="VKV227" s="89"/>
      <c r="VKY227" s="89"/>
      <c r="VLE227" s="89"/>
      <c r="VLH227" s="89"/>
      <c r="VLN227" s="89"/>
      <c r="VLQ227" s="89"/>
      <c r="VLT227" s="89"/>
      <c r="VLW227" s="89"/>
      <c r="VMC227" s="89"/>
      <c r="VMF227" s="89"/>
      <c r="VML227" s="89"/>
      <c r="VMN227" s="89"/>
      <c r="VMO227" s="89"/>
      <c r="VMQ227" s="89"/>
      <c r="VMT227" s="89"/>
      <c r="VMW227" s="89"/>
      <c r="VNH227" s="89"/>
      <c r="VNJ227" s="89"/>
      <c r="VNV227" s="89"/>
      <c r="VNY227" s="89"/>
      <c r="VOG227" s="89"/>
      <c r="VPA227" s="89"/>
      <c r="VPC227" s="89"/>
      <c r="VPD227" s="89"/>
      <c r="VPE227" s="89"/>
      <c r="VPF227" s="89"/>
      <c r="VPG227" s="89"/>
      <c r="VPH227" s="89"/>
      <c r="VPZ227" s="89"/>
      <c r="VQA227" s="89"/>
      <c r="VQD227" s="89"/>
      <c r="VQG227" s="89"/>
      <c r="VQI227" s="89"/>
      <c r="VQK227" s="89"/>
      <c r="VQN227" s="89"/>
      <c r="VQQ227" s="89"/>
      <c r="VQT227" s="89"/>
      <c r="VQZ227" s="89"/>
      <c r="VRC227" s="89"/>
      <c r="VRF227" s="89"/>
      <c r="VRK227" s="89"/>
      <c r="VRY227" s="89"/>
      <c r="VRZ227" s="89"/>
      <c r="VSA227" s="89"/>
      <c r="VSB227" s="89"/>
      <c r="VSC227" s="89"/>
      <c r="VSD227" s="89"/>
      <c r="VSE227" s="89"/>
      <c r="VSF227" s="89"/>
      <c r="VSG227" s="89"/>
      <c r="VSH227" s="89"/>
      <c r="VSI227" s="89"/>
      <c r="VSJ227" s="89"/>
      <c r="VSK227" s="89"/>
      <c r="VSL227" s="89"/>
      <c r="VSM227" s="89"/>
      <c r="VSN227" s="89"/>
      <c r="VSO227" s="89"/>
      <c r="VSP227" s="89"/>
      <c r="VSQ227" s="89"/>
      <c r="VSR227" s="89"/>
      <c r="VSS227" s="89"/>
      <c r="VST227" s="89"/>
      <c r="VSU227" s="89"/>
      <c r="VSV227" s="89"/>
      <c r="VSW227" s="89"/>
      <c r="VSX227" s="89"/>
      <c r="VSY227" s="89"/>
      <c r="VSZ227" s="89"/>
      <c r="VTA227" s="89"/>
      <c r="VTB227" s="89"/>
      <c r="VTC227" s="89"/>
      <c r="VTD227" s="89"/>
      <c r="VTE227" s="89"/>
      <c r="VTF227" s="89"/>
      <c r="VTG227" s="89"/>
      <c r="VTH227" s="89"/>
      <c r="VTI227" s="89"/>
      <c r="VTJ227" s="89"/>
      <c r="VTK227" s="89"/>
      <c r="VTN227" s="89"/>
      <c r="VTQ227" s="89"/>
      <c r="VTT227" s="89"/>
      <c r="VTW227" s="89"/>
      <c r="VTZ227" s="89"/>
      <c r="VUL227" s="89"/>
      <c r="VUO227" s="89"/>
      <c r="VUR227" s="89"/>
      <c r="VUU227" s="89"/>
      <c r="VVA227" s="89"/>
      <c r="VVD227" s="89"/>
      <c r="VVJ227" s="89"/>
      <c r="VVM227" s="89"/>
      <c r="VVP227" s="89"/>
      <c r="VVS227" s="89"/>
      <c r="VVY227" s="89"/>
      <c r="VWB227" s="89"/>
      <c r="VWH227" s="89"/>
      <c r="VWJ227" s="89"/>
      <c r="VWK227" s="89"/>
      <c r="VWM227" s="89"/>
      <c r="VWP227" s="89"/>
      <c r="VWS227" s="89"/>
      <c r="VXD227" s="89"/>
      <c r="VXF227" s="89"/>
      <c r="VXR227" s="89"/>
      <c r="VXU227" s="89"/>
      <c r="VYC227" s="89"/>
      <c r="VYW227" s="89"/>
      <c r="VYY227" s="89"/>
      <c r="VYZ227" s="89"/>
      <c r="VZA227" s="89"/>
      <c r="VZB227" s="89"/>
      <c r="VZC227" s="89"/>
      <c r="VZD227" s="89"/>
      <c r="VZV227" s="89"/>
      <c r="VZW227" s="89"/>
      <c r="VZZ227" s="89"/>
      <c r="WAC227" s="89"/>
      <c r="WAE227" s="89"/>
      <c r="WAG227" s="89"/>
      <c r="WAJ227" s="89"/>
      <c r="WAM227" s="89"/>
      <c r="WAP227" s="89"/>
      <c r="WAV227" s="89"/>
      <c r="WAY227" s="89"/>
      <c r="WBB227" s="89"/>
      <c r="WBG227" s="89"/>
      <c r="WBU227" s="89"/>
      <c r="WBV227" s="89"/>
      <c r="WBW227" s="89"/>
      <c r="WBX227" s="89"/>
      <c r="WBY227" s="89"/>
      <c r="WBZ227" s="89"/>
      <c r="WCA227" s="89"/>
      <c r="WCB227" s="89"/>
      <c r="WCC227" s="89"/>
      <c r="WCD227" s="89"/>
      <c r="WCE227" s="89"/>
      <c r="WCF227" s="89"/>
      <c r="WCG227" s="89"/>
      <c r="WCH227" s="89"/>
      <c r="WCI227" s="89"/>
      <c r="WCJ227" s="89"/>
      <c r="WCK227" s="89"/>
      <c r="WCL227" s="89"/>
      <c r="WCM227" s="89"/>
      <c r="WCN227" s="89"/>
      <c r="WCO227" s="89"/>
      <c r="WCP227" s="89"/>
      <c r="WCQ227" s="89"/>
      <c r="WCR227" s="89"/>
      <c r="WCS227" s="89"/>
      <c r="WCT227" s="89"/>
      <c r="WCU227" s="89"/>
      <c r="WCV227" s="89"/>
      <c r="WCW227" s="89"/>
      <c r="WCX227" s="89"/>
      <c r="WCY227" s="89"/>
      <c r="WCZ227" s="89"/>
      <c r="WDA227" s="89"/>
      <c r="WDB227" s="89"/>
      <c r="WDC227" s="89"/>
      <c r="WDD227" s="89"/>
      <c r="WDE227" s="89"/>
      <c r="WDF227" s="89"/>
      <c r="WDG227" s="89"/>
      <c r="WDJ227" s="89"/>
      <c r="WDM227" s="89"/>
      <c r="WDP227" s="89"/>
      <c r="WDS227" s="89"/>
      <c r="WDV227" s="89"/>
      <c r="WEH227" s="89"/>
      <c r="WEK227" s="89"/>
      <c r="WEN227" s="89"/>
      <c r="WEQ227" s="89"/>
      <c r="WEW227" s="89"/>
      <c r="WEZ227" s="89"/>
      <c r="WFF227" s="89"/>
      <c r="WFI227" s="89"/>
      <c r="WFL227" s="89"/>
      <c r="WFO227" s="89"/>
      <c r="WFU227" s="89"/>
      <c r="WFX227" s="89"/>
      <c r="WGD227" s="89"/>
      <c r="WGF227" s="89"/>
      <c r="WGG227" s="89"/>
      <c r="WGI227" s="89"/>
      <c r="WGL227" s="89"/>
      <c r="WGO227" s="89"/>
      <c r="WGZ227" s="89"/>
      <c r="WHB227" s="89"/>
      <c r="WHN227" s="89"/>
      <c r="WHQ227" s="89"/>
      <c r="WHY227" s="89"/>
      <c r="WIS227" s="89"/>
      <c r="WIU227" s="89"/>
      <c r="WIV227" s="89"/>
      <c r="WIW227" s="89"/>
      <c r="WIX227" s="89"/>
      <c r="WIY227" s="89"/>
      <c r="WIZ227" s="89"/>
      <c r="WJR227" s="89"/>
      <c r="WJS227" s="89"/>
      <c r="WJV227" s="89"/>
      <c r="WJY227" s="89"/>
      <c r="WKA227" s="89"/>
      <c r="WKC227" s="89"/>
      <c r="WKF227" s="89"/>
      <c r="WKI227" s="89"/>
      <c r="WKL227" s="89"/>
      <c r="WKR227" s="89"/>
      <c r="WKU227" s="89"/>
      <c r="WKX227" s="89"/>
      <c r="WLC227" s="89"/>
      <c r="WLQ227" s="89"/>
      <c r="WLR227" s="89"/>
      <c r="WLS227" s="89"/>
      <c r="WLT227" s="89"/>
      <c r="WLU227" s="89"/>
      <c r="WLV227" s="89"/>
      <c r="WLW227" s="89"/>
      <c r="WLX227" s="89"/>
      <c r="WLY227" s="89"/>
      <c r="WLZ227" s="89"/>
      <c r="WMA227" s="89"/>
      <c r="WMB227" s="89"/>
      <c r="WMC227" s="89"/>
      <c r="WMD227" s="89"/>
      <c r="WME227" s="89"/>
      <c r="WMF227" s="89"/>
      <c r="WMG227" s="89"/>
      <c r="WMH227" s="89"/>
      <c r="WMI227" s="89"/>
      <c r="WMJ227" s="89"/>
      <c r="WMK227" s="89"/>
      <c r="WML227" s="89"/>
      <c r="WMM227" s="89"/>
      <c r="WMN227" s="89"/>
      <c r="WMO227" s="89"/>
      <c r="WMP227" s="89"/>
      <c r="WMQ227" s="89"/>
      <c r="WMR227" s="89"/>
      <c r="WMS227" s="89"/>
      <c r="WMT227" s="89"/>
      <c r="WMU227" s="89"/>
      <c r="WMV227" s="89"/>
      <c r="WMW227" s="89"/>
      <c r="WMX227" s="89"/>
      <c r="WMY227" s="89"/>
      <c r="WMZ227" s="89"/>
      <c r="WNA227" s="89"/>
      <c r="WNB227" s="89"/>
      <c r="WNC227" s="89"/>
      <c r="WNF227" s="89"/>
      <c r="WNI227" s="89"/>
      <c r="WNL227" s="89"/>
      <c r="WNO227" s="89"/>
      <c r="WNR227" s="89"/>
      <c r="WOD227" s="89"/>
      <c r="WOG227" s="89"/>
      <c r="WOJ227" s="89"/>
      <c r="WOM227" s="89"/>
      <c r="WOS227" s="89"/>
      <c r="WOV227" s="89"/>
      <c r="WPB227" s="89"/>
      <c r="WPE227" s="89"/>
      <c r="WPH227" s="89"/>
      <c r="WPK227" s="89"/>
      <c r="WPQ227" s="89"/>
      <c r="WPT227" s="89"/>
      <c r="WPZ227" s="89"/>
      <c r="WQB227" s="89"/>
      <c r="WQC227" s="89"/>
      <c r="WQE227" s="89"/>
      <c r="WQH227" s="89"/>
      <c r="WQK227" s="89"/>
      <c r="WQV227" s="89"/>
      <c r="WQX227" s="89"/>
      <c r="WRJ227" s="89"/>
      <c r="WRM227" s="89"/>
      <c r="WRU227" s="89"/>
      <c r="WSO227" s="89"/>
      <c r="WSQ227" s="89"/>
      <c r="WSR227" s="89"/>
      <c r="WSS227" s="89"/>
      <c r="WST227" s="89"/>
      <c r="WSU227" s="89"/>
      <c r="WSV227" s="89"/>
      <c r="WTN227" s="89"/>
      <c r="WTO227" s="89"/>
      <c r="WTR227" s="89"/>
      <c r="WTU227" s="89"/>
      <c r="WTW227" s="89"/>
      <c r="WTY227" s="89"/>
      <c r="WUB227" s="89"/>
      <c r="WUE227" s="89"/>
      <c r="WUH227" s="89"/>
      <c r="WUN227" s="89"/>
      <c r="WUQ227" s="89"/>
      <c r="WUT227" s="89"/>
      <c r="WUY227" s="89"/>
    </row>
    <row r="228" spans="1:1015 1029:2039 2053:3063 3077:4087 4101:5111 5125:6135 6149:7159 7173:8183 8197:9207 9221:10231 10245:11255 11269:12279 12293:13303 13317:14327 14341:15351 15365:16119" s="45" customFormat="1" ht="21.75" hidden="1" customHeight="1">
      <c r="A228" s="6" t="s">
        <v>21</v>
      </c>
      <c r="B228" s="44" t="s">
        <v>330</v>
      </c>
      <c r="C228" s="5"/>
      <c r="D228" s="59"/>
      <c r="E228" s="60"/>
    </row>
    <row r="229" spans="1:1015 1029:2039 2053:3063 3077:4087 4101:5111 5125:6135 6149:7159 7173:8183 8197:9207 9221:10231 10245:11255 11269:12279 12293:13303 13317:14327 14341:15351 15365:16119" s="45" customFormat="1" ht="21.75" customHeight="1">
      <c r="A229" s="8" t="s">
        <v>22</v>
      </c>
      <c r="B229" s="82" t="s">
        <v>325</v>
      </c>
      <c r="C229" s="5">
        <v>115</v>
      </c>
      <c r="D229" s="59">
        <f>_xlfn.IFNA(VLOOKUP(A229,'9.12'!A228:C528,3,),)</f>
        <v>19000</v>
      </c>
      <c r="E229" s="83">
        <f t="shared" ref="E229:E230" si="4">+D229*C229</f>
        <v>2185000</v>
      </c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G229" s="89"/>
      <c r="AH229" s="89"/>
      <c r="AI229" s="89"/>
      <c r="AJ229" s="89"/>
      <c r="AK229" s="89"/>
      <c r="AL229" s="89"/>
      <c r="AM229" s="89"/>
      <c r="AN229" s="89"/>
      <c r="AO229" s="89"/>
      <c r="AP229" s="89"/>
      <c r="AQ229" s="89"/>
      <c r="AT229" s="89"/>
      <c r="AW229" s="89"/>
      <c r="AZ229" s="89"/>
      <c r="BC229" s="89"/>
      <c r="BF229" s="89"/>
      <c r="BR229" s="89"/>
      <c r="BU229" s="89"/>
      <c r="BX229" s="89"/>
      <c r="CA229" s="89"/>
      <c r="CG229" s="89"/>
      <c r="CJ229" s="89"/>
      <c r="CP229" s="89"/>
      <c r="CS229" s="89"/>
      <c r="CV229" s="89"/>
      <c r="CY229" s="89"/>
      <c r="DE229" s="89"/>
      <c r="DH229" s="89"/>
      <c r="DN229" s="89"/>
      <c r="DP229" s="89"/>
      <c r="DQ229" s="89"/>
      <c r="DS229" s="89"/>
      <c r="DV229" s="89"/>
      <c r="DY229" s="89"/>
      <c r="EJ229" s="89"/>
      <c r="EL229" s="89"/>
      <c r="EX229" s="89"/>
      <c r="FA229" s="89"/>
      <c r="FI229" s="89"/>
      <c r="GC229" s="89"/>
      <c r="GE229" s="89"/>
      <c r="GF229" s="89"/>
      <c r="GG229" s="89"/>
      <c r="GH229" s="89"/>
      <c r="GI229" s="89"/>
      <c r="GJ229" s="89"/>
      <c r="HB229" s="89"/>
      <c r="HC229" s="89"/>
      <c r="HF229" s="89"/>
      <c r="HI229" s="89"/>
      <c r="HK229" s="89"/>
      <c r="HM229" s="89"/>
      <c r="HP229" s="89"/>
      <c r="HS229" s="89"/>
      <c r="HV229" s="89"/>
      <c r="IB229" s="89"/>
      <c r="IE229" s="89"/>
      <c r="IH229" s="89"/>
      <c r="IM229" s="89"/>
      <c r="JA229" s="89"/>
      <c r="JB229" s="89"/>
      <c r="JC229" s="89"/>
      <c r="JD229" s="89"/>
      <c r="JE229" s="89"/>
      <c r="JF229" s="89"/>
      <c r="JG229" s="89"/>
      <c r="JH229" s="89"/>
      <c r="JI229" s="89"/>
      <c r="JJ229" s="89"/>
      <c r="JK229" s="89"/>
      <c r="JL229" s="89"/>
      <c r="JM229" s="89"/>
      <c r="JN229" s="89"/>
      <c r="JO229" s="89"/>
      <c r="JP229" s="89"/>
      <c r="JQ229" s="89"/>
      <c r="JR229" s="89"/>
      <c r="JS229" s="89"/>
      <c r="JT229" s="89"/>
      <c r="JU229" s="89"/>
      <c r="JV229" s="89"/>
      <c r="JW229" s="89"/>
      <c r="JX229" s="89"/>
      <c r="JY229" s="89"/>
      <c r="JZ229" s="89"/>
      <c r="KA229" s="89"/>
      <c r="KB229" s="89"/>
      <c r="KC229" s="89"/>
      <c r="KD229" s="89"/>
      <c r="KE229" s="89"/>
      <c r="KF229" s="89"/>
      <c r="KG229" s="89"/>
      <c r="KH229" s="89"/>
      <c r="KI229" s="89"/>
      <c r="KJ229" s="89"/>
      <c r="KK229" s="89"/>
      <c r="KL229" s="89"/>
      <c r="KM229" s="89"/>
      <c r="KP229" s="89"/>
      <c r="KS229" s="89"/>
      <c r="KV229" s="89"/>
      <c r="KY229" s="89"/>
      <c r="LB229" s="89"/>
      <c r="LN229" s="89"/>
      <c r="LQ229" s="89"/>
      <c r="LT229" s="89"/>
      <c r="LW229" s="89"/>
      <c r="MC229" s="89"/>
      <c r="MF229" s="89"/>
      <c r="ML229" s="89"/>
      <c r="MO229" s="89"/>
      <c r="MR229" s="89"/>
      <c r="MU229" s="89"/>
      <c r="NA229" s="89"/>
      <c r="ND229" s="89"/>
      <c r="NJ229" s="89"/>
      <c r="NL229" s="89"/>
      <c r="NM229" s="89"/>
      <c r="NO229" s="89"/>
      <c r="NR229" s="89"/>
      <c r="NU229" s="89"/>
      <c r="OF229" s="89"/>
      <c r="OH229" s="89"/>
      <c r="OT229" s="89"/>
      <c r="OW229" s="89"/>
      <c r="PE229" s="89"/>
      <c r="PY229" s="89"/>
      <c r="QA229" s="89"/>
      <c r="QB229" s="89"/>
      <c r="QC229" s="89"/>
      <c r="QD229" s="89"/>
      <c r="QE229" s="89"/>
      <c r="QF229" s="89"/>
      <c r="QX229" s="89"/>
      <c r="QY229" s="89"/>
      <c r="RB229" s="89"/>
      <c r="RE229" s="89"/>
      <c r="RG229" s="89"/>
      <c r="RI229" s="89"/>
      <c r="RL229" s="89"/>
      <c r="RO229" s="89"/>
      <c r="RR229" s="89"/>
      <c r="RX229" s="89"/>
      <c r="SA229" s="89"/>
      <c r="SD229" s="89"/>
      <c r="SI229" s="89"/>
      <c r="SW229" s="89"/>
      <c r="SX229" s="89"/>
      <c r="SY229" s="89"/>
      <c r="SZ229" s="89"/>
      <c r="TA229" s="89"/>
      <c r="TB229" s="89"/>
      <c r="TC229" s="89"/>
      <c r="TD229" s="89"/>
      <c r="TE229" s="89"/>
      <c r="TF229" s="89"/>
      <c r="TG229" s="89"/>
      <c r="TH229" s="89"/>
      <c r="TI229" s="89"/>
      <c r="TJ229" s="89"/>
      <c r="TK229" s="89"/>
      <c r="TL229" s="89"/>
      <c r="TM229" s="89"/>
      <c r="TN229" s="89"/>
      <c r="TO229" s="89"/>
      <c r="TP229" s="89"/>
      <c r="TQ229" s="89"/>
      <c r="TR229" s="89"/>
      <c r="TS229" s="89"/>
      <c r="TT229" s="89"/>
      <c r="TU229" s="89"/>
      <c r="TV229" s="89"/>
      <c r="TW229" s="89"/>
      <c r="TX229" s="89"/>
      <c r="TY229" s="89"/>
      <c r="TZ229" s="89"/>
      <c r="UA229" s="89"/>
      <c r="UB229" s="89"/>
      <c r="UC229" s="89"/>
      <c r="UD229" s="89"/>
      <c r="UE229" s="89"/>
      <c r="UF229" s="89"/>
      <c r="UG229" s="89"/>
      <c r="UH229" s="89"/>
      <c r="UI229" s="89"/>
      <c r="UL229" s="89"/>
      <c r="UO229" s="89"/>
      <c r="UR229" s="89"/>
      <c r="UU229" s="89"/>
      <c r="UX229" s="89"/>
      <c r="VJ229" s="89"/>
      <c r="VM229" s="89"/>
      <c r="VP229" s="89"/>
      <c r="VS229" s="89"/>
      <c r="VY229" s="89"/>
      <c r="WB229" s="89"/>
      <c r="WH229" s="89"/>
      <c r="WK229" s="89"/>
      <c r="WN229" s="89"/>
      <c r="WQ229" s="89"/>
      <c r="WW229" s="89"/>
      <c r="WZ229" s="89"/>
      <c r="XF229" s="89"/>
      <c r="XH229" s="89"/>
      <c r="XI229" s="89"/>
      <c r="XK229" s="89"/>
      <c r="XN229" s="89"/>
      <c r="XQ229" s="89"/>
      <c r="YB229" s="89"/>
      <c r="YD229" s="89"/>
      <c r="YP229" s="89"/>
      <c r="YS229" s="89"/>
      <c r="ZA229" s="89"/>
      <c r="ZU229" s="89"/>
      <c r="ZW229" s="89"/>
      <c r="ZX229" s="89"/>
      <c r="ZY229" s="89"/>
      <c r="ZZ229" s="89"/>
      <c r="AAA229" s="89"/>
      <c r="AAB229" s="89"/>
      <c r="AAT229" s="89"/>
      <c r="AAU229" s="89"/>
      <c r="AAX229" s="89"/>
      <c r="ABA229" s="89"/>
      <c r="ABC229" s="89"/>
      <c r="ABE229" s="89"/>
      <c r="ABH229" s="89"/>
      <c r="ABK229" s="89"/>
      <c r="ABN229" s="89"/>
      <c r="ABT229" s="89"/>
      <c r="ABW229" s="89"/>
      <c r="ABZ229" s="89"/>
      <c r="ACE229" s="89"/>
      <c r="ACS229" s="89"/>
      <c r="ACT229" s="89"/>
      <c r="ACU229" s="89"/>
      <c r="ACV229" s="89"/>
      <c r="ACW229" s="89"/>
      <c r="ACX229" s="89"/>
      <c r="ACY229" s="89"/>
      <c r="ACZ229" s="89"/>
      <c r="ADA229" s="89"/>
      <c r="ADB229" s="89"/>
      <c r="ADC229" s="89"/>
      <c r="ADD229" s="89"/>
      <c r="ADE229" s="89"/>
      <c r="ADF229" s="89"/>
      <c r="ADG229" s="89"/>
      <c r="ADH229" s="89"/>
      <c r="ADI229" s="89"/>
      <c r="ADJ229" s="89"/>
      <c r="ADK229" s="89"/>
      <c r="ADL229" s="89"/>
      <c r="ADM229" s="89"/>
      <c r="ADN229" s="89"/>
      <c r="ADO229" s="89"/>
      <c r="ADP229" s="89"/>
      <c r="ADQ229" s="89"/>
      <c r="ADR229" s="89"/>
      <c r="ADS229" s="89"/>
      <c r="ADT229" s="89"/>
      <c r="ADU229" s="89"/>
      <c r="ADV229" s="89"/>
      <c r="ADW229" s="89"/>
      <c r="ADX229" s="89"/>
      <c r="ADY229" s="89"/>
      <c r="ADZ229" s="89"/>
      <c r="AEA229" s="89"/>
      <c r="AEB229" s="89"/>
      <c r="AEC229" s="89"/>
      <c r="AED229" s="89"/>
      <c r="AEE229" s="89"/>
      <c r="AEH229" s="89"/>
      <c r="AEK229" s="89"/>
      <c r="AEN229" s="89"/>
      <c r="AEQ229" s="89"/>
      <c r="AET229" s="89"/>
      <c r="AFF229" s="89"/>
      <c r="AFI229" s="89"/>
      <c r="AFL229" s="89"/>
      <c r="AFO229" s="89"/>
      <c r="AFU229" s="89"/>
      <c r="AFX229" s="89"/>
      <c r="AGD229" s="89"/>
      <c r="AGG229" s="89"/>
      <c r="AGJ229" s="89"/>
      <c r="AGM229" s="89"/>
      <c r="AGS229" s="89"/>
      <c r="AGV229" s="89"/>
      <c r="AHB229" s="89"/>
      <c r="AHD229" s="89"/>
      <c r="AHE229" s="89"/>
      <c r="AHG229" s="89"/>
      <c r="AHJ229" s="89"/>
      <c r="AHM229" s="89"/>
      <c r="AHX229" s="89"/>
      <c r="AHZ229" s="89"/>
      <c r="AIL229" s="89"/>
      <c r="AIO229" s="89"/>
      <c r="AIW229" s="89"/>
      <c r="AJQ229" s="89"/>
      <c r="AJS229" s="89"/>
      <c r="AJT229" s="89"/>
      <c r="AJU229" s="89"/>
      <c r="AJV229" s="89"/>
      <c r="AJW229" s="89"/>
      <c r="AJX229" s="89"/>
      <c r="AKP229" s="89"/>
      <c r="AKQ229" s="89"/>
      <c r="AKT229" s="89"/>
      <c r="AKW229" s="89"/>
      <c r="AKY229" s="89"/>
      <c r="ALA229" s="89"/>
      <c r="ALD229" s="89"/>
      <c r="ALG229" s="89"/>
      <c r="ALJ229" s="89"/>
      <c r="ALP229" s="89"/>
      <c r="ALS229" s="89"/>
      <c r="ALV229" s="89"/>
      <c r="AMA229" s="89"/>
      <c r="AMO229" s="89"/>
      <c r="AMP229" s="89"/>
      <c r="AMQ229" s="89"/>
      <c r="AMR229" s="89"/>
      <c r="AMS229" s="89"/>
      <c r="AMT229" s="89"/>
      <c r="AMU229" s="89"/>
      <c r="AMV229" s="89"/>
      <c r="AMW229" s="89"/>
      <c r="AMX229" s="89"/>
      <c r="AMY229" s="89"/>
      <c r="AMZ229" s="89"/>
      <c r="ANA229" s="89"/>
      <c r="ANB229" s="89"/>
      <c r="ANC229" s="89"/>
      <c r="AND229" s="89"/>
      <c r="ANE229" s="89"/>
      <c r="ANF229" s="89"/>
      <c r="ANG229" s="89"/>
      <c r="ANH229" s="89"/>
      <c r="ANI229" s="89"/>
      <c r="ANJ229" s="89"/>
      <c r="ANK229" s="89"/>
      <c r="ANL229" s="89"/>
      <c r="ANM229" s="89"/>
      <c r="ANN229" s="89"/>
      <c r="ANO229" s="89"/>
      <c r="ANP229" s="89"/>
      <c r="ANQ229" s="89"/>
      <c r="ANR229" s="89"/>
      <c r="ANS229" s="89"/>
      <c r="ANT229" s="89"/>
      <c r="ANU229" s="89"/>
      <c r="ANV229" s="89"/>
      <c r="ANW229" s="89"/>
      <c r="ANX229" s="89"/>
      <c r="ANY229" s="89"/>
      <c r="ANZ229" s="89"/>
      <c r="AOA229" s="89"/>
      <c r="AOD229" s="89"/>
      <c r="AOG229" s="89"/>
      <c r="AOJ229" s="89"/>
      <c r="AOM229" s="89"/>
      <c r="AOP229" s="89"/>
      <c r="APB229" s="89"/>
      <c r="APE229" s="89"/>
      <c r="APH229" s="89"/>
      <c r="APK229" s="89"/>
      <c r="APQ229" s="89"/>
      <c r="APT229" s="89"/>
      <c r="APZ229" s="89"/>
      <c r="AQC229" s="89"/>
      <c r="AQF229" s="89"/>
      <c r="AQI229" s="89"/>
      <c r="AQO229" s="89"/>
      <c r="AQR229" s="89"/>
      <c r="AQX229" s="89"/>
      <c r="AQZ229" s="89"/>
      <c r="ARA229" s="89"/>
      <c r="ARC229" s="89"/>
      <c r="ARF229" s="89"/>
      <c r="ARI229" s="89"/>
      <c r="ART229" s="89"/>
      <c r="ARV229" s="89"/>
      <c r="ASH229" s="89"/>
      <c r="ASK229" s="89"/>
      <c r="ASS229" s="89"/>
      <c r="ATM229" s="89"/>
      <c r="ATO229" s="89"/>
      <c r="ATP229" s="89"/>
      <c r="ATQ229" s="89"/>
      <c r="ATR229" s="89"/>
      <c r="ATS229" s="89"/>
      <c r="ATT229" s="89"/>
      <c r="AUL229" s="89"/>
      <c r="AUM229" s="89"/>
      <c r="AUP229" s="89"/>
      <c r="AUS229" s="89"/>
      <c r="AUU229" s="89"/>
      <c r="AUW229" s="89"/>
      <c r="AUZ229" s="89"/>
      <c r="AVC229" s="89"/>
      <c r="AVF229" s="89"/>
      <c r="AVL229" s="89"/>
      <c r="AVO229" s="89"/>
      <c r="AVR229" s="89"/>
      <c r="AVW229" s="89"/>
      <c r="AWK229" s="89"/>
      <c r="AWL229" s="89"/>
      <c r="AWM229" s="89"/>
      <c r="AWN229" s="89"/>
      <c r="AWO229" s="89"/>
      <c r="AWP229" s="89"/>
      <c r="AWQ229" s="89"/>
      <c r="AWR229" s="89"/>
      <c r="AWS229" s="89"/>
      <c r="AWT229" s="89"/>
      <c r="AWU229" s="89"/>
      <c r="AWV229" s="89"/>
      <c r="AWW229" s="89"/>
      <c r="AWX229" s="89"/>
      <c r="AWY229" s="89"/>
      <c r="AWZ229" s="89"/>
      <c r="AXA229" s="89"/>
      <c r="AXB229" s="89"/>
      <c r="AXC229" s="89"/>
      <c r="AXD229" s="89"/>
      <c r="AXE229" s="89"/>
      <c r="AXF229" s="89"/>
      <c r="AXG229" s="89"/>
      <c r="AXH229" s="89"/>
      <c r="AXI229" s="89"/>
      <c r="AXJ229" s="89"/>
      <c r="AXK229" s="89"/>
      <c r="AXL229" s="89"/>
      <c r="AXM229" s="89"/>
      <c r="AXN229" s="89"/>
      <c r="AXO229" s="89"/>
      <c r="AXP229" s="89"/>
      <c r="AXQ229" s="89"/>
      <c r="AXR229" s="89"/>
      <c r="AXS229" s="89"/>
      <c r="AXT229" s="89"/>
      <c r="AXU229" s="89"/>
      <c r="AXV229" s="89"/>
      <c r="AXW229" s="89"/>
      <c r="AXZ229" s="89"/>
      <c r="AYC229" s="89"/>
      <c r="AYF229" s="89"/>
      <c r="AYI229" s="89"/>
      <c r="AYL229" s="89"/>
      <c r="AYX229" s="89"/>
      <c r="AZA229" s="89"/>
      <c r="AZD229" s="89"/>
      <c r="AZG229" s="89"/>
      <c r="AZM229" s="89"/>
      <c r="AZP229" s="89"/>
      <c r="AZV229" s="89"/>
      <c r="AZY229" s="89"/>
      <c r="BAB229" s="89"/>
      <c r="BAE229" s="89"/>
      <c r="BAK229" s="89"/>
      <c r="BAN229" s="89"/>
      <c r="BAT229" s="89"/>
      <c r="BAV229" s="89"/>
      <c r="BAW229" s="89"/>
      <c r="BAY229" s="89"/>
      <c r="BBB229" s="89"/>
      <c r="BBE229" s="89"/>
      <c r="BBP229" s="89"/>
      <c r="BBR229" s="89"/>
      <c r="BCD229" s="89"/>
      <c r="BCG229" s="89"/>
      <c r="BCO229" s="89"/>
      <c r="BDI229" s="89"/>
      <c r="BDK229" s="89"/>
      <c r="BDL229" s="89"/>
      <c r="BDM229" s="89"/>
      <c r="BDN229" s="89"/>
      <c r="BDO229" s="89"/>
      <c r="BDP229" s="89"/>
      <c r="BEH229" s="89"/>
      <c r="BEI229" s="89"/>
      <c r="BEL229" s="89"/>
      <c r="BEO229" s="89"/>
      <c r="BEQ229" s="89"/>
      <c r="BES229" s="89"/>
      <c r="BEV229" s="89"/>
      <c r="BEY229" s="89"/>
      <c r="BFB229" s="89"/>
      <c r="BFH229" s="89"/>
      <c r="BFK229" s="89"/>
      <c r="BFN229" s="89"/>
      <c r="BFS229" s="89"/>
      <c r="BGG229" s="89"/>
      <c r="BGH229" s="89"/>
      <c r="BGI229" s="89"/>
      <c r="BGJ229" s="89"/>
      <c r="BGK229" s="89"/>
      <c r="BGL229" s="89"/>
      <c r="BGM229" s="89"/>
      <c r="BGN229" s="89"/>
      <c r="BGO229" s="89"/>
      <c r="BGP229" s="89"/>
      <c r="BGQ229" s="89"/>
      <c r="BGR229" s="89"/>
      <c r="BGS229" s="89"/>
      <c r="BGT229" s="89"/>
      <c r="BGU229" s="89"/>
      <c r="BGV229" s="89"/>
      <c r="BGW229" s="89"/>
      <c r="BGX229" s="89"/>
      <c r="BGY229" s="89"/>
      <c r="BGZ229" s="89"/>
      <c r="BHA229" s="89"/>
      <c r="BHB229" s="89"/>
      <c r="BHC229" s="89"/>
      <c r="BHD229" s="89"/>
      <c r="BHE229" s="89"/>
      <c r="BHF229" s="89"/>
      <c r="BHG229" s="89"/>
      <c r="BHH229" s="89"/>
      <c r="BHI229" s="89"/>
      <c r="BHJ229" s="89"/>
      <c r="BHK229" s="89"/>
      <c r="BHL229" s="89"/>
      <c r="BHM229" s="89"/>
      <c r="BHN229" s="89"/>
      <c r="BHO229" s="89"/>
      <c r="BHP229" s="89"/>
      <c r="BHQ229" s="89"/>
      <c r="BHR229" s="89"/>
      <c r="BHS229" s="89"/>
      <c r="BHV229" s="89"/>
      <c r="BHY229" s="89"/>
      <c r="BIB229" s="89"/>
      <c r="BIE229" s="89"/>
      <c r="BIH229" s="89"/>
      <c r="BIT229" s="89"/>
      <c r="BIW229" s="89"/>
      <c r="BIZ229" s="89"/>
      <c r="BJC229" s="89"/>
      <c r="BJI229" s="89"/>
      <c r="BJL229" s="89"/>
      <c r="BJR229" s="89"/>
      <c r="BJU229" s="89"/>
      <c r="BJX229" s="89"/>
      <c r="BKA229" s="89"/>
      <c r="BKG229" s="89"/>
      <c r="BKJ229" s="89"/>
      <c r="BKP229" s="89"/>
      <c r="BKR229" s="89"/>
      <c r="BKS229" s="89"/>
      <c r="BKU229" s="89"/>
      <c r="BKX229" s="89"/>
      <c r="BLA229" s="89"/>
      <c r="BLL229" s="89"/>
      <c r="BLN229" s="89"/>
      <c r="BLZ229" s="89"/>
      <c r="BMC229" s="89"/>
      <c r="BMK229" s="89"/>
      <c r="BNE229" s="89"/>
      <c r="BNG229" s="89"/>
      <c r="BNH229" s="89"/>
      <c r="BNI229" s="89"/>
      <c r="BNJ229" s="89"/>
      <c r="BNK229" s="89"/>
      <c r="BNL229" s="89"/>
      <c r="BOD229" s="89"/>
      <c r="BOE229" s="89"/>
      <c r="BOH229" s="89"/>
      <c r="BOK229" s="89"/>
      <c r="BOM229" s="89"/>
      <c r="BOO229" s="89"/>
      <c r="BOR229" s="89"/>
      <c r="BOU229" s="89"/>
      <c r="BOX229" s="89"/>
      <c r="BPD229" s="89"/>
      <c r="BPG229" s="89"/>
      <c r="BPJ229" s="89"/>
      <c r="BPO229" s="89"/>
      <c r="BQC229" s="89"/>
      <c r="BQD229" s="89"/>
      <c r="BQE229" s="89"/>
      <c r="BQF229" s="89"/>
      <c r="BQG229" s="89"/>
      <c r="BQH229" s="89"/>
      <c r="BQI229" s="89"/>
      <c r="BQJ229" s="89"/>
      <c r="BQK229" s="89"/>
      <c r="BQL229" s="89"/>
      <c r="BQM229" s="89"/>
      <c r="BQN229" s="89"/>
      <c r="BQO229" s="89"/>
      <c r="BQP229" s="89"/>
      <c r="BQQ229" s="89"/>
      <c r="BQR229" s="89"/>
      <c r="BQS229" s="89"/>
      <c r="BQT229" s="89"/>
      <c r="BQU229" s="89"/>
      <c r="BQV229" s="89"/>
      <c r="BQW229" s="89"/>
      <c r="BQX229" s="89"/>
      <c r="BQY229" s="89"/>
      <c r="BQZ229" s="89"/>
      <c r="BRA229" s="89"/>
      <c r="BRB229" s="89"/>
      <c r="BRC229" s="89"/>
      <c r="BRD229" s="89"/>
      <c r="BRE229" s="89"/>
      <c r="BRF229" s="89"/>
      <c r="BRG229" s="89"/>
      <c r="BRH229" s="89"/>
      <c r="BRI229" s="89"/>
      <c r="BRJ229" s="89"/>
      <c r="BRK229" s="89"/>
      <c r="BRL229" s="89"/>
      <c r="BRM229" s="89"/>
      <c r="BRN229" s="89"/>
      <c r="BRO229" s="89"/>
      <c r="BRR229" s="89"/>
      <c r="BRU229" s="89"/>
      <c r="BRX229" s="89"/>
      <c r="BSA229" s="89"/>
      <c r="BSD229" s="89"/>
      <c r="BSP229" s="89"/>
      <c r="BSS229" s="89"/>
      <c r="BSV229" s="89"/>
      <c r="BSY229" s="89"/>
      <c r="BTE229" s="89"/>
      <c r="BTH229" s="89"/>
      <c r="BTN229" s="89"/>
      <c r="BTQ229" s="89"/>
      <c r="BTT229" s="89"/>
      <c r="BTW229" s="89"/>
      <c r="BUC229" s="89"/>
      <c r="BUF229" s="89"/>
      <c r="BUL229" s="89"/>
      <c r="BUN229" s="89"/>
      <c r="BUO229" s="89"/>
      <c r="BUQ229" s="89"/>
      <c r="BUT229" s="89"/>
      <c r="BUW229" s="89"/>
      <c r="BVH229" s="89"/>
      <c r="BVJ229" s="89"/>
      <c r="BVV229" s="89"/>
      <c r="BVY229" s="89"/>
      <c r="BWG229" s="89"/>
      <c r="BXA229" s="89"/>
      <c r="BXC229" s="89"/>
      <c r="BXD229" s="89"/>
      <c r="BXE229" s="89"/>
      <c r="BXF229" s="89"/>
      <c r="BXG229" s="89"/>
      <c r="BXH229" s="89"/>
      <c r="BXZ229" s="89"/>
      <c r="BYA229" s="89"/>
      <c r="BYD229" s="89"/>
      <c r="BYG229" s="89"/>
      <c r="BYI229" s="89"/>
      <c r="BYK229" s="89"/>
      <c r="BYN229" s="89"/>
      <c r="BYQ229" s="89"/>
      <c r="BYT229" s="89"/>
      <c r="BYZ229" s="89"/>
      <c r="BZC229" s="89"/>
      <c r="BZF229" s="89"/>
      <c r="BZK229" s="89"/>
      <c r="BZY229" s="89"/>
      <c r="BZZ229" s="89"/>
      <c r="CAA229" s="89"/>
      <c r="CAB229" s="89"/>
      <c r="CAC229" s="89"/>
      <c r="CAD229" s="89"/>
      <c r="CAE229" s="89"/>
      <c r="CAF229" s="89"/>
      <c r="CAG229" s="89"/>
      <c r="CAH229" s="89"/>
      <c r="CAI229" s="89"/>
      <c r="CAJ229" s="89"/>
      <c r="CAK229" s="89"/>
      <c r="CAL229" s="89"/>
      <c r="CAM229" s="89"/>
      <c r="CAN229" s="89"/>
      <c r="CAO229" s="89"/>
      <c r="CAP229" s="89"/>
      <c r="CAQ229" s="89"/>
      <c r="CAR229" s="89"/>
      <c r="CAS229" s="89"/>
      <c r="CAT229" s="89"/>
      <c r="CAU229" s="89"/>
      <c r="CAV229" s="89"/>
      <c r="CAW229" s="89"/>
      <c r="CAX229" s="89"/>
      <c r="CAY229" s="89"/>
      <c r="CAZ229" s="89"/>
      <c r="CBA229" s="89"/>
      <c r="CBB229" s="89"/>
      <c r="CBC229" s="89"/>
      <c r="CBD229" s="89"/>
      <c r="CBE229" s="89"/>
      <c r="CBF229" s="89"/>
      <c r="CBG229" s="89"/>
      <c r="CBH229" s="89"/>
      <c r="CBI229" s="89"/>
      <c r="CBJ229" s="89"/>
      <c r="CBK229" s="89"/>
      <c r="CBN229" s="89"/>
      <c r="CBQ229" s="89"/>
      <c r="CBT229" s="89"/>
      <c r="CBW229" s="89"/>
      <c r="CBZ229" s="89"/>
      <c r="CCL229" s="89"/>
      <c r="CCO229" s="89"/>
      <c r="CCR229" s="89"/>
      <c r="CCU229" s="89"/>
      <c r="CDA229" s="89"/>
      <c r="CDD229" s="89"/>
      <c r="CDJ229" s="89"/>
      <c r="CDM229" s="89"/>
      <c r="CDP229" s="89"/>
      <c r="CDS229" s="89"/>
      <c r="CDY229" s="89"/>
      <c r="CEB229" s="89"/>
      <c r="CEH229" s="89"/>
      <c r="CEJ229" s="89"/>
      <c r="CEK229" s="89"/>
      <c r="CEM229" s="89"/>
      <c r="CEP229" s="89"/>
      <c r="CES229" s="89"/>
      <c r="CFD229" s="89"/>
      <c r="CFF229" s="89"/>
      <c r="CFR229" s="89"/>
      <c r="CFU229" s="89"/>
      <c r="CGC229" s="89"/>
      <c r="CGW229" s="89"/>
      <c r="CGY229" s="89"/>
      <c r="CGZ229" s="89"/>
      <c r="CHA229" s="89"/>
      <c r="CHB229" s="89"/>
      <c r="CHC229" s="89"/>
      <c r="CHD229" s="89"/>
      <c r="CHV229" s="89"/>
      <c r="CHW229" s="89"/>
      <c r="CHZ229" s="89"/>
      <c r="CIC229" s="89"/>
      <c r="CIE229" s="89"/>
      <c r="CIG229" s="89"/>
      <c r="CIJ229" s="89"/>
      <c r="CIM229" s="89"/>
      <c r="CIP229" s="89"/>
      <c r="CIV229" s="89"/>
      <c r="CIY229" s="89"/>
      <c r="CJB229" s="89"/>
      <c r="CJG229" s="89"/>
      <c r="CJU229" s="89"/>
      <c r="CJV229" s="89"/>
      <c r="CJW229" s="89"/>
      <c r="CJX229" s="89"/>
      <c r="CJY229" s="89"/>
      <c r="CJZ229" s="89"/>
      <c r="CKA229" s="89"/>
      <c r="CKB229" s="89"/>
      <c r="CKC229" s="89"/>
      <c r="CKD229" s="89"/>
      <c r="CKE229" s="89"/>
      <c r="CKF229" s="89"/>
      <c r="CKG229" s="89"/>
      <c r="CKH229" s="89"/>
      <c r="CKI229" s="89"/>
      <c r="CKJ229" s="89"/>
      <c r="CKK229" s="89"/>
      <c r="CKL229" s="89"/>
      <c r="CKM229" s="89"/>
      <c r="CKN229" s="89"/>
      <c r="CKO229" s="89"/>
      <c r="CKP229" s="89"/>
      <c r="CKQ229" s="89"/>
      <c r="CKR229" s="89"/>
      <c r="CKS229" s="89"/>
      <c r="CKT229" s="89"/>
      <c r="CKU229" s="89"/>
      <c r="CKV229" s="89"/>
      <c r="CKW229" s="89"/>
      <c r="CKX229" s="89"/>
      <c r="CKY229" s="89"/>
      <c r="CKZ229" s="89"/>
      <c r="CLA229" s="89"/>
      <c r="CLB229" s="89"/>
      <c r="CLC229" s="89"/>
      <c r="CLD229" s="89"/>
      <c r="CLE229" s="89"/>
      <c r="CLF229" s="89"/>
      <c r="CLG229" s="89"/>
      <c r="CLJ229" s="89"/>
      <c r="CLM229" s="89"/>
      <c r="CLP229" s="89"/>
      <c r="CLS229" s="89"/>
      <c r="CLV229" s="89"/>
      <c r="CMH229" s="89"/>
      <c r="CMK229" s="89"/>
      <c r="CMN229" s="89"/>
      <c r="CMQ229" s="89"/>
      <c r="CMW229" s="89"/>
      <c r="CMZ229" s="89"/>
      <c r="CNF229" s="89"/>
      <c r="CNI229" s="89"/>
      <c r="CNL229" s="89"/>
      <c r="CNO229" s="89"/>
      <c r="CNU229" s="89"/>
      <c r="CNX229" s="89"/>
      <c r="COD229" s="89"/>
      <c r="COF229" s="89"/>
      <c r="COG229" s="89"/>
      <c r="COI229" s="89"/>
      <c r="COL229" s="89"/>
      <c r="COO229" s="89"/>
      <c r="COZ229" s="89"/>
      <c r="CPB229" s="89"/>
      <c r="CPN229" s="89"/>
      <c r="CPQ229" s="89"/>
      <c r="CPY229" s="89"/>
      <c r="CQS229" s="89"/>
      <c r="CQU229" s="89"/>
      <c r="CQV229" s="89"/>
      <c r="CQW229" s="89"/>
      <c r="CQX229" s="89"/>
      <c r="CQY229" s="89"/>
      <c r="CQZ229" s="89"/>
      <c r="CRR229" s="89"/>
      <c r="CRS229" s="89"/>
      <c r="CRV229" s="89"/>
      <c r="CRY229" s="89"/>
      <c r="CSA229" s="89"/>
      <c r="CSC229" s="89"/>
      <c r="CSF229" s="89"/>
      <c r="CSI229" s="89"/>
      <c r="CSL229" s="89"/>
      <c r="CSR229" s="89"/>
      <c r="CSU229" s="89"/>
      <c r="CSX229" s="89"/>
      <c r="CTC229" s="89"/>
      <c r="CTQ229" s="89"/>
      <c r="CTR229" s="89"/>
      <c r="CTS229" s="89"/>
      <c r="CTT229" s="89"/>
      <c r="CTU229" s="89"/>
      <c r="CTV229" s="89"/>
      <c r="CTW229" s="89"/>
      <c r="CTX229" s="89"/>
      <c r="CTY229" s="89"/>
      <c r="CTZ229" s="89"/>
      <c r="CUA229" s="89"/>
      <c r="CUB229" s="89"/>
      <c r="CUC229" s="89"/>
      <c r="CUD229" s="89"/>
      <c r="CUE229" s="89"/>
      <c r="CUF229" s="89"/>
      <c r="CUG229" s="89"/>
      <c r="CUH229" s="89"/>
      <c r="CUI229" s="89"/>
      <c r="CUJ229" s="89"/>
      <c r="CUK229" s="89"/>
      <c r="CUL229" s="89"/>
      <c r="CUM229" s="89"/>
      <c r="CUN229" s="89"/>
      <c r="CUO229" s="89"/>
      <c r="CUP229" s="89"/>
      <c r="CUQ229" s="89"/>
      <c r="CUR229" s="89"/>
      <c r="CUS229" s="89"/>
      <c r="CUT229" s="89"/>
      <c r="CUU229" s="89"/>
      <c r="CUV229" s="89"/>
      <c r="CUW229" s="89"/>
      <c r="CUX229" s="89"/>
      <c r="CUY229" s="89"/>
      <c r="CUZ229" s="89"/>
      <c r="CVA229" s="89"/>
      <c r="CVB229" s="89"/>
      <c r="CVC229" s="89"/>
      <c r="CVF229" s="89"/>
      <c r="CVI229" s="89"/>
      <c r="CVL229" s="89"/>
      <c r="CVO229" s="89"/>
      <c r="CVR229" s="89"/>
      <c r="CWD229" s="89"/>
      <c r="CWG229" s="89"/>
      <c r="CWJ229" s="89"/>
      <c r="CWM229" s="89"/>
      <c r="CWS229" s="89"/>
      <c r="CWV229" s="89"/>
      <c r="CXB229" s="89"/>
      <c r="CXE229" s="89"/>
      <c r="CXH229" s="89"/>
      <c r="CXK229" s="89"/>
      <c r="CXQ229" s="89"/>
      <c r="CXT229" s="89"/>
      <c r="CXZ229" s="89"/>
      <c r="CYB229" s="89"/>
      <c r="CYC229" s="89"/>
      <c r="CYE229" s="89"/>
      <c r="CYH229" s="89"/>
      <c r="CYK229" s="89"/>
      <c r="CYV229" s="89"/>
      <c r="CYX229" s="89"/>
      <c r="CZJ229" s="89"/>
      <c r="CZM229" s="89"/>
      <c r="CZU229" s="89"/>
      <c r="DAO229" s="89"/>
      <c r="DAQ229" s="89"/>
      <c r="DAR229" s="89"/>
      <c r="DAS229" s="89"/>
      <c r="DAT229" s="89"/>
      <c r="DAU229" s="89"/>
      <c r="DAV229" s="89"/>
      <c r="DBN229" s="89"/>
      <c r="DBO229" s="89"/>
      <c r="DBR229" s="89"/>
      <c r="DBU229" s="89"/>
      <c r="DBW229" s="89"/>
      <c r="DBY229" s="89"/>
      <c r="DCB229" s="89"/>
      <c r="DCE229" s="89"/>
      <c r="DCH229" s="89"/>
      <c r="DCN229" s="89"/>
      <c r="DCQ229" s="89"/>
      <c r="DCT229" s="89"/>
      <c r="DCY229" s="89"/>
      <c r="DDM229" s="89"/>
      <c r="DDN229" s="89"/>
      <c r="DDO229" s="89"/>
      <c r="DDP229" s="89"/>
      <c r="DDQ229" s="89"/>
      <c r="DDR229" s="89"/>
      <c r="DDS229" s="89"/>
      <c r="DDT229" s="89"/>
      <c r="DDU229" s="89"/>
      <c r="DDV229" s="89"/>
      <c r="DDW229" s="89"/>
      <c r="DDX229" s="89"/>
      <c r="DDY229" s="89"/>
      <c r="DDZ229" s="89"/>
      <c r="DEA229" s="89"/>
      <c r="DEB229" s="89"/>
      <c r="DEC229" s="89"/>
      <c r="DED229" s="89"/>
      <c r="DEE229" s="89"/>
      <c r="DEF229" s="89"/>
      <c r="DEG229" s="89"/>
      <c r="DEH229" s="89"/>
      <c r="DEI229" s="89"/>
      <c r="DEJ229" s="89"/>
      <c r="DEK229" s="89"/>
      <c r="DEL229" s="89"/>
      <c r="DEM229" s="89"/>
      <c r="DEN229" s="89"/>
      <c r="DEO229" s="89"/>
      <c r="DEP229" s="89"/>
      <c r="DEQ229" s="89"/>
      <c r="DER229" s="89"/>
      <c r="DES229" s="89"/>
      <c r="DET229" s="89"/>
      <c r="DEU229" s="89"/>
      <c r="DEV229" s="89"/>
      <c r="DEW229" s="89"/>
      <c r="DEX229" s="89"/>
      <c r="DEY229" s="89"/>
      <c r="DFB229" s="89"/>
      <c r="DFE229" s="89"/>
      <c r="DFH229" s="89"/>
      <c r="DFK229" s="89"/>
      <c r="DFN229" s="89"/>
      <c r="DFZ229" s="89"/>
      <c r="DGC229" s="89"/>
      <c r="DGF229" s="89"/>
      <c r="DGI229" s="89"/>
      <c r="DGO229" s="89"/>
      <c r="DGR229" s="89"/>
      <c r="DGX229" s="89"/>
      <c r="DHA229" s="89"/>
      <c r="DHD229" s="89"/>
      <c r="DHG229" s="89"/>
      <c r="DHM229" s="89"/>
      <c r="DHP229" s="89"/>
      <c r="DHV229" s="89"/>
      <c r="DHX229" s="89"/>
      <c r="DHY229" s="89"/>
      <c r="DIA229" s="89"/>
      <c r="DID229" s="89"/>
      <c r="DIG229" s="89"/>
      <c r="DIR229" s="89"/>
      <c r="DIT229" s="89"/>
      <c r="DJF229" s="89"/>
      <c r="DJI229" s="89"/>
      <c r="DJQ229" s="89"/>
      <c r="DKK229" s="89"/>
      <c r="DKM229" s="89"/>
      <c r="DKN229" s="89"/>
      <c r="DKO229" s="89"/>
      <c r="DKP229" s="89"/>
      <c r="DKQ229" s="89"/>
      <c r="DKR229" s="89"/>
      <c r="DLJ229" s="89"/>
      <c r="DLK229" s="89"/>
      <c r="DLN229" s="89"/>
      <c r="DLQ229" s="89"/>
      <c r="DLS229" s="89"/>
      <c r="DLU229" s="89"/>
      <c r="DLX229" s="89"/>
      <c r="DMA229" s="89"/>
      <c r="DMD229" s="89"/>
      <c r="DMJ229" s="89"/>
      <c r="DMM229" s="89"/>
      <c r="DMP229" s="89"/>
      <c r="DMU229" s="89"/>
      <c r="DNI229" s="89"/>
      <c r="DNJ229" s="89"/>
      <c r="DNK229" s="89"/>
      <c r="DNL229" s="89"/>
      <c r="DNM229" s="89"/>
      <c r="DNN229" s="89"/>
      <c r="DNO229" s="89"/>
      <c r="DNP229" s="89"/>
      <c r="DNQ229" s="89"/>
      <c r="DNR229" s="89"/>
      <c r="DNS229" s="89"/>
      <c r="DNT229" s="89"/>
      <c r="DNU229" s="89"/>
      <c r="DNV229" s="89"/>
      <c r="DNW229" s="89"/>
      <c r="DNX229" s="89"/>
      <c r="DNY229" s="89"/>
      <c r="DNZ229" s="89"/>
      <c r="DOA229" s="89"/>
      <c r="DOB229" s="89"/>
      <c r="DOC229" s="89"/>
      <c r="DOD229" s="89"/>
      <c r="DOE229" s="89"/>
      <c r="DOF229" s="89"/>
      <c r="DOG229" s="89"/>
      <c r="DOH229" s="89"/>
      <c r="DOI229" s="89"/>
      <c r="DOJ229" s="89"/>
      <c r="DOK229" s="89"/>
      <c r="DOL229" s="89"/>
      <c r="DOM229" s="89"/>
      <c r="DON229" s="89"/>
      <c r="DOO229" s="89"/>
      <c r="DOP229" s="89"/>
      <c r="DOQ229" s="89"/>
      <c r="DOR229" s="89"/>
      <c r="DOS229" s="89"/>
      <c r="DOT229" s="89"/>
      <c r="DOU229" s="89"/>
      <c r="DOX229" s="89"/>
      <c r="DPA229" s="89"/>
      <c r="DPD229" s="89"/>
      <c r="DPG229" s="89"/>
      <c r="DPJ229" s="89"/>
      <c r="DPV229" s="89"/>
      <c r="DPY229" s="89"/>
      <c r="DQB229" s="89"/>
      <c r="DQE229" s="89"/>
      <c r="DQK229" s="89"/>
      <c r="DQN229" s="89"/>
      <c r="DQT229" s="89"/>
      <c r="DQW229" s="89"/>
      <c r="DQZ229" s="89"/>
      <c r="DRC229" s="89"/>
      <c r="DRI229" s="89"/>
      <c r="DRL229" s="89"/>
      <c r="DRR229" s="89"/>
      <c r="DRT229" s="89"/>
      <c r="DRU229" s="89"/>
      <c r="DRW229" s="89"/>
      <c r="DRZ229" s="89"/>
      <c r="DSC229" s="89"/>
      <c r="DSN229" s="89"/>
      <c r="DSP229" s="89"/>
      <c r="DTB229" s="89"/>
      <c r="DTE229" s="89"/>
      <c r="DTM229" s="89"/>
      <c r="DUG229" s="89"/>
      <c r="DUI229" s="89"/>
      <c r="DUJ229" s="89"/>
      <c r="DUK229" s="89"/>
      <c r="DUL229" s="89"/>
      <c r="DUM229" s="89"/>
      <c r="DUN229" s="89"/>
      <c r="DVF229" s="89"/>
      <c r="DVG229" s="89"/>
      <c r="DVJ229" s="89"/>
      <c r="DVM229" s="89"/>
      <c r="DVO229" s="89"/>
      <c r="DVQ229" s="89"/>
      <c r="DVT229" s="89"/>
      <c r="DVW229" s="89"/>
      <c r="DVZ229" s="89"/>
      <c r="DWF229" s="89"/>
      <c r="DWI229" s="89"/>
      <c r="DWL229" s="89"/>
      <c r="DWQ229" s="89"/>
      <c r="DXE229" s="89"/>
      <c r="DXF229" s="89"/>
      <c r="DXG229" s="89"/>
      <c r="DXH229" s="89"/>
      <c r="DXI229" s="89"/>
      <c r="DXJ229" s="89"/>
      <c r="DXK229" s="89"/>
      <c r="DXL229" s="89"/>
      <c r="DXM229" s="89"/>
      <c r="DXN229" s="89"/>
      <c r="DXO229" s="89"/>
      <c r="DXP229" s="89"/>
      <c r="DXQ229" s="89"/>
      <c r="DXR229" s="89"/>
      <c r="DXS229" s="89"/>
      <c r="DXT229" s="89"/>
      <c r="DXU229" s="89"/>
      <c r="DXV229" s="89"/>
      <c r="DXW229" s="89"/>
      <c r="DXX229" s="89"/>
      <c r="DXY229" s="89"/>
      <c r="DXZ229" s="89"/>
      <c r="DYA229" s="89"/>
      <c r="DYB229" s="89"/>
      <c r="DYC229" s="89"/>
      <c r="DYD229" s="89"/>
      <c r="DYE229" s="89"/>
      <c r="DYF229" s="89"/>
      <c r="DYG229" s="89"/>
      <c r="DYH229" s="89"/>
      <c r="DYI229" s="89"/>
      <c r="DYJ229" s="89"/>
      <c r="DYK229" s="89"/>
      <c r="DYL229" s="89"/>
      <c r="DYM229" s="89"/>
      <c r="DYN229" s="89"/>
      <c r="DYO229" s="89"/>
      <c r="DYP229" s="89"/>
      <c r="DYQ229" s="89"/>
      <c r="DYT229" s="89"/>
      <c r="DYW229" s="89"/>
      <c r="DYZ229" s="89"/>
      <c r="DZC229" s="89"/>
      <c r="DZF229" s="89"/>
      <c r="DZR229" s="89"/>
      <c r="DZU229" s="89"/>
      <c r="DZX229" s="89"/>
      <c r="EAA229" s="89"/>
      <c r="EAG229" s="89"/>
      <c r="EAJ229" s="89"/>
      <c r="EAP229" s="89"/>
      <c r="EAS229" s="89"/>
      <c r="EAV229" s="89"/>
      <c r="EAY229" s="89"/>
      <c r="EBE229" s="89"/>
      <c r="EBH229" s="89"/>
      <c r="EBN229" s="89"/>
      <c r="EBP229" s="89"/>
      <c r="EBQ229" s="89"/>
      <c r="EBS229" s="89"/>
      <c r="EBV229" s="89"/>
      <c r="EBY229" s="89"/>
      <c r="ECJ229" s="89"/>
      <c r="ECL229" s="89"/>
      <c r="ECX229" s="89"/>
      <c r="EDA229" s="89"/>
      <c r="EDI229" s="89"/>
      <c r="EEC229" s="89"/>
      <c r="EEE229" s="89"/>
      <c r="EEF229" s="89"/>
      <c r="EEG229" s="89"/>
      <c r="EEH229" s="89"/>
      <c r="EEI229" s="89"/>
      <c r="EEJ229" s="89"/>
      <c r="EFB229" s="89"/>
      <c r="EFC229" s="89"/>
      <c r="EFF229" s="89"/>
      <c r="EFI229" s="89"/>
      <c r="EFK229" s="89"/>
      <c r="EFM229" s="89"/>
      <c r="EFP229" s="89"/>
      <c r="EFS229" s="89"/>
      <c r="EFV229" s="89"/>
      <c r="EGB229" s="89"/>
      <c r="EGE229" s="89"/>
      <c r="EGH229" s="89"/>
      <c r="EGM229" s="89"/>
      <c r="EHA229" s="89"/>
      <c r="EHB229" s="89"/>
      <c r="EHC229" s="89"/>
      <c r="EHD229" s="89"/>
      <c r="EHE229" s="89"/>
      <c r="EHF229" s="89"/>
      <c r="EHG229" s="89"/>
      <c r="EHH229" s="89"/>
      <c r="EHI229" s="89"/>
      <c r="EHJ229" s="89"/>
      <c r="EHK229" s="89"/>
      <c r="EHL229" s="89"/>
      <c r="EHM229" s="89"/>
      <c r="EHN229" s="89"/>
      <c r="EHO229" s="89"/>
      <c r="EHP229" s="89"/>
      <c r="EHQ229" s="89"/>
      <c r="EHR229" s="89"/>
      <c r="EHS229" s="89"/>
      <c r="EHT229" s="89"/>
      <c r="EHU229" s="89"/>
      <c r="EHV229" s="89"/>
      <c r="EHW229" s="89"/>
      <c r="EHX229" s="89"/>
      <c r="EHY229" s="89"/>
      <c r="EHZ229" s="89"/>
      <c r="EIA229" s="89"/>
      <c r="EIB229" s="89"/>
      <c r="EIC229" s="89"/>
      <c r="EID229" s="89"/>
      <c r="EIE229" s="89"/>
      <c r="EIF229" s="89"/>
      <c r="EIG229" s="89"/>
      <c r="EIH229" s="89"/>
      <c r="EII229" s="89"/>
      <c r="EIJ229" s="89"/>
      <c r="EIK229" s="89"/>
      <c r="EIL229" s="89"/>
      <c r="EIM229" s="89"/>
      <c r="EIP229" s="89"/>
      <c r="EIS229" s="89"/>
      <c r="EIV229" s="89"/>
      <c r="EIY229" s="89"/>
      <c r="EJB229" s="89"/>
      <c r="EJN229" s="89"/>
      <c r="EJQ229" s="89"/>
      <c r="EJT229" s="89"/>
      <c r="EJW229" s="89"/>
      <c r="EKC229" s="89"/>
      <c r="EKF229" s="89"/>
      <c r="EKL229" s="89"/>
      <c r="EKO229" s="89"/>
      <c r="EKR229" s="89"/>
      <c r="EKU229" s="89"/>
      <c r="ELA229" s="89"/>
      <c r="ELD229" s="89"/>
      <c r="ELJ229" s="89"/>
      <c r="ELL229" s="89"/>
      <c r="ELM229" s="89"/>
      <c r="ELO229" s="89"/>
      <c r="ELR229" s="89"/>
      <c r="ELU229" s="89"/>
      <c r="EMF229" s="89"/>
      <c r="EMH229" s="89"/>
      <c r="EMT229" s="89"/>
      <c r="EMW229" s="89"/>
      <c r="ENE229" s="89"/>
      <c r="ENY229" s="89"/>
      <c r="EOA229" s="89"/>
      <c r="EOB229" s="89"/>
      <c r="EOC229" s="89"/>
      <c r="EOD229" s="89"/>
      <c r="EOE229" s="89"/>
      <c r="EOF229" s="89"/>
      <c r="EOX229" s="89"/>
      <c r="EOY229" s="89"/>
      <c r="EPB229" s="89"/>
      <c r="EPE229" s="89"/>
      <c r="EPG229" s="89"/>
      <c r="EPI229" s="89"/>
      <c r="EPL229" s="89"/>
      <c r="EPO229" s="89"/>
      <c r="EPR229" s="89"/>
      <c r="EPX229" s="89"/>
      <c r="EQA229" s="89"/>
      <c r="EQD229" s="89"/>
      <c r="EQI229" s="89"/>
      <c r="EQW229" s="89"/>
      <c r="EQX229" s="89"/>
      <c r="EQY229" s="89"/>
      <c r="EQZ229" s="89"/>
      <c r="ERA229" s="89"/>
      <c r="ERB229" s="89"/>
      <c r="ERC229" s="89"/>
      <c r="ERD229" s="89"/>
      <c r="ERE229" s="89"/>
      <c r="ERF229" s="89"/>
      <c r="ERG229" s="89"/>
      <c r="ERH229" s="89"/>
      <c r="ERI229" s="89"/>
      <c r="ERJ229" s="89"/>
      <c r="ERK229" s="89"/>
      <c r="ERL229" s="89"/>
      <c r="ERM229" s="89"/>
      <c r="ERN229" s="89"/>
      <c r="ERO229" s="89"/>
      <c r="ERP229" s="89"/>
      <c r="ERQ229" s="89"/>
      <c r="ERR229" s="89"/>
      <c r="ERS229" s="89"/>
      <c r="ERT229" s="89"/>
      <c r="ERU229" s="89"/>
      <c r="ERV229" s="89"/>
      <c r="ERW229" s="89"/>
      <c r="ERX229" s="89"/>
      <c r="ERY229" s="89"/>
      <c r="ERZ229" s="89"/>
      <c r="ESA229" s="89"/>
      <c r="ESB229" s="89"/>
      <c r="ESC229" s="89"/>
      <c r="ESD229" s="89"/>
      <c r="ESE229" s="89"/>
      <c r="ESF229" s="89"/>
      <c r="ESG229" s="89"/>
      <c r="ESH229" s="89"/>
      <c r="ESI229" s="89"/>
      <c r="ESL229" s="89"/>
      <c r="ESO229" s="89"/>
      <c r="ESR229" s="89"/>
      <c r="ESU229" s="89"/>
      <c r="ESX229" s="89"/>
      <c r="ETJ229" s="89"/>
      <c r="ETM229" s="89"/>
      <c r="ETP229" s="89"/>
      <c r="ETS229" s="89"/>
      <c r="ETY229" s="89"/>
      <c r="EUB229" s="89"/>
      <c r="EUH229" s="89"/>
      <c r="EUK229" s="89"/>
      <c r="EUN229" s="89"/>
      <c r="EUQ229" s="89"/>
      <c r="EUW229" s="89"/>
      <c r="EUZ229" s="89"/>
      <c r="EVF229" s="89"/>
      <c r="EVH229" s="89"/>
      <c r="EVI229" s="89"/>
      <c r="EVK229" s="89"/>
      <c r="EVN229" s="89"/>
      <c r="EVQ229" s="89"/>
      <c r="EWB229" s="89"/>
      <c r="EWD229" s="89"/>
      <c r="EWP229" s="89"/>
      <c r="EWS229" s="89"/>
      <c r="EXA229" s="89"/>
      <c r="EXU229" s="89"/>
      <c r="EXW229" s="89"/>
      <c r="EXX229" s="89"/>
      <c r="EXY229" s="89"/>
      <c r="EXZ229" s="89"/>
      <c r="EYA229" s="89"/>
      <c r="EYB229" s="89"/>
      <c r="EYT229" s="89"/>
      <c r="EYU229" s="89"/>
      <c r="EYX229" s="89"/>
      <c r="EZA229" s="89"/>
      <c r="EZC229" s="89"/>
      <c r="EZE229" s="89"/>
      <c r="EZH229" s="89"/>
      <c r="EZK229" s="89"/>
      <c r="EZN229" s="89"/>
      <c r="EZT229" s="89"/>
      <c r="EZW229" s="89"/>
      <c r="EZZ229" s="89"/>
      <c r="FAE229" s="89"/>
      <c r="FAS229" s="89"/>
      <c r="FAT229" s="89"/>
      <c r="FAU229" s="89"/>
      <c r="FAV229" s="89"/>
      <c r="FAW229" s="89"/>
      <c r="FAX229" s="89"/>
      <c r="FAY229" s="89"/>
      <c r="FAZ229" s="89"/>
      <c r="FBA229" s="89"/>
      <c r="FBB229" s="89"/>
      <c r="FBC229" s="89"/>
      <c r="FBD229" s="89"/>
      <c r="FBE229" s="89"/>
      <c r="FBF229" s="89"/>
      <c r="FBG229" s="89"/>
      <c r="FBH229" s="89"/>
      <c r="FBI229" s="89"/>
      <c r="FBJ229" s="89"/>
      <c r="FBK229" s="89"/>
      <c r="FBL229" s="89"/>
      <c r="FBM229" s="89"/>
      <c r="FBN229" s="89"/>
      <c r="FBO229" s="89"/>
      <c r="FBP229" s="89"/>
      <c r="FBQ229" s="89"/>
      <c r="FBR229" s="89"/>
      <c r="FBS229" s="89"/>
      <c r="FBT229" s="89"/>
      <c r="FBU229" s="89"/>
      <c r="FBV229" s="89"/>
      <c r="FBW229" s="89"/>
      <c r="FBX229" s="89"/>
      <c r="FBY229" s="89"/>
      <c r="FBZ229" s="89"/>
      <c r="FCA229" s="89"/>
      <c r="FCB229" s="89"/>
      <c r="FCC229" s="89"/>
      <c r="FCD229" s="89"/>
      <c r="FCE229" s="89"/>
      <c r="FCH229" s="89"/>
      <c r="FCK229" s="89"/>
      <c r="FCN229" s="89"/>
      <c r="FCQ229" s="89"/>
      <c r="FCT229" s="89"/>
      <c r="FDF229" s="89"/>
      <c r="FDI229" s="89"/>
      <c r="FDL229" s="89"/>
      <c r="FDO229" s="89"/>
      <c r="FDU229" s="89"/>
      <c r="FDX229" s="89"/>
      <c r="FED229" s="89"/>
      <c r="FEG229" s="89"/>
      <c r="FEJ229" s="89"/>
      <c r="FEM229" s="89"/>
      <c r="FES229" s="89"/>
      <c r="FEV229" s="89"/>
      <c r="FFB229" s="89"/>
      <c r="FFD229" s="89"/>
      <c r="FFE229" s="89"/>
      <c r="FFG229" s="89"/>
      <c r="FFJ229" s="89"/>
      <c r="FFM229" s="89"/>
      <c r="FFX229" s="89"/>
      <c r="FFZ229" s="89"/>
      <c r="FGL229" s="89"/>
      <c r="FGO229" s="89"/>
      <c r="FGW229" s="89"/>
      <c r="FHQ229" s="89"/>
      <c r="FHS229" s="89"/>
      <c r="FHT229" s="89"/>
      <c r="FHU229" s="89"/>
      <c r="FHV229" s="89"/>
      <c r="FHW229" s="89"/>
      <c r="FHX229" s="89"/>
      <c r="FIP229" s="89"/>
      <c r="FIQ229" s="89"/>
      <c r="FIT229" s="89"/>
      <c r="FIW229" s="89"/>
      <c r="FIY229" s="89"/>
      <c r="FJA229" s="89"/>
      <c r="FJD229" s="89"/>
      <c r="FJG229" s="89"/>
      <c r="FJJ229" s="89"/>
      <c r="FJP229" s="89"/>
      <c r="FJS229" s="89"/>
      <c r="FJV229" s="89"/>
      <c r="FKA229" s="89"/>
      <c r="FKO229" s="89"/>
      <c r="FKP229" s="89"/>
      <c r="FKQ229" s="89"/>
      <c r="FKR229" s="89"/>
      <c r="FKS229" s="89"/>
      <c r="FKT229" s="89"/>
      <c r="FKU229" s="89"/>
      <c r="FKV229" s="89"/>
      <c r="FKW229" s="89"/>
      <c r="FKX229" s="89"/>
      <c r="FKY229" s="89"/>
      <c r="FKZ229" s="89"/>
      <c r="FLA229" s="89"/>
      <c r="FLB229" s="89"/>
      <c r="FLC229" s="89"/>
      <c r="FLD229" s="89"/>
      <c r="FLE229" s="89"/>
      <c r="FLF229" s="89"/>
      <c r="FLG229" s="89"/>
      <c r="FLH229" s="89"/>
      <c r="FLI229" s="89"/>
      <c r="FLJ229" s="89"/>
      <c r="FLK229" s="89"/>
      <c r="FLL229" s="89"/>
      <c r="FLM229" s="89"/>
      <c r="FLN229" s="89"/>
      <c r="FLO229" s="89"/>
      <c r="FLP229" s="89"/>
      <c r="FLQ229" s="89"/>
      <c r="FLR229" s="89"/>
      <c r="FLS229" s="89"/>
      <c r="FLT229" s="89"/>
      <c r="FLU229" s="89"/>
      <c r="FLV229" s="89"/>
      <c r="FLW229" s="89"/>
      <c r="FLX229" s="89"/>
      <c r="FLY229" s="89"/>
      <c r="FLZ229" s="89"/>
      <c r="FMA229" s="89"/>
      <c r="FMD229" s="89"/>
      <c r="FMG229" s="89"/>
      <c r="FMJ229" s="89"/>
      <c r="FMM229" s="89"/>
      <c r="FMP229" s="89"/>
      <c r="FNB229" s="89"/>
      <c r="FNE229" s="89"/>
      <c r="FNH229" s="89"/>
      <c r="FNK229" s="89"/>
      <c r="FNQ229" s="89"/>
      <c r="FNT229" s="89"/>
      <c r="FNZ229" s="89"/>
      <c r="FOC229" s="89"/>
      <c r="FOF229" s="89"/>
      <c r="FOI229" s="89"/>
      <c r="FOO229" s="89"/>
      <c r="FOR229" s="89"/>
      <c r="FOX229" s="89"/>
      <c r="FOZ229" s="89"/>
      <c r="FPA229" s="89"/>
      <c r="FPC229" s="89"/>
      <c r="FPF229" s="89"/>
      <c r="FPI229" s="89"/>
      <c r="FPT229" s="89"/>
      <c r="FPV229" s="89"/>
      <c r="FQH229" s="89"/>
      <c r="FQK229" s="89"/>
      <c r="FQS229" s="89"/>
      <c r="FRM229" s="89"/>
      <c r="FRO229" s="89"/>
      <c r="FRP229" s="89"/>
      <c r="FRQ229" s="89"/>
      <c r="FRR229" s="89"/>
      <c r="FRS229" s="89"/>
      <c r="FRT229" s="89"/>
      <c r="FSL229" s="89"/>
      <c r="FSM229" s="89"/>
      <c r="FSP229" s="89"/>
      <c r="FSS229" s="89"/>
      <c r="FSU229" s="89"/>
      <c r="FSW229" s="89"/>
      <c r="FSZ229" s="89"/>
      <c r="FTC229" s="89"/>
      <c r="FTF229" s="89"/>
      <c r="FTL229" s="89"/>
      <c r="FTO229" s="89"/>
      <c r="FTR229" s="89"/>
      <c r="FTW229" s="89"/>
      <c r="FUK229" s="89"/>
      <c r="FUL229" s="89"/>
      <c r="FUM229" s="89"/>
      <c r="FUN229" s="89"/>
      <c r="FUO229" s="89"/>
      <c r="FUP229" s="89"/>
      <c r="FUQ229" s="89"/>
      <c r="FUR229" s="89"/>
      <c r="FUS229" s="89"/>
      <c r="FUT229" s="89"/>
      <c r="FUU229" s="89"/>
      <c r="FUV229" s="89"/>
      <c r="FUW229" s="89"/>
      <c r="FUX229" s="89"/>
      <c r="FUY229" s="89"/>
      <c r="FUZ229" s="89"/>
      <c r="FVA229" s="89"/>
      <c r="FVB229" s="89"/>
      <c r="FVC229" s="89"/>
      <c r="FVD229" s="89"/>
      <c r="FVE229" s="89"/>
      <c r="FVF229" s="89"/>
      <c r="FVG229" s="89"/>
      <c r="FVH229" s="89"/>
      <c r="FVI229" s="89"/>
      <c r="FVJ229" s="89"/>
      <c r="FVK229" s="89"/>
      <c r="FVL229" s="89"/>
      <c r="FVM229" s="89"/>
      <c r="FVN229" s="89"/>
      <c r="FVO229" s="89"/>
      <c r="FVP229" s="89"/>
      <c r="FVQ229" s="89"/>
      <c r="FVR229" s="89"/>
      <c r="FVS229" s="89"/>
      <c r="FVT229" s="89"/>
      <c r="FVU229" s="89"/>
      <c r="FVV229" s="89"/>
      <c r="FVW229" s="89"/>
      <c r="FVZ229" s="89"/>
      <c r="FWC229" s="89"/>
      <c r="FWF229" s="89"/>
      <c r="FWI229" s="89"/>
      <c r="FWL229" s="89"/>
      <c r="FWX229" s="89"/>
      <c r="FXA229" s="89"/>
      <c r="FXD229" s="89"/>
      <c r="FXG229" s="89"/>
      <c r="FXM229" s="89"/>
      <c r="FXP229" s="89"/>
      <c r="FXV229" s="89"/>
      <c r="FXY229" s="89"/>
      <c r="FYB229" s="89"/>
      <c r="FYE229" s="89"/>
      <c r="FYK229" s="89"/>
      <c r="FYN229" s="89"/>
      <c r="FYT229" s="89"/>
      <c r="FYV229" s="89"/>
      <c r="FYW229" s="89"/>
      <c r="FYY229" s="89"/>
      <c r="FZB229" s="89"/>
      <c r="FZE229" s="89"/>
      <c r="FZP229" s="89"/>
      <c r="FZR229" s="89"/>
      <c r="GAD229" s="89"/>
      <c r="GAG229" s="89"/>
      <c r="GAO229" s="89"/>
      <c r="GBI229" s="89"/>
      <c r="GBK229" s="89"/>
      <c r="GBL229" s="89"/>
      <c r="GBM229" s="89"/>
      <c r="GBN229" s="89"/>
      <c r="GBO229" s="89"/>
      <c r="GBP229" s="89"/>
      <c r="GCH229" s="89"/>
      <c r="GCI229" s="89"/>
      <c r="GCL229" s="89"/>
      <c r="GCO229" s="89"/>
      <c r="GCQ229" s="89"/>
      <c r="GCS229" s="89"/>
      <c r="GCV229" s="89"/>
      <c r="GCY229" s="89"/>
      <c r="GDB229" s="89"/>
      <c r="GDH229" s="89"/>
      <c r="GDK229" s="89"/>
      <c r="GDN229" s="89"/>
      <c r="GDS229" s="89"/>
      <c r="GEG229" s="89"/>
      <c r="GEH229" s="89"/>
      <c r="GEI229" s="89"/>
      <c r="GEJ229" s="89"/>
      <c r="GEK229" s="89"/>
      <c r="GEL229" s="89"/>
      <c r="GEM229" s="89"/>
      <c r="GEN229" s="89"/>
      <c r="GEO229" s="89"/>
      <c r="GEP229" s="89"/>
      <c r="GEQ229" s="89"/>
      <c r="GER229" s="89"/>
      <c r="GES229" s="89"/>
      <c r="GET229" s="89"/>
      <c r="GEU229" s="89"/>
      <c r="GEV229" s="89"/>
      <c r="GEW229" s="89"/>
      <c r="GEX229" s="89"/>
      <c r="GEY229" s="89"/>
      <c r="GEZ229" s="89"/>
      <c r="GFA229" s="89"/>
      <c r="GFB229" s="89"/>
      <c r="GFC229" s="89"/>
      <c r="GFD229" s="89"/>
      <c r="GFE229" s="89"/>
      <c r="GFF229" s="89"/>
      <c r="GFG229" s="89"/>
      <c r="GFH229" s="89"/>
      <c r="GFI229" s="89"/>
      <c r="GFJ229" s="89"/>
      <c r="GFK229" s="89"/>
      <c r="GFL229" s="89"/>
      <c r="GFM229" s="89"/>
      <c r="GFN229" s="89"/>
      <c r="GFO229" s="89"/>
      <c r="GFP229" s="89"/>
      <c r="GFQ229" s="89"/>
      <c r="GFR229" s="89"/>
      <c r="GFS229" s="89"/>
      <c r="GFV229" s="89"/>
      <c r="GFY229" s="89"/>
      <c r="GGB229" s="89"/>
      <c r="GGE229" s="89"/>
      <c r="GGH229" s="89"/>
      <c r="GGT229" s="89"/>
      <c r="GGW229" s="89"/>
      <c r="GGZ229" s="89"/>
      <c r="GHC229" s="89"/>
      <c r="GHI229" s="89"/>
      <c r="GHL229" s="89"/>
      <c r="GHR229" s="89"/>
      <c r="GHU229" s="89"/>
      <c r="GHX229" s="89"/>
      <c r="GIA229" s="89"/>
      <c r="GIG229" s="89"/>
      <c r="GIJ229" s="89"/>
      <c r="GIP229" s="89"/>
      <c r="GIR229" s="89"/>
      <c r="GIS229" s="89"/>
      <c r="GIU229" s="89"/>
      <c r="GIX229" s="89"/>
      <c r="GJA229" s="89"/>
      <c r="GJL229" s="89"/>
      <c r="GJN229" s="89"/>
      <c r="GJZ229" s="89"/>
      <c r="GKC229" s="89"/>
      <c r="GKK229" s="89"/>
      <c r="GLE229" s="89"/>
      <c r="GLG229" s="89"/>
      <c r="GLH229" s="89"/>
      <c r="GLI229" s="89"/>
      <c r="GLJ229" s="89"/>
      <c r="GLK229" s="89"/>
      <c r="GLL229" s="89"/>
      <c r="GMD229" s="89"/>
      <c r="GME229" s="89"/>
      <c r="GMH229" s="89"/>
      <c r="GMK229" s="89"/>
      <c r="GMM229" s="89"/>
      <c r="GMO229" s="89"/>
      <c r="GMR229" s="89"/>
      <c r="GMU229" s="89"/>
      <c r="GMX229" s="89"/>
      <c r="GND229" s="89"/>
      <c r="GNG229" s="89"/>
      <c r="GNJ229" s="89"/>
      <c r="GNO229" s="89"/>
      <c r="GOC229" s="89"/>
      <c r="GOD229" s="89"/>
      <c r="GOE229" s="89"/>
      <c r="GOF229" s="89"/>
      <c r="GOG229" s="89"/>
      <c r="GOH229" s="89"/>
      <c r="GOI229" s="89"/>
      <c r="GOJ229" s="89"/>
      <c r="GOK229" s="89"/>
      <c r="GOL229" s="89"/>
      <c r="GOM229" s="89"/>
      <c r="GON229" s="89"/>
      <c r="GOO229" s="89"/>
      <c r="GOP229" s="89"/>
      <c r="GOQ229" s="89"/>
      <c r="GOR229" s="89"/>
      <c r="GOS229" s="89"/>
      <c r="GOT229" s="89"/>
      <c r="GOU229" s="89"/>
      <c r="GOV229" s="89"/>
      <c r="GOW229" s="89"/>
      <c r="GOX229" s="89"/>
      <c r="GOY229" s="89"/>
      <c r="GOZ229" s="89"/>
      <c r="GPA229" s="89"/>
      <c r="GPB229" s="89"/>
      <c r="GPC229" s="89"/>
      <c r="GPD229" s="89"/>
      <c r="GPE229" s="89"/>
      <c r="GPF229" s="89"/>
      <c r="GPG229" s="89"/>
      <c r="GPH229" s="89"/>
      <c r="GPI229" s="89"/>
      <c r="GPJ229" s="89"/>
      <c r="GPK229" s="89"/>
      <c r="GPL229" s="89"/>
      <c r="GPM229" s="89"/>
      <c r="GPN229" s="89"/>
      <c r="GPO229" s="89"/>
      <c r="GPR229" s="89"/>
      <c r="GPU229" s="89"/>
      <c r="GPX229" s="89"/>
      <c r="GQA229" s="89"/>
      <c r="GQD229" s="89"/>
      <c r="GQP229" s="89"/>
      <c r="GQS229" s="89"/>
      <c r="GQV229" s="89"/>
      <c r="GQY229" s="89"/>
      <c r="GRE229" s="89"/>
      <c r="GRH229" s="89"/>
      <c r="GRN229" s="89"/>
      <c r="GRQ229" s="89"/>
      <c r="GRT229" s="89"/>
      <c r="GRW229" s="89"/>
      <c r="GSC229" s="89"/>
      <c r="GSF229" s="89"/>
      <c r="GSL229" s="89"/>
      <c r="GSN229" s="89"/>
      <c r="GSO229" s="89"/>
      <c r="GSQ229" s="89"/>
      <c r="GST229" s="89"/>
      <c r="GSW229" s="89"/>
      <c r="GTH229" s="89"/>
      <c r="GTJ229" s="89"/>
      <c r="GTV229" s="89"/>
      <c r="GTY229" s="89"/>
      <c r="GUG229" s="89"/>
      <c r="GVA229" s="89"/>
      <c r="GVC229" s="89"/>
      <c r="GVD229" s="89"/>
      <c r="GVE229" s="89"/>
      <c r="GVF229" s="89"/>
      <c r="GVG229" s="89"/>
      <c r="GVH229" s="89"/>
      <c r="GVZ229" s="89"/>
      <c r="GWA229" s="89"/>
      <c r="GWD229" s="89"/>
      <c r="GWG229" s="89"/>
      <c r="GWI229" s="89"/>
      <c r="GWK229" s="89"/>
      <c r="GWN229" s="89"/>
      <c r="GWQ229" s="89"/>
      <c r="GWT229" s="89"/>
      <c r="GWZ229" s="89"/>
      <c r="GXC229" s="89"/>
      <c r="GXF229" s="89"/>
      <c r="GXK229" s="89"/>
      <c r="GXY229" s="89"/>
      <c r="GXZ229" s="89"/>
      <c r="GYA229" s="89"/>
      <c r="GYB229" s="89"/>
      <c r="GYC229" s="89"/>
      <c r="GYD229" s="89"/>
      <c r="GYE229" s="89"/>
      <c r="GYF229" s="89"/>
      <c r="GYG229" s="89"/>
      <c r="GYH229" s="89"/>
      <c r="GYI229" s="89"/>
      <c r="GYJ229" s="89"/>
      <c r="GYK229" s="89"/>
      <c r="GYL229" s="89"/>
      <c r="GYM229" s="89"/>
      <c r="GYN229" s="89"/>
      <c r="GYO229" s="89"/>
      <c r="GYP229" s="89"/>
      <c r="GYQ229" s="89"/>
      <c r="GYR229" s="89"/>
      <c r="GYS229" s="89"/>
      <c r="GYT229" s="89"/>
      <c r="GYU229" s="89"/>
      <c r="GYV229" s="89"/>
      <c r="GYW229" s="89"/>
      <c r="GYX229" s="89"/>
      <c r="GYY229" s="89"/>
      <c r="GYZ229" s="89"/>
      <c r="GZA229" s="89"/>
      <c r="GZB229" s="89"/>
      <c r="GZC229" s="89"/>
      <c r="GZD229" s="89"/>
      <c r="GZE229" s="89"/>
      <c r="GZF229" s="89"/>
      <c r="GZG229" s="89"/>
      <c r="GZH229" s="89"/>
      <c r="GZI229" s="89"/>
      <c r="GZJ229" s="89"/>
      <c r="GZK229" s="89"/>
      <c r="GZN229" s="89"/>
      <c r="GZQ229" s="89"/>
      <c r="GZT229" s="89"/>
      <c r="GZW229" s="89"/>
      <c r="GZZ229" s="89"/>
      <c r="HAL229" s="89"/>
      <c r="HAO229" s="89"/>
      <c r="HAR229" s="89"/>
      <c r="HAU229" s="89"/>
      <c r="HBA229" s="89"/>
      <c r="HBD229" s="89"/>
      <c r="HBJ229" s="89"/>
      <c r="HBM229" s="89"/>
      <c r="HBP229" s="89"/>
      <c r="HBS229" s="89"/>
      <c r="HBY229" s="89"/>
      <c r="HCB229" s="89"/>
      <c r="HCH229" s="89"/>
      <c r="HCJ229" s="89"/>
      <c r="HCK229" s="89"/>
      <c r="HCM229" s="89"/>
      <c r="HCP229" s="89"/>
      <c r="HCS229" s="89"/>
      <c r="HDD229" s="89"/>
      <c r="HDF229" s="89"/>
      <c r="HDR229" s="89"/>
      <c r="HDU229" s="89"/>
      <c r="HEC229" s="89"/>
      <c r="HEW229" s="89"/>
      <c r="HEY229" s="89"/>
      <c r="HEZ229" s="89"/>
      <c r="HFA229" s="89"/>
      <c r="HFB229" s="89"/>
      <c r="HFC229" s="89"/>
      <c r="HFD229" s="89"/>
      <c r="HFV229" s="89"/>
      <c r="HFW229" s="89"/>
      <c r="HFZ229" s="89"/>
      <c r="HGC229" s="89"/>
      <c r="HGE229" s="89"/>
      <c r="HGG229" s="89"/>
      <c r="HGJ229" s="89"/>
      <c r="HGM229" s="89"/>
      <c r="HGP229" s="89"/>
      <c r="HGV229" s="89"/>
      <c r="HGY229" s="89"/>
      <c r="HHB229" s="89"/>
      <c r="HHG229" s="89"/>
      <c r="HHU229" s="89"/>
      <c r="HHV229" s="89"/>
      <c r="HHW229" s="89"/>
      <c r="HHX229" s="89"/>
      <c r="HHY229" s="89"/>
      <c r="HHZ229" s="89"/>
      <c r="HIA229" s="89"/>
      <c r="HIB229" s="89"/>
      <c r="HIC229" s="89"/>
      <c r="HID229" s="89"/>
      <c r="HIE229" s="89"/>
      <c r="HIF229" s="89"/>
      <c r="HIG229" s="89"/>
      <c r="HIH229" s="89"/>
      <c r="HII229" s="89"/>
      <c r="HIJ229" s="89"/>
      <c r="HIK229" s="89"/>
      <c r="HIL229" s="89"/>
      <c r="HIM229" s="89"/>
      <c r="HIN229" s="89"/>
      <c r="HIO229" s="89"/>
      <c r="HIP229" s="89"/>
      <c r="HIQ229" s="89"/>
      <c r="HIR229" s="89"/>
      <c r="HIS229" s="89"/>
      <c r="HIT229" s="89"/>
      <c r="HIU229" s="89"/>
      <c r="HIV229" s="89"/>
      <c r="HIW229" s="89"/>
      <c r="HIX229" s="89"/>
      <c r="HIY229" s="89"/>
      <c r="HIZ229" s="89"/>
      <c r="HJA229" s="89"/>
      <c r="HJB229" s="89"/>
      <c r="HJC229" s="89"/>
      <c r="HJD229" s="89"/>
      <c r="HJE229" s="89"/>
      <c r="HJF229" s="89"/>
      <c r="HJG229" s="89"/>
      <c r="HJJ229" s="89"/>
      <c r="HJM229" s="89"/>
      <c r="HJP229" s="89"/>
      <c r="HJS229" s="89"/>
      <c r="HJV229" s="89"/>
      <c r="HKH229" s="89"/>
      <c r="HKK229" s="89"/>
      <c r="HKN229" s="89"/>
      <c r="HKQ229" s="89"/>
      <c r="HKW229" s="89"/>
      <c r="HKZ229" s="89"/>
      <c r="HLF229" s="89"/>
      <c r="HLI229" s="89"/>
      <c r="HLL229" s="89"/>
      <c r="HLO229" s="89"/>
      <c r="HLU229" s="89"/>
      <c r="HLX229" s="89"/>
      <c r="HMD229" s="89"/>
      <c r="HMF229" s="89"/>
      <c r="HMG229" s="89"/>
      <c r="HMI229" s="89"/>
      <c r="HML229" s="89"/>
      <c r="HMO229" s="89"/>
      <c r="HMZ229" s="89"/>
      <c r="HNB229" s="89"/>
      <c r="HNN229" s="89"/>
      <c r="HNQ229" s="89"/>
      <c r="HNY229" s="89"/>
      <c r="HOS229" s="89"/>
      <c r="HOU229" s="89"/>
      <c r="HOV229" s="89"/>
      <c r="HOW229" s="89"/>
      <c r="HOX229" s="89"/>
      <c r="HOY229" s="89"/>
      <c r="HOZ229" s="89"/>
      <c r="HPR229" s="89"/>
      <c r="HPS229" s="89"/>
      <c r="HPV229" s="89"/>
      <c r="HPY229" s="89"/>
      <c r="HQA229" s="89"/>
      <c r="HQC229" s="89"/>
      <c r="HQF229" s="89"/>
      <c r="HQI229" s="89"/>
      <c r="HQL229" s="89"/>
      <c r="HQR229" s="89"/>
      <c r="HQU229" s="89"/>
      <c r="HQX229" s="89"/>
      <c r="HRC229" s="89"/>
      <c r="HRQ229" s="89"/>
      <c r="HRR229" s="89"/>
      <c r="HRS229" s="89"/>
      <c r="HRT229" s="89"/>
      <c r="HRU229" s="89"/>
      <c r="HRV229" s="89"/>
      <c r="HRW229" s="89"/>
      <c r="HRX229" s="89"/>
      <c r="HRY229" s="89"/>
      <c r="HRZ229" s="89"/>
      <c r="HSA229" s="89"/>
      <c r="HSB229" s="89"/>
      <c r="HSC229" s="89"/>
      <c r="HSD229" s="89"/>
      <c r="HSE229" s="89"/>
      <c r="HSF229" s="89"/>
      <c r="HSG229" s="89"/>
      <c r="HSH229" s="89"/>
      <c r="HSI229" s="89"/>
      <c r="HSJ229" s="89"/>
      <c r="HSK229" s="89"/>
      <c r="HSL229" s="89"/>
      <c r="HSM229" s="89"/>
      <c r="HSN229" s="89"/>
      <c r="HSO229" s="89"/>
      <c r="HSP229" s="89"/>
      <c r="HSQ229" s="89"/>
      <c r="HSR229" s="89"/>
      <c r="HSS229" s="89"/>
      <c r="HST229" s="89"/>
      <c r="HSU229" s="89"/>
      <c r="HSV229" s="89"/>
      <c r="HSW229" s="89"/>
      <c r="HSX229" s="89"/>
      <c r="HSY229" s="89"/>
      <c r="HSZ229" s="89"/>
      <c r="HTA229" s="89"/>
      <c r="HTB229" s="89"/>
      <c r="HTC229" s="89"/>
      <c r="HTF229" s="89"/>
      <c r="HTI229" s="89"/>
      <c r="HTL229" s="89"/>
      <c r="HTO229" s="89"/>
      <c r="HTR229" s="89"/>
      <c r="HUD229" s="89"/>
      <c r="HUG229" s="89"/>
      <c r="HUJ229" s="89"/>
      <c r="HUM229" s="89"/>
      <c r="HUS229" s="89"/>
      <c r="HUV229" s="89"/>
      <c r="HVB229" s="89"/>
      <c r="HVE229" s="89"/>
      <c r="HVH229" s="89"/>
      <c r="HVK229" s="89"/>
      <c r="HVQ229" s="89"/>
      <c r="HVT229" s="89"/>
      <c r="HVZ229" s="89"/>
      <c r="HWB229" s="89"/>
      <c r="HWC229" s="89"/>
      <c r="HWE229" s="89"/>
      <c r="HWH229" s="89"/>
      <c r="HWK229" s="89"/>
      <c r="HWV229" s="89"/>
      <c r="HWX229" s="89"/>
      <c r="HXJ229" s="89"/>
      <c r="HXM229" s="89"/>
      <c r="HXU229" s="89"/>
      <c r="HYO229" s="89"/>
      <c r="HYQ229" s="89"/>
      <c r="HYR229" s="89"/>
      <c r="HYS229" s="89"/>
      <c r="HYT229" s="89"/>
      <c r="HYU229" s="89"/>
      <c r="HYV229" s="89"/>
      <c r="HZN229" s="89"/>
      <c r="HZO229" s="89"/>
      <c r="HZR229" s="89"/>
      <c r="HZU229" s="89"/>
      <c r="HZW229" s="89"/>
      <c r="HZY229" s="89"/>
      <c r="IAB229" s="89"/>
      <c r="IAE229" s="89"/>
      <c r="IAH229" s="89"/>
      <c r="IAN229" s="89"/>
      <c r="IAQ229" s="89"/>
      <c r="IAT229" s="89"/>
      <c r="IAY229" s="89"/>
      <c r="IBM229" s="89"/>
      <c r="IBN229" s="89"/>
      <c r="IBO229" s="89"/>
      <c r="IBP229" s="89"/>
      <c r="IBQ229" s="89"/>
      <c r="IBR229" s="89"/>
      <c r="IBS229" s="89"/>
      <c r="IBT229" s="89"/>
      <c r="IBU229" s="89"/>
      <c r="IBV229" s="89"/>
      <c r="IBW229" s="89"/>
      <c r="IBX229" s="89"/>
      <c r="IBY229" s="89"/>
      <c r="IBZ229" s="89"/>
      <c r="ICA229" s="89"/>
      <c r="ICB229" s="89"/>
      <c r="ICC229" s="89"/>
      <c r="ICD229" s="89"/>
      <c r="ICE229" s="89"/>
      <c r="ICF229" s="89"/>
      <c r="ICG229" s="89"/>
      <c r="ICH229" s="89"/>
      <c r="ICI229" s="89"/>
      <c r="ICJ229" s="89"/>
      <c r="ICK229" s="89"/>
      <c r="ICL229" s="89"/>
      <c r="ICM229" s="89"/>
      <c r="ICN229" s="89"/>
      <c r="ICO229" s="89"/>
      <c r="ICP229" s="89"/>
      <c r="ICQ229" s="89"/>
      <c r="ICR229" s="89"/>
      <c r="ICS229" s="89"/>
      <c r="ICT229" s="89"/>
      <c r="ICU229" s="89"/>
      <c r="ICV229" s="89"/>
      <c r="ICW229" s="89"/>
      <c r="ICX229" s="89"/>
      <c r="ICY229" s="89"/>
      <c r="IDB229" s="89"/>
      <c r="IDE229" s="89"/>
      <c r="IDH229" s="89"/>
      <c r="IDK229" s="89"/>
      <c r="IDN229" s="89"/>
      <c r="IDZ229" s="89"/>
      <c r="IEC229" s="89"/>
      <c r="IEF229" s="89"/>
      <c r="IEI229" s="89"/>
      <c r="IEO229" s="89"/>
      <c r="IER229" s="89"/>
      <c r="IEX229" s="89"/>
      <c r="IFA229" s="89"/>
      <c r="IFD229" s="89"/>
      <c r="IFG229" s="89"/>
      <c r="IFM229" s="89"/>
      <c r="IFP229" s="89"/>
      <c r="IFV229" s="89"/>
      <c r="IFX229" s="89"/>
      <c r="IFY229" s="89"/>
      <c r="IGA229" s="89"/>
      <c r="IGD229" s="89"/>
      <c r="IGG229" s="89"/>
      <c r="IGR229" s="89"/>
      <c r="IGT229" s="89"/>
      <c r="IHF229" s="89"/>
      <c r="IHI229" s="89"/>
      <c r="IHQ229" s="89"/>
      <c r="IIK229" s="89"/>
      <c r="IIM229" s="89"/>
      <c r="IIN229" s="89"/>
      <c r="IIO229" s="89"/>
      <c r="IIP229" s="89"/>
      <c r="IIQ229" s="89"/>
      <c r="IIR229" s="89"/>
      <c r="IJJ229" s="89"/>
      <c r="IJK229" s="89"/>
      <c r="IJN229" s="89"/>
      <c r="IJQ229" s="89"/>
      <c r="IJS229" s="89"/>
      <c r="IJU229" s="89"/>
      <c r="IJX229" s="89"/>
      <c r="IKA229" s="89"/>
      <c r="IKD229" s="89"/>
      <c r="IKJ229" s="89"/>
      <c r="IKM229" s="89"/>
      <c r="IKP229" s="89"/>
      <c r="IKU229" s="89"/>
      <c r="ILI229" s="89"/>
      <c r="ILJ229" s="89"/>
      <c r="ILK229" s="89"/>
      <c r="ILL229" s="89"/>
      <c r="ILM229" s="89"/>
      <c r="ILN229" s="89"/>
      <c r="ILO229" s="89"/>
      <c r="ILP229" s="89"/>
      <c r="ILQ229" s="89"/>
      <c r="ILR229" s="89"/>
      <c r="ILS229" s="89"/>
      <c r="ILT229" s="89"/>
      <c r="ILU229" s="89"/>
      <c r="ILV229" s="89"/>
      <c r="ILW229" s="89"/>
      <c r="ILX229" s="89"/>
      <c r="ILY229" s="89"/>
      <c r="ILZ229" s="89"/>
      <c r="IMA229" s="89"/>
      <c r="IMB229" s="89"/>
      <c r="IMC229" s="89"/>
      <c r="IMD229" s="89"/>
      <c r="IME229" s="89"/>
      <c r="IMF229" s="89"/>
      <c r="IMG229" s="89"/>
      <c r="IMH229" s="89"/>
      <c r="IMI229" s="89"/>
      <c r="IMJ229" s="89"/>
      <c r="IMK229" s="89"/>
      <c r="IML229" s="89"/>
      <c r="IMM229" s="89"/>
      <c r="IMN229" s="89"/>
      <c r="IMO229" s="89"/>
      <c r="IMP229" s="89"/>
      <c r="IMQ229" s="89"/>
      <c r="IMR229" s="89"/>
      <c r="IMS229" s="89"/>
      <c r="IMT229" s="89"/>
      <c r="IMU229" s="89"/>
      <c r="IMX229" s="89"/>
      <c r="INA229" s="89"/>
      <c r="IND229" s="89"/>
      <c r="ING229" s="89"/>
      <c r="INJ229" s="89"/>
      <c r="INV229" s="89"/>
      <c r="INY229" s="89"/>
      <c r="IOB229" s="89"/>
      <c r="IOE229" s="89"/>
      <c r="IOK229" s="89"/>
      <c r="ION229" s="89"/>
      <c r="IOT229" s="89"/>
      <c r="IOW229" s="89"/>
      <c r="IOZ229" s="89"/>
      <c r="IPC229" s="89"/>
      <c r="IPI229" s="89"/>
      <c r="IPL229" s="89"/>
      <c r="IPR229" s="89"/>
      <c r="IPT229" s="89"/>
      <c r="IPU229" s="89"/>
      <c r="IPW229" s="89"/>
      <c r="IPZ229" s="89"/>
      <c r="IQC229" s="89"/>
      <c r="IQN229" s="89"/>
      <c r="IQP229" s="89"/>
      <c r="IRB229" s="89"/>
      <c r="IRE229" s="89"/>
      <c r="IRM229" s="89"/>
      <c r="ISG229" s="89"/>
      <c r="ISI229" s="89"/>
      <c r="ISJ229" s="89"/>
      <c r="ISK229" s="89"/>
      <c r="ISL229" s="89"/>
      <c r="ISM229" s="89"/>
      <c r="ISN229" s="89"/>
      <c r="ITF229" s="89"/>
      <c r="ITG229" s="89"/>
      <c r="ITJ229" s="89"/>
      <c r="ITM229" s="89"/>
      <c r="ITO229" s="89"/>
      <c r="ITQ229" s="89"/>
      <c r="ITT229" s="89"/>
      <c r="ITW229" s="89"/>
      <c r="ITZ229" s="89"/>
      <c r="IUF229" s="89"/>
      <c r="IUI229" s="89"/>
      <c r="IUL229" s="89"/>
      <c r="IUQ229" s="89"/>
      <c r="IVE229" s="89"/>
      <c r="IVF229" s="89"/>
      <c r="IVG229" s="89"/>
      <c r="IVH229" s="89"/>
      <c r="IVI229" s="89"/>
      <c r="IVJ229" s="89"/>
      <c r="IVK229" s="89"/>
      <c r="IVL229" s="89"/>
      <c r="IVM229" s="89"/>
      <c r="IVN229" s="89"/>
      <c r="IVO229" s="89"/>
      <c r="IVP229" s="89"/>
      <c r="IVQ229" s="89"/>
      <c r="IVR229" s="89"/>
      <c r="IVS229" s="89"/>
      <c r="IVT229" s="89"/>
      <c r="IVU229" s="89"/>
      <c r="IVV229" s="89"/>
      <c r="IVW229" s="89"/>
      <c r="IVX229" s="89"/>
      <c r="IVY229" s="89"/>
      <c r="IVZ229" s="89"/>
      <c r="IWA229" s="89"/>
      <c r="IWB229" s="89"/>
      <c r="IWC229" s="89"/>
      <c r="IWD229" s="89"/>
      <c r="IWE229" s="89"/>
      <c r="IWF229" s="89"/>
      <c r="IWG229" s="89"/>
      <c r="IWH229" s="89"/>
      <c r="IWI229" s="89"/>
      <c r="IWJ229" s="89"/>
      <c r="IWK229" s="89"/>
      <c r="IWL229" s="89"/>
      <c r="IWM229" s="89"/>
      <c r="IWN229" s="89"/>
      <c r="IWO229" s="89"/>
      <c r="IWP229" s="89"/>
      <c r="IWQ229" s="89"/>
      <c r="IWT229" s="89"/>
      <c r="IWW229" s="89"/>
      <c r="IWZ229" s="89"/>
      <c r="IXC229" s="89"/>
      <c r="IXF229" s="89"/>
      <c r="IXR229" s="89"/>
      <c r="IXU229" s="89"/>
      <c r="IXX229" s="89"/>
      <c r="IYA229" s="89"/>
      <c r="IYG229" s="89"/>
      <c r="IYJ229" s="89"/>
      <c r="IYP229" s="89"/>
      <c r="IYS229" s="89"/>
      <c r="IYV229" s="89"/>
      <c r="IYY229" s="89"/>
      <c r="IZE229" s="89"/>
      <c r="IZH229" s="89"/>
      <c r="IZN229" s="89"/>
      <c r="IZP229" s="89"/>
      <c r="IZQ229" s="89"/>
      <c r="IZS229" s="89"/>
      <c r="IZV229" s="89"/>
      <c r="IZY229" s="89"/>
      <c r="JAJ229" s="89"/>
      <c r="JAL229" s="89"/>
      <c r="JAX229" s="89"/>
      <c r="JBA229" s="89"/>
      <c r="JBI229" s="89"/>
      <c r="JCC229" s="89"/>
      <c r="JCE229" s="89"/>
      <c r="JCF229" s="89"/>
      <c r="JCG229" s="89"/>
      <c r="JCH229" s="89"/>
      <c r="JCI229" s="89"/>
      <c r="JCJ229" s="89"/>
      <c r="JDB229" s="89"/>
      <c r="JDC229" s="89"/>
      <c r="JDF229" s="89"/>
      <c r="JDI229" s="89"/>
      <c r="JDK229" s="89"/>
      <c r="JDM229" s="89"/>
      <c r="JDP229" s="89"/>
      <c r="JDS229" s="89"/>
      <c r="JDV229" s="89"/>
      <c r="JEB229" s="89"/>
      <c r="JEE229" s="89"/>
      <c r="JEH229" s="89"/>
      <c r="JEM229" s="89"/>
      <c r="JFA229" s="89"/>
      <c r="JFB229" s="89"/>
      <c r="JFC229" s="89"/>
      <c r="JFD229" s="89"/>
      <c r="JFE229" s="89"/>
      <c r="JFF229" s="89"/>
      <c r="JFG229" s="89"/>
      <c r="JFH229" s="89"/>
      <c r="JFI229" s="89"/>
      <c r="JFJ229" s="89"/>
      <c r="JFK229" s="89"/>
      <c r="JFL229" s="89"/>
      <c r="JFM229" s="89"/>
      <c r="JFN229" s="89"/>
      <c r="JFO229" s="89"/>
      <c r="JFP229" s="89"/>
      <c r="JFQ229" s="89"/>
      <c r="JFR229" s="89"/>
      <c r="JFS229" s="89"/>
      <c r="JFT229" s="89"/>
      <c r="JFU229" s="89"/>
      <c r="JFV229" s="89"/>
      <c r="JFW229" s="89"/>
      <c r="JFX229" s="89"/>
      <c r="JFY229" s="89"/>
      <c r="JFZ229" s="89"/>
      <c r="JGA229" s="89"/>
      <c r="JGB229" s="89"/>
      <c r="JGC229" s="89"/>
      <c r="JGD229" s="89"/>
      <c r="JGE229" s="89"/>
      <c r="JGF229" s="89"/>
      <c r="JGG229" s="89"/>
      <c r="JGH229" s="89"/>
      <c r="JGI229" s="89"/>
      <c r="JGJ229" s="89"/>
      <c r="JGK229" s="89"/>
      <c r="JGL229" s="89"/>
      <c r="JGM229" s="89"/>
      <c r="JGP229" s="89"/>
      <c r="JGS229" s="89"/>
      <c r="JGV229" s="89"/>
      <c r="JGY229" s="89"/>
      <c r="JHB229" s="89"/>
      <c r="JHN229" s="89"/>
      <c r="JHQ229" s="89"/>
      <c r="JHT229" s="89"/>
      <c r="JHW229" s="89"/>
      <c r="JIC229" s="89"/>
      <c r="JIF229" s="89"/>
      <c r="JIL229" s="89"/>
      <c r="JIO229" s="89"/>
      <c r="JIR229" s="89"/>
      <c r="JIU229" s="89"/>
      <c r="JJA229" s="89"/>
      <c r="JJD229" s="89"/>
      <c r="JJJ229" s="89"/>
      <c r="JJL229" s="89"/>
      <c r="JJM229" s="89"/>
      <c r="JJO229" s="89"/>
      <c r="JJR229" s="89"/>
      <c r="JJU229" s="89"/>
      <c r="JKF229" s="89"/>
      <c r="JKH229" s="89"/>
      <c r="JKT229" s="89"/>
      <c r="JKW229" s="89"/>
      <c r="JLE229" s="89"/>
      <c r="JLY229" s="89"/>
      <c r="JMA229" s="89"/>
      <c r="JMB229" s="89"/>
      <c r="JMC229" s="89"/>
      <c r="JMD229" s="89"/>
      <c r="JME229" s="89"/>
      <c r="JMF229" s="89"/>
      <c r="JMX229" s="89"/>
      <c r="JMY229" s="89"/>
      <c r="JNB229" s="89"/>
      <c r="JNE229" s="89"/>
      <c r="JNG229" s="89"/>
      <c r="JNI229" s="89"/>
      <c r="JNL229" s="89"/>
      <c r="JNO229" s="89"/>
      <c r="JNR229" s="89"/>
      <c r="JNX229" s="89"/>
      <c r="JOA229" s="89"/>
      <c r="JOD229" s="89"/>
      <c r="JOI229" s="89"/>
      <c r="JOW229" s="89"/>
      <c r="JOX229" s="89"/>
      <c r="JOY229" s="89"/>
      <c r="JOZ229" s="89"/>
      <c r="JPA229" s="89"/>
      <c r="JPB229" s="89"/>
      <c r="JPC229" s="89"/>
      <c r="JPD229" s="89"/>
      <c r="JPE229" s="89"/>
      <c r="JPF229" s="89"/>
      <c r="JPG229" s="89"/>
      <c r="JPH229" s="89"/>
      <c r="JPI229" s="89"/>
      <c r="JPJ229" s="89"/>
      <c r="JPK229" s="89"/>
      <c r="JPL229" s="89"/>
      <c r="JPM229" s="89"/>
      <c r="JPN229" s="89"/>
      <c r="JPO229" s="89"/>
      <c r="JPP229" s="89"/>
      <c r="JPQ229" s="89"/>
      <c r="JPR229" s="89"/>
      <c r="JPS229" s="89"/>
      <c r="JPT229" s="89"/>
      <c r="JPU229" s="89"/>
      <c r="JPV229" s="89"/>
      <c r="JPW229" s="89"/>
      <c r="JPX229" s="89"/>
      <c r="JPY229" s="89"/>
      <c r="JPZ229" s="89"/>
      <c r="JQA229" s="89"/>
      <c r="JQB229" s="89"/>
      <c r="JQC229" s="89"/>
      <c r="JQD229" s="89"/>
      <c r="JQE229" s="89"/>
      <c r="JQF229" s="89"/>
      <c r="JQG229" s="89"/>
      <c r="JQH229" s="89"/>
      <c r="JQI229" s="89"/>
      <c r="JQL229" s="89"/>
      <c r="JQO229" s="89"/>
      <c r="JQR229" s="89"/>
      <c r="JQU229" s="89"/>
      <c r="JQX229" s="89"/>
      <c r="JRJ229" s="89"/>
      <c r="JRM229" s="89"/>
      <c r="JRP229" s="89"/>
      <c r="JRS229" s="89"/>
      <c r="JRY229" s="89"/>
      <c r="JSB229" s="89"/>
      <c r="JSH229" s="89"/>
      <c r="JSK229" s="89"/>
      <c r="JSN229" s="89"/>
      <c r="JSQ229" s="89"/>
      <c r="JSW229" s="89"/>
      <c r="JSZ229" s="89"/>
      <c r="JTF229" s="89"/>
      <c r="JTH229" s="89"/>
      <c r="JTI229" s="89"/>
      <c r="JTK229" s="89"/>
      <c r="JTN229" s="89"/>
      <c r="JTQ229" s="89"/>
      <c r="JUB229" s="89"/>
      <c r="JUD229" s="89"/>
      <c r="JUP229" s="89"/>
      <c r="JUS229" s="89"/>
      <c r="JVA229" s="89"/>
      <c r="JVU229" s="89"/>
      <c r="JVW229" s="89"/>
      <c r="JVX229" s="89"/>
      <c r="JVY229" s="89"/>
      <c r="JVZ229" s="89"/>
      <c r="JWA229" s="89"/>
      <c r="JWB229" s="89"/>
      <c r="JWT229" s="89"/>
      <c r="JWU229" s="89"/>
      <c r="JWX229" s="89"/>
      <c r="JXA229" s="89"/>
      <c r="JXC229" s="89"/>
      <c r="JXE229" s="89"/>
      <c r="JXH229" s="89"/>
      <c r="JXK229" s="89"/>
      <c r="JXN229" s="89"/>
      <c r="JXT229" s="89"/>
      <c r="JXW229" s="89"/>
      <c r="JXZ229" s="89"/>
      <c r="JYE229" s="89"/>
      <c r="JYS229" s="89"/>
      <c r="JYT229" s="89"/>
      <c r="JYU229" s="89"/>
      <c r="JYV229" s="89"/>
      <c r="JYW229" s="89"/>
      <c r="JYX229" s="89"/>
      <c r="JYY229" s="89"/>
      <c r="JYZ229" s="89"/>
      <c r="JZA229" s="89"/>
      <c r="JZB229" s="89"/>
      <c r="JZC229" s="89"/>
      <c r="JZD229" s="89"/>
      <c r="JZE229" s="89"/>
      <c r="JZF229" s="89"/>
      <c r="JZG229" s="89"/>
      <c r="JZH229" s="89"/>
      <c r="JZI229" s="89"/>
      <c r="JZJ229" s="89"/>
      <c r="JZK229" s="89"/>
      <c r="JZL229" s="89"/>
      <c r="JZM229" s="89"/>
      <c r="JZN229" s="89"/>
      <c r="JZO229" s="89"/>
      <c r="JZP229" s="89"/>
      <c r="JZQ229" s="89"/>
      <c r="JZR229" s="89"/>
      <c r="JZS229" s="89"/>
      <c r="JZT229" s="89"/>
      <c r="JZU229" s="89"/>
      <c r="JZV229" s="89"/>
      <c r="JZW229" s="89"/>
      <c r="JZX229" s="89"/>
      <c r="JZY229" s="89"/>
      <c r="JZZ229" s="89"/>
      <c r="KAA229" s="89"/>
      <c r="KAB229" s="89"/>
      <c r="KAC229" s="89"/>
      <c r="KAD229" s="89"/>
      <c r="KAE229" s="89"/>
      <c r="KAH229" s="89"/>
      <c r="KAK229" s="89"/>
      <c r="KAN229" s="89"/>
      <c r="KAQ229" s="89"/>
      <c r="KAT229" s="89"/>
      <c r="KBF229" s="89"/>
      <c r="KBI229" s="89"/>
      <c r="KBL229" s="89"/>
      <c r="KBO229" s="89"/>
      <c r="KBU229" s="89"/>
      <c r="KBX229" s="89"/>
      <c r="KCD229" s="89"/>
      <c r="KCG229" s="89"/>
      <c r="KCJ229" s="89"/>
      <c r="KCM229" s="89"/>
      <c r="KCS229" s="89"/>
      <c r="KCV229" s="89"/>
      <c r="KDB229" s="89"/>
      <c r="KDD229" s="89"/>
      <c r="KDE229" s="89"/>
      <c r="KDG229" s="89"/>
      <c r="KDJ229" s="89"/>
      <c r="KDM229" s="89"/>
      <c r="KDX229" s="89"/>
      <c r="KDZ229" s="89"/>
      <c r="KEL229" s="89"/>
      <c r="KEO229" s="89"/>
      <c r="KEW229" s="89"/>
      <c r="KFQ229" s="89"/>
      <c r="KFS229" s="89"/>
      <c r="KFT229" s="89"/>
      <c r="KFU229" s="89"/>
      <c r="KFV229" s="89"/>
      <c r="KFW229" s="89"/>
      <c r="KFX229" s="89"/>
      <c r="KGP229" s="89"/>
      <c r="KGQ229" s="89"/>
      <c r="KGT229" s="89"/>
      <c r="KGW229" s="89"/>
      <c r="KGY229" s="89"/>
      <c r="KHA229" s="89"/>
      <c r="KHD229" s="89"/>
      <c r="KHG229" s="89"/>
      <c r="KHJ229" s="89"/>
      <c r="KHP229" s="89"/>
      <c r="KHS229" s="89"/>
      <c r="KHV229" s="89"/>
      <c r="KIA229" s="89"/>
      <c r="KIO229" s="89"/>
      <c r="KIP229" s="89"/>
      <c r="KIQ229" s="89"/>
      <c r="KIR229" s="89"/>
      <c r="KIS229" s="89"/>
      <c r="KIT229" s="89"/>
      <c r="KIU229" s="89"/>
      <c r="KIV229" s="89"/>
      <c r="KIW229" s="89"/>
      <c r="KIX229" s="89"/>
      <c r="KIY229" s="89"/>
      <c r="KIZ229" s="89"/>
      <c r="KJA229" s="89"/>
      <c r="KJB229" s="89"/>
      <c r="KJC229" s="89"/>
      <c r="KJD229" s="89"/>
      <c r="KJE229" s="89"/>
      <c r="KJF229" s="89"/>
      <c r="KJG229" s="89"/>
      <c r="KJH229" s="89"/>
      <c r="KJI229" s="89"/>
      <c r="KJJ229" s="89"/>
      <c r="KJK229" s="89"/>
      <c r="KJL229" s="89"/>
      <c r="KJM229" s="89"/>
      <c r="KJN229" s="89"/>
      <c r="KJO229" s="89"/>
      <c r="KJP229" s="89"/>
      <c r="KJQ229" s="89"/>
      <c r="KJR229" s="89"/>
      <c r="KJS229" s="89"/>
      <c r="KJT229" s="89"/>
      <c r="KJU229" s="89"/>
      <c r="KJV229" s="89"/>
      <c r="KJW229" s="89"/>
      <c r="KJX229" s="89"/>
      <c r="KJY229" s="89"/>
      <c r="KJZ229" s="89"/>
      <c r="KKA229" s="89"/>
      <c r="KKD229" s="89"/>
      <c r="KKG229" s="89"/>
      <c r="KKJ229" s="89"/>
      <c r="KKM229" s="89"/>
      <c r="KKP229" s="89"/>
      <c r="KLB229" s="89"/>
      <c r="KLE229" s="89"/>
      <c r="KLH229" s="89"/>
      <c r="KLK229" s="89"/>
      <c r="KLQ229" s="89"/>
      <c r="KLT229" s="89"/>
      <c r="KLZ229" s="89"/>
      <c r="KMC229" s="89"/>
      <c r="KMF229" s="89"/>
      <c r="KMI229" s="89"/>
      <c r="KMO229" s="89"/>
      <c r="KMR229" s="89"/>
      <c r="KMX229" s="89"/>
      <c r="KMZ229" s="89"/>
      <c r="KNA229" s="89"/>
      <c r="KNC229" s="89"/>
      <c r="KNF229" s="89"/>
      <c r="KNI229" s="89"/>
      <c r="KNT229" s="89"/>
      <c r="KNV229" s="89"/>
      <c r="KOH229" s="89"/>
      <c r="KOK229" s="89"/>
      <c r="KOS229" s="89"/>
      <c r="KPM229" s="89"/>
      <c r="KPO229" s="89"/>
      <c r="KPP229" s="89"/>
      <c r="KPQ229" s="89"/>
      <c r="KPR229" s="89"/>
      <c r="KPS229" s="89"/>
      <c r="KPT229" s="89"/>
      <c r="KQL229" s="89"/>
      <c r="KQM229" s="89"/>
      <c r="KQP229" s="89"/>
      <c r="KQS229" s="89"/>
      <c r="KQU229" s="89"/>
      <c r="KQW229" s="89"/>
      <c r="KQZ229" s="89"/>
      <c r="KRC229" s="89"/>
      <c r="KRF229" s="89"/>
      <c r="KRL229" s="89"/>
      <c r="KRO229" s="89"/>
      <c r="KRR229" s="89"/>
      <c r="KRW229" s="89"/>
      <c r="KSK229" s="89"/>
      <c r="KSL229" s="89"/>
      <c r="KSM229" s="89"/>
      <c r="KSN229" s="89"/>
      <c r="KSO229" s="89"/>
      <c r="KSP229" s="89"/>
      <c r="KSQ229" s="89"/>
      <c r="KSR229" s="89"/>
      <c r="KSS229" s="89"/>
      <c r="KST229" s="89"/>
      <c r="KSU229" s="89"/>
      <c r="KSV229" s="89"/>
      <c r="KSW229" s="89"/>
      <c r="KSX229" s="89"/>
      <c r="KSY229" s="89"/>
      <c r="KSZ229" s="89"/>
      <c r="KTA229" s="89"/>
      <c r="KTB229" s="89"/>
      <c r="KTC229" s="89"/>
      <c r="KTD229" s="89"/>
      <c r="KTE229" s="89"/>
      <c r="KTF229" s="89"/>
      <c r="KTG229" s="89"/>
      <c r="KTH229" s="89"/>
      <c r="KTI229" s="89"/>
      <c r="KTJ229" s="89"/>
      <c r="KTK229" s="89"/>
      <c r="KTL229" s="89"/>
      <c r="KTM229" s="89"/>
      <c r="KTN229" s="89"/>
      <c r="KTO229" s="89"/>
      <c r="KTP229" s="89"/>
      <c r="KTQ229" s="89"/>
      <c r="KTR229" s="89"/>
      <c r="KTS229" s="89"/>
      <c r="KTT229" s="89"/>
      <c r="KTU229" s="89"/>
      <c r="KTV229" s="89"/>
      <c r="KTW229" s="89"/>
      <c r="KTZ229" s="89"/>
      <c r="KUC229" s="89"/>
      <c r="KUF229" s="89"/>
      <c r="KUI229" s="89"/>
      <c r="KUL229" s="89"/>
      <c r="KUX229" s="89"/>
      <c r="KVA229" s="89"/>
      <c r="KVD229" s="89"/>
      <c r="KVG229" s="89"/>
      <c r="KVM229" s="89"/>
      <c r="KVP229" s="89"/>
      <c r="KVV229" s="89"/>
      <c r="KVY229" s="89"/>
      <c r="KWB229" s="89"/>
      <c r="KWE229" s="89"/>
      <c r="KWK229" s="89"/>
      <c r="KWN229" s="89"/>
      <c r="KWT229" s="89"/>
      <c r="KWV229" s="89"/>
      <c r="KWW229" s="89"/>
      <c r="KWY229" s="89"/>
      <c r="KXB229" s="89"/>
      <c r="KXE229" s="89"/>
      <c r="KXP229" s="89"/>
      <c r="KXR229" s="89"/>
      <c r="KYD229" s="89"/>
      <c r="KYG229" s="89"/>
      <c r="KYO229" s="89"/>
      <c r="KZI229" s="89"/>
      <c r="KZK229" s="89"/>
      <c r="KZL229" s="89"/>
      <c r="KZM229" s="89"/>
      <c r="KZN229" s="89"/>
      <c r="KZO229" s="89"/>
      <c r="KZP229" s="89"/>
      <c r="LAH229" s="89"/>
      <c r="LAI229" s="89"/>
      <c r="LAL229" s="89"/>
      <c r="LAO229" s="89"/>
      <c r="LAQ229" s="89"/>
      <c r="LAS229" s="89"/>
      <c r="LAV229" s="89"/>
      <c r="LAY229" s="89"/>
      <c r="LBB229" s="89"/>
      <c r="LBH229" s="89"/>
      <c r="LBK229" s="89"/>
      <c r="LBN229" s="89"/>
      <c r="LBS229" s="89"/>
      <c r="LCG229" s="89"/>
      <c r="LCH229" s="89"/>
      <c r="LCI229" s="89"/>
      <c r="LCJ229" s="89"/>
      <c r="LCK229" s="89"/>
      <c r="LCL229" s="89"/>
      <c r="LCM229" s="89"/>
      <c r="LCN229" s="89"/>
      <c r="LCO229" s="89"/>
      <c r="LCP229" s="89"/>
      <c r="LCQ229" s="89"/>
      <c r="LCR229" s="89"/>
      <c r="LCS229" s="89"/>
      <c r="LCT229" s="89"/>
      <c r="LCU229" s="89"/>
      <c r="LCV229" s="89"/>
      <c r="LCW229" s="89"/>
      <c r="LCX229" s="89"/>
      <c r="LCY229" s="89"/>
      <c r="LCZ229" s="89"/>
      <c r="LDA229" s="89"/>
      <c r="LDB229" s="89"/>
      <c r="LDC229" s="89"/>
      <c r="LDD229" s="89"/>
      <c r="LDE229" s="89"/>
      <c r="LDF229" s="89"/>
      <c r="LDG229" s="89"/>
      <c r="LDH229" s="89"/>
      <c r="LDI229" s="89"/>
      <c r="LDJ229" s="89"/>
      <c r="LDK229" s="89"/>
      <c r="LDL229" s="89"/>
      <c r="LDM229" s="89"/>
      <c r="LDN229" s="89"/>
      <c r="LDO229" s="89"/>
      <c r="LDP229" s="89"/>
      <c r="LDQ229" s="89"/>
      <c r="LDR229" s="89"/>
      <c r="LDS229" s="89"/>
      <c r="LDV229" s="89"/>
      <c r="LDY229" s="89"/>
      <c r="LEB229" s="89"/>
      <c r="LEE229" s="89"/>
      <c r="LEH229" s="89"/>
      <c r="LET229" s="89"/>
      <c r="LEW229" s="89"/>
      <c r="LEZ229" s="89"/>
      <c r="LFC229" s="89"/>
      <c r="LFI229" s="89"/>
      <c r="LFL229" s="89"/>
      <c r="LFR229" s="89"/>
      <c r="LFU229" s="89"/>
      <c r="LFX229" s="89"/>
      <c r="LGA229" s="89"/>
      <c r="LGG229" s="89"/>
      <c r="LGJ229" s="89"/>
      <c r="LGP229" s="89"/>
      <c r="LGR229" s="89"/>
      <c r="LGS229" s="89"/>
      <c r="LGU229" s="89"/>
      <c r="LGX229" s="89"/>
      <c r="LHA229" s="89"/>
      <c r="LHL229" s="89"/>
      <c r="LHN229" s="89"/>
      <c r="LHZ229" s="89"/>
      <c r="LIC229" s="89"/>
      <c r="LIK229" s="89"/>
      <c r="LJE229" s="89"/>
      <c r="LJG229" s="89"/>
      <c r="LJH229" s="89"/>
      <c r="LJI229" s="89"/>
      <c r="LJJ229" s="89"/>
      <c r="LJK229" s="89"/>
      <c r="LJL229" s="89"/>
      <c r="LKD229" s="89"/>
      <c r="LKE229" s="89"/>
      <c r="LKH229" s="89"/>
      <c r="LKK229" s="89"/>
      <c r="LKM229" s="89"/>
      <c r="LKO229" s="89"/>
      <c r="LKR229" s="89"/>
      <c r="LKU229" s="89"/>
      <c r="LKX229" s="89"/>
      <c r="LLD229" s="89"/>
      <c r="LLG229" s="89"/>
      <c r="LLJ229" s="89"/>
      <c r="LLO229" s="89"/>
      <c r="LMC229" s="89"/>
      <c r="LMD229" s="89"/>
      <c r="LME229" s="89"/>
      <c r="LMF229" s="89"/>
      <c r="LMG229" s="89"/>
      <c r="LMH229" s="89"/>
      <c r="LMI229" s="89"/>
      <c r="LMJ229" s="89"/>
      <c r="LMK229" s="89"/>
      <c r="LML229" s="89"/>
      <c r="LMM229" s="89"/>
      <c r="LMN229" s="89"/>
      <c r="LMO229" s="89"/>
      <c r="LMP229" s="89"/>
      <c r="LMQ229" s="89"/>
      <c r="LMR229" s="89"/>
      <c r="LMS229" s="89"/>
      <c r="LMT229" s="89"/>
      <c r="LMU229" s="89"/>
      <c r="LMV229" s="89"/>
      <c r="LMW229" s="89"/>
      <c r="LMX229" s="89"/>
      <c r="LMY229" s="89"/>
      <c r="LMZ229" s="89"/>
      <c r="LNA229" s="89"/>
      <c r="LNB229" s="89"/>
      <c r="LNC229" s="89"/>
      <c r="LND229" s="89"/>
      <c r="LNE229" s="89"/>
      <c r="LNF229" s="89"/>
      <c r="LNG229" s="89"/>
      <c r="LNH229" s="89"/>
      <c r="LNI229" s="89"/>
      <c r="LNJ229" s="89"/>
      <c r="LNK229" s="89"/>
      <c r="LNL229" s="89"/>
      <c r="LNM229" s="89"/>
      <c r="LNN229" s="89"/>
      <c r="LNO229" s="89"/>
      <c r="LNR229" s="89"/>
      <c r="LNU229" s="89"/>
      <c r="LNX229" s="89"/>
      <c r="LOA229" s="89"/>
      <c r="LOD229" s="89"/>
      <c r="LOP229" s="89"/>
      <c r="LOS229" s="89"/>
      <c r="LOV229" s="89"/>
      <c r="LOY229" s="89"/>
      <c r="LPE229" s="89"/>
      <c r="LPH229" s="89"/>
      <c r="LPN229" s="89"/>
      <c r="LPQ229" s="89"/>
      <c r="LPT229" s="89"/>
      <c r="LPW229" s="89"/>
      <c r="LQC229" s="89"/>
      <c r="LQF229" s="89"/>
      <c r="LQL229" s="89"/>
      <c r="LQN229" s="89"/>
      <c r="LQO229" s="89"/>
      <c r="LQQ229" s="89"/>
      <c r="LQT229" s="89"/>
      <c r="LQW229" s="89"/>
      <c r="LRH229" s="89"/>
      <c r="LRJ229" s="89"/>
      <c r="LRV229" s="89"/>
      <c r="LRY229" s="89"/>
      <c r="LSG229" s="89"/>
      <c r="LTA229" s="89"/>
      <c r="LTC229" s="89"/>
      <c r="LTD229" s="89"/>
      <c r="LTE229" s="89"/>
      <c r="LTF229" s="89"/>
      <c r="LTG229" s="89"/>
      <c r="LTH229" s="89"/>
      <c r="LTZ229" s="89"/>
      <c r="LUA229" s="89"/>
      <c r="LUD229" s="89"/>
      <c r="LUG229" s="89"/>
      <c r="LUI229" s="89"/>
      <c r="LUK229" s="89"/>
      <c r="LUN229" s="89"/>
      <c r="LUQ229" s="89"/>
      <c r="LUT229" s="89"/>
      <c r="LUZ229" s="89"/>
      <c r="LVC229" s="89"/>
      <c r="LVF229" s="89"/>
      <c r="LVK229" s="89"/>
      <c r="LVY229" s="89"/>
      <c r="LVZ229" s="89"/>
      <c r="LWA229" s="89"/>
      <c r="LWB229" s="89"/>
      <c r="LWC229" s="89"/>
      <c r="LWD229" s="89"/>
      <c r="LWE229" s="89"/>
      <c r="LWF229" s="89"/>
      <c r="LWG229" s="89"/>
      <c r="LWH229" s="89"/>
      <c r="LWI229" s="89"/>
      <c r="LWJ229" s="89"/>
      <c r="LWK229" s="89"/>
      <c r="LWL229" s="89"/>
      <c r="LWM229" s="89"/>
      <c r="LWN229" s="89"/>
      <c r="LWO229" s="89"/>
      <c r="LWP229" s="89"/>
      <c r="LWQ229" s="89"/>
      <c r="LWR229" s="89"/>
      <c r="LWS229" s="89"/>
      <c r="LWT229" s="89"/>
      <c r="LWU229" s="89"/>
      <c r="LWV229" s="89"/>
      <c r="LWW229" s="89"/>
      <c r="LWX229" s="89"/>
      <c r="LWY229" s="89"/>
      <c r="LWZ229" s="89"/>
      <c r="LXA229" s="89"/>
      <c r="LXB229" s="89"/>
      <c r="LXC229" s="89"/>
      <c r="LXD229" s="89"/>
      <c r="LXE229" s="89"/>
      <c r="LXF229" s="89"/>
      <c r="LXG229" s="89"/>
      <c r="LXH229" s="89"/>
      <c r="LXI229" s="89"/>
      <c r="LXJ229" s="89"/>
      <c r="LXK229" s="89"/>
      <c r="LXN229" s="89"/>
      <c r="LXQ229" s="89"/>
      <c r="LXT229" s="89"/>
      <c r="LXW229" s="89"/>
      <c r="LXZ229" s="89"/>
      <c r="LYL229" s="89"/>
      <c r="LYO229" s="89"/>
      <c r="LYR229" s="89"/>
      <c r="LYU229" s="89"/>
      <c r="LZA229" s="89"/>
      <c r="LZD229" s="89"/>
      <c r="LZJ229" s="89"/>
      <c r="LZM229" s="89"/>
      <c r="LZP229" s="89"/>
      <c r="LZS229" s="89"/>
      <c r="LZY229" s="89"/>
      <c r="MAB229" s="89"/>
      <c r="MAH229" s="89"/>
      <c r="MAJ229" s="89"/>
      <c r="MAK229" s="89"/>
      <c r="MAM229" s="89"/>
      <c r="MAP229" s="89"/>
      <c r="MAS229" s="89"/>
      <c r="MBD229" s="89"/>
      <c r="MBF229" s="89"/>
      <c r="MBR229" s="89"/>
      <c r="MBU229" s="89"/>
      <c r="MCC229" s="89"/>
      <c r="MCW229" s="89"/>
      <c r="MCY229" s="89"/>
      <c r="MCZ229" s="89"/>
      <c r="MDA229" s="89"/>
      <c r="MDB229" s="89"/>
      <c r="MDC229" s="89"/>
      <c r="MDD229" s="89"/>
      <c r="MDV229" s="89"/>
      <c r="MDW229" s="89"/>
      <c r="MDZ229" s="89"/>
      <c r="MEC229" s="89"/>
      <c r="MEE229" s="89"/>
      <c r="MEG229" s="89"/>
      <c r="MEJ229" s="89"/>
      <c r="MEM229" s="89"/>
      <c r="MEP229" s="89"/>
      <c r="MEV229" s="89"/>
      <c r="MEY229" s="89"/>
      <c r="MFB229" s="89"/>
      <c r="MFG229" s="89"/>
      <c r="MFU229" s="89"/>
      <c r="MFV229" s="89"/>
      <c r="MFW229" s="89"/>
      <c r="MFX229" s="89"/>
      <c r="MFY229" s="89"/>
      <c r="MFZ229" s="89"/>
      <c r="MGA229" s="89"/>
      <c r="MGB229" s="89"/>
      <c r="MGC229" s="89"/>
      <c r="MGD229" s="89"/>
      <c r="MGE229" s="89"/>
      <c r="MGF229" s="89"/>
      <c r="MGG229" s="89"/>
      <c r="MGH229" s="89"/>
      <c r="MGI229" s="89"/>
      <c r="MGJ229" s="89"/>
      <c r="MGK229" s="89"/>
      <c r="MGL229" s="89"/>
      <c r="MGM229" s="89"/>
      <c r="MGN229" s="89"/>
      <c r="MGO229" s="89"/>
      <c r="MGP229" s="89"/>
      <c r="MGQ229" s="89"/>
      <c r="MGR229" s="89"/>
      <c r="MGS229" s="89"/>
      <c r="MGT229" s="89"/>
      <c r="MGU229" s="89"/>
      <c r="MGV229" s="89"/>
      <c r="MGW229" s="89"/>
      <c r="MGX229" s="89"/>
      <c r="MGY229" s="89"/>
      <c r="MGZ229" s="89"/>
      <c r="MHA229" s="89"/>
      <c r="MHB229" s="89"/>
      <c r="MHC229" s="89"/>
      <c r="MHD229" s="89"/>
      <c r="MHE229" s="89"/>
      <c r="MHF229" s="89"/>
      <c r="MHG229" s="89"/>
      <c r="MHJ229" s="89"/>
      <c r="MHM229" s="89"/>
      <c r="MHP229" s="89"/>
      <c r="MHS229" s="89"/>
      <c r="MHV229" s="89"/>
      <c r="MIH229" s="89"/>
      <c r="MIK229" s="89"/>
      <c r="MIN229" s="89"/>
      <c r="MIQ229" s="89"/>
      <c r="MIW229" s="89"/>
      <c r="MIZ229" s="89"/>
      <c r="MJF229" s="89"/>
      <c r="MJI229" s="89"/>
      <c r="MJL229" s="89"/>
      <c r="MJO229" s="89"/>
      <c r="MJU229" s="89"/>
      <c r="MJX229" s="89"/>
      <c r="MKD229" s="89"/>
      <c r="MKF229" s="89"/>
      <c r="MKG229" s="89"/>
      <c r="MKI229" s="89"/>
      <c r="MKL229" s="89"/>
      <c r="MKO229" s="89"/>
      <c r="MKZ229" s="89"/>
      <c r="MLB229" s="89"/>
      <c r="MLN229" s="89"/>
      <c r="MLQ229" s="89"/>
      <c r="MLY229" s="89"/>
      <c r="MMS229" s="89"/>
      <c r="MMU229" s="89"/>
      <c r="MMV229" s="89"/>
      <c r="MMW229" s="89"/>
      <c r="MMX229" s="89"/>
      <c r="MMY229" s="89"/>
      <c r="MMZ229" s="89"/>
      <c r="MNR229" s="89"/>
      <c r="MNS229" s="89"/>
      <c r="MNV229" s="89"/>
      <c r="MNY229" s="89"/>
      <c r="MOA229" s="89"/>
      <c r="MOC229" s="89"/>
      <c r="MOF229" s="89"/>
      <c r="MOI229" s="89"/>
      <c r="MOL229" s="89"/>
      <c r="MOR229" s="89"/>
      <c r="MOU229" s="89"/>
      <c r="MOX229" s="89"/>
      <c r="MPC229" s="89"/>
      <c r="MPQ229" s="89"/>
      <c r="MPR229" s="89"/>
      <c r="MPS229" s="89"/>
      <c r="MPT229" s="89"/>
      <c r="MPU229" s="89"/>
      <c r="MPV229" s="89"/>
      <c r="MPW229" s="89"/>
      <c r="MPX229" s="89"/>
      <c r="MPY229" s="89"/>
      <c r="MPZ229" s="89"/>
      <c r="MQA229" s="89"/>
      <c r="MQB229" s="89"/>
      <c r="MQC229" s="89"/>
      <c r="MQD229" s="89"/>
      <c r="MQE229" s="89"/>
      <c r="MQF229" s="89"/>
      <c r="MQG229" s="89"/>
      <c r="MQH229" s="89"/>
      <c r="MQI229" s="89"/>
      <c r="MQJ229" s="89"/>
      <c r="MQK229" s="89"/>
      <c r="MQL229" s="89"/>
      <c r="MQM229" s="89"/>
      <c r="MQN229" s="89"/>
      <c r="MQO229" s="89"/>
      <c r="MQP229" s="89"/>
      <c r="MQQ229" s="89"/>
      <c r="MQR229" s="89"/>
      <c r="MQS229" s="89"/>
      <c r="MQT229" s="89"/>
      <c r="MQU229" s="89"/>
      <c r="MQV229" s="89"/>
      <c r="MQW229" s="89"/>
      <c r="MQX229" s="89"/>
      <c r="MQY229" s="89"/>
      <c r="MQZ229" s="89"/>
      <c r="MRA229" s="89"/>
      <c r="MRB229" s="89"/>
      <c r="MRC229" s="89"/>
      <c r="MRF229" s="89"/>
      <c r="MRI229" s="89"/>
      <c r="MRL229" s="89"/>
      <c r="MRO229" s="89"/>
      <c r="MRR229" s="89"/>
      <c r="MSD229" s="89"/>
      <c r="MSG229" s="89"/>
      <c r="MSJ229" s="89"/>
      <c r="MSM229" s="89"/>
      <c r="MSS229" s="89"/>
      <c r="MSV229" s="89"/>
      <c r="MTB229" s="89"/>
      <c r="MTE229" s="89"/>
      <c r="MTH229" s="89"/>
      <c r="MTK229" s="89"/>
      <c r="MTQ229" s="89"/>
      <c r="MTT229" s="89"/>
      <c r="MTZ229" s="89"/>
      <c r="MUB229" s="89"/>
      <c r="MUC229" s="89"/>
      <c r="MUE229" s="89"/>
      <c r="MUH229" s="89"/>
      <c r="MUK229" s="89"/>
      <c r="MUV229" s="89"/>
      <c r="MUX229" s="89"/>
      <c r="MVJ229" s="89"/>
      <c r="MVM229" s="89"/>
      <c r="MVU229" s="89"/>
      <c r="MWO229" s="89"/>
      <c r="MWQ229" s="89"/>
      <c r="MWR229" s="89"/>
      <c r="MWS229" s="89"/>
      <c r="MWT229" s="89"/>
      <c r="MWU229" s="89"/>
      <c r="MWV229" s="89"/>
      <c r="MXN229" s="89"/>
      <c r="MXO229" s="89"/>
      <c r="MXR229" s="89"/>
      <c r="MXU229" s="89"/>
      <c r="MXW229" s="89"/>
      <c r="MXY229" s="89"/>
      <c r="MYB229" s="89"/>
      <c r="MYE229" s="89"/>
      <c r="MYH229" s="89"/>
      <c r="MYN229" s="89"/>
      <c r="MYQ229" s="89"/>
      <c r="MYT229" s="89"/>
      <c r="MYY229" s="89"/>
      <c r="MZM229" s="89"/>
      <c r="MZN229" s="89"/>
      <c r="MZO229" s="89"/>
      <c r="MZP229" s="89"/>
      <c r="MZQ229" s="89"/>
      <c r="MZR229" s="89"/>
      <c r="MZS229" s="89"/>
      <c r="MZT229" s="89"/>
      <c r="MZU229" s="89"/>
      <c r="MZV229" s="89"/>
      <c r="MZW229" s="89"/>
      <c r="MZX229" s="89"/>
      <c r="MZY229" s="89"/>
      <c r="MZZ229" s="89"/>
      <c r="NAA229" s="89"/>
      <c r="NAB229" s="89"/>
      <c r="NAC229" s="89"/>
      <c r="NAD229" s="89"/>
      <c r="NAE229" s="89"/>
      <c r="NAF229" s="89"/>
      <c r="NAG229" s="89"/>
      <c r="NAH229" s="89"/>
      <c r="NAI229" s="89"/>
      <c r="NAJ229" s="89"/>
      <c r="NAK229" s="89"/>
      <c r="NAL229" s="89"/>
      <c r="NAM229" s="89"/>
      <c r="NAN229" s="89"/>
      <c r="NAO229" s="89"/>
      <c r="NAP229" s="89"/>
      <c r="NAQ229" s="89"/>
      <c r="NAR229" s="89"/>
      <c r="NAS229" s="89"/>
      <c r="NAT229" s="89"/>
      <c r="NAU229" s="89"/>
      <c r="NAV229" s="89"/>
      <c r="NAW229" s="89"/>
      <c r="NAX229" s="89"/>
      <c r="NAY229" s="89"/>
      <c r="NBB229" s="89"/>
      <c r="NBE229" s="89"/>
      <c r="NBH229" s="89"/>
      <c r="NBK229" s="89"/>
      <c r="NBN229" s="89"/>
      <c r="NBZ229" s="89"/>
      <c r="NCC229" s="89"/>
      <c r="NCF229" s="89"/>
      <c r="NCI229" s="89"/>
      <c r="NCO229" s="89"/>
      <c r="NCR229" s="89"/>
      <c r="NCX229" s="89"/>
      <c r="NDA229" s="89"/>
      <c r="NDD229" s="89"/>
      <c r="NDG229" s="89"/>
      <c r="NDM229" s="89"/>
      <c r="NDP229" s="89"/>
      <c r="NDV229" s="89"/>
      <c r="NDX229" s="89"/>
      <c r="NDY229" s="89"/>
      <c r="NEA229" s="89"/>
      <c r="NED229" s="89"/>
      <c r="NEG229" s="89"/>
      <c r="NER229" s="89"/>
      <c r="NET229" s="89"/>
      <c r="NFF229" s="89"/>
      <c r="NFI229" s="89"/>
      <c r="NFQ229" s="89"/>
      <c r="NGK229" s="89"/>
      <c r="NGM229" s="89"/>
      <c r="NGN229" s="89"/>
      <c r="NGO229" s="89"/>
      <c r="NGP229" s="89"/>
      <c r="NGQ229" s="89"/>
      <c r="NGR229" s="89"/>
      <c r="NHJ229" s="89"/>
      <c r="NHK229" s="89"/>
      <c r="NHN229" s="89"/>
      <c r="NHQ229" s="89"/>
      <c r="NHS229" s="89"/>
      <c r="NHU229" s="89"/>
      <c r="NHX229" s="89"/>
      <c r="NIA229" s="89"/>
      <c r="NID229" s="89"/>
      <c r="NIJ229" s="89"/>
      <c r="NIM229" s="89"/>
      <c r="NIP229" s="89"/>
      <c r="NIU229" s="89"/>
      <c r="NJI229" s="89"/>
      <c r="NJJ229" s="89"/>
      <c r="NJK229" s="89"/>
      <c r="NJL229" s="89"/>
      <c r="NJM229" s="89"/>
      <c r="NJN229" s="89"/>
      <c r="NJO229" s="89"/>
      <c r="NJP229" s="89"/>
      <c r="NJQ229" s="89"/>
      <c r="NJR229" s="89"/>
      <c r="NJS229" s="89"/>
      <c r="NJT229" s="89"/>
      <c r="NJU229" s="89"/>
      <c r="NJV229" s="89"/>
      <c r="NJW229" s="89"/>
      <c r="NJX229" s="89"/>
      <c r="NJY229" s="89"/>
      <c r="NJZ229" s="89"/>
      <c r="NKA229" s="89"/>
      <c r="NKB229" s="89"/>
      <c r="NKC229" s="89"/>
      <c r="NKD229" s="89"/>
      <c r="NKE229" s="89"/>
      <c r="NKF229" s="89"/>
      <c r="NKG229" s="89"/>
      <c r="NKH229" s="89"/>
      <c r="NKI229" s="89"/>
      <c r="NKJ229" s="89"/>
      <c r="NKK229" s="89"/>
      <c r="NKL229" s="89"/>
      <c r="NKM229" s="89"/>
      <c r="NKN229" s="89"/>
      <c r="NKO229" s="89"/>
      <c r="NKP229" s="89"/>
      <c r="NKQ229" s="89"/>
      <c r="NKR229" s="89"/>
      <c r="NKS229" s="89"/>
      <c r="NKT229" s="89"/>
      <c r="NKU229" s="89"/>
      <c r="NKX229" s="89"/>
      <c r="NLA229" s="89"/>
      <c r="NLD229" s="89"/>
      <c r="NLG229" s="89"/>
      <c r="NLJ229" s="89"/>
      <c r="NLV229" s="89"/>
      <c r="NLY229" s="89"/>
      <c r="NMB229" s="89"/>
      <c r="NME229" s="89"/>
      <c r="NMK229" s="89"/>
      <c r="NMN229" s="89"/>
      <c r="NMT229" s="89"/>
      <c r="NMW229" s="89"/>
      <c r="NMZ229" s="89"/>
      <c r="NNC229" s="89"/>
      <c r="NNI229" s="89"/>
      <c r="NNL229" s="89"/>
      <c r="NNR229" s="89"/>
      <c r="NNT229" s="89"/>
      <c r="NNU229" s="89"/>
      <c r="NNW229" s="89"/>
      <c r="NNZ229" s="89"/>
      <c r="NOC229" s="89"/>
      <c r="NON229" s="89"/>
      <c r="NOP229" s="89"/>
      <c r="NPB229" s="89"/>
      <c r="NPE229" s="89"/>
      <c r="NPM229" s="89"/>
      <c r="NQG229" s="89"/>
      <c r="NQI229" s="89"/>
      <c r="NQJ229" s="89"/>
      <c r="NQK229" s="89"/>
      <c r="NQL229" s="89"/>
      <c r="NQM229" s="89"/>
      <c r="NQN229" s="89"/>
      <c r="NRF229" s="89"/>
      <c r="NRG229" s="89"/>
      <c r="NRJ229" s="89"/>
      <c r="NRM229" s="89"/>
      <c r="NRO229" s="89"/>
      <c r="NRQ229" s="89"/>
      <c r="NRT229" s="89"/>
      <c r="NRW229" s="89"/>
      <c r="NRZ229" s="89"/>
      <c r="NSF229" s="89"/>
      <c r="NSI229" s="89"/>
      <c r="NSL229" s="89"/>
      <c r="NSQ229" s="89"/>
      <c r="NTE229" s="89"/>
      <c r="NTF229" s="89"/>
      <c r="NTG229" s="89"/>
      <c r="NTH229" s="89"/>
      <c r="NTI229" s="89"/>
      <c r="NTJ229" s="89"/>
      <c r="NTK229" s="89"/>
      <c r="NTL229" s="89"/>
      <c r="NTM229" s="89"/>
      <c r="NTN229" s="89"/>
      <c r="NTO229" s="89"/>
      <c r="NTP229" s="89"/>
      <c r="NTQ229" s="89"/>
      <c r="NTR229" s="89"/>
      <c r="NTS229" s="89"/>
      <c r="NTT229" s="89"/>
      <c r="NTU229" s="89"/>
      <c r="NTV229" s="89"/>
      <c r="NTW229" s="89"/>
      <c r="NTX229" s="89"/>
      <c r="NTY229" s="89"/>
      <c r="NTZ229" s="89"/>
      <c r="NUA229" s="89"/>
      <c r="NUB229" s="89"/>
      <c r="NUC229" s="89"/>
      <c r="NUD229" s="89"/>
      <c r="NUE229" s="89"/>
      <c r="NUF229" s="89"/>
      <c r="NUG229" s="89"/>
      <c r="NUH229" s="89"/>
      <c r="NUI229" s="89"/>
      <c r="NUJ229" s="89"/>
      <c r="NUK229" s="89"/>
      <c r="NUL229" s="89"/>
      <c r="NUM229" s="89"/>
      <c r="NUN229" s="89"/>
      <c r="NUO229" s="89"/>
      <c r="NUP229" s="89"/>
      <c r="NUQ229" s="89"/>
      <c r="NUT229" s="89"/>
      <c r="NUW229" s="89"/>
      <c r="NUZ229" s="89"/>
      <c r="NVC229" s="89"/>
      <c r="NVF229" s="89"/>
      <c r="NVR229" s="89"/>
      <c r="NVU229" s="89"/>
      <c r="NVX229" s="89"/>
      <c r="NWA229" s="89"/>
      <c r="NWG229" s="89"/>
      <c r="NWJ229" s="89"/>
      <c r="NWP229" s="89"/>
      <c r="NWS229" s="89"/>
      <c r="NWV229" s="89"/>
      <c r="NWY229" s="89"/>
      <c r="NXE229" s="89"/>
      <c r="NXH229" s="89"/>
      <c r="NXN229" s="89"/>
      <c r="NXP229" s="89"/>
      <c r="NXQ229" s="89"/>
      <c r="NXS229" s="89"/>
      <c r="NXV229" s="89"/>
      <c r="NXY229" s="89"/>
      <c r="NYJ229" s="89"/>
      <c r="NYL229" s="89"/>
      <c r="NYX229" s="89"/>
      <c r="NZA229" s="89"/>
      <c r="NZI229" s="89"/>
      <c r="OAC229" s="89"/>
      <c r="OAE229" s="89"/>
      <c r="OAF229" s="89"/>
      <c r="OAG229" s="89"/>
      <c r="OAH229" s="89"/>
      <c r="OAI229" s="89"/>
      <c r="OAJ229" s="89"/>
      <c r="OBB229" s="89"/>
      <c r="OBC229" s="89"/>
      <c r="OBF229" s="89"/>
      <c r="OBI229" s="89"/>
      <c r="OBK229" s="89"/>
      <c r="OBM229" s="89"/>
      <c r="OBP229" s="89"/>
      <c r="OBS229" s="89"/>
      <c r="OBV229" s="89"/>
      <c r="OCB229" s="89"/>
      <c r="OCE229" s="89"/>
      <c r="OCH229" s="89"/>
      <c r="OCM229" s="89"/>
      <c r="ODA229" s="89"/>
      <c r="ODB229" s="89"/>
      <c r="ODC229" s="89"/>
      <c r="ODD229" s="89"/>
      <c r="ODE229" s="89"/>
      <c r="ODF229" s="89"/>
      <c r="ODG229" s="89"/>
      <c r="ODH229" s="89"/>
      <c r="ODI229" s="89"/>
      <c r="ODJ229" s="89"/>
      <c r="ODK229" s="89"/>
      <c r="ODL229" s="89"/>
      <c r="ODM229" s="89"/>
      <c r="ODN229" s="89"/>
      <c r="ODO229" s="89"/>
      <c r="ODP229" s="89"/>
      <c r="ODQ229" s="89"/>
      <c r="ODR229" s="89"/>
      <c r="ODS229" s="89"/>
      <c r="ODT229" s="89"/>
      <c r="ODU229" s="89"/>
      <c r="ODV229" s="89"/>
      <c r="ODW229" s="89"/>
      <c r="ODX229" s="89"/>
      <c r="ODY229" s="89"/>
      <c r="ODZ229" s="89"/>
      <c r="OEA229" s="89"/>
      <c r="OEB229" s="89"/>
      <c r="OEC229" s="89"/>
      <c r="OED229" s="89"/>
      <c r="OEE229" s="89"/>
      <c r="OEF229" s="89"/>
      <c r="OEG229" s="89"/>
      <c r="OEH229" s="89"/>
      <c r="OEI229" s="89"/>
      <c r="OEJ229" s="89"/>
      <c r="OEK229" s="89"/>
      <c r="OEL229" s="89"/>
      <c r="OEM229" s="89"/>
      <c r="OEP229" s="89"/>
      <c r="OES229" s="89"/>
      <c r="OEV229" s="89"/>
      <c r="OEY229" s="89"/>
      <c r="OFB229" s="89"/>
      <c r="OFN229" s="89"/>
      <c r="OFQ229" s="89"/>
      <c r="OFT229" s="89"/>
      <c r="OFW229" s="89"/>
      <c r="OGC229" s="89"/>
      <c r="OGF229" s="89"/>
      <c r="OGL229" s="89"/>
      <c r="OGO229" s="89"/>
      <c r="OGR229" s="89"/>
      <c r="OGU229" s="89"/>
      <c r="OHA229" s="89"/>
      <c r="OHD229" s="89"/>
      <c r="OHJ229" s="89"/>
      <c r="OHL229" s="89"/>
      <c r="OHM229" s="89"/>
      <c r="OHO229" s="89"/>
      <c r="OHR229" s="89"/>
      <c r="OHU229" s="89"/>
      <c r="OIF229" s="89"/>
      <c r="OIH229" s="89"/>
      <c r="OIT229" s="89"/>
      <c r="OIW229" s="89"/>
      <c r="OJE229" s="89"/>
      <c r="OJY229" s="89"/>
      <c r="OKA229" s="89"/>
      <c r="OKB229" s="89"/>
      <c r="OKC229" s="89"/>
      <c r="OKD229" s="89"/>
      <c r="OKE229" s="89"/>
      <c r="OKF229" s="89"/>
      <c r="OKX229" s="89"/>
      <c r="OKY229" s="89"/>
      <c r="OLB229" s="89"/>
      <c r="OLE229" s="89"/>
      <c r="OLG229" s="89"/>
      <c r="OLI229" s="89"/>
      <c r="OLL229" s="89"/>
      <c r="OLO229" s="89"/>
      <c r="OLR229" s="89"/>
      <c r="OLX229" s="89"/>
      <c r="OMA229" s="89"/>
      <c r="OMD229" s="89"/>
      <c r="OMI229" s="89"/>
      <c r="OMW229" s="89"/>
      <c r="OMX229" s="89"/>
      <c r="OMY229" s="89"/>
      <c r="OMZ229" s="89"/>
      <c r="ONA229" s="89"/>
      <c r="ONB229" s="89"/>
      <c r="ONC229" s="89"/>
      <c r="OND229" s="89"/>
      <c r="ONE229" s="89"/>
      <c r="ONF229" s="89"/>
      <c r="ONG229" s="89"/>
      <c r="ONH229" s="89"/>
      <c r="ONI229" s="89"/>
      <c r="ONJ229" s="89"/>
      <c r="ONK229" s="89"/>
      <c r="ONL229" s="89"/>
      <c r="ONM229" s="89"/>
      <c r="ONN229" s="89"/>
      <c r="ONO229" s="89"/>
      <c r="ONP229" s="89"/>
      <c r="ONQ229" s="89"/>
      <c r="ONR229" s="89"/>
      <c r="ONS229" s="89"/>
      <c r="ONT229" s="89"/>
      <c r="ONU229" s="89"/>
      <c r="ONV229" s="89"/>
      <c r="ONW229" s="89"/>
      <c r="ONX229" s="89"/>
      <c r="ONY229" s="89"/>
      <c r="ONZ229" s="89"/>
      <c r="OOA229" s="89"/>
      <c r="OOB229" s="89"/>
      <c r="OOC229" s="89"/>
      <c r="OOD229" s="89"/>
      <c r="OOE229" s="89"/>
      <c r="OOF229" s="89"/>
      <c r="OOG229" s="89"/>
      <c r="OOH229" s="89"/>
      <c r="OOI229" s="89"/>
      <c r="OOL229" s="89"/>
      <c r="OOO229" s="89"/>
      <c r="OOR229" s="89"/>
      <c r="OOU229" s="89"/>
      <c r="OOX229" s="89"/>
      <c r="OPJ229" s="89"/>
      <c r="OPM229" s="89"/>
      <c r="OPP229" s="89"/>
      <c r="OPS229" s="89"/>
      <c r="OPY229" s="89"/>
      <c r="OQB229" s="89"/>
      <c r="OQH229" s="89"/>
      <c r="OQK229" s="89"/>
      <c r="OQN229" s="89"/>
      <c r="OQQ229" s="89"/>
      <c r="OQW229" s="89"/>
      <c r="OQZ229" s="89"/>
      <c r="ORF229" s="89"/>
      <c r="ORH229" s="89"/>
      <c r="ORI229" s="89"/>
      <c r="ORK229" s="89"/>
      <c r="ORN229" s="89"/>
      <c r="ORQ229" s="89"/>
      <c r="OSB229" s="89"/>
      <c r="OSD229" s="89"/>
      <c r="OSP229" s="89"/>
      <c r="OSS229" s="89"/>
      <c r="OTA229" s="89"/>
      <c r="OTU229" s="89"/>
      <c r="OTW229" s="89"/>
      <c r="OTX229" s="89"/>
      <c r="OTY229" s="89"/>
      <c r="OTZ229" s="89"/>
      <c r="OUA229" s="89"/>
      <c r="OUB229" s="89"/>
      <c r="OUT229" s="89"/>
      <c r="OUU229" s="89"/>
      <c r="OUX229" s="89"/>
      <c r="OVA229" s="89"/>
      <c r="OVC229" s="89"/>
      <c r="OVE229" s="89"/>
      <c r="OVH229" s="89"/>
      <c r="OVK229" s="89"/>
      <c r="OVN229" s="89"/>
      <c r="OVT229" s="89"/>
      <c r="OVW229" s="89"/>
      <c r="OVZ229" s="89"/>
      <c r="OWE229" s="89"/>
      <c r="OWS229" s="89"/>
      <c r="OWT229" s="89"/>
      <c r="OWU229" s="89"/>
      <c r="OWV229" s="89"/>
      <c r="OWW229" s="89"/>
      <c r="OWX229" s="89"/>
      <c r="OWY229" s="89"/>
      <c r="OWZ229" s="89"/>
      <c r="OXA229" s="89"/>
      <c r="OXB229" s="89"/>
      <c r="OXC229" s="89"/>
      <c r="OXD229" s="89"/>
      <c r="OXE229" s="89"/>
      <c r="OXF229" s="89"/>
      <c r="OXG229" s="89"/>
      <c r="OXH229" s="89"/>
      <c r="OXI229" s="89"/>
      <c r="OXJ229" s="89"/>
      <c r="OXK229" s="89"/>
      <c r="OXL229" s="89"/>
      <c r="OXM229" s="89"/>
      <c r="OXN229" s="89"/>
      <c r="OXO229" s="89"/>
      <c r="OXP229" s="89"/>
      <c r="OXQ229" s="89"/>
      <c r="OXR229" s="89"/>
      <c r="OXS229" s="89"/>
      <c r="OXT229" s="89"/>
      <c r="OXU229" s="89"/>
      <c r="OXV229" s="89"/>
      <c r="OXW229" s="89"/>
      <c r="OXX229" s="89"/>
      <c r="OXY229" s="89"/>
      <c r="OXZ229" s="89"/>
      <c r="OYA229" s="89"/>
      <c r="OYB229" s="89"/>
      <c r="OYC229" s="89"/>
      <c r="OYD229" s="89"/>
      <c r="OYE229" s="89"/>
      <c r="OYH229" s="89"/>
      <c r="OYK229" s="89"/>
      <c r="OYN229" s="89"/>
      <c r="OYQ229" s="89"/>
      <c r="OYT229" s="89"/>
      <c r="OZF229" s="89"/>
      <c r="OZI229" s="89"/>
      <c r="OZL229" s="89"/>
      <c r="OZO229" s="89"/>
      <c r="OZU229" s="89"/>
      <c r="OZX229" s="89"/>
      <c r="PAD229" s="89"/>
      <c r="PAG229" s="89"/>
      <c r="PAJ229" s="89"/>
      <c r="PAM229" s="89"/>
      <c r="PAS229" s="89"/>
      <c r="PAV229" s="89"/>
      <c r="PBB229" s="89"/>
      <c r="PBD229" s="89"/>
      <c r="PBE229" s="89"/>
      <c r="PBG229" s="89"/>
      <c r="PBJ229" s="89"/>
      <c r="PBM229" s="89"/>
      <c r="PBX229" s="89"/>
      <c r="PBZ229" s="89"/>
      <c r="PCL229" s="89"/>
      <c r="PCO229" s="89"/>
      <c r="PCW229" s="89"/>
      <c r="PDQ229" s="89"/>
      <c r="PDS229" s="89"/>
      <c r="PDT229" s="89"/>
      <c r="PDU229" s="89"/>
      <c r="PDV229" s="89"/>
      <c r="PDW229" s="89"/>
      <c r="PDX229" s="89"/>
      <c r="PEP229" s="89"/>
      <c r="PEQ229" s="89"/>
      <c r="PET229" s="89"/>
      <c r="PEW229" s="89"/>
      <c r="PEY229" s="89"/>
      <c r="PFA229" s="89"/>
      <c r="PFD229" s="89"/>
      <c r="PFG229" s="89"/>
      <c r="PFJ229" s="89"/>
      <c r="PFP229" s="89"/>
      <c r="PFS229" s="89"/>
      <c r="PFV229" s="89"/>
      <c r="PGA229" s="89"/>
      <c r="PGO229" s="89"/>
      <c r="PGP229" s="89"/>
      <c r="PGQ229" s="89"/>
      <c r="PGR229" s="89"/>
      <c r="PGS229" s="89"/>
      <c r="PGT229" s="89"/>
      <c r="PGU229" s="89"/>
      <c r="PGV229" s="89"/>
      <c r="PGW229" s="89"/>
      <c r="PGX229" s="89"/>
      <c r="PGY229" s="89"/>
      <c r="PGZ229" s="89"/>
      <c r="PHA229" s="89"/>
      <c r="PHB229" s="89"/>
      <c r="PHC229" s="89"/>
      <c r="PHD229" s="89"/>
      <c r="PHE229" s="89"/>
      <c r="PHF229" s="89"/>
      <c r="PHG229" s="89"/>
      <c r="PHH229" s="89"/>
      <c r="PHI229" s="89"/>
      <c r="PHJ229" s="89"/>
      <c r="PHK229" s="89"/>
      <c r="PHL229" s="89"/>
      <c r="PHM229" s="89"/>
      <c r="PHN229" s="89"/>
      <c r="PHO229" s="89"/>
      <c r="PHP229" s="89"/>
      <c r="PHQ229" s="89"/>
      <c r="PHR229" s="89"/>
      <c r="PHS229" s="89"/>
      <c r="PHT229" s="89"/>
      <c r="PHU229" s="89"/>
      <c r="PHV229" s="89"/>
      <c r="PHW229" s="89"/>
      <c r="PHX229" s="89"/>
      <c r="PHY229" s="89"/>
      <c r="PHZ229" s="89"/>
      <c r="PIA229" s="89"/>
      <c r="PID229" s="89"/>
      <c r="PIG229" s="89"/>
      <c r="PIJ229" s="89"/>
      <c r="PIM229" s="89"/>
      <c r="PIP229" s="89"/>
      <c r="PJB229" s="89"/>
      <c r="PJE229" s="89"/>
      <c r="PJH229" s="89"/>
      <c r="PJK229" s="89"/>
      <c r="PJQ229" s="89"/>
      <c r="PJT229" s="89"/>
      <c r="PJZ229" s="89"/>
      <c r="PKC229" s="89"/>
      <c r="PKF229" s="89"/>
      <c r="PKI229" s="89"/>
      <c r="PKO229" s="89"/>
      <c r="PKR229" s="89"/>
      <c r="PKX229" s="89"/>
      <c r="PKZ229" s="89"/>
      <c r="PLA229" s="89"/>
      <c r="PLC229" s="89"/>
      <c r="PLF229" s="89"/>
      <c r="PLI229" s="89"/>
      <c r="PLT229" s="89"/>
      <c r="PLV229" s="89"/>
      <c r="PMH229" s="89"/>
      <c r="PMK229" s="89"/>
      <c r="PMS229" s="89"/>
      <c r="PNM229" s="89"/>
      <c r="PNO229" s="89"/>
      <c r="PNP229" s="89"/>
      <c r="PNQ229" s="89"/>
      <c r="PNR229" s="89"/>
      <c r="PNS229" s="89"/>
      <c r="PNT229" s="89"/>
      <c r="POL229" s="89"/>
      <c r="POM229" s="89"/>
      <c r="POP229" s="89"/>
      <c r="POS229" s="89"/>
      <c r="POU229" s="89"/>
      <c r="POW229" s="89"/>
      <c r="POZ229" s="89"/>
      <c r="PPC229" s="89"/>
      <c r="PPF229" s="89"/>
      <c r="PPL229" s="89"/>
      <c r="PPO229" s="89"/>
      <c r="PPR229" s="89"/>
      <c r="PPW229" s="89"/>
      <c r="PQK229" s="89"/>
      <c r="PQL229" s="89"/>
      <c r="PQM229" s="89"/>
      <c r="PQN229" s="89"/>
      <c r="PQO229" s="89"/>
      <c r="PQP229" s="89"/>
      <c r="PQQ229" s="89"/>
      <c r="PQR229" s="89"/>
      <c r="PQS229" s="89"/>
      <c r="PQT229" s="89"/>
      <c r="PQU229" s="89"/>
      <c r="PQV229" s="89"/>
      <c r="PQW229" s="89"/>
      <c r="PQX229" s="89"/>
      <c r="PQY229" s="89"/>
      <c r="PQZ229" s="89"/>
      <c r="PRA229" s="89"/>
      <c r="PRB229" s="89"/>
      <c r="PRC229" s="89"/>
      <c r="PRD229" s="89"/>
      <c r="PRE229" s="89"/>
      <c r="PRF229" s="89"/>
      <c r="PRG229" s="89"/>
      <c r="PRH229" s="89"/>
      <c r="PRI229" s="89"/>
      <c r="PRJ229" s="89"/>
      <c r="PRK229" s="89"/>
      <c r="PRL229" s="89"/>
      <c r="PRM229" s="89"/>
      <c r="PRN229" s="89"/>
      <c r="PRO229" s="89"/>
      <c r="PRP229" s="89"/>
      <c r="PRQ229" s="89"/>
      <c r="PRR229" s="89"/>
      <c r="PRS229" s="89"/>
      <c r="PRT229" s="89"/>
      <c r="PRU229" s="89"/>
      <c r="PRV229" s="89"/>
      <c r="PRW229" s="89"/>
      <c r="PRZ229" s="89"/>
      <c r="PSC229" s="89"/>
      <c r="PSF229" s="89"/>
      <c r="PSI229" s="89"/>
      <c r="PSL229" s="89"/>
      <c r="PSX229" s="89"/>
      <c r="PTA229" s="89"/>
      <c r="PTD229" s="89"/>
      <c r="PTG229" s="89"/>
      <c r="PTM229" s="89"/>
      <c r="PTP229" s="89"/>
      <c r="PTV229" s="89"/>
      <c r="PTY229" s="89"/>
      <c r="PUB229" s="89"/>
      <c r="PUE229" s="89"/>
      <c r="PUK229" s="89"/>
      <c r="PUN229" s="89"/>
      <c r="PUT229" s="89"/>
      <c r="PUV229" s="89"/>
      <c r="PUW229" s="89"/>
      <c r="PUY229" s="89"/>
      <c r="PVB229" s="89"/>
      <c r="PVE229" s="89"/>
      <c r="PVP229" s="89"/>
      <c r="PVR229" s="89"/>
      <c r="PWD229" s="89"/>
      <c r="PWG229" s="89"/>
      <c r="PWO229" s="89"/>
      <c r="PXI229" s="89"/>
      <c r="PXK229" s="89"/>
      <c r="PXL229" s="89"/>
      <c r="PXM229" s="89"/>
      <c r="PXN229" s="89"/>
      <c r="PXO229" s="89"/>
      <c r="PXP229" s="89"/>
      <c r="PYH229" s="89"/>
      <c r="PYI229" s="89"/>
      <c r="PYL229" s="89"/>
      <c r="PYO229" s="89"/>
      <c r="PYQ229" s="89"/>
      <c r="PYS229" s="89"/>
      <c r="PYV229" s="89"/>
      <c r="PYY229" s="89"/>
      <c r="PZB229" s="89"/>
      <c r="PZH229" s="89"/>
      <c r="PZK229" s="89"/>
      <c r="PZN229" s="89"/>
      <c r="PZS229" s="89"/>
      <c r="QAG229" s="89"/>
      <c r="QAH229" s="89"/>
      <c r="QAI229" s="89"/>
      <c r="QAJ229" s="89"/>
      <c r="QAK229" s="89"/>
      <c r="QAL229" s="89"/>
      <c r="QAM229" s="89"/>
      <c r="QAN229" s="89"/>
      <c r="QAO229" s="89"/>
      <c r="QAP229" s="89"/>
      <c r="QAQ229" s="89"/>
      <c r="QAR229" s="89"/>
      <c r="QAS229" s="89"/>
      <c r="QAT229" s="89"/>
      <c r="QAU229" s="89"/>
      <c r="QAV229" s="89"/>
      <c r="QAW229" s="89"/>
      <c r="QAX229" s="89"/>
      <c r="QAY229" s="89"/>
      <c r="QAZ229" s="89"/>
      <c r="QBA229" s="89"/>
      <c r="QBB229" s="89"/>
      <c r="QBC229" s="89"/>
      <c r="QBD229" s="89"/>
      <c r="QBE229" s="89"/>
      <c r="QBF229" s="89"/>
      <c r="QBG229" s="89"/>
      <c r="QBH229" s="89"/>
      <c r="QBI229" s="89"/>
      <c r="QBJ229" s="89"/>
      <c r="QBK229" s="89"/>
      <c r="QBL229" s="89"/>
      <c r="QBM229" s="89"/>
      <c r="QBN229" s="89"/>
      <c r="QBO229" s="89"/>
      <c r="QBP229" s="89"/>
      <c r="QBQ229" s="89"/>
      <c r="QBR229" s="89"/>
      <c r="QBS229" s="89"/>
      <c r="QBV229" s="89"/>
      <c r="QBY229" s="89"/>
      <c r="QCB229" s="89"/>
      <c r="QCE229" s="89"/>
      <c r="QCH229" s="89"/>
      <c r="QCT229" s="89"/>
      <c r="QCW229" s="89"/>
      <c r="QCZ229" s="89"/>
      <c r="QDC229" s="89"/>
      <c r="QDI229" s="89"/>
      <c r="QDL229" s="89"/>
      <c r="QDR229" s="89"/>
      <c r="QDU229" s="89"/>
      <c r="QDX229" s="89"/>
      <c r="QEA229" s="89"/>
      <c r="QEG229" s="89"/>
      <c r="QEJ229" s="89"/>
      <c r="QEP229" s="89"/>
      <c r="QER229" s="89"/>
      <c r="QES229" s="89"/>
      <c r="QEU229" s="89"/>
      <c r="QEX229" s="89"/>
      <c r="QFA229" s="89"/>
      <c r="QFL229" s="89"/>
      <c r="QFN229" s="89"/>
      <c r="QFZ229" s="89"/>
      <c r="QGC229" s="89"/>
      <c r="QGK229" s="89"/>
      <c r="QHE229" s="89"/>
      <c r="QHG229" s="89"/>
      <c r="QHH229" s="89"/>
      <c r="QHI229" s="89"/>
      <c r="QHJ229" s="89"/>
      <c r="QHK229" s="89"/>
      <c r="QHL229" s="89"/>
      <c r="QID229" s="89"/>
      <c r="QIE229" s="89"/>
      <c r="QIH229" s="89"/>
      <c r="QIK229" s="89"/>
      <c r="QIM229" s="89"/>
      <c r="QIO229" s="89"/>
      <c r="QIR229" s="89"/>
      <c r="QIU229" s="89"/>
      <c r="QIX229" s="89"/>
      <c r="QJD229" s="89"/>
      <c r="QJG229" s="89"/>
      <c r="QJJ229" s="89"/>
      <c r="QJO229" s="89"/>
      <c r="QKC229" s="89"/>
      <c r="QKD229" s="89"/>
      <c r="QKE229" s="89"/>
      <c r="QKF229" s="89"/>
      <c r="QKG229" s="89"/>
      <c r="QKH229" s="89"/>
      <c r="QKI229" s="89"/>
      <c r="QKJ229" s="89"/>
      <c r="QKK229" s="89"/>
      <c r="QKL229" s="89"/>
      <c r="QKM229" s="89"/>
      <c r="QKN229" s="89"/>
      <c r="QKO229" s="89"/>
      <c r="QKP229" s="89"/>
      <c r="QKQ229" s="89"/>
      <c r="QKR229" s="89"/>
      <c r="QKS229" s="89"/>
      <c r="QKT229" s="89"/>
      <c r="QKU229" s="89"/>
      <c r="QKV229" s="89"/>
      <c r="QKW229" s="89"/>
      <c r="QKX229" s="89"/>
      <c r="QKY229" s="89"/>
      <c r="QKZ229" s="89"/>
      <c r="QLA229" s="89"/>
      <c r="QLB229" s="89"/>
      <c r="QLC229" s="89"/>
      <c r="QLD229" s="89"/>
      <c r="QLE229" s="89"/>
      <c r="QLF229" s="89"/>
      <c r="QLG229" s="89"/>
      <c r="QLH229" s="89"/>
      <c r="QLI229" s="89"/>
      <c r="QLJ229" s="89"/>
      <c r="QLK229" s="89"/>
      <c r="QLL229" s="89"/>
      <c r="QLM229" s="89"/>
      <c r="QLN229" s="89"/>
      <c r="QLO229" s="89"/>
      <c r="QLR229" s="89"/>
      <c r="QLU229" s="89"/>
      <c r="QLX229" s="89"/>
      <c r="QMA229" s="89"/>
      <c r="QMD229" s="89"/>
      <c r="QMP229" s="89"/>
      <c r="QMS229" s="89"/>
      <c r="QMV229" s="89"/>
      <c r="QMY229" s="89"/>
      <c r="QNE229" s="89"/>
      <c r="QNH229" s="89"/>
      <c r="QNN229" s="89"/>
      <c r="QNQ229" s="89"/>
      <c r="QNT229" s="89"/>
      <c r="QNW229" s="89"/>
      <c r="QOC229" s="89"/>
      <c r="QOF229" s="89"/>
      <c r="QOL229" s="89"/>
      <c r="QON229" s="89"/>
      <c r="QOO229" s="89"/>
      <c r="QOQ229" s="89"/>
      <c r="QOT229" s="89"/>
      <c r="QOW229" s="89"/>
      <c r="QPH229" s="89"/>
      <c r="QPJ229" s="89"/>
      <c r="QPV229" s="89"/>
      <c r="QPY229" s="89"/>
      <c r="QQG229" s="89"/>
      <c r="QRA229" s="89"/>
      <c r="QRC229" s="89"/>
      <c r="QRD229" s="89"/>
      <c r="QRE229" s="89"/>
      <c r="QRF229" s="89"/>
      <c r="QRG229" s="89"/>
      <c r="QRH229" s="89"/>
      <c r="QRZ229" s="89"/>
      <c r="QSA229" s="89"/>
      <c r="QSD229" s="89"/>
      <c r="QSG229" s="89"/>
      <c r="QSI229" s="89"/>
      <c r="QSK229" s="89"/>
      <c r="QSN229" s="89"/>
      <c r="QSQ229" s="89"/>
      <c r="QST229" s="89"/>
      <c r="QSZ229" s="89"/>
      <c r="QTC229" s="89"/>
      <c r="QTF229" s="89"/>
      <c r="QTK229" s="89"/>
      <c r="QTY229" s="89"/>
      <c r="QTZ229" s="89"/>
      <c r="QUA229" s="89"/>
      <c r="QUB229" s="89"/>
      <c r="QUC229" s="89"/>
      <c r="QUD229" s="89"/>
      <c r="QUE229" s="89"/>
      <c r="QUF229" s="89"/>
      <c r="QUG229" s="89"/>
      <c r="QUH229" s="89"/>
      <c r="QUI229" s="89"/>
      <c r="QUJ229" s="89"/>
      <c r="QUK229" s="89"/>
      <c r="QUL229" s="89"/>
      <c r="QUM229" s="89"/>
      <c r="QUN229" s="89"/>
      <c r="QUO229" s="89"/>
      <c r="QUP229" s="89"/>
      <c r="QUQ229" s="89"/>
      <c r="QUR229" s="89"/>
      <c r="QUS229" s="89"/>
      <c r="QUT229" s="89"/>
      <c r="QUU229" s="89"/>
      <c r="QUV229" s="89"/>
      <c r="QUW229" s="89"/>
      <c r="QUX229" s="89"/>
      <c r="QUY229" s="89"/>
      <c r="QUZ229" s="89"/>
      <c r="QVA229" s="89"/>
      <c r="QVB229" s="89"/>
      <c r="QVC229" s="89"/>
      <c r="QVD229" s="89"/>
      <c r="QVE229" s="89"/>
      <c r="QVF229" s="89"/>
      <c r="QVG229" s="89"/>
      <c r="QVH229" s="89"/>
      <c r="QVI229" s="89"/>
      <c r="QVJ229" s="89"/>
      <c r="QVK229" s="89"/>
      <c r="QVN229" s="89"/>
      <c r="QVQ229" s="89"/>
      <c r="QVT229" s="89"/>
      <c r="QVW229" s="89"/>
      <c r="QVZ229" s="89"/>
      <c r="QWL229" s="89"/>
      <c r="QWO229" s="89"/>
      <c r="QWR229" s="89"/>
      <c r="QWU229" s="89"/>
      <c r="QXA229" s="89"/>
      <c r="QXD229" s="89"/>
      <c r="QXJ229" s="89"/>
      <c r="QXM229" s="89"/>
      <c r="QXP229" s="89"/>
      <c r="QXS229" s="89"/>
      <c r="QXY229" s="89"/>
      <c r="QYB229" s="89"/>
      <c r="QYH229" s="89"/>
      <c r="QYJ229" s="89"/>
      <c r="QYK229" s="89"/>
      <c r="QYM229" s="89"/>
      <c r="QYP229" s="89"/>
      <c r="QYS229" s="89"/>
      <c r="QZD229" s="89"/>
      <c r="QZF229" s="89"/>
      <c r="QZR229" s="89"/>
      <c r="QZU229" s="89"/>
      <c r="RAC229" s="89"/>
      <c r="RAW229" s="89"/>
      <c r="RAY229" s="89"/>
      <c r="RAZ229" s="89"/>
      <c r="RBA229" s="89"/>
      <c r="RBB229" s="89"/>
      <c r="RBC229" s="89"/>
      <c r="RBD229" s="89"/>
      <c r="RBV229" s="89"/>
      <c r="RBW229" s="89"/>
      <c r="RBZ229" s="89"/>
      <c r="RCC229" s="89"/>
      <c r="RCE229" s="89"/>
      <c r="RCG229" s="89"/>
      <c r="RCJ229" s="89"/>
      <c r="RCM229" s="89"/>
      <c r="RCP229" s="89"/>
      <c r="RCV229" s="89"/>
      <c r="RCY229" s="89"/>
      <c r="RDB229" s="89"/>
      <c r="RDG229" s="89"/>
      <c r="RDU229" s="89"/>
      <c r="RDV229" s="89"/>
      <c r="RDW229" s="89"/>
      <c r="RDX229" s="89"/>
      <c r="RDY229" s="89"/>
      <c r="RDZ229" s="89"/>
      <c r="REA229" s="89"/>
      <c r="REB229" s="89"/>
      <c r="REC229" s="89"/>
      <c r="RED229" s="89"/>
      <c r="REE229" s="89"/>
      <c r="REF229" s="89"/>
      <c r="REG229" s="89"/>
      <c r="REH229" s="89"/>
      <c r="REI229" s="89"/>
      <c r="REJ229" s="89"/>
      <c r="REK229" s="89"/>
      <c r="REL229" s="89"/>
      <c r="REM229" s="89"/>
      <c r="REN229" s="89"/>
      <c r="REO229" s="89"/>
      <c r="REP229" s="89"/>
      <c r="REQ229" s="89"/>
      <c r="RER229" s="89"/>
      <c r="RES229" s="89"/>
      <c r="RET229" s="89"/>
      <c r="REU229" s="89"/>
      <c r="REV229" s="89"/>
      <c r="REW229" s="89"/>
      <c r="REX229" s="89"/>
      <c r="REY229" s="89"/>
      <c r="REZ229" s="89"/>
      <c r="RFA229" s="89"/>
      <c r="RFB229" s="89"/>
      <c r="RFC229" s="89"/>
      <c r="RFD229" s="89"/>
      <c r="RFE229" s="89"/>
      <c r="RFF229" s="89"/>
      <c r="RFG229" s="89"/>
      <c r="RFJ229" s="89"/>
      <c r="RFM229" s="89"/>
      <c r="RFP229" s="89"/>
      <c r="RFS229" s="89"/>
      <c r="RFV229" s="89"/>
      <c r="RGH229" s="89"/>
      <c r="RGK229" s="89"/>
      <c r="RGN229" s="89"/>
      <c r="RGQ229" s="89"/>
      <c r="RGW229" s="89"/>
      <c r="RGZ229" s="89"/>
      <c r="RHF229" s="89"/>
      <c r="RHI229" s="89"/>
      <c r="RHL229" s="89"/>
      <c r="RHO229" s="89"/>
      <c r="RHU229" s="89"/>
      <c r="RHX229" s="89"/>
      <c r="RID229" s="89"/>
      <c r="RIF229" s="89"/>
      <c r="RIG229" s="89"/>
      <c r="RII229" s="89"/>
      <c r="RIL229" s="89"/>
      <c r="RIO229" s="89"/>
      <c r="RIZ229" s="89"/>
      <c r="RJB229" s="89"/>
      <c r="RJN229" s="89"/>
      <c r="RJQ229" s="89"/>
      <c r="RJY229" s="89"/>
      <c r="RKS229" s="89"/>
      <c r="RKU229" s="89"/>
      <c r="RKV229" s="89"/>
      <c r="RKW229" s="89"/>
      <c r="RKX229" s="89"/>
      <c r="RKY229" s="89"/>
      <c r="RKZ229" s="89"/>
      <c r="RLR229" s="89"/>
      <c r="RLS229" s="89"/>
      <c r="RLV229" s="89"/>
      <c r="RLY229" s="89"/>
      <c r="RMA229" s="89"/>
      <c r="RMC229" s="89"/>
      <c r="RMF229" s="89"/>
      <c r="RMI229" s="89"/>
      <c r="RML229" s="89"/>
      <c r="RMR229" s="89"/>
      <c r="RMU229" s="89"/>
      <c r="RMX229" s="89"/>
      <c r="RNC229" s="89"/>
      <c r="RNQ229" s="89"/>
      <c r="RNR229" s="89"/>
      <c r="RNS229" s="89"/>
      <c r="RNT229" s="89"/>
      <c r="RNU229" s="89"/>
      <c r="RNV229" s="89"/>
      <c r="RNW229" s="89"/>
      <c r="RNX229" s="89"/>
      <c r="RNY229" s="89"/>
      <c r="RNZ229" s="89"/>
      <c r="ROA229" s="89"/>
      <c r="ROB229" s="89"/>
      <c r="ROC229" s="89"/>
      <c r="ROD229" s="89"/>
      <c r="ROE229" s="89"/>
      <c r="ROF229" s="89"/>
      <c r="ROG229" s="89"/>
      <c r="ROH229" s="89"/>
      <c r="ROI229" s="89"/>
      <c r="ROJ229" s="89"/>
      <c r="ROK229" s="89"/>
      <c r="ROL229" s="89"/>
      <c r="ROM229" s="89"/>
      <c r="RON229" s="89"/>
      <c r="ROO229" s="89"/>
      <c r="ROP229" s="89"/>
      <c r="ROQ229" s="89"/>
      <c r="ROR229" s="89"/>
      <c r="ROS229" s="89"/>
      <c r="ROT229" s="89"/>
      <c r="ROU229" s="89"/>
      <c r="ROV229" s="89"/>
      <c r="ROW229" s="89"/>
      <c r="ROX229" s="89"/>
      <c r="ROY229" s="89"/>
      <c r="ROZ229" s="89"/>
      <c r="RPA229" s="89"/>
      <c r="RPB229" s="89"/>
      <c r="RPC229" s="89"/>
      <c r="RPF229" s="89"/>
      <c r="RPI229" s="89"/>
      <c r="RPL229" s="89"/>
      <c r="RPO229" s="89"/>
      <c r="RPR229" s="89"/>
      <c r="RQD229" s="89"/>
      <c r="RQG229" s="89"/>
      <c r="RQJ229" s="89"/>
      <c r="RQM229" s="89"/>
      <c r="RQS229" s="89"/>
      <c r="RQV229" s="89"/>
      <c r="RRB229" s="89"/>
      <c r="RRE229" s="89"/>
      <c r="RRH229" s="89"/>
      <c r="RRK229" s="89"/>
      <c r="RRQ229" s="89"/>
      <c r="RRT229" s="89"/>
      <c r="RRZ229" s="89"/>
      <c r="RSB229" s="89"/>
      <c r="RSC229" s="89"/>
      <c r="RSE229" s="89"/>
      <c r="RSH229" s="89"/>
      <c r="RSK229" s="89"/>
      <c r="RSV229" s="89"/>
      <c r="RSX229" s="89"/>
      <c r="RTJ229" s="89"/>
      <c r="RTM229" s="89"/>
      <c r="RTU229" s="89"/>
      <c r="RUO229" s="89"/>
      <c r="RUQ229" s="89"/>
      <c r="RUR229" s="89"/>
      <c r="RUS229" s="89"/>
      <c r="RUT229" s="89"/>
      <c r="RUU229" s="89"/>
      <c r="RUV229" s="89"/>
      <c r="RVN229" s="89"/>
      <c r="RVO229" s="89"/>
      <c r="RVR229" s="89"/>
      <c r="RVU229" s="89"/>
      <c r="RVW229" s="89"/>
      <c r="RVY229" s="89"/>
      <c r="RWB229" s="89"/>
      <c r="RWE229" s="89"/>
      <c r="RWH229" s="89"/>
      <c r="RWN229" s="89"/>
      <c r="RWQ229" s="89"/>
      <c r="RWT229" s="89"/>
      <c r="RWY229" s="89"/>
      <c r="RXM229" s="89"/>
      <c r="RXN229" s="89"/>
      <c r="RXO229" s="89"/>
      <c r="RXP229" s="89"/>
      <c r="RXQ229" s="89"/>
      <c r="RXR229" s="89"/>
      <c r="RXS229" s="89"/>
      <c r="RXT229" s="89"/>
      <c r="RXU229" s="89"/>
      <c r="RXV229" s="89"/>
      <c r="RXW229" s="89"/>
      <c r="RXX229" s="89"/>
      <c r="RXY229" s="89"/>
      <c r="RXZ229" s="89"/>
      <c r="RYA229" s="89"/>
      <c r="RYB229" s="89"/>
      <c r="RYC229" s="89"/>
      <c r="RYD229" s="89"/>
      <c r="RYE229" s="89"/>
      <c r="RYF229" s="89"/>
      <c r="RYG229" s="89"/>
      <c r="RYH229" s="89"/>
      <c r="RYI229" s="89"/>
      <c r="RYJ229" s="89"/>
      <c r="RYK229" s="89"/>
      <c r="RYL229" s="89"/>
      <c r="RYM229" s="89"/>
      <c r="RYN229" s="89"/>
      <c r="RYO229" s="89"/>
      <c r="RYP229" s="89"/>
      <c r="RYQ229" s="89"/>
      <c r="RYR229" s="89"/>
      <c r="RYS229" s="89"/>
      <c r="RYT229" s="89"/>
      <c r="RYU229" s="89"/>
      <c r="RYV229" s="89"/>
      <c r="RYW229" s="89"/>
      <c r="RYX229" s="89"/>
      <c r="RYY229" s="89"/>
      <c r="RZB229" s="89"/>
      <c r="RZE229" s="89"/>
      <c r="RZH229" s="89"/>
      <c r="RZK229" s="89"/>
      <c r="RZN229" s="89"/>
      <c r="RZZ229" s="89"/>
      <c r="SAC229" s="89"/>
      <c r="SAF229" s="89"/>
      <c r="SAI229" s="89"/>
      <c r="SAO229" s="89"/>
      <c r="SAR229" s="89"/>
      <c r="SAX229" s="89"/>
      <c r="SBA229" s="89"/>
      <c r="SBD229" s="89"/>
      <c r="SBG229" s="89"/>
      <c r="SBM229" s="89"/>
      <c r="SBP229" s="89"/>
      <c r="SBV229" s="89"/>
      <c r="SBX229" s="89"/>
      <c r="SBY229" s="89"/>
      <c r="SCA229" s="89"/>
      <c r="SCD229" s="89"/>
      <c r="SCG229" s="89"/>
      <c r="SCR229" s="89"/>
      <c r="SCT229" s="89"/>
      <c r="SDF229" s="89"/>
      <c r="SDI229" s="89"/>
      <c r="SDQ229" s="89"/>
      <c r="SEK229" s="89"/>
      <c r="SEM229" s="89"/>
      <c r="SEN229" s="89"/>
      <c r="SEO229" s="89"/>
      <c r="SEP229" s="89"/>
      <c r="SEQ229" s="89"/>
      <c r="SER229" s="89"/>
      <c r="SFJ229" s="89"/>
      <c r="SFK229" s="89"/>
      <c r="SFN229" s="89"/>
      <c r="SFQ229" s="89"/>
      <c r="SFS229" s="89"/>
      <c r="SFU229" s="89"/>
      <c r="SFX229" s="89"/>
      <c r="SGA229" s="89"/>
      <c r="SGD229" s="89"/>
      <c r="SGJ229" s="89"/>
      <c r="SGM229" s="89"/>
      <c r="SGP229" s="89"/>
      <c r="SGU229" s="89"/>
      <c r="SHI229" s="89"/>
      <c r="SHJ229" s="89"/>
      <c r="SHK229" s="89"/>
      <c r="SHL229" s="89"/>
      <c r="SHM229" s="89"/>
      <c r="SHN229" s="89"/>
      <c r="SHO229" s="89"/>
      <c r="SHP229" s="89"/>
      <c r="SHQ229" s="89"/>
      <c r="SHR229" s="89"/>
      <c r="SHS229" s="89"/>
      <c r="SHT229" s="89"/>
      <c r="SHU229" s="89"/>
      <c r="SHV229" s="89"/>
      <c r="SHW229" s="89"/>
      <c r="SHX229" s="89"/>
      <c r="SHY229" s="89"/>
      <c r="SHZ229" s="89"/>
      <c r="SIA229" s="89"/>
      <c r="SIB229" s="89"/>
      <c r="SIC229" s="89"/>
      <c r="SID229" s="89"/>
      <c r="SIE229" s="89"/>
      <c r="SIF229" s="89"/>
      <c r="SIG229" s="89"/>
      <c r="SIH229" s="89"/>
      <c r="SII229" s="89"/>
      <c r="SIJ229" s="89"/>
      <c r="SIK229" s="89"/>
      <c r="SIL229" s="89"/>
      <c r="SIM229" s="89"/>
      <c r="SIN229" s="89"/>
      <c r="SIO229" s="89"/>
      <c r="SIP229" s="89"/>
      <c r="SIQ229" s="89"/>
      <c r="SIR229" s="89"/>
      <c r="SIS229" s="89"/>
      <c r="SIT229" s="89"/>
      <c r="SIU229" s="89"/>
      <c r="SIX229" s="89"/>
      <c r="SJA229" s="89"/>
      <c r="SJD229" s="89"/>
      <c r="SJG229" s="89"/>
      <c r="SJJ229" s="89"/>
      <c r="SJV229" s="89"/>
      <c r="SJY229" s="89"/>
      <c r="SKB229" s="89"/>
      <c r="SKE229" s="89"/>
      <c r="SKK229" s="89"/>
      <c r="SKN229" s="89"/>
      <c r="SKT229" s="89"/>
      <c r="SKW229" s="89"/>
      <c r="SKZ229" s="89"/>
      <c r="SLC229" s="89"/>
      <c r="SLI229" s="89"/>
      <c r="SLL229" s="89"/>
      <c r="SLR229" s="89"/>
      <c r="SLT229" s="89"/>
      <c r="SLU229" s="89"/>
      <c r="SLW229" s="89"/>
      <c r="SLZ229" s="89"/>
      <c r="SMC229" s="89"/>
      <c r="SMN229" s="89"/>
      <c r="SMP229" s="89"/>
      <c r="SNB229" s="89"/>
      <c r="SNE229" s="89"/>
      <c r="SNM229" s="89"/>
      <c r="SOG229" s="89"/>
      <c r="SOI229" s="89"/>
      <c r="SOJ229" s="89"/>
      <c r="SOK229" s="89"/>
      <c r="SOL229" s="89"/>
      <c r="SOM229" s="89"/>
      <c r="SON229" s="89"/>
      <c r="SPF229" s="89"/>
      <c r="SPG229" s="89"/>
      <c r="SPJ229" s="89"/>
      <c r="SPM229" s="89"/>
      <c r="SPO229" s="89"/>
      <c r="SPQ229" s="89"/>
      <c r="SPT229" s="89"/>
      <c r="SPW229" s="89"/>
      <c r="SPZ229" s="89"/>
      <c r="SQF229" s="89"/>
      <c r="SQI229" s="89"/>
      <c r="SQL229" s="89"/>
      <c r="SQQ229" s="89"/>
      <c r="SRE229" s="89"/>
      <c r="SRF229" s="89"/>
      <c r="SRG229" s="89"/>
      <c r="SRH229" s="89"/>
      <c r="SRI229" s="89"/>
      <c r="SRJ229" s="89"/>
      <c r="SRK229" s="89"/>
      <c r="SRL229" s="89"/>
      <c r="SRM229" s="89"/>
      <c r="SRN229" s="89"/>
      <c r="SRO229" s="89"/>
      <c r="SRP229" s="89"/>
      <c r="SRQ229" s="89"/>
      <c r="SRR229" s="89"/>
      <c r="SRS229" s="89"/>
      <c r="SRT229" s="89"/>
      <c r="SRU229" s="89"/>
      <c r="SRV229" s="89"/>
      <c r="SRW229" s="89"/>
      <c r="SRX229" s="89"/>
      <c r="SRY229" s="89"/>
      <c r="SRZ229" s="89"/>
      <c r="SSA229" s="89"/>
      <c r="SSB229" s="89"/>
      <c r="SSC229" s="89"/>
      <c r="SSD229" s="89"/>
      <c r="SSE229" s="89"/>
      <c r="SSF229" s="89"/>
      <c r="SSG229" s="89"/>
      <c r="SSH229" s="89"/>
      <c r="SSI229" s="89"/>
      <c r="SSJ229" s="89"/>
      <c r="SSK229" s="89"/>
      <c r="SSL229" s="89"/>
      <c r="SSM229" s="89"/>
      <c r="SSN229" s="89"/>
      <c r="SSO229" s="89"/>
      <c r="SSP229" s="89"/>
      <c r="SSQ229" s="89"/>
      <c r="SST229" s="89"/>
      <c r="SSW229" s="89"/>
      <c r="SSZ229" s="89"/>
      <c r="STC229" s="89"/>
      <c r="STF229" s="89"/>
      <c r="STR229" s="89"/>
      <c r="STU229" s="89"/>
      <c r="STX229" s="89"/>
      <c r="SUA229" s="89"/>
      <c r="SUG229" s="89"/>
      <c r="SUJ229" s="89"/>
      <c r="SUP229" s="89"/>
      <c r="SUS229" s="89"/>
      <c r="SUV229" s="89"/>
      <c r="SUY229" s="89"/>
      <c r="SVE229" s="89"/>
      <c r="SVH229" s="89"/>
      <c r="SVN229" s="89"/>
      <c r="SVP229" s="89"/>
      <c r="SVQ229" s="89"/>
      <c r="SVS229" s="89"/>
      <c r="SVV229" s="89"/>
      <c r="SVY229" s="89"/>
      <c r="SWJ229" s="89"/>
      <c r="SWL229" s="89"/>
      <c r="SWX229" s="89"/>
      <c r="SXA229" s="89"/>
      <c r="SXI229" s="89"/>
      <c r="SYC229" s="89"/>
      <c r="SYE229" s="89"/>
      <c r="SYF229" s="89"/>
      <c r="SYG229" s="89"/>
      <c r="SYH229" s="89"/>
      <c r="SYI229" s="89"/>
      <c r="SYJ229" s="89"/>
      <c r="SZB229" s="89"/>
      <c r="SZC229" s="89"/>
      <c r="SZF229" s="89"/>
      <c r="SZI229" s="89"/>
      <c r="SZK229" s="89"/>
      <c r="SZM229" s="89"/>
      <c r="SZP229" s="89"/>
      <c r="SZS229" s="89"/>
      <c r="SZV229" s="89"/>
      <c r="TAB229" s="89"/>
      <c r="TAE229" s="89"/>
      <c r="TAH229" s="89"/>
      <c r="TAM229" s="89"/>
      <c r="TBA229" s="89"/>
      <c r="TBB229" s="89"/>
      <c r="TBC229" s="89"/>
      <c r="TBD229" s="89"/>
      <c r="TBE229" s="89"/>
      <c r="TBF229" s="89"/>
      <c r="TBG229" s="89"/>
      <c r="TBH229" s="89"/>
      <c r="TBI229" s="89"/>
      <c r="TBJ229" s="89"/>
      <c r="TBK229" s="89"/>
      <c r="TBL229" s="89"/>
      <c r="TBM229" s="89"/>
      <c r="TBN229" s="89"/>
      <c r="TBO229" s="89"/>
      <c r="TBP229" s="89"/>
      <c r="TBQ229" s="89"/>
      <c r="TBR229" s="89"/>
      <c r="TBS229" s="89"/>
      <c r="TBT229" s="89"/>
      <c r="TBU229" s="89"/>
      <c r="TBV229" s="89"/>
      <c r="TBW229" s="89"/>
      <c r="TBX229" s="89"/>
      <c r="TBY229" s="89"/>
      <c r="TBZ229" s="89"/>
      <c r="TCA229" s="89"/>
      <c r="TCB229" s="89"/>
      <c r="TCC229" s="89"/>
      <c r="TCD229" s="89"/>
      <c r="TCE229" s="89"/>
      <c r="TCF229" s="89"/>
      <c r="TCG229" s="89"/>
      <c r="TCH229" s="89"/>
      <c r="TCI229" s="89"/>
      <c r="TCJ229" s="89"/>
      <c r="TCK229" s="89"/>
      <c r="TCL229" s="89"/>
      <c r="TCM229" s="89"/>
      <c r="TCP229" s="89"/>
      <c r="TCS229" s="89"/>
      <c r="TCV229" s="89"/>
      <c r="TCY229" s="89"/>
      <c r="TDB229" s="89"/>
      <c r="TDN229" s="89"/>
      <c r="TDQ229" s="89"/>
      <c r="TDT229" s="89"/>
      <c r="TDW229" s="89"/>
      <c r="TEC229" s="89"/>
      <c r="TEF229" s="89"/>
      <c r="TEL229" s="89"/>
      <c r="TEO229" s="89"/>
      <c r="TER229" s="89"/>
      <c r="TEU229" s="89"/>
      <c r="TFA229" s="89"/>
      <c r="TFD229" s="89"/>
      <c r="TFJ229" s="89"/>
      <c r="TFL229" s="89"/>
      <c r="TFM229" s="89"/>
      <c r="TFO229" s="89"/>
      <c r="TFR229" s="89"/>
      <c r="TFU229" s="89"/>
      <c r="TGF229" s="89"/>
      <c r="TGH229" s="89"/>
      <c r="TGT229" s="89"/>
      <c r="TGW229" s="89"/>
      <c r="THE229" s="89"/>
      <c r="THY229" s="89"/>
      <c r="TIA229" s="89"/>
      <c r="TIB229" s="89"/>
      <c r="TIC229" s="89"/>
      <c r="TID229" s="89"/>
      <c r="TIE229" s="89"/>
      <c r="TIF229" s="89"/>
      <c r="TIX229" s="89"/>
      <c r="TIY229" s="89"/>
      <c r="TJB229" s="89"/>
      <c r="TJE229" s="89"/>
      <c r="TJG229" s="89"/>
      <c r="TJI229" s="89"/>
      <c r="TJL229" s="89"/>
      <c r="TJO229" s="89"/>
      <c r="TJR229" s="89"/>
      <c r="TJX229" s="89"/>
      <c r="TKA229" s="89"/>
      <c r="TKD229" s="89"/>
      <c r="TKI229" s="89"/>
      <c r="TKW229" s="89"/>
      <c r="TKX229" s="89"/>
      <c r="TKY229" s="89"/>
      <c r="TKZ229" s="89"/>
      <c r="TLA229" s="89"/>
      <c r="TLB229" s="89"/>
      <c r="TLC229" s="89"/>
      <c r="TLD229" s="89"/>
      <c r="TLE229" s="89"/>
      <c r="TLF229" s="89"/>
      <c r="TLG229" s="89"/>
      <c r="TLH229" s="89"/>
      <c r="TLI229" s="89"/>
      <c r="TLJ229" s="89"/>
      <c r="TLK229" s="89"/>
      <c r="TLL229" s="89"/>
      <c r="TLM229" s="89"/>
      <c r="TLN229" s="89"/>
      <c r="TLO229" s="89"/>
      <c r="TLP229" s="89"/>
      <c r="TLQ229" s="89"/>
      <c r="TLR229" s="89"/>
      <c r="TLS229" s="89"/>
      <c r="TLT229" s="89"/>
      <c r="TLU229" s="89"/>
      <c r="TLV229" s="89"/>
      <c r="TLW229" s="89"/>
      <c r="TLX229" s="89"/>
      <c r="TLY229" s="89"/>
      <c r="TLZ229" s="89"/>
      <c r="TMA229" s="89"/>
      <c r="TMB229" s="89"/>
      <c r="TMC229" s="89"/>
      <c r="TMD229" s="89"/>
      <c r="TME229" s="89"/>
      <c r="TMF229" s="89"/>
      <c r="TMG229" s="89"/>
      <c r="TMH229" s="89"/>
      <c r="TMI229" s="89"/>
      <c r="TML229" s="89"/>
      <c r="TMO229" s="89"/>
      <c r="TMR229" s="89"/>
      <c r="TMU229" s="89"/>
      <c r="TMX229" s="89"/>
      <c r="TNJ229" s="89"/>
      <c r="TNM229" s="89"/>
      <c r="TNP229" s="89"/>
      <c r="TNS229" s="89"/>
      <c r="TNY229" s="89"/>
      <c r="TOB229" s="89"/>
      <c r="TOH229" s="89"/>
      <c r="TOK229" s="89"/>
      <c r="TON229" s="89"/>
      <c r="TOQ229" s="89"/>
      <c r="TOW229" s="89"/>
      <c r="TOZ229" s="89"/>
      <c r="TPF229" s="89"/>
      <c r="TPH229" s="89"/>
      <c r="TPI229" s="89"/>
      <c r="TPK229" s="89"/>
      <c r="TPN229" s="89"/>
      <c r="TPQ229" s="89"/>
      <c r="TQB229" s="89"/>
      <c r="TQD229" s="89"/>
      <c r="TQP229" s="89"/>
      <c r="TQS229" s="89"/>
      <c r="TRA229" s="89"/>
      <c r="TRU229" s="89"/>
      <c r="TRW229" s="89"/>
      <c r="TRX229" s="89"/>
      <c r="TRY229" s="89"/>
      <c r="TRZ229" s="89"/>
      <c r="TSA229" s="89"/>
      <c r="TSB229" s="89"/>
      <c r="TST229" s="89"/>
      <c r="TSU229" s="89"/>
      <c r="TSX229" s="89"/>
      <c r="TTA229" s="89"/>
      <c r="TTC229" s="89"/>
      <c r="TTE229" s="89"/>
      <c r="TTH229" s="89"/>
      <c r="TTK229" s="89"/>
      <c r="TTN229" s="89"/>
      <c r="TTT229" s="89"/>
      <c r="TTW229" s="89"/>
      <c r="TTZ229" s="89"/>
      <c r="TUE229" s="89"/>
      <c r="TUS229" s="89"/>
      <c r="TUT229" s="89"/>
      <c r="TUU229" s="89"/>
      <c r="TUV229" s="89"/>
      <c r="TUW229" s="89"/>
      <c r="TUX229" s="89"/>
      <c r="TUY229" s="89"/>
      <c r="TUZ229" s="89"/>
      <c r="TVA229" s="89"/>
      <c r="TVB229" s="89"/>
      <c r="TVC229" s="89"/>
      <c r="TVD229" s="89"/>
      <c r="TVE229" s="89"/>
      <c r="TVF229" s="89"/>
      <c r="TVG229" s="89"/>
      <c r="TVH229" s="89"/>
      <c r="TVI229" s="89"/>
      <c r="TVJ229" s="89"/>
      <c r="TVK229" s="89"/>
      <c r="TVL229" s="89"/>
      <c r="TVM229" s="89"/>
      <c r="TVN229" s="89"/>
      <c r="TVO229" s="89"/>
      <c r="TVP229" s="89"/>
      <c r="TVQ229" s="89"/>
      <c r="TVR229" s="89"/>
      <c r="TVS229" s="89"/>
      <c r="TVT229" s="89"/>
      <c r="TVU229" s="89"/>
      <c r="TVV229" s="89"/>
      <c r="TVW229" s="89"/>
      <c r="TVX229" s="89"/>
      <c r="TVY229" s="89"/>
      <c r="TVZ229" s="89"/>
      <c r="TWA229" s="89"/>
      <c r="TWB229" s="89"/>
      <c r="TWC229" s="89"/>
      <c r="TWD229" s="89"/>
      <c r="TWE229" s="89"/>
      <c r="TWH229" s="89"/>
      <c r="TWK229" s="89"/>
      <c r="TWN229" s="89"/>
      <c r="TWQ229" s="89"/>
      <c r="TWT229" s="89"/>
      <c r="TXF229" s="89"/>
      <c r="TXI229" s="89"/>
      <c r="TXL229" s="89"/>
      <c r="TXO229" s="89"/>
      <c r="TXU229" s="89"/>
      <c r="TXX229" s="89"/>
      <c r="TYD229" s="89"/>
      <c r="TYG229" s="89"/>
      <c r="TYJ229" s="89"/>
      <c r="TYM229" s="89"/>
      <c r="TYS229" s="89"/>
      <c r="TYV229" s="89"/>
      <c r="TZB229" s="89"/>
      <c r="TZD229" s="89"/>
      <c r="TZE229" s="89"/>
      <c r="TZG229" s="89"/>
      <c r="TZJ229" s="89"/>
      <c r="TZM229" s="89"/>
      <c r="TZX229" s="89"/>
      <c r="TZZ229" s="89"/>
      <c r="UAL229" s="89"/>
      <c r="UAO229" s="89"/>
      <c r="UAW229" s="89"/>
      <c r="UBQ229" s="89"/>
      <c r="UBS229" s="89"/>
      <c r="UBT229" s="89"/>
      <c r="UBU229" s="89"/>
      <c r="UBV229" s="89"/>
      <c r="UBW229" s="89"/>
      <c r="UBX229" s="89"/>
      <c r="UCP229" s="89"/>
      <c r="UCQ229" s="89"/>
      <c r="UCT229" s="89"/>
      <c r="UCW229" s="89"/>
      <c r="UCY229" s="89"/>
      <c r="UDA229" s="89"/>
      <c r="UDD229" s="89"/>
      <c r="UDG229" s="89"/>
      <c r="UDJ229" s="89"/>
      <c r="UDP229" s="89"/>
      <c r="UDS229" s="89"/>
      <c r="UDV229" s="89"/>
      <c r="UEA229" s="89"/>
      <c r="UEO229" s="89"/>
      <c r="UEP229" s="89"/>
      <c r="UEQ229" s="89"/>
      <c r="UER229" s="89"/>
      <c r="UES229" s="89"/>
      <c r="UET229" s="89"/>
      <c r="UEU229" s="89"/>
      <c r="UEV229" s="89"/>
      <c r="UEW229" s="89"/>
      <c r="UEX229" s="89"/>
      <c r="UEY229" s="89"/>
      <c r="UEZ229" s="89"/>
      <c r="UFA229" s="89"/>
      <c r="UFB229" s="89"/>
      <c r="UFC229" s="89"/>
      <c r="UFD229" s="89"/>
      <c r="UFE229" s="89"/>
      <c r="UFF229" s="89"/>
      <c r="UFG229" s="89"/>
      <c r="UFH229" s="89"/>
      <c r="UFI229" s="89"/>
      <c r="UFJ229" s="89"/>
      <c r="UFK229" s="89"/>
      <c r="UFL229" s="89"/>
      <c r="UFM229" s="89"/>
      <c r="UFN229" s="89"/>
      <c r="UFO229" s="89"/>
      <c r="UFP229" s="89"/>
      <c r="UFQ229" s="89"/>
      <c r="UFR229" s="89"/>
      <c r="UFS229" s="89"/>
      <c r="UFT229" s="89"/>
      <c r="UFU229" s="89"/>
      <c r="UFV229" s="89"/>
      <c r="UFW229" s="89"/>
      <c r="UFX229" s="89"/>
      <c r="UFY229" s="89"/>
      <c r="UFZ229" s="89"/>
      <c r="UGA229" s="89"/>
      <c r="UGD229" s="89"/>
      <c r="UGG229" s="89"/>
      <c r="UGJ229" s="89"/>
      <c r="UGM229" s="89"/>
      <c r="UGP229" s="89"/>
      <c r="UHB229" s="89"/>
      <c r="UHE229" s="89"/>
      <c r="UHH229" s="89"/>
      <c r="UHK229" s="89"/>
      <c r="UHQ229" s="89"/>
      <c r="UHT229" s="89"/>
      <c r="UHZ229" s="89"/>
      <c r="UIC229" s="89"/>
      <c r="UIF229" s="89"/>
      <c r="UII229" s="89"/>
      <c r="UIO229" s="89"/>
      <c r="UIR229" s="89"/>
      <c r="UIX229" s="89"/>
      <c r="UIZ229" s="89"/>
      <c r="UJA229" s="89"/>
      <c r="UJC229" s="89"/>
      <c r="UJF229" s="89"/>
      <c r="UJI229" s="89"/>
      <c r="UJT229" s="89"/>
      <c r="UJV229" s="89"/>
      <c r="UKH229" s="89"/>
      <c r="UKK229" s="89"/>
      <c r="UKS229" s="89"/>
      <c r="ULM229" s="89"/>
      <c r="ULO229" s="89"/>
      <c r="ULP229" s="89"/>
      <c r="ULQ229" s="89"/>
      <c r="ULR229" s="89"/>
      <c r="ULS229" s="89"/>
      <c r="ULT229" s="89"/>
      <c r="UML229" s="89"/>
      <c r="UMM229" s="89"/>
      <c r="UMP229" s="89"/>
      <c r="UMS229" s="89"/>
      <c r="UMU229" s="89"/>
      <c r="UMW229" s="89"/>
      <c r="UMZ229" s="89"/>
      <c r="UNC229" s="89"/>
      <c r="UNF229" s="89"/>
      <c r="UNL229" s="89"/>
      <c r="UNO229" s="89"/>
      <c r="UNR229" s="89"/>
      <c r="UNW229" s="89"/>
      <c r="UOK229" s="89"/>
      <c r="UOL229" s="89"/>
      <c r="UOM229" s="89"/>
      <c r="UON229" s="89"/>
      <c r="UOO229" s="89"/>
      <c r="UOP229" s="89"/>
      <c r="UOQ229" s="89"/>
      <c r="UOR229" s="89"/>
      <c r="UOS229" s="89"/>
      <c r="UOT229" s="89"/>
      <c r="UOU229" s="89"/>
      <c r="UOV229" s="89"/>
      <c r="UOW229" s="89"/>
      <c r="UOX229" s="89"/>
      <c r="UOY229" s="89"/>
      <c r="UOZ229" s="89"/>
      <c r="UPA229" s="89"/>
      <c r="UPB229" s="89"/>
      <c r="UPC229" s="89"/>
      <c r="UPD229" s="89"/>
      <c r="UPE229" s="89"/>
      <c r="UPF229" s="89"/>
      <c r="UPG229" s="89"/>
      <c r="UPH229" s="89"/>
      <c r="UPI229" s="89"/>
      <c r="UPJ229" s="89"/>
      <c r="UPK229" s="89"/>
      <c r="UPL229" s="89"/>
      <c r="UPM229" s="89"/>
      <c r="UPN229" s="89"/>
      <c r="UPO229" s="89"/>
      <c r="UPP229" s="89"/>
      <c r="UPQ229" s="89"/>
      <c r="UPR229" s="89"/>
      <c r="UPS229" s="89"/>
      <c r="UPT229" s="89"/>
      <c r="UPU229" s="89"/>
      <c r="UPV229" s="89"/>
      <c r="UPW229" s="89"/>
      <c r="UPZ229" s="89"/>
      <c r="UQC229" s="89"/>
      <c r="UQF229" s="89"/>
      <c r="UQI229" s="89"/>
      <c r="UQL229" s="89"/>
      <c r="UQX229" s="89"/>
      <c r="URA229" s="89"/>
      <c r="URD229" s="89"/>
      <c r="URG229" s="89"/>
      <c r="URM229" s="89"/>
      <c r="URP229" s="89"/>
      <c r="URV229" s="89"/>
      <c r="URY229" s="89"/>
      <c r="USB229" s="89"/>
      <c r="USE229" s="89"/>
      <c r="USK229" s="89"/>
      <c r="USN229" s="89"/>
      <c r="UST229" s="89"/>
      <c r="USV229" s="89"/>
      <c r="USW229" s="89"/>
      <c r="USY229" s="89"/>
      <c r="UTB229" s="89"/>
      <c r="UTE229" s="89"/>
      <c r="UTP229" s="89"/>
      <c r="UTR229" s="89"/>
      <c r="UUD229" s="89"/>
      <c r="UUG229" s="89"/>
      <c r="UUO229" s="89"/>
      <c r="UVI229" s="89"/>
      <c r="UVK229" s="89"/>
      <c r="UVL229" s="89"/>
      <c r="UVM229" s="89"/>
      <c r="UVN229" s="89"/>
      <c r="UVO229" s="89"/>
      <c r="UVP229" s="89"/>
      <c r="UWH229" s="89"/>
      <c r="UWI229" s="89"/>
      <c r="UWL229" s="89"/>
      <c r="UWO229" s="89"/>
      <c r="UWQ229" s="89"/>
      <c r="UWS229" s="89"/>
      <c r="UWV229" s="89"/>
      <c r="UWY229" s="89"/>
      <c r="UXB229" s="89"/>
      <c r="UXH229" s="89"/>
      <c r="UXK229" s="89"/>
      <c r="UXN229" s="89"/>
      <c r="UXS229" s="89"/>
      <c r="UYG229" s="89"/>
      <c r="UYH229" s="89"/>
      <c r="UYI229" s="89"/>
      <c r="UYJ229" s="89"/>
      <c r="UYK229" s="89"/>
      <c r="UYL229" s="89"/>
      <c r="UYM229" s="89"/>
      <c r="UYN229" s="89"/>
      <c r="UYO229" s="89"/>
      <c r="UYP229" s="89"/>
      <c r="UYQ229" s="89"/>
      <c r="UYR229" s="89"/>
      <c r="UYS229" s="89"/>
      <c r="UYT229" s="89"/>
      <c r="UYU229" s="89"/>
      <c r="UYV229" s="89"/>
      <c r="UYW229" s="89"/>
      <c r="UYX229" s="89"/>
      <c r="UYY229" s="89"/>
      <c r="UYZ229" s="89"/>
      <c r="UZA229" s="89"/>
      <c r="UZB229" s="89"/>
      <c r="UZC229" s="89"/>
      <c r="UZD229" s="89"/>
      <c r="UZE229" s="89"/>
      <c r="UZF229" s="89"/>
      <c r="UZG229" s="89"/>
      <c r="UZH229" s="89"/>
      <c r="UZI229" s="89"/>
      <c r="UZJ229" s="89"/>
      <c r="UZK229" s="89"/>
      <c r="UZL229" s="89"/>
      <c r="UZM229" s="89"/>
      <c r="UZN229" s="89"/>
      <c r="UZO229" s="89"/>
      <c r="UZP229" s="89"/>
      <c r="UZQ229" s="89"/>
      <c r="UZR229" s="89"/>
      <c r="UZS229" s="89"/>
      <c r="UZV229" s="89"/>
      <c r="UZY229" s="89"/>
      <c r="VAB229" s="89"/>
      <c r="VAE229" s="89"/>
      <c r="VAH229" s="89"/>
      <c r="VAT229" s="89"/>
      <c r="VAW229" s="89"/>
      <c r="VAZ229" s="89"/>
      <c r="VBC229" s="89"/>
      <c r="VBI229" s="89"/>
      <c r="VBL229" s="89"/>
      <c r="VBR229" s="89"/>
      <c r="VBU229" s="89"/>
      <c r="VBX229" s="89"/>
      <c r="VCA229" s="89"/>
      <c r="VCG229" s="89"/>
      <c r="VCJ229" s="89"/>
      <c r="VCP229" s="89"/>
      <c r="VCR229" s="89"/>
      <c r="VCS229" s="89"/>
      <c r="VCU229" s="89"/>
      <c r="VCX229" s="89"/>
      <c r="VDA229" s="89"/>
      <c r="VDL229" s="89"/>
      <c r="VDN229" s="89"/>
      <c r="VDZ229" s="89"/>
      <c r="VEC229" s="89"/>
      <c r="VEK229" s="89"/>
      <c r="VFE229" s="89"/>
      <c r="VFG229" s="89"/>
      <c r="VFH229" s="89"/>
      <c r="VFI229" s="89"/>
      <c r="VFJ229" s="89"/>
      <c r="VFK229" s="89"/>
      <c r="VFL229" s="89"/>
      <c r="VGD229" s="89"/>
      <c r="VGE229" s="89"/>
      <c r="VGH229" s="89"/>
      <c r="VGK229" s="89"/>
      <c r="VGM229" s="89"/>
      <c r="VGO229" s="89"/>
      <c r="VGR229" s="89"/>
      <c r="VGU229" s="89"/>
      <c r="VGX229" s="89"/>
      <c r="VHD229" s="89"/>
      <c r="VHG229" s="89"/>
      <c r="VHJ229" s="89"/>
      <c r="VHO229" s="89"/>
      <c r="VIC229" s="89"/>
      <c r="VID229" s="89"/>
      <c r="VIE229" s="89"/>
      <c r="VIF229" s="89"/>
      <c r="VIG229" s="89"/>
      <c r="VIH229" s="89"/>
      <c r="VII229" s="89"/>
      <c r="VIJ229" s="89"/>
      <c r="VIK229" s="89"/>
      <c r="VIL229" s="89"/>
      <c r="VIM229" s="89"/>
      <c r="VIN229" s="89"/>
      <c r="VIO229" s="89"/>
      <c r="VIP229" s="89"/>
      <c r="VIQ229" s="89"/>
      <c r="VIR229" s="89"/>
      <c r="VIS229" s="89"/>
      <c r="VIT229" s="89"/>
      <c r="VIU229" s="89"/>
      <c r="VIV229" s="89"/>
      <c r="VIW229" s="89"/>
      <c r="VIX229" s="89"/>
      <c r="VIY229" s="89"/>
      <c r="VIZ229" s="89"/>
      <c r="VJA229" s="89"/>
      <c r="VJB229" s="89"/>
      <c r="VJC229" s="89"/>
      <c r="VJD229" s="89"/>
      <c r="VJE229" s="89"/>
      <c r="VJF229" s="89"/>
      <c r="VJG229" s="89"/>
      <c r="VJH229" s="89"/>
      <c r="VJI229" s="89"/>
      <c r="VJJ229" s="89"/>
      <c r="VJK229" s="89"/>
      <c r="VJL229" s="89"/>
      <c r="VJM229" s="89"/>
      <c r="VJN229" s="89"/>
      <c r="VJO229" s="89"/>
      <c r="VJR229" s="89"/>
      <c r="VJU229" s="89"/>
      <c r="VJX229" s="89"/>
      <c r="VKA229" s="89"/>
      <c r="VKD229" s="89"/>
      <c r="VKP229" s="89"/>
      <c r="VKS229" s="89"/>
      <c r="VKV229" s="89"/>
      <c r="VKY229" s="89"/>
      <c r="VLE229" s="89"/>
      <c r="VLH229" s="89"/>
      <c r="VLN229" s="89"/>
      <c r="VLQ229" s="89"/>
      <c r="VLT229" s="89"/>
      <c r="VLW229" s="89"/>
      <c r="VMC229" s="89"/>
      <c r="VMF229" s="89"/>
      <c r="VML229" s="89"/>
      <c r="VMN229" s="89"/>
      <c r="VMO229" s="89"/>
      <c r="VMQ229" s="89"/>
      <c r="VMT229" s="89"/>
      <c r="VMW229" s="89"/>
      <c r="VNH229" s="89"/>
      <c r="VNJ229" s="89"/>
      <c r="VNV229" s="89"/>
      <c r="VNY229" s="89"/>
      <c r="VOG229" s="89"/>
      <c r="VPA229" s="89"/>
      <c r="VPC229" s="89"/>
      <c r="VPD229" s="89"/>
      <c r="VPE229" s="89"/>
      <c r="VPF229" s="89"/>
      <c r="VPG229" s="89"/>
      <c r="VPH229" s="89"/>
      <c r="VPZ229" s="89"/>
      <c r="VQA229" s="89"/>
      <c r="VQD229" s="89"/>
      <c r="VQG229" s="89"/>
      <c r="VQI229" s="89"/>
      <c r="VQK229" s="89"/>
      <c r="VQN229" s="89"/>
      <c r="VQQ229" s="89"/>
      <c r="VQT229" s="89"/>
      <c r="VQZ229" s="89"/>
      <c r="VRC229" s="89"/>
      <c r="VRF229" s="89"/>
      <c r="VRK229" s="89"/>
      <c r="VRY229" s="89"/>
      <c r="VRZ229" s="89"/>
      <c r="VSA229" s="89"/>
      <c r="VSB229" s="89"/>
      <c r="VSC229" s="89"/>
      <c r="VSD229" s="89"/>
      <c r="VSE229" s="89"/>
      <c r="VSF229" s="89"/>
      <c r="VSG229" s="89"/>
      <c r="VSH229" s="89"/>
      <c r="VSI229" s="89"/>
      <c r="VSJ229" s="89"/>
      <c r="VSK229" s="89"/>
      <c r="VSL229" s="89"/>
      <c r="VSM229" s="89"/>
      <c r="VSN229" s="89"/>
      <c r="VSO229" s="89"/>
      <c r="VSP229" s="89"/>
      <c r="VSQ229" s="89"/>
      <c r="VSR229" s="89"/>
      <c r="VSS229" s="89"/>
      <c r="VST229" s="89"/>
      <c r="VSU229" s="89"/>
      <c r="VSV229" s="89"/>
      <c r="VSW229" s="89"/>
      <c r="VSX229" s="89"/>
      <c r="VSY229" s="89"/>
      <c r="VSZ229" s="89"/>
      <c r="VTA229" s="89"/>
      <c r="VTB229" s="89"/>
      <c r="VTC229" s="89"/>
      <c r="VTD229" s="89"/>
      <c r="VTE229" s="89"/>
      <c r="VTF229" s="89"/>
      <c r="VTG229" s="89"/>
      <c r="VTH229" s="89"/>
      <c r="VTI229" s="89"/>
      <c r="VTJ229" s="89"/>
      <c r="VTK229" s="89"/>
      <c r="VTN229" s="89"/>
      <c r="VTQ229" s="89"/>
      <c r="VTT229" s="89"/>
      <c r="VTW229" s="89"/>
      <c r="VTZ229" s="89"/>
      <c r="VUL229" s="89"/>
      <c r="VUO229" s="89"/>
      <c r="VUR229" s="89"/>
      <c r="VUU229" s="89"/>
      <c r="VVA229" s="89"/>
      <c r="VVD229" s="89"/>
      <c r="VVJ229" s="89"/>
      <c r="VVM229" s="89"/>
      <c r="VVP229" s="89"/>
      <c r="VVS229" s="89"/>
      <c r="VVY229" s="89"/>
      <c r="VWB229" s="89"/>
      <c r="VWH229" s="89"/>
      <c r="VWJ229" s="89"/>
      <c r="VWK229" s="89"/>
      <c r="VWM229" s="89"/>
      <c r="VWP229" s="89"/>
      <c r="VWS229" s="89"/>
      <c r="VXD229" s="89"/>
      <c r="VXF229" s="89"/>
      <c r="VXR229" s="89"/>
      <c r="VXU229" s="89"/>
      <c r="VYC229" s="89"/>
      <c r="VYW229" s="89"/>
      <c r="VYY229" s="89"/>
      <c r="VYZ229" s="89"/>
      <c r="VZA229" s="89"/>
      <c r="VZB229" s="89"/>
      <c r="VZC229" s="89"/>
      <c r="VZD229" s="89"/>
      <c r="VZV229" s="89"/>
      <c r="VZW229" s="89"/>
      <c r="VZZ229" s="89"/>
      <c r="WAC229" s="89"/>
      <c r="WAE229" s="89"/>
      <c r="WAG229" s="89"/>
      <c r="WAJ229" s="89"/>
      <c r="WAM229" s="89"/>
      <c r="WAP229" s="89"/>
      <c r="WAV229" s="89"/>
      <c r="WAY229" s="89"/>
      <c r="WBB229" s="89"/>
      <c r="WBG229" s="89"/>
      <c r="WBU229" s="89"/>
      <c r="WBV229" s="89"/>
      <c r="WBW229" s="89"/>
      <c r="WBX229" s="89"/>
      <c r="WBY229" s="89"/>
      <c r="WBZ229" s="89"/>
      <c r="WCA229" s="89"/>
      <c r="WCB229" s="89"/>
      <c r="WCC229" s="89"/>
      <c r="WCD229" s="89"/>
      <c r="WCE229" s="89"/>
      <c r="WCF229" s="89"/>
      <c r="WCG229" s="89"/>
      <c r="WCH229" s="89"/>
      <c r="WCI229" s="89"/>
      <c r="WCJ229" s="89"/>
      <c r="WCK229" s="89"/>
      <c r="WCL229" s="89"/>
      <c r="WCM229" s="89"/>
      <c r="WCN229" s="89"/>
      <c r="WCO229" s="89"/>
      <c r="WCP229" s="89"/>
      <c r="WCQ229" s="89"/>
      <c r="WCR229" s="89"/>
      <c r="WCS229" s="89"/>
      <c r="WCT229" s="89"/>
      <c r="WCU229" s="89"/>
      <c r="WCV229" s="89"/>
      <c r="WCW229" s="89"/>
      <c r="WCX229" s="89"/>
      <c r="WCY229" s="89"/>
      <c r="WCZ229" s="89"/>
      <c r="WDA229" s="89"/>
      <c r="WDB229" s="89"/>
      <c r="WDC229" s="89"/>
      <c r="WDD229" s="89"/>
      <c r="WDE229" s="89"/>
      <c r="WDF229" s="89"/>
      <c r="WDG229" s="89"/>
      <c r="WDJ229" s="89"/>
      <c r="WDM229" s="89"/>
      <c r="WDP229" s="89"/>
      <c r="WDS229" s="89"/>
      <c r="WDV229" s="89"/>
      <c r="WEH229" s="89"/>
      <c r="WEK229" s="89"/>
      <c r="WEN229" s="89"/>
      <c r="WEQ229" s="89"/>
      <c r="WEW229" s="89"/>
      <c r="WEZ229" s="89"/>
      <c r="WFF229" s="89"/>
      <c r="WFI229" s="89"/>
      <c r="WFL229" s="89"/>
      <c r="WFO229" s="89"/>
      <c r="WFU229" s="89"/>
      <c r="WFX229" s="89"/>
      <c r="WGD229" s="89"/>
      <c r="WGF229" s="89"/>
      <c r="WGG229" s="89"/>
      <c r="WGI229" s="89"/>
      <c r="WGL229" s="89"/>
      <c r="WGO229" s="89"/>
      <c r="WGZ229" s="89"/>
      <c r="WHB229" s="89"/>
      <c r="WHN229" s="89"/>
      <c r="WHQ229" s="89"/>
      <c r="WHY229" s="89"/>
      <c r="WIS229" s="89"/>
      <c r="WIU229" s="89"/>
      <c r="WIV229" s="89"/>
      <c r="WIW229" s="89"/>
      <c r="WIX229" s="89"/>
      <c r="WIY229" s="89"/>
      <c r="WIZ229" s="89"/>
      <c r="WJR229" s="89"/>
      <c r="WJS229" s="89"/>
      <c r="WJV229" s="89"/>
      <c r="WJY229" s="89"/>
      <c r="WKA229" s="89"/>
      <c r="WKC229" s="89"/>
      <c r="WKF229" s="89"/>
      <c r="WKI229" s="89"/>
      <c r="WKL229" s="89"/>
      <c r="WKR229" s="89"/>
      <c r="WKU229" s="89"/>
      <c r="WKX229" s="89"/>
      <c r="WLC229" s="89"/>
      <c r="WLQ229" s="89"/>
      <c r="WLR229" s="89"/>
      <c r="WLS229" s="89"/>
      <c r="WLT229" s="89"/>
      <c r="WLU229" s="89"/>
      <c r="WLV229" s="89"/>
      <c r="WLW229" s="89"/>
      <c r="WLX229" s="89"/>
      <c r="WLY229" s="89"/>
      <c r="WLZ229" s="89"/>
      <c r="WMA229" s="89"/>
      <c r="WMB229" s="89"/>
      <c r="WMC229" s="89"/>
      <c r="WMD229" s="89"/>
      <c r="WME229" s="89"/>
      <c r="WMF229" s="89"/>
      <c r="WMG229" s="89"/>
      <c r="WMH229" s="89"/>
      <c r="WMI229" s="89"/>
      <c r="WMJ229" s="89"/>
      <c r="WMK229" s="89"/>
      <c r="WML229" s="89"/>
      <c r="WMM229" s="89"/>
      <c r="WMN229" s="89"/>
      <c r="WMO229" s="89"/>
      <c r="WMP229" s="89"/>
      <c r="WMQ229" s="89"/>
      <c r="WMR229" s="89"/>
      <c r="WMS229" s="89"/>
      <c r="WMT229" s="89"/>
      <c r="WMU229" s="89"/>
      <c r="WMV229" s="89"/>
      <c r="WMW229" s="89"/>
      <c r="WMX229" s="89"/>
      <c r="WMY229" s="89"/>
      <c r="WMZ229" s="89"/>
      <c r="WNA229" s="89"/>
      <c r="WNB229" s="89"/>
      <c r="WNC229" s="89"/>
      <c r="WNF229" s="89"/>
      <c r="WNI229" s="89"/>
      <c r="WNL229" s="89"/>
      <c r="WNO229" s="89"/>
      <c r="WNR229" s="89"/>
      <c r="WOD229" s="89"/>
      <c r="WOG229" s="89"/>
      <c r="WOJ229" s="89"/>
      <c r="WOM229" s="89"/>
      <c r="WOS229" s="89"/>
      <c r="WOV229" s="89"/>
      <c r="WPB229" s="89"/>
      <c r="WPE229" s="89"/>
      <c r="WPH229" s="89"/>
      <c r="WPK229" s="89"/>
      <c r="WPQ229" s="89"/>
      <c r="WPT229" s="89"/>
      <c r="WPZ229" s="89"/>
      <c r="WQB229" s="89"/>
      <c r="WQC229" s="89"/>
      <c r="WQE229" s="89"/>
      <c r="WQH229" s="89"/>
      <c r="WQK229" s="89"/>
      <c r="WQV229" s="89"/>
      <c r="WQX229" s="89"/>
      <c r="WRJ229" s="89"/>
      <c r="WRM229" s="89"/>
      <c r="WRU229" s="89"/>
      <c r="WSO229" s="89"/>
      <c r="WSQ229" s="89"/>
      <c r="WSR229" s="89"/>
      <c r="WSS229" s="89"/>
      <c r="WST229" s="89"/>
      <c r="WSU229" s="89"/>
      <c r="WSV229" s="89"/>
      <c r="WTN229" s="89"/>
      <c r="WTO229" s="89"/>
      <c r="WTR229" s="89"/>
      <c r="WTU229" s="89"/>
      <c r="WTW229" s="89"/>
      <c r="WTY229" s="89"/>
      <c r="WUB229" s="89"/>
      <c r="WUE229" s="89"/>
      <c r="WUH229" s="89"/>
      <c r="WUN229" s="89"/>
      <c r="WUQ229" s="89"/>
      <c r="WUT229" s="89"/>
      <c r="WUY229" s="89"/>
    </row>
    <row r="230" spans="1:1015 1029:2039 2053:3063 3077:4087 4101:5111 5125:6135 6149:7159 7173:8183 8197:9207 9221:10231 10245:11255 11269:12279 12293:13303 13317:14327 14341:15351 15365:16119" s="45" customFormat="1" ht="20.25" customHeight="1">
      <c r="A230" s="8" t="s">
        <v>23</v>
      </c>
      <c r="B230" s="82" t="s">
        <v>325</v>
      </c>
      <c r="C230" s="5">
        <v>34</v>
      </c>
      <c r="D230" s="59">
        <v>14000</v>
      </c>
      <c r="E230" s="83">
        <f t="shared" si="4"/>
        <v>476000</v>
      </c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T230" s="89"/>
      <c r="AW230" s="89"/>
      <c r="AZ230" s="89"/>
      <c r="BC230" s="89"/>
      <c r="BF230" s="89"/>
      <c r="BR230" s="89"/>
      <c r="BU230" s="89"/>
      <c r="BX230" s="89"/>
      <c r="CA230" s="89"/>
      <c r="CG230" s="89"/>
      <c r="CJ230" s="89"/>
      <c r="CP230" s="89"/>
      <c r="CS230" s="89"/>
      <c r="CV230" s="89"/>
      <c r="CY230" s="89"/>
      <c r="DE230" s="89"/>
      <c r="DH230" s="89"/>
      <c r="DN230" s="89"/>
      <c r="DP230" s="89"/>
      <c r="DQ230" s="89"/>
      <c r="DS230" s="89"/>
      <c r="DV230" s="89"/>
      <c r="DY230" s="89"/>
      <c r="EJ230" s="89"/>
      <c r="EL230" s="89"/>
      <c r="EX230" s="89"/>
      <c r="FA230" s="89"/>
      <c r="FI230" s="89"/>
      <c r="GC230" s="89"/>
      <c r="GE230" s="89"/>
      <c r="GF230" s="89"/>
      <c r="GG230" s="89"/>
      <c r="GH230" s="89"/>
      <c r="GI230" s="89"/>
      <c r="GJ230" s="89"/>
      <c r="HB230" s="89"/>
      <c r="HC230" s="89"/>
      <c r="HF230" s="89"/>
      <c r="HI230" s="89"/>
      <c r="HK230" s="89"/>
      <c r="HM230" s="89"/>
      <c r="HP230" s="89"/>
      <c r="HS230" s="89"/>
      <c r="HV230" s="89"/>
      <c r="IB230" s="89"/>
      <c r="IE230" s="89"/>
      <c r="IH230" s="89"/>
      <c r="IM230" s="89"/>
      <c r="JA230" s="89"/>
      <c r="JB230" s="89"/>
      <c r="JC230" s="89"/>
      <c r="JD230" s="89"/>
      <c r="JE230" s="89"/>
      <c r="JF230" s="89"/>
      <c r="JG230" s="89"/>
      <c r="JH230" s="89"/>
      <c r="JI230" s="89"/>
      <c r="JJ230" s="89"/>
      <c r="JK230" s="89"/>
      <c r="JL230" s="89"/>
      <c r="JM230" s="89"/>
      <c r="JN230" s="89"/>
      <c r="JO230" s="89"/>
      <c r="JP230" s="89"/>
      <c r="JQ230" s="89"/>
      <c r="JR230" s="89"/>
      <c r="JS230" s="89"/>
      <c r="JT230" s="89"/>
      <c r="JU230" s="89"/>
      <c r="JV230" s="89"/>
      <c r="JW230" s="89"/>
      <c r="JX230" s="89"/>
      <c r="JY230" s="89"/>
      <c r="JZ230" s="89"/>
      <c r="KA230" s="89"/>
      <c r="KB230" s="89"/>
      <c r="KC230" s="89"/>
      <c r="KD230" s="89"/>
      <c r="KE230" s="89"/>
      <c r="KF230" s="89"/>
      <c r="KG230" s="89"/>
      <c r="KH230" s="89"/>
      <c r="KI230" s="89"/>
      <c r="KJ230" s="89"/>
      <c r="KK230" s="89"/>
      <c r="KL230" s="89"/>
      <c r="KM230" s="89"/>
      <c r="KP230" s="89"/>
      <c r="KS230" s="89"/>
      <c r="KV230" s="89"/>
      <c r="KY230" s="89"/>
      <c r="LB230" s="89"/>
      <c r="LN230" s="89"/>
      <c r="LQ230" s="89"/>
      <c r="LT230" s="89"/>
      <c r="LW230" s="89"/>
      <c r="MC230" s="89"/>
      <c r="MF230" s="89"/>
      <c r="ML230" s="89"/>
      <c r="MO230" s="89"/>
      <c r="MR230" s="89"/>
      <c r="MU230" s="89"/>
      <c r="NA230" s="89"/>
      <c r="ND230" s="89"/>
      <c r="NJ230" s="89"/>
      <c r="NL230" s="89"/>
      <c r="NM230" s="89"/>
      <c r="NO230" s="89"/>
      <c r="NR230" s="89"/>
      <c r="NU230" s="89"/>
      <c r="OF230" s="89"/>
      <c r="OH230" s="89"/>
      <c r="OT230" s="89"/>
      <c r="OW230" s="89"/>
      <c r="PE230" s="89"/>
      <c r="PY230" s="89"/>
      <c r="QA230" s="89"/>
      <c r="QB230" s="89"/>
      <c r="QC230" s="89"/>
      <c r="QD230" s="89"/>
      <c r="QE230" s="89"/>
      <c r="QF230" s="89"/>
      <c r="QX230" s="89"/>
      <c r="QY230" s="89"/>
      <c r="RB230" s="89"/>
      <c r="RE230" s="89"/>
      <c r="RG230" s="89"/>
      <c r="RI230" s="89"/>
      <c r="RL230" s="89"/>
      <c r="RO230" s="89"/>
      <c r="RR230" s="89"/>
      <c r="RX230" s="89"/>
      <c r="SA230" s="89"/>
      <c r="SD230" s="89"/>
      <c r="SI230" s="89"/>
      <c r="SW230" s="89"/>
      <c r="SX230" s="89"/>
      <c r="SY230" s="89"/>
      <c r="SZ230" s="89"/>
      <c r="TA230" s="89"/>
      <c r="TB230" s="89"/>
      <c r="TC230" s="89"/>
      <c r="TD230" s="89"/>
      <c r="TE230" s="89"/>
      <c r="TF230" s="89"/>
      <c r="TG230" s="89"/>
      <c r="TH230" s="89"/>
      <c r="TI230" s="89"/>
      <c r="TJ230" s="89"/>
      <c r="TK230" s="89"/>
      <c r="TL230" s="89"/>
      <c r="TM230" s="89"/>
      <c r="TN230" s="89"/>
      <c r="TO230" s="89"/>
      <c r="TP230" s="89"/>
      <c r="TQ230" s="89"/>
      <c r="TR230" s="89"/>
      <c r="TS230" s="89"/>
      <c r="TT230" s="89"/>
      <c r="TU230" s="89"/>
      <c r="TV230" s="89"/>
      <c r="TW230" s="89"/>
      <c r="TX230" s="89"/>
      <c r="TY230" s="89"/>
      <c r="TZ230" s="89"/>
      <c r="UA230" s="89"/>
      <c r="UB230" s="89"/>
      <c r="UC230" s="89"/>
      <c r="UD230" s="89"/>
      <c r="UE230" s="89"/>
      <c r="UF230" s="89"/>
      <c r="UG230" s="89"/>
      <c r="UH230" s="89"/>
      <c r="UI230" s="89"/>
      <c r="UL230" s="89"/>
      <c r="UO230" s="89"/>
      <c r="UR230" s="89"/>
      <c r="UU230" s="89"/>
      <c r="UX230" s="89"/>
      <c r="VJ230" s="89"/>
      <c r="VM230" s="89"/>
      <c r="VP230" s="89"/>
      <c r="VS230" s="89"/>
      <c r="VY230" s="89"/>
      <c r="WB230" s="89"/>
      <c r="WH230" s="89"/>
      <c r="WK230" s="89"/>
      <c r="WN230" s="89"/>
      <c r="WQ230" s="89"/>
      <c r="WW230" s="89"/>
      <c r="WZ230" s="89"/>
      <c r="XF230" s="89"/>
      <c r="XH230" s="89"/>
      <c r="XI230" s="89"/>
      <c r="XK230" s="89"/>
      <c r="XN230" s="89"/>
      <c r="XQ230" s="89"/>
      <c r="YB230" s="89"/>
      <c r="YD230" s="89"/>
      <c r="YP230" s="89"/>
      <c r="YS230" s="89"/>
      <c r="ZA230" s="89"/>
      <c r="ZU230" s="89"/>
      <c r="ZW230" s="89"/>
      <c r="ZX230" s="89"/>
      <c r="ZY230" s="89"/>
      <c r="ZZ230" s="89"/>
      <c r="AAA230" s="89"/>
      <c r="AAB230" s="89"/>
      <c r="AAT230" s="89"/>
      <c r="AAU230" s="89"/>
      <c r="AAX230" s="89"/>
      <c r="ABA230" s="89"/>
      <c r="ABC230" s="89"/>
      <c r="ABE230" s="89"/>
      <c r="ABH230" s="89"/>
      <c r="ABK230" s="89"/>
      <c r="ABN230" s="89"/>
      <c r="ABT230" s="89"/>
      <c r="ABW230" s="89"/>
      <c r="ABZ230" s="89"/>
      <c r="ACE230" s="89"/>
      <c r="ACS230" s="89"/>
      <c r="ACT230" s="89"/>
      <c r="ACU230" s="89"/>
      <c r="ACV230" s="89"/>
      <c r="ACW230" s="89"/>
      <c r="ACX230" s="89"/>
      <c r="ACY230" s="89"/>
      <c r="ACZ230" s="89"/>
      <c r="ADA230" s="89"/>
      <c r="ADB230" s="89"/>
      <c r="ADC230" s="89"/>
      <c r="ADD230" s="89"/>
      <c r="ADE230" s="89"/>
      <c r="ADF230" s="89"/>
      <c r="ADG230" s="89"/>
      <c r="ADH230" s="89"/>
      <c r="ADI230" s="89"/>
      <c r="ADJ230" s="89"/>
      <c r="ADK230" s="89"/>
      <c r="ADL230" s="89"/>
      <c r="ADM230" s="89"/>
      <c r="ADN230" s="89"/>
      <c r="ADO230" s="89"/>
      <c r="ADP230" s="89"/>
      <c r="ADQ230" s="89"/>
      <c r="ADR230" s="89"/>
      <c r="ADS230" s="89"/>
      <c r="ADT230" s="89"/>
      <c r="ADU230" s="89"/>
      <c r="ADV230" s="89"/>
      <c r="ADW230" s="89"/>
      <c r="ADX230" s="89"/>
      <c r="ADY230" s="89"/>
      <c r="ADZ230" s="89"/>
      <c r="AEA230" s="89"/>
      <c r="AEB230" s="89"/>
      <c r="AEC230" s="89"/>
      <c r="AED230" s="89"/>
      <c r="AEE230" s="89"/>
      <c r="AEH230" s="89"/>
      <c r="AEK230" s="89"/>
      <c r="AEN230" s="89"/>
      <c r="AEQ230" s="89"/>
      <c r="AET230" s="89"/>
      <c r="AFF230" s="89"/>
      <c r="AFI230" s="89"/>
      <c r="AFL230" s="89"/>
      <c r="AFO230" s="89"/>
      <c r="AFU230" s="89"/>
      <c r="AFX230" s="89"/>
      <c r="AGD230" s="89"/>
      <c r="AGG230" s="89"/>
      <c r="AGJ230" s="89"/>
      <c r="AGM230" s="89"/>
      <c r="AGS230" s="89"/>
      <c r="AGV230" s="89"/>
      <c r="AHB230" s="89"/>
      <c r="AHD230" s="89"/>
      <c r="AHE230" s="89"/>
      <c r="AHG230" s="89"/>
      <c r="AHJ230" s="89"/>
      <c r="AHM230" s="89"/>
      <c r="AHX230" s="89"/>
      <c r="AHZ230" s="89"/>
      <c r="AIL230" s="89"/>
      <c r="AIO230" s="89"/>
      <c r="AIW230" s="89"/>
      <c r="AJQ230" s="89"/>
      <c r="AJS230" s="89"/>
      <c r="AJT230" s="89"/>
      <c r="AJU230" s="89"/>
      <c r="AJV230" s="89"/>
      <c r="AJW230" s="89"/>
      <c r="AJX230" s="89"/>
      <c r="AKP230" s="89"/>
      <c r="AKQ230" s="89"/>
      <c r="AKT230" s="89"/>
      <c r="AKW230" s="89"/>
      <c r="AKY230" s="89"/>
      <c r="ALA230" s="89"/>
      <c r="ALD230" s="89"/>
      <c r="ALG230" s="89"/>
      <c r="ALJ230" s="89"/>
      <c r="ALP230" s="89"/>
      <c r="ALS230" s="89"/>
      <c r="ALV230" s="89"/>
      <c r="AMA230" s="89"/>
      <c r="AMO230" s="89"/>
      <c r="AMP230" s="89"/>
      <c r="AMQ230" s="89"/>
      <c r="AMR230" s="89"/>
      <c r="AMS230" s="89"/>
      <c r="AMT230" s="89"/>
      <c r="AMU230" s="89"/>
      <c r="AMV230" s="89"/>
      <c r="AMW230" s="89"/>
      <c r="AMX230" s="89"/>
      <c r="AMY230" s="89"/>
      <c r="AMZ230" s="89"/>
      <c r="ANA230" s="89"/>
      <c r="ANB230" s="89"/>
      <c r="ANC230" s="89"/>
      <c r="AND230" s="89"/>
      <c r="ANE230" s="89"/>
      <c r="ANF230" s="89"/>
      <c r="ANG230" s="89"/>
      <c r="ANH230" s="89"/>
      <c r="ANI230" s="89"/>
      <c r="ANJ230" s="89"/>
      <c r="ANK230" s="89"/>
      <c r="ANL230" s="89"/>
      <c r="ANM230" s="89"/>
      <c r="ANN230" s="89"/>
      <c r="ANO230" s="89"/>
      <c r="ANP230" s="89"/>
      <c r="ANQ230" s="89"/>
      <c r="ANR230" s="89"/>
      <c r="ANS230" s="89"/>
      <c r="ANT230" s="89"/>
      <c r="ANU230" s="89"/>
      <c r="ANV230" s="89"/>
      <c r="ANW230" s="89"/>
      <c r="ANX230" s="89"/>
      <c r="ANY230" s="89"/>
      <c r="ANZ230" s="89"/>
      <c r="AOA230" s="89"/>
      <c r="AOD230" s="89"/>
      <c r="AOG230" s="89"/>
      <c r="AOJ230" s="89"/>
      <c r="AOM230" s="89"/>
      <c r="AOP230" s="89"/>
      <c r="APB230" s="89"/>
      <c r="APE230" s="89"/>
      <c r="APH230" s="89"/>
      <c r="APK230" s="89"/>
      <c r="APQ230" s="89"/>
      <c r="APT230" s="89"/>
      <c r="APZ230" s="89"/>
      <c r="AQC230" s="89"/>
      <c r="AQF230" s="89"/>
      <c r="AQI230" s="89"/>
      <c r="AQO230" s="89"/>
      <c r="AQR230" s="89"/>
      <c r="AQX230" s="89"/>
      <c r="AQZ230" s="89"/>
      <c r="ARA230" s="89"/>
      <c r="ARC230" s="89"/>
      <c r="ARF230" s="89"/>
      <c r="ARI230" s="89"/>
      <c r="ART230" s="89"/>
      <c r="ARV230" s="89"/>
      <c r="ASH230" s="89"/>
      <c r="ASK230" s="89"/>
      <c r="ASS230" s="89"/>
      <c r="ATM230" s="89"/>
      <c r="ATO230" s="89"/>
      <c r="ATP230" s="89"/>
      <c r="ATQ230" s="89"/>
      <c r="ATR230" s="89"/>
      <c r="ATS230" s="89"/>
      <c r="ATT230" s="89"/>
      <c r="AUL230" s="89"/>
      <c r="AUM230" s="89"/>
      <c r="AUP230" s="89"/>
      <c r="AUS230" s="89"/>
      <c r="AUU230" s="89"/>
      <c r="AUW230" s="89"/>
      <c r="AUZ230" s="89"/>
      <c r="AVC230" s="89"/>
      <c r="AVF230" s="89"/>
      <c r="AVL230" s="89"/>
      <c r="AVO230" s="89"/>
      <c r="AVR230" s="89"/>
      <c r="AVW230" s="89"/>
      <c r="AWK230" s="89"/>
      <c r="AWL230" s="89"/>
      <c r="AWM230" s="89"/>
      <c r="AWN230" s="89"/>
      <c r="AWO230" s="89"/>
      <c r="AWP230" s="89"/>
      <c r="AWQ230" s="89"/>
      <c r="AWR230" s="89"/>
      <c r="AWS230" s="89"/>
      <c r="AWT230" s="89"/>
      <c r="AWU230" s="89"/>
      <c r="AWV230" s="89"/>
      <c r="AWW230" s="89"/>
      <c r="AWX230" s="89"/>
      <c r="AWY230" s="89"/>
      <c r="AWZ230" s="89"/>
      <c r="AXA230" s="89"/>
      <c r="AXB230" s="89"/>
      <c r="AXC230" s="89"/>
      <c r="AXD230" s="89"/>
      <c r="AXE230" s="89"/>
      <c r="AXF230" s="89"/>
      <c r="AXG230" s="89"/>
      <c r="AXH230" s="89"/>
      <c r="AXI230" s="89"/>
      <c r="AXJ230" s="89"/>
      <c r="AXK230" s="89"/>
      <c r="AXL230" s="89"/>
      <c r="AXM230" s="89"/>
      <c r="AXN230" s="89"/>
      <c r="AXO230" s="89"/>
      <c r="AXP230" s="89"/>
      <c r="AXQ230" s="89"/>
      <c r="AXR230" s="89"/>
      <c r="AXS230" s="89"/>
      <c r="AXT230" s="89"/>
      <c r="AXU230" s="89"/>
      <c r="AXV230" s="89"/>
      <c r="AXW230" s="89"/>
      <c r="AXZ230" s="89"/>
      <c r="AYC230" s="89"/>
      <c r="AYF230" s="89"/>
      <c r="AYI230" s="89"/>
      <c r="AYL230" s="89"/>
      <c r="AYX230" s="89"/>
      <c r="AZA230" s="89"/>
      <c r="AZD230" s="89"/>
      <c r="AZG230" s="89"/>
      <c r="AZM230" s="89"/>
      <c r="AZP230" s="89"/>
      <c r="AZV230" s="89"/>
      <c r="AZY230" s="89"/>
      <c r="BAB230" s="89"/>
      <c r="BAE230" s="89"/>
      <c r="BAK230" s="89"/>
      <c r="BAN230" s="89"/>
      <c r="BAT230" s="89"/>
      <c r="BAV230" s="89"/>
      <c r="BAW230" s="89"/>
      <c r="BAY230" s="89"/>
      <c r="BBB230" s="89"/>
      <c r="BBE230" s="89"/>
      <c r="BBP230" s="89"/>
      <c r="BBR230" s="89"/>
      <c r="BCD230" s="89"/>
      <c r="BCG230" s="89"/>
      <c r="BCO230" s="89"/>
      <c r="BDI230" s="89"/>
      <c r="BDK230" s="89"/>
      <c r="BDL230" s="89"/>
      <c r="BDM230" s="89"/>
      <c r="BDN230" s="89"/>
      <c r="BDO230" s="89"/>
      <c r="BDP230" s="89"/>
      <c r="BEH230" s="89"/>
      <c r="BEI230" s="89"/>
      <c r="BEL230" s="89"/>
      <c r="BEO230" s="89"/>
      <c r="BEQ230" s="89"/>
      <c r="BES230" s="89"/>
      <c r="BEV230" s="89"/>
      <c r="BEY230" s="89"/>
      <c r="BFB230" s="89"/>
      <c r="BFH230" s="89"/>
      <c r="BFK230" s="89"/>
      <c r="BFN230" s="89"/>
      <c r="BFS230" s="89"/>
      <c r="BGG230" s="89"/>
      <c r="BGH230" s="89"/>
      <c r="BGI230" s="89"/>
      <c r="BGJ230" s="89"/>
      <c r="BGK230" s="89"/>
      <c r="BGL230" s="89"/>
      <c r="BGM230" s="89"/>
      <c r="BGN230" s="89"/>
      <c r="BGO230" s="89"/>
      <c r="BGP230" s="89"/>
      <c r="BGQ230" s="89"/>
      <c r="BGR230" s="89"/>
      <c r="BGS230" s="89"/>
      <c r="BGT230" s="89"/>
      <c r="BGU230" s="89"/>
      <c r="BGV230" s="89"/>
      <c r="BGW230" s="89"/>
      <c r="BGX230" s="89"/>
      <c r="BGY230" s="89"/>
      <c r="BGZ230" s="89"/>
      <c r="BHA230" s="89"/>
      <c r="BHB230" s="89"/>
      <c r="BHC230" s="89"/>
      <c r="BHD230" s="89"/>
      <c r="BHE230" s="89"/>
      <c r="BHF230" s="89"/>
      <c r="BHG230" s="89"/>
      <c r="BHH230" s="89"/>
      <c r="BHI230" s="89"/>
      <c r="BHJ230" s="89"/>
      <c r="BHK230" s="89"/>
      <c r="BHL230" s="89"/>
      <c r="BHM230" s="89"/>
      <c r="BHN230" s="89"/>
      <c r="BHO230" s="89"/>
      <c r="BHP230" s="89"/>
      <c r="BHQ230" s="89"/>
      <c r="BHR230" s="89"/>
      <c r="BHS230" s="89"/>
      <c r="BHV230" s="89"/>
      <c r="BHY230" s="89"/>
      <c r="BIB230" s="89"/>
      <c r="BIE230" s="89"/>
      <c r="BIH230" s="89"/>
      <c r="BIT230" s="89"/>
      <c r="BIW230" s="89"/>
      <c r="BIZ230" s="89"/>
      <c r="BJC230" s="89"/>
      <c r="BJI230" s="89"/>
      <c r="BJL230" s="89"/>
      <c r="BJR230" s="89"/>
      <c r="BJU230" s="89"/>
      <c r="BJX230" s="89"/>
      <c r="BKA230" s="89"/>
      <c r="BKG230" s="89"/>
      <c r="BKJ230" s="89"/>
      <c r="BKP230" s="89"/>
      <c r="BKR230" s="89"/>
      <c r="BKS230" s="89"/>
      <c r="BKU230" s="89"/>
      <c r="BKX230" s="89"/>
      <c r="BLA230" s="89"/>
      <c r="BLL230" s="89"/>
      <c r="BLN230" s="89"/>
      <c r="BLZ230" s="89"/>
      <c r="BMC230" s="89"/>
      <c r="BMK230" s="89"/>
      <c r="BNE230" s="89"/>
      <c r="BNG230" s="89"/>
      <c r="BNH230" s="89"/>
      <c r="BNI230" s="89"/>
      <c r="BNJ230" s="89"/>
      <c r="BNK230" s="89"/>
      <c r="BNL230" s="89"/>
      <c r="BOD230" s="89"/>
      <c r="BOE230" s="89"/>
      <c r="BOH230" s="89"/>
      <c r="BOK230" s="89"/>
      <c r="BOM230" s="89"/>
      <c r="BOO230" s="89"/>
      <c r="BOR230" s="89"/>
      <c r="BOU230" s="89"/>
      <c r="BOX230" s="89"/>
      <c r="BPD230" s="89"/>
      <c r="BPG230" s="89"/>
      <c r="BPJ230" s="89"/>
      <c r="BPO230" s="89"/>
      <c r="BQC230" s="89"/>
      <c r="BQD230" s="89"/>
      <c r="BQE230" s="89"/>
      <c r="BQF230" s="89"/>
      <c r="BQG230" s="89"/>
      <c r="BQH230" s="89"/>
      <c r="BQI230" s="89"/>
      <c r="BQJ230" s="89"/>
      <c r="BQK230" s="89"/>
      <c r="BQL230" s="89"/>
      <c r="BQM230" s="89"/>
      <c r="BQN230" s="89"/>
      <c r="BQO230" s="89"/>
      <c r="BQP230" s="89"/>
      <c r="BQQ230" s="89"/>
      <c r="BQR230" s="89"/>
      <c r="BQS230" s="89"/>
      <c r="BQT230" s="89"/>
      <c r="BQU230" s="89"/>
      <c r="BQV230" s="89"/>
      <c r="BQW230" s="89"/>
      <c r="BQX230" s="89"/>
      <c r="BQY230" s="89"/>
      <c r="BQZ230" s="89"/>
      <c r="BRA230" s="89"/>
      <c r="BRB230" s="89"/>
      <c r="BRC230" s="89"/>
      <c r="BRD230" s="89"/>
      <c r="BRE230" s="89"/>
      <c r="BRF230" s="89"/>
      <c r="BRG230" s="89"/>
      <c r="BRH230" s="89"/>
      <c r="BRI230" s="89"/>
      <c r="BRJ230" s="89"/>
      <c r="BRK230" s="89"/>
      <c r="BRL230" s="89"/>
      <c r="BRM230" s="89"/>
      <c r="BRN230" s="89"/>
      <c r="BRO230" s="89"/>
      <c r="BRR230" s="89"/>
      <c r="BRU230" s="89"/>
      <c r="BRX230" s="89"/>
      <c r="BSA230" s="89"/>
      <c r="BSD230" s="89"/>
      <c r="BSP230" s="89"/>
      <c r="BSS230" s="89"/>
      <c r="BSV230" s="89"/>
      <c r="BSY230" s="89"/>
      <c r="BTE230" s="89"/>
      <c r="BTH230" s="89"/>
      <c r="BTN230" s="89"/>
      <c r="BTQ230" s="89"/>
      <c r="BTT230" s="89"/>
      <c r="BTW230" s="89"/>
      <c r="BUC230" s="89"/>
      <c r="BUF230" s="89"/>
      <c r="BUL230" s="89"/>
      <c r="BUN230" s="89"/>
      <c r="BUO230" s="89"/>
      <c r="BUQ230" s="89"/>
      <c r="BUT230" s="89"/>
      <c r="BUW230" s="89"/>
      <c r="BVH230" s="89"/>
      <c r="BVJ230" s="89"/>
      <c r="BVV230" s="89"/>
      <c r="BVY230" s="89"/>
      <c r="BWG230" s="89"/>
      <c r="BXA230" s="89"/>
      <c r="BXC230" s="89"/>
      <c r="BXD230" s="89"/>
      <c r="BXE230" s="89"/>
      <c r="BXF230" s="89"/>
      <c r="BXG230" s="89"/>
      <c r="BXH230" s="89"/>
      <c r="BXZ230" s="89"/>
      <c r="BYA230" s="89"/>
      <c r="BYD230" s="89"/>
      <c r="BYG230" s="89"/>
      <c r="BYI230" s="89"/>
      <c r="BYK230" s="89"/>
      <c r="BYN230" s="89"/>
      <c r="BYQ230" s="89"/>
      <c r="BYT230" s="89"/>
      <c r="BYZ230" s="89"/>
      <c r="BZC230" s="89"/>
      <c r="BZF230" s="89"/>
      <c r="BZK230" s="89"/>
      <c r="BZY230" s="89"/>
      <c r="BZZ230" s="89"/>
      <c r="CAA230" s="89"/>
      <c r="CAB230" s="89"/>
      <c r="CAC230" s="89"/>
      <c r="CAD230" s="89"/>
      <c r="CAE230" s="89"/>
      <c r="CAF230" s="89"/>
      <c r="CAG230" s="89"/>
      <c r="CAH230" s="89"/>
      <c r="CAI230" s="89"/>
      <c r="CAJ230" s="89"/>
      <c r="CAK230" s="89"/>
      <c r="CAL230" s="89"/>
      <c r="CAM230" s="89"/>
      <c r="CAN230" s="89"/>
      <c r="CAO230" s="89"/>
      <c r="CAP230" s="89"/>
      <c r="CAQ230" s="89"/>
      <c r="CAR230" s="89"/>
      <c r="CAS230" s="89"/>
      <c r="CAT230" s="89"/>
      <c r="CAU230" s="89"/>
      <c r="CAV230" s="89"/>
      <c r="CAW230" s="89"/>
      <c r="CAX230" s="89"/>
      <c r="CAY230" s="89"/>
      <c r="CAZ230" s="89"/>
      <c r="CBA230" s="89"/>
      <c r="CBB230" s="89"/>
      <c r="CBC230" s="89"/>
      <c r="CBD230" s="89"/>
      <c r="CBE230" s="89"/>
      <c r="CBF230" s="89"/>
      <c r="CBG230" s="89"/>
      <c r="CBH230" s="89"/>
      <c r="CBI230" s="89"/>
      <c r="CBJ230" s="89"/>
      <c r="CBK230" s="89"/>
      <c r="CBN230" s="89"/>
      <c r="CBQ230" s="89"/>
      <c r="CBT230" s="89"/>
      <c r="CBW230" s="89"/>
      <c r="CBZ230" s="89"/>
      <c r="CCL230" s="89"/>
      <c r="CCO230" s="89"/>
      <c r="CCR230" s="89"/>
      <c r="CCU230" s="89"/>
      <c r="CDA230" s="89"/>
      <c r="CDD230" s="89"/>
      <c r="CDJ230" s="89"/>
      <c r="CDM230" s="89"/>
      <c r="CDP230" s="89"/>
      <c r="CDS230" s="89"/>
      <c r="CDY230" s="89"/>
      <c r="CEB230" s="89"/>
      <c r="CEH230" s="89"/>
      <c r="CEJ230" s="89"/>
      <c r="CEK230" s="89"/>
      <c r="CEM230" s="89"/>
      <c r="CEP230" s="89"/>
      <c r="CES230" s="89"/>
      <c r="CFD230" s="89"/>
      <c r="CFF230" s="89"/>
      <c r="CFR230" s="89"/>
      <c r="CFU230" s="89"/>
      <c r="CGC230" s="89"/>
      <c r="CGW230" s="89"/>
      <c r="CGY230" s="89"/>
      <c r="CGZ230" s="89"/>
      <c r="CHA230" s="89"/>
      <c r="CHB230" s="89"/>
      <c r="CHC230" s="89"/>
      <c r="CHD230" s="89"/>
      <c r="CHV230" s="89"/>
      <c r="CHW230" s="89"/>
      <c r="CHZ230" s="89"/>
      <c r="CIC230" s="89"/>
      <c r="CIE230" s="89"/>
      <c r="CIG230" s="89"/>
      <c r="CIJ230" s="89"/>
      <c r="CIM230" s="89"/>
      <c r="CIP230" s="89"/>
      <c r="CIV230" s="89"/>
      <c r="CIY230" s="89"/>
      <c r="CJB230" s="89"/>
      <c r="CJG230" s="89"/>
      <c r="CJU230" s="89"/>
      <c r="CJV230" s="89"/>
      <c r="CJW230" s="89"/>
      <c r="CJX230" s="89"/>
      <c r="CJY230" s="89"/>
      <c r="CJZ230" s="89"/>
      <c r="CKA230" s="89"/>
      <c r="CKB230" s="89"/>
      <c r="CKC230" s="89"/>
      <c r="CKD230" s="89"/>
      <c r="CKE230" s="89"/>
      <c r="CKF230" s="89"/>
      <c r="CKG230" s="89"/>
      <c r="CKH230" s="89"/>
      <c r="CKI230" s="89"/>
      <c r="CKJ230" s="89"/>
      <c r="CKK230" s="89"/>
      <c r="CKL230" s="89"/>
      <c r="CKM230" s="89"/>
      <c r="CKN230" s="89"/>
      <c r="CKO230" s="89"/>
      <c r="CKP230" s="89"/>
      <c r="CKQ230" s="89"/>
      <c r="CKR230" s="89"/>
      <c r="CKS230" s="89"/>
      <c r="CKT230" s="89"/>
      <c r="CKU230" s="89"/>
      <c r="CKV230" s="89"/>
      <c r="CKW230" s="89"/>
      <c r="CKX230" s="89"/>
      <c r="CKY230" s="89"/>
      <c r="CKZ230" s="89"/>
      <c r="CLA230" s="89"/>
      <c r="CLB230" s="89"/>
      <c r="CLC230" s="89"/>
      <c r="CLD230" s="89"/>
      <c r="CLE230" s="89"/>
      <c r="CLF230" s="89"/>
      <c r="CLG230" s="89"/>
      <c r="CLJ230" s="89"/>
      <c r="CLM230" s="89"/>
      <c r="CLP230" s="89"/>
      <c r="CLS230" s="89"/>
      <c r="CLV230" s="89"/>
      <c r="CMH230" s="89"/>
      <c r="CMK230" s="89"/>
      <c r="CMN230" s="89"/>
      <c r="CMQ230" s="89"/>
      <c r="CMW230" s="89"/>
      <c r="CMZ230" s="89"/>
      <c r="CNF230" s="89"/>
      <c r="CNI230" s="89"/>
      <c r="CNL230" s="89"/>
      <c r="CNO230" s="89"/>
      <c r="CNU230" s="89"/>
      <c r="CNX230" s="89"/>
      <c r="COD230" s="89"/>
      <c r="COF230" s="89"/>
      <c r="COG230" s="89"/>
      <c r="COI230" s="89"/>
      <c r="COL230" s="89"/>
      <c r="COO230" s="89"/>
      <c r="COZ230" s="89"/>
      <c r="CPB230" s="89"/>
      <c r="CPN230" s="89"/>
      <c r="CPQ230" s="89"/>
      <c r="CPY230" s="89"/>
      <c r="CQS230" s="89"/>
      <c r="CQU230" s="89"/>
      <c r="CQV230" s="89"/>
      <c r="CQW230" s="89"/>
      <c r="CQX230" s="89"/>
      <c r="CQY230" s="89"/>
      <c r="CQZ230" s="89"/>
      <c r="CRR230" s="89"/>
      <c r="CRS230" s="89"/>
      <c r="CRV230" s="89"/>
      <c r="CRY230" s="89"/>
      <c r="CSA230" s="89"/>
      <c r="CSC230" s="89"/>
      <c r="CSF230" s="89"/>
      <c r="CSI230" s="89"/>
      <c r="CSL230" s="89"/>
      <c r="CSR230" s="89"/>
      <c r="CSU230" s="89"/>
      <c r="CSX230" s="89"/>
      <c r="CTC230" s="89"/>
      <c r="CTQ230" s="89"/>
      <c r="CTR230" s="89"/>
      <c r="CTS230" s="89"/>
      <c r="CTT230" s="89"/>
      <c r="CTU230" s="89"/>
      <c r="CTV230" s="89"/>
      <c r="CTW230" s="89"/>
      <c r="CTX230" s="89"/>
      <c r="CTY230" s="89"/>
      <c r="CTZ230" s="89"/>
      <c r="CUA230" s="89"/>
      <c r="CUB230" s="89"/>
      <c r="CUC230" s="89"/>
      <c r="CUD230" s="89"/>
      <c r="CUE230" s="89"/>
      <c r="CUF230" s="89"/>
      <c r="CUG230" s="89"/>
      <c r="CUH230" s="89"/>
      <c r="CUI230" s="89"/>
      <c r="CUJ230" s="89"/>
      <c r="CUK230" s="89"/>
      <c r="CUL230" s="89"/>
      <c r="CUM230" s="89"/>
      <c r="CUN230" s="89"/>
      <c r="CUO230" s="89"/>
      <c r="CUP230" s="89"/>
      <c r="CUQ230" s="89"/>
      <c r="CUR230" s="89"/>
      <c r="CUS230" s="89"/>
      <c r="CUT230" s="89"/>
      <c r="CUU230" s="89"/>
      <c r="CUV230" s="89"/>
      <c r="CUW230" s="89"/>
      <c r="CUX230" s="89"/>
      <c r="CUY230" s="89"/>
      <c r="CUZ230" s="89"/>
      <c r="CVA230" s="89"/>
      <c r="CVB230" s="89"/>
      <c r="CVC230" s="89"/>
      <c r="CVF230" s="89"/>
      <c r="CVI230" s="89"/>
      <c r="CVL230" s="89"/>
      <c r="CVO230" s="89"/>
      <c r="CVR230" s="89"/>
      <c r="CWD230" s="89"/>
      <c r="CWG230" s="89"/>
      <c r="CWJ230" s="89"/>
      <c r="CWM230" s="89"/>
      <c r="CWS230" s="89"/>
      <c r="CWV230" s="89"/>
      <c r="CXB230" s="89"/>
      <c r="CXE230" s="89"/>
      <c r="CXH230" s="89"/>
      <c r="CXK230" s="89"/>
      <c r="CXQ230" s="89"/>
      <c r="CXT230" s="89"/>
      <c r="CXZ230" s="89"/>
      <c r="CYB230" s="89"/>
      <c r="CYC230" s="89"/>
      <c r="CYE230" s="89"/>
      <c r="CYH230" s="89"/>
      <c r="CYK230" s="89"/>
      <c r="CYV230" s="89"/>
      <c r="CYX230" s="89"/>
      <c r="CZJ230" s="89"/>
      <c r="CZM230" s="89"/>
      <c r="CZU230" s="89"/>
      <c r="DAO230" s="89"/>
      <c r="DAQ230" s="89"/>
      <c r="DAR230" s="89"/>
      <c r="DAS230" s="89"/>
      <c r="DAT230" s="89"/>
      <c r="DAU230" s="89"/>
      <c r="DAV230" s="89"/>
      <c r="DBN230" s="89"/>
      <c r="DBO230" s="89"/>
      <c r="DBR230" s="89"/>
      <c r="DBU230" s="89"/>
      <c r="DBW230" s="89"/>
      <c r="DBY230" s="89"/>
      <c r="DCB230" s="89"/>
      <c r="DCE230" s="89"/>
      <c r="DCH230" s="89"/>
      <c r="DCN230" s="89"/>
      <c r="DCQ230" s="89"/>
      <c r="DCT230" s="89"/>
      <c r="DCY230" s="89"/>
      <c r="DDM230" s="89"/>
      <c r="DDN230" s="89"/>
      <c r="DDO230" s="89"/>
      <c r="DDP230" s="89"/>
      <c r="DDQ230" s="89"/>
      <c r="DDR230" s="89"/>
      <c r="DDS230" s="89"/>
      <c r="DDT230" s="89"/>
      <c r="DDU230" s="89"/>
      <c r="DDV230" s="89"/>
      <c r="DDW230" s="89"/>
      <c r="DDX230" s="89"/>
      <c r="DDY230" s="89"/>
      <c r="DDZ230" s="89"/>
      <c r="DEA230" s="89"/>
      <c r="DEB230" s="89"/>
      <c r="DEC230" s="89"/>
      <c r="DED230" s="89"/>
      <c r="DEE230" s="89"/>
      <c r="DEF230" s="89"/>
      <c r="DEG230" s="89"/>
      <c r="DEH230" s="89"/>
      <c r="DEI230" s="89"/>
      <c r="DEJ230" s="89"/>
      <c r="DEK230" s="89"/>
      <c r="DEL230" s="89"/>
      <c r="DEM230" s="89"/>
      <c r="DEN230" s="89"/>
      <c r="DEO230" s="89"/>
      <c r="DEP230" s="89"/>
      <c r="DEQ230" s="89"/>
      <c r="DER230" s="89"/>
      <c r="DES230" s="89"/>
      <c r="DET230" s="89"/>
      <c r="DEU230" s="89"/>
      <c r="DEV230" s="89"/>
      <c r="DEW230" s="89"/>
      <c r="DEX230" s="89"/>
      <c r="DEY230" s="89"/>
      <c r="DFB230" s="89"/>
      <c r="DFE230" s="89"/>
      <c r="DFH230" s="89"/>
      <c r="DFK230" s="89"/>
      <c r="DFN230" s="89"/>
      <c r="DFZ230" s="89"/>
      <c r="DGC230" s="89"/>
      <c r="DGF230" s="89"/>
      <c r="DGI230" s="89"/>
      <c r="DGO230" s="89"/>
      <c r="DGR230" s="89"/>
      <c r="DGX230" s="89"/>
      <c r="DHA230" s="89"/>
      <c r="DHD230" s="89"/>
      <c r="DHG230" s="89"/>
      <c r="DHM230" s="89"/>
      <c r="DHP230" s="89"/>
      <c r="DHV230" s="89"/>
      <c r="DHX230" s="89"/>
      <c r="DHY230" s="89"/>
      <c r="DIA230" s="89"/>
      <c r="DID230" s="89"/>
      <c r="DIG230" s="89"/>
      <c r="DIR230" s="89"/>
      <c r="DIT230" s="89"/>
      <c r="DJF230" s="89"/>
      <c r="DJI230" s="89"/>
      <c r="DJQ230" s="89"/>
      <c r="DKK230" s="89"/>
      <c r="DKM230" s="89"/>
      <c r="DKN230" s="89"/>
      <c r="DKO230" s="89"/>
      <c r="DKP230" s="89"/>
      <c r="DKQ230" s="89"/>
      <c r="DKR230" s="89"/>
      <c r="DLJ230" s="89"/>
      <c r="DLK230" s="89"/>
      <c r="DLN230" s="89"/>
      <c r="DLQ230" s="89"/>
      <c r="DLS230" s="89"/>
      <c r="DLU230" s="89"/>
      <c r="DLX230" s="89"/>
      <c r="DMA230" s="89"/>
      <c r="DMD230" s="89"/>
      <c r="DMJ230" s="89"/>
      <c r="DMM230" s="89"/>
      <c r="DMP230" s="89"/>
      <c r="DMU230" s="89"/>
      <c r="DNI230" s="89"/>
      <c r="DNJ230" s="89"/>
      <c r="DNK230" s="89"/>
      <c r="DNL230" s="89"/>
      <c r="DNM230" s="89"/>
      <c r="DNN230" s="89"/>
      <c r="DNO230" s="89"/>
      <c r="DNP230" s="89"/>
      <c r="DNQ230" s="89"/>
      <c r="DNR230" s="89"/>
      <c r="DNS230" s="89"/>
      <c r="DNT230" s="89"/>
      <c r="DNU230" s="89"/>
      <c r="DNV230" s="89"/>
      <c r="DNW230" s="89"/>
      <c r="DNX230" s="89"/>
      <c r="DNY230" s="89"/>
      <c r="DNZ230" s="89"/>
      <c r="DOA230" s="89"/>
      <c r="DOB230" s="89"/>
      <c r="DOC230" s="89"/>
      <c r="DOD230" s="89"/>
      <c r="DOE230" s="89"/>
      <c r="DOF230" s="89"/>
      <c r="DOG230" s="89"/>
      <c r="DOH230" s="89"/>
      <c r="DOI230" s="89"/>
      <c r="DOJ230" s="89"/>
      <c r="DOK230" s="89"/>
      <c r="DOL230" s="89"/>
      <c r="DOM230" s="89"/>
      <c r="DON230" s="89"/>
      <c r="DOO230" s="89"/>
      <c r="DOP230" s="89"/>
      <c r="DOQ230" s="89"/>
      <c r="DOR230" s="89"/>
      <c r="DOS230" s="89"/>
      <c r="DOT230" s="89"/>
      <c r="DOU230" s="89"/>
      <c r="DOX230" s="89"/>
      <c r="DPA230" s="89"/>
      <c r="DPD230" s="89"/>
      <c r="DPG230" s="89"/>
      <c r="DPJ230" s="89"/>
      <c r="DPV230" s="89"/>
      <c r="DPY230" s="89"/>
      <c r="DQB230" s="89"/>
      <c r="DQE230" s="89"/>
      <c r="DQK230" s="89"/>
      <c r="DQN230" s="89"/>
      <c r="DQT230" s="89"/>
      <c r="DQW230" s="89"/>
      <c r="DQZ230" s="89"/>
      <c r="DRC230" s="89"/>
      <c r="DRI230" s="89"/>
      <c r="DRL230" s="89"/>
      <c r="DRR230" s="89"/>
      <c r="DRT230" s="89"/>
      <c r="DRU230" s="89"/>
      <c r="DRW230" s="89"/>
      <c r="DRZ230" s="89"/>
      <c r="DSC230" s="89"/>
      <c r="DSN230" s="89"/>
      <c r="DSP230" s="89"/>
      <c r="DTB230" s="89"/>
      <c r="DTE230" s="89"/>
      <c r="DTM230" s="89"/>
      <c r="DUG230" s="89"/>
      <c r="DUI230" s="89"/>
      <c r="DUJ230" s="89"/>
      <c r="DUK230" s="89"/>
      <c r="DUL230" s="89"/>
      <c r="DUM230" s="89"/>
      <c r="DUN230" s="89"/>
      <c r="DVF230" s="89"/>
      <c r="DVG230" s="89"/>
      <c r="DVJ230" s="89"/>
      <c r="DVM230" s="89"/>
      <c r="DVO230" s="89"/>
      <c r="DVQ230" s="89"/>
      <c r="DVT230" s="89"/>
      <c r="DVW230" s="89"/>
      <c r="DVZ230" s="89"/>
      <c r="DWF230" s="89"/>
      <c r="DWI230" s="89"/>
      <c r="DWL230" s="89"/>
      <c r="DWQ230" s="89"/>
      <c r="DXE230" s="89"/>
      <c r="DXF230" s="89"/>
      <c r="DXG230" s="89"/>
      <c r="DXH230" s="89"/>
      <c r="DXI230" s="89"/>
      <c r="DXJ230" s="89"/>
      <c r="DXK230" s="89"/>
      <c r="DXL230" s="89"/>
      <c r="DXM230" s="89"/>
      <c r="DXN230" s="89"/>
      <c r="DXO230" s="89"/>
      <c r="DXP230" s="89"/>
      <c r="DXQ230" s="89"/>
      <c r="DXR230" s="89"/>
      <c r="DXS230" s="89"/>
      <c r="DXT230" s="89"/>
      <c r="DXU230" s="89"/>
      <c r="DXV230" s="89"/>
      <c r="DXW230" s="89"/>
      <c r="DXX230" s="89"/>
      <c r="DXY230" s="89"/>
      <c r="DXZ230" s="89"/>
      <c r="DYA230" s="89"/>
      <c r="DYB230" s="89"/>
      <c r="DYC230" s="89"/>
      <c r="DYD230" s="89"/>
      <c r="DYE230" s="89"/>
      <c r="DYF230" s="89"/>
      <c r="DYG230" s="89"/>
      <c r="DYH230" s="89"/>
      <c r="DYI230" s="89"/>
      <c r="DYJ230" s="89"/>
      <c r="DYK230" s="89"/>
      <c r="DYL230" s="89"/>
      <c r="DYM230" s="89"/>
      <c r="DYN230" s="89"/>
      <c r="DYO230" s="89"/>
      <c r="DYP230" s="89"/>
      <c r="DYQ230" s="89"/>
      <c r="DYT230" s="89"/>
      <c r="DYW230" s="89"/>
      <c r="DYZ230" s="89"/>
      <c r="DZC230" s="89"/>
      <c r="DZF230" s="89"/>
      <c r="DZR230" s="89"/>
      <c r="DZU230" s="89"/>
      <c r="DZX230" s="89"/>
      <c r="EAA230" s="89"/>
      <c r="EAG230" s="89"/>
      <c r="EAJ230" s="89"/>
      <c r="EAP230" s="89"/>
      <c r="EAS230" s="89"/>
      <c r="EAV230" s="89"/>
      <c r="EAY230" s="89"/>
      <c r="EBE230" s="89"/>
      <c r="EBH230" s="89"/>
      <c r="EBN230" s="89"/>
      <c r="EBP230" s="89"/>
      <c r="EBQ230" s="89"/>
      <c r="EBS230" s="89"/>
      <c r="EBV230" s="89"/>
      <c r="EBY230" s="89"/>
      <c r="ECJ230" s="89"/>
      <c r="ECL230" s="89"/>
      <c r="ECX230" s="89"/>
      <c r="EDA230" s="89"/>
      <c r="EDI230" s="89"/>
      <c r="EEC230" s="89"/>
      <c r="EEE230" s="89"/>
      <c r="EEF230" s="89"/>
      <c r="EEG230" s="89"/>
      <c r="EEH230" s="89"/>
      <c r="EEI230" s="89"/>
      <c r="EEJ230" s="89"/>
      <c r="EFB230" s="89"/>
      <c r="EFC230" s="89"/>
      <c r="EFF230" s="89"/>
      <c r="EFI230" s="89"/>
      <c r="EFK230" s="89"/>
      <c r="EFM230" s="89"/>
      <c r="EFP230" s="89"/>
      <c r="EFS230" s="89"/>
      <c r="EFV230" s="89"/>
      <c r="EGB230" s="89"/>
      <c r="EGE230" s="89"/>
      <c r="EGH230" s="89"/>
      <c r="EGM230" s="89"/>
      <c r="EHA230" s="89"/>
      <c r="EHB230" s="89"/>
      <c r="EHC230" s="89"/>
      <c r="EHD230" s="89"/>
      <c r="EHE230" s="89"/>
      <c r="EHF230" s="89"/>
      <c r="EHG230" s="89"/>
      <c r="EHH230" s="89"/>
      <c r="EHI230" s="89"/>
      <c r="EHJ230" s="89"/>
      <c r="EHK230" s="89"/>
      <c r="EHL230" s="89"/>
      <c r="EHM230" s="89"/>
      <c r="EHN230" s="89"/>
      <c r="EHO230" s="89"/>
      <c r="EHP230" s="89"/>
      <c r="EHQ230" s="89"/>
      <c r="EHR230" s="89"/>
      <c r="EHS230" s="89"/>
      <c r="EHT230" s="89"/>
      <c r="EHU230" s="89"/>
      <c r="EHV230" s="89"/>
      <c r="EHW230" s="89"/>
      <c r="EHX230" s="89"/>
      <c r="EHY230" s="89"/>
      <c r="EHZ230" s="89"/>
      <c r="EIA230" s="89"/>
      <c r="EIB230" s="89"/>
      <c r="EIC230" s="89"/>
      <c r="EID230" s="89"/>
      <c r="EIE230" s="89"/>
      <c r="EIF230" s="89"/>
      <c r="EIG230" s="89"/>
      <c r="EIH230" s="89"/>
      <c r="EII230" s="89"/>
      <c r="EIJ230" s="89"/>
      <c r="EIK230" s="89"/>
      <c r="EIL230" s="89"/>
      <c r="EIM230" s="89"/>
      <c r="EIP230" s="89"/>
      <c r="EIS230" s="89"/>
      <c r="EIV230" s="89"/>
      <c r="EIY230" s="89"/>
      <c r="EJB230" s="89"/>
      <c r="EJN230" s="89"/>
      <c r="EJQ230" s="89"/>
      <c r="EJT230" s="89"/>
      <c r="EJW230" s="89"/>
      <c r="EKC230" s="89"/>
      <c r="EKF230" s="89"/>
      <c r="EKL230" s="89"/>
      <c r="EKO230" s="89"/>
      <c r="EKR230" s="89"/>
      <c r="EKU230" s="89"/>
      <c r="ELA230" s="89"/>
      <c r="ELD230" s="89"/>
      <c r="ELJ230" s="89"/>
      <c r="ELL230" s="89"/>
      <c r="ELM230" s="89"/>
      <c r="ELO230" s="89"/>
      <c r="ELR230" s="89"/>
      <c r="ELU230" s="89"/>
      <c r="EMF230" s="89"/>
      <c r="EMH230" s="89"/>
      <c r="EMT230" s="89"/>
      <c r="EMW230" s="89"/>
      <c r="ENE230" s="89"/>
      <c r="ENY230" s="89"/>
      <c r="EOA230" s="89"/>
      <c r="EOB230" s="89"/>
      <c r="EOC230" s="89"/>
      <c r="EOD230" s="89"/>
      <c r="EOE230" s="89"/>
      <c r="EOF230" s="89"/>
      <c r="EOX230" s="89"/>
      <c r="EOY230" s="89"/>
      <c r="EPB230" s="89"/>
      <c r="EPE230" s="89"/>
      <c r="EPG230" s="89"/>
      <c r="EPI230" s="89"/>
      <c r="EPL230" s="89"/>
      <c r="EPO230" s="89"/>
      <c r="EPR230" s="89"/>
      <c r="EPX230" s="89"/>
      <c r="EQA230" s="89"/>
      <c r="EQD230" s="89"/>
      <c r="EQI230" s="89"/>
      <c r="EQW230" s="89"/>
      <c r="EQX230" s="89"/>
      <c r="EQY230" s="89"/>
      <c r="EQZ230" s="89"/>
      <c r="ERA230" s="89"/>
      <c r="ERB230" s="89"/>
      <c r="ERC230" s="89"/>
      <c r="ERD230" s="89"/>
      <c r="ERE230" s="89"/>
      <c r="ERF230" s="89"/>
      <c r="ERG230" s="89"/>
      <c r="ERH230" s="89"/>
      <c r="ERI230" s="89"/>
      <c r="ERJ230" s="89"/>
      <c r="ERK230" s="89"/>
      <c r="ERL230" s="89"/>
      <c r="ERM230" s="89"/>
      <c r="ERN230" s="89"/>
      <c r="ERO230" s="89"/>
      <c r="ERP230" s="89"/>
      <c r="ERQ230" s="89"/>
      <c r="ERR230" s="89"/>
      <c r="ERS230" s="89"/>
      <c r="ERT230" s="89"/>
      <c r="ERU230" s="89"/>
      <c r="ERV230" s="89"/>
      <c r="ERW230" s="89"/>
      <c r="ERX230" s="89"/>
      <c r="ERY230" s="89"/>
      <c r="ERZ230" s="89"/>
      <c r="ESA230" s="89"/>
      <c r="ESB230" s="89"/>
      <c r="ESC230" s="89"/>
      <c r="ESD230" s="89"/>
      <c r="ESE230" s="89"/>
      <c r="ESF230" s="89"/>
      <c r="ESG230" s="89"/>
      <c r="ESH230" s="89"/>
      <c r="ESI230" s="89"/>
      <c r="ESL230" s="89"/>
      <c r="ESO230" s="89"/>
      <c r="ESR230" s="89"/>
      <c r="ESU230" s="89"/>
      <c r="ESX230" s="89"/>
      <c r="ETJ230" s="89"/>
      <c r="ETM230" s="89"/>
      <c r="ETP230" s="89"/>
      <c r="ETS230" s="89"/>
      <c r="ETY230" s="89"/>
      <c r="EUB230" s="89"/>
      <c r="EUH230" s="89"/>
      <c r="EUK230" s="89"/>
      <c r="EUN230" s="89"/>
      <c r="EUQ230" s="89"/>
      <c r="EUW230" s="89"/>
      <c r="EUZ230" s="89"/>
      <c r="EVF230" s="89"/>
      <c r="EVH230" s="89"/>
      <c r="EVI230" s="89"/>
      <c r="EVK230" s="89"/>
      <c r="EVN230" s="89"/>
      <c r="EVQ230" s="89"/>
      <c r="EWB230" s="89"/>
      <c r="EWD230" s="89"/>
      <c r="EWP230" s="89"/>
      <c r="EWS230" s="89"/>
      <c r="EXA230" s="89"/>
      <c r="EXU230" s="89"/>
      <c r="EXW230" s="89"/>
      <c r="EXX230" s="89"/>
      <c r="EXY230" s="89"/>
      <c r="EXZ230" s="89"/>
      <c r="EYA230" s="89"/>
      <c r="EYB230" s="89"/>
      <c r="EYT230" s="89"/>
      <c r="EYU230" s="89"/>
      <c r="EYX230" s="89"/>
      <c r="EZA230" s="89"/>
      <c r="EZC230" s="89"/>
      <c r="EZE230" s="89"/>
      <c r="EZH230" s="89"/>
      <c r="EZK230" s="89"/>
      <c r="EZN230" s="89"/>
      <c r="EZT230" s="89"/>
      <c r="EZW230" s="89"/>
      <c r="EZZ230" s="89"/>
      <c r="FAE230" s="89"/>
      <c r="FAS230" s="89"/>
      <c r="FAT230" s="89"/>
      <c r="FAU230" s="89"/>
      <c r="FAV230" s="89"/>
      <c r="FAW230" s="89"/>
      <c r="FAX230" s="89"/>
      <c r="FAY230" s="89"/>
      <c r="FAZ230" s="89"/>
      <c r="FBA230" s="89"/>
      <c r="FBB230" s="89"/>
      <c r="FBC230" s="89"/>
      <c r="FBD230" s="89"/>
      <c r="FBE230" s="89"/>
      <c r="FBF230" s="89"/>
      <c r="FBG230" s="89"/>
      <c r="FBH230" s="89"/>
      <c r="FBI230" s="89"/>
      <c r="FBJ230" s="89"/>
      <c r="FBK230" s="89"/>
      <c r="FBL230" s="89"/>
      <c r="FBM230" s="89"/>
      <c r="FBN230" s="89"/>
      <c r="FBO230" s="89"/>
      <c r="FBP230" s="89"/>
      <c r="FBQ230" s="89"/>
      <c r="FBR230" s="89"/>
      <c r="FBS230" s="89"/>
      <c r="FBT230" s="89"/>
      <c r="FBU230" s="89"/>
      <c r="FBV230" s="89"/>
      <c r="FBW230" s="89"/>
      <c r="FBX230" s="89"/>
      <c r="FBY230" s="89"/>
      <c r="FBZ230" s="89"/>
      <c r="FCA230" s="89"/>
      <c r="FCB230" s="89"/>
      <c r="FCC230" s="89"/>
      <c r="FCD230" s="89"/>
      <c r="FCE230" s="89"/>
      <c r="FCH230" s="89"/>
      <c r="FCK230" s="89"/>
      <c r="FCN230" s="89"/>
      <c r="FCQ230" s="89"/>
      <c r="FCT230" s="89"/>
      <c r="FDF230" s="89"/>
      <c r="FDI230" s="89"/>
      <c r="FDL230" s="89"/>
      <c r="FDO230" s="89"/>
      <c r="FDU230" s="89"/>
      <c r="FDX230" s="89"/>
      <c r="FED230" s="89"/>
      <c r="FEG230" s="89"/>
      <c r="FEJ230" s="89"/>
      <c r="FEM230" s="89"/>
      <c r="FES230" s="89"/>
      <c r="FEV230" s="89"/>
      <c r="FFB230" s="89"/>
      <c r="FFD230" s="89"/>
      <c r="FFE230" s="89"/>
      <c r="FFG230" s="89"/>
      <c r="FFJ230" s="89"/>
      <c r="FFM230" s="89"/>
      <c r="FFX230" s="89"/>
      <c r="FFZ230" s="89"/>
      <c r="FGL230" s="89"/>
      <c r="FGO230" s="89"/>
      <c r="FGW230" s="89"/>
      <c r="FHQ230" s="89"/>
      <c r="FHS230" s="89"/>
      <c r="FHT230" s="89"/>
      <c r="FHU230" s="89"/>
      <c r="FHV230" s="89"/>
      <c r="FHW230" s="89"/>
      <c r="FHX230" s="89"/>
      <c r="FIP230" s="89"/>
      <c r="FIQ230" s="89"/>
      <c r="FIT230" s="89"/>
      <c r="FIW230" s="89"/>
      <c r="FIY230" s="89"/>
      <c r="FJA230" s="89"/>
      <c r="FJD230" s="89"/>
      <c r="FJG230" s="89"/>
      <c r="FJJ230" s="89"/>
      <c r="FJP230" s="89"/>
      <c r="FJS230" s="89"/>
      <c r="FJV230" s="89"/>
      <c r="FKA230" s="89"/>
      <c r="FKO230" s="89"/>
      <c r="FKP230" s="89"/>
      <c r="FKQ230" s="89"/>
      <c r="FKR230" s="89"/>
      <c r="FKS230" s="89"/>
      <c r="FKT230" s="89"/>
      <c r="FKU230" s="89"/>
      <c r="FKV230" s="89"/>
      <c r="FKW230" s="89"/>
      <c r="FKX230" s="89"/>
      <c r="FKY230" s="89"/>
      <c r="FKZ230" s="89"/>
      <c r="FLA230" s="89"/>
      <c r="FLB230" s="89"/>
      <c r="FLC230" s="89"/>
      <c r="FLD230" s="89"/>
      <c r="FLE230" s="89"/>
      <c r="FLF230" s="89"/>
      <c r="FLG230" s="89"/>
      <c r="FLH230" s="89"/>
      <c r="FLI230" s="89"/>
      <c r="FLJ230" s="89"/>
      <c r="FLK230" s="89"/>
      <c r="FLL230" s="89"/>
      <c r="FLM230" s="89"/>
      <c r="FLN230" s="89"/>
      <c r="FLO230" s="89"/>
      <c r="FLP230" s="89"/>
      <c r="FLQ230" s="89"/>
      <c r="FLR230" s="89"/>
      <c r="FLS230" s="89"/>
      <c r="FLT230" s="89"/>
      <c r="FLU230" s="89"/>
      <c r="FLV230" s="89"/>
      <c r="FLW230" s="89"/>
      <c r="FLX230" s="89"/>
      <c r="FLY230" s="89"/>
      <c r="FLZ230" s="89"/>
      <c r="FMA230" s="89"/>
      <c r="FMD230" s="89"/>
      <c r="FMG230" s="89"/>
      <c r="FMJ230" s="89"/>
      <c r="FMM230" s="89"/>
      <c r="FMP230" s="89"/>
      <c r="FNB230" s="89"/>
      <c r="FNE230" s="89"/>
      <c r="FNH230" s="89"/>
      <c r="FNK230" s="89"/>
      <c r="FNQ230" s="89"/>
      <c r="FNT230" s="89"/>
      <c r="FNZ230" s="89"/>
      <c r="FOC230" s="89"/>
      <c r="FOF230" s="89"/>
      <c r="FOI230" s="89"/>
      <c r="FOO230" s="89"/>
      <c r="FOR230" s="89"/>
      <c r="FOX230" s="89"/>
      <c r="FOZ230" s="89"/>
      <c r="FPA230" s="89"/>
      <c r="FPC230" s="89"/>
      <c r="FPF230" s="89"/>
      <c r="FPI230" s="89"/>
      <c r="FPT230" s="89"/>
      <c r="FPV230" s="89"/>
      <c r="FQH230" s="89"/>
      <c r="FQK230" s="89"/>
      <c r="FQS230" s="89"/>
      <c r="FRM230" s="89"/>
      <c r="FRO230" s="89"/>
      <c r="FRP230" s="89"/>
      <c r="FRQ230" s="89"/>
      <c r="FRR230" s="89"/>
      <c r="FRS230" s="89"/>
      <c r="FRT230" s="89"/>
      <c r="FSL230" s="89"/>
      <c r="FSM230" s="89"/>
      <c r="FSP230" s="89"/>
      <c r="FSS230" s="89"/>
      <c r="FSU230" s="89"/>
      <c r="FSW230" s="89"/>
      <c r="FSZ230" s="89"/>
      <c r="FTC230" s="89"/>
      <c r="FTF230" s="89"/>
      <c r="FTL230" s="89"/>
      <c r="FTO230" s="89"/>
      <c r="FTR230" s="89"/>
      <c r="FTW230" s="89"/>
      <c r="FUK230" s="89"/>
      <c r="FUL230" s="89"/>
      <c r="FUM230" s="89"/>
      <c r="FUN230" s="89"/>
      <c r="FUO230" s="89"/>
      <c r="FUP230" s="89"/>
      <c r="FUQ230" s="89"/>
      <c r="FUR230" s="89"/>
      <c r="FUS230" s="89"/>
      <c r="FUT230" s="89"/>
      <c r="FUU230" s="89"/>
      <c r="FUV230" s="89"/>
      <c r="FUW230" s="89"/>
      <c r="FUX230" s="89"/>
      <c r="FUY230" s="89"/>
      <c r="FUZ230" s="89"/>
      <c r="FVA230" s="89"/>
      <c r="FVB230" s="89"/>
      <c r="FVC230" s="89"/>
      <c r="FVD230" s="89"/>
      <c r="FVE230" s="89"/>
      <c r="FVF230" s="89"/>
      <c r="FVG230" s="89"/>
      <c r="FVH230" s="89"/>
      <c r="FVI230" s="89"/>
      <c r="FVJ230" s="89"/>
      <c r="FVK230" s="89"/>
      <c r="FVL230" s="89"/>
      <c r="FVM230" s="89"/>
      <c r="FVN230" s="89"/>
      <c r="FVO230" s="89"/>
      <c r="FVP230" s="89"/>
      <c r="FVQ230" s="89"/>
      <c r="FVR230" s="89"/>
      <c r="FVS230" s="89"/>
      <c r="FVT230" s="89"/>
      <c r="FVU230" s="89"/>
      <c r="FVV230" s="89"/>
      <c r="FVW230" s="89"/>
      <c r="FVZ230" s="89"/>
      <c r="FWC230" s="89"/>
      <c r="FWF230" s="89"/>
      <c r="FWI230" s="89"/>
      <c r="FWL230" s="89"/>
      <c r="FWX230" s="89"/>
      <c r="FXA230" s="89"/>
      <c r="FXD230" s="89"/>
      <c r="FXG230" s="89"/>
      <c r="FXM230" s="89"/>
      <c r="FXP230" s="89"/>
      <c r="FXV230" s="89"/>
      <c r="FXY230" s="89"/>
      <c r="FYB230" s="89"/>
      <c r="FYE230" s="89"/>
      <c r="FYK230" s="89"/>
      <c r="FYN230" s="89"/>
      <c r="FYT230" s="89"/>
      <c r="FYV230" s="89"/>
      <c r="FYW230" s="89"/>
      <c r="FYY230" s="89"/>
      <c r="FZB230" s="89"/>
      <c r="FZE230" s="89"/>
      <c r="FZP230" s="89"/>
      <c r="FZR230" s="89"/>
      <c r="GAD230" s="89"/>
      <c r="GAG230" s="89"/>
      <c r="GAO230" s="89"/>
      <c r="GBI230" s="89"/>
      <c r="GBK230" s="89"/>
      <c r="GBL230" s="89"/>
      <c r="GBM230" s="89"/>
      <c r="GBN230" s="89"/>
      <c r="GBO230" s="89"/>
      <c r="GBP230" s="89"/>
      <c r="GCH230" s="89"/>
      <c r="GCI230" s="89"/>
      <c r="GCL230" s="89"/>
      <c r="GCO230" s="89"/>
      <c r="GCQ230" s="89"/>
      <c r="GCS230" s="89"/>
      <c r="GCV230" s="89"/>
      <c r="GCY230" s="89"/>
      <c r="GDB230" s="89"/>
      <c r="GDH230" s="89"/>
      <c r="GDK230" s="89"/>
      <c r="GDN230" s="89"/>
      <c r="GDS230" s="89"/>
      <c r="GEG230" s="89"/>
      <c r="GEH230" s="89"/>
      <c r="GEI230" s="89"/>
      <c r="GEJ230" s="89"/>
      <c r="GEK230" s="89"/>
      <c r="GEL230" s="89"/>
      <c r="GEM230" s="89"/>
      <c r="GEN230" s="89"/>
      <c r="GEO230" s="89"/>
      <c r="GEP230" s="89"/>
      <c r="GEQ230" s="89"/>
      <c r="GER230" s="89"/>
      <c r="GES230" s="89"/>
      <c r="GET230" s="89"/>
      <c r="GEU230" s="89"/>
      <c r="GEV230" s="89"/>
      <c r="GEW230" s="89"/>
      <c r="GEX230" s="89"/>
      <c r="GEY230" s="89"/>
      <c r="GEZ230" s="89"/>
      <c r="GFA230" s="89"/>
      <c r="GFB230" s="89"/>
      <c r="GFC230" s="89"/>
      <c r="GFD230" s="89"/>
      <c r="GFE230" s="89"/>
      <c r="GFF230" s="89"/>
      <c r="GFG230" s="89"/>
      <c r="GFH230" s="89"/>
      <c r="GFI230" s="89"/>
      <c r="GFJ230" s="89"/>
      <c r="GFK230" s="89"/>
      <c r="GFL230" s="89"/>
      <c r="GFM230" s="89"/>
      <c r="GFN230" s="89"/>
      <c r="GFO230" s="89"/>
      <c r="GFP230" s="89"/>
      <c r="GFQ230" s="89"/>
      <c r="GFR230" s="89"/>
      <c r="GFS230" s="89"/>
      <c r="GFV230" s="89"/>
      <c r="GFY230" s="89"/>
      <c r="GGB230" s="89"/>
      <c r="GGE230" s="89"/>
      <c r="GGH230" s="89"/>
      <c r="GGT230" s="89"/>
      <c r="GGW230" s="89"/>
      <c r="GGZ230" s="89"/>
      <c r="GHC230" s="89"/>
      <c r="GHI230" s="89"/>
      <c r="GHL230" s="89"/>
      <c r="GHR230" s="89"/>
      <c r="GHU230" s="89"/>
      <c r="GHX230" s="89"/>
      <c r="GIA230" s="89"/>
      <c r="GIG230" s="89"/>
      <c r="GIJ230" s="89"/>
      <c r="GIP230" s="89"/>
      <c r="GIR230" s="89"/>
      <c r="GIS230" s="89"/>
      <c r="GIU230" s="89"/>
      <c r="GIX230" s="89"/>
      <c r="GJA230" s="89"/>
      <c r="GJL230" s="89"/>
      <c r="GJN230" s="89"/>
      <c r="GJZ230" s="89"/>
      <c r="GKC230" s="89"/>
      <c r="GKK230" s="89"/>
      <c r="GLE230" s="89"/>
      <c r="GLG230" s="89"/>
      <c r="GLH230" s="89"/>
      <c r="GLI230" s="89"/>
      <c r="GLJ230" s="89"/>
      <c r="GLK230" s="89"/>
      <c r="GLL230" s="89"/>
      <c r="GMD230" s="89"/>
      <c r="GME230" s="89"/>
      <c r="GMH230" s="89"/>
      <c r="GMK230" s="89"/>
      <c r="GMM230" s="89"/>
      <c r="GMO230" s="89"/>
      <c r="GMR230" s="89"/>
      <c r="GMU230" s="89"/>
      <c r="GMX230" s="89"/>
      <c r="GND230" s="89"/>
      <c r="GNG230" s="89"/>
      <c r="GNJ230" s="89"/>
      <c r="GNO230" s="89"/>
      <c r="GOC230" s="89"/>
      <c r="GOD230" s="89"/>
      <c r="GOE230" s="89"/>
      <c r="GOF230" s="89"/>
      <c r="GOG230" s="89"/>
      <c r="GOH230" s="89"/>
      <c r="GOI230" s="89"/>
      <c r="GOJ230" s="89"/>
      <c r="GOK230" s="89"/>
      <c r="GOL230" s="89"/>
      <c r="GOM230" s="89"/>
      <c r="GON230" s="89"/>
      <c r="GOO230" s="89"/>
      <c r="GOP230" s="89"/>
      <c r="GOQ230" s="89"/>
      <c r="GOR230" s="89"/>
      <c r="GOS230" s="89"/>
      <c r="GOT230" s="89"/>
      <c r="GOU230" s="89"/>
      <c r="GOV230" s="89"/>
      <c r="GOW230" s="89"/>
      <c r="GOX230" s="89"/>
      <c r="GOY230" s="89"/>
      <c r="GOZ230" s="89"/>
      <c r="GPA230" s="89"/>
      <c r="GPB230" s="89"/>
      <c r="GPC230" s="89"/>
      <c r="GPD230" s="89"/>
      <c r="GPE230" s="89"/>
      <c r="GPF230" s="89"/>
      <c r="GPG230" s="89"/>
      <c r="GPH230" s="89"/>
      <c r="GPI230" s="89"/>
      <c r="GPJ230" s="89"/>
      <c r="GPK230" s="89"/>
      <c r="GPL230" s="89"/>
      <c r="GPM230" s="89"/>
      <c r="GPN230" s="89"/>
      <c r="GPO230" s="89"/>
      <c r="GPR230" s="89"/>
      <c r="GPU230" s="89"/>
      <c r="GPX230" s="89"/>
      <c r="GQA230" s="89"/>
      <c r="GQD230" s="89"/>
      <c r="GQP230" s="89"/>
      <c r="GQS230" s="89"/>
      <c r="GQV230" s="89"/>
      <c r="GQY230" s="89"/>
      <c r="GRE230" s="89"/>
      <c r="GRH230" s="89"/>
      <c r="GRN230" s="89"/>
      <c r="GRQ230" s="89"/>
      <c r="GRT230" s="89"/>
      <c r="GRW230" s="89"/>
      <c r="GSC230" s="89"/>
      <c r="GSF230" s="89"/>
      <c r="GSL230" s="89"/>
      <c r="GSN230" s="89"/>
      <c r="GSO230" s="89"/>
      <c r="GSQ230" s="89"/>
      <c r="GST230" s="89"/>
      <c r="GSW230" s="89"/>
      <c r="GTH230" s="89"/>
      <c r="GTJ230" s="89"/>
      <c r="GTV230" s="89"/>
      <c r="GTY230" s="89"/>
      <c r="GUG230" s="89"/>
      <c r="GVA230" s="89"/>
      <c r="GVC230" s="89"/>
      <c r="GVD230" s="89"/>
      <c r="GVE230" s="89"/>
      <c r="GVF230" s="89"/>
      <c r="GVG230" s="89"/>
      <c r="GVH230" s="89"/>
      <c r="GVZ230" s="89"/>
      <c r="GWA230" s="89"/>
      <c r="GWD230" s="89"/>
      <c r="GWG230" s="89"/>
      <c r="GWI230" s="89"/>
      <c r="GWK230" s="89"/>
      <c r="GWN230" s="89"/>
      <c r="GWQ230" s="89"/>
      <c r="GWT230" s="89"/>
      <c r="GWZ230" s="89"/>
      <c r="GXC230" s="89"/>
      <c r="GXF230" s="89"/>
      <c r="GXK230" s="89"/>
      <c r="GXY230" s="89"/>
      <c r="GXZ230" s="89"/>
      <c r="GYA230" s="89"/>
      <c r="GYB230" s="89"/>
      <c r="GYC230" s="89"/>
      <c r="GYD230" s="89"/>
      <c r="GYE230" s="89"/>
      <c r="GYF230" s="89"/>
      <c r="GYG230" s="89"/>
      <c r="GYH230" s="89"/>
      <c r="GYI230" s="89"/>
      <c r="GYJ230" s="89"/>
      <c r="GYK230" s="89"/>
      <c r="GYL230" s="89"/>
      <c r="GYM230" s="89"/>
      <c r="GYN230" s="89"/>
      <c r="GYO230" s="89"/>
      <c r="GYP230" s="89"/>
      <c r="GYQ230" s="89"/>
      <c r="GYR230" s="89"/>
      <c r="GYS230" s="89"/>
      <c r="GYT230" s="89"/>
      <c r="GYU230" s="89"/>
      <c r="GYV230" s="89"/>
      <c r="GYW230" s="89"/>
      <c r="GYX230" s="89"/>
      <c r="GYY230" s="89"/>
      <c r="GYZ230" s="89"/>
      <c r="GZA230" s="89"/>
      <c r="GZB230" s="89"/>
      <c r="GZC230" s="89"/>
      <c r="GZD230" s="89"/>
      <c r="GZE230" s="89"/>
      <c r="GZF230" s="89"/>
      <c r="GZG230" s="89"/>
      <c r="GZH230" s="89"/>
      <c r="GZI230" s="89"/>
      <c r="GZJ230" s="89"/>
      <c r="GZK230" s="89"/>
      <c r="GZN230" s="89"/>
      <c r="GZQ230" s="89"/>
      <c r="GZT230" s="89"/>
      <c r="GZW230" s="89"/>
      <c r="GZZ230" s="89"/>
      <c r="HAL230" s="89"/>
      <c r="HAO230" s="89"/>
      <c r="HAR230" s="89"/>
      <c r="HAU230" s="89"/>
      <c r="HBA230" s="89"/>
      <c r="HBD230" s="89"/>
      <c r="HBJ230" s="89"/>
      <c r="HBM230" s="89"/>
      <c r="HBP230" s="89"/>
      <c r="HBS230" s="89"/>
      <c r="HBY230" s="89"/>
      <c r="HCB230" s="89"/>
      <c r="HCH230" s="89"/>
      <c r="HCJ230" s="89"/>
      <c r="HCK230" s="89"/>
      <c r="HCM230" s="89"/>
      <c r="HCP230" s="89"/>
      <c r="HCS230" s="89"/>
      <c r="HDD230" s="89"/>
      <c r="HDF230" s="89"/>
      <c r="HDR230" s="89"/>
      <c r="HDU230" s="89"/>
      <c r="HEC230" s="89"/>
      <c r="HEW230" s="89"/>
      <c r="HEY230" s="89"/>
      <c r="HEZ230" s="89"/>
      <c r="HFA230" s="89"/>
      <c r="HFB230" s="89"/>
      <c r="HFC230" s="89"/>
      <c r="HFD230" s="89"/>
      <c r="HFV230" s="89"/>
      <c r="HFW230" s="89"/>
      <c r="HFZ230" s="89"/>
      <c r="HGC230" s="89"/>
      <c r="HGE230" s="89"/>
      <c r="HGG230" s="89"/>
      <c r="HGJ230" s="89"/>
      <c r="HGM230" s="89"/>
      <c r="HGP230" s="89"/>
      <c r="HGV230" s="89"/>
      <c r="HGY230" s="89"/>
      <c r="HHB230" s="89"/>
      <c r="HHG230" s="89"/>
      <c r="HHU230" s="89"/>
      <c r="HHV230" s="89"/>
      <c r="HHW230" s="89"/>
      <c r="HHX230" s="89"/>
      <c r="HHY230" s="89"/>
      <c r="HHZ230" s="89"/>
      <c r="HIA230" s="89"/>
      <c r="HIB230" s="89"/>
      <c r="HIC230" s="89"/>
      <c r="HID230" s="89"/>
      <c r="HIE230" s="89"/>
      <c r="HIF230" s="89"/>
      <c r="HIG230" s="89"/>
      <c r="HIH230" s="89"/>
      <c r="HII230" s="89"/>
      <c r="HIJ230" s="89"/>
      <c r="HIK230" s="89"/>
      <c r="HIL230" s="89"/>
      <c r="HIM230" s="89"/>
      <c r="HIN230" s="89"/>
      <c r="HIO230" s="89"/>
      <c r="HIP230" s="89"/>
      <c r="HIQ230" s="89"/>
      <c r="HIR230" s="89"/>
      <c r="HIS230" s="89"/>
      <c r="HIT230" s="89"/>
      <c r="HIU230" s="89"/>
      <c r="HIV230" s="89"/>
      <c r="HIW230" s="89"/>
      <c r="HIX230" s="89"/>
      <c r="HIY230" s="89"/>
      <c r="HIZ230" s="89"/>
      <c r="HJA230" s="89"/>
      <c r="HJB230" s="89"/>
      <c r="HJC230" s="89"/>
      <c r="HJD230" s="89"/>
      <c r="HJE230" s="89"/>
      <c r="HJF230" s="89"/>
      <c r="HJG230" s="89"/>
      <c r="HJJ230" s="89"/>
      <c r="HJM230" s="89"/>
      <c r="HJP230" s="89"/>
      <c r="HJS230" s="89"/>
      <c r="HJV230" s="89"/>
      <c r="HKH230" s="89"/>
      <c r="HKK230" s="89"/>
      <c r="HKN230" s="89"/>
      <c r="HKQ230" s="89"/>
      <c r="HKW230" s="89"/>
      <c r="HKZ230" s="89"/>
      <c r="HLF230" s="89"/>
      <c r="HLI230" s="89"/>
      <c r="HLL230" s="89"/>
      <c r="HLO230" s="89"/>
      <c r="HLU230" s="89"/>
      <c r="HLX230" s="89"/>
      <c r="HMD230" s="89"/>
      <c r="HMF230" s="89"/>
      <c r="HMG230" s="89"/>
      <c r="HMI230" s="89"/>
      <c r="HML230" s="89"/>
      <c r="HMO230" s="89"/>
      <c r="HMZ230" s="89"/>
      <c r="HNB230" s="89"/>
      <c r="HNN230" s="89"/>
      <c r="HNQ230" s="89"/>
      <c r="HNY230" s="89"/>
      <c r="HOS230" s="89"/>
      <c r="HOU230" s="89"/>
      <c r="HOV230" s="89"/>
      <c r="HOW230" s="89"/>
      <c r="HOX230" s="89"/>
      <c r="HOY230" s="89"/>
      <c r="HOZ230" s="89"/>
      <c r="HPR230" s="89"/>
      <c r="HPS230" s="89"/>
      <c r="HPV230" s="89"/>
      <c r="HPY230" s="89"/>
      <c r="HQA230" s="89"/>
      <c r="HQC230" s="89"/>
      <c r="HQF230" s="89"/>
      <c r="HQI230" s="89"/>
      <c r="HQL230" s="89"/>
      <c r="HQR230" s="89"/>
      <c r="HQU230" s="89"/>
      <c r="HQX230" s="89"/>
      <c r="HRC230" s="89"/>
      <c r="HRQ230" s="89"/>
      <c r="HRR230" s="89"/>
      <c r="HRS230" s="89"/>
      <c r="HRT230" s="89"/>
      <c r="HRU230" s="89"/>
      <c r="HRV230" s="89"/>
      <c r="HRW230" s="89"/>
      <c r="HRX230" s="89"/>
      <c r="HRY230" s="89"/>
      <c r="HRZ230" s="89"/>
      <c r="HSA230" s="89"/>
      <c r="HSB230" s="89"/>
      <c r="HSC230" s="89"/>
      <c r="HSD230" s="89"/>
      <c r="HSE230" s="89"/>
      <c r="HSF230" s="89"/>
      <c r="HSG230" s="89"/>
      <c r="HSH230" s="89"/>
      <c r="HSI230" s="89"/>
      <c r="HSJ230" s="89"/>
      <c r="HSK230" s="89"/>
      <c r="HSL230" s="89"/>
      <c r="HSM230" s="89"/>
      <c r="HSN230" s="89"/>
      <c r="HSO230" s="89"/>
      <c r="HSP230" s="89"/>
      <c r="HSQ230" s="89"/>
      <c r="HSR230" s="89"/>
      <c r="HSS230" s="89"/>
      <c r="HST230" s="89"/>
      <c r="HSU230" s="89"/>
      <c r="HSV230" s="89"/>
      <c r="HSW230" s="89"/>
      <c r="HSX230" s="89"/>
      <c r="HSY230" s="89"/>
      <c r="HSZ230" s="89"/>
      <c r="HTA230" s="89"/>
      <c r="HTB230" s="89"/>
      <c r="HTC230" s="89"/>
      <c r="HTF230" s="89"/>
      <c r="HTI230" s="89"/>
      <c r="HTL230" s="89"/>
      <c r="HTO230" s="89"/>
      <c r="HTR230" s="89"/>
      <c r="HUD230" s="89"/>
      <c r="HUG230" s="89"/>
      <c r="HUJ230" s="89"/>
      <c r="HUM230" s="89"/>
      <c r="HUS230" s="89"/>
      <c r="HUV230" s="89"/>
      <c r="HVB230" s="89"/>
      <c r="HVE230" s="89"/>
      <c r="HVH230" s="89"/>
      <c r="HVK230" s="89"/>
      <c r="HVQ230" s="89"/>
      <c r="HVT230" s="89"/>
      <c r="HVZ230" s="89"/>
      <c r="HWB230" s="89"/>
      <c r="HWC230" s="89"/>
      <c r="HWE230" s="89"/>
      <c r="HWH230" s="89"/>
      <c r="HWK230" s="89"/>
      <c r="HWV230" s="89"/>
      <c r="HWX230" s="89"/>
      <c r="HXJ230" s="89"/>
      <c r="HXM230" s="89"/>
      <c r="HXU230" s="89"/>
      <c r="HYO230" s="89"/>
      <c r="HYQ230" s="89"/>
      <c r="HYR230" s="89"/>
      <c r="HYS230" s="89"/>
      <c r="HYT230" s="89"/>
      <c r="HYU230" s="89"/>
      <c r="HYV230" s="89"/>
      <c r="HZN230" s="89"/>
      <c r="HZO230" s="89"/>
      <c r="HZR230" s="89"/>
      <c r="HZU230" s="89"/>
      <c r="HZW230" s="89"/>
      <c r="HZY230" s="89"/>
      <c r="IAB230" s="89"/>
      <c r="IAE230" s="89"/>
      <c r="IAH230" s="89"/>
      <c r="IAN230" s="89"/>
      <c r="IAQ230" s="89"/>
      <c r="IAT230" s="89"/>
      <c r="IAY230" s="89"/>
      <c r="IBM230" s="89"/>
      <c r="IBN230" s="89"/>
      <c r="IBO230" s="89"/>
      <c r="IBP230" s="89"/>
      <c r="IBQ230" s="89"/>
      <c r="IBR230" s="89"/>
      <c r="IBS230" s="89"/>
      <c r="IBT230" s="89"/>
      <c r="IBU230" s="89"/>
      <c r="IBV230" s="89"/>
      <c r="IBW230" s="89"/>
      <c r="IBX230" s="89"/>
      <c r="IBY230" s="89"/>
      <c r="IBZ230" s="89"/>
      <c r="ICA230" s="89"/>
      <c r="ICB230" s="89"/>
      <c r="ICC230" s="89"/>
      <c r="ICD230" s="89"/>
      <c r="ICE230" s="89"/>
      <c r="ICF230" s="89"/>
      <c r="ICG230" s="89"/>
      <c r="ICH230" s="89"/>
      <c r="ICI230" s="89"/>
      <c r="ICJ230" s="89"/>
      <c r="ICK230" s="89"/>
      <c r="ICL230" s="89"/>
      <c r="ICM230" s="89"/>
      <c r="ICN230" s="89"/>
      <c r="ICO230" s="89"/>
      <c r="ICP230" s="89"/>
      <c r="ICQ230" s="89"/>
      <c r="ICR230" s="89"/>
      <c r="ICS230" s="89"/>
      <c r="ICT230" s="89"/>
      <c r="ICU230" s="89"/>
      <c r="ICV230" s="89"/>
      <c r="ICW230" s="89"/>
      <c r="ICX230" s="89"/>
      <c r="ICY230" s="89"/>
      <c r="IDB230" s="89"/>
      <c r="IDE230" s="89"/>
      <c r="IDH230" s="89"/>
      <c r="IDK230" s="89"/>
      <c r="IDN230" s="89"/>
      <c r="IDZ230" s="89"/>
      <c r="IEC230" s="89"/>
      <c r="IEF230" s="89"/>
      <c r="IEI230" s="89"/>
      <c r="IEO230" s="89"/>
      <c r="IER230" s="89"/>
      <c r="IEX230" s="89"/>
      <c r="IFA230" s="89"/>
      <c r="IFD230" s="89"/>
      <c r="IFG230" s="89"/>
      <c r="IFM230" s="89"/>
      <c r="IFP230" s="89"/>
      <c r="IFV230" s="89"/>
      <c r="IFX230" s="89"/>
      <c r="IFY230" s="89"/>
      <c r="IGA230" s="89"/>
      <c r="IGD230" s="89"/>
      <c r="IGG230" s="89"/>
      <c r="IGR230" s="89"/>
      <c r="IGT230" s="89"/>
      <c r="IHF230" s="89"/>
      <c r="IHI230" s="89"/>
      <c r="IHQ230" s="89"/>
      <c r="IIK230" s="89"/>
      <c r="IIM230" s="89"/>
      <c r="IIN230" s="89"/>
      <c r="IIO230" s="89"/>
      <c r="IIP230" s="89"/>
      <c r="IIQ230" s="89"/>
      <c r="IIR230" s="89"/>
      <c r="IJJ230" s="89"/>
      <c r="IJK230" s="89"/>
      <c r="IJN230" s="89"/>
      <c r="IJQ230" s="89"/>
      <c r="IJS230" s="89"/>
      <c r="IJU230" s="89"/>
      <c r="IJX230" s="89"/>
      <c r="IKA230" s="89"/>
      <c r="IKD230" s="89"/>
      <c r="IKJ230" s="89"/>
      <c r="IKM230" s="89"/>
      <c r="IKP230" s="89"/>
      <c r="IKU230" s="89"/>
      <c r="ILI230" s="89"/>
      <c r="ILJ230" s="89"/>
      <c r="ILK230" s="89"/>
      <c r="ILL230" s="89"/>
      <c r="ILM230" s="89"/>
      <c r="ILN230" s="89"/>
      <c r="ILO230" s="89"/>
      <c r="ILP230" s="89"/>
      <c r="ILQ230" s="89"/>
      <c r="ILR230" s="89"/>
      <c r="ILS230" s="89"/>
      <c r="ILT230" s="89"/>
      <c r="ILU230" s="89"/>
      <c r="ILV230" s="89"/>
      <c r="ILW230" s="89"/>
      <c r="ILX230" s="89"/>
      <c r="ILY230" s="89"/>
      <c r="ILZ230" s="89"/>
      <c r="IMA230" s="89"/>
      <c r="IMB230" s="89"/>
      <c r="IMC230" s="89"/>
      <c r="IMD230" s="89"/>
      <c r="IME230" s="89"/>
      <c r="IMF230" s="89"/>
      <c r="IMG230" s="89"/>
      <c r="IMH230" s="89"/>
      <c r="IMI230" s="89"/>
      <c r="IMJ230" s="89"/>
      <c r="IMK230" s="89"/>
      <c r="IML230" s="89"/>
      <c r="IMM230" s="89"/>
      <c r="IMN230" s="89"/>
      <c r="IMO230" s="89"/>
      <c r="IMP230" s="89"/>
      <c r="IMQ230" s="89"/>
      <c r="IMR230" s="89"/>
      <c r="IMS230" s="89"/>
      <c r="IMT230" s="89"/>
      <c r="IMU230" s="89"/>
      <c r="IMX230" s="89"/>
      <c r="INA230" s="89"/>
      <c r="IND230" s="89"/>
      <c r="ING230" s="89"/>
      <c r="INJ230" s="89"/>
      <c r="INV230" s="89"/>
      <c r="INY230" s="89"/>
      <c r="IOB230" s="89"/>
      <c r="IOE230" s="89"/>
      <c r="IOK230" s="89"/>
      <c r="ION230" s="89"/>
      <c r="IOT230" s="89"/>
      <c r="IOW230" s="89"/>
      <c r="IOZ230" s="89"/>
      <c r="IPC230" s="89"/>
      <c r="IPI230" s="89"/>
      <c r="IPL230" s="89"/>
      <c r="IPR230" s="89"/>
      <c r="IPT230" s="89"/>
      <c r="IPU230" s="89"/>
      <c r="IPW230" s="89"/>
      <c r="IPZ230" s="89"/>
      <c r="IQC230" s="89"/>
      <c r="IQN230" s="89"/>
      <c r="IQP230" s="89"/>
      <c r="IRB230" s="89"/>
      <c r="IRE230" s="89"/>
      <c r="IRM230" s="89"/>
      <c r="ISG230" s="89"/>
      <c r="ISI230" s="89"/>
      <c r="ISJ230" s="89"/>
      <c r="ISK230" s="89"/>
      <c r="ISL230" s="89"/>
      <c r="ISM230" s="89"/>
      <c r="ISN230" s="89"/>
      <c r="ITF230" s="89"/>
      <c r="ITG230" s="89"/>
      <c r="ITJ230" s="89"/>
      <c r="ITM230" s="89"/>
      <c r="ITO230" s="89"/>
      <c r="ITQ230" s="89"/>
      <c r="ITT230" s="89"/>
      <c r="ITW230" s="89"/>
      <c r="ITZ230" s="89"/>
      <c r="IUF230" s="89"/>
      <c r="IUI230" s="89"/>
      <c r="IUL230" s="89"/>
      <c r="IUQ230" s="89"/>
      <c r="IVE230" s="89"/>
      <c r="IVF230" s="89"/>
      <c r="IVG230" s="89"/>
      <c r="IVH230" s="89"/>
      <c r="IVI230" s="89"/>
      <c r="IVJ230" s="89"/>
      <c r="IVK230" s="89"/>
      <c r="IVL230" s="89"/>
      <c r="IVM230" s="89"/>
      <c r="IVN230" s="89"/>
      <c r="IVO230" s="89"/>
      <c r="IVP230" s="89"/>
      <c r="IVQ230" s="89"/>
      <c r="IVR230" s="89"/>
      <c r="IVS230" s="89"/>
      <c r="IVT230" s="89"/>
      <c r="IVU230" s="89"/>
      <c r="IVV230" s="89"/>
      <c r="IVW230" s="89"/>
      <c r="IVX230" s="89"/>
      <c r="IVY230" s="89"/>
      <c r="IVZ230" s="89"/>
      <c r="IWA230" s="89"/>
      <c r="IWB230" s="89"/>
      <c r="IWC230" s="89"/>
      <c r="IWD230" s="89"/>
      <c r="IWE230" s="89"/>
      <c r="IWF230" s="89"/>
      <c r="IWG230" s="89"/>
      <c r="IWH230" s="89"/>
      <c r="IWI230" s="89"/>
      <c r="IWJ230" s="89"/>
      <c r="IWK230" s="89"/>
      <c r="IWL230" s="89"/>
      <c r="IWM230" s="89"/>
      <c r="IWN230" s="89"/>
      <c r="IWO230" s="89"/>
      <c r="IWP230" s="89"/>
      <c r="IWQ230" s="89"/>
      <c r="IWT230" s="89"/>
      <c r="IWW230" s="89"/>
      <c r="IWZ230" s="89"/>
      <c r="IXC230" s="89"/>
      <c r="IXF230" s="89"/>
      <c r="IXR230" s="89"/>
      <c r="IXU230" s="89"/>
      <c r="IXX230" s="89"/>
      <c r="IYA230" s="89"/>
      <c r="IYG230" s="89"/>
      <c r="IYJ230" s="89"/>
      <c r="IYP230" s="89"/>
      <c r="IYS230" s="89"/>
      <c r="IYV230" s="89"/>
      <c r="IYY230" s="89"/>
      <c r="IZE230" s="89"/>
      <c r="IZH230" s="89"/>
      <c r="IZN230" s="89"/>
      <c r="IZP230" s="89"/>
      <c r="IZQ230" s="89"/>
      <c r="IZS230" s="89"/>
      <c r="IZV230" s="89"/>
      <c r="IZY230" s="89"/>
      <c r="JAJ230" s="89"/>
      <c r="JAL230" s="89"/>
      <c r="JAX230" s="89"/>
      <c r="JBA230" s="89"/>
      <c r="JBI230" s="89"/>
      <c r="JCC230" s="89"/>
      <c r="JCE230" s="89"/>
      <c r="JCF230" s="89"/>
      <c r="JCG230" s="89"/>
      <c r="JCH230" s="89"/>
      <c r="JCI230" s="89"/>
      <c r="JCJ230" s="89"/>
      <c r="JDB230" s="89"/>
      <c r="JDC230" s="89"/>
      <c r="JDF230" s="89"/>
      <c r="JDI230" s="89"/>
      <c r="JDK230" s="89"/>
      <c r="JDM230" s="89"/>
      <c r="JDP230" s="89"/>
      <c r="JDS230" s="89"/>
      <c r="JDV230" s="89"/>
      <c r="JEB230" s="89"/>
      <c r="JEE230" s="89"/>
      <c r="JEH230" s="89"/>
      <c r="JEM230" s="89"/>
      <c r="JFA230" s="89"/>
      <c r="JFB230" s="89"/>
      <c r="JFC230" s="89"/>
      <c r="JFD230" s="89"/>
      <c r="JFE230" s="89"/>
      <c r="JFF230" s="89"/>
      <c r="JFG230" s="89"/>
      <c r="JFH230" s="89"/>
      <c r="JFI230" s="89"/>
      <c r="JFJ230" s="89"/>
      <c r="JFK230" s="89"/>
      <c r="JFL230" s="89"/>
      <c r="JFM230" s="89"/>
      <c r="JFN230" s="89"/>
      <c r="JFO230" s="89"/>
      <c r="JFP230" s="89"/>
      <c r="JFQ230" s="89"/>
      <c r="JFR230" s="89"/>
      <c r="JFS230" s="89"/>
      <c r="JFT230" s="89"/>
      <c r="JFU230" s="89"/>
      <c r="JFV230" s="89"/>
      <c r="JFW230" s="89"/>
      <c r="JFX230" s="89"/>
      <c r="JFY230" s="89"/>
      <c r="JFZ230" s="89"/>
      <c r="JGA230" s="89"/>
      <c r="JGB230" s="89"/>
      <c r="JGC230" s="89"/>
      <c r="JGD230" s="89"/>
      <c r="JGE230" s="89"/>
      <c r="JGF230" s="89"/>
      <c r="JGG230" s="89"/>
      <c r="JGH230" s="89"/>
      <c r="JGI230" s="89"/>
      <c r="JGJ230" s="89"/>
      <c r="JGK230" s="89"/>
      <c r="JGL230" s="89"/>
      <c r="JGM230" s="89"/>
      <c r="JGP230" s="89"/>
      <c r="JGS230" s="89"/>
      <c r="JGV230" s="89"/>
      <c r="JGY230" s="89"/>
      <c r="JHB230" s="89"/>
      <c r="JHN230" s="89"/>
      <c r="JHQ230" s="89"/>
      <c r="JHT230" s="89"/>
      <c r="JHW230" s="89"/>
      <c r="JIC230" s="89"/>
      <c r="JIF230" s="89"/>
      <c r="JIL230" s="89"/>
      <c r="JIO230" s="89"/>
      <c r="JIR230" s="89"/>
      <c r="JIU230" s="89"/>
      <c r="JJA230" s="89"/>
      <c r="JJD230" s="89"/>
      <c r="JJJ230" s="89"/>
      <c r="JJL230" s="89"/>
      <c r="JJM230" s="89"/>
      <c r="JJO230" s="89"/>
      <c r="JJR230" s="89"/>
      <c r="JJU230" s="89"/>
      <c r="JKF230" s="89"/>
      <c r="JKH230" s="89"/>
      <c r="JKT230" s="89"/>
      <c r="JKW230" s="89"/>
      <c r="JLE230" s="89"/>
      <c r="JLY230" s="89"/>
      <c r="JMA230" s="89"/>
      <c r="JMB230" s="89"/>
      <c r="JMC230" s="89"/>
      <c r="JMD230" s="89"/>
      <c r="JME230" s="89"/>
      <c r="JMF230" s="89"/>
      <c r="JMX230" s="89"/>
      <c r="JMY230" s="89"/>
      <c r="JNB230" s="89"/>
      <c r="JNE230" s="89"/>
      <c r="JNG230" s="89"/>
      <c r="JNI230" s="89"/>
      <c r="JNL230" s="89"/>
      <c r="JNO230" s="89"/>
      <c r="JNR230" s="89"/>
      <c r="JNX230" s="89"/>
      <c r="JOA230" s="89"/>
      <c r="JOD230" s="89"/>
      <c r="JOI230" s="89"/>
      <c r="JOW230" s="89"/>
      <c r="JOX230" s="89"/>
      <c r="JOY230" s="89"/>
      <c r="JOZ230" s="89"/>
      <c r="JPA230" s="89"/>
      <c r="JPB230" s="89"/>
      <c r="JPC230" s="89"/>
      <c r="JPD230" s="89"/>
      <c r="JPE230" s="89"/>
      <c r="JPF230" s="89"/>
      <c r="JPG230" s="89"/>
      <c r="JPH230" s="89"/>
      <c r="JPI230" s="89"/>
      <c r="JPJ230" s="89"/>
      <c r="JPK230" s="89"/>
      <c r="JPL230" s="89"/>
      <c r="JPM230" s="89"/>
      <c r="JPN230" s="89"/>
      <c r="JPO230" s="89"/>
      <c r="JPP230" s="89"/>
      <c r="JPQ230" s="89"/>
      <c r="JPR230" s="89"/>
      <c r="JPS230" s="89"/>
      <c r="JPT230" s="89"/>
      <c r="JPU230" s="89"/>
      <c r="JPV230" s="89"/>
      <c r="JPW230" s="89"/>
      <c r="JPX230" s="89"/>
      <c r="JPY230" s="89"/>
      <c r="JPZ230" s="89"/>
      <c r="JQA230" s="89"/>
      <c r="JQB230" s="89"/>
      <c r="JQC230" s="89"/>
      <c r="JQD230" s="89"/>
      <c r="JQE230" s="89"/>
      <c r="JQF230" s="89"/>
      <c r="JQG230" s="89"/>
      <c r="JQH230" s="89"/>
      <c r="JQI230" s="89"/>
      <c r="JQL230" s="89"/>
      <c r="JQO230" s="89"/>
      <c r="JQR230" s="89"/>
      <c r="JQU230" s="89"/>
      <c r="JQX230" s="89"/>
      <c r="JRJ230" s="89"/>
      <c r="JRM230" s="89"/>
      <c r="JRP230" s="89"/>
      <c r="JRS230" s="89"/>
      <c r="JRY230" s="89"/>
      <c r="JSB230" s="89"/>
      <c r="JSH230" s="89"/>
      <c r="JSK230" s="89"/>
      <c r="JSN230" s="89"/>
      <c r="JSQ230" s="89"/>
      <c r="JSW230" s="89"/>
      <c r="JSZ230" s="89"/>
      <c r="JTF230" s="89"/>
      <c r="JTH230" s="89"/>
      <c r="JTI230" s="89"/>
      <c r="JTK230" s="89"/>
      <c r="JTN230" s="89"/>
      <c r="JTQ230" s="89"/>
      <c r="JUB230" s="89"/>
      <c r="JUD230" s="89"/>
      <c r="JUP230" s="89"/>
      <c r="JUS230" s="89"/>
      <c r="JVA230" s="89"/>
      <c r="JVU230" s="89"/>
      <c r="JVW230" s="89"/>
      <c r="JVX230" s="89"/>
      <c r="JVY230" s="89"/>
      <c r="JVZ230" s="89"/>
      <c r="JWA230" s="89"/>
      <c r="JWB230" s="89"/>
      <c r="JWT230" s="89"/>
      <c r="JWU230" s="89"/>
      <c r="JWX230" s="89"/>
      <c r="JXA230" s="89"/>
      <c r="JXC230" s="89"/>
      <c r="JXE230" s="89"/>
      <c r="JXH230" s="89"/>
      <c r="JXK230" s="89"/>
      <c r="JXN230" s="89"/>
      <c r="JXT230" s="89"/>
      <c r="JXW230" s="89"/>
      <c r="JXZ230" s="89"/>
      <c r="JYE230" s="89"/>
      <c r="JYS230" s="89"/>
      <c r="JYT230" s="89"/>
      <c r="JYU230" s="89"/>
      <c r="JYV230" s="89"/>
      <c r="JYW230" s="89"/>
      <c r="JYX230" s="89"/>
      <c r="JYY230" s="89"/>
      <c r="JYZ230" s="89"/>
      <c r="JZA230" s="89"/>
      <c r="JZB230" s="89"/>
      <c r="JZC230" s="89"/>
      <c r="JZD230" s="89"/>
      <c r="JZE230" s="89"/>
      <c r="JZF230" s="89"/>
      <c r="JZG230" s="89"/>
      <c r="JZH230" s="89"/>
      <c r="JZI230" s="89"/>
      <c r="JZJ230" s="89"/>
      <c r="JZK230" s="89"/>
      <c r="JZL230" s="89"/>
      <c r="JZM230" s="89"/>
      <c r="JZN230" s="89"/>
      <c r="JZO230" s="89"/>
      <c r="JZP230" s="89"/>
      <c r="JZQ230" s="89"/>
      <c r="JZR230" s="89"/>
      <c r="JZS230" s="89"/>
      <c r="JZT230" s="89"/>
      <c r="JZU230" s="89"/>
      <c r="JZV230" s="89"/>
      <c r="JZW230" s="89"/>
      <c r="JZX230" s="89"/>
      <c r="JZY230" s="89"/>
      <c r="JZZ230" s="89"/>
      <c r="KAA230" s="89"/>
      <c r="KAB230" s="89"/>
      <c r="KAC230" s="89"/>
      <c r="KAD230" s="89"/>
      <c r="KAE230" s="89"/>
      <c r="KAH230" s="89"/>
      <c r="KAK230" s="89"/>
      <c r="KAN230" s="89"/>
      <c r="KAQ230" s="89"/>
      <c r="KAT230" s="89"/>
      <c r="KBF230" s="89"/>
      <c r="KBI230" s="89"/>
      <c r="KBL230" s="89"/>
      <c r="KBO230" s="89"/>
      <c r="KBU230" s="89"/>
      <c r="KBX230" s="89"/>
      <c r="KCD230" s="89"/>
      <c r="KCG230" s="89"/>
      <c r="KCJ230" s="89"/>
      <c r="KCM230" s="89"/>
      <c r="KCS230" s="89"/>
      <c r="KCV230" s="89"/>
      <c r="KDB230" s="89"/>
      <c r="KDD230" s="89"/>
      <c r="KDE230" s="89"/>
      <c r="KDG230" s="89"/>
      <c r="KDJ230" s="89"/>
      <c r="KDM230" s="89"/>
      <c r="KDX230" s="89"/>
      <c r="KDZ230" s="89"/>
      <c r="KEL230" s="89"/>
      <c r="KEO230" s="89"/>
      <c r="KEW230" s="89"/>
      <c r="KFQ230" s="89"/>
      <c r="KFS230" s="89"/>
      <c r="KFT230" s="89"/>
      <c r="KFU230" s="89"/>
      <c r="KFV230" s="89"/>
      <c r="KFW230" s="89"/>
      <c r="KFX230" s="89"/>
      <c r="KGP230" s="89"/>
      <c r="KGQ230" s="89"/>
      <c r="KGT230" s="89"/>
      <c r="KGW230" s="89"/>
      <c r="KGY230" s="89"/>
      <c r="KHA230" s="89"/>
      <c r="KHD230" s="89"/>
      <c r="KHG230" s="89"/>
      <c r="KHJ230" s="89"/>
      <c r="KHP230" s="89"/>
      <c r="KHS230" s="89"/>
      <c r="KHV230" s="89"/>
      <c r="KIA230" s="89"/>
      <c r="KIO230" s="89"/>
      <c r="KIP230" s="89"/>
      <c r="KIQ230" s="89"/>
      <c r="KIR230" s="89"/>
      <c r="KIS230" s="89"/>
      <c r="KIT230" s="89"/>
      <c r="KIU230" s="89"/>
      <c r="KIV230" s="89"/>
      <c r="KIW230" s="89"/>
      <c r="KIX230" s="89"/>
      <c r="KIY230" s="89"/>
      <c r="KIZ230" s="89"/>
      <c r="KJA230" s="89"/>
      <c r="KJB230" s="89"/>
      <c r="KJC230" s="89"/>
      <c r="KJD230" s="89"/>
      <c r="KJE230" s="89"/>
      <c r="KJF230" s="89"/>
      <c r="KJG230" s="89"/>
      <c r="KJH230" s="89"/>
      <c r="KJI230" s="89"/>
      <c r="KJJ230" s="89"/>
      <c r="KJK230" s="89"/>
      <c r="KJL230" s="89"/>
      <c r="KJM230" s="89"/>
      <c r="KJN230" s="89"/>
      <c r="KJO230" s="89"/>
      <c r="KJP230" s="89"/>
      <c r="KJQ230" s="89"/>
      <c r="KJR230" s="89"/>
      <c r="KJS230" s="89"/>
      <c r="KJT230" s="89"/>
      <c r="KJU230" s="89"/>
      <c r="KJV230" s="89"/>
      <c r="KJW230" s="89"/>
      <c r="KJX230" s="89"/>
      <c r="KJY230" s="89"/>
      <c r="KJZ230" s="89"/>
      <c r="KKA230" s="89"/>
      <c r="KKD230" s="89"/>
      <c r="KKG230" s="89"/>
      <c r="KKJ230" s="89"/>
      <c r="KKM230" s="89"/>
      <c r="KKP230" s="89"/>
      <c r="KLB230" s="89"/>
      <c r="KLE230" s="89"/>
      <c r="KLH230" s="89"/>
      <c r="KLK230" s="89"/>
      <c r="KLQ230" s="89"/>
      <c r="KLT230" s="89"/>
      <c r="KLZ230" s="89"/>
      <c r="KMC230" s="89"/>
      <c r="KMF230" s="89"/>
      <c r="KMI230" s="89"/>
      <c r="KMO230" s="89"/>
      <c r="KMR230" s="89"/>
      <c r="KMX230" s="89"/>
      <c r="KMZ230" s="89"/>
      <c r="KNA230" s="89"/>
      <c r="KNC230" s="89"/>
      <c r="KNF230" s="89"/>
      <c r="KNI230" s="89"/>
      <c r="KNT230" s="89"/>
      <c r="KNV230" s="89"/>
      <c r="KOH230" s="89"/>
      <c r="KOK230" s="89"/>
      <c r="KOS230" s="89"/>
      <c r="KPM230" s="89"/>
      <c r="KPO230" s="89"/>
      <c r="KPP230" s="89"/>
      <c r="KPQ230" s="89"/>
      <c r="KPR230" s="89"/>
      <c r="KPS230" s="89"/>
      <c r="KPT230" s="89"/>
      <c r="KQL230" s="89"/>
      <c r="KQM230" s="89"/>
      <c r="KQP230" s="89"/>
      <c r="KQS230" s="89"/>
      <c r="KQU230" s="89"/>
      <c r="KQW230" s="89"/>
      <c r="KQZ230" s="89"/>
      <c r="KRC230" s="89"/>
      <c r="KRF230" s="89"/>
      <c r="KRL230" s="89"/>
      <c r="KRO230" s="89"/>
      <c r="KRR230" s="89"/>
      <c r="KRW230" s="89"/>
      <c r="KSK230" s="89"/>
      <c r="KSL230" s="89"/>
      <c r="KSM230" s="89"/>
      <c r="KSN230" s="89"/>
      <c r="KSO230" s="89"/>
      <c r="KSP230" s="89"/>
      <c r="KSQ230" s="89"/>
      <c r="KSR230" s="89"/>
      <c r="KSS230" s="89"/>
      <c r="KST230" s="89"/>
      <c r="KSU230" s="89"/>
      <c r="KSV230" s="89"/>
      <c r="KSW230" s="89"/>
      <c r="KSX230" s="89"/>
      <c r="KSY230" s="89"/>
      <c r="KSZ230" s="89"/>
      <c r="KTA230" s="89"/>
      <c r="KTB230" s="89"/>
      <c r="KTC230" s="89"/>
      <c r="KTD230" s="89"/>
      <c r="KTE230" s="89"/>
      <c r="KTF230" s="89"/>
      <c r="KTG230" s="89"/>
      <c r="KTH230" s="89"/>
      <c r="KTI230" s="89"/>
      <c r="KTJ230" s="89"/>
      <c r="KTK230" s="89"/>
      <c r="KTL230" s="89"/>
      <c r="KTM230" s="89"/>
      <c r="KTN230" s="89"/>
      <c r="KTO230" s="89"/>
      <c r="KTP230" s="89"/>
      <c r="KTQ230" s="89"/>
      <c r="KTR230" s="89"/>
      <c r="KTS230" s="89"/>
      <c r="KTT230" s="89"/>
      <c r="KTU230" s="89"/>
      <c r="KTV230" s="89"/>
      <c r="KTW230" s="89"/>
      <c r="KTZ230" s="89"/>
      <c r="KUC230" s="89"/>
      <c r="KUF230" s="89"/>
      <c r="KUI230" s="89"/>
      <c r="KUL230" s="89"/>
      <c r="KUX230" s="89"/>
      <c r="KVA230" s="89"/>
      <c r="KVD230" s="89"/>
      <c r="KVG230" s="89"/>
      <c r="KVM230" s="89"/>
      <c r="KVP230" s="89"/>
      <c r="KVV230" s="89"/>
      <c r="KVY230" s="89"/>
      <c r="KWB230" s="89"/>
      <c r="KWE230" s="89"/>
      <c r="KWK230" s="89"/>
      <c r="KWN230" s="89"/>
      <c r="KWT230" s="89"/>
      <c r="KWV230" s="89"/>
      <c r="KWW230" s="89"/>
      <c r="KWY230" s="89"/>
      <c r="KXB230" s="89"/>
      <c r="KXE230" s="89"/>
      <c r="KXP230" s="89"/>
      <c r="KXR230" s="89"/>
      <c r="KYD230" s="89"/>
      <c r="KYG230" s="89"/>
      <c r="KYO230" s="89"/>
      <c r="KZI230" s="89"/>
      <c r="KZK230" s="89"/>
      <c r="KZL230" s="89"/>
      <c r="KZM230" s="89"/>
      <c r="KZN230" s="89"/>
      <c r="KZO230" s="89"/>
      <c r="KZP230" s="89"/>
      <c r="LAH230" s="89"/>
      <c r="LAI230" s="89"/>
      <c r="LAL230" s="89"/>
      <c r="LAO230" s="89"/>
      <c r="LAQ230" s="89"/>
      <c r="LAS230" s="89"/>
      <c r="LAV230" s="89"/>
      <c r="LAY230" s="89"/>
      <c r="LBB230" s="89"/>
      <c r="LBH230" s="89"/>
      <c r="LBK230" s="89"/>
      <c r="LBN230" s="89"/>
      <c r="LBS230" s="89"/>
      <c r="LCG230" s="89"/>
      <c r="LCH230" s="89"/>
      <c r="LCI230" s="89"/>
      <c r="LCJ230" s="89"/>
      <c r="LCK230" s="89"/>
      <c r="LCL230" s="89"/>
      <c r="LCM230" s="89"/>
      <c r="LCN230" s="89"/>
      <c r="LCO230" s="89"/>
      <c r="LCP230" s="89"/>
      <c r="LCQ230" s="89"/>
      <c r="LCR230" s="89"/>
      <c r="LCS230" s="89"/>
      <c r="LCT230" s="89"/>
      <c r="LCU230" s="89"/>
      <c r="LCV230" s="89"/>
      <c r="LCW230" s="89"/>
      <c r="LCX230" s="89"/>
      <c r="LCY230" s="89"/>
      <c r="LCZ230" s="89"/>
      <c r="LDA230" s="89"/>
      <c r="LDB230" s="89"/>
      <c r="LDC230" s="89"/>
      <c r="LDD230" s="89"/>
      <c r="LDE230" s="89"/>
      <c r="LDF230" s="89"/>
      <c r="LDG230" s="89"/>
      <c r="LDH230" s="89"/>
      <c r="LDI230" s="89"/>
      <c r="LDJ230" s="89"/>
      <c r="LDK230" s="89"/>
      <c r="LDL230" s="89"/>
      <c r="LDM230" s="89"/>
      <c r="LDN230" s="89"/>
      <c r="LDO230" s="89"/>
      <c r="LDP230" s="89"/>
      <c r="LDQ230" s="89"/>
      <c r="LDR230" s="89"/>
      <c r="LDS230" s="89"/>
      <c r="LDV230" s="89"/>
      <c r="LDY230" s="89"/>
      <c r="LEB230" s="89"/>
      <c r="LEE230" s="89"/>
      <c r="LEH230" s="89"/>
      <c r="LET230" s="89"/>
      <c r="LEW230" s="89"/>
      <c r="LEZ230" s="89"/>
      <c r="LFC230" s="89"/>
      <c r="LFI230" s="89"/>
      <c r="LFL230" s="89"/>
      <c r="LFR230" s="89"/>
      <c r="LFU230" s="89"/>
      <c r="LFX230" s="89"/>
      <c r="LGA230" s="89"/>
      <c r="LGG230" s="89"/>
      <c r="LGJ230" s="89"/>
      <c r="LGP230" s="89"/>
      <c r="LGR230" s="89"/>
      <c r="LGS230" s="89"/>
      <c r="LGU230" s="89"/>
      <c r="LGX230" s="89"/>
      <c r="LHA230" s="89"/>
      <c r="LHL230" s="89"/>
      <c r="LHN230" s="89"/>
      <c r="LHZ230" s="89"/>
      <c r="LIC230" s="89"/>
      <c r="LIK230" s="89"/>
      <c r="LJE230" s="89"/>
      <c r="LJG230" s="89"/>
      <c r="LJH230" s="89"/>
      <c r="LJI230" s="89"/>
      <c r="LJJ230" s="89"/>
      <c r="LJK230" s="89"/>
      <c r="LJL230" s="89"/>
      <c r="LKD230" s="89"/>
      <c r="LKE230" s="89"/>
      <c r="LKH230" s="89"/>
      <c r="LKK230" s="89"/>
      <c r="LKM230" s="89"/>
      <c r="LKO230" s="89"/>
      <c r="LKR230" s="89"/>
      <c r="LKU230" s="89"/>
      <c r="LKX230" s="89"/>
      <c r="LLD230" s="89"/>
      <c r="LLG230" s="89"/>
      <c r="LLJ230" s="89"/>
      <c r="LLO230" s="89"/>
      <c r="LMC230" s="89"/>
      <c r="LMD230" s="89"/>
      <c r="LME230" s="89"/>
      <c r="LMF230" s="89"/>
      <c r="LMG230" s="89"/>
      <c r="LMH230" s="89"/>
      <c r="LMI230" s="89"/>
      <c r="LMJ230" s="89"/>
      <c r="LMK230" s="89"/>
      <c r="LML230" s="89"/>
      <c r="LMM230" s="89"/>
      <c r="LMN230" s="89"/>
      <c r="LMO230" s="89"/>
      <c r="LMP230" s="89"/>
      <c r="LMQ230" s="89"/>
      <c r="LMR230" s="89"/>
      <c r="LMS230" s="89"/>
      <c r="LMT230" s="89"/>
      <c r="LMU230" s="89"/>
      <c r="LMV230" s="89"/>
      <c r="LMW230" s="89"/>
      <c r="LMX230" s="89"/>
      <c r="LMY230" s="89"/>
      <c r="LMZ230" s="89"/>
      <c r="LNA230" s="89"/>
      <c r="LNB230" s="89"/>
      <c r="LNC230" s="89"/>
      <c r="LND230" s="89"/>
      <c r="LNE230" s="89"/>
      <c r="LNF230" s="89"/>
      <c r="LNG230" s="89"/>
      <c r="LNH230" s="89"/>
      <c r="LNI230" s="89"/>
      <c r="LNJ230" s="89"/>
      <c r="LNK230" s="89"/>
      <c r="LNL230" s="89"/>
      <c r="LNM230" s="89"/>
      <c r="LNN230" s="89"/>
      <c r="LNO230" s="89"/>
      <c r="LNR230" s="89"/>
      <c r="LNU230" s="89"/>
      <c r="LNX230" s="89"/>
      <c r="LOA230" s="89"/>
      <c r="LOD230" s="89"/>
      <c r="LOP230" s="89"/>
      <c r="LOS230" s="89"/>
      <c r="LOV230" s="89"/>
      <c r="LOY230" s="89"/>
      <c r="LPE230" s="89"/>
      <c r="LPH230" s="89"/>
      <c r="LPN230" s="89"/>
      <c r="LPQ230" s="89"/>
      <c r="LPT230" s="89"/>
      <c r="LPW230" s="89"/>
      <c r="LQC230" s="89"/>
      <c r="LQF230" s="89"/>
      <c r="LQL230" s="89"/>
      <c r="LQN230" s="89"/>
      <c r="LQO230" s="89"/>
      <c r="LQQ230" s="89"/>
      <c r="LQT230" s="89"/>
      <c r="LQW230" s="89"/>
      <c r="LRH230" s="89"/>
      <c r="LRJ230" s="89"/>
      <c r="LRV230" s="89"/>
      <c r="LRY230" s="89"/>
      <c r="LSG230" s="89"/>
      <c r="LTA230" s="89"/>
      <c r="LTC230" s="89"/>
      <c r="LTD230" s="89"/>
      <c r="LTE230" s="89"/>
      <c r="LTF230" s="89"/>
      <c r="LTG230" s="89"/>
      <c r="LTH230" s="89"/>
      <c r="LTZ230" s="89"/>
      <c r="LUA230" s="89"/>
      <c r="LUD230" s="89"/>
      <c r="LUG230" s="89"/>
      <c r="LUI230" s="89"/>
      <c r="LUK230" s="89"/>
      <c r="LUN230" s="89"/>
      <c r="LUQ230" s="89"/>
      <c r="LUT230" s="89"/>
      <c r="LUZ230" s="89"/>
      <c r="LVC230" s="89"/>
      <c r="LVF230" s="89"/>
      <c r="LVK230" s="89"/>
      <c r="LVY230" s="89"/>
      <c r="LVZ230" s="89"/>
      <c r="LWA230" s="89"/>
      <c r="LWB230" s="89"/>
      <c r="LWC230" s="89"/>
      <c r="LWD230" s="89"/>
      <c r="LWE230" s="89"/>
      <c r="LWF230" s="89"/>
      <c r="LWG230" s="89"/>
      <c r="LWH230" s="89"/>
      <c r="LWI230" s="89"/>
      <c r="LWJ230" s="89"/>
      <c r="LWK230" s="89"/>
      <c r="LWL230" s="89"/>
      <c r="LWM230" s="89"/>
      <c r="LWN230" s="89"/>
      <c r="LWO230" s="89"/>
      <c r="LWP230" s="89"/>
      <c r="LWQ230" s="89"/>
      <c r="LWR230" s="89"/>
      <c r="LWS230" s="89"/>
      <c r="LWT230" s="89"/>
      <c r="LWU230" s="89"/>
      <c r="LWV230" s="89"/>
      <c r="LWW230" s="89"/>
      <c r="LWX230" s="89"/>
      <c r="LWY230" s="89"/>
      <c r="LWZ230" s="89"/>
      <c r="LXA230" s="89"/>
      <c r="LXB230" s="89"/>
      <c r="LXC230" s="89"/>
      <c r="LXD230" s="89"/>
      <c r="LXE230" s="89"/>
      <c r="LXF230" s="89"/>
      <c r="LXG230" s="89"/>
      <c r="LXH230" s="89"/>
      <c r="LXI230" s="89"/>
      <c r="LXJ230" s="89"/>
      <c r="LXK230" s="89"/>
      <c r="LXN230" s="89"/>
      <c r="LXQ230" s="89"/>
      <c r="LXT230" s="89"/>
      <c r="LXW230" s="89"/>
      <c r="LXZ230" s="89"/>
      <c r="LYL230" s="89"/>
      <c r="LYO230" s="89"/>
      <c r="LYR230" s="89"/>
      <c r="LYU230" s="89"/>
      <c r="LZA230" s="89"/>
      <c r="LZD230" s="89"/>
      <c r="LZJ230" s="89"/>
      <c r="LZM230" s="89"/>
      <c r="LZP230" s="89"/>
      <c r="LZS230" s="89"/>
      <c r="LZY230" s="89"/>
      <c r="MAB230" s="89"/>
      <c r="MAH230" s="89"/>
      <c r="MAJ230" s="89"/>
      <c r="MAK230" s="89"/>
      <c r="MAM230" s="89"/>
      <c r="MAP230" s="89"/>
      <c r="MAS230" s="89"/>
      <c r="MBD230" s="89"/>
      <c r="MBF230" s="89"/>
      <c r="MBR230" s="89"/>
      <c r="MBU230" s="89"/>
      <c r="MCC230" s="89"/>
      <c r="MCW230" s="89"/>
      <c r="MCY230" s="89"/>
      <c r="MCZ230" s="89"/>
      <c r="MDA230" s="89"/>
      <c r="MDB230" s="89"/>
      <c r="MDC230" s="89"/>
      <c r="MDD230" s="89"/>
      <c r="MDV230" s="89"/>
      <c r="MDW230" s="89"/>
      <c r="MDZ230" s="89"/>
      <c r="MEC230" s="89"/>
      <c r="MEE230" s="89"/>
      <c r="MEG230" s="89"/>
      <c r="MEJ230" s="89"/>
      <c r="MEM230" s="89"/>
      <c r="MEP230" s="89"/>
      <c r="MEV230" s="89"/>
      <c r="MEY230" s="89"/>
      <c r="MFB230" s="89"/>
      <c r="MFG230" s="89"/>
      <c r="MFU230" s="89"/>
      <c r="MFV230" s="89"/>
      <c r="MFW230" s="89"/>
      <c r="MFX230" s="89"/>
      <c r="MFY230" s="89"/>
      <c r="MFZ230" s="89"/>
      <c r="MGA230" s="89"/>
      <c r="MGB230" s="89"/>
      <c r="MGC230" s="89"/>
      <c r="MGD230" s="89"/>
      <c r="MGE230" s="89"/>
      <c r="MGF230" s="89"/>
      <c r="MGG230" s="89"/>
      <c r="MGH230" s="89"/>
      <c r="MGI230" s="89"/>
      <c r="MGJ230" s="89"/>
      <c r="MGK230" s="89"/>
      <c r="MGL230" s="89"/>
      <c r="MGM230" s="89"/>
      <c r="MGN230" s="89"/>
      <c r="MGO230" s="89"/>
      <c r="MGP230" s="89"/>
      <c r="MGQ230" s="89"/>
      <c r="MGR230" s="89"/>
      <c r="MGS230" s="89"/>
      <c r="MGT230" s="89"/>
      <c r="MGU230" s="89"/>
      <c r="MGV230" s="89"/>
      <c r="MGW230" s="89"/>
      <c r="MGX230" s="89"/>
      <c r="MGY230" s="89"/>
      <c r="MGZ230" s="89"/>
      <c r="MHA230" s="89"/>
      <c r="MHB230" s="89"/>
      <c r="MHC230" s="89"/>
      <c r="MHD230" s="89"/>
      <c r="MHE230" s="89"/>
      <c r="MHF230" s="89"/>
      <c r="MHG230" s="89"/>
      <c r="MHJ230" s="89"/>
      <c r="MHM230" s="89"/>
      <c r="MHP230" s="89"/>
      <c r="MHS230" s="89"/>
      <c r="MHV230" s="89"/>
      <c r="MIH230" s="89"/>
      <c r="MIK230" s="89"/>
      <c r="MIN230" s="89"/>
      <c r="MIQ230" s="89"/>
      <c r="MIW230" s="89"/>
      <c r="MIZ230" s="89"/>
      <c r="MJF230" s="89"/>
      <c r="MJI230" s="89"/>
      <c r="MJL230" s="89"/>
      <c r="MJO230" s="89"/>
      <c r="MJU230" s="89"/>
      <c r="MJX230" s="89"/>
      <c r="MKD230" s="89"/>
      <c r="MKF230" s="89"/>
      <c r="MKG230" s="89"/>
      <c r="MKI230" s="89"/>
      <c r="MKL230" s="89"/>
      <c r="MKO230" s="89"/>
      <c r="MKZ230" s="89"/>
      <c r="MLB230" s="89"/>
      <c r="MLN230" s="89"/>
      <c r="MLQ230" s="89"/>
      <c r="MLY230" s="89"/>
      <c r="MMS230" s="89"/>
      <c r="MMU230" s="89"/>
      <c r="MMV230" s="89"/>
      <c r="MMW230" s="89"/>
      <c r="MMX230" s="89"/>
      <c r="MMY230" s="89"/>
      <c r="MMZ230" s="89"/>
      <c r="MNR230" s="89"/>
      <c r="MNS230" s="89"/>
      <c r="MNV230" s="89"/>
      <c r="MNY230" s="89"/>
      <c r="MOA230" s="89"/>
      <c r="MOC230" s="89"/>
      <c r="MOF230" s="89"/>
      <c r="MOI230" s="89"/>
      <c r="MOL230" s="89"/>
      <c r="MOR230" s="89"/>
      <c r="MOU230" s="89"/>
      <c r="MOX230" s="89"/>
      <c r="MPC230" s="89"/>
      <c r="MPQ230" s="89"/>
      <c r="MPR230" s="89"/>
      <c r="MPS230" s="89"/>
      <c r="MPT230" s="89"/>
      <c r="MPU230" s="89"/>
      <c r="MPV230" s="89"/>
      <c r="MPW230" s="89"/>
      <c r="MPX230" s="89"/>
      <c r="MPY230" s="89"/>
      <c r="MPZ230" s="89"/>
      <c r="MQA230" s="89"/>
      <c r="MQB230" s="89"/>
      <c r="MQC230" s="89"/>
      <c r="MQD230" s="89"/>
      <c r="MQE230" s="89"/>
      <c r="MQF230" s="89"/>
      <c r="MQG230" s="89"/>
      <c r="MQH230" s="89"/>
      <c r="MQI230" s="89"/>
      <c r="MQJ230" s="89"/>
      <c r="MQK230" s="89"/>
      <c r="MQL230" s="89"/>
      <c r="MQM230" s="89"/>
      <c r="MQN230" s="89"/>
      <c r="MQO230" s="89"/>
      <c r="MQP230" s="89"/>
      <c r="MQQ230" s="89"/>
      <c r="MQR230" s="89"/>
      <c r="MQS230" s="89"/>
      <c r="MQT230" s="89"/>
      <c r="MQU230" s="89"/>
      <c r="MQV230" s="89"/>
      <c r="MQW230" s="89"/>
      <c r="MQX230" s="89"/>
      <c r="MQY230" s="89"/>
      <c r="MQZ230" s="89"/>
      <c r="MRA230" s="89"/>
      <c r="MRB230" s="89"/>
      <c r="MRC230" s="89"/>
      <c r="MRF230" s="89"/>
      <c r="MRI230" s="89"/>
      <c r="MRL230" s="89"/>
      <c r="MRO230" s="89"/>
      <c r="MRR230" s="89"/>
      <c r="MSD230" s="89"/>
      <c r="MSG230" s="89"/>
      <c r="MSJ230" s="89"/>
      <c r="MSM230" s="89"/>
      <c r="MSS230" s="89"/>
      <c r="MSV230" s="89"/>
      <c r="MTB230" s="89"/>
      <c r="MTE230" s="89"/>
      <c r="MTH230" s="89"/>
      <c r="MTK230" s="89"/>
      <c r="MTQ230" s="89"/>
      <c r="MTT230" s="89"/>
      <c r="MTZ230" s="89"/>
      <c r="MUB230" s="89"/>
      <c r="MUC230" s="89"/>
      <c r="MUE230" s="89"/>
      <c r="MUH230" s="89"/>
      <c r="MUK230" s="89"/>
      <c r="MUV230" s="89"/>
      <c r="MUX230" s="89"/>
      <c r="MVJ230" s="89"/>
      <c r="MVM230" s="89"/>
      <c r="MVU230" s="89"/>
      <c r="MWO230" s="89"/>
      <c r="MWQ230" s="89"/>
      <c r="MWR230" s="89"/>
      <c r="MWS230" s="89"/>
      <c r="MWT230" s="89"/>
      <c r="MWU230" s="89"/>
      <c r="MWV230" s="89"/>
      <c r="MXN230" s="89"/>
      <c r="MXO230" s="89"/>
      <c r="MXR230" s="89"/>
      <c r="MXU230" s="89"/>
      <c r="MXW230" s="89"/>
      <c r="MXY230" s="89"/>
      <c r="MYB230" s="89"/>
      <c r="MYE230" s="89"/>
      <c r="MYH230" s="89"/>
      <c r="MYN230" s="89"/>
      <c r="MYQ230" s="89"/>
      <c r="MYT230" s="89"/>
      <c r="MYY230" s="89"/>
      <c r="MZM230" s="89"/>
      <c r="MZN230" s="89"/>
      <c r="MZO230" s="89"/>
      <c r="MZP230" s="89"/>
      <c r="MZQ230" s="89"/>
      <c r="MZR230" s="89"/>
      <c r="MZS230" s="89"/>
      <c r="MZT230" s="89"/>
      <c r="MZU230" s="89"/>
      <c r="MZV230" s="89"/>
      <c r="MZW230" s="89"/>
      <c r="MZX230" s="89"/>
      <c r="MZY230" s="89"/>
      <c r="MZZ230" s="89"/>
      <c r="NAA230" s="89"/>
      <c r="NAB230" s="89"/>
      <c r="NAC230" s="89"/>
      <c r="NAD230" s="89"/>
      <c r="NAE230" s="89"/>
      <c r="NAF230" s="89"/>
      <c r="NAG230" s="89"/>
      <c r="NAH230" s="89"/>
      <c r="NAI230" s="89"/>
      <c r="NAJ230" s="89"/>
      <c r="NAK230" s="89"/>
      <c r="NAL230" s="89"/>
      <c r="NAM230" s="89"/>
      <c r="NAN230" s="89"/>
      <c r="NAO230" s="89"/>
      <c r="NAP230" s="89"/>
      <c r="NAQ230" s="89"/>
      <c r="NAR230" s="89"/>
      <c r="NAS230" s="89"/>
      <c r="NAT230" s="89"/>
      <c r="NAU230" s="89"/>
      <c r="NAV230" s="89"/>
      <c r="NAW230" s="89"/>
      <c r="NAX230" s="89"/>
      <c r="NAY230" s="89"/>
      <c r="NBB230" s="89"/>
      <c r="NBE230" s="89"/>
      <c r="NBH230" s="89"/>
      <c r="NBK230" s="89"/>
      <c r="NBN230" s="89"/>
      <c r="NBZ230" s="89"/>
      <c r="NCC230" s="89"/>
      <c r="NCF230" s="89"/>
      <c r="NCI230" s="89"/>
      <c r="NCO230" s="89"/>
      <c r="NCR230" s="89"/>
      <c r="NCX230" s="89"/>
      <c r="NDA230" s="89"/>
      <c r="NDD230" s="89"/>
      <c r="NDG230" s="89"/>
      <c r="NDM230" s="89"/>
      <c r="NDP230" s="89"/>
      <c r="NDV230" s="89"/>
      <c r="NDX230" s="89"/>
      <c r="NDY230" s="89"/>
      <c r="NEA230" s="89"/>
      <c r="NED230" s="89"/>
      <c r="NEG230" s="89"/>
      <c r="NER230" s="89"/>
      <c r="NET230" s="89"/>
      <c r="NFF230" s="89"/>
      <c r="NFI230" s="89"/>
      <c r="NFQ230" s="89"/>
      <c r="NGK230" s="89"/>
      <c r="NGM230" s="89"/>
      <c r="NGN230" s="89"/>
      <c r="NGO230" s="89"/>
      <c r="NGP230" s="89"/>
      <c r="NGQ230" s="89"/>
      <c r="NGR230" s="89"/>
      <c r="NHJ230" s="89"/>
      <c r="NHK230" s="89"/>
      <c r="NHN230" s="89"/>
      <c r="NHQ230" s="89"/>
      <c r="NHS230" s="89"/>
      <c r="NHU230" s="89"/>
      <c r="NHX230" s="89"/>
      <c r="NIA230" s="89"/>
      <c r="NID230" s="89"/>
      <c r="NIJ230" s="89"/>
      <c r="NIM230" s="89"/>
      <c r="NIP230" s="89"/>
      <c r="NIU230" s="89"/>
      <c r="NJI230" s="89"/>
      <c r="NJJ230" s="89"/>
      <c r="NJK230" s="89"/>
      <c r="NJL230" s="89"/>
      <c r="NJM230" s="89"/>
      <c r="NJN230" s="89"/>
      <c r="NJO230" s="89"/>
      <c r="NJP230" s="89"/>
      <c r="NJQ230" s="89"/>
      <c r="NJR230" s="89"/>
      <c r="NJS230" s="89"/>
      <c r="NJT230" s="89"/>
      <c r="NJU230" s="89"/>
      <c r="NJV230" s="89"/>
      <c r="NJW230" s="89"/>
      <c r="NJX230" s="89"/>
      <c r="NJY230" s="89"/>
      <c r="NJZ230" s="89"/>
      <c r="NKA230" s="89"/>
      <c r="NKB230" s="89"/>
      <c r="NKC230" s="89"/>
      <c r="NKD230" s="89"/>
      <c r="NKE230" s="89"/>
      <c r="NKF230" s="89"/>
      <c r="NKG230" s="89"/>
      <c r="NKH230" s="89"/>
      <c r="NKI230" s="89"/>
      <c r="NKJ230" s="89"/>
      <c r="NKK230" s="89"/>
      <c r="NKL230" s="89"/>
      <c r="NKM230" s="89"/>
      <c r="NKN230" s="89"/>
      <c r="NKO230" s="89"/>
      <c r="NKP230" s="89"/>
      <c r="NKQ230" s="89"/>
      <c r="NKR230" s="89"/>
      <c r="NKS230" s="89"/>
      <c r="NKT230" s="89"/>
      <c r="NKU230" s="89"/>
      <c r="NKX230" s="89"/>
      <c r="NLA230" s="89"/>
      <c r="NLD230" s="89"/>
      <c r="NLG230" s="89"/>
      <c r="NLJ230" s="89"/>
      <c r="NLV230" s="89"/>
      <c r="NLY230" s="89"/>
      <c r="NMB230" s="89"/>
      <c r="NME230" s="89"/>
      <c r="NMK230" s="89"/>
      <c r="NMN230" s="89"/>
      <c r="NMT230" s="89"/>
      <c r="NMW230" s="89"/>
      <c r="NMZ230" s="89"/>
      <c r="NNC230" s="89"/>
      <c r="NNI230" s="89"/>
      <c r="NNL230" s="89"/>
      <c r="NNR230" s="89"/>
      <c r="NNT230" s="89"/>
      <c r="NNU230" s="89"/>
      <c r="NNW230" s="89"/>
      <c r="NNZ230" s="89"/>
      <c r="NOC230" s="89"/>
      <c r="NON230" s="89"/>
      <c r="NOP230" s="89"/>
      <c r="NPB230" s="89"/>
      <c r="NPE230" s="89"/>
      <c r="NPM230" s="89"/>
      <c r="NQG230" s="89"/>
      <c r="NQI230" s="89"/>
      <c r="NQJ230" s="89"/>
      <c r="NQK230" s="89"/>
      <c r="NQL230" s="89"/>
      <c r="NQM230" s="89"/>
      <c r="NQN230" s="89"/>
      <c r="NRF230" s="89"/>
      <c r="NRG230" s="89"/>
      <c r="NRJ230" s="89"/>
      <c r="NRM230" s="89"/>
      <c r="NRO230" s="89"/>
      <c r="NRQ230" s="89"/>
      <c r="NRT230" s="89"/>
      <c r="NRW230" s="89"/>
      <c r="NRZ230" s="89"/>
      <c r="NSF230" s="89"/>
      <c r="NSI230" s="89"/>
      <c r="NSL230" s="89"/>
      <c r="NSQ230" s="89"/>
      <c r="NTE230" s="89"/>
      <c r="NTF230" s="89"/>
      <c r="NTG230" s="89"/>
      <c r="NTH230" s="89"/>
      <c r="NTI230" s="89"/>
      <c r="NTJ230" s="89"/>
      <c r="NTK230" s="89"/>
      <c r="NTL230" s="89"/>
      <c r="NTM230" s="89"/>
      <c r="NTN230" s="89"/>
      <c r="NTO230" s="89"/>
      <c r="NTP230" s="89"/>
      <c r="NTQ230" s="89"/>
      <c r="NTR230" s="89"/>
      <c r="NTS230" s="89"/>
      <c r="NTT230" s="89"/>
      <c r="NTU230" s="89"/>
      <c r="NTV230" s="89"/>
      <c r="NTW230" s="89"/>
      <c r="NTX230" s="89"/>
      <c r="NTY230" s="89"/>
      <c r="NTZ230" s="89"/>
      <c r="NUA230" s="89"/>
      <c r="NUB230" s="89"/>
      <c r="NUC230" s="89"/>
      <c r="NUD230" s="89"/>
      <c r="NUE230" s="89"/>
      <c r="NUF230" s="89"/>
      <c r="NUG230" s="89"/>
      <c r="NUH230" s="89"/>
      <c r="NUI230" s="89"/>
      <c r="NUJ230" s="89"/>
      <c r="NUK230" s="89"/>
      <c r="NUL230" s="89"/>
      <c r="NUM230" s="89"/>
      <c r="NUN230" s="89"/>
      <c r="NUO230" s="89"/>
      <c r="NUP230" s="89"/>
      <c r="NUQ230" s="89"/>
      <c r="NUT230" s="89"/>
      <c r="NUW230" s="89"/>
      <c r="NUZ230" s="89"/>
      <c r="NVC230" s="89"/>
      <c r="NVF230" s="89"/>
      <c r="NVR230" s="89"/>
      <c r="NVU230" s="89"/>
      <c r="NVX230" s="89"/>
      <c r="NWA230" s="89"/>
      <c r="NWG230" s="89"/>
      <c r="NWJ230" s="89"/>
      <c r="NWP230" s="89"/>
      <c r="NWS230" s="89"/>
      <c r="NWV230" s="89"/>
      <c r="NWY230" s="89"/>
      <c r="NXE230" s="89"/>
      <c r="NXH230" s="89"/>
      <c r="NXN230" s="89"/>
      <c r="NXP230" s="89"/>
      <c r="NXQ230" s="89"/>
      <c r="NXS230" s="89"/>
      <c r="NXV230" s="89"/>
      <c r="NXY230" s="89"/>
      <c r="NYJ230" s="89"/>
      <c r="NYL230" s="89"/>
      <c r="NYX230" s="89"/>
      <c r="NZA230" s="89"/>
      <c r="NZI230" s="89"/>
      <c r="OAC230" s="89"/>
      <c r="OAE230" s="89"/>
      <c r="OAF230" s="89"/>
      <c r="OAG230" s="89"/>
      <c r="OAH230" s="89"/>
      <c r="OAI230" s="89"/>
      <c r="OAJ230" s="89"/>
      <c r="OBB230" s="89"/>
      <c r="OBC230" s="89"/>
      <c r="OBF230" s="89"/>
      <c r="OBI230" s="89"/>
      <c r="OBK230" s="89"/>
      <c r="OBM230" s="89"/>
      <c r="OBP230" s="89"/>
      <c r="OBS230" s="89"/>
      <c r="OBV230" s="89"/>
      <c r="OCB230" s="89"/>
      <c r="OCE230" s="89"/>
      <c r="OCH230" s="89"/>
      <c r="OCM230" s="89"/>
      <c r="ODA230" s="89"/>
      <c r="ODB230" s="89"/>
      <c r="ODC230" s="89"/>
      <c r="ODD230" s="89"/>
      <c r="ODE230" s="89"/>
      <c r="ODF230" s="89"/>
      <c r="ODG230" s="89"/>
      <c r="ODH230" s="89"/>
      <c r="ODI230" s="89"/>
      <c r="ODJ230" s="89"/>
      <c r="ODK230" s="89"/>
      <c r="ODL230" s="89"/>
      <c r="ODM230" s="89"/>
      <c r="ODN230" s="89"/>
      <c r="ODO230" s="89"/>
      <c r="ODP230" s="89"/>
      <c r="ODQ230" s="89"/>
      <c r="ODR230" s="89"/>
      <c r="ODS230" s="89"/>
      <c r="ODT230" s="89"/>
      <c r="ODU230" s="89"/>
      <c r="ODV230" s="89"/>
      <c r="ODW230" s="89"/>
      <c r="ODX230" s="89"/>
      <c r="ODY230" s="89"/>
      <c r="ODZ230" s="89"/>
      <c r="OEA230" s="89"/>
      <c r="OEB230" s="89"/>
      <c r="OEC230" s="89"/>
      <c r="OED230" s="89"/>
      <c r="OEE230" s="89"/>
      <c r="OEF230" s="89"/>
      <c r="OEG230" s="89"/>
      <c r="OEH230" s="89"/>
      <c r="OEI230" s="89"/>
      <c r="OEJ230" s="89"/>
      <c r="OEK230" s="89"/>
      <c r="OEL230" s="89"/>
      <c r="OEM230" s="89"/>
      <c r="OEP230" s="89"/>
      <c r="OES230" s="89"/>
      <c r="OEV230" s="89"/>
      <c r="OEY230" s="89"/>
      <c r="OFB230" s="89"/>
      <c r="OFN230" s="89"/>
      <c r="OFQ230" s="89"/>
      <c r="OFT230" s="89"/>
      <c r="OFW230" s="89"/>
      <c r="OGC230" s="89"/>
      <c r="OGF230" s="89"/>
      <c r="OGL230" s="89"/>
      <c r="OGO230" s="89"/>
      <c r="OGR230" s="89"/>
      <c r="OGU230" s="89"/>
      <c r="OHA230" s="89"/>
      <c r="OHD230" s="89"/>
      <c r="OHJ230" s="89"/>
      <c r="OHL230" s="89"/>
      <c r="OHM230" s="89"/>
      <c r="OHO230" s="89"/>
      <c r="OHR230" s="89"/>
      <c r="OHU230" s="89"/>
      <c r="OIF230" s="89"/>
      <c r="OIH230" s="89"/>
      <c r="OIT230" s="89"/>
      <c r="OIW230" s="89"/>
      <c r="OJE230" s="89"/>
      <c r="OJY230" s="89"/>
      <c r="OKA230" s="89"/>
      <c r="OKB230" s="89"/>
      <c r="OKC230" s="89"/>
      <c r="OKD230" s="89"/>
      <c r="OKE230" s="89"/>
      <c r="OKF230" s="89"/>
      <c r="OKX230" s="89"/>
      <c r="OKY230" s="89"/>
      <c r="OLB230" s="89"/>
      <c r="OLE230" s="89"/>
      <c r="OLG230" s="89"/>
      <c r="OLI230" s="89"/>
      <c r="OLL230" s="89"/>
      <c r="OLO230" s="89"/>
      <c r="OLR230" s="89"/>
      <c r="OLX230" s="89"/>
      <c r="OMA230" s="89"/>
      <c r="OMD230" s="89"/>
      <c r="OMI230" s="89"/>
      <c r="OMW230" s="89"/>
      <c r="OMX230" s="89"/>
      <c r="OMY230" s="89"/>
      <c r="OMZ230" s="89"/>
      <c r="ONA230" s="89"/>
      <c r="ONB230" s="89"/>
      <c r="ONC230" s="89"/>
      <c r="OND230" s="89"/>
      <c r="ONE230" s="89"/>
      <c r="ONF230" s="89"/>
      <c r="ONG230" s="89"/>
      <c r="ONH230" s="89"/>
      <c r="ONI230" s="89"/>
      <c r="ONJ230" s="89"/>
      <c r="ONK230" s="89"/>
      <c r="ONL230" s="89"/>
      <c r="ONM230" s="89"/>
      <c r="ONN230" s="89"/>
      <c r="ONO230" s="89"/>
      <c r="ONP230" s="89"/>
      <c r="ONQ230" s="89"/>
      <c r="ONR230" s="89"/>
      <c r="ONS230" s="89"/>
      <c r="ONT230" s="89"/>
      <c r="ONU230" s="89"/>
      <c r="ONV230" s="89"/>
      <c r="ONW230" s="89"/>
      <c r="ONX230" s="89"/>
      <c r="ONY230" s="89"/>
      <c r="ONZ230" s="89"/>
      <c r="OOA230" s="89"/>
      <c r="OOB230" s="89"/>
      <c r="OOC230" s="89"/>
      <c r="OOD230" s="89"/>
      <c r="OOE230" s="89"/>
      <c r="OOF230" s="89"/>
      <c r="OOG230" s="89"/>
      <c r="OOH230" s="89"/>
      <c r="OOI230" s="89"/>
      <c r="OOL230" s="89"/>
      <c r="OOO230" s="89"/>
      <c r="OOR230" s="89"/>
      <c r="OOU230" s="89"/>
      <c r="OOX230" s="89"/>
      <c r="OPJ230" s="89"/>
      <c r="OPM230" s="89"/>
      <c r="OPP230" s="89"/>
      <c r="OPS230" s="89"/>
      <c r="OPY230" s="89"/>
      <c r="OQB230" s="89"/>
      <c r="OQH230" s="89"/>
      <c r="OQK230" s="89"/>
      <c r="OQN230" s="89"/>
      <c r="OQQ230" s="89"/>
      <c r="OQW230" s="89"/>
      <c r="OQZ230" s="89"/>
      <c r="ORF230" s="89"/>
      <c r="ORH230" s="89"/>
      <c r="ORI230" s="89"/>
      <c r="ORK230" s="89"/>
      <c r="ORN230" s="89"/>
      <c r="ORQ230" s="89"/>
      <c r="OSB230" s="89"/>
      <c r="OSD230" s="89"/>
      <c r="OSP230" s="89"/>
      <c r="OSS230" s="89"/>
      <c r="OTA230" s="89"/>
      <c r="OTU230" s="89"/>
      <c r="OTW230" s="89"/>
      <c r="OTX230" s="89"/>
      <c r="OTY230" s="89"/>
      <c r="OTZ230" s="89"/>
      <c r="OUA230" s="89"/>
      <c r="OUB230" s="89"/>
      <c r="OUT230" s="89"/>
      <c r="OUU230" s="89"/>
      <c r="OUX230" s="89"/>
      <c r="OVA230" s="89"/>
      <c r="OVC230" s="89"/>
      <c r="OVE230" s="89"/>
      <c r="OVH230" s="89"/>
      <c r="OVK230" s="89"/>
      <c r="OVN230" s="89"/>
      <c r="OVT230" s="89"/>
      <c r="OVW230" s="89"/>
      <c r="OVZ230" s="89"/>
      <c r="OWE230" s="89"/>
      <c r="OWS230" s="89"/>
      <c r="OWT230" s="89"/>
      <c r="OWU230" s="89"/>
      <c r="OWV230" s="89"/>
      <c r="OWW230" s="89"/>
      <c r="OWX230" s="89"/>
      <c r="OWY230" s="89"/>
      <c r="OWZ230" s="89"/>
      <c r="OXA230" s="89"/>
      <c r="OXB230" s="89"/>
      <c r="OXC230" s="89"/>
      <c r="OXD230" s="89"/>
      <c r="OXE230" s="89"/>
      <c r="OXF230" s="89"/>
      <c r="OXG230" s="89"/>
      <c r="OXH230" s="89"/>
      <c r="OXI230" s="89"/>
      <c r="OXJ230" s="89"/>
      <c r="OXK230" s="89"/>
      <c r="OXL230" s="89"/>
      <c r="OXM230" s="89"/>
      <c r="OXN230" s="89"/>
      <c r="OXO230" s="89"/>
      <c r="OXP230" s="89"/>
      <c r="OXQ230" s="89"/>
      <c r="OXR230" s="89"/>
      <c r="OXS230" s="89"/>
      <c r="OXT230" s="89"/>
      <c r="OXU230" s="89"/>
      <c r="OXV230" s="89"/>
      <c r="OXW230" s="89"/>
      <c r="OXX230" s="89"/>
      <c r="OXY230" s="89"/>
      <c r="OXZ230" s="89"/>
      <c r="OYA230" s="89"/>
      <c r="OYB230" s="89"/>
      <c r="OYC230" s="89"/>
      <c r="OYD230" s="89"/>
      <c r="OYE230" s="89"/>
      <c r="OYH230" s="89"/>
      <c r="OYK230" s="89"/>
      <c r="OYN230" s="89"/>
      <c r="OYQ230" s="89"/>
      <c r="OYT230" s="89"/>
      <c r="OZF230" s="89"/>
      <c r="OZI230" s="89"/>
      <c r="OZL230" s="89"/>
      <c r="OZO230" s="89"/>
      <c r="OZU230" s="89"/>
      <c r="OZX230" s="89"/>
      <c r="PAD230" s="89"/>
      <c r="PAG230" s="89"/>
      <c r="PAJ230" s="89"/>
      <c r="PAM230" s="89"/>
      <c r="PAS230" s="89"/>
      <c r="PAV230" s="89"/>
      <c r="PBB230" s="89"/>
      <c r="PBD230" s="89"/>
      <c r="PBE230" s="89"/>
      <c r="PBG230" s="89"/>
      <c r="PBJ230" s="89"/>
      <c r="PBM230" s="89"/>
      <c r="PBX230" s="89"/>
      <c r="PBZ230" s="89"/>
      <c r="PCL230" s="89"/>
      <c r="PCO230" s="89"/>
      <c r="PCW230" s="89"/>
      <c r="PDQ230" s="89"/>
      <c r="PDS230" s="89"/>
      <c r="PDT230" s="89"/>
      <c r="PDU230" s="89"/>
      <c r="PDV230" s="89"/>
      <c r="PDW230" s="89"/>
      <c r="PDX230" s="89"/>
      <c r="PEP230" s="89"/>
      <c r="PEQ230" s="89"/>
      <c r="PET230" s="89"/>
      <c r="PEW230" s="89"/>
      <c r="PEY230" s="89"/>
      <c r="PFA230" s="89"/>
      <c r="PFD230" s="89"/>
      <c r="PFG230" s="89"/>
      <c r="PFJ230" s="89"/>
      <c r="PFP230" s="89"/>
      <c r="PFS230" s="89"/>
      <c r="PFV230" s="89"/>
      <c r="PGA230" s="89"/>
      <c r="PGO230" s="89"/>
      <c r="PGP230" s="89"/>
      <c r="PGQ230" s="89"/>
      <c r="PGR230" s="89"/>
      <c r="PGS230" s="89"/>
      <c r="PGT230" s="89"/>
      <c r="PGU230" s="89"/>
      <c r="PGV230" s="89"/>
      <c r="PGW230" s="89"/>
      <c r="PGX230" s="89"/>
      <c r="PGY230" s="89"/>
      <c r="PGZ230" s="89"/>
      <c r="PHA230" s="89"/>
      <c r="PHB230" s="89"/>
      <c r="PHC230" s="89"/>
      <c r="PHD230" s="89"/>
      <c r="PHE230" s="89"/>
      <c r="PHF230" s="89"/>
      <c r="PHG230" s="89"/>
      <c r="PHH230" s="89"/>
      <c r="PHI230" s="89"/>
      <c r="PHJ230" s="89"/>
      <c r="PHK230" s="89"/>
      <c r="PHL230" s="89"/>
      <c r="PHM230" s="89"/>
      <c r="PHN230" s="89"/>
      <c r="PHO230" s="89"/>
      <c r="PHP230" s="89"/>
      <c r="PHQ230" s="89"/>
      <c r="PHR230" s="89"/>
      <c r="PHS230" s="89"/>
      <c r="PHT230" s="89"/>
      <c r="PHU230" s="89"/>
      <c r="PHV230" s="89"/>
      <c r="PHW230" s="89"/>
      <c r="PHX230" s="89"/>
      <c r="PHY230" s="89"/>
      <c r="PHZ230" s="89"/>
      <c r="PIA230" s="89"/>
      <c r="PID230" s="89"/>
      <c r="PIG230" s="89"/>
      <c r="PIJ230" s="89"/>
      <c r="PIM230" s="89"/>
      <c r="PIP230" s="89"/>
      <c r="PJB230" s="89"/>
      <c r="PJE230" s="89"/>
      <c r="PJH230" s="89"/>
      <c r="PJK230" s="89"/>
      <c r="PJQ230" s="89"/>
      <c r="PJT230" s="89"/>
      <c r="PJZ230" s="89"/>
      <c r="PKC230" s="89"/>
      <c r="PKF230" s="89"/>
      <c r="PKI230" s="89"/>
      <c r="PKO230" s="89"/>
      <c r="PKR230" s="89"/>
      <c r="PKX230" s="89"/>
      <c r="PKZ230" s="89"/>
      <c r="PLA230" s="89"/>
      <c r="PLC230" s="89"/>
      <c r="PLF230" s="89"/>
      <c r="PLI230" s="89"/>
      <c r="PLT230" s="89"/>
      <c r="PLV230" s="89"/>
      <c r="PMH230" s="89"/>
      <c r="PMK230" s="89"/>
      <c r="PMS230" s="89"/>
      <c r="PNM230" s="89"/>
      <c r="PNO230" s="89"/>
      <c r="PNP230" s="89"/>
      <c r="PNQ230" s="89"/>
      <c r="PNR230" s="89"/>
      <c r="PNS230" s="89"/>
      <c r="PNT230" s="89"/>
      <c r="POL230" s="89"/>
      <c r="POM230" s="89"/>
      <c r="POP230" s="89"/>
      <c r="POS230" s="89"/>
      <c r="POU230" s="89"/>
      <c r="POW230" s="89"/>
      <c r="POZ230" s="89"/>
      <c r="PPC230" s="89"/>
      <c r="PPF230" s="89"/>
      <c r="PPL230" s="89"/>
      <c r="PPO230" s="89"/>
      <c r="PPR230" s="89"/>
      <c r="PPW230" s="89"/>
      <c r="PQK230" s="89"/>
      <c r="PQL230" s="89"/>
      <c r="PQM230" s="89"/>
      <c r="PQN230" s="89"/>
      <c r="PQO230" s="89"/>
      <c r="PQP230" s="89"/>
      <c r="PQQ230" s="89"/>
      <c r="PQR230" s="89"/>
      <c r="PQS230" s="89"/>
      <c r="PQT230" s="89"/>
      <c r="PQU230" s="89"/>
      <c r="PQV230" s="89"/>
      <c r="PQW230" s="89"/>
      <c r="PQX230" s="89"/>
      <c r="PQY230" s="89"/>
      <c r="PQZ230" s="89"/>
      <c r="PRA230" s="89"/>
      <c r="PRB230" s="89"/>
      <c r="PRC230" s="89"/>
      <c r="PRD230" s="89"/>
      <c r="PRE230" s="89"/>
      <c r="PRF230" s="89"/>
      <c r="PRG230" s="89"/>
      <c r="PRH230" s="89"/>
      <c r="PRI230" s="89"/>
      <c r="PRJ230" s="89"/>
      <c r="PRK230" s="89"/>
      <c r="PRL230" s="89"/>
      <c r="PRM230" s="89"/>
      <c r="PRN230" s="89"/>
      <c r="PRO230" s="89"/>
      <c r="PRP230" s="89"/>
      <c r="PRQ230" s="89"/>
      <c r="PRR230" s="89"/>
      <c r="PRS230" s="89"/>
      <c r="PRT230" s="89"/>
      <c r="PRU230" s="89"/>
      <c r="PRV230" s="89"/>
      <c r="PRW230" s="89"/>
      <c r="PRZ230" s="89"/>
      <c r="PSC230" s="89"/>
      <c r="PSF230" s="89"/>
      <c r="PSI230" s="89"/>
      <c r="PSL230" s="89"/>
      <c r="PSX230" s="89"/>
      <c r="PTA230" s="89"/>
      <c r="PTD230" s="89"/>
      <c r="PTG230" s="89"/>
      <c r="PTM230" s="89"/>
      <c r="PTP230" s="89"/>
      <c r="PTV230" s="89"/>
      <c r="PTY230" s="89"/>
      <c r="PUB230" s="89"/>
      <c r="PUE230" s="89"/>
      <c r="PUK230" s="89"/>
      <c r="PUN230" s="89"/>
      <c r="PUT230" s="89"/>
      <c r="PUV230" s="89"/>
      <c r="PUW230" s="89"/>
      <c r="PUY230" s="89"/>
      <c r="PVB230" s="89"/>
      <c r="PVE230" s="89"/>
      <c r="PVP230" s="89"/>
      <c r="PVR230" s="89"/>
      <c r="PWD230" s="89"/>
      <c r="PWG230" s="89"/>
      <c r="PWO230" s="89"/>
      <c r="PXI230" s="89"/>
      <c r="PXK230" s="89"/>
      <c r="PXL230" s="89"/>
      <c r="PXM230" s="89"/>
      <c r="PXN230" s="89"/>
      <c r="PXO230" s="89"/>
      <c r="PXP230" s="89"/>
      <c r="PYH230" s="89"/>
      <c r="PYI230" s="89"/>
      <c r="PYL230" s="89"/>
      <c r="PYO230" s="89"/>
      <c r="PYQ230" s="89"/>
      <c r="PYS230" s="89"/>
      <c r="PYV230" s="89"/>
      <c r="PYY230" s="89"/>
      <c r="PZB230" s="89"/>
      <c r="PZH230" s="89"/>
      <c r="PZK230" s="89"/>
      <c r="PZN230" s="89"/>
      <c r="PZS230" s="89"/>
      <c r="QAG230" s="89"/>
      <c r="QAH230" s="89"/>
      <c r="QAI230" s="89"/>
      <c r="QAJ230" s="89"/>
      <c r="QAK230" s="89"/>
      <c r="QAL230" s="89"/>
      <c r="QAM230" s="89"/>
      <c r="QAN230" s="89"/>
      <c r="QAO230" s="89"/>
      <c r="QAP230" s="89"/>
      <c r="QAQ230" s="89"/>
      <c r="QAR230" s="89"/>
      <c r="QAS230" s="89"/>
      <c r="QAT230" s="89"/>
      <c r="QAU230" s="89"/>
      <c r="QAV230" s="89"/>
      <c r="QAW230" s="89"/>
      <c r="QAX230" s="89"/>
      <c r="QAY230" s="89"/>
      <c r="QAZ230" s="89"/>
      <c r="QBA230" s="89"/>
      <c r="QBB230" s="89"/>
      <c r="QBC230" s="89"/>
      <c r="QBD230" s="89"/>
      <c r="QBE230" s="89"/>
      <c r="QBF230" s="89"/>
      <c r="QBG230" s="89"/>
      <c r="QBH230" s="89"/>
      <c r="QBI230" s="89"/>
      <c r="QBJ230" s="89"/>
      <c r="QBK230" s="89"/>
      <c r="QBL230" s="89"/>
      <c r="QBM230" s="89"/>
      <c r="QBN230" s="89"/>
      <c r="QBO230" s="89"/>
      <c r="QBP230" s="89"/>
      <c r="QBQ230" s="89"/>
      <c r="QBR230" s="89"/>
      <c r="QBS230" s="89"/>
      <c r="QBV230" s="89"/>
      <c r="QBY230" s="89"/>
      <c r="QCB230" s="89"/>
      <c r="QCE230" s="89"/>
      <c r="QCH230" s="89"/>
      <c r="QCT230" s="89"/>
      <c r="QCW230" s="89"/>
      <c r="QCZ230" s="89"/>
      <c r="QDC230" s="89"/>
      <c r="QDI230" s="89"/>
      <c r="QDL230" s="89"/>
      <c r="QDR230" s="89"/>
      <c r="QDU230" s="89"/>
      <c r="QDX230" s="89"/>
      <c r="QEA230" s="89"/>
      <c r="QEG230" s="89"/>
      <c r="QEJ230" s="89"/>
      <c r="QEP230" s="89"/>
      <c r="QER230" s="89"/>
      <c r="QES230" s="89"/>
      <c r="QEU230" s="89"/>
      <c r="QEX230" s="89"/>
      <c r="QFA230" s="89"/>
      <c r="QFL230" s="89"/>
      <c r="QFN230" s="89"/>
      <c r="QFZ230" s="89"/>
      <c r="QGC230" s="89"/>
      <c r="QGK230" s="89"/>
      <c r="QHE230" s="89"/>
      <c r="QHG230" s="89"/>
      <c r="QHH230" s="89"/>
      <c r="QHI230" s="89"/>
      <c r="QHJ230" s="89"/>
      <c r="QHK230" s="89"/>
      <c r="QHL230" s="89"/>
      <c r="QID230" s="89"/>
      <c r="QIE230" s="89"/>
      <c r="QIH230" s="89"/>
      <c r="QIK230" s="89"/>
      <c r="QIM230" s="89"/>
      <c r="QIO230" s="89"/>
      <c r="QIR230" s="89"/>
      <c r="QIU230" s="89"/>
      <c r="QIX230" s="89"/>
      <c r="QJD230" s="89"/>
      <c r="QJG230" s="89"/>
      <c r="QJJ230" s="89"/>
      <c r="QJO230" s="89"/>
      <c r="QKC230" s="89"/>
      <c r="QKD230" s="89"/>
      <c r="QKE230" s="89"/>
      <c r="QKF230" s="89"/>
      <c r="QKG230" s="89"/>
      <c r="QKH230" s="89"/>
      <c r="QKI230" s="89"/>
      <c r="QKJ230" s="89"/>
      <c r="QKK230" s="89"/>
      <c r="QKL230" s="89"/>
      <c r="QKM230" s="89"/>
      <c r="QKN230" s="89"/>
      <c r="QKO230" s="89"/>
      <c r="QKP230" s="89"/>
      <c r="QKQ230" s="89"/>
      <c r="QKR230" s="89"/>
      <c r="QKS230" s="89"/>
      <c r="QKT230" s="89"/>
      <c r="QKU230" s="89"/>
      <c r="QKV230" s="89"/>
      <c r="QKW230" s="89"/>
      <c r="QKX230" s="89"/>
      <c r="QKY230" s="89"/>
      <c r="QKZ230" s="89"/>
      <c r="QLA230" s="89"/>
      <c r="QLB230" s="89"/>
      <c r="QLC230" s="89"/>
      <c r="QLD230" s="89"/>
      <c r="QLE230" s="89"/>
      <c r="QLF230" s="89"/>
      <c r="QLG230" s="89"/>
      <c r="QLH230" s="89"/>
      <c r="QLI230" s="89"/>
      <c r="QLJ230" s="89"/>
      <c r="QLK230" s="89"/>
      <c r="QLL230" s="89"/>
      <c r="QLM230" s="89"/>
      <c r="QLN230" s="89"/>
      <c r="QLO230" s="89"/>
      <c r="QLR230" s="89"/>
      <c r="QLU230" s="89"/>
      <c r="QLX230" s="89"/>
      <c r="QMA230" s="89"/>
      <c r="QMD230" s="89"/>
      <c r="QMP230" s="89"/>
      <c r="QMS230" s="89"/>
      <c r="QMV230" s="89"/>
      <c r="QMY230" s="89"/>
      <c r="QNE230" s="89"/>
      <c r="QNH230" s="89"/>
      <c r="QNN230" s="89"/>
      <c r="QNQ230" s="89"/>
      <c r="QNT230" s="89"/>
      <c r="QNW230" s="89"/>
      <c r="QOC230" s="89"/>
      <c r="QOF230" s="89"/>
      <c r="QOL230" s="89"/>
      <c r="QON230" s="89"/>
      <c r="QOO230" s="89"/>
      <c r="QOQ230" s="89"/>
      <c r="QOT230" s="89"/>
      <c r="QOW230" s="89"/>
      <c r="QPH230" s="89"/>
      <c r="QPJ230" s="89"/>
      <c r="QPV230" s="89"/>
      <c r="QPY230" s="89"/>
      <c r="QQG230" s="89"/>
      <c r="QRA230" s="89"/>
      <c r="QRC230" s="89"/>
      <c r="QRD230" s="89"/>
      <c r="QRE230" s="89"/>
      <c r="QRF230" s="89"/>
      <c r="QRG230" s="89"/>
      <c r="QRH230" s="89"/>
      <c r="QRZ230" s="89"/>
      <c r="QSA230" s="89"/>
      <c r="QSD230" s="89"/>
      <c r="QSG230" s="89"/>
      <c r="QSI230" s="89"/>
      <c r="QSK230" s="89"/>
      <c r="QSN230" s="89"/>
      <c r="QSQ230" s="89"/>
      <c r="QST230" s="89"/>
      <c r="QSZ230" s="89"/>
      <c r="QTC230" s="89"/>
      <c r="QTF230" s="89"/>
      <c r="QTK230" s="89"/>
      <c r="QTY230" s="89"/>
      <c r="QTZ230" s="89"/>
      <c r="QUA230" s="89"/>
      <c r="QUB230" s="89"/>
      <c r="QUC230" s="89"/>
      <c r="QUD230" s="89"/>
      <c r="QUE230" s="89"/>
      <c r="QUF230" s="89"/>
      <c r="QUG230" s="89"/>
      <c r="QUH230" s="89"/>
      <c r="QUI230" s="89"/>
      <c r="QUJ230" s="89"/>
      <c r="QUK230" s="89"/>
      <c r="QUL230" s="89"/>
      <c r="QUM230" s="89"/>
      <c r="QUN230" s="89"/>
      <c r="QUO230" s="89"/>
      <c r="QUP230" s="89"/>
      <c r="QUQ230" s="89"/>
      <c r="QUR230" s="89"/>
      <c r="QUS230" s="89"/>
      <c r="QUT230" s="89"/>
      <c r="QUU230" s="89"/>
      <c r="QUV230" s="89"/>
      <c r="QUW230" s="89"/>
      <c r="QUX230" s="89"/>
      <c r="QUY230" s="89"/>
      <c r="QUZ230" s="89"/>
      <c r="QVA230" s="89"/>
      <c r="QVB230" s="89"/>
      <c r="QVC230" s="89"/>
      <c r="QVD230" s="89"/>
      <c r="QVE230" s="89"/>
      <c r="QVF230" s="89"/>
      <c r="QVG230" s="89"/>
      <c r="QVH230" s="89"/>
      <c r="QVI230" s="89"/>
      <c r="QVJ230" s="89"/>
      <c r="QVK230" s="89"/>
      <c r="QVN230" s="89"/>
      <c r="QVQ230" s="89"/>
      <c r="QVT230" s="89"/>
      <c r="QVW230" s="89"/>
      <c r="QVZ230" s="89"/>
      <c r="QWL230" s="89"/>
      <c r="QWO230" s="89"/>
      <c r="QWR230" s="89"/>
      <c r="QWU230" s="89"/>
      <c r="QXA230" s="89"/>
      <c r="QXD230" s="89"/>
      <c r="QXJ230" s="89"/>
      <c r="QXM230" s="89"/>
      <c r="QXP230" s="89"/>
      <c r="QXS230" s="89"/>
      <c r="QXY230" s="89"/>
      <c r="QYB230" s="89"/>
      <c r="QYH230" s="89"/>
      <c r="QYJ230" s="89"/>
      <c r="QYK230" s="89"/>
      <c r="QYM230" s="89"/>
      <c r="QYP230" s="89"/>
      <c r="QYS230" s="89"/>
      <c r="QZD230" s="89"/>
      <c r="QZF230" s="89"/>
      <c r="QZR230" s="89"/>
      <c r="QZU230" s="89"/>
      <c r="RAC230" s="89"/>
      <c r="RAW230" s="89"/>
      <c r="RAY230" s="89"/>
      <c r="RAZ230" s="89"/>
      <c r="RBA230" s="89"/>
      <c r="RBB230" s="89"/>
      <c r="RBC230" s="89"/>
      <c r="RBD230" s="89"/>
      <c r="RBV230" s="89"/>
      <c r="RBW230" s="89"/>
      <c r="RBZ230" s="89"/>
      <c r="RCC230" s="89"/>
      <c r="RCE230" s="89"/>
      <c r="RCG230" s="89"/>
      <c r="RCJ230" s="89"/>
      <c r="RCM230" s="89"/>
      <c r="RCP230" s="89"/>
      <c r="RCV230" s="89"/>
      <c r="RCY230" s="89"/>
      <c r="RDB230" s="89"/>
      <c r="RDG230" s="89"/>
      <c r="RDU230" s="89"/>
      <c r="RDV230" s="89"/>
      <c r="RDW230" s="89"/>
      <c r="RDX230" s="89"/>
      <c r="RDY230" s="89"/>
      <c r="RDZ230" s="89"/>
      <c r="REA230" s="89"/>
      <c r="REB230" s="89"/>
      <c r="REC230" s="89"/>
      <c r="RED230" s="89"/>
      <c r="REE230" s="89"/>
      <c r="REF230" s="89"/>
      <c r="REG230" s="89"/>
      <c r="REH230" s="89"/>
      <c r="REI230" s="89"/>
      <c r="REJ230" s="89"/>
      <c r="REK230" s="89"/>
      <c r="REL230" s="89"/>
      <c r="REM230" s="89"/>
      <c r="REN230" s="89"/>
      <c r="REO230" s="89"/>
      <c r="REP230" s="89"/>
      <c r="REQ230" s="89"/>
      <c r="RER230" s="89"/>
      <c r="RES230" s="89"/>
      <c r="RET230" s="89"/>
      <c r="REU230" s="89"/>
      <c r="REV230" s="89"/>
      <c r="REW230" s="89"/>
      <c r="REX230" s="89"/>
      <c r="REY230" s="89"/>
      <c r="REZ230" s="89"/>
      <c r="RFA230" s="89"/>
      <c r="RFB230" s="89"/>
      <c r="RFC230" s="89"/>
      <c r="RFD230" s="89"/>
      <c r="RFE230" s="89"/>
      <c r="RFF230" s="89"/>
      <c r="RFG230" s="89"/>
      <c r="RFJ230" s="89"/>
      <c r="RFM230" s="89"/>
      <c r="RFP230" s="89"/>
      <c r="RFS230" s="89"/>
      <c r="RFV230" s="89"/>
      <c r="RGH230" s="89"/>
      <c r="RGK230" s="89"/>
      <c r="RGN230" s="89"/>
      <c r="RGQ230" s="89"/>
      <c r="RGW230" s="89"/>
      <c r="RGZ230" s="89"/>
      <c r="RHF230" s="89"/>
      <c r="RHI230" s="89"/>
      <c r="RHL230" s="89"/>
      <c r="RHO230" s="89"/>
      <c r="RHU230" s="89"/>
      <c r="RHX230" s="89"/>
      <c r="RID230" s="89"/>
      <c r="RIF230" s="89"/>
      <c r="RIG230" s="89"/>
      <c r="RII230" s="89"/>
      <c r="RIL230" s="89"/>
      <c r="RIO230" s="89"/>
      <c r="RIZ230" s="89"/>
      <c r="RJB230" s="89"/>
      <c r="RJN230" s="89"/>
      <c r="RJQ230" s="89"/>
      <c r="RJY230" s="89"/>
      <c r="RKS230" s="89"/>
      <c r="RKU230" s="89"/>
      <c r="RKV230" s="89"/>
      <c r="RKW230" s="89"/>
      <c r="RKX230" s="89"/>
      <c r="RKY230" s="89"/>
      <c r="RKZ230" s="89"/>
      <c r="RLR230" s="89"/>
      <c r="RLS230" s="89"/>
      <c r="RLV230" s="89"/>
      <c r="RLY230" s="89"/>
      <c r="RMA230" s="89"/>
      <c r="RMC230" s="89"/>
      <c r="RMF230" s="89"/>
      <c r="RMI230" s="89"/>
      <c r="RML230" s="89"/>
      <c r="RMR230" s="89"/>
      <c r="RMU230" s="89"/>
      <c r="RMX230" s="89"/>
      <c r="RNC230" s="89"/>
      <c r="RNQ230" s="89"/>
      <c r="RNR230" s="89"/>
      <c r="RNS230" s="89"/>
      <c r="RNT230" s="89"/>
      <c r="RNU230" s="89"/>
      <c r="RNV230" s="89"/>
      <c r="RNW230" s="89"/>
      <c r="RNX230" s="89"/>
      <c r="RNY230" s="89"/>
      <c r="RNZ230" s="89"/>
      <c r="ROA230" s="89"/>
      <c r="ROB230" s="89"/>
      <c r="ROC230" s="89"/>
      <c r="ROD230" s="89"/>
      <c r="ROE230" s="89"/>
      <c r="ROF230" s="89"/>
      <c r="ROG230" s="89"/>
      <c r="ROH230" s="89"/>
      <c r="ROI230" s="89"/>
      <c r="ROJ230" s="89"/>
      <c r="ROK230" s="89"/>
      <c r="ROL230" s="89"/>
      <c r="ROM230" s="89"/>
      <c r="RON230" s="89"/>
      <c r="ROO230" s="89"/>
      <c r="ROP230" s="89"/>
      <c r="ROQ230" s="89"/>
      <c r="ROR230" s="89"/>
      <c r="ROS230" s="89"/>
      <c r="ROT230" s="89"/>
      <c r="ROU230" s="89"/>
      <c r="ROV230" s="89"/>
      <c r="ROW230" s="89"/>
      <c r="ROX230" s="89"/>
      <c r="ROY230" s="89"/>
      <c r="ROZ230" s="89"/>
      <c r="RPA230" s="89"/>
      <c r="RPB230" s="89"/>
      <c r="RPC230" s="89"/>
      <c r="RPF230" s="89"/>
      <c r="RPI230" s="89"/>
      <c r="RPL230" s="89"/>
      <c r="RPO230" s="89"/>
      <c r="RPR230" s="89"/>
      <c r="RQD230" s="89"/>
      <c r="RQG230" s="89"/>
      <c r="RQJ230" s="89"/>
      <c r="RQM230" s="89"/>
      <c r="RQS230" s="89"/>
      <c r="RQV230" s="89"/>
      <c r="RRB230" s="89"/>
      <c r="RRE230" s="89"/>
      <c r="RRH230" s="89"/>
      <c r="RRK230" s="89"/>
      <c r="RRQ230" s="89"/>
      <c r="RRT230" s="89"/>
      <c r="RRZ230" s="89"/>
      <c r="RSB230" s="89"/>
      <c r="RSC230" s="89"/>
      <c r="RSE230" s="89"/>
      <c r="RSH230" s="89"/>
      <c r="RSK230" s="89"/>
      <c r="RSV230" s="89"/>
      <c r="RSX230" s="89"/>
      <c r="RTJ230" s="89"/>
      <c r="RTM230" s="89"/>
      <c r="RTU230" s="89"/>
      <c r="RUO230" s="89"/>
      <c r="RUQ230" s="89"/>
      <c r="RUR230" s="89"/>
      <c r="RUS230" s="89"/>
      <c r="RUT230" s="89"/>
      <c r="RUU230" s="89"/>
      <c r="RUV230" s="89"/>
      <c r="RVN230" s="89"/>
      <c r="RVO230" s="89"/>
      <c r="RVR230" s="89"/>
      <c r="RVU230" s="89"/>
      <c r="RVW230" s="89"/>
      <c r="RVY230" s="89"/>
      <c r="RWB230" s="89"/>
      <c r="RWE230" s="89"/>
      <c r="RWH230" s="89"/>
      <c r="RWN230" s="89"/>
      <c r="RWQ230" s="89"/>
      <c r="RWT230" s="89"/>
      <c r="RWY230" s="89"/>
      <c r="RXM230" s="89"/>
      <c r="RXN230" s="89"/>
      <c r="RXO230" s="89"/>
      <c r="RXP230" s="89"/>
      <c r="RXQ230" s="89"/>
      <c r="RXR230" s="89"/>
      <c r="RXS230" s="89"/>
      <c r="RXT230" s="89"/>
      <c r="RXU230" s="89"/>
      <c r="RXV230" s="89"/>
      <c r="RXW230" s="89"/>
      <c r="RXX230" s="89"/>
      <c r="RXY230" s="89"/>
      <c r="RXZ230" s="89"/>
      <c r="RYA230" s="89"/>
      <c r="RYB230" s="89"/>
      <c r="RYC230" s="89"/>
      <c r="RYD230" s="89"/>
      <c r="RYE230" s="89"/>
      <c r="RYF230" s="89"/>
      <c r="RYG230" s="89"/>
      <c r="RYH230" s="89"/>
      <c r="RYI230" s="89"/>
      <c r="RYJ230" s="89"/>
      <c r="RYK230" s="89"/>
      <c r="RYL230" s="89"/>
      <c r="RYM230" s="89"/>
      <c r="RYN230" s="89"/>
      <c r="RYO230" s="89"/>
      <c r="RYP230" s="89"/>
      <c r="RYQ230" s="89"/>
      <c r="RYR230" s="89"/>
      <c r="RYS230" s="89"/>
      <c r="RYT230" s="89"/>
      <c r="RYU230" s="89"/>
      <c r="RYV230" s="89"/>
      <c r="RYW230" s="89"/>
      <c r="RYX230" s="89"/>
      <c r="RYY230" s="89"/>
      <c r="RZB230" s="89"/>
      <c r="RZE230" s="89"/>
      <c r="RZH230" s="89"/>
      <c r="RZK230" s="89"/>
      <c r="RZN230" s="89"/>
      <c r="RZZ230" s="89"/>
      <c r="SAC230" s="89"/>
      <c r="SAF230" s="89"/>
      <c r="SAI230" s="89"/>
      <c r="SAO230" s="89"/>
      <c r="SAR230" s="89"/>
      <c r="SAX230" s="89"/>
      <c r="SBA230" s="89"/>
      <c r="SBD230" s="89"/>
      <c r="SBG230" s="89"/>
      <c r="SBM230" s="89"/>
      <c r="SBP230" s="89"/>
      <c r="SBV230" s="89"/>
      <c r="SBX230" s="89"/>
      <c r="SBY230" s="89"/>
      <c r="SCA230" s="89"/>
      <c r="SCD230" s="89"/>
      <c r="SCG230" s="89"/>
      <c r="SCR230" s="89"/>
      <c r="SCT230" s="89"/>
      <c r="SDF230" s="89"/>
      <c r="SDI230" s="89"/>
      <c r="SDQ230" s="89"/>
      <c r="SEK230" s="89"/>
      <c r="SEM230" s="89"/>
      <c r="SEN230" s="89"/>
      <c r="SEO230" s="89"/>
      <c r="SEP230" s="89"/>
      <c r="SEQ230" s="89"/>
      <c r="SER230" s="89"/>
      <c r="SFJ230" s="89"/>
      <c r="SFK230" s="89"/>
      <c r="SFN230" s="89"/>
      <c r="SFQ230" s="89"/>
      <c r="SFS230" s="89"/>
      <c r="SFU230" s="89"/>
      <c r="SFX230" s="89"/>
      <c r="SGA230" s="89"/>
      <c r="SGD230" s="89"/>
      <c r="SGJ230" s="89"/>
      <c r="SGM230" s="89"/>
      <c r="SGP230" s="89"/>
      <c r="SGU230" s="89"/>
      <c r="SHI230" s="89"/>
      <c r="SHJ230" s="89"/>
      <c r="SHK230" s="89"/>
      <c r="SHL230" s="89"/>
      <c r="SHM230" s="89"/>
      <c r="SHN230" s="89"/>
      <c r="SHO230" s="89"/>
      <c r="SHP230" s="89"/>
      <c r="SHQ230" s="89"/>
      <c r="SHR230" s="89"/>
      <c r="SHS230" s="89"/>
      <c r="SHT230" s="89"/>
      <c r="SHU230" s="89"/>
      <c r="SHV230" s="89"/>
      <c r="SHW230" s="89"/>
      <c r="SHX230" s="89"/>
      <c r="SHY230" s="89"/>
      <c r="SHZ230" s="89"/>
      <c r="SIA230" s="89"/>
      <c r="SIB230" s="89"/>
      <c r="SIC230" s="89"/>
      <c r="SID230" s="89"/>
      <c r="SIE230" s="89"/>
      <c r="SIF230" s="89"/>
      <c r="SIG230" s="89"/>
      <c r="SIH230" s="89"/>
      <c r="SII230" s="89"/>
      <c r="SIJ230" s="89"/>
      <c r="SIK230" s="89"/>
      <c r="SIL230" s="89"/>
      <c r="SIM230" s="89"/>
      <c r="SIN230" s="89"/>
      <c r="SIO230" s="89"/>
      <c r="SIP230" s="89"/>
      <c r="SIQ230" s="89"/>
      <c r="SIR230" s="89"/>
      <c r="SIS230" s="89"/>
      <c r="SIT230" s="89"/>
      <c r="SIU230" s="89"/>
      <c r="SIX230" s="89"/>
      <c r="SJA230" s="89"/>
      <c r="SJD230" s="89"/>
      <c r="SJG230" s="89"/>
      <c r="SJJ230" s="89"/>
      <c r="SJV230" s="89"/>
      <c r="SJY230" s="89"/>
      <c r="SKB230" s="89"/>
      <c r="SKE230" s="89"/>
      <c r="SKK230" s="89"/>
      <c r="SKN230" s="89"/>
      <c r="SKT230" s="89"/>
      <c r="SKW230" s="89"/>
      <c r="SKZ230" s="89"/>
      <c r="SLC230" s="89"/>
      <c r="SLI230" s="89"/>
      <c r="SLL230" s="89"/>
      <c r="SLR230" s="89"/>
      <c r="SLT230" s="89"/>
      <c r="SLU230" s="89"/>
      <c r="SLW230" s="89"/>
      <c r="SLZ230" s="89"/>
      <c r="SMC230" s="89"/>
      <c r="SMN230" s="89"/>
      <c r="SMP230" s="89"/>
      <c r="SNB230" s="89"/>
      <c r="SNE230" s="89"/>
      <c r="SNM230" s="89"/>
      <c r="SOG230" s="89"/>
      <c r="SOI230" s="89"/>
      <c r="SOJ230" s="89"/>
      <c r="SOK230" s="89"/>
      <c r="SOL230" s="89"/>
      <c r="SOM230" s="89"/>
      <c r="SON230" s="89"/>
      <c r="SPF230" s="89"/>
      <c r="SPG230" s="89"/>
      <c r="SPJ230" s="89"/>
      <c r="SPM230" s="89"/>
      <c r="SPO230" s="89"/>
      <c r="SPQ230" s="89"/>
      <c r="SPT230" s="89"/>
      <c r="SPW230" s="89"/>
      <c r="SPZ230" s="89"/>
      <c r="SQF230" s="89"/>
      <c r="SQI230" s="89"/>
      <c r="SQL230" s="89"/>
      <c r="SQQ230" s="89"/>
      <c r="SRE230" s="89"/>
      <c r="SRF230" s="89"/>
      <c r="SRG230" s="89"/>
      <c r="SRH230" s="89"/>
      <c r="SRI230" s="89"/>
      <c r="SRJ230" s="89"/>
      <c r="SRK230" s="89"/>
      <c r="SRL230" s="89"/>
      <c r="SRM230" s="89"/>
      <c r="SRN230" s="89"/>
      <c r="SRO230" s="89"/>
      <c r="SRP230" s="89"/>
      <c r="SRQ230" s="89"/>
      <c r="SRR230" s="89"/>
      <c r="SRS230" s="89"/>
      <c r="SRT230" s="89"/>
      <c r="SRU230" s="89"/>
      <c r="SRV230" s="89"/>
      <c r="SRW230" s="89"/>
      <c r="SRX230" s="89"/>
      <c r="SRY230" s="89"/>
      <c r="SRZ230" s="89"/>
      <c r="SSA230" s="89"/>
      <c r="SSB230" s="89"/>
      <c r="SSC230" s="89"/>
      <c r="SSD230" s="89"/>
      <c r="SSE230" s="89"/>
      <c r="SSF230" s="89"/>
      <c r="SSG230" s="89"/>
      <c r="SSH230" s="89"/>
      <c r="SSI230" s="89"/>
      <c r="SSJ230" s="89"/>
      <c r="SSK230" s="89"/>
      <c r="SSL230" s="89"/>
      <c r="SSM230" s="89"/>
      <c r="SSN230" s="89"/>
      <c r="SSO230" s="89"/>
      <c r="SSP230" s="89"/>
      <c r="SSQ230" s="89"/>
      <c r="SST230" s="89"/>
      <c r="SSW230" s="89"/>
      <c r="SSZ230" s="89"/>
      <c r="STC230" s="89"/>
      <c r="STF230" s="89"/>
      <c r="STR230" s="89"/>
      <c r="STU230" s="89"/>
      <c r="STX230" s="89"/>
      <c r="SUA230" s="89"/>
      <c r="SUG230" s="89"/>
      <c r="SUJ230" s="89"/>
      <c r="SUP230" s="89"/>
      <c r="SUS230" s="89"/>
      <c r="SUV230" s="89"/>
      <c r="SUY230" s="89"/>
      <c r="SVE230" s="89"/>
      <c r="SVH230" s="89"/>
      <c r="SVN230" s="89"/>
      <c r="SVP230" s="89"/>
      <c r="SVQ230" s="89"/>
      <c r="SVS230" s="89"/>
      <c r="SVV230" s="89"/>
      <c r="SVY230" s="89"/>
      <c r="SWJ230" s="89"/>
      <c r="SWL230" s="89"/>
      <c r="SWX230" s="89"/>
      <c r="SXA230" s="89"/>
      <c r="SXI230" s="89"/>
      <c r="SYC230" s="89"/>
      <c r="SYE230" s="89"/>
      <c r="SYF230" s="89"/>
      <c r="SYG230" s="89"/>
      <c r="SYH230" s="89"/>
      <c r="SYI230" s="89"/>
      <c r="SYJ230" s="89"/>
      <c r="SZB230" s="89"/>
      <c r="SZC230" s="89"/>
      <c r="SZF230" s="89"/>
      <c r="SZI230" s="89"/>
      <c r="SZK230" s="89"/>
      <c r="SZM230" s="89"/>
      <c r="SZP230" s="89"/>
      <c r="SZS230" s="89"/>
      <c r="SZV230" s="89"/>
      <c r="TAB230" s="89"/>
      <c r="TAE230" s="89"/>
      <c r="TAH230" s="89"/>
      <c r="TAM230" s="89"/>
      <c r="TBA230" s="89"/>
      <c r="TBB230" s="89"/>
      <c r="TBC230" s="89"/>
      <c r="TBD230" s="89"/>
      <c r="TBE230" s="89"/>
      <c r="TBF230" s="89"/>
      <c r="TBG230" s="89"/>
      <c r="TBH230" s="89"/>
      <c r="TBI230" s="89"/>
      <c r="TBJ230" s="89"/>
      <c r="TBK230" s="89"/>
      <c r="TBL230" s="89"/>
      <c r="TBM230" s="89"/>
      <c r="TBN230" s="89"/>
      <c r="TBO230" s="89"/>
      <c r="TBP230" s="89"/>
      <c r="TBQ230" s="89"/>
      <c r="TBR230" s="89"/>
      <c r="TBS230" s="89"/>
      <c r="TBT230" s="89"/>
      <c r="TBU230" s="89"/>
      <c r="TBV230" s="89"/>
      <c r="TBW230" s="89"/>
      <c r="TBX230" s="89"/>
      <c r="TBY230" s="89"/>
      <c r="TBZ230" s="89"/>
      <c r="TCA230" s="89"/>
      <c r="TCB230" s="89"/>
      <c r="TCC230" s="89"/>
      <c r="TCD230" s="89"/>
      <c r="TCE230" s="89"/>
      <c r="TCF230" s="89"/>
      <c r="TCG230" s="89"/>
      <c r="TCH230" s="89"/>
      <c r="TCI230" s="89"/>
      <c r="TCJ230" s="89"/>
      <c r="TCK230" s="89"/>
      <c r="TCL230" s="89"/>
      <c r="TCM230" s="89"/>
      <c r="TCP230" s="89"/>
      <c r="TCS230" s="89"/>
      <c r="TCV230" s="89"/>
      <c r="TCY230" s="89"/>
      <c r="TDB230" s="89"/>
      <c r="TDN230" s="89"/>
      <c r="TDQ230" s="89"/>
      <c r="TDT230" s="89"/>
      <c r="TDW230" s="89"/>
      <c r="TEC230" s="89"/>
      <c r="TEF230" s="89"/>
      <c r="TEL230" s="89"/>
      <c r="TEO230" s="89"/>
      <c r="TER230" s="89"/>
      <c r="TEU230" s="89"/>
      <c r="TFA230" s="89"/>
      <c r="TFD230" s="89"/>
      <c r="TFJ230" s="89"/>
      <c r="TFL230" s="89"/>
      <c r="TFM230" s="89"/>
      <c r="TFO230" s="89"/>
      <c r="TFR230" s="89"/>
      <c r="TFU230" s="89"/>
      <c r="TGF230" s="89"/>
      <c r="TGH230" s="89"/>
      <c r="TGT230" s="89"/>
      <c r="TGW230" s="89"/>
      <c r="THE230" s="89"/>
      <c r="THY230" s="89"/>
      <c r="TIA230" s="89"/>
      <c r="TIB230" s="89"/>
      <c r="TIC230" s="89"/>
      <c r="TID230" s="89"/>
      <c r="TIE230" s="89"/>
      <c r="TIF230" s="89"/>
      <c r="TIX230" s="89"/>
      <c r="TIY230" s="89"/>
      <c r="TJB230" s="89"/>
      <c r="TJE230" s="89"/>
      <c r="TJG230" s="89"/>
      <c r="TJI230" s="89"/>
      <c r="TJL230" s="89"/>
      <c r="TJO230" s="89"/>
      <c r="TJR230" s="89"/>
      <c r="TJX230" s="89"/>
      <c r="TKA230" s="89"/>
      <c r="TKD230" s="89"/>
      <c r="TKI230" s="89"/>
      <c r="TKW230" s="89"/>
      <c r="TKX230" s="89"/>
      <c r="TKY230" s="89"/>
      <c r="TKZ230" s="89"/>
      <c r="TLA230" s="89"/>
      <c r="TLB230" s="89"/>
      <c r="TLC230" s="89"/>
      <c r="TLD230" s="89"/>
      <c r="TLE230" s="89"/>
      <c r="TLF230" s="89"/>
      <c r="TLG230" s="89"/>
      <c r="TLH230" s="89"/>
      <c r="TLI230" s="89"/>
      <c r="TLJ230" s="89"/>
      <c r="TLK230" s="89"/>
      <c r="TLL230" s="89"/>
      <c r="TLM230" s="89"/>
      <c r="TLN230" s="89"/>
      <c r="TLO230" s="89"/>
      <c r="TLP230" s="89"/>
      <c r="TLQ230" s="89"/>
      <c r="TLR230" s="89"/>
      <c r="TLS230" s="89"/>
      <c r="TLT230" s="89"/>
      <c r="TLU230" s="89"/>
      <c r="TLV230" s="89"/>
      <c r="TLW230" s="89"/>
      <c r="TLX230" s="89"/>
      <c r="TLY230" s="89"/>
      <c r="TLZ230" s="89"/>
      <c r="TMA230" s="89"/>
      <c r="TMB230" s="89"/>
      <c r="TMC230" s="89"/>
      <c r="TMD230" s="89"/>
      <c r="TME230" s="89"/>
      <c r="TMF230" s="89"/>
      <c r="TMG230" s="89"/>
      <c r="TMH230" s="89"/>
      <c r="TMI230" s="89"/>
      <c r="TML230" s="89"/>
      <c r="TMO230" s="89"/>
      <c r="TMR230" s="89"/>
      <c r="TMU230" s="89"/>
      <c r="TMX230" s="89"/>
      <c r="TNJ230" s="89"/>
      <c r="TNM230" s="89"/>
      <c r="TNP230" s="89"/>
      <c r="TNS230" s="89"/>
      <c r="TNY230" s="89"/>
      <c r="TOB230" s="89"/>
      <c r="TOH230" s="89"/>
      <c r="TOK230" s="89"/>
      <c r="TON230" s="89"/>
      <c r="TOQ230" s="89"/>
      <c r="TOW230" s="89"/>
      <c r="TOZ230" s="89"/>
      <c r="TPF230" s="89"/>
      <c r="TPH230" s="89"/>
      <c r="TPI230" s="89"/>
      <c r="TPK230" s="89"/>
      <c r="TPN230" s="89"/>
      <c r="TPQ230" s="89"/>
      <c r="TQB230" s="89"/>
      <c r="TQD230" s="89"/>
      <c r="TQP230" s="89"/>
      <c r="TQS230" s="89"/>
      <c r="TRA230" s="89"/>
      <c r="TRU230" s="89"/>
      <c r="TRW230" s="89"/>
      <c r="TRX230" s="89"/>
      <c r="TRY230" s="89"/>
      <c r="TRZ230" s="89"/>
      <c r="TSA230" s="89"/>
      <c r="TSB230" s="89"/>
      <c r="TST230" s="89"/>
      <c r="TSU230" s="89"/>
      <c r="TSX230" s="89"/>
      <c r="TTA230" s="89"/>
      <c r="TTC230" s="89"/>
      <c r="TTE230" s="89"/>
      <c r="TTH230" s="89"/>
      <c r="TTK230" s="89"/>
      <c r="TTN230" s="89"/>
      <c r="TTT230" s="89"/>
      <c r="TTW230" s="89"/>
      <c r="TTZ230" s="89"/>
      <c r="TUE230" s="89"/>
      <c r="TUS230" s="89"/>
      <c r="TUT230" s="89"/>
      <c r="TUU230" s="89"/>
      <c r="TUV230" s="89"/>
      <c r="TUW230" s="89"/>
      <c r="TUX230" s="89"/>
      <c r="TUY230" s="89"/>
      <c r="TUZ230" s="89"/>
      <c r="TVA230" s="89"/>
      <c r="TVB230" s="89"/>
      <c r="TVC230" s="89"/>
      <c r="TVD230" s="89"/>
      <c r="TVE230" s="89"/>
      <c r="TVF230" s="89"/>
      <c r="TVG230" s="89"/>
      <c r="TVH230" s="89"/>
      <c r="TVI230" s="89"/>
      <c r="TVJ230" s="89"/>
      <c r="TVK230" s="89"/>
      <c r="TVL230" s="89"/>
      <c r="TVM230" s="89"/>
      <c r="TVN230" s="89"/>
      <c r="TVO230" s="89"/>
      <c r="TVP230" s="89"/>
      <c r="TVQ230" s="89"/>
      <c r="TVR230" s="89"/>
      <c r="TVS230" s="89"/>
      <c r="TVT230" s="89"/>
      <c r="TVU230" s="89"/>
      <c r="TVV230" s="89"/>
      <c r="TVW230" s="89"/>
      <c r="TVX230" s="89"/>
      <c r="TVY230" s="89"/>
      <c r="TVZ230" s="89"/>
      <c r="TWA230" s="89"/>
      <c r="TWB230" s="89"/>
      <c r="TWC230" s="89"/>
      <c r="TWD230" s="89"/>
      <c r="TWE230" s="89"/>
      <c r="TWH230" s="89"/>
      <c r="TWK230" s="89"/>
      <c r="TWN230" s="89"/>
      <c r="TWQ230" s="89"/>
      <c r="TWT230" s="89"/>
      <c r="TXF230" s="89"/>
      <c r="TXI230" s="89"/>
      <c r="TXL230" s="89"/>
      <c r="TXO230" s="89"/>
      <c r="TXU230" s="89"/>
      <c r="TXX230" s="89"/>
      <c r="TYD230" s="89"/>
      <c r="TYG230" s="89"/>
      <c r="TYJ230" s="89"/>
      <c r="TYM230" s="89"/>
      <c r="TYS230" s="89"/>
      <c r="TYV230" s="89"/>
      <c r="TZB230" s="89"/>
      <c r="TZD230" s="89"/>
      <c r="TZE230" s="89"/>
      <c r="TZG230" s="89"/>
      <c r="TZJ230" s="89"/>
      <c r="TZM230" s="89"/>
      <c r="TZX230" s="89"/>
      <c r="TZZ230" s="89"/>
      <c r="UAL230" s="89"/>
      <c r="UAO230" s="89"/>
      <c r="UAW230" s="89"/>
      <c r="UBQ230" s="89"/>
      <c r="UBS230" s="89"/>
      <c r="UBT230" s="89"/>
      <c r="UBU230" s="89"/>
      <c r="UBV230" s="89"/>
      <c r="UBW230" s="89"/>
      <c r="UBX230" s="89"/>
      <c r="UCP230" s="89"/>
      <c r="UCQ230" s="89"/>
      <c r="UCT230" s="89"/>
      <c r="UCW230" s="89"/>
      <c r="UCY230" s="89"/>
      <c r="UDA230" s="89"/>
      <c r="UDD230" s="89"/>
      <c r="UDG230" s="89"/>
      <c r="UDJ230" s="89"/>
      <c r="UDP230" s="89"/>
      <c r="UDS230" s="89"/>
      <c r="UDV230" s="89"/>
      <c r="UEA230" s="89"/>
      <c r="UEO230" s="89"/>
      <c r="UEP230" s="89"/>
      <c r="UEQ230" s="89"/>
      <c r="UER230" s="89"/>
      <c r="UES230" s="89"/>
      <c r="UET230" s="89"/>
      <c r="UEU230" s="89"/>
      <c r="UEV230" s="89"/>
      <c r="UEW230" s="89"/>
      <c r="UEX230" s="89"/>
      <c r="UEY230" s="89"/>
      <c r="UEZ230" s="89"/>
      <c r="UFA230" s="89"/>
      <c r="UFB230" s="89"/>
      <c r="UFC230" s="89"/>
      <c r="UFD230" s="89"/>
      <c r="UFE230" s="89"/>
      <c r="UFF230" s="89"/>
      <c r="UFG230" s="89"/>
      <c r="UFH230" s="89"/>
      <c r="UFI230" s="89"/>
      <c r="UFJ230" s="89"/>
      <c r="UFK230" s="89"/>
      <c r="UFL230" s="89"/>
      <c r="UFM230" s="89"/>
      <c r="UFN230" s="89"/>
      <c r="UFO230" s="89"/>
      <c r="UFP230" s="89"/>
      <c r="UFQ230" s="89"/>
      <c r="UFR230" s="89"/>
      <c r="UFS230" s="89"/>
      <c r="UFT230" s="89"/>
      <c r="UFU230" s="89"/>
      <c r="UFV230" s="89"/>
      <c r="UFW230" s="89"/>
      <c r="UFX230" s="89"/>
      <c r="UFY230" s="89"/>
      <c r="UFZ230" s="89"/>
      <c r="UGA230" s="89"/>
      <c r="UGD230" s="89"/>
      <c r="UGG230" s="89"/>
      <c r="UGJ230" s="89"/>
      <c r="UGM230" s="89"/>
      <c r="UGP230" s="89"/>
      <c r="UHB230" s="89"/>
      <c r="UHE230" s="89"/>
      <c r="UHH230" s="89"/>
      <c r="UHK230" s="89"/>
      <c r="UHQ230" s="89"/>
      <c r="UHT230" s="89"/>
      <c r="UHZ230" s="89"/>
      <c r="UIC230" s="89"/>
      <c r="UIF230" s="89"/>
      <c r="UII230" s="89"/>
      <c r="UIO230" s="89"/>
      <c r="UIR230" s="89"/>
      <c r="UIX230" s="89"/>
      <c r="UIZ230" s="89"/>
      <c r="UJA230" s="89"/>
      <c r="UJC230" s="89"/>
      <c r="UJF230" s="89"/>
      <c r="UJI230" s="89"/>
      <c r="UJT230" s="89"/>
      <c r="UJV230" s="89"/>
      <c r="UKH230" s="89"/>
      <c r="UKK230" s="89"/>
      <c r="UKS230" s="89"/>
      <c r="ULM230" s="89"/>
      <c r="ULO230" s="89"/>
      <c r="ULP230" s="89"/>
      <c r="ULQ230" s="89"/>
      <c r="ULR230" s="89"/>
      <c r="ULS230" s="89"/>
      <c r="ULT230" s="89"/>
      <c r="UML230" s="89"/>
      <c r="UMM230" s="89"/>
      <c r="UMP230" s="89"/>
      <c r="UMS230" s="89"/>
      <c r="UMU230" s="89"/>
      <c r="UMW230" s="89"/>
      <c r="UMZ230" s="89"/>
      <c r="UNC230" s="89"/>
      <c r="UNF230" s="89"/>
      <c r="UNL230" s="89"/>
      <c r="UNO230" s="89"/>
      <c r="UNR230" s="89"/>
      <c r="UNW230" s="89"/>
      <c r="UOK230" s="89"/>
      <c r="UOL230" s="89"/>
      <c r="UOM230" s="89"/>
      <c r="UON230" s="89"/>
      <c r="UOO230" s="89"/>
      <c r="UOP230" s="89"/>
      <c r="UOQ230" s="89"/>
      <c r="UOR230" s="89"/>
      <c r="UOS230" s="89"/>
      <c r="UOT230" s="89"/>
      <c r="UOU230" s="89"/>
      <c r="UOV230" s="89"/>
      <c r="UOW230" s="89"/>
      <c r="UOX230" s="89"/>
      <c r="UOY230" s="89"/>
      <c r="UOZ230" s="89"/>
      <c r="UPA230" s="89"/>
      <c r="UPB230" s="89"/>
      <c r="UPC230" s="89"/>
      <c r="UPD230" s="89"/>
      <c r="UPE230" s="89"/>
      <c r="UPF230" s="89"/>
      <c r="UPG230" s="89"/>
      <c r="UPH230" s="89"/>
      <c r="UPI230" s="89"/>
      <c r="UPJ230" s="89"/>
      <c r="UPK230" s="89"/>
      <c r="UPL230" s="89"/>
      <c r="UPM230" s="89"/>
      <c r="UPN230" s="89"/>
      <c r="UPO230" s="89"/>
      <c r="UPP230" s="89"/>
      <c r="UPQ230" s="89"/>
      <c r="UPR230" s="89"/>
      <c r="UPS230" s="89"/>
      <c r="UPT230" s="89"/>
      <c r="UPU230" s="89"/>
      <c r="UPV230" s="89"/>
      <c r="UPW230" s="89"/>
      <c r="UPZ230" s="89"/>
      <c r="UQC230" s="89"/>
      <c r="UQF230" s="89"/>
      <c r="UQI230" s="89"/>
      <c r="UQL230" s="89"/>
      <c r="UQX230" s="89"/>
      <c r="URA230" s="89"/>
      <c r="URD230" s="89"/>
      <c r="URG230" s="89"/>
      <c r="URM230" s="89"/>
      <c r="URP230" s="89"/>
      <c r="URV230" s="89"/>
      <c r="URY230" s="89"/>
      <c r="USB230" s="89"/>
      <c r="USE230" s="89"/>
      <c r="USK230" s="89"/>
      <c r="USN230" s="89"/>
      <c r="UST230" s="89"/>
      <c r="USV230" s="89"/>
      <c r="USW230" s="89"/>
      <c r="USY230" s="89"/>
      <c r="UTB230" s="89"/>
      <c r="UTE230" s="89"/>
      <c r="UTP230" s="89"/>
      <c r="UTR230" s="89"/>
      <c r="UUD230" s="89"/>
      <c r="UUG230" s="89"/>
      <c r="UUO230" s="89"/>
      <c r="UVI230" s="89"/>
      <c r="UVK230" s="89"/>
      <c r="UVL230" s="89"/>
      <c r="UVM230" s="89"/>
      <c r="UVN230" s="89"/>
      <c r="UVO230" s="89"/>
      <c r="UVP230" s="89"/>
      <c r="UWH230" s="89"/>
      <c r="UWI230" s="89"/>
      <c r="UWL230" s="89"/>
      <c r="UWO230" s="89"/>
      <c r="UWQ230" s="89"/>
      <c r="UWS230" s="89"/>
      <c r="UWV230" s="89"/>
      <c r="UWY230" s="89"/>
      <c r="UXB230" s="89"/>
      <c r="UXH230" s="89"/>
      <c r="UXK230" s="89"/>
      <c r="UXN230" s="89"/>
      <c r="UXS230" s="89"/>
      <c r="UYG230" s="89"/>
      <c r="UYH230" s="89"/>
      <c r="UYI230" s="89"/>
      <c r="UYJ230" s="89"/>
      <c r="UYK230" s="89"/>
      <c r="UYL230" s="89"/>
      <c r="UYM230" s="89"/>
      <c r="UYN230" s="89"/>
      <c r="UYO230" s="89"/>
      <c r="UYP230" s="89"/>
      <c r="UYQ230" s="89"/>
      <c r="UYR230" s="89"/>
      <c r="UYS230" s="89"/>
      <c r="UYT230" s="89"/>
      <c r="UYU230" s="89"/>
      <c r="UYV230" s="89"/>
      <c r="UYW230" s="89"/>
      <c r="UYX230" s="89"/>
      <c r="UYY230" s="89"/>
      <c r="UYZ230" s="89"/>
      <c r="UZA230" s="89"/>
      <c r="UZB230" s="89"/>
      <c r="UZC230" s="89"/>
      <c r="UZD230" s="89"/>
      <c r="UZE230" s="89"/>
      <c r="UZF230" s="89"/>
      <c r="UZG230" s="89"/>
      <c r="UZH230" s="89"/>
      <c r="UZI230" s="89"/>
      <c r="UZJ230" s="89"/>
      <c r="UZK230" s="89"/>
      <c r="UZL230" s="89"/>
      <c r="UZM230" s="89"/>
      <c r="UZN230" s="89"/>
      <c r="UZO230" s="89"/>
      <c r="UZP230" s="89"/>
      <c r="UZQ230" s="89"/>
      <c r="UZR230" s="89"/>
      <c r="UZS230" s="89"/>
      <c r="UZV230" s="89"/>
      <c r="UZY230" s="89"/>
      <c r="VAB230" s="89"/>
      <c r="VAE230" s="89"/>
      <c r="VAH230" s="89"/>
      <c r="VAT230" s="89"/>
      <c r="VAW230" s="89"/>
      <c r="VAZ230" s="89"/>
      <c r="VBC230" s="89"/>
      <c r="VBI230" s="89"/>
      <c r="VBL230" s="89"/>
      <c r="VBR230" s="89"/>
      <c r="VBU230" s="89"/>
      <c r="VBX230" s="89"/>
      <c r="VCA230" s="89"/>
      <c r="VCG230" s="89"/>
      <c r="VCJ230" s="89"/>
      <c r="VCP230" s="89"/>
      <c r="VCR230" s="89"/>
      <c r="VCS230" s="89"/>
      <c r="VCU230" s="89"/>
      <c r="VCX230" s="89"/>
      <c r="VDA230" s="89"/>
      <c r="VDL230" s="89"/>
      <c r="VDN230" s="89"/>
      <c r="VDZ230" s="89"/>
      <c r="VEC230" s="89"/>
      <c r="VEK230" s="89"/>
      <c r="VFE230" s="89"/>
      <c r="VFG230" s="89"/>
      <c r="VFH230" s="89"/>
      <c r="VFI230" s="89"/>
      <c r="VFJ230" s="89"/>
      <c r="VFK230" s="89"/>
      <c r="VFL230" s="89"/>
      <c r="VGD230" s="89"/>
      <c r="VGE230" s="89"/>
      <c r="VGH230" s="89"/>
      <c r="VGK230" s="89"/>
      <c r="VGM230" s="89"/>
      <c r="VGO230" s="89"/>
      <c r="VGR230" s="89"/>
      <c r="VGU230" s="89"/>
      <c r="VGX230" s="89"/>
      <c r="VHD230" s="89"/>
      <c r="VHG230" s="89"/>
      <c r="VHJ230" s="89"/>
      <c r="VHO230" s="89"/>
      <c r="VIC230" s="89"/>
      <c r="VID230" s="89"/>
      <c r="VIE230" s="89"/>
      <c r="VIF230" s="89"/>
      <c r="VIG230" s="89"/>
      <c r="VIH230" s="89"/>
      <c r="VII230" s="89"/>
      <c r="VIJ230" s="89"/>
      <c r="VIK230" s="89"/>
      <c r="VIL230" s="89"/>
      <c r="VIM230" s="89"/>
      <c r="VIN230" s="89"/>
      <c r="VIO230" s="89"/>
      <c r="VIP230" s="89"/>
      <c r="VIQ230" s="89"/>
      <c r="VIR230" s="89"/>
      <c r="VIS230" s="89"/>
      <c r="VIT230" s="89"/>
      <c r="VIU230" s="89"/>
      <c r="VIV230" s="89"/>
      <c r="VIW230" s="89"/>
      <c r="VIX230" s="89"/>
      <c r="VIY230" s="89"/>
      <c r="VIZ230" s="89"/>
      <c r="VJA230" s="89"/>
      <c r="VJB230" s="89"/>
      <c r="VJC230" s="89"/>
      <c r="VJD230" s="89"/>
      <c r="VJE230" s="89"/>
      <c r="VJF230" s="89"/>
      <c r="VJG230" s="89"/>
      <c r="VJH230" s="89"/>
      <c r="VJI230" s="89"/>
      <c r="VJJ230" s="89"/>
      <c r="VJK230" s="89"/>
      <c r="VJL230" s="89"/>
      <c r="VJM230" s="89"/>
      <c r="VJN230" s="89"/>
      <c r="VJO230" s="89"/>
      <c r="VJR230" s="89"/>
      <c r="VJU230" s="89"/>
      <c r="VJX230" s="89"/>
      <c r="VKA230" s="89"/>
      <c r="VKD230" s="89"/>
      <c r="VKP230" s="89"/>
      <c r="VKS230" s="89"/>
      <c r="VKV230" s="89"/>
      <c r="VKY230" s="89"/>
      <c r="VLE230" s="89"/>
      <c r="VLH230" s="89"/>
      <c r="VLN230" s="89"/>
      <c r="VLQ230" s="89"/>
      <c r="VLT230" s="89"/>
      <c r="VLW230" s="89"/>
      <c r="VMC230" s="89"/>
      <c r="VMF230" s="89"/>
      <c r="VML230" s="89"/>
      <c r="VMN230" s="89"/>
      <c r="VMO230" s="89"/>
      <c r="VMQ230" s="89"/>
      <c r="VMT230" s="89"/>
      <c r="VMW230" s="89"/>
      <c r="VNH230" s="89"/>
      <c r="VNJ230" s="89"/>
      <c r="VNV230" s="89"/>
      <c r="VNY230" s="89"/>
      <c r="VOG230" s="89"/>
      <c r="VPA230" s="89"/>
      <c r="VPC230" s="89"/>
      <c r="VPD230" s="89"/>
      <c r="VPE230" s="89"/>
      <c r="VPF230" s="89"/>
      <c r="VPG230" s="89"/>
      <c r="VPH230" s="89"/>
      <c r="VPZ230" s="89"/>
      <c r="VQA230" s="89"/>
      <c r="VQD230" s="89"/>
      <c r="VQG230" s="89"/>
      <c r="VQI230" s="89"/>
      <c r="VQK230" s="89"/>
      <c r="VQN230" s="89"/>
      <c r="VQQ230" s="89"/>
      <c r="VQT230" s="89"/>
      <c r="VQZ230" s="89"/>
      <c r="VRC230" s="89"/>
      <c r="VRF230" s="89"/>
      <c r="VRK230" s="89"/>
      <c r="VRY230" s="89"/>
      <c r="VRZ230" s="89"/>
      <c r="VSA230" s="89"/>
      <c r="VSB230" s="89"/>
      <c r="VSC230" s="89"/>
      <c r="VSD230" s="89"/>
      <c r="VSE230" s="89"/>
      <c r="VSF230" s="89"/>
      <c r="VSG230" s="89"/>
      <c r="VSH230" s="89"/>
      <c r="VSI230" s="89"/>
      <c r="VSJ230" s="89"/>
      <c r="VSK230" s="89"/>
      <c r="VSL230" s="89"/>
      <c r="VSM230" s="89"/>
      <c r="VSN230" s="89"/>
      <c r="VSO230" s="89"/>
      <c r="VSP230" s="89"/>
      <c r="VSQ230" s="89"/>
      <c r="VSR230" s="89"/>
      <c r="VSS230" s="89"/>
      <c r="VST230" s="89"/>
      <c r="VSU230" s="89"/>
      <c r="VSV230" s="89"/>
      <c r="VSW230" s="89"/>
      <c r="VSX230" s="89"/>
      <c r="VSY230" s="89"/>
      <c r="VSZ230" s="89"/>
      <c r="VTA230" s="89"/>
      <c r="VTB230" s="89"/>
      <c r="VTC230" s="89"/>
      <c r="VTD230" s="89"/>
      <c r="VTE230" s="89"/>
      <c r="VTF230" s="89"/>
      <c r="VTG230" s="89"/>
      <c r="VTH230" s="89"/>
      <c r="VTI230" s="89"/>
      <c r="VTJ230" s="89"/>
      <c r="VTK230" s="89"/>
      <c r="VTN230" s="89"/>
      <c r="VTQ230" s="89"/>
      <c r="VTT230" s="89"/>
      <c r="VTW230" s="89"/>
      <c r="VTZ230" s="89"/>
      <c r="VUL230" s="89"/>
      <c r="VUO230" s="89"/>
      <c r="VUR230" s="89"/>
      <c r="VUU230" s="89"/>
      <c r="VVA230" s="89"/>
      <c r="VVD230" s="89"/>
      <c r="VVJ230" s="89"/>
      <c r="VVM230" s="89"/>
      <c r="VVP230" s="89"/>
      <c r="VVS230" s="89"/>
      <c r="VVY230" s="89"/>
      <c r="VWB230" s="89"/>
      <c r="VWH230" s="89"/>
      <c r="VWJ230" s="89"/>
      <c r="VWK230" s="89"/>
      <c r="VWM230" s="89"/>
      <c r="VWP230" s="89"/>
      <c r="VWS230" s="89"/>
      <c r="VXD230" s="89"/>
      <c r="VXF230" s="89"/>
      <c r="VXR230" s="89"/>
      <c r="VXU230" s="89"/>
      <c r="VYC230" s="89"/>
      <c r="VYW230" s="89"/>
      <c r="VYY230" s="89"/>
      <c r="VYZ230" s="89"/>
      <c r="VZA230" s="89"/>
      <c r="VZB230" s="89"/>
      <c r="VZC230" s="89"/>
      <c r="VZD230" s="89"/>
      <c r="VZV230" s="89"/>
      <c r="VZW230" s="89"/>
      <c r="VZZ230" s="89"/>
      <c r="WAC230" s="89"/>
      <c r="WAE230" s="89"/>
      <c r="WAG230" s="89"/>
      <c r="WAJ230" s="89"/>
      <c r="WAM230" s="89"/>
      <c r="WAP230" s="89"/>
      <c r="WAV230" s="89"/>
      <c r="WAY230" s="89"/>
      <c r="WBB230" s="89"/>
      <c r="WBG230" s="89"/>
      <c r="WBU230" s="89"/>
      <c r="WBV230" s="89"/>
      <c r="WBW230" s="89"/>
      <c r="WBX230" s="89"/>
      <c r="WBY230" s="89"/>
      <c r="WBZ230" s="89"/>
      <c r="WCA230" s="89"/>
      <c r="WCB230" s="89"/>
      <c r="WCC230" s="89"/>
      <c r="WCD230" s="89"/>
      <c r="WCE230" s="89"/>
      <c r="WCF230" s="89"/>
      <c r="WCG230" s="89"/>
      <c r="WCH230" s="89"/>
      <c r="WCI230" s="89"/>
      <c r="WCJ230" s="89"/>
      <c r="WCK230" s="89"/>
      <c r="WCL230" s="89"/>
      <c r="WCM230" s="89"/>
      <c r="WCN230" s="89"/>
      <c r="WCO230" s="89"/>
      <c r="WCP230" s="89"/>
      <c r="WCQ230" s="89"/>
      <c r="WCR230" s="89"/>
      <c r="WCS230" s="89"/>
      <c r="WCT230" s="89"/>
      <c r="WCU230" s="89"/>
      <c r="WCV230" s="89"/>
      <c r="WCW230" s="89"/>
      <c r="WCX230" s="89"/>
      <c r="WCY230" s="89"/>
      <c r="WCZ230" s="89"/>
      <c r="WDA230" s="89"/>
      <c r="WDB230" s="89"/>
      <c r="WDC230" s="89"/>
      <c r="WDD230" s="89"/>
      <c r="WDE230" s="89"/>
      <c r="WDF230" s="89"/>
      <c r="WDG230" s="89"/>
      <c r="WDJ230" s="89"/>
      <c r="WDM230" s="89"/>
      <c r="WDP230" s="89"/>
      <c r="WDS230" s="89"/>
      <c r="WDV230" s="89"/>
      <c r="WEH230" s="89"/>
      <c r="WEK230" s="89"/>
      <c r="WEN230" s="89"/>
      <c r="WEQ230" s="89"/>
      <c r="WEW230" s="89"/>
      <c r="WEZ230" s="89"/>
      <c r="WFF230" s="89"/>
      <c r="WFI230" s="89"/>
      <c r="WFL230" s="89"/>
      <c r="WFO230" s="89"/>
      <c r="WFU230" s="89"/>
      <c r="WFX230" s="89"/>
      <c r="WGD230" s="89"/>
      <c r="WGF230" s="89"/>
      <c r="WGG230" s="89"/>
      <c r="WGI230" s="89"/>
      <c r="WGL230" s="89"/>
      <c r="WGO230" s="89"/>
      <c r="WGZ230" s="89"/>
      <c r="WHB230" s="89"/>
      <c r="WHN230" s="89"/>
      <c r="WHQ230" s="89"/>
      <c r="WHY230" s="89"/>
      <c r="WIS230" s="89"/>
      <c r="WIU230" s="89"/>
      <c r="WIV230" s="89"/>
      <c r="WIW230" s="89"/>
      <c r="WIX230" s="89"/>
      <c r="WIY230" s="89"/>
      <c r="WIZ230" s="89"/>
      <c r="WJR230" s="89"/>
      <c r="WJS230" s="89"/>
      <c r="WJV230" s="89"/>
      <c r="WJY230" s="89"/>
      <c r="WKA230" s="89"/>
      <c r="WKC230" s="89"/>
      <c r="WKF230" s="89"/>
      <c r="WKI230" s="89"/>
      <c r="WKL230" s="89"/>
      <c r="WKR230" s="89"/>
      <c r="WKU230" s="89"/>
      <c r="WKX230" s="89"/>
      <c r="WLC230" s="89"/>
      <c r="WLQ230" s="89"/>
      <c r="WLR230" s="89"/>
      <c r="WLS230" s="89"/>
      <c r="WLT230" s="89"/>
      <c r="WLU230" s="89"/>
      <c r="WLV230" s="89"/>
      <c r="WLW230" s="89"/>
      <c r="WLX230" s="89"/>
      <c r="WLY230" s="89"/>
      <c r="WLZ230" s="89"/>
      <c r="WMA230" s="89"/>
      <c r="WMB230" s="89"/>
      <c r="WMC230" s="89"/>
      <c r="WMD230" s="89"/>
      <c r="WME230" s="89"/>
      <c r="WMF230" s="89"/>
      <c r="WMG230" s="89"/>
      <c r="WMH230" s="89"/>
      <c r="WMI230" s="89"/>
      <c r="WMJ230" s="89"/>
      <c r="WMK230" s="89"/>
      <c r="WML230" s="89"/>
      <c r="WMM230" s="89"/>
      <c r="WMN230" s="89"/>
      <c r="WMO230" s="89"/>
      <c r="WMP230" s="89"/>
      <c r="WMQ230" s="89"/>
      <c r="WMR230" s="89"/>
      <c r="WMS230" s="89"/>
      <c r="WMT230" s="89"/>
      <c r="WMU230" s="89"/>
      <c r="WMV230" s="89"/>
      <c r="WMW230" s="89"/>
      <c r="WMX230" s="89"/>
      <c r="WMY230" s="89"/>
      <c r="WMZ230" s="89"/>
      <c r="WNA230" s="89"/>
      <c r="WNB230" s="89"/>
      <c r="WNC230" s="89"/>
      <c r="WNF230" s="89"/>
      <c r="WNI230" s="89"/>
      <c r="WNL230" s="89"/>
      <c r="WNO230" s="89"/>
      <c r="WNR230" s="89"/>
      <c r="WOD230" s="89"/>
      <c r="WOG230" s="89"/>
      <c r="WOJ230" s="89"/>
      <c r="WOM230" s="89"/>
      <c r="WOS230" s="89"/>
      <c r="WOV230" s="89"/>
      <c r="WPB230" s="89"/>
      <c r="WPE230" s="89"/>
      <c r="WPH230" s="89"/>
      <c r="WPK230" s="89"/>
      <c r="WPQ230" s="89"/>
      <c r="WPT230" s="89"/>
      <c r="WPZ230" s="89"/>
      <c r="WQB230" s="89"/>
      <c r="WQC230" s="89"/>
      <c r="WQE230" s="89"/>
      <c r="WQH230" s="89"/>
      <c r="WQK230" s="89"/>
      <c r="WQV230" s="89"/>
      <c r="WQX230" s="89"/>
      <c r="WRJ230" s="89"/>
      <c r="WRM230" s="89"/>
      <c r="WRU230" s="89"/>
      <c r="WSO230" s="89"/>
      <c r="WSQ230" s="89"/>
      <c r="WSR230" s="89"/>
      <c r="WSS230" s="89"/>
      <c r="WST230" s="89"/>
      <c r="WSU230" s="89"/>
      <c r="WSV230" s="89"/>
      <c r="WTN230" s="89"/>
      <c r="WTO230" s="89"/>
      <c r="WTR230" s="89"/>
      <c r="WTU230" s="89"/>
      <c r="WTW230" s="89"/>
      <c r="WTY230" s="89"/>
      <c r="WUB230" s="89"/>
      <c r="WUE230" s="89"/>
      <c r="WUH230" s="89"/>
      <c r="WUN230" s="89"/>
      <c r="WUQ230" s="89"/>
      <c r="WUT230" s="89"/>
      <c r="WUY230" s="89"/>
    </row>
    <row r="231" spans="1:1015 1029:2039 2053:3063 3077:4087 4101:5111 5125:6135 6149:7159 7173:8183 8197:9207 9221:10231 10245:11255 11269:12279 12293:13303 13317:14327 14341:15351 15365:16119" s="45" customFormat="1" ht="20.25" hidden="1" customHeight="1">
      <c r="A231" s="8" t="s">
        <v>24</v>
      </c>
      <c r="B231" s="44" t="s">
        <v>328</v>
      </c>
      <c r="C231" s="5"/>
      <c r="D231" s="59"/>
      <c r="E231" s="60"/>
    </row>
    <row r="232" spans="1:1015 1029:2039 2053:3063 3077:4087 4101:5111 5125:6135 6149:7159 7173:8183 8197:9207 9221:10231 10245:11255 11269:12279 12293:13303 13317:14327 14341:15351 15365:16119" s="45" customFormat="1" ht="20.25" hidden="1" customHeight="1">
      <c r="A232" s="8" t="s">
        <v>25</v>
      </c>
      <c r="B232" s="44" t="s">
        <v>330</v>
      </c>
      <c r="C232" s="5"/>
      <c r="D232" s="59"/>
      <c r="E232" s="60"/>
    </row>
    <row r="233" spans="1:1015 1029:2039 2053:3063 3077:4087 4101:5111 5125:6135 6149:7159 7173:8183 8197:9207 9221:10231 10245:11255 11269:12279 12293:13303 13317:14327 14341:15351 15365:16119" s="45" customFormat="1" ht="20.25" hidden="1" customHeight="1">
      <c r="A233" s="8" t="s">
        <v>26</v>
      </c>
      <c r="B233" s="44" t="s">
        <v>325</v>
      </c>
      <c r="C233" s="5"/>
      <c r="D233" s="59"/>
      <c r="E233" s="60"/>
    </row>
    <row r="234" spans="1:1015 1029:2039 2053:3063 3077:4087 4101:5111 5125:6135 6149:7159 7173:8183 8197:9207 9221:10231 10245:11255 11269:12279 12293:13303 13317:14327 14341:15351 15365:16119" s="45" customFormat="1" ht="21.75" hidden="1" customHeight="1">
      <c r="A234" s="11" t="s">
        <v>231</v>
      </c>
      <c r="B234" s="44" t="s">
        <v>325</v>
      </c>
      <c r="C234" s="5"/>
      <c r="D234" s="59"/>
      <c r="E234" s="60"/>
    </row>
    <row r="235" spans="1:1015 1029:2039 2053:3063 3077:4087 4101:5111 5125:6135 6149:7159 7173:8183 8197:9207 9221:10231 10245:11255 11269:12279 12293:13303 13317:14327 14341:15351 15365:16119" s="45" customFormat="1" ht="20.25" hidden="1" customHeight="1">
      <c r="A235" s="10" t="s">
        <v>232</v>
      </c>
      <c r="B235" s="44" t="s">
        <v>325</v>
      </c>
      <c r="C235" s="5"/>
      <c r="D235" s="59"/>
      <c r="E235" s="60"/>
    </row>
    <row r="236" spans="1:1015 1029:2039 2053:3063 3077:4087 4101:5111 5125:6135 6149:7159 7173:8183 8197:9207 9221:10231 10245:11255 11269:12279 12293:13303 13317:14327 14341:15351 15365:16119" s="45" customFormat="1" ht="21.75" hidden="1" customHeight="1">
      <c r="A236" s="10" t="s">
        <v>233</v>
      </c>
      <c r="B236" s="44" t="s">
        <v>325</v>
      </c>
      <c r="C236" s="5"/>
      <c r="D236" s="59"/>
      <c r="E236" s="60"/>
    </row>
    <row r="237" spans="1:1015 1029:2039 2053:3063 3077:4087 4101:5111 5125:6135 6149:7159 7173:8183 8197:9207 9221:10231 10245:11255 11269:12279 12293:13303 13317:14327 14341:15351 15365:16119" s="45" customFormat="1" ht="20.25" customHeight="1">
      <c r="A237" s="8" t="s">
        <v>27</v>
      </c>
      <c r="B237" s="82" t="s">
        <v>325</v>
      </c>
      <c r="C237" s="5">
        <v>60</v>
      </c>
      <c r="D237" s="59">
        <f>_xlfn.IFNA(VLOOKUP(A237,'9.12'!A236:C536,3,),)</f>
        <v>27000</v>
      </c>
      <c r="E237" s="83">
        <f t="shared" ref="E237:E238" si="5">+D237*C237</f>
        <v>1620000</v>
      </c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89"/>
      <c r="AT237" s="89"/>
      <c r="AW237" s="89"/>
      <c r="AZ237" s="89"/>
      <c r="BC237" s="89"/>
      <c r="BF237" s="89"/>
      <c r="BR237" s="89"/>
      <c r="BU237" s="89"/>
      <c r="BX237" s="89"/>
      <c r="CA237" s="89"/>
      <c r="CG237" s="89"/>
      <c r="CJ237" s="89"/>
      <c r="CP237" s="89"/>
      <c r="CS237" s="89"/>
      <c r="CV237" s="89"/>
      <c r="CY237" s="89"/>
      <c r="DE237" s="89"/>
      <c r="DH237" s="89"/>
      <c r="DN237" s="89"/>
      <c r="DP237" s="89"/>
      <c r="DQ237" s="89"/>
      <c r="DS237" s="89"/>
      <c r="DV237" s="89"/>
      <c r="DY237" s="89"/>
      <c r="EJ237" s="89"/>
      <c r="EL237" s="89"/>
      <c r="EX237" s="89"/>
      <c r="FA237" s="89"/>
      <c r="FI237" s="89"/>
      <c r="GC237" s="89"/>
      <c r="GE237" s="89"/>
      <c r="GF237" s="89"/>
      <c r="GG237" s="89"/>
      <c r="GH237" s="89"/>
      <c r="GI237" s="89"/>
      <c r="GJ237" s="89"/>
      <c r="HB237" s="89"/>
      <c r="HC237" s="89"/>
      <c r="HF237" s="89"/>
      <c r="HI237" s="89"/>
      <c r="HK237" s="89"/>
      <c r="HM237" s="89"/>
      <c r="HP237" s="89"/>
      <c r="HS237" s="89"/>
      <c r="HV237" s="89"/>
      <c r="IB237" s="89"/>
      <c r="IE237" s="89"/>
      <c r="IH237" s="89"/>
      <c r="IM237" s="89"/>
      <c r="JA237" s="89"/>
      <c r="JB237" s="89"/>
      <c r="JC237" s="89"/>
      <c r="JD237" s="89"/>
      <c r="JE237" s="89"/>
      <c r="JF237" s="89"/>
      <c r="JG237" s="89"/>
      <c r="JH237" s="89"/>
      <c r="JI237" s="89"/>
      <c r="JJ237" s="89"/>
      <c r="JK237" s="89"/>
      <c r="JL237" s="89"/>
      <c r="JM237" s="89"/>
      <c r="JN237" s="89"/>
      <c r="JO237" s="89"/>
      <c r="JP237" s="89"/>
      <c r="JQ237" s="89"/>
      <c r="JR237" s="89"/>
      <c r="JS237" s="89"/>
      <c r="JT237" s="89"/>
      <c r="JU237" s="89"/>
      <c r="JV237" s="89"/>
      <c r="JW237" s="89"/>
      <c r="JX237" s="89"/>
      <c r="JY237" s="89"/>
      <c r="JZ237" s="89"/>
      <c r="KA237" s="89"/>
      <c r="KB237" s="89"/>
      <c r="KC237" s="89"/>
      <c r="KD237" s="89"/>
      <c r="KE237" s="89"/>
      <c r="KF237" s="89"/>
      <c r="KG237" s="89"/>
      <c r="KH237" s="89"/>
      <c r="KI237" s="89"/>
      <c r="KJ237" s="89"/>
      <c r="KK237" s="89"/>
      <c r="KL237" s="89"/>
      <c r="KM237" s="89"/>
      <c r="KP237" s="89"/>
      <c r="KS237" s="89"/>
      <c r="KV237" s="89"/>
      <c r="KY237" s="89"/>
      <c r="LB237" s="89"/>
      <c r="LN237" s="89"/>
      <c r="LQ237" s="89"/>
      <c r="LT237" s="89"/>
      <c r="LW237" s="89"/>
      <c r="MC237" s="89"/>
      <c r="MF237" s="89"/>
      <c r="ML237" s="89"/>
      <c r="MO237" s="89"/>
      <c r="MR237" s="89"/>
      <c r="MU237" s="89"/>
      <c r="NA237" s="89"/>
      <c r="ND237" s="89"/>
      <c r="NJ237" s="89"/>
      <c r="NL237" s="89"/>
      <c r="NM237" s="89"/>
      <c r="NO237" s="89"/>
      <c r="NR237" s="89"/>
      <c r="NU237" s="89"/>
      <c r="OF237" s="89"/>
      <c r="OH237" s="89"/>
      <c r="OT237" s="89"/>
      <c r="OW237" s="89"/>
      <c r="PE237" s="89"/>
      <c r="PY237" s="89"/>
      <c r="QA237" s="89"/>
      <c r="QB237" s="89"/>
      <c r="QC237" s="89"/>
      <c r="QD237" s="89"/>
      <c r="QE237" s="89"/>
      <c r="QF237" s="89"/>
      <c r="QX237" s="89"/>
      <c r="QY237" s="89"/>
      <c r="RB237" s="89"/>
      <c r="RE237" s="89"/>
      <c r="RG237" s="89"/>
      <c r="RI237" s="89"/>
      <c r="RL237" s="89"/>
      <c r="RO237" s="89"/>
      <c r="RR237" s="89"/>
      <c r="RX237" s="89"/>
      <c r="SA237" s="89"/>
      <c r="SD237" s="89"/>
      <c r="SI237" s="89"/>
      <c r="SW237" s="89"/>
      <c r="SX237" s="89"/>
      <c r="SY237" s="89"/>
      <c r="SZ237" s="89"/>
      <c r="TA237" s="89"/>
      <c r="TB237" s="89"/>
      <c r="TC237" s="89"/>
      <c r="TD237" s="89"/>
      <c r="TE237" s="89"/>
      <c r="TF237" s="89"/>
      <c r="TG237" s="89"/>
      <c r="TH237" s="89"/>
      <c r="TI237" s="89"/>
      <c r="TJ237" s="89"/>
      <c r="TK237" s="89"/>
      <c r="TL237" s="89"/>
      <c r="TM237" s="89"/>
      <c r="TN237" s="89"/>
      <c r="TO237" s="89"/>
      <c r="TP237" s="89"/>
      <c r="TQ237" s="89"/>
      <c r="TR237" s="89"/>
      <c r="TS237" s="89"/>
      <c r="TT237" s="89"/>
      <c r="TU237" s="89"/>
      <c r="TV237" s="89"/>
      <c r="TW237" s="89"/>
      <c r="TX237" s="89"/>
      <c r="TY237" s="89"/>
      <c r="TZ237" s="89"/>
      <c r="UA237" s="89"/>
      <c r="UB237" s="89"/>
      <c r="UC237" s="89"/>
      <c r="UD237" s="89"/>
      <c r="UE237" s="89"/>
      <c r="UF237" s="89"/>
      <c r="UG237" s="89"/>
      <c r="UH237" s="89"/>
      <c r="UI237" s="89"/>
      <c r="UL237" s="89"/>
      <c r="UO237" s="89"/>
      <c r="UR237" s="89"/>
      <c r="UU237" s="89"/>
      <c r="UX237" s="89"/>
      <c r="VJ237" s="89"/>
      <c r="VM237" s="89"/>
      <c r="VP237" s="89"/>
      <c r="VS237" s="89"/>
      <c r="VY237" s="89"/>
      <c r="WB237" s="89"/>
      <c r="WH237" s="89"/>
      <c r="WK237" s="89"/>
      <c r="WN237" s="89"/>
      <c r="WQ237" s="89"/>
      <c r="WW237" s="89"/>
      <c r="WZ237" s="89"/>
      <c r="XF237" s="89"/>
      <c r="XH237" s="89"/>
      <c r="XI237" s="89"/>
      <c r="XK237" s="89"/>
      <c r="XN237" s="89"/>
      <c r="XQ237" s="89"/>
      <c r="YB237" s="89"/>
      <c r="YD237" s="89"/>
      <c r="YP237" s="89"/>
      <c r="YS237" s="89"/>
      <c r="ZA237" s="89"/>
      <c r="ZU237" s="89"/>
      <c r="ZW237" s="89"/>
      <c r="ZX237" s="89"/>
      <c r="ZY237" s="89"/>
      <c r="ZZ237" s="89"/>
      <c r="AAA237" s="89"/>
      <c r="AAB237" s="89"/>
      <c r="AAT237" s="89"/>
      <c r="AAU237" s="89"/>
      <c r="AAX237" s="89"/>
      <c r="ABA237" s="89"/>
      <c r="ABC237" s="89"/>
      <c r="ABE237" s="89"/>
      <c r="ABH237" s="89"/>
      <c r="ABK237" s="89"/>
      <c r="ABN237" s="89"/>
      <c r="ABT237" s="89"/>
      <c r="ABW237" s="89"/>
      <c r="ABZ237" s="89"/>
      <c r="ACE237" s="89"/>
      <c r="ACS237" s="89"/>
      <c r="ACT237" s="89"/>
      <c r="ACU237" s="89"/>
      <c r="ACV237" s="89"/>
      <c r="ACW237" s="89"/>
      <c r="ACX237" s="89"/>
      <c r="ACY237" s="89"/>
      <c r="ACZ237" s="89"/>
      <c r="ADA237" s="89"/>
      <c r="ADB237" s="89"/>
      <c r="ADC237" s="89"/>
      <c r="ADD237" s="89"/>
      <c r="ADE237" s="89"/>
      <c r="ADF237" s="89"/>
      <c r="ADG237" s="89"/>
      <c r="ADH237" s="89"/>
      <c r="ADI237" s="89"/>
      <c r="ADJ237" s="89"/>
      <c r="ADK237" s="89"/>
      <c r="ADL237" s="89"/>
      <c r="ADM237" s="89"/>
      <c r="ADN237" s="89"/>
      <c r="ADO237" s="89"/>
      <c r="ADP237" s="89"/>
      <c r="ADQ237" s="89"/>
      <c r="ADR237" s="89"/>
      <c r="ADS237" s="89"/>
      <c r="ADT237" s="89"/>
      <c r="ADU237" s="89"/>
      <c r="ADV237" s="89"/>
      <c r="ADW237" s="89"/>
      <c r="ADX237" s="89"/>
      <c r="ADY237" s="89"/>
      <c r="ADZ237" s="89"/>
      <c r="AEA237" s="89"/>
      <c r="AEB237" s="89"/>
      <c r="AEC237" s="89"/>
      <c r="AED237" s="89"/>
      <c r="AEE237" s="89"/>
      <c r="AEH237" s="89"/>
      <c r="AEK237" s="89"/>
      <c r="AEN237" s="89"/>
      <c r="AEQ237" s="89"/>
      <c r="AET237" s="89"/>
      <c r="AFF237" s="89"/>
      <c r="AFI237" s="89"/>
      <c r="AFL237" s="89"/>
      <c r="AFO237" s="89"/>
      <c r="AFU237" s="89"/>
      <c r="AFX237" s="89"/>
      <c r="AGD237" s="89"/>
      <c r="AGG237" s="89"/>
      <c r="AGJ237" s="89"/>
      <c r="AGM237" s="89"/>
      <c r="AGS237" s="89"/>
      <c r="AGV237" s="89"/>
      <c r="AHB237" s="89"/>
      <c r="AHD237" s="89"/>
      <c r="AHE237" s="89"/>
      <c r="AHG237" s="89"/>
      <c r="AHJ237" s="89"/>
      <c r="AHM237" s="89"/>
      <c r="AHX237" s="89"/>
      <c r="AHZ237" s="89"/>
      <c r="AIL237" s="89"/>
      <c r="AIO237" s="89"/>
      <c r="AIW237" s="89"/>
      <c r="AJQ237" s="89"/>
      <c r="AJS237" s="89"/>
      <c r="AJT237" s="89"/>
      <c r="AJU237" s="89"/>
      <c r="AJV237" s="89"/>
      <c r="AJW237" s="89"/>
      <c r="AJX237" s="89"/>
      <c r="AKP237" s="89"/>
      <c r="AKQ237" s="89"/>
      <c r="AKT237" s="89"/>
      <c r="AKW237" s="89"/>
      <c r="AKY237" s="89"/>
      <c r="ALA237" s="89"/>
      <c r="ALD237" s="89"/>
      <c r="ALG237" s="89"/>
      <c r="ALJ237" s="89"/>
      <c r="ALP237" s="89"/>
      <c r="ALS237" s="89"/>
      <c r="ALV237" s="89"/>
      <c r="AMA237" s="89"/>
      <c r="AMO237" s="89"/>
      <c r="AMP237" s="89"/>
      <c r="AMQ237" s="89"/>
      <c r="AMR237" s="89"/>
      <c r="AMS237" s="89"/>
      <c r="AMT237" s="89"/>
      <c r="AMU237" s="89"/>
      <c r="AMV237" s="89"/>
      <c r="AMW237" s="89"/>
      <c r="AMX237" s="89"/>
      <c r="AMY237" s="89"/>
      <c r="AMZ237" s="89"/>
      <c r="ANA237" s="89"/>
      <c r="ANB237" s="89"/>
      <c r="ANC237" s="89"/>
      <c r="AND237" s="89"/>
      <c r="ANE237" s="89"/>
      <c r="ANF237" s="89"/>
      <c r="ANG237" s="89"/>
      <c r="ANH237" s="89"/>
      <c r="ANI237" s="89"/>
      <c r="ANJ237" s="89"/>
      <c r="ANK237" s="89"/>
      <c r="ANL237" s="89"/>
      <c r="ANM237" s="89"/>
      <c r="ANN237" s="89"/>
      <c r="ANO237" s="89"/>
      <c r="ANP237" s="89"/>
      <c r="ANQ237" s="89"/>
      <c r="ANR237" s="89"/>
      <c r="ANS237" s="89"/>
      <c r="ANT237" s="89"/>
      <c r="ANU237" s="89"/>
      <c r="ANV237" s="89"/>
      <c r="ANW237" s="89"/>
      <c r="ANX237" s="89"/>
      <c r="ANY237" s="89"/>
      <c r="ANZ237" s="89"/>
      <c r="AOA237" s="89"/>
      <c r="AOD237" s="89"/>
      <c r="AOG237" s="89"/>
      <c r="AOJ237" s="89"/>
      <c r="AOM237" s="89"/>
      <c r="AOP237" s="89"/>
      <c r="APB237" s="89"/>
      <c r="APE237" s="89"/>
      <c r="APH237" s="89"/>
      <c r="APK237" s="89"/>
      <c r="APQ237" s="89"/>
      <c r="APT237" s="89"/>
      <c r="APZ237" s="89"/>
      <c r="AQC237" s="89"/>
      <c r="AQF237" s="89"/>
      <c r="AQI237" s="89"/>
      <c r="AQO237" s="89"/>
      <c r="AQR237" s="89"/>
      <c r="AQX237" s="89"/>
      <c r="AQZ237" s="89"/>
      <c r="ARA237" s="89"/>
      <c r="ARC237" s="89"/>
      <c r="ARF237" s="89"/>
      <c r="ARI237" s="89"/>
      <c r="ART237" s="89"/>
      <c r="ARV237" s="89"/>
      <c r="ASH237" s="89"/>
      <c r="ASK237" s="89"/>
      <c r="ASS237" s="89"/>
      <c r="ATM237" s="89"/>
      <c r="ATO237" s="89"/>
      <c r="ATP237" s="89"/>
      <c r="ATQ237" s="89"/>
      <c r="ATR237" s="89"/>
      <c r="ATS237" s="89"/>
      <c r="ATT237" s="89"/>
      <c r="AUL237" s="89"/>
      <c r="AUM237" s="89"/>
      <c r="AUP237" s="89"/>
      <c r="AUS237" s="89"/>
      <c r="AUU237" s="89"/>
      <c r="AUW237" s="89"/>
      <c r="AUZ237" s="89"/>
      <c r="AVC237" s="89"/>
      <c r="AVF237" s="89"/>
      <c r="AVL237" s="89"/>
      <c r="AVO237" s="89"/>
      <c r="AVR237" s="89"/>
      <c r="AVW237" s="89"/>
      <c r="AWK237" s="89"/>
      <c r="AWL237" s="89"/>
      <c r="AWM237" s="89"/>
      <c r="AWN237" s="89"/>
      <c r="AWO237" s="89"/>
      <c r="AWP237" s="89"/>
      <c r="AWQ237" s="89"/>
      <c r="AWR237" s="89"/>
      <c r="AWS237" s="89"/>
      <c r="AWT237" s="89"/>
      <c r="AWU237" s="89"/>
      <c r="AWV237" s="89"/>
      <c r="AWW237" s="89"/>
      <c r="AWX237" s="89"/>
      <c r="AWY237" s="89"/>
      <c r="AWZ237" s="89"/>
      <c r="AXA237" s="89"/>
      <c r="AXB237" s="89"/>
      <c r="AXC237" s="89"/>
      <c r="AXD237" s="89"/>
      <c r="AXE237" s="89"/>
      <c r="AXF237" s="89"/>
      <c r="AXG237" s="89"/>
      <c r="AXH237" s="89"/>
      <c r="AXI237" s="89"/>
      <c r="AXJ237" s="89"/>
      <c r="AXK237" s="89"/>
      <c r="AXL237" s="89"/>
      <c r="AXM237" s="89"/>
      <c r="AXN237" s="89"/>
      <c r="AXO237" s="89"/>
      <c r="AXP237" s="89"/>
      <c r="AXQ237" s="89"/>
      <c r="AXR237" s="89"/>
      <c r="AXS237" s="89"/>
      <c r="AXT237" s="89"/>
      <c r="AXU237" s="89"/>
      <c r="AXV237" s="89"/>
      <c r="AXW237" s="89"/>
      <c r="AXZ237" s="89"/>
      <c r="AYC237" s="89"/>
      <c r="AYF237" s="89"/>
      <c r="AYI237" s="89"/>
      <c r="AYL237" s="89"/>
      <c r="AYX237" s="89"/>
      <c r="AZA237" s="89"/>
      <c r="AZD237" s="89"/>
      <c r="AZG237" s="89"/>
      <c r="AZM237" s="89"/>
      <c r="AZP237" s="89"/>
      <c r="AZV237" s="89"/>
      <c r="AZY237" s="89"/>
      <c r="BAB237" s="89"/>
      <c r="BAE237" s="89"/>
      <c r="BAK237" s="89"/>
      <c r="BAN237" s="89"/>
      <c r="BAT237" s="89"/>
      <c r="BAV237" s="89"/>
      <c r="BAW237" s="89"/>
      <c r="BAY237" s="89"/>
      <c r="BBB237" s="89"/>
      <c r="BBE237" s="89"/>
      <c r="BBP237" s="89"/>
      <c r="BBR237" s="89"/>
      <c r="BCD237" s="89"/>
      <c r="BCG237" s="89"/>
      <c r="BCO237" s="89"/>
      <c r="BDI237" s="89"/>
      <c r="BDK237" s="89"/>
      <c r="BDL237" s="89"/>
      <c r="BDM237" s="89"/>
      <c r="BDN237" s="89"/>
      <c r="BDO237" s="89"/>
      <c r="BDP237" s="89"/>
      <c r="BEH237" s="89"/>
      <c r="BEI237" s="89"/>
      <c r="BEL237" s="89"/>
      <c r="BEO237" s="89"/>
      <c r="BEQ237" s="89"/>
      <c r="BES237" s="89"/>
      <c r="BEV237" s="89"/>
      <c r="BEY237" s="89"/>
      <c r="BFB237" s="89"/>
      <c r="BFH237" s="89"/>
      <c r="BFK237" s="89"/>
      <c r="BFN237" s="89"/>
      <c r="BFS237" s="89"/>
      <c r="BGG237" s="89"/>
      <c r="BGH237" s="89"/>
      <c r="BGI237" s="89"/>
      <c r="BGJ237" s="89"/>
      <c r="BGK237" s="89"/>
      <c r="BGL237" s="89"/>
      <c r="BGM237" s="89"/>
      <c r="BGN237" s="89"/>
      <c r="BGO237" s="89"/>
      <c r="BGP237" s="89"/>
      <c r="BGQ237" s="89"/>
      <c r="BGR237" s="89"/>
      <c r="BGS237" s="89"/>
      <c r="BGT237" s="89"/>
      <c r="BGU237" s="89"/>
      <c r="BGV237" s="89"/>
      <c r="BGW237" s="89"/>
      <c r="BGX237" s="89"/>
      <c r="BGY237" s="89"/>
      <c r="BGZ237" s="89"/>
      <c r="BHA237" s="89"/>
      <c r="BHB237" s="89"/>
      <c r="BHC237" s="89"/>
      <c r="BHD237" s="89"/>
      <c r="BHE237" s="89"/>
      <c r="BHF237" s="89"/>
      <c r="BHG237" s="89"/>
      <c r="BHH237" s="89"/>
      <c r="BHI237" s="89"/>
      <c r="BHJ237" s="89"/>
      <c r="BHK237" s="89"/>
      <c r="BHL237" s="89"/>
      <c r="BHM237" s="89"/>
      <c r="BHN237" s="89"/>
      <c r="BHO237" s="89"/>
      <c r="BHP237" s="89"/>
      <c r="BHQ237" s="89"/>
      <c r="BHR237" s="89"/>
      <c r="BHS237" s="89"/>
      <c r="BHV237" s="89"/>
      <c r="BHY237" s="89"/>
      <c r="BIB237" s="89"/>
      <c r="BIE237" s="89"/>
      <c r="BIH237" s="89"/>
      <c r="BIT237" s="89"/>
      <c r="BIW237" s="89"/>
      <c r="BIZ237" s="89"/>
      <c r="BJC237" s="89"/>
      <c r="BJI237" s="89"/>
      <c r="BJL237" s="89"/>
      <c r="BJR237" s="89"/>
      <c r="BJU237" s="89"/>
      <c r="BJX237" s="89"/>
      <c r="BKA237" s="89"/>
      <c r="BKG237" s="89"/>
      <c r="BKJ237" s="89"/>
      <c r="BKP237" s="89"/>
      <c r="BKR237" s="89"/>
      <c r="BKS237" s="89"/>
      <c r="BKU237" s="89"/>
      <c r="BKX237" s="89"/>
      <c r="BLA237" s="89"/>
      <c r="BLL237" s="89"/>
      <c r="BLN237" s="89"/>
      <c r="BLZ237" s="89"/>
      <c r="BMC237" s="89"/>
      <c r="BMK237" s="89"/>
      <c r="BNE237" s="89"/>
      <c r="BNG237" s="89"/>
      <c r="BNH237" s="89"/>
      <c r="BNI237" s="89"/>
      <c r="BNJ237" s="89"/>
      <c r="BNK237" s="89"/>
      <c r="BNL237" s="89"/>
      <c r="BOD237" s="89"/>
      <c r="BOE237" s="89"/>
      <c r="BOH237" s="89"/>
      <c r="BOK237" s="89"/>
      <c r="BOM237" s="89"/>
      <c r="BOO237" s="89"/>
      <c r="BOR237" s="89"/>
      <c r="BOU237" s="89"/>
      <c r="BOX237" s="89"/>
      <c r="BPD237" s="89"/>
      <c r="BPG237" s="89"/>
      <c r="BPJ237" s="89"/>
      <c r="BPO237" s="89"/>
      <c r="BQC237" s="89"/>
      <c r="BQD237" s="89"/>
      <c r="BQE237" s="89"/>
      <c r="BQF237" s="89"/>
      <c r="BQG237" s="89"/>
      <c r="BQH237" s="89"/>
      <c r="BQI237" s="89"/>
      <c r="BQJ237" s="89"/>
      <c r="BQK237" s="89"/>
      <c r="BQL237" s="89"/>
      <c r="BQM237" s="89"/>
      <c r="BQN237" s="89"/>
      <c r="BQO237" s="89"/>
      <c r="BQP237" s="89"/>
      <c r="BQQ237" s="89"/>
      <c r="BQR237" s="89"/>
      <c r="BQS237" s="89"/>
      <c r="BQT237" s="89"/>
      <c r="BQU237" s="89"/>
      <c r="BQV237" s="89"/>
      <c r="BQW237" s="89"/>
      <c r="BQX237" s="89"/>
      <c r="BQY237" s="89"/>
      <c r="BQZ237" s="89"/>
      <c r="BRA237" s="89"/>
      <c r="BRB237" s="89"/>
      <c r="BRC237" s="89"/>
      <c r="BRD237" s="89"/>
      <c r="BRE237" s="89"/>
      <c r="BRF237" s="89"/>
      <c r="BRG237" s="89"/>
      <c r="BRH237" s="89"/>
      <c r="BRI237" s="89"/>
      <c r="BRJ237" s="89"/>
      <c r="BRK237" s="89"/>
      <c r="BRL237" s="89"/>
      <c r="BRM237" s="89"/>
      <c r="BRN237" s="89"/>
      <c r="BRO237" s="89"/>
      <c r="BRR237" s="89"/>
      <c r="BRU237" s="89"/>
      <c r="BRX237" s="89"/>
      <c r="BSA237" s="89"/>
      <c r="BSD237" s="89"/>
      <c r="BSP237" s="89"/>
      <c r="BSS237" s="89"/>
      <c r="BSV237" s="89"/>
      <c r="BSY237" s="89"/>
      <c r="BTE237" s="89"/>
      <c r="BTH237" s="89"/>
      <c r="BTN237" s="89"/>
      <c r="BTQ237" s="89"/>
      <c r="BTT237" s="89"/>
      <c r="BTW237" s="89"/>
      <c r="BUC237" s="89"/>
      <c r="BUF237" s="89"/>
      <c r="BUL237" s="89"/>
      <c r="BUN237" s="89"/>
      <c r="BUO237" s="89"/>
      <c r="BUQ237" s="89"/>
      <c r="BUT237" s="89"/>
      <c r="BUW237" s="89"/>
      <c r="BVH237" s="89"/>
      <c r="BVJ237" s="89"/>
      <c r="BVV237" s="89"/>
      <c r="BVY237" s="89"/>
      <c r="BWG237" s="89"/>
      <c r="BXA237" s="89"/>
      <c r="BXC237" s="89"/>
      <c r="BXD237" s="89"/>
      <c r="BXE237" s="89"/>
      <c r="BXF237" s="89"/>
      <c r="BXG237" s="89"/>
      <c r="BXH237" s="89"/>
      <c r="BXZ237" s="89"/>
      <c r="BYA237" s="89"/>
      <c r="BYD237" s="89"/>
      <c r="BYG237" s="89"/>
      <c r="BYI237" s="89"/>
      <c r="BYK237" s="89"/>
      <c r="BYN237" s="89"/>
      <c r="BYQ237" s="89"/>
      <c r="BYT237" s="89"/>
      <c r="BYZ237" s="89"/>
      <c r="BZC237" s="89"/>
      <c r="BZF237" s="89"/>
      <c r="BZK237" s="89"/>
      <c r="BZY237" s="89"/>
      <c r="BZZ237" s="89"/>
      <c r="CAA237" s="89"/>
      <c r="CAB237" s="89"/>
      <c r="CAC237" s="89"/>
      <c r="CAD237" s="89"/>
      <c r="CAE237" s="89"/>
      <c r="CAF237" s="89"/>
      <c r="CAG237" s="89"/>
      <c r="CAH237" s="89"/>
      <c r="CAI237" s="89"/>
      <c r="CAJ237" s="89"/>
      <c r="CAK237" s="89"/>
      <c r="CAL237" s="89"/>
      <c r="CAM237" s="89"/>
      <c r="CAN237" s="89"/>
      <c r="CAO237" s="89"/>
      <c r="CAP237" s="89"/>
      <c r="CAQ237" s="89"/>
      <c r="CAR237" s="89"/>
      <c r="CAS237" s="89"/>
      <c r="CAT237" s="89"/>
      <c r="CAU237" s="89"/>
      <c r="CAV237" s="89"/>
      <c r="CAW237" s="89"/>
      <c r="CAX237" s="89"/>
      <c r="CAY237" s="89"/>
      <c r="CAZ237" s="89"/>
      <c r="CBA237" s="89"/>
      <c r="CBB237" s="89"/>
      <c r="CBC237" s="89"/>
      <c r="CBD237" s="89"/>
      <c r="CBE237" s="89"/>
      <c r="CBF237" s="89"/>
      <c r="CBG237" s="89"/>
      <c r="CBH237" s="89"/>
      <c r="CBI237" s="89"/>
      <c r="CBJ237" s="89"/>
      <c r="CBK237" s="89"/>
      <c r="CBN237" s="89"/>
      <c r="CBQ237" s="89"/>
      <c r="CBT237" s="89"/>
      <c r="CBW237" s="89"/>
      <c r="CBZ237" s="89"/>
      <c r="CCL237" s="89"/>
      <c r="CCO237" s="89"/>
      <c r="CCR237" s="89"/>
      <c r="CCU237" s="89"/>
      <c r="CDA237" s="89"/>
      <c r="CDD237" s="89"/>
      <c r="CDJ237" s="89"/>
      <c r="CDM237" s="89"/>
      <c r="CDP237" s="89"/>
      <c r="CDS237" s="89"/>
      <c r="CDY237" s="89"/>
      <c r="CEB237" s="89"/>
      <c r="CEH237" s="89"/>
      <c r="CEJ237" s="89"/>
      <c r="CEK237" s="89"/>
      <c r="CEM237" s="89"/>
      <c r="CEP237" s="89"/>
      <c r="CES237" s="89"/>
      <c r="CFD237" s="89"/>
      <c r="CFF237" s="89"/>
      <c r="CFR237" s="89"/>
      <c r="CFU237" s="89"/>
      <c r="CGC237" s="89"/>
      <c r="CGW237" s="89"/>
      <c r="CGY237" s="89"/>
      <c r="CGZ237" s="89"/>
      <c r="CHA237" s="89"/>
      <c r="CHB237" s="89"/>
      <c r="CHC237" s="89"/>
      <c r="CHD237" s="89"/>
      <c r="CHV237" s="89"/>
      <c r="CHW237" s="89"/>
      <c r="CHZ237" s="89"/>
      <c r="CIC237" s="89"/>
      <c r="CIE237" s="89"/>
      <c r="CIG237" s="89"/>
      <c r="CIJ237" s="89"/>
      <c r="CIM237" s="89"/>
      <c r="CIP237" s="89"/>
      <c r="CIV237" s="89"/>
      <c r="CIY237" s="89"/>
      <c r="CJB237" s="89"/>
      <c r="CJG237" s="89"/>
      <c r="CJU237" s="89"/>
      <c r="CJV237" s="89"/>
      <c r="CJW237" s="89"/>
      <c r="CJX237" s="89"/>
      <c r="CJY237" s="89"/>
      <c r="CJZ237" s="89"/>
      <c r="CKA237" s="89"/>
      <c r="CKB237" s="89"/>
      <c r="CKC237" s="89"/>
      <c r="CKD237" s="89"/>
      <c r="CKE237" s="89"/>
      <c r="CKF237" s="89"/>
      <c r="CKG237" s="89"/>
      <c r="CKH237" s="89"/>
      <c r="CKI237" s="89"/>
      <c r="CKJ237" s="89"/>
      <c r="CKK237" s="89"/>
      <c r="CKL237" s="89"/>
      <c r="CKM237" s="89"/>
      <c r="CKN237" s="89"/>
      <c r="CKO237" s="89"/>
      <c r="CKP237" s="89"/>
      <c r="CKQ237" s="89"/>
      <c r="CKR237" s="89"/>
      <c r="CKS237" s="89"/>
      <c r="CKT237" s="89"/>
      <c r="CKU237" s="89"/>
      <c r="CKV237" s="89"/>
      <c r="CKW237" s="89"/>
      <c r="CKX237" s="89"/>
      <c r="CKY237" s="89"/>
      <c r="CKZ237" s="89"/>
      <c r="CLA237" s="89"/>
      <c r="CLB237" s="89"/>
      <c r="CLC237" s="89"/>
      <c r="CLD237" s="89"/>
      <c r="CLE237" s="89"/>
      <c r="CLF237" s="89"/>
      <c r="CLG237" s="89"/>
      <c r="CLJ237" s="89"/>
      <c r="CLM237" s="89"/>
      <c r="CLP237" s="89"/>
      <c r="CLS237" s="89"/>
      <c r="CLV237" s="89"/>
      <c r="CMH237" s="89"/>
      <c r="CMK237" s="89"/>
      <c r="CMN237" s="89"/>
      <c r="CMQ237" s="89"/>
      <c r="CMW237" s="89"/>
      <c r="CMZ237" s="89"/>
      <c r="CNF237" s="89"/>
      <c r="CNI237" s="89"/>
      <c r="CNL237" s="89"/>
      <c r="CNO237" s="89"/>
      <c r="CNU237" s="89"/>
      <c r="CNX237" s="89"/>
      <c r="COD237" s="89"/>
      <c r="COF237" s="89"/>
      <c r="COG237" s="89"/>
      <c r="COI237" s="89"/>
      <c r="COL237" s="89"/>
      <c r="COO237" s="89"/>
      <c r="COZ237" s="89"/>
      <c r="CPB237" s="89"/>
      <c r="CPN237" s="89"/>
      <c r="CPQ237" s="89"/>
      <c r="CPY237" s="89"/>
      <c r="CQS237" s="89"/>
      <c r="CQU237" s="89"/>
      <c r="CQV237" s="89"/>
      <c r="CQW237" s="89"/>
      <c r="CQX237" s="89"/>
      <c r="CQY237" s="89"/>
      <c r="CQZ237" s="89"/>
      <c r="CRR237" s="89"/>
      <c r="CRS237" s="89"/>
      <c r="CRV237" s="89"/>
      <c r="CRY237" s="89"/>
      <c r="CSA237" s="89"/>
      <c r="CSC237" s="89"/>
      <c r="CSF237" s="89"/>
      <c r="CSI237" s="89"/>
      <c r="CSL237" s="89"/>
      <c r="CSR237" s="89"/>
      <c r="CSU237" s="89"/>
      <c r="CSX237" s="89"/>
      <c r="CTC237" s="89"/>
      <c r="CTQ237" s="89"/>
      <c r="CTR237" s="89"/>
      <c r="CTS237" s="89"/>
      <c r="CTT237" s="89"/>
      <c r="CTU237" s="89"/>
      <c r="CTV237" s="89"/>
      <c r="CTW237" s="89"/>
      <c r="CTX237" s="89"/>
      <c r="CTY237" s="89"/>
      <c r="CTZ237" s="89"/>
      <c r="CUA237" s="89"/>
      <c r="CUB237" s="89"/>
      <c r="CUC237" s="89"/>
      <c r="CUD237" s="89"/>
      <c r="CUE237" s="89"/>
      <c r="CUF237" s="89"/>
      <c r="CUG237" s="89"/>
      <c r="CUH237" s="89"/>
      <c r="CUI237" s="89"/>
      <c r="CUJ237" s="89"/>
      <c r="CUK237" s="89"/>
      <c r="CUL237" s="89"/>
      <c r="CUM237" s="89"/>
      <c r="CUN237" s="89"/>
      <c r="CUO237" s="89"/>
      <c r="CUP237" s="89"/>
      <c r="CUQ237" s="89"/>
      <c r="CUR237" s="89"/>
      <c r="CUS237" s="89"/>
      <c r="CUT237" s="89"/>
      <c r="CUU237" s="89"/>
      <c r="CUV237" s="89"/>
      <c r="CUW237" s="89"/>
      <c r="CUX237" s="89"/>
      <c r="CUY237" s="89"/>
      <c r="CUZ237" s="89"/>
      <c r="CVA237" s="89"/>
      <c r="CVB237" s="89"/>
      <c r="CVC237" s="89"/>
      <c r="CVF237" s="89"/>
      <c r="CVI237" s="89"/>
      <c r="CVL237" s="89"/>
      <c r="CVO237" s="89"/>
      <c r="CVR237" s="89"/>
      <c r="CWD237" s="89"/>
      <c r="CWG237" s="89"/>
      <c r="CWJ237" s="89"/>
      <c r="CWM237" s="89"/>
      <c r="CWS237" s="89"/>
      <c r="CWV237" s="89"/>
      <c r="CXB237" s="89"/>
      <c r="CXE237" s="89"/>
      <c r="CXH237" s="89"/>
      <c r="CXK237" s="89"/>
      <c r="CXQ237" s="89"/>
      <c r="CXT237" s="89"/>
      <c r="CXZ237" s="89"/>
      <c r="CYB237" s="89"/>
      <c r="CYC237" s="89"/>
      <c r="CYE237" s="89"/>
      <c r="CYH237" s="89"/>
      <c r="CYK237" s="89"/>
      <c r="CYV237" s="89"/>
      <c r="CYX237" s="89"/>
      <c r="CZJ237" s="89"/>
      <c r="CZM237" s="89"/>
      <c r="CZU237" s="89"/>
      <c r="DAO237" s="89"/>
      <c r="DAQ237" s="89"/>
      <c r="DAR237" s="89"/>
      <c r="DAS237" s="89"/>
      <c r="DAT237" s="89"/>
      <c r="DAU237" s="89"/>
      <c r="DAV237" s="89"/>
      <c r="DBN237" s="89"/>
      <c r="DBO237" s="89"/>
      <c r="DBR237" s="89"/>
      <c r="DBU237" s="89"/>
      <c r="DBW237" s="89"/>
      <c r="DBY237" s="89"/>
      <c r="DCB237" s="89"/>
      <c r="DCE237" s="89"/>
      <c r="DCH237" s="89"/>
      <c r="DCN237" s="89"/>
      <c r="DCQ237" s="89"/>
      <c r="DCT237" s="89"/>
      <c r="DCY237" s="89"/>
      <c r="DDM237" s="89"/>
      <c r="DDN237" s="89"/>
      <c r="DDO237" s="89"/>
      <c r="DDP237" s="89"/>
      <c r="DDQ237" s="89"/>
      <c r="DDR237" s="89"/>
      <c r="DDS237" s="89"/>
      <c r="DDT237" s="89"/>
      <c r="DDU237" s="89"/>
      <c r="DDV237" s="89"/>
      <c r="DDW237" s="89"/>
      <c r="DDX237" s="89"/>
      <c r="DDY237" s="89"/>
      <c r="DDZ237" s="89"/>
      <c r="DEA237" s="89"/>
      <c r="DEB237" s="89"/>
      <c r="DEC237" s="89"/>
      <c r="DED237" s="89"/>
      <c r="DEE237" s="89"/>
      <c r="DEF237" s="89"/>
      <c r="DEG237" s="89"/>
      <c r="DEH237" s="89"/>
      <c r="DEI237" s="89"/>
      <c r="DEJ237" s="89"/>
      <c r="DEK237" s="89"/>
      <c r="DEL237" s="89"/>
      <c r="DEM237" s="89"/>
      <c r="DEN237" s="89"/>
      <c r="DEO237" s="89"/>
      <c r="DEP237" s="89"/>
      <c r="DEQ237" s="89"/>
      <c r="DER237" s="89"/>
      <c r="DES237" s="89"/>
      <c r="DET237" s="89"/>
      <c r="DEU237" s="89"/>
      <c r="DEV237" s="89"/>
      <c r="DEW237" s="89"/>
      <c r="DEX237" s="89"/>
      <c r="DEY237" s="89"/>
      <c r="DFB237" s="89"/>
      <c r="DFE237" s="89"/>
      <c r="DFH237" s="89"/>
      <c r="DFK237" s="89"/>
      <c r="DFN237" s="89"/>
      <c r="DFZ237" s="89"/>
      <c r="DGC237" s="89"/>
      <c r="DGF237" s="89"/>
      <c r="DGI237" s="89"/>
      <c r="DGO237" s="89"/>
      <c r="DGR237" s="89"/>
      <c r="DGX237" s="89"/>
      <c r="DHA237" s="89"/>
      <c r="DHD237" s="89"/>
      <c r="DHG237" s="89"/>
      <c r="DHM237" s="89"/>
      <c r="DHP237" s="89"/>
      <c r="DHV237" s="89"/>
      <c r="DHX237" s="89"/>
      <c r="DHY237" s="89"/>
      <c r="DIA237" s="89"/>
      <c r="DID237" s="89"/>
      <c r="DIG237" s="89"/>
      <c r="DIR237" s="89"/>
      <c r="DIT237" s="89"/>
      <c r="DJF237" s="89"/>
      <c r="DJI237" s="89"/>
      <c r="DJQ237" s="89"/>
      <c r="DKK237" s="89"/>
      <c r="DKM237" s="89"/>
      <c r="DKN237" s="89"/>
      <c r="DKO237" s="89"/>
      <c r="DKP237" s="89"/>
      <c r="DKQ237" s="89"/>
      <c r="DKR237" s="89"/>
      <c r="DLJ237" s="89"/>
      <c r="DLK237" s="89"/>
      <c r="DLN237" s="89"/>
      <c r="DLQ237" s="89"/>
      <c r="DLS237" s="89"/>
      <c r="DLU237" s="89"/>
      <c r="DLX237" s="89"/>
      <c r="DMA237" s="89"/>
      <c r="DMD237" s="89"/>
      <c r="DMJ237" s="89"/>
      <c r="DMM237" s="89"/>
      <c r="DMP237" s="89"/>
      <c r="DMU237" s="89"/>
      <c r="DNI237" s="89"/>
      <c r="DNJ237" s="89"/>
      <c r="DNK237" s="89"/>
      <c r="DNL237" s="89"/>
      <c r="DNM237" s="89"/>
      <c r="DNN237" s="89"/>
      <c r="DNO237" s="89"/>
      <c r="DNP237" s="89"/>
      <c r="DNQ237" s="89"/>
      <c r="DNR237" s="89"/>
      <c r="DNS237" s="89"/>
      <c r="DNT237" s="89"/>
      <c r="DNU237" s="89"/>
      <c r="DNV237" s="89"/>
      <c r="DNW237" s="89"/>
      <c r="DNX237" s="89"/>
      <c r="DNY237" s="89"/>
      <c r="DNZ237" s="89"/>
      <c r="DOA237" s="89"/>
      <c r="DOB237" s="89"/>
      <c r="DOC237" s="89"/>
      <c r="DOD237" s="89"/>
      <c r="DOE237" s="89"/>
      <c r="DOF237" s="89"/>
      <c r="DOG237" s="89"/>
      <c r="DOH237" s="89"/>
      <c r="DOI237" s="89"/>
      <c r="DOJ237" s="89"/>
      <c r="DOK237" s="89"/>
      <c r="DOL237" s="89"/>
      <c r="DOM237" s="89"/>
      <c r="DON237" s="89"/>
      <c r="DOO237" s="89"/>
      <c r="DOP237" s="89"/>
      <c r="DOQ237" s="89"/>
      <c r="DOR237" s="89"/>
      <c r="DOS237" s="89"/>
      <c r="DOT237" s="89"/>
      <c r="DOU237" s="89"/>
      <c r="DOX237" s="89"/>
      <c r="DPA237" s="89"/>
      <c r="DPD237" s="89"/>
      <c r="DPG237" s="89"/>
      <c r="DPJ237" s="89"/>
      <c r="DPV237" s="89"/>
      <c r="DPY237" s="89"/>
      <c r="DQB237" s="89"/>
      <c r="DQE237" s="89"/>
      <c r="DQK237" s="89"/>
      <c r="DQN237" s="89"/>
      <c r="DQT237" s="89"/>
      <c r="DQW237" s="89"/>
      <c r="DQZ237" s="89"/>
      <c r="DRC237" s="89"/>
      <c r="DRI237" s="89"/>
      <c r="DRL237" s="89"/>
      <c r="DRR237" s="89"/>
      <c r="DRT237" s="89"/>
      <c r="DRU237" s="89"/>
      <c r="DRW237" s="89"/>
      <c r="DRZ237" s="89"/>
      <c r="DSC237" s="89"/>
      <c r="DSN237" s="89"/>
      <c r="DSP237" s="89"/>
      <c r="DTB237" s="89"/>
      <c r="DTE237" s="89"/>
      <c r="DTM237" s="89"/>
      <c r="DUG237" s="89"/>
      <c r="DUI237" s="89"/>
      <c r="DUJ237" s="89"/>
      <c r="DUK237" s="89"/>
      <c r="DUL237" s="89"/>
      <c r="DUM237" s="89"/>
      <c r="DUN237" s="89"/>
      <c r="DVF237" s="89"/>
      <c r="DVG237" s="89"/>
      <c r="DVJ237" s="89"/>
      <c r="DVM237" s="89"/>
      <c r="DVO237" s="89"/>
      <c r="DVQ237" s="89"/>
      <c r="DVT237" s="89"/>
      <c r="DVW237" s="89"/>
      <c r="DVZ237" s="89"/>
      <c r="DWF237" s="89"/>
      <c r="DWI237" s="89"/>
      <c r="DWL237" s="89"/>
      <c r="DWQ237" s="89"/>
      <c r="DXE237" s="89"/>
      <c r="DXF237" s="89"/>
      <c r="DXG237" s="89"/>
      <c r="DXH237" s="89"/>
      <c r="DXI237" s="89"/>
      <c r="DXJ237" s="89"/>
      <c r="DXK237" s="89"/>
      <c r="DXL237" s="89"/>
      <c r="DXM237" s="89"/>
      <c r="DXN237" s="89"/>
      <c r="DXO237" s="89"/>
      <c r="DXP237" s="89"/>
      <c r="DXQ237" s="89"/>
      <c r="DXR237" s="89"/>
      <c r="DXS237" s="89"/>
      <c r="DXT237" s="89"/>
      <c r="DXU237" s="89"/>
      <c r="DXV237" s="89"/>
      <c r="DXW237" s="89"/>
      <c r="DXX237" s="89"/>
      <c r="DXY237" s="89"/>
      <c r="DXZ237" s="89"/>
      <c r="DYA237" s="89"/>
      <c r="DYB237" s="89"/>
      <c r="DYC237" s="89"/>
      <c r="DYD237" s="89"/>
      <c r="DYE237" s="89"/>
      <c r="DYF237" s="89"/>
      <c r="DYG237" s="89"/>
      <c r="DYH237" s="89"/>
      <c r="DYI237" s="89"/>
      <c r="DYJ237" s="89"/>
      <c r="DYK237" s="89"/>
      <c r="DYL237" s="89"/>
      <c r="DYM237" s="89"/>
      <c r="DYN237" s="89"/>
      <c r="DYO237" s="89"/>
      <c r="DYP237" s="89"/>
      <c r="DYQ237" s="89"/>
      <c r="DYT237" s="89"/>
      <c r="DYW237" s="89"/>
      <c r="DYZ237" s="89"/>
      <c r="DZC237" s="89"/>
      <c r="DZF237" s="89"/>
      <c r="DZR237" s="89"/>
      <c r="DZU237" s="89"/>
      <c r="DZX237" s="89"/>
      <c r="EAA237" s="89"/>
      <c r="EAG237" s="89"/>
      <c r="EAJ237" s="89"/>
      <c r="EAP237" s="89"/>
      <c r="EAS237" s="89"/>
      <c r="EAV237" s="89"/>
      <c r="EAY237" s="89"/>
      <c r="EBE237" s="89"/>
      <c r="EBH237" s="89"/>
      <c r="EBN237" s="89"/>
      <c r="EBP237" s="89"/>
      <c r="EBQ237" s="89"/>
      <c r="EBS237" s="89"/>
      <c r="EBV237" s="89"/>
      <c r="EBY237" s="89"/>
      <c r="ECJ237" s="89"/>
      <c r="ECL237" s="89"/>
      <c r="ECX237" s="89"/>
      <c r="EDA237" s="89"/>
      <c r="EDI237" s="89"/>
      <c r="EEC237" s="89"/>
      <c r="EEE237" s="89"/>
      <c r="EEF237" s="89"/>
      <c r="EEG237" s="89"/>
      <c r="EEH237" s="89"/>
      <c r="EEI237" s="89"/>
      <c r="EEJ237" s="89"/>
      <c r="EFB237" s="89"/>
      <c r="EFC237" s="89"/>
      <c r="EFF237" s="89"/>
      <c r="EFI237" s="89"/>
      <c r="EFK237" s="89"/>
      <c r="EFM237" s="89"/>
      <c r="EFP237" s="89"/>
      <c r="EFS237" s="89"/>
      <c r="EFV237" s="89"/>
      <c r="EGB237" s="89"/>
      <c r="EGE237" s="89"/>
      <c r="EGH237" s="89"/>
      <c r="EGM237" s="89"/>
      <c r="EHA237" s="89"/>
      <c r="EHB237" s="89"/>
      <c r="EHC237" s="89"/>
      <c r="EHD237" s="89"/>
      <c r="EHE237" s="89"/>
      <c r="EHF237" s="89"/>
      <c r="EHG237" s="89"/>
      <c r="EHH237" s="89"/>
      <c r="EHI237" s="89"/>
      <c r="EHJ237" s="89"/>
      <c r="EHK237" s="89"/>
      <c r="EHL237" s="89"/>
      <c r="EHM237" s="89"/>
      <c r="EHN237" s="89"/>
      <c r="EHO237" s="89"/>
      <c r="EHP237" s="89"/>
      <c r="EHQ237" s="89"/>
      <c r="EHR237" s="89"/>
      <c r="EHS237" s="89"/>
      <c r="EHT237" s="89"/>
      <c r="EHU237" s="89"/>
      <c r="EHV237" s="89"/>
      <c r="EHW237" s="89"/>
      <c r="EHX237" s="89"/>
      <c r="EHY237" s="89"/>
      <c r="EHZ237" s="89"/>
      <c r="EIA237" s="89"/>
      <c r="EIB237" s="89"/>
      <c r="EIC237" s="89"/>
      <c r="EID237" s="89"/>
      <c r="EIE237" s="89"/>
      <c r="EIF237" s="89"/>
      <c r="EIG237" s="89"/>
      <c r="EIH237" s="89"/>
      <c r="EII237" s="89"/>
      <c r="EIJ237" s="89"/>
      <c r="EIK237" s="89"/>
      <c r="EIL237" s="89"/>
      <c r="EIM237" s="89"/>
      <c r="EIP237" s="89"/>
      <c r="EIS237" s="89"/>
      <c r="EIV237" s="89"/>
      <c r="EIY237" s="89"/>
      <c r="EJB237" s="89"/>
      <c r="EJN237" s="89"/>
      <c r="EJQ237" s="89"/>
      <c r="EJT237" s="89"/>
      <c r="EJW237" s="89"/>
      <c r="EKC237" s="89"/>
      <c r="EKF237" s="89"/>
      <c r="EKL237" s="89"/>
      <c r="EKO237" s="89"/>
      <c r="EKR237" s="89"/>
      <c r="EKU237" s="89"/>
      <c r="ELA237" s="89"/>
      <c r="ELD237" s="89"/>
      <c r="ELJ237" s="89"/>
      <c r="ELL237" s="89"/>
      <c r="ELM237" s="89"/>
      <c r="ELO237" s="89"/>
      <c r="ELR237" s="89"/>
      <c r="ELU237" s="89"/>
      <c r="EMF237" s="89"/>
      <c r="EMH237" s="89"/>
      <c r="EMT237" s="89"/>
      <c r="EMW237" s="89"/>
      <c r="ENE237" s="89"/>
      <c r="ENY237" s="89"/>
      <c r="EOA237" s="89"/>
      <c r="EOB237" s="89"/>
      <c r="EOC237" s="89"/>
      <c r="EOD237" s="89"/>
      <c r="EOE237" s="89"/>
      <c r="EOF237" s="89"/>
      <c r="EOX237" s="89"/>
      <c r="EOY237" s="89"/>
      <c r="EPB237" s="89"/>
      <c r="EPE237" s="89"/>
      <c r="EPG237" s="89"/>
      <c r="EPI237" s="89"/>
      <c r="EPL237" s="89"/>
      <c r="EPO237" s="89"/>
      <c r="EPR237" s="89"/>
      <c r="EPX237" s="89"/>
      <c r="EQA237" s="89"/>
      <c r="EQD237" s="89"/>
      <c r="EQI237" s="89"/>
      <c r="EQW237" s="89"/>
      <c r="EQX237" s="89"/>
      <c r="EQY237" s="89"/>
      <c r="EQZ237" s="89"/>
      <c r="ERA237" s="89"/>
      <c r="ERB237" s="89"/>
      <c r="ERC237" s="89"/>
      <c r="ERD237" s="89"/>
      <c r="ERE237" s="89"/>
      <c r="ERF237" s="89"/>
      <c r="ERG237" s="89"/>
      <c r="ERH237" s="89"/>
      <c r="ERI237" s="89"/>
      <c r="ERJ237" s="89"/>
      <c r="ERK237" s="89"/>
      <c r="ERL237" s="89"/>
      <c r="ERM237" s="89"/>
      <c r="ERN237" s="89"/>
      <c r="ERO237" s="89"/>
      <c r="ERP237" s="89"/>
      <c r="ERQ237" s="89"/>
      <c r="ERR237" s="89"/>
      <c r="ERS237" s="89"/>
      <c r="ERT237" s="89"/>
      <c r="ERU237" s="89"/>
      <c r="ERV237" s="89"/>
      <c r="ERW237" s="89"/>
      <c r="ERX237" s="89"/>
      <c r="ERY237" s="89"/>
      <c r="ERZ237" s="89"/>
      <c r="ESA237" s="89"/>
      <c r="ESB237" s="89"/>
      <c r="ESC237" s="89"/>
      <c r="ESD237" s="89"/>
      <c r="ESE237" s="89"/>
      <c r="ESF237" s="89"/>
      <c r="ESG237" s="89"/>
      <c r="ESH237" s="89"/>
      <c r="ESI237" s="89"/>
      <c r="ESL237" s="89"/>
      <c r="ESO237" s="89"/>
      <c r="ESR237" s="89"/>
      <c r="ESU237" s="89"/>
      <c r="ESX237" s="89"/>
      <c r="ETJ237" s="89"/>
      <c r="ETM237" s="89"/>
      <c r="ETP237" s="89"/>
      <c r="ETS237" s="89"/>
      <c r="ETY237" s="89"/>
      <c r="EUB237" s="89"/>
      <c r="EUH237" s="89"/>
      <c r="EUK237" s="89"/>
      <c r="EUN237" s="89"/>
      <c r="EUQ237" s="89"/>
      <c r="EUW237" s="89"/>
      <c r="EUZ237" s="89"/>
      <c r="EVF237" s="89"/>
      <c r="EVH237" s="89"/>
      <c r="EVI237" s="89"/>
      <c r="EVK237" s="89"/>
      <c r="EVN237" s="89"/>
      <c r="EVQ237" s="89"/>
      <c r="EWB237" s="89"/>
      <c r="EWD237" s="89"/>
      <c r="EWP237" s="89"/>
      <c r="EWS237" s="89"/>
      <c r="EXA237" s="89"/>
      <c r="EXU237" s="89"/>
      <c r="EXW237" s="89"/>
      <c r="EXX237" s="89"/>
      <c r="EXY237" s="89"/>
      <c r="EXZ237" s="89"/>
      <c r="EYA237" s="89"/>
      <c r="EYB237" s="89"/>
      <c r="EYT237" s="89"/>
      <c r="EYU237" s="89"/>
      <c r="EYX237" s="89"/>
      <c r="EZA237" s="89"/>
      <c r="EZC237" s="89"/>
      <c r="EZE237" s="89"/>
      <c r="EZH237" s="89"/>
      <c r="EZK237" s="89"/>
      <c r="EZN237" s="89"/>
      <c r="EZT237" s="89"/>
      <c r="EZW237" s="89"/>
      <c r="EZZ237" s="89"/>
      <c r="FAE237" s="89"/>
      <c r="FAS237" s="89"/>
      <c r="FAT237" s="89"/>
      <c r="FAU237" s="89"/>
      <c r="FAV237" s="89"/>
      <c r="FAW237" s="89"/>
      <c r="FAX237" s="89"/>
      <c r="FAY237" s="89"/>
      <c r="FAZ237" s="89"/>
      <c r="FBA237" s="89"/>
      <c r="FBB237" s="89"/>
      <c r="FBC237" s="89"/>
      <c r="FBD237" s="89"/>
      <c r="FBE237" s="89"/>
      <c r="FBF237" s="89"/>
      <c r="FBG237" s="89"/>
      <c r="FBH237" s="89"/>
      <c r="FBI237" s="89"/>
      <c r="FBJ237" s="89"/>
      <c r="FBK237" s="89"/>
      <c r="FBL237" s="89"/>
      <c r="FBM237" s="89"/>
      <c r="FBN237" s="89"/>
      <c r="FBO237" s="89"/>
      <c r="FBP237" s="89"/>
      <c r="FBQ237" s="89"/>
      <c r="FBR237" s="89"/>
      <c r="FBS237" s="89"/>
      <c r="FBT237" s="89"/>
      <c r="FBU237" s="89"/>
      <c r="FBV237" s="89"/>
      <c r="FBW237" s="89"/>
      <c r="FBX237" s="89"/>
      <c r="FBY237" s="89"/>
      <c r="FBZ237" s="89"/>
      <c r="FCA237" s="89"/>
      <c r="FCB237" s="89"/>
      <c r="FCC237" s="89"/>
      <c r="FCD237" s="89"/>
      <c r="FCE237" s="89"/>
      <c r="FCH237" s="89"/>
      <c r="FCK237" s="89"/>
      <c r="FCN237" s="89"/>
      <c r="FCQ237" s="89"/>
      <c r="FCT237" s="89"/>
      <c r="FDF237" s="89"/>
      <c r="FDI237" s="89"/>
      <c r="FDL237" s="89"/>
      <c r="FDO237" s="89"/>
      <c r="FDU237" s="89"/>
      <c r="FDX237" s="89"/>
      <c r="FED237" s="89"/>
      <c r="FEG237" s="89"/>
      <c r="FEJ237" s="89"/>
      <c r="FEM237" s="89"/>
      <c r="FES237" s="89"/>
      <c r="FEV237" s="89"/>
      <c r="FFB237" s="89"/>
      <c r="FFD237" s="89"/>
      <c r="FFE237" s="89"/>
      <c r="FFG237" s="89"/>
      <c r="FFJ237" s="89"/>
      <c r="FFM237" s="89"/>
      <c r="FFX237" s="89"/>
      <c r="FFZ237" s="89"/>
      <c r="FGL237" s="89"/>
      <c r="FGO237" s="89"/>
      <c r="FGW237" s="89"/>
      <c r="FHQ237" s="89"/>
      <c r="FHS237" s="89"/>
      <c r="FHT237" s="89"/>
      <c r="FHU237" s="89"/>
      <c r="FHV237" s="89"/>
      <c r="FHW237" s="89"/>
      <c r="FHX237" s="89"/>
      <c r="FIP237" s="89"/>
      <c r="FIQ237" s="89"/>
      <c r="FIT237" s="89"/>
      <c r="FIW237" s="89"/>
      <c r="FIY237" s="89"/>
      <c r="FJA237" s="89"/>
      <c r="FJD237" s="89"/>
      <c r="FJG237" s="89"/>
      <c r="FJJ237" s="89"/>
      <c r="FJP237" s="89"/>
      <c r="FJS237" s="89"/>
      <c r="FJV237" s="89"/>
      <c r="FKA237" s="89"/>
      <c r="FKO237" s="89"/>
      <c r="FKP237" s="89"/>
      <c r="FKQ237" s="89"/>
      <c r="FKR237" s="89"/>
      <c r="FKS237" s="89"/>
      <c r="FKT237" s="89"/>
      <c r="FKU237" s="89"/>
      <c r="FKV237" s="89"/>
      <c r="FKW237" s="89"/>
      <c r="FKX237" s="89"/>
      <c r="FKY237" s="89"/>
      <c r="FKZ237" s="89"/>
      <c r="FLA237" s="89"/>
      <c r="FLB237" s="89"/>
      <c r="FLC237" s="89"/>
      <c r="FLD237" s="89"/>
      <c r="FLE237" s="89"/>
      <c r="FLF237" s="89"/>
      <c r="FLG237" s="89"/>
      <c r="FLH237" s="89"/>
      <c r="FLI237" s="89"/>
      <c r="FLJ237" s="89"/>
      <c r="FLK237" s="89"/>
      <c r="FLL237" s="89"/>
      <c r="FLM237" s="89"/>
      <c r="FLN237" s="89"/>
      <c r="FLO237" s="89"/>
      <c r="FLP237" s="89"/>
      <c r="FLQ237" s="89"/>
      <c r="FLR237" s="89"/>
      <c r="FLS237" s="89"/>
      <c r="FLT237" s="89"/>
      <c r="FLU237" s="89"/>
      <c r="FLV237" s="89"/>
      <c r="FLW237" s="89"/>
      <c r="FLX237" s="89"/>
      <c r="FLY237" s="89"/>
      <c r="FLZ237" s="89"/>
      <c r="FMA237" s="89"/>
      <c r="FMD237" s="89"/>
      <c r="FMG237" s="89"/>
      <c r="FMJ237" s="89"/>
      <c r="FMM237" s="89"/>
      <c r="FMP237" s="89"/>
      <c r="FNB237" s="89"/>
      <c r="FNE237" s="89"/>
      <c r="FNH237" s="89"/>
      <c r="FNK237" s="89"/>
      <c r="FNQ237" s="89"/>
      <c r="FNT237" s="89"/>
      <c r="FNZ237" s="89"/>
      <c r="FOC237" s="89"/>
      <c r="FOF237" s="89"/>
      <c r="FOI237" s="89"/>
      <c r="FOO237" s="89"/>
      <c r="FOR237" s="89"/>
      <c r="FOX237" s="89"/>
      <c r="FOZ237" s="89"/>
      <c r="FPA237" s="89"/>
      <c r="FPC237" s="89"/>
      <c r="FPF237" s="89"/>
      <c r="FPI237" s="89"/>
      <c r="FPT237" s="89"/>
      <c r="FPV237" s="89"/>
      <c r="FQH237" s="89"/>
      <c r="FQK237" s="89"/>
      <c r="FQS237" s="89"/>
      <c r="FRM237" s="89"/>
      <c r="FRO237" s="89"/>
      <c r="FRP237" s="89"/>
      <c r="FRQ237" s="89"/>
      <c r="FRR237" s="89"/>
      <c r="FRS237" s="89"/>
      <c r="FRT237" s="89"/>
      <c r="FSL237" s="89"/>
      <c r="FSM237" s="89"/>
      <c r="FSP237" s="89"/>
      <c r="FSS237" s="89"/>
      <c r="FSU237" s="89"/>
      <c r="FSW237" s="89"/>
      <c r="FSZ237" s="89"/>
      <c r="FTC237" s="89"/>
      <c r="FTF237" s="89"/>
      <c r="FTL237" s="89"/>
      <c r="FTO237" s="89"/>
      <c r="FTR237" s="89"/>
      <c r="FTW237" s="89"/>
      <c r="FUK237" s="89"/>
      <c r="FUL237" s="89"/>
      <c r="FUM237" s="89"/>
      <c r="FUN237" s="89"/>
      <c r="FUO237" s="89"/>
      <c r="FUP237" s="89"/>
      <c r="FUQ237" s="89"/>
      <c r="FUR237" s="89"/>
      <c r="FUS237" s="89"/>
      <c r="FUT237" s="89"/>
      <c r="FUU237" s="89"/>
      <c r="FUV237" s="89"/>
      <c r="FUW237" s="89"/>
      <c r="FUX237" s="89"/>
      <c r="FUY237" s="89"/>
      <c r="FUZ237" s="89"/>
      <c r="FVA237" s="89"/>
      <c r="FVB237" s="89"/>
      <c r="FVC237" s="89"/>
      <c r="FVD237" s="89"/>
      <c r="FVE237" s="89"/>
      <c r="FVF237" s="89"/>
      <c r="FVG237" s="89"/>
      <c r="FVH237" s="89"/>
      <c r="FVI237" s="89"/>
      <c r="FVJ237" s="89"/>
      <c r="FVK237" s="89"/>
      <c r="FVL237" s="89"/>
      <c r="FVM237" s="89"/>
      <c r="FVN237" s="89"/>
      <c r="FVO237" s="89"/>
      <c r="FVP237" s="89"/>
      <c r="FVQ237" s="89"/>
      <c r="FVR237" s="89"/>
      <c r="FVS237" s="89"/>
      <c r="FVT237" s="89"/>
      <c r="FVU237" s="89"/>
      <c r="FVV237" s="89"/>
      <c r="FVW237" s="89"/>
      <c r="FVZ237" s="89"/>
      <c r="FWC237" s="89"/>
      <c r="FWF237" s="89"/>
      <c r="FWI237" s="89"/>
      <c r="FWL237" s="89"/>
      <c r="FWX237" s="89"/>
      <c r="FXA237" s="89"/>
      <c r="FXD237" s="89"/>
      <c r="FXG237" s="89"/>
      <c r="FXM237" s="89"/>
      <c r="FXP237" s="89"/>
      <c r="FXV237" s="89"/>
      <c r="FXY237" s="89"/>
      <c r="FYB237" s="89"/>
      <c r="FYE237" s="89"/>
      <c r="FYK237" s="89"/>
      <c r="FYN237" s="89"/>
      <c r="FYT237" s="89"/>
      <c r="FYV237" s="89"/>
      <c r="FYW237" s="89"/>
      <c r="FYY237" s="89"/>
      <c r="FZB237" s="89"/>
      <c r="FZE237" s="89"/>
      <c r="FZP237" s="89"/>
      <c r="FZR237" s="89"/>
      <c r="GAD237" s="89"/>
      <c r="GAG237" s="89"/>
      <c r="GAO237" s="89"/>
      <c r="GBI237" s="89"/>
      <c r="GBK237" s="89"/>
      <c r="GBL237" s="89"/>
      <c r="GBM237" s="89"/>
      <c r="GBN237" s="89"/>
      <c r="GBO237" s="89"/>
      <c r="GBP237" s="89"/>
      <c r="GCH237" s="89"/>
      <c r="GCI237" s="89"/>
      <c r="GCL237" s="89"/>
      <c r="GCO237" s="89"/>
      <c r="GCQ237" s="89"/>
      <c r="GCS237" s="89"/>
      <c r="GCV237" s="89"/>
      <c r="GCY237" s="89"/>
      <c r="GDB237" s="89"/>
      <c r="GDH237" s="89"/>
      <c r="GDK237" s="89"/>
      <c r="GDN237" s="89"/>
      <c r="GDS237" s="89"/>
      <c r="GEG237" s="89"/>
      <c r="GEH237" s="89"/>
      <c r="GEI237" s="89"/>
      <c r="GEJ237" s="89"/>
      <c r="GEK237" s="89"/>
      <c r="GEL237" s="89"/>
      <c r="GEM237" s="89"/>
      <c r="GEN237" s="89"/>
      <c r="GEO237" s="89"/>
      <c r="GEP237" s="89"/>
      <c r="GEQ237" s="89"/>
      <c r="GER237" s="89"/>
      <c r="GES237" s="89"/>
      <c r="GET237" s="89"/>
      <c r="GEU237" s="89"/>
      <c r="GEV237" s="89"/>
      <c r="GEW237" s="89"/>
      <c r="GEX237" s="89"/>
      <c r="GEY237" s="89"/>
      <c r="GEZ237" s="89"/>
      <c r="GFA237" s="89"/>
      <c r="GFB237" s="89"/>
      <c r="GFC237" s="89"/>
      <c r="GFD237" s="89"/>
      <c r="GFE237" s="89"/>
      <c r="GFF237" s="89"/>
      <c r="GFG237" s="89"/>
      <c r="GFH237" s="89"/>
      <c r="GFI237" s="89"/>
      <c r="GFJ237" s="89"/>
      <c r="GFK237" s="89"/>
      <c r="GFL237" s="89"/>
      <c r="GFM237" s="89"/>
      <c r="GFN237" s="89"/>
      <c r="GFO237" s="89"/>
      <c r="GFP237" s="89"/>
      <c r="GFQ237" s="89"/>
      <c r="GFR237" s="89"/>
      <c r="GFS237" s="89"/>
      <c r="GFV237" s="89"/>
      <c r="GFY237" s="89"/>
      <c r="GGB237" s="89"/>
      <c r="GGE237" s="89"/>
      <c r="GGH237" s="89"/>
      <c r="GGT237" s="89"/>
      <c r="GGW237" s="89"/>
      <c r="GGZ237" s="89"/>
      <c r="GHC237" s="89"/>
      <c r="GHI237" s="89"/>
      <c r="GHL237" s="89"/>
      <c r="GHR237" s="89"/>
      <c r="GHU237" s="89"/>
      <c r="GHX237" s="89"/>
      <c r="GIA237" s="89"/>
      <c r="GIG237" s="89"/>
      <c r="GIJ237" s="89"/>
      <c r="GIP237" s="89"/>
      <c r="GIR237" s="89"/>
      <c r="GIS237" s="89"/>
      <c r="GIU237" s="89"/>
      <c r="GIX237" s="89"/>
      <c r="GJA237" s="89"/>
      <c r="GJL237" s="89"/>
      <c r="GJN237" s="89"/>
      <c r="GJZ237" s="89"/>
      <c r="GKC237" s="89"/>
      <c r="GKK237" s="89"/>
      <c r="GLE237" s="89"/>
      <c r="GLG237" s="89"/>
      <c r="GLH237" s="89"/>
      <c r="GLI237" s="89"/>
      <c r="GLJ237" s="89"/>
      <c r="GLK237" s="89"/>
      <c r="GLL237" s="89"/>
      <c r="GMD237" s="89"/>
      <c r="GME237" s="89"/>
      <c r="GMH237" s="89"/>
      <c r="GMK237" s="89"/>
      <c r="GMM237" s="89"/>
      <c r="GMO237" s="89"/>
      <c r="GMR237" s="89"/>
      <c r="GMU237" s="89"/>
      <c r="GMX237" s="89"/>
      <c r="GND237" s="89"/>
      <c r="GNG237" s="89"/>
      <c r="GNJ237" s="89"/>
      <c r="GNO237" s="89"/>
      <c r="GOC237" s="89"/>
      <c r="GOD237" s="89"/>
      <c r="GOE237" s="89"/>
      <c r="GOF237" s="89"/>
      <c r="GOG237" s="89"/>
      <c r="GOH237" s="89"/>
      <c r="GOI237" s="89"/>
      <c r="GOJ237" s="89"/>
      <c r="GOK237" s="89"/>
      <c r="GOL237" s="89"/>
      <c r="GOM237" s="89"/>
      <c r="GON237" s="89"/>
      <c r="GOO237" s="89"/>
      <c r="GOP237" s="89"/>
      <c r="GOQ237" s="89"/>
      <c r="GOR237" s="89"/>
      <c r="GOS237" s="89"/>
      <c r="GOT237" s="89"/>
      <c r="GOU237" s="89"/>
      <c r="GOV237" s="89"/>
      <c r="GOW237" s="89"/>
      <c r="GOX237" s="89"/>
      <c r="GOY237" s="89"/>
      <c r="GOZ237" s="89"/>
      <c r="GPA237" s="89"/>
      <c r="GPB237" s="89"/>
      <c r="GPC237" s="89"/>
      <c r="GPD237" s="89"/>
      <c r="GPE237" s="89"/>
      <c r="GPF237" s="89"/>
      <c r="GPG237" s="89"/>
      <c r="GPH237" s="89"/>
      <c r="GPI237" s="89"/>
      <c r="GPJ237" s="89"/>
      <c r="GPK237" s="89"/>
      <c r="GPL237" s="89"/>
      <c r="GPM237" s="89"/>
      <c r="GPN237" s="89"/>
      <c r="GPO237" s="89"/>
      <c r="GPR237" s="89"/>
      <c r="GPU237" s="89"/>
      <c r="GPX237" s="89"/>
      <c r="GQA237" s="89"/>
      <c r="GQD237" s="89"/>
      <c r="GQP237" s="89"/>
      <c r="GQS237" s="89"/>
      <c r="GQV237" s="89"/>
      <c r="GQY237" s="89"/>
      <c r="GRE237" s="89"/>
      <c r="GRH237" s="89"/>
      <c r="GRN237" s="89"/>
      <c r="GRQ237" s="89"/>
      <c r="GRT237" s="89"/>
      <c r="GRW237" s="89"/>
      <c r="GSC237" s="89"/>
      <c r="GSF237" s="89"/>
      <c r="GSL237" s="89"/>
      <c r="GSN237" s="89"/>
      <c r="GSO237" s="89"/>
      <c r="GSQ237" s="89"/>
      <c r="GST237" s="89"/>
      <c r="GSW237" s="89"/>
      <c r="GTH237" s="89"/>
      <c r="GTJ237" s="89"/>
      <c r="GTV237" s="89"/>
      <c r="GTY237" s="89"/>
      <c r="GUG237" s="89"/>
      <c r="GVA237" s="89"/>
      <c r="GVC237" s="89"/>
      <c r="GVD237" s="89"/>
      <c r="GVE237" s="89"/>
      <c r="GVF237" s="89"/>
      <c r="GVG237" s="89"/>
      <c r="GVH237" s="89"/>
      <c r="GVZ237" s="89"/>
      <c r="GWA237" s="89"/>
      <c r="GWD237" s="89"/>
      <c r="GWG237" s="89"/>
      <c r="GWI237" s="89"/>
      <c r="GWK237" s="89"/>
      <c r="GWN237" s="89"/>
      <c r="GWQ237" s="89"/>
      <c r="GWT237" s="89"/>
      <c r="GWZ237" s="89"/>
      <c r="GXC237" s="89"/>
      <c r="GXF237" s="89"/>
      <c r="GXK237" s="89"/>
      <c r="GXY237" s="89"/>
      <c r="GXZ237" s="89"/>
      <c r="GYA237" s="89"/>
      <c r="GYB237" s="89"/>
      <c r="GYC237" s="89"/>
      <c r="GYD237" s="89"/>
      <c r="GYE237" s="89"/>
      <c r="GYF237" s="89"/>
      <c r="GYG237" s="89"/>
      <c r="GYH237" s="89"/>
      <c r="GYI237" s="89"/>
      <c r="GYJ237" s="89"/>
      <c r="GYK237" s="89"/>
      <c r="GYL237" s="89"/>
      <c r="GYM237" s="89"/>
      <c r="GYN237" s="89"/>
      <c r="GYO237" s="89"/>
      <c r="GYP237" s="89"/>
      <c r="GYQ237" s="89"/>
      <c r="GYR237" s="89"/>
      <c r="GYS237" s="89"/>
      <c r="GYT237" s="89"/>
      <c r="GYU237" s="89"/>
      <c r="GYV237" s="89"/>
      <c r="GYW237" s="89"/>
      <c r="GYX237" s="89"/>
      <c r="GYY237" s="89"/>
      <c r="GYZ237" s="89"/>
      <c r="GZA237" s="89"/>
      <c r="GZB237" s="89"/>
      <c r="GZC237" s="89"/>
      <c r="GZD237" s="89"/>
      <c r="GZE237" s="89"/>
      <c r="GZF237" s="89"/>
      <c r="GZG237" s="89"/>
      <c r="GZH237" s="89"/>
      <c r="GZI237" s="89"/>
      <c r="GZJ237" s="89"/>
      <c r="GZK237" s="89"/>
      <c r="GZN237" s="89"/>
      <c r="GZQ237" s="89"/>
      <c r="GZT237" s="89"/>
      <c r="GZW237" s="89"/>
      <c r="GZZ237" s="89"/>
      <c r="HAL237" s="89"/>
      <c r="HAO237" s="89"/>
      <c r="HAR237" s="89"/>
      <c r="HAU237" s="89"/>
      <c r="HBA237" s="89"/>
      <c r="HBD237" s="89"/>
      <c r="HBJ237" s="89"/>
      <c r="HBM237" s="89"/>
      <c r="HBP237" s="89"/>
      <c r="HBS237" s="89"/>
      <c r="HBY237" s="89"/>
      <c r="HCB237" s="89"/>
      <c r="HCH237" s="89"/>
      <c r="HCJ237" s="89"/>
      <c r="HCK237" s="89"/>
      <c r="HCM237" s="89"/>
      <c r="HCP237" s="89"/>
      <c r="HCS237" s="89"/>
      <c r="HDD237" s="89"/>
      <c r="HDF237" s="89"/>
      <c r="HDR237" s="89"/>
      <c r="HDU237" s="89"/>
      <c r="HEC237" s="89"/>
      <c r="HEW237" s="89"/>
      <c r="HEY237" s="89"/>
      <c r="HEZ237" s="89"/>
      <c r="HFA237" s="89"/>
      <c r="HFB237" s="89"/>
      <c r="HFC237" s="89"/>
      <c r="HFD237" s="89"/>
      <c r="HFV237" s="89"/>
      <c r="HFW237" s="89"/>
      <c r="HFZ237" s="89"/>
      <c r="HGC237" s="89"/>
      <c r="HGE237" s="89"/>
      <c r="HGG237" s="89"/>
      <c r="HGJ237" s="89"/>
      <c r="HGM237" s="89"/>
      <c r="HGP237" s="89"/>
      <c r="HGV237" s="89"/>
      <c r="HGY237" s="89"/>
      <c r="HHB237" s="89"/>
      <c r="HHG237" s="89"/>
      <c r="HHU237" s="89"/>
      <c r="HHV237" s="89"/>
      <c r="HHW237" s="89"/>
      <c r="HHX237" s="89"/>
      <c r="HHY237" s="89"/>
      <c r="HHZ237" s="89"/>
      <c r="HIA237" s="89"/>
      <c r="HIB237" s="89"/>
      <c r="HIC237" s="89"/>
      <c r="HID237" s="89"/>
      <c r="HIE237" s="89"/>
      <c r="HIF237" s="89"/>
      <c r="HIG237" s="89"/>
      <c r="HIH237" s="89"/>
      <c r="HII237" s="89"/>
      <c r="HIJ237" s="89"/>
      <c r="HIK237" s="89"/>
      <c r="HIL237" s="89"/>
      <c r="HIM237" s="89"/>
      <c r="HIN237" s="89"/>
      <c r="HIO237" s="89"/>
      <c r="HIP237" s="89"/>
      <c r="HIQ237" s="89"/>
      <c r="HIR237" s="89"/>
      <c r="HIS237" s="89"/>
      <c r="HIT237" s="89"/>
      <c r="HIU237" s="89"/>
      <c r="HIV237" s="89"/>
      <c r="HIW237" s="89"/>
      <c r="HIX237" s="89"/>
      <c r="HIY237" s="89"/>
      <c r="HIZ237" s="89"/>
      <c r="HJA237" s="89"/>
      <c r="HJB237" s="89"/>
      <c r="HJC237" s="89"/>
      <c r="HJD237" s="89"/>
      <c r="HJE237" s="89"/>
      <c r="HJF237" s="89"/>
      <c r="HJG237" s="89"/>
      <c r="HJJ237" s="89"/>
      <c r="HJM237" s="89"/>
      <c r="HJP237" s="89"/>
      <c r="HJS237" s="89"/>
      <c r="HJV237" s="89"/>
      <c r="HKH237" s="89"/>
      <c r="HKK237" s="89"/>
      <c r="HKN237" s="89"/>
      <c r="HKQ237" s="89"/>
      <c r="HKW237" s="89"/>
      <c r="HKZ237" s="89"/>
      <c r="HLF237" s="89"/>
      <c r="HLI237" s="89"/>
      <c r="HLL237" s="89"/>
      <c r="HLO237" s="89"/>
      <c r="HLU237" s="89"/>
      <c r="HLX237" s="89"/>
      <c r="HMD237" s="89"/>
      <c r="HMF237" s="89"/>
      <c r="HMG237" s="89"/>
      <c r="HMI237" s="89"/>
      <c r="HML237" s="89"/>
      <c r="HMO237" s="89"/>
      <c r="HMZ237" s="89"/>
      <c r="HNB237" s="89"/>
      <c r="HNN237" s="89"/>
      <c r="HNQ237" s="89"/>
      <c r="HNY237" s="89"/>
      <c r="HOS237" s="89"/>
      <c r="HOU237" s="89"/>
      <c r="HOV237" s="89"/>
      <c r="HOW237" s="89"/>
      <c r="HOX237" s="89"/>
      <c r="HOY237" s="89"/>
      <c r="HOZ237" s="89"/>
      <c r="HPR237" s="89"/>
      <c r="HPS237" s="89"/>
      <c r="HPV237" s="89"/>
      <c r="HPY237" s="89"/>
      <c r="HQA237" s="89"/>
      <c r="HQC237" s="89"/>
      <c r="HQF237" s="89"/>
      <c r="HQI237" s="89"/>
      <c r="HQL237" s="89"/>
      <c r="HQR237" s="89"/>
      <c r="HQU237" s="89"/>
      <c r="HQX237" s="89"/>
      <c r="HRC237" s="89"/>
      <c r="HRQ237" s="89"/>
      <c r="HRR237" s="89"/>
      <c r="HRS237" s="89"/>
      <c r="HRT237" s="89"/>
      <c r="HRU237" s="89"/>
      <c r="HRV237" s="89"/>
      <c r="HRW237" s="89"/>
      <c r="HRX237" s="89"/>
      <c r="HRY237" s="89"/>
      <c r="HRZ237" s="89"/>
      <c r="HSA237" s="89"/>
      <c r="HSB237" s="89"/>
      <c r="HSC237" s="89"/>
      <c r="HSD237" s="89"/>
      <c r="HSE237" s="89"/>
      <c r="HSF237" s="89"/>
      <c r="HSG237" s="89"/>
      <c r="HSH237" s="89"/>
      <c r="HSI237" s="89"/>
      <c r="HSJ237" s="89"/>
      <c r="HSK237" s="89"/>
      <c r="HSL237" s="89"/>
      <c r="HSM237" s="89"/>
      <c r="HSN237" s="89"/>
      <c r="HSO237" s="89"/>
      <c r="HSP237" s="89"/>
      <c r="HSQ237" s="89"/>
      <c r="HSR237" s="89"/>
      <c r="HSS237" s="89"/>
      <c r="HST237" s="89"/>
      <c r="HSU237" s="89"/>
      <c r="HSV237" s="89"/>
      <c r="HSW237" s="89"/>
      <c r="HSX237" s="89"/>
      <c r="HSY237" s="89"/>
      <c r="HSZ237" s="89"/>
      <c r="HTA237" s="89"/>
      <c r="HTB237" s="89"/>
      <c r="HTC237" s="89"/>
      <c r="HTF237" s="89"/>
      <c r="HTI237" s="89"/>
      <c r="HTL237" s="89"/>
      <c r="HTO237" s="89"/>
      <c r="HTR237" s="89"/>
      <c r="HUD237" s="89"/>
      <c r="HUG237" s="89"/>
      <c r="HUJ237" s="89"/>
      <c r="HUM237" s="89"/>
      <c r="HUS237" s="89"/>
      <c r="HUV237" s="89"/>
      <c r="HVB237" s="89"/>
      <c r="HVE237" s="89"/>
      <c r="HVH237" s="89"/>
      <c r="HVK237" s="89"/>
      <c r="HVQ237" s="89"/>
      <c r="HVT237" s="89"/>
      <c r="HVZ237" s="89"/>
      <c r="HWB237" s="89"/>
      <c r="HWC237" s="89"/>
      <c r="HWE237" s="89"/>
      <c r="HWH237" s="89"/>
      <c r="HWK237" s="89"/>
      <c r="HWV237" s="89"/>
      <c r="HWX237" s="89"/>
      <c r="HXJ237" s="89"/>
      <c r="HXM237" s="89"/>
      <c r="HXU237" s="89"/>
      <c r="HYO237" s="89"/>
      <c r="HYQ237" s="89"/>
      <c r="HYR237" s="89"/>
      <c r="HYS237" s="89"/>
      <c r="HYT237" s="89"/>
      <c r="HYU237" s="89"/>
      <c r="HYV237" s="89"/>
      <c r="HZN237" s="89"/>
      <c r="HZO237" s="89"/>
      <c r="HZR237" s="89"/>
      <c r="HZU237" s="89"/>
      <c r="HZW237" s="89"/>
      <c r="HZY237" s="89"/>
      <c r="IAB237" s="89"/>
      <c r="IAE237" s="89"/>
      <c r="IAH237" s="89"/>
      <c r="IAN237" s="89"/>
      <c r="IAQ237" s="89"/>
      <c r="IAT237" s="89"/>
      <c r="IAY237" s="89"/>
      <c r="IBM237" s="89"/>
      <c r="IBN237" s="89"/>
      <c r="IBO237" s="89"/>
      <c r="IBP237" s="89"/>
      <c r="IBQ237" s="89"/>
      <c r="IBR237" s="89"/>
      <c r="IBS237" s="89"/>
      <c r="IBT237" s="89"/>
      <c r="IBU237" s="89"/>
      <c r="IBV237" s="89"/>
      <c r="IBW237" s="89"/>
      <c r="IBX237" s="89"/>
      <c r="IBY237" s="89"/>
      <c r="IBZ237" s="89"/>
      <c r="ICA237" s="89"/>
      <c r="ICB237" s="89"/>
      <c r="ICC237" s="89"/>
      <c r="ICD237" s="89"/>
      <c r="ICE237" s="89"/>
      <c r="ICF237" s="89"/>
      <c r="ICG237" s="89"/>
      <c r="ICH237" s="89"/>
      <c r="ICI237" s="89"/>
      <c r="ICJ237" s="89"/>
      <c r="ICK237" s="89"/>
      <c r="ICL237" s="89"/>
      <c r="ICM237" s="89"/>
      <c r="ICN237" s="89"/>
      <c r="ICO237" s="89"/>
      <c r="ICP237" s="89"/>
      <c r="ICQ237" s="89"/>
      <c r="ICR237" s="89"/>
      <c r="ICS237" s="89"/>
      <c r="ICT237" s="89"/>
      <c r="ICU237" s="89"/>
      <c r="ICV237" s="89"/>
      <c r="ICW237" s="89"/>
      <c r="ICX237" s="89"/>
      <c r="ICY237" s="89"/>
      <c r="IDB237" s="89"/>
      <c r="IDE237" s="89"/>
      <c r="IDH237" s="89"/>
      <c r="IDK237" s="89"/>
      <c r="IDN237" s="89"/>
      <c r="IDZ237" s="89"/>
      <c r="IEC237" s="89"/>
      <c r="IEF237" s="89"/>
      <c r="IEI237" s="89"/>
      <c r="IEO237" s="89"/>
      <c r="IER237" s="89"/>
      <c r="IEX237" s="89"/>
      <c r="IFA237" s="89"/>
      <c r="IFD237" s="89"/>
      <c r="IFG237" s="89"/>
      <c r="IFM237" s="89"/>
      <c r="IFP237" s="89"/>
      <c r="IFV237" s="89"/>
      <c r="IFX237" s="89"/>
      <c r="IFY237" s="89"/>
      <c r="IGA237" s="89"/>
      <c r="IGD237" s="89"/>
      <c r="IGG237" s="89"/>
      <c r="IGR237" s="89"/>
      <c r="IGT237" s="89"/>
      <c r="IHF237" s="89"/>
      <c r="IHI237" s="89"/>
      <c r="IHQ237" s="89"/>
      <c r="IIK237" s="89"/>
      <c r="IIM237" s="89"/>
      <c r="IIN237" s="89"/>
      <c r="IIO237" s="89"/>
      <c r="IIP237" s="89"/>
      <c r="IIQ237" s="89"/>
      <c r="IIR237" s="89"/>
      <c r="IJJ237" s="89"/>
      <c r="IJK237" s="89"/>
      <c r="IJN237" s="89"/>
      <c r="IJQ237" s="89"/>
      <c r="IJS237" s="89"/>
      <c r="IJU237" s="89"/>
      <c r="IJX237" s="89"/>
      <c r="IKA237" s="89"/>
      <c r="IKD237" s="89"/>
      <c r="IKJ237" s="89"/>
      <c r="IKM237" s="89"/>
      <c r="IKP237" s="89"/>
      <c r="IKU237" s="89"/>
      <c r="ILI237" s="89"/>
      <c r="ILJ237" s="89"/>
      <c r="ILK237" s="89"/>
      <c r="ILL237" s="89"/>
      <c r="ILM237" s="89"/>
      <c r="ILN237" s="89"/>
      <c r="ILO237" s="89"/>
      <c r="ILP237" s="89"/>
      <c r="ILQ237" s="89"/>
      <c r="ILR237" s="89"/>
      <c r="ILS237" s="89"/>
      <c r="ILT237" s="89"/>
      <c r="ILU237" s="89"/>
      <c r="ILV237" s="89"/>
      <c r="ILW237" s="89"/>
      <c r="ILX237" s="89"/>
      <c r="ILY237" s="89"/>
      <c r="ILZ237" s="89"/>
      <c r="IMA237" s="89"/>
      <c r="IMB237" s="89"/>
      <c r="IMC237" s="89"/>
      <c r="IMD237" s="89"/>
      <c r="IME237" s="89"/>
      <c r="IMF237" s="89"/>
      <c r="IMG237" s="89"/>
      <c r="IMH237" s="89"/>
      <c r="IMI237" s="89"/>
      <c r="IMJ237" s="89"/>
      <c r="IMK237" s="89"/>
      <c r="IML237" s="89"/>
      <c r="IMM237" s="89"/>
      <c r="IMN237" s="89"/>
      <c r="IMO237" s="89"/>
      <c r="IMP237" s="89"/>
      <c r="IMQ237" s="89"/>
      <c r="IMR237" s="89"/>
      <c r="IMS237" s="89"/>
      <c r="IMT237" s="89"/>
      <c r="IMU237" s="89"/>
      <c r="IMX237" s="89"/>
      <c r="INA237" s="89"/>
      <c r="IND237" s="89"/>
      <c r="ING237" s="89"/>
      <c r="INJ237" s="89"/>
      <c r="INV237" s="89"/>
      <c r="INY237" s="89"/>
      <c r="IOB237" s="89"/>
      <c r="IOE237" s="89"/>
      <c r="IOK237" s="89"/>
      <c r="ION237" s="89"/>
      <c r="IOT237" s="89"/>
      <c r="IOW237" s="89"/>
      <c r="IOZ237" s="89"/>
      <c r="IPC237" s="89"/>
      <c r="IPI237" s="89"/>
      <c r="IPL237" s="89"/>
      <c r="IPR237" s="89"/>
      <c r="IPT237" s="89"/>
      <c r="IPU237" s="89"/>
      <c r="IPW237" s="89"/>
      <c r="IPZ237" s="89"/>
      <c r="IQC237" s="89"/>
      <c r="IQN237" s="89"/>
      <c r="IQP237" s="89"/>
      <c r="IRB237" s="89"/>
      <c r="IRE237" s="89"/>
      <c r="IRM237" s="89"/>
      <c r="ISG237" s="89"/>
      <c r="ISI237" s="89"/>
      <c r="ISJ237" s="89"/>
      <c r="ISK237" s="89"/>
      <c r="ISL237" s="89"/>
      <c r="ISM237" s="89"/>
      <c r="ISN237" s="89"/>
      <c r="ITF237" s="89"/>
      <c r="ITG237" s="89"/>
      <c r="ITJ237" s="89"/>
      <c r="ITM237" s="89"/>
      <c r="ITO237" s="89"/>
      <c r="ITQ237" s="89"/>
      <c r="ITT237" s="89"/>
      <c r="ITW237" s="89"/>
      <c r="ITZ237" s="89"/>
      <c r="IUF237" s="89"/>
      <c r="IUI237" s="89"/>
      <c r="IUL237" s="89"/>
      <c r="IUQ237" s="89"/>
      <c r="IVE237" s="89"/>
      <c r="IVF237" s="89"/>
      <c r="IVG237" s="89"/>
      <c r="IVH237" s="89"/>
      <c r="IVI237" s="89"/>
      <c r="IVJ237" s="89"/>
      <c r="IVK237" s="89"/>
      <c r="IVL237" s="89"/>
      <c r="IVM237" s="89"/>
      <c r="IVN237" s="89"/>
      <c r="IVO237" s="89"/>
      <c r="IVP237" s="89"/>
      <c r="IVQ237" s="89"/>
      <c r="IVR237" s="89"/>
      <c r="IVS237" s="89"/>
      <c r="IVT237" s="89"/>
      <c r="IVU237" s="89"/>
      <c r="IVV237" s="89"/>
      <c r="IVW237" s="89"/>
      <c r="IVX237" s="89"/>
      <c r="IVY237" s="89"/>
      <c r="IVZ237" s="89"/>
      <c r="IWA237" s="89"/>
      <c r="IWB237" s="89"/>
      <c r="IWC237" s="89"/>
      <c r="IWD237" s="89"/>
      <c r="IWE237" s="89"/>
      <c r="IWF237" s="89"/>
      <c r="IWG237" s="89"/>
      <c r="IWH237" s="89"/>
      <c r="IWI237" s="89"/>
      <c r="IWJ237" s="89"/>
      <c r="IWK237" s="89"/>
      <c r="IWL237" s="89"/>
      <c r="IWM237" s="89"/>
      <c r="IWN237" s="89"/>
      <c r="IWO237" s="89"/>
      <c r="IWP237" s="89"/>
      <c r="IWQ237" s="89"/>
      <c r="IWT237" s="89"/>
      <c r="IWW237" s="89"/>
      <c r="IWZ237" s="89"/>
      <c r="IXC237" s="89"/>
      <c r="IXF237" s="89"/>
      <c r="IXR237" s="89"/>
      <c r="IXU237" s="89"/>
      <c r="IXX237" s="89"/>
      <c r="IYA237" s="89"/>
      <c r="IYG237" s="89"/>
      <c r="IYJ237" s="89"/>
      <c r="IYP237" s="89"/>
      <c r="IYS237" s="89"/>
      <c r="IYV237" s="89"/>
      <c r="IYY237" s="89"/>
      <c r="IZE237" s="89"/>
      <c r="IZH237" s="89"/>
      <c r="IZN237" s="89"/>
      <c r="IZP237" s="89"/>
      <c r="IZQ237" s="89"/>
      <c r="IZS237" s="89"/>
      <c r="IZV237" s="89"/>
      <c r="IZY237" s="89"/>
      <c r="JAJ237" s="89"/>
      <c r="JAL237" s="89"/>
      <c r="JAX237" s="89"/>
      <c r="JBA237" s="89"/>
      <c r="JBI237" s="89"/>
      <c r="JCC237" s="89"/>
      <c r="JCE237" s="89"/>
      <c r="JCF237" s="89"/>
      <c r="JCG237" s="89"/>
      <c r="JCH237" s="89"/>
      <c r="JCI237" s="89"/>
      <c r="JCJ237" s="89"/>
      <c r="JDB237" s="89"/>
      <c r="JDC237" s="89"/>
      <c r="JDF237" s="89"/>
      <c r="JDI237" s="89"/>
      <c r="JDK237" s="89"/>
      <c r="JDM237" s="89"/>
      <c r="JDP237" s="89"/>
      <c r="JDS237" s="89"/>
      <c r="JDV237" s="89"/>
      <c r="JEB237" s="89"/>
      <c r="JEE237" s="89"/>
      <c r="JEH237" s="89"/>
      <c r="JEM237" s="89"/>
      <c r="JFA237" s="89"/>
      <c r="JFB237" s="89"/>
      <c r="JFC237" s="89"/>
      <c r="JFD237" s="89"/>
      <c r="JFE237" s="89"/>
      <c r="JFF237" s="89"/>
      <c r="JFG237" s="89"/>
      <c r="JFH237" s="89"/>
      <c r="JFI237" s="89"/>
      <c r="JFJ237" s="89"/>
      <c r="JFK237" s="89"/>
      <c r="JFL237" s="89"/>
      <c r="JFM237" s="89"/>
      <c r="JFN237" s="89"/>
      <c r="JFO237" s="89"/>
      <c r="JFP237" s="89"/>
      <c r="JFQ237" s="89"/>
      <c r="JFR237" s="89"/>
      <c r="JFS237" s="89"/>
      <c r="JFT237" s="89"/>
      <c r="JFU237" s="89"/>
      <c r="JFV237" s="89"/>
      <c r="JFW237" s="89"/>
      <c r="JFX237" s="89"/>
      <c r="JFY237" s="89"/>
      <c r="JFZ237" s="89"/>
      <c r="JGA237" s="89"/>
      <c r="JGB237" s="89"/>
      <c r="JGC237" s="89"/>
      <c r="JGD237" s="89"/>
      <c r="JGE237" s="89"/>
      <c r="JGF237" s="89"/>
      <c r="JGG237" s="89"/>
      <c r="JGH237" s="89"/>
      <c r="JGI237" s="89"/>
      <c r="JGJ237" s="89"/>
      <c r="JGK237" s="89"/>
      <c r="JGL237" s="89"/>
      <c r="JGM237" s="89"/>
      <c r="JGP237" s="89"/>
      <c r="JGS237" s="89"/>
      <c r="JGV237" s="89"/>
      <c r="JGY237" s="89"/>
      <c r="JHB237" s="89"/>
      <c r="JHN237" s="89"/>
      <c r="JHQ237" s="89"/>
      <c r="JHT237" s="89"/>
      <c r="JHW237" s="89"/>
      <c r="JIC237" s="89"/>
      <c r="JIF237" s="89"/>
      <c r="JIL237" s="89"/>
      <c r="JIO237" s="89"/>
      <c r="JIR237" s="89"/>
      <c r="JIU237" s="89"/>
      <c r="JJA237" s="89"/>
      <c r="JJD237" s="89"/>
      <c r="JJJ237" s="89"/>
      <c r="JJL237" s="89"/>
      <c r="JJM237" s="89"/>
      <c r="JJO237" s="89"/>
      <c r="JJR237" s="89"/>
      <c r="JJU237" s="89"/>
      <c r="JKF237" s="89"/>
      <c r="JKH237" s="89"/>
      <c r="JKT237" s="89"/>
      <c r="JKW237" s="89"/>
      <c r="JLE237" s="89"/>
      <c r="JLY237" s="89"/>
      <c r="JMA237" s="89"/>
      <c r="JMB237" s="89"/>
      <c r="JMC237" s="89"/>
      <c r="JMD237" s="89"/>
      <c r="JME237" s="89"/>
      <c r="JMF237" s="89"/>
      <c r="JMX237" s="89"/>
      <c r="JMY237" s="89"/>
      <c r="JNB237" s="89"/>
      <c r="JNE237" s="89"/>
      <c r="JNG237" s="89"/>
      <c r="JNI237" s="89"/>
      <c r="JNL237" s="89"/>
      <c r="JNO237" s="89"/>
      <c r="JNR237" s="89"/>
      <c r="JNX237" s="89"/>
      <c r="JOA237" s="89"/>
      <c r="JOD237" s="89"/>
      <c r="JOI237" s="89"/>
      <c r="JOW237" s="89"/>
      <c r="JOX237" s="89"/>
      <c r="JOY237" s="89"/>
      <c r="JOZ237" s="89"/>
      <c r="JPA237" s="89"/>
      <c r="JPB237" s="89"/>
      <c r="JPC237" s="89"/>
      <c r="JPD237" s="89"/>
      <c r="JPE237" s="89"/>
      <c r="JPF237" s="89"/>
      <c r="JPG237" s="89"/>
      <c r="JPH237" s="89"/>
      <c r="JPI237" s="89"/>
      <c r="JPJ237" s="89"/>
      <c r="JPK237" s="89"/>
      <c r="JPL237" s="89"/>
      <c r="JPM237" s="89"/>
      <c r="JPN237" s="89"/>
      <c r="JPO237" s="89"/>
      <c r="JPP237" s="89"/>
      <c r="JPQ237" s="89"/>
      <c r="JPR237" s="89"/>
      <c r="JPS237" s="89"/>
      <c r="JPT237" s="89"/>
      <c r="JPU237" s="89"/>
      <c r="JPV237" s="89"/>
      <c r="JPW237" s="89"/>
      <c r="JPX237" s="89"/>
      <c r="JPY237" s="89"/>
      <c r="JPZ237" s="89"/>
      <c r="JQA237" s="89"/>
      <c r="JQB237" s="89"/>
      <c r="JQC237" s="89"/>
      <c r="JQD237" s="89"/>
      <c r="JQE237" s="89"/>
      <c r="JQF237" s="89"/>
      <c r="JQG237" s="89"/>
      <c r="JQH237" s="89"/>
      <c r="JQI237" s="89"/>
      <c r="JQL237" s="89"/>
      <c r="JQO237" s="89"/>
      <c r="JQR237" s="89"/>
      <c r="JQU237" s="89"/>
      <c r="JQX237" s="89"/>
      <c r="JRJ237" s="89"/>
      <c r="JRM237" s="89"/>
      <c r="JRP237" s="89"/>
      <c r="JRS237" s="89"/>
      <c r="JRY237" s="89"/>
      <c r="JSB237" s="89"/>
      <c r="JSH237" s="89"/>
      <c r="JSK237" s="89"/>
      <c r="JSN237" s="89"/>
      <c r="JSQ237" s="89"/>
      <c r="JSW237" s="89"/>
      <c r="JSZ237" s="89"/>
      <c r="JTF237" s="89"/>
      <c r="JTH237" s="89"/>
      <c r="JTI237" s="89"/>
      <c r="JTK237" s="89"/>
      <c r="JTN237" s="89"/>
      <c r="JTQ237" s="89"/>
      <c r="JUB237" s="89"/>
      <c r="JUD237" s="89"/>
      <c r="JUP237" s="89"/>
      <c r="JUS237" s="89"/>
      <c r="JVA237" s="89"/>
      <c r="JVU237" s="89"/>
      <c r="JVW237" s="89"/>
      <c r="JVX237" s="89"/>
      <c r="JVY237" s="89"/>
      <c r="JVZ237" s="89"/>
      <c r="JWA237" s="89"/>
      <c r="JWB237" s="89"/>
      <c r="JWT237" s="89"/>
      <c r="JWU237" s="89"/>
      <c r="JWX237" s="89"/>
      <c r="JXA237" s="89"/>
      <c r="JXC237" s="89"/>
      <c r="JXE237" s="89"/>
      <c r="JXH237" s="89"/>
      <c r="JXK237" s="89"/>
      <c r="JXN237" s="89"/>
      <c r="JXT237" s="89"/>
      <c r="JXW237" s="89"/>
      <c r="JXZ237" s="89"/>
      <c r="JYE237" s="89"/>
      <c r="JYS237" s="89"/>
      <c r="JYT237" s="89"/>
      <c r="JYU237" s="89"/>
      <c r="JYV237" s="89"/>
      <c r="JYW237" s="89"/>
      <c r="JYX237" s="89"/>
      <c r="JYY237" s="89"/>
      <c r="JYZ237" s="89"/>
      <c r="JZA237" s="89"/>
      <c r="JZB237" s="89"/>
      <c r="JZC237" s="89"/>
      <c r="JZD237" s="89"/>
      <c r="JZE237" s="89"/>
      <c r="JZF237" s="89"/>
      <c r="JZG237" s="89"/>
      <c r="JZH237" s="89"/>
      <c r="JZI237" s="89"/>
      <c r="JZJ237" s="89"/>
      <c r="JZK237" s="89"/>
      <c r="JZL237" s="89"/>
      <c r="JZM237" s="89"/>
      <c r="JZN237" s="89"/>
      <c r="JZO237" s="89"/>
      <c r="JZP237" s="89"/>
      <c r="JZQ237" s="89"/>
      <c r="JZR237" s="89"/>
      <c r="JZS237" s="89"/>
      <c r="JZT237" s="89"/>
      <c r="JZU237" s="89"/>
      <c r="JZV237" s="89"/>
      <c r="JZW237" s="89"/>
      <c r="JZX237" s="89"/>
      <c r="JZY237" s="89"/>
      <c r="JZZ237" s="89"/>
      <c r="KAA237" s="89"/>
      <c r="KAB237" s="89"/>
      <c r="KAC237" s="89"/>
      <c r="KAD237" s="89"/>
      <c r="KAE237" s="89"/>
      <c r="KAH237" s="89"/>
      <c r="KAK237" s="89"/>
      <c r="KAN237" s="89"/>
      <c r="KAQ237" s="89"/>
      <c r="KAT237" s="89"/>
      <c r="KBF237" s="89"/>
      <c r="KBI237" s="89"/>
      <c r="KBL237" s="89"/>
      <c r="KBO237" s="89"/>
      <c r="KBU237" s="89"/>
      <c r="KBX237" s="89"/>
      <c r="KCD237" s="89"/>
      <c r="KCG237" s="89"/>
      <c r="KCJ237" s="89"/>
      <c r="KCM237" s="89"/>
      <c r="KCS237" s="89"/>
      <c r="KCV237" s="89"/>
      <c r="KDB237" s="89"/>
      <c r="KDD237" s="89"/>
      <c r="KDE237" s="89"/>
      <c r="KDG237" s="89"/>
      <c r="KDJ237" s="89"/>
      <c r="KDM237" s="89"/>
      <c r="KDX237" s="89"/>
      <c r="KDZ237" s="89"/>
      <c r="KEL237" s="89"/>
      <c r="KEO237" s="89"/>
      <c r="KEW237" s="89"/>
      <c r="KFQ237" s="89"/>
      <c r="KFS237" s="89"/>
      <c r="KFT237" s="89"/>
      <c r="KFU237" s="89"/>
      <c r="KFV237" s="89"/>
      <c r="KFW237" s="89"/>
      <c r="KFX237" s="89"/>
      <c r="KGP237" s="89"/>
      <c r="KGQ237" s="89"/>
      <c r="KGT237" s="89"/>
      <c r="KGW237" s="89"/>
      <c r="KGY237" s="89"/>
      <c r="KHA237" s="89"/>
      <c r="KHD237" s="89"/>
      <c r="KHG237" s="89"/>
      <c r="KHJ237" s="89"/>
      <c r="KHP237" s="89"/>
      <c r="KHS237" s="89"/>
      <c r="KHV237" s="89"/>
      <c r="KIA237" s="89"/>
      <c r="KIO237" s="89"/>
      <c r="KIP237" s="89"/>
      <c r="KIQ237" s="89"/>
      <c r="KIR237" s="89"/>
      <c r="KIS237" s="89"/>
      <c r="KIT237" s="89"/>
      <c r="KIU237" s="89"/>
      <c r="KIV237" s="89"/>
      <c r="KIW237" s="89"/>
      <c r="KIX237" s="89"/>
      <c r="KIY237" s="89"/>
      <c r="KIZ237" s="89"/>
      <c r="KJA237" s="89"/>
      <c r="KJB237" s="89"/>
      <c r="KJC237" s="89"/>
      <c r="KJD237" s="89"/>
      <c r="KJE237" s="89"/>
      <c r="KJF237" s="89"/>
      <c r="KJG237" s="89"/>
      <c r="KJH237" s="89"/>
      <c r="KJI237" s="89"/>
      <c r="KJJ237" s="89"/>
      <c r="KJK237" s="89"/>
      <c r="KJL237" s="89"/>
      <c r="KJM237" s="89"/>
      <c r="KJN237" s="89"/>
      <c r="KJO237" s="89"/>
      <c r="KJP237" s="89"/>
      <c r="KJQ237" s="89"/>
      <c r="KJR237" s="89"/>
      <c r="KJS237" s="89"/>
      <c r="KJT237" s="89"/>
      <c r="KJU237" s="89"/>
      <c r="KJV237" s="89"/>
      <c r="KJW237" s="89"/>
      <c r="KJX237" s="89"/>
      <c r="KJY237" s="89"/>
      <c r="KJZ237" s="89"/>
      <c r="KKA237" s="89"/>
      <c r="KKD237" s="89"/>
      <c r="KKG237" s="89"/>
      <c r="KKJ237" s="89"/>
      <c r="KKM237" s="89"/>
      <c r="KKP237" s="89"/>
      <c r="KLB237" s="89"/>
      <c r="KLE237" s="89"/>
      <c r="KLH237" s="89"/>
      <c r="KLK237" s="89"/>
      <c r="KLQ237" s="89"/>
      <c r="KLT237" s="89"/>
      <c r="KLZ237" s="89"/>
      <c r="KMC237" s="89"/>
      <c r="KMF237" s="89"/>
      <c r="KMI237" s="89"/>
      <c r="KMO237" s="89"/>
      <c r="KMR237" s="89"/>
      <c r="KMX237" s="89"/>
      <c r="KMZ237" s="89"/>
      <c r="KNA237" s="89"/>
      <c r="KNC237" s="89"/>
      <c r="KNF237" s="89"/>
      <c r="KNI237" s="89"/>
      <c r="KNT237" s="89"/>
      <c r="KNV237" s="89"/>
      <c r="KOH237" s="89"/>
      <c r="KOK237" s="89"/>
      <c r="KOS237" s="89"/>
      <c r="KPM237" s="89"/>
      <c r="KPO237" s="89"/>
      <c r="KPP237" s="89"/>
      <c r="KPQ237" s="89"/>
      <c r="KPR237" s="89"/>
      <c r="KPS237" s="89"/>
      <c r="KPT237" s="89"/>
      <c r="KQL237" s="89"/>
      <c r="KQM237" s="89"/>
      <c r="KQP237" s="89"/>
      <c r="KQS237" s="89"/>
      <c r="KQU237" s="89"/>
      <c r="KQW237" s="89"/>
      <c r="KQZ237" s="89"/>
      <c r="KRC237" s="89"/>
      <c r="KRF237" s="89"/>
      <c r="KRL237" s="89"/>
      <c r="KRO237" s="89"/>
      <c r="KRR237" s="89"/>
      <c r="KRW237" s="89"/>
      <c r="KSK237" s="89"/>
      <c r="KSL237" s="89"/>
      <c r="KSM237" s="89"/>
      <c r="KSN237" s="89"/>
      <c r="KSO237" s="89"/>
      <c r="KSP237" s="89"/>
      <c r="KSQ237" s="89"/>
      <c r="KSR237" s="89"/>
      <c r="KSS237" s="89"/>
      <c r="KST237" s="89"/>
      <c r="KSU237" s="89"/>
      <c r="KSV237" s="89"/>
      <c r="KSW237" s="89"/>
      <c r="KSX237" s="89"/>
      <c r="KSY237" s="89"/>
      <c r="KSZ237" s="89"/>
      <c r="KTA237" s="89"/>
      <c r="KTB237" s="89"/>
      <c r="KTC237" s="89"/>
      <c r="KTD237" s="89"/>
      <c r="KTE237" s="89"/>
      <c r="KTF237" s="89"/>
      <c r="KTG237" s="89"/>
      <c r="KTH237" s="89"/>
      <c r="KTI237" s="89"/>
      <c r="KTJ237" s="89"/>
      <c r="KTK237" s="89"/>
      <c r="KTL237" s="89"/>
      <c r="KTM237" s="89"/>
      <c r="KTN237" s="89"/>
      <c r="KTO237" s="89"/>
      <c r="KTP237" s="89"/>
      <c r="KTQ237" s="89"/>
      <c r="KTR237" s="89"/>
      <c r="KTS237" s="89"/>
      <c r="KTT237" s="89"/>
      <c r="KTU237" s="89"/>
      <c r="KTV237" s="89"/>
      <c r="KTW237" s="89"/>
      <c r="KTZ237" s="89"/>
      <c r="KUC237" s="89"/>
      <c r="KUF237" s="89"/>
      <c r="KUI237" s="89"/>
      <c r="KUL237" s="89"/>
      <c r="KUX237" s="89"/>
      <c r="KVA237" s="89"/>
      <c r="KVD237" s="89"/>
      <c r="KVG237" s="89"/>
      <c r="KVM237" s="89"/>
      <c r="KVP237" s="89"/>
      <c r="KVV237" s="89"/>
      <c r="KVY237" s="89"/>
      <c r="KWB237" s="89"/>
      <c r="KWE237" s="89"/>
      <c r="KWK237" s="89"/>
      <c r="KWN237" s="89"/>
      <c r="KWT237" s="89"/>
      <c r="KWV237" s="89"/>
      <c r="KWW237" s="89"/>
      <c r="KWY237" s="89"/>
      <c r="KXB237" s="89"/>
      <c r="KXE237" s="89"/>
      <c r="KXP237" s="89"/>
      <c r="KXR237" s="89"/>
      <c r="KYD237" s="89"/>
      <c r="KYG237" s="89"/>
      <c r="KYO237" s="89"/>
      <c r="KZI237" s="89"/>
      <c r="KZK237" s="89"/>
      <c r="KZL237" s="89"/>
      <c r="KZM237" s="89"/>
      <c r="KZN237" s="89"/>
      <c r="KZO237" s="89"/>
      <c r="KZP237" s="89"/>
      <c r="LAH237" s="89"/>
      <c r="LAI237" s="89"/>
      <c r="LAL237" s="89"/>
      <c r="LAO237" s="89"/>
      <c r="LAQ237" s="89"/>
      <c r="LAS237" s="89"/>
      <c r="LAV237" s="89"/>
      <c r="LAY237" s="89"/>
      <c r="LBB237" s="89"/>
      <c r="LBH237" s="89"/>
      <c r="LBK237" s="89"/>
      <c r="LBN237" s="89"/>
      <c r="LBS237" s="89"/>
      <c r="LCG237" s="89"/>
      <c r="LCH237" s="89"/>
      <c r="LCI237" s="89"/>
      <c r="LCJ237" s="89"/>
      <c r="LCK237" s="89"/>
      <c r="LCL237" s="89"/>
      <c r="LCM237" s="89"/>
      <c r="LCN237" s="89"/>
      <c r="LCO237" s="89"/>
      <c r="LCP237" s="89"/>
      <c r="LCQ237" s="89"/>
      <c r="LCR237" s="89"/>
      <c r="LCS237" s="89"/>
      <c r="LCT237" s="89"/>
      <c r="LCU237" s="89"/>
      <c r="LCV237" s="89"/>
      <c r="LCW237" s="89"/>
      <c r="LCX237" s="89"/>
      <c r="LCY237" s="89"/>
      <c r="LCZ237" s="89"/>
      <c r="LDA237" s="89"/>
      <c r="LDB237" s="89"/>
      <c r="LDC237" s="89"/>
      <c r="LDD237" s="89"/>
      <c r="LDE237" s="89"/>
      <c r="LDF237" s="89"/>
      <c r="LDG237" s="89"/>
      <c r="LDH237" s="89"/>
      <c r="LDI237" s="89"/>
      <c r="LDJ237" s="89"/>
      <c r="LDK237" s="89"/>
      <c r="LDL237" s="89"/>
      <c r="LDM237" s="89"/>
      <c r="LDN237" s="89"/>
      <c r="LDO237" s="89"/>
      <c r="LDP237" s="89"/>
      <c r="LDQ237" s="89"/>
      <c r="LDR237" s="89"/>
      <c r="LDS237" s="89"/>
      <c r="LDV237" s="89"/>
      <c r="LDY237" s="89"/>
      <c r="LEB237" s="89"/>
      <c r="LEE237" s="89"/>
      <c r="LEH237" s="89"/>
      <c r="LET237" s="89"/>
      <c r="LEW237" s="89"/>
      <c r="LEZ237" s="89"/>
      <c r="LFC237" s="89"/>
      <c r="LFI237" s="89"/>
      <c r="LFL237" s="89"/>
      <c r="LFR237" s="89"/>
      <c r="LFU237" s="89"/>
      <c r="LFX237" s="89"/>
      <c r="LGA237" s="89"/>
      <c r="LGG237" s="89"/>
      <c r="LGJ237" s="89"/>
      <c r="LGP237" s="89"/>
      <c r="LGR237" s="89"/>
      <c r="LGS237" s="89"/>
      <c r="LGU237" s="89"/>
      <c r="LGX237" s="89"/>
      <c r="LHA237" s="89"/>
      <c r="LHL237" s="89"/>
      <c r="LHN237" s="89"/>
      <c r="LHZ237" s="89"/>
      <c r="LIC237" s="89"/>
      <c r="LIK237" s="89"/>
      <c r="LJE237" s="89"/>
      <c r="LJG237" s="89"/>
      <c r="LJH237" s="89"/>
      <c r="LJI237" s="89"/>
      <c r="LJJ237" s="89"/>
      <c r="LJK237" s="89"/>
      <c r="LJL237" s="89"/>
      <c r="LKD237" s="89"/>
      <c r="LKE237" s="89"/>
      <c r="LKH237" s="89"/>
      <c r="LKK237" s="89"/>
      <c r="LKM237" s="89"/>
      <c r="LKO237" s="89"/>
      <c r="LKR237" s="89"/>
      <c r="LKU237" s="89"/>
      <c r="LKX237" s="89"/>
      <c r="LLD237" s="89"/>
      <c r="LLG237" s="89"/>
      <c r="LLJ237" s="89"/>
      <c r="LLO237" s="89"/>
      <c r="LMC237" s="89"/>
      <c r="LMD237" s="89"/>
      <c r="LME237" s="89"/>
      <c r="LMF237" s="89"/>
      <c r="LMG237" s="89"/>
      <c r="LMH237" s="89"/>
      <c r="LMI237" s="89"/>
      <c r="LMJ237" s="89"/>
      <c r="LMK237" s="89"/>
      <c r="LML237" s="89"/>
      <c r="LMM237" s="89"/>
      <c r="LMN237" s="89"/>
      <c r="LMO237" s="89"/>
      <c r="LMP237" s="89"/>
      <c r="LMQ237" s="89"/>
      <c r="LMR237" s="89"/>
      <c r="LMS237" s="89"/>
      <c r="LMT237" s="89"/>
      <c r="LMU237" s="89"/>
      <c r="LMV237" s="89"/>
      <c r="LMW237" s="89"/>
      <c r="LMX237" s="89"/>
      <c r="LMY237" s="89"/>
      <c r="LMZ237" s="89"/>
      <c r="LNA237" s="89"/>
      <c r="LNB237" s="89"/>
      <c r="LNC237" s="89"/>
      <c r="LND237" s="89"/>
      <c r="LNE237" s="89"/>
      <c r="LNF237" s="89"/>
      <c r="LNG237" s="89"/>
      <c r="LNH237" s="89"/>
      <c r="LNI237" s="89"/>
      <c r="LNJ237" s="89"/>
      <c r="LNK237" s="89"/>
      <c r="LNL237" s="89"/>
      <c r="LNM237" s="89"/>
      <c r="LNN237" s="89"/>
      <c r="LNO237" s="89"/>
      <c r="LNR237" s="89"/>
      <c r="LNU237" s="89"/>
      <c r="LNX237" s="89"/>
      <c r="LOA237" s="89"/>
      <c r="LOD237" s="89"/>
      <c r="LOP237" s="89"/>
      <c r="LOS237" s="89"/>
      <c r="LOV237" s="89"/>
      <c r="LOY237" s="89"/>
      <c r="LPE237" s="89"/>
      <c r="LPH237" s="89"/>
      <c r="LPN237" s="89"/>
      <c r="LPQ237" s="89"/>
      <c r="LPT237" s="89"/>
      <c r="LPW237" s="89"/>
      <c r="LQC237" s="89"/>
      <c r="LQF237" s="89"/>
      <c r="LQL237" s="89"/>
      <c r="LQN237" s="89"/>
      <c r="LQO237" s="89"/>
      <c r="LQQ237" s="89"/>
      <c r="LQT237" s="89"/>
      <c r="LQW237" s="89"/>
      <c r="LRH237" s="89"/>
      <c r="LRJ237" s="89"/>
      <c r="LRV237" s="89"/>
      <c r="LRY237" s="89"/>
      <c r="LSG237" s="89"/>
      <c r="LTA237" s="89"/>
      <c r="LTC237" s="89"/>
      <c r="LTD237" s="89"/>
      <c r="LTE237" s="89"/>
      <c r="LTF237" s="89"/>
      <c r="LTG237" s="89"/>
      <c r="LTH237" s="89"/>
      <c r="LTZ237" s="89"/>
      <c r="LUA237" s="89"/>
      <c r="LUD237" s="89"/>
      <c r="LUG237" s="89"/>
      <c r="LUI237" s="89"/>
      <c r="LUK237" s="89"/>
      <c r="LUN237" s="89"/>
      <c r="LUQ237" s="89"/>
      <c r="LUT237" s="89"/>
      <c r="LUZ237" s="89"/>
      <c r="LVC237" s="89"/>
      <c r="LVF237" s="89"/>
      <c r="LVK237" s="89"/>
      <c r="LVY237" s="89"/>
      <c r="LVZ237" s="89"/>
      <c r="LWA237" s="89"/>
      <c r="LWB237" s="89"/>
      <c r="LWC237" s="89"/>
      <c r="LWD237" s="89"/>
      <c r="LWE237" s="89"/>
      <c r="LWF237" s="89"/>
      <c r="LWG237" s="89"/>
      <c r="LWH237" s="89"/>
      <c r="LWI237" s="89"/>
      <c r="LWJ237" s="89"/>
      <c r="LWK237" s="89"/>
      <c r="LWL237" s="89"/>
      <c r="LWM237" s="89"/>
      <c r="LWN237" s="89"/>
      <c r="LWO237" s="89"/>
      <c r="LWP237" s="89"/>
      <c r="LWQ237" s="89"/>
      <c r="LWR237" s="89"/>
      <c r="LWS237" s="89"/>
      <c r="LWT237" s="89"/>
      <c r="LWU237" s="89"/>
      <c r="LWV237" s="89"/>
      <c r="LWW237" s="89"/>
      <c r="LWX237" s="89"/>
      <c r="LWY237" s="89"/>
      <c r="LWZ237" s="89"/>
      <c r="LXA237" s="89"/>
      <c r="LXB237" s="89"/>
      <c r="LXC237" s="89"/>
      <c r="LXD237" s="89"/>
      <c r="LXE237" s="89"/>
      <c r="LXF237" s="89"/>
      <c r="LXG237" s="89"/>
      <c r="LXH237" s="89"/>
      <c r="LXI237" s="89"/>
      <c r="LXJ237" s="89"/>
      <c r="LXK237" s="89"/>
      <c r="LXN237" s="89"/>
      <c r="LXQ237" s="89"/>
      <c r="LXT237" s="89"/>
      <c r="LXW237" s="89"/>
      <c r="LXZ237" s="89"/>
      <c r="LYL237" s="89"/>
      <c r="LYO237" s="89"/>
      <c r="LYR237" s="89"/>
      <c r="LYU237" s="89"/>
      <c r="LZA237" s="89"/>
      <c r="LZD237" s="89"/>
      <c r="LZJ237" s="89"/>
      <c r="LZM237" s="89"/>
      <c r="LZP237" s="89"/>
      <c r="LZS237" s="89"/>
      <c r="LZY237" s="89"/>
      <c r="MAB237" s="89"/>
      <c r="MAH237" s="89"/>
      <c r="MAJ237" s="89"/>
      <c r="MAK237" s="89"/>
      <c r="MAM237" s="89"/>
      <c r="MAP237" s="89"/>
      <c r="MAS237" s="89"/>
      <c r="MBD237" s="89"/>
      <c r="MBF237" s="89"/>
      <c r="MBR237" s="89"/>
      <c r="MBU237" s="89"/>
      <c r="MCC237" s="89"/>
      <c r="MCW237" s="89"/>
      <c r="MCY237" s="89"/>
      <c r="MCZ237" s="89"/>
      <c r="MDA237" s="89"/>
      <c r="MDB237" s="89"/>
      <c r="MDC237" s="89"/>
      <c r="MDD237" s="89"/>
      <c r="MDV237" s="89"/>
      <c r="MDW237" s="89"/>
      <c r="MDZ237" s="89"/>
      <c r="MEC237" s="89"/>
      <c r="MEE237" s="89"/>
      <c r="MEG237" s="89"/>
      <c r="MEJ237" s="89"/>
      <c r="MEM237" s="89"/>
      <c r="MEP237" s="89"/>
      <c r="MEV237" s="89"/>
      <c r="MEY237" s="89"/>
      <c r="MFB237" s="89"/>
      <c r="MFG237" s="89"/>
      <c r="MFU237" s="89"/>
      <c r="MFV237" s="89"/>
      <c r="MFW237" s="89"/>
      <c r="MFX237" s="89"/>
      <c r="MFY237" s="89"/>
      <c r="MFZ237" s="89"/>
      <c r="MGA237" s="89"/>
      <c r="MGB237" s="89"/>
      <c r="MGC237" s="89"/>
      <c r="MGD237" s="89"/>
      <c r="MGE237" s="89"/>
      <c r="MGF237" s="89"/>
      <c r="MGG237" s="89"/>
      <c r="MGH237" s="89"/>
      <c r="MGI237" s="89"/>
      <c r="MGJ237" s="89"/>
      <c r="MGK237" s="89"/>
      <c r="MGL237" s="89"/>
      <c r="MGM237" s="89"/>
      <c r="MGN237" s="89"/>
      <c r="MGO237" s="89"/>
      <c r="MGP237" s="89"/>
      <c r="MGQ237" s="89"/>
      <c r="MGR237" s="89"/>
      <c r="MGS237" s="89"/>
      <c r="MGT237" s="89"/>
      <c r="MGU237" s="89"/>
      <c r="MGV237" s="89"/>
      <c r="MGW237" s="89"/>
      <c r="MGX237" s="89"/>
      <c r="MGY237" s="89"/>
      <c r="MGZ237" s="89"/>
      <c r="MHA237" s="89"/>
      <c r="MHB237" s="89"/>
      <c r="MHC237" s="89"/>
      <c r="MHD237" s="89"/>
      <c r="MHE237" s="89"/>
      <c r="MHF237" s="89"/>
      <c r="MHG237" s="89"/>
      <c r="MHJ237" s="89"/>
      <c r="MHM237" s="89"/>
      <c r="MHP237" s="89"/>
      <c r="MHS237" s="89"/>
      <c r="MHV237" s="89"/>
      <c r="MIH237" s="89"/>
      <c r="MIK237" s="89"/>
      <c r="MIN237" s="89"/>
      <c r="MIQ237" s="89"/>
      <c r="MIW237" s="89"/>
      <c r="MIZ237" s="89"/>
      <c r="MJF237" s="89"/>
      <c r="MJI237" s="89"/>
      <c r="MJL237" s="89"/>
      <c r="MJO237" s="89"/>
      <c r="MJU237" s="89"/>
      <c r="MJX237" s="89"/>
      <c r="MKD237" s="89"/>
      <c r="MKF237" s="89"/>
      <c r="MKG237" s="89"/>
      <c r="MKI237" s="89"/>
      <c r="MKL237" s="89"/>
      <c r="MKO237" s="89"/>
      <c r="MKZ237" s="89"/>
      <c r="MLB237" s="89"/>
      <c r="MLN237" s="89"/>
      <c r="MLQ237" s="89"/>
      <c r="MLY237" s="89"/>
      <c r="MMS237" s="89"/>
      <c r="MMU237" s="89"/>
      <c r="MMV237" s="89"/>
      <c r="MMW237" s="89"/>
      <c r="MMX237" s="89"/>
      <c r="MMY237" s="89"/>
      <c r="MMZ237" s="89"/>
      <c r="MNR237" s="89"/>
      <c r="MNS237" s="89"/>
      <c r="MNV237" s="89"/>
      <c r="MNY237" s="89"/>
      <c r="MOA237" s="89"/>
      <c r="MOC237" s="89"/>
      <c r="MOF237" s="89"/>
      <c r="MOI237" s="89"/>
      <c r="MOL237" s="89"/>
      <c r="MOR237" s="89"/>
      <c r="MOU237" s="89"/>
      <c r="MOX237" s="89"/>
      <c r="MPC237" s="89"/>
      <c r="MPQ237" s="89"/>
      <c r="MPR237" s="89"/>
      <c r="MPS237" s="89"/>
      <c r="MPT237" s="89"/>
      <c r="MPU237" s="89"/>
      <c r="MPV237" s="89"/>
      <c r="MPW237" s="89"/>
      <c r="MPX237" s="89"/>
      <c r="MPY237" s="89"/>
      <c r="MPZ237" s="89"/>
      <c r="MQA237" s="89"/>
      <c r="MQB237" s="89"/>
      <c r="MQC237" s="89"/>
      <c r="MQD237" s="89"/>
      <c r="MQE237" s="89"/>
      <c r="MQF237" s="89"/>
      <c r="MQG237" s="89"/>
      <c r="MQH237" s="89"/>
      <c r="MQI237" s="89"/>
      <c r="MQJ237" s="89"/>
      <c r="MQK237" s="89"/>
      <c r="MQL237" s="89"/>
      <c r="MQM237" s="89"/>
      <c r="MQN237" s="89"/>
      <c r="MQO237" s="89"/>
      <c r="MQP237" s="89"/>
      <c r="MQQ237" s="89"/>
      <c r="MQR237" s="89"/>
      <c r="MQS237" s="89"/>
      <c r="MQT237" s="89"/>
      <c r="MQU237" s="89"/>
      <c r="MQV237" s="89"/>
      <c r="MQW237" s="89"/>
      <c r="MQX237" s="89"/>
      <c r="MQY237" s="89"/>
      <c r="MQZ237" s="89"/>
      <c r="MRA237" s="89"/>
      <c r="MRB237" s="89"/>
      <c r="MRC237" s="89"/>
      <c r="MRF237" s="89"/>
      <c r="MRI237" s="89"/>
      <c r="MRL237" s="89"/>
      <c r="MRO237" s="89"/>
      <c r="MRR237" s="89"/>
      <c r="MSD237" s="89"/>
      <c r="MSG237" s="89"/>
      <c r="MSJ237" s="89"/>
      <c r="MSM237" s="89"/>
      <c r="MSS237" s="89"/>
      <c r="MSV237" s="89"/>
      <c r="MTB237" s="89"/>
      <c r="MTE237" s="89"/>
      <c r="MTH237" s="89"/>
      <c r="MTK237" s="89"/>
      <c r="MTQ237" s="89"/>
      <c r="MTT237" s="89"/>
      <c r="MTZ237" s="89"/>
      <c r="MUB237" s="89"/>
      <c r="MUC237" s="89"/>
      <c r="MUE237" s="89"/>
      <c r="MUH237" s="89"/>
      <c r="MUK237" s="89"/>
      <c r="MUV237" s="89"/>
      <c r="MUX237" s="89"/>
      <c r="MVJ237" s="89"/>
      <c r="MVM237" s="89"/>
      <c r="MVU237" s="89"/>
      <c r="MWO237" s="89"/>
      <c r="MWQ237" s="89"/>
      <c r="MWR237" s="89"/>
      <c r="MWS237" s="89"/>
      <c r="MWT237" s="89"/>
      <c r="MWU237" s="89"/>
      <c r="MWV237" s="89"/>
      <c r="MXN237" s="89"/>
      <c r="MXO237" s="89"/>
      <c r="MXR237" s="89"/>
      <c r="MXU237" s="89"/>
      <c r="MXW237" s="89"/>
      <c r="MXY237" s="89"/>
      <c r="MYB237" s="89"/>
      <c r="MYE237" s="89"/>
      <c r="MYH237" s="89"/>
      <c r="MYN237" s="89"/>
      <c r="MYQ237" s="89"/>
      <c r="MYT237" s="89"/>
      <c r="MYY237" s="89"/>
      <c r="MZM237" s="89"/>
      <c r="MZN237" s="89"/>
      <c r="MZO237" s="89"/>
      <c r="MZP237" s="89"/>
      <c r="MZQ237" s="89"/>
      <c r="MZR237" s="89"/>
      <c r="MZS237" s="89"/>
      <c r="MZT237" s="89"/>
      <c r="MZU237" s="89"/>
      <c r="MZV237" s="89"/>
      <c r="MZW237" s="89"/>
      <c r="MZX237" s="89"/>
      <c r="MZY237" s="89"/>
      <c r="MZZ237" s="89"/>
      <c r="NAA237" s="89"/>
      <c r="NAB237" s="89"/>
      <c r="NAC237" s="89"/>
      <c r="NAD237" s="89"/>
      <c r="NAE237" s="89"/>
      <c r="NAF237" s="89"/>
      <c r="NAG237" s="89"/>
      <c r="NAH237" s="89"/>
      <c r="NAI237" s="89"/>
      <c r="NAJ237" s="89"/>
      <c r="NAK237" s="89"/>
      <c r="NAL237" s="89"/>
      <c r="NAM237" s="89"/>
      <c r="NAN237" s="89"/>
      <c r="NAO237" s="89"/>
      <c r="NAP237" s="89"/>
      <c r="NAQ237" s="89"/>
      <c r="NAR237" s="89"/>
      <c r="NAS237" s="89"/>
      <c r="NAT237" s="89"/>
      <c r="NAU237" s="89"/>
      <c r="NAV237" s="89"/>
      <c r="NAW237" s="89"/>
      <c r="NAX237" s="89"/>
      <c r="NAY237" s="89"/>
      <c r="NBB237" s="89"/>
      <c r="NBE237" s="89"/>
      <c r="NBH237" s="89"/>
      <c r="NBK237" s="89"/>
      <c r="NBN237" s="89"/>
      <c r="NBZ237" s="89"/>
      <c r="NCC237" s="89"/>
      <c r="NCF237" s="89"/>
      <c r="NCI237" s="89"/>
      <c r="NCO237" s="89"/>
      <c r="NCR237" s="89"/>
      <c r="NCX237" s="89"/>
      <c r="NDA237" s="89"/>
      <c r="NDD237" s="89"/>
      <c r="NDG237" s="89"/>
      <c r="NDM237" s="89"/>
      <c r="NDP237" s="89"/>
      <c r="NDV237" s="89"/>
      <c r="NDX237" s="89"/>
      <c r="NDY237" s="89"/>
      <c r="NEA237" s="89"/>
      <c r="NED237" s="89"/>
      <c r="NEG237" s="89"/>
      <c r="NER237" s="89"/>
      <c r="NET237" s="89"/>
      <c r="NFF237" s="89"/>
      <c r="NFI237" s="89"/>
      <c r="NFQ237" s="89"/>
      <c r="NGK237" s="89"/>
      <c r="NGM237" s="89"/>
      <c r="NGN237" s="89"/>
      <c r="NGO237" s="89"/>
      <c r="NGP237" s="89"/>
      <c r="NGQ237" s="89"/>
      <c r="NGR237" s="89"/>
      <c r="NHJ237" s="89"/>
      <c r="NHK237" s="89"/>
      <c r="NHN237" s="89"/>
      <c r="NHQ237" s="89"/>
      <c r="NHS237" s="89"/>
      <c r="NHU237" s="89"/>
      <c r="NHX237" s="89"/>
      <c r="NIA237" s="89"/>
      <c r="NID237" s="89"/>
      <c r="NIJ237" s="89"/>
      <c r="NIM237" s="89"/>
      <c r="NIP237" s="89"/>
      <c r="NIU237" s="89"/>
      <c r="NJI237" s="89"/>
      <c r="NJJ237" s="89"/>
      <c r="NJK237" s="89"/>
      <c r="NJL237" s="89"/>
      <c r="NJM237" s="89"/>
      <c r="NJN237" s="89"/>
      <c r="NJO237" s="89"/>
      <c r="NJP237" s="89"/>
      <c r="NJQ237" s="89"/>
      <c r="NJR237" s="89"/>
      <c r="NJS237" s="89"/>
      <c r="NJT237" s="89"/>
      <c r="NJU237" s="89"/>
      <c r="NJV237" s="89"/>
      <c r="NJW237" s="89"/>
      <c r="NJX237" s="89"/>
      <c r="NJY237" s="89"/>
      <c r="NJZ237" s="89"/>
      <c r="NKA237" s="89"/>
      <c r="NKB237" s="89"/>
      <c r="NKC237" s="89"/>
      <c r="NKD237" s="89"/>
      <c r="NKE237" s="89"/>
      <c r="NKF237" s="89"/>
      <c r="NKG237" s="89"/>
      <c r="NKH237" s="89"/>
      <c r="NKI237" s="89"/>
      <c r="NKJ237" s="89"/>
      <c r="NKK237" s="89"/>
      <c r="NKL237" s="89"/>
      <c r="NKM237" s="89"/>
      <c r="NKN237" s="89"/>
      <c r="NKO237" s="89"/>
      <c r="NKP237" s="89"/>
      <c r="NKQ237" s="89"/>
      <c r="NKR237" s="89"/>
      <c r="NKS237" s="89"/>
      <c r="NKT237" s="89"/>
      <c r="NKU237" s="89"/>
      <c r="NKX237" s="89"/>
      <c r="NLA237" s="89"/>
      <c r="NLD237" s="89"/>
      <c r="NLG237" s="89"/>
      <c r="NLJ237" s="89"/>
      <c r="NLV237" s="89"/>
      <c r="NLY237" s="89"/>
      <c r="NMB237" s="89"/>
      <c r="NME237" s="89"/>
      <c r="NMK237" s="89"/>
      <c r="NMN237" s="89"/>
      <c r="NMT237" s="89"/>
      <c r="NMW237" s="89"/>
      <c r="NMZ237" s="89"/>
      <c r="NNC237" s="89"/>
      <c r="NNI237" s="89"/>
      <c r="NNL237" s="89"/>
      <c r="NNR237" s="89"/>
      <c r="NNT237" s="89"/>
      <c r="NNU237" s="89"/>
      <c r="NNW237" s="89"/>
      <c r="NNZ237" s="89"/>
      <c r="NOC237" s="89"/>
      <c r="NON237" s="89"/>
      <c r="NOP237" s="89"/>
      <c r="NPB237" s="89"/>
      <c r="NPE237" s="89"/>
      <c r="NPM237" s="89"/>
      <c r="NQG237" s="89"/>
      <c r="NQI237" s="89"/>
      <c r="NQJ237" s="89"/>
      <c r="NQK237" s="89"/>
      <c r="NQL237" s="89"/>
      <c r="NQM237" s="89"/>
      <c r="NQN237" s="89"/>
      <c r="NRF237" s="89"/>
      <c r="NRG237" s="89"/>
      <c r="NRJ237" s="89"/>
      <c r="NRM237" s="89"/>
      <c r="NRO237" s="89"/>
      <c r="NRQ237" s="89"/>
      <c r="NRT237" s="89"/>
      <c r="NRW237" s="89"/>
      <c r="NRZ237" s="89"/>
      <c r="NSF237" s="89"/>
      <c r="NSI237" s="89"/>
      <c r="NSL237" s="89"/>
      <c r="NSQ237" s="89"/>
      <c r="NTE237" s="89"/>
      <c r="NTF237" s="89"/>
      <c r="NTG237" s="89"/>
      <c r="NTH237" s="89"/>
      <c r="NTI237" s="89"/>
      <c r="NTJ237" s="89"/>
      <c r="NTK237" s="89"/>
      <c r="NTL237" s="89"/>
      <c r="NTM237" s="89"/>
      <c r="NTN237" s="89"/>
      <c r="NTO237" s="89"/>
      <c r="NTP237" s="89"/>
      <c r="NTQ237" s="89"/>
      <c r="NTR237" s="89"/>
      <c r="NTS237" s="89"/>
      <c r="NTT237" s="89"/>
      <c r="NTU237" s="89"/>
      <c r="NTV237" s="89"/>
      <c r="NTW237" s="89"/>
      <c r="NTX237" s="89"/>
      <c r="NTY237" s="89"/>
      <c r="NTZ237" s="89"/>
      <c r="NUA237" s="89"/>
      <c r="NUB237" s="89"/>
      <c r="NUC237" s="89"/>
      <c r="NUD237" s="89"/>
      <c r="NUE237" s="89"/>
      <c r="NUF237" s="89"/>
      <c r="NUG237" s="89"/>
      <c r="NUH237" s="89"/>
      <c r="NUI237" s="89"/>
      <c r="NUJ237" s="89"/>
      <c r="NUK237" s="89"/>
      <c r="NUL237" s="89"/>
      <c r="NUM237" s="89"/>
      <c r="NUN237" s="89"/>
      <c r="NUO237" s="89"/>
      <c r="NUP237" s="89"/>
      <c r="NUQ237" s="89"/>
      <c r="NUT237" s="89"/>
      <c r="NUW237" s="89"/>
      <c r="NUZ237" s="89"/>
      <c r="NVC237" s="89"/>
      <c r="NVF237" s="89"/>
      <c r="NVR237" s="89"/>
      <c r="NVU237" s="89"/>
      <c r="NVX237" s="89"/>
      <c r="NWA237" s="89"/>
      <c r="NWG237" s="89"/>
      <c r="NWJ237" s="89"/>
      <c r="NWP237" s="89"/>
      <c r="NWS237" s="89"/>
      <c r="NWV237" s="89"/>
      <c r="NWY237" s="89"/>
      <c r="NXE237" s="89"/>
      <c r="NXH237" s="89"/>
      <c r="NXN237" s="89"/>
      <c r="NXP237" s="89"/>
      <c r="NXQ237" s="89"/>
      <c r="NXS237" s="89"/>
      <c r="NXV237" s="89"/>
      <c r="NXY237" s="89"/>
      <c r="NYJ237" s="89"/>
      <c r="NYL237" s="89"/>
      <c r="NYX237" s="89"/>
      <c r="NZA237" s="89"/>
      <c r="NZI237" s="89"/>
      <c r="OAC237" s="89"/>
      <c r="OAE237" s="89"/>
      <c r="OAF237" s="89"/>
      <c r="OAG237" s="89"/>
      <c r="OAH237" s="89"/>
      <c r="OAI237" s="89"/>
      <c r="OAJ237" s="89"/>
      <c r="OBB237" s="89"/>
      <c r="OBC237" s="89"/>
      <c r="OBF237" s="89"/>
      <c r="OBI237" s="89"/>
      <c r="OBK237" s="89"/>
      <c r="OBM237" s="89"/>
      <c r="OBP237" s="89"/>
      <c r="OBS237" s="89"/>
      <c r="OBV237" s="89"/>
      <c r="OCB237" s="89"/>
      <c r="OCE237" s="89"/>
      <c r="OCH237" s="89"/>
      <c r="OCM237" s="89"/>
      <c r="ODA237" s="89"/>
      <c r="ODB237" s="89"/>
      <c r="ODC237" s="89"/>
      <c r="ODD237" s="89"/>
      <c r="ODE237" s="89"/>
      <c r="ODF237" s="89"/>
      <c r="ODG237" s="89"/>
      <c r="ODH237" s="89"/>
      <c r="ODI237" s="89"/>
      <c r="ODJ237" s="89"/>
      <c r="ODK237" s="89"/>
      <c r="ODL237" s="89"/>
      <c r="ODM237" s="89"/>
      <c r="ODN237" s="89"/>
      <c r="ODO237" s="89"/>
      <c r="ODP237" s="89"/>
      <c r="ODQ237" s="89"/>
      <c r="ODR237" s="89"/>
      <c r="ODS237" s="89"/>
      <c r="ODT237" s="89"/>
      <c r="ODU237" s="89"/>
      <c r="ODV237" s="89"/>
      <c r="ODW237" s="89"/>
      <c r="ODX237" s="89"/>
      <c r="ODY237" s="89"/>
      <c r="ODZ237" s="89"/>
      <c r="OEA237" s="89"/>
      <c r="OEB237" s="89"/>
      <c r="OEC237" s="89"/>
      <c r="OED237" s="89"/>
      <c r="OEE237" s="89"/>
      <c r="OEF237" s="89"/>
      <c r="OEG237" s="89"/>
      <c r="OEH237" s="89"/>
      <c r="OEI237" s="89"/>
      <c r="OEJ237" s="89"/>
      <c r="OEK237" s="89"/>
      <c r="OEL237" s="89"/>
      <c r="OEM237" s="89"/>
      <c r="OEP237" s="89"/>
      <c r="OES237" s="89"/>
      <c r="OEV237" s="89"/>
      <c r="OEY237" s="89"/>
      <c r="OFB237" s="89"/>
      <c r="OFN237" s="89"/>
      <c r="OFQ237" s="89"/>
      <c r="OFT237" s="89"/>
      <c r="OFW237" s="89"/>
      <c r="OGC237" s="89"/>
      <c r="OGF237" s="89"/>
      <c r="OGL237" s="89"/>
      <c r="OGO237" s="89"/>
      <c r="OGR237" s="89"/>
      <c r="OGU237" s="89"/>
      <c r="OHA237" s="89"/>
      <c r="OHD237" s="89"/>
      <c r="OHJ237" s="89"/>
      <c r="OHL237" s="89"/>
      <c r="OHM237" s="89"/>
      <c r="OHO237" s="89"/>
      <c r="OHR237" s="89"/>
      <c r="OHU237" s="89"/>
      <c r="OIF237" s="89"/>
      <c r="OIH237" s="89"/>
      <c r="OIT237" s="89"/>
      <c r="OIW237" s="89"/>
      <c r="OJE237" s="89"/>
      <c r="OJY237" s="89"/>
      <c r="OKA237" s="89"/>
      <c r="OKB237" s="89"/>
      <c r="OKC237" s="89"/>
      <c r="OKD237" s="89"/>
      <c r="OKE237" s="89"/>
      <c r="OKF237" s="89"/>
      <c r="OKX237" s="89"/>
      <c r="OKY237" s="89"/>
      <c r="OLB237" s="89"/>
      <c r="OLE237" s="89"/>
      <c r="OLG237" s="89"/>
      <c r="OLI237" s="89"/>
      <c r="OLL237" s="89"/>
      <c r="OLO237" s="89"/>
      <c r="OLR237" s="89"/>
      <c r="OLX237" s="89"/>
      <c r="OMA237" s="89"/>
      <c r="OMD237" s="89"/>
      <c r="OMI237" s="89"/>
      <c r="OMW237" s="89"/>
      <c r="OMX237" s="89"/>
      <c r="OMY237" s="89"/>
      <c r="OMZ237" s="89"/>
      <c r="ONA237" s="89"/>
      <c r="ONB237" s="89"/>
      <c r="ONC237" s="89"/>
      <c r="OND237" s="89"/>
      <c r="ONE237" s="89"/>
      <c r="ONF237" s="89"/>
      <c r="ONG237" s="89"/>
      <c r="ONH237" s="89"/>
      <c r="ONI237" s="89"/>
      <c r="ONJ237" s="89"/>
      <c r="ONK237" s="89"/>
      <c r="ONL237" s="89"/>
      <c r="ONM237" s="89"/>
      <c r="ONN237" s="89"/>
      <c r="ONO237" s="89"/>
      <c r="ONP237" s="89"/>
      <c r="ONQ237" s="89"/>
      <c r="ONR237" s="89"/>
      <c r="ONS237" s="89"/>
      <c r="ONT237" s="89"/>
      <c r="ONU237" s="89"/>
      <c r="ONV237" s="89"/>
      <c r="ONW237" s="89"/>
      <c r="ONX237" s="89"/>
      <c r="ONY237" s="89"/>
      <c r="ONZ237" s="89"/>
      <c r="OOA237" s="89"/>
      <c r="OOB237" s="89"/>
      <c r="OOC237" s="89"/>
      <c r="OOD237" s="89"/>
      <c r="OOE237" s="89"/>
      <c r="OOF237" s="89"/>
      <c r="OOG237" s="89"/>
      <c r="OOH237" s="89"/>
      <c r="OOI237" s="89"/>
      <c r="OOL237" s="89"/>
      <c r="OOO237" s="89"/>
      <c r="OOR237" s="89"/>
      <c r="OOU237" s="89"/>
      <c r="OOX237" s="89"/>
      <c r="OPJ237" s="89"/>
      <c r="OPM237" s="89"/>
      <c r="OPP237" s="89"/>
      <c r="OPS237" s="89"/>
      <c r="OPY237" s="89"/>
      <c r="OQB237" s="89"/>
      <c r="OQH237" s="89"/>
      <c r="OQK237" s="89"/>
      <c r="OQN237" s="89"/>
      <c r="OQQ237" s="89"/>
      <c r="OQW237" s="89"/>
      <c r="OQZ237" s="89"/>
      <c r="ORF237" s="89"/>
      <c r="ORH237" s="89"/>
      <c r="ORI237" s="89"/>
      <c r="ORK237" s="89"/>
      <c r="ORN237" s="89"/>
      <c r="ORQ237" s="89"/>
      <c r="OSB237" s="89"/>
      <c r="OSD237" s="89"/>
      <c r="OSP237" s="89"/>
      <c r="OSS237" s="89"/>
      <c r="OTA237" s="89"/>
      <c r="OTU237" s="89"/>
      <c r="OTW237" s="89"/>
      <c r="OTX237" s="89"/>
      <c r="OTY237" s="89"/>
      <c r="OTZ237" s="89"/>
      <c r="OUA237" s="89"/>
      <c r="OUB237" s="89"/>
      <c r="OUT237" s="89"/>
      <c r="OUU237" s="89"/>
      <c r="OUX237" s="89"/>
      <c r="OVA237" s="89"/>
      <c r="OVC237" s="89"/>
      <c r="OVE237" s="89"/>
      <c r="OVH237" s="89"/>
      <c r="OVK237" s="89"/>
      <c r="OVN237" s="89"/>
      <c r="OVT237" s="89"/>
      <c r="OVW237" s="89"/>
      <c r="OVZ237" s="89"/>
      <c r="OWE237" s="89"/>
      <c r="OWS237" s="89"/>
      <c r="OWT237" s="89"/>
      <c r="OWU237" s="89"/>
      <c r="OWV237" s="89"/>
      <c r="OWW237" s="89"/>
      <c r="OWX237" s="89"/>
      <c r="OWY237" s="89"/>
      <c r="OWZ237" s="89"/>
      <c r="OXA237" s="89"/>
      <c r="OXB237" s="89"/>
      <c r="OXC237" s="89"/>
      <c r="OXD237" s="89"/>
      <c r="OXE237" s="89"/>
      <c r="OXF237" s="89"/>
      <c r="OXG237" s="89"/>
      <c r="OXH237" s="89"/>
      <c r="OXI237" s="89"/>
      <c r="OXJ237" s="89"/>
      <c r="OXK237" s="89"/>
      <c r="OXL237" s="89"/>
      <c r="OXM237" s="89"/>
      <c r="OXN237" s="89"/>
      <c r="OXO237" s="89"/>
      <c r="OXP237" s="89"/>
      <c r="OXQ237" s="89"/>
      <c r="OXR237" s="89"/>
      <c r="OXS237" s="89"/>
      <c r="OXT237" s="89"/>
      <c r="OXU237" s="89"/>
      <c r="OXV237" s="89"/>
      <c r="OXW237" s="89"/>
      <c r="OXX237" s="89"/>
      <c r="OXY237" s="89"/>
      <c r="OXZ237" s="89"/>
      <c r="OYA237" s="89"/>
      <c r="OYB237" s="89"/>
      <c r="OYC237" s="89"/>
      <c r="OYD237" s="89"/>
      <c r="OYE237" s="89"/>
      <c r="OYH237" s="89"/>
      <c r="OYK237" s="89"/>
      <c r="OYN237" s="89"/>
      <c r="OYQ237" s="89"/>
      <c r="OYT237" s="89"/>
      <c r="OZF237" s="89"/>
      <c r="OZI237" s="89"/>
      <c r="OZL237" s="89"/>
      <c r="OZO237" s="89"/>
      <c r="OZU237" s="89"/>
      <c r="OZX237" s="89"/>
      <c r="PAD237" s="89"/>
      <c r="PAG237" s="89"/>
      <c r="PAJ237" s="89"/>
      <c r="PAM237" s="89"/>
      <c r="PAS237" s="89"/>
      <c r="PAV237" s="89"/>
      <c r="PBB237" s="89"/>
      <c r="PBD237" s="89"/>
      <c r="PBE237" s="89"/>
      <c r="PBG237" s="89"/>
      <c r="PBJ237" s="89"/>
      <c r="PBM237" s="89"/>
      <c r="PBX237" s="89"/>
      <c r="PBZ237" s="89"/>
      <c r="PCL237" s="89"/>
      <c r="PCO237" s="89"/>
      <c r="PCW237" s="89"/>
      <c r="PDQ237" s="89"/>
      <c r="PDS237" s="89"/>
      <c r="PDT237" s="89"/>
      <c r="PDU237" s="89"/>
      <c r="PDV237" s="89"/>
      <c r="PDW237" s="89"/>
      <c r="PDX237" s="89"/>
      <c r="PEP237" s="89"/>
      <c r="PEQ237" s="89"/>
      <c r="PET237" s="89"/>
      <c r="PEW237" s="89"/>
      <c r="PEY237" s="89"/>
      <c r="PFA237" s="89"/>
      <c r="PFD237" s="89"/>
      <c r="PFG237" s="89"/>
      <c r="PFJ237" s="89"/>
      <c r="PFP237" s="89"/>
      <c r="PFS237" s="89"/>
      <c r="PFV237" s="89"/>
      <c r="PGA237" s="89"/>
      <c r="PGO237" s="89"/>
      <c r="PGP237" s="89"/>
      <c r="PGQ237" s="89"/>
      <c r="PGR237" s="89"/>
      <c r="PGS237" s="89"/>
      <c r="PGT237" s="89"/>
      <c r="PGU237" s="89"/>
      <c r="PGV237" s="89"/>
      <c r="PGW237" s="89"/>
      <c r="PGX237" s="89"/>
      <c r="PGY237" s="89"/>
      <c r="PGZ237" s="89"/>
      <c r="PHA237" s="89"/>
      <c r="PHB237" s="89"/>
      <c r="PHC237" s="89"/>
      <c r="PHD237" s="89"/>
      <c r="PHE237" s="89"/>
      <c r="PHF237" s="89"/>
      <c r="PHG237" s="89"/>
      <c r="PHH237" s="89"/>
      <c r="PHI237" s="89"/>
      <c r="PHJ237" s="89"/>
      <c r="PHK237" s="89"/>
      <c r="PHL237" s="89"/>
      <c r="PHM237" s="89"/>
      <c r="PHN237" s="89"/>
      <c r="PHO237" s="89"/>
      <c r="PHP237" s="89"/>
      <c r="PHQ237" s="89"/>
      <c r="PHR237" s="89"/>
      <c r="PHS237" s="89"/>
      <c r="PHT237" s="89"/>
      <c r="PHU237" s="89"/>
      <c r="PHV237" s="89"/>
      <c r="PHW237" s="89"/>
      <c r="PHX237" s="89"/>
      <c r="PHY237" s="89"/>
      <c r="PHZ237" s="89"/>
      <c r="PIA237" s="89"/>
      <c r="PID237" s="89"/>
      <c r="PIG237" s="89"/>
      <c r="PIJ237" s="89"/>
      <c r="PIM237" s="89"/>
      <c r="PIP237" s="89"/>
      <c r="PJB237" s="89"/>
      <c r="PJE237" s="89"/>
      <c r="PJH237" s="89"/>
      <c r="PJK237" s="89"/>
      <c r="PJQ237" s="89"/>
      <c r="PJT237" s="89"/>
      <c r="PJZ237" s="89"/>
      <c r="PKC237" s="89"/>
      <c r="PKF237" s="89"/>
      <c r="PKI237" s="89"/>
      <c r="PKO237" s="89"/>
      <c r="PKR237" s="89"/>
      <c r="PKX237" s="89"/>
      <c r="PKZ237" s="89"/>
      <c r="PLA237" s="89"/>
      <c r="PLC237" s="89"/>
      <c r="PLF237" s="89"/>
      <c r="PLI237" s="89"/>
      <c r="PLT237" s="89"/>
      <c r="PLV237" s="89"/>
      <c r="PMH237" s="89"/>
      <c r="PMK237" s="89"/>
      <c r="PMS237" s="89"/>
      <c r="PNM237" s="89"/>
      <c r="PNO237" s="89"/>
      <c r="PNP237" s="89"/>
      <c r="PNQ237" s="89"/>
      <c r="PNR237" s="89"/>
      <c r="PNS237" s="89"/>
      <c r="PNT237" s="89"/>
      <c r="POL237" s="89"/>
      <c r="POM237" s="89"/>
      <c r="POP237" s="89"/>
      <c r="POS237" s="89"/>
      <c r="POU237" s="89"/>
      <c r="POW237" s="89"/>
      <c r="POZ237" s="89"/>
      <c r="PPC237" s="89"/>
      <c r="PPF237" s="89"/>
      <c r="PPL237" s="89"/>
      <c r="PPO237" s="89"/>
      <c r="PPR237" s="89"/>
      <c r="PPW237" s="89"/>
      <c r="PQK237" s="89"/>
      <c r="PQL237" s="89"/>
      <c r="PQM237" s="89"/>
      <c r="PQN237" s="89"/>
      <c r="PQO237" s="89"/>
      <c r="PQP237" s="89"/>
      <c r="PQQ237" s="89"/>
      <c r="PQR237" s="89"/>
      <c r="PQS237" s="89"/>
      <c r="PQT237" s="89"/>
      <c r="PQU237" s="89"/>
      <c r="PQV237" s="89"/>
      <c r="PQW237" s="89"/>
      <c r="PQX237" s="89"/>
      <c r="PQY237" s="89"/>
      <c r="PQZ237" s="89"/>
      <c r="PRA237" s="89"/>
      <c r="PRB237" s="89"/>
      <c r="PRC237" s="89"/>
      <c r="PRD237" s="89"/>
      <c r="PRE237" s="89"/>
      <c r="PRF237" s="89"/>
      <c r="PRG237" s="89"/>
      <c r="PRH237" s="89"/>
      <c r="PRI237" s="89"/>
      <c r="PRJ237" s="89"/>
      <c r="PRK237" s="89"/>
      <c r="PRL237" s="89"/>
      <c r="PRM237" s="89"/>
      <c r="PRN237" s="89"/>
      <c r="PRO237" s="89"/>
      <c r="PRP237" s="89"/>
      <c r="PRQ237" s="89"/>
      <c r="PRR237" s="89"/>
      <c r="PRS237" s="89"/>
      <c r="PRT237" s="89"/>
      <c r="PRU237" s="89"/>
      <c r="PRV237" s="89"/>
      <c r="PRW237" s="89"/>
      <c r="PRZ237" s="89"/>
      <c r="PSC237" s="89"/>
      <c r="PSF237" s="89"/>
      <c r="PSI237" s="89"/>
      <c r="PSL237" s="89"/>
      <c r="PSX237" s="89"/>
      <c r="PTA237" s="89"/>
      <c r="PTD237" s="89"/>
      <c r="PTG237" s="89"/>
      <c r="PTM237" s="89"/>
      <c r="PTP237" s="89"/>
      <c r="PTV237" s="89"/>
      <c r="PTY237" s="89"/>
      <c r="PUB237" s="89"/>
      <c r="PUE237" s="89"/>
      <c r="PUK237" s="89"/>
      <c r="PUN237" s="89"/>
      <c r="PUT237" s="89"/>
      <c r="PUV237" s="89"/>
      <c r="PUW237" s="89"/>
      <c r="PUY237" s="89"/>
      <c r="PVB237" s="89"/>
      <c r="PVE237" s="89"/>
      <c r="PVP237" s="89"/>
      <c r="PVR237" s="89"/>
      <c r="PWD237" s="89"/>
      <c r="PWG237" s="89"/>
      <c r="PWO237" s="89"/>
      <c r="PXI237" s="89"/>
      <c r="PXK237" s="89"/>
      <c r="PXL237" s="89"/>
      <c r="PXM237" s="89"/>
      <c r="PXN237" s="89"/>
      <c r="PXO237" s="89"/>
      <c r="PXP237" s="89"/>
      <c r="PYH237" s="89"/>
      <c r="PYI237" s="89"/>
      <c r="PYL237" s="89"/>
      <c r="PYO237" s="89"/>
      <c r="PYQ237" s="89"/>
      <c r="PYS237" s="89"/>
      <c r="PYV237" s="89"/>
      <c r="PYY237" s="89"/>
      <c r="PZB237" s="89"/>
      <c r="PZH237" s="89"/>
      <c r="PZK237" s="89"/>
      <c r="PZN237" s="89"/>
      <c r="PZS237" s="89"/>
      <c r="QAG237" s="89"/>
      <c r="QAH237" s="89"/>
      <c r="QAI237" s="89"/>
      <c r="QAJ237" s="89"/>
      <c r="QAK237" s="89"/>
      <c r="QAL237" s="89"/>
      <c r="QAM237" s="89"/>
      <c r="QAN237" s="89"/>
      <c r="QAO237" s="89"/>
      <c r="QAP237" s="89"/>
      <c r="QAQ237" s="89"/>
      <c r="QAR237" s="89"/>
      <c r="QAS237" s="89"/>
      <c r="QAT237" s="89"/>
      <c r="QAU237" s="89"/>
      <c r="QAV237" s="89"/>
      <c r="QAW237" s="89"/>
      <c r="QAX237" s="89"/>
      <c r="QAY237" s="89"/>
      <c r="QAZ237" s="89"/>
      <c r="QBA237" s="89"/>
      <c r="QBB237" s="89"/>
      <c r="QBC237" s="89"/>
      <c r="QBD237" s="89"/>
      <c r="QBE237" s="89"/>
      <c r="QBF237" s="89"/>
      <c r="QBG237" s="89"/>
      <c r="QBH237" s="89"/>
      <c r="QBI237" s="89"/>
      <c r="QBJ237" s="89"/>
      <c r="QBK237" s="89"/>
      <c r="QBL237" s="89"/>
      <c r="QBM237" s="89"/>
      <c r="QBN237" s="89"/>
      <c r="QBO237" s="89"/>
      <c r="QBP237" s="89"/>
      <c r="QBQ237" s="89"/>
      <c r="QBR237" s="89"/>
      <c r="QBS237" s="89"/>
      <c r="QBV237" s="89"/>
      <c r="QBY237" s="89"/>
      <c r="QCB237" s="89"/>
      <c r="QCE237" s="89"/>
      <c r="QCH237" s="89"/>
      <c r="QCT237" s="89"/>
      <c r="QCW237" s="89"/>
      <c r="QCZ237" s="89"/>
      <c r="QDC237" s="89"/>
      <c r="QDI237" s="89"/>
      <c r="QDL237" s="89"/>
      <c r="QDR237" s="89"/>
      <c r="QDU237" s="89"/>
      <c r="QDX237" s="89"/>
      <c r="QEA237" s="89"/>
      <c r="QEG237" s="89"/>
      <c r="QEJ237" s="89"/>
      <c r="QEP237" s="89"/>
      <c r="QER237" s="89"/>
      <c r="QES237" s="89"/>
      <c r="QEU237" s="89"/>
      <c r="QEX237" s="89"/>
      <c r="QFA237" s="89"/>
      <c r="QFL237" s="89"/>
      <c r="QFN237" s="89"/>
      <c r="QFZ237" s="89"/>
      <c r="QGC237" s="89"/>
      <c r="QGK237" s="89"/>
      <c r="QHE237" s="89"/>
      <c r="QHG237" s="89"/>
      <c r="QHH237" s="89"/>
      <c r="QHI237" s="89"/>
      <c r="QHJ237" s="89"/>
      <c r="QHK237" s="89"/>
      <c r="QHL237" s="89"/>
      <c r="QID237" s="89"/>
      <c r="QIE237" s="89"/>
      <c r="QIH237" s="89"/>
      <c r="QIK237" s="89"/>
      <c r="QIM237" s="89"/>
      <c r="QIO237" s="89"/>
      <c r="QIR237" s="89"/>
      <c r="QIU237" s="89"/>
      <c r="QIX237" s="89"/>
      <c r="QJD237" s="89"/>
      <c r="QJG237" s="89"/>
      <c r="QJJ237" s="89"/>
      <c r="QJO237" s="89"/>
      <c r="QKC237" s="89"/>
      <c r="QKD237" s="89"/>
      <c r="QKE237" s="89"/>
      <c r="QKF237" s="89"/>
      <c r="QKG237" s="89"/>
      <c r="QKH237" s="89"/>
      <c r="QKI237" s="89"/>
      <c r="QKJ237" s="89"/>
      <c r="QKK237" s="89"/>
      <c r="QKL237" s="89"/>
      <c r="QKM237" s="89"/>
      <c r="QKN237" s="89"/>
      <c r="QKO237" s="89"/>
      <c r="QKP237" s="89"/>
      <c r="QKQ237" s="89"/>
      <c r="QKR237" s="89"/>
      <c r="QKS237" s="89"/>
      <c r="QKT237" s="89"/>
      <c r="QKU237" s="89"/>
      <c r="QKV237" s="89"/>
      <c r="QKW237" s="89"/>
      <c r="QKX237" s="89"/>
      <c r="QKY237" s="89"/>
      <c r="QKZ237" s="89"/>
      <c r="QLA237" s="89"/>
      <c r="QLB237" s="89"/>
      <c r="QLC237" s="89"/>
      <c r="QLD237" s="89"/>
      <c r="QLE237" s="89"/>
      <c r="QLF237" s="89"/>
      <c r="QLG237" s="89"/>
      <c r="QLH237" s="89"/>
      <c r="QLI237" s="89"/>
      <c r="QLJ237" s="89"/>
      <c r="QLK237" s="89"/>
      <c r="QLL237" s="89"/>
      <c r="QLM237" s="89"/>
      <c r="QLN237" s="89"/>
      <c r="QLO237" s="89"/>
      <c r="QLR237" s="89"/>
      <c r="QLU237" s="89"/>
      <c r="QLX237" s="89"/>
      <c r="QMA237" s="89"/>
      <c r="QMD237" s="89"/>
      <c r="QMP237" s="89"/>
      <c r="QMS237" s="89"/>
      <c r="QMV237" s="89"/>
      <c r="QMY237" s="89"/>
      <c r="QNE237" s="89"/>
      <c r="QNH237" s="89"/>
      <c r="QNN237" s="89"/>
      <c r="QNQ237" s="89"/>
      <c r="QNT237" s="89"/>
      <c r="QNW237" s="89"/>
      <c r="QOC237" s="89"/>
      <c r="QOF237" s="89"/>
      <c r="QOL237" s="89"/>
      <c r="QON237" s="89"/>
      <c r="QOO237" s="89"/>
      <c r="QOQ237" s="89"/>
      <c r="QOT237" s="89"/>
      <c r="QOW237" s="89"/>
      <c r="QPH237" s="89"/>
      <c r="QPJ237" s="89"/>
      <c r="QPV237" s="89"/>
      <c r="QPY237" s="89"/>
      <c r="QQG237" s="89"/>
      <c r="QRA237" s="89"/>
      <c r="QRC237" s="89"/>
      <c r="QRD237" s="89"/>
      <c r="QRE237" s="89"/>
      <c r="QRF237" s="89"/>
      <c r="QRG237" s="89"/>
      <c r="QRH237" s="89"/>
      <c r="QRZ237" s="89"/>
      <c r="QSA237" s="89"/>
      <c r="QSD237" s="89"/>
      <c r="QSG237" s="89"/>
      <c r="QSI237" s="89"/>
      <c r="QSK237" s="89"/>
      <c r="QSN237" s="89"/>
      <c r="QSQ237" s="89"/>
      <c r="QST237" s="89"/>
      <c r="QSZ237" s="89"/>
      <c r="QTC237" s="89"/>
      <c r="QTF237" s="89"/>
      <c r="QTK237" s="89"/>
      <c r="QTY237" s="89"/>
      <c r="QTZ237" s="89"/>
      <c r="QUA237" s="89"/>
      <c r="QUB237" s="89"/>
      <c r="QUC237" s="89"/>
      <c r="QUD237" s="89"/>
      <c r="QUE237" s="89"/>
      <c r="QUF237" s="89"/>
      <c r="QUG237" s="89"/>
      <c r="QUH237" s="89"/>
      <c r="QUI237" s="89"/>
      <c r="QUJ237" s="89"/>
      <c r="QUK237" s="89"/>
      <c r="QUL237" s="89"/>
      <c r="QUM237" s="89"/>
      <c r="QUN237" s="89"/>
      <c r="QUO237" s="89"/>
      <c r="QUP237" s="89"/>
      <c r="QUQ237" s="89"/>
      <c r="QUR237" s="89"/>
      <c r="QUS237" s="89"/>
      <c r="QUT237" s="89"/>
      <c r="QUU237" s="89"/>
      <c r="QUV237" s="89"/>
      <c r="QUW237" s="89"/>
      <c r="QUX237" s="89"/>
      <c r="QUY237" s="89"/>
      <c r="QUZ237" s="89"/>
      <c r="QVA237" s="89"/>
      <c r="QVB237" s="89"/>
      <c r="QVC237" s="89"/>
      <c r="QVD237" s="89"/>
      <c r="QVE237" s="89"/>
      <c r="QVF237" s="89"/>
      <c r="QVG237" s="89"/>
      <c r="QVH237" s="89"/>
      <c r="QVI237" s="89"/>
      <c r="QVJ237" s="89"/>
      <c r="QVK237" s="89"/>
      <c r="QVN237" s="89"/>
      <c r="QVQ237" s="89"/>
      <c r="QVT237" s="89"/>
      <c r="QVW237" s="89"/>
      <c r="QVZ237" s="89"/>
      <c r="QWL237" s="89"/>
      <c r="QWO237" s="89"/>
      <c r="QWR237" s="89"/>
      <c r="QWU237" s="89"/>
      <c r="QXA237" s="89"/>
      <c r="QXD237" s="89"/>
      <c r="QXJ237" s="89"/>
      <c r="QXM237" s="89"/>
      <c r="QXP237" s="89"/>
      <c r="QXS237" s="89"/>
      <c r="QXY237" s="89"/>
      <c r="QYB237" s="89"/>
      <c r="QYH237" s="89"/>
      <c r="QYJ237" s="89"/>
      <c r="QYK237" s="89"/>
      <c r="QYM237" s="89"/>
      <c r="QYP237" s="89"/>
      <c r="QYS237" s="89"/>
      <c r="QZD237" s="89"/>
      <c r="QZF237" s="89"/>
      <c r="QZR237" s="89"/>
      <c r="QZU237" s="89"/>
      <c r="RAC237" s="89"/>
      <c r="RAW237" s="89"/>
      <c r="RAY237" s="89"/>
      <c r="RAZ237" s="89"/>
      <c r="RBA237" s="89"/>
      <c r="RBB237" s="89"/>
      <c r="RBC237" s="89"/>
      <c r="RBD237" s="89"/>
      <c r="RBV237" s="89"/>
      <c r="RBW237" s="89"/>
      <c r="RBZ237" s="89"/>
      <c r="RCC237" s="89"/>
      <c r="RCE237" s="89"/>
      <c r="RCG237" s="89"/>
      <c r="RCJ237" s="89"/>
      <c r="RCM237" s="89"/>
      <c r="RCP237" s="89"/>
      <c r="RCV237" s="89"/>
      <c r="RCY237" s="89"/>
      <c r="RDB237" s="89"/>
      <c r="RDG237" s="89"/>
      <c r="RDU237" s="89"/>
      <c r="RDV237" s="89"/>
      <c r="RDW237" s="89"/>
      <c r="RDX237" s="89"/>
      <c r="RDY237" s="89"/>
      <c r="RDZ237" s="89"/>
      <c r="REA237" s="89"/>
      <c r="REB237" s="89"/>
      <c r="REC237" s="89"/>
      <c r="RED237" s="89"/>
      <c r="REE237" s="89"/>
      <c r="REF237" s="89"/>
      <c r="REG237" s="89"/>
      <c r="REH237" s="89"/>
      <c r="REI237" s="89"/>
      <c r="REJ237" s="89"/>
      <c r="REK237" s="89"/>
      <c r="REL237" s="89"/>
      <c r="REM237" s="89"/>
      <c r="REN237" s="89"/>
      <c r="REO237" s="89"/>
      <c r="REP237" s="89"/>
      <c r="REQ237" s="89"/>
      <c r="RER237" s="89"/>
      <c r="RES237" s="89"/>
      <c r="RET237" s="89"/>
      <c r="REU237" s="89"/>
      <c r="REV237" s="89"/>
      <c r="REW237" s="89"/>
      <c r="REX237" s="89"/>
      <c r="REY237" s="89"/>
      <c r="REZ237" s="89"/>
      <c r="RFA237" s="89"/>
      <c r="RFB237" s="89"/>
      <c r="RFC237" s="89"/>
      <c r="RFD237" s="89"/>
      <c r="RFE237" s="89"/>
      <c r="RFF237" s="89"/>
      <c r="RFG237" s="89"/>
      <c r="RFJ237" s="89"/>
      <c r="RFM237" s="89"/>
      <c r="RFP237" s="89"/>
      <c r="RFS237" s="89"/>
      <c r="RFV237" s="89"/>
      <c r="RGH237" s="89"/>
      <c r="RGK237" s="89"/>
      <c r="RGN237" s="89"/>
      <c r="RGQ237" s="89"/>
      <c r="RGW237" s="89"/>
      <c r="RGZ237" s="89"/>
      <c r="RHF237" s="89"/>
      <c r="RHI237" s="89"/>
      <c r="RHL237" s="89"/>
      <c r="RHO237" s="89"/>
      <c r="RHU237" s="89"/>
      <c r="RHX237" s="89"/>
      <c r="RID237" s="89"/>
      <c r="RIF237" s="89"/>
      <c r="RIG237" s="89"/>
      <c r="RII237" s="89"/>
      <c r="RIL237" s="89"/>
      <c r="RIO237" s="89"/>
      <c r="RIZ237" s="89"/>
      <c r="RJB237" s="89"/>
      <c r="RJN237" s="89"/>
      <c r="RJQ237" s="89"/>
      <c r="RJY237" s="89"/>
      <c r="RKS237" s="89"/>
      <c r="RKU237" s="89"/>
      <c r="RKV237" s="89"/>
      <c r="RKW237" s="89"/>
      <c r="RKX237" s="89"/>
      <c r="RKY237" s="89"/>
      <c r="RKZ237" s="89"/>
      <c r="RLR237" s="89"/>
      <c r="RLS237" s="89"/>
      <c r="RLV237" s="89"/>
      <c r="RLY237" s="89"/>
      <c r="RMA237" s="89"/>
      <c r="RMC237" s="89"/>
      <c r="RMF237" s="89"/>
      <c r="RMI237" s="89"/>
      <c r="RML237" s="89"/>
      <c r="RMR237" s="89"/>
      <c r="RMU237" s="89"/>
      <c r="RMX237" s="89"/>
      <c r="RNC237" s="89"/>
      <c r="RNQ237" s="89"/>
      <c r="RNR237" s="89"/>
      <c r="RNS237" s="89"/>
      <c r="RNT237" s="89"/>
      <c r="RNU237" s="89"/>
      <c r="RNV237" s="89"/>
      <c r="RNW237" s="89"/>
      <c r="RNX237" s="89"/>
      <c r="RNY237" s="89"/>
      <c r="RNZ237" s="89"/>
      <c r="ROA237" s="89"/>
      <c r="ROB237" s="89"/>
      <c r="ROC237" s="89"/>
      <c r="ROD237" s="89"/>
      <c r="ROE237" s="89"/>
      <c r="ROF237" s="89"/>
      <c r="ROG237" s="89"/>
      <c r="ROH237" s="89"/>
      <c r="ROI237" s="89"/>
      <c r="ROJ237" s="89"/>
      <c r="ROK237" s="89"/>
      <c r="ROL237" s="89"/>
      <c r="ROM237" s="89"/>
      <c r="RON237" s="89"/>
      <c r="ROO237" s="89"/>
      <c r="ROP237" s="89"/>
      <c r="ROQ237" s="89"/>
      <c r="ROR237" s="89"/>
      <c r="ROS237" s="89"/>
      <c r="ROT237" s="89"/>
      <c r="ROU237" s="89"/>
      <c r="ROV237" s="89"/>
      <c r="ROW237" s="89"/>
      <c r="ROX237" s="89"/>
      <c r="ROY237" s="89"/>
      <c r="ROZ237" s="89"/>
      <c r="RPA237" s="89"/>
      <c r="RPB237" s="89"/>
      <c r="RPC237" s="89"/>
      <c r="RPF237" s="89"/>
      <c r="RPI237" s="89"/>
      <c r="RPL237" s="89"/>
      <c r="RPO237" s="89"/>
      <c r="RPR237" s="89"/>
      <c r="RQD237" s="89"/>
      <c r="RQG237" s="89"/>
      <c r="RQJ237" s="89"/>
      <c r="RQM237" s="89"/>
      <c r="RQS237" s="89"/>
      <c r="RQV237" s="89"/>
      <c r="RRB237" s="89"/>
      <c r="RRE237" s="89"/>
      <c r="RRH237" s="89"/>
      <c r="RRK237" s="89"/>
      <c r="RRQ237" s="89"/>
      <c r="RRT237" s="89"/>
      <c r="RRZ237" s="89"/>
      <c r="RSB237" s="89"/>
      <c r="RSC237" s="89"/>
      <c r="RSE237" s="89"/>
      <c r="RSH237" s="89"/>
      <c r="RSK237" s="89"/>
      <c r="RSV237" s="89"/>
      <c r="RSX237" s="89"/>
      <c r="RTJ237" s="89"/>
      <c r="RTM237" s="89"/>
      <c r="RTU237" s="89"/>
      <c r="RUO237" s="89"/>
      <c r="RUQ237" s="89"/>
      <c r="RUR237" s="89"/>
      <c r="RUS237" s="89"/>
      <c r="RUT237" s="89"/>
      <c r="RUU237" s="89"/>
      <c r="RUV237" s="89"/>
      <c r="RVN237" s="89"/>
      <c r="RVO237" s="89"/>
      <c r="RVR237" s="89"/>
      <c r="RVU237" s="89"/>
      <c r="RVW237" s="89"/>
      <c r="RVY237" s="89"/>
      <c r="RWB237" s="89"/>
      <c r="RWE237" s="89"/>
      <c r="RWH237" s="89"/>
      <c r="RWN237" s="89"/>
      <c r="RWQ237" s="89"/>
      <c r="RWT237" s="89"/>
      <c r="RWY237" s="89"/>
      <c r="RXM237" s="89"/>
      <c r="RXN237" s="89"/>
      <c r="RXO237" s="89"/>
      <c r="RXP237" s="89"/>
      <c r="RXQ237" s="89"/>
      <c r="RXR237" s="89"/>
      <c r="RXS237" s="89"/>
      <c r="RXT237" s="89"/>
      <c r="RXU237" s="89"/>
      <c r="RXV237" s="89"/>
      <c r="RXW237" s="89"/>
      <c r="RXX237" s="89"/>
      <c r="RXY237" s="89"/>
      <c r="RXZ237" s="89"/>
      <c r="RYA237" s="89"/>
      <c r="RYB237" s="89"/>
      <c r="RYC237" s="89"/>
      <c r="RYD237" s="89"/>
      <c r="RYE237" s="89"/>
      <c r="RYF237" s="89"/>
      <c r="RYG237" s="89"/>
      <c r="RYH237" s="89"/>
      <c r="RYI237" s="89"/>
      <c r="RYJ237" s="89"/>
      <c r="RYK237" s="89"/>
      <c r="RYL237" s="89"/>
      <c r="RYM237" s="89"/>
      <c r="RYN237" s="89"/>
      <c r="RYO237" s="89"/>
      <c r="RYP237" s="89"/>
      <c r="RYQ237" s="89"/>
      <c r="RYR237" s="89"/>
      <c r="RYS237" s="89"/>
      <c r="RYT237" s="89"/>
      <c r="RYU237" s="89"/>
      <c r="RYV237" s="89"/>
      <c r="RYW237" s="89"/>
      <c r="RYX237" s="89"/>
      <c r="RYY237" s="89"/>
      <c r="RZB237" s="89"/>
      <c r="RZE237" s="89"/>
      <c r="RZH237" s="89"/>
      <c r="RZK237" s="89"/>
      <c r="RZN237" s="89"/>
      <c r="RZZ237" s="89"/>
      <c r="SAC237" s="89"/>
      <c r="SAF237" s="89"/>
      <c r="SAI237" s="89"/>
      <c r="SAO237" s="89"/>
      <c r="SAR237" s="89"/>
      <c r="SAX237" s="89"/>
      <c r="SBA237" s="89"/>
      <c r="SBD237" s="89"/>
      <c r="SBG237" s="89"/>
      <c r="SBM237" s="89"/>
      <c r="SBP237" s="89"/>
      <c r="SBV237" s="89"/>
      <c r="SBX237" s="89"/>
      <c r="SBY237" s="89"/>
      <c r="SCA237" s="89"/>
      <c r="SCD237" s="89"/>
      <c r="SCG237" s="89"/>
      <c r="SCR237" s="89"/>
      <c r="SCT237" s="89"/>
      <c r="SDF237" s="89"/>
      <c r="SDI237" s="89"/>
      <c r="SDQ237" s="89"/>
      <c r="SEK237" s="89"/>
      <c r="SEM237" s="89"/>
      <c r="SEN237" s="89"/>
      <c r="SEO237" s="89"/>
      <c r="SEP237" s="89"/>
      <c r="SEQ237" s="89"/>
      <c r="SER237" s="89"/>
      <c r="SFJ237" s="89"/>
      <c r="SFK237" s="89"/>
      <c r="SFN237" s="89"/>
      <c r="SFQ237" s="89"/>
      <c r="SFS237" s="89"/>
      <c r="SFU237" s="89"/>
      <c r="SFX237" s="89"/>
      <c r="SGA237" s="89"/>
      <c r="SGD237" s="89"/>
      <c r="SGJ237" s="89"/>
      <c r="SGM237" s="89"/>
      <c r="SGP237" s="89"/>
      <c r="SGU237" s="89"/>
      <c r="SHI237" s="89"/>
      <c r="SHJ237" s="89"/>
      <c r="SHK237" s="89"/>
      <c r="SHL237" s="89"/>
      <c r="SHM237" s="89"/>
      <c r="SHN237" s="89"/>
      <c r="SHO237" s="89"/>
      <c r="SHP237" s="89"/>
      <c r="SHQ237" s="89"/>
      <c r="SHR237" s="89"/>
      <c r="SHS237" s="89"/>
      <c r="SHT237" s="89"/>
      <c r="SHU237" s="89"/>
      <c r="SHV237" s="89"/>
      <c r="SHW237" s="89"/>
      <c r="SHX237" s="89"/>
      <c r="SHY237" s="89"/>
      <c r="SHZ237" s="89"/>
      <c r="SIA237" s="89"/>
      <c r="SIB237" s="89"/>
      <c r="SIC237" s="89"/>
      <c r="SID237" s="89"/>
      <c r="SIE237" s="89"/>
      <c r="SIF237" s="89"/>
      <c r="SIG237" s="89"/>
      <c r="SIH237" s="89"/>
      <c r="SII237" s="89"/>
      <c r="SIJ237" s="89"/>
      <c r="SIK237" s="89"/>
      <c r="SIL237" s="89"/>
      <c r="SIM237" s="89"/>
      <c r="SIN237" s="89"/>
      <c r="SIO237" s="89"/>
      <c r="SIP237" s="89"/>
      <c r="SIQ237" s="89"/>
      <c r="SIR237" s="89"/>
      <c r="SIS237" s="89"/>
      <c r="SIT237" s="89"/>
      <c r="SIU237" s="89"/>
      <c r="SIX237" s="89"/>
      <c r="SJA237" s="89"/>
      <c r="SJD237" s="89"/>
      <c r="SJG237" s="89"/>
      <c r="SJJ237" s="89"/>
      <c r="SJV237" s="89"/>
      <c r="SJY237" s="89"/>
      <c r="SKB237" s="89"/>
      <c r="SKE237" s="89"/>
      <c r="SKK237" s="89"/>
      <c r="SKN237" s="89"/>
      <c r="SKT237" s="89"/>
      <c r="SKW237" s="89"/>
      <c r="SKZ237" s="89"/>
      <c r="SLC237" s="89"/>
      <c r="SLI237" s="89"/>
      <c r="SLL237" s="89"/>
      <c r="SLR237" s="89"/>
      <c r="SLT237" s="89"/>
      <c r="SLU237" s="89"/>
      <c r="SLW237" s="89"/>
      <c r="SLZ237" s="89"/>
      <c r="SMC237" s="89"/>
      <c r="SMN237" s="89"/>
      <c r="SMP237" s="89"/>
      <c r="SNB237" s="89"/>
      <c r="SNE237" s="89"/>
      <c r="SNM237" s="89"/>
      <c r="SOG237" s="89"/>
      <c r="SOI237" s="89"/>
      <c r="SOJ237" s="89"/>
      <c r="SOK237" s="89"/>
      <c r="SOL237" s="89"/>
      <c r="SOM237" s="89"/>
      <c r="SON237" s="89"/>
      <c r="SPF237" s="89"/>
      <c r="SPG237" s="89"/>
      <c r="SPJ237" s="89"/>
      <c r="SPM237" s="89"/>
      <c r="SPO237" s="89"/>
      <c r="SPQ237" s="89"/>
      <c r="SPT237" s="89"/>
      <c r="SPW237" s="89"/>
      <c r="SPZ237" s="89"/>
      <c r="SQF237" s="89"/>
      <c r="SQI237" s="89"/>
      <c r="SQL237" s="89"/>
      <c r="SQQ237" s="89"/>
      <c r="SRE237" s="89"/>
      <c r="SRF237" s="89"/>
      <c r="SRG237" s="89"/>
      <c r="SRH237" s="89"/>
      <c r="SRI237" s="89"/>
      <c r="SRJ237" s="89"/>
      <c r="SRK237" s="89"/>
      <c r="SRL237" s="89"/>
      <c r="SRM237" s="89"/>
      <c r="SRN237" s="89"/>
      <c r="SRO237" s="89"/>
      <c r="SRP237" s="89"/>
      <c r="SRQ237" s="89"/>
      <c r="SRR237" s="89"/>
      <c r="SRS237" s="89"/>
      <c r="SRT237" s="89"/>
      <c r="SRU237" s="89"/>
      <c r="SRV237" s="89"/>
      <c r="SRW237" s="89"/>
      <c r="SRX237" s="89"/>
      <c r="SRY237" s="89"/>
      <c r="SRZ237" s="89"/>
      <c r="SSA237" s="89"/>
      <c r="SSB237" s="89"/>
      <c r="SSC237" s="89"/>
      <c r="SSD237" s="89"/>
      <c r="SSE237" s="89"/>
      <c r="SSF237" s="89"/>
      <c r="SSG237" s="89"/>
      <c r="SSH237" s="89"/>
      <c r="SSI237" s="89"/>
      <c r="SSJ237" s="89"/>
      <c r="SSK237" s="89"/>
      <c r="SSL237" s="89"/>
      <c r="SSM237" s="89"/>
      <c r="SSN237" s="89"/>
      <c r="SSO237" s="89"/>
      <c r="SSP237" s="89"/>
      <c r="SSQ237" s="89"/>
      <c r="SST237" s="89"/>
      <c r="SSW237" s="89"/>
      <c r="SSZ237" s="89"/>
      <c r="STC237" s="89"/>
      <c r="STF237" s="89"/>
      <c r="STR237" s="89"/>
      <c r="STU237" s="89"/>
      <c r="STX237" s="89"/>
      <c r="SUA237" s="89"/>
      <c r="SUG237" s="89"/>
      <c r="SUJ237" s="89"/>
      <c r="SUP237" s="89"/>
      <c r="SUS237" s="89"/>
      <c r="SUV237" s="89"/>
      <c r="SUY237" s="89"/>
      <c r="SVE237" s="89"/>
      <c r="SVH237" s="89"/>
      <c r="SVN237" s="89"/>
      <c r="SVP237" s="89"/>
      <c r="SVQ237" s="89"/>
      <c r="SVS237" s="89"/>
      <c r="SVV237" s="89"/>
      <c r="SVY237" s="89"/>
      <c r="SWJ237" s="89"/>
      <c r="SWL237" s="89"/>
      <c r="SWX237" s="89"/>
      <c r="SXA237" s="89"/>
      <c r="SXI237" s="89"/>
      <c r="SYC237" s="89"/>
      <c r="SYE237" s="89"/>
      <c r="SYF237" s="89"/>
      <c r="SYG237" s="89"/>
      <c r="SYH237" s="89"/>
      <c r="SYI237" s="89"/>
      <c r="SYJ237" s="89"/>
      <c r="SZB237" s="89"/>
      <c r="SZC237" s="89"/>
      <c r="SZF237" s="89"/>
      <c r="SZI237" s="89"/>
      <c r="SZK237" s="89"/>
      <c r="SZM237" s="89"/>
      <c r="SZP237" s="89"/>
      <c r="SZS237" s="89"/>
      <c r="SZV237" s="89"/>
      <c r="TAB237" s="89"/>
      <c r="TAE237" s="89"/>
      <c r="TAH237" s="89"/>
      <c r="TAM237" s="89"/>
      <c r="TBA237" s="89"/>
      <c r="TBB237" s="89"/>
      <c r="TBC237" s="89"/>
      <c r="TBD237" s="89"/>
      <c r="TBE237" s="89"/>
      <c r="TBF237" s="89"/>
      <c r="TBG237" s="89"/>
      <c r="TBH237" s="89"/>
      <c r="TBI237" s="89"/>
      <c r="TBJ237" s="89"/>
      <c r="TBK237" s="89"/>
      <c r="TBL237" s="89"/>
      <c r="TBM237" s="89"/>
      <c r="TBN237" s="89"/>
      <c r="TBO237" s="89"/>
      <c r="TBP237" s="89"/>
      <c r="TBQ237" s="89"/>
      <c r="TBR237" s="89"/>
      <c r="TBS237" s="89"/>
      <c r="TBT237" s="89"/>
      <c r="TBU237" s="89"/>
      <c r="TBV237" s="89"/>
      <c r="TBW237" s="89"/>
      <c r="TBX237" s="89"/>
      <c r="TBY237" s="89"/>
      <c r="TBZ237" s="89"/>
      <c r="TCA237" s="89"/>
      <c r="TCB237" s="89"/>
      <c r="TCC237" s="89"/>
      <c r="TCD237" s="89"/>
      <c r="TCE237" s="89"/>
      <c r="TCF237" s="89"/>
      <c r="TCG237" s="89"/>
      <c r="TCH237" s="89"/>
      <c r="TCI237" s="89"/>
      <c r="TCJ237" s="89"/>
      <c r="TCK237" s="89"/>
      <c r="TCL237" s="89"/>
      <c r="TCM237" s="89"/>
      <c r="TCP237" s="89"/>
      <c r="TCS237" s="89"/>
      <c r="TCV237" s="89"/>
      <c r="TCY237" s="89"/>
      <c r="TDB237" s="89"/>
      <c r="TDN237" s="89"/>
      <c r="TDQ237" s="89"/>
      <c r="TDT237" s="89"/>
      <c r="TDW237" s="89"/>
      <c r="TEC237" s="89"/>
      <c r="TEF237" s="89"/>
      <c r="TEL237" s="89"/>
      <c r="TEO237" s="89"/>
      <c r="TER237" s="89"/>
      <c r="TEU237" s="89"/>
      <c r="TFA237" s="89"/>
      <c r="TFD237" s="89"/>
      <c r="TFJ237" s="89"/>
      <c r="TFL237" s="89"/>
      <c r="TFM237" s="89"/>
      <c r="TFO237" s="89"/>
      <c r="TFR237" s="89"/>
      <c r="TFU237" s="89"/>
      <c r="TGF237" s="89"/>
      <c r="TGH237" s="89"/>
      <c r="TGT237" s="89"/>
      <c r="TGW237" s="89"/>
      <c r="THE237" s="89"/>
      <c r="THY237" s="89"/>
      <c r="TIA237" s="89"/>
      <c r="TIB237" s="89"/>
      <c r="TIC237" s="89"/>
      <c r="TID237" s="89"/>
      <c r="TIE237" s="89"/>
      <c r="TIF237" s="89"/>
      <c r="TIX237" s="89"/>
      <c r="TIY237" s="89"/>
      <c r="TJB237" s="89"/>
      <c r="TJE237" s="89"/>
      <c r="TJG237" s="89"/>
      <c r="TJI237" s="89"/>
      <c r="TJL237" s="89"/>
      <c r="TJO237" s="89"/>
      <c r="TJR237" s="89"/>
      <c r="TJX237" s="89"/>
      <c r="TKA237" s="89"/>
      <c r="TKD237" s="89"/>
      <c r="TKI237" s="89"/>
      <c r="TKW237" s="89"/>
      <c r="TKX237" s="89"/>
      <c r="TKY237" s="89"/>
      <c r="TKZ237" s="89"/>
      <c r="TLA237" s="89"/>
      <c r="TLB237" s="89"/>
      <c r="TLC237" s="89"/>
      <c r="TLD237" s="89"/>
      <c r="TLE237" s="89"/>
      <c r="TLF237" s="89"/>
      <c r="TLG237" s="89"/>
      <c r="TLH237" s="89"/>
      <c r="TLI237" s="89"/>
      <c r="TLJ237" s="89"/>
      <c r="TLK237" s="89"/>
      <c r="TLL237" s="89"/>
      <c r="TLM237" s="89"/>
      <c r="TLN237" s="89"/>
      <c r="TLO237" s="89"/>
      <c r="TLP237" s="89"/>
      <c r="TLQ237" s="89"/>
      <c r="TLR237" s="89"/>
      <c r="TLS237" s="89"/>
      <c r="TLT237" s="89"/>
      <c r="TLU237" s="89"/>
      <c r="TLV237" s="89"/>
      <c r="TLW237" s="89"/>
      <c r="TLX237" s="89"/>
      <c r="TLY237" s="89"/>
      <c r="TLZ237" s="89"/>
      <c r="TMA237" s="89"/>
      <c r="TMB237" s="89"/>
      <c r="TMC237" s="89"/>
      <c r="TMD237" s="89"/>
      <c r="TME237" s="89"/>
      <c r="TMF237" s="89"/>
      <c r="TMG237" s="89"/>
      <c r="TMH237" s="89"/>
      <c r="TMI237" s="89"/>
      <c r="TML237" s="89"/>
      <c r="TMO237" s="89"/>
      <c r="TMR237" s="89"/>
      <c r="TMU237" s="89"/>
      <c r="TMX237" s="89"/>
      <c r="TNJ237" s="89"/>
      <c r="TNM237" s="89"/>
      <c r="TNP237" s="89"/>
      <c r="TNS237" s="89"/>
      <c r="TNY237" s="89"/>
      <c r="TOB237" s="89"/>
      <c r="TOH237" s="89"/>
      <c r="TOK237" s="89"/>
      <c r="TON237" s="89"/>
      <c r="TOQ237" s="89"/>
      <c r="TOW237" s="89"/>
      <c r="TOZ237" s="89"/>
      <c r="TPF237" s="89"/>
      <c r="TPH237" s="89"/>
      <c r="TPI237" s="89"/>
      <c r="TPK237" s="89"/>
      <c r="TPN237" s="89"/>
      <c r="TPQ237" s="89"/>
      <c r="TQB237" s="89"/>
      <c r="TQD237" s="89"/>
      <c r="TQP237" s="89"/>
      <c r="TQS237" s="89"/>
      <c r="TRA237" s="89"/>
      <c r="TRU237" s="89"/>
      <c r="TRW237" s="89"/>
      <c r="TRX237" s="89"/>
      <c r="TRY237" s="89"/>
      <c r="TRZ237" s="89"/>
      <c r="TSA237" s="89"/>
      <c r="TSB237" s="89"/>
      <c r="TST237" s="89"/>
      <c r="TSU237" s="89"/>
      <c r="TSX237" s="89"/>
      <c r="TTA237" s="89"/>
      <c r="TTC237" s="89"/>
      <c r="TTE237" s="89"/>
      <c r="TTH237" s="89"/>
      <c r="TTK237" s="89"/>
      <c r="TTN237" s="89"/>
      <c r="TTT237" s="89"/>
      <c r="TTW237" s="89"/>
      <c r="TTZ237" s="89"/>
      <c r="TUE237" s="89"/>
      <c r="TUS237" s="89"/>
      <c r="TUT237" s="89"/>
      <c r="TUU237" s="89"/>
      <c r="TUV237" s="89"/>
      <c r="TUW237" s="89"/>
      <c r="TUX237" s="89"/>
      <c r="TUY237" s="89"/>
      <c r="TUZ237" s="89"/>
      <c r="TVA237" s="89"/>
      <c r="TVB237" s="89"/>
      <c r="TVC237" s="89"/>
      <c r="TVD237" s="89"/>
      <c r="TVE237" s="89"/>
      <c r="TVF237" s="89"/>
      <c r="TVG237" s="89"/>
      <c r="TVH237" s="89"/>
      <c r="TVI237" s="89"/>
      <c r="TVJ237" s="89"/>
      <c r="TVK237" s="89"/>
      <c r="TVL237" s="89"/>
      <c r="TVM237" s="89"/>
      <c r="TVN237" s="89"/>
      <c r="TVO237" s="89"/>
      <c r="TVP237" s="89"/>
      <c r="TVQ237" s="89"/>
      <c r="TVR237" s="89"/>
      <c r="TVS237" s="89"/>
      <c r="TVT237" s="89"/>
      <c r="TVU237" s="89"/>
      <c r="TVV237" s="89"/>
      <c r="TVW237" s="89"/>
      <c r="TVX237" s="89"/>
      <c r="TVY237" s="89"/>
      <c r="TVZ237" s="89"/>
      <c r="TWA237" s="89"/>
      <c r="TWB237" s="89"/>
      <c r="TWC237" s="89"/>
      <c r="TWD237" s="89"/>
      <c r="TWE237" s="89"/>
      <c r="TWH237" s="89"/>
      <c r="TWK237" s="89"/>
      <c r="TWN237" s="89"/>
      <c r="TWQ237" s="89"/>
      <c r="TWT237" s="89"/>
      <c r="TXF237" s="89"/>
      <c r="TXI237" s="89"/>
      <c r="TXL237" s="89"/>
      <c r="TXO237" s="89"/>
      <c r="TXU237" s="89"/>
      <c r="TXX237" s="89"/>
      <c r="TYD237" s="89"/>
      <c r="TYG237" s="89"/>
      <c r="TYJ237" s="89"/>
      <c r="TYM237" s="89"/>
      <c r="TYS237" s="89"/>
      <c r="TYV237" s="89"/>
      <c r="TZB237" s="89"/>
      <c r="TZD237" s="89"/>
      <c r="TZE237" s="89"/>
      <c r="TZG237" s="89"/>
      <c r="TZJ237" s="89"/>
      <c r="TZM237" s="89"/>
      <c r="TZX237" s="89"/>
      <c r="TZZ237" s="89"/>
      <c r="UAL237" s="89"/>
      <c r="UAO237" s="89"/>
      <c r="UAW237" s="89"/>
      <c r="UBQ237" s="89"/>
      <c r="UBS237" s="89"/>
      <c r="UBT237" s="89"/>
      <c r="UBU237" s="89"/>
      <c r="UBV237" s="89"/>
      <c r="UBW237" s="89"/>
      <c r="UBX237" s="89"/>
      <c r="UCP237" s="89"/>
      <c r="UCQ237" s="89"/>
      <c r="UCT237" s="89"/>
      <c r="UCW237" s="89"/>
      <c r="UCY237" s="89"/>
      <c r="UDA237" s="89"/>
      <c r="UDD237" s="89"/>
      <c r="UDG237" s="89"/>
      <c r="UDJ237" s="89"/>
      <c r="UDP237" s="89"/>
      <c r="UDS237" s="89"/>
      <c r="UDV237" s="89"/>
      <c r="UEA237" s="89"/>
      <c r="UEO237" s="89"/>
      <c r="UEP237" s="89"/>
      <c r="UEQ237" s="89"/>
      <c r="UER237" s="89"/>
      <c r="UES237" s="89"/>
      <c r="UET237" s="89"/>
      <c r="UEU237" s="89"/>
      <c r="UEV237" s="89"/>
      <c r="UEW237" s="89"/>
      <c r="UEX237" s="89"/>
      <c r="UEY237" s="89"/>
      <c r="UEZ237" s="89"/>
      <c r="UFA237" s="89"/>
      <c r="UFB237" s="89"/>
      <c r="UFC237" s="89"/>
      <c r="UFD237" s="89"/>
      <c r="UFE237" s="89"/>
      <c r="UFF237" s="89"/>
      <c r="UFG237" s="89"/>
      <c r="UFH237" s="89"/>
      <c r="UFI237" s="89"/>
      <c r="UFJ237" s="89"/>
      <c r="UFK237" s="89"/>
      <c r="UFL237" s="89"/>
      <c r="UFM237" s="89"/>
      <c r="UFN237" s="89"/>
      <c r="UFO237" s="89"/>
      <c r="UFP237" s="89"/>
      <c r="UFQ237" s="89"/>
      <c r="UFR237" s="89"/>
      <c r="UFS237" s="89"/>
      <c r="UFT237" s="89"/>
      <c r="UFU237" s="89"/>
      <c r="UFV237" s="89"/>
      <c r="UFW237" s="89"/>
      <c r="UFX237" s="89"/>
      <c r="UFY237" s="89"/>
      <c r="UFZ237" s="89"/>
      <c r="UGA237" s="89"/>
      <c r="UGD237" s="89"/>
      <c r="UGG237" s="89"/>
      <c r="UGJ237" s="89"/>
      <c r="UGM237" s="89"/>
      <c r="UGP237" s="89"/>
      <c r="UHB237" s="89"/>
      <c r="UHE237" s="89"/>
      <c r="UHH237" s="89"/>
      <c r="UHK237" s="89"/>
      <c r="UHQ237" s="89"/>
      <c r="UHT237" s="89"/>
      <c r="UHZ237" s="89"/>
      <c r="UIC237" s="89"/>
      <c r="UIF237" s="89"/>
      <c r="UII237" s="89"/>
      <c r="UIO237" s="89"/>
      <c r="UIR237" s="89"/>
      <c r="UIX237" s="89"/>
      <c r="UIZ237" s="89"/>
      <c r="UJA237" s="89"/>
      <c r="UJC237" s="89"/>
      <c r="UJF237" s="89"/>
      <c r="UJI237" s="89"/>
      <c r="UJT237" s="89"/>
      <c r="UJV237" s="89"/>
      <c r="UKH237" s="89"/>
      <c r="UKK237" s="89"/>
      <c r="UKS237" s="89"/>
      <c r="ULM237" s="89"/>
      <c r="ULO237" s="89"/>
      <c r="ULP237" s="89"/>
      <c r="ULQ237" s="89"/>
      <c r="ULR237" s="89"/>
      <c r="ULS237" s="89"/>
      <c r="ULT237" s="89"/>
      <c r="UML237" s="89"/>
      <c r="UMM237" s="89"/>
      <c r="UMP237" s="89"/>
      <c r="UMS237" s="89"/>
      <c r="UMU237" s="89"/>
      <c r="UMW237" s="89"/>
      <c r="UMZ237" s="89"/>
      <c r="UNC237" s="89"/>
      <c r="UNF237" s="89"/>
      <c r="UNL237" s="89"/>
      <c r="UNO237" s="89"/>
      <c r="UNR237" s="89"/>
      <c r="UNW237" s="89"/>
      <c r="UOK237" s="89"/>
      <c r="UOL237" s="89"/>
      <c r="UOM237" s="89"/>
      <c r="UON237" s="89"/>
      <c r="UOO237" s="89"/>
      <c r="UOP237" s="89"/>
      <c r="UOQ237" s="89"/>
      <c r="UOR237" s="89"/>
      <c r="UOS237" s="89"/>
      <c r="UOT237" s="89"/>
      <c r="UOU237" s="89"/>
      <c r="UOV237" s="89"/>
      <c r="UOW237" s="89"/>
      <c r="UOX237" s="89"/>
      <c r="UOY237" s="89"/>
      <c r="UOZ237" s="89"/>
      <c r="UPA237" s="89"/>
      <c r="UPB237" s="89"/>
      <c r="UPC237" s="89"/>
      <c r="UPD237" s="89"/>
      <c r="UPE237" s="89"/>
      <c r="UPF237" s="89"/>
      <c r="UPG237" s="89"/>
      <c r="UPH237" s="89"/>
      <c r="UPI237" s="89"/>
      <c r="UPJ237" s="89"/>
      <c r="UPK237" s="89"/>
      <c r="UPL237" s="89"/>
      <c r="UPM237" s="89"/>
      <c r="UPN237" s="89"/>
      <c r="UPO237" s="89"/>
      <c r="UPP237" s="89"/>
      <c r="UPQ237" s="89"/>
      <c r="UPR237" s="89"/>
      <c r="UPS237" s="89"/>
      <c r="UPT237" s="89"/>
      <c r="UPU237" s="89"/>
      <c r="UPV237" s="89"/>
      <c r="UPW237" s="89"/>
      <c r="UPZ237" s="89"/>
      <c r="UQC237" s="89"/>
      <c r="UQF237" s="89"/>
      <c r="UQI237" s="89"/>
      <c r="UQL237" s="89"/>
      <c r="UQX237" s="89"/>
      <c r="URA237" s="89"/>
      <c r="URD237" s="89"/>
      <c r="URG237" s="89"/>
      <c r="URM237" s="89"/>
      <c r="URP237" s="89"/>
      <c r="URV237" s="89"/>
      <c r="URY237" s="89"/>
      <c r="USB237" s="89"/>
      <c r="USE237" s="89"/>
      <c r="USK237" s="89"/>
      <c r="USN237" s="89"/>
      <c r="UST237" s="89"/>
      <c r="USV237" s="89"/>
      <c r="USW237" s="89"/>
      <c r="USY237" s="89"/>
      <c r="UTB237" s="89"/>
      <c r="UTE237" s="89"/>
      <c r="UTP237" s="89"/>
      <c r="UTR237" s="89"/>
      <c r="UUD237" s="89"/>
      <c r="UUG237" s="89"/>
      <c r="UUO237" s="89"/>
      <c r="UVI237" s="89"/>
      <c r="UVK237" s="89"/>
      <c r="UVL237" s="89"/>
      <c r="UVM237" s="89"/>
      <c r="UVN237" s="89"/>
      <c r="UVO237" s="89"/>
      <c r="UVP237" s="89"/>
      <c r="UWH237" s="89"/>
      <c r="UWI237" s="89"/>
      <c r="UWL237" s="89"/>
      <c r="UWO237" s="89"/>
      <c r="UWQ237" s="89"/>
      <c r="UWS237" s="89"/>
      <c r="UWV237" s="89"/>
      <c r="UWY237" s="89"/>
      <c r="UXB237" s="89"/>
      <c r="UXH237" s="89"/>
      <c r="UXK237" s="89"/>
      <c r="UXN237" s="89"/>
      <c r="UXS237" s="89"/>
      <c r="UYG237" s="89"/>
      <c r="UYH237" s="89"/>
      <c r="UYI237" s="89"/>
      <c r="UYJ237" s="89"/>
      <c r="UYK237" s="89"/>
      <c r="UYL237" s="89"/>
      <c r="UYM237" s="89"/>
      <c r="UYN237" s="89"/>
      <c r="UYO237" s="89"/>
      <c r="UYP237" s="89"/>
      <c r="UYQ237" s="89"/>
      <c r="UYR237" s="89"/>
      <c r="UYS237" s="89"/>
      <c r="UYT237" s="89"/>
      <c r="UYU237" s="89"/>
      <c r="UYV237" s="89"/>
      <c r="UYW237" s="89"/>
      <c r="UYX237" s="89"/>
      <c r="UYY237" s="89"/>
      <c r="UYZ237" s="89"/>
      <c r="UZA237" s="89"/>
      <c r="UZB237" s="89"/>
      <c r="UZC237" s="89"/>
      <c r="UZD237" s="89"/>
      <c r="UZE237" s="89"/>
      <c r="UZF237" s="89"/>
      <c r="UZG237" s="89"/>
      <c r="UZH237" s="89"/>
      <c r="UZI237" s="89"/>
      <c r="UZJ237" s="89"/>
      <c r="UZK237" s="89"/>
      <c r="UZL237" s="89"/>
      <c r="UZM237" s="89"/>
      <c r="UZN237" s="89"/>
      <c r="UZO237" s="89"/>
      <c r="UZP237" s="89"/>
      <c r="UZQ237" s="89"/>
      <c r="UZR237" s="89"/>
      <c r="UZS237" s="89"/>
      <c r="UZV237" s="89"/>
      <c r="UZY237" s="89"/>
      <c r="VAB237" s="89"/>
      <c r="VAE237" s="89"/>
      <c r="VAH237" s="89"/>
      <c r="VAT237" s="89"/>
      <c r="VAW237" s="89"/>
      <c r="VAZ237" s="89"/>
      <c r="VBC237" s="89"/>
      <c r="VBI237" s="89"/>
      <c r="VBL237" s="89"/>
      <c r="VBR237" s="89"/>
      <c r="VBU237" s="89"/>
      <c r="VBX237" s="89"/>
      <c r="VCA237" s="89"/>
      <c r="VCG237" s="89"/>
      <c r="VCJ237" s="89"/>
      <c r="VCP237" s="89"/>
      <c r="VCR237" s="89"/>
      <c r="VCS237" s="89"/>
      <c r="VCU237" s="89"/>
      <c r="VCX237" s="89"/>
      <c r="VDA237" s="89"/>
      <c r="VDL237" s="89"/>
      <c r="VDN237" s="89"/>
      <c r="VDZ237" s="89"/>
      <c r="VEC237" s="89"/>
      <c r="VEK237" s="89"/>
      <c r="VFE237" s="89"/>
      <c r="VFG237" s="89"/>
      <c r="VFH237" s="89"/>
      <c r="VFI237" s="89"/>
      <c r="VFJ237" s="89"/>
      <c r="VFK237" s="89"/>
      <c r="VFL237" s="89"/>
      <c r="VGD237" s="89"/>
      <c r="VGE237" s="89"/>
      <c r="VGH237" s="89"/>
      <c r="VGK237" s="89"/>
      <c r="VGM237" s="89"/>
      <c r="VGO237" s="89"/>
      <c r="VGR237" s="89"/>
      <c r="VGU237" s="89"/>
      <c r="VGX237" s="89"/>
      <c r="VHD237" s="89"/>
      <c r="VHG237" s="89"/>
      <c r="VHJ237" s="89"/>
      <c r="VHO237" s="89"/>
      <c r="VIC237" s="89"/>
      <c r="VID237" s="89"/>
      <c r="VIE237" s="89"/>
      <c r="VIF237" s="89"/>
      <c r="VIG237" s="89"/>
      <c r="VIH237" s="89"/>
      <c r="VII237" s="89"/>
      <c r="VIJ237" s="89"/>
      <c r="VIK237" s="89"/>
      <c r="VIL237" s="89"/>
      <c r="VIM237" s="89"/>
      <c r="VIN237" s="89"/>
      <c r="VIO237" s="89"/>
      <c r="VIP237" s="89"/>
      <c r="VIQ237" s="89"/>
      <c r="VIR237" s="89"/>
      <c r="VIS237" s="89"/>
      <c r="VIT237" s="89"/>
      <c r="VIU237" s="89"/>
      <c r="VIV237" s="89"/>
      <c r="VIW237" s="89"/>
      <c r="VIX237" s="89"/>
      <c r="VIY237" s="89"/>
      <c r="VIZ237" s="89"/>
      <c r="VJA237" s="89"/>
      <c r="VJB237" s="89"/>
      <c r="VJC237" s="89"/>
      <c r="VJD237" s="89"/>
      <c r="VJE237" s="89"/>
      <c r="VJF237" s="89"/>
      <c r="VJG237" s="89"/>
      <c r="VJH237" s="89"/>
      <c r="VJI237" s="89"/>
      <c r="VJJ237" s="89"/>
      <c r="VJK237" s="89"/>
      <c r="VJL237" s="89"/>
      <c r="VJM237" s="89"/>
      <c r="VJN237" s="89"/>
      <c r="VJO237" s="89"/>
      <c r="VJR237" s="89"/>
      <c r="VJU237" s="89"/>
      <c r="VJX237" s="89"/>
      <c r="VKA237" s="89"/>
      <c r="VKD237" s="89"/>
      <c r="VKP237" s="89"/>
      <c r="VKS237" s="89"/>
      <c r="VKV237" s="89"/>
      <c r="VKY237" s="89"/>
      <c r="VLE237" s="89"/>
      <c r="VLH237" s="89"/>
      <c r="VLN237" s="89"/>
      <c r="VLQ237" s="89"/>
      <c r="VLT237" s="89"/>
      <c r="VLW237" s="89"/>
      <c r="VMC237" s="89"/>
      <c r="VMF237" s="89"/>
      <c r="VML237" s="89"/>
      <c r="VMN237" s="89"/>
      <c r="VMO237" s="89"/>
      <c r="VMQ237" s="89"/>
      <c r="VMT237" s="89"/>
      <c r="VMW237" s="89"/>
      <c r="VNH237" s="89"/>
      <c r="VNJ237" s="89"/>
      <c r="VNV237" s="89"/>
      <c r="VNY237" s="89"/>
      <c r="VOG237" s="89"/>
      <c r="VPA237" s="89"/>
      <c r="VPC237" s="89"/>
      <c r="VPD237" s="89"/>
      <c r="VPE237" s="89"/>
      <c r="VPF237" s="89"/>
      <c r="VPG237" s="89"/>
      <c r="VPH237" s="89"/>
      <c r="VPZ237" s="89"/>
      <c r="VQA237" s="89"/>
      <c r="VQD237" s="89"/>
      <c r="VQG237" s="89"/>
      <c r="VQI237" s="89"/>
      <c r="VQK237" s="89"/>
      <c r="VQN237" s="89"/>
      <c r="VQQ237" s="89"/>
      <c r="VQT237" s="89"/>
      <c r="VQZ237" s="89"/>
      <c r="VRC237" s="89"/>
      <c r="VRF237" s="89"/>
      <c r="VRK237" s="89"/>
      <c r="VRY237" s="89"/>
      <c r="VRZ237" s="89"/>
      <c r="VSA237" s="89"/>
      <c r="VSB237" s="89"/>
      <c r="VSC237" s="89"/>
      <c r="VSD237" s="89"/>
      <c r="VSE237" s="89"/>
      <c r="VSF237" s="89"/>
      <c r="VSG237" s="89"/>
      <c r="VSH237" s="89"/>
      <c r="VSI237" s="89"/>
      <c r="VSJ237" s="89"/>
      <c r="VSK237" s="89"/>
      <c r="VSL237" s="89"/>
      <c r="VSM237" s="89"/>
      <c r="VSN237" s="89"/>
      <c r="VSO237" s="89"/>
      <c r="VSP237" s="89"/>
      <c r="VSQ237" s="89"/>
      <c r="VSR237" s="89"/>
      <c r="VSS237" s="89"/>
      <c r="VST237" s="89"/>
      <c r="VSU237" s="89"/>
      <c r="VSV237" s="89"/>
      <c r="VSW237" s="89"/>
      <c r="VSX237" s="89"/>
      <c r="VSY237" s="89"/>
      <c r="VSZ237" s="89"/>
      <c r="VTA237" s="89"/>
      <c r="VTB237" s="89"/>
      <c r="VTC237" s="89"/>
      <c r="VTD237" s="89"/>
      <c r="VTE237" s="89"/>
      <c r="VTF237" s="89"/>
      <c r="VTG237" s="89"/>
      <c r="VTH237" s="89"/>
      <c r="VTI237" s="89"/>
      <c r="VTJ237" s="89"/>
      <c r="VTK237" s="89"/>
      <c r="VTN237" s="89"/>
      <c r="VTQ237" s="89"/>
      <c r="VTT237" s="89"/>
      <c r="VTW237" s="89"/>
      <c r="VTZ237" s="89"/>
      <c r="VUL237" s="89"/>
      <c r="VUO237" s="89"/>
      <c r="VUR237" s="89"/>
      <c r="VUU237" s="89"/>
      <c r="VVA237" s="89"/>
      <c r="VVD237" s="89"/>
      <c r="VVJ237" s="89"/>
      <c r="VVM237" s="89"/>
      <c r="VVP237" s="89"/>
      <c r="VVS237" s="89"/>
      <c r="VVY237" s="89"/>
      <c r="VWB237" s="89"/>
      <c r="VWH237" s="89"/>
      <c r="VWJ237" s="89"/>
      <c r="VWK237" s="89"/>
      <c r="VWM237" s="89"/>
      <c r="VWP237" s="89"/>
      <c r="VWS237" s="89"/>
      <c r="VXD237" s="89"/>
      <c r="VXF237" s="89"/>
      <c r="VXR237" s="89"/>
      <c r="VXU237" s="89"/>
      <c r="VYC237" s="89"/>
      <c r="VYW237" s="89"/>
      <c r="VYY237" s="89"/>
      <c r="VYZ237" s="89"/>
      <c r="VZA237" s="89"/>
      <c r="VZB237" s="89"/>
      <c r="VZC237" s="89"/>
      <c r="VZD237" s="89"/>
      <c r="VZV237" s="89"/>
      <c r="VZW237" s="89"/>
      <c r="VZZ237" s="89"/>
      <c r="WAC237" s="89"/>
      <c r="WAE237" s="89"/>
      <c r="WAG237" s="89"/>
      <c r="WAJ237" s="89"/>
      <c r="WAM237" s="89"/>
      <c r="WAP237" s="89"/>
      <c r="WAV237" s="89"/>
      <c r="WAY237" s="89"/>
      <c r="WBB237" s="89"/>
      <c r="WBG237" s="89"/>
      <c r="WBU237" s="89"/>
      <c r="WBV237" s="89"/>
      <c r="WBW237" s="89"/>
      <c r="WBX237" s="89"/>
      <c r="WBY237" s="89"/>
      <c r="WBZ237" s="89"/>
      <c r="WCA237" s="89"/>
      <c r="WCB237" s="89"/>
      <c r="WCC237" s="89"/>
      <c r="WCD237" s="89"/>
      <c r="WCE237" s="89"/>
      <c r="WCF237" s="89"/>
      <c r="WCG237" s="89"/>
      <c r="WCH237" s="89"/>
      <c r="WCI237" s="89"/>
      <c r="WCJ237" s="89"/>
      <c r="WCK237" s="89"/>
      <c r="WCL237" s="89"/>
      <c r="WCM237" s="89"/>
      <c r="WCN237" s="89"/>
      <c r="WCO237" s="89"/>
      <c r="WCP237" s="89"/>
      <c r="WCQ237" s="89"/>
      <c r="WCR237" s="89"/>
      <c r="WCS237" s="89"/>
      <c r="WCT237" s="89"/>
      <c r="WCU237" s="89"/>
      <c r="WCV237" s="89"/>
      <c r="WCW237" s="89"/>
      <c r="WCX237" s="89"/>
      <c r="WCY237" s="89"/>
      <c r="WCZ237" s="89"/>
      <c r="WDA237" s="89"/>
      <c r="WDB237" s="89"/>
      <c r="WDC237" s="89"/>
      <c r="WDD237" s="89"/>
      <c r="WDE237" s="89"/>
      <c r="WDF237" s="89"/>
      <c r="WDG237" s="89"/>
      <c r="WDJ237" s="89"/>
      <c r="WDM237" s="89"/>
      <c r="WDP237" s="89"/>
      <c r="WDS237" s="89"/>
      <c r="WDV237" s="89"/>
      <c r="WEH237" s="89"/>
      <c r="WEK237" s="89"/>
      <c r="WEN237" s="89"/>
      <c r="WEQ237" s="89"/>
      <c r="WEW237" s="89"/>
      <c r="WEZ237" s="89"/>
      <c r="WFF237" s="89"/>
      <c r="WFI237" s="89"/>
      <c r="WFL237" s="89"/>
      <c r="WFO237" s="89"/>
      <c r="WFU237" s="89"/>
      <c r="WFX237" s="89"/>
      <c r="WGD237" s="89"/>
      <c r="WGF237" s="89"/>
      <c r="WGG237" s="89"/>
      <c r="WGI237" s="89"/>
      <c r="WGL237" s="89"/>
      <c r="WGO237" s="89"/>
      <c r="WGZ237" s="89"/>
      <c r="WHB237" s="89"/>
      <c r="WHN237" s="89"/>
      <c r="WHQ237" s="89"/>
      <c r="WHY237" s="89"/>
      <c r="WIS237" s="89"/>
      <c r="WIU237" s="89"/>
      <c r="WIV237" s="89"/>
      <c r="WIW237" s="89"/>
      <c r="WIX237" s="89"/>
      <c r="WIY237" s="89"/>
      <c r="WIZ237" s="89"/>
      <c r="WJR237" s="89"/>
      <c r="WJS237" s="89"/>
      <c r="WJV237" s="89"/>
      <c r="WJY237" s="89"/>
      <c r="WKA237" s="89"/>
      <c r="WKC237" s="89"/>
      <c r="WKF237" s="89"/>
      <c r="WKI237" s="89"/>
      <c r="WKL237" s="89"/>
      <c r="WKR237" s="89"/>
      <c r="WKU237" s="89"/>
      <c r="WKX237" s="89"/>
      <c r="WLC237" s="89"/>
      <c r="WLQ237" s="89"/>
      <c r="WLR237" s="89"/>
      <c r="WLS237" s="89"/>
      <c r="WLT237" s="89"/>
      <c r="WLU237" s="89"/>
      <c r="WLV237" s="89"/>
      <c r="WLW237" s="89"/>
      <c r="WLX237" s="89"/>
      <c r="WLY237" s="89"/>
      <c r="WLZ237" s="89"/>
      <c r="WMA237" s="89"/>
      <c r="WMB237" s="89"/>
      <c r="WMC237" s="89"/>
      <c r="WMD237" s="89"/>
      <c r="WME237" s="89"/>
      <c r="WMF237" s="89"/>
      <c r="WMG237" s="89"/>
      <c r="WMH237" s="89"/>
      <c r="WMI237" s="89"/>
      <c r="WMJ237" s="89"/>
      <c r="WMK237" s="89"/>
      <c r="WML237" s="89"/>
      <c r="WMM237" s="89"/>
      <c r="WMN237" s="89"/>
      <c r="WMO237" s="89"/>
      <c r="WMP237" s="89"/>
      <c r="WMQ237" s="89"/>
      <c r="WMR237" s="89"/>
      <c r="WMS237" s="89"/>
      <c r="WMT237" s="89"/>
      <c r="WMU237" s="89"/>
      <c r="WMV237" s="89"/>
      <c r="WMW237" s="89"/>
      <c r="WMX237" s="89"/>
      <c r="WMY237" s="89"/>
      <c r="WMZ237" s="89"/>
      <c r="WNA237" s="89"/>
      <c r="WNB237" s="89"/>
      <c r="WNC237" s="89"/>
      <c r="WNF237" s="89"/>
      <c r="WNI237" s="89"/>
      <c r="WNL237" s="89"/>
      <c r="WNO237" s="89"/>
      <c r="WNR237" s="89"/>
      <c r="WOD237" s="89"/>
      <c r="WOG237" s="89"/>
      <c r="WOJ237" s="89"/>
      <c r="WOM237" s="89"/>
      <c r="WOS237" s="89"/>
      <c r="WOV237" s="89"/>
      <c r="WPB237" s="89"/>
      <c r="WPE237" s="89"/>
      <c r="WPH237" s="89"/>
      <c r="WPK237" s="89"/>
      <c r="WPQ237" s="89"/>
      <c r="WPT237" s="89"/>
      <c r="WPZ237" s="89"/>
      <c r="WQB237" s="89"/>
      <c r="WQC237" s="89"/>
      <c r="WQE237" s="89"/>
      <c r="WQH237" s="89"/>
      <c r="WQK237" s="89"/>
      <c r="WQV237" s="89"/>
      <c r="WQX237" s="89"/>
      <c r="WRJ237" s="89"/>
      <c r="WRM237" s="89"/>
      <c r="WRU237" s="89"/>
      <c r="WSO237" s="89"/>
      <c r="WSQ237" s="89"/>
      <c r="WSR237" s="89"/>
      <c r="WSS237" s="89"/>
      <c r="WST237" s="89"/>
      <c r="WSU237" s="89"/>
      <c r="WSV237" s="89"/>
      <c r="WTN237" s="89"/>
      <c r="WTO237" s="89"/>
      <c r="WTR237" s="89"/>
      <c r="WTU237" s="89"/>
      <c r="WTW237" s="89"/>
      <c r="WTY237" s="89"/>
      <c r="WUB237" s="89"/>
      <c r="WUE237" s="89"/>
      <c r="WUH237" s="89"/>
      <c r="WUN237" s="89"/>
      <c r="WUQ237" s="89"/>
      <c r="WUT237" s="89"/>
      <c r="WUY237" s="89"/>
    </row>
    <row r="238" spans="1:1015 1029:2039 2053:3063 3077:4087 4101:5111 5125:6135 6149:7159 7173:8183 8197:9207 9221:10231 10245:11255 11269:12279 12293:13303 13317:14327 14341:15351 15365:16119" s="45" customFormat="1" ht="21.75" customHeight="1">
      <c r="A238" s="8" t="s">
        <v>28</v>
      </c>
      <c r="B238" s="82" t="s">
        <v>325</v>
      </c>
      <c r="C238" s="5">
        <v>10</v>
      </c>
      <c r="D238" s="59">
        <v>22000</v>
      </c>
      <c r="E238" s="83">
        <f t="shared" si="5"/>
        <v>220000</v>
      </c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89"/>
      <c r="AT238" s="89"/>
      <c r="AW238" s="89"/>
      <c r="AZ238" s="89"/>
      <c r="BC238" s="89"/>
      <c r="BF238" s="89"/>
      <c r="BR238" s="89"/>
      <c r="BU238" s="89"/>
      <c r="BX238" s="89"/>
      <c r="CA238" s="89"/>
      <c r="CG238" s="89"/>
      <c r="CJ238" s="89"/>
      <c r="CP238" s="89"/>
      <c r="CS238" s="89"/>
      <c r="CV238" s="89"/>
      <c r="CY238" s="89"/>
      <c r="DE238" s="89"/>
      <c r="DH238" s="89"/>
      <c r="DN238" s="89"/>
      <c r="DP238" s="89"/>
      <c r="DQ238" s="89"/>
      <c r="DS238" s="89"/>
      <c r="DV238" s="89"/>
      <c r="DY238" s="89"/>
      <c r="EJ238" s="89"/>
      <c r="EL238" s="89"/>
      <c r="EX238" s="89"/>
      <c r="FA238" s="89"/>
      <c r="FI238" s="89"/>
      <c r="GC238" s="89"/>
      <c r="GE238" s="89"/>
      <c r="GF238" s="89"/>
      <c r="GG238" s="89"/>
      <c r="GH238" s="89"/>
      <c r="GI238" s="89"/>
      <c r="GJ238" s="89"/>
      <c r="HB238" s="89"/>
      <c r="HC238" s="89"/>
      <c r="HF238" s="89"/>
      <c r="HI238" s="89"/>
      <c r="HK238" s="89"/>
      <c r="HM238" s="89"/>
      <c r="HP238" s="89"/>
      <c r="HS238" s="89"/>
      <c r="HV238" s="89"/>
      <c r="IB238" s="89"/>
      <c r="IE238" s="89"/>
      <c r="IH238" s="89"/>
      <c r="IM238" s="89"/>
      <c r="JA238" s="89"/>
      <c r="JB238" s="89"/>
      <c r="JC238" s="89"/>
      <c r="JD238" s="89"/>
      <c r="JE238" s="89"/>
      <c r="JF238" s="89"/>
      <c r="JG238" s="89"/>
      <c r="JH238" s="89"/>
      <c r="JI238" s="89"/>
      <c r="JJ238" s="89"/>
      <c r="JK238" s="89"/>
      <c r="JL238" s="89"/>
      <c r="JM238" s="89"/>
      <c r="JN238" s="89"/>
      <c r="JO238" s="89"/>
      <c r="JP238" s="89"/>
      <c r="JQ238" s="89"/>
      <c r="JR238" s="89"/>
      <c r="JS238" s="89"/>
      <c r="JT238" s="89"/>
      <c r="JU238" s="89"/>
      <c r="JV238" s="89"/>
      <c r="JW238" s="89"/>
      <c r="JX238" s="89"/>
      <c r="JY238" s="89"/>
      <c r="JZ238" s="89"/>
      <c r="KA238" s="89"/>
      <c r="KB238" s="89"/>
      <c r="KC238" s="89"/>
      <c r="KD238" s="89"/>
      <c r="KE238" s="89"/>
      <c r="KF238" s="89"/>
      <c r="KG238" s="89"/>
      <c r="KH238" s="89"/>
      <c r="KI238" s="89"/>
      <c r="KJ238" s="89"/>
      <c r="KK238" s="89"/>
      <c r="KL238" s="89"/>
      <c r="KM238" s="89"/>
      <c r="KP238" s="89"/>
      <c r="KS238" s="89"/>
      <c r="KV238" s="89"/>
      <c r="KY238" s="89"/>
      <c r="LB238" s="89"/>
      <c r="LN238" s="89"/>
      <c r="LQ238" s="89"/>
      <c r="LT238" s="89"/>
      <c r="LW238" s="89"/>
      <c r="MC238" s="89"/>
      <c r="MF238" s="89"/>
      <c r="ML238" s="89"/>
      <c r="MO238" s="89"/>
      <c r="MR238" s="89"/>
      <c r="MU238" s="89"/>
      <c r="NA238" s="89"/>
      <c r="ND238" s="89"/>
      <c r="NJ238" s="89"/>
      <c r="NL238" s="89"/>
      <c r="NM238" s="89"/>
      <c r="NO238" s="89"/>
      <c r="NR238" s="89"/>
      <c r="NU238" s="89"/>
      <c r="OF238" s="89"/>
      <c r="OH238" s="89"/>
      <c r="OT238" s="89"/>
      <c r="OW238" s="89"/>
      <c r="PE238" s="89"/>
      <c r="PY238" s="89"/>
      <c r="QA238" s="89"/>
      <c r="QB238" s="89"/>
      <c r="QC238" s="89"/>
      <c r="QD238" s="89"/>
      <c r="QE238" s="89"/>
      <c r="QF238" s="89"/>
      <c r="QX238" s="89"/>
      <c r="QY238" s="89"/>
      <c r="RB238" s="89"/>
      <c r="RE238" s="89"/>
      <c r="RG238" s="89"/>
      <c r="RI238" s="89"/>
      <c r="RL238" s="89"/>
      <c r="RO238" s="89"/>
      <c r="RR238" s="89"/>
      <c r="RX238" s="89"/>
      <c r="SA238" s="89"/>
      <c r="SD238" s="89"/>
      <c r="SI238" s="89"/>
      <c r="SW238" s="89"/>
      <c r="SX238" s="89"/>
      <c r="SY238" s="89"/>
      <c r="SZ238" s="89"/>
      <c r="TA238" s="89"/>
      <c r="TB238" s="89"/>
      <c r="TC238" s="89"/>
      <c r="TD238" s="89"/>
      <c r="TE238" s="89"/>
      <c r="TF238" s="89"/>
      <c r="TG238" s="89"/>
      <c r="TH238" s="89"/>
      <c r="TI238" s="89"/>
      <c r="TJ238" s="89"/>
      <c r="TK238" s="89"/>
      <c r="TL238" s="89"/>
      <c r="TM238" s="89"/>
      <c r="TN238" s="89"/>
      <c r="TO238" s="89"/>
      <c r="TP238" s="89"/>
      <c r="TQ238" s="89"/>
      <c r="TR238" s="89"/>
      <c r="TS238" s="89"/>
      <c r="TT238" s="89"/>
      <c r="TU238" s="89"/>
      <c r="TV238" s="89"/>
      <c r="TW238" s="89"/>
      <c r="TX238" s="89"/>
      <c r="TY238" s="89"/>
      <c r="TZ238" s="89"/>
      <c r="UA238" s="89"/>
      <c r="UB238" s="89"/>
      <c r="UC238" s="89"/>
      <c r="UD238" s="89"/>
      <c r="UE238" s="89"/>
      <c r="UF238" s="89"/>
      <c r="UG238" s="89"/>
      <c r="UH238" s="89"/>
      <c r="UI238" s="89"/>
      <c r="UL238" s="89"/>
      <c r="UO238" s="89"/>
      <c r="UR238" s="89"/>
      <c r="UU238" s="89"/>
      <c r="UX238" s="89"/>
      <c r="VJ238" s="89"/>
      <c r="VM238" s="89"/>
      <c r="VP238" s="89"/>
      <c r="VS238" s="89"/>
      <c r="VY238" s="89"/>
      <c r="WB238" s="89"/>
      <c r="WH238" s="89"/>
      <c r="WK238" s="89"/>
      <c r="WN238" s="89"/>
      <c r="WQ238" s="89"/>
      <c r="WW238" s="89"/>
      <c r="WZ238" s="89"/>
      <c r="XF238" s="89"/>
      <c r="XH238" s="89"/>
      <c r="XI238" s="89"/>
      <c r="XK238" s="89"/>
      <c r="XN238" s="89"/>
      <c r="XQ238" s="89"/>
      <c r="YB238" s="89"/>
      <c r="YD238" s="89"/>
      <c r="YP238" s="89"/>
      <c r="YS238" s="89"/>
      <c r="ZA238" s="89"/>
      <c r="ZU238" s="89"/>
      <c r="ZW238" s="89"/>
      <c r="ZX238" s="89"/>
      <c r="ZY238" s="89"/>
      <c r="ZZ238" s="89"/>
      <c r="AAA238" s="89"/>
      <c r="AAB238" s="89"/>
      <c r="AAT238" s="89"/>
      <c r="AAU238" s="89"/>
      <c r="AAX238" s="89"/>
      <c r="ABA238" s="89"/>
      <c r="ABC238" s="89"/>
      <c r="ABE238" s="89"/>
      <c r="ABH238" s="89"/>
      <c r="ABK238" s="89"/>
      <c r="ABN238" s="89"/>
      <c r="ABT238" s="89"/>
      <c r="ABW238" s="89"/>
      <c r="ABZ238" s="89"/>
      <c r="ACE238" s="89"/>
      <c r="ACS238" s="89"/>
      <c r="ACT238" s="89"/>
      <c r="ACU238" s="89"/>
      <c r="ACV238" s="89"/>
      <c r="ACW238" s="89"/>
      <c r="ACX238" s="89"/>
      <c r="ACY238" s="89"/>
      <c r="ACZ238" s="89"/>
      <c r="ADA238" s="89"/>
      <c r="ADB238" s="89"/>
      <c r="ADC238" s="89"/>
      <c r="ADD238" s="89"/>
      <c r="ADE238" s="89"/>
      <c r="ADF238" s="89"/>
      <c r="ADG238" s="89"/>
      <c r="ADH238" s="89"/>
      <c r="ADI238" s="89"/>
      <c r="ADJ238" s="89"/>
      <c r="ADK238" s="89"/>
      <c r="ADL238" s="89"/>
      <c r="ADM238" s="89"/>
      <c r="ADN238" s="89"/>
      <c r="ADO238" s="89"/>
      <c r="ADP238" s="89"/>
      <c r="ADQ238" s="89"/>
      <c r="ADR238" s="89"/>
      <c r="ADS238" s="89"/>
      <c r="ADT238" s="89"/>
      <c r="ADU238" s="89"/>
      <c r="ADV238" s="89"/>
      <c r="ADW238" s="89"/>
      <c r="ADX238" s="89"/>
      <c r="ADY238" s="89"/>
      <c r="ADZ238" s="89"/>
      <c r="AEA238" s="89"/>
      <c r="AEB238" s="89"/>
      <c r="AEC238" s="89"/>
      <c r="AED238" s="89"/>
      <c r="AEE238" s="89"/>
      <c r="AEH238" s="89"/>
      <c r="AEK238" s="89"/>
      <c r="AEN238" s="89"/>
      <c r="AEQ238" s="89"/>
      <c r="AET238" s="89"/>
      <c r="AFF238" s="89"/>
      <c r="AFI238" s="89"/>
      <c r="AFL238" s="89"/>
      <c r="AFO238" s="89"/>
      <c r="AFU238" s="89"/>
      <c r="AFX238" s="89"/>
      <c r="AGD238" s="89"/>
      <c r="AGG238" s="89"/>
      <c r="AGJ238" s="89"/>
      <c r="AGM238" s="89"/>
      <c r="AGS238" s="89"/>
      <c r="AGV238" s="89"/>
      <c r="AHB238" s="89"/>
      <c r="AHD238" s="89"/>
      <c r="AHE238" s="89"/>
      <c r="AHG238" s="89"/>
      <c r="AHJ238" s="89"/>
      <c r="AHM238" s="89"/>
      <c r="AHX238" s="89"/>
      <c r="AHZ238" s="89"/>
      <c r="AIL238" s="89"/>
      <c r="AIO238" s="89"/>
      <c r="AIW238" s="89"/>
      <c r="AJQ238" s="89"/>
      <c r="AJS238" s="89"/>
      <c r="AJT238" s="89"/>
      <c r="AJU238" s="89"/>
      <c r="AJV238" s="89"/>
      <c r="AJW238" s="89"/>
      <c r="AJX238" s="89"/>
      <c r="AKP238" s="89"/>
      <c r="AKQ238" s="89"/>
      <c r="AKT238" s="89"/>
      <c r="AKW238" s="89"/>
      <c r="AKY238" s="89"/>
      <c r="ALA238" s="89"/>
      <c r="ALD238" s="89"/>
      <c r="ALG238" s="89"/>
      <c r="ALJ238" s="89"/>
      <c r="ALP238" s="89"/>
      <c r="ALS238" s="89"/>
      <c r="ALV238" s="89"/>
      <c r="AMA238" s="89"/>
      <c r="AMO238" s="89"/>
      <c r="AMP238" s="89"/>
      <c r="AMQ238" s="89"/>
      <c r="AMR238" s="89"/>
      <c r="AMS238" s="89"/>
      <c r="AMT238" s="89"/>
      <c r="AMU238" s="89"/>
      <c r="AMV238" s="89"/>
      <c r="AMW238" s="89"/>
      <c r="AMX238" s="89"/>
      <c r="AMY238" s="89"/>
      <c r="AMZ238" s="89"/>
      <c r="ANA238" s="89"/>
      <c r="ANB238" s="89"/>
      <c r="ANC238" s="89"/>
      <c r="AND238" s="89"/>
      <c r="ANE238" s="89"/>
      <c r="ANF238" s="89"/>
      <c r="ANG238" s="89"/>
      <c r="ANH238" s="89"/>
      <c r="ANI238" s="89"/>
      <c r="ANJ238" s="89"/>
      <c r="ANK238" s="89"/>
      <c r="ANL238" s="89"/>
      <c r="ANM238" s="89"/>
      <c r="ANN238" s="89"/>
      <c r="ANO238" s="89"/>
      <c r="ANP238" s="89"/>
      <c r="ANQ238" s="89"/>
      <c r="ANR238" s="89"/>
      <c r="ANS238" s="89"/>
      <c r="ANT238" s="89"/>
      <c r="ANU238" s="89"/>
      <c r="ANV238" s="89"/>
      <c r="ANW238" s="89"/>
      <c r="ANX238" s="89"/>
      <c r="ANY238" s="89"/>
      <c r="ANZ238" s="89"/>
      <c r="AOA238" s="89"/>
      <c r="AOD238" s="89"/>
      <c r="AOG238" s="89"/>
      <c r="AOJ238" s="89"/>
      <c r="AOM238" s="89"/>
      <c r="AOP238" s="89"/>
      <c r="APB238" s="89"/>
      <c r="APE238" s="89"/>
      <c r="APH238" s="89"/>
      <c r="APK238" s="89"/>
      <c r="APQ238" s="89"/>
      <c r="APT238" s="89"/>
      <c r="APZ238" s="89"/>
      <c r="AQC238" s="89"/>
      <c r="AQF238" s="89"/>
      <c r="AQI238" s="89"/>
      <c r="AQO238" s="89"/>
      <c r="AQR238" s="89"/>
      <c r="AQX238" s="89"/>
      <c r="AQZ238" s="89"/>
      <c r="ARA238" s="89"/>
      <c r="ARC238" s="89"/>
      <c r="ARF238" s="89"/>
      <c r="ARI238" s="89"/>
      <c r="ART238" s="89"/>
      <c r="ARV238" s="89"/>
      <c r="ASH238" s="89"/>
      <c r="ASK238" s="89"/>
      <c r="ASS238" s="89"/>
      <c r="ATM238" s="89"/>
      <c r="ATO238" s="89"/>
      <c r="ATP238" s="89"/>
      <c r="ATQ238" s="89"/>
      <c r="ATR238" s="89"/>
      <c r="ATS238" s="89"/>
      <c r="ATT238" s="89"/>
      <c r="AUL238" s="89"/>
      <c r="AUM238" s="89"/>
      <c r="AUP238" s="89"/>
      <c r="AUS238" s="89"/>
      <c r="AUU238" s="89"/>
      <c r="AUW238" s="89"/>
      <c r="AUZ238" s="89"/>
      <c r="AVC238" s="89"/>
      <c r="AVF238" s="89"/>
      <c r="AVL238" s="89"/>
      <c r="AVO238" s="89"/>
      <c r="AVR238" s="89"/>
      <c r="AVW238" s="89"/>
      <c r="AWK238" s="89"/>
      <c r="AWL238" s="89"/>
      <c r="AWM238" s="89"/>
      <c r="AWN238" s="89"/>
      <c r="AWO238" s="89"/>
      <c r="AWP238" s="89"/>
      <c r="AWQ238" s="89"/>
      <c r="AWR238" s="89"/>
      <c r="AWS238" s="89"/>
      <c r="AWT238" s="89"/>
      <c r="AWU238" s="89"/>
      <c r="AWV238" s="89"/>
      <c r="AWW238" s="89"/>
      <c r="AWX238" s="89"/>
      <c r="AWY238" s="89"/>
      <c r="AWZ238" s="89"/>
      <c r="AXA238" s="89"/>
      <c r="AXB238" s="89"/>
      <c r="AXC238" s="89"/>
      <c r="AXD238" s="89"/>
      <c r="AXE238" s="89"/>
      <c r="AXF238" s="89"/>
      <c r="AXG238" s="89"/>
      <c r="AXH238" s="89"/>
      <c r="AXI238" s="89"/>
      <c r="AXJ238" s="89"/>
      <c r="AXK238" s="89"/>
      <c r="AXL238" s="89"/>
      <c r="AXM238" s="89"/>
      <c r="AXN238" s="89"/>
      <c r="AXO238" s="89"/>
      <c r="AXP238" s="89"/>
      <c r="AXQ238" s="89"/>
      <c r="AXR238" s="89"/>
      <c r="AXS238" s="89"/>
      <c r="AXT238" s="89"/>
      <c r="AXU238" s="89"/>
      <c r="AXV238" s="89"/>
      <c r="AXW238" s="89"/>
      <c r="AXZ238" s="89"/>
      <c r="AYC238" s="89"/>
      <c r="AYF238" s="89"/>
      <c r="AYI238" s="89"/>
      <c r="AYL238" s="89"/>
      <c r="AYX238" s="89"/>
      <c r="AZA238" s="89"/>
      <c r="AZD238" s="89"/>
      <c r="AZG238" s="89"/>
      <c r="AZM238" s="89"/>
      <c r="AZP238" s="89"/>
      <c r="AZV238" s="89"/>
      <c r="AZY238" s="89"/>
      <c r="BAB238" s="89"/>
      <c r="BAE238" s="89"/>
      <c r="BAK238" s="89"/>
      <c r="BAN238" s="89"/>
      <c r="BAT238" s="89"/>
      <c r="BAV238" s="89"/>
      <c r="BAW238" s="89"/>
      <c r="BAY238" s="89"/>
      <c r="BBB238" s="89"/>
      <c r="BBE238" s="89"/>
      <c r="BBP238" s="89"/>
      <c r="BBR238" s="89"/>
      <c r="BCD238" s="89"/>
      <c r="BCG238" s="89"/>
      <c r="BCO238" s="89"/>
      <c r="BDI238" s="89"/>
      <c r="BDK238" s="89"/>
      <c r="BDL238" s="89"/>
      <c r="BDM238" s="89"/>
      <c r="BDN238" s="89"/>
      <c r="BDO238" s="89"/>
      <c r="BDP238" s="89"/>
      <c r="BEH238" s="89"/>
      <c r="BEI238" s="89"/>
      <c r="BEL238" s="89"/>
      <c r="BEO238" s="89"/>
      <c r="BEQ238" s="89"/>
      <c r="BES238" s="89"/>
      <c r="BEV238" s="89"/>
      <c r="BEY238" s="89"/>
      <c r="BFB238" s="89"/>
      <c r="BFH238" s="89"/>
      <c r="BFK238" s="89"/>
      <c r="BFN238" s="89"/>
      <c r="BFS238" s="89"/>
      <c r="BGG238" s="89"/>
      <c r="BGH238" s="89"/>
      <c r="BGI238" s="89"/>
      <c r="BGJ238" s="89"/>
      <c r="BGK238" s="89"/>
      <c r="BGL238" s="89"/>
      <c r="BGM238" s="89"/>
      <c r="BGN238" s="89"/>
      <c r="BGO238" s="89"/>
      <c r="BGP238" s="89"/>
      <c r="BGQ238" s="89"/>
      <c r="BGR238" s="89"/>
      <c r="BGS238" s="89"/>
      <c r="BGT238" s="89"/>
      <c r="BGU238" s="89"/>
      <c r="BGV238" s="89"/>
      <c r="BGW238" s="89"/>
      <c r="BGX238" s="89"/>
      <c r="BGY238" s="89"/>
      <c r="BGZ238" s="89"/>
      <c r="BHA238" s="89"/>
      <c r="BHB238" s="89"/>
      <c r="BHC238" s="89"/>
      <c r="BHD238" s="89"/>
      <c r="BHE238" s="89"/>
      <c r="BHF238" s="89"/>
      <c r="BHG238" s="89"/>
      <c r="BHH238" s="89"/>
      <c r="BHI238" s="89"/>
      <c r="BHJ238" s="89"/>
      <c r="BHK238" s="89"/>
      <c r="BHL238" s="89"/>
      <c r="BHM238" s="89"/>
      <c r="BHN238" s="89"/>
      <c r="BHO238" s="89"/>
      <c r="BHP238" s="89"/>
      <c r="BHQ238" s="89"/>
      <c r="BHR238" s="89"/>
      <c r="BHS238" s="89"/>
      <c r="BHV238" s="89"/>
      <c r="BHY238" s="89"/>
      <c r="BIB238" s="89"/>
      <c r="BIE238" s="89"/>
      <c r="BIH238" s="89"/>
      <c r="BIT238" s="89"/>
      <c r="BIW238" s="89"/>
      <c r="BIZ238" s="89"/>
      <c r="BJC238" s="89"/>
      <c r="BJI238" s="89"/>
      <c r="BJL238" s="89"/>
      <c r="BJR238" s="89"/>
      <c r="BJU238" s="89"/>
      <c r="BJX238" s="89"/>
      <c r="BKA238" s="89"/>
      <c r="BKG238" s="89"/>
      <c r="BKJ238" s="89"/>
      <c r="BKP238" s="89"/>
      <c r="BKR238" s="89"/>
      <c r="BKS238" s="89"/>
      <c r="BKU238" s="89"/>
      <c r="BKX238" s="89"/>
      <c r="BLA238" s="89"/>
      <c r="BLL238" s="89"/>
      <c r="BLN238" s="89"/>
      <c r="BLZ238" s="89"/>
      <c r="BMC238" s="89"/>
      <c r="BMK238" s="89"/>
      <c r="BNE238" s="89"/>
      <c r="BNG238" s="89"/>
      <c r="BNH238" s="89"/>
      <c r="BNI238" s="89"/>
      <c r="BNJ238" s="89"/>
      <c r="BNK238" s="89"/>
      <c r="BNL238" s="89"/>
      <c r="BOD238" s="89"/>
      <c r="BOE238" s="89"/>
      <c r="BOH238" s="89"/>
      <c r="BOK238" s="89"/>
      <c r="BOM238" s="89"/>
      <c r="BOO238" s="89"/>
      <c r="BOR238" s="89"/>
      <c r="BOU238" s="89"/>
      <c r="BOX238" s="89"/>
      <c r="BPD238" s="89"/>
      <c r="BPG238" s="89"/>
      <c r="BPJ238" s="89"/>
      <c r="BPO238" s="89"/>
      <c r="BQC238" s="89"/>
      <c r="BQD238" s="89"/>
      <c r="BQE238" s="89"/>
      <c r="BQF238" s="89"/>
      <c r="BQG238" s="89"/>
      <c r="BQH238" s="89"/>
      <c r="BQI238" s="89"/>
      <c r="BQJ238" s="89"/>
      <c r="BQK238" s="89"/>
      <c r="BQL238" s="89"/>
      <c r="BQM238" s="89"/>
      <c r="BQN238" s="89"/>
      <c r="BQO238" s="89"/>
      <c r="BQP238" s="89"/>
      <c r="BQQ238" s="89"/>
      <c r="BQR238" s="89"/>
      <c r="BQS238" s="89"/>
      <c r="BQT238" s="89"/>
      <c r="BQU238" s="89"/>
      <c r="BQV238" s="89"/>
      <c r="BQW238" s="89"/>
      <c r="BQX238" s="89"/>
      <c r="BQY238" s="89"/>
      <c r="BQZ238" s="89"/>
      <c r="BRA238" s="89"/>
      <c r="BRB238" s="89"/>
      <c r="BRC238" s="89"/>
      <c r="BRD238" s="89"/>
      <c r="BRE238" s="89"/>
      <c r="BRF238" s="89"/>
      <c r="BRG238" s="89"/>
      <c r="BRH238" s="89"/>
      <c r="BRI238" s="89"/>
      <c r="BRJ238" s="89"/>
      <c r="BRK238" s="89"/>
      <c r="BRL238" s="89"/>
      <c r="BRM238" s="89"/>
      <c r="BRN238" s="89"/>
      <c r="BRO238" s="89"/>
      <c r="BRR238" s="89"/>
      <c r="BRU238" s="89"/>
      <c r="BRX238" s="89"/>
      <c r="BSA238" s="89"/>
      <c r="BSD238" s="89"/>
      <c r="BSP238" s="89"/>
      <c r="BSS238" s="89"/>
      <c r="BSV238" s="89"/>
      <c r="BSY238" s="89"/>
      <c r="BTE238" s="89"/>
      <c r="BTH238" s="89"/>
      <c r="BTN238" s="89"/>
      <c r="BTQ238" s="89"/>
      <c r="BTT238" s="89"/>
      <c r="BTW238" s="89"/>
      <c r="BUC238" s="89"/>
      <c r="BUF238" s="89"/>
      <c r="BUL238" s="89"/>
      <c r="BUN238" s="89"/>
      <c r="BUO238" s="89"/>
      <c r="BUQ238" s="89"/>
      <c r="BUT238" s="89"/>
      <c r="BUW238" s="89"/>
      <c r="BVH238" s="89"/>
      <c r="BVJ238" s="89"/>
      <c r="BVV238" s="89"/>
      <c r="BVY238" s="89"/>
      <c r="BWG238" s="89"/>
      <c r="BXA238" s="89"/>
      <c r="BXC238" s="89"/>
      <c r="BXD238" s="89"/>
      <c r="BXE238" s="89"/>
      <c r="BXF238" s="89"/>
      <c r="BXG238" s="89"/>
      <c r="BXH238" s="89"/>
      <c r="BXZ238" s="89"/>
      <c r="BYA238" s="89"/>
      <c r="BYD238" s="89"/>
      <c r="BYG238" s="89"/>
      <c r="BYI238" s="89"/>
      <c r="BYK238" s="89"/>
      <c r="BYN238" s="89"/>
      <c r="BYQ238" s="89"/>
      <c r="BYT238" s="89"/>
      <c r="BYZ238" s="89"/>
      <c r="BZC238" s="89"/>
      <c r="BZF238" s="89"/>
      <c r="BZK238" s="89"/>
      <c r="BZY238" s="89"/>
      <c r="BZZ238" s="89"/>
      <c r="CAA238" s="89"/>
      <c r="CAB238" s="89"/>
      <c r="CAC238" s="89"/>
      <c r="CAD238" s="89"/>
      <c r="CAE238" s="89"/>
      <c r="CAF238" s="89"/>
      <c r="CAG238" s="89"/>
      <c r="CAH238" s="89"/>
      <c r="CAI238" s="89"/>
      <c r="CAJ238" s="89"/>
      <c r="CAK238" s="89"/>
      <c r="CAL238" s="89"/>
      <c r="CAM238" s="89"/>
      <c r="CAN238" s="89"/>
      <c r="CAO238" s="89"/>
      <c r="CAP238" s="89"/>
      <c r="CAQ238" s="89"/>
      <c r="CAR238" s="89"/>
      <c r="CAS238" s="89"/>
      <c r="CAT238" s="89"/>
      <c r="CAU238" s="89"/>
      <c r="CAV238" s="89"/>
      <c r="CAW238" s="89"/>
      <c r="CAX238" s="89"/>
      <c r="CAY238" s="89"/>
      <c r="CAZ238" s="89"/>
      <c r="CBA238" s="89"/>
      <c r="CBB238" s="89"/>
      <c r="CBC238" s="89"/>
      <c r="CBD238" s="89"/>
      <c r="CBE238" s="89"/>
      <c r="CBF238" s="89"/>
      <c r="CBG238" s="89"/>
      <c r="CBH238" s="89"/>
      <c r="CBI238" s="89"/>
      <c r="CBJ238" s="89"/>
      <c r="CBK238" s="89"/>
      <c r="CBN238" s="89"/>
      <c r="CBQ238" s="89"/>
      <c r="CBT238" s="89"/>
      <c r="CBW238" s="89"/>
      <c r="CBZ238" s="89"/>
      <c r="CCL238" s="89"/>
      <c r="CCO238" s="89"/>
      <c r="CCR238" s="89"/>
      <c r="CCU238" s="89"/>
      <c r="CDA238" s="89"/>
      <c r="CDD238" s="89"/>
      <c r="CDJ238" s="89"/>
      <c r="CDM238" s="89"/>
      <c r="CDP238" s="89"/>
      <c r="CDS238" s="89"/>
      <c r="CDY238" s="89"/>
      <c r="CEB238" s="89"/>
      <c r="CEH238" s="89"/>
      <c r="CEJ238" s="89"/>
      <c r="CEK238" s="89"/>
      <c r="CEM238" s="89"/>
      <c r="CEP238" s="89"/>
      <c r="CES238" s="89"/>
      <c r="CFD238" s="89"/>
      <c r="CFF238" s="89"/>
      <c r="CFR238" s="89"/>
      <c r="CFU238" s="89"/>
      <c r="CGC238" s="89"/>
      <c r="CGW238" s="89"/>
      <c r="CGY238" s="89"/>
      <c r="CGZ238" s="89"/>
      <c r="CHA238" s="89"/>
      <c r="CHB238" s="89"/>
      <c r="CHC238" s="89"/>
      <c r="CHD238" s="89"/>
      <c r="CHV238" s="89"/>
      <c r="CHW238" s="89"/>
      <c r="CHZ238" s="89"/>
      <c r="CIC238" s="89"/>
      <c r="CIE238" s="89"/>
      <c r="CIG238" s="89"/>
      <c r="CIJ238" s="89"/>
      <c r="CIM238" s="89"/>
      <c r="CIP238" s="89"/>
      <c r="CIV238" s="89"/>
      <c r="CIY238" s="89"/>
      <c r="CJB238" s="89"/>
      <c r="CJG238" s="89"/>
      <c r="CJU238" s="89"/>
      <c r="CJV238" s="89"/>
      <c r="CJW238" s="89"/>
      <c r="CJX238" s="89"/>
      <c r="CJY238" s="89"/>
      <c r="CJZ238" s="89"/>
      <c r="CKA238" s="89"/>
      <c r="CKB238" s="89"/>
      <c r="CKC238" s="89"/>
      <c r="CKD238" s="89"/>
      <c r="CKE238" s="89"/>
      <c r="CKF238" s="89"/>
      <c r="CKG238" s="89"/>
      <c r="CKH238" s="89"/>
      <c r="CKI238" s="89"/>
      <c r="CKJ238" s="89"/>
      <c r="CKK238" s="89"/>
      <c r="CKL238" s="89"/>
      <c r="CKM238" s="89"/>
      <c r="CKN238" s="89"/>
      <c r="CKO238" s="89"/>
      <c r="CKP238" s="89"/>
      <c r="CKQ238" s="89"/>
      <c r="CKR238" s="89"/>
      <c r="CKS238" s="89"/>
      <c r="CKT238" s="89"/>
      <c r="CKU238" s="89"/>
      <c r="CKV238" s="89"/>
      <c r="CKW238" s="89"/>
      <c r="CKX238" s="89"/>
      <c r="CKY238" s="89"/>
      <c r="CKZ238" s="89"/>
      <c r="CLA238" s="89"/>
      <c r="CLB238" s="89"/>
      <c r="CLC238" s="89"/>
      <c r="CLD238" s="89"/>
      <c r="CLE238" s="89"/>
      <c r="CLF238" s="89"/>
      <c r="CLG238" s="89"/>
      <c r="CLJ238" s="89"/>
      <c r="CLM238" s="89"/>
      <c r="CLP238" s="89"/>
      <c r="CLS238" s="89"/>
      <c r="CLV238" s="89"/>
      <c r="CMH238" s="89"/>
      <c r="CMK238" s="89"/>
      <c r="CMN238" s="89"/>
      <c r="CMQ238" s="89"/>
      <c r="CMW238" s="89"/>
      <c r="CMZ238" s="89"/>
      <c r="CNF238" s="89"/>
      <c r="CNI238" s="89"/>
      <c r="CNL238" s="89"/>
      <c r="CNO238" s="89"/>
      <c r="CNU238" s="89"/>
      <c r="CNX238" s="89"/>
      <c r="COD238" s="89"/>
      <c r="COF238" s="89"/>
      <c r="COG238" s="89"/>
      <c r="COI238" s="89"/>
      <c r="COL238" s="89"/>
      <c r="COO238" s="89"/>
      <c r="COZ238" s="89"/>
      <c r="CPB238" s="89"/>
      <c r="CPN238" s="89"/>
      <c r="CPQ238" s="89"/>
      <c r="CPY238" s="89"/>
      <c r="CQS238" s="89"/>
      <c r="CQU238" s="89"/>
      <c r="CQV238" s="89"/>
      <c r="CQW238" s="89"/>
      <c r="CQX238" s="89"/>
      <c r="CQY238" s="89"/>
      <c r="CQZ238" s="89"/>
      <c r="CRR238" s="89"/>
      <c r="CRS238" s="89"/>
      <c r="CRV238" s="89"/>
      <c r="CRY238" s="89"/>
      <c r="CSA238" s="89"/>
      <c r="CSC238" s="89"/>
      <c r="CSF238" s="89"/>
      <c r="CSI238" s="89"/>
      <c r="CSL238" s="89"/>
      <c r="CSR238" s="89"/>
      <c r="CSU238" s="89"/>
      <c r="CSX238" s="89"/>
      <c r="CTC238" s="89"/>
      <c r="CTQ238" s="89"/>
      <c r="CTR238" s="89"/>
      <c r="CTS238" s="89"/>
      <c r="CTT238" s="89"/>
      <c r="CTU238" s="89"/>
      <c r="CTV238" s="89"/>
      <c r="CTW238" s="89"/>
      <c r="CTX238" s="89"/>
      <c r="CTY238" s="89"/>
      <c r="CTZ238" s="89"/>
      <c r="CUA238" s="89"/>
      <c r="CUB238" s="89"/>
      <c r="CUC238" s="89"/>
      <c r="CUD238" s="89"/>
      <c r="CUE238" s="89"/>
      <c r="CUF238" s="89"/>
      <c r="CUG238" s="89"/>
      <c r="CUH238" s="89"/>
      <c r="CUI238" s="89"/>
      <c r="CUJ238" s="89"/>
      <c r="CUK238" s="89"/>
      <c r="CUL238" s="89"/>
      <c r="CUM238" s="89"/>
      <c r="CUN238" s="89"/>
      <c r="CUO238" s="89"/>
      <c r="CUP238" s="89"/>
      <c r="CUQ238" s="89"/>
      <c r="CUR238" s="89"/>
      <c r="CUS238" s="89"/>
      <c r="CUT238" s="89"/>
      <c r="CUU238" s="89"/>
      <c r="CUV238" s="89"/>
      <c r="CUW238" s="89"/>
      <c r="CUX238" s="89"/>
      <c r="CUY238" s="89"/>
      <c r="CUZ238" s="89"/>
      <c r="CVA238" s="89"/>
      <c r="CVB238" s="89"/>
      <c r="CVC238" s="89"/>
      <c r="CVF238" s="89"/>
      <c r="CVI238" s="89"/>
      <c r="CVL238" s="89"/>
      <c r="CVO238" s="89"/>
      <c r="CVR238" s="89"/>
      <c r="CWD238" s="89"/>
      <c r="CWG238" s="89"/>
      <c r="CWJ238" s="89"/>
      <c r="CWM238" s="89"/>
      <c r="CWS238" s="89"/>
      <c r="CWV238" s="89"/>
      <c r="CXB238" s="89"/>
      <c r="CXE238" s="89"/>
      <c r="CXH238" s="89"/>
      <c r="CXK238" s="89"/>
      <c r="CXQ238" s="89"/>
      <c r="CXT238" s="89"/>
      <c r="CXZ238" s="89"/>
      <c r="CYB238" s="89"/>
      <c r="CYC238" s="89"/>
      <c r="CYE238" s="89"/>
      <c r="CYH238" s="89"/>
      <c r="CYK238" s="89"/>
      <c r="CYV238" s="89"/>
      <c r="CYX238" s="89"/>
      <c r="CZJ238" s="89"/>
      <c r="CZM238" s="89"/>
      <c r="CZU238" s="89"/>
      <c r="DAO238" s="89"/>
      <c r="DAQ238" s="89"/>
      <c r="DAR238" s="89"/>
      <c r="DAS238" s="89"/>
      <c r="DAT238" s="89"/>
      <c r="DAU238" s="89"/>
      <c r="DAV238" s="89"/>
      <c r="DBN238" s="89"/>
      <c r="DBO238" s="89"/>
      <c r="DBR238" s="89"/>
      <c r="DBU238" s="89"/>
      <c r="DBW238" s="89"/>
      <c r="DBY238" s="89"/>
      <c r="DCB238" s="89"/>
      <c r="DCE238" s="89"/>
      <c r="DCH238" s="89"/>
      <c r="DCN238" s="89"/>
      <c r="DCQ238" s="89"/>
      <c r="DCT238" s="89"/>
      <c r="DCY238" s="89"/>
      <c r="DDM238" s="89"/>
      <c r="DDN238" s="89"/>
      <c r="DDO238" s="89"/>
      <c r="DDP238" s="89"/>
      <c r="DDQ238" s="89"/>
      <c r="DDR238" s="89"/>
      <c r="DDS238" s="89"/>
      <c r="DDT238" s="89"/>
      <c r="DDU238" s="89"/>
      <c r="DDV238" s="89"/>
      <c r="DDW238" s="89"/>
      <c r="DDX238" s="89"/>
      <c r="DDY238" s="89"/>
      <c r="DDZ238" s="89"/>
      <c r="DEA238" s="89"/>
      <c r="DEB238" s="89"/>
      <c r="DEC238" s="89"/>
      <c r="DED238" s="89"/>
      <c r="DEE238" s="89"/>
      <c r="DEF238" s="89"/>
      <c r="DEG238" s="89"/>
      <c r="DEH238" s="89"/>
      <c r="DEI238" s="89"/>
      <c r="DEJ238" s="89"/>
      <c r="DEK238" s="89"/>
      <c r="DEL238" s="89"/>
      <c r="DEM238" s="89"/>
      <c r="DEN238" s="89"/>
      <c r="DEO238" s="89"/>
      <c r="DEP238" s="89"/>
      <c r="DEQ238" s="89"/>
      <c r="DER238" s="89"/>
      <c r="DES238" s="89"/>
      <c r="DET238" s="89"/>
      <c r="DEU238" s="89"/>
      <c r="DEV238" s="89"/>
      <c r="DEW238" s="89"/>
      <c r="DEX238" s="89"/>
      <c r="DEY238" s="89"/>
      <c r="DFB238" s="89"/>
      <c r="DFE238" s="89"/>
      <c r="DFH238" s="89"/>
      <c r="DFK238" s="89"/>
      <c r="DFN238" s="89"/>
      <c r="DFZ238" s="89"/>
      <c r="DGC238" s="89"/>
      <c r="DGF238" s="89"/>
      <c r="DGI238" s="89"/>
      <c r="DGO238" s="89"/>
      <c r="DGR238" s="89"/>
      <c r="DGX238" s="89"/>
      <c r="DHA238" s="89"/>
      <c r="DHD238" s="89"/>
      <c r="DHG238" s="89"/>
      <c r="DHM238" s="89"/>
      <c r="DHP238" s="89"/>
      <c r="DHV238" s="89"/>
      <c r="DHX238" s="89"/>
      <c r="DHY238" s="89"/>
      <c r="DIA238" s="89"/>
      <c r="DID238" s="89"/>
      <c r="DIG238" s="89"/>
      <c r="DIR238" s="89"/>
      <c r="DIT238" s="89"/>
      <c r="DJF238" s="89"/>
      <c r="DJI238" s="89"/>
      <c r="DJQ238" s="89"/>
      <c r="DKK238" s="89"/>
      <c r="DKM238" s="89"/>
      <c r="DKN238" s="89"/>
      <c r="DKO238" s="89"/>
      <c r="DKP238" s="89"/>
      <c r="DKQ238" s="89"/>
      <c r="DKR238" s="89"/>
      <c r="DLJ238" s="89"/>
      <c r="DLK238" s="89"/>
      <c r="DLN238" s="89"/>
      <c r="DLQ238" s="89"/>
      <c r="DLS238" s="89"/>
      <c r="DLU238" s="89"/>
      <c r="DLX238" s="89"/>
      <c r="DMA238" s="89"/>
      <c r="DMD238" s="89"/>
      <c r="DMJ238" s="89"/>
      <c r="DMM238" s="89"/>
      <c r="DMP238" s="89"/>
      <c r="DMU238" s="89"/>
      <c r="DNI238" s="89"/>
      <c r="DNJ238" s="89"/>
      <c r="DNK238" s="89"/>
      <c r="DNL238" s="89"/>
      <c r="DNM238" s="89"/>
      <c r="DNN238" s="89"/>
      <c r="DNO238" s="89"/>
      <c r="DNP238" s="89"/>
      <c r="DNQ238" s="89"/>
      <c r="DNR238" s="89"/>
      <c r="DNS238" s="89"/>
      <c r="DNT238" s="89"/>
      <c r="DNU238" s="89"/>
      <c r="DNV238" s="89"/>
      <c r="DNW238" s="89"/>
      <c r="DNX238" s="89"/>
      <c r="DNY238" s="89"/>
      <c r="DNZ238" s="89"/>
      <c r="DOA238" s="89"/>
      <c r="DOB238" s="89"/>
      <c r="DOC238" s="89"/>
      <c r="DOD238" s="89"/>
      <c r="DOE238" s="89"/>
      <c r="DOF238" s="89"/>
      <c r="DOG238" s="89"/>
      <c r="DOH238" s="89"/>
      <c r="DOI238" s="89"/>
      <c r="DOJ238" s="89"/>
      <c r="DOK238" s="89"/>
      <c r="DOL238" s="89"/>
      <c r="DOM238" s="89"/>
      <c r="DON238" s="89"/>
      <c r="DOO238" s="89"/>
      <c r="DOP238" s="89"/>
      <c r="DOQ238" s="89"/>
      <c r="DOR238" s="89"/>
      <c r="DOS238" s="89"/>
      <c r="DOT238" s="89"/>
      <c r="DOU238" s="89"/>
      <c r="DOX238" s="89"/>
      <c r="DPA238" s="89"/>
      <c r="DPD238" s="89"/>
      <c r="DPG238" s="89"/>
      <c r="DPJ238" s="89"/>
      <c r="DPV238" s="89"/>
      <c r="DPY238" s="89"/>
      <c r="DQB238" s="89"/>
      <c r="DQE238" s="89"/>
      <c r="DQK238" s="89"/>
      <c r="DQN238" s="89"/>
      <c r="DQT238" s="89"/>
      <c r="DQW238" s="89"/>
      <c r="DQZ238" s="89"/>
      <c r="DRC238" s="89"/>
      <c r="DRI238" s="89"/>
      <c r="DRL238" s="89"/>
      <c r="DRR238" s="89"/>
      <c r="DRT238" s="89"/>
      <c r="DRU238" s="89"/>
      <c r="DRW238" s="89"/>
      <c r="DRZ238" s="89"/>
      <c r="DSC238" s="89"/>
      <c r="DSN238" s="89"/>
      <c r="DSP238" s="89"/>
      <c r="DTB238" s="89"/>
      <c r="DTE238" s="89"/>
      <c r="DTM238" s="89"/>
      <c r="DUG238" s="89"/>
      <c r="DUI238" s="89"/>
      <c r="DUJ238" s="89"/>
      <c r="DUK238" s="89"/>
      <c r="DUL238" s="89"/>
      <c r="DUM238" s="89"/>
      <c r="DUN238" s="89"/>
      <c r="DVF238" s="89"/>
      <c r="DVG238" s="89"/>
      <c r="DVJ238" s="89"/>
      <c r="DVM238" s="89"/>
      <c r="DVO238" s="89"/>
      <c r="DVQ238" s="89"/>
      <c r="DVT238" s="89"/>
      <c r="DVW238" s="89"/>
      <c r="DVZ238" s="89"/>
      <c r="DWF238" s="89"/>
      <c r="DWI238" s="89"/>
      <c r="DWL238" s="89"/>
      <c r="DWQ238" s="89"/>
      <c r="DXE238" s="89"/>
      <c r="DXF238" s="89"/>
      <c r="DXG238" s="89"/>
      <c r="DXH238" s="89"/>
      <c r="DXI238" s="89"/>
      <c r="DXJ238" s="89"/>
      <c r="DXK238" s="89"/>
      <c r="DXL238" s="89"/>
      <c r="DXM238" s="89"/>
      <c r="DXN238" s="89"/>
      <c r="DXO238" s="89"/>
      <c r="DXP238" s="89"/>
      <c r="DXQ238" s="89"/>
      <c r="DXR238" s="89"/>
      <c r="DXS238" s="89"/>
      <c r="DXT238" s="89"/>
      <c r="DXU238" s="89"/>
      <c r="DXV238" s="89"/>
      <c r="DXW238" s="89"/>
      <c r="DXX238" s="89"/>
      <c r="DXY238" s="89"/>
      <c r="DXZ238" s="89"/>
      <c r="DYA238" s="89"/>
      <c r="DYB238" s="89"/>
      <c r="DYC238" s="89"/>
      <c r="DYD238" s="89"/>
      <c r="DYE238" s="89"/>
      <c r="DYF238" s="89"/>
      <c r="DYG238" s="89"/>
      <c r="DYH238" s="89"/>
      <c r="DYI238" s="89"/>
      <c r="DYJ238" s="89"/>
      <c r="DYK238" s="89"/>
      <c r="DYL238" s="89"/>
      <c r="DYM238" s="89"/>
      <c r="DYN238" s="89"/>
      <c r="DYO238" s="89"/>
      <c r="DYP238" s="89"/>
      <c r="DYQ238" s="89"/>
      <c r="DYT238" s="89"/>
      <c r="DYW238" s="89"/>
      <c r="DYZ238" s="89"/>
      <c r="DZC238" s="89"/>
      <c r="DZF238" s="89"/>
      <c r="DZR238" s="89"/>
      <c r="DZU238" s="89"/>
      <c r="DZX238" s="89"/>
      <c r="EAA238" s="89"/>
      <c r="EAG238" s="89"/>
      <c r="EAJ238" s="89"/>
      <c r="EAP238" s="89"/>
      <c r="EAS238" s="89"/>
      <c r="EAV238" s="89"/>
      <c r="EAY238" s="89"/>
      <c r="EBE238" s="89"/>
      <c r="EBH238" s="89"/>
      <c r="EBN238" s="89"/>
      <c r="EBP238" s="89"/>
      <c r="EBQ238" s="89"/>
      <c r="EBS238" s="89"/>
      <c r="EBV238" s="89"/>
      <c r="EBY238" s="89"/>
      <c r="ECJ238" s="89"/>
      <c r="ECL238" s="89"/>
      <c r="ECX238" s="89"/>
      <c r="EDA238" s="89"/>
      <c r="EDI238" s="89"/>
      <c r="EEC238" s="89"/>
      <c r="EEE238" s="89"/>
      <c r="EEF238" s="89"/>
      <c r="EEG238" s="89"/>
      <c r="EEH238" s="89"/>
      <c r="EEI238" s="89"/>
      <c r="EEJ238" s="89"/>
      <c r="EFB238" s="89"/>
      <c r="EFC238" s="89"/>
      <c r="EFF238" s="89"/>
      <c r="EFI238" s="89"/>
      <c r="EFK238" s="89"/>
      <c r="EFM238" s="89"/>
      <c r="EFP238" s="89"/>
      <c r="EFS238" s="89"/>
      <c r="EFV238" s="89"/>
      <c r="EGB238" s="89"/>
      <c r="EGE238" s="89"/>
      <c r="EGH238" s="89"/>
      <c r="EGM238" s="89"/>
      <c r="EHA238" s="89"/>
      <c r="EHB238" s="89"/>
      <c r="EHC238" s="89"/>
      <c r="EHD238" s="89"/>
      <c r="EHE238" s="89"/>
      <c r="EHF238" s="89"/>
      <c r="EHG238" s="89"/>
      <c r="EHH238" s="89"/>
      <c r="EHI238" s="89"/>
      <c r="EHJ238" s="89"/>
      <c r="EHK238" s="89"/>
      <c r="EHL238" s="89"/>
      <c r="EHM238" s="89"/>
      <c r="EHN238" s="89"/>
      <c r="EHO238" s="89"/>
      <c r="EHP238" s="89"/>
      <c r="EHQ238" s="89"/>
      <c r="EHR238" s="89"/>
      <c r="EHS238" s="89"/>
      <c r="EHT238" s="89"/>
      <c r="EHU238" s="89"/>
      <c r="EHV238" s="89"/>
      <c r="EHW238" s="89"/>
      <c r="EHX238" s="89"/>
      <c r="EHY238" s="89"/>
      <c r="EHZ238" s="89"/>
      <c r="EIA238" s="89"/>
      <c r="EIB238" s="89"/>
      <c r="EIC238" s="89"/>
      <c r="EID238" s="89"/>
      <c r="EIE238" s="89"/>
      <c r="EIF238" s="89"/>
      <c r="EIG238" s="89"/>
      <c r="EIH238" s="89"/>
      <c r="EII238" s="89"/>
      <c r="EIJ238" s="89"/>
      <c r="EIK238" s="89"/>
      <c r="EIL238" s="89"/>
      <c r="EIM238" s="89"/>
      <c r="EIP238" s="89"/>
      <c r="EIS238" s="89"/>
      <c r="EIV238" s="89"/>
      <c r="EIY238" s="89"/>
      <c r="EJB238" s="89"/>
      <c r="EJN238" s="89"/>
      <c r="EJQ238" s="89"/>
      <c r="EJT238" s="89"/>
      <c r="EJW238" s="89"/>
      <c r="EKC238" s="89"/>
      <c r="EKF238" s="89"/>
      <c r="EKL238" s="89"/>
      <c r="EKO238" s="89"/>
      <c r="EKR238" s="89"/>
      <c r="EKU238" s="89"/>
      <c r="ELA238" s="89"/>
      <c r="ELD238" s="89"/>
      <c r="ELJ238" s="89"/>
      <c r="ELL238" s="89"/>
      <c r="ELM238" s="89"/>
      <c r="ELO238" s="89"/>
      <c r="ELR238" s="89"/>
      <c r="ELU238" s="89"/>
      <c r="EMF238" s="89"/>
      <c r="EMH238" s="89"/>
      <c r="EMT238" s="89"/>
      <c r="EMW238" s="89"/>
      <c r="ENE238" s="89"/>
      <c r="ENY238" s="89"/>
      <c r="EOA238" s="89"/>
      <c r="EOB238" s="89"/>
      <c r="EOC238" s="89"/>
      <c r="EOD238" s="89"/>
      <c r="EOE238" s="89"/>
      <c r="EOF238" s="89"/>
      <c r="EOX238" s="89"/>
      <c r="EOY238" s="89"/>
      <c r="EPB238" s="89"/>
      <c r="EPE238" s="89"/>
      <c r="EPG238" s="89"/>
      <c r="EPI238" s="89"/>
      <c r="EPL238" s="89"/>
      <c r="EPO238" s="89"/>
      <c r="EPR238" s="89"/>
      <c r="EPX238" s="89"/>
      <c r="EQA238" s="89"/>
      <c r="EQD238" s="89"/>
      <c r="EQI238" s="89"/>
      <c r="EQW238" s="89"/>
      <c r="EQX238" s="89"/>
      <c r="EQY238" s="89"/>
      <c r="EQZ238" s="89"/>
      <c r="ERA238" s="89"/>
      <c r="ERB238" s="89"/>
      <c r="ERC238" s="89"/>
      <c r="ERD238" s="89"/>
      <c r="ERE238" s="89"/>
      <c r="ERF238" s="89"/>
      <c r="ERG238" s="89"/>
      <c r="ERH238" s="89"/>
      <c r="ERI238" s="89"/>
      <c r="ERJ238" s="89"/>
      <c r="ERK238" s="89"/>
      <c r="ERL238" s="89"/>
      <c r="ERM238" s="89"/>
      <c r="ERN238" s="89"/>
      <c r="ERO238" s="89"/>
      <c r="ERP238" s="89"/>
      <c r="ERQ238" s="89"/>
      <c r="ERR238" s="89"/>
      <c r="ERS238" s="89"/>
      <c r="ERT238" s="89"/>
      <c r="ERU238" s="89"/>
      <c r="ERV238" s="89"/>
      <c r="ERW238" s="89"/>
      <c r="ERX238" s="89"/>
      <c r="ERY238" s="89"/>
      <c r="ERZ238" s="89"/>
      <c r="ESA238" s="89"/>
      <c r="ESB238" s="89"/>
      <c r="ESC238" s="89"/>
      <c r="ESD238" s="89"/>
      <c r="ESE238" s="89"/>
      <c r="ESF238" s="89"/>
      <c r="ESG238" s="89"/>
      <c r="ESH238" s="89"/>
      <c r="ESI238" s="89"/>
      <c r="ESL238" s="89"/>
      <c r="ESO238" s="89"/>
      <c r="ESR238" s="89"/>
      <c r="ESU238" s="89"/>
      <c r="ESX238" s="89"/>
      <c r="ETJ238" s="89"/>
      <c r="ETM238" s="89"/>
      <c r="ETP238" s="89"/>
      <c r="ETS238" s="89"/>
      <c r="ETY238" s="89"/>
      <c r="EUB238" s="89"/>
      <c r="EUH238" s="89"/>
      <c r="EUK238" s="89"/>
      <c r="EUN238" s="89"/>
      <c r="EUQ238" s="89"/>
      <c r="EUW238" s="89"/>
      <c r="EUZ238" s="89"/>
      <c r="EVF238" s="89"/>
      <c r="EVH238" s="89"/>
      <c r="EVI238" s="89"/>
      <c r="EVK238" s="89"/>
      <c r="EVN238" s="89"/>
      <c r="EVQ238" s="89"/>
      <c r="EWB238" s="89"/>
      <c r="EWD238" s="89"/>
      <c r="EWP238" s="89"/>
      <c r="EWS238" s="89"/>
      <c r="EXA238" s="89"/>
      <c r="EXU238" s="89"/>
      <c r="EXW238" s="89"/>
      <c r="EXX238" s="89"/>
      <c r="EXY238" s="89"/>
      <c r="EXZ238" s="89"/>
      <c r="EYA238" s="89"/>
      <c r="EYB238" s="89"/>
      <c r="EYT238" s="89"/>
      <c r="EYU238" s="89"/>
      <c r="EYX238" s="89"/>
      <c r="EZA238" s="89"/>
      <c r="EZC238" s="89"/>
      <c r="EZE238" s="89"/>
      <c r="EZH238" s="89"/>
      <c r="EZK238" s="89"/>
      <c r="EZN238" s="89"/>
      <c r="EZT238" s="89"/>
      <c r="EZW238" s="89"/>
      <c r="EZZ238" s="89"/>
      <c r="FAE238" s="89"/>
      <c r="FAS238" s="89"/>
      <c r="FAT238" s="89"/>
      <c r="FAU238" s="89"/>
      <c r="FAV238" s="89"/>
      <c r="FAW238" s="89"/>
      <c r="FAX238" s="89"/>
      <c r="FAY238" s="89"/>
      <c r="FAZ238" s="89"/>
      <c r="FBA238" s="89"/>
      <c r="FBB238" s="89"/>
      <c r="FBC238" s="89"/>
      <c r="FBD238" s="89"/>
      <c r="FBE238" s="89"/>
      <c r="FBF238" s="89"/>
      <c r="FBG238" s="89"/>
      <c r="FBH238" s="89"/>
      <c r="FBI238" s="89"/>
      <c r="FBJ238" s="89"/>
      <c r="FBK238" s="89"/>
      <c r="FBL238" s="89"/>
      <c r="FBM238" s="89"/>
      <c r="FBN238" s="89"/>
      <c r="FBO238" s="89"/>
      <c r="FBP238" s="89"/>
      <c r="FBQ238" s="89"/>
      <c r="FBR238" s="89"/>
      <c r="FBS238" s="89"/>
      <c r="FBT238" s="89"/>
      <c r="FBU238" s="89"/>
      <c r="FBV238" s="89"/>
      <c r="FBW238" s="89"/>
      <c r="FBX238" s="89"/>
      <c r="FBY238" s="89"/>
      <c r="FBZ238" s="89"/>
      <c r="FCA238" s="89"/>
      <c r="FCB238" s="89"/>
      <c r="FCC238" s="89"/>
      <c r="FCD238" s="89"/>
      <c r="FCE238" s="89"/>
      <c r="FCH238" s="89"/>
      <c r="FCK238" s="89"/>
      <c r="FCN238" s="89"/>
      <c r="FCQ238" s="89"/>
      <c r="FCT238" s="89"/>
      <c r="FDF238" s="89"/>
      <c r="FDI238" s="89"/>
      <c r="FDL238" s="89"/>
      <c r="FDO238" s="89"/>
      <c r="FDU238" s="89"/>
      <c r="FDX238" s="89"/>
      <c r="FED238" s="89"/>
      <c r="FEG238" s="89"/>
      <c r="FEJ238" s="89"/>
      <c r="FEM238" s="89"/>
      <c r="FES238" s="89"/>
      <c r="FEV238" s="89"/>
      <c r="FFB238" s="89"/>
      <c r="FFD238" s="89"/>
      <c r="FFE238" s="89"/>
      <c r="FFG238" s="89"/>
      <c r="FFJ238" s="89"/>
      <c r="FFM238" s="89"/>
      <c r="FFX238" s="89"/>
      <c r="FFZ238" s="89"/>
      <c r="FGL238" s="89"/>
      <c r="FGO238" s="89"/>
      <c r="FGW238" s="89"/>
      <c r="FHQ238" s="89"/>
      <c r="FHS238" s="89"/>
      <c r="FHT238" s="89"/>
      <c r="FHU238" s="89"/>
      <c r="FHV238" s="89"/>
      <c r="FHW238" s="89"/>
      <c r="FHX238" s="89"/>
      <c r="FIP238" s="89"/>
      <c r="FIQ238" s="89"/>
      <c r="FIT238" s="89"/>
      <c r="FIW238" s="89"/>
      <c r="FIY238" s="89"/>
      <c r="FJA238" s="89"/>
      <c r="FJD238" s="89"/>
      <c r="FJG238" s="89"/>
      <c r="FJJ238" s="89"/>
      <c r="FJP238" s="89"/>
      <c r="FJS238" s="89"/>
      <c r="FJV238" s="89"/>
      <c r="FKA238" s="89"/>
      <c r="FKO238" s="89"/>
      <c r="FKP238" s="89"/>
      <c r="FKQ238" s="89"/>
      <c r="FKR238" s="89"/>
      <c r="FKS238" s="89"/>
      <c r="FKT238" s="89"/>
      <c r="FKU238" s="89"/>
      <c r="FKV238" s="89"/>
      <c r="FKW238" s="89"/>
      <c r="FKX238" s="89"/>
      <c r="FKY238" s="89"/>
      <c r="FKZ238" s="89"/>
      <c r="FLA238" s="89"/>
      <c r="FLB238" s="89"/>
      <c r="FLC238" s="89"/>
      <c r="FLD238" s="89"/>
      <c r="FLE238" s="89"/>
      <c r="FLF238" s="89"/>
      <c r="FLG238" s="89"/>
      <c r="FLH238" s="89"/>
      <c r="FLI238" s="89"/>
      <c r="FLJ238" s="89"/>
      <c r="FLK238" s="89"/>
      <c r="FLL238" s="89"/>
      <c r="FLM238" s="89"/>
      <c r="FLN238" s="89"/>
      <c r="FLO238" s="89"/>
      <c r="FLP238" s="89"/>
      <c r="FLQ238" s="89"/>
      <c r="FLR238" s="89"/>
      <c r="FLS238" s="89"/>
      <c r="FLT238" s="89"/>
      <c r="FLU238" s="89"/>
      <c r="FLV238" s="89"/>
      <c r="FLW238" s="89"/>
      <c r="FLX238" s="89"/>
      <c r="FLY238" s="89"/>
      <c r="FLZ238" s="89"/>
      <c r="FMA238" s="89"/>
      <c r="FMD238" s="89"/>
      <c r="FMG238" s="89"/>
      <c r="FMJ238" s="89"/>
      <c r="FMM238" s="89"/>
      <c r="FMP238" s="89"/>
      <c r="FNB238" s="89"/>
      <c r="FNE238" s="89"/>
      <c r="FNH238" s="89"/>
      <c r="FNK238" s="89"/>
      <c r="FNQ238" s="89"/>
      <c r="FNT238" s="89"/>
      <c r="FNZ238" s="89"/>
      <c r="FOC238" s="89"/>
      <c r="FOF238" s="89"/>
      <c r="FOI238" s="89"/>
      <c r="FOO238" s="89"/>
      <c r="FOR238" s="89"/>
      <c r="FOX238" s="89"/>
      <c r="FOZ238" s="89"/>
      <c r="FPA238" s="89"/>
      <c r="FPC238" s="89"/>
      <c r="FPF238" s="89"/>
      <c r="FPI238" s="89"/>
      <c r="FPT238" s="89"/>
      <c r="FPV238" s="89"/>
      <c r="FQH238" s="89"/>
      <c r="FQK238" s="89"/>
      <c r="FQS238" s="89"/>
      <c r="FRM238" s="89"/>
      <c r="FRO238" s="89"/>
      <c r="FRP238" s="89"/>
      <c r="FRQ238" s="89"/>
      <c r="FRR238" s="89"/>
      <c r="FRS238" s="89"/>
      <c r="FRT238" s="89"/>
      <c r="FSL238" s="89"/>
      <c r="FSM238" s="89"/>
      <c r="FSP238" s="89"/>
      <c r="FSS238" s="89"/>
      <c r="FSU238" s="89"/>
      <c r="FSW238" s="89"/>
      <c r="FSZ238" s="89"/>
      <c r="FTC238" s="89"/>
      <c r="FTF238" s="89"/>
      <c r="FTL238" s="89"/>
      <c r="FTO238" s="89"/>
      <c r="FTR238" s="89"/>
      <c r="FTW238" s="89"/>
      <c r="FUK238" s="89"/>
      <c r="FUL238" s="89"/>
      <c r="FUM238" s="89"/>
      <c r="FUN238" s="89"/>
      <c r="FUO238" s="89"/>
      <c r="FUP238" s="89"/>
      <c r="FUQ238" s="89"/>
      <c r="FUR238" s="89"/>
      <c r="FUS238" s="89"/>
      <c r="FUT238" s="89"/>
      <c r="FUU238" s="89"/>
      <c r="FUV238" s="89"/>
      <c r="FUW238" s="89"/>
      <c r="FUX238" s="89"/>
      <c r="FUY238" s="89"/>
      <c r="FUZ238" s="89"/>
      <c r="FVA238" s="89"/>
      <c r="FVB238" s="89"/>
      <c r="FVC238" s="89"/>
      <c r="FVD238" s="89"/>
      <c r="FVE238" s="89"/>
      <c r="FVF238" s="89"/>
      <c r="FVG238" s="89"/>
      <c r="FVH238" s="89"/>
      <c r="FVI238" s="89"/>
      <c r="FVJ238" s="89"/>
      <c r="FVK238" s="89"/>
      <c r="FVL238" s="89"/>
      <c r="FVM238" s="89"/>
      <c r="FVN238" s="89"/>
      <c r="FVO238" s="89"/>
      <c r="FVP238" s="89"/>
      <c r="FVQ238" s="89"/>
      <c r="FVR238" s="89"/>
      <c r="FVS238" s="89"/>
      <c r="FVT238" s="89"/>
      <c r="FVU238" s="89"/>
      <c r="FVV238" s="89"/>
      <c r="FVW238" s="89"/>
      <c r="FVZ238" s="89"/>
      <c r="FWC238" s="89"/>
      <c r="FWF238" s="89"/>
      <c r="FWI238" s="89"/>
      <c r="FWL238" s="89"/>
      <c r="FWX238" s="89"/>
      <c r="FXA238" s="89"/>
      <c r="FXD238" s="89"/>
      <c r="FXG238" s="89"/>
      <c r="FXM238" s="89"/>
      <c r="FXP238" s="89"/>
      <c r="FXV238" s="89"/>
      <c r="FXY238" s="89"/>
      <c r="FYB238" s="89"/>
      <c r="FYE238" s="89"/>
      <c r="FYK238" s="89"/>
      <c r="FYN238" s="89"/>
      <c r="FYT238" s="89"/>
      <c r="FYV238" s="89"/>
      <c r="FYW238" s="89"/>
      <c r="FYY238" s="89"/>
      <c r="FZB238" s="89"/>
      <c r="FZE238" s="89"/>
      <c r="FZP238" s="89"/>
      <c r="FZR238" s="89"/>
      <c r="GAD238" s="89"/>
      <c r="GAG238" s="89"/>
      <c r="GAO238" s="89"/>
      <c r="GBI238" s="89"/>
      <c r="GBK238" s="89"/>
      <c r="GBL238" s="89"/>
      <c r="GBM238" s="89"/>
      <c r="GBN238" s="89"/>
      <c r="GBO238" s="89"/>
      <c r="GBP238" s="89"/>
      <c r="GCH238" s="89"/>
      <c r="GCI238" s="89"/>
      <c r="GCL238" s="89"/>
      <c r="GCO238" s="89"/>
      <c r="GCQ238" s="89"/>
      <c r="GCS238" s="89"/>
      <c r="GCV238" s="89"/>
      <c r="GCY238" s="89"/>
      <c r="GDB238" s="89"/>
      <c r="GDH238" s="89"/>
      <c r="GDK238" s="89"/>
      <c r="GDN238" s="89"/>
      <c r="GDS238" s="89"/>
      <c r="GEG238" s="89"/>
      <c r="GEH238" s="89"/>
      <c r="GEI238" s="89"/>
      <c r="GEJ238" s="89"/>
      <c r="GEK238" s="89"/>
      <c r="GEL238" s="89"/>
      <c r="GEM238" s="89"/>
      <c r="GEN238" s="89"/>
      <c r="GEO238" s="89"/>
      <c r="GEP238" s="89"/>
      <c r="GEQ238" s="89"/>
      <c r="GER238" s="89"/>
      <c r="GES238" s="89"/>
      <c r="GET238" s="89"/>
      <c r="GEU238" s="89"/>
      <c r="GEV238" s="89"/>
      <c r="GEW238" s="89"/>
      <c r="GEX238" s="89"/>
      <c r="GEY238" s="89"/>
      <c r="GEZ238" s="89"/>
      <c r="GFA238" s="89"/>
      <c r="GFB238" s="89"/>
      <c r="GFC238" s="89"/>
      <c r="GFD238" s="89"/>
      <c r="GFE238" s="89"/>
      <c r="GFF238" s="89"/>
      <c r="GFG238" s="89"/>
      <c r="GFH238" s="89"/>
      <c r="GFI238" s="89"/>
      <c r="GFJ238" s="89"/>
      <c r="GFK238" s="89"/>
      <c r="GFL238" s="89"/>
      <c r="GFM238" s="89"/>
      <c r="GFN238" s="89"/>
      <c r="GFO238" s="89"/>
      <c r="GFP238" s="89"/>
      <c r="GFQ238" s="89"/>
      <c r="GFR238" s="89"/>
      <c r="GFS238" s="89"/>
      <c r="GFV238" s="89"/>
      <c r="GFY238" s="89"/>
      <c r="GGB238" s="89"/>
      <c r="GGE238" s="89"/>
      <c r="GGH238" s="89"/>
      <c r="GGT238" s="89"/>
      <c r="GGW238" s="89"/>
      <c r="GGZ238" s="89"/>
      <c r="GHC238" s="89"/>
      <c r="GHI238" s="89"/>
      <c r="GHL238" s="89"/>
      <c r="GHR238" s="89"/>
      <c r="GHU238" s="89"/>
      <c r="GHX238" s="89"/>
      <c r="GIA238" s="89"/>
      <c r="GIG238" s="89"/>
      <c r="GIJ238" s="89"/>
      <c r="GIP238" s="89"/>
      <c r="GIR238" s="89"/>
      <c r="GIS238" s="89"/>
      <c r="GIU238" s="89"/>
      <c r="GIX238" s="89"/>
      <c r="GJA238" s="89"/>
      <c r="GJL238" s="89"/>
      <c r="GJN238" s="89"/>
      <c r="GJZ238" s="89"/>
      <c r="GKC238" s="89"/>
      <c r="GKK238" s="89"/>
      <c r="GLE238" s="89"/>
      <c r="GLG238" s="89"/>
      <c r="GLH238" s="89"/>
      <c r="GLI238" s="89"/>
      <c r="GLJ238" s="89"/>
      <c r="GLK238" s="89"/>
      <c r="GLL238" s="89"/>
      <c r="GMD238" s="89"/>
      <c r="GME238" s="89"/>
      <c r="GMH238" s="89"/>
      <c r="GMK238" s="89"/>
      <c r="GMM238" s="89"/>
      <c r="GMO238" s="89"/>
      <c r="GMR238" s="89"/>
      <c r="GMU238" s="89"/>
      <c r="GMX238" s="89"/>
      <c r="GND238" s="89"/>
      <c r="GNG238" s="89"/>
      <c r="GNJ238" s="89"/>
      <c r="GNO238" s="89"/>
      <c r="GOC238" s="89"/>
      <c r="GOD238" s="89"/>
      <c r="GOE238" s="89"/>
      <c r="GOF238" s="89"/>
      <c r="GOG238" s="89"/>
      <c r="GOH238" s="89"/>
      <c r="GOI238" s="89"/>
      <c r="GOJ238" s="89"/>
      <c r="GOK238" s="89"/>
      <c r="GOL238" s="89"/>
      <c r="GOM238" s="89"/>
      <c r="GON238" s="89"/>
      <c r="GOO238" s="89"/>
      <c r="GOP238" s="89"/>
      <c r="GOQ238" s="89"/>
      <c r="GOR238" s="89"/>
      <c r="GOS238" s="89"/>
      <c r="GOT238" s="89"/>
      <c r="GOU238" s="89"/>
      <c r="GOV238" s="89"/>
      <c r="GOW238" s="89"/>
      <c r="GOX238" s="89"/>
      <c r="GOY238" s="89"/>
      <c r="GOZ238" s="89"/>
      <c r="GPA238" s="89"/>
      <c r="GPB238" s="89"/>
      <c r="GPC238" s="89"/>
      <c r="GPD238" s="89"/>
      <c r="GPE238" s="89"/>
      <c r="GPF238" s="89"/>
      <c r="GPG238" s="89"/>
      <c r="GPH238" s="89"/>
      <c r="GPI238" s="89"/>
      <c r="GPJ238" s="89"/>
      <c r="GPK238" s="89"/>
      <c r="GPL238" s="89"/>
      <c r="GPM238" s="89"/>
      <c r="GPN238" s="89"/>
      <c r="GPO238" s="89"/>
      <c r="GPR238" s="89"/>
      <c r="GPU238" s="89"/>
      <c r="GPX238" s="89"/>
      <c r="GQA238" s="89"/>
      <c r="GQD238" s="89"/>
      <c r="GQP238" s="89"/>
      <c r="GQS238" s="89"/>
      <c r="GQV238" s="89"/>
      <c r="GQY238" s="89"/>
      <c r="GRE238" s="89"/>
      <c r="GRH238" s="89"/>
      <c r="GRN238" s="89"/>
      <c r="GRQ238" s="89"/>
      <c r="GRT238" s="89"/>
      <c r="GRW238" s="89"/>
      <c r="GSC238" s="89"/>
      <c r="GSF238" s="89"/>
      <c r="GSL238" s="89"/>
      <c r="GSN238" s="89"/>
      <c r="GSO238" s="89"/>
      <c r="GSQ238" s="89"/>
      <c r="GST238" s="89"/>
      <c r="GSW238" s="89"/>
      <c r="GTH238" s="89"/>
      <c r="GTJ238" s="89"/>
      <c r="GTV238" s="89"/>
      <c r="GTY238" s="89"/>
      <c r="GUG238" s="89"/>
      <c r="GVA238" s="89"/>
      <c r="GVC238" s="89"/>
      <c r="GVD238" s="89"/>
      <c r="GVE238" s="89"/>
      <c r="GVF238" s="89"/>
      <c r="GVG238" s="89"/>
      <c r="GVH238" s="89"/>
      <c r="GVZ238" s="89"/>
      <c r="GWA238" s="89"/>
      <c r="GWD238" s="89"/>
      <c r="GWG238" s="89"/>
      <c r="GWI238" s="89"/>
      <c r="GWK238" s="89"/>
      <c r="GWN238" s="89"/>
      <c r="GWQ238" s="89"/>
      <c r="GWT238" s="89"/>
      <c r="GWZ238" s="89"/>
      <c r="GXC238" s="89"/>
      <c r="GXF238" s="89"/>
      <c r="GXK238" s="89"/>
      <c r="GXY238" s="89"/>
      <c r="GXZ238" s="89"/>
      <c r="GYA238" s="89"/>
      <c r="GYB238" s="89"/>
      <c r="GYC238" s="89"/>
      <c r="GYD238" s="89"/>
      <c r="GYE238" s="89"/>
      <c r="GYF238" s="89"/>
      <c r="GYG238" s="89"/>
      <c r="GYH238" s="89"/>
      <c r="GYI238" s="89"/>
      <c r="GYJ238" s="89"/>
      <c r="GYK238" s="89"/>
      <c r="GYL238" s="89"/>
      <c r="GYM238" s="89"/>
      <c r="GYN238" s="89"/>
      <c r="GYO238" s="89"/>
      <c r="GYP238" s="89"/>
      <c r="GYQ238" s="89"/>
      <c r="GYR238" s="89"/>
      <c r="GYS238" s="89"/>
      <c r="GYT238" s="89"/>
      <c r="GYU238" s="89"/>
      <c r="GYV238" s="89"/>
      <c r="GYW238" s="89"/>
      <c r="GYX238" s="89"/>
      <c r="GYY238" s="89"/>
      <c r="GYZ238" s="89"/>
      <c r="GZA238" s="89"/>
      <c r="GZB238" s="89"/>
      <c r="GZC238" s="89"/>
      <c r="GZD238" s="89"/>
      <c r="GZE238" s="89"/>
      <c r="GZF238" s="89"/>
      <c r="GZG238" s="89"/>
      <c r="GZH238" s="89"/>
      <c r="GZI238" s="89"/>
      <c r="GZJ238" s="89"/>
      <c r="GZK238" s="89"/>
      <c r="GZN238" s="89"/>
      <c r="GZQ238" s="89"/>
      <c r="GZT238" s="89"/>
      <c r="GZW238" s="89"/>
      <c r="GZZ238" s="89"/>
      <c r="HAL238" s="89"/>
      <c r="HAO238" s="89"/>
      <c r="HAR238" s="89"/>
      <c r="HAU238" s="89"/>
      <c r="HBA238" s="89"/>
      <c r="HBD238" s="89"/>
      <c r="HBJ238" s="89"/>
      <c r="HBM238" s="89"/>
      <c r="HBP238" s="89"/>
      <c r="HBS238" s="89"/>
      <c r="HBY238" s="89"/>
      <c r="HCB238" s="89"/>
      <c r="HCH238" s="89"/>
      <c r="HCJ238" s="89"/>
      <c r="HCK238" s="89"/>
      <c r="HCM238" s="89"/>
      <c r="HCP238" s="89"/>
      <c r="HCS238" s="89"/>
      <c r="HDD238" s="89"/>
      <c r="HDF238" s="89"/>
      <c r="HDR238" s="89"/>
      <c r="HDU238" s="89"/>
      <c r="HEC238" s="89"/>
      <c r="HEW238" s="89"/>
      <c r="HEY238" s="89"/>
      <c r="HEZ238" s="89"/>
      <c r="HFA238" s="89"/>
      <c r="HFB238" s="89"/>
      <c r="HFC238" s="89"/>
      <c r="HFD238" s="89"/>
      <c r="HFV238" s="89"/>
      <c r="HFW238" s="89"/>
      <c r="HFZ238" s="89"/>
      <c r="HGC238" s="89"/>
      <c r="HGE238" s="89"/>
      <c r="HGG238" s="89"/>
      <c r="HGJ238" s="89"/>
      <c r="HGM238" s="89"/>
      <c r="HGP238" s="89"/>
      <c r="HGV238" s="89"/>
      <c r="HGY238" s="89"/>
      <c r="HHB238" s="89"/>
      <c r="HHG238" s="89"/>
      <c r="HHU238" s="89"/>
      <c r="HHV238" s="89"/>
      <c r="HHW238" s="89"/>
      <c r="HHX238" s="89"/>
      <c r="HHY238" s="89"/>
      <c r="HHZ238" s="89"/>
      <c r="HIA238" s="89"/>
      <c r="HIB238" s="89"/>
      <c r="HIC238" s="89"/>
      <c r="HID238" s="89"/>
      <c r="HIE238" s="89"/>
      <c r="HIF238" s="89"/>
      <c r="HIG238" s="89"/>
      <c r="HIH238" s="89"/>
      <c r="HII238" s="89"/>
      <c r="HIJ238" s="89"/>
      <c r="HIK238" s="89"/>
      <c r="HIL238" s="89"/>
      <c r="HIM238" s="89"/>
      <c r="HIN238" s="89"/>
      <c r="HIO238" s="89"/>
      <c r="HIP238" s="89"/>
      <c r="HIQ238" s="89"/>
      <c r="HIR238" s="89"/>
      <c r="HIS238" s="89"/>
      <c r="HIT238" s="89"/>
      <c r="HIU238" s="89"/>
      <c r="HIV238" s="89"/>
      <c r="HIW238" s="89"/>
      <c r="HIX238" s="89"/>
      <c r="HIY238" s="89"/>
      <c r="HIZ238" s="89"/>
      <c r="HJA238" s="89"/>
      <c r="HJB238" s="89"/>
      <c r="HJC238" s="89"/>
      <c r="HJD238" s="89"/>
      <c r="HJE238" s="89"/>
      <c r="HJF238" s="89"/>
      <c r="HJG238" s="89"/>
      <c r="HJJ238" s="89"/>
      <c r="HJM238" s="89"/>
      <c r="HJP238" s="89"/>
      <c r="HJS238" s="89"/>
      <c r="HJV238" s="89"/>
      <c r="HKH238" s="89"/>
      <c r="HKK238" s="89"/>
      <c r="HKN238" s="89"/>
      <c r="HKQ238" s="89"/>
      <c r="HKW238" s="89"/>
      <c r="HKZ238" s="89"/>
      <c r="HLF238" s="89"/>
      <c r="HLI238" s="89"/>
      <c r="HLL238" s="89"/>
      <c r="HLO238" s="89"/>
      <c r="HLU238" s="89"/>
      <c r="HLX238" s="89"/>
      <c r="HMD238" s="89"/>
      <c r="HMF238" s="89"/>
      <c r="HMG238" s="89"/>
      <c r="HMI238" s="89"/>
      <c r="HML238" s="89"/>
      <c r="HMO238" s="89"/>
      <c r="HMZ238" s="89"/>
      <c r="HNB238" s="89"/>
      <c r="HNN238" s="89"/>
      <c r="HNQ238" s="89"/>
      <c r="HNY238" s="89"/>
      <c r="HOS238" s="89"/>
      <c r="HOU238" s="89"/>
      <c r="HOV238" s="89"/>
      <c r="HOW238" s="89"/>
      <c r="HOX238" s="89"/>
      <c r="HOY238" s="89"/>
      <c r="HOZ238" s="89"/>
      <c r="HPR238" s="89"/>
      <c r="HPS238" s="89"/>
      <c r="HPV238" s="89"/>
      <c r="HPY238" s="89"/>
      <c r="HQA238" s="89"/>
      <c r="HQC238" s="89"/>
      <c r="HQF238" s="89"/>
      <c r="HQI238" s="89"/>
      <c r="HQL238" s="89"/>
      <c r="HQR238" s="89"/>
      <c r="HQU238" s="89"/>
      <c r="HQX238" s="89"/>
      <c r="HRC238" s="89"/>
      <c r="HRQ238" s="89"/>
      <c r="HRR238" s="89"/>
      <c r="HRS238" s="89"/>
      <c r="HRT238" s="89"/>
      <c r="HRU238" s="89"/>
      <c r="HRV238" s="89"/>
      <c r="HRW238" s="89"/>
      <c r="HRX238" s="89"/>
      <c r="HRY238" s="89"/>
      <c r="HRZ238" s="89"/>
      <c r="HSA238" s="89"/>
      <c r="HSB238" s="89"/>
      <c r="HSC238" s="89"/>
      <c r="HSD238" s="89"/>
      <c r="HSE238" s="89"/>
      <c r="HSF238" s="89"/>
      <c r="HSG238" s="89"/>
      <c r="HSH238" s="89"/>
      <c r="HSI238" s="89"/>
      <c r="HSJ238" s="89"/>
      <c r="HSK238" s="89"/>
      <c r="HSL238" s="89"/>
      <c r="HSM238" s="89"/>
      <c r="HSN238" s="89"/>
      <c r="HSO238" s="89"/>
      <c r="HSP238" s="89"/>
      <c r="HSQ238" s="89"/>
      <c r="HSR238" s="89"/>
      <c r="HSS238" s="89"/>
      <c r="HST238" s="89"/>
      <c r="HSU238" s="89"/>
      <c r="HSV238" s="89"/>
      <c r="HSW238" s="89"/>
      <c r="HSX238" s="89"/>
      <c r="HSY238" s="89"/>
      <c r="HSZ238" s="89"/>
      <c r="HTA238" s="89"/>
      <c r="HTB238" s="89"/>
      <c r="HTC238" s="89"/>
      <c r="HTF238" s="89"/>
      <c r="HTI238" s="89"/>
      <c r="HTL238" s="89"/>
      <c r="HTO238" s="89"/>
      <c r="HTR238" s="89"/>
      <c r="HUD238" s="89"/>
      <c r="HUG238" s="89"/>
      <c r="HUJ238" s="89"/>
      <c r="HUM238" s="89"/>
      <c r="HUS238" s="89"/>
      <c r="HUV238" s="89"/>
      <c r="HVB238" s="89"/>
      <c r="HVE238" s="89"/>
      <c r="HVH238" s="89"/>
      <c r="HVK238" s="89"/>
      <c r="HVQ238" s="89"/>
      <c r="HVT238" s="89"/>
      <c r="HVZ238" s="89"/>
      <c r="HWB238" s="89"/>
      <c r="HWC238" s="89"/>
      <c r="HWE238" s="89"/>
      <c r="HWH238" s="89"/>
      <c r="HWK238" s="89"/>
      <c r="HWV238" s="89"/>
      <c r="HWX238" s="89"/>
      <c r="HXJ238" s="89"/>
      <c r="HXM238" s="89"/>
      <c r="HXU238" s="89"/>
      <c r="HYO238" s="89"/>
      <c r="HYQ238" s="89"/>
      <c r="HYR238" s="89"/>
      <c r="HYS238" s="89"/>
      <c r="HYT238" s="89"/>
      <c r="HYU238" s="89"/>
      <c r="HYV238" s="89"/>
      <c r="HZN238" s="89"/>
      <c r="HZO238" s="89"/>
      <c r="HZR238" s="89"/>
      <c r="HZU238" s="89"/>
      <c r="HZW238" s="89"/>
      <c r="HZY238" s="89"/>
      <c r="IAB238" s="89"/>
      <c r="IAE238" s="89"/>
      <c r="IAH238" s="89"/>
      <c r="IAN238" s="89"/>
      <c r="IAQ238" s="89"/>
      <c r="IAT238" s="89"/>
      <c r="IAY238" s="89"/>
      <c r="IBM238" s="89"/>
      <c r="IBN238" s="89"/>
      <c r="IBO238" s="89"/>
      <c r="IBP238" s="89"/>
      <c r="IBQ238" s="89"/>
      <c r="IBR238" s="89"/>
      <c r="IBS238" s="89"/>
      <c r="IBT238" s="89"/>
      <c r="IBU238" s="89"/>
      <c r="IBV238" s="89"/>
      <c r="IBW238" s="89"/>
      <c r="IBX238" s="89"/>
      <c r="IBY238" s="89"/>
      <c r="IBZ238" s="89"/>
      <c r="ICA238" s="89"/>
      <c r="ICB238" s="89"/>
      <c r="ICC238" s="89"/>
      <c r="ICD238" s="89"/>
      <c r="ICE238" s="89"/>
      <c r="ICF238" s="89"/>
      <c r="ICG238" s="89"/>
      <c r="ICH238" s="89"/>
      <c r="ICI238" s="89"/>
      <c r="ICJ238" s="89"/>
      <c r="ICK238" s="89"/>
      <c r="ICL238" s="89"/>
      <c r="ICM238" s="89"/>
      <c r="ICN238" s="89"/>
      <c r="ICO238" s="89"/>
      <c r="ICP238" s="89"/>
      <c r="ICQ238" s="89"/>
      <c r="ICR238" s="89"/>
      <c r="ICS238" s="89"/>
      <c r="ICT238" s="89"/>
      <c r="ICU238" s="89"/>
      <c r="ICV238" s="89"/>
      <c r="ICW238" s="89"/>
      <c r="ICX238" s="89"/>
      <c r="ICY238" s="89"/>
      <c r="IDB238" s="89"/>
      <c r="IDE238" s="89"/>
      <c r="IDH238" s="89"/>
      <c r="IDK238" s="89"/>
      <c r="IDN238" s="89"/>
      <c r="IDZ238" s="89"/>
      <c r="IEC238" s="89"/>
      <c r="IEF238" s="89"/>
      <c r="IEI238" s="89"/>
      <c r="IEO238" s="89"/>
      <c r="IER238" s="89"/>
      <c r="IEX238" s="89"/>
      <c r="IFA238" s="89"/>
      <c r="IFD238" s="89"/>
      <c r="IFG238" s="89"/>
      <c r="IFM238" s="89"/>
      <c r="IFP238" s="89"/>
      <c r="IFV238" s="89"/>
      <c r="IFX238" s="89"/>
      <c r="IFY238" s="89"/>
      <c r="IGA238" s="89"/>
      <c r="IGD238" s="89"/>
      <c r="IGG238" s="89"/>
      <c r="IGR238" s="89"/>
      <c r="IGT238" s="89"/>
      <c r="IHF238" s="89"/>
      <c r="IHI238" s="89"/>
      <c r="IHQ238" s="89"/>
      <c r="IIK238" s="89"/>
      <c r="IIM238" s="89"/>
      <c r="IIN238" s="89"/>
      <c r="IIO238" s="89"/>
      <c r="IIP238" s="89"/>
      <c r="IIQ238" s="89"/>
      <c r="IIR238" s="89"/>
      <c r="IJJ238" s="89"/>
      <c r="IJK238" s="89"/>
      <c r="IJN238" s="89"/>
      <c r="IJQ238" s="89"/>
      <c r="IJS238" s="89"/>
      <c r="IJU238" s="89"/>
      <c r="IJX238" s="89"/>
      <c r="IKA238" s="89"/>
      <c r="IKD238" s="89"/>
      <c r="IKJ238" s="89"/>
      <c r="IKM238" s="89"/>
      <c r="IKP238" s="89"/>
      <c r="IKU238" s="89"/>
      <c r="ILI238" s="89"/>
      <c r="ILJ238" s="89"/>
      <c r="ILK238" s="89"/>
      <c r="ILL238" s="89"/>
      <c r="ILM238" s="89"/>
      <c r="ILN238" s="89"/>
      <c r="ILO238" s="89"/>
      <c r="ILP238" s="89"/>
      <c r="ILQ238" s="89"/>
      <c r="ILR238" s="89"/>
      <c r="ILS238" s="89"/>
      <c r="ILT238" s="89"/>
      <c r="ILU238" s="89"/>
      <c r="ILV238" s="89"/>
      <c r="ILW238" s="89"/>
      <c r="ILX238" s="89"/>
      <c r="ILY238" s="89"/>
      <c r="ILZ238" s="89"/>
      <c r="IMA238" s="89"/>
      <c r="IMB238" s="89"/>
      <c r="IMC238" s="89"/>
      <c r="IMD238" s="89"/>
      <c r="IME238" s="89"/>
      <c r="IMF238" s="89"/>
      <c r="IMG238" s="89"/>
      <c r="IMH238" s="89"/>
      <c r="IMI238" s="89"/>
      <c r="IMJ238" s="89"/>
      <c r="IMK238" s="89"/>
      <c r="IML238" s="89"/>
      <c r="IMM238" s="89"/>
      <c r="IMN238" s="89"/>
      <c r="IMO238" s="89"/>
      <c r="IMP238" s="89"/>
      <c r="IMQ238" s="89"/>
      <c r="IMR238" s="89"/>
      <c r="IMS238" s="89"/>
      <c r="IMT238" s="89"/>
      <c r="IMU238" s="89"/>
      <c r="IMX238" s="89"/>
      <c r="INA238" s="89"/>
      <c r="IND238" s="89"/>
      <c r="ING238" s="89"/>
      <c r="INJ238" s="89"/>
      <c r="INV238" s="89"/>
      <c r="INY238" s="89"/>
      <c r="IOB238" s="89"/>
      <c r="IOE238" s="89"/>
      <c r="IOK238" s="89"/>
      <c r="ION238" s="89"/>
      <c r="IOT238" s="89"/>
      <c r="IOW238" s="89"/>
      <c r="IOZ238" s="89"/>
      <c r="IPC238" s="89"/>
      <c r="IPI238" s="89"/>
      <c r="IPL238" s="89"/>
      <c r="IPR238" s="89"/>
      <c r="IPT238" s="89"/>
      <c r="IPU238" s="89"/>
      <c r="IPW238" s="89"/>
      <c r="IPZ238" s="89"/>
      <c r="IQC238" s="89"/>
      <c r="IQN238" s="89"/>
      <c r="IQP238" s="89"/>
      <c r="IRB238" s="89"/>
      <c r="IRE238" s="89"/>
      <c r="IRM238" s="89"/>
      <c r="ISG238" s="89"/>
      <c r="ISI238" s="89"/>
      <c r="ISJ238" s="89"/>
      <c r="ISK238" s="89"/>
      <c r="ISL238" s="89"/>
      <c r="ISM238" s="89"/>
      <c r="ISN238" s="89"/>
      <c r="ITF238" s="89"/>
      <c r="ITG238" s="89"/>
      <c r="ITJ238" s="89"/>
      <c r="ITM238" s="89"/>
      <c r="ITO238" s="89"/>
      <c r="ITQ238" s="89"/>
      <c r="ITT238" s="89"/>
      <c r="ITW238" s="89"/>
      <c r="ITZ238" s="89"/>
      <c r="IUF238" s="89"/>
      <c r="IUI238" s="89"/>
      <c r="IUL238" s="89"/>
      <c r="IUQ238" s="89"/>
      <c r="IVE238" s="89"/>
      <c r="IVF238" s="89"/>
      <c r="IVG238" s="89"/>
      <c r="IVH238" s="89"/>
      <c r="IVI238" s="89"/>
      <c r="IVJ238" s="89"/>
      <c r="IVK238" s="89"/>
      <c r="IVL238" s="89"/>
      <c r="IVM238" s="89"/>
      <c r="IVN238" s="89"/>
      <c r="IVO238" s="89"/>
      <c r="IVP238" s="89"/>
      <c r="IVQ238" s="89"/>
      <c r="IVR238" s="89"/>
      <c r="IVS238" s="89"/>
      <c r="IVT238" s="89"/>
      <c r="IVU238" s="89"/>
      <c r="IVV238" s="89"/>
      <c r="IVW238" s="89"/>
      <c r="IVX238" s="89"/>
      <c r="IVY238" s="89"/>
      <c r="IVZ238" s="89"/>
      <c r="IWA238" s="89"/>
      <c r="IWB238" s="89"/>
      <c r="IWC238" s="89"/>
      <c r="IWD238" s="89"/>
      <c r="IWE238" s="89"/>
      <c r="IWF238" s="89"/>
      <c r="IWG238" s="89"/>
      <c r="IWH238" s="89"/>
      <c r="IWI238" s="89"/>
      <c r="IWJ238" s="89"/>
      <c r="IWK238" s="89"/>
      <c r="IWL238" s="89"/>
      <c r="IWM238" s="89"/>
      <c r="IWN238" s="89"/>
      <c r="IWO238" s="89"/>
      <c r="IWP238" s="89"/>
      <c r="IWQ238" s="89"/>
      <c r="IWT238" s="89"/>
      <c r="IWW238" s="89"/>
      <c r="IWZ238" s="89"/>
      <c r="IXC238" s="89"/>
      <c r="IXF238" s="89"/>
      <c r="IXR238" s="89"/>
      <c r="IXU238" s="89"/>
      <c r="IXX238" s="89"/>
      <c r="IYA238" s="89"/>
      <c r="IYG238" s="89"/>
      <c r="IYJ238" s="89"/>
      <c r="IYP238" s="89"/>
      <c r="IYS238" s="89"/>
      <c r="IYV238" s="89"/>
      <c r="IYY238" s="89"/>
      <c r="IZE238" s="89"/>
      <c r="IZH238" s="89"/>
      <c r="IZN238" s="89"/>
      <c r="IZP238" s="89"/>
      <c r="IZQ238" s="89"/>
      <c r="IZS238" s="89"/>
      <c r="IZV238" s="89"/>
      <c r="IZY238" s="89"/>
      <c r="JAJ238" s="89"/>
      <c r="JAL238" s="89"/>
      <c r="JAX238" s="89"/>
      <c r="JBA238" s="89"/>
      <c r="JBI238" s="89"/>
      <c r="JCC238" s="89"/>
      <c r="JCE238" s="89"/>
      <c r="JCF238" s="89"/>
      <c r="JCG238" s="89"/>
      <c r="JCH238" s="89"/>
      <c r="JCI238" s="89"/>
      <c r="JCJ238" s="89"/>
      <c r="JDB238" s="89"/>
      <c r="JDC238" s="89"/>
      <c r="JDF238" s="89"/>
      <c r="JDI238" s="89"/>
      <c r="JDK238" s="89"/>
      <c r="JDM238" s="89"/>
      <c r="JDP238" s="89"/>
      <c r="JDS238" s="89"/>
      <c r="JDV238" s="89"/>
      <c r="JEB238" s="89"/>
      <c r="JEE238" s="89"/>
      <c r="JEH238" s="89"/>
      <c r="JEM238" s="89"/>
      <c r="JFA238" s="89"/>
      <c r="JFB238" s="89"/>
      <c r="JFC238" s="89"/>
      <c r="JFD238" s="89"/>
      <c r="JFE238" s="89"/>
      <c r="JFF238" s="89"/>
      <c r="JFG238" s="89"/>
      <c r="JFH238" s="89"/>
      <c r="JFI238" s="89"/>
      <c r="JFJ238" s="89"/>
      <c r="JFK238" s="89"/>
      <c r="JFL238" s="89"/>
      <c r="JFM238" s="89"/>
      <c r="JFN238" s="89"/>
      <c r="JFO238" s="89"/>
      <c r="JFP238" s="89"/>
      <c r="JFQ238" s="89"/>
      <c r="JFR238" s="89"/>
      <c r="JFS238" s="89"/>
      <c r="JFT238" s="89"/>
      <c r="JFU238" s="89"/>
      <c r="JFV238" s="89"/>
      <c r="JFW238" s="89"/>
      <c r="JFX238" s="89"/>
      <c r="JFY238" s="89"/>
      <c r="JFZ238" s="89"/>
      <c r="JGA238" s="89"/>
      <c r="JGB238" s="89"/>
      <c r="JGC238" s="89"/>
      <c r="JGD238" s="89"/>
      <c r="JGE238" s="89"/>
      <c r="JGF238" s="89"/>
      <c r="JGG238" s="89"/>
      <c r="JGH238" s="89"/>
      <c r="JGI238" s="89"/>
      <c r="JGJ238" s="89"/>
      <c r="JGK238" s="89"/>
      <c r="JGL238" s="89"/>
      <c r="JGM238" s="89"/>
      <c r="JGP238" s="89"/>
      <c r="JGS238" s="89"/>
      <c r="JGV238" s="89"/>
      <c r="JGY238" s="89"/>
      <c r="JHB238" s="89"/>
      <c r="JHN238" s="89"/>
      <c r="JHQ238" s="89"/>
      <c r="JHT238" s="89"/>
      <c r="JHW238" s="89"/>
      <c r="JIC238" s="89"/>
      <c r="JIF238" s="89"/>
      <c r="JIL238" s="89"/>
      <c r="JIO238" s="89"/>
      <c r="JIR238" s="89"/>
      <c r="JIU238" s="89"/>
      <c r="JJA238" s="89"/>
      <c r="JJD238" s="89"/>
      <c r="JJJ238" s="89"/>
      <c r="JJL238" s="89"/>
      <c r="JJM238" s="89"/>
      <c r="JJO238" s="89"/>
      <c r="JJR238" s="89"/>
      <c r="JJU238" s="89"/>
      <c r="JKF238" s="89"/>
      <c r="JKH238" s="89"/>
      <c r="JKT238" s="89"/>
      <c r="JKW238" s="89"/>
      <c r="JLE238" s="89"/>
      <c r="JLY238" s="89"/>
      <c r="JMA238" s="89"/>
      <c r="JMB238" s="89"/>
      <c r="JMC238" s="89"/>
      <c r="JMD238" s="89"/>
      <c r="JME238" s="89"/>
      <c r="JMF238" s="89"/>
      <c r="JMX238" s="89"/>
      <c r="JMY238" s="89"/>
      <c r="JNB238" s="89"/>
      <c r="JNE238" s="89"/>
      <c r="JNG238" s="89"/>
      <c r="JNI238" s="89"/>
      <c r="JNL238" s="89"/>
      <c r="JNO238" s="89"/>
      <c r="JNR238" s="89"/>
      <c r="JNX238" s="89"/>
      <c r="JOA238" s="89"/>
      <c r="JOD238" s="89"/>
      <c r="JOI238" s="89"/>
      <c r="JOW238" s="89"/>
      <c r="JOX238" s="89"/>
      <c r="JOY238" s="89"/>
      <c r="JOZ238" s="89"/>
      <c r="JPA238" s="89"/>
      <c r="JPB238" s="89"/>
      <c r="JPC238" s="89"/>
      <c r="JPD238" s="89"/>
      <c r="JPE238" s="89"/>
      <c r="JPF238" s="89"/>
      <c r="JPG238" s="89"/>
      <c r="JPH238" s="89"/>
      <c r="JPI238" s="89"/>
      <c r="JPJ238" s="89"/>
      <c r="JPK238" s="89"/>
      <c r="JPL238" s="89"/>
      <c r="JPM238" s="89"/>
      <c r="JPN238" s="89"/>
      <c r="JPO238" s="89"/>
      <c r="JPP238" s="89"/>
      <c r="JPQ238" s="89"/>
      <c r="JPR238" s="89"/>
      <c r="JPS238" s="89"/>
      <c r="JPT238" s="89"/>
      <c r="JPU238" s="89"/>
      <c r="JPV238" s="89"/>
      <c r="JPW238" s="89"/>
      <c r="JPX238" s="89"/>
      <c r="JPY238" s="89"/>
      <c r="JPZ238" s="89"/>
      <c r="JQA238" s="89"/>
      <c r="JQB238" s="89"/>
      <c r="JQC238" s="89"/>
      <c r="JQD238" s="89"/>
      <c r="JQE238" s="89"/>
      <c r="JQF238" s="89"/>
      <c r="JQG238" s="89"/>
      <c r="JQH238" s="89"/>
      <c r="JQI238" s="89"/>
      <c r="JQL238" s="89"/>
      <c r="JQO238" s="89"/>
      <c r="JQR238" s="89"/>
      <c r="JQU238" s="89"/>
      <c r="JQX238" s="89"/>
      <c r="JRJ238" s="89"/>
      <c r="JRM238" s="89"/>
      <c r="JRP238" s="89"/>
      <c r="JRS238" s="89"/>
      <c r="JRY238" s="89"/>
      <c r="JSB238" s="89"/>
      <c r="JSH238" s="89"/>
      <c r="JSK238" s="89"/>
      <c r="JSN238" s="89"/>
      <c r="JSQ238" s="89"/>
      <c r="JSW238" s="89"/>
      <c r="JSZ238" s="89"/>
      <c r="JTF238" s="89"/>
      <c r="JTH238" s="89"/>
      <c r="JTI238" s="89"/>
      <c r="JTK238" s="89"/>
      <c r="JTN238" s="89"/>
      <c r="JTQ238" s="89"/>
      <c r="JUB238" s="89"/>
      <c r="JUD238" s="89"/>
      <c r="JUP238" s="89"/>
      <c r="JUS238" s="89"/>
      <c r="JVA238" s="89"/>
      <c r="JVU238" s="89"/>
      <c r="JVW238" s="89"/>
      <c r="JVX238" s="89"/>
      <c r="JVY238" s="89"/>
      <c r="JVZ238" s="89"/>
      <c r="JWA238" s="89"/>
      <c r="JWB238" s="89"/>
      <c r="JWT238" s="89"/>
      <c r="JWU238" s="89"/>
      <c r="JWX238" s="89"/>
      <c r="JXA238" s="89"/>
      <c r="JXC238" s="89"/>
      <c r="JXE238" s="89"/>
      <c r="JXH238" s="89"/>
      <c r="JXK238" s="89"/>
      <c r="JXN238" s="89"/>
      <c r="JXT238" s="89"/>
      <c r="JXW238" s="89"/>
      <c r="JXZ238" s="89"/>
      <c r="JYE238" s="89"/>
      <c r="JYS238" s="89"/>
      <c r="JYT238" s="89"/>
      <c r="JYU238" s="89"/>
      <c r="JYV238" s="89"/>
      <c r="JYW238" s="89"/>
      <c r="JYX238" s="89"/>
      <c r="JYY238" s="89"/>
      <c r="JYZ238" s="89"/>
      <c r="JZA238" s="89"/>
      <c r="JZB238" s="89"/>
      <c r="JZC238" s="89"/>
      <c r="JZD238" s="89"/>
      <c r="JZE238" s="89"/>
      <c r="JZF238" s="89"/>
      <c r="JZG238" s="89"/>
      <c r="JZH238" s="89"/>
      <c r="JZI238" s="89"/>
      <c r="JZJ238" s="89"/>
      <c r="JZK238" s="89"/>
      <c r="JZL238" s="89"/>
      <c r="JZM238" s="89"/>
      <c r="JZN238" s="89"/>
      <c r="JZO238" s="89"/>
      <c r="JZP238" s="89"/>
      <c r="JZQ238" s="89"/>
      <c r="JZR238" s="89"/>
      <c r="JZS238" s="89"/>
      <c r="JZT238" s="89"/>
      <c r="JZU238" s="89"/>
      <c r="JZV238" s="89"/>
      <c r="JZW238" s="89"/>
      <c r="JZX238" s="89"/>
      <c r="JZY238" s="89"/>
      <c r="JZZ238" s="89"/>
      <c r="KAA238" s="89"/>
      <c r="KAB238" s="89"/>
      <c r="KAC238" s="89"/>
      <c r="KAD238" s="89"/>
      <c r="KAE238" s="89"/>
      <c r="KAH238" s="89"/>
      <c r="KAK238" s="89"/>
      <c r="KAN238" s="89"/>
      <c r="KAQ238" s="89"/>
      <c r="KAT238" s="89"/>
      <c r="KBF238" s="89"/>
      <c r="KBI238" s="89"/>
      <c r="KBL238" s="89"/>
      <c r="KBO238" s="89"/>
      <c r="KBU238" s="89"/>
      <c r="KBX238" s="89"/>
      <c r="KCD238" s="89"/>
      <c r="KCG238" s="89"/>
      <c r="KCJ238" s="89"/>
      <c r="KCM238" s="89"/>
      <c r="KCS238" s="89"/>
      <c r="KCV238" s="89"/>
      <c r="KDB238" s="89"/>
      <c r="KDD238" s="89"/>
      <c r="KDE238" s="89"/>
      <c r="KDG238" s="89"/>
      <c r="KDJ238" s="89"/>
      <c r="KDM238" s="89"/>
      <c r="KDX238" s="89"/>
      <c r="KDZ238" s="89"/>
      <c r="KEL238" s="89"/>
      <c r="KEO238" s="89"/>
      <c r="KEW238" s="89"/>
      <c r="KFQ238" s="89"/>
      <c r="KFS238" s="89"/>
      <c r="KFT238" s="89"/>
      <c r="KFU238" s="89"/>
      <c r="KFV238" s="89"/>
      <c r="KFW238" s="89"/>
      <c r="KFX238" s="89"/>
      <c r="KGP238" s="89"/>
      <c r="KGQ238" s="89"/>
      <c r="KGT238" s="89"/>
      <c r="KGW238" s="89"/>
      <c r="KGY238" s="89"/>
      <c r="KHA238" s="89"/>
      <c r="KHD238" s="89"/>
      <c r="KHG238" s="89"/>
      <c r="KHJ238" s="89"/>
      <c r="KHP238" s="89"/>
      <c r="KHS238" s="89"/>
      <c r="KHV238" s="89"/>
      <c r="KIA238" s="89"/>
      <c r="KIO238" s="89"/>
      <c r="KIP238" s="89"/>
      <c r="KIQ238" s="89"/>
      <c r="KIR238" s="89"/>
      <c r="KIS238" s="89"/>
      <c r="KIT238" s="89"/>
      <c r="KIU238" s="89"/>
      <c r="KIV238" s="89"/>
      <c r="KIW238" s="89"/>
      <c r="KIX238" s="89"/>
      <c r="KIY238" s="89"/>
      <c r="KIZ238" s="89"/>
      <c r="KJA238" s="89"/>
      <c r="KJB238" s="89"/>
      <c r="KJC238" s="89"/>
      <c r="KJD238" s="89"/>
      <c r="KJE238" s="89"/>
      <c r="KJF238" s="89"/>
      <c r="KJG238" s="89"/>
      <c r="KJH238" s="89"/>
      <c r="KJI238" s="89"/>
      <c r="KJJ238" s="89"/>
      <c r="KJK238" s="89"/>
      <c r="KJL238" s="89"/>
      <c r="KJM238" s="89"/>
      <c r="KJN238" s="89"/>
      <c r="KJO238" s="89"/>
      <c r="KJP238" s="89"/>
      <c r="KJQ238" s="89"/>
      <c r="KJR238" s="89"/>
      <c r="KJS238" s="89"/>
      <c r="KJT238" s="89"/>
      <c r="KJU238" s="89"/>
      <c r="KJV238" s="89"/>
      <c r="KJW238" s="89"/>
      <c r="KJX238" s="89"/>
      <c r="KJY238" s="89"/>
      <c r="KJZ238" s="89"/>
      <c r="KKA238" s="89"/>
      <c r="KKD238" s="89"/>
      <c r="KKG238" s="89"/>
      <c r="KKJ238" s="89"/>
      <c r="KKM238" s="89"/>
      <c r="KKP238" s="89"/>
      <c r="KLB238" s="89"/>
      <c r="KLE238" s="89"/>
      <c r="KLH238" s="89"/>
      <c r="KLK238" s="89"/>
      <c r="KLQ238" s="89"/>
      <c r="KLT238" s="89"/>
      <c r="KLZ238" s="89"/>
      <c r="KMC238" s="89"/>
      <c r="KMF238" s="89"/>
      <c r="KMI238" s="89"/>
      <c r="KMO238" s="89"/>
      <c r="KMR238" s="89"/>
      <c r="KMX238" s="89"/>
      <c r="KMZ238" s="89"/>
      <c r="KNA238" s="89"/>
      <c r="KNC238" s="89"/>
      <c r="KNF238" s="89"/>
      <c r="KNI238" s="89"/>
      <c r="KNT238" s="89"/>
      <c r="KNV238" s="89"/>
      <c r="KOH238" s="89"/>
      <c r="KOK238" s="89"/>
      <c r="KOS238" s="89"/>
      <c r="KPM238" s="89"/>
      <c r="KPO238" s="89"/>
      <c r="KPP238" s="89"/>
      <c r="KPQ238" s="89"/>
      <c r="KPR238" s="89"/>
      <c r="KPS238" s="89"/>
      <c r="KPT238" s="89"/>
      <c r="KQL238" s="89"/>
      <c r="KQM238" s="89"/>
      <c r="KQP238" s="89"/>
      <c r="KQS238" s="89"/>
      <c r="KQU238" s="89"/>
      <c r="KQW238" s="89"/>
      <c r="KQZ238" s="89"/>
      <c r="KRC238" s="89"/>
      <c r="KRF238" s="89"/>
      <c r="KRL238" s="89"/>
      <c r="KRO238" s="89"/>
      <c r="KRR238" s="89"/>
      <c r="KRW238" s="89"/>
      <c r="KSK238" s="89"/>
      <c r="KSL238" s="89"/>
      <c r="KSM238" s="89"/>
      <c r="KSN238" s="89"/>
      <c r="KSO238" s="89"/>
      <c r="KSP238" s="89"/>
      <c r="KSQ238" s="89"/>
      <c r="KSR238" s="89"/>
      <c r="KSS238" s="89"/>
      <c r="KST238" s="89"/>
      <c r="KSU238" s="89"/>
      <c r="KSV238" s="89"/>
      <c r="KSW238" s="89"/>
      <c r="KSX238" s="89"/>
      <c r="KSY238" s="89"/>
      <c r="KSZ238" s="89"/>
      <c r="KTA238" s="89"/>
      <c r="KTB238" s="89"/>
      <c r="KTC238" s="89"/>
      <c r="KTD238" s="89"/>
      <c r="KTE238" s="89"/>
      <c r="KTF238" s="89"/>
      <c r="KTG238" s="89"/>
      <c r="KTH238" s="89"/>
      <c r="KTI238" s="89"/>
      <c r="KTJ238" s="89"/>
      <c r="KTK238" s="89"/>
      <c r="KTL238" s="89"/>
      <c r="KTM238" s="89"/>
      <c r="KTN238" s="89"/>
      <c r="KTO238" s="89"/>
      <c r="KTP238" s="89"/>
      <c r="KTQ238" s="89"/>
      <c r="KTR238" s="89"/>
      <c r="KTS238" s="89"/>
      <c r="KTT238" s="89"/>
      <c r="KTU238" s="89"/>
      <c r="KTV238" s="89"/>
      <c r="KTW238" s="89"/>
      <c r="KTZ238" s="89"/>
      <c r="KUC238" s="89"/>
      <c r="KUF238" s="89"/>
      <c r="KUI238" s="89"/>
      <c r="KUL238" s="89"/>
      <c r="KUX238" s="89"/>
      <c r="KVA238" s="89"/>
      <c r="KVD238" s="89"/>
      <c r="KVG238" s="89"/>
      <c r="KVM238" s="89"/>
      <c r="KVP238" s="89"/>
      <c r="KVV238" s="89"/>
      <c r="KVY238" s="89"/>
      <c r="KWB238" s="89"/>
      <c r="KWE238" s="89"/>
      <c r="KWK238" s="89"/>
      <c r="KWN238" s="89"/>
      <c r="KWT238" s="89"/>
      <c r="KWV238" s="89"/>
      <c r="KWW238" s="89"/>
      <c r="KWY238" s="89"/>
      <c r="KXB238" s="89"/>
      <c r="KXE238" s="89"/>
      <c r="KXP238" s="89"/>
      <c r="KXR238" s="89"/>
      <c r="KYD238" s="89"/>
      <c r="KYG238" s="89"/>
      <c r="KYO238" s="89"/>
      <c r="KZI238" s="89"/>
      <c r="KZK238" s="89"/>
      <c r="KZL238" s="89"/>
      <c r="KZM238" s="89"/>
      <c r="KZN238" s="89"/>
      <c r="KZO238" s="89"/>
      <c r="KZP238" s="89"/>
      <c r="LAH238" s="89"/>
      <c r="LAI238" s="89"/>
      <c r="LAL238" s="89"/>
      <c r="LAO238" s="89"/>
      <c r="LAQ238" s="89"/>
      <c r="LAS238" s="89"/>
      <c r="LAV238" s="89"/>
      <c r="LAY238" s="89"/>
      <c r="LBB238" s="89"/>
      <c r="LBH238" s="89"/>
      <c r="LBK238" s="89"/>
      <c r="LBN238" s="89"/>
      <c r="LBS238" s="89"/>
      <c r="LCG238" s="89"/>
      <c r="LCH238" s="89"/>
      <c r="LCI238" s="89"/>
      <c r="LCJ238" s="89"/>
      <c r="LCK238" s="89"/>
      <c r="LCL238" s="89"/>
      <c r="LCM238" s="89"/>
      <c r="LCN238" s="89"/>
      <c r="LCO238" s="89"/>
      <c r="LCP238" s="89"/>
      <c r="LCQ238" s="89"/>
      <c r="LCR238" s="89"/>
      <c r="LCS238" s="89"/>
      <c r="LCT238" s="89"/>
      <c r="LCU238" s="89"/>
      <c r="LCV238" s="89"/>
      <c r="LCW238" s="89"/>
      <c r="LCX238" s="89"/>
      <c r="LCY238" s="89"/>
      <c r="LCZ238" s="89"/>
      <c r="LDA238" s="89"/>
      <c r="LDB238" s="89"/>
      <c r="LDC238" s="89"/>
      <c r="LDD238" s="89"/>
      <c r="LDE238" s="89"/>
      <c r="LDF238" s="89"/>
      <c r="LDG238" s="89"/>
      <c r="LDH238" s="89"/>
      <c r="LDI238" s="89"/>
      <c r="LDJ238" s="89"/>
      <c r="LDK238" s="89"/>
      <c r="LDL238" s="89"/>
      <c r="LDM238" s="89"/>
      <c r="LDN238" s="89"/>
      <c r="LDO238" s="89"/>
      <c r="LDP238" s="89"/>
      <c r="LDQ238" s="89"/>
      <c r="LDR238" s="89"/>
      <c r="LDS238" s="89"/>
      <c r="LDV238" s="89"/>
      <c r="LDY238" s="89"/>
      <c r="LEB238" s="89"/>
      <c r="LEE238" s="89"/>
      <c r="LEH238" s="89"/>
      <c r="LET238" s="89"/>
      <c r="LEW238" s="89"/>
      <c r="LEZ238" s="89"/>
      <c r="LFC238" s="89"/>
      <c r="LFI238" s="89"/>
      <c r="LFL238" s="89"/>
      <c r="LFR238" s="89"/>
      <c r="LFU238" s="89"/>
      <c r="LFX238" s="89"/>
      <c r="LGA238" s="89"/>
      <c r="LGG238" s="89"/>
      <c r="LGJ238" s="89"/>
      <c r="LGP238" s="89"/>
      <c r="LGR238" s="89"/>
      <c r="LGS238" s="89"/>
      <c r="LGU238" s="89"/>
      <c r="LGX238" s="89"/>
      <c r="LHA238" s="89"/>
      <c r="LHL238" s="89"/>
      <c r="LHN238" s="89"/>
      <c r="LHZ238" s="89"/>
      <c r="LIC238" s="89"/>
      <c r="LIK238" s="89"/>
      <c r="LJE238" s="89"/>
      <c r="LJG238" s="89"/>
      <c r="LJH238" s="89"/>
      <c r="LJI238" s="89"/>
      <c r="LJJ238" s="89"/>
      <c r="LJK238" s="89"/>
      <c r="LJL238" s="89"/>
      <c r="LKD238" s="89"/>
      <c r="LKE238" s="89"/>
      <c r="LKH238" s="89"/>
      <c r="LKK238" s="89"/>
      <c r="LKM238" s="89"/>
      <c r="LKO238" s="89"/>
      <c r="LKR238" s="89"/>
      <c r="LKU238" s="89"/>
      <c r="LKX238" s="89"/>
      <c r="LLD238" s="89"/>
      <c r="LLG238" s="89"/>
      <c r="LLJ238" s="89"/>
      <c r="LLO238" s="89"/>
      <c r="LMC238" s="89"/>
      <c r="LMD238" s="89"/>
      <c r="LME238" s="89"/>
      <c r="LMF238" s="89"/>
      <c r="LMG238" s="89"/>
      <c r="LMH238" s="89"/>
      <c r="LMI238" s="89"/>
      <c r="LMJ238" s="89"/>
      <c r="LMK238" s="89"/>
      <c r="LML238" s="89"/>
      <c r="LMM238" s="89"/>
      <c r="LMN238" s="89"/>
      <c r="LMO238" s="89"/>
      <c r="LMP238" s="89"/>
      <c r="LMQ238" s="89"/>
      <c r="LMR238" s="89"/>
      <c r="LMS238" s="89"/>
      <c r="LMT238" s="89"/>
      <c r="LMU238" s="89"/>
      <c r="LMV238" s="89"/>
      <c r="LMW238" s="89"/>
      <c r="LMX238" s="89"/>
      <c r="LMY238" s="89"/>
      <c r="LMZ238" s="89"/>
      <c r="LNA238" s="89"/>
      <c r="LNB238" s="89"/>
      <c r="LNC238" s="89"/>
      <c r="LND238" s="89"/>
      <c r="LNE238" s="89"/>
      <c r="LNF238" s="89"/>
      <c r="LNG238" s="89"/>
      <c r="LNH238" s="89"/>
      <c r="LNI238" s="89"/>
      <c r="LNJ238" s="89"/>
      <c r="LNK238" s="89"/>
      <c r="LNL238" s="89"/>
      <c r="LNM238" s="89"/>
      <c r="LNN238" s="89"/>
      <c r="LNO238" s="89"/>
      <c r="LNR238" s="89"/>
      <c r="LNU238" s="89"/>
      <c r="LNX238" s="89"/>
      <c r="LOA238" s="89"/>
      <c r="LOD238" s="89"/>
      <c r="LOP238" s="89"/>
      <c r="LOS238" s="89"/>
      <c r="LOV238" s="89"/>
      <c r="LOY238" s="89"/>
      <c r="LPE238" s="89"/>
      <c r="LPH238" s="89"/>
      <c r="LPN238" s="89"/>
      <c r="LPQ238" s="89"/>
      <c r="LPT238" s="89"/>
      <c r="LPW238" s="89"/>
      <c r="LQC238" s="89"/>
      <c r="LQF238" s="89"/>
      <c r="LQL238" s="89"/>
      <c r="LQN238" s="89"/>
      <c r="LQO238" s="89"/>
      <c r="LQQ238" s="89"/>
      <c r="LQT238" s="89"/>
      <c r="LQW238" s="89"/>
      <c r="LRH238" s="89"/>
      <c r="LRJ238" s="89"/>
      <c r="LRV238" s="89"/>
      <c r="LRY238" s="89"/>
      <c r="LSG238" s="89"/>
      <c r="LTA238" s="89"/>
      <c r="LTC238" s="89"/>
      <c r="LTD238" s="89"/>
      <c r="LTE238" s="89"/>
      <c r="LTF238" s="89"/>
      <c r="LTG238" s="89"/>
      <c r="LTH238" s="89"/>
      <c r="LTZ238" s="89"/>
      <c r="LUA238" s="89"/>
      <c r="LUD238" s="89"/>
      <c r="LUG238" s="89"/>
      <c r="LUI238" s="89"/>
      <c r="LUK238" s="89"/>
      <c r="LUN238" s="89"/>
      <c r="LUQ238" s="89"/>
      <c r="LUT238" s="89"/>
      <c r="LUZ238" s="89"/>
      <c r="LVC238" s="89"/>
      <c r="LVF238" s="89"/>
      <c r="LVK238" s="89"/>
      <c r="LVY238" s="89"/>
      <c r="LVZ238" s="89"/>
      <c r="LWA238" s="89"/>
      <c r="LWB238" s="89"/>
      <c r="LWC238" s="89"/>
      <c r="LWD238" s="89"/>
      <c r="LWE238" s="89"/>
      <c r="LWF238" s="89"/>
      <c r="LWG238" s="89"/>
      <c r="LWH238" s="89"/>
      <c r="LWI238" s="89"/>
      <c r="LWJ238" s="89"/>
      <c r="LWK238" s="89"/>
      <c r="LWL238" s="89"/>
      <c r="LWM238" s="89"/>
      <c r="LWN238" s="89"/>
      <c r="LWO238" s="89"/>
      <c r="LWP238" s="89"/>
      <c r="LWQ238" s="89"/>
      <c r="LWR238" s="89"/>
      <c r="LWS238" s="89"/>
      <c r="LWT238" s="89"/>
      <c r="LWU238" s="89"/>
      <c r="LWV238" s="89"/>
      <c r="LWW238" s="89"/>
      <c r="LWX238" s="89"/>
      <c r="LWY238" s="89"/>
      <c r="LWZ238" s="89"/>
      <c r="LXA238" s="89"/>
      <c r="LXB238" s="89"/>
      <c r="LXC238" s="89"/>
      <c r="LXD238" s="89"/>
      <c r="LXE238" s="89"/>
      <c r="LXF238" s="89"/>
      <c r="LXG238" s="89"/>
      <c r="LXH238" s="89"/>
      <c r="LXI238" s="89"/>
      <c r="LXJ238" s="89"/>
      <c r="LXK238" s="89"/>
      <c r="LXN238" s="89"/>
      <c r="LXQ238" s="89"/>
      <c r="LXT238" s="89"/>
      <c r="LXW238" s="89"/>
      <c r="LXZ238" s="89"/>
      <c r="LYL238" s="89"/>
      <c r="LYO238" s="89"/>
      <c r="LYR238" s="89"/>
      <c r="LYU238" s="89"/>
      <c r="LZA238" s="89"/>
      <c r="LZD238" s="89"/>
      <c r="LZJ238" s="89"/>
      <c r="LZM238" s="89"/>
      <c r="LZP238" s="89"/>
      <c r="LZS238" s="89"/>
      <c r="LZY238" s="89"/>
      <c r="MAB238" s="89"/>
      <c r="MAH238" s="89"/>
      <c r="MAJ238" s="89"/>
      <c r="MAK238" s="89"/>
      <c r="MAM238" s="89"/>
      <c r="MAP238" s="89"/>
      <c r="MAS238" s="89"/>
      <c r="MBD238" s="89"/>
      <c r="MBF238" s="89"/>
      <c r="MBR238" s="89"/>
      <c r="MBU238" s="89"/>
      <c r="MCC238" s="89"/>
      <c r="MCW238" s="89"/>
      <c r="MCY238" s="89"/>
      <c r="MCZ238" s="89"/>
      <c r="MDA238" s="89"/>
      <c r="MDB238" s="89"/>
      <c r="MDC238" s="89"/>
      <c r="MDD238" s="89"/>
      <c r="MDV238" s="89"/>
      <c r="MDW238" s="89"/>
      <c r="MDZ238" s="89"/>
      <c r="MEC238" s="89"/>
      <c r="MEE238" s="89"/>
      <c r="MEG238" s="89"/>
      <c r="MEJ238" s="89"/>
      <c r="MEM238" s="89"/>
      <c r="MEP238" s="89"/>
      <c r="MEV238" s="89"/>
      <c r="MEY238" s="89"/>
      <c r="MFB238" s="89"/>
      <c r="MFG238" s="89"/>
      <c r="MFU238" s="89"/>
      <c r="MFV238" s="89"/>
      <c r="MFW238" s="89"/>
      <c r="MFX238" s="89"/>
      <c r="MFY238" s="89"/>
      <c r="MFZ238" s="89"/>
      <c r="MGA238" s="89"/>
      <c r="MGB238" s="89"/>
      <c r="MGC238" s="89"/>
      <c r="MGD238" s="89"/>
      <c r="MGE238" s="89"/>
      <c r="MGF238" s="89"/>
      <c r="MGG238" s="89"/>
      <c r="MGH238" s="89"/>
      <c r="MGI238" s="89"/>
      <c r="MGJ238" s="89"/>
      <c r="MGK238" s="89"/>
      <c r="MGL238" s="89"/>
      <c r="MGM238" s="89"/>
      <c r="MGN238" s="89"/>
      <c r="MGO238" s="89"/>
      <c r="MGP238" s="89"/>
      <c r="MGQ238" s="89"/>
      <c r="MGR238" s="89"/>
      <c r="MGS238" s="89"/>
      <c r="MGT238" s="89"/>
      <c r="MGU238" s="89"/>
      <c r="MGV238" s="89"/>
      <c r="MGW238" s="89"/>
      <c r="MGX238" s="89"/>
      <c r="MGY238" s="89"/>
      <c r="MGZ238" s="89"/>
      <c r="MHA238" s="89"/>
      <c r="MHB238" s="89"/>
      <c r="MHC238" s="89"/>
      <c r="MHD238" s="89"/>
      <c r="MHE238" s="89"/>
      <c r="MHF238" s="89"/>
      <c r="MHG238" s="89"/>
      <c r="MHJ238" s="89"/>
      <c r="MHM238" s="89"/>
      <c r="MHP238" s="89"/>
      <c r="MHS238" s="89"/>
      <c r="MHV238" s="89"/>
      <c r="MIH238" s="89"/>
      <c r="MIK238" s="89"/>
      <c r="MIN238" s="89"/>
      <c r="MIQ238" s="89"/>
      <c r="MIW238" s="89"/>
      <c r="MIZ238" s="89"/>
      <c r="MJF238" s="89"/>
      <c r="MJI238" s="89"/>
      <c r="MJL238" s="89"/>
      <c r="MJO238" s="89"/>
      <c r="MJU238" s="89"/>
      <c r="MJX238" s="89"/>
      <c r="MKD238" s="89"/>
      <c r="MKF238" s="89"/>
      <c r="MKG238" s="89"/>
      <c r="MKI238" s="89"/>
      <c r="MKL238" s="89"/>
      <c r="MKO238" s="89"/>
      <c r="MKZ238" s="89"/>
      <c r="MLB238" s="89"/>
      <c r="MLN238" s="89"/>
      <c r="MLQ238" s="89"/>
      <c r="MLY238" s="89"/>
      <c r="MMS238" s="89"/>
      <c r="MMU238" s="89"/>
      <c r="MMV238" s="89"/>
      <c r="MMW238" s="89"/>
      <c r="MMX238" s="89"/>
      <c r="MMY238" s="89"/>
      <c r="MMZ238" s="89"/>
      <c r="MNR238" s="89"/>
      <c r="MNS238" s="89"/>
      <c r="MNV238" s="89"/>
      <c r="MNY238" s="89"/>
      <c r="MOA238" s="89"/>
      <c r="MOC238" s="89"/>
      <c r="MOF238" s="89"/>
      <c r="MOI238" s="89"/>
      <c r="MOL238" s="89"/>
      <c r="MOR238" s="89"/>
      <c r="MOU238" s="89"/>
      <c r="MOX238" s="89"/>
      <c r="MPC238" s="89"/>
      <c r="MPQ238" s="89"/>
      <c r="MPR238" s="89"/>
      <c r="MPS238" s="89"/>
      <c r="MPT238" s="89"/>
      <c r="MPU238" s="89"/>
      <c r="MPV238" s="89"/>
      <c r="MPW238" s="89"/>
      <c r="MPX238" s="89"/>
      <c r="MPY238" s="89"/>
      <c r="MPZ238" s="89"/>
      <c r="MQA238" s="89"/>
      <c r="MQB238" s="89"/>
      <c r="MQC238" s="89"/>
      <c r="MQD238" s="89"/>
      <c r="MQE238" s="89"/>
      <c r="MQF238" s="89"/>
      <c r="MQG238" s="89"/>
      <c r="MQH238" s="89"/>
      <c r="MQI238" s="89"/>
      <c r="MQJ238" s="89"/>
      <c r="MQK238" s="89"/>
      <c r="MQL238" s="89"/>
      <c r="MQM238" s="89"/>
      <c r="MQN238" s="89"/>
      <c r="MQO238" s="89"/>
      <c r="MQP238" s="89"/>
      <c r="MQQ238" s="89"/>
      <c r="MQR238" s="89"/>
      <c r="MQS238" s="89"/>
      <c r="MQT238" s="89"/>
      <c r="MQU238" s="89"/>
      <c r="MQV238" s="89"/>
      <c r="MQW238" s="89"/>
      <c r="MQX238" s="89"/>
      <c r="MQY238" s="89"/>
      <c r="MQZ238" s="89"/>
      <c r="MRA238" s="89"/>
      <c r="MRB238" s="89"/>
      <c r="MRC238" s="89"/>
      <c r="MRF238" s="89"/>
      <c r="MRI238" s="89"/>
      <c r="MRL238" s="89"/>
      <c r="MRO238" s="89"/>
      <c r="MRR238" s="89"/>
      <c r="MSD238" s="89"/>
      <c r="MSG238" s="89"/>
      <c r="MSJ238" s="89"/>
      <c r="MSM238" s="89"/>
      <c r="MSS238" s="89"/>
      <c r="MSV238" s="89"/>
      <c r="MTB238" s="89"/>
      <c r="MTE238" s="89"/>
      <c r="MTH238" s="89"/>
      <c r="MTK238" s="89"/>
      <c r="MTQ238" s="89"/>
      <c r="MTT238" s="89"/>
      <c r="MTZ238" s="89"/>
      <c r="MUB238" s="89"/>
      <c r="MUC238" s="89"/>
      <c r="MUE238" s="89"/>
      <c r="MUH238" s="89"/>
      <c r="MUK238" s="89"/>
      <c r="MUV238" s="89"/>
      <c r="MUX238" s="89"/>
      <c r="MVJ238" s="89"/>
      <c r="MVM238" s="89"/>
      <c r="MVU238" s="89"/>
      <c r="MWO238" s="89"/>
      <c r="MWQ238" s="89"/>
      <c r="MWR238" s="89"/>
      <c r="MWS238" s="89"/>
      <c r="MWT238" s="89"/>
      <c r="MWU238" s="89"/>
      <c r="MWV238" s="89"/>
      <c r="MXN238" s="89"/>
      <c r="MXO238" s="89"/>
      <c r="MXR238" s="89"/>
      <c r="MXU238" s="89"/>
      <c r="MXW238" s="89"/>
      <c r="MXY238" s="89"/>
      <c r="MYB238" s="89"/>
      <c r="MYE238" s="89"/>
      <c r="MYH238" s="89"/>
      <c r="MYN238" s="89"/>
      <c r="MYQ238" s="89"/>
      <c r="MYT238" s="89"/>
      <c r="MYY238" s="89"/>
      <c r="MZM238" s="89"/>
      <c r="MZN238" s="89"/>
      <c r="MZO238" s="89"/>
      <c r="MZP238" s="89"/>
      <c r="MZQ238" s="89"/>
      <c r="MZR238" s="89"/>
      <c r="MZS238" s="89"/>
      <c r="MZT238" s="89"/>
      <c r="MZU238" s="89"/>
      <c r="MZV238" s="89"/>
      <c r="MZW238" s="89"/>
      <c r="MZX238" s="89"/>
      <c r="MZY238" s="89"/>
      <c r="MZZ238" s="89"/>
      <c r="NAA238" s="89"/>
      <c r="NAB238" s="89"/>
      <c r="NAC238" s="89"/>
      <c r="NAD238" s="89"/>
      <c r="NAE238" s="89"/>
      <c r="NAF238" s="89"/>
      <c r="NAG238" s="89"/>
      <c r="NAH238" s="89"/>
      <c r="NAI238" s="89"/>
      <c r="NAJ238" s="89"/>
      <c r="NAK238" s="89"/>
      <c r="NAL238" s="89"/>
      <c r="NAM238" s="89"/>
      <c r="NAN238" s="89"/>
      <c r="NAO238" s="89"/>
      <c r="NAP238" s="89"/>
      <c r="NAQ238" s="89"/>
      <c r="NAR238" s="89"/>
      <c r="NAS238" s="89"/>
      <c r="NAT238" s="89"/>
      <c r="NAU238" s="89"/>
      <c r="NAV238" s="89"/>
      <c r="NAW238" s="89"/>
      <c r="NAX238" s="89"/>
      <c r="NAY238" s="89"/>
      <c r="NBB238" s="89"/>
      <c r="NBE238" s="89"/>
      <c r="NBH238" s="89"/>
      <c r="NBK238" s="89"/>
      <c r="NBN238" s="89"/>
      <c r="NBZ238" s="89"/>
      <c r="NCC238" s="89"/>
      <c r="NCF238" s="89"/>
      <c r="NCI238" s="89"/>
      <c r="NCO238" s="89"/>
      <c r="NCR238" s="89"/>
      <c r="NCX238" s="89"/>
      <c r="NDA238" s="89"/>
      <c r="NDD238" s="89"/>
      <c r="NDG238" s="89"/>
      <c r="NDM238" s="89"/>
      <c r="NDP238" s="89"/>
      <c r="NDV238" s="89"/>
      <c r="NDX238" s="89"/>
      <c r="NDY238" s="89"/>
      <c r="NEA238" s="89"/>
      <c r="NED238" s="89"/>
      <c r="NEG238" s="89"/>
      <c r="NER238" s="89"/>
      <c r="NET238" s="89"/>
      <c r="NFF238" s="89"/>
      <c r="NFI238" s="89"/>
      <c r="NFQ238" s="89"/>
      <c r="NGK238" s="89"/>
      <c r="NGM238" s="89"/>
      <c r="NGN238" s="89"/>
      <c r="NGO238" s="89"/>
      <c r="NGP238" s="89"/>
      <c r="NGQ238" s="89"/>
      <c r="NGR238" s="89"/>
      <c r="NHJ238" s="89"/>
      <c r="NHK238" s="89"/>
      <c r="NHN238" s="89"/>
      <c r="NHQ238" s="89"/>
      <c r="NHS238" s="89"/>
      <c r="NHU238" s="89"/>
      <c r="NHX238" s="89"/>
      <c r="NIA238" s="89"/>
      <c r="NID238" s="89"/>
      <c r="NIJ238" s="89"/>
      <c r="NIM238" s="89"/>
      <c r="NIP238" s="89"/>
      <c r="NIU238" s="89"/>
      <c r="NJI238" s="89"/>
      <c r="NJJ238" s="89"/>
      <c r="NJK238" s="89"/>
      <c r="NJL238" s="89"/>
      <c r="NJM238" s="89"/>
      <c r="NJN238" s="89"/>
      <c r="NJO238" s="89"/>
      <c r="NJP238" s="89"/>
      <c r="NJQ238" s="89"/>
      <c r="NJR238" s="89"/>
      <c r="NJS238" s="89"/>
      <c r="NJT238" s="89"/>
      <c r="NJU238" s="89"/>
      <c r="NJV238" s="89"/>
      <c r="NJW238" s="89"/>
      <c r="NJX238" s="89"/>
      <c r="NJY238" s="89"/>
      <c r="NJZ238" s="89"/>
      <c r="NKA238" s="89"/>
      <c r="NKB238" s="89"/>
      <c r="NKC238" s="89"/>
      <c r="NKD238" s="89"/>
      <c r="NKE238" s="89"/>
      <c r="NKF238" s="89"/>
      <c r="NKG238" s="89"/>
      <c r="NKH238" s="89"/>
      <c r="NKI238" s="89"/>
      <c r="NKJ238" s="89"/>
      <c r="NKK238" s="89"/>
      <c r="NKL238" s="89"/>
      <c r="NKM238" s="89"/>
      <c r="NKN238" s="89"/>
      <c r="NKO238" s="89"/>
      <c r="NKP238" s="89"/>
      <c r="NKQ238" s="89"/>
      <c r="NKR238" s="89"/>
      <c r="NKS238" s="89"/>
      <c r="NKT238" s="89"/>
      <c r="NKU238" s="89"/>
      <c r="NKX238" s="89"/>
      <c r="NLA238" s="89"/>
      <c r="NLD238" s="89"/>
      <c r="NLG238" s="89"/>
      <c r="NLJ238" s="89"/>
      <c r="NLV238" s="89"/>
      <c r="NLY238" s="89"/>
      <c r="NMB238" s="89"/>
      <c r="NME238" s="89"/>
      <c r="NMK238" s="89"/>
      <c r="NMN238" s="89"/>
      <c r="NMT238" s="89"/>
      <c r="NMW238" s="89"/>
      <c r="NMZ238" s="89"/>
      <c r="NNC238" s="89"/>
      <c r="NNI238" s="89"/>
      <c r="NNL238" s="89"/>
      <c r="NNR238" s="89"/>
      <c r="NNT238" s="89"/>
      <c r="NNU238" s="89"/>
      <c r="NNW238" s="89"/>
      <c r="NNZ238" s="89"/>
      <c r="NOC238" s="89"/>
      <c r="NON238" s="89"/>
      <c r="NOP238" s="89"/>
      <c r="NPB238" s="89"/>
      <c r="NPE238" s="89"/>
      <c r="NPM238" s="89"/>
      <c r="NQG238" s="89"/>
      <c r="NQI238" s="89"/>
      <c r="NQJ238" s="89"/>
      <c r="NQK238" s="89"/>
      <c r="NQL238" s="89"/>
      <c r="NQM238" s="89"/>
      <c r="NQN238" s="89"/>
      <c r="NRF238" s="89"/>
      <c r="NRG238" s="89"/>
      <c r="NRJ238" s="89"/>
      <c r="NRM238" s="89"/>
      <c r="NRO238" s="89"/>
      <c r="NRQ238" s="89"/>
      <c r="NRT238" s="89"/>
      <c r="NRW238" s="89"/>
      <c r="NRZ238" s="89"/>
      <c r="NSF238" s="89"/>
      <c r="NSI238" s="89"/>
      <c r="NSL238" s="89"/>
      <c r="NSQ238" s="89"/>
      <c r="NTE238" s="89"/>
      <c r="NTF238" s="89"/>
      <c r="NTG238" s="89"/>
      <c r="NTH238" s="89"/>
      <c r="NTI238" s="89"/>
      <c r="NTJ238" s="89"/>
      <c r="NTK238" s="89"/>
      <c r="NTL238" s="89"/>
      <c r="NTM238" s="89"/>
      <c r="NTN238" s="89"/>
      <c r="NTO238" s="89"/>
      <c r="NTP238" s="89"/>
      <c r="NTQ238" s="89"/>
      <c r="NTR238" s="89"/>
      <c r="NTS238" s="89"/>
      <c r="NTT238" s="89"/>
      <c r="NTU238" s="89"/>
      <c r="NTV238" s="89"/>
      <c r="NTW238" s="89"/>
      <c r="NTX238" s="89"/>
      <c r="NTY238" s="89"/>
      <c r="NTZ238" s="89"/>
      <c r="NUA238" s="89"/>
      <c r="NUB238" s="89"/>
      <c r="NUC238" s="89"/>
      <c r="NUD238" s="89"/>
      <c r="NUE238" s="89"/>
      <c r="NUF238" s="89"/>
      <c r="NUG238" s="89"/>
      <c r="NUH238" s="89"/>
      <c r="NUI238" s="89"/>
      <c r="NUJ238" s="89"/>
      <c r="NUK238" s="89"/>
      <c r="NUL238" s="89"/>
      <c r="NUM238" s="89"/>
      <c r="NUN238" s="89"/>
      <c r="NUO238" s="89"/>
      <c r="NUP238" s="89"/>
      <c r="NUQ238" s="89"/>
      <c r="NUT238" s="89"/>
      <c r="NUW238" s="89"/>
      <c r="NUZ238" s="89"/>
      <c r="NVC238" s="89"/>
      <c r="NVF238" s="89"/>
      <c r="NVR238" s="89"/>
      <c r="NVU238" s="89"/>
      <c r="NVX238" s="89"/>
      <c r="NWA238" s="89"/>
      <c r="NWG238" s="89"/>
      <c r="NWJ238" s="89"/>
      <c r="NWP238" s="89"/>
      <c r="NWS238" s="89"/>
      <c r="NWV238" s="89"/>
      <c r="NWY238" s="89"/>
      <c r="NXE238" s="89"/>
      <c r="NXH238" s="89"/>
      <c r="NXN238" s="89"/>
      <c r="NXP238" s="89"/>
      <c r="NXQ238" s="89"/>
      <c r="NXS238" s="89"/>
      <c r="NXV238" s="89"/>
      <c r="NXY238" s="89"/>
      <c r="NYJ238" s="89"/>
      <c r="NYL238" s="89"/>
      <c r="NYX238" s="89"/>
      <c r="NZA238" s="89"/>
      <c r="NZI238" s="89"/>
      <c r="OAC238" s="89"/>
      <c r="OAE238" s="89"/>
      <c r="OAF238" s="89"/>
      <c r="OAG238" s="89"/>
      <c r="OAH238" s="89"/>
      <c r="OAI238" s="89"/>
      <c r="OAJ238" s="89"/>
      <c r="OBB238" s="89"/>
      <c r="OBC238" s="89"/>
      <c r="OBF238" s="89"/>
      <c r="OBI238" s="89"/>
      <c r="OBK238" s="89"/>
      <c r="OBM238" s="89"/>
      <c r="OBP238" s="89"/>
      <c r="OBS238" s="89"/>
      <c r="OBV238" s="89"/>
      <c r="OCB238" s="89"/>
      <c r="OCE238" s="89"/>
      <c r="OCH238" s="89"/>
      <c r="OCM238" s="89"/>
      <c r="ODA238" s="89"/>
      <c r="ODB238" s="89"/>
      <c r="ODC238" s="89"/>
      <c r="ODD238" s="89"/>
      <c r="ODE238" s="89"/>
      <c r="ODF238" s="89"/>
      <c r="ODG238" s="89"/>
      <c r="ODH238" s="89"/>
      <c r="ODI238" s="89"/>
      <c r="ODJ238" s="89"/>
      <c r="ODK238" s="89"/>
      <c r="ODL238" s="89"/>
      <c r="ODM238" s="89"/>
      <c r="ODN238" s="89"/>
      <c r="ODO238" s="89"/>
      <c r="ODP238" s="89"/>
      <c r="ODQ238" s="89"/>
      <c r="ODR238" s="89"/>
      <c r="ODS238" s="89"/>
      <c r="ODT238" s="89"/>
      <c r="ODU238" s="89"/>
      <c r="ODV238" s="89"/>
      <c r="ODW238" s="89"/>
      <c r="ODX238" s="89"/>
      <c r="ODY238" s="89"/>
      <c r="ODZ238" s="89"/>
      <c r="OEA238" s="89"/>
      <c r="OEB238" s="89"/>
      <c r="OEC238" s="89"/>
      <c r="OED238" s="89"/>
      <c r="OEE238" s="89"/>
      <c r="OEF238" s="89"/>
      <c r="OEG238" s="89"/>
      <c r="OEH238" s="89"/>
      <c r="OEI238" s="89"/>
      <c r="OEJ238" s="89"/>
      <c r="OEK238" s="89"/>
      <c r="OEL238" s="89"/>
      <c r="OEM238" s="89"/>
      <c r="OEP238" s="89"/>
      <c r="OES238" s="89"/>
      <c r="OEV238" s="89"/>
      <c r="OEY238" s="89"/>
      <c r="OFB238" s="89"/>
      <c r="OFN238" s="89"/>
      <c r="OFQ238" s="89"/>
      <c r="OFT238" s="89"/>
      <c r="OFW238" s="89"/>
      <c r="OGC238" s="89"/>
      <c r="OGF238" s="89"/>
      <c r="OGL238" s="89"/>
      <c r="OGO238" s="89"/>
      <c r="OGR238" s="89"/>
      <c r="OGU238" s="89"/>
      <c r="OHA238" s="89"/>
      <c r="OHD238" s="89"/>
      <c r="OHJ238" s="89"/>
      <c r="OHL238" s="89"/>
      <c r="OHM238" s="89"/>
      <c r="OHO238" s="89"/>
      <c r="OHR238" s="89"/>
      <c r="OHU238" s="89"/>
      <c r="OIF238" s="89"/>
      <c r="OIH238" s="89"/>
      <c r="OIT238" s="89"/>
      <c r="OIW238" s="89"/>
      <c r="OJE238" s="89"/>
      <c r="OJY238" s="89"/>
      <c r="OKA238" s="89"/>
      <c r="OKB238" s="89"/>
      <c r="OKC238" s="89"/>
      <c r="OKD238" s="89"/>
      <c r="OKE238" s="89"/>
      <c r="OKF238" s="89"/>
      <c r="OKX238" s="89"/>
      <c r="OKY238" s="89"/>
      <c r="OLB238" s="89"/>
      <c r="OLE238" s="89"/>
      <c r="OLG238" s="89"/>
      <c r="OLI238" s="89"/>
      <c r="OLL238" s="89"/>
      <c r="OLO238" s="89"/>
      <c r="OLR238" s="89"/>
      <c r="OLX238" s="89"/>
      <c r="OMA238" s="89"/>
      <c r="OMD238" s="89"/>
      <c r="OMI238" s="89"/>
      <c r="OMW238" s="89"/>
      <c r="OMX238" s="89"/>
      <c r="OMY238" s="89"/>
      <c r="OMZ238" s="89"/>
      <c r="ONA238" s="89"/>
      <c r="ONB238" s="89"/>
      <c r="ONC238" s="89"/>
      <c r="OND238" s="89"/>
      <c r="ONE238" s="89"/>
      <c r="ONF238" s="89"/>
      <c r="ONG238" s="89"/>
      <c r="ONH238" s="89"/>
      <c r="ONI238" s="89"/>
      <c r="ONJ238" s="89"/>
      <c r="ONK238" s="89"/>
      <c r="ONL238" s="89"/>
      <c r="ONM238" s="89"/>
      <c r="ONN238" s="89"/>
      <c r="ONO238" s="89"/>
      <c r="ONP238" s="89"/>
      <c r="ONQ238" s="89"/>
      <c r="ONR238" s="89"/>
      <c r="ONS238" s="89"/>
      <c r="ONT238" s="89"/>
      <c r="ONU238" s="89"/>
      <c r="ONV238" s="89"/>
      <c r="ONW238" s="89"/>
      <c r="ONX238" s="89"/>
      <c r="ONY238" s="89"/>
      <c r="ONZ238" s="89"/>
      <c r="OOA238" s="89"/>
      <c r="OOB238" s="89"/>
      <c r="OOC238" s="89"/>
      <c r="OOD238" s="89"/>
      <c r="OOE238" s="89"/>
      <c r="OOF238" s="89"/>
      <c r="OOG238" s="89"/>
      <c r="OOH238" s="89"/>
      <c r="OOI238" s="89"/>
      <c r="OOL238" s="89"/>
      <c r="OOO238" s="89"/>
      <c r="OOR238" s="89"/>
      <c r="OOU238" s="89"/>
      <c r="OOX238" s="89"/>
      <c r="OPJ238" s="89"/>
      <c r="OPM238" s="89"/>
      <c r="OPP238" s="89"/>
      <c r="OPS238" s="89"/>
      <c r="OPY238" s="89"/>
      <c r="OQB238" s="89"/>
      <c r="OQH238" s="89"/>
      <c r="OQK238" s="89"/>
      <c r="OQN238" s="89"/>
      <c r="OQQ238" s="89"/>
      <c r="OQW238" s="89"/>
      <c r="OQZ238" s="89"/>
      <c r="ORF238" s="89"/>
      <c r="ORH238" s="89"/>
      <c r="ORI238" s="89"/>
      <c r="ORK238" s="89"/>
      <c r="ORN238" s="89"/>
      <c r="ORQ238" s="89"/>
      <c r="OSB238" s="89"/>
      <c r="OSD238" s="89"/>
      <c r="OSP238" s="89"/>
      <c r="OSS238" s="89"/>
      <c r="OTA238" s="89"/>
      <c r="OTU238" s="89"/>
      <c r="OTW238" s="89"/>
      <c r="OTX238" s="89"/>
      <c r="OTY238" s="89"/>
      <c r="OTZ238" s="89"/>
      <c r="OUA238" s="89"/>
      <c r="OUB238" s="89"/>
      <c r="OUT238" s="89"/>
      <c r="OUU238" s="89"/>
      <c r="OUX238" s="89"/>
      <c r="OVA238" s="89"/>
      <c r="OVC238" s="89"/>
      <c r="OVE238" s="89"/>
      <c r="OVH238" s="89"/>
      <c r="OVK238" s="89"/>
      <c r="OVN238" s="89"/>
      <c r="OVT238" s="89"/>
      <c r="OVW238" s="89"/>
      <c r="OVZ238" s="89"/>
      <c r="OWE238" s="89"/>
      <c r="OWS238" s="89"/>
      <c r="OWT238" s="89"/>
      <c r="OWU238" s="89"/>
      <c r="OWV238" s="89"/>
      <c r="OWW238" s="89"/>
      <c r="OWX238" s="89"/>
      <c r="OWY238" s="89"/>
      <c r="OWZ238" s="89"/>
      <c r="OXA238" s="89"/>
      <c r="OXB238" s="89"/>
      <c r="OXC238" s="89"/>
      <c r="OXD238" s="89"/>
      <c r="OXE238" s="89"/>
      <c r="OXF238" s="89"/>
      <c r="OXG238" s="89"/>
      <c r="OXH238" s="89"/>
      <c r="OXI238" s="89"/>
      <c r="OXJ238" s="89"/>
      <c r="OXK238" s="89"/>
      <c r="OXL238" s="89"/>
      <c r="OXM238" s="89"/>
      <c r="OXN238" s="89"/>
      <c r="OXO238" s="89"/>
      <c r="OXP238" s="89"/>
      <c r="OXQ238" s="89"/>
      <c r="OXR238" s="89"/>
      <c r="OXS238" s="89"/>
      <c r="OXT238" s="89"/>
      <c r="OXU238" s="89"/>
      <c r="OXV238" s="89"/>
      <c r="OXW238" s="89"/>
      <c r="OXX238" s="89"/>
      <c r="OXY238" s="89"/>
      <c r="OXZ238" s="89"/>
      <c r="OYA238" s="89"/>
      <c r="OYB238" s="89"/>
      <c r="OYC238" s="89"/>
      <c r="OYD238" s="89"/>
      <c r="OYE238" s="89"/>
      <c r="OYH238" s="89"/>
      <c r="OYK238" s="89"/>
      <c r="OYN238" s="89"/>
      <c r="OYQ238" s="89"/>
      <c r="OYT238" s="89"/>
      <c r="OZF238" s="89"/>
      <c r="OZI238" s="89"/>
      <c r="OZL238" s="89"/>
      <c r="OZO238" s="89"/>
      <c r="OZU238" s="89"/>
      <c r="OZX238" s="89"/>
      <c r="PAD238" s="89"/>
      <c r="PAG238" s="89"/>
      <c r="PAJ238" s="89"/>
      <c r="PAM238" s="89"/>
      <c r="PAS238" s="89"/>
      <c r="PAV238" s="89"/>
      <c r="PBB238" s="89"/>
      <c r="PBD238" s="89"/>
      <c r="PBE238" s="89"/>
      <c r="PBG238" s="89"/>
      <c r="PBJ238" s="89"/>
      <c r="PBM238" s="89"/>
      <c r="PBX238" s="89"/>
      <c r="PBZ238" s="89"/>
      <c r="PCL238" s="89"/>
      <c r="PCO238" s="89"/>
      <c r="PCW238" s="89"/>
      <c r="PDQ238" s="89"/>
      <c r="PDS238" s="89"/>
      <c r="PDT238" s="89"/>
      <c r="PDU238" s="89"/>
      <c r="PDV238" s="89"/>
      <c r="PDW238" s="89"/>
      <c r="PDX238" s="89"/>
      <c r="PEP238" s="89"/>
      <c r="PEQ238" s="89"/>
      <c r="PET238" s="89"/>
      <c r="PEW238" s="89"/>
      <c r="PEY238" s="89"/>
      <c r="PFA238" s="89"/>
      <c r="PFD238" s="89"/>
      <c r="PFG238" s="89"/>
      <c r="PFJ238" s="89"/>
      <c r="PFP238" s="89"/>
      <c r="PFS238" s="89"/>
      <c r="PFV238" s="89"/>
      <c r="PGA238" s="89"/>
      <c r="PGO238" s="89"/>
      <c r="PGP238" s="89"/>
      <c r="PGQ238" s="89"/>
      <c r="PGR238" s="89"/>
      <c r="PGS238" s="89"/>
      <c r="PGT238" s="89"/>
      <c r="PGU238" s="89"/>
      <c r="PGV238" s="89"/>
      <c r="PGW238" s="89"/>
      <c r="PGX238" s="89"/>
      <c r="PGY238" s="89"/>
      <c r="PGZ238" s="89"/>
      <c r="PHA238" s="89"/>
      <c r="PHB238" s="89"/>
      <c r="PHC238" s="89"/>
      <c r="PHD238" s="89"/>
      <c r="PHE238" s="89"/>
      <c r="PHF238" s="89"/>
      <c r="PHG238" s="89"/>
      <c r="PHH238" s="89"/>
      <c r="PHI238" s="89"/>
      <c r="PHJ238" s="89"/>
      <c r="PHK238" s="89"/>
      <c r="PHL238" s="89"/>
      <c r="PHM238" s="89"/>
      <c r="PHN238" s="89"/>
      <c r="PHO238" s="89"/>
      <c r="PHP238" s="89"/>
      <c r="PHQ238" s="89"/>
      <c r="PHR238" s="89"/>
      <c r="PHS238" s="89"/>
      <c r="PHT238" s="89"/>
      <c r="PHU238" s="89"/>
      <c r="PHV238" s="89"/>
      <c r="PHW238" s="89"/>
      <c r="PHX238" s="89"/>
      <c r="PHY238" s="89"/>
      <c r="PHZ238" s="89"/>
      <c r="PIA238" s="89"/>
      <c r="PID238" s="89"/>
      <c r="PIG238" s="89"/>
      <c r="PIJ238" s="89"/>
      <c r="PIM238" s="89"/>
      <c r="PIP238" s="89"/>
      <c r="PJB238" s="89"/>
      <c r="PJE238" s="89"/>
      <c r="PJH238" s="89"/>
      <c r="PJK238" s="89"/>
      <c r="PJQ238" s="89"/>
      <c r="PJT238" s="89"/>
      <c r="PJZ238" s="89"/>
      <c r="PKC238" s="89"/>
      <c r="PKF238" s="89"/>
      <c r="PKI238" s="89"/>
      <c r="PKO238" s="89"/>
      <c r="PKR238" s="89"/>
      <c r="PKX238" s="89"/>
      <c r="PKZ238" s="89"/>
      <c r="PLA238" s="89"/>
      <c r="PLC238" s="89"/>
      <c r="PLF238" s="89"/>
      <c r="PLI238" s="89"/>
      <c r="PLT238" s="89"/>
      <c r="PLV238" s="89"/>
      <c r="PMH238" s="89"/>
      <c r="PMK238" s="89"/>
      <c r="PMS238" s="89"/>
      <c r="PNM238" s="89"/>
      <c r="PNO238" s="89"/>
      <c r="PNP238" s="89"/>
      <c r="PNQ238" s="89"/>
      <c r="PNR238" s="89"/>
      <c r="PNS238" s="89"/>
      <c r="PNT238" s="89"/>
      <c r="POL238" s="89"/>
      <c r="POM238" s="89"/>
      <c r="POP238" s="89"/>
      <c r="POS238" s="89"/>
      <c r="POU238" s="89"/>
      <c r="POW238" s="89"/>
      <c r="POZ238" s="89"/>
      <c r="PPC238" s="89"/>
      <c r="PPF238" s="89"/>
      <c r="PPL238" s="89"/>
      <c r="PPO238" s="89"/>
      <c r="PPR238" s="89"/>
      <c r="PPW238" s="89"/>
      <c r="PQK238" s="89"/>
      <c r="PQL238" s="89"/>
      <c r="PQM238" s="89"/>
      <c r="PQN238" s="89"/>
      <c r="PQO238" s="89"/>
      <c r="PQP238" s="89"/>
      <c r="PQQ238" s="89"/>
      <c r="PQR238" s="89"/>
      <c r="PQS238" s="89"/>
      <c r="PQT238" s="89"/>
      <c r="PQU238" s="89"/>
      <c r="PQV238" s="89"/>
      <c r="PQW238" s="89"/>
      <c r="PQX238" s="89"/>
      <c r="PQY238" s="89"/>
      <c r="PQZ238" s="89"/>
      <c r="PRA238" s="89"/>
      <c r="PRB238" s="89"/>
      <c r="PRC238" s="89"/>
      <c r="PRD238" s="89"/>
      <c r="PRE238" s="89"/>
      <c r="PRF238" s="89"/>
      <c r="PRG238" s="89"/>
      <c r="PRH238" s="89"/>
      <c r="PRI238" s="89"/>
      <c r="PRJ238" s="89"/>
      <c r="PRK238" s="89"/>
      <c r="PRL238" s="89"/>
      <c r="PRM238" s="89"/>
      <c r="PRN238" s="89"/>
      <c r="PRO238" s="89"/>
      <c r="PRP238" s="89"/>
      <c r="PRQ238" s="89"/>
      <c r="PRR238" s="89"/>
      <c r="PRS238" s="89"/>
      <c r="PRT238" s="89"/>
      <c r="PRU238" s="89"/>
      <c r="PRV238" s="89"/>
      <c r="PRW238" s="89"/>
      <c r="PRZ238" s="89"/>
      <c r="PSC238" s="89"/>
      <c r="PSF238" s="89"/>
      <c r="PSI238" s="89"/>
      <c r="PSL238" s="89"/>
      <c r="PSX238" s="89"/>
      <c r="PTA238" s="89"/>
      <c r="PTD238" s="89"/>
      <c r="PTG238" s="89"/>
      <c r="PTM238" s="89"/>
      <c r="PTP238" s="89"/>
      <c r="PTV238" s="89"/>
      <c r="PTY238" s="89"/>
      <c r="PUB238" s="89"/>
      <c r="PUE238" s="89"/>
      <c r="PUK238" s="89"/>
      <c r="PUN238" s="89"/>
      <c r="PUT238" s="89"/>
      <c r="PUV238" s="89"/>
      <c r="PUW238" s="89"/>
      <c r="PUY238" s="89"/>
      <c r="PVB238" s="89"/>
      <c r="PVE238" s="89"/>
      <c r="PVP238" s="89"/>
      <c r="PVR238" s="89"/>
      <c r="PWD238" s="89"/>
      <c r="PWG238" s="89"/>
      <c r="PWO238" s="89"/>
      <c r="PXI238" s="89"/>
      <c r="PXK238" s="89"/>
      <c r="PXL238" s="89"/>
      <c r="PXM238" s="89"/>
      <c r="PXN238" s="89"/>
      <c r="PXO238" s="89"/>
      <c r="PXP238" s="89"/>
      <c r="PYH238" s="89"/>
      <c r="PYI238" s="89"/>
      <c r="PYL238" s="89"/>
      <c r="PYO238" s="89"/>
      <c r="PYQ238" s="89"/>
      <c r="PYS238" s="89"/>
      <c r="PYV238" s="89"/>
      <c r="PYY238" s="89"/>
      <c r="PZB238" s="89"/>
      <c r="PZH238" s="89"/>
      <c r="PZK238" s="89"/>
      <c r="PZN238" s="89"/>
      <c r="PZS238" s="89"/>
      <c r="QAG238" s="89"/>
      <c r="QAH238" s="89"/>
      <c r="QAI238" s="89"/>
      <c r="QAJ238" s="89"/>
      <c r="QAK238" s="89"/>
      <c r="QAL238" s="89"/>
      <c r="QAM238" s="89"/>
      <c r="QAN238" s="89"/>
      <c r="QAO238" s="89"/>
      <c r="QAP238" s="89"/>
      <c r="QAQ238" s="89"/>
      <c r="QAR238" s="89"/>
      <c r="QAS238" s="89"/>
      <c r="QAT238" s="89"/>
      <c r="QAU238" s="89"/>
      <c r="QAV238" s="89"/>
      <c r="QAW238" s="89"/>
      <c r="QAX238" s="89"/>
      <c r="QAY238" s="89"/>
      <c r="QAZ238" s="89"/>
      <c r="QBA238" s="89"/>
      <c r="QBB238" s="89"/>
      <c r="QBC238" s="89"/>
      <c r="QBD238" s="89"/>
      <c r="QBE238" s="89"/>
      <c r="QBF238" s="89"/>
      <c r="QBG238" s="89"/>
      <c r="QBH238" s="89"/>
      <c r="QBI238" s="89"/>
      <c r="QBJ238" s="89"/>
      <c r="QBK238" s="89"/>
      <c r="QBL238" s="89"/>
      <c r="QBM238" s="89"/>
      <c r="QBN238" s="89"/>
      <c r="QBO238" s="89"/>
      <c r="QBP238" s="89"/>
      <c r="QBQ238" s="89"/>
      <c r="QBR238" s="89"/>
      <c r="QBS238" s="89"/>
      <c r="QBV238" s="89"/>
      <c r="QBY238" s="89"/>
      <c r="QCB238" s="89"/>
      <c r="QCE238" s="89"/>
      <c r="QCH238" s="89"/>
      <c r="QCT238" s="89"/>
      <c r="QCW238" s="89"/>
      <c r="QCZ238" s="89"/>
      <c r="QDC238" s="89"/>
      <c r="QDI238" s="89"/>
      <c r="QDL238" s="89"/>
      <c r="QDR238" s="89"/>
      <c r="QDU238" s="89"/>
      <c r="QDX238" s="89"/>
      <c r="QEA238" s="89"/>
      <c r="QEG238" s="89"/>
      <c r="QEJ238" s="89"/>
      <c r="QEP238" s="89"/>
      <c r="QER238" s="89"/>
      <c r="QES238" s="89"/>
      <c r="QEU238" s="89"/>
      <c r="QEX238" s="89"/>
      <c r="QFA238" s="89"/>
      <c r="QFL238" s="89"/>
      <c r="QFN238" s="89"/>
      <c r="QFZ238" s="89"/>
      <c r="QGC238" s="89"/>
      <c r="QGK238" s="89"/>
      <c r="QHE238" s="89"/>
      <c r="QHG238" s="89"/>
      <c r="QHH238" s="89"/>
      <c r="QHI238" s="89"/>
      <c r="QHJ238" s="89"/>
      <c r="QHK238" s="89"/>
      <c r="QHL238" s="89"/>
      <c r="QID238" s="89"/>
      <c r="QIE238" s="89"/>
      <c r="QIH238" s="89"/>
      <c r="QIK238" s="89"/>
      <c r="QIM238" s="89"/>
      <c r="QIO238" s="89"/>
      <c r="QIR238" s="89"/>
      <c r="QIU238" s="89"/>
      <c r="QIX238" s="89"/>
      <c r="QJD238" s="89"/>
      <c r="QJG238" s="89"/>
      <c r="QJJ238" s="89"/>
      <c r="QJO238" s="89"/>
      <c r="QKC238" s="89"/>
      <c r="QKD238" s="89"/>
      <c r="QKE238" s="89"/>
      <c r="QKF238" s="89"/>
      <c r="QKG238" s="89"/>
      <c r="QKH238" s="89"/>
      <c r="QKI238" s="89"/>
      <c r="QKJ238" s="89"/>
      <c r="QKK238" s="89"/>
      <c r="QKL238" s="89"/>
      <c r="QKM238" s="89"/>
      <c r="QKN238" s="89"/>
      <c r="QKO238" s="89"/>
      <c r="QKP238" s="89"/>
      <c r="QKQ238" s="89"/>
      <c r="QKR238" s="89"/>
      <c r="QKS238" s="89"/>
      <c r="QKT238" s="89"/>
      <c r="QKU238" s="89"/>
      <c r="QKV238" s="89"/>
      <c r="QKW238" s="89"/>
      <c r="QKX238" s="89"/>
      <c r="QKY238" s="89"/>
      <c r="QKZ238" s="89"/>
      <c r="QLA238" s="89"/>
      <c r="QLB238" s="89"/>
      <c r="QLC238" s="89"/>
      <c r="QLD238" s="89"/>
      <c r="QLE238" s="89"/>
      <c r="QLF238" s="89"/>
      <c r="QLG238" s="89"/>
      <c r="QLH238" s="89"/>
      <c r="QLI238" s="89"/>
      <c r="QLJ238" s="89"/>
      <c r="QLK238" s="89"/>
      <c r="QLL238" s="89"/>
      <c r="QLM238" s="89"/>
      <c r="QLN238" s="89"/>
      <c r="QLO238" s="89"/>
      <c r="QLR238" s="89"/>
      <c r="QLU238" s="89"/>
      <c r="QLX238" s="89"/>
      <c r="QMA238" s="89"/>
      <c r="QMD238" s="89"/>
      <c r="QMP238" s="89"/>
      <c r="QMS238" s="89"/>
      <c r="QMV238" s="89"/>
      <c r="QMY238" s="89"/>
      <c r="QNE238" s="89"/>
      <c r="QNH238" s="89"/>
      <c r="QNN238" s="89"/>
      <c r="QNQ238" s="89"/>
      <c r="QNT238" s="89"/>
      <c r="QNW238" s="89"/>
      <c r="QOC238" s="89"/>
      <c r="QOF238" s="89"/>
      <c r="QOL238" s="89"/>
      <c r="QON238" s="89"/>
      <c r="QOO238" s="89"/>
      <c r="QOQ238" s="89"/>
      <c r="QOT238" s="89"/>
      <c r="QOW238" s="89"/>
      <c r="QPH238" s="89"/>
      <c r="QPJ238" s="89"/>
      <c r="QPV238" s="89"/>
      <c r="QPY238" s="89"/>
      <c r="QQG238" s="89"/>
      <c r="QRA238" s="89"/>
      <c r="QRC238" s="89"/>
      <c r="QRD238" s="89"/>
      <c r="QRE238" s="89"/>
      <c r="QRF238" s="89"/>
      <c r="QRG238" s="89"/>
      <c r="QRH238" s="89"/>
      <c r="QRZ238" s="89"/>
      <c r="QSA238" s="89"/>
      <c r="QSD238" s="89"/>
      <c r="QSG238" s="89"/>
      <c r="QSI238" s="89"/>
      <c r="QSK238" s="89"/>
      <c r="QSN238" s="89"/>
      <c r="QSQ238" s="89"/>
      <c r="QST238" s="89"/>
      <c r="QSZ238" s="89"/>
      <c r="QTC238" s="89"/>
      <c r="QTF238" s="89"/>
      <c r="QTK238" s="89"/>
      <c r="QTY238" s="89"/>
      <c r="QTZ238" s="89"/>
      <c r="QUA238" s="89"/>
      <c r="QUB238" s="89"/>
      <c r="QUC238" s="89"/>
      <c r="QUD238" s="89"/>
      <c r="QUE238" s="89"/>
      <c r="QUF238" s="89"/>
      <c r="QUG238" s="89"/>
      <c r="QUH238" s="89"/>
      <c r="QUI238" s="89"/>
      <c r="QUJ238" s="89"/>
      <c r="QUK238" s="89"/>
      <c r="QUL238" s="89"/>
      <c r="QUM238" s="89"/>
      <c r="QUN238" s="89"/>
      <c r="QUO238" s="89"/>
      <c r="QUP238" s="89"/>
      <c r="QUQ238" s="89"/>
      <c r="QUR238" s="89"/>
      <c r="QUS238" s="89"/>
      <c r="QUT238" s="89"/>
      <c r="QUU238" s="89"/>
      <c r="QUV238" s="89"/>
      <c r="QUW238" s="89"/>
      <c r="QUX238" s="89"/>
      <c r="QUY238" s="89"/>
      <c r="QUZ238" s="89"/>
      <c r="QVA238" s="89"/>
      <c r="QVB238" s="89"/>
      <c r="QVC238" s="89"/>
      <c r="QVD238" s="89"/>
      <c r="QVE238" s="89"/>
      <c r="QVF238" s="89"/>
      <c r="QVG238" s="89"/>
      <c r="QVH238" s="89"/>
      <c r="QVI238" s="89"/>
      <c r="QVJ238" s="89"/>
      <c r="QVK238" s="89"/>
      <c r="QVN238" s="89"/>
      <c r="QVQ238" s="89"/>
      <c r="QVT238" s="89"/>
      <c r="QVW238" s="89"/>
      <c r="QVZ238" s="89"/>
      <c r="QWL238" s="89"/>
      <c r="QWO238" s="89"/>
      <c r="QWR238" s="89"/>
      <c r="QWU238" s="89"/>
      <c r="QXA238" s="89"/>
      <c r="QXD238" s="89"/>
      <c r="QXJ238" s="89"/>
      <c r="QXM238" s="89"/>
      <c r="QXP238" s="89"/>
      <c r="QXS238" s="89"/>
      <c r="QXY238" s="89"/>
      <c r="QYB238" s="89"/>
      <c r="QYH238" s="89"/>
      <c r="QYJ238" s="89"/>
      <c r="QYK238" s="89"/>
      <c r="QYM238" s="89"/>
      <c r="QYP238" s="89"/>
      <c r="QYS238" s="89"/>
      <c r="QZD238" s="89"/>
      <c r="QZF238" s="89"/>
      <c r="QZR238" s="89"/>
      <c r="QZU238" s="89"/>
      <c r="RAC238" s="89"/>
      <c r="RAW238" s="89"/>
      <c r="RAY238" s="89"/>
      <c r="RAZ238" s="89"/>
      <c r="RBA238" s="89"/>
      <c r="RBB238" s="89"/>
      <c r="RBC238" s="89"/>
      <c r="RBD238" s="89"/>
      <c r="RBV238" s="89"/>
      <c r="RBW238" s="89"/>
      <c r="RBZ238" s="89"/>
      <c r="RCC238" s="89"/>
      <c r="RCE238" s="89"/>
      <c r="RCG238" s="89"/>
      <c r="RCJ238" s="89"/>
      <c r="RCM238" s="89"/>
      <c r="RCP238" s="89"/>
      <c r="RCV238" s="89"/>
      <c r="RCY238" s="89"/>
      <c r="RDB238" s="89"/>
      <c r="RDG238" s="89"/>
      <c r="RDU238" s="89"/>
      <c r="RDV238" s="89"/>
      <c r="RDW238" s="89"/>
      <c r="RDX238" s="89"/>
      <c r="RDY238" s="89"/>
      <c r="RDZ238" s="89"/>
      <c r="REA238" s="89"/>
      <c r="REB238" s="89"/>
      <c r="REC238" s="89"/>
      <c r="RED238" s="89"/>
      <c r="REE238" s="89"/>
      <c r="REF238" s="89"/>
      <c r="REG238" s="89"/>
      <c r="REH238" s="89"/>
      <c r="REI238" s="89"/>
      <c r="REJ238" s="89"/>
      <c r="REK238" s="89"/>
      <c r="REL238" s="89"/>
      <c r="REM238" s="89"/>
      <c r="REN238" s="89"/>
      <c r="REO238" s="89"/>
      <c r="REP238" s="89"/>
      <c r="REQ238" s="89"/>
      <c r="RER238" s="89"/>
      <c r="RES238" s="89"/>
      <c r="RET238" s="89"/>
      <c r="REU238" s="89"/>
      <c r="REV238" s="89"/>
      <c r="REW238" s="89"/>
      <c r="REX238" s="89"/>
      <c r="REY238" s="89"/>
      <c r="REZ238" s="89"/>
      <c r="RFA238" s="89"/>
      <c r="RFB238" s="89"/>
      <c r="RFC238" s="89"/>
      <c r="RFD238" s="89"/>
      <c r="RFE238" s="89"/>
      <c r="RFF238" s="89"/>
      <c r="RFG238" s="89"/>
      <c r="RFJ238" s="89"/>
      <c r="RFM238" s="89"/>
      <c r="RFP238" s="89"/>
      <c r="RFS238" s="89"/>
      <c r="RFV238" s="89"/>
      <c r="RGH238" s="89"/>
      <c r="RGK238" s="89"/>
      <c r="RGN238" s="89"/>
      <c r="RGQ238" s="89"/>
      <c r="RGW238" s="89"/>
      <c r="RGZ238" s="89"/>
      <c r="RHF238" s="89"/>
      <c r="RHI238" s="89"/>
      <c r="RHL238" s="89"/>
      <c r="RHO238" s="89"/>
      <c r="RHU238" s="89"/>
      <c r="RHX238" s="89"/>
      <c r="RID238" s="89"/>
      <c r="RIF238" s="89"/>
      <c r="RIG238" s="89"/>
      <c r="RII238" s="89"/>
      <c r="RIL238" s="89"/>
      <c r="RIO238" s="89"/>
      <c r="RIZ238" s="89"/>
      <c r="RJB238" s="89"/>
      <c r="RJN238" s="89"/>
      <c r="RJQ238" s="89"/>
      <c r="RJY238" s="89"/>
      <c r="RKS238" s="89"/>
      <c r="RKU238" s="89"/>
      <c r="RKV238" s="89"/>
      <c r="RKW238" s="89"/>
      <c r="RKX238" s="89"/>
      <c r="RKY238" s="89"/>
      <c r="RKZ238" s="89"/>
      <c r="RLR238" s="89"/>
      <c r="RLS238" s="89"/>
      <c r="RLV238" s="89"/>
      <c r="RLY238" s="89"/>
      <c r="RMA238" s="89"/>
      <c r="RMC238" s="89"/>
      <c r="RMF238" s="89"/>
      <c r="RMI238" s="89"/>
      <c r="RML238" s="89"/>
      <c r="RMR238" s="89"/>
      <c r="RMU238" s="89"/>
      <c r="RMX238" s="89"/>
      <c r="RNC238" s="89"/>
      <c r="RNQ238" s="89"/>
      <c r="RNR238" s="89"/>
      <c r="RNS238" s="89"/>
      <c r="RNT238" s="89"/>
      <c r="RNU238" s="89"/>
      <c r="RNV238" s="89"/>
      <c r="RNW238" s="89"/>
      <c r="RNX238" s="89"/>
      <c r="RNY238" s="89"/>
      <c r="RNZ238" s="89"/>
      <c r="ROA238" s="89"/>
      <c r="ROB238" s="89"/>
      <c r="ROC238" s="89"/>
      <c r="ROD238" s="89"/>
      <c r="ROE238" s="89"/>
      <c r="ROF238" s="89"/>
      <c r="ROG238" s="89"/>
      <c r="ROH238" s="89"/>
      <c r="ROI238" s="89"/>
      <c r="ROJ238" s="89"/>
      <c r="ROK238" s="89"/>
      <c r="ROL238" s="89"/>
      <c r="ROM238" s="89"/>
      <c r="RON238" s="89"/>
      <c r="ROO238" s="89"/>
      <c r="ROP238" s="89"/>
      <c r="ROQ238" s="89"/>
      <c r="ROR238" s="89"/>
      <c r="ROS238" s="89"/>
      <c r="ROT238" s="89"/>
      <c r="ROU238" s="89"/>
      <c r="ROV238" s="89"/>
      <c r="ROW238" s="89"/>
      <c r="ROX238" s="89"/>
      <c r="ROY238" s="89"/>
      <c r="ROZ238" s="89"/>
      <c r="RPA238" s="89"/>
      <c r="RPB238" s="89"/>
      <c r="RPC238" s="89"/>
      <c r="RPF238" s="89"/>
      <c r="RPI238" s="89"/>
      <c r="RPL238" s="89"/>
      <c r="RPO238" s="89"/>
      <c r="RPR238" s="89"/>
      <c r="RQD238" s="89"/>
      <c r="RQG238" s="89"/>
      <c r="RQJ238" s="89"/>
      <c r="RQM238" s="89"/>
      <c r="RQS238" s="89"/>
      <c r="RQV238" s="89"/>
      <c r="RRB238" s="89"/>
      <c r="RRE238" s="89"/>
      <c r="RRH238" s="89"/>
      <c r="RRK238" s="89"/>
      <c r="RRQ238" s="89"/>
      <c r="RRT238" s="89"/>
      <c r="RRZ238" s="89"/>
      <c r="RSB238" s="89"/>
      <c r="RSC238" s="89"/>
      <c r="RSE238" s="89"/>
      <c r="RSH238" s="89"/>
      <c r="RSK238" s="89"/>
      <c r="RSV238" s="89"/>
      <c r="RSX238" s="89"/>
      <c r="RTJ238" s="89"/>
      <c r="RTM238" s="89"/>
      <c r="RTU238" s="89"/>
      <c r="RUO238" s="89"/>
      <c r="RUQ238" s="89"/>
      <c r="RUR238" s="89"/>
      <c r="RUS238" s="89"/>
      <c r="RUT238" s="89"/>
      <c r="RUU238" s="89"/>
      <c r="RUV238" s="89"/>
      <c r="RVN238" s="89"/>
      <c r="RVO238" s="89"/>
      <c r="RVR238" s="89"/>
      <c r="RVU238" s="89"/>
      <c r="RVW238" s="89"/>
      <c r="RVY238" s="89"/>
      <c r="RWB238" s="89"/>
      <c r="RWE238" s="89"/>
      <c r="RWH238" s="89"/>
      <c r="RWN238" s="89"/>
      <c r="RWQ238" s="89"/>
      <c r="RWT238" s="89"/>
      <c r="RWY238" s="89"/>
      <c r="RXM238" s="89"/>
      <c r="RXN238" s="89"/>
      <c r="RXO238" s="89"/>
      <c r="RXP238" s="89"/>
      <c r="RXQ238" s="89"/>
      <c r="RXR238" s="89"/>
      <c r="RXS238" s="89"/>
      <c r="RXT238" s="89"/>
      <c r="RXU238" s="89"/>
      <c r="RXV238" s="89"/>
      <c r="RXW238" s="89"/>
      <c r="RXX238" s="89"/>
      <c r="RXY238" s="89"/>
      <c r="RXZ238" s="89"/>
      <c r="RYA238" s="89"/>
      <c r="RYB238" s="89"/>
      <c r="RYC238" s="89"/>
      <c r="RYD238" s="89"/>
      <c r="RYE238" s="89"/>
      <c r="RYF238" s="89"/>
      <c r="RYG238" s="89"/>
      <c r="RYH238" s="89"/>
      <c r="RYI238" s="89"/>
      <c r="RYJ238" s="89"/>
      <c r="RYK238" s="89"/>
      <c r="RYL238" s="89"/>
      <c r="RYM238" s="89"/>
      <c r="RYN238" s="89"/>
      <c r="RYO238" s="89"/>
      <c r="RYP238" s="89"/>
      <c r="RYQ238" s="89"/>
      <c r="RYR238" s="89"/>
      <c r="RYS238" s="89"/>
      <c r="RYT238" s="89"/>
      <c r="RYU238" s="89"/>
      <c r="RYV238" s="89"/>
      <c r="RYW238" s="89"/>
      <c r="RYX238" s="89"/>
      <c r="RYY238" s="89"/>
      <c r="RZB238" s="89"/>
      <c r="RZE238" s="89"/>
      <c r="RZH238" s="89"/>
      <c r="RZK238" s="89"/>
      <c r="RZN238" s="89"/>
      <c r="RZZ238" s="89"/>
      <c r="SAC238" s="89"/>
      <c r="SAF238" s="89"/>
      <c r="SAI238" s="89"/>
      <c r="SAO238" s="89"/>
      <c r="SAR238" s="89"/>
      <c r="SAX238" s="89"/>
      <c r="SBA238" s="89"/>
      <c r="SBD238" s="89"/>
      <c r="SBG238" s="89"/>
      <c r="SBM238" s="89"/>
      <c r="SBP238" s="89"/>
      <c r="SBV238" s="89"/>
      <c r="SBX238" s="89"/>
      <c r="SBY238" s="89"/>
      <c r="SCA238" s="89"/>
      <c r="SCD238" s="89"/>
      <c r="SCG238" s="89"/>
      <c r="SCR238" s="89"/>
      <c r="SCT238" s="89"/>
      <c r="SDF238" s="89"/>
      <c r="SDI238" s="89"/>
      <c r="SDQ238" s="89"/>
      <c r="SEK238" s="89"/>
      <c r="SEM238" s="89"/>
      <c r="SEN238" s="89"/>
      <c r="SEO238" s="89"/>
      <c r="SEP238" s="89"/>
      <c r="SEQ238" s="89"/>
      <c r="SER238" s="89"/>
      <c r="SFJ238" s="89"/>
      <c r="SFK238" s="89"/>
      <c r="SFN238" s="89"/>
      <c r="SFQ238" s="89"/>
      <c r="SFS238" s="89"/>
      <c r="SFU238" s="89"/>
      <c r="SFX238" s="89"/>
      <c r="SGA238" s="89"/>
      <c r="SGD238" s="89"/>
      <c r="SGJ238" s="89"/>
      <c r="SGM238" s="89"/>
      <c r="SGP238" s="89"/>
      <c r="SGU238" s="89"/>
      <c r="SHI238" s="89"/>
      <c r="SHJ238" s="89"/>
      <c r="SHK238" s="89"/>
      <c r="SHL238" s="89"/>
      <c r="SHM238" s="89"/>
      <c r="SHN238" s="89"/>
      <c r="SHO238" s="89"/>
      <c r="SHP238" s="89"/>
      <c r="SHQ238" s="89"/>
      <c r="SHR238" s="89"/>
      <c r="SHS238" s="89"/>
      <c r="SHT238" s="89"/>
      <c r="SHU238" s="89"/>
      <c r="SHV238" s="89"/>
      <c r="SHW238" s="89"/>
      <c r="SHX238" s="89"/>
      <c r="SHY238" s="89"/>
      <c r="SHZ238" s="89"/>
      <c r="SIA238" s="89"/>
      <c r="SIB238" s="89"/>
      <c r="SIC238" s="89"/>
      <c r="SID238" s="89"/>
      <c r="SIE238" s="89"/>
      <c r="SIF238" s="89"/>
      <c r="SIG238" s="89"/>
      <c r="SIH238" s="89"/>
      <c r="SII238" s="89"/>
      <c r="SIJ238" s="89"/>
      <c r="SIK238" s="89"/>
      <c r="SIL238" s="89"/>
      <c r="SIM238" s="89"/>
      <c r="SIN238" s="89"/>
      <c r="SIO238" s="89"/>
      <c r="SIP238" s="89"/>
      <c r="SIQ238" s="89"/>
      <c r="SIR238" s="89"/>
      <c r="SIS238" s="89"/>
      <c r="SIT238" s="89"/>
      <c r="SIU238" s="89"/>
      <c r="SIX238" s="89"/>
      <c r="SJA238" s="89"/>
      <c r="SJD238" s="89"/>
      <c r="SJG238" s="89"/>
      <c r="SJJ238" s="89"/>
      <c r="SJV238" s="89"/>
      <c r="SJY238" s="89"/>
      <c r="SKB238" s="89"/>
      <c r="SKE238" s="89"/>
      <c r="SKK238" s="89"/>
      <c r="SKN238" s="89"/>
      <c r="SKT238" s="89"/>
      <c r="SKW238" s="89"/>
      <c r="SKZ238" s="89"/>
      <c r="SLC238" s="89"/>
      <c r="SLI238" s="89"/>
      <c r="SLL238" s="89"/>
      <c r="SLR238" s="89"/>
      <c r="SLT238" s="89"/>
      <c r="SLU238" s="89"/>
      <c r="SLW238" s="89"/>
      <c r="SLZ238" s="89"/>
      <c r="SMC238" s="89"/>
      <c r="SMN238" s="89"/>
      <c r="SMP238" s="89"/>
      <c r="SNB238" s="89"/>
      <c r="SNE238" s="89"/>
      <c r="SNM238" s="89"/>
      <c r="SOG238" s="89"/>
      <c r="SOI238" s="89"/>
      <c r="SOJ238" s="89"/>
      <c r="SOK238" s="89"/>
      <c r="SOL238" s="89"/>
      <c r="SOM238" s="89"/>
      <c r="SON238" s="89"/>
      <c r="SPF238" s="89"/>
      <c r="SPG238" s="89"/>
      <c r="SPJ238" s="89"/>
      <c r="SPM238" s="89"/>
      <c r="SPO238" s="89"/>
      <c r="SPQ238" s="89"/>
      <c r="SPT238" s="89"/>
      <c r="SPW238" s="89"/>
      <c r="SPZ238" s="89"/>
      <c r="SQF238" s="89"/>
      <c r="SQI238" s="89"/>
      <c r="SQL238" s="89"/>
      <c r="SQQ238" s="89"/>
      <c r="SRE238" s="89"/>
      <c r="SRF238" s="89"/>
      <c r="SRG238" s="89"/>
      <c r="SRH238" s="89"/>
      <c r="SRI238" s="89"/>
      <c r="SRJ238" s="89"/>
      <c r="SRK238" s="89"/>
      <c r="SRL238" s="89"/>
      <c r="SRM238" s="89"/>
      <c r="SRN238" s="89"/>
      <c r="SRO238" s="89"/>
      <c r="SRP238" s="89"/>
      <c r="SRQ238" s="89"/>
      <c r="SRR238" s="89"/>
      <c r="SRS238" s="89"/>
      <c r="SRT238" s="89"/>
      <c r="SRU238" s="89"/>
      <c r="SRV238" s="89"/>
      <c r="SRW238" s="89"/>
      <c r="SRX238" s="89"/>
      <c r="SRY238" s="89"/>
      <c r="SRZ238" s="89"/>
      <c r="SSA238" s="89"/>
      <c r="SSB238" s="89"/>
      <c r="SSC238" s="89"/>
      <c r="SSD238" s="89"/>
      <c r="SSE238" s="89"/>
      <c r="SSF238" s="89"/>
      <c r="SSG238" s="89"/>
      <c r="SSH238" s="89"/>
      <c r="SSI238" s="89"/>
      <c r="SSJ238" s="89"/>
      <c r="SSK238" s="89"/>
      <c r="SSL238" s="89"/>
      <c r="SSM238" s="89"/>
      <c r="SSN238" s="89"/>
      <c r="SSO238" s="89"/>
      <c r="SSP238" s="89"/>
      <c r="SSQ238" s="89"/>
      <c r="SST238" s="89"/>
      <c r="SSW238" s="89"/>
      <c r="SSZ238" s="89"/>
      <c r="STC238" s="89"/>
      <c r="STF238" s="89"/>
      <c r="STR238" s="89"/>
      <c r="STU238" s="89"/>
      <c r="STX238" s="89"/>
      <c r="SUA238" s="89"/>
      <c r="SUG238" s="89"/>
      <c r="SUJ238" s="89"/>
      <c r="SUP238" s="89"/>
      <c r="SUS238" s="89"/>
      <c r="SUV238" s="89"/>
      <c r="SUY238" s="89"/>
      <c r="SVE238" s="89"/>
      <c r="SVH238" s="89"/>
      <c r="SVN238" s="89"/>
      <c r="SVP238" s="89"/>
      <c r="SVQ238" s="89"/>
      <c r="SVS238" s="89"/>
      <c r="SVV238" s="89"/>
      <c r="SVY238" s="89"/>
      <c r="SWJ238" s="89"/>
      <c r="SWL238" s="89"/>
      <c r="SWX238" s="89"/>
      <c r="SXA238" s="89"/>
      <c r="SXI238" s="89"/>
      <c r="SYC238" s="89"/>
      <c r="SYE238" s="89"/>
      <c r="SYF238" s="89"/>
      <c r="SYG238" s="89"/>
      <c r="SYH238" s="89"/>
      <c r="SYI238" s="89"/>
      <c r="SYJ238" s="89"/>
      <c r="SZB238" s="89"/>
      <c r="SZC238" s="89"/>
      <c r="SZF238" s="89"/>
      <c r="SZI238" s="89"/>
      <c r="SZK238" s="89"/>
      <c r="SZM238" s="89"/>
      <c r="SZP238" s="89"/>
      <c r="SZS238" s="89"/>
      <c r="SZV238" s="89"/>
      <c r="TAB238" s="89"/>
      <c r="TAE238" s="89"/>
      <c r="TAH238" s="89"/>
      <c r="TAM238" s="89"/>
      <c r="TBA238" s="89"/>
      <c r="TBB238" s="89"/>
      <c r="TBC238" s="89"/>
      <c r="TBD238" s="89"/>
      <c r="TBE238" s="89"/>
      <c r="TBF238" s="89"/>
      <c r="TBG238" s="89"/>
      <c r="TBH238" s="89"/>
      <c r="TBI238" s="89"/>
      <c r="TBJ238" s="89"/>
      <c r="TBK238" s="89"/>
      <c r="TBL238" s="89"/>
      <c r="TBM238" s="89"/>
      <c r="TBN238" s="89"/>
      <c r="TBO238" s="89"/>
      <c r="TBP238" s="89"/>
      <c r="TBQ238" s="89"/>
      <c r="TBR238" s="89"/>
      <c r="TBS238" s="89"/>
      <c r="TBT238" s="89"/>
      <c r="TBU238" s="89"/>
      <c r="TBV238" s="89"/>
      <c r="TBW238" s="89"/>
      <c r="TBX238" s="89"/>
      <c r="TBY238" s="89"/>
      <c r="TBZ238" s="89"/>
      <c r="TCA238" s="89"/>
      <c r="TCB238" s="89"/>
      <c r="TCC238" s="89"/>
      <c r="TCD238" s="89"/>
      <c r="TCE238" s="89"/>
      <c r="TCF238" s="89"/>
      <c r="TCG238" s="89"/>
      <c r="TCH238" s="89"/>
      <c r="TCI238" s="89"/>
      <c r="TCJ238" s="89"/>
      <c r="TCK238" s="89"/>
      <c r="TCL238" s="89"/>
      <c r="TCM238" s="89"/>
      <c r="TCP238" s="89"/>
      <c r="TCS238" s="89"/>
      <c r="TCV238" s="89"/>
      <c r="TCY238" s="89"/>
      <c r="TDB238" s="89"/>
      <c r="TDN238" s="89"/>
      <c r="TDQ238" s="89"/>
      <c r="TDT238" s="89"/>
      <c r="TDW238" s="89"/>
      <c r="TEC238" s="89"/>
      <c r="TEF238" s="89"/>
      <c r="TEL238" s="89"/>
      <c r="TEO238" s="89"/>
      <c r="TER238" s="89"/>
      <c r="TEU238" s="89"/>
      <c r="TFA238" s="89"/>
      <c r="TFD238" s="89"/>
      <c r="TFJ238" s="89"/>
      <c r="TFL238" s="89"/>
      <c r="TFM238" s="89"/>
      <c r="TFO238" s="89"/>
      <c r="TFR238" s="89"/>
      <c r="TFU238" s="89"/>
      <c r="TGF238" s="89"/>
      <c r="TGH238" s="89"/>
      <c r="TGT238" s="89"/>
      <c r="TGW238" s="89"/>
      <c r="THE238" s="89"/>
      <c r="THY238" s="89"/>
      <c r="TIA238" s="89"/>
      <c r="TIB238" s="89"/>
      <c r="TIC238" s="89"/>
      <c r="TID238" s="89"/>
      <c r="TIE238" s="89"/>
      <c r="TIF238" s="89"/>
      <c r="TIX238" s="89"/>
      <c r="TIY238" s="89"/>
      <c r="TJB238" s="89"/>
      <c r="TJE238" s="89"/>
      <c r="TJG238" s="89"/>
      <c r="TJI238" s="89"/>
      <c r="TJL238" s="89"/>
      <c r="TJO238" s="89"/>
      <c r="TJR238" s="89"/>
      <c r="TJX238" s="89"/>
      <c r="TKA238" s="89"/>
      <c r="TKD238" s="89"/>
      <c r="TKI238" s="89"/>
      <c r="TKW238" s="89"/>
      <c r="TKX238" s="89"/>
      <c r="TKY238" s="89"/>
      <c r="TKZ238" s="89"/>
      <c r="TLA238" s="89"/>
      <c r="TLB238" s="89"/>
      <c r="TLC238" s="89"/>
      <c r="TLD238" s="89"/>
      <c r="TLE238" s="89"/>
      <c r="TLF238" s="89"/>
      <c r="TLG238" s="89"/>
      <c r="TLH238" s="89"/>
      <c r="TLI238" s="89"/>
      <c r="TLJ238" s="89"/>
      <c r="TLK238" s="89"/>
      <c r="TLL238" s="89"/>
      <c r="TLM238" s="89"/>
      <c r="TLN238" s="89"/>
      <c r="TLO238" s="89"/>
      <c r="TLP238" s="89"/>
      <c r="TLQ238" s="89"/>
      <c r="TLR238" s="89"/>
      <c r="TLS238" s="89"/>
      <c r="TLT238" s="89"/>
      <c r="TLU238" s="89"/>
      <c r="TLV238" s="89"/>
      <c r="TLW238" s="89"/>
      <c r="TLX238" s="89"/>
      <c r="TLY238" s="89"/>
      <c r="TLZ238" s="89"/>
      <c r="TMA238" s="89"/>
      <c r="TMB238" s="89"/>
      <c r="TMC238" s="89"/>
      <c r="TMD238" s="89"/>
      <c r="TME238" s="89"/>
      <c r="TMF238" s="89"/>
      <c r="TMG238" s="89"/>
      <c r="TMH238" s="89"/>
      <c r="TMI238" s="89"/>
      <c r="TML238" s="89"/>
      <c r="TMO238" s="89"/>
      <c r="TMR238" s="89"/>
      <c r="TMU238" s="89"/>
      <c r="TMX238" s="89"/>
      <c r="TNJ238" s="89"/>
      <c r="TNM238" s="89"/>
      <c r="TNP238" s="89"/>
      <c r="TNS238" s="89"/>
      <c r="TNY238" s="89"/>
      <c r="TOB238" s="89"/>
      <c r="TOH238" s="89"/>
      <c r="TOK238" s="89"/>
      <c r="TON238" s="89"/>
      <c r="TOQ238" s="89"/>
      <c r="TOW238" s="89"/>
      <c r="TOZ238" s="89"/>
      <c r="TPF238" s="89"/>
      <c r="TPH238" s="89"/>
      <c r="TPI238" s="89"/>
      <c r="TPK238" s="89"/>
      <c r="TPN238" s="89"/>
      <c r="TPQ238" s="89"/>
      <c r="TQB238" s="89"/>
      <c r="TQD238" s="89"/>
      <c r="TQP238" s="89"/>
      <c r="TQS238" s="89"/>
      <c r="TRA238" s="89"/>
      <c r="TRU238" s="89"/>
      <c r="TRW238" s="89"/>
      <c r="TRX238" s="89"/>
      <c r="TRY238" s="89"/>
      <c r="TRZ238" s="89"/>
      <c r="TSA238" s="89"/>
      <c r="TSB238" s="89"/>
      <c r="TST238" s="89"/>
      <c r="TSU238" s="89"/>
      <c r="TSX238" s="89"/>
      <c r="TTA238" s="89"/>
      <c r="TTC238" s="89"/>
      <c r="TTE238" s="89"/>
      <c r="TTH238" s="89"/>
      <c r="TTK238" s="89"/>
      <c r="TTN238" s="89"/>
      <c r="TTT238" s="89"/>
      <c r="TTW238" s="89"/>
      <c r="TTZ238" s="89"/>
      <c r="TUE238" s="89"/>
      <c r="TUS238" s="89"/>
      <c r="TUT238" s="89"/>
      <c r="TUU238" s="89"/>
      <c r="TUV238" s="89"/>
      <c r="TUW238" s="89"/>
      <c r="TUX238" s="89"/>
      <c r="TUY238" s="89"/>
      <c r="TUZ238" s="89"/>
      <c r="TVA238" s="89"/>
      <c r="TVB238" s="89"/>
      <c r="TVC238" s="89"/>
      <c r="TVD238" s="89"/>
      <c r="TVE238" s="89"/>
      <c r="TVF238" s="89"/>
      <c r="TVG238" s="89"/>
      <c r="TVH238" s="89"/>
      <c r="TVI238" s="89"/>
      <c r="TVJ238" s="89"/>
      <c r="TVK238" s="89"/>
      <c r="TVL238" s="89"/>
      <c r="TVM238" s="89"/>
      <c r="TVN238" s="89"/>
      <c r="TVO238" s="89"/>
      <c r="TVP238" s="89"/>
      <c r="TVQ238" s="89"/>
      <c r="TVR238" s="89"/>
      <c r="TVS238" s="89"/>
      <c r="TVT238" s="89"/>
      <c r="TVU238" s="89"/>
      <c r="TVV238" s="89"/>
      <c r="TVW238" s="89"/>
      <c r="TVX238" s="89"/>
      <c r="TVY238" s="89"/>
      <c r="TVZ238" s="89"/>
      <c r="TWA238" s="89"/>
      <c r="TWB238" s="89"/>
      <c r="TWC238" s="89"/>
      <c r="TWD238" s="89"/>
      <c r="TWE238" s="89"/>
      <c r="TWH238" s="89"/>
      <c r="TWK238" s="89"/>
      <c r="TWN238" s="89"/>
      <c r="TWQ238" s="89"/>
      <c r="TWT238" s="89"/>
      <c r="TXF238" s="89"/>
      <c r="TXI238" s="89"/>
      <c r="TXL238" s="89"/>
      <c r="TXO238" s="89"/>
      <c r="TXU238" s="89"/>
      <c r="TXX238" s="89"/>
      <c r="TYD238" s="89"/>
      <c r="TYG238" s="89"/>
      <c r="TYJ238" s="89"/>
      <c r="TYM238" s="89"/>
      <c r="TYS238" s="89"/>
      <c r="TYV238" s="89"/>
      <c r="TZB238" s="89"/>
      <c r="TZD238" s="89"/>
      <c r="TZE238" s="89"/>
      <c r="TZG238" s="89"/>
      <c r="TZJ238" s="89"/>
      <c r="TZM238" s="89"/>
      <c r="TZX238" s="89"/>
      <c r="TZZ238" s="89"/>
      <c r="UAL238" s="89"/>
      <c r="UAO238" s="89"/>
      <c r="UAW238" s="89"/>
      <c r="UBQ238" s="89"/>
      <c r="UBS238" s="89"/>
      <c r="UBT238" s="89"/>
      <c r="UBU238" s="89"/>
      <c r="UBV238" s="89"/>
      <c r="UBW238" s="89"/>
      <c r="UBX238" s="89"/>
      <c r="UCP238" s="89"/>
      <c r="UCQ238" s="89"/>
      <c r="UCT238" s="89"/>
      <c r="UCW238" s="89"/>
      <c r="UCY238" s="89"/>
      <c r="UDA238" s="89"/>
      <c r="UDD238" s="89"/>
      <c r="UDG238" s="89"/>
      <c r="UDJ238" s="89"/>
      <c r="UDP238" s="89"/>
      <c r="UDS238" s="89"/>
      <c r="UDV238" s="89"/>
      <c r="UEA238" s="89"/>
      <c r="UEO238" s="89"/>
      <c r="UEP238" s="89"/>
      <c r="UEQ238" s="89"/>
      <c r="UER238" s="89"/>
      <c r="UES238" s="89"/>
      <c r="UET238" s="89"/>
      <c r="UEU238" s="89"/>
      <c r="UEV238" s="89"/>
      <c r="UEW238" s="89"/>
      <c r="UEX238" s="89"/>
      <c r="UEY238" s="89"/>
      <c r="UEZ238" s="89"/>
      <c r="UFA238" s="89"/>
      <c r="UFB238" s="89"/>
      <c r="UFC238" s="89"/>
      <c r="UFD238" s="89"/>
      <c r="UFE238" s="89"/>
      <c r="UFF238" s="89"/>
      <c r="UFG238" s="89"/>
      <c r="UFH238" s="89"/>
      <c r="UFI238" s="89"/>
      <c r="UFJ238" s="89"/>
      <c r="UFK238" s="89"/>
      <c r="UFL238" s="89"/>
      <c r="UFM238" s="89"/>
      <c r="UFN238" s="89"/>
      <c r="UFO238" s="89"/>
      <c r="UFP238" s="89"/>
      <c r="UFQ238" s="89"/>
      <c r="UFR238" s="89"/>
      <c r="UFS238" s="89"/>
      <c r="UFT238" s="89"/>
      <c r="UFU238" s="89"/>
      <c r="UFV238" s="89"/>
      <c r="UFW238" s="89"/>
      <c r="UFX238" s="89"/>
      <c r="UFY238" s="89"/>
      <c r="UFZ238" s="89"/>
      <c r="UGA238" s="89"/>
      <c r="UGD238" s="89"/>
      <c r="UGG238" s="89"/>
      <c r="UGJ238" s="89"/>
      <c r="UGM238" s="89"/>
      <c r="UGP238" s="89"/>
      <c r="UHB238" s="89"/>
      <c r="UHE238" s="89"/>
      <c r="UHH238" s="89"/>
      <c r="UHK238" s="89"/>
      <c r="UHQ238" s="89"/>
      <c r="UHT238" s="89"/>
      <c r="UHZ238" s="89"/>
      <c r="UIC238" s="89"/>
      <c r="UIF238" s="89"/>
      <c r="UII238" s="89"/>
      <c r="UIO238" s="89"/>
      <c r="UIR238" s="89"/>
      <c r="UIX238" s="89"/>
      <c r="UIZ238" s="89"/>
      <c r="UJA238" s="89"/>
      <c r="UJC238" s="89"/>
      <c r="UJF238" s="89"/>
      <c r="UJI238" s="89"/>
      <c r="UJT238" s="89"/>
      <c r="UJV238" s="89"/>
      <c r="UKH238" s="89"/>
      <c r="UKK238" s="89"/>
      <c r="UKS238" s="89"/>
      <c r="ULM238" s="89"/>
      <c r="ULO238" s="89"/>
      <c r="ULP238" s="89"/>
      <c r="ULQ238" s="89"/>
      <c r="ULR238" s="89"/>
      <c r="ULS238" s="89"/>
      <c r="ULT238" s="89"/>
      <c r="UML238" s="89"/>
      <c r="UMM238" s="89"/>
      <c r="UMP238" s="89"/>
      <c r="UMS238" s="89"/>
      <c r="UMU238" s="89"/>
      <c r="UMW238" s="89"/>
      <c r="UMZ238" s="89"/>
      <c r="UNC238" s="89"/>
      <c r="UNF238" s="89"/>
      <c r="UNL238" s="89"/>
      <c r="UNO238" s="89"/>
      <c r="UNR238" s="89"/>
      <c r="UNW238" s="89"/>
      <c r="UOK238" s="89"/>
      <c r="UOL238" s="89"/>
      <c r="UOM238" s="89"/>
      <c r="UON238" s="89"/>
      <c r="UOO238" s="89"/>
      <c r="UOP238" s="89"/>
      <c r="UOQ238" s="89"/>
      <c r="UOR238" s="89"/>
      <c r="UOS238" s="89"/>
      <c r="UOT238" s="89"/>
      <c r="UOU238" s="89"/>
      <c r="UOV238" s="89"/>
      <c r="UOW238" s="89"/>
      <c r="UOX238" s="89"/>
      <c r="UOY238" s="89"/>
      <c r="UOZ238" s="89"/>
      <c r="UPA238" s="89"/>
      <c r="UPB238" s="89"/>
      <c r="UPC238" s="89"/>
      <c r="UPD238" s="89"/>
      <c r="UPE238" s="89"/>
      <c r="UPF238" s="89"/>
      <c r="UPG238" s="89"/>
      <c r="UPH238" s="89"/>
      <c r="UPI238" s="89"/>
      <c r="UPJ238" s="89"/>
      <c r="UPK238" s="89"/>
      <c r="UPL238" s="89"/>
      <c r="UPM238" s="89"/>
      <c r="UPN238" s="89"/>
      <c r="UPO238" s="89"/>
      <c r="UPP238" s="89"/>
      <c r="UPQ238" s="89"/>
      <c r="UPR238" s="89"/>
      <c r="UPS238" s="89"/>
      <c r="UPT238" s="89"/>
      <c r="UPU238" s="89"/>
      <c r="UPV238" s="89"/>
      <c r="UPW238" s="89"/>
      <c r="UPZ238" s="89"/>
      <c r="UQC238" s="89"/>
      <c r="UQF238" s="89"/>
      <c r="UQI238" s="89"/>
      <c r="UQL238" s="89"/>
      <c r="UQX238" s="89"/>
      <c r="URA238" s="89"/>
      <c r="URD238" s="89"/>
      <c r="URG238" s="89"/>
      <c r="URM238" s="89"/>
      <c r="URP238" s="89"/>
      <c r="URV238" s="89"/>
      <c r="URY238" s="89"/>
      <c r="USB238" s="89"/>
      <c r="USE238" s="89"/>
      <c r="USK238" s="89"/>
      <c r="USN238" s="89"/>
      <c r="UST238" s="89"/>
      <c r="USV238" s="89"/>
      <c r="USW238" s="89"/>
      <c r="USY238" s="89"/>
      <c r="UTB238" s="89"/>
      <c r="UTE238" s="89"/>
      <c r="UTP238" s="89"/>
      <c r="UTR238" s="89"/>
      <c r="UUD238" s="89"/>
      <c r="UUG238" s="89"/>
      <c r="UUO238" s="89"/>
      <c r="UVI238" s="89"/>
      <c r="UVK238" s="89"/>
      <c r="UVL238" s="89"/>
      <c r="UVM238" s="89"/>
      <c r="UVN238" s="89"/>
      <c r="UVO238" s="89"/>
      <c r="UVP238" s="89"/>
      <c r="UWH238" s="89"/>
      <c r="UWI238" s="89"/>
      <c r="UWL238" s="89"/>
      <c r="UWO238" s="89"/>
      <c r="UWQ238" s="89"/>
      <c r="UWS238" s="89"/>
      <c r="UWV238" s="89"/>
      <c r="UWY238" s="89"/>
      <c r="UXB238" s="89"/>
      <c r="UXH238" s="89"/>
      <c r="UXK238" s="89"/>
      <c r="UXN238" s="89"/>
      <c r="UXS238" s="89"/>
      <c r="UYG238" s="89"/>
      <c r="UYH238" s="89"/>
      <c r="UYI238" s="89"/>
      <c r="UYJ238" s="89"/>
      <c r="UYK238" s="89"/>
      <c r="UYL238" s="89"/>
      <c r="UYM238" s="89"/>
      <c r="UYN238" s="89"/>
      <c r="UYO238" s="89"/>
      <c r="UYP238" s="89"/>
      <c r="UYQ238" s="89"/>
      <c r="UYR238" s="89"/>
      <c r="UYS238" s="89"/>
      <c r="UYT238" s="89"/>
      <c r="UYU238" s="89"/>
      <c r="UYV238" s="89"/>
      <c r="UYW238" s="89"/>
      <c r="UYX238" s="89"/>
      <c r="UYY238" s="89"/>
      <c r="UYZ238" s="89"/>
      <c r="UZA238" s="89"/>
      <c r="UZB238" s="89"/>
      <c r="UZC238" s="89"/>
      <c r="UZD238" s="89"/>
      <c r="UZE238" s="89"/>
      <c r="UZF238" s="89"/>
      <c r="UZG238" s="89"/>
      <c r="UZH238" s="89"/>
      <c r="UZI238" s="89"/>
      <c r="UZJ238" s="89"/>
      <c r="UZK238" s="89"/>
      <c r="UZL238" s="89"/>
      <c r="UZM238" s="89"/>
      <c r="UZN238" s="89"/>
      <c r="UZO238" s="89"/>
      <c r="UZP238" s="89"/>
      <c r="UZQ238" s="89"/>
      <c r="UZR238" s="89"/>
      <c r="UZS238" s="89"/>
      <c r="UZV238" s="89"/>
      <c r="UZY238" s="89"/>
      <c r="VAB238" s="89"/>
      <c r="VAE238" s="89"/>
      <c r="VAH238" s="89"/>
      <c r="VAT238" s="89"/>
      <c r="VAW238" s="89"/>
      <c r="VAZ238" s="89"/>
      <c r="VBC238" s="89"/>
      <c r="VBI238" s="89"/>
      <c r="VBL238" s="89"/>
      <c r="VBR238" s="89"/>
      <c r="VBU238" s="89"/>
      <c r="VBX238" s="89"/>
      <c r="VCA238" s="89"/>
      <c r="VCG238" s="89"/>
      <c r="VCJ238" s="89"/>
      <c r="VCP238" s="89"/>
      <c r="VCR238" s="89"/>
      <c r="VCS238" s="89"/>
      <c r="VCU238" s="89"/>
      <c r="VCX238" s="89"/>
      <c r="VDA238" s="89"/>
      <c r="VDL238" s="89"/>
      <c r="VDN238" s="89"/>
      <c r="VDZ238" s="89"/>
      <c r="VEC238" s="89"/>
      <c r="VEK238" s="89"/>
      <c r="VFE238" s="89"/>
      <c r="VFG238" s="89"/>
      <c r="VFH238" s="89"/>
      <c r="VFI238" s="89"/>
      <c r="VFJ238" s="89"/>
      <c r="VFK238" s="89"/>
      <c r="VFL238" s="89"/>
      <c r="VGD238" s="89"/>
      <c r="VGE238" s="89"/>
      <c r="VGH238" s="89"/>
      <c r="VGK238" s="89"/>
      <c r="VGM238" s="89"/>
      <c r="VGO238" s="89"/>
      <c r="VGR238" s="89"/>
      <c r="VGU238" s="89"/>
      <c r="VGX238" s="89"/>
      <c r="VHD238" s="89"/>
      <c r="VHG238" s="89"/>
      <c r="VHJ238" s="89"/>
      <c r="VHO238" s="89"/>
      <c r="VIC238" s="89"/>
      <c r="VID238" s="89"/>
      <c r="VIE238" s="89"/>
      <c r="VIF238" s="89"/>
      <c r="VIG238" s="89"/>
      <c r="VIH238" s="89"/>
      <c r="VII238" s="89"/>
      <c r="VIJ238" s="89"/>
      <c r="VIK238" s="89"/>
      <c r="VIL238" s="89"/>
      <c r="VIM238" s="89"/>
      <c r="VIN238" s="89"/>
      <c r="VIO238" s="89"/>
      <c r="VIP238" s="89"/>
      <c r="VIQ238" s="89"/>
      <c r="VIR238" s="89"/>
      <c r="VIS238" s="89"/>
      <c r="VIT238" s="89"/>
      <c r="VIU238" s="89"/>
      <c r="VIV238" s="89"/>
      <c r="VIW238" s="89"/>
      <c r="VIX238" s="89"/>
      <c r="VIY238" s="89"/>
      <c r="VIZ238" s="89"/>
      <c r="VJA238" s="89"/>
      <c r="VJB238" s="89"/>
      <c r="VJC238" s="89"/>
      <c r="VJD238" s="89"/>
      <c r="VJE238" s="89"/>
      <c r="VJF238" s="89"/>
      <c r="VJG238" s="89"/>
      <c r="VJH238" s="89"/>
      <c r="VJI238" s="89"/>
      <c r="VJJ238" s="89"/>
      <c r="VJK238" s="89"/>
      <c r="VJL238" s="89"/>
      <c r="VJM238" s="89"/>
      <c r="VJN238" s="89"/>
      <c r="VJO238" s="89"/>
      <c r="VJR238" s="89"/>
      <c r="VJU238" s="89"/>
      <c r="VJX238" s="89"/>
      <c r="VKA238" s="89"/>
      <c r="VKD238" s="89"/>
      <c r="VKP238" s="89"/>
      <c r="VKS238" s="89"/>
      <c r="VKV238" s="89"/>
      <c r="VKY238" s="89"/>
      <c r="VLE238" s="89"/>
      <c r="VLH238" s="89"/>
      <c r="VLN238" s="89"/>
      <c r="VLQ238" s="89"/>
      <c r="VLT238" s="89"/>
      <c r="VLW238" s="89"/>
      <c r="VMC238" s="89"/>
      <c r="VMF238" s="89"/>
      <c r="VML238" s="89"/>
      <c r="VMN238" s="89"/>
      <c r="VMO238" s="89"/>
      <c r="VMQ238" s="89"/>
      <c r="VMT238" s="89"/>
      <c r="VMW238" s="89"/>
      <c r="VNH238" s="89"/>
      <c r="VNJ238" s="89"/>
      <c r="VNV238" s="89"/>
      <c r="VNY238" s="89"/>
      <c r="VOG238" s="89"/>
      <c r="VPA238" s="89"/>
      <c r="VPC238" s="89"/>
      <c r="VPD238" s="89"/>
      <c r="VPE238" s="89"/>
      <c r="VPF238" s="89"/>
      <c r="VPG238" s="89"/>
      <c r="VPH238" s="89"/>
      <c r="VPZ238" s="89"/>
      <c r="VQA238" s="89"/>
      <c r="VQD238" s="89"/>
      <c r="VQG238" s="89"/>
      <c r="VQI238" s="89"/>
      <c r="VQK238" s="89"/>
      <c r="VQN238" s="89"/>
      <c r="VQQ238" s="89"/>
      <c r="VQT238" s="89"/>
      <c r="VQZ238" s="89"/>
      <c r="VRC238" s="89"/>
      <c r="VRF238" s="89"/>
      <c r="VRK238" s="89"/>
      <c r="VRY238" s="89"/>
      <c r="VRZ238" s="89"/>
      <c r="VSA238" s="89"/>
      <c r="VSB238" s="89"/>
      <c r="VSC238" s="89"/>
      <c r="VSD238" s="89"/>
      <c r="VSE238" s="89"/>
      <c r="VSF238" s="89"/>
      <c r="VSG238" s="89"/>
      <c r="VSH238" s="89"/>
      <c r="VSI238" s="89"/>
      <c r="VSJ238" s="89"/>
      <c r="VSK238" s="89"/>
      <c r="VSL238" s="89"/>
      <c r="VSM238" s="89"/>
      <c r="VSN238" s="89"/>
      <c r="VSO238" s="89"/>
      <c r="VSP238" s="89"/>
      <c r="VSQ238" s="89"/>
      <c r="VSR238" s="89"/>
      <c r="VSS238" s="89"/>
      <c r="VST238" s="89"/>
      <c r="VSU238" s="89"/>
      <c r="VSV238" s="89"/>
      <c r="VSW238" s="89"/>
      <c r="VSX238" s="89"/>
      <c r="VSY238" s="89"/>
      <c r="VSZ238" s="89"/>
      <c r="VTA238" s="89"/>
      <c r="VTB238" s="89"/>
      <c r="VTC238" s="89"/>
      <c r="VTD238" s="89"/>
      <c r="VTE238" s="89"/>
      <c r="VTF238" s="89"/>
      <c r="VTG238" s="89"/>
      <c r="VTH238" s="89"/>
      <c r="VTI238" s="89"/>
      <c r="VTJ238" s="89"/>
      <c r="VTK238" s="89"/>
      <c r="VTN238" s="89"/>
      <c r="VTQ238" s="89"/>
      <c r="VTT238" s="89"/>
      <c r="VTW238" s="89"/>
      <c r="VTZ238" s="89"/>
      <c r="VUL238" s="89"/>
      <c r="VUO238" s="89"/>
      <c r="VUR238" s="89"/>
      <c r="VUU238" s="89"/>
      <c r="VVA238" s="89"/>
      <c r="VVD238" s="89"/>
      <c r="VVJ238" s="89"/>
      <c r="VVM238" s="89"/>
      <c r="VVP238" s="89"/>
      <c r="VVS238" s="89"/>
      <c r="VVY238" s="89"/>
      <c r="VWB238" s="89"/>
      <c r="VWH238" s="89"/>
      <c r="VWJ238" s="89"/>
      <c r="VWK238" s="89"/>
      <c r="VWM238" s="89"/>
      <c r="VWP238" s="89"/>
      <c r="VWS238" s="89"/>
      <c r="VXD238" s="89"/>
      <c r="VXF238" s="89"/>
      <c r="VXR238" s="89"/>
      <c r="VXU238" s="89"/>
      <c r="VYC238" s="89"/>
      <c r="VYW238" s="89"/>
      <c r="VYY238" s="89"/>
      <c r="VYZ238" s="89"/>
      <c r="VZA238" s="89"/>
      <c r="VZB238" s="89"/>
      <c r="VZC238" s="89"/>
      <c r="VZD238" s="89"/>
      <c r="VZV238" s="89"/>
      <c r="VZW238" s="89"/>
      <c r="VZZ238" s="89"/>
      <c r="WAC238" s="89"/>
      <c r="WAE238" s="89"/>
      <c r="WAG238" s="89"/>
      <c r="WAJ238" s="89"/>
      <c r="WAM238" s="89"/>
      <c r="WAP238" s="89"/>
      <c r="WAV238" s="89"/>
      <c r="WAY238" s="89"/>
      <c r="WBB238" s="89"/>
      <c r="WBG238" s="89"/>
      <c r="WBU238" s="89"/>
      <c r="WBV238" s="89"/>
      <c r="WBW238" s="89"/>
      <c r="WBX238" s="89"/>
      <c r="WBY238" s="89"/>
      <c r="WBZ238" s="89"/>
      <c r="WCA238" s="89"/>
      <c r="WCB238" s="89"/>
      <c r="WCC238" s="89"/>
      <c r="WCD238" s="89"/>
      <c r="WCE238" s="89"/>
      <c r="WCF238" s="89"/>
      <c r="WCG238" s="89"/>
      <c r="WCH238" s="89"/>
      <c r="WCI238" s="89"/>
      <c r="WCJ238" s="89"/>
      <c r="WCK238" s="89"/>
      <c r="WCL238" s="89"/>
      <c r="WCM238" s="89"/>
      <c r="WCN238" s="89"/>
      <c r="WCO238" s="89"/>
      <c r="WCP238" s="89"/>
      <c r="WCQ238" s="89"/>
      <c r="WCR238" s="89"/>
      <c r="WCS238" s="89"/>
      <c r="WCT238" s="89"/>
      <c r="WCU238" s="89"/>
      <c r="WCV238" s="89"/>
      <c r="WCW238" s="89"/>
      <c r="WCX238" s="89"/>
      <c r="WCY238" s="89"/>
      <c r="WCZ238" s="89"/>
      <c r="WDA238" s="89"/>
      <c r="WDB238" s="89"/>
      <c r="WDC238" s="89"/>
      <c r="WDD238" s="89"/>
      <c r="WDE238" s="89"/>
      <c r="WDF238" s="89"/>
      <c r="WDG238" s="89"/>
      <c r="WDJ238" s="89"/>
      <c r="WDM238" s="89"/>
      <c r="WDP238" s="89"/>
      <c r="WDS238" s="89"/>
      <c r="WDV238" s="89"/>
      <c r="WEH238" s="89"/>
      <c r="WEK238" s="89"/>
      <c r="WEN238" s="89"/>
      <c r="WEQ238" s="89"/>
      <c r="WEW238" s="89"/>
      <c r="WEZ238" s="89"/>
      <c r="WFF238" s="89"/>
      <c r="WFI238" s="89"/>
      <c r="WFL238" s="89"/>
      <c r="WFO238" s="89"/>
      <c r="WFU238" s="89"/>
      <c r="WFX238" s="89"/>
      <c r="WGD238" s="89"/>
      <c r="WGF238" s="89"/>
      <c r="WGG238" s="89"/>
      <c r="WGI238" s="89"/>
      <c r="WGL238" s="89"/>
      <c r="WGO238" s="89"/>
      <c r="WGZ238" s="89"/>
      <c r="WHB238" s="89"/>
      <c r="WHN238" s="89"/>
      <c r="WHQ238" s="89"/>
      <c r="WHY238" s="89"/>
      <c r="WIS238" s="89"/>
      <c r="WIU238" s="89"/>
      <c r="WIV238" s="89"/>
      <c r="WIW238" s="89"/>
      <c r="WIX238" s="89"/>
      <c r="WIY238" s="89"/>
      <c r="WIZ238" s="89"/>
      <c r="WJR238" s="89"/>
      <c r="WJS238" s="89"/>
      <c r="WJV238" s="89"/>
      <c r="WJY238" s="89"/>
      <c r="WKA238" s="89"/>
      <c r="WKC238" s="89"/>
      <c r="WKF238" s="89"/>
      <c r="WKI238" s="89"/>
      <c r="WKL238" s="89"/>
      <c r="WKR238" s="89"/>
      <c r="WKU238" s="89"/>
      <c r="WKX238" s="89"/>
      <c r="WLC238" s="89"/>
      <c r="WLQ238" s="89"/>
      <c r="WLR238" s="89"/>
      <c r="WLS238" s="89"/>
      <c r="WLT238" s="89"/>
      <c r="WLU238" s="89"/>
      <c r="WLV238" s="89"/>
      <c r="WLW238" s="89"/>
      <c r="WLX238" s="89"/>
      <c r="WLY238" s="89"/>
      <c r="WLZ238" s="89"/>
      <c r="WMA238" s="89"/>
      <c r="WMB238" s="89"/>
      <c r="WMC238" s="89"/>
      <c r="WMD238" s="89"/>
      <c r="WME238" s="89"/>
      <c r="WMF238" s="89"/>
      <c r="WMG238" s="89"/>
      <c r="WMH238" s="89"/>
      <c r="WMI238" s="89"/>
      <c r="WMJ238" s="89"/>
      <c r="WMK238" s="89"/>
      <c r="WML238" s="89"/>
      <c r="WMM238" s="89"/>
      <c r="WMN238" s="89"/>
      <c r="WMO238" s="89"/>
      <c r="WMP238" s="89"/>
      <c r="WMQ238" s="89"/>
      <c r="WMR238" s="89"/>
      <c r="WMS238" s="89"/>
      <c r="WMT238" s="89"/>
      <c r="WMU238" s="89"/>
      <c r="WMV238" s="89"/>
      <c r="WMW238" s="89"/>
      <c r="WMX238" s="89"/>
      <c r="WMY238" s="89"/>
      <c r="WMZ238" s="89"/>
      <c r="WNA238" s="89"/>
      <c r="WNB238" s="89"/>
      <c r="WNC238" s="89"/>
      <c r="WNF238" s="89"/>
      <c r="WNI238" s="89"/>
      <c r="WNL238" s="89"/>
      <c r="WNO238" s="89"/>
      <c r="WNR238" s="89"/>
      <c r="WOD238" s="89"/>
      <c r="WOG238" s="89"/>
      <c r="WOJ238" s="89"/>
      <c r="WOM238" s="89"/>
      <c r="WOS238" s="89"/>
      <c r="WOV238" s="89"/>
      <c r="WPB238" s="89"/>
      <c r="WPE238" s="89"/>
      <c r="WPH238" s="89"/>
      <c r="WPK238" s="89"/>
      <c r="WPQ238" s="89"/>
      <c r="WPT238" s="89"/>
      <c r="WPZ238" s="89"/>
      <c r="WQB238" s="89"/>
      <c r="WQC238" s="89"/>
      <c r="WQE238" s="89"/>
      <c r="WQH238" s="89"/>
      <c r="WQK238" s="89"/>
      <c r="WQV238" s="89"/>
      <c r="WQX238" s="89"/>
      <c r="WRJ238" s="89"/>
      <c r="WRM238" s="89"/>
      <c r="WRU238" s="89"/>
      <c r="WSO238" s="89"/>
      <c r="WSQ238" s="89"/>
      <c r="WSR238" s="89"/>
      <c r="WSS238" s="89"/>
      <c r="WST238" s="89"/>
      <c r="WSU238" s="89"/>
      <c r="WSV238" s="89"/>
      <c r="WTN238" s="89"/>
      <c r="WTO238" s="89"/>
      <c r="WTR238" s="89"/>
      <c r="WTU238" s="89"/>
      <c r="WTW238" s="89"/>
      <c r="WTY238" s="89"/>
      <c r="WUB238" s="89"/>
      <c r="WUE238" s="89"/>
      <c r="WUH238" s="89"/>
      <c r="WUN238" s="89"/>
      <c r="WUQ238" s="89"/>
      <c r="WUT238" s="89"/>
      <c r="WUY238" s="89"/>
    </row>
    <row r="239" spans="1:1015 1029:2039 2053:3063 3077:4087 4101:5111 5125:6135 6149:7159 7173:8183 8197:9207 9221:10231 10245:11255 11269:12279 12293:13303 13317:14327 14341:15351 15365:16119" s="45" customFormat="1" ht="21.75" hidden="1" customHeight="1">
      <c r="A239" s="8" t="s">
        <v>29</v>
      </c>
      <c r="B239" s="44" t="s">
        <v>328</v>
      </c>
      <c r="C239" s="5"/>
      <c r="D239" s="59"/>
      <c r="E239" s="60"/>
    </row>
    <row r="240" spans="1:1015 1029:2039 2053:3063 3077:4087 4101:5111 5125:6135 6149:7159 7173:8183 8197:9207 9221:10231 10245:11255 11269:12279 12293:13303 13317:14327 14341:15351 15365:16119" s="45" customFormat="1" ht="21.75" hidden="1" customHeight="1">
      <c r="A240" s="8" t="s">
        <v>30</v>
      </c>
      <c r="B240" s="44" t="s">
        <v>330</v>
      </c>
      <c r="C240" s="5"/>
      <c r="D240" s="59"/>
      <c r="E240" s="60"/>
    </row>
    <row r="241" spans="1:1015 1029:2039 2053:3063 3077:4087 4101:5111 5125:6135 6149:7159 7173:8183 8197:9207 9221:10231 10245:11255 11269:12279 12293:13303 13317:14327 14341:15351 15365:16119" s="45" customFormat="1" ht="21.75" customHeight="1">
      <c r="A241" s="8" t="s">
        <v>31</v>
      </c>
      <c r="B241" s="82" t="s">
        <v>325</v>
      </c>
      <c r="C241" s="5">
        <v>58</v>
      </c>
      <c r="D241" s="59">
        <f>_xlfn.IFNA(VLOOKUP(A241,'9.12'!A240:C540,3,),)</f>
        <v>26000</v>
      </c>
      <c r="E241" s="83">
        <f t="shared" ref="E241:E242" si="6">+D241*C241</f>
        <v>1508000</v>
      </c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89"/>
      <c r="AT241" s="89"/>
      <c r="AW241" s="89"/>
      <c r="AZ241" s="89"/>
      <c r="BC241" s="89"/>
      <c r="BF241" s="89"/>
      <c r="BR241" s="89"/>
      <c r="BU241" s="89"/>
      <c r="BX241" s="89"/>
      <c r="CA241" s="89"/>
      <c r="CG241" s="89"/>
      <c r="CJ241" s="89"/>
      <c r="CP241" s="89"/>
      <c r="CS241" s="89"/>
      <c r="CV241" s="89"/>
      <c r="CY241" s="89"/>
      <c r="DE241" s="89"/>
      <c r="DH241" s="89"/>
      <c r="DN241" s="89"/>
      <c r="DP241" s="89"/>
      <c r="DQ241" s="89"/>
      <c r="DS241" s="89"/>
      <c r="DV241" s="89"/>
      <c r="DY241" s="89"/>
      <c r="EJ241" s="89"/>
      <c r="EL241" s="89"/>
      <c r="EX241" s="89"/>
      <c r="FA241" s="89"/>
      <c r="FI241" s="89"/>
      <c r="GC241" s="89"/>
      <c r="GE241" s="89"/>
      <c r="GF241" s="89"/>
      <c r="GG241" s="89"/>
      <c r="GH241" s="89"/>
      <c r="GI241" s="89"/>
      <c r="GJ241" s="89"/>
      <c r="HB241" s="89"/>
      <c r="HC241" s="89"/>
      <c r="HF241" s="89"/>
      <c r="HI241" s="89"/>
      <c r="HK241" s="89"/>
      <c r="HM241" s="89"/>
      <c r="HP241" s="89"/>
      <c r="HS241" s="89"/>
      <c r="HV241" s="89"/>
      <c r="IB241" s="89"/>
      <c r="IE241" s="89"/>
      <c r="IH241" s="89"/>
      <c r="IM241" s="89"/>
      <c r="JA241" s="89"/>
      <c r="JB241" s="89"/>
      <c r="JC241" s="89"/>
      <c r="JD241" s="89"/>
      <c r="JE241" s="89"/>
      <c r="JF241" s="89"/>
      <c r="JG241" s="89"/>
      <c r="JH241" s="89"/>
      <c r="JI241" s="89"/>
      <c r="JJ241" s="89"/>
      <c r="JK241" s="89"/>
      <c r="JL241" s="89"/>
      <c r="JM241" s="89"/>
      <c r="JN241" s="89"/>
      <c r="JO241" s="89"/>
      <c r="JP241" s="89"/>
      <c r="JQ241" s="89"/>
      <c r="JR241" s="89"/>
      <c r="JS241" s="89"/>
      <c r="JT241" s="89"/>
      <c r="JU241" s="89"/>
      <c r="JV241" s="89"/>
      <c r="JW241" s="89"/>
      <c r="JX241" s="89"/>
      <c r="JY241" s="89"/>
      <c r="JZ241" s="89"/>
      <c r="KA241" s="89"/>
      <c r="KB241" s="89"/>
      <c r="KC241" s="89"/>
      <c r="KD241" s="89"/>
      <c r="KE241" s="89"/>
      <c r="KF241" s="89"/>
      <c r="KG241" s="89"/>
      <c r="KH241" s="89"/>
      <c r="KI241" s="89"/>
      <c r="KJ241" s="89"/>
      <c r="KK241" s="89"/>
      <c r="KL241" s="89"/>
      <c r="KM241" s="89"/>
      <c r="KP241" s="89"/>
      <c r="KS241" s="89"/>
      <c r="KV241" s="89"/>
      <c r="KY241" s="89"/>
      <c r="LB241" s="89"/>
      <c r="LN241" s="89"/>
      <c r="LQ241" s="89"/>
      <c r="LT241" s="89"/>
      <c r="LW241" s="89"/>
      <c r="MC241" s="89"/>
      <c r="MF241" s="89"/>
      <c r="ML241" s="89"/>
      <c r="MO241" s="89"/>
      <c r="MR241" s="89"/>
      <c r="MU241" s="89"/>
      <c r="NA241" s="89"/>
      <c r="ND241" s="89"/>
      <c r="NJ241" s="89"/>
      <c r="NL241" s="89"/>
      <c r="NM241" s="89"/>
      <c r="NO241" s="89"/>
      <c r="NR241" s="89"/>
      <c r="NU241" s="89"/>
      <c r="OF241" s="89"/>
      <c r="OH241" s="89"/>
      <c r="OT241" s="89"/>
      <c r="OW241" s="89"/>
      <c r="PE241" s="89"/>
      <c r="PY241" s="89"/>
      <c r="QA241" s="89"/>
      <c r="QB241" s="89"/>
      <c r="QC241" s="89"/>
      <c r="QD241" s="89"/>
      <c r="QE241" s="89"/>
      <c r="QF241" s="89"/>
      <c r="QX241" s="89"/>
      <c r="QY241" s="89"/>
      <c r="RB241" s="89"/>
      <c r="RE241" s="89"/>
      <c r="RG241" s="89"/>
      <c r="RI241" s="89"/>
      <c r="RL241" s="89"/>
      <c r="RO241" s="89"/>
      <c r="RR241" s="89"/>
      <c r="RX241" s="89"/>
      <c r="SA241" s="89"/>
      <c r="SD241" s="89"/>
      <c r="SI241" s="89"/>
      <c r="SW241" s="89"/>
      <c r="SX241" s="89"/>
      <c r="SY241" s="89"/>
      <c r="SZ241" s="89"/>
      <c r="TA241" s="89"/>
      <c r="TB241" s="89"/>
      <c r="TC241" s="89"/>
      <c r="TD241" s="89"/>
      <c r="TE241" s="89"/>
      <c r="TF241" s="89"/>
      <c r="TG241" s="89"/>
      <c r="TH241" s="89"/>
      <c r="TI241" s="89"/>
      <c r="TJ241" s="89"/>
      <c r="TK241" s="89"/>
      <c r="TL241" s="89"/>
      <c r="TM241" s="89"/>
      <c r="TN241" s="89"/>
      <c r="TO241" s="89"/>
      <c r="TP241" s="89"/>
      <c r="TQ241" s="89"/>
      <c r="TR241" s="89"/>
      <c r="TS241" s="89"/>
      <c r="TT241" s="89"/>
      <c r="TU241" s="89"/>
      <c r="TV241" s="89"/>
      <c r="TW241" s="89"/>
      <c r="TX241" s="89"/>
      <c r="TY241" s="89"/>
      <c r="TZ241" s="89"/>
      <c r="UA241" s="89"/>
      <c r="UB241" s="89"/>
      <c r="UC241" s="89"/>
      <c r="UD241" s="89"/>
      <c r="UE241" s="89"/>
      <c r="UF241" s="89"/>
      <c r="UG241" s="89"/>
      <c r="UH241" s="89"/>
      <c r="UI241" s="89"/>
      <c r="UL241" s="89"/>
      <c r="UO241" s="89"/>
      <c r="UR241" s="89"/>
      <c r="UU241" s="89"/>
      <c r="UX241" s="89"/>
      <c r="VJ241" s="89"/>
      <c r="VM241" s="89"/>
      <c r="VP241" s="89"/>
      <c r="VS241" s="89"/>
      <c r="VY241" s="89"/>
      <c r="WB241" s="89"/>
      <c r="WH241" s="89"/>
      <c r="WK241" s="89"/>
      <c r="WN241" s="89"/>
      <c r="WQ241" s="89"/>
      <c r="WW241" s="89"/>
      <c r="WZ241" s="89"/>
      <c r="XF241" s="89"/>
      <c r="XH241" s="89"/>
      <c r="XI241" s="89"/>
      <c r="XK241" s="89"/>
      <c r="XN241" s="89"/>
      <c r="XQ241" s="89"/>
      <c r="YB241" s="89"/>
      <c r="YD241" s="89"/>
      <c r="YP241" s="89"/>
      <c r="YS241" s="89"/>
      <c r="ZA241" s="89"/>
      <c r="ZU241" s="89"/>
      <c r="ZW241" s="89"/>
      <c r="ZX241" s="89"/>
      <c r="ZY241" s="89"/>
      <c r="ZZ241" s="89"/>
      <c r="AAA241" s="89"/>
      <c r="AAB241" s="89"/>
      <c r="AAT241" s="89"/>
      <c r="AAU241" s="89"/>
      <c r="AAX241" s="89"/>
      <c r="ABA241" s="89"/>
      <c r="ABC241" s="89"/>
      <c r="ABE241" s="89"/>
      <c r="ABH241" s="89"/>
      <c r="ABK241" s="89"/>
      <c r="ABN241" s="89"/>
      <c r="ABT241" s="89"/>
      <c r="ABW241" s="89"/>
      <c r="ABZ241" s="89"/>
      <c r="ACE241" s="89"/>
      <c r="ACS241" s="89"/>
      <c r="ACT241" s="89"/>
      <c r="ACU241" s="89"/>
      <c r="ACV241" s="89"/>
      <c r="ACW241" s="89"/>
      <c r="ACX241" s="89"/>
      <c r="ACY241" s="89"/>
      <c r="ACZ241" s="89"/>
      <c r="ADA241" s="89"/>
      <c r="ADB241" s="89"/>
      <c r="ADC241" s="89"/>
      <c r="ADD241" s="89"/>
      <c r="ADE241" s="89"/>
      <c r="ADF241" s="89"/>
      <c r="ADG241" s="89"/>
      <c r="ADH241" s="89"/>
      <c r="ADI241" s="89"/>
      <c r="ADJ241" s="89"/>
      <c r="ADK241" s="89"/>
      <c r="ADL241" s="89"/>
      <c r="ADM241" s="89"/>
      <c r="ADN241" s="89"/>
      <c r="ADO241" s="89"/>
      <c r="ADP241" s="89"/>
      <c r="ADQ241" s="89"/>
      <c r="ADR241" s="89"/>
      <c r="ADS241" s="89"/>
      <c r="ADT241" s="89"/>
      <c r="ADU241" s="89"/>
      <c r="ADV241" s="89"/>
      <c r="ADW241" s="89"/>
      <c r="ADX241" s="89"/>
      <c r="ADY241" s="89"/>
      <c r="ADZ241" s="89"/>
      <c r="AEA241" s="89"/>
      <c r="AEB241" s="89"/>
      <c r="AEC241" s="89"/>
      <c r="AED241" s="89"/>
      <c r="AEE241" s="89"/>
      <c r="AEH241" s="89"/>
      <c r="AEK241" s="89"/>
      <c r="AEN241" s="89"/>
      <c r="AEQ241" s="89"/>
      <c r="AET241" s="89"/>
      <c r="AFF241" s="89"/>
      <c r="AFI241" s="89"/>
      <c r="AFL241" s="89"/>
      <c r="AFO241" s="89"/>
      <c r="AFU241" s="89"/>
      <c r="AFX241" s="89"/>
      <c r="AGD241" s="89"/>
      <c r="AGG241" s="89"/>
      <c r="AGJ241" s="89"/>
      <c r="AGM241" s="89"/>
      <c r="AGS241" s="89"/>
      <c r="AGV241" s="89"/>
      <c r="AHB241" s="89"/>
      <c r="AHD241" s="89"/>
      <c r="AHE241" s="89"/>
      <c r="AHG241" s="89"/>
      <c r="AHJ241" s="89"/>
      <c r="AHM241" s="89"/>
      <c r="AHX241" s="89"/>
      <c r="AHZ241" s="89"/>
      <c r="AIL241" s="89"/>
      <c r="AIO241" s="89"/>
      <c r="AIW241" s="89"/>
      <c r="AJQ241" s="89"/>
      <c r="AJS241" s="89"/>
      <c r="AJT241" s="89"/>
      <c r="AJU241" s="89"/>
      <c r="AJV241" s="89"/>
      <c r="AJW241" s="89"/>
      <c r="AJX241" s="89"/>
      <c r="AKP241" s="89"/>
      <c r="AKQ241" s="89"/>
      <c r="AKT241" s="89"/>
      <c r="AKW241" s="89"/>
      <c r="AKY241" s="89"/>
      <c r="ALA241" s="89"/>
      <c r="ALD241" s="89"/>
      <c r="ALG241" s="89"/>
      <c r="ALJ241" s="89"/>
      <c r="ALP241" s="89"/>
      <c r="ALS241" s="89"/>
      <c r="ALV241" s="89"/>
      <c r="AMA241" s="89"/>
      <c r="AMO241" s="89"/>
      <c r="AMP241" s="89"/>
      <c r="AMQ241" s="89"/>
      <c r="AMR241" s="89"/>
      <c r="AMS241" s="89"/>
      <c r="AMT241" s="89"/>
      <c r="AMU241" s="89"/>
      <c r="AMV241" s="89"/>
      <c r="AMW241" s="89"/>
      <c r="AMX241" s="89"/>
      <c r="AMY241" s="89"/>
      <c r="AMZ241" s="89"/>
      <c r="ANA241" s="89"/>
      <c r="ANB241" s="89"/>
      <c r="ANC241" s="89"/>
      <c r="AND241" s="89"/>
      <c r="ANE241" s="89"/>
      <c r="ANF241" s="89"/>
      <c r="ANG241" s="89"/>
      <c r="ANH241" s="89"/>
      <c r="ANI241" s="89"/>
      <c r="ANJ241" s="89"/>
      <c r="ANK241" s="89"/>
      <c r="ANL241" s="89"/>
      <c r="ANM241" s="89"/>
      <c r="ANN241" s="89"/>
      <c r="ANO241" s="89"/>
      <c r="ANP241" s="89"/>
      <c r="ANQ241" s="89"/>
      <c r="ANR241" s="89"/>
      <c r="ANS241" s="89"/>
      <c r="ANT241" s="89"/>
      <c r="ANU241" s="89"/>
      <c r="ANV241" s="89"/>
      <c r="ANW241" s="89"/>
      <c r="ANX241" s="89"/>
      <c r="ANY241" s="89"/>
      <c r="ANZ241" s="89"/>
      <c r="AOA241" s="89"/>
      <c r="AOD241" s="89"/>
      <c r="AOG241" s="89"/>
      <c r="AOJ241" s="89"/>
      <c r="AOM241" s="89"/>
      <c r="AOP241" s="89"/>
      <c r="APB241" s="89"/>
      <c r="APE241" s="89"/>
      <c r="APH241" s="89"/>
      <c r="APK241" s="89"/>
      <c r="APQ241" s="89"/>
      <c r="APT241" s="89"/>
      <c r="APZ241" s="89"/>
      <c r="AQC241" s="89"/>
      <c r="AQF241" s="89"/>
      <c r="AQI241" s="89"/>
      <c r="AQO241" s="89"/>
      <c r="AQR241" s="89"/>
      <c r="AQX241" s="89"/>
      <c r="AQZ241" s="89"/>
      <c r="ARA241" s="89"/>
      <c r="ARC241" s="89"/>
      <c r="ARF241" s="89"/>
      <c r="ARI241" s="89"/>
      <c r="ART241" s="89"/>
      <c r="ARV241" s="89"/>
      <c r="ASH241" s="89"/>
      <c r="ASK241" s="89"/>
      <c r="ASS241" s="89"/>
      <c r="ATM241" s="89"/>
      <c r="ATO241" s="89"/>
      <c r="ATP241" s="89"/>
      <c r="ATQ241" s="89"/>
      <c r="ATR241" s="89"/>
      <c r="ATS241" s="89"/>
      <c r="ATT241" s="89"/>
      <c r="AUL241" s="89"/>
      <c r="AUM241" s="89"/>
      <c r="AUP241" s="89"/>
      <c r="AUS241" s="89"/>
      <c r="AUU241" s="89"/>
      <c r="AUW241" s="89"/>
      <c r="AUZ241" s="89"/>
      <c r="AVC241" s="89"/>
      <c r="AVF241" s="89"/>
      <c r="AVL241" s="89"/>
      <c r="AVO241" s="89"/>
      <c r="AVR241" s="89"/>
      <c r="AVW241" s="89"/>
      <c r="AWK241" s="89"/>
      <c r="AWL241" s="89"/>
      <c r="AWM241" s="89"/>
      <c r="AWN241" s="89"/>
      <c r="AWO241" s="89"/>
      <c r="AWP241" s="89"/>
      <c r="AWQ241" s="89"/>
      <c r="AWR241" s="89"/>
      <c r="AWS241" s="89"/>
      <c r="AWT241" s="89"/>
      <c r="AWU241" s="89"/>
      <c r="AWV241" s="89"/>
      <c r="AWW241" s="89"/>
      <c r="AWX241" s="89"/>
      <c r="AWY241" s="89"/>
      <c r="AWZ241" s="89"/>
      <c r="AXA241" s="89"/>
      <c r="AXB241" s="89"/>
      <c r="AXC241" s="89"/>
      <c r="AXD241" s="89"/>
      <c r="AXE241" s="89"/>
      <c r="AXF241" s="89"/>
      <c r="AXG241" s="89"/>
      <c r="AXH241" s="89"/>
      <c r="AXI241" s="89"/>
      <c r="AXJ241" s="89"/>
      <c r="AXK241" s="89"/>
      <c r="AXL241" s="89"/>
      <c r="AXM241" s="89"/>
      <c r="AXN241" s="89"/>
      <c r="AXO241" s="89"/>
      <c r="AXP241" s="89"/>
      <c r="AXQ241" s="89"/>
      <c r="AXR241" s="89"/>
      <c r="AXS241" s="89"/>
      <c r="AXT241" s="89"/>
      <c r="AXU241" s="89"/>
      <c r="AXV241" s="89"/>
      <c r="AXW241" s="89"/>
      <c r="AXZ241" s="89"/>
      <c r="AYC241" s="89"/>
      <c r="AYF241" s="89"/>
      <c r="AYI241" s="89"/>
      <c r="AYL241" s="89"/>
      <c r="AYX241" s="89"/>
      <c r="AZA241" s="89"/>
      <c r="AZD241" s="89"/>
      <c r="AZG241" s="89"/>
      <c r="AZM241" s="89"/>
      <c r="AZP241" s="89"/>
      <c r="AZV241" s="89"/>
      <c r="AZY241" s="89"/>
      <c r="BAB241" s="89"/>
      <c r="BAE241" s="89"/>
      <c r="BAK241" s="89"/>
      <c r="BAN241" s="89"/>
      <c r="BAT241" s="89"/>
      <c r="BAV241" s="89"/>
      <c r="BAW241" s="89"/>
      <c r="BAY241" s="89"/>
      <c r="BBB241" s="89"/>
      <c r="BBE241" s="89"/>
      <c r="BBP241" s="89"/>
      <c r="BBR241" s="89"/>
      <c r="BCD241" s="89"/>
      <c r="BCG241" s="89"/>
      <c r="BCO241" s="89"/>
      <c r="BDI241" s="89"/>
      <c r="BDK241" s="89"/>
      <c r="BDL241" s="89"/>
      <c r="BDM241" s="89"/>
      <c r="BDN241" s="89"/>
      <c r="BDO241" s="89"/>
      <c r="BDP241" s="89"/>
      <c r="BEH241" s="89"/>
      <c r="BEI241" s="89"/>
      <c r="BEL241" s="89"/>
      <c r="BEO241" s="89"/>
      <c r="BEQ241" s="89"/>
      <c r="BES241" s="89"/>
      <c r="BEV241" s="89"/>
      <c r="BEY241" s="89"/>
      <c r="BFB241" s="89"/>
      <c r="BFH241" s="89"/>
      <c r="BFK241" s="89"/>
      <c r="BFN241" s="89"/>
      <c r="BFS241" s="89"/>
      <c r="BGG241" s="89"/>
      <c r="BGH241" s="89"/>
      <c r="BGI241" s="89"/>
      <c r="BGJ241" s="89"/>
      <c r="BGK241" s="89"/>
      <c r="BGL241" s="89"/>
      <c r="BGM241" s="89"/>
      <c r="BGN241" s="89"/>
      <c r="BGO241" s="89"/>
      <c r="BGP241" s="89"/>
      <c r="BGQ241" s="89"/>
      <c r="BGR241" s="89"/>
      <c r="BGS241" s="89"/>
      <c r="BGT241" s="89"/>
      <c r="BGU241" s="89"/>
      <c r="BGV241" s="89"/>
      <c r="BGW241" s="89"/>
      <c r="BGX241" s="89"/>
      <c r="BGY241" s="89"/>
      <c r="BGZ241" s="89"/>
      <c r="BHA241" s="89"/>
      <c r="BHB241" s="89"/>
      <c r="BHC241" s="89"/>
      <c r="BHD241" s="89"/>
      <c r="BHE241" s="89"/>
      <c r="BHF241" s="89"/>
      <c r="BHG241" s="89"/>
      <c r="BHH241" s="89"/>
      <c r="BHI241" s="89"/>
      <c r="BHJ241" s="89"/>
      <c r="BHK241" s="89"/>
      <c r="BHL241" s="89"/>
      <c r="BHM241" s="89"/>
      <c r="BHN241" s="89"/>
      <c r="BHO241" s="89"/>
      <c r="BHP241" s="89"/>
      <c r="BHQ241" s="89"/>
      <c r="BHR241" s="89"/>
      <c r="BHS241" s="89"/>
      <c r="BHV241" s="89"/>
      <c r="BHY241" s="89"/>
      <c r="BIB241" s="89"/>
      <c r="BIE241" s="89"/>
      <c r="BIH241" s="89"/>
      <c r="BIT241" s="89"/>
      <c r="BIW241" s="89"/>
      <c r="BIZ241" s="89"/>
      <c r="BJC241" s="89"/>
      <c r="BJI241" s="89"/>
      <c r="BJL241" s="89"/>
      <c r="BJR241" s="89"/>
      <c r="BJU241" s="89"/>
      <c r="BJX241" s="89"/>
      <c r="BKA241" s="89"/>
      <c r="BKG241" s="89"/>
      <c r="BKJ241" s="89"/>
      <c r="BKP241" s="89"/>
      <c r="BKR241" s="89"/>
      <c r="BKS241" s="89"/>
      <c r="BKU241" s="89"/>
      <c r="BKX241" s="89"/>
      <c r="BLA241" s="89"/>
      <c r="BLL241" s="89"/>
      <c r="BLN241" s="89"/>
      <c r="BLZ241" s="89"/>
      <c r="BMC241" s="89"/>
      <c r="BMK241" s="89"/>
      <c r="BNE241" s="89"/>
      <c r="BNG241" s="89"/>
      <c r="BNH241" s="89"/>
      <c r="BNI241" s="89"/>
      <c r="BNJ241" s="89"/>
      <c r="BNK241" s="89"/>
      <c r="BNL241" s="89"/>
      <c r="BOD241" s="89"/>
      <c r="BOE241" s="89"/>
      <c r="BOH241" s="89"/>
      <c r="BOK241" s="89"/>
      <c r="BOM241" s="89"/>
      <c r="BOO241" s="89"/>
      <c r="BOR241" s="89"/>
      <c r="BOU241" s="89"/>
      <c r="BOX241" s="89"/>
      <c r="BPD241" s="89"/>
      <c r="BPG241" s="89"/>
      <c r="BPJ241" s="89"/>
      <c r="BPO241" s="89"/>
      <c r="BQC241" s="89"/>
      <c r="BQD241" s="89"/>
      <c r="BQE241" s="89"/>
      <c r="BQF241" s="89"/>
      <c r="BQG241" s="89"/>
      <c r="BQH241" s="89"/>
      <c r="BQI241" s="89"/>
      <c r="BQJ241" s="89"/>
      <c r="BQK241" s="89"/>
      <c r="BQL241" s="89"/>
      <c r="BQM241" s="89"/>
      <c r="BQN241" s="89"/>
      <c r="BQO241" s="89"/>
      <c r="BQP241" s="89"/>
      <c r="BQQ241" s="89"/>
      <c r="BQR241" s="89"/>
      <c r="BQS241" s="89"/>
      <c r="BQT241" s="89"/>
      <c r="BQU241" s="89"/>
      <c r="BQV241" s="89"/>
      <c r="BQW241" s="89"/>
      <c r="BQX241" s="89"/>
      <c r="BQY241" s="89"/>
      <c r="BQZ241" s="89"/>
      <c r="BRA241" s="89"/>
      <c r="BRB241" s="89"/>
      <c r="BRC241" s="89"/>
      <c r="BRD241" s="89"/>
      <c r="BRE241" s="89"/>
      <c r="BRF241" s="89"/>
      <c r="BRG241" s="89"/>
      <c r="BRH241" s="89"/>
      <c r="BRI241" s="89"/>
      <c r="BRJ241" s="89"/>
      <c r="BRK241" s="89"/>
      <c r="BRL241" s="89"/>
      <c r="BRM241" s="89"/>
      <c r="BRN241" s="89"/>
      <c r="BRO241" s="89"/>
      <c r="BRR241" s="89"/>
      <c r="BRU241" s="89"/>
      <c r="BRX241" s="89"/>
      <c r="BSA241" s="89"/>
      <c r="BSD241" s="89"/>
      <c r="BSP241" s="89"/>
      <c r="BSS241" s="89"/>
      <c r="BSV241" s="89"/>
      <c r="BSY241" s="89"/>
      <c r="BTE241" s="89"/>
      <c r="BTH241" s="89"/>
      <c r="BTN241" s="89"/>
      <c r="BTQ241" s="89"/>
      <c r="BTT241" s="89"/>
      <c r="BTW241" s="89"/>
      <c r="BUC241" s="89"/>
      <c r="BUF241" s="89"/>
      <c r="BUL241" s="89"/>
      <c r="BUN241" s="89"/>
      <c r="BUO241" s="89"/>
      <c r="BUQ241" s="89"/>
      <c r="BUT241" s="89"/>
      <c r="BUW241" s="89"/>
      <c r="BVH241" s="89"/>
      <c r="BVJ241" s="89"/>
      <c r="BVV241" s="89"/>
      <c r="BVY241" s="89"/>
      <c r="BWG241" s="89"/>
      <c r="BXA241" s="89"/>
      <c r="BXC241" s="89"/>
      <c r="BXD241" s="89"/>
      <c r="BXE241" s="89"/>
      <c r="BXF241" s="89"/>
      <c r="BXG241" s="89"/>
      <c r="BXH241" s="89"/>
      <c r="BXZ241" s="89"/>
      <c r="BYA241" s="89"/>
      <c r="BYD241" s="89"/>
      <c r="BYG241" s="89"/>
      <c r="BYI241" s="89"/>
      <c r="BYK241" s="89"/>
      <c r="BYN241" s="89"/>
      <c r="BYQ241" s="89"/>
      <c r="BYT241" s="89"/>
      <c r="BYZ241" s="89"/>
      <c r="BZC241" s="89"/>
      <c r="BZF241" s="89"/>
      <c r="BZK241" s="89"/>
      <c r="BZY241" s="89"/>
      <c r="BZZ241" s="89"/>
      <c r="CAA241" s="89"/>
      <c r="CAB241" s="89"/>
      <c r="CAC241" s="89"/>
      <c r="CAD241" s="89"/>
      <c r="CAE241" s="89"/>
      <c r="CAF241" s="89"/>
      <c r="CAG241" s="89"/>
      <c r="CAH241" s="89"/>
      <c r="CAI241" s="89"/>
      <c r="CAJ241" s="89"/>
      <c r="CAK241" s="89"/>
      <c r="CAL241" s="89"/>
      <c r="CAM241" s="89"/>
      <c r="CAN241" s="89"/>
      <c r="CAO241" s="89"/>
      <c r="CAP241" s="89"/>
      <c r="CAQ241" s="89"/>
      <c r="CAR241" s="89"/>
      <c r="CAS241" s="89"/>
      <c r="CAT241" s="89"/>
      <c r="CAU241" s="89"/>
      <c r="CAV241" s="89"/>
      <c r="CAW241" s="89"/>
      <c r="CAX241" s="89"/>
      <c r="CAY241" s="89"/>
      <c r="CAZ241" s="89"/>
      <c r="CBA241" s="89"/>
      <c r="CBB241" s="89"/>
      <c r="CBC241" s="89"/>
      <c r="CBD241" s="89"/>
      <c r="CBE241" s="89"/>
      <c r="CBF241" s="89"/>
      <c r="CBG241" s="89"/>
      <c r="CBH241" s="89"/>
      <c r="CBI241" s="89"/>
      <c r="CBJ241" s="89"/>
      <c r="CBK241" s="89"/>
      <c r="CBN241" s="89"/>
      <c r="CBQ241" s="89"/>
      <c r="CBT241" s="89"/>
      <c r="CBW241" s="89"/>
      <c r="CBZ241" s="89"/>
      <c r="CCL241" s="89"/>
      <c r="CCO241" s="89"/>
      <c r="CCR241" s="89"/>
      <c r="CCU241" s="89"/>
      <c r="CDA241" s="89"/>
      <c r="CDD241" s="89"/>
      <c r="CDJ241" s="89"/>
      <c r="CDM241" s="89"/>
      <c r="CDP241" s="89"/>
      <c r="CDS241" s="89"/>
      <c r="CDY241" s="89"/>
      <c r="CEB241" s="89"/>
      <c r="CEH241" s="89"/>
      <c r="CEJ241" s="89"/>
      <c r="CEK241" s="89"/>
      <c r="CEM241" s="89"/>
      <c r="CEP241" s="89"/>
      <c r="CES241" s="89"/>
      <c r="CFD241" s="89"/>
      <c r="CFF241" s="89"/>
      <c r="CFR241" s="89"/>
      <c r="CFU241" s="89"/>
      <c r="CGC241" s="89"/>
      <c r="CGW241" s="89"/>
      <c r="CGY241" s="89"/>
      <c r="CGZ241" s="89"/>
      <c r="CHA241" s="89"/>
      <c r="CHB241" s="89"/>
      <c r="CHC241" s="89"/>
      <c r="CHD241" s="89"/>
      <c r="CHV241" s="89"/>
      <c r="CHW241" s="89"/>
      <c r="CHZ241" s="89"/>
      <c r="CIC241" s="89"/>
      <c r="CIE241" s="89"/>
      <c r="CIG241" s="89"/>
      <c r="CIJ241" s="89"/>
      <c r="CIM241" s="89"/>
      <c r="CIP241" s="89"/>
      <c r="CIV241" s="89"/>
      <c r="CIY241" s="89"/>
      <c r="CJB241" s="89"/>
      <c r="CJG241" s="89"/>
      <c r="CJU241" s="89"/>
      <c r="CJV241" s="89"/>
      <c r="CJW241" s="89"/>
      <c r="CJX241" s="89"/>
      <c r="CJY241" s="89"/>
      <c r="CJZ241" s="89"/>
      <c r="CKA241" s="89"/>
      <c r="CKB241" s="89"/>
      <c r="CKC241" s="89"/>
      <c r="CKD241" s="89"/>
      <c r="CKE241" s="89"/>
      <c r="CKF241" s="89"/>
      <c r="CKG241" s="89"/>
      <c r="CKH241" s="89"/>
      <c r="CKI241" s="89"/>
      <c r="CKJ241" s="89"/>
      <c r="CKK241" s="89"/>
      <c r="CKL241" s="89"/>
      <c r="CKM241" s="89"/>
      <c r="CKN241" s="89"/>
      <c r="CKO241" s="89"/>
      <c r="CKP241" s="89"/>
      <c r="CKQ241" s="89"/>
      <c r="CKR241" s="89"/>
      <c r="CKS241" s="89"/>
      <c r="CKT241" s="89"/>
      <c r="CKU241" s="89"/>
      <c r="CKV241" s="89"/>
      <c r="CKW241" s="89"/>
      <c r="CKX241" s="89"/>
      <c r="CKY241" s="89"/>
      <c r="CKZ241" s="89"/>
      <c r="CLA241" s="89"/>
      <c r="CLB241" s="89"/>
      <c r="CLC241" s="89"/>
      <c r="CLD241" s="89"/>
      <c r="CLE241" s="89"/>
      <c r="CLF241" s="89"/>
      <c r="CLG241" s="89"/>
      <c r="CLJ241" s="89"/>
      <c r="CLM241" s="89"/>
      <c r="CLP241" s="89"/>
      <c r="CLS241" s="89"/>
      <c r="CLV241" s="89"/>
      <c r="CMH241" s="89"/>
      <c r="CMK241" s="89"/>
      <c r="CMN241" s="89"/>
      <c r="CMQ241" s="89"/>
      <c r="CMW241" s="89"/>
      <c r="CMZ241" s="89"/>
      <c r="CNF241" s="89"/>
      <c r="CNI241" s="89"/>
      <c r="CNL241" s="89"/>
      <c r="CNO241" s="89"/>
      <c r="CNU241" s="89"/>
      <c r="CNX241" s="89"/>
      <c r="COD241" s="89"/>
      <c r="COF241" s="89"/>
      <c r="COG241" s="89"/>
      <c r="COI241" s="89"/>
      <c r="COL241" s="89"/>
      <c r="COO241" s="89"/>
      <c r="COZ241" s="89"/>
      <c r="CPB241" s="89"/>
      <c r="CPN241" s="89"/>
      <c r="CPQ241" s="89"/>
      <c r="CPY241" s="89"/>
      <c r="CQS241" s="89"/>
      <c r="CQU241" s="89"/>
      <c r="CQV241" s="89"/>
      <c r="CQW241" s="89"/>
      <c r="CQX241" s="89"/>
      <c r="CQY241" s="89"/>
      <c r="CQZ241" s="89"/>
      <c r="CRR241" s="89"/>
      <c r="CRS241" s="89"/>
      <c r="CRV241" s="89"/>
      <c r="CRY241" s="89"/>
      <c r="CSA241" s="89"/>
      <c r="CSC241" s="89"/>
      <c r="CSF241" s="89"/>
      <c r="CSI241" s="89"/>
      <c r="CSL241" s="89"/>
      <c r="CSR241" s="89"/>
      <c r="CSU241" s="89"/>
      <c r="CSX241" s="89"/>
      <c r="CTC241" s="89"/>
      <c r="CTQ241" s="89"/>
      <c r="CTR241" s="89"/>
      <c r="CTS241" s="89"/>
      <c r="CTT241" s="89"/>
      <c r="CTU241" s="89"/>
      <c r="CTV241" s="89"/>
      <c r="CTW241" s="89"/>
      <c r="CTX241" s="89"/>
      <c r="CTY241" s="89"/>
      <c r="CTZ241" s="89"/>
      <c r="CUA241" s="89"/>
      <c r="CUB241" s="89"/>
      <c r="CUC241" s="89"/>
      <c r="CUD241" s="89"/>
      <c r="CUE241" s="89"/>
      <c r="CUF241" s="89"/>
      <c r="CUG241" s="89"/>
      <c r="CUH241" s="89"/>
      <c r="CUI241" s="89"/>
      <c r="CUJ241" s="89"/>
      <c r="CUK241" s="89"/>
      <c r="CUL241" s="89"/>
      <c r="CUM241" s="89"/>
      <c r="CUN241" s="89"/>
      <c r="CUO241" s="89"/>
      <c r="CUP241" s="89"/>
      <c r="CUQ241" s="89"/>
      <c r="CUR241" s="89"/>
      <c r="CUS241" s="89"/>
      <c r="CUT241" s="89"/>
      <c r="CUU241" s="89"/>
      <c r="CUV241" s="89"/>
      <c r="CUW241" s="89"/>
      <c r="CUX241" s="89"/>
      <c r="CUY241" s="89"/>
      <c r="CUZ241" s="89"/>
      <c r="CVA241" s="89"/>
      <c r="CVB241" s="89"/>
      <c r="CVC241" s="89"/>
      <c r="CVF241" s="89"/>
      <c r="CVI241" s="89"/>
      <c r="CVL241" s="89"/>
      <c r="CVO241" s="89"/>
      <c r="CVR241" s="89"/>
      <c r="CWD241" s="89"/>
      <c r="CWG241" s="89"/>
      <c r="CWJ241" s="89"/>
      <c r="CWM241" s="89"/>
      <c r="CWS241" s="89"/>
      <c r="CWV241" s="89"/>
      <c r="CXB241" s="89"/>
      <c r="CXE241" s="89"/>
      <c r="CXH241" s="89"/>
      <c r="CXK241" s="89"/>
      <c r="CXQ241" s="89"/>
      <c r="CXT241" s="89"/>
      <c r="CXZ241" s="89"/>
      <c r="CYB241" s="89"/>
      <c r="CYC241" s="89"/>
      <c r="CYE241" s="89"/>
      <c r="CYH241" s="89"/>
      <c r="CYK241" s="89"/>
      <c r="CYV241" s="89"/>
      <c r="CYX241" s="89"/>
      <c r="CZJ241" s="89"/>
      <c r="CZM241" s="89"/>
      <c r="CZU241" s="89"/>
      <c r="DAO241" s="89"/>
      <c r="DAQ241" s="89"/>
      <c r="DAR241" s="89"/>
      <c r="DAS241" s="89"/>
      <c r="DAT241" s="89"/>
      <c r="DAU241" s="89"/>
      <c r="DAV241" s="89"/>
      <c r="DBN241" s="89"/>
      <c r="DBO241" s="89"/>
      <c r="DBR241" s="89"/>
      <c r="DBU241" s="89"/>
      <c r="DBW241" s="89"/>
      <c r="DBY241" s="89"/>
      <c r="DCB241" s="89"/>
      <c r="DCE241" s="89"/>
      <c r="DCH241" s="89"/>
      <c r="DCN241" s="89"/>
      <c r="DCQ241" s="89"/>
      <c r="DCT241" s="89"/>
      <c r="DCY241" s="89"/>
      <c r="DDM241" s="89"/>
      <c r="DDN241" s="89"/>
      <c r="DDO241" s="89"/>
      <c r="DDP241" s="89"/>
      <c r="DDQ241" s="89"/>
      <c r="DDR241" s="89"/>
      <c r="DDS241" s="89"/>
      <c r="DDT241" s="89"/>
      <c r="DDU241" s="89"/>
      <c r="DDV241" s="89"/>
      <c r="DDW241" s="89"/>
      <c r="DDX241" s="89"/>
      <c r="DDY241" s="89"/>
      <c r="DDZ241" s="89"/>
      <c r="DEA241" s="89"/>
      <c r="DEB241" s="89"/>
      <c r="DEC241" s="89"/>
      <c r="DED241" s="89"/>
      <c r="DEE241" s="89"/>
      <c r="DEF241" s="89"/>
      <c r="DEG241" s="89"/>
      <c r="DEH241" s="89"/>
      <c r="DEI241" s="89"/>
      <c r="DEJ241" s="89"/>
      <c r="DEK241" s="89"/>
      <c r="DEL241" s="89"/>
      <c r="DEM241" s="89"/>
      <c r="DEN241" s="89"/>
      <c r="DEO241" s="89"/>
      <c r="DEP241" s="89"/>
      <c r="DEQ241" s="89"/>
      <c r="DER241" s="89"/>
      <c r="DES241" s="89"/>
      <c r="DET241" s="89"/>
      <c r="DEU241" s="89"/>
      <c r="DEV241" s="89"/>
      <c r="DEW241" s="89"/>
      <c r="DEX241" s="89"/>
      <c r="DEY241" s="89"/>
      <c r="DFB241" s="89"/>
      <c r="DFE241" s="89"/>
      <c r="DFH241" s="89"/>
      <c r="DFK241" s="89"/>
      <c r="DFN241" s="89"/>
      <c r="DFZ241" s="89"/>
      <c r="DGC241" s="89"/>
      <c r="DGF241" s="89"/>
      <c r="DGI241" s="89"/>
      <c r="DGO241" s="89"/>
      <c r="DGR241" s="89"/>
      <c r="DGX241" s="89"/>
      <c r="DHA241" s="89"/>
      <c r="DHD241" s="89"/>
      <c r="DHG241" s="89"/>
      <c r="DHM241" s="89"/>
      <c r="DHP241" s="89"/>
      <c r="DHV241" s="89"/>
      <c r="DHX241" s="89"/>
      <c r="DHY241" s="89"/>
      <c r="DIA241" s="89"/>
      <c r="DID241" s="89"/>
      <c r="DIG241" s="89"/>
      <c r="DIR241" s="89"/>
      <c r="DIT241" s="89"/>
      <c r="DJF241" s="89"/>
      <c r="DJI241" s="89"/>
      <c r="DJQ241" s="89"/>
      <c r="DKK241" s="89"/>
      <c r="DKM241" s="89"/>
      <c r="DKN241" s="89"/>
      <c r="DKO241" s="89"/>
      <c r="DKP241" s="89"/>
      <c r="DKQ241" s="89"/>
      <c r="DKR241" s="89"/>
      <c r="DLJ241" s="89"/>
      <c r="DLK241" s="89"/>
      <c r="DLN241" s="89"/>
      <c r="DLQ241" s="89"/>
      <c r="DLS241" s="89"/>
      <c r="DLU241" s="89"/>
      <c r="DLX241" s="89"/>
      <c r="DMA241" s="89"/>
      <c r="DMD241" s="89"/>
      <c r="DMJ241" s="89"/>
      <c r="DMM241" s="89"/>
      <c r="DMP241" s="89"/>
      <c r="DMU241" s="89"/>
      <c r="DNI241" s="89"/>
      <c r="DNJ241" s="89"/>
      <c r="DNK241" s="89"/>
      <c r="DNL241" s="89"/>
      <c r="DNM241" s="89"/>
      <c r="DNN241" s="89"/>
      <c r="DNO241" s="89"/>
      <c r="DNP241" s="89"/>
      <c r="DNQ241" s="89"/>
      <c r="DNR241" s="89"/>
      <c r="DNS241" s="89"/>
      <c r="DNT241" s="89"/>
      <c r="DNU241" s="89"/>
      <c r="DNV241" s="89"/>
      <c r="DNW241" s="89"/>
      <c r="DNX241" s="89"/>
      <c r="DNY241" s="89"/>
      <c r="DNZ241" s="89"/>
      <c r="DOA241" s="89"/>
      <c r="DOB241" s="89"/>
      <c r="DOC241" s="89"/>
      <c r="DOD241" s="89"/>
      <c r="DOE241" s="89"/>
      <c r="DOF241" s="89"/>
      <c r="DOG241" s="89"/>
      <c r="DOH241" s="89"/>
      <c r="DOI241" s="89"/>
      <c r="DOJ241" s="89"/>
      <c r="DOK241" s="89"/>
      <c r="DOL241" s="89"/>
      <c r="DOM241" s="89"/>
      <c r="DON241" s="89"/>
      <c r="DOO241" s="89"/>
      <c r="DOP241" s="89"/>
      <c r="DOQ241" s="89"/>
      <c r="DOR241" s="89"/>
      <c r="DOS241" s="89"/>
      <c r="DOT241" s="89"/>
      <c r="DOU241" s="89"/>
      <c r="DOX241" s="89"/>
      <c r="DPA241" s="89"/>
      <c r="DPD241" s="89"/>
      <c r="DPG241" s="89"/>
      <c r="DPJ241" s="89"/>
      <c r="DPV241" s="89"/>
      <c r="DPY241" s="89"/>
      <c r="DQB241" s="89"/>
      <c r="DQE241" s="89"/>
      <c r="DQK241" s="89"/>
      <c r="DQN241" s="89"/>
      <c r="DQT241" s="89"/>
      <c r="DQW241" s="89"/>
      <c r="DQZ241" s="89"/>
      <c r="DRC241" s="89"/>
      <c r="DRI241" s="89"/>
      <c r="DRL241" s="89"/>
      <c r="DRR241" s="89"/>
      <c r="DRT241" s="89"/>
      <c r="DRU241" s="89"/>
      <c r="DRW241" s="89"/>
      <c r="DRZ241" s="89"/>
      <c r="DSC241" s="89"/>
      <c r="DSN241" s="89"/>
      <c r="DSP241" s="89"/>
      <c r="DTB241" s="89"/>
      <c r="DTE241" s="89"/>
      <c r="DTM241" s="89"/>
      <c r="DUG241" s="89"/>
      <c r="DUI241" s="89"/>
      <c r="DUJ241" s="89"/>
      <c r="DUK241" s="89"/>
      <c r="DUL241" s="89"/>
      <c r="DUM241" s="89"/>
      <c r="DUN241" s="89"/>
      <c r="DVF241" s="89"/>
      <c r="DVG241" s="89"/>
      <c r="DVJ241" s="89"/>
      <c r="DVM241" s="89"/>
      <c r="DVO241" s="89"/>
      <c r="DVQ241" s="89"/>
      <c r="DVT241" s="89"/>
      <c r="DVW241" s="89"/>
      <c r="DVZ241" s="89"/>
      <c r="DWF241" s="89"/>
      <c r="DWI241" s="89"/>
      <c r="DWL241" s="89"/>
      <c r="DWQ241" s="89"/>
      <c r="DXE241" s="89"/>
      <c r="DXF241" s="89"/>
      <c r="DXG241" s="89"/>
      <c r="DXH241" s="89"/>
      <c r="DXI241" s="89"/>
      <c r="DXJ241" s="89"/>
      <c r="DXK241" s="89"/>
      <c r="DXL241" s="89"/>
      <c r="DXM241" s="89"/>
      <c r="DXN241" s="89"/>
      <c r="DXO241" s="89"/>
      <c r="DXP241" s="89"/>
      <c r="DXQ241" s="89"/>
      <c r="DXR241" s="89"/>
      <c r="DXS241" s="89"/>
      <c r="DXT241" s="89"/>
      <c r="DXU241" s="89"/>
      <c r="DXV241" s="89"/>
      <c r="DXW241" s="89"/>
      <c r="DXX241" s="89"/>
      <c r="DXY241" s="89"/>
      <c r="DXZ241" s="89"/>
      <c r="DYA241" s="89"/>
      <c r="DYB241" s="89"/>
      <c r="DYC241" s="89"/>
      <c r="DYD241" s="89"/>
      <c r="DYE241" s="89"/>
      <c r="DYF241" s="89"/>
      <c r="DYG241" s="89"/>
      <c r="DYH241" s="89"/>
      <c r="DYI241" s="89"/>
      <c r="DYJ241" s="89"/>
      <c r="DYK241" s="89"/>
      <c r="DYL241" s="89"/>
      <c r="DYM241" s="89"/>
      <c r="DYN241" s="89"/>
      <c r="DYO241" s="89"/>
      <c r="DYP241" s="89"/>
      <c r="DYQ241" s="89"/>
      <c r="DYT241" s="89"/>
      <c r="DYW241" s="89"/>
      <c r="DYZ241" s="89"/>
      <c r="DZC241" s="89"/>
      <c r="DZF241" s="89"/>
      <c r="DZR241" s="89"/>
      <c r="DZU241" s="89"/>
      <c r="DZX241" s="89"/>
      <c r="EAA241" s="89"/>
      <c r="EAG241" s="89"/>
      <c r="EAJ241" s="89"/>
      <c r="EAP241" s="89"/>
      <c r="EAS241" s="89"/>
      <c r="EAV241" s="89"/>
      <c r="EAY241" s="89"/>
      <c r="EBE241" s="89"/>
      <c r="EBH241" s="89"/>
      <c r="EBN241" s="89"/>
      <c r="EBP241" s="89"/>
      <c r="EBQ241" s="89"/>
      <c r="EBS241" s="89"/>
      <c r="EBV241" s="89"/>
      <c r="EBY241" s="89"/>
      <c r="ECJ241" s="89"/>
      <c r="ECL241" s="89"/>
      <c r="ECX241" s="89"/>
      <c r="EDA241" s="89"/>
      <c r="EDI241" s="89"/>
      <c r="EEC241" s="89"/>
      <c r="EEE241" s="89"/>
      <c r="EEF241" s="89"/>
      <c r="EEG241" s="89"/>
      <c r="EEH241" s="89"/>
      <c r="EEI241" s="89"/>
      <c r="EEJ241" s="89"/>
      <c r="EFB241" s="89"/>
      <c r="EFC241" s="89"/>
      <c r="EFF241" s="89"/>
      <c r="EFI241" s="89"/>
      <c r="EFK241" s="89"/>
      <c r="EFM241" s="89"/>
      <c r="EFP241" s="89"/>
      <c r="EFS241" s="89"/>
      <c r="EFV241" s="89"/>
      <c r="EGB241" s="89"/>
      <c r="EGE241" s="89"/>
      <c r="EGH241" s="89"/>
      <c r="EGM241" s="89"/>
      <c r="EHA241" s="89"/>
      <c r="EHB241" s="89"/>
      <c r="EHC241" s="89"/>
      <c r="EHD241" s="89"/>
      <c r="EHE241" s="89"/>
      <c r="EHF241" s="89"/>
      <c r="EHG241" s="89"/>
      <c r="EHH241" s="89"/>
      <c r="EHI241" s="89"/>
      <c r="EHJ241" s="89"/>
      <c r="EHK241" s="89"/>
      <c r="EHL241" s="89"/>
      <c r="EHM241" s="89"/>
      <c r="EHN241" s="89"/>
      <c r="EHO241" s="89"/>
      <c r="EHP241" s="89"/>
      <c r="EHQ241" s="89"/>
      <c r="EHR241" s="89"/>
      <c r="EHS241" s="89"/>
      <c r="EHT241" s="89"/>
      <c r="EHU241" s="89"/>
      <c r="EHV241" s="89"/>
      <c r="EHW241" s="89"/>
      <c r="EHX241" s="89"/>
      <c r="EHY241" s="89"/>
      <c r="EHZ241" s="89"/>
      <c r="EIA241" s="89"/>
      <c r="EIB241" s="89"/>
      <c r="EIC241" s="89"/>
      <c r="EID241" s="89"/>
      <c r="EIE241" s="89"/>
      <c r="EIF241" s="89"/>
      <c r="EIG241" s="89"/>
      <c r="EIH241" s="89"/>
      <c r="EII241" s="89"/>
      <c r="EIJ241" s="89"/>
      <c r="EIK241" s="89"/>
      <c r="EIL241" s="89"/>
      <c r="EIM241" s="89"/>
      <c r="EIP241" s="89"/>
      <c r="EIS241" s="89"/>
      <c r="EIV241" s="89"/>
      <c r="EIY241" s="89"/>
      <c r="EJB241" s="89"/>
      <c r="EJN241" s="89"/>
      <c r="EJQ241" s="89"/>
      <c r="EJT241" s="89"/>
      <c r="EJW241" s="89"/>
      <c r="EKC241" s="89"/>
      <c r="EKF241" s="89"/>
      <c r="EKL241" s="89"/>
      <c r="EKO241" s="89"/>
      <c r="EKR241" s="89"/>
      <c r="EKU241" s="89"/>
      <c r="ELA241" s="89"/>
      <c r="ELD241" s="89"/>
      <c r="ELJ241" s="89"/>
      <c r="ELL241" s="89"/>
      <c r="ELM241" s="89"/>
      <c r="ELO241" s="89"/>
      <c r="ELR241" s="89"/>
      <c r="ELU241" s="89"/>
      <c r="EMF241" s="89"/>
      <c r="EMH241" s="89"/>
      <c r="EMT241" s="89"/>
      <c r="EMW241" s="89"/>
      <c r="ENE241" s="89"/>
      <c r="ENY241" s="89"/>
      <c r="EOA241" s="89"/>
      <c r="EOB241" s="89"/>
      <c r="EOC241" s="89"/>
      <c r="EOD241" s="89"/>
      <c r="EOE241" s="89"/>
      <c r="EOF241" s="89"/>
      <c r="EOX241" s="89"/>
      <c r="EOY241" s="89"/>
      <c r="EPB241" s="89"/>
      <c r="EPE241" s="89"/>
      <c r="EPG241" s="89"/>
      <c r="EPI241" s="89"/>
      <c r="EPL241" s="89"/>
      <c r="EPO241" s="89"/>
      <c r="EPR241" s="89"/>
      <c r="EPX241" s="89"/>
      <c r="EQA241" s="89"/>
      <c r="EQD241" s="89"/>
      <c r="EQI241" s="89"/>
      <c r="EQW241" s="89"/>
      <c r="EQX241" s="89"/>
      <c r="EQY241" s="89"/>
      <c r="EQZ241" s="89"/>
      <c r="ERA241" s="89"/>
      <c r="ERB241" s="89"/>
      <c r="ERC241" s="89"/>
      <c r="ERD241" s="89"/>
      <c r="ERE241" s="89"/>
      <c r="ERF241" s="89"/>
      <c r="ERG241" s="89"/>
      <c r="ERH241" s="89"/>
      <c r="ERI241" s="89"/>
      <c r="ERJ241" s="89"/>
      <c r="ERK241" s="89"/>
      <c r="ERL241" s="89"/>
      <c r="ERM241" s="89"/>
      <c r="ERN241" s="89"/>
      <c r="ERO241" s="89"/>
      <c r="ERP241" s="89"/>
      <c r="ERQ241" s="89"/>
      <c r="ERR241" s="89"/>
      <c r="ERS241" s="89"/>
      <c r="ERT241" s="89"/>
      <c r="ERU241" s="89"/>
      <c r="ERV241" s="89"/>
      <c r="ERW241" s="89"/>
      <c r="ERX241" s="89"/>
      <c r="ERY241" s="89"/>
      <c r="ERZ241" s="89"/>
      <c r="ESA241" s="89"/>
      <c r="ESB241" s="89"/>
      <c r="ESC241" s="89"/>
      <c r="ESD241" s="89"/>
      <c r="ESE241" s="89"/>
      <c r="ESF241" s="89"/>
      <c r="ESG241" s="89"/>
      <c r="ESH241" s="89"/>
      <c r="ESI241" s="89"/>
      <c r="ESL241" s="89"/>
      <c r="ESO241" s="89"/>
      <c r="ESR241" s="89"/>
      <c r="ESU241" s="89"/>
      <c r="ESX241" s="89"/>
      <c r="ETJ241" s="89"/>
      <c r="ETM241" s="89"/>
      <c r="ETP241" s="89"/>
      <c r="ETS241" s="89"/>
      <c r="ETY241" s="89"/>
      <c r="EUB241" s="89"/>
      <c r="EUH241" s="89"/>
      <c r="EUK241" s="89"/>
      <c r="EUN241" s="89"/>
      <c r="EUQ241" s="89"/>
      <c r="EUW241" s="89"/>
      <c r="EUZ241" s="89"/>
      <c r="EVF241" s="89"/>
      <c r="EVH241" s="89"/>
      <c r="EVI241" s="89"/>
      <c r="EVK241" s="89"/>
      <c r="EVN241" s="89"/>
      <c r="EVQ241" s="89"/>
      <c r="EWB241" s="89"/>
      <c r="EWD241" s="89"/>
      <c r="EWP241" s="89"/>
      <c r="EWS241" s="89"/>
      <c r="EXA241" s="89"/>
      <c r="EXU241" s="89"/>
      <c r="EXW241" s="89"/>
      <c r="EXX241" s="89"/>
      <c r="EXY241" s="89"/>
      <c r="EXZ241" s="89"/>
      <c r="EYA241" s="89"/>
      <c r="EYB241" s="89"/>
      <c r="EYT241" s="89"/>
      <c r="EYU241" s="89"/>
      <c r="EYX241" s="89"/>
      <c r="EZA241" s="89"/>
      <c r="EZC241" s="89"/>
      <c r="EZE241" s="89"/>
      <c r="EZH241" s="89"/>
      <c r="EZK241" s="89"/>
      <c r="EZN241" s="89"/>
      <c r="EZT241" s="89"/>
      <c r="EZW241" s="89"/>
      <c r="EZZ241" s="89"/>
      <c r="FAE241" s="89"/>
      <c r="FAS241" s="89"/>
      <c r="FAT241" s="89"/>
      <c r="FAU241" s="89"/>
      <c r="FAV241" s="89"/>
      <c r="FAW241" s="89"/>
      <c r="FAX241" s="89"/>
      <c r="FAY241" s="89"/>
      <c r="FAZ241" s="89"/>
      <c r="FBA241" s="89"/>
      <c r="FBB241" s="89"/>
      <c r="FBC241" s="89"/>
      <c r="FBD241" s="89"/>
      <c r="FBE241" s="89"/>
      <c r="FBF241" s="89"/>
      <c r="FBG241" s="89"/>
      <c r="FBH241" s="89"/>
      <c r="FBI241" s="89"/>
      <c r="FBJ241" s="89"/>
      <c r="FBK241" s="89"/>
      <c r="FBL241" s="89"/>
      <c r="FBM241" s="89"/>
      <c r="FBN241" s="89"/>
      <c r="FBO241" s="89"/>
      <c r="FBP241" s="89"/>
      <c r="FBQ241" s="89"/>
      <c r="FBR241" s="89"/>
      <c r="FBS241" s="89"/>
      <c r="FBT241" s="89"/>
      <c r="FBU241" s="89"/>
      <c r="FBV241" s="89"/>
      <c r="FBW241" s="89"/>
      <c r="FBX241" s="89"/>
      <c r="FBY241" s="89"/>
      <c r="FBZ241" s="89"/>
      <c r="FCA241" s="89"/>
      <c r="FCB241" s="89"/>
      <c r="FCC241" s="89"/>
      <c r="FCD241" s="89"/>
      <c r="FCE241" s="89"/>
      <c r="FCH241" s="89"/>
      <c r="FCK241" s="89"/>
      <c r="FCN241" s="89"/>
      <c r="FCQ241" s="89"/>
      <c r="FCT241" s="89"/>
      <c r="FDF241" s="89"/>
      <c r="FDI241" s="89"/>
      <c r="FDL241" s="89"/>
      <c r="FDO241" s="89"/>
      <c r="FDU241" s="89"/>
      <c r="FDX241" s="89"/>
      <c r="FED241" s="89"/>
      <c r="FEG241" s="89"/>
      <c r="FEJ241" s="89"/>
      <c r="FEM241" s="89"/>
      <c r="FES241" s="89"/>
      <c r="FEV241" s="89"/>
      <c r="FFB241" s="89"/>
      <c r="FFD241" s="89"/>
      <c r="FFE241" s="89"/>
      <c r="FFG241" s="89"/>
      <c r="FFJ241" s="89"/>
      <c r="FFM241" s="89"/>
      <c r="FFX241" s="89"/>
      <c r="FFZ241" s="89"/>
      <c r="FGL241" s="89"/>
      <c r="FGO241" s="89"/>
      <c r="FGW241" s="89"/>
      <c r="FHQ241" s="89"/>
      <c r="FHS241" s="89"/>
      <c r="FHT241" s="89"/>
      <c r="FHU241" s="89"/>
      <c r="FHV241" s="89"/>
      <c r="FHW241" s="89"/>
      <c r="FHX241" s="89"/>
      <c r="FIP241" s="89"/>
      <c r="FIQ241" s="89"/>
      <c r="FIT241" s="89"/>
      <c r="FIW241" s="89"/>
      <c r="FIY241" s="89"/>
      <c r="FJA241" s="89"/>
      <c r="FJD241" s="89"/>
      <c r="FJG241" s="89"/>
      <c r="FJJ241" s="89"/>
      <c r="FJP241" s="89"/>
      <c r="FJS241" s="89"/>
      <c r="FJV241" s="89"/>
      <c r="FKA241" s="89"/>
      <c r="FKO241" s="89"/>
      <c r="FKP241" s="89"/>
      <c r="FKQ241" s="89"/>
      <c r="FKR241" s="89"/>
      <c r="FKS241" s="89"/>
      <c r="FKT241" s="89"/>
      <c r="FKU241" s="89"/>
      <c r="FKV241" s="89"/>
      <c r="FKW241" s="89"/>
      <c r="FKX241" s="89"/>
      <c r="FKY241" s="89"/>
      <c r="FKZ241" s="89"/>
      <c r="FLA241" s="89"/>
      <c r="FLB241" s="89"/>
      <c r="FLC241" s="89"/>
      <c r="FLD241" s="89"/>
      <c r="FLE241" s="89"/>
      <c r="FLF241" s="89"/>
      <c r="FLG241" s="89"/>
      <c r="FLH241" s="89"/>
      <c r="FLI241" s="89"/>
      <c r="FLJ241" s="89"/>
      <c r="FLK241" s="89"/>
      <c r="FLL241" s="89"/>
      <c r="FLM241" s="89"/>
      <c r="FLN241" s="89"/>
      <c r="FLO241" s="89"/>
      <c r="FLP241" s="89"/>
      <c r="FLQ241" s="89"/>
      <c r="FLR241" s="89"/>
      <c r="FLS241" s="89"/>
      <c r="FLT241" s="89"/>
      <c r="FLU241" s="89"/>
      <c r="FLV241" s="89"/>
      <c r="FLW241" s="89"/>
      <c r="FLX241" s="89"/>
      <c r="FLY241" s="89"/>
      <c r="FLZ241" s="89"/>
      <c r="FMA241" s="89"/>
      <c r="FMD241" s="89"/>
      <c r="FMG241" s="89"/>
      <c r="FMJ241" s="89"/>
      <c r="FMM241" s="89"/>
      <c r="FMP241" s="89"/>
      <c r="FNB241" s="89"/>
      <c r="FNE241" s="89"/>
      <c r="FNH241" s="89"/>
      <c r="FNK241" s="89"/>
      <c r="FNQ241" s="89"/>
      <c r="FNT241" s="89"/>
      <c r="FNZ241" s="89"/>
      <c r="FOC241" s="89"/>
      <c r="FOF241" s="89"/>
      <c r="FOI241" s="89"/>
      <c r="FOO241" s="89"/>
      <c r="FOR241" s="89"/>
      <c r="FOX241" s="89"/>
      <c r="FOZ241" s="89"/>
      <c r="FPA241" s="89"/>
      <c r="FPC241" s="89"/>
      <c r="FPF241" s="89"/>
      <c r="FPI241" s="89"/>
      <c r="FPT241" s="89"/>
      <c r="FPV241" s="89"/>
      <c r="FQH241" s="89"/>
      <c r="FQK241" s="89"/>
      <c r="FQS241" s="89"/>
      <c r="FRM241" s="89"/>
      <c r="FRO241" s="89"/>
      <c r="FRP241" s="89"/>
      <c r="FRQ241" s="89"/>
      <c r="FRR241" s="89"/>
      <c r="FRS241" s="89"/>
      <c r="FRT241" s="89"/>
      <c r="FSL241" s="89"/>
      <c r="FSM241" s="89"/>
      <c r="FSP241" s="89"/>
      <c r="FSS241" s="89"/>
      <c r="FSU241" s="89"/>
      <c r="FSW241" s="89"/>
      <c r="FSZ241" s="89"/>
      <c r="FTC241" s="89"/>
      <c r="FTF241" s="89"/>
      <c r="FTL241" s="89"/>
      <c r="FTO241" s="89"/>
      <c r="FTR241" s="89"/>
      <c r="FTW241" s="89"/>
      <c r="FUK241" s="89"/>
      <c r="FUL241" s="89"/>
      <c r="FUM241" s="89"/>
      <c r="FUN241" s="89"/>
      <c r="FUO241" s="89"/>
      <c r="FUP241" s="89"/>
      <c r="FUQ241" s="89"/>
      <c r="FUR241" s="89"/>
      <c r="FUS241" s="89"/>
      <c r="FUT241" s="89"/>
      <c r="FUU241" s="89"/>
      <c r="FUV241" s="89"/>
      <c r="FUW241" s="89"/>
      <c r="FUX241" s="89"/>
      <c r="FUY241" s="89"/>
      <c r="FUZ241" s="89"/>
      <c r="FVA241" s="89"/>
      <c r="FVB241" s="89"/>
      <c r="FVC241" s="89"/>
      <c r="FVD241" s="89"/>
      <c r="FVE241" s="89"/>
      <c r="FVF241" s="89"/>
      <c r="FVG241" s="89"/>
      <c r="FVH241" s="89"/>
      <c r="FVI241" s="89"/>
      <c r="FVJ241" s="89"/>
      <c r="FVK241" s="89"/>
      <c r="FVL241" s="89"/>
      <c r="FVM241" s="89"/>
      <c r="FVN241" s="89"/>
      <c r="FVO241" s="89"/>
      <c r="FVP241" s="89"/>
      <c r="FVQ241" s="89"/>
      <c r="FVR241" s="89"/>
      <c r="FVS241" s="89"/>
      <c r="FVT241" s="89"/>
      <c r="FVU241" s="89"/>
      <c r="FVV241" s="89"/>
      <c r="FVW241" s="89"/>
      <c r="FVZ241" s="89"/>
      <c r="FWC241" s="89"/>
      <c r="FWF241" s="89"/>
      <c r="FWI241" s="89"/>
      <c r="FWL241" s="89"/>
      <c r="FWX241" s="89"/>
      <c r="FXA241" s="89"/>
      <c r="FXD241" s="89"/>
      <c r="FXG241" s="89"/>
      <c r="FXM241" s="89"/>
      <c r="FXP241" s="89"/>
      <c r="FXV241" s="89"/>
      <c r="FXY241" s="89"/>
      <c r="FYB241" s="89"/>
      <c r="FYE241" s="89"/>
      <c r="FYK241" s="89"/>
      <c r="FYN241" s="89"/>
      <c r="FYT241" s="89"/>
      <c r="FYV241" s="89"/>
      <c r="FYW241" s="89"/>
      <c r="FYY241" s="89"/>
      <c r="FZB241" s="89"/>
      <c r="FZE241" s="89"/>
      <c r="FZP241" s="89"/>
      <c r="FZR241" s="89"/>
      <c r="GAD241" s="89"/>
      <c r="GAG241" s="89"/>
      <c r="GAO241" s="89"/>
      <c r="GBI241" s="89"/>
      <c r="GBK241" s="89"/>
      <c r="GBL241" s="89"/>
      <c r="GBM241" s="89"/>
      <c r="GBN241" s="89"/>
      <c r="GBO241" s="89"/>
      <c r="GBP241" s="89"/>
      <c r="GCH241" s="89"/>
      <c r="GCI241" s="89"/>
      <c r="GCL241" s="89"/>
      <c r="GCO241" s="89"/>
      <c r="GCQ241" s="89"/>
      <c r="GCS241" s="89"/>
      <c r="GCV241" s="89"/>
      <c r="GCY241" s="89"/>
      <c r="GDB241" s="89"/>
      <c r="GDH241" s="89"/>
      <c r="GDK241" s="89"/>
      <c r="GDN241" s="89"/>
      <c r="GDS241" s="89"/>
      <c r="GEG241" s="89"/>
      <c r="GEH241" s="89"/>
      <c r="GEI241" s="89"/>
      <c r="GEJ241" s="89"/>
      <c r="GEK241" s="89"/>
      <c r="GEL241" s="89"/>
      <c r="GEM241" s="89"/>
      <c r="GEN241" s="89"/>
      <c r="GEO241" s="89"/>
      <c r="GEP241" s="89"/>
      <c r="GEQ241" s="89"/>
      <c r="GER241" s="89"/>
      <c r="GES241" s="89"/>
      <c r="GET241" s="89"/>
      <c r="GEU241" s="89"/>
      <c r="GEV241" s="89"/>
      <c r="GEW241" s="89"/>
      <c r="GEX241" s="89"/>
      <c r="GEY241" s="89"/>
      <c r="GEZ241" s="89"/>
      <c r="GFA241" s="89"/>
      <c r="GFB241" s="89"/>
      <c r="GFC241" s="89"/>
      <c r="GFD241" s="89"/>
      <c r="GFE241" s="89"/>
      <c r="GFF241" s="89"/>
      <c r="GFG241" s="89"/>
      <c r="GFH241" s="89"/>
      <c r="GFI241" s="89"/>
      <c r="GFJ241" s="89"/>
      <c r="GFK241" s="89"/>
      <c r="GFL241" s="89"/>
      <c r="GFM241" s="89"/>
      <c r="GFN241" s="89"/>
      <c r="GFO241" s="89"/>
      <c r="GFP241" s="89"/>
      <c r="GFQ241" s="89"/>
      <c r="GFR241" s="89"/>
      <c r="GFS241" s="89"/>
      <c r="GFV241" s="89"/>
      <c r="GFY241" s="89"/>
      <c r="GGB241" s="89"/>
      <c r="GGE241" s="89"/>
      <c r="GGH241" s="89"/>
      <c r="GGT241" s="89"/>
      <c r="GGW241" s="89"/>
      <c r="GGZ241" s="89"/>
      <c r="GHC241" s="89"/>
      <c r="GHI241" s="89"/>
      <c r="GHL241" s="89"/>
      <c r="GHR241" s="89"/>
      <c r="GHU241" s="89"/>
      <c r="GHX241" s="89"/>
      <c r="GIA241" s="89"/>
      <c r="GIG241" s="89"/>
      <c r="GIJ241" s="89"/>
      <c r="GIP241" s="89"/>
      <c r="GIR241" s="89"/>
      <c r="GIS241" s="89"/>
      <c r="GIU241" s="89"/>
      <c r="GIX241" s="89"/>
      <c r="GJA241" s="89"/>
      <c r="GJL241" s="89"/>
      <c r="GJN241" s="89"/>
      <c r="GJZ241" s="89"/>
      <c r="GKC241" s="89"/>
      <c r="GKK241" s="89"/>
      <c r="GLE241" s="89"/>
      <c r="GLG241" s="89"/>
      <c r="GLH241" s="89"/>
      <c r="GLI241" s="89"/>
      <c r="GLJ241" s="89"/>
      <c r="GLK241" s="89"/>
      <c r="GLL241" s="89"/>
      <c r="GMD241" s="89"/>
      <c r="GME241" s="89"/>
      <c r="GMH241" s="89"/>
      <c r="GMK241" s="89"/>
      <c r="GMM241" s="89"/>
      <c r="GMO241" s="89"/>
      <c r="GMR241" s="89"/>
      <c r="GMU241" s="89"/>
      <c r="GMX241" s="89"/>
      <c r="GND241" s="89"/>
      <c r="GNG241" s="89"/>
      <c r="GNJ241" s="89"/>
      <c r="GNO241" s="89"/>
      <c r="GOC241" s="89"/>
      <c r="GOD241" s="89"/>
      <c r="GOE241" s="89"/>
      <c r="GOF241" s="89"/>
      <c r="GOG241" s="89"/>
      <c r="GOH241" s="89"/>
      <c r="GOI241" s="89"/>
      <c r="GOJ241" s="89"/>
      <c r="GOK241" s="89"/>
      <c r="GOL241" s="89"/>
      <c r="GOM241" s="89"/>
      <c r="GON241" s="89"/>
      <c r="GOO241" s="89"/>
      <c r="GOP241" s="89"/>
      <c r="GOQ241" s="89"/>
      <c r="GOR241" s="89"/>
      <c r="GOS241" s="89"/>
      <c r="GOT241" s="89"/>
      <c r="GOU241" s="89"/>
      <c r="GOV241" s="89"/>
      <c r="GOW241" s="89"/>
      <c r="GOX241" s="89"/>
      <c r="GOY241" s="89"/>
      <c r="GOZ241" s="89"/>
      <c r="GPA241" s="89"/>
      <c r="GPB241" s="89"/>
      <c r="GPC241" s="89"/>
      <c r="GPD241" s="89"/>
      <c r="GPE241" s="89"/>
      <c r="GPF241" s="89"/>
      <c r="GPG241" s="89"/>
      <c r="GPH241" s="89"/>
      <c r="GPI241" s="89"/>
      <c r="GPJ241" s="89"/>
      <c r="GPK241" s="89"/>
      <c r="GPL241" s="89"/>
      <c r="GPM241" s="89"/>
      <c r="GPN241" s="89"/>
      <c r="GPO241" s="89"/>
      <c r="GPR241" s="89"/>
      <c r="GPU241" s="89"/>
      <c r="GPX241" s="89"/>
      <c r="GQA241" s="89"/>
      <c r="GQD241" s="89"/>
      <c r="GQP241" s="89"/>
      <c r="GQS241" s="89"/>
      <c r="GQV241" s="89"/>
      <c r="GQY241" s="89"/>
      <c r="GRE241" s="89"/>
      <c r="GRH241" s="89"/>
      <c r="GRN241" s="89"/>
      <c r="GRQ241" s="89"/>
      <c r="GRT241" s="89"/>
      <c r="GRW241" s="89"/>
      <c r="GSC241" s="89"/>
      <c r="GSF241" s="89"/>
      <c r="GSL241" s="89"/>
      <c r="GSN241" s="89"/>
      <c r="GSO241" s="89"/>
      <c r="GSQ241" s="89"/>
      <c r="GST241" s="89"/>
      <c r="GSW241" s="89"/>
      <c r="GTH241" s="89"/>
      <c r="GTJ241" s="89"/>
      <c r="GTV241" s="89"/>
      <c r="GTY241" s="89"/>
      <c r="GUG241" s="89"/>
      <c r="GVA241" s="89"/>
      <c r="GVC241" s="89"/>
      <c r="GVD241" s="89"/>
      <c r="GVE241" s="89"/>
      <c r="GVF241" s="89"/>
      <c r="GVG241" s="89"/>
      <c r="GVH241" s="89"/>
      <c r="GVZ241" s="89"/>
      <c r="GWA241" s="89"/>
      <c r="GWD241" s="89"/>
      <c r="GWG241" s="89"/>
      <c r="GWI241" s="89"/>
      <c r="GWK241" s="89"/>
      <c r="GWN241" s="89"/>
      <c r="GWQ241" s="89"/>
      <c r="GWT241" s="89"/>
      <c r="GWZ241" s="89"/>
      <c r="GXC241" s="89"/>
      <c r="GXF241" s="89"/>
      <c r="GXK241" s="89"/>
      <c r="GXY241" s="89"/>
      <c r="GXZ241" s="89"/>
      <c r="GYA241" s="89"/>
      <c r="GYB241" s="89"/>
      <c r="GYC241" s="89"/>
      <c r="GYD241" s="89"/>
      <c r="GYE241" s="89"/>
      <c r="GYF241" s="89"/>
      <c r="GYG241" s="89"/>
      <c r="GYH241" s="89"/>
      <c r="GYI241" s="89"/>
      <c r="GYJ241" s="89"/>
      <c r="GYK241" s="89"/>
      <c r="GYL241" s="89"/>
      <c r="GYM241" s="89"/>
      <c r="GYN241" s="89"/>
      <c r="GYO241" s="89"/>
      <c r="GYP241" s="89"/>
      <c r="GYQ241" s="89"/>
      <c r="GYR241" s="89"/>
      <c r="GYS241" s="89"/>
      <c r="GYT241" s="89"/>
      <c r="GYU241" s="89"/>
      <c r="GYV241" s="89"/>
      <c r="GYW241" s="89"/>
      <c r="GYX241" s="89"/>
      <c r="GYY241" s="89"/>
      <c r="GYZ241" s="89"/>
      <c r="GZA241" s="89"/>
      <c r="GZB241" s="89"/>
      <c r="GZC241" s="89"/>
      <c r="GZD241" s="89"/>
      <c r="GZE241" s="89"/>
      <c r="GZF241" s="89"/>
      <c r="GZG241" s="89"/>
      <c r="GZH241" s="89"/>
      <c r="GZI241" s="89"/>
      <c r="GZJ241" s="89"/>
      <c r="GZK241" s="89"/>
      <c r="GZN241" s="89"/>
      <c r="GZQ241" s="89"/>
      <c r="GZT241" s="89"/>
      <c r="GZW241" s="89"/>
      <c r="GZZ241" s="89"/>
      <c r="HAL241" s="89"/>
      <c r="HAO241" s="89"/>
      <c r="HAR241" s="89"/>
      <c r="HAU241" s="89"/>
      <c r="HBA241" s="89"/>
      <c r="HBD241" s="89"/>
      <c r="HBJ241" s="89"/>
      <c r="HBM241" s="89"/>
      <c r="HBP241" s="89"/>
      <c r="HBS241" s="89"/>
      <c r="HBY241" s="89"/>
      <c r="HCB241" s="89"/>
      <c r="HCH241" s="89"/>
      <c r="HCJ241" s="89"/>
      <c r="HCK241" s="89"/>
      <c r="HCM241" s="89"/>
      <c r="HCP241" s="89"/>
      <c r="HCS241" s="89"/>
      <c r="HDD241" s="89"/>
      <c r="HDF241" s="89"/>
      <c r="HDR241" s="89"/>
      <c r="HDU241" s="89"/>
      <c r="HEC241" s="89"/>
      <c r="HEW241" s="89"/>
      <c r="HEY241" s="89"/>
      <c r="HEZ241" s="89"/>
      <c r="HFA241" s="89"/>
      <c r="HFB241" s="89"/>
      <c r="HFC241" s="89"/>
      <c r="HFD241" s="89"/>
      <c r="HFV241" s="89"/>
      <c r="HFW241" s="89"/>
      <c r="HFZ241" s="89"/>
      <c r="HGC241" s="89"/>
      <c r="HGE241" s="89"/>
      <c r="HGG241" s="89"/>
      <c r="HGJ241" s="89"/>
      <c r="HGM241" s="89"/>
      <c r="HGP241" s="89"/>
      <c r="HGV241" s="89"/>
      <c r="HGY241" s="89"/>
      <c r="HHB241" s="89"/>
      <c r="HHG241" s="89"/>
      <c r="HHU241" s="89"/>
      <c r="HHV241" s="89"/>
      <c r="HHW241" s="89"/>
      <c r="HHX241" s="89"/>
      <c r="HHY241" s="89"/>
      <c r="HHZ241" s="89"/>
      <c r="HIA241" s="89"/>
      <c r="HIB241" s="89"/>
      <c r="HIC241" s="89"/>
      <c r="HID241" s="89"/>
      <c r="HIE241" s="89"/>
      <c r="HIF241" s="89"/>
      <c r="HIG241" s="89"/>
      <c r="HIH241" s="89"/>
      <c r="HII241" s="89"/>
      <c r="HIJ241" s="89"/>
      <c r="HIK241" s="89"/>
      <c r="HIL241" s="89"/>
      <c r="HIM241" s="89"/>
      <c r="HIN241" s="89"/>
      <c r="HIO241" s="89"/>
      <c r="HIP241" s="89"/>
      <c r="HIQ241" s="89"/>
      <c r="HIR241" s="89"/>
      <c r="HIS241" s="89"/>
      <c r="HIT241" s="89"/>
      <c r="HIU241" s="89"/>
      <c r="HIV241" s="89"/>
      <c r="HIW241" s="89"/>
      <c r="HIX241" s="89"/>
      <c r="HIY241" s="89"/>
      <c r="HIZ241" s="89"/>
      <c r="HJA241" s="89"/>
      <c r="HJB241" s="89"/>
      <c r="HJC241" s="89"/>
      <c r="HJD241" s="89"/>
      <c r="HJE241" s="89"/>
      <c r="HJF241" s="89"/>
      <c r="HJG241" s="89"/>
      <c r="HJJ241" s="89"/>
      <c r="HJM241" s="89"/>
      <c r="HJP241" s="89"/>
      <c r="HJS241" s="89"/>
      <c r="HJV241" s="89"/>
      <c r="HKH241" s="89"/>
      <c r="HKK241" s="89"/>
      <c r="HKN241" s="89"/>
      <c r="HKQ241" s="89"/>
      <c r="HKW241" s="89"/>
      <c r="HKZ241" s="89"/>
      <c r="HLF241" s="89"/>
      <c r="HLI241" s="89"/>
      <c r="HLL241" s="89"/>
      <c r="HLO241" s="89"/>
      <c r="HLU241" s="89"/>
      <c r="HLX241" s="89"/>
      <c r="HMD241" s="89"/>
      <c r="HMF241" s="89"/>
      <c r="HMG241" s="89"/>
      <c r="HMI241" s="89"/>
      <c r="HML241" s="89"/>
      <c r="HMO241" s="89"/>
      <c r="HMZ241" s="89"/>
      <c r="HNB241" s="89"/>
      <c r="HNN241" s="89"/>
      <c r="HNQ241" s="89"/>
      <c r="HNY241" s="89"/>
      <c r="HOS241" s="89"/>
      <c r="HOU241" s="89"/>
      <c r="HOV241" s="89"/>
      <c r="HOW241" s="89"/>
      <c r="HOX241" s="89"/>
      <c r="HOY241" s="89"/>
      <c r="HOZ241" s="89"/>
      <c r="HPR241" s="89"/>
      <c r="HPS241" s="89"/>
      <c r="HPV241" s="89"/>
      <c r="HPY241" s="89"/>
      <c r="HQA241" s="89"/>
      <c r="HQC241" s="89"/>
      <c r="HQF241" s="89"/>
      <c r="HQI241" s="89"/>
      <c r="HQL241" s="89"/>
      <c r="HQR241" s="89"/>
      <c r="HQU241" s="89"/>
      <c r="HQX241" s="89"/>
      <c r="HRC241" s="89"/>
      <c r="HRQ241" s="89"/>
      <c r="HRR241" s="89"/>
      <c r="HRS241" s="89"/>
      <c r="HRT241" s="89"/>
      <c r="HRU241" s="89"/>
      <c r="HRV241" s="89"/>
      <c r="HRW241" s="89"/>
      <c r="HRX241" s="89"/>
      <c r="HRY241" s="89"/>
      <c r="HRZ241" s="89"/>
      <c r="HSA241" s="89"/>
      <c r="HSB241" s="89"/>
      <c r="HSC241" s="89"/>
      <c r="HSD241" s="89"/>
      <c r="HSE241" s="89"/>
      <c r="HSF241" s="89"/>
      <c r="HSG241" s="89"/>
      <c r="HSH241" s="89"/>
      <c r="HSI241" s="89"/>
      <c r="HSJ241" s="89"/>
      <c r="HSK241" s="89"/>
      <c r="HSL241" s="89"/>
      <c r="HSM241" s="89"/>
      <c r="HSN241" s="89"/>
      <c r="HSO241" s="89"/>
      <c r="HSP241" s="89"/>
      <c r="HSQ241" s="89"/>
      <c r="HSR241" s="89"/>
      <c r="HSS241" s="89"/>
      <c r="HST241" s="89"/>
      <c r="HSU241" s="89"/>
      <c r="HSV241" s="89"/>
      <c r="HSW241" s="89"/>
      <c r="HSX241" s="89"/>
      <c r="HSY241" s="89"/>
      <c r="HSZ241" s="89"/>
      <c r="HTA241" s="89"/>
      <c r="HTB241" s="89"/>
      <c r="HTC241" s="89"/>
      <c r="HTF241" s="89"/>
      <c r="HTI241" s="89"/>
      <c r="HTL241" s="89"/>
      <c r="HTO241" s="89"/>
      <c r="HTR241" s="89"/>
      <c r="HUD241" s="89"/>
      <c r="HUG241" s="89"/>
      <c r="HUJ241" s="89"/>
      <c r="HUM241" s="89"/>
      <c r="HUS241" s="89"/>
      <c r="HUV241" s="89"/>
      <c r="HVB241" s="89"/>
      <c r="HVE241" s="89"/>
      <c r="HVH241" s="89"/>
      <c r="HVK241" s="89"/>
      <c r="HVQ241" s="89"/>
      <c r="HVT241" s="89"/>
      <c r="HVZ241" s="89"/>
      <c r="HWB241" s="89"/>
      <c r="HWC241" s="89"/>
      <c r="HWE241" s="89"/>
      <c r="HWH241" s="89"/>
      <c r="HWK241" s="89"/>
      <c r="HWV241" s="89"/>
      <c r="HWX241" s="89"/>
      <c r="HXJ241" s="89"/>
      <c r="HXM241" s="89"/>
      <c r="HXU241" s="89"/>
      <c r="HYO241" s="89"/>
      <c r="HYQ241" s="89"/>
      <c r="HYR241" s="89"/>
      <c r="HYS241" s="89"/>
      <c r="HYT241" s="89"/>
      <c r="HYU241" s="89"/>
      <c r="HYV241" s="89"/>
      <c r="HZN241" s="89"/>
      <c r="HZO241" s="89"/>
      <c r="HZR241" s="89"/>
      <c r="HZU241" s="89"/>
      <c r="HZW241" s="89"/>
      <c r="HZY241" s="89"/>
      <c r="IAB241" s="89"/>
      <c r="IAE241" s="89"/>
      <c r="IAH241" s="89"/>
      <c r="IAN241" s="89"/>
      <c r="IAQ241" s="89"/>
      <c r="IAT241" s="89"/>
      <c r="IAY241" s="89"/>
      <c r="IBM241" s="89"/>
      <c r="IBN241" s="89"/>
      <c r="IBO241" s="89"/>
      <c r="IBP241" s="89"/>
      <c r="IBQ241" s="89"/>
      <c r="IBR241" s="89"/>
      <c r="IBS241" s="89"/>
      <c r="IBT241" s="89"/>
      <c r="IBU241" s="89"/>
      <c r="IBV241" s="89"/>
      <c r="IBW241" s="89"/>
      <c r="IBX241" s="89"/>
      <c r="IBY241" s="89"/>
      <c r="IBZ241" s="89"/>
      <c r="ICA241" s="89"/>
      <c r="ICB241" s="89"/>
      <c r="ICC241" s="89"/>
      <c r="ICD241" s="89"/>
      <c r="ICE241" s="89"/>
      <c r="ICF241" s="89"/>
      <c r="ICG241" s="89"/>
      <c r="ICH241" s="89"/>
      <c r="ICI241" s="89"/>
      <c r="ICJ241" s="89"/>
      <c r="ICK241" s="89"/>
      <c r="ICL241" s="89"/>
      <c r="ICM241" s="89"/>
      <c r="ICN241" s="89"/>
      <c r="ICO241" s="89"/>
      <c r="ICP241" s="89"/>
      <c r="ICQ241" s="89"/>
      <c r="ICR241" s="89"/>
      <c r="ICS241" s="89"/>
      <c r="ICT241" s="89"/>
      <c r="ICU241" s="89"/>
      <c r="ICV241" s="89"/>
      <c r="ICW241" s="89"/>
      <c r="ICX241" s="89"/>
      <c r="ICY241" s="89"/>
      <c r="IDB241" s="89"/>
      <c r="IDE241" s="89"/>
      <c r="IDH241" s="89"/>
      <c r="IDK241" s="89"/>
      <c r="IDN241" s="89"/>
      <c r="IDZ241" s="89"/>
      <c r="IEC241" s="89"/>
      <c r="IEF241" s="89"/>
      <c r="IEI241" s="89"/>
      <c r="IEO241" s="89"/>
      <c r="IER241" s="89"/>
      <c r="IEX241" s="89"/>
      <c r="IFA241" s="89"/>
      <c r="IFD241" s="89"/>
      <c r="IFG241" s="89"/>
      <c r="IFM241" s="89"/>
      <c r="IFP241" s="89"/>
      <c r="IFV241" s="89"/>
      <c r="IFX241" s="89"/>
      <c r="IFY241" s="89"/>
      <c r="IGA241" s="89"/>
      <c r="IGD241" s="89"/>
      <c r="IGG241" s="89"/>
      <c r="IGR241" s="89"/>
      <c r="IGT241" s="89"/>
      <c r="IHF241" s="89"/>
      <c r="IHI241" s="89"/>
      <c r="IHQ241" s="89"/>
      <c r="IIK241" s="89"/>
      <c r="IIM241" s="89"/>
      <c r="IIN241" s="89"/>
      <c r="IIO241" s="89"/>
      <c r="IIP241" s="89"/>
      <c r="IIQ241" s="89"/>
      <c r="IIR241" s="89"/>
      <c r="IJJ241" s="89"/>
      <c r="IJK241" s="89"/>
      <c r="IJN241" s="89"/>
      <c r="IJQ241" s="89"/>
      <c r="IJS241" s="89"/>
      <c r="IJU241" s="89"/>
      <c r="IJX241" s="89"/>
      <c r="IKA241" s="89"/>
      <c r="IKD241" s="89"/>
      <c r="IKJ241" s="89"/>
      <c r="IKM241" s="89"/>
      <c r="IKP241" s="89"/>
      <c r="IKU241" s="89"/>
      <c r="ILI241" s="89"/>
      <c r="ILJ241" s="89"/>
      <c r="ILK241" s="89"/>
      <c r="ILL241" s="89"/>
      <c r="ILM241" s="89"/>
      <c r="ILN241" s="89"/>
      <c r="ILO241" s="89"/>
      <c r="ILP241" s="89"/>
      <c r="ILQ241" s="89"/>
      <c r="ILR241" s="89"/>
      <c r="ILS241" s="89"/>
      <c r="ILT241" s="89"/>
      <c r="ILU241" s="89"/>
      <c r="ILV241" s="89"/>
      <c r="ILW241" s="89"/>
      <c r="ILX241" s="89"/>
      <c r="ILY241" s="89"/>
      <c r="ILZ241" s="89"/>
      <c r="IMA241" s="89"/>
      <c r="IMB241" s="89"/>
      <c r="IMC241" s="89"/>
      <c r="IMD241" s="89"/>
      <c r="IME241" s="89"/>
      <c r="IMF241" s="89"/>
      <c r="IMG241" s="89"/>
      <c r="IMH241" s="89"/>
      <c r="IMI241" s="89"/>
      <c r="IMJ241" s="89"/>
      <c r="IMK241" s="89"/>
      <c r="IML241" s="89"/>
      <c r="IMM241" s="89"/>
      <c r="IMN241" s="89"/>
      <c r="IMO241" s="89"/>
      <c r="IMP241" s="89"/>
      <c r="IMQ241" s="89"/>
      <c r="IMR241" s="89"/>
      <c r="IMS241" s="89"/>
      <c r="IMT241" s="89"/>
      <c r="IMU241" s="89"/>
      <c r="IMX241" s="89"/>
      <c r="INA241" s="89"/>
      <c r="IND241" s="89"/>
      <c r="ING241" s="89"/>
      <c r="INJ241" s="89"/>
      <c r="INV241" s="89"/>
      <c r="INY241" s="89"/>
      <c r="IOB241" s="89"/>
      <c r="IOE241" s="89"/>
      <c r="IOK241" s="89"/>
      <c r="ION241" s="89"/>
      <c r="IOT241" s="89"/>
      <c r="IOW241" s="89"/>
      <c r="IOZ241" s="89"/>
      <c r="IPC241" s="89"/>
      <c r="IPI241" s="89"/>
      <c r="IPL241" s="89"/>
      <c r="IPR241" s="89"/>
      <c r="IPT241" s="89"/>
      <c r="IPU241" s="89"/>
      <c r="IPW241" s="89"/>
      <c r="IPZ241" s="89"/>
      <c r="IQC241" s="89"/>
      <c r="IQN241" s="89"/>
      <c r="IQP241" s="89"/>
      <c r="IRB241" s="89"/>
      <c r="IRE241" s="89"/>
      <c r="IRM241" s="89"/>
      <c r="ISG241" s="89"/>
      <c r="ISI241" s="89"/>
      <c r="ISJ241" s="89"/>
      <c r="ISK241" s="89"/>
      <c r="ISL241" s="89"/>
      <c r="ISM241" s="89"/>
      <c r="ISN241" s="89"/>
      <c r="ITF241" s="89"/>
      <c r="ITG241" s="89"/>
      <c r="ITJ241" s="89"/>
      <c r="ITM241" s="89"/>
      <c r="ITO241" s="89"/>
      <c r="ITQ241" s="89"/>
      <c r="ITT241" s="89"/>
      <c r="ITW241" s="89"/>
      <c r="ITZ241" s="89"/>
      <c r="IUF241" s="89"/>
      <c r="IUI241" s="89"/>
      <c r="IUL241" s="89"/>
      <c r="IUQ241" s="89"/>
      <c r="IVE241" s="89"/>
      <c r="IVF241" s="89"/>
      <c r="IVG241" s="89"/>
      <c r="IVH241" s="89"/>
      <c r="IVI241" s="89"/>
      <c r="IVJ241" s="89"/>
      <c r="IVK241" s="89"/>
      <c r="IVL241" s="89"/>
      <c r="IVM241" s="89"/>
      <c r="IVN241" s="89"/>
      <c r="IVO241" s="89"/>
      <c r="IVP241" s="89"/>
      <c r="IVQ241" s="89"/>
      <c r="IVR241" s="89"/>
      <c r="IVS241" s="89"/>
      <c r="IVT241" s="89"/>
      <c r="IVU241" s="89"/>
      <c r="IVV241" s="89"/>
      <c r="IVW241" s="89"/>
      <c r="IVX241" s="89"/>
      <c r="IVY241" s="89"/>
      <c r="IVZ241" s="89"/>
      <c r="IWA241" s="89"/>
      <c r="IWB241" s="89"/>
      <c r="IWC241" s="89"/>
      <c r="IWD241" s="89"/>
      <c r="IWE241" s="89"/>
      <c r="IWF241" s="89"/>
      <c r="IWG241" s="89"/>
      <c r="IWH241" s="89"/>
      <c r="IWI241" s="89"/>
      <c r="IWJ241" s="89"/>
      <c r="IWK241" s="89"/>
      <c r="IWL241" s="89"/>
      <c r="IWM241" s="89"/>
      <c r="IWN241" s="89"/>
      <c r="IWO241" s="89"/>
      <c r="IWP241" s="89"/>
      <c r="IWQ241" s="89"/>
      <c r="IWT241" s="89"/>
      <c r="IWW241" s="89"/>
      <c r="IWZ241" s="89"/>
      <c r="IXC241" s="89"/>
      <c r="IXF241" s="89"/>
      <c r="IXR241" s="89"/>
      <c r="IXU241" s="89"/>
      <c r="IXX241" s="89"/>
      <c r="IYA241" s="89"/>
      <c r="IYG241" s="89"/>
      <c r="IYJ241" s="89"/>
      <c r="IYP241" s="89"/>
      <c r="IYS241" s="89"/>
      <c r="IYV241" s="89"/>
      <c r="IYY241" s="89"/>
      <c r="IZE241" s="89"/>
      <c r="IZH241" s="89"/>
      <c r="IZN241" s="89"/>
      <c r="IZP241" s="89"/>
      <c r="IZQ241" s="89"/>
      <c r="IZS241" s="89"/>
      <c r="IZV241" s="89"/>
      <c r="IZY241" s="89"/>
      <c r="JAJ241" s="89"/>
      <c r="JAL241" s="89"/>
      <c r="JAX241" s="89"/>
      <c r="JBA241" s="89"/>
      <c r="JBI241" s="89"/>
      <c r="JCC241" s="89"/>
      <c r="JCE241" s="89"/>
      <c r="JCF241" s="89"/>
      <c r="JCG241" s="89"/>
      <c r="JCH241" s="89"/>
      <c r="JCI241" s="89"/>
      <c r="JCJ241" s="89"/>
      <c r="JDB241" s="89"/>
      <c r="JDC241" s="89"/>
      <c r="JDF241" s="89"/>
      <c r="JDI241" s="89"/>
      <c r="JDK241" s="89"/>
      <c r="JDM241" s="89"/>
      <c r="JDP241" s="89"/>
      <c r="JDS241" s="89"/>
      <c r="JDV241" s="89"/>
      <c r="JEB241" s="89"/>
      <c r="JEE241" s="89"/>
      <c r="JEH241" s="89"/>
      <c r="JEM241" s="89"/>
      <c r="JFA241" s="89"/>
      <c r="JFB241" s="89"/>
      <c r="JFC241" s="89"/>
      <c r="JFD241" s="89"/>
      <c r="JFE241" s="89"/>
      <c r="JFF241" s="89"/>
      <c r="JFG241" s="89"/>
      <c r="JFH241" s="89"/>
      <c r="JFI241" s="89"/>
      <c r="JFJ241" s="89"/>
      <c r="JFK241" s="89"/>
      <c r="JFL241" s="89"/>
      <c r="JFM241" s="89"/>
      <c r="JFN241" s="89"/>
      <c r="JFO241" s="89"/>
      <c r="JFP241" s="89"/>
      <c r="JFQ241" s="89"/>
      <c r="JFR241" s="89"/>
      <c r="JFS241" s="89"/>
      <c r="JFT241" s="89"/>
      <c r="JFU241" s="89"/>
      <c r="JFV241" s="89"/>
      <c r="JFW241" s="89"/>
      <c r="JFX241" s="89"/>
      <c r="JFY241" s="89"/>
      <c r="JFZ241" s="89"/>
      <c r="JGA241" s="89"/>
      <c r="JGB241" s="89"/>
      <c r="JGC241" s="89"/>
      <c r="JGD241" s="89"/>
      <c r="JGE241" s="89"/>
      <c r="JGF241" s="89"/>
      <c r="JGG241" s="89"/>
      <c r="JGH241" s="89"/>
      <c r="JGI241" s="89"/>
      <c r="JGJ241" s="89"/>
      <c r="JGK241" s="89"/>
      <c r="JGL241" s="89"/>
      <c r="JGM241" s="89"/>
      <c r="JGP241" s="89"/>
      <c r="JGS241" s="89"/>
      <c r="JGV241" s="89"/>
      <c r="JGY241" s="89"/>
      <c r="JHB241" s="89"/>
      <c r="JHN241" s="89"/>
      <c r="JHQ241" s="89"/>
      <c r="JHT241" s="89"/>
      <c r="JHW241" s="89"/>
      <c r="JIC241" s="89"/>
      <c r="JIF241" s="89"/>
      <c r="JIL241" s="89"/>
      <c r="JIO241" s="89"/>
      <c r="JIR241" s="89"/>
      <c r="JIU241" s="89"/>
      <c r="JJA241" s="89"/>
      <c r="JJD241" s="89"/>
      <c r="JJJ241" s="89"/>
      <c r="JJL241" s="89"/>
      <c r="JJM241" s="89"/>
      <c r="JJO241" s="89"/>
      <c r="JJR241" s="89"/>
      <c r="JJU241" s="89"/>
      <c r="JKF241" s="89"/>
      <c r="JKH241" s="89"/>
      <c r="JKT241" s="89"/>
      <c r="JKW241" s="89"/>
      <c r="JLE241" s="89"/>
      <c r="JLY241" s="89"/>
      <c r="JMA241" s="89"/>
      <c r="JMB241" s="89"/>
      <c r="JMC241" s="89"/>
      <c r="JMD241" s="89"/>
      <c r="JME241" s="89"/>
      <c r="JMF241" s="89"/>
      <c r="JMX241" s="89"/>
      <c r="JMY241" s="89"/>
      <c r="JNB241" s="89"/>
      <c r="JNE241" s="89"/>
      <c r="JNG241" s="89"/>
      <c r="JNI241" s="89"/>
      <c r="JNL241" s="89"/>
      <c r="JNO241" s="89"/>
      <c r="JNR241" s="89"/>
      <c r="JNX241" s="89"/>
      <c r="JOA241" s="89"/>
      <c r="JOD241" s="89"/>
      <c r="JOI241" s="89"/>
      <c r="JOW241" s="89"/>
      <c r="JOX241" s="89"/>
      <c r="JOY241" s="89"/>
      <c r="JOZ241" s="89"/>
      <c r="JPA241" s="89"/>
      <c r="JPB241" s="89"/>
      <c r="JPC241" s="89"/>
      <c r="JPD241" s="89"/>
      <c r="JPE241" s="89"/>
      <c r="JPF241" s="89"/>
      <c r="JPG241" s="89"/>
      <c r="JPH241" s="89"/>
      <c r="JPI241" s="89"/>
      <c r="JPJ241" s="89"/>
      <c r="JPK241" s="89"/>
      <c r="JPL241" s="89"/>
      <c r="JPM241" s="89"/>
      <c r="JPN241" s="89"/>
      <c r="JPO241" s="89"/>
      <c r="JPP241" s="89"/>
      <c r="JPQ241" s="89"/>
      <c r="JPR241" s="89"/>
      <c r="JPS241" s="89"/>
      <c r="JPT241" s="89"/>
      <c r="JPU241" s="89"/>
      <c r="JPV241" s="89"/>
      <c r="JPW241" s="89"/>
      <c r="JPX241" s="89"/>
      <c r="JPY241" s="89"/>
      <c r="JPZ241" s="89"/>
      <c r="JQA241" s="89"/>
      <c r="JQB241" s="89"/>
      <c r="JQC241" s="89"/>
      <c r="JQD241" s="89"/>
      <c r="JQE241" s="89"/>
      <c r="JQF241" s="89"/>
      <c r="JQG241" s="89"/>
      <c r="JQH241" s="89"/>
      <c r="JQI241" s="89"/>
      <c r="JQL241" s="89"/>
      <c r="JQO241" s="89"/>
      <c r="JQR241" s="89"/>
      <c r="JQU241" s="89"/>
      <c r="JQX241" s="89"/>
      <c r="JRJ241" s="89"/>
      <c r="JRM241" s="89"/>
      <c r="JRP241" s="89"/>
      <c r="JRS241" s="89"/>
      <c r="JRY241" s="89"/>
      <c r="JSB241" s="89"/>
      <c r="JSH241" s="89"/>
      <c r="JSK241" s="89"/>
      <c r="JSN241" s="89"/>
      <c r="JSQ241" s="89"/>
      <c r="JSW241" s="89"/>
      <c r="JSZ241" s="89"/>
      <c r="JTF241" s="89"/>
      <c r="JTH241" s="89"/>
      <c r="JTI241" s="89"/>
      <c r="JTK241" s="89"/>
      <c r="JTN241" s="89"/>
      <c r="JTQ241" s="89"/>
      <c r="JUB241" s="89"/>
      <c r="JUD241" s="89"/>
      <c r="JUP241" s="89"/>
      <c r="JUS241" s="89"/>
      <c r="JVA241" s="89"/>
      <c r="JVU241" s="89"/>
      <c r="JVW241" s="89"/>
      <c r="JVX241" s="89"/>
      <c r="JVY241" s="89"/>
      <c r="JVZ241" s="89"/>
      <c r="JWA241" s="89"/>
      <c r="JWB241" s="89"/>
      <c r="JWT241" s="89"/>
      <c r="JWU241" s="89"/>
      <c r="JWX241" s="89"/>
      <c r="JXA241" s="89"/>
      <c r="JXC241" s="89"/>
      <c r="JXE241" s="89"/>
      <c r="JXH241" s="89"/>
      <c r="JXK241" s="89"/>
      <c r="JXN241" s="89"/>
      <c r="JXT241" s="89"/>
      <c r="JXW241" s="89"/>
      <c r="JXZ241" s="89"/>
      <c r="JYE241" s="89"/>
      <c r="JYS241" s="89"/>
      <c r="JYT241" s="89"/>
      <c r="JYU241" s="89"/>
      <c r="JYV241" s="89"/>
      <c r="JYW241" s="89"/>
      <c r="JYX241" s="89"/>
      <c r="JYY241" s="89"/>
      <c r="JYZ241" s="89"/>
      <c r="JZA241" s="89"/>
      <c r="JZB241" s="89"/>
      <c r="JZC241" s="89"/>
      <c r="JZD241" s="89"/>
      <c r="JZE241" s="89"/>
      <c r="JZF241" s="89"/>
      <c r="JZG241" s="89"/>
      <c r="JZH241" s="89"/>
      <c r="JZI241" s="89"/>
      <c r="JZJ241" s="89"/>
      <c r="JZK241" s="89"/>
      <c r="JZL241" s="89"/>
      <c r="JZM241" s="89"/>
      <c r="JZN241" s="89"/>
      <c r="JZO241" s="89"/>
      <c r="JZP241" s="89"/>
      <c r="JZQ241" s="89"/>
      <c r="JZR241" s="89"/>
      <c r="JZS241" s="89"/>
      <c r="JZT241" s="89"/>
      <c r="JZU241" s="89"/>
      <c r="JZV241" s="89"/>
      <c r="JZW241" s="89"/>
      <c r="JZX241" s="89"/>
      <c r="JZY241" s="89"/>
      <c r="JZZ241" s="89"/>
      <c r="KAA241" s="89"/>
      <c r="KAB241" s="89"/>
      <c r="KAC241" s="89"/>
      <c r="KAD241" s="89"/>
      <c r="KAE241" s="89"/>
      <c r="KAH241" s="89"/>
      <c r="KAK241" s="89"/>
      <c r="KAN241" s="89"/>
      <c r="KAQ241" s="89"/>
      <c r="KAT241" s="89"/>
      <c r="KBF241" s="89"/>
      <c r="KBI241" s="89"/>
      <c r="KBL241" s="89"/>
      <c r="KBO241" s="89"/>
      <c r="KBU241" s="89"/>
      <c r="KBX241" s="89"/>
      <c r="KCD241" s="89"/>
      <c r="KCG241" s="89"/>
      <c r="KCJ241" s="89"/>
      <c r="KCM241" s="89"/>
      <c r="KCS241" s="89"/>
      <c r="KCV241" s="89"/>
      <c r="KDB241" s="89"/>
      <c r="KDD241" s="89"/>
      <c r="KDE241" s="89"/>
      <c r="KDG241" s="89"/>
      <c r="KDJ241" s="89"/>
      <c r="KDM241" s="89"/>
      <c r="KDX241" s="89"/>
      <c r="KDZ241" s="89"/>
      <c r="KEL241" s="89"/>
      <c r="KEO241" s="89"/>
      <c r="KEW241" s="89"/>
      <c r="KFQ241" s="89"/>
      <c r="KFS241" s="89"/>
      <c r="KFT241" s="89"/>
      <c r="KFU241" s="89"/>
      <c r="KFV241" s="89"/>
      <c r="KFW241" s="89"/>
      <c r="KFX241" s="89"/>
      <c r="KGP241" s="89"/>
      <c r="KGQ241" s="89"/>
      <c r="KGT241" s="89"/>
      <c r="KGW241" s="89"/>
      <c r="KGY241" s="89"/>
      <c r="KHA241" s="89"/>
      <c r="KHD241" s="89"/>
      <c r="KHG241" s="89"/>
      <c r="KHJ241" s="89"/>
      <c r="KHP241" s="89"/>
      <c r="KHS241" s="89"/>
      <c r="KHV241" s="89"/>
      <c r="KIA241" s="89"/>
      <c r="KIO241" s="89"/>
      <c r="KIP241" s="89"/>
      <c r="KIQ241" s="89"/>
      <c r="KIR241" s="89"/>
      <c r="KIS241" s="89"/>
      <c r="KIT241" s="89"/>
      <c r="KIU241" s="89"/>
      <c r="KIV241" s="89"/>
      <c r="KIW241" s="89"/>
      <c r="KIX241" s="89"/>
      <c r="KIY241" s="89"/>
      <c r="KIZ241" s="89"/>
      <c r="KJA241" s="89"/>
      <c r="KJB241" s="89"/>
      <c r="KJC241" s="89"/>
      <c r="KJD241" s="89"/>
      <c r="KJE241" s="89"/>
      <c r="KJF241" s="89"/>
      <c r="KJG241" s="89"/>
      <c r="KJH241" s="89"/>
      <c r="KJI241" s="89"/>
      <c r="KJJ241" s="89"/>
      <c r="KJK241" s="89"/>
      <c r="KJL241" s="89"/>
      <c r="KJM241" s="89"/>
      <c r="KJN241" s="89"/>
      <c r="KJO241" s="89"/>
      <c r="KJP241" s="89"/>
      <c r="KJQ241" s="89"/>
      <c r="KJR241" s="89"/>
      <c r="KJS241" s="89"/>
      <c r="KJT241" s="89"/>
      <c r="KJU241" s="89"/>
      <c r="KJV241" s="89"/>
      <c r="KJW241" s="89"/>
      <c r="KJX241" s="89"/>
      <c r="KJY241" s="89"/>
      <c r="KJZ241" s="89"/>
      <c r="KKA241" s="89"/>
      <c r="KKD241" s="89"/>
      <c r="KKG241" s="89"/>
      <c r="KKJ241" s="89"/>
      <c r="KKM241" s="89"/>
      <c r="KKP241" s="89"/>
      <c r="KLB241" s="89"/>
      <c r="KLE241" s="89"/>
      <c r="KLH241" s="89"/>
      <c r="KLK241" s="89"/>
      <c r="KLQ241" s="89"/>
      <c r="KLT241" s="89"/>
      <c r="KLZ241" s="89"/>
      <c r="KMC241" s="89"/>
      <c r="KMF241" s="89"/>
      <c r="KMI241" s="89"/>
      <c r="KMO241" s="89"/>
      <c r="KMR241" s="89"/>
      <c r="KMX241" s="89"/>
      <c r="KMZ241" s="89"/>
      <c r="KNA241" s="89"/>
      <c r="KNC241" s="89"/>
      <c r="KNF241" s="89"/>
      <c r="KNI241" s="89"/>
      <c r="KNT241" s="89"/>
      <c r="KNV241" s="89"/>
      <c r="KOH241" s="89"/>
      <c r="KOK241" s="89"/>
      <c r="KOS241" s="89"/>
      <c r="KPM241" s="89"/>
      <c r="KPO241" s="89"/>
      <c r="KPP241" s="89"/>
      <c r="KPQ241" s="89"/>
      <c r="KPR241" s="89"/>
      <c r="KPS241" s="89"/>
      <c r="KPT241" s="89"/>
      <c r="KQL241" s="89"/>
      <c r="KQM241" s="89"/>
      <c r="KQP241" s="89"/>
      <c r="KQS241" s="89"/>
      <c r="KQU241" s="89"/>
      <c r="KQW241" s="89"/>
      <c r="KQZ241" s="89"/>
      <c r="KRC241" s="89"/>
      <c r="KRF241" s="89"/>
      <c r="KRL241" s="89"/>
      <c r="KRO241" s="89"/>
      <c r="KRR241" s="89"/>
      <c r="KRW241" s="89"/>
      <c r="KSK241" s="89"/>
      <c r="KSL241" s="89"/>
      <c r="KSM241" s="89"/>
      <c r="KSN241" s="89"/>
      <c r="KSO241" s="89"/>
      <c r="KSP241" s="89"/>
      <c r="KSQ241" s="89"/>
      <c r="KSR241" s="89"/>
      <c r="KSS241" s="89"/>
      <c r="KST241" s="89"/>
      <c r="KSU241" s="89"/>
      <c r="KSV241" s="89"/>
      <c r="KSW241" s="89"/>
      <c r="KSX241" s="89"/>
      <c r="KSY241" s="89"/>
      <c r="KSZ241" s="89"/>
      <c r="KTA241" s="89"/>
      <c r="KTB241" s="89"/>
      <c r="KTC241" s="89"/>
      <c r="KTD241" s="89"/>
      <c r="KTE241" s="89"/>
      <c r="KTF241" s="89"/>
      <c r="KTG241" s="89"/>
      <c r="KTH241" s="89"/>
      <c r="KTI241" s="89"/>
      <c r="KTJ241" s="89"/>
      <c r="KTK241" s="89"/>
      <c r="KTL241" s="89"/>
      <c r="KTM241" s="89"/>
      <c r="KTN241" s="89"/>
      <c r="KTO241" s="89"/>
      <c r="KTP241" s="89"/>
      <c r="KTQ241" s="89"/>
      <c r="KTR241" s="89"/>
      <c r="KTS241" s="89"/>
      <c r="KTT241" s="89"/>
      <c r="KTU241" s="89"/>
      <c r="KTV241" s="89"/>
      <c r="KTW241" s="89"/>
      <c r="KTZ241" s="89"/>
      <c r="KUC241" s="89"/>
      <c r="KUF241" s="89"/>
      <c r="KUI241" s="89"/>
      <c r="KUL241" s="89"/>
      <c r="KUX241" s="89"/>
      <c r="KVA241" s="89"/>
      <c r="KVD241" s="89"/>
      <c r="KVG241" s="89"/>
      <c r="KVM241" s="89"/>
      <c r="KVP241" s="89"/>
      <c r="KVV241" s="89"/>
      <c r="KVY241" s="89"/>
      <c r="KWB241" s="89"/>
      <c r="KWE241" s="89"/>
      <c r="KWK241" s="89"/>
      <c r="KWN241" s="89"/>
      <c r="KWT241" s="89"/>
      <c r="KWV241" s="89"/>
      <c r="KWW241" s="89"/>
      <c r="KWY241" s="89"/>
      <c r="KXB241" s="89"/>
      <c r="KXE241" s="89"/>
      <c r="KXP241" s="89"/>
      <c r="KXR241" s="89"/>
      <c r="KYD241" s="89"/>
      <c r="KYG241" s="89"/>
      <c r="KYO241" s="89"/>
      <c r="KZI241" s="89"/>
      <c r="KZK241" s="89"/>
      <c r="KZL241" s="89"/>
      <c r="KZM241" s="89"/>
      <c r="KZN241" s="89"/>
      <c r="KZO241" s="89"/>
      <c r="KZP241" s="89"/>
      <c r="LAH241" s="89"/>
      <c r="LAI241" s="89"/>
      <c r="LAL241" s="89"/>
      <c r="LAO241" s="89"/>
      <c r="LAQ241" s="89"/>
      <c r="LAS241" s="89"/>
      <c r="LAV241" s="89"/>
      <c r="LAY241" s="89"/>
      <c r="LBB241" s="89"/>
      <c r="LBH241" s="89"/>
      <c r="LBK241" s="89"/>
      <c r="LBN241" s="89"/>
      <c r="LBS241" s="89"/>
      <c r="LCG241" s="89"/>
      <c r="LCH241" s="89"/>
      <c r="LCI241" s="89"/>
      <c r="LCJ241" s="89"/>
      <c r="LCK241" s="89"/>
      <c r="LCL241" s="89"/>
      <c r="LCM241" s="89"/>
      <c r="LCN241" s="89"/>
      <c r="LCO241" s="89"/>
      <c r="LCP241" s="89"/>
      <c r="LCQ241" s="89"/>
      <c r="LCR241" s="89"/>
      <c r="LCS241" s="89"/>
      <c r="LCT241" s="89"/>
      <c r="LCU241" s="89"/>
      <c r="LCV241" s="89"/>
      <c r="LCW241" s="89"/>
      <c r="LCX241" s="89"/>
      <c r="LCY241" s="89"/>
      <c r="LCZ241" s="89"/>
      <c r="LDA241" s="89"/>
      <c r="LDB241" s="89"/>
      <c r="LDC241" s="89"/>
      <c r="LDD241" s="89"/>
      <c r="LDE241" s="89"/>
      <c r="LDF241" s="89"/>
      <c r="LDG241" s="89"/>
      <c r="LDH241" s="89"/>
      <c r="LDI241" s="89"/>
      <c r="LDJ241" s="89"/>
      <c r="LDK241" s="89"/>
      <c r="LDL241" s="89"/>
      <c r="LDM241" s="89"/>
      <c r="LDN241" s="89"/>
      <c r="LDO241" s="89"/>
      <c r="LDP241" s="89"/>
      <c r="LDQ241" s="89"/>
      <c r="LDR241" s="89"/>
      <c r="LDS241" s="89"/>
      <c r="LDV241" s="89"/>
      <c r="LDY241" s="89"/>
      <c r="LEB241" s="89"/>
      <c r="LEE241" s="89"/>
      <c r="LEH241" s="89"/>
      <c r="LET241" s="89"/>
      <c r="LEW241" s="89"/>
      <c r="LEZ241" s="89"/>
      <c r="LFC241" s="89"/>
      <c r="LFI241" s="89"/>
      <c r="LFL241" s="89"/>
      <c r="LFR241" s="89"/>
      <c r="LFU241" s="89"/>
      <c r="LFX241" s="89"/>
      <c r="LGA241" s="89"/>
      <c r="LGG241" s="89"/>
      <c r="LGJ241" s="89"/>
      <c r="LGP241" s="89"/>
      <c r="LGR241" s="89"/>
      <c r="LGS241" s="89"/>
      <c r="LGU241" s="89"/>
      <c r="LGX241" s="89"/>
      <c r="LHA241" s="89"/>
      <c r="LHL241" s="89"/>
      <c r="LHN241" s="89"/>
      <c r="LHZ241" s="89"/>
      <c r="LIC241" s="89"/>
      <c r="LIK241" s="89"/>
      <c r="LJE241" s="89"/>
      <c r="LJG241" s="89"/>
      <c r="LJH241" s="89"/>
      <c r="LJI241" s="89"/>
      <c r="LJJ241" s="89"/>
      <c r="LJK241" s="89"/>
      <c r="LJL241" s="89"/>
      <c r="LKD241" s="89"/>
      <c r="LKE241" s="89"/>
      <c r="LKH241" s="89"/>
      <c r="LKK241" s="89"/>
      <c r="LKM241" s="89"/>
      <c r="LKO241" s="89"/>
      <c r="LKR241" s="89"/>
      <c r="LKU241" s="89"/>
      <c r="LKX241" s="89"/>
      <c r="LLD241" s="89"/>
      <c r="LLG241" s="89"/>
      <c r="LLJ241" s="89"/>
      <c r="LLO241" s="89"/>
      <c r="LMC241" s="89"/>
      <c r="LMD241" s="89"/>
      <c r="LME241" s="89"/>
      <c r="LMF241" s="89"/>
      <c r="LMG241" s="89"/>
      <c r="LMH241" s="89"/>
      <c r="LMI241" s="89"/>
      <c r="LMJ241" s="89"/>
      <c r="LMK241" s="89"/>
      <c r="LML241" s="89"/>
      <c r="LMM241" s="89"/>
      <c r="LMN241" s="89"/>
      <c r="LMO241" s="89"/>
      <c r="LMP241" s="89"/>
      <c r="LMQ241" s="89"/>
      <c r="LMR241" s="89"/>
      <c r="LMS241" s="89"/>
      <c r="LMT241" s="89"/>
      <c r="LMU241" s="89"/>
      <c r="LMV241" s="89"/>
      <c r="LMW241" s="89"/>
      <c r="LMX241" s="89"/>
      <c r="LMY241" s="89"/>
      <c r="LMZ241" s="89"/>
      <c r="LNA241" s="89"/>
      <c r="LNB241" s="89"/>
      <c r="LNC241" s="89"/>
      <c r="LND241" s="89"/>
      <c r="LNE241" s="89"/>
      <c r="LNF241" s="89"/>
      <c r="LNG241" s="89"/>
      <c r="LNH241" s="89"/>
      <c r="LNI241" s="89"/>
      <c r="LNJ241" s="89"/>
      <c r="LNK241" s="89"/>
      <c r="LNL241" s="89"/>
      <c r="LNM241" s="89"/>
      <c r="LNN241" s="89"/>
      <c r="LNO241" s="89"/>
      <c r="LNR241" s="89"/>
      <c r="LNU241" s="89"/>
      <c r="LNX241" s="89"/>
      <c r="LOA241" s="89"/>
      <c r="LOD241" s="89"/>
      <c r="LOP241" s="89"/>
      <c r="LOS241" s="89"/>
      <c r="LOV241" s="89"/>
      <c r="LOY241" s="89"/>
      <c r="LPE241" s="89"/>
      <c r="LPH241" s="89"/>
      <c r="LPN241" s="89"/>
      <c r="LPQ241" s="89"/>
      <c r="LPT241" s="89"/>
      <c r="LPW241" s="89"/>
      <c r="LQC241" s="89"/>
      <c r="LQF241" s="89"/>
      <c r="LQL241" s="89"/>
      <c r="LQN241" s="89"/>
      <c r="LQO241" s="89"/>
      <c r="LQQ241" s="89"/>
      <c r="LQT241" s="89"/>
      <c r="LQW241" s="89"/>
      <c r="LRH241" s="89"/>
      <c r="LRJ241" s="89"/>
      <c r="LRV241" s="89"/>
      <c r="LRY241" s="89"/>
      <c r="LSG241" s="89"/>
      <c r="LTA241" s="89"/>
      <c r="LTC241" s="89"/>
      <c r="LTD241" s="89"/>
      <c r="LTE241" s="89"/>
      <c r="LTF241" s="89"/>
      <c r="LTG241" s="89"/>
      <c r="LTH241" s="89"/>
      <c r="LTZ241" s="89"/>
      <c r="LUA241" s="89"/>
      <c r="LUD241" s="89"/>
      <c r="LUG241" s="89"/>
      <c r="LUI241" s="89"/>
      <c r="LUK241" s="89"/>
      <c r="LUN241" s="89"/>
      <c r="LUQ241" s="89"/>
      <c r="LUT241" s="89"/>
      <c r="LUZ241" s="89"/>
      <c r="LVC241" s="89"/>
      <c r="LVF241" s="89"/>
      <c r="LVK241" s="89"/>
      <c r="LVY241" s="89"/>
      <c r="LVZ241" s="89"/>
      <c r="LWA241" s="89"/>
      <c r="LWB241" s="89"/>
      <c r="LWC241" s="89"/>
      <c r="LWD241" s="89"/>
      <c r="LWE241" s="89"/>
      <c r="LWF241" s="89"/>
      <c r="LWG241" s="89"/>
      <c r="LWH241" s="89"/>
      <c r="LWI241" s="89"/>
      <c r="LWJ241" s="89"/>
      <c r="LWK241" s="89"/>
      <c r="LWL241" s="89"/>
      <c r="LWM241" s="89"/>
      <c r="LWN241" s="89"/>
      <c r="LWO241" s="89"/>
      <c r="LWP241" s="89"/>
      <c r="LWQ241" s="89"/>
      <c r="LWR241" s="89"/>
      <c r="LWS241" s="89"/>
      <c r="LWT241" s="89"/>
      <c r="LWU241" s="89"/>
      <c r="LWV241" s="89"/>
      <c r="LWW241" s="89"/>
      <c r="LWX241" s="89"/>
      <c r="LWY241" s="89"/>
      <c r="LWZ241" s="89"/>
      <c r="LXA241" s="89"/>
      <c r="LXB241" s="89"/>
      <c r="LXC241" s="89"/>
      <c r="LXD241" s="89"/>
      <c r="LXE241" s="89"/>
      <c r="LXF241" s="89"/>
      <c r="LXG241" s="89"/>
      <c r="LXH241" s="89"/>
      <c r="LXI241" s="89"/>
      <c r="LXJ241" s="89"/>
      <c r="LXK241" s="89"/>
      <c r="LXN241" s="89"/>
      <c r="LXQ241" s="89"/>
      <c r="LXT241" s="89"/>
      <c r="LXW241" s="89"/>
      <c r="LXZ241" s="89"/>
      <c r="LYL241" s="89"/>
      <c r="LYO241" s="89"/>
      <c r="LYR241" s="89"/>
      <c r="LYU241" s="89"/>
      <c r="LZA241" s="89"/>
      <c r="LZD241" s="89"/>
      <c r="LZJ241" s="89"/>
      <c r="LZM241" s="89"/>
      <c r="LZP241" s="89"/>
      <c r="LZS241" s="89"/>
      <c r="LZY241" s="89"/>
      <c r="MAB241" s="89"/>
      <c r="MAH241" s="89"/>
      <c r="MAJ241" s="89"/>
      <c r="MAK241" s="89"/>
      <c r="MAM241" s="89"/>
      <c r="MAP241" s="89"/>
      <c r="MAS241" s="89"/>
      <c r="MBD241" s="89"/>
      <c r="MBF241" s="89"/>
      <c r="MBR241" s="89"/>
      <c r="MBU241" s="89"/>
      <c r="MCC241" s="89"/>
      <c r="MCW241" s="89"/>
      <c r="MCY241" s="89"/>
      <c r="MCZ241" s="89"/>
      <c r="MDA241" s="89"/>
      <c r="MDB241" s="89"/>
      <c r="MDC241" s="89"/>
      <c r="MDD241" s="89"/>
      <c r="MDV241" s="89"/>
      <c r="MDW241" s="89"/>
      <c r="MDZ241" s="89"/>
      <c r="MEC241" s="89"/>
      <c r="MEE241" s="89"/>
      <c r="MEG241" s="89"/>
      <c r="MEJ241" s="89"/>
      <c r="MEM241" s="89"/>
      <c r="MEP241" s="89"/>
      <c r="MEV241" s="89"/>
      <c r="MEY241" s="89"/>
      <c r="MFB241" s="89"/>
      <c r="MFG241" s="89"/>
      <c r="MFU241" s="89"/>
      <c r="MFV241" s="89"/>
      <c r="MFW241" s="89"/>
      <c r="MFX241" s="89"/>
      <c r="MFY241" s="89"/>
      <c r="MFZ241" s="89"/>
      <c r="MGA241" s="89"/>
      <c r="MGB241" s="89"/>
      <c r="MGC241" s="89"/>
      <c r="MGD241" s="89"/>
      <c r="MGE241" s="89"/>
      <c r="MGF241" s="89"/>
      <c r="MGG241" s="89"/>
      <c r="MGH241" s="89"/>
      <c r="MGI241" s="89"/>
      <c r="MGJ241" s="89"/>
      <c r="MGK241" s="89"/>
      <c r="MGL241" s="89"/>
      <c r="MGM241" s="89"/>
      <c r="MGN241" s="89"/>
      <c r="MGO241" s="89"/>
      <c r="MGP241" s="89"/>
      <c r="MGQ241" s="89"/>
      <c r="MGR241" s="89"/>
      <c r="MGS241" s="89"/>
      <c r="MGT241" s="89"/>
      <c r="MGU241" s="89"/>
      <c r="MGV241" s="89"/>
      <c r="MGW241" s="89"/>
      <c r="MGX241" s="89"/>
      <c r="MGY241" s="89"/>
      <c r="MGZ241" s="89"/>
      <c r="MHA241" s="89"/>
      <c r="MHB241" s="89"/>
      <c r="MHC241" s="89"/>
      <c r="MHD241" s="89"/>
      <c r="MHE241" s="89"/>
      <c r="MHF241" s="89"/>
      <c r="MHG241" s="89"/>
      <c r="MHJ241" s="89"/>
      <c r="MHM241" s="89"/>
      <c r="MHP241" s="89"/>
      <c r="MHS241" s="89"/>
      <c r="MHV241" s="89"/>
      <c r="MIH241" s="89"/>
      <c r="MIK241" s="89"/>
      <c r="MIN241" s="89"/>
      <c r="MIQ241" s="89"/>
      <c r="MIW241" s="89"/>
      <c r="MIZ241" s="89"/>
      <c r="MJF241" s="89"/>
      <c r="MJI241" s="89"/>
      <c r="MJL241" s="89"/>
      <c r="MJO241" s="89"/>
      <c r="MJU241" s="89"/>
      <c r="MJX241" s="89"/>
      <c r="MKD241" s="89"/>
      <c r="MKF241" s="89"/>
      <c r="MKG241" s="89"/>
      <c r="MKI241" s="89"/>
      <c r="MKL241" s="89"/>
      <c r="MKO241" s="89"/>
      <c r="MKZ241" s="89"/>
      <c r="MLB241" s="89"/>
      <c r="MLN241" s="89"/>
      <c r="MLQ241" s="89"/>
      <c r="MLY241" s="89"/>
      <c r="MMS241" s="89"/>
      <c r="MMU241" s="89"/>
      <c r="MMV241" s="89"/>
      <c r="MMW241" s="89"/>
      <c r="MMX241" s="89"/>
      <c r="MMY241" s="89"/>
      <c r="MMZ241" s="89"/>
      <c r="MNR241" s="89"/>
      <c r="MNS241" s="89"/>
      <c r="MNV241" s="89"/>
      <c r="MNY241" s="89"/>
      <c r="MOA241" s="89"/>
      <c r="MOC241" s="89"/>
      <c r="MOF241" s="89"/>
      <c r="MOI241" s="89"/>
      <c r="MOL241" s="89"/>
      <c r="MOR241" s="89"/>
      <c r="MOU241" s="89"/>
      <c r="MOX241" s="89"/>
      <c r="MPC241" s="89"/>
      <c r="MPQ241" s="89"/>
      <c r="MPR241" s="89"/>
      <c r="MPS241" s="89"/>
      <c r="MPT241" s="89"/>
      <c r="MPU241" s="89"/>
      <c r="MPV241" s="89"/>
      <c r="MPW241" s="89"/>
      <c r="MPX241" s="89"/>
      <c r="MPY241" s="89"/>
      <c r="MPZ241" s="89"/>
      <c r="MQA241" s="89"/>
      <c r="MQB241" s="89"/>
      <c r="MQC241" s="89"/>
      <c r="MQD241" s="89"/>
      <c r="MQE241" s="89"/>
      <c r="MQF241" s="89"/>
      <c r="MQG241" s="89"/>
      <c r="MQH241" s="89"/>
      <c r="MQI241" s="89"/>
      <c r="MQJ241" s="89"/>
      <c r="MQK241" s="89"/>
      <c r="MQL241" s="89"/>
      <c r="MQM241" s="89"/>
      <c r="MQN241" s="89"/>
      <c r="MQO241" s="89"/>
      <c r="MQP241" s="89"/>
      <c r="MQQ241" s="89"/>
      <c r="MQR241" s="89"/>
      <c r="MQS241" s="89"/>
      <c r="MQT241" s="89"/>
      <c r="MQU241" s="89"/>
      <c r="MQV241" s="89"/>
      <c r="MQW241" s="89"/>
      <c r="MQX241" s="89"/>
      <c r="MQY241" s="89"/>
      <c r="MQZ241" s="89"/>
      <c r="MRA241" s="89"/>
      <c r="MRB241" s="89"/>
      <c r="MRC241" s="89"/>
      <c r="MRF241" s="89"/>
      <c r="MRI241" s="89"/>
      <c r="MRL241" s="89"/>
      <c r="MRO241" s="89"/>
      <c r="MRR241" s="89"/>
      <c r="MSD241" s="89"/>
      <c r="MSG241" s="89"/>
      <c r="MSJ241" s="89"/>
      <c r="MSM241" s="89"/>
      <c r="MSS241" s="89"/>
      <c r="MSV241" s="89"/>
      <c r="MTB241" s="89"/>
      <c r="MTE241" s="89"/>
      <c r="MTH241" s="89"/>
      <c r="MTK241" s="89"/>
      <c r="MTQ241" s="89"/>
      <c r="MTT241" s="89"/>
      <c r="MTZ241" s="89"/>
      <c r="MUB241" s="89"/>
      <c r="MUC241" s="89"/>
      <c r="MUE241" s="89"/>
      <c r="MUH241" s="89"/>
      <c r="MUK241" s="89"/>
      <c r="MUV241" s="89"/>
      <c r="MUX241" s="89"/>
      <c r="MVJ241" s="89"/>
      <c r="MVM241" s="89"/>
      <c r="MVU241" s="89"/>
      <c r="MWO241" s="89"/>
      <c r="MWQ241" s="89"/>
      <c r="MWR241" s="89"/>
      <c r="MWS241" s="89"/>
      <c r="MWT241" s="89"/>
      <c r="MWU241" s="89"/>
      <c r="MWV241" s="89"/>
      <c r="MXN241" s="89"/>
      <c r="MXO241" s="89"/>
      <c r="MXR241" s="89"/>
      <c r="MXU241" s="89"/>
      <c r="MXW241" s="89"/>
      <c r="MXY241" s="89"/>
      <c r="MYB241" s="89"/>
      <c r="MYE241" s="89"/>
      <c r="MYH241" s="89"/>
      <c r="MYN241" s="89"/>
      <c r="MYQ241" s="89"/>
      <c r="MYT241" s="89"/>
      <c r="MYY241" s="89"/>
      <c r="MZM241" s="89"/>
      <c r="MZN241" s="89"/>
      <c r="MZO241" s="89"/>
      <c r="MZP241" s="89"/>
      <c r="MZQ241" s="89"/>
      <c r="MZR241" s="89"/>
      <c r="MZS241" s="89"/>
      <c r="MZT241" s="89"/>
      <c r="MZU241" s="89"/>
      <c r="MZV241" s="89"/>
      <c r="MZW241" s="89"/>
      <c r="MZX241" s="89"/>
      <c r="MZY241" s="89"/>
      <c r="MZZ241" s="89"/>
      <c r="NAA241" s="89"/>
      <c r="NAB241" s="89"/>
      <c r="NAC241" s="89"/>
      <c r="NAD241" s="89"/>
      <c r="NAE241" s="89"/>
      <c r="NAF241" s="89"/>
      <c r="NAG241" s="89"/>
      <c r="NAH241" s="89"/>
      <c r="NAI241" s="89"/>
      <c r="NAJ241" s="89"/>
      <c r="NAK241" s="89"/>
      <c r="NAL241" s="89"/>
      <c r="NAM241" s="89"/>
      <c r="NAN241" s="89"/>
      <c r="NAO241" s="89"/>
      <c r="NAP241" s="89"/>
      <c r="NAQ241" s="89"/>
      <c r="NAR241" s="89"/>
      <c r="NAS241" s="89"/>
      <c r="NAT241" s="89"/>
      <c r="NAU241" s="89"/>
      <c r="NAV241" s="89"/>
      <c r="NAW241" s="89"/>
      <c r="NAX241" s="89"/>
      <c r="NAY241" s="89"/>
      <c r="NBB241" s="89"/>
      <c r="NBE241" s="89"/>
      <c r="NBH241" s="89"/>
      <c r="NBK241" s="89"/>
      <c r="NBN241" s="89"/>
      <c r="NBZ241" s="89"/>
      <c r="NCC241" s="89"/>
      <c r="NCF241" s="89"/>
      <c r="NCI241" s="89"/>
      <c r="NCO241" s="89"/>
      <c r="NCR241" s="89"/>
      <c r="NCX241" s="89"/>
      <c r="NDA241" s="89"/>
      <c r="NDD241" s="89"/>
      <c r="NDG241" s="89"/>
      <c r="NDM241" s="89"/>
      <c r="NDP241" s="89"/>
      <c r="NDV241" s="89"/>
      <c r="NDX241" s="89"/>
      <c r="NDY241" s="89"/>
      <c r="NEA241" s="89"/>
      <c r="NED241" s="89"/>
      <c r="NEG241" s="89"/>
      <c r="NER241" s="89"/>
      <c r="NET241" s="89"/>
      <c r="NFF241" s="89"/>
      <c r="NFI241" s="89"/>
      <c r="NFQ241" s="89"/>
      <c r="NGK241" s="89"/>
      <c r="NGM241" s="89"/>
      <c r="NGN241" s="89"/>
      <c r="NGO241" s="89"/>
      <c r="NGP241" s="89"/>
      <c r="NGQ241" s="89"/>
      <c r="NGR241" s="89"/>
      <c r="NHJ241" s="89"/>
      <c r="NHK241" s="89"/>
      <c r="NHN241" s="89"/>
      <c r="NHQ241" s="89"/>
      <c r="NHS241" s="89"/>
      <c r="NHU241" s="89"/>
      <c r="NHX241" s="89"/>
      <c r="NIA241" s="89"/>
      <c r="NID241" s="89"/>
      <c r="NIJ241" s="89"/>
      <c r="NIM241" s="89"/>
      <c r="NIP241" s="89"/>
      <c r="NIU241" s="89"/>
      <c r="NJI241" s="89"/>
      <c r="NJJ241" s="89"/>
      <c r="NJK241" s="89"/>
      <c r="NJL241" s="89"/>
      <c r="NJM241" s="89"/>
      <c r="NJN241" s="89"/>
      <c r="NJO241" s="89"/>
      <c r="NJP241" s="89"/>
      <c r="NJQ241" s="89"/>
      <c r="NJR241" s="89"/>
      <c r="NJS241" s="89"/>
      <c r="NJT241" s="89"/>
      <c r="NJU241" s="89"/>
      <c r="NJV241" s="89"/>
      <c r="NJW241" s="89"/>
      <c r="NJX241" s="89"/>
      <c r="NJY241" s="89"/>
      <c r="NJZ241" s="89"/>
      <c r="NKA241" s="89"/>
      <c r="NKB241" s="89"/>
      <c r="NKC241" s="89"/>
      <c r="NKD241" s="89"/>
      <c r="NKE241" s="89"/>
      <c r="NKF241" s="89"/>
      <c r="NKG241" s="89"/>
      <c r="NKH241" s="89"/>
      <c r="NKI241" s="89"/>
      <c r="NKJ241" s="89"/>
      <c r="NKK241" s="89"/>
      <c r="NKL241" s="89"/>
      <c r="NKM241" s="89"/>
      <c r="NKN241" s="89"/>
      <c r="NKO241" s="89"/>
      <c r="NKP241" s="89"/>
      <c r="NKQ241" s="89"/>
      <c r="NKR241" s="89"/>
      <c r="NKS241" s="89"/>
      <c r="NKT241" s="89"/>
      <c r="NKU241" s="89"/>
      <c r="NKX241" s="89"/>
      <c r="NLA241" s="89"/>
      <c r="NLD241" s="89"/>
      <c r="NLG241" s="89"/>
      <c r="NLJ241" s="89"/>
      <c r="NLV241" s="89"/>
      <c r="NLY241" s="89"/>
      <c r="NMB241" s="89"/>
      <c r="NME241" s="89"/>
      <c r="NMK241" s="89"/>
      <c r="NMN241" s="89"/>
      <c r="NMT241" s="89"/>
      <c r="NMW241" s="89"/>
      <c r="NMZ241" s="89"/>
      <c r="NNC241" s="89"/>
      <c r="NNI241" s="89"/>
      <c r="NNL241" s="89"/>
      <c r="NNR241" s="89"/>
      <c r="NNT241" s="89"/>
      <c r="NNU241" s="89"/>
      <c r="NNW241" s="89"/>
      <c r="NNZ241" s="89"/>
      <c r="NOC241" s="89"/>
      <c r="NON241" s="89"/>
      <c r="NOP241" s="89"/>
      <c r="NPB241" s="89"/>
      <c r="NPE241" s="89"/>
      <c r="NPM241" s="89"/>
      <c r="NQG241" s="89"/>
      <c r="NQI241" s="89"/>
      <c r="NQJ241" s="89"/>
      <c r="NQK241" s="89"/>
      <c r="NQL241" s="89"/>
      <c r="NQM241" s="89"/>
      <c r="NQN241" s="89"/>
      <c r="NRF241" s="89"/>
      <c r="NRG241" s="89"/>
      <c r="NRJ241" s="89"/>
      <c r="NRM241" s="89"/>
      <c r="NRO241" s="89"/>
      <c r="NRQ241" s="89"/>
      <c r="NRT241" s="89"/>
      <c r="NRW241" s="89"/>
      <c r="NRZ241" s="89"/>
      <c r="NSF241" s="89"/>
      <c r="NSI241" s="89"/>
      <c r="NSL241" s="89"/>
      <c r="NSQ241" s="89"/>
      <c r="NTE241" s="89"/>
      <c r="NTF241" s="89"/>
      <c r="NTG241" s="89"/>
      <c r="NTH241" s="89"/>
      <c r="NTI241" s="89"/>
      <c r="NTJ241" s="89"/>
      <c r="NTK241" s="89"/>
      <c r="NTL241" s="89"/>
      <c r="NTM241" s="89"/>
      <c r="NTN241" s="89"/>
      <c r="NTO241" s="89"/>
      <c r="NTP241" s="89"/>
      <c r="NTQ241" s="89"/>
      <c r="NTR241" s="89"/>
      <c r="NTS241" s="89"/>
      <c r="NTT241" s="89"/>
      <c r="NTU241" s="89"/>
      <c r="NTV241" s="89"/>
      <c r="NTW241" s="89"/>
      <c r="NTX241" s="89"/>
      <c r="NTY241" s="89"/>
      <c r="NTZ241" s="89"/>
      <c r="NUA241" s="89"/>
      <c r="NUB241" s="89"/>
      <c r="NUC241" s="89"/>
      <c r="NUD241" s="89"/>
      <c r="NUE241" s="89"/>
      <c r="NUF241" s="89"/>
      <c r="NUG241" s="89"/>
      <c r="NUH241" s="89"/>
      <c r="NUI241" s="89"/>
      <c r="NUJ241" s="89"/>
      <c r="NUK241" s="89"/>
      <c r="NUL241" s="89"/>
      <c r="NUM241" s="89"/>
      <c r="NUN241" s="89"/>
      <c r="NUO241" s="89"/>
      <c r="NUP241" s="89"/>
      <c r="NUQ241" s="89"/>
      <c r="NUT241" s="89"/>
      <c r="NUW241" s="89"/>
      <c r="NUZ241" s="89"/>
      <c r="NVC241" s="89"/>
      <c r="NVF241" s="89"/>
      <c r="NVR241" s="89"/>
      <c r="NVU241" s="89"/>
      <c r="NVX241" s="89"/>
      <c r="NWA241" s="89"/>
      <c r="NWG241" s="89"/>
      <c r="NWJ241" s="89"/>
      <c r="NWP241" s="89"/>
      <c r="NWS241" s="89"/>
      <c r="NWV241" s="89"/>
      <c r="NWY241" s="89"/>
      <c r="NXE241" s="89"/>
      <c r="NXH241" s="89"/>
      <c r="NXN241" s="89"/>
      <c r="NXP241" s="89"/>
      <c r="NXQ241" s="89"/>
      <c r="NXS241" s="89"/>
      <c r="NXV241" s="89"/>
      <c r="NXY241" s="89"/>
      <c r="NYJ241" s="89"/>
      <c r="NYL241" s="89"/>
      <c r="NYX241" s="89"/>
      <c r="NZA241" s="89"/>
      <c r="NZI241" s="89"/>
      <c r="OAC241" s="89"/>
      <c r="OAE241" s="89"/>
      <c r="OAF241" s="89"/>
      <c r="OAG241" s="89"/>
      <c r="OAH241" s="89"/>
      <c r="OAI241" s="89"/>
      <c r="OAJ241" s="89"/>
      <c r="OBB241" s="89"/>
      <c r="OBC241" s="89"/>
      <c r="OBF241" s="89"/>
      <c r="OBI241" s="89"/>
      <c r="OBK241" s="89"/>
      <c r="OBM241" s="89"/>
      <c r="OBP241" s="89"/>
      <c r="OBS241" s="89"/>
      <c r="OBV241" s="89"/>
      <c r="OCB241" s="89"/>
      <c r="OCE241" s="89"/>
      <c r="OCH241" s="89"/>
      <c r="OCM241" s="89"/>
      <c r="ODA241" s="89"/>
      <c r="ODB241" s="89"/>
      <c r="ODC241" s="89"/>
      <c r="ODD241" s="89"/>
      <c r="ODE241" s="89"/>
      <c r="ODF241" s="89"/>
      <c r="ODG241" s="89"/>
      <c r="ODH241" s="89"/>
      <c r="ODI241" s="89"/>
      <c r="ODJ241" s="89"/>
      <c r="ODK241" s="89"/>
      <c r="ODL241" s="89"/>
      <c r="ODM241" s="89"/>
      <c r="ODN241" s="89"/>
      <c r="ODO241" s="89"/>
      <c r="ODP241" s="89"/>
      <c r="ODQ241" s="89"/>
      <c r="ODR241" s="89"/>
      <c r="ODS241" s="89"/>
      <c r="ODT241" s="89"/>
      <c r="ODU241" s="89"/>
      <c r="ODV241" s="89"/>
      <c r="ODW241" s="89"/>
      <c r="ODX241" s="89"/>
      <c r="ODY241" s="89"/>
      <c r="ODZ241" s="89"/>
      <c r="OEA241" s="89"/>
      <c r="OEB241" s="89"/>
      <c r="OEC241" s="89"/>
      <c r="OED241" s="89"/>
      <c r="OEE241" s="89"/>
      <c r="OEF241" s="89"/>
      <c r="OEG241" s="89"/>
      <c r="OEH241" s="89"/>
      <c r="OEI241" s="89"/>
      <c r="OEJ241" s="89"/>
      <c r="OEK241" s="89"/>
      <c r="OEL241" s="89"/>
      <c r="OEM241" s="89"/>
      <c r="OEP241" s="89"/>
      <c r="OES241" s="89"/>
      <c r="OEV241" s="89"/>
      <c r="OEY241" s="89"/>
      <c r="OFB241" s="89"/>
      <c r="OFN241" s="89"/>
      <c r="OFQ241" s="89"/>
      <c r="OFT241" s="89"/>
      <c r="OFW241" s="89"/>
      <c r="OGC241" s="89"/>
      <c r="OGF241" s="89"/>
      <c r="OGL241" s="89"/>
      <c r="OGO241" s="89"/>
      <c r="OGR241" s="89"/>
      <c r="OGU241" s="89"/>
      <c r="OHA241" s="89"/>
      <c r="OHD241" s="89"/>
      <c r="OHJ241" s="89"/>
      <c r="OHL241" s="89"/>
      <c r="OHM241" s="89"/>
      <c r="OHO241" s="89"/>
      <c r="OHR241" s="89"/>
      <c r="OHU241" s="89"/>
      <c r="OIF241" s="89"/>
      <c r="OIH241" s="89"/>
      <c r="OIT241" s="89"/>
      <c r="OIW241" s="89"/>
      <c r="OJE241" s="89"/>
      <c r="OJY241" s="89"/>
      <c r="OKA241" s="89"/>
      <c r="OKB241" s="89"/>
      <c r="OKC241" s="89"/>
      <c r="OKD241" s="89"/>
      <c r="OKE241" s="89"/>
      <c r="OKF241" s="89"/>
      <c r="OKX241" s="89"/>
      <c r="OKY241" s="89"/>
      <c r="OLB241" s="89"/>
      <c r="OLE241" s="89"/>
      <c r="OLG241" s="89"/>
      <c r="OLI241" s="89"/>
      <c r="OLL241" s="89"/>
      <c r="OLO241" s="89"/>
      <c r="OLR241" s="89"/>
      <c r="OLX241" s="89"/>
      <c r="OMA241" s="89"/>
      <c r="OMD241" s="89"/>
      <c r="OMI241" s="89"/>
      <c r="OMW241" s="89"/>
      <c r="OMX241" s="89"/>
      <c r="OMY241" s="89"/>
      <c r="OMZ241" s="89"/>
      <c r="ONA241" s="89"/>
      <c r="ONB241" s="89"/>
      <c r="ONC241" s="89"/>
      <c r="OND241" s="89"/>
      <c r="ONE241" s="89"/>
      <c r="ONF241" s="89"/>
      <c r="ONG241" s="89"/>
      <c r="ONH241" s="89"/>
      <c r="ONI241" s="89"/>
      <c r="ONJ241" s="89"/>
      <c r="ONK241" s="89"/>
      <c r="ONL241" s="89"/>
      <c r="ONM241" s="89"/>
      <c r="ONN241" s="89"/>
      <c r="ONO241" s="89"/>
      <c r="ONP241" s="89"/>
      <c r="ONQ241" s="89"/>
      <c r="ONR241" s="89"/>
      <c r="ONS241" s="89"/>
      <c r="ONT241" s="89"/>
      <c r="ONU241" s="89"/>
      <c r="ONV241" s="89"/>
      <c r="ONW241" s="89"/>
      <c r="ONX241" s="89"/>
      <c r="ONY241" s="89"/>
      <c r="ONZ241" s="89"/>
      <c r="OOA241" s="89"/>
      <c r="OOB241" s="89"/>
      <c r="OOC241" s="89"/>
      <c r="OOD241" s="89"/>
      <c r="OOE241" s="89"/>
      <c r="OOF241" s="89"/>
      <c r="OOG241" s="89"/>
      <c r="OOH241" s="89"/>
      <c r="OOI241" s="89"/>
      <c r="OOL241" s="89"/>
      <c r="OOO241" s="89"/>
      <c r="OOR241" s="89"/>
      <c r="OOU241" s="89"/>
      <c r="OOX241" s="89"/>
      <c r="OPJ241" s="89"/>
      <c r="OPM241" s="89"/>
      <c r="OPP241" s="89"/>
      <c r="OPS241" s="89"/>
      <c r="OPY241" s="89"/>
      <c r="OQB241" s="89"/>
      <c r="OQH241" s="89"/>
      <c r="OQK241" s="89"/>
      <c r="OQN241" s="89"/>
      <c r="OQQ241" s="89"/>
      <c r="OQW241" s="89"/>
      <c r="OQZ241" s="89"/>
      <c r="ORF241" s="89"/>
      <c r="ORH241" s="89"/>
      <c r="ORI241" s="89"/>
      <c r="ORK241" s="89"/>
      <c r="ORN241" s="89"/>
      <c r="ORQ241" s="89"/>
      <c r="OSB241" s="89"/>
      <c r="OSD241" s="89"/>
      <c r="OSP241" s="89"/>
      <c r="OSS241" s="89"/>
      <c r="OTA241" s="89"/>
      <c r="OTU241" s="89"/>
      <c r="OTW241" s="89"/>
      <c r="OTX241" s="89"/>
      <c r="OTY241" s="89"/>
      <c r="OTZ241" s="89"/>
      <c r="OUA241" s="89"/>
      <c r="OUB241" s="89"/>
      <c r="OUT241" s="89"/>
      <c r="OUU241" s="89"/>
      <c r="OUX241" s="89"/>
      <c r="OVA241" s="89"/>
      <c r="OVC241" s="89"/>
      <c r="OVE241" s="89"/>
      <c r="OVH241" s="89"/>
      <c r="OVK241" s="89"/>
      <c r="OVN241" s="89"/>
      <c r="OVT241" s="89"/>
      <c r="OVW241" s="89"/>
      <c r="OVZ241" s="89"/>
      <c r="OWE241" s="89"/>
      <c r="OWS241" s="89"/>
      <c r="OWT241" s="89"/>
      <c r="OWU241" s="89"/>
      <c r="OWV241" s="89"/>
      <c r="OWW241" s="89"/>
      <c r="OWX241" s="89"/>
      <c r="OWY241" s="89"/>
      <c r="OWZ241" s="89"/>
      <c r="OXA241" s="89"/>
      <c r="OXB241" s="89"/>
      <c r="OXC241" s="89"/>
      <c r="OXD241" s="89"/>
      <c r="OXE241" s="89"/>
      <c r="OXF241" s="89"/>
      <c r="OXG241" s="89"/>
      <c r="OXH241" s="89"/>
      <c r="OXI241" s="89"/>
      <c r="OXJ241" s="89"/>
      <c r="OXK241" s="89"/>
      <c r="OXL241" s="89"/>
      <c r="OXM241" s="89"/>
      <c r="OXN241" s="89"/>
      <c r="OXO241" s="89"/>
      <c r="OXP241" s="89"/>
      <c r="OXQ241" s="89"/>
      <c r="OXR241" s="89"/>
      <c r="OXS241" s="89"/>
      <c r="OXT241" s="89"/>
      <c r="OXU241" s="89"/>
      <c r="OXV241" s="89"/>
      <c r="OXW241" s="89"/>
      <c r="OXX241" s="89"/>
      <c r="OXY241" s="89"/>
      <c r="OXZ241" s="89"/>
      <c r="OYA241" s="89"/>
      <c r="OYB241" s="89"/>
      <c r="OYC241" s="89"/>
      <c r="OYD241" s="89"/>
      <c r="OYE241" s="89"/>
      <c r="OYH241" s="89"/>
      <c r="OYK241" s="89"/>
      <c r="OYN241" s="89"/>
      <c r="OYQ241" s="89"/>
      <c r="OYT241" s="89"/>
      <c r="OZF241" s="89"/>
      <c r="OZI241" s="89"/>
      <c r="OZL241" s="89"/>
      <c r="OZO241" s="89"/>
      <c r="OZU241" s="89"/>
      <c r="OZX241" s="89"/>
      <c r="PAD241" s="89"/>
      <c r="PAG241" s="89"/>
      <c r="PAJ241" s="89"/>
      <c r="PAM241" s="89"/>
      <c r="PAS241" s="89"/>
      <c r="PAV241" s="89"/>
      <c r="PBB241" s="89"/>
      <c r="PBD241" s="89"/>
      <c r="PBE241" s="89"/>
      <c r="PBG241" s="89"/>
      <c r="PBJ241" s="89"/>
      <c r="PBM241" s="89"/>
      <c r="PBX241" s="89"/>
      <c r="PBZ241" s="89"/>
      <c r="PCL241" s="89"/>
      <c r="PCO241" s="89"/>
      <c r="PCW241" s="89"/>
      <c r="PDQ241" s="89"/>
      <c r="PDS241" s="89"/>
      <c r="PDT241" s="89"/>
      <c r="PDU241" s="89"/>
      <c r="PDV241" s="89"/>
      <c r="PDW241" s="89"/>
      <c r="PDX241" s="89"/>
      <c r="PEP241" s="89"/>
      <c r="PEQ241" s="89"/>
      <c r="PET241" s="89"/>
      <c r="PEW241" s="89"/>
      <c r="PEY241" s="89"/>
      <c r="PFA241" s="89"/>
      <c r="PFD241" s="89"/>
      <c r="PFG241" s="89"/>
      <c r="PFJ241" s="89"/>
      <c r="PFP241" s="89"/>
      <c r="PFS241" s="89"/>
      <c r="PFV241" s="89"/>
      <c r="PGA241" s="89"/>
      <c r="PGO241" s="89"/>
      <c r="PGP241" s="89"/>
      <c r="PGQ241" s="89"/>
      <c r="PGR241" s="89"/>
      <c r="PGS241" s="89"/>
      <c r="PGT241" s="89"/>
      <c r="PGU241" s="89"/>
      <c r="PGV241" s="89"/>
      <c r="PGW241" s="89"/>
      <c r="PGX241" s="89"/>
      <c r="PGY241" s="89"/>
      <c r="PGZ241" s="89"/>
      <c r="PHA241" s="89"/>
      <c r="PHB241" s="89"/>
      <c r="PHC241" s="89"/>
      <c r="PHD241" s="89"/>
      <c r="PHE241" s="89"/>
      <c r="PHF241" s="89"/>
      <c r="PHG241" s="89"/>
      <c r="PHH241" s="89"/>
      <c r="PHI241" s="89"/>
      <c r="PHJ241" s="89"/>
      <c r="PHK241" s="89"/>
      <c r="PHL241" s="89"/>
      <c r="PHM241" s="89"/>
      <c r="PHN241" s="89"/>
      <c r="PHO241" s="89"/>
      <c r="PHP241" s="89"/>
      <c r="PHQ241" s="89"/>
      <c r="PHR241" s="89"/>
      <c r="PHS241" s="89"/>
      <c r="PHT241" s="89"/>
      <c r="PHU241" s="89"/>
      <c r="PHV241" s="89"/>
      <c r="PHW241" s="89"/>
      <c r="PHX241" s="89"/>
      <c r="PHY241" s="89"/>
      <c r="PHZ241" s="89"/>
      <c r="PIA241" s="89"/>
      <c r="PID241" s="89"/>
      <c r="PIG241" s="89"/>
      <c r="PIJ241" s="89"/>
      <c r="PIM241" s="89"/>
      <c r="PIP241" s="89"/>
      <c r="PJB241" s="89"/>
      <c r="PJE241" s="89"/>
      <c r="PJH241" s="89"/>
      <c r="PJK241" s="89"/>
      <c r="PJQ241" s="89"/>
      <c r="PJT241" s="89"/>
      <c r="PJZ241" s="89"/>
      <c r="PKC241" s="89"/>
      <c r="PKF241" s="89"/>
      <c r="PKI241" s="89"/>
      <c r="PKO241" s="89"/>
      <c r="PKR241" s="89"/>
      <c r="PKX241" s="89"/>
      <c r="PKZ241" s="89"/>
      <c r="PLA241" s="89"/>
      <c r="PLC241" s="89"/>
      <c r="PLF241" s="89"/>
      <c r="PLI241" s="89"/>
      <c r="PLT241" s="89"/>
      <c r="PLV241" s="89"/>
      <c r="PMH241" s="89"/>
      <c r="PMK241" s="89"/>
      <c r="PMS241" s="89"/>
      <c r="PNM241" s="89"/>
      <c r="PNO241" s="89"/>
      <c r="PNP241" s="89"/>
      <c r="PNQ241" s="89"/>
      <c r="PNR241" s="89"/>
      <c r="PNS241" s="89"/>
      <c r="PNT241" s="89"/>
      <c r="POL241" s="89"/>
      <c r="POM241" s="89"/>
      <c r="POP241" s="89"/>
      <c r="POS241" s="89"/>
      <c r="POU241" s="89"/>
      <c r="POW241" s="89"/>
      <c r="POZ241" s="89"/>
      <c r="PPC241" s="89"/>
      <c r="PPF241" s="89"/>
      <c r="PPL241" s="89"/>
      <c r="PPO241" s="89"/>
      <c r="PPR241" s="89"/>
      <c r="PPW241" s="89"/>
      <c r="PQK241" s="89"/>
      <c r="PQL241" s="89"/>
      <c r="PQM241" s="89"/>
      <c r="PQN241" s="89"/>
      <c r="PQO241" s="89"/>
      <c r="PQP241" s="89"/>
      <c r="PQQ241" s="89"/>
      <c r="PQR241" s="89"/>
      <c r="PQS241" s="89"/>
      <c r="PQT241" s="89"/>
      <c r="PQU241" s="89"/>
      <c r="PQV241" s="89"/>
      <c r="PQW241" s="89"/>
      <c r="PQX241" s="89"/>
      <c r="PQY241" s="89"/>
      <c r="PQZ241" s="89"/>
      <c r="PRA241" s="89"/>
      <c r="PRB241" s="89"/>
      <c r="PRC241" s="89"/>
      <c r="PRD241" s="89"/>
      <c r="PRE241" s="89"/>
      <c r="PRF241" s="89"/>
      <c r="PRG241" s="89"/>
      <c r="PRH241" s="89"/>
      <c r="PRI241" s="89"/>
      <c r="PRJ241" s="89"/>
      <c r="PRK241" s="89"/>
      <c r="PRL241" s="89"/>
      <c r="PRM241" s="89"/>
      <c r="PRN241" s="89"/>
      <c r="PRO241" s="89"/>
      <c r="PRP241" s="89"/>
      <c r="PRQ241" s="89"/>
      <c r="PRR241" s="89"/>
      <c r="PRS241" s="89"/>
      <c r="PRT241" s="89"/>
      <c r="PRU241" s="89"/>
      <c r="PRV241" s="89"/>
      <c r="PRW241" s="89"/>
      <c r="PRZ241" s="89"/>
      <c r="PSC241" s="89"/>
      <c r="PSF241" s="89"/>
      <c r="PSI241" s="89"/>
      <c r="PSL241" s="89"/>
      <c r="PSX241" s="89"/>
      <c r="PTA241" s="89"/>
      <c r="PTD241" s="89"/>
      <c r="PTG241" s="89"/>
      <c r="PTM241" s="89"/>
      <c r="PTP241" s="89"/>
      <c r="PTV241" s="89"/>
      <c r="PTY241" s="89"/>
      <c r="PUB241" s="89"/>
      <c r="PUE241" s="89"/>
      <c r="PUK241" s="89"/>
      <c r="PUN241" s="89"/>
      <c r="PUT241" s="89"/>
      <c r="PUV241" s="89"/>
      <c r="PUW241" s="89"/>
      <c r="PUY241" s="89"/>
      <c r="PVB241" s="89"/>
      <c r="PVE241" s="89"/>
      <c r="PVP241" s="89"/>
      <c r="PVR241" s="89"/>
      <c r="PWD241" s="89"/>
      <c r="PWG241" s="89"/>
      <c r="PWO241" s="89"/>
      <c r="PXI241" s="89"/>
      <c r="PXK241" s="89"/>
      <c r="PXL241" s="89"/>
      <c r="PXM241" s="89"/>
      <c r="PXN241" s="89"/>
      <c r="PXO241" s="89"/>
      <c r="PXP241" s="89"/>
      <c r="PYH241" s="89"/>
      <c r="PYI241" s="89"/>
      <c r="PYL241" s="89"/>
      <c r="PYO241" s="89"/>
      <c r="PYQ241" s="89"/>
      <c r="PYS241" s="89"/>
      <c r="PYV241" s="89"/>
      <c r="PYY241" s="89"/>
      <c r="PZB241" s="89"/>
      <c r="PZH241" s="89"/>
      <c r="PZK241" s="89"/>
      <c r="PZN241" s="89"/>
      <c r="PZS241" s="89"/>
      <c r="QAG241" s="89"/>
      <c r="QAH241" s="89"/>
      <c r="QAI241" s="89"/>
      <c r="QAJ241" s="89"/>
      <c r="QAK241" s="89"/>
      <c r="QAL241" s="89"/>
      <c r="QAM241" s="89"/>
      <c r="QAN241" s="89"/>
      <c r="QAO241" s="89"/>
      <c r="QAP241" s="89"/>
      <c r="QAQ241" s="89"/>
      <c r="QAR241" s="89"/>
      <c r="QAS241" s="89"/>
      <c r="QAT241" s="89"/>
      <c r="QAU241" s="89"/>
      <c r="QAV241" s="89"/>
      <c r="QAW241" s="89"/>
      <c r="QAX241" s="89"/>
      <c r="QAY241" s="89"/>
      <c r="QAZ241" s="89"/>
      <c r="QBA241" s="89"/>
      <c r="QBB241" s="89"/>
      <c r="QBC241" s="89"/>
      <c r="QBD241" s="89"/>
      <c r="QBE241" s="89"/>
      <c r="QBF241" s="89"/>
      <c r="QBG241" s="89"/>
      <c r="QBH241" s="89"/>
      <c r="QBI241" s="89"/>
      <c r="QBJ241" s="89"/>
      <c r="QBK241" s="89"/>
      <c r="QBL241" s="89"/>
      <c r="QBM241" s="89"/>
      <c r="QBN241" s="89"/>
      <c r="QBO241" s="89"/>
      <c r="QBP241" s="89"/>
      <c r="QBQ241" s="89"/>
      <c r="QBR241" s="89"/>
      <c r="QBS241" s="89"/>
      <c r="QBV241" s="89"/>
      <c r="QBY241" s="89"/>
      <c r="QCB241" s="89"/>
      <c r="QCE241" s="89"/>
      <c r="QCH241" s="89"/>
      <c r="QCT241" s="89"/>
      <c r="QCW241" s="89"/>
      <c r="QCZ241" s="89"/>
      <c r="QDC241" s="89"/>
      <c r="QDI241" s="89"/>
      <c r="QDL241" s="89"/>
      <c r="QDR241" s="89"/>
      <c r="QDU241" s="89"/>
      <c r="QDX241" s="89"/>
      <c r="QEA241" s="89"/>
      <c r="QEG241" s="89"/>
      <c r="QEJ241" s="89"/>
      <c r="QEP241" s="89"/>
      <c r="QER241" s="89"/>
      <c r="QES241" s="89"/>
      <c r="QEU241" s="89"/>
      <c r="QEX241" s="89"/>
      <c r="QFA241" s="89"/>
      <c r="QFL241" s="89"/>
      <c r="QFN241" s="89"/>
      <c r="QFZ241" s="89"/>
      <c r="QGC241" s="89"/>
      <c r="QGK241" s="89"/>
      <c r="QHE241" s="89"/>
      <c r="QHG241" s="89"/>
      <c r="QHH241" s="89"/>
      <c r="QHI241" s="89"/>
      <c r="QHJ241" s="89"/>
      <c r="QHK241" s="89"/>
      <c r="QHL241" s="89"/>
      <c r="QID241" s="89"/>
      <c r="QIE241" s="89"/>
      <c r="QIH241" s="89"/>
      <c r="QIK241" s="89"/>
      <c r="QIM241" s="89"/>
      <c r="QIO241" s="89"/>
      <c r="QIR241" s="89"/>
      <c r="QIU241" s="89"/>
      <c r="QIX241" s="89"/>
      <c r="QJD241" s="89"/>
      <c r="QJG241" s="89"/>
      <c r="QJJ241" s="89"/>
      <c r="QJO241" s="89"/>
      <c r="QKC241" s="89"/>
      <c r="QKD241" s="89"/>
      <c r="QKE241" s="89"/>
      <c r="QKF241" s="89"/>
      <c r="QKG241" s="89"/>
      <c r="QKH241" s="89"/>
      <c r="QKI241" s="89"/>
      <c r="QKJ241" s="89"/>
      <c r="QKK241" s="89"/>
      <c r="QKL241" s="89"/>
      <c r="QKM241" s="89"/>
      <c r="QKN241" s="89"/>
      <c r="QKO241" s="89"/>
      <c r="QKP241" s="89"/>
      <c r="QKQ241" s="89"/>
      <c r="QKR241" s="89"/>
      <c r="QKS241" s="89"/>
      <c r="QKT241" s="89"/>
      <c r="QKU241" s="89"/>
      <c r="QKV241" s="89"/>
      <c r="QKW241" s="89"/>
      <c r="QKX241" s="89"/>
      <c r="QKY241" s="89"/>
      <c r="QKZ241" s="89"/>
      <c r="QLA241" s="89"/>
      <c r="QLB241" s="89"/>
      <c r="QLC241" s="89"/>
      <c r="QLD241" s="89"/>
      <c r="QLE241" s="89"/>
      <c r="QLF241" s="89"/>
      <c r="QLG241" s="89"/>
      <c r="QLH241" s="89"/>
      <c r="QLI241" s="89"/>
      <c r="QLJ241" s="89"/>
      <c r="QLK241" s="89"/>
      <c r="QLL241" s="89"/>
      <c r="QLM241" s="89"/>
      <c r="QLN241" s="89"/>
      <c r="QLO241" s="89"/>
      <c r="QLR241" s="89"/>
      <c r="QLU241" s="89"/>
      <c r="QLX241" s="89"/>
      <c r="QMA241" s="89"/>
      <c r="QMD241" s="89"/>
      <c r="QMP241" s="89"/>
      <c r="QMS241" s="89"/>
      <c r="QMV241" s="89"/>
      <c r="QMY241" s="89"/>
      <c r="QNE241" s="89"/>
      <c r="QNH241" s="89"/>
      <c r="QNN241" s="89"/>
      <c r="QNQ241" s="89"/>
      <c r="QNT241" s="89"/>
      <c r="QNW241" s="89"/>
      <c r="QOC241" s="89"/>
      <c r="QOF241" s="89"/>
      <c r="QOL241" s="89"/>
      <c r="QON241" s="89"/>
      <c r="QOO241" s="89"/>
      <c r="QOQ241" s="89"/>
      <c r="QOT241" s="89"/>
      <c r="QOW241" s="89"/>
      <c r="QPH241" s="89"/>
      <c r="QPJ241" s="89"/>
      <c r="QPV241" s="89"/>
      <c r="QPY241" s="89"/>
      <c r="QQG241" s="89"/>
      <c r="QRA241" s="89"/>
      <c r="QRC241" s="89"/>
      <c r="QRD241" s="89"/>
      <c r="QRE241" s="89"/>
      <c r="QRF241" s="89"/>
      <c r="QRG241" s="89"/>
      <c r="QRH241" s="89"/>
      <c r="QRZ241" s="89"/>
      <c r="QSA241" s="89"/>
      <c r="QSD241" s="89"/>
      <c r="QSG241" s="89"/>
      <c r="QSI241" s="89"/>
      <c r="QSK241" s="89"/>
      <c r="QSN241" s="89"/>
      <c r="QSQ241" s="89"/>
      <c r="QST241" s="89"/>
      <c r="QSZ241" s="89"/>
      <c r="QTC241" s="89"/>
      <c r="QTF241" s="89"/>
      <c r="QTK241" s="89"/>
      <c r="QTY241" s="89"/>
      <c r="QTZ241" s="89"/>
      <c r="QUA241" s="89"/>
      <c r="QUB241" s="89"/>
      <c r="QUC241" s="89"/>
      <c r="QUD241" s="89"/>
      <c r="QUE241" s="89"/>
      <c r="QUF241" s="89"/>
      <c r="QUG241" s="89"/>
      <c r="QUH241" s="89"/>
      <c r="QUI241" s="89"/>
      <c r="QUJ241" s="89"/>
      <c r="QUK241" s="89"/>
      <c r="QUL241" s="89"/>
      <c r="QUM241" s="89"/>
      <c r="QUN241" s="89"/>
      <c r="QUO241" s="89"/>
      <c r="QUP241" s="89"/>
      <c r="QUQ241" s="89"/>
      <c r="QUR241" s="89"/>
      <c r="QUS241" s="89"/>
      <c r="QUT241" s="89"/>
      <c r="QUU241" s="89"/>
      <c r="QUV241" s="89"/>
      <c r="QUW241" s="89"/>
      <c r="QUX241" s="89"/>
      <c r="QUY241" s="89"/>
      <c r="QUZ241" s="89"/>
      <c r="QVA241" s="89"/>
      <c r="QVB241" s="89"/>
      <c r="QVC241" s="89"/>
      <c r="QVD241" s="89"/>
      <c r="QVE241" s="89"/>
      <c r="QVF241" s="89"/>
      <c r="QVG241" s="89"/>
      <c r="QVH241" s="89"/>
      <c r="QVI241" s="89"/>
      <c r="QVJ241" s="89"/>
      <c r="QVK241" s="89"/>
      <c r="QVN241" s="89"/>
      <c r="QVQ241" s="89"/>
      <c r="QVT241" s="89"/>
      <c r="QVW241" s="89"/>
      <c r="QVZ241" s="89"/>
      <c r="QWL241" s="89"/>
      <c r="QWO241" s="89"/>
      <c r="QWR241" s="89"/>
      <c r="QWU241" s="89"/>
      <c r="QXA241" s="89"/>
      <c r="QXD241" s="89"/>
      <c r="QXJ241" s="89"/>
      <c r="QXM241" s="89"/>
      <c r="QXP241" s="89"/>
      <c r="QXS241" s="89"/>
      <c r="QXY241" s="89"/>
      <c r="QYB241" s="89"/>
      <c r="QYH241" s="89"/>
      <c r="QYJ241" s="89"/>
      <c r="QYK241" s="89"/>
      <c r="QYM241" s="89"/>
      <c r="QYP241" s="89"/>
      <c r="QYS241" s="89"/>
      <c r="QZD241" s="89"/>
      <c r="QZF241" s="89"/>
      <c r="QZR241" s="89"/>
      <c r="QZU241" s="89"/>
      <c r="RAC241" s="89"/>
      <c r="RAW241" s="89"/>
      <c r="RAY241" s="89"/>
      <c r="RAZ241" s="89"/>
      <c r="RBA241" s="89"/>
      <c r="RBB241" s="89"/>
      <c r="RBC241" s="89"/>
      <c r="RBD241" s="89"/>
      <c r="RBV241" s="89"/>
      <c r="RBW241" s="89"/>
      <c r="RBZ241" s="89"/>
      <c r="RCC241" s="89"/>
      <c r="RCE241" s="89"/>
      <c r="RCG241" s="89"/>
      <c r="RCJ241" s="89"/>
      <c r="RCM241" s="89"/>
      <c r="RCP241" s="89"/>
      <c r="RCV241" s="89"/>
      <c r="RCY241" s="89"/>
      <c r="RDB241" s="89"/>
      <c r="RDG241" s="89"/>
      <c r="RDU241" s="89"/>
      <c r="RDV241" s="89"/>
      <c r="RDW241" s="89"/>
      <c r="RDX241" s="89"/>
      <c r="RDY241" s="89"/>
      <c r="RDZ241" s="89"/>
      <c r="REA241" s="89"/>
      <c r="REB241" s="89"/>
      <c r="REC241" s="89"/>
      <c r="RED241" s="89"/>
      <c r="REE241" s="89"/>
      <c r="REF241" s="89"/>
      <c r="REG241" s="89"/>
      <c r="REH241" s="89"/>
      <c r="REI241" s="89"/>
      <c r="REJ241" s="89"/>
      <c r="REK241" s="89"/>
      <c r="REL241" s="89"/>
      <c r="REM241" s="89"/>
      <c r="REN241" s="89"/>
      <c r="REO241" s="89"/>
      <c r="REP241" s="89"/>
      <c r="REQ241" s="89"/>
      <c r="RER241" s="89"/>
      <c r="RES241" s="89"/>
      <c r="RET241" s="89"/>
      <c r="REU241" s="89"/>
      <c r="REV241" s="89"/>
      <c r="REW241" s="89"/>
      <c r="REX241" s="89"/>
      <c r="REY241" s="89"/>
      <c r="REZ241" s="89"/>
      <c r="RFA241" s="89"/>
      <c r="RFB241" s="89"/>
      <c r="RFC241" s="89"/>
      <c r="RFD241" s="89"/>
      <c r="RFE241" s="89"/>
      <c r="RFF241" s="89"/>
      <c r="RFG241" s="89"/>
      <c r="RFJ241" s="89"/>
      <c r="RFM241" s="89"/>
      <c r="RFP241" s="89"/>
      <c r="RFS241" s="89"/>
      <c r="RFV241" s="89"/>
      <c r="RGH241" s="89"/>
      <c r="RGK241" s="89"/>
      <c r="RGN241" s="89"/>
      <c r="RGQ241" s="89"/>
      <c r="RGW241" s="89"/>
      <c r="RGZ241" s="89"/>
      <c r="RHF241" s="89"/>
      <c r="RHI241" s="89"/>
      <c r="RHL241" s="89"/>
      <c r="RHO241" s="89"/>
      <c r="RHU241" s="89"/>
      <c r="RHX241" s="89"/>
      <c r="RID241" s="89"/>
      <c r="RIF241" s="89"/>
      <c r="RIG241" s="89"/>
      <c r="RII241" s="89"/>
      <c r="RIL241" s="89"/>
      <c r="RIO241" s="89"/>
      <c r="RIZ241" s="89"/>
      <c r="RJB241" s="89"/>
      <c r="RJN241" s="89"/>
      <c r="RJQ241" s="89"/>
      <c r="RJY241" s="89"/>
      <c r="RKS241" s="89"/>
      <c r="RKU241" s="89"/>
      <c r="RKV241" s="89"/>
      <c r="RKW241" s="89"/>
      <c r="RKX241" s="89"/>
      <c r="RKY241" s="89"/>
      <c r="RKZ241" s="89"/>
      <c r="RLR241" s="89"/>
      <c r="RLS241" s="89"/>
      <c r="RLV241" s="89"/>
      <c r="RLY241" s="89"/>
      <c r="RMA241" s="89"/>
      <c r="RMC241" s="89"/>
      <c r="RMF241" s="89"/>
      <c r="RMI241" s="89"/>
      <c r="RML241" s="89"/>
      <c r="RMR241" s="89"/>
      <c r="RMU241" s="89"/>
      <c r="RMX241" s="89"/>
      <c r="RNC241" s="89"/>
      <c r="RNQ241" s="89"/>
      <c r="RNR241" s="89"/>
      <c r="RNS241" s="89"/>
      <c r="RNT241" s="89"/>
      <c r="RNU241" s="89"/>
      <c r="RNV241" s="89"/>
      <c r="RNW241" s="89"/>
      <c r="RNX241" s="89"/>
      <c r="RNY241" s="89"/>
      <c r="RNZ241" s="89"/>
      <c r="ROA241" s="89"/>
      <c r="ROB241" s="89"/>
      <c r="ROC241" s="89"/>
      <c r="ROD241" s="89"/>
      <c r="ROE241" s="89"/>
      <c r="ROF241" s="89"/>
      <c r="ROG241" s="89"/>
      <c r="ROH241" s="89"/>
      <c r="ROI241" s="89"/>
      <c r="ROJ241" s="89"/>
      <c r="ROK241" s="89"/>
      <c r="ROL241" s="89"/>
      <c r="ROM241" s="89"/>
      <c r="RON241" s="89"/>
      <c r="ROO241" s="89"/>
      <c r="ROP241" s="89"/>
      <c r="ROQ241" s="89"/>
      <c r="ROR241" s="89"/>
      <c r="ROS241" s="89"/>
      <c r="ROT241" s="89"/>
      <c r="ROU241" s="89"/>
      <c r="ROV241" s="89"/>
      <c r="ROW241" s="89"/>
      <c r="ROX241" s="89"/>
      <c r="ROY241" s="89"/>
      <c r="ROZ241" s="89"/>
      <c r="RPA241" s="89"/>
      <c r="RPB241" s="89"/>
      <c r="RPC241" s="89"/>
      <c r="RPF241" s="89"/>
      <c r="RPI241" s="89"/>
      <c r="RPL241" s="89"/>
      <c r="RPO241" s="89"/>
      <c r="RPR241" s="89"/>
      <c r="RQD241" s="89"/>
      <c r="RQG241" s="89"/>
      <c r="RQJ241" s="89"/>
      <c r="RQM241" s="89"/>
      <c r="RQS241" s="89"/>
      <c r="RQV241" s="89"/>
      <c r="RRB241" s="89"/>
      <c r="RRE241" s="89"/>
      <c r="RRH241" s="89"/>
      <c r="RRK241" s="89"/>
      <c r="RRQ241" s="89"/>
      <c r="RRT241" s="89"/>
      <c r="RRZ241" s="89"/>
      <c r="RSB241" s="89"/>
      <c r="RSC241" s="89"/>
      <c r="RSE241" s="89"/>
      <c r="RSH241" s="89"/>
      <c r="RSK241" s="89"/>
      <c r="RSV241" s="89"/>
      <c r="RSX241" s="89"/>
      <c r="RTJ241" s="89"/>
      <c r="RTM241" s="89"/>
      <c r="RTU241" s="89"/>
      <c r="RUO241" s="89"/>
      <c r="RUQ241" s="89"/>
      <c r="RUR241" s="89"/>
      <c r="RUS241" s="89"/>
      <c r="RUT241" s="89"/>
      <c r="RUU241" s="89"/>
      <c r="RUV241" s="89"/>
      <c r="RVN241" s="89"/>
      <c r="RVO241" s="89"/>
      <c r="RVR241" s="89"/>
      <c r="RVU241" s="89"/>
      <c r="RVW241" s="89"/>
      <c r="RVY241" s="89"/>
      <c r="RWB241" s="89"/>
      <c r="RWE241" s="89"/>
      <c r="RWH241" s="89"/>
      <c r="RWN241" s="89"/>
      <c r="RWQ241" s="89"/>
      <c r="RWT241" s="89"/>
      <c r="RWY241" s="89"/>
      <c r="RXM241" s="89"/>
      <c r="RXN241" s="89"/>
      <c r="RXO241" s="89"/>
      <c r="RXP241" s="89"/>
      <c r="RXQ241" s="89"/>
      <c r="RXR241" s="89"/>
      <c r="RXS241" s="89"/>
      <c r="RXT241" s="89"/>
      <c r="RXU241" s="89"/>
      <c r="RXV241" s="89"/>
      <c r="RXW241" s="89"/>
      <c r="RXX241" s="89"/>
      <c r="RXY241" s="89"/>
      <c r="RXZ241" s="89"/>
      <c r="RYA241" s="89"/>
      <c r="RYB241" s="89"/>
      <c r="RYC241" s="89"/>
      <c r="RYD241" s="89"/>
      <c r="RYE241" s="89"/>
      <c r="RYF241" s="89"/>
      <c r="RYG241" s="89"/>
      <c r="RYH241" s="89"/>
      <c r="RYI241" s="89"/>
      <c r="RYJ241" s="89"/>
      <c r="RYK241" s="89"/>
      <c r="RYL241" s="89"/>
      <c r="RYM241" s="89"/>
      <c r="RYN241" s="89"/>
      <c r="RYO241" s="89"/>
      <c r="RYP241" s="89"/>
      <c r="RYQ241" s="89"/>
      <c r="RYR241" s="89"/>
      <c r="RYS241" s="89"/>
      <c r="RYT241" s="89"/>
      <c r="RYU241" s="89"/>
      <c r="RYV241" s="89"/>
      <c r="RYW241" s="89"/>
      <c r="RYX241" s="89"/>
      <c r="RYY241" s="89"/>
      <c r="RZB241" s="89"/>
      <c r="RZE241" s="89"/>
      <c r="RZH241" s="89"/>
      <c r="RZK241" s="89"/>
      <c r="RZN241" s="89"/>
      <c r="RZZ241" s="89"/>
      <c r="SAC241" s="89"/>
      <c r="SAF241" s="89"/>
      <c r="SAI241" s="89"/>
      <c r="SAO241" s="89"/>
      <c r="SAR241" s="89"/>
      <c r="SAX241" s="89"/>
      <c r="SBA241" s="89"/>
      <c r="SBD241" s="89"/>
      <c r="SBG241" s="89"/>
      <c r="SBM241" s="89"/>
      <c r="SBP241" s="89"/>
      <c r="SBV241" s="89"/>
      <c r="SBX241" s="89"/>
      <c r="SBY241" s="89"/>
      <c r="SCA241" s="89"/>
      <c r="SCD241" s="89"/>
      <c r="SCG241" s="89"/>
      <c r="SCR241" s="89"/>
      <c r="SCT241" s="89"/>
      <c r="SDF241" s="89"/>
      <c r="SDI241" s="89"/>
      <c r="SDQ241" s="89"/>
      <c r="SEK241" s="89"/>
      <c r="SEM241" s="89"/>
      <c r="SEN241" s="89"/>
      <c r="SEO241" s="89"/>
      <c r="SEP241" s="89"/>
      <c r="SEQ241" s="89"/>
      <c r="SER241" s="89"/>
      <c r="SFJ241" s="89"/>
      <c r="SFK241" s="89"/>
      <c r="SFN241" s="89"/>
      <c r="SFQ241" s="89"/>
      <c r="SFS241" s="89"/>
      <c r="SFU241" s="89"/>
      <c r="SFX241" s="89"/>
      <c r="SGA241" s="89"/>
      <c r="SGD241" s="89"/>
      <c r="SGJ241" s="89"/>
      <c r="SGM241" s="89"/>
      <c r="SGP241" s="89"/>
      <c r="SGU241" s="89"/>
      <c r="SHI241" s="89"/>
      <c r="SHJ241" s="89"/>
      <c r="SHK241" s="89"/>
      <c r="SHL241" s="89"/>
      <c r="SHM241" s="89"/>
      <c r="SHN241" s="89"/>
      <c r="SHO241" s="89"/>
      <c r="SHP241" s="89"/>
      <c r="SHQ241" s="89"/>
      <c r="SHR241" s="89"/>
      <c r="SHS241" s="89"/>
      <c r="SHT241" s="89"/>
      <c r="SHU241" s="89"/>
      <c r="SHV241" s="89"/>
      <c r="SHW241" s="89"/>
      <c r="SHX241" s="89"/>
      <c r="SHY241" s="89"/>
      <c r="SHZ241" s="89"/>
      <c r="SIA241" s="89"/>
      <c r="SIB241" s="89"/>
      <c r="SIC241" s="89"/>
      <c r="SID241" s="89"/>
      <c r="SIE241" s="89"/>
      <c r="SIF241" s="89"/>
      <c r="SIG241" s="89"/>
      <c r="SIH241" s="89"/>
      <c r="SII241" s="89"/>
      <c r="SIJ241" s="89"/>
      <c r="SIK241" s="89"/>
      <c r="SIL241" s="89"/>
      <c r="SIM241" s="89"/>
      <c r="SIN241" s="89"/>
      <c r="SIO241" s="89"/>
      <c r="SIP241" s="89"/>
      <c r="SIQ241" s="89"/>
      <c r="SIR241" s="89"/>
      <c r="SIS241" s="89"/>
      <c r="SIT241" s="89"/>
      <c r="SIU241" s="89"/>
      <c r="SIX241" s="89"/>
      <c r="SJA241" s="89"/>
      <c r="SJD241" s="89"/>
      <c r="SJG241" s="89"/>
      <c r="SJJ241" s="89"/>
      <c r="SJV241" s="89"/>
      <c r="SJY241" s="89"/>
      <c r="SKB241" s="89"/>
      <c r="SKE241" s="89"/>
      <c r="SKK241" s="89"/>
      <c r="SKN241" s="89"/>
      <c r="SKT241" s="89"/>
      <c r="SKW241" s="89"/>
      <c r="SKZ241" s="89"/>
      <c r="SLC241" s="89"/>
      <c r="SLI241" s="89"/>
      <c r="SLL241" s="89"/>
      <c r="SLR241" s="89"/>
      <c r="SLT241" s="89"/>
      <c r="SLU241" s="89"/>
      <c r="SLW241" s="89"/>
      <c r="SLZ241" s="89"/>
      <c r="SMC241" s="89"/>
      <c r="SMN241" s="89"/>
      <c r="SMP241" s="89"/>
      <c r="SNB241" s="89"/>
      <c r="SNE241" s="89"/>
      <c r="SNM241" s="89"/>
      <c r="SOG241" s="89"/>
      <c r="SOI241" s="89"/>
      <c r="SOJ241" s="89"/>
      <c r="SOK241" s="89"/>
      <c r="SOL241" s="89"/>
      <c r="SOM241" s="89"/>
      <c r="SON241" s="89"/>
      <c r="SPF241" s="89"/>
      <c r="SPG241" s="89"/>
      <c r="SPJ241" s="89"/>
      <c r="SPM241" s="89"/>
      <c r="SPO241" s="89"/>
      <c r="SPQ241" s="89"/>
      <c r="SPT241" s="89"/>
      <c r="SPW241" s="89"/>
      <c r="SPZ241" s="89"/>
      <c r="SQF241" s="89"/>
      <c r="SQI241" s="89"/>
      <c r="SQL241" s="89"/>
      <c r="SQQ241" s="89"/>
      <c r="SRE241" s="89"/>
      <c r="SRF241" s="89"/>
      <c r="SRG241" s="89"/>
      <c r="SRH241" s="89"/>
      <c r="SRI241" s="89"/>
      <c r="SRJ241" s="89"/>
      <c r="SRK241" s="89"/>
      <c r="SRL241" s="89"/>
      <c r="SRM241" s="89"/>
      <c r="SRN241" s="89"/>
      <c r="SRO241" s="89"/>
      <c r="SRP241" s="89"/>
      <c r="SRQ241" s="89"/>
      <c r="SRR241" s="89"/>
      <c r="SRS241" s="89"/>
      <c r="SRT241" s="89"/>
      <c r="SRU241" s="89"/>
      <c r="SRV241" s="89"/>
      <c r="SRW241" s="89"/>
      <c r="SRX241" s="89"/>
      <c r="SRY241" s="89"/>
      <c r="SRZ241" s="89"/>
      <c r="SSA241" s="89"/>
      <c r="SSB241" s="89"/>
      <c r="SSC241" s="89"/>
      <c r="SSD241" s="89"/>
      <c r="SSE241" s="89"/>
      <c r="SSF241" s="89"/>
      <c r="SSG241" s="89"/>
      <c r="SSH241" s="89"/>
      <c r="SSI241" s="89"/>
      <c r="SSJ241" s="89"/>
      <c r="SSK241" s="89"/>
      <c r="SSL241" s="89"/>
      <c r="SSM241" s="89"/>
      <c r="SSN241" s="89"/>
      <c r="SSO241" s="89"/>
      <c r="SSP241" s="89"/>
      <c r="SSQ241" s="89"/>
      <c r="SST241" s="89"/>
      <c r="SSW241" s="89"/>
      <c r="SSZ241" s="89"/>
      <c r="STC241" s="89"/>
      <c r="STF241" s="89"/>
      <c r="STR241" s="89"/>
      <c r="STU241" s="89"/>
      <c r="STX241" s="89"/>
      <c r="SUA241" s="89"/>
      <c r="SUG241" s="89"/>
      <c r="SUJ241" s="89"/>
      <c r="SUP241" s="89"/>
      <c r="SUS241" s="89"/>
      <c r="SUV241" s="89"/>
      <c r="SUY241" s="89"/>
      <c r="SVE241" s="89"/>
      <c r="SVH241" s="89"/>
      <c r="SVN241" s="89"/>
      <c r="SVP241" s="89"/>
      <c r="SVQ241" s="89"/>
      <c r="SVS241" s="89"/>
      <c r="SVV241" s="89"/>
      <c r="SVY241" s="89"/>
      <c r="SWJ241" s="89"/>
      <c r="SWL241" s="89"/>
      <c r="SWX241" s="89"/>
      <c r="SXA241" s="89"/>
      <c r="SXI241" s="89"/>
      <c r="SYC241" s="89"/>
      <c r="SYE241" s="89"/>
      <c r="SYF241" s="89"/>
      <c r="SYG241" s="89"/>
      <c r="SYH241" s="89"/>
      <c r="SYI241" s="89"/>
      <c r="SYJ241" s="89"/>
      <c r="SZB241" s="89"/>
      <c r="SZC241" s="89"/>
      <c r="SZF241" s="89"/>
      <c r="SZI241" s="89"/>
      <c r="SZK241" s="89"/>
      <c r="SZM241" s="89"/>
      <c r="SZP241" s="89"/>
      <c r="SZS241" s="89"/>
      <c r="SZV241" s="89"/>
      <c r="TAB241" s="89"/>
      <c r="TAE241" s="89"/>
      <c r="TAH241" s="89"/>
      <c r="TAM241" s="89"/>
      <c r="TBA241" s="89"/>
      <c r="TBB241" s="89"/>
      <c r="TBC241" s="89"/>
      <c r="TBD241" s="89"/>
      <c r="TBE241" s="89"/>
      <c r="TBF241" s="89"/>
      <c r="TBG241" s="89"/>
      <c r="TBH241" s="89"/>
      <c r="TBI241" s="89"/>
      <c r="TBJ241" s="89"/>
      <c r="TBK241" s="89"/>
      <c r="TBL241" s="89"/>
      <c r="TBM241" s="89"/>
      <c r="TBN241" s="89"/>
      <c r="TBO241" s="89"/>
      <c r="TBP241" s="89"/>
      <c r="TBQ241" s="89"/>
      <c r="TBR241" s="89"/>
      <c r="TBS241" s="89"/>
      <c r="TBT241" s="89"/>
      <c r="TBU241" s="89"/>
      <c r="TBV241" s="89"/>
      <c r="TBW241" s="89"/>
      <c r="TBX241" s="89"/>
      <c r="TBY241" s="89"/>
      <c r="TBZ241" s="89"/>
      <c r="TCA241" s="89"/>
      <c r="TCB241" s="89"/>
      <c r="TCC241" s="89"/>
      <c r="TCD241" s="89"/>
      <c r="TCE241" s="89"/>
      <c r="TCF241" s="89"/>
      <c r="TCG241" s="89"/>
      <c r="TCH241" s="89"/>
      <c r="TCI241" s="89"/>
      <c r="TCJ241" s="89"/>
      <c r="TCK241" s="89"/>
      <c r="TCL241" s="89"/>
      <c r="TCM241" s="89"/>
      <c r="TCP241" s="89"/>
      <c r="TCS241" s="89"/>
      <c r="TCV241" s="89"/>
      <c r="TCY241" s="89"/>
      <c r="TDB241" s="89"/>
      <c r="TDN241" s="89"/>
      <c r="TDQ241" s="89"/>
      <c r="TDT241" s="89"/>
      <c r="TDW241" s="89"/>
      <c r="TEC241" s="89"/>
      <c r="TEF241" s="89"/>
      <c r="TEL241" s="89"/>
      <c r="TEO241" s="89"/>
      <c r="TER241" s="89"/>
      <c r="TEU241" s="89"/>
      <c r="TFA241" s="89"/>
      <c r="TFD241" s="89"/>
      <c r="TFJ241" s="89"/>
      <c r="TFL241" s="89"/>
      <c r="TFM241" s="89"/>
      <c r="TFO241" s="89"/>
      <c r="TFR241" s="89"/>
      <c r="TFU241" s="89"/>
      <c r="TGF241" s="89"/>
      <c r="TGH241" s="89"/>
      <c r="TGT241" s="89"/>
      <c r="TGW241" s="89"/>
      <c r="THE241" s="89"/>
      <c r="THY241" s="89"/>
      <c r="TIA241" s="89"/>
      <c r="TIB241" s="89"/>
      <c r="TIC241" s="89"/>
      <c r="TID241" s="89"/>
      <c r="TIE241" s="89"/>
      <c r="TIF241" s="89"/>
      <c r="TIX241" s="89"/>
      <c r="TIY241" s="89"/>
      <c r="TJB241" s="89"/>
      <c r="TJE241" s="89"/>
      <c r="TJG241" s="89"/>
      <c r="TJI241" s="89"/>
      <c r="TJL241" s="89"/>
      <c r="TJO241" s="89"/>
      <c r="TJR241" s="89"/>
      <c r="TJX241" s="89"/>
      <c r="TKA241" s="89"/>
      <c r="TKD241" s="89"/>
      <c r="TKI241" s="89"/>
      <c r="TKW241" s="89"/>
      <c r="TKX241" s="89"/>
      <c r="TKY241" s="89"/>
      <c r="TKZ241" s="89"/>
      <c r="TLA241" s="89"/>
      <c r="TLB241" s="89"/>
      <c r="TLC241" s="89"/>
      <c r="TLD241" s="89"/>
      <c r="TLE241" s="89"/>
      <c r="TLF241" s="89"/>
      <c r="TLG241" s="89"/>
      <c r="TLH241" s="89"/>
      <c r="TLI241" s="89"/>
      <c r="TLJ241" s="89"/>
      <c r="TLK241" s="89"/>
      <c r="TLL241" s="89"/>
      <c r="TLM241" s="89"/>
      <c r="TLN241" s="89"/>
      <c r="TLO241" s="89"/>
      <c r="TLP241" s="89"/>
      <c r="TLQ241" s="89"/>
      <c r="TLR241" s="89"/>
      <c r="TLS241" s="89"/>
      <c r="TLT241" s="89"/>
      <c r="TLU241" s="89"/>
      <c r="TLV241" s="89"/>
      <c r="TLW241" s="89"/>
      <c r="TLX241" s="89"/>
      <c r="TLY241" s="89"/>
      <c r="TLZ241" s="89"/>
      <c r="TMA241" s="89"/>
      <c r="TMB241" s="89"/>
      <c r="TMC241" s="89"/>
      <c r="TMD241" s="89"/>
      <c r="TME241" s="89"/>
      <c r="TMF241" s="89"/>
      <c r="TMG241" s="89"/>
      <c r="TMH241" s="89"/>
      <c r="TMI241" s="89"/>
      <c r="TML241" s="89"/>
      <c r="TMO241" s="89"/>
      <c r="TMR241" s="89"/>
      <c r="TMU241" s="89"/>
      <c r="TMX241" s="89"/>
      <c r="TNJ241" s="89"/>
      <c r="TNM241" s="89"/>
      <c r="TNP241" s="89"/>
      <c r="TNS241" s="89"/>
      <c r="TNY241" s="89"/>
      <c r="TOB241" s="89"/>
      <c r="TOH241" s="89"/>
      <c r="TOK241" s="89"/>
      <c r="TON241" s="89"/>
      <c r="TOQ241" s="89"/>
      <c r="TOW241" s="89"/>
      <c r="TOZ241" s="89"/>
      <c r="TPF241" s="89"/>
      <c r="TPH241" s="89"/>
      <c r="TPI241" s="89"/>
      <c r="TPK241" s="89"/>
      <c r="TPN241" s="89"/>
      <c r="TPQ241" s="89"/>
      <c r="TQB241" s="89"/>
      <c r="TQD241" s="89"/>
      <c r="TQP241" s="89"/>
      <c r="TQS241" s="89"/>
      <c r="TRA241" s="89"/>
      <c r="TRU241" s="89"/>
      <c r="TRW241" s="89"/>
      <c r="TRX241" s="89"/>
      <c r="TRY241" s="89"/>
      <c r="TRZ241" s="89"/>
      <c r="TSA241" s="89"/>
      <c r="TSB241" s="89"/>
      <c r="TST241" s="89"/>
      <c r="TSU241" s="89"/>
      <c r="TSX241" s="89"/>
      <c r="TTA241" s="89"/>
      <c r="TTC241" s="89"/>
      <c r="TTE241" s="89"/>
      <c r="TTH241" s="89"/>
      <c r="TTK241" s="89"/>
      <c r="TTN241" s="89"/>
      <c r="TTT241" s="89"/>
      <c r="TTW241" s="89"/>
      <c r="TTZ241" s="89"/>
      <c r="TUE241" s="89"/>
      <c r="TUS241" s="89"/>
      <c r="TUT241" s="89"/>
      <c r="TUU241" s="89"/>
      <c r="TUV241" s="89"/>
      <c r="TUW241" s="89"/>
      <c r="TUX241" s="89"/>
      <c r="TUY241" s="89"/>
      <c r="TUZ241" s="89"/>
      <c r="TVA241" s="89"/>
      <c r="TVB241" s="89"/>
      <c r="TVC241" s="89"/>
      <c r="TVD241" s="89"/>
      <c r="TVE241" s="89"/>
      <c r="TVF241" s="89"/>
      <c r="TVG241" s="89"/>
      <c r="TVH241" s="89"/>
      <c r="TVI241" s="89"/>
      <c r="TVJ241" s="89"/>
      <c r="TVK241" s="89"/>
      <c r="TVL241" s="89"/>
      <c r="TVM241" s="89"/>
      <c r="TVN241" s="89"/>
      <c r="TVO241" s="89"/>
      <c r="TVP241" s="89"/>
      <c r="TVQ241" s="89"/>
      <c r="TVR241" s="89"/>
      <c r="TVS241" s="89"/>
      <c r="TVT241" s="89"/>
      <c r="TVU241" s="89"/>
      <c r="TVV241" s="89"/>
      <c r="TVW241" s="89"/>
      <c r="TVX241" s="89"/>
      <c r="TVY241" s="89"/>
      <c r="TVZ241" s="89"/>
      <c r="TWA241" s="89"/>
      <c r="TWB241" s="89"/>
      <c r="TWC241" s="89"/>
      <c r="TWD241" s="89"/>
      <c r="TWE241" s="89"/>
      <c r="TWH241" s="89"/>
      <c r="TWK241" s="89"/>
      <c r="TWN241" s="89"/>
      <c r="TWQ241" s="89"/>
      <c r="TWT241" s="89"/>
      <c r="TXF241" s="89"/>
      <c r="TXI241" s="89"/>
      <c r="TXL241" s="89"/>
      <c r="TXO241" s="89"/>
      <c r="TXU241" s="89"/>
      <c r="TXX241" s="89"/>
      <c r="TYD241" s="89"/>
      <c r="TYG241" s="89"/>
      <c r="TYJ241" s="89"/>
      <c r="TYM241" s="89"/>
      <c r="TYS241" s="89"/>
      <c r="TYV241" s="89"/>
      <c r="TZB241" s="89"/>
      <c r="TZD241" s="89"/>
      <c r="TZE241" s="89"/>
      <c r="TZG241" s="89"/>
      <c r="TZJ241" s="89"/>
      <c r="TZM241" s="89"/>
      <c r="TZX241" s="89"/>
      <c r="TZZ241" s="89"/>
      <c r="UAL241" s="89"/>
      <c r="UAO241" s="89"/>
      <c r="UAW241" s="89"/>
      <c r="UBQ241" s="89"/>
      <c r="UBS241" s="89"/>
      <c r="UBT241" s="89"/>
      <c r="UBU241" s="89"/>
      <c r="UBV241" s="89"/>
      <c r="UBW241" s="89"/>
      <c r="UBX241" s="89"/>
      <c r="UCP241" s="89"/>
      <c r="UCQ241" s="89"/>
      <c r="UCT241" s="89"/>
      <c r="UCW241" s="89"/>
      <c r="UCY241" s="89"/>
      <c r="UDA241" s="89"/>
      <c r="UDD241" s="89"/>
      <c r="UDG241" s="89"/>
      <c r="UDJ241" s="89"/>
      <c r="UDP241" s="89"/>
      <c r="UDS241" s="89"/>
      <c r="UDV241" s="89"/>
      <c r="UEA241" s="89"/>
      <c r="UEO241" s="89"/>
      <c r="UEP241" s="89"/>
      <c r="UEQ241" s="89"/>
      <c r="UER241" s="89"/>
      <c r="UES241" s="89"/>
      <c r="UET241" s="89"/>
      <c r="UEU241" s="89"/>
      <c r="UEV241" s="89"/>
      <c r="UEW241" s="89"/>
      <c r="UEX241" s="89"/>
      <c r="UEY241" s="89"/>
      <c r="UEZ241" s="89"/>
      <c r="UFA241" s="89"/>
      <c r="UFB241" s="89"/>
      <c r="UFC241" s="89"/>
      <c r="UFD241" s="89"/>
      <c r="UFE241" s="89"/>
      <c r="UFF241" s="89"/>
      <c r="UFG241" s="89"/>
      <c r="UFH241" s="89"/>
      <c r="UFI241" s="89"/>
      <c r="UFJ241" s="89"/>
      <c r="UFK241" s="89"/>
      <c r="UFL241" s="89"/>
      <c r="UFM241" s="89"/>
      <c r="UFN241" s="89"/>
      <c r="UFO241" s="89"/>
      <c r="UFP241" s="89"/>
      <c r="UFQ241" s="89"/>
      <c r="UFR241" s="89"/>
      <c r="UFS241" s="89"/>
      <c r="UFT241" s="89"/>
      <c r="UFU241" s="89"/>
      <c r="UFV241" s="89"/>
      <c r="UFW241" s="89"/>
      <c r="UFX241" s="89"/>
      <c r="UFY241" s="89"/>
      <c r="UFZ241" s="89"/>
      <c r="UGA241" s="89"/>
      <c r="UGD241" s="89"/>
      <c r="UGG241" s="89"/>
      <c r="UGJ241" s="89"/>
      <c r="UGM241" s="89"/>
      <c r="UGP241" s="89"/>
      <c r="UHB241" s="89"/>
      <c r="UHE241" s="89"/>
      <c r="UHH241" s="89"/>
      <c r="UHK241" s="89"/>
      <c r="UHQ241" s="89"/>
      <c r="UHT241" s="89"/>
      <c r="UHZ241" s="89"/>
      <c r="UIC241" s="89"/>
      <c r="UIF241" s="89"/>
      <c r="UII241" s="89"/>
      <c r="UIO241" s="89"/>
      <c r="UIR241" s="89"/>
      <c r="UIX241" s="89"/>
      <c r="UIZ241" s="89"/>
      <c r="UJA241" s="89"/>
      <c r="UJC241" s="89"/>
      <c r="UJF241" s="89"/>
      <c r="UJI241" s="89"/>
      <c r="UJT241" s="89"/>
      <c r="UJV241" s="89"/>
      <c r="UKH241" s="89"/>
      <c r="UKK241" s="89"/>
      <c r="UKS241" s="89"/>
      <c r="ULM241" s="89"/>
      <c r="ULO241" s="89"/>
      <c r="ULP241" s="89"/>
      <c r="ULQ241" s="89"/>
      <c r="ULR241" s="89"/>
      <c r="ULS241" s="89"/>
      <c r="ULT241" s="89"/>
      <c r="UML241" s="89"/>
      <c r="UMM241" s="89"/>
      <c r="UMP241" s="89"/>
      <c r="UMS241" s="89"/>
      <c r="UMU241" s="89"/>
      <c r="UMW241" s="89"/>
      <c r="UMZ241" s="89"/>
      <c r="UNC241" s="89"/>
      <c r="UNF241" s="89"/>
      <c r="UNL241" s="89"/>
      <c r="UNO241" s="89"/>
      <c r="UNR241" s="89"/>
      <c r="UNW241" s="89"/>
      <c r="UOK241" s="89"/>
      <c r="UOL241" s="89"/>
      <c r="UOM241" s="89"/>
      <c r="UON241" s="89"/>
      <c r="UOO241" s="89"/>
      <c r="UOP241" s="89"/>
      <c r="UOQ241" s="89"/>
      <c r="UOR241" s="89"/>
      <c r="UOS241" s="89"/>
      <c r="UOT241" s="89"/>
      <c r="UOU241" s="89"/>
      <c r="UOV241" s="89"/>
      <c r="UOW241" s="89"/>
      <c r="UOX241" s="89"/>
      <c r="UOY241" s="89"/>
      <c r="UOZ241" s="89"/>
      <c r="UPA241" s="89"/>
      <c r="UPB241" s="89"/>
      <c r="UPC241" s="89"/>
      <c r="UPD241" s="89"/>
      <c r="UPE241" s="89"/>
      <c r="UPF241" s="89"/>
      <c r="UPG241" s="89"/>
      <c r="UPH241" s="89"/>
      <c r="UPI241" s="89"/>
      <c r="UPJ241" s="89"/>
      <c r="UPK241" s="89"/>
      <c r="UPL241" s="89"/>
      <c r="UPM241" s="89"/>
      <c r="UPN241" s="89"/>
      <c r="UPO241" s="89"/>
      <c r="UPP241" s="89"/>
      <c r="UPQ241" s="89"/>
      <c r="UPR241" s="89"/>
      <c r="UPS241" s="89"/>
      <c r="UPT241" s="89"/>
      <c r="UPU241" s="89"/>
      <c r="UPV241" s="89"/>
      <c r="UPW241" s="89"/>
      <c r="UPZ241" s="89"/>
      <c r="UQC241" s="89"/>
      <c r="UQF241" s="89"/>
      <c r="UQI241" s="89"/>
      <c r="UQL241" s="89"/>
      <c r="UQX241" s="89"/>
      <c r="URA241" s="89"/>
      <c r="URD241" s="89"/>
      <c r="URG241" s="89"/>
      <c r="URM241" s="89"/>
      <c r="URP241" s="89"/>
      <c r="URV241" s="89"/>
      <c r="URY241" s="89"/>
      <c r="USB241" s="89"/>
      <c r="USE241" s="89"/>
      <c r="USK241" s="89"/>
      <c r="USN241" s="89"/>
      <c r="UST241" s="89"/>
      <c r="USV241" s="89"/>
      <c r="USW241" s="89"/>
      <c r="USY241" s="89"/>
      <c r="UTB241" s="89"/>
      <c r="UTE241" s="89"/>
      <c r="UTP241" s="89"/>
      <c r="UTR241" s="89"/>
      <c r="UUD241" s="89"/>
      <c r="UUG241" s="89"/>
      <c r="UUO241" s="89"/>
      <c r="UVI241" s="89"/>
      <c r="UVK241" s="89"/>
      <c r="UVL241" s="89"/>
      <c r="UVM241" s="89"/>
      <c r="UVN241" s="89"/>
      <c r="UVO241" s="89"/>
      <c r="UVP241" s="89"/>
      <c r="UWH241" s="89"/>
      <c r="UWI241" s="89"/>
      <c r="UWL241" s="89"/>
      <c r="UWO241" s="89"/>
      <c r="UWQ241" s="89"/>
      <c r="UWS241" s="89"/>
      <c r="UWV241" s="89"/>
      <c r="UWY241" s="89"/>
      <c r="UXB241" s="89"/>
      <c r="UXH241" s="89"/>
      <c r="UXK241" s="89"/>
      <c r="UXN241" s="89"/>
      <c r="UXS241" s="89"/>
      <c r="UYG241" s="89"/>
      <c r="UYH241" s="89"/>
      <c r="UYI241" s="89"/>
      <c r="UYJ241" s="89"/>
      <c r="UYK241" s="89"/>
      <c r="UYL241" s="89"/>
      <c r="UYM241" s="89"/>
      <c r="UYN241" s="89"/>
      <c r="UYO241" s="89"/>
      <c r="UYP241" s="89"/>
      <c r="UYQ241" s="89"/>
      <c r="UYR241" s="89"/>
      <c r="UYS241" s="89"/>
      <c r="UYT241" s="89"/>
      <c r="UYU241" s="89"/>
      <c r="UYV241" s="89"/>
      <c r="UYW241" s="89"/>
      <c r="UYX241" s="89"/>
      <c r="UYY241" s="89"/>
      <c r="UYZ241" s="89"/>
      <c r="UZA241" s="89"/>
      <c r="UZB241" s="89"/>
      <c r="UZC241" s="89"/>
      <c r="UZD241" s="89"/>
      <c r="UZE241" s="89"/>
      <c r="UZF241" s="89"/>
      <c r="UZG241" s="89"/>
      <c r="UZH241" s="89"/>
      <c r="UZI241" s="89"/>
      <c r="UZJ241" s="89"/>
      <c r="UZK241" s="89"/>
      <c r="UZL241" s="89"/>
      <c r="UZM241" s="89"/>
      <c r="UZN241" s="89"/>
      <c r="UZO241" s="89"/>
      <c r="UZP241" s="89"/>
      <c r="UZQ241" s="89"/>
      <c r="UZR241" s="89"/>
      <c r="UZS241" s="89"/>
      <c r="UZV241" s="89"/>
      <c r="UZY241" s="89"/>
      <c r="VAB241" s="89"/>
      <c r="VAE241" s="89"/>
      <c r="VAH241" s="89"/>
      <c r="VAT241" s="89"/>
      <c r="VAW241" s="89"/>
      <c r="VAZ241" s="89"/>
      <c r="VBC241" s="89"/>
      <c r="VBI241" s="89"/>
      <c r="VBL241" s="89"/>
      <c r="VBR241" s="89"/>
      <c r="VBU241" s="89"/>
      <c r="VBX241" s="89"/>
      <c r="VCA241" s="89"/>
      <c r="VCG241" s="89"/>
      <c r="VCJ241" s="89"/>
      <c r="VCP241" s="89"/>
      <c r="VCR241" s="89"/>
      <c r="VCS241" s="89"/>
      <c r="VCU241" s="89"/>
      <c r="VCX241" s="89"/>
      <c r="VDA241" s="89"/>
      <c r="VDL241" s="89"/>
      <c r="VDN241" s="89"/>
      <c r="VDZ241" s="89"/>
      <c r="VEC241" s="89"/>
      <c r="VEK241" s="89"/>
      <c r="VFE241" s="89"/>
      <c r="VFG241" s="89"/>
      <c r="VFH241" s="89"/>
      <c r="VFI241" s="89"/>
      <c r="VFJ241" s="89"/>
      <c r="VFK241" s="89"/>
      <c r="VFL241" s="89"/>
      <c r="VGD241" s="89"/>
      <c r="VGE241" s="89"/>
      <c r="VGH241" s="89"/>
      <c r="VGK241" s="89"/>
      <c r="VGM241" s="89"/>
      <c r="VGO241" s="89"/>
      <c r="VGR241" s="89"/>
      <c r="VGU241" s="89"/>
      <c r="VGX241" s="89"/>
      <c r="VHD241" s="89"/>
      <c r="VHG241" s="89"/>
      <c r="VHJ241" s="89"/>
      <c r="VHO241" s="89"/>
      <c r="VIC241" s="89"/>
      <c r="VID241" s="89"/>
      <c r="VIE241" s="89"/>
      <c r="VIF241" s="89"/>
      <c r="VIG241" s="89"/>
      <c r="VIH241" s="89"/>
      <c r="VII241" s="89"/>
      <c r="VIJ241" s="89"/>
      <c r="VIK241" s="89"/>
      <c r="VIL241" s="89"/>
      <c r="VIM241" s="89"/>
      <c r="VIN241" s="89"/>
      <c r="VIO241" s="89"/>
      <c r="VIP241" s="89"/>
      <c r="VIQ241" s="89"/>
      <c r="VIR241" s="89"/>
      <c r="VIS241" s="89"/>
      <c r="VIT241" s="89"/>
      <c r="VIU241" s="89"/>
      <c r="VIV241" s="89"/>
      <c r="VIW241" s="89"/>
      <c r="VIX241" s="89"/>
      <c r="VIY241" s="89"/>
      <c r="VIZ241" s="89"/>
      <c r="VJA241" s="89"/>
      <c r="VJB241" s="89"/>
      <c r="VJC241" s="89"/>
      <c r="VJD241" s="89"/>
      <c r="VJE241" s="89"/>
      <c r="VJF241" s="89"/>
      <c r="VJG241" s="89"/>
      <c r="VJH241" s="89"/>
      <c r="VJI241" s="89"/>
      <c r="VJJ241" s="89"/>
      <c r="VJK241" s="89"/>
      <c r="VJL241" s="89"/>
      <c r="VJM241" s="89"/>
      <c r="VJN241" s="89"/>
      <c r="VJO241" s="89"/>
      <c r="VJR241" s="89"/>
      <c r="VJU241" s="89"/>
      <c r="VJX241" s="89"/>
      <c r="VKA241" s="89"/>
      <c r="VKD241" s="89"/>
      <c r="VKP241" s="89"/>
      <c r="VKS241" s="89"/>
      <c r="VKV241" s="89"/>
      <c r="VKY241" s="89"/>
      <c r="VLE241" s="89"/>
      <c r="VLH241" s="89"/>
      <c r="VLN241" s="89"/>
      <c r="VLQ241" s="89"/>
      <c r="VLT241" s="89"/>
      <c r="VLW241" s="89"/>
      <c r="VMC241" s="89"/>
      <c r="VMF241" s="89"/>
      <c r="VML241" s="89"/>
      <c r="VMN241" s="89"/>
      <c r="VMO241" s="89"/>
      <c r="VMQ241" s="89"/>
      <c r="VMT241" s="89"/>
      <c r="VMW241" s="89"/>
      <c r="VNH241" s="89"/>
      <c r="VNJ241" s="89"/>
      <c r="VNV241" s="89"/>
      <c r="VNY241" s="89"/>
      <c r="VOG241" s="89"/>
      <c r="VPA241" s="89"/>
      <c r="VPC241" s="89"/>
      <c r="VPD241" s="89"/>
      <c r="VPE241" s="89"/>
      <c r="VPF241" s="89"/>
      <c r="VPG241" s="89"/>
      <c r="VPH241" s="89"/>
      <c r="VPZ241" s="89"/>
      <c r="VQA241" s="89"/>
      <c r="VQD241" s="89"/>
      <c r="VQG241" s="89"/>
      <c r="VQI241" s="89"/>
      <c r="VQK241" s="89"/>
      <c r="VQN241" s="89"/>
      <c r="VQQ241" s="89"/>
      <c r="VQT241" s="89"/>
      <c r="VQZ241" s="89"/>
      <c r="VRC241" s="89"/>
      <c r="VRF241" s="89"/>
      <c r="VRK241" s="89"/>
      <c r="VRY241" s="89"/>
      <c r="VRZ241" s="89"/>
      <c r="VSA241" s="89"/>
      <c r="VSB241" s="89"/>
      <c r="VSC241" s="89"/>
      <c r="VSD241" s="89"/>
      <c r="VSE241" s="89"/>
      <c r="VSF241" s="89"/>
      <c r="VSG241" s="89"/>
      <c r="VSH241" s="89"/>
      <c r="VSI241" s="89"/>
      <c r="VSJ241" s="89"/>
      <c r="VSK241" s="89"/>
      <c r="VSL241" s="89"/>
      <c r="VSM241" s="89"/>
      <c r="VSN241" s="89"/>
      <c r="VSO241" s="89"/>
      <c r="VSP241" s="89"/>
      <c r="VSQ241" s="89"/>
      <c r="VSR241" s="89"/>
      <c r="VSS241" s="89"/>
      <c r="VST241" s="89"/>
      <c r="VSU241" s="89"/>
      <c r="VSV241" s="89"/>
      <c r="VSW241" s="89"/>
      <c r="VSX241" s="89"/>
      <c r="VSY241" s="89"/>
      <c r="VSZ241" s="89"/>
      <c r="VTA241" s="89"/>
      <c r="VTB241" s="89"/>
      <c r="VTC241" s="89"/>
      <c r="VTD241" s="89"/>
      <c r="VTE241" s="89"/>
      <c r="VTF241" s="89"/>
      <c r="VTG241" s="89"/>
      <c r="VTH241" s="89"/>
      <c r="VTI241" s="89"/>
      <c r="VTJ241" s="89"/>
      <c r="VTK241" s="89"/>
      <c r="VTN241" s="89"/>
      <c r="VTQ241" s="89"/>
      <c r="VTT241" s="89"/>
      <c r="VTW241" s="89"/>
      <c r="VTZ241" s="89"/>
      <c r="VUL241" s="89"/>
      <c r="VUO241" s="89"/>
      <c r="VUR241" s="89"/>
      <c r="VUU241" s="89"/>
      <c r="VVA241" s="89"/>
      <c r="VVD241" s="89"/>
      <c r="VVJ241" s="89"/>
      <c r="VVM241" s="89"/>
      <c r="VVP241" s="89"/>
      <c r="VVS241" s="89"/>
      <c r="VVY241" s="89"/>
      <c r="VWB241" s="89"/>
      <c r="VWH241" s="89"/>
      <c r="VWJ241" s="89"/>
      <c r="VWK241" s="89"/>
      <c r="VWM241" s="89"/>
      <c r="VWP241" s="89"/>
      <c r="VWS241" s="89"/>
      <c r="VXD241" s="89"/>
      <c r="VXF241" s="89"/>
      <c r="VXR241" s="89"/>
      <c r="VXU241" s="89"/>
      <c r="VYC241" s="89"/>
      <c r="VYW241" s="89"/>
      <c r="VYY241" s="89"/>
      <c r="VYZ241" s="89"/>
      <c r="VZA241" s="89"/>
      <c r="VZB241" s="89"/>
      <c r="VZC241" s="89"/>
      <c r="VZD241" s="89"/>
      <c r="VZV241" s="89"/>
      <c r="VZW241" s="89"/>
      <c r="VZZ241" s="89"/>
      <c r="WAC241" s="89"/>
      <c r="WAE241" s="89"/>
      <c r="WAG241" s="89"/>
      <c r="WAJ241" s="89"/>
      <c r="WAM241" s="89"/>
      <c r="WAP241" s="89"/>
      <c r="WAV241" s="89"/>
      <c r="WAY241" s="89"/>
      <c r="WBB241" s="89"/>
      <c r="WBG241" s="89"/>
      <c r="WBU241" s="89"/>
      <c r="WBV241" s="89"/>
      <c r="WBW241" s="89"/>
      <c r="WBX241" s="89"/>
      <c r="WBY241" s="89"/>
      <c r="WBZ241" s="89"/>
      <c r="WCA241" s="89"/>
      <c r="WCB241" s="89"/>
      <c r="WCC241" s="89"/>
      <c r="WCD241" s="89"/>
      <c r="WCE241" s="89"/>
      <c r="WCF241" s="89"/>
      <c r="WCG241" s="89"/>
      <c r="WCH241" s="89"/>
      <c r="WCI241" s="89"/>
      <c r="WCJ241" s="89"/>
      <c r="WCK241" s="89"/>
      <c r="WCL241" s="89"/>
      <c r="WCM241" s="89"/>
      <c r="WCN241" s="89"/>
      <c r="WCO241" s="89"/>
      <c r="WCP241" s="89"/>
      <c r="WCQ241" s="89"/>
      <c r="WCR241" s="89"/>
      <c r="WCS241" s="89"/>
      <c r="WCT241" s="89"/>
      <c r="WCU241" s="89"/>
      <c r="WCV241" s="89"/>
      <c r="WCW241" s="89"/>
      <c r="WCX241" s="89"/>
      <c r="WCY241" s="89"/>
      <c r="WCZ241" s="89"/>
      <c r="WDA241" s="89"/>
      <c r="WDB241" s="89"/>
      <c r="WDC241" s="89"/>
      <c r="WDD241" s="89"/>
      <c r="WDE241" s="89"/>
      <c r="WDF241" s="89"/>
      <c r="WDG241" s="89"/>
      <c r="WDJ241" s="89"/>
      <c r="WDM241" s="89"/>
      <c r="WDP241" s="89"/>
      <c r="WDS241" s="89"/>
      <c r="WDV241" s="89"/>
      <c r="WEH241" s="89"/>
      <c r="WEK241" s="89"/>
      <c r="WEN241" s="89"/>
      <c r="WEQ241" s="89"/>
      <c r="WEW241" s="89"/>
      <c r="WEZ241" s="89"/>
      <c r="WFF241" s="89"/>
      <c r="WFI241" s="89"/>
      <c r="WFL241" s="89"/>
      <c r="WFO241" s="89"/>
      <c r="WFU241" s="89"/>
      <c r="WFX241" s="89"/>
      <c r="WGD241" s="89"/>
      <c r="WGF241" s="89"/>
      <c r="WGG241" s="89"/>
      <c r="WGI241" s="89"/>
      <c r="WGL241" s="89"/>
      <c r="WGO241" s="89"/>
      <c r="WGZ241" s="89"/>
      <c r="WHB241" s="89"/>
      <c r="WHN241" s="89"/>
      <c r="WHQ241" s="89"/>
      <c r="WHY241" s="89"/>
      <c r="WIS241" s="89"/>
      <c r="WIU241" s="89"/>
      <c r="WIV241" s="89"/>
      <c r="WIW241" s="89"/>
      <c r="WIX241" s="89"/>
      <c r="WIY241" s="89"/>
      <c r="WIZ241" s="89"/>
      <c r="WJR241" s="89"/>
      <c r="WJS241" s="89"/>
      <c r="WJV241" s="89"/>
      <c r="WJY241" s="89"/>
      <c r="WKA241" s="89"/>
      <c r="WKC241" s="89"/>
      <c r="WKF241" s="89"/>
      <c r="WKI241" s="89"/>
      <c r="WKL241" s="89"/>
      <c r="WKR241" s="89"/>
      <c r="WKU241" s="89"/>
      <c r="WKX241" s="89"/>
      <c r="WLC241" s="89"/>
      <c r="WLQ241" s="89"/>
      <c r="WLR241" s="89"/>
      <c r="WLS241" s="89"/>
      <c r="WLT241" s="89"/>
      <c r="WLU241" s="89"/>
      <c r="WLV241" s="89"/>
      <c r="WLW241" s="89"/>
      <c r="WLX241" s="89"/>
      <c r="WLY241" s="89"/>
      <c r="WLZ241" s="89"/>
      <c r="WMA241" s="89"/>
      <c r="WMB241" s="89"/>
      <c r="WMC241" s="89"/>
      <c r="WMD241" s="89"/>
      <c r="WME241" s="89"/>
      <c r="WMF241" s="89"/>
      <c r="WMG241" s="89"/>
      <c r="WMH241" s="89"/>
      <c r="WMI241" s="89"/>
      <c r="WMJ241" s="89"/>
      <c r="WMK241" s="89"/>
      <c r="WML241" s="89"/>
      <c r="WMM241" s="89"/>
      <c r="WMN241" s="89"/>
      <c r="WMO241" s="89"/>
      <c r="WMP241" s="89"/>
      <c r="WMQ241" s="89"/>
      <c r="WMR241" s="89"/>
      <c r="WMS241" s="89"/>
      <c r="WMT241" s="89"/>
      <c r="WMU241" s="89"/>
      <c r="WMV241" s="89"/>
      <c r="WMW241" s="89"/>
      <c r="WMX241" s="89"/>
      <c r="WMY241" s="89"/>
      <c r="WMZ241" s="89"/>
      <c r="WNA241" s="89"/>
      <c r="WNB241" s="89"/>
      <c r="WNC241" s="89"/>
      <c r="WNF241" s="89"/>
      <c r="WNI241" s="89"/>
      <c r="WNL241" s="89"/>
      <c r="WNO241" s="89"/>
      <c r="WNR241" s="89"/>
      <c r="WOD241" s="89"/>
      <c r="WOG241" s="89"/>
      <c r="WOJ241" s="89"/>
      <c r="WOM241" s="89"/>
      <c r="WOS241" s="89"/>
      <c r="WOV241" s="89"/>
      <c r="WPB241" s="89"/>
      <c r="WPE241" s="89"/>
      <c r="WPH241" s="89"/>
      <c r="WPK241" s="89"/>
      <c r="WPQ241" s="89"/>
      <c r="WPT241" s="89"/>
      <c r="WPZ241" s="89"/>
      <c r="WQB241" s="89"/>
      <c r="WQC241" s="89"/>
      <c r="WQE241" s="89"/>
      <c r="WQH241" s="89"/>
      <c r="WQK241" s="89"/>
      <c r="WQV241" s="89"/>
      <c r="WQX241" s="89"/>
      <c r="WRJ241" s="89"/>
      <c r="WRM241" s="89"/>
      <c r="WRU241" s="89"/>
      <c r="WSO241" s="89"/>
      <c r="WSQ241" s="89"/>
      <c r="WSR241" s="89"/>
      <c r="WSS241" s="89"/>
      <c r="WST241" s="89"/>
      <c r="WSU241" s="89"/>
      <c r="WSV241" s="89"/>
      <c r="WTN241" s="89"/>
      <c r="WTO241" s="89"/>
      <c r="WTR241" s="89"/>
      <c r="WTU241" s="89"/>
      <c r="WTW241" s="89"/>
      <c r="WTY241" s="89"/>
      <c r="WUB241" s="89"/>
      <c r="WUE241" s="89"/>
      <c r="WUH241" s="89"/>
      <c r="WUN241" s="89"/>
      <c r="WUQ241" s="89"/>
      <c r="WUT241" s="89"/>
      <c r="WUY241" s="89"/>
    </row>
    <row r="242" spans="1:1015 1029:2039 2053:3063 3077:4087 4101:5111 5125:6135 6149:7159 7173:8183 8197:9207 9221:10231 10245:11255 11269:12279 12293:13303 13317:14327 14341:15351 15365:16119" s="45" customFormat="1" ht="21.75" customHeight="1">
      <c r="A242" s="8" t="s">
        <v>32</v>
      </c>
      <c r="B242" s="82" t="s">
        <v>325</v>
      </c>
      <c r="C242" s="5">
        <v>5</v>
      </c>
      <c r="D242" s="59">
        <v>21000</v>
      </c>
      <c r="E242" s="83">
        <f t="shared" si="6"/>
        <v>105000</v>
      </c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T242" s="89"/>
      <c r="AW242" s="89"/>
      <c r="AZ242" s="89"/>
      <c r="BC242" s="89"/>
      <c r="BF242" s="89"/>
      <c r="BR242" s="89"/>
      <c r="BU242" s="89"/>
      <c r="BX242" s="89"/>
      <c r="CA242" s="89"/>
      <c r="CG242" s="89"/>
      <c r="CJ242" s="89"/>
      <c r="CP242" s="89"/>
      <c r="CS242" s="89"/>
      <c r="CV242" s="89"/>
      <c r="CY242" s="89"/>
      <c r="DE242" s="89"/>
      <c r="DH242" s="89"/>
      <c r="DN242" s="89"/>
      <c r="DP242" s="89"/>
      <c r="DQ242" s="89"/>
      <c r="DS242" s="89"/>
      <c r="DV242" s="89"/>
      <c r="DY242" s="89"/>
      <c r="EJ242" s="89"/>
      <c r="EL242" s="89"/>
      <c r="EX242" s="89"/>
      <c r="FA242" s="89"/>
      <c r="FI242" s="89"/>
      <c r="GC242" s="89"/>
      <c r="GE242" s="89"/>
      <c r="GF242" s="89"/>
      <c r="GG242" s="89"/>
      <c r="GH242" s="89"/>
      <c r="GI242" s="89"/>
      <c r="GJ242" s="89"/>
      <c r="HB242" s="89"/>
      <c r="HC242" s="89"/>
      <c r="HF242" s="89"/>
      <c r="HI242" s="89"/>
      <c r="HK242" s="89"/>
      <c r="HM242" s="89"/>
      <c r="HP242" s="89"/>
      <c r="HS242" s="89"/>
      <c r="HV242" s="89"/>
      <c r="IB242" s="89"/>
      <c r="IE242" s="89"/>
      <c r="IH242" s="89"/>
      <c r="IM242" s="89"/>
      <c r="JA242" s="89"/>
      <c r="JB242" s="89"/>
      <c r="JC242" s="89"/>
      <c r="JD242" s="89"/>
      <c r="JE242" s="89"/>
      <c r="JF242" s="89"/>
      <c r="JG242" s="89"/>
      <c r="JH242" s="89"/>
      <c r="JI242" s="89"/>
      <c r="JJ242" s="89"/>
      <c r="JK242" s="89"/>
      <c r="JL242" s="89"/>
      <c r="JM242" s="89"/>
      <c r="JN242" s="89"/>
      <c r="JO242" s="89"/>
      <c r="JP242" s="89"/>
      <c r="JQ242" s="89"/>
      <c r="JR242" s="89"/>
      <c r="JS242" s="89"/>
      <c r="JT242" s="89"/>
      <c r="JU242" s="89"/>
      <c r="JV242" s="89"/>
      <c r="JW242" s="89"/>
      <c r="JX242" s="89"/>
      <c r="JY242" s="89"/>
      <c r="JZ242" s="89"/>
      <c r="KA242" s="89"/>
      <c r="KB242" s="89"/>
      <c r="KC242" s="89"/>
      <c r="KD242" s="89"/>
      <c r="KE242" s="89"/>
      <c r="KF242" s="89"/>
      <c r="KG242" s="89"/>
      <c r="KH242" s="89"/>
      <c r="KI242" s="89"/>
      <c r="KJ242" s="89"/>
      <c r="KK242" s="89"/>
      <c r="KL242" s="89"/>
      <c r="KM242" s="89"/>
      <c r="KP242" s="89"/>
      <c r="KS242" s="89"/>
      <c r="KV242" s="89"/>
      <c r="KY242" s="89"/>
      <c r="LB242" s="89"/>
      <c r="LN242" s="89"/>
      <c r="LQ242" s="89"/>
      <c r="LT242" s="89"/>
      <c r="LW242" s="89"/>
      <c r="MC242" s="89"/>
      <c r="MF242" s="89"/>
      <c r="ML242" s="89"/>
      <c r="MO242" s="89"/>
      <c r="MR242" s="89"/>
      <c r="MU242" s="89"/>
      <c r="NA242" s="89"/>
      <c r="ND242" s="89"/>
      <c r="NJ242" s="89"/>
      <c r="NL242" s="89"/>
      <c r="NM242" s="89"/>
      <c r="NO242" s="89"/>
      <c r="NR242" s="89"/>
      <c r="NU242" s="89"/>
      <c r="OF242" s="89"/>
      <c r="OH242" s="89"/>
      <c r="OT242" s="89"/>
      <c r="OW242" s="89"/>
      <c r="PE242" s="89"/>
      <c r="PY242" s="89"/>
      <c r="QA242" s="89"/>
      <c r="QB242" s="89"/>
      <c r="QC242" s="89"/>
      <c r="QD242" s="89"/>
      <c r="QE242" s="89"/>
      <c r="QF242" s="89"/>
      <c r="QX242" s="89"/>
      <c r="QY242" s="89"/>
      <c r="RB242" s="89"/>
      <c r="RE242" s="89"/>
      <c r="RG242" s="89"/>
      <c r="RI242" s="89"/>
      <c r="RL242" s="89"/>
      <c r="RO242" s="89"/>
      <c r="RR242" s="89"/>
      <c r="RX242" s="89"/>
      <c r="SA242" s="89"/>
      <c r="SD242" s="89"/>
      <c r="SI242" s="89"/>
      <c r="SW242" s="89"/>
      <c r="SX242" s="89"/>
      <c r="SY242" s="89"/>
      <c r="SZ242" s="89"/>
      <c r="TA242" s="89"/>
      <c r="TB242" s="89"/>
      <c r="TC242" s="89"/>
      <c r="TD242" s="89"/>
      <c r="TE242" s="89"/>
      <c r="TF242" s="89"/>
      <c r="TG242" s="89"/>
      <c r="TH242" s="89"/>
      <c r="TI242" s="89"/>
      <c r="TJ242" s="89"/>
      <c r="TK242" s="89"/>
      <c r="TL242" s="89"/>
      <c r="TM242" s="89"/>
      <c r="TN242" s="89"/>
      <c r="TO242" s="89"/>
      <c r="TP242" s="89"/>
      <c r="TQ242" s="89"/>
      <c r="TR242" s="89"/>
      <c r="TS242" s="89"/>
      <c r="TT242" s="89"/>
      <c r="TU242" s="89"/>
      <c r="TV242" s="89"/>
      <c r="TW242" s="89"/>
      <c r="TX242" s="89"/>
      <c r="TY242" s="89"/>
      <c r="TZ242" s="89"/>
      <c r="UA242" s="89"/>
      <c r="UB242" s="89"/>
      <c r="UC242" s="89"/>
      <c r="UD242" s="89"/>
      <c r="UE242" s="89"/>
      <c r="UF242" s="89"/>
      <c r="UG242" s="89"/>
      <c r="UH242" s="89"/>
      <c r="UI242" s="89"/>
      <c r="UL242" s="89"/>
      <c r="UO242" s="89"/>
      <c r="UR242" s="89"/>
      <c r="UU242" s="89"/>
      <c r="UX242" s="89"/>
      <c r="VJ242" s="89"/>
      <c r="VM242" s="89"/>
      <c r="VP242" s="89"/>
      <c r="VS242" s="89"/>
      <c r="VY242" s="89"/>
      <c r="WB242" s="89"/>
      <c r="WH242" s="89"/>
      <c r="WK242" s="89"/>
      <c r="WN242" s="89"/>
      <c r="WQ242" s="89"/>
      <c r="WW242" s="89"/>
      <c r="WZ242" s="89"/>
      <c r="XF242" s="89"/>
      <c r="XH242" s="89"/>
      <c r="XI242" s="89"/>
      <c r="XK242" s="89"/>
      <c r="XN242" s="89"/>
      <c r="XQ242" s="89"/>
      <c r="YB242" s="89"/>
      <c r="YD242" s="89"/>
      <c r="YP242" s="89"/>
      <c r="YS242" s="89"/>
      <c r="ZA242" s="89"/>
      <c r="ZU242" s="89"/>
      <c r="ZW242" s="89"/>
      <c r="ZX242" s="89"/>
      <c r="ZY242" s="89"/>
      <c r="ZZ242" s="89"/>
      <c r="AAA242" s="89"/>
      <c r="AAB242" s="89"/>
      <c r="AAT242" s="89"/>
      <c r="AAU242" s="89"/>
      <c r="AAX242" s="89"/>
      <c r="ABA242" s="89"/>
      <c r="ABC242" s="89"/>
      <c r="ABE242" s="89"/>
      <c r="ABH242" s="89"/>
      <c r="ABK242" s="89"/>
      <c r="ABN242" s="89"/>
      <c r="ABT242" s="89"/>
      <c r="ABW242" s="89"/>
      <c r="ABZ242" s="89"/>
      <c r="ACE242" s="89"/>
      <c r="ACS242" s="89"/>
      <c r="ACT242" s="89"/>
      <c r="ACU242" s="89"/>
      <c r="ACV242" s="89"/>
      <c r="ACW242" s="89"/>
      <c r="ACX242" s="89"/>
      <c r="ACY242" s="89"/>
      <c r="ACZ242" s="89"/>
      <c r="ADA242" s="89"/>
      <c r="ADB242" s="89"/>
      <c r="ADC242" s="89"/>
      <c r="ADD242" s="89"/>
      <c r="ADE242" s="89"/>
      <c r="ADF242" s="89"/>
      <c r="ADG242" s="89"/>
      <c r="ADH242" s="89"/>
      <c r="ADI242" s="89"/>
      <c r="ADJ242" s="89"/>
      <c r="ADK242" s="89"/>
      <c r="ADL242" s="89"/>
      <c r="ADM242" s="89"/>
      <c r="ADN242" s="89"/>
      <c r="ADO242" s="89"/>
      <c r="ADP242" s="89"/>
      <c r="ADQ242" s="89"/>
      <c r="ADR242" s="89"/>
      <c r="ADS242" s="89"/>
      <c r="ADT242" s="89"/>
      <c r="ADU242" s="89"/>
      <c r="ADV242" s="89"/>
      <c r="ADW242" s="89"/>
      <c r="ADX242" s="89"/>
      <c r="ADY242" s="89"/>
      <c r="ADZ242" s="89"/>
      <c r="AEA242" s="89"/>
      <c r="AEB242" s="89"/>
      <c r="AEC242" s="89"/>
      <c r="AED242" s="89"/>
      <c r="AEE242" s="89"/>
      <c r="AEH242" s="89"/>
      <c r="AEK242" s="89"/>
      <c r="AEN242" s="89"/>
      <c r="AEQ242" s="89"/>
      <c r="AET242" s="89"/>
      <c r="AFF242" s="89"/>
      <c r="AFI242" s="89"/>
      <c r="AFL242" s="89"/>
      <c r="AFO242" s="89"/>
      <c r="AFU242" s="89"/>
      <c r="AFX242" s="89"/>
      <c r="AGD242" s="89"/>
      <c r="AGG242" s="89"/>
      <c r="AGJ242" s="89"/>
      <c r="AGM242" s="89"/>
      <c r="AGS242" s="89"/>
      <c r="AGV242" s="89"/>
      <c r="AHB242" s="89"/>
      <c r="AHD242" s="89"/>
      <c r="AHE242" s="89"/>
      <c r="AHG242" s="89"/>
      <c r="AHJ242" s="89"/>
      <c r="AHM242" s="89"/>
      <c r="AHX242" s="89"/>
      <c r="AHZ242" s="89"/>
      <c r="AIL242" s="89"/>
      <c r="AIO242" s="89"/>
      <c r="AIW242" s="89"/>
      <c r="AJQ242" s="89"/>
      <c r="AJS242" s="89"/>
      <c r="AJT242" s="89"/>
      <c r="AJU242" s="89"/>
      <c r="AJV242" s="89"/>
      <c r="AJW242" s="89"/>
      <c r="AJX242" s="89"/>
      <c r="AKP242" s="89"/>
      <c r="AKQ242" s="89"/>
      <c r="AKT242" s="89"/>
      <c r="AKW242" s="89"/>
      <c r="AKY242" s="89"/>
      <c r="ALA242" s="89"/>
      <c r="ALD242" s="89"/>
      <c r="ALG242" s="89"/>
      <c r="ALJ242" s="89"/>
      <c r="ALP242" s="89"/>
      <c r="ALS242" s="89"/>
      <c r="ALV242" s="89"/>
      <c r="AMA242" s="89"/>
      <c r="AMO242" s="89"/>
      <c r="AMP242" s="89"/>
      <c r="AMQ242" s="89"/>
      <c r="AMR242" s="89"/>
      <c r="AMS242" s="89"/>
      <c r="AMT242" s="89"/>
      <c r="AMU242" s="89"/>
      <c r="AMV242" s="89"/>
      <c r="AMW242" s="89"/>
      <c r="AMX242" s="89"/>
      <c r="AMY242" s="89"/>
      <c r="AMZ242" s="89"/>
      <c r="ANA242" s="89"/>
      <c r="ANB242" s="89"/>
      <c r="ANC242" s="89"/>
      <c r="AND242" s="89"/>
      <c r="ANE242" s="89"/>
      <c r="ANF242" s="89"/>
      <c r="ANG242" s="89"/>
      <c r="ANH242" s="89"/>
      <c r="ANI242" s="89"/>
      <c r="ANJ242" s="89"/>
      <c r="ANK242" s="89"/>
      <c r="ANL242" s="89"/>
      <c r="ANM242" s="89"/>
      <c r="ANN242" s="89"/>
      <c r="ANO242" s="89"/>
      <c r="ANP242" s="89"/>
      <c r="ANQ242" s="89"/>
      <c r="ANR242" s="89"/>
      <c r="ANS242" s="89"/>
      <c r="ANT242" s="89"/>
      <c r="ANU242" s="89"/>
      <c r="ANV242" s="89"/>
      <c r="ANW242" s="89"/>
      <c r="ANX242" s="89"/>
      <c r="ANY242" s="89"/>
      <c r="ANZ242" s="89"/>
      <c r="AOA242" s="89"/>
      <c r="AOD242" s="89"/>
      <c r="AOG242" s="89"/>
      <c r="AOJ242" s="89"/>
      <c r="AOM242" s="89"/>
      <c r="AOP242" s="89"/>
      <c r="APB242" s="89"/>
      <c r="APE242" s="89"/>
      <c r="APH242" s="89"/>
      <c r="APK242" s="89"/>
      <c r="APQ242" s="89"/>
      <c r="APT242" s="89"/>
      <c r="APZ242" s="89"/>
      <c r="AQC242" s="89"/>
      <c r="AQF242" s="89"/>
      <c r="AQI242" s="89"/>
      <c r="AQO242" s="89"/>
      <c r="AQR242" s="89"/>
      <c r="AQX242" s="89"/>
      <c r="AQZ242" s="89"/>
      <c r="ARA242" s="89"/>
      <c r="ARC242" s="89"/>
      <c r="ARF242" s="89"/>
      <c r="ARI242" s="89"/>
      <c r="ART242" s="89"/>
      <c r="ARV242" s="89"/>
      <c r="ASH242" s="89"/>
      <c r="ASK242" s="89"/>
      <c r="ASS242" s="89"/>
      <c r="ATM242" s="89"/>
      <c r="ATO242" s="89"/>
      <c r="ATP242" s="89"/>
      <c r="ATQ242" s="89"/>
      <c r="ATR242" s="89"/>
      <c r="ATS242" s="89"/>
      <c r="ATT242" s="89"/>
      <c r="AUL242" s="89"/>
      <c r="AUM242" s="89"/>
      <c r="AUP242" s="89"/>
      <c r="AUS242" s="89"/>
      <c r="AUU242" s="89"/>
      <c r="AUW242" s="89"/>
      <c r="AUZ242" s="89"/>
      <c r="AVC242" s="89"/>
      <c r="AVF242" s="89"/>
      <c r="AVL242" s="89"/>
      <c r="AVO242" s="89"/>
      <c r="AVR242" s="89"/>
      <c r="AVW242" s="89"/>
      <c r="AWK242" s="89"/>
      <c r="AWL242" s="89"/>
      <c r="AWM242" s="89"/>
      <c r="AWN242" s="89"/>
      <c r="AWO242" s="89"/>
      <c r="AWP242" s="89"/>
      <c r="AWQ242" s="89"/>
      <c r="AWR242" s="89"/>
      <c r="AWS242" s="89"/>
      <c r="AWT242" s="89"/>
      <c r="AWU242" s="89"/>
      <c r="AWV242" s="89"/>
      <c r="AWW242" s="89"/>
      <c r="AWX242" s="89"/>
      <c r="AWY242" s="89"/>
      <c r="AWZ242" s="89"/>
      <c r="AXA242" s="89"/>
      <c r="AXB242" s="89"/>
      <c r="AXC242" s="89"/>
      <c r="AXD242" s="89"/>
      <c r="AXE242" s="89"/>
      <c r="AXF242" s="89"/>
      <c r="AXG242" s="89"/>
      <c r="AXH242" s="89"/>
      <c r="AXI242" s="89"/>
      <c r="AXJ242" s="89"/>
      <c r="AXK242" s="89"/>
      <c r="AXL242" s="89"/>
      <c r="AXM242" s="89"/>
      <c r="AXN242" s="89"/>
      <c r="AXO242" s="89"/>
      <c r="AXP242" s="89"/>
      <c r="AXQ242" s="89"/>
      <c r="AXR242" s="89"/>
      <c r="AXS242" s="89"/>
      <c r="AXT242" s="89"/>
      <c r="AXU242" s="89"/>
      <c r="AXV242" s="89"/>
      <c r="AXW242" s="89"/>
      <c r="AXZ242" s="89"/>
      <c r="AYC242" s="89"/>
      <c r="AYF242" s="89"/>
      <c r="AYI242" s="89"/>
      <c r="AYL242" s="89"/>
      <c r="AYX242" s="89"/>
      <c r="AZA242" s="89"/>
      <c r="AZD242" s="89"/>
      <c r="AZG242" s="89"/>
      <c r="AZM242" s="89"/>
      <c r="AZP242" s="89"/>
      <c r="AZV242" s="89"/>
      <c r="AZY242" s="89"/>
      <c r="BAB242" s="89"/>
      <c r="BAE242" s="89"/>
      <c r="BAK242" s="89"/>
      <c r="BAN242" s="89"/>
      <c r="BAT242" s="89"/>
      <c r="BAV242" s="89"/>
      <c r="BAW242" s="89"/>
      <c r="BAY242" s="89"/>
      <c r="BBB242" s="89"/>
      <c r="BBE242" s="89"/>
      <c r="BBP242" s="89"/>
      <c r="BBR242" s="89"/>
      <c r="BCD242" s="89"/>
      <c r="BCG242" s="89"/>
      <c r="BCO242" s="89"/>
      <c r="BDI242" s="89"/>
      <c r="BDK242" s="89"/>
      <c r="BDL242" s="89"/>
      <c r="BDM242" s="89"/>
      <c r="BDN242" s="89"/>
      <c r="BDO242" s="89"/>
      <c r="BDP242" s="89"/>
      <c r="BEH242" s="89"/>
      <c r="BEI242" s="89"/>
      <c r="BEL242" s="89"/>
      <c r="BEO242" s="89"/>
      <c r="BEQ242" s="89"/>
      <c r="BES242" s="89"/>
      <c r="BEV242" s="89"/>
      <c r="BEY242" s="89"/>
      <c r="BFB242" s="89"/>
      <c r="BFH242" s="89"/>
      <c r="BFK242" s="89"/>
      <c r="BFN242" s="89"/>
      <c r="BFS242" s="89"/>
      <c r="BGG242" s="89"/>
      <c r="BGH242" s="89"/>
      <c r="BGI242" s="89"/>
      <c r="BGJ242" s="89"/>
      <c r="BGK242" s="89"/>
      <c r="BGL242" s="89"/>
      <c r="BGM242" s="89"/>
      <c r="BGN242" s="89"/>
      <c r="BGO242" s="89"/>
      <c r="BGP242" s="89"/>
      <c r="BGQ242" s="89"/>
      <c r="BGR242" s="89"/>
      <c r="BGS242" s="89"/>
      <c r="BGT242" s="89"/>
      <c r="BGU242" s="89"/>
      <c r="BGV242" s="89"/>
      <c r="BGW242" s="89"/>
      <c r="BGX242" s="89"/>
      <c r="BGY242" s="89"/>
      <c r="BGZ242" s="89"/>
      <c r="BHA242" s="89"/>
      <c r="BHB242" s="89"/>
      <c r="BHC242" s="89"/>
      <c r="BHD242" s="89"/>
      <c r="BHE242" s="89"/>
      <c r="BHF242" s="89"/>
      <c r="BHG242" s="89"/>
      <c r="BHH242" s="89"/>
      <c r="BHI242" s="89"/>
      <c r="BHJ242" s="89"/>
      <c r="BHK242" s="89"/>
      <c r="BHL242" s="89"/>
      <c r="BHM242" s="89"/>
      <c r="BHN242" s="89"/>
      <c r="BHO242" s="89"/>
      <c r="BHP242" s="89"/>
      <c r="BHQ242" s="89"/>
      <c r="BHR242" s="89"/>
      <c r="BHS242" s="89"/>
      <c r="BHV242" s="89"/>
      <c r="BHY242" s="89"/>
      <c r="BIB242" s="89"/>
      <c r="BIE242" s="89"/>
      <c r="BIH242" s="89"/>
      <c r="BIT242" s="89"/>
      <c r="BIW242" s="89"/>
      <c r="BIZ242" s="89"/>
      <c r="BJC242" s="89"/>
      <c r="BJI242" s="89"/>
      <c r="BJL242" s="89"/>
      <c r="BJR242" s="89"/>
      <c r="BJU242" s="89"/>
      <c r="BJX242" s="89"/>
      <c r="BKA242" s="89"/>
      <c r="BKG242" s="89"/>
      <c r="BKJ242" s="89"/>
      <c r="BKP242" s="89"/>
      <c r="BKR242" s="89"/>
      <c r="BKS242" s="89"/>
      <c r="BKU242" s="89"/>
      <c r="BKX242" s="89"/>
      <c r="BLA242" s="89"/>
      <c r="BLL242" s="89"/>
      <c r="BLN242" s="89"/>
      <c r="BLZ242" s="89"/>
      <c r="BMC242" s="89"/>
      <c r="BMK242" s="89"/>
      <c r="BNE242" s="89"/>
      <c r="BNG242" s="89"/>
      <c r="BNH242" s="89"/>
      <c r="BNI242" s="89"/>
      <c r="BNJ242" s="89"/>
      <c r="BNK242" s="89"/>
      <c r="BNL242" s="89"/>
      <c r="BOD242" s="89"/>
      <c r="BOE242" s="89"/>
      <c r="BOH242" s="89"/>
      <c r="BOK242" s="89"/>
      <c r="BOM242" s="89"/>
      <c r="BOO242" s="89"/>
      <c r="BOR242" s="89"/>
      <c r="BOU242" s="89"/>
      <c r="BOX242" s="89"/>
      <c r="BPD242" s="89"/>
      <c r="BPG242" s="89"/>
      <c r="BPJ242" s="89"/>
      <c r="BPO242" s="89"/>
      <c r="BQC242" s="89"/>
      <c r="BQD242" s="89"/>
      <c r="BQE242" s="89"/>
      <c r="BQF242" s="89"/>
      <c r="BQG242" s="89"/>
      <c r="BQH242" s="89"/>
      <c r="BQI242" s="89"/>
      <c r="BQJ242" s="89"/>
      <c r="BQK242" s="89"/>
      <c r="BQL242" s="89"/>
      <c r="BQM242" s="89"/>
      <c r="BQN242" s="89"/>
      <c r="BQO242" s="89"/>
      <c r="BQP242" s="89"/>
      <c r="BQQ242" s="89"/>
      <c r="BQR242" s="89"/>
      <c r="BQS242" s="89"/>
      <c r="BQT242" s="89"/>
      <c r="BQU242" s="89"/>
      <c r="BQV242" s="89"/>
      <c r="BQW242" s="89"/>
      <c r="BQX242" s="89"/>
      <c r="BQY242" s="89"/>
      <c r="BQZ242" s="89"/>
      <c r="BRA242" s="89"/>
      <c r="BRB242" s="89"/>
      <c r="BRC242" s="89"/>
      <c r="BRD242" s="89"/>
      <c r="BRE242" s="89"/>
      <c r="BRF242" s="89"/>
      <c r="BRG242" s="89"/>
      <c r="BRH242" s="89"/>
      <c r="BRI242" s="89"/>
      <c r="BRJ242" s="89"/>
      <c r="BRK242" s="89"/>
      <c r="BRL242" s="89"/>
      <c r="BRM242" s="89"/>
      <c r="BRN242" s="89"/>
      <c r="BRO242" s="89"/>
      <c r="BRR242" s="89"/>
      <c r="BRU242" s="89"/>
      <c r="BRX242" s="89"/>
      <c r="BSA242" s="89"/>
      <c r="BSD242" s="89"/>
      <c r="BSP242" s="89"/>
      <c r="BSS242" s="89"/>
      <c r="BSV242" s="89"/>
      <c r="BSY242" s="89"/>
      <c r="BTE242" s="89"/>
      <c r="BTH242" s="89"/>
      <c r="BTN242" s="89"/>
      <c r="BTQ242" s="89"/>
      <c r="BTT242" s="89"/>
      <c r="BTW242" s="89"/>
      <c r="BUC242" s="89"/>
      <c r="BUF242" s="89"/>
      <c r="BUL242" s="89"/>
      <c r="BUN242" s="89"/>
      <c r="BUO242" s="89"/>
      <c r="BUQ242" s="89"/>
      <c r="BUT242" s="89"/>
      <c r="BUW242" s="89"/>
      <c r="BVH242" s="89"/>
      <c r="BVJ242" s="89"/>
      <c r="BVV242" s="89"/>
      <c r="BVY242" s="89"/>
      <c r="BWG242" s="89"/>
      <c r="BXA242" s="89"/>
      <c r="BXC242" s="89"/>
      <c r="BXD242" s="89"/>
      <c r="BXE242" s="89"/>
      <c r="BXF242" s="89"/>
      <c r="BXG242" s="89"/>
      <c r="BXH242" s="89"/>
      <c r="BXZ242" s="89"/>
      <c r="BYA242" s="89"/>
      <c r="BYD242" s="89"/>
      <c r="BYG242" s="89"/>
      <c r="BYI242" s="89"/>
      <c r="BYK242" s="89"/>
      <c r="BYN242" s="89"/>
      <c r="BYQ242" s="89"/>
      <c r="BYT242" s="89"/>
      <c r="BYZ242" s="89"/>
      <c r="BZC242" s="89"/>
      <c r="BZF242" s="89"/>
      <c r="BZK242" s="89"/>
      <c r="BZY242" s="89"/>
      <c r="BZZ242" s="89"/>
      <c r="CAA242" s="89"/>
      <c r="CAB242" s="89"/>
      <c r="CAC242" s="89"/>
      <c r="CAD242" s="89"/>
      <c r="CAE242" s="89"/>
      <c r="CAF242" s="89"/>
      <c r="CAG242" s="89"/>
      <c r="CAH242" s="89"/>
      <c r="CAI242" s="89"/>
      <c r="CAJ242" s="89"/>
      <c r="CAK242" s="89"/>
      <c r="CAL242" s="89"/>
      <c r="CAM242" s="89"/>
      <c r="CAN242" s="89"/>
      <c r="CAO242" s="89"/>
      <c r="CAP242" s="89"/>
      <c r="CAQ242" s="89"/>
      <c r="CAR242" s="89"/>
      <c r="CAS242" s="89"/>
      <c r="CAT242" s="89"/>
      <c r="CAU242" s="89"/>
      <c r="CAV242" s="89"/>
      <c r="CAW242" s="89"/>
      <c r="CAX242" s="89"/>
      <c r="CAY242" s="89"/>
      <c r="CAZ242" s="89"/>
      <c r="CBA242" s="89"/>
      <c r="CBB242" s="89"/>
      <c r="CBC242" s="89"/>
      <c r="CBD242" s="89"/>
      <c r="CBE242" s="89"/>
      <c r="CBF242" s="89"/>
      <c r="CBG242" s="89"/>
      <c r="CBH242" s="89"/>
      <c r="CBI242" s="89"/>
      <c r="CBJ242" s="89"/>
      <c r="CBK242" s="89"/>
      <c r="CBN242" s="89"/>
      <c r="CBQ242" s="89"/>
      <c r="CBT242" s="89"/>
      <c r="CBW242" s="89"/>
      <c r="CBZ242" s="89"/>
      <c r="CCL242" s="89"/>
      <c r="CCO242" s="89"/>
      <c r="CCR242" s="89"/>
      <c r="CCU242" s="89"/>
      <c r="CDA242" s="89"/>
      <c r="CDD242" s="89"/>
      <c r="CDJ242" s="89"/>
      <c r="CDM242" s="89"/>
      <c r="CDP242" s="89"/>
      <c r="CDS242" s="89"/>
      <c r="CDY242" s="89"/>
      <c r="CEB242" s="89"/>
      <c r="CEH242" s="89"/>
      <c r="CEJ242" s="89"/>
      <c r="CEK242" s="89"/>
      <c r="CEM242" s="89"/>
      <c r="CEP242" s="89"/>
      <c r="CES242" s="89"/>
      <c r="CFD242" s="89"/>
      <c r="CFF242" s="89"/>
      <c r="CFR242" s="89"/>
      <c r="CFU242" s="89"/>
      <c r="CGC242" s="89"/>
      <c r="CGW242" s="89"/>
      <c r="CGY242" s="89"/>
      <c r="CGZ242" s="89"/>
      <c r="CHA242" s="89"/>
      <c r="CHB242" s="89"/>
      <c r="CHC242" s="89"/>
      <c r="CHD242" s="89"/>
      <c r="CHV242" s="89"/>
      <c r="CHW242" s="89"/>
      <c r="CHZ242" s="89"/>
      <c r="CIC242" s="89"/>
      <c r="CIE242" s="89"/>
      <c r="CIG242" s="89"/>
      <c r="CIJ242" s="89"/>
      <c r="CIM242" s="89"/>
      <c r="CIP242" s="89"/>
      <c r="CIV242" s="89"/>
      <c r="CIY242" s="89"/>
      <c r="CJB242" s="89"/>
      <c r="CJG242" s="89"/>
      <c r="CJU242" s="89"/>
      <c r="CJV242" s="89"/>
      <c r="CJW242" s="89"/>
      <c r="CJX242" s="89"/>
      <c r="CJY242" s="89"/>
      <c r="CJZ242" s="89"/>
      <c r="CKA242" s="89"/>
      <c r="CKB242" s="89"/>
      <c r="CKC242" s="89"/>
      <c r="CKD242" s="89"/>
      <c r="CKE242" s="89"/>
      <c r="CKF242" s="89"/>
      <c r="CKG242" s="89"/>
      <c r="CKH242" s="89"/>
      <c r="CKI242" s="89"/>
      <c r="CKJ242" s="89"/>
      <c r="CKK242" s="89"/>
      <c r="CKL242" s="89"/>
      <c r="CKM242" s="89"/>
      <c r="CKN242" s="89"/>
      <c r="CKO242" s="89"/>
      <c r="CKP242" s="89"/>
      <c r="CKQ242" s="89"/>
      <c r="CKR242" s="89"/>
      <c r="CKS242" s="89"/>
      <c r="CKT242" s="89"/>
      <c r="CKU242" s="89"/>
      <c r="CKV242" s="89"/>
      <c r="CKW242" s="89"/>
      <c r="CKX242" s="89"/>
      <c r="CKY242" s="89"/>
      <c r="CKZ242" s="89"/>
      <c r="CLA242" s="89"/>
      <c r="CLB242" s="89"/>
      <c r="CLC242" s="89"/>
      <c r="CLD242" s="89"/>
      <c r="CLE242" s="89"/>
      <c r="CLF242" s="89"/>
      <c r="CLG242" s="89"/>
      <c r="CLJ242" s="89"/>
      <c r="CLM242" s="89"/>
      <c r="CLP242" s="89"/>
      <c r="CLS242" s="89"/>
      <c r="CLV242" s="89"/>
      <c r="CMH242" s="89"/>
      <c r="CMK242" s="89"/>
      <c r="CMN242" s="89"/>
      <c r="CMQ242" s="89"/>
      <c r="CMW242" s="89"/>
      <c r="CMZ242" s="89"/>
      <c r="CNF242" s="89"/>
      <c r="CNI242" s="89"/>
      <c r="CNL242" s="89"/>
      <c r="CNO242" s="89"/>
      <c r="CNU242" s="89"/>
      <c r="CNX242" s="89"/>
      <c r="COD242" s="89"/>
      <c r="COF242" s="89"/>
      <c r="COG242" s="89"/>
      <c r="COI242" s="89"/>
      <c r="COL242" s="89"/>
      <c r="COO242" s="89"/>
      <c r="COZ242" s="89"/>
      <c r="CPB242" s="89"/>
      <c r="CPN242" s="89"/>
      <c r="CPQ242" s="89"/>
      <c r="CPY242" s="89"/>
      <c r="CQS242" s="89"/>
      <c r="CQU242" s="89"/>
      <c r="CQV242" s="89"/>
      <c r="CQW242" s="89"/>
      <c r="CQX242" s="89"/>
      <c r="CQY242" s="89"/>
      <c r="CQZ242" s="89"/>
      <c r="CRR242" s="89"/>
      <c r="CRS242" s="89"/>
      <c r="CRV242" s="89"/>
      <c r="CRY242" s="89"/>
      <c r="CSA242" s="89"/>
      <c r="CSC242" s="89"/>
      <c r="CSF242" s="89"/>
      <c r="CSI242" s="89"/>
      <c r="CSL242" s="89"/>
      <c r="CSR242" s="89"/>
      <c r="CSU242" s="89"/>
      <c r="CSX242" s="89"/>
      <c r="CTC242" s="89"/>
      <c r="CTQ242" s="89"/>
      <c r="CTR242" s="89"/>
      <c r="CTS242" s="89"/>
      <c r="CTT242" s="89"/>
      <c r="CTU242" s="89"/>
      <c r="CTV242" s="89"/>
      <c r="CTW242" s="89"/>
      <c r="CTX242" s="89"/>
      <c r="CTY242" s="89"/>
      <c r="CTZ242" s="89"/>
      <c r="CUA242" s="89"/>
      <c r="CUB242" s="89"/>
      <c r="CUC242" s="89"/>
      <c r="CUD242" s="89"/>
      <c r="CUE242" s="89"/>
      <c r="CUF242" s="89"/>
      <c r="CUG242" s="89"/>
      <c r="CUH242" s="89"/>
      <c r="CUI242" s="89"/>
      <c r="CUJ242" s="89"/>
      <c r="CUK242" s="89"/>
      <c r="CUL242" s="89"/>
      <c r="CUM242" s="89"/>
      <c r="CUN242" s="89"/>
      <c r="CUO242" s="89"/>
      <c r="CUP242" s="89"/>
      <c r="CUQ242" s="89"/>
      <c r="CUR242" s="89"/>
      <c r="CUS242" s="89"/>
      <c r="CUT242" s="89"/>
      <c r="CUU242" s="89"/>
      <c r="CUV242" s="89"/>
      <c r="CUW242" s="89"/>
      <c r="CUX242" s="89"/>
      <c r="CUY242" s="89"/>
      <c r="CUZ242" s="89"/>
      <c r="CVA242" s="89"/>
      <c r="CVB242" s="89"/>
      <c r="CVC242" s="89"/>
      <c r="CVF242" s="89"/>
      <c r="CVI242" s="89"/>
      <c r="CVL242" s="89"/>
      <c r="CVO242" s="89"/>
      <c r="CVR242" s="89"/>
      <c r="CWD242" s="89"/>
      <c r="CWG242" s="89"/>
      <c r="CWJ242" s="89"/>
      <c r="CWM242" s="89"/>
      <c r="CWS242" s="89"/>
      <c r="CWV242" s="89"/>
      <c r="CXB242" s="89"/>
      <c r="CXE242" s="89"/>
      <c r="CXH242" s="89"/>
      <c r="CXK242" s="89"/>
      <c r="CXQ242" s="89"/>
      <c r="CXT242" s="89"/>
      <c r="CXZ242" s="89"/>
      <c r="CYB242" s="89"/>
      <c r="CYC242" s="89"/>
      <c r="CYE242" s="89"/>
      <c r="CYH242" s="89"/>
      <c r="CYK242" s="89"/>
      <c r="CYV242" s="89"/>
      <c r="CYX242" s="89"/>
      <c r="CZJ242" s="89"/>
      <c r="CZM242" s="89"/>
      <c r="CZU242" s="89"/>
      <c r="DAO242" s="89"/>
      <c r="DAQ242" s="89"/>
      <c r="DAR242" s="89"/>
      <c r="DAS242" s="89"/>
      <c r="DAT242" s="89"/>
      <c r="DAU242" s="89"/>
      <c r="DAV242" s="89"/>
      <c r="DBN242" s="89"/>
      <c r="DBO242" s="89"/>
      <c r="DBR242" s="89"/>
      <c r="DBU242" s="89"/>
      <c r="DBW242" s="89"/>
      <c r="DBY242" s="89"/>
      <c r="DCB242" s="89"/>
      <c r="DCE242" s="89"/>
      <c r="DCH242" s="89"/>
      <c r="DCN242" s="89"/>
      <c r="DCQ242" s="89"/>
      <c r="DCT242" s="89"/>
      <c r="DCY242" s="89"/>
      <c r="DDM242" s="89"/>
      <c r="DDN242" s="89"/>
      <c r="DDO242" s="89"/>
      <c r="DDP242" s="89"/>
      <c r="DDQ242" s="89"/>
      <c r="DDR242" s="89"/>
      <c r="DDS242" s="89"/>
      <c r="DDT242" s="89"/>
      <c r="DDU242" s="89"/>
      <c r="DDV242" s="89"/>
      <c r="DDW242" s="89"/>
      <c r="DDX242" s="89"/>
      <c r="DDY242" s="89"/>
      <c r="DDZ242" s="89"/>
      <c r="DEA242" s="89"/>
      <c r="DEB242" s="89"/>
      <c r="DEC242" s="89"/>
      <c r="DED242" s="89"/>
      <c r="DEE242" s="89"/>
      <c r="DEF242" s="89"/>
      <c r="DEG242" s="89"/>
      <c r="DEH242" s="89"/>
      <c r="DEI242" s="89"/>
      <c r="DEJ242" s="89"/>
      <c r="DEK242" s="89"/>
      <c r="DEL242" s="89"/>
      <c r="DEM242" s="89"/>
      <c r="DEN242" s="89"/>
      <c r="DEO242" s="89"/>
      <c r="DEP242" s="89"/>
      <c r="DEQ242" s="89"/>
      <c r="DER242" s="89"/>
      <c r="DES242" s="89"/>
      <c r="DET242" s="89"/>
      <c r="DEU242" s="89"/>
      <c r="DEV242" s="89"/>
      <c r="DEW242" s="89"/>
      <c r="DEX242" s="89"/>
      <c r="DEY242" s="89"/>
      <c r="DFB242" s="89"/>
      <c r="DFE242" s="89"/>
      <c r="DFH242" s="89"/>
      <c r="DFK242" s="89"/>
      <c r="DFN242" s="89"/>
      <c r="DFZ242" s="89"/>
      <c r="DGC242" s="89"/>
      <c r="DGF242" s="89"/>
      <c r="DGI242" s="89"/>
      <c r="DGO242" s="89"/>
      <c r="DGR242" s="89"/>
      <c r="DGX242" s="89"/>
      <c r="DHA242" s="89"/>
      <c r="DHD242" s="89"/>
      <c r="DHG242" s="89"/>
      <c r="DHM242" s="89"/>
      <c r="DHP242" s="89"/>
      <c r="DHV242" s="89"/>
      <c r="DHX242" s="89"/>
      <c r="DHY242" s="89"/>
      <c r="DIA242" s="89"/>
      <c r="DID242" s="89"/>
      <c r="DIG242" s="89"/>
      <c r="DIR242" s="89"/>
      <c r="DIT242" s="89"/>
      <c r="DJF242" s="89"/>
      <c r="DJI242" s="89"/>
      <c r="DJQ242" s="89"/>
      <c r="DKK242" s="89"/>
      <c r="DKM242" s="89"/>
      <c r="DKN242" s="89"/>
      <c r="DKO242" s="89"/>
      <c r="DKP242" s="89"/>
      <c r="DKQ242" s="89"/>
      <c r="DKR242" s="89"/>
      <c r="DLJ242" s="89"/>
      <c r="DLK242" s="89"/>
      <c r="DLN242" s="89"/>
      <c r="DLQ242" s="89"/>
      <c r="DLS242" s="89"/>
      <c r="DLU242" s="89"/>
      <c r="DLX242" s="89"/>
      <c r="DMA242" s="89"/>
      <c r="DMD242" s="89"/>
      <c r="DMJ242" s="89"/>
      <c r="DMM242" s="89"/>
      <c r="DMP242" s="89"/>
      <c r="DMU242" s="89"/>
      <c r="DNI242" s="89"/>
      <c r="DNJ242" s="89"/>
      <c r="DNK242" s="89"/>
      <c r="DNL242" s="89"/>
      <c r="DNM242" s="89"/>
      <c r="DNN242" s="89"/>
      <c r="DNO242" s="89"/>
      <c r="DNP242" s="89"/>
      <c r="DNQ242" s="89"/>
      <c r="DNR242" s="89"/>
      <c r="DNS242" s="89"/>
      <c r="DNT242" s="89"/>
      <c r="DNU242" s="89"/>
      <c r="DNV242" s="89"/>
      <c r="DNW242" s="89"/>
      <c r="DNX242" s="89"/>
      <c r="DNY242" s="89"/>
      <c r="DNZ242" s="89"/>
      <c r="DOA242" s="89"/>
      <c r="DOB242" s="89"/>
      <c r="DOC242" s="89"/>
      <c r="DOD242" s="89"/>
      <c r="DOE242" s="89"/>
      <c r="DOF242" s="89"/>
      <c r="DOG242" s="89"/>
      <c r="DOH242" s="89"/>
      <c r="DOI242" s="89"/>
      <c r="DOJ242" s="89"/>
      <c r="DOK242" s="89"/>
      <c r="DOL242" s="89"/>
      <c r="DOM242" s="89"/>
      <c r="DON242" s="89"/>
      <c r="DOO242" s="89"/>
      <c r="DOP242" s="89"/>
      <c r="DOQ242" s="89"/>
      <c r="DOR242" s="89"/>
      <c r="DOS242" s="89"/>
      <c r="DOT242" s="89"/>
      <c r="DOU242" s="89"/>
      <c r="DOX242" s="89"/>
      <c r="DPA242" s="89"/>
      <c r="DPD242" s="89"/>
      <c r="DPG242" s="89"/>
      <c r="DPJ242" s="89"/>
      <c r="DPV242" s="89"/>
      <c r="DPY242" s="89"/>
      <c r="DQB242" s="89"/>
      <c r="DQE242" s="89"/>
      <c r="DQK242" s="89"/>
      <c r="DQN242" s="89"/>
      <c r="DQT242" s="89"/>
      <c r="DQW242" s="89"/>
      <c r="DQZ242" s="89"/>
      <c r="DRC242" s="89"/>
      <c r="DRI242" s="89"/>
      <c r="DRL242" s="89"/>
      <c r="DRR242" s="89"/>
      <c r="DRT242" s="89"/>
      <c r="DRU242" s="89"/>
      <c r="DRW242" s="89"/>
      <c r="DRZ242" s="89"/>
      <c r="DSC242" s="89"/>
      <c r="DSN242" s="89"/>
      <c r="DSP242" s="89"/>
      <c r="DTB242" s="89"/>
      <c r="DTE242" s="89"/>
      <c r="DTM242" s="89"/>
      <c r="DUG242" s="89"/>
      <c r="DUI242" s="89"/>
      <c r="DUJ242" s="89"/>
      <c r="DUK242" s="89"/>
      <c r="DUL242" s="89"/>
      <c r="DUM242" s="89"/>
      <c r="DUN242" s="89"/>
      <c r="DVF242" s="89"/>
      <c r="DVG242" s="89"/>
      <c r="DVJ242" s="89"/>
      <c r="DVM242" s="89"/>
      <c r="DVO242" s="89"/>
      <c r="DVQ242" s="89"/>
      <c r="DVT242" s="89"/>
      <c r="DVW242" s="89"/>
      <c r="DVZ242" s="89"/>
      <c r="DWF242" s="89"/>
      <c r="DWI242" s="89"/>
      <c r="DWL242" s="89"/>
      <c r="DWQ242" s="89"/>
      <c r="DXE242" s="89"/>
      <c r="DXF242" s="89"/>
      <c r="DXG242" s="89"/>
      <c r="DXH242" s="89"/>
      <c r="DXI242" s="89"/>
      <c r="DXJ242" s="89"/>
      <c r="DXK242" s="89"/>
      <c r="DXL242" s="89"/>
      <c r="DXM242" s="89"/>
      <c r="DXN242" s="89"/>
      <c r="DXO242" s="89"/>
      <c r="DXP242" s="89"/>
      <c r="DXQ242" s="89"/>
      <c r="DXR242" s="89"/>
      <c r="DXS242" s="89"/>
      <c r="DXT242" s="89"/>
      <c r="DXU242" s="89"/>
      <c r="DXV242" s="89"/>
      <c r="DXW242" s="89"/>
      <c r="DXX242" s="89"/>
      <c r="DXY242" s="89"/>
      <c r="DXZ242" s="89"/>
      <c r="DYA242" s="89"/>
      <c r="DYB242" s="89"/>
      <c r="DYC242" s="89"/>
      <c r="DYD242" s="89"/>
      <c r="DYE242" s="89"/>
      <c r="DYF242" s="89"/>
      <c r="DYG242" s="89"/>
      <c r="DYH242" s="89"/>
      <c r="DYI242" s="89"/>
      <c r="DYJ242" s="89"/>
      <c r="DYK242" s="89"/>
      <c r="DYL242" s="89"/>
      <c r="DYM242" s="89"/>
      <c r="DYN242" s="89"/>
      <c r="DYO242" s="89"/>
      <c r="DYP242" s="89"/>
      <c r="DYQ242" s="89"/>
      <c r="DYT242" s="89"/>
      <c r="DYW242" s="89"/>
      <c r="DYZ242" s="89"/>
      <c r="DZC242" s="89"/>
      <c r="DZF242" s="89"/>
      <c r="DZR242" s="89"/>
      <c r="DZU242" s="89"/>
      <c r="DZX242" s="89"/>
      <c r="EAA242" s="89"/>
      <c r="EAG242" s="89"/>
      <c r="EAJ242" s="89"/>
      <c r="EAP242" s="89"/>
      <c r="EAS242" s="89"/>
      <c r="EAV242" s="89"/>
      <c r="EAY242" s="89"/>
      <c r="EBE242" s="89"/>
      <c r="EBH242" s="89"/>
      <c r="EBN242" s="89"/>
      <c r="EBP242" s="89"/>
      <c r="EBQ242" s="89"/>
      <c r="EBS242" s="89"/>
      <c r="EBV242" s="89"/>
      <c r="EBY242" s="89"/>
      <c r="ECJ242" s="89"/>
      <c r="ECL242" s="89"/>
      <c r="ECX242" s="89"/>
      <c r="EDA242" s="89"/>
      <c r="EDI242" s="89"/>
      <c r="EEC242" s="89"/>
      <c r="EEE242" s="89"/>
      <c r="EEF242" s="89"/>
      <c r="EEG242" s="89"/>
      <c r="EEH242" s="89"/>
      <c r="EEI242" s="89"/>
      <c r="EEJ242" s="89"/>
      <c r="EFB242" s="89"/>
      <c r="EFC242" s="89"/>
      <c r="EFF242" s="89"/>
      <c r="EFI242" s="89"/>
      <c r="EFK242" s="89"/>
      <c r="EFM242" s="89"/>
      <c r="EFP242" s="89"/>
      <c r="EFS242" s="89"/>
      <c r="EFV242" s="89"/>
      <c r="EGB242" s="89"/>
      <c r="EGE242" s="89"/>
      <c r="EGH242" s="89"/>
      <c r="EGM242" s="89"/>
      <c r="EHA242" s="89"/>
      <c r="EHB242" s="89"/>
      <c r="EHC242" s="89"/>
      <c r="EHD242" s="89"/>
      <c r="EHE242" s="89"/>
      <c r="EHF242" s="89"/>
      <c r="EHG242" s="89"/>
      <c r="EHH242" s="89"/>
      <c r="EHI242" s="89"/>
      <c r="EHJ242" s="89"/>
      <c r="EHK242" s="89"/>
      <c r="EHL242" s="89"/>
      <c r="EHM242" s="89"/>
      <c r="EHN242" s="89"/>
      <c r="EHO242" s="89"/>
      <c r="EHP242" s="89"/>
      <c r="EHQ242" s="89"/>
      <c r="EHR242" s="89"/>
      <c r="EHS242" s="89"/>
      <c r="EHT242" s="89"/>
      <c r="EHU242" s="89"/>
      <c r="EHV242" s="89"/>
      <c r="EHW242" s="89"/>
      <c r="EHX242" s="89"/>
      <c r="EHY242" s="89"/>
      <c r="EHZ242" s="89"/>
      <c r="EIA242" s="89"/>
      <c r="EIB242" s="89"/>
      <c r="EIC242" s="89"/>
      <c r="EID242" s="89"/>
      <c r="EIE242" s="89"/>
      <c r="EIF242" s="89"/>
      <c r="EIG242" s="89"/>
      <c r="EIH242" s="89"/>
      <c r="EII242" s="89"/>
      <c r="EIJ242" s="89"/>
      <c r="EIK242" s="89"/>
      <c r="EIL242" s="89"/>
      <c r="EIM242" s="89"/>
      <c r="EIP242" s="89"/>
      <c r="EIS242" s="89"/>
      <c r="EIV242" s="89"/>
      <c r="EIY242" s="89"/>
      <c r="EJB242" s="89"/>
      <c r="EJN242" s="89"/>
      <c r="EJQ242" s="89"/>
      <c r="EJT242" s="89"/>
      <c r="EJW242" s="89"/>
      <c r="EKC242" s="89"/>
      <c r="EKF242" s="89"/>
      <c r="EKL242" s="89"/>
      <c r="EKO242" s="89"/>
      <c r="EKR242" s="89"/>
      <c r="EKU242" s="89"/>
      <c r="ELA242" s="89"/>
      <c r="ELD242" s="89"/>
      <c r="ELJ242" s="89"/>
      <c r="ELL242" s="89"/>
      <c r="ELM242" s="89"/>
      <c r="ELO242" s="89"/>
      <c r="ELR242" s="89"/>
      <c r="ELU242" s="89"/>
      <c r="EMF242" s="89"/>
      <c r="EMH242" s="89"/>
      <c r="EMT242" s="89"/>
      <c r="EMW242" s="89"/>
      <c r="ENE242" s="89"/>
      <c r="ENY242" s="89"/>
      <c r="EOA242" s="89"/>
      <c r="EOB242" s="89"/>
      <c r="EOC242" s="89"/>
      <c r="EOD242" s="89"/>
      <c r="EOE242" s="89"/>
      <c r="EOF242" s="89"/>
      <c r="EOX242" s="89"/>
      <c r="EOY242" s="89"/>
      <c r="EPB242" s="89"/>
      <c r="EPE242" s="89"/>
      <c r="EPG242" s="89"/>
      <c r="EPI242" s="89"/>
      <c r="EPL242" s="89"/>
      <c r="EPO242" s="89"/>
      <c r="EPR242" s="89"/>
      <c r="EPX242" s="89"/>
      <c r="EQA242" s="89"/>
      <c r="EQD242" s="89"/>
      <c r="EQI242" s="89"/>
      <c r="EQW242" s="89"/>
      <c r="EQX242" s="89"/>
      <c r="EQY242" s="89"/>
      <c r="EQZ242" s="89"/>
      <c r="ERA242" s="89"/>
      <c r="ERB242" s="89"/>
      <c r="ERC242" s="89"/>
      <c r="ERD242" s="89"/>
      <c r="ERE242" s="89"/>
      <c r="ERF242" s="89"/>
      <c r="ERG242" s="89"/>
      <c r="ERH242" s="89"/>
      <c r="ERI242" s="89"/>
      <c r="ERJ242" s="89"/>
      <c r="ERK242" s="89"/>
      <c r="ERL242" s="89"/>
      <c r="ERM242" s="89"/>
      <c r="ERN242" s="89"/>
      <c r="ERO242" s="89"/>
      <c r="ERP242" s="89"/>
      <c r="ERQ242" s="89"/>
      <c r="ERR242" s="89"/>
      <c r="ERS242" s="89"/>
      <c r="ERT242" s="89"/>
      <c r="ERU242" s="89"/>
      <c r="ERV242" s="89"/>
      <c r="ERW242" s="89"/>
      <c r="ERX242" s="89"/>
      <c r="ERY242" s="89"/>
      <c r="ERZ242" s="89"/>
      <c r="ESA242" s="89"/>
      <c r="ESB242" s="89"/>
      <c r="ESC242" s="89"/>
      <c r="ESD242" s="89"/>
      <c r="ESE242" s="89"/>
      <c r="ESF242" s="89"/>
      <c r="ESG242" s="89"/>
      <c r="ESH242" s="89"/>
      <c r="ESI242" s="89"/>
      <c r="ESL242" s="89"/>
      <c r="ESO242" s="89"/>
      <c r="ESR242" s="89"/>
      <c r="ESU242" s="89"/>
      <c r="ESX242" s="89"/>
      <c r="ETJ242" s="89"/>
      <c r="ETM242" s="89"/>
      <c r="ETP242" s="89"/>
      <c r="ETS242" s="89"/>
      <c r="ETY242" s="89"/>
      <c r="EUB242" s="89"/>
      <c r="EUH242" s="89"/>
      <c r="EUK242" s="89"/>
      <c r="EUN242" s="89"/>
      <c r="EUQ242" s="89"/>
      <c r="EUW242" s="89"/>
      <c r="EUZ242" s="89"/>
      <c r="EVF242" s="89"/>
      <c r="EVH242" s="89"/>
      <c r="EVI242" s="89"/>
      <c r="EVK242" s="89"/>
      <c r="EVN242" s="89"/>
      <c r="EVQ242" s="89"/>
      <c r="EWB242" s="89"/>
      <c r="EWD242" s="89"/>
      <c r="EWP242" s="89"/>
      <c r="EWS242" s="89"/>
      <c r="EXA242" s="89"/>
      <c r="EXU242" s="89"/>
      <c r="EXW242" s="89"/>
      <c r="EXX242" s="89"/>
      <c r="EXY242" s="89"/>
      <c r="EXZ242" s="89"/>
      <c r="EYA242" s="89"/>
      <c r="EYB242" s="89"/>
      <c r="EYT242" s="89"/>
      <c r="EYU242" s="89"/>
      <c r="EYX242" s="89"/>
      <c r="EZA242" s="89"/>
      <c r="EZC242" s="89"/>
      <c r="EZE242" s="89"/>
      <c r="EZH242" s="89"/>
      <c r="EZK242" s="89"/>
      <c r="EZN242" s="89"/>
      <c r="EZT242" s="89"/>
      <c r="EZW242" s="89"/>
      <c r="EZZ242" s="89"/>
      <c r="FAE242" s="89"/>
      <c r="FAS242" s="89"/>
      <c r="FAT242" s="89"/>
      <c r="FAU242" s="89"/>
      <c r="FAV242" s="89"/>
      <c r="FAW242" s="89"/>
      <c r="FAX242" s="89"/>
      <c r="FAY242" s="89"/>
      <c r="FAZ242" s="89"/>
      <c r="FBA242" s="89"/>
      <c r="FBB242" s="89"/>
      <c r="FBC242" s="89"/>
      <c r="FBD242" s="89"/>
      <c r="FBE242" s="89"/>
      <c r="FBF242" s="89"/>
      <c r="FBG242" s="89"/>
      <c r="FBH242" s="89"/>
      <c r="FBI242" s="89"/>
      <c r="FBJ242" s="89"/>
      <c r="FBK242" s="89"/>
      <c r="FBL242" s="89"/>
      <c r="FBM242" s="89"/>
      <c r="FBN242" s="89"/>
      <c r="FBO242" s="89"/>
      <c r="FBP242" s="89"/>
      <c r="FBQ242" s="89"/>
      <c r="FBR242" s="89"/>
      <c r="FBS242" s="89"/>
      <c r="FBT242" s="89"/>
      <c r="FBU242" s="89"/>
      <c r="FBV242" s="89"/>
      <c r="FBW242" s="89"/>
      <c r="FBX242" s="89"/>
      <c r="FBY242" s="89"/>
      <c r="FBZ242" s="89"/>
      <c r="FCA242" s="89"/>
      <c r="FCB242" s="89"/>
      <c r="FCC242" s="89"/>
      <c r="FCD242" s="89"/>
      <c r="FCE242" s="89"/>
      <c r="FCH242" s="89"/>
      <c r="FCK242" s="89"/>
      <c r="FCN242" s="89"/>
      <c r="FCQ242" s="89"/>
      <c r="FCT242" s="89"/>
      <c r="FDF242" s="89"/>
      <c r="FDI242" s="89"/>
      <c r="FDL242" s="89"/>
      <c r="FDO242" s="89"/>
      <c r="FDU242" s="89"/>
      <c r="FDX242" s="89"/>
      <c r="FED242" s="89"/>
      <c r="FEG242" s="89"/>
      <c r="FEJ242" s="89"/>
      <c r="FEM242" s="89"/>
      <c r="FES242" s="89"/>
      <c r="FEV242" s="89"/>
      <c r="FFB242" s="89"/>
      <c r="FFD242" s="89"/>
      <c r="FFE242" s="89"/>
      <c r="FFG242" s="89"/>
      <c r="FFJ242" s="89"/>
      <c r="FFM242" s="89"/>
      <c r="FFX242" s="89"/>
      <c r="FFZ242" s="89"/>
      <c r="FGL242" s="89"/>
      <c r="FGO242" s="89"/>
      <c r="FGW242" s="89"/>
      <c r="FHQ242" s="89"/>
      <c r="FHS242" s="89"/>
      <c r="FHT242" s="89"/>
      <c r="FHU242" s="89"/>
      <c r="FHV242" s="89"/>
      <c r="FHW242" s="89"/>
      <c r="FHX242" s="89"/>
      <c r="FIP242" s="89"/>
      <c r="FIQ242" s="89"/>
      <c r="FIT242" s="89"/>
      <c r="FIW242" s="89"/>
      <c r="FIY242" s="89"/>
      <c r="FJA242" s="89"/>
      <c r="FJD242" s="89"/>
      <c r="FJG242" s="89"/>
      <c r="FJJ242" s="89"/>
      <c r="FJP242" s="89"/>
      <c r="FJS242" s="89"/>
      <c r="FJV242" s="89"/>
      <c r="FKA242" s="89"/>
      <c r="FKO242" s="89"/>
      <c r="FKP242" s="89"/>
      <c r="FKQ242" s="89"/>
      <c r="FKR242" s="89"/>
      <c r="FKS242" s="89"/>
      <c r="FKT242" s="89"/>
      <c r="FKU242" s="89"/>
      <c r="FKV242" s="89"/>
      <c r="FKW242" s="89"/>
      <c r="FKX242" s="89"/>
      <c r="FKY242" s="89"/>
      <c r="FKZ242" s="89"/>
      <c r="FLA242" s="89"/>
      <c r="FLB242" s="89"/>
      <c r="FLC242" s="89"/>
      <c r="FLD242" s="89"/>
      <c r="FLE242" s="89"/>
      <c r="FLF242" s="89"/>
      <c r="FLG242" s="89"/>
      <c r="FLH242" s="89"/>
      <c r="FLI242" s="89"/>
      <c r="FLJ242" s="89"/>
      <c r="FLK242" s="89"/>
      <c r="FLL242" s="89"/>
      <c r="FLM242" s="89"/>
      <c r="FLN242" s="89"/>
      <c r="FLO242" s="89"/>
      <c r="FLP242" s="89"/>
      <c r="FLQ242" s="89"/>
      <c r="FLR242" s="89"/>
      <c r="FLS242" s="89"/>
      <c r="FLT242" s="89"/>
      <c r="FLU242" s="89"/>
      <c r="FLV242" s="89"/>
      <c r="FLW242" s="89"/>
      <c r="FLX242" s="89"/>
      <c r="FLY242" s="89"/>
      <c r="FLZ242" s="89"/>
      <c r="FMA242" s="89"/>
      <c r="FMD242" s="89"/>
      <c r="FMG242" s="89"/>
      <c r="FMJ242" s="89"/>
      <c r="FMM242" s="89"/>
      <c r="FMP242" s="89"/>
      <c r="FNB242" s="89"/>
      <c r="FNE242" s="89"/>
      <c r="FNH242" s="89"/>
      <c r="FNK242" s="89"/>
      <c r="FNQ242" s="89"/>
      <c r="FNT242" s="89"/>
      <c r="FNZ242" s="89"/>
      <c r="FOC242" s="89"/>
      <c r="FOF242" s="89"/>
      <c r="FOI242" s="89"/>
      <c r="FOO242" s="89"/>
      <c r="FOR242" s="89"/>
      <c r="FOX242" s="89"/>
      <c r="FOZ242" s="89"/>
      <c r="FPA242" s="89"/>
      <c r="FPC242" s="89"/>
      <c r="FPF242" s="89"/>
      <c r="FPI242" s="89"/>
      <c r="FPT242" s="89"/>
      <c r="FPV242" s="89"/>
      <c r="FQH242" s="89"/>
      <c r="FQK242" s="89"/>
      <c r="FQS242" s="89"/>
      <c r="FRM242" s="89"/>
      <c r="FRO242" s="89"/>
      <c r="FRP242" s="89"/>
      <c r="FRQ242" s="89"/>
      <c r="FRR242" s="89"/>
      <c r="FRS242" s="89"/>
      <c r="FRT242" s="89"/>
      <c r="FSL242" s="89"/>
      <c r="FSM242" s="89"/>
      <c r="FSP242" s="89"/>
      <c r="FSS242" s="89"/>
      <c r="FSU242" s="89"/>
      <c r="FSW242" s="89"/>
      <c r="FSZ242" s="89"/>
      <c r="FTC242" s="89"/>
      <c r="FTF242" s="89"/>
      <c r="FTL242" s="89"/>
      <c r="FTO242" s="89"/>
      <c r="FTR242" s="89"/>
      <c r="FTW242" s="89"/>
      <c r="FUK242" s="89"/>
      <c r="FUL242" s="89"/>
      <c r="FUM242" s="89"/>
      <c r="FUN242" s="89"/>
      <c r="FUO242" s="89"/>
      <c r="FUP242" s="89"/>
      <c r="FUQ242" s="89"/>
      <c r="FUR242" s="89"/>
      <c r="FUS242" s="89"/>
      <c r="FUT242" s="89"/>
      <c r="FUU242" s="89"/>
      <c r="FUV242" s="89"/>
      <c r="FUW242" s="89"/>
      <c r="FUX242" s="89"/>
      <c r="FUY242" s="89"/>
      <c r="FUZ242" s="89"/>
      <c r="FVA242" s="89"/>
      <c r="FVB242" s="89"/>
      <c r="FVC242" s="89"/>
      <c r="FVD242" s="89"/>
      <c r="FVE242" s="89"/>
      <c r="FVF242" s="89"/>
      <c r="FVG242" s="89"/>
      <c r="FVH242" s="89"/>
      <c r="FVI242" s="89"/>
      <c r="FVJ242" s="89"/>
      <c r="FVK242" s="89"/>
      <c r="FVL242" s="89"/>
      <c r="FVM242" s="89"/>
      <c r="FVN242" s="89"/>
      <c r="FVO242" s="89"/>
      <c r="FVP242" s="89"/>
      <c r="FVQ242" s="89"/>
      <c r="FVR242" s="89"/>
      <c r="FVS242" s="89"/>
      <c r="FVT242" s="89"/>
      <c r="FVU242" s="89"/>
      <c r="FVV242" s="89"/>
      <c r="FVW242" s="89"/>
      <c r="FVZ242" s="89"/>
      <c r="FWC242" s="89"/>
      <c r="FWF242" s="89"/>
      <c r="FWI242" s="89"/>
      <c r="FWL242" s="89"/>
      <c r="FWX242" s="89"/>
      <c r="FXA242" s="89"/>
      <c r="FXD242" s="89"/>
      <c r="FXG242" s="89"/>
      <c r="FXM242" s="89"/>
      <c r="FXP242" s="89"/>
      <c r="FXV242" s="89"/>
      <c r="FXY242" s="89"/>
      <c r="FYB242" s="89"/>
      <c r="FYE242" s="89"/>
      <c r="FYK242" s="89"/>
      <c r="FYN242" s="89"/>
      <c r="FYT242" s="89"/>
      <c r="FYV242" s="89"/>
      <c r="FYW242" s="89"/>
      <c r="FYY242" s="89"/>
      <c r="FZB242" s="89"/>
      <c r="FZE242" s="89"/>
      <c r="FZP242" s="89"/>
      <c r="FZR242" s="89"/>
      <c r="GAD242" s="89"/>
      <c r="GAG242" s="89"/>
      <c r="GAO242" s="89"/>
      <c r="GBI242" s="89"/>
      <c r="GBK242" s="89"/>
      <c r="GBL242" s="89"/>
      <c r="GBM242" s="89"/>
      <c r="GBN242" s="89"/>
      <c r="GBO242" s="89"/>
      <c r="GBP242" s="89"/>
      <c r="GCH242" s="89"/>
      <c r="GCI242" s="89"/>
      <c r="GCL242" s="89"/>
      <c r="GCO242" s="89"/>
      <c r="GCQ242" s="89"/>
      <c r="GCS242" s="89"/>
      <c r="GCV242" s="89"/>
      <c r="GCY242" s="89"/>
      <c r="GDB242" s="89"/>
      <c r="GDH242" s="89"/>
      <c r="GDK242" s="89"/>
      <c r="GDN242" s="89"/>
      <c r="GDS242" s="89"/>
      <c r="GEG242" s="89"/>
      <c r="GEH242" s="89"/>
      <c r="GEI242" s="89"/>
      <c r="GEJ242" s="89"/>
      <c r="GEK242" s="89"/>
      <c r="GEL242" s="89"/>
      <c r="GEM242" s="89"/>
      <c r="GEN242" s="89"/>
      <c r="GEO242" s="89"/>
      <c r="GEP242" s="89"/>
      <c r="GEQ242" s="89"/>
      <c r="GER242" s="89"/>
      <c r="GES242" s="89"/>
      <c r="GET242" s="89"/>
      <c r="GEU242" s="89"/>
      <c r="GEV242" s="89"/>
      <c r="GEW242" s="89"/>
      <c r="GEX242" s="89"/>
      <c r="GEY242" s="89"/>
      <c r="GEZ242" s="89"/>
      <c r="GFA242" s="89"/>
      <c r="GFB242" s="89"/>
      <c r="GFC242" s="89"/>
      <c r="GFD242" s="89"/>
      <c r="GFE242" s="89"/>
      <c r="GFF242" s="89"/>
      <c r="GFG242" s="89"/>
      <c r="GFH242" s="89"/>
      <c r="GFI242" s="89"/>
      <c r="GFJ242" s="89"/>
      <c r="GFK242" s="89"/>
      <c r="GFL242" s="89"/>
      <c r="GFM242" s="89"/>
      <c r="GFN242" s="89"/>
      <c r="GFO242" s="89"/>
      <c r="GFP242" s="89"/>
      <c r="GFQ242" s="89"/>
      <c r="GFR242" s="89"/>
      <c r="GFS242" s="89"/>
      <c r="GFV242" s="89"/>
      <c r="GFY242" s="89"/>
      <c r="GGB242" s="89"/>
      <c r="GGE242" s="89"/>
      <c r="GGH242" s="89"/>
      <c r="GGT242" s="89"/>
      <c r="GGW242" s="89"/>
      <c r="GGZ242" s="89"/>
      <c r="GHC242" s="89"/>
      <c r="GHI242" s="89"/>
      <c r="GHL242" s="89"/>
      <c r="GHR242" s="89"/>
      <c r="GHU242" s="89"/>
      <c r="GHX242" s="89"/>
      <c r="GIA242" s="89"/>
      <c r="GIG242" s="89"/>
      <c r="GIJ242" s="89"/>
      <c r="GIP242" s="89"/>
      <c r="GIR242" s="89"/>
      <c r="GIS242" s="89"/>
      <c r="GIU242" s="89"/>
      <c r="GIX242" s="89"/>
      <c r="GJA242" s="89"/>
      <c r="GJL242" s="89"/>
      <c r="GJN242" s="89"/>
      <c r="GJZ242" s="89"/>
      <c r="GKC242" s="89"/>
      <c r="GKK242" s="89"/>
      <c r="GLE242" s="89"/>
      <c r="GLG242" s="89"/>
      <c r="GLH242" s="89"/>
      <c r="GLI242" s="89"/>
      <c r="GLJ242" s="89"/>
      <c r="GLK242" s="89"/>
      <c r="GLL242" s="89"/>
      <c r="GMD242" s="89"/>
      <c r="GME242" s="89"/>
      <c r="GMH242" s="89"/>
      <c r="GMK242" s="89"/>
      <c r="GMM242" s="89"/>
      <c r="GMO242" s="89"/>
      <c r="GMR242" s="89"/>
      <c r="GMU242" s="89"/>
      <c r="GMX242" s="89"/>
      <c r="GND242" s="89"/>
      <c r="GNG242" s="89"/>
      <c r="GNJ242" s="89"/>
      <c r="GNO242" s="89"/>
      <c r="GOC242" s="89"/>
      <c r="GOD242" s="89"/>
      <c r="GOE242" s="89"/>
      <c r="GOF242" s="89"/>
      <c r="GOG242" s="89"/>
      <c r="GOH242" s="89"/>
      <c r="GOI242" s="89"/>
      <c r="GOJ242" s="89"/>
      <c r="GOK242" s="89"/>
      <c r="GOL242" s="89"/>
      <c r="GOM242" s="89"/>
      <c r="GON242" s="89"/>
      <c r="GOO242" s="89"/>
      <c r="GOP242" s="89"/>
      <c r="GOQ242" s="89"/>
      <c r="GOR242" s="89"/>
      <c r="GOS242" s="89"/>
      <c r="GOT242" s="89"/>
      <c r="GOU242" s="89"/>
      <c r="GOV242" s="89"/>
      <c r="GOW242" s="89"/>
      <c r="GOX242" s="89"/>
      <c r="GOY242" s="89"/>
      <c r="GOZ242" s="89"/>
      <c r="GPA242" s="89"/>
      <c r="GPB242" s="89"/>
      <c r="GPC242" s="89"/>
      <c r="GPD242" s="89"/>
      <c r="GPE242" s="89"/>
      <c r="GPF242" s="89"/>
      <c r="GPG242" s="89"/>
      <c r="GPH242" s="89"/>
      <c r="GPI242" s="89"/>
      <c r="GPJ242" s="89"/>
      <c r="GPK242" s="89"/>
      <c r="GPL242" s="89"/>
      <c r="GPM242" s="89"/>
      <c r="GPN242" s="89"/>
      <c r="GPO242" s="89"/>
      <c r="GPR242" s="89"/>
      <c r="GPU242" s="89"/>
      <c r="GPX242" s="89"/>
      <c r="GQA242" s="89"/>
      <c r="GQD242" s="89"/>
      <c r="GQP242" s="89"/>
      <c r="GQS242" s="89"/>
      <c r="GQV242" s="89"/>
      <c r="GQY242" s="89"/>
      <c r="GRE242" s="89"/>
      <c r="GRH242" s="89"/>
      <c r="GRN242" s="89"/>
      <c r="GRQ242" s="89"/>
      <c r="GRT242" s="89"/>
      <c r="GRW242" s="89"/>
      <c r="GSC242" s="89"/>
      <c r="GSF242" s="89"/>
      <c r="GSL242" s="89"/>
      <c r="GSN242" s="89"/>
      <c r="GSO242" s="89"/>
      <c r="GSQ242" s="89"/>
      <c r="GST242" s="89"/>
      <c r="GSW242" s="89"/>
      <c r="GTH242" s="89"/>
      <c r="GTJ242" s="89"/>
      <c r="GTV242" s="89"/>
      <c r="GTY242" s="89"/>
      <c r="GUG242" s="89"/>
      <c r="GVA242" s="89"/>
      <c r="GVC242" s="89"/>
      <c r="GVD242" s="89"/>
      <c r="GVE242" s="89"/>
      <c r="GVF242" s="89"/>
      <c r="GVG242" s="89"/>
      <c r="GVH242" s="89"/>
      <c r="GVZ242" s="89"/>
      <c r="GWA242" s="89"/>
      <c r="GWD242" s="89"/>
      <c r="GWG242" s="89"/>
      <c r="GWI242" s="89"/>
      <c r="GWK242" s="89"/>
      <c r="GWN242" s="89"/>
      <c r="GWQ242" s="89"/>
      <c r="GWT242" s="89"/>
      <c r="GWZ242" s="89"/>
      <c r="GXC242" s="89"/>
      <c r="GXF242" s="89"/>
      <c r="GXK242" s="89"/>
      <c r="GXY242" s="89"/>
      <c r="GXZ242" s="89"/>
      <c r="GYA242" s="89"/>
      <c r="GYB242" s="89"/>
      <c r="GYC242" s="89"/>
      <c r="GYD242" s="89"/>
      <c r="GYE242" s="89"/>
      <c r="GYF242" s="89"/>
      <c r="GYG242" s="89"/>
      <c r="GYH242" s="89"/>
      <c r="GYI242" s="89"/>
      <c r="GYJ242" s="89"/>
      <c r="GYK242" s="89"/>
      <c r="GYL242" s="89"/>
      <c r="GYM242" s="89"/>
      <c r="GYN242" s="89"/>
      <c r="GYO242" s="89"/>
      <c r="GYP242" s="89"/>
      <c r="GYQ242" s="89"/>
      <c r="GYR242" s="89"/>
      <c r="GYS242" s="89"/>
      <c r="GYT242" s="89"/>
      <c r="GYU242" s="89"/>
      <c r="GYV242" s="89"/>
      <c r="GYW242" s="89"/>
      <c r="GYX242" s="89"/>
      <c r="GYY242" s="89"/>
      <c r="GYZ242" s="89"/>
      <c r="GZA242" s="89"/>
      <c r="GZB242" s="89"/>
      <c r="GZC242" s="89"/>
      <c r="GZD242" s="89"/>
      <c r="GZE242" s="89"/>
      <c r="GZF242" s="89"/>
      <c r="GZG242" s="89"/>
      <c r="GZH242" s="89"/>
      <c r="GZI242" s="89"/>
      <c r="GZJ242" s="89"/>
      <c r="GZK242" s="89"/>
      <c r="GZN242" s="89"/>
      <c r="GZQ242" s="89"/>
      <c r="GZT242" s="89"/>
      <c r="GZW242" s="89"/>
      <c r="GZZ242" s="89"/>
      <c r="HAL242" s="89"/>
      <c r="HAO242" s="89"/>
      <c r="HAR242" s="89"/>
      <c r="HAU242" s="89"/>
      <c r="HBA242" s="89"/>
      <c r="HBD242" s="89"/>
      <c r="HBJ242" s="89"/>
      <c r="HBM242" s="89"/>
      <c r="HBP242" s="89"/>
      <c r="HBS242" s="89"/>
      <c r="HBY242" s="89"/>
      <c r="HCB242" s="89"/>
      <c r="HCH242" s="89"/>
      <c r="HCJ242" s="89"/>
      <c r="HCK242" s="89"/>
      <c r="HCM242" s="89"/>
      <c r="HCP242" s="89"/>
      <c r="HCS242" s="89"/>
      <c r="HDD242" s="89"/>
      <c r="HDF242" s="89"/>
      <c r="HDR242" s="89"/>
      <c r="HDU242" s="89"/>
      <c r="HEC242" s="89"/>
      <c r="HEW242" s="89"/>
      <c r="HEY242" s="89"/>
      <c r="HEZ242" s="89"/>
      <c r="HFA242" s="89"/>
      <c r="HFB242" s="89"/>
      <c r="HFC242" s="89"/>
      <c r="HFD242" s="89"/>
      <c r="HFV242" s="89"/>
      <c r="HFW242" s="89"/>
      <c r="HFZ242" s="89"/>
      <c r="HGC242" s="89"/>
      <c r="HGE242" s="89"/>
      <c r="HGG242" s="89"/>
      <c r="HGJ242" s="89"/>
      <c r="HGM242" s="89"/>
      <c r="HGP242" s="89"/>
      <c r="HGV242" s="89"/>
      <c r="HGY242" s="89"/>
      <c r="HHB242" s="89"/>
      <c r="HHG242" s="89"/>
      <c r="HHU242" s="89"/>
      <c r="HHV242" s="89"/>
      <c r="HHW242" s="89"/>
      <c r="HHX242" s="89"/>
      <c r="HHY242" s="89"/>
      <c r="HHZ242" s="89"/>
      <c r="HIA242" s="89"/>
      <c r="HIB242" s="89"/>
      <c r="HIC242" s="89"/>
      <c r="HID242" s="89"/>
      <c r="HIE242" s="89"/>
      <c r="HIF242" s="89"/>
      <c r="HIG242" s="89"/>
      <c r="HIH242" s="89"/>
      <c r="HII242" s="89"/>
      <c r="HIJ242" s="89"/>
      <c r="HIK242" s="89"/>
      <c r="HIL242" s="89"/>
      <c r="HIM242" s="89"/>
      <c r="HIN242" s="89"/>
      <c r="HIO242" s="89"/>
      <c r="HIP242" s="89"/>
      <c r="HIQ242" s="89"/>
      <c r="HIR242" s="89"/>
      <c r="HIS242" s="89"/>
      <c r="HIT242" s="89"/>
      <c r="HIU242" s="89"/>
      <c r="HIV242" s="89"/>
      <c r="HIW242" s="89"/>
      <c r="HIX242" s="89"/>
      <c r="HIY242" s="89"/>
      <c r="HIZ242" s="89"/>
      <c r="HJA242" s="89"/>
      <c r="HJB242" s="89"/>
      <c r="HJC242" s="89"/>
      <c r="HJD242" s="89"/>
      <c r="HJE242" s="89"/>
      <c r="HJF242" s="89"/>
      <c r="HJG242" s="89"/>
      <c r="HJJ242" s="89"/>
      <c r="HJM242" s="89"/>
      <c r="HJP242" s="89"/>
      <c r="HJS242" s="89"/>
      <c r="HJV242" s="89"/>
      <c r="HKH242" s="89"/>
      <c r="HKK242" s="89"/>
      <c r="HKN242" s="89"/>
      <c r="HKQ242" s="89"/>
      <c r="HKW242" s="89"/>
      <c r="HKZ242" s="89"/>
      <c r="HLF242" s="89"/>
      <c r="HLI242" s="89"/>
      <c r="HLL242" s="89"/>
      <c r="HLO242" s="89"/>
      <c r="HLU242" s="89"/>
      <c r="HLX242" s="89"/>
      <c r="HMD242" s="89"/>
      <c r="HMF242" s="89"/>
      <c r="HMG242" s="89"/>
      <c r="HMI242" s="89"/>
      <c r="HML242" s="89"/>
      <c r="HMO242" s="89"/>
      <c r="HMZ242" s="89"/>
      <c r="HNB242" s="89"/>
      <c r="HNN242" s="89"/>
      <c r="HNQ242" s="89"/>
      <c r="HNY242" s="89"/>
      <c r="HOS242" s="89"/>
      <c r="HOU242" s="89"/>
      <c r="HOV242" s="89"/>
      <c r="HOW242" s="89"/>
      <c r="HOX242" s="89"/>
      <c r="HOY242" s="89"/>
      <c r="HOZ242" s="89"/>
      <c r="HPR242" s="89"/>
      <c r="HPS242" s="89"/>
      <c r="HPV242" s="89"/>
      <c r="HPY242" s="89"/>
      <c r="HQA242" s="89"/>
      <c r="HQC242" s="89"/>
      <c r="HQF242" s="89"/>
      <c r="HQI242" s="89"/>
      <c r="HQL242" s="89"/>
      <c r="HQR242" s="89"/>
      <c r="HQU242" s="89"/>
      <c r="HQX242" s="89"/>
      <c r="HRC242" s="89"/>
      <c r="HRQ242" s="89"/>
      <c r="HRR242" s="89"/>
      <c r="HRS242" s="89"/>
      <c r="HRT242" s="89"/>
      <c r="HRU242" s="89"/>
      <c r="HRV242" s="89"/>
      <c r="HRW242" s="89"/>
      <c r="HRX242" s="89"/>
      <c r="HRY242" s="89"/>
      <c r="HRZ242" s="89"/>
      <c r="HSA242" s="89"/>
      <c r="HSB242" s="89"/>
      <c r="HSC242" s="89"/>
      <c r="HSD242" s="89"/>
      <c r="HSE242" s="89"/>
      <c r="HSF242" s="89"/>
      <c r="HSG242" s="89"/>
      <c r="HSH242" s="89"/>
      <c r="HSI242" s="89"/>
      <c r="HSJ242" s="89"/>
      <c r="HSK242" s="89"/>
      <c r="HSL242" s="89"/>
      <c r="HSM242" s="89"/>
      <c r="HSN242" s="89"/>
      <c r="HSO242" s="89"/>
      <c r="HSP242" s="89"/>
      <c r="HSQ242" s="89"/>
      <c r="HSR242" s="89"/>
      <c r="HSS242" s="89"/>
      <c r="HST242" s="89"/>
      <c r="HSU242" s="89"/>
      <c r="HSV242" s="89"/>
      <c r="HSW242" s="89"/>
      <c r="HSX242" s="89"/>
      <c r="HSY242" s="89"/>
      <c r="HSZ242" s="89"/>
      <c r="HTA242" s="89"/>
      <c r="HTB242" s="89"/>
      <c r="HTC242" s="89"/>
      <c r="HTF242" s="89"/>
      <c r="HTI242" s="89"/>
      <c r="HTL242" s="89"/>
      <c r="HTO242" s="89"/>
      <c r="HTR242" s="89"/>
      <c r="HUD242" s="89"/>
      <c r="HUG242" s="89"/>
      <c r="HUJ242" s="89"/>
      <c r="HUM242" s="89"/>
      <c r="HUS242" s="89"/>
      <c r="HUV242" s="89"/>
      <c r="HVB242" s="89"/>
      <c r="HVE242" s="89"/>
      <c r="HVH242" s="89"/>
      <c r="HVK242" s="89"/>
      <c r="HVQ242" s="89"/>
      <c r="HVT242" s="89"/>
      <c r="HVZ242" s="89"/>
      <c r="HWB242" s="89"/>
      <c r="HWC242" s="89"/>
      <c r="HWE242" s="89"/>
      <c r="HWH242" s="89"/>
      <c r="HWK242" s="89"/>
      <c r="HWV242" s="89"/>
      <c r="HWX242" s="89"/>
      <c r="HXJ242" s="89"/>
      <c r="HXM242" s="89"/>
      <c r="HXU242" s="89"/>
      <c r="HYO242" s="89"/>
      <c r="HYQ242" s="89"/>
      <c r="HYR242" s="89"/>
      <c r="HYS242" s="89"/>
      <c r="HYT242" s="89"/>
      <c r="HYU242" s="89"/>
      <c r="HYV242" s="89"/>
      <c r="HZN242" s="89"/>
      <c r="HZO242" s="89"/>
      <c r="HZR242" s="89"/>
      <c r="HZU242" s="89"/>
      <c r="HZW242" s="89"/>
      <c r="HZY242" s="89"/>
      <c r="IAB242" s="89"/>
      <c r="IAE242" s="89"/>
      <c r="IAH242" s="89"/>
      <c r="IAN242" s="89"/>
      <c r="IAQ242" s="89"/>
      <c r="IAT242" s="89"/>
      <c r="IAY242" s="89"/>
      <c r="IBM242" s="89"/>
      <c r="IBN242" s="89"/>
      <c r="IBO242" s="89"/>
      <c r="IBP242" s="89"/>
      <c r="IBQ242" s="89"/>
      <c r="IBR242" s="89"/>
      <c r="IBS242" s="89"/>
      <c r="IBT242" s="89"/>
      <c r="IBU242" s="89"/>
      <c r="IBV242" s="89"/>
      <c r="IBW242" s="89"/>
      <c r="IBX242" s="89"/>
      <c r="IBY242" s="89"/>
      <c r="IBZ242" s="89"/>
      <c r="ICA242" s="89"/>
      <c r="ICB242" s="89"/>
      <c r="ICC242" s="89"/>
      <c r="ICD242" s="89"/>
      <c r="ICE242" s="89"/>
      <c r="ICF242" s="89"/>
      <c r="ICG242" s="89"/>
      <c r="ICH242" s="89"/>
      <c r="ICI242" s="89"/>
      <c r="ICJ242" s="89"/>
      <c r="ICK242" s="89"/>
      <c r="ICL242" s="89"/>
      <c r="ICM242" s="89"/>
      <c r="ICN242" s="89"/>
      <c r="ICO242" s="89"/>
      <c r="ICP242" s="89"/>
      <c r="ICQ242" s="89"/>
      <c r="ICR242" s="89"/>
      <c r="ICS242" s="89"/>
      <c r="ICT242" s="89"/>
      <c r="ICU242" s="89"/>
      <c r="ICV242" s="89"/>
      <c r="ICW242" s="89"/>
      <c r="ICX242" s="89"/>
      <c r="ICY242" s="89"/>
      <c r="IDB242" s="89"/>
      <c r="IDE242" s="89"/>
      <c r="IDH242" s="89"/>
      <c r="IDK242" s="89"/>
      <c r="IDN242" s="89"/>
      <c r="IDZ242" s="89"/>
      <c r="IEC242" s="89"/>
      <c r="IEF242" s="89"/>
      <c r="IEI242" s="89"/>
      <c r="IEO242" s="89"/>
      <c r="IER242" s="89"/>
      <c r="IEX242" s="89"/>
      <c r="IFA242" s="89"/>
      <c r="IFD242" s="89"/>
      <c r="IFG242" s="89"/>
      <c r="IFM242" s="89"/>
      <c r="IFP242" s="89"/>
      <c r="IFV242" s="89"/>
      <c r="IFX242" s="89"/>
      <c r="IFY242" s="89"/>
      <c r="IGA242" s="89"/>
      <c r="IGD242" s="89"/>
      <c r="IGG242" s="89"/>
      <c r="IGR242" s="89"/>
      <c r="IGT242" s="89"/>
      <c r="IHF242" s="89"/>
      <c r="IHI242" s="89"/>
      <c r="IHQ242" s="89"/>
      <c r="IIK242" s="89"/>
      <c r="IIM242" s="89"/>
      <c r="IIN242" s="89"/>
      <c r="IIO242" s="89"/>
      <c r="IIP242" s="89"/>
      <c r="IIQ242" s="89"/>
      <c r="IIR242" s="89"/>
      <c r="IJJ242" s="89"/>
      <c r="IJK242" s="89"/>
      <c r="IJN242" s="89"/>
      <c r="IJQ242" s="89"/>
      <c r="IJS242" s="89"/>
      <c r="IJU242" s="89"/>
      <c r="IJX242" s="89"/>
      <c r="IKA242" s="89"/>
      <c r="IKD242" s="89"/>
      <c r="IKJ242" s="89"/>
      <c r="IKM242" s="89"/>
      <c r="IKP242" s="89"/>
      <c r="IKU242" s="89"/>
      <c r="ILI242" s="89"/>
      <c r="ILJ242" s="89"/>
      <c r="ILK242" s="89"/>
      <c r="ILL242" s="89"/>
      <c r="ILM242" s="89"/>
      <c r="ILN242" s="89"/>
      <c r="ILO242" s="89"/>
      <c r="ILP242" s="89"/>
      <c r="ILQ242" s="89"/>
      <c r="ILR242" s="89"/>
      <c r="ILS242" s="89"/>
      <c r="ILT242" s="89"/>
      <c r="ILU242" s="89"/>
      <c r="ILV242" s="89"/>
      <c r="ILW242" s="89"/>
      <c r="ILX242" s="89"/>
      <c r="ILY242" s="89"/>
      <c r="ILZ242" s="89"/>
      <c r="IMA242" s="89"/>
      <c r="IMB242" s="89"/>
      <c r="IMC242" s="89"/>
      <c r="IMD242" s="89"/>
      <c r="IME242" s="89"/>
      <c r="IMF242" s="89"/>
      <c r="IMG242" s="89"/>
      <c r="IMH242" s="89"/>
      <c r="IMI242" s="89"/>
      <c r="IMJ242" s="89"/>
      <c r="IMK242" s="89"/>
      <c r="IML242" s="89"/>
      <c r="IMM242" s="89"/>
      <c r="IMN242" s="89"/>
      <c r="IMO242" s="89"/>
      <c r="IMP242" s="89"/>
      <c r="IMQ242" s="89"/>
      <c r="IMR242" s="89"/>
      <c r="IMS242" s="89"/>
      <c r="IMT242" s="89"/>
      <c r="IMU242" s="89"/>
      <c r="IMX242" s="89"/>
      <c r="INA242" s="89"/>
      <c r="IND242" s="89"/>
      <c r="ING242" s="89"/>
      <c r="INJ242" s="89"/>
      <c r="INV242" s="89"/>
      <c r="INY242" s="89"/>
      <c r="IOB242" s="89"/>
      <c r="IOE242" s="89"/>
      <c r="IOK242" s="89"/>
      <c r="ION242" s="89"/>
      <c r="IOT242" s="89"/>
      <c r="IOW242" s="89"/>
      <c r="IOZ242" s="89"/>
      <c r="IPC242" s="89"/>
      <c r="IPI242" s="89"/>
      <c r="IPL242" s="89"/>
      <c r="IPR242" s="89"/>
      <c r="IPT242" s="89"/>
      <c r="IPU242" s="89"/>
      <c r="IPW242" s="89"/>
      <c r="IPZ242" s="89"/>
      <c r="IQC242" s="89"/>
      <c r="IQN242" s="89"/>
      <c r="IQP242" s="89"/>
      <c r="IRB242" s="89"/>
      <c r="IRE242" s="89"/>
      <c r="IRM242" s="89"/>
      <c r="ISG242" s="89"/>
      <c r="ISI242" s="89"/>
      <c r="ISJ242" s="89"/>
      <c r="ISK242" s="89"/>
      <c r="ISL242" s="89"/>
      <c r="ISM242" s="89"/>
      <c r="ISN242" s="89"/>
      <c r="ITF242" s="89"/>
      <c r="ITG242" s="89"/>
      <c r="ITJ242" s="89"/>
      <c r="ITM242" s="89"/>
      <c r="ITO242" s="89"/>
      <c r="ITQ242" s="89"/>
      <c r="ITT242" s="89"/>
      <c r="ITW242" s="89"/>
      <c r="ITZ242" s="89"/>
      <c r="IUF242" s="89"/>
      <c r="IUI242" s="89"/>
      <c r="IUL242" s="89"/>
      <c r="IUQ242" s="89"/>
      <c r="IVE242" s="89"/>
      <c r="IVF242" s="89"/>
      <c r="IVG242" s="89"/>
      <c r="IVH242" s="89"/>
      <c r="IVI242" s="89"/>
      <c r="IVJ242" s="89"/>
      <c r="IVK242" s="89"/>
      <c r="IVL242" s="89"/>
      <c r="IVM242" s="89"/>
      <c r="IVN242" s="89"/>
      <c r="IVO242" s="89"/>
      <c r="IVP242" s="89"/>
      <c r="IVQ242" s="89"/>
      <c r="IVR242" s="89"/>
      <c r="IVS242" s="89"/>
      <c r="IVT242" s="89"/>
      <c r="IVU242" s="89"/>
      <c r="IVV242" s="89"/>
      <c r="IVW242" s="89"/>
      <c r="IVX242" s="89"/>
      <c r="IVY242" s="89"/>
      <c r="IVZ242" s="89"/>
      <c r="IWA242" s="89"/>
      <c r="IWB242" s="89"/>
      <c r="IWC242" s="89"/>
      <c r="IWD242" s="89"/>
      <c r="IWE242" s="89"/>
      <c r="IWF242" s="89"/>
      <c r="IWG242" s="89"/>
      <c r="IWH242" s="89"/>
      <c r="IWI242" s="89"/>
      <c r="IWJ242" s="89"/>
      <c r="IWK242" s="89"/>
      <c r="IWL242" s="89"/>
      <c r="IWM242" s="89"/>
      <c r="IWN242" s="89"/>
      <c r="IWO242" s="89"/>
      <c r="IWP242" s="89"/>
      <c r="IWQ242" s="89"/>
      <c r="IWT242" s="89"/>
      <c r="IWW242" s="89"/>
      <c r="IWZ242" s="89"/>
      <c r="IXC242" s="89"/>
      <c r="IXF242" s="89"/>
      <c r="IXR242" s="89"/>
      <c r="IXU242" s="89"/>
      <c r="IXX242" s="89"/>
      <c r="IYA242" s="89"/>
      <c r="IYG242" s="89"/>
      <c r="IYJ242" s="89"/>
      <c r="IYP242" s="89"/>
      <c r="IYS242" s="89"/>
      <c r="IYV242" s="89"/>
      <c r="IYY242" s="89"/>
      <c r="IZE242" s="89"/>
      <c r="IZH242" s="89"/>
      <c r="IZN242" s="89"/>
      <c r="IZP242" s="89"/>
      <c r="IZQ242" s="89"/>
      <c r="IZS242" s="89"/>
      <c r="IZV242" s="89"/>
      <c r="IZY242" s="89"/>
      <c r="JAJ242" s="89"/>
      <c r="JAL242" s="89"/>
      <c r="JAX242" s="89"/>
      <c r="JBA242" s="89"/>
      <c r="JBI242" s="89"/>
      <c r="JCC242" s="89"/>
      <c r="JCE242" s="89"/>
      <c r="JCF242" s="89"/>
      <c r="JCG242" s="89"/>
      <c r="JCH242" s="89"/>
      <c r="JCI242" s="89"/>
      <c r="JCJ242" s="89"/>
      <c r="JDB242" s="89"/>
      <c r="JDC242" s="89"/>
      <c r="JDF242" s="89"/>
      <c r="JDI242" s="89"/>
      <c r="JDK242" s="89"/>
      <c r="JDM242" s="89"/>
      <c r="JDP242" s="89"/>
      <c r="JDS242" s="89"/>
      <c r="JDV242" s="89"/>
      <c r="JEB242" s="89"/>
      <c r="JEE242" s="89"/>
      <c r="JEH242" s="89"/>
      <c r="JEM242" s="89"/>
      <c r="JFA242" s="89"/>
      <c r="JFB242" s="89"/>
      <c r="JFC242" s="89"/>
      <c r="JFD242" s="89"/>
      <c r="JFE242" s="89"/>
      <c r="JFF242" s="89"/>
      <c r="JFG242" s="89"/>
      <c r="JFH242" s="89"/>
      <c r="JFI242" s="89"/>
      <c r="JFJ242" s="89"/>
      <c r="JFK242" s="89"/>
      <c r="JFL242" s="89"/>
      <c r="JFM242" s="89"/>
      <c r="JFN242" s="89"/>
      <c r="JFO242" s="89"/>
      <c r="JFP242" s="89"/>
      <c r="JFQ242" s="89"/>
      <c r="JFR242" s="89"/>
      <c r="JFS242" s="89"/>
      <c r="JFT242" s="89"/>
      <c r="JFU242" s="89"/>
      <c r="JFV242" s="89"/>
      <c r="JFW242" s="89"/>
      <c r="JFX242" s="89"/>
      <c r="JFY242" s="89"/>
      <c r="JFZ242" s="89"/>
      <c r="JGA242" s="89"/>
      <c r="JGB242" s="89"/>
      <c r="JGC242" s="89"/>
      <c r="JGD242" s="89"/>
      <c r="JGE242" s="89"/>
      <c r="JGF242" s="89"/>
      <c r="JGG242" s="89"/>
      <c r="JGH242" s="89"/>
      <c r="JGI242" s="89"/>
      <c r="JGJ242" s="89"/>
      <c r="JGK242" s="89"/>
      <c r="JGL242" s="89"/>
      <c r="JGM242" s="89"/>
      <c r="JGP242" s="89"/>
      <c r="JGS242" s="89"/>
      <c r="JGV242" s="89"/>
      <c r="JGY242" s="89"/>
      <c r="JHB242" s="89"/>
      <c r="JHN242" s="89"/>
      <c r="JHQ242" s="89"/>
      <c r="JHT242" s="89"/>
      <c r="JHW242" s="89"/>
      <c r="JIC242" s="89"/>
      <c r="JIF242" s="89"/>
      <c r="JIL242" s="89"/>
      <c r="JIO242" s="89"/>
      <c r="JIR242" s="89"/>
      <c r="JIU242" s="89"/>
      <c r="JJA242" s="89"/>
      <c r="JJD242" s="89"/>
      <c r="JJJ242" s="89"/>
      <c r="JJL242" s="89"/>
      <c r="JJM242" s="89"/>
      <c r="JJO242" s="89"/>
      <c r="JJR242" s="89"/>
      <c r="JJU242" s="89"/>
      <c r="JKF242" s="89"/>
      <c r="JKH242" s="89"/>
      <c r="JKT242" s="89"/>
      <c r="JKW242" s="89"/>
      <c r="JLE242" s="89"/>
      <c r="JLY242" s="89"/>
      <c r="JMA242" s="89"/>
      <c r="JMB242" s="89"/>
      <c r="JMC242" s="89"/>
      <c r="JMD242" s="89"/>
      <c r="JME242" s="89"/>
      <c r="JMF242" s="89"/>
      <c r="JMX242" s="89"/>
      <c r="JMY242" s="89"/>
      <c r="JNB242" s="89"/>
      <c r="JNE242" s="89"/>
      <c r="JNG242" s="89"/>
      <c r="JNI242" s="89"/>
      <c r="JNL242" s="89"/>
      <c r="JNO242" s="89"/>
      <c r="JNR242" s="89"/>
      <c r="JNX242" s="89"/>
      <c r="JOA242" s="89"/>
      <c r="JOD242" s="89"/>
      <c r="JOI242" s="89"/>
      <c r="JOW242" s="89"/>
      <c r="JOX242" s="89"/>
      <c r="JOY242" s="89"/>
      <c r="JOZ242" s="89"/>
      <c r="JPA242" s="89"/>
      <c r="JPB242" s="89"/>
      <c r="JPC242" s="89"/>
      <c r="JPD242" s="89"/>
      <c r="JPE242" s="89"/>
      <c r="JPF242" s="89"/>
      <c r="JPG242" s="89"/>
      <c r="JPH242" s="89"/>
      <c r="JPI242" s="89"/>
      <c r="JPJ242" s="89"/>
      <c r="JPK242" s="89"/>
      <c r="JPL242" s="89"/>
      <c r="JPM242" s="89"/>
      <c r="JPN242" s="89"/>
      <c r="JPO242" s="89"/>
      <c r="JPP242" s="89"/>
      <c r="JPQ242" s="89"/>
      <c r="JPR242" s="89"/>
      <c r="JPS242" s="89"/>
      <c r="JPT242" s="89"/>
      <c r="JPU242" s="89"/>
      <c r="JPV242" s="89"/>
      <c r="JPW242" s="89"/>
      <c r="JPX242" s="89"/>
      <c r="JPY242" s="89"/>
      <c r="JPZ242" s="89"/>
      <c r="JQA242" s="89"/>
      <c r="JQB242" s="89"/>
      <c r="JQC242" s="89"/>
      <c r="JQD242" s="89"/>
      <c r="JQE242" s="89"/>
      <c r="JQF242" s="89"/>
      <c r="JQG242" s="89"/>
      <c r="JQH242" s="89"/>
      <c r="JQI242" s="89"/>
      <c r="JQL242" s="89"/>
      <c r="JQO242" s="89"/>
      <c r="JQR242" s="89"/>
      <c r="JQU242" s="89"/>
      <c r="JQX242" s="89"/>
      <c r="JRJ242" s="89"/>
      <c r="JRM242" s="89"/>
      <c r="JRP242" s="89"/>
      <c r="JRS242" s="89"/>
      <c r="JRY242" s="89"/>
      <c r="JSB242" s="89"/>
      <c r="JSH242" s="89"/>
      <c r="JSK242" s="89"/>
      <c r="JSN242" s="89"/>
      <c r="JSQ242" s="89"/>
      <c r="JSW242" s="89"/>
      <c r="JSZ242" s="89"/>
      <c r="JTF242" s="89"/>
      <c r="JTH242" s="89"/>
      <c r="JTI242" s="89"/>
      <c r="JTK242" s="89"/>
      <c r="JTN242" s="89"/>
      <c r="JTQ242" s="89"/>
      <c r="JUB242" s="89"/>
      <c r="JUD242" s="89"/>
      <c r="JUP242" s="89"/>
      <c r="JUS242" s="89"/>
      <c r="JVA242" s="89"/>
      <c r="JVU242" s="89"/>
      <c r="JVW242" s="89"/>
      <c r="JVX242" s="89"/>
      <c r="JVY242" s="89"/>
      <c r="JVZ242" s="89"/>
      <c r="JWA242" s="89"/>
      <c r="JWB242" s="89"/>
      <c r="JWT242" s="89"/>
      <c r="JWU242" s="89"/>
      <c r="JWX242" s="89"/>
      <c r="JXA242" s="89"/>
      <c r="JXC242" s="89"/>
      <c r="JXE242" s="89"/>
      <c r="JXH242" s="89"/>
      <c r="JXK242" s="89"/>
      <c r="JXN242" s="89"/>
      <c r="JXT242" s="89"/>
      <c r="JXW242" s="89"/>
      <c r="JXZ242" s="89"/>
      <c r="JYE242" s="89"/>
      <c r="JYS242" s="89"/>
      <c r="JYT242" s="89"/>
      <c r="JYU242" s="89"/>
      <c r="JYV242" s="89"/>
      <c r="JYW242" s="89"/>
      <c r="JYX242" s="89"/>
      <c r="JYY242" s="89"/>
      <c r="JYZ242" s="89"/>
      <c r="JZA242" s="89"/>
      <c r="JZB242" s="89"/>
      <c r="JZC242" s="89"/>
      <c r="JZD242" s="89"/>
      <c r="JZE242" s="89"/>
      <c r="JZF242" s="89"/>
      <c r="JZG242" s="89"/>
      <c r="JZH242" s="89"/>
      <c r="JZI242" s="89"/>
      <c r="JZJ242" s="89"/>
      <c r="JZK242" s="89"/>
      <c r="JZL242" s="89"/>
      <c r="JZM242" s="89"/>
      <c r="JZN242" s="89"/>
      <c r="JZO242" s="89"/>
      <c r="JZP242" s="89"/>
      <c r="JZQ242" s="89"/>
      <c r="JZR242" s="89"/>
      <c r="JZS242" s="89"/>
      <c r="JZT242" s="89"/>
      <c r="JZU242" s="89"/>
      <c r="JZV242" s="89"/>
      <c r="JZW242" s="89"/>
      <c r="JZX242" s="89"/>
      <c r="JZY242" s="89"/>
      <c r="JZZ242" s="89"/>
      <c r="KAA242" s="89"/>
      <c r="KAB242" s="89"/>
      <c r="KAC242" s="89"/>
      <c r="KAD242" s="89"/>
      <c r="KAE242" s="89"/>
      <c r="KAH242" s="89"/>
      <c r="KAK242" s="89"/>
      <c r="KAN242" s="89"/>
      <c r="KAQ242" s="89"/>
      <c r="KAT242" s="89"/>
      <c r="KBF242" s="89"/>
      <c r="KBI242" s="89"/>
      <c r="KBL242" s="89"/>
      <c r="KBO242" s="89"/>
      <c r="KBU242" s="89"/>
      <c r="KBX242" s="89"/>
      <c r="KCD242" s="89"/>
      <c r="KCG242" s="89"/>
      <c r="KCJ242" s="89"/>
      <c r="KCM242" s="89"/>
      <c r="KCS242" s="89"/>
      <c r="KCV242" s="89"/>
      <c r="KDB242" s="89"/>
      <c r="KDD242" s="89"/>
      <c r="KDE242" s="89"/>
      <c r="KDG242" s="89"/>
      <c r="KDJ242" s="89"/>
      <c r="KDM242" s="89"/>
      <c r="KDX242" s="89"/>
      <c r="KDZ242" s="89"/>
      <c r="KEL242" s="89"/>
      <c r="KEO242" s="89"/>
      <c r="KEW242" s="89"/>
      <c r="KFQ242" s="89"/>
      <c r="KFS242" s="89"/>
      <c r="KFT242" s="89"/>
      <c r="KFU242" s="89"/>
      <c r="KFV242" s="89"/>
      <c r="KFW242" s="89"/>
      <c r="KFX242" s="89"/>
      <c r="KGP242" s="89"/>
      <c r="KGQ242" s="89"/>
      <c r="KGT242" s="89"/>
      <c r="KGW242" s="89"/>
      <c r="KGY242" s="89"/>
      <c r="KHA242" s="89"/>
      <c r="KHD242" s="89"/>
      <c r="KHG242" s="89"/>
      <c r="KHJ242" s="89"/>
      <c r="KHP242" s="89"/>
      <c r="KHS242" s="89"/>
      <c r="KHV242" s="89"/>
      <c r="KIA242" s="89"/>
      <c r="KIO242" s="89"/>
      <c r="KIP242" s="89"/>
      <c r="KIQ242" s="89"/>
      <c r="KIR242" s="89"/>
      <c r="KIS242" s="89"/>
      <c r="KIT242" s="89"/>
      <c r="KIU242" s="89"/>
      <c r="KIV242" s="89"/>
      <c r="KIW242" s="89"/>
      <c r="KIX242" s="89"/>
      <c r="KIY242" s="89"/>
      <c r="KIZ242" s="89"/>
      <c r="KJA242" s="89"/>
      <c r="KJB242" s="89"/>
      <c r="KJC242" s="89"/>
      <c r="KJD242" s="89"/>
      <c r="KJE242" s="89"/>
      <c r="KJF242" s="89"/>
      <c r="KJG242" s="89"/>
      <c r="KJH242" s="89"/>
      <c r="KJI242" s="89"/>
      <c r="KJJ242" s="89"/>
      <c r="KJK242" s="89"/>
      <c r="KJL242" s="89"/>
      <c r="KJM242" s="89"/>
      <c r="KJN242" s="89"/>
      <c r="KJO242" s="89"/>
      <c r="KJP242" s="89"/>
      <c r="KJQ242" s="89"/>
      <c r="KJR242" s="89"/>
      <c r="KJS242" s="89"/>
      <c r="KJT242" s="89"/>
      <c r="KJU242" s="89"/>
      <c r="KJV242" s="89"/>
      <c r="KJW242" s="89"/>
      <c r="KJX242" s="89"/>
      <c r="KJY242" s="89"/>
      <c r="KJZ242" s="89"/>
      <c r="KKA242" s="89"/>
      <c r="KKD242" s="89"/>
      <c r="KKG242" s="89"/>
      <c r="KKJ242" s="89"/>
      <c r="KKM242" s="89"/>
      <c r="KKP242" s="89"/>
      <c r="KLB242" s="89"/>
      <c r="KLE242" s="89"/>
      <c r="KLH242" s="89"/>
      <c r="KLK242" s="89"/>
      <c r="KLQ242" s="89"/>
      <c r="KLT242" s="89"/>
      <c r="KLZ242" s="89"/>
      <c r="KMC242" s="89"/>
      <c r="KMF242" s="89"/>
      <c r="KMI242" s="89"/>
      <c r="KMO242" s="89"/>
      <c r="KMR242" s="89"/>
      <c r="KMX242" s="89"/>
      <c r="KMZ242" s="89"/>
      <c r="KNA242" s="89"/>
      <c r="KNC242" s="89"/>
      <c r="KNF242" s="89"/>
      <c r="KNI242" s="89"/>
      <c r="KNT242" s="89"/>
      <c r="KNV242" s="89"/>
      <c r="KOH242" s="89"/>
      <c r="KOK242" s="89"/>
      <c r="KOS242" s="89"/>
      <c r="KPM242" s="89"/>
      <c r="KPO242" s="89"/>
      <c r="KPP242" s="89"/>
      <c r="KPQ242" s="89"/>
      <c r="KPR242" s="89"/>
      <c r="KPS242" s="89"/>
      <c r="KPT242" s="89"/>
      <c r="KQL242" s="89"/>
      <c r="KQM242" s="89"/>
      <c r="KQP242" s="89"/>
      <c r="KQS242" s="89"/>
      <c r="KQU242" s="89"/>
      <c r="KQW242" s="89"/>
      <c r="KQZ242" s="89"/>
      <c r="KRC242" s="89"/>
      <c r="KRF242" s="89"/>
      <c r="KRL242" s="89"/>
      <c r="KRO242" s="89"/>
      <c r="KRR242" s="89"/>
      <c r="KRW242" s="89"/>
      <c r="KSK242" s="89"/>
      <c r="KSL242" s="89"/>
      <c r="KSM242" s="89"/>
      <c r="KSN242" s="89"/>
      <c r="KSO242" s="89"/>
      <c r="KSP242" s="89"/>
      <c r="KSQ242" s="89"/>
      <c r="KSR242" s="89"/>
      <c r="KSS242" s="89"/>
      <c r="KST242" s="89"/>
      <c r="KSU242" s="89"/>
      <c r="KSV242" s="89"/>
      <c r="KSW242" s="89"/>
      <c r="KSX242" s="89"/>
      <c r="KSY242" s="89"/>
      <c r="KSZ242" s="89"/>
      <c r="KTA242" s="89"/>
      <c r="KTB242" s="89"/>
      <c r="KTC242" s="89"/>
      <c r="KTD242" s="89"/>
      <c r="KTE242" s="89"/>
      <c r="KTF242" s="89"/>
      <c r="KTG242" s="89"/>
      <c r="KTH242" s="89"/>
      <c r="KTI242" s="89"/>
      <c r="KTJ242" s="89"/>
      <c r="KTK242" s="89"/>
      <c r="KTL242" s="89"/>
      <c r="KTM242" s="89"/>
      <c r="KTN242" s="89"/>
      <c r="KTO242" s="89"/>
      <c r="KTP242" s="89"/>
      <c r="KTQ242" s="89"/>
      <c r="KTR242" s="89"/>
      <c r="KTS242" s="89"/>
      <c r="KTT242" s="89"/>
      <c r="KTU242" s="89"/>
      <c r="KTV242" s="89"/>
      <c r="KTW242" s="89"/>
      <c r="KTZ242" s="89"/>
      <c r="KUC242" s="89"/>
      <c r="KUF242" s="89"/>
      <c r="KUI242" s="89"/>
      <c r="KUL242" s="89"/>
      <c r="KUX242" s="89"/>
      <c r="KVA242" s="89"/>
      <c r="KVD242" s="89"/>
      <c r="KVG242" s="89"/>
      <c r="KVM242" s="89"/>
      <c r="KVP242" s="89"/>
      <c r="KVV242" s="89"/>
      <c r="KVY242" s="89"/>
      <c r="KWB242" s="89"/>
      <c r="KWE242" s="89"/>
      <c r="KWK242" s="89"/>
      <c r="KWN242" s="89"/>
      <c r="KWT242" s="89"/>
      <c r="KWV242" s="89"/>
      <c r="KWW242" s="89"/>
      <c r="KWY242" s="89"/>
      <c r="KXB242" s="89"/>
      <c r="KXE242" s="89"/>
      <c r="KXP242" s="89"/>
      <c r="KXR242" s="89"/>
      <c r="KYD242" s="89"/>
      <c r="KYG242" s="89"/>
      <c r="KYO242" s="89"/>
      <c r="KZI242" s="89"/>
      <c r="KZK242" s="89"/>
      <c r="KZL242" s="89"/>
      <c r="KZM242" s="89"/>
      <c r="KZN242" s="89"/>
      <c r="KZO242" s="89"/>
      <c r="KZP242" s="89"/>
      <c r="LAH242" s="89"/>
      <c r="LAI242" s="89"/>
      <c r="LAL242" s="89"/>
      <c r="LAO242" s="89"/>
      <c r="LAQ242" s="89"/>
      <c r="LAS242" s="89"/>
      <c r="LAV242" s="89"/>
      <c r="LAY242" s="89"/>
      <c r="LBB242" s="89"/>
      <c r="LBH242" s="89"/>
      <c r="LBK242" s="89"/>
      <c r="LBN242" s="89"/>
      <c r="LBS242" s="89"/>
      <c r="LCG242" s="89"/>
      <c r="LCH242" s="89"/>
      <c r="LCI242" s="89"/>
      <c r="LCJ242" s="89"/>
      <c r="LCK242" s="89"/>
      <c r="LCL242" s="89"/>
      <c r="LCM242" s="89"/>
      <c r="LCN242" s="89"/>
      <c r="LCO242" s="89"/>
      <c r="LCP242" s="89"/>
      <c r="LCQ242" s="89"/>
      <c r="LCR242" s="89"/>
      <c r="LCS242" s="89"/>
      <c r="LCT242" s="89"/>
      <c r="LCU242" s="89"/>
      <c r="LCV242" s="89"/>
      <c r="LCW242" s="89"/>
      <c r="LCX242" s="89"/>
      <c r="LCY242" s="89"/>
      <c r="LCZ242" s="89"/>
      <c r="LDA242" s="89"/>
      <c r="LDB242" s="89"/>
      <c r="LDC242" s="89"/>
      <c r="LDD242" s="89"/>
      <c r="LDE242" s="89"/>
      <c r="LDF242" s="89"/>
      <c r="LDG242" s="89"/>
      <c r="LDH242" s="89"/>
      <c r="LDI242" s="89"/>
      <c r="LDJ242" s="89"/>
      <c r="LDK242" s="89"/>
      <c r="LDL242" s="89"/>
      <c r="LDM242" s="89"/>
      <c r="LDN242" s="89"/>
      <c r="LDO242" s="89"/>
      <c r="LDP242" s="89"/>
      <c r="LDQ242" s="89"/>
      <c r="LDR242" s="89"/>
      <c r="LDS242" s="89"/>
      <c r="LDV242" s="89"/>
      <c r="LDY242" s="89"/>
      <c r="LEB242" s="89"/>
      <c r="LEE242" s="89"/>
      <c r="LEH242" s="89"/>
      <c r="LET242" s="89"/>
      <c r="LEW242" s="89"/>
      <c r="LEZ242" s="89"/>
      <c r="LFC242" s="89"/>
      <c r="LFI242" s="89"/>
      <c r="LFL242" s="89"/>
      <c r="LFR242" s="89"/>
      <c r="LFU242" s="89"/>
      <c r="LFX242" s="89"/>
      <c r="LGA242" s="89"/>
      <c r="LGG242" s="89"/>
      <c r="LGJ242" s="89"/>
      <c r="LGP242" s="89"/>
      <c r="LGR242" s="89"/>
      <c r="LGS242" s="89"/>
      <c r="LGU242" s="89"/>
      <c r="LGX242" s="89"/>
      <c r="LHA242" s="89"/>
      <c r="LHL242" s="89"/>
      <c r="LHN242" s="89"/>
      <c r="LHZ242" s="89"/>
      <c r="LIC242" s="89"/>
      <c r="LIK242" s="89"/>
      <c r="LJE242" s="89"/>
      <c r="LJG242" s="89"/>
      <c r="LJH242" s="89"/>
      <c r="LJI242" s="89"/>
      <c r="LJJ242" s="89"/>
      <c r="LJK242" s="89"/>
      <c r="LJL242" s="89"/>
      <c r="LKD242" s="89"/>
      <c r="LKE242" s="89"/>
      <c r="LKH242" s="89"/>
      <c r="LKK242" s="89"/>
      <c r="LKM242" s="89"/>
      <c r="LKO242" s="89"/>
      <c r="LKR242" s="89"/>
      <c r="LKU242" s="89"/>
      <c r="LKX242" s="89"/>
      <c r="LLD242" s="89"/>
      <c r="LLG242" s="89"/>
      <c r="LLJ242" s="89"/>
      <c r="LLO242" s="89"/>
      <c r="LMC242" s="89"/>
      <c r="LMD242" s="89"/>
      <c r="LME242" s="89"/>
      <c r="LMF242" s="89"/>
      <c r="LMG242" s="89"/>
      <c r="LMH242" s="89"/>
      <c r="LMI242" s="89"/>
      <c r="LMJ242" s="89"/>
      <c r="LMK242" s="89"/>
      <c r="LML242" s="89"/>
      <c r="LMM242" s="89"/>
      <c r="LMN242" s="89"/>
      <c r="LMO242" s="89"/>
      <c r="LMP242" s="89"/>
      <c r="LMQ242" s="89"/>
      <c r="LMR242" s="89"/>
      <c r="LMS242" s="89"/>
      <c r="LMT242" s="89"/>
      <c r="LMU242" s="89"/>
      <c r="LMV242" s="89"/>
      <c r="LMW242" s="89"/>
      <c r="LMX242" s="89"/>
      <c r="LMY242" s="89"/>
      <c r="LMZ242" s="89"/>
      <c r="LNA242" s="89"/>
      <c r="LNB242" s="89"/>
      <c r="LNC242" s="89"/>
      <c r="LND242" s="89"/>
      <c r="LNE242" s="89"/>
      <c r="LNF242" s="89"/>
      <c r="LNG242" s="89"/>
      <c r="LNH242" s="89"/>
      <c r="LNI242" s="89"/>
      <c r="LNJ242" s="89"/>
      <c r="LNK242" s="89"/>
      <c r="LNL242" s="89"/>
      <c r="LNM242" s="89"/>
      <c r="LNN242" s="89"/>
      <c r="LNO242" s="89"/>
      <c r="LNR242" s="89"/>
      <c r="LNU242" s="89"/>
      <c r="LNX242" s="89"/>
      <c r="LOA242" s="89"/>
      <c r="LOD242" s="89"/>
      <c r="LOP242" s="89"/>
      <c r="LOS242" s="89"/>
      <c r="LOV242" s="89"/>
      <c r="LOY242" s="89"/>
      <c r="LPE242" s="89"/>
      <c r="LPH242" s="89"/>
      <c r="LPN242" s="89"/>
      <c r="LPQ242" s="89"/>
      <c r="LPT242" s="89"/>
      <c r="LPW242" s="89"/>
      <c r="LQC242" s="89"/>
      <c r="LQF242" s="89"/>
      <c r="LQL242" s="89"/>
      <c r="LQN242" s="89"/>
      <c r="LQO242" s="89"/>
      <c r="LQQ242" s="89"/>
      <c r="LQT242" s="89"/>
      <c r="LQW242" s="89"/>
      <c r="LRH242" s="89"/>
      <c r="LRJ242" s="89"/>
      <c r="LRV242" s="89"/>
      <c r="LRY242" s="89"/>
      <c r="LSG242" s="89"/>
      <c r="LTA242" s="89"/>
      <c r="LTC242" s="89"/>
      <c r="LTD242" s="89"/>
      <c r="LTE242" s="89"/>
      <c r="LTF242" s="89"/>
      <c r="LTG242" s="89"/>
      <c r="LTH242" s="89"/>
      <c r="LTZ242" s="89"/>
      <c r="LUA242" s="89"/>
      <c r="LUD242" s="89"/>
      <c r="LUG242" s="89"/>
      <c r="LUI242" s="89"/>
      <c r="LUK242" s="89"/>
      <c r="LUN242" s="89"/>
      <c r="LUQ242" s="89"/>
      <c r="LUT242" s="89"/>
      <c r="LUZ242" s="89"/>
      <c r="LVC242" s="89"/>
      <c r="LVF242" s="89"/>
      <c r="LVK242" s="89"/>
      <c r="LVY242" s="89"/>
      <c r="LVZ242" s="89"/>
      <c r="LWA242" s="89"/>
      <c r="LWB242" s="89"/>
      <c r="LWC242" s="89"/>
      <c r="LWD242" s="89"/>
      <c r="LWE242" s="89"/>
      <c r="LWF242" s="89"/>
      <c r="LWG242" s="89"/>
      <c r="LWH242" s="89"/>
      <c r="LWI242" s="89"/>
      <c r="LWJ242" s="89"/>
      <c r="LWK242" s="89"/>
      <c r="LWL242" s="89"/>
      <c r="LWM242" s="89"/>
      <c r="LWN242" s="89"/>
      <c r="LWO242" s="89"/>
      <c r="LWP242" s="89"/>
      <c r="LWQ242" s="89"/>
      <c r="LWR242" s="89"/>
      <c r="LWS242" s="89"/>
      <c r="LWT242" s="89"/>
      <c r="LWU242" s="89"/>
      <c r="LWV242" s="89"/>
      <c r="LWW242" s="89"/>
      <c r="LWX242" s="89"/>
      <c r="LWY242" s="89"/>
      <c r="LWZ242" s="89"/>
      <c r="LXA242" s="89"/>
      <c r="LXB242" s="89"/>
      <c r="LXC242" s="89"/>
      <c r="LXD242" s="89"/>
      <c r="LXE242" s="89"/>
      <c r="LXF242" s="89"/>
      <c r="LXG242" s="89"/>
      <c r="LXH242" s="89"/>
      <c r="LXI242" s="89"/>
      <c r="LXJ242" s="89"/>
      <c r="LXK242" s="89"/>
      <c r="LXN242" s="89"/>
      <c r="LXQ242" s="89"/>
      <c r="LXT242" s="89"/>
      <c r="LXW242" s="89"/>
      <c r="LXZ242" s="89"/>
      <c r="LYL242" s="89"/>
      <c r="LYO242" s="89"/>
      <c r="LYR242" s="89"/>
      <c r="LYU242" s="89"/>
      <c r="LZA242" s="89"/>
      <c r="LZD242" s="89"/>
      <c r="LZJ242" s="89"/>
      <c r="LZM242" s="89"/>
      <c r="LZP242" s="89"/>
      <c r="LZS242" s="89"/>
      <c r="LZY242" s="89"/>
      <c r="MAB242" s="89"/>
      <c r="MAH242" s="89"/>
      <c r="MAJ242" s="89"/>
      <c r="MAK242" s="89"/>
      <c r="MAM242" s="89"/>
      <c r="MAP242" s="89"/>
      <c r="MAS242" s="89"/>
      <c r="MBD242" s="89"/>
      <c r="MBF242" s="89"/>
      <c r="MBR242" s="89"/>
      <c r="MBU242" s="89"/>
      <c r="MCC242" s="89"/>
      <c r="MCW242" s="89"/>
      <c r="MCY242" s="89"/>
      <c r="MCZ242" s="89"/>
      <c r="MDA242" s="89"/>
      <c r="MDB242" s="89"/>
      <c r="MDC242" s="89"/>
      <c r="MDD242" s="89"/>
      <c r="MDV242" s="89"/>
      <c r="MDW242" s="89"/>
      <c r="MDZ242" s="89"/>
      <c r="MEC242" s="89"/>
      <c r="MEE242" s="89"/>
      <c r="MEG242" s="89"/>
      <c r="MEJ242" s="89"/>
      <c r="MEM242" s="89"/>
      <c r="MEP242" s="89"/>
      <c r="MEV242" s="89"/>
      <c r="MEY242" s="89"/>
      <c r="MFB242" s="89"/>
      <c r="MFG242" s="89"/>
      <c r="MFU242" s="89"/>
      <c r="MFV242" s="89"/>
      <c r="MFW242" s="89"/>
      <c r="MFX242" s="89"/>
      <c r="MFY242" s="89"/>
      <c r="MFZ242" s="89"/>
      <c r="MGA242" s="89"/>
      <c r="MGB242" s="89"/>
      <c r="MGC242" s="89"/>
      <c r="MGD242" s="89"/>
      <c r="MGE242" s="89"/>
      <c r="MGF242" s="89"/>
      <c r="MGG242" s="89"/>
      <c r="MGH242" s="89"/>
      <c r="MGI242" s="89"/>
      <c r="MGJ242" s="89"/>
      <c r="MGK242" s="89"/>
      <c r="MGL242" s="89"/>
      <c r="MGM242" s="89"/>
      <c r="MGN242" s="89"/>
      <c r="MGO242" s="89"/>
      <c r="MGP242" s="89"/>
      <c r="MGQ242" s="89"/>
      <c r="MGR242" s="89"/>
      <c r="MGS242" s="89"/>
      <c r="MGT242" s="89"/>
      <c r="MGU242" s="89"/>
      <c r="MGV242" s="89"/>
      <c r="MGW242" s="89"/>
      <c r="MGX242" s="89"/>
      <c r="MGY242" s="89"/>
      <c r="MGZ242" s="89"/>
      <c r="MHA242" s="89"/>
      <c r="MHB242" s="89"/>
      <c r="MHC242" s="89"/>
      <c r="MHD242" s="89"/>
      <c r="MHE242" s="89"/>
      <c r="MHF242" s="89"/>
      <c r="MHG242" s="89"/>
      <c r="MHJ242" s="89"/>
      <c r="MHM242" s="89"/>
      <c r="MHP242" s="89"/>
      <c r="MHS242" s="89"/>
      <c r="MHV242" s="89"/>
      <c r="MIH242" s="89"/>
      <c r="MIK242" s="89"/>
      <c r="MIN242" s="89"/>
      <c r="MIQ242" s="89"/>
      <c r="MIW242" s="89"/>
      <c r="MIZ242" s="89"/>
      <c r="MJF242" s="89"/>
      <c r="MJI242" s="89"/>
      <c r="MJL242" s="89"/>
      <c r="MJO242" s="89"/>
      <c r="MJU242" s="89"/>
      <c r="MJX242" s="89"/>
      <c r="MKD242" s="89"/>
      <c r="MKF242" s="89"/>
      <c r="MKG242" s="89"/>
      <c r="MKI242" s="89"/>
      <c r="MKL242" s="89"/>
      <c r="MKO242" s="89"/>
      <c r="MKZ242" s="89"/>
      <c r="MLB242" s="89"/>
      <c r="MLN242" s="89"/>
      <c r="MLQ242" s="89"/>
      <c r="MLY242" s="89"/>
      <c r="MMS242" s="89"/>
      <c r="MMU242" s="89"/>
      <c r="MMV242" s="89"/>
      <c r="MMW242" s="89"/>
      <c r="MMX242" s="89"/>
      <c r="MMY242" s="89"/>
      <c r="MMZ242" s="89"/>
      <c r="MNR242" s="89"/>
      <c r="MNS242" s="89"/>
      <c r="MNV242" s="89"/>
      <c r="MNY242" s="89"/>
      <c r="MOA242" s="89"/>
      <c r="MOC242" s="89"/>
      <c r="MOF242" s="89"/>
      <c r="MOI242" s="89"/>
      <c r="MOL242" s="89"/>
      <c r="MOR242" s="89"/>
      <c r="MOU242" s="89"/>
      <c r="MOX242" s="89"/>
      <c r="MPC242" s="89"/>
      <c r="MPQ242" s="89"/>
      <c r="MPR242" s="89"/>
      <c r="MPS242" s="89"/>
      <c r="MPT242" s="89"/>
      <c r="MPU242" s="89"/>
      <c r="MPV242" s="89"/>
      <c r="MPW242" s="89"/>
      <c r="MPX242" s="89"/>
      <c r="MPY242" s="89"/>
      <c r="MPZ242" s="89"/>
      <c r="MQA242" s="89"/>
      <c r="MQB242" s="89"/>
      <c r="MQC242" s="89"/>
      <c r="MQD242" s="89"/>
      <c r="MQE242" s="89"/>
      <c r="MQF242" s="89"/>
      <c r="MQG242" s="89"/>
      <c r="MQH242" s="89"/>
      <c r="MQI242" s="89"/>
      <c r="MQJ242" s="89"/>
      <c r="MQK242" s="89"/>
      <c r="MQL242" s="89"/>
      <c r="MQM242" s="89"/>
      <c r="MQN242" s="89"/>
      <c r="MQO242" s="89"/>
      <c r="MQP242" s="89"/>
      <c r="MQQ242" s="89"/>
      <c r="MQR242" s="89"/>
      <c r="MQS242" s="89"/>
      <c r="MQT242" s="89"/>
      <c r="MQU242" s="89"/>
      <c r="MQV242" s="89"/>
      <c r="MQW242" s="89"/>
      <c r="MQX242" s="89"/>
      <c r="MQY242" s="89"/>
      <c r="MQZ242" s="89"/>
      <c r="MRA242" s="89"/>
      <c r="MRB242" s="89"/>
      <c r="MRC242" s="89"/>
      <c r="MRF242" s="89"/>
      <c r="MRI242" s="89"/>
      <c r="MRL242" s="89"/>
      <c r="MRO242" s="89"/>
      <c r="MRR242" s="89"/>
      <c r="MSD242" s="89"/>
      <c r="MSG242" s="89"/>
      <c r="MSJ242" s="89"/>
      <c r="MSM242" s="89"/>
      <c r="MSS242" s="89"/>
      <c r="MSV242" s="89"/>
      <c r="MTB242" s="89"/>
      <c r="MTE242" s="89"/>
      <c r="MTH242" s="89"/>
      <c r="MTK242" s="89"/>
      <c r="MTQ242" s="89"/>
      <c r="MTT242" s="89"/>
      <c r="MTZ242" s="89"/>
      <c r="MUB242" s="89"/>
      <c r="MUC242" s="89"/>
      <c r="MUE242" s="89"/>
      <c r="MUH242" s="89"/>
      <c r="MUK242" s="89"/>
      <c r="MUV242" s="89"/>
      <c r="MUX242" s="89"/>
      <c r="MVJ242" s="89"/>
      <c r="MVM242" s="89"/>
      <c r="MVU242" s="89"/>
      <c r="MWO242" s="89"/>
      <c r="MWQ242" s="89"/>
      <c r="MWR242" s="89"/>
      <c r="MWS242" s="89"/>
      <c r="MWT242" s="89"/>
      <c r="MWU242" s="89"/>
      <c r="MWV242" s="89"/>
      <c r="MXN242" s="89"/>
      <c r="MXO242" s="89"/>
      <c r="MXR242" s="89"/>
      <c r="MXU242" s="89"/>
      <c r="MXW242" s="89"/>
      <c r="MXY242" s="89"/>
      <c r="MYB242" s="89"/>
      <c r="MYE242" s="89"/>
      <c r="MYH242" s="89"/>
      <c r="MYN242" s="89"/>
      <c r="MYQ242" s="89"/>
      <c r="MYT242" s="89"/>
      <c r="MYY242" s="89"/>
      <c r="MZM242" s="89"/>
      <c r="MZN242" s="89"/>
      <c r="MZO242" s="89"/>
      <c r="MZP242" s="89"/>
      <c r="MZQ242" s="89"/>
      <c r="MZR242" s="89"/>
      <c r="MZS242" s="89"/>
      <c r="MZT242" s="89"/>
      <c r="MZU242" s="89"/>
      <c r="MZV242" s="89"/>
      <c r="MZW242" s="89"/>
      <c r="MZX242" s="89"/>
      <c r="MZY242" s="89"/>
      <c r="MZZ242" s="89"/>
      <c r="NAA242" s="89"/>
      <c r="NAB242" s="89"/>
      <c r="NAC242" s="89"/>
      <c r="NAD242" s="89"/>
      <c r="NAE242" s="89"/>
      <c r="NAF242" s="89"/>
      <c r="NAG242" s="89"/>
      <c r="NAH242" s="89"/>
      <c r="NAI242" s="89"/>
      <c r="NAJ242" s="89"/>
      <c r="NAK242" s="89"/>
      <c r="NAL242" s="89"/>
      <c r="NAM242" s="89"/>
      <c r="NAN242" s="89"/>
      <c r="NAO242" s="89"/>
      <c r="NAP242" s="89"/>
      <c r="NAQ242" s="89"/>
      <c r="NAR242" s="89"/>
      <c r="NAS242" s="89"/>
      <c r="NAT242" s="89"/>
      <c r="NAU242" s="89"/>
      <c r="NAV242" s="89"/>
      <c r="NAW242" s="89"/>
      <c r="NAX242" s="89"/>
      <c r="NAY242" s="89"/>
      <c r="NBB242" s="89"/>
      <c r="NBE242" s="89"/>
      <c r="NBH242" s="89"/>
      <c r="NBK242" s="89"/>
      <c r="NBN242" s="89"/>
      <c r="NBZ242" s="89"/>
      <c r="NCC242" s="89"/>
      <c r="NCF242" s="89"/>
      <c r="NCI242" s="89"/>
      <c r="NCO242" s="89"/>
      <c r="NCR242" s="89"/>
      <c r="NCX242" s="89"/>
      <c r="NDA242" s="89"/>
      <c r="NDD242" s="89"/>
      <c r="NDG242" s="89"/>
      <c r="NDM242" s="89"/>
      <c r="NDP242" s="89"/>
      <c r="NDV242" s="89"/>
      <c r="NDX242" s="89"/>
      <c r="NDY242" s="89"/>
      <c r="NEA242" s="89"/>
      <c r="NED242" s="89"/>
      <c r="NEG242" s="89"/>
      <c r="NER242" s="89"/>
      <c r="NET242" s="89"/>
      <c r="NFF242" s="89"/>
      <c r="NFI242" s="89"/>
      <c r="NFQ242" s="89"/>
      <c r="NGK242" s="89"/>
      <c r="NGM242" s="89"/>
      <c r="NGN242" s="89"/>
      <c r="NGO242" s="89"/>
      <c r="NGP242" s="89"/>
      <c r="NGQ242" s="89"/>
      <c r="NGR242" s="89"/>
      <c r="NHJ242" s="89"/>
      <c r="NHK242" s="89"/>
      <c r="NHN242" s="89"/>
      <c r="NHQ242" s="89"/>
      <c r="NHS242" s="89"/>
      <c r="NHU242" s="89"/>
      <c r="NHX242" s="89"/>
      <c r="NIA242" s="89"/>
      <c r="NID242" s="89"/>
      <c r="NIJ242" s="89"/>
      <c r="NIM242" s="89"/>
      <c r="NIP242" s="89"/>
      <c r="NIU242" s="89"/>
      <c r="NJI242" s="89"/>
      <c r="NJJ242" s="89"/>
      <c r="NJK242" s="89"/>
      <c r="NJL242" s="89"/>
      <c r="NJM242" s="89"/>
      <c r="NJN242" s="89"/>
      <c r="NJO242" s="89"/>
      <c r="NJP242" s="89"/>
      <c r="NJQ242" s="89"/>
      <c r="NJR242" s="89"/>
      <c r="NJS242" s="89"/>
      <c r="NJT242" s="89"/>
      <c r="NJU242" s="89"/>
      <c r="NJV242" s="89"/>
      <c r="NJW242" s="89"/>
      <c r="NJX242" s="89"/>
      <c r="NJY242" s="89"/>
      <c r="NJZ242" s="89"/>
      <c r="NKA242" s="89"/>
      <c r="NKB242" s="89"/>
      <c r="NKC242" s="89"/>
      <c r="NKD242" s="89"/>
      <c r="NKE242" s="89"/>
      <c r="NKF242" s="89"/>
      <c r="NKG242" s="89"/>
      <c r="NKH242" s="89"/>
      <c r="NKI242" s="89"/>
      <c r="NKJ242" s="89"/>
      <c r="NKK242" s="89"/>
      <c r="NKL242" s="89"/>
      <c r="NKM242" s="89"/>
      <c r="NKN242" s="89"/>
      <c r="NKO242" s="89"/>
      <c r="NKP242" s="89"/>
      <c r="NKQ242" s="89"/>
      <c r="NKR242" s="89"/>
      <c r="NKS242" s="89"/>
      <c r="NKT242" s="89"/>
      <c r="NKU242" s="89"/>
      <c r="NKX242" s="89"/>
      <c r="NLA242" s="89"/>
      <c r="NLD242" s="89"/>
      <c r="NLG242" s="89"/>
      <c r="NLJ242" s="89"/>
      <c r="NLV242" s="89"/>
      <c r="NLY242" s="89"/>
      <c r="NMB242" s="89"/>
      <c r="NME242" s="89"/>
      <c r="NMK242" s="89"/>
      <c r="NMN242" s="89"/>
      <c r="NMT242" s="89"/>
      <c r="NMW242" s="89"/>
      <c r="NMZ242" s="89"/>
      <c r="NNC242" s="89"/>
      <c r="NNI242" s="89"/>
      <c r="NNL242" s="89"/>
      <c r="NNR242" s="89"/>
      <c r="NNT242" s="89"/>
      <c r="NNU242" s="89"/>
      <c r="NNW242" s="89"/>
      <c r="NNZ242" s="89"/>
      <c r="NOC242" s="89"/>
      <c r="NON242" s="89"/>
      <c r="NOP242" s="89"/>
      <c r="NPB242" s="89"/>
      <c r="NPE242" s="89"/>
      <c r="NPM242" s="89"/>
      <c r="NQG242" s="89"/>
      <c r="NQI242" s="89"/>
      <c r="NQJ242" s="89"/>
      <c r="NQK242" s="89"/>
      <c r="NQL242" s="89"/>
      <c r="NQM242" s="89"/>
      <c r="NQN242" s="89"/>
      <c r="NRF242" s="89"/>
      <c r="NRG242" s="89"/>
      <c r="NRJ242" s="89"/>
      <c r="NRM242" s="89"/>
      <c r="NRO242" s="89"/>
      <c r="NRQ242" s="89"/>
      <c r="NRT242" s="89"/>
      <c r="NRW242" s="89"/>
      <c r="NRZ242" s="89"/>
      <c r="NSF242" s="89"/>
      <c r="NSI242" s="89"/>
      <c r="NSL242" s="89"/>
      <c r="NSQ242" s="89"/>
      <c r="NTE242" s="89"/>
      <c r="NTF242" s="89"/>
      <c r="NTG242" s="89"/>
      <c r="NTH242" s="89"/>
      <c r="NTI242" s="89"/>
      <c r="NTJ242" s="89"/>
      <c r="NTK242" s="89"/>
      <c r="NTL242" s="89"/>
      <c r="NTM242" s="89"/>
      <c r="NTN242" s="89"/>
      <c r="NTO242" s="89"/>
      <c r="NTP242" s="89"/>
      <c r="NTQ242" s="89"/>
      <c r="NTR242" s="89"/>
      <c r="NTS242" s="89"/>
      <c r="NTT242" s="89"/>
      <c r="NTU242" s="89"/>
      <c r="NTV242" s="89"/>
      <c r="NTW242" s="89"/>
      <c r="NTX242" s="89"/>
      <c r="NTY242" s="89"/>
      <c r="NTZ242" s="89"/>
      <c r="NUA242" s="89"/>
      <c r="NUB242" s="89"/>
      <c r="NUC242" s="89"/>
      <c r="NUD242" s="89"/>
      <c r="NUE242" s="89"/>
      <c r="NUF242" s="89"/>
      <c r="NUG242" s="89"/>
      <c r="NUH242" s="89"/>
      <c r="NUI242" s="89"/>
      <c r="NUJ242" s="89"/>
      <c r="NUK242" s="89"/>
      <c r="NUL242" s="89"/>
      <c r="NUM242" s="89"/>
      <c r="NUN242" s="89"/>
      <c r="NUO242" s="89"/>
      <c r="NUP242" s="89"/>
      <c r="NUQ242" s="89"/>
      <c r="NUT242" s="89"/>
      <c r="NUW242" s="89"/>
      <c r="NUZ242" s="89"/>
      <c r="NVC242" s="89"/>
      <c r="NVF242" s="89"/>
      <c r="NVR242" s="89"/>
      <c r="NVU242" s="89"/>
      <c r="NVX242" s="89"/>
      <c r="NWA242" s="89"/>
      <c r="NWG242" s="89"/>
      <c r="NWJ242" s="89"/>
      <c r="NWP242" s="89"/>
      <c r="NWS242" s="89"/>
      <c r="NWV242" s="89"/>
      <c r="NWY242" s="89"/>
      <c r="NXE242" s="89"/>
      <c r="NXH242" s="89"/>
      <c r="NXN242" s="89"/>
      <c r="NXP242" s="89"/>
      <c r="NXQ242" s="89"/>
      <c r="NXS242" s="89"/>
      <c r="NXV242" s="89"/>
      <c r="NXY242" s="89"/>
      <c r="NYJ242" s="89"/>
      <c r="NYL242" s="89"/>
      <c r="NYX242" s="89"/>
      <c r="NZA242" s="89"/>
      <c r="NZI242" s="89"/>
      <c r="OAC242" s="89"/>
      <c r="OAE242" s="89"/>
      <c r="OAF242" s="89"/>
      <c r="OAG242" s="89"/>
      <c r="OAH242" s="89"/>
      <c r="OAI242" s="89"/>
      <c r="OAJ242" s="89"/>
      <c r="OBB242" s="89"/>
      <c r="OBC242" s="89"/>
      <c r="OBF242" s="89"/>
      <c r="OBI242" s="89"/>
      <c r="OBK242" s="89"/>
      <c r="OBM242" s="89"/>
      <c r="OBP242" s="89"/>
      <c r="OBS242" s="89"/>
      <c r="OBV242" s="89"/>
      <c r="OCB242" s="89"/>
      <c r="OCE242" s="89"/>
      <c r="OCH242" s="89"/>
      <c r="OCM242" s="89"/>
      <c r="ODA242" s="89"/>
      <c r="ODB242" s="89"/>
      <c r="ODC242" s="89"/>
      <c r="ODD242" s="89"/>
      <c r="ODE242" s="89"/>
      <c r="ODF242" s="89"/>
      <c r="ODG242" s="89"/>
      <c r="ODH242" s="89"/>
      <c r="ODI242" s="89"/>
      <c r="ODJ242" s="89"/>
      <c r="ODK242" s="89"/>
      <c r="ODL242" s="89"/>
      <c r="ODM242" s="89"/>
      <c r="ODN242" s="89"/>
      <c r="ODO242" s="89"/>
      <c r="ODP242" s="89"/>
      <c r="ODQ242" s="89"/>
      <c r="ODR242" s="89"/>
      <c r="ODS242" s="89"/>
      <c r="ODT242" s="89"/>
      <c r="ODU242" s="89"/>
      <c r="ODV242" s="89"/>
      <c r="ODW242" s="89"/>
      <c r="ODX242" s="89"/>
      <c r="ODY242" s="89"/>
      <c r="ODZ242" s="89"/>
      <c r="OEA242" s="89"/>
      <c r="OEB242" s="89"/>
      <c r="OEC242" s="89"/>
      <c r="OED242" s="89"/>
      <c r="OEE242" s="89"/>
      <c r="OEF242" s="89"/>
      <c r="OEG242" s="89"/>
      <c r="OEH242" s="89"/>
      <c r="OEI242" s="89"/>
      <c r="OEJ242" s="89"/>
      <c r="OEK242" s="89"/>
      <c r="OEL242" s="89"/>
      <c r="OEM242" s="89"/>
      <c r="OEP242" s="89"/>
      <c r="OES242" s="89"/>
      <c r="OEV242" s="89"/>
      <c r="OEY242" s="89"/>
      <c r="OFB242" s="89"/>
      <c r="OFN242" s="89"/>
      <c r="OFQ242" s="89"/>
      <c r="OFT242" s="89"/>
      <c r="OFW242" s="89"/>
      <c r="OGC242" s="89"/>
      <c r="OGF242" s="89"/>
      <c r="OGL242" s="89"/>
      <c r="OGO242" s="89"/>
      <c r="OGR242" s="89"/>
      <c r="OGU242" s="89"/>
      <c r="OHA242" s="89"/>
      <c r="OHD242" s="89"/>
      <c r="OHJ242" s="89"/>
      <c r="OHL242" s="89"/>
      <c r="OHM242" s="89"/>
      <c r="OHO242" s="89"/>
      <c r="OHR242" s="89"/>
      <c r="OHU242" s="89"/>
      <c r="OIF242" s="89"/>
      <c r="OIH242" s="89"/>
      <c r="OIT242" s="89"/>
      <c r="OIW242" s="89"/>
      <c r="OJE242" s="89"/>
      <c r="OJY242" s="89"/>
      <c r="OKA242" s="89"/>
      <c r="OKB242" s="89"/>
      <c r="OKC242" s="89"/>
      <c r="OKD242" s="89"/>
      <c r="OKE242" s="89"/>
      <c r="OKF242" s="89"/>
      <c r="OKX242" s="89"/>
      <c r="OKY242" s="89"/>
      <c r="OLB242" s="89"/>
      <c r="OLE242" s="89"/>
      <c r="OLG242" s="89"/>
      <c r="OLI242" s="89"/>
      <c r="OLL242" s="89"/>
      <c r="OLO242" s="89"/>
      <c r="OLR242" s="89"/>
      <c r="OLX242" s="89"/>
      <c r="OMA242" s="89"/>
      <c r="OMD242" s="89"/>
      <c r="OMI242" s="89"/>
      <c r="OMW242" s="89"/>
      <c r="OMX242" s="89"/>
      <c r="OMY242" s="89"/>
      <c r="OMZ242" s="89"/>
      <c r="ONA242" s="89"/>
      <c r="ONB242" s="89"/>
      <c r="ONC242" s="89"/>
      <c r="OND242" s="89"/>
      <c r="ONE242" s="89"/>
      <c r="ONF242" s="89"/>
      <c r="ONG242" s="89"/>
      <c r="ONH242" s="89"/>
      <c r="ONI242" s="89"/>
      <c r="ONJ242" s="89"/>
      <c r="ONK242" s="89"/>
      <c r="ONL242" s="89"/>
      <c r="ONM242" s="89"/>
      <c r="ONN242" s="89"/>
      <c r="ONO242" s="89"/>
      <c r="ONP242" s="89"/>
      <c r="ONQ242" s="89"/>
      <c r="ONR242" s="89"/>
      <c r="ONS242" s="89"/>
      <c r="ONT242" s="89"/>
      <c r="ONU242" s="89"/>
      <c r="ONV242" s="89"/>
      <c r="ONW242" s="89"/>
      <c r="ONX242" s="89"/>
      <c r="ONY242" s="89"/>
      <c r="ONZ242" s="89"/>
      <c r="OOA242" s="89"/>
      <c r="OOB242" s="89"/>
      <c r="OOC242" s="89"/>
      <c r="OOD242" s="89"/>
      <c r="OOE242" s="89"/>
      <c r="OOF242" s="89"/>
      <c r="OOG242" s="89"/>
      <c r="OOH242" s="89"/>
      <c r="OOI242" s="89"/>
      <c r="OOL242" s="89"/>
      <c r="OOO242" s="89"/>
      <c r="OOR242" s="89"/>
      <c r="OOU242" s="89"/>
      <c r="OOX242" s="89"/>
      <c r="OPJ242" s="89"/>
      <c r="OPM242" s="89"/>
      <c r="OPP242" s="89"/>
      <c r="OPS242" s="89"/>
      <c r="OPY242" s="89"/>
      <c r="OQB242" s="89"/>
      <c r="OQH242" s="89"/>
      <c r="OQK242" s="89"/>
      <c r="OQN242" s="89"/>
      <c r="OQQ242" s="89"/>
      <c r="OQW242" s="89"/>
      <c r="OQZ242" s="89"/>
      <c r="ORF242" s="89"/>
      <c r="ORH242" s="89"/>
      <c r="ORI242" s="89"/>
      <c r="ORK242" s="89"/>
      <c r="ORN242" s="89"/>
      <c r="ORQ242" s="89"/>
      <c r="OSB242" s="89"/>
      <c r="OSD242" s="89"/>
      <c r="OSP242" s="89"/>
      <c r="OSS242" s="89"/>
      <c r="OTA242" s="89"/>
      <c r="OTU242" s="89"/>
      <c r="OTW242" s="89"/>
      <c r="OTX242" s="89"/>
      <c r="OTY242" s="89"/>
      <c r="OTZ242" s="89"/>
      <c r="OUA242" s="89"/>
      <c r="OUB242" s="89"/>
      <c r="OUT242" s="89"/>
      <c r="OUU242" s="89"/>
      <c r="OUX242" s="89"/>
      <c r="OVA242" s="89"/>
      <c r="OVC242" s="89"/>
      <c r="OVE242" s="89"/>
      <c r="OVH242" s="89"/>
      <c r="OVK242" s="89"/>
      <c r="OVN242" s="89"/>
      <c r="OVT242" s="89"/>
      <c r="OVW242" s="89"/>
      <c r="OVZ242" s="89"/>
      <c r="OWE242" s="89"/>
      <c r="OWS242" s="89"/>
      <c r="OWT242" s="89"/>
      <c r="OWU242" s="89"/>
      <c r="OWV242" s="89"/>
      <c r="OWW242" s="89"/>
      <c r="OWX242" s="89"/>
      <c r="OWY242" s="89"/>
      <c r="OWZ242" s="89"/>
      <c r="OXA242" s="89"/>
      <c r="OXB242" s="89"/>
      <c r="OXC242" s="89"/>
      <c r="OXD242" s="89"/>
      <c r="OXE242" s="89"/>
      <c r="OXF242" s="89"/>
      <c r="OXG242" s="89"/>
      <c r="OXH242" s="89"/>
      <c r="OXI242" s="89"/>
      <c r="OXJ242" s="89"/>
      <c r="OXK242" s="89"/>
      <c r="OXL242" s="89"/>
      <c r="OXM242" s="89"/>
      <c r="OXN242" s="89"/>
      <c r="OXO242" s="89"/>
      <c r="OXP242" s="89"/>
      <c r="OXQ242" s="89"/>
      <c r="OXR242" s="89"/>
      <c r="OXS242" s="89"/>
      <c r="OXT242" s="89"/>
      <c r="OXU242" s="89"/>
      <c r="OXV242" s="89"/>
      <c r="OXW242" s="89"/>
      <c r="OXX242" s="89"/>
      <c r="OXY242" s="89"/>
      <c r="OXZ242" s="89"/>
      <c r="OYA242" s="89"/>
      <c r="OYB242" s="89"/>
      <c r="OYC242" s="89"/>
      <c r="OYD242" s="89"/>
      <c r="OYE242" s="89"/>
      <c r="OYH242" s="89"/>
      <c r="OYK242" s="89"/>
      <c r="OYN242" s="89"/>
      <c r="OYQ242" s="89"/>
      <c r="OYT242" s="89"/>
      <c r="OZF242" s="89"/>
      <c r="OZI242" s="89"/>
      <c r="OZL242" s="89"/>
      <c r="OZO242" s="89"/>
      <c r="OZU242" s="89"/>
      <c r="OZX242" s="89"/>
      <c r="PAD242" s="89"/>
      <c r="PAG242" s="89"/>
      <c r="PAJ242" s="89"/>
      <c r="PAM242" s="89"/>
      <c r="PAS242" s="89"/>
      <c r="PAV242" s="89"/>
      <c r="PBB242" s="89"/>
      <c r="PBD242" s="89"/>
      <c r="PBE242" s="89"/>
      <c r="PBG242" s="89"/>
      <c r="PBJ242" s="89"/>
      <c r="PBM242" s="89"/>
      <c r="PBX242" s="89"/>
      <c r="PBZ242" s="89"/>
      <c r="PCL242" s="89"/>
      <c r="PCO242" s="89"/>
      <c r="PCW242" s="89"/>
      <c r="PDQ242" s="89"/>
      <c r="PDS242" s="89"/>
      <c r="PDT242" s="89"/>
      <c r="PDU242" s="89"/>
      <c r="PDV242" s="89"/>
      <c r="PDW242" s="89"/>
      <c r="PDX242" s="89"/>
      <c r="PEP242" s="89"/>
      <c r="PEQ242" s="89"/>
      <c r="PET242" s="89"/>
      <c r="PEW242" s="89"/>
      <c r="PEY242" s="89"/>
      <c r="PFA242" s="89"/>
      <c r="PFD242" s="89"/>
      <c r="PFG242" s="89"/>
      <c r="PFJ242" s="89"/>
      <c r="PFP242" s="89"/>
      <c r="PFS242" s="89"/>
      <c r="PFV242" s="89"/>
      <c r="PGA242" s="89"/>
      <c r="PGO242" s="89"/>
      <c r="PGP242" s="89"/>
      <c r="PGQ242" s="89"/>
      <c r="PGR242" s="89"/>
      <c r="PGS242" s="89"/>
      <c r="PGT242" s="89"/>
      <c r="PGU242" s="89"/>
      <c r="PGV242" s="89"/>
      <c r="PGW242" s="89"/>
      <c r="PGX242" s="89"/>
      <c r="PGY242" s="89"/>
      <c r="PGZ242" s="89"/>
      <c r="PHA242" s="89"/>
      <c r="PHB242" s="89"/>
      <c r="PHC242" s="89"/>
      <c r="PHD242" s="89"/>
      <c r="PHE242" s="89"/>
      <c r="PHF242" s="89"/>
      <c r="PHG242" s="89"/>
      <c r="PHH242" s="89"/>
      <c r="PHI242" s="89"/>
      <c r="PHJ242" s="89"/>
      <c r="PHK242" s="89"/>
      <c r="PHL242" s="89"/>
      <c r="PHM242" s="89"/>
      <c r="PHN242" s="89"/>
      <c r="PHO242" s="89"/>
      <c r="PHP242" s="89"/>
      <c r="PHQ242" s="89"/>
      <c r="PHR242" s="89"/>
      <c r="PHS242" s="89"/>
      <c r="PHT242" s="89"/>
      <c r="PHU242" s="89"/>
      <c r="PHV242" s="89"/>
      <c r="PHW242" s="89"/>
      <c r="PHX242" s="89"/>
      <c r="PHY242" s="89"/>
      <c r="PHZ242" s="89"/>
      <c r="PIA242" s="89"/>
      <c r="PID242" s="89"/>
      <c r="PIG242" s="89"/>
      <c r="PIJ242" s="89"/>
      <c r="PIM242" s="89"/>
      <c r="PIP242" s="89"/>
      <c r="PJB242" s="89"/>
      <c r="PJE242" s="89"/>
      <c r="PJH242" s="89"/>
      <c r="PJK242" s="89"/>
      <c r="PJQ242" s="89"/>
      <c r="PJT242" s="89"/>
      <c r="PJZ242" s="89"/>
      <c r="PKC242" s="89"/>
      <c r="PKF242" s="89"/>
      <c r="PKI242" s="89"/>
      <c r="PKO242" s="89"/>
      <c r="PKR242" s="89"/>
      <c r="PKX242" s="89"/>
      <c r="PKZ242" s="89"/>
      <c r="PLA242" s="89"/>
      <c r="PLC242" s="89"/>
      <c r="PLF242" s="89"/>
      <c r="PLI242" s="89"/>
      <c r="PLT242" s="89"/>
      <c r="PLV242" s="89"/>
      <c r="PMH242" s="89"/>
      <c r="PMK242" s="89"/>
      <c r="PMS242" s="89"/>
      <c r="PNM242" s="89"/>
      <c r="PNO242" s="89"/>
      <c r="PNP242" s="89"/>
      <c r="PNQ242" s="89"/>
      <c r="PNR242" s="89"/>
      <c r="PNS242" s="89"/>
      <c r="PNT242" s="89"/>
      <c r="POL242" s="89"/>
      <c r="POM242" s="89"/>
      <c r="POP242" s="89"/>
      <c r="POS242" s="89"/>
      <c r="POU242" s="89"/>
      <c r="POW242" s="89"/>
      <c r="POZ242" s="89"/>
      <c r="PPC242" s="89"/>
      <c r="PPF242" s="89"/>
      <c r="PPL242" s="89"/>
      <c r="PPO242" s="89"/>
      <c r="PPR242" s="89"/>
      <c r="PPW242" s="89"/>
      <c r="PQK242" s="89"/>
      <c r="PQL242" s="89"/>
      <c r="PQM242" s="89"/>
      <c r="PQN242" s="89"/>
      <c r="PQO242" s="89"/>
      <c r="PQP242" s="89"/>
      <c r="PQQ242" s="89"/>
      <c r="PQR242" s="89"/>
      <c r="PQS242" s="89"/>
      <c r="PQT242" s="89"/>
      <c r="PQU242" s="89"/>
      <c r="PQV242" s="89"/>
      <c r="PQW242" s="89"/>
      <c r="PQX242" s="89"/>
      <c r="PQY242" s="89"/>
      <c r="PQZ242" s="89"/>
      <c r="PRA242" s="89"/>
      <c r="PRB242" s="89"/>
      <c r="PRC242" s="89"/>
      <c r="PRD242" s="89"/>
      <c r="PRE242" s="89"/>
      <c r="PRF242" s="89"/>
      <c r="PRG242" s="89"/>
      <c r="PRH242" s="89"/>
      <c r="PRI242" s="89"/>
      <c r="PRJ242" s="89"/>
      <c r="PRK242" s="89"/>
      <c r="PRL242" s="89"/>
      <c r="PRM242" s="89"/>
      <c r="PRN242" s="89"/>
      <c r="PRO242" s="89"/>
      <c r="PRP242" s="89"/>
      <c r="PRQ242" s="89"/>
      <c r="PRR242" s="89"/>
      <c r="PRS242" s="89"/>
      <c r="PRT242" s="89"/>
      <c r="PRU242" s="89"/>
      <c r="PRV242" s="89"/>
      <c r="PRW242" s="89"/>
      <c r="PRZ242" s="89"/>
      <c r="PSC242" s="89"/>
      <c r="PSF242" s="89"/>
      <c r="PSI242" s="89"/>
      <c r="PSL242" s="89"/>
      <c r="PSX242" s="89"/>
      <c r="PTA242" s="89"/>
      <c r="PTD242" s="89"/>
      <c r="PTG242" s="89"/>
      <c r="PTM242" s="89"/>
      <c r="PTP242" s="89"/>
      <c r="PTV242" s="89"/>
      <c r="PTY242" s="89"/>
      <c r="PUB242" s="89"/>
      <c r="PUE242" s="89"/>
      <c r="PUK242" s="89"/>
      <c r="PUN242" s="89"/>
      <c r="PUT242" s="89"/>
      <c r="PUV242" s="89"/>
      <c r="PUW242" s="89"/>
      <c r="PUY242" s="89"/>
      <c r="PVB242" s="89"/>
      <c r="PVE242" s="89"/>
      <c r="PVP242" s="89"/>
      <c r="PVR242" s="89"/>
      <c r="PWD242" s="89"/>
      <c r="PWG242" s="89"/>
      <c r="PWO242" s="89"/>
      <c r="PXI242" s="89"/>
      <c r="PXK242" s="89"/>
      <c r="PXL242" s="89"/>
      <c r="PXM242" s="89"/>
      <c r="PXN242" s="89"/>
      <c r="PXO242" s="89"/>
      <c r="PXP242" s="89"/>
      <c r="PYH242" s="89"/>
      <c r="PYI242" s="89"/>
      <c r="PYL242" s="89"/>
      <c r="PYO242" s="89"/>
      <c r="PYQ242" s="89"/>
      <c r="PYS242" s="89"/>
      <c r="PYV242" s="89"/>
      <c r="PYY242" s="89"/>
      <c r="PZB242" s="89"/>
      <c r="PZH242" s="89"/>
      <c r="PZK242" s="89"/>
      <c r="PZN242" s="89"/>
      <c r="PZS242" s="89"/>
      <c r="QAG242" s="89"/>
      <c r="QAH242" s="89"/>
      <c r="QAI242" s="89"/>
      <c r="QAJ242" s="89"/>
      <c r="QAK242" s="89"/>
      <c r="QAL242" s="89"/>
      <c r="QAM242" s="89"/>
      <c r="QAN242" s="89"/>
      <c r="QAO242" s="89"/>
      <c r="QAP242" s="89"/>
      <c r="QAQ242" s="89"/>
      <c r="QAR242" s="89"/>
      <c r="QAS242" s="89"/>
      <c r="QAT242" s="89"/>
      <c r="QAU242" s="89"/>
      <c r="QAV242" s="89"/>
      <c r="QAW242" s="89"/>
      <c r="QAX242" s="89"/>
      <c r="QAY242" s="89"/>
      <c r="QAZ242" s="89"/>
      <c r="QBA242" s="89"/>
      <c r="QBB242" s="89"/>
      <c r="QBC242" s="89"/>
      <c r="QBD242" s="89"/>
      <c r="QBE242" s="89"/>
      <c r="QBF242" s="89"/>
      <c r="QBG242" s="89"/>
      <c r="QBH242" s="89"/>
      <c r="QBI242" s="89"/>
      <c r="QBJ242" s="89"/>
      <c r="QBK242" s="89"/>
      <c r="QBL242" s="89"/>
      <c r="QBM242" s="89"/>
      <c r="QBN242" s="89"/>
      <c r="QBO242" s="89"/>
      <c r="QBP242" s="89"/>
      <c r="QBQ242" s="89"/>
      <c r="QBR242" s="89"/>
      <c r="QBS242" s="89"/>
      <c r="QBV242" s="89"/>
      <c r="QBY242" s="89"/>
      <c r="QCB242" s="89"/>
      <c r="QCE242" s="89"/>
      <c r="QCH242" s="89"/>
      <c r="QCT242" s="89"/>
      <c r="QCW242" s="89"/>
      <c r="QCZ242" s="89"/>
      <c r="QDC242" s="89"/>
      <c r="QDI242" s="89"/>
      <c r="QDL242" s="89"/>
      <c r="QDR242" s="89"/>
      <c r="QDU242" s="89"/>
      <c r="QDX242" s="89"/>
      <c r="QEA242" s="89"/>
      <c r="QEG242" s="89"/>
      <c r="QEJ242" s="89"/>
      <c r="QEP242" s="89"/>
      <c r="QER242" s="89"/>
      <c r="QES242" s="89"/>
      <c r="QEU242" s="89"/>
      <c r="QEX242" s="89"/>
      <c r="QFA242" s="89"/>
      <c r="QFL242" s="89"/>
      <c r="QFN242" s="89"/>
      <c r="QFZ242" s="89"/>
      <c r="QGC242" s="89"/>
      <c r="QGK242" s="89"/>
      <c r="QHE242" s="89"/>
      <c r="QHG242" s="89"/>
      <c r="QHH242" s="89"/>
      <c r="QHI242" s="89"/>
      <c r="QHJ242" s="89"/>
      <c r="QHK242" s="89"/>
      <c r="QHL242" s="89"/>
      <c r="QID242" s="89"/>
      <c r="QIE242" s="89"/>
      <c r="QIH242" s="89"/>
      <c r="QIK242" s="89"/>
      <c r="QIM242" s="89"/>
      <c r="QIO242" s="89"/>
      <c r="QIR242" s="89"/>
      <c r="QIU242" s="89"/>
      <c r="QIX242" s="89"/>
      <c r="QJD242" s="89"/>
      <c r="QJG242" s="89"/>
      <c r="QJJ242" s="89"/>
      <c r="QJO242" s="89"/>
      <c r="QKC242" s="89"/>
      <c r="QKD242" s="89"/>
      <c r="QKE242" s="89"/>
      <c r="QKF242" s="89"/>
      <c r="QKG242" s="89"/>
      <c r="QKH242" s="89"/>
      <c r="QKI242" s="89"/>
      <c r="QKJ242" s="89"/>
      <c r="QKK242" s="89"/>
      <c r="QKL242" s="89"/>
      <c r="QKM242" s="89"/>
      <c r="QKN242" s="89"/>
      <c r="QKO242" s="89"/>
      <c r="QKP242" s="89"/>
      <c r="QKQ242" s="89"/>
      <c r="QKR242" s="89"/>
      <c r="QKS242" s="89"/>
      <c r="QKT242" s="89"/>
      <c r="QKU242" s="89"/>
      <c r="QKV242" s="89"/>
      <c r="QKW242" s="89"/>
      <c r="QKX242" s="89"/>
      <c r="QKY242" s="89"/>
      <c r="QKZ242" s="89"/>
      <c r="QLA242" s="89"/>
      <c r="QLB242" s="89"/>
      <c r="QLC242" s="89"/>
      <c r="QLD242" s="89"/>
      <c r="QLE242" s="89"/>
      <c r="QLF242" s="89"/>
      <c r="QLG242" s="89"/>
      <c r="QLH242" s="89"/>
      <c r="QLI242" s="89"/>
      <c r="QLJ242" s="89"/>
      <c r="QLK242" s="89"/>
      <c r="QLL242" s="89"/>
      <c r="QLM242" s="89"/>
      <c r="QLN242" s="89"/>
      <c r="QLO242" s="89"/>
      <c r="QLR242" s="89"/>
      <c r="QLU242" s="89"/>
      <c r="QLX242" s="89"/>
      <c r="QMA242" s="89"/>
      <c r="QMD242" s="89"/>
      <c r="QMP242" s="89"/>
      <c r="QMS242" s="89"/>
      <c r="QMV242" s="89"/>
      <c r="QMY242" s="89"/>
      <c r="QNE242" s="89"/>
      <c r="QNH242" s="89"/>
      <c r="QNN242" s="89"/>
      <c r="QNQ242" s="89"/>
      <c r="QNT242" s="89"/>
      <c r="QNW242" s="89"/>
      <c r="QOC242" s="89"/>
      <c r="QOF242" s="89"/>
      <c r="QOL242" s="89"/>
      <c r="QON242" s="89"/>
      <c r="QOO242" s="89"/>
      <c r="QOQ242" s="89"/>
      <c r="QOT242" s="89"/>
      <c r="QOW242" s="89"/>
      <c r="QPH242" s="89"/>
      <c r="QPJ242" s="89"/>
      <c r="QPV242" s="89"/>
      <c r="QPY242" s="89"/>
      <c r="QQG242" s="89"/>
      <c r="QRA242" s="89"/>
      <c r="QRC242" s="89"/>
      <c r="QRD242" s="89"/>
      <c r="QRE242" s="89"/>
      <c r="QRF242" s="89"/>
      <c r="QRG242" s="89"/>
      <c r="QRH242" s="89"/>
      <c r="QRZ242" s="89"/>
      <c r="QSA242" s="89"/>
      <c r="QSD242" s="89"/>
      <c r="QSG242" s="89"/>
      <c r="QSI242" s="89"/>
      <c r="QSK242" s="89"/>
      <c r="QSN242" s="89"/>
      <c r="QSQ242" s="89"/>
      <c r="QST242" s="89"/>
      <c r="QSZ242" s="89"/>
      <c r="QTC242" s="89"/>
      <c r="QTF242" s="89"/>
      <c r="QTK242" s="89"/>
      <c r="QTY242" s="89"/>
      <c r="QTZ242" s="89"/>
      <c r="QUA242" s="89"/>
      <c r="QUB242" s="89"/>
      <c r="QUC242" s="89"/>
      <c r="QUD242" s="89"/>
      <c r="QUE242" s="89"/>
      <c r="QUF242" s="89"/>
      <c r="QUG242" s="89"/>
      <c r="QUH242" s="89"/>
      <c r="QUI242" s="89"/>
      <c r="QUJ242" s="89"/>
      <c r="QUK242" s="89"/>
      <c r="QUL242" s="89"/>
      <c r="QUM242" s="89"/>
      <c r="QUN242" s="89"/>
      <c r="QUO242" s="89"/>
      <c r="QUP242" s="89"/>
      <c r="QUQ242" s="89"/>
      <c r="QUR242" s="89"/>
      <c r="QUS242" s="89"/>
      <c r="QUT242" s="89"/>
      <c r="QUU242" s="89"/>
      <c r="QUV242" s="89"/>
      <c r="QUW242" s="89"/>
      <c r="QUX242" s="89"/>
      <c r="QUY242" s="89"/>
      <c r="QUZ242" s="89"/>
      <c r="QVA242" s="89"/>
      <c r="QVB242" s="89"/>
      <c r="QVC242" s="89"/>
      <c r="QVD242" s="89"/>
      <c r="QVE242" s="89"/>
      <c r="QVF242" s="89"/>
      <c r="QVG242" s="89"/>
      <c r="QVH242" s="89"/>
      <c r="QVI242" s="89"/>
      <c r="QVJ242" s="89"/>
      <c r="QVK242" s="89"/>
      <c r="QVN242" s="89"/>
      <c r="QVQ242" s="89"/>
      <c r="QVT242" s="89"/>
      <c r="QVW242" s="89"/>
      <c r="QVZ242" s="89"/>
      <c r="QWL242" s="89"/>
      <c r="QWO242" s="89"/>
      <c r="QWR242" s="89"/>
      <c r="QWU242" s="89"/>
      <c r="QXA242" s="89"/>
      <c r="QXD242" s="89"/>
      <c r="QXJ242" s="89"/>
      <c r="QXM242" s="89"/>
      <c r="QXP242" s="89"/>
      <c r="QXS242" s="89"/>
      <c r="QXY242" s="89"/>
      <c r="QYB242" s="89"/>
      <c r="QYH242" s="89"/>
      <c r="QYJ242" s="89"/>
      <c r="QYK242" s="89"/>
      <c r="QYM242" s="89"/>
      <c r="QYP242" s="89"/>
      <c r="QYS242" s="89"/>
      <c r="QZD242" s="89"/>
      <c r="QZF242" s="89"/>
      <c r="QZR242" s="89"/>
      <c r="QZU242" s="89"/>
      <c r="RAC242" s="89"/>
      <c r="RAW242" s="89"/>
      <c r="RAY242" s="89"/>
      <c r="RAZ242" s="89"/>
      <c r="RBA242" s="89"/>
      <c r="RBB242" s="89"/>
      <c r="RBC242" s="89"/>
      <c r="RBD242" s="89"/>
      <c r="RBV242" s="89"/>
      <c r="RBW242" s="89"/>
      <c r="RBZ242" s="89"/>
      <c r="RCC242" s="89"/>
      <c r="RCE242" s="89"/>
      <c r="RCG242" s="89"/>
      <c r="RCJ242" s="89"/>
      <c r="RCM242" s="89"/>
      <c r="RCP242" s="89"/>
      <c r="RCV242" s="89"/>
      <c r="RCY242" s="89"/>
      <c r="RDB242" s="89"/>
      <c r="RDG242" s="89"/>
      <c r="RDU242" s="89"/>
      <c r="RDV242" s="89"/>
      <c r="RDW242" s="89"/>
      <c r="RDX242" s="89"/>
      <c r="RDY242" s="89"/>
      <c r="RDZ242" s="89"/>
      <c r="REA242" s="89"/>
      <c r="REB242" s="89"/>
      <c r="REC242" s="89"/>
      <c r="RED242" s="89"/>
      <c r="REE242" s="89"/>
      <c r="REF242" s="89"/>
      <c r="REG242" s="89"/>
      <c r="REH242" s="89"/>
      <c r="REI242" s="89"/>
      <c r="REJ242" s="89"/>
      <c r="REK242" s="89"/>
      <c r="REL242" s="89"/>
      <c r="REM242" s="89"/>
      <c r="REN242" s="89"/>
      <c r="REO242" s="89"/>
      <c r="REP242" s="89"/>
      <c r="REQ242" s="89"/>
      <c r="RER242" s="89"/>
      <c r="RES242" s="89"/>
      <c r="RET242" s="89"/>
      <c r="REU242" s="89"/>
      <c r="REV242" s="89"/>
      <c r="REW242" s="89"/>
      <c r="REX242" s="89"/>
      <c r="REY242" s="89"/>
      <c r="REZ242" s="89"/>
      <c r="RFA242" s="89"/>
      <c r="RFB242" s="89"/>
      <c r="RFC242" s="89"/>
      <c r="RFD242" s="89"/>
      <c r="RFE242" s="89"/>
      <c r="RFF242" s="89"/>
      <c r="RFG242" s="89"/>
      <c r="RFJ242" s="89"/>
      <c r="RFM242" s="89"/>
      <c r="RFP242" s="89"/>
      <c r="RFS242" s="89"/>
      <c r="RFV242" s="89"/>
      <c r="RGH242" s="89"/>
      <c r="RGK242" s="89"/>
      <c r="RGN242" s="89"/>
      <c r="RGQ242" s="89"/>
      <c r="RGW242" s="89"/>
      <c r="RGZ242" s="89"/>
      <c r="RHF242" s="89"/>
      <c r="RHI242" s="89"/>
      <c r="RHL242" s="89"/>
      <c r="RHO242" s="89"/>
      <c r="RHU242" s="89"/>
      <c r="RHX242" s="89"/>
      <c r="RID242" s="89"/>
      <c r="RIF242" s="89"/>
      <c r="RIG242" s="89"/>
      <c r="RII242" s="89"/>
      <c r="RIL242" s="89"/>
      <c r="RIO242" s="89"/>
      <c r="RIZ242" s="89"/>
      <c r="RJB242" s="89"/>
      <c r="RJN242" s="89"/>
      <c r="RJQ242" s="89"/>
      <c r="RJY242" s="89"/>
      <c r="RKS242" s="89"/>
      <c r="RKU242" s="89"/>
      <c r="RKV242" s="89"/>
      <c r="RKW242" s="89"/>
      <c r="RKX242" s="89"/>
      <c r="RKY242" s="89"/>
      <c r="RKZ242" s="89"/>
      <c r="RLR242" s="89"/>
      <c r="RLS242" s="89"/>
      <c r="RLV242" s="89"/>
      <c r="RLY242" s="89"/>
      <c r="RMA242" s="89"/>
      <c r="RMC242" s="89"/>
      <c r="RMF242" s="89"/>
      <c r="RMI242" s="89"/>
      <c r="RML242" s="89"/>
      <c r="RMR242" s="89"/>
      <c r="RMU242" s="89"/>
      <c r="RMX242" s="89"/>
      <c r="RNC242" s="89"/>
      <c r="RNQ242" s="89"/>
      <c r="RNR242" s="89"/>
      <c r="RNS242" s="89"/>
      <c r="RNT242" s="89"/>
      <c r="RNU242" s="89"/>
      <c r="RNV242" s="89"/>
      <c r="RNW242" s="89"/>
      <c r="RNX242" s="89"/>
      <c r="RNY242" s="89"/>
      <c r="RNZ242" s="89"/>
      <c r="ROA242" s="89"/>
      <c r="ROB242" s="89"/>
      <c r="ROC242" s="89"/>
      <c r="ROD242" s="89"/>
      <c r="ROE242" s="89"/>
      <c r="ROF242" s="89"/>
      <c r="ROG242" s="89"/>
      <c r="ROH242" s="89"/>
      <c r="ROI242" s="89"/>
      <c r="ROJ242" s="89"/>
      <c r="ROK242" s="89"/>
      <c r="ROL242" s="89"/>
      <c r="ROM242" s="89"/>
      <c r="RON242" s="89"/>
      <c r="ROO242" s="89"/>
      <c r="ROP242" s="89"/>
      <c r="ROQ242" s="89"/>
      <c r="ROR242" s="89"/>
      <c r="ROS242" s="89"/>
      <c r="ROT242" s="89"/>
      <c r="ROU242" s="89"/>
      <c r="ROV242" s="89"/>
      <c r="ROW242" s="89"/>
      <c r="ROX242" s="89"/>
      <c r="ROY242" s="89"/>
      <c r="ROZ242" s="89"/>
      <c r="RPA242" s="89"/>
      <c r="RPB242" s="89"/>
      <c r="RPC242" s="89"/>
      <c r="RPF242" s="89"/>
      <c r="RPI242" s="89"/>
      <c r="RPL242" s="89"/>
      <c r="RPO242" s="89"/>
      <c r="RPR242" s="89"/>
      <c r="RQD242" s="89"/>
      <c r="RQG242" s="89"/>
      <c r="RQJ242" s="89"/>
      <c r="RQM242" s="89"/>
      <c r="RQS242" s="89"/>
      <c r="RQV242" s="89"/>
      <c r="RRB242" s="89"/>
      <c r="RRE242" s="89"/>
      <c r="RRH242" s="89"/>
      <c r="RRK242" s="89"/>
      <c r="RRQ242" s="89"/>
      <c r="RRT242" s="89"/>
      <c r="RRZ242" s="89"/>
      <c r="RSB242" s="89"/>
      <c r="RSC242" s="89"/>
      <c r="RSE242" s="89"/>
      <c r="RSH242" s="89"/>
      <c r="RSK242" s="89"/>
      <c r="RSV242" s="89"/>
      <c r="RSX242" s="89"/>
      <c r="RTJ242" s="89"/>
      <c r="RTM242" s="89"/>
      <c r="RTU242" s="89"/>
      <c r="RUO242" s="89"/>
      <c r="RUQ242" s="89"/>
      <c r="RUR242" s="89"/>
      <c r="RUS242" s="89"/>
      <c r="RUT242" s="89"/>
      <c r="RUU242" s="89"/>
      <c r="RUV242" s="89"/>
      <c r="RVN242" s="89"/>
      <c r="RVO242" s="89"/>
      <c r="RVR242" s="89"/>
      <c r="RVU242" s="89"/>
      <c r="RVW242" s="89"/>
      <c r="RVY242" s="89"/>
      <c r="RWB242" s="89"/>
      <c r="RWE242" s="89"/>
      <c r="RWH242" s="89"/>
      <c r="RWN242" s="89"/>
      <c r="RWQ242" s="89"/>
      <c r="RWT242" s="89"/>
      <c r="RWY242" s="89"/>
      <c r="RXM242" s="89"/>
      <c r="RXN242" s="89"/>
      <c r="RXO242" s="89"/>
      <c r="RXP242" s="89"/>
      <c r="RXQ242" s="89"/>
      <c r="RXR242" s="89"/>
      <c r="RXS242" s="89"/>
      <c r="RXT242" s="89"/>
      <c r="RXU242" s="89"/>
      <c r="RXV242" s="89"/>
      <c r="RXW242" s="89"/>
      <c r="RXX242" s="89"/>
      <c r="RXY242" s="89"/>
      <c r="RXZ242" s="89"/>
      <c r="RYA242" s="89"/>
      <c r="RYB242" s="89"/>
      <c r="RYC242" s="89"/>
      <c r="RYD242" s="89"/>
      <c r="RYE242" s="89"/>
      <c r="RYF242" s="89"/>
      <c r="RYG242" s="89"/>
      <c r="RYH242" s="89"/>
      <c r="RYI242" s="89"/>
      <c r="RYJ242" s="89"/>
      <c r="RYK242" s="89"/>
      <c r="RYL242" s="89"/>
      <c r="RYM242" s="89"/>
      <c r="RYN242" s="89"/>
      <c r="RYO242" s="89"/>
      <c r="RYP242" s="89"/>
      <c r="RYQ242" s="89"/>
      <c r="RYR242" s="89"/>
      <c r="RYS242" s="89"/>
      <c r="RYT242" s="89"/>
      <c r="RYU242" s="89"/>
      <c r="RYV242" s="89"/>
      <c r="RYW242" s="89"/>
      <c r="RYX242" s="89"/>
      <c r="RYY242" s="89"/>
      <c r="RZB242" s="89"/>
      <c r="RZE242" s="89"/>
      <c r="RZH242" s="89"/>
      <c r="RZK242" s="89"/>
      <c r="RZN242" s="89"/>
      <c r="RZZ242" s="89"/>
      <c r="SAC242" s="89"/>
      <c r="SAF242" s="89"/>
      <c r="SAI242" s="89"/>
      <c r="SAO242" s="89"/>
      <c r="SAR242" s="89"/>
      <c r="SAX242" s="89"/>
      <c r="SBA242" s="89"/>
      <c r="SBD242" s="89"/>
      <c r="SBG242" s="89"/>
      <c r="SBM242" s="89"/>
      <c r="SBP242" s="89"/>
      <c r="SBV242" s="89"/>
      <c r="SBX242" s="89"/>
      <c r="SBY242" s="89"/>
      <c r="SCA242" s="89"/>
      <c r="SCD242" s="89"/>
      <c r="SCG242" s="89"/>
      <c r="SCR242" s="89"/>
      <c r="SCT242" s="89"/>
      <c r="SDF242" s="89"/>
      <c r="SDI242" s="89"/>
      <c r="SDQ242" s="89"/>
      <c r="SEK242" s="89"/>
      <c r="SEM242" s="89"/>
      <c r="SEN242" s="89"/>
      <c r="SEO242" s="89"/>
      <c r="SEP242" s="89"/>
      <c r="SEQ242" s="89"/>
      <c r="SER242" s="89"/>
      <c r="SFJ242" s="89"/>
      <c r="SFK242" s="89"/>
      <c r="SFN242" s="89"/>
      <c r="SFQ242" s="89"/>
      <c r="SFS242" s="89"/>
      <c r="SFU242" s="89"/>
      <c r="SFX242" s="89"/>
      <c r="SGA242" s="89"/>
      <c r="SGD242" s="89"/>
      <c r="SGJ242" s="89"/>
      <c r="SGM242" s="89"/>
      <c r="SGP242" s="89"/>
      <c r="SGU242" s="89"/>
      <c r="SHI242" s="89"/>
      <c r="SHJ242" s="89"/>
      <c r="SHK242" s="89"/>
      <c r="SHL242" s="89"/>
      <c r="SHM242" s="89"/>
      <c r="SHN242" s="89"/>
      <c r="SHO242" s="89"/>
      <c r="SHP242" s="89"/>
      <c r="SHQ242" s="89"/>
      <c r="SHR242" s="89"/>
      <c r="SHS242" s="89"/>
      <c r="SHT242" s="89"/>
      <c r="SHU242" s="89"/>
      <c r="SHV242" s="89"/>
      <c r="SHW242" s="89"/>
      <c r="SHX242" s="89"/>
      <c r="SHY242" s="89"/>
      <c r="SHZ242" s="89"/>
      <c r="SIA242" s="89"/>
      <c r="SIB242" s="89"/>
      <c r="SIC242" s="89"/>
      <c r="SID242" s="89"/>
      <c r="SIE242" s="89"/>
      <c r="SIF242" s="89"/>
      <c r="SIG242" s="89"/>
      <c r="SIH242" s="89"/>
      <c r="SII242" s="89"/>
      <c r="SIJ242" s="89"/>
      <c r="SIK242" s="89"/>
      <c r="SIL242" s="89"/>
      <c r="SIM242" s="89"/>
      <c r="SIN242" s="89"/>
      <c r="SIO242" s="89"/>
      <c r="SIP242" s="89"/>
      <c r="SIQ242" s="89"/>
      <c r="SIR242" s="89"/>
      <c r="SIS242" s="89"/>
      <c r="SIT242" s="89"/>
      <c r="SIU242" s="89"/>
      <c r="SIX242" s="89"/>
      <c r="SJA242" s="89"/>
      <c r="SJD242" s="89"/>
      <c r="SJG242" s="89"/>
      <c r="SJJ242" s="89"/>
      <c r="SJV242" s="89"/>
      <c r="SJY242" s="89"/>
      <c r="SKB242" s="89"/>
      <c r="SKE242" s="89"/>
      <c r="SKK242" s="89"/>
      <c r="SKN242" s="89"/>
      <c r="SKT242" s="89"/>
      <c r="SKW242" s="89"/>
      <c r="SKZ242" s="89"/>
      <c r="SLC242" s="89"/>
      <c r="SLI242" s="89"/>
      <c r="SLL242" s="89"/>
      <c r="SLR242" s="89"/>
      <c r="SLT242" s="89"/>
      <c r="SLU242" s="89"/>
      <c r="SLW242" s="89"/>
      <c r="SLZ242" s="89"/>
      <c r="SMC242" s="89"/>
      <c r="SMN242" s="89"/>
      <c r="SMP242" s="89"/>
      <c r="SNB242" s="89"/>
      <c r="SNE242" s="89"/>
      <c r="SNM242" s="89"/>
      <c r="SOG242" s="89"/>
      <c r="SOI242" s="89"/>
      <c r="SOJ242" s="89"/>
      <c r="SOK242" s="89"/>
      <c r="SOL242" s="89"/>
      <c r="SOM242" s="89"/>
      <c r="SON242" s="89"/>
      <c r="SPF242" s="89"/>
      <c r="SPG242" s="89"/>
      <c r="SPJ242" s="89"/>
      <c r="SPM242" s="89"/>
      <c r="SPO242" s="89"/>
      <c r="SPQ242" s="89"/>
      <c r="SPT242" s="89"/>
      <c r="SPW242" s="89"/>
      <c r="SPZ242" s="89"/>
      <c r="SQF242" s="89"/>
      <c r="SQI242" s="89"/>
      <c r="SQL242" s="89"/>
      <c r="SQQ242" s="89"/>
      <c r="SRE242" s="89"/>
      <c r="SRF242" s="89"/>
      <c r="SRG242" s="89"/>
      <c r="SRH242" s="89"/>
      <c r="SRI242" s="89"/>
      <c r="SRJ242" s="89"/>
      <c r="SRK242" s="89"/>
      <c r="SRL242" s="89"/>
      <c r="SRM242" s="89"/>
      <c r="SRN242" s="89"/>
      <c r="SRO242" s="89"/>
      <c r="SRP242" s="89"/>
      <c r="SRQ242" s="89"/>
      <c r="SRR242" s="89"/>
      <c r="SRS242" s="89"/>
      <c r="SRT242" s="89"/>
      <c r="SRU242" s="89"/>
      <c r="SRV242" s="89"/>
      <c r="SRW242" s="89"/>
      <c r="SRX242" s="89"/>
      <c r="SRY242" s="89"/>
      <c r="SRZ242" s="89"/>
      <c r="SSA242" s="89"/>
      <c r="SSB242" s="89"/>
      <c r="SSC242" s="89"/>
      <c r="SSD242" s="89"/>
      <c r="SSE242" s="89"/>
      <c r="SSF242" s="89"/>
      <c r="SSG242" s="89"/>
      <c r="SSH242" s="89"/>
      <c r="SSI242" s="89"/>
      <c r="SSJ242" s="89"/>
      <c r="SSK242" s="89"/>
      <c r="SSL242" s="89"/>
      <c r="SSM242" s="89"/>
      <c r="SSN242" s="89"/>
      <c r="SSO242" s="89"/>
      <c r="SSP242" s="89"/>
      <c r="SSQ242" s="89"/>
      <c r="SST242" s="89"/>
      <c r="SSW242" s="89"/>
      <c r="SSZ242" s="89"/>
      <c r="STC242" s="89"/>
      <c r="STF242" s="89"/>
      <c r="STR242" s="89"/>
      <c r="STU242" s="89"/>
      <c r="STX242" s="89"/>
      <c r="SUA242" s="89"/>
      <c r="SUG242" s="89"/>
      <c r="SUJ242" s="89"/>
      <c r="SUP242" s="89"/>
      <c r="SUS242" s="89"/>
      <c r="SUV242" s="89"/>
      <c r="SUY242" s="89"/>
      <c r="SVE242" s="89"/>
      <c r="SVH242" s="89"/>
      <c r="SVN242" s="89"/>
      <c r="SVP242" s="89"/>
      <c r="SVQ242" s="89"/>
      <c r="SVS242" s="89"/>
      <c r="SVV242" s="89"/>
      <c r="SVY242" s="89"/>
      <c r="SWJ242" s="89"/>
      <c r="SWL242" s="89"/>
      <c r="SWX242" s="89"/>
      <c r="SXA242" s="89"/>
      <c r="SXI242" s="89"/>
      <c r="SYC242" s="89"/>
      <c r="SYE242" s="89"/>
      <c r="SYF242" s="89"/>
      <c r="SYG242" s="89"/>
      <c r="SYH242" s="89"/>
      <c r="SYI242" s="89"/>
      <c r="SYJ242" s="89"/>
      <c r="SZB242" s="89"/>
      <c r="SZC242" s="89"/>
      <c r="SZF242" s="89"/>
      <c r="SZI242" s="89"/>
      <c r="SZK242" s="89"/>
      <c r="SZM242" s="89"/>
      <c r="SZP242" s="89"/>
      <c r="SZS242" s="89"/>
      <c r="SZV242" s="89"/>
      <c r="TAB242" s="89"/>
      <c r="TAE242" s="89"/>
      <c r="TAH242" s="89"/>
      <c r="TAM242" s="89"/>
      <c r="TBA242" s="89"/>
      <c r="TBB242" s="89"/>
      <c r="TBC242" s="89"/>
      <c r="TBD242" s="89"/>
      <c r="TBE242" s="89"/>
      <c r="TBF242" s="89"/>
      <c r="TBG242" s="89"/>
      <c r="TBH242" s="89"/>
      <c r="TBI242" s="89"/>
      <c r="TBJ242" s="89"/>
      <c r="TBK242" s="89"/>
      <c r="TBL242" s="89"/>
      <c r="TBM242" s="89"/>
      <c r="TBN242" s="89"/>
      <c r="TBO242" s="89"/>
      <c r="TBP242" s="89"/>
      <c r="TBQ242" s="89"/>
      <c r="TBR242" s="89"/>
      <c r="TBS242" s="89"/>
      <c r="TBT242" s="89"/>
      <c r="TBU242" s="89"/>
      <c r="TBV242" s="89"/>
      <c r="TBW242" s="89"/>
      <c r="TBX242" s="89"/>
      <c r="TBY242" s="89"/>
      <c r="TBZ242" s="89"/>
      <c r="TCA242" s="89"/>
      <c r="TCB242" s="89"/>
      <c r="TCC242" s="89"/>
      <c r="TCD242" s="89"/>
      <c r="TCE242" s="89"/>
      <c r="TCF242" s="89"/>
      <c r="TCG242" s="89"/>
      <c r="TCH242" s="89"/>
      <c r="TCI242" s="89"/>
      <c r="TCJ242" s="89"/>
      <c r="TCK242" s="89"/>
      <c r="TCL242" s="89"/>
      <c r="TCM242" s="89"/>
      <c r="TCP242" s="89"/>
      <c r="TCS242" s="89"/>
      <c r="TCV242" s="89"/>
      <c r="TCY242" s="89"/>
      <c r="TDB242" s="89"/>
      <c r="TDN242" s="89"/>
      <c r="TDQ242" s="89"/>
      <c r="TDT242" s="89"/>
      <c r="TDW242" s="89"/>
      <c r="TEC242" s="89"/>
      <c r="TEF242" s="89"/>
      <c r="TEL242" s="89"/>
      <c r="TEO242" s="89"/>
      <c r="TER242" s="89"/>
      <c r="TEU242" s="89"/>
      <c r="TFA242" s="89"/>
      <c r="TFD242" s="89"/>
      <c r="TFJ242" s="89"/>
      <c r="TFL242" s="89"/>
      <c r="TFM242" s="89"/>
      <c r="TFO242" s="89"/>
      <c r="TFR242" s="89"/>
      <c r="TFU242" s="89"/>
      <c r="TGF242" s="89"/>
      <c r="TGH242" s="89"/>
      <c r="TGT242" s="89"/>
      <c r="TGW242" s="89"/>
      <c r="THE242" s="89"/>
      <c r="THY242" s="89"/>
      <c r="TIA242" s="89"/>
      <c r="TIB242" s="89"/>
      <c r="TIC242" s="89"/>
      <c r="TID242" s="89"/>
      <c r="TIE242" s="89"/>
      <c r="TIF242" s="89"/>
      <c r="TIX242" s="89"/>
      <c r="TIY242" s="89"/>
      <c r="TJB242" s="89"/>
      <c r="TJE242" s="89"/>
      <c r="TJG242" s="89"/>
      <c r="TJI242" s="89"/>
      <c r="TJL242" s="89"/>
      <c r="TJO242" s="89"/>
      <c r="TJR242" s="89"/>
      <c r="TJX242" s="89"/>
      <c r="TKA242" s="89"/>
      <c r="TKD242" s="89"/>
      <c r="TKI242" s="89"/>
      <c r="TKW242" s="89"/>
      <c r="TKX242" s="89"/>
      <c r="TKY242" s="89"/>
      <c r="TKZ242" s="89"/>
      <c r="TLA242" s="89"/>
      <c r="TLB242" s="89"/>
      <c r="TLC242" s="89"/>
      <c r="TLD242" s="89"/>
      <c r="TLE242" s="89"/>
      <c r="TLF242" s="89"/>
      <c r="TLG242" s="89"/>
      <c r="TLH242" s="89"/>
      <c r="TLI242" s="89"/>
      <c r="TLJ242" s="89"/>
      <c r="TLK242" s="89"/>
      <c r="TLL242" s="89"/>
      <c r="TLM242" s="89"/>
      <c r="TLN242" s="89"/>
      <c r="TLO242" s="89"/>
      <c r="TLP242" s="89"/>
      <c r="TLQ242" s="89"/>
      <c r="TLR242" s="89"/>
      <c r="TLS242" s="89"/>
      <c r="TLT242" s="89"/>
      <c r="TLU242" s="89"/>
      <c r="TLV242" s="89"/>
      <c r="TLW242" s="89"/>
      <c r="TLX242" s="89"/>
      <c r="TLY242" s="89"/>
      <c r="TLZ242" s="89"/>
      <c r="TMA242" s="89"/>
      <c r="TMB242" s="89"/>
      <c r="TMC242" s="89"/>
      <c r="TMD242" s="89"/>
      <c r="TME242" s="89"/>
      <c r="TMF242" s="89"/>
      <c r="TMG242" s="89"/>
      <c r="TMH242" s="89"/>
      <c r="TMI242" s="89"/>
      <c r="TML242" s="89"/>
      <c r="TMO242" s="89"/>
      <c r="TMR242" s="89"/>
      <c r="TMU242" s="89"/>
      <c r="TMX242" s="89"/>
      <c r="TNJ242" s="89"/>
      <c r="TNM242" s="89"/>
      <c r="TNP242" s="89"/>
      <c r="TNS242" s="89"/>
      <c r="TNY242" s="89"/>
      <c r="TOB242" s="89"/>
      <c r="TOH242" s="89"/>
      <c r="TOK242" s="89"/>
      <c r="TON242" s="89"/>
      <c r="TOQ242" s="89"/>
      <c r="TOW242" s="89"/>
      <c r="TOZ242" s="89"/>
      <c r="TPF242" s="89"/>
      <c r="TPH242" s="89"/>
      <c r="TPI242" s="89"/>
      <c r="TPK242" s="89"/>
      <c r="TPN242" s="89"/>
      <c r="TPQ242" s="89"/>
      <c r="TQB242" s="89"/>
      <c r="TQD242" s="89"/>
      <c r="TQP242" s="89"/>
      <c r="TQS242" s="89"/>
      <c r="TRA242" s="89"/>
      <c r="TRU242" s="89"/>
      <c r="TRW242" s="89"/>
      <c r="TRX242" s="89"/>
      <c r="TRY242" s="89"/>
      <c r="TRZ242" s="89"/>
      <c r="TSA242" s="89"/>
      <c r="TSB242" s="89"/>
      <c r="TST242" s="89"/>
      <c r="TSU242" s="89"/>
      <c r="TSX242" s="89"/>
      <c r="TTA242" s="89"/>
      <c r="TTC242" s="89"/>
      <c r="TTE242" s="89"/>
      <c r="TTH242" s="89"/>
      <c r="TTK242" s="89"/>
      <c r="TTN242" s="89"/>
      <c r="TTT242" s="89"/>
      <c r="TTW242" s="89"/>
      <c r="TTZ242" s="89"/>
      <c r="TUE242" s="89"/>
      <c r="TUS242" s="89"/>
      <c r="TUT242" s="89"/>
      <c r="TUU242" s="89"/>
      <c r="TUV242" s="89"/>
      <c r="TUW242" s="89"/>
      <c r="TUX242" s="89"/>
      <c r="TUY242" s="89"/>
      <c r="TUZ242" s="89"/>
      <c r="TVA242" s="89"/>
      <c r="TVB242" s="89"/>
      <c r="TVC242" s="89"/>
      <c r="TVD242" s="89"/>
      <c r="TVE242" s="89"/>
      <c r="TVF242" s="89"/>
      <c r="TVG242" s="89"/>
      <c r="TVH242" s="89"/>
      <c r="TVI242" s="89"/>
      <c r="TVJ242" s="89"/>
      <c r="TVK242" s="89"/>
      <c r="TVL242" s="89"/>
      <c r="TVM242" s="89"/>
      <c r="TVN242" s="89"/>
      <c r="TVO242" s="89"/>
      <c r="TVP242" s="89"/>
      <c r="TVQ242" s="89"/>
      <c r="TVR242" s="89"/>
      <c r="TVS242" s="89"/>
      <c r="TVT242" s="89"/>
      <c r="TVU242" s="89"/>
      <c r="TVV242" s="89"/>
      <c r="TVW242" s="89"/>
      <c r="TVX242" s="89"/>
      <c r="TVY242" s="89"/>
      <c r="TVZ242" s="89"/>
      <c r="TWA242" s="89"/>
      <c r="TWB242" s="89"/>
      <c r="TWC242" s="89"/>
      <c r="TWD242" s="89"/>
      <c r="TWE242" s="89"/>
      <c r="TWH242" s="89"/>
      <c r="TWK242" s="89"/>
      <c r="TWN242" s="89"/>
      <c r="TWQ242" s="89"/>
      <c r="TWT242" s="89"/>
      <c r="TXF242" s="89"/>
      <c r="TXI242" s="89"/>
      <c r="TXL242" s="89"/>
      <c r="TXO242" s="89"/>
      <c r="TXU242" s="89"/>
      <c r="TXX242" s="89"/>
      <c r="TYD242" s="89"/>
      <c r="TYG242" s="89"/>
      <c r="TYJ242" s="89"/>
      <c r="TYM242" s="89"/>
      <c r="TYS242" s="89"/>
      <c r="TYV242" s="89"/>
      <c r="TZB242" s="89"/>
      <c r="TZD242" s="89"/>
      <c r="TZE242" s="89"/>
      <c r="TZG242" s="89"/>
      <c r="TZJ242" s="89"/>
      <c r="TZM242" s="89"/>
      <c r="TZX242" s="89"/>
      <c r="TZZ242" s="89"/>
      <c r="UAL242" s="89"/>
      <c r="UAO242" s="89"/>
      <c r="UAW242" s="89"/>
      <c r="UBQ242" s="89"/>
      <c r="UBS242" s="89"/>
      <c r="UBT242" s="89"/>
      <c r="UBU242" s="89"/>
      <c r="UBV242" s="89"/>
      <c r="UBW242" s="89"/>
      <c r="UBX242" s="89"/>
      <c r="UCP242" s="89"/>
      <c r="UCQ242" s="89"/>
      <c r="UCT242" s="89"/>
      <c r="UCW242" s="89"/>
      <c r="UCY242" s="89"/>
      <c r="UDA242" s="89"/>
      <c r="UDD242" s="89"/>
      <c r="UDG242" s="89"/>
      <c r="UDJ242" s="89"/>
      <c r="UDP242" s="89"/>
      <c r="UDS242" s="89"/>
      <c r="UDV242" s="89"/>
      <c r="UEA242" s="89"/>
      <c r="UEO242" s="89"/>
      <c r="UEP242" s="89"/>
      <c r="UEQ242" s="89"/>
      <c r="UER242" s="89"/>
      <c r="UES242" s="89"/>
      <c r="UET242" s="89"/>
      <c r="UEU242" s="89"/>
      <c r="UEV242" s="89"/>
      <c r="UEW242" s="89"/>
      <c r="UEX242" s="89"/>
      <c r="UEY242" s="89"/>
      <c r="UEZ242" s="89"/>
      <c r="UFA242" s="89"/>
      <c r="UFB242" s="89"/>
      <c r="UFC242" s="89"/>
      <c r="UFD242" s="89"/>
      <c r="UFE242" s="89"/>
      <c r="UFF242" s="89"/>
      <c r="UFG242" s="89"/>
      <c r="UFH242" s="89"/>
      <c r="UFI242" s="89"/>
      <c r="UFJ242" s="89"/>
      <c r="UFK242" s="89"/>
      <c r="UFL242" s="89"/>
      <c r="UFM242" s="89"/>
      <c r="UFN242" s="89"/>
      <c r="UFO242" s="89"/>
      <c r="UFP242" s="89"/>
      <c r="UFQ242" s="89"/>
      <c r="UFR242" s="89"/>
      <c r="UFS242" s="89"/>
      <c r="UFT242" s="89"/>
      <c r="UFU242" s="89"/>
      <c r="UFV242" s="89"/>
      <c r="UFW242" s="89"/>
      <c r="UFX242" s="89"/>
      <c r="UFY242" s="89"/>
      <c r="UFZ242" s="89"/>
      <c r="UGA242" s="89"/>
      <c r="UGD242" s="89"/>
      <c r="UGG242" s="89"/>
      <c r="UGJ242" s="89"/>
      <c r="UGM242" s="89"/>
      <c r="UGP242" s="89"/>
      <c r="UHB242" s="89"/>
      <c r="UHE242" s="89"/>
      <c r="UHH242" s="89"/>
      <c r="UHK242" s="89"/>
      <c r="UHQ242" s="89"/>
      <c r="UHT242" s="89"/>
      <c r="UHZ242" s="89"/>
      <c r="UIC242" s="89"/>
      <c r="UIF242" s="89"/>
      <c r="UII242" s="89"/>
      <c r="UIO242" s="89"/>
      <c r="UIR242" s="89"/>
      <c r="UIX242" s="89"/>
      <c r="UIZ242" s="89"/>
      <c r="UJA242" s="89"/>
      <c r="UJC242" s="89"/>
      <c r="UJF242" s="89"/>
      <c r="UJI242" s="89"/>
      <c r="UJT242" s="89"/>
      <c r="UJV242" s="89"/>
      <c r="UKH242" s="89"/>
      <c r="UKK242" s="89"/>
      <c r="UKS242" s="89"/>
      <c r="ULM242" s="89"/>
      <c r="ULO242" s="89"/>
      <c r="ULP242" s="89"/>
      <c r="ULQ242" s="89"/>
      <c r="ULR242" s="89"/>
      <c r="ULS242" s="89"/>
      <c r="ULT242" s="89"/>
      <c r="UML242" s="89"/>
      <c r="UMM242" s="89"/>
      <c r="UMP242" s="89"/>
      <c r="UMS242" s="89"/>
      <c r="UMU242" s="89"/>
      <c r="UMW242" s="89"/>
      <c r="UMZ242" s="89"/>
      <c r="UNC242" s="89"/>
      <c r="UNF242" s="89"/>
      <c r="UNL242" s="89"/>
      <c r="UNO242" s="89"/>
      <c r="UNR242" s="89"/>
      <c r="UNW242" s="89"/>
      <c r="UOK242" s="89"/>
      <c r="UOL242" s="89"/>
      <c r="UOM242" s="89"/>
      <c r="UON242" s="89"/>
      <c r="UOO242" s="89"/>
      <c r="UOP242" s="89"/>
      <c r="UOQ242" s="89"/>
      <c r="UOR242" s="89"/>
      <c r="UOS242" s="89"/>
      <c r="UOT242" s="89"/>
      <c r="UOU242" s="89"/>
      <c r="UOV242" s="89"/>
      <c r="UOW242" s="89"/>
      <c r="UOX242" s="89"/>
      <c r="UOY242" s="89"/>
      <c r="UOZ242" s="89"/>
      <c r="UPA242" s="89"/>
      <c r="UPB242" s="89"/>
      <c r="UPC242" s="89"/>
      <c r="UPD242" s="89"/>
      <c r="UPE242" s="89"/>
      <c r="UPF242" s="89"/>
      <c r="UPG242" s="89"/>
      <c r="UPH242" s="89"/>
      <c r="UPI242" s="89"/>
      <c r="UPJ242" s="89"/>
      <c r="UPK242" s="89"/>
      <c r="UPL242" s="89"/>
      <c r="UPM242" s="89"/>
      <c r="UPN242" s="89"/>
      <c r="UPO242" s="89"/>
      <c r="UPP242" s="89"/>
      <c r="UPQ242" s="89"/>
      <c r="UPR242" s="89"/>
      <c r="UPS242" s="89"/>
      <c r="UPT242" s="89"/>
      <c r="UPU242" s="89"/>
      <c r="UPV242" s="89"/>
      <c r="UPW242" s="89"/>
      <c r="UPZ242" s="89"/>
      <c r="UQC242" s="89"/>
      <c r="UQF242" s="89"/>
      <c r="UQI242" s="89"/>
      <c r="UQL242" s="89"/>
      <c r="UQX242" s="89"/>
      <c r="URA242" s="89"/>
      <c r="URD242" s="89"/>
      <c r="URG242" s="89"/>
      <c r="URM242" s="89"/>
      <c r="URP242" s="89"/>
      <c r="URV242" s="89"/>
      <c r="URY242" s="89"/>
      <c r="USB242" s="89"/>
      <c r="USE242" s="89"/>
      <c r="USK242" s="89"/>
      <c r="USN242" s="89"/>
      <c r="UST242" s="89"/>
      <c r="USV242" s="89"/>
      <c r="USW242" s="89"/>
      <c r="USY242" s="89"/>
      <c r="UTB242" s="89"/>
      <c r="UTE242" s="89"/>
      <c r="UTP242" s="89"/>
      <c r="UTR242" s="89"/>
      <c r="UUD242" s="89"/>
      <c r="UUG242" s="89"/>
      <c r="UUO242" s="89"/>
      <c r="UVI242" s="89"/>
      <c r="UVK242" s="89"/>
      <c r="UVL242" s="89"/>
      <c r="UVM242" s="89"/>
      <c r="UVN242" s="89"/>
      <c r="UVO242" s="89"/>
      <c r="UVP242" s="89"/>
      <c r="UWH242" s="89"/>
      <c r="UWI242" s="89"/>
      <c r="UWL242" s="89"/>
      <c r="UWO242" s="89"/>
      <c r="UWQ242" s="89"/>
      <c r="UWS242" s="89"/>
      <c r="UWV242" s="89"/>
      <c r="UWY242" s="89"/>
      <c r="UXB242" s="89"/>
      <c r="UXH242" s="89"/>
      <c r="UXK242" s="89"/>
      <c r="UXN242" s="89"/>
      <c r="UXS242" s="89"/>
      <c r="UYG242" s="89"/>
      <c r="UYH242" s="89"/>
      <c r="UYI242" s="89"/>
      <c r="UYJ242" s="89"/>
      <c r="UYK242" s="89"/>
      <c r="UYL242" s="89"/>
      <c r="UYM242" s="89"/>
      <c r="UYN242" s="89"/>
      <c r="UYO242" s="89"/>
      <c r="UYP242" s="89"/>
      <c r="UYQ242" s="89"/>
      <c r="UYR242" s="89"/>
      <c r="UYS242" s="89"/>
      <c r="UYT242" s="89"/>
      <c r="UYU242" s="89"/>
      <c r="UYV242" s="89"/>
      <c r="UYW242" s="89"/>
      <c r="UYX242" s="89"/>
      <c r="UYY242" s="89"/>
      <c r="UYZ242" s="89"/>
      <c r="UZA242" s="89"/>
      <c r="UZB242" s="89"/>
      <c r="UZC242" s="89"/>
      <c r="UZD242" s="89"/>
      <c r="UZE242" s="89"/>
      <c r="UZF242" s="89"/>
      <c r="UZG242" s="89"/>
      <c r="UZH242" s="89"/>
      <c r="UZI242" s="89"/>
      <c r="UZJ242" s="89"/>
      <c r="UZK242" s="89"/>
      <c r="UZL242" s="89"/>
      <c r="UZM242" s="89"/>
      <c r="UZN242" s="89"/>
      <c r="UZO242" s="89"/>
      <c r="UZP242" s="89"/>
      <c r="UZQ242" s="89"/>
      <c r="UZR242" s="89"/>
      <c r="UZS242" s="89"/>
      <c r="UZV242" s="89"/>
      <c r="UZY242" s="89"/>
      <c r="VAB242" s="89"/>
      <c r="VAE242" s="89"/>
      <c r="VAH242" s="89"/>
      <c r="VAT242" s="89"/>
      <c r="VAW242" s="89"/>
      <c r="VAZ242" s="89"/>
      <c r="VBC242" s="89"/>
      <c r="VBI242" s="89"/>
      <c r="VBL242" s="89"/>
      <c r="VBR242" s="89"/>
      <c r="VBU242" s="89"/>
      <c r="VBX242" s="89"/>
      <c r="VCA242" s="89"/>
      <c r="VCG242" s="89"/>
      <c r="VCJ242" s="89"/>
      <c r="VCP242" s="89"/>
      <c r="VCR242" s="89"/>
      <c r="VCS242" s="89"/>
      <c r="VCU242" s="89"/>
      <c r="VCX242" s="89"/>
      <c r="VDA242" s="89"/>
      <c r="VDL242" s="89"/>
      <c r="VDN242" s="89"/>
      <c r="VDZ242" s="89"/>
      <c r="VEC242" s="89"/>
      <c r="VEK242" s="89"/>
      <c r="VFE242" s="89"/>
      <c r="VFG242" s="89"/>
      <c r="VFH242" s="89"/>
      <c r="VFI242" s="89"/>
      <c r="VFJ242" s="89"/>
      <c r="VFK242" s="89"/>
      <c r="VFL242" s="89"/>
      <c r="VGD242" s="89"/>
      <c r="VGE242" s="89"/>
      <c r="VGH242" s="89"/>
      <c r="VGK242" s="89"/>
      <c r="VGM242" s="89"/>
      <c r="VGO242" s="89"/>
      <c r="VGR242" s="89"/>
      <c r="VGU242" s="89"/>
      <c r="VGX242" s="89"/>
      <c r="VHD242" s="89"/>
      <c r="VHG242" s="89"/>
      <c r="VHJ242" s="89"/>
      <c r="VHO242" s="89"/>
      <c r="VIC242" s="89"/>
      <c r="VID242" s="89"/>
      <c r="VIE242" s="89"/>
      <c r="VIF242" s="89"/>
      <c r="VIG242" s="89"/>
      <c r="VIH242" s="89"/>
      <c r="VII242" s="89"/>
      <c r="VIJ242" s="89"/>
      <c r="VIK242" s="89"/>
      <c r="VIL242" s="89"/>
      <c r="VIM242" s="89"/>
      <c r="VIN242" s="89"/>
      <c r="VIO242" s="89"/>
      <c r="VIP242" s="89"/>
      <c r="VIQ242" s="89"/>
      <c r="VIR242" s="89"/>
      <c r="VIS242" s="89"/>
      <c r="VIT242" s="89"/>
      <c r="VIU242" s="89"/>
      <c r="VIV242" s="89"/>
      <c r="VIW242" s="89"/>
      <c r="VIX242" s="89"/>
      <c r="VIY242" s="89"/>
      <c r="VIZ242" s="89"/>
      <c r="VJA242" s="89"/>
      <c r="VJB242" s="89"/>
      <c r="VJC242" s="89"/>
      <c r="VJD242" s="89"/>
      <c r="VJE242" s="89"/>
      <c r="VJF242" s="89"/>
      <c r="VJG242" s="89"/>
      <c r="VJH242" s="89"/>
      <c r="VJI242" s="89"/>
      <c r="VJJ242" s="89"/>
      <c r="VJK242" s="89"/>
      <c r="VJL242" s="89"/>
      <c r="VJM242" s="89"/>
      <c r="VJN242" s="89"/>
      <c r="VJO242" s="89"/>
      <c r="VJR242" s="89"/>
      <c r="VJU242" s="89"/>
      <c r="VJX242" s="89"/>
      <c r="VKA242" s="89"/>
      <c r="VKD242" s="89"/>
      <c r="VKP242" s="89"/>
      <c r="VKS242" s="89"/>
      <c r="VKV242" s="89"/>
      <c r="VKY242" s="89"/>
      <c r="VLE242" s="89"/>
      <c r="VLH242" s="89"/>
      <c r="VLN242" s="89"/>
      <c r="VLQ242" s="89"/>
      <c r="VLT242" s="89"/>
      <c r="VLW242" s="89"/>
      <c r="VMC242" s="89"/>
      <c r="VMF242" s="89"/>
      <c r="VML242" s="89"/>
      <c r="VMN242" s="89"/>
      <c r="VMO242" s="89"/>
      <c r="VMQ242" s="89"/>
      <c r="VMT242" s="89"/>
      <c r="VMW242" s="89"/>
      <c r="VNH242" s="89"/>
      <c r="VNJ242" s="89"/>
      <c r="VNV242" s="89"/>
      <c r="VNY242" s="89"/>
      <c r="VOG242" s="89"/>
      <c r="VPA242" s="89"/>
      <c r="VPC242" s="89"/>
      <c r="VPD242" s="89"/>
      <c r="VPE242" s="89"/>
      <c r="VPF242" s="89"/>
      <c r="VPG242" s="89"/>
      <c r="VPH242" s="89"/>
      <c r="VPZ242" s="89"/>
      <c r="VQA242" s="89"/>
      <c r="VQD242" s="89"/>
      <c r="VQG242" s="89"/>
      <c r="VQI242" s="89"/>
      <c r="VQK242" s="89"/>
      <c r="VQN242" s="89"/>
      <c r="VQQ242" s="89"/>
      <c r="VQT242" s="89"/>
      <c r="VQZ242" s="89"/>
      <c r="VRC242" s="89"/>
      <c r="VRF242" s="89"/>
      <c r="VRK242" s="89"/>
      <c r="VRY242" s="89"/>
      <c r="VRZ242" s="89"/>
      <c r="VSA242" s="89"/>
      <c r="VSB242" s="89"/>
      <c r="VSC242" s="89"/>
      <c r="VSD242" s="89"/>
      <c r="VSE242" s="89"/>
      <c r="VSF242" s="89"/>
      <c r="VSG242" s="89"/>
      <c r="VSH242" s="89"/>
      <c r="VSI242" s="89"/>
      <c r="VSJ242" s="89"/>
      <c r="VSK242" s="89"/>
      <c r="VSL242" s="89"/>
      <c r="VSM242" s="89"/>
      <c r="VSN242" s="89"/>
      <c r="VSO242" s="89"/>
      <c r="VSP242" s="89"/>
      <c r="VSQ242" s="89"/>
      <c r="VSR242" s="89"/>
      <c r="VSS242" s="89"/>
      <c r="VST242" s="89"/>
      <c r="VSU242" s="89"/>
      <c r="VSV242" s="89"/>
      <c r="VSW242" s="89"/>
      <c r="VSX242" s="89"/>
      <c r="VSY242" s="89"/>
      <c r="VSZ242" s="89"/>
      <c r="VTA242" s="89"/>
      <c r="VTB242" s="89"/>
      <c r="VTC242" s="89"/>
      <c r="VTD242" s="89"/>
      <c r="VTE242" s="89"/>
      <c r="VTF242" s="89"/>
      <c r="VTG242" s="89"/>
      <c r="VTH242" s="89"/>
      <c r="VTI242" s="89"/>
      <c r="VTJ242" s="89"/>
      <c r="VTK242" s="89"/>
      <c r="VTN242" s="89"/>
      <c r="VTQ242" s="89"/>
      <c r="VTT242" s="89"/>
      <c r="VTW242" s="89"/>
      <c r="VTZ242" s="89"/>
      <c r="VUL242" s="89"/>
      <c r="VUO242" s="89"/>
      <c r="VUR242" s="89"/>
      <c r="VUU242" s="89"/>
      <c r="VVA242" s="89"/>
      <c r="VVD242" s="89"/>
      <c r="VVJ242" s="89"/>
      <c r="VVM242" s="89"/>
      <c r="VVP242" s="89"/>
      <c r="VVS242" s="89"/>
      <c r="VVY242" s="89"/>
      <c r="VWB242" s="89"/>
      <c r="VWH242" s="89"/>
      <c r="VWJ242" s="89"/>
      <c r="VWK242" s="89"/>
      <c r="VWM242" s="89"/>
      <c r="VWP242" s="89"/>
      <c r="VWS242" s="89"/>
      <c r="VXD242" s="89"/>
      <c r="VXF242" s="89"/>
      <c r="VXR242" s="89"/>
      <c r="VXU242" s="89"/>
      <c r="VYC242" s="89"/>
      <c r="VYW242" s="89"/>
      <c r="VYY242" s="89"/>
      <c r="VYZ242" s="89"/>
      <c r="VZA242" s="89"/>
      <c r="VZB242" s="89"/>
      <c r="VZC242" s="89"/>
      <c r="VZD242" s="89"/>
      <c r="VZV242" s="89"/>
      <c r="VZW242" s="89"/>
      <c r="VZZ242" s="89"/>
      <c r="WAC242" s="89"/>
      <c r="WAE242" s="89"/>
      <c r="WAG242" s="89"/>
      <c r="WAJ242" s="89"/>
      <c r="WAM242" s="89"/>
      <c r="WAP242" s="89"/>
      <c r="WAV242" s="89"/>
      <c r="WAY242" s="89"/>
      <c r="WBB242" s="89"/>
      <c r="WBG242" s="89"/>
      <c r="WBU242" s="89"/>
      <c r="WBV242" s="89"/>
      <c r="WBW242" s="89"/>
      <c r="WBX242" s="89"/>
      <c r="WBY242" s="89"/>
      <c r="WBZ242" s="89"/>
      <c r="WCA242" s="89"/>
      <c r="WCB242" s="89"/>
      <c r="WCC242" s="89"/>
      <c r="WCD242" s="89"/>
      <c r="WCE242" s="89"/>
      <c r="WCF242" s="89"/>
      <c r="WCG242" s="89"/>
      <c r="WCH242" s="89"/>
      <c r="WCI242" s="89"/>
      <c r="WCJ242" s="89"/>
      <c r="WCK242" s="89"/>
      <c r="WCL242" s="89"/>
      <c r="WCM242" s="89"/>
      <c r="WCN242" s="89"/>
      <c r="WCO242" s="89"/>
      <c r="WCP242" s="89"/>
      <c r="WCQ242" s="89"/>
      <c r="WCR242" s="89"/>
      <c r="WCS242" s="89"/>
      <c r="WCT242" s="89"/>
      <c r="WCU242" s="89"/>
      <c r="WCV242" s="89"/>
      <c r="WCW242" s="89"/>
      <c r="WCX242" s="89"/>
      <c r="WCY242" s="89"/>
      <c r="WCZ242" s="89"/>
      <c r="WDA242" s="89"/>
      <c r="WDB242" s="89"/>
      <c r="WDC242" s="89"/>
      <c r="WDD242" s="89"/>
      <c r="WDE242" s="89"/>
      <c r="WDF242" s="89"/>
      <c r="WDG242" s="89"/>
      <c r="WDJ242" s="89"/>
      <c r="WDM242" s="89"/>
      <c r="WDP242" s="89"/>
      <c r="WDS242" s="89"/>
      <c r="WDV242" s="89"/>
      <c r="WEH242" s="89"/>
      <c r="WEK242" s="89"/>
      <c r="WEN242" s="89"/>
      <c r="WEQ242" s="89"/>
      <c r="WEW242" s="89"/>
      <c r="WEZ242" s="89"/>
      <c r="WFF242" s="89"/>
      <c r="WFI242" s="89"/>
      <c r="WFL242" s="89"/>
      <c r="WFO242" s="89"/>
      <c r="WFU242" s="89"/>
      <c r="WFX242" s="89"/>
      <c r="WGD242" s="89"/>
      <c r="WGF242" s="89"/>
      <c r="WGG242" s="89"/>
      <c r="WGI242" s="89"/>
      <c r="WGL242" s="89"/>
      <c r="WGO242" s="89"/>
      <c r="WGZ242" s="89"/>
      <c r="WHB242" s="89"/>
      <c r="WHN242" s="89"/>
      <c r="WHQ242" s="89"/>
      <c r="WHY242" s="89"/>
      <c r="WIS242" s="89"/>
      <c r="WIU242" s="89"/>
      <c r="WIV242" s="89"/>
      <c r="WIW242" s="89"/>
      <c r="WIX242" s="89"/>
      <c r="WIY242" s="89"/>
      <c r="WIZ242" s="89"/>
      <c r="WJR242" s="89"/>
      <c r="WJS242" s="89"/>
      <c r="WJV242" s="89"/>
      <c r="WJY242" s="89"/>
      <c r="WKA242" s="89"/>
      <c r="WKC242" s="89"/>
      <c r="WKF242" s="89"/>
      <c r="WKI242" s="89"/>
      <c r="WKL242" s="89"/>
      <c r="WKR242" s="89"/>
      <c r="WKU242" s="89"/>
      <c r="WKX242" s="89"/>
      <c r="WLC242" s="89"/>
      <c r="WLQ242" s="89"/>
      <c r="WLR242" s="89"/>
      <c r="WLS242" s="89"/>
      <c r="WLT242" s="89"/>
      <c r="WLU242" s="89"/>
      <c r="WLV242" s="89"/>
      <c r="WLW242" s="89"/>
      <c r="WLX242" s="89"/>
      <c r="WLY242" s="89"/>
      <c r="WLZ242" s="89"/>
      <c r="WMA242" s="89"/>
      <c r="WMB242" s="89"/>
      <c r="WMC242" s="89"/>
      <c r="WMD242" s="89"/>
      <c r="WME242" s="89"/>
      <c r="WMF242" s="89"/>
      <c r="WMG242" s="89"/>
      <c r="WMH242" s="89"/>
      <c r="WMI242" s="89"/>
      <c r="WMJ242" s="89"/>
      <c r="WMK242" s="89"/>
      <c r="WML242" s="89"/>
      <c r="WMM242" s="89"/>
      <c r="WMN242" s="89"/>
      <c r="WMO242" s="89"/>
      <c r="WMP242" s="89"/>
      <c r="WMQ242" s="89"/>
      <c r="WMR242" s="89"/>
      <c r="WMS242" s="89"/>
      <c r="WMT242" s="89"/>
      <c r="WMU242" s="89"/>
      <c r="WMV242" s="89"/>
      <c r="WMW242" s="89"/>
      <c r="WMX242" s="89"/>
      <c r="WMY242" s="89"/>
      <c r="WMZ242" s="89"/>
      <c r="WNA242" s="89"/>
      <c r="WNB242" s="89"/>
      <c r="WNC242" s="89"/>
      <c r="WNF242" s="89"/>
      <c r="WNI242" s="89"/>
      <c r="WNL242" s="89"/>
      <c r="WNO242" s="89"/>
      <c r="WNR242" s="89"/>
      <c r="WOD242" s="89"/>
      <c r="WOG242" s="89"/>
      <c r="WOJ242" s="89"/>
      <c r="WOM242" s="89"/>
      <c r="WOS242" s="89"/>
      <c r="WOV242" s="89"/>
      <c r="WPB242" s="89"/>
      <c r="WPE242" s="89"/>
      <c r="WPH242" s="89"/>
      <c r="WPK242" s="89"/>
      <c r="WPQ242" s="89"/>
      <c r="WPT242" s="89"/>
      <c r="WPZ242" s="89"/>
      <c r="WQB242" s="89"/>
      <c r="WQC242" s="89"/>
      <c r="WQE242" s="89"/>
      <c r="WQH242" s="89"/>
      <c r="WQK242" s="89"/>
      <c r="WQV242" s="89"/>
      <c r="WQX242" s="89"/>
      <c r="WRJ242" s="89"/>
      <c r="WRM242" s="89"/>
      <c r="WRU242" s="89"/>
      <c r="WSO242" s="89"/>
      <c r="WSQ242" s="89"/>
      <c r="WSR242" s="89"/>
      <c r="WSS242" s="89"/>
      <c r="WST242" s="89"/>
      <c r="WSU242" s="89"/>
      <c r="WSV242" s="89"/>
      <c r="WTN242" s="89"/>
      <c r="WTO242" s="89"/>
      <c r="WTR242" s="89"/>
      <c r="WTU242" s="89"/>
      <c r="WTW242" s="89"/>
      <c r="WTY242" s="89"/>
      <c r="WUB242" s="89"/>
      <c r="WUE242" s="89"/>
      <c r="WUH242" s="89"/>
      <c r="WUN242" s="89"/>
      <c r="WUQ242" s="89"/>
      <c r="WUT242" s="89"/>
      <c r="WUY242" s="89"/>
    </row>
    <row r="243" spans="1:1015 1029:2039 2053:3063 3077:4087 4101:5111 5125:6135 6149:7159 7173:8183 8197:9207 9221:10231 10245:11255 11269:12279 12293:13303 13317:14327 14341:15351 15365:16119" s="45" customFormat="1" ht="40.35" hidden="1" customHeight="1">
      <c r="A243" s="8" t="s">
        <v>33</v>
      </c>
      <c r="B243" s="44" t="s">
        <v>328</v>
      </c>
      <c r="C243" s="5"/>
      <c r="D243" s="59"/>
      <c r="E243" s="60"/>
    </row>
    <row r="244" spans="1:1015 1029:2039 2053:3063 3077:4087 4101:5111 5125:6135 6149:7159 7173:8183 8197:9207 9221:10231 10245:11255 11269:12279 12293:13303 13317:14327 14341:15351 15365:16119" s="45" customFormat="1" ht="40.35" hidden="1" customHeight="1">
      <c r="A244" s="8" t="s">
        <v>91</v>
      </c>
      <c r="B244" s="44" t="s">
        <v>325</v>
      </c>
      <c r="C244" s="9"/>
      <c r="D244" s="59"/>
      <c r="E244" s="60"/>
    </row>
    <row r="245" spans="1:1015 1029:2039 2053:3063 3077:4087 4101:5111 5125:6135 6149:7159 7173:8183 8197:9207 9221:10231 10245:11255 11269:12279 12293:13303 13317:14327 14341:15351 15365:16119" s="45" customFormat="1" ht="20.25" hidden="1" customHeight="1">
      <c r="A245" s="19" t="s">
        <v>92</v>
      </c>
      <c r="B245" s="44" t="s">
        <v>325</v>
      </c>
      <c r="C245" s="5"/>
      <c r="D245" s="59"/>
      <c r="E245" s="60"/>
    </row>
    <row r="246" spans="1:1015 1029:2039 2053:3063 3077:4087 4101:5111 5125:6135 6149:7159 7173:8183 8197:9207 9221:10231 10245:11255 11269:12279 12293:13303 13317:14327 14341:15351 15365:16119" s="45" customFormat="1" ht="20.25" hidden="1" customHeight="1">
      <c r="A246" s="8" t="s">
        <v>221</v>
      </c>
      <c r="B246" s="44" t="s">
        <v>325</v>
      </c>
      <c r="C246" s="5"/>
      <c r="D246" s="59"/>
      <c r="E246" s="60"/>
    </row>
    <row r="247" spans="1:1015 1029:2039 2053:3063 3077:4087 4101:5111 5125:6135 6149:7159 7173:8183 8197:9207 9221:10231 10245:11255 11269:12279 12293:13303 13317:14327 14341:15351 15365:16119" s="45" customFormat="1" ht="21.75" hidden="1" customHeight="1">
      <c r="A247" s="6" t="s">
        <v>234</v>
      </c>
      <c r="B247" s="44" t="s">
        <v>325</v>
      </c>
      <c r="C247" s="5"/>
      <c r="D247" s="59"/>
      <c r="E247" s="60"/>
    </row>
    <row r="248" spans="1:1015 1029:2039 2053:3063 3077:4087 4101:5111 5125:6135 6149:7159 7173:8183 8197:9207 9221:10231 10245:11255 11269:12279 12293:13303 13317:14327 14341:15351 15365:16119" s="45" customFormat="1" ht="20.25" hidden="1" customHeight="1">
      <c r="A248" s="6" t="s">
        <v>235</v>
      </c>
      <c r="B248" s="44" t="s">
        <v>325</v>
      </c>
      <c r="C248" s="5"/>
      <c r="D248" s="59"/>
      <c r="E248" s="60"/>
    </row>
    <row r="249" spans="1:1015 1029:2039 2053:3063 3077:4087 4101:5111 5125:6135 6149:7159 7173:8183 8197:9207 9221:10231 10245:11255 11269:12279 12293:13303 13317:14327 14341:15351 15365:16119" s="45" customFormat="1" ht="20.25" customHeight="1">
      <c r="A249" s="8" t="s">
        <v>236</v>
      </c>
      <c r="B249" s="82" t="s">
        <v>329</v>
      </c>
      <c r="C249" s="5">
        <v>10</v>
      </c>
      <c r="D249" s="59">
        <v>19000</v>
      </c>
      <c r="E249" s="83">
        <f>+D249*C249</f>
        <v>190000</v>
      </c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T249" s="89"/>
      <c r="AW249" s="89"/>
      <c r="AZ249" s="89"/>
      <c r="BC249" s="89"/>
      <c r="BF249" s="89"/>
      <c r="BR249" s="89"/>
      <c r="BU249" s="89"/>
      <c r="BX249" s="89"/>
      <c r="CA249" s="89"/>
      <c r="CG249" s="89"/>
      <c r="CJ249" s="89"/>
      <c r="CP249" s="89"/>
      <c r="CS249" s="89"/>
      <c r="CV249" s="89"/>
      <c r="CY249" s="89"/>
      <c r="DE249" s="89"/>
      <c r="DH249" s="89"/>
      <c r="DN249" s="89"/>
      <c r="DP249" s="89"/>
      <c r="DQ249" s="89"/>
      <c r="DS249" s="89"/>
      <c r="DV249" s="89"/>
      <c r="DY249" s="89"/>
      <c r="EJ249" s="89"/>
      <c r="EL249" s="89"/>
      <c r="EX249" s="89"/>
      <c r="FA249" s="89"/>
      <c r="FI249" s="89"/>
      <c r="GC249" s="89"/>
      <c r="GE249" s="89"/>
      <c r="GF249" s="89"/>
      <c r="GG249" s="89"/>
      <c r="GH249" s="89"/>
      <c r="GI249" s="89"/>
      <c r="GJ249" s="89"/>
      <c r="HB249" s="89"/>
      <c r="HC249" s="89"/>
      <c r="HF249" s="89"/>
      <c r="HI249" s="89"/>
      <c r="HK249" s="89"/>
      <c r="HM249" s="89"/>
      <c r="HP249" s="89"/>
      <c r="HS249" s="89"/>
      <c r="HV249" s="89"/>
      <c r="IB249" s="89"/>
      <c r="IE249" s="89"/>
      <c r="IH249" s="89"/>
      <c r="IM249" s="89"/>
      <c r="JA249" s="89"/>
      <c r="JB249" s="89"/>
      <c r="JC249" s="89"/>
      <c r="JD249" s="89"/>
      <c r="JE249" s="89"/>
      <c r="JF249" s="89"/>
      <c r="JG249" s="89"/>
      <c r="JH249" s="89"/>
      <c r="JI249" s="89"/>
      <c r="JJ249" s="89"/>
      <c r="JK249" s="89"/>
      <c r="JL249" s="89"/>
      <c r="JM249" s="89"/>
      <c r="JN249" s="89"/>
      <c r="JO249" s="89"/>
      <c r="JP249" s="89"/>
      <c r="JQ249" s="89"/>
      <c r="JR249" s="89"/>
      <c r="JS249" s="89"/>
      <c r="JT249" s="89"/>
      <c r="JU249" s="89"/>
      <c r="JV249" s="89"/>
      <c r="JW249" s="89"/>
      <c r="JX249" s="89"/>
      <c r="JY249" s="89"/>
      <c r="JZ249" s="89"/>
      <c r="KA249" s="89"/>
      <c r="KB249" s="89"/>
      <c r="KC249" s="89"/>
      <c r="KD249" s="89"/>
      <c r="KE249" s="89"/>
      <c r="KF249" s="89"/>
      <c r="KG249" s="89"/>
      <c r="KH249" s="89"/>
      <c r="KI249" s="89"/>
      <c r="KJ249" s="89"/>
      <c r="KK249" s="89"/>
      <c r="KL249" s="89"/>
      <c r="KM249" s="89"/>
      <c r="KP249" s="89"/>
      <c r="KS249" s="89"/>
      <c r="KV249" s="89"/>
      <c r="KY249" s="89"/>
      <c r="LB249" s="89"/>
      <c r="LN249" s="89"/>
      <c r="LQ249" s="89"/>
      <c r="LT249" s="89"/>
      <c r="LW249" s="89"/>
      <c r="MC249" s="89"/>
      <c r="MF249" s="89"/>
      <c r="ML249" s="89"/>
      <c r="MO249" s="89"/>
      <c r="MR249" s="89"/>
      <c r="MU249" s="89"/>
      <c r="NA249" s="89"/>
      <c r="ND249" s="89"/>
      <c r="NJ249" s="89"/>
      <c r="NL249" s="89"/>
      <c r="NM249" s="89"/>
      <c r="NO249" s="89"/>
      <c r="NR249" s="89"/>
      <c r="NU249" s="89"/>
      <c r="OF249" s="89"/>
      <c r="OH249" s="89"/>
      <c r="OT249" s="89"/>
      <c r="OW249" s="89"/>
      <c r="PE249" s="89"/>
      <c r="PY249" s="89"/>
      <c r="QA249" s="89"/>
      <c r="QB249" s="89"/>
      <c r="QC249" s="89"/>
      <c r="QD249" s="89"/>
      <c r="QE249" s="89"/>
      <c r="QF249" s="89"/>
      <c r="QX249" s="89"/>
      <c r="QY249" s="89"/>
      <c r="RB249" s="89"/>
      <c r="RE249" s="89"/>
      <c r="RG249" s="89"/>
      <c r="RI249" s="89"/>
      <c r="RL249" s="89"/>
      <c r="RO249" s="89"/>
      <c r="RR249" s="89"/>
      <c r="RX249" s="89"/>
      <c r="SA249" s="89"/>
      <c r="SD249" s="89"/>
      <c r="SI249" s="89"/>
      <c r="SW249" s="89"/>
      <c r="SX249" s="89"/>
      <c r="SY249" s="89"/>
      <c r="SZ249" s="89"/>
      <c r="TA249" s="89"/>
      <c r="TB249" s="89"/>
      <c r="TC249" s="89"/>
      <c r="TD249" s="89"/>
      <c r="TE249" s="89"/>
      <c r="TF249" s="89"/>
      <c r="TG249" s="89"/>
      <c r="TH249" s="89"/>
      <c r="TI249" s="89"/>
      <c r="TJ249" s="89"/>
      <c r="TK249" s="89"/>
      <c r="TL249" s="89"/>
      <c r="TM249" s="89"/>
      <c r="TN249" s="89"/>
      <c r="TO249" s="89"/>
      <c r="TP249" s="89"/>
      <c r="TQ249" s="89"/>
      <c r="TR249" s="89"/>
      <c r="TS249" s="89"/>
      <c r="TT249" s="89"/>
      <c r="TU249" s="89"/>
      <c r="TV249" s="89"/>
      <c r="TW249" s="89"/>
      <c r="TX249" s="89"/>
      <c r="TY249" s="89"/>
      <c r="TZ249" s="89"/>
      <c r="UA249" s="89"/>
      <c r="UB249" s="89"/>
      <c r="UC249" s="89"/>
      <c r="UD249" s="89"/>
      <c r="UE249" s="89"/>
      <c r="UF249" s="89"/>
      <c r="UG249" s="89"/>
      <c r="UH249" s="89"/>
      <c r="UI249" s="89"/>
      <c r="UL249" s="89"/>
      <c r="UO249" s="89"/>
      <c r="UR249" s="89"/>
      <c r="UU249" s="89"/>
      <c r="UX249" s="89"/>
      <c r="VJ249" s="89"/>
      <c r="VM249" s="89"/>
      <c r="VP249" s="89"/>
      <c r="VS249" s="89"/>
      <c r="VY249" s="89"/>
      <c r="WB249" s="89"/>
      <c r="WH249" s="89"/>
      <c r="WK249" s="89"/>
      <c r="WN249" s="89"/>
      <c r="WQ249" s="89"/>
      <c r="WW249" s="89"/>
      <c r="WZ249" s="89"/>
      <c r="XF249" s="89"/>
      <c r="XH249" s="89"/>
      <c r="XI249" s="89"/>
      <c r="XK249" s="89"/>
      <c r="XN249" s="89"/>
      <c r="XQ249" s="89"/>
      <c r="YB249" s="89"/>
      <c r="YD249" s="89"/>
      <c r="YP249" s="89"/>
      <c r="YS249" s="89"/>
      <c r="ZA249" s="89"/>
      <c r="ZU249" s="89"/>
      <c r="ZW249" s="89"/>
      <c r="ZX249" s="89"/>
      <c r="ZY249" s="89"/>
      <c r="ZZ249" s="89"/>
      <c r="AAA249" s="89"/>
      <c r="AAB249" s="89"/>
      <c r="AAT249" s="89"/>
      <c r="AAU249" s="89"/>
      <c r="AAX249" s="89"/>
      <c r="ABA249" s="89"/>
      <c r="ABC249" s="89"/>
      <c r="ABE249" s="89"/>
      <c r="ABH249" s="89"/>
      <c r="ABK249" s="89"/>
      <c r="ABN249" s="89"/>
      <c r="ABT249" s="89"/>
      <c r="ABW249" s="89"/>
      <c r="ABZ249" s="89"/>
      <c r="ACE249" s="89"/>
      <c r="ACS249" s="89"/>
      <c r="ACT249" s="89"/>
      <c r="ACU249" s="89"/>
      <c r="ACV249" s="89"/>
      <c r="ACW249" s="89"/>
      <c r="ACX249" s="89"/>
      <c r="ACY249" s="89"/>
      <c r="ACZ249" s="89"/>
      <c r="ADA249" s="89"/>
      <c r="ADB249" s="89"/>
      <c r="ADC249" s="89"/>
      <c r="ADD249" s="89"/>
      <c r="ADE249" s="89"/>
      <c r="ADF249" s="89"/>
      <c r="ADG249" s="89"/>
      <c r="ADH249" s="89"/>
      <c r="ADI249" s="89"/>
      <c r="ADJ249" s="89"/>
      <c r="ADK249" s="89"/>
      <c r="ADL249" s="89"/>
      <c r="ADM249" s="89"/>
      <c r="ADN249" s="89"/>
      <c r="ADO249" s="89"/>
      <c r="ADP249" s="89"/>
      <c r="ADQ249" s="89"/>
      <c r="ADR249" s="89"/>
      <c r="ADS249" s="89"/>
      <c r="ADT249" s="89"/>
      <c r="ADU249" s="89"/>
      <c r="ADV249" s="89"/>
      <c r="ADW249" s="89"/>
      <c r="ADX249" s="89"/>
      <c r="ADY249" s="89"/>
      <c r="ADZ249" s="89"/>
      <c r="AEA249" s="89"/>
      <c r="AEB249" s="89"/>
      <c r="AEC249" s="89"/>
      <c r="AED249" s="89"/>
      <c r="AEE249" s="89"/>
      <c r="AEH249" s="89"/>
      <c r="AEK249" s="89"/>
      <c r="AEN249" s="89"/>
      <c r="AEQ249" s="89"/>
      <c r="AET249" s="89"/>
      <c r="AFF249" s="89"/>
      <c r="AFI249" s="89"/>
      <c r="AFL249" s="89"/>
      <c r="AFO249" s="89"/>
      <c r="AFU249" s="89"/>
      <c r="AFX249" s="89"/>
      <c r="AGD249" s="89"/>
      <c r="AGG249" s="89"/>
      <c r="AGJ249" s="89"/>
      <c r="AGM249" s="89"/>
      <c r="AGS249" s="89"/>
      <c r="AGV249" s="89"/>
      <c r="AHB249" s="89"/>
      <c r="AHD249" s="89"/>
      <c r="AHE249" s="89"/>
      <c r="AHG249" s="89"/>
      <c r="AHJ249" s="89"/>
      <c r="AHM249" s="89"/>
      <c r="AHX249" s="89"/>
      <c r="AHZ249" s="89"/>
      <c r="AIL249" s="89"/>
      <c r="AIO249" s="89"/>
      <c r="AIW249" s="89"/>
      <c r="AJQ249" s="89"/>
      <c r="AJS249" s="89"/>
      <c r="AJT249" s="89"/>
      <c r="AJU249" s="89"/>
      <c r="AJV249" s="89"/>
      <c r="AJW249" s="89"/>
      <c r="AJX249" s="89"/>
      <c r="AKP249" s="89"/>
      <c r="AKQ249" s="89"/>
      <c r="AKT249" s="89"/>
      <c r="AKW249" s="89"/>
      <c r="AKY249" s="89"/>
      <c r="ALA249" s="89"/>
      <c r="ALD249" s="89"/>
      <c r="ALG249" s="89"/>
      <c r="ALJ249" s="89"/>
      <c r="ALP249" s="89"/>
      <c r="ALS249" s="89"/>
      <c r="ALV249" s="89"/>
      <c r="AMA249" s="89"/>
      <c r="AMO249" s="89"/>
      <c r="AMP249" s="89"/>
      <c r="AMQ249" s="89"/>
      <c r="AMR249" s="89"/>
      <c r="AMS249" s="89"/>
      <c r="AMT249" s="89"/>
      <c r="AMU249" s="89"/>
      <c r="AMV249" s="89"/>
      <c r="AMW249" s="89"/>
      <c r="AMX249" s="89"/>
      <c r="AMY249" s="89"/>
      <c r="AMZ249" s="89"/>
      <c r="ANA249" s="89"/>
      <c r="ANB249" s="89"/>
      <c r="ANC249" s="89"/>
      <c r="AND249" s="89"/>
      <c r="ANE249" s="89"/>
      <c r="ANF249" s="89"/>
      <c r="ANG249" s="89"/>
      <c r="ANH249" s="89"/>
      <c r="ANI249" s="89"/>
      <c r="ANJ249" s="89"/>
      <c r="ANK249" s="89"/>
      <c r="ANL249" s="89"/>
      <c r="ANM249" s="89"/>
      <c r="ANN249" s="89"/>
      <c r="ANO249" s="89"/>
      <c r="ANP249" s="89"/>
      <c r="ANQ249" s="89"/>
      <c r="ANR249" s="89"/>
      <c r="ANS249" s="89"/>
      <c r="ANT249" s="89"/>
      <c r="ANU249" s="89"/>
      <c r="ANV249" s="89"/>
      <c r="ANW249" s="89"/>
      <c r="ANX249" s="89"/>
      <c r="ANY249" s="89"/>
      <c r="ANZ249" s="89"/>
      <c r="AOA249" s="89"/>
      <c r="AOD249" s="89"/>
      <c r="AOG249" s="89"/>
      <c r="AOJ249" s="89"/>
      <c r="AOM249" s="89"/>
      <c r="AOP249" s="89"/>
      <c r="APB249" s="89"/>
      <c r="APE249" s="89"/>
      <c r="APH249" s="89"/>
      <c r="APK249" s="89"/>
      <c r="APQ249" s="89"/>
      <c r="APT249" s="89"/>
      <c r="APZ249" s="89"/>
      <c r="AQC249" s="89"/>
      <c r="AQF249" s="89"/>
      <c r="AQI249" s="89"/>
      <c r="AQO249" s="89"/>
      <c r="AQR249" s="89"/>
      <c r="AQX249" s="89"/>
      <c r="AQZ249" s="89"/>
      <c r="ARA249" s="89"/>
      <c r="ARC249" s="89"/>
      <c r="ARF249" s="89"/>
      <c r="ARI249" s="89"/>
      <c r="ART249" s="89"/>
      <c r="ARV249" s="89"/>
      <c r="ASH249" s="89"/>
      <c r="ASK249" s="89"/>
      <c r="ASS249" s="89"/>
      <c r="ATM249" s="89"/>
      <c r="ATO249" s="89"/>
      <c r="ATP249" s="89"/>
      <c r="ATQ249" s="89"/>
      <c r="ATR249" s="89"/>
      <c r="ATS249" s="89"/>
      <c r="ATT249" s="89"/>
      <c r="AUL249" s="89"/>
      <c r="AUM249" s="89"/>
      <c r="AUP249" s="89"/>
      <c r="AUS249" s="89"/>
      <c r="AUU249" s="89"/>
      <c r="AUW249" s="89"/>
      <c r="AUZ249" s="89"/>
      <c r="AVC249" s="89"/>
      <c r="AVF249" s="89"/>
      <c r="AVL249" s="89"/>
      <c r="AVO249" s="89"/>
      <c r="AVR249" s="89"/>
      <c r="AVW249" s="89"/>
      <c r="AWK249" s="89"/>
      <c r="AWL249" s="89"/>
      <c r="AWM249" s="89"/>
      <c r="AWN249" s="89"/>
      <c r="AWO249" s="89"/>
      <c r="AWP249" s="89"/>
      <c r="AWQ249" s="89"/>
      <c r="AWR249" s="89"/>
      <c r="AWS249" s="89"/>
      <c r="AWT249" s="89"/>
      <c r="AWU249" s="89"/>
      <c r="AWV249" s="89"/>
      <c r="AWW249" s="89"/>
      <c r="AWX249" s="89"/>
      <c r="AWY249" s="89"/>
      <c r="AWZ249" s="89"/>
      <c r="AXA249" s="89"/>
      <c r="AXB249" s="89"/>
      <c r="AXC249" s="89"/>
      <c r="AXD249" s="89"/>
      <c r="AXE249" s="89"/>
      <c r="AXF249" s="89"/>
      <c r="AXG249" s="89"/>
      <c r="AXH249" s="89"/>
      <c r="AXI249" s="89"/>
      <c r="AXJ249" s="89"/>
      <c r="AXK249" s="89"/>
      <c r="AXL249" s="89"/>
      <c r="AXM249" s="89"/>
      <c r="AXN249" s="89"/>
      <c r="AXO249" s="89"/>
      <c r="AXP249" s="89"/>
      <c r="AXQ249" s="89"/>
      <c r="AXR249" s="89"/>
      <c r="AXS249" s="89"/>
      <c r="AXT249" s="89"/>
      <c r="AXU249" s="89"/>
      <c r="AXV249" s="89"/>
      <c r="AXW249" s="89"/>
      <c r="AXZ249" s="89"/>
      <c r="AYC249" s="89"/>
      <c r="AYF249" s="89"/>
      <c r="AYI249" s="89"/>
      <c r="AYL249" s="89"/>
      <c r="AYX249" s="89"/>
      <c r="AZA249" s="89"/>
      <c r="AZD249" s="89"/>
      <c r="AZG249" s="89"/>
      <c r="AZM249" s="89"/>
      <c r="AZP249" s="89"/>
      <c r="AZV249" s="89"/>
      <c r="AZY249" s="89"/>
      <c r="BAB249" s="89"/>
      <c r="BAE249" s="89"/>
      <c r="BAK249" s="89"/>
      <c r="BAN249" s="89"/>
      <c r="BAT249" s="89"/>
      <c r="BAV249" s="89"/>
      <c r="BAW249" s="89"/>
      <c r="BAY249" s="89"/>
      <c r="BBB249" s="89"/>
      <c r="BBE249" s="89"/>
      <c r="BBP249" s="89"/>
      <c r="BBR249" s="89"/>
      <c r="BCD249" s="89"/>
      <c r="BCG249" s="89"/>
      <c r="BCO249" s="89"/>
      <c r="BDI249" s="89"/>
      <c r="BDK249" s="89"/>
      <c r="BDL249" s="89"/>
      <c r="BDM249" s="89"/>
      <c r="BDN249" s="89"/>
      <c r="BDO249" s="89"/>
      <c r="BDP249" s="89"/>
      <c r="BEH249" s="89"/>
      <c r="BEI249" s="89"/>
      <c r="BEL249" s="89"/>
      <c r="BEO249" s="89"/>
      <c r="BEQ249" s="89"/>
      <c r="BES249" s="89"/>
      <c r="BEV249" s="89"/>
      <c r="BEY249" s="89"/>
      <c r="BFB249" s="89"/>
      <c r="BFH249" s="89"/>
      <c r="BFK249" s="89"/>
      <c r="BFN249" s="89"/>
      <c r="BFS249" s="89"/>
      <c r="BGG249" s="89"/>
      <c r="BGH249" s="89"/>
      <c r="BGI249" s="89"/>
      <c r="BGJ249" s="89"/>
      <c r="BGK249" s="89"/>
      <c r="BGL249" s="89"/>
      <c r="BGM249" s="89"/>
      <c r="BGN249" s="89"/>
      <c r="BGO249" s="89"/>
      <c r="BGP249" s="89"/>
      <c r="BGQ249" s="89"/>
      <c r="BGR249" s="89"/>
      <c r="BGS249" s="89"/>
      <c r="BGT249" s="89"/>
      <c r="BGU249" s="89"/>
      <c r="BGV249" s="89"/>
      <c r="BGW249" s="89"/>
      <c r="BGX249" s="89"/>
      <c r="BGY249" s="89"/>
      <c r="BGZ249" s="89"/>
      <c r="BHA249" s="89"/>
      <c r="BHB249" s="89"/>
      <c r="BHC249" s="89"/>
      <c r="BHD249" s="89"/>
      <c r="BHE249" s="89"/>
      <c r="BHF249" s="89"/>
      <c r="BHG249" s="89"/>
      <c r="BHH249" s="89"/>
      <c r="BHI249" s="89"/>
      <c r="BHJ249" s="89"/>
      <c r="BHK249" s="89"/>
      <c r="BHL249" s="89"/>
      <c r="BHM249" s="89"/>
      <c r="BHN249" s="89"/>
      <c r="BHO249" s="89"/>
      <c r="BHP249" s="89"/>
      <c r="BHQ249" s="89"/>
      <c r="BHR249" s="89"/>
      <c r="BHS249" s="89"/>
      <c r="BHV249" s="89"/>
      <c r="BHY249" s="89"/>
      <c r="BIB249" s="89"/>
      <c r="BIE249" s="89"/>
      <c r="BIH249" s="89"/>
      <c r="BIT249" s="89"/>
      <c r="BIW249" s="89"/>
      <c r="BIZ249" s="89"/>
      <c r="BJC249" s="89"/>
      <c r="BJI249" s="89"/>
      <c r="BJL249" s="89"/>
      <c r="BJR249" s="89"/>
      <c r="BJU249" s="89"/>
      <c r="BJX249" s="89"/>
      <c r="BKA249" s="89"/>
      <c r="BKG249" s="89"/>
      <c r="BKJ249" s="89"/>
      <c r="BKP249" s="89"/>
      <c r="BKR249" s="89"/>
      <c r="BKS249" s="89"/>
      <c r="BKU249" s="89"/>
      <c r="BKX249" s="89"/>
      <c r="BLA249" s="89"/>
      <c r="BLL249" s="89"/>
      <c r="BLN249" s="89"/>
      <c r="BLZ249" s="89"/>
      <c r="BMC249" s="89"/>
      <c r="BMK249" s="89"/>
      <c r="BNE249" s="89"/>
      <c r="BNG249" s="89"/>
      <c r="BNH249" s="89"/>
      <c r="BNI249" s="89"/>
      <c r="BNJ249" s="89"/>
      <c r="BNK249" s="89"/>
      <c r="BNL249" s="89"/>
      <c r="BOD249" s="89"/>
      <c r="BOE249" s="89"/>
      <c r="BOH249" s="89"/>
      <c r="BOK249" s="89"/>
      <c r="BOM249" s="89"/>
      <c r="BOO249" s="89"/>
      <c r="BOR249" s="89"/>
      <c r="BOU249" s="89"/>
      <c r="BOX249" s="89"/>
      <c r="BPD249" s="89"/>
      <c r="BPG249" s="89"/>
      <c r="BPJ249" s="89"/>
      <c r="BPO249" s="89"/>
      <c r="BQC249" s="89"/>
      <c r="BQD249" s="89"/>
      <c r="BQE249" s="89"/>
      <c r="BQF249" s="89"/>
      <c r="BQG249" s="89"/>
      <c r="BQH249" s="89"/>
      <c r="BQI249" s="89"/>
      <c r="BQJ249" s="89"/>
      <c r="BQK249" s="89"/>
      <c r="BQL249" s="89"/>
      <c r="BQM249" s="89"/>
      <c r="BQN249" s="89"/>
      <c r="BQO249" s="89"/>
      <c r="BQP249" s="89"/>
      <c r="BQQ249" s="89"/>
      <c r="BQR249" s="89"/>
      <c r="BQS249" s="89"/>
      <c r="BQT249" s="89"/>
      <c r="BQU249" s="89"/>
      <c r="BQV249" s="89"/>
      <c r="BQW249" s="89"/>
      <c r="BQX249" s="89"/>
      <c r="BQY249" s="89"/>
      <c r="BQZ249" s="89"/>
      <c r="BRA249" s="89"/>
      <c r="BRB249" s="89"/>
      <c r="BRC249" s="89"/>
      <c r="BRD249" s="89"/>
      <c r="BRE249" s="89"/>
      <c r="BRF249" s="89"/>
      <c r="BRG249" s="89"/>
      <c r="BRH249" s="89"/>
      <c r="BRI249" s="89"/>
      <c r="BRJ249" s="89"/>
      <c r="BRK249" s="89"/>
      <c r="BRL249" s="89"/>
      <c r="BRM249" s="89"/>
      <c r="BRN249" s="89"/>
      <c r="BRO249" s="89"/>
      <c r="BRR249" s="89"/>
      <c r="BRU249" s="89"/>
      <c r="BRX249" s="89"/>
      <c r="BSA249" s="89"/>
      <c r="BSD249" s="89"/>
      <c r="BSP249" s="89"/>
      <c r="BSS249" s="89"/>
      <c r="BSV249" s="89"/>
      <c r="BSY249" s="89"/>
      <c r="BTE249" s="89"/>
      <c r="BTH249" s="89"/>
      <c r="BTN249" s="89"/>
      <c r="BTQ249" s="89"/>
      <c r="BTT249" s="89"/>
      <c r="BTW249" s="89"/>
      <c r="BUC249" s="89"/>
      <c r="BUF249" s="89"/>
      <c r="BUL249" s="89"/>
      <c r="BUN249" s="89"/>
      <c r="BUO249" s="89"/>
      <c r="BUQ249" s="89"/>
      <c r="BUT249" s="89"/>
      <c r="BUW249" s="89"/>
      <c r="BVH249" s="89"/>
      <c r="BVJ249" s="89"/>
      <c r="BVV249" s="89"/>
      <c r="BVY249" s="89"/>
      <c r="BWG249" s="89"/>
      <c r="BXA249" s="89"/>
      <c r="BXC249" s="89"/>
      <c r="BXD249" s="89"/>
      <c r="BXE249" s="89"/>
      <c r="BXF249" s="89"/>
      <c r="BXG249" s="89"/>
      <c r="BXH249" s="89"/>
      <c r="BXZ249" s="89"/>
      <c r="BYA249" s="89"/>
      <c r="BYD249" s="89"/>
      <c r="BYG249" s="89"/>
      <c r="BYI249" s="89"/>
      <c r="BYK249" s="89"/>
      <c r="BYN249" s="89"/>
      <c r="BYQ249" s="89"/>
      <c r="BYT249" s="89"/>
      <c r="BYZ249" s="89"/>
      <c r="BZC249" s="89"/>
      <c r="BZF249" s="89"/>
      <c r="BZK249" s="89"/>
      <c r="BZY249" s="89"/>
      <c r="BZZ249" s="89"/>
      <c r="CAA249" s="89"/>
      <c r="CAB249" s="89"/>
      <c r="CAC249" s="89"/>
      <c r="CAD249" s="89"/>
      <c r="CAE249" s="89"/>
      <c r="CAF249" s="89"/>
      <c r="CAG249" s="89"/>
      <c r="CAH249" s="89"/>
      <c r="CAI249" s="89"/>
      <c r="CAJ249" s="89"/>
      <c r="CAK249" s="89"/>
      <c r="CAL249" s="89"/>
      <c r="CAM249" s="89"/>
      <c r="CAN249" s="89"/>
      <c r="CAO249" s="89"/>
      <c r="CAP249" s="89"/>
      <c r="CAQ249" s="89"/>
      <c r="CAR249" s="89"/>
      <c r="CAS249" s="89"/>
      <c r="CAT249" s="89"/>
      <c r="CAU249" s="89"/>
      <c r="CAV249" s="89"/>
      <c r="CAW249" s="89"/>
      <c r="CAX249" s="89"/>
      <c r="CAY249" s="89"/>
      <c r="CAZ249" s="89"/>
      <c r="CBA249" s="89"/>
      <c r="CBB249" s="89"/>
      <c r="CBC249" s="89"/>
      <c r="CBD249" s="89"/>
      <c r="CBE249" s="89"/>
      <c r="CBF249" s="89"/>
      <c r="CBG249" s="89"/>
      <c r="CBH249" s="89"/>
      <c r="CBI249" s="89"/>
      <c r="CBJ249" s="89"/>
      <c r="CBK249" s="89"/>
      <c r="CBN249" s="89"/>
      <c r="CBQ249" s="89"/>
      <c r="CBT249" s="89"/>
      <c r="CBW249" s="89"/>
      <c r="CBZ249" s="89"/>
      <c r="CCL249" s="89"/>
      <c r="CCO249" s="89"/>
      <c r="CCR249" s="89"/>
      <c r="CCU249" s="89"/>
      <c r="CDA249" s="89"/>
      <c r="CDD249" s="89"/>
      <c r="CDJ249" s="89"/>
      <c r="CDM249" s="89"/>
      <c r="CDP249" s="89"/>
      <c r="CDS249" s="89"/>
      <c r="CDY249" s="89"/>
      <c r="CEB249" s="89"/>
      <c r="CEH249" s="89"/>
      <c r="CEJ249" s="89"/>
      <c r="CEK249" s="89"/>
      <c r="CEM249" s="89"/>
      <c r="CEP249" s="89"/>
      <c r="CES249" s="89"/>
      <c r="CFD249" s="89"/>
      <c r="CFF249" s="89"/>
      <c r="CFR249" s="89"/>
      <c r="CFU249" s="89"/>
      <c r="CGC249" s="89"/>
      <c r="CGW249" s="89"/>
      <c r="CGY249" s="89"/>
      <c r="CGZ249" s="89"/>
      <c r="CHA249" s="89"/>
      <c r="CHB249" s="89"/>
      <c r="CHC249" s="89"/>
      <c r="CHD249" s="89"/>
      <c r="CHV249" s="89"/>
      <c r="CHW249" s="89"/>
      <c r="CHZ249" s="89"/>
      <c r="CIC249" s="89"/>
      <c r="CIE249" s="89"/>
      <c r="CIG249" s="89"/>
      <c r="CIJ249" s="89"/>
      <c r="CIM249" s="89"/>
      <c r="CIP249" s="89"/>
      <c r="CIV249" s="89"/>
      <c r="CIY249" s="89"/>
      <c r="CJB249" s="89"/>
      <c r="CJG249" s="89"/>
      <c r="CJU249" s="89"/>
      <c r="CJV249" s="89"/>
      <c r="CJW249" s="89"/>
      <c r="CJX249" s="89"/>
      <c r="CJY249" s="89"/>
      <c r="CJZ249" s="89"/>
      <c r="CKA249" s="89"/>
      <c r="CKB249" s="89"/>
      <c r="CKC249" s="89"/>
      <c r="CKD249" s="89"/>
      <c r="CKE249" s="89"/>
      <c r="CKF249" s="89"/>
      <c r="CKG249" s="89"/>
      <c r="CKH249" s="89"/>
      <c r="CKI249" s="89"/>
      <c r="CKJ249" s="89"/>
      <c r="CKK249" s="89"/>
      <c r="CKL249" s="89"/>
      <c r="CKM249" s="89"/>
      <c r="CKN249" s="89"/>
      <c r="CKO249" s="89"/>
      <c r="CKP249" s="89"/>
      <c r="CKQ249" s="89"/>
      <c r="CKR249" s="89"/>
      <c r="CKS249" s="89"/>
      <c r="CKT249" s="89"/>
      <c r="CKU249" s="89"/>
      <c r="CKV249" s="89"/>
      <c r="CKW249" s="89"/>
      <c r="CKX249" s="89"/>
      <c r="CKY249" s="89"/>
      <c r="CKZ249" s="89"/>
      <c r="CLA249" s="89"/>
      <c r="CLB249" s="89"/>
      <c r="CLC249" s="89"/>
      <c r="CLD249" s="89"/>
      <c r="CLE249" s="89"/>
      <c r="CLF249" s="89"/>
      <c r="CLG249" s="89"/>
      <c r="CLJ249" s="89"/>
      <c r="CLM249" s="89"/>
      <c r="CLP249" s="89"/>
      <c r="CLS249" s="89"/>
      <c r="CLV249" s="89"/>
      <c r="CMH249" s="89"/>
      <c r="CMK249" s="89"/>
      <c r="CMN249" s="89"/>
      <c r="CMQ249" s="89"/>
      <c r="CMW249" s="89"/>
      <c r="CMZ249" s="89"/>
      <c r="CNF249" s="89"/>
      <c r="CNI249" s="89"/>
      <c r="CNL249" s="89"/>
      <c r="CNO249" s="89"/>
      <c r="CNU249" s="89"/>
      <c r="CNX249" s="89"/>
      <c r="COD249" s="89"/>
      <c r="COF249" s="89"/>
      <c r="COG249" s="89"/>
      <c r="COI249" s="89"/>
      <c r="COL249" s="89"/>
      <c r="COO249" s="89"/>
      <c r="COZ249" s="89"/>
      <c r="CPB249" s="89"/>
      <c r="CPN249" s="89"/>
      <c r="CPQ249" s="89"/>
      <c r="CPY249" s="89"/>
      <c r="CQS249" s="89"/>
      <c r="CQU249" s="89"/>
      <c r="CQV249" s="89"/>
      <c r="CQW249" s="89"/>
      <c r="CQX249" s="89"/>
      <c r="CQY249" s="89"/>
      <c r="CQZ249" s="89"/>
      <c r="CRR249" s="89"/>
      <c r="CRS249" s="89"/>
      <c r="CRV249" s="89"/>
      <c r="CRY249" s="89"/>
      <c r="CSA249" s="89"/>
      <c r="CSC249" s="89"/>
      <c r="CSF249" s="89"/>
      <c r="CSI249" s="89"/>
      <c r="CSL249" s="89"/>
      <c r="CSR249" s="89"/>
      <c r="CSU249" s="89"/>
      <c r="CSX249" s="89"/>
      <c r="CTC249" s="89"/>
      <c r="CTQ249" s="89"/>
      <c r="CTR249" s="89"/>
      <c r="CTS249" s="89"/>
      <c r="CTT249" s="89"/>
      <c r="CTU249" s="89"/>
      <c r="CTV249" s="89"/>
      <c r="CTW249" s="89"/>
      <c r="CTX249" s="89"/>
      <c r="CTY249" s="89"/>
      <c r="CTZ249" s="89"/>
      <c r="CUA249" s="89"/>
      <c r="CUB249" s="89"/>
      <c r="CUC249" s="89"/>
      <c r="CUD249" s="89"/>
      <c r="CUE249" s="89"/>
      <c r="CUF249" s="89"/>
      <c r="CUG249" s="89"/>
      <c r="CUH249" s="89"/>
      <c r="CUI249" s="89"/>
      <c r="CUJ249" s="89"/>
      <c r="CUK249" s="89"/>
      <c r="CUL249" s="89"/>
      <c r="CUM249" s="89"/>
      <c r="CUN249" s="89"/>
      <c r="CUO249" s="89"/>
      <c r="CUP249" s="89"/>
      <c r="CUQ249" s="89"/>
      <c r="CUR249" s="89"/>
      <c r="CUS249" s="89"/>
      <c r="CUT249" s="89"/>
      <c r="CUU249" s="89"/>
      <c r="CUV249" s="89"/>
      <c r="CUW249" s="89"/>
      <c r="CUX249" s="89"/>
      <c r="CUY249" s="89"/>
      <c r="CUZ249" s="89"/>
      <c r="CVA249" s="89"/>
      <c r="CVB249" s="89"/>
      <c r="CVC249" s="89"/>
      <c r="CVF249" s="89"/>
      <c r="CVI249" s="89"/>
      <c r="CVL249" s="89"/>
      <c r="CVO249" s="89"/>
      <c r="CVR249" s="89"/>
      <c r="CWD249" s="89"/>
      <c r="CWG249" s="89"/>
      <c r="CWJ249" s="89"/>
      <c r="CWM249" s="89"/>
      <c r="CWS249" s="89"/>
      <c r="CWV249" s="89"/>
      <c r="CXB249" s="89"/>
      <c r="CXE249" s="89"/>
      <c r="CXH249" s="89"/>
      <c r="CXK249" s="89"/>
      <c r="CXQ249" s="89"/>
      <c r="CXT249" s="89"/>
      <c r="CXZ249" s="89"/>
      <c r="CYB249" s="89"/>
      <c r="CYC249" s="89"/>
      <c r="CYE249" s="89"/>
      <c r="CYH249" s="89"/>
      <c r="CYK249" s="89"/>
      <c r="CYV249" s="89"/>
      <c r="CYX249" s="89"/>
      <c r="CZJ249" s="89"/>
      <c r="CZM249" s="89"/>
      <c r="CZU249" s="89"/>
      <c r="DAO249" s="89"/>
      <c r="DAQ249" s="89"/>
      <c r="DAR249" s="89"/>
      <c r="DAS249" s="89"/>
      <c r="DAT249" s="89"/>
      <c r="DAU249" s="89"/>
      <c r="DAV249" s="89"/>
      <c r="DBN249" s="89"/>
      <c r="DBO249" s="89"/>
      <c r="DBR249" s="89"/>
      <c r="DBU249" s="89"/>
      <c r="DBW249" s="89"/>
      <c r="DBY249" s="89"/>
      <c r="DCB249" s="89"/>
      <c r="DCE249" s="89"/>
      <c r="DCH249" s="89"/>
      <c r="DCN249" s="89"/>
      <c r="DCQ249" s="89"/>
      <c r="DCT249" s="89"/>
      <c r="DCY249" s="89"/>
      <c r="DDM249" s="89"/>
      <c r="DDN249" s="89"/>
      <c r="DDO249" s="89"/>
      <c r="DDP249" s="89"/>
      <c r="DDQ249" s="89"/>
      <c r="DDR249" s="89"/>
      <c r="DDS249" s="89"/>
      <c r="DDT249" s="89"/>
      <c r="DDU249" s="89"/>
      <c r="DDV249" s="89"/>
      <c r="DDW249" s="89"/>
      <c r="DDX249" s="89"/>
      <c r="DDY249" s="89"/>
      <c r="DDZ249" s="89"/>
      <c r="DEA249" s="89"/>
      <c r="DEB249" s="89"/>
      <c r="DEC249" s="89"/>
      <c r="DED249" s="89"/>
      <c r="DEE249" s="89"/>
      <c r="DEF249" s="89"/>
      <c r="DEG249" s="89"/>
      <c r="DEH249" s="89"/>
      <c r="DEI249" s="89"/>
      <c r="DEJ249" s="89"/>
      <c r="DEK249" s="89"/>
      <c r="DEL249" s="89"/>
      <c r="DEM249" s="89"/>
      <c r="DEN249" s="89"/>
      <c r="DEO249" s="89"/>
      <c r="DEP249" s="89"/>
      <c r="DEQ249" s="89"/>
      <c r="DER249" s="89"/>
      <c r="DES249" s="89"/>
      <c r="DET249" s="89"/>
      <c r="DEU249" s="89"/>
      <c r="DEV249" s="89"/>
      <c r="DEW249" s="89"/>
      <c r="DEX249" s="89"/>
      <c r="DEY249" s="89"/>
      <c r="DFB249" s="89"/>
      <c r="DFE249" s="89"/>
      <c r="DFH249" s="89"/>
      <c r="DFK249" s="89"/>
      <c r="DFN249" s="89"/>
      <c r="DFZ249" s="89"/>
      <c r="DGC249" s="89"/>
      <c r="DGF249" s="89"/>
      <c r="DGI249" s="89"/>
      <c r="DGO249" s="89"/>
      <c r="DGR249" s="89"/>
      <c r="DGX249" s="89"/>
      <c r="DHA249" s="89"/>
      <c r="DHD249" s="89"/>
      <c r="DHG249" s="89"/>
      <c r="DHM249" s="89"/>
      <c r="DHP249" s="89"/>
      <c r="DHV249" s="89"/>
      <c r="DHX249" s="89"/>
      <c r="DHY249" s="89"/>
      <c r="DIA249" s="89"/>
      <c r="DID249" s="89"/>
      <c r="DIG249" s="89"/>
      <c r="DIR249" s="89"/>
      <c r="DIT249" s="89"/>
      <c r="DJF249" s="89"/>
      <c r="DJI249" s="89"/>
      <c r="DJQ249" s="89"/>
      <c r="DKK249" s="89"/>
      <c r="DKM249" s="89"/>
      <c r="DKN249" s="89"/>
      <c r="DKO249" s="89"/>
      <c r="DKP249" s="89"/>
      <c r="DKQ249" s="89"/>
      <c r="DKR249" s="89"/>
      <c r="DLJ249" s="89"/>
      <c r="DLK249" s="89"/>
      <c r="DLN249" s="89"/>
      <c r="DLQ249" s="89"/>
      <c r="DLS249" s="89"/>
      <c r="DLU249" s="89"/>
      <c r="DLX249" s="89"/>
      <c r="DMA249" s="89"/>
      <c r="DMD249" s="89"/>
      <c r="DMJ249" s="89"/>
      <c r="DMM249" s="89"/>
      <c r="DMP249" s="89"/>
      <c r="DMU249" s="89"/>
      <c r="DNI249" s="89"/>
      <c r="DNJ249" s="89"/>
      <c r="DNK249" s="89"/>
      <c r="DNL249" s="89"/>
      <c r="DNM249" s="89"/>
      <c r="DNN249" s="89"/>
      <c r="DNO249" s="89"/>
      <c r="DNP249" s="89"/>
      <c r="DNQ249" s="89"/>
      <c r="DNR249" s="89"/>
      <c r="DNS249" s="89"/>
      <c r="DNT249" s="89"/>
      <c r="DNU249" s="89"/>
      <c r="DNV249" s="89"/>
      <c r="DNW249" s="89"/>
      <c r="DNX249" s="89"/>
      <c r="DNY249" s="89"/>
      <c r="DNZ249" s="89"/>
      <c r="DOA249" s="89"/>
      <c r="DOB249" s="89"/>
      <c r="DOC249" s="89"/>
      <c r="DOD249" s="89"/>
      <c r="DOE249" s="89"/>
      <c r="DOF249" s="89"/>
      <c r="DOG249" s="89"/>
      <c r="DOH249" s="89"/>
      <c r="DOI249" s="89"/>
      <c r="DOJ249" s="89"/>
      <c r="DOK249" s="89"/>
      <c r="DOL249" s="89"/>
      <c r="DOM249" s="89"/>
      <c r="DON249" s="89"/>
      <c r="DOO249" s="89"/>
      <c r="DOP249" s="89"/>
      <c r="DOQ249" s="89"/>
      <c r="DOR249" s="89"/>
      <c r="DOS249" s="89"/>
      <c r="DOT249" s="89"/>
      <c r="DOU249" s="89"/>
      <c r="DOX249" s="89"/>
      <c r="DPA249" s="89"/>
      <c r="DPD249" s="89"/>
      <c r="DPG249" s="89"/>
      <c r="DPJ249" s="89"/>
      <c r="DPV249" s="89"/>
      <c r="DPY249" s="89"/>
      <c r="DQB249" s="89"/>
      <c r="DQE249" s="89"/>
      <c r="DQK249" s="89"/>
      <c r="DQN249" s="89"/>
      <c r="DQT249" s="89"/>
      <c r="DQW249" s="89"/>
      <c r="DQZ249" s="89"/>
      <c r="DRC249" s="89"/>
      <c r="DRI249" s="89"/>
      <c r="DRL249" s="89"/>
      <c r="DRR249" s="89"/>
      <c r="DRT249" s="89"/>
      <c r="DRU249" s="89"/>
      <c r="DRW249" s="89"/>
      <c r="DRZ249" s="89"/>
      <c r="DSC249" s="89"/>
      <c r="DSN249" s="89"/>
      <c r="DSP249" s="89"/>
      <c r="DTB249" s="89"/>
      <c r="DTE249" s="89"/>
      <c r="DTM249" s="89"/>
      <c r="DUG249" s="89"/>
      <c r="DUI249" s="89"/>
      <c r="DUJ249" s="89"/>
      <c r="DUK249" s="89"/>
      <c r="DUL249" s="89"/>
      <c r="DUM249" s="89"/>
      <c r="DUN249" s="89"/>
      <c r="DVF249" s="89"/>
      <c r="DVG249" s="89"/>
      <c r="DVJ249" s="89"/>
      <c r="DVM249" s="89"/>
      <c r="DVO249" s="89"/>
      <c r="DVQ249" s="89"/>
      <c r="DVT249" s="89"/>
      <c r="DVW249" s="89"/>
      <c r="DVZ249" s="89"/>
      <c r="DWF249" s="89"/>
      <c r="DWI249" s="89"/>
      <c r="DWL249" s="89"/>
      <c r="DWQ249" s="89"/>
      <c r="DXE249" s="89"/>
      <c r="DXF249" s="89"/>
      <c r="DXG249" s="89"/>
      <c r="DXH249" s="89"/>
      <c r="DXI249" s="89"/>
      <c r="DXJ249" s="89"/>
      <c r="DXK249" s="89"/>
      <c r="DXL249" s="89"/>
      <c r="DXM249" s="89"/>
      <c r="DXN249" s="89"/>
      <c r="DXO249" s="89"/>
      <c r="DXP249" s="89"/>
      <c r="DXQ249" s="89"/>
      <c r="DXR249" s="89"/>
      <c r="DXS249" s="89"/>
      <c r="DXT249" s="89"/>
      <c r="DXU249" s="89"/>
      <c r="DXV249" s="89"/>
      <c r="DXW249" s="89"/>
      <c r="DXX249" s="89"/>
      <c r="DXY249" s="89"/>
      <c r="DXZ249" s="89"/>
      <c r="DYA249" s="89"/>
      <c r="DYB249" s="89"/>
      <c r="DYC249" s="89"/>
      <c r="DYD249" s="89"/>
      <c r="DYE249" s="89"/>
      <c r="DYF249" s="89"/>
      <c r="DYG249" s="89"/>
      <c r="DYH249" s="89"/>
      <c r="DYI249" s="89"/>
      <c r="DYJ249" s="89"/>
      <c r="DYK249" s="89"/>
      <c r="DYL249" s="89"/>
      <c r="DYM249" s="89"/>
      <c r="DYN249" s="89"/>
      <c r="DYO249" s="89"/>
      <c r="DYP249" s="89"/>
      <c r="DYQ249" s="89"/>
      <c r="DYT249" s="89"/>
      <c r="DYW249" s="89"/>
      <c r="DYZ249" s="89"/>
      <c r="DZC249" s="89"/>
      <c r="DZF249" s="89"/>
      <c r="DZR249" s="89"/>
      <c r="DZU249" s="89"/>
      <c r="DZX249" s="89"/>
      <c r="EAA249" s="89"/>
      <c r="EAG249" s="89"/>
      <c r="EAJ249" s="89"/>
      <c r="EAP249" s="89"/>
      <c r="EAS249" s="89"/>
      <c r="EAV249" s="89"/>
      <c r="EAY249" s="89"/>
      <c r="EBE249" s="89"/>
      <c r="EBH249" s="89"/>
      <c r="EBN249" s="89"/>
      <c r="EBP249" s="89"/>
      <c r="EBQ249" s="89"/>
      <c r="EBS249" s="89"/>
      <c r="EBV249" s="89"/>
      <c r="EBY249" s="89"/>
      <c r="ECJ249" s="89"/>
      <c r="ECL249" s="89"/>
      <c r="ECX249" s="89"/>
      <c r="EDA249" s="89"/>
      <c r="EDI249" s="89"/>
      <c r="EEC249" s="89"/>
      <c r="EEE249" s="89"/>
      <c r="EEF249" s="89"/>
      <c r="EEG249" s="89"/>
      <c r="EEH249" s="89"/>
      <c r="EEI249" s="89"/>
      <c r="EEJ249" s="89"/>
      <c r="EFB249" s="89"/>
      <c r="EFC249" s="89"/>
      <c r="EFF249" s="89"/>
      <c r="EFI249" s="89"/>
      <c r="EFK249" s="89"/>
      <c r="EFM249" s="89"/>
      <c r="EFP249" s="89"/>
      <c r="EFS249" s="89"/>
      <c r="EFV249" s="89"/>
      <c r="EGB249" s="89"/>
      <c r="EGE249" s="89"/>
      <c r="EGH249" s="89"/>
      <c r="EGM249" s="89"/>
      <c r="EHA249" s="89"/>
      <c r="EHB249" s="89"/>
      <c r="EHC249" s="89"/>
      <c r="EHD249" s="89"/>
      <c r="EHE249" s="89"/>
      <c r="EHF249" s="89"/>
      <c r="EHG249" s="89"/>
      <c r="EHH249" s="89"/>
      <c r="EHI249" s="89"/>
      <c r="EHJ249" s="89"/>
      <c r="EHK249" s="89"/>
      <c r="EHL249" s="89"/>
      <c r="EHM249" s="89"/>
      <c r="EHN249" s="89"/>
      <c r="EHO249" s="89"/>
      <c r="EHP249" s="89"/>
      <c r="EHQ249" s="89"/>
      <c r="EHR249" s="89"/>
      <c r="EHS249" s="89"/>
      <c r="EHT249" s="89"/>
      <c r="EHU249" s="89"/>
      <c r="EHV249" s="89"/>
      <c r="EHW249" s="89"/>
      <c r="EHX249" s="89"/>
      <c r="EHY249" s="89"/>
      <c r="EHZ249" s="89"/>
      <c r="EIA249" s="89"/>
      <c r="EIB249" s="89"/>
      <c r="EIC249" s="89"/>
      <c r="EID249" s="89"/>
      <c r="EIE249" s="89"/>
      <c r="EIF249" s="89"/>
      <c r="EIG249" s="89"/>
      <c r="EIH249" s="89"/>
      <c r="EII249" s="89"/>
      <c r="EIJ249" s="89"/>
      <c r="EIK249" s="89"/>
      <c r="EIL249" s="89"/>
      <c r="EIM249" s="89"/>
      <c r="EIP249" s="89"/>
      <c r="EIS249" s="89"/>
      <c r="EIV249" s="89"/>
      <c r="EIY249" s="89"/>
      <c r="EJB249" s="89"/>
      <c r="EJN249" s="89"/>
      <c r="EJQ249" s="89"/>
      <c r="EJT249" s="89"/>
      <c r="EJW249" s="89"/>
      <c r="EKC249" s="89"/>
      <c r="EKF249" s="89"/>
      <c r="EKL249" s="89"/>
      <c r="EKO249" s="89"/>
      <c r="EKR249" s="89"/>
      <c r="EKU249" s="89"/>
      <c r="ELA249" s="89"/>
      <c r="ELD249" s="89"/>
      <c r="ELJ249" s="89"/>
      <c r="ELL249" s="89"/>
      <c r="ELM249" s="89"/>
      <c r="ELO249" s="89"/>
      <c r="ELR249" s="89"/>
      <c r="ELU249" s="89"/>
      <c r="EMF249" s="89"/>
      <c r="EMH249" s="89"/>
      <c r="EMT249" s="89"/>
      <c r="EMW249" s="89"/>
      <c r="ENE249" s="89"/>
      <c r="ENY249" s="89"/>
      <c r="EOA249" s="89"/>
      <c r="EOB249" s="89"/>
      <c r="EOC249" s="89"/>
      <c r="EOD249" s="89"/>
      <c r="EOE249" s="89"/>
      <c r="EOF249" s="89"/>
      <c r="EOX249" s="89"/>
      <c r="EOY249" s="89"/>
      <c r="EPB249" s="89"/>
      <c r="EPE249" s="89"/>
      <c r="EPG249" s="89"/>
      <c r="EPI249" s="89"/>
      <c r="EPL249" s="89"/>
      <c r="EPO249" s="89"/>
      <c r="EPR249" s="89"/>
      <c r="EPX249" s="89"/>
      <c r="EQA249" s="89"/>
      <c r="EQD249" s="89"/>
      <c r="EQI249" s="89"/>
      <c r="EQW249" s="89"/>
      <c r="EQX249" s="89"/>
      <c r="EQY249" s="89"/>
      <c r="EQZ249" s="89"/>
      <c r="ERA249" s="89"/>
      <c r="ERB249" s="89"/>
      <c r="ERC249" s="89"/>
      <c r="ERD249" s="89"/>
      <c r="ERE249" s="89"/>
      <c r="ERF249" s="89"/>
      <c r="ERG249" s="89"/>
      <c r="ERH249" s="89"/>
      <c r="ERI249" s="89"/>
      <c r="ERJ249" s="89"/>
      <c r="ERK249" s="89"/>
      <c r="ERL249" s="89"/>
      <c r="ERM249" s="89"/>
      <c r="ERN249" s="89"/>
      <c r="ERO249" s="89"/>
      <c r="ERP249" s="89"/>
      <c r="ERQ249" s="89"/>
      <c r="ERR249" s="89"/>
      <c r="ERS249" s="89"/>
      <c r="ERT249" s="89"/>
      <c r="ERU249" s="89"/>
      <c r="ERV249" s="89"/>
      <c r="ERW249" s="89"/>
      <c r="ERX249" s="89"/>
      <c r="ERY249" s="89"/>
      <c r="ERZ249" s="89"/>
      <c r="ESA249" s="89"/>
      <c r="ESB249" s="89"/>
      <c r="ESC249" s="89"/>
      <c r="ESD249" s="89"/>
      <c r="ESE249" s="89"/>
      <c r="ESF249" s="89"/>
      <c r="ESG249" s="89"/>
      <c r="ESH249" s="89"/>
      <c r="ESI249" s="89"/>
      <c r="ESL249" s="89"/>
      <c r="ESO249" s="89"/>
      <c r="ESR249" s="89"/>
      <c r="ESU249" s="89"/>
      <c r="ESX249" s="89"/>
      <c r="ETJ249" s="89"/>
      <c r="ETM249" s="89"/>
      <c r="ETP249" s="89"/>
      <c r="ETS249" s="89"/>
      <c r="ETY249" s="89"/>
      <c r="EUB249" s="89"/>
      <c r="EUH249" s="89"/>
      <c r="EUK249" s="89"/>
      <c r="EUN249" s="89"/>
      <c r="EUQ249" s="89"/>
      <c r="EUW249" s="89"/>
      <c r="EUZ249" s="89"/>
      <c r="EVF249" s="89"/>
      <c r="EVH249" s="89"/>
      <c r="EVI249" s="89"/>
      <c r="EVK249" s="89"/>
      <c r="EVN249" s="89"/>
      <c r="EVQ249" s="89"/>
      <c r="EWB249" s="89"/>
      <c r="EWD249" s="89"/>
      <c r="EWP249" s="89"/>
      <c r="EWS249" s="89"/>
      <c r="EXA249" s="89"/>
      <c r="EXU249" s="89"/>
      <c r="EXW249" s="89"/>
      <c r="EXX249" s="89"/>
      <c r="EXY249" s="89"/>
      <c r="EXZ249" s="89"/>
      <c r="EYA249" s="89"/>
      <c r="EYB249" s="89"/>
      <c r="EYT249" s="89"/>
      <c r="EYU249" s="89"/>
      <c r="EYX249" s="89"/>
      <c r="EZA249" s="89"/>
      <c r="EZC249" s="89"/>
      <c r="EZE249" s="89"/>
      <c r="EZH249" s="89"/>
      <c r="EZK249" s="89"/>
      <c r="EZN249" s="89"/>
      <c r="EZT249" s="89"/>
      <c r="EZW249" s="89"/>
      <c r="EZZ249" s="89"/>
      <c r="FAE249" s="89"/>
      <c r="FAS249" s="89"/>
      <c r="FAT249" s="89"/>
      <c r="FAU249" s="89"/>
      <c r="FAV249" s="89"/>
      <c r="FAW249" s="89"/>
      <c r="FAX249" s="89"/>
      <c r="FAY249" s="89"/>
      <c r="FAZ249" s="89"/>
      <c r="FBA249" s="89"/>
      <c r="FBB249" s="89"/>
      <c r="FBC249" s="89"/>
      <c r="FBD249" s="89"/>
      <c r="FBE249" s="89"/>
      <c r="FBF249" s="89"/>
      <c r="FBG249" s="89"/>
      <c r="FBH249" s="89"/>
      <c r="FBI249" s="89"/>
      <c r="FBJ249" s="89"/>
      <c r="FBK249" s="89"/>
      <c r="FBL249" s="89"/>
      <c r="FBM249" s="89"/>
      <c r="FBN249" s="89"/>
      <c r="FBO249" s="89"/>
      <c r="FBP249" s="89"/>
      <c r="FBQ249" s="89"/>
      <c r="FBR249" s="89"/>
      <c r="FBS249" s="89"/>
      <c r="FBT249" s="89"/>
      <c r="FBU249" s="89"/>
      <c r="FBV249" s="89"/>
      <c r="FBW249" s="89"/>
      <c r="FBX249" s="89"/>
      <c r="FBY249" s="89"/>
      <c r="FBZ249" s="89"/>
      <c r="FCA249" s="89"/>
      <c r="FCB249" s="89"/>
      <c r="FCC249" s="89"/>
      <c r="FCD249" s="89"/>
      <c r="FCE249" s="89"/>
      <c r="FCH249" s="89"/>
      <c r="FCK249" s="89"/>
      <c r="FCN249" s="89"/>
      <c r="FCQ249" s="89"/>
      <c r="FCT249" s="89"/>
      <c r="FDF249" s="89"/>
      <c r="FDI249" s="89"/>
      <c r="FDL249" s="89"/>
      <c r="FDO249" s="89"/>
      <c r="FDU249" s="89"/>
      <c r="FDX249" s="89"/>
      <c r="FED249" s="89"/>
      <c r="FEG249" s="89"/>
      <c r="FEJ249" s="89"/>
      <c r="FEM249" s="89"/>
      <c r="FES249" s="89"/>
      <c r="FEV249" s="89"/>
      <c r="FFB249" s="89"/>
      <c r="FFD249" s="89"/>
      <c r="FFE249" s="89"/>
      <c r="FFG249" s="89"/>
      <c r="FFJ249" s="89"/>
      <c r="FFM249" s="89"/>
      <c r="FFX249" s="89"/>
      <c r="FFZ249" s="89"/>
      <c r="FGL249" s="89"/>
      <c r="FGO249" s="89"/>
      <c r="FGW249" s="89"/>
      <c r="FHQ249" s="89"/>
      <c r="FHS249" s="89"/>
      <c r="FHT249" s="89"/>
      <c r="FHU249" s="89"/>
      <c r="FHV249" s="89"/>
      <c r="FHW249" s="89"/>
      <c r="FHX249" s="89"/>
      <c r="FIP249" s="89"/>
      <c r="FIQ249" s="89"/>
      <c r="FIT249" s="89"/>
      <c r="FIW249" s="89"/>
      <c r="FIY249" s="89"/>
      <c r="FJA249" s="89"/>
      <c r="FJD249" s="89"/>
      <c r="FJG249" s="89"/>
      <c r="FJJ249" s="89"/>
      <c r="FJP249" s="89"/>
      <c r="FJS249" s="89"/>
      <c r="FJV249" s="89"/>
      <c r="FKA249" s="89"/>
      <c r="FKO249" s="89"/>
      <c r="FKP249" s="89"/>
      <c r="FKQ249" s="89"/>
      <c r="FKR249" s="89"/>
      <c r="FKS249" s="89"/>
      <c r="FKT249" s="89"/>
      <c r="FKU249" s="89"/>
      <c r="FKV249" s="89"/>
      <c r="FKW249" s="89"/>
      <c r="FKX249" s="89"/>
      <c r="FKY249" s="89"/>
      <c r="FKZ249" s="89"/>
      <c r="FLA249" s="89"/>
      <c r="FLB249" s="89"/>
      <c r="FLC249" s="89"/>
      <c r="FLD249" s="89"/>
      <c r="FLE249" s="89"/>
      <c r="FLF249" s="89"/>
      <c r="FLG249" s="89"/>
      <c r="FLH249" s="89"/>
      <c r="FLI249" s="89"/>
      <c r="FLJ249" s="89"/>
      <c r="FLK249" s="89"/>
      <c r="FLL249" s="89"/>
      <c r="FLM249" s="89"/>
      <c r="FLN249" s="89"/>
      <c r="FLO249" s="89"/>
      <c r="FLP249" s="89"/>
      <c r="FLQ249" s="89"/>
      <c r="FLR249" s="89"/>
      <c r="FLS249" s="89"/>
      <c r="FLT249" s="89"/>
      <c r="FLU249" s="89"/>
      <c r="FLV249" s="89"/>
      <c r="FLW249" s="89"/>
      <c r="FLX249" s="89"/>
      <c r="FLY249" s="89"/>
      <c r="FLZ249" s="89"/>
      <c r="FMA249" s="89"/>
      <c r="FMD249" s="89"/>
      <c r="FMG249" s="89"/>
      <c r="FMJ249" s="89"/>
      <c r="FMM249" s="89"/>
      <c r="FMP249" s="89"/>
      <c r="FNB249" s="89"/>
      <c r="FNE249" s="89"/>
      <c r="FNH249" s="89"/>
      <c r="FNK249" s="89"/>
      <c r="FNQ249" s="89"/>
      <c r="FNT249" s="89"/>
      <c r="FNZ249" s="89"/>
      <c r="FOC249" s="89"/>
      <c r="FOF249" s="89"/>
      <c r="FOI249" s="89"/>
      <c r="FOO249" s="89"/>
      <c r="FOR249" s="89"/>
      <c r="FOX249" s="89"/>
      <c r="FOZ249" s="89"/>
      <c r="FPA249" s="89"/>
      <c r="FPC249" s="89"/>
      <c r="FPF249" s="89"/>
      <c r="FPI249" s="89"/>
      <c r="FPT249" s="89"/>
      <c r="FPV249" s="89"/>
      <c r="FQH249" s="89"/>
      <c r="FQK249" s="89"/>
      <c r="FQS249" s="89"/>
      <c r="FRM249" s="89"/>
      <c r="FRO249" s="89"/>
      <c r="FRP249" s="89"/>
      <c r="FRQ249" s="89"/>
      <c r="FRR249" s="89"/>
      <c r="FRS249" s="89"/>
      <c r="FRT249" s="89"/>
      <c r="FSL249" s="89"/>
      <c r="FSM249" s="89"/>
      <c r="FSP249" s="89"/>
      <c r="FSS249" s="89"/>
      <c r="FSU249" s="89"/>
      <c r="FSW249" s="89"/>
      <c r="FSZ249" s="89"/>
      <c r="FTC249" s="89"/>
      <c r="FTF249" s="89"/>
      <c r="FTL249" s="89"/>
      <c r="FTO249" s="89"/>
      <c r="FTR249" s="89"/>
      <c r="FTW249" s="89"/>
      <c r="FUK249" s="89"/>
      <c r="FUL249" s="89"/>
      <c r="FUM249" s="89"/>
      <c r="FUN249" s="89"/>
      <c r="FUO249" s="89"/>
      <c r="FUP249" s="89"/>
      <c r="FUQ249" s="89"/>
      <c r="FUR249" s="89"/>
      <c r="FUS249" s="89"/>
      <c r="FUT249" s="89"/>
      <c r="FUU249" s="89"/>
      <c r="FUV249" s="89"/>
      <c r="FUW249" s="89"/>
      <c r="FUX249" s="89"/>
      <c r="FUY249" s="89"/>
      <c r="FUZ249" s="89"/>
      <c r="FVA249" s="89"/>
      <c r="FVB249" s="89"/>
      <c r="FVC249" s="89"/>
      <c r="FVD249" s="89"/>
      <c r="FVE249" s="89"/>
      <c r="FVF249" s="89"/>
      <c r="FVG249" s="89"/>
      <c r="FVH249" s="89"/>
      <c r="FVI249" s="89"/>
      <c r="FVJ249" s="89"/>
      <c r="FVK249" s="89"/>
      <c r="FVL249" s="89"/>
      <c r="FVM249" s="89"/>
      <c r="FVN249" s="89"/>
      <c r="FVO249" s="89"/>
      <c r="FVP249" s="89"/>
      <c r="FVQ249" s="89"/>
      <c r="FVR249" s="89"/>
      <c r="FVS249" s="89"/>
      <c r="FVT249" s="89"/>
      <c r="FVU249" s="89"/>
      <c r="FVV249" s="89"/>
      <c r="FVW249" s="89"/>
      <c r="FVZ249" s="89"/>
      <c r="FWC249" s="89"/>
      <c r="FWF249" s="89"/>
      <c r="FWI249" s="89"/>
      <c r="FWL249" s="89"/>
      <c r="FWX249" s="89"/>
      <c r="FXA249" s="89"/>
      <c r="FXD249" s="89"/>
      <c r="FXG249" s="89"/>
      <c r="FXM249" s="89"/>
      <c r="FXP249" s="89"/>
      <c r="FXV249" s="89"/>
      <c r="FXY249" s="89"/>
      <c r="FYB249" s="89"/>
      <c r="FYE249" s="89"/>
      <c r="FYK249" s="89"/>
      <c r="FYN249" s="89"/>
      <c r="FYT249" s="89"/>
      <c r="FYV249" s="89"/>
      <c r="FYW249" s="89"/>
      <c r="FYY249" s="89"/>
      <c r="FZB249" s="89"/>
      <c r="FZE249" s="89"/>
      <c r="FZP249" s="89"/>
      <c r="FZR249" s="89"/>
      <c r="GAD249" s="89"/>
      <c r="GAG249" s="89"/>
      <c r="GAO249" s="89"/>
      <c r="GBI249" s="89"/>
      <c r="GBK249" s="89"/>
      <c r="GBL249" s="89"/>
      <c r="GBM249" s="89"/>
      <c r="GBN249" s="89"/>
      <c r="GBO249" s="89"/>
      <c r="GBP249" s="89"/>
      <c r="GCH249" s="89"/>
      <c r="GCI249" s="89"/>
      <c r="GCL249" s="89"/>
      <c r="GCO249" s="89"/>
      <c r="GCQ249" s="89"/>
      <c r="GCS249" s="89"/>
      <c r="GCV249" s="89"/>
      <c r="GCY249" s="89"/>
      <c r="GDB249" s="89"/>
      <c r="GDH249" s="89"/>
      <c r="GDK249" s="89"/>
      <c r="GDN249" s="89"/>
      <c r="GDS249" s="89"/>
      <c r="GEG249" s="89"/>
      <c r="GEH249" s="89"/>
      <c r="GEI249" s="89"/>
      <c r="GEJ249" s="89"/>
      <c r="GEK249" s="89"/>
      <c r="GEL249" s="89"/>
      <c r="GEM249" s="89"/>
      <c r="GEN249" s="89"/>
      <c r="GEO249" s="89"/>
      <c r="GEP249" s="89"/>
      <c r="GEQ249" s="89"/>
      <c r="GER249" s="89"/>
      <c r="GES249" s="89"/>
      <c r="GET249" s="89"/>
      <c r="GEU249" s="89"/>
      <c r="GEV249" s="89"/>
      <c r="GEW249" s="89"/>
      <c r="GEX249" s="89"/>
      <c r="GEY249" s="89"/>
      <c r="GEZ249" s="89"/>
      <c r="GFA249" s="89"/>
      <c r="GFB249" s="89"/>
      <c r="GFC249" s="89"/>
      <c r="GFD249" s="89"/>
      <c r="GFE249" s="89"/>
      <c r="GFF249" s="89"/>
      <c r="GFG249" s="89"/>
      <c r="GFH249" s="89"/>
      <c r="GFI249" s="89"/>
      <c r="GFJ249" s="89"/>
      <c r="GFK249" s="89"/>
      <c r="GFL249" s="89"/>
      <c r="GFM249" s="89"/>
      <c r="GFN249" s="89"/>
      <c r="GFO249" s="89"/>
      <c r="GFP249" s="89"/>
      <c r="GFQ249" s="89"/>
      <c r="GFR249" s="89"/>
      <c r="GFS249" s="89"/>
      <c r="GFV249" s="89"/>
      <c r="GFY249" s="89"/>
      <c r="GGB249" s="89"/>
      <c r="GGE249" s="89"/>
      <c r="GGH249" s="89"/>
      <c r="GGT249" s="89"/>
      <c r="GGW249" s="89"/>
      <c r="GGZ249" s="89"/>
      <c r="GHC249" s="89"/>
      <c r="GHI249" s="89"/>
      <c r="GHL249" s="89"/>
      <c r="GHR249" s="89"/>
      <c r="GHU249" s="89"/>
      <c r="GHX249" s="89"/>
      <c r="GIA249" s="89"/>
      <c r="GIG249" s="89"/>
      <c r="GIJ249" s="89"/>
      <c r="GIP249" s="89"/>
      <c r="GIR249" s="89"/>
      <c r="GIS249" s="89"/>
      <c r="GIU249" s="89"/>
      <c r="GIX249" s="89"/>
      <c r="GJA249" s="89"/>
      <c r="GJL249" s="89"/>
      <c r="GJN249" s="89"/>
      <c r="GJZ249" s="89"/>
      <c r="GKC249" s="89"/>
      <c r="GKK249" s="89"/>
      <c r="GLE249" s="89"/>
      <c r="GLG249" s="89"/>
      <c r="GLH249" s="89"/>
      <c r="GLI249" s="89"/>
      <c r="GLJ249" s="89"/>
      <c r="GLK249" s="89"/>
      <c r="GLL249" s="89"/>
      <c r="GMD249" s="89"/>
      <c r="GME249" s="89"/>
      <c r="GMH249" s="89"/>
      <c r="GMK249" s="89"/>
      <c r="GMM249" s="89"/>
      <c r="GMO249" s="89"/>
      <c r="GMR249" s="89"/>
      <c r="GMU249" s="89"/>
      <c r="GMX249" s="89"/>
      <c r="GND249" s="89"/>
      <c r="GNG249" s="89"/>
      <c r="GNJ249" s="89"/>
      <c r="GNO249" s="89"/>
      <c r="GOC249" s="89"/>
      <c r="GOD249" s="89"/>
      <c r="GOE249" s="89"/>
      <c r="GOF249" s="89"/>
      <c r="GOG249" s="89"/>
      <c r="GOH249" s="89"/>
      <c r="GOI249" s="89"/>
      <c r="GOJ249" s="89"/>
      <c r="GOK249" s="89"/>
      <c r="GOL249" s="89"/>
      <c r="GOM249" s="89"/>
      <c r="GON249" s="89"/>
      <c r="GOO249" s="89"/>
      <c r="GOP249" s="89"/>
      <c r="GOQ249" s="89"/>
      <c r="GOR249" s="89"/>
      <c r="GOS249" s="89"/>
      <c r="GOT249" s="89"/>
      <c r="GOU249" s="89"/>
      <c r="GOV249" s="89"/>
      <c r="GOW249" s="89"/>
      <c r="GOX249" s="89"/>
      <c r="GOY249" s="89"/>
      <c r="GOZ249" s="89"/>
      <c r="GPA249" s="89"/>
      <c r="GPB249" s="89"/>
      <c r="GPC249" s="89"/>
      <c r="GPD249" s="89"/>
      <c r="GPE249" s="89"/>
      <c r="GPF249" s="89"/>
      <c r="GPG249" s="89"/>
      <c r="GPH249" s="89"/>
      <c r="GPI249" s="89"/>
      <c r="GPJ249" s="89"/>
      <c r="GPK249" s="89"/>
      <c r="GPL249" s="89"/>
      <c r="GPM249" s="89"/>
      <c r="GPN249" s="89"/>
      <c r="GPO249" s="89"/>
      <c r="GPR249" s="89"/>
      <c r="GPU249" s="89"/>
      <c r="GPX249" s="89"/>
      <c r="GQA249" s="89"/>
      <c r="GQD249" s="89"/>
      <c r="GQP249" s="89"/>
      <c r="GQS249" s="89"/>
      <c r="GQV249" s="89"/>
      <c r="GQY249" s="89"/>
      <c r="GRE249" s="89"/>
      <c r="GRH249" s="89"/>
      <c r="GRN249" s="89"/>
      <c r="GRQ249" s="89"/>
      <c r="GRT249" s="89"/>
      <c r="GRW249" s="89"/>
      <c r="GSC249" s="89"/>
      <c r="GSF249" s="89"/>
      <c r="GSL249" s="89"/>
      <c r="GSN249" s="89"/>
      <c r="GSO249" s="89"/>
      <c r="GSQ249" s="89"/>
      <c r="GST249" s="89"/>
      <c r="GSW249" s="89"/>
      <c r="GTH249" s="89"/>
      <c r="GTJ249" s="89"/>
      <c r="GTV249" s="89"/>
      <c r="GTY249" s="89"/>
      <c r="GUG249" s="89"/>
      <c r="GVA249" s="89"/>
      <c r="GVC249" s="89"/>
      <c r="GVD249" s="89"/>
      <c r="GVE249" s="89"/>
      <c r="GVF249" s="89"/>
      <c r="GVG249" s="89"/>
      <c r="GVH249" s="89"/>
      <c r="GVZ249" s="89"/>
      <c r="GWA249" s="89"/>
      <c r="GWD249" s="89"/>
      <c r="GWG249" s="89"/>
      <c r="GWI249" s="89"/>
      <c r="GWK249" s="89"/>
      <c r="GWN249" s="89"/>
      <c r="GWQ249" s="89"/>
      <c r="GWT249" s="89"/>
      <c r="GWZ249" s="89"/>
      <c r="GXC249" s="89"/>
      <c r="GXF249" s="89"/>
      <c r="GXK249" s="89"/>
      <c r="GXY249" s="89"/>
      <c r="GXZ249" s="89"/>
      <c r="GYA249" s="89"/>
      <c r="GYB249" s="89"/>
      <c r="GYC249" s="89"/>
      <c r="GYD249" s="89"/>
      <c r="GYE249" s="89"/>
      <c r="GYF249" s="89"/>
      <c r="GYG249" s="89"/>
      <c r="GYH249" s="89"/>
      <c r="GYI249" s="89"/>
      <c r="GYJ249" s="89"/>
      <c r="GYK249" s="89"/>
      <c r="GYL249" s="89"/>
      <c r="GYM249" s="89"/>
      <c r="GYN249" s="89"/>
      <c r="GYO249" s="89"/>
      <c r="GYP249" s="89"/>
      <c r="GYQ249" s="89"/>
      <c r="GYR249" s="89"/>
      <c r="GYS249" s="89"/>
      <c r="GYT249" s="89"/>
      <c r="GYU249" s="89"/>
      <c r="GYV249" s="89"/>
      <c r="GYW249" s="89"/>
      <c r="GYX249" s="89"/>
      <c r="GYY249" s="89"/>
      <c r="GYZ249" s="89"/>
      <c r="GZA249" s="89"/>
      <c r="GZB249" s="89"/>
      <c r="GZC249" s="89"/>
      <c r="GZD249" s="89"/>
      <c r="GZE249" s="89"/>
      <c r="GZF249" s="89"/>
      <c r="GZG249" s="89"/>
      <c r="GZH249" s="89"/>
      <c r="GZI249" s="89"/>
      <c r="GZJ249" s="89"/>
      <c r="GZK249" s="89"/>
      <c r="GZN249" s="89"/>
      <c r="GZQ249" s="89"/>
      <c r="GZT249" s="89"/>
      <c r="GZW249" s="89"/>
      <c r="GZZ249" s="89"/>
      <c r="HAL249" s="89"/>
      <c r="HAO249" s="89"/>
      <c r="HAR249" s="89"/>
      <c r="HAU249" s="89"/>
      <c r="HBA249" s="89"/>
      <c r="HBD249" s="89"/>
      <c r="HBJ249" s="89"/>
      <c r="HBM249" s="89"/>
      <c r="HBP249" s="89"/>
      <c r="HBS249" s="89"/>
      <c r="HBY249" s="89"/>
      <c r="HCB249" s="89"/>
      <c r="HCH249" s="89"/>
      <c r="HCJ249" s="89"/>
      <c r="HCK249" s="89"/>
      <c r="HCM249" s="89"/>
      <c r="HCP249" s="89"/>
      <c r="HCS249" s="89"/>
      <c r="HDD249" s="89"/>
      <c r="HDF249" s="89"/>
      <c r="HDR249" s="89"/>
      <c r="HDU249" s="89"/>
      <c r="HEC249" s="89"/>
      <c r="HEW249" s="89"/>
      <c r="HEY249" s="89"/>
      <c r="HEZ249" s="89"/>
      <c r="HFA249" s="89"/>
      <c r="HFB249" s="89"/>
      <c r="HFC249" s="89"/>
      <c r="HFD249" s="89"/>
      <c r="HFV249" s="89"/>
      <c r="HFW249" s="89"/>
      <c r="HFZ249" s="89"/>
      <c r="HGC249" s="89"/>
      <c r="HGE249" s="89"/>
      <c r="HGG249" s="89"/>
      <c r="HGJ249" s="89"/>
      <c r="HGM249" s="89"/>
      <c r="HGP249" s="89"/>
      <c r="HGV249" s="89"/>
      <c r="HGY249" s="89"/>
      <c r="HHB249" s="89"/>
      <c r="HHG249" s="89"/>
      <c r="HHU249" s="89"/>
      <c r="HHV249" s="89"/>
      <c r="HHW249" s="89"/>
      <c r="HHX249" s="89"/>
      <c r="HHY249" s="89"/>
      <c r="HHZ249" s="89"/>
      <c r="HIA249" s="89"/>
      <c r="HIB249" s="89"/>
      <c r="HIC249" s="89"/>
      <c r="HID249" s="89"/>
      <c r="HIE249" s="89"/>
      <c r="HIF249" s="89"/>
      <c r="HIG249" s="89"/>
      <c r="HIH249" s="89"/>
      <c r="HII249" s="89"/>
      <c r="HIJ249" s="89"/>
      <c r="HIK249" s="89"/>
      <c r="HIL249" s="89"/>
      <c r="HIM249" s="89"/>
      <c r="HIN249" s="89"/>
      <c r="HIO249" s="89"/>
      <c r="HIP249" s="89"/>
      <c r="HIQ249" s="89"/>
      <c r="HIR249" s="89"/>
      <c r="HIS249" s="89"/>
      <c r="HIT249" s="89"/>
      <c r="HIU249" s="89"/>
      <c r="HIV249" s="89"/>
      <c r="HIW249" s="89"/>
      <c r="HIX249" s="89"/>
      <c r="HIY249" s="89"/>
      <c r="HIZ249" s="89"/>
      <c r="HJA249" s="89"/>
      <c r="HJB249" s="89"/>
      <c r="HJC249" s="89"/>
      <c r="HJD249" s="89"/>
      <c r="HJE249" s="89"/>
      <c r="HJF249" s="89"/>
      <c r="HJG249" s="89"/>
      <c r="HJJ249" s="89"/>
      <c r="HJM249" s="89"/>
      <c r="HJP249" s="89"/>
      <c r="HJS249" s="89"/>
      <c r="HJV249" s="89"/>
      <c r="HKH249" s="89"/>
      <c r="HKK249" s="89"/>
      <c r="HKN249" s="89"/>
      <c r="HKQ249" s="89"/>
      <c r="HKW249" s="89"/>
      <c r="HKZ249" s="89"/>
      <c r="HLF249" s="89"/>
      <c r="HLI249" s="89"/>
      <c r="HLL249" s="89"/>
      <c r="HLO249" s="89"/>
      <c r="HLU249" s="89"/>
      <c r="HLX249" s="89"/>
      <c r="HMD249" s="89"/>
      <c r="HMF249" s="89"/>
      <c r="HMG249" s="89"/>
      <c r="HMI249" s="89"/>
      <c r="HML249" s="89"/>
      <c r="HMO249" s="89"/>
      <c r="HMZ249" s="89"/>
      <c r="HNB249" s="89"/>
      <c r="HNN249" s="89"/>
      <c r="HNQ249" s="89"/>
      <c r="HNY249" s="89"/>
      <c r="HOS249" s="89"/>
      <c r="HOU249" s="89"/>
      <c r="HOV249" s="89"/>
      <c r="HOW249" s="89"/>
      <c r="HOX249" s="89"/>
      <c r="HOY249" s="89"/>
      <c r="HOZ249" s="89"/>
      <c r="HPR249" s="89"/>
      <c r="HPS249" s="89"/>
      <c r="HPV249" s="89"/>
      <c r="HPY249" s="89"/>
      <c r="HQA249" s="89"/>
      <c r="HQC249" s="89"/>
      <c r="HQF249" s="89"/>
      <c r="HQI249" s="89"/>
      <c r="HQL249" s="89"/>
      <c r="HQR249" s="89"/>
      <c r="HQU249" s="89"/>
      <c r="HQX249" s="89"/>
      <c r="HRC249" s="89"/>
      <c r="HRQ249" s="89"/>
      <c r="HRR249" s="89"/>
      <c r="HRS249" s="89"/>
      <c r="HRT249" s="89"/>
      <c r="HRU249" s="89"/>
      <c r="HRV249" s="89"/>
      <c r="HRW249" s="89"/>
      <c r="HRX249" s="89"/>
      <c r="HRY249" s="89"/>
      <c r="HRZ249" s="89"/>
      <c r="HSA249" s="89"/>
      <c r="HSB249" s="89"/>
      <c r="HSC249" s="89"/>
      <c r="HSD249" s="89"/>
      <c r="HSE249" s="89"/>
      <c r="HSF249" s="89"/>
      <c r="HSG249" s="89"/>
      <c r="HSH249" s="89"/>
      <c r="HSI249" s="89"/>
      <c r="HSJ249" s="89"/>
      <c r="HSK249" s="89"/>
      <c r="HSL249" s="89"/>
      <c r="HSM249" s="89"/>
      <c r="HSN249" s="89"/>
      <c r="HSO249" s="89"/>
      <c r="HSP249" s="89"/>
      <c r="HSQ249" s="89"/>
      <c r="HSR249" s="89"/>
      <c r="HSS249" s="89"/>
      <c r="HST249" s="89"/>
      <c r="HSU249" s="89"/>
      <c r="HSV249" s="89"/>
      <c r="HSW249" s="89"/>
      <c r="HSX249" s="89"/>
      <c r="HSY249" s="89"/>
      <c r="HSZ249" s="89"/>
      <c r="HTA249" s="89"/>
      <c r="HTB249" s="89"/>
      <c r="HTC249" s="89"/>
      <c r="HTF249" s="89"/>
      <c r="HTI249" s="89"/>
      <c r="HTL249" s="89"/>
      <c r="HTO249" s="89"/>
      <c r="HTR249" s="89"/>
      <c r="HUD249" s="89"/>
      <c r="HUG249" s="89"/>
      <c r="HUJ249" s="89"/>
      <c r="HUM249" s="89"/>
      <c r="HUS249" s="89"/>
      <c r="HUV249" s="89"/>
      <c r="HVB249" s="89"/>
      <c r="HVE249" s="89"/>
      <c r="HVH249" s="89"/>
      <c r="HVK249" s="89"/>
      <c r="HVQ249" s="89"/>
      <c r="HVT249" s="89"/>
      <c r="HVZ249" s="89"/>
      <c r="HWB249" s="89"/>
      <c r="HWC249" s="89"/>
      <c r="HWE249" s="89"/>
      <c r="HWH249" s="89"/>
      <c r="HWK249" s="89"/>
      <c r="HWV249" s="89"/>
      <c r="HWX249" s="89"/>
      <c r="HXJ249" s="89"/>
      <c r="HXM249" s="89"/>
      <c r="HXU249" s="89"/>
      <c r="HYO249" s="89"/>
      <c r="HYQ249" s="89"/>
      <c r="HYR249" s="89"/>
      <c r="HYS249" s="89"/>
      <c r="HYT249" s="89"/>
      <c r="HYU249" s="89"/>
      <c r="HYV249" s="89"/>
      <c r="HZN249" s="89"/>
      <c r="HZO249" s="89"/>
      <c r="HZR249" s="89"/>
      <c r="HZU249" s="89"/>
      <c r="HZW249" s="89"/>
      <c r="HZY249" s="89"/>
      <c r="IAB249" s="89"/>
      <c r="IAE249" s="89"/>
      <c r="IAH249" s="89"/>
      <c r="IAN249" s="89"/>
      <c r="IAQ249" s="89"/>
      <c r="IAT249" s="89"/>
      <c r="IAY249" s="89"/>
      <c r="IBM249" s="89"/>
      <c r="IBN249" s="89"/>
      <c r="IBO249" s="89"/>
      <c r="IBP249" s="89"/>
      <c r="IBQ249" s="89"/>
      <c r="IBR249" s="89"/>
      <c r="IBS249" s="89"/>
      <c r="IBT249" s="89"/>
      <c r="IBU249" s="89"/>
      <c r="IBV249" s="89"/>
      <c r="IBW249" s="89"/>
      <c r="IBX249" s="89"/>
      <c r="IBY249" s="89"/>
      <c r="IBZ249" s="89"/>
      <c r="ICA249" s="89"/>
      <c r="ICB249" s="89"/>
      <c r="ICC249" s="89"/>
      <c r="ICD249" s="89"/>
      <c r="ICE249" s="89"/>
      <c r="ICF249" s="89"/>
      <c r="ICG249" s="89"/>
      <c r="ICH249" s="89"/>
      <c r="ICI249" s="89"/>
      <c r="ICJ249" s="89"/>
      <c r="ICK249" s="89"/>
      <c r="ICL249" s="89"/>
      <c r="ICM249" s="89"/>
      <c r="ICN249" s="89"/>
      <c r="ICO249" s="89"/>
      <c r="ICP249" s="89"/>
      <c r="ICQ249" s="89"/>
      <c r="ICR249" s="89"/>
      <c r="ICS249" s="89"/>
      <c r="ICT249" s="89"/>
      <c r="ICU249" s="89"/>
      <c r="ICV249" s="89"/>
      <c r="ICW249" s="89"/>
      <c r="ICX249" s="89"/>
      <c r="ICY249" s="89"/>
      <c r="IDB249" s="89"/>
      <c r="IDE249" s="89"/>
      <c r="IDH249" s="89"/>
      <c r="IDK249" s="89"/>
      <c r="IDN249" s="89"/>
      <c r="IDZ249" s="89"/>
      <c r="IEC249" s="89"/>
      <c r="IEF249" s="89"/>
      <c r="IEI249" s="89"/>
      <c r="IEO249" s="89"/>
      <c r="IER249" s="89"/>
      <c r="IEX249" s="89"/>
      <c r="IFA249" s="89"/>
      <c r="IFD249" s="89"/>
      <c r="IFG249" s="89"/>
      <c r="IFM249" s="89"/>
      <c r="IFP249" s="89"/>
      <c r="IFV249" s="89"/>
      <c r="IFX249" s="89"/>
      <c r="IFY249" s="89"/>
      <c r="IGA249" s="89"/>
      <c r="IGD249" s="89"/>
      <c r="IGG249" s="89"/>
      <c r="IGR249" s="89"/>
      <c r="IGT249" s="89"/>
      <c r="IHF249" s="89"/>
      <c r="IHI249" s="89"/>
      <c r="IHQ249" s="89"/>
      <c r="IIK249" s="89"/>
      <c r="IIM249" s="89"/>
      <c r="IIN249" s="89"/>
      <c r="IIO249" s="89"/>
      <c r="IIP249" s="89"/>
      <c r="IIQ249" s="89"/>
      <c r="IIR249" s="89"/>
      <c r="IJJ249" s="89"/>
      <c r="IJK249" s="89"/>
      <c r="IJN249" s="89"/>
      <c r="IJQ249" s="89"/>
      <c r="IJS249" s="89"/>
      <c r="IJU249" s="89"/>
      <c r="IJX249" s="89"/>
      <c r="IKA249" s="89"/>
      <c r="IKD249" s="89"/>
      <c r="IKJ249" s="89"/>
      <c r="IKM249" s="89"/>
      <c r="IKP249" s="89"/>
      <c r="IKU249" s="89"/>
      <c r="ILI249" s="89"/>
      <c r="ILJ249" s="89"/>
      <c r="ILK249" s="89"/>
      <c r="ILL249" s="89"/>
      <c r="ILM249" s="89"/>
      <c r="ILN249" s="89"/>
      <c r="ILO249" s="89"/>
      <c r="ILP249" s="89"/>
      <c r="ILQ249" s="89"/>
      <c r="ILR249" s="89"/>
      <c r="ILS249" s="89"/>
      <c r="ILT249" s="89"/>
      <c r="ILU249" s="89"/>
      <c r="ILV249" s="89"/>
      <c r="ILW249" s="89"/>
      <c r="ILX249" s="89"/>
      <c r="ILY249" s="89"/>
      <c r="ILZ249" s="89"/>
      <c r="IMA249" s="89"/>
      <c r="IMB249" s="89"/>
      <c r="IMC249" s="89"/>
      <c r="IMD249" s="89"/>
      <c r="IME249" s="89"/>
      <c r="IMF249" s="89"/>
      <c r="IMG249" s="89"/>
      <c r="IMH249" s="89"/>
      <c r="IMI249" s="89"/>
      <c r="IMJ249" s="89"/>
      <c r="IMK249" s="89"/>
      <c r="IML249" s="89"/>
      <c r="IMM249" s="89"/>
      <c r="IMN249" s="89"/>
      <c r="IMO249" s="89"/>
      <c r="IMP249" s="89"/>
      <c r="IMQ249" s="89"/>
      <c r="IMR249" s="89"/>
      <c r="IMS249" s="89"/>
      <c r="IMT249" s="89"/>
      <c r="IMU249" s="89"/>
      <c r="IMX249" s="89"/>
      <c r="INA249" s="89"/>
      <c r="IND249" s="89"/>
      <c r="ING249" s="89"/>
      <c r="INJ249" s="89"/>
      <c r="INV249" s="89"/>
      <c r="INY249" s="89"/>
      <c r="IOB249" s="89"/>
      <c r="IOE249" s="89"/>
      <c r="IOK249" s="89"/>
      <c r="ION249" s="89"/>
      <c r="IOT249" s="89"/>
      <c r="IOW249" s="89"/>
      <c r="IOZ249" s="89"/>
      <c r="IPC249" s="89"/>
      <c r="IPI249" s="89"/>
      <c r="IPL249" s="89"/>
      <c r="IPR249" s="89"/>
      <c r="IPT249" s="89"/>
      <c r="IPU249" s="89"/>
      <c r="IPW249" s="89"/>
      <c r="IPZ249" s="89"/>
      <c r="IQC249" s="89"/>
      <c r="IQN249" s="89"/>
      <c r="IQP249" s="89"/>
      <c r="IRB249" s="89"/>
      <c r="IRE249" s="89"/>
      <c r="IRM249" s="89"/>
      <c r="ISG249" s="89"/>
      <c r="ISI249" s="89"/>
      <c r="ISJ249" s="89"/>
      <c r="ISK249" s="89"/>
      <c r="ISL249" s="89"/>
      <c r="ISM249" s="89"/>
      <c r="ISN249" s="89"/>
      <c r="ITF249" s="89"/>
      <c r="ITG249" s="89"/>
      <c r="ITJ249" s="89"/>
      <c r="ITM249" s="89"/>
      <c r="ITO249" s="89"/>
      <c r="ITQ249" s="89"/>
      <c r="ITT249" s="89"/>
      <c r="ITW249" s="89"/>
      <c r="ITZ249" s="89"/>
      <c r="IUF249" s="89"/>
      <c r="IUI249" s="89"/>
      <c r="IUL249" s="89"/>
      <c r="IUQ249" s="89"/>
      <c r="IVE249" s="89"/>
      <c r="IVF249" s="89"/>
      <c r="IVG249" s="89"/>
      <c r="IVH249" s="89"/>
      <c r="IVI249" s="89"/>
      <c r="IVJ249" s="89"/>
      <c r="IVK249" s="89"/>
      <c r="IVL249" s="89"/>
      <c r="IVM249" s="89"/>
      <c r="IVN249" s="89"/>
      <c r="IVO249" s="89"/>
      <c r="IVP249" s="89"/>
      <c r="IVQ249" s="89"/>
      <c r="IVR249" s="89"/>
      <c r="IVS249" s="89"/>
      <c r="IVT249" s="89"/>
      <c r="IVU249" s="89"/>
      <c r="IVV249" s="89"/>
      <c r="IVW249" s="89"/>
      <c r="IVX249" s="89"/>
      <c r="IVY249" s="89"/>
      <c r="IVZ249" s="89"/>
      <c r="IWA249" s="89"/>
      <c r="IWB249" s="89"/>
      <c r="IWC249" s="89"/>
      <c r="IWD249" s="89"/>
      <c r="IWE249" s="89"/>
      <c r="IWF249" s="89"/>
      <c r="IWG249" s="89"/>
      <c r="IWH249" s="89"/>
      <c r="IWI249" s="89"/>
      <c r="IWJ249" s="89"/>
      <c r="IWK249" s="89"/>
      <c r="IWL249" s="89"/>
      <c r="IWM249" s="89"/>
      <c r="IWN249" s="89"/>
      <c r="IWO249" s="89"/>
      <c r="IWP249" s="89"/>
      <c r="IWQ249" s="89"/>
      <c r="IWT249" s="89"/>
      <c r="IWW249" s="89"/>
      <c r="IWZ249" s="89"/>
      <c r="IXC249" s="89"/>
      <c r="IXF249" s="89"/>
      <c r="IXR249" s="89"/>
      <c r="IXU249" s="89"/>
      <c r="IXX249" s="89"/>
      <c r="IYA249" s="89"/>
      <c r="IYG249" s="89"/>
      <c r="IYJ249" s="89"/>
      <c r="IYP249" s="89"/>
      <c r="IYS249" s="89"/>
      <c r="IYV249" s="89"/>
      <c r="IYY249" s="89"/>
      <c r="IZE249" s="89"/>
      <c r="IZH249" s="89"/>
      <c r="IZN249" s="89"/>
      <c r="IZP249" s="89"/>
      <c r="IZQ249" s="89"/>
      <c r="IZS249" s="89"/>
      <c r="IZV249" s="89"/>
      <c r="IZY249" s="89"/>
      <c r="JAJ249" s="89"/>
      <c r="JAL249" s="89"/>
      <c r="JAX249" s="89"/>
      <c r="JBA249" s="89"/>
      <c r="JBI249" s="89"/>
      <c r="JCC249" s="89"/>
      <c r="JCE249" s="89"/>
      <c r="JCF249" s="89"/>
      <c r="JCG249" s="89"/>
      <c r="JCH249" s="89"/>
      <c r="JCI249" s="89"/>
      <c r="JCJ249" s="89"/>
      <c r="JDB249" s="89"/>
      <c r="JDC249" s="89"/>
      <c r="JDF249" s="89"/>
      <c r="JDI249" s="89"/>
      <c r="JDK249" s="89"/>
      <c r="JDM249" s="89"/>
      <c r="JDP249" s="89"/>
      <c r="JDS249" s="89"/>
      <c r="JDV249" s="89"/>
      <c r="JEB249" s="89"/>
      <c r="JEE249" s="89"/>
      <c r="JEH249" s="89"/>
      <c r="JEM249" s="89"/>
      <c r="JFA249" s="89"/>
      <c r="JFB249" s="89"/>
      <c r="JFC249" s="89"/>
      <c r="JFD249" s="89"/>
      <c r="JFE249" s="89"/>
      <c r="JFF249" s="89"/>
      <c r="JFG249" s="89"/>
      <c r="JFH249" s="89"/>
      <c r="JFI249" s="89"/>
      <c r="JFJ249" s="89"/>
      <c r="JFK249" s="89"/>
      <c r="JFL249" s="89"/>
      <c r="JFM249" s="89"/>
      <c r="JFN249" s="89"/>
      <c r="JFO249" s="89"/>
      <c r="JFP249" s="89"/>
      <c r="JFQ249" s="89"/>
      <c r="JFR249" s="89"/>
      <c r="JFS249" s="89"/>
      <c r="JFT249" s="89"/>
      <c r="JFU249" s="89"/>
      <c r="JFV249" s="89"/>
      <c r="JFW249" s="89"/>
      <c r="JFX249" s="89"/>
      <c r="JFY249" s="89"/>
      <c r="JFZ249" s="89"/>
      <c r="JGA249" s="89"/>
      <c r="JGB249" s="89"/>
      <c r="JGC249" s="89"/>
      <c r="JGD249" s="89"/>
      <c r="JGE249" s="89"/>
      <c r="JGF249" s="89"/>
      <c r="JGG249" s="89"/>
      <c r="JGH249" s="89"/>
      <c r="JGI249" s="89"/>
      <c r="JGJ249" s="89"/>
      <c r="JGK249" s="89"/>
      <c r="JGL249" s="89"/>
      <c r="JGM249" s="89"/>
      <c r="JGP249" s="89"/>
      <c r="JGS249" s="89"/>
      <c r="JGV249" s="89"/>
      <c r="JGY249" s="89"/>
      <c r="JHB249" s="89"/>
      <c r="JHN249" s="89"/>
      <c r="JHQ249" s="89"/>
      <c r="JHT249" s="89"/>
      <c r="JHW249" s="89"/>
      <c r="JIC249" s="89"/>
      <c r="JIF249" s="89"/>
      <c r="JIL249" s="89"/>
      <c r="JIO249" s="89"/>
      <c r="JIR249" s="89"/>
      <c r="JIU249" s="89"/>
      <c r="JJA249" s="89"/>
      <c r="JJD249" s="89"/>
      <c r="JJJ249" s="89"/>
      <c r="JJL249" s="89"/>
      <c r="JJM249" s="89"/>
      <c r="JJO249" s="89"/>
      <c r="JJR249" s="89"/>
      <c r="JJU249" s="89"/>
      <c r="JKF249" s="89"/>
      <c r="JKH249" s="89"/>
      <c r="JKT249" s="89"/>
      <c r="JKW249" s="89"/>
      <c r="JLE249" s="89"/>
      <c r="JLY249" s="89"/>
      <c r="JMA249" s="89"/>
      <c r="JMB249" s="89"/>
      <c r="JMC249" s="89"/>
      <c r="JMD249" s="89"/>
      <c r="JME249" s="89"/>
      <c r="JMF249" s="89"/>
      <c r="JMX249" s="89"/>
      <c r="JMY249" s="89"/>
      <c r="JNB249" s="89"/>
      <c r="JNE249" s="89"/>
      <c r="JNG249" s="89"/>
      <c r="JNI249" s="89"/>
      <c r="JNL249" s="89"/>
      <c r="JNO249" s="89"/>
      <c r="JNR249" s="89"/>
      <c r="JNX249" s="89"/>
      <c r="JOA249" s="89"/>
      <c r="JOD249" s="89"/>
      <c r="JOI249" s="89"/>
      <c r="JOW249" s="89"/>
      <c r="JOX249" s="89"/>
      <c r="JOY249" s="89"/>
      <c r="JOZ249" s="89"/>
      <c r="JPA249" s="89"/>
      <c r="JPB249" s="89"/>
      <c r="JPC249" s="89"/>
      <c r="JPD249" s="89"/>
      <c r="JPE249" s="89"/>
      <c r="JPF249" s="89"/>
      <c r="JPG249" s="89"/>
      <c r="JPH249" s="89"/>
      <c r="JPI249" s="89"/>
      <c r="JPJ249" s="89"/>
      <c r="JPK249" s="89"/>
      <c r="JPL249" s="89"/>
      <c r="JPM249" s="89"/>
      <c r="JPN249" s="89"/>
      <c r="JPO249" s="89"/>
      <c r="JPP249" s="89"/>
      <c r="JPQ249" s="89"/>
      <c r="JPR249" s="89"/>
      <c r="JPS249" s="89"/>
      <c r="JPT249" s="89"/>
      <c r="JPU249" s="89"/>
      <c r="JPV249" s="89"/>
      <c r="JPW249" s="89"/>
      <c r="JPX249" s="89"/>
      <c r="JPY249" s="89"/>
      <c r="JPZ249" s="89"/>
      <c r="JQA249" s="89"/>
      <c r="JQB249" s="89"/>
      <c r="JQC249" s="89"/>
      <c r="JQD249" s="89"/>
      <c r="JQE249" s="89"/>
      <c r="JQF249" s="89"/>
      <c r="JQG249" s="89"/>
      <c r="JQH249" s="89"/>
      <c r="JQI249" s="89"/>
      <c r="JQL249" s="89"/>
      <c r="JQO249" s="89"/>
      <c r="JQR249" s="89"/>
      <c r="JQU249" s="89"/>
      <c r="JQX249" s="89"/>
      <c r="JRJ249" s="89"/>
      <c r="JRM249" s="89"/>
      <c r="JRP249" s="89"/>
      <c r="JRS249" s="89"/>
      <c r="JRY249" s="89"/>
      <c r="JSB249" s="89"/>
      <c r="JSH249" s="89"/>
      <c r="JSK249" s="89"/>
      <c r="JSN249" s="89"/>
      <c r="JSQ249" s="89"/>
      <c r="JSW249" s="89"/>
      <c r="JSZ249" s="89"/>
      <c r="JTF249" s="89"/>
      <c r="JTH249" s="89"/>
      <c r="JTI249" s="89"/>
      <c r="JTK249" s="89"/>
      <c r="JTN249" s="89"/>
      <c r="JTQ249" s="89"/>
      <c r="JUB249" s="89"/>
      <c r="JUD249" s="89"/>
      <c r="JUP249" s="89"/>
      <c r="JUS249" s="89"/>
      <c r="JVA249" s="89"/>
      <c r="JVU249" s="89"/>
      <c r="JVW249" s="89"/>
      <c r="JVX249" s="89"/>
      <c r="JVY249" s="89"/>
      <c r="JVZ249" s="89"/>
      <c r="JWA249" s="89"/>
      <c r="JWB249" s="89"/>
      <c r="JWT249" s="89"/>
      <c r="JWU249" s="89"/>
      <c r="JWX249" s="89"/>
      <c r="JXA249" s="89"/>
      <c r="JXC249" s="89"/>
      <c r="JXE249" s="89"/>
      <c r="JXH249" s="89"/>
      <c r="JXK249" s="89"/>
      <c r="JXN249" s="89"/>
      <c r="JXT249" s="89"/>
      <c r="JXW249" s="89"/>
      <c r="JXZ249" s="89"/>
      <c r="JYE249" s="89"/>
      <c r="JYS249" s="89"/>
      <c r="JYT249" s="89"/>
      <c r="JYU249" s="89"/>
      <c r="JYV249" s="89"/>
      <c r="JYW249" s="89"/>
      <c r="JYX249" s="89"/>
      <c r="JYY249" s="89"/>
      <c r="JYZ249" s="89"/>
      <c r="JZA249" s="89"/>
      <c r="JZB249" s="89"/>
      <c r="JZC249" s="89"/>
      <c r="JZD249" s="89"/>
      <c r="JZE249" s="89"/>
      <c r="JZF249" s="89"/>
      <c r="JZG249" s="89"/>
      <c r="JZH249" s="89"/>
      <c r="JZI249" s="89"/>
      <c r="JZJ249" s="89"/>
      <c r="JZK249" s="89"/>
      <c r="JZL249" s="89"/>
      <c r="JZM249" s="89"/>
      <c r="JZN249" s="89"/>
      <c r="JZO249" s="89"/>
      <c r="JZP249" s="89"/>
      <c r="JZQ249" s="89"/>
      <c r="JZR249" s="89"/>
      <c r="JZS249" s="89"/>
      <c r="JZT249" s="89"/>
      <c r="JZU249" s="89"/>
      <c r="JZV249" s="89"/>
      <c r="JZW249" s="89"/>
      <c r="JZX249" s="89"/>
      <c r="JZY249" s="89"/>
      <c r="JZZ249" s="89"/>
      <c r="KAA249" s="89"/>
      <c r="KAB249" s="89"/>
      <c r="KAC249" s="89"/>
      <c r="KAD249" s="89"/>
      <c r="KAE249" s="89"/>
      <c r="KAH249" s="89"/>
      <c r="KAK249" s="89"/>
      <c r="KAN249" s="89"/>
      <c r="KAQ249" s="89"/>
      <c r="KAT249" s="89"/>
      <c r="KBF249" s="89"/>
      <c r="KBI249" s="89"/>
      <c r="KBL249" s="89"/>
      <c r="KBO249" s="89"/>
      <c r="KBU249" s="89"/>
      <c r="KBX249" s="89"/>
      <c r="KCD249" s="89"/>
      <c r="KCG249" s="89"/>
      <c r="KCJ249" s="89"/>
      <c r="KCM249" s="89"/>
      <c r="KCS249" s="89"/>
      <c r="KCV249" s="89"/>
      <c r="KDB249" s="89"/>
      <c r="KDD249" s="89"/>
      <c r="KDE249" s="89"/>
      <c r="KDG249" s="89"/>
      <c r="KDJ249" s="89"/>
      <c r="KDM249" s="89"/>
      <c r="KDX249" s="89"/>
      <c r="KDZ249" s="89"/>
      <c r="KEL249" s="89"/>
      <c r="KEO249" s="89"/>
      <c r="KEW249" s="89"/>
      <c r="KFQ249" s="89"/>
      <c r="KFS249" s="89"/>
      <c r="KFT249" s="89"/>
      <c r="KFU249" s="89"/>
      <c r="KFV249" s="89"/>
      <c r="KFW249" s="89"/>
      <c r="KFX249" s="89"/>
      <c r="KGP249" s="89"/>
      <c r="KGQ249" s="89"/>
      <c r="KGT249" s="89"/>
      <c r="KGW249" s="89"/>
      <c r="KGY249" s="89"/>
      <c r="KHA249" s="89"/>
      <c r="KHD249" s="89"/>
      <c r="KHG249" s="89"/>
      <c r="KHJ249" s="89"/>
      <c r="KHP249" s="89"/>
      <c r="KHS249" s="89"/>
      <c r="KHV249" s="89"/>
      <c r="KIA249" s="89"/>
      <c r="KIO249" s="89"/>
      <c r="KIP249" s="89"/>
      <c r="KIQ249" s="89"/>
      <c r="KIR249" s="89"/>
      <c r="KIS249" s="89"/>
      <c r="KIT249" s="89"/>
      <c r="KIU249" s="89"/>
      <c r="KIV249" s="89"/>
      <c r="KIW249" s="89"/>
      <c r="KIX249" s="89"/>
      <c r="KIY249" s="89"/>
      <c r="KIZ249" s="89"/>
      <c r="KJA249" s="89"/>
      <c r="KJB249" s="89"/>
      <c r="KJC249" s="89"/>
      <c r="KJD249" s="89"/>
      <c r="KJE249" s="89"/>
      <c r="KJF249" s="89"/>
      <c r="KJG249" s="89"/>
      <c r="KJH249" s="89"/>
      <c r="KJI249" s="89"/>
      <c r="KJJ249" s="89"/>
      <c r="KJK249" s="89"/>
      <c r="KJL249" s="89"/>
      <c r="KJM249" s="89"/>
      <c r="KJN249" s="89"/>
      <c r="KJO249" s="89"/>
      <c r="KJP249" s="89"/>
      <c r="KJQ249" s="89"/>
      <c r="KJR249" s="89"/>
      <c r="KJS249" s="89"/>
      <c r="KJT249" s="89"/>
      <c r="KJU249" s="89"/>
      <c r="KJV249" s="89"/>
      <c r="KJW249" s="89"/>
      <c r="KJX249" s="89"/>
      <c r="KJY249" s="89"/>
      <c r="KJZ249" s="89"/>
      <c r="KKA249" s="89"/>
      <c r="KKD249" s="89"/>
      <c r="KKG249" s="89"/>
      <c r="KKJ249" s="89"/>
      <c r="KKM249" s="89"/>
      <c r="KKP249" s="89"/>
      <c r="KLB249" s="89"/>
      <c r="KLE249" s="89"/>
      <c r="KLH249" s="89"/>
      <c r="KLK249" s="89"/>
      <c r="KLQ249" s="89"/>
      <c r="KLT249" s="89"/>
      <c r="KLZ249" s="89"/>
      <c r="KMC249" s="89"/>
      <c r="KMF249" s="89"/>
      <c r="KMI249" s="89"/>
      <c r="KMO249" s="89"/>
      <c r="KMR249" s="89"/>
      <c r="KMX249" s="89"/>
      <c r="KMZ249" s="89"/>
      <c r="KNA249" s="89"/>
      <c r="KNC249" s="89"/>
      <c r="KNF249" s="89"/>
      <c r="KNI249" s="89"/>
      <c r="KNT249" s="89"/>
      <c r="KNV249" s="89"/>
      <c r="KOH249" s="89"/>
      <c r="KOK249" s="89"/>
      <c r="KOS249" s="89"/>
      <c r="KPM249" s="89"/>
      <c r="KPO249" s="89"/>
      <c r="KPP249" s="89"/>
      <c r="KPQ249" s="89"/>
      <c r="KPR249" s="89"/>
      <c r="KPS249" s="89"/>
      <c r="KPT249" s="89"/>
      <c r="KQL249" s="89"/>
      <c r="KQM249" s="89"/>
      <c r="KQP249" s="89"/>
      <c r="KQS249" s="89"/>
      <c r="KQU249" s="89"/>
      <c r="KQW249" s="89"/>
      <c r="KQZ249" s="89"/>
      <c r="KRC249" s="89"/>
      <c r="KRF249" s="89"/>
      <c r="KRL249" s="89"/>
      <c r="KRO249" s="89"/>
      <c r="KRR249" s="89"/>
      <c r="KRW249" s="89"/>
      <c r="KSK249" s="89"/>
      <c r="KSL249" s="89"/>
      <c r="KSM249" s="89"/>
      <c r="KSN249" s="89"/>
      <c r="KSO249" s="89"/>
      <c r="KSP249" s="89"/>
      <c r="KSQ249" s="89"/>
      <c r="KSR249" s="89"/>
      <c r="KSS249" s="89"/>
      <c r="KST249" s="89"/>
      <c r="KSU249" s="89"/>
      <c r="KSV249" s="89"/>
      <c r="KSW249" s="89"/>
      <c r="KSX249" s="89"/>
      <c r="KSY249" s="89"/>
      <c r="KSZ249" s="89"/>
      <c r="KTA249" s="89"/>
      <c r="KTB249" s="89"/>
      <c r="KTC249" s="89"/>
      <c r="KTD249" s="89"/>
      <c r="KTE249" s="89"/>
      <c r="KTF249" s="89"/>
      <c r="KTG249" s="89"/>
      <c r="KTH249" s="89"/>
      <c r="KTI249" s="89"/>
      <c r="KTJ249" s="89"/>
      <c r="KTK249" s="89"/>
      <c r="KTL249" s="89"/>
      <c r="KTM249" s="89"/>
      <c r="KTN249" s="89"/>
      <c r="KTO249" s="89"/>
      <c r="KTP249" s="89"/>
      <c r="KTQ249" s="89"/>
      <c r="KTR249" s="89"/>
      <c r="KTS249" s="89"/>
      <c r="KTT249" s="89"/>
      <c r="KTU249" s="89"/>
      <c r="KTV249" s="89"/>
      <c r="KTW249" s="89"/>
      <c r="KTZ249" s="89"/>
      <c r="KUC249" s="89"/>
      <c r="KUF249" s="89"/>
      <c r="KUI249" s="89"/>
      <c r="KUL249" s="89"/>
      <c r="KUX249" s="89"/>
      <c r="KVA249" s="89"/>
      <c r="KVD249" s="89"/>
      <c r="KVG249" s="89"/>
      <c r="KVM249" s="89"/>
      <c r="KVP249" s="89"/>
      <c r="KVV249" s="89"/>
      <c r="KVY249" s="89"/>
      <c r="KWB249" s="89"/>
      <c r="KWE249" s="89"/>
      <c r="KWK249" s="89"/>
      <c r="KWN249" s="89"/>
      <c r="KWT249" s="89"/>
      <c r="KWV249" s="89"/>
      <c r="KWW249" s="89"/>
      <c r="KWY249" s="89"/>
      <c r="KXB249" s="89"/>
      <c r="KXE249" s="89"/>
      <c r="KXP249" s="89"/>
      <c r="KXR249" s="89"/>
      <c r="KYD249" s="89"/>
      <c r="KYG249" s="89"/>
      <c r="KYO249" s="89"/>
      <c r="KZI249" s="89"/>
      <c r="KZK249" s="89"/>
      <c r="KZL249" s="89"/>
      <c r="KZM249" s="89"/>
      <c r="KZN249" s="89"/>
      <c r="KZO249" s="89"/>
      <c r="KZP249" s="89"/>
      <c r="LAH249" s="89"/>
      <c r="LAI249" s="89"/>
      <c r="LAL249" s="89"/>
      <c r="LAO249" s="89"/>
      <c r="LAQ249" s="89"/>
      <c r="LAS249" s="89"/>
      <c r="LAV249" s="89"/>
      <c r="LAY249" s="89"/>
      <c r="LBB249" s="89"/>
      <c r="LBH249" s="89"/>
      <c r="LBK249" s="89"/>
      <c r="LBN249" s="89"/>
      <c r="LBS249" s="89"/>
      <c r="LCG249" s="89"/>
      <c r="LCH249" s="89"/>
      <c r="LCI249" s="89"/>
      <c r="LCJ249" s="89"/>
      <c r="LCK249" s="89"/>
      <c r="LCL249" s="89"/>
      <c r="LCM249" s="89"/>
      <c r="LCN249" s="89"/>
      <c r="LCO249" s="89"/>
      <c r="LCP249" s="89"/>
      <c r="LCQ249" s="89"/>
      <c r="LCR249" s="89"/>
      <c r="LCS249" s="89"/>
      <c r="LCT249" s="89"/>
      <c r="LCU249" s="89"/>
      <c r="LCV249" s="89"/>
      <c r="LCW249" s="89"/>
      <c r="LCX249" s="89"/>
      <c r="LCY249" s="89"/>
      <c r="LCZ249" s="89"/>
      <c r="LDA249" s="89"/>
      <c r="LDB249" s="89"/>
      <c r="LDC249" s="89"/>
      <c r="LDD249" s="89"/>
      <c r="LDE249" s="89"/>
      <c r="LDF249" s="89"/>
      <c r="LDG249" s="89"/>
      <c r="LDH249" s="89"/>
      <c r="LDI249" s="89"/>
      <c r="LDJ249" s="89"/>
      <c r="LDK249" s="89"/>
      <c r="LDL249" s="89"/>
      <c r="LDM249" s="89"/>
      <c r="LDN249" s="89"/>
      <c r="LDO249" s="89"/>
      <c r="LDP249" s="89"/>
      <c r="LDQ249" s="89"/>
      <c r="LDR249" s="89"/>
      <c r="LDS249" s="89"/>
      <c r="LDV249" s="89"/>
      <c r="LDY249" s="89"/>
      <c r="LEB249" s="89"/>
      <c r="LEE249" s="89"/>
      <c r="LEH249" s="89"/>
      <c r="LET249" s="89"/>
      <c r="LEW249" s="89"/>
      <c r="LEZ249" s="89"/>
      <c r="LFC249" s="89"/>
      <c r="LFI249" s="89"/>
      <c r="LFL249" s="89"/>
      <c r="LFR249" s="89"/>
      <c r="LFU249" s="89"/>
      <c r="LFX249" s="89"/>
      <c r="LGA249" s="89"/>
      <c r="LGG249" s="89"/>
      <c r="LGJ249" s="89"/>
      <c r="LGP249" s="89"/>
      <c r="LGR249" s="89"/>
      <c r="LGS249" s="89"/>
      <c r="LGU249" s="89"/>
      <c r="LGX249" s="89"/>
      <c r="LHA249" s="89"/>
      <c r="LHL249" s="89"/>
      <c r="LHN249" s="89"/>
      <c r="LHZ249" s="89"/>
      <c r="LIC249" s="89"/>
      <c r="LIK249" s="89"/>
      <c r="LJE249" s="89"/>
      <c r="LJG249" s="89"/>
      <c r="LJH249" s="89"/>
      <c r="LJI249" s="89"/>
      <c r="LJJ249" s="89"/>
      <c r="LJK249" s="89"/>
      <c r="LJL249" s="89"/>
      <c r="LKD249" s="89"/>
      <c r="LKE249" s="89"/>
      <c r="LKH249" s="89"/>
      <c r="LKK249" s="89"/>
      <c r="LKM249" s="89"/>
      <c r="LKO249" s="89"/>
      <c r="LKR249" s="89"/>
      <c r="LKU249" s="89"/>
      <c r="LKX249" s="89"/>
      <c r="LLD249" s="89"/>
      <c r="LLG249" s="89"/>
      <c r="LLJ249" s="89"/>
      <c r="LLO249" s="89"/>
      <c r="LMC249" s="89"/>
      <c r="LMD249" s="89"/>
      <c r="LME249" s="89"/>
      <c r="LMF249" s="89"/>
      <c r="LMG249" s="89"/>
      <c r="LMH249" s="89"/>
      <c r="LMI249" s="89"/>
      <c r="LMJ249" s="89"/>
      <c r="LMK249" s="89"/>
      <c r="LML249" s="89"/>
      <c r="LMM249" s="89"/>
      <c r="LMN249" s="89"/>
      <c r="LMO249" s="89"/>
      <c r="LMP249" s="89"/>
      <c r="LMQ249" s="89"/>
      <c r="LMR249" s="89"/>
      <c r="LMS249" s="89"/>
      <c r="LMT249" s="89"/>
      <c r="LMU249" s="89"/>
      <c r="LMV249" s="89"/>
      <c r="LMW249" s="89"/>
      <c r="LMX249" s="89"/>
      <c r="LMY249" s="89"/>
      <c r="LMZ249" s="89"/>
      <c r="LNA249" s="89"/>
      <c r="LNB249" s="89"/>
      <c r="LNC249" s="89"/>
      <c r="LND249" s="89"/>
      <c r="LNE249" s="89"/>
      <c r="LNF249" s="89"/>
      <c r="LNG249" s="89"/>
      <c r="LNH249" s="89"/>
      <c r="LNI249" s="89"/>
      <c r="LNJ249" s="89"/>
      <c r="LNK249" s="89"/>
      <c r="LNL249" s="89"/>
      <c r="LNM249" s="89"/>
      <c r="LNN249" s="89"/>
      <c r="LNO249" s="89"/>
      <c r="LNR249" s="89"/>
      <c r="LNU249" s="89"/>
      <c r="LNX249" s="89"/>
      <c r="LOA249" s="89"/>
      <c r="LOD249" s="89"/>
      <c r="LOP249" s="89"/>
      <c r="LOS249" s="89"/>
      <c r="LOV249" s="89"/>
      <c r="LOY249" s="89"/>
      <c r="LPE249" s="89"/>
      <c r="LPH249" s="89"/>
      <c r="LPN249" s="89"/>
      <c r="LPQ249" s="89"/>
      <c r="LPT249" s="89"/>
      <c r="LPW249" s="89"/>
      <c r="LQC249" s="89"/>
      <c r="LQF249" s="89"/>
      <c r="LQL249" s="89"/>
      <c r="LQN249" s="89"/>
      <c r="LQO249" s="89"/>
      <c r="LQQ249" s="89"/>
      <c r="LQT249" s="89"/>
      <c r="LQW249" s="89"/>
      <c r="LRH249" s="89"/>
      <c r="LRJ249" s="89"/>
      <c r="LRV249" s="89"/>
      <c r="LRY249" s="89"/>
      <c r="LSG249" s="89"/>
      <c r="LTA249" s="89"/>
      <c r="LTC249" s="89"/>
      <c r="LTD249" s="89"/>
      <c r="LTE249" s="89"/>
      <c r="LTF249" s="89"/>
      <c r="LTG249" s="89"/>
      <c r="LTH249" s="89"/>
      <c r="LTZ249" s="89"/>
      <c r="LUA249" s="89"/>
      <c r="LUD249" s="89"/>
      <c r="LUG249" s="89"/>
      <c r="LUI249" s="89"/>
      <c r="LUK249" s="89"/>
      <c r="LUN249" s="89"/>
      <c r="LUQ249" s="89"/>
      <c r="LUT249" s="89"/>
      <c r="LUZ249" s="89"/>
      <c r="LVC249" s="89"/>
      <c r="LVF249" s="89"/>
      <c r="LVK249" s="89"/>
      <c r="LVY249" s="89"/>
      <c r="LVZ249" s="89"/>
      <c r="LWA249" s="89"/>
      <c r="LWB249" s="89"/>
      <c r="LWC249" s="89"/>
      <c r="LWD249" s="89"/>
      <c r="LWE249" s="89"/>
      <c r="LWF249" s="89"/>
      <c r="LWG249" s="89"/>
      <c r="LWH249" s="89"/>
      <c r="LWI249" s="89"/>
      <c r="LWJ249" s="89"/>
      <c r="LWK249" s="89"/>
      <c r="LWL249" s="89"/>
      <c r="LWM249" s="89"/>
      <c r="LWN249" s="89"/>
      <c r="LWO249" s="89"/>
      <c r="LWP249" s="89"/>
      <c r="LWQ249" s="89"/>
      <c r="LWR249" s="89"/>
      <c r="LWS249" s="89"/>
      <c r="LWT249" s="89"/>
      <c r="LWU249" s="89"/>
      <c r="LWV249" s="89"/>
      <c r="LWW249" s="89"/>
      <c r="LWX249" s="89"/>
      <c r="LWY249" s="89"/>
      <c r="LWZ249" s="89"/>
      <c r="LXA249" s="89"/>
      <c r="LXB249" s="89"/>
      <c r="LXC249" s="89"/>
      <c r="LXD249" s="89"/>
      <c r="LXE249" s="89"/>
      <c r="LXF249" s="89"/>
      <c r="LXG249" s="89"/>
      <c r="LXH249" s="89"/>
      <c r="LXI249" s="89"/>
      <c r="LXJ249" s="89"/>
      <c r="LXK249" s="89"/>
      <c r="LXN249" s="89"/>
      <c r="LXQ249" s="89"/>
      <c r="LXT249" s="89"/>
      <c r="LXW249" s="89"/>
      <c r="LXZ249" s="89"/>
      <c r="LYL249" s="89"/>
      <c r="LYO249" s="89"/>
      <c r="LYR249" s="89"/>
      <c r="LYU249" s="89"/>
      <c r="LZA249" s="89"/>
      <c r="LZD249" s="89"/>
      <c r="LZJ249" s="89"/>
      <c r="LZM249" s="89"/>
      <c r="LZP249" s="89"/>
      <c r="LZS249" s="89"/>
      <c r="LZY249" s="89"/>
      <c r="MAB249" s="89"/>
      <c r="MAH249" s="89"/>
      <c r="MAJ249" s="89"/>
      <c r="MAK249" s="89"/>
      <c r="MAM249" s="89"/>
      <c r="MAP249" s="89"/>
      <c r="MAS249" s="89"/>
      <c r="MBD249" s="89"/>
      <c r="MBF249" s="89"/>
      <c r="MBR249" s="89"/>
      <c r="MBU249" s="89"/>
      <c r="MCC249" s="89"/>
      <c r="MCW249" s="89"/>
      <c r="MCY249" s="89"/>
      <c r="MCZ249" s="89"/>
      <c r="MDA249" s="89"/>
      <c r="MDB249" s="89"/>
      <c r="MDC249" s="89"/>
      <c r="MDD249" s="89"/>
      <c r="MDV249" s="89"/>
      <c r="MDW249" s="89"/>
      <c r="MDZ249" s="89"/>
      <c r="MEC249" s="89"/>
      <c r="MEE249" s="89"/>
      <c r="MEG249" s="89"/>
      <c r="MEJ249" s="89"/>
      <c r="MEM249" s="89"/>
      <c r="MEP249" s="89"/>
      <c r="MEV249" s="89"/>
      <c r="MEY249" s="89"/>
      <c r="MFB249" s="89"/>
      <c r="MFG249" s="89"/>
      <c r="MFU249" s="89"/>
      <c r="MFV249" s="89"/>
      <c r="MFW249" s="89"/>
      <c r="MFX249" s="89"/>
      <c r="MFY249" s="89"/>
      <c r="MFZ249" s="89"/>
      <c r="MGA249" s="89"/>
      <c r="MGB249" s="89"/>
      <c r="MGC249" s="89"/>
      <c r="MGD249" s="89"/>
      <c r="MGE249" s="89"/>
      <c r="MGF249" s="89"/>
      <c r="MGG249" s="89"/>
      <c r="MGH249" s="89"/>
      <c r="MGI249" s="89"/>
      <c r="MGJ249" s="89"/>
      <c r="MGK249" s="89"/>
      <c r="MGL249" s="89"/>
      <c r="MGM249" s="89"/>
      <c r="MGN249" s="89"/>
      <c r="MGO249" s="89"/>
      <c r="MGP249" s="89"/>
      <c r="MGQ249" s="89"/>
      <c r="MGR249" s="89"/>
      <c r="MGS249" s="89"/>
      <c r="MGT249" s="89"/>
      <c r="MGU249" s="89"/>
      <c r="MGV249" s="89"/>
      <c r="MGW249" s="89"/>
      <c r="MGX249" s="89"/>
      <c r="MGY249" s="89"/>
      <c r="MGZ249" s="89"/>
      <c r="MHA249" s="89"/>
      <c r="MHB249" s="89"/>
      <c r="MHC249" s="89"/>
      <c r="MHD249" s="89"/>
      <c r="MHE249" s="89"/>
      <c r="MHF249" s="89"/>
      <c r="MHG249" s="89"/>
      <c r="MHJ249" s="89"/>
      <c r="MHM249" s="89"/>
      <c r="MHP249" s="89"/>
      <c r="MHS249" s="89"/>
      <c r="MHV249" s="89"/>
      <c r="MIH249" s="89"/>
      <c r="MIK249" s="89"/>
      <c r="MIN249" s="89"/>
      <c r="MIQ249" s="89"/>
      <c r="MIW249" s="89"/>
      <c r="MIZ249" s="89"/>
      <c r="MJF249" s="89"/>
      <c r="MJI249" s="89"/>
      <c r="MJL249" s="89"/>
      <c r="MJO249" s="89"/>
      <c r="MJU249" s="89"/>
      <c r="MJX249" s="89"/>
      <c r="MKD249" s="89"/>
      <c r="MKF249" s="89"/>
      <c r="MKG249" s="89"/>
      <c r="MKI249" s="89"/>
      <c r="MKL249" s="89"/>
      <c r="MKO249" s="89"/>
      <c r="MKZ249" s="89"/>
      <c r="MLB249" s="89"/>
      <c r="MLN249" s="89"/>
      <c r="MLQ249" s="89"/>
      <c r="MLY249" s="89"/>
      <c r="MMS249" s="89"/>
      <c r="MMU249" s="89"/>
      <c r="MMV249" s="89"/>
      <c r="MMW249" s="89"/>
      <c r="MMX249" s="89"/>
      <c r="MMY249" s="89"/>
      <c r="MMZ249" s="89"/>
      <c r="MNR249" s="89"/>
      <c r="MNS249" s="89"/>
      <c r="MNV249" s="89"/>
      <c r="MNY249" s="89"/>
      <c r="MOA249" s="89"/>
      <c r="MOC249" s="89"/>
      <c r="MOF249" s="89"/>
      <c r="MOI249" s="89"/>
      <c r="MOL249" s="89"/>
      <c r="MOR249" s="89"/>
      <c r="MOU249" s="89"/>
      <c r="MOX249" s="89"/>
      <c r="MPC249" s="89"/>
      <c r="MPQ249" s="89"/>
      <c r="MPR249" s="89"/>
      <c r="MPS249" s="89"/>
      <c r="MPT249" s="89"/>
      <c r="MPU249" s="89"/>
      <c r="MPV249" s="89"/>
      <c r="MPW249" s="89"/>
      <c r="MPX249" s="89"/>
      <c r="MPY249" s="89"/>
      <c r="MPZ249" s="89"/>
      <c r="MQA249" s="89"/>
      <c r="MQB249" s="89"/>
      <c r="MQC249" s="89"/>
      <c r="MQD249" s="89"/>
      <c r="MQE249" s="89"/>
      <c r="MQF249" s="89"/>
      <c r="MQG249" s="89"/>
      <c r="MQH249" s="89"/>
      <c r="MQI249" s="89"/>
      <c r="MQJ249" s="89"/>
      <c r="MQK249" s="89"/>
      <c r="MQL249" s="89"/>
      <c r="MQM249" s="89"/>
      <c r="MQN249" s="89"/>
      <c r="MQO249" s="89"/>
      <c r="MQP249" s="89"/>
      <c r="MQQ249" s="89"/>
      <c r="MQR249" s="89"/>
      <c r="MQS249" s="89"/>
      <c r="MQT249" s="89"/>
      <c r="MQU249" s="89"/>
      <c r="MQV249" s="89"/>
      <c r="MQW249" s="89"/>
      <c r="MQX249" s="89"/>
      <c r="MQY249" s="89"/>
      <c r="MQZ249" s="89"/>
      <c r="MRA249" s="89"/>
      <c r="MRB249" s="89"/>
      <c r="MRC249" s="89"/>
      <c r="MRF249" s="89"/>
      <c r="MRI249" s="89"/>
      <c r="MRL249" s="89"/>
      <c r="MRO249" s="89"/>
      <c r="MRR249" s="89"/>
      <c r="MSD249" s="89"/>
      <c r="MSG249" s="89"/>
      <c r="MSJ249" s="89"/>
      <c r="MSM249" s="89"/>
      <c r="MSS249" s="89"/>
      <c r="MSV249" s="89"/>
      <c r="MTB249" s="89"/>
      <c r="MTE249" s="89"/>
      <c r="MTH249" s="89"/>
      <c r="MTK249" s="89"/>
      <c r="MTQ249" s="89"/>
      <c r="MTT249" s="89"/>
      <c r="MTZ249" s="89"/>
      <c r="MUB249" s="89"/>
      <c r="MUC249" s="89"/>
      <c r="MUE249" s="89"/>
      <c r="MUH249" s="89"/>
      <c r="MUK249" s="89"/>
      <c r="MUV249" s="89"/>
      <c r="MUX249" s="89"/>
      <c r="MVJ249" s="89"/>
      <c r="MVM249" s="89"/>
      <c r="MVU249" s="89"/>
      <c r="MWO249" s="89"/>
      <c r="MWQ249" s="89"/>
      <c r="MWR249" s="89"/>
      <c r="MWS249" s="89"/>
      <c r="MWT249" s="89"/>
      <c r="MWU249" s="89"/>
      <c r="MWV249" s="89"/>
      <c r="MXN249" s="89"/>
      <c r="MXO249" s="89"/>
      <c r="MXR249" s="89"/>
      <c r="MXU249" s="89"/>
      <c r="MXW249" s="89"/>
      <c r="MXY249" s="89"/>
      <c r="MYB249" s="89"/>
      <c r="MYE249" s="89"/>
      <c r="MYH249" s="89"/>
      <c r="MYN249" s="89"/>
      <c r="MYQ249" s="89"/>
      <c r="MYT249" s="89"/>
      <c r="MYY249" s="89"/>
      <c r="MZM249" s="89"/>
      <c r="MZN249" s="89"/>
      <c r="MZO249" s="89"/>
      <c r="MZP249" s="89"/>
      <c r="MZQ249" s="89"/>
      <c r="MZR249" s="89"/>
      <c r="MZS249" s="89"/>
      <c r="MZT249" s="89"/>
      <c r="MZU249" s="89"/>
      <c r="MZV249" s="89"/>
      <c r="MZW249" s="89"/>
      <c r="MZX249" s="89"/>
      <c r="MZY249" s="89"/>
      <c r="MZZ249" s="89"/>
      <c r="NAA249" s="89"/>
      <c r="NAB249" s="89"/>
      <c r="NAC249" s="89"/>
      <c r="NAD249" s="89"/>
      <c r="NAE249" s="89"/>
      <c r="NAF249" s="89"/>
      <c r="NAG249" s="89"/>
      <c r="NAH249" s="89"/>
      <c r="NAI249" s="89"/>
      <c r="NAJ249" s="89"/>
      <c r="NAK249" s="89"/>
      <c r="NAL249" s="89"/>
      <c r="NAM249" s="89"/>
      <c r="NAN249" s="89"/>
      <c r="NAO249" s="89"/>
      <c r="NAP249" s="89"/>
      <c r="NAQ249" s="89"/>
      <c r="NAR249" s="89"/>
      <c r="NAS249" s="89"/>
      <c r="NAT249" s="89"/>
      <c r="NAU249" s="89"/>
      <c r="NAV249" s="89"/>
      <c r="NAW249" s="89"/>
      <c r="NAX249" s="89"/>
      <c r="NAY249" s="89"/>
      <c r="NBB249" s="89"/>
      <c r="NBE249" s="89"/>
      <c r="NBH249" s="89"/>
      <c r="NBK249" s="89"/>
      <c r="NBN249" s="89"/>
      <c r="NBZ249" s="89"/>
      <c r="NCC249" s="89"/>
      <c r="NCF249" s="89"/>
      <c r="NCI249" s="89"/>
      <c r="NCO249" s="89"/>
      <c r="NCR249" s="89"/>
      <c r="NCX249" s="89"/>
      <c r="NDA249" s="89"/>
      <c r="NDD249" s="89"/>
      <c r="NDG249" s="89"/>
      <c r="NDM249" s="89"/>
      <c r="NDP249" s="89"/>
      <c r="NDV249" s="89"/>
      <c r="NDX249" s="89"/>
      <c r="NDY249" s="89"/>
      <c r="NEA249" s="89"/>
      <c r="NED249" s="89"/>
      <c r="NEG249" s="89"/>
      <c r="NER249" s="89"/>
      <c r="NET249" s="89"/>
      <c r="NFF249" s="89"/>
      <c r="NFI249" s="89"/>
      <c r="NFQ249" s="89"/>
      <c r="NGK249" s="89"/>
      <c r="NGM249" s="89"/>
      <c r="NGN249" s="89"/>
      <c r="NGO249" s="89"/>
      <c r="NGP249" s="89"/>
      <c r="NGQ249" s="89"/>
      <c r="NGR249" s="89"/>
      <c r="NHJ249" s="89"/>
      <c r="NHK249" s="89"/>
      <c r="NHN249" s="89"/>
      <c r="NHQ249" s="89"/>
      <c r="NHS249" s="89"/>
      <c r="NHU249" s="89"/>
      <c r="NHX249" s="89"/>
      <c r="NIA249" s="89"/>
      <c r="NID249" s="89"/>
      <c r="NIJ249" s="89"/>
      <c r="NIM249" s="89"/>
      <c r="NIP249" s="89"/>
      <c r="NIU249" s="89"/>
      <c r="NJI249" s="89"/>
      <c r="NJJ249" s="89"/>
      <c r="NJK249" s="89"/>
      <c r="NJL249" s="89"/>
      <c r="NJM249" s="89"/>
      <c r="NJN249" s="89"/>
      <c r="NJO249" s="89"/>
      <c r="NJP249" s="89"/>
      <c r="NJQ249" s="89"/>
      <c r="NJR249" s="89"/>
      <c r="NJS249" s="89"/>
      <c r="NJT249" s="89"/>
      <c r="NJU249" s="89"/>
      <c r="NJV249" s="89"/>
      <c r="NJW249" s="89"/>
      <c r="NJX249" s="89"/>
      <c r="NJY249" s="89"/>
      <c r="NJZ249" s="89"/>
      <c r="NKA249" s="89"/>
      <c r="NKB249" s="89"/>
      <c r="NKC249" s="89"/>
      <c r="NKD249" s="89"/>
      <c r="NKE249" s="89"/>
      <c r="NKF249" s="89"/>
      <c r="NKG249" s="89"/>
      <c r="NKH249" s="89"/>
      <c r="NKI249" s="89"/>
      <c r="NKJ249" s="89"/>
      <c r="NKK249" s="89"/>
      <c r="NKL249" s="89"/>
      <c r="NKM249" s="89"/>
      <c r="NKN249" s="89"/>
      <c r="NKO249" s="89"/>
      <c r="NKP249" s="89"/>
      <c r="NKQ249" s="89"/>
      <c r="NKR249" s="89"/>
      <c r="NKS249" s="89"/>
      <c r="NKT249" s="89"/>
      <c r="NKU249" s="89"/>
      <c r="NKX249" s="89"/>
      <c r="NLA249" s="89"/>
      <c r="NLD249" s="89"/>
      <c r="NLG249" s="89"/>
      <c r="NLJ249" s="89"/>
      <c r="NLV249" s="89"/>
      <c r="NLY249" s="89"/>
      <c r="NMB249" s="89"/>
      <c r="NME249" s="89"/>
      <c r="NMK249" s="89"/>
      <c r="NMN249" s="89"/>
      <c r="NMT249" s="89"/>
      <c r="NMW249" s="89"/>
      <c r="NMZ249" s="89"/>
      <c r="NNC249" s="89"/>
      <c r="NNI249" s="89"/>
      <c r="NNL249" s="89"/>
      <c r="NNR249" s="89"/>
      <c r="NNT249" s="89"/>
      <c r="NNU249" s="89"/>
      <c r="NNW249" s="89"/>
      <c r="NNZ249" s="89"/>
      <c r="NOC249" s="89"/>
      <c r="NON249" s="89"/>
      <c r="NOP249" s="89"/>
      <c r="NPB249" s="89"/>
      <c r="NPE249" s="89"/>
      <c r="NPM249" s="89"/>
      <c r="NQG249" s="89"/>
      <c r="NQI249" s="89"/>
      <c r="NQJ249" s="89"/>
      <c r="NQK249" s="89"/>
      <c r="NQL249" s="89"/>
      <c r="NQM249" s="89"/>
      <c r="NQN249" s="89"/>
      <c r="NRF249" s="89"/>
      <c r="NRG249" s="89"/>
      <c r="NRJ249" s="89"/>
      <c r="NRM249" s="89"/>
      <c r="NRO249" s="89"/>
      <c r="NRQ249" s="89"/>
      <c r="NRT249" s="89"/>
      <c r="NRW249" s="89"/>
      <c r="NRZ249" s="89"/>
      <c r="NSF249" s="89"/>
      <c r="NSI249" s="89"/>
      <c r="NSL249" s="89"/>
      <c r="NSQ249" s="89"/>
      <c r="NTE249" s="89"/>
      <c r="NTF249" s="89"/>
      <c r="NTG249" s="89"/>
      <c r="NTH249" s="89"/>
      <c r="NTI249" s="89"/>
      <c r="NTJ249" s="89"/>
      <c r="NTK249" s="89"/>
      <c r="NTL249" s="89"/>
      <c r="NTM249" s="89"/>
      <c r="NTN249" s="89"/>
      <c r="NTO249" s="89"/>
      <c r="NTP249" s="89"/>
      <c r="NTQ249" s="89"/>
      <c r="NTR249" s="89"/>
      <c r="NTS249" s="89"/>
      <c r="NTT249" s="89"/>
      <c r="NTU249" s="89"/>
      <c r="NTV249" s="89"/>
      <c r="NTW249" s="89"/>
      <c r="NTX249" s="89"/>
      <c r="NTY249" s="89"/>
      <c r="NTZ249" s="89"/>
      <c r="NUA249" s="89"/>
      <c r="NUB249" s="89"/>
      <c r="NUC249" s="89"/>
      <c r="NUD249" s="89"/>
      <c r="NUE249" s="89"/>
      <c r="NUF249" s="89"/>
      <c r="NUG249" s="89"/>
      <c r="NUH249" s="89"/>
      <c r="NUI249" s="89"/>
      <c r="NUJ249" s="89"/>
      <c r="NUK249" s="89"/>
      <c r="NUL249" s="89"/>
      <c r="NUM249" s="89"/>
      <c r="NUN249" s="89"/>
      <c r="NUO249" s="89"/>
      <c r="NUP249" s="89"/>
      <c r="NUQ249" s="89"/>
      <c r="NUT249" s="89"/>
      <c r="NUW249" s="89"/>
      <c r="NUZ249" s="89"/>
      <c r="NVC249" s="89"/>
      <c r="NVF249" s="89"/>
      <c r="NVR249" s="89"/>
      <c r="NVU249" s="89"/>
      <c r="NVX249" s="89"/>
      <c r="NWA249" s="89"/>
      <c r="NWG249" s="89"/>
      <c r="NWJ249" s="89"/>
      <c r="NWP249" s="89"/>
      <c r="NWS249" s="89"/>
      <c r="NWV249" s="89"/>
      <c r="NWY249" s="89"/>
      <c r="NXE249" s="89"/>
      <c r="NXH249" s="89"/>
      <c r="NXN249" s="89"/>
      <c r="NXP249" s="89"/>
      <c r="NXQ249" s="89"/>
      <c r="NXS249" s="89"/>
      <c r="NXV249" s="89"/>
      <c r="NXY249" s="89"/>
      <c r="NYJ249" s="89"/>
      <c r="NYL249" s="89"/>
      <c r="NYX249" s="89"/>
      <c r="NZA249" s="89"/>
      <c r="NZI249" s="89"/>
      <c r="OAC249" s="89"/>
      <c r="OAE249" s="89"/>
      <c r="OAF249" s="89"/>
      <c r="OAG249" s="89"/>
      <c r="OAH249" s="89"/>
      <c r="OAI249" s="89"/>
      <c r="OAJ249" s="89"/>
      <c r="OBB249" s="89"/>
      <c r="OBC249" s="89"/>
      <c r="OBF249" s="89"/>
      <c r="OBI249" s="89"/>
      <c r="OBK249" s="89"/>
      <c r="OBM249" s="89"/>
      <c r="OBP249" s="89"/>
      <c r="OBS249" s="89"/>
      <c r="OBV249" s="89"/>
      <c r="OCB249" s="89"/>
      <c r="OCE249" s="89"/>
      <c r="OCH249" s="89"/>
      <c r="OCM249" s="89"/>
      <c r="ODA249" s="89"/>
      <c r="ODB249" s="89"/>
      <c r="ODC249" s="89"/>
      <c r="ODD249" s="89"/>
      <c r="ODE249" s="89"/>
      <c r="ODF249" s="89"/>
      <c r="ODG249" s="89"/>
      <c r="ODH249" s="89"/>
      <c r="ODI249" s="89"/>
      <c r="ODJ249" s="89"/>
      <c r="ODK249" s="89"/>
      <c r="ODL249" s="89"/>
      <c r="ODM249" s="89"/>
      <c r="ODN249" s="89"/>
      <c r="ODO249" s="89"/>
      <c r="ODP249" s="89"/>
      <c r="ODQ249" s="89"/>
      <c r="ODR249" s="89"/>
      <c r="ODS249" s="89"/>
      <c r="ODT249" s="89"/>
      <c r="ODU249" s="89"/>
      <c r="ODV249" s="89"/>
      <c r="ODW249" s="89"/>
      <c r="ODX249" s="89"/>
      <c r="ODY249" s="89"/>
      <c r="ODZ249" s="89"/>
      <c r="OEA249" s="89"/>
      <c r="OEB249" s="89"/>
      <c r="OEC249" s="89"/>
      <c r="OED249" s="89"/>
      <c r="OEE249" s="89"/>
      <c r="OEF249" s="89"/>
      <c r="OEG249" s="89"/>
      <c r="OEH249" s="89"/>
      <c r="OEI249" s="89"/>
      <c r="OEJ249" s="89"/>
      <c r="OEK249" s="89"/>
      <c r="OEL249" s="89"/>
      <c r="OEM249" s="89"/>
      <c r="OEP249" s="89"/>
      <c r="OES249" s="89"/>
      <c r="OEV249" s="89"/>
      <c r="OEY249" s="89"/>
      <c r="OFB249" s="89"/>
      <c r="OFN249" s="89"/>
      <c r="OFQ249" s="89"/>
      <c r="OFT249" s="89"/>
      <c r="OFW249" s="89"/>
      <c r="OGC249" s="89"/>
      <c r="OGF249" s="89"/>
      <c r="OGL249" s="89"/>
      <c r="OGO249" s="89"/>
      <c r="OGR249" s="89"/>
      <c r="OGU249" s="89"/>
      <c r="OHA249" s="89"/>
      <c r="OHD249" s="89"/>
      <c r="OHJ249" s="89"/>
      <c r="OHL249" s="89"/>
      <c r="OHM249" s="89"/>
      <c r="OHO249" s="89"/>
      <c r="OHR249" s="89"/>
      <c r="OHU249" s="89"/>
      <c r="OIF249" s="89"/>
      <c r="OIH249" s="89"/>
      <c r="OIT249" s="89"/>
      <c r="OIW249" s="89"/>
      <c r="OJE249" s="89"/>
      <c r="OJY249" s="89"/>
      <c r="OKA249" s="89"/>
      <c r="OKB249" s="89"/>
      <c r="OKC249" s="89"/>
      <c r="OKD249" s="89"/>
      <c r="OKE249" s="89"/>
      <c r="OKF249" s="89"/>
      <c r="OKX249" s="89"/>
      <c r="OKY249" s="89"/>
      <c r="OLB249" s="89"/>
      <c r="OLE249" s="89"/>
      <c r="OLG249" s="89"/>
      <c r="OLI249" s="89"/>
      <c r="OLL249" s="89"/>
      <c r="OLO249" s="89"/>
      <c r="OLR249" s="89"/>
      <c r="OLX249" s="89"/>
      <c r="OMA249" s="89"/>
      <c r="OMD249" s="89"/>
      <c r="OMI249" s="89"/>
      <c r="OMW249" s="89"/>
      <c r="OMX249" s="89"/>
      <c r="OMY249" s="89"/>
      <c r="OMZ249" s="89"/>
      <c r="ONA249" s="89"/>
      <c r="ONB249" s="89"/>
      <c r="ONC249" s="89"/>
      <c r="OND249" s="89"/>
      <c r="ONE249" s="89"/>
      <c r="ONF249" s="89"/>
      <c r="ONG249" s="89"/>
      <c r="ONH249" s="89"/>
      <c r="ONI249" s="89"/>
      <c r="ONJ249" s="89"/>
      <c r="ONK249" s="89"/>
      <c r="ONL249" s="89"/>
      <c r="ONM249" s="89"/>
      <c r="ONN249" s="89"/>
      <c r="ONO249" s="89"/>
      <c r="ONP249" s="89"/>
      <c r="ONQ249" s="89"/>
      <c r="ONR249" s="89"/>
      <c r="ONS249" s="89"/>
      <c r="ONT249" s="89"/>
      <c r="ONU249" s="89"/>
      <c r="ONV249" s="89"/>
      <c r="ONW249" s="89"/>
      <c r="ONX249" s="89"/>
      <c r="ONY249" s="89"/>
      <c r="ONZ249" s="89"/>
      <c r="OOA249" s="89"/>
      <c r="OOB249" s="89"/>
      <c r="OOC249" s="89"/>
      <c r="OOD249" s="89"/>
      <c r="OOE249" s="89"/>
      <c r="OOF249" s="89"/>
      <c r="OOG249" s="89"/>
      <c r="OOH249" s="89"/>
      <c r="OOI249" s="89"/>
      <c r="OOL249" s="89"/>
      <c r="OOO249" s="89"/>
      <c r="OOR249" s="89"/>
      <c r="OOU249" s="89"/>
      <c r="OOX249" s="89"/>
      <c r="OPJ249" s="89"/>
      <c r="OPM249" s="89"/>
      <c r="OPP249" s="89"/>
      <c r="OPS249" s="89"/>
      <c r="OPY249" s="89"/>
      <c r="OQB249" s="89"/>
      <c r="OQH249" s="89"/>
      <c r="OQK249" s="89"/>
      <c r="OQN249" s="89"/>
      <c r="OQQ249" s="89"/>
      <c r="OQW249" s="89"/>
      <c r="OQZ249" s="89"/>
      <c r="ORF249" s="89"/>
      <c r="ORH249" s="89"/>
      <c r="ORI249" s="89"/>
      <c r="ORK249" s="89"/>
      <c r="ORN249" s="89"/>
      <c r="ORQ249" s="89"/>
      <c r="OSB249" s="89"/>
      <c r="OSD249" s="89"/>
      <c r="OSP249" s="89"/>
      <c r="OSS249" s="89"/>
      <c r="OTA249" s="89"/>
      <c r="OTU249" s="89"/>
      <c r="OTW249" s="89"/>
      <c r="OTX249" s="89"/>
      <c r="OTY249" s="89"/>
      <c r="OTZ249" s="89"/>
      <c r="OUA249" s="89"/>
      <c r="OUB249" s="89"/>
      <c r="OUT249" s="89"/>
      <c r="OUU249" s="89"/>
      <c r="OUX249" s="89"/>
      <c r="OVA249" s="89"/>
      <c r="OVC249" s="89"/>
      <c r="OVE249" s="89"/>
      <c r="OVH249" s="89"/>
      <c r="OVK249" s="89"/>
      <c r="OVN249" s="89"/>
      <c r="OVT249" s="89"/>
      <c r="OVW249" s="89"/>
      <c r="OVZ249" s="89"/>
      <c r="OWE249" s="89"/>
      <c r="OWS249" s="89"/>
      <c r="OWT249" s="89"/>
      <c r="OWU249" s="89"/>
      <c r="OWV249" s="89"/>
      <c r="OWW249" s="89"/>
      <c r="OWX249" s="89"/>
      <c r="OWY249" s="89"/>
      <c r="OWZ249" s="89"/>
      <c r="OXA249" s="89"/>
      <c r="OXB249" s="89"/>
      <c r="OXC249" s="89"/>
      <c r="OXD249" s="89"/>
      <c r="OXE249" s="89"/>
      <c r="OXF249" s="89"/>
      <c r="OXG249" s="89"/>
      <c r="OXH249" s="89"/>
      <c r="OXI249" s="89"/>
      <c r="OXJ249" s="89"/>
      <c r="OXK249" s="89"/>
      <c r="OXL249" s="89"/>
      <c r="OXM249" s="89"/>
      <c r="OXN249" s="89"/>
      <c r="OXO249" s="89"/>
      <c r="OXP249" s="89"/>
      <c r="OXQ249" s="89"/>
      <c r="OXR249" s="89"/>
      <c r="OXS249" s="89"/>
      <c r="OXT249" s="89"/>
      <c r="OXU249" s="89"/>
      <c r="OXV249" s="89"/>
      <c r="OXW249" s="89"/>
      <c r="OXX249" s="89"/>
      <c r="OXY249" s="89"/>
      <c r="OXZ249" s="89"/>
      <c r="OYA249" s="89"/>
      <c r="OYB249" s="89"/>
      <c r="OYC249" s="89"/>
      <c r="OYD249" s="89"/>
      <c r="OYE249" s="89"/>
      <c r="OYH249" s="89"/>
      <c r="OYK249" s="89"/>
      <c r="OYN249" s="89"/>
      <c r="OYQ249" s="89"/>
      <c r="OYT249" s="89"/>
      <c r="OZF249" s="89"/>
      <c r="OZI249" s="89"/>
      <c r="OZL249" s="89"/>
      <c r="OZO249" s="89"/>
      <c r="OZU249" s="89"/>
      <c r="OZX249" s="89"/>
      <c r="PAD249" s="89"/>
      <c r="PAG249" s="89"/>
      <c r="PAJ249" s="89"/>
      <c r="PAM249" s="89"/>
      <c r="PAS249" s="89"/>
      <c r="PAV249" s="89"/>
      <c r="PBB249" s="89"/>
      <c r="PBD249" s="89"/>
      <c r="PBE249" s="89"/>
      <c r="PBG249" s="89"/>
      <c r="PBJ249" s="89"/>
      <c r="PBM249" s="89"/>
      <c r="PBX249" s="89"/>
      <c r="PBZ249" s="89"/>
      <c r="PCL249" s="89"/>
      <c r="PCO249" s="89"/>
      <c r="PCW249" s="89"/>
      <c r="PDQ249" s="89"/>
      <c r="PDS249" s="89"/>
      <c r="PDT249" s="89"/>
      <c r="PDU249" s="89"/>
      <c r="PDV249" s="89"/>
      <c r="PDW249" s="89"/>
      <c r="PDX249" s="89"/>
      <c r="PEP249" s="89"/>
      <c r="PEQ249" s="89"/>
      <c r="PET249" s="89"/>
      <c r="PEW249" s="89"/>
      <c r="PEY249" s="89"/>
      <c r="PFA249" s="89"/>
      <c r="PFD249" s="89"/>
      <c r="PFG249" s="89"/>
      <c r="PFJ249" s="89"/>
      <c r="PFP249" s="89"/>
      <c r="PFS249" s="89"/>
      <c r="PFV249" s="89"/>
      <c r="PGA249" s="89"/>
      <c r="PGO249" s="89"/>
      <c r="PGP249" s="89"/>
      <c r="PGQ249" s="89"/>
      <c r="PGR249" s="89"/>
      <c r="PGS249" s="89"/>
      <c r="PGT249" s="89"/>
      <c r="PGU249" s="89"/>
      <c r="PGV249" s="89"/>
      <c r="PGW249" s="89"/>
      <c r="PGX249" s="89"/>
      <c r="PGY249" s="89"/>
      <c r="PGZ249" s="89"/>
      <c r="PHA249" s="89"/>
      <c r="PHB249" s="89"/>
      <c r="PHC249" s="89"/>
      <c r="PHD249" s="89"/>
      <c r="PHE249" s="89"/>
      <c r="PHF249" s="89"/>
      <c r="PHG249" s="89"/>
      <c r="PHH249" s="89"/>
      <c r="PHI249" s="89"/>
      <c r="PHJ249" s="89"/>
      <c r="PHK249" s="89"/>
      <c r="PHL249" s="89"/>
      <c r="PHM249" s="89"/>
      <c r="PHN249" s="89"/>
      <c r="PHO249" s="89"/>
      <c r="PHP249" s="89"/>
      <c r="PHQ249" s="89"/>
      <c r="PHR249" s="89"/>
      <c r="PHS249" s="89"/>
      <c r="PHT249" s="89"/>
      <c r="PHU249" s="89"/>
      <c r="PHV249" s="89"/>
      <c r="PHW249" s="89"/>
      <c r="PHX249" s="89"/>
      <c r="PHY249" s="89"/>
      <c r="PHZ249" s="89"/>
      <c r="PIA249" s="89"/>
      <c r="PID249" s="89"/>
      <c r="PIG249" s="89"/>
      <c r="PIJ249" s="89"/>
      <c r="PIM249" s="89"/>
      <c r="PIP249" s="89"/>
      <c r="PJB249" s="89"/>
      <c r="PJE249" s="89"/>
      <c r="PJH249" s="89"/>
      <c r="PJK249" s="89"/>
      <c r="PJQ249" s="89"/>
      <c r="PJT249" s="89"/>
      <c r="PJZ249" s="89"/>
      <c r="PKC249" s="89"/>
      <c r="PKF249" s="89"/>
      <c r="PKI249" s="89"/>
      <c r="PKO249" s="89"/>
      <c r="PKR249" s="89"/>
      <c r="PKX249" s="89"/>
      <c r="PKZ249" s="89"/>
      <c r="PLA249" s="89"/>
      <c r="PLC249" s="89"/>
      <c r="PLF249" s="89"/>
      <c r="PLI249" s="89"/>
      <c r="PLT249" s="89"/>
      <c r="PLV249" s="89"/>
      <c r="PMH249" s="89"/>
      <c r="PMK249" s="89"/>
      <c r="PMS249" s="89"/>
      <c r="PNM249" s="89"/>
      <c r="PNO249" s="89"/>
      <c r="PNP249" s="89"/>
      <c r="PNQ249" s="89"/>
      <c r="PNR249" s="89"/>
      <c r="PNS249" s="89"/>
      <c r="PNT249" s="89"/>
      <c r="POL249" s="89"/>
      <c r="POM249" s="89"/>
      <c r="POP249" s="89"/>
      <c r="POS249" s="89"/>
      <c r="POU249" s="89"/>
      <c r="POW249" s="89"/>
      <c r="POZ249" s="89"/>
      <c r="PPC249" s="89"/>
      <c r="PPF249" s="89"/>
      <c r="PPL249" s="89"/>
      <c r="PPO249" s="89"/>
      <c r="PPR249" s="89"/>
      <c r="PPW249" s="89"/>
      <c r="PQK249" s="89"/>
      <c r="PQL249" s="89"/>
      <c r="PQM249" s="89"/>
      <c r="PQN249" s="89"/>
      <c r="PQO249" s="89"/>
      <c r="PQP249" s="89"/>
      <c r="PQQ249" s="89"/>
      <c r="PQR249" s="89"/>
      <c r="PQS249" s="89"/>
      <c r="PQT249" s="89"/>
      <c r="PQU249" s="89"/>
      <c r="PQV249" s="89"/>
      <c r="PQW249" s="89"/>
      <c r="PQX249" s="89"/>
      <c r="PQY249" s="89"/>
      <c r="PQZ249" s="89"/>
      <c r="PRA249" s="89"/>
      <c r="PRB249" s="89"/>
      <c r="PRC249" s="89"/>
      <c r="PRD249" s="89"/>
      <c r="PRE249" s="89"/>
      <c r="PRF249" s="89"/>
      <c r="PRG249" s="89"/>
      <c r="PRH249" s="89"/>
      <c r="PRI249" s="89"/>
      <c r="PRJ249" s="89"/>
      <c r="PRK249" s="89"/>
      <c r="PRL249" s="89"/>
      <c r="PRM249" s="89"/>
      <c r="PRN249" s="89"/>
      <c r="PRO249" s="89"/>
      <c r="PRP249" s="89"/>
      <c r="PRQ249" s="89"/>
      <c r="PRR249" s="89"/>
      <c r="PRS249" s="89"/>
      <c r="PRT249" s="89"/>
      <c r="PRU249" s="89"/>
      <c r="PRV249" s="89"/>
      <c r="PRW249" s="89"/>
      <c r="PRZ249" s="89"/>
      <c r="PSC249" s="89"/>
      <c r="PSF249" s="89"/>
      <c r="PSI249" s="89"/>
      <c r="PSL249" s="89"/>
      <c r="PSX249" s="89"/>
      <c r="PTA249" s="89"/>
      <c r="PTD249" s="89"/>
      <c r="PTG249" s="89"/>
      <c r="PTM249" s="89"/>
      <c r="PTP249" s="89"/>
      <c r="PTV249" s="89"/>
      <c r="PTY249" s="89"/>
      <c r="PUB249" s="89"/>
      <c r="PUE249" s="89"/>
      <c r="PUK249" s="89"/>
      <c r="PUN249" s="89"/>
      <c r="PUT249" s="89"/>
      <c r="PUV249" s="89"/>
      <c r="PUW249" s="89"/>
      <c r="PUY249" s="89"/>
      <c r="PVB249" s="89"/>
      <c r="PVE249" s="89"/>
      <c r="PVP249" s="89"/>
      <c r="PVR249" s="89"/>
      <c r="PWD249" s="89"/>
      <c r="PWG249" s="89"/>
      <c r="PWO249" s="89"/>
      <c r="PXI249" s="89"/>
      <c r="PXK249" s="89"/>
      <c r="PXL249" s="89"/>
      <c r="PXM249" s="89"/>
      <c r="PXN249" s="89"/>
      <c r="PXO249" s="89"/>
      <c r="PXP249" s="89"/>
      <c r="PYH249" s="89"/>
      <c r="PYI249" s="89"/>
      <c r="PYL249" s="89"/>
      <c r="PYO249" s="89"/>
      <c r="PYQ249" s="89"/>
      <c r="PYS249" s="89"/>
      <c r="PYV249" s="89"/>
      <c r="PYY249" s="89"/>
      <c r="PZB249" s="89"/>
      <c r="PZH249" s="89"/>
      <c r="PZK249" s="89"/>
      <c r="PZN249" s="89"/>
      <c r="PZS249" s="89"/>
      <c r="QAG249" s="89"/>
      <c r="QAH249" s="89"/>
      <c r="QAI249" s="89"/>
      <c r="QAJ249" s="89"/>
      <c r="QAK249" s="89"/>
      <c r="QAL249" s="89"/>
      <c r="QAM249" s="89"/>
      <c r="QAN249" s="89"/>
      <c r="QAO249" s="89"/>
      <c r="QAP249" s="89"/>
      <c r="QAQ249" s="89"/>
      <c r="QAR249" s="89"/>
      <c r="QAS249" s="89"/>
      <c r="QAT249" s="89"/>
      <c r="QAU249" s="89"/>
      <c r="QAV249" s="89"/>
      <c r="QAW249" s="89"/>
      <c r="QAX249" s="89"/>
      <c r="QAY249" s="89"/>
      <c r="QAZ249" s="89"/>
      <c r="QBA249" s="89"/>
      <c r="QBB249" s="89"/>
      <c r="QBC249" s="89"/>
      <c r="QBD249" s="89"/>
      <c r="QBE249" s="89"/>
      <c r="QBF249" s="89"/>
      <c r="QBG249" s="89"/>
      <c r="QBH249" s="89"/>
      <c r="QBI249" s="89"/>
      <c r="QBJ249" s="89"/>
      <c r="QBK249" s="89"/>
      <c r="QBL249" s="89"/>
      <c r="QBM249" s="89"/>
      <c r="QBN249" s="89"/>
      <c r="QBO249" s="89"/>
      <c r="QBP249" s="89"/>
      <c r="QBQ249" s="89"/>
      <c r="QBR249" s="89"/>
      <c r="QBS249" s="89"/>
      <c r="QBV249" s="89"/>
      <c r="QBY249" s="89"/>
      <c r="QCB249" s="89"/>
      <c r="QCE249" s="89"/>
      <c r="QCH249" s="89"/>
      <c r="QCT249" s="89"/>
      <c r="QCW249" s="89"/>
      <c r="QCZ249" s="89"/>
      <c r="QDC249" s="89"/>
      <c r="QDI249" s="89"/>
      <c r="QDL249" s="89"/>
      <c r="QDR249" s="89"/>
      <c r="QDU249" s="89"/>
      <c r="QDX249" s="89"/>
      <c r="QEA249" s="89"/>
      <c r="QEG249" s="89"/>
      <c r="QEJ249" s="89"/>
      <c r="QEP249" s="89"/>
      <c r="QER249" s="89"/>
      <c r="QES249" s="89"/>
      <c r="QEU249" s="89"/>
      <c r="QEX249" s="89"/>
      <c r="QFA249" s="89"/>
      <c r="QFL249" s="89"/>
      <c r="QFN249" s="89"/>
      <c r="QFZ249" s="89"/>
      <c r="QGC249" s="89"/>
      <c r="QGK249" s="89"/>
      <c r="QHE249" s="89"/>
      <c r="QHG249" s="89"/>
      <c r="QHH249" s="89"/>
      <c r="QHI249" s="89"/>
      <c r="QHJ249" s="89"/>
      <c r="QHK249" s="89"/>
      <c r="QHL249" s="89"/>
      <c r="QID249" s="89"/>
      <c r="QIE249" s="89"/>
      <c r="QIH249" s="89"/>
      <c r="QIK249" s="89"/>
      <c r="QIM249" s="89"/>
      <c r="QIO249" s="89"/>
      <c r="QIR249" s="89"/>
      <c r="QIU249" s="89"/>
      <c r="QIX249" s="89"/>
      <c r="QJD249" s="89"/>
      <c r="QJG249" s="89"/>
      <c r="QJJ249" s="89"/>
      <c r="QJO249" s="89"/>
      <c r="QKC249" s="89"/>
      <c r="QKD249" s="89"/>
      <c r="QKE249" s="89"/>
      <c r="QKF249" s="89"/>
      <c r="QKG249" s="89"/>
      <c r="QKH249" s="89"/>
      <c r="QKI249" s="89"/>
      <c r="QKJ249" s="89"/>
      <c r="QKK249" s="89"/>
      <c r="QKL249" s="89"/>
      <c r="QKM249" s="89"/>
      <c r="QKN249" s="89"/>
      <c r="QKO249" s="89"/>
      <c r="QKP249" s="89"/>
      <c r="QKQ249" s="89"/>
      <c r="QKR249" s="89"/>
      <c r="QKS249" s="89"/>
      <c r="QKT249" s="89"/>
      <c r="QKU249" s="89"/>
      <c r="QKV249" s="89"/>
      <c r="QKW249" s="89"/>
      <c r="QKX249" s="89"/>
      <c r="QKY249" s="89"/>
      <c r="QKZ249" s="89"/>
      <c r="QLA249" s="89"/>
      <c r="QLB249" s="89"/>
      <c r="QLC249" s="89"/>
      <c r="QLD249" s="89"/>
      <c r="QLE249" s="89"/>
      <c r="QLF249" s="89"/>
      <c r="QLG249" s="89"/>
      <c r="QLH249" s="89"/>
      <c r="QLI249" s="89"/>
      <c r="QLJ249" s="89"/>
      <c r="QLK249" s="89"/>
      <c r="QLL249" s="89"/>
      <c r="QLM249" s="89"/>
      <c r="QLN249" s="89"/>
      <c r="QLO249" s="89"/>
      <c r="QLR249" s="89"/>
      <c r="QLU249" s="89"/>
      <c r="QLX249" s="89"/>
      <c r="QMA249" s="89"/>
      <c r="QMD249" s="89"/>
      <c r="QMP249" s="89"/>
      <c r="QMS249" s="89"/>
      <c r="QMV249" s="89"/>
      <c r="QMY249" s="89"/>
      <c r="QNE249" s="89"/>
      <c r="QNH249" s="89"/>
      <c r="QNN249" s="89"/>
      <c r="QNQ249" s="89"/>
      <c r="QNT249" s="89"/>
      <c r="QNW249" s="89"/>
      <c r="QOC249" s="89"/>
      <c r="QOF249" s="89"/>
      <c r="QOL249" s="89"/>
      <c r="QON249" s="89"/>
      <c r="QOO249" s="89"/>
      <c r="QOQ249" s="89"/>
      <c r="QOT249" s="89"/>
      <c r="QOW249" s="89"/>
      <c r="QPH249" s="89"/>
      <c r="QPJ249" s="89"/>
      <c r="QPV249" s="89"/>
      <c r="QPY249" s="89"/>
      <c r="QQG249" s="89"/>
      <c r="QRA249" s="89"/>
      <c r="QRC249" s="89"/>
      <c r="QRD249" s="89"/>
      <c r="QRE249" s="89"/>
      <c r="QRF249" s="89"/>
      <c r="QRG249" s="89"/>
      <c r="QRH249" s="89"/>
      <c r="QRZ249" s="89"/>
      <c r="QSA249" s="89"/>
      <c r="QSD249" s="89"/>
      <c r="QSG249" s="89"/>
      <c r="QSI249" s="89"/>
      <c r="QSK249" s="89"/>
      <c r="QSN249" s="89"/>
      <c r="QSQ249" s="89"/>
      <c r="QST249" s="89"/>
      <c r="QSZ249" s="89"/>
      <c r="QTC249" s="89"/>
      <c r="QTF249" s="89"/>
      <c r="QTK249" s="89"/>
      <c r="QTY249" s="89"/>
      <c r="QTZ249" s="89"/>
      <c r="QUA249" s="89"/>
      <c r="QUB249" s="89"/>
      <c r="QUC249" s="89"/>
      <c r="QUD249" s="89"/>
      <c r="QUE249" s="89"/>
      <c r="QUF249" s="89"/>
      <c r="QUG249" s="89"/>
      <c r="QUH249" s="89"/>
      <c r="QUI249" s="89"/>
      <c r="QUJ249" s="89"/>
      <c r="QUK249" s="89"/>
      <c r="QUL249" s="89"/>
      <c r="QUM249" s="89"/>
      <c r="QUN249" s="89"/>
      <c r="QUO249" s="89"/>
      <c r="QUP249" s="89"/>
      <c r="QUQ249" s="89"/>
      <c r="QUR249" s="89"/>
      <c r="QUS249" s="89"/>
      <c r="QUT249" s="89"/>
      <c r="QUU249" s="89"/>
      <c r="QUV249" s="89"/>
      <c r="QUW249" s="89"/>
      <c r="QUX249" s="89"/>
      <c r="QUY249" s="89"/>
      <c r="QUZ249" s="89"/>
      <c r="QVA249" s="89"/>
      <c r="QVB249" s="89"/>
      <c r="QVC249" s="89"/>
      <c r="QVD249" s="89"/>
      <c r="QVE249" s="89"/>
      <c r="QVF249" s="89"/>
      <c r="QVG249" s="89"/>
      <c r="QVH249" s="89"/>
      <c r="QVI249" s="89"/>
      <c r="QVJ249" s="89"/>
      <c r="QVK249" s="89"/>
      <c r="QVN249" s="89"/>
      <c r="QVQ249" s="89"/>
      <c r="QVT249" s="89"/>
      <c r="QVW249" s="89"/>
      <c r="QVZ249" s="89"/>
      <c r="QWL249" s="89"/>
      <c r="QWO249" s="89"/>
      <c r="QWR249" s="89"/>
      <c r="QWU249" s="89"/>
      <c r="QXA249" s="89"/>
      <c r="QXD249" s="89"/>
      <c r="QXJ249" s="89"/>
      <c r="QXM249" s="89"/>
      <c r="QXP249" s="89"/>
      <c r="QXS249" s="89"/>
      <c r="QXY249" s="89"/>
      <c r="QYB249" s="89"/>
      <c r="QYH249" s="89"/>
      <c r="QYJ249" s="89"/>
      <c r="QYK249" s="89"/>
      <c r="QYM249" s="89"/>
      <c r="QYP249" s="89"/>
      <c r="QYS249" s="89"/>
      <c r="QZD249" s="89"/>
      <c r="QZF249" s="89"/>
      <c r="QZR249" s="89"/>
      <c r="QZU249" s="89"/>
      <c r="RAC249" s="89"/>
      <c r="RAW249" s="89"/>
      <c r="RAY249" s="89"/>
      <c r="RAZ249" s="89"/>
      <c r="RBA249" s="89"/>
      <c r="RBB249" s="89"/>
      <c r="RBC249" s="89"/>
      <c r="RBD249" s="89"/>
      <c r="RBV249" s="89"/>
      <c r="RBW249" s="89"/>
      <c r="RBZ249" s="89"/>
      <c r="RCC249" s="89"/>
      <c r="RCE249" s="89"/>
      <c r="RCG249" s="89"/>
      <c r="RCJ249" s="89"/>
      <c r="RCM249" s="89"/>
      <c r="RCP249" s="89"/>
      <c r="RCV249" s="89"/>
      <c r="RCY249" s="89"/>
      <c r="RDB249" s="89"/>
      <c r="RDG249" s="89"/>
      <c r="RDU249" s="89"/>
      <c r="RDV249" s="89"/>
      <c r="RDW249" s="89"/>
      <c r="RDX249" s="89"/>
      <c r="RDY249" s="89"/>
      <c r="RDZ249" s="89"/>
      <c r="REA249" s="89"/>
      <c r="REB249" s="89"/>
      <c r="REC249" s="89"/>
      <c r="RED249" s="89"/>
      <c r="REE249" s="89"/>
      <c r="REF249" s="89"/>
      <c r="REG249" s="89"/>
      <c r="REH249" s="89"/>
      <c r="REI249" s="89"/>
      <c r="REJ249" s="89"/>
      <c r="REK249" s="89"/>
      <c r="REL249" s="89"/>
      <c r="REM249" s="89"/>
      <c r="REN249" s="89"/>
      <c r="REO249" s="89"/>
      <c r="REP249" s="89"/>
      <c r="REQ249" s="89"/>
      <c r="RER249" s="89"/>
      <c r="RES249" s="89"/>
      <c r="RET249" s="89"/>
      <c r="REU249" s="89"/>
      <c r="REV249" s="89"/>
      <c r="REW249" s="89"/>
      <c r="REX249" s="89"/>
      <c r="REY249" s="89"/>
      <c r="REZ249" s="89"/>
      <c r="RFA249" s="89"/>
      <c r="RFB249" s="89"/>
      <c r="RFC249" s="89"/>
      <c r="RFD249" s="89"/>
      <c r="RFE249" s="89"/>
      <c r="RFF249" s="89"/>
      <c r="RFG249" s="89"/>
      <c r="RFJ249" s="89"/>
      <c r="RFM249" s="89"/>
      <c r="RFP249" s="89"/>
      <c r="RFS249" s="89"/>
      <c r="RFV249" s="89"/>
      <c r="RGH249" s="89"/>
      <c r="RGK249" s="89"/>
      <c r="RGN249" s="89"/>
      <c r="RGQ249" s="89"/>
      <c r="RGW249" s="89"/>
      <c r="RGZ249" s="89"/>
      <c r="RHF249" s="89"/>
      <c r="RHI249" s="89"/>
      <c r="RHL249" s="89"/>
      <c r="RHO249" s="89"/>
      <c r="RHU249" s="89"/>
      <c r="RHX249" s="89"/>
      <c r="RID249" s="89"/>
      <c r="RIF249" s="89"/>
      <c r="RIG249" s="89"/>
      <c r="RII249" s="89"/>
      <c r="RIL249" s="89"/>
      <c r="RIO249" s="89"/>
      <c r="RIZ249" s="89"/>
      <c r="RJB249" s="89"/>
      <c r="RJN249" s="89"/>
      <c r="RJQ249" s="89"/>
      <c r="RJY249" s="89"/>
      <c r="RKS249" s="89"/>
      <c r="RKU249" s="89"/>
      <c r="RKV249" s="89"/>
      <c r="RKW249" s="89"/>
      <c r="RKX249" s="89"/>
      <c r="RKY249" s="89"/>
      <c r="RKZ249" s="89"/>
      <c r="RLR249" s="89"/>
      <c r="RLS249" s="89"/>
      <c r="RLV249" s="89"/>
      <c r="RLY249" s="89"/>
      <c r="RMA249" s="89"/>
      <c r="RMC249" s="89"/>
      <c r="RMF249" s="89"/>
      <c r="RMI249" s="89"/>
      <c r="RML249" s="89"/>
      <c r="RMR249" s="89"/>
      <c r="RMU249" s="89"/>
      <c r="RMX249" s="89"/>
      <c r="RNC249" s="89"/>
      <c r="RNQ249" s="89"/>
      <c r="RNR249" s="89"/>
      <c r="RNS249" s="89"/>
      <c r="RNT249" s="89"/>
      <c r="RNU249" s="89"/>
      <c r="RNV249" s="89"/>
      <c r="RNW249" s="89"/>
      <c r="RNX249" s="89"/>
      <c r="RNY249" s="89"/>
      <c r="RNZ249" s="89"/>
      <c r="ROA249" s="89"/>
      <c r="ROB249" s="89"/>
      <c r="ROC249" s="89"/>
      <c r="ROD249" s="89"/>
      <c r="ROE249" s="89"/>
      <c r="ROF249" s="89"/>
      <c r="ROG249" s="89"/>
      <c r="ROH249" s="89"/>
      <c r="ROI249" s="89"/>
      <c r="ROJ249" s="89"/>
      <c r="ROK249" s="89"/>
      <c r="ROL249" s="89"/>
      <c r="ROM249" s="89"/>
      <c r="RON249" s="89"/>
      <c r="ROO249" s="89"/>
      <c r="ROP249" s="89"/>
      <c r="ROQ249" s="89"/>
      <c r="ROR249" s="89"/>
      <c r="ROS249" s="89"/>
      <c r="ROT249" s="89"/>
      <c r="ROU249" s="89"/>
      <c r="ROV249" s="89"/>
      <c r="ROW249" s="89"/>
      <c r="ROX249" s="89"/>
      <c r="ROY249" s="89"/>
      <c r="ROZ249" s="89"/>
      <c r="RPA249" s="89"/>
      <c r="RPB249" s="89"/>
      <c r="RPC249" s="89"/>
      <c r="RPF249" s="89"/>
      <c r="RPI249" s="89"/>
      <c r="RPL249" s="89"/>
      <c r="RPO249" s="89"/>
      <c r="RPR249" s="89"/>
      <c r="RQD249" s="89"/>
      <c r="RQG249" s="89"/>
      <c r="RQJ249" s="89"/>
      <c r="RQM249" s="89"/>
      <c r="RQS249" s="89"/>
      <c r="RQV249" s="89"/>
      <c r="RRB249" s="89"/>
      <c r="RRE249" s="89"/>
      <c r="RRH249" s="89"/>
      <c r="RRK249" s="89"/>
      <c r="RRQ249" s="89"/>
      <c r="RRT249" s="89"/>
      <c r="RRZ249" s="89"/>
      <c r="RSB249" s="89"/>
      <c r="RSC249" s="89"/>
      <c r="RSE249" s="89"/>
      <c r="RSH249" s="89"/>
      <c r="RSK249" s="89"/>
      <c r="RSV249" s="89"/>
      <c r="RSX249" s="89"/>
      <c r="RTJ249" s="89"/>
      <c r="RTM249" s="89"/>
      <c r="RTU249" s="89"/>
      <c r="RUO249" s="89"/>
      <c r="RUQ249" s="89"/>
      <c r="RUR249" s="89"/>
      <c r="RUS249" s="89"/>
      <c r="RUT249" s="89"/>
      <c r="RUU249" s="89"/>
      <c r="RUV249" s="89"/>
      <c r="RVN249" s="89"/>
      <c r="RVO249" s="89"/>
      <c r="RVR249" s="89"/>
      <c r="RVU249" s="89"/>
      <c r="RVW249" s="89"/>
      <c r="RVY249" s="89"/>
      <c r="RWB249" s="89"/>
      <c r="RWE249" s="89"/>
      <c r="RWH249" s="89"/>
      <c r="RWN249" s="89"/>
      <c r="RWQ249" s="89"/>
      <c r="RWT249" s="89"/>
      <c r="RWY249" s="89"/>
      <c r="RXM249" s="89"/>
      <c r="RXN249" s="89"/>
      <c r="RXO249" s="89"/>
      <c r="RXP249" s="89"/>
      <c r="RXQ249" s="89"/>
      <c r="RXR249" s="89"/>
      <c r="RXS249" s="89"/>
      <c r="RXT249" s="89"/>
      <c r="RXU249" s="89"/>
      <c r="RXV249" s="89"/>
      <c r="RXW249" s="89"/>
      <c r="RXX249" s="89"/>
      <c r="RXY249" s="89"/>
      <c r="RXZ249" s="89"/>
      <c r="RYA249" s="89"/>
      <c r="RYB249" s="89"/>
      <c r="RYC249" s="89"/>
      <c r="RYD249" s="89"/>
      <c r="RYE249" s="89"/>
      <c r="RYF249" s="89"/>
      <c r="RYG249" s="89"/>
      <c r="RYH249" s="89"/>
      <c r="RYI249" s="89"/>
      <c r="RYJ249" s="89"/>
      <c r="RYK249" s="89"/>
      <c r="RYL249" s="89"/>
      <c r="RYM249" s="89"/>
      <c r="RYN249" s="89"/>
      <c r="RYO249" s="89"/>
      <c r="RYP249" s="89"/>
      <c r="RYQ249" s="89"/>
      <c r="RYR249" s="89"/>
      <c r="RYS249" s="89"/>
      <c r="RYT249" s="89"/>
      <c r="RYU249" s="89"/>
      <c r="RYV249" s="89"/>
      <c r="RYW249" s="89"/>
      <c r="RYX249" s="89"/>
      <c r="RYY249" s="89"/>
      <c r="RZB249" s="89"/>
      <c r="RZE249" s="89"/>
      <c r="RZH249" s="89"/>
      <c r="RZK249" s="89"/>
      <c r="RZN249" s="89"/>
      <c r="RZZ249" s="89"/>
      <c r="SAC249" s="89"/>
      <c r="SAF249" s="89"/>
      <c r="SAI249" s="89"/>
      <c r="SAO249" s="89"/>
      <c r="SAR249" s="89"/>
      <c r="SAX249" s="89"/>
      <c r="SBA249" s="89"/>
      <c r="SBD249" s="89"/>
      <c r="SBG249" s="89"/>
      <c r="SBM249" s="89"/>
      <c r="SBP249" s="89"/>
      <c r="SBV249" s="89"/>
      <c r="SBX249" s="89"/>
      <c r="SBY249" s="89"/>
      <c r="SCA249" s="89"/>
      <c r="SCD249" s="89"/>
      <c r="SCG249" s="89"/>
      <c r="SCR249" s="89"/>
      <c r="SCT249" s="89"/>
      <c r="SDF249" s="89"/>
      <c r="SDI249" s="89"/>
      <c r="SDQ249" s="89"/>
      <c r="SEK249" s="89"/>
      <c r="SEM249" s="89"/>
      <c r="SEN249" s="89"/>
      <c r="SEO249" s="89"/>
      <c r="SEP249" s="89"/>
      <c r="SEQ249" s="89"/>
      <c r="SER249" s="89"/>
      <c r="SFJ249" s="89"/>
      <c r="SFK249" s="89"/>
      <c r="SFN249" s="89"/>
      <c r="SFQ249" s="89"/>
      <c r="SFS249" s="89"/>
      <c r="SFU249" s="89"/>
      <c r="SFX249" s="89"/>
      <c r="SGA249" s="89"/>
      <c r="SGD249" s="89"/>
      <c r="SGJ249" s="89"/>
      <c r="SGM249" s="89"/>
      <c r="SGP249" s="89"/>
      <c r="SGU249" s="89"/>
      <c r="SHI249" s="89"/>
      <c r="SHJ249" s="89"/>
      <c r="SHK249" s="89"/>
      <c r="SHL249" s="89"/>
      <c r="SHM249" s="89"/>
      <c r="SHN249" s="89"/>
      <c r="SHO249" s="89"/>
      <c r="SHP249" s="89"/>
      <c r="SHQ249" s="89"/>
      <c r="SHR249" s="89"/>
      <c r="SHS249" s="89"/>
      <c r="SHT249" s="89"/>
      <c r="SHU249" s="89"/>
      <c r="SHV249" s="89"/>
      <c r="SHW249" s="89"/>
      <c r="SHX249" s="89"/>
      <c r="SHY249" s="89"/>
      <c r="SHZ249" s="89"/>
      <c r="SIA249" s="89"/>
      <c r="SIB249" s="89"/>
      <c r="SIC249" s="89"/>
      <c r="SID249" s="89"/>
      <c r="SIE249" s="89"/>
      <c r="SIF249" s="89"/>
      <c r="SIG249" s="89"/>
      <c r="SIH249" s="89"/>
      <c r="SII249" s="89"/>
      <c r="SIJ249" s="89"/>
      <c r="SIK249" s="89"/>
      <c r="SIL249" s="89"/>
      <c r="SIM249" s="89"/>
      <c r="SIN249" s="89"/>
      <c r="SIO249" s="89"/>
      <c r="SIP249" s="89"/>
      <c r="SIQ249" s="89"/>
      <c r="SIR249" s="89"/>
      <c r="SIS249" s="89"/>
      <c r="SIT249" s="89"/>
      <c r="SIU249" s="89"/>
      <c r="SIX249" s="89"/>
      <c r="SJA249" s="89"/>
      <c r="SJD249" s="89"/>
      <c r="SJG249" s="89"/>
      <c r="SJJ249" s="89"/>
      <c r="SJV249" s="89"/>
      <c r="SJY249" s="89"/>
      <c r="SKB249" s="89"/>
      <c r="SKE249" s="89"/>
      <c r="SKK249" s="89"/>
      <c r="SKN249" s="89"/>
      <c r="SKT249" s="89"/>
      <c r="SKW249" s="89"/>
      <c r="SKZ249" s="89"/>
      <c r="SLC249" s="89"/>
      <c r="SLI249" s="89"/>
      <c r="SLL249" s="89"/>
      <c r="SLR249" s="89"/>
      <c r="SLT249" s="89"/>
      <c r="SLU249" s="89"/>
      <c r="SLW249" s="89"/>
      <c r="SLZ249" s="89"/>
      <c r="SMC249" s="89"/>
      <c r="SMN249" s="89"/>
      <c r="SMP249" s="89"/>
      <c r="SNB249" s="89"/>
      <c r="SNE249" s="89"/>
      <c r="SNM249" s="89"/>
      <c r="SOG249" s="89"/>
      <c r="SOI249" s="89"/>
      <c r="SOJ249" s="89"/>
      <c r="SOK249" s="89"/>
      <c r="SOL249" s="89"/>
      <c r="SOM249" s="89"/>
      <c r="SON249" s="89"/>
      <c r="SPF249" s="89"/>
      <c r="SPG249" s="89"/>
      <c r="SPJ249" s="89"/>
      <c r="SPM249" s="89"/>
      <c r="SPO249" s="89"/>
      <c r="SPQ249" s="89"/>
      <c r="SPT249" s="89"/>
      <c r="SPW249" s="89"/>
      <c r="SPZ249" s="89"/>
      <c r="SQF249" s="89"/>
      <c r="SQI249" s="89"/>
      <c r="SQL249" s="89"/>
      <c r="SQQ249" s="89"/>
      <c r="SRE249" s="89"/>
      <c r="SRF249" s="89"/>
      <c r="SRG249" s="89"/>
      <c r="SRH249" s="89"/>
      <c r="SRI249" s="89"/>
      <c r="SRJ249" s="89"/>
      <c r="SRK249" s="89"/>
      <c r="SRL249" s="89"/>
      <c r="SRM249" s="89"/>
      <c r="SRN249" s="89"/>
      <c r="SRO249" s="89"/>
      <c r="SRP249" s="89"/>
      <c r="SRQ249" s="89"/>
      <c r="SRR249" s="89"/>
      <c r="SRS249" s="89"/>
      <c r="SRT249" s="89"/>
      <c r="SRU249" s="89"/>
      <c r="SRV249" s="89"/>
      <c r="SRW249" s="89"/>
      <c r="SRX249" s="89"/>
      <c r="SRY249" s="89"/>
      <c r="SRZ249" s="89"/>
      <c r="SSA249" s="89"/>
      <c r="SSB249" s="89"/>
      <c r="SSC249" s="89"/>
      <c r="SSD249" s="89"/>
      <c r="SSE249" s="89"/>
      <c r="SSF249" s="89"/>
      <c r="SSG249" s="89"/>
      <c r="SSH249" s="89"/>
      <c r="SSI249" s="89"/>
      <c r="SSJ249" s="89"/>
      <c r="SSK249" s="89"/>
      <c r="SSL249" s="89"/>
      <c r="SSM249" s="89"/>
      <c r="SSN249" s="89"/>
      <c r="SSO249" s="89"/>
      <c r="SSP249" s="89"/>
      <c r="SSQ249" s="89"/>
      <c r="SST249" s="89"/>
      <c r="SSW249" s="89"/>
      <c r="SSZ249" s="89"/>
      <c r="STC249" s="89"/>
      <c r="STF249" s="89"/>
      <c r="STR249" s="89"/>
      <c r="STU249" s="89"/>
      <c r="STX249" s="89"/>
      <c r="SUA249" s="89"/>
      <c r="SUG249" s="89"/>
      <c r="SUJ249" s="89"/>
      <c r="SUP249" s="89"/>
      <c r="SUS249" s="89"/>
      <c r="SUV249" s="89"/>
      <c r="SUY249" s="89"/>
      <c r="SVE249" s="89"/>
      <c r="SVH249" s="89"/>
      <c r="SVN249" s="89"/>
      <c r="SVP249" s="89"/>
      <c r="SVQ249" s="89"/>
      <c r="SVS249" s="89"/>
      <c r="SVV249" s="89"/>
      <c r="SVY249" s="89"/>
      <c r="SWJ249" s="89"/>
      <c r="SWL249" s="89"/>
      <c r="SWX249" s="89"/>
      <c r="SXA249" s="89"/>
      <c r="SXI249" s="89"/>
      <c r="SYC249" s="89"/>
      <c r="SYE249" s="89"/>
      <c r="SYF249" s="89"/>
      <c r="SYG249" s="89"/>
      <c r="SYH249" s="89"/>
      <c r="SYI249" s="89"/>
      <c r="SYJ249" s="89"/>
      <c r="SZB249" s="89"/>
      <c r="SZC249" s="89"/>
      <c r="SZF249" s="89"/>
      <c r="SZI249" s="89"/>
      <c r="SZK249" s="89"/>
      <c r="SZM249" s="89"/>
      <c r="SZP249" s="89"/>
      <c r="SZS249" s="89"/>
      <c r="SZV249" s="89"/>
      <c r="TAB249" s="89"/>
      <c r="TAE249" s="89"/>
      <c r="TAH249" s="89"/>
      <c r="TAM249" s="89"/>
      <c r="TBA249" s="89"/>
      <c r="TBB249" s="89"/>
      <c r="TBC249" s="89"/>
      <c r="TBD249" s="89"/>
      <c r="TBE249" s="89"/>
      <c r="TBF249" s="89"/>
      <c r="TBG249" s="89"/>
      <c r="TBH249" s="89"/>
      <c r="TBI249" s="89"/>
      <c r="TBJ249" s="89"/>
      <c r="TBK249" s="89"/>
      <c r="TBL249" s="89"/>
      <c r="TBM249" s="89"/>
      <c r="TBN249" s="89"/>
      <c r="TBO249" s="89"/>
      <c r="TBP249" s="89"/>
      <c r="TBQ249" s="89"/>
      <c r="TBR249" s="89"/>
      <c r="TBS249" s="89"/>
      <c r="TBT249" s="89"/>
      <c r="TBU249" s="89"/>
      <c r="TBV249" s="89"/>
      <c r="TBW249" s="89"/>
      <c r="TBX249" s="89"/>
      <c r="TBY249" s="89"/>
      <c r="TBZ249" s="89"/>
      <c r="TCA249" s="89"/>
      <c r="TCB249" s="89"/>
      <c r="TCC249" s="89"/>
      <c r="TCD249" s="89"/>
      <c r="TCE249" s="89"/>
      <c r="TCF249" s="89"/>
      <c r="TCG249" s="89"/>
      <c r="TCH249" s="89"/>
      <c r="TCI249" s="89"/>
      <c r="TCJ249" s="89"/>
      <c r="TCK249" s="89"/>
      <c r="TCL249" s="89"/>
      <c r="TCM249" s="89"/>
      <c r="TCP249" s="89"/>
      <c r="TCS249" s="89"/>
      <c r="TCV249" s="89"/>
      <c r="TCY249" s="89"/>
      <c r="TDB249" s="89"/>
      <c r="TDN249" s="89"/>
      <c r="TDQ249" s="89"/>
      <c r="TDT249" s="89"/>
      <c r="TDW249" s="89"/>
      <c r="TEC249" s="89"/>
      <c r="TEF249" s="89"/>
      <c r="TEL249" s="89"/>
      <c r="TEO249" s="89"/>
      <c r="TER249" s="89"/>
      <c r="TEU249" s="89"/>
      <c r="TFA249" s="89"/>
      <c r="TFD249" s="89"/>
      <c r="TFJ249" s="89"/>
      <c r="TFL249" s="89"/>
      <c r="TFM249" s="89"/>
      <c r="TFO249" s="89"/>
      <c r="TFR249" s="89"/>
      <c r="TFU249" s="89"/>
      <c r="TGF249" s="89"/>
      <c r="TGH249" s="89"/>
      <c r="TGT249" s="89"/>
      <c r="TGW249" s="89"/>
      <c r="THE249" s="89"/>
      <c r="THY249" s="89"/>
      <c r="TIA249" s="89"/>
      <c r="TIB249" s="89"/>
      <c r="TIC249" s="89"/>
      <c r="TID249" s="89"/>
      <c r="TIE249" s="89"/>
      <c r="TIF249" s="89"/>
      <c r="TIX249" s="89"/>
      <c r="TIY249" s="89"/>
      <c r="TJB249" s="89"/>
      <c r="TJE249" s="89"/>
      <c r="TJG249" s="89"/>
      <c r="TJI249" s="89"/>
      <c r="TJL249" s="89"/>
      <c r="TJO249" s="89"/>
      <c r="TJR249" s="89"/>
      <c r="TJX249" s="89"/>
      <c r="TKA249" s="89"/>
      <c r="TKD249" s="89"/>
      <c r="TKI249" s="89"/>
      <c r="TKW249" s="89"/>
      <c r="TKX249" s="89"/>
      <c r="TKY249" s="89"/>
      <c r="TKZ249" s="89"/>
      <c r="TLA249" s="89"/>
      <c r="TLB249" s="89"/>
      <c r="TLC249" s="89"/>
      <c r="TLD249" s="89"/>
      <c r="TLE249" s="89"/>
      <c r="TLF249" s="89"/>
      <c r="TLG249" s="89"/>
      <c r="TLH249" s="89"/>
      <c r="TLI249" s="89"/>
      <c r="TLJ249" s="89"/>
      <c r="TLK249" s="89"/>
      <c r="TLL249" s="89"/>
      <c r="TLM249" s="89"/>
      <c r="TLN249" s="89"/>
      <c r="TLO249" s="89"/>
      <c r="TLP249" s="89"/>
      <c r="TLQ249" s="89"/>
      <c r="TLR249" s="89"/>
      <c r="TLS249" s="89"/>
      <c r="TLT249" s="89"/>
      <c r="TLU249" s="89"/>
      <c r="TLV249" s="89"/>
      <c r="TLW249" s="89"/>
      <c r="TLX249" s="89"/>
      <c r="TLY249" s="89"/>
      <c r="TLZ249" s="89"/>
      <c r="TMA249" s="89"/>
      <c r="TMB249" s="89"/>
      <c r="TMC249" s="89"/>
      <c r="TMD249" s="89"/>
      <c r="TME249" s="89"/>
      <c r="TMF249" s="89"/>
      <c r="TMG249" s="89"/>
      <c r="TMH249" s="89"/>
      <c r="TMI249" s="89"/>
      <c r="TML249" s="89"/>
      <c r="TMO249" s="89"/>
      <c r="TMR249" s="89"/>
      <c r="TMU249" s="89"/>
      <c r="TMX249" s="89"/>
      <c r="TNJ249" s="89"/>
      <c r="TNM249" s="89"/>
      <c r="TNP249" s="89"/>
      <c r="TNS249" s="89"/>
      <c r="TNY249" s="89"/>
      <c r="TOB249" s="89"/>
      <c r="TOH249" s="89"/>
      <c r="TOK249" s="89"/>
      <c r="TON249" s="89"/>
      <c r="TOQ249" s="89"/>
      <c r="TOW249" s="89"/>
      <c r="TOZ249" s="89"/>
      <c r="TPF249" s="89"/>
      <c r="TPH249" s="89"/>
      <c r="TPI249" s="89"/>
      <c r="TPK249" s="89"/>
      <c r="TPN249" s="89"/>
      <c r="TPQ249" s="89"/>
      <c r="TQB249" s="89"/>
      <c r="TQD249" s="89"/>
      <c r="TQP249" s="89"/>
      <c r="TQS249" s="89"/>
      <c r="TRA249" s="89"/>
      <c r="TRU249" s="89"/>
      <c r="TRW249" s="89"/>
      <c r="TRX249" s="89"/>
      <c r="TRY249" s="89"/>
      <c r="TRZ249" s="89"/>
      <c r="TSA249" s="89"/>
      <c r="TSB249" s="89"/>
      <c r="TST249" s="89"/>
      <c r="TSU249" s="89"/>
      <c r="TSX249" s="89"/>
      <c r="TTA249" s="89"/>
      <c r="TTC249" s="89"/>
      <c r="TTE249" s="89"/>
      <c r="TTH249" s="89"/>
      <c r="TTK249" s="89"/>
      <c r="TTN249" s="89"/>
      <c r="TTT249" s="89"/>
      <c r="TTW249" s="89"/>
      <c r="TTZ249" s="89"/>
      <c r="TUE249" s="89"/>
      <c r="TUS249" s="89"/>
      <c r="TUT249" s="89"/>
      <c r="TUU249" s="89"/>
      <c r="TUV249" s="89"/>
      <c r="TUW249" s="89"/>
      <c r="TUX249" s="89"/>
      <c r="TUY249" s="89"/>
      <c r="TUZ249" s="89"/>
      <c r="TVA249" s="89"/>
      <c r="TVB249" s="89"/>
      <c r="TVC249" s="89"/>
      <c r="TVD249" s="89"/>
      <c r="TVE249" s="89"/>
      <c r="TVF249" s="89"/>
      <c r="TVG249" s="89"/>
      <c r="TVH249" s="89"/>
      <c r="TVI249" s="89"/>
      <c r="TVJ249" s="89"/>
      <c r="TVK249" s="89"/>
      <c r="TVL249" s="89"/>
      <c r="TVM249" s="89"/>
      <c r="TVN249" s="89"/>
      <c r="TVO249" s="89"/>
      <c r="TVP249" s="89"/>
      <c r="TVQ249" s="89"/>
      <c r="TVR249" s="89"/>
      <c r="TVS249" s="89"/>
      <c r="TVT249" s="89"/>
      <c r="TVU249" s="89"/>
      <c r="TVV249" s="89"/>
      <c r="TVW249" s="89"/>
      <c r="TVX249" s="89"/>
      <c r="TVY249" s="89"/>
      <c r="TVZ249" s="89"/>
      <c r="TWA249" s="89"/>
      <c r="TWB249" s="89"/>
      <c r="TWC249" s="89"/>
      <c r="TWD249" s="89"/>
      <c r="TWE249" s="89"/>
      <c r="TWH249" s="89"/>
      <c r="TWK249" s="89"/>
      <c r="TWN249" s="89"/>
      <c r="TWQ249" s="89"/>
      <c r="TWT249" s="89"/>
      <c r="TXF249" s="89"/>
      <c r="TXI249" s="89"/>
      <c r="TXL249" s="89"/>
      <c r="TXO249" s="89"/>
      <c r="TXU249" s="89"/>
      <c r="TXX249" s="89"/>
      <c r="TYD249" s="89"/>
      <c r="TYG249" s="89"/>
      <c r="TYJ249" s="89"/>
      <c r="TYM249" s="89"/>
      <c r="TYS249" s="89"/>
      <c r="TYV249" s="89"/>
      <c r="TZB249" s="89"/>
      <c r="TZD249" s="89"/>
      <c r="TZE249" s="89"/>
      <c r="TZG249" s="89"/>
      <c r="TZJ249" s="89"/>
      <c r="TZM249" s="89"/>
      <c r="TZX249" s="89"/>
      <c r="TZZ249" s="89"/>
      <c r="UAL249" s="89"/>
      <c r="UAO249" s="89"/>
      <c r="UAW249" s="89"/>
      <c r="UBQ249" s="89"/>
      <c r="UBS249" s="89"/>
      <c r="UBT249" s="89"/>
      <c r="UBU249" s="89"/>
      <c r="UBV249" s="89"/>
      <c r="UBW249" s="89"/>
      <c r="UBX249" s="89"/>
      <c r="UCP249" s="89"/>
      <c r="UCQ249" s="89"/>
      <c r="UCT249" s="89"/>
      <c r="UCW249" s="89"/>
      <c r="UCY249" s="89"/>
      <c r="UDA249" s="89"/>
      <c r="UDD249" s="89"/>
      <c r="UDG249" s="89"/>
      <c r="UDJ249" s="89"/>
      <c r="UDP249" s="89"/>
      <c r="UDS249" s="89"/>
      <c r="UDV249" s="89"/>
      <c r="UEA249" s="89"/>
      <c r="UEO249" s="89"/>
      <c r="UEP249" s="89"/>
      <c r="UEQ249" s="89"/>
      <c r="UER249" s="89"/>
      <c r="UES249" s="89"/>
      <c r="UET249" s="89"/>
      <c r="UEU249" s="89"/>
      <c r="UEV249" s="89"/>
      <c r="UEW249" s="89"/>
      <c r="UEX249" s="89"/>
      <c r="UEY249" s="89"/>
      <c r="UEZ249" s="89"/>
      <c r="UFA249" s="89"/>
      <c r="UFB249" s="89"/>
      <c r="UFC249" s="89"/>
      <c r="UFD249" s="89"/>
      <c r="UFE249" s="89"/>
      <c r="UFF249" s="89"/>
      <c r="UFG249" s="89"/>
      <c r="UFH249" s="89"/>
      <c r="UFI249" s="89"/>
      <c r="UFJ249" s="89"/>
      <c r="UFK249" s="89"/>
      <c r="UFL249" s="89"/>
      <c r="UFM249" s="89"/>
      <c r="UFN249" s="89"/>
      <c r="UFO249" s="89"/>
      <c r="UFP249" s="89"/>
      <c r="UFQ249" s="89"/>
      <c r="UFR249" s="89"/>
      <c r="UFS249" s="89"/>
      <c r="UFT249" s="89"/>
      <c r="UFU249" s="89"/>
      <c r="UFV249" s="89"/>
      <c r="UFW249" s="89"/>
      <c r="UFX249" s="89"/>
      <c r="UFY249" s="89"/>
      <c r="UFZ249" s="89"/>
      <c r="UGA249" s="89"/>
      <c r="UGD249" s="89"/>
      <c r="UGG249" s="89"/>
      <c r="UGJ249" s="89"/>
      <c r="UGM249" s="89"/>
      <c r="UGP249" s="89"/>
      <c r="UHB249" s="89"/>
      <c r="UHE249" s="89"/>
      <c r="UHH249" s="89"/>
      <c r="UHK249" s="89"/>
      <c r="UHQ249" s="89"/>
      <c r="UHT249" s="89"/>
      <c r="UHZ249" s="89"/>
      <c r="UIC249" s="89"/>
      <c r="UIF249" s="89"/>
      <c r="UII249" s="89"/>
      <c r="UIO249" s="89"/>
      <c r="UIR249" s="89"/>
      <c r="UIX249" s="89"/>
      <c r="UIZ249" s="89"/>
      <c r="UJA249" s="89"/>
      <c r="UJC249" s="89"/>
      <c r="UJF249" s="89"/>
      <c r="UJI249" s="89"/>
      <c r="UJT249" s="89"/>
      <c r="UJV249" s="89"/>
      <c r="UKH249" s="89"/>
      <c r="UKK249" s="89"/>
      <c r="UKS249" s="89"/>
      <c r="ULM249" s="89"/>
      <c r="ULO249" s="89"/>
      <c r="ULP249" s="89"/>
      <c r="ULQ249" s="89"/>
      <c r="ULR249" s="89"/>
      <c r="ULS249" s="89"/>
      <c r="ULT249" s="89"/>
      <c r="UML249" s="89"/>
      <c r="UMM249" s="89"/>
      <c r="UMP249" s="89"/>
      <c r="UMS249" s="89"/>
      <c r="UMU249" s="89"/>
      <c r="UMW249" s="89"/>
      <c r="UMZ249" s="89"/>
      <c r="UNC249" s="89"/>
      <c r="UNF249" s="89"/>
      <c r="UNL249" s="89"/>
      <c r="UNO249" s="89"/>
      <c r="UNR249" s="89"/>
      <c r="UNW249" s="89"/>
      <c r="UOK249" s="89"/>
      <c r="UOL249" s="89"/>
      <c r="UOM249" s="89"/>
      <c r="UON249" s="89"/>
      <c r="UOO249" s="89"/>
      <c r="UOP249" s="89"/>
      <c r="UOQ249" s="89"/>
      <c r="UOR249" s="89"/>
      <c r="UOS249" s="89"/>
      <c r="UOT249" s="89"/>
      <c r="UOU249" s="89"/>
      <c r="UOV249" s="89"/>
      <c r="UOW249" s="89"/>
      <c r="UOX249" s="89"/>
      <c r="UOY249" s="89"/>
      <c r="UOZ249" s="89"/>
      <c r="UPA249" s="89"/>
      <c r="UPB249" s="89"/>
      <c r="UPC249" s="89"/>
      <c r="UPD249" s="89"/>
      <c r="UPE249" s="89"/>
      <c r="UPF249" s="89"/>
      <c r="UPG249" s="89"/>
      <c r="UPH249" s="89"/>
      <c r="UPI249" s="89"/>
      <c r="UPJ249" s="89"/>
      <c r="UPK249" s="89"/>
      <c r="UPL249" s="89"/>
      <c r="UPM249" s="89"/>
      <c r="UPN249" s="89"/>
      <c r="UPO249" s="89"/>
      <c r="UPP249" s="89"/>
      <c r="UPQ249" s="89"/>
      <c r="UPR249" s="89"/>
      <c r="UPS249" s="89"/>
      <c r="UPT249" s="89"/>
      <c r="UPU249" s="89"/>
      <c r="UPV249" s="89"/>
      <c r="UPW249" s="89"/>
      <c r="UPZ249" s="89"/>
      <c r="UQC249" s="89"/>
      <c r="UQF249" s="89"/>
      <c r="UQI249" s="89"/>
      <c r="UQL249" s="89"/>
      <c r="UQX249" s="89"/>
      <c r="URA249" s="89"/>
      <c r="URD249" s="89"/>
      <c r="URG249" s="89"/>
      <c r="URM249" s="89"/>
      <c r="URP249" s="89"/>
      <c r="URV249" s="89"/>
      <c r="URY249" s="89"/>
      <c r="USB249" s="89"/>
      <c r="USE249" s="89"/>
      <c r="USK249" s="89"/>
      <c r="USN249" s="89"/>
      <c r="UST249" s="89"/>
      <c r="USV249" s="89"/>
      <c r="USW249" s="89"/>
      <c r="USY249" s="89"/>
      <c r="UTB249" s="89"/>
      <c r="UTE249" s="89"/>
      <c r="UTP249" s="89"/>
      <c r="UTR249" s="89"/>
      <c r="UUD249" s="89"/>
      <c r="UUG249" s="89"/>
      <c r="UUO249" s="89"/>
      <c r="UVI249" s="89"/>
      <c r="UVK249" s="89"/>
      <c r="UVL249" s="89"/>
      <c r="UVM249" s="89"/>
      <c r="UVN249" s="89"/>
      <c r="UVO249" s="89"/>
      <c r="UVP249" s="89"/>
      <c r="UWH249" s="89"/>
      <c r="UWI249" s="89"/>
      <c r="UWL249" s="89"/>
      <c r="UWO249" s="89"/>
      <c r="UWQ249" s="89"/>
      <c r="UWS249" s="89"/>
      <c r="UWV249" s="89"/>
      <c r="UWY249" s="89"/>
      <c r="UXB249" s="89"/>
      <c r="UXH249" s="89"/>
      <c r="UXK249" s="89"/>
      <c r="UXN249" s="89"/>
      <c r="UXS249" s="89"/>
      <c r="UYG249" s="89"/>
      <c r="UYH249" s="89"/>
      <c r="UYI249" s="89"/>
      <c r="UYJ249" s="89"/>
      <c r="UYK249" s="89"/>
      <c r="UYL249" s="89"/>
      <c r="UYM249" s="89"/>
      <c r="UYN249" s="89"/>
      <c r="UYO249" s="89"/>
      <c r="UYP249" s="89"/>
      <c r="UYQ249" s="89"/>
      <c r="UYR249" s="89"/>
      <c r="UYS249" s="89"/>
      <c r="UYT249" s="89"/>
      <c r="UYU249" s="89"/>
      <c r="UYV249" s="89"/>
      <c r="UYW249" s="89"/>
      <c r="UYX249" s="89"/>
      <c r="UYY249" s="89"/>
      <c r="UYZ249" s="89"/>
      <c r="UZA249" s="89"/>
      <c r="UZB249" s="89"/>
      <c r="UZC249" s="89"/>
      <c r="UZD249" s="89"/>
      <c r="UZE249" s="89"/>
      <c r="UZF249" s="89"/>
      <c r="UZG249" s="89"/>
      <c r="UZH249" s="89"/>
      <c r="UZI249" s="89"/>
      <c r="UZJ249" s="89"/>
      <c r="UZK249" s="89"/>
      <c r="UZL249" s="89"/>
      <c r="UZM249" s="89"/>
      <c r="UZN249" s="89"/>
      <c r="UZO249" s="89"/>
      <c r="UZP249" s="89"/>
      <c r="UZQ249" s="89"/>
      <c r="UZR249" s="89"/>
      <c r="UZS249" s="89"/>
      <c r="UZV249" s="89"/>
      <c r="UZY249" s="89"/>
      <c r="VAB249" s="89"/>
      <c r="VAE249" s="89"/>
      <c r="VAH249" s="89"/>
      <c r="VAT249" s="89"/>
      <c r="VAW249" s="89"/>
      <c r="VAZ249" s="89"/>
      <c r="VBC249" s="89"/>
      <c r="VBI249" s="89"/>
      <c r="VBL249" s="89"/>
      <c r="VBR249" s="89"/>
      <c r="VBU249" s="89"/>
      <c r="VBX249" s="89"/>
      <c r="VCA249" s="89"/>
      <c r="VCG249" s="89"/>
      <c r="VCJ249" s="89"/>
      <c r="VCP249" s="89"/>
      <c r="VCR249" s="89"/>
      <c r="VCS249" s="89"/>
      <c r="VCU249" s="89"/>
      <c r="VCX249" s="89"/>
      <c r="VDA249" s="89"/>
      <c r="VDL249" s="89"/>
      <c r="VDN249" s="89"/>
      <c r="VDZ249" s="89"/>
      <c r="VEC249" s="89"/>
      <c r="VEK249" s="89"/>
      <c r="VFE249" s="89"/>
      <c r="VFG249" s="89"/>
      <c r="VFH249" s="89"/>
      <c r="VFI249" s="89"/>
      <c r="VFJ249" s="89"/>
      <c r="VFK249" s="89"/>
      <c r="VFL249" s="89"/>
      <c r="VGD249" s="89"/>
      <c r="VGE249" s="89"/>
      <c r="VGH249" s="89"/>
      <c r="VGK249" s="89"/>
      <c r="VGM249" s="89"/>
      <c r="VGO249" s="89"/>
      <c r="VGR249" s="89"/>
      <c r="VGU249" s="89"/>
      <c r="VGX249" s="89"/>
      <c r="VHD249" s="89"/>
      <c r="VHG249" s="89"/>
      <c r="VHJ249" s="89"/>
      <c r="VHO249" s="89"/>
      <c r="VIC249" s="89"/>
      <c r="VID249" s="89"/>
      <c r="VIE249" s="89"/>
      <c r="VIF249" s="89"/>
      <c r="VIG249" s="89"/>
      <c r="VIH249" s="89"/>
      <c r="VII249" s="89"/>
      <c r="VIJ249" s="89"/>
      <c r="VIK249" s="89"/>
      <c r="VIL249" s="89"/>
      <c r="VIM249" s="89"/>
      <c r="VIN249" s="89"/>
      <c r="VIO249" s="89"/>
      <c r="VIP249" s="89"/>
      <c r="VIQ249" s="89"/>
      <c r="VIR249" s="89"/>
      <c r="VIS249" s="89"/>
      <c r="VIT249" s="89"/>
      <c r="VIU249" s="89"/>
      <c r="VIV249" s="89"/>
      <c r="VIW249" s="89"/>
      <c r="VIX249" s="89"/>
      <c r="VIY249" s="89"/>
      <c r="VIZ249" s="89"/>
      <c r="VJA249" s="89"/>
      <c r="VJB249" s="89"/>
      <c r="VJC249" s="89"/>
      <c r="VJD249" s="89"/>
      <c r="VJE249" s="89"/>
      <c r="VJF249" s="89"/>
      <c r="VJG249" s="89"/>
      <c r="VJH249" s="89"/>
      <c r="VJI249" s="89"/>
      <c r="VJJ249" s="89"/>
      <c r="VJK249" s="89"/>
      <c r="VJL249" s="89"/>
      <c r="VJM249" s="89"/>
      <c r="VJN249" s="89"/>
      <c r="VJO249" s="89"/>
      <c r="VJR249" s="89"/>
      <c r="VJU249" s="89"/>
      <c r="VJX249" s="89"/>
      <c r="VKA249" s="89"/>
      <c r="VKD249" s="89"/>
      <c r="VKP249" s="89"/>
      <c r="VKS249" s="89"/>
      <c r="VKV249" s="89"/>
      <c r="VKY249" s="89"/>
      <c r="VLE249" s="89"/>
      <c r="VLH249" s="89"/>
      <c r="VLN249" s="89"/>
      <c r="VLQ249" s="89"/>
      <c r="VLT249" s="89"/>
      <c r="VLW249" s="89"/>
      <c r="VMC249" s="89"/>
      <c r="VMF249" s="89"/>
      <c r="VML249" s="89"/>
      <c r="VMN249" s="89"/>
      <c r="VMO249" s="89"/>
      <c r="VMQ249" s="89"/>
      <c r="VMT249" s="89"/>
      <c r="VMW249" s="89"/>
      <c r="VNH249" s="89"/>
      <c r="VNJ249" s="89"/>
      <c r="VNV249" s="89"/>
      <c r="VNY249" s="89"/>
      <c r="VOG249" s="89"/>
      <c r="VPA249" s="89"/>
      <c r="VPC249" s="89"/>
      <c r="VPD249" s="89"/>
      <c r="VPE249" s="89"/>
      <c r="VPF249" s="89"/>
      <c r="VPG249" s="89"/>
      <c r="VPH249" s="89"/>
      <c r="VPZ249" s="89"/>
      <c r="VQA249" s="89"/>
      <c r="VQD249" s="89"/>
      <c r="VQG249" s="89"/>
      <c r="VQI249" s="89"/>
      <c r="VQK249" s="89"/>
      <c r="VQN249" s="89"/>
      <c r="VQQ249" s="89"/>
      <c r="VQT249" s="89"/>
      <c r="VQZ249" s="89"/>
      <c r="VRC249" s="89"/>
      <c r="VRF249" s="89"/>
      <c r="VRK249" s="89"/>
      <c r="VRY249" s="89"/>
      <c r="VRZ249" s="89"/>
      <c r="VSA249" s="89"/>
      <c r="VSB249" s="89"/>
      <c r="VSC249" s="89"/>
      <c r="VSD249" s="89"/>
      <c r="VSE249" s="89"/>
      <c r="VSF249" s="89"/>
      <c r="VSG249" s="89"/>
      <c r="VSH249" s="89"/>
      <c r="VSI249" s="89"/>
      <c r="VSJ249" s="89"/>
      <c r="VSK249" s="89"/>
      <c r="VSL249" s="89"/>
      <c r="VSM249" s="89"/>
      <c r="VSN249" s="89"/>
      <c r="VSO249" s="89"/>
      <c r="VSP249" s="89"/>
      <c r="VSQ249" s="89"/>
      <c r="VSR249" s="89"/>
      <c r="VSS249" s="89"/>
      <c r="VST249" s="89"/>
      <c r="VSU249" s="89"/>
      <c r="VSV249" s="89"/>
      <c r="VSW249" s="89"/>
      <c r="VSX249" s="89"/>
      <c r="VSY249" s="89"/>
      <c r="VSZ249" s="89"/>
      <c r="VTA249" s="89"/>
      <c r="VTB249" s="89"/>
      <c r="VTC249" s="89"/>
      <c r="VTD249" s="89"/>
      <c r="VTE249" s="89"/>
      <c r="VTF249" s="89"/>
      <c r="VTG249" s="89"/>
      <c r="VTH249" s="89"/>
      <c r="VTI249" s="89"/>
      <c r="VTJ249" s="89"/>
      <c r="VTK249" s="89"/>
      <c r="VTN249" s="89"/>
      <c r="VTQ249" s="89"/>
      <c r="VTT249" s="89"/>
      <c r="VTW249" s="89"/>
      <c r="VTZ249" s="89"/>
      <c r="VUL249" s="89"/>
      <c r="VUO249" s="89"/>
      <c r="VUR249" s="89"/>
      <c r="VUU249" s="89"/>
      <c r="VVA249" s="89"/>
      <c r="VVD249" s="89"/>
      <c r="VVJ249" s="89"/>
      <c r="VVM249" s="89"/>
      <c r="VVP249" s="89"/>
      <c r="VVS249" s="89"/>
      <c r="VVY249" s="89"/>
      <c r="VWB249" s="89"/>
      <c r="VWH249" s="89"/>
      <c r="VWJ249" s="89"/>
      <c r="VWK249" s="89"/>
      <c r="VWM249" s="89"/>
      <c r="VWP249" s="89"/>
      <c r="VWS249" s="89"/>
      <c r="VXD249" s="89"/>
      <c r="VXF249" s="89"/>
      <c r="VXR249" s="89"/>
      <c r="VXU249" s="89"/>
      <c r="VYC249" s="89"/>
      <c r="VYW249" s="89"/>
      <c r="VYY249" s="89"/>
      <c r="VYZ249" s="89"/>
      <c r="VZA249" s="89"/>
      <c r="VZB249" s="89"/>
      <c r="VZC249" s="89"/>
      <c r="VZD249" s="89"/>
      <c r="VZV249" s="89"/>
      <c r="VZW249" s="89"/>
      <c r="VZZ249" s="89"/>
      <c r="WAC249" s="89"/>
      <c r="WAE249" s="89"/>
      <c r="WAG249" s="89"/>
      <c r="WAJ249" s="89"/>
      <c r="WAM249" s="89"/>
      <c r="WAP249" s="89"/>
      <c r="WAV249" s="89"/>
      <c r="WAY249" s="89"/>
      <c r="WBB249" s="89"/>
      <c r="WBG249" s="89"/>
      <c r="WBU249" s="89"/>
      <c r="WBV249" s="89"/>
      <c r="WBW249" s="89"/>
      <c r="WBX249" s="89"/>
      <c r="WBY249" s="89"/>
      <c r="WBZ249" s="89"/>
      <c r="WCA249" s="89"/>
      <c r="WCB249" s="89"/>
      <c r="WCC249" s="89"/>
      <c r="WCD249" s="89"/>
      <c r="WCE249" s="89"/>
      <c r="WCF249" s="89"/>
      <c r="WCG249" s="89"/>
      <c r="WCH249" s="89"/>
      <c r="WCI249" s="89"/>
      <c r="WCJ249" s="89"/>
      <c r="WCK249" s="89"/>
      <c r="WCL249" s="89"/>
      <c r="WCM249" s="89"/>
      <c r="WCN249" s="89"/>
      <c r="WCO249" s="89"/>
      <c r="WCP249" s="89"/>
      <c r="WCQ249" s="89"/>
      <c r="WCR249" s="89"/>
      <c r="WCS249" s="89"/>
      <c r="WCT249" s="89"/>
      <c r="WCU249" s="89"/>
      <c r="WCV249" s="89"/>
      <c r="WCW249" s="89"/>
      <c r="WCX249" s="89"/>
      <c r="WCY249" s="89"/>
      <c r="WCZ249" s="89"/>
      <c r="WDA249" s="89"/>
      <c r="WDB249" s="89"/>
      <c r="WDC249" s="89"/>
      <c r="WDD249" s="89"/>
      <c r="WDE249" s="89"/>
      <c r="WDF249" s="89"/>
      <c r="WDG249" s="89"/>
      <c r="WDJ249" s="89"/>
      <c r="WDM249" s="89"/>
      <c r="WDP249" s="89"/>
      <c r="WDS249" s="89"/>
      <c r="WDV249" s="89"/>
      <c r="WEH249" s="89"/>
      <c r="WEK249" s="89"/>
      <c r="WEN249" s="89"/>
      <c r="WEQ249" s="89"/>
      <c r="WEW249" s="89"/>
      <c r="WEZ249" s="89"/>
      <c r="WFF249" s="89"/>
      <c r="WFI249" s="89"/>
      <c r="WFL249" s="89"/>
      <c r="WFO249" s="89"/>
      <c r="WFU249" s="89"/>
      <c r="WFX249" s="89"/>
      <c r="WGD249" s="89"/>
      <c r="WGF249" s="89"/>
      <c r="WGG249" s="89"/>
      <c r="WGI249" s="89"/>
      <c r="WGL249" s="89"/>
      <c r="WGO249" s="89"/>
      <c r="WGZ249" s="89"/>
      <c r="WHB249" s="89"/>
      <c r="WHN249" s="89"/>
      <c r="WHQ249" s="89"/>
      <c r="WHY249" s="89"/>
      <c r="WIS249" s="89"/>
      <c r="WIU249" s="89"/>
      <c r="WIV249" s="89"/>
      <c r="WIW249" s="89"/>
      <c r="WIX249" s="89"/>
      <c r="WIY249" s="89"/>
      <c r="WIZ249" s="89"/>
      <c r="WJR249" s="89"/>
      <c r="WJS249" s="89"/>
      <c r="WJV249" s="89"/>
      <c r="WJY249" s="89"/>
      <c r="WKA249" s="89"/>
      <c r="WKC249" s="89"/>
      <c r="WKF249" s="89"/>
      <c r="WKI249" s="89"/>
      <c r="WKL249" s="89"/>
      <c r="WKR249" s="89"/>
      <c r="WKU249" s="89"/>
      <c r="WKX249" s="89"/>
      <c r="WLC249" s="89"/>
      <c r="WLQ249" s="89"/>
      <c r="WLR249" s="89"/>
      <c r="WLS249" s="89"/>
      <c r="WLT249" s="89"/>
      <c r="WLU249" s="89"/>
      <c r="WLV249" s="89"/>
      <c r="WLW249" s="89"/>
      <c r="WLX249" s="89"/>
      <c r="WLY249" s="89"/>
      <c r="WLZ249" s="89"/>
      <c r="WMA249" s="89"/>
      <c r="WMB249" s="89"/>
      <c r="WMC249" s="89"/>
      <c r="WMD249" s="89"/>
      <c r="WME249" s="89"/>
      <c r="WMF249" s="89"/>
      <c r="WMG249" s="89"/>
      <c r="WMH249" s="89"/>
      <c r="WMI249" s="89"/>
      <c r="WMJ249" s="89"/>
      <c r="WMK249" s="89"/>
      <c r="WML249" s="89"/>
      <c r="WMM249" s="89"/>
      <c r="WMN249" s="89"/>
      <c r="WMO249" s="89"/>
      <c r="WMP249" s="89"/>
      <c r="WMQ249" s="89"/>
      <c r="WMR249" s="89"/>
      <c r="WMS249" s="89"/>
      <c r="WMT249" s="89"/>
      <c r="WMU249" s="89"/>
      <c r="WMV249" s="89"/>
      <c r="WMW249" s="89"/>
      <c r="WMX249" s="89"/>
      <c r="WMY249" s="89"/>
      <c r="WMZ249" s="89"/>
      <c r="WNA249" s="89"/>
      <c r="WNB249" s="89"/>
      <c r="WNC249" s="89"/>
      <c r="WNF249" s="89"/>
      <c r="WNI249" s="89"/>
      <c r="WNL249" s="89"/>
      <c r="WNO249" s="89"/>
      <c r="WNR249" s="89"/>
      <c r="WOD249" s="89"/>
      <c r="WOG249" s="89"/>
      <c r="WOJ249" s="89"/>
      <c r="WOM249" s="89"/>
      <c r="WOS249" s="89"/>
      <c r="WOV249" s="89"/>
      <c r="WPB249" s="89"/>
      <c r="WPE249" s="89"/>
      <c r="WPH249" s="89"/>
      <c r="WPK249" s="89"/>
      <c r="WPQ249" s="89"/>
      <c r="WPT249" s="89"/>
      <c r="WPZ249" s="89"/>
      <c r="WQB249" s="89"/>
      <c r="WQC249" s="89"/>
      <c r="WQE249" s="89"/>
      <c r="WQH249" s="89"/>
      <c r="WQK249" s="89"/>
      <c r="WQV249" s="89"/>
      <c r="WQX249" s="89"/>
      <c r="WRJ249" s="89"/>
      <c r="WRM249" s="89"/>
      <c r="WRU249" s="89"/>
      <c r="WSO249" s="89"/>
      <c r="WSQ249" s="89"/>
      <c r="WSR249" s="89"/>
      <c r="WSS249" s="89"/>
      <c r="WST249" s="89"/>
      <c r="WSU249" s="89"/>
      <c r="WSV249" s="89"/>
      <c r="WTN249" s="89"/>
      <c r="WTO249" s="89"/>
      <c r="WTR249" s="89"/>
      <c r="WTU249" s="89"/>
      <c r="WTW249" s="89"/>
      <c r="WTY249" s="89"/>
      <c r="WUB249" s="89"/>
      <c r="WUE249" s="89"/>
      <c r="WUH249" s="89"/>
      <c r="WUN249" s="89"/>
      <c r="WUQ249" s="89"/>
      <c r="WUT249" s="89"/>
      <c r="WUY249" s="89"/>
    </row>
    <row r="250" spans="1:1015 1029:2039 2053:3063 3077:4087 4101:5111 5125:6135 6149:7159 7173:8183 8197:9207 9221:10231 10245:11255 11269:12279 12293:13303 13317:14327 14341:15351 15365:16119" s="45" customFormat="1" ht="20.25" hidden="1" customHeight="1">
      <c r="A250" s="8" t="s">
        <v>237</v>
      </c>
      <c r="B250" s="44" t="s">
        <v>329</v>
      </c>
      <c r="C250" s="5"/>
      <c r="D250" s="59"/>
      <c r="E250" s="50"/>
    </row>
    <row r="251" spans="1:1015 1029:2039 2053:3063 3077:4087 4101:5111 5125:6135 6149:7159 7173:8183 8197:9207 9221:10231 10245:11255 11269:12279 12293:13303 13317:14327 14341:15351 15365:16119" s="45" customFormat="1" ht="20.25" hidden="1" customHeight="1">
      <c r="A251" s="8" t="s">
        <v>222</v>
      </c>
      <c r="B251" s="44" t="s">
        <v>325</v>
      </c>
      <c r="C251" s="5"/>
      <c r="D251" s="59"/>
      <c r="E251" s="60"/>
    </row>
    <row r="252" spans="1:1015 1029:2039 2053:3063 3077:4087 4101:5111 5125:6135 6149:7159 7173:8183 8197:9207 9221:10231 10245:11255 11269:12279 12293:13303 13317:14327 14341:15351 15365:16119" s="45" customFormat="1" ht="20.25" hidden="1" customHeight="1">
      <c r="A252" s="8" t="s">
        <v>118</v>
      </c>
      <c r="B252" s="44"/>
      <c r="C252" s="5"/>
      <c r="D252" s="59"/>
      <c r="E252" s="60"/>
    </row>
    <row r="253" spans="1:1015 1029:2039 2053:3063 3077:4087 4101:5111 5125:6135 6149:7159 7173:8183 8197:9207 9221:10231 10245:11255 11269:12279 12293:13303 13317:14327 14341:15351 15365:16119" s="45" customFormat="1" ht="21.75" hidden="1" customHeight="1">
      <c r="A253" s="8" t="s">
        <v>238</v>
      </c>
      <c r="B253" s="44" t="s">
        <v>332</v>
      </c>
      <c r="C253" s="5"/>
      <c r="D253" s="59"/>
      <c r="E253" s="60"/>
    </row>
    <row r="254" spans="1:1015 1029:2039 2053:3063 3077:4087 4101:5111 5125:6135 6149:7159 7173:8183 8197:9207 9221:10231 10245:11255 11269:12279 12293:13303 13317:14327 14341:15351 15365:16119" s="45" customFormat="1" ht="21.75" hidden="1" customHeight="1">
      <c r="A254" s="8" t="s">
        <v>71</v>
      </c>
      <c r="B254" s="44" t="s">
        <v>325</v>
      </c>
      <c r="C254" s="5"/>
      <c r="D254" s="59"/>
      <c r="E254" s="60"/>
    </row>
    <row r="255" spans="1:1015 1029:2039 2053:3063 3077:4087 4101:5111 5125:6135 6149:7159 7173:8183 8197:9207 9221:10231 10245:11255 11269:12279 12293:13303 13317:14327 14341:15351 15365:16119" s="45" customFormat="1" ht="20.25" hidden="1" customHeight="1">
      <c r="A255" s="8" t="s">
        <v>72</v>
      </c>
      <c r="B255" s="44" t="s">
        <v>331</v>
      </c>
      <c r="C255" s="5"/>
      <c r="D255" s="59"/>
      <c r="E255" s="60"/>
    </row>
    <row r="256" spans="1:1015 1029:2039 2053:3063 3077:4087 4101:5111 5125:6135 6149:7159 7173:8183 8197:9207 9221:10231 10245:11255 11269:12279 12293:13303 13317:14327 14341:15351 15365:16119" s="45" customFormat="1" ht="20.25" hidden="1" customHeight="1">
      <c r="A256" s="8" t="s">
        <v>147</v>
      </c>
      <c r="B256" s="44" t="s">
        <v>329</v>
      </c>
      <c r="C256" s="5"/>
      <c r="D256" s="59"/>
      <c r="E256" s="60"/>
    </row>
    <row r="257" spans="1:1015 1029:2039 2053:3063 3077:4087 4101:5111 5125:6135 6149:7159 7173:8183 8197:9207 9221:10231 10245:11255 11269:12279 12293:13303 13317:14327 14341:15351 15365:16119" s="45" customFormat="1" ht="20.25" hidden="1" customHeight="1">
      <c r="A257" s="6" t="s">
        <v>304</v>
      </c>
      <c r="B257" s="44" t="s">
        <v>325</v>
      </c>
      <c r="C257" s="5"/>
      <c r="D257" s="59"/>
      <c r="E257" s="60"/>
    </row>
    <row r="258" spans="1:1015 1029:2039 2053:3063 3077:4087 4101:5111 5125:6135 6149:7159 7173:8183 8197:9207 9221:10231 10245:11255 11269:12279 12293:13303 13317:14327 14341:15351 15365:16119" s="45" customFormat="1" ht="20.25" hidden="1" customHeight="1">
      <c r="A258" s="4" t="s">
        <v>139</v>
      </c>
      <c r="B258" s="44" t="s">
        <v>325</v>
      </c>
      <c r="C258" s="9"/>
      <c r="D258" s="59"/>
      <c r="E258" s="60"/>
    </row>
    <row r="259" spans="1:1015 1029:2039 2053:3063 3077:4087 4101:5111 5125:6135 6149:7159 7173:8183 8197:9207 9221:10231 10245:11255 11269:12279 12293:13303 13317:14327 14341:15351 15365:16119" s="45" customFormat="1" ht="21.75" hidden="1" customHeight="1">
      <c r="A259" s="11" t="s">
        <v>239</v>
      </c>
      <c r="B259" s="44" t="s">
        <v>332</v>
      </c>
      <c r="C259" s="5"/>
      <c r="D259" s="59"/>
      <c r="E259" s="60"/>
    </row>
    <row r="260" spans="1:1015 1029:2039 2053:3063 3077:4087 4101:5111 5125:6135 6149:7159 7173:8183 8197:9207 9221:10231 10245:11255 11269:12279 12293:13303 13317:14327 14341:15351 15365:16119" s="45" customFormat="1" ht="20.25" hidden="1" customHeight="1">
      <c r="A260" s="11" t="s">
        <v>99</v>
      </c>
      <c r="B260" s="44" t="s">
        <v>330</v>
      </c>
      <c r="C260" s="5"/>
      <c r="D260" s="59"/>
      <c r="E260" s="60"/>
    </row>
    <row r="261" spans="1:1015 1029:2039 2053:3063 3077:4087 4101:5111 5125:6135 6149:7159 7173:8183 8197:9207 9221:10231 10245:11255 11269:12279 12293:13303 13317:14327 14341:15351 15365:16119" s="45" customFormat="1" ht="21.75" hidden="1" customHeight="1">
      <c r="A261" s="11" t="s">
        <v>100</v>
      </c>
      <c r="B261" s="44" t="s">
        <v>330</v>
      </c>
      <c r="C261" s="5"/>
      <c r="D261" s="59"/>
      <c r="E261" s="60"/>
    </row>
    <row r="262" spans="1:1015 1029:2039 2053:3063 3077:4087 4101:5111 5125:6135 6149:7159 7173:8183 8197:9207 9221:10231 10245:11255 11269:12279 12293:13303 13317:14327 14341:15351 15365:16119" s="45" customFormat="1" ht="20.25" hidden="1" customHeight="1">
      <c r="A262" s="8" t="s">
        <v>266</v>
      </c>
      <c r="B262" s="44" t="s">
        <v>325</v>
      </c>
      <c r="C262" s="5"/>
      <c r="D262" s="59"/>
      <c r="E262" s="60"/>
    </row>
    <row r="263" spans="1:1015 1029:2039 2053:3063 3077:4087 4101:5111 5125:6135 6149:7159 7173:8183 8197:9207 9221:10231 10245:11255 11269:12279 12293:13303 13317:14327 14341:15351 15365:16119" s="45" customFormat="1" ht="20.25" hidden="1" customHeight="1">
      <c r="A263" s="11" t="s">
        <v>267</v>
      </c>
      <c r="B263" s="44" t="s">
        <v>329</v>
      </c>
      <c r="C263" s="5"/>
      <c r="D263" s="59"/>
      <c r="E263" s="60"/>
    </row>
    <row r="264" spans="1:1015 1029:2039 2053:3063 3077:4087 4101:5111 5125:6135 6149:7159 7173:8183 8197:9207 9221:10231 10245:11255 11269:12279 12293:13303 13317:14327 14341:15351 15365:16119" s="45" customFormat="1" ht="21.75" hidden="1" customHeight="1">
      <c r="A264" s="8" t="s">
        <v>310</v>
      </c>
      <c r="B264" s="44" t="s">
        <v>325</v>
      </c>
      <c r="C264" s="5"/>
      <c r="D264" s="59"/>
      <c r="E264" s="60"/>
    </row>
    <row r="265" spans="1:1015 1029:2039 2053:3063 3077:4087 4101:5111 5125:6135 6149:7159 7173:8183 8197:9207 9221:10231 10245:11255 11269:12279 12293:13303 13317:14327 14341:15351 15365:16119" s="45" customFormat="1" ht="21.75" customHeight="1">
      <c r="A265" s="8" t="s">
        <v>282</v>
      </c>
      <c r="B265" s="82" t="s">
        <v>325</v>
      </c>
      <c r="C265" s="5">
        <v>20</v>
      </c>
      <c r="D265" s="59">
        <v>7000</v>
      </c>
      <c r="E265" s="83">
        <f>+D265*C265</f>
        <v>140000</v>
      </c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T265" s="89"/>
      <c r="AW265" s="89"/>
      <c r="AZ265" s="89"/>
      <c r="BC265" s="89"/>
      <c r="BF265" s="89"/>
      <c r="BR265" s="89"/>
      <c r="BU265" s="89"/>
      <c r="BX265" s="89"/>
      <c r="CA265" s="89"/>
      <c r="CG265" s="89"/>
      <c r="CJ265" s="89"/>
      <c r="CP265" s="89"/>
      <c r="CS265" s="89"/>
      <c r="CV265" s="89"/>
      <c r="CY265" s="89"/>
      <c r="DE265" s="89"/>
      <c r="DH265" s="89"/>
      <c r="DN265" s="89"/>
      <c r="DP265" s="89"/>
      <c r="DQ265" s="89"/>
      <c r="DS265" s="89"/>
      <c r="DV265" s="89"/>
      <c r="DY265" s="89"/>
      <c r="EJ265" s="89"/>
      <c r="EL265" s="89"/>
      <c r="EX265" s="89"/>
      <c r="FA265" s="89"/>
      <c r="FI265" s="89"/>
      <c r="GC265" s="89"/>
      <c r="GE265" s="89"/>
      <c r="GF265" s="89"/>
      <c r="GG265" s="89"/>
      <c r="GH265" s="89"/>
      <c r="GI265" s="89"/>
      <c r="GJ265" s="89"/>
      <c r="HB265" s="89"/>
      <c r="HC265" s="89"/>
      <c r="HF265" s="89"/>
      <c r="HI265" s="89"/>
      <c r="HK265" s="89"/>
      <c r="HM265" s="89"/>
      <c r="HP265" s="89"/>
      <c r="HS265" s="89"/>
      <c r="HV265" s="89"/>
      <c r="IB265" s="89"/>
      <c r="IE265" s="89"/>
      <c r="IH265" s="89"/>
      <c r="IM265" s="89"/>
      <c r="JA265" s="89"/>
      <c r="JB265" s="89"/>
      <c r="JC265" s="89"/>
      <c r="JD265" s="89"/>
      <c r="JE265" s="89"/>
      <c r="JF265" s="89"/>
      <c r="JG265" s="89"/>
      <c r="JH265" s="89"/>
      <c r="JI265" s="89"/>
      <c r="JJ265" s="89"/>
      <c r="JK265" s="89"/>
      <c r="JL265" s="89"/>
      <c r="JM265" s="89"/>
      <c r="JN265" s="89"/>
      <c r="JO265" s="89"/>
      <c r="JP265" s="89"/>
      <c r="JQ265" s="89"/>
      <c r="JR265" s="89"/>
      <c r="JS265" s="89"/>
      <c r="JT265" s="89"/>
      <c r="JU265" s="89"/>
      <c r="JV265" s="89"/>
      <c r="JW265" s="89"/>
      <c r="JX265" s="89"/>
      <c r="JY265" s="89"/>
      <c r="JZ265" s="89"/>
      <c r="KA265" s="89"/>
      <c r="KB265" s="89"/>
      <c r="KC265" s="89"/>
      <c r="KD265" s="89"/>
      <c r="KE265" s="89"/>
      <c r="KF265" s="89"/>
      <c r="KG265" s="89"/>
      <c r="KH265" s="89"/>
      <c r="KI265" s="89"/>
      <c r="KJ265" s="89"/>
      <c r="KK265" s="89"/>
      <c r="KL265" s="89"/>
      <c r="KM265" s="89"/>
      <c r="KP265" s="89"/>
      <c r="KS265" s="89"/>
      <c r="KV265" s="89"/>
      <c r="KY265" s="89"/>
      <c r="LB265" s="89"/>
      <c r="LN265" s="89"/>
      <c r="LQ265" s="89"/>
      <c r="LT265" s="89"/>
      <c r="LW265" s="89"/>
      <c r="MC265" s="89"/>
      <c r="MF265" s="89"/>
      <c r="ML265" s="89"/>
      <c r="MO265" s="89"/>
      <c r="MR265" s="89"/>
      <c r="MU265" s="89"/>
      <c r="NA265" s="89"/>
      <c r="ND265" s="89"/>
      <c r="NJ265" s="89"/>
      <c r="NL265" s="89"/>
      <c r="NM265" s="89"/>
      <c r="NO265" s="89"/>
      <c r="NR265" s="89"/>
      <c r="NU265" s="89"/>
      <c r="OF265" s="89"/>
      <c r="OH265" s="89"/>
      <c r="OT265" s="89"/>
      <c r="OW265" s="89"/>
      <c r="PE265" s="89"/>
      <c r="PY265" s="89"/>
      <c r="QA265" s="89"/>
      <c r="QB265" s="89"/>
      <c r="QC265" s="89"/>
      <c r="QD265" s="89"/>
      <c r="QE265" s="89"/>
      <c r="QF265" s="89"/>
      <c r="QX265" s="89"/>
      <c r="QY265" s="89"/>
      <c r="RB265" s="89"/>
      <c r="RE265" s="89"/>
      <c r="RG265" s="89"/>
      <c r="RI265" s="89"/>
      <c r="RL265" s="89"/>
      <c r="RO265" s="89"/>
      <c r="RR265" s="89"/>
      <c r="RX265" s="89"/>
      <c r="SA265" s="89"/>
      <c r="SD265" s="89"/>
      <c r="SI265" s="89"/>
      <c r="SW265" s="89"/>
      <c r="SX265" s="89"/>
      <c r="SY265" s="89"/>
      <c r="SZ265" s="89"/>
      <c r="TA265" s="89"/>
      <c r="TB265" s="89"/>
      <c r="TC265" s="89"/>
      <c r="TD265" s="89"/>
      <c r="TE265" s="89"/>
      <c r="TF265" s="89"/>
      <c r="TG265" s="89"/>
      <c r="TH265" s="89"/>
      <c r="TI265" s="89"/>
      <c r="TJ265" s="89"/>
      <c r="TK265" s="89"/>
      <c r="TL265" s="89"/>
      <c r="TM265" s="89"/>
      <c r="TN265" s="89"/>
      <c r="TO265" s="89"/>
      <c r="TP265" s="89"/>
      <c r="TQ265" s="89"/>
      <c r="TR265" s="89"/>
      <c r="TS265" s="89"/>
      <c r="TT265" s="89"/>
      <c r="TU265" s="89"/>
      <c r="TV265" s="89"/>
      <c r="TW265" s="89"/>
      <c r="TX265" s="89"/>
      <c r="TY265" s="89"/>
      <c r="TZ265" s="89"/>
      <c r="UA265" s="89"/>
      <c r="UB265" s="89"/>
      <c r="UC265" s="89"/>
      <c r="UD265" s="89"/>
      <c r="UE265" s="89"/>
      <c r="UF265" s="89"/>
      <c r="UG265" s="89"/>
      <c r="UH265" s="89"/>
      <c r="UI265" s="89"/>
      <c r="UL265" s="89"/>
      <c r="UO265" s="89"/>
      <c r="UR265" s="89"/>
      <c r="UU265" s="89"/>
      <c r="UX265" s="89"/>
      <c r="VJ265" s="89"/>
      <c r="VM265" s="89"/>
      <c r="VP265" s="89"/>
      <c r="VS265" s="89"/>
      <c r="VY265" s="89"/>
      <c r="WB265" s="89"/>
      <c r="WH265" s="89"/>
      <c r="WK265" s="89"/>
      <c r="WN265" s="89"/>
      <c r="WQ265" s="89"/>
      <c r="WW265" s="89"/>
      <c r="WZ265" s="89"/>
      <c r="XF265" s="89"/>
      <c r="XH265" s="89"/>
      <c r="XI265" s="89"/>
      <c r="XK265" s="89"/>
      <c r="XN265" s="89"/>
      <c r="XQ265" s="89"/>
      <c r="YB265" s="89"/>
      <c r="YD265" s="89"/>
      <c r="YP265" s="89"/>
      <c r="YS265" s="89"/>
      <c r="ZA265" s="89"/>
      <c r="ZU265" s="89"/>
      <c r="ZW265" s="89"/>
      <c r="ZX265" s="89"/>
      <c r="ZY265" s="89"/>
      <c r="ZZ265" s="89"/>
      <c r="AAA265" s="89"/>
      <c r="AAB265" s="89"/>
      <c r="AAT265" s="89"/>
      <c r="AAU265" s="89"/>
      <c r="AAX265" s="89"/>
      <c r="ABA265" s="89"/>
      <c r="ABC265" s="89"/>
      <c r="ABE265" s="89"/>
      <c r="ABH265" s="89"/>
      <c r="ABK265" s="89"/>
      <c r="ABN265" s="89"/>
      <c r="ABT265" s="89"/>
      <c r="ABW265" s="89"/>
      <c r="ABZ265" s="89"/>
      <c r="ACE265" s="89"/>
      <c r="ACS265" s="89"/>
      <c r="ACT265" s="89"/>
      <c r="ACU265" s="89"/>
      <c r="ACV265" s="89"/>
      <c r="ACW265" s="89"/>
      <c r="ACX265" s="89"/>
      <c r="ACY265" s="89"/>
      <c r="ACZ265" s="89"/>
      <c r="ADA265" s="89"/>
      <c r="ADB265" s="89"/>
      <c r="ADC265" s="89"/>
      <c r="ADD265" s="89"/>
      <c r="ADE265" s="89"/>
      <c r="ADF265" s="89"/>
      <c r="ADG265" s="89"/>
      <c r="ADH265" s="89"/>
      <c r="ADI265" s="89"/>
      <c r="ADJ265" s="89"/>
      <c r="ADK265" s="89"/>
      <c r="ADL265" s="89"/>
      <c r="ADM265" s="89"/>
      <c r="ADN265" s="89"/>
      <c r="ADO265" s="89"/>
      <c r="ADP265" s="89"/>
      <c r="ADQ265" s="89"/>
      <c r="ADR265" s="89"/>
      <c r="ADS265" s="89"/>
      <c r="ADT265" s="89"/>
      <c r="ADU265" s="89"/>
      <c r="ADV265" s="89"/>
      <c r="ADW265" s="89"/>
      <c r="ADX265" s="89"/>
      <c r="ADY265" s="89"/>
      <c r="ADZ265" s="89"/>
      <c r="AEA265" s="89"/>
      <c r="AEB265" s="89"/>
      <c r="AEC265" s="89"/>
      <c r="AED265" s="89"/>
      <c r="AEE265" s="89"/>
      <c r="AEH265" s="89"/>
      <c r="AEK265" s="89"/>
      <c r="AEN265" s="89"/>
      <c r="AEQ265" s="89"/>
      <c r="AET265" s="89"/>
      <c r="AFF265" s="89"/>
      <c r="AFI265" s="89"/>
      <c r="AFL265" s="89"/>
      <c r="AFO265" s="89"/>
      <c r="AFU265" s="89"/>
      <c r="AFX265" s="89"/>
      <c r="AGD265" s="89"/>
      <c r="AGG265" s="89"/>
      <c r="AGJ265" s="89"/>
      <c r="AGM265" s="89"/>
      <c r="AGS265" s="89"/>
      <c r="AGV265" s="89"/>
      <c r="AHB265" s="89"/>
      <c r="AHD265" s="89"/>
      <c r="AHE265" s="89"/>
      <c r="AHG265" s="89"/>
      <c r="AHJ265" s="89"/>
      <c r="AHM265" s="89"/>
      <c r="AHX265" s="89"/>
      <c r="AHZ265" s="89"/>
      <c r="AIL265" s="89"/>
      <c r="AIO265" s="89"/>
      <c r="AIW265" s="89"/>
      <c r="AJQ265" s="89"/>
      <c r="AJS265" s="89"/>
      <c r="AJT265" s="89"/>
      <c r="AJU265" s="89"/>
      <c r="AJV265" s="89"/>
      <c r="AJW265" s="89"/>
      <c r="AJX265" s="89"/>
      <c r="AKP265" s="89"/>
      <c r="AKQ265" s="89"/>
      <c r="AKT265" s="89"/>
      <c r="AKW265" s="89"/>
      <c r="AKY265" s="89"/>
      <c r="ALA265" s="89"/>
      <c r="ALD265" s="89"/>
      <c r="ALG265" s="89"/>
      <c r="ALJ265" s="89"/>
      <c r="ALP265" s="89"/>
      <c r="ALS265" s="89"/>
      <c r="ALV265" s="89"/>
      <c r="AMA265" s="89"/>
      <c r="AMO265" s="89"/>
      <c r="AMP265" s="89"/>
      <c r="AMQ265" s="89"/>
      <c r="AMR265" s="89"/>
      <c r="AMS265" s="89"/>
      <c r="AMT265" s="89"/>
      <c r="AMU265" s="89"/>
      <c r="AMV265" s="89"/>
      <c r="AMW265" s="89"/>
      <c r="AMX265" s="89"/>
      <c r="AMY265" s="89"/>
      <c r="AMZ265" s="89"/>
      <c r="ANA265" s="89"/>
      <c r="ANB265" s="89"/>
      <c r="ANC265" s="89"/>
      <c r="AND265" s="89"/>
      <c r="ANE265" s="89"/>
      <c r="ANF265" s="89"/>
      <c r="ANG265" s="89"/>
      <c r="ANH265" s="89"/>
      <c r="ANI265" s="89"/>
      <c r="ANJ265" s="89"/>
      <c r="ANK265" s="89"/>
      <c r="ANL265" s="89"/>
      <c r="ANM265" s="89"/>
      <c r="ANN265" s="89"/>
      <c r="ANO265" s="89"/>
      <c r="ANP265" s="89"/>
      <c r="ANQ265" s="89"/>
      <c r="ANR265" s="89"/>
      <c r="ANS265" s="89"/>
      <c r="ANT265" s="89"/>
      <c r="ANU265" s="89"/>
      <c r="ANV265" s="89"/>
      <c r="ANW265" s="89"/>
      <c r="ANX265" s="89"/>
      <c r="ANY265" s="89"/>
      <c r="ANZ265" s="89"/>
      <c r="AOA265" s="89"/>
      <c r="AOD265" s="89"/>
      <c r="AOG265" s="89"/>
      <c r="AOJ265" s="89"/>
      <c r="AOM265" s="89"/>
      <c r="AOP265" s="89"/>
      <c r="APB265" s="89"/>
      <c r="APE265" s="89"/>
      <c r="APH265" s="89"/>
      <c r="APK265" s="89"/>
      <c r="APQ265" s="89"/>
      <c r="APT265" s="89"/>
      <c r="APZ265" s="89"/>
      <c r="AQC265" s="89"/>
      <c r="AQF265" s="89"/>
      <c r="AQI265" s="89"/>
      <c r="AQO265" s="89"/>
      <c r="AQR265" s="89"/>
      <c r="AQX265" s="89"/>
      <c r="AQZ265" s="89"/>
      <c r="ARA265" s="89"/>
      <c r="ARC265" s="89"/>
      <c r="ARF265" s="89"/>
      <c r="ARI265" s="89"/>
      <c r="ART265" s="89"/>
      <c r="ARV265" s="89"/>
      <c r="ASH265" s="89"/>
      <c r="ASK265" s="89"/>
      <c r="ASS265" s="89"/>
      <c r="ATM265" s="89"/>
      <c r="ATO265" s="89"/>
      <c r="ATP265" s="89"/>
      <c r="ATQ265" s="89"/>
      <c r="ATR265" s="89"/>
      <c r="ATS265" s="89"/>
      <c r="ATT265" s="89"/>
      <c r="AUL265" s="89"/>
      <c r="AUM265" s="89"/>
      <c r="AUP265" s="89"/>
      <c r="AUS265" s="89"/>
      <c r="AUU265" s="89"/>
      <c r="AUW265" s="89"/>
      <c r="AUZ265" s="89"/>
      <c r="AVC265" s="89"/>
      <c r="AVF265" s="89"/>
      <c r="AVL265" s="89"/>
      <c r="AVO265" s="89"/>
      <c r="AVR265" s="89"/>
      <c r="AVW265" s="89"/>
      <c r="AWK265" s="89"/>
      <c r="AWL265" s="89"/>
      <c r="AWM265" s="89"/>
      <c r="AWN265" s="89"/>
      <c r="AWO265" s="89"/>
      <c r="AWP265" s="89"/>
      <c r="AWQ265" s="89"/>
      <c r="AWR265" s="89"/>
      <c r="AWS265" s="89"/>
      <c r="AWT265" s="89"/>
      <c r="AWU265" s="89"/>
      <c r="AWV265" s="89"/>
      <c r="AWW265" s="89"/>
      <c r="AWX265" s="89"/>
      <c r="AWY265" s="89"/>
      <c r="AWZ265" s="89"/>
      <c r="AXA265" s="89"/>
      <c r="AXB265" s="89"/>
      <c r="AXC265" s="89"/>
      <c r="AXD265" s="89"/>
      <c r="AXE265" s="89"/>
      <c r="AXF265" s="89"/>
      <c r="AXG265" s="89"/>
      <c r="AXH265" s="89"/>
      <c r="AXI265" s="89"/>
      <c r="AXJ265" s="89"/>
      <c r="AXK265" s="89"/>
      <c r="AXL265" s="89"/>
      <c r="AXM265" s="89"/>
      <c r="AXN265" s="89"/>
      <c r="AXO265" s="89"/>
      <c r="AXP265" s="89"/>
      <c r="AXQ265" s="89"/>
      <c r="AXR265" s="89"/>
      <c r="AXS265" s="89"/>
      <c r="AXT265" s="89"/>
      <c r="AXU265" s="89"/>
      <c r="AXV265" s="89"/>
      <c r="AXW265" s="89"/>
      <c r="AXZ265" s="89"/>
      <c r="AYC265" s="89"/>
      <c r="AYF265" s="89"/>
      <c r="AYI265" s="89"/>
      <c r="AYL265" s="89"/>
      <c r="AYX265" s="89"/>
      <c r="AZA265" s="89"/>
      <c r="AZD265" s="89"/>
      <c r="AZG265" s="89"/>
      <c r="AZM265" s="89"/>
      <c r="AZP265" s="89"/>
      <c r="AZV265" s="89"/>
      <c r="AZY265" s="89"/>
      <c r="BAB265" s="89"/>
      <c r="BAE265" s="89"/>
      <c r="BAK265" s="89"/>
      <c r="BAN265" s="89"/>
      <c r="BAT265" s="89"/>
      <c r="BAV265" s="89"/>
      <c r="BAW265" s="89"/>
      <c r="BAY265" s="89"/>
      <c r="BBB265" s="89"/>
      <c r="BBE265" s="89"/>
      <c r="BBP265" s="89"/>
      <c r="BBR265" s="89"/>
      <c r="BCD265" s="89"/>
      <c r="BCG265" s="89"/>
      <c r="BCO265" s="89"/>
      <c r="BDI265" s="89"/>
      <c r="BDK265" s="89"/>
      <c r="BDL265" s="89"/>
      <c r="BDM265" s="89"/>
      <c r="BDN265" s="89"/>
      <c r="BDO265" s="89"/>
      <c r="BDP265" s="89"/>
      <c r="BEH265" s="89"/>
      <c r="BEI265" s="89"/>
      <c r="BEL265" s="89"/>
      <c r="BEO265" s="89"/>
      <c r="BEQ265" s="89"/>
      <c r="BES265" s="89"/>
      <c r="BEV265" s="89"/>
      <c r="BEY265" s="89"/>
      <c r="BFB265" s="89"/>
      <c r="BFH265" s="89"/>
      <c r="BFK265" s="89"/>
      <c r="BFN265" s="89"/>
      <c r="BFS265" s="89"/>
      <c r="BGG265" s="89"/>
      <c r="BGH265" s="89"/>
      <c r="BGI265" s="89"/>
      <c r="BGJ265" s="89"/>
      <c r="BGK265" s="89"/>
      <c r="BGL265" s="89"/>
      <c r="BGM265" s="89"/>
      <c r="BGN265" s="89"/>
      <c r="BGO265" s="89"/>
      <c r="BGP265" s="89"/>
      <c r="BGQ265" s="89"/>
      <c r="BGR265" s="89"/>
      <c r="BGS265" s="89"/>
      <c r="BGT265" s="89"/>
      <c r="BGU265" s="89"/>
      <c r="BGV265" s="89"/>
      <c r="BGW265" s="89"/>
      <c r="BGX265" s="89"/>
      <c r="BGY265" s="89"/>
      <c r="BGZ265" s="89"/>
      <c r="BHA265" s="89"/>
      <c r="BHB265" s="89"/>
      <c r="BHC265" s="89"/>
      <c r="BHD265" s="89"/>
      <c r="BHE265" s="89"/>
      <c r="BHF265" s="89"/>
      <c r="BHG265" s="89"/>
      <c r="BHH265" s="89"/>
      <c r="BHI265" s="89"/>
      <c r="BHJ265" s="89"/>
      <c r="BHK265" s="89"/>
      <c r="BHL265" s="89"/>
      <c r="BHM265" s="89"/>
      <c r="BHN265" s="89"/>
      <c r="BHO265" s="89"/>
      <c r="BHP265" s="89"/>
      <c r="BHQ265" s="89"/>
      <c r="BHR265" s="89"/>
      <c r="BHS265" s="89"/>
      <c r="BHV265" s="89"/>
      <c r="BHY265" s="89"/>
      <c r="BIB265" s="89"/>
      <c r="BIE265" s="89"/>
      <c r="BIH265" s="89"/>
      <c r="BIT265" s="89"/>
      <c r="BIW265" s="89"/>
      <c r="BIZ265" s="89"/>
      <c r="BJC265" s="89"/>
      <c r="BJI265" s="89"/>
      <c r="BJL265" s="89"/>
      <c r="BJR265" s="89"/>
      <c r="BJU265" s="89"/>
      <c r="BJX265" s="89"/>
      <c r="BKA265" s="89"/>
      <c r="BKG265" s="89"/>
      <c r="BKJ265" s="89"/>
      <c r="BKP265" s="89"/>
      <c r="BKR265" s="89"/>
      <c r="BKS265" s="89"/>
      <c r="BKU265" s="89"/>
      <c r="BKX265" s="89"/>
      <c r="BLA265" s="89"/>
      <c r="BLL265" s="89"/>
      <c r="BLN265" s="89"/>
      <c r="BLZ265" s="89"/>
      <c r="BMC265" s="89"/>
      <c r="BMK265" s="89"/>
      <c r="BNE265" s="89"/>
      <c r="BNG265" s="89"/>
      <c r="BNH265" s="89"/>
      <c r="BNI265" s="89"/>
      <c r="BNJ265" s="89"/>
      <c r="BNK265" s="89"/>
      <c r="BNL265" s="89"/>
      <c r="BOD265" s="89"/>
      <c r="BOE265" s="89"/>
      <c r="BOH265" s="89"/>
      <c r="BOK265" s="89"/>
      <c r="BOM265" s="89"/>
      <c r="BOO265" s="89"/>
      <c r="BOR265" s="89"/>
      <c r="BOU265" s="89"/>
      <c r="BOX265" s="89"/>
      <c r="BPD265" s="89"/>
      <c r="BPG265" s="89"/>
      <c r="BPJ265" s="89"/>
      <c r="BPO265" s="89"/>
      <c r="BQC265" s="89"/>
      <c r="BQD265" s="89"/>
      <c r="BQE265" s="89"/>
      <c r="BQF265" s="89"/>
      <c r="BQG265" s="89"/>
      <c r="BQH265" s="89"/>
      <c r="BQI265" s="89"/>
      <c r="BQJ265" s="89"/>
      <c r="BQK265" s="89"/>
      <c r="BQL265" s="89"/>
      <c r="BQM265" s="89"/>
      <c r="BQN265" s="89"/>
      <c r="BQO265" s="89"/>
      <c r="BQP265" s="89"/>
      <c r="BQQ265" s="89"/>
      <c r="BQR265" s="89"/>
      <c r="BQS265" s="89"/>
      <c r="BQT265" s="89"/>
      <c r="BQU265" s="89"/>
      <c r="BQV265" s="89"/>
      <c r="BQW265" s="89"/>
      <c r="BQX265" s="89"/>
      <c r="BQY265" s="89"/>
      <c r="BQZ265" s="89"/>
      <c r="BRA265" s="89"/>
      <c r="BRB265" s="89"/>
      <c r="BRC265" s="89"/>
      <c r="BRD265" s="89"/>
      <c r="BRE265" s="89"/>
      <c r="BRF265" s="89"/>
      <c r="BRG265" s="89"/>
      <c r="BRH265" s="89"/>
      <c r="BRI265" s="89"/>
      <c r="BRJ265" s="89"/>
      <c r="BRK265" s="89"/>
      <c r="BRL265" s="89"/>
      <c r="BRM265" s="89"/>
      <c r="BRN265" s="89"/>
      <c r="BRO265" s="89"/>
      <c r="BRR265" s="89"/>
      <c r="BRU265" s="89"/>
      <c r="BRX265" s="89"/>
      <c r="BSA265" s="89"/>
      <c r="BSD265" s="89"/>
      <c r="BSP265" s="89"/>
      <c r="BSS265" s="89"/>
      <c r="BSV265" s="89"/>
      <c r="BSY265" s="89"/>
      <c r="BTE265" s="89"/>
      <c r="BTH265" s="89"/>
      <c r="BTN265" s="89"/>
      <c r="BTQ265" s="89"/>
      <c r="BTT265" s="89"/>
      <c r="BTW265" s="89"/>
      <c r="BUC265" s="89"/>
      <c r="BUF265" s="89"/>
      <c r="BUL265" s="89"/>
      <c r="BUN265" s="89"/>
      <c r="BUO265" s="89"/>
      <c r="BUQ265" s="89"/>
      <c r="BUT265" s="89"/>
      <c r="BUW265" s="89"/>
      <c r="BVH265" s="89"/>
      <c r="BVJ265" s="89"/>
      <c r="BVV265" s="89"/>
      <c r="BVY265" s="89"/>
      <c r="BWG265" s="89"/>
      <c r="BXA265" s="89"/>
      <c r="BXC265" s="89"/>
      <c r="BXD265" s="89"/>
      <c r="BXE265" s="89"/>
      <c r="BXF265" s="89"/>
      <c r="BXG265" s="89"/>
      <c r="BXH265" s="89"/>
      <c r="BXZ265" s="89"/>
      <c r="BYA265" s="89"/>
      <c r="BYD265" s="89"/>
      <c r="BYG265" s="89"/>
      <c r="BYI265" s="89"/>
      <c r="BYK265" s="89"/>
      <c r="BYN265" s="89"/>
      <c r="BYQ265" s="89"/>
      <c r="BYT265" s="89"/>
      <c r="BYZ265" s="89"/>
      <c r="BZC265" s="89"/>
      <c r="BZF265" s="89"/>
      <c r="BZK265" s="89"/>
      <c r="BZY265" s="89"/>
      <c r="BZZ265" s="89"/>
      <c r="CAA265" s="89"/>
      <c r="CAB265" s="89"/>
      <c r="CAC265" s="89"/>
      <c r="CAD265" s="89"/>
      <c r="CAE265" s="89"/>
      <c r="CAF265" s="89"/>
      <c r="CAG265" s="89"/>
      <c r="CAH265" s="89"/>
      <c r="CAI265" s="89"/>
      <c r="CAJ265" s="89"/>
      <c r="CAK265" s="89"/>
      <c r="CAL265" s="89"/>
      <c r="CAM265" s="89"/>
      <c r="CAN265" s="89"/>
      <c r="CAO265" s="89"/>
      <c r="CAP265" s="89"/>
      <c r="CAQ265" s="89"/>
      <c r="CAR265" s="89"/>
      <c r="CAS265" s="89"/>
      <c r="CAT265" s="89"/>
      <c r="CAU265" s="89"/>
      <c r="CAV265" s="89"/>
      <c r="CAW265" s="89"/>
      <c r="CAX265" s="89"/>
      <c r="CAY265" s="89"/>
      <c r="CAZ265" s="89"/>
      <c r="CBA265" s="89"/>
      <c r="CBB265" s="89"/>
      <c r="CBC265" s="89"/>
      <c r="CBD265" s="89"/>
      <c r="CBE265" s="89"/>
      <c r="CBF265" s="89"/>
      <c r="CBG265" s="89"/>
      <c r="CBH265" s="89"/>
      <c r="CBI265" s="89"/>
      <c r="CBJ265" s="89"/>
      <c r="CBK265" s="89"/>
      <c r="CBN265" s="89"/>
      <c r="CBQ265" s="89"/>
      <c r="CBT265" s="89"/>
      <c r="CBW265" s="89"/>
      <c r="CBZ265" s="89"/>
      <c r="CCL265" s="89"/>
      <c r="CCO265" s="89"/>
      <c r="CCR265" s="89"/>
      <c r="CCU265" s="89"/>
      <c r="CDA265" s="89"/>
      <c r="CDD265" s="89"/>
      <c r="CDJ265" s="89"/>
      <c r="CDM265" s="89"/>
      <c r="CDP265" s="89"/>
      <c r="CDS265" s="89"/>
      <c r="CDY265" s="89"/>
      <c r="CEB265" s="89"/>
      <c r="CEH265" s="89"/>
      <c r="CEJ265" s="89"/>
      <c r="CEK265" s="89"/>
      <c r="CEM265" s="89"/>
      <c r="CEP265" s="89"/>
      <c r="CES265" s="89"/>
      <c r="CFD265" s="89"/>
      <c r="CFF265" s="89"/>
      <c r="CFR265" s="89"/>
      <c r="CFU265" s="89"/>
      <c r="CGC265" s="89"/>
      <c r="CGW265" s="89"/>
      <c r="CGY265" s="89"/>
      <c r="CGZ265" s="89"/>
      <c r="CHA265" s="89"/>
      <c r="CHB265" s="89"/>
      <c r="CHC265" s="89"/>
      <c r="CHD265" s="89"/>
      <c r="CHV265" s="89"/>
      <c r="CHW265" s="89"/>
      <c r="CHZ265" s="89"/>
      <c r="CIC265" s="89"/>
      <c r="CIE265" s="89"/>
      <c r="CIG265" s="89"/>
      <c r="CIJ265" s="89"/>
      <c r="CIM265" s="89"/>
      <c r="CIP265" s="89"/>
      <c r="CIV265" s="89"/>
      <c r="CIY265" s="89"/>
      <c r="CJB265" s="89"/>
      <c r="CJG265" s="89"/>
      <c r="CJU265" s="89"/>
      <c r="CJV265" s="89"/>
      <c r="CJW265" s="89"/>
      <c r="CJX265" s="89"/>
      <c r="CJY265" s="89"/>
      <c r="CJZ265" s="89"/>
      <c r="CKA265" s="89"/>
      <c r="CKB265" s="89"/>
      <c r="CKC265" s="89"/>
      <c r="CKD265" s="89"/>
      <c r="CKE265" s="89"/>
      <c r="CKF265" s="89"/>
      <c r="CKG265" s="89"/>
      <c r="CKH265" s="89"/>
      <c r="CKI265" s="89"/>
      <c r="CKJ265" s="89"/>
      <c r="CKK265" s="89"/>
      <c r="CKL265" s="89"/>
      <c r="CKM265" s="89"/>
      <c r="CKN265" s="89"/>
      <c r="CKO265" s="89"/>
      <c r="CKP265" s="89"/>
      <c r="CKQ265" s="89"/>
      <c r="CKR265" s="89"/>
      <c r="CKS265" s="89"/>
      <c r="CKT265" s="89"/>
      <c r="CKU265" s="89"/>
      <c r="CKV265" s="89"/>
      <c r="CKW265" s="89"/>
      <c r="CKX265" s="89"/>
      <c r="CKY265" s="89"/>
      <c r="CKZ265" s="89"/>
      <c r="CLA265" s="89"/>
      <c r="CLB265" s="89"/>
      <c r="CLC265" s="89"/>
      <c r="CLD265" s="89"/>
      <c r="CLE265" s="89"/>
      <c r="CLF265" s="89"/>
      <c r="CLG265" s="89"/>
      <c r="CLJ265" s="89"/>
      <c r="CLM265" s="89"/>
      <c r="CLP265" s="89"/>
      <c r="CLS265" s="89"/>
      <c r="CLV265" s="89"/>
      <c r="CMH265" s="89"/>
      <c r="CMK265" s="89"/>
      <c r="CMN265" s="89"/>
      <c r="CMQ265" s="89"/>
      <c r="CMW265" s="89"/>
      <c r="CMZ265" s="89"/>
      <c r="CNF265" s="89"/>
      <c r="CNI265" s="89"/>
      <c r="CNL265" s="89"/>
      <c r="CNO265" s="89"/>
      <c r="CNU265" s="89"/>
      <c r="CNX265" s="89"/>
      <c r="COD265" s="89"/>
      <c r="COF265" s="89"/>
      <c r="COG265" s="89"/>
      <c r="COI265" s="89"/>
      <c r="COL265" s="89"/>
      <c r="COO265" s="89"/>
      <c r="COZ265" s="89"/>
      <c r="CPB265" s="89"/>
      <c r="CPN265" s="89"/>
      <c r="CPQ265" s="89"/>
      <c r="CPY265" s="89"/>
      <c r="CQS265" s="89"/>
      <c r="CQU265" s="89"/>
      <c r="CQV265" s="89"/>
      <c r="CQW265" s="89"/>
      <c r="CQX265" s="89"/>
      <c r="CQY265" s="89"/>
      <c r="CQZ265" s="89"/>
      <c r="CRR265" s="89"/>
      <c r="CRS265" s="89"/>
      <c r="CRV265" s="89"/>
      <c r="CRY265" s="89"/>
      <c r="CSA265" s="89"/>
      <c r="CSC265" s="89"/>
      <c r="CSF265" s="89"/>
      <c r="CSI265" s="89"/>
      <c r="CSL265" s="89"/>
      <c r="CSR265" s="89"/>
      <c r="CSU265" s="89"/>
      <c r="CSX265" s="89"/>
      <c r="CTC265" s="89"/>
      <c r="CTQ265" s="89"/>
      <c r="CTR265" s="89"/>
      <c r="CTS265" s="89"/>
      <c r="CTT265" s="89"/>
      <c r="CTU265" s="89"/>
      <c r="CTV265" s="89"/>
      <c r="CTW265" s="89"/>
      <c r="CTX265" s="89"/>
      <c r="CTY265" s="89"/>
      <c r="CTZ265" s="89"/>
      <c r="CUA265" s="89"/>
      <c r="CUB265" s="89"/>
      <c r="CUC265" s="89"/>
      <c r="CUD265" s="89"/>
      <c r="CUE265" s="89"/>
      <c r="CUF265" s="89"/>
      <c r="CUG265" s="89"/>
      <c r="CUH265" s="89"/>
      <c r="CUI265" s="89"/>
      <c r="CUJ265" s="89"/>
      <c r="CUK265" s="89"/>
      <c r="CUL265" s="89"/>
      <c r="CUM265" s="89"/>
      <c r="CUN265" s="89"/>
      <c r="CUO265" s="89"/>
      <c r="CUP265" s="89"/>
      <c r="CUQ265" s="89"/>
      <c r="CUR265" s="89"/>
      <c r="CUS265" s="89"/>
      <c r="CUT265" s="89"/>
      <c r="CUU265" s="89"/>
      <c r="CUV265" s="89"/>
      <c r="CUW265" s="89"/>
      <c r="CUX265" s="89"/>
      <c r="CUY265" s="89"/>
      <c r="CUZ265" s="89"/>
      <c r="CVA265" s="89"/>
      <c r="CVB265" s="89"/>
      <c r="CVC265" s="89"/>
      <c r="CVF265" s="89"/>
      <c r="CVI265" s="89"/>
      <c r="CVL265" s="89"/>
      <c r="CVO265" s="89"/>
      <c r="CVR265" s="89"/>
      <c r="CWD265" s="89"/>
      <c r="CWG265" s="89"/>
      <c r="CWJ265" s="89"/>
      <c r="CWM265" s="89"/>
      <c r="CWS265" s="89"/>
      <c r="CWV265" s="89"/>
      <c r="CXB265" s="89"/>
      <c r="CXE265" s="89"/>
      <c r="CXH265" s="89"/>
      <c r="CXK265" s="89"/>
      <c r="CXQ265" s="89"/>
      <c r="CXT265" s="89"/>
      <c r="CXZ265" s="89"/>
      <c r="CYB265" s="89"/>
      <c r="CYC265" s="89"/>
      <c r="CYE265" s="89"/>
      <c r="CYH265" s="89"/>
      <c r="CYK265" s="89"/>
      <c r="CYV265" s="89"/>
      <c r="CYX265" s="89"/>
      <c r="CZJ265" s="89"/>
      <c r="CZM265" s="89"/>
      <c r="CZU265" s="89"/>
      <c r="DAO265" s="89"/>
      <c r="DAQ265" s="89"/>
      <c r="DAR265" s="89"/>
      <c r="DAS265" s="89"/>
      <c r="DAT265" s="89"/>
      <c r="DAU265" s="89"/>
      <c r="DAV265" s="89"/>
      <c r="DBN265" s="89"/>
      <c r="DBO265" s="89"/>
      <c r="DBR265" s="89"/>
      <c r="DBU265" s="89"/>
      <c r="DBW265" s="89"/>
      <c r="DBY265" s="89"/>
      <c r="DCB265" s="89"/>
      <c r="DCE265" s="89"/>
      <c r="DCH265" s="89"/>
      <c r="DCN265" s="89"/>
      <c r="DCQ265" s="89"/>
      <c r="DCT265" s="89"/>
      <c r="DCY265" s="89"/>
      <c r="DDM265" s="89"/>
      <c r="DDN265" s="89"/>
      <c r="DDO265" s="89"/>
      <c r="DDP265" s="89"/>
      <c r="DDQ265" s="89"/>
      <c r="DDR265" s="89"/>
      <c r="DDS265" s="89"/>
      <c r="DDT265" s="89"/>
      <c r="DDU265" s="89"/>
      <c r="DDV265" s="89"/>
      <c r="DDW265" s="89"/>
      <c r="DDX265" s="89"/>
      <c r="DDY265" s="89"/>
      <c r="DDZ265" s="89"/>
      <c r="DEA265" s="89"/>
      <c r="DEB265" s="89"/>
      <c r="DEC265" s="89"/>
      <c r="DED265" s="89"/>
      <c r="DEE265" s="89"/>
      <c r="DEF265" s="89"/>
      <c r="DEG265" s="89"/>
      <c r="DEH265" s="89"/>
      <c r="DEI265" s="89"/>
      <c r="DEJ265" s="89"/>
      <c r="DEK265" s="89"/>
      <c r="DEL265" s="89"/>
      <c r="DEM265" s="89"/>
      <c r="DEN265" s="89"/>
      <c r="DEO265" s="89"/>
      <c r="DEP265" s="89"/>
      <c r="DEQ265" s="89"/>
      <c r="DER265" s="89"/>
      <c r="DES265" s="89"/>
      <c r="DET265" s="89"/>
      <c r="DEU265" s="89"/>
      <c r="DEV265" s="89"/>
      <c r="DEW265" s="89"/>
      <c r="DEX265" s="89"/>
      <c r="DEY265" s="89"/>
      <c r="DFB265" s="89"/>
      <c r="DFE265" s="89"/>
      <c r="DFH265" s="89"/>
      <c r="DFK265" s="89"/>
      <c r="DFN265" s="89"/>
      <c r="DFZ265" s="89"/>
      <c r="DGC265" s="89"/>
      <c r="DGF265" s="89"/>
      <c r="DGI265" s="89"/>
      <c r="DGO265" s="89"/>
      <c r="DGR265" s="89"/>
      <c r="DGX265" s="89"/>
      <c r="DHA265" s="89"/>
      <c r="DHD265" s="89"/>
      <c r="DHG265" s="89"/>
      <c r="DHM265" s="89"/>
      <c r="DHP265" s="89"/>
      <c r="DHV265" s="89"/>
      <c r="DHX265" s="89"/>
      <c r="DHY265" s="89"/>
      <c r="DIA265" s="89"/>
      <c r="DID265" s="89"/>
      <c r="DIG265" s="89"/>
      <c r="DIR265" s="89"/>
      <c r="DIT265" s="89"/>
      <c r="DJF265" s="89"/>
      <c r="DJI265" s="89"/>
      <c r="DJQ265" s="89"/>
      <c r="DKK265" s="89"/>
      <c r="DKM265" s="89"/>
      <c r="DKN265" s="89"/>
      <c r="DKO265" s="89"/>
      <c r="DKP265" s="89"/>
      <c r="DKQ265" s="89"/>
      <c r="DKR265" s="89"/>
      <c r="DLJ265" s="89"/>
      <c r="DLK265" s="89"/>
      <c r="DLN265" s="89"/>
      <c r="DLQ265" s="89"/>
      <c r="DLS265" s="89"/>
      <c r="DLU265" s="89"/>
      <c r="DLX265" s="89"/>
      <c r="DMA265" s="89"/>
      <c r="DMD265" s="89"/>
      <c r="DMJ265" s="89"/>
      <c r="DMM265" s="89"/>
      <c r="DMP265" s="89"/>
      <c r="DMU265" s="89"/>
      <c r="DNI265" s="89"/>
      <c r="DNJ265" s="89"/>
      <c r="DNK265" s="89"/>
      <c r="DNL265" s="89"/>
      <c r="DNM265" s="89"/>
      <c r="DNN265" s="89"/>
      <c r="DNO265" s="89"/>
      <c r="DNP265" s="89"/>
      <c r="DNQ265" s="89"/>
      <c r="DNR265" s="89"/>
      <c r="DNS265" s="89"/>
      <c r="DNT265" s="89"/>
      <c r="DNU265" s="89"/>
      <c r="DNV265" s="89"/>
      <c r="DNW265" s="89"/>
      <c r="DNX265" s="89"/>
      <c r="DNY265" s="89"/>
      <c r="DNZ265" s="89"/>
      <c r="DOA265" s="89"/>
      <c r="DOB265" s="89"/>
      <c r="DOC265" s="89"/>
      <c r="DOD265" s="89"/>
      <c r="DOE265" s="89"/>
      <c r="DOF265" s="89"/>
      <c r="DOG265" s="89"/>
      <c r="DOH265" s="89"/>
      <c r="DOI265" s="89"/>
      <c r="DOJ265" s="89"/>
      <c r="DOK265" s="89"/>
      <c r="DOL265" s="89"/>
      <c r="DOM265" s="89"/>
      <c r="DON265" s="89"/>
      <c r="DOO265" s="89"/>
      <c r="DOP265" s="89"/>
      <c r="DOQ265" s="89"/>
      <c r="DOR265" s="89"/>
      <c r="DOS265" s="89"/>
      <c r="DOT265" s="89"/>
      <c r="DOU265" s="89"/>
      <c r="DOX265" s="89"/>
      <c r="DPA265" s="89"/>
      <c r="DPD265" s="89"/>
      <c r="DPG265" s="89"/>
      <c r="DPJ265" s="89"/>
      <c r="DPV265" s="89"/>
      <c r="DPY265" s="89"/>
      <c r="DQB265" s="89"/>
      <c r="DQE265" s="89"/>
      <c r="DQK265" s="89"/>
      <c r="DQN265" s="89"/>
      <c r="DQT265" s="89"/>
      <c r="DQW265" s="89"/>
      <c r="DQZ265" s="89"/>
      <c r="DRC265" s="89"/>
      <c r="DRI265" s="89"/>
      <c r="DRL265" s="89"/>
      <c r="DRR265" s="89"/>
      <c r="DRT265" s="89"/>
      <c r="DRU265" s="89"/>
      <c r="DRW265" s="89"/>
      <c r="DRZ265" s="89"/>
      <c r="DSC265" s="89"/>
      <c r="DSN265" s="89"/>
      <c r="DSP265" s="89"/>
      <c r="DTB265" s="89"/>
      <c r="DTE265" s="89"/>
      <c r="DTM265" s="89"/>
      <c r="DUG265" s="89"/>
      <c r="DUI265" s="89"/>
      <c r="DUJ265" s="89"/>
      <c r="DUK265" s="89"/>
      <c r="DUL265" s="89"/>
      <c r="DUM265" s="89"/>
      <c r="DUN265" s="89"/>
      <c r="DVF265" s="89"/>
      <c r="DVG265" s="89"/>
      <c r="DVJ265" s="89"/>
      <c r="DVM265" s="89"/>
      <c r="DVO265" s="89"/>
      <c r="DVQ265" s="89"/>
      <c r="DVT265" s="89"/>
      <c r="DVW265" s="89"/>
      <c r="DVZ265" s="89"/>
      <c r="DWF265" s="89"/>
      <c r="DWI265" s="89"/>
      <c r="DWL265" s="89"/>
      <c r="DWQ265" s="89"/>
      <c r="DXE265" s="89"/>
      <c r="DXF265" s="89"/>
      <c r="DXG265" s="89"/>
      <c r="DXH265" s="89"/>
      <c r="DXI265" s="89"/>
      <c r="DXJ265" s="89"/>
      <c r="DXK265" s="89"/>
      <c r="DXL265" s="89"/>
      <c r="DXM265" s="89"/>
      <c r="DXN265" s="89"/>
      <c r="DXO265" s="89"/>
      <c r="DXP265" s="89"/>
      <c r="DXQ265" s="89"/>
      <c r="DXR265" s="89"/>
      <c r="DXS265" s="89"/>
      <c r="DXT265" s="89"/>
      <c r="DXU265" s="89"/>
      <c r="DXV265" s="89"/>
      <c r="DXW265" s="89"/>
      <c r="DXX265" s="89"/>
      <c r="DXY265" s="89"/>
      <c r="DXZ265" s="89"/>
      <c r="DYA265" s="89"/>
      <c r="DYB265" s="89"/>
      <c r="DYC265" s="89"/>
      <c r="DYD265" s="89"/>
      <c r="DYE265" s="89"/>
      <c r="DYF265" s="89"/>
      <c r="DYG265" s="89"/>
      <c r="DYH265" s="89"/>
      <c r="DYI265" s="89"/>
      <c r="DYJ265" s="89"/>
      <c r="DYK265" s="89"/>
      <c r="DYL265" s="89"/>
      <c r="DYM265" s="89"/>
      <c r="DYN265" s="89"/>
      <c r="DYO265" s="89"/>
      <c r="DYP265" s="89"/>
      <c r="DYQ265" s="89"/>
      <c r="DYT265" s="89"/>
      <c r="DYW265" s="89"/>
      <c r="DYZ265" s="89"/>
      <c r="DZC265" s="89"/>
      <c r="DZF265" s="89"/>
      <c r="DZR265" s="89"/>
      <c r="DZU265" s="89"/>
      <c r="DZX265" s="89"/>
      <c r="EAA265" s="89"/>
      <c r="EAG265" s="89"/>
      <c r="EAJ265" s="89"/>
      <c r="EAP265" s="89"/>
      <c r="EAS265" s="89"/>
      <c r="EAV265" s="89"/>
      <c r="EAY265" s="89"/>
      <c r="EBE265" s="89"/>
      <c r="EBH265" s="89"/>
      <c r="EBN265" s="89"/>
      <c r="EBP265" s="89"/>
      <c r="EBQ265" s="89"/>
      <c r="EBS265" s="89"/>
      <c r="EBV265" s="89"/>
      <c r="EBY265" s="89"/>
      <c r="ECJ265" s="89"/>
      <c r="ECL265" s="89"/>
      <c r="ECX265" s="89"/>
      <c r="EDA265" s="89"/>
      <c r="EDI265" s="89"/>
      <c r="EEC265" s="89"/>
      <c r="EEE265" s="89"/>
      <c r="EEF265" s="89"/>
      <c r="EEG265" s="89"/>
      <c r="EEH265" s="89"/>
      <c r="EEI265" s="89"/>
      <c r="EEJ265" s="89"/>
      <c r="EFB265" s="89"/>
      <c r="EFC265" s="89"/>
      <c r="EFF265" s="89"/>
      <c r="EFI265" s="89"/>
      <c r="EFK265" s="89"/>
      <c r="EFM265" s="89"/>
      <c r="EFP265" s="89"/>
      <c r="EFS265" s="89"/>
      <c r="EFV265" s="89"/>
      <c r="EGB265" s="89"/>
      <c r="EGE265" s="89"/>
      <c r="EGH265" s="89"/>
      <c r="EGM265" s="89"/>
      <c r="EHA265" s="89"/>
      <c r="EHB265" s="89"/>
      <c r="EHC265" s="89"/>
      <c r="EHD265" s="89"/>
      <c r="EHE265" s="89"/>
      <c r="EHF265" s="89"/>
      <c r="EHG265" s="89"/>
      <c r="EHH265" s="89"/>
      <c r="EHI265" s="89"/>
      <c r="EHJ265" s="89"/>
      <c r="EHK265" s="89"/>
      <c r="EHL265" s="89"/>
      <c r="EHM265" s="89"/>
      <c r="EHN265" s="89"/>
      <c r="EHO265" s="89"/>
      <c r="EHP265" s="89"/>
      <c r="EHQ265" s="89"/>
      <c r="EHR265" s="89"/>
      <c r="EHS265" s="89"/>
      <c r="EHT265" s="89"/>
      <c r="EHU265" s="89"/>
      <c r="EHV265" s="89"/>
      <c r="EHW265" s="89"/>
      <c r="EHX265" s="89"/>
      <c r="EHY265" s="89"/>
      <c r="EHZ265" s="89"/>
      <c r="EIA265" s="89"/>
      <c r="EIB265" s="89"/>
      <c r="EIC265" s="89"/>
      <c r="EID265" s="89"/>
      <c r="EIE265" s="89"/>
      <c r="EIF265" s="89"/>
      <c r="EIG265" s="89"/>
      <c r="EIH265" s="89"/>
      <c r="EII265" s="89"/>
      <c r="EIJ265" s="89"/>
      <c r="EIK265" s="89"/>
      <c r="EIL265" s="89"/>
      <c r="EIM265" s="89"/>
      <c r="EIP265" s="89"/>
      <c r="EIS265" s="89"/>
      <c r="EIV265" s="89"/>
      <c r="EIY265" s="89"/>
      <c r="EJB265" s="89"/>
      <c r="EJN265" s="89"/>
      <c r="EJQ265" s="89"/>
      <c r="EJT265" s="89"/>
      <c r="EJW265" s="89"/>
      <c r="EKC265" s="89"/>
      <c r="EKF265" s="89"/>
      <c r="EKL265" s="89"/>
      <c r="EKO265" s="89"/>
      <c r="EKR265" s="89"/>
      <c r="EKU265" s="89"/>
      <c r="ELA265" s="89"/>
      <c r="ELD265" s="89"/>
      <c r="ELJ265" s="89"/>
      <c r="ELL265" s="89"/>
      <c r="ELM265" s="89"/>
      <c r="ELO265" s="89"/>
      <c r="ELR265" s="89"/>
      <c r="ELU265" s="89"/>
      <c r="EMF265" s="89"/>
      <c r="EMH265" s="89"/>
      <c r="EMT265" s="89"/>
      <c r="EMW265" s="89"/>
      <c r="ENE265" s="89"/>
      <c r="ENY265" s="89"/>
      <c r="EOA265" s="89"/>
      <c r="EOB265" s="89"/>
      <c r="EOC265" s="89"/>
      <c r="EOD265" s="89"/>
      <c r="EOE265" s="89"/>
      <c r="EOF265" s="89"/>
      <c r="EOX265" s="89"/>
      <c r="EOY265" s="89"/>
      <c r="EPB265" s="89"/>
      <c r="EPE265" s="89"/>
      <c r="EPG265" s="89"/>
      <c r="EPI265" s="89"/>
      <c r="EPL265" s="89"/>
      <c r="EPO265" s="89"/>
      <c r="EPR265" s="89"/>
      <c r="EPX265" s="89"/>
      <c r="EQA265" s="89"/>
      <c r="EQD265" s="89"/>
      <c r="EQI265" s="89"/>
      <c r="EQW265" s="89"/>
      <c r="EQX265" s="89"/>
      <c r="EQY265" s="89"/>
      <c r="EQZ265" s="89"/>
      <c r="ERA265" s="89"/>
      <c r="ERB265" s="89"/>
      <c r="ERC265" s="89"/>
      <c r="ERD265" s="89"/>
      <c r="ERE265" s="89"/>
      <c r="ERF265" s="89"/>
      <c r="ERG265" s="89"/>
      <c r="ERH265" s="89"/>
      <c r="ERI265" s="89"/>
      <c r="ERJ265" s="89"/>
      <c r="ERK265" s="89"/>
      <c r="ERL265" s="89"/>
      <c r="ERM265" s="89"/>
      <c r="ERN265" s="89"/>
      <c r="ERO265" s="89"/>
      <c r="ERP265" s="89"/>
      <c r="ERQ265" s="89"/>
      <c r="ERR265" s="89"/>
      <c r="ERS265" s="89"/>
      <c r="ERT265" s="89"/>
      <c r="ERU265" s="89"/>
      <c r="ERV265" s="89"/>
      <c r="ERW265" s="89"/>
      <c r="ERX265" s="89"/>
      <c r="ERY265" s="89"/>
      <c r="ERZ265" s="89"/>
      <c r="ESA265" s="89"/>
      <c r="ESB265" s="89"/>
      <c r="ESC265" s="89"/>
      <c r="ESD265" s="89"/>
      <c r="ESE265" s="89"/>
      <c r="ESF265" s="89"/>
      <c r="ESG265" s="89"/>
      <c r="ESH265" s="89"/>
      <c r="ESI265" s="89"/>
      <c r="ESL265" s="89"/>
      <c r="ESO265" s="89"/>
      <c r="ESR265" s="89"/>
      <c r="ESU265" s="89"/>
      <c r="ESX265" s="89"/>
      <c r="ETJ265" s="89"/>
      <c r="ETM265" s="89"/>
      <c r="ETP265" s="89"/>
      <c r="ETS265" s="89"/>
      <c r="ETY265" s="89"/>
      <c r="EUB265" s="89"/>
      <c r="EUH265" s="89"/>
      <c r="EUK265" s="89"/>
      <c r="EUN265" s="89"/>
      <c r="EUQ265" s="89"/>
      <c r="EUW265" s="89"/>
      <c r="EUZ265" s="89"/>
      <c r="EVF265" s="89"/>
      <c r="EVH265" s="89"/>
      <c r="EVI265" s="89"/>
      <c r="EVK265" s="89"/>
      <c r="EVN265" s="89"/>
      <c r="EVQ265" s="89"/>
      <c r="EWB265" s="89"/>
      <c r="EWD265" s="89"/>
      <c r="EWP265" s="89"/>
      <c r="EWS265" s="89"/>
      <c r="EXA265" s="89"/>
      <c r="EXU265" s="89"/>
      <c r="EXW265" s="89"/>
      <c r="EXX265" s="89"/>
      <c r="EXY265" s="89"/>
      <c r="EXZ265" s="89"/>
      <c r="EYA265" s="89"/>
      <c r="EYB265" s="89"/>
      <c r="EYT265" s="89"/>
      <c r="EYU265" s="89"/>
      <c r="EYX265" s="89"/>
      <c r="EZA265" s="89"/>
      <c r="EZC265" s="89"/>
      <c r="EZE265" s="89"/>
      <c r="EZH265" s="89"/>
      <c r="EZK265" s="89"/>
      <c r="EZN265" s="89"/>
      <c r="EZT265" s="89"/>
      <c r="EZW265" s="89"/>
      <c r="EZZ265" s="89"/>
      <c r="FAE265" s="89"/>
      <c r="FAS265" s="89"/>
      <c r="FAT265" s="89"/>
      <c r="FAU265" s="89"/>
      <c r="FAV265" s="89"/>
      <c r="FAW265" s="89"/>
      <c r="FAX265" s="89"/>
      <c r="FAY265" s="89"/>
      <c r="FAZ265" s="89"/>
      <c r="FBA265" s="89"/>
      <c r="FBB265" s="89"/>
      <c r="FBC265" s="89"/>
      <c r="FBD265" s="89"/>
      <c r="FBE265" s="89"/>
      <c r="FBF265" s="89"/>
      <c r="FBG265" s="89"/>
      <c r="FBH265" s="89"/>
      <c r="FBI265" s="89"/>
      <c r="FBJ265" s="89"/>
      <c r="FBK265" s="89"/>
      <c r="FBL265" s="89"/>
      <c r="FBM265" s="89"/>
      <c r="FBN265" s="89"/>
      <c r="FBO265" s="89"/>
      <c r="FBP265" s="89"/>
      <c r="FBQ265" s="89"/>
      <c r="FBR265" s="89"/>
      <c r="FBS265" s="89"/>
      <c r="FBT265" s="89"/>
      <c r="FBU265" s="89"/>
      <c r="FBV265" s="89"/>
      <c r="FBW265" s="89"/>
      <c r="FBX265" s="89"/>
      <c r="FBY265" s="89"/>
      <c r="FBZ265" s="89"/>
      <c r="FCA265" s="89"/>
      <c r="FCB265" s="89"/>
      <c r="FCC265" s="89"/>
      <c r="FCD265" s="89"/>
      <c r="FCE265" s="89"/>
      <c r="FCH265" s="89"/>
      <c r="FCK265" s="89"/>
      <c r="FCN265" s="89"/>
      <c r="FCQ265" s="89"/>
      <c r="FCT265" s="89"/>
      <c r="FDF265" s="89"/>
      <c r="FDI265" s="89"/>
      <c r="FDL265" s="89"/>
      <c r="FDO265" s="89"/>
      <c r="FDU265" s="89"/>
      <c r="FDX265" s="89"/>
      <c r="FED265" s="89"/>
      <c r="FEG265" s="89"/>
      <c r="FEJ265" s="89"/>
      <c r="FEM265" s="89"/>
      <c r="FES265" s="89"/>
      <c r="FEV265" s="89"/>
      <c r="FFB265" s="89"/>
      <c r="FFD265" s="89"/>
      <c r="FFE265" s="89"/>
      <c r="FFG265" s="89"/>
      <c r="FFJ265" s="89"/>
      <c r="FFM265" s="89"/>
      <c r="FFX265" s="89"/>
      <c r="FFZ265" s="89"/>
      <c r="FGL265" s="89"/>
      <c r="FGO265" s="89"/>
      <c r="FGW265" s="89"/>
      <c r="FHQ265" s="89"/>
      <c r="FHS265" s="89"/>
      <c r="FHT265" s="89"/>
      <c r="FHU265" s="89"/>
      <c r="FHV265" s="89"/>
      <c r="FHW265" s="89"/>
      <c r="FHX265" s="89"/>
      <c r="FIP265" s="89"/>
      <c r="FIQ265" s="89"/>
      <c r="FIT265" s="89"/>
      <c r="FIW265" s="89"/>
      <c r="FIY265" s="89"/>
      <c r="FJA265" s="89"/>
      <c r="FJD265" s="89"/>
      <c r="FJG265" s="89"/>
      <c r="FJJ265" s="89"/>
      <c r="FJP265" s="89"/>
      <c r="FJS265" s="89"/>
      <c r="FJV265" s="89"/>
      <c r="FKA265" s="89"/>
      <c r="FKO265" s="89"/>
      <c r="FKP265" s="89"/>
      <c r="FKQ265" s="89"/>
      <c r="FKR265" s="89"/>
      <c r="FKS265" s="89"/>
      <c r="FKT265" s="89"/>
      <c r="FKU265" s="89"/>
      <c r="FKV265" s="89"/>
      <c r="FKW265" s="89"/>
      <c r="FKX265" s="89"/>
      <c r="FKY265" s="89"/>
      <c r="FKZ265" s="89"/>
      <c r="FLA265" s="89"/>
      <c r="FLB265" s="89"/>
      <c r="FLC265" s="89"/>
      <c r="FLD265" s="89"/>
      <c r="FLE265" s="89"/>
      <c r="FLF265" s="89"/>
      <c r="FLG265" s="89"/>
      <c r="FLH265" s="89"/>
      <c r="FLI265" s="89"/>
      <c r="FLJ265" s="89"/>
      <c r="FLK265" s="89"/>
      <c r="FLL265" s="89"/>
      <c r="FLM265" s="89"/>
      <c r="FLN265" s="89"/>
      <c r="FLO265" s="89"/>
      <c r="FLP265" s="89"/>
      <c r="FLQ265" s="89"/>
      <c r="FLR265" s="89"/>
      <c r="FLS265" s="89"/>
      <c r="FLT265" s="89"/>
      <c r="FLU265" s="89"/>
      <c r="FLV265" s="89"/>
      <c r="FLW265" s="89"/>
      <c r="FLX265" s="89"/>
      <c r="FLY265" s="89"/>
      <c r="FLZ265" s="89"/>
      <c r="FMA265" s="89"/>
      <c r="FMD265" s="89"/>
      <c r="FMG265" s="89"/>
      <c r="FMJ265" s="89"/>
      <c r="FMM265" s="89"/>
      <c r="FMP265" s="89"/>
      <c r="FNB265" s="89"/>
      <c r="FNE265" s="89"/>
      <c r="FNH265" s="89"/>
      <c r="FNK265" s="89"/>
      <c r="FNQ265" s="89"/>
      <c r="FNT265" s="89"/>
      <c r="FNZ265" s="89"/>
      <c r="FOC265" s="89"/>
      <c r="FOF265" s="89"/>
      <c r="FOI265" s="89"/>
      <c r="FOO265" s="89"/>
      <c r="FOR265" s="89"/>
      <c r="FOX265" s="89"/>
      <c r="FOZ265" s="89"/>
      <c r="FPA265" s="89"/>
      <c r="FPC265" s="89"/>
      <c r="FPF265" s="89"/>
      <c r="FPI265" s="89"/>
      <c r="FPT265" s="89"/>
      <c r="FPV265" s="89"/>
      <c r="FQH265" s="89"/>
      <c r="FQK265" s="89"/>
      <c r="FQS265" s="89"/>
      <c r="FRM265" s="89"/>
      <c r="FRO265" s="89"/>
      <c r="FRP265" s="89"/>
      <c r="FRQ265" s="89"/>
      <c r="FRR265" s="89"/>
      <c r="FRS265" s="89"/>
      <c r="FRT265" s="89"/>
      <c r="FSL265" s="89"/>
      <c r="FSM265" s="89"/>
      <c r="FSP265" s="89"/>
      <c r="FSS265" s="89"/>
      <c r="FSU265" s="89"/>
      <c r="FSW265" s="89"/>
      <c r="FSZ265" s="89"/>
      <c r="FTC265" s="89"/>
      <c r="FTF265" s="89"/>
      <c r="FTL265" s="89"/>
      <c r="FTO265" s="89"/>
      <c r="FTR265" s="89"/>
      <c r="FTW265" s="89"/>
      <c r="FUK265" s="89"/>
      <c r="FUL265" s="89"/>
      <c r="FUM265" s="89"/>
      <c r="FUN265" s="89"/>
      <c r="FUO265" s="89"/>
      <c r="FUP265" s="89"/>
      <c r="FUQ265" s="89"/>
      <c r="FUR265" s="89"/>
      <c r="FUS265" s="89"/>
      <c r="FUT265" s="89"/>
      <c r="FUU265" s="89"/>
      <c r="FUV265" s="89"/>
      <c r="FUW265" s="89"/>
      <c r="FUX265" s="89"/>
      <c r="FUY265" s="89"/>
      <c r="FUZ265" s="89"/>
      <c r="FVA265" s="89"/>
      <c r="FVB265" s="89"/>
      <c r="FVC265" s="89"/>
      <c r="FVD265" s="89"/>
      <c r="FVE265" s="89"/>
      <c r="FVF265" s="89"/>
      <c r="FVG265" s="89"/>
      <c r="FVH265" s="89"/>
      <c r="FVI265" s="89"/>
      <c r="FVJ265" s="89"/>
      <c r="FVK265" s="89"/>
      <c r="FVL265" s="89"/>
      <c r="FVM265" s="89"/>
      <c r="FVN265" s="89"/>
      <c r="FVO265" s="89"/>
      <c r="FVP265" s="89"/>
      <c r="FVQ265" s="89"/>
      <c r="FVR265" s="89"/>
      <c r="FVS265" s="89"/>
      <c r="FVT265" s="89"/>
      <c r="FVU265" s="89"/>
      <c r="FVV265" s="89"/>
      <c r="FVW265" s="89"/>
      <c r="FVZ265" s="89"/>
      <c r="FWC265" s="89"/>
      <c r="FWF265" s="89"/>
      <c r="FWI265" s="89"/>
      <c r="FWL265" s="89"/>
      <c r="FWX265" s="89"/>
      <c r="FXA265" s="89"/>
      <c r="FXD265" s="89"/>
      <c r="FXG265" s="89"/>
      <c r="FXM265" s="89"/>
      <c r="FXP265" s="89"/>
      <c r="FXV265" s="89"/>
      <c r="FXY265" s="89"/>
      <c r="FYB265" s="89"/>
      <c r="FYE265" s="89"/>
      <c r="FYK265" s="89"/>
      <c r="FYN265" s="89"/>
      <c r="FYT265" s="89"/>
      <c r="FYV265" s="89"/>
      <c r="FYW265" s="89"/>
      <c r="FYY265" s="89"/>
      <c r="FZB265" s="89"/>
      <c r="FZE265" s="89"/>
      <c r="FZP265" s="89"/>
      <c r="FZR265" s="89"/>
      <c r="GAD265" s="89"/>
      <c r="GAG265" s="89"/>
      <c r="GAO265" s="89"/>
      <c r="GBI265" s="89"/>
      <c r="GBK265" s="89"/>
      <c r="GBL265" s="89"/>
      <c r="GBM265" s="89"/>
      <c r="GBN265" s="89"/>
      <c r="GBO265" s="89"/>
      <c r="GBP265" s="89"/>
      <c r="GCH265" s="89"/>
      <c r="GCI265" s="89"/>
      <c r="GCL265" s="89"/>
      <c r="GCO265" s="89"/>
      <c r="GCQ265" s="89"/>
      <c r="GCS265" s="89"/>
      <c r="GCV265" s="89"/>
      <c r="GCY265" s="89"/>
      <c r="GDB265" s="89"/>
      <c r="GDH265" s="89"/>
      <c r="GDK265" s="89"/>
      <c r="GDN265" s="89"/>
      <c r="GDS265" s="89"/>
      <c r="GEG265" s="89"/>
      <c r="GEH265" s="89"/>
      <c r="GEI265" s="89"/>
      <c r="GEJ265" s="89"/>
      <c r="GEK265" s="89"/>
      <c r="GEL265" s="89"/>
      <c r="GEM265" s="89"/>
      <c r="GEN265" s="89"/>
      <c r="GEO265" s="89"/>
      <c r="GEP265" s="89"/>
      <c r="GEQ265" s="89"/>
      <c r="GER265" s="89"/>
      <c r="GES265" s="89"/>
      <c r="GET265" s="89"/>
      <c r="GEU265" s="89"/>
      <c r="GEV265" s="89"/>
      <c r="GEW265" s="89"/>
      <c r="GEX265" s="89"/>
      <c r="GEY265" s="89"/>
      <c r="GEZ265" s="89"/>
      <c r="GFA265" s="89"/>
      <c r="GFB265" s="89"/>
      <c r="GFC265" s="89"/>
      <c r="GFD265" s="89"/>
      <c r="GFE265" s="89"/>
      <c r="GFF265" s="89"/>
      <c r="GFG265" s="89"/>
      <c r="GFH265" s="89"/>
      <c r="GFI265" s="89"/>
      <c r="GFJ265" s="89"/>
      <c r="GFK265" s="89"/>
      <c r="GFL265" s="89"/>
      <c r="GFM265" s="89"/>
      <c r="GFN265" s="89"/>
      <c r="GFO265" s="89"/>
      <c r="GFP265" s="89"/>
      <c r="GFQ265" s="89"/>
      <c r="GFR265" s="89"/>
      <c r="GFS265" s="89"/>
      <c r="GFV265" s="89"/>
      <c r="GFY265" s="89"/>
      <c r="GGB265" s="89"/>
      <c r="GGE265" s="89"/>
      <c r="GGH265" s="89"/>
      <c r="GGT265" s="89"/>
      <c r="GGW265" s="89"/>
      <c r="GGZ265" s="89"/>
      <c r="GHC265" s="89"/>
      <c r="GHI265" s="89"/>
      <c r="GHL265" s="89"/>
      <c r="GHR265" s="89"/>
      <c r="GHU265" s="89"/>
      <c r="GHX265" s="89"/>
      <c r="GIA265" s="89"/>
      <c r="GIG265" s="89"/>
      <c r="GIJ265" s="89"/>
      <c r="GIP265" s="89"/>
      <c r="GIR265" s="89"/>
      <c r="GIS265" s="89"/>
      <c r="GIU265" s="89"/>
      <c r="GIX265" s="89"/>
      <c r="GJA265" s="89"/>
      <c r="GJL265" s="89"/>
      <c r="GJN265" s="89"/>
      <c r="GJZ265" s="89"/>
      <c r="GKC265" s="89"/>
      <c r="GKK265" s="89"/>
      <c r="GLE265" s="89"/>
      <c r="GLG265" s="89"/>
      <c r="GLH265" s="89"/>
      <c r="GLI265" s="89"/>
      <c r="GLJ265" s="89"/>
      <c r="GLK265" s="89"/>
      <c r="GLL265" s="89"/>
      <c r="GMD265" s="89"/>
      <c r="GME265" s="89"/>
      <c r="GMH265" s="89"/>
      <c r="GMK265" s="89"/>
      <c r="GMM265" s="89"/>
      <c r="GMO265" s="89"/>
      <c r="GMR265" s="89"/>
      <c r="GMU265" s="89"/>
      <c r="GMX265" s="89"/>
      <c r="GND265" s="89"/>
      <c r="GNG265" s="89"/>
      <c r="GNJ265" s="89"/>
      <c r="GNO265" s="89"/>
      <c r="GOC265" s="89"/>
      <c r="GOD265" s="89"/>
      <c r="GOE265" s="89"/>
      <c r="GOF265" s="89"/>
      <c r="GOG265" s="89"/>
      <c r="GOH265" s="89"/>
      <c r="GOI265" s="89"/>
      <c r="GOJ265" s="89"/>
      <c r="GOK265" s="89"/>
      <c r="GOL265" s="89"/>
      <c r="GOM265" s="89"/>
      <c r="GON265" s="89"/>
      <c r="GOO265" s="89"/>
      <c r="GOP265" s="89"/>
      <c r="GOQ265" s="89"/>
      <c r="GOR265" s="89"/>
      <c r="GOS265" s="89"/>
      <c r="GOT265" s="89"/>
      <c r="GOU265" s="89"/>
      <c r="GOV265" s="89"/>
      <c r="GOW265" s="89"/>
      <c r="GOX265" s="89"/>
      <c r="GOY265" s="89"/>
      <c r="GOZ265" s="89"/>
      <c r="GPA265" s="89"/>
      <c r="GPB265" s="89"/>
      <c r="GPC265" s="89"/>
      <c r="GPD265" s="89"/>
      <c r="GPE265" s="89"/>
      <c r="GPF265" s="89"/>
      <c r="GPG265" s="89"/>
      <c r="GPH265" s="89"/>
      <c r="GPI265" s="89"/>
      <c r="GPJ265" s="89"/>
      <c r="GPK265" s="89"/>
      <c r="GPL265" s="89"/>
      <c r="GPM265" s="89"/>
      <c r="GPN265" s="89"/>
      <c r="GPO265" s="89"/>
      <c r="GPR265" s="89"/>
      <c r="GPU265" s="89"/>
      <c r="GPX265" s="89"/>
      <c r="GQA265" s="89"/>
      <c r="GQD265" s="89"/>
      <c r="GQP265" s="89"/>
      <c r="GQS265" s="89"/>
      <c r="GQV265" s="89"/>
      <c r="GQY265" s="89"/>
      <c r="GRE265" s="89"/>
      <c r="GRH265" s="89"/>
      <c r="GRN265" s="89"/>
      <c r="GRQ265" s="89"/>
      <c r="GRT265" s="89"/>
      <c r="GRW265" s="89"/>
      <c r="GSC265" s="89"/>
      <c r="GSF265" s="89"/>
      <c r="GSL265" s="89"/>
      <c r="GSN265" s="89"/>
      <c r="GSO265" s="89"/>
      <c r="GSQ265" s="89"/>
      <c r="GST265" s="89"/>
      <c r="GSW265" s="89"/>
      <c r="GTH265" s="89"/>
      <c r="GTJ265" s="89"/>
      <c r="GTV265" s="89"/>
      <c r="GTY265" s="89"/>
      <c r="GUG265" s="89"/>
      <c r="GVA265" s="89"/>
      <c r="GVC265" s="89"/>
      <c r="GVD265" s="89"/>
      <c r="GVE265" s="89"/>
      <c r="GVF265" s="89"/>
      <c r="GVG265" s="89"/>
      <c r="GVH265" s="89"/>
      <c r="GVZ265" s="89"/>
      <c r="GWA265" s="89"/>
      <c r="GWD265" s="89"/>
      <c r="GWG265" s="89"/>
      <c r="GWI265" s="89"/>
      <c r="GWK265" s="89"/>
      <c r="GWN265" s="89"/>
      <c r="GWQ265" s="89"/>
      <c r="GWT265" s="89"/>
      <c r="GWZ265" s="89"/>
      <c r="GXC265" s="89"/>
      <c r="GXF265" s="89"/>
      <c r="GXK265" s="89"/>
      <c r="GXY265" s="89"/>
      <c r="GXZ265" s="89"/>
      <c r="GYA265" s="89"/>
      <c r="GYB265" s="89"/>
      <c r="GYC265" s="89"/>
      <c r="GYD265" s="89"/>
      <c r="GYE265" s="89"/>
      <c r="GYF265" s="89"/>
      <c r="GYG265" s="89"/>
      <c r="GYH265" s="89"/>
      <c r="GYI265" s="89"/>
      <c r="GYJ265" s="89"/>
      <c r="GYK265" s="89"/>
      <c r="GYL265" s="89"/>
      <c r="GYM265" s="89"/>
      <c r="GYN265" s="89"/>
      <c r="GYO265" s="89"/>
      <c r="GYP265" s="89"/>
      <c r="GYQ265" s="89"/>
      <c r="GYR265" s="89"/>
      <c r="GYS265" s="89"/>
      <c r="GYT265" s="89"/>
      <c r="GYU265" s="89"/>
      <c r="GYV265" s="89"/>
      <c r="GYW265" s="89"/>
      <c r="GYX265" s="89"/>
      <c r="GYY265" s="89"/>
      <c r="GYZ265" s="89"/>
      <c r="GZA265" s="89"/>
      <c r="GZB265" s="89"/>
      <c r="GZC265" s="89"/>
      <c r="GZD265" s="89"/>
      <c r="GZE265" s="89"/>
      <c r="GZF265" s="89"/>
      <c r="GZG265" s="89"/>
      <c r="GZH265" s="89"/>
      <c r="GZI265" s="89"/>
      <c r="GZJ265" s="89"/>
      <c r="GZK265" s="89"/>
      <c r="GZN265" s="89"/>
      <c r="GZQ265" s="89"/>
      <c r="GZT265" s="89"/>
      <c r="GZW265" s="89"/>
      <c r="GZZ265" s="89"/>
      <c r="HAL265" s="89"/>
      <c r="HAO265" s="89"/>
      <c r="HAR265" s="89"/>
      <c r="HAU265" s="89"/>
      <c r="HBA265" s="89"/>
      <c r="HBD265" s="89"/>
      <c r="HBJ265" s="89"/>
      <c r="HBM265" s="89"/>
      <c r="HBP265" s="89"/>
      <c r="HBS265" s="89"/>
      <c r="HBY265" s="89"/>
      <c r="HCB265" s="89"/>
      <c r="HCH265" s="89"/>
      <c r="HCJ265" s="89"/>
      <c r="HCK265" s="89"/>
      <c r="HCM265" s="89"/>
      <c r="HCP265" s="89"/>
      <c r="HCS265" s="89"/>
      <c r="HDD265" s="89"/>
      <c r="HDF265" s="89"/>
      <c r="HDR265" s="89"/>
      <c r="HDU265" s="89"/>
      <c r="HEC265" s="89"/>
      <c r="HEW265" s="89"/>
      <c r="HEY265" s="89"/>
      <c r="HEZ265" s="89"/>
      <c r="HFA265" s="89"/>
      <c r="HFB265" s="89"/>
      <c r="HFC265" s="89"/>
      <c r="HFD265" s="89"/>
      <c r="HFV265" s="89"/>
      <c r="HFW265" s="89"/>
      <c r="HFZ265" s="89"/>
      <c r="HGC265" s="89"/>
      <c r="HGE265" s="89"/>
      <c r="HGG265" s="89"/>
      <c r="HGJ265" s="89"/>
      <c r="HGM265" s="89"/>
      <c r="HGP265" s="89"/>
      <c r="HGV265" s="89"/>
      <c r="HGY265" s="89"/>
      <c r="HHB265" s="89"/>
      <c r="HHG265" s="89"/>
      <c r="HHU265" s="89"/>
      <c r="HHV265" s="89"/>
      <c r="HHW265" s="89"/>
      <c r="HHX265" s="89"/>
      <c r="HHY265" s="89"/>
      <c r="HHZ265" s="89"/>
      <c r="HIA265" s="89"/>
      <c r="HIB265" s="89"/>
      <c r="HIC265" s="89"/>
      <c r="HID265" s="89"/>
      <c r="HIE265" s="89"/>
      <c r="HIF265" s="89"/>
      <c r="HIG265" s="89"/>
      <c r="HIH265" s="89"/>
      <c r="HII265" s="89"/>
      <c r="HIJ265" s="89"/>
      <c r="HIK265" s="89"/>
      <c r="HIL265" s="89"/>
      <c r="HIM265" s="89"/>
      <c r="HIN265" s="89"/>
      <c r="HIO265" s="89"/>
      <c r="HIP265" s="89"/>
      <c r="HIQ265" s="89"/>
      <c r="HIR265" s="89"/>
      <c r="HIS265" s="89"/>
      <c r="HIT265" s="89"/>
      <c r="HIU265" s="89"/>
      <c r="HIV265" s="89"/>
      <c r="HIW265" s="89"/>
      <c r="HIX265" s="89"/>
      <c r="HIY265" s="89"/>
      <c r="HIZ265" s="89"/>
      <c r="HJA265" s="89"/>
      <c r="HJB265" s="89"/>
      <c r="HJC265" s="89"/>
      <c r="HJD265" s="89"/>
      <c r="HJE265" s="89"/>
      <c r="HJF265" s="89"/>
      <c r="HJG265" s="89"/>
      <c r="HJJ265" s="89"/>
      <c r="HJM265" s="89"/>
      <c r="HJP265" s="89"/>
      <c r="HJS265" s="89"/>
      <c r="HJV265" s="89"/>
      <c r="HKH265" s="89"/>
      <c r="HKK265" s="89"/>
      <c r="HKN265" s="89"/>
      <c r="HKQ265" s="89"/>
      <c r="HKW265" s="89"/>
      <c r="HKZ265" s="89"/>
      <c r="HLF265" s="89"/>
      <c r="HLI265" s="89"/>
      <c r="HLL265" s="89"/>
      <c r="HLO265" s="89"/>
      <c r="HLU265" s="89"/>
      <c r="HLX265" s="89"/>
      <c r="HMD265" s="89"/>
      <c r="HMF265" s="89"/>
      <c r="HMG265" s="89"/>
      <c r="HMI265" s="89"/>
      <c r="HML265" s="89"/>
      <c r="HMO265" s="89"/>
      <c r="HMZ265" s="89"/>
      <c r="HNB265" s="89"/>
      <c r="HNN265" s="89"/>
      <c r="HNQ265" s="89"/>
      <c r="HNY265" s="89"/>
      <c r="HOS265" s="89"/>
      <c r="HOU265" s="89"/>
      <c r="HOV265" s="89"/>
      <c r="HOW265" s="89"/>
      <c r="HOX265" s="89"/>
      <c r="HOY265" s="89"/>
      <c r="HOZ265" s="89"/>
      <c r="HPR265" s="89"/>
      <c r="HPS265" s="89"/>
      <c r="HPV265" s="89"/>
      <c r="HPY265" s="89"/>
      <c r="HQA265" s="89"/>
      <c r="HQC265" s="89"/>
      <c r="HQF265" s="89"/>
      <c r="HQI265" s="89"/>
      <c r="HQL265" s="89"/>
      <c r="HQR265" s="89"/>
      <c r="HQU265" s="89"/>
      <c r="HQX265" s="89"/>
      <c r="HRC265" s="89"/>
      <c r="HRQ265" s="89"/>
      <c r="HRR265" s="89"/>
      <c r="HRS265" s="89"/>
      <c r="HRT265" s="89"/>
      <c r="HRU265" s="89"/>
      <c r="HRV265" s="89"/>
      <c r="HRW265" s="89"/>
      <c r="HRX265" s="89"/>
      <c r="HRY265" s="89"/>
      <c r="HRZ265" s="89"/>
      <c r="HSA265" s="89"/>
      <c r="HSB265" s="89"/>
      <c r="HSC265" s="89"/>
      <c r="HSD265" s="89"/>
      <c r="HSE265" s="89"/>
      <c r="HSF265" s="89"/>
      <c r="HSG265" s="89"/>
      <c r="HSH265" s="89"/>
      <c r="HSI265" s="89"/>
      <c r="HSJ265" s="89"/>
      <c r="HSK265" s="89"/>
      <c r="HSL265" s="89"/>
      <c r="HSM265" s="89"/>
      <c r="HSN265" s="89"/>
      <c r="HSO265" s="89"/>
      <c r="HSP265" s="89"/>
      <c r="HSQ265" s="89"/>
      <c r="HSR265" s="89"/>
      <c r="HSS265" s="89"/>
      <c r="HST265" s="89"/>
      <c r="HSU265" s="89"/>
      <c r="HSV265" s="89"/>
      <c r="HSW265" s="89"/>
      <c r="HSX265" s="89"/>
      <c r="HSY265" s="89"/>
      <c r="HSZ265" s="89"/>
      <c r="HTA265" s="89"/>
      <c r="HTB265" s="89"/>
      <c r="HTC265" s="89"/>
      <c r="HTF265" s="89"/>
      <c r="HTI265" s="89"/>
      <c r="HTL265" s="89"/>
      <c r="HTO265" s="89"/>
      <c r="HTR265" s="89"/>
      <c r="HUD265" s="89"/>
      <c r="HUG265" s="89"/>
      <c r="HUJ265" s="89"/>
      <c r="HUM265" s="89"/>
      <c r="HUS265" s="89"/>
      <c r="HUV265" s="89"/>
      <c r="HVB265" s="89"/>
      <c r="HVE265" s="89"/>
      <c r="HVH265" s="89"/>
      <c r="HVK265" s="89"/>
      <c r="HVQ265" s="89"/>
      <c r="HVT265" s="89"/>
      <c r="HVZ265" s="89"/>
      <c r="HWB265" s="89"/>
      <c r="HWC265" s="89"/>
      <c r="HWE265" s="89"/>
      <c r="HWH265" s="89"/>
      <c r="HWK265" s="89"/>
      <c r="HWV265" s="89"/>
      <c r="HWX265" s="89"/>
      <c r="HXJ265" s="89"/>
      <c r="HXM265" s="89"/>
      <c r="HXU265" s="89"/>
      <c r="HYO265" s="89"/>
      <c r="HYQ265" s="89"/>
      <c r="HYR265" s="89"/>
      <c r="HYS265" s="89"/>
      <c r="HYT265" s="89"/>
      <c r="HYU265" s="89"/>
      <c r="HYV265" s="89"/>
      <c r="HZN265" s="89"/>
      <c r="HZO265" s="89"/>
      <c r="HZR265" s="89"/>
      <c r="HZU265" s="89"/>
      <c r="HZW265" s="89"/>
      <c r="HZY265" s="89"/>
      <c r="IAB265" s="89"/>
      <c r="IAE265" s="89"/>
      <c r="IAH265" s="89"/>
      <c r="IAN265" s="89"/>
      <c r="IAQ265" s="89"/>
      <c r="IAT265" s="89"/>
      <c r="IAY265" s="89"/>
      <c r="IBM265" s="89"/>
      <c r="IBN265" s="89"/>
      <c r="IBO265" s="89"/>
      <c r="IBP265" s="89"/>
      <c r="IBQ265" s="89"/>
      <c r="IBR265" s="89"/>
      <c r="IBS265" s="89"/>
      <c r="IBT265" s="89"/>
      <c r="IBU265" s="89"/>
      <c r="IBV265" s="89"/>
      <c r="IBW265" s="89"/>
      <c r="IBX265" s="89"/>
      <c r="IBY265" s="89"/>
      <c r="IBZ265" s="89"/>
      <c r="ICA265" s="89"/>
      <c r="ICB265" s="89"/>
      <c r="ICC265" s="89"/>
      <c r="ICD265" s="89"/>
      <c r="ICE265" s="89"/>
      <c r="ICF265" s="89"/>
      <c r="ICG265" s="89"/>
      <c r="ICH265" s="89"/>
      <c r="ICI265" s="89"/>
      <c r="ICJ265" s="89"/>
      <c r="ICK265" s="89"/>
      <c r="ICL265" s="89"/>
      <c r="ICM265" s="89"/>
      <c r="ICN265" s="89"/>
      <c r="ICO265" s="89"/>
      <c r="ICP265" s="89"/>
      <c r="ICQ265" s="89"/>
      <c r="ICR265" s="89"/>
      <c r="ICS265" s="89"/>
      <c r="ICT265" s="89"/>
      <c r="ICU265" s="89"/>
      <c r="ICV265" s="89"/>
      <c r="ICW265" s="89"/>
      <c r="ICX265" s="89"/>
      <c r="ICY265" s="89"/>
      <c r="IDB265" s="89"/>
      <c r="IDE265" s="89"/>
      <c r="IDH265" s="89"/>
      <c r="IDK265" s="89"/>
      <c r="IDN265" s="89"/>
      <c r="IDZ265" s="89"/>
      <c r="IEC265" s="89"/>
      <c r="IEF265" s="89"/>
      <c r="IEI265" s="89"/>
      <c r="IEO265" s="89"/>
      <c r="IER265" s="89"/>
      <c r="IEX265" s="89"/>
      <c r="IFA265" s="89"/>
      <c r="IFD265" s="89"/>
      <c r="IFG265" s="89"/>
      <c r="IFM265" s="89"/>
      <c r="IFP265" s="89"/>
      <c r="IFV265" s="89"/>
      <c r="IFX265" s="89"/>
      <c r="IFY265" s="89"/>
      <c r="IGA265" s="89"/>
      <c r="IGD265" s="89"/>
      <c r="IGG265" s="89"/>
      <c r="IGR265" s="89"/>
      <c r="IGT265" s="89"/>
      <c r="IHF265" s="89"/>
      <c r="IHI265" s="89"/>
      <c r="IHQ265" s="89"/>
      <c r="IIK265" s="89"/>
      <c r="IIM265" s="89"/>
      <c r="IIN265" s="89"/>
      <c r="IIO265" s="89"/>
      <c r="IIP265" s="89"/>
      <c r="IIQ265" s="89"/>
      <c r="IIR265" s="89"/>
      <c r="IJJ265" s="89"/>
      <c r="IJK265" s="89"/>
      <c r="IJN265" s="89"/>
      <c r="IJQ265" s="89"/>
      <c r="IJS265" s="89"/>
      <c r="IJU265" s="89"/>
      <c r="IJX265" s="89"/>
      <c r="IKA265" s="89"/>
      <c r="IKD265" s="89"/>
      <c r="IKJ265" s="89"/>
      <c r="IKM265" s="89"/>
      <c r="IKP265" s="89"/>
      <c r="IKU265" s="89"/>
      <c r="ILI265" s="89"/>
      <c r="ILJ265" s="89"/>
      <c r="ILK265" s="89"/>
      <c r="ILL265" s="89"/>
      <c r="ILM265" s="89"/>
      <c r="ILN265" s="89"/>
      <c r="ILO265" s="89"/>
      <c r="ILP265" s="89"/>
      <c r="ILQ265" s="89"/>
      <c r="ILR265" s="89"/>
      <c r="ILS265" s="89"/>
      <c r="ILT265" s="89"/>
      <c r="ILU265" s="89"/>
      <c r="ILV265" s="89"/>
      <c r="ILW265" s="89"/>
      <c r="ILX265" s="89"/>
      <c r="ILY265" s="89"/>
      <c r="ILZ265" s="89"/>
      <c r="IMA265" s="89"/>
      <c r="IMB265" s="89"/>
      <c r="IMC265" s="89"/>
      <c r="IMD265" s="89"/>
      <c r="IME265" s="89"/>
      <c r="IMF265" s="89"/>
      <c r="IMG265" s="89"/>
      <c r="IMH265" s="89"/>
      <c r="IMI265" s="89"/>
      <c r="IMJ265" s="89"/>
      <c r="IMK265" s="89"/>
      <c r="IML265" s="89"/>
      <c r="IMM265" s="89"/>
      <c r="IMN265" s="89"/>
      <c r="IMO265" s="89"/>
      <c r="IMP265" s="89"/>
      <c r="IMQ265" s="89"/>
      <c r="IMR265" s="89"/>
      <c r="IMS265" s="89"/>
      <c r="IMT265" s="89"/>
      <c r="IMU265" s="89"/>
      <c r="IMX265" s="89"/>
      <c r="INA265" s="89"/>
      <c r="IND265" s="89"/>
      <c r="ING265" s="89"/>
      <c r="INJ265" s="89"/>
      <c r="INV265" s="89"/>
      <c r="INY265" s="89"/>
      <c r="IOB265" s="89"/>
      <c r="IOE265" s="89"/>
      <c r="IOK265" s="89"/>
      <c r="ION265" s="89"/>
      <c r="IOT265" s="89"/>
      <c r="IOW265" s="89"/>
      <c r="IOZ265" s="89"/>
      <c r="IPC265" s="89"/>
      <c r="IPI265" s="89"/>
      <c r="IPL265" s="89"/>
      <c r="IPR265" s="89"/>
      <c r="IPT265" s="89"/>
      <c r="IPU265" s="89"/>
      <c r="IPW265" s="89"/>
      <c r="IPZ265" s="89"/>
      <c r="IQC265" s="89"/>
      <c r="IQN265" s="89"/>
      <c r="IQP265" s="89"/>
      <c r="IRB265" s="89"/>
      <c r="IRE265" s="89"/>
      <c r="IRM265" s="89"/>
      <c r="ISG265" s="89"/>
      <c r="ISI265" s="89"/>
      <c r="ISJ265" s="89"/>
      <c r="ISK265" s="89"/>
      <c r="ISL265" s="89"/>
      <c r="ISM265" s="89"/>
      <c r="ISN265" s="89"/>
      <c r="ITF265" s="89"/>
      <c r="ITG265" s="89"/>
      <c r="ITJ265" s="89"/>
      <c r="ITM265" s="89"/>
      <c r="ITO265" s="89"/>
      <c r="ITQ265" s="89"/>
      <c r="ITT265" s="89"/>
      <c r="ITW265" s="89"/>
      <c r="ITZ265" s="89"/>
      <c r="IUF265" s="89"/>
      <c r="IUI265" s="89"/>
      <c r="IUL265" s="89"/>
      <c r="IUQ265" s="89"/>
      <c r="IVE265" s="89"/>
      <c r="IVF265" s="89"/>
      <c r="IVG265" s="89"/>
      <c r="IVH265" s="89"/>
      <c r="IVI265" s="89"/>
      <c r="IVJ265" s="89"/>
      <c r="IVK265" s="89"/>
      <c r="IVL265" s="89"/>
      <c r="IVM265" s="89"/>
      <c r="IVN265" s="89"/>
      <c r="IVO265" s="89"/>
      <c r="IVP265" s="89"/>
      <c r="IVQ265" s="89"/>
      <c r="IVR265" s="89"/>
      <c r="IVS265" s="89"/>
      <c r="IVT265" s="89"/>
      <c r="IVU265" s="89"/>
      <c r="IVV265" s="89"/>
      <c r="IVW265" s="89"/>
      <c r="IVX265" s="89"/>
      <c r="IVY265" s="89"/>
      <c r="IVZ265" s="89"/>
      <c r="IWA265" s="89"/>
      <c r="IWB265" s="89"/>
      <c r="IWC265" s="89"/>
      <c r="IWD265" s="89"/>
      <c r="IWE265" s="89"/>
      <c r="IWF265" s="89"/>
      <c r="IWG265" s="89"/>
      <c r="IWH265" s="89"/>
      <c r="IWI265" s="89"/>
      <c r="IWJ265" s="89"/>
      <c r="IWK265" s="89"/>
      <c r="IWL265" s="89"/>
      <c r="IWM265" s="89"/>
      <c r="IWN265" s="89"/>
      <c r="IWO265" s="89"/>
      <c r="IWP265" s="89"/>
      <c r="IWQ265" s="89"/>
      <c r="IWT265" s="89"/>
      <c r="IWW265" s="89"/>
      <c r="IWZ265" s="89"/>
      <c r="IXC265" s="89"/>
      <c r="IXF265" s="89"/>
      <c r="IXR265" s="89"/>
      <c r="IXU265" s="89"/>
      <c r="IXX265" s="89"/>
      <c r="IYA265" s="89"/>
      <c r="IYG265" s="89"/>
      <c r="IYJ265" s="89"/>
      <c r="IYP265" s="89"/>
      <c r="IYS265" s="89"/>
      <c r="IYV265" s="89"/>
      <c r="IYY265" s="89"/>
      <c r="IZE265" s="89"/>
      <c r="IZH265" s="89"/>
      <c r="IZN265" s="89"/>
      <c r="IZP265" s="89"/>
      <c r="IZQ265" s="89"/>
      <c r="IZS265" s="89"/>
      <c r="IZV265" s="89"/>
      <c r="IZY265" s="89"/>
      <c r="JAJ265" s="89"/>
      <c r="JAL265" s="89"/>
      <c r="JAX265" s="89"/>
      <c r="JBA265" s="89"/>
      <c r="JBI265" s="89"/>
      <c r="JCC265" s="89"/>
      <c r="JCE265" s="89"/>
      <c r="JCF265" s="89"/>
      <c r="JCG265" s="89"/>
      <c r="JCH265" s="89"/>
      <c r="JCI265" s="89"/>
      <c r="JCJ265" s="89"/>
      <c r="JDB265" s="89"/>
      <c r="JDC265" s="89"/>
      <c r="JDF265" s="89"/>
      <c r="JDI265" s="89"/>
      <c r="JDK265" s="89"/>
      <c r="JDM265" s="89"/>
      <c r="JDP265" s="89"/>
      <c r="JDS265" s="89"/>
      <c r="JDV265" s="89"/>
      <c r="JEB265" s="89"/>
      <c r="JEE265" s="89"/>
      <c r="JEH265" s="89"/>
      <c r="JEM265" s="89"/>
      <c r="JFA265" s="89"/>
      <c r="JFB265" s="89"/>
      <c r="JFC265" s="89"/>
      <c r="JFD265" s="89"/>
      <c r="JFE265" s="89"/>
      <c r="JFF265" s="89"/>
      <c r="JFG265" s="89"/>
      <c r="JFH265" s="89"/>
      <c r="JFI265" s="89"/>
      <c r="JFJ265" s="89"/>
      <c r="JFK265" s="89"/>
      <c r="JFL265" s="89"/>
      <c r="JFM265" s="89"/>
      <c r="JFN265" s="89"/>
      <c r="JFO265" s="89"/>
      <c r="JFP265" s="89"/>
      <c r="JFQ265" s="89"/>
      <c r="JFR265" s="89"/>
      <c r="JFS265" s="89"/>
      <c r="JFT265" s="89"/>
      <c r="JFU265" s="89"/>
      <c r="JFV265" s="89"/>
      <c r="JFW265" s="89"/>
      <c r="JFX265" s="89"/>
      <c r="JFY265" s="89"/>
      <c r="JFZ265" s="89"/>
      <c r="JGA265" s="89"/>
      <c r="JGB265" s="89"/>
      <c r="JGC265" s="89"/>
      <c r="JGD265" s="89"/>
      <c r="JGE265" s="89"/>
      <c r="JGF265" s="89"/>
      <c r="JGG265" s="89"/>
      <c r="JGH265" s="89"/>
      <c r="JGI265" s="89"/>
      <c r="JGJ265" s="89"/>
      <c r="JGK265" s="89"/>
      <c r="JGL265" s="89"/>
      <c r="JGM265" s="89"/>
      <c r="JGP265" s="89"/>
      <c r="JGS265" s="89"/>
      <c r="JGV265" s="89"/>
      <c r="JGY265" s="89"/>
      <c r="JHB265" s="89"/>
      <c r="JHN265" s="89"/>
      <c r="JHQ265" s="89"/>
      <c r="JHT265" s="89"/>
      <c r="JHW265" s="89"/>
      <c r="JIC265" s="89"/>
      <c r="JIF265" s="89"/>
      <c r="JIL265" s="89"/>
      <c r="JIO265" s="89"/>
      <c r="JIR265" s="89"/>
      <c r="JIU265" s="89"/>
      <c r="JJA265" s="89"/>
      <c r="JJD265" s="89"/>
      <c r="JJJ265" s="89"/>
      <c r="JJL265" s="89"/>
      <c r="JJM265" s="89"/>
      <c r="JJO265" s="89"/>
      <c r="JJR265" s="89"/>
      <c r="JJU265" s="89"/>
      <c r="JKF265" s="89"/>
      <c r="JKH265" s="89"/>
      <c r="JKT265" s="89"/>
      <c r="JKW265" s="89"/>
      <c r="JLE265" s="89"/>
      <c r="JLY265" s="89"/>
      <c r="JMA265" s="89"/>
      <c r="JMB265" s="89"/>
      <c r="JMC265" s="89"/>
      <c r="JMD265" s="89"/>
      <c r="JME265" s="89"/>
      <c r="JMF265" s="89"/>
      <c r="JMX265" s="89"/>
      <c r="JMY265" s="89"/>
      <c r="JNB265" s="89"/>
      <c r="JNE265" s="89"/>
      <c r="JNG265" s="89"/>
      <c r="JNI265" s="89"/>
      <c r="JNL265" s="89"/>
      <c r="JNO265" s="89"/>
      <c r="JNR265" s="89"/>
      <c r="JNX265" s="89"/>
      <c r="JOA265" s="89"/>
      <c r="JOD265" s="89"/>
      <c r="JOI265" s="89"/>
      <c r="JOW265" s="89"/>
      <c r="JOX265" s="89"/>
      <c r="JOY265" s="89"/>
      <c r="JOZ265" s="89"/>
      <c r="JPA265" s="89"/>
      <c r="JPB265" s="89"/>
      <c r="JPC265" s="89"/>
      <c r="JPD265" s="89"/>
      <c r="JPE265" s="89"/>
      <c r="JPF265" s="89"/>
      <c r="JPG265" s="89"/>
      <c r="JPH265" s="89"/>
      <c r="JPI265" s="89"/>
      <c r="JPJ265" s="89"/>
      <c r="JPK265" s="89"/>
      <c r="JPL265" s="89"/>
      <c r="JPM265" s="89"/>
      <c r="JPN265" s="89"/>
      <c r="JPO265" s="89"/>
      <c r="JPP265" s="89"/>
      <c r="JPQ265" s="89"/>
      <c r="JPR265" s="89"/>
      <c r="JPS265" s="89"/>
      <c r="JPT265" s="89"/>
      <c r="JPU265" s="89"/>
      <c r="JPV265" s="89"/>
      <c r="JPW265" s="89"/>
      <c r="JPX265" s="89"/>
      <c r="JPY265" s="89"/>
      <c r="JPZ265" s="89"/>
      <c r="JQA265" s="89"/>
      <c r="JQB265" s="89"/>
      <c r="JQC265" s="89"/>
      <c r="JQD265" s="89"/>
      <c r="JQE265" s="89"/>
      <c r="JQF265" s="89"/>
      <c r="JQG265" s="89"/>
      <c r="JQH265" s="89"/>
      <c r="JQI265" s="89"/>
      <c r="JQL265" s="89"/>
      <c r="JQO265" s="89"/>
      <c r="JQR265" s="89"/>
      <c r="JQU265" s="89"/>
      <c r="JQX265" s="89"/>
      <c r="JRJ265" s="89"/>
      <c r="JRM265" s="89"/>
      <c r="JRP265" s="89"/>
      <c r="JRS265" s="89"/>
      <c r="JRY265" s="89"/>
      <c r="JSB265" s="89"/>
      <c r="JSH265" s="89"/>
      <c r="JSK265" s="89"/>
      <c r="JSN265" s="89"/>
      <c r="JSQ265" s="89"/>
      <c r="JSW265" s="89"/>
      <c r="JSZ265" s="89"/>
      <c r="JTF265" s="89"/>
      <c r="JTH265" s="89"/>
      <c r="JTI265" s="89"/>
      <c r="JTK265" s="89"/>
      <c r="JTN265" s="89"/>
      <c r="JTQ265" s="89"/>
      <c r="JUB265" s="89"/>
      <c r="JUD265" s="89"/>
      <c r="JUP265" s="89"/>
      <c r="JUS265" s="89"/>
      <c r="JVA265" s="89"/>
      <c r="JVU265" s="89"/>
      <c r="JVW265" s="89"/>
      <c r="JVX265" s="89"/>
      <c r="JVY265" s="89"/>
      <c r="JVZ265" s="89"/>
      <c r="JWA265" s="89"/>
      <c r="JWB265" s="89"/>
      <c r="JWT265" s="89"/>
      <c r="JWU265" s="89"/>
      <c r="JWX265" s="89"/>
      <c r="JXA265" s="89"/>
      <c r="JXC265" s="89"/>
      <c r="JXE265" s="89"/>
      <c r="JXH265" s="89"/>
      <c r="JXK265" s="89"/>
      <c r="JXN265" s="89"/>
      <c r="JXT265" s="89"/>
      <c r="JXW265" s="89"/>
      <c r="JXZ265" s="89"/>
      <c r="JYE265" s="89"/>
      <c r="JYS265" s="89"/>
      <c r="JYT265" s="89"/>
      <c r="JYU265" s="89"/>
      <c r="JYV265" s="89"/>
      <c r="JYW265" s="89"/>
      <c r="JYX265" s="89"/>
      <c r="JYY265" s="89"/>
      <c r="JYZ265" s="89"/>
      <c r="JZA265" s="89"/>
      <c r="JZB265" s="89"/>
      <c r="JZC265" s="89"/>
      <c r="JZD265" s="89"/>
      <c r="JZE265" s="89"/>
      <c r="JZF265" s="89"/>
      <c r="JZG265" s="89"/>
      <c r="JZH265" s="89"/>
      <c r="JZI265" s="89"/>
      <c r="JZJ265" s="89"/>
      <c r="JZK265" s="89"/>
      <c r="JZL265" s="89"/>
      <c r="JZM265" s="89"/>
      <c r="JZN265" s="89"/>
      <c r="JZO265" s="89"/>
      <c r="JZP265" s="89"/>
      <c r="JZQ265" s="89"/>
      <c r="JZR265" s="89"/>
      <c r="JZS265" s="89"/>
      <c r="JZT265" s="89"/>
      <c r="JZU265" s="89"/>
      <c r="JZV265" s="89"/>
      <c r="JZW265" s="89"/>
      <c r="JZX265" s="89"/>
      <c r="JZY265" s="89"/>
      <c r="JZZ265" s="89"/>
      <c r="KAA265" s="89"/>
      <c r="KAB265" s="89"/>
      <c r="KAC265" s="89"/>
      <c r="KAD265" s="89"/>
      <c r="KAE265" s="89"/>
      <c r="KAH265" s="89"/>
      <c r="KAK265" s="89"/>
      <c r="KAN265" s="89"/>
      <c r="KAQ265" s="89"/>
      <c r="KAT265" s="89"/>
      <c r="KBF265" s="89"/>
      <c r="KBI265" s="89"/>
      <c r="KBL265" s="89"/>
      <c r="KBO265" s="89"/>
      <c r="KBU265" s="89"/>
      <c r="KBX265" s="89"/>
      <c r="KCD265" s="89"/>
      <c r="KCG265" s="89"/>
      <c r="KCJ265" s="89"/>
      <c r="KCM265" s="89"/>
      <c r="KCS265" s="89"/>
      <c r="KCV265" s="89"/>
      <c r="KDB265" s="89"/>
      <c r="KDD265" s="89"/>
      <c r="KDE265" s="89"/>
      <c r="KDG265" s="89"/>
      <c r="KDJ265" s="89"/>
      <c r="KDM265" s="89"/>
      <c r="KDX265" s="89"/>
      <c r="KDZ265" s="89"/>
      <c r="KEL265" s="89"/>
      <c r="KEO265" s="89"/>
      <c r="KEW265" s="89"/>
      <c r="KFQ265" s="89"/>
      <c r="KFS265" s="89"/>
      <c r="KFT265" s="89"/>
      <c r="KFU265" s="89"/>
      <c r="KFV265" s="89"/>
      <c r="KFW265" s="89"/>
      <c r="KFX265" s="89"/>
      <c r="KGP265" s="89"/>
      <c r="KGQ265" s="89"/>
      <c r="KGT265" s="89"/>
      <c r="KGW265" s="89"/>
      <c r="KGY265" s="89"/>
      <c r="KHA265" s="89"/>
      <c r="KHD265" s="89"/>
      <c r="KHG265" s="89"/>
      <c r="KHJ265" s="89"/>
      <c r="KHP265" s="89"/>
      <c r="KHS265" s="89"/>
      <c r="KHV265" s="89"/>
      <c r="KIA265" s="89"/>
      <c r="KIO265" s="89"/>
      <c r="KIP265" s="89"/>
      <c r="KIQ265" s="89"/>
      <c r="KIR265" s="89"/>
      <c r="KIS265" s="89"/>
      <c r="KIT265" s="89"/>
      <c r="KIU265" s="89"/>
      <c r="KIV265" s="89"/>
      <c r="KIW265" s="89"/>
      <c r="KIX265" s="89"/>
      <c r="KIY265" s="89"/>
      <c r="KIZ265" s="89"/>
      <c r="KJA265" s="89"/>
      <c r="KJB265" s="89"/>
      <c r="KJC265" s="89"/>
      <c r="KJD265" s="89"/>
      <c r="KJE265" s="89"/>
      <c r="KJF265" s="89"/>
      <c r="KJG265" s="89"/>
      <c r="KJH265" s="89"/>
      <c r="KJI265" s="89"/>
      <c r="KJJ265" s="89"/>
      <c r="KJK265" s="89"/>
      <c r="KJL265" s="89"/>
      <c r="KJM265" s="89"/>
      <c r="KJN265" s="89"/>
      <c r="KJO265" s="89"/>
      <c r="KJP265" s="89"/>
      <c r="KJQ265" s="89"/>
      <c r="KJR265" s="89"/>
      <c r="KJS265" s="89"/>
      <c r="KJT265" s="89"/>
      <c r="KJU265" s="89"/>
      <c r="KJV265" s="89"/>
      <c r="KJW265" s="89"/>
      <c r="KJX265" s="89"/>
      <c r="KJY265" s="89"/>
      <c r="KJZ265" s="89"/>
      <c r="KKA265" s="89"/>
      <c r="KKD265" s="89"/>
      <c r="KKG265" s="89"/>
      <c r="KKJ265" s="89"/>
      <c r="KKM265" s="89"/>
      <c r="KKP265" s="89"/>
      <c r="KLB265" s="89"/>
      <c r="KLE265" s="89"/>
      <c r="KLH265" s="89"/>
      <c r="KLK265" s="89"/>
      <c r="KLQ265" s="89"/>
      <c r="KLT265" s="89"/>
      <c r="KLZ265" s="89"/>
      <c r="KMC265" s="89"/>
      <c r="KMF265" s="89"/>
      <c r="KMI265" s="89"/>
      <c r="KMO265" s="89"/>
      <c r="KMR265" s="89"/>
      <c r="KMX265" s="89"/>
      <c r="KMZ265" s="89"/>
      <c r="KNA265" s="89"/>
      <c r="KNC265" s="89"/>
      <c r="KNF265" s="89"/>
      <c r="KNI265" s="89"/>
      <c r="KNT265" s="89"/>
      <c r="KNV265" s="89"/>
      <c r="KOH265" s="89"/>
      <c r="KOK265" s="89"/>
      <c r="KOS265" s="89"/>
      <c r="KPM265" s="89"/>
      <c r="KPO265" s="89"/>
      <c r="KPP265" s="89"/>
      <c r="KPQ265" s="89"/>
      <c r="KPR265" s="89"/>
      <c r="KPS265" s="89"/>
      <c r="KPT265" s="89"/>
      <c r="KQL265" s="89"/>
      <c r="KQM265" s="89"/>
      <c r="KQP265" s="89"/>
      <c r="KQS265" s="89"/>
      <c r="KQU265" s="89"/>
      <c r="KQW265" s="89"/>
      <c r="KQZ265" s="89"/>
      <c r="KRC265" s="89"/>
      <c r="KRF265" s="89"/>
      <c r="KRL265" s="89"/>
      <c r="KRO265" s="89"/>
      <c r="KRR265" s="89"/>
      <c r="KRW265" s="89"/>
      <c r="KSK265" s="89"/>
      <c r="KSL265" s="89"/>
      <c r="KSM265" s="89"/>
      <c r="KSN265" s="89"/>
      <c r="KSO265" s="89"/>
      <c r="KSP265" s="89"/>
      <c r="KSQ265" s="89"/>
      <c r="KSR265" s="89"/>
      <c r="KSS265" s="89"/>
      <c r="KST265" s="89"/>
      <c r="KSU265" s="89"/>
      <c r="KSV265" s="89"/>
      <c r="KSW265" s="89"/>
      <c r="KSX265" s="89"/>
      <c r="KSY265" s="89"/>
      <c r="KSZ265" s="89"/>
      <c r="KTA265" s="89"/>
      <c r="KTB265" s="89"/>
      <c r="KTC265" s="89"/>
      <c r="KTD265" s="89"/>
      <c r="KTE265" s="89"/>
      <c r="KTF265" s="89"/>
      <c r="KTG265" s="89"/>
      <c r="KTH265" s="89"/>
      <c r="KTI265" s="89"/>
      <c r="KTJ265" s="89"/>
      <c r="KTK265" s="89"/>
      <c r="KTL265" s="89"/>
      <c r="KTM265" s="89"/>
      <c r="KTN265" s="89"/>
      <c r="KTO265" s="89"/>
      <c r="KTP265" s="89"/>
      <c r="KTQ265" s="89"/>
      <c r="KTR265" s="89"/>
      <c r="KTS265" s="89"/>
      <c r="KTT265" s="89"/>
      <c r="KTU265" s="89"/>
      <c r="KTV265" s="89"/>
      <c r="KTW265" s="89"/>
      <c r="KTZ265" s="89"/>
      <c r="KUC265" s="89"/>
      <c r="KUF265" s="89"/>
      <c r="KUI265" s="89"/>
      <c r="KUL265" s="89"/>
      <c r="KUX265" s="89"/>
      <c r="KVA265" s="89"/>
      <c r="KVD265" s="89"/>
      <c r="KVG265" s="89"/>
      <c r="KVM265" s="89"/>
      <c r="KVP265" s="89"/>
      <c r="KVV265" s="89"/>
      <c r="KVY265" s="89"/>
      <c r="KWB265" s="89"/>
      <c r="KWE265" s="89"/>
      <c r="KWK265" s="89"/>
      <c r="KWN265" s="89"/>
      <c r="KWT265" s="89"/>
      <c r="KWV265" s="89"/>
      <c r="KWW265" s="89"/>
      <c r="KWY265" s="89"/>
      <c r="KXB265" s="89"/>
      <c r="KXE265" s="89"/>
      <c r="KXP265" s="89"/>
      <c r="KXR265" s="89"/>
      <c r="KYD265" s="89"/>
      <c r="KYG265" s="89"/>
      <c r="KYO265" s="89"/>
      <c r="KZI265" s="89"/>
      <c r="KZK265" s="89"/>
      <c r="KZL265" s="89"/>
      <c r="KZM265" s="89"/>
      <c r="KZN265" s="89"/>
      <c r="KZO265" s="89"/>
      <c r="KZP265" s="89"/>
      <c r="LAH265" s="89"/>
      <c r="LAI265" s="89"/>
      <c r="LAL265" s="89"/>
      <c r="LAO265" s="89"/>
      <c r="LAQ265" s="89"/>
      <c r="LAS265" s="89"/>
      <c r="LAV265" s="89"/>
      <c r="LAY265" s="89"/>
      <c r="LBB265" s="89"/>
      <c r="LBH265" s="89"/>
      <c r="LBK265" s="89"/>
      <c r="LBN265" s="89"/>
      <c r="LBS265" s="89"/>
      <c r="LCG265" s="89"/>
      <c r="LCH265" s="89"/>
      <c r="LCI265" s="89"/>
      <c r="LCJ265" s="89"/>
      <c r="LCK265" s="89"/>
      <c r="LCL265" s="89"/>
      <c r="LCM265" s="89"/>
      <c r="LCN265" s="89"/>
      <c r="LCO265" s="89"/>
      <c r="LCP265" s="89"/>
      <c r="LCQ265" s="89"/>
      <c r="LCR265" s="89"/>
      <c r="LCS265" s="89"/>
      <c r="LCT265" s="89"/>
      <c r="LCU265" s="89"/>
      <c r="LCV265" s="89"/>
      <c r="LCW265" s="89"/>
      <c r="LCX265" s="89"/>
      <c r="LCY265" s="89"/>
      <c r="LCZ265" s="89"/>
      <c r="LDA265" s="89"/>
      <c r="LDB265" s="89"/>
      <c r="LDC265" s="89"/>
      <c r="LDD265" s="89"/>
      <c r="LDE265" s="89"/>
      <c r="LDF265" s="89"/>
      <c r="LDG265" s="89"/>
      <c r="LDH265" s="89"/>
      <c r="LDI265" s="89"/>
      <c r="LDJ265" s="89"/>
      <c r="LDK265" s="89"/>
      <c r="LDL265" s="89"/>
      <c r="LDM265" s="89"/>
      <c r="LDN265" s="89"/>
      <c r="LDO265" s="89"/>
      <c r="LDP265" s="89"/>
      <c r="LDQ265" s="89"/>
      <c r="LDR265" s="89"/>
      <c r="LDS265" s="89"/>
      <c r="LDV265" s="89"/>
      <c r="LDY265" s="89"/>
      <c r="LEB265" s="89"/>
      <c r="LEE265" s="89"/>
      <c r="LEH265" s="89"/>
      <c r="LET265" s="89"/>
      <c r="LEW265" s="89"/>
      <c r="LEZ265" s="89"/>
      <c r="LFC265" s="89"/>
      <c r="LFI265" s="89"/>
      <c r="LFL265" s="89"/>
      <c r="LFR265" s="89"/>
      <c r="LFU265" s="89"/>
      <c r="LFX265" s="89"/>
      <c r="LGA265" s="89"/>
      <c r="LGG265" s="89"/>
      <c r="LGJ265" s="89"/>
      <c r="LGP265" s="89"/>
      <c r="LGR265" s="89"/>
      <c r="LGS265" s="89"/>
      <c r="LGU265" s="89"/>
      <c r="LGX265" s="89"/>
      <c r="LHA265" s="89"/>
      <c r="LHL265" s="89"/>
      <c r="LHN265" s="89"/>
      <c r="LHZ265" s="89"/>
      <c r="LIC265" s="89"/>
      <c r="LIK265" s="89"/>
      <c r="LJE265" s="89"/>
      <c r="LJG265" s="89"/>
      <c r="LJH265" s="89"/>
      <c r="LJI265" s="89"/>
      <c r="LJJ265" s="89"/>
      <c r="LJK265" s="89"/>
      <c r="LJL265" s="89"/>
      <c r="LKD265" s="89"/>
      <c r="LKE265" s="89"/>
      <c r="LKH265" s="89"/>
      <c r="LKK265" s="89"/>
      <c r="LKM265" s="89"/>
      <c r="LKO265" s="89"/>
      <c r="LKR265" s="89"/>
      <c r="LKU265" s="89"/>
      <c r="LKX265" s="89"/>
      <c r="LLD265" s="89"/>
      <c r="LLG265" s="89"/>
      <c r="LLJ265" s="89"/>
      <c r="LLO265" s="89"/>
      <c r="LMC265" s="89"/>
      <c r="LMD265" s="89"/>
      <c r="LME265" s="89"/>
      <c r="LMF265" s="89"/>
      <c r="LMG265" s="89"/>
      <c r="LMH265" s="89"/>
      <c r="LMI265" s="89"/>
      <c r="LMJ265" s="89"/>
      <c r="LMK265" s="89"/>
      <c r="LML265" s="89"/>
      <c r="LMM265" s="89"/>
      <c r="LMN265" s="89"/>
      <c r="LMO265" s="89"/>
      <c r="LMP265" s="89"/>
      <c r="LMQ265" s="89"/>
      <c r="LMR265" s="89"/>
      <c r="LMS265" s="89"/>
      <c r="LMT265" s="89"/>
      <c r="LMU265" s="89"/>
      <c r="LMV265" s="89"/>
      <c r="LMW265" s="89"/>
      <c r="LMX265" s="89"/>
      <c r="LMY265" s="89"/>
      <c r="LMZ265" s="89"/>
      <c r="LNA265" s="89"/>
      <c r="LNB265" s="89"/>
      <c r="LNC265" s="89"/>
      <c r="LND265" s="89"/>
      <c r="LNE265" s="89"/>
      <c r="LNF265" s="89"/>
      <c r="LNG265" s="89"/>
      <c r="LNH265" s="89"/>
      <c r="LNI265" s="89"/>
      <c r="LNJ265" s="89"/>
      <c r="LNK265" s="89"/>
      <c r="LNL265" s="89"/>
      <c r="LNM265" s="89"/>
      <c r="LNN265" s="89"/>
      <c r="LNO265" s="89"/>
      <c r="LNR265" s="89"/>
      <c r="LNU265" s="89"/>
      <c r="LNX265" s="89"/>
      <c r="LOA265" s="89"/>
      <c r="LOD265" s="89"/>
      <c r="LOP265" s="89"/>
      <c r="LOS265" s="89"/>
      <c r="LOV265" s="89"/>
      <c r="LOY265" s="89"/>
      <c r="LPE265" s="89"/>
      <c r="LPH265" s="89"/>
      <c r="LPN265" s="89"/>
      <c r="LPQ265" s="89"/>
      <c r="LPT265" s="89"/>
      <c r="LPW265" s="89"/>
      <c r="LQC265" s="89"/>
      <c r="LQF265" s="89"/>
      <c r="LQL265" s="89"/>
      <c r="LQN265" s="89"/>
      <c r="LQO265" s="89"/>
      <c r="LQQ265" s="89"/>
      <c r="LQT265" s="89"/>
      <c r="LQW265" s="89"/>
      <c r="LRH265" s="89"/>
      <c r="LRJ265" s="89"/>
      <c r="LRV265" s="89"/>
      <c r="LRY265" s="89"/>
      <c r="LSG265" s="89"/>
      <c r="LTA265" s="89"/>
      <c r="LTC265" s="89"/>
      <c r="LTD265" s="89"/>
      <c r="LTE265" s="89"/>
      <c r="LTF265" s="89"/>
      <c r="LTG265" s="89"/>
      <c r="LTH265" s="89"/>
      <c r="LTZ265" s="89"/>
      <c r="LUA265" s="89"/>
      <c r="LUD265" s="89"/>
      <c r="LUG265" s="89"/>
      <c r="LUI265" s="89"/>
      <c r="LUK265" s="89"/>
      <c r="LUN265" s="89"/>
      <c r="LUQ265" s="89"/>
      <c r="LUT265" s="89"/>
      <c r="LUZ265" s="89"/>
      <c r="LVC265" s="89"/>
      <c r="LVF265" s="89"/>
      <c r="LVK265" s="89"/>
      <c r="LVY265" s="89"/>
      <c r="LVZ265" s="89"/>
      <c r="LWA265" s="89"/>
      <c r="LWB265" s="89"/>
      <c r="LWC265" s="89"/>
      <c r="LWD265" s="89"/>
      <c r="LWE265" s="89"/>
      <c r="LWF265" s="89"/>
      <c r="LWG265" s="89"/>
      <c r="LWH265" s="89"/>
      <c r="LWI265" s="89"/>
      <c r="LWJ265" s="89"/>
      <c r="LWK265" s="89"/>
      <c r="LWL265" s="89"/>
      <c r="LWM265" s="89"/>
      <c r="LWN265" s="89"/>
      <c r="LWO265" s="89"/>
      <c r="LWP265" s="89"/>
      <c r="LWQ265" s="89"/>
      <c r="LWR265" s="89"/>
      <c r="LWS265" s="89"/>
      <c r="LWT265" s="89"/>
      <c r="LWU265" s="89"/>
      <c r="LWV265" s="89"/>
      <c r="LWW265" s="89"/>
      <c r="LWX265" s="89"/>
      <c r="LWY265" s="89"/>
      <c r="LWZ265" s="89"/>
      <c r="LXA265" s="89"/>
      <c r="LXB265" s="89"/>
      <c r="LXC265" s="89"/>
      <c r="LXD265" s="89"/>
      <c r="LXE265" s="89"/>
      <c r="LXF265" s="89"/>
      <c r="LXG265" s="89"/>
      <c r="LXH265" s="89"/>
      <c r="LXI265" s="89"/>
      <c r="LXJ265" s="89"/>
      <c r="LXK265" s="89"/>
      <c r="LXN265" s="89"/>
      <c r="LXQ265" s="89"/>
      <c r="LXT265" s="89"/>
      <c r="LXW265" s="89"/>
      <c r="LXZ265" s="89"/>
      <c r="LYL265" s="89"/>
      <c r="LYO265" s="89"/>
      <c r="LYR265" s="89"/>
      <c r="LYU265" s="89"/>
      <c r="LZA265" s="89"/>
      <c r="LZD265" s="89"/>
      <c r="LZJ265" s="89"/>
      <c r="LZM265" s="89"/>
      <c r="LZP265" s="89"/>
      <c r="LZS265" s="89"/>
      <c r="LZY265" s="89"/>
      <c r="MAB265" s="89"/>
      <c r="MAH265" s="89"/>
      <c r="MAJ265" s="89"/>
      <c r="MAK265" s="89"/>
      <c r="MAM265" s="89"/>
      <c r="MAP265" s="89"/>
      <c r="MAS265" s="89"/>
      <c r="MBD265" s="89"/>
      <c r="MBF265" s="89"/>
      <c r="MBR265" s="89"/>
      <c r="MBU265" s="89"/>
      <c r="MCC265" s="89"/>
      <c r="MCW265" s="89"/>
      <c r="MCY265" s="89"/>
      <c r="MCZ265" s="89"/>
      <c r="MDA265" s="89"/>
      <c r="MDB265" s="89"/>
      <c r="MDC265" s="89"/>
      <c r="MDD265" s="89"/>
      <c r="MDV265" s="89"/>
      <c r="MDW265" s="89"/>
      <c r="MDZ265" s="89"/>
      <c r="MEC265" s="89"/>
      <c r="MEE265" s="89"/>
      <c r="MEG265" s="89"/>
      <c r="MEJ265" s="89"/>
      <c r="MEM265" s="89"/>
      <c r="MEP265" s="89"/>
      <c r="MEV265" s="89"/>
      <c r="MEY265" s="89"/>
      <c r="MFB265" s="89"/>
      <c r="MFG265" s="89"/>
      <c r="MFU265" s="89"/>
      <c r="MFV265" s="89"/>
      <c r="MFW265" s="89"/>
      <c r="MFX265" s="89"/>
      <c r="MFY265" s="89"/>
      <c r="MFZ265" s="89"/>
      <c r="MGA265" s="89"/>
      <c r="MGB265" s="89"/>
      <c r="MGC265" s="89"/>
      <c r="MGD265" s="89"/>
      <c r="MGE265" s="89"/>
      <c r="MGF265" s="89"/>
      <c r="MGG265" s="89"/>
      <c r="MGH265" s="89"/>
      <c r="MGI265" s="89"/>
      <c r="MGJ265" s="89"/>
      <c r="MGK265" s="89"/>
      <c r="MGL265" s="89"/>
      <c r="MGM265" s="89"/>
      <c r="MGN265" s="89"/>
      <c r="MGO265" s="89"/>
      <c r="MGP265" s="89"/>
      <c r="MGQ265" s="89"/>
      <c r="MGR265" s="89"/>
      <c r="MGS265" s="89"/>
      <c r="MGT265" s="89"/>
      <c r="MGU265" s="89"/>
      <c r="MGV265" s="89"/>
      <c r="MGW265" s="89"/>
      <c r="MGX265" s="89"/>
      <c r="MGY265" s="89"/>
      <c r="MGZ265" s="89"/>
      <c r="MHA265" s="89"/>
      <c r="MHB265" s="89"/>
      <c r="MHC265" s="89"/>
      <c r="MHD265" s="89"/>
      <c r="MHE265" s="89"/>
      <c r="MHF265" s="89"/>
      <c r="MHG265" s="89"/>
      <c r="MHJ265" s="89"/>
      <c r="MHM265" s="89"/>
      <c r="MHP265" s="89"/>
      <c r="MHS265" s="89"/>
      <c r="MHV265" s="89"/>
      <c r="MIH265" s="89"/>
      <c r="MIK265" s="89"/>
      <c r="MIN265" s="89"/>
      <c r="MIQ265" s="89"/>
      <c r="MIW265" s="89"/>
      <c r="MIZ265" s="89"/>
      <c r="MJF265" s="89"/>
      <c r="MJI265" s="89"/>
      <c r="MJL265" s="89"/>
      <c r="MJO265" s="89"/>
      <c r="MJU265" s="89"/>
      <c r="MJX265" s="89"/>
      <c r="MKD265" s="89"/>
      <c r="MKF265" s="89"/>
      <c r="MKG265" s="89"/>
      <c r="MKI265" s="89"/>
      <c r="MKL265" s="89"/>
      <c r="MKO265" s="89"/>
      <c r="MKZ265" s="89"/>
      <c r="MLB265" s="89"/>
      <c r="MLN265" s="89"/>
      <c r="MLQ265" s="89"/>
      <c r="MLY265" s="89"/>
      <c r="MMS265" s="89"/>
      <c r="MMU265" s="89"/>
      <c r="MMV265" s="89"/>
      <c r="MMW265" s="89"/>
      <c r="MMX265" s="89"/>
      <c r="MMY265" s="89"/>
      <c r="MMZ265" s="89"/>
      <c r="MNR265" s="89"/>
      <c r="MNS265" s="89"/>
      <c r="MNV265" s="89"/>
      <c r="MNY265" s="89"/>
      <c r="MOA265" s="89"/>
      <c r="MOC265" s="89"/>
      <c r="MOF265" s="89"/>
      <c r="MOI265" s="89"/>
      <c r="MOL265" s="89"/>
      <c r="MOR265" s="89"/>
      <c r="MOU265" s="89"/>
      <c r="MOX265" s="89"/>
      <c r="MPC265" s="89"/>
      <c r="MPQ265" s="89"/>
      <c r="MPR265" s="89"/>
      <c r="MPS265" s="89"/>
      <c r="MPT265" s="89"/>
      <c r="MPU265" s="89"/>
      <c r="MPV265" s="89"/>
      <c r="MPW265" s="89"/>
      <c r="MPX265" s="89"/>
      <c r="MPY265" s="89"/>
      <c r="MPZ265" s="89"/>
      <c r="MQA265" s="89"/>
      <c r="MQB265" s="89"/>
      <c r="MQC265" s="89"/>
      <c r="MQD265" s="89"/>
      <c r="MQE265" s="89"/>
      <c r="MQF265" s="89"/>
      <c r="MQG265" s="89"/>
      <c r="MQH265" s="89"/>
      <c r="MQI265" s="89"/>
      <c r="MQJ265" s="89"/>
      <c r="MQK265" s="89"/>
      <c r="MQL265" s="89"/>
      <c r="MQM265" s="89"/>
      <c r="MQN265" s="89"/>
      <c r="MQO265" s="89"/>
      <c r="MQP265" s="89"/>
      <c r="MQQ265" s="89"/>
      <c r="MQR265" s="89"/>
      <c r="MQS265" s="89"/>
      <c r="MQT265" s="89"/>
      <c r="MQU265" s="89"/>
      <c r="MQV265" s="89"/>
      <c r="MQW265" s="89"/>
      <c r="MQX265" s="89"/>
      <c r="MQY265" s="89"/>
      <c r="MQZ265" s="89"/>
      <c r="MRA265" s="89"/>
      <c r="MRB265" s="89"/>
      <c r="MRC265" s="89"/>
      <c r="MRF265" s="89"/>
      <c r="MRI265" s="89"/>
      <c r="MRL265" s="89"/>
      <c r="MRO265" s="89"/>
      <c r="MRR265" s="89"/>
      <c r="MSD265" s="89"/>
      <c r="MSG265" s="89"/>
      <c r="MSJ265" s="89"/>
      <c r="MSM265" s="89"/>
      <c r="MSS265" s="89"/>
      <c r="MSV265" s="89"/>
      <c r="MTB265" s="89"/>
      <c r="MTE265" s="89"/>
      <c r="MTH265" s="89"/>
      <c r="MTK265" s="89"/>
      <c r="MTQ265" s="89"/>
      <c r="MTT265" s="89"/>
      <c r="MTZ265" s="89"/>
      <c r="MUB265" s="89"/>
      <c r="MUC265" s="89"/>
      <c r="MUE265" s="89"/>
      <c r="MUH265" s="89"/>
      <c r="MUK265" s="89"/>
      <c r="MUV265" s="89"/>
      <c r="MUX265" s="89"/>
      <c r="MVJ265" s="89"/>
      <c r="MVM265" s="89"/>
      <c r="MVU265" s="89"/>
      <c r="MWO265" s="89"/>
      <c r="MWQ265" s="89"/>
      <c r="MWR265" s="89"/>
      <c r="MWS265" s="89"/>
      <c r="MWT265" s="89"/>
      <c r="MWU265" s="89"/>
      <c r="MWV265" s="89"/>
      <c r="MXN265" s="89"/>
      <c r="MXO265" s="89"/>
      <c r="MXR265" s="89"/>
      <c r="MXU265" s="89"/>
      <c r="MXW265" s="89"/>
      <c r="MXY265" s="89"/>
      <c r="MYB265" s="89"/>
      <c r="MYE265" s="89"/>
      <c r="MYH265" s="89"/>
      <c r="MYN265" s="89"/>
      <c r="MYQ265" s="89"/>
      <c r="MYT265" s="89"/>
      <c r="MYY265" s="89"/>
      <c r="MZM265" s="89"/>
      <c r="MZN265" s="89"/>
      <c r="MZO265" s="89"/>
      <c r="MZP265" s="89"/>
      <c r="MZQ265" s="89"/>
      <c r="MZR265" s="89"/>
      <c r="MZS265" s="89"/>
      <c r="MZT265" s="89"/>
      <c r="MZU265" s="89"/>
      <c r="MZV265" s="89"/>
      <c r="MZW265" s="89"/>
      <c r="MZX265" s="89"/>
      <c r="MZY265" s="89"/>
      <c r="MZZ265" s="89"/>
      <c r="NAA265" s="89"/>
      <c r="NAB265" s="89"/>
      <c r="NAC265" s="89"/>
      <c r="NAD265" s="89"/>
      <c r="NAE265" s="89"/>
      <c r="NAF265" s="89"/>
      <c r="NAG265" s="89"/>
      <c r="NAH265" s="89"/>
      <c r="NAI265" s="89"/>
      <c r="NAJ265" s="89"/>
      <c r="NAK265" s="89"/>
      <c r="NAL265" s="89"/>
      <c r="NAM265" s="89"/>
      <c r="NAN265" s="89"/>
      <c r="NAO265" s="89"/>
      <c r="NAP265" s="89"/>
      <c r="NAQ265" s="89"/>
      <c r="NAR265" s="89"/>
      <c r="NAS265" s="89"/>
      <c r="NAT265" s="89"/>
      <c r="NAU265" s="89"/>
      <c r="NAV265" s="89"/>
      <c r="NAW265" s="89"/>
      <c r="NAX265" s="89"/>
      <c r="NAY265" s="89"/>
      <c r="NBB265" s="89"/>
      <c r="NBE265" s="89"/>
      <c r="NBH265" s="89"/>
      <c r="NBK265" s="89"/>
      <c r="NBN265" s="89"/>
      <c r="NBZ265" s="89"/>
      <c r="NCC265" s="89"/>
      <c r="NCF265" s="89"/>
      <c r="NCI265" s="89"/>
      <c r="NCO265" s="89"/>
      <c r="NCR265" s="89"/>
      <c r="NCX265" s="89"/>
      <c r="NDA265" s="89"/>
      <c r="NDD265" s="89"/>
      <c r="NDG265" s="89"/>
      <c r="NDM265" s="89"/>
      <c r="NDP265" s="89"/>
      <c r="NDV265" s="89"/>
      <c r="NDX265" s="89"/>
      <c r="NDY265" s="89"/>
      <c r="NEA265" s="89"/>
      <c r="NED265" s="89"/>
      <c r="NEG265" s="89"/>
      <c r="NER265" s="89"/>
      <c r="NET265" s="89"/>
      <c r="NFF265" s="89"/>
      <c r="NFI265" s="89"/>
      <c r="NFQ265" s="89"/>
      <c r="NGK265" s="89"/>
      <c r="NGM265" s="89"/>
      <c r="NGN265" s="89"/>
      <c r="NGO265" s="89"/>
      <c r="NGP265" s="89"/>
      <c r="NGQ265" s="89"/>
      <c r="NGR265" s="89"/>
      <c r="NHJ265" s="89"/>
      <c r="NHK265" s="89"/>
      <c r="NHN265" s="89"/>
      <c r="NHQ265" s="89"/>
      <c r="NHS265" s="89"/>
      <c r="NHU265" s="89"/>
      <c r="NHX265" s="89"/>
      <c r="NIA265" s="89"/>
      <c r="NID265" s="89"/>
      <c r="NIJ265" s="89"/>
      <c r="NIM265" s="89"/>
      <c r="NIP265" s="89"/>
      <c r="NIU265" s="89"/>
      <c r="NJI265" s="89"/>
      <c r="NJJ265" s="89"/>
      <c r="NJK265" s="89"/>
      <c r="NJL265" s="89"/>
      <c r="NJM265" s="89"/>
      <c r="NJN265" s="89"/>
      <c r="NJO265" s="89"/>
      <c r="NJP265" s="89"/>
      <c r="NJQ265" s="89"/>
      <c r="NJR265" s="89"/>
      <c r="NJS265" s="89"/>
      <c r="NJT265" s="89"/>
      <c r="NJU265" s="89"/>
      <c r="NJV265" s="89"/>
      <c r="NJW265" s="89"/>
      <c r="NJX265" s="89"/>
      <c r="NJY265" s="89"/>
      <c r="NJZ265" s="89"/>
      <c r="NKA265" s="89"/>
      <c r="NKB265" s="89"/>
      <c r="NKC265" s="89"/>
      <c r="NKD265" s="89"/>
      <c r="NKE265" s="89"/>
      <c r="NKF265" s="89"/>
      <c r="NKG265" s="89"/>
      <c r="NKH265" s="89"/>
      <c r="NKI265" s="89"/>
      <c r="NKJ265" s="89"/>
      <c r="NKK265" s="89"/>
      <c r="NKL265" s="89"/>
      <c r="NKM265" s="89"/>
      <c r="NKN265" s="89"/>
      <c r="NKO265" s="89"/>
      <c r="NKP265" s="89"/>
      <c r="NKQ265" s="89"/>
      <c r="NKR265" s="89"/>
      <c r="NKS265" s="89"/>
      <c r="NKT265" s="89"/>
      <c r="NKU265" s="89"/>
      <c r="NKX265" s="89"/>
      <c r="NLA265" s="89"/>
      <c r="NLD265" s="89"/>
      <c r="NLG265" s="89"/>
      <c r="NLJ265" s="89"/>
      <c r="NLV265" s="89"/>
      <c r="NLY265" s="89"/>
      <c r="NMB265" s="89"/>
      <c r="NME265" s="89"/>
      <c r="NMK265" s="89"/>
      <c r="NMN265" s="89"/>
      <c r="NMT265" s="89"/>
      <c r="NMW265" s="89"/>
      <c r="NMZ265" s="89"/>
      <c r="NNC265" s="89"/>
      <c r="NNI265" s="89"/>
      <c r="NNL265" s="89"/>
      <c r="NNR265" s="89"/>
      <c r="NNT265" s="89"/>
      <c r="NNU265" s="89"/>
      <c r="NNW265" s="89"/>
      <c r="NNZ265" s="89"/>
      <c r="NOC265" s="89"/>
      <c r="NON265" s="89"/>
      <c r="NOP265" s="89"/>
      <c r="NPB265" s="89"/>
      <c r="NPE265" s="89"/>
      <c r="NPM265" s="89"/>
      <c r="NQG265" s="89"/>
      <c r="NQI265" s="89"/>
      <c r="NQJ265" s="89"/>
      <c r="NQK265" s="89"/>
      <c r="NQL265" s="89"/>
      <c r="NQM265" s="89"/>
      <c r="NQN265" s="89"/>
      <c r="NRF265" s="89"/>
      <c r="NRG265" s="89"/>
      <c r="NRJ265" s="89"/>
      <c r="NRM265" s="89"/>
      <c r="NRO265" s="89"/>
      <c r="NRQ265" s="89"/>
      <c r="NRT265" s="89"/>
      <c r="NRW265" s="89"/>
      <c r="NRZ265" s="89"/>
      <c r="NSF265" s="89"/>
      <c r="NSI265" s="89"/>
      <c r="NSL265" s="89"/>
      <c r="NSQ265" s="89"/>
      <c r="NTE265" s="89"/>
      <c r="NTF265" s="89"/>
      <c r="NTG265" s="89"/>
      <c r="NTH265" s="89"/>
      <c r="NTI265" s="89"/>
      <c r="NTJ265" s="89"/>
      <c r="NTK265" s="89"/>
      <c r="NTL265" s="89"/>
      <c r="NTM265" s="89"/>
      <c r="NTN265" s="89"/>
      <c r="NTO265" s="89"/>
      <c r="NTP265" s="89"/>
      <c r="NTQ265" s="89"/>
      <c r="NTR265" s="89"/>
      <c r="NTS265" s="89"/>
      <c r="NTT265" s="89"/>
      <c r="NTU265" s="89"/>
      <c r="NTV265" s="89"/>
      <c r="NTW265" s="89"/>
      <c r="NTX265" s="89"/>
      <c r="NTY265" s="89"/>
      <c r="NTZ265" s="89"/>
      <c r="NUA265" s="89"/>
      <c r="NUB265" s="89"/>
      <c r="NUC265" s="89"/>
      <c r="NUD265" s="89"/>
      <c r="NUE265" s="89"/>
      <c r="NUF265" s="89"/>
      <c r="NUG265" s="89"/>
      <c r="NUH265" s="89"/>
      <c r="NUI265" s="89"/>
      <c r="NUJ265" s="89"/>
      <c r="NUK265" s="89"/>
      <c r="NUL265" s="89"/>
      <c r="NUM265" s="89"/>
      <c r="NUN265" s="89"/>
      <c r="NUO265" s="89"/>
      <c r="NUP265" s="89"/>
      <c r="NUQ265" s="89"/>
      <c r="NUT265" s="89"/>
      <c r="NUW265" s="89"/>
      <c r="NUZ265" s="89"/>
      <c r="NVC265" s="89"/>
      <c r="NVF265" s="89"/>
      <c r="NVR265" s="89"/>
      <c r="NVU265" s="89"/>
      <c r="NVX265" s="89"/>
      <c r="NWA265" s="89"/>
      <c r="NWG265" s="89"/>
      <c r="NWJ265" s="89"/>
      <c r="NWP265" s="89"/>
      <c r="NWS265" s="89"/>
      <c r="NWV265" s="89"/>
      <c r="NWY265" s="89"/>
      <c r="NXE265" s="89"/>
      <c r="NXH265" s="89"/>
      <c r="NXN265" s="89"/>
      <c r="NXP265" s="89"/>
      <c r="NXQ265" s="89"/>
      <c r="NXS265" s="89"/>
      <c r="NXV265" s="89"/>
      <c r="NXY265" s="89"/>
      <c r="NYJ265" s="89"/>
      <c r="NYL265" s="89"/>
      <c r="NYX265" s="89"/>
      <c r="NZA265" s="89"/>
      <c r="NZI265" s="89"/>
      <c r="OAC265" s="89"/>
      <c r="OAE265" s="89"/>
      <c r="OAF265" s="89"/>
      <c r="OAG265" s="89"/>
      <c r="OAH265" s="89"/>
      <c r="OAI265" s="89"/>
      <c r="OAJ265" s="89"/>
      <c r="OBB265" s="89"/>
      <c r="OBC265" s="89"/>
      <c r="OBF265" s="89"/>
      <c r="OBI265" s="89"/>
      <c r="OBK265" s="89"/>
      <c r="OBM265" s="89"/>
      <c r="OBP265" s="89"/>
      <c r="OBS265" s="89"/>
      <c r="OBV265" s="89"/>
      <c r="OCB265" s="89"/>
      <c r="OCE265" s="89"/>
      <c r="OCH265" s="89"/>
      <c r="OCM265" s="89"/>
      <c r="ODA265" s="89"/>
      <c r="ODB265" s="89"/>
      <c r="ODC265" s="89"/>
      <c r="ODD265" s="89"/>
      <c r="ODE265" s="89"/>
      <c r="ODF265" s="89"/>
      <c r="ODG265" s="89"/>
      <c r="ODH265" s="89"/>
      <c r="ODI265" s="89"/>
      <c r="ODJ265" s="89"/>
      <c r="ODK265" s="89"/>
      <c r="ODL265" s="89"/>
      <c r="ODM265" s="89"/>
      <c r="ODN265" s="89"/>
      <c r="ODO265" s="89"/>
      <c r="ODP265" s="89"/>
      <c r="ODQ265" s="89"/>
      <c r="ODR265" s="89"/>
      <c r="ODS265" s="89"/>
      <c r="ODT265" s="89"/>
      <c r="ODU265" s="89"/>
      <c r="ODV265" s="89"/>
      <c r="ODW265" s="89"/>
      <c r="ODX265" s="89"/>
      <c r="ODY265" s="89"/>
      <c r="ODZ265" s="89"/>
      <c r="OEA265" s="89"/>
      <c r="OEB265" s="89"/>
      <c r="OEC265" s="89"/>
      <c r="OED265" s="89"/>
      <c r="OEE265" s="89"/>
      <c r="OEF265" s="89"/>
      <c r="OEG265" s="89"/>
      <c r="OEH265" s="89"/>
      <c r="OEI265" s="89"/>
      <c r="OEJ265" s="89"/>
      <c r="OEK265" s="89"/>
      <c r="OEL265" s="89"/>
      <c r="OEM265" s="89"/>
      <c r="OEP265" s="89"/>
      <c r="OES265" s="89"/>
      <c r="OEV265" s="89"/>
      <c r="OEY265" s="89"/>
      <c r="OFB265" s="89"/>
      <c r="OFN265" s="89"/>
      <c r="OFQ265" s="89"/>
      <c r="OFT265" s="89"/>
      <c r="OFW265" s="89"/>
      <c r="OGC265" s="89"/>
      <c r="OGF265" s="89"/>
      <c r="OGL265" s="89"/>
      <c r="OGO265" s="89"/>
      <c r="OGR265" s="89"/>
      <c r="OGU265" s="89"/>
      <c r="OHA265" s="89"/>
      <c r="OHD265" s="89"/>
      <c r="OHJ265" s="89"/>
      <c r="OHL265" s="89"/>
      <c r="OHM265" s="89"/>
      <c r="OHO265" s="89"/>
      <c r="OHR265" s="89"/>
      <c r="OHU265" s="89"/>
      <c r="OIF265" s="89"/>
      <c r="OIH265" s="89"/>
      <c r="OIT265" s="89"/>
      <c r="OIW265" s="89"/>
      <c r="OJE265" s="89"/>
      <c r="OJY265" s="89"/>
      <c r="OKA265" s="89"/>
      <c r="OKB265" s="89"/>
      <c r="OKC265" s="89"/>
      <c r="OKD265" s="89"/>
      <c r="OKE265" s="89"/>
      <c r="OKF265" s="89"/>
      <c r="OKX265" s="89"/>
      <c r="OKY265" s="89"/>
      <c r="OLB265" s="89"/>
      <c r="OLE265" s="89"/>
      <c r="OLG265" s="89"/>
      <c r="OLI265" s="89"/>
      <c r="OLL265" s="89"/>
      <c r="OLO265" s="89"/>
      <c r="OLR265" s="89"/>
      <c r="OLX265" s="89"/>
      <c r="OMA265" s="89"/>
      <c r="OMD265" s="89"/>
      <c r="OMI265" s="89"/>
      <c r="OMW265" s="89"/>
      <c r="OMX265" s="89"/>
      <c r="OMY265" s="89"/>
      <c r="OMZ265" s="89"/>
      <c r="ONA265" s="89"/>
      <c r="ONB265" s="89"/>
      <c r="ONC265" s="89"/>
      <c r="OND265" s="89"/>
      <c r="ONE265" s="89"/>
      <c r="ONF265" s="89"/>
      <c r="ONG265" s="89"/>
      <c r="ONH265" s="89"/>
      <c r="ONI265" s="89"/>
      <c r="ONJ265" s="89"/>
      <c r="ONK265" s="89"/>
      <c r="ONL265" s="89"/>
      <c r="ONM265" s="89"/>
      <c r="ONN265" s="89"/>
      <c r="ONO265" s="89"/>
      <c r="ONP265" s="89"/>
      <c r="ONQ265" s="89"/>
      <c r="ONR265" s="89"/>
      <c r="ONS265" s="89"/>
      <c r="ONT265" s="89"/>
      <c r="ONU265" s="89"/>
      <c r="ONV265" s="89"/>
      <c r="ONW265" s="89"/>
      <c r="ONX265" s="89"/>
      <c r="ONY265" s="89"/>
      <c r="ONZ265" s="89"/>
      <c r="OOA265" s="89"/>
      <c r="OOB265" s="89"/>
      <c r="OOC265" s="89"/>
      <c r="OOD265" s="89"/>
      <c r="OOE265" s="89"/>
      <c r="OOF265" s="89"/>
      <c r="OOG265" s="89"/>
      <c r="OOH265" s="89"/>
      <c r="OOI265" s="89"/>
      <c r="OOL265" s="89"/>
      <c r="OOO265" s="89"/>
      <c r="OOR265" s="89"/>
      <c r="OOU265" s="89"/>
      <c r="OOX265" s="89"/>
      <c r="OPJ265" s="89"/>
      <c r="OPM265" s="89"/>
      <c r="OPP265" s="89"/>
      <c r="OPS265" s="89"/>
      <c r="OPY265" s="89"/>
      <c r="OQB265" s="89"/>
      <c r="OQH265" s="89"/>
      <c r="OQK265" s="89"/>
      <c r="OQN265" s="89"/>
      <c r="OQQ265" s="89"/>
      <c r="OQW265" s="89"/>
      <c r="OQZ265" s="89"/>
      <c r="ORF265" s="89"/>
      <c r="ORH265" s="89"/>
      <c r="ORI265" s="89"/>
      <c r="ORK265" s="89"/>
      <c r="ORN265" s="89"/>
      <c r="ORQ265" s="89"/>
      <c r="OSB265" s="89"/>
      <c r="OSD265" s="89"/>
      <c r="OSP265" s="89"/>
      <c r="OSS265" s="89"/>
      <c r="OTA265" s="89"/>
      <c r="OTU265" s="89"/>
      <c r="OTW265" s="89"/>
      <c r="OTX265" s="89"/>
      <c r="OTY265" s="89"/>
      <c r="OTZ265" s="89"/>
      <c r="OUA265" s="89"/>
      <c r="OUB265" s="89"/>
      <c r="OUT265" s="89"/>
      <c r="OUU265" s="89"/>
      <c r="OUX265" s="89"/>
      <c r="OVA265" s="89"/>
      <c r="OVC265" s="89"/>
      <c r="OVE265" s="89"/>
      <c r="OVH265" s="89"/>
      <c r="OVK265" s="89"/>
      <c r="OVN265" s="89"/>
      <c r="OVT265" s="89"/>
      <c r="OVW265" s="89"/>
      <c r="OVZ265" s="89"/>
      <c r="OWE265" s="89"/>
      <c r="OWS265" s="89"/>
      <c r="OWT265" s="89"/>
      <c r="OWU265" s="89"/>
      <c r="OWV265" s="89"/>
      <c r="OWW265" s="89"/>
      <c r="OWX265" s="89"/>
      <c r="OWY265" s="89"/>
      <c r="OWZ265" s="89"/>
      <c r="OXA265" s="89"/>
      <c r="OXB265" s="89"/>
      <c r="OXC265" s="89"/>
      <c r="OXD265" s="89"/>
      <c r="OXE265" s="89"/>
      <c r="OXF265" s="89"/>
      <c r="OXG265" s="89"/>
      <c r="OXH265" s="89"/>
      <c r="OXI265" s="89"/>
      <c r="OXJ265" s="89"/>
      <c r="OXK265" s="89"/>
      <c r="OXL265" s="89"/>
      <c r="OXM265" s="89"/>
      <c r="OXN265" s="89"/>
      <c r="OXO265" s="89"/>
      <c r="OXP265" s="89"/>
      <c r="OXQ265" s="89"/>
      <c r="OXR265" s="89"/>
      <c r="OXS265" s="89"/>
      <c r="OXT265" s="89"/>
      <c r="OXU265" s="89"/>
      <c r="OXV265" s="89"/>
      <c r="OXW265" s="89"/>
      <c r="OXX265" s="89"/>
      <c r="OXY265" s="89"/>
      <c r="OXZ265" s="89"/>
      <c r="OYA265" s="89"/>
      <c r="OYB265" s="89"/>
      <c r="OYC265" s="89"/>
      <c r="OYD265" s="89"/>
      <c r="OYE265" s="89"/>
      <c r="OYH265" s="89"/>
      <c r="OYK265" s="89"/>
      <c r="OYN265" s="89"/>
      <c r="OYQ265" s="89"/>
      <c r="OYT265" s="89"/>
      <c r="OZF265" s="89"/>
      <c r="OZI265" s="89"/>
      <c r="OZL265" s="89"/>
      <c r="OZO265" s="89"/>
      <c r="OZU265" s="89"/>
      <c r="OZX265" s="89"/>
      <c r="PAD265" s="89"/>
      <c r="PAG265" s="89"/>
      <c r="PAJ265" s="89"/>
      <c r="PAM265" s="89"/>
      <c r="PAS265" s="89"/>
      <c r="PAV265" s="89"/>
      <c r="PBB265" s="89"/>
      <c r="PBD265" s="89"/>
      <c r="PBE265" s="89"/>
      <c r="PBG265" s="89"/>
      <c r="PBJ265" s="89"/>
      <c r="PBM265" s="89"/>
      <c r="PBX265" s="89"/>
      <c r="PBZ265" s="89"/>
      <c r="PCL265" s="89"/>
      <c r="PCO265" s="89"/>
      <c r="PCW265" s="89"/>
      <c r="PDQ265" s="89"/>
      <c r="PDS265" s="89"/>
      <c r="PDT265" s="89"/>
      <c r="PDU265" s="89"/>
      <c r="PDV265" s="89"/>
      <c r="PDW265" s="89"/>
      <c r="PDX265" s="89"/>
      <c r="PEP265" s="89"/>
      <c r="PEQ265" s="89"/>
      <c r="PET265" s="89"/>
      <c r="PEW265" s="89"/>
      <c r="PEY265" s="89"/>
      <c r="PFA265" s="89"/>
      <c r="PFD265" s="89"/>
      <c r="PFG265" s="89"/>
      <c r="PFJ265" s="89"/>
      <c r="PFP265" s="89"/>
      <c r="PFS265" s="89"/>
      <c r="PFV265" s="89"/>
      <c r="PGA265" s="89"/>
      <c r="PGO265" s="89"/>
      <c r="PGP265" s="89"/>
      <c r="PGQ265" s="89"/>
      <c r="PGR265" s="89"/>
      <c r="PGS265" s="89"/>
      <c r="PGT265" s="89"/>
      <c r="PGU265" s="89"/>
      <c r="PGV265" s="89"/>
      <c r="PGW265" s="89"/>
      <c r="PGX265" s="89"/>
      <c r="PGY265" s="89"/>
      <c r="PGZ265" s="89"/>
      <c r="PHA265" s="89"/>
      <c r="PHB265" s="89"/>
      <c r="PHC265" s="89"/>
      <c r="PHD265" s="89"/>
      <c r="PHE265" s="89"/>
      <c r="PHF265" s="89"/>
      <c r="PHG265" s="89"/>
      <c r="PHH265" s="89"/>
      <c r="PHI265" s="89"/>
      <c r="PHJ265" s="89"/>
      <c r="PHK265" s="89"/>
      <c r="PHL265" s="89"/>
      <c r="PHM265" s="89"/>
      <c r="PHN265" s="89"/>
      <c r="PHO265" s="89"/>
      <c r="PHP265" s="89"/>
      <c r="PHQ265" s="89"/>
      <c r="PHR265" s="89"/>
      <c r="PHS265" s="89"/>
      <c r="PHT265" s="89"/>
      <c r="PHU265" s="89"/>
      <c r="PHV265" s="89"/>
      <c r="PHW265" s="89"/>
      <c r="PHX265" s="89"/>
      <c r="PHY265" s="89"/>
      <c r="PHZ265" s="89"/>
      <c r="PIA265" s="89"/>
      <c r="PID265" s="89"/>
      <c r="PIG265" s="89"/>
      <c r="PIJ265" s="89"/>
      <c r="PIM265" s="89"/>
      <c r="PIP265" s="89"/>
      <c r="PJB265" s="89"/>
      <c r="PJE265" s="89"/>
      <c r="PJH265" s="89"/>
      <c r="PJK265" s="89"/>
      <c r="PJQ265" s="89"/>
      <c r="PJT265" s="89"/>
      <c r="PJZ265" s="89"/>
      <c r="PKC265" s="89"/>
      <c r="PKF265" s="89"/>
      <c r="PKI265" s="89"/>
      <c r="PKO265" s="89"/>
      <c r="PKR265" s="89"/>
      <c r="PKX265" s="89"/>
      <c r="PKZ265" s="89"/>
      <c r="PLA265" s="89"/>
      <c r="PLC265" s="89"/>
      <c r="PLF265" s="89"/>
      <c r="PLI265" s="89"/>
      <c r="PLT265" s="89"/>
      <c r="PLV265" s="89"/>
      <c r="PMH265" s="89"/>
      <c r="PMK265" s="89"/>
      <c r="PMS265" s="89"/>
      <c r="PNM265" s="89"/>
      <c r="PNO265" s="89"/>
      <c r="PNP265" s="89"/>
      <c r="PNQ265" s="89"/>
      <c r="PNR265" s="89"/>
      <c r="PNS265" s="89"/>
      <c r="PNT265" s="89"/>
      <c r="POL265" s="89"/>
      <c r="POM265" s="89"/>
      <c r="POP265" s="89"/>
      <c r="POS265" s="89"/>
      <c r="POU265" s="89"/>
      <c r="POW265" s="89"/>
      <c r="POZ265" s="89"/>
      <c r="PPC265" s="89"/>
      <c r="PPF265" s="89"/>
      <c r="PPL265" s="89"/>
      <c r="PPO265" s="89"/>
      <c r="PPR265" s="89"/>
      <c r="PPW265" s="89"/>
      <c r="PQK265" s="89"/>
      <c r="PQL265" s="89"/>
      <c r="PQM265" s="89"/>
      <c r="PQN265" s="89"/>
      <c r="PQO265" s="89"/>
      <c r="PQP265" s="89"/>
      <c r="PQQ265" s="89"/>
      <c r="PQR265" s="89"/>
      <c r="PQS265" s="89"/>
      <c r="PQT265" s="89"/>
      <c r="PQU265" s="89"/>
      <c r="PQV265" s="89"/>
      <c r="PQW265" s="89"/>
      <c r="PQX265" s="89"/>
      <c r="PQY265" s="89"/>
      <c r="PQZ265" s="89"/>
      <c r="PRA265" s="89"/>
      <c r="PRB265" s="89"/>
      <c r="PRC265" s="89"/>
      <c r="PRD265" s="89"/>
      <c r="PRE265" s="89"/>
      <c r="PRF265" s="89"/>
      <c r="PRG265" s="89"/>
      <c r="PRH265" s="89"/>
      <c r="PRI265" s="89"/>
      <c r="PRJ265" s="89"/>
      <c r="PRK265" s="89"/>
      <c r="PRL265" s="89"/>
      <c r="PRM265" s="89"/>
      <c r="PRN265" s="89"/>
      <c r="PRO265" s="89"/>
      <c r="PRP265" s="89"/>
      <c r="PRQ265" s="89"/>
      <c r="PRR265" s="89"/>
      <c r="PRS265" s="89"/>
      <c r="PRT265" s="89"/>
      <c r="PRU265" s="89"/>
      <c r="PRV265" s="89"/>
      <c r="PRW265" s="89"/>
      <c r="PRZ265" s="89"/>
      <c r="PSC265" s="89"/>
      <c r="PSF265" s="89"/>
      <c r="PSI265" s="89"/>
      <c r="PSL265" s="89"/>
      <c r="PSX265" s="89"/>
      <c r="PTA265" s="89"/>
      <c r="PTD265" s="89"/>
      <c r="PTG265" s="89"/>
      <c r="PTM265" s="89"/>
      <c r="PTP265" s="89"/>
      <c r="PTV265" s="89"/>
      <c r="PTY265" s="89"/>
      <c r="PUB265" s="89"/>
      <c r="PUE265" s="89"/>
      <c r="PUK265" s="89"/>
      <c r="PUN265" s="89"/>
      <c r="PUT265" s="89"/>
      <c r="PUV265" s="89"/>
      <c r="PUW265" s="89"/>
      <c r="PUY265" s="89"/>
      <c r="PVB265" s="89"/>
      <c r="PVE265" s="89"/>
      <c r="PVP265" s="89"/>
      <c r="PVR265" s="89"/>
      <c r="PWD265" s="89"/>
      <c r="PWG265" s="89"/>
      <c r="PWO265" s="89"/>
      <c r="PXI265" s="89"/>
      <c r="PXK265" s="89"/>
      <c r="PXL265" s="89"/>
      <c r="PXM265" s="89"/>
      <c r="PXN265" s="89"/>
      <c r="PXO265" s="89"/>
      <c r="PXP265" s="89"/>
      <c r="PYH265" s="89"/>
      <c r="PYI265" s="89"/>
      <c r="PYL265" s="89"/>
      <c r="PYO265" s="89"/>
      <c r="PYQ265" s="89"/>
      <c r="PYS265" s="89"/>
      <c r="PYV265" s="89"/>
      <c r="PYY265" s="89"/>
      <c r="PZB265" s="89"/>
      <c r="PZH265" s="89"/>
      <c r="PZK265" s="89"/>
      <c r="PZN265" s="89"/>
      <c r="PZS265" s="89"/>
      <c r="QAG265" s="89"/>
      <c r="QAH265" s="89"/>
      <c r="QAI265" s="89"/>
      <c r="QAJ265" s="89"/>
      <c r="QAK265" s="89"/>
      <c r="QAL265" s="89"/>
      <c r="QAM265" s="89"/>
      <c r="QAN265" s="89"/>
      <c r="QAO265" s="89"/>
      <c r="QAP265" s="89"/>
      <c r="QAQ265" s="89"/>
      <c r="QAR265" s="89"/>
      <c r="QAS265" s="89"/>
      <c r="QAT265" s="89"/>
      <c r="QAU265" s="89"/>
      <c r="QAV265" s="89"/>
      <c r="QAW265" s="89"/>
      <c r="QAX265" s="89"/>
      <c r="QAY265" s="89"/>
      <c r="QAZ265" s="89"/>
      <c r="QBA265" s="89"/>
      <c r="QBB265" s="89"/>
      <c r="QBC265" s="89"/>
      <c r="QBD265" s="89"/>
      <c r="QBE265" s="89"/>
      <c r="QBF265" s="89"/>
      <c r="QBG265" s="89"/>
      <c r="QBH265" s="89"/>
      <c r="QBI265" s="89"/>
      <c r="QBJ265" s="89"/>
      <c r="QBK265" s="89"/>
      <c r="QBL265" s="89"/>
      <c r="QBM265" s="89"/>
      <c r="QBN265" s="89"/>
      <c r="QBO265" s="89"/>
      <c r="QBP265" s="89"/>
      <c r="QBQ265" s="89"/>
      <c r="QBR265" s="89"/>
      <c r="QBS265" s="89"/>
      <c r="QBV265" s="89"/>
      <c r="QBY265" s="89"/>
      <c r="QCB265" s="89"/>
      <c r="QCE265" s="89"/>
      <c r="QCH265" s="89"/>
      <c r="QCT265" s="89"/>
      <c r="QCW265" s="89"/>
      <c r="QCZ265" s="89"/>
      <c r="QDC265" s="89"/>
      <c r="QDI265" s="89"/>
      <c r="QDL265" s="89"/>
      <c r="QDR265" s="89"/>
      <c r="QDU265" s="89"/>
      <c r="QDX265" s="89"/>
      <c r="QEA265" s="89"/>
      <c r="QEG265" s="89"/>
      <c r="QEJ265" s="89"/>
      <c r="QEP265" s="89"/>
      <c r="QER265" s="89"/>
      <c r="QES265" s="89"/>
      <c r="QEU265" s="89"/>
      <c r="QEX265" s="89"/>
      <c r="QFA265" s="89"/>
      <c r="QFL265" s="89"/>
      <c r="QFN265" s="89"/>
      <c r="QFZ265" s="89"/>
      <c r="QGC265" s="89"/>
      <c r="QGK265" s="89"/>
      <c r="QHE265" s="89"/>
      <c r="QHG265" s="89"/>
      <c r="QHH265" s="89"/>
      <c r="QHI265" s="89"/>
      <c r="QHJ265" s="89"/>
      <c r="QHK265" s="89"/>
      <c r="QHL265" s="89"/>
      <c r="QID265" s="89"/>
      <c r="QIE265" s="89"/>
      <c r="QIH265" s="89"/>
      <c r="QIK265" s="89"/>
      <c r="QIM265" s="89"/>
      <c r="QIO265" s="89"/>
      <c r="QIR265" s="89"/>
      <c r="QIU265" s="89"/>
      <c r="QIX265" s="89"/>
      <c r="QJD265" s="89"/>
      <c r="QJG265" s="89"/>
      <c r="QJJ265" s="89"/>
      <c r="QJO265" s="89"/>
      <c r="QKC265" s="89"/>
      <c r="QKD265" s="89"/>
      <c r="QKE265" s="89"/>
      <c r="QKF265" s="89"/>
      <c r="QKG265" s="89"/>
      <c r="QKH265" s="89"/>
      <c r="QKI265" s="89"/>
      <c r="QKJ265" s="89"/>
      <c r="QKK265" s="89"/>
      <c r="QKL265" s="89"/>
      <c r="QKM265" s="89"/>
      <c r="QKN265" s="89"/>
      <c r="QKO265" s="89"/>
      <c r="QKP265" s="89"/>
      <c r="QKQ265" s="89"/>
      <c r="QKR265" s="89"/>
      <c r="QKS265" s="89"/>
      <c r="QKT265" s="89"/>
      <c r="QKU265" s="89"/>
      <c r="QKV265" s="89"/>
      <c r="QKW265" s="89"/>
      <c r="QKX265" s="89"/>
      <c r="QKY265" s="89"/>
      <c r="QKZ265" s="89"/>
      <c r="QLA265" s="89"/>
      <c r="QLB265" s="89"/>
      <c r="QLC265" s="89"/>
      <c r="QLD265" s="89"/>
      <c r="QLE265" s="89"/>
      <c r="QLF265" s="89"/>
      <c r="QLG265" s="89"/>
      <c r="QLH265" s="89"/>
      <c r="QLI265" s="89"/>
      <c r="QLJ265" s="89"/>
      <c r="QLK265" s="89"/>
      <c r="QLL265" s="89"/>
      <c r="QLM265" s="89"/>
      <c r="QLN265" s="89"/>
      <c r="QLO265" s="89"/>
      <c r="QLR265" s="89"/>
      <c r="QLU265" s="89"/>
      <c r="QLX265" s="89"/>
      <c r="QMA265" s="89"/>
      <c r="QMD265" s="89"/>
      <c r="QMP265" s="89"/>
      <c r="QMS265" s="89"/>
      <c r="QMV265" s="89"/>
      <c r="QMY265" s="89"/>
      <c r="QNE265" s="89"/>
      <c r="QNH265" s="89"/>
      <c r="QNN265" s="89"/>
      <c r="QNQ265" s="89"/>
      <c r="QNT265" s="89"/>
      <c r="QNW265" s="89"/>
      <c r="QOC265" s="89"/>
      <c r="QOF265" s="89"/>
      <c r="QOL265" s="89"/>
      <c r="QON265" s="89"/>
      <c r="QOO265" s="89"/>
      <c r="QOQ265" s="89"/>
      <c r="QOT265" s="89"/>
      <c r="QOW265" s="89"/>
      <c r="QPH265" s="89"/>
      <c r="QPJ265" s="89"/>
      <c r="QPV265" s="89"/>
      <c r="QPY265" s="89"/>
      <c r="QQG265" s="89"/>
      <c r="QRA265" s="89"/>
      <c r="QRC265" s="89"/>
      <c r="QRD265" s="89"/>
      <c r="QRE265" s="89"/>
      <c r="QRF265" s="89"/>
      <c r="QRG265" s="89"/>
      <c r="QRH265" s="89"/>
      <c r="QRZ265" s="89"/>
      <c r="QSA265" s="89"/>
      <c r="QSD265" s="89"/>
      <c r="QSG265" s="89"/>
      <c r="QSI265" s="89"/>
      <c r="QSK265" s="89"/>
      <c r="QSN265" s="89"/>
      <c r="QSQ265" s="89"/>
      <c r="QST265" s="89"/>
      <c r="QSZ265" s="89"/>
      <c r="QTC265" s="89"/>
      <c r="QTF265" s="89"/>
      <c r="QTK265" s="89"/>
      <c r="QTY265" s="89"/>
      <c r="QTZ265" s="89"/>
      <c r="QUA265" s="89"/>
      <c r="QUB265" s="89"/>
      <c r="QUC265" s="89"/>
      <c r="QUD265" s="89"/>
      <c r="QUE265" s="89"/>
      <c r="QUF265" s="89"/>
      <c r="QUG265" s="89"/>
      <c r="QUH265" s="89"/>
      <c r="QUI265" s="89"/>
      <c r="QUJ265" s="89"/>
      <c r="QUK265" s="89"/>
      <c r="QUL265" s="89"/>
      <c r="QUM265" s="89"/>
      <c r="QUN265" s="89"/>
      <c r="QUO265" s="89"/>
      <c r="QUP265" s="89"/>
      <c r="QUQ265" s="89"/>
      <c r="QUR265" s="89"/>
      <c r="QUS265" s="89"/>
      <c r="QUT265" s="89"/>
      <c r="QUU265" s="89"/>
      <c r="QUV265" s="89"/>
      <c r="QUW265" s="89"/>
      <c r="QUX265" s="89"/>
      <c r="QUY265" s="89"/>
      <c r="QUZ265" s="89"/>
      <c r="QVA265" s="89"/>
      <c r="QVB265" s="89"/>
      <c r="QVC265" s="89"/>
      <c r="QVD265" s="89"/>
      <c r="QVE265" s="89"/>
      <c r="QVF265" s="89"/>
      <c r="QVG265" s="89"/>
      <c r="QVH265" s="89"/>
      <c r="QVI265" s="89"/>
      <c r="QVJ265" s="89"/>
      <c r="QVK265" s="89"/>
      <c r="QVN265" s="89"/>
      <c r="QVQ265" s="89"/>
      <c r="QVT265" s="89"/>
      <c r="QVW265" s="89"/>
      <c r="QVZ265" s="89"/>
      <c r="QWL265" s="89"/>
      <c r="QWO265" s="89"/>
      <c r="QWR265" s="89"/>
      <c r="QWU265" s="89"/>
      <c r="QXA265" s="89"/>
      <c r="QXD265" s="89"/>
      <c r="QXJ265" s="89"/>
      <c r="QXM265" s="89"/>
      <c r="QXP265" s="89"/>
      <c r="QXS265" s="89"/>
      <c r="QXY265" s="89"/>
      <c r="QYB265" s="89"/>
      <c r="QYH265" s="89"/>
      <c r="QYJ265" s="89"/>
      <c r="QYK265" s="89"/>
      <c r="QYM265" s="89"/>
      <c r="QYP265" s="89"/>
      <c r="QYS265" s="89"/>
      <c r="QZD265" s="89"/>
      <c r="QZF265" s="89"/>
      <c r="QZR265" s="89"/>
      <c r="QZU265" s="89"/>
      <c r="RAC265" s="89"/>
      <c r="RAW265" s="89"/>
      <c r="RAY265" s="89"/>
      <c r="RAZ265" s="89"/>
      <c r="RBA265" s="89"/>
      <c r="RBB265" s="89"/>
      <c r="RBC265" s="89"/>
      <c r="RBD265" s="89"/>
      <c r="RBV265" s="89"/>
      <c r="RBW265" s="89"/>
      <c r="RBZ265" s="89"/>
      <c r="RCC265" s="89"/>
      <c r="RCE265" s="89"/>
      <c r="RCG265" s="89"/>
      <c r="RCJ265" s="89"/>
      <c r="RCM265" s="89"/>
      <c r="RCP265" s="89"/>
      <c r="RCV265" s="89"/>
      <c r="RCY265" s="89"/>
      <c r="RDB265" s="89"/>
      <c r="RDG265" s="89"/>
      <c r="RDU265" s="89"/>
      <c r="RDV265" s="89"/>
      <c r="RDW265" s="89"/>
      <c r="RDX265" s="89"/>
      <c r="RDY265" s="89"/>
      <c r="RDZ265" s="89"/>
      <c r="REA265" s="89"/>
      <c r="REB265" s="89"/>
      <c r="REC265" s="89"/>
      <c r="RED265" s="89"/>
      <c r="REE265" s="89"/>
      <c r="REF265" s="89"/>
      <c r="REG265" s="89"/>
      <c r="REH265" s="89"/>
      <c r="REI265" s="89"/>
      <c r="REJ265" s="89"/>
      <c r="REK265" s="89"/>
      <c r="REL265" s="89"/>
      <c r="REM265" s="89"/>
      <c r="REN265" s="89"/>
      <c r="REO265" s="89"/>
      <c r="REP265" s="89"/>
      <c r="REQ265" s="89"/>
      <c r="RER265" s="89"/>
      <c r="RES265" s="89"/>
      <c r="RET265" s="89"/>
      <c r="REU265" s="89"/>
      <c r="REV265" s="89"/>
      <c r="REW265" s="89"/>
      <c r="REX265" s="89"/>
      <c r="REY265" s="89"/>
      <c r="REZ265" s="89"/>
      <c r="RFA265" s="89"/>
      <c r="RFB265" s="89"/>
      <c r="RFC265" s="89"/>
      <c r="RFD265" s="89"/>
      <c r="RFE265" s="89"/>
      <c r="RFF265" s="89"/>
      <c r="RFG265" s="89"/>
      <c r="RFJ265" s="89"/>
      <c r="RFM265" s="89"/>
      <c r="RFP265" s="89"/>
      <c r="RFS265" s="89"/>
      <c r="RFV265" s="89"/>
      <c r="RGH265" s="89"/>
      <c r="RGK265" s="89"/>
      <c r="RGN265" s="89"/>
      <c r="RGQ265" s="89"/>
      <c r="RGW265" s="89"/>
      <c r="RGZ265" s="89"/>
      <c r="RHF265" s="89"/>
      <c r="RHI265" s="89"/>
      <c r="RHL265" s="89"/>
      <c r="RHO265" s="89"/>
      <c r="RHU265" s="89"/>
      <c r="RHX265" s="89"/>
      <c r="RID265" s="89"/>
      <c r="RIF265" s="89"/>
      <c r="RIG265" s="89"/>
      <c r="RII265" s="89"/>
      <c r="RIL265" s="89"/>
      <c r="RIO265" s="89"/>
      <c r="RIZ265" s="89"/>
      <c r="RJB265" s="89"/>
      <c r="RJN265" s="89"/>
      <c r="RJQ265" s="89"/>
      <c r="RJY265" s="89"/>
      <c r="RKS265" s="89"/>
      <c r="RKU265" s="89"/>
      <c r="RKV265" s="89"/>
      <c r="RKW265" s="89"/>
      <c r="RKX265" s="89"/>
      <c r="RKY265" s="89"/>
      <c r="RKZ265" s="89"/>
      <c r="RLR265" s="89"/>
      <c r="RLS265" s="89"/>
      <c r="RLV265" s="89"/>
      <c r="RLY265" s="89"/>
      <c r="RMA265" s="89"/>
      <c r="RMC265" s="89"/>
      <c r="RMF265" s="89"/>
      <c r="RMI265" s="89"/>
      <c r="RML265" s="89"/>
      <c r="RMR265" s="89"/>
      <c r="RMU265" s="89"/>
      <c r="RMX265" s="89"/>
      <c r="RNC265" s="89"/>
      <c r="RNQ265" s="89"/>
      <c r="RNR265" s="89"/>
      <c r="RNS265" s="89"/>
      <c r="RNT265" s="89"/>
      <c r="RNU265" s="89"/>
      <c r="RNV265" s="89"/>
      <c r="RNW265" s="89"/>
      <c r="RNX265" s="89"/>
      <c r="RNY265" s="89"/>
      <c r="RNZ265" s="89"/>
      <c r="ROA265" s="89"/>
      <c r="ROB265" s="89"/>
      <c r="ROC265" s="89"/>
      <c r="ROD265" s="89"/>
      <c r="ROE265" s="89"/>
      <c r="ROF265" s="89"/>
      <c r="ROG265" s="89"/>
      <c r="ROH265" s="89"/>
      <c r="ROI265" s="89"/>
      <c r="ROJ265" s="89"/>
      <c r="ROK265" s="89"/>
      <c r="ROL265" s="89"/>
      <c r="ROM265" s="89"/>
      <c r="RON265" s="89"/>
      <c r="ROO265" s="89"/>
      <c r="ROP265" s="89"/>
      <c r="ROQ265" s="89"/>
      <c r="ROR265" s="89"/>
      <c r="ROS265" s="89"/>
      <c r="ROT265" s="89"/>
      <c r="ROU265" s="89"/>
      <c r="ROV265" s="89"/>
      <c r="ROW265" s="89"/>
      <c r="ROX265" s="89"/>
      <c r="ROY265" s="89"/>
      <c r="ROZ265" s="89"/>
      <c r="RPA265" s="89"/>
      <c r="RPB265" s="89"/>
      <c r="RPC265" s="89"/>
      <c r="RPF265" s="89"/>
      <c r="RPI265" s="89"/>
      <c r="RPL265" s="89"/>
      <c r="RPO265" s="89"/>
      <c r="RPR265" s="89"/>
      <c r="RQD265" s="89"/>
      <c r="RQG265" s="89"/>
      <c r="RQJ265" s="89"/>
      <c r="RQM265" s="89"/>
      <c r="RQS265" s="89"/>
      <c r="RQV265" s="89"/>
      <c r="RRB265" s="89"/>
      <c r="RRE265" s="89"/>
      <c r="RRH265" s="89"/>
      <c r="RRK265" s="89"/>
      <c r="RRQ265" s="89"/>
      <c r="RRT265" s="89"/>
      <c r="RRZ265" s="89"/>
      <c r="RSB265" s="89"/>
      <c r="RSC265" s="89"/>
      <c r="RSE265" s="89"/>
      <c r="RSH265" s="89"/>
      <c r="RSK265" s="89"/>
      <c r="RSV265" s="89"/>
      <c r="RSX265" s="89"/>
      <c r="RTJ265" s="89"/>
      <c r="RTM265" s="89"/>
      <c r="RTU265" s="89"/>
      <c r="RUO265" s="89"/>
      <c r="RUQ265" s="89"/>
      <c r="RUR265" s="89"/>
      <c r="RUS265" s="89"/>
      <c r="RUT265" s="89"/>
      <c r="RUU265" s="89"/>
      <c r="RUV265" s="89"/>
      <c r="RVN265" s="89"/>
      <c r="RVO265" s="89"/>
      <c r="RVR265" s="89"/>
      <c r="RVU265" s="89"/>
      <c r="RVW265" s="89"/>
      <c r="RVY265" s="89"/>
      <c r="RWB265" s="89"/>
      <c r="RWE265" s="89"/>
      <c r="RWH265" s="89"/>
      <c r="RWN265" s="89"/>
      <c r="RWQ265" s="89"/>
      <c r="RWT265" s="89"/>
      <c r="RWY265" s="89"/>
      <c r="RXM265" s="89"/>
      <c r="RXN265" s="89"/>
      <c r="RXO265" s="89"/>
      <c r="RXP265" s="89"/>
      <c r="RXQ265" s="89"/>
      <c r="RXR265" s="89"/>
      <c r="RXS265" s="89"/>
      <c r="RXT265" s="89"/>
      <c r="RXU265" s="89"/>
      <c r="RXV265" s="89"/>
      <c r="RXW265" s="89"/>
      <c r="RXX265" s="89"/>
      <c r="RXY265" s="89"/>
      <c r="RXZ265" s="89"/>
      <c r="RYA265" s="89"/>
      <c r="RYB265" s="89"/>
      <c r="RYC265" s="89"/>
      <c r="RYD265" s="89"/>
      <c r="RYE265" s="89"/>
      <c r="RYF265" s="89"/>
      <c r="RYG265" s="89"/>
      <c r="RYH265" s="89"/>
      <c r="RYI265" s="89"/>
      <c r="RYJ265" s="89"/>
      <c r="RYK265" s="89"/>
      <c r="RYL265" s="89"/>
      <c r="RYM265" s="89"/>
      <c r="RYN265" s="89"/>
      <c r="RYO265" s="89"/>
      <c r="RYP265" s="89"/>
      <c r="RYQ265" s="89"/>
      <c r="RYR265" s="89"/>
      <c r="RYS265" s="89"/>
      <c r="RYT265" s="89"/>
      <c r="RYU265" s="89"/>
      <c r="RYV265" s="89"/>
      <c r="RYW265" s="89"/>
      <c r="RYX265" s="89"/>
      <c r="RYY265" s="89"/>
      <c r="RZB265" s="89"/>
      <c r="RZE265" s="89"/>
      <c r="RZH265" s="89"/>
      <c r="RZK265" s="89"/>
      <c r="RZN265" s="89"/>
      <c r="RZZ265" s="89"/>
      <c r="SAC265" s="89"/>
      <c r="SAF265" s="89"/>
      <c r="SAI265" s="89"/>
      <c r="SAO265" s="89"/>
      <c r="SAR265" s="89"/>
      <c r="SAX265" s="89"/>
      <c r="SBA265" s="89"/>
      <c r="SBD265" s="89"/>
      <c r="SBG265" s="89"/>
      <c r="SBM265" s="89"/>
      <c r="SBP265" s="89"/>
      <c r="SBV265" s="89"/>
      <c r="SBX265" s="89"/>
      <c r="SBY265" s="89"/>
      <c r="SCA265" s="89"/>
      <c r="SCD265" s="89"/>
      <c r="SCG265" s="89"/>
      <c r="SCR265" s="89"/>
      <c r="SCT265" s="89"/>
      <c r="SDF265" s="89"/>
      <c r="SDI265" s="89"/>
      <c r="SDQ265" s="89"/>
      <c r="SEK265" s="89"/>
      <c r="SEM265" s="89"/>
      <c r="SEN265" s="89"/>
      <c r="SEO265" s="89"/>
      <c r="SEP265" s="89"/>
      <c r="SEQ265" s="89"/>
      <c r="SER265" s="89"/>
      <c r="SFJ265" s="89"/>
      <c r="SFK265" s="89"/>
      <c r="SFN265" s="89"/>
      <c r="SFQ265" s="89"/>
      <c r="SFS265" s="89"/>
      <c r="SFU265" s="89"/>
      <c r="SFX265" s="89"/>
      <c r="SGA265" s="89"/>
      <c r="SGD265" s="89"/>
      <c r="SGJ265" s="89"/>
      <c r="SGM265" s="89"/>
      <c r="SGP265" s="89"/>
      <c r="SGU265" s="89"/>
      <c r="SHI265" s="89"/>
      <c r="SHJ265" s="89"/>
      <c r="SHK265" s="89"/>
      <c r="SHL265" s="89"/>
      <c r="SHM265" s="89"/>
      <c r="SHN265" s="89"/>
      <c r="SHO265" s="89"/>
      <c r="SHP265" s="89"/>
      <c r="SHQ265" s="89"/>
      <c r="SHR265" s="89"/>
      <c r="SHS265" s="89"/>
      <c r="SHT265" s="89"/>
      <c r="SHU265" s="89"/>
      <c r="SHV265" s="89"/>
      <c r="SHW265" s="89"/>
      <c r="SHX265" s="89"/>
      <c r="SHY265" s="89"/>
      <c r="SHZ265" s="89"/>
      <c r="SIA265" s="89"/>
      <c r="SIB265" s="89"/>
      <c r="SIC265" s="89"/>
      <c r="SID265" s="89"/>
      <c r="SIE265" s="89"/>
      <c r="SIF265" s="89"/>
      <c r="SIG265" s="89"/>
      <c r="SIH265" s="89"/>
      <c r="SII265" s="89"/>
      <c r="SIJ265" s="89"/>
      <c r="SIK265" s="89"/>
      <c r="SIL265" s="89"/>
      <c r="SIM265" s="89"/>
      <c r="SIN265" s="89"/>
      <c r="SIO265" s="89"/>
      <c r="SIP265" s="89"/>
      <c r="SIQ265" s="89"/>
      <c r="SIR265" s="89"/>
      <c r="SIS265" s="89"/>
      <c r="SIT265" s="89"/>
      <c r="SIU265" s="89"/>
      <c r="SIX265" s="89"/>
      <c r="SJA265" s="89"/>
      <c r="SJD265" s="89"/>
      <c r="SJG265" s="89"/>
      <c r="SJJ265" s="89"/>
      <c r="SJV265" s="89"/>
      <c r="SJY265" s="89"/>
      <c r="SKB265" s="89"/>
      <c r="SKE265" s="89"/>
      <c r="SKK265" s="89"/>
      <c r="SKN265" s="89"/>
      <c r="SKT265" s="89"/>
      <c r="SKW265" s="89"/>
      <c r="SKZ265" s="89"/>
      <c r="SLC265" s="89"/>
      <c r="SLI265" s="89"/>
      <c r="SLL265" s="89"/>
      <c r="SLR265" s="89"/>
      <c r="SLT265" s="89"/>
      <c r="SLU265" s="89"/>
      <c r="SLW265" s="89"/>
      <c r="SLZ265" s="89"/>
      <c r="SMC265" s="89"/>
      <c r="SMN265" s="89"/>
      <c r="SMP265" s="89"/>
      <c r="SNB265" s="89"/>
      <c r="SNE265" s="89"/>
      <c r="SNM265" s="89"/>
      <c r="SOG265" s="89"/>
      <c r="SOI265" s="89"/>
      <c r="SOJ265" s="89"/>
      <c r="SOK265" s="89"/>
      <c r="SOL265" s="89"/>
      <c r="SOM265" s="89"/>
      <c r="SON265" s="89"/>
      <c r="SPF265" s="89"/>
      <c r="SPG265" s="89"/>
      <c r="SPJ265" s="89"/>
      <c r="SPM265" s="89"/>
      <c r="SPO265" s="89"/>
      <c r="SPQ265" s="89"/>
      <c r="SPT265" s="89"/>
      <c r="SPW265" s="89"/>
      <c r="SPZ265" s="89"/>
      <c r="SQF265" s="89"/>
      <c r="SQI265" s="89"/>
      <c r="SQL265" s="89"/>
      <c r="SQQ265" s="89"/>
      <c r="SRE265" s="89"/>
      <c r="SRF265" s="89"/>
      <c r="SRG265" s="89"/>
      <c r="SRH265" s="89"/>
      <c r="SRI265" s="89"/>
      <c r="SRJ265" s="89"/>
      <c r="SRK265" s="89"/>
      <c r="SRL265" s="89"/>
      <c r="SRM265" s="89"/>
      <c r="SRN265" s="89"/>
      <c r="SRO265" s="89"/>
      <c r="SRP265" s="89"/>
      <c r="SRQ265" s="89"/>
      <c r="SRR265" s="89"/>
      <c r="SRS265" s="89"/>
      <c r="SRT265" s="89"/>
      <c r="SRU265" s="89"/>
      <c r="SRV265" s="89"/>
      <c r="SRW265" s="89"/>
      <c r="SRX265" s="89"/>
      <c r="SRY265" s="89"/>
      <c r="SRZ265" s="89"/>
      <c r="SSA265" s="89"/>
      <c r="SSB265" s="89"/>
      <c r="SSC265" s="89"/>
      <c r="SSD265" s="89"/>
      <c r="SSE265" s="89"/>
      <c r="SSF265" s="89"/>
      <c r="SSG265" s="89"/>
      <c r="SSH265" s="89"/>
      <c r="SSI265" s="89"/>
      <c r="SSJ265" s="89"/>
      <c r="SSK265" s="89"/>
      <c r="SSL265" s="89"/>
      <c r="SSM265" s="89"/>
      <c r="SSN265" s="89"/>
      <c r="SSO265" s="89"/>
      <c r="SSP265" s="89"/>
      <c r="SSQ265" s="89"/>
      <c r="SST265" s="89"/>
      <c r="SSW265" s="89"/>
      <c r="SSZ265" s="89"/>
      <c r="STC265" s="89"/>
      <c r="STF265" s="89"/>
      <c r="STR265" s="89"/>
      <c r="STU265" s="89"/>
      <c r="STX265" s="89"/>
      <c r="SUA265" s="89"/>
      <c r="SUG265" s="89"/>
      <c r="SUJ265" s="89"/>
      <c r="SUP265" s="89"/>
      <c r="SUS265" s="89"/>
      <c r="SUV265" s="89"/>
      <c r="SUY265" s="89"/>
      <c r="SVE265" s="89"/>
      <c r="SVH265" s="89"/>
      <c r="SVN265" s="89"/>
      <c r="SVP265" s="89"/>
      <c r="SVQ265" s="89"/>
      <c r="SVS265" s="89"/>
      <c r="SVV265" s="89"/>
      <c r="SVY265" s="89"/>
      <c r="SWJ265" s="89"/>
      <c r="SWL265" s="89"/>
      <c r="SWX265" s="89"/>
      <c r="SXA265" s="89"/>
      <c r="SXI265" s="89"/>
      <c r="SYC265" s="89"/>
      <c r="SYE265" s="89"/>
      <c r="SYF265" s="89"/>
      <c r="SYG265" s="89"/>
      <c r="SYH265" s="89"/>
      <c r="SYI265" s="89"/>
      <c r="SYJ265" s="89"/>
      <c r="SZB265" s="89"/>
      <c r="SZC265" s="89"/>
      <c r="SZF265" s="89"/>
      <c r="SZI265" s="89"/>
      <c r="SZK265" s="89"/>
      <c r="SZM265" s="89"/>
      <c r="SZP265" s="89"/>
      <c r="SZS265" s="89"/>
      <c r="SZV265" s="89"/>
      <c r="TAB265" s="89"/>
      <c r="TAE265" s="89"/>
      <c r="TAH265" s="89"/>
      <c r="TAM265" s="89"/>
      <c r="TBA265" s="89"/>
      <c r="TBB265" s="89"/>
      <c r="TBC265" s="89"/>
      <c r="TBD265" s="89"/>
      <c r="TBE265" s="89"/>
      <c r="TBF265" s="89"/>
      <c r="TBG265" s="89"/>
      <c r="TBH265" s="89"/>
      <c r="TBI265" s="89"/>
      <c r="TBJ265" s="89"/>
      <c r="TBK265" s="89"/>
      <c r="TBL265" s="89"/>
      <c r="TBM265" s="89"/>
      <c r="TBN265" s="89"/>
      <c r="TBO265" s="89"/>
      <c r="TBP265" s="89"/>
      <c r="TBQ265" s="89"/>
      <c r="TBR265" s="89"/>
      <c r="TBS265" s="89"/>
      <c r="TBT265" s="89"/>
      <c r="TBU265" s="89"/>
      <c r="TBV265" s="89"/>
      <c r="TBW265" s="89"/>
      <c r="TBX265" s="89"/>
      <c r="TBY265" s="89"/>
      <c r="TBZ265" s="89"/>
      <c r="TCA265" s="89"/>
      <c r="TCB265" s="89"/>
      <c r="TCC265" s="89"/>
      <c r="TCD265" s="89"/>
      <c r="TCE265" s="89"/>
      <c r="TCF265" s="89"/>
      <c r="TCG265" s="89"/>
      <c r="TCH265" s="89"/>
      <c r="TCI265" s="89"/>
      <c r="TCJ265" s="89"/>
      <c r="TCK265" s="89"/>
      <c r="TCL265" s="89"/>
      <c r="TCM265" s="89"/>
      <c r="TCP265" s="89"/>
      <c r="TCS265" s="89"/>
      <c r="TCV265" s="89"/>
      <c r="TCY265" s="89"/>
      <c r="TDB265" s="89"/>
      <c r="TDN265" s="89"/>
      <c r="TDQ265" s="89"/>
      <c r="TDT265" s="89"/>
      <c r="TDW265" s="89"/>
      <c r="TEC265" s="89"/>
      <c r="TEF265" s="89"/>
      <c r="TEL265" s="89"/>
      <c r="TEO265" s="89"/>
      <c r="TER265" s="89"/>
      <c r="TEU265" s="89"/>
      <c r="TFA265" s="89"/>
      <c r="TFD265" s="89"/>
      <c r="TFJ265" s="89"/>
      <c r="TFL265" s="89"/>
      <c r="TFM265" s="89"/>
      <c r="TFO265" s="89"/>
      <c r="TFR265" s="89"/>
      <c r="TFU265" s="89"/>
      <c r="TGF265" s="89"/>
      <c r="TGH265" s="89"/>
      <c r="TGT265" s="89"/>
      <c r="TGW265" s="89"/>
      <c r="THE265" s="89"/>
      <c r="THY265" s="89"/>
      <c r="TIA265" s="89"/>
      <c r="TIB265" s="89"/>
      <c r="TIC265" s="89"/>
      <c r="TID265" s="89"/>
      <c r="TIE265" s="89"/>
      <c r="TIF265" s="89"/>
      <c r="TIX265" s="89"/>
      <c r="TIY265" s="89"/>
      <c r="TJB265" s="89"/>
      <c r="TJE265" s="89"/>
      <c r="TJG265" s="89"/>
      <c r="TJI265" s="89"/>
      <c r="TJL265" s="89"/>
      <c r="TJO265" s="89"/>
      <c r="TJR265" s="89"/>
      <c r="TJX265" s="89"/>
      <c r="TKA265" s="89"/>
      <c r="TKD265" s="89"/>
      <c r="TKI265" s="89"/>
      <c r="TKW265" s="89"/>
      <c r="TKX265" s="89"/>
      <c r="TKY265" s="89"/>
      <c r="TKZ265" s="89"/>
      <c r="TLA265" s="89"/>
      <c r="TLB265" s="89"/>
      <c r="TLC265" s="89"/>
      <c r="TLD265" s="89"/>
      <c r="TLE265" s="89"/>
      <c r="TLF265" s="89"/>
      <c r="TLG265" s="89"/>
      <c r="TLH265" s="89"/>
      <c r="TLI265" s="89"/>
      <c r="TLJ265" s="89"/>
      <c r="TLK265" s="89"/>
      <c r="TLL265" s="89"/>
      <c r="TLM265" s="89"/>
      <c r="TLN265" s="89"/>
      <c r="TLO265" s="89"/>
      <c r="TLP265" s="89"/>
      <c r="TLQ265" s="89"/>
      <c r="TLR265" s="89"/>
      <c r="TLS265" s="89"/>
      <c r="TLT265" s="89"/>
      <c r="TLU265" s="89"/>
      <c r="TLV265" s="89"/>
      <c r="TLW265" s="89"/>
      <c r="TLX265" s="89"/>
      <c r="TLY265" s="89"/>
      <c r="TLZ265" s="89"/>
      <c r="TMA265" s="89"/>
      <c r="TMB265" s="89"/>
      <c r="TMC265" s="89"/>
      <c r="TMD265" s="89"/>
      <c r="TME265" s="89"/>
      <c r="TMF265" s="89"/>
      <c r="TMG265" s="89"/>
      <c r="TMH265" s="89"/>
      <c r="TMI265" s="89"/>
      <c r="TML265" s="89"/>
      <c r="TMO265" s="89"/>
      <c r="TMR265" s="89"/>
      <c r="TMU265" s="89"/>
      <c r="TMX265" s="89"/>
      <c r="TNJ265" s="89"/>
      <c r="TNM265" s="89"/>
      <c r="TNP265" s="89"/>
      <c r="TNS265" s="89"/>
      <c r="TNY265" s="89"/>
      <c r="TOB265" s="89"/>
      <c r="TOH265" s="89"/>
      <c r="TOK265" s="89"/>
      <c r="TON265" s="89"/>
      <c r="TOQ265" s="89"/>
      <c r="TOW265" s="89"/>
      <c r="TOZ265" s="89"/>
      <c r="TPF265" s="89"/>
      <c r="TPH265" s="89"/>
      <c r="TPI265" s="89"/>
      <c r="TPK265" s="89"/>
      <c r="TPN265" s="89"/>
      <c r="TPQ265" s="89"/>
      <c r="TQB265" s="89"/>
      <c r="TQD265" s="89"/>
      <c r="TQP265" s="89"/>
      <c r="TQS265" s="89"/>
      <c r="TRA265" s="89"/>
      <c r="TRU265" s="89"/>
      <c r="TRW265" s="89"/>
      <c r="TRX265" s="89"/>
      <c r="TRY265" s="89"/>
      <c r="TRZ265" s="89"/>
      <c r="TSA265" s="89"/>
      <c r="TSB265" s="89"/>
      <c r="TST265" s="89"/>
      <c r="TSU265" s="89"/>
      <c r="TSX265" s="89"/>
      <c r="TTA265" s="89"/>
      <c r="TTC265" s="89"/>
      <c r="TTE265" s="89"/>
      <c r="TTH265" s="89"/>
      <c r="TTK265" s="89"/>
      <c r="TTN265" s="89"/>
      <c r="TTT265" s="89"/>
      <c r="TTW265" s="89"/>
      <c r="TTZ265" s="89"/>
      <c r="TUE265" s="89"/>
      <c r="TUS265" s="89"/>
      <c r="TUT265" s="89"/>
      <c r="TUU265" s="89"/>
      <c r="TUV265" s="89"/>
      <c r="TUW265" s="89"/>
      <c r="TUX265" s="89"/>
      <c r="TUY265" s="89"/>
      <c r="TUZ265" s="89"/>
      <c r="TVA265" s="89"/>
      <c r="TVB265" s="89"/>
      <c r="TVC265" s="89"/>
      <c r="TVD265" s="89"/>
      <c r="TVE265" s="89"/>
      <c r="TVF265" s="89"/>
      <c r="TVG265" s="89"/>
      <c r="TVH265" s="89"/>
      <c r="TVI265" s="89"/>
      <c r="TVJ265" s="89"/>
      <c r="TVK265" s="89"/>
      <c r="TVL265" s="89"/>
      <c r="TVM265" s="89"/>
      <c r="TVN265" s="89"/>
      <c r="TVO265" s="89"/>
      <c r="TVP265" s="89"/>
      <c r="TVQ265" s="89"/>
      <c r="TVR265" s="89"/>
      <c r="TVS265" s="89"/>
      <c r="TVT265" s="89"/>
      <c r="TVU265" s="89"/>
      <c r="TVV265" s="89"/>
      <c r="TVW265" s="89"/>
      <c r="TVX265" s="89"/>
      <c r="TVY265" s="89"/>
      <c r="TVZ265" s="89"/>
      <c r="TWA265" s="89"/>
      <c r="TWB265" s="89"/>
      <c r="TWC265" s="89"/>
      <c r="TWD265" s="89"/>
      <c r="TWE265" s="89"/>
      <c r="TWH265" s="89"/>
      <c r="TWK265" s="89"/>
      <c r="TWN265" s="89"/>
      <c r="TWQ265" s="89"/>
      <c r="TWT265" s="89"/>
      <c r="TXF265" s="89"/>
      <c r="TXI265" s="89"/>
      <c r="TXL265" s="89"/>
      <c r="TXO265" s="89"/>
      <c r="TXU265" s="89"/>
      <c r="TXX265" s="89"/>
      <c r="TYD265" s="89"/>
      <c r="TYG265" s="89"/>
      <c r="TYJ265" s="89"/>
      <c r="TYM265" s="89"/>
      <c r="TYS265" s="89"/>
      <c r="TYV265" s="89"/>
      <c r="TZB265" s="89"/>
      <c r="TZD265" s="89"/>
      <c r="TZE265" s="89"/>
      <c r="TZG265" s="89"/>
      <c r="TZJ265" s="89"/>
      <c r="TZM265" s="89"/>
      <c r="TZX265" s="89"/>
      <c r="TZZ265" s="89"/>
      <c r="UAL265" s="89"/>
      <c r="UAO265" s="89"/>
      <c r="UAW265" s="89"/>
      <c r="UBQ265" s="89"/>
      <c r="UBS265" s="89"/>
      <c r="UBT265" s="89"/>
      <c r="UBU265" s="89"/>
      <c r="UBV265" s="89"/>
      <c r="UBW265" s="89"/>
      <c r="UBX265" s="89"/>
      <c r="UCP265" s="89"/>
      <c r="UCQ265" s="89"/>
      <c r="UCT265" s="89"/>
      <c r="UCW265" s="89"/>
      <c r="UCY265" s="89"/>
      <c r="UDA265" s="89"/>
      <c r="UDD265" s="89"/>
      <c r="UDG265" s="89"/>
      <c r="UDJ265" s="89"/>
      <c r="UDP265" s="89"/>
      <c r="UDS265" s="89"/>
      <c r="UDV265" s="89"/>
      <c r="UEA265" s="89"/>
      <c r="UEO265" s="89"/>
      <c r="UEP265" s="89"/>
      <c r="UEQ265" s="89"/>
      <c r="UER265" s="89"/>
      <c r="UES265" s="89"/>
      <c r="UET265" s="89"/>
      <c r="UEU265" s="89"/>
      <c r="UEV265" s="89"/>
      <c r="UEW265" s="89"/>
      <c r="UEX265" s="89"/>
      <c r="UEY265" s="89"/>
      <c r="UEZ265" s="89"/>
      <c r="UFA265" s="89"/>
      <c r="UFB265" s="89"/>
      <c r="UFC265" s="89"/>
      <c r="UFD265" s="89"/>
      <c r="UFE265" s="89"/>
      <c r="UFF265" s="89"/>
      <c r="UFG265" s="89"/>
      <c r="UFH265" s="89"/>
      <c r="UFI265" s="89"/>
      <c r="UFJ265" s="89"/>
      <c r="UFK265" s="89"/>
      <c r="UFL265" s="89"/>
      <c r="UFM265" s="89"/>
      <c r="UFN265" s="89"/>
      <c r="UFO265" s="89"/>
      <c r="UFP265" s="89"/>
      <c r="UFQ265" s="89"/>
      <c r="UFR265" s="89"/>
      <c r="UFS265" s="89"/>
      <c r="UFT265" s="89"/>
      <c r="UFU265" s="89"/>
      <c r="UFV265" s="89"/>
      <c r="UFW265" s="89"/>
      <c r="UFX265" s="89"/>
      <c r="UFY265" s="89"/>
      <c r="UFZ265" s="89"/>
      <c r="UGA265" s="89"/>
      <c r="UGD265" s="89"/>
      <c r="UGG265" s="89"/>
      <c r="UGJ265" s="89"/>
      <c r="UGM265" s="89"/>
      <c r="UGP265" s="89"/>
      <c r="UHB265" s="89"/>
      <c r="UHE265" s="89"/>
      <c r="UHH265" s="89"/>
      <c r="UHK265" s="89"/>
      <c r="UHQ265" s="89"/>
      <c r="UHT265" s="89"/>
      <c r="UHZ265" s="89"/>
      <c r="UIC265" s="89"/>
      <c r="UIF265" s="89"/>
      <c r="UII265" s="89"/>
      <c r="UIO265" s="89"/>
      <c r="UIR265" s="89"/>
      <c r="UIX265" s="89"/>
      <c r="UIZ265" s="89"/>
      <c r="UJA265" s="89"/>
      <c r="UJC265" s="89"/>
      <c r="UJF265" s="89"/>
      <c r="UJI265" s="89"/>
      <c r="UJT265" s="89"/>
      <c r="UJV265" s="89"/>
      <c r="UKH265" s="89"/>
      <c r="UKK265" s="89"/>
      <c r="UKS265" s="89"/>
      <c r="ULM265" s="89"/>
      <c r="ULO265" s="89"/>
      <c r="ULP265" s="89"/>
      <c r="ULQ265" s="89"/>
      <c r="ULR265" s="89"/>
      <c r="ULS265" s="89"/>
      <c r="ULT265" s="89"/>
      <c r="UML265" s="89"/>
      <c r="UMM265" s="89"/>
      <c r="UMP265" s="89"/>
      <c r="UMS265" s="89"/>
      <c r="UMU265" s="89"/>
      <c r="UMW265" s="89"/>
      <c r="UMZ265" s="89"/>
      <c r="UNC265" s="89"/>
      <c r="UNF265" s="89"/>
      <c r="UNL265" s="89"/>
      <c r="UNO265" s="89"/>
      <c r="UNR265" s="89"/>
      <c r="UNW265" s="89"/>
      <c r="UOK265" s="89"/>
      <c r="UOL265" s="89"/>
      <c r="UOM265" s="89"/>
      <c r="UON265" s="89"/>
      <c r="UOO265" s="89"/>
      <c r="UOP265" s="89"/>
      <c r="UOQ265" s="89"/>
      <c r="UOR265" s="89"/>
      <c r="UOS265" s="89"/>
      <c r="UOT265" s="89"/>
      <c r="UOU265" s="89"/>
      <c r="UOV265" s="89"/>
      <c r="UOW265" s="89"/>
      <c r="UOX265" s="89"/>
      <c r="UOY265" s="89"/>
      <c r="UOZ265" s="89"/>
      <c r="UPA265" s="89"/>
      <c r="UPB265" s="89"/>
      <c r="UPC265" s="89"/>
      <c r="UPD265" s="89"/>
      <c r="UPE265" s="89"/>
      <c r="UPF265" s="89"/>
      <c r="UPG265" s="89"/>
      <c r="UPH265" s="89"/>
      <c r="UPI265" s="89"/>
      <c r="UPJ265" s="89"/>
      <c r="UPK265" s="89"/>
      <c r="UPL265" s="89"/>
      <c r="UPM265" s="89"/>
      <c r="UPN265" s="89"/>
      <c r="UPO265" s="89"/>
      <c r="UPP265" s="89"/>
      <c r="UPQ265" s="89"/>
      <c r="UPR265" s="89"/>
      <c r="UPS265" s="89"/>
      <c r="UPT265" s="89"/>
      <c r="UPU265" s="89"/>
      <c r="UPV265" s="89"/>
      <c r="UPW265" s="89"/>
      <c r="UPZ265" s="89"/>
      <c r="UQC265" s="89"/>
      <c r="UQF265" s="89"/>
      <c r="UQI265" s="89"/>
      <c r="UQL265" s="89"/>
      <c r="UQX265" s="89"/>
      <c r="URA265" s="89"/>
      <c r="URD265" s="89"/>
      <c r="URG265" s="89"/>
      <c r="URM265" s="89"/>
      <c r="URP265" s="89"/>
      <c r="URV265" s="89"/>
      <c r="URY265" s="89"/>
      <c r="USB265" s="89"/>
      <c r="USE265" s="89"/>
      <c r="USK265" s="89"/>
      <c r="USN265" s="89"/>
      <c r="UST265" s="89"/>
      <c r="USV265" s="89"/>
      <c r="USW265" s="89"/>
      <c r="USY265" s="89"/>
      <c r="UTB265" s="89"/>
      <c r="UTE265" s="89"/>
      <c r="UTP265" s="89"/>
      <c r="UTR265" s="89"/>
      <c r="UUD265" s="89"/>
      <c r="UUG265" s="89"/>
      <c r="UUO265" s="89"/>
      <c r="UVI265" s="89"/>
      <c r="UVK265" s="89"/>
      <c r="UVL265" s="89"/>
      <c r="UVM265" s="89"/>
      <c r="UVN265" s="89"/>
      <c r="UVO265" s="89"/>
      <c r="UVP265" s="89"/>
      <c r="UWH265" s="89"/>
      <c r="UWI265" s="89"/>
      <c r="UWL265" s="89"/>
      <c r="UWO265" s="89"/>
      <c r="UWQ265" s="89"/>
      <c r="UWS265" s="89"/>
      <c r="UWV265" s="89"/>
      <c r="UWY265" s="89"/>
      <c r="UXB265" s="89"/>
      <c r="UXH265" s="89"/>
      <c r="UXK265" s="89"/>
      <c r="UXN265" s="89"/>
      <c r="UXS265" s="89"/>
      <c r="UYG265" s="89"/>
      <c r="UYH265" s="89"/>
      <c r="UYI265" s="89"/>
      <c r="UYJ265" s="89"/>
      <c r="UYK265" s="89"/>
      <c r="UYL265" s="89"/>
      <c r="UYM265" s="89"/>
      <c r="UYN265" s="89"/>
      <c r="UYO265" s="89"/>
      <c r="UYP265" s="89"/>
      <c r="UYQ265" s="89"/>
      <c r="UYR265" s="89"/>
      <c r="UYS265" s="89"/>
      <c r="UYT265" s="89"/>
      <c r="UYU265" s="89"/>
      <c r="UYV265" s="89"/>
      <c r="UYW265" s="89"/>
      <c r="UYX265" s="89"/>
      <c r="UYY265" s="89"/>
      <c r="UYZ265" s="89"/>
      <c r="UZA265" s="89"/>
      <c r="UZB265" s="89"/>
      <c r="UZC265" s="89"/>
      <c r="UZD265" s="89"/>
      <c r="UZE265" s="89"/>
      <c r="UZF265" s="89"/>
      <c r="UZG265" s="89"/>
      <c r="UZH265" s="89"/>
      <c r="UZI265" s="89"/>
      <c r="UZJ265" s="89"/>
      <c r="UZK265" s="89"/>
      <c r="UZL265" s="89"/>
      <c r="UZM265" s="89"/>
      <c r="UZN265" s="89"/>
      <c r="UZO265" s="89"/>
      <c r="UZP265" s="89"/>
      <c r="UZQ265" s="89"/>
      <c r="UZR265" s="89"/>
      <c r="UZS265" s="89"/>
      <c r="UZV265" s="89"/>
      <c r="UZY265" s="89"/>
      <c r="VAB265" s="89"/>
      <c r="VAE265" s="89"/>
      <c r="VAH265" s="89"/>
      <c r="VAT265" s="89"/>
      <c r="VAW265" s="89"/>
      <c r="VAZ265" s="89"/>
      <c r="VBC265" s="89"/>
      <c r="VBI265" s="89"/>
      <c r="VBL265" s="89"/>
      <c r="VBR265" s="89"/>
      <c r="VBU265" s="89"/>
      <c r="VBX265" s="89"/>
      <c r="VCA265" s="89"/>
      <c r="VCG265" s="89"/>
      <c r="VCJ265" s="89"/>
      <c r="VCP265" s="89"/>
      <c r="VCR265" s="89"/>
      <c r="VCS265" s="89"/>
      <c r="VCU265" s="89"/>
      <c r="VCX265" s="89"/>
      <c r="VDA265" s="89"/>
      <c r="VDL265" s="89"/>
      <c r="VDN265" s="89"/>
      <c r="VDZ265" s="89"/>
      <c r="VEC265" s="89"/>
      <c r="VEK265" s="89"/>
      <c r="VFE265" s="89"/>
      <c r="VFG265" s="89"/>
      <c r="VFH265" s="89"/>
      <c r="VFI265" s="89"/>
      <c r="VFJ265" s="89"/>
      <c r="VFK265" s="89"/>
      <c r="VFL265" s="89"/>
      <c r="VGD265" s="89"/>
      <c r="VGE265" s="89"/>
      <c r="VGH265" s="89"/>
      <c r="VGK265" s="89"/>
      <c r="VGM265" s="89"/>
      <c r="VGO265" s="89"/>
      <c r="VGR265" s="89"/>
      <c r="VGU265" s="89"/>
      <c r="VGX265" s="89"/>
      <c r="VHD265" s="89"/>
      <c r="VHG265" s="89"/>
      <c r="VHJ265" s="89"/>
      <c r="VHO265" s="89"/>
      <c r="VIC265" s="89"/>
      <c r="VID265" s="89"/>
      <c r="VIE265" s="89"/>
      <c r="VIF265" s="89"/>
      <c r="VIG265" s="89"/>
      <c r="VIH265" s="89"/>
      <c r="VII265" s="89"/>
      <c r="VIJ265" s="89"/>
      <c r="VIK265" s="89"/>
      <c r="VIL265" s="89"/>
      <c r="VIM265" s="89"/>
      <c r="VIN265" s="89"/>
      <c r="VIO265" s="89"/>
      <c r="VIP265" s="89"/>
      <c r="VIQ265" s="89"/>
      <c r="VIR265" s="89"/>
      <c r="VIS265" s="89"/>
      <c r="VIT265" s="89"/>
      <c r="VIU265" s="89"/>
      <c r="VIV265" s="89"/>
      <c r="VIW265" s="89"/>
      <c r="VIX265" s="89"/>
      <c r="VIY265" s="89"/>
      <c r="VIZ265" s="89"/>
      <c r="VJA265" s="89"/>
      <c r="VJB265" s="89"/>
      <c r="VJC265" s="89"/>
      <c r="VJD265" s="89"/>
      <c r="VJE265" s="89"/>
      <c r="VJF265" s="89"/>
      <c r="VJG265" s="89"/>
      <c r="VJH265" s="89"/>
      <c r="VJI265" s="89"/>
      <c r="VJJ265" s="89"/>
      <c r="VJK265" s="89"/>
      <c r="VJL265" s="89"/>
      <c r="VJM265" s="89"/>
      <c r="VJN265" s="89"/>
      <c r="VJO265" s="89"/>
      <c r="VJR265" s="89"/>
      <c r="VJU265" s="89"/>
      <c r="VJX265" s="89"/>
      <c r="VKA265" s="89"/>
      <c r="VKD265" s="89"/>
      <c r="VKP265" s="89"/>
      <c r="VKS265" s="89"/>
      <c r="VKV265" s="89"/>
      <c r="VKY265" s="89"/>
      <c r="VLE265" s="89"/>
      <c r="VLH265" s="89"/>
      <c r="VLN265" s="89"/>
      <c r="VLQ265" s="89"/>
      <c r="VLT265" s="89"/>
      <c r="VLW265" s="89"/>
      <c r="VMC265" s="89"/>
      <c r="VMF265" s="89"/>
      <c r="VML265" s="89"/>
      <c r="VMN265" s="89"/>
      <c r="VMO265" s="89"/>
      <c r="VMQ265" s="89"/>
      <c r="VMT265" s="89"/>
      <c r="VMW265" s="89"/>
      <c r="VNH265" s="89"/>
      <c r="VNJ265" s="89"/>
      <c r="VNV265" s="89"/>
      <c r="VNY265" s="89"/>
      <c r="VOG265" s="89"/>
      <c r="VPA265" s="89"/>
      <c r="VPC265" s="89"/>
      <c r="VPD265" s="89"/>
      <c r="VPE265" s="89"/>
      <c r="VPF265" s="89"/>
      <c r="VPG265" s="89"/>
      <c r="VPH265" s="89"/>
      <c r="VPZ265" s="89"/>
      <c r="VQA265" s="89"/>
      <c r="VQD265" s="89"/>
      <c r="VQG265" s="89"/>
      <c r="VQI265" s="89"/>
      <c r="VQK265" s="89"/>
      <c r="VQN265" s="89"/>
      <c r="VQQ265" s="89"/>
      <c r="VQT265" s="89"/>
      <c r="VQZ265" s="89"/>
      <c r="VRC265" s="89"/>
      <c r="VRF265" s="89"/>
      <c r="VRK265" s="89"/>
      <c r="VRY265" s="89"/>
      <c r="VRZ265" s="89"/>
      <c r="VSA265" s="89"/>
      <c r="VSB265" s="89"/>
      <c r="VSC265" s="89"/>
      <c r="VSD265" s="89"/>
      <c r="VSE265" s="89"/>
      <c r="VSF265" s="89"/>
      <c r="VSG265" s="89"/>
      <c r="VSH265" s="89"/>
      <c r="VSI265" s="89"/>
      <c r="VSJ265" s="89"/>
      <c r="VSK265" s="89"/>
      <c r="VSL265" s="89"/>
      <c r="VSM265" s="89"/>
      <c r="VSN265" s="89"/>
      <c r="VSO265" s="89"/>
      <c r="VSP265" s="89"/>
      <c r="VSQ265" s="89"/>
      <c r="VSR265" s="89"/>
      <c r="VSS265" s="89"/>
      <c r="VST265" s="89"/>
      <c r="VSU265" s="89"/>
      <c r="VSV265" s="89"/>
      <c r="VSW265" s="89"/>
      <c r="VSX265" s="89"/>
      <c r="VSY265" s="89"/>
      <c r="VSZ265" s="89"/>
      <c r="VTA265" s="89"/>
      <c r="VTB265" s="89"/>
      <c r="VTC265" s="89"/>
      <c r="VTD265" s="89"/>
      <c r="VTE265" s="89"/>
      <c r="VTF265" s="89"/>
      <c r="VTG265" s="89"/>
      <c r="VTH265" s="89"/>
      <c r="VTI265" s="89"/>
      <c r="VTJ265" s="89"/>
      <c r="VTK265" s="89"/>
      <c r="VTN265" s="89"/>
      <c r="VTQ265" s="89"/>
      <c r="VTT265" s="89"/>
      <c r="VTW265" s="89"/>
      <c r="VTZ265" s="89"/>
      <c r="VUL265" s="89"/>
      <c r="VUO265" s="89"/>
      <c r="VUR265" s="89"/>
      <c r="VUU265" s="89"/>
      <c r="VVA265" s="89"/>
      <c r="VVD265" s="89"/>
      <c r="VVJ265" s="89"/>
      <c r="VVM265" s="89"/>
      <c r="VVP265" s="89"/>
      <c r="VVS265" s="89"/>
      <c r="VVY265" s="89"/>
      <c r="VWB265" s="89"/>
      <c r="VWH265" s="89"/>
      <c r="VWJ265" s="89"/>
      <c r="VWK265" s="89"/>
      <c r="VWM265" s="89"/>
      <c r="VWP265" s="89"/>
      <c r="VWS265" s="89"/>
      <c r="VXD265" s="89"/>
      <c r="VXF265" s="89"/>
      <c r="VXR265" s="89"/>
      <c r="VXU265" s="89"/>
      <c r="VYC265" s="89"/>
      <c r="VYW265" s="89"/>
      <c r="VYY265" s="89"/>
      <c r="VYZ265" s="89"/>
      <c r="VZA265" s="89"/>
      <c r="VZB265" s="89"/>
      <c r="VZC265" s="89"/>
      <c r="VZD265" s="89"/>
      <c r="VZV265" s="89"/>
      <c r="VZW265" s="89"/>
      <c r="VZZ265" s="89"/>
      <c r="WAC265" s="89"/>
      <c r="WAE265" s="89"/>
      <c r="WAG265" s="89"/>
      <c r="WAJ265" s="89"/>
      <c r="WAM265" s="89"/>
      <c r="WAP265" s="89"/>
      <c r="WAV265" s="89"/>
      <c r="WAY265" s="89"/>
      <c r="WBB265" s="89"/>
      <c r="WBG265" s="89"/>
      <c r="WBU265" s="89"/>
      <c r="WBV265" s="89"/>
      <c r="WBW265" s="89"/>
      <c r="WBX265" s="89"/>
      <c r="WBY265" s="89"/>
      <c r="WBZ265" s="89"/>
      <c r="WCA265" s="89"/>
      <c r="WCB265" s="89"/>
      <c r="WCC265" s="89"/>
      <c r="WCD265" s="89"/>
      <c r="WCE265" s="89"/>
      <c r="WCF265" s="89"/>
      <c r="WCG265" s="89"/>
      <c r="WCH265" s="89"/>
      <c r="WCI265" s="89"/>
      <c r="WCJ265" s="89"/>
      <c r="WCK265" s="89"/>
      <c r="WCL265" s="89"/>
      <c r="WCM265" s="89"/>
      <c r="WCN265" s="89"/>
      <c r="WCO265" s="89"/>
      <c r="WCP265" s="89"/>
      <c r="WCQ265" s="89"/>
      <c r="WCR265" s="89"/>
      <c r="WCS265" s="89"/>
      <c r="WCT265" s="89"/>
      <c r="WCU265" s="89"/>
      <c r="WCV265" s="89"/>
      <c r="WCW265" s="89"/>
      <c r="WCX265" s="89"/>
      <c r="WCY265" s="89"/>
      <c r="WCZ265" s="89"/>
      <c r="WDA265" s="89"/>
      <c r="WDB265" s="89"/>
      <c r="WDC265" s="89"/>
      <c r="WDD265" s="89"/>
      <c r="WDE265" s="89"/>
      <c r="WDF265" s="89"/>
      <c r="WDG265" s="89"/>
      <c r="WDJ265" s="89"/>
      <c r="WDM265" s="89"/>
      <c r="WDP265" s="89"/>
      <c r="WDS265" s="89"/>
      <c r="WDV265" s="89"/>
      <c r="WEH265" s="89"/>
      <c r="WEK265" s="89"/>
      <c r="WEN265" s="89"/>
      <c r="WEQ265" s="89"/>
      <c r="WEW265" s="89"/>
      <c r="WEZ265" s="89"/>
      <c r="WFF265" s="89"/>
      <c r="WFI265" s="89"/>
      <c r="WFL265" s="89"/>
      <c r="WFO265" s="89"/>
      <c r="WFU265" s="89"/>
      <c r="WFX265" s="89"/>
      <c r="WGD265" s="89"/>
      <c r="WGF265" s="89"/>
      <c r="WGG265" s="89"/>
      <c r="WGI265" s="89"/>
      <c r="WGL265" s="89"/>
      <c r="WGO265" s="89"/>
      <c r="WGZ265" s="89"/>
      <c r="WHB265" s="89"/>
      <c r="WHN265" s="89"/>
      <c r="WHQ265" s="89"/>
      <c r="WHY265" s="89"/>
      <c r="WIS265" s="89"/>
      <c r="WIU265" s="89"/>
      <c r="WIV265" s="89"/>
      <c r="WIW265" s="89"/>
      <c r="WIX265" s="89"/>
      <c r="WIY265" s="89"/>
      <c r="WIZ265" s="89"/>
      <c r="WJR265" s="89"/>
      <c r="WJS265" s="89"/>
      <c r="WJV265" s="89"/>
      <c r="WJY265" s="89"/>
      <c r="WKA265" s="89"/>
      <c r="WKC265" s="89"/>
      <c r="WKF265" s="89"/>
      <c r="WKI265" s="89"/>
      <c r="WKL265" s="89"/>
      <c r="WKR265" s="89"/>
      <c r="WKU265" s="89"/>
      <c r="WKX265" s="89"/>
      <c r="WLC265" s="89"/>
      <c r="WLQ265" s="89"/>
      <c r="WLR265" s="89"/>
      <c r="WLS265" s="89"/>
      <c r="WLT265" s="89"/>
      <c r="WLU265" s="89"/>
      <c r="WLV265" s="89"/>
      <c r="WLW265" s="89"/>
      <c r="WLX265" s="89"/>
      <c r="WLY265" s="89"/>
      <c r="WLZ265" s="89"/>
      <c r="WMA265" s="89"/>
      <c r="WMB265" s="89"/>
      <c r="WMC265" s="89"/>
      <c r="WMD265" s="89"/>
      <c r="WME265" s="89"/>
      <c r="WMF265" s="89"/>
      <c r="WMG265" s="89"/>
      <c r="WMH265" s="89"/>
      <c r="WMI265" s="89"/>
      <c r="WMJ265" s="89"/>
      <c r="WMK265" s="89"/>
      <c r="WML265" s="89"/>
      <c r="WMM265" s="89"/>
      <c r="WMN265" s="89"/>
      <c r="WMO265" s="89"/>
      <c r="WMP265" s="89"/>
      <c r="WMQ265" s="89"/>
      <c r="WMR265" s="89"/>
      <c r="WMS265" s="89"/>
      <c r="WMT265" s="89"/>
      <c r="WMU265" s="89"/>
      <c r="WMV265" s="89"/>
      <c r="WMW265" s="89"/>
      <c r="WMX265" s="89"/>
      <c r="WMY265" s="89"/>
      <c r="WMZ265" s="89"/>
      <c r="WNA265" s="89"/>
      <c r="WNB265" s="89"/>
      <c r="WNC265" s="89"/>
      <c r="WNF265" s="89"/>
      <c r="WNI265" s="89"/>
      <c r="WNL265" s="89"/>
      <c r="WNO265" s="89"/>
      <c r="WNR265" s="89"/>
      <c r="WOD265" s="89"/>
      <c r="WOG265" s="89"/>
      <c r="WOJ265" s="89"/>
      <c r="WOM265" s="89"/>
      <c r="WOS265" s="89"/>
      <c r="WOV265" s="89"/>
      <c r="WPB265" s="89"/>
      <c r="WPE265" s="89"/>
      <c r="WPH265" s="89"/>
      <c r="WPK265" s="89"/>
      <c r="WPQ265" s="89"/>
      <c r="WPT265" s="89"/>
      <c r="WPZ265" s="89"/>
      <c r="WQB265" s="89"/>
      <c r="WQC265" s="89"/>
      <c r="WQE265" s="89"/>
      <c r="WQH265" s="89"/>
      <c r="WQK265" s="89"/>
      <c r="WQV265" s="89"/>
      <c r="WQX265" s="89"/>
      <c r="WRJ265" s="89"/>
      <c r="WRM265" s="89"/>
      <c r="WRU265" s="89"/>
      <c r="WSO265" s="89"/>
      <c r="WSQ265" s="89"/>
      <c r="WSR265" s="89"/>
      <c r="WSS265" s="89"/>
      <c r="WST265" s="89"/>
      <c r="WSU265" s="89"/>
      <c r="WSV265" s="89"/>
      <c r="WTN265" s="89"/>
      <c r="WTO265" s="89"/>
      <c r="WTR265" s="89"/>
      <c r="WTU265" s="89"/>
      <c r="WTW265" s="89"/>
      <c r="WTY265" s="89"/>
      <c r="WUB265" s="89"/>
      <c r="WUE265" s="89"/>
      <c r="WUH265" s="89"/>
      <c r="WUN265" s="89"/>
      <c r="WUQ265" s="89"/>
      <c r="WUT265" s="89"/>
      <c r="WUY265" s="89"/>
    </row>
    <row r="266" spans="1:1015 1029:2039 2053:3063 3077:4087 4101:5111 5125:6135 6149:7159 7173:8183 8197:9207 9221:10231 10245:11255 11269:12279 12293:13303 13317:14327 14341:15351 15365:16119" s="45" customFormat="1" ht="20.25" hidden="1" customHeight="1">
      <c r="A266" s="11" t="s">
        <v>283</v>
      </c>
      <c r="B266" s="44" t="s">
        <v>330</v>
      </c>
      <c r="C266" s="5"/>
      <c r="D266" s="59"/>
      <c r="E266" s="60"/>
    </row>
    <row r="267" spans="1:1015 1029:2039 2053:3063 3077:4087 4101:5111 5125:6135 6149:7159 7173:8183 8197:9207 9221:10231 10245:11255 11269:12279 12293:13303 13317:14327 14341:15351 15365:16119" s="45" customFormat="1" ht="20.25" hidden="1" customHeight="1">
      <c r="A267" s="28" t="s">
        <v>305</v>
      </c>
      <c r="B267" s="44" t="s">
        <v>325</v>
      </c>
      <c r="C267" s="5"/>
      <c r="D267" s="59"/>
      <c r="E267" s="60"/>
    </row>
    <row r="268" spans="1:1015 1029:2039 2053:3063 3077:4087 4101:5111 5125:6135 6149:7159 7173:8183 8197:9207 9221:10231 10245:11255 11269:12279 12293:13303 13317:14327 14341:15351 15365:16119" s="45" customFormat="1" ht="21.75" customHeight="1">
      <c r="A268" s="8" t="s">
        <v>140</v>
      </c>
      <c r="B268" s="82" t="s">
        <v>325</v>
      </c>
      <c r="C268" s="5">
        <v>10</v>
      </c>
      <c r="D268" s="59">
        <v>8000</v>
      </c>
      <c r="E268" s="83">
        <f>+D268*C268</f>
        <v>80000</v>
      </c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T268" s="89"/>
      <c r="AW268" s="89"/>
      <c r="AZ268" s="89"/>
      <c r="BC268" s="89"/>
      <c r="BF268" s="89"/>
      <c r="BR268" s="89"/>
      <c r="BU268" s="89"/>
      <c r="BX268" s="89"/>
      <c r="CA268" s="89"/>
      <c r="CG268" s="89"/>
      <c r="CJ268" s="89"/>
      <c r="CP268" s="89"/>
      <c r="CS268" s="89"/>
      <c r="CV268" s="89"/>
      <c r="CY268" s="89"/>
      <c r="DE268" s="89"/>
      <c r="DH268" s="89"/>
      <c r="DN268" s="89"/>
      <c r="DP268" s="89"/>
      <c r="DQ268" s="89"/>
      <c r="DS268" s="89"/>
      <c r="DV268" s="89"/>
      <c r="DY268" s="89"/>
      <c r="EJ268" s="89"/>
      <c r="EL268" s="89"/>
      <c r="EX268" s="89"/>
      <c r="FA268" s="89"/>
      <c r="FI268" s="89"/>
      <c r="GC268" s="89"/>
      <c r="GE268" s="89"/>
      <c r="GF268" s="89"/>
      <c r="GG268" s="89"/>
      <c r="GH268" s="89"/>
      <c r="GI268" s="89"/>
      <c r="GJ268" s="89"/>
      <c r="HB268" s="89"/>
      <c r="HC268" s="89"/>
      <c r="HF268" s="89"/>
      <c r="HI268" s="89"/>
      <c r="HK268" s="89"/>
      <c r="HM268" s="89"/>
      <c r="HP268" s="89"/>
      <c r="HS268" s="89"/>
      <c r="HV268" s="89"/>
      <c r="IB268" s="89"/>
      <c r="IE268" s="89"/>
      <c r="IH268" s="89"/>
      <c r="IM268" s="89"/>
      <c r="JA268" s="89"/>
      <c r="JB268" s="89"/>
      <c r="JC268" s="89"/>
      <c r="JD268" s="89"/>
      <c r="JE268" s="89"/>
      <c r="JF268" s="89"/>
      <c r="JG268" s="89"/>
      <c r="JH268" s="89"/>
      <c r="JI268" s="89"/>
      <c r="JJ268" s="89"/>
      <c r="JK268" s="89"/>
      <c r="JL268" s="89"/>
      <c r="JM268" s="89"/>
      <c r="JN268" s="89"/>
      <c r="JO268" s="89"/>
      <c r="JP268" s="89"/>
      <c r="JQ268" s="89"/>
      <c r="JR268" s="89"/>
      <c r="JS268" s="89"/>
      <c r="JT268" s="89"/>
      <c r="JU268" s="89"/>
      <c r="JV268" s="89"/>
      <c r="JW268" s="89"/>
      <c r="JX268" s="89"/>
      <c r="JY268" s="89"/>
      <c r="JZ268" s="89"/>
      <c r="KA268" s="89"/>
      <c r="KB268" s="89"/>
      <c r="KC268" s="89"/>
      <c r="KD268" s="89"/>
      <c r="KE268" s="89"/>
      <c r="KF268" s="89"/>
      <c r="KG268" s="89"/>
      <c r="KH268" s="89"/>
      <c r="KI268" s="89"/>
      <c r="KJ268" s="89"/>
      <c r="KK268" s="89"/>
      <c r="KL268" s="89"/>
      <c r="KM268" s="89"/>
      <c r="KP268" s="89"/>
      <c r="KS268" s="89"/>
      <c r="KV268" s="89"/>
      <c r="KY268" s="89"/>
      <c r="LB268" s="89"/>
      <c r="LN268" s="89"/>
      <c r="LQ268" s="89"/>
      <c r="LT268" s="89"/>
      <c r="LW268" s="89"/>
      <c r="MC268" s="89"/>
      <c r="MF268" s="89"/>
      <c r="ML268" s="89"/>
      <c r="MO268" s="89"/>
      <c r="MR268" s="89"/>
      <c r="MU268" s="89"/>
      <c r="NA268" s="89"/>
      <c r="ND268" s="89"/>
      <c r="NJ268" s="89"/>
      <c r="NL268" s="89"/>
      <c r="NM268" s="89"/>
      <c r="NO268" s="89"/>
      <c r="NR268" s="89"/>
      <c r="NU268" s="89"/>
      <c r="OF268" s="89"/>
      <c r="OH268" s="89"/>
      <c r="OT268" s="89"/>
      <c r="OW268" s="89"/>
      <c r="PE268" s="89"/>
      <c r="PY268" s="89"/>
      <c r="QA268" s="89"/>
      <c r="QB268" s="89"/>
      <c r="QC268" s="89"/>
      <c r="QD268" s="89"/>
      <c r="QE268" s="89"/>
      <c r="QF268" s="89"/>
      <c r="QX268" s="89"/>
      <c r="QY268" s="89"/>
      <c r="RB268" s="89"/>
      <c r="RE268" s="89"/>
      <c r="RG268" s="89"/>
      <c r="RI268" s="89"/>
      <c r="RL268" s="89"/>
      <c r="RO268" s="89"/>
      <c r="RR268" s="89"/>
      <c r="RX268" s="89"/>
      <c r="SA268" s="89"/>
      <c r="SD268" s="89"/>
      <c r="SI268" s="89"/>
      <c r="SW268" s="89"/>
      <c r="SX268" s="89"/>
      <c r="SY268" s="89"/>
      <c r="SZ268" s="89"/>
      <c r="TA268" s="89"/>
      <c r="TB268" s="89"/>
      <c r="TC268" s="89"/>
      <c r="TD268" s="89"/>
      <c r="TE268" s="89"/>
      <c r="TF268" s="89"/>
      <c r="TG268" s="89"/>
      <c r="TH268" s="89"/>
      <c r="TI268" s="89"/>
      <c r="TJ268" s="89"/>
      <c r="TK268" s="89"/>
      <c r="TL268" s="89"/>
      <c r="TM268" s="89"/>
      <c r="TN268" s="89"/>
      <c r="TO268" s="89"/>
      <c r="TP268" s="89"/>
      <c r="TQ268" s="89"/>
      <c r="TR268" s="89"/>
      <c r="TS268" s="89"/>
      <c r="TT268" s="89"/>
      <c r="TU268" s="89"/>
      <c r="TV268" s="89"/>
      <c r="TW268" s="89"/>
      <c r="TX268" s="89"/>
      <c r="TY268" s="89"/>
      <c r="TZ268" s="89"/>
      <c r="UA268" s="89"/>
      <c r="UB268" s="89"/>
      <c r="UC268" s="89"/>
      <c r="UD268" s="89"/>
      <c r="UE268" s="89"/>
      <c r="UF268" s="89"/>
      <c r="UG268" s="89"/>
      <c r="UH268" s="89"/>
      <c r="UI268" s="89"/>
      <c r="UL268" s="89"/>
      <c r="UO268" s="89"/>
      <c r="UR268" s="89"/>
      <c r="UU268" s="89"/>
      <c r="UX268" s="89"/>
      <c r="VJ268" s="89"/>
      <c r="VM268" s="89"/>
      <c r="VP268" s="89"/>
      <c r="VS268" s="89"/>
      <c r="VY268" s="89"/>
      <c r="WB268" s="89"/>
      <c r="WH268" s="89"/>
      <c r="WK268" s="89"/>
      <c r="WN268" s="89"/>
      <c r="WQ268" s="89"/>
      <c r="WW268" s="89"/>
      <c r="WZ268" s="89"/>
      <c r="XF268" s="89"/>
      <c r="XH268" s="89"/>
      <c r="XI268" s="89"/>
      <c r="XK268" s="89"/>
      <c r="XN268" s="89"/>
      <c r="XQ268" s="89"/>
      <c r="YB268" s="89"/>
      <c r="YD268" s="89"/>
      <c r="YP268" s="89"/>
      <c r="YS268" s="89"/>
      <c r="ZA268" s="89"/>
      <c r="ZU268" s="89"/>
      <c r="ZW268" s="89"/>
      <c r="ZX268" s="89"/>
      <c r="ZY268" s="89"/>
      <c r="ZZ268" s="89"/>
      <c r="AAA268" s="89"/>
      <c r="AAB268" s="89"/>
      <c r="AAT268" s="89"/>
      <c r="AAU268" s="89"/>
      <c r="AAX268" s="89"/>
      <c r="ABA268" s="89"/>
      <c r="ABC268" s="89"/>
      <c r="ABE268" s="89"/>
      <c r="ABH268" s="89"/>
      <c r="ABK268" s="89"/>
      <c r="ABN268" s="89"/>
      <c r="ABT268" s="89"/>
      <c r="ABW268" s="89"/>
      <c r="ABZ268" s="89"/>
      <c r="ACE268" s="89"/>
      <c r="ACS268" s="89"/>
      <c r="ACT268" s="89"/>
      <c r="ACU268" s="89"/>
      <c r="ACV268" s="89"/>
      <c r="ACW268" s="89"/>
      <c r="ACX268" s="89"/>
      <c r="ACY268" s="89"/>
      <c r="ACZ268" s="89"/>
      <c r="ADA268" s="89"/>
      <c r="ADB268" s="89"/>
      <c r="ADC268" s="89"/>
      <c r="ADD268" s="89"/>
      <c r="ADE268" s="89"/>
      <c r="ADF268" s="89"/>
      <c r="ADG268" s="89"/>
      <c r="ADH268" s="89"/>
      <c r="ADI268" s="89"/>
      <c r="ADJ268" s="89"/>
      <c r="ADK268" s="89"/>
      <c r="ADL268" s="89"/>
      <c r="ADM268" s="89"/>
      <c r="ADN268" s="89"/>
      <c r="ADO268" s="89"/>
      <c r="ADP268" s="89"/>
      <c r="ADQ268" s="89"/>
      <c r="ADR268" s="89"/>
      <c r="ADS268" s="89"/>
      <c r="ADT268" s="89"/>
      <c r="ADU268" s="89"/>
      <c r="ADV268" s="89"/>
      <c r="ADW268" s="89"/>
      <c r="ADX268" s="89"/>
      <c r="ADY268" s="89"/>
      <c r="ADZ268" s="89"/>
      <c r="AEA268" s="89"/>
      <c r="AEB268" s="89"/>
      <c r="AEC268" s="89"/>
      <c r="AED268" s="89"/>
      <c r="AEE268" s="89"/>
      <c r="AEH268" s="89"/>
      <c r="AEK268" s="89"/>
      <c r="AEN268" s="89"/>
      <c r="AEQ268" s="89"/>
      <c r="AET268" s="89"/>
      <c r="AFF268" s="89"/>
      <c r="AFI268" s="89"/>
      <c r="AFL268" s="89"/>
      <c r="AFO268" s="89"/>
      <c r="AFU268" s="89"/>
      <c r="AFX268" s="89"/>
      <c r="AGD268" s="89"/>
      <c r="AGG268" s="89"/>
      <c r="AGJ268" s="89"/>
      <c r="AGM268" s="89"/>
      <c r="AGS268" s="89"/>
      <c r="AGV268" s="89"/>
      <c r="AHB268" s="89"/>
      <c r="AHD268" s="89"/>
      <c r="AHE268" s="89"/>
      <c r="AHG268" s="89"/>
      <c r="AHJ268" s="89"/>
      <c r="AHM268" s="89"/>
      <c r="AHX268" s="89"/>
      <c r="AHZ268" s="89"/>
      <c r="AIL268" s="89"/>
      <c r="AIO268" s="89"/>
      <c r="AIW268" s="89"/>
      <c r="AJQ268" s="89"/>
      <c r="AJS268" s="89"/>
      <c r="AJT268" s="89"/>
      <c r="AJU268" s="89"/>
      <c r="AJV268" s="89"/>
      <c r="AJW268" s="89"/>
      <c r="AJX268" s="89"/>
      <c r="AKP268" s="89"/>
      <c r="AKQ268" s="89"/>
      <c r="AKT268" s="89"/>
      <c r="AKW268" s="89"/>
      <c r="AKY268" s="89"/>
      <c r="ALA268" s="89"/>
      <c r="ALD268" s="89"/>
      <c r="ALG268" s="89"/>
      <c r="ALJ268" s="89"/>
      <c r="ALP268" s="89"/>
      <c r="ALS268" s="89"/>
      <c r="ALV268" s="89"/>
      <c r="AMA268" s="89"/>
      <c r="AMO268" s="89"/>
      <c r="AMP268" s="89"/>
      <c r="AMQ268" s="89"/>
      <c r="AMR268" s="89"/>
      <c r="AMS268" s="89"/>
      <c r="AMT268" s="89"/>
      <c r="AMU268" s="89"/>
      <c r="AMV268" s="89"/>
      <c r="AMW268" s="89"/>
      <c r="AMX268" s="89"/>
      <c r="AMY268" s="89"/>
      <c r="AMZ268" s="89"/>
      <c r="ANA268" s="89"/>
      <c r="ANB268" s="89"/>
      <c r="ANC268" s="89"/>
      <c r="AND268" s="89"/>
      <c r="ANE268" s="89"/>
      <c r="ANF268" s="89"/>
      <c r="ANG268" s="89"/>
      <c r="ANH268" s="89"/>
      <c r="ANI268" s="89"/>
      <c r="ANJ268" s="89"/>
      <c r="ANK268" s="89"/>
      <c r="ANL268" s="89"/>
      <c r="ANM268" s="89"/>
      <c r="ANN268" s="89"/>
      <c r="ANO268" s="89"/>
      <c r="ANP268" s="89"/>
      <c r="ANQ268" s="89"/>
      <c r="ANR268" s="89"/>
      <c r="ANS268" s="89"/>
      <c r="ANT268" s="89"/>
      <c r="ANU268" s="89"/>
      <c r="ANV268" s="89"/>
      <c r="ANW268" s="89"/>
      <c r="ANX268" s="89"/>
      <c r="ANY268" s="89"/>
      <c r="ANZ268" s="89"/>
      <c r="AOA268" s="89"/>
      <c r="AOD268" s="89"/>
      <c r="AOG268" s="89"/>
      <c r="AOJ268" s="89"/>
      <c r="AOM268" s="89"/>
      <c r="AOP268" s="89"/>
      <c r="APB268" s="89"/>
      <c r="APE268" s="89"/>
      <c r="APH268" s="89"/>
      <c r="APK268" s="89"/>
      <c r="APQ268" s="89"/>
      <c r="APT268" s="89"/>
      <c r="APZ268" s="89"/>
      <c r="AQC268" s="89"/>
      <c r="AQF268" s="89"/>
      <c r="AQI268" s="89"/>
      <c r="AQO268" s="89"/>
      <c r="AQR268" s="89"/>
      <c r="AQX268" s="89"/>
      <c r="AQZ268" s="89"/>
      <c r="ARA268" s="89"/>
      <c r="ARC268" s="89"/>
      <c r="ARF268" s="89"/>
      <c r="ARI268" s="89"/>
      <c r="ART268" s="89"/>
      <c r="ARV268" s="89"/>
      <c r="ASH268" s="89"/>
      <c r="ASK268" s="89"/>
      <c r="ASS268" s="89"/>
      <c r="ATM268" s="89"/>
      <c r="ATO268" s="89"/>
      <c r="ATP268" s="89"/>
      <c r="ATQ268" s="89"/>
      <c r="ATR268" s="89"/>
      <c r="ATS268" s="89"/>
      <c r="ATT268" s="89"/>
      <c r="AUL268" s="89"/>
      <c r="AUM268" s="89"/>
      <c r="AUP268" s="89"/>
      <c r="AUS268" s="89"/>
      <c r="AUU268" s="89"/>
      <c r="AUW268" s="89"/>
      <c r="AUZ268" s="89"/>
      <c r="AVC268" s="89"/>
      <c r="AVF268" s="89"/>
      <c r="AVL268" s="89"/>
      <c r="AVO268" s="89"/>
      <c r="AVR268" s="89"/>
      <c r="AVW268" s="89"/>
      <c r="AWK268" s="89"/>
      <c r="AWL268" s="89"/>
      <c r="AWM268" s="89"/>
      <c r="AWN268" s="89"/>
      <c r="AWO268" s="89"/>
      <c r="AWP268" s="89"/>
      <c r="AWQ268" s="89"/>
      <c r="AWR268" s="89"/>
      <c r="AWS268" s="89"/>
      <c r="AWT268" s="89"/>
      <c r="AWU268" s="89"/>
      <c r="AWV268" s="89"/>
      <c r="AWW268" s="89"/>
      <c r="AWX268" s="89"/>
      <c r="AWY268" s="89"/>
      <c r="AWZ268" s="89"/>
      <c r="AXA268" s="89"/>
      <c r="AXB268" s="89"/>
      <c r="AXC268" s="89"/>
      <c r="AXD268" s="89"/>
      <c r="AXE268" s="89"/>
      <c r="AXF268" s="89"/>
      <c r="AXG268" s="89"/>
      <c r="AXH268" s="89"/>
      <c r="AXI268" s="89"/>
      <c r="AXJ268" s="89"/>
      <c r="AXK268" s="89"/>
      <c r="AXL268" s="89"/>
      <c r="AXM268" s="89"/>
      <c r="AXN268" s="89"/>
      <c r="AXO268" s="89"/>
      <c r="AXP268" s="89"/>
      <c r="AXQ268" s="89"/>
      <c r="AXR268" s="89"/>
      <c r="AXS268" s="89"/>
      <c r="AXT268" s="89"/>
      <c r="AXU268" s="89"/>
      <c r="AXV268" s="89"/>
      <c r="AXW268" s="89"/>
      <c r="AXZ268" s="89"/>
      <c r="AYC268" s="89"/>
      <c r="AYF268" s="89"/>
      <c r="AYI268" s="89"/>
      <c r="AYL268" s="89"/>
      <c r="AYX268" s="89"/>
      <c r="AZA268" s="89"/>
      <c r="AZD268" s="89"/>
      <c r="AZG268" s="89"/>
      <c r="AZM268" s="89"/>
      <c r="AZP268" s="89"/>
      <c r="AZV268" s="89"/>
      <c r="AZY268" s="89"/>
      <c r="BAB268" s="89"/>
      <c r="BAE268" s="89"/>
      <c r="BAK268" s="89"/>
      <c r="BAN268" s="89"/>
      <c r="BAT268" s="89"/>
      <c r="BAV268" s="89"/>
      <c r="BAW268" s="89"/>
      <c r="BAY268" s="89"/>
      <c r="BBB268" s="89"/>
      <c r="BBE268" s="89"/>
      <c r="BBP268" s="89"/>
      <c r="BBR268" s="89"/>
      <c r="BCD268" s="89"/>
      <c r="BCG268" s="89"/>
      <c r="BCO268" s="89"/>
      <c r="BDI268" s="89"/>
      <c r="BDK268" s="89"/>
      <c r="BDL268" s="89"/>
      <c r="BDM268" s="89"/>
      <c r="BDN268" s="89"/>
      <c r="BDO268" s="89"/>
      <c r="BDP268" s="89"/>
      <c r="BEH268" s="89"/>
      <c r="BEI268" s="89"/>
      <c r="BEL268" s="89"/>
      <c r="BEO268" s="89"/>
      <c r="BEQ268" s="89"/>
      <c r="BES268" s="89"/>
      <c r="BEV268" s="89"/>
      <c r="BEY268" s="89"/>
      <c r="BFB268" s="89"/>
      <c r="BFH268" s="89"/>
      <c r="BFK268" s="89"/>
      <c r="BFN268" s="89"/>
      <c r="BFS268" s="89"/>
      <c r="BGG268" s="89"/>
      <c r="BGH268" s="89"/>
      <c r="BGI268" s="89"/>
      <c r="BGJ268" s="89"/>
      <c r="BGK268" s="89"/>
      <c r="BGL268" s="89"/>
      <c r="BGM268" s="89"/>
      <c r="BGN268" s="89"/>
      <c r="BGO268" s="89"/>
      <c r="BGP268" s="89"/>
      <c r="BGQ268" s="89"/>
      <c r="BGR268" s="89"/>
      <c r="BGS268" s="89"/>
      <c r="BGT268" s="89"/>
      <c r="BGU268" s="89"/>
      <c r="BGV268" s="89"/>
      <c r="BGW268" s="89"/>
      <c r="BGX268" s="89"/>
      <c r="BGY268" s="89"/>
      <c r="BGZ268" s="89"/>
      <c r="BHA268" s="89"/>
      <c r="BHB268" s="89"/>
      <c r="BHC268" s="89"/>
      <c r="BHD268" s="89"/>
      <c r="BHE268" s="89"/>
      <c r="BHF268" s="89"/>
      <c r="BHG268" s="89"/>
      <c r="BHH268" s="89"/>
      <c r="BHI268" s="89"/>
      <c r="BHJ268" s="89"/>
      <c r="BHK268" s="89"/>
      <c r="BHL268" s="89"/>
      <c r="BHM268" s="89"/>
      <c r="BHN268" s="89"/>
      <c r="BHO268" s="89"/>
      <c r="BHP268" s="89"/>
      <c r="BHQ268" s="89"/>
      <c r="BHR268" s="89"/>
      <c r="BHS268" s="89"/>
      <c r="BHV268" s="89"/>
      <c r="BHY268" s="89"/>
      <c r="BIB268" s="89"/>
      <c r="BIE268" s="89"/>
      <c r="BIH268" s="89"/>
      <c r="BIT268" s="89"/>
      <c r="BIW268" s="89"/>
      <c r="BIZ268" s="89"/>
      <c r="BJC268" s="89"/>
      <c r="BJI268" s="89"/>
      <c r="BJL268" s="89"/>
      <c r="BJR268" s="89"/>
      <c r="BJU268" s="89"/>
      <c r="BJX268" s="89"/>
      <c r="BKA268" s="89"/>
      <c r="BKG268" s="89"/>
      <c r="BKJ268" s="89"/>
      <c r="BKP268" s="89"/>
      <c r="BKR268" s="89"/>
      <c r="BKS268" s="89"/>
      <c r="BKU268" s="89"/>
      <c r="BKX268" s="89"/>
      <c r="BLA268" s="89"/>
      <c r="BLL268" s="89"/>
      <c r="BLN268" s="89"/>
      <c r="BLZ268" s="89"/>
      <c r="BMC268" s="89"/>
      <c r="BMK268" s="89"/>
      <c r="BNE268" s="89"/>
      <c r="BNG268" s="89"/>
      <c r="BNH268" s="89"/>
      <c r="BNI268" s="89"/>
      <c r="BNJ268" s="89"/>
      <c r="BNK268" s="89"/>
      <c r="BNL268" s="89"/>
      <c r="BOD268" s="89"/>
      <c r="BOE268" s="89"/>
      <c r="BOH268" s="89"/>
      <c r="BOK268" s="89"/>
      <c r="BOM268" s="89"/>
      <c r="BOO268" s="89"/>
      <c r="BOR268" s="89"/>
      <c r="BOU268" s="89"/>
      <c r="BOX268" s="89"/>
      <c r="BPD268" s="89"/>
      <c r="BPG268" s="89"/>
      <c r="BPJ268" s="89"/>
      <c r="BPO268" s="89"/>
      <c r="BQC268" s="89"/>
      <c r="BQD268" s="89"/>
      <c r="BQE268" s="89"/>
      <c r="BQF268" s="89"/>
      <c r="BQG268" s="89"/>
      <c r="BQH268" s="89"/>
      <c r="BQI268" s="89"/>
      <c r="BQJ268" s="89"/>
      <c r="BQK268" s="89"/>
      <c r="BQL268" s="89"/>
      <c r="BQM268" s="89"/>
      <c r="BQN268" s="89"/>
      <c r="BQO268" s="89"/>
      <c r="BQP268" s="89"/>
      <c r="BQQ268" s="89"/>
      <c r="BQR268" s="89"/>
      <c r="BQS268" s="89"/>
      <c r="BQT268" s="89"/>
      <c r="BQU268" s="89"/>
      <c r="BQV268" s="89"/>
      <c r="BQW268" s="89"/>
      <c r="BQX268" s="89"/>
      <c r="BQY268" s="89"/>
      <c r="BQZ268" s="89"/>
      <c r="BRA268" s="89"/>
      <c r="BRB268" s="89"/>
      <c r="BRC268" s="89"/>
      <c r="BRD268" s="89"/>
      <c r="BRE268" s="89"/>
      <c r="BRF268" s="89"/>
      <c r="BRG268" s="89"/>
      <c r="BRH268" s="89"/>
      <c r="BRI268" s="89"/>
      <c r="BRJ268" s="89"/>
      <c r="BRK268" s="89"/>
      <c r="BRL268" s="89"/>
      <c r="BRM268" s="89"/>
      <c r="BRN268" s="89"/>
      <c r="BRO268" s="89"/>
      <c r="BRR268" s="89"/>
      <c r="BRU268" s="89"/>
      <c r="BRX268" s="89"/>
      <c r="BSA268" s="89"/>
      <c r="BSD268" s="89"/>
      <c r="BSP268" s="89"/>
      <c r="BSS268" s="89"/>
      <c r="BSV268" s="89"/>
      <c r="BSY268" s="89"/>
      <c r="BTE268" s="89"/>
      <c r="BTH268" s="89"/>
      <c r="BTN268" s="89"/>
      <c r="BTQ268" s="89"/>
      <c r="BTT268" s="89"/>
      <c r="BTW268" s="89"/>
      <c r="BUC268" s="89"/>
      <c r="BUF268" s="89"/>
      <c r="BUL268" s="89"/>
      <c r="BUN268" s="89"/>
      <c r="BUO268" s="89"/>
      <c r="BUQ268" s="89"/>
      <c r="BUT268" s="89"/>
      <c r="BUW268" s="89"/>
      <c r="BVH268" s="89"/>
      <c r="BVJ268" s="89"/>
      <c r="BVV268" s="89"/>
      <c r="BVY268" s="89"/>
      <c r="BWG268" s="89"/>
      <c r="BXA268" s="89"/>
      <c r="BXC268" s="89"/>
      <c r="BXD268" s="89"/>
      <c r="BXE268" s="89"/>
      <c r="BXF268" s="89"/>
      <c r="BXG268" s="89"/>
      <c r="BXH268" s="89"/>
      <c r="BXZ268" s="89"/>
      <c r="BYA268" s="89"/>
      <c r="BYD268" s="89"/>
      <c r="BYG268" s="89"/>
      <c r="BYI268" s="89"/>
      <c r="BYK268" s="89"/>
      <c r="BYN268" s="89"/>
      <c r="BYQ268" s="89"/>
      <c r="BYT268" s="89"/>
      <c r="BYZ268" s="89"/>
      <c r="BZC268" s="89"/>
      <c r="BZF268" s="89"/>
      <c r="BZK268" s="89"/>
      <c r="BZY268" s="89"/>
      <c r="BZZ268" s="89"/>
      <c r="CAA268" s="89"/>
      <c r="CAB268" s="89"/>
      <c r="CAC268" s="89"/>
      <c r="CAD268" s="89"/>
      <c r="CAE268" s="89"/>
      <c r="CAF268" s="89"/>
      <c r="CAG268" s="89"/>
      <c r="CAH268" s="89"/>
      <c r="CAI268" s="89"/>
      <c r="CAJ268" s="89"/>
      <c r="CAK268" s="89"/>
      <c r="CAL268" s="89"/>
      <c r="CAM268" s="89"/>
      <c r="CAN268" s="89"/>
      <c r="CAO268" s="89"/>
      <c r="CAP268" s="89"/>
      <c r="CAQ268" s="89"/>
      <c r="CAR268" s="89"/>
      <c r="CAS268" s="89"/>
      <c r="CAT268" s="89"/>
      <c r="CAU268" s="89"/>
      <c r="CAV268" s="89"/>
      <c r="CAW268" s="89"/>
      <c r="CAX268" s="89"/>
      <c r="CAY268" s="89"/>
      <c r="CAZ268" s="89"/>
      <c r="CBA268" s="89"/>
      <c r="CBB268" s="89"/>
      <c r="CBC268" s="89"/>
      <c r="CBD268" s="89"/>
      <c r="CBE268" s="89"/>
      <c r="CBF268" s="89"/>
      <c r="CBG268" s="89"/>
      <c r="CBH268" s="89"/>
      <c r="CBI268" s="89"/>
      <c r="CBJ268" s="89"/>
      <c r="CBK268" s="89"/>
      <c r="CBN268" s="89"/>
      <c r="CBQ268" s="89"/>
      <c r="CBT268" s="89"/>
      <c r="CBW268" s="89"/>
      <c r="CBZ268" s="89"/>
      <c r="CCL268" s="89"/>
      <c r="CCO268" s="89"/>
      <c r="CCR268" s="89"/>
      <c r="CCU268" s="89"/>
      <c r="CDA268" s="89"/>
      <c r="CDD268" s="89"/>
      <c r="CDJ268" s="89"/>
      <c r="CDM268" s="89"/>
      <c r="CDP268" s="89"/>
      <c r="CDS268" s="89"/>
      <c r="CDY268" s="89"/>
      <c r="CEB268" s="89"/>
      <c r="CEH268" s="89"/>
      <c r="CEJ268" s="89"/>
      <c r="CEK268" s="89"/>
      <c r="CEM268" s="89"/>
      <c r="CEP268" s="89"/>
      <c r="CES268" s="89"/>
      <c r="CFD268" s="89"/>
      <c r="CFF268" s="89"/>
      <c r="CFR268" s="89"/>
      <c r="CFU268" s="89"/>
      <c r="CGC268" s="89"/>
      <c r="CGW268" s="89"/>
      <c r="CGY268" s="89"/>
      <c r="CGZ268" s="89"/>
      <c r="CHA268" s="89"/>
      <c r="CHB268" s="89"/>
      <c r="CHC268" s="89"/>
      <c r="CHD268" s="89"/>
      <c r="CHV268" s="89"/>
      <c r="CHW268" s="89"/>
      <c r="CHZ268" s="89"/>
      <c r="CIC268" s="89"/>
      <c r="CIE268" s="89"/>
      <c r="CIG268" s="89"/>
      <c r="CIJ268" s="89"/>
      <c r="CIM268" s="89"/>
      <c r="CIP268" s="89"/>
      <c r="CIV268" s="89"/>
      <c r="CIY268" s="89"/>
      <c r="CJB268" s="89"/>
      <c r="CJG268" s="89"/>
      <c r="CJU268" s="89"/>
      <c r="CJV268" s="89"/>
      <c r="CJW268" s="89"/>
      <c r="CJX268" s="89"/>
      <c r="CJY268" s="89"/>
      <c r="CJZ268" s="89"/>
      <c r="CKA268" s="89"/>
      <c r="CKB268" s="89"/>
      <c r="CKC268" s="89"/>
      <c r="CKD268" s="89"/>
      <c r="CKE268" s="89"/>
      <c r="CKF268" s="89"/>
      <c r="CKG268" s="89"/>
      <c r="CKH268" s="89"/>
      <c r="CKI268" s="89"/>
      <c r="CKJ268" s="89"/>
      <c r="CKK268" s="89"/>
      <c r="CKL268" s="89"/>
      <c r="CKM268" s="89"/>
      <c r="CKN268" s="89"/>
      <c r="CKO268" s="89"/>
      <c r="CKP268" s="89"/>
      <c r="CKQ268" s="89"/>
      <c r="CKR268" s="89"/>
      <c r="CKS268" s="89"/>
      <c r="CKT268" s="89"/>
      <c r="CKU268" s="89"/>
      <c r="CKV268" s="89"/>
      <c r="CKW268" s="89"/>
      <c r="CKX268" s="89"/>
      <c r="CKY268" s="89"/>
      <c r="CKZ268" s="89"/>
      <c r="CLA268" s="89"/>
      <c r="CLB268" s="89"/>
      <c r="CLC268" s="89"/>
      <c r="CLD268" s="89"/>
      <c r="CLE268" s="89"/>
      <c r="CLF268" s="89"/>
      <c r="CLG268" s="89"/>
      <c r="CLJ268" s="89"/>
      <c r="CLM268" s="89"/>
      <c r="CLP268" s="89"/>
      <c r="CLS268" s="89"/>
      <c r="CLV268" s="89"/>
      <c r="CMH268" s="89"/>
      <c r="CMK268" s="89"/>
      <c r="CMN268" s="89"/>
      <c r="CMQ268" s="89"/>
      <c r="CMW268" s="89"/>
      <c r="CMZ268" s="89"/>
      <c r="CNF268" s="89"/>
      <c r="CNI268" s="89"/>
      <c r="CNL268" s="89"/>
      <c r="CNO268" s="89"/>
      <c r="CNU268" s="89"/>
      <c r="CNX268" s="89"/>
      <c r="COD268" s="89"/>
      <c r="COF268" s="89"/>
      <c r="COG268" s="89"/>
      <c r="COI268" s="89"/>
      <c r="COL268" s="89"/>
      <c r="COO268" s="89"/>
      <c r="COZ268" s="89"/>
      <c r="CPB268" s="89"/>
      <c r="CPN268" s="89"/>
      <c r="CPQ268" s="89"/>
      <c r="CPY268" s="89"/>
      <c r="CQS268" s="89"/>
      <c r="CQU268" s="89"/>
      <c r="CQV268" s="89"/>
      <c r="CQW268" s="89"/>
      <c r="CQX268" s="89"/>
      <c r="CQY268" s="89"/>
      <c r="CQZ268" s="89"/>
      <c r="CRR268" s="89"/>
      <c r="CRS268" s="89"/>
      <c r="CRV268" s="89"/>
      <c r="CRY268" s="89"/>
      <c r="CSA268" s="89"/>
      <c r="CSC268" s="89"/>
      <c r="CSF268" s="89"/>
      <c r="CSI268" s="89"/>
      <c r="CSL268" s="89"/>
      <c r="CSR268" s="89"/>
      <c r="CSU268" s="89"/>
      <c r="CSX268" s="89"/>
      <c r="CTC268" s="89"/>
      <c r="CTQ268" s="89"/>
      <c r="CTR268" s="89"/>
      <c r="CTS268" s="89"/>
      <c r="CTT268" s="89"/>
      <c r="CTU268" s="89"/>
      <c r="CTV268" s="89"/>
      <c r="CTW268" s="89"/>
      <c r="CTX268" s="89"/>
      <c r="CTY268" s="89"/>
      <c r="CTZ268" s="89"/>
      <c r="CUA268" s="89"/>
      <c r="CUB268" s="89"/>
      <c r="CUC268" s="89"/>
      <c r="CUD268" s="89"/>
      <c r="CUE268" s="89"/>
      <c r="CUF268" s="89"/>
      <c r="CUG268" s="89"/>
      <c r="CUH268" s="89"/>
      <c r="CUI268" s="89"/>
      <c r="CUJ268" s="89"/>
      <c r="CUK268" s="89"/>
      <c r="CUL268" s="89"/>
      <c r="CUM268" s="89"/>
      <c r="CUN268" s="89"/>
      <c r="CUO268" s="89"/>
      <c r="CUP268" s="89"/>
      <c r="CUQ268" s="89"/>
      <c r="CUR268" s="89"/>
      <c r="CUS268" s="89"/>
      <c r="CUT268" s="89"/>
      <c r="CUU268" s="89"/>
      <c r="CUV268" s="89"/>
      <c r="CUW268" s="89"/>
      <c r="CUX268" s="89"/>
      <c r="CUY268" s="89"/>
      <c r="CUZ268" s="89"/>
      <c r="CVA268" s="89"/>
      <c r="CVB268" s="89"/>
      <c r="CVC268" s="89"/>
      <c r="CVF268" s="89"/>
      <c r="CVI268" s="89"/>
      <c r="CVL268" s="89"/>
      <c r="CVO268" s="89"/>
      <c r="CVR268" s="89"/>
      <c r="CWD268" s="89"/>
      <c r="CWG268" s="89"/>
      <c r="CWJ268" s="89"/>
      <c r="CWM268" s="89"/>
      <c r="CWS268" s="89"/>
      <c r="CWV268" s="89"/>
      <c r="CXB268" s="89"/>
      <c r="CXE268" s="89"/>
      <c r="CXH268" s="89"/>
      <c r="CXK268" s="89"/>
      <c r="CXQ268" s="89"/>
      <c r="CXT268" s="89"/>
      <c r="CXZ268" s="89"/>
      <c r="CYB268" s="89"/>
      <c r="CYC268" s="89"/>
      <c r="CYE268" s="89"/>
      <c r="CYH268" s="89"/>
      <c r="CYK268" s="89"/>
      <c r="CYV268" s="89"/>
      <c r="CYX268" s="89"/>
      <c r="CZJ268" s="89"/>
      <c r="CZM268" s="89"/>
      <c r="CZU268" s="89"/>
      <c r="DAO268" s="89"/>
      <c r="DAQ268" s="89"/>
      <c r="DAR268" s="89"/>
      <c r="DAS268" s="89"/>
      <c r="DAT268" s="89"/>
      <c r="DAU268" s="89"/>
      <c r="DAV268" s="89"/>
      <c r="DBN268" s="89"/>
      <c r="DBO268" s="89"/>
      <c r="DBR268" s="89"/>
      <c r="DBU268" s="89"/>
      <c r="DBW268" s="89"/>
      <c r="DBY268" s="89"/>
      <c r="DCB268" s="89"/>
      <c r="DCE268" s="89"/>
      <c r="DCH268" s="89"/>
      <c r="DCN268" s="89"/>
      <c r="DCQ268" s="89"/>
      <c r="DCT268" s="89"/>
      <c r="DCY268" s="89"/>
      <c r="DDM268" s="89"/>
      <c r="DDN268" s="89"/>
      <c r="DDO268" s="89"/>
      <c r="DDP268" s="89"/>
      <c r="DDQ268" s="89"/>
      <c r="DDR268" s="89"/>
      <c r="DDS268" s="89"/>
      <c r="DDT268" s="89"/>
      <c r="DDU268" s="89"/>
      <c r="DDV268" s="89"/>
      <c r="DDW268" s="89"/>
      <c r="DDX268" s="89"/>
      <c r="DDY268" s="89"/>
      <c r="DDZ268" s="89"/>
      <c r="DEA268" s="89"/>
      <c r="DEB268" s="89"/>
      <c r="DEC268" s="89"/>
      <c r="DED268" s="89"/>
      <c r="DEE268" s="89"/>
      <c r="DEF268" s="89"/>
      <c r="DEG268" s="89"/>
      <c r="DEH268" s="89"/>
      <c r="DEI268" s="89"/>
      <c r="DEJ268" s="89"/>
      <c r="DEK268" s="89"/>
      <c r="DEL268" s="89"/>
      <c r="DEM268" s="89"/>
      <c r="DEN268" s="89"/>
      <c r="DEO268" s="89"/>
      <c r="DEP268" s="89"/>
      <c r="DEQ268" s="89"/>
      <c r="DER268" s="89"/>
      <c r="DES268" s="89"/>
      <c r="DET268" s="89"/>
      <c r="DEU268" s="89"/>
      <c r="DEV268" s="89"/>
      <c r="DEW268" s="89"/>
      <c r="DEX268" s="89"/>
      <c r="DEY268" s="89"/>
      <c r="DFB268" s="89"/>
      <c r="DFE268" s="89"/>
      <c r="DFH268" s="89"/>
      <c r="DFK268" s="89"/>
      <c r="DFN268" s="89"/>
      <c r="DFZ268" s="89"/>
      <c r="DGC268" s="89"/>
      <c r="DGF268" s="89"/>
      <c r="DGI268" s="89"/>
      <c r="DGO268" s="89"/>
      <c r="DGR268" s="89"/>
      <c r="DGX268" s="89"/>
      <c r="DHA268" s="89"/>
      <c r="DHD268" s="89"/>
      <c r="DHG268" s="89"/>
      <c r="DHM268" s="89"/>
      <c r="DHP268" s="89"/>
      <c r="DHV268" s="89"/>
      <c r="DHX268" s="89"/>
      <c r="DHY268" s="89"/>
      <c r="DIA268" s="89"/>
      <c r="DID268" s="89"/>
      <c r="DIG268" s="89"/>
      <c r="DIR268" s="89"/>
      <c r="DIT268" s="89"/>
      <c r="DJF268" s="89"/>
      <c r="DJI268" s="89"/>
      <c r="DJQ268" s="89"/>
      <c r="DKK268" s="89"/>
      <c r="DKM268" s="89"/>
      <c r="DKN268" s="89"/>
      <c r="DKO268" s="89"/>
      <c r="DKP268" s="89"/>
      <c r="DKQ268" s="89"/>
      <c r="DKR268" s="89"/>
      <c r="DLJ268" s="89"/>
      <c r="DLK268" s="89"/>
      <c r="DLN268" s="89"/>
      <c r="DLQ268" s="89"/>
      <c r="DLS268" s="89"/>
      <c r="DLU268" s="89"/>
      <c r="DLX268" s="89"/>
      <c r="DMA268" s="89"/>
      <c r="DMD268" s="89"/>
      <c r="DMJ268" s="89"/>
      <c r="DMM268" s="89"/>
      <c r="DMP268" s="89"/>
      <c r="DMU268" s="89"/>
      <c r="DNI268" s="89"/>
      <c r="DNJ268" s="89"/>
      <c r="DNK268" s="89"/>
      <c r="DNL268" s="89"/>
      <c r="DNM268" s="89"/>
      <c r="DNN268" s="89"/>
      <c r="DNO268" s="89"/>
      <c r="DNP268" s="89"/>
      <c r="DNQ268" s="89"/>
      <c r="DNR268" s="89"/>
      <c r="DNS268" s="89"/>
      <c r="DNT268" s="89"/>
      <c r="DNU268" s="89"/>
      <c r="DNV268" s="89"/>
      <c r="DNW268" s="89"/>
      <c r="DNX268" s="89"/>
      <c r="DNY268" s="89"/>
      <c r="DNZ268" s="89"/>
      <c r="DOA268" s="89"/>
      <c r="DOB268" s="89"/>
      <c r="DOC268" s="89"/>
      <c r="DOD268" s="89"/>
      <c r="DOE268" s="89"/>
      <c r="DOF268" s="89"/>
      <c r="DOG268" s="89"/>
      <c r="DOH268" s="89"/>
      <c r="DOI268" s="89"/>
      <c r="DOJ268" s="89"/>
      <c r="DOK268" s="89"/>
      <c r="DOL268" s="89"/>
      <c r="DOM268" s="89"/>
      <c r="DON268" s="89"/>
      <c r="DOO268" s="89"/>
      <c r="DOP268" s="89"/>
      <c r="DOQ268" s="89"/>
      <c r="DOR268" s="89"/>
      <c r="DOS268" s="89"/>
      <c r="DOT268" s="89"/>
      <c r="DOU268" s="89"/>
      <c r="DOX268" s="89"/>
      <c r="DPA268" s="89"/>
      <c r="DPD268" s="89"/>
      <c r="DPG268" s="89"/>
      <c r="DPJ268" s="89"/>
      <c r="DPV268" s="89"/>
      <c r="DPY268" s="89"/>
      <c r="DQB268" s="89"/>
      <c r="DQE268" s="89"/>
      <c r="DQK268" s="89"/>
      <c r="DQN268" s="89"/>
      <c r="DQT268" s="89"/>
      <c r="DQW268" s="89"/>
      <c r="DQZ268" s="89"/>
      <c r="DRC268" s="89"/>
      <c r="DRI268" s="89"/>
      <c r="DRL268" s="89"/>
      <c r="DRR268" s="89"/>
      <c r="DRT268" s="89"/>
      <c r="DRU268" s="89"/>
      <c r="DRW268" s="89"/>
      <c r="DRZ268" s="89"/>
      <c r="DSC268" s="89"/>
      <c r="DSN268" s="89"/>
      <c r="DSP268" s="89"/>
      <c r="DTB268" s="89"/>
      <c r="DTE268" s="89"/>
      <c r="DTM268" s="89"/>
      <c r="DUG268" s="89"/>
      <c r="DUI268" s="89"/>
      <c r="DUJ268" s="89"/>
      <c r="DUK268" s="89"/>
      <c r="DUL268" s="89"/>
      <c r="DUM268" s="89"/>
      <c r="DUN268" s="89"/>
      <c r="DVF268" s="89"/>
      <c r="DVG268" s="89"/>
      <c r="DVJ268" s="89"/>
      <c r="DVM268" s="89"/>
      <c r="DVO268" s="89"/>
      <c r="DVQ268" s="89"/>
      <c r="DVT268" s="89"/>
      <c r="DVW268" s="89"/>
      <c r="DVZ268" s="89"/>
      <c r="DWF268" s="89"/>
      <c r="DWI268" s="89"/>
      <c r="DWL268" s="89"/>
      <c r="DWQ268" s="89"/>
      <c r="DXE268" s="89"/>
      <c r="DXF268" s="89"/>
      <c r="DXG268" s="89"/>
      <c r="DXH268" s="89"/>
      <c r="DXI268" s="89"/>
      <c r="DXJ268" s="89"/>
      <c r="DXK268" s="89"/>
      <c r="DXL268" s="89"/>
      <c r="DXM268" s="89"/>
      <c r="DXN268" s="89"/>
      <c r="DXO268" s="89"/>
      <c r="DXP268" s="89"/>
      <c r="DXQ268" s="89"/>
      <c r="DXR268" s="89"/>
      <c r="DXS268" s="89"/>
      <c r="DXT268" s="89"/>
      <c r="DXU268" s="89"/>
      <c r="DXV268" s="89"/>
      <c r="DXW268" s="89"/>
      <c r="DXX268" s="89"/>
      <c r="DXY268" s="89"/>
      <c r="DXZ268" s="89"/>
      <c r="DYA268" s="89"/>
      <c r="DYB268" s="89"/>
      <c r="DYC268" s="89"/>
      <c r="DYD268" s="89"/>
      <c r="DYE268" s="89"/>
      <c r="DYF268" s="89"/>
      <c r="DYG268" s="89"/>
      <c r="DYH268" s="89"/>
      <c r="DYI268" s="89"/>
      <c r="DYJ268" s="89"/>
      <c r="DYK268" s="89"/>
      <c r="DYL268" s="89"/>
      <c r="DYM268" s="89"/>
      <c r="DYN268" s="89"/>
      <c r="DYO268" s="89"/>
      <c r="DYP268" s="89"/>
      <c r="DYQ268" s="89"/>
      <c r="DYT268" s="89"/>
      <c r="DYW268" s="89"/>
      <c r="DYZ268" s="89"/>
      <c r="DZC268" s="89"/>
      <c r="DZF268" s="89"/>
      <c r="DZR268" s="89"/>
      <c r="DZU268" s="89"/>
      <c r="DZX268" s="89"/>
      <c r="EAA268" s="89"/>
      <c r="EAG268" s="89"/>
      <c r="EAJ268" s="89"/>
      <c r="EAP268" s="89"/>
      <c r="EAS268" s="89"/>
      <c r="EAV268" s="89"/>
      <c r="EAY268" s="89"/>
      <c r="EBE268" s="89"/>
      <c r="EBH268" s="89"/>
      <c r="EBN268" s="89"/>
      <c r="EBP268" s="89"/>
      <c r="EBQ268" s="89"/>
      <c r="EBS268" s="89"/>
      <c r="EBV268" s="89"/>
      <c r="EBY268" s="89"/>
      <c r="ECJ268" s="89"/>
      <c r="ECL268" s="89"/>
      <c r="ECX268" s="89"/>
      <c r="EDA268" s="89"/>
      <c r="EDI268" s="89"/>
      <c r="EEC268" s="89"/>
      <c r="EEE268" s="89"/>
      <c r="EEF268" s="89"/>
      <c r="EEG268" s="89"/>
      <c r="EEH268" s="89"/>
      <c r="EEI268" s="89"/>
      <c r="EEJ268" s="89"/>
      <c r="EFB268" s="89"/>
      <c r="EFC268" s="89"/>
      <c r="EFF268" s="89"/>
      <c r="EFI268" s="89"/>
      <c r="EFK268" s="89"/>
      <c r="EFM268" s="89"/>
      <c r="EFP268" s="89"/>
      <c r="EFS268" s="89"/>
      <c r="EFV268" s="89"/>
      <c r="EGB268" s="89"/>
      <c r="EGE268" s="89"/>
      <c r="EGH268" s="89"/>
      <c r="EGM268" s="89"/>
      <c r="EHA268" s="89"/>
      <c r="EHB268" s="89"/>
      <c r="EHC268" s="89"/>
      <c r="EHD268" s="89"/>
      <c r="EHE268" s="89"/>
      <c r="EHF268" s="89"/>
      <c r="EHG268" s="89"/>
      <c r="EHH268" s="89"/>
      <c r="EHI268" s="89"/>
      <c r="EHJ268" s="89"/>
      <c r="EHK268" s="89"/>
      <c r="EHL268" s="89"/>
      <c r="EHM268" s="89"/>
      <c r="EHN268" s="89"/>
      <c r="EHO268" s="89"/>
      <c r="EHP268" s="89"/>
      <c r="EHQ268" s="89"/>
      <c r="EHR268" s="89"/>
      <c r="EHS268" s="89"/>
      <c r="EHT268" s="89"/>
      <c r="EHU268" s="89"/>
      <c r="EHV268" s="89"/>
      <c r="EHW268" s="89"/>
      <c r="EHX268" s="89"/>
      <c r="EHY268" s="89"/>
      <c r="EHZ268" s="89"/>
      <c r="EIA268" s="89"/>
      <c r="EIB268" s="89"/>
      <c r="EIC268" s="89"/>
      <c r="EID268" s="89"/>
      <c r="EIE268" s="89"/>
      <c r="EIF268" s="89"/>
      <c r="EIG268" s="89"/>
      <c r="EIH268" s="89"/>
      <c r="EII268" s="89"/>
      <c r="EIJ268" s="89"/>
      <c r="EIK268" s="89"/>
      <c r="EIL268" s="89"/>
      <c r="EIM268" s="89"/>
      <c r="EIP268" s="89"/>
      <c r="EIS268" s="89"/>
      <c r="EIV268" s="89"/>
      <c r="EIY268" s="89"/>
      <c r="EJB268" s="89"/>
      <c r="EJN268" s="89"/>
      <c r="EJQ268" s="89"/>
      <c r="EJT268" s="89"/>
      <c r="EJW268" s="89"/>
      <c r="EKC268" s="89"/>
      <c r="EKF268" s="89"/>
      <c r="EKL268" s="89"/>
      <c r="EKO268" s="89"/>
      <c r="EKR268" s="89"/>
      <c r="EKU268" s="89"/>
      <c r="ELA268" s="89"/>
      <c r="ELD268" s="89"/>
      <c r="ELJ268" s="89"/>
      <c r="ELL268" s="89"/>
      <c r="ELM268" s="89"/>
      <c r="ELO268" s="89"/>
      <c r="ELR268" s="89"/>
      <c r="ELU268" s="89"/>
      <c r="EMF268" s="89"/>
      <c r="EMH268" s="89"/>
      <c r="EMT268" s="89"/>
      <c r="EMW268" s="89"/>
      <c r="ENE268" s="89"/>
      <c r="ENY268" s="89"/>
      <c r="EOA268" s="89"/>
      <c r="EOB268" s="89"/>
      <c r="EOC268" s="89"/>
      <c r="EOD268" s="89"/>
      <c r="EOE268" s="89"/>
      <c r="EOF268" s="89"/>
      <c r="EOX268" s="89"/>
      <c r="EOY268" s="89"/>
      <c r="EPB268" s="89"/>
      <c r="EPE268" s="89"/>
      <c r="EPG268" s="89"/>
      <c r="EPI268" s="89"/>
      <c r="EPL268" s="89"/>
      <c r="EPO268" s="89"/>
      <c r="EPR268" s="89"/>
      <c r="EPX268" s="89"/>
      <c r="EQA268" s="89"/>
      <c r="EQD268" s="89"/>
      <c r="EQI268" s="89"/>
      <c r="EQW268" s="89"/>
      <c r="EQX268" s="89"/>
      <c r="EQY268" s="89"/>
      <c r="EQZ268" s="89"/>
      <c r="ERA268" s="89"/>
      <c r="ERB268" s="89"/>
      <c r="ERC268" s="89"/>
      <c r="ERD268" s="89"/>
      <c r="ERE268" s="89"/>
      <c r="ERF268" s="89"/>
      <c r="ERG268" s="89"/>
      <c r="ERH268" s="89"/>
      <c r="ERI268" s="89"/>
      <c r="ERJ268" s="89"/>
      <c r="ERK268" s="89"/>
      <c r="ERL268" s="89"/>
      <c r="ERM268" s="89"/>
      <c r="ERN268" s="89"/>
      <c r="ERO268" s="89"/>
      <c r="ERP268" s="89"/>
      <c r="ERQ268" s="89"/>
      <c r="ERR268" s="89"/>
      <c r="ERS268" s="89"/>
      <c r="ERT268" s="89"/>
      <c r="ERU268" s="89"/>
      <c r="ERV268" s="89"/>
      <c r="ERW268" s="89"/>
      <c r="ERX268" s="89"/>
      <c r="ERY268" s="89"/>
      <c r="ERZ268" s="89"/>
      <c r="ESA268" s="89"/>
      <c r="ESB268" s="89"/>
      <c r="ESC268" s="89"/>
      <c r="ESD268" s="89"/>
      <c r="ESE268" s="89"/>
      <c r="ESF268" s="89"/>
      <c r="ESG268" s="89"/>
      <c r="ESH268" s="89"/>
      <c r="ESI268" s="89"/>
      <c r="ESL268" s="89"/>
      <c r="ESO268" s="89"/>
      <c r="ESR268" s="89"/>
      <c r="ESU268" s="89"/>
      <c r="ESX268" s="89"/>
      <c r="ETJ268" s="89"/>
      <c r="ETM268" s="89"/>
      <c r="ETP268" s="89"/>
      <c r="ETS268" s="89"/>
      <c r="ETY268" s="89"/>
      <c r="EUB268" s="89"/>
      <c r="EUH268" s="89"/>
      <c r="EUK268" s="89"/>
      <c r="EUN268" s="89"/>
      <c r="EUQ268" s="89"/>
      <c r="EUW268" s="89"/>
      <c r="EUZ268" s="89"/>
      <c r="EVF268" s="89"/>
      <c r="EVH268" s="89"/>
      <c r="EVI268" s="89"/>
      <c r="EVK268" s="89"/>
      <c r="EVN268" s="89"/>
      <c r="EVQ268" s="89"/>
      <c r="EWB268" s="89"/>
      <c r="EWD268" s="89"/>
      <c r="EWP268" s="89"/>
      <c r="EWS268" s="89"/>
      <c r="EXA268" s="89"/>
      <c r="EXU268" s="89"/>
      <c r="EXW268" s="89"/>
      <c r="EXX268" s="89"/>
      <c r="EXY268" s="89"/>
      <c r="EXZ268" s="89"/>
      <c r="EYA268" s="89"/>
      <c r="EYB268" s="89"/>
      <c r="EYT268" s="89"/>
      <c r="EYU268" s="89"/>
      <c r="EYX268" s="89"/>
      <c r="EZA268" s="89"/>
      <c r="EZC268" s="89"/>
      <c r="EZE268" s="89"/>
      <c r="EZH268" s="89"/>
      <c r="EZK268" s="89"/>
      <c r="EZN268" s="89"/>
      <c r="EZT268" s="89"/>
      <c r="EZW268" s="89"/>
      <c r="EZZ268" s="89"/>
      <c r="FAE268" s="89"/>
      <c r="FAS268" s="89"/>
      <c r="FAT268" s="89"/>
      <c r="FAU268" s="89"/>
      <c r="FAV268" s="89"/>
      <c r="FAW268" s="89"/>
      <c r="FAX268" s="89"/>
      <c r="FAY268" s="89"/>
      <c r="FAZ268" s="89"/>
      <c r="FBA268" s="89"/>
      <c r="FBB268" s="89"/>
      <c r="FBC268" s="89"/>
      <c r="FBD268" s="89"/>
      <c r="FBE268" s="89"/>
      <c r="FBF268" s="89"/>
      <c r="FBG268" s="89"/>
      <c r="FBH268" s="89"/>
      <c r="FBI268" s="89"/>
      <c r="FBJ268" s="89"/>
      <c r="FBK268" s="89"/>
      <c r="FBL268" s="89"/>
      <c r="FBM268" s="89"/>
      <c r="FBN268" s="89"/>
      <c r="FBO268" s="89"/>
      <c r="FBP268" s="89"/>
      <c r="FBQ268" s="89"/>
      <c r="FBR268" s="89"/>
      <c r="FBS268" s="89"/>
      <c r="FBT268" s="89"/>
      <c r="FBU268" s="89"/>
      <c r="FBV268" s="89"/>
      <c r="FBW268" s="89"/>
      <c r="FBX268" s="89"/>
      <c r="FBY268" s="89"/>
      <c r="FBZ268" s="89"/>
      <c r="FCA268" s="89"/>
      <c r="FCB268" s="89"/>
      <c r="FCC268" s="89"/>
      <c r="FCD268" s="89"/>
      <c r="FCE268" s="89"/>
      <c r="FCH268" s="89"/>
      <c r="FCK268" s="89"/>
      <c r="FCN268" s="89"/>
      <c r="FCQ268" s="89"/>
      <c r="FCT268" s="89"/>
      <c r="FDF268" s="89"/>
      <c r="FDI268" s="89"/>
      <c r="FDL268" s="89"/>
      <c r="FDO268" s="89"/>
      <c r="FDU268" s="89"/>
      <c r="FDX268" s="89"/>
      <c r="FED268" s="89"/>
      <c r="FEG268" s="89"/>
      <c r="FEJ268" s="89"/>
      <c r="FEM268" s="89"/>
      <c r="FES268" s="89"/>
      <c r="FEV268" s="89"/>
      <c r="FFB268" s="89"/>
      <c r="FFD268" s="89"/>
      <c r="FFE268" s="89"/>
      <c r="FFG268" s="89"/>
      <c r="FFJ268" s="89"/>
      <c r="FFM268" s="89"/>
      <c r="FFX268" s="89"/>
      <c r="FFZ268" s="89"/>
      <c r="FGL268" s="89"/>
      <c r="FGO268" s="89"/>
      <c r="FGW268" s="89"/>
      <c r="FHQ268" s="89"/>
      <c r="FHS268" s="89"/>
      <c r="FHT268" s="89"/>
      <c r="FHU268" s="89"/>
      <c r="FHV268" s="89"/>
      <c r="FHW268" s="89"/>
      <c r="FHX268" s="89"/>
      <c r="FIP268" s="89"/>
      <c r="FIQ268" s="89"/>
      <c r="FIT268" s="89"/>
      <c r="FIW268" s="89"/>
      <c r="FIY268" s="89"/>
      <c r="FJA268" s="89"/>
      <c r="FJD268" s="89"/>
      <c r="FJG268" s="89"/>
      <c r="FJJ268" s="89"/>
      <c r="FJP268" s="89"/>
      <c r="FJS268" s="89"/>
      <c r="FJV268" s="89"/>
      <c r="FKA268" s="89"/>
      <c r="FKO268" s="89"/>
      <c r="FKP268" s="89"/>
      <c r="FKQ268" s="89"/>
      <c r="FKR268" s="89"/>
      <c r="FKS268" s="89"/>
      <c r="FKT268" s="89"/>
      <c r="FKU268" s="89"/>
      <c r="FKV268" s="89"/>
      <c r="FKW268" s="89"/>
      <c r="FKX268" s="89"/>
      <c r="FKY268" s="89"/>
      <c r="FKZ268" s="89"/>
      <c r="FLA268" s="89"/>
      <c r="FLB268" s="89"/>
      <c r="FLC268" s="89"/>
      <c r="FLD268" s="89"/>
      <c r="FLE268" s="89"/>
      <c r="FLF268" s="89"/>
      <c r="FLG268" s="89"/>
      <c r="FLH268" s="89"/>
      <c r="FLI268" s="89"/>
      <c r="FLJ268" s="89"/>
      <c r="FLK268" s="89"/>
      <c r="FLL268" s="89"/>
      <c r="FLM268" s="89"/>
      <c r="FLN268" s="89"/>
      <c r="FLO268" s="89"/>
      <c r="FLP268" s="89"/>
      <c r="FLQ268" s="89"/>
      <c r="FLR268" s="89"/>
      <c r="FLS268" s="89"/>
      <c r="FLT268" s="89"/>
      <c r="FLU268" s="89"/>
      <c r="FLV268" s="89"/>
      <c r="FLW268" s="89"/>
      <c r="FLX268" s="89"/>
      <c r="FLY268" s="89"/>
      <c r="FLZ268" s="89"/>
      <c r="FMA268" s="89"/>
      <c r="FMD268" s="89"/>
      <c r="FMG268" s="89"/>
      <c r="FMJ268" s="89"/>
      <c r="FMM268" s="89"/>
      <c r="FMP268" s="89"/>
      <c r="FNB268" s="89"/>
      <c r="FNE268" s="89"/>
      <c r="FNH268" s="89"/>
      <c r="FNK268" s="89"/>
      <c r="FNQ268" s="89"/>
      <c r="FNT268" s="89"/>
      <c r="FNZ268" s="89"/>
      <c r="FOC268" s="89"/>
      <c r="FOF268" s="89"/>
      <c r="FOI268" s="89"/>
      <c r="FOO268" s="89"/>
      <c r="FOR268" s="89"/>
      <c r="FOX268" s="89"/>
      <c r="FOZ268" s="89"/>
      <c r="FPA268" s="89"/>
      <c r="FPC268" s="89"/>
      <c r="FPF268" s="89"/>
      <c r="FPI268" s="89"/>
      <c r="FPT268" s="89"/>
      <c r="FPV268" s="89"/>
      <c r="FQH268" s="89"/>
      <c r="FQK268" s="89"/>
      <c r="FQS268" s="89"/>
      <c r="FRM268" s="89"/>
      <c r="FRO268" s="89"/>
      <c r="FRP268" s="89"/>
      <c r="FRQ268" s="89"/>
      <c r="FRR268" s="89"/>
      <c r="FRS268" s="89"/>
      <c r="FRT268" s="89"/>
      <c r="FSL268" s="89"/>
      <c r="FSM268" s="89"/>
      <c r="FSP268" s="89"/>
      <c r="FSS268" s="89"/>
      <c r="FSU268" s="89"/>
      <c r="FSW268" s="89"/>
      <c r="FSZ268" s="89"/>
      <c r="FTC268" s="89"/>
      <c r="FTF268" s="89"/>
      <c r="FTL268" s="89"/>
      <c r="FTO268" s="89"/>
      <c r="FTR268" s="89"/>
      <c r="FTW268" s="89"/>
      <c r="FUK268" s="89"/>
      <c r="FUL268" s="89"/>
      <c r="FUM268" s="89"/>
      <c r="FUN268" s="89"/>
      <c r="FUO268" s="89"/>
      <c r="FUP268" s="89"/>
      <c r="FUQ268" s="89"/>
      <c r="FUR268" s="89"/>
      <c r="FUS268" s="89"/>
      <c r="FUT268" s="89"/>
      <c r="FUU268" s="89"/>
      <c r="FUV268" s="89"/>
      <c r="FUW268" s="89"/>
      <c r="FUX268" s="89"/>
      <c r="FUY268" s="89"/>
      <c r="FUZ268" s="89"/>
      <c r="FVA268" s="89"/>
      <c r="FVB268" s="89"/>
      <c r="FVC268" s="89"/>
      <c r="FVD268" s="89"/>
      <c r="FVE268" s="89"/>
      <c r="FVF268" s="89"/>
      <c r="FVG268" s="89"/>
      <c r="FVH268" s="89"/>
      <c r="FVI268" s="89"/>
      <c r="FVJ268" s="89"/>
      <c r="FVK268" s="89"/>
      <c r="FVL268" s="89"/>
      <c r="FVM268" s="89"/>
      <c r="FVN268" s="89"/>
      <c r="FVO268" s="89"/>
      <c r="FVP268" s="89"/>
      <c r="FVQ268" s="89"/>
      <c r="FVR268" s="89"/>
      <c r="FVS268" s="89"/>
      <c r="FVT268" s="89"/>
      <c r="FVU268" s="89"/>
      <c r="FVV268" s="89"/>
      <c r="FVW268" s="89"/>
      <c r="FVZ268" s="89"/>
      <c r="FWC268" s="89"/>
      <c r="FWF268" s="89"/>
      <c r="FWI268" s="89"/>
      <c r="FWL268" s="89"/>
      <c r="FWX268" s="89"/>
      <c r="FXA268" s="89"/>
      <c r="FXD268" s="89"/>
      <c r="FXG268" s="89"/>
      <c r="FXM268" s="89"/>
      <c r="FXP268" s="89"/>
      <c r="FXV268" s="89"/>
      <c r="FXY268" s="89"/>
      <c r="FYB268" s="89"/>
      <c r="FYE268" s="89"/>
      <c r="FYK268" s="89"/>
      <c r="FYN268" s="89"/>
      <c r="FYT268" s="89"/>
      <c r="FYV268" s="89"/>
      <c r="FYW268" s="89"/>
      <c r="FYY268" s="89"/>
      <c r="FZB268" s="89"/>
      <c r="FZE268" s="89"/>
      <c r="FZP268" s="89"/>
      <c r="FZR268" s="89"/>
      <c r="GAD268" s="89"/>
      <c r="GAG268" s="89"/>
      <c r="GAO268" s="89"/>
      <c r="GBI268" s="89"/>
      <c r="GBK268" s="89"/>
      <c r="GBL268" s="89"/>
      <c r="GBM268" s="89"/>
      <c r="GBN268" s="89"/>
      <c r="GBO268" s="89"/>
      <c r="GBP268" s="89"/>
      <c r="GCH268" s="89"/>
      <c r="GCI268" s="89"/>
      <c r="GCL268" s="89"/>
      <c r="GCO268" s="89"/>
      <c r="GCQ268" s="89"/>
      <c r="GCS268" s="89"/>
      <c r="GCV268" s="89"/>
      <c r="GCY268" s="89"/>
      <c r="GDB268" s="89"/>
      <c r="GDH268" s="89"/>
      <c r="GDK268" s="89"/>
      <c r="GDN268" s="89"/>
      <c r="GDS268" s="89"/>
      <c r="GEG268" s="89"/>
      <c r="GEH268" s="89"/>
      <c r="GEI268" s="89"/>
      <c r="GEJ268" s="89"/>
      <c r="GEK268" s="89"/>
      <c r="GEL268" s="89"/>
      <c r="GEM268" s="89"/>
      <c r="GEN268" s="89"/>
      <c r="GEO268" s="89"/>
      <c r="GEP268" s="89"/>
      <c r="GEQ268" s="89"/>
      <c r="GER268" s="89"/>
      <c r="GES268" s="89"/>
      <c r="GET268" s="89"/>
      <c r="GEU268" s="89"/>
      <c r="GEV268" s="89"/>
      <c r="GEW268" s="89"/>
      <c r="GEX268" s="89"/>
      <c r="GEY268" s="89"/>
      <c r="GEZ268" s="89"/>
      <c r="GFA268" s="89"/>
      <c r="GFB268" s="89"/>
      <c r="GFC268" s="89"/>
      <c r="GFD268" s="89"/>
      <c r="GFE268" s="89"/>
      <c r="GFF268" s="89"/>
      <c r="GFG268" s="89"/>
      <c r="GFH268" s="89"/>
      <c r="GFI268" s="89"/>
      <c r="GFJ268" s="89"/>
      <c r="GFK268" s="89"/>
      <c r="GFL268" s="89"/>
      <c r="GFM268" s="89"/>
      <c r="GFN268" s="89"/>
      <c r="GFO268" s="89"/>
      <c r="GFP268" s="89"/>
      <c r="GFQ268" s="89"/>
      <c r="GFR268" s="89"/>
      <c r="GFS268" s="89"/>
      <c r="GFV268" s="89"/>
      <c r="GFY268" s="89"/>
      <c r="GGB268" s="89"/>
      <c r="GGE268" s="89"/>
      <c r="GGH268" s="89"/>
      <c r="GGT268" s="89"/>
      <c r="GGW268" s="89"/>
      <c r="GGZ268" s="89"/>
      <c r="GHC268" s="89"/>
      <c r="GHI268" s="89"/>
      <c r="GHL268" s="89"/>
      <c r="GHR268" s="89"/>
      <c r="GHU268" s="89"/>
      <c r="GHX268" s="89"/>
      <c r="GIA268" s="89"/>
      <c r="GIG268" s="89"/>
      <c r="GIJ268" s="89"/>
      <c r="GIP268" s="89"/>
      <c r="GIR268" s="89"/>
      <c r="GIS268" s="89"/>
      <c r="GIU268" s="89"/>
      <c r="GIX268" s="89"/>
      <c r="GJA268" s="89"/>
      <c r="GJL268" s="89"/>
      <c r="GJN268" s="89"/>
      <c r="GJZ268" s="89"/>
      <c r="GKC268" s="89"/>
      <c r="GKK268" s="89"/>
      <c r="GLE268" s="89"/>
      <c r="GLG268" s="89"/>
      <c r="GLH268" s="89"/>
      <c r="GLI268" s="89"/>
      <c r="GLJ268" s="89"/>
      <c r="GLK268" s="89"/>
      <c r="GLL268" s="89"/>
      <c r="GMD268" s="89"/>
      <c r="GME268" s="89"/>
      <c r="GMH268" s="89"/>
      <c r="GMK268" s="89"/>
      <c r="GMM268" s="89"/>
      <c r="GMO268" s="89"/>
      <c r="GMR268" s="89"/>
      <c r="GMU268" s="89"/>
      <c r="GMX268" s="89"/>
      <c r="GND268" s="89"/>
      <c r="GNG268" s="89"/>
      <c r="GNJ268" s="89"/>
      <c r="GNO268" s="89"/>
      <c r="GOC268" s="89"/>
      <c r="GOD268" s="89"/>
      <c r="GOE268" s="89"/>
      <c r="GOF268" s="89"/>
      <c r="GOG268" s="89"/>
      <c r="GOH268" s="89"/>
      <c r="GOI268" s="89"/>
      <c r="GOJ268" s="89"/>
      <c r="GOK268" s="89"/>
      <c r="GOL268" s="89"/>
      <c r="GOM268" s="89"/>
      <c r="GON268" s="89"/>
      <c r="GOO268" s="89"/>
      <c r="GOP268" s="89"/>
      <c r="GOQ268" s="89"/>
      <c r="GOR268" s="89"/>
      <c r="GOS268" s="89"/>
      <c r="GOT268" s="89"/>
      <c r="GOU268" s="89"/>
      <c r="GOV268" s="89"/>
      <c r="GOW268" s="89"/>
      <c r="GOX268" s="89"/>
      <c r="GOY268" s="89"/>
      <c r="GOZ268" s="89"/>
      <c r="GPA268" s="89"/>
      <c r="GPB268" s="89"/>
      <c r="GPC268" s="89"/>
      <c r="GPD268" s="89"/>
      <c r="GPE268" s="89"/>
      <c r="GPF268" s="89"/>
      <c r="GPG268" s="89"/>
      <c r="GPH268" s="89"/>
      <c r="GPI268" s="89"/>
      <c r="GPJ268" s="89"/>
      <c r="GPK268" s="89"/>
      <c r="GPL268" s="89"/>
      <c r="GPM268" s="89"/>
      <c r="GPN268" s="89"/>
      <c r="GPO268" s="89"/>
      <c r="GPR268" s="89"/>
      <c r="GPU268" s="89"/>
      <c r="GPX268" s="89"/>
      <c r="GQA268" s="89"/>
      <c r="GQD268" s="89"/>
      <c r="GQP268" s="89"/>
      <c r="GQS268" s="89"/>
      <c r="GQV268" s="89"/>
      <c r="GQY268" s="89"/>
      <c r="GRE268" s="89"/>
      <c r="GRH268" s="89"/>
      <c r="GRN268" s="89"/>
      <c r="GRQ268" s="89"/>
      <c r="GRT268" s="89"/>
      <c r="GRW268" s="89"/>
      <c r="GSC268" s="89"/>
      <c r="GSF268" s="89"/>
      <c r="GSL268" s="89"/>
      <c r="GSN268" s="89"/>
      <c r="GSO268" s="89"/>
      <c r="GSQ268" s="89"/>
      <c r="GST268" s="89"/>
      <c r="GSW268" s="89"/>
      <c r="GTH268" s="89"/>
      <c r="GTJ268" s="89"/>
      <c r="GTV268" s="89"/>
      <c r="GTY268" s="89"/>
      <c r="GUG268" s="89"/>
      <c r="GVA268" s="89"/>
      <c r="GVC268" s="89"/>
      <c r="GVD268" s="89"/>
      <c r="GVE268" s="89"/>
      <c r="GVF268" s="89"/>
      <c r="GVG268" s="89"/>
      <c r="GVH268" s="89"/>
      <c r="GVZ268" s="89"/>
      <c r="GWA268" s="89"/>
      <c r="GWD268" s="89"/>
      <c r="GWG268" s="89"/>
      <c r="GWI268" s="89"/>
      <c r="GWK268" s="89"/>
      <c r="GWN268" s="89"/>
      <c r="GWQ268" s="89"/>
      <c r="GWT268" s="89"/>
      <c r="GWZ268" s="89"/>
      <c r="GXC268" s="89"/>
      <c r="GXF268" s="89"/>
      <c r="GXK268" s="89"/>
      <c r="GXY268" s="89"/>
      <c r="GXZ268" s="89"/>
      <c r="GYA268" s="89"/>
      <c r="GYB268" s="89"/>
      <c r="GYC268" s="89"/>
      <c r="GYD268" s="89"/>
      <c r="GYE268" s="89"/>
      <c r="GYF268" s="89"/>
      <c r="GYG268" s="89"/>
      <c r="GYH268" s="89"/>
      <c r="GYI268" s="89"/>
      <c r="GYJ268" s="89"/>
      <c r="GYK268" s="89"/>
      <c r="GYL268" s="89"/>
      <c r="GYM268" s="89"/>
      <c r="GYN268" s="89"/>
      <c r="GYO268" s="89"/>
      <c r="GYP268" s="89"/>
      <c r="GYQ268" s="89"/>
      <c r="GYR268" s="89"/>
      <c r="GYS268" s="89"/>
      <c r="GYT268" s="89"/>
      <c r="GYU268" s="89"/>
      <c r="GYV268" s="89"/>
      <c r="GYW268" s="89"/>
      <c r="GYX268" s="89"/>
      <c r="GYY268" s="89"/>
      <c r="GYZ268" s="89"/>
      <c r="GZA268" s="89"/>
      <c r="GZB268" s="89"/>
      <c r="GZC268" s="89"/>
      <c r="GZD268" s="89"/>
      <c r="GZE268" s="89"/>
      <c r="GZF268" s="89"/>
      <c r="GZG268" s="89"/>
      <c r="GZH268" s="89"/>
      <c r="GZI268" s="89"/>
      <c r="GZJ268" s="89"/>
      <c r="GZK268" s="89"/>
      <c r="GZN268" s="89"/>
      <c r="GZQ268" s="89"/>
      <c r="GZT268" s="89"/>
      <c r="GZW268" s="89"/>
      <c r="GZZ268" s="89"/>
      <c r="HAL268" s="89"/>
      <c r="HAO268" s="89"/>
      <c r="HAR268" s="89"/>
      <c r="HAU268" s="89"/>
      <c r="HBA268" s="89"/>
      <c r="HBD268" s="89"/>
      <c r="HBJ268" s="89"/>
      <c r="HBM268" s="89"/>
      <c r="HBP268" s="89"/>
      <c r="HBS268" s="89"/>
      <c r="HBY268" s="89"/>
      <c r="HCB268" s="89"/>
      <c r="HCH268" s="89"/>
      <c r="HCJ268" s="89"/>
      <c r="HCK268" s="89"/>
      <c r="HCM268" s="89"/>
      <c r="HCP268" s="89"/>
      <c r="HCS268" s="89"/>
      <c r="HDD268" s="89"/>
      <c r="HDF268" s="89"/>
      <c r="HDR268" s="89"/>
      <c r="HDU268" s="89"/>
      <c r="HEC268" s="89"/>
      <c r="HEW268" s="89"/>
      <c r="HEY268" s="89"/>
      <c r="HEZ268" s="89"/>
      <c r="HFA268" s="89"/>
      <c r="HFB268" s="89"/>
      <c r="HFC268" s="89"/>
      <c r="HFD268" s="89"/>
      <c r="HFV268" s="89"/>
      <c r="HFW268" s="89"/>
      <c r="HFZ268" s="89"/>
      <c r="HGC268" s="89"/>
      <c r="HGE268" s="89"/>
      <c r="HGG268" s="89"/>
      <c r="HGJ268" s="89"/>
      <c r="HGM268" s="89"/>
      <c r="HGP268" s="89"/>
      <c r="HGV268" s="89"/>
      <c r="HGY268" s="89"/>
      <c r="HHB268" s="89"/>
      <c r="HHG268" s="89"/>
      <c r="HHU268" s="89"/>
      <c r="HHV268" s="89"/>
      <c r="HHW268" s="89"/>
      <c r="HHX268" s="89"/>
      <c r="HHY268" s="89"/>
      <c r="HHZ268" s="89"/>
      <c r="HIA268" s="89"/>
      <c r="HIB268" s="89"/>
      <c r="HIC268" s="89"/>
      <c r="HID268" s="89"/>
      <c r="HIE268" s="89"/>
      <c r="HIF268" s="89"/>
      <c r="HIG268" s="89"/>
      <c r="HIH268" s="89"/>
      <c r="HII268" s="89"/>
      <c r="HIJ268" s="89"/>
      <c r="HIK268" s="89"/>
      <c r="HIL268" s="89"/>
      <c r="HIM268" s="89"/>
      <c r="HIN268" s="89"/>
      <c r="HIO268" s="89"/>
      <c r="HIP268" s="89"/>
      <c r="HIQ268" s="89"/>
      <c r="HIR268" s="89"/>
      <c r="HIS268" s="89"/>
      <c r="HIT268" s="89"/>
      <c r="HIU268" s="89"/>
      <c r="HIV268" s="89"/>
      <c r="HIW268" s="89"/>
      <c r="HIX268" s="89"/>
      <c r="HIY268" s="89"/>
      <c r="HIZ268" s="89"/>
      <c r="HJA268" s="89"/>
      <c r="HJB268" s="89"/>
      <c r="HJC268" s="89"/>
      <c r="HJD268" s="89"/>
      <c r="HJE268" s="89"/>
      <c r="HJF268" s="89"/>
      <c r="HJG268" s="89"/>
      <c r="HJJ268" s="89"/>
      <c r="HJM268" s="89"/>
      <c r="HJP268" s="89"/>
      <c r="HJS268" s="89"/>
      <c r="HJV268" s="89"/>
      <c r="HKH268" s="89"/>
      <c r="HKK268" s="89"/>
      <c r="HKN268" s="89"/>
      <c r="HKQ268" s="89"/>
      <c r="HKW268" s="89"/>
      <c r="HKZ268" s="89"/>
      <c r="HLF268" s="89"/>
      <c r="HLI268" s="89"/>
      <c r="HLL268" s="89"/>
      <c r="HLO268" s="89"/>
      <c r="HLU268" s="89"/>
      <c r="HLX268" s="89"/>
      <c r="HMD268" s="89"/>
      <c r="HMF268" s="89"/>
      <c r="HMG268" s="89"/>
      <c r="HMI268" s="89"/>
      <c r="HML268" s="89"/>
      <c r="HMO268" s="89"/>
      <c r="HMZ268" s="89"/>
      <c r="HNB268" s="89"/>
      <c r="HNN268" s="89"/>
      <c r="HNQ268" s="89"/>
      <c r="HNY268" s="89"/>
      <c r="HOS268" s="89"/>
      <c r="HOU268" s="89"/>
      <c r="HOV268" s="89"/>
      <c r="HOW268" s="89"/>
      <c r="HOX268" s="89"/>
      <c r="HOY268" s="89"/>
      <c r="HOZ268" s="89"/>
      <c r="HPR268" s="89"/>
      <c r="HPS268" s="89"/>
      <c r="HPV268" s="89"/>
      <c r="HPY268" s="89"/>
      <c r="HQA268" s="89"/>
      <c r="HQC268" s="89"/>
      <c r="HQF268" s="89"/>
      <c r="HQI268" s="89"/>
      <c r="HQL268" s="89"/>
      <c r="HQR268" s="89"/>
      <c r="HQU268" s="89"/>
      <c r="HQX268" s="89"/>
      <c r="HRC268" s="89"/>
      <c r="HRQ268" s="89"/>
      <c r="HRR268" s="89"/>
      <c r="HRS268" s="89"/>
      <c r="HRT268" s="89"/>
      <c r="HRU268" s="89"/>
      <c r="HRV268" s="89"/>
      <c r="HRW268" s="89"/>
      <c r="HRX268" s="89"/>
      <c r="HRY268" s="89"/>
      <c r="HRZ268" s="89"/>
      <c r="HSA268" s="89"/>
      <c r="HSB268" s="89"/>
      <c r="HSC268" s="89"/>
      <c r="HSD268" s="89"/>
      <c r="HSE268" s="89"/>
      <c r="HSF268" s="89"/>
      <c r="HSG268" s="89"/>
      <c r="HSH268" s="89"/>
      <c r="HSI268" s="89"/>
      <c r="HSJ268" s="89"/>
      <c r="HSK268" s="89"/>
      <c r="HSL268" s="89"/>
      <c r="HSM268" s="89"/>
      <c r="HSN268" s="89"/>
      <c r="HSO268" s="89"/>
      <c r="HSP268" s="89"/>
      <c r="HSQ268" s="89"/>
      <c r="HSR268" s="89"/>
      <c r="HSS268" s="89"/>
      <c r="HST268" s="89"/>
      <c r="HSU268" s="89"/>
      <c r="HSV268" s="89"/>
      <c r="HSW268" s="89"/>
      <c r="HSX268" s="89"/>
      <c r="HSY268" s="89"/>
      <c r="HSZ268" s="89"/>
      <c r="HTA268" s="89"/>
      <c r="HTB268" s="89"/>
      <c r="HTC268" s="89"/>
      <c r="HTF268" s="89"/>
      <c r="HTI268" s="89"/>
      <c r="HTL268" s="89"/>
      <c r="HTO268" s="89"/>
      <c r="HTR268" s="89"/>
      <c r="HUD268" s="89"/>
      <c r="HUG268" s="89"/>
      <c r="HUJ268" s="89"/>
      <c r="HUM268" s="89"/>
      <c r="HUS268" s="89"/>
      <c r="HUV268" s="89"/>
      <c r="HVB268" s="89"/>
      <c r="HVE268" s="89"/>
      <c r="HVH268" s="89"/>
      <c r="HVK268" s="89"/>
      <c r="HVQ268" s="89"/>
      <c r="HVT268" s="89"/>
      <c r="HVZ268" s="89"/>
      <c r="HWB268" s="89"/>
      <c r="HWC268" s="89"/>
      <c r="HWE268" s="89"/>
      <c r="HWH268" s="89"/>
      <c r="HWK268" s="89"/>
      <c r="HWV268" s="89"/>
      <c r="HWX268" s="89"/>
      <c r="HXJ268" s="89"/>
      <c r="HXM268" s="89"/>
      <c r="HXU268" s="89"/>
      <c r="HYO268" s="89"/>
      <c r="HYQ268" s="89"/>
      <c r="HYR268" s="89"/>
      <c r="HYS268" s="89"/>
      <c r="HYT268" s="89"/>
      <c r="HYU268" s="89"/>
      <c r="HYV268" s="89"/>
      <c r="HZN268" s="89"/>
      <c r="HZO268" s="89"/>
      <c r="HZR268" s="89"/>
      <c r="HZU268" s="89"/>
      <c r="HZW268" s="89"/>
      <c r="HZY268" s="89"/>
      <c r="IAB268" s="89"/>
      <c r="IAE268" s="89"/>
      <c r="IAH268" s="89"/>
      <c r="IAN268" s="89"/>
      <c r="IAQ268" s="89"/>
      <c r="IAT268" s="89"/>
      <c r="IAY268" s="89"/>
      <c r="IBM268" s="89"/>
      <c r="IBN268" s="89"/>
      <c r="IBO268" s="89"/>
      <c r="IBP268" s="89"/>
      <c r="IBQ268" s="89"/>
      <c r="IBR268" s="89"/>
      <c r="IBS268" s="89"/>
      <c r="IBT268" s="89"/>
      <c r="IBU268" s="89"/>
      <c r="IBV268" s="89"/>
      <c r="IBW268" s="89"/>
      <c r="IBX268" s="89"/>
      <c r="IBY268" s="89"/>
      <c r="IBZ268" s="89"/>
      <c r="ICA268" s="89"/>
      <c r="ICB268" s="89"/>
      <c r="ICC268" s="89"/>
      <c r="ICD268" s="89"/>
      <c r="ICE268" s="89"/>
      <c r="ICF268" s="89"/>
      <c r="ICG268" s="89"/>
      <c r="ICH268" s="89"/>
      <c r="ICI268" s="89"/>
      <c r="ICJ268" s="89"/>
      <c r="ICK268" s="89"/>
      <c r="ICL268" s="89"/>
      <c r="ICM268" s="89"/>
      <c r="ICN268" s="89"/>
      <c r="ICO268" s="89"/>
      <c r="ICP268" s="89"/>
      <c r="ICQ268" s="89"/>
      <c r="ICR268" s="89"/>
      <c r="ICS268" s="89"/>
      <c r="ICT268" s="89"/>
      <c r="ICU268" s="89"/>
      <c r="ICV268" s="89"/>
      <c r="ICW268" s="89"/>
      <c r="ICX268" s="89"/>
      <c r="ICY268" s="89"/>
      <c r="IDB268" s="89"/>
      <c r="IDE268" s="89"/>
      <c r="IDH268" s="89"/>
      <c r="IDK268" s="89"/>
      <c r="IDN268" s="89"/>
      <c r="IDZ268" s="89"/>
      <c r="IEC268" s="89"/>
      <c r="IEF268" s="89"/>
      <c r="IEI268" s="89"/>
      <c r="IEO268" s="89"/>
      <c r="IER268" s="89"/>
      <c r="IEX268" s="89"/>
      <c r="IFA268" s="89"/>
      <c r="IFD268" s="89"/>
      <c r="IFG268" s="89"/>
      <c r="IFM268" s="89"/>
      <c r="IFP268" s="89"/>
      <c r="IFV268" s="89"/>
      <c r="IFX268" s="89"/>
      <c r="IFY268" s="89"/>
      <c r="IGA268" s="89"/>
      <c r="IGD268" s="89"/>
      <c r="IGG268" s="89"/>
      <c r="IGR268" s="89"/>
      <c r="IGT268" s="89"/>
      <c r="IHF268" s="89"/>
      <c r="IHI268" s="89"/>
      <c r="IHQ268" s="89"/>
      <c r="IIK268" s="89"/>
      <c r="IIM268" s="89"/>
      <c r="IIN268" s="89"/>
      <c r="IIO268" s="89"/>
      <c r="IIP268" s="89"/>
      <c r="IIQ268" s="89"/>
      <c r="IIR268" s="89"/>
      <c r="IJJ268" s="89"/>
      <c r="IJK268" s="89"/>
      <c r="IJN268" s="89"/>
      <c r="IJQ268" s="89"/>
      <c r="IJS268" s="89"/>
      <c r="IJU268" s="89"/>
      <c r="IJX268" s="89"/>
      <c r="IKA268" s="89"/>
      <c r="IKD268" s="89"/>
      <c r="IKJ268" s="89"/>
      <c r="IKM268" s="89"/>
      <c r="IKP268" s="89"/>
      <c r="IKU268" s="89"/>
      <c r="ILI268" s="89"/>
      <c r="ILJ268" s="89"/>
      <c r="ILK268" s="89"/>
      <c r="ILL268" s="89"/>
      <c r="ILM268" s="89"/>
      <c r="ILN268" s="89"/>
      <c r="ILO268" s="89"/>
      <c r="ILP268" s="89"/>
      <c r="ILQ268" s="89"/>
      <c r="ILR268" s="89"/>
      <c r="ILS268" s="89"/>
      <c r="ILT268" s="89"/>
      <c r="ILU268" s="89"/>
      <c r="ILV268" s="89"/>
      <c r="ILW268" s="89"/>
      <c r="ILX268" s="89"/>
      <c r="ILY268" s="89"/>
      <c r="ILZ268" s="89"/>
      <c r="IMA268" s="89"/>
      <c r="IMB268" s="89"/>
      <c r="IMC268" s="89"/>
      <c r="IMD268" s="89"/>
      <c r="IME268" s="89"/>
      <c r="IMF268" s="89"/>
      <c r="IMG268" s="89"/>
      <c r="IMH268" s="89"/>
      <c r="IMI268" s="89"/>
      <c r="IMJ268" s="89"/>
      <c r="IMK268" s="89"/>
      <c r="IML268" s="89"/>
      <c r="IMM268" s="89"/>
      <c r="IMN268" s="89"/>
      <c r="IMO268" s="89"/>
      <c r="IMP268" s="89"/>
      <c r="IMQ268" s="89"/>
      <c r="IMR268" s="89"/>
      <c r="IMS268" s="89"/>
      <c r="IMT268" s="89"/>
      <c r="IMU268" s="89"/>
      <c r="IMX268" s="89"/>
      <c r="INA268" s="89"/>
      <c r="IND268" s="89"/>
      <c r="ING268" s="89"/>
      <c r="INJ268" s="89"/>
      <c r="INV268" s="89"/>
      <c r="INY268" s="89"/>
      <c r="IOB268" s="89"/>
      <c r="IOE268" s="89"/>
      <c r="IOK268" s="89"/>
      <c r="ION268" s="89"/>
      <c r="IOT268" s="89"/>
      <c r="IOW268" s="89"/>
      <c r="IOZ268" s="89"/>
      <c r="IPC268" s="89"/>
      <c r="IPI268" s="89"/>
      <c r="IPL268" s="89"/>
      <c r="IPR268" s="89"/>
      <c r="IPT268" s="89"/>
      <c r="IPU268" s="89"/>
      <c r="IPW268" s="89"/>
      <c r="IPZ268" s="89"/>
      <c r="IQC268" s="89"/>
      <c r="IQN268" s="89"/>
      <c r="IQP268" s="89"/>
      <c r="IRB268" s="89"/>
      <c r="IRE268" s="89"/>
      <c r="IRM268" s="89"/>
      <c r="ISG268" s="89"/>
      <c r="ISI268" s="89"/>
      <c r="ISJ268" s="89"/>
      <c r="ISK268" s="89"/>
      <c r="ISL268" s="89"/>
      <c r="ISM268" s="89"/>
      <c r="ISN268" s="89"/>
      <c r="ITF268" s="89"/>
      <c r="ITG268" s="89"/>
      <c r="ITJ268" s="89"/>
      <c r="ITM268" s="89"/>
      <c r="ITO268" s="89"/>
      <c r="ITQ268" s="89"/>
      <c r="ITT268" s="89"/>
      <c r="ITW268" s="89"/>
      <c r="ITZ268" s="89"/>
      <c r="IUF268" s="89"/>
      <c r="IUI268" s="89"/>
      <c r="IUL268" s="89"/>
      <c r="IUQ268" s="89"/>
      <c r="IVE268" s="89"/>
      <c r="IVF268" s="89"/>
      <c r="IVG268" s="89"/>
      <c r="IVH268" s="89"/>
      <c r="IVI268" s="89"/>
      <c r="IVJ268" s="89"/>
      <c r="IVK268" s="89"/>
      <c r="IVL268" s="89"/>
      <c r="IVM268" s="89"/>
      <c r="IVN268" s="89"/>
      <c r="IVO268" s="89"/>
      <c r="IVP268" s="89"/>
      <c r="IVQ268" s="89"/>
      <c r="IVR268" s="89"/>
      <c r="IVS268" s="89"/>
      <c r="IVT268" s="89"/>
      <c r="IVU268" s="89"/>
      <c r="IVV268" s="89"/>
      <c r="IVW268" s="89"/>
      <c r="IVX268" s="89"/>
      <c r="IVY268" s="89"/>
      <c r="IVZ268" s="89"/>
      <c r="IWA268" s="89"/>
      <c r="IWB268" s="89"/>
      <c r="IWC268" s="89"/>
      <c r="IWD268" s="89"/>
      <c r="IWE268" s="89"/>
      <c r="IWF268" s="89"/>
      <c r="IWG268" s="89"/>
      <c r="IWH268" s="89"/>
      <c r="IWI268" s="89"/>
      <c r="IWJ268" s="89"/>
      <c r="IWK268" s="89"/>
      <c r="IWL268" s="89"/>
      <c r="IWM268" s="89"/>
      <c r="IWN268" s="89"/>
      <c r="IWO268" s="89"/>
      <c r="IWP268" s="89"/>
      <c r="IWQ268" s="89"/>
      <c r="IWT268" s="89"/>
      <c r="IWW268" s="89"/>
      <c r="IWZ268" s="89"/>
      <c r="IXC268" s="89"/>
      <c r="IXF268" s="89"/>
      <c r="IXR268" s="89"/>
      <c r="IXU268" s="89"/>
      <c r="IXX268" s="89"/>
      <c r="IYA268" s="89"/>
      <c r="IYG268" s="89"/>
      <c r="IYJ268" s="89"/>
      <c r="IYP268" s="89"/>
      <c r="IYS268" s="89"/>
      <c r="IYV268" s="89"/>
      <c r="IYY268" s="89"/>
      <c r="IZE268" s="89"/>
      <c r="IZH268" s="89"/>
      <c r="IZN268" s="89"/>
      <c r="IZP268" s="89"/>
      <c r="IZQ268" s="89"/>
      <c r="IZS268" s="89"/>
      <c r="IZV268" s="89"/>
      <c r="IZY268" s="89"/>
      <c r="JAJ268" s="89"/>
      <c r="JAL268" s="89"/>
      <c r="JAX268" s="89"/>
      <c r="JBA268" s="89"/>
      <c r="JBI268" s="89"/>
      <c r="JCC268" s="89"/>
      <c r="JCE268" s="89"/>
      <c r="JCF268" s="89"/>
      <c r="JCG268" s="89"/>
      <c r="JCH268" s="89"/>
      <c r="JCI268" s="89"/>
      <c r="JCJ268" s="89"/>
      <c r="JDB268" s="89"/>
      <c r="JDC268" s="89"/>
      <c r="JDF268" s="89"/>
      <c r="JDI268" s="89"/>
      <c r="JDK268" s="89"/>
      <c r="JDM268" s="89"/>
      <c r="JDP268" s="89"/>
      <c r="JDS268" s="89"/>
      <c r="JDV268" s="89"/>
      <c r="JEB268" s="89"/>
      <c r="JEE268" s="89"/>
      <c r="JEH268" s="89"/>
      <c r="JEM268" s="89"/>
      <c r="JFA268" s="89"/>
      <c r="JFB268" s="89"/>
      <c r="JFC268" s="89"/>
      <c r="JFD268" s="89"/>
      <c r="JFE268" s="89"/>
      <c r="JFF268" s="89"/>
      <c r="JFG268" s="89"/>
      <c r="JFH268" s="89"/>
      <c r="JFI268" s="89"/>
      <c r="JFJ268" s="89"/>
      <c r="JFK268" s="89"/>
      <c r="JFL268" s="89"/>
      <c r="JFM268" s="89"/>
      <c r="JFN268" s="89"/>
      <c r="JFO268" s="89"/>
      <c r="JFP268" s="89"/>
      <c r="JFQ268" s="89"/>
      <c r="JFR268" s="89"/>
      <c r="JFS268" s="89"/>
      <c r="JFT268" s="89"/>
      <c r="JFU268" s="89"/>
      <c r="JFV268" s="89"/>
      <c r="JFW268" s="89"/>
      <c r="JFX268" s="89"/>
      <c r="JFY268" s="89"/>
      <c r="JFZ268" s="89"/>
      <c r="JGA268" s="89"/>
      <c r="JGB268" s="89"/>
      <c r="JGC268" s="89"/>
      <c r="JGD268" s="89"/>
      <c r="JGE268" s="89"/>
      <c r="JGF268" s="89"/>
      <c r="JGG268" s="89"/>
      <c r="JGH268" s="89"/>
      <c r="JGI268" s="89"/>
      <c r="JGJ268" s="89"/>
      <c r="JGK268" s="89"/>
      <c r="JGL268" s="89"/>
      <c r="JGM268" s="89"/>
      <c r="JGP268" s="89"/>
      <c r="JGS268" s="89"/>
      <c r="JGV268" s="89"/>
      <c r="JGY268" s="89"/>
      <c r="JHB268" s="89"/>
      <c r="JHN268" s="89"/>
      <c r="JHQ268" s="89"/>
      <c r="JHT268" s="89"/>
      <c r="JHW268" s="89"/>
      <c r="JIC268" s="89"/>
      <c r="JIF268" s="89"/>
      <c r="JIL268" s="89"/>
      <c r="JIO268" s="89"/>
      <c r="JIR268" s="89"/>
      <c r="JIU268" s="89"/>
      <c r="JJA268" s="89"/>
      <c r="JJD268" s="89"/>
      <c r="JJJ268" s="89"/>
      <c r="JJL268" s="89"/>
      <c r="JJM268" s="89"/>
      <c r="JJO268" s="89"/>
      <c r="JJR268" s="89"/>
      <c r="JJU268" s="89"/>
      <c r="JKF268" s="89"/>
      <c r="JKH268" s="89"/>
      <c r="JKT268" s="89"/>
      <c r="JKW268" s="89"/>
      <c r="JLE268" s="89"/>
      <c r="JLY268" s="89"/>
      <c r="JMA268" s="89"/>
      <c r="JMB268" s="89"/>
      <c r="JMC268" s="89"/>
      <c r="JMD268" s="89"/>
      <c r="JME268" s="89"/>
      <c r="JMF268" s="89"/>
      <c r="JMX268" s="89"/>
      <c r="JMY268" s="89"/>
      <c r="JNB268" s="89"/>
      <c r="JNE268" s="89"/>
      <c r="JNG268" s="89"/>
      <c r="JNI268" s="89"/>
      <c r="JNL268" s="89"/>
      <c r="JNO268" s="89"/>
      <c r="JNR268" s="89"/>
      <c r="JNX268" s="89"/>
      <c r="JOA268" s="89"/>
      <c r="JOD268" s="89"/>
      <c r="JOI268" s="89"/>
      <c r="JOW268" s="89"/>
      <c r="JOX268" s="89"/>
      <c r="JOY268" s="89"/>
      <c r="JOZ268" s="89"/>
      <c r="JPA268" s="89"/>
      <c r="JPB268" s="89"/>
      <c r="JPC268" s="89"/>
      <c r="JPD268" s="89"/>
      <c r="JPE268" s="89"/>
      <c r="JPF268" s="89"/>
      <c r="JPG268" s="89"/>
      <c r="JPH268" s="89"/>
      <c r="JPI268" s="89"/>
      <c r="JPJ268" s="89"/>
      <c r="JPK268" s="89"/>
      <c r="JPL268" s="89"/>
      <c r="JPM268" s="89"/>
      <c r="JPN268" s="89"/>
      <c r="JPO268" s="89"/>
      <c r="JPP268" s="89"/>
      <c r="JPQ268" s="89"/>
      <c r="JPR268" s="89"/>
      <c r="JPS268" s="89"/>
      <c r="JPT268" s="89"/>
      <c r="JPU268" s="89"/>
      <c r="JPV268" s="89"/>
      <c r="JPW268" s="89"/>
      <c r="JPX268" s="89"/>
      <c r="JPY268" s="89"/>
      <c r="JPZ268" s="89"/>
      <c r="JQA268" s="89"/>
      <c r="JQB268" s="89"/>
      <c r="JQC268" s="89"/>
      <c r="JQD268" s="89"/>
      <c r="JQE268" s="89"/>
      <c r="JQF268" s="89"/>
      <c r="JQG268" s="89"/>
      <c r="JQH268" s="89"/>
      <c r="JQI268" s="89"/>
      <c r="JQL268" s="89"/>
      <c r="JQO268" s="89"/>
      <c r="JQR268" s="89"/>
      <c r="JQU268" s="89"/>
      <c r="JQX268" s="89"/>
      <c r="JRJ268" s="89"/>
      <c r="JRM268" s="89"/>
      <c r="JRP268" s="89"/>
      <c r="JRS268" s="89"/>
      <c r="JRY268" s="89"/>
      <c r="JSB268" s="89"/>
      <c r="JSH268" s="89"/>
      <c r="JSK268" s="89"/>
      <c r="JSN268" s="89"/>
      <c r="JSQ268" s="89"/>
      <c r="JSW268" s="89"/>
      <c r="JSZ268" s="89"/>
      <c r="JTF268" s="89"/>
      <c r="JTH268" s="89"/>
      <c r="JTI268" s="89"/>
      <c r="JTK268" s="89"/>
      <c r="JTN268" s="89"/>
      <c r="JTQ268" s="89"/>
      <c r="JUB268" s="89"/>
      <c r="JUD268" s="89"/>
      <c r="JUP268" s="89"/>
      <c r="JUS268" s="89"/>
      <c r="JVA268" s="89"/>
      <c r="JVU268" s="89"/>
      <c r="JVW268" s="89"/>
      <c r="JVX268" s="89"/>
      <c r="JVY268" s="89"/>
      <c r="JVZ268" s="89"/>
      <c r="JWA268" s="89"/>
      <c r="JWB268" s="89"/>
      <c r="JWT268" s="89"/>
      <c r="JWU268" s="89"/>
      <c r="JWX268" s="89"/>
      <c r="JXA268" s="89"/>
      <c r="JXC268" s="89"/>
      <c r="JXE268" s="89"/>
      <c r="JXH268" s="89"/>
      <c r="JXK268" s="89"/>
      <c r="JXN268" s="89"/>
      <c r="JXT268" s="89"/>
      <c r="JXW268" s="89"/>
      <c r="JXZ268" s="89"/>
      <c r="JYE268" s="89"/>
      <c r="JYS268" s="89"/>
      <c r="JYT268" s="89"/>
      <c r="JYU268" s="89"/>
      <c r="JYV268" s="89"/>
      <c r="JYW268" s="89"/>
      <c r="JYX268" s="89"/>
      <c r="JYY268" s="89"/>
      <c r="JYZ268" s="89"/>
      <c r="JZA268" s="89"/>
      <c r="JZB268" s="89"/>
      <c r="JZC268" s="89"/>
      <c r="JZD268" s="89"/>
      <c r="JZE268" s="89"/>
      <c r="JZF268" s="89"/>
      <c r="JZG268" s="89"/>
      <c r="JZH268" s="89"/>
      <c r="JZI268" s="89"/>
      <c r="JZJ268" s="89"/>
      <c r="JZK268" s="89"/>
      <c r="JZL268" s="89"/>
      <c r="JZM268" s="89"/>
      <c r="JZN268" s="89"/>
      <c r="JZO268" s="89"/>
      <c r="JZP268" s="89"/>
      <c r="JZQ268" s="89"/>
      <c r="JZR268" s="89"/>
      <c r="JZS268" s="89"/>
      <c r="JZT268" s="89"/>
      <c r="JZU268" s="89"/>
      <c r="JZV268" s="89"/>
      <c r="JZW268" s="89"/>
      <c r="JZX268" s="89"/>
      <c r="JZY268" s="89"/>
      <c r="JZZ268" s="89"/>
      <c r="KAA268" s="89"/>
      <c r="KAB268" s="89"/>
      <c r="KAC268" s="89"/>
      <c r="KAD268" s="89"/>
      <c r="KAE268" s="89"/>
      <c r="KAH268" s="89"/>
      <c r="KAK268" s="89"/>
      <c r="KAN268" s="89"/>
      <c r="KAQ268" s="89"/>
      <c r="KAT268" s="89"/>
      <c r="KBF268" s="89"/>
      <c r="KBI268" s="89"/>
      <c r="KBL268" s="89"/>
      <c r="KBO268" s="89"/>
      <c r="KBU268" s="89"/>
      <c r="KBX268" s="89"/>
      <c r="KCD268" s="89"/>
      <c r="KCG268" s="89"/>
      <c r="KCJ268" s="89"/>
      <c r="KCM268" s="89"/>
      <c r="KCS268" s="89"/>
      <c r="KCV268" s="89"/>
      <c r="KDB268" s="89"/>
      <c r="KDD268" s="89"/>
      <c r="KDE268" s="89"/>
      <c r="KDG268" s="89"/>
      <c r="KDJ268" s="89"/>
      <c r="KDM268" s="89"/>
      <c r="KDX268" s="89"/>
      <c r="KDZ268" s="89"/>
      <c r="KEL268" s="89"/>
      <c r="KEO268" s="89"/>
      <c r="KEW268" s="89"/>
      <c r="KFQ268" s="89"/>
      <c r="KFS268" s="89"/>
      <c r="KFT268" s="89"/>
      <c r="KFU268" s="89"/>
      <c r="KFV268" s="89"/>
      <c r="KFW268" s="89"/>
      <c r="KFX268" s="89"/>
      <c r="KGP268" s="89"/>
      <c r="KGQ268" s="89"/>
      <c r="KGT268" s="89"/>
      <c r="KGW268" s="89"/>
      <c r="KGY268" s="89"/>
      <c r="KHA268" s="89"/>
      <c r="KHD268" s="89"/>
      <c r="KHG268" s="89"/>
      <c r="KHJ268" s="89"/>
      <c r="KHP268" s="89"/>
      <c r="KHS268" s="89"/>
      <c r="KHV268" s="89"/>
      <c r="KIA268" s="89"/>
      <c r="KIO268" s="89"/>
      <c r="KIP268" s="89"/>
      <c r="KIQ268" s="89"/>
      <c r="KIR268" s="89"/>
      <c r="KIS268" s="89"/>
      <c r="KIT268" s="89"/>
      <c r="KIU268" s="89"/>
      <c r="KIV268" s="89"/>
      <c r="KIW268" s="89"/>
      <c r="KIX268" s="89"/>
      <c r="KIY268" s="89"/>
      <c r="KIZ268" s="89"/>
      <c r="KJA268" s="89"/>
      <c r="KJB268" s="89"/>
      <c r="KJC268" s="89"/>
      <c r="KJD268" s="89"/>
      <c r="KJE268" s="89"/>
      <c r="KJF268" s="89"/>
      <c r="KJG268" s="89"/>
      <c r="KJH268" s="89"/>
      <c r="KJI268" s="89"/>
      <c r="KJJ268" s="89"/>
      <c r="KJK268" s="89"/>
      <c r="KJL268" s="89"/>
      <c r="KJM268" s="89"/>
      <c r="KJN268" s="89"/>
      <c r="KJO268" s="89"/>
      <c r="KJP268" s="89"/>
      <c r="KJQ268" s="89"/>
      <c r="KJR268" s="89"/>
      <c r="KJS268" s="89"/>
      <c r="KJT268" s="89"/>
      <c r="KJU268" s="89"/>
      <c r="KJV268" s="89"/>
      <c r="KJW268" s="89"/>
      <c r="KJX268" s="89"/>
      <c r="KJY268" s="89"/>
      <c r="KJZ268" s="89"/>
      <c r="KKA268" s="89"/>
      <c r="KKD268" s="89"/>
      <c r="KKG268" s="89"/>
      <c r="KKJ268" s="89"/>
      <c r="KKM268" s="89"/>
      <c r="KKP268" s="89"/>
      <c r="KLB268" s="89"/>
      <c r="KLE268" s="89"/>
      <c r="KLH268" s="89"/>
      <c r="KLK268" s="89"/>
      <c r="KLQ268" s="89"/>
      <c r="KLT268" s="89"/>
      <c r="KLZ268" s="89"/>
      <c r="KMC268" s="89"/>
      <c r="KMF268" s="89"/>
      <c r="KMI268" s="89"/>
      <c r="KMO268" s="89"/>
      <c r="KMR268" s="89"/>
      <c r="KMX268" s="89"/>
      <c r="KMZ268" s="89"/>
      <c r="KNA268" s="89"/>
      <c r="KNC268" s="89"/>
      <c r="KNF268" s="89"/>
      <c r="KNI268" s="89"/>
      <c r="KNT268" s="89"/>
      <c r="KNV268" s="89"/>
      <c r="KOH268" s="89"/>
      <c r="KOK268" s="89"/>
      <c r="KOS268" s="89"/>
      <c r="KPM268" s="89"/>
      <c r="KPO268" s="89"/>
      <c r="KPP268" s="89"/>
      <c r="KPQ268" s="89"/>
      <c r="KPR268" s="89"/>
      <c r="KPS268" s="89"/>
      <c r="KPT268" s="89"/>
      <c r="KQL268" s="89"/>
      <c r="KQM268" s="89"/>
      <c r="KQP268" s="89"/>
      <c r="KQS268" s="89"/>
      <c r="KQU268" s="89"/>
      <c r="KQW268" s="89"/>
      <c r="KQZ268" s="89"/>
      <c r="KRC268" s="89"/>
      <c r="KRF268" s="89"/>
      <c r="KRL268" s="89"/>
      <c r="KRO268" s="89"/>
      <c r="KRR268" s="89"/>
      <c r="KRW268" s="89"/>
      <c r="KSK268" s="89"/>
      <c r="KSL268" s="89"/>
      <c r="KSM268" s="89"/>
      <c r="KSN268" s="89"/>
      <c r="KSO268" s="89"/>
      <c r="KSP268" s="89"/>
      <c r="KSQ268" s="89"/>
      <c r="KSR268" s="89"/>
      <c r="KSS268" s="89"/>
      <c r="KST268" s="89"/>
      <c r="KSU268" s="89"/>
      <c r="KSV268" s="89"/>
      <c r="KSW268" s="89"/>
      <c r="KSX268" s="89"/>
      <c r="KSY268" s="89"/>
      <c r="KSZ268" s="89"/>
      <c r="KTA268" s="89"/>
      <c r="KTB268" s="89"/>
      <c r="KTC268" s="89"/>
      <c r="KTD268" s="89"/>
      <c r="KTE268" s="89"/>
      <c r="KTF268" s="89"/>
      <c r="KTG268" s="89"/>
      <c r="KTH268" s="89"/>
      <c r="KTI268" s="89"/>
      <c r="KTJ268" s="89"/>
      <c r="KTK268" s="89"/>
      <c r="KTL268" s="89"/>
      <c r="KTM268" s="89"/>
      <c r="KTN268" s="89"/>
      <c r="KTO268" s="89"/>
      <c r="KTP268" s="89"/>
      <c r="KTQ268" s="89"/>
      <c r="KTR268" s="89"/>
      <c r="KTS268" s="89"/>
      <c r="KTT268" s="89"/>
      <c r="KTU268" s="89"/>
      <c r="KTV268" s="89"/>
      <c r="KTW268" s="89"/>
      <c r="KTZ268" s="89"/>
      <c r="KUC268" s="89"/>
      <c r="KUF268" s="89"/>
      <c r="KUI268" s="89"/>
      <c r="KUL268" s="89"/>
      <c r="KUX268" s="89"/>
      <c r="KVA268" s="89"/>
      <c r="KVD268" s="89"/>
      <c r="KVG268" s="89"/>
      <c r="KVM268" s="89"/>
      <c r="KVP268" s="89"/>
      <c r="KVV268" s="89"/>
      <c r="KVY268" s="89"/>
      <c r="KWB268" s="89"/>
      <c r="KWE268" s="89"/>
      <c r="KWK268" s="89"/>
      <c r="KWN268" s="89"/>
      <c r="KWT268" s="89"/>
      <c r="KWV268" s="89"/>
      <c r="KWW268" s="89"/>
      <c r="KWY268" s="89"/>
      <c r="KXB268" s="89"/>
      <c r="KXE268" s="89"/>
      <c r="KXP268" s="89"/>
      <c r="KXR268" s="89"/>
      <c r="KYD268" s="89"/>
      <c r="KYG268" s="89"/>
      <c r="KYO268" s="89"/>
      <c r="KZI268" s="89"/>
      <c r="KZK268" s="89"/>
      <c r="KZL268" s="89"/>
      <c r="KZM268" s="89"/>
      <c r="KZN268" s="89"/>
      <c r="KZO268" s="89"/>
      <c r="KZP268" s="89"/>
      <c r="LAH268" s="89"/>
      <c r="LAI268" s="89"/>
      <c r="LAL268" s="89"/>
      <c r="LAO268" s="89"/>
      <c r="LAQ268" s="89"/>
      <c r="LAS268" s="89"/>
      <c r="LAV268" s="89"/>
      <c r="LAY268" s="89"/>
      <c r="LBB268" s="89"/>
      <c r="LBH268" s="89"/>
      <c r="LBK268" s="89"/>
      <c r="LBN268" s="89"/>
      <c r="LBS268" s="89"/>
      <c r="LCG268" s="89"/>
      <c r="LCH268" s="89"/>
      <c r="LCI268" s="89"/>
      <c r="LCJ268" s="89"/>
      <c r="LCK268" s="89"/>
      <c r="LCL268" s="89"/>
      <c r="LCM268" s="89"/>
      <c r="LCN268" s="89"/>
      <c r="LCO268" s="89"/>
      <c r="LCP268" s="89"/>
      <c r="LCQ268" s="89"/>
      <c r="LCR268" s="89"/>
      <c r="LCS268" s="89"/>
      <c r="LCT268" s="89"/>
      <c r="LCU268" s="89"/>
      <c r="LCV268" s="89"/>
      <c r="LCW268" s="89"/>
      <c r="LCX268" s="89"/>
      <c r="LCY268" s="89"/>
      <c r="LCZ268" s="89"/>
      <c r="LDA268" s="89"/>
      <c r="LDB268" s="89"/>
      <c r="LDC268" s="89"/>
      <c r="LDD268" s="89"/>
      <c r="LDE268" s="89"/>
      <c r="LDF268" s="89"/>
      <c r="LDG268" s="89"/>
      <c r="LDH268" s="89"/>
      <c r="LDI268" s="89"/>
      <c r="LDJ268" s="89"/>
      <c r="LDK268" s="89"/>
      <c r="LDL268" s="89"/>
      <c r="LDM268" s="89"/>
      <c r="LDN268" s="89"/>
      <c r="LDO268" s="89"/>
      <c r="LDP268" s="89"/>
      <c r="LDQ268" s="89"/>
      <c r="LDR268" s="89"/>
      <c r="LDS268" s="89"/>
      <c r="LDV268" s="89"/>
      <c r="LDY268" s="89"/>
      <c r="LEB268" s="89"/>
      <c r="LEE268" s="89"/>
      <c r="LEH268" s="89"/>
      <c r="LET268" s="89"/>
      <c r="LEW268" s="89"/>
      <c r="LEZ268" s="89"/>
      <c r="LFC268" s="89"/>
      <c r="LFI268" s="89"/>
      <c r="LFL268" s="89"/>
      <c r="LFR268" s="89"/>
      <c r="LFU268" s="89"/>
      <c r="LFX268" s="89"/>
      <c r="LGA268" s="89"/>
      <c r="LGG268" s="89"/>
      <c r="LGJ268" s="89"/>
      <c r="LGP268" s="89"/>
      <c r="LGR268" s="89"/>
      <c r="LGS268" s="89"/>
      <c r="LGU268" s="89"/>
      <c r="LGX268" s="89"/>
      <c r="LHA268" s="89"/>
      <c r="LHL268" s="89"/>
      <c r="LHN268" s="89"/>
      <c r="LHZ268" s="89"/>
      <c r="LIC268" s="89"/>
      <c r="LIK268" s="89"/>
      <c r="LJE268" s="89"/>
      <c r="LJG268" s="89"/>
      <c r="LJH268" s="89"/>
      <c r="LJI268" s="89"/>
      <c r="LJJ268" s="89"/>
      <c r="LJK268" s="89"/>
      <c r="LJL268" s="89"/>
      <c r="LKD268" s="89"/>
      <c r="LKE268" s="89"/>
      <c r="LKH268" s="89"/>
      <c r="LKK268" s="89"/>
      <c r="LKM268" s="89"/>
      <c r="LKO268" s="89"/>
      <c r="LKR268" s="89"/>
      <c r="LKU268" s="89"/>
      <c r="LKX268" s="89"/>
      <c r="LLD268" s="89"/>
      <c r="LLG268" s="89"/>
      <c r="LLJ268" s="89"/>
      <c r="LLO268" s="89"/>
      <c r="LMC268" s="89"/>
      <c r="LMD268" s="89"/>
      <c r="LME268" s="89"/>
      <c r="LMF268" s="89"/>
      <c r="LMG268" s="89"/>
      <c r="LMH268" s="89"/>
      <c r="LMI268" s="89"/>
      <c r="LMJ268" s="89"/>
      <c r="LMK268" s="89"/>
      <c r="LML268" s="89"/>
      <c r="LMM268" s="89"/>
      <c r="LMN268" s="89"/>
      <c r="LMO268" s="89"/>
      <c r="LMP268" s="89"/>
      <c r="LMQ268" s="89"/>
      <c r="LMR268" s="89"/>
      <c r="LMS268" s="89"/>
      <c r="LMT268" s="89"/>
      <c r="LMU268" s="89"/>
      <c r="LMV268" s="89"/>
      <c r="LMW268" s="89"/>
      <c r="LMX268" s="89"/>
      <c r="LMY268" s="89"/>
      <c r="LMZ268" s="89"/>
      <c r="LNA268" s="89"/>
      <c r="LNB268" s="89"/>
      <c r="LNC268" s="89"/>
      <c r="LND268" s="89"/>
      <c r="LNE268" s="89"/>
      <c r="LNF268" s="89"/>
      <c r="LNG268" s="89"/>
      <c r="LNH268" s="89"/>
      <c r="LNI268" s="89"/>
      <c r="LNJ268" s="89"/>
      <c r="LNK268" s="89"/>
      <c r="LNL268" s="89"/>
      <c r="LNM268" s="89"/>
      <c r="LNN268" s="89"/>
      <c r="LNO268" s="89"/>
      <c r="LNR268" s="89"/>
      <c r="LNU268" s="89"/>
      <c r="LNX268" s="89"/>
      <c r="LOA268" s="89"/>
      <c r="LOD268" s="89"/>
      <c r="LOP268" s="89"/>
      <c r="LOS268" s="89"/>
      <c r="LOV268" s="89"/>
      <c r="LOY268" s="89"/>
      <c r="LPE268" s="89"/>
      <c r="LPH268" s="89"/>
      <c r="LPN268" s="89"/>
      <c r="LPQ268" s="89"/>
      <c r="LPT268" s="89"/>
      <c r="LPW268" s="89"/>
      <c r="LQC268" s="89"/>
      <c r="LQF268" s="89"/>
      <c r="LQL268" s="89"/>
      <c r="LQN268" s="89"/>
      <c r="LQO268" s="89"/>
      <c r="LQQ268" s="89"/>
      <c r="LQT268" s="89"/>
      <c r="LQW268" s="89"/>
      <c r="LRH268" s="89"/>
      <c r="LRJ268" s="89"/>
      <c r="LRV268" s="89"/>
      <c r="LRY268" s="89"/>
      <c r="LSG268" s="89"/>
      <c r="LTA268" s="89"/>
      <c r="LTC268" s="89"/>
      <c r="LTD268" s="89"/>
      <c r="LTE268" s="89"/>
      <c r="LTF268" s="89"/>
      <c r="LTG268" s="89"/>
      <c r="LTH268" s="89"/>
      <c r="LTZ268" s="89"/>
      <c r="LUA268" s="89"/>
      <c r="LUD268" s="89"/>
      <c r="LUG268" s="89"/>
      <c r="LUI268" s="89"/>
      <c r="LUK268" s="89"/>
      <c r="LUN268" s="89"/>
      <c r="LUQ268" s="89"/>
      <c r="LUT268" s="89"/>
      <c r="LUZ268" s="89"/>
      <c r="LVC268" s="89"/>
      <c r="LVF268" s="89"/>
      <c r="LVK268" s="89"/>
      <c r="LVY268" s="89"/>
      <c r="LVZ268" s="89"/>
      <c r="LWA268" s="89"/>
      <c r="LWB268" s="89"/>
      <c r="LWC268" s="89"/>
      <c r="LWD268" s="89"/>
      <c r="LWE268" s="89"/>
      <c r="LWF268" s="89"/>
      <c r="LWG268" s="89"/>
      <c r="LWH268" s="89"/>
      <c r="LWI268" s="89"/>
      <c r="LWJ268" s="89"/>
      <c r="LWK268" s="89"/>
      <c r="LWL268" s="89"/>
      <c r="LWM268" s="89"/>
      <c r="LWN268" s="89"/>
      <c r="LWO268" s="89"/>
      <c r="LWP268" s="89"/>
      <c r="LWQ268" s="89"/>
      <c r="LWR268" s="89"/>
      <c r="LWS268" s="89"/>
      <c r="LWT268" s="89"/>
      <c r="LWU268" s="89"/>
      <c r="LWV268" s="89"/>
      <c r="LWW268" s="89"/>
      <c r="LWX268" s="89"/>
      <c r="LWY268" s="89"/>
      <c r="LWZ268" s="89"/>
      <c r="LXA268" s="89"/>
      <c r="LXB268" s="89"/>
      <c r="LXC268" s="89"/>
      <c r="LXD268" s="89"/>
      <c r="LXE268" s="89"/>
      <c r="LXF268" s="89"/>
      <c r="LXG268" s="89"/>
      <c r="LXH268" s="89"/>
      <c r="LXI268" s="89"/>
      <c r="LXJ268" s="89"/>
      <c r="LXK268" s="89"/>
      <c r="LXN268" s="89"/>
      <c r="LXQ268" s="89"/>
      <c r="LXT268" s="89"/>
      <c r="LXW268" s="89"/>
      <c r="LXZ268" s="89"/>
      <c r="LYL268" s="89"/>
      <c r="LYO268" s="89"/>
      <c r="LYR268" s="89"/>
      <c r="LYU268" s="89"/>
      <c r="LZA268" s="89"/>
      <c r="LZD268" s="89"/>
      <c r="LZJ268" s="89"/>
      <c r="LZM268" s="89"/>
      <c r="LZP268" s="89"/>
      <c r="LZS268" s="89"/>
      <c r="LZY268" s="89"/>
      <c r="MAB268" s="89"/>
      <c r="MAH268" s="89"/>
      <c r="MAJ268" s="89"/>
      <c r="MAK268" s="89"/>
      <c r="MAM268" s="89"/>
      <c r="MAP268" s="89"/>
      <c r="MAS268" s="89"/>
      <c r="MBD268" s="89"/>
      <c r="MBF268" s="89"/>
      <c r="MBR268" s="89"/>
      <c r="MBU268" s="89"/>
      <c r="MCC268" s="89"/>
      <c r="MCW268" s="89"/>
      <c r="MCY268" s="89"/>
      <c r="MCZ268" s="89"/>
      <c r="MDA268" s="89"/>
      <c r="MDB268" s="89"/>
      <c r="MDC268" s="89"/>
      <c r="MDD268" s="89"/>
      <c r="MDV268" s="89"/>
      <c r="MDW268" s="89"/>
      <c r="MDZ268" s="89"/>
      <c r="MEC268" s="89"/>
      <c r="MEE268" s="89"/>
      <c r="MEG268" s="89"/>
      <c r="MEJ268" s="89"/>
      <c r="MEM268" s="89"/>
      <c r="MEP268" s="89"/>
      <c r="MEV268" s="89"/>
      <c r="MEY268" s="89"/>
      <c r="MFB268" s="89"/>
      <c r="MFG268" s="89"/>
      <c r="MFU268" s="89"/>
      <c r="MFV268" s="89"/>
      <c r="MFW268" s="89"/>
      <c r="MFX268" s="89"/>
      <c r="MFY268" s="89"/>
      <c r="MFZ268" s="89"/>
      <c r="MGA268" s="89"/>
      <c r="MGB268" s="89"/>
      <c r="MGC268" s="89"/>
      <c r="MGD268" s="89"/>
      <c r="MGE268" s="89"/>
      <c r="MGF268" s="89"/>
      <c r="MGG268" s="89"/>
      <c r="MGH268" s="89"/>
      <c r="MGI268" s="89"/>
      <c r="MGJ268" s="89"/>
      <c r="MGK268" s="89"/>
      <c r="MGL268" s="89"/>
      <c r="MGM268" s="89"/>
      <c r="MGN268" s="89"/>
      <c r="MGO268" s="89"/>
      <c r="MGP268" s="89"/>
      <c r="MGQ268" s="89"/>
      <c r="MGR268" s="89"/>
      <c r="MGS268" s="89"/>
      <c r="MGT268" s="89"/>
      <c r="MGU268" s="89"/>
      <c r="MGV268" s="89"/>
      <c r="MGW268" s="89"/>
      <c r="MGX268" s="89"/>
      <c r="MGY268" s="89"/>
      <c r="MGZ268" s="89"/>
      <c r="MHA268" s="89"/>
      <c r="MHB268" s="89"/>
      <c r="MHC268" s="89"/>
      <c r="MHD268" s="89"/>
      <c r="MHE268" s="89"/>
      <c r="MHF268" s="89"/>
      <c r="MHG268" s="89"/>
      <c r="MHJ268" s="89"/>
      <c r="MHM268" s="89"/>
      <c r="MHP268" s="89"/>
      <c r="MHS268" s="89"/>
      <c r="MHV268" s="89"/>
      <c r="MIH268" s="89"/>
      <c r="MIK268" s="89"/>
      <c r="MIN268" s="89"/>
      <c r="MIQ268" s="89"/>
      <c r="MIW268" s="89"/>
      <c r="MIZ268" s="89"/>
      <c r="MJF268" s="89"/>
      <c r="MJI268" s="89"/>
      <c r="MJL268" s="89"/>
      <c r="MJO268" s="89"/>
      <c r="MJU268" s="89"/>
      <c r="MJX268" s="89"/>
      <c r="MKD268" s="89"/>
      <c r="MKF268" s="89"/>
      <c r="MKG268" s="89"/>
      <c r="MKI268" s="89"/>
      <c r="MKL268" s="89"/>
      <c r="MKO268" s="89"/>
      <c r="MKZ268" s="89"/>
      <c r="MLB268" s="89"/>
      <c r="MLN268" s="89"/>
      <c r="MLQ268" s="89"/>
      <c r="MLY268" s="89"/>
      <c r="MMS268" s="89"/>
      <c r="MMU268" s="89"/>
      <c r="MMV268" s="89"/>
      <c r="MMW268" s="89"/>
      <c r="MMX268" s="89"/>
      <c r="MMY268" s="89"/>
      <c r="MMZ268" s="89"/>
      <c r="MNR268" s="89"/>
      <c r="MNS268" s="89"/>
      <c r="MNV268" s="89"/>
      <c r="MNY268" s="89"/>
      <c r="MOA268" s="89"/>
      <c r="MOC268" s="89"/>
      <c r="MOF268" s="89"/>
      <c r="MOI268" s="89"/>
      <c r="MOL268" s="89"/>
      <c r="MOR268" s="89"/>
      <c r="MOU268" s="89"/>
      <c r="MOX268" s="89"/>
      <c r="MPC268" s="89"/>
      <c r="MPQ268" s="89"/>
      <c r="MPR268" s="89"/>
      <c r="MPS268" s="89"/>
      <c r="MPT268" s="89"/>
      <c r="MPU268" s="89"/>
      <c r="MPV268" s="89"/>
      <c r="MPW268" s="89"/>
      <c r="MPX268" s="89"/>
      <c r="MPY268" s="89"/>
      <c r="MPZ268" s="89"/>
      <c r="MQA268" s="89"/>
      <c r="MQB268" s="89"/>
      <c r="MQC268" s="89"/>
      <c r="MQD268" s="89"/>
      <c r="MQE268" s="89"/>
      <c r="MQF268" s="89"/>
      <c r="MQG268" s="89"/>
      <c r="MQH268" s="89"/>
      <c r="MQI268" s="89"/>
      <c r="MQJ268" s="89"/>
      <c r="MQK268" s="89"/>
      <c r="MQL268" s="89"/>
      <c r="MQM268" s="89"/>
      <c r="MQN268" s="89"/>
      <c r="MQO268" s="89"/>
      <c r="MQP268" s="89"/>
      <c r="MQQ268" s="89"/>
      <c r="MQR268" s="89"/>
      <c r="MQS268" s="89"/>
      <c r="MQT268" s="89"/>
      <c r="MQU268" s="89"/>
      <c r="MQV268" s="89"/>
      <c r="MQW268" s="89"/>
      <c r="MQX268" s="89"/>
      <c r="MQY268" s="89"/>
      <c r="MQZ268" s="89"/>
      <c r="MRA268" s="89"/>
      <c r="MRB268" s="89"/>
      <c r="MRC268" s="89"/>
      <c r="MRF268" s="89"/>
      <c r="MRI268" s="89"/>
      <c r="MRL268" s="89"/>
      <c r="MRO268" s="89"/>
      <c r="MRR268" s="89"/>
      <c r="MSD268" s="89"/>
      <c r="MSG268" s="89"/>
      <c r="MSJ268" s="89"/>
      <c r="MSM268" s="89"/>
      <c r="MSS268" s="89"/>
      <c r="MSV268" s="89"/>
      <c r="MTB268" s="89"/>
      <c r="MTE268" s="89"/>
      <c r="MTH268" s="89"/>
      <c r="MTK268" s="89"/>
      <c r="MTQ268" s="89"/>
      <c r="MTT268" s="89"/>
      <c r="MTZ268" s="89"/>
      <c r="MUB268" s="89"/>
      <c r="MUC268" s="89"/>
      <c r="MUE268" s="89"/>
      <c r="MUH268" s="89"/>
      <c r="MUK268" s="89"/>
      <c r="MUV268" s="89"/>
      <c r="MUX268" s="89"/>
      <c r="MVJ268" s="89"/>
      <c r="MVM268" s="89"/>
      <c r="MVU268" s="89"/>
      <c r="MWO268" s="89"/>
      <c r="MWQ268" s="89"/>
      <c r="MWR268" s="89"/>
      <c r="MWS268" s="89"/>
      <c r="MWT268" s="89"/>
      <c r="MWU268" s="89"/>
      <c r="MWV268" s="89"/>
      <c r="MXN268" s="89"/>
      <c r="MXO268" s="89"/>
      <c r="MXR268" s="89"/>
      <c r="MXU268" s="89"/>
      <c r="MXW268" s="89"/>
      <c r="MXY268" s="89"/>
      <c r="MYB268" s="89"/>
      <c r="MYE268" s="89"/>
      <c r="MYH268" s="89"/>
      <c r="MYN268" s="89"/>
      <c r="MYQ268" s="89"/>
      <c r="MYT268" s="89"/>
      <c r="MYY268" s="89"/>
      <c r="MZM268" s="89"/>
      <c r="MZN268" s="89"/>
      <c r="MZO268" s="89"/>
      <c r="MZP268" s="89"/>
      <c r="MZQ268" s="89"/>
      <c r="MZR268" s="89"/>
      <c r="MZS268" s="89"/>
      <c r="MZT268" s="89"/>
      <c r="MZU268" s="89"/>
      <c r="MZV268" s="89"/>
      <c r="MZW268" s="89"/>
      <c r="MZX268" s="89"/>
      <c r="MZY268" s="89"/>
      <c r="MZZ268" s="89"/>
      <c r="NAA268" s="89"/>
      <c r="NAB268" s="89"/>
      <c r="NAC268" s="89"/>
      <c r="NAD268" s="89"/>
      <c r="NAE268" s="89"/>
      <c r="NAF268" s="89"/>
      <c r="NAG268" s="89"/>
      <c r="NAH268" s="89"/>
      <c r="NAI268" s="89"/>
      <c r="NAJ268" s="89"/>
      <c r="NAK268" s="89"/>
      <c r="NAL268" s="89"/>
      <c r="NAM268" s="89"/>
      <c r="NAN268" s="89"/>
      <c r="NAO268" s="89"/>
      <c r="NAP268" s="89"/>
      <c r="NAQ268" s="89"/>
      <c r="NAR268" s="89"/>
      <c r="NAS268" s="89"/>
      <c r="NAT268" s="89"/>
      <c r="NAU268" s="89"/>
      <c r="NAV268" s="89"/>
      <c r="NAW268" s="89"/>
      <c r="NAX268" s="89"/>
      <c r="NAY268" s="89"/>
      <c r="NBB268" s="89"/>
      <c r="NBE268" s="89"/>
      <c r="NBH268" s="89"/>
      <c r="NBK268" s="89"/>
      <c r="NBN268" s="89"/>
      <c r="NBZ268" s="89"/>
      <c r="NCC268" s="89"/>
      <c r="NCF268" s="89"/>
      <c r="NCI268" s="89"/>
      <c r="NCO268" s="89"/>
      <c r="NCR268" s="89"/>
      <c r="NCX268" s="89"/>
      <c r="NDA268" s="89"/>
      <c r="NDD268" s="89"/>
      <c r="NDG268" s="89"/>
      <c r="NDM268" s="89"/>
      <c r="NDP268" s="89"/>
      <c r="NDV268" s="89"/>
      <c r="NDX268" s="89"/>
      <c r="NDY268" s="89"/>
      <c r="NEA268" s="89"/>
      <c r="NED268" s="89"/>
      <c r="NEG268" s="89"/>
      <c r="NER268" s="89"/>
      <c r="NET268" s="89"/>
      <c r="NFF268" s="89"/>
      <c r="NFI268" s="89"/>
      <c r="NFQ268" s="89"/>
      <c r="NGK268" s="89"/>
      <c r="NGM268" s="89"/>
      <c r="NGN268" s="89"/>
      <c r="NGO268" s="89"/>
      <c r="NGP268" s="89"/>
      <c r="NGQ268" s="89"/>
      <c r="NGR268" s="89"/>
      <c r="NHJ268" s="89"/>
      <c r="NHK268" s="89"/>
      <c r="NHN268" s="89"/>
      <c r="NHQ268" s="89"/>
      <c r="NHS268" s="89"/>
      <c r="NHU268" s="89"/>
      <c r="NHX268" s="89"/>
      <c r="NIA268" s="89"/>
      <c r="NID268" s="89"/>
      <c r="NIJ268" s="89"/>
      <c r="NIM268" s="89"/>
      <c r="NIP268" s="89"/>
      <c r="NIU268" s="89"/>
      <c r="NJI268" s="89"/>
      <c r="NJJ268" s="89"/>
      <c r="NJK268" s="89"/>
      <c r="NJL268" s="89"/>
      <c r="NJM268" s="89"/>
      <c r="NJN268" s="89"/>
      <c r="NJO268" s="89"/>
      <c r="NJP268" s="89"/>
      <c r="NJQ268" s="89"/>
      <c r="NJR268" s="89"/>
      <c r="NJS268" s="89"/>
      <c r="NJT268" s="89"/>
      <c r="NJU268" s="89"/>
      <c r="NJV268" s="89"/>
      <c r="NJW268" s="89"/>
      <c r="NJX268" s="89"/>
      <c r="NJY268" s="89"/>
      <c r="NJZ268" s="89"/>
      <c r="NKA268" s="89"/>
      <c r="NKB268" s="89"/>
      <c r="NKC268" s="89"/>
      <c r="NKD268" s="89"/>
      <c r="NKE268" s="89"/>
      <c r="NKF268" s="89"/>
      <c r="NKG268" s="89"/>
      <c r="NKH268" s="89"/>
      <c r="NKI268" s="89"/>
      <c r="NKJ268" s="89"/>
      <c r="NKK268" s="89"/>
      <c r="NKL268" s="89"/>
      <c r="NKM268" s="89"/>
      <c r="NKN268" s="89"/>
      <c r="NKO268" s="89"/>
      <c r="NKP268" s="89"/>
      <c r="NKQ268" s="89"/>
      <c r="NKR268" s="89"/>
      <c r="NKS268" s="89"/>
      <c r="NKT268" s="89"/>
      <c r="NKU268" s="89"/>
      <c r="NKX268" s="89"/>
      <c r="NLA268" s="89"/>
      <c r="NLD268" s="89"/>
      <c r="NLG268" s="89"/>
      <c r="NLJ268" s="89"/>
      <c r="NLV268" s="89"/>
      <c r="NLY268" s="89"/>
      <c r="NMB268" s="89"/>
      <c r="NME268" s="89"/>
      <c r="NMK268" s="89"/>
      <c r="NMN268" s="89"/>
      <c r="NMT268" s="89"/>
      <c r="NMW268" s="89"/>
      <c r="NMZ268" s="89"/>
      <c r="NNC268" s="89"/>
      <c r="NNI268" s="89"/>
      <c r="NNL268" s="89"/>
      <c r="NNR268" s="89"/>
      <c r="NNT268" s="89"/>
      <c r="NNU268" s="89"/>
      <c r="NNW268" s="89"/>
      <c r="NNZ268" s="89"/>
      <c r="NOC268" s="89"/>
      <c r="NON268" s="89"/>
      <c r="NOP268" s="89"/>
      <c r="NPB268" s="89"/>
      <c r="NPE268" s="89"/>
      <c r="NPM268" s="89"/>
      <c r="NQG268" s="89"/>
      <c r="NQI268" s="89"/>
      <c r="NQJ268" s="89"/>
      <c r="NQK268" s="89"/>
      <c r="NQL268" s="89"/>
      <c r="NQM268" s="89"/>
      <c r="NQN268" s="89"/>
      <c r="NRF268" s="89"/>
      <c r="NRG268" s="89"/>
      <c r="NRJ268" s="89"/>
      <c r="NRM268" s="89"/>
      <c r="NRO268" s="89"/>
      <c r="NRQ268" s="89"/>
      <c r="NRT268" s="89"/>
      <c r="NRW268" s="89"/>
      <c r="NRZ268" s="89"/>
      <c r="NSF268" s="89"/>
      <c r="NSI268" s="89"/>
      <c r="NSL268" s="89"/>
      <c r="NSQ268" s="89"/>
      <c r="NTE268" s="89"/>
      <c r="NTF268" s="89"/>
      <c r="NTG268" s="89"/>
      <c r="NTH268" s="89"/>
      <c r="NTI268" s="89"/>
      <c r="NTJ268" s="89"/>
      <c r="NTK268" s="89"/>
      <c r="NTL268" s="89"/>
      <c r="NTM268" s="89"/>
      <c r="NTN268" s="89"/>
      <c r="NTO268" s="89"/>
      <c r="NTP268" s="89"/>
      <c r="NTQ268" s="89"/>
      <c r="NTR268" s="89"/>
      <c r="NTS268" s="89"/>
      <c r="NTT268" s="89"/>
      <c r="NTU268" s="89"/>
      <c r="NTV268" s="89"/>
      <c r="NTW268" s="89"/>
      <c r="NTX268" s="89"/>
      <c r="NTY268" s="89"/>
      <c r="NTZ268" s="89"/>
      <c r="NUA268" s="89"/>
      <c r="NUB268" s="89"/>
      <c r="NUC268" s="89"/>
      <c r="NUD268" s="89"/>
      <c r="NUE268" s="89"/>
      <c r="NUF268" s="89"/>
      <c r="NUG268" s="89"/>
      <c r="NUH268" s="89"/>
      <c r="NUI268" s="89"/>
      <c r="NUJ268" s="89"/>
      <c r="NUK268" s="89"/>
      <c r="NUL268" s="89"/>
      <c r="NUM268" s="89"/>
      <c r="NUN268" s="89"/>
      <c r="NUO268" s="89"/>
      <c r="NUP268" s="89"/>
      <c r="NUQ268" s="89"/>
      <c r="NUT268" s="89"/>
      <c r="NUW268" s="89"/>
      <c r="NUZ268" s="89"/>
      <c r="NVC268" s="89"/>
      <c r="NVF268" s="89"/>
      <c r="NVR268" s="89"/>
      <c r="NVU268" s="89"/>
      <c r="NVX268" s="89"/>
      <c r="NWA268" s="89"/>
      <c r="NWG268" s="89"/>
      <c r="NWJ268" s="89"/>
      <c r="NWP268" s="89"/>
      <c r="NWS268" s="89"/>
      <c r="NWV268" s="89"/>
      <c r="NWY268" s="89"/>
      <c r="NXE268" s="89"/>
      <c r="NXH268" s="89"/>
      <c r="NXN268" s="89"/>
      <c r="NXP268" s="89"/>
      <c r="NXQ268" s="89"/>
      <c r="NXS268" s="89"/>
      <c r="NXV268" s="89"/>
      <c r="NXY268" s="89"/>
      <c r="NYJ268" s="89"/>
      <c r="NYL268" s="89"/>
      <c r="NYX268" s="89"/>
      <c r="NZA268" s="89"/>
      <c r="NZI268" s="89"/>
      <c r="OAC268" s="89"/>
      <c r="OAE268" s="89"/>
      <c r="OAF268" s="89"/>
      <c r="OAG268" s="89"/>
      <c r="OAH268" s="89"/>
      <c r="OAI268" s="89"/>
      <c r="OAJ268" s="89"/>
      <c r="OBB268" s="89"/>
      <c r="OBC268" s="89"/>
      <c r="OBF268" s="89"/>
      <c r="OBI268" s="89"/>
      <c r="OBK268" s="89"/>
      <c r="OBM268" s="89"/>
      <c r="OBP268" s="89"/>
      <c r="OBS268" s="89"/>
      <c r="OBV268" s="89"/>
      <c r="OCB268" s="89"/>
      <c r="OCE268" s="89"/>
      <c r="OCH268" s="89"/>
      <c r="OCM268" s="89"/>
      <c r="ODA268" s="89"/>
      <c r="ODB268" s="89"/>
      <c r="ODC268" s="89"/>
      <c r="ODD268" s="89"/>
      <c r="ODE268" s="89"/>
      <c r="ODF268" s="89"/>
      <c r="ODG268" s="89"/>
      <c r="ODH268" s="89"/>
      <c r="ODI268" s="89"/>
      <c r="ODJ268" s="89"/>
      <c r="ODK268" s="89"/>
      <c r="ODL268" s="89"/>
      <c r="ODM268" s="89"/>
      <c r="ODN268" s="89"/>
      <c r="ODO268" s="89"/>
      <c r="ODP268" s="89"/>
      <c r="ODQ268" s="89"/>
      <c r="ODR268" s="89"/>
      <c r="ODS268" s="89"/>
      <c r="ODT268" s="89"/>
      <c r="ODU268" s="89"/>
      <c r="ODV268" s="89"/>
      <c r="ODW268" s="89"/>
      <c r="ODX268" s="89"/>
      <c r="ODY268" s="89"/>
      <c r="ODZ268" s="89"/>
      <c r="OEA268" s="89"/>
      <c r="OEB268" s="89"/>
      <c r="OEC268" s="89"/>
      <c r="OED268" s="89"/>
      <c r="OEE268" s="89"/>
      <c r="OEF268" s="89"/>
      <c r="OEG268" s="89"/>
      <c r="OEH268" s="89"/>
      <c r="OEI268" s="89"/>
      <c r="OEJ268" s="89"/>
      <c r="OEK268" s="89"/>
      <c r="OEL268" s="89"/>
      <c r="OEM268" s="89"/>
      <c r="OEP268" s="89"/>
      <c r="OES268" s="89"/>
      <c r="OEV268" s="89"/>
      <c r="OEY268" s="89"/>
      <c r="OFB268" s="89"/>
      <c r="OFN268" s="89"/>
      <c r="OFQ268" s="89"/>
      <c r="OFT268" s="89"/>
      <c r="OFW268" s="89"/>
      <c r="OGC268" s="89"/>
      <c r="OGF268" s="89"/>
      <c r="OGL268" s="89"/>
      <c r="OGO268" s="89"/>
      <c r="OGR268" s="89"/>
      <c r="OGU268" s="89"/>
      <c r="OHA268" s="89"/>
      <c r="OHD268" s="89"/>
      <c r="OHJ268" s="89"/>
      <c r="OHL268" s="89"/>
      <c r="OHM268" s="89"/>
      <c r="OHO268" s="89"/>
      <c r="OHR268" s="89"/>
      <c r="OHU268" s="89"/>
      <c r="OIF268" s="89"/>
      <c r="OIH268" s="89"/>
      <c r="OIT268" s="89"/>
      <c r="OIW268" s="89"/>
      <c r="OJE268" s="89"/>
      <c r="OJY268" s="89"/>
      <c r="OKA268" s="89"/>
      <c r="OKB268" s="89"/>
      <c r="OKC268" s="89"/>
      <c r="OKD268" s="89"/>
      <c r="OKE268" s="89"/>
      <c r="OKF268" s="89"/>
      <c r="OKX268" s="89"/>
      <c r="OKY268" s="89"/>
      <c r="OLB268" s="89"/>
      <c r="OLE268" s="89"/>
      <c r="OLG268" s="89"/>
      <c r="OLI268" s="89"/>
      <c r="OLL268" s="89"/>
      <c r="OLO268" s="89"/>
      <c r="OLR268" s="89"/>
      <c r="OLX268" s="89"/>
      <c r="OMA268" s="89"/>
      <c r="OMD268" s="89"/>
      <c r="OMI268" s="89"/>
      <c r="OMW268" s="89"/>
      <c r="OMX268" s="89"/>
      <c r="OMY268" s="89"/>
      <c r="OMZ268" s="89"/>
      <c r="ONA268" s="89"/>
      <c r="ONB268" s="89"/>
      <c r="ONC268" s="89"/>
      <c r="OND268" s="89"/>
      <c r="ONE268" s="89"/>
      <c r="ONF268" s="89"/>
      <c r="ONG268" s="89"/>
      <c r="ONH268" s="89"/>
      <c r="ONI268" s="89"/>
      <c r="ONJ268" s="89"/>
      <c r="ONK268" s="89"/>
      <c r="ONL268" s="89"/>
      <c r="ONM268" s="89"/>
      <c r="ONN268" s="89"/>
      <c r="ONO268" s="89"/>
      <c r="ONP268" s="89"/>
      <c r="ONQ268" s="89"/>
      <c r="ONR268" s="89"/>
      <c r="ONS268" s="89"/>
      <c r="ONT268" s="89"/>
      <c r="ONU268" s="89"/>
      <c r="ONV268" s="89"/>
      <c r="ONW268" s="89"/>
      <c r="ONX268" s="89"/>
      <c r="ONY268" s="89"/>
      <c r="ONZ268" s="89"/>
      <c r="OOA268" s="89"/>
      <c r="OOB268" s="89"/>
      <c r="OOC268" s="89"/>
      <c r="OOD268" s="89"/>
      <c r="OOE268" s="89"/>
      <c r="OOF268" s="89"/>
      <c r="OOG268" s="89"/>
      <c r="OOH268" s="89"/>
      <c r="OOI268" s="89"/>
      <c r="OOL268" s="89"/>
      <c r="OOO268" s="89"/>
      <c r="OOR268" s="89"/>
      <c r="OOU268" s="89"/>
      <c r="OOX268" s="89"/>
      <c r="OPJ268" s="89"/>
      <c r="OPM268" s="89"/>
      <c r="OPP268" s="89"/>
      <c r="OPS268" s="89"/>
      <c r="OPY268" s="89"/>
      <c r="OQB268" s="89"/>
      <c r="OQH268" s="89"/>
      <c r="OQK268" s="89"/>
      <c r="OQN268" s="89"/>
      <c r="OQQ268" s="89"/>
      <c r="OQW268" s="89"/>
      <c r="OQZ268" s="89"/>
      <c r="ORF268" s="89"/>
      <c r="ORH268" s="89"/>
      <c r="ORI268" s="89"/>
      <c r="ORK268" s="89"/>
      <c r="ORN268" s="89"/>
      <c r="ORQ268" s="89"/>
      <c r="OSB268" s="89"/>
      <c r="OSD268" s="89"/>
      <c r="OSP268" s="89"/>
      <c r="OSS268" s="89"/>
      <c r="OTA268" s="89"/>
      <c r="OTU268" s="89"/>
      <c r="OTW268" s="89"/>
      <c r="OTX268" s="89"/>
      <c r="OTY268" s="89"/>
      <c r="OTZ268" s="89"/>
      <c r="OUA268" s="89"/>
      <c r="OUB268" s="89"/>
      <c r="OUT268" s="89"/>
      <c r="OUU268" s="89"/>
      <c r="OUX268" s="89"/>
      <c r="OVA268" s="89"/>
      <c r="OVC268" s="89"/>
      <c r="OVE268" s="89"/>
      <c r="OVH268" s="89"/>
      <c r="OVK268" s="89"/>
      <c r="OVN268" s="89"/>
      <c r="OVT268" s="89"/>
      <c r="OVW268" s="89"/>
      <c r="OVZ268" s="89"/>
      <c r="OWE268" s="89"/>
      <c r="OWS268" s="89"/>
      <c r="OWT268" s="89"/>
      <c r="OWU268" s="89"/>
      <c r="OWV268" s="89"/>
      <c r="OWW268" s="89"/>
      <c r="OWX268" s="89"/>
      <c r="OWY268" s="89"/>
      <c r="OWZ268" s="89"/>
      <c r="OXA268" s="89"/>
      <c r="OXB268" s="89"/>
      <c r="OXC268" s="89"/>
      <c r="OXD268" s="89"/>
      <c r="OXE268" s="89"/>
      <c r="OXF268" s="89"/>
      <c r="OXG268" s="89"/>
      <c r="OXH268" s="89"/>
      <c r="OXI268" s="89"/>
      <c r="OXJ268" s="89"/>
      <c r="OXK268" s="89"/>
      <c r="OXL268" s="89"/>
      <c r="OXM268" s="89"/>
      <c r="OXN268" s="89"/>
      <c r="OXO268" s="89"/>
      <c r="OXP268" s="89"/>
      <c r="OXQ268" s="89"/>
      <c r="OXR268" s="89"/>
      <c r="OXS268" s="89"/>
      <c r="OXT268" s="89"/>
      <c r="OXU268" s="89"/>
      <c r="OXV268" s="89"/>
      <c r="OXW268" s="89"/>
      <c r="OXX268" s="89"/>
      <c r="OXY268" s="89"/>
      <c r="OXZ268" s="89"/>
      <c r="OYA268" s="89"/>
      <c r="OYB268" s="89"/>
      <c r="OYC268" s="89"/>
      <c r="OYD268" s="89"/>
      <c r="OYE268" s="89"/>
      <c r="OYH268" s="89"/>
      <c r="OYK268" s="89"/>
      <c r="OYN268" s="89"/>
      <c r="OYQ268" s="89"/>
      <c r="OYT268" s="89"/>
      <c r="OZF268" s="89"/>
      <c r="OZI268" s="89"/>
      <c r="OZL268" s="89"/>
      <c r="OZO268" s="89"/>
      <c r="OZU268" s="89"/>
      <c r="OZX268" s="89"/>
      <c r="PAD268" s="89"/>
      <c r="PAG268" s="89"/>
      <c r="PAJ268" s="89"/>
      <c r="PAM268" s="89"/>
      <c r="PAS268" s="89"/>
      <c r="PAV268" s="89"/>
      <c r="PBB268" s="89"/>
      <c r="PBD268" s="89"/>
      <c r="PBE268" s="89"/>
      <c r="PBG268" s="89"/>
      <c r="PBJ268" s="89"/>
      <c r="PBM268" s="89"/>
      <c r="PBX268" s="89"/>
      <c r="PBZ268" s="89"/>
      <c r="PCL268" s="89"/>
      <c r="PCO268" s="89"/>
      <c r="PCW268" s="89"/>
      <c r="PDQ268" s="89"/>
      <c r="PDS268" s="89"/>
      <c r="PDT268" s="89"/>
      <c r="PDU268" s="89"/>
      <c r="PDV268" s="89"/>
      <c r="PDW268" s="89"/>
      <c r="PDX268" s="89"/>
      <c r="PEP268" s="89"/>
      <c r="PEQ268" s="89"/>
      <c r="PET268" s="89"/>
      <c r="PEW268" s="89"/>
      <c r="PEY268" s="89"/>
      <c r="PFA268" s="89"/>
      <c r="PFD268" s="89"/>
      <c r="PFG268" s="89"/>
      <c r="PFJ268" s="89"/>
      <c r="PFP268" s="89"/>
      <c r="PFS268" s="89"/>
      <c r="PFV268" s="89"/>
      <c r="PGA268" s="89"/>
      <c r="PGO268" s="89"/>
      <c r="PGP268" s="89"/>
      <c r="PGQ268" s="89"/>
      <c r="PGR268" s="89"/>
      <c r="PGS268" s="89"/>
      <c r="PGT268" s="89"/>
      <c r="PGU268" s="89"/>
      <c r="PGV268" s="89"/>
      <c r="PGW268" s="89"/>
      <c r="PGX268" s="89"/>
      <c r="PGY268" s="89"/>
      <c r="PGZ268" s="89"/>
      <c r="PHA268" s="89"/>
      <c r="PHB268" s="89"/>
      <c r="PHC268" s="89"/>
      <c r="PHD268" s="89"/>
      <c r="PHE268" s="89"/>
      <c r="PHF268" s="89"/>
      <c r="PHG268" s="89"/>
      <c r="PHH268" s="89"/>
      <c r="PHI268" s="89"/>
      <c r="PHJ268" s="89"/>
      <c r="PHK268" s="89"/>
      <c r="PHL268" s="89"/>
      <c r="PHM268" s="89"/>
      <c r="PHN268" s="89"/>
      <c r="PHO268" s="89"/>
      <c r="PHP268" s="89"/>
      <c r="PHQ268" s="89"/>
      <c r="PHR268" s="89"/>
      <c r="PHS268" s="89"/>
      <c r="PHT268" s="89"/>
      <c r="PHU268" s="89"/>
      <c r="PHV268" s="89"/>
      <c r="PHW268" s="89"/>
      <c r="PHX268" s="89"/>
      <c r="PHY268" s="89"/>
      <c r="PHZ268" s="89"/>
      <c r="PIA268" s="89"/>
      <c r="PID268" s="89"/>
      <c r="PIG268" s="89"/>
      <c r="PIJ268" s="89"/>
      <c r="PIM268" s="89"/>
      <c r="PIP268" s="89"/>
      <c r="PJB268" s="89"/>
      <c r="PJE268" s="89"/>
      <c r="PJH268" s="89"/>
      <c r="PJK268" s="89"/>
      <c r="PJQ268" s="89"/>
      <c r="PJT268" s="89"/>
      <c r="PJZ268" s="89"/>
      <c r="PKC268" s="89"/>
      <c r="PKF268" s="89"/>
      <c r="PKI268" s="89"/>
      <c r="PKO268" s="89"/>
      <c r="PKR268" s="89"/>
      <c r="PKX268" s="89"/>
      <c r="PKZ268" s="89"/>
      <c r="PLA268" s="89"/>
      <c r="PLC268" s="89"/>
      <c r="PLF268" s="89"/>
      <c r="PLI268" s="89"/>
      <c r="PLT268" s="89"/>
      <c r="PLV268" s="89"/>
      <c r="PMH268" s="89"/>
      <c r="PMK268" s="89"/>
      <c r="PMS268" s="89"/>
      <c r="PNM268" s="89"/>
      <c r="PNO268" s="89"/>
      <c r="PNP268" s="89"/>
      <c r="PNQ268" s="89"/>
      <c r="PNR268" s="89"/>
      <c r="PNS268" s="89"/>
      <c r="PNT268" s="89"/>
      <c r="POL268" s="89"/>
      <c r="POM268" s="89"/>
      <c r="POP268" s="89"/>
      <c r="POS268" s="89"/>
      <c r="POU268" s="89"/>
      <c r="POW268" s="89"/>
      <c r="POZ268" s="89"/>
      <c r="PPC268" s="89"/>
      <c r="PPF268" s="89"/>
      <c r="PPL268" s="89"/>
      <c r="PPO268" s="89"/>
      <c r="PPR268" s="89"/>
      <c r="PPW268" s="89"/>
      <c r="PQK268" s="89"/>
      <c r="PQL268" s="89"/>
      <c r="PQM268" s="89"/>
      <c r="PQN268" s="89"/>
      <c r="PQO268" s="89"/>
      <c r="PQP268" s="89"/>
      <c r="PQQ268" s="89"/>
      <c r="PQR268" s="89"/>
      <c r="PQS268" s="89"/>
      <c r="PQT268" s="89"/>
      <c r="PQU268" s="89"/>
      <c r="PQV268" s="89"/>
      <c r="PQW268" s="89"/>
      <c r="PQX268" s="89"/>
      <c r="PQY268" s="89"/>
      <c r="PQZ268" s="89"/>
      <c r="PRA268" s="89"/>
      <c r="PRB268" s="89"/>
      <c r="PRC268" s="89"/>
      <c r="PRD268" s="89"/>
      <c r="PRE268" s="89"/>
      <c r="PRF268" s="89"/>
      <c r="PRG268" s="89"/>
      <c r="PRH268" s="89"/>
      <c r="PRI268" s="89"/>
      <c r="PRJ268" s="89"/>
      <c r="PRK268" s="89"/>
      <c r="PRL268" s="89"/>
      <c r="PRM268" s="89"/>
      <c r="PRN268" s="89"/>
      <c r="PRO268" s="89"/>
      <c r="PRP268" s="89"/>
      <c r="PRQ268" s="89"/>
      <c r="PRR268" s="89"/>
      <c r="PRS268" s="89"/>
      <c r="PRT268" s="89"/>
      <c r="PRU268" s="89"/>
      <c r="PRV268" s="89"/>
      <c r="PRW268" s="89"/>
      <c r="PRZ268" s="89"/>
      <c r="PSC268" s="89"/>
      <c r="PSF268" s="89"/>
      <c r="PSI268" s="89"/>
      <c r="PSL268" s="89"/>
      <c r="PSX268" s="89"/>
      <c r="PTA268" s="89"/>
      <c r="PTD268" s="89"/>
      <c r="PTG268" s="89"/>
      <c r="PTM268" s="89"/>
      <c r="PTP268" s="89"/>
      <c r="PTV268" s="89"/>
      <c r="PTY268" s="89"/>
      <c r="PUB268" s="89"/>
      <c r="PUE268" s="89"/>
      <c r="PUK268" s="89"/>
      <c r="PUN268" s="89"/>
      <c r="PUT268" s="89"/>
      <c r="PUV268" s="89"/>
      <c r="PUW268" s="89"/>
      <c r="PUY268" s="89"/>
      <c r="PVB268" s="89"/>
      <c r="PVE268" s="89"/>
      <c r="PVP268" s="89"/>
      <c r="PVR268" s="89"/>
      <c r="PWD268" s="89"/>
      <c r="PWG268" s="89"/>
      <c r="PWO268" s="89"/>
      <c r="PXI268" s="89"/>
      <c r="PXK268" s="89"/>
      <c r="PXL268" s="89"/>
      <c r="PXM268" s="89"/>
      <c r="PXN268" s="89"/>
      <c r="PXO268" s="89"/>
      <c r="PXP268" s="89"/>
      <c r="PYH268" s="89"/>
      <c r="PYI268" s="89"/>
      <c r="PYL268" s="89"/>
      <c r="PYO268" s="89"/>
      <c r="PYQ268" s="89"/>
      <c r="PYS268" s="89"/>
      <c r="PYV268" s="89"/>
      <c r="PYY268" s="89"/>
      <c r="PZB268" s="89"/>
      <c r="PZH268" s="89"/>
      <c r="PZK268" s="89"/>
      <c r="PZN268" s="89"/>
      <c r="PZS268" s="89"/>
      <c r="QAG268" s="89"/>
      <c r="QAH268" s="89"/>
      <c r="QAI268" s="89"/>
      <c r="QAJ268" s="89"/>
      <c r="QAK268" s="89"/>
      <c r="QAL268" s="89"/>
      <c r="QAM268" s="89"/>
      <c r="QAN268" s="89"/>
      <c r="QAO268" s="89"/>
      <c r="QAP268" s="89"/>
      <c r="QAQ268" s="89"/>
      <c r="QAR268" s="89"/>
      <c r="QAS268" s="89"/>
      <c r="QAT268" s="89"/>
      <c r="QAU268" s="89"/>
      <c r="QAV268" s="89"/>
      <c r="QAW268" s="89"/>
      <c r="QAX268" s="89"/>
      <c r="QAY268" s="89"/>
      <c r="QAZ268" s="89"/>
      <c r="QBA268" s="89"/>
      <c r="QBB268" s="89"/>
      <c r="QBC268" s="89"/>
      <c r="QBD268" s="89"/>
      <c r="QBE268" s="89"/>
      <c r="QBF268" s="89"/>
      <c r="QBG268" s="89"/>
      <c r="QBH268" s="89"/>
      <c r="QBI268" s="89"/>
      <c r="QBJ268" s="89"/>
      <c r="QBK268" s="89"/>
      <c r="QBL268" s="89"/>
      <c r="QBM268" s="89"/>
      <c r="QBN268" s="89"/>
      <c r="QBO268" s="89"/>
      <c r="QBP268" s="89"/>
      <c r="QBQ268" s="89"/>
      <c r="QBR268" s="89"/>
      <c r="QBS268" s="89"/>
      <c r="QBV268" s="89"/>
      <c r="QBY268" s="89"/>
      <c r="QCB268" s="89"/>
      <c r="QCE268" s="89"/>
      <c r="QCH268" s="89"/>
      <c r="QCT268" s="89"/>
      <c r="QCW268" s="89"/>
      <c r="QCZ268" s="89"/>
      <c r="QDC268" s="89"/>
      <c r="QDI268" s="89"/>
      <c r="QDL268" s="89"/>
      <c r="QDR268" s="89"/>
      <c r="QDU268" s="89"/>
      <c r="QDX268" s="89"/>
      <c r="QEA268" s="89"/>
      <c r="QEG268" s="89"/>
      <c r="QEJ268" s="89"/>
      <c r="QEP268" s="89"/>
      <c r="QER268" s="89"/>
      <c r="QES268" s="89"/>
      <c r="QEU268" s="89"/>
      <c r="QEX268" s="89"/>
      <c r="QFA268" s="89"/>
      <c r="QFL268" s="89"/>
      <c r="QFN268" s="89"/>
      <c r="QFZ268" s="89"/>
      <c r="QGC268" s="89"/>
      <c r="QGK268" s="89"/>
      <c r="QHE268" s="89"/>
      <c r="QHG268" s="89"/>
      <c r="QHH268" s="89"/>
      <c r="QHI268" s="89"/>
      <c r="QHJ268" s="89"/>
      <c r="QHK268" s="89"/>
      <c r="QHL268" s="89"/>
      <c r="QID268" s="89"/>
      <c r="QIE268" s="89"/>
      <c r="QIH268" s="89"/>
      <c r="QIK268" s="89"/>
      <c r="QIM268" s="89"/>
      <c r="QIO268" s="89"/>
      <c r="QIR268" s="89"/>
      <c r="QIU268" s="89"/>
      <c r="QIX268" s="89"/>
      <c r="QJD268" s="89"/>
      <c r="QJG268" s="89"/>
      <c r="QJJ268" s="89"/>
      <c r="QJO268" s="89"/>
      <c r="QKC268" s="89"/>
      <c r="QKD268" s="89"/>
      <c r="QKE268" s="89"/>
      <c r="QKF268" s="89"/>
      <c r="QKG268" s="89"/>
      <c r="QKH268" s="89"/>
      <c r="QKI268" s="89"/>
      <c r="QKJ268" s="89"/>
      <c r="QKK268" s="89"/>
      <c r="QKL268" s="89"/>
      <c r="QKM268" s="89"/>
      <c r="QKN268" s="89"/>
      <c r="QKO268" s="89"/>
      <c r="QKP268" s="89"/>
      <c r="QKQ268" s="89"/>
      <c r="QKR268" s="89"/>
      <c r="QKS268" s="89"/>
      <c r="QKT268" s="89"/>
      <c r="QKU268" s="89"/>
      <c r="QKV268" s="89"/>
      <c r="QKW268" s="89"/>
      <c r="QKX268" s="89"/>
      <c r="QKY268" s="89"/>
      <c r="QKZ268" s="89"/>
      <c r="QLA268" s="89"/>
      <c r="QLB268" s="89"/>
      <c r="QLC268" s="89"/>
      <c r="QLD268" s="89"/>
      <c r="QLE268" s="89"/>
      <c r="QLF268" s="89"/>
      <c r="QLG268" s="89"/>
      <c r="QLH268" s="89"/>
      <c r="QLI268" s="89"/>
      <c r="QLJ268" s="89"/>
      <c r="QLK268" s="89"/>
      <c r="QLL268" s="89"/>
      <c r="QLM268" s="89"/>
      <c r="QLN268" s="89"/>
      <c r="QLO268" s="89"/>
      <c r="QLR268" s="89"/>
      <c r="QLU268" s="89"/>
      <c r="QLX268" s="89"/>
      <c r="QMA268" s="89"/>
      <c r="QMD268" s="89"/>
      <c r="QMP268" s="89"/>
      <c r="QMS268" s="89"/>
      <c r="QMV268" s="89"/>
      <c r="QMY268" s="89"/>
      <c r="QNE268" s="89"/>
      <c r="QNH268" s="89"/>
      <c r="QNN268" s="89"/>
      <c r="QNQ268" s="89"/>
      <c r="QNT268" s="89"/>
      <c r="QNW268" s="89"/>
      <c r="QOC268" s="89"/>
      <c r="QOF268" s="89"/>
      <c r="QOL268" s="89"/>
      <c r="QON268" s="89"/>
      <c r="QOO268" s="89"/>
      <c r="QOQ268" s="89"/>
      <c r="QOT268" s="89"/>
      <c r="QOW268" s="89"/>
      <c r="QPH268" s="89"/>
      <c r="QPJ268" s="89"/>
      <c r="QPV268" s="89"/>
      <c r="QPY268" s="89"/>
      <c r="QQG268" s="89"/>
      <c r="QRA268" s="89"/>
      <c r="QRC268" s="89"/>
      <c r="QRD268" s="89"/>
      <c r="QRE268" s="89"/>
      <c r="QRF268" s="89"/>
      <c r="QRG268" s="89"/>
      <c r="QRH268" s="89"/>
      <c r="QRZ268" s="89"/>
      <c r="QSA268" s="89"/>
      <c r="QSD268" s="89"/>
      <c r="QSG268" s="89"/>
      <c r="QSI268" s="89"/>
      <c r="QSK268" s="89"/>
      <c r="QSN268" s="89"/>
      <c r="QSQ268" s="89"/>
      <c r="QST268" s="89"/>
      <c r="QSZ268" s="89"/>
      <c r="QTC268" s="89"/>
      <c r="QTF268" s="89"/>
      <c r="QTK268" s="89"/>
      <c r="QTY268" s="89"/>
      <c r="QTZ268" s="89"/>
      <c r="QUA268" s="89"/>
      <c r="QUB268" s="89"/>
      <c r="QUC268" s="89"/>
      <c r="QUD268" s="89"/>
      <c r="QUE268" s="89"/>
      <c r="QUF268" s="89"/>
      <c r="QUG268" s="89"/>
      <c r="QUH268" s="89"/>
      <c r="QUI268" s="89"/>
      <c r="QUJ268" s="89"/>
      <c r="QUK268" s="89"/>
      <c r="QUL268" s="89"/>
      <c r="QUM268" s="89"/>
      <c r="QUN268" s="89"/>
      <c r="QUO268" s="89"/>
      <c r="QUP268" s="89"/>
      <c r="QUQ268" s="89"/>
      <c r="QUR268" s="89"/>
      <c r="QUS268" s="89"/>
      <c r="QUT268" s="89"/>
      <c r="QUU268" s="89"/>
      <c r="QUV268" s="89"/>
      <c r="QUW268" s="89"/>
      <c r="QUX268" s="89"/>
      <c r="QUY268" s="89"/>
      <c r="QUZ268" s="89"/>
      <c r="QVA268" s="89"/>
      <c r="QVB268" s="89"/>
      <c r="QVC268" s="89"/>
      <c r="QVD268" s="89"/>
      <c r="QVE268" s="89"/>
      <c r="QVF268" s="89"/>
      <c r="QVG268" s="89"/>
      <c r="QVH268" s="89"/>
      <c r="QVI268" s="89"/>
      <c r="QVJ268" s="89"/>
      <c r="QVK268" s="89"/>
      <c r="QVN268" s="89"/>
      <c r="QVQ268" s="89"/>
      <c r="QVT268" s="89"/>
      <c r="QVW268" s="89"/>
      <c r="QVZ268" s="89"/>
      <c r="QWL268" s="89"/>
      <c r="QWO268" s="89"/>
      <c r="QWR268" s="89"/>
      <c r="QWU268" s="89"/>
      <c r="QXA268" s="89"/>
      <c r="QXD268" s="89"/>
      <c r="QXJ268" s="89"/>
      <c r="QXM268" s="89"/>
      <c r="QXP268" s="89"/>
      <c r="QXS268" s="89"/>
      <c r="QXY268" s="89"/>
      <c r="QYB268" s="89"/>
      <c r="QYH268" s="89"/>
      <c r="QYJ268" s="89"/>
      <c r="QYK268" s="89"/>
      <c r="QYM268" s="89"/>
      <c r="QYP268" s="89"/>
      <c r="QYS268" s="89"/>
      <c r="QZD268" s="89"/>
      <c r="QZF268" s="89"/>
      <c r="QZR268" s="89"/>
      <c r="QZU268" s="89"/>
      <c r="RAC268" s="89"/>
      <c r="RAW268" s="89"/>
      <c r="RAY268" s="89"/>
      <c r="RAZ268" s="89"/>
      <c r="RBA268" s="89"/>
      <c r="RBB268" s="89"/>
      <c r="RBC268" s="89"/>
      <c r="RBD268" s="89"/>
      <c r="RBV268" s="89"/>
      <c r="RBW268" s="89"/>
      <c r="RBZ268" s="89"/>
      <c r="RCC268" s="89"/>
      <c r="RCE268" s="89"/>
      <c r="RCG268" s="89"/>
      <c r="RCJ268" s="89"/>
      <c r="RCM268" s="89"/>
      <c r="RCP268" s="89"/>
      <c r="RCV268" s="89"/>
      <c r="RCY268" s="89"/>
      <c r="RDB268" s="89"/>
      <c r="RDG268" s="89"/>
      <c r="RDU268" s="89"/>
      <c r="RDV268" s="89"/>
      <c r="RDW268" s="89"/>
      <c r="RDX268" s="89"/>
      <c r="RDY268" s="89"/>
      <c r="RDZ268" s="89"/>
      <c r="REA268" s="89"/>
      <c r="REB268" s="89"/>
      <c r="REC268" s="89"/>
      <c r="RED268" s="89"/>
      <c r="REE268" s="89"/>
      <c r="REF268" s="89"/>
      <c r="REG268" s="89"/>
      <c r="REH268" s="89"/>
      <c r="REI268" s="89"/>
      <c r="REJ268" s="89"/>
      <c r="REK268" s="89"/>
      <c r="REL268" s="89"/>
      <c r="REM268" s="89"/>
      <c r="REN268" s="89"/>
      <c r="REO268" s="89"/>
      <c r="REP268" s="89"/>
      <c r="REQ268" s="89"/>
      <c r="RER268" s="89"/>
      <c r="RES268" s="89"/>
      <c r="RET268" s="89"/>
      <c r="REU268" s="89"/>
      <c r="REV268" s="89"/>
      <c r="REW268" s="89"/>
      <c r="REX268" s="89"/>
      <c r="REY268" s="89"/>
      <c r="REZ268" s="89"/>
      <c r="RFA268" s="89"/>
      <c r="RFB268" s="89"/>
      <c r="RFC268" s="89"/>
      <c r="RFD268" s="89"/>
      <c r="RFE268" s="89"/>
      <c r="RFF268" s="89"/>
      <c r="RFG268" s="89"/>
      <c r="RFJ268" s="89"/>
      <c r="RFM268" s="89"/>
      <c r="RFP268" s="89"/>
      <c r="RFS268" s="89"/>
      <c r="RFV268" s="89"/>
      <c r="RGH268" s="89"/>
      <c r="RGK268" s="89"/>
      <c r="RGN268" s="89"/>
      <c r="RGQ268" s="89"/>
      <c r="RGW268" s="89"/>
      <c r="RGZ268" s="89"/>
      <c r="RHF268" s="89"/>
      <c r="RHI268" s="89"/>
      <c r="RHL268" s="89"/>
      <c r="RHO268" s="89"/>
      <c r="RHU268" s="89"/>
      <c r="RHX268" s="89"/>
      <c r="RID268" s="89"/>
      <c r="RIF268" s="89"/>
      <c r="RIG268" s="89"/>
      <c r="RII268" s="89"/>
      <c r="RIL268" s="89"/>
      <c r="RIO268" s="89"/>
      <c r="RIZ268" s="89"/>
      <c r="RJB268" s="89"/>
      <c r="RJN268" s="89"/>
      <c r="RJQ268" s="89"/>
      <c r="RJY268" s="89"/>
      <c r="RKS268" s="89"/>
      <c r="RKU268" s="89"/>
      <c r="RKV268" s="89"/>
      <c r="RKW268" s="89"/>
      <c r="RKX268" s="89"/>
      <c r="RKY268" s="89"/>
      <c r="RKZ268" s="89"/>
      <c r="RLR268" s="89"/>
      <c r="RLS268" s="89"/>
      <c r="RLV268" s="89"/>
      <c r="RLY268" s="89"/>
      <c r="RMA268" s="89"/>
      <c r="RMC268" s="89"/>
      <c r="RMF268" s="89"/>
      <c r="RMI268" s="89"/>
      <c r="RML268" s="89"/>
      <c r="RMR268" s="89"/>
      <c r="RMU268" s="89"/>
      <c r="RMX268" s="89"/>
      <c r="RNC268" s="89"/>
      <c r="RNQ268" s="89"/>
      <c r="RNR268" s="89"/>
      <c r="RNS268" s="89"/>
      <c r="RNT268" s="89"/>
      <c r="RNU268" s="89"/>
      <c r="RNV268" s="89"/>
      <c r="RNW268" s="89"/>
      <c r="RNX268" s="89"/>
      <c r="RNY268" s="89"/>
      <c r="RNZ268" s="89"/>
      <c r="ROA268" s="89"/>
      <c r="ROB268" s="89"/>
      <c r="ROC268" s="89"/>
      <c r="ROD268" s="89"/>
      <c r="ROE268" s="89"/>
      <c r="ROF268" s="89"/>
      <c r="ROG268" s="89"/>
      <c r="ROH268" s="89"/>
      <c r="ROI268" s="89"/>
      <c r="ROJ268" s="89"/>
      <c r="ROK268" s="89"/>
      <c r="ROL268" s="89"/>
      <c r="ROM268" s="89"/>
      <c r="RON268" s="89"/>
      <c r="ROO268" s="89"/>
      <c r="ROP268" s="89"/>
      <c r="ROQ268" s="89"/>
      <c r="ROR268" s="89"/>
      <c r="ROS268" s="89"/>
      <c r="ROT268" s="89"/>
      <c r="ROU268" s="89"/>
      <c r="ROV268" s="89"/>
      <c r="ROW268" s="89"/>
      <c r="ROX268" s="89"/>
      <c r="ROY268" s="89"/>
      <c r="ROZ268" s="89"/>
      <c r="RPA268" s="89"/>
      <c r="RPB268" s="89"/>
      <c r="RPC268" s="89"/>
      <c r="RPF268" s="89"/>
      <c r="RPI268" s="89"/>
      <c r="RPL268" s="89"/>
      <c r="RPO268" s="89"/>
      <c r="RPR268" s="89"/>
      <c r="RQD268" s="89"/>
      <c r="RQG268" s="89"/>
      <c r="RQJ268" s="89"/>
      <c r="RQM268" s="89"/>
      <c r="RQS268" s="89"/>
      <c r="RQV268" s="89"/>
      <c r="RRB268" s="89"/>
      <c r="RRE268" s="89"/>
      <c r="RRH268" s="89"/>
      <c r="RRK268" s="89"/>
      <c r="RRQ268" s="89"/>
      <c r="RRT268" s="89"/>
      <c r="RRZ268" s="89"/>
      <c r="RSB268" s="89"/>
      <c r="RSC268" s="89"/>
      <c r="RSE268" s="89"/>
      <c r="RSH268" s="89"/>
      <c r="RSK268" s="89"/>
      <c r="RSV268" s="89"/>
      <c r="RSX268" s="89"/>
      <c r="RTJ268" s="89"/>
      <c r="RTM268" s="89"/>
      <c r="RTU268" s="89"/>
      <c r="RUO268" s="89"/>
      <c r="RUQ268" s="89"/>
      <c r="RUR268" s="89"/>
      <c r="RUS268" s="89"/>
      <c r="RUT268" s="89"/>
      <c r="RUU268" s="89"/>
      <c r="RUV268" s="89"/>
      <c r="RVN268" s="89"/>
      <c r="RVO268" s="89"/>
      <c r="RVR268" s="89"/>
      <c r="RVU268" s="89"/>
      <c r="RVW268" s="89"/>
      <c r="RVY268" s="89"/>
      <c r="RWB268" s="89"/>
      <c r="RWE268" s="89"/>
      <c r="RWH268" s="89"/>
      <c r="RWN268" s="89"/>
      <c r="RWQ268" s="89"/>
      <c r="RWT268" s="89"/>
      <c r="RWY268" s="89"/>
      <c r="RXM268" s="89"/>
      <c r="RXN268" s="89"/>
      <c r="RXO268" s="89"/>
      <c r="RXP268" s="89"/>
      <c r="RXQ268" s="89"/>
      <c r="RXR268" s="89"/>
      <c r="RXS268" s="89"/>
      <c r="RXT268" s="89"/>
      <c r="RXU268" s="89"/>
      <c r="RXV268" s="89"/>
      <c r="RXW268" s="89"/>
      <c r="RXX268" s="89"/>
      <c r="RXY268" s="89"/>
      <c r="RXZ268" s="89"/>
      <c r="RYA268" s="89"/>
      <c r="RYB268" s="89"/>
      <c r="RYC268" s="89"/>
      <c r="RYD268" s="89"/>
      <c r="RYE268" s="89"/>
      <c r="RYF268" s="89"/>
      <c r="RYG268" s="89"/>
      <c r="RYH268" s="89"/>
      <c r="RYI268" s="89"/>
      <c r="RYJ268" s="89"/>
      <c r="RYK268" s="89"/>
      <c r="RYL268" s="89"/>
      <c r="RYM268" s="89"/>
      <c r="RYN268" s="89"/>
      <c r="RYO268" s="89"/>
      <c r="RYP268" s="89"/>
      <c r="RYQ268" s="89"/>
      <c r="RYR268" s="89"/>
      <c r="RYS268" s="89"/>
      <c r="RYT268" s="89"/>
      <c r="RYU268" s="89"/>
      <c r="RYV268" s="89"/>
      <c r="RYW268" s="89"/>
      <c r="RYX268" s="89"/>
      <c r="RYY268" s="89"/>
      <c r="RZB268" s="89"/>
      <c r="RZE268" s="89"/>
      <c r="RZH268" s="89"/>
      <c r="RZK268" s="89"/>
      <c r="RZN268" s="89"/>
      <c r="RZZ268" s="89"/>
      <c r="SAC268" s="89"/>
      <c r="SAF268" s="89"/>
      <c r="SAI268" s="89"/>
      <c r="SAO268" s="89"/>
      <c r="SAR268" s="89"/>
      <c r="SAX268" s="89"/>
      <c r="SBA268" s="89"/>
      <c r="SBD268" s="89"/>
      <c r="SBG268" s="89"/>
      <c r="SBM268" s="89"/>
      <c r="SBP268" s="89"/>
      <c r="SBV268" s="89"/>
      <c r="SBX268" s="89"/>
      <c r="SBY268" s="89"/>
      <c r="SCA268" s="89"/>
      <c r="SCD268" s="89"/>
      <c r="SCG268" s="89"/>
      <c r="SCR268" s="89"/>
      <c r="SCT268" s="89"/>
      <c r="SDF268" s="89"/>
      <c r="SDI268" s="89"/>
      <c r="SDQ268" s="89"/>
      <c r="SEK268" s="89"/>
      <c r="SEM268" s="89"/>
      <c r="SEN268" s="89"/>
      <c r="SEO268" s="89"/>
      <c r="SEP268" s="89"/>
      <c r="SEQ268" s="89"/>
      <c r="SER268" s="89"/>
      <c r="SFJ268" s="89"/>
      <c r="SFK268" s="89"/>
      <c r="SFN268" s="89"/>
      <c r="SFQ268" s="89"/>
      <c r="SFS268" s="89"/>
      <c r="SFU268" s="89"/>
      <c r="SFX268" s="89"/>
      <c r="SGA268" s="89"/>
      <c r="SGD268" s="89"/>
      <c r="SGJ268" s="89"/>
      <c r="SGM268" s="89"/>
      <c r="SGP268" s="89"/>
      <c r="SGU268" s="89"/>
      <c r="SHI268" s="89"/>
      <c r="SHJ268" s="89"/>
      <c r="SHK268" s="89"/>
      <c r="SHL268" s="89"/>
      <c r="SHM268" s="89"/>
      <c r="SHN268" s="89"/>
      <c r="SHO268" s="89"/>
      <c r="SHP268" s="89"/>
      <c r="SHQ268" s="89"/>
      <c r="SHR268" s="89"/>
      <c r="SHS268" s="89"/>
      <c r="SHT268" s="89"/>
      <c r="SHU268" s="89"/>
      <c r="SHV268" s="89"/>
      <c r="SHW268" s="89"/>
      <c r="SHX268" s="89"/>
      <c r="SHY268" s="89"/>
      <c r="SHZ268" s="89"/>
      <c r="SIA268" s="89"/>
      <c r="SIB268" s="89"/>
      <c r="SIC268" s="89"/>
      <c r="SID268" s="89"/>
      <c r="SIE268" s="89"/>
      <c r="SIF268" s="89"/>
      <c r="SIG268" s="89"/>
      <c r="SIH268" s="89"/>
      <c r="SII268" s="89"/>
      <c r="SIJ268" s="89"/>
      <c r="SIK268" s="89"/>
      <c r="SIL268" s="89"/>
      <c r="SIM268" s="89"/>
      <c r="SIN268" s="89"/>
      <c r="SIO268" s="89"/>
      <c r="SIP268" s="89"/>
      <c r="SIQ268" s="89"/>
      <c r="SIR268" s="89"/>
      <c r="SIS268" s="89"/>
      <c r="SIT268" s="89"/>
      <c r="SIU268" s="89"/>
      <c r="SIX268" s="89"/>
      <c r="SJA268" s="89"/>
      <c r="SJD268" s="89"/>
      <c r="SJG268" s="89"/>
      <c r="SJJ268" s="89"/>
      <c r="SJV268" s="89"/>
      <c r="SJY268" s="89"/>
      <c r="SKB268" s="89"/>
      <c r="SKE268" s="89"/>
      <c r="SKK268" s="89"/>
      <c r="SKN268" s="89"/>
      <c r="SKT268" s="89"/>
      <c r="SKW268" s="89"/>
      <c r="SKZ268" s="89"/>
      <c r="SLC268" s="89"/>
      <c r="SLI268" s="89"/>
      <c r="SLL268" s="89"/>
      <c r="SLR268" s="89"/>
      <c r="SLT268" s="89"/>
      <c r="SLU268" s="89"/>
      <c r="SLW268" s="89"/>
      <c r="SLZ268" s="89"/>
      <c r="SMC268" s="89"/>
      <c r="SMN268" s="89"/>
      <c r="SMP268" s="89"/>
      <c r="SNB268" s="89"/>
      <c r="SNE268" s="89"/>
      <c r="SNM268" s="89"/>
      <c r="SOG268" s="89"/>
      <c r="SOI268" s="89"/>
      <c r="SOJ268" s="89"/>
      <c r="SOK268" s="89"/>
      <c r="SOL268" s="89"/>
      <c r="SOM268" s="89"/>
      <c r="SON268" s="89"/>
      <c r="SPF268" s="89"/>
      <c r="SPG268" s="89"/>
      <c r="SPJ268" s="89"/>
      <c r="SPM268" s="89"/>
      <c r="SPO268" s="89"/>
      <c r="SPQ268" s="89"/>
      <c r="SPT268" s="89"/>
      <c r="SPW268" s="89"/>
      <c r="SPZ268" s="89"/>
      <c r="SQF268" s="89"/>
      <c r="SQI268" s="89"/>
      <c r="SQL268" s="89"/>
      <c r="SQQ268" s="89"/>
      <c r="SRE268" s="89"/>
      <c r="SRF268" s="89"/>
      <c r="SRG268" s="89"/>
      <c r="SRH268" s="89"/>
      <c r="SRI268" s="89"/>
      <c r="SRJ268" s="89"/>
      <c r="SRK268" s="89"/>
      <c r="SRL268" s="89"/>
      <c r="SRM268" s="89"/>
      <c r="SRN268" s="89"/>
      <c r="SRO268" s="89"/>
      <c r="SRP268" s="89"/>
      <c r="SRQ268" s="89"/>
      <c r="SRR268" s="89"/>
      <c r="SRS268" s="89"/>
      <c r="SRT268" s="89"/>
      <c r="SRU268" s="89"/>
      <c r="SRV268" s="89"/>
      <c r="SRW268" s="89"/>
      <c r="SRX268" s="89"/>
      <c r="SRY268" s="89"/>
      <c r="SRZ268" s="89"/>
      <c r="SSA268" s="89"/>
      <c r="SSB268" s="89"/>
      <c r="SSC268" s="89"/>
      <c r="SSD268" s="89"/>
      <c r="SSE268" s="89"/>
      <c r="SSF268" s="89"/>
      <c r="SSG268" s="89"/>
      <c r="SSH268" s="89"/>
      <c r="SSI268" s="89"/>
      <c r="SSJ268" s="89"/>
      <c r="SSK268" s="89"/>
      <c r="SSL268" s="89"/>
      <c r="SSM268" s="89"/>
      <c r="SSN268" s="89"/>
      <c r="SSO268" s="89"/>
      <c r="SSP268" s="89"/>
      <c r="SSQ268" s="89"/>
      <c r="SST268" s="89"/>
      <c r="SSW268" s="89"/>
      <c r="SSZ268" s="89"/>
      <c r="STC268" s="89"/>
      <c r="STF268" s="89"/>
      <c r="STR268" s="89"/>
      <c r="STU268" s="89"/>
      <c r="STX268" s="89"/>
      <c r="SUA268" s="89"/>
      <c r="SUG268" s="89"/>
      <c r="SUJ268" s="89"/>
      <c r="SUP268" s="89"/>
      <c r="SUS268" s="89"/>
      <c r="SUV268" s="89"/>
      <c r="SUY268" s="89"/>
      <c r="SVE268" s="89"/>
      <c r="SVH268" s="89"/>
      <c r="SVN268" s="89"/>
      <c r="SVP268" s="89"/>
      <c r="SVQ268" s="89"/>
      <c r="SVS268" s="89"/>
      <c r="SVV268" s="89"/>
      <c r="SVY268" s="89"/>
      <c r="SWJ268" s="89"/>
      <c r="SWL268" s="89"/>
      <c r="SWX268" s="89"/>
      <c r="SXA268" s="89"/>
      <c r="SXI268" s="89"/>
      <c r="SYC268" s="89"/>
      <c r="SYE268" s="89"/>
      <c r="SYF268" s="89"/>
      <c r="SYG268" s="89"/>
      <c r="SYH268" s="89"/>
      <c r="SYI268" s="89"/>
      <c r="SYJ268" s="89"/>
      <c r="SZB268" s="89"/>
      <c r="SZC268" s="89"/>
      <c r="SZF268" s="89"/>
      <c r="SZI268" s="89"/>
      <c r="SZK268" s="89"/>
      <c r="SZM268" s="89"/>
      <c r="SZP268" s="89"/>
      <c r="SZS268" s="89"/>
      <c r="SZV268" s="89"/>
      <c r="TAB268" s="89"/>
      <c r="TAE268" s="89"/>
      <c r="TAH268" s="89"/>
      <c r="TAM268" s="89"/>
      <c r="TBA268" s="89"/>
      <c r="TBB268" s="89"/>
      <c r="TBC268" s="89"/>
      <c r="TBD268" s="89"/>
      <c r="TBE268" s="89"/>
      <c r="TBF268" s="89"/>
      <c r="TBG268" s="89"/>
      <c r="TBH268" s="89"/>
      <c r="TBI268" s="89"/>
      <c r="TBJ268" s="89"/>
      <c r="TBK268" s="89"/>
      <c r="TBL268" s="89"/>
      <c r="TBM268" s="89"/>
      <c r="TBN268" s="89"/>
      <c r="TBO268" s="89"/>
      <c r="TBP268" s="89"/>
      <c r="TBQ268" s="89"/>
      <c r="TBR268" s="89"/>
      <c r="TBS268" s="89"/>
      <c r="TBT268" s="89"/>
      <c r="TBU268" s="89"/>
      <c r="TBV268" s="89"/>
      <c r="TBW268" s="89"/>
      <c r="TBX268" s="89"/>
      <c r="TBY268" s="89"/>
      <c r="TBZ268" s="89"/>
      <c r="TCA268" s="89"/>
      <c r="TCB268" s="89"/>
      <c r="TCC268" s="89"/>
      <c r="TCD268" s="89"/>
      <c r="TCE268" s="89"/>
      <c r="TCF268" s="89"/>
      <c r="TCG268" s="89"/>
      <c r="TCH268" s="89"/>
      <c r="TCI268" s="89"/>
      <c r="TCJ268" s="89"/>
      <c r="TCK268" s="89"/>
      <c r="TCL268" s="89"/>
      <c r="TCM268" s="89"/>
      <c r="TCP268" s="89"/>
      <c r="TCS268" s="89"/>
      <c r="TCV268" s="89"/>
      <c r="TCY268" s="89"/>
      <c r="TDB268" s="89"/>
      <c r="TDN268" s="89"/>
      <c r="TDQ268" s="89"/>
      <c r="TDT268" s="89"/>
      <c r="TDW268" s="89"/>
      <c r="TEC268" s="89"/>
      <c r="TEF268" s="89"/>
      <c r="TEL268" s="89"/>
      <c r="TEO268" s="89"/>
      <c r="TER268" s="89"/>
      <c r="TEU268" s="89"/>
      <c r="TFA268" s="89"/>
      <c r="TFD268" s="89"/>
      <c r="TFJ268" s="89"/>
      <c r="TFL268" s="89"/>
      <c r="TFM268" s="89"/>
      <c r="TFO268" s="89"/>
      <c r="TFR268" s="89"/>
      <c r="TFU268" s="89"/>
      <c r="TGF268" s="89"/>
      <c r="TGH268" s="89"/>
      <c r="TGT268" s="89"/>
      <c r="TGW268" s="89"/>
      <c r="THE268" s="89"/>
      <c r="THY268" s="89"/>
      <c r="TIA268" s="89"/>
      <c r="TIB268" s="89"/>
      <c r="TIC268" s="89"/>
      <c r="TID268" s="89"/>
      <c r="TIE268" s="89"/>
      <c r="TIF268" s="89"/>
      <c r="TIX268" s="89"/>
      <c r="TIY268" s="89"/>
      <c r="TJB268" s="89"/>
      <c r="TJE268" s="89"/>
      <c r="TJG268" s="89"/>
      <c r="TJI268" s="89"/>
      <c r="TJL268" s="89"/>
      <c r="TJO268" s="89"/>
      <c r="TJR268" s="89"/>
      <c r="TJX268" s="89"/>
      <c r="TKA268" s="89"/>
      <c r="TKD268" s="89"/>
      <c r="TKI268" s="89"/>
      <c r="TKW268" s="89"/>
      <c r="TKX268" s="89"/>
      <c r="TKY268" s="89"/>
      <c r="TKZ268" s="89"/>
      <c r="TLA268" s="89"/>
      <c r="TLB268" s="89"/>
      <c r="TLC268" s="89"/>
      <c r="TLD268" s="89"/>
      <c r="TLE268" s="89"/>
      <c r="TLF268" s="89"/>
      <c r="TLG268" s="89"/>
      <c r="TLH268" s="89"/>
      <c r="TLI268" s="89"/>
      <c r="TLJ268" s="89"/>
      <c r="TLK268" s="89"/>
      <c r="TLL268" s="89"/>
      <c r="TLM268" s="89"/>
      <c r="TLN268" s="89"/>
      <c r="TLO268" s="89"/>
      <c r="TLP268" s="89"/>
      <c r="TLQ268" s="89"/>
      <c r="TLR268" s="89"/>
      <c r="TLS268" s="89"/>
      <c r="TLT268" s="89"/>
      <c r="TLU268" s="89"/>
      <c r="TLV268" s="89"/>
      <c r="TLW268" s="89"/>
      <c r="TLX268" s="89"/>
      <c r="TLY268" s="89"/>
      <c r="TLZ268" s="89"/>
      <c r="TMA268" s="89"/>
      <c r="TMB268" s="89"/>
      <c r="TMC268" s="89"/>
      <c r="TMD268" s="89"/>
      <c r="TME268" s="89"/>
      <c r="TMF268" s="89"/>
      <c r="TMG268" s="89"/>
      <c r="TMH268" s="89"/>
      <c r="TMI268" s="89"/>
      <c r="TML268" s="89"/>
      <c r="TMO268" s="89"/>
      <c r="TMR268" s="89"/>
      <c r="TMU268" s="89"/>
      <c r="TMX268" s="89"/>
      <c r="TNJ268" s="89"/>
      <c r="TNM268" s="89"/>
      <c r="TNP268" s="89"/>
      <c r="TNS268" s="89"/>
      <c r="TNY268" s="89"/>
      <c r="TOB268" s="89"/>
      <c r="TOH268" s="89"/>
      <c r="TOK268" s="89"/>
      <c r="TON268" s="89"/>
      <c r="TOQ268" s="89"/>
      <c r="TOW268" s="89"/>
      <c r="TOZ268" s="89"/>
      <c r="TPF268" s="89"/>
      <c r="TPH268" s="89"/>
      <c r="TPI268" s="89"/>
      <c r="TPK268" s="89"/>
      <c r="TPN268" s="89"/>
      <c r="TPQ268" s="89"/>
      <c r="TQB268" s="89"/>
      <c r="TQD268" s="89"/>
      <c r="TQP268" s="89"/>
      <c r="TQS268" s="89"/>
      <c r="TRA268" s="89"/>
      <c r="TRU268" s="89"/>
      <c r="TRW268" s="89"/>
      <c r="TRX268" s="89"/>
      <c r="TRY268" s="89"/>
      <c r="TRZ268" s="89"/>
      <c r="TSA268" s="89"/>
      <c r="TSB268" s="89"/>
      <c r="TST268" s="89"/>
      <c r="TSU268" s="89"/>
      <c r="TSX268" s="89"/>
      <c r="TTA268" s="89"/>
      <c r="TTC268" s="89"/>
      <c r="TTE268" s="89"/>
      <c r="TTH268" s="89"/>
      <c r="TTK268" s="89"/>
      <c r="TTN268" s="89"/>
      <c r="TTT268" s="89"/>
      <c r="TTW268" s="89"/>
      <c r="TTZ268" s="89"/>
      <c r="TUE268" s="89"/>
      <c r="TUS268" s="89"/>
      <c r="TUT268" s="89"/>
      <c r="TUU268" s="89"/>
      <c r="TUV268" s="89"/>
      <c r="TUW268" s="89"/>
      <c r="TUX268" s="89"/>
      <c r="TUY268" s="89"/>
      <c r="TUZ268" s="89"/>
      <c r="TVA268" s="89"/>
      <c r="TVB268" s="89"/>
      <c r="TVC268" s="89"/>
      <c r="TVD268" s="89"/>
      <c r="TVE268" s="89"/>
      <c r="TVF268" s="89"/>
      <c r="TVG268" s="89"/>
      <c r="TVH268" s="89"/>
      <c r="TVI268" s="89"/>
      <c r="TVJ268" s="89"/>
      <c r="TVK268" s="89"/>
      <c r="TVL268" s="89"/>
      <c r="TVM268" s="89"/>
      <c r="TVN268" s="89"/>
      <c r="TVO268" s="89"/>
      <c r="TVP268" s="89"/>
      <c r="TVQ268" s="89"/>
      <c r="TVR268" s="89"/>
      <c r="TVS268" s="89"/>
      <c r="TVT268" s="89"/>
      <c r="TVU268" s="89"/>
      <c r="TVV268" s="89"/>
      <c r="TVW268" s="89"/>
      <c r="TVX268" s="89"/>
      <c r="TVY268" s="89"/>
      <c r="TVZ268" s="89"/>
      <c r="TWA268" s="89"/>
      <c r="TWB268" s="89"/>
      <c r="TWC268" s="89"/>
      <c r="TWD268" s="89"/>
      <c r="TWE268" s="89"/>
      <c r="TWH268" s="89"/>
      <c r="TWK268" s="89"/>
      <c r="TWN268" s="89"/>
      <c r="TWQ268" s="89"/>
      <c r="TWT268" s="89"/>
      <c r="TXF268" s="89"/>
      <c r="TXI268" s="89"/>
      <c r="TXL268" s="89"/>
      <c r="TXO268" s="89"/>
      <c r="TXU268" s="89"/>
      <c r="TXX268" s="89"/>
      <c r="TYD268" s="89"/>
      <c r="TYG268" s="89"/>
      <c r="TYJ268" s="89"/>
      <c r="TYM268" s="89"/>
      <c r="TYS268" s="89"/>
      <c r="TYV268" s="89"/>
      <c r="TZB268" s="89"/>
      <c r="TZD268" s="89"/>
      <c r="TZE268" s="89"/>
      <c r="TZG268" s="89"/>
      <c r="TZJ268" s="89"/>
      <c r="TZM268" s="89"/>
      <c r="TZX268" s="89"/>
      <c r="TZZ268" s="89"/>
      <c r="UAL268" s="89"/>
      <c r="UAO268" s="89"/>
      <c r="UAW268" s="89"/>
      <c r="UBQ268" s="89"/>
      <c r="UBS268" s="89"/>
      <c r="UBT268" s="89"/>
      <c r="UBU268" s="89"/>
      <c r="UBV268" s="89"/>
      <c r="UBW268" s="89"/>
      <c r="UBX268" s="89"/>
      <c r="UCP268" s="89"/>
      <c r="UCQ268" s="89"/>
      <c r="UCT268" s="89"/>
      <c r="UCW268" s="89"/>
      <c r="UCY268" s="89"/>
      <c r="UDA268" s="89"/>
      <c r="UDD268" s="89"/>
      <c r="UDG268" s="89"/>
      <c r="UDJ268" s="89"/>
      <c r="UDP268" s="89"/>
      <c r="UDS268" s="89"/>
      <c r="UDV268" s="89"/>
      <c r="UEA268" s="89"/>
      <c r="UEO268" s="89"/>
      <c r="UEP268" s="89"/>
      <c r="UEQ268" s="89"/>
      <c r="UER268" s="89"/>
      <c r="UES268" s="89"/>
      <c r="UET268" s="89"/>
      <c r="UEU268" s="89"/>
      <c r="UEV268" s="89"/>
      <c r="UEW268" s="89"/>
      <c r="UEX268" s="89"/>
      <c r="UEY268" s="89"/>
      <c r="UEZ268" s="89"/>
      <c r="UFA268" s="89"/>
      <c r="UFB268" s="89"/>
      <c r="UFC268" s="89"/>
      <c r="UFD268" s="89"/>
      <c r="UFE268" s="89"/>
      <c r="UFF268" s="89"/>
      <c r="UFG268" s="89"/>
      <c r="UFH268" s="89"/>
      <c r="UFI268" s="89"/>
      <c r="UFJ268" s="89"/>
      <c r="UFK268" s="89"/>
      <c r="UFL268" s="89"/>
      <c r="UFM268" s="89"/>
      <c r="UFN268" s="89"/>
      <c r="UFO268" s="89"/>
      <c r="UFP268" s="89"/>
      <c r="UFQ268" s="89"/>
      <c r="UFR268" s="89"/>
      <c r="UFS268" s="89"/>
      <c r="UFT268" s="89"/>
      <c r="UFU268" s="89"/>
      <c r="UFV268" s="89"/>
      <c r="UFW268" s="89"/>
      <c r="UFX268" s="89"/>
      <c r="UFY268" s="89"/>
      <c r="UFZ268" s="89"/>
      <c r="UGA268" s="89"/>
      <c r="UGD268" s="89"/>
      <c r="UGG268" s="89"/>
      <c r="UGJ268" s="89"/>
      <c r="UGM268" s="89"/>
      <c r="UGP268" s="89"/>
      <c r="UHB268" s="89"/>
      <c r="UHE268" s="89"/>
      <c r="UHH268" s="89"/>
      <c r="UHK268" s="89"/>
      <c r="UHQ268" s="89"/>
      <c r="UHT268" s="89"/>
      <c r="UHZ268" s="89"/>
      <c r="UIC268" s="89"/>
      <c r="UIF268" s="89"/>
      <c r="UII268" s="89"/>
      <c r="UIO268" s="89"/>
      <c r="UIR268" s="89"/>
      <c r="UIX268" s="89"/>
      <c r="UIZ268" s="89"/>
      <c r="UJA268" s="89"/>
      <c r="UJC268" s="89"/>
      <c r="UJF268" s="89"/>
      <c r="UJI268" s="89"/>
      <c r="UJT268" s="89"/>
      <c r="UJV268" s="89"/>
      <c r="UKH268" s="89"/>
      <c r="UKK268" s="89"/>
      <c r="UKS268" s="89"/>
      <c r="ULM268" s="89"/>
      <c r="ULO268" s="89"/>
      <c r="ULP268" s="89"/>
      <c r="ULQ268" s="89"/>
      <c r="ULR268" s="89"/>
      <c r="ULS268" s="89"/>
      <c r="ULT268" s="89"/>
      <c r="UML268" s="89"/>
      <c r="UMM268" s="89"/>
      <c r="UMP268" s="89"/>
      <c r="UMS268" s="89"/>
      <c r="UMU268" s="89"/>
      <c r="UMW268" s="89"/>
      <c r="UMZ268" s="89"/>
      <c r="UNC268" s="89"/>
      <c r="UNF268" s="89"/>
      <c r="UNL268" s="89"/>
      <c r="UNO268" s="89"/>
      <c r="UNR268" s="89"/>
      <c r="UNW268" s="89"/>
      <c r="UOK268" s="89"/>
      <c r="UOL268" s="89"/>
      <c r="UOM268" s="89"/>
      <c r="UON268" s="89"/>
      <c r="UOO268" s="89"/>
      <c r="UOP268" s="89"/>
      <c r="UOQ268" s="89"/>
      <c r="UOR268" s="89"/>
      <c r="UOS268" s="89"/>
      <c r="UOT268" s="89"/>
      <c r="UOU268" s="89"/>
      <c r="UOV268" s="89"/>
      <c r="UOW268" s="89"/>
      <c r="UOX268" s="89"/>
      <c r="UOY268" s="89"/>
      <c r="UOZ268" s="89"/>
      <c r="UPA268" s="89"/>
      <c r="UPB268" s="89"/>
      <c r="UPC268" s="89"/>
      <c r="UPD268" s="89"/>
      <c r="UPE268" s="89"/>
      <c r="UPF268" s="89"/>
      <c r="UPG268" s="89"/>
      <c r="UPH268" s="89"/>
      <c r="UPI268" s="89"/>
      <c r="UPJ268" s="89"/>
      <c r="UPK268" s="89"/>
      <c r="UPL268" s="89"/>
      <c r="UPM268" s="89"/>
      <c r="UPN268" s="89"/>
      <c r="UPO268" s="89"/>
      <c r="UPP268" s="89"/>
      <c r="UPQ268" s="89"/>
      <c r="UPR268" s="89"/>
      <c r="UPS268" s="89"/>
      <c r="UPT268" s="89"/>
      <c r="UPU268" s="89"/>
      <c r="UPV268" s="89"/>
      <c r="UPW268" s="89"/>
      <c r="UPZ268" s="89"/>
      <c r="UQC268" s="89"/>
      <c r="UQF268" s="89"/>
      <c r="UQI268" s="89"/>
      <c r="UQL268" s="89"/>
      <c r="UQX268" s="89"/>
      <c r="URA268" s="89"/>
      <c r="URD268" s="89"/>
      <c r="URG268" s="89"/>
      <c r="URM268" s="89"/>
      <c r="URP268" s="89"/>
      <c r="URV268" s="89"/>
      <c r="URY268" s="89"/>
      <c r="USB268" s="89"/>
      <c r="USE268" s="89"/>
      <c r="USK268" s="89"/>
      <c r="USN268" s="89"/>
      <c r="UST268" s="89"/>
      <c r="USV268" s="89"/>
      <c r="USW268" s="89"/>
      <c r="USY268" s="89"/>
      <c r="UTB268" s="89"/>
      <c r="UTE268" s="89"/>
      <c r="UTP268" s="89"/>
      <c r="UTR268" s="89"/>
      <c r="UUD268" s="89"/>
      <c r="UUG268" s="89"/>
      <c r="UUO268" s="89"/>
      <c r="UVI268" s="89"/>
      <c r="UVK268" s="89"/>
      <c r="UVL268" s="89"/>
      <c r="UVM268" s="89"/>
      <c r="UVN268" s="89"/>
      <c r="UVO268" s="89"/>
      <c r="UVP268" s="89"/>
      <c r="UWH268" s="89"/>
      <c r="UWI268" s="89"/>
      <c r="UWL268" s="89"/>
      <c r="UWO268" s="89"/>
      <c r="UWQ268" s="89"/>
      <c r="UWS268" s="89"/>
      <c r="UWV268" s="89"/>
      <c r="UWY268" s="89"/>
      <c r="UXB268" s="89"/>
      <c r="UXH268" s="89"/>
      <c r="UXK268" s="89"/>
      <c r="UXN268" s="89"/>
      <c r="UXS268" s="89"/>
      <c r="UYG268" s="89"/>
      <c r="UYH268" s="89"/>
      <c r="UYI268" s="89"/>
      <c r="UYJ268" s="89"/>
      <c r="UYK268" s="89"/>
      <c r="UYL268" s="89"/>
      <c r="UYM268" s="89"/>
      <c r="UYN268" s="89"/>
      <c r="UYO268" s="89"/>
      <c r="UYP268" s="89"/>
      <c r="UYQ268" s="89"/>
      <c r="UYR268" s="89"/>
      <c r="UYS268" s="89"/>
      <c r="UYT268" s="89"/>
      <c r="UYU268" s="89"/>
      <c r="UYV268" s="89"/>
      <c r="UYW268" s="89"/>
      <c r="UYX268" s="89"/>
      <c r="UYY268" s="89"/>
      <c r="UYZ268" s="89"/>
      <c r="UZA268" s="89"/>
      <c r="UZB268" s="89"/>
      <c r="UZC268" s="89"/>
      <c r="UZD268" s="89"/>
      <c r="UZE268" s="89"/>
      <c r="UZF268" s="89"/>
      <c r="UZG268" s="89"/>
      <c r="UZH268" s="89"/>
      <c r="UZI268" s="89"/>
      <c r="UZJ268" s="89"/>
      <c r="UZK268" s="89"/>
      <c r="UZL268" s="89"/>
      <c r="UZM268" s="89"/>
      <c r="UZN268" s="89"/>
      <c r="UZO268" s="89"/>
      <c r="UZP268" s="89"/>
      <c r="UZQ268" s="89"/>
      <c r="UZR268" s="89"/>
      <c r="UZS268" s="89"/>
      <c r="UZV268" s="89"/>
      <c r="UZY268" s="89"/>
      <c r="VAB268" s="89"/>
      <c r="VAE268" s="89"/>
      <c r="VAH268" s="89"/>
      <c r="VAT268" s="89"/>
      <c r="VAW268" s="89"/>
      <c r="VAZ268" s="89"/>
      <c r="VBC268" s="89"/>
      <c r="VBI268" s="89"/>
      <c r="VBL268" s="89"/>
      <c r="VBR268" s="89"/>
      <c r="VBU268" s="89"/>
      <c r="VBX268" s="89"/>
      <c r="VCA268" s="89"/>
      <c r="VCG268" s="89"/>
      <c r="VCJ268" s="89"/>
      <c r="VCP268" s="89"/>
      <c r="VCR268" s="89"/>
      <c r="VCS268" s="89"/>
      <c r="VCU268" s="89"/>
      <c r="VCX268" s="89"/>
      <c r="VDA268" s="89"/>
      <c r="VDL268" s="89"/>
      <c r="VDN268" s="89"/>
      <c r="VDZ268" s="89"/>
      <c r="VEC268" s="89"/>
      <c r="VEK268" s="89"/>
      <c r="VFE268" s="89"/>
      <c r="VFG268" s="89"/>
      <c r="VFH268" s="89"/>
      <c r="VFI268" s="89"/>
      <c r="VFJ268" s="89"/>
      <c r="VFK268" s="89"/>
      <c r="VFL268" s="89"/>
      <c r="VGD268" s="89"/>
      <c r="VGE268" s="89"/>
      <c r="VGH268" s="89"/>
      <c r="VGK268" s="89"/>
      <c r="VGM268" s="89"/>
      <c r="VGO268" s="89"/>
      <c r="VGR268" s="89"/>
      <c r="VGU268" s="89"/>
      <c r="VGX268" s="89"/>
      <c r="VHD268" s="89"/>
      <c r="VHG268" s="89"/>
      <c r="VHJ268" s="89"/>
      <c r="VHO268" s="89"/>
      <c r="VIC268" s="89"/>
      <c r="VID268" s="89"/>
      <c r="VIE268" s="89"/>
      <c r="VIF268" s="89"/>
      <c r="VIG268" s="89"/>
      <c r="VIH268" s="89"/>
      <c r="VII268" s="89"/>
      <c r="VIJ268" s="89"/>
      <c r="VIK268" s="89"/>
      <c r="VIL268" s="89"/>
      <c r="VIM268" s="89"/>
      <c r="VIN268" s="89"/>
      <c r="VIO268" s="89"/>
      <c r="VIP268" s="89"/>
      <c r="VIQ268" s="89"/>
      <c r="VIR268" s="89"/>
      <c r="VIS268" s="89"/>
      <c r="VIT268" s="89"/>
      <c r="VIU268" s="89"/>
      <c r="VIV268" s="89"/>
      <c r="VIW268" s="89"/>
      <c r="VIX268" s="89"/>
      <c r="VIY268" s="89"/>
      <c r="VIZ268" s="89"/>
      <c r="VJA268" s="89"/>
      <c r="VJB268" s="89"/>
      <c r="VJC268" s="89"/>
      <c r="VJD268" s="89"/>
      <c r="VJE268" s="89"/>
      <c r="VJF268" s="89"/>
      <c r="VJG268" s="89"/>
      <c r="VJH268" s="89"/>
      <c r="VJI268" s="89"/>
      <c r="VJJ268" s="89"/>
      <c r="VJK268" s="89"/>
      <c r="VJL268" s="89"/>
      <c r="VJM268" s="89"/>
      <c r="VJN268" s="89"/>
      <c r="VJO268" s="89"/>
      <c r="VJR268" s="89"/>
      <c r="VJU268" s="89"/>
      <c r="VJX268" s="89"/>
      <c r="VKA268" s="89"/>
      <c r="VKD268" s="89"/>
      <c r="VKP268" s="89"/>
      <c r="VKS268" s="89"/>
      <c r="VKV268" s="89"/>
      <c r="VKY268" s="89"/>
      <c r="VLE268" s="89"/>
      <c r="VLH268" s="89"/>
      <c r="VLN268" s="89"/>
      <c r="VLQ268" s="89"/>
      <c r="VLT268" s="89"/>
      <c r="VLW268" s="89"/>
      <c r="VMC268" s="89"/>
      <c r="VMF268" s="89"/>
      <c r="VML268" s="89"/>
      <c r="VMN268" s="89"/>
      <c r="VMO268" s="89"/>
      <c r="VMQ268" s="89"/>
      <c r="VMT268" s="89"/>
      <c r="VMW268" s="89"/>
      <c r="VNH268" s="89"/>
      <c r="VNJ268" s="89"/>
      <c r="VNV268" s="89"/>
      <c r="VNY268" s="89"/>
      <c r="VOG268" s="89"/>
      <c r="VPA268" s="89"/>
      <c r="VPC268" s="89"/>
      <c r="VPD268" s="89"/>
      <c r="VPE268" s="89"/>
      <c r="VPF268" s="89"/>
      <c r="VPG268" s="89"/>
      <c r="VPH268" s="89"/>
      <c r="VPZ268" s="89"/>
      <c r="VQA268" s="89"/>
      <c r="VQD268" s="89"/>
      <c r="VQG268" s="89"/>
      <c r="VQI268" s="89"/>
      <c r="VQK268" s="89"/>
      <c r="VQN268" s="89"/>
      <c r="VQQ268" s="89"/>
      <c r="VQT268" s="89"/>
      <c r="VQZ268" s="89"/>
      <c r="VRC268" s="89"/>
      <c r="VRF268" s="89"/>
      <c r="VRK268" s="89"/>
      <c r="VRY268" s="89"/>
      <c r="VRZ268" s="89"/>
      <c r="VSA268" s="89"/>
      <c r="VSB268" s="89"/>
      <c r="VSC268" s="89"/>
      <c r="VSD268" s="89"/>
      <c r="VSE268" s="89"/>
      <c r="VSF268" s="89"/>
      <c r="VSG268" s="89"/>
      <c r="VSH268" s="89"/>
      <c r="VSI268" s="89"/>
      <c r="VSJ268" s="89"/>
      <c r="VSK268" s="89"/>
      <c r="VSL268" s="89"/>
      <c r="VSM268" s="89"/>
      <c r="VSN268" s="89"/>
      <c r="VSO268" s="89"/>
      <c r="VSP268" s="89"/>
      <c r="VSQ268" s="89"/>
      <c r="VSR268" s="89"/>
      <c r="VSS268" s="89"/>
      <c r="VST268" s="89"/>
      <c r="VSU268" s="89"/>
      <c r="VSV268" s="89"/>
      <c r="VSW268" s="89"/>
      <c r="VSX268" s="89"/>
      <c r="VSY268" s="89"/>
      <c r="VSZ268" s="89"/>
      <c r="VTA268" s="89"/>
      <c r="VTB268" s="89"/>
      <c r="VTC268" s="89"/>
      <c r="VTD268" s="89"/>
      <c r="VTE268" s="89"/>
      <c r="VTF268" s="89"/>
      <c r="VTG268" s="89"/>
      <c r="VTH268" s="89"/>
      <c r="VTI268" s="89"/>
      <c r="VTJ268" s="89"/>
      <c r="VTK268" s="89"/>
      <c r="VTN268" s="89"/>
      <c r="VTQ268" s="89"/>
      <c r="VTT268" s="89"/>
      <c r="VTW268" s="89"/>
      <c r="VTZ268" s="89"/>
      <c r="VUL268" s="89"/>
      <c r="VUO268" s="89"/>
      <c r="VUR268" s="89"/>
      <c r="VUU268" s="89"/>
      <c r="VVA268" s="89"/>
      <c r="VVD268" s="89"/>
      <c r="VVJ268" s="89"/>
      <c r="VVM268" s="89"/>
      <c r="VVP268" s="89"/>
      <c r="VVS268" s="89"/>
      <c r="VVY268" s="89"/>
      <c r="VWB268" s="89"/>
      <c r="VWH268" s="89"/>
      <c r="VWJ268" s="89"/>
      <c r="VWK268" s="89"/>
      <c r="VWM268" s="89"/>
      <c r="VWP268" s="89"/>
      <c r="VWS268" s="89"/>
      <c r="VXD268" s="89"/>
      <c r="VXF268" s="89"/>
      <c r="VXR268" s="89"/>
      <c r="VXU268" s="89"/>
      <c r="VYC268" s="89"/>
      <c r="VYW268" s="89"/>
      <c r="VYY268" s="89"/>
      <c r="VYZ268" s="89"/>
      <c r="VZA268" s="89"/>
      <c r="VZB268" s="89"/>
      <c r="VZC268" s="89"/>
      <c r="VZD268" s="89"/>
      <c r="VZV268" s="89"/>
      <c r="VZW268" s="89"/>
      <c r="VZZ268" s="89"/>
      <c r="WAC268" s="89"/>
      <c r="WAE268" s="89"/>
      <c r="WAG268" s="89"/>
      <c r="WAJ268" s="89"/>
      <c r="WAM268" s="89"/>
      <c r="WAP268" s="89"/>
      <c r="WAV268" s="89"/>
      <c r="WAY268" s="89"/>
      <c r="WBB268" s="89"/>
      <c r="WBG268" s="89"/>
      <c r="WBU268" s="89"/>
      <c r="WBV268" s="89"/>
      <c r="WBW268" s="89"/>
      <c r="WBX268" s="89"/>
      <c r="WBY268" s="89"/>
      <c r="WBZ268" s="89"/>
      <c r="WCA268" s="89"/>
      <c r="WCB268" s="89"/>
      <c r="WCC268" s="89"/>
      <c r="WCD268" s="89"/>
      <c r="WCE268" s="89"/>
      <c r="WCF268" s="89"/>
      <c r="WCG268" s="89"/>
      <c r="WCH268" s="89"/>
      <c r="WCI268" s="89"/>
      <c r="WCJ268" s="89"/>
      <c r="WCK268" s="89"/>
      <c r="WCL268" s="89"/>
      <c r="WCM268" s="89"/>
      <c r="WCN268" s="89"/>
      <c r="WCO268" s="89"/>
      <c r="WCP268" s="89"/>
      <c r="WCQ268" s="89"/>
      <c r="WCR268" s="89"/>
      <c r="WCS268" s="89"/>
      <c r="WCT268" s="89"/>
      <c r="WCU268" s="89"/>
      <c r="WCV268" s="89"/>
      <c r="WCW268" s="89"/>
      <c r="WCX268" s="89"/>
      <c r="WCY268" s="89"/>
      <c r="WCZ268" s="89"/>
      <c r="WDA268" s="89"/>
      <c r="WDB268" s="89"/>
      <c r="WDC268" s="89"/>
      <c r="WDD268" s="89"/>
      <c r="WDE268" s="89"/>
      <c r="WDF268" s="89"/>
      <c r="WDG268" s="89"/>
      <c r="WDJ268" s="89"/>
      <c r="WDM268" s="89"/>
      <c r="WDP268" s="89"/>
      <c r="WDS268" s="89"/>
      <c r="WDV268" s="89"/>
      <c r="WEH268" s="89"/>
      <c r="WEK268" s="89"/>
      <c r="WEN268" s="89"/>
      <c r="WEQ268" s="89"/>
      <c r="WEW268" s="89"/>
      <c r="WEZ268" s="89"/>
      <c r="WFF268" s="89"/>
      <c r="WFI268" s="89"/>
      <c r="WFL268" s="89"/>
      <c r="WFO268" s="89"/>
      <c r="WFU268" s="89"/>
      <c r="WFX268" s="89"/>
      <c r="WGD268" s="89"/>
      <c r="WGF268" s="89"/>
      <c r="WGG268" s="89"/>
      <c r="WGI268" s="89"/>
      <c r="WGL268" s="89"/>
      <c r="WGO268" s="89"/>
      <c r="WGZ268" s="89"/>
      <c r="WHB268" s="89"/>
      <c r="WHN268" s="89"/>
      <c r="WHQ268" s="89"/>
      <c r="WHY268" s="89"/>
      <c r="WIS268" s="89"/>
      <c r="WIU268" s="89"/>
      <c r="WIV268" s="89"/>
      <c r="WIW268" s="89"/>
      <c r="WIX268" s="89"/>
      <c r="WIY268" s="89"/>
      <c r="WIZ268" s="89"/>
      <c r="WJR268" s="89"/>
      <c r="WJS268" s="89"/>
      <c r="WJV268" s="89"/>
      <c r="WJY268" s="89"/>
      <c r="WKA268" s="89"/>
      <c r="WKC268" s="89"/>
      <c r="WKF268" s="89"/>
      <c r="WKI268" s="89"/>
      <c r="WKL268" s="89"/>
      <c r="WKR268" s="89"/>
      <c r="WKU268" s="89"/>
      <c r="WKX268" s="89"/>
      <c r="WLC268" s="89"/>
      <c r="WLQ268" s="89"/>
      <c r="WLR268" s="89"/>
      <c r="WLS268" s="89"/>
      <c r="WLT268" s="89"/>
      <c r="WLU268" s="89"/>
      <c r="WLV268" s="89"/>
      <c r="WLW268" s="89"/>
      <c r="WLX268" s="89"/>
      <c r="WLY268" s="89"/>
      <c r="WLZ268" s="89"/>
      <c r="WMA268" s="89"/>
      <c r="WMB268" s="89"/>
      <c r="WMC268" s="89"/>
      <c r="WMD268" s="89"/>
      <c r="WME268" s="89"/>
      <c r="WMF268" s="89"/>
      <c r="WMG268" s="89"/>
      <c r="WMH268" s="89"/>
      <c r="WMI268" s="89"/>
      <c r="WMJ268" s="89"/>
      <c r="WMK268" s="89"/>
      <c r="WML268" s="89"/>
      <c r="WMM268" s="89"/>
      <c r="WMN268" s="89"/>
      <c r="WMO268" s="89"/>
      <c r="WMP268" s="89"/>
      <c r="WMQ268" s="89"/>
      <c r="WMR268" s="89"/>
      <c r="WMS268" s="89"/>
      <c r="WMT268" s="89"/>
      <c r="WMU268" s="89"/>
      <c r="WMV268" s="89"/>
      <c r="WMW268" s="89"/>
      <c r="WMX268" s="89"/>
      <c r="WMY268" s="89"/>
      <c r="WMZ268" s="89"/>
      <c r="WNA268" s="89"/>
      <c r="WNB268" s="89"/>
      <c r="WNC268" s="89"/>
      <c r="WNF268" s="89"/>
      <c r="WNI268" s="89"/>
      <c r="WNL268" s="89"/>
      <c r="WNO268" s="89"/>
      <c r="WNR268" s="89"/>
      <c r="WOD268" s="89"/>
      <c r="WOG268" s="89"/>
      <c r="WOJ268" s="89"/>
      <c r="WOM268" s="89"/>
      <c r="WOS268" s="89"/>
      <c r="WOV268" s="89"/>
      <c r="WPB268" s="89"/>
      <c r="WPE268" s="89"/>
      <c r="WPH268" s="89"/>
      <c r="WPK268" s="89"/>
      <c r="WPQ268" s="89"/>
      <c r="WPT268" s="89"/>
      <c r="WPZ268" s="89"/>
      <c r="WQB268" s="89"/>
      <c r="WQC268" s="89"/>
      <c r="WQE268" s="89"/>
      <c r="WQH268" s="89"/>
      <c r="WQK268" s="89"/>
      <c r="WQV268" s="89"/>
      <c r="WQX268" s="89"/>
      <c r="WRJ268" s="89"/>
      <c r="WRM268" s="89"/>
      <c r="WRU268" s="89"/>
      <c r="WSO268" s="89"/>
      <c r="WSQ268" s="89"/>
      <c r="WSR268" s="89"/>
      <c r="WSS268" s="89"/>
      <c r="WST268" s="89"/>
      <c r="WSU268" s="89"/>
      <c r="WSV268" s="89"/>
      <c r="WTN268" s="89"/>
      <c r="WTO268" s="89"/>
      <c r="WTR268" s="89"/>
      <c r="WTU268" s="89"/>
      <c r="WTW268" s="89"/>
      <c r="WTY268" s="89"/>
      <c r="WUB268" s="89"/>
      <c r="WUE268" s="89"/>
      <c r="WUH268" s="89"/>
      <c r="WUN268" s="89"/>
      <c r="WUQ268" s="89"/>
      <c r="WUT268" s="89"/>
      <c r="WUY268" s="89"/>
    </row>
    <row r="269" spans="1:1015 1029:2039 2053:3063 3077:4087 4101:5111 5125:6135 6149:7159 7173:8183 8197:9207 9221:10231 10245:11255 11269:12279 12293:13303 13317:14327 14341:15351 15365:16119" s="45" customFormat="1" ht="20.25" hidden="1" customHeight="1">
      <c r="A269" s="19" t="s">
        <v>141</v>
      </c>
      <c r="B269" s="44" t="s">
        <v>326</v>
      </c>
      <c r="C269" s="5"/>
      <c r="D269" s="59"/>
      <c r="E269" s="60"/>
    </row>
    <row r="270" spans="1:1015 1029:2039 2053:3063 3077:4087 4101:5111 5125:6135 6149:7159 7173:8183 8197:9207 9221:10231 10245:11255 11269:12279 12293:13303 13317:14327 14341:15351 15365:16119" s="45" customFormat="1" ht="20.25" hidden="1" customHeight="1">
      <c r="A270" s="4" t="s">
        <v>93</v>
      </c>
      <c r="B270" s="44" t="s">
        <v>325</v>
      </c>
      <c r="C270" s="5"/>
      <c r="D270" s="59"/>
      <c r="E270" s="60"/>
    </row>
    <row r="271" spans="1:1015 1029:2039 2053:3063 3077:4087 4101:5111 5125:6135 6149:7159 7173:8183 8197:9207 9221:10231 10245:11255 11269:12279 12293:13303 13317:14327 14341:15351 15365:16119" s="45" customFormat="1" ht="21.75" hidden="1" customHeight="1">
      <c r="A271" s="11" t="s">
        <v>94</v>
      </c>
      <c r="B271" s="44" t="s">
        <v>329</v>
      </c>
      <c r="C271" s="5"/>
      <c r="D271" s="59"/>
      <c r="E271" s="60"/>
    </row>
    <row r="272" spans="1:1015 1029:2039 2053:3063 3077:4087 4101:5111 5125:6135 6149:7159 7173:8183 8197:9207 9221:10231 10245:11255 11269:12279 12293:13303 13317:14327 14341:15351 15365:16119" s="45" customFormat="1" ht="21.75" hidden="1" customHeight="1">
      <c r="A272" s="19" t="s">
        <v>77</v>
      </c>
      <c r="B272" s="44" t="s">
        <v>329</v>
      </c>
      <c r="C272" s="5"/>
      <c r="D272" s="59"/>
      <c r="E272" s="60"/>
    </row>
    <row r="273" spans="1:5" s="45" customFormat="1" ht="21.75" hidden="1" customHeight="1">
      <c r="A273" s="8" t="s">
        <v>223</v>
      </c>
      <c r="B273" s="44" t="s">
        <v>325</v>
      </c>
      <c r="C273" s="5"/>
      <c r="D273" s="59"/>
      <c r="E273" s="60"/>
    </row>
    <row r="274" spans="1:5" s="45" customFormat="1" ht="21.75" hidden="1" customHeight="1">
      <c r="A274" s="11" t="s">
        <v>224</v>
      </c>
      <c r="B274" s="44" t="s">
        <v>332</v>
      </c>
      <c r="C274" s="5"/>
      <c r="D274" s="59"/>
      <c r="E274" s="60"/>
    </row>
    <row r="275" spans="1:5" s="45" customFormat="1" ht="21.75" hidden="1" customHeight="1">
      <c r="A275" s="4" t="s">
        <v>225</v>
      </c>
      <c r="B275" s="44" t="s">
        <v>325</v>
      </c>
      <c r="C275" s="5"/>
      <c r="D275" s="59"/>
      <c r="E275" s="60"/>
    </row>
    <row r="276" spans="1:5" s="45" customFormat="1" ht="20.25" hidden="1" customHeight="1">
      <c r="A276" s="8" t="s">
        <v>306</v>
      </c>
      <c r="B276" s="44" t="s">
        <v>325</v>
      </c>
      <c r="C276" s="5"/>
      <c r="D276" s="59"/>
      <c r="E276" s="60"/>
    </row>
    <row r="277" spans="1:5" s="45" customFormat="1" ht="20.25" hidden="1" customHeight="1">
      <c r="A277" s="8" t="s">
        <v>119</v>
      </c>
      <c r="B277" s="44" t="s">
        <v>325</v>
      </c>
      <c r="C277" s="5"/>
      <c r="D277" s="59"/>
      <c r="E277" s="60"/>
    </row>
    <row r="278" spans="1:5" s="45" customFormat="1" ht="20.25" hidden="1" customHeight="1">
      <c r="A278" s="4" t="s">
        <v>142</v>
      </c>
      <c r="B278" s="44" t="s">
        <v>325</v>
      </c>
      <c r="C278" s="5"/>
      <c r="D278" s="59"/>
      <c r="E278" s="60"/>
    </row>
    <row r="279" spans="1:5" s="45" customFormat="1" ht="21.75" hidden="1" customHeight="1">
      <c r="A279" s="4" t="s">
        <v>243</v>
      </c>
      <c r="B279" s="44" t="s">
        <v>325</v>
      </c>
      <c r="C279" s="5"/>
      <c r="D279" s="59"/>
      <c r="E279" s="60"/>
    </row>
    <row r="280" spans="1:5" s="45" customFormat="1" ht="21.6" hidden="1" customHeight="1">
      <c r="A280" s="8" t="s">
        <v>171</v>
      </c>
      <c r="B280" s="44" t="s">
        <v>325</v>
      </c>
      <c r="C280" s="5"/>
      <c r="D280" s="59"/>
      <c r="E280" s="60"/>
    </row>
    <row r="281" spans="1:5" s="45" customFormat="1" ht="20.25" hidden="1" customHeight="1">
      <c r="A281" s="19" t="s">
        <v>78</v>
      </c>
      <c r="B281" s="44" t="s">
        <v>325</v>
      </c>
      <c r="C281" s="5"/>
      <c r="D281" s="59"/>
      <c r="E281" s="60"/>
    </row>
    <row r="282" spans="1:5" s="45" customFormat="1" ht="21.75" hidden="1" customHeight="1">
      <c r="A282" s="19" t="s">
        <v>79</v>
      </c>
      <c r="B282" s="44" t="s">
        <v>325</v>
      </c>
      <c r="C282" s="5"/>
      <c r="D282" s="59"/>
      <c r="E282" s="60"/>
    </row>
    <row r="283" spans="1:5" s="45" customFormat="1" ht="21.75" hidden="1" customHeight="1">
      <c r="A283" s="10" t="s">
        <v>244</v>
      </c>
      <c r="B283" s="44" t="s">
        <v>325</v>
      </c>
      <c r="C283" s="5"/>
      <c r="D283" s="59"/>
      <c r="E283" s="60"/>
    </row>
    <row r="284" spans="1:5" s="45" customFormat="1" ht="21.75" hidden="1" customHeight="1">
      <c r="A284" s="19" t="s">
        <v>80</v>
      </c>
      <c r="B284" s="44" t="s">
        <v>329</v>
      </c>
      <c r="C284" s="5"/>
      <c r="D284" s="59"/>
      <c r="E284" s="60"/>
    </row>
    <row r="285" spans="1:5" s="45" customFormat="1" ht="21.75" hidden="1" customHeight="1">
      <c r="A285" s="8" t="s">
        <v>245</v>
      </c>
      <c r="B285" s="44" t="s">
        <v>331</v>
      </c>
      <c r="C285" s="5"/>
      <c r="D285" s="59"/>
      <c r="E285" s="60"/>
    </row>
    <row r="286" spans="1:5" s="45" customFormat="1" ht="21.75" hidden="1" customHeight="1">
      <c r="A286" s="8" t="s">
        <v>246</v>
      </c>
      <c r="B286" s="44" t="s">
        <v>331</v>
      </c>
      <c r="C286" s="5"/>
      <c r="D286" s="59"/>
      <c r="E286" s="60"/>
    </row>
    <row r="287" spans="1:5" s="45" customFormat="1" ht="21.75" hidden="1" customHeight="1">
      <c r="A287" s="8" t="s">
        <v>247</v>
      </c>
      <c r="B287" s="44" t="s">
        <v>327</v>
      </c>
      <c r="C287" s="5"/>
      <c r="D287" s="59"/>
      <c r="E287" s="60"/>
    </row>
    <row r="288" spans="1:5" s="45" customFormat="1" ht="21.75" hidden="1" customHeight="1">
      <c r="A288" s="8" t="s">
        <v>248</v>
      </c>
      <c r="B288" s="44" t="s">
        <v>325</v>
      </c>
      <c r="C288" s="5"/>
      <c r="D288" s="59"/>
      <c r="E288" s="60"/>
    </row>
    <row r="289" spans="1:1015 1029:2039 2053:3063 3077:4087 4101:5111 5125:6135 6149:7159 7173:8183 8197:9207 9221:10231 10245:11255 11269:12279 12293:13303 13317:14327 14341:15351 15365:16119" s="45" customFormat="1" ht="21.75" hidden="1" customHeight="1">
      <c r="A289" s="10" t="s">
        <v>249</v>
      </c>
      <c r="B289" s="44" t="s">
        <v>325</v>
      </c>
      <c r="C289" s="5"/>
      <c r="D289" s="58"/>
      <c r="E289" s="62"/>
    </row>
    <row r="290" spans="1:1015 1029:2039 2053:3063 3077:4087 4101:5111 5125:6135 6149:7159 7173:8183 8197:9207 9221:10231 10245:11255 11269:12279 12293:13303 13317:14327 14341:15351 15365:16119" s="45" customFormat="1" ht="38.85" hidden="1" customHeight="1">
      <c r="A290" s="8" t="s">
        <v>250</v>
      </c>
      <c r="B290" s="44" t="s">
        <v>331</v>
      </c>
      <c r="C290" s="5"/>
      <c r="D290" s="59"/>
      <c r="E290" s="60"/>
    </row>
    <row r="291" spans="1:1015 1029:2039 2053:3063 3077:4087 4101:5111 5125:6135 6149:7159 7173:8183 8197:9207 9221:10231 10245:11255 11269:12279 12293:13303 13317:14327 14341:15351 15365:16119" s="45" customFormat="1" ht="21.75" hidden="1" customHeight="1">
      <c r="A291" s="8" t="s">
        <v>38</v>
      </c>
      <c r="B291" s="44" t="s">
        <v>325</v>
      </c>
      <c r="C291" s="5"/>
      <c r="D291" s="59"/>
      <c r="E291" s="60"/>
    </row>
    <row r="292" spans="1:1015 1029:2039 2053:3063 3077:4087 4101:5111 5125:6135 6149:7159 7173:8183 8197:9207 9221:10231 10245:11255 11269:12279 12293:13303 13317:14327 14341:15351 15365:16119" s="45" customFormat="1" ht="21.75" hidden="1" customHeight="1">
      <c r="A292" s="4" t="s">
        <v>172</v>
      </c>
      <c r="B292" s="44" t="s">
        <v>325</v>
      </c>
      <c r="C292" s="5"/>
      <c r="D292" s="59"/>
      <c r="E292" s="60"/>
    </row>
    <row r="293" spans="1:1015 1029:2039 2053:3063 3077:4087 4101:5111 5125:6135 6149:7159 7173:8183 8197:9207 9221:10231 10245:11255 11269:12279 12293:13303 13317:14327 14341:15351 15365:16119" s="45" customFormat="1" ht="21.75" hidden="1" customHeight="1">
      <c r="A293" s="8" t="s">
        <v>81</v>
      </c>
      <c r="B293" s="44" t="s">
        <v>325</v>
      </c>
      <c r="C293" s="20"/>
      <c r="D293" s="59"/>
      <c r="E293" s="60"/>
    </row>
    <row r="294" spans="1:1015 1029:2039 2053:3063 3077:4087 4101:5111 5125:6135 6149:7159 7173:8183 8197:9207 9221:10231 10245:11255 11269:12279 12293:13303 13317:14327 14341:15351 15365:16119" s="45" customFormat="1" ht="21.75" hidden="1" customHeight="1">
      <c r="A294" s="8" t="s">
        <v>251</v>
      </c>
      <c r="B294" s="44" t="s">
        <v>331</v>
      </c>
      <c r="C294" s="5"/>
      <c r="D294" s="59"/>
      <c r="E294" s="60"/>
    </row>
    <row r="295" spans="1:1015 1029:2039 2053:3063 3077:4087 4101:5111 5125:6135 6149:7159 7173:8183 8197:9207 9221:10231 10245:11255 11269:12279 12293:13303 13317:14327 14341:15351 15365:16119" s="45" customFormat="1" ht="21.75" hidden="1" customHeight="1">
      <c r="A295" s="8" t="s">
        <v>173</v>
      </c>
      <c r="B295" s="44" t="s">
        <v>329</v>
      </c>
      <c r="C295" s="5"/>
      <c r="D295" s="58"/>
      <c r="E295" s="60"/>
    </row>
    <row r="296" spans="1:1015 1029:2039 2053:3063 3077:4087 4101:5111 5125:6135 6149:7159 7173:8183 8197:9207 9221:10231 10245:11255 11269:12279 12293:13303 13317:14327 14341:15351 15365:16119" s="45" customFormat="1" ht="21.75" hidden="1" customHeight="1">
      <c r="A296" s="10" t="s">
        <v>252</v>
      </c>
      <c r="B296" s="44" t="s">
        <v>325</v>
      </c>
      <c r="C296" s="5"/>
      <c r="D296" s="58"/>
      <c r="E296" s="62"/>
    </row>
    <row r="297" spans="1:1015 1029:2039 2053:3063 3077:4087 4101:5111 5125:6135 6149:7159 7173:8183 8197:9207 9221:10231 10245:11255 11269:12279 12293:13303 13317:14327 14341:15351 15365:16119" s="45" customFormat="1" ht="21.75" hidden="1" customHeight="1">
      <c r="A297" s="10" t="s">
        <v>253</v>
      </c>
      <c r="B297" s="44" t="s">
        <v>325</v>
      </c>
      <c r="C297" s="5"/>
      <c r="D297" s="59"/>
      <c r="E297" s="60"/>
    </row>
    <row r="298" spans="1:1015 1029:2039 2053:3063 3077:4087 4101:5111 5125:6135 6149:7159 7173:8183 8197:9207 9221:10231 10245:11255 11269:12279 12293:13303 13317:14327 14341:15351 15365:16119" s="45" customFormat="1" ht="21.75" customHeight="1">
      <c r="A298" s="8" t="s">
        <v>254</v>
      </c>
      <c r="B298" s="82" t="s">
        <v>325</v>
      </c>
      <c r="C298" s="5">
        <v>2</v>
      </c>
      <c r="D298" s="59">
        <v>30000</v>
      </c>
      <c r="E298" s="83">
        <f>+D298*C298</f>
        <v>60000</v>
      </c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T298" s="89"/>
      <c r="AW298" s="89"/>
      <c r="AZ298" s="89"/>
      <c r="BC298" s="89"/>
      <c r="BF298" s="89"/>
      <c r="BR298" s="89"/>
      <c r="BU298" s="89"/>
      <c r="BX298" s="89"/>
      <c r="CA298" s="89"/>
      <c r="CG298" s="89"/>
      <c r="CJ298" s="89"/>
      <c r="CP298" s="89"/>
      <c r="CS298" s="89"/>
      <c r="CV298" s="89"/>
      <c r="CY298" s="89"/>
      <c r="DE298" s="89"/>
      <c r="DH298" s="89"/>
      <c r="DN298" s="89"/>
      <c r="DP298" s="89"/>
      <c r="DQ298" s="89"/>
      <c r="DS298" s="89"/>
      <c r="DV298" s="89"/>
      <c r="DY298" s="89"/>
      <c r="EJ298" s="89"/>
      <c r="EL298" s="89"/>
      <c r="EX298" s="89"/>
      <c r="FA298" s="89"/>
      <c r="FI298" s="89"/>
      <c r="GC298" s="89"/>
      <c r="GE298" s="89"/>
      <c r="GF298" s="89"/>
      <c r="GG298" s="89"/>
      <c r="GH298" s="89"/>
      <c r="GI298" s="89"/>
      <c r="GJ298" s="89"/>
      <c r="HB298" s="89"/>
      <c r="HC298" s="89"/>
      <c r="HF298" s="89"/>
      <c r="HI298" s="89"/>
      <c r="HK298" s="89"/>
      <c r="HM298" s="89"/>
      <c r="HP298" s="89"/>
      <c r="HS298" s="89"/>
      <c r="HV298" s="89"/>
      <c r="IB298" s="89"/>
      <c r="IE298" s="89"/>
      <c r="IH298" s="89"/>
      <c r="IM298" s="89"/>
      <c r="JA298" s="89"/>
      <c r="JB298" s="89"/>
      <c r="JC298" s="89"/>
      <c r="JD298" s="89"/>
      <c r="JE298" s="89"/>
      <c r="JF298" s="89"/>
      <c r="JG298" s="89"/>
      <c r="JH298" s="89"/>
      <c r="JI298" s="89"/>
      <c r="JJ298" s="89"/>
      <c r="JK298" s="89"/>
      <c r="JL298" s="89"/>
      <c r="JM298" s="89"/>
      <c r="JN298" s="89"/>
      <c r="JO298" s="89"/>
      <c r="JP298" s="89"/>
      <c r="JQ298" s="89"/>
      <c r="JR298" s="89"/>
      <c r="JS298" s="89"/>
      <c r="JT298" s="89"/>
      <c r="JU298" s="89"/>
      <c r="JV298" s="89"/>
      <c r="JW298" s="89"/>
      <c r="JX298" s="89"/>
      <c r="JY298" s="89"/>
      <c r="JZ298" s="89"/>
      <c r="KA298" s="89"/>
      <c r="KB298" s="89"/>
      <c r="KC298" s="89"/>
      <c r="KD298" s="89"/>
      <c r="KE298" s="89"/>
      <c r="KF298" s="89"/>
      <c r="KG298" s="89"/>
      <c r="KH298" s="89"/>
      <c r="KI298" s="89"/>
      <c r="KJ298" s="89"/>
      <c r="KK298" s="89"/>
      <c r="KL298" s="89"/>
      <c r="KM298" s="89"/>
      <c r="KP298" s="89"/>
      <c r="KS298" s="89"/>
      <c r="KV298" s="89"/>
      <c r="KY298" s="89"/>
      <c r="LB298" s="89"/>
      <c r="LN298" s="89"/>
      <c r="LQ298" s="89"/>
      <c r="LT298" s="89"/>
      <c r="LW298" s="89"/>
      <c r="MC298" s="89"/>
      <c r="MF298" s="89"/>
      <c r="ML298" s="89"/>
      <c r="MO298" s="89"/>
      <c r="MR298" s="89"/>
      <c r="MU298" s="89"/>
      <c r="NA298" s="89"/>
      <c r="ND298" s="89"/>
      <c r="NJ298" s="89"/>
      <c r="NL298" s="89"/>
      <c r="NM298" s="89"/>
      <c r="NO298" s="89"/>
      <c r="NR298" s="89"/>
      <c r="NU298" s="89"/>
      <c r="OF298" s="89"/>
      <c r="OH298" s="89"/>
      <c r="OT298" s="89"/>
      <c r="OW298" s="89"/>
      <c r="PE298" s="89"/>
      <c r="PY298" s="89"/>
      <c r="QA298" s="89"/>
      <c r="QB298" s="89"/>
      <c r="QC298" s="89"/>
      <c r="QD298" s="89"/>
      <c r="QE298" s="89"/>
      <c r="QF298" s="89"/>
      <c r="QX298" s="89"/>
      <c r="QY298" s="89"/>
      <c r="RB298" s="89"/>
      <c r="RE298" s="89"/>
      <c r="RG298" s="89"/>
      <c r="RI298" s="89"/>
      <c r="RL298" s="89"/>
      <c r="RO298" s="89"/>
      <c r="RR298" s="89"/>
      <c r="RX298" s="89"/>
      <c r="SA298" s="89"/>
      <c r="SD298" s="89"/>
      <c r="SI298" s="89"/>
      <c r="SW298" s="89"/>
      <c r="SX298" s="89"/>
      <c r="SY298" s="89"/>
      <c r="SZ298" s="89"/>
      <c r="TA298" s="89"/>
      <c r="TB298" s="89"/>
      <c r="TC298" s="89"/>
      <c r="TD298" s="89"/>
      <c r="TE298" s="89"/>
      <c r="TF298" s="89"/>
      <c r="TG298" s="89"/>
      <c r="TH298" s="89"/>
      <c r="TI298" s="89"/>
      <c r="TJ298" s="89"/>
      <c r="TK298" s="89"/>
      <c r="TL298" s="89"/>
      <c r="TM298" s="89"/>
      <c r="TN298" s="89"/>
      <c r="TO298" s="89"/>
      <c r="TP298" s="89"/>
      <c r="TQ298" s="89"/>
      <c r="TR298" s="89"/>
      <c r="TS298" s="89"/>
      <c r="TT298" s="89"/>
      <c r="TU298" s="89"/>
      <c r="TV298" s="89"/>
      <c r="TW298" s="89"/>
      <c r="TX298" s="89"/>
      <c r="TY298" s="89"/>
      <c r="TZ298" s="89"/>
      <c r="UA298" s="89"/>
      <c r="UB298" s="89"/>
      <c r="UC298" s="89"/>
      <c r="UD298" s="89"/>
      <c r="UE298" s="89"/>
      <c r="UF298" s="89"/>
      <c r="UG298" s="89"/>
      <c r="UH298" s="89"/>
      <c r="UI298" s="89"/>
      <c r="UL298" s="89"/>
      <c r="UO298" s="89"/>
      <c r="UR298" s="89"/>
      <c r="UU298" s="89"/>
      <c r="UX298" s="89"/>
      <c r="VJ298" s="89"/>
      <c r="VM298" s="89"/>
      <c r="VP298" s="89"/>
      <c r="VS298" s="89"/>
      <c r="VY298" s="89"/>
      <c r="WB298" s="89"/>
      <c r="WH298" s="89"/>
      <c r="WK298" s="89"/>
      <c r="WN298" s="89"/>
      <c r="WQ298" s="89"/>
      <c r="WW298" s="89"/>
      <c r="WZ298" s="89"/>
      <c r="XF298" s="89"/>
      <c r="XH298" s="89"/>
      <c r="XI298" s="89"/>
      <c r="XK298" s="89"/>
      <c r="XN298" s="89"/>
      <c r="XQ298" s="89"/>
      <c r="YB298" s="89"/>
      <c r="YD298" s="89"/>
      <c r="YP298" s="89"/>
      <c r="YS298" s="89"/>
      <c r="ZA298" s="89"/>
      <c r="ZU298" s="89"/>
      <c r="ZW298" s="89"/>
      <c r="ZX298" s="89"/>
      <c r="ZY298" s="89"/>
      <c r="ZZ298" s="89"/>
      <c r="AAA298" s="89"/>
      <c r="AAB298" s="89"/>
      <c r="AAT298" s="89"/>
      <c r="AAU298" s="89"/>
      <c r="AAX298" s="89"/>
      <c r="ABA298" s="89"/>
      <c r="ABC298" s="89"/>
      <c r="ABE298" s="89"/>
      <c r="ABH298" s="89"/>
      <c r="ABK298" s="89"/>
      <c r="ABN298" s="89"/>
      <c r="ABT298" s="89"/>
      <c r="ABW298" s="89"/>
      <c r="ABZ298" s="89"/>
      <c r="ACE298" s="89"/>
      <c r="ACS298" s="89"/>
      <c r="ACT298" s="89"/>
      <c r="ACU298" s="89"/>
      <c r="ACV298" s="89"/>
      <c r="ACW298" s="89"/>
      <c r="ACX298" s="89"/>
      <c r="ACY298" s="89"/>
      <c r="ACZ298" s="89"/>
      <c r="ADA298" s="89"/>
      <c r="ADB298" s="89"/>
      <c r="ADC298" s="89"/>
      <c r="ADD298" s="89"/>
      <c r="ADE298" s="89"/>
      <c r="ADF298" s="89"/>
      <c r="ADG298" s="89"/>
      <c r="ADH298" s="89"/>
      <c r="ADI298" s="89"/>
      <c r="ADJ298" s="89"/>
      <c r="ADK298" s="89"/>
      <c r="ADL298" s="89"/>
      <c r="ADM298" s="89"/>
      <c r="ADN298" s="89"/>
      <c r="ADO298" s="89"/>
      <c r="ADP298" s="89"/>
      <c r="ADQ298" s="89"/>
      <c r="ADR298" s="89"/>
      <c r="ADS298" s="89"/>
      <c r="ADT298" s="89"/>
      <c r="ADU298" s="89"/>
      <c r="ADV298" s="89"/>
      <c r="ADW298" s="89"/>
      <c r="ADX298" s="89"/>
      <c r="ADY298" s="89"/>
      <c r="ADZ298" s="89"/>
      <c r="AEA298" s="89"/>
      <c r="AEB298" s="89"/>
      <c r="AEC298" s="89"/>
      <c r="AED298" s="89"/>
      <c r="AEE298" s="89"/>
      <c r="AEH298" s="89"/>
      <c r="AEK298" s="89"/>
      <c r="AEN298" s="89"/>
      <c r="AEQ298" s="89"/>
      <c r="AET298" s="89"/>
      <c r="AFF298" s="89"/>
      <c r="AFI298" s="89"/>
      <c r="AFL298" s="89"/>
      <c r="AFO298" s="89"/>
      <c r="AFU298" s="89"/>
      <c r="AFX298" s="89"/>
      <c r="AGD298" s="89"/>
      <c r="AGG298" s="89"/>
      <c r="AGJ298" s="89"/>
      <c r="AGM298" s="89"/>
      <c r="AGS298" s="89"/>
      <c r="AGV298" s="89"/>
      <c r="AHB298" s="89"/>
      <c r="AHD298" s="89"/>
      <c r="AHE298" s="89"/>
      <c r="AHG298" s="89"/>
      <c r="AHJ298" s="89"/>
      <c r="AHM298" s="89"/>
      <c r="AHX298" s="89"/>
      <c r="AHZ298" s="89"/>
      <c r="AIL298" s="89"/>
      <c r="AIO298" s="89"/>
      <c r="AIW298" s="89"/>
      <c r="AJQ298" s="89"/>
      <c r="AJS298" s="89"/>
      <c r="AJT298" s="89"/>
      <c r="AJU298" s="89"/>
      <c r="AJV298" s="89"/>
      <c r="AJW298" s="89"/>
      <c r="AJX298" s="89"/>
      <c r="AKP298" s="89"/>
      <c r="AKQ298" s="89"/>
      <c r="AKT298" s="89"/>
      <c r="AKW298" s="89"/>
      <c r="AKY298" s="89"/>
      <c r="ALA298" s="89"/>
      <c r="ALD298" s="89"/>
      <c r="ALG298" s="89"/>
      <c r="ALJ298" s="89"/>
      <c r="ALP298" s="89"/>
      <c r="ALS298" s="89"/>
      <c r="ALV298" s="89"/>
      <c r="AMA298" s="89"/>
      <c r="AMO298" s="89"/>
      <c r="AMP298" s="89"/>
      <c r="AMQ298" s="89"/>
      <c r="AMR298" s="89"/>
      <c r="AMS298" s="89"/>
      <c r="AMT298" s="89"/>
      <c r="AMU298" s="89"/>
      <c r="AMV298" s="89"/>
      <c r="AMW298" s="89"/>
      <c r="AMX298" s="89"/>
      <c r="AMY298" s="89"/>
      <c r="AMZ298" s="89"/>
      <c r="ANA298" s="89"/>
      <c r="ANB298" s="89"/>
      <c r="ANC298" s="89"/>
      <c r="AND298" s="89"/>
      <c r="ANE298" s="89"/>
      <c r="ANF298" s="89"/>
      <c r="ANG298" s="89"/>
      <c r="ANH298" s="89"/>
      <c r="ANI298" s="89"/>
      <c r="ANJ298" s="89"/>
      <c r="ANK298" s="89"/>
      <c r="ANL298" s="89"/>
      <c r="ANM298" s="89"/>
      <c r="ANN298" s="89"/>
      <c r="ANO298" s="89"/>
      <c r="ANP298" s="89"/>
      <c r="ANQ298" s="89"/>
      <c r="ANR298" s="89"/>
      <c r="ANS298" s="89"/>
      <c r="ANT298" s="89"/>
      <c r="ANU298" s="89"/>
      <c r="ANV298" s="89"/>
      <c r="ANW298" s="89"/>
      <c r="ANX298" s="89"/>
      <c r="ANY298" s="89"/>
      <c r="ANZ298" s="89"/>
      <c r="AOA298" s="89"/>
      <c r="AOD298" s="89"/>
      <c r="AOG298" s="89"/>
      <c r="AOJ298" s="89"/>
      <c r="AOM298" s="89"/>
      <c r="AOP298" s="89"/>
      <c r="APB298" s="89"/>
      <c r="APE298" s="89"/>
      <c r="APH298" s="89"/>
      <c r="APK298" s="89"/>
      <c r="APQ298" s="89"/>
      <c r="APT298" s="89"/>
      <c r="APZ298" s="89"/>
      <c r="AQC298" s="89"/>
      <c r="AQF298" s="89"/>
      <c r="AQI298" s="89"/>
      <c r="AQO298" s="89"/>
      <c r="AQR298" s="89"/>
      <c r="AQX298" s="89"/>
      <c r="AQZ298" s="89"/>
      <c r="ARA298" s="89"/>
      <c r="ARC298" s="89"/>
      <c r="ARF298" s="89"/>
      <c r="ARI298" s="89"/>
      <c r="ART298" s="89"/>
      <c r="ARV298" s="89"/>
      <c r="ASH298" s="89"/>
      <c r="ASK298" s="89"/>
      <c r="ASS298" s="89"/>
      <c r="ATM298" s="89"/>
      <c r="ATO298" s="89"/>
      <c r="ATP298" s="89"/>
      <c r="ATQ298" s="89"/>
      <c r="ATR298" s="89"/>
      <c r="ATS298" s="89"/>
      <c r="ATT298" s="89"/>
      <c r="AUL298" s="89"/>
      <c r="AUM298" s="89"/>
      <c r="AUP298" s="89"/>
      <c r="AUS298" s="89"/>
      <c r="AUU298" s="89"/>
      <c r="AUW298" s="89"/>
      <c r="AUZ298" s="89"/>
      <c r="AVC298" s="89"/>
      <c r="AVF298" s="89"/>
      <c r="AVL298" s="89"/>
      <c r="AVO298" s="89"/>
      <c r="AVR298" s="89"/>
      <c r="AVW298" s="89"/>
      <c r="AWK298" s="89"/>
      <c r="AWL298" s="89"/>
      <c r="AWM298" s="89"/>
      <c r="AWN298" s="89"/>
      <c r="AWO298" s="89"/>
      <c r="AWP298" s="89"/>
      <c r="AWQ298" s="89"/>
      <c r="AWR298" s="89"/>
      <c r="AWS298" s="89"/>
      <c r="AWT298" s="89"/>
      <c r="AWU298" s="89"/>
      <c r="AWV298" s="89"/>
      <c r="AWW298" s="89"/>
      <c r="AWX298" s="89"/>
      <c r="AWY298" s="89"/>
      <c r="AWZ298" s="89"/>
      <c r="AXA298" s="89"/>
      <c r="AXB298" s="89"/>
      <c r="AXC298" s="89"/>
      <c r="AXD298" s="89"/>
      <c r="AXE298" s="89"/>
      <c r="AXF298" s="89"/>
      <c r="AXG298" s="89"/>
      <c r="AXH298" s="89"/>
      <c r="AXI298" s="89"/>
      <c r="AXJ298" s="89"/>
      <c r="AXK298" s="89"/>
      <c r="AXL298" s="89"/>
      <c r="AXM298" s="89"/>
      <c r="AXN298" s="89"/>
      <c r="AXO298" s="89"/>
      <c r="AXP298" s="89"/>
      <c r="AXQ298" s="89"/>
      <c r="AXR298" s="89"/>
      <c r="AXS298" s="89"/>
      <c r="AXT298" s="89"/>
      <c r="AXU298" s="89"/>
      <c r="AXV298" s="89"/>
      <c r="AXW298" s="89"/>
      <c r="AXZ298" s="89"/>
      <c r="AYC298" s="89"/>
      <c r="AYF298" s="89"/>
      <c r="AYI298" s="89"/>
      <c r="AYL298" s="89"/>
      <c r="AYX298" s="89"/>
      <c r="AZA298" s="89"/>
      <c r="AZD298" s="89"/>
      <c r="AZG298" s="89"/>
      <c r="AZM298" s="89"/>
      <c r="AZP298" s="89"/>
      <c r="AZV298" s="89"/>
      <c r="AZY298" s="89"/>
      <c r="BAB298" s="89"/>
      <c r="BAE298" s="89"/>
      <c r="BAK298" s="89"/>
      <c r="BAN298" s="89"/>
      <c r="BAT298" s="89"/>
      <c r="BAV298" s="89"/>
      <c r="BAW298" s="89"/>
      <c r="BAY298" s="89"/>
      <c r="BBB298" s="89"/>
      <c r="BBE298" s="89"/>
      <c r="BBP298" s="89"/>
      <c r="BBR298" s="89"/>
      <c r="BCD298" s="89"/>
      <c r="BCG298" s="89"/>
      <c r="BCO298" s="89"/>
      <c r="BDI298" s="89"/>
      <c r="BDK298" s="89"/>
      <c r="BDL298" s="89"/>
      <c r="BDM298" s="89"/>
      <c r="BDN298" s="89"/>
      <c r="BDO298" s="89"/>
      <c r="BDP298" s="89"/>
      <c r="BEH298" s="89"/>
      <c r="BEI298" s="89"/>
      <c r="BEL298" s="89"/>
      <c r="BEO298" s="89"/>
      <c r="BEQ298" s="89"/>
      <c r="BES298" s="89"/>
      <c r="BEV298" s="89"/>
      <c r="BEY298" s="89"/>
      <c r="BFB298" s="89"/>
      <c r="BFH298" s="89"/>
      <c r="BFK298" s="89"/>
      <c r="BFN298" s="89"/>
      <c r="BFS298" s="89"/>
      <c r="BGG298" s="89"/>
      <c r="BGH298" s="89"/>
      <c r="BGI298" s="89"/>
      <c r="BGJ298" s="89"/>
      <c r="BGK298" s="89"/>
      <c r="BGL298" s="89"/>
      <c r="BGM298" s="89"/>
      <c r="BGN298" s="89"/>
      <c r="BGO298" s="89"/>
      <c r="BGP298" s="89"/>
      <c r="BGQ298" s="89"/>
      <c r="BGR298" s="89"/>
      <c r="BGS298" s="89"/>
      <c r="BGT298" s="89"/>
      <c r="BGU298" s="89"/>
      <c r="BGV298" s="89"/>
      <c r="BGW298" s="89"/>
      <c r="BGX298" s="89"/>
      <c r="BGY298" s="89"/>
      <c r="BGZ298" s="89"/>
      <c r="BHA298" s="89"/>
      <c r="BHB298" s="89"/>
      <c r="BHC298" s="89"/>
      <c r="BHD298" s="89"/>
      <c r="BHE298" s="89"/>
      <c r="BHF298" s="89"/>
      <c r="BHG298" s="89"/>
      <c r="BHH298" s="89"/>
      <c r="BHI298" s="89"/>
      <c r="BHJ298" s="89"/>
      <c r="BHK298" s="89"/>
      <c r="BHL298" s="89"/>
      <c r="BHM298" s="89"/>
      <c r="BHN298" s="89"/>
      <c r="BHO298" s="89"/>
      <c r="BHP298" s="89"/>
      <c r="BHQ298" s="89"/>
      <c r="BHR298" s="89"/>
      <c r="BHS298" s="89"/>
      <c r="BHV298" s="89"/>
      <c r="BHY298" s="89"/>
      <c r="BIB298" s="89"/>
      <c r="BIE298" s="89"/>
      <c r="BIH298" s="89"/>
      <c r="BIT298" s="89"/>
      <c r="BIW298" s="89"/>
      <c r="BIZ298" s="89"/>
      <c r="BJC298" s="89"/>
      <c r="BJI298" s="89"/>
      <c r="BJL298" s="89"/>
      <c r="BJR298" s="89"/>
      <c r="BJU298" s="89"/>
      <c r="BJX298" s="89"/>
      <c r="BKA298" s="89"/>
      <c r="BKG298" s="89"/>
      <c r="BKJ298" s="89"/>
      <c r="BKP298" s="89"/>
      <c r="BKR298" s="89"/>
      <c r="BKS298" s="89"/>
      <c r="BKU298" s="89"/>
      <c r="BKX298" s="89"/>
      <c r="BLA298" s="89"/>
      <c r="BLL298" s="89"/>
      <c r="BLN298" s="89"/>
      <c r="BLZ298" s="89"/>
      <c r="BMC298" s="89"/>
      <c r="BMK298" s="89"/>
      <c r="BNE298" s="89"/>
      <c r="BNG298" s="89"/>
      <c r="BNH298" s="89"/>
      <c r="BNI298" s="89"/>
      <c r="BNJ298" s="89"/>
      <c r="BNK298" s="89"/>
      <c r="BNL298" s="89"/>
      <c r="BOD298" s="89"/>
      <c r="BOE298" s="89"/>
      <c r="BOH298" s="89"/>
      <c r="BOK298" s="89"/>
      <c r="BOM298" s="89"/>
      <c r="BOO298" s="89"/>
      <c r="BOR298" s="89"/>
      <c r="BOU298" s="89"/>
      <c r="BOX298" s="89"/>
      <c r="BPD298" s="89"/>
      <c r="BPG298" s="89"/>
      <c r="BPJ298" s="89"/>
      <c r="BPO298" s="89"/>
      <c r="BQC298" s="89"/>
      <c r="BQD298" s="89"/>
      <c r="BQE298" s="89"/>
      <c r="BQF298" s="89"/>
      <c r="BQG298" s="89"/>
      <c r="BQH298" s="89"/>
      <c r="BQI298" s="89"/>
      <c r="BQJ298" s="89"/>
      <c r="BQK298" s="89"/>
      <c r="BQL298" s="89"/>
      <c r="BQM298" s="89"/>
      <c r="BQN298" s="89"/>
      <c r="BQO298" s="89"/>
      <c r="BQP298" s="89"/>
      <c r="BQQ298" s="89"/>
      <c r="BQR298" s="89"/>
      <c r="BQS298" s="89"/>
      <c r="BQT298" s="89"/>
      <c r="BQU298" s="89"/>
      <c r="BQV298" s="89"/>
      <c r="BQW298" s="89"/>
      <c r="BQX298" s="89"/>
      <c r="BQY298" s="89"/>
      <c r="BQZ298" s="89"/>
      <c r="BRA298" s="89"/>
      <c r="BRB298" s="89"/>
      <c r="BRC298" s="89"/>
      <c r="BRD298" s="89"/>
      <c r="BRE298" s="89"/>
      <c r="BRF298" s="89"/>
      <c r="BRG298" s="89"/>
      <c r="BRH298" s="89"/>
      <c r="BRI298" s="89"/>
      <c r="BRJ298" s="89"/>
      <c r="BRK298" s="89"/>
      <c r="BRL298" s="89"/>
      <c r="BRM298" s="89"/>
      <c r="BRN298" s="89"/>
      <c r="BRO298" s="89"/>
      <c r="BRR298" s="89"/>
      <c r="BRU298" s="89"/>
      <c r="BRX298" s="89"/>
      <c r="BSA298" s="89"/>
      <c r="BSD298" s="89"/>
      <c r="BSP298" s="89"/>
      <c r="BSS298" s="89"/>
      <c r="BSV298" s="89"/>
      <c r="BSY298" s="89"/>
      <c r="BTE298" s="89"/>
      <c r="BTH298" s="89"/>
      <c r="BTN298" s="89"/>
      <c r="BTQ298" s="89"/>
      <c r="BTT298" s="89"/>
      <c r="BTW298" s="89"/>
      <c r="BUC298" s="89"/>
      <c r="BUF298" s="89"/>
      <c r="BUL298" s="89"/>
      <c r="BUN298" s="89"/>
      <c r="BUO298" s="89"/>
      <c r="BUQ298" s="89"/>
      <c r="BUT298" s="89"/>
      <c r="BUW298" s="89"/>
      <c r="BVH298" s="89"/>
      <c r="BVJ298" s="89"/>
      <c r="BVV298" s="89"/>
      <c r="BVY298" s="89"/>
      <c r="BWG298" s="89"/>
      <c r="BXA298" s="89"/>
      <c r="BXC298" s="89"/>
      <c r="BXD298" s="89"/>
      <c r="BXE298" s="89"/>
      <c r="BXF298" s="89"/>
      <c r="BXG298" s="89"/>
      <c r="BXH298" s="89"/>
      <c r="BXZ298" s="89"/>
      <c r="BYA298" s="89"/>
      <c r="BYD298" s="89"/>
      <c r="BYG298" s="89"/>
      <c r="BYI298" s="89"/>
      <c r="BYK298" s="89"/>
      <c r="BYN298" s="89"/>
      <c r="BYQ298" s="89"/>
      <c r="BYT298" s="89"/>
      <c r="BYZ298" s="89"/>
      <c r="BZC298" s="89"/>
      <c r="BZF298" s="89"/>
      <c r="BZK298" s="89"/>
      <c r="BZY298" s="89"/>
      <c r="BZZ298" s="89"/>
      <c r="CAA298" s="89"/>
      <c r="CAB298" s="89"/>
      <c r="CAC298" s="89"/>
      <c r="CAD298" s="89"/>
      <c r="CAE298" s="89"/>
      <c r="CAF298" s="89"/>
      <c r="CAG298" s="89"/>
      <c r="CAH298" s="89"/>
      <c r="CAI298" s="89"/>
      <c r="CAJ298" s="89"/>
      <c r="CAK298" s="89"/>
      <c r="CAL298" s="89"/>
      <c r="CAM298" s="89"/>
      <c r="CAN298" s="89"/>
      <c r="CAO298" s="89"/>
      <c r="CAP298" s="89"/>
      <c r="CAQ298" s="89"/>
      <c r="CAR298" s="89"/>
      <c r="CAS298" s="89"/>
      <c r="CAT298" s="89"/>
      <c r="CAU298" s="89"/>
      <c r="CAV298" s="89"/>
      <c r="CAW298" s="89"/>
      <c r="CAX298" s="89"/>
      <c r="CAY298" s="89"/>
      <c r="CAZ298" s="89"/>
      <c r="CBA298" s="89"/>
      <c r="CBB298" s="89"/>
      <c r="CBC298" s="89"/>
      <c r="CBD298" s="89"/>
      <c r="CBE298" s="89"/>
      <c r="CBF298" s="89"/>
      <c r="CBG298" s="89"/>
      <c r="CBH298" s="89"/>
      <c r="CBI298" s="89"/>
      <c r="CBJ298" s="89"/>
      <c r="CBK298" s="89"/>
      <c r="CBN298" s="89"/>
      <c r="CBQ298" s="89"/>
      <c r="CBT298" s="89"/>
      <c r="CBW298" s="89"/>
      <c r="CBZ298" s="89"/>
      <c r="CCL298" s="89"/>
      <c r="CCO298" s="89"/>
      <c r="CCR298" s="89"/>
      <c r="CCU298" s="89"/>
      <c r="CDA298" s="89"/>
      <c r="CDD298" s="89"/>
      <c r="CDJ298" s="89"/>
      <c r="CDM298" s="89"/>
      <c r="CDP298" s="89"/>
      <c r="CDS298" s="89"/>
      <c r="CDY298" s="89"/>
      <c r="CEB298" s="89"/>
      <c r="CEH298" s="89"/>
      <c r="CEJ298" s="89"/>
      <c r="CEK298" s="89"/>
      <c r="CEM298" s="89"/>
      <c r="CEP298" s="89"/>
      <c r="CES298" s="89"/>
      <c r="CFD298" s="89"/>
      <c r="CFF298" s="89"/>
      <c r="CFR298" s="89"/>
      <c r="CFU298" s="89"/>
      <c r="CGC298" s="89"/>
      <c r="CGW298" s="89"/>
      <c r="CGY298" s="89"/>
      <c r="CGZ298" s="89"/>
      <c r="CHA298" s="89"/>
      <c r="CHB298" s="89"/>
      <c r="CHC298" s="89"/>
      <c r="CHD298" s="89"/>
      <c r="CHV298" s="89"/>
      <c r="CHW298" s="89"/>
      <c r="CHZ298" s="89"/>
      <c r="CIC298" s="89"/>
      <c r="CIE298" s="89"/>
      <c r="CIG298" s="89"/>
      <c r="CIJ298" s="89"/>
      <c r="CIM298" s="89"/>
      <c r="CIP298" s="89"/>
      <c r="CIV298" s="89"/>
      <c r="CIY298" s="89"/>
      <c r="CJB298" s="89"/>
      <c r="CJG298" s="89"/>
      <c r="CJU298" s="89"/>
      <c r="CJV298" s="89"/>
      <c r="CJW298" s="89"/>
      <c r="CJX298" s="89"/>
      <c r="CJY298" s="89"/>
      <c r="CJZ298" s="89"/>
      <c r="CKA298" s="89"/>
      <c r="CKB298" s="89"/>
      <c r="CKC298" s="89"/>
      <c r="CKD298" s="89"/>
      <c r="CKE298" s="89"/>
      <c r="CKF298" s="89"/>
      <c r="CKG298" s="89"/>
      <c r="CKH298" s="89"/>
      <c r="CKI298" s="89"/>
      <c r="CKJ298" s="89"/>
      <c r="CKK298" s="89"/>
      <c r="CKL298" s="89"/>
      <c r="CKM298" s="89"/>
      <c r="CKN298" s="89"/>
      <c r="CKO298" s="89"/>
      <c r="CKP298" s="89"/>
      <c r="CKQ298" s="89"/>
      <c r="CKR298" s="89"/>
      <c r="CKS298" s="89"/>
      <c r="CKT298" s="89"/>
      <c r="CKU298" s="89"/>
      <c r="CKV298" s="89"/>
      <c r="CKW298" s="89"/>
      <c r="CKX298" s="89"/>
      <c r="CKY298" s="89"/>
      <c r="CKZ298" s="89"/>
      <c r="CLA298" s="89"/>
      <c r="CLB298" s="89"/>
      <c r="CLC298" s="89"/>
      <c r="CLD298" s="89"/>
      <c r="CLE298" s="89"/>
      <c r="CLF298" s="89"/>
      <c r="CLG298" s="89"/>
      <c r="CLJ298" s="89"/>
      <c r="CLM298" s="89"/>
      <c r="CLP298" s="89"/>
      <c r="CLS298" s="89"/>
      <c r="CLV298" s="89"/>
      <c r="CMH298" s="89"/>
      <c r="CMK298" s="89"/>
      <c r="CMN298" s="89"/>
      <c r="CMQ298" s="89"/>
      <c r="CMW298" s="89"/>
      <c r="CMZ298" s="89"/>
      <c r="CNF298" s="89"/>
      <c r="CNI298" s="89"/>
      <c r="CNL298" s="89"/>
      <c r="CNO298" s="89"/>
      <c r="CNU298" s="89"/>
      <c r="CNX298" s="89"/>
      <c r="COD298" s="89"/>
      <c r="COF298" s="89"/>
      <c r="COG298" s="89"/>
      <c r="COI298" s="89"/>
      <c r="COL298" s="89"/>
      <c r="COO298" s="89"/>
      <c r="COZ298" s="89"/>
      <c r="CPB298" s="89"/>
      <c r="CPN298" s="89"/>
      <c r="CPQ298" s="89"/>
      <c r="CPY298" s="89"/>
      <c r="CQS298" s="89"/>
      <c r="CQU298" s="89"/>
      <c r="CQV298" s="89"/>
      <c r="CQW298" s="89"/>
      <c r="CQX298" s="89"/>
      <c r="CQY298" s="89"/>
      <c r="CQZ298" s="89"/>
      <c r="CRR298" s="89"/>
      <c r="CRS298" s="89"/>
      <c r="CRV298" s="89"/>
      <c r="CRY298" s="89"/>
      <c r="CSA298" s="89"/>
      <c r="CSC298" s="89"/>
      <c r="CSF298" s="89"/>
      <c r="CSI298" s="89"/>
      <c r="CSL298" s="89"/>
      <c r="CSR298" s="89"/>
      <c r="CSU298" s="89"/>
      <c r="CSX298" s="89"/>
      <c r="CTC298" s="89"/>
      <c r="CTQ298" s="89"/>
      <c r="CTR298" s="89"/>
      <c r="CTS298" s="89"/>
      <c r="CTT298" s="89"/>
      <c r="CTU298" s="89"/>
      <c r="CTV298" s="89"/>
      <c r="CTW298" s="89"/>
      <c r="CTX298" s="89"/>
      <c r="CTY298" s="89"/>
      <c r="CTZ298" s="89"/>
      <c r="CUA298" s="89"/>
      <c r="CUB298" s="89"/>
      <c r="CUC298" s="89"/>
      <c r="CUD298" s="89"/>
      <c r="CUE298" s="89"/>
      <c r="CUF298" s="89"/>
      <c r="CUG298" s="89"/>
      <c r="CUH298" s="89"/>
      <c r="CUI298" s="89"/>
      <c r="CUJ298" s="89"/>
      <c r="CUK298" s="89"/>
      <c r="CUL298" s="89"/>
      <c r="CUM298" s="89"/>
      <c r="CUN298" s="89"/>
      <c r="CUO298" s="89"/>
      <c r="CUP298" s="89"/>
      <c r="CUQ298" s="89"/>
      <c r="CUR298" s="89"/>
      <c r="CUS298" s="89"/>
      <c r="CUT298" s="89"/>
      <c r="CUU298" s="89"/>
      <c r="CUV298" s="89"/>
      <c r="CUW298" s="89"/>
      <c r="CUX298" s="89"/>
      <c r="CUY298" s="89"/>
      <c r="CUZ298" s="89"/>
      <c r="CVA298" s="89"/>
      <c r="CVB298" s="89"/>
      <c r="CVC298" s="89"/>
      <c r="CVF298" s="89"/>
      <c r="CVI298" s="89"/>
      <c r="CVL298" s="89"/>
      <c r="CVO298" s="89"/>
      <c r="CVR298" s="89"/>
      <c r="CWD298" s="89"/>
      <c r="CWG298" s="89"/>
      <c r="CWJ298" s="89"/>
      <c r="CWM298" s="89"/>
      <c r="CWS298" s="89"/>
      <c r="CWV298" s="89"/>
      <c r="CXB298" s="89"/>
      <c r="CXE298" s="89"/>
      <c r="CXH298" s="89"/>
      <c r="CXK298" s="89"/>
      <c r="CXQ298" s="89"/>
      <c r="CXT298" s="89"/>
      <c r="CXZ298" s="89"/>
      <c r="CYB298" s="89"/>
      <c r="CYC298" s="89"/>
      <c r="CYE298" s="89"/>
      <c r="CYH298" s="89"/>
      <c r="CYK298" s="89"/>
      <c r="CYV298" s="89"/>
      <c r="CYX298" s="89"/>
      <c r="CZJ298" s="89"/>
      <c r="CZM298" s="89"/>
      <c r="CZU298" s="89"/>
      <c r="DAO298" s="89"/>
      <c r="DAQ298" s="89"/>
      <c r="DAR298" s="89"/>
      <c r="DAS298" s="89"/>
      <c r="DAT298" s="89"/>
      <c r="DAU298" s="89"/>
      <c r="DAV298" s="89"/>
      <c r="DBN298" s="89"/>
      <c r="DBO298" s="89"/>
      <c r="DBR298" s="89"/>
      <c r="DBU298" s="89"/>
      <c r="DBW298" s="89"/>
      <c r="DBY298" s="89"/>
      <c r="DCB298" s="89"/>
      <c r="DCE298" s="89"/>
      <c r="DCH298" s="89"/>
      <c r="DCN298" s="89"/>
      <c r="DCQ298" s="89"/>
      <c r="DCT298" s="89"/>
      <c r="DCY298" s="89"/>
      <c r="DDM298" s="89"/>
      <c r="DDN298" s="89"/>
      <c r="DDO298" s="89"/>
      <c r="DDP298" s="89"/>
      <c r="DDQ298" s="89"/>
      <c r="DDR298" s="89"/>
      <c r="DDS298" s="89"/>
      <c r="DDT298" s="89"/>
      <c r="DDU298" s="89"/>
      <c r="DDV298" s="89"/>
      <c r="DDW298" s="89"/>
      <c r="DDX298" s="89"/>
      <c r="DDY298" s="89"/>
      <c r="DDZ298" s="89"/>
      <c r="DEA298" s="89"/>
      <c r="DEB298" s="89"/>
      <c r="DEC298" s="89"/>
      <c r="DED298" s="89"/>
      <c r="DEE298" s="89"/>
      <c r="DEF298" s="89"/>
      <c r="DEG298" s="89"/>
      <c r="DEH298" s="89"/>
      <c r="DEI298" s="89"/>
      <c r="DEJ298" s="89"/>
      <c r="DEK298" s="89"/>
      <c r="DEL298" s="89"/>
      <c r="DEM298" s="89"/>
      <c r="DEN298" s="89"/>
      <c r="DEO298" s="89"/>
      <c r="DEP298" s="89"/>
      <c r="DEQ298" s="89"/>
      <c r="DER298" s="89"/>
      <c r="DES298" s="89"/>
      <c r="DET298" s="89"/>
      <c r="DEU298" s="89"/>
      <c r="DEV298" s="89"/>
      <c r="DEW298" s="89"/>
      <c r="DEX298" s="89"/>
      <c r="DEY298" s="89"/>
      <c r="DFB298" s="89"/>
      <c r="DFE298" s="89"/>
      <c r="DFH298" s="89"/>
      <c r="DFK298" s="89"/>
      <c r="DFN298" s="89"/>
      <c r="DFZ298" s="89"/>
      <c r="DGC298" s="89"/>
      <c r="DGF298" s="89"/>
      <c r="DGI298" s="89"/>
      <c r="DGO298" s="89"/>
      <c r="DGR298" s="89"/>
      <c r="DGX298" s="89"/>
      <c r="DHA298" s="89"/>
      <c r="DHD298" s="89"/>
      <c r="DHG298" s="89"/>
      <c r="DHM298" s="89"/>
      <c r="DHP298" s="89"/>
      <c r="DHV298" s="89"/>
      <c r="DHX298" s="89"/>
      <c r="DHY298" s="89"/>
      <c r="DIA298" s="89"/>
      <c r="DID298" s="89"/>
      <c r="DIG298" s="89"/>
      <c r="DIR298" s="89"/>
      <c r="DIT298" s="89"/>
      <c r="DJF298" s="89"/>
      <c r="DJI298" s="89"/>
      <c r="DJQ298" s="89"/>
      <c r="DKK298" s="89"/>
      <c r="DKM298" s="89"/>
      <c r="DKN298" s="89"/>
      <c r="DKO298" s="89"/>
      <c r="DKP298" s="89"/>
      <c r="DKQ298" s="89"/>
      <c r="DKR298" s="89"/>
      <c r="DLJ298" s="89"/>
      <c r="DLK298" s="89"/>
      <c r="DLN298" s="89"/>
      <c r="DLQ298" s="89"/>
      <c r="DLS298" s="89"/>
      <c r="DLU298" s="89"/>
      <c r="DLX298" s="89"/>
      <c r="DMA298" s="89"/>
      <c r="DMD298" s="89"/>
      <c r="DMJ298" s="89"/>
      <c r="DMM298" s="89"/>
      <c r="DMP298" s="89"/>
      <c r="DMU298" s="89"/>
      <c r="DNI298" s="89"/>
      <c r="DNJ298" s="89"/>
      <c r="DNK298" s="89"/>
      <c r="DNL298" s="89"/>
      <c r="DNM298" s="89"/>
      <c r="DNN298" s="89"/>
      <c r="DNO298" s="89"/>
      <c r="DNP298" s="89"/>
      <c r="DNQ298" s="89"/>
      <c r="DNR298" s="89"/>
      <c r="DNS298" s="89"/>
      <c r="DNT298" s="89"/>
      <c r="DNU298" s="89"/>
      <c r="DNV298" s="89"/>
      <c r="DNW298" s="89"/>
      <c r="DNX298" s="89"/>
      <c r="DNY298" s="89"/>
      <c r="DNZ298" s="89"/>
      <c r="DOA298" s="89"/>
      <c r="DOB298" s="89"/>
      <c r="DOC298" s="89"/>
      <c r="DOD298" s="89"/>
      <c r="DOE298" s="89"/>
      <c r="DOF298" s="89"/>
      <c r="DOG298" s="89"/>
      <c r="DOH298" s="89"/>
      <c r="DOI298" s="89"/>
      <c r="DOJ298" s="89"/>
      <c r="DOK298" s="89"/>
      <c r="DOL298" s="89"/>
      <c r="DOM298" s="89"/>
      <c r="DON298" s="89"/>
      <c r="DOO298" s="89"/>
      <c r="DOP298" s="89"/>
      <c r="DOQ298" s="89"/>
      <c r="DOR298" s="89"/>
      <c r="DOS298" s="89"/>
      <c r="DOT298" s="89"/>
      <c r="DOU298" s="89"/>
      <c r="DOX298" s="89"/>
      <c r="DPA298" s="89"/>
      <c r="DPD298" s="89"/>
      <c r="DPG298" s="89"/>
      <c r="DPJ298" s="89"/>
      <c r="DPV298" s="89"/>
      <c r="DPY298" s="89"/>
      <c r="DQB298" s="89"/>
      <c r="DQE298" s="89"/>
      <c r="DQK298" s="89"/>
      <c r="DQN298" s="89"/>
      <c r="DQT298" s="89"/>
      <c r="DQW298" s="89"/>
      <c r="DQZ298" s="89"/>
      <c r="DRC298" s="89"/>
      <c r="DRI298" s="89"/>
      <c r="DRL298" s="89"/>
      <c r="DRR298" s="89"/>
      <c r="DRT298" s="89"/>
      <c r="DRU298" s="89"/>
      <c r="DRW298" s="89"/>
      <c r="DRZ298" s="89"/>
      <c r="DSC298" s="89"/>
      <c r="DSN298" s="89"/>
      <c r="DSP298" s="89"/>
      <c r="DTB298" s="89"/>
      <c r="DTE298" s="89"/>
      <c r="DTM298" s="89"/>
      <c r="DUG298" s="89"/>
      <c r="DUI298" s="89"/>
      <c r="DUJ298" s="89"/>
      <c r="DUK298" s="89"/>
      <c r="DUL298" s="89"/>
      <c r="DUM298" s="89"/>
      <c r="DUN298" s="89"/>
      <c r="DVF298" s="89"/>
      <c r="DVG298" s="89"/>
      <c r="DVJ298" s="89"/>
      <c r="DVM298" s="89"/>
      <c r="DVO298" s="89"/>
      <c r="DVQ298" s="89"/>
      <c r="DVT298" s="89"/>
      <c r="DVW298" s="89"/>
      <c r="DVZ298" s="89"/>
      <c r="DWF298" s="89"/>
      <c r="DWI298" s="89"/>
      <c r="DWL298" s="89"/>
      <c r="DWQ298" s="89"/>
      <c r="DXE298" s="89"/>
      <c r="DXF298" s="89"/>
      <c r="DXG298" s="89"/>
      <c r="DXH298" s="89"/>
      <c r="DXI298" s="89"/>
      <c r="DXJ298" s="89"/>
      <c r="DXK298" s="89"/>
      <c r="DXL298" s="89"/>
      <c r="DXM298" s="89"/>
      <c r="DXN298" s="89"/>
      <c r="DXO298" s="89"/>
      <c r="DXP298" s="89"/>
      <c r="DXQ298" s="89"/>
      <c r="DXR298" s="89"/>
      <c r="DXS298" s="89"/>
      <c r="DXT298" s="89"/>
      <c r="DXU298" s="89"/>
      <c r="DXV298" s="89"/>
      <c r="DXW298" s="89"/>
      <c r="DXX298" s="89"/>
      <c r="DXY298" s="89"/>
      <c r="DXZ298" s="89"/>
      <c r="DYA298" s="89"/>
      <c r="DYB298" s="89"/>
      <c r="DYC298" s="89"/>
      <c r="DYD298" s="89"/>
      <c r="DYE298" s="89"/>
      <c r="DYF298" s="89"/>
      <c r="DYG298" s="89"/>
      <c r="DYH298" s="89"/>
      <c r="DYI298" s="89"/>
      <c r="DYJ298" s="89"/>
      <c r="DYK298" s="89"/>
      <c r="DYL298" s="89"/>
      <c r="DYM298" s="89"/>
      <c r="DYN298" s="89"/>
      <c r="DYO298" s="89"/>
      <c r="DYP298" s="89"/>
      <c r="DYQ298" s="89"/>
      <c r="DYT298" s="89"/>
      <c r="DYW298" s="89"/>
      <c r="DYZ298" s="89"/>
      <c r="DZC298" s="89"/>
      <c r="DZF298" s="89"/>
      <c r="DZR298" s="89"/>
      <c r="DZU298" s="89"/>
      <c r="DZX298" s="89"/>
      <c r="EAA298" s="89"/>
      <c r="EAG298" s="89"/>
      <c r="EAJ298" s="89"/>
      <c r="EAP298" s="89"/>
      <c r="EAS298" s="89"/>
      <c r="EAV298" s="89"/>
      <c r="EAY298" s="89"/>
      <c r="EBE298" s="89"/>
      <c r="EBH298" s="89"/>
      <c r="EBN298" s="89"/>
      <c r="EBP298" s="89"/>
      <c r="EBQ298" s="89"/>
      <c r="EBS298" s="89"/>
      <c r="EBV298" s="89"/>
      <c r="EBY298" s="89"/>
      <c r="ECJ298" s="89"/>
      <c r="ECL298" s="89"/>
      <c r="ECX298" s="89"/>
      <c r="EDA298" s="89"/>
      <c r="EDI298" s="89"/>
      <c r="EEC298" s="89"/>
      <c r="EEE298" s="89"/>
      <c r="EEF298" s="89"/>
      <c r="EEG298" s="89"/>
      <c r="EEH298" s="89"/>
      <c r="EEI298" s="89"/>
      <c r="EEJ298" s="89"/>
      <c r="EFB298" s="89"/>
      <c r="EFC298" s="89"/>
      <c r="EFF298" s="89"/>
      <c r="EFI298" s="89"/>
      <c r="EFK298" s="89"/>
      <c r="EFM298" s="89"/>
      <c r="EFP298" s="89"/>
      <c r="EFS298" s="89"/>
      <c r="EFV298" s="89"/>
      <c r="EGB298" s="89"/>
      <c r="EGE298" s="89"/>
      <c r="EGH298" s="89"/>
      <c r="EGM298" s="89"/>
      <c r="EHA298" s="89"/>
      <c r="EHB298" s="89"/>
      <c r="EHC298" s="89"/>
      <c r="EHD298" s="89"/>
      <c r="EHE298" s="89"/>
      <c r="EHF298" s="89"/>
      <c r="EHG298" s="89"/>
      <c r="EHH298" s="89"/>
      <c r="EHI298" s="89"/>
      <c r="EHJ298" s="89"/>
      <c r="EHK298" s="89"/>
      <c r="EHL298" s="89"/>
      <c r="EHM298" s="89"/>
      <c r="EHN298" s="89"/>
      <c r="EHO298" s="89"/>
      <c r="EHP298" s="89"/>
      <c r="EHQ298" s="89"/>
      <c r="EHR298" s="89"/>
      <c r="EHS298" s="89"/>
      <c r="EHT298" s="89"/>
      <c r="EHU298" s="89"/>
      <c r="EHV298" s="89"/>
      <c r="EHW298" s="89"/>
      <c r="EHX298" s="89"/>
      <c r="EHY298" s="89"/>
      <c r="EHZ298" s="89"/>
      <c r="EIA298" s="89"/>
      <c r="EIB298" s="89"/>
      <c r="EIC298" s="89"/>
      <c r="EID298" s="89"/>
      <c r="EIE298" s="89"/>
      <c r="EIF298" s="89"/>
      <c r="EIG298" s="89"/>
      <c r="EIH298" s="89"/>
      <c r="EII298" s="89"/>
      <c r="EIJ298" s="89"/>
      <c r="EIK298" s="89"/>
      <c r="EIL298" s="89"/>
      <c r="EIM298" s="89"/>
      <c r="EIP298" s="89"/>
      <c r="EIS298" s="89"/>
      <c r="EIV298" s="89"/>
      <c r="EIY298" s="89"/>
      <c r="EJB298" s="89"/>
      <c r="EJN298" s="89"/>
      <c r="EJQ298" s="89"/>
      <c r="EJT298" s="89"/>
      <c r="EJW298" s="89"/>
      <c r="EKC298" s="89"/>
      <c r="EKF298" s="89"/>
      <c r="EKL298" s="89"/>
      <c r="EKO298" s="89"/>
      <c r="EKR298" s="89"/>
      <c r="EKU298" s="89"/>
      <c r="ELA298" s="89"/>
      <c r="ELD298" s="89"/>
      <c r="ELJ298" s="89"/>
      <c r="ELL298" s="89"/>
      <c r="ELM298" s="89"/>
      <c r="ELO298" s="89"/>
      <c r="ELR298" s="89"/>
      <c r="ELU298" s="89"/>
      <c r="EMF298" s="89"/>
      <c r="EMH298" s="89"/>
      <c r="EMT298" s="89"/>
      <c r="EMW298" s="89"/>
      <c r="ENE298" s="89"/>
      <c r="ENY298" s="89"/>
      <c r="EOA298" s="89"/>
      <c r="EOB298" s="89"/>
      <c r="EOC298" s="89"/>
      <c r="EOD298" s="89"/>
      <c r="EOE298" s="89"/>
      <c r="EOF298" s="89"/>
      <c r="EOX298" s="89"/>
      <c r="EOY298" s="89"/>
      <c r="EPB298" s="89"/>
      <c r="EPE298" s="89"/>
      <c r="EPG298" s="89"/>
      <c r="EPI298" s="89"/>
      <c r="EPL298" s="89"/>
      <c r="EPO298" s="89"/>
      <c r="EPR298" s="89"/>
      <c r="EPX298" s="89"/>
      <c r="EQA298" s="89"/>
      <c r="EQD298" s="89"/>
      <c r="EQI298" s="89"/>
      <c r="EQW298" s="89"/>
      <c r="EQX298" s="89"/>
      <c r="EQY298" s="89"/>
      <c r="EQZ298" s="89"/>
      <c r="ERA298" s="89"/>
      <c r="ERB298" s="89"/>
      <c r="ERC298" s="89"/>
      <c r="ERD298" s="89"/>
      <c r="ERE298" s="89"/>
      <c r="ERF298" s="89"/>
      <c r="ERG298" s="89"/>
      <c r="ERH298" s="89"/>
      <c r="ERI298" s="89"/>
      <c r="ERJ298" s="89"/>
      <c r="ERK298" s="89"/>
      <c r="ERL298" s="89"/>
      <c r="ERM298" s="89"/>
      <c r="ERN298" s="89"/>
      <c r="ERO298" s="89"/>
      <c r="ERP298" s="89"/>
      <c r="ERQ298" s="89"/>
      <c r="ERR298" s="89"/>
      <c r="ERS298" s="89"/>
      <c r="ERT298" s="89"/>
      <c r="ERU298" s="89"/>
      <c r="ERV298" s="89"/>
      <c r="ERW298" s="89"/>
      <c r="ERX298" s="89"/>
      <c r="ERY298" s="89"/>
      <c r="ERZ298" s="89"/>
      <c r="ESA298" s="89"/>
      <c r="ESB298" s="89"/>
      <c r="ESC298" s="89"/>
      <c r="ESD298" s="89"/>
      <c r="ESE298" s="89"/>
      <c r="ESF298" s="89"/>
      <c r="ESG298" s="89"/>
      <c r="ESH298" s="89"/>
      <c r="ESI298" s="89"/>
      <c r="ESL298" s="89"/>
      <c r="ESO298" s="89"/>
      <c r="ESR298" s="89"/>
      <c r="ESU298" s="89"/>
      <c r="ESX298" s="89"/>
      <c r="ETJ298" s="89"/>
      <c r="ETM298" s="89"/>
      <c r="ETP298" s="89"/>
      <c r="ETS298" s="89"/>
      <c r="ETY298" s="89"/>
      <c r="EUB298" s="89"/>
      <c r="EUH298" s="89"/>
      <c r="EUK298" s="89"/>
      <c r="EUN298" s="89"/>
      <c r="EUQ298" s="89"/>
      <c r="EUW298" s="89"/>
      <c r="EUZ298" s="89"/>
      <c r="EVF298" s="89"/>
      <c r="EVH298" s="89"/>
      <c r="EVI298" s="89"/>
      <c r="EVK298" s="89"/>
      <c r="EVN298" s="89"/>
      <c r="EVQ298" s="89"/>
      <c r="EWB298" s="89"/>
      <c r="EWD298" s="89"/>
      <c r="EWP298" s="89"/>
      <c r="EWS298" s="89"/>
      <c r="EXA298" s="89"/>
      <c r="EXU298" s="89"/>
      <c r="EXW298" s="89"/>
      <c r="EXX298" s="89"/>
      <c r="EXY298" s="89"/>
      <c r="EXZ298" s="89"/>
      <c r="EYA298" s="89"/>
      <c r="EYB298" s="89"/>
      <c r="EYT298" s="89"/>
      <c r="EYU298" s="89"/>
      <c r="EYX298" s="89"/>
      <c r="EZA298" s="89"/>
      <c r="EZC298" s="89"/>
      <c r="EZE298" s="89"/>
      <c r="EZH298" s="89"/>
      <c r="EZK298" s="89"/>
      <c r="EZN298" s="89"/>
      <c r="EZT298" s="89"/>
      <c r="EZW298" s="89"/>
      <c r="EZZ298" s="89"/>
      <c r="FAE298" s="89"/>
      <c r="FAS298" s="89"/>
      <c r="FAT298" s="89"/>
      <c r="FAU298" s="89"/>
      <c r="FAV298" s="89"/>
      <c r="FAW298" s="89"/>
      <c r="FAX298" s="89"/>
      <c r="FAY298" s="89"/>
      <c r="FAZ298" s="89"/>
      <c r="FBA298" s="89"/>
      <c r="FBB298" s="89"/>
      <c r="FBC298" s="89"/>
      <c r="FBD298" s="89"/>
      <c r="FBE298" s="89"/>
      <c r="FBF298" s="89"/>
      <c r="FBG298" s="89"/>
      <c r="FBH298" s="89"/>
      <c r="FBI298" s="89"/>
      <c r="FBJ298" s="89"/>
      <c r="FBK298" s="89"/>
      <c r="FBL298" s="89"/>
      <c r="FBM298" s="89"/>
      <c r="FBN298" s="89"/>
      <c r="FBO298" s="89"/>
      <c r="FBP298" s="89"/>
      <c r="FBQ298" s="89"/>
      <c r="FBR298" s="89"/>
      <c r="FBS298" s="89"/>
      <c r="FBT298" s="89"/>
      <c r="FBU298" s="89"/>
      <c r="FBV298" s="89"/>
      <c r="FBW298" s="89"/>
      <c r="FBX298" s="89"/>
      <c r="FBY298" s="89"/>
      <c r="FBZ298" s="89"/>
      <c r="FCA298" s="89"/>
      <c r="FCB298" s="89"/>
      <c r="FCC298" s="89"/>
      <c r="FCD298" s="89"/>
      <c r="FCE298" s="89"/>
      <c r="FCH298" s="89"/>
      <c r="FCK298" s="89"/>
      <c r="FCN298" s="89"/>
      <c r="FCQ298" s="89"/>
      <c r="FCT298" s="89"/>
      <c r="FDF298" s="89"/>
      <c r="FDI298" s="89"/>
      <c r="FDL298" s="89"/>
      <c r="FDO298" s="89"/>
      <c r="FDU298" s="89"/>
      <c r="FDX298" s="89"/>
      <c r="FED298" s="89"/>
      <c r="FEG298" s="89"/>
      <c r="FEJ298" s="89"/>
      <c r="FEM298" s="89"/>
      <c r="FES298" s="89"/>
      <c r="FEV298" s="89"/>
      <c r="FFB298" s="89"/>
      <c r="FFD298" s="89"/>
      <c r="FFE298" s="89"/>
      <c r="FFG298" s="89"/>
      <c r="FFJ298" s="89"/>
      <c r="FFM298" s="89"/>
      <c r="FFX298" s="89"/>
      <c r="FFZ298" s="89"/>
      <c r="FGL298" s="89"/>
      <c r="FGO298" s="89"/>
      <c r="FGW298" s="89"/>
      <c r="FHQ298" s="89"/>
      <c r="FHS298" s="89"/>
      <c r="FHT298" s="89"/>
      <c r="FHU298" s="89"/>
      <c r="FHV298" s="89"/>
      <c r="FHW298" s="89"/>
      <c r="FHX298" s="89"/>
      <c r="FIP298" s="89"/>
      <c r="FIQ298" s="89"/>
      <c r="FIT298" s="89"/>
      <c r="FIW298" s="89"/>
      <c r="FIY298" s="89"/>
      <c r="FJA298" s="89"/>
      <c r="FJD298" s="89"/>
      <c r="FJG298" s="89"/>
      <c r="FJJ298" s="89"/>
      <c r="FJP298" s="89"/>
      <c r="FJS298" s="89"/>
      <c r="FJV298" s="89"/>
      <c r="FKA298" s="89"/>
      <c r="FKO298" s="89"/>
      <c r="FKP298" s="89"/>
      <c r="FKQ298" s="89"/>
      <c r="FKR298" s="89"/>
      <c r="FKS298" s="89"/>
      <c r="FKT298" s="89"/>
      <c r="FKU298" s="89"/>
      <c r="FKV298" s="89"/>
      <c r="FKW298" s="89"/>
      <c r="FKX298" s="89"/>
      <c r="FKY298" s="89"/>
      <c r="FKZ298" s="89"/>
      <c r="FLA298" s="89"/>
      <c r="FLB298" s="89"/>
      <c r="FLC298" s="89"/>
      <c r="FLD298" s="89"/>
      <c r="FLE298" s="89"/>
      <c r="FLF298" s="89"/>
      <c r="FLG298" s="89"/>
      <c r="FLH298" s="89"/>
      <c r="FLI298" s="89"/>
      <c r="FLJ298" s="89"/>
      <c r="FLK298" s="89"/>
      <c r="FLL298" s="89"/>
      <c r="FLM298" s="89"/>
      <c r="FLN298" s="89"/>
      <c r="FLO298" s="89"/>
      <c r="FLP298" s="89"/>
      <c r="FLQ298" s="89"/>
      <c r="FLR298" s="89"/>
      <c r="FLS298" s="89"/>
      <c r="FLT298" s="89"/>
      <c r="FLU298" s="89"/>
      <c r="FLV298" s="89"/>
      <c r="FLW298" s="89"/>
      <c r="FLX298" s="89"/>
      <c r="FLY298" s="89"/>
      <c r="FLZ298" s="89"/>
      <c r="FMA298" s="89"/>
      <c r="FMD298" s="89"/>
      <c r="FMG298" s="89"/>
      <c r="FMJ298" s="89"/>
      <c r="FMM298" s="89"/>
      <c r="FMP298" s="89"/>
      <c r="FNB298" s="89"/>
      <c r="FNE298" s="89"/>
      <c r="FNH298" s="89"/>
      <c r="FNK298" s="89"/>
      <c r="FNQ298" s="89"/>
      <c r="FNT298" s="89"/>
      <c r="FNZ298" s="89"/>
      <c r="FOC298" s="89"/>
      <c r="FOF298" s="89"/>
      <c r="FOI298" s="89"/>
      <c r="FOO298" s="89"/>
      <c r="FOR298" s="89"/>
      <c r="FOX298" s="89"/>
      <c r="FOZ298" s="89"/>
      <c r="FPA298" s="89"/>
      <c r="FPC298" s="89"/>
      <c r="FPF298" s="89"/>
      <c r="FPI298" s="89"/>
      <c r="FPT298" s="89"/>
      <c r="FPV298" s="89"/>
      <c r="FQH298" s="89"/>
      <c r="FQK298" s="89"/>
      <c r="FQS298" s="89"/>
      <c r="FRM298" s="89"/>
      <c r="FRO298" s="89"/>
      <c r="FRP298" s="89"/>
      <c r="FRQ298" s="89"/>
      <c r="FRR298" s="89"/>
      <c r="FRS298" s="89"/>
      <c r="FRT298" s="89"/>
      <c r="FSL298" s="89"/>
      <c r="FSM298" s="89"/>
      <c r="FSP298" s="89"/>
      <c r="FSS298" s="89"/>
      <c r="FSU298" s="89"/>
      <c r="FSW298" s="89"/>
      <c r="FSZ298" s="89"/>
      <c r="FTC298" s="89"/>
      <c r="FTF298" s="89"/>
      <c r="FTL298" s="89"/>
      <c r="FTO298" s="89"/>
      <c r="FTR298" s="89"/>
      <c r="FTW298" s="89"/>
      <c r="FUK298" s="89"/>
      <c r="FUL298" s="89"/>
      <c r="FUM298" s="89"/>
      <c r="FUN298" s="89"/>
      <c r="FUO298" s="89"/>
      <c r="FUP298" s="89"/>
      <c r="FUQ298" s="89"/>
      <c r="FUR298" s="89"/>
      <c r="FUS298" s="89"/>
      <c r="FUT298" s="89"/>
      <c r="FUU298" s="89"/>
      <c r="FUV298" s="89"/>
      <c r="FUW298" s="89"/>
      <c r="FUX298" s="89"/>
      <c r="FUY298" s="89"/>
      <c r="FUZ298" s="89"/>
      <c r="FVA298" s="89"/>
      <c r="FVB298" s="89"/>
      <c r="FVC298" s="89"/>
      <c r="FVD298" s="89"/>
      <c r="FVE298" s="89"/>
      <c r="FVF298" s="89"/>
      <c r="FVG298" s="89"/>
      <c r="FVH298" s="89"/>
      <c r="FVI298" s="89"/>
      <c r="FVJ298" s="89"/>
      <c r="FVK298" s="89"/>
      <c r="FVL298" s="89"/>
      <c r="FVM298" s="89"/>
      <c r="FVN298" s="89"/>
      <c r="FVO298" s="89"/>
      <c r="FVP298" s="89"/>
      <c r="FVQ298" s="89"/>
      <c r="FVR298" s="89"/>
      <c r="FVS298" s="89"/>
      <c r="FVT298" s="89"/>
      <c r="FVU298" s="89"/>
      <c r="FVV298" s="89"/>
      <c r="FVW298" s="89"/>
      <c r="FVZ298" s="89"/>
      <c r="FWC298" s="89"/>
      <c r="FWF298" s="89"/>
      <c r="FWI298" s="89"/>
      <c r="FWL298" s="89"/>
      <c r="FWX298" s="89"/>
      <c r="FXA298" s="89"/>
      <c r="FXD298" s="89"/>
      <c r="FXG298" s="89"/>
      <c r="FXM298" s="89"/>
      <c r="FXP298" s="89"/>
      <c r="FXV298" s="89"/>
      <c r="FXY298" s="89"/>
      <c r="FYB298" s="89"/>
      <c r="FYE298" s="89"/>
      <c r="FYK298" s="89"/>
      <c r="FYN298" s="89"/>
      <c r="FYT298" s="89"/>
      <c r="FYV298" s="89"/>
      <c r="FYW298" s="89"/>
      <c r="FYY298" s="89"/>
      <c r="FZB298" s="89"/>
      <c r="FZE298" s="89"/>
      <c r="FZP298" s="89"/>
      <c r="FZR298" s="89"/>
      <c r="GAD298" s="89"/>
      <c r="GAG298" s="89"/>
      <c r="GAO298" s="89"/>
      <c r="GBI298" s="89"/>
      <c r="GBK298" s="89"/>
      <c r="GBL298" s="89"/>
      <c r="GBM298" s="89"/>
      <c r="GBN298" s="89"/>
      <c r="GBO298" s="89"/>
      <c r="GBP298" s="89"/>
      <c r="GCH298" s="89"/>
      <c r="GCI298" s="89"/>
      <c r="GCL298" s="89"/>
      <c r="GCO298" s="89"/>
      <c r="GCQ298" s="89"/>
      <c r="GCS298" s="89"/>
      <c r="GCV298" s="89"/>
      <c r="GCY298" s="89"/>
      <c r="GDB298" s="89"/>
      <c r="GDH298" s="89"/>
      <c r="GDK298" s="89"/>
      <c r="GDN298" s="89"/>
      <c r="GDS298" s="89"/>
      <c r="GEG298" s="89"/>
      <c r="GEH298" s="89"/>
      <c r="GEI298" s="89"/>
      <c r="GEJ298" s="89"/>
      <c r="GEK298" s="89"/>
      <c r="GEL298" s="89"/>
      <c r="GEM298" s="89"/>
      <c r="GEN298" s="89"/>
      <c r="GEO298" s="89"/>
      <c r="GEP298" s="89"/>
      <c r="GEQ298" s="89"/>
      <c r="GER298" s="89"/>
      <c r="GES298" s="89"/>
      <c r="GET298" s="89"/>
      <c r="GEU298" s="89"/>
      <c r="GEV298" s="89"/>
      <c r="GEW298" s="89"/>
      <c r="GEX298" s="89"/>
      <c r="GEY298" s="89"/>
      <c r="GEZ298" s="89"/>
      <c r="GFA298" s="89"/>
      <c r="GFB298" s="89"/>
      <c r="GFC298" s="89"/>
      <c r="GFD298" s="89"/>
      <c r="GFE298" s="89"/>
      <c r="GFF298" s="89"/>
      <c r="GFG298" s="89"/>
      <c r="GFH298" s="89"/>
      <c r="GFI298" s="89"/>
      <c r="GFJ298" s="89"/>
      <c r="GFK298" s="89"/>
      <c r="GFL298" s="89"/>
      <c r="GFM298" s="89"/>
      <c r="GFN298" s="89"/>
      <c r="GFO298" s="89"/>
      <c r="GFP298" s="89"/>
      <c r="GFQ298" s="89"/>
      <c r="GFR298" s="89"/>
      <c r="GFS298" s="89"/>
      <c r="GFV298" s="89"/>
      <c r="GFY298" s="89"/>
      <c r="GGB298" s="89"/>
      <c r="GGE298" s="89"/>
      <c r="GGH298" s="89"/>
      <c r="GGT298" s="89"/>
      <c r="GGW298" s="89"/>
      <c r="GGZ298" s="89"/>
      <c r="GHC298" s="89"/>
      <c r="GHI298" s="89"/>
      <c r="GHL298" s="89"/>
      <c r="GHR298" s="89"/>
      <c r="GHU298" s="89"/>
      <c r="GHX298" s="89"/>
      <c r="GIA298" s="89"/>
      <c r="GIG298" s="89"/>
      <c r="GIJ298" s="89"/>
      <c r="GIP298" s="89"/>
      <c r="GIR298" s="89"/>
      <c r="GIS298" s="89"/>
      <c r="GIU298" s="89"/>
      <c r="GIX298" s="89"/>
      <c r="GJA298" s="89"/>
      <c r="GJL298" s="89"/>
      <c r="GJN298" s="89"/>
      <c r="GJZ298" s="89"/>
      <c r="GKC298" s="89"/>
      <c r="GKK298" s="89"/>
      <c r="GLE298" s="89"/>
      <c r="GLG298" s="89"/>
      <c r="GLH298" s="89"/>
      <c r="GLI298" s="89"/>
      <c r="GLJ298" s="89"/>
      <c r="GLK298" s="89"/>
      <c r="GLL298" s="89"/>
      <c r="GMD298" s="89"/>
      <c r="GME298" s="89"/>
      <c r="GMH298" s="89"/>
      <c r="GMK298" s="89"/>
      <c r="GMM298" s="89"/>
      <c r="GMO298" s="89"/>
      <c r="GMR298" s="89"/>
      <c r="GMU298" s="89"/>
      <c r="GMX298" s="89"/>
      <c r="GND298" s="89"/>
      <c r="GNG298" s="89"/>
      <c r="GNJ298" s="89"/>
      <c r="GNO298" s="89"/>
      <c r="GOC298" s="89"/>
      <c r="GOD298" s="89"/>
      <c r="GOE298" s="89"/>
      <c r="GOF298" s="89"/>
      <c r="GOG298" s="89"/>
      <c r="GOH298" s="89"/>
      <c r="GOI298" s="89"/>
      <c r="GOJ298" s="89"/>
      <c r="GOK298" s="89"/>
      <c r="GOL298" s="89"/>
      <c r="GOM298" s="89"/>
      <c r="GON298" s="89"/>
      <c r="GOO298" s="89"/>
      <c r="GOP298" s="89"/>
      <c r="GOQ298" s="89"/>
      <c r="GOR298" s="89"/>
      <c r="GOS298" s="89"/>
      <c r="GOT298" s="89"/>
      <c r="GOU298" s="89"/>
      <c r="GOV298" s="89"/>
      <c r="GOW298" s="89"/>
      <c r="GOX298" s="89"/>
      <c r="GOY298" s="89"/>
      <c r="GOZ298" s="89"/>
      <c r="GPA298" s="89"/>
      <c r="GPB298" s="89"/>
      <c r="GPC298" s="89"/>
      <c r="GPD298" s="89"/>
      <c r="GPE298" s="89"/>
      <c r="GPF298" s="89"/>
      <c r="GPG298" s="89"/>
      <c r="GPH298" s="89"/>
      <c r="GPI298" s="89"/>
      <c r="GPJ298" s="89"/>
      <c r="GPK298" s="89"/>
      <c r="GPL298" s="89"/>
      <c r="GPM298" s="89"/>
      <c r="GPN298" s="89"/>
      <c r="GPO298" s="89"/>
      <c r="GPR298" s="89"/>
      <c r="GPU298" s="89"/>
      <c r="GPX298" s="89"/>
      <c r="GQA298" s="89"/>
      <c r="GQD298" s="89"/>
      <c r="GQP298" s="89"/>
      <c r="GQS298" s="89"/>
      <c r="GQV298" s="89"/>
      <c r="GQY298" s="89"/>
      <c r="GRE298" s="89"/>
      <c r="GRH298" s="89"/>
      <c r="GRN298" s="89"/>
      <c r="GRQ298" s="89"/>
      <c r="GRT298" s="89"/>
      <c r="GRW298" s="89"/>
      <c r="GSC298" s="89"/>
      <c r="GSF298" s="89"/>
      <c r="GSL298" s="89"/>
      <c r="GSN298" s="89"/>
      <c r="GSO298" s="89"/>
      <c r="GSQ298" s="89"/>
      <c r="GST298" s="89"/>
      <c r="GSW298" s="89"/>
      <c r="GTH298" s="89"/>
      <c r="GTJ298" s="89"/>
      <c r="GTV298" s="89"/>
      <c r="GTY298" s="89"/>
      <c r="GUG298" s="89"/>
      <c r="GVA298" s="89"/>
      <c r="GVC298" s="89"/>
      <c r="GVD298" s="89"/>
      <c r="GVE298" s="89"/>
      <c r="GVF298" s="89"/>
      <c r="GVG298" s="89"/>
      <c r="GVH298" s="89"/>
      <c r="GVZ298" s="89"/>
      <c r="GWA298" s="89"/>
      <c r="GWD298" s="89"/>
      <c r="GWG298" s="89"/>
      <c r="GWI298" s="89"/>
      <c r="GWK298" s="89"/>
      <c r="GWN298" s="89"/>
      <c r="GWQ298" s="89"/>
      <c r="GWT298" s="89"/>
      <c r="GWZ298" s="89"/>
      <c r="GXC298" s="89"/>
      <c r="GXF298" s="89"/>
      <c r="GXK298" s="89"/>
      <c r="GXY298" s="89"/>
      <c r="GXZ298" s="89"/>
      <c r="GYA298" s="89"/>
      <c r="GYB298" s="89"/>
      <c r="GYC298" s="89"/>
      <c r="GYD298" s="89"/>
      <c r="GYE298" s="89"/>
      <c r="GYF298" s="89"/>
      <c r="GYG298" s="89"/>
      <c r="GYH298" s="89"/>
      <c r="GYI298" s="89"/>
      <c r="GYJ298" s="89"/>
      <c r="GYK298" s="89"/>
      <c r="GYL298" s="89"/>
      <c r="GYM298" s="89"/>
      <c r="GYN298" s="89"/>
      <c r="GYO298" s="89"/>
      <c r="GYP298" s="89"/>
      <c r="GYQ298" s="89"/>
      <c r="GYR298" s="89"/>
      <c r="GYS298" s="89"/>
      <c r="GYT298" s="89"/>
      <c r="GYU298" s="89"/>
      <c r="GYV298" s="89"/>
      <c r="GYW298" s="89"/>
      <c r="GYX298" s="89"/>
      <c r="GYY298" s="89"/>
      <c r="GYZ298" s="89"/>
      <c r="GZA298" s="89"/>
      <c r="GZB298" s="89"/>
      <c r="GZC298" s="89"/>
      <c r="GZD298" s="89"/>
      <c r="GZE298" s="89"/>
      <c r="GZF298" s="89"/>
      <c r="GZG298" s="89"/>
      <c r="GZH298" s="89"/>
      <c r="GZI298" s="89"/>
      <c r="GZJ298" s="89"/>
      <c r="GZK298" s="89"/>
      <c r="GZN298" s="89"/>
      <c r="GZQ298" s="89"/>
      <c r="GZT298" s="89"/>
      <c r="GZW298" s="89"/>
      <c r="GZZ298" s="89"/>
      <c r="HAL298" s="89"/>
      <c r="HAO298" s="89"/>
      <c r="HAR298" s="89"/>
      <c r="HAU298" s="89"/>
      <c r="HBA298" s="89"/>
      <c r="HBD298" s="89"/>
      <c r="HBJ298" s="89"/>
      <c r="HBM298" s="89"/>
      <c r="HBP298" s="89"/>
      <c r="HBS298" s="89"/>
      <c r="HBY298" s="89"/>
      <c r="HCB298" s="89"/>
      <c r="HCH298" s="89"/>
      <c r="HCJ298" s="89"/>
      <c r="HCK298" s="89"/>
      <c r="HCM298" s="89"/>
      <c r="HCP298" s="89"/>
      <c r="HCS298" s="89"/>
      <c r="HDD298" s="89"/>
      <c r="HDF298" s="89"/>
      <c r="HDR298" s="89"/>
      <c r="HDU298" s="89"/>
      <c r="HEC298" s="89"/>
      <c r="HEW298" s="89"/>
      <c r="HEY298" s="89"/>
      <c r="HEZ298" s="89"/>
      <c r="HFA298" s="89"/>
      <c r="HFB298" s="89"/>
      <c r="HFC298" s="89"/>
      <c r="HFD298" s="89"/>
      <c r="HFV298" s="89"/>
      <c r="HFW298" s="89"/>
      <c r="HFZ298" s="89"/>
      <c r="HGC298" s="89"/>
      <c r="HGE298" s="89"/>
      <c r="HGG298" s="89"/>
      <c r="HGJ298" s="89"/>
      <c r="HGM298" s="89"/>
      <c r="HGP298" s="89"/>
      <c r="HGV298" s="89"/>
      <c r="HGY298" s="89"/>
      <c r="HHB298" s="89"/>
      <c r="HHG298" s="89"/>
      <c r="HHU298" s="89"/>
      <c r="HHV298" s="89"/>
      <c r="HHW298" s="89"/>
      <c r="HHX298" s="89"/>
      <c r="HHY298" s="89"/>
      <c r="HHZ298" s="89"/>
      <c r="HIA298" s="89"/>
      <c r="HIB298" s="89"/>
      <c r="HIC298" s="89"/>
      <c r="HID298" s="89"/>
      <c r="HIE298" s="89"/>
      <c r="HIF298" s="89"/>
      <c r="HIG298" s="89"/>
      <c r="HIH298" s="89"/>
      <c r="HII298" s="89"/>
      <c r="HIJ298" s="89"/>
      <c r="HIK298" s="89"/>
      <c r="HIL298" s="89"/>
      <c r="HIM298" s="89"/>
      <c r="HIN298" s="89"/>
      <c r="HIO298" s="89"/>
      <c r="HIP298" s="89"/>
      <c r="HIQ298" s="89"/>
      <c r="HIR298" s="89"/>
      <c r="HIS298" s="89"/>
      <c r="HIT298" s="89"/>
      <c r="HIU298" s="89"/>
      <c r="HIV298" s="89"/>
      <c r="HIW298" s="89"/>
      <c r="HIX298" s="89"/>
      <c r="HIY298" s="89"/>
      <c r="HIZ298" s="89"/>
      <c r="HJA298" s="89"/>
      <c r="HJB298" s="89"/>
      <c r="HJC298" s="89"/>
      <c r="HJD298" s="89"/>
      <c r="HJE298" s="89"/>
      <c r="HJF298" s="89"/>
      <c r="HJG298" s="89"/>
      <c r="HJJ298" s="89"/>
      <c r="HJM298" s="89"/>
      <c r="HJP298" s="89"/>
      <c r="HJS298" s="89"/>
      <c r="HJV298" s="89"/>
      <c r="HKH298" s="89"/>
      <c r="HKK298" s="89"/>
      <c r="HKN298" s="89"/>
      <c r="HKQ298" s="89"/>
      <c r="HKW298" s="89"/>
      <c r="HKZ298" s="89"/>
      <c r="HLF298" s="89"/>
      <c r="HLI298" s="89"/>
      <c r="HLL298" s="89"/>
      <c r="HLO298" s="89"/>
      <c r="HLU298" s="89"/>
      <c r="HLX298" s="89"/>
      <c r="HMD298" s="89"/>
      <c r="HMF298" s="89"/>
      <c r="HMG298" s="89"/>
      <c r="HMI298" s="89"/>
      <c r="HML298" s="89"/>
      <c r="HMO298" s="89"/>
      <c r="HMZ298" s="89"/>
      <c r="HNB298" s="89"/>
      <c r="HNN298" s="89"/>
      <c r="HNQ298" s="89"/>
      <c r="HNY298" s="89"/>
      <c r="HOS298" s="89"/>
      <c r="HOU298" s="89"/>
      <c r="HOV298" s="89"/>
      <c r="HOW298" s="89"/>
      <c r="HOX298" s="89"/>
      <c r="HOY298" s="89"/>
      <c r="HOZ298" s="89"/>
      <c r="HPR298" s="89"/>
      <c r="HPS298" s="89"/>
      <c r="HPV298" s="89"/>
      <c r="HPY298" s="89"/>
      <c r="HQA298" s="89"/>
      <c r="HQC298" s="89"/>
      <c r="HQF298" s="89"/>
      <c r="HQI298" s="89"/>
      <c r="HQL298" s="89"/>
      <c r="HQR298" s="89"/>
      <c r="HQU298" s="89"/>
      <c r="HQX298" s="89"/>
      <c r="HRC298" s="89"/>
      <c r="HRQ298" s="89"/>
      <c r="HRR298" s="89"/>
      <c r="HRS298" s="89"/>
      <c r="HRT298" s="89"/>
      <c r="HRU298" s="89"/>
      <c r="HRV298" s="89"/>
      <c r="HRW298" s="89"/>
      <c r="HRX298" s="89"/>
      <c r="HRY298" s="89"/>
      <c r="HRZ298" s="89"/>
      <c r="HSA298" s="89"/>
      <c r="HSB298" s="89"/>
      <c r="HSC298" s="89"/>
      <c r="HSD298" s="89"/>
      <c r="HSE298" s="89"/>
      <c r="HSF298" s="89"/>
      <c r="HSG298" s="89"/>
      <c r="HSH298" s="89"/>
      <c r="HSI298" s="89"/>
      <c r="HSJ298" s="89"/>
      <c r="HSK298" s="89"/>
      <c r="HSL298" s="89"/>
      <c r="HSM298" s="89"/>
      <c r="HSN298" s="89"/>
      <c r="HSO298" s="89"/>
      <c r="HSP298" s="89"/>
      <c r="HSQ298" s="89"/>
      <c r="HSR298" s="89"/>
      <c r="HSS298" s="89"/>
      <c r="HST298" s="89"/>
      <c r="HSU298" s="89"/>
      <c r="HSV298" s="89"/>
      <c r="HSW298" s="89"/>
      <c r="HSX298" s="89"/>
      <c r="HSY298" s="89"/>
      <c r="HSZ298" s="89"/>
      <c r="HTA298" s="89"/>
      <c r="HTB298" s="89"/>
      <c r="HTC298" s="89"/>
      <c r="HTF298" s="89"/>
      <c r="HTI298" s="89"/>
      <c r="HTL298" s="89"/>
      <c r="HTO298" s="89"/>
      <c r="HTR298" s="89"/>
      <c r="HUD298" s="89"/>
      <c r="HUG298" s="89"/>
      <c r="HUJ298" s="89"/>
      <c r="HUM298" s="89"/>
      <c r="HUS298" s="89"/>
      <c r="HUV298" s="89"/>
      <c r="HVB298" s="89"/>
      <c r="HVE298" s="89"/>
      <c r="HVH298" s="89"/>
      <c r="HVK298" s="89"/>
      <c r="HVQ298" s="89"/>
      <c r="HVT298" s="89"/>
      <c r="HVZ298" s="89"/>
      <c r="HWB298" s="89"/>
      <c r="HWC298" s="89"/>
      <c r="HWE298" s="89"/>
      <c r="HWH298" s="89"/>
      <c r="HWK298" s="89"/>
      <c r="HWV298" s="89"/>
      <c r="HWX298" s="89"/>
      <c r="HXJ298" s="89"/>
      <c r="HXM298" s="89"/>
      <c r="HXU298" s="89"/>
      <c r="HYO298" s="89"/>
      <c r="HYQ298" s="89"/>
      <c r="HYR298" s="89"/>
      <c r="HYS298" s="89"/>
      <c r="HYT298" s="89"/>
      <c r="HYU298" s="89"/>
      <c r="HYV298" s="89"/>
      <c r="HZN298" s="89"/>
      <c r="HZO298" s="89"/>
      <c r="HZR298" s="89"/>
      <c r="HZU298" s="89"/>
      <c r="HZW298" s="89"/>
      <c r="HZY298" s="89"/>
      <c r="IAB298" s="89"/>
      <c r="IAE298" s="89"/>
      <c r="IAH298" s="89"/>
      <c r="IAN298" s="89"/>
      <c r="IAQ298" s="89"/>
      <c r="IAT298" s="89"/>
      <c r="IAY298" s="89"/>
      <c r="IBM298" s="89"/>
      <c r="IBN298" s="89"/>
      <c r="IBO298" s="89"/>
      <c r="IBP298" s="89"/>
      <c r="IBQ298" s="89"/>
      <c r="IBR298" s="89"/>
      <c r="IBS298" s="89"/>
      <c r="IBT298" s="89"/>
      <c r="IBU298" s="89"/>
      <c r="IBV298" s="89"/>
      <c r="IBW298" s="89"/>
      <c r="IBX298" s="89"/>
      <c r="IBY298" s="89"/>
      <c r="IBZ298" s="89"/>
      <c r="ICA298" s="89"/>
      <c r="ICB298" s="89"/>
      <c r="ICC298" s="89"/>
      <c r="ICD298" s="89"/>
      <c r="ICE298" s="89"/>
      <c r="ICF298" s="89"/>
      <c r="ICG298" s="89"/>
      <c r="ICH298" s="89"/>
      <c r="ICI298" s="89"/>
      <c r="ICJ298" s="89"/>
      <c r="ICK298" s="89"/>
      <c r="ICL298" s="89"/>
      <c r="ICM298" s="89"/>
      <c r="ICN298" s="89"/>
      <c r="ICO298" s="89"/>
      <c r="ICP298" s="89"/>
      <c r="ICQ298" s="89"/>
      <c r="ICR298" s="89"/>
      <c r="ICS298" s="89"/>
      <c r="ICT298" s="89"/>
      <c r="ICU298" s="89"/>
      <c r="ICV298" s="89"/>
      <c r="ICW298" s="89"/>
      <c r="ICX298" s="89"/>
      <c r="ICY298" s="89"/>
      <c r="IDB298" s="89"/>
      <c r="IDE298" s="89"/>
      <c r="IDH298" s="89"/>
      <c r="IDK298" s="89"/>
      <c r="IDN298" s="89"/>
      <c r="IDZ298" s="89"/>
      <c r="IEC298" s="89"/>
      <c r="IEF298" s="89"/>
      <c r="IEI298" s="89"/>
      <c r="IEO298" s="89"/>
      <c r="IER298" s="89"/>
      <c r="IEX298" s="89"/>
      <c r="IFA298" s="89"/>
      <c r="IFD298" s="89"/>
      <c r="IFG298" s="89"/>
      <c r="IFM298" s="89"/>
      <c r="IFP298" s="89"/>
      <c r="IFV298" s="89"/>
      <c r="IFX298" s="89"/>
      <c r="IFY298" s="89"/>
      <c r="IGA298" s="89"/>
      <c r="IGD298" s="89"/>
      <c r="IGG298" s="89"/>
      <c r="IGR298" s="89"/>
      <c r="IGT298" s="89"/>
      <c r="IHF298" s="89"/>
      <c r="IHI298" s="89"/>
      <c r="IHQ298" s="89"/>
      <c r="IIK298" s="89"/>
      <c r="IIM298" s="89"/>
      <c r="IIN298" s="89"/>
      <c r="IIO298" s="89"/>
      <c r="IIP298" s="89"/>
      <c r="IIQ298" s="89"/>
      <c r="IIR298" s="89"/>
      <c r="IJJ298" s="89"/>
      <c r="IJK298" s="89"/>
      <c r="IJN298" s="89"/>
      <c r="IJQ298" s="89"/>
      <c r="IJS298" s="89"/>
      <c r="IJU298" s="89"/>
      <c r="IJX298" s="89"/>
      <c r="IKA298" s="89"/>
      <c r="IKD298" s="89"/>
      <c r="IKJ298" s="89"/>
      <c r="IKM298" s="89"/>
      <c r="IKP298" s="89"/>
      <c r="IKU298" s="89"/>
      <c r="ILI298" s="89"/>
      <c r="ILJ298" s="89"/>
      <c r="ILK298" s="89"/>
      <c r="ILL298" s="89"/>
      <c r="ILM298" s="89"/>
      <c r="ILN298" s="89"/>
      <c r="ILO298" s="89"/>
      <c r="ILP298" s="89"/>
      <c r="ILQ298" s="89"/>
      <c r="ILR298" s="89"/>
      <c r="ILS298" s="89"/>
      <c r="ILT298" s="89"/>
      <c r="ILU298" s="89"/>
      <c r="ILV298" s="89"/>
      <c r="ILW298" s="89"/>
      <c r="ILX298" s="89"/>
      <c r="ILY298" s="89"/>
      <c r="ILZ298" s="89"/>
      <c r="IMA298" s="89"/>
      <c r="IMB298" s="89"/>
      <c r="IMC298" s="89"/>
      <c r="IMD298" s="89"/>
      <c r="IME298" s="89"/>
      <c r="IMF298" s="89"/>
      <c r="IMG298" s="89"/>
      <c r="IMH298" s="89"/>
      <c r="IMI298" s="89"/>
      <c r="IMJ298" s="89"/>
      <c r="IMK298" s="89"/>
      <c r="IML298" s="89"/>
      <c r="IMM298" s="89"/>
      <c r="IMN298" s="89"/>
      <c r="IMO298" s="89"/>
      <c r="IMP298" s="89"/>
      <c r="IMQ298" s="89"/>
      <c r="IMR298" s="89"/>
      <c r="IMS298" s="89"/>
      <c r="IMT298" s="89"/>
      <c r="IMU298" s="89"/>
      <c r="IMX298" s="89"/>
      <c r="INA298" s="89"/>
      <c r="IND298" s="89"/>
      <c r="ING298" s="89"/>
      <c r="INJ298" s="89"/>
      <c r="INV298" s="89"/>
      <c r="INY298" s="89"/>
      <c r="IOB298" s="89"/>
      <c r="IOE298" s="89"/>
      <c r="IOK298" s="89"/>
      <c r="ION298" s="89"/>
      <c r="IOT298" s="89"/>
      <c r="IOW298" s="89"/>
      <c r="IOZ298" s="89"/>
      <c r="IPC298" s="89"/>
      <c r="IPI298" s="89"/>
      <c r="IPL298" s="89"/>
      <c r="IPR298" s="89"/>
      <c r="IPT298" s="89"/>
      <c r="IPU298" s="89"/>
      <c r="IPW298" s="89"/>
      <c r="IPZ298" s="89"/>
      <c r="IQC298" s="89"/>
      <c r="IQN298" s="89"/>
      <c r="IQP298" s="89"/>
      <c r="IRB298" s="89"/>
      <c r="IRE298" s="89"/>
      <c r="IRM298" s="89"/>
      <c r="ISG298" s="89"/>
      <c r="ISI298" s="89"/>
      <c r="ISJ298" s="89"/>
      <c r="ISK298" s="89"/>
      <c r="ISL298" s="89"/>
      <c r="ISM298" s="89"/>
      <c r="ISN298" s="89"/>
      <c r="ITF298" s="89"/>
      <c r="ITG298" s="89"/>
      <c r="ITJ298" s="89"/>
      <c r="ITM298" s="89"/>
      <c r="ITO298" s="89"/>
      <c r="ITQ298" s="89"/>
      <c r="ITT298" s="89"/>
      <c r="ITW298" s="89"/>
      <c r="ITZ298" s="89"/>
      <c r="IUF298" s="89"/>
      <c r="IUI298" s="89"/>
      <c r="IUL298" s="89"/>
      <c r="IUQ298" s="89"/>
      <c r="IVE298" s="89"/>
      <c r="IVF298" s="89"/>
      <c r="IVG298" s="89"/>
      <c r="IVH298" s="89"/>
      <c r="IVI298" s="89"/>
      <c r="IVJ298" s="89"/>
      <c r="IVK298" s="89"/>
      <c r="IVL298" s="89"/>
      <c r="IVM298" s="89"/>
      <c r="IVN298" s="89"/>
      <c r="IVO298" s="89"/>
      <c r="IVP298" s="89"/>
      <c r="IVQ298" s="89"/>
      <c r="IVR298" s="89"/>
      <c r="IVS298" s="89"/>
      <c r="IVT298" s="89"/>
      <c r="IVU298" s="89"/>
      <c r="IVV298" s="89"/>
      <c r="IVW298" s="89"/>
      <c r="IVX298" s="89"/>
      <c r="IVY298" s="89"/>
      <c r="IVZ298" s="89"/>
      <c r="IWA298" s="89"/>
      <c r="IWB298" s="89"/>
      <c r="IWC298" s="89"/>
      <c r="IWD298" s="89"/>
      <c r="IWE298" s="89"/>
      <c r="IWF298" s="89"/>
      <c r="IWG298" s="89"/>
      <c r="IWH298" s="89"/>
      <c r="IWI298" s="89"/>
      <c r="IWJ298" s="89"/>
      <c r="IWK298" s="89"/>
      <c r="IWL298" s="89"/>
      <c r="IWM298" s="89"/>
      <c r="IWN298" s="89"/>
      <c r="IWO298" s="89"/>
      <c r="IWP298" s="89"/>
      <c r="IWQ298" s="89"/>
      <c r="IWT298" s="89"/>
      <c r="IWW298" s="89"/>
      <c r="IWZ298" s="89"/>
      <c r="IXC298" s="89"/>
      <c r="IXF298" s="89"/>
      <c r="IXR298" s="89"/>
      <c r="IXU298" s="89"/>
      <c r="IXX298" s="89"/>
      <c r="IYA298" s="89"/>
      <c r="IYG298" s="89"/>
      <c r="IYJ298" s="89"/>
      <c r="IYP298" s="89"/>
      <c r="IYS298" s="89"/>
      <c r="IYV298" s="89"/>
      <c r="IYY298" s="89"/>
      <c r="IZE298" s="89"/>
      <c r="IZH298" s="89"/>
      <c r="IZN298" s="89"/>
      <c r="IZP298" s="89"/>
      <c r="IZQ298" s="89"/>
      <c r="IZS298" s="89"/>
      <c r="IZV298" s="89"/>
      <c r="IZY298" s="89"/>
      <c r="JAJ298" s="89"/>
      <c r="JAL298" s="89"/>
      <c r="JAX298" s="89"/>
      <c r="JBA298" s="89"/>
      <c r="JBI298" s="89"/>
      <c r="JCC298" s="89"/>
      <c r="JCE298" s="89"/>
      <c r="JCF298" s="89"/>
      <c r="JCG298" s="89"/>
      <c r="JCH298" s="89"/>
      <c r="JCI298" s="89"/>
      <c r="JCJ298" s="89"/>
      <c r="JDB298" s="89"/>
      <c r="JDC298" s="89"/>
      <c r="JDF298" s="89"/>
      <c r="JDI298" s="89"/>
      <c r="JDK298" s="89"/>
      <c r="JDM298" s="89"/>
      <c r="JDP298" s="89"/>
      <c r="JDS298" s="89"/>
      <c r="JDV298" s="89"/>
      <c r="JEB298" s="89"/>
      <c r="JEE298" s="89"/>
      <c r="JEH298" s="89"/>
      <c r="JEM298" s="89"/>
      <c r="JFA298" s="89"/>
      <c r="JFB298" s="89"/>
      <c r="JFC298" s="89"/>
      <c r="JFD298" s="89"/>
      <c r="JFE298" s="89"/>
      <c r="JFF298" s="89"/>
      <c r="JFG298" s="89"/>
      <c r="JFH298" s="89"/>
      <c r="JFI298" s="89"/>
      <c r="JFJ298" s="89"/>
      <c r="JFK298" s="89"/>
      <c r="JFL298" s="89"/>
      <c r="JFM298" s="89"/>
      <c r="JFN298" s="89"/>
      <c r="JFO298" s="89"/>
      <c r="JFP298" s="89"/>
      <c r="JFQ298" s="89"/>
      <c r="JFR298" s="89"/>
      <c r="JFS298" s="89"/>
      <c r="JFT298" s="89"/>
      <c r="JFU298" s="89"/>
      <c r="JFV298" s="89"/>
      <c r="JFW298" s="89"/>
      <c r="JFX298" s="89"/>
      <c r="JFY298" s="89"/>
      <c r="JFZ298" s="89"/>
      <c r="JGA298" s="89"/>
      <c r="JGB298" s="89"/>
      <c r="JGC298" s="89"/>
      <c r="JGD298" s="89"/>
      <c r="JGE298" s="89"/>
      <c r="JGF298" s="89"/>
      <c r="JGG298" s="89"/>
      <c r="JGH298" s="89"/>
      <c r="JGI298" s="89"/>
      <c r="JGJ298" s="89"/>
      <c r="JGK298" s="89"/>
      <c r="JGL298" s="89"/>
      <c r="JGM298" s="89"/>
      <c r="JGP298" s="89"/>
      <c r="JGS298" s="89"/>
      <c r="JGV298" s="89"/>
      <c r="JGY298" s="89"/>
      <c r="JHB298" s="89"/>
      <c r="JHN298" s="89"/>
      <c r="JHQ298" s="89"/>
      <c r="JHT298" s="89"/>
      <c r="JHW298" s="89"/>
      <c r="JIC298" s="89"/>
      <c r="JIF298" s="89"/>
      <c r="JIL298" s="89"/>
      <c r="JIO298" s="89"/>
      <c r="JIR298" s="89"/>
      <c r="JIU298" s="89"/>
      <c r="JJA298" s="89"/>
      <c r="JJD298" s="89"/>
      <c r="JJJ298" s="89"/>
      <c r="JJL298" s="89"/>
      <c r="JJM298" s="89"/>
      <c r="JJO298" s="89"/>
      <c r="JJR298" s="89"/>
      <c r="JJU298" s="89"/>
      <c r="JKF298" s="89"/>
      <c r="JKH298" s="89"/>
      <c r="JKT298" s="89"/>
      <c r="JKW298" s="89"/>
      <c r="JLE298" s="89"/>
      <c r="JLY298" s="89"/>
      <c r="JMA298" s="89"/>
      <c r="JMB298" s="89"/>
      <c r="JMC298" s="89"/>
      <c r="JMD298" s="89"/>
      <c r="JME298" s="89"/>
      <c r="JMF298" s="89"/>
      <c r="JMX298" s="89"/>
      <c r="JMY298" s="89"/>
      <c r="JNB298" s="89"/>
      <c r="JNE298" s="89"/>
      <c r="JNG298" s="89"/>
      <c r="JNI298" s="89"/>
      <c r="JNL298" s="89"/>
      <c r="JNO298" s="89"/>
      <c r="JNR298" s="89"/>
      <c r="JNX298" s="89"/>
      <c r="JOA298" s="89"/>
      <c r="JOD298" s="89"/>
      <c r="JOI298" s="89"/>
      <c r="JOW298" s="89"/>
      <c r="JOX298" s="89"/>
      <c r="JOY298" s="89"/>
      <c r="JOZ298" s="89"/>
      <c r="JPA298" s="89"/>
      <c r="JPB298" s="89"/>
      <c r="JPC298" s="89"/>
      <c r="JPD298" s="89"/>
      <c r="JPE298" s="89"/>
      <c r="JPF298" s="89"/>
      <c r="JPG298" s="89"/>
      <c r="JPH298" s="89"/>
      <c r="JPI298" s="89"/>
      <c r="JPJ298" s="89"/>
      <c r="JPK298" s="89"/>
      <c r="JPL298" s="89"/>
      <c r="JPM298" s="89"/>
      <c r="JPN298" s="89"/>
      <c r="JPO298" s="89"/>
      <c r="JPP298" s="89"/>
      <c r="JPQ298" s="89"/>
      <c r="JPR298" s="89"/>
      <c r="JPS298" s="89"/>
      <c r="JPT298" s="89"/>
      <c r="JPU298" s="89"/>
      <c r="JPV298" s="89"/>
      <c r="JPW298" s="89"/>
      <c r="JPX298" s="89"/>
      <c r="JPY298" s="89"/>
      <c r="JPZ298" s="89"/>
      <c r="JQA298" s="89"/>
      <c r="JQB298" s="89"/>
      <c r="JQC298" s="89"/>
      <c r="JQD298" s="89"/>
      <c r="JQE298" s="89"/>
      <c r="JQF298" s="89"/>
      <c r="JQG298" s="89"/>
      <c r="JQH298" s="89"/>
      <c r="JQI298" s="89"/>
      <c r="JQL298" s="89"/>
      <c r="JQO298" s="89"/>
      <c r="JQR298" s="89"/>
      <c r="JQU298" s="89"/>
      <c r="JQX298" s="89"/>
      <c r="JRJ298" s="89"/>
      <c r="JRM298" s="89"/>
      <c r="JRP298" s="89"/>
      <c r="JRS298" s="89"/>
      <c r="JRY298" s="89"/>
      <c r="JSB298" s="89"/>
      <c r="JSH298" s="89"/>
      <c r="JSK298" s="89"/>
      <c r="JSN298" s="89"/>
      <c r="JSQ298" s="89"/>
      <c r="JSW298" s="89"/>
      <c r="JSZ298" s="89"/>
      <c r="JTF298" s="89"/>
      <c r="JTH298" s="89"/>
      <c r="JTI298" s="89"/>
      <c r="JTK298" s="89"/>
      <c r="JTN298" s="89"/>
      <c r="JTQ298" s="89"/>
      <c r="JUB298" s="89"/>
      <c r="JUD298" s="89"/>
      <c r="JUP298" s="89"/>
      <c r="JUS298" s="89"/>
      <c r="JVA298" s="89"/>
      <c r="JVU298" s="89"/>
      <c r="JVW298" s="89"/>
      <c r="JVX298" s="89"/>
      <c r="JVY298" s="89"/>
      <c r="JVZ298" s="89"/>
      <c r="JWA298" s="89"/>
      <c r="JWB298" s="89"/>
      <c r="JWT298" s="89"/>
      <c r="JWU298" s="89"/>
      <c r="JWX298" s="89"/>
      <c r="JXA298" s="89"/>
      <c r="JXC298" s="89"/>
      <c r="JXE298" s="89"/>
      <c r="JXH298" s="89"/>
      <c r="JXK298" s="89"/>
      <c r="JXN298" s="89"/>
      <c r="JXT298" s="89"/>
      <c r="JXW298" s="89"/>
      <c r="JXZ298" s="89"/>
      <c r="JYE298" s="89"/>
      <c r="JYS298" s="89"/>
      <c r="JYT298" s="89"/>
      <c r="JYU298" s="89"/>
      <c r="JYV298" s="89"/>
      <c r="JYW298" s="89"/>
      <c r="JYX298" s="89"/>
      <c r="JYY298" s="89"/>
      <c r="JYZ298" s="89"/>
      <c r="JZA298" s="89"/>
      <c r="JZB298" s="89"/>
      <c r="JZC298" s="89"/>
      <c r="JZD298" s="89"/>
      <c r="JZE298" s="89"/>
      <c r="JZF298" s="89"/>
      <c r="JZG298" s="89"/>
      <c r="JZH298" s="89"/>
      <c r="JZI298" s="89"/>
      <c r="JZJ298" s="89"/>
      <c r="JZK298" s="89"/>
      <c r="JZL298" s="89"/>
      <c r="JZM298" s="89"/>
      <c r="JZN298" s="89"/>
      <c r="JZO298" s="89"/>
      <c r="JZP298" s="89"/>
      <c r="JZQ298" s="89"/>
      <c r="JZR298" s="89"/>
      <c r="JZS298" s="89"/>
      <c r="JZT298" s="89"/>
      <c r="JZU298" s="89"/>
      <c r="JZV298" s="89"/>
      <c r="JZW298" s="89"/>
      <c r="JZX298" s="89"/>
      <c r="JZY298" s="89"/>
      <c r="JZZ298" s="89"/>
      <c r="KAA298" s="89"/>
      <c r="KAB298" s="89"/>
      <c r="KAC298" s="89"/>
      <c r="KAD298" s="89"/>
      <c r="KAE298" s="89"/>
      <c r="KAH298" s="89"/>
      <c r="KAK298" s="89"/>
      <c r="KAN298" s="89"/>
      <c r="KAQ298" s="89"/>
      <c r="KAT298" s="89"/>
      <c r="KBF298" s="89"/>
      <c r="KBI298" s="89"/>
      <c r="KBL298" s="89"/>
      <c r="KBO298" s="89"/>
      <c r="KBU298" s="89"/>
      <c r="KBX298" s="89"/>
      <c r="KCD298" s="89"/>
      <c r="KCG298" s="89"/>
      <c r="KCJ298" s="89"/>
      <c r="KCM298" s="89"/>
      <c r="KCS298" s="89"/>
      <c r="KCV298" s="89"/>
      <c r="KDB298" s="89"/>
      <c r="KDD298" s="89"/>
      <c r="KDE298" s="89"/>
      <c r="KDG298" s="89"/>
      <c r="KDJ298" s="89"/>
      <c r="KDM298" s="89"/>
      <c r="KDX298" s="89"/>
      <c r="KDZ298" s="89"/>
      <c r="KEL298" s="89"/>
      <c r="KEO298" s="89"/>
      <c r="KEW298" s="89"/>
      <c r="KFQ298" s="89"/>
      <c r="KFS298" s="89"/>
      <c r="KFT298" s="89"/>
      <c r="KFU298" s="89"/>
      <c r="KFV298" s="89"/>
      <c r="KFW298" s="89"/>
      <c r="KFX298" s="89"/>
      <c r="KGP298" s="89"/>
      <c r="KGQ298" s="89"/>
      <c r="KGT298" s="89"/>
      <c r="KGW298" s="89"/>
      <c r="KGY298" s="89"/>
      <c r="KHA298" s="89"/>
      <c r="KHD298" s="89"/>
      <c r="KHG298" s="89"/>
      <c r="KHJ298" s="89"/>
      <c r="KHP298" s="89"/>
      <c r="KHS298" s="89"/>
      <c r="KHV298" s="89"/>
      <c r="KIA298" s="89"/>
      <c r="KIO298" s="89"/>
      <c r="KIP298" s="89"/>
      <c r="KIQ298" s="89"/>
      <c r="KIR298" s="89"/>
      <c r="KIS298" s="89"/>
      <c r="KIT298" s="89"/>
      <c r="KIU298" s="89"/>
      <c r="KIV298" s="89"/>
      <c r="KIW298" s="89"/>
      <c r="KIX298" s="89"/>
      <c r="KIY298" s="89"/>
      <c r="KIZ298" s="89"/>
      <c r="KJA298" s="89"/>
      <c r="KJB298" s="89"/>
      <c r="KJC298" s="89"/>
      <c r="KJD298" s="89"/>
      <c r="KJE298" s="89"/>
      <c r="KJF298" s="89"/>
      <c r="KJG298" s="89"/>
      <c r="KJH298" s="89"/>
      <c r="KJI298" s="89"/>
      <c r="KJJ298" s="89"/>
      <c r="KJK298" s="89"/>
      <c r="KJL298" s="89"/>
      <c r="KJM298" s="89"/>
      <c r="KJN298" s="89"/>
      <c r="KJO298" s="89"/>
      <c r="KJP298" s="89"/>
      <c r="KJQ298" s="89"/>
      <c r="KJR298" s="89"/>
      <c r="KJS298" s="89"/>
      <c r="KJT298" s="89"/>
      <c r="KJU298" s="89"/>
      <c r="KJV298" s="89"/>
      <c r="KJW298" s="89"/>
      <c r="KJX298" s="89"/>
      <c r="KJY298" s="89"/>
      <c r="KJZ298" s="89"/>
      <c r="KKA298" s="89"/>
      <c r="KKD298" s="89"/>
      <c r="KKG298" s="89"/>
      <c r="KKJ298" s="89"/>
      <c r="KKM298" s="89"/>
      <c r="KKP298" s="89"/>
      <c r="KLB298" s="89"/>
      <c r="KLE298" s="89"/>
      <c r="KLH298" s="89"/>
      <c r="KLK298" s="89"/>
      <c r="KLQ298" s="89"/>
      <c r="KLT298" s="89"/>
      <c r="KLZ298" s="89"/>
      <c r="KMC298" s="89"/>
      <c r="KMF298" s="89"/>
      <c r="KMI298" s="89"/>
      <c r="KMO298" s="89"/>
      <c r="KMR298" s="89"/>
      <c r="KMX298" s="89"/>
      <c r="KMZ298" s="89"/>
      <c r="KNA298" s="89"/>
      <c r="KNC298" s="89"/>
      <c r="KNF298" s="89"/>
      <c r="KNI298" s="89"/>
      <c r="KNT298" s="89"/>
      <c r="KNV298" s="89"/>
      <c r="KOH298" s="89"/>
      <c r="KOK298" s="89"/>
      <c r="KOS298" s="89"/>
      <c r="KPM298" s="89"/>
      <c r="KPO298" s="89"/>
      <c r="KPP298" s="89"/>
      <c r="KPQ298" s="89"/>
      <c r="KPR298" s="89"/>
      <c r="KPS298" s="89"/>
      <c r="KPT298" s="89"/>
      <c r="KQL298" s="89"/>
      <c r="KQM298" s="89"/>
      <c r="KQP298" s="89"/>
      <c r="KQS298" s="89"/>
      <c r="KQU298" s="89"/>
      <c r="KQW298" s="89"/>
      <c r="KQZ298" s="89"/>
      <c r="KRC298" s="89"/>
      <c r="KRF298" s="89"/>
      <c r="KRL298" s="89"/>
      <c r="KRO298" s="89"/>
      <c r="KRR298" s="89"/>
      <c r="KRW298" s="89"/>
      <c r="KSK298" s="89"/>
      <c r="KSL298" s="89"/>
      <c r="KSM298" s="89"/>
      <c r="KSN298" s="89"/>
      <c r="KSO298" s="89"/>
      <c r="KSP298" s="89"/>
      <c r="KSQ298" s="89"/>
      <c r="KSR298" s="89"/>
      <c r="KSS298" s="89"/>
      <c r="KST298" s="89"/>
      <c r="KSU298" s="89"/>
      <c r="KSV298" s="89"/>
      <c r="KSW298" s="89"/>
      <c r="KSX298" s="89"/>
      <c r="KSY298" s="89"/>
      <c r="KSZ298" s="89"/>
      <c r="KTA298" s="89"/>
      <c r="KTB298" s="89"/>
      <c r="KTC298" s="89"/>
      <c r="KTD298" s="89"/>
      <c r="KTE298" s="89"/>
      <c r="KTF298" s="89"/>
      <c r="KTG298" s="89"/>
      <c r="KTH298" s="89"/>
      <c r="KTI298" s="89"/>
      <c r="KTJ298" s="89"/>
      <c r="KTK298" s="89"/>
      <c r="KTL298" s="89"/>
      <c r="KTM298" s="89"/>
      <c r="KTN298" s="89"/>
      <c r="KTO298" s="89"/>
      <c r="KTP298" s="89"/>
      <c r="KTQ298" s="89"/>
      <c r="KTR298" s="89"/>
      <c r="KTS298" s="89"/>
      <c r="KTT298" s="89"/>
      <c r="KTU298" s="89"/>
      <c r="KTV298" s="89"/>
      <c r="KTW298" s="89"/>
      <c r="KTZ298" s="89"/>
      <c r="KUC298" s="89"/>
      <c r="KUF298" s="89"/>
      <c r="KUI298" s="89"/>
      <c r="KUL298" s="89"/>
      <c r="KUX298" s="89"/>
      <c r="KVA298" s="89"/>
      <c r="KVD298" s="89"/>
      <c r="KVG298" s="89"/>
      <c r="KVM298" s="89"/>
      <c r="KVP298" s="89"/>
      <c r="KVV298" s="89"/>
      <c r="KVY298" s="89"/>
      <c r="KWB298" s="89"/>
      <c r="KWE298" s="89"/>
      <c r="KWK298" s="89"/>
      <c r="KWN298" s="89"/>
      <c r="KWT298" s="89"/>
      <c r="KWV298" s="89"/>
      <c r="KWW298" s="89"/>
      <c r="KWY298" s="89"/>
      <c r="KXB298" s="89"/>
      <c r="KXE298" s="89"/>
      <c r="KXP298" s="89"/>
      <c r="KXR298" s="89"/>
      <c r="KYD298" s="89"/>
      <c r="KYG298" s="89"/>
      <c r="KYO298" s="89"/>
      <c r="KZI298" s="89"/>
      <c r="KZK298" s="89"/>
      <c r="KZL298" s="89"/>
      <c r="KZM298" s="89"/>
      <c r="KZN298" s="89"/>
      <c r="KZO298" s="89"/>
      <c r="KZP298" s="89"/>
      <c r="LAH298" s="89"/>
      <c r="LAI298" s="89"/>
      <c r="LAL298" s="89"/>
      <c r="LAO298" s="89"/>
      <c r="LAQ298" s="89"/>
      <c r="LAS298" s="89"/>
      <c r="LAV298" s="89"/>
      <c r="LAY298" s="89"/>
      <c r="LBB298" s="89"/>
      <c r="LBH298" s="89"/>
      <c r="LBK298" s="89"/>
      <c r="LBN298" s="89"/>
      <c r="LBS298" s="89"/>
      <c r="LCG298" s="89"/>
      <c r="LCH298" s="89"/>
      <c r="LCI298" s="89"/>
      <c r="LCJ298" s="89"/>
      <c r="LCK298" s="89"/>
      <c r="LCL298" s="89"/>
      <c r="LCM298" s="89"/>
      <c r="LCN298" s="89"/>
      <c r="LCO298" s="89"/>
      <c r="LCP298" s="89"/>
      <c r="LCQ298" s="89"/>
      <c r="LCR298" s="89"/>
      <c r="LCS298" s="89"/>
      <c r="LCT298" s="89"/>
      <c r="LCU298" s="89"/>
      <c r="LCV298" s="89"/>
      <c r="LCW298" s="89"/>
      <c r="LCX298" s="89"/>
      <c r="LCY298" s="89"/>
      <c r="LCZ298" s="89"/>
      <c r="LDA298" s="89"/>
      <c r="LDB298" s="89"/>
      <c r="LDC298" s="89"/>
      <c r="LDD298" s="89"/>
      <c r="LDE298" s="89"/>
      <c r="LDF298" s="89"/>
      <c r="LDG298" s="89"/>
      <c r="LDH298" s="89"/>
      <c r="LDI298" s="89"/>
      <c r="LDJ298" s="89"/>
      <c r="LDK298" s="89"/>
      <c r="LDL298" s="89"/>
      <c r="LDM298" s="89"/>
      <c r="LDN298" s="89"/>
      <c r="LDO298" s="89"/>
      <c r="LDP298" s="89"/>
      <c r="LDQ298" s="89"/>
      <c r="LDR298" s="89"/>
      <c r="LDS298" s="89"/>
      <c r="LDV298" s="89"/>
      <c r="LDY298" s="89"/>
      <c r="LEB298" s="89"/>
      <c r="LEE298" s="89"/>
      <c r="LEH298" s="89"/>
      <c r="LET298" s="89"/>
      <c r="LEW298" s="89"/>
      <c r="LEZ298" s="89"/>
      <c r="LFC298" s="89"/>
      <c r="LFI298" s="89"/>
      <c r="LFL298" s="89"/>
      <c r="LFR298" s="89"/>
      <c r="LFU298" s="89"/>
      <c r="LFX298" s="89"/>
      <c r="LGA298" s="89"/>
      <c r="LGG298" s="89"/>
      <c r="LGJ298" s="89"/>
      <c r="LGP298" s="89"/>
      <c r="LGR298" s="89"/>
      <c r="LGS298" s="89"/>
      <c r="LGU298" s="89"/>
      <c r="LGX298" s="89"/>
      <c r="LHA298" s="89"/>
      <c r="LHL298" s="89"/>
      <c r="LHN298" s="89"/>
      <c r="LHZ298" s="89"/>
      <c r="LIC298" s="89"/>
      <c r="LIK298" s="89"/>
      <c r="LJE298" s="89"/>
      <c r="LJG298" s="89"/>
      <c r="LJH298" s="89"/>
      <c r="LJI298" s="89"/>
      <c r="LJJ298" s="89"/>
      <c r="LJK298" s="89"/>
      <c r="LJL298" s="89"/>
      <c r="LKD298" s="89"/>
      <c r="LKE298" s="89"/>
      <c r="LKH298" s="89"/>
      <c r="LKK298" s="89"/>
      <c r="LKM298" s="89"/>
      <c r="LKO298" s="89"/>
      <c r="LKR298" s="89"/>
      <c r="LKU298" s="89"/>
      <c r="LKX298" s="89"/>
      <c r="LLD298" s="89"/>
      <c r="LLG298" s="89"/>
      <c r="LLJ298" s="89"/>
      <c r="LLO298" s="89"/>
      <c r="LMC298" s="89"/>
      <c r="LMD298" s="89"/>
      <c r="LME298" s="89"/>
      <c r="LMF298" s="89"/>
      <c r="LMG298" s="89"/>
      <c r="LMH298" s="89"/>
      <c r="LMI298" s="89"/>
      <c r="LMJ298" s="89"/>
      <c r="LMK298" s="89"/>
      <c r="LML298" s="89"/>
      <c r="LMM298" s="89"/>
      <c r="LMN298" s="89"/>
      <c r="LMO298" s="89"/>
      <c r="LMP298" s="89"/>
      <c r="LMQ298" s="89"/>
      <c r="LMR298" s="89"/>
      <c r="LMS298" s="89"/>
      <c r="LMT298" s="89"/>
      <c r="LMU298" s="89"/>
      <c r="LMV298" s="89"/>
      <c r="LMW298" s="89"/>
      <c r="LMX298" s="89"/>
      <c r="LMY298" s="89"/>
      <c r="LMZ298" s="89"/>
      <c r="LNA298" s="89"/>
      <c r="LNB298" s="89"/>
      <c r="LNC298" s="89"/>
      <c r="LND298" s="89"/>
      <c r="LNE298" s="89"/>
      <c r="LNF298" s="89"/>
      <c r="LNG298" s="89"/>
      <c r="LNH298" s="89"/>
      <c r="LNI298" s="89"/>
      <c r="LNJ298" s="89"/>
      <c r="LNK298" s="89"/>
      <c r="LNL298" s="89"/>
      <c r="LNM298" s="89"/>
      <c r="LNN298" s="89"/>
      <c r="LNO298" s="89"/>
      <c r="LNR298" s="89"/>
      <c r="LNU298" s="89"/>
      <c r="LNX298" s="89"/>
      <c r="LOA298" s="89"/>
      <c r="LOD298" s="89"/>
      <c r="LOP298" s="89"/>
      <c r="LOS298" s="89"/>
      <c r="LOV298" s="89"/>
      <c r="LOY298" s="89"/>
      <c r="LPE298" s="89"/>
      <c r="LPH298" s="89"/>
      <c r="LPN298" s="89"/>
      <c r="LPQ298" s="89"/>
      <c r="LPT298" s="89"/>
      <c r="LPW298" s="89"/>
      <c r="LQC298" s="89"/>
      <c r="LQF298" s="89"/>
      <c r="LQL298" s="89"/>
      <c r="LQN298" s="89"/>
      <c r="LQO298" s="89"/>
      <c r="LQQ298" s="89"/>
      <c r="LQT298" s="89"/>
      <c r="LQW298" s="89"/>
      <c r="LRH298" s="89"/>
      <c r="LRJ298" s="89"/>
      <c r="LRV298" s="89"/>
      <c r="LRY298" s="89"/>
      <c r="LSG298" s="89"/>
      <c r="LTA298" s="89"/>
      <c r="LTC298" s="89"/>
      <c r="LTD298" s="89"/>
      <c r="LTE298" s="89"/>
      <c r="LTF298" s="89"/>
      <c r="LTG298" s="89"/>
      <c r="LTH298" s="89"/>
      <c r="LTZ298" s="89"/>
      <c r="LUA298" s="89"/>
      <c r="LUD298" s="89"/>
      <c r="LUG298" s="89"/>
      <c r="LUI298" s="89"/>
      <c r="LUK298" s="89"/>
      <c r="LUN298" s="89"/>
      <c r="LUQ298" s="89"/>
      <c r="LUT298" s="89"/>
      <c r="LUZ298" s="89"/>
      <c r="LVC298" s="89"/>
      <c r="LVF298" s="89"/>
      <c r="LVK298" s="89"/>
      <c r="LVY298" s="89"/>
      <c r="LVZ298" s="89"/>
      <c r="LWA298" s="89"/>
      <c r="LWB298" s="89"/>
      <c r="LWC298" s="89"/>
      <c r="LWD298" s="89"/>
      <c r="LWE298" s="89"/>
      <c r="LWF298" s="89"/>
      <c r="LWG298" s="89"/>
      <c r="LWH298" s="89"/>
      <c r="LWI298" s="89"/>
      <c r="LWJ298" s="89"/>
      <c r="LWK298" s="89"/>
      <c r="LWL298" s="89"/>
      <c r="LWM298" s="89"/>
      <c r="LWN298" s="89"/>
      <c r="LWO298" s="89"/>
      <c r="LWP298" s="89"/>
      <c r="LWQ298" s="89"/>
      <c r="LWR298" s="89"/>
      <c r="LWS298" s="89"/>
      <c r="LWT298" s="89"/>
      <c r="LWU298" s="89"/>
      <c r="LWV298" s="89"/>
      <c r="LWW298" s="89"/>
      <c r="LWX298" s="89"/>
      <c r="LWY298" s="89"/>
      <c r="LWZ298" s="89"/>
      <c r="LXA298" s="89"/>
      <c r="LXB298" s="89"/>
      <c r="LXC298" s="89"/>
      <c r="LXD298" s="89"/>
      <c r="LXE298" s="89"/>
      <c r="LXF298" s="89"/>
      <c r="LXG298" s="89"/>
      <c r="LXH298" s="89"/>
      <c r="LXI298" s="89"/>
      <c r="LXJ298" s="89"/>
      <c r="LXK298" s="89"/>
      <c r="LXN298" s="89"/>
      <c r="LXQ298" s="89"/>
      <c r="LXT298" s="89"/>
      <c r="LXW298" s="89"/>
      <c r="LXZ298" s="89"/>
      <c r="LYL298" s="89"/>
      <c r="LYO298" s="89"/>
      <c r="LYR298" s="89"/>
      <c r="LYU298" s="89"/>
      <c r="LZA298" s="89"/>
      <c r="LZD298" s="89"/>
      <c r="LZJ298" s="89"/>
      <c r="LZM298" s="89"/>
      <c r="LZP298" s="89"/>
      <c r="LZS298" s="89"/>
      <c r="LZY298" s="89"/>
      <c r="MAB298" s="89"/>
      <c r="MAH298" s="89"/>
      <c r="MAJ298" s="89"/>
      <c r="MAK298" s="89"/>
      <c r="MAM298" s="89"/>
      <c r="MAP298" s="89"/>
      <c r="MAS298" s="89"/>
      <c r="MBD298" s="89"/>
      <c r="MBF298" s="89"/>
      <c r="MBR298" s="89"/>
      <c r="MBU298" s="89"/>
      <c r="MCC298" s="89"/>
      <c r="MCW298" s="89"/>
      <c r="MCY298" s="89"/>
      <c r="MCZ298" s="89"/>
      <c r="MDA298" s="89"/>
      <c r="MDB298" s="89"/>
      <c r="MDC298" s="89"/>
      <c r="MDD298" s="89"/>
      <c r="MDV298" s="89"/>
      <c r="MDW298" s="89"/>
      <c r="MDZ298" s="89"/>
      <c r="MEC298" s="89"/>
      <c r="MEE298" s="89"/>
      <c r="MEG298" s="89"/>
      <c r="MEJ298" s="89"/>
      <c r="MEM298" s="89"/>
      <c r="MEP298" s="89"/>
      <c r="MEV298" s="89"/>
      <c r="MEY298" s="89"/>
      <c r="MFB298" s="89"/>
      <c r="MFG298" s="89"/>
      <c r="MFU298" s="89"/>
      <c r="MFV298" s="89"/>
      <c r="MFW298" s="89"/>
      <c r="MFX298" s="89"/>
      <c r="MFY298" s="89"/>
      <c r="MFZ298" s="89"/>
      <c r="MGA298" s="89"/>
      <c r="MGB298" s="89"/>
      <c r="MGC298" s="89"/>
      <c r="MGD298" s="89"/>
      <c r="MGE298" s="89"/>
      <c r="MGF298" s="89"/>
      <c r="MGG298" s="89"/>
      <c r="MGH298" s="89"/>
      <c r="MGI298" s="89"/>
      <c r="MGJ298" s="89"/>
      <c r="MGK298" s="89"/>
      <c r="MGL298" s="89"/>
      <c r="MGM298" s="89"/>
      <c r="MGN298" s="89"/>
      <c r="MGO298" s="89"/>
      <c r="MGP298" s="89"/>
      <c r="MGQ298" s="89"/>
      <c r="MGR298" s="89"/>
      <c r="MGS298" s="89"/>
      <c r="MGT298" s="89"/>
      <c r="MGU298" s="89"/>
      <c r="MGV298" s="89"/>
      <c r="MGW298" s="89"/>
      <c r="MGX298" s="89"/>
      <c r="MGY298" s="89"/>
      <c r="MGZ298" s="89"/>
      <c r="MHA298" s="89"/>
      <c r="MHB298" s="89"/>
      <c r="MHC298" s="89"/>
      <c r="MHD298" s="89"/>
      <c r="MHE298" s="89"/>
      <c r="MHF298" s="89"/>
      <c r="MHG298" s="89"/>
      <c r="MHJ298" s="89"/>
      <c r="MHM298" s="89"/>
      <c r="MHP298" s="89"/>
      <c r="MHS298" s="89"/>
      <c r="MHV298" s="89"/>
      <c r="MIH298" s="89"/>
      <c r="MIK298" s="89"/>
      <c r="MIN298" s="89"/>
      <c r="MIQ298" s="89"/>
      <c r="MIW298" s="89"/>
      <c r="MIZ298" s="89"/>
      <c r="MJF298" s="89"/>
      <c r="MJI298" s="89"/>
      <c r="MJL298" s="89"/>
      <c r="MJO298" s="89"/>
      <c r="MJU298" s="89"/>
      <c r="MJX298" s="89"/>
      <c r="MKD298" s="89"/>
      <c r="MKF298" s="89"/>
      <c r="MKG298" s="89"/>
      <c r="MKI298" s="89"/>
      <c r="MKL298" s="89"/>
      <c r="MKO298" s="89"/>
      <c r="MKZ298" s="89"/>
      <c r="MLB298" s="89"/>
      <c r="MLN298" s="89"/>
      <c r="MLQ298" s="89"/>
      <c r="MLY298" s="89"/>
      <c r="MMS298" s="89"/>
      <c r="MMU298" s="89"/>
      <c r="MMV298" s="89"/>
      <c r="MMW298" s="89"/>
      <c r="MMX298" s="89"/>
      <c r="MMY298" s="89"/>
      <c r="MMZ298" s="89"/>
      <c r="MNR298" s="89"/>
      <c r="MNS298" s="89"/>
      <c r="MNV298" s="89"/>
      <c r="MNY298" s="89"/>
      <c r="MOA298" s="89"/>
      <c r="MOC298" s="89"/>
      <c r="MOF298" s="89"/>
      <c r="MOI298" s="89"/>
      <c r="MOL298" s="89"/>
      <c r="MOR298" s="89"/>
      <c r="MOU298" s="89"/>
      <c r="MOX298" s="89"/>
      <c r="MPC298" s="89"/>
      <c r="MPQ298" s="89"/>
      <c r="MPR298" s="89"/>
      <c r="MPS298" s="89"/>
      <c r="MPT298" s="89"/>
      <c r="MPU298" s="89"/>
      <c r="MPV298" s="89"/>
      <c r="MPW298" s="89"/>
      <c r="MPX298" s="89"/>
      <c r="MPY298" s="89"/>
      <c r="MPZ298" s="89"/>
      <c r="MQA298" s="89"/>
      <c r="MQB298" s="89"/>
      <c r="MQC298" s="89"/>
      <c r="MQD298" s="89"/>
      <c r="MQE298" s="89"/>
      <c r="MQF298" s="89"/>
      <c r="MQG298" s="89"/>
      <c r="MQH298" s="89"/>
      <c r="MQI298" s="89"/>
      <c r="MQJ298" s="89"/>
      <c r="MQK298" s="89"/>
      <c r="MQL298" s="89"/>
      <c r="MQM298" s="89"/>
      <c r="MQN298" s="89"/>
      <c r="MQO298" s="89"/>
      <c r="MQP298" s="89"/>
      <c r="MQQ298" s="89"/>
      <c r="MQR298" s="89"/>
      <c r="MQS298" s="89"/>
      <c r="MQT298" s="89"/>
      <c r="MQU298" s="89"/>
      <c r="MQV298" s="89"/>
      <c r="MQW298" s="89"/>
      <c r="MQX298" s="89"/>
      <c r="MQY298" s="89"/>
      <c r="MQZ298" s="89"/>
      <c r="MRA298" s="89"/>
      <c r="MRB298" s="89"/>
      <c r="MRC298" s="89"/>
      <c r="MRF298" s="89"/>
      <c r="MRI298" s="89"/>
      <c r="MRL298" s="89"/>
      <c r="MRO298" s="89"/>
      <c r="MRR298" s="89"/>
      <c r="MSD298" s="89"/>
      <c r="MSG298" s="89"/>
      <c r="MSJ298" s="89"/>
      <c r="MSM298" s="89"/>
      <c r="MSS298" s="89"/>
      <c r="MSV298" s="89"/>
      <c r="MTB298" s="89"/>
      <c r="MTE298" s="89"/>
      <c r="MTH298" s="89"/>
      <c r="MTK298" s="89"/>
      <c r="MTQ298" s="89"/>
      <c r="MTT298" s="89"/>
      <c r="MTZ298" s="89"/>
      <c r="MUB298" s="89"/>
      <c r="MUC298" s="89"/>
      <c r="MUE298" s="89"/>
      <c r="MUH298" s="89"/>
      <c r="MUK298" s="89"/>
      <c r="MUV298" s="89"/>
      <c r="MUX298" s="89"/>
      <c r="MVJ298" s="89"/>
      <c r="MVM298" s="89"/>
      <c r="MVU298" s="89"/>
      <c r="MWO298" s="89"/>
      <c r="MWQ298" s="89"/>
      <c r="MWR298" s="89"/>
      <c r="MWS298" s="89"/>
      <c r="MWT298" s="89"/>
      <c r="MWU298" s="89"/>
      <c r="MWV298" s="89"/>
      <c r="MXN298" s="89"/>
      <c r="MXO298" s="89"/>
      <c r="MXR298" s="89"/>
      <c r="MXU298" s="89"/>
      <c r="MXW298" s="89"/>
      <c r="MXY298" s="89"/>
      <c r="MYB298" s="89"/>
      <c r="MYE298" s="89"/>
      <c r="MYH298" s="89"/>
      <c r="MYN298" s="89"/>
      <c r="MYQ298" s="89"/>
      <c r="MYT298" s="89"/>
      <c r="MYY298" s="89"/>
      <c r="MZM298" s="89"/>
      <c r="MZN298" s="89"/>
      <c r="MZO298" s="89"/>
      <c r="MZP298" s="89"/>
      <c r="MZQ298" s="89"/>
      <c r="MZR298" s="89"/>
      <c r="MZS298" s="89"/>
      <c r="MZT298" s="89"/>
      <c r="MZU298" s="89"/>
      <c r="MZV298" s="89"/>
      <c r="MZW298" s="89"/>
      <c r="MZX298" s="89"/>
      <c r="MZY298" s="89"/>
      <c r="MZZ298" s="89"/>
      <c r="NAA298" s="89"/>
      <c r="NAB298" s="89"/>
      <c r="NAC298" s="89"/>
      <c r="NAD298" s="89"/>
      <c r="NAE298" s="89"/>
      <c r="NAF298" s="89"/>
      <c r="NAG298" s="89"/>
      <c r="NAH298" s="89"/>
      <c r="NAI298" s="89"/>
      <c r="NAJ298" s="89"/>
      <c r="NAK298" s="89"/>
      <c r="NAL298" s="89"/>
      <c r="NAM298" s="89"/>
      <c r="NAN298" s="89"/>
      <c r="NAO298" s="89"/>
      <c r="NAP298" s="89"/>
      <c r="NAQ298" s="89"/>
      <c r="NAR298" s="89"/>
      <c r="NAS298" s="89"/>
      <c r="NAT298" s="89"/>
      <c r="NAU298" s="89"/>
      <c r="NAV298" s="89"/>
      <c r="NAW298" s="89"/>
      <c r="NAX298" s="89"/>
      <c r="NAY298" s="89"/>
      <c r="NBB298" s="89"/>
      <c r="NBE298" s="89"/>
      <c r="NBH298" s="89"/>
      <c r="NBK298" s="89"/>
      <c r="NBN298" s="89"/>
      <c r="NBZ298" s="89"/>
      <c r="NCC298" s="89"/>
      <c r="NCF298" s="89"/>
      <c r="NCI298" s="89"/>
      <c r="NCO298" s="89"/>
      <c r="NCR298" s="89"/>
      <c r="NCX298" s="89"/>
      <c r="NDA298" s="89"/>
      <c r="NDD298" s="89"/>
      <c r="NDG298" s="89"/>
      <c r="NDM298" s="89"/>
      <c r="NDP298" s="89"/>
      <c r="NDV298" s="89"/>
      <c r="NDX298" s="89"/>
      <c r="NDY298" s="89"/>
      <c r="NEA298" s="89"/>
      <c r="NED298" s="89"/>
      <c r="NEG298" s="89"/>
      <c r="NER298" s="89"/>
      <c r="NET298" s="89"/>
      <c r="NFF298" s="89"/>
      <c r="NFI298" s="89"/>
      <c r="NFQ298" s="89"/>
      <c r="NGK298" s="89"/>
      <c r="NGM298" s="89"/>
      <c r="NGN298" s="89"/>
      <c r="NGO298" s="89"/>
      <c r="NGP298" s="89"/>
      <c r="NGQ298" s="89"/>
      <c r="NGR298" s="89"/>
      <c r="NHJ298" s="89"/>
      <c r="NHK298" s="89"/>
      <c r="NHN298" s="89"/>
      <c r="NHQ298" s="89"/>
      <c r="NHS298" s="89"/>
      <c r="NHU298" s="89"/>
      <c r="NHX298" s="89"/>
      <c r="NIA298" s="89"/>
      <c r="NID298" s="89"/>
      <c r="NIJ298" s="89"/>
      <c r="NIM298" s="89"/>
      <c r="NIP298" s="89"/>
      <c r="NIU298" s="89"/>
      <c r="NJI298" s="89"/>
      <c r="NJJ298" s="89"/>
      <c r="NJK298" s="89"/>
      <c r="NJL298" s="89"/>
      <c r="NJM298" s="89"/>
      <c r="NJN298" s="89"/>
      <c r="NJO298" s="89"/>
      <c r="NJP298" s="89"/>
      <c r="NJQ298" s="89"/>
      <c r="NJR298" s="89"/>
      <c r="NJS298" s="89"/>
      <c r="NJT298" s="89"/>
      <c r="NJU298" s="89"/>
      <c r="NJV298" s="89"/>
      <c r="NJW298" s="89"/>
      <c r="NJX298" s="89"/>
      <c r="NJY298" s="89"/>
      <c r="NJZ298" s="89"/>
      <c r="NKA298" s="89"/>
      <c r="NKB298" s="89"/>
      <c r="NKC298" s="89"/>
      <c r="NKD298" s="89"/>
      <c r="NKE298" s="89"/>
      <c r="NKF298" s="89"/>
      <c r="NKG298" s="89"/>
      <c r="NKH298" s="89"/>
      <c r="NKI298" s="89"/>
      <c r="NKJ298" s="89"/>
      <c r="NKK298" s="89"/>
      <c r="NKL298" s="89"/>
      <c r="NKM298" s="89"/>
      <c r="NKN298" s="89"/>
      <c r="NKO298" s="89"/>
      <c r="NKP298" s="89"/>
      <c r="NKQ298" s="89"/>
      <c r="NKR298" s="89"/>
      <c r="NKS298" s="89"/>
      <c r="NKT298" s="89"/>
      <c r="NKU298" s="89"/>
      <c r="NKX298" s="89"/>
      <c r="NLA298" s="89"/>
      <c r="NLD298" s="89"/>
      <c r="NLG298" s="89"/>
      <c r="NLJ298" s="89"/>
      <c r="NLV298" s="89"/>
      <c r="NLY298" s="89"/>
      <c r="NMB298" s="89"/>
      <c r="NME298" s="89"/>
      <c r="NMK298" s="89"/>
      <c r="NMN298" s="89"/>
      <c r="NMT298" s="89"/>
      <c r="NMW298" s="89"/>
      <c r="NMZ298" s="89"/>
      <c r="NNC298" s="89"/>
      <c r="NNI298" s="89"/>
      <c r="NNL298" s="89"/>
      <c r="NNR298" s="89"/>
      <c r="NNT298" s="89"/>
      <c r="NNU298" s="89"/>
      <c r="NNW298" s="89"/>
      <c r="NNZ298" s="89"/>
      <c r="NOC298" s="89"/>
      <c r="NON298" s="89"/>
      <c r="NOP298" s="89"/>
      <c r="NPB298" s="89"/>
      <c r="NPE298" s="89"/>
      <c r="NPM298" s="89"/>
      <c r="NQG298" s="89"/>
      <c r="NQI298" s="89"/>
      <c r="NQJ298" s="89"/>
      <c r="NQK298" s="89"/>
      <c r="NQL298" s="89"/>
      <c r="NQM298" s="89"/>
      <c r="NQN298" s="89"/>
      <c r="NRF298" s="89"/>
      <c r="NRG298" s="89"/>
      <c r="NRJ298" s="89"/>
      <c r="NRM298" s="89"/>
      <c r="NRO298" s="89"/>
      <c r="NRQ298" s="89"/>
      <c r="NRT298" s="89"/>
      <c r="NRW298" s="89"/>
      <c r="NRZ298" s="89"/>
      <c r="NSF298" s="89"/>
      <c r="NSI298" s="89"/>
      <c r="NSL298" s="89"/>
      <c r="NSQ298" s="89"/>
      <c r="NTE298" s="89"/>
      <c r="NTF298" s="89"/>
      <c r="NTG298" s="89"/>
      <c r="NTH298" s="89"/>
      <c r="NTI298" s="89"/>
      <c r="NTJ298" s="89"/>
      <c r="NTK298" s="89"/>
      <c r="NTL298" s="89"/>
      <c r="NTM298" s="89"/>
      <c r="NTN298" s="89"/>
      <c r="NTO298" s="89"/>
      <c r="NTP298" s="89"/>
      <c r="NTQ298" s="89"/>
      <c r="NTR298" s="89"/>
      <c r="NTS298" s="89"/>
      <c r="NTT298" s="89"/>
      <c r="NTU298" s="89"/>
      <c r="NTV298" s="89"/>
      <c r="NTW298" s="89"/>
      <c r="NTX298" s="89"/>
      <c r="NTY298" s="89"/>
      <c r="NTZ298" s="89"/>
      <c r="NUA298" s="89"/>
      <c r="NUB298" s="89"/>
      <c r="NUC298" s="89"/>
      <c r="NUD298" s="89"/>
      <c r="NUE298" s="89"/>
      <c r="NUF298" s="89"/>
      <c r="NUG298" s="89"/>
      <c r="NUH298" s="89"/>
      <c r="NUI298" s="89"/>
      <c r="NUJ298" s="89"/>
      <c r="NUK298" s="89"/>
      <c r="NUL298" s="89"/>
      <c r="NUM298" s="89"/>
      <c r="NUN298" s="89"/>
      <c r="NUO298" s="89"/>
      <c r="NUP298" s="89"/>
      <c r="NUQ298" s="89"/>
      <c r="NUT298" s="89"/>
      <c r="NUW298" s="89"/>
      <c r="NUZ298" s="89"/>
      <c r="NVC298" s="89"/>
      <c r="NVF298" s="89"/>
      <c r="NVR298" s="89"/>
      <c r="NVU298" s="89"/>
      <c r="NVX298" s="89"/>
      <c r="NWA298" s="89"/>
      <c r="NWG298" s="89"/>
      <c r="NWJ298" s="89"/>
      <c r="NWP298" s="89"/>
      <c r="NWS298" s="89"/>
      <c r="NWV298" s="89"/>
      <c r="NWY298" s="89"/>
      <c r="NXE298" s="89"/>
      <c r="NXH298" s="89"/>
      <c r="NXN298" s="89"/>
      <c r="NXP298" s="89"/>
      <c r="NXQ298" s="89"/>
      <c r="NXS298" s="89"/>
      <c r="NXV298" s="89"/>
      <c r="NXY298" s="89"/>
      <c r="NYJ298" s="89"/>
      <c r="NYL298" s="89"/>
      <c r="NYX298" s="89"/>
      <c r="NZA298" s="89"/>
      <c r="NZI298" s="89"/>
      <c r="OAC298" s="89"/>
      <c r="OAE298" s="89"/>
      <c r="OAF298" s="89"/>
      <c r="OAG298" s="89"/>
      <c r="OAH298" s="89"/>
      <c r="OAI298" s="89"/>
      <c r="OAJ298" s="89"/>
      <c r="OBB298" s="89"/>
      <c r="OBC298" s="89"/>
      <c r="OBF298" s="89"/>
      <c r="OBI298" s="89"/>
      <c r="OBK298" s="89"/>
      <c r="OBM298" s="89"/>
      <c r="OBP298" s="89"/>
      <c r="OBS298" s="89"/>
      <c r="OBV298" s="89"/>
      <c r="OCB298" s="89"/>
      <c r="OCE298" s="89"/>
      <c r="OCH298" s="89"/>
      <c r="OCM298" s="89"/>
      <c r="ODA298" s="89"/>
      <c r="ODB298" s="89"/>
      <c r="ODC298" s="89"/>
      <c r="ODD298" s="89"/>
      <c r="ODE298" s="89"/>
      <c r="ODF298" s="89"/>
      <c r="ODG298" s="89"/>
      <c r="ODH298" s="89"/>
      <c r="ODI298" s="89"/>
      <c r="ODJ298" s="89"/>
      <c r="ODK298" s="89"/>
      <c r="ODL298" s="89"/>
      <c r="ODM298" s="89"/>
      <c r="ODN298" s="89"/>
      <c r="ODO298" s="89"/>
      <c r="ODP298" s="89"/>
      <c r="ODQ298" s="89"/>
      <c r="ODR298" s="89"/>
      <c r="ODS298" s="89"/>
      <c r="ODT298" s="89"/>
      <c r="ODU298" s="89"/>
      <c r="ODV298" s="89"/>
      <c r="ODW298" s="89"/>
      <c r="ODX298" s="89"/>
      <c r="ODY298" s="89"/>
      <c r="ODZ298" s="89"/>
      <c r="OEA298" s="89"/>
      <c r="OEB298" s="89"/>
      <c r="OEC298" s="89"/>
      <c r="OED298" s="89"/>
      <c r="OEE298" s="89"/>
      <c r="OEF298" s="89"/>
      <c r="OEG298" s="89"/>
      <c r="OEH298" s="89"/>
      <c r="OEI298" s="89"/>
      <c r="OEJ298" s="89"/>
      <c r="OEK298" s="89"/>
      <c r="OEL298" s="89"/>
      <c r="OEM298" s="89"/>
      <c r="OEP298" s="89"/>
      <c r="OES298" s="89"/>
      <c r="OEV298" s="89"/>
      <c r="OEY298" s="89"/>
      <c r="OFB298" s="89"/>
      <c r="OFN298" s="89"/>
      <c r="OFQ298" s="89"/>
      <c r="OFT298" s="89"/>
      <c r="OFW298" s="89"/>
      <c r="OGC298" s="89"/>
      <c r="OGF298" s="89"/>
      <c r="OGL298" s="89"/>
      <c r="OGO298" s="89"/>
      <c r="OGR298" s="89"/>
      <c r="OGU298" s="89"/>
      <c r="OHA298" s="89"/>
      <c r="OHD298" s="89"/>
      <c r="OHJ298" s="89"/>
      <c r="OHL298" s="89"/>
      <c r="OHM298" s="89"/>
      <c r="OHO298" s="89"/>
      <c r="OHR298" s="89"/>
      <c r="OHU298" s="89"/>
      <c r="OIF298" s="89"/>
      <c r="OIH298" s="89"/>
      <c r="OIT298" s="89"/>
      <c r="OIW298" s="89"/>
      <c r="OJE298" s="89"/>
      <c r="OJY298" s="89"/>
      <c r="OKA298" s="89"/>
      <c r="OKB298" s="89"/>
      <c r="OKC298" s="89"/>
      <c r="OKD298" s="89"/>
      <c r="OKE298" s="89"/>
      <c r="OKF298" s="89"/>
      <c r="OKX298" s="89"/>
      <c r="OKY298" s="89"/>
      <c r="OLB298" s="89"/>
      <c r="OLE298" s="89"/>
      <c r="OLG298" s="89"/>
      <c r="OLI298" s="89"/>
      <c r="OLL298" s="89"/>
      <c r="OLO298" s="89"/>
      <c r="OLR298" s="89"/>
      <c r="OLX298" s="89"/>
      <c r="OMA298" s="89"/>
      <c r="OMD298" s="89"/>
      <c r="OMI298" s="89"/>
      <c r="OMW298" s="89"/>
      <c r="OMX298" s="89"/>
      <c r="OMY298" s="89"/>
      <c r="OMZ298" s="89"/>
      <c r="ONA298" s="89"/>
      <c r="ONB298" s="89"/>
      <c r="ONC298" s="89"/>
      <c r="OND298" s="89"/>
      <c r="ONE298" s="89"/>
      <c r="ONF298" s="89"/>
      <c r="ONG298" s="89"/>
      <c r="ONH298" s="89"/>
      <c r="ONI298" s="89"/>
      <c r="ONJ298" s="89"/>
      <c r="ONK298" s="89"/>
      <c r="ONL298" s="89"/>
      <c r="ONM298" s="89"/>
      <c r="ONN298" s="89"/>
      <c r="ONO298" s="89"/>
      <c r="ONP298" s="89"/>
      <c r="ONQ298" s="89"/>
      <c r="ONR298" s="89"/>
      <c r="ONS298" s="89"/>
      <c r="ONT298" s="89"/>
      <c r="ONU298" s="89"/>
      <c r="ONV298" s="89"/>
      <c r="ONW298" s="89"/>
      <c r="ONX298" s="89"/>
      <c r="ONY298" s="89"/>
      <c r="ONZ298" s="89"/>
      <c r="OOA298" s="89"/>
      <c r="OOB298" s="89"/>
      <c r="OOC298" s="89"/>
      <c r="OOD298" s="89"/>
      <c r="OOE298" s="89"/>
      <c r="OOF298" s="89"/>
      <c r="OOG298" s="89"/>
      <c r="OOH298" s="89"/>
      <c r="OOI298" s="89"/>
      <c r="OOL298" s="89"/>
      <c r="OOO298" s="89"/>
      <c r="OOR298" s="89"/>
      <c r="OOU298" s="89"/>
      <c r="OOX298" s="89"/>
      <c r="OPJ298" s="89"/>
      <c r="OPM298" s="89"/>
      <c r="OPP298" s="89"/>
      <c r="OPS298" s="89"/>
      <c r="OPY298" s="89"/>
      <c r="OQB298" s="89"/>
      <c r="OQH298" s="89"/>
      <c r="OQK298" s="89"/>
      <c r="OQN298" s="89"/>
      <c r="OQQ298" s="89"/>
      <c r="OQW298" s="89"/>
      <c r="OQZ298" s="89"/>
      <c r="ORF298" s="89"/>
      <c r="ORH298" s="89"/>
      <c r="ORI298" s="89"/>
      <c r="ORK298" s="89"/>
      <c r="ORN298" s="89"/>
      <c r="ORQ298" s="89"/>
      <c r="OSB298" s="89"/>
      <c r="OSD298" s="89"/>
      <c r="OSP298" s="89"/>
      <c r="OSS298" s="89"/>
      <c r="OTA298" s="89"/>
      <c r="OTU298" s="89"/>
      <c r="OTW298" s="89"/>
      <c r="OTX298" s="89"/>
      <c r="OTY298" s="89"/>
      <c r="OTZ298" s="89"/>
      <c r="OUA298" s="89"/>
      <c r="OUB298" s="89"/>
      <c r="OUT298" s="89"/>
      <c r="OUU298" s="89"/>
      <c r="OUX298" s="89"/>
      <c r="OVA298" s="89"/>
      <c r="OVC298" s="89"/>
      <c r="OVE298" s="89"/>
      <c r="OVH298" s="89"/>
      <c r="OVK298" s="89"/>
      <c r="OVN298" s="89"/>
      <c r="OVT298" s="89"/>
      <c r="OVW298" s="89"/>
      <c r="OVZ298" s="89"/>
      <c r="OWE298" s="89"/>
      <c r="OWS298" s="89"/>
      <c r="OWT298" s="89"/>
      <c r="OWU298" s="89"/>
      <c r="OWV298" s="89"/>
      <c r="OWW298" s="89"/>
      <c r="OWX298" s="89"/>
      <c r="OWY298" s="89"/>
      <c r="OWZ298" s="89"/>
      <c r="OXA298" s="89"/>
      <c r="OXB298" s="89"/>
      <c r="OXC298" s="89"/>
      <c r="OXD298" s="89"/>
      <c r="OXE298" s="89"/>
      <c r="OXF298" s="89"/>
      <c r="OXG298" s="89"/>
      <c r="OXH298" s="89"/>
      <c r="OXI298" s="89"/>
      <c r="OXJ298" s="89"/>
      <c r="OXK298" s="89"/>
      <c r="OXL298" s="89"/>
      <c r="OXM298" s="89"/>
      <c r="OXN298" s="89"/>
      <c r="OXO298" s="89"/>
      <c r="OXP298" s="89"/>
      <c r="OXQ298" s="89"/>
      <c r="OXR298" s="89"/>
      <c r="OXS298" s="89"/>
      <c r="OXT298" s="89"/>
      <c r="OXU298" s="89"/>
      <c r="OXV298" s="89"/>
      <c r="OXW298" s="89"/>
      <c r="OXX298" s="89"/>
      <c r="OXY298" s="89"/>
      <c r="OXZ298" s="89"/>
      <c r="OYA298" s="89"/>
      <c r="OYB298" s="89"/>
      <c r="OYC298" s="89"/>
      <c r="OYD298" s="89"/>
      <c r="OYE298" s="89"/>
      <c r="OYH298" s="89"/>
      <c r="OYK298" s="89"/>
      <c r="OYN298" s="89"/>
      <c r="OYQ298" s="89"/>
      <c r="OYT298" s="89"/>
      <c r="OZF298" s="89"/>
      <c r="OZI298" s="89"/>
      <c r="OZL298" s="89"/>
      <c r="OZO298" s="89"/>
      <c r="OZU298" s="89"/>
      <c r="OZX298" s="89"/>
      <c r="PAD298" s="89"/>
      <c r="PAG298" s="89"/>
      <c r="PAJ298" s="89"/>
      <c r="PAM298" s="89"/>
      <c r="PAS298" s="89"/>
      <c r="PAV298" s="89"/>
      <c r="PBB298" s="89"/>
      <c r="PBD298" s="89"/>
      <c r="PBE298" s="89"/>
      <c r="PBG298" s="89"/>
      <c r="PBJ298" s="89"/>
      <c r="PBM298" s="89"/>
      <c r="PBX298" s="89"/>
      <c r="PBZ298" s="89"/>
      <c r="PCL298" s="89"/>
      <c r="PCO298" s="89"/>
      <c r="PCW298" s="89"/>
      <c r="PDQ298" s="89"/>
      <c r="PDS298" s="89"/>
      <c r="PDT298" s="89"/>
      <c r="PDU298" s="89"/>
      <c r="PDV298" s="89"/>
      <c r="PDW298" s="89"/>
      <c r="PDX298" s="89"/>
      <c r="PEP298" s="89"/>
      <c r="PEQ298" s="89"/>
      <c r="PET298" s="89"/>
      <c r="PEW298" s="89"/>
      <c r="PEY298" s="89"/>
      <c r="PFA298" s="89"/>
      <c r="PFD298" s="89"/>
      <c r="PFG298" s="89"/>
      <c r="PFJ298" s="89"/>
      <c r="PFP298" s="89"/>
      <c r="PFS298" s="89"/>
      <c r="PFV298" s="89"/>
      <c r="PGA298" s="89"/>
      <c r="PGO298" s="89"/>
      <c r="PGP298" s="89"/>
      <c r="PGQ298" s="89"/>
      <c r="PGR298" s="89"/>
      <c r="PGS298" s="89"/>
      <c r="PGT298" s="89"/>
      <c r="PGU298" s="89"/>
      <c r="PGV298" s="89"/>
      <c r="PGW298" s="89"/>
      <c r="PGX298" s="89"/>
      <c r="PGY298" s="89"/>
      <c r="PGZ298" s="89"/>
      <c r="PHA298" s="89"/>
      <c r="PHB298" s="89"/>
      <c r="PHC298" s="89"/>
      <c r="PHD298" s="89"/>
      <c r="PHE298" s="89"/>
      <c r="PHF298" s="89"/>
      <c r="PHG298" s="89"/>
      <c r="PHH298" s="89"/>
      <c r="PHI298" s="89"/>
      <c r="PHJ298" s="89"/>
      <c r="PHK298" s="89"/>
      <c r="PHL298" s="89"/>
      <c r="PHM298" s="89"/>
      <c r="PHN298" s="89"/>
      <c r="PHO298" s="89"/>
      <c r="PHP298" s="89"/>
      <c r="PHQ298" s="89"/>
      <c r="PHR298" s="89"/>
      <c r="PHS298" s="89"/>
      <c r="PHT298" s="89"/>
      <c r="PHU298" s="89"/>
      <c r="PHV298" s="89"/>
      <c r="PHW298" s="89"/>
      <c r="PHX298" s="89"/>
      <c r="PHY298" s="89"/>
      <c r="PHZ298" s="89"/>
      <c r="PIA298" s="89"/>
      <c r="PID298" s="89"/>
      <c r="PIG298" s="89"/>
      <c r="PIJ298" s="89"/>
      <c r="PIM298" s="89"/>
      <c r="PIP298" s="89"/>
      <c r="PJB298" s="89"/>
      <c r="PJE298" s="89"/>
      <c r="PJH298" s="89"/>
      <c r="PJK298" s="89"/>
      <c r="PJQ298" s="89"/>
      <c r="PJT298" s="89"/>
      <c r="PJZ298" s="89"/>
      <c r="PKC298" s="89"/>
      <c r="PKF298" s="89"/>
      <c r="PKI298" s="89"/>
      <c r="PKO298" s="89"/>
      <c r="PKR298" s="89"/>
      <c r="PKX298" s="89"/>
      <c r="PKZ298" s="89"/>
      <c r="PLA298" s="89"/>
      <c r="PLC298" s="89"/>
      <c r="PLF298" s="89"/>
      <c r="PLI298" s="89"/>
      <c r="PLT298" s="89"/>
      <c r="PLV298" s="89"/>
      <c r="PMH298" s="89"/>
      <c r="PMK298" s="89"/>
      <c r="PMS298" s="89"/>
      <c r="PNM298" s="89"/>
      <c r="PNO298" s="89"/>
      <c r="PNP298" s="89"/>
      <c r="PNQ298" s="89"/>
      <c r="PNR298" s="89"/>
      <c r="PNS298" s="89"/>
      <c r="PNT298" s="89"/>
      <c r="POL298" s="89"/>
      <c r="POM298" s="89"/>
      <c r="POP298" s="89"/>
      <c r="POS298" s="89"/>
      <c r="POU298" s="89"/>
      <c r="POW298" s="89"/>
      <c r="POZ298" s="89"/>
      <c r="PPC298" s="89"/>
      <c r="PPF298" s="89"/>
      <c r="PPL298" s="89"/>
      <c r="PPO298" s="89"/>
      <c r="PPR298" s="89"/>
      <c r="PPW298" s="89"/>
      <c r="PQK298" s="89"/>
      <c r="PQL298" s="89"/>
      <c r="PQM298" s="89"/>
      <c r="PQN298" s="89"/>
      <c r="PQO298" s="89"/>
      <c r="PQP298" s="89"/>
      <c r="PQQ298" s="89"/>
      <c r="PQR298" s="89"/>
      <c r="PQS298" s="89"/>
      <c r="PQT298" s="89"/>
      <c r="PQU298" s="89"/>
      <c r="PQV298" s="89"/>
      <c r="PQW298" s="89"/>
      <c r="PQX298" s="89"/>
      <c r="PQY298" s="89"/>
      <c r="PQZ298" s="89"/>
      <c r="PRA298" s="89"/>
      <c r="PRB298" s="89"/>
      <c r="PRC298" s="89"/>
      <c r="PRD298" s="89"/>
      <c r="PRE298" s="89"/>
      <c r="PRF298" s="89"/>
      <c r="PRG298" s="89"/>
      <c r="PRH298" s="89"/>
      <c r="PRI298" s="89"/>
      <c r="PRJ298" s="89"/>
      <c r="PRK298" s="89"/>
      <c r="PRL298" s="89"/>
      <c r="PRM298" s="89"/>
      <c r="PRN298" s="89"/>
      <c r="PRO298" s="89"/>
      <c r="PRP298" s="89"/>
      <c r="PRQ298" s="89"/>
      <c r="PRR298" s="89"/>
      <c r="PRS298" s="89"/>
      <c r="PRT298" s="89"/>
      <c r="PRU298" s="89"/>
      <c r="PRV298" s="89"/>
      <c r="PRW298" s="89"/>
      <c r="PRZ298" s="89"/>
      <c r="PSC298" s="89"/>
      <c r="PSF298" s="89"/>
      <c r="PSI298" s="89"/>
      <c r="PSL298" s="89"/>
      <c r="PSX298" s="89"/>
      <c r="PTA298" s="89"/>
      <c r="PTD298" s="89"/>
      <c r="PTG298" s="89"/>
      <c r="PTM298" s="89"/>
      <c r="PTP298" s="89"/>
      <c r="PTV298" s="89"/>
      <c r="PTY298" s="89"/>
      <c r="PUB298" s="89"/>
      <c r="PUE298" s="89"/>
      <c r="PUK298" s="89"/>
      <c r="PUN298" s="89"/>
      <c r="PUT298" s="89"/>
      <c r="PUV298" s="89"/>
      <c r="PUW298" s="89"/>
      <c r="PUY298" s="89"/>
      <c r="PVB298" s="89"/>
      <c r="PVE298" s="89"/>
      <c r="PVP298" s="89"/>
      <c r="PVR298" s="89"/>
      <c r="PWD298" s="89"/>
      <c r="PWG298" s="89"/>
      <c r="PWO298" s="89"/>
      <c r="PXI298" s="89"/>
      <c r="PXK298" s="89"/>
      <c r="PXL298" s="89"/>
      <c r="PXM298" s="89"/>
      <c r="PXN298" s="89"/>
      <c r="PXO298" s="89"/>
      <c r="PXP298" s="89"/>
      <c r="PYH298" s="89"/>
      <c r="PYI298" s="89"/>
      <c r="PYL298" s="89"/>
      <c r="PYO298" s="89"/>
      <c r="PYQ298" s="89"/>
      <c r="PYS298" s="89"/>
      <c r="PYV298" s="89"/>
      <c r="PYY298" s="89"/>
      <c r="PZB298" s="89"/>
      <c r="PZH298" s="89"/>
      <c r="PZK298" s="89"/>
      <c r="PZN298" s="89"/>
      <c r="PZS298" s="89"/>
      <c r="QAG298" s="89"/>
      <c r="QAH298" s="89"/>
      <c r="QAI298" s="89"/>
      <c r="QAJ298" s="89"/>
      <c r="QAK298" s="89"/>
      <c r="QAL298" s="89"/>
      <c r="QAM298" s="89"/>
      <c r="QAN298" s="89"/>
      <c r="QAO298" s="89"/>
      <c r="QAP298" s="89"/>
      <c r="QAQ298" s="89"/>
      <c r="QAR298" s="89"/>
      <c r="QAS298" s="89"/>
      <c r="QAT298" s="89"/>
      <c r="QAU298" s="89"/>
      <c r="QAV298" s="89"/>
      <c r="QAW298" s="89"/>
      <c r="QAX298" s="89"/>
      <c r="QAY298" s="89"/>
      <c r="QAZ298" s="89"/>
      <c r="QBA298" s="89"/>
      <c r="QBB298" s="89"/>
      <c r="QBC298" s="89"/>
      <c r="QBD298" s="89"/>
      <c r="QBE298" s="89"/>
      <c r="QBF298" s="89"/>
      <c r="QBG298" s="89"/>
      <c r="QBH298" s="89"/>
      <c r="QBI298" s="89"/>
      <c r="QBJ298" s="89"/>
      <c r="QBK298" s="89"/>
      <c r="QBL298" s="89"/>
      <c r="QBM298" s="89"/>
      <c r="QBN298" s="89"/>
      <c r="QBO298" s="89"/>
      <c r="QBP298" s="89"/>
      <c r="QBQ298" s="89"/>
      <c r="QBR298" s="89"/>
      <c r="QBS298" s="89"/>
      <c r="QBV298" s="89"/>
      <c r="QBY298" s="89"/>
      <c r="QCB298" s="89"/>
      <c r="QCE298" s="89"/>
      <c r="QCH298" s="89"/>
      <c r="QCT298" s="89"/>
      <c r="QCW298" s="89"/>
      <c r="QCZ298" s="89"/>
      <c r="QDC298" s="89"/>
      <c r="QDI298" s="89"/>
      <c r="QDL298" s="89"/>
      <c r="QDR298" s="89"/>
      <c r="QDU298" s="89"/>
      <c r="QDX298" s="89"/>
      <c r="QEA298" s="89"/>
      <c r="QEG298" s="89"/>
      <c r="QEJ298" s="89"/>
      <c r="QEP298" s="89"/>
      <c r="QER298" s="89"/>
      <c r="QES298" s="89"/>
      <c r="QEU298" s="89"/>
      <c r="QEX298" s="89"/>
      <c r="QFA298" s="89"/>
      <c r="QFL298" s="89"/>
      <c r="QFN298" s="89"/>
      <c r="QFZ298" s="89"/>
      <c r="QGC298" s="89"/>
      <c r="QGK298" s="89"/>
      <c r="QHE298" s="89"/>
      <c r="QHG298" s="89"/>
      <c r="QHH298" s="89"/>
      <c r="QHI298" s="89"/>
      <c r="QHJ298" s="89"/>
      <c r="QHK298" s="89"/>
      <c r="QHL298" s="89"/>
      <c r="QID298" s="89"/>
      <c r="QIE298" s="89"/>
      <c r="QIH298" s="89"/>
      <c r="QIK298" s="89"/>
      <c r="QIM298" s="89"/>
      <c r="QIO298" s="89"/>
      <c r="QIR298" s="89"/>
      <c r="QIU298" s="89"/>
      <c r="QIX298" s="89"/>
      <c r="QJD298" s="89"/>
      <c r="QJG298" s="89"/>
      <c r="QJJ298" s="89"/>
      <c r="QJO298" s="89"/>
      <c r="QKC298" s="89"/>
      <c r="QKD298" s="89"/>
      <c r="QKE298" s="89"/>
      <c r="QKF298" s="89"/>
      <c r="QKG298" s="89"/>
      <c r="QKH298" s="89"/>
      <c r="QKI298" s="89"/>
      <c r="QKJ298" s="89"/>
      <c r="QKK298" s="89"/>
      <c r="QKL298" s="89"/>
      <c r="QKM298" s="89"/>
      <c r="QKN298" s="89"/>
      <c r="QKO298" s="89"/>
      <c r="QKP298" s="89"/>
      <c r="QKQ298" s="89"/>
      <c r="QKR298" s="89"/>
      <c r="QKS298" s="89"/>
      <c r="QKT298" s="89"/>
      <c r="QKU298" s="89"/>
      <c r="QKV298" s="89"/>
      <c r="QKW298" s="89"/>
      <c r="QKX298" s="89"/>
      <c r="QKY298" s="89"/>
      <c r="QKZ298" s="89"/>
      <c r="QLA298" s="89"/>
      <c r="QLB298" s="89"/>
      <c r="QLC298" s="89"/>
      <c r="QLD298" s="89"/>
      <c r="QLE298" s="89"/>
      <c r="QLF298" s="89"/>
      <c r="QLG298" s="89"/>
      <c r="QLH298" s="89"/>
      <c r="QLI298" s="89"/>
      <c r="QLJ298" s="89"/>
      <c r="QLK298" s="89"/>
      <c r="QLL298" s="89"/>
      <c r="QLM298" s="89"/>
      <c r="QLN298" s="89"/>
      <c r="QLO298" s="89"/>
      <c r="QLR298" s="89"/>
      <c r="QLU298" s="89"/>
      <c r="QLX298" s="89"/>
      <c r="QMA298" s="89"/>
      <c r="QMD298" s="89"/>
      <c r="QMP298" s="89"/>
      <c r="QMS298" s="89"/>
      <c r="QMV298" s="89"/>
      <c r="QMY298" s="89"/>
      <c r="QNE298" s="89"/>
      <c r="QNH298" s="89"/>
      <c r="QNN298" s="89"/>
      <c r="QNQ298" s="89"/>
      <c r="QNT298" s="89"/>
      <c r="QNW298" s="89"/>
      <c r="QOC298" s="89"/>
      <c r="QOF298" s="89"/>
      <c r="QOL298" s="89"/>
      <c r="QON298" s="89"/>
      <c r="QOO298" s="89"/>
      <c r="QOQ298" s="89"/>
      <c r="QOT298" s="89"/>
      <c r="QOW298" s="89"/>
      <c r="QPH298" s="89"/>
      <c r="QPJ298" s="89"/>
      <c r="QPV298" s="89"/>
      <c r="QPY298" s="89"/>
      <c r="QQG298" s="89"/>
      <c r="QRA298" s="89"/>
      <c r="QRC298" s="89"/>
      <c r="QRD298" s="89"/>
      <c r="QRE298" s="89"/>
      <c r="QRF298" s="89"/>
      <c r="QRG298" s="89"/>
      <c r="QRH298" s="89"/>
      <c r="QRZ298" s="89"/>
      <c r="QSA298" s="89"/>
      <c r="QSD298" s="89"/>
      <c r="QSG298" s="89"/>
      <c r="QSI298" s="89"/>
      <c r="QSK298" s="89"/>
      <c r="QSN298" s="89"/>
      <c r="QSQ298" s="89"/>
      <c r="QST298" s="89"/>
      <c r="QSZ298" s="89"/>
      <c r="QTC298" s="89"/>
      <c r="QTF298" s="89"/>
      <c r="QTK298" s="89"/>
      <c r="QTY298" s="89"/>
      <c r="QTZ298" s="89"/>
      <c r="QUA298" s="89"/>
      <c r="QUB298" s="89"/>
      <c r="QUC298" s="89"/>
      <c r="QUD298" s="89"/>
      <c r="QUE298" s="89"/>
      <c r="QUF298" s="89"/>
      <c r="QUG298" s="89"/>
      <c r="QUH298" s="89"/>
      <c r="QUI298" s="89"/>
      <c r="QUJ298" s="89"/>
      <c r="QUK298" s="89"/>
      <c r="QUL298" s="89"/>
      <c r="QUM298" s="89"/>
      <c r="QUN298" s="89"/>
      <c r="QUO298" s="89"/>
      <c r="QUP298" s="89"/>
      <c r="QUQ298" s="89"/>
      <c r="QUR298" s="89"/>
      <c r="QUS298" s="89"/>
      <c r="QUT298" s="89"/>
      <c r="QUU298" s="89"/>
      <c r="QUV298" s="89"/>
      <c r="QUW298" s="89"/>
      <c r="QUX298" s="89"/>
      <c r="QUY298" s="89"/>
      <c r="QUZ298" s="89"/>
      <c r="QVA298" s="89"/>
      <c r="QVB298" s="89"/>
      <c r="QVC298" s="89"/>
      <c r="QVD298" s="89"/>
      <c r="QVE298" s="89"/>
      <c r="QVF298" s="89"/>
      <c r="QVG298" s="89"/>
      <c r="QVH298" s="89"/>
      <c r="QVI298" s="89"/>
      <c r="QVJ298" s="89"/>
      <c r="QVK298" s="89"/>
      <c r="QVN298" s="89"/>
      <c r="QVQ298" s="89"/>
      <c r="QVT298" s="89"/>
      <c r="QVW298" s="89"/>
      <c r="QVZ298" s="89"/>
      <c r="QWL298" s="89"/>
      <c r="QWO298" s="89"/>
      <c r="QWR298" s="89"/>
      <c r="QWU298" s="89"/>
      <c r="QXA298" s="89"/>
      <c r="QXD298" s="89"/>
      <c r="QXJ298" s="89"/>
      <c r="QXM298" s="89"/>
      <c r="QXP298" s="89"/>
      <c r="QXS298" s="89"/>
      <c r="QXY298" s="89"/>
      <c r="QYB298" s="89"/>
      <c r="QYH298" s="89"/>
      <c r="QYJ298" s="89"/>
      <c r="QYK298" s="89"/>
      <c r="QYM298" s="89"/>
      <c r="QYP298" s="89"/>
      <c r="QYS298" s="89"/>
      <c r="QZD298" s="89"/>
      <c r="QZF298" s="89"/>
      <c r="QZR298" s="89"/>
      <c r="QZU298" s="89"/>
      <c r="RAC298" s="89"/>
      <c r="RAW298" s="89"/>
      <c r="RAY298" s="89"/>
      <c r="RAZ298" s="89"/>
      <c r="RBA298" s="89"/>
      <c r="RBB298" s="89"/>
      <c r="RBC298" s="89"/>
      <c r="RBD298" s="89"/>
      <c r="RBV298" s="89"/>
      <c r="RBW298" s="89"/>
      <c r="RBZ298" s="89"/>
      <c r="RCC298" s="89"/>
      <c r="RCE298" s="89"/>
      <c r="RCG298" s="89"/>
      <c r="RCJ298" s="89"/>
      <c r="RCM298" s="89"/>
      <c r="RCP298" s="89"/>
      <c r="RCV298" s="89"/>
      <c r="RCY298" s="89"/>
      <c r="RDB298" s="89"/>
      <c r="RDG298" s="89"/>
      <c r="RDU298" s="89"/>
      <c r="RDV298" s="89"/>
      <c r="RDW298" s="89"/>
      <c r="RDX298" s="89"/>
      <c r="RDY298" s="89"/>
      <c r="RDZ298" s="89"/>
      <c r="REA298" s="89"/>
      <c r="REB298" s="89"/>
      <c r="REC298" s="89"/>
      <c r="RED298" s="89"/>
      <c r="REE298" s="89"/>
      <c r="REF298" s="89"/>
      <c r="REG298" s="89"/>
      <c r="REH298" s="89"/>
      <c r="REI298" s="89"/>
      <c r="REJ298" s="89"/>
      <c r="REK298" s="89"/>
      <c r="REL298" s="89"/>
      <c r="REM298" s="89"/>
      <c r="REN298" s="89"/>
      <c r="REO298" s="89"/>
      <c r="REP298" s="89"/>
      <c r="REQ298" s="89"/>
      <c r="RER298" s="89"/>
      <c r="RES298" s="89"/>
      <c r="RET298" s="89"/>
      <c r="REU298" s="89"/>
      <c r="REV298" s="89"/>
      <c r="REW298" s="89"/>
      <c r="REX298" s="89"/>
      <c r="REY298" s="89"/>
      <c r="REZ298" s="89"/>
      <c r="RFA298" s="89"/>
      <c r="RFB298" s="89"/>
      <c r="RFC298" s="89"/>
      <c r="RFD298" s="89"/>
      <c r="RFE298" s="89"/>
      <c r="RFF298" s="89"/>
      <c r="RFG298" s="89"/>
      <c r="RFJ298" s="89"/>
      <c r="RFM298" s="89"/>
      <c r="RFP298" s="89"/>
      <c r="RFS298" s="89"/>
      <c r="RFV298" s="89"/>
      <c r="RGH298" s="89"/>
      <c r="RGK298" s="89"/>
      <c r="RGN298" s="89"/>
      <c r="RGQ298" s="89"/>
      <c r="RGW298" s="89"/>
      <c r="RGZ298" s="89"/>
      <c r="RHF298" s="89"/>
      <c r="RHI298" s="89"/>
      <c r="RHL298" s="89"/>
      <c r="RHO298" s="89"/>
      <c r="RHU298" s="89"/>
      <c r="RHX298" s="89"/>
      <c r="RID298" s="89"/>
      <c r="RIF298" s="89"/>
      <c r="RIG298" s="89"/>
      <c r="RII298" s="89"/>
      <c r="RIL298" s="89"/>
      <c r="RIO298" s="89"/>
      <c r="RIZ298" s="89"/>
      <c r="RJB298" s="89"/>
      <c r="RJN298" s="89"/>
      <c r="RJQ298" s="89"/>
      <c r="RJY298" s="89"/>
      <c r="RKS298" s="89"/>
      <c r="RKU298" s="89"/>
      <c r="RKV298" s="89"/>
      <c r="RKW298" s="89"/>
      <c r="RKX298" s="89"/>
      <c r="RKY298" s="89"/>
      <c r="RKZ298" s="89"/>
      <c r="RLR298" s="89"/>
      <c r="RLS298" s="89"/>
      <c r="RLV298" s="89"/>
      <c r="RLY298" s="89"/>
      <c r="RMA298" s="89"/>
      <c r="RMC298" s="89"/>
      <c r="RMF298" s="89"/>
      <c r="RMI298" s="89"/>
      <c r="RML298" s="89"/>
      <c r="RMR298" s="89"/>
      <c r="RMU298" s="89"/>
      <c r="RMX298" s="89"/>
      <c r="RNC298" s="89"/>
      <c r="RNQ298" s="89"/>
      <c r="RNR298" s="89"/>
      <c r="RNS298" s="89"/>
      <c r="RNT298" s="89"/>
      <c r="RNU298" s="89"/>
      <c r="RNV298" s="89"/>
      <c r="RNW298" s="89"/>
      <c r="RNX298" s="89"/>
      <c r="RNY298" s="89"/>
      <c r="RNZ298" s="89"/>
      <c r="ROA298" s="89"/>
      <c r="ROB298" s="89"/>
      <c r="ROC298" s="89"/>
      <c r="ROD298" s="89"/>
      <c r="ROE298" s="89"/>
      <c r="ROF298" s="89"/>
      <c r="ROG298" s="89"/>
      <c r="ROH298" s="89"/>
      <c r="ROI298" s="89"/>
      <c r="ROJ298" s="89"/>
      <c r="ROK298" s="89"/>
      <c r="ROL298" s="89"/>
      <c r="ROM298" s="89"/>
      <c r="RON298" s="89"/>
      <c r="ROO298" s="89"/>
      <c r="ROP298" s="89"/>
      <c r="ROQ298" s="89"/>
      <c r="ROR298" s="89"/>
      <c r="ROS298" s="89"/>
      <c r="ROT298" s="89"/>
      <c r="ROU298" s="89"/>
      <c r="ROV298" s="89"/>
      <c r="ROW298" s="89"/>
      <c r="ROX298" s="89"/>
      <c r="ROY298" s="89"/>
      <c r="ROZ298" s="89"/>
      <c r="RPA298" s="89"/>
      <c r="RPB298" s="89"/>
      <c r="RPC298" s="89"/>
      <c r="RPF298" s="89"/>
      <c r="RPI298" s="89"/>
      <c r="RPL298" s="89"/>
      <c r="RPO298" s="89"/>
      <c r="RPR298" s="89"/>
      <c r="RQD298" s="89"/>
      <c r="RQG298" s="89"/>
      <c r="RQJ298" s="89"/>
      <c r="RQM298" s="89"/>
      <c r="RQS298" s="89"/>
      <c r="RQV298" s="89"/>
      <c r="RRB298" s="89"/>
      <c r="RRE298" s="89"/>
      <c r="RRH298" s="89"/>
      <c r="RRK298" s="89"/>
      <c r="RRQ298" s="89"/>
      <c r="RRT298" s="89"/>
      <c r="RRZ298" s="89"/>
      <c r="RSB298" s="89"/>
      <c r="RSC298" s="89"/>
      <c r="RSE298" s="89"/>
      <c r="RSH298" s="89"/>
      <c r="RSK298" s="89"/>
      <c r="RSV298" s="89"/>
      <c r="RSX298" s="89"/>
      <c r="RTJ298" s="89"/>
      <c r="RTM298" s="89"/>
      <c r="RTU298" s="89"/>
      <c r="RUO298" s="89"/>
      <c r="RUQ298" s="89"/>
      <c r="RUR298" s="89"/>
      <c r="RUS298" s="89"/>
      <c r="RUT298" s="89"/>
      <c r="RUU298" s="89"/>
      <c r="RUV298" s="89"/>
      <c r="RVN298" s="89"/>
      <c r="RVO298" s="89"/>
      <c r="RVR298" s="89"/>
      <c r="RVU298" s="89"/>
      <c r="RVW298" s="89"/>
      <c r="RVY298" s="89"/>
      <c r="RWB298" s="89"/>
      <c r="RWE298" s="89"/>
      <c r="RWH298" s="89"/>
      <c r="RWN298" s="89"/>
      <c r="RWQ298" s="89"/>
      <c r="RWT298" s="89"/>
      <c r="RWY298" s="89"/>
      <c r="RXM298" s="89"/>
      <c r="RXN298" s="89"/>
      <c r="RXO298" s="89"/>
      <c r="RXP298" s="89"/>
      <c r="RXQ298" s="89"/>
      <c r="RXR298" s="89"/>
      <c r="RXS298" s="89"/>
      <c r="RXT298" s="89"/>
      <c r="RXU298" s="89"/>
      <c r="RXV298" s="89"/>
      <c r="RXW298" s="89"/>
      <c r="RXX298" s="89"/>
      <c r="RXY298" s="89"/>
      <c r="RXZ298" s="89"/>
      <c r="RYA298" s="89"/>
      <c r="RYB298" s="89"/>
      <c r="RYC298" s="89"/>
      <c r="RYD298" s="89"/>
      <c r="RYE298" s="89"/>
      <c r="RYF298" s="89"/>
      <c r="RYG298" s="89"/>
      <c r="RYH298" s="89"/>
      <c r="RYI298" s="89"/>
      <c r="RYJ298" s="89"/>
      <c r="RYK298" s="89"/>
      <c r="RYL298" s="89"/>
      <c r="RYM298" s="89"/>
      <c r="RYN298" s="89"/>
      <c r="RYO298" s="89"/>
      <c r="RYP298" s="89"/>
      <c r="RYQ298" s="89"/>
      <c r="RYR298" s="89"/>
      <c r="RYS298" s="89"/>
      <c r="RYT298" s="89"/>
      <c r="RYU298" s="89"/>
      <c r="RYV298" s="89"/>
      <c r="RYW298" s="89"/>
      <c r="RYX298" s="89"/>
      <c r="RYY298" s="89"/>
      <c r="RZB298" s="89"/>
      <c r="RZE298" s="89"/>
      <c r="RZH298" s="89"/>
      <c r="RZK298" s="89"/>
      <c r="RZN298" s="89"/>
      <c r="RZZ298" s="89"/>
      <c r="SAC298" s="89"/>
      <c r="SAF298" s="89"/>
      <c r="SAI298" s="89"/>
      <c r="SAO298" s="89"/>
      <c r="SAR298" s="89"/>
      <c r="SAX298" s="89"/>
      <c r="SBA298" s="89"/>
      <c r="SBD298" s="89"/>
      <c r="SBG298" s="89"/>
      <c r="SBM298" s="89"/>
      <c r="SBP298" s="89"/>
      <c r="SBV298" s="89"/>
      <c r="SBX298" s="89"/>
      <c r="SBY298" s="89"/>
      <c r="SCA298" s="89"/>
      <c r="SCD298" s="89"/>
      <c r="SCG298" s="89"/>
      <c r="SCR298" s="89"/>
      <c r="SCT298" s="89"/>
      <c r="SDF298" s="89"/>
      <c r="SDI298" s="89"/>
      <c r="SDQ298" s="89"/>
      <c r="SEK298" s="89"/>
      <c r="SEM298" s="89"/>
      <c r="SEN298" s="89"/>
      <c r="SEO298" s="89"/>
      <c r="SEP298" s="89"/>
      <c r="SEQ298" s="89"/>
      <c r="SER298" s="89"/>
      <c r="SFJ298" s="89"/>
      <c r="SFK298" s="89"/>
      <c r="SFN298" s="89"/>
      <c r="SFQ298" s="89"/>
      <c r="SFS298" s="89"/>
      <c r="SFU298" s="89"/>
      <c r="SFX298" s="89"/>
      <c r="SGA298" s="89"/>
      <c r="SGD298" s="89"/>
      <c r="SGJ298" s="89"/>
      <c r="SGM298" s="89"/>
      <c r="SGP298" s="89"/>
      <c r="SGU298" s="89"/>
      <c r="SHI298" s="89"/>
      <c r="SHJ298" s="89"/>
      <c r="SHK298" s="89"/>
      <c r="SHL298" s="89"/>
      <c r="SHM298" s="89"/>
      <c r="SHN298" s="89"/>
      <c r="SHO298" s="89"/>
      <c r="SHP298" s="89"/>
      <c r="SHQ298" s="89"/>
      <c r="SHR298" s="89"/>
      <c r="SHS298" s="89"/>
      <c r="SHT298" s="89"/>
      <c r="SHU298" s="89"/>
      <c r="SHV298" s="89"/>
      <c r="SHW298" s="89"/>
      <c r="SHX298" s="89"/>
      <c r="SHY298" s="89"/>
      <c r="SHZ298" s="89"/>
      <c r="SIA298" s="89"/>
      <c r="SIB298" s="89"/>
      <c r="SIC298" s="89"/>
      <c r="SID298" s="89"/>
      <c r="SIE298" s="89"/>
      <c r="SIF298" s="89"/>
      <c r="SIG298" s="89"/>
      <c r="SIH298" s="89"/>
      <c r="SII298" s="89"/>
      <c r="SIJ298" s="89"/>
      <c r="SIK298" s="89"/>
      <c r="SIL298" s="89"/>
      <c r="SIM298" s="89"/>
      <c r="SIN298" s="89"/>
      <c r="SIO298" s="89"/>
      <c r="SIP298" s="89"/>
      <c r="SIQ298" s="89"/>
      <c r="SIR298" s="89"/>
      <c r="SIS298" s="89"/>
      <c r="SIT298" s="89"/>
      <c r="SIU298" s="89"/>
      <c r="SIX298" s="89"/>
      <c r="SJA298" s="89"/>
      <c r="SJD298" s="89"/>
      <c r="SJG298" s="89"/>
      <c r="SJJ298" s="89"/>
      <c r="SJV298" s="89"/>
      <c r="SJY298" s="89"/>
      <c r="SKB298" s="89"/>
      <c r="SKE298" s="89"/>
      <c r="SKK298" s="89"/>
      <c r="SKN298" s="89"/>
      <c r="SKT298" s="89"/>
      <c r="SKW298" s="89"/>
      <c r="SKZ298" s="89"/>
      <c r="SLC298" s="89"/>
      <c r="SLI298" s="89"/>
      <c r="SLL298" s="89"/>
      <c r="SLR298" s="89"/>
      <c r="SLT298" s="89"/>
      <c r="SLU298" s="89"/>
      <c r="SLW298" s="89"/>
      <c r="SLZ298" s="89"/>
      <c r="SMC298" s="89"/>
      <c r="SMN298" s="89"/>
      <c r="SMP298" s="89"/>
      <c r="SNB298" s="89"/>
      <c r="SNE298" s="89"/>
      <c r="SNM298" s="89"/>
      <c r="SOG298" s="89"/>
      <c r="SOI298" s="89"/>
      <c r="SOJ298" s="89"/>
      <c r="SOK298" s="89"/>
      <c r="SOL298" s="89"/>
      <c r="SOM298" s="89"/>
      <c r="SON298" s="89"/>
      <c r="SPF298" s="89"/>
      <c r="SPG298" s="89"/>
      <c r="SPJ298" s="89"/>
      <c r="SPM298" s="89"/>
      <c r="SPO298" s="89"/>
      <c r="SPQ298" s="89"/>
      <c r="SPT298" s="89"/>
      <c r="SPW298" s="89"/>
      <c r="SPZ298" s="89"/>
      <c r="SQF298" s="89"/>
      <c r="SQI298" s="89"/>
      <c r="SQL298" s="89"/>
      <c r="SQQ298" s="89"/>
      <c r="SRE298" s="89"/>
      <c r="SRF298" s="89"/>
      <c r="SRG298" s="89"/>
      <c r="SRH298" s="89"/>
      <c r="SRI298" s="89"/>
      <c r="SRJ298" s="89"/>
      <c r="SRK298" s="89"/>
      <c r="SRL298" s="89"/>
      <c r="SRM298" s="89"/>
      <c r="SRN298" s="89"/>
      <c r="SRO298" s="89"/>
      <c r="SRP298" s="89"/>
      <c r="SRQ298" s="89"/>
      <c r="SRR298" s="89"/>
      <c r="SRS298" s="89"/>
      <c r="SRT298" s="89"/>
      <c r="SRU298" s="89"/>
      <c r="SRV298" s="89"/>
      <c r="SRW298" s="89"/>
      <c r="SRX298" s="89"/>
      <c r="SRY298" s="89"/>
      <c r="SRZ298" s="89"/>
      <c r="SSA298" s="89"/>
      <c r="SSB298" s="89"/>
      <c r="SSC298" s="89"/>
      <c r="SSD298" s="89"/>
      <c r="SSE298" s="89"/>
      <c r="SSF298" s="89"/>
      <c r="SSG298" s="89"/>
      <c r="SSH298" s="89"/>
      <c r="SSI298" s="89"/>
      <c r="SSJ298" s="89"/>
      <c r="SSK298" s="89"/>
      <c r="SSL298" s="89"/>
      <c r="SSM298" s="89"/>
      <c r="SSN298" s="89"/>
      <c r="SSO298" s="89"/>
      <c r="SSP298" s="89"/>
      <c r="SSQ298" s="89"/>
      <c r="SST298" s="89"/>
      <c r="SSW298" s="89"/>
      <c r="SSZ298" s="89"/>
      <c r="STC298" s="89"/>
      <c r="STF298" s="89"/>
      <c r="STR298" s="89"/>
      <c r="STU298" s="89"/>
      <c r="STX298" s="89"/>
      <c r="SUA298" s="89"/>
      <c r="SUG298" s="89"/>
      <c r="SUJ298" s="89"/>
      <c r="SUP298" s="89"/>
      <c r="SUS298" s="89"/>
      <c r="SUV298" s="89"/>
      <c r="SUY298" s="89"/>
      <c r="SVE298" s="89"/>
      <c r="SVH298" s="89"/>
      <c r="SVN298" s="89"/>
      <c r="SVP298" s="89"/>
      <c r="SVQ298" s="89"/>
      <c r="SVS298" s="89"/>
      <c r="SVV298" s="89"/>
      <c r="SVY298" s="89"/>
      <c r="SWJ298" s="89"/>
      <c r="SWL298" s="89"/>
      <c r="SWX298" s="89"/>
      <c r="SXA298" s="89"/>
      <c r="SXI298" s="89"/>
      <c r="SYC298" s="89"/>
      <c r="SYE298" s="89"/>
      <c r="SYF298" s="89"/>
      <c r="SYG298" s="89"/>
      <c r="SYH298" s="89"/>
      <c r="SYI298" s="89"/>
      <c r="SYJ298" s="89"/>
      <c r="SZB298" s="89"/>
      <c r="SZC298" s="89"/>
      <c r="SZF298" s="89"/>
      <c r="SZI298" s="89"/>
      <c r="SZK298" s="89"/>
      <c r="SZM298" s="89"/>
      <c r="SZP298" s="89"/>
      <c r="SZS298" s="89"/>
      <c r="SZV298" s="89"/>
      <c r="TAB298" s="89"/>
      <c r="TAE298" s="89"/>
      <c r="TAH298" s="89"/>
      <c r="TAM298" s="89"/>
      <c r="TBA298" s="89"/>
      <c r="TBB298" s="89"/>
      <c r="TBC298" s="89"/>
      <c r="TBD298" s="89"/>
      <c r="TBE298" s="89"/>
      <c r="TBF298" s="89"/>
      <c r="TBG298" s="89"/>
      <c r="TBH298" s="89"/>
      <c r="TBI298" s="89"/>
      <c r="TBJ298" s="89"/>
      <c r="TBK298" s="89"/>
      <c r="TBL298" s="89"/>
      <c r="TBM298" s="89"/>
      <c r="TBN298" s="89"/>
      <c r="TBO298" s="89"/>
      <c r="TBP298" s="89"/>
      <c r="TBQ298" s="89"/>
      <c r="TBR298" s="89"/>
      <c r="TBS298" s="89"/>
      <c r="TBT298" s="89"/>
      <c r="TBU298" s="89"/>
      <c r="TBV298" s="89"/>
      <c r="TBW298" s="89"/>
      <c r="TBX298" s="89"/>
      <c r="TBY298" s="89"/>
      <c r="TBZ298" s="89"/>
      <c r="TCA298" s="89"/>
      <c r="TCB298" s="89"/>
      <c r="TCC298" s="89"/>
      <c r="TCD298" s="89"/>
      <c r="TCE298" s="89"/>
      <c r="TCF298" s="89"/>
      <c r="TCG298" s="89"/>
      <c r="TCH298" s="89"/>
      <c r="TCI298" s="89"/>
      <c r="TCJ298" s="89"/>
      <c r="TCK298" s="89"/>
      <c r="TCL298" s="89"/>
      <c r="TCM298" s="89"/>
      <c r="TCP298" s="89"/>
      <c r="TCS298" s="89"/>
      <c r="TCV298" s="89"/>
      <c r="TCY298" s="89"/>
      <c r="TDB298" s="89"/>
      <c r="TDN298" s="89"/>
      <c r="TDQ298" s="89"/>
      <c r="TDT298" s="89"/>
      <c r="TDW298" s="89"/>
      <c r="TEC298" s="89"/>
      <c r="TEF298" s="89"/>
      <c r="TEL298" s="89"/>
      <c r="TEO298" s="89"/>
      <c r="TER298" s="89"/>
      <c r="TEU298" s="89"/>
      <c r="TFA298" s="89"/>
      <c r="TFD298" s="89"/>
      <c r="TFJ298" s="89"/>
      <c r="TFL298" s="89"/>
      <c r="TFM298" s="89"/>
      <c r="TFO298" s="89"/>
      <c r="TFR298" s="89"/>
      <c r="TFU298" s="89"/>
      <c r="TGF298" s="89"/>
      <c r="TGH298" s="89"/>
      <c r="TGT298" s="89"/>
      <c r="TGW298" s="89"/>
      <c r="THE298" s="89"/>
      <c r="THY298" s="89"/>
      <c r="TIA298" s="89"/>
      <c r="TIB298" s="89"/>
      <c r="TIC298" s="89"/>
      <c r="TID298" s="89"/>
      <c r="TIE298" s="89"/>
      <c r="TIF298" s="89"/>
      <c r="TIX298" s="89"/>
      <c r="TIY298" s="89"/>
      <c r="TJB298" s="89"/>
      <c r="TJE298" s="89"/>
      <c r="TJG298" s="89"/>
      <c r="TJI298" s="89"/>
      <c r="TJL298" s="89"/>
      <c r="TJO298" s="89"/>
      <c r="TJR298" s="89"/>
      <c r="TJX298" s="89"/>
      <c r="TKA298" s="89"/>
      <c r="TKD298" s="89"/>
      <c r="TKI298" s="89"/>
      <c r="TKW298" s="89"/>
      <c r="TKX298" s="89"/>
      <c r="TKY298" s="89"/>
      <c r="TKZ298" s="89"/>
      <c r="TLA298" s="89"/>
      <c r="TLB298" s="89"/>
      <c r="TLC298" s="89"/>
      <c r="TLD298" s="89"/>
      <c r="TLE298" s="89"/>
      <c r="TLF298" s="89"/>
      <c r="TLG298" s="89"/>
      <c r="TLH298" s="89"/>
      <c r="TLI298" s="89"/>
      <c r="TLJ298" s="89"/>
      <c r="TLK298" s="89"/>
      <c r="TLL298" s="89"/>
      <c r="TLM298" s="89"/>
      <c r="TLN298" s="89"/>
      <c r="TLO298" s="89"/>
      <c r="TLP298" s="89"/>
      <c r="TLQ298" s="89"/>
      <c r="TLR298" s="89"/>
      <c r="TLS298" s="89"/>
      <c r="TLT298" s="89"/>
      <c r="TLU298" s="89"/>
      <c r="TLV298" s="89"/>
      <c r="TLW298" s="89"/>
      <c r="TLX298" s="89"/>
      <c r="TLY298" s="89"/>
      <c r="TLZ298" s="89"/>
      <c r="TMA298" s="89"/>
      <c r="TMB298" s="89"/>
      <c r="TMC298" s="89"/>
      <c r="TMD298" s="89"/>
      <c r="TME298" s="89"/>
      <c r="TMF298" s="89"/>
      <c r="TMG298" s="89"/>
      <c r="TMH298" s="89"/>
      <c r="TMI298" s="89"/>
      <c r="TML298" s="89"/>
      <c r="TMO298" s="89"/>
      <c r="TMR298" s="89"/>
      <c r="TMU298" s="89"/>
      <c r="TMX298" s="89"/>
      <c r="TNJ298" s="89"/>
      <c r="TNM298" s="89"/>
      <c r="TNP298" s="89"/>
      <c r="TNS298" s="89"/>
      <c r="TNY298" s="89"/>
      <c r="TOB298" s="89"/>
      <c r="TOH298" s="89"/>
      <c r="TOK298" s="89"/>
      <c r="TON298" s="89"/>
      <c r="TOQ298" s="89"/>
      <c r="TOW298" s="89"/>
      <c r="TOZ298" s="89"/>
      <c r="TPF298" s="89"/>
      <c r="TPH298" s="89"/>
      <c r="TPI298" s="89"/>
      <c r="TPK298" s="89"/>
      <c r="TPN298" s="89"/>
      <c r="TPQ298" s="89"/>
      <c r="TQB298" s="89"/>
      <c r="TQD298" s="89"/>
      <c r="TQP298" s="89"/>
      <c r="TQS298" s="89"/>
      <c r="TRA298" s="89"/>
      <c r="TRU298" s="89"/>
      <c r="TRW298" s="89"/>
      <c r="TRX298" s="89"/>
      <c r="TRY298" s="89"/>
      <c r="TRZ298" s="89"/>
      <c r="TSA298" s="89"/>
      <c r="TSB298" s="89"/>
      <c r="TST298" s="89"/>
      <c r="TSU298" s="89"/>
      <c r="TSX298" s="89"/>
      <c r="TTA298" s="89"/>
      <c r="TTC298" s="89"/>
      <c r="TTE298" s="89"/>
      <c r="TTH298" s="89"/>
      <c r="TTK298" s="89"/>
      <c r="TTN298" s="89"/>
      <c r="TTT298" s="89"/>
      <c r="TTW298" s="89"/>
      <c r="TTZ298" s="89"/>
      <c r="TUE298" s="89"/>
      <c r="TUS298" s="89"/>
      <c r="TUT298" s="89"/>
      <c r="TUU298" s="89"/>
      <c r="TUV298" s="89"/>
      <c r="TUW298" s="89"/>
      <c r="TUX298" s="89"/>
      <c r="TUY298" s="89"/>
      <c r="TUZ298" s="89"/>
      <c r="TVA298" s="89"/>
      <c r="TVB298" s="89"/>
      <c r="TVC298" s="89"/>
      <c r="TVD298" s="89"/>
      <c r="TVE298" s="89"/>
      <c r="TVF298" s="89"/>
      <c r="TVG298" s="89"/>
      <c r="TVH298" s="89"/>
      <c r="TVI298" s="89"/>
      <c r="TVJ298" s="89"/>
      <c r="TVK298" s="89"/>
      <c r="TVL298" s="89"/>
      <c r="TVM298" s="89"/>
      <c r="TVN298" s="89"/>
      <c r="TVO298" s="89"/>
      <c r="TVP298" s="89"/>
      <c r="TVQ298" s="89"/>
      <c r="TVR298" s="89"/>
      <c r="TVS298" s="89"/>
      <c r="TVT298" s="89"/>
      <c r="TVU298" s="89"/>
      <c r="TVV298" s="89"/>
      <c r="TVW298" s="89"/>
      <c r="TVX298" s="89"/>
      <c r="TVY298" s="89"/>
      <c r="TVZ298" s="89"/>
      <c r="TWA298" s="89"/>
      <c r="TWB298" s="89"/>
      <c r="TWC298" s="89"/>
      <c r="TWD298" s="89"/>
      <c r="TWE298" s="89"/>
      <c r="TWH298" s="89"/>
      <c r="TWK298" s="89"/>
      <c r="TWN298" s="89"/>
      <c r="TWQ298" s="89"/>
      <c r="TWT298" s="89"/>
      <c r="TXF298" s="89"/>
      <c r="TXI298" s="89"/>
      <c r="TXL298" s="89"/>
      <c r="TXO298" s="89"/>
      <c r="TXU298" s="89"/>
      <c r="TXX298" s="89"/>
      <c r="TYD298" s="89"/>
      <c r="TYG298" s="89"/>
      <c r="TYJ298" s="89"/>
      <c r="TYM298" s="89"/>
      <c r="TYS298" s="89"/>
      <c r="TYV298" s="89"/>
      <c r="TZB298" s="89"/>
      <c r="TZD298" s="89"/>
      <c r="TZE298" s="89"/>
      <c r="TZG298" s="89"/>
      <c r="TZJ298" s="89"/>
      <c r="TZM298" s="89"/>
      <c r="TZX298" s="89"/>
      <c r="TZZ298" s="89"/>
      <c r="UAL298" s="89"/>
      <c r="UAO298" s="89"/>
      <c r="UAW298" s="89"/>
      <c r="UBQ298" s="89"/>
      <c r="UBS298" s="89"/>
      <c r="UBT298" s="89"/>
      <c r="UBU298" s="89"/>
      <c r="UBV298" s="89"/>
      <c r="UBW298" s="89"/>
      <c r="UBX298" s="89"/>
      <c r="UCP298" s="89"/>
      <c r="UCQ298" s="89"/>
      <c r="UCT298" s="89"/>
      <c r="UCW298" s="89"/>
      <c r="UCY298" s="89"/>
      <c r="UDA298" s="89"/>
      <c r="UDD298" s="89"/>
      <c r="UDG298" s="89"/>
      <c r="UDJ298" s="89"/>
      <c r="UDP298" s="89"/>
      <c r="UDS298" s="89"/>
      <c r="UDV298" s="89"/>
      <c r="UEA298" s="89"/>
      <c r="UEO298" s="89"/>
      <c r="UEP298" s="89"/>
      <c r="UEQ298" s="89"/>
      <c r="UER298" s="89"/>
      <c r="UES298" s="89"/>
      <c r="UET298" s="89"/>
      <c r="UEU298" s="89"/>
      <c r="UEV298" s="89"/>
      <c r="UEW298" s="89"/>
      <c r="UEX298" s="89"/>
      <c r="UEY298" s="89"/>
      <c r="UEZ298" s="89"/>
      <c r="UFA298" s="89"/>
      <c r="UFB298" s="89"/>
      <c r="UFC298" s="89"/>
      <c r="UFD298" s="89"/>
      <c r="UFE298" s="89"/>
      <c r="UFF298" s="89"/>
      <c r="UFG298" s="89"/>
      <c r="UFH298" s="89"/>
      <c r="UFI298" s="89"/>
      <c r="UFJ298" s="89"/>
      <c r="UFK298" s="89"/>
      <c r="UFL298" s="89"/>
      <c r="UFM298" s="89"/>
      <c r="UFN298" s="89"/>
      <c r="UFO298" s="89"/>
      <c r="UFP298" s="89"/>
      <c r="UFQ298" s="89"/>
      <c r="UFR298" s="89"/>
      <c r="UFS298" s="89"/>
      <c r="UFT298" s="89"/>
      <c r="UFU298" s="89"/>
      <c r="UFV298" s="89"/>
      <c r="UFW298" s="89"/>
      <c r="UFX298" s="89"/>
      <c r="UFY298" s="89"/>
      <c r="UFZ298" s="89"/>
      <c r="UGA298" s="89"/>
      <c r="UGD298" s="89"/>
      <c r="UGG298" s="89"/>
      <c r="UGJ298" s="89"/>
      <c r="UGM298" s="89"/>
      <c r="UGP298" s="89"/>
      <c r="UHB298" s="89"/>
      <c r="UHE298" s="89"/>
      <c r="UHH298" s="89"/>
      <c r="UHK298" s="89"/>
      <c r="UHQ298" s="89"/>
      <c r="UHT298" s="89"/>
      <c r="UHZ298" s="89"/>
      <c r="UIC298" s="89"/>
      <c r="UIF298" s="89"/>
      <c r="UII298" s="89"/>
      <c r="UIO298" s="89"/>
      <c r="UIR298" s="89"/>
      <c r="UIX298" s="89"/>
      <c r="UIZ298" s="89"/>
      <c r="UJA298" s="89"/>
      <c r="UJC298" s="89"/>
      <c r="UJF298" s="89"/>
      <c r="UJI298" s="89"/>
      <c r="UJT298" s="89"/>
      <c r="UJV298" s="89"/>
      <c r="UKH298" s="89"/>
      <c r="UKK298" s="89"/>
      <c r="UKS298" s="89"/>
      <c r="ULM298" s="89"/>
      <c r="ULO298" s="89"/>
      <c r="ULP298" s="89"/>
      <c r="ULQ298" s="89"/>
      <c r="ULR298" s="89"/>
      <c r="ULS298" s="89"/>
      <c r="ULT298" s="89"/>
      <c r="UML298" s="89"/>
      <c r="UMM298" s="89"/>
      <c r="UMP298" s="89"/>
      <c r="UMS298" s="89"/>
      <c r="UMU298" s="89"/>
      <c r="UMW298" s="89"/>
      <c r="UMZ298" s="89"/>
      <c r="UNC298" s="89"/>
      <c r="UNF298" s="89"/>
      <c r="UNL298" s="89"/>
      <c r="UNO298" s="89"/>
      <c r="UNR298" s="89"/>
      <c r="UNW298" s="89"/>
      <c r="UOK298" s="89"/>
      <c r="UOL298" s="89"/>
      <c r="UOM298" s="89"/>
      <c r="UON298" s="89"/>
      <c r="UOO298" s="89"/>
      <c r="UOP298" s="89"/>
      <c r="UOQ298" s="89"/>
      <c r="UOR298" s="89"/>
      <c r="UOS298" s="89"/>
      <c r="UOT298" s="89"/>
      <c r="UOU298" s="89"/>
      <c r="UOV298" s="89"/>
      <c r="UOW298" s="89"/>
      <c r="UOX298" s="89"/>
      <c r="UOY298" s="89"/>
      <c r="UOZ298" s="89"/>
      <c r="UPA298" s="89"/>
      <c r="UPB298" s="89"/>
      <c r="UPC298" s="89"/>
      <c r="UPD298" s="89"/>
      <c r="UPE298" s="89"/>
      <c r="UPF298" s="89"/>
      <c r="UPG298" s="89"/>
      <c r="UPH298" s="89"/>
      <c r="UPI298" s="89"/>
      <c r="UPJ298" s="89"/>
      <c r="UPK298" s="89"/>
      <c r="UPL298" s="89"/>
      <c r="UPM298" s="89"/>
      <c r="UPN298" s="89"/>
      <c r="UPO298" s="89"/>
      <c r="UPP298" s="89"/>
      <c r="UPQ298" s="89"/>
      <c r="UPR298" s="89"/>
      <c r="UPS298" s="89"/>
      <c r="UPT298" s="89"/>
      <c r="UPU298" s="89"/>
      <c r="UPV298" s="89"/>
      <c r="UPW298" s="89"/>
      <c r="UPZ298" s="89"/>
      <c r="UQC298" s="89"/>
      <c r="UQF298" s="89"/>
      <c r="UQI298" s="89"/>
      <c r="UQL298" s="89"/>
      <c r="UQX298" s="89"/>
      <c r="URA298" s="89"/>
      <c r="URD298" s="89"/>
      <c r="URG298" s="89"/>
      <c r="URM298" s="89"/>
      <c r="URP298" s="89"/>
      <c r="URV298" s="89"/>
      <c r="URY298" s="89"/>
      <c r="USB298" s="89"/>
      <c r="USE298" s="89"/>
      <c r="USK298" s="89"/>
      <c r="USN298" s="89"/>
      <c r="UST298" s="89"/>
      <c r="USV298" s="89"/>
      <c r="USW298" s="89"/>
      <c r="USY298" s="89"/>
      <c r="UTB298" s="89"/>
      <c r="UTE298" s="89"/>
      <c r="UTP298" s="89"/>
      <c r="UTR298" s="89"/>
      <c r="UUD298" s="89"/>
      <c r="UUG298" s="89"/>
      <c r="UUO298" s="89"/>
      <c r="UVI298" s="89"/>
      <c r="UVK298" s="89"/>
      <c r="UVL298" s="89"/>
      <c r="UVM298" s="89"/>
      <c r="UVN298" s="89"/>
      <c r="UVO298" s="89"/>
      <c r="UVP298" s="89"/>
      <c r="UWH298" s="89"/>
      <c r="UWI298" s="89"/>
      <c r="UWL298" s="89"/>
      <c r="UWO298" s="89"/>
      <c r="UWQ298" s="89"/>
      <c r="UWS298" s="89"/>
      <c r="UWV298" s="89"/>
      <c r="UWY298" s="89"/>
      <c r="UXB298" s="89"/>
      <c r="UXH298" s="89"/>
      <c r="UXK298" s="89"/>
      <c r="UXN298" s="89"/>
      <c r="UXS298" s="89"/>
      <c r="UYG298" s="89"/>
      <c r="UYH298" s="89"/>
      <c r="UYI298" s="89"/>
      <c r="UYJ298" s="89"/>
      <c r="UYK298" s="89"/>
      <c r="UYL298" s="89"/>
      <c r="UYM298" s="89"/>
      <c r="UYN298" s="89"/>
      <c r="UYO298" s="89"/>
      <c r="UYP298" s="89"/>
      <c r="UYQ298" s="89"/>
      <c r="UYR298" s="89"/>
      <c r="UYS298" s="89"/>
      <c r="UYT298" s="89"/>
      <c r="UYU298" s="89"/>
      <c r="UYV298" s="89"/>
      <c r="UYW298" s="89"/>
      <c r="UYX298" s="89"/>
      <c r="UYY298" s="89"/>
      <c r="UYZ298" s="89"/>
      <c r="UZA298" s="89"/>
      <c r="UZB298" s="89"/>
      <c r="UZC298" s="89"/>
      <c r="UZD298" s="89"/>
      <c r="UZE298" s="89"/>
      <c r="UZF298" s="89"/>
      <c r="UZG298" s="89"/>
      <c r="UZH298" s="89"/>
      <c r="UZI298" s="89"/>
      <c r="UZJ298" s="89"/>
      <c r="UZK298" s="89"/>
      <c r="UZL298" s="89"/>
      <c r="UZM298" s="89"/>
      <c r="UZN298" s="89"/>
      <c r="UZO298" s="89"/>
      <c r="UZP298" s="89"/>
      <c r="UZQ298" s="89"/>
      <c r="UZR298" s="89"/>
      <c r="UZS298" s="89"/>
      <c r="UZV298" s="89"/>
      <c r="UZY298" s="89"/>
      <c r="VAB298" s="89"/>
      <c r="VAE298" s="89"/>
      <c r="VAH298" s="89"/>
      <c r="VAT298" s="89"/>
      <c r="VAW298" s="89"/>
      <c r="VAZ298" s="89"/>
      <c r="VBC298" s="89"/>
      <c r="VBI298" s="89"/>
      <c r="VBL298" s="89"/>
      <c r="VBR298" s="89"/>
      <c r="VBU298" s="89"/>
      <c r="VBX298" s="89"/>
      <c r="VCA298" s="89"/>
      <c r="VCG298" s="89"/>
      <c r="VCJ298" s="89"/>
      <c r="VCP298" s="89"/>
      <c r="VCR298" s="89"/>
      <c r="VCS298" s="89"/>
      <c r="VCU298" s="89"/>
      <c r="VCX298" s="89"/>
      <c r="VDA298" s="89"/>
      <c r="VDL298" s="89"/>
      <c r="VDN298" s="89"/>
      <c r="VDZ298" s="89"/>
      <c r="VEC298" s="89"/>
      <c r="VEK298" s="89"/>
      <c r="VFE298" s="89"/>
      <c r="VFG298" s="89"/>
      <c r="VFH298" s="89"/>
      <c r="VFI298" s="89"/>
      <c r="VFJ298" s="89"/>
      <c r="VFK298" s="89"/>
      <c r="VFL298" s="89"/>
      <c r="VGD298" s="89"/>
      <c r="VGE298" s="89"/>
      <c r="VGH298" s="89"/>
      <c r="VGK298" s="89"/>
      <c r="VGM298" s="89"/>
      <c r="VGO298" s="89"/>
      <c r="VGR298" s="89"/>
      <c r="VGU298" s="89"/>
      <c r="VGX298" s="89"/>
      <c r="VHD298" s="89"/>
      <c r="VHG298" s="89"/>
      <c r="VHJ298" s="89"/>
      <c r="VHO298" s="89"/>
      <c r="VIC298" s="89"/>
      <c r="VID298" s="89"/>
      <c r="VIE298" s="89"/>
      <c r="VIF298" s="89"/>
      <c r="VIG298" s="89"/>
      <c r="VIH298" s="89"/>
      <c r="VII298" s="89"/>
      <c r="VIJ298" s="89"/>
      <c r="VIK298" s="89"/>
      <c r="VIL298" s="89"/>
      <c r="VIM298" s="89"/>
      <c r="VIN298" s="89"/>
      <c r="VIO298" s="89"/>
      <c r="VIP298" s="89"/>
      <c r="VIQ298" s="89"/>
      <c r="VIR298" s="89"/>
      <c r="VIS298" s="89"/>
      <c r="VIT298" s="89"/>
      <c r="VIU298" s="89"/>
      <c r="VIV298" s="89"/>
      <c r="VIW298" s="89"/>
      <c r="VIX298" s="89"/>
      <c r="VIY298" s="89"/>
      <c r="VIZ298" s="89"/>
      <c r="VJA298" s="89"/>
      <c r="VJB298" s="89"/>
      <c r="VJC298" s="89"/>
      <c r="VJD298" s="89"/>
      <c r="VJE298" s="89"/>
      <c r="VJF298" s="89"/>
      <c r="VJG298" s="89"/>
      <c r="VJH298" s="89"/>
      <c r="VJI298" s="89"/>
      <c r="VJJ298" s="89"/>
      <c r="VJK298" s="89"/>
      <c r="VJL298" s="89"/>
      <c r="VJM298" s="89"/>
      <c r="VJN298" s="89"/>
      <c r="VJO298" s="89"/>
      <c r="VJR298" s="89"/>
      <c r="VJU298" s="89"/>
      <c r="VJX298" s="89"/>
      <c r="VKA298" s="89"/>
      <c r="VKD298" s="89"/>
      <c r="VKP298" s="89"/>
      <c r="VKS298" s="89"/>
      <c r="VKV298" s="89"/>
      <c r="VKY298" s="89"/>
      <c r="VLE298" s="89"/>
      <c r="VLH298" s="89"/>
      <c r="VLN298" s="89"/>
      <c r="VLQ298" s="89"/>
      <c r="VLT298" s="89"/>
      <c r="VLW298" s="89"/>
      <c r="VMC298" s="89"/>
      <c r="VMF298" s="89"/>
      <c r="VML298" s="89"/>
      <c r="VMN298" s="89"/>
      <c r="VMO298" s="89"/>
      <c r="VMQ298" s="89"/>
      <c r="VMT298" s="89"/>
      <c r="VMW298" s="89"/>
      <c r="VNH298" s="89"/>
      <c r="VNJ298" s="89"/>
      <c r="VNV298" s="89"/>
      <c r="VNY298" s="89"/>
      <c r="VOG298" s="89"/>
      <c r="VPA298" s="89"/>
      <c r="VPC298" s="89"/>
      <c r="VPD298" s="89"/>
      <c r="VPE298" s="89"/>
      <c r="VPF298" s="89"/>
      <c r="VPG298" s="89"/>
      <c r="VPH298" s="89"/>
      <c r="VPZ298" s="89"/>
      <c r="VQA298" s="89"/>
      <c r="VQD298" s="89"/>
      <c r="VQG298" s="89"/>
      <c r="VQI298" s="89"/>
      <c r="VQK298" s="89"/>
      <c r="VQN298" s="89"/>
      <c r="VQQ298" s="89"/>
      <c r="VQT298" s="89"/>
      <c r="VQZ298" s="89"/>
      <c r="VRC298" s="89"/>
      <c r="VRF298" s="89"/>
      <c r="VRK298" s="89"/>
      <c r="VRY298" s="89"/>
      <c r="VRZ298" s="89"/>
      <c r="VSA298" s="89"/>
      <c r="VSB298" s="89"/>
      <c r="VSC298" s="89"/>
      <c r="VSD298" s="89"/>
      <c r="VSE298" s="89"/>
      <c r="VSF298" s="89"/>
      <c r="VSG298" s="89"/>
      <c r="VSH298" s="89"/>
      <c r="VSI298" s="89"/>
      <c r="VSJ298" s="89"/>
      <c r="VSK298" s="89"/>
      <c r="VSL298" s="89"/>
      <c r="VSM298" s="89"/>
      <c r="VSN298" s="89"/>
      <c r="VSO298" s="89"/>
      <c r="VSP298" s="89"/>
      <c r="VSQ298" s="89"/>
      <c r="VSR298" s="89"/>
      <c r="VSS298" s="89"/>
      <c r="VST298" s="89"/>
      <c r="VSU298" s="89"/>
      <c r="VSV298" s="89"/>
      <c r="VSW298" s="89"/>
      <c r="VSX298" s="89"/>
      <c r="VSY298" s="89"/>
      <c r="VSZ298" s="89"/>
      <c r="VTA298" s="89"/>
      <c r="VTB298" s="89"/>
      <c r="VTC298" s="89"/>
      <c r="VTD298" s="89"/>
      <c r="VTE298" s="89"/>
      <c r="VTF298" s="89"/>
      <c r="VTG298" s="89"/>
      <c r="VTH298" s="89"/>
      <c r="VTI298" s="89"/>
      <c r="VTJ298" s="89"/>
      <c r="VTK298" s="89"/>
      <c r="VTN298" s="89"/>
      <c r="VTQ298" s="89"/>
      <c r="VTT298" s="89"/>
      <c r="VTW298" s="89"/>
      <c r="VTZ298" s="89"/>
      <c r="VUL298" s="89"/>
      <c r="VUO298" s="89"/>
      <c r="VUR298" s="89"/>
      <c r="VUU298" s="89"/>
      <c r="VVA298" s="89"/>
      <c r="VVD298" s="89"/>
      <c r="VVJ298" s="89"/>
      <c r="VVM298" s="89"/>
      <c r="VVP298" s="89"/>
      <c r="VVS298" s="89"/>
      <c r="VVY298" s="89"/>
      <c r="VWB298" s="89"/>
      <c r="VWH298" s="89"/>
      <c r="VWJ298" s="89"/>
      <c r="VWK298" s="89"/>
      <c r="VWM298" s="89"/>
      <c r="VWP298" s="89"/>
      <c r="VWS298" s="89"/>
      <c r="VXD298" s="89"/>
      <c r="VXF298" s="89"/>
      <c r="VXR298" s="89"/>
      <c r="VXU298" s="89"/>
      <c r="VYC298" s="89"/>
      <c r="VYW298" s="89"/>
      <c r="VYY298" s="89"/>
      <c r="VYZ298" s="89"/>
      <c r="VZA298" s="89"/>
      <c r="VZB298" s="89"/>
      <c r="VZC298" s="89"/>
      <c r="VZD298" s="89"/>
      <c r="VZV298" s="89"/>
      <c r="VZW298" s="89"/>
      <c r="VZZ298" s="89"/>
      <c r="WAC298" s="89"/>
      <c r="WAE298" s="89"/>
      <c r="WAG298" s="89"/>
      <c r="WAJ298" s="89"/>
      <c r="WAM298" s="89"/>
      <c r="WAP298" s="89"/>
      <c r="WAV298" s="89"/>
      <c r="WAY298" s="89"/>
      <c r="WBB298" s="89"/>
      <c r="WBG298" s="89"/>
      <c r="WBU298" s="89"/>
      <c r="WBV298" s="89"/>
      <c r="WBW298" s="89"/>
      <c r="WBX298" s="89"/>
      <c r="WBY298" s="89"/>
      <c r="WBZ298" s="89"/>
      <c r="WCA298" s="89"/>
      <c r="WCB298" s="89"/>
      <c r="WCC298" s="89"/>
      <c r="WCD298" s="89"/>
      <c r="WCE298" s="89"/>
      <c r="WCF298" s="89"/>
      <c r="WCG298" s="89"/>
      <c r="WCH298" s="89"/>
      <c r="WCI298" s="89"/>
      <c r="WCJ298" s="89"/>
      <c r="WCK298" s="89"/>
      <c r="WCL298" s="89"/>
      <c r="WCM298" s="89"/>
      <c r="WCN298" s="89"/>
      <c r="WCO298" s="89"/>
      <c r="WCP298" s="89"/>
      <c r="WCQ298" s="89"/>
      <c r="WCR298" s="89"/>
      <c r="WCS298" s="89"/>
      <c r="WCT298" s="89"/>
      <c r="WCU298" s="89"/>
      <c r="WCV298" s="89"/>
      <c r="WCW298" s="89"/>
      <c r="WCX298" s="89"/>
      <c r="WCY298" s="89"/>
      <c r="WCZ298" s="89"/>
      <c r="WDA298" s="89"/>
      <c r="WDB298" s="89"/>
      <c r="WDC298" s="89"/>
      <c r="WDD298" s="89"/>
      <c r="WDE298" s="89"/>
      <c r="WDF298" s="89"/>
      <c r="WDG298" s="89"/>
      <c r="WDJ298" s="89"/>
      <c r="WDM298" s="89"/>
      <c r="WDP298" s="89"/>
      <c r="WDS298" s="89"/>
      <c r="WDV298" s="89"/>
      <c r="WEH298" s="89"/>
      <c r="WEK298" s="89"/>
      <c r="WEN298" s="89"/>
      <c r="WEQ298" s="89"/>
      <c r="WEW298" s="89"/>
      <c r="WEZ298" s="89"/>
      <c r="WFF298" s="89"/>
      <c r="WFI298" s="89"/>
      <c r="WFL298" s="89"/>
      <c r="WFO298" s="89"/>
      <c r="WFU298" s="89"/>
      <c r="WFX298" s="89"/>
      <c r="WGD298" s="89"/>
      <c r="WGF298" s="89"/>
      <c r="WGG298" s="89"/>
      <c r="WGI298" s="89"/>
      <c r="WGL298" s="89"/>
      <c r="WGO298" s="89"/>
      <c r="WGZ298" s="89"/>
      <c r="WHB298" s="89"/>
      <c r="WHN298" s="89"/>
      <c r="WHQ298" s="89"/>
      <c r="WHY298" s="89"/>
      <c r="WIS298" s="89"/>
      <c r="WIU298" s="89"/>
      <c r="WIV298" s="89"/>
      <c r="WIW298" s="89"/>
      <c r="WIX298" s="89"/>
      <c r="WIY298" s="89"/>
      <c r="WIZ298" s="89"/>
      <c r="WJR298" s="89"/>
      <c r="WJS298" s="89"/>
      <c r="WJV298" s="89"/>
      <c r="WJY298" s="89"/>
      <c r="WKA298" s="89"/>
      <c r="WKC298" s="89"/>
      <c r="WKF298" s="89"/>
      <c r="WKI298" s="89"/>
      <c r="WKL298" s="89"/>
      <c r="WKR298" s="89"/>
      <c r="WKU298" s="89"/>
      <c r="WKX298" s="89"/>
      <c r="WLC298" s="89"/>
      <c r="WLQ298" s="89"/>
      <c r="WLR298" s="89"/>
      <c r="WLS298" s="89"/>
      <c r="WLT298" s="89"/>
      <c r="WLU298" s="89"/>
      <c r="WLV298" s="89"/>
      <c r="WLW298" s="89"/>
      <c r="WLX298" s="89"/>
      <c r="WLY298" s="89"/>
      <c r="WLZ298" s="89"/>
      <c r="WMA298" s="89"/>
      <c r="WMB298" s="89"/>
      <c r="WMC298" s="89"/>
      <c r="WMD298" s="89"/>
      <c r="WME298" s="89"/>
      <c r="WMF298" s="89"/>
      <c r="WMG298" s="89"/>
      <c r="WMH298" s="89"/>
      <c r="WMI298" s="89"/>
      <c r="WMJ298" s="89"/>
      <c r="WMK298" s="89"/>
      <c r="WML298" s="89"/>
      <c r="WMM298" s="89"/>
      <c r="WMN298" s="89"/>
      <c r="WMO298" s="89"/>
      <c r="WMP298" s="89"/>
      <c r="WMQ298" s="89"/>
      <c r="WMR298" s="89"/>
      <c r="WMS298" s="89"/>
      <c r="WMT298" s="89"/>
      <c r="WMU298" s="89"/>
      <c r="WMV298" s="89"/>
      <c r="WMW298" s="89"/>
      <c r="WMX298" s="89"/>
      <c r="WMY298" s="89"/>
      <c r="WMZ298" s="89"/>
      <c r="WNA298" s="89"/>
      <c r="WNB298" s="89"/>
      <c r="WNC298" s="89"/>
      <c r="WNF298" s="89"/>
      <c r="WNI298" s="89"/>
      <c r="WNL298" s="89"/>
      <c r="WNO298" s="89"/>
      <c r="WNR298" s="89"/>
      <c r="WOD298" s="89"/>
      <c r="WOG298" s="89"/>
      <c r="WOJ298" s="89"/>
      <c r="WOM298" s="89"/>
      <c r="WOS298" s="89"/>
      <c r="WOV298" s="89"/>
      <c r="WPB298" s="89"/>
      <c r="WPE298" s="89"/>
      <c r="WPH298" s="89"/>
      <c r="WPK298" s="89"/>
      <c r="WPQ298" s="89"/>
      <c r="WPT298" s="89"/>
      <c r="WPZ298" s="89"/>
      <c r="WQB298" s="89"/>
      <c r="WQC298" s="89"/>
      <c r="WQE298" s="89"/>
      <c r="WQH298" s="89"/>
      <c r="WQK298" s="89"/>
      <c r="WQV298" s="89"/>
      <c r="WQX298" s="89"/>
      <c r="WRJ298" s="89"/>
      <c r="WRM298" s="89"/>
      <c r="WRU298" s="89"/>
      <c r="WSO298" s="89"/>
      <c r="WSQ298" s="89"/>
      <c r="WSR298" s="89"/>
      <c r="WSS298" s="89"/>
      <c r="WST298" s="89"/>
      <c r="WSU298" s="89"/>
      <c r="WSV298" s="89"/>
      <c r="WTN298" s="89"/>
      <c r="WTO298" s="89"/>
      <c r="WTR298" s="89"/>
      <c r="WTU298" s="89"/>
      <c r="WTW298" s="89"/>
      <c r="WTY298" s="89"/>
      <c r="WUB298" s="89"/>
      <c r="WUE298" s="89"/>
      <c r="WUH298" s="89"/>
      <c r="WUN298" s="89"/>
      <c r="WUQ298" s="89"/>
      <c r="WUT298" s="89"/>
      <c r="WUY298" s="89"/>
    </row>
    <row r="299" spans="1:1015 1029:2039 2053:3063 3077:4087 4101:5111 5125:6135 6149:7159 7173:8183 8197:9207 9221:10231 10245:11255 11269:12279 12293:13303 13317:14327 14341:15351 15365:16119" s="45" customFormat="1" ht="21.75" hidden="1" customHeight="1">
      <c r="A299" s="8" t="s">
        <v>255</v>
      </c>
      <c r="B299" s="44" t="s">
        <v>325</v>
      </c>
      <c r="C299" s="5"/>
      <c r="D299" s="59"/>
      <c r="E299" s="60"/>
    </row>
    <row r="300" spans="1:1015 1029:2039 2053:3063 3077:4087 4101:5111 5125:6135 6149:7159 7173:8183 8197:9207 9221:10231 10245:11255 11269:12279 12293:13303 13317:14327 14341:15351 15365:16119" s="45" customFormat="1" ht="21.75" hidden="1" customHeight="1">
      <c r="A300" s="10" t="s">
        <v>256</v>
      </c>
      <c r="B300" s="44" t="s">
        <v>325</v>
      </c>
      <c r="C300" s="5"/>
      <c r="D300" s="59"/>
      <c r="E300" s="60"/>
    </row>
    <row r="301" spans="1:1015 1029:2039 2053:3063 3077:4087 4101:5111 5125:6135 6149:7159 7173:8183 8197:9207 9221:10231 10245:11255 11269:12279 12293:13303 13317:14327 14341:15351 15365:16119" s="45" customFormat="1" ht="21.75" hidden="1" customHeight="1">
      <c r="A301" s="8" t="s">
        <v>257</v>
      </c>
      <c r="B301" s="44" t="s">
        <v>331</v>
      </c>
      <c r="C301" s="5"/>
      <c r="D301" s="59"/>
      <c r="E301" s="60"/>
    </row>
    <row r="302" spans="1:1015 1029:2039 2053:3063 3077:4087 4101:5111 5125:6135 6149:7159 7173:8183 8197:9207 9221:10231 10245:11255 11269:12279 12293:13303 13317:14327 14341:15351 15365:16119" s="45" customFormat="1" ht="21.75" hidden="1" customHeight="1">
      <c r="A302" s="8" t="s">
        <v>258</v>
      </c>
      <c r="B302" s="44" t="s">
        <v>331</v>
      </c>
      <c r="C302" s="5"/>
      <c r="D302" s="59"/>
      <c r="E302" s="60"/>
    </row>
    <row r="303" spans="1:1015 1029:2039 2053:3063 3077:4087 4101:5111 5125:6135 6149:7159 7173:8183 8197:9207 9221:10231 10245:11255 11269:12279 12293:13303 13317:14327 14341:15351 15365:16119" s="45" customFormat="1" ht="21.75" hidden="1" customHeight="1">
      <c r="A303" s="8" t="s">
        <v>259</v>
      </c>
      <c r="B303" s="44" t="s">
        <v>331</v>
      </c>
      <c r="C303" s="5"/>
      <c r="D303" s="59"/>
      <c r="E303" s="60"/>
    </row>
    <row r="304" spans="1:1015 1029:2039 2053:3063 3077:4087 4101:5111 5125:6135 6149:7159 7173:8183 8197:9207 9221:10231 10245:11255 11269:12279 12293:13303 13317:14327 14341:15351 15365:16119" s="45" customFormat="1" ht="21.75" hidden="1" customHeight="1">
      <c r="A304" s="8" t="s">
        <v>260</v>
      </c>
      <c r="B304" s="44" t="s">
        <v>331</v>
      </c>
      <c r="C304" s="5"/>
      <c r="D304" s="59"/>
      <c r="E304" s="60"/>
    </row>
    <row r="305" spans="1:1015 1029:2039 2053:3063 3077:4087 4101:5111 5125:6135 6149:7159 7173:8183 8197:9207 9221:10231 10245:11255 11269:12279 12293:13303 13317:14327 14341:15351 15365:16119" s="45" customFormat="1" ht="21.75" hidden="1" customHeight="1">
      <c r="A305" s="8" t="s">
        <v>261</v>
      </c>
      <c r="B305" s="44" t="s">
        <v>331</v>
      </c>
      <c r="C305" s="5"/>
      <c r="D305" s="59"/>
      <c r="E305" s="60"/>
    </row>
    <row r="306" spans="1:1015 1029:2039 2053:3063 3077:4087 4101:5111 5125:6135 6149:7159 7173:8183 8197:9207 9221:10231 10245:11255 11269:12279 12293:13303 13317:14327 14341:15351 15365:16119" s="45" customFormat="1" ht="21.75" hidden="1" customHeight="1">
      <c r="A306" s="8" t="s">
        <v>262</v>
      </c>
      <c r="B306" s="44" t="s">
        <v>327</v>
      </c>
      <c r="C306" s="5"/>
      <c r="D306" s="59"/>
      <c r="E306" s="60"/>
    </row>
    <row r="307" spans="1:1015 1029:2039 2053:3063 3077:4087 4101:5111 5125:6135 6149:7159 7173:8183 8197:9207 9221:10231 10245:11255 11269:12279 12293:13303 13317:14327 14341:15351 15365:16119" s="45" customFormat="1" ht="21.75" hidden="1" customHeight="1">
      <c r="A307" s="8" t="s">
        <v>263</v>
      </c>
      <c r="B307" s="44" t="s">
        <v>325</v>
      </c>
      <c r="C307" s="5"/>
      <c r="D307" s="59"/>
      <c r="E307" s="60"/>
    </row>
    <row r="308" spans="1:1015 1029:2039 2053:3063 3077:4087 4101:5111 5125:6135 6149:7159 7173:8183 8197:9207 9221:10231 10245:11255 11269:12279 12293:13303 13317:14327 14341:15351 15365:16119" s="45" customFormat="1" ht="21.75" hidden="1" customHeight="1">
      <c r="A308" s="8" t="s">
        <v>264</v>
      </c>
      <c r="B308" s="44" t="s">
        <v>331</v>
      </c>
      <c r="C308" s="5"/>
      <c r="D308" s="59"/>
      <c r="E308" s="60"/>
    </row>
    <row r="309" spans="1:1015 1029:2039 2053:3063 3077:4087 4101:5111 5125:6135 6149:7159 7173:8183 8197:9207 9221:10231 10245:11255 11269:12279 12293:13303 13317:14327 14341:15351 15365:16119" s="45" customFormat="1" ht="21.75" hidden="1" customHeight="1">
      <c r="A309" s="8" t="s">
        <v>265</v>
      </c>
      <c r="B309" s="44" t="s">
        <v>325</v>
      </c>
      <c r="C309" s="5"/>
      <c r="D309" s="59"/>
      <c r="E309" s="60"/>
    </row>
    <row r="310" spans="1:1015 1029:2039 2053:3063 3077:4087 4101:5111 5125:6135 6149:7159 7173:8183 8197:9207 9221:10231 10245:11255 11269:12279 12293:13303 13317:14327 14341:15351 15365:16119" s="45" customFormat="1" ht="20.25" customHeight="1">
      <c r="A310" s="29"/>
      <c r="B310" s="20">
        <v>0</v>
      </c>
      <c r="C310" s="20">
        <v>6788</v>
      </c>
      <c r="D310" s="85"/>
      <c r="E310" s="83">
        <f>SUBTOTAL(9,E4:E298)</f>
        <v>119289000</v>
      </c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T310" s="89"/>
      <c r="AW310" s="89"/>
      <c r="AZ310" s="89"/>
      <c r="BC310" s="89"/>
      <c r="BF310" s="89"/>
      <c r="BR310" s="89"/>
      <c r="BU310" s="89"/>
      <c r="BX310" s="89"/>
      <c r="CA310" s="89"/>
      <c r="CG310" s="89"/>
      <c r="CJ310" s="89"/>
      <c r="CP310" s="89"/>
      <c r="CS310" s="89"/>
      <c r="CV310" s="89"/>
      <c r="CY310" s="89"/>
      <c r="DE310" s="89"/>
      <c r="DH310" s="89"/>
      <c r="DN310" s="89"/>
      <c r="DP310" s="89"/>
      <c r="DQ310" s="89"/>
      <c r="DS310" s="89"/>
      <c r="DV310" s="89"/>
      <c r="DY310" s="89"/>
      <c r="EJ310" s="89"/>
      <c r="EL310" s="89"/>
      <c r="EX310" s="89"/>
      <c r="FA310" s="89"/>
      <c r="FI310" s="89"/>
      <c r="GC310" s="89"/>
      <c r="GE310" s="89"/>
      <c r="GF310" s="89"/>
      <c r="GG310" s="89"/>
      <c r="GH310" s="89"/>
      <c r="GI310" s="89"/>
      <c r="GJ310" s="89"/>
      <c r="HB310" s="89"/>
      <c r="HC310" s="89"/>
      <c r="HF310" s="89"/>
      <c r="HI310" s="89"/>
      <c r="HK310" s="89"/>
      <c r="HM310" s="89"/>
      <c r="HP310" s="89"/>
      <c r="HS310" s="89"/>
      <c r="HV310" s="89"/>
      <c r="IB310" s="89"/>
      <c r="IE310" s="89"/>
      <c r="IH310" s="89"/>
      <c r="IM310" s="89"/>
      <c r="JA310" s="89"/>
      <c r="JB310" s="89"/>
      <c r="JC310" s="89"/>
      <c r="JD310" s="89"/>
      <c r="JE310" s="89"/>
      <c r="JF310" s="89"/>
      <c r="JG310" s="89"/>
      <c r="JH310" s="89"/>
      <c r="JI310" s="89"/>
      <c r="JJ310" s="89"/>
      <c r="JK310" s="89"/>
      <c r="JL310" s="89"/>
      <c r="JM310" s="89"/>
      <c r="JN310" s="89"/>
      <c r="JO310" s="89"/>
      <c r="JP310" s="89"/>
      <c r="JQ310" s="89"/>
      <c r="JR310" s="89"/>
      <c r="JS310" s="89"/>
      <c r="JT310" s="89"/>
      <c r="JU310" s="89"/>
      <c r="JV310" s="89"/>
      <c r="JW310" s="89"/>
      <c r="JX310" s="89"/>
      <c r="JY310" s="89"/>
      <c r="JZ310" s="89"/>
      <c r="KA310" s="89"/>
      <c r="KB310" s="89"/>
      <c r="KC310" s="89"/>
      <c r="KD310" s="89"/>
      <c r="KE310" s="89"/>
      <c r="KF310" s="89"/>
      <c r="KG310" s="89"/>
      <c r="KH310" s="89"/>
      <c r="KI310" s="89"/>
      <c r="KJ310" s="89"/>
      <c r="KK310" s="89"/>
      <c r="KL310" s="89"/>
      <c r="KM310" s="89"/>
      <c r="KP310" s="89"/>
      <c r="KS310" s="89"/>
      <c r="KV310" s="89"/>
      <c r="KY310" s="89"/>
      <c r="LB310" s="89"/>
      <c r="LN310" s="89"/>
      <c r="LQ310" s="89"/>
      <c r="LT310" s="89"/>
      <c r="LW310" s="89"/>
      <c r="MC310" s="89"/>
      <c r="MF310" s="89"/>
      <c r="ML310" s="89"/>
      <c r="MO310" s="89"/>
      <c r="MR310" s="89"/>
      <c r="MU310" s="89"/>
      <c r="NA310" s="89"/>
      <c r="ND310" s="89"/>
      <c r="NJ310" s="89"/>
      <c r="NL310" s="89"/>
      <c r="NM310" s="89"/>
      <c r="NO310" s="89"/>
      <c r="NR310" s="89"/>
      <c r="NU310" s="89"/>
      <c r="OF310" s="89"/>
      <c r="OH310" s="89"/>
      <c r="OT310" s="89"/>
      <c r="OW310" s="89"/>
      <c r="PE310" s="89"/>
      <c r="PY310" s="89"/>
      <c r="QA310" s="89"/>
      <c r="QB310" s="89"/>
      <c r="QC310" s="89"/>
      <c r="QD310" s="89"/>
      <c r="QE310" s="89"/>
      <c r="QF310" s="89"/>
      <c r="QX310" s="89"/>
      <c r="QY310" s="89"/>
      <c r="RB310" s="89"/>
      <c r="RE310" s="89"/>
      <c r="RG310" s="89"/>
      <c r="RI310" s="89"/>
      <c r="RL310" s="89"/>
      <c r="RO310" s="89"/>
      <c r="RR310" s="89"/>
      <c r="RX310" s="89"/>
      <c r="SA310" s="89"/>
      <c r="SD310" s="89"/>
      <c r="SI310" s="89"/>
      <c r="SW310" s="89"/>
      <c r="SX310" s="89"/>
      <c r="SY310" s="89"/>
      <c r="SZ310" s="89"/>
      <c r="TA310" s="89"/>
      <c r="TB310" s="89"/>
      <c r="TC310" s="89"/>
      <c r="TD310" s="89"/>
      <c r="TE310" s="89"/>
      <c r="TF310" s="89"/>
      <c r="TG310" s="89"/>
      <c r="TH310" s="89"/>
      <c r="TI310" s="89"/>
      <c r="TJ310" s="89"/>
      <c r="TK310" s="89"/>
      <c r="TL310" s="89"/>
      <c r="TM310" s="89"/>
      <c r="TN310" s="89"/>
      <c r="TO310" s="89"/>
      <c r="TP310" s="89"/>
      <c r="TQ310" s="89"/>
      <c r="TR310" s="89"/>
      <c r="TS310" s="89"/>
      <c r="TT310" s="89"/>
      <c r="TU310" s="89"/>
      <c r="TV310" s="89"/>
      <c r="TW310" s="89"/>
      <c r="TX310" s="89"/>
      <c r="TY310" s="89"/>
      <c r="TZ310" s="89"/>
      <c r="UA310" s="89"/>
      <c r="UB310" s="89"/>
      <c r="UC310" s="89"/>
      <c r="UD310" s="89"/>
      <c r="UE310" s="89"/>
      <c r="UF310" s="89"/>
      <c r="UG310" s="89"/>
      <c r="UH310" s="89"/>
      <c r="UI310" s="89"/>
      <c r="UL310" s="89"/>
      <c r="UO310" s="89"/>
      <c r="UR310" s="89"/>
      <c r="UU310" s="89"/>
      <c r="UX310" s="89"/>
      <c r="VJ310" s="89"/>
      <c r="VM310" s="89"/>
      <c r="VP310" s="89"/>
      <c r="VS310" s="89"/>
      <c r="VY310" s="89"/>
      <c r="WB310" s="89"/>
      <c r="WH310" s="89"/>
      <c r="WK310" s="89"/>
      <c r="WN310" s="89"/>
      <c r="WQ310" s="89"/>
      <c r="WW310" s="89"/>
      <c r="WZ310" s="89"/>
      <c r="XF310" s="89"/>
      <c r="XH310" s="89"/>
      <c r="XI310" s="89"/>
      <c r="XK310" s="89"/>
      <c r="XN310" s="89"/>
      <c r="XQ310" s="89"/>
      <c r="YB310" s="89"/>
      <c r="YD310" s="89"/>
      <c r="YP310" s="89"/>
      <c r="YS310" s="89"/>
      <c r="ZA310" s="89"/>
      <c r="ZU310" s="89"/>
      <c r="ZW310" s="89"/>
      <c r="ZX310" s="89"/>
      <c r="ZY310" s="89"/>
      <c r="ZZ310" s="89"/>
      <c r="AAA310" s="89"/>
      <c r="AAB310" s="89"/>
      <c r="AAT310" s="89"/>
      <c r="AAU310" s="89"/>
      <c r="AAX310" s="89"/>
      <c r="ABA310" s="89"/>
      <c r="ABC310" s="89"/>
      <c r="ABE310" s="89"/>
      <c r="ABH310" s="89"/>
      <c r="ABK310" s="89"/>
      <c r="ABN310" s="89"/>
      <c r="ABT310" s="89"/>
      <c r="ABW310" s="89"/>
      <c r="ABZ310" s="89"/>
      <c r="ACE310" s="89"/>
      <c r="ACS310" s="89"/>
      <c r="ACT310" s="89"/>
      <c r="ACU310" s="89"/>
      <c r="ACV310" s="89"/>
      <c r="ACW310" s="89"/>
      <c r="ACX310" s="89"/>
      <c r="ACY310" s="89"/>
      <c r="ACZ310" s="89"/>
      <c r="ADA310" s="89"/>
      <c r="ADB310" s="89"/>
      <c r="ADC310" s="89"/>
      <c r="ADD310" s="89"/>
      <c r="ADE310" s="89"/>
      <c r="ADF310" s="89"/>
      <c r="ADG310" s="89"/>
      <c r="ADH310" s="89"/>
      <c r="ADI310" s="89"/>
      <c r="ADJ310" s="89"/>
      <c r="ADK310" s="89"/>
      <c r="ADL310" s="89"/>
      <c r="ADM310" s="89"/>
      <c r="ADN310" s="89"/>
      <c r="ADO310" s="89"/>
      <c r="ADP310" s="89"/>
      <c r="ADQ310" s="89"/>
      <c r="ADR310" s="89"/>
      <c r="ADS310" s="89"/>
      <c r="ADT310" s="89"/>
      <c r="ADU310" s="89"/>
      <c r="ADV310" s="89"/>
      <c r="ADW310" s="89"/>
      <c r="ADX310" s="89"/>
      <c r="ADY310" s="89"/>
      <c r="ADZ310" s="89"/>
      <c r="AEA310" s="89"/>
      <c r="AEB310" s="89"/>
      <c r="AEC310" s="89"/>
      <c r="AED310" s="89"/>
      <c r="AEE310" s="89"/>
      <c r="AEH310" s="89"/>
      <c r="AEK310" s="89"/>
      <c r="AEN310" s="89"/>
      <c r="AEQ310" s="89"/>
      <c r="AET310" s="89"/>
      <c r="AFF310" s="89"/>
      <c r="AFI310" s="89"/>
      <c r="AFL310" s="89"/>
      <c r="AFO310" s="89"/>
      <c r="AFU310" s="89"/>
      <c r="AFX310" s="89"/>
      <c r="AGD310" s="89"/>
      <c r="AGG310" s="89"/>
      <c r="AGJ310" s="89"/>
      <c r="AGM310" s="89"/>
      <c r="AGS310" s="89"/>
      <c r="AGV310" s="89"/>
      <c r="AHB310" s="89"/>
      <c r="AHD310" s="89"/>
      <c r="AHE310" s="89"/>
      <c r="AHG310" s="89"/>
      <c r="AHJ310" s="89"/>
      <c r="AHM310" s="89"/>
      <c r="AHX310" s="89"/>
      <c r="AHZ310" s="89"/>
      <c r="AIL310" s="89"/>
      <c r="AIO310" s="89"/>
      <c r="AIW310" s="89"/>
      <c r="AJQ310" s="89"/>
      <c r="AJS310" s="89"/>
      <c r="AJT310" s="89"/>
      <c r="AJU310" s="89"/>
      <c r="AJV310" s="89"/>
      <c r="AJW310" s="89"/>
      <c r="AJX310" s="89"/>
      <c r="AKP310" s="89"/>
      <c r="AKQ310" s="89"/>
      <c r="AKT310" s="89"/>
      <c r="AKW310" s="89"/>
      <c r="AKY310" s="89"/>
      <c r="ALA310" s="89"/>
      <c r="ALD310" s="89"/>
      <c r="ALG310" s="89"/>
      <c r="ALJ310" s="89"/>
      <c r="ALP310" s="89"/>
      <c r="ALS310" s="89"/>
      <c r="ALV310" s="89"/>
      <c r="AMA310" s="89"/>
      <c r="AMO310" s="89"/>
      <c r="AMP310" s="89"/>
      <c r="AMQ310" s="89"/>
      <c r="AMR310" s="89"/>
      <c r="AMS310" s="89"/>
      <c r="AMT310" s="89"/>
      <c r="AMU310" s="89"/>
      <c r="AMV310" s="89"/>
      <c r="AMW310" s="89"/>
      <c r="AMX310" s="89"/>
      <c r="AMY310" s="89"/>
      <c r="AMZ310" s="89"/>
      <c r="ANA310" s="89"/>
      <c r="ANB310" s="89"/>
      <c r="ANC310" s="89"/>
      <c r="AND310" s="89"/>
      <c r="ANE310" s="89"/>
      <c r="ANF310" s="89"/>
      <c r="ANG310" s="89"/>
      <c r="ANH310" s="89"/>
      <c r="ANI310" s="89"/>
      <c r="ANJ310" s="89"/>
      <c r="ANK310" s="89"/>
      <c r="ANL310" s="89"/>
      <c r="ANM310" s="89"/>
      <c r="ANN310" s="89"/>
      <c r="ANO310" s="89"/>
      <c r="ANP310" s="89"/>
      <c r="ANQ310" s="89"/>
      <c r="ANR310" s="89"/>
      <c r="ANS310" s="89"/>
      <c r="ANT310" s="89"/>
      <c r="ANU310" s="89"/>
      <c r="ANV310" s="89"/>
      <c r="ANW310" s="89"/>
      <c r="ANX310" s="89"/>
      <c r="ANY310" s="89"/>
      <c r="ANZ310" s="89"/>
      <c r="AOA310" s="89"/>
      <c r="AOD310" s="89"/>
      <c r="AOG310" s="89"/>
      <c r="AOJ310" s="89"/>
      <c r="AOM310" s="89"/>
      <c r="AOP310" s="89"/>
      <c r="APB310" s="89"/>
      <c r="APE310" s="89"/>
      <c r="APH310" s="89"/>
      <c r="APK310" s="89"/>
      <c r="APQ310" s="89"/>
      <c r="APT310" s="89"/>
      <c r="APZ310" s="89"/>
      <c r="AQC310" s="89"/>
      <c r="AQF310" s="89"/>
      <c r="AQI310" s="89"/>
      <c r="AQO310" s="89"/>
      <c r="AQR310" s="89"/>
      <c r="AQX310" s="89"/>
      <c r="AQZ310" s="89"/>
      <c r="ARA310" s="89"/>
      <c r="ARC310" s="89"/>
      <c r="ARF310" s="89"/>
      <c r="ARI310" s="89"/>
      <c r="ART310" s="89"/>
      <c r="ARV310" s="89"/>
      <c r="ASH310" s="89"/>
      <c r="ASK310" s="89"/>
      <c r="ASS310" s="89"/>
      <c r="ATM310" s="89"/>
      <c r="ATO310" s="89"/>
      <c r="ATP310" s="89"/>
      <c r="ATQ310" s="89"/>
      <c r="ATR310" s="89"/>
      <c r="ATS310" s="89"/>
      <c r="ATT310" s="89"/>
      <c r="AUL310" s="89"/>
      <c r="AUM310" s="89"/>
      <c r="AUP310" s="89"/>
      <c r="AUS310" s="89"/>
      <c r="AUU310" s="89"/>
      <c r="AUW310" s="89"/>
      <c r="AUZ310" s="89"/>
      <c r="AVC310" s="89"/>
      <c r="AVF310" s="89"/>
      <c r="AVL310" s="89"/>
      <c r="AVO310" s="89"/>
      <c r="AVR310" s="89"/>
      <c r="AVW310" s="89"/>
      <c r="AWK310" s="89"/>
      <c r="AWL310" s="89"/>
      <c r="AWM310" s="89"/>
      <c r="AWN310" s="89"/>
      <c r="AWO310" s="89"/>
      <c r="AWP310" s="89"/>
      <c r="AWQ310" s="89"/>
      <c r="AWR310" s="89"/>
      <c r="AWS310" s="89"/>
      <c r="AWT310" s="89"/>
      <c r="AWU310" s="89"/>
      <c r="AWV310" s="89"/>
      <c r="AWW310" s="89"/>
      <c r="AWX310" s="89"/>
      <c r="AWY310" s="89"/>
      <c r="AWZ310" s="89"/>
      <c r="AXA310" s="89"/>
      <c r="AXB310" s="89"/>
      <c r="AXC310" s="89"/>
      <c r="AXD310" s="89"/>
      <c r="AXE310" s="89"/>
      <c r="AXF310" s="89"/>
      <c r="AXG310" s="89"/>
      <c r="AXH310" s="89"/>
      <c r="AXI310" s="89"/>
      <c r="AXJ310" s="89"/>
      <c r="AXK310" s="89"/>
      <c r="AXL310" s="89"/>
      <c r="AXM310" s="89"/>
      <c r="AXN310" s="89"/>
      <c r="AXO310" s="89"/>
      <c r="AXP310" s="89"/>
      <c r="AXQ310" s="89"/>
      <c r="AXR310" s="89"/>
      <c r="AXS310" s="89"/>
      <c r="AXT310" s="89"/>
      <c r="AXU310" s="89"/>
      <c r="AXV310" s="89"/>
      <c r="AXW310" s="89"/>
      <c r="AXZ310" s="89"/>
      <c r="AYC310" s="89"/>
      <c r="AYF310" s="89"/>
      <c r="AYI310" s="89"/>
      <c r="AYL310" s="89"/>
      <c r="AYX310" s="89"/>
      <c r="AZA310" s="89"/>
      <c r="AZD310" s="89"/>
      <c r="AZG310" s="89"/>
      <c r="AZM310" s="89"/>
      <c r="AZP310" s="89"/>
      <c r="AZV310" s="89"/>
      <c r="AZY310" s="89"/>
      <c r="BAB310" s="89"/>
      <c r="BAE310" s="89"/>
      <c r="BAK310" s="89"/>
      <c r="BAN310" s="89"/>
      <c r="BAT310" s="89"/>
      <c r="BAV310" s="89"/>
      <c r="BAW310" s="89"/>
      <c r="BAY310" s="89"/>
      <c r="BBB310" s="89"/>
      <c r="BBE310" s="89"/>
      <c r="BBP310" s="89"/>
      <c r="BBR310" s="89"/>
      <c r="BCD310" s="89"/>
      <c r="BCG310" s="89"/>
      <c r="BCO310" s="89"/>
      <c r="BDI310" s="89"/>
      <c r="BDK310" s="89"/>
      <c r="BDL310" s="89"/>
      <c r="BDM310" s="89"/>
      <c r="BDN310" s="89"/>
      <c r="BDO310" s="89"/>
      <c r="BDP310" s="89"/>
      <c r="BEH310" s="89"/>
      <c r="BEI310" s="89"/>
      <c r="BEL310" s="89"/>
      <c r="BEO310" s="89"/>
      <c r="BEQ310" s="89"/>
      <c r="BES310" s="89"/>
      <c r="BEV310" s="89"/>
      <c r="BEY310" s="89"/>
      <c r="BFB310" s="89"/>
      <c r="BFH310" s="89"/>
      <c r="BFK310" s="89"/>
      <c r="BFN310" s="89"/>
      <c r="BFS310" s="89"/>
      <c r="BGG310" s="89"/>
      <c r="BGH310" s="89"/>
      <c r="BGI310" s="89"/>
      <c r="BGJ310" s="89"/>
      <c r="BGK310" s="89"/>
      <c r="BGL310" s="89"/>
      <c r="BGM310" s="89"/>
      <c r="BGN310" s="89"/>
      <c r="BGO310" s="89"/>
      <c r="BGP310" s="89"/>
      <c r="BGQ310" s="89"/>
      <c r="BGR310" s="89"/>
      <c r="BGS310" s="89"/>
      <c r="BGT310" s="89"/>
      <c r="BGU310" s="89"/>
      <c r="BGV310" s="89"/>
      <c r="BGW310" s="89"/>
      <c r="BGX310" s="89"/>
      <c r="BGY310" s="89"/>
      <c r="BGZ310" s="89"/>
      <c r="BHA310" s="89"/>
      <c r="BHB310" s="89"/>
      <c r="BHC310" s="89"/>
      <c r="BHD310" s="89"/>
      <c r="BHE310" s="89"/>
      <c r="BHF310" s="89"/>
      <c r="BHG310" s="89"/>
      <c r="BHH310" s="89"/>
      <c r="BHI310" s="89"/>
      <c r="BHJ310" s="89"/>
      <c r="BHK310" s="89"/>
      <c r="BHL310" s="89"/>
      <c r="BHM310" s="89"/>
      <c r="BHN310" s="89"/>
      <c r="BHO310" s="89"/>
      <c r="BHP310" s="89"/>
      <c r="BHQ310" s="89"/>
      <c r="BHR310" s="89"/>
      <c r="BHS310" s="89"/>
      <c r="BHV310" s="89"/>
      <c r="BHY310" s="89"/>
      <c r="BIB310" s="89"/>
      <c r="BIE310" s="89"/>
      <c r="BIH310" s="89"/>
      <c r="BIT310" s="89"/>
      <c r="BIW310" s="89"/>
      <c r="BIZ310" s="89"/>
      <c r="BJC310" s="89"/>
      <c r="BJI310" s="89"/>
      <c r="BJL310" s="89"/>
      <c r="BJR310" s="89"/>
      <c r="BJU310" s="89"/>
      <c r="BJX310" s="89"/>
      <c r="BKA310" s="89"/>
      <c r="BKG310" s="89"/>
      <c r="BKJ310" s="89"/>
      <c r="BKP310" s="89"/>
      <c r="BKR310" s="89"/>
      <c r="BKS310" s="89"/>
      <c r="BKU310" s="89"/>
      <c r="BKX310" s="89"/>
      <c r="BLA310" s="89"/>
      <c r="BLL310" s="89"/>
      <c r="BLN310" s="89"/>
      <c r="BLZ310" s="89"/>
      <c r="BMC310" s="89"/>
      <c r="BMK310" s="89"/>
      <c r="BNE310" s="89"/>
      <c r="BNG310" s="89"/>
      <c r="BNH310" s="89"/>
      <c r="BNI310" s="89"/>
      <c r="BNJ310" s="89"/>
      <c r="BNK310" s="89"/>
      <c r="BNL310" s="89"/>
      <c r="BOD310" s="89"/>
      <c r="BOE310" s="89"/>
      <c r="BOH310" s="89"/>
      <c r="BOK310" s="89"/>
      <c r="BOM310" s="89"/>
      <c r="BOO310" s="89"/>
      <c r="BOR310" s="89"/>
      <c r="BOU310" s="89"/>
      <c r="BOX310" s="89"/>
      <c r="BPD310" s="89"/>
      <c r="BPG310" s="89"/>
      <c r="BPJ310" s="89"/>
      <c r="BPO310" s="89"/>
      <c r="BQC310" s="89"/>
      <c r="BQD310" s="89"/>
      <c r="BQE310" s="89"/>
      <c r="BQF310" s="89"/>
      <c r="BQG310" s="89"/>
      <c r="BQH310" s="89"/>
      <c r="BQI310" s="89"/>
      <c r="BQJ310" s="89"/>
      <c r="BQK310" s="89"/>
      <c r="BQL310" s="89"/>
      <c r="BQM310" s="89"/>
      <c r="BQN310" s="89"/>
      <c r="BQO310" s="89"/>
      <c r="BQP310" s="89"/>
      <c r="BQQ310" s="89"/>
      <c r="BQR310" s="89"/>
      <c r="BQS310" s="89"/>
      <c r="BQT310" s="89"/>
      <c r="BQU310" s="89"/>
      <c r="BQV310" s="89"/>
      <c r="BQW310" s="89"/>
      <c r="BQX310" s="89"/>
      <c r="BQY310" s="89"/>
      <c r="BQZ310" s="89"/>
      <c r="BRA310" s="89"/>
      <c r="BRB310" s="89"/>
      <c r="BRC310" s="89"/>
      <c r="BRD310" s="89"/>
      <c r="BRE310" s="89"/>
      <c r="BRF310" s="89"/>
      <c r="BRG310" s="89"/>
      <c r="BRH310" s="89"/>
      <c r="BRI310" s="89"/>
      <c r="BRJ310" s="89"/>
      <c r="BRK310" s="89"/>
      <c r="BRL310" s="89"/>
      <c r="BRM310" s="89"/>
      <c r="BRN310" s="89"/>
      <c r="BRO310" s="89"/>
      <c r="BRR310" s="89"/>
      <c r="BRU310" s="89"/>
      <c r="BRX310" s="89"/>
      <c r="BSA310" s="89"/>
      <c r="BSD310" s="89"/>
      <c r="BSP310" s="89"/>
      <c r="BSS310" s="89"/>
      <c r="BSV310" s="89"/>
      <c r="BSY310" s="89"/>
      <c r="BTE310" s="89"/>
      <c r="BTH310" s="89"/>
      <c r="BTN310" s="89"/>
      <c r="BTQ310" s="89"/>
      <c r="BTT310" s="89"/>
      <c r="BTW310" s="89"/>
      <c r="BUC310" s="89"/>
      <c r="BUF310" s="89"/>
      <c r="BUL310" s="89"/>
      <c r="BUN310" s="89"/>
      <c r="BUO310" s="89"/>
      <c r="BUQ310" s="89"/>
      <c r="BUT310" s="89"/>
      <c r="BUW310" s="89"/>
      <c r="BVH310" s="89"/>
      <c r="BVJ310" s="89"/>
      <c r="BVV310" s="89"/>
      <c r="BVY310" s="89"/>
      <c r="BWG310" s="89"/>
      <c r="BXA310" s="89"/>
      <c r="BXC310" s="89"/>
      <c r="BXD310" s="89"/>
      <c r="BXE310" s="89"/>
      <c r="BXF310" s="89"/>
      <c r="BXG310" s="89"/>
      <c r="BXH310" s="89"/>
      <c r="BXZ310" s="89"/>
      <c r="BYA310" s="89"/>
      <c r="BYD310" s="89"/>
      <c r="BYG310" s="89"/>
      <c r="BYI310" s="89"/>
      <c r="BYK310" s="89"/>
      <c r="BYN310" s="89"/>
      <c r="BYQ310" s="89"/>
      <c r="BYT310" s="89"/>
      <c r="BYZ310" s="89"/>
      <c r="BZC310" s="89"/>
      <c r="BZF310" s="89"/>
      <c r="BZK310" s="89"/>
      <c r="BZY310" s="89"/>
      <c r="BZZ310" s="89"/>
      <c r="CAA310" s="89"/>
      <c r="CAB310" s="89"/>
      <c r="CAC310" s="89"/>
      <c r="CAD310" s="89"/>
      <c r="CAE310" s="89"/>
      <c r="CAF310" s="89"/>
      <c r="CAG310" s="89"/>
      <c r="CAH310" s="89"/>
      <c r="CAI310" s="89"/>
      <c r="CAJ310" s="89"/>
      <c r="CAK310" s="89"/>
      <c r="CAL310" s="89"/>
      <c r="CAM310" s="89"/>
      <c r="CAN310" s="89"/>
      <c r="CAO310" s="89"/>
      <c r="CAP310" s="89"/>
      <c r="CAQ310" s="89"/>
      <c r="CAR310" s="89"/>
      <c r="CAS310" s="89"/>
      <c r="CAT310" s="89"/>
      <c r="CAU310" s="89"/>
      <c r="CAV310" s="89"/>
      <c r="CAW310" s="89"/>
      <c r="CAX310" s="89"/>
      <c r="CAY310" s="89"/>
      <c r="CAZ310" s="89"/>
      <c r="CBA310" s="89"/>
      <c r="CBB310" s="89"/>
      <c r="CBC310" s="89"/>
      <c r="CBD310" s="89"/>
      <c r="CBE310" s="89"/>
      <c r="CBF310" s="89"/>
      <c r="CBG310" s="89"/>
      <c r="CBH310" s="89"/>
      <c r="CBI310" s="89"/>
      <c r="CBJ310" s="89"/>
      <c r="CBK310" s="89"/>
      <c r="CBN310" s="89"/>
      <c r="CBQ310" s="89"/>
      <c r="CBT310" s="89"/>
      <c r="CBW310" s="89"/>
      <c r="CBZ310" s="89"/>
      <c r="CCL310" s="89"/>
      <c r="CCO310" s="89"/>
      <c r="CCR310" s="89"/>
      <c r="CCU310" s="89"/>
      <c r="CDA310" s="89"/>
      <c r="CDD310" s="89"/>
      <c r="CDJ310" s="89"/>
      <c r="CDM310" s="89"/>
      <c r="CDP310" s="89"/>
      <c r="CDS310" s="89"/>
      <c r="CDY310" s="89"/>
      <c r="CEB310" s="89"/>
      <c r="CEH310" s="89"/>
      <c r="CEJ310" s="89"/>
      <c r="CEK310" s="89"/>
      <c r="CEM310" s="89"/>
      <c r="CEP310" s="89"/>
      <c r="CES310" s="89"/>
      <c r="CFD310" s="89"/>
      <c r="CFF310" s="89"/>
      <c r="CFR310" s="89"/>
      <c r="CFU310" s="89"/>
      <c r="CGC310" s="89"/>
      <c r="CGW310" s="89"/>
      <c r="CGY310" s="89"/>
      <c r="CGZ310" s="89"/>
      <c r="CHA310" s="89"/>
      <c r="CHB310" s="89"/>
      <c r="CHC310" s="89"/>
      <c r="CHD310" s="89"/>
      <c r="CHV310" s="89"/>
      <c r="CHW310" s="89"/>
      <c r="CHZ310" s="89"/>
      <c r="CIC310" s="89"/>
      <c r="CIE310" s="89"/>
      <c r="CIG310" s="89"/>
      <c r="CIJ310" s="89"/>
      <c r="CIM310" s="89"/>
      <c r="CIP310" s="89"/>
      <c r="CIV310" s="89"/>
      <c r="CIY310" s="89"/>
      <c r="CJB310" s="89"/>
      <c r="CJG310" s="89"/>
      <c r="CJU310" s="89"/>
      <c r="CJV310" s="89"/>
      <c r="CJW310" s="89"/>
      <c r="CJX310" s="89"/>
      <c r="CJY310" s="89"/>
      <c r="CJZ310" s="89"/>
      <c r="CKA310" s="89"/>
      <c r="CKB310" s="89"/>
      <c r="CKC310" s="89"/>
      <c r="CKD310" s="89"/>
      <c r="CKE310" s="89"/>
      <c r="CKF310" s="89"/>
      <c r="CKG310" s="89"/>
      <c r="CKH310" s="89"/>
      <c r="CKI310" s="89"/>
      <c r="CKJ310" s="89"/>
      <c r="CKK310" s="89"/>
      <c r="CKL310" s="89"/>
      <c r="CKM310" s="89"/>
      <c r="CKN310" s="89"/>
      <c r="CKO310" s="89"/>
      <c r="CKP310" s="89"/>
      <c r="CKQ310" s="89"/>
      <c r="CKR310" s="89"/>
      <c r="CKS310" s="89"/>
      <c r="CKT310" s="89"/>
      <c r="CKU310" s="89"/>
      <c r="CKV310" s="89"/>
      <c r="CKW310" s="89"/>
      <c r="CKX310" s="89"/>
      <c r="CKY310" s="89"/>
      <c r="CKZ310" s="89"/>
      <c r="CLA310" s="89"/>
      <c r="CLB310" s="89"/>
      <c r="CLC310" s="89"/>
      <c r="CLD310" s="89"/>
      <c r="CLE310" s="89"/>
      <c r="CLF310" s="89"/>
      <c r="CLG310" s="89"/>
      <c r="CLJ310" s="89"/>
      <c r="CLM310" s="89"/>
      <c r="CLP310" s="89"/>
      <c r="CLS310" s="89"/>
      <c r="CLV310" s="89"/>
      <c r="CMH310" s="89"/>
      <c r="CMK310" s="89"/>
      <c r="CMN310" s="89"/>
      <c r="CMQ310" s="89"/>
      <c r="CMW310" s="89"/>
      <c r="CMZ310" s="89"/>
      <c r="CNF310" s="89"/>
      <c r="CNI310" s="89"/>
      <c r="CNL310" s="89"/>
      <c r="CNO310" s="89"/>
      <c r="CNU310" s="89"/>
      <c r="CNX310" s="89"/>
      <c r="COD310" s="89"/>
      <c r="COF310" s="89"/>
      <c r="COG310" s="89"/>
      <c r="COI310" s="89"/>
      <c r="COL310" s="89"/>
      <c r="COO310" s="89"/>
      <c r="COZ310" s="89"/>
      <c r="CPB310" s="89"/>
      <c r="CPN310" s="89"/>
      <c r="CPQ310" s="89"/>
      <c r="CPY310" s="89"/>
      <c r="CQS310" s="89"/>
      <c r="CQU310" s="89"/>
      <c r="CQV310" s="89"/>
      <c r="CQW310" s="89"/>
      <c r="CQX310" s="89"/>
      <c r="CQY310" s="89"/>
      <c r="CQZ310" s="89"/>
      <c r="CRR310" s="89"/>
      <c r="CRS310" s="89"/>
      <c r="CRV310" s="89"/>
      <c r="CRY310" s="89"/>
      <c r="CSA310" s="89"/>
      <c r="CSC310" s="89"/>
      <c r="CSF310" s="89"/>
      <c r="CSI310" s="89"/>
      <c r="CSL310" s="89"/>
      <c r="CSR310" s="89"/>
      <c r="CSU310" s="89"/>
      <c r="CSX310" s="89"/>
      <c r="CTC310" s="89"/>
      <c r="CTQ310" s="89"/>
      <c r="CTR310" s="89"/>
      <c r="CTS310" s="89"/>
      <c r="CTT310" s="89"/>
      <c r="CTU310" s="89"/>
      <c r="CTV310" s="89"/>
      <c r="CTW310" s="89"/>
      <c r="CTX310" s="89"/>
      <c r="CTY310" s="89"/>
      <c r="CTZ310" s="89"/>
      <c r="CUA310" s="89"/>
      <c r="CUB310" s="89"/>
      <c r="CUC310" s="89"/>
      <c r="CUD310" s="89"/>
      <c r="CUE310" s="89"/>
      <c r="CUF310" s="89"/>
      <c r="CUG310" s="89"/>
      <c r="CUH310" s="89"/>
      <c r="CUI310" s="89"/>
      <c r="CUJ310" s="89"/>
      <c r="CUK310" s="89"/>
      <c r="CUL310" s="89"/>
      <c r="CUM310" s="89"/>
      <c r="CUN310" s="89"/>
      <c r="CUO310" s="89"/>
      <c r="CUP310" s="89"/>
      <c r="CUQ310" s="89"/>
      <c r="CUR310" s="89"/>
      <c r="CUS310" s="89"/>
      <c r="CUT310" s="89"/>
      <c r="CUU310" s="89"/>
      <c r="CUV310" s="89"/>
      <c r="CUW310" s="89"/>
      <c r="CUX310" s="89"/>
      <c r="CUY310" s="89"/>
      <c r="CUZ310" s="89"/>
      <c r="CVA310" s="89"/>
      <c r="CVB310" s="89"/>
      <c r="CVC310" s="89"/>
      <c r="CVF310" s="89"/>
      <c r="CVI310" s="89"/>
      <c r="CVL310" s="89"/>
      <c r="CVO310" s="89"/>
      <c r="CVR310" s="89"/>
      <c r="CWD310" s="89"/>
      <c r="CWG310" s="89"/>
      <c r="CWJ310" s="89"/>
      <c r="CWM310" s="89"/>
      <c r="CWS310" s="89"/>
      <c r="CWV310" s="89"/>
      <c r="CXB310" s="89"/>
      <c r="CXE310" s="89"/>
      <c r="CXH310" s="89"/>
      <c r="CXK310" s="89"/>
      <c r="CXQ310" s="89"/>
      <c r="CXT310" s="89"/>
      <c r="CXZ310" s="89"/>
      <c r="CYB310" s="89"/>
      <c r="CYC310" s="89"/>
      <c r="CYE310" s="89"/>
      <c r="CYH310" s="89"/>
      <c r="CYK310" s="89"/>
      <c r="CYV310" s="89"/>
      <c r="CYX310" s="89"/>
      <c r="CZJ310" s="89"/>
      <c r="CZM310" s="89"/>
      <c r="CZU310" s="89"/>
      <c r="DAO310" s="89"/>
      <c r="DAQ310" s="89"/>
      <c r="DAR310" s="89"/>
      <c r="DAS310" s="89"/>
      <c r="DAT310" s="89"/>
      <c r="DAU310" s="89"/>
      <c r="DAV310" s="89"/>
      <c r="DBN310" s="89"/>
      <c r="DBO310" s="89"/>
      <c r="DBR310" s="89"/>
      <c r="DBU310" s="89"/>
      <c r="DBW310" s="89"/>
      <c r="DBY310" s="89"/>
      <c r="DCB310" s="89"/>
      <c r="DCE310" s="89"/>
      <c r="DCH310" s="89"/>
      <c r="DCN310" s="89"/>
      <c r="DCQ310" s="89"/>
      <c r="DCT310" s="89"/>
      <c r="DCY310" s="89"/>
      <c r="DDM310" s="89"/>
      <c r="DDN310" s="89"/>
      <c r="DDO310" s="89"/>
      <c r="DDP310" s="89"/>
      <c r="DDQ310" s="89"/>
      <c r="DDR310" s="89"/>
      <c r="DDS310" s="89"/>
      <c r="DDT310" s="89"/>
      <c r="DDU310" s="89"/>
      <c r="DDV310" s="89"/>
      <c r="DDW310" s="89"/>
      <c r="DDX310" s="89"/>
      <c r="DDY310" s="89"/>
      <c r="DDZ310" s="89"/>
      <c r="DEA310" s="89"/>
      <c r="DEB310" s="89"/>
      <c r="DEC310" s="89"/>
      <c r="DED310" s="89"/>
      <c r="DEE310" s="89"/>
      <c r="DEF310" s="89"/>
      <c r="DEG310" s="89"/>
      <c r="DEH310" s="89"/>
      <c r="DEI310" s="89"/>
      <c r="DEJ310" s="89"/>
      <c r="DEK310" s="89"/>
      <c r="DEL310" s="89"/>
      <c r="DEM310" s="89"/>
      <c r="DEN310" s="89"/>
      <c r="DEO310" s="89"/>
      <c r="DEP310" s="89"/>
      <c r="DEQ310" s="89"/>
      <c r="DER310" s="89"/>
      <c r="DES310" s="89"/>
      <c r="DET310" s="89"/>
      <c r="DEU310" s="89"/>
      <c r="DEV310" s="89"/>
      <c r="DEW310" s="89"/>
      <c r="DEX310" s="89"/>
      <c r="DEY310" s="89"/>
      <c r="DFB310" s="89"/>
      <c r="DFE310" s="89"/>
      <c r="DFH310" s="89"/>
      <c r="DFK310" s="89"/>
      <c r="DFN310" s="89"/>
      <c r="DFZ310" s="89"/>
      <c r="DGC310" s="89"/>
      <c r="DGF310" s="89"/>
      <c r="DGI310" s="89"/>
      <c r="DGO310" s="89"/>
      <c r="DGR310" s="89"/>
      <c r="DGX310" s="89"/>
      <c r="DHA310" s="89"/>
      <c r="DHD310" s="89"/>
      <c r="DHG310" s="89"/>
      <c r="DHM310" s="89"/>
      <c r="DHP310" s="89"/>
      <c r="DHV310" s="89"/>
      <c r="DHX310" s="89"/>
      <c r="DHY310" s="89"/>
      <c r="DIA310" s="89"/>
      <c r="DID310" s="89"/>
      <c r="DIG310" s="89"/>
      <c r="DIR310" s="89"/>
      <c r="DIT310" s="89"/>
      <c r="DJF310" s="89"/>
      <c r="DJI310" s="89"/>
      <c r="DJQ310" s="89"/>
      <c r="DKK310" s="89"/>
      <c r="DKM310" s="89"/>
      <c r="DKN310" s="89"/>
      <c r="DKO310" s="89"/>
      <c r="DKP310" s="89"/>
      <c r="DKQ310" s="89"/>
      <c r="DKR310" s="89"/>
      <c r="DLJ310" s="89"/>
      <c r="DLK310" s="89"/>
      <c r="DLN310" s="89"/>
      <c r="DLQ310" s="89"/>
      <c r="DLS310" s="89"/>
      <c r="DLU310" s="89"/>
      <c r="DLX310" s="89"/>
      <c r="DMA310" s="89"/>
      <c r="DMD310" s="89"/>
      <c r="DMJ310" s="89"/>
      <c r="DMM310" s="89"/>
      <c r="DMP310" s="89"/>
      <c r="DMU310" s="89"/>
      <c r="DNI310" s="89"/>
      <c r="DNJ310" s="89"/>
      <c r="DNK310" s="89"/>
      <c r="DNL310" s="89"/>
      <c r="DNM310" s="89"/>
      <c r="DNN310" s="89"/>
      <c r="DNO310" s="89"/>
      <c r="DNP310" s="89"/>
      <c r="DNQ310" s="89"/>
      <c r="DNR310" s="89"/>
      <c r="DNS310" s="89"/>
      <c r="DNT310" s="89"/>
      <c r="DNU310" s="89"/>
      <c r="DNV310" s="89"/>
      <c r="DNW310" s="89"/>
      <c r="DNX310" s="89"/>
      <c r="DNY310" s="89"/>
      <c r="DNZ310" s="89"/>
      <c r="DOA310" s="89"/>
      <c r="DOB310" s="89"/>
      <c r="DOC310" s="89"/>
      <c r="DOD310" s="89"/>
      <c r="DOE310" s="89"/>
      <c r="DOF310" s="89"/>
      <c r="DOG310" s="89"/>
      <c r="DOH310" s="89"/>
      <c r="DOI310" s="89"/>
      <c r="DOJ310" s="89"/>
      <c r="DOK310" s="89"/>
      <c r="DOL310" s="89"/>
      <c r="DOM310" s="89"/>
      <c r="DON310" s="89"/>
      <c r="DOO310" s="89"/>
      <c r="DOP310" s="89"/>
      <c r="DOQ310" s="89"/>
      <c r="DOR310" s="89"/>
      <c r="DOS310" s="89"/>
      <c r="DOT310" s="89"/>
      <c r="DOU310" s="89"/>
      <c r="DOX310" s="89"/>
      <c r="DPA310" s="89"/>
      <c r="DPD310" s="89"/>
      <c r="DPG310" s="89"/>
      <c r="DPJ310" s="89"/>
      <c r="DPV310" s="89"/>
      <c r="DPY310" s="89"/>
      <c r="DQB310" s="89"/>
      <c r="DQE310" s="89"/>
      <c r="DQK310" s="89"/>
      <c r="DQN310" s="89"/>
      <c r="DQT310" s="89"/>
      <c r="DQW310" s="89"/>
      <c r="DQZ310" s="89"/>
      <c r="DRC310" s="89"/>
      <c r="DRI310" s="89"/>
      <c r="DRL310" s="89"/>
      <c r="DRR310" s="89"/>
      <c r="DRT310" s="89"/>
      <c r="DRU310" s="89"/>
      <c r="DRW310" s="89"/>
      <c r="DRZ310" s="89"/>
      <c r="DSC310" s="89"/>
      <c r="DSN310" s="89"/>
      <c r="DSP310" s="89"/>
      <c r="DTB310" s="89"/>
      <c r="DTE310" s="89"/>
      <c r="DTM310" s="89"/>
      <c r="DUG310" s="89"/>
      <c r="DUI310" s="89"/>
      <c r="DUJ310" s="89"/>
      <c r="DUK310" s="89"/>
      <c r="DUL310" s="89"/>
      <c r="DUM310" s="89"/>
      <c r="DUN310" s="89"/>
      <c r="DVF310" s="89"/>
      <c r="DVG310" s="89"/>
      <c r="DVJ310" s="89"/>
      <c r="DVM310" s="89"/>
      <c r="DVO310" s="89"/>
      <c r="DVQ310" s="89"/>
      <c r="DVT310" s="89"/>
      <c r="DVW310" s="89"/>
      <c r="DVZ310" s="89"/>
      <c r="DWF310" s="89"/>
      <c r="DWI310" s="89"/>
      <c r="DWL310" s="89"/>
      <c r="DWQ310" s="89"/>
      <c r="DXE310" s="89"/>
      <c r="DXF310" s="89"/>
      <c r="DXG310" s="89"/>
      <c r="DXH310" s="89"/>
      <c r="DXI310" s="89"/>
      <c r="DXJ310" s="89"/>
      <c r="DXK310" s="89"/>
      <c r="DXL310" s="89"/>
      <c r="DXM310" s="89"/>
      <c r="DXN310" s="89"/>
      <c r="DXO310" s="89"/>
      <c r="DXP310" s="89"/>
      <c r="DXQ310" s="89"/>
      <c r="DXR310" s="89"/>
      <c r="DXS310" s="89"/>
      <c r="DXT310" s="89"/>
      <c r="DXU310" s="89"/>
      <c r="DXV310" s="89"/>
      <c r="DXW310" s="89"/>
      <c r="DXX310" s="89"/>
      <c r="DXY310" s="89"/>
      <c r="DXZ310" s="89"/>
      <c r="DYA310" s="89"/>
      <c r="DYB310" s="89"/>
      <c r="DYC310" s="89"/>
      <c r="DYD310" s="89"/>
      <c r="DYE310" s="89"/>
      <c r="DYF310" s="89"/>
      <c r="DYG310" s="89"/>
      <c r="DYH310" s="89"/>
      <c r="DYI310" s="89"/>
      <c r="DYJ310" s="89"/>
      <c r="DYK310" s="89"/>
      <c r="DYL310" s="89"/>
      <c r="DYM310" s="89"/>
      <c r="DYN310" s="89"/>
      <c r="DYO310" s="89"/>
      <c r="DYP310" s="89"/>
      <c r="DYQ310" s="89"/>
      <c r="DYT310" s="89"/>
      <c r="DYW310" s="89"/>
      <c r="DYZ310" s="89"/>
      <c r="DZC310" s="89"/>
      <c r="DZF310" s="89"/>
      <c r="DZR310" s="89"/>
      <c r="DZU310" s="89"/>
      <c r="DZX310" s="89"/>
      <c r="EAA310" s="89"/>
      <c r="EAG310" s="89"/>
      <c r="EAJ310" s="89"/>
      <c r="EAP310" s="89"/>
      <c r="EAS310" s="89"/>
      <c r="EAV310" s="89"/>
      <c r="EAY310" s="89"/>
      <c r="EBE310" s="89"/>
      <c r="EBH310" s="89"/>
      <c r="EBN310" s="89"/>
      <c r="EBP310" s="89"/>
      <c r="EBQ310" s="89"/>
      <c r="EBS310" s="89"/>
      <c r="EBV310" s="89"/>
      <c r="EBY310" s="89"/>
      <c r="ECJ310" s="89"/>
      <c r="ECL310" s="89"/>
      <c r="ECX310" s="89"/>
      <c r="EDA310" s="89"/>
      <c r="EDI310" s="89"/>
      <c r="EEC310" s="89"/>
      <c r="EEE310" s="89"/>
      <c r="EEF310" s="89"/>
      <c r="EEG310" s="89"/>
      <c r="EEH310" s="89"/>
      <c r="EEI310" s="89"/>
      <c r="EEJ310" s="89"/>
      <c r="EFB310" s="89"/>
      <c r="EFC310" s="89"/>
      <c r="EFF310" s="89"/>
      <c r="EFI310" s="89"/>
      <c r="EFK310" s="89"/>
      <c r="EFM310" s="89"/>
      <c r="EFP310" s="89"/>
      <c r="EFS310" s="89"/>
      <c r="EFV310" s="89"/>
      <c r="EGB310" s="89"/>
      <c r="EGE310" s="89"/>
      <c r="EGH310" s="89"/>
      <c r="EGM310" s="89"/>
      <c r="EHA310" s="89"/>
      <c r="EHB310" s="89"/>
      <c r="EHC310" s="89"/>
      <c r="EHD310" s="89"/>
      <c r="EHE310" s="89"/>
      <c r="EHF310" s="89"/>
      <c r="EHG310" s="89"/>
      <c r="EHH310" s="89"/>
      <c r="EHI310" s="89"/>
      <c r="EHJ310" s="89"/>
      <c r="EHK310" s="89"/>
      <c r="EHL310" s="89"/>
      <c r="EHM310" s="89"/>
      <c r="EHN310" s="89"/>
      <c r="EHO310" s="89"/>
      <c r="EHP310" s="89"/>
      <c r="EHQ310" s="89"/>
      <c r="EHR310" s="89"/>
      <c r="EHS310" s="89"/>
      <c r="EHT310" s="89"/>
      <c r="EHU310" s="89"/>
      <c r="EHV310" s="89"/>
      <c r="EHW310" s="89"/>
      <c r="EHX310" s="89"/>
      <c r="EHY310" s="89"/>
      <c r="EHZ310" s="89"/>
      <c r="EIA310" s="89"/>
      <c r="EIB310" s="89"/>
      <c r="EIC310" s="89"/>
      <c r="EID310" s="89"/>
      <c r="EIE310" s="89"/>
      <c r="EIF310" s="89"/>
      <c r="EIG310" s="89"/>
      <c r="EIH310" s="89"/>
      <c r="EII310" s="89"/>
      <c r="EIJ310" s="89"/>
      <c r="EIK310" s="89"/>
      <c r="EIL310" s="89"/>
      <c r="EIM310" s="89"/>
      <c r="EIP310" s="89"/>
      <c r="EIS310" s="89"/>
      <c r="EIV310" s="89"/>
      <c r="EIY310" s="89"/>
      <c r="EJB310" s="89"/>
      <c r="EJN310" s="89"/>
      <c r="EJQ310" s="89"/>
      <c r="EJT310" s="89"/>
      <c r="EJW310" s="89"/>
      <c r="EKC310" s="89"/>
      <c r="EKF310" s="89"/>
      <c r="EKL310" s="89"/>
      <c r="EKO310" s="89"/>
      <c r="EKR310" s="89"/>
      <c r="EKU310" s="89"/>
      <c r="ELA310" s="89"/>
      <c r="ELD310" s="89"/>
      <c r="ELJ310" s="89"/>
      <c r="ELL310" s="89"/>
      <c r="ELM310" s="89"/>
      <c r="ELO310" s="89"/>
      <c r="ELR310" s="89"/>
      <c r="ELU310" s="89"/>
      <c r="EMF310" s="89"/>
      <c r="EMH310" s="89"/>
      <c r="EMT310" s="89"/>
      <c r="EMW310" s="89"/>
      <c r="ENE310" s="89"/>
      <c r="ENY310" s="89"/>
      <c r="EOA310" s="89"/>
      <c r="EOB310" s="89"/>
      <c r="EOC310" s="89"/>
      <c r="EOD310" s="89"/>
      <c r="EOE310" s="89"/>
      <c r="EOF310" s="89"/>
      <c r="EOX310" s="89"/>
      <c r="EOY310" s="89"/>
      <c r="EPB310" s="89"/>
      <c r="EPE310" s="89"/>
      <c r="EPG310" s="89"/>
      <c r="EPI310" s="89"/>
      <c r="EPL310" s="89"/>
      <c r="EPO310" s="89"/>
      <c r="EPR310" s="89"/>
      <c r="EPX310" s="89"/>
      <c r="EQA310" s="89"/>
      <c r="EQD310" s="89"/>
      <c r="EQI310" s="89"/>
      <c r="EQW310" s="89"/>
      <c r="EQX310" s="89"/>
      <c r="EQY310" s="89"/>
      <c r="EQZ310" s="89"/>
      <c r="ERA310" s="89"/>
      <c r="ERB310" s="89"/>
      <c r="ERC310" s="89"/>
      <c r="ERD310" s="89"/>
      <c r="ERE310" s="89"/>
      <c r="ERF310" s="89"/>
      <c r="ERG310" s="89"/>
      <c r="ERH310" s="89"/>
      <c r="ERI310" s="89"/>
      <c r="ERJ310" s="89"/>
      <c r="ERK310" s="89"/>
      <c r="ERL310" s="89"/>
      <c r="ERM310" s="89"/>
      <c r="ERN310" s="89"/>
      <c r="ERO310" s="89"/>
      <c r="ERP310" s="89"/>
      <c r="ERQ310" s="89"/>
      <c r="ERR310" s="89"/>
      <c r="ERS310" s="89"/>
      <c r="ERT310" s="89"/>
      <c r="ERU310" s="89"/>
      <c r="ERV310" s="89"/>
      <c r="ERW310" s="89"/>
      <c r="ERX310" s="89"/>
      <c r="ERY310" s="89"/>
      <c r="ERZ310" s="89"/>
      <c r="ESA310" s="89"/>
      <c r="ESB310" s="89"/>
      <c r="ESC310" s="89"/>
      <c r="ESD310" s="89"/>
      <c r="ESE310" s="89"/>
      <c r="ESF310" s="89"/>
      <c r="ESG310" s="89"/>
      <c r="ESH310" s="89"/>
      <c r="ESI310" s="89"/>
      <c r="ESL310" s="89"/>
      <c r="ESO310" s="89"/>
      <c r="ESR310" s="89"/>
      <c r="ESU310" s="89"/>
      <c r="ESX310" s="89"/>
      <c r="ETJ310" s="89"/>
      <c r="ETM310" s="89"/>
      <c r="ETP310" s="89"/>
      <c r="ETS310" s="89"/>
      <c r="ETY310" s="89"/>
      <c r="EUB310" s="89"/>
      <c r="EUH310" s="89"/>
      <c r="EUK310" s="89"/>
      <c r="EUN310" s="89"/>
      <c r="EUQ310" s="89"/>
      <c r="EUW310" s="89"/>
      <c r="EUZ310" s="89"/>
      <c r="EVF310" s="89"/>
      <c r="EVH310" s="89"/>
      <c r="EVI310" s="89"/>
      <c r="EVK310" s="89"/>
      <c r="EVN310" s="89"/>
      <c r="EVQ310" s="89"/>
      <c r="EWB310" s="89"/>
      <c r="EWD310" s="89"/>
      <c r="EWP310" s="89"/>
      <c r="EWS310" s="89"/>
      <c r="EXA310" s="89"/>
      <c r="EXU310" s="89"/>
      <c r="EXW310" s="89"/>
      <c r="EXX310" s="89"/>
      <c r="EXY310" s="89"/>
      <c r="EXZ310" s="89"/>
      <c r="EYA310" s="89"/>
      <c r="EYB310" s="89"/>
      <c r="EYT310" s="89"/>
      <c r="EYU310" s="89"/>
      <c r="EYX310" s="89"/>
      <c r="EZA310" s="89"/>
      <c r="EZC310" s="89"/>
      <c r="EZE310" s="89"/>
      <c r="EZH310" s="89"/>
      <c r="EZK310" s="89"/>
      <c r="EZN310" s="89"/>
      <c r="EZT310" s="89"/>
      <c r="EZW310" s="89"/>
      <c r="EZZ310" s="89"/>
      <c r="FAE310" s="89"/>
      <c r="FAS310" s="89"/>
      <c r="FAT310" s="89"/>
      <c r="FAU310" s="89"/>
      <c r="FAV310" s="89"/>
      <c r="FAW310" s="89"/>
      <c r="FAX310" s="89"/>
      <c r="FAY310" s="89"/>
      <c r="FAZ310" s="89"/>
      <c r="FBA310" s="89"/>
      <c r="FBB310" s="89"/>
      <c r="FBC310" s="89"/>
      <c r="FBD310" s="89"/>
      <c r="FBE310" s="89"/>
      <c r="FBF310" s="89"/>
      <c r="FBG310" s="89"/>
      <c r="FBH310" s="89"/>
      <c r="FBI310" s="89"/>
      <c r="FBJ310" s="89"/>
      <c r="FBK310" s="89"/>
      <c r="FBL310" s="89"/>
      <c r="FBM310" s="89"/>
      <c r="FBN310" s="89"/>
      <c r="FBO310" s="89"/>
      <c r="FBP310" s="89"/>
      <c r="FBQ310" s="89"/>
      <c r="FBR310" s="89"/>
      <c r="FBS310" s="89"/>
      <c r="FBT310" s="89"/>
      <c r="FBU310" s="89"/>
      <c r="FBV310" s="89"/>
      <c r="FBW310" s="89"/>
      <c r="FBX310" s="89"/>
      <c r="FBY310" s="89"/>
      <c r="FBZ310" s="89"/>
      <c r="FCA310" s="89"/>
      <c r="FCB310" s="89"/>
      <c r="FCC310" s="89"/>
      <c r="FCD310" s="89"/>
      <c r="FCE310" s="89"/>
      <c r="FCH310" s="89"/>
      <c r="FCK310" s="89"/>
      <c r="FCN310" s="89"/>
      <c r="FCQ310" s="89"/>
      <c r="FCT310" s="89"/>
      <c r="FDF310" s="89"/>
      <c r="FDI310" s="89"/>
      <c r="FDL310" s="89"/>
      <c r="FDO310" s="89"/>
      <c r="FDU310" s="89"/>
      <c r="FDX310" s="89"/>
      <c r="FED310" s="89"/>
      <c r="FEG310" s="89"/>
      <c r="FEJ310" s="89"/>
      <c r="FEM310" s="89"/>
      <c r="FES310" s="89"/>
      <c r="FEV310" s="89"/>
      <c r="FFB310" s="89"/>
      <c r="FFD310" s="89"/>
      <c r="FFE310" s="89"/>
      <c r="FFG310" s="89"/>
      <c r="FFJ310" s="89"/>
      <c r="FFM310" s="89"/>
      <c r="FFX310" s="89"/>
      <c r="FFZ310" s="89"/>
      <c r="FGL310" s="89"/>
      <c r="FGO310" s="89"/>
      <c r="FGW310" s="89"/>
      <c r="FHQ310" s="89"/>
      <c r="FHS310" s="89"/>
      <c r="FHT310" s="89"/>
      <c r="FHU310" s="89"/>
      <c r="FHV310" s="89"/>
      <c r="FHW310" s="89"/>
      <c r="FHX310" s="89"/>
      <c r="FIP310" s="89"/>
      <c r="FIQ310" s="89"/>
      <c r="FIT310" s="89"/>
      <c r="FIW310" s="89"/>
      <c r="FIY310" s="89"/>
      <c r="FJA310" s="89"/>
      <c r="FJD310" s="89"/>
      <c r="FJG310" s="89"/>
      <c r="FJJ310" s="89"/>
      <c r="FJP310" s="89"/>
      <c r="FJS310" s="89"/>
      <c r="FJV310" s="89"/>
      <c r="FKA310" s="89"/>
      <c r="FKO310" s="89"/>
      <c r="FKP310" s="89"/>
      <c r="FKQ310" s="89"/>
      <c r="FKR310" s="89"/>
      <c r="FKS310" s="89"/>
      <c r="FKT310" s="89"/>
      <c r="FKU310" s="89"/>
      <c r="FKV310" s="89"/>
      <c r="FKW310" s="89"/>
      <c r="FKX310" s="89"/>
      <c r="FKY310" s="89"/>
      <c r="FKZ310" s="89"/>
      <c r="FLA310" s="89"/>
      <c r="FLB310" s="89"/>
      <c r="FLC310" s="89"/>
      <c r="FLD310" s="89"/>
      <c r="FLE310" s="89"/>
      <c r="FLF310" s="89"/>
      <c r="FLG310" s="89"/>
      <c r="FLH310" s="89"/>
      <c r="FLI310" s="89"/>
      <c r="FLJ310" s="89"/>
      <c r="FLK310" s="89"/>
      <c r="FLL310" s="89"/>
      <c r="FLM310" s="89"/>
      <c r="FLN310" s="89"/>
      <c r="FLO310" s="89"/>
      <c r="FLP310" s="89"/>
      <c r="FLQ310" s="89"/>
      <c r="FLR310" s="89"/>
      <c r="FLS310" s="89"/>
      <c r="FLT310" s="89"/>
      <c r="FLU310" s="89"/>
      <c r="FLV310" s="89"/>
      <c r="FLW310" s="89"/>
      <c r="FLX310" s="89"/>
      <c r="FLY310" s="89"/>
      <c r="FLZ310" s="89"/>
      <c r="FMA310" s="89"/>
      <c r="FMD310" s="89"/>
      <c r="FMG310" s="89"/>
      <c r="FMJ310" s="89"/>
      <c r="FMM310" s="89"/>
      <c r="FMP310" s="89"/>
      <c r="FNB310" s="89"/>
      <c r="FNE310" s="89"/>
      <c r="FNH310" s="89"/>
      <c r="FNK310" s="89"/>
      <c r="FNQ310" s="89"/>
      <c r="FNT310" s="89"/>
      <c r="FNZ310" s="89"/>
      <c r="FOC310" s="89"/>
      <c r="FOF310" s="89"/>
      <c r="FOI310" s="89"/>
      <c r="FOO310" s="89"/>
      <c r="FOR310" s="89"/>
      <c r="FOX310" s="89"/>
      <c r="FOZ310" s="89"/>
      <c r="FPA310" s="89"/>
      <c r="FPC310" s="89"/>
      <c r="FPF310" s="89"/>
      <c r="FPI310" s="89"/>
      <c r="FPT310" s="89"/>
      <c r="FPV310" s="89"/>
      <c r="FQH310" s="89"/>
      <c r="FQK310" s="89"/>
      <c r="FQS310" s="89"/>
      <c r="FRM310" s="89"/>
      <c r="FRO310" s="89"/>
      <c r="FRP310" s="89"/>
      <c r="FRQ310" s="89"/>
      <c r="FRR310" s="89"/>
      <c r="FRS310" s="89"/>
      <c r="FRT310" s="89"/>
      <c r="FSL310" s="89"/>
      <c r="FSM310" s="89"/>
      <c r="FSP310" s="89"/>
      <c r="FSS310" s="89"/>
      <c r="FSU310" s="89"/>
      <c r="FSW310" s="89"/>
      <c r="FSZ310" s="89"/>
      <c r="FTC310" s="89"/>
      <c r="FTF310" s="89"/>
      <c r="FTL310" s="89"/>
      <c r="FTO310" s="89"/>
      <c r="FTR310" s="89"/>
      <c r="FTW310" s="89"/>
      <c r="FUK310" s="89"/>
      <c r="FUL310" s="89"/>
      <c r="FUM310" s="89"/>
      <c r="FUN310" s="89"/>
      <c r="FUO310" s="89"/>
      <c r="FUP310" s="89"/>
      <c r="FUQ310" s="89"/>
      <c r="FUR310" s="89"/>
      <c r="FUS310" s="89"/>
      <c r="FUT310" s="89"/>
      <c r="FUU310" s="89"/>
      <c r="FUV310" s="89"/>
      <c r="FUW310" s="89"/>
      <c r="FUX310" s="89"/>
      <c r="FUY310" s="89"/>
      <c r="FUZ310" s="89"/>
      <c r="FVA310" s="89"/>
      <c r="FVB310" s="89"/>
      <c r="FVC310" s="89"/>
      <c r="FVD310" s="89"/>
      <c r="FVE310" s="89"/>
      <c r="FVF310" s="89"/>
      <c r="FVG310" s="89"/>
      <c r="FVH310" s="89"/>
      <c r="FVI310" s="89"/>
      <c r="FVJ310" s="89"/>
      <c r="FVK310" s="89"/>
      <c r="FVL310" s="89"/>
      <c r="FVM310" s="89"/>
      <c r="FVN310" s="89"/>
      <c r="FVO310" s="89"/>
      <c r="FVP310" s="89"/>
      <c r="FVQ310" s="89"/>
      <c r="FVR310" s="89"/>
      <c r="FVS310" s="89"/>
      <c r="FVT310" s="89"/>
      <c r="FVU310" s="89"/>
      <c r="FVV310" s="89"/>
      <c r="FVW310" s="89"/>
      <c r="FVZ310" s="89"/>
      <c r="FWC310" s="89"/>
      <c r="FWF310" s="89"/>
      <c r="FWI310" s="89"/>
      <c r="FWL310" s="89"/>
      <c r="FWX310" s="89"/>
      <c r="FXA310" s="89"/>
      <c r="FXD310" s="89"/>
      <c r="FXG310" s="89"/>
      <c r="FXM310" s="89"/>
      <c r="FXP310" s="89"/>
      <c r="FXV310" s="89"/>
      <c r="FXY310" s="89"/>
      <c r="FYB310" s="89"/>
      <c r="FYE310" s="89"/>
      <c r="FYK310" s="89"/>
      <c r="FYN310" s="89"/>
      <c r="FYT310" s="89"/>
      <c r="FYV310" s="89"/>
      <c r="FYW310" s="89"/>
      <c r="FYY310" s="89"/>
      <c r="FZB310" s="89"/>
      <c r="FZE310" s="89"/>
      <c r="FZP310" s="89"/>
      <c r="FZR310" s="89"/>
      <c r="GAD310" s="89"/>
      <c r="GAG310" s="89"/>
      <c r="GAO310" s="89"/>
      <c r="GBI310" s="89"/>
      <c r="GBK310" s="89"/>
      <c r="GBL310" s="89"/>
      <c r="GBM310" s="89"/>
      <c r="GBN310" s="89"/>
      <c r="GBO310" s="89"/>
      <c r="GBP310" s="89"/>
      <c r="GCH310" s="89"/>
      <c r="GCI310" s="89"/>
      <c r="GCL310" s="89"/>
      <c r="GCO310" s="89"/>
      <c r="GCQ310" s="89"/>
      <c r="GCS310" s="89"/>
      <c r="GCV310" s="89"/>
      <c r="GCY310" s="89"/>
      <c r="GDB310" s="89"/>
      <c r="GDH310" s="89"/>
      <c r="GDK310" s="89"/>
      <c r="GDN310" s="89"/>
      <c r="GDS310" s="89"/>
      <c r="GEG310" s="89"/>
      <c r="GEH310" s="89"/>
      <c r="GEI310" s="89"/>
      <c r="GEJ310" s="89"/>
      <c r="GEK310" s="89"/>
      <c r="GEL310" s="89"/>
      <c r="GEM310" s="89"/>
      <c r="GEN310" s="89"/>
      <c r="GEO310" s="89"/>
      <c r="GEP310" s="89"/>
      <c r="GEQ310" s="89"/>
      <c r="GER310" s="89"/>
      <c r="GES310" s="89"/>
      <c r="GET310" s="89"/>
      <c r="GEU310" s="89"/>
      <c r="GEV310" s="89"/>
      <c r="GEW310" s="89"/>
      <c r="GEX310" s="89"/>
      <c r="GEY310" s="89"/>
      <c r="GEZ310" s="89"/>
      <c r="GFA310" s="89"/>
      <c r="GFB310" s="89"/>
      <c r="GFC310" s="89"/>
      <c r="GFD310" s="89"/>
      <c r="GFE310" s="89"/>
      <c r="GFF310" s="89"/>
      <c r="GFG310" s="89"/>
      <c r="GFH310" s="89"/>
      <c r="GFI310" s="89"/>
      <c r="GFJ310" s="89"/>
      <c r="GFK310" s="89"/>
      <c r="GFL310" s="89"/>
      <c r="GFM310" s="89"/>
      <c r="GFN310" s="89"/>
      <c r="GFO310" s="89"/>
      <c r="GFP310" s="89"/>
      <c r="GFQ310" s="89"/>
      <c r="GFR310" s="89"/>
      <c r="GFS310" s="89"/>
      <c r="GFV310" s="89"/>
      <c r="GFY310" s="89"/>
      <c r="GGB310" s="89"/>
      <c r="GGE310" s="89"/>
      <c r="GGH310" s="89"/>
      <c r="GGT310" s="89"/>
      <c r="GGW310" s="89"/>
      <c r="GGZ310" s="89"/>
      <c r="GHC310" s="89"/>
      <c r="GHI310" s="89"/>
      <c r="GHL310" s="89"/>
      <c r="GHR310" s="89"/>
      <c r="GHU310" s="89"/>
      <c r="GHX310" s="89"/>
      <c r="GIA310" s="89"/>
      <c r="GIG310" s="89"/>
      <c r="GIJ310" s="89"/>
      <c r="GIP310" s="89"/>
      <c r="GIR310" s="89"/>
      <c r="GIS310" s="89"/>
      <c r="GIU310" s="89"/>
      <c r="GIX310" s="89"/>
      <c r="GJA310" s="89"/>
      <c r="GJL310" s="89"/>
      <c r="GJN310" s="89"/>
      <c r="GJZ310" s="89"/>
      <c r="GKC310" s="89"/>
      <c r="GKK310" s="89"/>
      <c r="GLE310" s="89"/>
      <c r="GLG310" s="89"/>
      <c r="GLH310" s="89"/>
      <c r="GLI310" s="89"/>
      <c r="GLJ310" s="89"/>
      <c r="GLK310" s="89"/>
      <c r="GLL310" s="89"/>
      <c r="GMD310" s="89"/>
      <c r="GME310" s="89"/>
      <c r="GMH310" s="89"/>
      <c r="GMK310" s="89"/>
      <c r="GMM310" s="89"/>
      <c r="GMO310" s="89"/>
      <c r="GMR310" s="89"/>
      <c r="GMU310" s="89"/>
      <c r="GMX310" s="89"/>
      <c r="GND310" s="89"/>
      <c r="GNG310" s="89"/>
      <c r="GNJ310" s="89"/>
      <c r="GNO310" s="89"/>
      <c r="GOC310" s="89"/>
      <c r="GOD310" s="89"/>
      <c r="GOE310" s="89"/>
      <c r="GOF310" s="89"/>
      <c r="GOG310" s="89"/>
      <c r="GOH310" s="89"/>
      <c r="GOI310" s="89"/>
      <c r="GOJ310" s="89"/>
      <c r="GOK310" s="89"/>
      <c r="GOL310" s="89"/>
      <c r="GOM310" s="89"/>
      <c r="GON310" s="89"/>
      <c r="GOO310" s="89"/>
      <c r="GOP310" s="89"/>
      <c r="GOQ310" s="89"/>
      <c r="GOR310" s="89"/>
      <c r="GOS310" s="89"/>
      <c r="GOT310" s="89"/>
      <c r="GOU310" s="89"/>
      <c r="GOV310" s="89"/>
      <c r="GOW310" s="89"/>
      <c r="GOX310" s="89"/>
      <c r="GOY310" s="89"/>
      <c r="GOZ310" s="89"/>
      <c r="GPA310" s="89"/>
      <c r="GPB310" s="89"/>
      <c r="GPC310" s="89"/>
      <c r="GPD310" s="89"/>
      <c r="GPE310" s="89"/>
      <c r="GPF310" s="89"/>
      <c r="GPG310" s="89"/>
      <c r="GPH310" s="89"/>
      <c r="GPI310" s="89"/>
      <c r="GPJ310" s="89"/>
      <c r="GPK310" s="89"/>
      <c r="GPL310" s="89"/>
      <c r="GPM310" s="89"/>
      <c r="GPN310" s="89"/>
      <c r="GPO310" s="89"/>
      <c r="GPR310" s="89"/>
      <c r="GPU310" s="89"/>
      <c r="GPX310" s="89"/>
      <c r="GQA310" s="89"/>
      <c r="GQD310" s="89"/>
      <c r="GQP310" s="89"/>
      <c r="GQS310" s="89"/>
      <c r="GQV310" s="89"/>
      <c r="GQY310" s="89"/>
      <c r="GRE310" s="89"/>
      <c r="GRH310" s="89"/>
      <c r="GRN310" s="89"/>
      <c r="GRQ310" s="89"/>
      <c r="GRT310" s="89"/>
      <c r="GRW310" s="89"/>
      <c r="GSC310" s="89"/>
      <c r="GSF310" s="89"/>
      <c r="GSL310" s="89"/>
      <c r="GSN310" s="89"/>
      <c r="GSO310" s="89"/>
      <c r="GSQ310" s="89"/>
      <c r="GST310" s="89"/>
      <c r="GSW310" s="89"/>
      <c r="GTH310" s="89"/>
      <c r="GTJ310" s="89"/>
      <c r="GTV310" s="89"/>
      <c r="GTY310" s="89"/>
      <c r="GUG310" s="89"/>
      <c r="GVA310" s="89"/>
      <c r="GVC310" s="89"/>
      <c r="GVD310" s="89"/>
      <c r="GVE310" s="89"/>
      <c r="GVF310" s="89"/>
      <c r="GVG310" s="89"/>
      <c r="GVH310" s="89"/>
      <c r="GVZ310" s="89"/>
      <c r="GWA310" s="89"/>
      <c r="GWD310" s="89"/>
      <c r="GWG310" s="89"/>
      <c r="GWI310" s="89"/>
      <c r="GWK310" s="89"/>
      <c r="GWN310" s="89"/>
      <c r="GWQ310" s="89"/>
      <c r="GWT310" s="89"/>
      <c r="GWZ310" s="89"/>
      <c r="GXC310" s="89"/>
      <c r="GXF310" s="89"/>
      <c r="GXK310" s="89"/>
      <c r="GXY310" s="89"/>
      <c r="GXZ310" s="89"/>
      <c r="GYA310" s="89"/>
      <c r="GYB310" s="89"/>
      <c r="GYC310" s="89"/>
      <c r="GYD310" s="89"/>
      <c r="GYE310" s="89"/>
      <c r="GYF310" s="89"/>
      <c r="GYG310" s="89"/>
      <c r="GYH310" s="89"/>
      <c r="GYI310" s="89"/>
      <c r="GYJ310" s="89"/>
      <c r="GYK310" s="89"/>
      <c r="GYL310" s="89"/>
      <c r="GYM310" s="89"/>
      <c r="GYN310" s="89"/>
      <c r="GYO310" s="89"/>
      <c r="GYP310" s="89"/>
      <c r="GYQ310" s="89"/>
      <c r="GYR310" s="89"/>
      <c r="GYS310" s="89"/>
      <c r="GYT310" s="89"/>
      <c r="GYU310" s="89"/>
      <c r="GYV310" s="89"/>
      <c r="GYW310" s="89"/>
      <c r="GYX310" s="89"/>
      <c r="GYY310" s="89"/>
      <c r="GYZ310" s="89"/>
      <c r="GZA310" s="89"/>
      <c r="GZB310" s="89"/>
      <c r="GZC310" s="89"/>
      <c r="GZD310" s="89"/>
      <c r="GZE310" s="89"/>
      <c r="GZF310" s="89"/>
      <c r="GZG310" s="89"/>
      <c r="GZH310" s="89"/>
      <c r="GZI310" s="89"/>
      <c r="GZJ310" s="89"/>
      <c r="GZK310" s="89"/>
      <c r="GZN310" s="89"/>
      <c r="GZQ310" s="89"/>
      <c r="GZT310" s="89"/>
      <c r="GZW310" s="89"/>
      <c r="GZZ310" s="89"/>
      <c r="HAL310" s="89"/>
      <c r="HAO310" s="89"/>
      <c r="HAR310" s="89"/>
      <c r="HAU310" s="89"/>
      <c r="HBA310" s="89"/>
      <c r="HBD310" s="89"/>
      <c r="HBJ310" s="89"/>
      <c r="HBM310" s="89"/>
      <c r="HBP310" s="89"/>
      <c r="HBS310" s="89"/>
      <c r="HBY310" s="89"/>
      <c r="HCB310" s="89"/>
      <c r="HCH310" s="89"/>
      <c r="HCJ310" s="89"/>
      <c r="HCK310" s="89"/>
      <c r="HCM310" s="89"/>
      <c r="HCP310" s="89"/>
      <c r="HCS310" s="89"/>
      <c r="HDD310" s="89"/>
      <c r="HDF310" s="89"/>
      <c r="HDR310" s="89"/>
      <c r="HDU310" s="89"/>
      <c r="HEC310" s="89"/>
      <c r="HEW310" s="89"/>
      <c r="HEY310" s="89"/>
      <c r="HEZ310" s="89"/>
      <c r="HFA310" s="89"/>
      <c r="HFB310" s="89"/>
      <c r="HFC310" s="89"/>
      <c r="HFD310" s="89"/>
      <c r="HFV310" s="89"/>
      <c r="HFW310" s="89"/>
      <c r="HFZ310" s="89"/>
      <c r="HGC310" s="89"/>
      <c r="HGE310" s="89"/>
      <c r="HGG310" s="89"/>
      <c r="HGJ310" s="89"/>
      <c r="HGM310" s="89"/>
      <c r="HGP310" s="89"/>
      <c r="HGV310" s="89"/>
      <c r="HGY310" s="89"/>
      <c r="HHB310" s="89"/>
      <c r="HHG310" s="89"/>
      <c r="HHU310" s="89"/>
      <c r="HHV310" s="89"/>
      <c r="HHW310" s="89"/>
      <c r="HHX310" s="89"/>
      <c r="HHY310" s="89"/>
      <c r="HHZ310" s="89"/>
      <c r="HIA310" s="89"/>
      <c r="HIB310" s="89"/>
      <c r="HIC310" s="89"/>
      <c r="HID310" s="89"/>
      <c r="HIE310" s="89"/>
      <c r="HIF310" s="89"/>
      <c r="HIG310" s="89"/>
      <c r="HIH310" s="89"/>
      <c r="HII310" s="89"/>
      <c r="HIJ310" s="89"/>
      <c r="HIK310" s="89"/>
      <c r="HIL310" s="89"/>
      <c r="HIM310" s="89"/>
      <c r="HIN310" s="89"/>
      <c r="HIO310" s="89"/>
      <c r="HIP310" s="89"/>
      <c r="HIQ310" s="89"/>
      <c r="HIR310" s="89"/>
      <c r="HIS310" s="89"/>
      <c r="HIT310" s="89"/>
      <c r="HIU310" s="89"/>
      <c r="HIV310" s="89"/>
      <c r="HIW310" s="89"/>
      <c r="HIX310" s="89"/>
      <c r="HIY310" s="89"/>
      <c r="HIZ310" s="89"/>
      <c r="HJA310" s="89"/>
      <c r="HJB310" s="89"/>
      <c r="HJC310" s="89"/>
      <c r="HJD310" s="89"/>
      <c r="HJE310" s="89"/>
      <c r="HJF310" s="89"/>
      <c r="HJG310" s="89"/>
      <c r="HJJ310" s="89"/>
      <c r="HJM310" s="89"/>
      <c r="HJP310" s="89"/>
      <c r="HJS310" s="89"/>
      <c r="HJV310" s="89"/>
      <c r="HKH310" s="89"/>
      <c r="HKK310" s="89"/>
      <c r="HKN310" s="89"/>
      <c r="HKQ310" s="89"/>
      <c r="HKW310" s="89"/>
      <c r="HKZ310" s="89"/>
      <c r="HLF310" s="89"/>
      <c r="HLI310" s="89"/>
      <c r="HLL310" s="89"/>
      <c r="HLO310" s="89"/>
      <c r="HLU310" s="89"/>
      <c r="HLX310" s="89"/>
      <c r="HMD310" s="89"/>
      <c r="HMF310" s="89"/>
      <c r="HMG310" s="89"/>
      <c r="HMI310" s="89"/>
      <c r="HML310" s="89"/>
      <c r="HMO310" s="89"/>
      <c r="HMZ310" s="89"/>
      <c r="HNB310" s="89"/>
      <c r="HNN310" s="89"/>
      <c r="HNQ310" s="89"/>
      <c r="HNY310" s="89"/>
      <c r="HOS310" s="89"/>
      <c r="HOU310" s="89"/>
      <c r="HOV310" s="89"/>
      <c r="HOW310" s="89"/>
      <c r="HOX310" s="89"/>
      <c r="HOY310" s="89"/>
      <c r="HOZ310" s="89"/>
      <c r="HPR310" s="89"/>
      <c r="HPS310" s="89"/>
      <c r="HPV310" s="89"/>
      <c r="HPY310" s="89"/>
      <c r="HQA310" s="89"/>
      <c r="HQC310" s="89"/>
      <c r="HQF310" s="89"/>
      <c r="HQI310" s="89"/>
      <c r="HQL310" s="89"/>
      <c r="HQR310" s="89"/>
      <c r="HQU310" s="89"/>
      <c r="HQX310" s="89"/>
      <c r="HRC310" s="89"/>
      <c r="HRQ310" s="89"/>
      <c r="HRR310" s="89"/>
      <c r="HRS310" s="89"/>
      <c r="HRT310" s="89"/>
      <c r="HRU310" s="89"/>
      <c r="HRV310" s="89"/>
      <c r="HRW310" s="89"/>
      <c r="HRX310" s="89"/>
      <c r="HRY310" s="89"/>
      <c r="HRZ310" s="89"/>
      <c r="HSA310" s="89"/>
      <c r="HSB310" s="89"/>
      <c r="HSC310" s="89"/>
      <c r="HSD310" s="89"/>
      <c r="HSE310" s="89"/>
      <c r="HSF310" s="89"/>
      <c r="HSG310" s="89"/>
      <c r="HSH310" s="89"/>
      <c r="HSI310" s="89"/>
      <c r="HSJ310" s="89"/>
      <c r="HSK310" s="89"/>
      <c r="HSL310" s="89"/>
      <c r="HSM310" s="89"/>
      <c r="HSN310" s="89"/>
      <c r="HSO310" s="89"/>
      <c r="HSP310" s="89"/>
      <c r="HSQ310" s="89"/>
      <c r="HSR310" s="89"/>
      <c r="HSS310" s="89"/>
      <c r="HST310" s="89"/>
      <c r="HSU310" s="89"/>
      <c r="HSV310" s="89"/>
      <c r="HSW310" s="89"/>
      <c r="HSX310" s="89"/>
      <c r="HSY310" s="89"/>
      <c r="HSZ310" s="89"/>
      <c r="HTA310" s="89"/>
      <c r="HTB310" s="89"/>
      <c r="HTC310" s="89"/>
      <c r="HTF310" s="89"/>
      <c r="HTI310" s="89"/>
      <c r="HTL310" s="89"/>
      <c r="HTO310" s="89"/>
      <c r="HTR310" s="89"/>
      <c r="HUD310" s="89"/>
      <c r="HUG310" s="89"/>
      <c r="HUJ310" s="89"/>
      <c r="HUM310" s="89"/>
      <c r="HUS310" s="89"/>
      <c r="HUV310" s="89"/>
      <c r="HVB310" s="89"/>
      <c r="HVE310" s="89"/>
      <c r="HVH310" s="89"/>
      <c r="HVK310" s="89"/>
      <c r="HVQ310" s="89"/>
      <c r="HVT310" s="89"/>
      <c r="HVZ310" s="89"/>
      <c r="HWB310" s="89"/>
      <c r="HWC310" s="89"/>
      <c r="HWE310" s="89"/>
      <c r="HWH310" s="89"/>
      <c r="HWK310" s="89"/>
      <c r="HWV310" s="89"/>
      <c r="HWX310" s="89"/>
      <c r="HXJ310" s="89"/>
      <c r="HXM310" s="89"/>
      <c r="HXU310" s="89"/>
      <c r="HYO310" s="89"/>
      <c r="HYQ310" s="89"/>
      <c r="HYR310" s="89"/>
      <c r="HYS310" s="89"/>
      <c r="HYT310" s="89"/>
      <c r="HYU310" s="89"/>
      <c r="HYV310" s="89"/>
      <c r="HZN310" s="89"/>
      <c r="HZO310" s="89"/>
      <c r="HZR310" s="89"/>
      <c r="HZU310" s="89"/>
      <c r="HZW310" s="89"/>
      <c r="HZY310" s="89"/>
      <c r="IAB310" s="89"/>
      <c r="IAE310" s="89"/>
      <c r="IAH310" s="89"/>
      <c r="IAN310" s="89"/>
      <c r="IAQ310" s="89"/>
      <c r="IAT310" s="89"/>
      <c r="IAY310" s="89"/>
      <c r="IBM310" s="89"/>
      <c r="IBN310" s="89"/>
      <c r="IBO310" s="89"/>
      <c r="IBP310" s="89"/>
      <c r="IBQ310" s="89"/>
      <c r="IBR310" s="89"/>
      <c r="IBS310" s="89"/>
      <c r="IBT310" s="89"/>
      <c r="IBU310" s="89"/>
      <c r="IBV310" s="89"/>
      <c r="IBW310" s="89"/>
      <c r="IBX310" s="89"/>
      <c r="IBY310" s="89"/>
      <c r="IBZ310" s="89"/>
      <c r="ICA310" s="89"/>
      <c r="ICB310" s="89"/>
      <c r="ICC310" s="89"/>
      <c r="ICD310" s="89"/>
      <c r="ICE310" s="89"/>
      <c r="ICF310" s="89"/>
      <c r="ICG310" s="89"/>
      <c r="ICH310" s="89"/>
      <c r="ICI310" s="89"/>
      <c r="ICJ310" s="89"/>
      <c r="ICK310" s="89"/>
      <c r="ICL310" s="89"/>
      <c r="ICM310" s="89"/>
      <c r="ICN310" s="89"/>
      <c r="ICO310" s="89"/>
      <c r="ICP310" s="89"/>
      <c r="ICQ310" s="89"/>
      <c r="ICR310" s="89"/>
      <c r="ICS310" s="89"/>
      <c r="ICT310" s="89"/>
      <c r="ICU310" s="89"/>
      <c r="ICV310" s="89"/>
      <c r="ICW310" s="89"/>
      <c r="ICX310" s="89"/>
      <c r="ICY310" s="89"/>
      <c r="IDB310" s="89"/>
      <c r="IDE310" s="89"/>
      <c r="IDH310" s="89"/>
      <c r="IDK310" s="89"/>
      <c r="IDN310" s="89"/>
      <c r="IDZ310" s="89"/>
      <c r="IEC310" s="89"/>
      <c r="IEF310" s="89"/>
      <c r="IEI310" s="89"/>
      <c r="IEO310" s="89"/>
      <c r="IER310" s="89"/>
      <c r="IEX310" s="89"/>
      <c r="IFA310" s="89"/>
      <c r="IFD310" s="89"/>
      <c r="IFG310" s="89"/>
      <c r="IFM310" s="89"/>
      <c r="IFP310" s="89"/>
      <c r="IFV310" s="89"/>
      <c r="IFX310" s="89"/>
      <c r="IFY310" s="89"/>
      <c r="IGA310" s="89"/>
      <c r="IGD310" s="89"/>
      <c r="IGG310" s="89"/>
      <c r="IGR310" s="89"/>
      <c r="IGT310" s="89"/>
      <c r="IHF310" s="89"/>
      <c r="IHI310" s="89"/>
      <c r="IHQ310" s="89"/>
      <c r="IIK310" s="89"/>
      <c r="IIM310" s="89"/>
      <c r="IIN310" s="89"/>
      <c r="IIO310" s="89"/>
      <c r="IIP310" s="89"/>
      <c r="IIQ310" s="89"/>
      <c r="IIR310" s="89"/>
      <c r="IJJ310" s="89"/>
      <c r="IJK310" s="89"/>
      <c r="IJN310" s="89"/>
      <c r="IJQ310" s="89"/>
      <c r="IJS310" s="89"/>
      <c r="IJU310" s="89"/>
      <c r="IJX310" s="89"/>
      <c r="IKA310" s="89"/>
      <c r="IKD310" s="89"/>
      <c r="IKJ310" s="89"/>
      <c r="IKM310" s="89"/>
      <c r="IKP310" s="89"/>
      <c r="IKU310" s="89"/>
      <c r="ILI310" s="89"/>
      <c r="ILJ310" s="89"/>
      <c r="ILK310" s="89"/>
      <c r="ILL310" s="89"/>
      <c r="ILM310" s="89"/>
      <c r="ILN310" s="89"/>
      <c r="ILO310" s="89"/>
      <c r="ILP310" s="89"/>
      <c r="ILQ310" s="89"/>
      <c r="ILR310" s="89"/>
      <c r="ILS310" s="89"/>
      <c r="ILT310" s="89"/>
      <c r="ILU310" s="89"/>
      <c r="ILV310" s="89"/>
      <c r="ILW310" s="89"/>
      <c r="ILX310" s="89"/>
      <c r="ILY310" s="89"/>
      <c r="ILZ310" s="89"/>
      <c r="IMA310" s="89"/>
      <c r="IMB310" s="89"/>
      <c r="IMC310" s="89"/>
      <c r="IMD310" s="89"/>
      <c r="IME310" s="89"/>
      <c r="IMF310" s="89"/>
      <c r="IMG310" s="89"/>
      <c r="IMH310" s="89"/>
      <c r="IMI310" s="89"/>
      <c r="IMJ310" s="89"/>
      <c r="IMK310" s="89"/>
      <c r="IML310" s="89"/>
      <c r="IMM310" s="89"/>
      <c r="IMN310" s="89"/>
      <c r="IMO310" s="89"/>
      <c r="IMP310" s="89"/>
      <c r="IMQ310" s="89"/>
      <c r="IMR310" s="89"/>
      <c r="IMS310" s="89"/>
      <c r="IMT310" s="89"/>
      <c r="IMU310" s="89"/>
      <c r="IMX310" s="89"/>
      <c r="INA310" s="89"/>
      <c r="IND310" s="89"/>
      <c r="ING310" s="89"/>
      <c r="INJ310" s="89"/>
      <c r="INV310" s="89"/>
      <c r="INY310" s="89"/>
      <c r="IOB310" s="89"/>
      <c r="IOE310" s="89"/>
      <c r="IOK310" s="89"/>
      <c r="ION310" s="89"/>
      <c r="IOT310" s="89"/>
      <c r="IOW310" s="89"/>
      <c r="IOZ310" s="89"/>
      <c r="IPC310" s="89"/>
      <c r="IPI310" s="89"/>
      <c r="IPL310" s="89"/>
      <c r="IPR310" s="89"/>
      <c r="IPT310" s="89"/>
      <c r="IPU310" s="89"/>
      <c r="IPW310" s="89"/>
      <c r="IPZ310" s="89"/>
      <c r="IQC310" s="89"/>
      <c r="IQN310" s="89"/>
      <c r="IQP310" s="89"/>
      <c r="IRB310" s="89"/>
      <c r="IRE310" s="89"/>
      <c r="IRM310" s="89"/>
      <c r="ISG310" s="89"/>
      <c r="ISI310" s="89"/>
      <c r="ISJ310" s="89"/>
      <c r="ISK310" s="89"/>
      <c r="ISL310" s="89"/>
      <c r="ISM310" s="89"/>
      <c r="ISN310" s="89"/>
      <c r="ITF310" s="89"/>
      <c r="ITG310" s="89"/>
      <c r="ITJ310" s="89"/>
      <c r="ITM310" s="89"/>
      <c r="ITO310" s="89"/>
      <c r="ITQ310" s="89"/>
      <c r="ITT310" s="89"/>
      <c r="ITW310" s="89"/>
      <c r="ITZ310" s="89"/>
      <c r="IUF310" s="89"/>
      <c r="IUI310" s="89"/>
      <c r="IUL310" s="89"/>
      <c r="IUQ310" s="89"/>
      <c r="IVE310" s="89"/>
      <c r="IVF310" s="89"/>
      <c r="IVG310" s="89"/>
      <c r="IVH310" s="89"/>
      <c r="IVI310" s="89"/>
      <c r="IVJ310" s="89"/>
      <c r="IVK310" s="89"/>
      <c r="IVL310" s="89"/>
      <c r="IVM310" s="89"/>
      <c r="IVN310" s="89"/>
      <c r="IVO310" s="89"/>
      <c r="IVP310" s="89"/>
      <c r="IVQ310" s="89"/>
      <c r="IVR310" s="89"/>
      <c r="IVS310" s="89"/>
      <c r="IVT310" s="89"/>
      <c r="IVU310" s="89"/>
      <c r="IVV310" s="89"/>
      <c r="IVW310" s="89"/>
      <c r="IVX310" s="89"/>
      <c r="IVY310" s="89"/>
      <c r="IVZ310" s="89"/>
      <c r="IWA310" s="89"/>
      <c r="IWB310" s="89"/>
      <c r="IWC310" s="89"/>
      <c r="IWD310" s="89"/>
      <c r="IWE310" s="89"/>
      <c r="IWF310" s="89"/>
      <c r="IWG310" s="89"/>
      <c r="IWH310" s="89"/>
      <c r="IWI310" s="89"/>
      <c r="IWJ310" s="89"/>
      <c r="IWK310" s="89"/>
      <c r="IWL310" s="89"/>
      <c r="IWM310" s="89"/>
      <c r="IWN310" s="89"/>
      <c r="IWO310" s="89"/>
      <c r="IWP310" s="89"/>
      <c r="IWQ310" s="89"/>
      <c r="IWT310" s="89"/>
      <c r="IWW310" s="89"/>
      <c r="IWZ310" s="89"/>
      <c r="IXC310" s="89"/>
      <c r="IXF310" s="89"/>
      <c r="IXR310" s="89"/>
      <c r="IXU310" s="89"/>
      <c r="IXX310" s="89"/>
      <c r="IYA310" s="89"/>
      <c r="IYG310" s="89"/>
      <c r="IYJ310" s="89"/>
      <c r="IYP310" s="89"/>
      <c r="IYS310" s="89"/>
      <c r="IYV310" s="89"/>
      <c r="IYY310" s="89"/>
      <c r="IZE310" s="89"/>
      <c r="IZH310" s="89"/>
      <c r="IZN310" s="89"/>
      <c r="IZP310" s="89"/>
      <c r="IZQ310" s="89"/>
      <c r="IZS310" s="89"/>
      <c r="IZV310" s="89"/>
      <c r="IZY310" s="89"/>
      <c r="JAJ310" s="89"/>
      <c r="JAL310" s="89"/>
      <c r="JAX310" s="89"/>
      <c r="JBA310" s="89"/>
      <c r="JBI310" s="89"/>
      <c r="JCC310" s="89"/>
      <c r="JCE310" s="89"/>
      <c r="JCF310" s="89"/>
      <c r="JCG310" s="89"/>
      <c r="JCH310" s="89"/>
      <c r="JCI310" s="89"/>
      <c r="JCJ310" s="89"/>
      <c r="JDB310" s="89"/>
      <c r="JDC310" s="89"/>
      <c r="JDF310" s="89"/>
      <c r="JDI310" s="89"/>
      <c r="JDK310" s="89"/>
      <c r="JDM310" s="89"/>
      <c r="JDP310" s="89"/>
      <c r="JDS310" s="89"/>
      <c r="JDV310" s="89"/>
      <c r="JEB310" s="89"/>
      <c r="JEE310" s="89"/>
      <c r="JEH310" s="89"/>
      <c r="JEM310" s="89"/>
      <c r="JFA310" s="89"/>
      <c r="JFB310" s="89"/>
      <c r="JFC310" s="89"/>
      <c r="JFD310" s="89"/>
      <c r="JFE310" s="89"/>
      <c r="JFF310" s="89"/>
      <c r="JFG310" s="89"/>
      <c r="JFH310" s="89"/>
      <c r="JFI310" s="89"/>
      <c r="JFJ310" s="89"/>
      <c r="JFK310" s="89"/>
      <c r="JFL310" s="89"/>
      <c r="JFM310" s="89"/>
      <c r="JFN310" s="89"/>
      <c r="JFO310" s="89"/>
      <c r="JFP310" s="89"/>
      <c r="JFQ310" s="89"/>
      <c r="JFR310" s="89"/>
      <c r="JFS310" s="89"/>
      <c r="JFT310" s="89"/>
      <c r="JFU310" s="89"/>
      <c r="JFV310" s="89"/>
      <c r="JFW310" s="89"/>
      <c r="JFX310" s="89"/>
      <c r="JFY310" s="89"/>
      <c r="JFZ310" s="89"/>
      <c r="JGA310" s="89"/>
      <c r="JGB310" s="89"/>
      <c r="JGC310" s="89"/>
      <c r="JGD310" s="89"/>
      <c r="JGE310" s="89"/>
      <c r="JGF310" s="89"/>
      <c r="JGG310" s="89"/>
      <c r="JGH310" s="89"/>
      <c r="JGI310" s="89"/>
      <c r="JGJ310" s="89"/>
      <c r="JGK310" s="89"/>
      <c r="JGL310" s="89"/>
      <c r="JGM310" s="89"/>
      <c r="JGP310" s="89"/>
      <c r="JGS310" s="89"/>
      <c r="JGV310" s="89"/>
      <c r="JGY310" s="89"/>
      <c r="JHB310" s="89"/>
      <c r="JHN310" s="89"/>
      <c r="JHQ310" s="89"/>
      <c r="JHT310" s="89"/>
      <c r="JHW310" s="89"/>
      <c r="JIC310" s="89"/>
      <c r="JIF310" s="89"/>
      <c r="JIL310" s="89"/>
      <c r="JIO310" s="89"/>
      <c r="JIR310" s="89"/>
      <c r="JIU310" s="89"/>
      <c r="JJA310" s="89"/>
      <c r="JJD310" s="89"/>
      <c r="JJJ310" s="89"/>
      <c r="JJL310" s="89"/>
      <c r="JJM310" s="89"/>
      <c r="JJO310" s="89"/>
      <c r="JJR310" s="89"/>
      <c r="JJU310" s="89"/>
      <c r="JKF310" s="89"/>
      <c r="JKH310" s="89"/>
      <c r="JKT310" s="89"/>
      <c r="JKW310" s="89"/>
      <c r="JLE310" s="89"/>
      <c r="JLY310" s="89"/>
      <c r="JMA310" s="89"/>
      <c r="JMB310" s="89"/>
      <c r="JMC310" s="89"/>
      <c r="JMD310" s="89"/>
      <c r="JME310" s="89"/>
      <c r="JMF310" s="89"/>
      <c r="JMX310" s="89"/>
      <c r="JMY310" s="89"/>
      <c r="JNB310" s="89"/>
      <c r="JNE310" s="89"/>
      <c r="JNG310" s="89"/>
      <c r="JNI310" s="89"/>
      <c r="JNL310" s="89"/>
      <c r="JNO310" s="89"/>
      <c r="JNR310" s="89"/>
      <c r="JNX310" s="89"/>
      <c r="JOA310" s="89"/>
      <c r="JOD310" s="89"/>
      <c r="JOI310" s="89"/>
      <c r="JOW310" s="89"/>
      <c r="JOX310" s="89"/>
      <c r="JOY310" s="89"/>
      <c r="JOZ310" s="89"/>
      <c r="JPA310" s="89"/>
      <c r="JPB310" s="89"/>
      <c r="JPC310" s="89"/>
      <c r="JPD310" s="89"/>
      <c r="JPE310" s="89"/>
      <c r="JPF310" s="89"/>
      <c r="JPG310" s="89"/>
      <c r="JPH310" s="89"/>
      <c r="JPI310" s="89"/>
      <c r="JPJ310" s="89"/>
      <c r="JPK310" s="89"/>
      <c r="JPL310" s="89"/>
      <c r="JPM310" s="89"/>
      <c r="JPN310" s="89"/>
      <c r="JPO310" s="89"/>
      <c r="JPP310" s="89"/>
      <c r="JPQ310" s="89"/>
      <c r="JPR310" s="89"/>
      <c r="JPS310" s="89"/>
      <c r="JPT310" s="89"/>
      <c r="JPU310" s="89"/>
      <c r="JPV310" s="89"/>
      <c r="JPW310" s="89"/>
      <c r="JPX310" s="89"/>
      <c r="JPY310" s="89"/>
      <c r="JPZ310" s="89"/>
      <c r="JQA310" s="89"/>
      <c r="JQB310" s="89"/>
      <c r="JQC310" s="89"/>
      <c r="JQD310" s="89"/>
      <c r="JQE310" s="89"/>
      <c r="JQF310" s="89"/>
      <c r="JQG310" s="89"/>
      <c r="JQH310" s="89"/>
      <c r="JQI310" s="89"/>
      <c r="JQL310" s="89"/>
      <c r="JQO310" s="89"/>
      <c r="JQR310" s="89"/>
      <c r="JQU310" s="89"/>
      <c r="JQX310" s="89"/>
      <c r="JRJ310" s="89"/>
      <c r="JRM310" s="89"/>
      <c r="JRP310" s="89"/>
      <c r="JRS310" s="89"/>
      <c r="JRY310" s="89"/>
      <c r="JSB310" s="89"/>
      <c r="JSH310" s="89"/>
      <c r="JSK310" s="89"/>
      <c r="JSN310" s="89"/>
      <c r="JSQ310" s="89"/>
      <c r="JSW310" s="89"/>
      <c r="JSZ310" s="89"/>
      <c r="JTF310" s="89"/>
      <c r="JTH310" s="89"/>
      <c r="JTI310" s="89"/>
      <c r="JTK310" s="89"/>
      <c r="JTN310" s="89"/>
      <c r="JTQ310" s="89"/>
      <c r="JUB310" s="89"/>
      <c r="JUD310" s="89"/>
      <c r="JUP310" s="89"/>
      <c r="JUS310" s="89"/>
      <c r="JVA310" s="89"/>
      <c r="JVU310" s="89"/>
      <c r="JVW310" s="89"/>
      <c r="JVX310" s="89"/>
      <c r="JVY310" s="89"/>
      <c r="JVZ310" s="89"/>
      <c r="JWA310" s="89"/>
      <c r="JWB310" s="89"/>
      <c r="JWT310" s="89"/>
      <c r="JWU310" s="89"/>
      <c r="JWX310" s="89"/>
      <c r="JXA310" s="89"/>
      <c r="JXC310" s="89"/>
      <c r="JXE310" s="89"/>
      <c r="JXH310" s="89"/>
      <c r="JXK310" s="89"/>
      <c r="JXN310" s="89"/>
      <c r="JXT310" s="89"/>
      <c r="JXW310" s="89"/>
      <c r="JXZ310" s="89"/>
      <c r="JYE310" s="89"/>
      <c r="JYS310" s="89"/>
      <c r="JYT310" s="89"/>
      <c r="JYU310" s="89"/>
      <c r="JYV310" s="89"/>
      <c r="JYW310" s="89"/>
      <c r="JYX310" s="89"/>
      <c r="JYY310" s="89"/>
      <c r="JYZ310" s="89"/>
      <c r="JZA310" s="89"/>
      <c r="JZB310" s="89"/>
      <c r="JZC310" s="89"/>
      <c r="JZD310" s="89"/>
      <c r="JZE310" s="89"/>
      <c r="JZF310" s="89"/>
      <c r="JZG310" s="89"/>
      <c r="JZH310" s="89"/>
      <c r="JZI310" s="89"/>
      <c r="JZJ310" s="89"/>
      <c r="JZK310" s="89"/>
      <c r="JZL310" s="89"/>
      <c r="JZM310" s="89"/>
      <c r="JZN310" s="89"/>
      <c r="JZO310" s="89"/>
      <c r="JZP310" s="89"/>
      <c r="JZQ310" s="89"/>
      <c r="JZR310" s="89"/>
      <c r="JZS310" s="89"/>
      <c r="JZT310" s="89"/>
      <c r="JZU310" s="89"/>
      <c r="JZV310" s="89"/>
      <c r="JZW310" s="89"/>
      <c r="JZX310" s="89"/>
      <c r="JZY310" s="89"/>
      <c r="JZZ310" s="89"/>
      <c r="KAA310" s="89"/>
      <c r="KAB310" s="89"/>
      <c r="KAC310" s="89"/>
      <c r="KAD310" s="89"/>
      <c r="KAE310" s="89"/>
      <c r="KAH310" s="89"/>
      <c r="KAK310" s="89"/>
      <c r="KAN310" s="89"/>
      <c r="KAQ310" s="89"/>
      <c r="KAT310" s="89"/>
      <c r="KBF310" s="89"/>
      <c r="KBI310" s="89"/>
      <c r="KBL310" s="89"/>
      <c r="KBO310" s="89"/>
      <c r="KBU310" s="89"/>
      <c r="KBX310" s="89"/>
      <c r="KCD310" s="89"/>
      <c r="KCG310" s="89"/>
      <c r="KCJ310" s="89"/>
      <c r="KCM310" s="89"/>
      <c r="KCS310" s="89"/>
      <c r="KCV310" s="89"/>
      <c r="KDB310" s="89"/>
      <c r="KDD310" s="89"/>
      <c r="KDE310" s="89"/>
      <c r="KDG310" s="89"/>
      <c r="KDJ310" s="89"/>
      <c r="KDM310" s="89"/>
      <c r="KDX310" s="89"/>
      <c r="KDZ310" s="89"/>
      <c r="KEL310" s="89"/>
      <c r="KEO310" s="89"/>
      <c r="KEW310" s="89"/>
      <c r="KFQ310" s="89"/>
      <c r="KFS310" s="89"/>
      <c r="KFT310" s="89"/>
      <c r="KFU310" s="89"/>
      <c r="KFV310" s="89"/>
      <c r="KFW310" s="89"/>
      <c r="KFX310" s="89"/>
      <c r="KGP310" s="89"/>
      <c r="KGQ310" s="89"/>
      <c r="KGT310" s="89"/>
      <c r="KGW310" s="89"/>
      <c r="KGY310" s="89"/>
      <c r="KHA310" s="89"/>
      <c r="KHD310" s="89"/>
      <c r="KHG310" s="89"/>
      <c r="KHJ310" s="89"/>
      <c r="KHP310" s="89"/>
      <c r="KHS310" s="89"/>
      <c r="KHV310" s="89"/>
      <c r="KIA310" s="89"/>
      <c r="KIO310" s="89"/>
      <c r="KIP310" s="89"/>
      <c r="KIQ310" s="89"/>
      <c r="KIR310" s="89"/>
      <c r="KIS310" s="89"/>
      <c r="KIT310" s="89"/>
      <c r="KIU310" s="89"/>
      <c r="KIV310" s="89"/>
      <c r="KIW310" s="89"/>
      <c r="KIX310" s="89"/>
      <c r="KIY310" s="89"/>
      <c r="KIZ310" s="89"/>
      <c r="KJA310" s="89"/>
      <c r="KJB310" s="89"/>
      <c r="KJC310" s="89"/>
      <c r="KJD310" s="89"/>
      <c r="KJE310" s="89"/>
      <c r="KJF310" s="89"/>
      <c r="KJG310" s="89"/>
      <c r="KJH310" s="89"/>
      <c r="KJI310" s="89"/>
      <c r="KJJ310" s="89"/>
      <c r="KJK310" s="89"/>
      <c r="KJL310" s="89"/>
      <c r="KJM310" s="89"/>
      <c r="KJN310" s="89"/>
      <c r="KJO310" s="89"/>
      <c r="KJP310" s="89"/>
      <c r="KJQ310" s="89"/>
      <c r="KJR310" s="89"/>
      <c r="KJS310" s="89"/>
      <c r="KJT310" s="89"/>
      <c r="KJU310" s="89"/>
      <c r="KJV310" s="89"/>
      <c r="KJW310" s="89"/>
      <c r="KJX310" s="89"/>
      <c r="KJY310" s="89"/>
      <c r="KJZ310" s="89"/>
      <c r="KKA310" s="89"/>
      <c r="KKD310" s="89"/>
      <c r="KKG310" s="89"/>
      <c r="KKJ310" s="89"/>
      <c r="KKM310" s="89"/>
      <c r="KKP310" s="89"/>
      <c r="KLB310" s="89"/>
      <c r="KLE310" s="89"/>
      <c r="KLH310" s="89"/>
      <c r="KLK310" s="89"/>
      <c r="KLQ310" s="89"/>
      <c r="KLT310" s="89"/>
      <c r="KLZ310" s="89"/>
      <c r="KMC310" s="89"/>
      <c r="KMF310" s="89"/>
      <c r="KMI310" s="89"/>
      <c r="KMO310" s="89"/>
      <c r="KMR310" s="89"/>
      <c r="KMX310" s="89"/>
      <c r="KMZ310" s="89"/>
      <c r="KNA310" s="89"/>
      <c r="KNC310" s="89"/>
      <c r="KNF310" s="89"/>
      <c r="KNI310" s="89"/>
      <c r="KNT310" s="89"/>
      <c r="KNV310" s="89"/>
      <c r="KOH310" s="89"/>
      <c r="KOK310" s="89"/>
      <c r="KOS310" s="89"/>
      <c r="KPM310" s="89"/>
      <c r="KPO310" s="89"/>
      <c r="KPP310" s="89"/>
      <c r="KPQ310" s="89"/>
      <c r="KPR310" s="89"/>
      <c r="KPS310" s="89"/>
      <c r="KPT310" s="89"/>
      <c r="KQL310" s="89"/>
      <c r="KQM310" s="89"/>
      <c r="KQP310" s="89"/>
      <c r="KQS310" s="89"/>
      <c r="KQU310" s="89"/>
      <c r="KQW310" s="89"/>
      <c r="KQZ310" s="89"/>
      <c r="KRC310" s="89"/>
      <c r="KRF310" s="89"/>
      <c r="KRL310" s="89"/>
      <c r="KRO310" s="89"/>
      <c r="KRR310" s="89"/>
      <c r="KRW310" s="89"/>
      <c r="KSK310" s="89"/>
      <c r="KSL310" s="89"/>
      <c r="KSM310" s="89"/>
      <c r="KSN310" s="89"/>
      <c r="KSO310" s="89"/>
      <c r="KSP310" s="89"/>
      <c r="KSQ310" s="89"/>
      <c r="KSR310" s="89"/>
      <c r="KSS310" s="89"/>
      <c r="KST310" s="89"/>
      <c r="KSU310" s="89"/>
      <c r="KSV310" s="89"/>
      <c r="KSW310" s="89"/>
      <c r="KSX310" s="89"/>
      <c r="KSY310" s="89"/>
      <c r="KSZ310" s="89"/>
      <c r="KTA310" s="89"/>
      <c r="KTB310" s="89"/>
      <c r="KTC310" s="89"/>
      <c r="KTD310" s="89"/>
      <c r="KTE310" s="89"/>
      <c r="KTF310" s="89"/>
      <c r="KTG310" s="89"/>
      <c r="KTH310" s="89"/>
      <c r="KTI310" s="89"/>
      <c r="KTJ310" s="89"/>
      <c r="KTK310" s="89"/>
      <c r="KTL310" s="89"/>
      <c r="KTM310" s="89"/>
      <c r="KTN310" s="89"/>
      <c r="KTO310" s="89"/>
      <c r="KTP310" s="89"/>
      <c r="KTQ310" s="89"/>
      <c r="KTR310" s="89"/>
      <c r="KTS310" s="89"/>
      <c r="KTT310" s="89"/>
      <c r="KTU310" s="89"/>
      <c r="KTV310" s="89"/>
      <c r="KTW310" s="89"/>
      <c r="KTZ310" s="89"/>
      <c r="KUC310" s="89"/>
      <c r="KUF310" s="89"/>
      <c r="KUI310" s="89"/>
      <c r="KUL310" s="89"/>
      <c r="KUX310" s="89"/>
      <c r="KVA310" s="89"/>
      <c r="KVD310" s="89"/>
      <c r="KVG310" s="89"/>
      <c r="KVM310" s="89"/>
      <c r="KVP310" s="89"/>
      <c r="KVV310" s="89"/>
      <c r="KVY310" s="89"/>
      <c r="KWB310" s="89"/>
      <c r="KWE310" s="89"/>
      <c r="KWK310" s="89"/>
      <c r="KWN310" s="89"/>
      <c r="KWT310" s="89"/>
      <c r="KWV310" s="89"/>
      <c r="KWW310" s="89"/>
      <c r="KWY310" s="89"/>
      <c r="KXB310" s="89"/>
      <c r="KXE310" s="89"/>
      <c r="KXP310" s="89"/>
      <c r="KXR310" s="89"/>
      <c r="KYD310" s="89"/>
      <c r="KYG310" s="89"/>
      <c r="KYO310" s="89"/>
      <c r="KZI310" s="89"/>
      <c r="KZK310" s="89"/>
      <c r="KZL310" s="89"/>
      <c r="KZM310" s="89"/>
      <c r="KZN310" s="89"/>
      <c r="KZO310" s="89"/>
      <c r="KZP310" s="89"/>
      <c r="LAH310" s="89"/>
      <c r="LAI310" s="89"/>
      <c r="LAL310" s="89"/>
      <c r="LAO310" s="89"/>
      <c r="LAQ310" s="89"/>
      <c r="LAS310" s="89"/>
      <c r="LAV310" s="89"/>
      <c r="LAY310" s="89"/>
      <c r="LBB310" s="89"/>
      <c r="LBH310" s="89"/>
      <c r="LBK310" s="89"/>
      <c r="LBN310" s="89"/>
      <c r="LBS310" s="89"/>
      <c r="LCG310" s="89"/>
      <c r="LCH310" s="89"/>
      <c r="LCI310" s="89"/>
      <c r="LCJ310" s="89"/>
      <c r="LCK310" s="89"/>
      <c r="LCL310" s="89"/>
      <c r="LCM310" s="89"/>
      <c r="LCN310" s="89"/>
      <c r="LCO310" s="89"/>
      <c r="LCP310" s="89"/>
      <c r="LCQ310" s="89"/>
      <c r="LCR310" s="89"/>
      <c r="LCS310" s="89"/>
      <c r="LCT310" s="89"/>
      <c r="LCU310" s="89"/>
      <c r="LCV310" s="89"/>
      <c r="LCW310" s="89"/>
      <c r="LCX310" s="89"/>
      <c r="LCY310" s="89"/>
      <c r="LCZ310" s="89"/>
      <c r="LDA310" s="89"/>
      <c r="LDB310" s="89"/>
      <c r="LDC310" s="89"/>
      <c r="LDD310" s="89"/>
      <c r="LDE310" s="89"/>
      <c r="LDF310" s="89"/>
      <c r="LDG310" s="89"/>
      <c r="LDH310" s="89"/>
      <c r="LDI310" s="89"/>
      <c r="LDJ310" s="89"/>
      <c r="LDK310" s="89"/>
      <c r="LDL310" s="89"/>
      <c r="LDM310" s="89"/>
      <c r="LDN310" s="89"/>
      <c r="LDO310" s="89"/>
      <c r="LDP310" s="89"/>
      <c r="LDQ310" s="89"/>
      <c r="LDR310" s="89"/>
      <c r="LDS310" s="89"/>
      <c r="LDV310" s="89"/>
      <c r="LDY310" s="89"/>
      <c r="LEB310" s="89"/>
      <c r="LEE310" s="89"/>
      <c r="LEH310" s="89"/>
      <c r="LET310" s="89"/>
      <c r="LEW310" s="89"/>
      <c r="LEZ310" s="89"/>
      <c r="LFC310" s="89"/>
      <c r="LFI310" s="89"/>
      <c r="LFL310" s="89"/>
      <c r="LFR310" s="89"/>
      <c r="LFU310" s="89"/>
      <c r="LFX310" s="89"/>
      <c r="LGA310" s="89"/>
      <c r="LGG310" s="89"/>
      <c r="LGJ310" s="89"/>
      <c r="LGP310" s="89"/>
      <c r="LGR310" s="89"/>
      <c r="LGS310" s="89"/>
      <c r="LGU310" s="89"/>
      <c r="LGX310" s="89"/>
      <c r="LHA310" s="89"/>
      <c r="LHL310" s="89"/>
      <c r="LHN310" s="89"/>
      <c r="LHZ310" s="89"/>
      <c r="LIC310" s="89"/>
      <c r="LIK310" s="89"/>
      <c r="LJE310" s="89"/>
      <c r="LJG310" s="89"/>
      <c r="LJH310" s="89"/>
      <c r="LJI310" s="89"/>
      <c r="LJJ310" s="89"/>
      <c r="LJK310" s="89"/>
      <c r="LJL310" s="89"/>
      <c r="LKD310" s="89"/>
      <c r="LKE310" s="89"/>
      <c r="LKH310" s="89"/>
      <c r="LKK310" s="89"/>
      <c r="LKM310" s="89"/>
      <c r="LKO310" s="89"/>
      <c r="LKR310" s="89"/>
      <c r="LKU310" s="89"/>
      <c r="LKX310" s="89"/>
      <c r="LLD310" s="89"/>
      <c r="LLG310" s="89"/>
      <c r="LLJ310" s="89"/>
      <c r="LLO310" s="89"/>
      <c r="LMC310" s="89"/>
      <c r="LMD310" s="89"/>
      <c r="LME310" s="89"/>
      <c r="LMF310" s="89"/>
      <c r="LMG310" s="89"/>
      <c r="LMH310" s="89"/>
      <c r="LMI310" s="89"/>
      <c r="LMJ310" s="89"/>
      <c r="LMK310" s="89"/>
      <c r="LML310" s="89"/>
      <c r="LMM310" s="89"/>
      <c r="LMN310" s="89"/>
      <c r="LMO310" s="89"/>
      <c r="LMP310" s="89"/>
      <c r="LMQ310" s="89"/>
      <c r="LMR310" s="89"/>
      <c r="LMS310" s="89"/>
      <c r="LMT310" s="89"/>
      <c r="LMU310" s="89"/>
      <c r="LMV310" s="89"/>
      <c r="LMW310" s="89"/>
      <c r="LMX310" s="89"/>
      <c r="LMY310" s="89"/>
      <c r="LMZ310" s="89"/>
      <c r="LNA310" s="89"/>
      <c r="LNB310" s="89"/>
      <c r="LNC310" s="89"/>
      <c r="LND310" s="89"/>
      <c r="LNE310" s="89"/>
      <c r="LNF310" s="89"/>
      <c r="LNG310" s="89"/>
      <c r="LNH310" s="89"/>
      <c r="LNI310" s="89"/>
      <c r="LNJ310" s="89"/>
      <c r="LNK310" s="89"/>
      <c r="LNL310" s="89"/>
      <c r="LNM310" s="89"/>
      <c r="LNN310" s="89"/>
      <c r="LNO310" s="89"/>
      <c r="LNR310" s="89"/>
      <c r="LNU310" s="89"/>
      <c r="LNX310" s="89"/>
      <c r="LOA310" s="89"/>
      <c r="LOD310" s="89"/>
      <c r="LOP310" s="89"/>
      <c r="LOS310" s="89"/>
      <c r="LOV310" s="89"/>
      <c r="LOY310" s="89"/>
      <c r="LPE310" s="89"/>
      <c r="LPH310" s="89"/>
      <c r="LPN310" s="89"/>
      <c r="LPQ310" s="89"/>
      <c r="LPT310" s="89"/>
      <c r="LPW310" s="89"/>
      <c r="LQC310" s="89"/>
      <c r="LQF310" s="89"/>
      <c r="LQL310" s="89"/>
      <c r="LQN310" s="89"/>
      <c r="LQO310" s="89"/>
      <c r="LQQ310" s="89"/>
      <c r="LQT310" s="89"/>
      <c r="LQW310" s="89"/>
      <c r="LRH310" s="89"/>
      <c r="LRJ310" s="89"/>
      <c r="LRV310" s="89"/>
      <c r="LRY310" s="89"/>
      <c r="LSG310" s="89"/>
      <c r="LTA310" s="89"/>
      <c r="LTC310" s="89"/>
      <c r="LTD310" s="89"/>
      <c r="LTE310" s="89"/>
      <c r="LTF310" s="89"/>
      <c r="LTG310" s="89"/>
      <c r="LTH310" s="89"/>
      <c r="LTZ310" s="89"/>
      <c r="LUA310" s="89"/>
      <c r="LUD310" s="89"/>
      <c r="LUG310" s="89"/>
      <c r="LUI310" s="89"/>
      <c r="LUK310" s="89"/>
      <c r="LUN310" s="89"/>
      <c r="LUQ310" s="89"/>
      <c r="LUT310" s="89"/>
      <c r="LUZ310" s="89"/>
      <c r="LVC310" s="89"/>
      <c r="LVF310" s="89"/>
      <c r="LVK310" s="89"/>
      <c r="LVY310" s="89"/>
      <c r="LVZ310" s="89"/>
      <c r="LWA310" s="89"/>
      <c r="LWB310" s="89"/>
      <c r="LWC310" s="89"/>
      <c r="LWD310" s="89"/>
      <c r="LWE310" s="89"/>
      <c r="LWF310" s="89"/>
      <c r="LWG310" s="89"/>
      <c r="LWH310" s="89"/>
      <c r="LWI310" s="89"/>
      <c r="LWJ310" s="89"/>
      <c r="LWK310" s="89"/>
      <c r="LWL310" s="89"/>
      <c r="LWM310" s="89"/>
      <c r="LWN310" s="89"/>
      <c r="LWO310" s="89"/>
      <c r="LWP310" s="89"/>
      <c r="LWQ310" s="89"/>
      <c r="LWR310" s="89"/>
      <c r="LWS310" s="89"/>
      <c r="LWT310" s="89"/>
      <c r="LWU310" s="89"/>
      <c r="LWV310" s="89"/>
      <c r="LWW310" s="89"/>
      <c r="LWX310" s="89"/>
      <c r="LWY310" s="89"/>
      <c r="LWZ310" s="89"/>
      <c r="LXA310" s="89"/>
      <c r="LXB310" s="89"/>
      <c r="LXC310" s="89"/>
      <c r="LXD310" s="89"/>
      <c r="LXE310" s="89"/>
      <c r="LXF310" s="89"/>
      <c r="LXG310" s="89"/>
      <c r="LXH310" s="89"/>
      <c r="LXI310" s="89"/>
      <c r="LXJ310" s="89"/>
      <c r="LXK310" s="89"/>
      <c r="LXN310" s="89"/>
      <c r="LXQ310" s="89"/>
      <c r="LXT310" s="89"/>
      <c r="LXW310" s="89"/>
      <c r="LXZ310" s="89"/>
      <c r="LYL310" s="89"/>
      <c r="LYO310" s="89"/>
      <c r="LYR310" s="89"/>
      <c r="LYU310" s="89"/>
      <c r="LZA310" s="89"/>
      <c r="LZD310" s="89"/>
      <c r="LZJ310" s="89"/>
      <c r="LZM310" s="89"/>
      <c r="LZP310" s="89"/>
      <c r="LZS310" s="89"/>
      <c r="LZY310" s="89"/>
      <c r="MAB310" s="89"/>
      <c r="MAH310" s="89"/>
      <c r="MAJ310" s="89"/>
      <c r="MAK310" s="89"/>
      <c r="MAM310" s="89"/>
      <c r="MAP310" s="89"/>
      <c r="MAS310" s="89"/>
      <c r="MBD310" s="89"/>
      <c r="MBF310" s="89"/>
      <c r="MBR310" s="89"/>
      <c r="MBU310" s="89"/>
      <c r="MCC310" s="89"/>
      <c r="MCW310" s="89"/>
      <c r="MCY310" s="89"/>
      <c r="MCZ310" s="89"/>
      <c r="MDA310" s="89"/>
      <c r="MDB310" s="89"/>
      <c r="MDC310" s="89"/>
      <c r="MDD310" s="89"/>
      <c r="MDV310" s="89"/>
      <c r="MDW310" s="89"/>
      <c r="MDZ310" s="89"/>
      <c r="MEC310" s="89"/>
      <c r="MEE310" s="89"/>
      <c r="MEG310" s="89"/>
      <c r="MEJ310" s="89"/>
      <c r="MEM310" s="89"/>
      <c r="MEP310" s="89"/>
      <c r="MEV310" s="89"/>
      <c r="MEY310" s="89"/>
      <c r="MFB310" s="89"/>
      <c r="MFG310" s="89"/>
      <c r="MFU310" s="89"/>
      <c r="MFV310" s="89"/>
      <c r="MFW310" s="89"/>
      <c r="MFX310" s="89"/>
      <c r="MFY310" s="89"/>
      <c r="MFZ310" s="89"/>
      <c r="MGA310" s="89"/>
      <c r="MGB310" s="89"/>
      <c r="MGC310" s="89"/>
      <c r="MGD310" s="89"/>
      <c r="MGE310" s="89"/>
      <c r="MGF310" s="89"/>
      <c r="MGG310" s="89"/>
      <c r="MGH310" s="89"/>
      <c r="MGI310" s="89"/>
      <c r="MGJ310" s="89"/>
      <c r="MGK310" s="89"/>
      <c r="MGL310" s="89"/>
      <c r="MGM310" s="89"/>
      <c r="MGN310" s="89"/>
      <c r="MGO310" s="89"/>
      <c r="MGP310" s="89"/>
      <c r="MGQ310" s="89"/>
      <c r="MGR310" s="89"/>
      <c r="MGS310" s="89"/>
      <c r="MGT310" s="89"/>
      <c r="MGU310" s="89"/>
      <c r="MGV310" s="89"/>
      <c r="MGW310" s="89"/>
      <c r="MGX310" s="89"/>
      <c r="MGY310" s="89"/>
      <c r="MGZ310" s="89"/>
      <c r="MHA310" s="89"/>
      <c r="MHB310" s="89"/>
      <c r="MHC310" s="89"/>
      <c r="MHD310" s="89"/>
      <c r="MHE310" s="89"/>
      <c r="MHF310" s="89"/>
      <c r="MHG310" s="89"/>
      <c r="MHJ310" s="89"/>
      <c r="MHM310" s="89"/>
      <c r="MHP310" s="89"/>
      <c r="MHS310" s="89"/>
      <c r="MHV310" s="89"/>
      <c r="MIH310" s="89"/>
      <c r="MIK310" s="89"/>
      <c r="MIN310" s="89"/>
      <c r="MIQ310" s="89"/>
      <c r="MIW310" s="89"/>
      <c r="MIZ310" s="89"/>
      <c r="MJF310" s="89"/>
      <c r="MJI310" s="89"/>
      <c r="MJL310" s="89"/>
      <c r="MJO310" s="89"/>
      <c r="MJU310" s="89"/>
      <c r="MJX310" s="89"/>
      <c r="MKD310" s="89"/>
      <c r="MKF310" s="89"/>
      <c r="MKG310" s="89"/>
      <c r="MKI310" s="89"/>
      <c r="MKL310" s="89"/>
      <c r="MKO310" s="89"/>
      <c r="MKZ310" s="89"/>
      <c r="MLB310" s="89"/>
      <c r="MLN310" s="89"/>
      <c r="MLQ310" s="89"/>
      <c r="MLY310" s="89"/>
      <c r="MMS310" s="89"/>
      <c r="MMU310" s="89"/>
      <c r="MMV310" s="89"/>
      <c r="MMW310" s="89"/>
      <c r="MMX310" s="89"/>
      <c r="MMY310" s="89"/>
      <c r="MMZ310" s="89"/>
      <c r="MNR310" s="89"/>
      <c r="MNS310" s="89"/>
      <c r="MNV310" s="89"/>
      <c r="MNY310" s="89"/>
      <c r="MOA310" s="89"/>
      <c r="MOC310" s="89"/>
      <c r="MOF310" s="89"/>
      <c r="MOI310" s="89"/>
      <c r="MOL310" s="89"/>
      <c r="MOR310" s="89"/>
      <c r="MOU310" s="89"/>
      <c r="MOX310" s="89"/>
      <c r="MPC310" s="89"/>
      <c r="MPQ310" s="89"/>
      <c r="MPR310" s="89"/>
      <c r="MPS310" s="89"/>
      <c r="MPT310" s="89"/>
      <c r="MPU310" s="89"/>
      <c r="MPV310" s="89"/>
      <c r="MPW310" s="89"/>
      <c r="MPX310" s="89"/>
      <c r="MPY310" s="89"/>
      <c r="MPZ310" s="89"/>
      <c r="MQA310" s="89"/>
      <c r="MQB310" s="89"/>
      <c r="MQC310" s="89"/>
      <c r="MQD310" s="89"/>
      <c r="MQE310" s="89"/>
      <c r="MQF310" s="89"/>
      <c r="MQG310" s="89"/>
      <c r="MQH310" s="89"/>
      <c r="MQI310" s="89"/>
      <c r="MQJ310" s="89"/>
      <c r="MQK310" s="89"/>
      <c r="MQL310" s="89"/>
      <c r="MQM310" s="89"/>
      <c r="MQN310" s="89"/>
      <c r="MQO310" s="89"/>
      <c r="MQP310" s="89"/>
      <c r="MQQ310" s="89"/>
      <c r="MQR310" s="89"/>
      <c r="MQS310" s="89"/>
      <c r="MQT310" s="89"/>
      <c r="MQU310" s="89"/>
      <c r="MQV310" s="89"/>
      <c r="MQW310" s="89"/>
      <c r="MQX310" s="89"/>
      <c r="MQY310" s="89"/>
      <c r="MQZ310" s="89"/>
      <c r="MRA310" s="89"/>
      <c r="MRB310" s="89"/>
      <c r="MRC310" s="89"/>
      <c r="MRF310" s="89"/>
      <c r="MRI310" s="89"/>
      <c r="MRL310" s="89"/>
      <c r="MRO310" s="89"/>
      <c r="MRR310" s="89"/>
      <c r="MSD310" s="89"/>
      <c r="MSG310" s="89"/>
      <c r="MSJ310" s="89"/>
      <c r="MSM310" s="89"/>
      <c r="MSS310" s="89"/>
      <c r="MSV310" s="89"/>
      <c r="MTB310" s="89"/>
      <c r="MTE310" s="89"/>
      <c r="MTH310" s="89"/>
      <c r="MTK310" s="89"/>
      <c r="MTQ310" s="89"/>
      <c r="MTT310" s="89"/>
      <c r="MTZ310" s="89"/>
      <c r="MUB310" s="89"/>
      <c r="MUC310" s="89"/>
      <c r="MUE310" s="89"/>
      <c r="MUH310" s="89"/>
      <c r="MUK310" s="89"/>
      <c r="MUV310" s="89"/>
      <c r="MUX310" s="89"/>
      <c r="MVJ310" s="89"/>
      <c r="MVM310" s="89"/>
      <c r="MVU310" s="89"/>
      <c r="MWO310" s="89"/>
      <c r="MWQ310" s="89"/>
      <c r="MWR310" s="89"/>
      <c r="MWS310" s="89"/>
      <c r="MWT310" s="89"/>
      <c r="MWU310" s="89"/>
      <c r="MWV310" s="89"/>
      <c r="MXN310" s="89"/>
      <c r="MXO310" s="89"/>
      <c r="MXR310" s="89"/>
      <c r="MXU310" s="89"/>
      <c r="MXW310" s="89"/>
      <c r="MXY310" s="89"/>
      <c r="MYB310" s="89"/>
      <c r="MYE310" s="89"/>
      <c r="MYH310" s="89"/>
      <c r="MYN310" s="89"/>
      <c r="MYQ310" s="89"/>
      <c r="MYT310" s="89"/>
      <c r="MYY310" s="89"/>
      <c r="MZM310" s="89"/>
      <c r="MZN310" s="89"/>
      <c r="MZO310" s="89"/>
      <c r="MZP310" s="89"/>
      <c r="MZQ310" s="89"/>
      <c r="MZR310" s="89"/>
      <c r="MZS310" s="89"/>
      <c r="MZT310" s="89"/>
      <c r="MZU310" s="89"/>
      <c r="MZV310" s="89"/>
      <c r="MZW310" s="89"/>
      <c r="MZX310" s="89"/>
      <c r="MZY310" s="89"/>
      <c r="MZZ310" s="89"/>
      <c r="NAA310" s="89"/>
      <c r="NAB310" s="89"/>
      <c r="NAC310" s="89"/>
      <c r="NAD310" s="89"/>
      <c r="NAE310" s="89"/>
      <c r="NAF310" s="89"/>
      <c r="NAG310" s="89"/>
      <c r="NAH310" s="89"/>
      <c r="NAI310" s="89"/>
      <c r="NAJ310" s="89"/>
      <c r="NAK310" s="89"/>
      <c r="NAL310" s="89"/>
      <c r="NAM310" s="89"/>
      <c r="NAN310" s="89"/>
      <c r="NAO310" s="89"/>
      <c r="NAP310" s="89"/>
      <c r="NAQ310" s="89"/>
      <c r="NAR310" s="89"/>
      <c r="NAS310" s="89"/>
      <c r="NAT310" s="89"/>
      <c r="NAU310" s="89"/>
      <c r="NAV310" s="89"/>
      <c r="NAW310" s="89"/>
      <c r="NAX310" s="89"/>
      <c r="NAY310" s="89"/>
      <c r="NBB310" s="89"/>
      <c r="NBE310" s="89"/>
      <c r="NBH310" s="89"/>
      <c r="NBK310" s="89"/>
      <c r="NBN310" s="89"/>
      <c r="NBZ310" s="89"/>
      <c r="NCC310" s="89"/>
      <c r="NCF310" s="89"/>
      <c r="NCI310" s="89"/>
      <c r="NCO310" s="89"/>
      <c r="NCR310" s="89"/>
      <c r="NCX310" s="89"/>
      <c r="NDA310" s="89"/>
      <c r="NDD310" s="89"/>
      <c r="NDG310" s="89"/>
      <c r="NDM310" s="89"/>
      <c r="NDP310" s="89"/>
      <c r="NDV310" s="89"/>
      <c r="NDX310" s="89"/>
      <c r="NDY310" s="89"/>
      <c r="NEA310" s="89"/>
      <c r="NED310" s="89"/>
      <c r="NEG310" s="89"/>
      <c r="NER310" s="89"/>
      <c r="NET310" s="89"/>
      <c r="NFF310" s="89"/>
      <c r="NFI310" s="89"/>
      <c r="NFQ310" s="89"/>
      <c r="NGK310" s="89"/>
      <c r="NGM310" s="89"/>
      <c r="NGN310" s="89"/>
      <c r="NGO310" s="89"/>
      <c r="NGP310" s="89"/>
      <c r="NGQ310" s="89"/>
      <c r="NGR310" s="89"/>
      <c r="NHJ310" s="89"/>
      <c r="NHK310" s="89"/>
      <c r="NHN310" s="89"/>
      <c r="NHQ310" s="89"/>
      <c r="NHS310" s="89"/>
      <c r="NHU310" s="89"/>
      <c r="NHX310" s="89"/>
      <c r="NIA310" s="89"/>
      <c r="NID310" s="89"/>
      <c r="NIJ310" s="89"/>
      <c r="NIM310" s="89"/>
      <c r="NIP310" s="89"/>
      <c r="NIU310" s="89"/>
      <c r="NJI310" s="89"/>
      <c r="NJJ310" s="89"/>
      <c r="NJK310" s="89"/>
      <c r="NJL310" s="89"/>
      <c r="NJM310" s="89"/>
      <c r="NJN310" s="89"/>
      <c r="NJO310" s="89"/>
      <c r="NJP310" s="89"/>
      <c r="NJQ310" s="89"/>
      <c r="NJR310" s="89"/>
      <c r="NJS310" s="89"/>
      <c r="NJT310" s="89"/>
      <c r="NJU310" s="89"/>
      <c r="NJV310" s="89"/>
      <c r="NJW310" s="89"/>
      <c r="NJX310" s="89"/>
      <c r="NJY310" s="89"/>
      <c r="NJZ310" s="89"/>
      <c r="NKA310" s="89"/>
      <c r="NKB310" s="89"/>
      <c r="NKC310" s="89"/>
      <c r="NKD310" s="89"/>
      <c r="NKE310" s="89"/>
      <c r="NKF310" s="89"/>
      <c r="NKG310" s="89"/>
      <c r="NKH310" s="89"/>
      <c r="NKI310" s="89"/>
      <c r="NKJ310" s="89"/>
      <c r="NKK310" s="89"/>
      <c r="NKL310" s="89"/>
      <c r="NKM310" s="89"/>
      <c r="NKN310" s="89"/>
      <c r="NKO310" s="89"/>
      <c r="NKP310" s="89"/>
      <c r="NKQ310" s="89"/>
      <c r="NKR310" s="89"/>
      <c r="NKS310" s="89"/>
      <c r="NKT310" s="89"/>
      <c r="NKU310" s="89"/>
      <c r="NKX310" s="89"/>
      <c r="NLA310" s="89"/>
      <c r="NLD310" s="89"/>
      <c r="NLG310" s="89"/>
      <c r="NLJ310" s="89"/>
      <c r="NLV310" s="89"/>
      <c r="NLY310" s="89"/>
      <c r="NMB310" s="89"/>
      <c r="NME310" s="89"/>
      <c r="NMK310" s="89"/>
      <c r="NMN310" s="89"/>
      <c r="NMT310" s="89"/>
      <c r="NMW310" s="89"/>
      <c r="NMZ310" s="89"/>
      <c r="NNC310" s="89"/>
      <c r="NNI310" s="89"/>
      <c r="NNL310" s="89"/>
      <c r="NNR310" s="89"/>
      <c r="NNT310" s="89"/>
      <c r="NNU310" s="89"/>
      <c r="NNW310" s="89"/>
      <c r="NNZ310" s="89"/>
      <c r="NOC310" s="89"/>
      <c r="NON310" s="89"/>
      <c r="NOP310" s="89"/>
      <c r="NPB310" s="89"/>
      <c r="NPE310" s="89"/>
      <c r="NPM310" s="89"/>
      <c r="NQG310" s="89"/>
      <c r="NQI310" s="89"/>
      <c r="NQJ310" s="89"/>
      <c r="NQK310" s="89"/>
      <c r="NQL310" s="89"/>
      <c r="NQM310" s="89"/>
      <c r="NQN310" s="89"/>
      <c r="NRF310" s="89"/>
      <c r="NRG310" s="89"/>
      <c r="NRJ310" s="89"/>
      <c r="NRM310" s="89"/>
      <c r="NRO310" s="89"/>
      <c r="NRQ310" s="89"/>
      <c r="NRT310" s="89"/>
      <c r="NRW310" s="89"/>
      <c r="NRZ310" s="89"/>
      <c r="NSF310" s="89"/>
      <c r="NSI310" s="89"/>
      <c r="NSL310" s="89"/>
      <c r="NSQ310" s="89"/>
      <c r="NTE310" s="89"/>
      <c r="NTF310" s="89"/>
      <c r="NTG310" s="89"/>
      <c r="NTH310" s="89"/>
      <c r="NTI310" s="89"/>
      <c r="NTJ310" s="89"/>
      <c r="NTK310" s="89"/>
      <c r="NTL310" s="89"/>
      <c r="NTM310" s="89"/>
      <c r="NTN310" s="89"/>
      <c r="NTO310" s="89"/>
      <c r="NTP310" s="89"/>
      <c r="NTQ310" s="89"/>
      <c r="NTR310" s="89"/>
      <c r="NTS310" s="89"/>
      <c r="NTT310" s="89"/>
      <c r="NTU310" s="89"/>
      <c r="NTV310" s="89"/>
      <c r="NTW310" s="89"/>
      <c r="NTX310" s="89"/>
      <c r="NTY310" s="89"/>
      <c r="NTZ310" s="89"/>
      <c r="NUA310" s="89"/>
      <c r="NUB310" s="89"/>
      <c r="NUC310" s="89"/>
      <c r="NUD310" s="89"/>
      <c r="NUE310" s="89"/>
      <c r="NUF310" s="89"/>
      <c r="NUG310" s="89"/>
      <c r="NUH310" s="89"/>
      <c r="NUI310" s="89"/>
      <c r="NUJ310" s="89"/>
      <c r="NUK310" s="89"/>
      <c r="NUL310" s="89"/>
      <c r="NUM310" s="89"/>
      <c r="NUN310" s="89"/>
      <c r="NUO310" s="89"/>
      <c r="NUP310" s="89"/>
      <c r="NUQ310" s="89"/>
      <c r="NUT310" s="89"/>
      <c r="NUW310" s="89"/>
      <c r="NUZ310" s="89"/>
      <c r="NVC310" s="89"/>
      <c r="NVF310" s="89"/>
      <c r="NVR310" s="89"/>
      <c r="NVU310" s="89"/>
      <c r="NVX310" s="89"/>
      <c r="NWA310" s="89"/>
      <c r="NWG310" s="89"/>
      <c r="NWJ310" s="89"/>
      <c r="NWP310" s="89"/>
      <c r="NWS310" s="89"/>
      <c r="NWV310" s="89"/>
      <c r="NWY310" s="89"/>
      <c r="NXE310" s="89"/>
      <c r="NXH310" s="89"/>
      <c r="NXN310" s="89"/>
      <c r="NXP310" s="89"/>
      <c r="NXQ310" s="89"/>
      <c r="NXS310" s="89"/>
      <c r="NXV310" s="89"/>
      <c r="NXY310" s="89"/>
      <c r="NYJ310" s="89"/>
      <c r="NYL310" s="89"/>
      <c r="NYX310" s="89"/>
      <c r="NZA310" s="89"/>
      <c r="NZI310" s="89"/>
      <c r="OAC310" s="89"/>
      <c r="OAE310" s="89"/>
      <c r="OAF310" s="89"/>
      <c r="OAG310" s="89"/>
      <c r="OAH310" s="89"/>
      <c r="OAI310" s="89"/>
      <c r="OAJ310" s="89"/>
      <c r="OBB310" s="89"/>
      <c r="OBC310" s="89"/>
      <c r="OBF310" s="89"/>
      <c r="OBI310" s="89"/>
      <c r="OBK310" s="89"/>
      <c r="OBM310" s="89"/>
      <c r="OBP310" s="89"/>
      <c r="OBS310" s="89"/>
      <c r="OBV310" s="89"/>
      <c r="OCB310" s="89"/>
      <c r="OCE310" s="89"/>
      <c r="OCH310" s="89"/>
      <c r="OCM310" s="89"/>
      <c r="ODA310" s="89"/>
      <c r="ODB310" s="89"/>
      <c r="ODC310" s="89"/>
      <c r="ODD310" s="89"/>
      <c r="ODE310" s="89"/>
      <c r="ODF310" s="89"/>
      <c r="ODG310" s="89"/>
      <c r="ODH310" s="89"/>
      <c r="ODI310" s="89"/>
      <c r="ODJ310" s="89"/>
      <c r="ODK310" s="89"/>
      <c r="ODL310" s="89"/>
      <c r="ODM310" s="89"/>
      <c r="ODN310" s="89"/>
      <c r="ODO310" s="89"/>
      <c r="ODP310" s="89"/>
      <c r="ODQ310" s="89"/>
      <c r="ODR310" s="89"/>
      <c r="ODS310" s="89"/>
      <c r="ODT310" s="89"/>
      <c r="ODU310" s="89"/>
      <c r="ODV310" s="89"/>
      <c r="ODW310" s="89"/>
      <c r="ODX310" s="89"/>
      <c r="ODY310" s="89"/>
      <c r="ODZ310" s="89"/>
      <c r="OEA310" s="89"/>
      <c r="OEB310" s="89"/>
      <c r="OEC310" s="89"/>
      <c r="OED310" s="89"/>
      <c r="OEE310" s="89"/>
      <c r="OEF310" s="89"/>
      <c r="OEG310" s="89"/>
      <c r="OEH310" s="89"/>
      <c r="OEI310" s="89"/>
      <c r="OEJ310" s="89"/>
      <c r="OEK310" s="89"/>
      <c r="OEL310" s="89"/>
      <c r="OEM310" s="89"/>
      <c r="OEP310" s="89"/>
      <c r="OES310" s="89"/>
      <c r="OEV310" s="89"/>
      <c r="OEY310" s="89"/>
      <c r="OFB310" s="89"/>
      <c r="OFN310" s="89"/>
      <c r="OFQ310" s="89"/>
      <c r="OFT310" s="89"/>
      <c r="OFW310" s="89"/>
      <c r="OGC310" s="89"/>
      <c r="OGF310" s="89"/>
      <c r="OGL310" s="89"/>
      <c r="OGO310" s="89"/>
      <c r="OGR310" s="89"/>
      <c r="OGU310" s="89"/>
      <c r="OHA310" s="89"/>
      <c r="OHD310" s="89"/>
      <c r="OHJ310" s="89"/>
      <c r="OHL310" s="89"/>
      <c r="OHM310" s="89"/>
      <c r="OHO310" s="89"/>
      <c r="OHR310" s="89"/>
      <c r="OHU310" s="89"/>
      <c r="OIF310" s="89"/>
      <c r="OIH310" s="89"/>
      <c r="OIT310" s="89"/>
      <c r="OIW310" s="89"/>
      <c r="OJE310" s="89"/>
      <c r="OJY310" s="89"/>
      <c r="OKA310" s="89"/>
      <c r="OKB310" s="89"/>
      <c r="OKC310" s="89"/>
      <c r="OKD310" s="89"/>
      <c r="OKE310" s="89"/>
      <c r="OKF310" s="89"/>
      <c r="OKX310" s="89"/>
      <c r="OKY310" s="89"/>
      <c r="OLB310" s="89"/>
      <c r="OLE310" s="89"/>
      <c r="OLG310" s="89"/>
      <c r="OLI310" s="89"/>
      <c r="OLL310" s="89"/>
      <c r="OLO310" s="89"/>
      <c r="OLR310" s="89"/>
      <c r="OLX310" s="89"/>
      <c r="OMA310" s="89"/>
      <c r="OMD310" s="89"/>
      <c r="OMI310" s="89"/>
      <c r="OMW310" s="89"/>
      <c r="OMX310" s="89"/>
      <c r="OMY310" s="89"/>
      <c r="OMZ310" s="89"/>
      <c r="ONA310" s="89"/>
      <c r="ONB310" s="89"/>
      <c r="ONC310" s="89"/>
      <c r="OND310" s="89"/>
      <c r="ONE310" s="89"/>
      <c r="ONF310" s="89"/>
      <c r="ONG310" s="89"/>
      <c r="ONH310" s="89"/>
      <c r="ONI310" s="89"/>
      <c r="ONJ310" s="89"/>
      <c r="ONK310" s="89"/>
      <c r="ONL310" s="89"/>
      <c r="ONM310" s="89"/>
      <c r="ONN310" s="89"/>
      <c r="ONO310" s="89"/>
      <c r="ONP310" s="89"/>
      <c r="ONQ310" s="89"/>
      <c r="ONR310" s="89"/>
      <c r="ONS310" s="89"/>
      <c r="ONT310" s="89"/>
      <c r="ONU310" s="89"/>
      <c r="ONV310" s="89"/>
      <c r="ONW310" s="89"/>
      <c r="ONX310" s="89"/>
      <c r="ONY310" s="89"/>
      <c r="ONZ310" s="89"/>
      <c r="OOA310" s="89"/>
      <c r="OOB310" s="89"/>
      <c r="OOC310" s="89"/>
      <c r="OOD310" s="89"/>
      <c r="OOE310" s="89"/>
      <c r="OOF310" s="89"/>
      <c r="OOG310" s="89"/>
      <c r="OOH310" s="89"/>
      <c r="OOI310" s="89"/>
      <c r="OOL310" s="89"/>
      <c r="OOO310" s="89"/>
      <c r="OOR310" s="89"/>
      <c r="OOU310" s="89"/>
      <c r="OOX310" s="89"/>
      <c r="OPJ310" s="89"/>
      <c r="OPM310" s="89"/>
      <c r="OPP310" s="89"/>
      <c r="OPS310" s="89"/>
      <c r="OPY310" s="89"/>
      <c r="OQB310" s="89"/>
      <c r="OQH310" s="89"/>
      <c r="OQK310" s="89"/>
      <c r="OQN310" s="89"/>
      <c r="OQQ310" s="89"/>
      <c r="OQW310" s="89"/>
      <c r="OQZ310" s="89"/>
      <c r="ORF310" s="89"/>
      <c r="ORH310" s="89"/>
      <c r="ORI310" s="89"/>
      <c r="ORK310" s="89"/>
      <c r="ORN310" s="89"/>
      <c r="ORQ310" s="89"/>
      <c r="OSB310" s="89"/>
      <c r="OSD310" s="89"/>
      <c r="OSP310" s="89"/>
      <c r="OSS310" s="89"/>
      <c r="OTA310" s="89"/>
      <c r="OTU310" s="89"/>
      <c r="OTW310" s="89"/>
      <c r="OTX310" s="89"/>
      <c r="OTY310" s="89"/>
      <c r="OTZ310" s="89"/>
      <c r="OUA310" s="89"/>
      <c r="OUB310" s="89"/>
      <c r="OUT310" s="89"/>
      <c r="OUU310" s="89"/>
      <c r="OUX310" s="89"/>
      <c r="OVA310" s="89"/>
      <c r="OVC310" s="89"/>
      <c r="OVE310" s="89"/>
      <c r="OVH310" s="89"/>
      <c r="OVK310" s="89"/>
      <c r="OVN310" s="89"/>
      <c r="OVT310" s="89"/>
      <c r="OVW310" s="89"/>
      <c r="OVZ310" s="89"/>
      <c r="OWE310" s="89"/>
      <c r="OWS310" s="89"/>
      <c r="OWT310" s="89"/>
      <c r="OWU310" s="89"/>
      <c r="OWV310" s="89"/>
      <c r="OWW310" s="89"/>
      <c r="OWX310" s="89"/>
      <c r="OWY310" s="89"/>
      <c r="OWZ310" s="89"/>
      <c r="OXA310" s="89"/>
      <c r="OXB310" s="89"/>
      <c r="OXC310" s="89"/>
      <c r="OXD310" s="89"/>
      <c r="OXE310" s="89"/>
      <c r="OXF310" s="89"/>
      <c r="OXG310" s="89"/>
      <c r="OXH310" s="89"/>
      <c r="OXI310" s="89"/>
      <c r="OXJ310" s="89"/>
      <c r="OXK310" s="89"/>
      <c r="OXL310" s="89"/>
      <c r="OXM310" s="89"/>
      <c r="OXN310" s="89"/>
      <c r="OXO310" s="89"/>
      <c r="OXP310" s="89"/>
      <c r="OXQ310" s="89"/>
      <c r="OXR310" s="89"/>
      <c r="OXS310" s="89"/>
      <c r="OXT310" s="89"/>
      <c r="OXU310" s="89"/>
      <c r="OXV310" s="89"/>
      <c r="OXW310" s="89"/>
      <c r="OXX310" s="89"/>
      <c r="OXY310" s="89"/>
      <c r="OXZ310" s="89"/>
      <c r="OYA310" s="89"/>
      <c r="OYB310" s="89"/>
      <c r="OYC310" s="89"/>
      <c r="OYD310" s="89"/>
      <c r="OYE310" s="89"/>
      <c r="OYH310" s="89"/>
      <c r="OYK310" s="89"/>
      <c r="OYN310" s="89"/>
      <c r="OYQ310" s="89"/>
      <c r="OYT310" s="89"/>
      <c r="OZF310" s="89"/>
      <c r="OZI310" s="89"/>
      <c r="OZL310" s="89"/>
      <c r="OZO310" s="89"/>
      <c r="OZU310" s="89"/>
      <c r="OZX310" s="89"/>
      <c r="PAD310" s="89"/>
      <c r="PAG310" s="89"/>
      <c r="PAJ310" s="89"/>
      <c r="PAM310" s="89"/>
      <c r="PAS310" s="89"/>
      <c r="PAV310" s="89"/>
      <c r="PBB310" s="89"/>
      <c r="PBD310" s="89"/>
      <c r="PBE310" s="89"/>
      <c r="PBG310" s="89"/>
      <c r="PBJ310" s="89"/>
      <c r="PBM310" s="89"/>
      <c r="PBX310" s="89"/>
      <c r="PBZ310" s="89"/>
      <c r="PCL310" s="89"/>
      <c r="PCO310" s="89"/>
      <c r="PCW310" s="89"/>
      <c r="PDQ310" s="89"/>
      <c r="PDS310" s="89"/>
      <c r="PDT310" s="89"/>
      <c r="PDU310" s="89"/>
      <c r="PDV310" s="89"/>
      <c r="PDW310" s="89"/>
      <c r="PDX310" s="89"/>
      <c r="PEP310" s="89"/>
      <c r="PEQ310" s="89"/>
      <c r="PET310" s="89"/>
      <c r="PEW310" s="89"/>
      <c r="PEY310" s="89"/>
      <c r="PFA310" s="89"/>
      <c r="PFD310" s="89"/>
      <c r="PFG310" s="89"/>
      <c r="PFJ310" s="89"/>
      <c r="PFP310" s="89"/>
      <c r="PFS310" s="89"/>
      <c r="PFV310" s="89"/>
      <c r="PGA310" s="89"/>
      <c r="PGO310" s="89"/>
      <c r="PGP310" s="89"/>
      <c r="PGQ310" s="89"/>
      <c r="PGR310" s="89"/>
      <c r="PGS310" s="89"/>
      <c r="PGT310" s="89"/>
      <c r="PGU310" s="89"/>
      <c r="PGV310" s="89"/>
      <c r="PGW310" s="89"/>
      <c r="PGX310" s="89"/>
      <c r="PGY310" s="89"/>
      <c r="PGZ310" s="89"/>
      <c r="PHA310" s="89"/>
      <c r="PHB310" s="89"/>
      <c r="PHC310" s="89"/>
      <c r="PHD310" s="89"/>
      <c r="PHE310" s="89"/>
      <c r="PHF310" s="89"/>
      <c r="PHG310" s="89"/>
      <c r="PHH310" s="89"/>
      <c r="PHI310" s="89"/>
      <c r="PHJ310" s="89"/>
      <c r="PHK310" s="89"/>
      <c r="PHL310" s="89"/>
      <c r="PHM310" s="89"/>
      <c r="PHN310" s="89"/>
      <c r="PHO310" s="89"/>
      <c r="PHP310" s="89"/>
      <c r="PHQ310" s="89"/>
      <c r="PHR310" s="89"/>
      <c r="PHS310" s="89"/>
      <c r="PHT310" s="89"/>
      <c r="PHU310" s="89"/>
      <c r="PHV310" s="89"/>
      <c r="PHW310" s="89"/>
      <c r="PHX310" s="89"/>
      <c r="PHY310" s="89"/>
      <c r="PHZ310" s="89"/>
      <c r="PIA310" s="89"/>
      <c r="PID310" s="89"/>
      <c r="PIG310" s="89"/>
      <c r="PIJ310" s="89"/>
      <c r="PIM310" s="89"/>
      <c r="PIP310" s="89"/>
      <c r="PJB310" s="89"/>
      <c r="PJE310" s="89"/>
      <c r="PJH310" s="89"/>
      <c r="PJK310" s="89"/>
      <c r="PJQ310" s="89"/>
      <c r="PJT310" s="89"/>
      <c r="PJZ310" s="89"/>
      <c r="PKC310" s="89"/>
      <c r="PKF310" s="89"/>
      <c r="PKI310" s="89"/>
      <c r="PKO310" s="89"/>
      <c r="PKR310" s="89"/>
      <c r="PKX310" s="89"/>
      <c r="PKZ310" s="89"/>
      <c r="PLA310" s="89"/>
      <c r="PLC310" s="89"/>
      <c r="PLF310" s="89"/>
      <c r="PLI310" s="89"/>
      <c r="PLT310" s="89"/>
      <c r="PLV310" s="89"/>
      <c r="PMH310" s="89"/>
      <c r="PMK310" s="89"/>
      <c r="PMS310" s="89"/>
      <c r="PNM310" s="89"/>
      <c r="PNO310" s="89"/>
      <c r="PNP310" s="89"/>
      <c r="PNQ310" s="89"/>
      <c r="PNR310" s="89"/>
      <c r="PNS310" s="89"/>
      <c r="PNT310" s="89"/>
      <c r="POL310" s="89"/>
      <c r="POM310" s="89"/>
      <c r="POP310" s="89"/>
      <c r="POS310" s="89"/>
      <c r="POU310" s="89"/>
      <c r="POW310" s="89"/>
      <c r="POZ310" s="89"/>
      <c r="PPC310" s="89"/>
      <c r="PPF310" s="89"/>
      <c r="PPL310" s="89"/>
      <c r="PPO310" s="89"/>
      <c r="PPR310" s="89"/>
      <c r="PPW310" s="89"/>
      <c r="PQK310" s="89"/>
      <c r="PQL310" s="89"/>
      <c r="PQM310" s="89"/>
      <c r="PQN310" s="89"/>
      <c r="PQO310" s="89"/>
      <c r="PQP310" s="89"/>
      <c r="PQQ310" s="89"/>
      <c r="PQR310" s="89"/>
      <c r="PQS310" s="89"/>
      <c r="PQT310" s="89"/>
      <c r="PQU310" s="89"/>
      <c r="PQV310" s="89"/>
      <c r="PQW310" s="89"/>
      <c r="PQX310" s="89"/>
      <c r="PQY310" s="89"/>
      <c r="PQZ310" s="89"/>
      <c r="PRA310" s="89"/>
      <c r="PRB310" s="89"/>
      <c r="PRC310" s="89"/>
      <c r="PRD310" s="89"/>
      <c r="PRE310" s="89"/>
      <c r="PRF310" s="89"/>
      <c r="PRG310" s="89"/>
      <c r="PRH310" s="89"/>
      <c r="PRI310" s="89"/>
      <c r="PRJ310" s="89"/>
      <c r="PRK310" s="89"/>
      <c r="PRL310" s="89"/>
      <c r="PRM310" s="89"/>
      <c r="PRN310" s="89"/>
      <c r="PRO310" s="89"/>
      <c r="PRP310" s="89"/>
      <c r="PRQ310" s="89"/>
      <c r="PRR310" s="89"/>
      <c r="PRS310" s="89"/>
      <c r="PRT310" s="89"/>
      <c r="PRU310" s="89"/>
      <c r="PRV310" s="89"/>
      <c r="PRW310" s="89"/>
      <c r="PRZ310" s="89"/>
      <c r="PSC310" s="89"/>
      <c r="PSF310" s="89"/>
      <c r="PSI310" s="89"/>
      <c r="PSL310" s="89"/>
      <c r="PSX310" s="89"/>
      <c r="PTA310" s="89"/>
      <c r="PTD310" s="89"/>
      <c r="PTG310" s="89"/>
      <c r="PTM310" s="89"/>
      <c r="PTP310" s="89"/>
      <c r="PTV310" s="89"/>
      <c r="PTY310" s="89"/>
      <c r="PUB310" s="89"/>
      <c r="PUE310" s="89"/>
      <c r="PUK310" s="89"/>
      <c r="PUN310" s="89"/>
      <c r="PUT310" s="89"/>
      <c r="PUV310" s="89"/>
      <c r="PUW310" s="89"/>
      <c r="PUY310" s="89"/>
      <c r="PVB310" s="89"/>
      <c r="PVE310" s="89"/>
      <c r="PVP310" s="89"/>
      <c r="PVR310" s="89"/>
      <c r="PWD310" s="89"/>
      <c r="PWG310" s="89"/>
      <c r="PWO310" s="89"/>
      <c r="PXI310" s="89"/>
      <c r="PXK310" s="89"/>
      <c r="PXL310" s="89"/>
      <c r="PXM310" s="89"/>
      <c r="PXN310" s="89"/>
      <c r="PXO310" s="89"/>
      <c r="PXP310" s="89"/>
      <c r="PYH310" s="89"/>
      <c r="PYI310" s="89"/>
      <c r="PYL310" s="89"/>
      <c r="PYO310" s="89"/>
      <c r="PYQ310" s="89"/>
      <c r="PYS310" s="89"/>
      <c r="PYV310" s="89"/>
      <c r="PYY310" s="89"/>
      <c r="PZB310" s="89"/>
      <c r="PZH310" s="89"/>
      <c r="PZK310" s="89"/>
      <c r="PZN310" s="89"/>
      <c r="PZS310" s="89"/>
      <c r="QAG310" s="89"/>
      <c r="QAH310" s="89"/>
      <c r="QAI310" s="89"/>
      <c r="QAJ310" s="89"/>
      <c r="QAK310" s="89"/>
      <c r="QAL310" s="89"/>
      <c r="QAM310" s="89"/>
      <c r="QAN310" s="89"/>
      <c r="QAO310" s="89"/>
      <c r="QAP310" s="89"/>
      <c r="QAQ310" s="89"/>
      <c r="QAR310" s="89"/>
      <c r="QAS310" s="89"/>
      <c r="QAT310" s="89"/>
      <c r="QAU310" s="89"/>
      <c r="QAV310" s="89"/>
      <c r="QAW310" s="89"/>
      <c r="QAX310" s="89"/>
      <c r="QAY310" s="89"/>
      <c r="QAZ310" s="89"/>
      <c r="QBA310" s="89"/>
      <c r="QBB310" s="89"/>
      <c r="QBC310" s="89"/>
      <c r="QBD310" s="89"/>
      <c r="QBE310" s="89"/>
      <c r="QBF310" s="89"/>
      <c r="QBG310" s="89"/>
      <c r="QBH310" s="89"/>
      <c r="QBI310" s="89"/>
      <c r="QBJ310" s="89"/>
      <c r="QBK310" s="89"/>
      <c r="QBL310" s="89"/>
      <c r="QBM310" s="89"/>
      <c r="QBN310" s="89"/>
      <c r="QBO310" s="89"/>
      <c r="QBP310" s="89"/>
      <c r="QBQ310" s="89"/>
      <c r="QBR310" s="89"/>
      <c r="QBS310" s="89"/>
      <c r="QBV310" s="89"/>
      <c r="QBY310" s="89"/>
      <c r="QCB310" s="89"/>
      <c r="QCE310" s="89"/>
      <c r="QCH310" s="89"/>
      <c r="QCT310" s="89"/>
      <c r="QCW310" s="89"/>
      <c r="QCZ310" s="89"/>
      <c r="QDC310" s="89"/>
      <c r="QDI310" s="89"/>
      <c r="QDL310" s="89"/>
      <c r="QDR310" s="89"/>
      <c r="QDU310" s="89"/>
      <c r="QDX310" s="89"/>
      <c r="QEA310" s="89"/>
      <c r="QEG310" s="89"/>
      <c r="QEJ310" s="89"/>
      <c r="QEP310" s="89"/>
      <c r="QER310" s="89"/>
      <c r="QES310" s="89"/>
      <c r="QEU310" s="89"/>
      <c r="QEX310" s="89"/>
      <c r="QFA310" s="89"/>
      <c r="QFL310" s="89"/>
      <c r="QFN310" s="89"/>
      <c r="QFZ310" s="89"/>
      <c r="QGC310" s="89"/>
      <c r="QGK310" s="89"/>
      <c r="QHE310" s="89"/>
      <c r="QHG310" s="89"/>
      <c r="QHH310" s="89"/>
      <c r="QHI310" s="89"/>
      <c r="QHJ310" s="89"/>
      <c r="QHK310" s="89"/>
      <c r="QHL310" s="89"/>
      <c r="QID310" s="89"/>
      <c r="QIE310" s="89"/>
      <c r="QIH310" s="89"/>
      <c r="QIK310" s="89"/>
      <c r="QIM310" s="89"/>
      <c r="QIO310" s="89"/>
      <c r="QIR310" s="89"/>
      <c r="QIU310" s="89"/>
      <c r="QIX310" s="89"/>
      <c r="QJD310" s="89"/>
      <c r="QJG310" s="89"/>
      <c r="QJJ310" s="89"/>
      <c r="QJO310" s="89"/>
      <c r="QKC310" s="89"/>
      <c r="QKD310" s="89"/>
      <c r="QKE310" s="89"/>
      <c r="QKF310" s="89"/>
      <c r="QKG310" s="89"/>
      <c r="QKH310" s="89"/>
      <c r="QKI310" s="89"/>
      <c r="QKJ310" s="89"/>
      <c r="QKK310" s="89"/>
      <c r="QKL310" s="89"/>
      <c r="QKM310" s="89"/>
      <c r="QKN310" s="89"/>
      <c r="QKO310" s="89"/>
      <c r="QKP310" s="89"/>
      <c r="QKQ310" s="89"/>
      <c r="QKR310" s="89"/>
      <c r="QKS310" s="89"/>
      <c r="QKT310" s="89"/>
      <c r="QKU310" s="89"/>
      <c r="QKV310" s="89"/>
      <c r="QKW310" s="89"/>
      <c r="QKX310" s="89"/>
      <c r="QKY310" s="89"/>
      <c r="QKZ310" s="89"/>
      <c r="QLA310" s="89"/>
      <c r="QLB310" s="89"/>
      <c r="QLC310" s="89"/>
      <c r="QLD310" s="89"/>
      <c r="QLE310" s="89"/>
      <c r="QLF310" s="89"/>
      <c r="QLG310" s="89"/>
      <c r="QLH310" s="89"/>
      <c r="QLI310" s="89"/>
      <c r="QLJ310" s="89"/>
      <c r="QLK310" s="89"/>
      <c r="QLL310" s="89"/>
      <c r="QLM310" s="89"/>
      <c r="QLN310" s="89"/>
      <c r="QLO310" s="89"/>
      <c r="QLR310" s="89"/>
      <c r="QLU310" s="89"/>
      <c r="QLX310" s="89"/>
      <c r="QMA310" s="89"/>
      <c r="QMD310" s="89"/>
      <c r="QMP310" s="89"/>
      <c r="QMS310" s="89"/>
      <c r="QMV310" s="89"/>
      <c r="QMY310" s="89"/>
      <c r="QNE310" s="89"/>
      <c r="QNH310" s="89"/>
      <c r="QNN310" s="89"/>
      <c r="QNQ310" s="89"/>
      <c r="QNT310" s="89"/>
      <c r="QNW310" s="89"/>
      <c r="QOC310" s="89"/>
      <c r="QOF310" s="89"/>
      <c r="QOL310" s="89"/>
      <c r="QON310" s="89"/>
      <c r="QOO310" s="89"/>
      <c r="QOQ310" s="89"/>
      <c r="QOT310" s="89"/>
      <c r="QOW310" s="89"/>
      <c r="QPH310" s="89"/>
      <c r="QPJ310" s="89"/>
      <c r="QPV310" s="89"/>
      <c r="QPY310" s="89"/>
      <c r="QQG310" s="89"/>
      <c r="QRA310" s="89"/>
      <c r="QRC310" s="89"/>
      <c r="QRD310" s="89"/>
      <c r="QRE310" s="89"/>
      <c r="QRF310" s="89"/>
      <c r="QRG310" s="89"/>
      <c r="QRH310" s="89"/>
      <c r="QRZ310" s="89"/>
      <c r="QSA310" s="89"/>
      <c r="QSD310" s="89"/>
      <c r="QSG310" s="89"/>
      <c r="QSI310" s="89"/>
      <c r="QSK310" s="89"/>
      <c r="QSN310" s="89"/>
      <c r="QSQ310" s="89"/>
      <c r="QST310" s="89"/>
      <c r="QSZ310" s="89"/>
      <c r="QTC310" s="89"/>
      <c r="QTF310" s="89"/>
      <c r="QTK310" s="89"/>
      <c r="QTY310" s="89"/>
      <c r="QTZ310" s="89"/>
      <c r="QUA310" s="89"/>
      <c r="QUB310" s="89"/>
      <c r="QUC310" s="89"/>
      <c r="QUD310" s="89"/>
      <c r="QUE310" s="89"/>
      <c r="QUF310" s="89"/>
      <c r="QUG310" s="89"/>
      <c r="QUH310" s="89"/>
      <c r="QUI310" s="89"/>
      <c r="QUJ310" s="89"/>
      <c r="QUK310" s="89"/>
      <c r="QUL310" s="89"/>
      <c r="QUM310" s="89"/>
      <c r="QUN310" s="89"/>
      <c r="QUO310" s="89"/>
      <c r="QUP310" s="89"/>
      <c r="QUQ310" s="89"/>
      <c r="QUR310" s="89"/>
      <c r="QUS310" s="89"/>
      <c r="QUT310" s="89"/>
      <c r="QUU310" s="89"/>
      <c r="QUV310" s="89"/>
      <c r="QUW310" s="89"/>
      <c r="QUX310" s="89"/>
      <c r="QUY310" s="89"/>
      <c r="QUZ310" s="89"/>
      <c r="QVA310" s="89"/>
      <c r="QVB310" s="89"/>
      <c r="QVC310" s="89"/>
      <c r="QVD310" s="89"/>
      <c r="QVE310" s="89"/>
      <c r="QVF310" s="89"/>
      <c r="QVG310" s="89"/>
      <c r="QVH310" s="89"/>
      <c r="QVI310" s="89"/>
      <c r="QVJ310" s="89"/>
      <c r="QVK310" s="89"/>
      <c r="QVN310" s="89"/>
      <c r="QVQ310" s="89"/>
      <c r="QVT310" s="89"/>
      <c r="QVW310" s="89"/>
      <c r="QVZ310" s="89"/>
      <c r="QWL310" s="89"/>
      <c r="QWO310" s="89"/>
      <c r="QWR310" s="89"/>
      <c r="QWU310" s="89"/>
      <c r="QXA310" s="89"/>
      <c r="QXD310" s="89"/>
      <c r="QXJ310" s="89"/>
      <c r="QXM310" s="89"/>
      <c r="QXP310" s="89"/>
      <c r="QXS310" s="89"/>
      <c r="QXY310" s="89"/>
      <c r="QYB310" s="89"/>
      <c r="QYH310" s="89"/>
      <c r="QYJ310" s="89"/>
      <c r="QYK310" s="89"/>
      <c r="QYM310" s="89"/>
      <c r="QYP310" s="89"/>
      <c r="QYS310" s="89"/>
      <c r="QZD310" s="89"/>
      <c r="QZF310" s="89"/>
      <c r="QZR310" s="89"/>
      <c r="QZU310" s="89"/>
      <c r="RAC310" s="89"/>
      <c r="RAW310" s="89"/>
      <c r="RAY310" s="89"/>
      <c r="RAZ310" s="89"/>
      <c r="RBA310" s="89"/>
      <c r="RBB310" s="89"/>
      <c r="RBC310" s="89"/>
      <c r="RBD310" s="89"/>
      <c r="RBV310" s="89"/>
      <c r="RBW310" s="89"/>
      <c r="RBZ310" s="89"/>
      <c r="RCC310" s="89"/>
      <c r="RCE310" s="89"/>
      <c r="RCG310" s="89"/>
      <c r="RCJ310" s="89"/>
      <c r="RCM310" s="89"/>
      <c r="RCP310" s="89"/>
      <c r="RCV310" s="89"/>
      <c r="RCY310" s="89"/>
      <c r="RDB310" s="89"/>
      <c r="RDG310" s="89"/>
      <c r="RDU310" s="89"/>
      <c r="RDV310" s="89"/>
      <c r="RDW310" s="89"/>
      <c r="RDX310" s="89"/>
      <c r="RDY310" s="89"/>
      <c r="RDZ310" s="89"/>
      <c r="REA310" s="89"/>
      <c r="REB310" s="89"/>
      <c r="REC310" s="89"/>
      <c r="RED310" s="89"/>
      <c r="REE310" s="89"/>
      <c r="REF310" s="89"/>
      <c r="REG310" s="89"/>
      <c r="REH310" s="89"/>
      <c r="REI310" s="89"/>
      <c r="REJ310" s="89"/>
      <c r="REK310" s="89"/>
      <c r="REL310" s="89"/>
      <c r="REM310" s="89"/>
      <c r="REN310" s="89"/>
      <c r="REO310" s="89"/>
      <c r="REP310" s="89"/>
      <c r="REQ310" s="89"/>
      <c r="RER310" s="89"/>
      <c r="RES310" s="89"/>
      <c r="RET310" s="89"/>
      <c r="REU310" s="89"/>
      <c r="REV310" s="89"/>
      <c r="REW310" s="89"/>
      <c r="REX310" s="89"/>
      <c r="REY310" s="89"/>
      <c r="REZ310" s="89"/>
      <c r="RFA310" s="89"/>
      <c r="RFB310" s="89"/>
      <c r="RFC310" s="89"/>
      <c r="RFD310" s="89"/>
      <c r="RFE310" s="89"/>
      <c r="RFF310" s="89"/>
      <c r="RFG310" s="89"/>
      <c r="RFJ310" s="89"/>
      <c r="RFM310" s="89"/>
      <c r="RFP310" s="89"/>
      <c r="RFS310" s="89"/>
      <c r="RFV310" s="89"/>
      <c r="RGH310" s="89"/>
      <c r="RGK310" s="89"/>
      <c r="RGN310" s="89"/>
      <c r="RGQ310" s="89"/>
      <c r="RGW310" s="89"/>
      <c r="RGZ310" s="89"/>
      <c r="RHF310" s="89"/>
      <c r="RHI310" s="89"/>
      <c r="RHL310" s="89"/>
      <c r="RHO310" s="89"/>
      <c r="RHU310" s="89"/>
      <c r="RHX310" s="89"/>
      <c r="RID310" s="89"/>
      <c r="RIF310" s="89"/>
      <c r="RIG310" s="89"/>
      <c r="RII310" s="89"/>
      <c r="RIL310" s="89"/>
      <c r="RIO310" s="89"/>
      <c r="RIZ310" s="89"/>
      <c r="RJB310" s="89"/>
      <c r="RJN310" s="89"/>
      <c r="RJQ310" s="89"/>
      <c r="RJY310" s="89"/>
      <c r="RKS310" s="89"/>
      <c r="RKU310" s="89"/>
      <c r="RKV310" s="89"/>
      <c r="RKW310" s="89"/>
      <c r="RKX310" s="89"/>
      <c r="RKY310" s="89"/>
      <c r="RKZ310" s="89"/>
      <c r="RLR310" s="89"/>
      <c r="RLS310" s="89"/>
      <c r="RLV310" s="89"/>
      <c r="RLY310" s="89"/>
      <c r="RMA310" s="89"/>
      <c r="RMC310" s="89"/>
      <c r="RMF310" s="89"/>
      <c r="RMI310" s="89"/>
      <c r="RML310" s="89"/>
      <c r="RMR310" s="89"/>
      <c r="RMU310" s="89"/>
      <c r="RMX310" s="89"/>
      <c r="RNC310" s="89"/>
      <c r="RNQ310" s="89"/>
      <c r="RNR310" s="89"/>
      <c r="RNS310" s="89"/>
      <c r="RNT310" s="89"/>
      <c r="RNU310" s="89"/>
      <c r="RNV310" s="89"/>
      <c r="RNW310" s="89"/>
      <c r="RNX310" s="89"/>
      <c r="RNY310" s="89"/>
      <c r="RNZ310" s="89"/>
      <c r="ROA310" s="89"/>
      <c r="ROB310" s="89"/>
      <c r="ROC310" s="89"/>
      <c r="ROD310" s="89"/>
      <c r="ROE310" s="89"/>
      <c r="ROF310" s="89"/>
      <c r="ROG310" s="89"/>
      <c r="ROH310" s="89"/>
      <c r="ROI310" s="89"/>
      <c r="ROJ310" s="89"/>
      <c r="ROK310" s="89"/>
      <c r="ROL310" s="89"/>
      <c r="ROM310" s="89"/>
      <c r="RON310" s="89"/>
      <c r="ROO310" s="89"/>
      <c r="ROP310" s="89"/>
      <c r="ROQ310" s="89"/>
      <c r="ROR310" s="89"/>
      <c r="ROS310" s="89"/>
      <c r="ROT310" s="89"/>
      <c r="ROU310" s="89"/>
      <c r="ROV310" s="89"/>
      <c r="ROW310" s="89"/>
      <c r="ROX310" s="89"/>
      <c r="ROY310" s="89"/>
      <c r="ROZ310" s="89"/>
      <c r="RPA310" s="89"/>
      <c r="RPB310" s="89"/>
      <c r="RPC310" s="89"/>
      <c r="RPF310" s="89"/>
      <c r="RPI310" s="89"/>
      <c r="RPL310" s="89"/>
      <c r="RPO310" s="89"/>
      <c r="RPR310" s="89"/>
      <c r="RQD310" s="89"/>
      <c r="RQG310" s="89"/>
      <c r="RQJ310" s="89"/>
      <c r="RQM310" s="89"/>
      <c r="RQS310" s="89"/>
      <c r="RQV310" s="89"/>
      <c r="RRB310" s="89"/>
      <c r="RRE310" s="89"/>
      <c r="RRH310" s="89"/>
      <c r="RRK310" s="89"/>
      <c r="RRQ310" s="89"/>
      <c r="RRT310" s="89"/>
      <c r="RRZ310" s="89"/>
      <c r="RSB310" s="89"/>
      <c r="RSC310" s="89"/>
      <c r="RSE310" s="89"/>
      <c r="RSH310" s="89"/>
      <c r="RSK310" s="89"/>
      <c r="RSV310" s="89"/>
      <c r="RSX310" s="89"/>
      <c r="RTJ310" s="89"/>
      <c r="RTM310" s="89"/>
      <c r="RTU310" s="89"/>
      <c r="RUO310" s="89"/>
      <c r="RUQ310" s="89"/>
      <c r="RUR310" s="89"/>
      <c r="RUS310" s="89"/>
      <c r="RUT310" s="89"/>
      <c r="RUU310" s="89"/>
      <c r="RUV310" s="89"/>
      <c r="RVN310" s="89"/>
      <c r="RVO310" s="89"/>
      <c r="RVR310" s="89"/>
      <c r="RVU310" s="89"/>
      <c r="RVW310" s="89"/>
      <c r="RVY310" s="89"/>
      <c r="RWB310" s="89"/>
      <c r="RWE310" s="89"/>
      <c r="RWH310" s="89"/>
      <c r="RWN310" s="89"/>
      <c r="RWQ310" s="89"/>
      <c r="RWT310" s="89"/>
      <c r="RWY310" s="89"/>
      <c r="RXM310" s="89"/>
      <c r="RXN310" s="89"/>
      <c r="RXO310" s="89"/>
      <c r="RXP310" s="89"/>
      <c r="RXQ310" s="89"/>
      <c r="RXR310" s="89"/>
      <c r="RXS310" s="89"/>
      <c r="RXT310" s="89"/>
      <c r="RXU310" s="89"/>
      <c r="RXV310" s="89"/>
      <c r="RXW310" s="89"/>
      <c r="RXX310" s="89"/>
      <c r="RXY310" s="89"/>
      <c r="RXZ310" s="89"/>
      <c r="RYA310" s="89"/>
      <c r="RYB310" s="89"/>
      <c r="RYC310" s="89"/>
      <c r="RYD310" s="89"/>
      <c r="RYE310" s="89"/>
      <c r="RYF310" s="89"/>
      <c r="RYG310" s="89"/>
      <c r="RYH310" s="89"/>
      <c r="RYI310" s="89"/>
      <c r="RYJ310" s="89"/>
      <c r="RYK310" s="89"/>
      <c r="RYL310" s="89"/>
      <c r="RYM310" s="89"/>
      <c r="RYN310" s="89"/>
      <c r="RYO310" s="89"/>
      <c r="RYP310" s="89"/>
      <c r="RYQ310" s="89"/>
      <c r="RYR310" s="89"/>
      <c r="RYS310" s="89"/>
      <c r="RYT310" s="89"/>
      <c r="RYU310" s="89"/>
      <c r="RYV310" s="89"/>
      <c r="RYW310" s="89"/>
      <c r="RYX310" s="89"/>
      <c r="RYY310" s="89"/>
      <c r="RZB310" s="89"/>
      <c r="RZE310" s="89"/>
      <c r="RZH310" s="89"/>
      <c r="RZK310" s="89"/>
      <c r="RZN310" s="89"/>
      <c r="RZZ310" s="89"/>
      <c r="SAC310" s="89"/>
      <c r="SAF310" s="89"/>
      <c r="SAI310" s="89"/>
      <c r="SAO310" s="89"/>
      <c r="SAR310" s="89"/>
      <c r="SAX310" s="89"/>
      <c r="SBA310" s="89"/>
      <c r="SBD310" s="89"/>
      <c r="SBG310" s="89"/>
      <c r="SBM310" s="89"/>
      <c r="SBP310" s="89"/>
      <c r="SBV310" s="89"/>
      <c r="SBX310" s="89"/>
      <c r="SBY310" s="89"/>
      <c r="SCA310" s="89"/>
      <c r="SCD310" s="89"/>
      <c r="SCG310" s="89"/>
      <c r="SCR310" s="89"/>
      <c r="SCT310" s="89"/>
      <c r="SDF310" s="89"/>
      <c r="SDI310" s="89"/>
      <c r="SDQ310" s="89"/>
      <c r="SEK310" s="89"/>
      <c r="SEM310" s="89"/>
      <c r="SEN310" s="89"/>
      <c r="SEO310" s="89"/>
      <c r="SEP310" s="89"/>
      <c r="SEQ310" s="89"/>
      <c r="SER310" s="89"/>
      <c r="SFJ310" s="89"/>
      <c r="SFK310" s="89"/>
      <c r="SFN310" s="89"/>
      <c r="SFQ310" s="89"/>
      <c r="SFS310" s="89"/>
      <c r="SFU310" s="89"/>
      <c r="SFX310" s="89"/>
      <c r="SGA310" s="89"/>
      <c r="SGD310" s="89"/>
      <c r="SGJ310" s="89"/>
      <c r="SGM310" s="89"/>
      <c r="SGP310" s="89"/>
      <c r="SGU310" s="89"/>
      <c r="SHI310" s="89"/>
      <c r="SHJ310" s="89"/>
      <c r="SHK310" s="89"/>
      <c r="SHL310" s="89"/>
      <c r="SHM310" s="89"/>
      <c r="SHN310" s="89"/>
      <c r="SHO310" s="89"/>
      <c r="SHP310" s="89"/>
      <c r="SHQ310" s="89"/>
      <c r="SHR310" s="89"/>
      <c r="SHS310" s="89"/>
      <c r="SHT310" s="89"/>
      <c r="SHU310" s="89"/>
      <c r="SHV310" s="89"/>
      <c r="SHW310" s="89"/>
      <c r="SHX310" s="89"/>
      <c r="SHY310" s="89"/>
      <c r="SHZ310" s="89"/>
      <c r="SIA310" s="89"/>
      <c r="SIB310" s="89"/>
      <c r="SIC310" s="89"/>
      <c r="SID310" s="89"/>
      <c r="SIE310" s="89"/>
      <c r="SIF310" s="89"/>
      <c r="SIG310" s="89"/>
      <c r="SIH310" s="89"/>
      <c r="SII310" s="89"/>
      <c r="SIJ310" s="89"/>
      <c r="SIK310" s="89"/>
      <c r="SIL310" s="89"/>
      <c r="SIM310" s="89"/>
      <c r="SIN310" s="89"/>
      <c r="SIO310" s="89"/>
      <c r="SIP310" s="89"/>
      <c r="SIQ310" s="89"/>
      <c r="SIR310" s="89"/>
      <c r="SIS310" s="89"/>
      <c r="SIT310" s="89"/>
      <c r="SIU310" s="89"/>
      <c r="SIX310" s="89"/>
      <c r="SJA310" s="89"/>
      <c r="SJD310" s="89"/>
      <c r="SJG310" s="89"/>
      <c r="SJJ310" s="89"/>
      <c r="SJV310" s="89"/>
      <c r="SJY310" s="89"/>
      <c r="SKB310" s="89"/>
      <c r="SKE310" s="89"/>
      <c r="SKK310" s="89"/>
      <c r="SKN310" s="89"/>
      <c r="SKT310" s="89"/>
      <c r="SKW310" s="89"/>
      <c r="SKZ310" s="89"/>
      <c r="SLC310" s="89"/>
      <c r="SLI310" s="89"/>
      <c r="SLL310" s="89"/>
      <c r="SLR310" s="89"/>
      <c r="SLT310" s="89"/>
      <c r="SLU310" s="89"/>
      <c r="SLW310" s="89"/>
      <c r="SLZ310" s="89"/>
      <c r="SMC310" s="89"/>
      <c r="SMN310" s="89"/>
      <c r="SMP310" s="89"/>
      <c r="SNB310" s="89"/>
      <c r="SNE310" s="89"/>
      <c r="SNM310" s="89"/>
      <c r="SOG310" s="89"/>
      <c r="SOI310" s="89"/>
      <c r="SOJ310" s="89"/>
      <c r="SOK310" s="89"/>
      <c r="SOL310" s="89"/>
      <c r="SOM310" s="89"/>
      <c r="SON310" s="89"/>
      <c r="SPF310" s="89"/>
      <c r="SPG310" s="89"/>
      <c r="SPJ310" s="89"/>
      <c r="SPM310" s="89"/>
      <c r="SPO310" s="89"/>
      <c r="SPQ310" s="89"/>
      <c r="SPT310" s="89"/>
      <c r="SPW310" s="89"/>
      <c r="SPZ310" s="89"/>
      <c r="SQF310" s="89"/>
      <c r="SQI310" s="89"/>
      <c r="SQL310" s="89"/>
      <c r="SQQ310" s="89"/>
      <c r="SRE310" s="89"/>
      <c r="SRF310" s="89"/>
      <c r="SRG310" s="89"/>
      <c r="SRH310" s="89"/>
      <c r="SRI310" s="89"/>
      <c r="SRJ310" s="89"/>
      <c r="SRK310" s="89"/>
      <c r="SRL310" s="89"/>
      <c r="SRM310" s="89"/>
      <c r="SRN310" s="89"/>
      <c r="SRO310" s="89"/>
      <c r="SRP310" s="89"/>
      <c r="SRQ310" s="89"/>
      <c r="SRR310" s="89"/>
      <c r="SRS310" s="89"/>
      <c r="SRT310" s="89"/>
      <c r="SRU310" s="89"/>
      <c r="SRV310" s="89"/>
      <c r="SRW310" s="89"/>
      <c r="SRX310" s="89"/>
      <c r="SRY310" s="89"/>
      <c r="SRZ310" s="89"/>
      <c r="SSA310" s="89"/>
      <c r="SSB310" s="89"/>
      <c r="SSC310" s="89"/>
      <c r="SSD310" s="89"/>
      <c r="SSE310" s="89"/>
      <c r="SSF310" s="89"/>
      <c r="SSG310" s="89"/>
      <c r="SSH310" s="89"/>
      <c r="SSI310" s="89"/>
      <c r="SSJ310" s="89"/>
      <c r="SSK310" s="89"/>
      <c r="SSL310" s="89"/>
      <c r="SSM310" s="89"/>
      <c r="SSN310" s="89"/>
      <c r="SSO310" s="89"/>
      <c r="SSP310" s="89"/>
      <c r="SSQ310" s="89"/>
      <c r="SST310" s="89"/>
      <c r="SSW310" s="89"/>
      <c r="SSZ310" s="89"/>
      <c r="STC310" s="89"/>
      <c r="STF310" s="89"/>
      <c r="STR310" s="89"/>
      <c r="STU310" s="89"/>
      <c r="STX310" s="89"/>
      <c r="SUA310" s="89"/>
      <c r="SUG310" s="89"/>
      <c r="SUJ310" s="89"/>
      <c r="SUP310" s="89"/>
      <c r="SUS310" s="89"/>
      <c r="SUV310" s="89"/>
      <c r="SUY310" s="89"/>
      <c r="SVE310" s="89"/>
      <c r="SVH310" s="89"/>
      <c r="SVN310" s="89"/>
      <c r="SVP310" s="89"/>
      <c r="SVQ310" s="89"/>
      <c r="SVS310" s="89"/>
      <c r="SVV310" s="89"/>
      <c r="SVY310" s="89"/>
      <c r="SWJ310" s="89"/>
      <c r="SWL310" s="89"/>
      <c r="SWX310" s="89"/>
      <c r="SXA310" s="89"/>
      <c r="SXI310" s="89"/>
      <c r="SYC310" s="89"/>
      <c r="SYE310" s="89"/>
      <c r="SYF310" s="89"/>
      <c r="SYG310" s="89"/>
      <c r="SYH310" s="89"/>
      <c r="SYI310" s="89"/>
      <c r="SYJ310" s="89"/>
      <c r="SZB310" s="89"/>
      <c r="SZC310" s="89"/>
      <c r="SZF310" s="89"/>
      <c r="SZI310" s="89"/>
      <c r="SZK310" s="89"/>
      <c r="SZM310" s="89"/>
      <c r="SZP310" s="89"/>
      <c r="SZS310" s="89"/>
      <c r="SZV310" s="89"/>
      <c r="TAB310" s="89"/>
      <c r="TAE310" s="89"/>
      <c r="TAH310" s="89"/>
      <c r="TAM310" s="89"/>
      <c r="TBA310" s="89"/>
      <c r="TBB310" s="89"/>
      <c r="TBC310" s="89"/>
      <c r="TBD310" s="89"/>
      <c r="TBE310" s="89"/>
      <c r="TBF310" s="89"/>
      <c r="TBG310" s="89"/>
      <c r="TBH310" s="89"/>
      <c r="TBI310" s="89"/>
      <c r="TBJ310" s="89"/>
      <c r="TBK310" s="89"/>
      <c r="TBL310" s="89"/>
      <c r="TBM310" s="89"/>
      <c r="TBN310" s="89"/>
      <c r="TBO310" s="89"/>
      <c r="TBP310" s="89"/>
      <c r="TBQ310" s="89"/>
      <c r="TBR310" s="89"/>
      <c r="TBS310" s="89"/>
      <c r="TBT310" s="89"/>
      <c r="TBU310" s="89"/>
      <c r="TBV310" s="89"/>
      <c r="TBW310" s="89"/>
      <c r="TBX310" s="89"/>
      <c r="TBY310" s="89"/>
      <c r="TBZ310" s="89"/>
      <c r="TCA310" s="89"/>
      <c r="TCB310" s="89"/>
      <c r="TCC310" s="89"/>
      <c r="TCD310" s="89"/>
      <c r="TCE310" s="89"/>
      <c r="TCF310" s="89"/>
      <c r="TCG310" s="89"/>
      <c r="TCH310" s="89"/>
      <c r="TCI310" s="89"/>
      <c r="TCJ310" s="89"/>
      <c r="TCK310" s="89"/>
      <c r="TCL310" s="89"/>
      <c r="TCM310" s="89"/>
      <c r="TCP310" s="89"/>
      <c r="TCS310" s="89"/>
      <c r="TCV310" s="89"/>
      <c r="TCY310" s="89"/>
      <c r="TDB310" s="89"/>
      <c r="TDN310" s="89"/>
      <c r="TDQ310" s="89"/>
      <c r="TDT310" s="89"/>
      <c r="TDW310" s="89"/>
      <c r="TEC310" s="89"/>
      <c r="TEF310" s="89"/>
      <c r="TEL310" s="89"/>
      <c r="TEO310" s="89"/>
      <c r="TER310" s="89"/>
      <c r="TEU310" s="89"/>
      <c r="TFA310" s="89"/>
      <c r="TFD310" s="89"/>
      <c r="TFJ310" s="89"/>
      <c r="TFL310" s="89"/>
      <c r="TFM310" s="89"/>
      <c r="TFO310" s="89"/>
      <c r="TFR310" s="89"/>
      <c r="TFU310" s="89"/>
      <c r="TGF310" s="89"/>
      <c r="TGH310" s="89"/>
      <c r="TGT310" s="89"/>
      <c r="TGW310" s="89"/>
      <c r="THE310" s="89"/>
      <c r="THY310" s="89"/>
      <c r="TIA310" s="89"/>
      <c r="TIB310" s="89"/>
      <c r="TIC310" s="89"/>
      <c r="TID310" s="89"/>
      <c r="TIE310" s="89"/>
      <c r="TIF310" s="89"/>
      <c r="TIX310" s="89"/>
      <c r="TIY310" s="89"/>
      <c r="TJB310" s="89"/>
      <c r="TJE310" s="89"/>
      <c r="TJG310" s="89"/>
      <c r="TJI310" s="89"/>
      <c r="TJL310" s="89"/>
      <c r="TJO310" s="89"/>
      <c r="TJR310" s="89"/>
      <c r="TJX310" s="89"/>
      <c r="TKA310" s="89"/>
      <c r="TKD310" s="89"/>
      <c r="TKI310" s="89"/>
      <c r="TKW310" s="89"/>
      <c r="TKX310" s="89"/>
      <c r="TKY310" s="89"/>
      <c r="TKZ310" s="89"/>
      <c r="TLA310" s="89"/>
      <c r="TLB310" s="89"/>
      <c r="TLC310" s="89"/>
      <c r="TLD310" s="89"/>
      <c r="TLE310" s="89"/>
      <c r="TLF310" s="89"/>
      <c r="TLG310" s="89"/>
      <c r="TLH310" s="89"/>
      <c r="TLI310" s="89"/>
      <c r="TLJ310" s="89"/>
      <c r="TLK310" s="89"/>
      <c r="TLL310" s="89"/>
      <c r="TLM310" s="89"/>
      <c r="TLN310" s="89"/>
      <c r="TLO310" s="89"/>
      <c r="TLP310" s="89"/>
      <c r="TLQ310" s="89"/>
      <c r="TLR310" s="89"/>
      <c r="TLS310" s="89"/>
      <c r="TLT310" s="89"/>
      <c r="TLU310" s="89"/>
      <c r="TLV310" s="89"/>
      <c r="TLW310" s="89"/>
      <c r="TLX310" s="89"/>
      <c r="TLY310" s="89"/>
      <c r="TLZ310" s="89"/>
      <c r="TMA310" s="89"/>
      <c r="TMB310" s="89"/>
      <c r="TMC310" s="89"/>
      <c r="TMD310" s="89"/>
      <c r="TME310" s="89"/>
      <c r="TMF310" s="89"/>
      <c r="TMG310" s="89"/>
      <c r="TMH310" s="89"/>
      <c r="TMI310" s="89"/>
      <c r="TML310" s="89"/>
      <c r="TMO310" s="89"/>
      <c r="TMR310" s="89"/>
      <c r="TMU310" s="89"/>
      <c r="TMX310" s="89"/>
      <c r="TNJ310" s="89"/>
      <c r="TNM310" s="89"/>
      <c r="TNP310" s="89"/>
      <c r="TNS310" s="89"/>
      <c r="TNY310" s="89"/>
      <c r="TOB310" s="89"/>
      <c r="TOH310" s="89"/>
      <c r="TOK310" s="89"/>
      <c r="TON310" s="89"/>
      <c r="TOQ310" s="89"/>
      <c r="TOW310" s="89"/>
      <c r="TOZ310" s="89"/>
      <c r="TPF310" s="89"/>
      <c r="TPH310" s="89"/>
      <c r="TPI310" s="89"/>
      <c r="TPK310" s="89"/>
      <c r="TPN310" s="89"/>
      <c r="TPQ310" s="89"/>
      <c r="TQB310" s="89"/>
      <c r="TQD310" s="89"/>
      <c r="TQP310" s="89"/>
      <c r="TQS310" s="89"/>
      <c r="TRA310" s="89"/>
      <c r="TRU310" s="89"/>
      <c r="TRW310" s="89"/>
      <c r="TRX310" s="89"/>
      <c r="TRY310" s="89"/>
      <c r="TRZ310" s="89"/>
      <c r="TSA310" s="89"/>
      <c r="TSB310" s="89"/>
      <c r="TST310" s="89"/>
      <c r="TSU310" s="89"/>
      <c r="TSX310" s="89"/>
      <c r="TTA310" s="89"/>
      <c r="TTC310" s="89"/>
      <c r="TTE310" s="89"/>
      <c r="TTH310" s="89"/>
      <c r="TTK310" s="89"/>
      <c r="TTN310" s="89"/>
      <c r="TTT310" s="89"/>
      <c r="TTW310" s="89"/>
      <c r="TTZ310" s="89"/>
      <c r="TUE310" s="89"/>
      <c r="TUS310" s="89"/>
      <c r="TUT310" s="89"/>
      <c r="TUU310" s="89"/>
      <c r="TUV310" s="89"/>
      <c r="TUW310" s="89"/>
      <c r="TUX310" s="89"/>
      <c r="TUY310" s="89"/>
      <c r="TUZ310" s="89"/>
      <c r="TVA310" s="89"/>
      <c r="TVB310" s="89"/>
      <c r="TVC310" s="89"/>
      <c r="TVD310" s="89"/>
      <c r="TVE310" s="89"/>
      <c r="TVF310" s="89"/>
      <c r="TVG310" s="89"/>
      <c r="TVH310" s="89"/>
      <c r="TVI310" s="89"/>
      <c r="TVJ310" s="89"/>
      <c r="TVK310" s="89"/>
      <c r="TVL310" s="89"/>
      <c r="TVM310" s="89"/>
      <c r="TVN310" s="89"/>
      <c r="TVO310" s="89"/>
      <c r="TVP310" s="89"/>
      <c r="TVQ310" s="89"/>
      <c r="TVR310" s="89"/>
      <c r="TVS310" s="89"/>
      <c r="TVT310" s="89"/>
      <c r="TVU310" s="89"/>
      <c r="TVV310" s="89"/>
      <c r="TVW310" s="89"/>
      <c r="TVX310" s="89"/>
      <c r="TVY310" s="89"/>
      <c r="TVZ310" s="89"/>
      <c r="TWA310" s="89"/>
      <c r="TWB310" s="89"/>
      <c r="TWC310" s="89"/>
      <c r="TWD310" s="89"/>
      <c r="TWE310" s="89"/>
      <c r="TWH310" s="89"/>
      <c r="TWK310" s="89"/>
      <c r="TWN310" s="89"/>
      <c r="TWQ310" s="89"/>
      <c r="TWT310" s="89"/>
      <c r="TXF310" s="89"/>
      <c r="TXI310" s="89"/>
      <c r="TXL310" s="89"/>
      <c r="TXO310" s="89"/>
      <c r="TXU310" s="89"/>
      <c r="TXX310" s="89"/>
      <c r="TYD310" s="89"/>
      <c r="TYG310" s="89"/>
      <c r="TYJ310" s="89"/>
      <c r="TYM310" s="89"/>
      <c r="TYS310" s="89"/>
      <c r="TYV310" s="89"/>
      <c r="TZB310" s="89"/>
      <c r="TZD310" s="89"/>
      <c r="TZE310" s="89"/>
      <c r="TZG310" s="89"/>
      <c r="TZJ310" s="89"/>
      <c r="TZM310" s="89"/>
      <c r="TZX310" s="89"/>
      <c r="TZZ310" s="89"/>
      <c r="UAL310" s="89"/>
      <c r="UAO310" s="89"/>
      <c r="UAW310" s="89"/>
      <c r="UBQ310" s="89"/>
      <c r="UBS310" s="89"/>
      <c r="UBT310" s="89"/>
      <c r="UBU310" s="89"/>
      <c r="UBV310" s="89"/>
      <c r="UBW310" s="89"/>
      <c r="UBX310" s="89"/>
      <c r="UCP310" s="89"/>
      <c r="UCQ310" s="89"/>
      <c r="UCT310" s="89"/>
      <c r="UCW310" s="89"/>
      <c r="UCY310" s="89"/>
      <c r="UDA310" s="89"/>
      <c r="UDD310" s="89"/>
      <c r="UDG310" s="89"/>
      <c r="UDJ310" s="89"/>
      <c r="UDP310" s="89"/>
      <c r="UDS310" s="89"/>
      <c r="UDV310" s="89"/>
      <c r="UEA310" s="89"/>
      <c r="UEO310" s="89"/>
      <c r="UEP310" s="89"/>
      <c r="UEQ310" s="89"/>
      <c r="UER310" s="89"/>
      <c r="UES310" s="89"/>
      <c r="UET310" s="89"/>
      <c r="UEU310" s="89"/>
      <c r="UEV310" s="89"/>
      <c r="UEW310" s="89"/>
      <c r="UEX310" s="89"/>
      <c r="UEY310" s="89"/>
      <c r="UEZ310" s="89"/>
      <c r="UFA310" s="89"/>
      <c r="UFB310" s="89"/>
      <c r="UFC310" s="89"/>
      <c r="UFD310" s="89"/>
      <c r="UFE310" s="89"/>
      <c r="UFF310" s="89"/>
      <c r="UFG310" s="89"/>
      <c r="UFH310" s="89"/>
      <c r="UFI310" s="89"/>
      <c r="UFJ310" s="89"/>
      <c r="UFK310" s="89"/>
      <c r="UFL310" s="89"/>
      <c r="UFM310" s="89"/>
      <c r="UFN310" s="89"/>
      <c r="UFO310" s="89"/>
      <c r="UFP310" s="89"/>
      <c r="UFQ310" s="89"/>
      <c r="UFR310" s="89"/>
      <c r="UFS310" s="89"/>
      <c r="UFT310" s="89"/>
      <c r="UFU310" s="89"/>
      <c r="UFV310" s="89"/>
      <c r="UFW310" s="89"/>
      <c r="UFX310" s="89"/>
      <c r="UFY310" s="89"/>
      <c r="UFZ310" s="89"/>
      <c r="UGA310" s="89"/>
      <c r="UGD310" s="89"/>
      <c r="UGG310" s="89"/>
      <c r="UGJ310" s="89"/>
      <c r="UGM310" s="89"/>
      <c r="UGP310" s="89"/>
      <c r="UHB310" s="89"/>
      <c r="UHE310" s="89"/>
      <c r="UHH310" s="89"/>
      <c r="UHK310" s="89"/>
      <c r="UHQ310" s="89"/>
      <c r="UHT310" s="89"/>
      <c r="UHZ310" s="89"/>
      <c r="UIC310" s="89"/>
      <c r="UIF310" s="89"/>
      <c r="UII310" s="89"/>
      <c r="UIO310" s="89"/>
      <c r="UIR310" s="89"/>
      <c r="UIX310" s="89"/>
      <c r="UIZ310" s="89"/>
      <c r="UJA310" s="89"/>
      <c r="UJC310" s="89"/>
      <c r="UJF310" s="89"/>
      <c r="UJI310" s="89"/>
      <c r="UJT310" s="89"/>
      <c r="UJV310" s="89"/>
      <c r="UKH310" s="89"/>
      <c r="UKK310" s="89"/>
      <c r="UKS310" s="89"/>
      <c r="ULM310" s="89"/>
      <c r="ULO310" s="89"/>
      <c r="ULP310" s="89"/>
      <c r="ULQ310" s="89"/>
      <c r="ULR310" s="89"/>
      <c r="ULS310" s="89"/>
      <c r="ULT310" s="89"/>
      <c r="UML310" s="89"/>
      <c r="UMM310" s="89"/>
      <c r="UMP310" s="89"/>
      <c r="UMS310" s="89"/>
      <c r="UMU310" s="89"/>
      <c r="UMW310" s="89"/>
      <c r="UMZ310" s="89"/>
      <c r="UNC310" s="89"/>
      <c r="UNF310" s="89"/>
      <c r="UNL310" s="89"/>
      <c r="UNO310" s="89"/>
      <c r="UNR310" s="89"/>
      <c r="UNW310" s="89"/>
      <c r="UOK310" s="89"/>
      <c r="UOL310" s="89"/>
      <c r="UOM310" s="89"/>
      <c r="UON310" s="89"/>
      <c r="UOO310" s="89"/>
      <c r="UOP310" s="89"/>
      <c r="UOQ310" s="89"/>
      <c r="UOR310" s="89"/>
      <c r="UOS310" s="89"/>
      <c r="UOT310" s="89"/>
      <c r="UOU310" s="89"/>
      <c r="UOV310" s="89"/>
      <c r="UOW310" s="89"/>
      <c r="UOX310" s="89"/>
      <c r="UOY310" s="89"/>
      <c r="UOZ310" s="89"/>
      <c r="UPA310" s="89"/>
      <c r="UPB310" s="89"/>
      <c r="UPC310" s="89"/>
      <c r="UPD310" s="89"/>
      <c r="UPE310" s="89"/>
      <c r="UPF310" s="89"/>
      <c r="UPG310" s="89"/>
      <c r="UPH310" s="89"/>
      <c r="UPI310" s="89"/>
      <c r="UPJ310" s="89"/>
      <c r="UPK310" s="89"/>
      <c r="UPL310" s="89"/>
      <c r="UPM310" s="89"/>
      <c r="UPN310" s="89"/>
      <c r="UPO310" s="89"/>
      <c r="UPP310" s="89"/>
      <c r="UPQ310" s="89"/>
      <c r="UPR310" s="89"/>
      <c r="UPS310" s="89"/>
      <c r="UPT310" s="89"/>
      <c r="UPU310" s="89"/>
      <c r="UPV310" s="89"/>
      <c r="UPW310" s="89"/>
      <c r="UPZ310" s="89"/>
      <c r="UQC310" s="89"/>
      <c r="UQF310" s="89"/>
      <c r="UQI310" s="89"/>
      <c r="UQL310" s="89"/>
      <c r="UQX310" s="89"/>
      <c r="URA310" s="89"/>
      <c r="URD310" s="89"/>
      <c r="URG310" s="89"/>
      <c r="URM310" s="89"/>
      <c r="URP310" s="89"/>
      <c r="URV310" s="89"/>
      <c r="URY310" s="89"/>
      <c r="USB310" s="89"/>
      <c r="USE310" s="89"/>
      <c r="USK310" s="89"/>
      <c r="USN310" s="89"/>
      <c r="UST310" s="89"/>
      <c r="USV310" s="89"/>
      <c r="USW310" s="89"/>
      <c r="USY310" s="89"/>
      <c r="UTB310" s="89"/>
      <c r="UTE310" s="89"/>
      <c r="UTP310" s="89"/>
      <c r="UTR310" s="89"/>
      <c r="UUD310" s="89"/>
      <c r="UUG310" s="89"/>
      <c r="UUO310" s="89"/>
      <c r="UVI310" s="89"/>
      <c r="UVK310" s="89"/>
      <c r="UVL310" s="89"/>
      <c r="UVM310" s="89"/>
      <c r="UVN310" s="89"/>
      <c r="UVO310" s="89"/>
      <c r="UVP310" s="89"/>
      <c r="UWH310" s="89"/>
      <c r="UWI310" s="89"/>
      <c r="UWL310" s="89"/>
      <c r="UWO310" s="89"/>
      <c r="UWQ310" s="89"/>
      <c r="UWS310" s="89"/>
      <c r="UWV310" s="89"/>
      <c r="UWY310" s="89"/>
      <c r="UXB310" s="89"/>
      <c r="UXH310" s="89"/>
      <c r="UXK310" s="89"/>
      <c r="UXN310" s="89"/>
      <c r="UXS310" s="89"/>
      <c r="UYG310" s="89"/>
      <c r="UYH310" s="89"/>
      <c r="UYI310" s="89"/>
      <c r="UYJ310" s="89"/>
      <c r="UYK310" s="89"/>
      <c r="UYL310" s="89"/>
      <c r="UYM310" s="89"/>
      <c r="UYN310" s="89"/>
      <c r="UYO310" s="89"/>
      <c r="UYP310" s="89"/>
      <c r="UYQ310" s="89"/>
      <c r="UYR310" s="89"/>
      <c r="UYS310" s="89"/>
      <c r="UYT310" s="89"/>
      <c r="UYU310" s="89"/>
      <c r="UYV310" s="89"/>
      <c r="UYW310" s="89"/>
      <c r="UYX310" s="89"/>
      <c r="UYY310" s="89"/>
      <c r="UYZ310" s="89"/>
      <c r="UZA310" s="89"/>
      <c r="UZB310" s="89"/>
      <c r="UZC310" s="89"/>
      <c r="UZD310" s="89"/>
      <c r="UZE310" s="89"/>
      <c r="UZF310" s="89"/>
      <c r="UZG310" s="89"/>
      <c r="UZH310" s="89"/>
      <c r="UZI310" s="89"/>
      <c r="UZJ310" s="89"/>
      <c r="UZK310" s="89"/>
      <c r="UZL310" s="89"/>
      <c r="UZM310" s="89"/>
      <c r="UZN310" s="89"/>
      <c r="UZO310" s="89"/>
      <c r="UZP310" s="89"/>
      <c r="UZQ310" s="89"/>
      <c r="UZR310" s="89"/>
      <c r="UZS310" s="89"/>
      <c r="UZV310" s="89"/>
      <c r="UZY310" s="89"/>
      <c r="VAB310" s="89"/>
      <c r="VAE310" s="89"/>
      <c r="VAH310" s="89"/>
      <c r="VAT310" s="89"/>
      <c r="VAW310" s="89"/>
      <c r="VAZ310" s="89"/>
      <c r="VBC310" s="89"/>
      <c r="VBI310" s="89"/>
      <c r="VBL310" s="89"/>
      <c r="VBR310" s="89"/>
      <c r="VBU310" s="89"/>
      <c r="VBX310" s="89"/>
      <c r="VCA310" s="89"/>
      <c r="VCG310" s="89"/>
      <c r="VCJ310" s="89"/>
      <c r="VCP310" s="89"/>
      <c r="VCR310" s="89"/>
      <c r="VCS310" s="89"/>
      <c r="VCU310" s="89"/>
      <c r="VCX310" s="89"/>
      <c r="VDA310" s="89"/>
      <c r="VDL310" s="89"/>
      <c r="VDN310" s="89"/>
      <c r="VDZ310" s="89"/>
      <c r="VEC310" s="89"/>
      <c r="VEK310" s="89"/>
      <c r="VFE310" s="89"/>
      <c r="VFG310" s="89"/>
      <c r="VFH310" s="89"/>
      <c r="VFI310" s="89"/>
      <c r="VFJ310" s="89"/>
      <c r="VFK310" s="89"/>
      <c r="VFL310" s="89"/>
      <c r="VGD310" s="89"/>
      <c r="VGE310" s="89"/>
      <c r="VGH310" s="89"/>
      <c r="VGK310" s="89"/>
      <c r="VGM310" s="89"/>
      <c r="VGO310" s="89"/>
      <c r="VGR310" s="89"/>
      <c r="VGU310" s="89"/>
      <c r="VGX310" s="89"/>
      <c r="VHD310" s="89"/>
      <c r="VHG310" s="89"/>
      <c r="VHJ310" s="89"/>
      <c r="VHO310" s="89"/>
      <c r="VIC310" s="89"/>
      <c r="VID310" s="89"/>
      <c r="VIE310" s="89"/>
      <c r="VIF310" s="89"/>
      <c r="VIG310" s="89"/>
      <c r="VIH310" s="89"/>
      <c r="VII310" s="89"/>
      <c r="VIJ310" s="89"/>
      <c r="VIK310" s="89"/>
      <c r="VIL310" s="89"/>
      <c r="VIM310" s="89"/>
      <c r="VIN310" s="89"/>
      <c r="VIO310" s="89"/>
      <c r="VIP310" s="89"/>
      <c r="VIQ310" s="89"/>
      <c r="VIR310" s="89"/>
      <c r="VIS310" s="89"/>
      <c r="VIT310" s="89"/>
      <c r="VIU310" s="89"/>
      <c r="VIV310" s="89"/>
      <c r="VIW310" s="89"/>
      <c r="VIX310" s="89"/>
      <c r="VIY310" s="89"/>
      <c r="VIZ310" s="89"/>
      <c r="VJA310" s="89"/>
      <c r="VJB310" s="89"/>
      <c r="VJC310" s="89"/>
      <c r="VJD310" s="89"/>
      <c r="VJE310" s="89"/>
      <c r="VJF310" s="89"/>
      <c r="VJG310" s="89"/>
      <c r="VJH310" s="89"/>
      <c r="VJI310" s="89"/>
      <c r="VJJ310" s="89"/>
      <c r="VJK310" s="89"/>
      <c r="VJL310" s="89"/>
      <c r="VJM310" s="89"/>
      <c r="VJN310" s="89"/>
      <c r="VJO310" s="89"/>
      <c r="VJR310" s="89"/>
      <c r="VJU310" s="89"/>
      <c r="VJX310" s="89"/>
      <c r="VKA310" s="89"/>
      <c r="VKD310" s="89"/>
      <c r="VKP310" s="89"/>
      <c r="VKS310" s="89"/>
      <c r="VKV310" s="89"/>
      <c r="VKY310" s="89"/>
      <c r="VLE310" s="89"/>
      <c r="VLH310" s="89"/>
      <c r="VLN310" s="89"/>
      <c r="VLQ310" s="89"/>
      <c r="VLT310" s="89"/>
      <c r="VLW310" s="89"/>
      <c r="VMC310" s="89"/>
      <c r="VMF310" s="89"/>
      <c r="VML310" s="89"/>
      <c r="VMN310" s="89"/>
      <c r="VMO310" s="89"/>
      <c r="VMQ310" s="89"/>
      <c r="VMT310" s="89"/>
      <c r="VMW310" s="89"/>
      <c r="VNH310" s="89"/>
      <c r="VNJ310" s="89"/>
      <c r="VNV310" s="89"/>
      <c r="VNY310" s="89"/>
      <c r="VOG310" s="89"/>
      <c r="VPA310" s="89"/>
      <c r="VPC310" s="89"/>
      <c r="VPD310" s="89"/>
      <c r="VPE310" s="89"/>
      <c r="VPF310" s="89"/>
      <c r="VPG310" s="89"/>
      <c r="VPH310" s="89"/>
      <c r="VPZ310" s="89"/>
      <c r="VQA310" s="89"/>
      <c r="VQD310" s="89"/>
      <c r="VQG310" s="89"/>
      <c r="VQI310" s="89"/>
      <c r="VQK310" s="89"/>
      <c r="VQN310" s="89"/>
      <c r="VQQ310" s="89"/>
      <c r="VQT310" s="89"/>
      <c r="VQZ310" s="89"/>
      <c r="VRC310" s="89"/>
      <c r="VRF310" s="89"/>
      <c r="VRK310" s="89"/>
      <c r="VRY310" s="89"/>
      <c r="VRZ310" s="89"/>
      <c r="VSA310" s="89"/>
      <c r="VSB310" s="89"/>
      <c r="VSC310" s="89"/>
      <c r="VSD310" s="89"/>
      <c r="VSE310" s="89"/>
      <c r="VSF310" s="89"/>
      <c r="VSG310" s="89"/>
      <c r="VSH310" s="89"/>
      <c r="VSI310" s="89"/>
      <c r="VSJ310" s="89"/>
      <c r="VSK310" s="89"/>
      <c r="VSL310" s="89"/>
      <c r="VSM310" s="89"/>
      <c r="VSN310" s="89"/>
      <c r="VSO310" s="89"/>
      <c r="VSP310" s="89"/>
      <c r="VSQ310" s="89"/>
      <c r="VSR310" s="89"/>
      <c r="VSS310" s="89"/>
      <c r="VST310" s="89"/>
      <c r="VSU310" s="89"/>
      <c r="VSV310" s="89"/>
      <c r="VSW310" s="89"/>
      <c r="VSX310" s="89"/>
      <c r="VSY310" s="89"/>
      <c r="VSZ310" s="89"/>
      <c r="VTA310" s="89"/>
      <c r="VTB310" s="89"/>
      <c r="VTC310" s="89"/>
      <c r="VTD310" s="89"/>
      <c r="VTE310" s="89"/>
      <c r="VTF310" s="89"/>
      <c r="VTG310" s="89"/>
      <c r="VTH310" s="89"/>
      <c r="VTI310" s="89"/>
      <c r="VTJ310" s="89"/>
      <c r="VTK310" s="89"/>
      <c r="VTN310" s="89"/>
      <c r="VTQ310" s="89"/>
      <c r="VTT310" s="89"/>
      <c r="VTW310" s="89"/>
      <c r="VTZ310" s="89"/>
      <c r="VUL310" s="89"/>
      <c r="VUO310" s="89"/>
      <c r="VUR310" s="89"/>
      <c r="VUU310" s="89"/>
      <c r="VVA310" s="89"/>
      <c r="VVD310" s="89"/>
      <c r="VVJ310" s="89"/>
      <c r="VVM310" s="89"/>
      <c r="VVP310" s="89"/>
      <c r="VVS310" s="89"/>
      <c r="VVY310" s="89"/>
      <c r="VWB310" s="89"/>
      <c r="VWH310" s="89"/>
      <c r="VWJ310" s="89"/>
      <c r="VWK310" s="89"/>
      <c r="VWM310" s="89"/>
      <c r="VWP310" s="89"/>
      <c r="VWS310" s="89"/>
      <c r="VXD310" s="89"/>
      <c r="VXF310" s="89"/>
      <c r="VXR310" s="89"/>
      <c r="VXU310" s="89"/>
      <c r="VYC310" s="89"/>
      <c r="VYW310" s="89"/>
      <c r="VYY310" s="89"/>
      <c r="VYZ310" s="89"/>
      <c r="VZA310" s="89"/>
      <c r="VZB310" s="89"/>
      <c r="VZC310" s="89"/>
      <c r="VZD310" s="89"/>
      <c r="VZV310" s="89"/>
      <c r="VZW310" s="89"/>
      <c r="VZZ310" s="89"/>
      <c r="WAC310" s="89"/>
      <c r="WAE310" s="89"/>
      <c r="WAG310" s="89"/>
      <c r="WAJ310" s="89"/>
      <c r="WAM310" s="89"/>
      <c r="WAP310" s="89"/>
      <c r="WAV310" s="89"/>
      <c r="WAY310" s="89"/>
      <c r="WBB310" s="89"/>
      <c r="WBG310" s="89"/>
      <c r="WBU310" s="89"/>
      <c r="WBV310" s="89"/>
      <c r="WBW310" s="89"/>
      <c r="WBX310" s="89"/>
      <c r="WBY310" s="89"/>
      <c r="WBZ310" s="89"/>
      <c r="WCA310" s="89"/>
      <c r="WCB310" s="89"/>
      <c r="WCC310" s="89"/>
      <c r="WCD310" s="89"/>
      <c r="WCE310" s="89"/>
      <c r="WCF310" s="89"/>
      <c r="WCG310" s="89"/>
      <c r="WCH310" s="89"/>
      <c r="WCI310" s="89"/>
      <c r="WCJ310" s="89"/>
      <c r="WCK310" s="89"/>
      <c r="WCL310" s="89"/>
      <c r="WCM310" s="89"/>
      <c r="WCN310" s="89"/>
      <c r="WCO310" s="89"/>
      <c r="WCP310" s="89"/>
      <c r="WCQ310" s="89"/>
      <c r="WCR310" s="89"/>
      <c r="WCS310" s="89"/>
      <c r="WCT310" s="89"/>
      <c r="WCU310" s="89"/>
      <c r="WCV310" s="89"/>
      <c r="WCW310" s="89"/>
      <c r="WCX310" s="89"/>
      <c r="WCY310" s="89"/>
      <c r="WCZ310" s="89"/>
      <c r="WDA310" s="89"/>
      <c r="WDB310" s="89"/>
      <c r="WDC310" s="89"/>
      <c r="WDD310" s="89"/>
      <c r="WDE310" s="89"/>
      <c r="WDF310" s="89"/>
      <c r="WDG310" s="89"/>
      <c r="WDJ310" s="89"/>
      <c r="WDM310" s="89"/>
      <c r="WDP310" s="89"/>
      <c r="WDS310" s="89"/>
      <c r="WDV310" s="89"/>
      <c r="WEH310" s="89"/>
      <c r="WEK310" s="89"/>
      <c r="WEN310" s="89"/>
      <c r="WEQ310" s="89"/>
      <c r="WEW310" s="89"/>
      <c r="WEZ310" s="89"/>
      <c r="WFF310" s="89"/>
      <c r="WFI310" s="89"/>
      <c r="WFL310" s="89"/>
      <c r="WFO310" s="89"/>
      <c r="WFU310" s="89"/>
      <c r="WFX310" s="89"/>
      <c r="WGD310" s="89"/>
      <c r="WGF310" s="89"/>
      <c r="WGG310" s="89"/>
      <c r="WGI310" s="89"/>
      <c r="WGL310" s="89"/>
      <c r="WGO310" s="89"/>
      <c r="WGZ310" s="89"/>
      <c r="WHB310" s="89"/>
      <c r="WHN310" s="89"/>
      <c r="WHQ310" s="89"/>
      <c r="WHY310" s="89"/>
      <c r="WIS310" s="89"/>
      <c r="WIU310" s="89"/>
      <c r="WIV310" s="89"/>
      <c r="WIW310" s="89"/>
      <c r="WIX310" s="89"/>
      <c r="WIY310" s="89"/>
      <c r="WIZ310" s="89"/>
      <c r="WJR310" s="89"/>
      <c r="WJS310" s="89"/>
      <c r="WJV310" s="89"/>
      <c r="WJY310" s="89"/>
      <c r="WKA310" s="89"/>
      <c r="WKC310" s="89"/>
      <c r="WKF310" s="89"/>
      <c r="WKI310" s="89"/>
      <c r="WKL310" s="89"/>
      <c r="WKR310" s="89"/>
      <c r="WKU310" s="89"/>
      <c r="WKX310" s="89"/>
      <c r="WLC310" s="89"/>
      <c r="WLQ310" s="89"/>
      <c r="WLR310" s="89"/>
      <c r="WLS310" s="89"/>
      <c r="WLT310" s="89"/>
      <c r="WLU310" s="89"/>
      <c r="WLV310" s="89"/>
      <c r="WLW310" s="89"/>
      <c r="WLX310" s="89"/>
      <c r="WLY310" s="89"/>
      <c r="WLZ310" s="89"/>
      <c r="WMA310" s="89"/>
      <c r="WMB310" s="89"/>
      <c r="WMC310" s="89"/>
      <c r="WMD310" s="89"/>
      <c r="WME310" s="89"/>
      <c r="WMF310" s="89"/>
      <c r="WMG310" s="89"/>
      <c r="WMH310" s="89"/>
      <c r="WMI310" s="89"/>
      <c r="WMJ310" s="89"/>
      <c r="WMK310" s="89"/>
      <c r="WML310" s="89"/>
      <c r="WMM310" s="89"/>
      <c r="WMN310" s="89"/>
      <c r="WMO310" s="89"/>
      <c r="WMP310" s="89"/>
      <c r="WMQ310" s="89"/>
      <c r="WMR310" s="89"/>
      <c r="WMS310" s="89"/>
      <c r="WMT310" s="89"/>
      <c r="WMU310" s="89"/>
      <c r="WMV310" s="89"/>
      <c r="WMW310" s="89"/>
      <c r="WMX310" s="89"/>
      <c r="WMY310" s="89"/>
      <c r="WMZ310" s="89"/>
      <c r="WNA310" s="89"/>
      <c r="WNB310" s="89"/>
      <c r="WNC310" s="89"/>
      <c r="WNF310" s="89"/>
      <c r="WNI310" s="89"/>
      <c r="WNL310" s="89"/>
      <c r="WNO310" s="89"/>
      <c r="WNR310" s="89"/>
      <c r="WOD310" s="89"/>
      <c r="WOG310" s="89"/>
      <c r="WOJ310" s="89"/>
      <c r="WOM310" s="89"/>
      <c r="WOS310" s="89"/>
      <c r="WOV310" s="89"/>
      <c r="WPB310" s="89"/>
      <c r="WPE310" s="89"/>
      <c r="WPH310" s="89"/>
      <c r="WPK310" s="89"/>
      <c r="WPQ310" s="89"/>
      <c r="WPT310" s="89"/>
      <c r="WPZ310" s="89"/>
      <c r="WQB310" s="89"/>
      <c r="WQC310" s="89"/>
      <c r="WQE310" s="89"/>
      <c r="WQH310" s="89"/>
      <c r="WQK310" s="89"/>
      <c r="WQV310" s="89"/>
      <c r="WQX310" s="89"/>
      <c r="WRJ310" s="89"/>
      <c r="WRM310" s="89"/>
      <c r="WRU310" s="89"/>
      <c r="WSO310" s="89"/>
      <c r="WSQ310" s="89"/>
      <c r="WSR310" s="89"/>
      <c r="WSS310" s="89"/>
      <c r="WST310" s="89"/>
      <c r="WSU310" s="89"/>
      <c r="WSV310" s="89"/>
      <c r="WTN310" s="89"/>
      <c r="WTO310" s="89"/>
      <c r="WTR310" s="89"/>
      <c r="WTU310" s="89"/>
      <c r="WTW310" s="89"/>
      <c r="WTY310" s="89"/>
      <c r="WUB310" s="89"/>
      <c r="WUE310" s="89"/>
      <c r="WUH310" s="89"/>
      <c r="WUN310" s="89"/>
      <c r="WUQ310" s="89"/>
      <c r="WUT310" s="89"/>
      <c r="WUY310" s="89"/>
    </row>
    <row r="311" spans="1:1015 1029:2039 2053:3063 3077:4087 4101:5111 5125:6135 6149:7159 7173:8183 8197:9207 9221:10231 10245:11255 11269:12279 12293:13303 13317:14327 14341:15351 15365:16119" ht="18.75" customHeight="1"/>
    <row r="312" spans="1:1015 1029:2039 2053:3063 3077:4087 4101:5111 5125:6135 6149:7159 7173:8183 8197:9207 9221:10231 10245:11255 11269:12279 12293:13303 13317:14327 14341:15351 15365:16119" ht="18.75" customHeight="1">
      <c r="D312" s="93"/>
      <c r="E312" s="65"/>
    </row>
  </sheetData>
  <protectedRanges>
    <protectedRange password="CF71" sqref="C1:C309 C311:C65536" name="tho"/>
  </protectedRanges>
  <autoFilter ref="A2:IV310" xr:uid="{00000000-0009-0000-0000-000009000000}">
    <filterColumn colId="2">
      <customFilters>
        <customFilter operator="notEqual" val=" "/>
      </customFilters>
    </filterColumn>
    <sortState xmlns:xlrd2="http://schemas.microsoft.com/office/spreadsheetml/2017/richdata2" ref="A5:IV310">
      <sortCondition ref="A2:A310"/>
    </sortState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L312"/>
  <sheetViews>
    <sheetView workbookViewId="0">
      <pane xSplit="2" ySplit="14" topLeftCell="C207" activePane="bottomRight" state="frozen"/>
      <selection pane="topRight" activeCell="C1" sqref="C1"/>
      <selection pane="bottomLeft" activeCell="A15" sqref="A15"/>
      <selection pane="bottomRight" activeCell="E310" sqref="E310"/>
    </sheetView>
  </sheetViews>
  <sheetFormatPr defaultRowHeight="15"/>
  <cols>
    <col min="1" max="1" width="49.5703125" customWidth="1"/>
    <col min="2" max="2" width="9.42578125" bestFit="1" customWidth="1"/>
    <col min="3" max="3" width="16" bestFit="1" customWidth="1"/>
    <col min="4" max="4" width="18.42578125" style="72" customWidth="1"/>
    <col min="5" max="5" width="32.42578125" style="72" customWidth="1"/>
    <col min="10" max="10" width="9.42578125" bestFit="1" customWidth="1"/>
    <col min="11" max="11" width="10.42578125" bestFit="1" customWidth="1"/>
    <col min="12" max="12" width="11.42578125" bestFit="1" customWidth="1"/>
  </cols>
  <sheetData>
    <row r="1" spans="1:7" ht="18.75">
      <c r="A1" s="73" t="s">
        <v>336</v>
      </c>
      <c r="B1" s="74"/>
      <c r="C1" s="75" t="s">
        <v>322</v>
      </c>
      <c r="D1" s="76"/>
      <c r="E1" s="77"/>
      <c r="F1" s="78"/>
      <c r="G1" s="78"/>
    </row>
    <row r="2" spans="1:7" ht="48.75" customHeight="1">
      <c r="A2" s="191" t="s">
        <v>0</v>
      </c>
      <c r="B2" s="79" t="s">
        <v>323</v>
      </c>
      <c r="C2" s="80" t="s">
        <v>1</v>
      </c>
      <c r="D2" s="81" t="s">
        <v>308</v>
      </c>
      <c r="E2" s="51" t="s">
        <v>309</v>
      </c>
      <c r="F2" s="78"/>
      <c r="G2" s="78"/>
    </row>
    <row r="3" spans="1:7" ht="16.5" hidden="1">
      <c r="A3" s="192"/>
      <c r="B3" s="40"/>
      <c r="C3" s="42"/>
      <c r="D3" s="56"/>
      <c r="E3" s="57"/>
    </row>
    <row r="4" spans="1:7" ht="18.75" hidden="1">
      <c r="A4" s="17" t="s">
        <v>73</v>
      </c>
      <c r="B4" s="44" t="s">
        <v>325</v>
      </c>
      <c r="C4" s="53"/>
      <c r="D4" s="59"/>
      <c r="E4" s="60"/>
    </row>
    <row r="5" spans="1:7" ht="18.75" hidden="1">
      <c r="A5" s="18" t="s">
        <v>74</v>
      </c>
      <c r="B5" s="44" t="s">
        <v>326</v>
      </c>
      <c r="C5" s="53"/>
      <c r="D5" s="59"/>
      <c r="E5" s="60"/>
    </row>
    <row r="6" spans="1:7" ht="18.75" hidden="1">
      <c r="A6" s="17" t="s">
        <v>75</v>
      </c>
      <c r="B6" s="44" t="s">
        <v>325</v>
      </c>
      <c r="C6" s="53"/>
      <c r="D6" s="59"/>
      <c r="E6" s="60"/>
    </row>
    <row r="7" spans="1:7" ht="18.75" hidden="1">
      <c r="A7" s="17" t="s">
        <v>193</v>
      </c>
      <c r="B7" s="44" t="s">
        <v>325</v>
      </c>
      <c r="C7" s="53"/>
      <c r="D7" s="59"/>
      <c r="E7" s="60"/>
    </row>
    <row r="8" spans="1:7" ht="18.75" hidden="1">
      <c r="A8" s="8" t="s">
        <v>194</v>
      </c>
      <c r="B8" s="44" t="s">
        <v>326</v>
      </c>
      <c r="C8" s="53"/>
      <c r="D8" s="59"/>
      <c r="E8" s="60"/>
    </row>
    <row r="9" spans="1:7" ht="18.75" hidden="1">
      <c r="A9" s="24" t="s">
        <v>291</v>
      </c>
      <c r="B9" s="44" t="s">
        <v>325</v>
      </c>
      <c r="C9" s="53"/>
      <c r="D9" s="67"/>
      <c r="E9" s="60"/>
    </row>
    <row r="10" spans="1:7" ht="18.75" hidden="1">
      <c r="A10" s="17" t="s">
        <v>195</v>
      </c>
      <c r="B10" s="44" t="s">
        <v>325</v>
      </c>
      <c r="C10" s="53"/>
      <c r="D10" s="59"/>
      <c r="E10" s="60"/>
    </row>
    <row r="11" spans="1:7" ht="18.75" hidden="1">
      <c r="A11" s="6" t="s">
        <v>226</v>
      </c>
      <c r="B11" s="44" t="s">
        <v>325</v>
      </c>
      <c r="C11" s="53"/>
      <c r="D11" s="59"/>
      <c r="E11" s="60"/>
    </row>
    <row r="12" spans="1:7" ht="18.75" hidden="1">
      <c r="A12" s="8" t="s">
        <v>50</v>
      </c>
      <c r="B12" s="44" t="s">
        <v>325</v>
      </c>
      <c r="C12" s="53"/>
      <c r="D12" s="59"/>
      <c r="E12" s="60"/>
    </row>
    <row r="13" spans="1:7" ht="18.75" hidden="1">
      <c r="A13" s="8" t="s">
        <v>51</v>
      </c>
      <c r="B13" s="44" t="s">
        <v>325</v>
      </c>
      <c r="C13" s="53"/>
      <c r="D13" s="59"/>
      <c r="E13" s="60"/>
    </row>
    <row r="14" spans="1:7" ht="18.75" hidden="1">
      <c r="A14" s="4" t="s">
        <v>52</v>
      </c>
      <c r="B14" s="44" t="s">
        <v>328</v>
      </c>
      <c r="C14" s="53"/>
      <c r="D14" s="59"/>
      <c r="E14" s="60"/>
    </row>
    <row r="15" spans="1:7" ht="18.75">
      <c r="A15" s="4" t="s">
        <v>203</v>
      </c>
      <c r="B15" s="82" t="s">
        <v>325</v>
      </c>
      <c r="C15" s="53">
        <v>5</v>
      </c>
      <c r="D15" s="59">
        <v>8500</v>
      </c>
      <c r="E15" s="83">
        <f>+D15*C15</f>
        <v>42500</v>
      </c>
      <c r="F15" s="78"/>
      <c r="G15" s="78"/>
    </row>
    <row r="16" spans="1:7" ht="18.75" hidden="1">
      <c r="A16" s="8" t="s">
        <v>117</v>
      </c>
      <c r="B16" s="44" t="s">
        <v>325</v>
      </c>
      <c r="C16" s="53"/>
      <c r="D16" s="59"/>
      <c r="E16" s="60"/>
    </row>
    <row r="17" spans="1:7" ht="18.75" hidden="1">
      <c r="A17" s="8" t="s">
        <v>284</v>
      </c>
      <c r="B17" s="44" t="s">
        <v>325</v>
      </c>
      <c r="C17" s="53"/>
      <c r="D17" s="59"/>
      <c r="E17" s="71"/>
    </row>
    <row r="18" spans="1:7" ht="18.75">
      <c r="A18" s="15" t="s">
        <v>285</v>
      </c>
      <c r="B18" s="82" t="s">
        <v>328</v>
      </c>
      <c r="C18" s="53">
        <v>10</v>
      </c>
      <c r="D18" s="59">
        <f>12000*0.3</f>
        <v>3600</v>
      </c>
      <c r="E18" s="83">
        <f>+D18*C18</f>
        <v>36000</v>
      </c>
      <c r="F18" s="78"/>
      <c r="G18" s="78"/>
    </row>
    <row r="19" spans="1:7" ht="18.75" hidden="1">
      <c r="A19" s="6" t="s">
        <v>286</v>
      </c>
      <c r="B19" s="44" t="s">
        <v>325</v>
      </c>
      <c r="C19" s="53"/>
      <c r="D19" s="59"/>
      <c r="E19" s="60"/>
    </row>
    <row r="20" spans="1:7" ht="18.75">
      <c r="A20" s="8" t="s">
        <v>120</v>
      </c>
      <c r="B20" s="82" t="s">
        <v>325</v>
      </c>
      <c r="C20" s="53">
        <v>270</v>
      </c>
      <c r="D20" s="59">
        <f>_xlfn.IFNA(VLOOKUP(A20,'10.12'!A9:D303,4,),)</f>
        <v>4000</v>
      </c>
      <c r="E20" s="83">
        <f>+D20*C20</f>
        <v>1080000</v>
      </c>
      <c r="F20" s="78"/>
      <c r="G20" s="78"/>
    </row>
    <row r="21" spans="1:7" ht="18.75" hidden="1">
      <c r="A21" s="4" t="s">
        <v>60</v>
      </c>
      <c r="B21" s="44" t="s">
        <v>328</v>
      </c>
      <c r="C21" s="53"/>
      <c r="D21" s="59"/>
      <c r="E21" s="60"/>
    </row>
    <row r="22" spans="1:7" ht="18.75" hidden="1">
      <c r="A22" s="4" t="s">
        <v>61</v>
      </c>
      <c r="B22" s="44" t="s">
        <v>325</v>
      </c>
      <c r="C22" s="53"/>
      <c r="D22" s="59"/>
      <c r="E22" s="60"/>
    </row>
    <row r="23" spans="1:7" ht="18.75">
      <c r="A23" s="8" t="s">
        <v>269</v>
      </c>
      <c r="B23" s="82" t="s">
        <v>325</v>
      </c>
      <c r="C23" s="53">
        <v>2</v>
      </c>
      <c r="D23" s="59">
        <f>_xlfn.IFNA(VLOOKUP(A23,'10.12'!A12:D306,4,),)</f>
        <v>25000</v>
      </c>
      <c r="E23" s="83">
        <f>+D23*C23</f>
        <v>50000</v>
      </c>
      <c r="F23" s="78"/>
      <c r="G23" s="78"/>
    </row>
    <row r="24" spans="1:7" ht="18.75" hidden="1">
      <c r="A24" s="8" t="s">
        <v>311</v>
      </c>
      <c r="B24" s="44" t="s">
        <v>328</v>
      </c>
      <c r="C24" s="53"/>
      <c r="D24" s="59"/>
      <c r="E24" s="60"/>
    </row>
    <row r="25" spans="1:7" ht="18.75">
      <c r="A25" s="8" t="s">
        <v>270</v>
      </c>
      <c r="B25" s="82" t="s">
        <v>325</v>
      </c>
      <c r="C25" s="53">
        <v>65</v>
      </c>
      <c r="D25" s="59">
        <f>_xlfn.IFNA(VLOOKUP(A25,'10.12'!A14:D308,4,),)</f>
        <v>12000</v>
      </c>
      <c r="E25" s="83">
        <f>+D25*C25</f>
        <v>780000</v>
      </c>
      <c r="F25" s="78"/>
      <c r="G25" s="78"/>
    </row>
    <row r="26" spans="1:7" ht="18.75" hidden="1">
      <c r="A26" s="8" t="s">
        <v>271</v>
      </c>
      <c r="B26" s="44" t="s">
        <v>328</v>
      </c>
      <c r="C26" s="53"/>
      <c r="D26" s="59"/>
      <c r="E26" s="60"/>
    </row>
    <row r="27" spans="1:7" ht="18.75" hidden="1">
      <c r="A27" s="8" t="s">
        <v>272</v>
      </c>
      <c r="B27" s="44" t="s">
        <v>325</v>
      </c>
      <c r="C27" s="53"/>
      <c r="D27" s="59"/>
      <c r="E27" s="60"/>
    </row>
    <row r="28" spans="1:7" ht="18.75" hidden="1">
      <c r="A28" s="8" t="s">
        <v>64</v>
      </c>
      <c r="B28" s="44" t="s">
        <v>325</v>
      </c>
      <c r="C28" s="53"/>
      <c r="D28" s="59"/>
      <c r="E28" s="60"/>
    </row>
    <row r="29" spans="1:7" ht="18.75">
      <c r="A29" s="4" t="s">
        <v>65</v>
      </c>
      <c r="B29" s="82" t="s">
        <v>325</v>
      </c>
      <c r="C29" s="53">
        <v>2</v>
      </c>
      <c r="D29" s="59">
        <v>55000</v>
      </c>
      <c r="E29" s="83">
        <f>+D29*C29</f>
        <v>110000</v>
      </c>
      <c r="F29" s="78"/>
      <c r="G29" s="78"/>
    </row>
    <row r="30" spans="1:7" ht="18.75" hidden="1">
      <c r="A30" s="4" t="s">
        <v>66</v>
      </c>
      <c r="B30" s="44" t="s">
        <v>325</v>
      </c>
      <c r="C30" s="53"/>
      <c r="D30" s="59"/>
      <c r="E30" s="60"/>
    </row>
    <row r="31" spans="1:7" ht="18.75" hidden="1">
      <c r="A31" s="8" t="s">
        <v>227</v>
      </c>
      <c r="B31" s="44" t="s">
        <v>325</v>
      </c>
      <c r="C31" s="53"/>
      <c r="D31" s="59"/>
      <c r="E31" s="60"/>
    </row>
    <row r="32" spans="1:7" ht="18.75" hidden="1">
      <c r="A32" s="8" t="s">
        <v>228</v>
      </c>
      <c r="B32" s="44" t="s">
        <v>329</v>
      </c>
      <c r="C32" s="53"/>
      <c r="D32" s="59"/>
      <c r="E32" s="60"/>
    </row>
    <row r="33" spans="1:7" ht="18.75" hidden="1">
      <c r="A33" s="6" t="s">
        <v>229</v>
      </c>
      <c r="B33" s="44" t="s">
        <v>325</v>
      </c>
      <c r="C33" s="54"/>
      <c r="D33" s="59"/>
      <c r="E33" s="60"/>
    </row>
    <row r="34" spans="1:7" ht="18.75" hidden="1">
      <c r="A34" s="6" t="s">
        <v>230</v>
      </c>
      <c r="B34" s="44" t="s">
        <v>325</v>
      </c>
      <c r="C34" s="54"/>
      <c r="D34" s="59"/>
      <c r="E34" s="60"/>
    </row>
    <row r="35" spans="1:7" ht="18.75" hidden="1">
      <c r="A35" s="8" t="s">
        <v>121</v>
      </c>
      <c r="B35" s="44" t="s">
        <v>325</v>
      </c>
      <c r="C35" s="53"/>
      <c r="D35" s="59"/>
      <c r="E35" s="60"/>
    </row>
    <row r="36" spans="1:7" ht="18.75" hidden="1">
      <c r="A36" s="8" t="s">
        <v>146</v>
      </c>
      <c r="B36" s="44" t="s">
        <v>325</v>
      </c>
      <c r="C36" s="53"/>
      <c r="D36" s="59"/>
      <c r="E36" s="60"/>
    </row>
    <row r="37" spans="1:7" ht="18.75" hidden="1">
      <c r="A37" s="11" t="s">
        <v>96</v>
      </c>
      <c r="B37" s="44" t="s">
        <v>330</v>
      </c>
      <c r="C37" s="53"/>
      <c r="D37" s="59"/>
      <c r="E37" s="60"/>
    </row>
    <row r="38" spans="1:7" ht="18.75" hidden="1">
      <c r="A38" s="8" t="s">
        <v>97</v>
      </c>
      <c r="B38" s="44" t="s">
        <v>325</v>
      </c>
      <c r="C38" s="53"/>
      <c r="D38" s="59"/>
      <c r="E38" s="60"/>
    </row>
    <row r="39" spans="1:7" ht="18.75" hidden="1">
      <c r="A39" s="8" t="s">
        <v>98</v>
      </c>
      <c r="B39" s="44" t="s">
        <v>331</v>
      </c>
      <c r="C39" s="53"/>
      <c r="D39" s="59"/>
      <c r="E39" s="60"/>
    </row>
    <row r="40" spans="1:7" ht="18.75" hidden="1">
      <c r="A40" s="8" t="s">
        <v>273</v>
      </c>
      <c r="B40" s="44" t="s">
        <v>325</v>
      </c>
      <c r="C40" s="53"/>
      <c r="D40" s="59"/>
      <c r="E40" s="60"/>
    </row>
    <row r="41" spans="1:7" ht="18.75" hidden="1">
      <c r="A41" s="8" t="s">
        <v>274</v>
      </c>
      <c r="B41" s="44" t="s">
        <v>325</v>
      </c>
      <c r="C41" s="53"/>
      <c r="D41" s="59"/>
      <c r="E41" s="60"/>
    </row>
    <row r="42" spans="1:7" ht="18.75" hidden="1">
      <c r="A42" s="19" t="s">
        <v>275</v>
      </c>
      <c r="B42" s="44" t="s">
        <v>331</v>
      </c>
      <c r="C42" s="53"/>
      <c r="D42" s="59"/>
      <c r="E42" s="60"/>
    </row>
    <row r="43" spans="1:7" ht="18.75" hidden="1">
      <c r="A43" s="6" t="s">
        <v>122</v>
      </c>
      <c r="B43" s="44" t="s">
        <v>325</v>
      </c>
      <c r="C43" s="53"/>
      <c r="D43" s="59"/>
      <c r="E43" s="60"/>
    </row>
    <row r="44" spans="1:7" ht="18.75" hidden="1">
      <c r="A44" s="19" t="s">
        <v>123</v>
      </c>
      <c r="B44" s="44" t="s">
        <v>330</v>
      </c>
      <c r="C44" s="53"/>
      <c r="D44" s="59"/>
      <c r="E44" s="60"/>
    </row>
    <row r="45" spans="1:7" ht="18.75" hidden="1">
      <c r="A45" s="8" t="s">
        <v>276</v>
      </c>
      <c r="B45" s="44" t="s">
        <v>325</v>
      </c>
      <c r="C45" s="53"/>
      <c r="D45" s="59"/>
      <c r="E45" s="60"/>
    </row>
    <row r="46" spans="1:7" ht="18.75" hidden="1">
      <c r="A46" s="8" t="s">
        <v>277</v>
      </c>
      <c r="B46" s="44" t="s">
        <v>325</v>
      </c>
      <c r="C46" s="53"/>
      <c r="D46" s="59"/>
      <c r="E46" s="60"/>
    </row>
    <row r="47" spans="1:7" ht="18.75">
      <c r="A47" s="4" t="s">
        <v>113</v>
      </c>
      <c r="B47" s="82" t="s">
        <v>325</v>
      </c>
      <c r="C47" s="53">
        <v>680</v>
      </c>
      <c r="D47" s="59">
        <f>_xlfn.IFNA(VLOOKUP(A47,'10.12'!A36:D330,4,),)</f>
        <v>23000</v>
      </c>
      <c r="E47" s="83">
        <f>+D47*C47</f>
        <v>15640000</v>
      </c>
      <c r="F47" s="78"/>
      <c r="G47" s="78"/>
    </row>
    <row r="48" spans="1:7" ht="18.75" hidden="1">
      <c r="A48" s="13" t="s">
        <v>148</v>
      </c>
      <c r="B48" s="44" t="s">
        <v>325</v>
      </c>
      <c r="C48" s="53"/>
      <c r="D48" s="61"/>
      <c r="E48" s="60"/>
    </row>
    <row r="49" spans="1:7" ht="18.75" hidden="1">
      <c r="A49" s="11" t="s">
        <v>149</v>
      </c>
      <c r="B49" s="44" t="s">
        <v>332</v>
      </c>
      <c r="C49" s="53"/>
      <c r="D49" s="59"/>
      <c r="E49" s="60"/>
    </row>
    <row r="50" spans="1:7" ht="18.75" hidden="1">
      <c r="A50" s="11" t="s">
        <v>150</v>
      </c>
      <c r="B50" s="44" t="s">
        <v>332</v>
      </c>
      <c r="C50" s="53"/>
      <c r="D50" s="59"/>
      <c r="E50" s="60"/>
    </row>
    <row r="51" spans="1:7" ht="18.75" hidden="1">
      <c r="A51" s="11" t="s">
        <v>151</v>
      </c>
      <c r="B51" s="44" t="s">
        <v>325</v>
      </c>
      <c r="C51" s="53"/>
      <c r="D51" s="61"/>
      <c r="E51" s="60"/>
    </row>
    <row r="52" spans="1:7" ht="18.75" hidden="1">
      <c r="A52" s="8" t="s">
        <v>152</v>
      </c>
      <c r="B52" s="44" t="s">
        <v>325</v>
      </c>
      <c r="C52" s="53"/>
      <c r="D52" s="61"/>
      <c r="E52" s="60"/>
    </row>
    <row r="53" spans="1:7" ht="18.75" hidden="1">
      <c r="A53" s="6" t="s">
        <v>153</v>
      </c>
      <c r="B53" s="44" t="s">
        <v>325</v>
      </c>
      <c r="C53" s="53"/>
      <c r="D53" s="59"/>
      <c r="E53" s="60"/>
    </row>
    <row r="54" spans="1:7" ht="18.75" hidden="1">
      <c r="A54" s="8" t="s">
        <v>154</v>
      </c>
      <c r="B54" s="44" t="s">
        <v>325</v>
      </c>
      <c r="C54" s="53"/>
      <c r="D54" s="61"/>
      <c r="E54" s="60"/>
    </row>
    <row r="55" spans="1:7" ht="18.75" hidden="1">
      <c r="A55" s="8" t="s">
        <v>155</v>
      </c>
      <c r="B55" s="44" t="s">
        <v>325</v>
      </c>
      <c r="C55" s="53"/>
      <c r="D55" s="59"/>
      <c r="E55" s="60"/>
    </row>
    <row r="56" spans="1:7" ht="18.75" hidden="1">
      <c r="A56" s="11" t="s">
        <v>76</v>
      </c>
      <c r="B56" s="44" t="s">
        <v>332</v>
      </c>
      <c r="C56" s="53"/>
      <c r="D56" s="59"/>
      <c r="E56" s="60"/>
    </row>
    <row r="57" spans="1:7" ht="18.75">
      <c r="A57" s="8" t="s">
        <v>114</v>
      </c>
      <c r="B57" s="82" t="s">
        <v>329</v>
      </c>
      <c r="C57" s="53">
        <v>20</v>
      </c>
      <c r="D57" s="59">
        <f>_xlfn.IFNA(VLOOKUP(A57,'10.12'!A46:D340,4,),)</f>
        <v>19000</v>
      </c>
      <c r="E57" s="83">
        <f>+D57*C57</f>
        <v>380000</v>
      </c>
      <c r="F57" s="78"/>
      <c r="G57" s="78"/>
    </row>
    <row r="58" spans="1:7" ht="18.75" hidden="1">
      <c r="A58" s="27" t="s">
        <v>292</v>
      </c>
      <c r="B58" s="44" t="s">
        <v>325</v>
      </c>
      <c r="C58" s="53"/>
      <c r="D58" s="59"/>
      <c r="E58" s="60"/>
    </row>
    <row r="59" spans="1:7" ht="18.75" hidden="1">
      <c r="A59" s="8" t="s">
        <v>156</v>
      </c>
      <c r="B59" s="44" t="s">
        <v>325</v>
      </c>
      <c r="C59" s="53"/>
      <c r="D59" s="61"/>
      <c r="E59" s="60"/>
    </row>
    <row r="60" spans="1:7" ht="18.75" hidden="1">
      <c r="A60" s="8" t="s">
        <v>157</v>
      </c>
      <c r="B60" s="44" t="s">
        <v>325</v>
      </c>
      <c r="C60" s="53"/>
      <c r="D60" s="61"/>
      <c r="E60" s="60"/>
    </row>
    <row r="61" spans="1:7" ht="18.75" hidden="1">
      <c r="A61" s="7" t="s">
        <v>158</v>
      </c>
      <c r="B61" s="44" t="s">
        <v>325</v>
      </c>
      <c r="C61" s="53"/>
      <c r="D61" s="61"/>
      <c r="E61" s="60"/>
    </row>
    <row r="62" spans="1:7" ht="18.75" hidden="1">
      <c r="A62" s="32" t="s">
        <v>293</v>
      </c>
      <c r="B62" s="44" t="s">
        <v>325</v>
      </c>
      <c r="C62" s="53"/>
      <c r="D62" s="59"/>
      <c r="E62" s="60"/>
    </row>
    <row r="63" spans="1:7" ht="18.75" hidden="1">
      <c r="A63" s="4" t="s">
        <v>2</v>
      </c>
      <c r="B63" s="44" t="s">
        <v>332</v>
      </c>
      <c r="C63" s="53"/>
      <c r="D63" s="59"/>
      <c r="E63" s="60"/>
    </row>
    <row r="64" spans="1:7" ht="18.75" hidden="1">
      <c r="A64" s="6" t="s">
        <v>3</v>
      </c>
      <c r="B64" s="44" t="s">
        <v>325</v>
      </c>
      <c r="C64" s="53"/>
      <c r="D64" s="59"/>
      <c r="E64" s="60"/>
    </row>
    <row r="65" spans="1:5" ht="18.75" hidden="1">
      <c r="A65" s="4" t="s">
        <v>4</v>
      </c>
      <c r="B65" s="44" t="s">
        <v>325</v>
      </c>
      <c r="C65" s="53"/>
      <c r="D65" s="59"/>
      <c r="E65" s="60"/>
    </row>
    <row r="66" spans="1:5" ht="18.75" hidden="1">
      <c r="A66" s="4" t="s">
        <v>5</v>
      </c>
      <c r="B66" s="44" t="s">
        <v>325</v>
      </c>
      <c r="C66" s="53"/>
      <c r="D66" s="59"/>
      <c r="E66" s="60"/>
    </row>
    <row r="67" spans="1:5" ht="18.75" hidden="1">
      <c r="A67" s="4" t="s">
        <v>6</v>
      </c>
      <c r="B67" s="44" t="s">
        <v>332</v>
      </c>
      <c r="C67" s="53"/>
      <c r="D67" s="59"/>
      <c r="E67" s="60"/>
    </row>
    <row r="68" spans="1:5" ht="18.75" hidden="1">
      <c r="A68" s="7" t="s">
        <v>7</v>
      </c>
      <c r="B68" s="44" t="s">
        <v>325</v>
      </c>
      <c r="C68" s="53"/>
      <c r="D68" s="59"/>
      <c r="E68" s="60"/>
    </row>
    <row r="69" spans="1:5" ht="18.75" hidden="1">
      <c r="A69" s="8" t="s">
        <v>8</v>
      </c>
      <c r="B69" s="44" t="s">
        <v>332</v>
      </c>
      <c r="C69" s="53"/>
      <c r="D69" s="59"/>
      <c r="E69" s="60"/>
    </row>
    <row r="70" spans="1:5" ht="18.75" hidden="1">
      <c r="A70" s="8" t="s">
        <v>115</v>
      </c>
      <c r="B70" s="44" t="s">
        <v>330</v>
      </c>
      <c r="C70" s="53"/>
      <c r="D70" s="59"/>
      <c r="E70" s="60"/>
    </row>
    <row r="71" spans="1:5" ht="18.75" hidden="1">
      <c r="A71" s="4" t="s">
        <v>116</v>
      </c>
      <c r="B71" s="44" t="s">
        <v>325</v>
      </c>
      <c r="C71" s="53"/>
      <c r="D71" s="59"/>
      <c r="E71" s="60"/>
    </row>
    <row r="72" spans="1:5" ht="18.75" hidden="1">
      <c r="A72" s="8" t="s">
        <v>165</v>
      </c>
      <c r="B72" s="44" t="s">
        <v>325</v>
      </c>
      <c r="C72" s="53"/>
      <c r="D72" s="59"/>
      <c r="E72" s="60"/>
    </row>
    <row r="73" spans="1:5" ht="18.75" hidden="1">
      <c r="A73" s="19" t="s">
        <v>166</v>
      </c>
      <c r="B73" s="44" t="s">
        <v>330</v>
      </c>
      <c r="C73" s="53"/>
      <c r="D73" s="59"/>
      <c r="E73" s="60"/>
    </row>
    <row r="74" spans="1:5" ht="18.75" hidden="1">
      <c r="A74" s="8" t="s">
        <v>167</v>
      </c>
      <c r="B74" s="44" t="s">
        <v>327</v>
      </c>
      <c r="C74" s="53"/>
      <c r="D74" s="59"/>
      <c r="E74" s="60"/>
    </row>
    <row r="75" spans="1:5" ht="18.75" hidden="1">
      <c r="A75" s="8" t="s">
        <v>168</v>
      </c>
      <c r="B75" s="44" t="s">
        <v>325</v>
      </c>
      <c r="C75" s="53"/>
      <c r="D75" s="59"/>
      <c r="E75" s="60"/>
    </row>
    <row r="76" spans="1:5" ht="18.75" hidden="1">
      <c r="A76" s="8" t="s">
        <v>169</v>
      </c>
      <c r="B76" s="44" t="s">
        <v>325</v>
      </c>
      <c r="C76" s="53"/>
      <c r="D76" s="59"/>
      <c r="E76" s="60"/>
    </row>
    <row r="77" spans="1:5" ht="18.75" hidden="1">
      <c r="A77" s="4" t="s">
        <v>9</v>
      </c>
      <c r="B77" s="44" t="s">
        <v>325</v>
      </c>
      <c r="C77" s="54"/>
      <c r="D77" s="59"/>
      <c r="E77" s="60"/>
    </row>
    <row r="78" spans="1:5" ht="18.75" hidden="1">
      <c r="A78" s="4" t="s">
        <v>10</v>
      </c>
      <c r="B78" s="44" t="s">
        <v>325</v>
      </c>
      <c r="C78" s="54"/>
      <c r="D78" s="59"/>
      <c r="E78" s="60"/>
    </row>
    <row r="79" spans="1:5" ht="18.75" hidden="1">
      <c r="A79" s="4" t="s">
        <v>11</v>
      </c>
      <c r="B79" s="44" t="s">
        <v>330</v>
      </c>
      <c r="C79" s="54"/>
      <c r="D79" s="59"/>
      <c r="E79" s="60"/>
    </row>
    <row r="80" spans="1:5" ht="18.75" hidden="1">
      <c r="A80" s="8" t="s">
        <v>82</v>
      </c>
      <c r="B80" s="44" t="s">
        <v>325</v>
      </c>
      <c r="C80" s="53"/>
      <c r="D80" s="59"/>
      <c r="E80" s="60"/>
    </row>
    <row r="81" spans="1:7" ht="18.75">
      <c r="A81" s="8" t="s">
        <v>83</v>
      </c>
      <c r="B81" s="82" t="s">
        <v>325</v>
      </c>
      <c r="C81" s="53">
        <v>30</v>
      </c>
      <c r="D81" s="59">
        <f>_xlfn.IFNA(VLOOKUP(A81,'10.12'!A70:D364,4,),)</f>
        <v>10000</v>
      </c>
      <c r="E81" s="83">
        <f>+D81*C81</f>
        <v>300000</v>
      </c>
      <c r="F81" s="78"/>
      <c r="G81" s="78"/>
    </row>
    <row r="82" spans="1:7" ht="18.75" hidden="1">
      <c r="A82" s="8" t="s">
        <v>84</v>
      </c>
      <c r="B82" s="44" t="s">
        <v>329</v>
      </c>
      <c r="C82" s="53"/>
      <c r="D82" s="59"/>
      <c r="E82" s="60"/>
    </row>
    <row r="83" spans="1:7" ht="18.75" hidden="1">
      <c r="A83" s="8" t="s">
        <v>85</v>
      </c>
      <c r="B83" s="44" t="s">
        <v>325</v>
      </c>
      <c r="C83" s="53"/>
      <c r="D83" s="59"/>
      <c r="E83" s="60"/>
    </row>
    <row r="84" spans="1:7" ht="18.75" hidden="1">
      <c r="A84" s="8" t="s">
        <v>86</v>
      </c>
      <c r="B84" s="44" t="s">
        <v>329</v>
      </c>
      <c r="C84" s="53"/>
      <c r="D84" s="59"/>
      <c r="E84" s="60"/>
    </row>
    <row r="85" spans="1:7" ht="18.75">
      <c r="A85" s="8" t="s">
        <v>191</v>
      </c>
      <c r="B85" s="82" t="s">
        <v>325</v>
      </c>
      <c r="C85" s="53">
        <v>20</v>
      </c>
      <c r="D85" s="59">
        <v>6000</v>
      </c>
      <c r="E85" s="83">
        <f>+D85*C85</f>
        <v>120000</v>
      </c>
      <c r="F85" s="78"/>
      <c r="G85" s="78"/>
    </row>
    <row r="86" spans="1:7" ht="18.75" hidden="1">
      <c r="A86" s="10" t="s">
        <v>192</v>
      </c>
      <c r="B86" s="44" t="s">
        <v>333</v>
      </c>
      <c r="C86" s="53"/>
      <c r="D86" s="59"/>
      <c r="E86" s="60"/>
    </row>
    <row r="87" spans="1:7" ht="18.75" hidden="1">
      <c r="A87" s="10" t="s">
        <v>174</v>
      </c>
      <c r="B87" s="44" t="s">
        <v>332</v>
      </c>
      <c r="C87" s="53"/>
      <c r="D87" s="59"/>
      <c r="E87" s="60"/>
    </row>
    <row r="88" spans="1:7" ht="18.75" hidden="1">
      <c r="A88" s="10" t="s">
        <v>175</v>
      </c>
      <c r="B88" s="44" t="s">
        <v>332</v>
      </c>
      <c r="C88" s="53"/>
      <c r="D88" s="59"/>
      <c r="E88" s="60"/>
    </row>
    <row r="89" spans="1:7" ht="18.75" hidden="1">
      <c r="A89" s="6" t="s">
        <v>176</v>
      </c>
      <c r="B89" s="44" t="s">
        <v>325</v>
      </c>
      <c r="C89" s="53"/>
      <c r="D89" s="59"/>
      <c r="E89" s="60"/>
    </row>
    <row r="90" spans="1:7" ht="18.75" hidden="1">
      <c r="A90" s="19" t="s">
        <v>170</v>
      </c>
      <c r="B90" s="44" t="s">
        <v>330</v>
      </c>
      <c r="C90" s="53"/>
      <c r="D90" s="59"/>
      <c r="E90" s="60"/>
    </row>
    <row r="91" spans="1:7" ht="18.75" hidden="1">
      <c r="A91" s="6" t="s">
        <v>204</v>
      </c>
      <c r="B91" s="44" t="s">
        <v>325</v>
      </c>
      <c r="C91" s="53"/>
      <c r="D91" s="59"/>
      <c r="E91" s="60"/>
    </row>
    <row r="92" spans="1:7" ht="18.75" hidden="1">
      <c r="A92" s="8" t="s">
        <v>12</v>
      </c>
      <c r="B92" s="44" t="s">
        <v>325</v>
      </c>
      <c r="C92" s="53"/>
      <c r="D92" s="59"/>
      <c r="E92" s="60"/>
    </row>
    <row r="93" spans="1:7" ht="18.75" hidden="1">
      <c r="A93" s="8" t="s">
        <v>13</v>
      </c>
      <c r="B93" s="44" t="s">
        <v>329</v>
      </c>
      <c r="C93" s="53"/>
      <c r="D93" s="59"/>
      <c r="E93" s="60"/>
    </row>
    <row r="94" spans="1:7" ht="18.75" hidden="1">
      <c r="A94" s="6" t="s">
        <v>205</v>
      </c>
      <c r="B94" s="44" t="s">
        <v>325</v>
      </c>
      <c r="C94" s="53"/>
      <c r="D94" s="59"/>
      <c r="E94" s="60"/>
    </row>
    <row r="95" spans="1:7" ht="18.75" hidden="1">
      <c r="A95" s="6" t="s">
        <v>206</v>
      </c>
      <c r="B95" s="44" t="s">
        <v>329</v>
      </c>
      <c r="C95" s="53"/>
      <c r="D95" s="59"/>
      <c r="E95" s="60"/>
    </row>
    <row r="96" spans="1:7" ht="18.75" hidden="1">
      <c r="A96" s="8" t="s">
        <v>14</v>
      </c>
      <c r="B96" s="44" t="s">
        <v>325</v>
      </c>
      <c r="C96" s="54"/>
      <c r="D96" s="59"/>
      <c r="E96" s="60"/>
    </row>
    <row r="97" spans="1:5" ht="18.75" hidden="1">
      <c r="A97" s="10" t="s">
        <v>15</v>
      </c>
      <c r="B97" s="44" t="s">
        <v>329</v>
      </c>
      <c r="C97" s="53"/>
      <c r="D97" s="59"/>
      <c r="E97" s="60"/>
    </row>
    <row r="98" spans="1:5" ht="18.75" hidden="1">
      <c r="A98" s="6" t="s">
        <v>294</v>
      </c>
      <c r="B98" s="44" t="s">
        <v>325</v>
      </c>
      <c r="C98" s="53"/>
      <c r="D98" s="59"/>
      <c r="E98" s="60"/>
    </row>
    <row r="99" spans="1:5" ht="18.75" hidden="1">
      <c r="A99" s="6" t="s">
        <v>207</v>
      </c>
      <c r="B99" s="44" t="s">
        <v>325</v>
      </c>
      <c r="C99" s="53"/>
      <c r="D99" s="59"/>
      <c r="E99" s="60"/>
    </row>
    <row r="100" spans="1:5" ht="18.75" hidden="1">
      <c r="A100" s="8" t="s">
        <v>46</v>
      </c>
      <c r="B100" s="44" t="s">
        <v>325</v>
      </c>
      <c r="C100" s="53"/>
      <c r="D100" s="59"/>
      <c r="E100" s="60"/>
    </row>
    <row r="101" spans="1:5" ht="18.75" hidden="1">
      <c r="A101" s="11" t="s">
        <v>47</v>
      </c>
      <c r="B101" s="44" t="s">
        <v>326</v>
      </c>
      <c r="C101" s="53"/>
      <c r="D101" s="59"/>
      <c r="E101" s="60"/>
    </row>
    <row r="102" spans="1:5" ht="18.75" hidden="1">
      <c r="A102" s="23" t="s">
        <v>189</v>
      </c>
      <c r="B102" s="44" t="s">
        <v>325</v>
      </c>
      <c r="C102" s="53"/>
      <c r="D102" s="59"/>
      <c r="E102" s="60"/>
    </row>
    <row r="103" spans="1:5" ht="18.75" hidden="1">
      <c r="A103" s="23" t="s">
        <v>190</v>
      </c>
      <c r="B103" s="44" t="s">
        <v>326</v>
      </c>
      <c r="C103" s="53"/>
      <c r="D103" s="59"/>
      <c r="E103" s="60"/>
    </row>
    <row r="104" spans="1:5" ht="18.75" hidden="1">
      <c r="A104" s="33" t="s">
        <v>48</v>
      </c>
      <c r="B104" s="44" t="s">
        <v>325</v>
      </c>
      <c r="C104" s="53"/>
      <c r="D104" s="59"/>
      <c r="E104" s="60"/>
    </row>
    <row r="105" spans="1:5" ht="18.75" hidden="1">
      <c r="A105" s="28" t="s">
        <v>295</v>
      </c>
      <c r="B105" s="44" t="s">
        <v>334</v>
      </c>
      <c r="C105" s="53"/>
      <c r="D105" s="59"/>
      <c r="E105" s="60"/>
    </row>
    <row r="106" spans="1:5" ht="18.75" hidden="1">
      <c r="A106" s="8" t="s">
        <v>49</v>
      </c>
      <c r="B106" s="44" t="s">
        <v>325</v>
      </c>
      <c r="C106" s="53"/>
      <c r="D106" s="59"/>
      <c r="E106" s="60"/>
    </row>
    <row r="107" spans="1:5" ht="18.75" hidden="1">
      <c r="A107" s="8" t="s">
        <v>18</v>
      </c>
      <c r="B107" s="44" t="s">
        <v>325</v>
      </c>
      <c r="C107" s="53"/>
      <c r="D107" s="59"/>
      <c r="E107" s="60"/>
    </row>
    <row r="108" spans="1:5" ht="18.75" hidden="1">
      <c r="A108" s="8" t="s">
        <v>19</v>
      </c>
      <c r="B108" s="44" t="s">
        <v>325</v>
      </c>
      <c r="C108" s="53"/>
      <c r="D108" s="59"/>
      <c r="E108" s="60"/>
    </row>
    <row r="109" spans="1:5" ht="18.75" hidden="1">
      <c r="A109" s="8" t="s">
        <v>20</v>
      </c>
      <c r="B109" s="44" t="s">
        <v>331</v>
      </c>
      <c r="C109" s="53"/>
      <c r="D109" s="59"/>
      <c r="E109" s="60"/>
    </row>
    <row r="110" spans="1:5" ht="18.75" hidden="1">
      <c r="A110" s="8" t="s">
        <v>208</v>
      </c>
      <c r="B110" s="44" t="s">
        <v>325</v>
      </c>
      <c r="C110" s="53"/>
      <c r="D110" s="59"/>
      <c r="E110" s="60"/>
    </row>
    <row r="111" spans="1:5" ht="18.75" hidden="1">
      <c r="A111" s="8" t="s">
        <v>209</v>
      </c>
      <c r="B111" s="44" t="s">
        <v>325</v>
      </c>
      <c r="C111" s="53"/>
      <c r="D111" s="59"/>
      <c r="E111" s="60"/>
    </row>
    <row r="112" spans="1:5" ht="18.75" hidden="1">
      <c r="A112" s="8" t="s">
        <v>210</v>
      </c>
      <c r="B112" s="44" t="s">
        <v>330</v>
      </c>
      <c r="C112" s="53"/>
      <c r="D112" s="59"/>
      <c r="E112" s="60"/>
    </row>
    <row r="113" spans="1:7" ht="18.75" hidden="1">
      <c r="A113" s="8" t="s">
        <v>211</v>
      </c>
      <c r="B113" s="44" t="s">
        <v>325</v>
      </c>
      <c r="C113" s="53"/>
      <c r="D113" s="59"/>
      <c r="E113" s="60"/>
    </row>
    <row r="114" spans="1:7" ht="18.75" hidden="1">
      <c r="A114" s="6" t="s">
        <v>16</v>
      </c>
      <c r="B114" s="44" t="s">
        <v>325</v>
      </c>
      <c r="C114" s="53"/>
      <c r="D114" s="59"/>
      <c r="E114" s="60"/>
    </row>
    <row r="115" spans="1:7" ht="18.75" hidden="1">
      <c r="A115" s="10" t="s">
        <v>17</v>
      </c>
      <c r="B115" s="44" t="s">
        <v>328</v>
      </c>
      <c r="C115" s="53"/>
      <c r="D115" s="59"/>
      <c r="E115" s="60"/>
    </row>
    <row r="116" spans="1:7" ht="18.75" hidden="1">
      <c r="A116" s="8" t="s">
        <v>296</v>
      </c>
      <c r="B116" s="44" t="s">
        <v>335</v>
      </c>
      <c r="C116" s="53"/>
      <c r="D116" s="59"/>
      <c r="E116" s="60"/>
    </row>
    <row r="117" spans="1:7" ht="18.75" hidden="1">
      <c r="A117" s="6" t="s">
        <v>297</v>
      </c>
      <c r="B117" s="44" t="s">
        <v>335</v>
      </c>
      <c r="C117" s="53"/>
      <c r="D117" s="59"/>
      <c r="E117" s="60"/>
    </row>
    <row r="118" spans="1:7" ht="18.75" hidden="1">
      <c r="A118" s="6" t="s">
        <v>298</v>
      </c>
      <c r="B118" s="44" t="s">
        <v>335</v>
      </c>
      <c r="C118" s="53"/>
      <c r="D118" s="59"/>
      <c r="E118" s="60"/>
    </row>
    <row r="119" spans="1:7" ht="18.75">
      <c r="A119" s="8" t="s">
        <v>95</v>
      </c>
      <c r="B119" s="82" t="s">
        <v>325</v>
      </c>
      <c r="C119" s="53">
        <v>13</v>
      </c>
      <c r="D119" s="59">
        <v>10000</v>
      </c>
      <c r="E119" s="83">
        <f>+D119*C119</f>
        <v>130000</v>
      </c>
      <c r="F119" s="78"/>
      <c r="G119" s="78"/>
    </row>
    <row r="120" spans="1:7" ht="18.75" hidden="1">
      <c r="A120" s="24" t="s">
        <v>124</v>
      </c>
      <c r="B120" s="44" t="s">
        <v>325</v>
      </c>
      <c r="C120" s="53"/>
      <c r="D120" s="59"/>
      <c r="E120" s="60"/>
    </row>
    <row r="121" spans="1:7" ht="18.75" hidden="1">
      <c r="A121" s="19" t="s">
        <v>125</v>
      </c>
      <c r="B121" s="44" t="s">
        <v>332</v>
      </c>
      <c r="C121" s="53"/>
      <c r="D121" s="59"/>
      <c r="E121" s="60"/>
    </row>
    <row r="122" spans="1:7" ht="18.75" hidden="1">
      <c r="A122" s="4" t="s">
        <v>126</v>
      </c>
      <c r="B122" s="44" t="s">
        <v>332</v>
      </c>
      <c r="C122" s="54"/>
      <c r="D122" s="59"/>
      <c r="E122" s="60"/>
    </row>
    <row r="123" spans="1:7" ht="18.75" hidden="1">
      <c r="A123" s="4" t="s">
        <v>127</v>
      </c>
      <c r="B123" s="44" t="s">
        <v>325</v>
      </c>
      <c r="C123" s="54"/>
      <c r="D123" s="59"/>
      <c r="E123" s="60"/>
    </row>
    <row r="124" spans="1:7" ht="18.75" hidden="1">
      <c r="A124" s="4" t="s">
        <v>128</v>
      </c>
      <c r="B124" s="44" t="s">
        <v>325</v>
      </c>
      <c r="C124" s="54"/>
      <c r="D124" s="59"/>
      <c r="E124" s="60"/>
    </row>
    <row r="125" spans="1:7" ht="18.75" hidden="1">
      <c r="A125" s="4" t="s">
        <v>129</v>
      </c>
      <c r="B125" s="44" t="s">
        <v>325</v>
      </c>
      <c r="C125" s="55"/>
      <c r="D125" s="59"/>
      <c r="E125" s="60"/>
    </row>
    <row r="126" spans="1:7" ht="18.75" hidden="1">
      <c r="A126" s="26" t="s">
        <v>278</v>
      </c>
      <c r="B126" s="44" t="s">
        <v>330</v>
      </c>
      <c r="C126" s="53"/>
      <c r="D126" s="59"/>
      <c r="E126" s="60"/>
    </row>
    <row r="127" spans="1:7" ht="18.75" hidden="1">
      <c r="A127" s="4" t="s">
        <v>279</v>
      </c>
      <c r="B127" s="44" t="s">
        <v>325</v>
      </c>
      <c r="C127" s="54"/>
      <c r="D127" s="59"/>
      <c r="E127" s="60"/>
    </row>
    <row r="128" spans="1:7" ht="18.75" hidden="1">
      <c r="A128" s="8" t="s">
        <v>280</v>
      </c>
      <c r="B128" s="44" t="s">
        <v>325</v>
      </c>
      <c r="C128" s="53"/>
      <c r="D128" s="59"/>
      <c r="E128" s="60"/>
    </row>
    <row r="129" spans="1:7" ht="18.75" hidden="1">
      <c r="A129" s="8" t="s">
        <v>281</v>
      </c>
      <c r="B129" s="44" t="s">
        <v>333</v>
      </c>
      <c r="C129" s="53"/>
      <c r="D129" s="59"/>
      <c r="E129" s="60"/>
    </row>
    <row r="130" spans="1:7" ht="18.75">
      <c r="A130" s="8" t="s">
        <v>34</v>
      </c>
      <c r="B130" s="82" t="s">
        <v>325</v>
      </c>
      <c r="C130" s="53">
        <v>8</v>
      </c>
      <c r="D130" s="59">
        <f>_xlfn.IFNA(VLOOKUP(A130,'10.12'!A119:D413,4,),)</f>
        <v>14000</v>
      </c>
      <c r="E130" s="83">
        <f>+D130*C130</f>
        <v>112000</v>
      </c>
      <c r="F130" s="78"/>
      <c r="G130" s="78"/>
    </row>
    <row r="131" spans="1:7" ht="18.75" hidden="1">
      <c r="A131" s="11" t="s">
        <v>35</v>
      </c>
      <c r="B131" s="44" t="s">
        <v>329</v>
      </c>
      <c r="C131" s="53"/>
      <c r="D131" s="59"/>
      <c r="E131" s="60"/>
    </row>
    <row r="132" spans="1:7" ht="18.75" hidden="1">
      <c r="A132" s="4" t="s">
        <v>212</v>
      </c>
      <c r="B132" s="44" t="s">
        <v>325</v>
      </c>
      <c r="C132" s="53"/>
      <c r="D132" s="59"/>
      <c r="E132" s="60"/>
    </row>
    <row r="133" spans="1:7" ht="18.75" hidden="1">
      <c r="A133" s="4" t="s">
        <v>213</v>
      </c>
      <c r="B133" s="44" t="s">
        <v>329</v>
      </c>
      <c r="C133" s="53"/>
      <c r="D133" s="59"/>
      <c r="E133" s="60"/>
    </row>
    <row r="134" spans="1:7" ht="18.75" hidden="1">
      <c r="A134" s="8" t="s">
        <v>214</v>
      </c>
      <c r="B134" s="44" t="s">
        <v>325</v>
      </c>
      <c r="C134" s="53"/>
      <c r="D134" s="59"/>
      <c r="E134" s="60"/>
    </row>
    <row r="135" spans="1:7" ht="18.75" hidden="1">
      <c r="A135" s="8" t="s">
        <v>215</v>
      </c>
      <c r="B135" s="44" t="s">
        <v>325</v>
      </c>
      <c r="C135" s="53"/>
      <c r="D135" s="59"/>
      <c r="E135" s="60"/>
    </row>
    <row r="136" spans="1:7" ht="18.75" hidden="1">
      <c r="A136" s="8" t="s">
        <v>101</v>
      </c>
      <c r="B136" s="44" t="s">
        <v>325</v>
      </c>
      <c r="C136" s="54"/>
      <c r="D136" s="59"/>
      <c r="E136" s="60"/>
    </row>
    <row r="137" spans="1:7" ht="18.75" hidden="1">
      <c r="A137" s="8" t="s">
        <v>102</v>
      </c>
      <c r="B137" s="44" t="s">
        <v>330</v>
      </c>
      <c r="C137" s="54"/>
      <c r="D137" s="59"/>
      <c r="E137" s="60"/>
    </row>
    <row r="138" spans="1:7" ht="18.75" hidden="1">
      <c r="A138" s="8" t="s">
        <v>317</v>
      </c>
      <c r="B138" s="44"/>
      <c r="C138" s="53"/>
      <c r="D138" s="59"/>
      <c r="E138" s="60"/>
    </row>
    <row r="139" spans="1:7" ht="18.75" hidden="1">
      <c r="A139" s="8" t="s">
        <v>103</v>
      </c>
      <c r="B139" s="44" t="s">
        <v>325</v>
      </c>
      <c r="C139" s="54"/>
      <c r="D139" s="59"/>
      <c r="E139" s="60"/>
    </row>
    <row r="140" spans="1:7" ht="18.75" hidden="1">
      <c r="A140" s="8" t="s">
        <v>104</v>
      </c>
      <c r="B140" s="44" t="s">
        <v>330</v>
      </c>
      <c r="C140" s="54"/>
      <c r="D140" s="59"/>
      <c r="E140" s="60"/>
    </row>
    <row r="141" spans="1:7" ht="18.75" hidden="1">
      <c r="A141" s="8" t="s">
        <v>105</v>
      </c>
      <c r="B141" s="44" t="s">
        <v>325</v>
      </c>
      <c r="C141" s="54"/>
      <c r="D141" s="59"/>
      <c r="E141" s="60"/>
    </row>
    <row r="142" spans="1:7" ht="18.75" hidden="1">
      <c r="A142" s="8" t="s">
        <v>106</v>
      </c>
      <c r="B142" s="44" t="s">
        <v>330</v>
      </c>
      <c r="C142" s="54"/>
      <c r="D142" s="59"/>
      <c r="E142" s="60"/>
    </row>
    <row r="143" spans="1:7" ht="18.75" hidden="1">
      <c r="A143" s="8" t="s">
        <v>130</v>
      </c>
      <c r="B143" s="44" t="s">
        <v>325</v>
      </c>
      <c r="C143" s="54"/>
      <c r="D143" s="59"/>
      <c r="E143" s="60"/>
    </row>
    <row r="144" spans="1:7" ht="18.75" hidden="1">
      <c r="A144" s="8" t="s">
        <v>107</v>
      </c>
      <c r="B144" s="44" t="s">
        <v>325</v>
      </c>
      <c r="C144" s="54"/>
      <c r="D144" s="59"/>
      <c r="E144" s="60"/>
    </row>
    <row r="145" spans="1:5" ht="18.75" hidden="1">
      <c r="A145" s="8" t="s">
        <v>108</v>
      </c>
      <c r="B145" s="44" t="s">
        <v>325</v>
      </c>
      <c r="C145" s="54"/>
      <c r="D145" s="59"/>
      <c r="E145" s="60"/>
    </row>
    <row r="146" spans="1:5" ht="18.75" hidden="1">
      <c r="A146" s="8" t="s">
        <v>109</v>
      </c>
      <c r="B146" s="44" t="s">
        <v>330</v>
      </c>
      <c r="C146" s="54"/>
      <c r="D146" s="59"/>
      <c r="E146" s="60"/>
    </row>
    <row r="147" spans="1:5" ht="18.75" hidden="1">
      <c r="A147" s="8" t="s">
        <v>314</v>
      </c>
      <c r="B147" s="44" t="s">
        <v>325</v>
      </c>
      <c r="C147" s="53"/>
      <c r="D147" s="59"/>
      <c r="E147" s="60"/>
    </row>
    <row r="148" spans="1:5" ht="18.75" hidden="1">
      <c r="A148" s="8" t="s">
        <v>160</v>
      </c>
      <c r="B148" s="44" t="s">
        <v>325</v>
      </c>
      <c r="C148" s="53"/>
      <c r="D148" s="59"/>
      <c r="E148" s="60"/>
    </row>
    <row r="149" spans="1:5" ht="18.75" hidden="1">
      <c r="A149" s="8" t="s">
        <v>161</v>
      </c>
      <c r="B149" s="44" t="s">
        <v>325</v>
      </c>
      <c r="C149" s="53"/>
      <c r="D149" s="59"/>
      <c r="E149" s="60"/>
    </row>
    <row r="150" spans="1:5" ht="18.75" hidden="1">
      <c r="A150" s="8" t="s">
        <v>162</v>
      </c>
      <c r="B150" s="44" t="s">
        <v>329</v>
      </c>
      <c r="C150" s="53"/>
      <c r="D150" s="59"/>
      <c r="E150" s="60"/>
    </row>
    <row r="151" spans="1:5" ht="18.75" hidden="1">
      <c r="A151" s="8" t="s">
        <v>163</v>
      </c>
      <c r="B151" s="44" t="s">
        <v>329</v>
      </c>
      <c r="C151" s="53"/>
      <c r="D151" s="59"/>
      <c r="E151" s="60"/>
    </row>
    <row r="152" spans="1:5" ht="18.75" hidden="1">
      <c r="A152" s="11" t="s">
        <v>164</v>
      </c>
      <c r="B152" s="44" t="s">
        <v>329</v>
      </c>
      <c r="C152" s="53"/>
      <c r="D152" s="59"/>
      <c r="E152" s="60"/>
    </row>
    <row r="153" spans="1:5" ht="18.75" hidden="1">
      <c r="A153" s="8" t="s">
        <v>287</v>
      </c>
      <c r="B153" s="44" t="s">
        <v>325</v>
      </c>
      <c r="C153" s="53"/>
      <c r="D153" s="59"/>
      <c r="E153" s="60"/>
    </row>
    <row r="154" spans="1:5" ht="18.75" hidden="1">
      <c r="A154" s="8" t="s">
        <v>288</v>
      </c>
      <c r="B154" s="44" t="s">
        <v>325</v>
      </c>
      <c r="C154" s="53"/>
      <c r="D154" s="59"/>
      <c r="E154" s="60"/>
    </row>
    <row r="155" spans="1:5" ht="18.75" hidden="1">
      <c r="A155" s="8" t="s">
        <v>289</v>
      </c>
      <c r="B155" s="44" t="s">
        <v>329</v>
      </c>
      <c r="C155" s="53"/>
      <c r="D155" s="59"/>
      <c r="E155" s="71"/>
    </row>
    <row r="156" spans="1:5" ht="18.75" hidden="1">
      <c r="A156" s="8" t="s">
        <v>290</v>
      </c>
      <c r="B156" s="44" t="s">
        <v>329</v>
      </c>
      <c r="C156" s="53"/>
      <c r="D156" s="59"/>
      <c r="E156" s="71"/>
    </row>
    <row r="157" spans="1:5" ht="18.75" hidden="1">
      <c r="A157" s="8" t="s">
        <v>110</v>
      </c>
      <c r="B157" s="44" t="s">
        <v>329</v>
      </c>
      <c r="C157" s="54"/>
      <c r="D157" s="59"/>
      <c r="E157" s="60"/>
    </row>
    <row r="158" spans="1:5" ht="18.75" hidden="1">
      <c r="A158" s="13" t="s">
        <v>111</v>
      </c>
      <c r="B158" s="44" t="s">
        <v>325</v>
      </c>
      <c r="C158" s="54"/>
      <c r="D158" s="59"/>
      <c r="E158" s="60"/>
    </row>
    <row r="159" spans="1:5" ht="18.75" hidden="1">
      <c r="A159" s="8" t="s">
        <v>112</v>
      </c>
      <c r="B159" s="44" t="s">
        <v>330</v>
      </c>
      <c r="C159" s="54"/>
      <c r="D159" s="59"/>
      <c r="E159" s="60"/>
    </row>
    <row r="160" spans="1:5" ht="18.75" hidden="1">
      <c r="A160" s="8" t="s">
        <v>53</v>
      </c>
      <c r="B160" s="44" t="s">
        <v>325</v>
      </c>
      <c r="C160" s="53"/>
      <c r="D160" s="59"/>
      <c r="E160" s="60"/>
    </row>
    <row r="161" spans="1:7" ht="18.75" hidden="1">
      <c r="A161" s="11" t="s">
        <v>54</v>
      </c>
      <c r="B161" s="44" t="s">
        <v>330</v>
      </c>
      <c r="C161" s="53"/>
      <c r="D161" s="59"/>
      <c r="E161" s="60"/>
    </row>
    <row r="162" spans="1:7" ht="18.75">
      <c r="A162" s="8" t="s">
        <v>196</v>
      </c>
      <c r="B162" s="82" t="s">
        <v>330</v>
      </c>
      <c r="C162" s="53">
        <v>300</v>
      </c>
      <c r="D162" s="59">
        <v>5000</v>
      </c>
      <c r="E162" s="83">
        <f>+D162*C162</f>
        <v>1500000</v>
      </c>
      <c r="F162" s="78"/>
      <c r="G162" s="78"/>
    </row>
    <row r="163" spans="1:7" ht="18.75" hidden="1">
      <c r="A163" s="4" t="s">
        <v>197</v>
      </c>
      <c r="B163" s="44" t="s">
        <v>325</v>
      </c>
      <c r="C163" s="53"/>
      <c r="D163" s="59"/>
      <c r="E163" s="60"/>
    </row>
    <row r="164" spans="1:7" ht="18.75">
      <c r="A164" s="8" t="s">
        <v>198</v>
      </c>
      <c r="B164" s="82" t="s">
        <v>330</v>
      </c>
      <c r="C164" s="53">
        <v>424</v>
      </c>
      <c r="D164" s="59">
        <f>_xlfn.IFNA(VLOOKUP(A164,'10.12'!A153:D447,4,),)</f>
        <v>5000</v>
      </c>
      <c r="E164" s="83">
        <f>+D164*C164</f>
        <v>2120000</v>
      </c>
      <c r="F164" s="78"/>
      <c r="G164" s="78"/>
    </row>
    <row r="165" spans="1:7" ht="18.75" hidden="1">
      <c r="A165" s="8" t="s">
        <v>199</v>
      </c>
      <c r="B165" s="44" t="s">
        <v>325</v>
      </c>
      <c r="C165" s="53"/>
      <c r="D165" s="59"/>
      <c r="E165" s="51"/>
    </row>
    <row r="166" spans="1:7" ht="18.75" hidden="1">
      <c r="A166" s="8" t="s">
        <v>200</v>
      </c>
      <c r="B166" s="44" t="s">
        <v>325</v>
      </c>
      <c r="C166" s="53"/>
      <c r="D166" s="59"/>
      <c r="E166" s="60"/>
    </row>
    <row r="167" spans="1:7" ht="18.75" hidden="1">
      <c r="A167" s="7" t="s">
        <v>201</v>
      </c>
      <c r="B167" s="44" t="s">
        <v>325</v>
      </c>
      <c r="C167" s="53"/>
      <c r="D167" s="59"/>
      <c r="E167" s="60"/>
    </row>
    <row r="168" spans="1:7" ht="18.75">
      <c r="A168" s="8" t="s">
        <v>62</v>
      </c>
      <c r="B168" s="82" t="s">
        <v>329</v>
      </c>
      <c r="C168" s="53">
        <v>15</v>
      </c>
      <c r="D168" s="59">
        <f>_xlfn.IFNA(VLOOKUP(A168,'10.12'!A157:D451,4,),)</f>
        <v>7200</v>
      </c>
      <c r="E168" s="83">
        <f>+D168*C168</f>
        <v>108000</v>
      </c>
      <c r="F168" s="78"/>
      <c r="G168" s="78"/>
    </row>
    <row r="169" spans="1:7" ht="18.75" hidden="1">
      <c r="A169" s="15" t="s">
        <v>63</v>
      </c>
      <c r="B169" s="48" t="s">
        <v>325</v>
      </c>
      <c r="C169" s="68"/>
      <c r="D169" s="69"/>
      <c r="E169" s="70"/>
    </row>
    <row r="170" spans="1:7" ht="18.75" hidden="1">
      <c r="A170" s="8" t="s">
        <v>87</v>
      </c>
      <c r="B170" s="44" t="s">
        <v>325</v>
      </c>
      <c r="C170" s="53"/>
      <c r="D170" s="59"/>
      <c r="E170" s="60"/>
    </row>
    <row r="171" spans="1:7" ht="18.75" hidden="1">
      <c r="A171" s="8" t="s">
        <v>36</v>
      </c>
      <c r="B171" s="44" t="s">
        <v>325</v>
      </c>
      <c r="C171" s="53"/>
      <c r="D171" s="59"/>
      <c r="E171" s="60"/>
    </row>
    <row r="172" spans="1:7" ht="18.75" hidden="1">
      <c r="A172" s="4" t="s">
        <v>240</v>
      </c>
      <c r="B172" s="44" t="s">
        <v>325</v>
      </c>
      <c r="C172" s="53"/>
      <c r="D172" s="59"/>
      <c r="E172" s="60"/>
    </row>
    <row r="173" spans="1:7" ht="18.75" hidden="1">
      <c r="A173" s="8" t="s">
        <v>241</v>
      </c>
      <c r="B173" s="44" t="s">
        <v>325</v>
      </c>
      <c r="C173" s="53"/>
      <c r="D173" s="59"/>
      <c r="E173" s="60"/>
    </row>
    <row r="174" spans="1:7" ht="18.75" hidden="1">
      <c r="A174" s="8" t="s">
        <v>242</v>
      </c>
      <c r="B174" s="44" t="s">
        <v>325</v>
      </c>
      <c r="C174" s="53"/>
      <c r="D174" s="59"/>
      <c r="E174" s="60"/>
    </row>
    <row r="175" spans="1:7" ht="18.75" hidden="1">
      <c r="A175" s="4" t="s">
        <v>177</v>
      </c>
      <c r="B175" s="44" t="s">
        <v>325</v>
      </c>
      <c r="C175" s="53"/>
      <c r="D175" s="59"/>
      <c r="E175" s="60"/>
    </row>
    <row r="176" spans="1:7" ht="18.75" hidden="1">
      <c r="A176" s="4" t="s">
        <v>178</v>
      </c>
      <c r="B176" s="44" t="s">
        <v>325</v>
      </c>
      <c r="C176" s="53"/>
      <c r="D176" s="59"/>
      <c r="E176" s="60"/>
    </row>
    <row r="177" spans="1:12" ht="18.75">
      <c r="A177" s="4" t="s">
        <v>179</v>
      </c>
      <c r="B177" s="82" t="s">
        <v>325</v>
      </c>
      <c r="C177" s="53">
        <v>470</v>
      </c>
      <c r="D177" s="59">
        <f>_xlfn.IFNA(VLOOKUP(A177,'10.12'!A166:D460,4,),)</f>
        <v>30000</v>
      </c>
      <c r="E177" s="83">
        <f t="shared" ref="E177:E178" si="0">+D177*C177</f>
        <v>14100000</v>
      </c>
      <c r="F177" s="78"/>
      <c r="G177" s="78"/>
    </row>
    <row r="178" spans="1:12" ht="18.75">
      <c r="A178" s="8" t="s">
        <v>180</v>
      </c>
      <c r="B178" s="82" t="s">
        <v>329</v>
      </c>
      <c r="C178" s="53">
        <v>120</v>
      </c>
      <c r="D178" s="59">
        <f>_xlfn.IFNA(VLOOKUP(A178,'10.12'!A167:D461,4,),)</f>
        <v>7000</v>
      </c>
      <c r="E178" s="83">
        <f t="shared" si="0"/>
        <v>840000</v>
      </c>
      <c r="F178" s="78"/>
      <c r="G178" s="78"/>
    </row>
    <row r="179" spans="1:12" ht="18.75" hidden="1">
      <c r="A179" s="4" t="s">
        <v>181</v>
      </c>
      <c r="B179" s="44" t="s">
        <v>325</v>
      </c>
      <c r="C179" s="53"/>
      <c r="D179" s="59"/>
      <c r="E179" s="60"/>
    </row>
    <row r="180" spans="1:12" ht="18.75">
      <c r="A180" s="4" t="s">
        <v>182</v>
      </c>
      <c r="B180" s="82" t="s">
        <v>325</v>
      </c>
      <c r="C180" s="53">
        <v>50</v>
      </c>
      <c r="D180" s="59">
        <f>_xlfn.IFNA(VLOOKUP(A180,'10.12'!A169:D463,4,),)</f>
        <v>28000</v>
      </c>
      <c r="E180" s="83">
        <f>+D180*C180</f>
        <v>1400000</v>
      </c>
      <c r="F180" s="78"/>
      <c r="G180" s="78"/>
      <c r="J180" t="s">
        <v>342</v>
      </c>
      <c r="K180" t="s">
        <v>343</v>
      </c>
      <c r="L180" t="s">
        <v>344</v>
      </c>
    </row>
    <row r="181" spans="1:12" ht="18.75" hidden="1">
      <c r="A181" s="4" t="s">
        <v>183</v>
      </c>
      <c r="B181" s="44" t="s">
        <v>329</v>
      </c>
      <c r="C181" s="53"/>
      <c r="D181" s="59"/>
      <c r="E181" s="60"/>
    </row>
    <row r="182" spans="1:12" ht="18.75" hidden="1">
      <c r="A182" s="8" t="s">
        <v>184</v>
      </c>
      <c r="B182" s="44" t="s">
        <v>329</v>
      </c>
      <c r="C182" s="53"/>
      <c r="D182" s="59"/>
      <c r="E182" s="60"/>
    </row>
    <row r="183" spans="1:12" ht="18.75" hidden="1">
      <c r="A183" s="11" t="s">
        <v>300</v>
      </c>
      <c r="B183" s="44" t="s">
        <v>325</v>
      </c>
      <c r="C183" s="53"/>
      <c r="D183" s="59"/>
      <c r="E183" s="60"/>
    </row>
    <row r="184" spans="1:12" ht="18.75">
      <c r="A184" s="84" t="s">
        <v>301</v>
      </c>
      <c r="B184" s="82" t="s">
        <v>325</v>
      </c>
      <c r="C184" s="53">
        <v>1550</v>
      </c>
      <c r="D184" s="59">
        <f>_xlfn.IFNA(VLOOKUP(A184,'10.12'!A173:D467,4,),)</f>
        <v>26000</v>
      </c>
      <c r="E184" s="83">
        <f>+D184*C184</f>
        <v>40300000</v>
      </c>
      <c r="F184" s="78"/>
      <c r="G184" s="78"/>
      <c r="I184" s="94" t="s">
        <v>338</v>
      </c>
      <c r="J184" s="94">
        <v>12</v>
      </c>
      <c r="K184" s="94">
        <v>17000</v>
      </c>
      <c r="L184" s="94">
        <f>+K184*J184</f>
        <v>204000</v>
      </c>
    </row>
    <row r="185" spans="1:12" ht="18.75" hidden="1">
      <c r="A185" s="4" t="s">
        <v>37</v>
      </c>
      <c r="B185" s="44" t="s">
        <v>325</v>
      </c>
      <c r="C185" s="53"/>
      <c r="D185" s="59"/>
      <c r="E185" s="60"/>
    </row>
    <row r="186" spans="1:12" ht="18.75" hidden="1">
      <c r="A186" s="8" t="s">
        <v>55</v>
      </c>
      <c r="B186" s="44" t="s">
        <v>325</v>
      </c>
      <c r="C186" s="53"/>
      <c r="D186" s="59"/>
      <c r="E186" s="60"/>
    </row>
    <row r="187" spans="1:12" ht="18.75" hidden="1">
      <c r="A187" s="14" t="s">
        <v>56</v>
      </c>
      <c r="B187" s="44" t="s">
        <v>330</v>
      </c>
      <c r="C187" s="53"/>
      <c r="D187" s="59"/>
      <c r="E187" s="60"/>
    </row>
    <row r="188" spans="1:12" ht="18.75" hidden="1">
      <c r="A188" s="8" t="s">
        <v>57</v>
      </c>
      <c r="B188" s="44"/>
      <c r="C188" s="53"/>
      <c r="D188" s="59"/>
      <c r="E188" s="60"/>
    </row>
    <row r="189" spans="1:12" ht="18.75">
      <c r="A189" s="8" t="s">
        <v>67</v>
      </c>
      <c r="B189" s="82" t="s">
        <v>325</v>
      </c>
      <c r="C189" s="53">
        <v>220</v>
      </c>
      <c r="D189" s="59">
        <f>_xlfn.IFNA(VLOOKUP(A189,'10.12'!A178:D472,4,),)</f>
        <v>26000</v>
      </c>
      <c r="E189" s="83">
        <f t="shared" ref="E189:E190" si="1">+D189*C189</f>
        <v>5720000</v>
      </c>
      <c r="F189" s="78"/>
      <c r="G189" s="78"/>
      <c r="I189" s="94" t="s">
        <v>339</v>
      </c>
      <c r="J189" s="94">
        <v>11</v>
      </c>
      <c r="K189" s="94">
        <v>23000</v>
      </c>
      <c r="L189" s="94">
        <f t="shared" ref="L189:L190" si="2">+K189*J189</f>
        <v>253000</v>
      </c>
    </row>
    <row r="190" spans="1:12" ht="18.75">
      <c r="A190" s="4" t="s">
        <v>68</v>
      </c>
      <c r="B190" s="82" t="s">
        <v>325</v>
      </c>
      <c r="C190" s="53">
        <v>100</v>
      </c>
      <c r="D190" s="59">
        <f>_xlfn.IFNA(VLOOKUP(A190,'10.12'!A179:D473,4,),)</f>
        <v>25000</v>
      </c>
      <c r="E190" s="83">
        <f t="shared" si="1"/>
        <v>2500000</v>
      </c>
      <c r="F190" s="78"/>
      <c r="G190" s="78"/>
      <c r="I190" s="94" t="s">
        <v>340</v>
      </c>
      <c r="J190" s="94">
        <v>10</v>
      </c>
      <c r="K190" s="94">
        <v>21000</v>
      </c>
      <c r="L190" s="94">
        <f t="shared" si="2"/>
        <v>210000</v>
      </c>
    </row>
    <row r="191" spans="1:12" ht="18.75" hidden="1">
      <c r="A191" s="8" t="s">
        <v>69</v>
      </c>
      <c r="B191" s="44" t="s">
        <v>329</v>
      </c>
      <c r="C191" s="53"/>
      <c r="D191" s="59"/>
      <c r="E191" s="60"/>
    </row>
    <row r="192" spans="1:12" ht="18.75" hidden="1">
      <c r="A192" s="8" t="s">
        <v>70</v>
      </c>
      <c r="B192" s="44" t="s">
        <v>329</v>
      </c>
      <c r="C192" s="53"/>
      <c r="D192" s="59"/>
      <c r="E192" s="60"/>
    </row>
    <row r="193" spans="1:12" ht="18.75">
      <c r="A193" s="8" t="s">
        <v>143</v>
      </c>
      <c r="B193" s="82" t="s">
        <v>325</v>
      </c>
      <c r="C193" s="53">
        <v>550</v>
      </c>
      <c r="D193" s="59">
        <f>_xlfn.IFNA(VLOOKUP(A193,'10.12'!A182:D476,4,),)</f>
        <v>20000</v>
      </c>
      <c r="E193" s="83">
        <f>+D193*C193</f>
        <v>11000000</v>
      </c>
      <c r="F193" s="78"/>
      <c r="G193" s="78"/>
      <c r="I193" s="94"/>
      <c r="J193" s="94" t="s">
        <v>324</v>
      </c>
      <c r="K193" s="94"/>
      <c r="L193" s="94">
        <f>SUBTOTAL(9,L184:L190)</f>
        <v>667000</v>
      </c>
    </row>
    <row r="194" spans="1:12" ht="18.75" hidden="1">
      <c r="A194" s="21" t="s">
        <v>144</v>
      </c>
      <c r="B194" s="44" t="s">
        <v>329</v>
      </c>
      <c r="C194" s="53"/>
      <c r="D194" s="59"/>
      <c r="E194" s="60"/>
    </row>
    <row r="195" spans="1:12" ht="18.75" hidden="1">
      <c r="A195" s="21" t="s">
        <v>145</v>
      </c>
      <c r="B195" s="44" t="s">
        <v>329</v>
      </c>
      <c r="C195" s="53"/>
      <c r="D195" s="59"/>
      <c r="E195" s="60"/>
    </row>
    <row r="196" spans="1:12" ht="18.75">
      <c r="A196" s="8" t="s">
        <v>216</v>
      </c>
      <c r="B196" s="82" t="s">
        <v>325</v>
      </c>
      <c r="C196" s="53">
        <v>3</v>
      </c>
      <c r="D196" s="59">
        <v>26000</v>
      </c>
      <c r="E196" s="83">
        <f>+D196*C196</f>
        <v>78000</v>
      </c>
      <c r="F196" s="78"/>
      <c r="G196" s="78"/>
      <c r="I196" s="94"/>
      <c r="J196" s="94" t="s">
        <v>341</v>
      </c>
      <c r="K196" s="94"/>
      <c r="L196" s="94">
        <f>+L193/80</f>
        <v>8337.5</v>
      </c>
    </row>
    <row r="197" spans="1:12" ht="18.75" hidden="1">
      <c r="A197" s="6" t="s">
        <v>217</v>
      </c>
      <c r="B197" s="44" t="s">
        <v>325</v>
      </c>
      <c r="C197" s="53"/>
      <c r="D197" s="59"/>
      <c r="E197" s="60"/>
    </row>
    <row r="198" spans="1:12" ht="18.75" hidden="1">
      <c r="A198" s="8" t="s">
        <v>218</v>
      </c>
      <c r="B198" s="44" t="s">
        <v>325</v>
      </c>
      <c r="C198" s="53"/>
      <c r="D198" s="59"/>
      <c r="E198" s="60"/>
    </row>
    <row r="199" spans="1:12" ht="18.75" hidden="1">
      <c r="A199" s="6" t="s">
        <v>219</v>
      </c>
      <c r="B199" s="44" t="s">
        <v>325</v>
      </c>
      <c r="C199" s="53"/>
      <c r="D199" s="59"/>
      <c r="E199" s="60"/>
    </row>
    <row r="200" spans="1:12" ht="18.75">
      <c r="A200" s="8" t="s">
        <v>185</v>
      </c>
      <c r="B200" s="82" t="s">
        <v>325</v>
      </c>
      <c r="C200" s="53">
        <v>10</v>
      </c>
      <c r="D200" s="59">
        <v>12000</v>
      </c>
      <c r="E200" s="83">
        <f>+D200*C200</f>
        <v>120000</v>
      </c>
      <c r="F200" s="78"/>
      <c r="G200" s="78"/>
    </row>
    <row r="201" spans="1:12" ht="18.75" hidden="1">
      <c r="A201" s="8" t="s">
        <v>186</v>
      </c>
      <c r="B201" s="44" t="s">
        <v>329</v>
      </c>
      <c r="C201" s="53"/>
      <c r="D201" s="59"/>
      <c r="E201" s="60"/>
    </row>
    <row r="202" spans="1:12" ht="18.75" hidden="1">
      <c r="A202" s="8" t="s">
        <v>187</v>
      </c>
      <c r="B202" s="44" t="s">
        <v>329</v>
      </c>
      <c r="C202" s="53"/>
      <c r="D202" s="58"/>
      <c r="E202" s="62"/>
    </row>
    <row r="203" spans="1:12" ht="18.75" hidden="1">
      <c r="A203" s="8" t="s">
        <v>188</v>
      </c>
      <c r="B203" s="44" t="s">
        <v>329</v>
      </c>
      <c r="C203" s="53"/>
      <c r="D203" s="59"/>
      <c r="E203" s="60"/>
    </row>
    <row r="204" spans="1:12" ht="18.75">
      <c r="A204" s="8" t="s">
        <v>39</v>
      </c>
      <c r="B204" s="82" t="s">
        <v>325</v>
      </c>
      <c r="C204" s="53">
        <v>30</v>
      </c>
      <c r="D204" s="59">
        <f>_xlfn.IFNA(VLOOKUP(A204,'10.12'!A193:D487,4,),)</f>
        <v>24000</v>
      </c>
      <c r="E204" s="83">
        <f>+D204*C204</f>
        <v>720000</v>
      </c>
      <c r="F204" s="78"/>
      <c r="G204" s="78"/>
    </row>
    <row r="205" spans="1:12" ht="18.75" hidden="1">
      <c r="A205" s="12" t="s">
        <v>40</v>
      </c>
      <c r="B205" s="44" t="s">
        <v>329</v>
      </c>
      <c r="C205" s="53"/>
      <c r="D205" s="58"/>
      <c r="E205" s="62"/>
    </row>
    <row r="206" spans="1:12" ht="18.75" hidden="1">
      <c r="A206" s="8" t="s">
        <v>41</v>
      </c>
      <c r="B206" s="44" t="s">
        <v>325</v>
      </c>
      <c r="C206" s="53"/>
      <c r="D206" s="59"/>
      <c r="E206" s="60"/>
    </row>
    <row r="207" spans="1:12" ht="18.75">
      <c r="A207" s="8" t="s">
        <v>42</v>
      </c>
      <c r="B207" s="82" t="s">
        <v>325</v>
      </c>
      <c r="C207" s="53">
        <v>300</v>
      </c>
      <c r="D207" s="59">
        <f>_xlfn.IFNA(VLOOKUP(A207,'10.12'!A196:D490,4,),)</f>
        <v>17000</v>
      </c>
      <c r="E207" s="83">
        <f t="shared" ref="E207:E208" si="3">+D207*C207</f>
        <v>5100000</v>
      </c>
      <c r="F207" s="78"/>
      <c r="G207" s="78"/>
    </row>
    <row r="208" spans="1:12" ht="18.75">
      <c r="A208" s="8" t="s">
        <v>43</v>
      </c>
      <c r="B208" s="82" t="s">
        <v>329</v>
      </c>
      <c r="C208" s="53">
        <v>37</v>
      </c>
      <c r="D208" s="59">
        <f>_xlfn.IFNA(VLOOKUP(A208,'10.12'!A197:D491,4,),)</f>
        <v>15000</v>
      </c>
      <c r="E208" s="83">
        <f t="shared" si="3"/>
        <v>555000</v>
      </c>
      <c r="F208" s="78"/>
      <c r="G208" s="78"/>
    </row>
    <row r="209" spans="1:7" ht="18.75" hidden="1">
      <c r="A209" s="8" t="s">
        <v>44</v>
      </c>
      <c r="B209" s="44" t="s">
        <v>325</v>
      </c>
      <c r="C209" s="53"/>
      <c r="D209" s="59"/>
      <c r="E209" s="60"/>
    </row>
    <row r="210" spans="1:7" ht="18.75" hidden="1">
      <c r="A210" s="8" t="s">
        <v>45</v>
      </c>
      <c r="B210" s="44" t="s">
        <v>329</v>
      </c>
      <c r="C210" s="53"/>
      <c r="D210" s="59"/>
      <c r="E210" s="60"/>
    </row>
    <row r="211" spans="1:7" ht="18.75" hidden="1">
      <c r="A211" s="11" t="s">
        <v>131</v>
      </c>
      <c r="B211" s="44" t="s">
        <v>329</v>
      </c>
      <c r="C211" s="53"/>
      <c r="D211" s="59"/>
      <c r="E211" s="60"/>
    </row>
    <row r="212" spans="1:7" ht="18.75" hidden="1">
      <c r="A212" s="11" t="s">
        <v>132</v>
      </c>
      <c r="B212" s="44" t="s">
        <v>325</v>
      </c>
      <c r="C212" s="53"/>
      <c r="D212" s="59"/>
      <c r="E212" s="60"/>
    </row>
    <row r="213" spans="1:7" ht="18.75" hidden="1">
      <c r="A213" s="11" t="s">
        <v>133</v>
      </c>
      <c r="B213" s="44" t="s">
        <v>329</v>
      </c>
      <c r="C213" s="53"/>
      <c r="D213" s="59"/>
      <c r="E213" s="60"/>
    </row>
    <row r="214" spans="1:7" ht="18.75" hidden="1">
      <c r="A214" s="8" t="s">
        <v>134</v>
      </c>
      <c r="B214" s="44" t="s">
        <v>325</v>
      </c>
      <c r="C214" s="53"/>
      <c r="D214" s="59"/>
      <c r="E214" s="60"/>
    </row>
    <row r="215" spans="1:7" ht="18.75" hidden="1">
      <c r="A215" s="8" t="s">
        <v>135</v>
      </c>
      <c r="B215" s="44" t="s">
        <v>325</v>
      </c>
      <c r="C215" s="53"/>
      <c r="D215" s="59"/>
      <c r="E215" s="60"/>
    </row>
    <row r="216" spans="1:7" ht="18.75" hidden="1">
      <c r="A216" s="11" t="s">
        <v>136</v>
      </c>
      <c r="B216" s="44" t="s">
        <v>329</v>
      </c>
      <c r="C216" s="53"/>
      <c r="D216" s="59"/>
      <c r="E216" s="60"/>
    </row>
    <row r="217" spans="1:7" ht="18.75" hidden="1">
      <c r="A217" s="4" t="s">
        <v>202</v>
      </c>
      <c r="B217" s="44" t="s">
        <v>332</v>
      </c>
      <c r="C217" s="53"/>
      <c r="D217" s="59"/>
      <c r="E217" s="60"/>
    </row>
    <row r="218" spans="1:7" ht="18.75" hidden="1">
      <c r="A218" s="6" t="s">
        <v>302</v>
      </c>
      <c r="B218" s="44" t="s">
        <v>325</v>
      </c>
      <c r="C218" s="53"/>
      <c r="D218" s="59"/>
      <c r="E218" s="60"/>
    </row>
    <row r="219" spans="1:7" ht="18.75" hidden="1">
      <c r="A219" s="6" t="s">
        <v>303</v>
      </c>
      <c r="B219" s="44" t="s">
        <v>334</v>
      </c>
      <c r="C219" s="53"/>
      <c r="D219" s="59"/>
      <c r="E219" s="60"/>
    </row>
    <row r="220" spans="1:7" ht="18.75" hidden="1">
      <c r="A220" s="21" t="s">
        <v>88</v>
      </c>
      <c r="B220" s="44" t="s">
        <v>325</v>
      </c>
      <c r="C220" s="53"/>
      <c r="D220" s="59"/>
      <c r="E220" s="60"/>
    </row>
    <row r="221" spans="1:7" ht="18.75">
      <c r="A221" s="8" t="s">
        <v>58</v>
      </c>
      <c r="B221" s="82" t="s">
        <v>325</v>
      </c>
      <c r="C221" s="53">
        <v>4</v>
      </c>
      <c r="D221" s="59">
        <f>_xlfn.IFNA(VLOOKUP(A221,'10.12'!A210:D504,4,),)</f>
        <v>10000</v>
      </c>
      <c r="E221" s="83">
        <f>+D221*C221</f>
        <v>40000</v>
      </c>
      <c r="F221" s="78"/>
      <c r="G221" s="78"/>
    </row>
    <row r="222" spans="1:7" ht="18.75" hidden="1">
      <c r="A222" s="8" t="s">
        <v>59</v>
      </c>
      <c r="B222" s="44" t="s">
        <v>328</v>
      </c>
      <c r="C222" s="53"/>
      <c r="D222" s="59"/>
      <c r="E222" s="60"/>
    </row>
    <row r="223" spans="1:7" ht="18.75" hidden="1">
      <c r="A223" s="8" t="s">
        <v>89</v>
      </c>
      <c r="B223" s="44" t="s">
        <v>325</v>
      </c>
      <c r="C223" s="53"/>
      <c r="D223" s="59"/>
      <c r="E223" s="60"/>
    </row>
    <row r="224" spans="1:7" ht="18.75" hidden="1">
      <c r="A224" s="8" t="s">
        <v>90</v>
      </c>
      <c r="B224" s="44" t="s">
        <v>329</v>
      </c>
      <c r="C224" s="53"/>
      <c r="D224" s="59"/>
      <c r="E224" s="60"/>
    </row>
    <row r="225" spans="1:7" ht="18.75" hidden="1">
      <c r="A225" s="8" t="s">
        <v>137</v>
      </c>
      <c r="B225" s="44" t="s">
        <v>325</v>
      </c>
      <c r="C225" s="54"/>
      <c r="D225" s="59"/>
      <c r="E225" s="60"/>
    </row>
    <row r="226" spans="1:7" ht="18.75" hidden="1">
      <c r="A226" s="8" t="s">
        <v>138</v>
      </c>
      <c r="B226" s="44" t="s">
        <v>329</v>
      </c>
      <c r="C226" s="54"/>
      <c r="D226" s="59"/>
      <c r="E226" s="60"/>
    </row>
    <row r="227" spans="1:7" ht="18.75" hidden="1">
      <c r="A227" s="8" t="s">
        <v>220</v>
      </c>
      <c r="B227" s="44" t="s">
        <v>325</v>
      </c>
      <c r="C227" s="53"/>
      <c r="D227" s="59"/>
      <c r="E227" s="60"/>
    </row>
    <row r="228" spans="1:7" ht="18.75" hidden="1">
      <c r="A228" s="6" t="s">
        <v>21</v>
      </c>
      <c r="B228" s="44" t="s">
        <v>330</v>
      </c>
      <c r="C228" s="53"/>
      <c r="D228" s="59"/>
      <c r="E228" s="60"/>
    </row>
    <row r="229" spans="1:7" ht="18.75">
      <c r="A229" s="8" t="s">
        <v>22</v>
      </c>
      <c r="B229" s="82" t="s">
        <v>325</v>
      </c>
      <c r="C229" s="53">
        <v>147</v>
      </c>
      <c r="D229" s="59">
        <f>_xlfn.IFNA(VLOOKUP(A229,'10.12'!A218:D512,4,),)</f>
        <v>19000</v>
      </c>
      <c r="E229" s="83">
        <f t="shared" ref="E229:E230" si="4">+D229*C229</f>
        <v>2793000</v>
      </c>
      <c r="F229" s="78"/>
      <c r="G229" s="78"/>
    </row>
    <row r="230" spans="1:7" ht="18.75">
      <c r="A230" s="8" t="s">
        <v>23</v>
      </c>
      <c r="B230" s="82" t="s">
        <v>325</v>
      </c>
      <c r="C230" s="53">
        <v>8</v>
      </c>
      <c r="D230" s="59">
        <f>_xlfn.IFNA(VLOOKUP(A230,'10.12'!A219:D513,4,),)</f>
        <v>14000</v>
      </c>
      <c r="E230" s="83">
        <f t="shared" si="4"/>
        <v>112000</v>
      </c>
      <c r="F230" s="78"/>
      <c r="G230" s="78"/>
    </row>
    <row r="231" spans="1:7" ht="18.75" hidden="1">
      <c r="A231" s="8" t="s">
        <v>24</v>
      </c>
      <c r="B231" s="44" t="s">
        <v>328</v>
      </c>
      <c r="C231" s="53"/>
      <c r="D231" s="59"/>
      <c r="E231" s="60"/>
    </row>
    <row r="232" spans="1:7" ht="18.75">
      <c r="A232" s="8" t="s">
        <v>25</v>
      </c>
      <c r="B232" s="82" t="s">
        <v>330</v>
      </c>
      <c r="C232" s="53">
        <v>80</v>
      </c>
      <c r="D232" s="59">
        <v>8500</v>
      </c>
      <c r="E232" s="83">
        <f>+D232*C232</f>
        <v>680000</v>
      </c>
      <c r="F232" s="78"/>
      <c r="G232" s="78"/>
    </row>
    <row r="233" spans="1:7" ht="18.75" hidden="1">
      <c r="A233" s="8" t="s">
        <v>26</v>
      </c>
      <c r="B233" s="44" t="s">
        <v>325</v>
      </c>
      <c r="C233" s="53"/>
      <c r="D233" s="59"/>
      <c r="E233" s="60"/>
    </row>
    <row r="234" spans="1:7" ht="18.75" hidden="1">
      <c r="A234" s="11" t="s">
        <v>231</v>
      </c>
      <c r="B234" s="44" t="s">
        <v>325</v>
      </c>
      <c r="C234" s="53"/>
      <c r="D234" s="59"/>
      <c r="E234" s="60"/>
    </row>
    <row r="235" spans="1:7" ht="18.75" hidden="1">
      <c r="A235" s="10" t="s">
        <v>232</v>
      </c>
      <c r="B235" s="44" t="s">
        <v>325</v>
      </c>
      <c r="C235" s="53"/>
      <c r="D235" s="59"/>
      <c r="E235" s="60"/>
    </row>
    <row r="236" spans="1:7" ht="18.75" hidden="1">
      <c r="A236" s="10" t="s">
        <v>233</v>
      </c>
      <c r="B236" s="44" t="s">
        <v>325</v>
      </c>
      <c r="C236" s="53"/>
      <c r="D236" s="59"/>
      <c r="E236" s="60"/>
    </row>
    <row r="237" spans="1:7" ht="18.75">
      <c r="A237" s="8" t="s">
        <v>27</v>
      </c>
      <c r="B237" s="82" t="s">
        <v>325</v>
      </c>
      <c r="C237" s="53">
        <v>47</v>
      </c>
      <c r="D237" s="59">
        <f>_xlfn.IFNA(VLOOKUP(A237,'10.12'!A226:D520,4,),)</f>
        <v>27000</v>
      </c>
      <c r="E237" s="83">
        <f t="shared" ref="E237:E238" si="5">+D237*C237</f>
        <v>1269000</v>
      </c>
      <c r="F237" s="78"/>
      <c r="G237" s="78"/>
    </row>
    <row r="238" spans="1:7" ht="18.75">
      <c r="A238" s="8" t="s">
        <v>28</v>
      </c>
      <c r="B238" s="82" t="s">
        <v>325</v>
      </c>
      <c r="C238" s="53">
        <v>1</v>
      </c>
      <c r="D238" s="59">
        <f>_xlfn.IFNA(VLOOKUP(A238,'10.12'!A227:D521,4,),)</f>
        <v>22000</v>
      </c>
      <c r="E238" s="83">
        <f t="shared" si="5"/>
        <v>22000</v>
      </c>
      <c r="F238" s="78"/>
      <c r="G238" s="78"/>
    </row>
    <row r="239" spans="1:7" ht="18.75" hidden="1">
      <c r="A239" s="8" t="s">
        <v>29</v>
      </c>
      <c r="B239" s="44" t="s">
        <v>328</v>
      </c>
      <c r="C239" s="53"/>
      <c r="D239" s="59"/>
      <c r="E239" s="60"/>
    </row>
    <row r="240" spans="1:7" ht="18.75" hidden="1">
      <c r="A240" s="8" t="s">
        <v>30</v>
      </c>
      <c r="B240" s="44" t="s">
        <v>330</v>
      </c>
      <c r="C240" s="53"/>
      <c r="D240" s="59"/>
      <c r="E240" s="60"/>
    </row>
    <row r="241" spans="1:7" ht="18.75">
      <c r="A241" s="8" t="s">
        <v>31</v>
      </c>
      <c r="B241" s="82" t="s">
        <v>325</v>
      </c>
      <c r="C241" s="53">
        <v>39</v>
      </c>
      <c r="D241" s="59">
        <f>_xlfn.IFNA(VLOOKUP(A241,'10.12'!A230:D524,4,),)</f>
        <v>26000</v>
      </c>
      <c r="E241" s="83">
        <f>+D241*C241</f>
        <v>1014000</v>
      </c>
      <c r="F241" s="78"/>
      <c r="G241" s="78"/>
    </row>
    <row r="242" spans="1:7" ht="18.75" hidden="1">
      <c r="A242" s="8" t="s">
        <v>32</v>
      </c>
      <c r="B242" s="44" t="s">
        <v>325</v>
      </c>
      <c r="C242" s="53"/>
      <c r="D242" s="59"/>
      <c r="E242" s="60"/>
    </row>
    <row r="243" spans="1:7" ht="18.75" hidden="1">
      <c r="A243" s="8" t="s">
        <v>33</v>
      </c>
      <c r="B243" s="44" t="s">
        <v>328</v>
      </c>
      <c r="C243" s="53"/>
      <c r="D243" s="59"/>
      <c r="E243" s="60"/>
    </row>
    <row r="244" spans="1:7" ht="18.75" hidden="1">
      <c r="A244" s="8" t="s">
        <v>91</v>
      </c>
      <c r="B244" s="44" t="s">
        <v>325</v>
      </c>
      <c r="C244" s="54"/>
      <c r="D244" s="59"/>
      <c r="E244" s="60"/>
    </row>
    <row r="245" spans="1:7" ht="18.75" hidden="1">
      <c r="A245" s="19" t="s">
        <v>92</v>
      </c>
      <c r="B245" s="44" t="s">
        <v>325</v>
      </c>
      <c r="C245" s="53"/>
      <c r="D245" s="59"/>
      <c r="E245" s="60"/>
    </row>
    <row r="246" spans="1:7" ht="18.75" hidden="1">
      <c r="A246" s="8" t="s">
        <v>221</v>
      </c>
      <c r="B246" s="44" t="s">
        <v>325</v>
      </c>
      <c r="C246" s="53"/>
      <c r="D246" s="59"/>
      <c r="E246" s="60"/>
    </row>
    <row r="247" spans="1:7" ht="18.75" hidden="1">
      <c r="A247" s="6" t="s">
        <v>234</v>
      </c>
      <c r="B247" s="44" t="s">
        <v>325</v>
      </c>
      <c r="C247" s="53"/>
      <c r="D247" s="59"/>
      <c r="E247" s="60"/>
    </row>
    <row r="248" spans="1:7" ht="18.75" hidden="1">
      <c r="A248" s="6" t="s">
        <v>235</v>
      </c>
      <c r="B248" s="44" t="s">
        <v>325</v>
      </c>
      <c r="C248" s="53"/>
      <c r="D248" s="59"/>
      <c r="E248" s="60"/>
    </row>
    <row r="249" spans="1:7" ht="18.75" hidden="1">
      <c r="A249" s="8" t="s">
        <v>236</v>
      </c>
      <c r="B249" s="44" t="s">
        <v>329</v>
      </c>
      <c r="C249" s="53"/>
      <c r="D249" s="59"/>
      <c r="E249" s="50"/>
    </row>
    <row r="250" spans="1:7" ht="18.75" hidden="1">
      <c r="A250" s="8" t="s">
        <v>237</v>
      </c>
      <c r="B250" s="44" t="s">
        <v>329</v>
      </c>
      <c r="C250" s="53"/>
      <c r="D250" s="59"/>
      <c r="E250" s="50"/>
    </row>
    <row r="251" spans="1:7" ht="18.75" hidden="1">
      <c r="A251" s="8" t="s">
        <v>222</v>
      </c>
      <c r="B251" s="44" t="s">
        <v>325</v>
      </c>
      <c r="C251" s="53"/>
      <c r="D251" s="59"/>
      <c r="E251" s="60"/>
    </row>
    <row r="252" spans="1:7" ht="18.75" hidden="1">
      <c r="A252" s="8" t="s">
        <v>118</v>
      </c>
      <c r="B252" s="44"/>
      <c r="C252" s="53"/>
      <c r="D252" s="59"/>
      <c r="E252" s="60"/>
    </row>
    <row r="253" spans="1:7" ht="18.75" hidden="1">
      <c r="A253" s="8" t="s">
        <v>238</v>
      </c>
      <c r="B253" s="44" t="s">
        <v>332</v>
      </c>
      <c r="C253" s="53"/>
      <c r="D253" s="59"/>
      <c r="E253" s="60"/>
    </row>
    <row r="254" spans="1:7" ht="18.75" hidden="1">
      <c r="A254" s="8" t="s">
        <v>71</v>
      </c>
      <c r="B254" s="44" t="s">
        <v>325</v>
      </c>
      <c r="C254" s="53"/>
      <c r="D254" s="59"/>
      <c r="E254" s="60"/>
    </row>
    <row r="255" spans="1:7" ht="18.75" hidden="1">
      <c r="A255" s="8" t="s">
        <v>72</v>
      </c>
      <c r="B255" s="44" t="s">
        <v>331</v>
      </c>
      <c r="C255" s="53"/>
      <c r="D255" s="59"/>
      <c r="E255" s="60"/>
    </row>
    <row r="256" spans="1:7" ht="18.75" hidden="1">
      <c r="A256" s="8" t="s">
        <v>147</v>
      </c>
      <c r="B256" s="44" t="s">
        <v>329</v>
      </c>
      <c r="C256" s="53"/>
      <c r="D256" s="59"/>
      <c r="E256" s="60"/>
    </row>
    <row r="257" spans="1:7" ht="18.75" hidden="1">
      <c r="A257" s="6" t="s">
        <v>304</v>
      </c>
      <c r="B257" s="44" t="s">
        <v>325</v>
      </c>
      <c r="C257" s="53"/>
      <c r="D257" s="59"/>
      <c r="E257" s="60"/>
    </row>
    <row r="258" spans="1:7" ht="18.75" hidden="1">
      <c r="A258" s="4" t="s">
        <v>139</v>
      </c>
      <c r="B258" s="44" t="s">
        <v>325</v>
      </c>
      <c r="C258" s="54"/>
      <c r="D258" s="59"/>
      <c r="E258" s="60"/>
    </row>
    <row r="259" spans="1:7" ht="18.75" hidden="1">
      <c r="A259" s="11" t="s">
        <v>239</v>
      </c>
      <c r="B259" s="44" t="s">
        <v>332</v>
      </c>
      <c r="C259" s="53"/>
      <c r="D259" s="59"/>
      <c r="E259" s="60"/>
    </row>
    <row r="260" spans="1:7" ht="18.75" hidden="1">
      <c r="A260" s="11" t="s">
        <v>99</v>
      </c>
      <c r="B260" s="44" t="s">
        <v>330</v>
      </c>
      <c r="C260" s="53"/>
      <c r="D260" s="59"/>
      <c r="E260" s="60"/>
    </row>
    <row r="261" spans="1:7" ht="18.75" hidden="1">
      <c r="A261" s="11" t="s">
        <v>100</v>
      </c>
      <c r="B261" s="44" t="s">
        <v>330</v>
      </c>
      <c r="C261" s="53"/>
      <c r="D261" s="59"/>
      <c r="E261" s="60"/>
    </row>
    <row r="262" spans="1:7" ht="18.75" hidden="1">
      <c r="A262" s="8" t="s">
        <v>266</v>
      </c>
      <c r="B262" s="44" t="s">
        <v>325</v>
      </c>
      <c r="C262" s="53"/>
      <c r="D262" s="59"/>
      <c r="E262" s="60"/>
    </row>
    <row r="263" spans="1:7" ht="18.75" hidden="1">
      <c r="A263" s="11" t="s">
        <v>267</v>
      </c>
      <c r="B263" s="44" t="s">
        <v>329</v>
      </c>
      <c r="C263" s="53"/>
      <c r="D263" s="59"/>
      <c r="E263" s="60"/>
    </row>
    <row r="264" spans="1:7" ht="18.75" hidden="1">
      <c r="A264" s="8" t="s">
        <v>310</v>
      </c>
      <c r="B264" s="44" t="s">
        <v>325</v>
      </c>
      <c r="C264" s="53"/>
      <c r="D264" s="59"/>
      <c r="E264" s="60"/>
    </row>
    <row r="265" spans="1:7" ht="18.75">
      <c r="A265" s="8" t="s">
        <v>282</v>
      </c>
      <c r="B265" s="82" t="s">
        <v>325</v>
      </c>
      <c r="C265" s="53">
        <v>54</v>
      </c>
      <c r="D265" s="59">
        <f>_xlfn.IFNA(VLOOKUP(A265,'10.12'!A254:D548,4,),)</f>
        <v>7000</v>
      </c>
      <c r="E265" s="83">
        <f>+D265*C265</f>
        <v>378000</v>
      </c>
      <c r="F265" s="78"/>
      <c r="G265" s="78"/>
    </row>
    <row r="266" spans="1:7" ht="18.75" hidden="1">
      <c r="A266" s="11" t="s">
        <v>283</v>
      </c>
      <c r="B266" s="44" t="s">
        <v>330</v>
      </c>
      <c r="C266" s="53"/>
      <c r="D266" s="59"/>
      <c r="E266" s="60"/>
    </row>
    <row r="267" spans="1:7" ht="18.75" hidden="1">
      <c r="A267" s="28" t="s">
        <v>305</v>
      </c>
      <c r="B267" s="44" t="s">
        <v>325</v>
      </c>
      <c r="C267" s="53"/>
      <c r="D267" s="59"/>
      <c r="E267" s="60"/>
    </row>
    <row r="268" spans="1:7" ht="18.75">
      <c r="A268" s="8" t="s">
        <v>140</v>
      </c>
      <c r="B268" s="82" t="s">
        <v>325</v>
      </c>
      <c r="C268" s="53">
        <v>10</v>
      </c>
      <c r="D268" s="59">
        <f>_xlfn.IFNA(VLOOKUP(A268,'10.12'!A257:D551,4,),)</f>
        <v>8000</v>
      </c>
      <c r="E268" s="83">
        <f>+D268*C268</f>
        <v>80000</v>
      </c>
      <c r="F268" s="78"/>
      <c r="G268" s="78"/>
    </row>
    <row r="269" spans="1:7" ht="18.75" hidden="1">
      <c r="A269" s="19" t="s">
        <v>141</v>
      </c>
      <c r="B269" s="44" t="s">
        <v>326</v>
      </c>
      <c r="C269" s="53"/>
      <c r="D269" s="59"/>
      <c r="E269" s="60"/>
    </row>
    <row r="270" spans="1:7" ht="18.75" hidden="1">
      <c r="A270" s="4" t="s">
        <v>93</v>
      </c>
      <c r="B270" s="44" t="s">
        <v>325</v>
      </c>
      <c r="C270" s="53"/>
      <c r="D270" s="59"/>
      <c r="E270" s="60"/>
    </row>
    <row r="271" spans="1:7" ht="18.75" hidden="1">
      <c r="A271" s="11" t="s">
        <v>94</v>
      </c>
      <c r="B271" s="44" t="s">
        <v>329</v>
      </c>
      <c r="C271" s="53"/>
      <c r="D271" s="59"/>
      <c r="E271" s="60"/>
    </row>
    <row r="272" spans="1:7" ht="18.75" hidden="1">
      <c r="A272" s="19" t="s">
        <v>77</v>
      </c>
      <c r="B272" s="44" t="s">
        <v>329</v>
      </c>
      <c r="C272" s="53"/>
      <c r="D272" s="59"/>
      <c r="E272" s="60"/>
    </row>
    <row r="273" spans="1:7" ht="18.75" hidden="1">
      <c r="A273" s="8" t="s">
        <v>223</v>
      </c>
      <c r="B273" s="44" t="s">
        <v>325</v>
      </c>
      <c r="C273" s="53"/>
      <c r="D273" s="59"/>
      <c r="E273" s="60"/>
    </row>
    <row r="274" spans="1:7" ht="18.75" hidden="1">
      <c r="A274" s="11" t="s">
        <v>224</v>
      </c>
      <c r="B274" s="44" t="s">
        <v>332</v>
      </c>
      <c r="C274" s="53"/>
      <c r="D274" s="59"/>
      <c r="E274" s="60"/>
    </row>
    <row r="275" spans="1:7" ht="18.75" hidden="1">
      <c r="A275" s="4" t="s">
        <v>225</v>
      </c>
      <c r="B275" s="44" t="s">
        <v>325</v>
      </c>
      <c r="C275" s="53"/>
      <c r="D275" s="59"/>
      <c r="E275" s="60"/>
    </row>
    <row r="276" spans="1:7" ht="18.75" hidden="1">
      <c r="A276" s="8" t="s">
        <v>306</v>
      </c>
      <c r="B276" s="44" t="s">
        <v>325</v>
      </c>
      <c r="C276" s="53"/>
      <c r="D276" s="59"/>
      <c r="E276" s="60"/>
    </row>
    <row r="277" spans="1:7" ht="18.75" hidden="1">
      <c r="A277" s="8" t="s">
        <v>119</v>
      </c>
      <c r="B277" s="44" t="s">
        <v>325</v>
      </c>
      <c r="C277" s="53"/>
      <c r="D277" s="59"/>
      <c r="E277" s="60"/>
    </row>
    <row r="278" spans="1:7" ht="18.75" hidden="1">
      <c r="A278" s="4" t="s">
        <v>142</v>
      </c>
      <c r="B278" s="44" t="s">
        <v>325</v>
      </c>
      <c r="C278" s="53"/>
      <c r="D278" s="59"/>
      <c r="E278" s="60"/>
    </row>
    <row r="279" spans="1:7" ht="18.75" hidden="1">
      <c r="A279" s="4" t="s">
        <v>243</v>
      </c>
      <c r="B279" s="44" t="s">
        <v>325</v>
      </c>
      <c r="C279" s="53"/>
      <c r="D279" s="59"/>
      <c r="E279" s="60"/>
    </row>
    <row r="280" spans="1:7" ht="18.75" hidden="1">
      <c r="A280" s="8" t="s">
        <v>171</v>
      </c>
      <c r="B280" s="44" t="s">
        <v>325</v>
      </c>
      <c r="C280" s="53"/>
      <c r="D280" s="59"/>
      <c r="E280" s="60"/>
    </row>
    <row r="281" spans="1:7" ht="18.75" hidden="1">
      <c r="A281" s="19" t="s">
        <v>78</v>
      </c>
      <c r="B281" s="44" t="s">
        <v>325</v>
      </c>
      <c r="C281" s="53"/>
      <c r="D281" s="59"/>
      <c r="E281" s="60"/>
    </row>
    <row r="282" spans="1:7" ht="18.75" hidden="1">
      <c r="A282" s="19" t="s">
        <v>79</v>
      </c>
      <c r="B282" s="44" t="s">
        <v>325</v>
      </c>
      <c r="C282" s="53"/>
      <c r="D282" s="59"/>
      <c r="E282" s="60"/>
    </row>
    <row r="283" spans="1:7" ht="18.75" hidden="1">
      <c r="A283" s="10" t="s">
        <v>244</v>
      </c>
      <c r="B283" s="44" t="s">
        <v>325</v>
      </c>
      <c r="C283" s="53"/>
      <c r="D283" s="59"/>
      <c r="E283" s="60"/>
    </row>
    <row r="284" spans="1:7" ht="18.75" hidden="1">
      <c r="A284" s="19" t="s">
        <v>80</v>
      </c>
      <c r="B284" s="44" t="s">
        <v>329</v>
      </c>
      <c r="C284" s="53"/>
      <c r="D284" s="59"/>
      <c r="E284" s="60"/>
    </row>
    <row r="285" spans="1:7" ht="18.75" hidden="1">
      <c r="A285" s="8" t="s">
        <v>245</v>
      </c>
      <c r="B285" s="44" t="s">
        <v>331</v>
      </c>
      <c r="C285" s="53"/>
      <c r="D285" s="59"/>
      <c r="E285" s="60"/>
    </row>
    <row r="286" spans="1:7" ht="18.75" hidden="1">
      <c r="A286" s="8" t="s">
        <v>246</v>
      </c>
      <c r="B286" s="44" t="s">
        <v>331</v>
      </c>
      <c r="C286" s="53"/>
      <c r="D286" s="59"/>
      <c r="E286" s="60"/>
    </row>
    <row r="287" spans="1:7" ht="18.75">
      <c r="A287" s="8" t="s">
        <v>247</v>
      </c>
      <c r="B287" s="82" t="s">
        <v>327</v>
      </c>
      <c r="C287" s="53">
        <v>1</v>
      </c>
      <c r="D287" s="59">
        <v>28000</v>
      </c>
      <c r="E287" s="83">
        <f>+D287*C287</f>
        <v>28000</v>
      </c>
      <c r="F287" s="78"/>
      <c r="G287" s="78"/>
    </row>
    <row r="288" spans="1:7" ht="18.75" hidden="1">
      <c r="A288" s="8" t="s">
        <v>248</v>
      </c>
      <c r="B288" s="44" t="s">
        <v>325</v>
      </c>
      <c r="C288" s="53"/>
      <c r="D288" s="59"/>
      <c r="E288" s="60"/>
    </row>
    <row r="289" spans="1:5" ht="18.75" hidden="1">
      <c r="A289" s="10" t="s">
        <v>249</v>
      </c>
      <c r="B289" s="44" t="s">
        <v>325</v>
      </c>
      <c r="C289" s="53"/>
      <c r="D289" s="58"/>
      <c r="E289" s="62"/>
    </row>
    <row r="290" spans="1:5" ht="18.75" hidden="1">
      <c r="A290" s="8" t="s">
        <v>250</v>
      </c>
      <c r="B290" s="44" t="s">
        <v>331</v>
      </c>
      <c r="C290" s="53"/>
      <c r="D290" s="59"/>
      <c r="E290" s="60"/>
    </row>
    <row r="291" spans="1:5" ht="18.75" hidden="1">
      <c r="A291" s="8" t="s">
        <v>38</v>
      </c>
      <c r="B291" s="44" t="s">
        <v>325</v>
      </c>
      <c r="C291" s="53"/>
      <c r="D291" s="59"/>
      <c r="E291" s="60"/>
    </row>
    <row r="292" spans="1:5" ht="18.75" hidden="1">
      <c r="A292" s="4" t="s">
        <v>172</v>
      </c>
      <c r="B292" s="44" t="s">
        <v>325</v>
      </c>
      <c r="C292" s="53"/>
      <c r="D292" s="59"/>
      <c r="E292" s="60"/>
    </row>
    <row r="293" spans="1:5" ht="18.75" hidden="1">
      <c r="A293" s="8" t="s">
        <v>81</v>
      </c>
      <c r="B293" s="44" t="s">
        <v>325</v>
      </c>
      <c r="C293" s="52"/>
      <c r="D293" s="59"/>
      <c r="E293" s="60"/>
    </row>
    <row r="294" spans="1:5" ht="18.75" hidden="1">
      <c r="A294" s="8" t="s">
        <v>251</v>
      </c>
      <c r="B294" s="44" t="s">
        <v>331</v>
      </c>
      <c r="C294" s="53"/>
      <c r="D294" s="59"/>
      <c r="E294" s="60"/>
    </row>
    <row r="295" spans="1:5" ht="18.75" hidden="1">
      <c r="A295" s="8" t="s">
        <v>173</v>
      </c>
      <c r="B295" s="44" t="s">
        <v>329</v>
      </c>
      <c r="C295" s="53"/>
      <c r="D295" s="58"/>
      <c r="E295" s="60"/>
    </row>
    <row r="296" spans="1:5" ht="18.75" hidden="1">
      <c r="A296" s="10" t="s">
        <v>252</v>
      </c>
      <c r="B296" s="44" t="s">
        <v>325</v>
      </c>
      <c r="C296" s="53"/>
      <c r="D296" s="58"/>
      <c r="E296" s="62"/>
    </row>
    <row r="297" spans="1:5" ht="18.75" hidden="1">
      <c r="A297" s="10" t="s">
        <v>253</v>
      </c>
      <c r="B297" s="44" t="s">
        <v>325</v>
      </c>
      <c r="C297" s="53"/>
      <c r="D297" s="59"/>
      <c r="E297" s="60"/>
    </row>
    <row r="298" spans="1:5" ht="18.75" hidden="1">
      <c r="A298" s="8" t="s">
        <v>254</v>
      </c>
      <c r="B298" s="44" t="s">
        <v>325</v>
      </c>
      <c r="C298" s="53"/>
      <c r="D298" s="59"/>
      <c r="E298" s="60"/>
    </row>
    <row r="299" spans="1:5" ht="18.75" hidden="1">
      <c r="A299" s="8" t="s">
        <v>255</v>
      </c>
      <c r="B299" s="44" t="s">
        <v>325</v>
      </c>
      <c r="C299" s="53"/>
      <c r="D299" s="59"/>
      <c r="E299" s="60"/>
    </row>
    <row r="300" spans="1:5" ht="18.75" hidden="1">
      <c r="A300" s="10" t="s">
        <v>256</v>
      </c>
      <c r="B300" s="44" t="s">
        <v>325</v>
      </c>
      <c r="C300" s="53"/>
      <c r="D300" s="59"/>
      <c r="E300" s="60"/>
    </row>
    <row r="301" spans="1:5" ht="18.75" hidden="1">
      <c r="A301" s="8" t="s">
        <v>257</v>
      </c>
      <c r="B301" s="44" t="s">
        <v>331</v>
      </c>
      <c r="C301" s="53"/>
      <c r="D301" s="59"/>
      <c r="E301" s="60"/>
    </row>
    <row r="302" spans="1:5" ht="18.75" hidden="1">
      <c r="A302" s="8" t="s">
        <v>258</v>
      </c>
      <c r="B302" s="44" t="s">
        <v>331</v>
      </c>
      <c r="C302" s="53"/>
      <c r="D302" s="59"/>
      <c r="E302" s="60"/>
    </row>
    <row r="303" spans="1:5" ht="18.75" hidden="1">
      <c r="A303" s="8" t="s">
        <v>259</v>
      </c>
      <c r="B303" s="44" t="s">
        <v>331</v>
      </c>
      <c r="C303" s="53"/>
      <c r="D303" s="59"/>
      <c r="E303" s="60"/>
    </row>
    <row r="304" spans="1:5" ht="18.75" hidden="1">
      <c r="A304" s="8" t="s">
        <v>260</v>
      </c>
      <c r="B304" s="44" t="s">
        <v>331</v>
      </c>
      <c r="C304" s="53"/>
      <c r="D304" s="59"/>
      <c r="E304" s="60"/>
    </row>
    <row r="305" spans="1:7" ht="18.75" hidden="1">
      <c r="A305" s="8" t="s">
        <v>261</v>
      </c>
      <c r="B305" s="44" t="s">
        <v>331</v>
      </c>
      <c r="C305" s="53"/>
      <c r="D305" s="59"/>
      <c r="E305" s="60"/>
    </row>
    <row r="306" spans="1:7" ht="18.75">
      <c r="A306" s="8" t="s">
        <v>262</v>
      </c>
      <c r="B306" s="82" t="s">
        <v>327</v>
      </c>
      <c r="C306" s="53">
        <v>30</v>
      </c>
      <c r="D306" s="59">
        <v>28000</v>
      </c>
      <c r="E306" s="83">
        <f>+D306*C306</f>
        <v>840000</v>
      </c>
      <c r="F306" s="78"/>
      <c r="G306" s="78"/>
    </row>
    <row r="307" spans="1:7" ht="18.75" hidden="1">
      <c r="A307" s="8" t="s">
        <v>263</v>
      </c>
      <c r="B307" s="44" t="s">
        <v>325</v>
      </c>
      <c r="C307" s="53"/>
      <c r="D307" s="59"/>
      <c r="E307" s="60"/>
    </row>
    <row r="308" spans="1:7" ht="18.75" hidden="1">
      <c r="A308" s="8" t="s">
        <v>264</v>
      </c>
      <c r="B308" s="44" t="s">
        <v>331</v>
      </c>
      <c r="C308" s="53"/>
      <c r="D308" s="59"/>
      <c r="E308" s="60"/>
    </row>
    <row r="309" spans="1:7" ht="18.75" hidden="1">
      <c r="A309" s="8" t="s">
        <v>265</v>
      </c>
      <c r="B309" s="44" t="s">
        <v>325</v>
      </c>
      <c r="C309" s="53"/>
      <c r="D309" s="59"/>
      <c r="E309" s="60"/>
    </row>
    <row r="310" spans="1:7" ht="18.75">
      <c r="A310" s="29"/>
      <c r="B310" s="52">
        <v>0</v>
      </c>
      <c r="C310" s="52">
        <v>5725</v>
      </c>
      <c r="D310" s="85"/>
      <c r="E310" s="83">
        <f>SUBTOTAL(9,E15:E306)</f>
        <v>112197500</v>
      </c>
      <c r="F310" s="78"/>
      <c r="G310" s="78"/>
    </row>
    <row r="311" spans="1:7" ht="18.75">
      <c r="A311" s="78"/>
      <c r="B311" s="78"/>
      <c r="C311" s="78"/>
      <c r="D311" s="86"/>
      <c r="E311" s="86"/>
      <c r="F311" s="78"/>
      <c r="G311" s="78"/>
    </row>
    <row r="312" spans="1:7" ht="16.5">
      <c r="D312" s="64"/>
      <c r="E312" s="66"/>
    </row>
  </sheetData>
  <autoFilter ref="A2:IV310" xr:uid="{00000000-0009-0000-0000-00000A000000}">
    <filterColumn colId="2">
      <customFilters>
        <customFilter operator="notEqual" val=" "/>
      </customFilters>
    </filterColumn>
    <sortState xmlns:xlrd2="http://schemas.microsoft.com/office/spreadsheetml/2017/richdata2" ref="A15:IV310">
      <sortCondition ref="A2:A310"/>
    </sortState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310"/>
  <sheetViews>
    <sheetView zoomScaleNormal="100" workbookViewId="0">
      <pane xSplit="1" ySplit="2" topLeftCell="B18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85546875" customWidth="1"/>
    <col min="2" max="2" width="12.42578125" customWidth="1"/>
    <col min="3" max="3" width="12.140625" customWidth="1"/>
    <col min="4" max="4" width="19.5703125" customWidth="1"/>
  </cols>
  <sheetData>
    <row r="1" spans="1:4">
      <c r="A1" s="1" t="s">
        <v>346</v>
      </c>
      <c r="B1" s="2"/>
      <c r="C1" s="2"/>
      <c r="D1" s="2"/>
    </row>
    <row r="2" spans="1:4" ht="36" customHeight="1">
      <c r="A2" s="31" t="s">
        <v>0</v>
      </c>
      <c r="B2" s="3" t="s">
        <v>1</v>
      </c>
      <c r="C2" s="3" t="s">
        <v>347</v>
      </c>
      <c r="D2" s="3" t="s">
        <v>309</v>
      </c>
    </row>
    <row r="3" spans="1:4" ht="18.75">
      <c r="A3" s="17" t="s">
        <v>73</v>
      </c>
      <c r="B3" s="53">
        <v>92</v>
      </c>
      <c r="C3" s="53">
        <v>26000</v>
      </c>
      <c r="D3" s="53">
        <f t="shared" ref="D3:D66" si="0">B3*C3</f>
        <v>2392000</v>
      </c>
    </row>
    <row r="4" spans="1:4" ht="18.75" hidden="1">
      <c r="A4" s="6" t="s">
        <v>3</v>
      </c>
      <c r="B4" s="53"/>
      <c r="C4" s="53"/>
      <c r="D4" s="53">
        <f t="shared" si="0"/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17" t="s">
        <v>193</v>
      </c>
      <c r="B23" s="53">
        <v>80</v>
      </c>
      <c r="C23" s="53">
        <v>6500</v>
      </c>
      <c r="D23" s="53">
        <f t="shared" si="0"/>
        <v>520000</v>
      </c>
    </row>
    <row r="24" spans="1:4" ht="18.75">
      <c r="A24" s="8" t="s">
        <v>120</v>
      </c>
      <c r="B24" s="53">
        <f>1500+30+30+90</f>
        <v>1650</v>
      </c>
      <c r="C24" s="53">
        <v>4000</v>
      </c>
      <c r="D24" s="53">
        <f t="shared" si="0"/>
        <v>6600000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>
      <c r="A26" s="8" t="s">
        <v>270</v>
      </c>
      <c r="B26" s="53">
        <f>75+20+15</f>
        <v>110</v>
      </c>
      <c r="C26" s="53">
        <v>12000</v>
      </c>
      <c r="D26" s="53">
        <f t="shared" si="0"/>
        <v>1320000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274</v>
      </c>
      <c r="B28" s="53">
        <f>6+5+5+30</f>
        <v>46</v>
      </c>
      <c r="C28" s="53">
        <v>25000</v>
      </c>
      <c r="D28" s="53">
        <f t="shared" si="0"/>
        <v>1150000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276</v>
      </c>
      <c r="B32" s="53">
        <v>15</v>
      </c>
      <c r="C32" s="53">
        <v>16000</v>
      </c>
      <c r="D32" s="53">
        <f t="shared" si="0"/>
        <v>240000</v>
      </c>
    </row>
    <row r="33" spans="1:4" ht="18.75">
      <c r="A33" s="4" t="s">
        <v>113</v>
      </c>
      <c r="B33" s="53">
        <f>60+40+100+40+100+120</f>
        <v>460</v>
      </c>
      <c r="C33" s="53">
        <v>22000</v>
      </c>
      <c r="D33" s="53">
        <f t="shared" si="0"/>
        <v>10120000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154</v>
      </c>
      <c r="B35" s="53">
        <v>5</v>
      </c>
      <c r="C35" s="53">
        <v>13500</v>
      </c>
      <c r="D35" s="53">
        <f t="shared" si="0"/>
        <v>67500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114</v>
      </c>
      <c r="B40" s="53">
        <v>40</v>
      </c>
      <c r="C40" s="53">
        <v>19000</v>
      </c>
      <c r="D40" s="53">
        <f t="shared" si="0"/>
        <v>760000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4" t="s">
        <v>2</v>
      </c>
      <c r="B42" s="53">
        <v>13</v>
      </c>
      <c r="C42" s="53">
        <v>8000</v>
      </c>
      <c r="D42" s="53">
        <f t="shared" si="0"/>
        <v>104000</v>
      </c>
    </row>
    <row r="43" spans="1:4" ht="18.75">
      <c r="A43" s="8" t="s">
        <v>165</v>
      </c>
      <c r="B43" s="53">
        <f>135+15+15</f>
        <v>165</v>
      </c>
      <c r="C43" s="53">
        <v>26500</v>
      </c>
      <c r="D43" s="53">
        <f t="shared" si="0"/>
        <v>4372500</v>
      </c>
    </row>
    <row r="44" spans="1:4" ht="18.75">
      <c r="A44" s="8" t="s">
        <v>83</v>
      </c>
      <c r="B44" s="53">
        <v>45</v>
      </c>
      <c r="C44" s="53">
        <v>10000</v>
      </c>
      <c r="D44" s="53">
        <f t="shared" si="0"/>
        <v>450000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95</v>
      </c>
      <c r="B54" s="53">
        <v>10</v>
      </c>
      <c r="C54" s="53">
        <v>10000</v>
      </c>
      <c r="D54" s="53">
        <f t="shared" si="0"/>
        <v>100000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ref="D67:D130" si="1">B67*C67</f>
        <v>0</v>
      </c>
    </row>
    <row r="68" spans="1:4" ht="18.75">
      <c r="A68" s="8" t="s">
        <v>34</v>
      </c>
      <c r="B68" s="53">
        <f>15+100+25</f>
        <v>140</v>
      </c>
      <c r="C68" s="53">
        <v>14000</v>
      </c>
      <c r="D68" s="53">
        <f t="shared" si="1"/>
        <v>1960000</v>
      </c>
    </row>
    <row r="69" spans="1:4" ht="18.75">
      <c r="A69" s="8" t="s">
        <v>163</v>
      </c>
      <c r="B69" s="53">
        <v>5</v>
      </c>
      <c r="C69" s="53">
        <v>7000</v>
      </c>
      <c r="D69" s="53">
        <f t="shared" si="1"/>
        <v>35000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>
      <c r="A72" s="8" t="s">
        <v>290</v>
      </c>
      <c r="B72" s="53">
        <v>9</v>
      </c>
      <c r="C72" s="53">
        <v>7000</v>
      </c>
      <c r="D72" s="53">
        <f t="shared" si="1"/>
        <v>63000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8" t="s">
        <v>53</v>
      </c>
      <c r="B74" s="53">
        <v>15</v>
      </c>
      <c r="C74" s="53">
        <v>8000</v>
      </c>
      <c r="D74" s="53">
        <f t="shared" si="1"/>
        <v>120000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196</v>
      </c>
      <c r="B84" s="53">
        <f>198+54</f>
        <v>252</v>
      </c>
      <c r="C84" s="53">
        <v>5000</v>
      </c>
      <c r="D84" s="53">
        <f t="shared" si="1"/>
        <v>1260000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>
      <c r="A96" s="8" t="s">
        <v>198</v>
      </c>
      <c r="B96" s="53">
        <f>436+50+33</f>
        <v>519</v>
      </c>
      <c r="C96" s="53">
        <v>5000</v>
      </c>
      <c r="D96" s="53">
        <f t="shared" si="1"/>
        <v>2595000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 hidden="1">
      <c r="A98" s="8" t="s">
        <v>97</v>
      </c>
      <c r="B98" s="53"/>
      <c r="C98" s="53"/>
      <c r="D98" s="53">
        <f t="shared" si="1"/>
        <v>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179</v>
      </c>
      <c r="B114" s="53">
        <f>50+100+50+200+20+80</f>
        <v>500</v>
      </c>
      <c r="C114" s="53">
        <v>28000</v>
      </c>
      <c r="D114" s="53">
        <f t="shared" si="1"/>
        <v>14000000</v>
      </c>
    </row>
    <row r="115" spans="1:4" ht="18.75">
      <c r="A115" s="8" t="s">
        <v>180</v>
      </c>
      <c r="B115" s="53">
        <v>60</v>
      </c>
      <c r="C115" s="53">
        <v>6000</v>
      </c>
      <c r="D115" s="53">
        <f t="shared" si="1"/>
        <v>360000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4" t="s">
        <v>182</v>
      </c>
      <c r="B121" s="53">
        <v>50</v>
      </c>
      <c r="C121" s="53">
        <v>25000</v>
      </c>
      <c r="D121" s="53">
        <f t="shared" si="1"/>
        <v>1250000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 hidden="1">
      <c r="A126" s="19" t="s">
        <v>125</v>
      </c>
      <c r="B126" s="53"/>
      <c r="C126" s="53"/>
      <c r="D126" s="53">
        <f t="shared" si="1"/>
        <v>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ref="D131:D194" si="2">B131*C131</f>
        <v>0</v>
      </c>
    </row>
    <row r="132" spans="1:4" ht="18.75" hidden="1">
      <c r="A132" s="11" t="s">
        <v>131</v>
      </c>
      <c r="B132" s="53"/>
      <c r="C132" s="53"/>
      <c r="D132" s="53">
        <f t="shared" si="2"/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 hidden="1">
      <c r="A141" s="8" t="s">
        <v>140</v>
      </c>
      <c r="B141" s="53"/>
      <c r="C141" s="53"/>
      <c r="D141" s="53">
        <f t="shared" si="2"/>
        <v>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11" t="s">
        <v>301</v>
      </c>
      <c r="B144" s="53">
        <v>1620</v>
      </c>
      <c r="C144" s="98">
        <v>26000</v>
      </c>
      <c r="D144" s="53">
        <f t="shared" si="2"/>
        <v>42120000</v>
      </c>
    </row>
    <row r="145" spans="1:4" ht="18.75">
      <c r="A145" s="8" t="s">
        <v>67</v>
      </c>
      <c r="B145" s="53">
        <v>300</v>
      </c>
      <c r="C145" s="53">
        <v>27000</v>
      </c>
      <c r="D145" s="53">
        <f t="shared" si="2"/>
        <v>8100000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4" t="s">
        <v>68</v>
      </c>
      <c r="B155" s="53">
        <f>60+35+460+20</f>
        <v>575</v>
      </c>
      <c r="C155" s="53">
        <v>26000</v>
      </c>
      <c r="D155" s="53">
        <f t="shared" si="2"/>
        <v>14950000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>
      <c r="A164" s="8" t="s">
        <v>143</v>
      </c>
      <c r="B164" s="53">
        <f>80+30+200+120</f>
        <v>430</v>
      </c>
      <c r="C164" s="53">
        <v>20000</v>
      </c>
      <c r="D164" s="53">
        <f t="shared" si="2"/>
        <v>8600000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21" t="s">
        <v>144</v>
      </c>
      <c r="B166" s="53">
        <v>75</v>
      </c>
      <c r="C166" s="53">
        <v>16000</v>
      </c>
      <c r="D166" s="53">
        <f t="shared" si="2"/>
        <v>1200000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 hidden="1">
      <c r="A169" s="8" t="s">
        <v>168</v>
      </c>
      <c r="B169" s="53"/>
      <c r="C169" s="53"/>
      <c r="D169" s="53">
        <f t="shared" si="2"/>
        <v>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8" t="s">
        <v>39</v>
      </c>
      <c r="B180" s="53">
        <v>15</v>
      </c>
      <c r="C180" s="53">
        <v>24000</v>
      </c>
      <c r="D180" s="53">
        <f t="shared" si="2"/>
        <v>360000</v>
      </c>
    </row>
    <row r="181" spans="1:4" ht="18.75">
      <c r="A181" s="8" t="s">
        <v>41</v>
      </c>
      <c r="B181" s="53">
        <v>20</v>
      </c>
      <c r="C181" s="53">
        <v>12000</v>
      </c>
      <c r="D181" s="53">
        <f t="shared" si="2"/>
        <v>240000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>
      <c r="A183" s="8" t="s">
        <v>42</v>
      </c>
      <c r="B183" s="53">
        <f>40+80+10+18+10+10</f>
        <v>168</v>
      </c>
      <c r="C183" s="53">
        <v>17000</v>
      </c>
      <c r="D183" s="53">
        <f t="shared" si="2"/>
        <v>2856000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 hidden="1">
      <c r="A186" s="8" t="s">
        <v>185</v>
      </c>
      <c r="B186" s="53"/>
      <c r="C186" s="53"/>
      <c r="D186" s="53">
        <f t="shared" si="2"/>
        <v>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 hidden="1">
      <c r="A192" s="8" t="s">
        <v>191</v>
      </c>
      <c r="B192" s="53"/>
      <c r="C192" s="53"/>
      <c r="D192" s="53">
        <f t="shared" si="2"/>
        <v>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8" t="s">
        <v>43</v>
      </c>
      <c r="B194" s="53">
        <v>80</v>
      </c>
      <c r="C194" s="53">
        <v>15000</v>
      </c>
      <c r="D194" s="53">
        <f t="shared" si="2"/>
        <v>1200000</v>
      </c>
    </row>
    <row r="195" spans="1:4" ht="18.75" hidden="1">
      <c r="A195" s="8" t="s">
        <v>194</v>
      </c>
      <c r="B195" s="53"/>
      <c r="C195" s="53"/>
      <c r="D195" s="53">
        <f t="shared" ref="D195:D258" si="3">B195*C195</f>
        <v>0</v>
      </c>
    </row>
    <row r="196" spans="1:4" ht="18.75" hidden="1">
      <c r="A196" s="17" t="s">
        <v>195</v>
      </c>
      <c r="B196" s="53"/>
      <c r="C196" s="53"/>
      <c r="D196" s="53">
        <f t="shared" si="3"/>
        <v>0</v>
      </c>
    </row>
    <row r="197" spans="1:4" ht="18.75">
      <c r="A197" s="8" t="s">
        <v>22</v>
      </c>
      <c r="B197" s="53">
        <f>95+8+28</f>
        <v>131</v>
      </c>
      <c r="C197" s="53">
        <v>22000</v>
      </c>
      <c r="D197" s="53">
        <f t="shared" si="3"/>
        <v>2882000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23</v>
      </c>
      <c r="B199" s="53">
        <v>3</v>
      </c>
      <c r="C199" s="53">
        <v>17000</v>
      </c>
      <c r="D199" s="53">
        <f t="shared" si="3"/>
        <v>51000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ref="D259:D309" si="4">B259*C259</f>
        <v>0</v>
      </c>
    </row>
    <row r="260" spans="1:4" ht="18.75" hidden="1">
      <c r="A260" s="8" t="s">
        <v>259</v>
      </c>
      <c r="B260" s="53"/>
      <c r="C260" s="53"/>
      <c r="D260" s="53">
        <f t="shared" si="4"/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>
      <c r="A263" s="8" t="s">
        <v>25</v>
      </c>
      <c r="B263" s="53">
        <v>57</v>
      </c>
      <c r="C263" s="53">
        <v>8000</v>
      </c>
      <c r="D263" s="53">
        <f t="shared" si="4"/>
        <v>456000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</v>
      </c>
      <c r="B272" s="53">
        <f>19+20+16</f>
        <v>55</v>
      </c>
      <c r="C272" s="53">
        <v>27000</v>
      </c>
      <c r="D272" s="53">
        <f t="shared" si="4"/>
        <v>1485000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>
      <c r="A276" s="8" t="s">
        <v>31</v>
      </c>
      <c r="B276" s="53">
        <f>3+68</f>
        <v>71</v>
      </c>
      <c r="C276" s="53">
        <v>25000</v>
      </c>
      <c r="D276" s="53">
        <f t="shared" si="4"/>
        <v>1775000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>
      <c r="A278" s="8" t="s">
        <v>32</v>
      </c>
      <c r="B278" s="53">
        <v>1</v>
      </c>
      <c r="C278" s="53">
        <v>22000</v>
      </c>
      <c r="D278" s="53">
        <f t="shared" si="4"/>
        <v>22000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71</v>
      </c>
      <c r="B284" s="53">
        <v>4</v>
      </c>
      <c r="C284" s="53">
        <v>20000</v>
      </c>
      <c r="D284" s="53">
        <f t="shared" si="4"/>
        <v>80000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>
      <c r="A292" s="8" t="s">
        <v>282</v>
      </c>
      <c r="B292" s="53">
        <v>15</v>
      </c>
      <c r="C292" s="53">
        <v>7000</v>
      </c>
      <c r="D292" s="53">
        <f t="shared" si="4"/>
        <v>105000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8" t="s">
        <v>262</v>
      </c>
      <c r="B303" s="53">
        <f>3+3+5+5</f>
        <v>16</v>
      </c>
      <c r="C303" s="53">
        <v>28000</v>
      </c>
      <c r="D303" s="53">
        <f t="shared" si="4"/>
        <v>448000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>
      <c r="A310" s="29"/>
      <c r="B310" s="99">
        <f>SUM(B3:B309)</f>
        <v>7917</v>
      </c>
      <c r="C310" s="99"/>
      <c r="D310" s="99">
        <f>SUM(D3:D309)</f>
        <v>136769000</v>
      </c>
    </row>
  </sheetData>
  <protectedRanges>
    <protectedRange password="CF71" sqref="B1:D309" name="tho"/>
  </protectedRanges>
  <autoFilter ref="A2:D310" xr:uid="{00000000-0009-0000-0000-00000B000000}">
    <filterColumn colId="1">
      <customFilters>
        <customFilter operator="notEqual" val=" "/>
      </customFilters>
    </filterColumn>
    <sortState xmlns:xlrd2="http://schemas.microsoft.com/office/spreadsheetml/2017/richdata2" ref="A3:D310">
      <sortCondition ref="A2:A310"/>
    </sortState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XFD313"/>
  <sheetViews>
    <sheetView workbookViewId="0">
      <pane xSplit="2" ySplit="19" topLeftCell="C193" activePane="bottomRight" state="frozen"/>
      <selection pane="topRight" activeCell="C1" sqref="C1"/>
      <selection pane="bottomLeft" activeCell="A20" sqref="A20"/>
      <selection pane="bottomRight" activeCell="E311" sqref="E311"/>
    </sheetView>
  </sheetViews>
  <sheetFormatPr defaultColWidth="10.140625" defaultRowHeight="15.75"/>
  <cols>
    <col min="1" max="1" width="41.42578125" style="49" customWidth="1"/>
    <col min="2" max="2" width="6.42578125" style="101" customWidth="1"/>
    <col min="3" max="3" width="13" style="49" customWidth="1"/>
    <col min="4" max="4" width="15.85546875" style="102" customWidth="1"/>
    <col min="5" max="5" width="24.5703125" style="118" customWidth="1"/>
    <col min="6" max="6" width="10.140625" style="49" customWidth="1"/>
    <col min="7" max="7" width="6.42578125" style="49" customWidth="1"/>
    <col min="8" max="8" width="6.85546875" style="49" customWidth="1"/>
    <col min="9" max="10" width="4.42578125" style="49" customWidth="1"/>
    <col min="11" max="11" width="6.42578125" style="49" customWidth="1"/>
    <col min="12" max="12" width="7.5703125" style="49" customWidth="1"/>
    <col min="13" max="13" width="14.5703125" style="49" customWidth="1"/>
    <col min="14" max="15" width="11.42578125" style="49" customWidth="1"/>
    <col min="16" max="16" width="56.85546875" style="49" customWidth="1"/>
    <col min="17" max="17" width="9.140625" style="49" bestFit="1" customWidth="1"/>
    <col min="18" max="18" width="24.5703125" style="49" customWidth="1"/>
    <col min="19" max="19" width="22.85546875" style="49" customWidth="1"/>
    <col min="20" max="22" width="9.140625" style="49" bestFit="1" customWidth="1"/>
    <col min="23" max="24" width="12.140625" style="49" customWidth="1"/>
    <col min="25" max="25" width="14.5703125" style="49" customWidth="1"/>
    <col min="26" max="26" width="5" style="49" customWidth="1"/>
    <col min="27" max="27" width="6.42578125" style="49" hidden="1" customWidth="1"/>
    <col min="28" max="28" width="0" style="49" hidden="1" customWidth="1"/>
    <col min="29" max="29" width="5" style="49" customWidth="1"/>
    <col min="30" max="30" width="10" style="49" hidden="1" customWidth="1"/>
    <col min="31" max="31" width="0" style="49" hidden="1" customWidth="1"/>
    <col min="32" max="32" width="5" style="49" customWidth="1"/>
    <col min="33" max="33" width="10" style="49" hidden="1" customWidth="1"/>
    <col min="34" max="34" width="6.42578125" style="49" hidden="1" customWidth="1"/>
    <col min="35" max="35" width="5" style="49" customWidth="1"/>
    <col min="36" max="37" width="6.42578125" style="49" hidden="1" customWidth="1"/>
    <col min="38" max="38" width="5" style="49" customWidth="1"/>
    <col min="39" max="39" width="8" style="49" hidden="1" customWidth="1"/>
    <col min="40" max="40" width="0" style="49" hidden="1" customWidth="1"/>
    <col min="41" max="41" width="5" style="49" customWidth="1"/>
    <col min="42" max="42" width="6.140625" style="49" hidden="1" customWidth="1"/>
    <col min="43" max="43" width="0" style="49" hidden="1" customWidth="1"/>
    <col min="44" max="44" width="6.42578125" style="49" customWidth="1"/>
    <col min="45" max="45" width="6.42578125" style="49" hidden="1" customWidth="1"/>
    <col min="46" max="46" width="0" style="49" hidden="1" customWidth="1"/>
    <col min="47" max="48" width="6.42578125" style="49" hidden="1" customWidth="1"/>
    <col min="49" max="49" width="0" style="49" hidden="1" customWidth="1"/>
    <col min="50" max="52" width="6.42578125" style="49" hidden="1" customWidth="1"/>
    <col min="53" max="53" width="6.85546875" style="49" customWidth="1"/>
    <col min="54" max="54" width="6.42578125" style="49" hidden="1" customWidth="1"/>
    <col min="55" max="55" width="8.42578125" style="49" hidden="1" customWidth="1"/>
    <col min="56" max="56" width="6.42578125" style="49" customWidth="1"/>
    <col min="57" max="57" width="6" style="49" hidden="1" customWidth="1"/>
    <col min="58" max="58" width="0" style="49" hidden="1" customWidth="1"/>
    <col min="59" max="59" width="5.42578125" style="49" customWidth="1"/>
    <col min="60" max="60" width="6.42578125" style="49" hidden="1" customWidth="1"/>
    <col min="61" max="61" width="8.42578125" style="49" hidden="1" customWidth="1"/>
    <col min="62" max="62" width="4.85546875" style="49" customWidth="1"/>
    <col min="63" max="63" width="6.42578125" style="49" hidden="1" customWidth="1"/>
    <col min="64" max="64" width="0" style="49" hidden="1" customWidth="1"/>
    <col min="65" max="65" width="7.140625" style="49" hidden="1" customWidth="1"/>
    <col min="66" max="66" width="6.42578125" style="49" hidden="1" customWidth="1"/>
    <col min="67" max="67" width="0" style="49" hidden="1" customWidth="1"/>
    <col min="68" max="69" width="6.42578125" style="49" hidden="1" customWidth="1"/>
    <col min="70" max="70" width="0" style="49" hidden="1" customWidth="1"/>
    <col min="71" max="71" width="5.42578125" style="49" customWidth="1"/>
    <col min="72" max="72" width="6.42578125" style="49" hidden="1" customWidth="1"/>
    <col min="73" max="73" width="0" style="49" hidden="1" customWidth="1"/>
    <col min="74" max="75" width="6.42578125" style="49" hidden="1" customWidth="1"/>
    <col min="76" max="76" width="6.140625" style="49" hidden="1" customWidth="1"/>
    <col min="77" max="77" width="5.85546875" style="49" customWidth="1"/>
    <col min="78" max="78" width="6" style="49" hidden="1" customWidth="1"/>
    <col min="79" max="79" width="0" style="49" hidden="1" customWidth="1"/>
    <col min="80" max="80" width="5.42578125" style="49" customWidth="1"/>
    <col min="81" max="81" width="6.42578125" style="49" hidden="1" customWidth="1"/>
    <col min="82" max="82" width="0" style="49" hidden="1" customWidth="1"/>
    <col min="83" max="83" width="5.42578125" style="49" customWidth="1"/>
    <col min="84" max="84" width="5" style="49" hidden="1" customWidth="1"/>
    <col min="85" max="85" width="6.42578125" style="49" hidden="1" customWidth="1"/>
    <col min="86" max="86" width="6" style="49" customWidth="1"/>
    <col min="87" max="87" width="6.42578125" style="49" hidden="1" customWidth="1"/>
    <col min="88" max="88" width="0" style="49" hidden="1" customWidth="1"/>
    <col min="89" max="89" width="9.42578125" style="49" hidden="1" customWidth="1"/>
    <col min="90" max="91" width="0" style="49" hidden="1" customWidth="1"/>
    <col min="92" max="92" width="5" style="49" customWidth="1"/>
    <col min="93" max="93" width="0" style="49" hidden="1" customWidth="1"/>
    <col min="94" max="94" width="6.42578125" style="49" hidden="1" customWidth="1"/>
    <col min="95" max="95" width="7.42578125" style="49" customWidth="1"/>
    <col min="96" max="96" width="5" style="49" hidden="1" customWidth="1"/>
    <col min="97" max="98" width="6.42578125" style="49" hidden="1" customWidth="1"/>
    <col min="99" max="99" width="5" style="49" hidden="1" customWidth="1"/>
    <col min="100" max="100" width="6.42578125" style="49" hidden="1" customWidth="1"/>
    <col min="101" max="101" width="5" style="49" customWidth="1"/>
    <col min="102" max="102" width="5" style="49" hidden="1" customWidth="1"/>
    <col min="103" max="103" width="5" style="49" customWidth="1"/>
    <col min="104" max="104" width="9.42578125" style="49" customWidth="1"/>
    <col min="105" max="105" width="5" style="49" hidden="1" customWidth="1"/>
    <col min="106" max="106" width="5" style="49" customWidth="1"/>
    <col min="107" max="107" width="6.42578125" style="49" hidden="1" customWidth="1"/>
    <col min="108" max="108" width="5" style="49" hidden="1" customWidth="1"/>
    <col min="109" max="109" width="9.42578125" style="49" hidden="1" customWidth="1"/>
    <col min="110" max="110" width="0" style="49" hidden="1" customWidth="1"/>
    <col min="111" max="111" width="6.42578125" style="49" hidden="1" customWidth="1"/>
    <col min="112" max="112" width="7.140625" style="49" hidden="1" customWidth="1"/>
    <col min="113" max="114" width="6.42578125" style="49" hidden="1" customWidth="1"/>
    <col min="115" max="115" width="0" style="49" hidden="1" customWidth="1"/>
    <col min="116" max="117" width="6.42578125" style="49" hidden="1" customWidth="1"/>
    <col min="118" max="118" width="7.140625" style="49" hidden="1" customWidth="1"/>
    <col min="119" max="120" width="6.42578125" style="49" hidden="1" customWidth="1"/>
    <col min="121" max="121" width="0" style="49" hidden="1" customWidth="1"/>
    <col min="122" max="122" width="6.42578125" style="49" hidden="1" customWidth="1"/>
    <col min="123" max="123" width="6.42578125" style="49" customWidth="1"/>
    <col min="124" max="124" width="0" style="49" hidden="1" customWidth="1"/>
    <col min="125" max="126" width="6.42578125" style="49" hidden="1" customWidth="1"/>
    <col min="127" max="127" width="0" style="49" hidden="1" customWidth="1"/>
    <col min="128" max="128" width="7.140625" style="49" customWidth="1"/>
    <col min="129" max="129" width="6.42578125" style="49" hidden="1" customWidth="1"/>
    <col min="130" max="130" width="7.140625" style="49" hidden="1" customWidth="1"/>
    <col min="131" max="132" width="6.42578125" style="49" hidden="1" customWidth="1"/>
    <col min="133" max="133" width="7.140625" style="49" hidden="1" customWidth="1"/>
    <col min="134" max="134" width="7.140625" style="49" customWidth="1"/>
    <col min="135" max="135" width="0" style="49" hidden="1" customWidth="1"/>
    <col min="136" max="136" width="6.42578125" style="49" hidden="1" customWidth="1"/>
    <col min="137" max="137" width="7.140625" style="49" customWidth="1"/>
    <col min="138" max="138" width="6.85546875" style="49" hidden="1" customWidth="1"/>
    <col min="139" max="139" width="9.42578125" style="49" hidden="1" customWidth="1"/>
    <col min="140" max="140" width="7.140625" style="49" customWidth="1"/>
    <col min="141" max="141" width="6.85546875" style="49" hidden="1" customWidth="1"/>
    <col min="142" max="142" width="9.42578125" style="49" hidden="1" customWidth="1"/>
    <col min="143" max="144" width="6.42578125" style="49" hidden="1" customWidth="1"/>
    <col min="145" max="145" width="9.42578125" style="49" hidden="1" customWidth="1"/>
    <col min="146" max="146" width="6.42578125" style="49" hidden="1" customWidth="1"/>
    <col min="147" max="147" width="7.42578125" style="49" hidden="1" customWidth="1"/>
    <col min="148" max="148" width="6.42578125" style="49" customWidth="1"/>
    <col min="149" max="150" width="6.42578125" style="49" hidden="1" customWidth="1"/>
    <col min="151" max="151" width="9.42578125" style="49" hidden="1" customWidth="1"/>
    <col min="152" max="152" width="6.42578125" style="49" hidden="1" customWidth="1"/>
    <col min="153" max="153" width="7.5703125" style="49" hidden="1" customWidth="1"/>
    <col min="154" max="155" width="9.42578125" style="49" hidden="1" customWidth="1"/>
    <col min="156" max="156" width="5" style="49" hidden="1" customWidth="1"/>
    <col min="157" max="162" width="0" style="49" hidden="1" customWidth="1"/>
    <col min="163" max="163" width="6.42578125" style="49" hidden="1" customWidth="1"/>
    <col min="164" max="164" width="5.85546875" style="49" hidden="1" customWidth="1"/>
    <col min="165" max="165" width="7" style="49" hidden="1" customWidth="1"/>
    <col min="166" max="166" width="7.42578125" style="49" hidden="1" customWidth="1"/>
    <col min="167" max="169" width="6.42578125" style="49" hidden="1" customWidth="1"/>
    <col min="170" max="173" width="6.42578125" style="49" customWidth="1"/>
    <col min="174" max="174" width="6.85546875" style="49" customWidth="1"/>
    <col min="175" max="175" width="6.42578125" style="49" customWidth="1"/>
    <col min="176" max="176" width="7.5703125" style="49" hidden="1" customWidth="1"/>
    <col min="177" max="179" width="6.42578125" style="49" hidden="1" customWidth="1"/>
    <col min="180" max="181" width="0" style="49" hidden="1" customWidth="1"/>
    <col min="182" max="182" width="6.42578125" style="49" hidden="1" customWidth="1"/>
    <col min="183" max="183" width="8.42578125" style="49" hidden="1" customWidth="1"/>
    <col min="184" max="184" width="0" style="49" hidden="1" customWidth="1"/>
    <col min="185" max="185" width="6.42578125" style="49" hidden="1" customWidth="1"/>
    <col min="186" max="186" width="8.42578125" style="49" hidden="1" customWidth="1"/>
    <col min="187" max="187" width="0" style="49" hidden="1" customWidth="1"/>
    <col min="188" max="188" width="6.42578125" style="49" hidden="1" customWidth="1"/>
    <col min="189" max="189" width="0" style="49" hidden="1" customWidth="1"/>
    <col min="190" max="190" width="9" style="49" hidden="1" customWidth="1"/>
    <col min="191" max="191" width="0" style="49" hidden="1" customWidth="1"/>
    <col min="192" max="192" width="11" style="49" hidden="1" customWidth="1"/>
    <col min="193" max="193" width="6.5703125" style="49" customWidth="1"/>
    <col min="194" max="194" width="6.42578125" style="49" customWidth="1"/>
    <col min="195" max="196" width="6.42578125" style="49" hidden="1" customWidth="1"/>
    <col min="197" max="197" width="6.42578125" style="49" customWidth="1"/>
    <col min="198" max="198" width="7" style="49" hidden="1" customWidth="1"/>
    <col min="199" max="199" width="8.85546875" style="49" hidden="1" customWidth="1"/>
    <col min="200" max="200" width="7.42578125" style="49" customWidth="1"/>
    <col min="201" max="201" width="7" style="49" hidden="1" customWidth="1"/>
    <col min="202" max="202" width="6.42578125" style="49" customWidth="1"/>
    <col min="203" max="203" width="0" style="49" hidden="1" customWidth="1"/>
    <col min="204" max="204" width="9" style="49" customWidth="1"/>
    <col min="205" max="205" width="8.85546875" style="49" hidden="1" customWidth="1"/>
    <col min="206" max="206" width="0" style="49" hidden="1" customWidth="1"/>
    <col min="207" max="207" width="8.5703125" style="49" customWidth="1"/>
    <col min="208" max="208" width="8.85546875" style="49" hidden="1" customWidth="1"/>
    <col min="209" max="209" width="0" style="49" hidden="1" customWidth="1"/>
    <col min="210" max="210" width="6.42578125" style="49" customWidth="1"/>
    <col min="211" max="211" width="8.85546875" style="49" hidden="1" customWidth="1"/>
    <col min="212" max="212" width="0" style="49" hidden="1" customWidth="1"/>
    <col min="213" max="213" width="7" style="49" customWidth="1"/>
    <col min="214" max="214" width="8.85546875" style="49" hidden="1" customWidth="1"/>
    <col min="215" max="215" width="0" style="49" hidden="1" customWidth="1"/>
    <col min="216" max="216" width="7" style="49" customWidth="1"/>
    <col min="217" max="217" width="0" style="49" hidden="1" customWidth="1"/>
    <col min="218" max="218" width="10.5703125" style="49" hidden="1" customWidth="1"/>
    <col min="219" max="219" width="7.5703125" style="49" customWidth="1"/>
    <col min="220" max="221" width="11.42578125" style="49" hidden="1" customWidth="1"/>
    <col min="222" max="222" width="7" style="49" customWidth="1"/>
    <col min="223" max="224" width="11.42578125" style="49" hidden="1" customWidth="1"/>
    <col min="225" max="225" width="7" style="49" customWidth="1"/>
    <col min="226" max="227" width="11.42578125" style="49" hidden="1" customWidth="1"/>
    <col min="228" max="228" width="7" style="49" customWidth="1"/>
    <col min="229" max="229" width="7" style="49" hidden="1" customWidth="1"/>
    <col min="230" max="230" width="6.42578125" style="49" customWidth="1"/>
    <col min="231" max="233" width="0" style="49" hidden="1" customWidth="1"/>
    <col min="234" max="234" width="7" style="49" hidden="1" customWidth="1"/>
    <col min="235" max="235" width="8.85546875" style="49" hidden="1" customWidth="1"/>
    <col min="236" max="236" width="0" style="49" hidden="1" customWidth="1"/>
    <col min="237" max="237" width="7" style="49" hidden="1" customWidth="1"/>
    <col min="238" max="238" width="8.85546875" style="49" hidden="1" customWidth="1"/>
    <col min="239" max="239" width="0" style="49" hidden="1" customWidth="1"/>
    <col min="240" max="240" width="7" style="49" hidden="1" customWidth="1"/>
    <col min="241" max="241" width="0" style="49" hidden="1" customWidth="1"/>
    <col min="242" max="242" width="10.5703125" style="49" hidden="1" customWidth="1"/>
    <col min="243" max="243" width="10.140625" style="49"/>
    <col min="244" max="244" width="41.42578125" style="49" customWidth="1"/>
    <col min="245" max="245" width="6.42578125" style="49" customWidth="1"/>
    <col min="246" max="246" width="14.5703125" style="49" customWidth="1"/>
    <col min="247" max="247" width="11.42578125" style="49" customWidth="1"/>
    <col min="248" max="248" width="13" style="49" customWidth="1"/>
    <col min="249" max="249" width="18.42578125" style="49" customWidth="1"/>
    <col min="250" max="259" width="9.42578125" style="49" customWidth="1"/>
    <col min="260" max="260" width="8.85546875" style="49" customWidth="1"/>
    <col min="261" max="261" width="9.42578125" style="49" customWidth="1"/>
    <col min="262" max="262" width="10.140625" style="49" customWidth="1"/>
    <col min="263" max="263" width="6.42578125" style="49" customWidth="1"/>
    <col min="264" max="264" width="6.85546875" style="49" customWidth="1"/>
    <col min="265" max="266" width="4.42578125" style="49" customWidth="1"/>
    <col min="267" max="267" width="6.42578125" style="49" customWidth="1"/>
    <col min="268" max="268" width="7.5703125" style="49" customWidth="1"/>
    <col min="269" max="269" width="14.5703125" style="49" customWidth="1"/>
    <col min="270" max="271" width="11.42578125" style="49" customWidth="1"/>
    <col min="272" max="272" width="56.85546875" style="49" customWidth="1"/>
    <col min="273" max="273" width="9.140625" style="49" bestFit="1" customWidth="1"/>
    <col min="274" max="274" width="24.5703125" style="49" customWidth="1"/>
    <col min="275" max="275" width="22.85546875" style="49" customWidth="1"/>
    <col min="276" max="278" width="9.140625" style="49" bestFit="1" customWidth="1"/>
    <col min="279" max="280" width="12.140625" style="49" customWidth="1"/>
    <col min="281" max="281" width="14.5703125" style="49" customWidth="1"/>
    <col min="282" max="282" width="5" style="49" customWidth="1"/>
    <col min="283" max="284" width="0" style="49" hidden="1" customWidth="1"/>
    <col min="285" max="285" width="5" style="49" customWidth="1"/>
    <col min="286" max="287" width="0" style="49" hidden="1" customWidth="1"/>
    <col min="288" max="288" width="5" style="49" customWidth="1"/>
    <col min="289" max="290" width="0" style="49" hidden="1" customWidth="1"/>
    <col min="291" max="291" width="5" style="49" customWidth="1"/>
    <col min="292" max="293" width="0" style="49" hidden="1" customWidth="1"/>
    <col min="294" max="294" width="5" style="49" customWidth="1"/>
    <col min="295" max="296" width="0" style="49" hidden="1" customWidth="1"/>
    <col min="297" max="297" width="5" style="49" customWidth="1"/>
    <col min="298" max="299" width="0" style="49" hidden="1" customWidth="1"/>
    <col min="300" max="300" width="6.42578125" style="49" customWidth="1"/>
    <col min="301" max="308" width="0" style="49" hidden="1" customWidth="1"/>
    <col min="309" max="309" width="6.85546875" style="49" customWidth="1"/>
    <col min="310" max="311" width="0" style="49" hidden="1" customWidth="1"/>
    <col min="312" max="312" width="6.42578125" style="49" customWidth="1"/>
    <col min="313" max="314" width="0" style="49" hidden="1" customWidth="1"/>
    <col min="315" max="315" width="5.42578125" style="49" customWidth="1"/>
    <col min="316" max="317" width="0" style="49" hidden="1" customWidth="1"/>
    <col min="318" max="318" width="4.85546875" style="49" customWidth="1"/>
    <col min="319" max="326" width="0" style="49" hidden="1" customWidth="1"/>
    <col min="327" max="327" width="5.42578125" style="49" customWidth="1"/>
    <col min="328" max="332" width="0" style="49" hidden="1" customWidth="1"/>
    <col min="333" max="333" width="5.85546875" style="49" customWidth="1"/>
    <col min="334" max="335" width="0" style="49" hidden="1" customWidth="1"/>
    <col min="336" max="336" width="5.42578125" style="49" customWidth="1"/>
    <col min="337" max="338" width="0" style="49" hidden="1" customWidth="1"/>
    <col min="339" max="339" width="5.42578125" style="49" customWidth="1"/>
    <col min="340" max="341" width="0" style="49" hidden="1" customWidth="1"/>
    <col min="342" max="342" width="6" style="49" customWidth="1"/>
    <col min="343" max="347" width="0" style="49" hidden="1" customWidth="1"/>
    <col min="348" max="348" width="5" style="49" customWidth="1"/>
    <col min="349" max="350" width="0" style="49" hidden="1" customWidth="1"/>
    <col min="351" max="351" width="7.42578125" style="49" customWidth="1"/>
    <col min="352" max="356" width="0" style="49" hidden="1" customWidth="1"/>
    <col min="357" max="357" width="5" style="49" customWidth="1"/>
    <col min="358" max="358" width="0" style="49" hidden="1" customWidth="1"/>
    <col min="359" max="359" width="5" style="49" customWidth="1"/>
    <col min="360" max="360" width="9.42578125" style="49" customWidth="1"/>
    <col min="361" max="361" width="0" style="49" hidden="1" customWidth="1"/>
    <col min="362" max="362" width="5" style="49" customWidth="1"/>
    <col min="363" max="378" width="0" style="49" hidden="1" customWidth="1"/>
    <col min="379" max="379" width="6.42578125" style="49" customWidth="1"/>
    <col min="380" max="383" width="0" style="49" hidden="1" customWidth="1"/>
    <col min="384" max="384" width="7.140625" style="49" customWidth="1"/>
    <col min="385" max="389" width="0" style="49" hidden="1" customWidth="1"/>
    <col min="390" max="390" width="7.140625" style="49" customWidth="1"/>
    <col min="391" max="392" width="0" style="49" hidden="1" customWidth="1"/>
    <col min="393" max="393" width="7.140625" style="49" customWidth="1"/>
    <col min="394" max="395" width="0" style="49" hidden="1" customWidth="1"/>
    <col min="396" max="396" width="7.140625" style="49" customWidth="1"/>
    <col min="397" max="403" width="0" style="49" hidden="1" customWidth="1"/>
    <col min="404" max="404" width="6.42578125" style="49" customWidth="1"/>
    <col min="405" max="425" width="0" style="49" hidden="1" customWidth="1"/>
    <col min="426" max="429" width="6.42578125" style="49" customWidth="1"/>
    <col min="430" max="430" width="6.85546875" style="49" customWidth="1"/>
    <col min="431" max="431" width="6.42578125" style="49" customWidth="1"/>
    <col min="432" max="448" width="0" style="49" hidden="1" customWidth="1"/>
    <col min="449" max="449" width="6.5703125" style="49" customWidth="1"/>
    <col min="450" max="450" width="6.42578125" style="49" customWidth="1"/>
    <col min="451" max="452" width="0" style="49" hidden="1" customWidth="1"/>
    <col min="453" max="453" width="6.42578125" style="49" customWidth="1"/>
    <col min="454" max="455" width="0" style="49" hidden="1" customWidth="1"/>
    <col min="456" max="456" width="7.42578125" style="49" customWidth="1"/>
    <col min="457" max="457" width="0" style="49" hidden="1" customWidth="1"/>
    <col min="458" max="458" width="6.42578125" style="49" customWidth="1"/>
    <col min="459" max="459" width="0" style="49" hidden="1" customWidth="1"/>
    <col min="460" max="460" width="9" style="49" customWidth="1"/>
    <col min="461" max="462" width="0" style="49" hidden="1" customWidth="1"/>
    <col min="463" max="463" width="8.5703125" style="49" customWidth="1"/>
    <col min="464" max="465" width="0" style="49" hidden="1" customWidth="1"/>
    <col min="466" max="466" width="6.42578125" style="49" customWidth="1"/>
    <col min="467" max="468" width="0" style="49" hidden="1" customWidth="1"/>
    <col min="469" max="469" width="7" style="49" customWidth="1"/>
    <col min="470" max="471" width="0" style="49" hidden="1" customWidth="1"/>
    <col min="472" max="472" width="7" style="49" customWidth="1"/>
    <col min="473" max="474" width="0" style="49" hidden="1" customWidth="1"/>
    <col min="475" max="475" width="7.5703125" style="49" customWidth="1"/>
    <col min="476" max="477" width="0" style="49" hidden="1" customWidth="1"/>
    <col min="478" max="478" width="7" style="49" customWidth="1"/>
    <col min="479" max="480" width="0" style="49" hidden="1" customWidth="1"/>
    <col min="481" max="481" width="7" style="49" customWidth="1"/>
    <col min="482" max="483" width="0" style="49" hidden="1" customWidth="1"/>
    <col min="484" max="484" width="7" style="49" customWidth="1"/>
    <col min="485" max="485" width="0" style="49" hidden="1" customWidth="1"/>
    <col min="486" max="486" width="6.42578125" style="49" customWidth="1"/>
    <col min="487" max="498" width="0" style="49" hidden="1" customWidth="1"/>
    <col min="499" max="499" width="10.140625" style="49"/>
    <col min="500" max="500" width="41.42578125" style="49" customWidth="1"/>
    <col min="501" max="501" width="6.42578125" style="49" customWidth="1"/>
    <col min="502" max="502" width="14.5703125" style="49" customWidth="1"/>
    <col min="503" max="503" width="11.42578125" style="49" customWidth="1"/>
    <col min="504" max="504" width="13" style="49" customWidth="1"/>
    <col min="505" max="505" width="18.42578125" style="49" customWidth="1"/>
    <col min="506" max="515" width="9.42578125" style="49" customWidth="1"/>
    <col min="516" max="516" width="8.85546875" style="49" customWidth="1"/>
    <col min="517" max="517" width="9.42578125" style="49" customWidth="1"/>
    <col min="518" max="518" width="10.140625" style="49" customWidth="1"/>
    <col min="519" max="519" width="6.42578125" style="49" customWidth="1"/>
    <col min="520" max="520" width="6.85546875" style="49" customWidth="1"/>
    <col min="521" max="522" width="4.42578125" style="49" customWidth="1"/>
    <col min="523" max="523" width="6.42578125" style="49" customWidth="1"/>
    <col min="524" max="524" width="7.5703125" style="49" customWidth="1"/>
    <col min="525" max="525" width="14.5703125" style="49" customWidth="1"/>
    <col min="526" max="527" width="11.42578125" style="49" customWidth="1"/>
    <col min="528" max="528" width="56.85546875" style="49" customWidth="1"/>
    <col min="529" max="529" width="9.140625" style="49" bestFit="1" customWidth="1"/>
    <col min="530" max="530" width="24.5703125" style="49" customWidth="1"/>
    <col min="531" max="531" width="22.85546875" style="49" customWidth="1"/>
    <col min="532" max="534" width="9.140625" style="49" bestFit="1" customWidth="1"/>
    <col min="535" max="536" width="12.140625" style="49" customWidth="1"/>
    <col min="537" max="537" width="14.5703125" style="49" customWidth="1"/>
    <col min="538" max="538" width="5" style="49" customWidth="1"/>
    <col min="539" max="540" width="0" style="49" hidden="1" customWidth="1"/>
    <col min="541" max="541" width="5" style="49" customWidth="1"/>
    <col min="542" max="543" width="0" style="49" hidden="1" customWidth="1"/>
    <col min="544" max="544" width="5" style="49" customWidth="1"/>
    <col min="545" max="546" width="0" style="49" hidden="1" customWidth="1"/>
    <col min="547" max="547" width="5" style="49" customWidth="1"/>
    <col min="548" max="549" width="0" style="49" hidden="1" customWidth="1"/>
    <col min="550" max="550" width="5" style="49" customWidth="1"/>
    <col min="551" max="552" width="0" style="49" hidden="1" customWidth="1"/>
    <col min="553" max="553" width="5" style="49" customWidth="1"/>
    <col min="554" max="555" width="0" style="49" hidden="1" customWidth="1"/>
    <col min="556" max="556" width="6.42578125" style="49" customWidth="1"/>
    <col min="557" max="564" width="0" style="49" hidden="1" customWidth="1"/>
    <col min="565" max="565" width="6.85546875" style="49" customWidth="1"/>
    <col min="566" max="567" width="0" style="49" hidden="1" customWidth="1"/>
    <col min="568" max="568" width="6.42578125" style="49" customWidth="1"/>
    <col min="569" max="570" width="0" style="49" hidden="1" customWidth="1"/>
    <col min="571" max="571" width="5.42578125" style="49" customWidth="1"/>
    <col min="572" max="573" width="0" style="49" hidden="1" customWidth="1"/>
    <col min="574" max="574" width="4.85546875" style="49" customWidth="1"/>
    <col min="575" max="582" width="0" style="49" hidden="1" customWidth="1"/>
    <col min="583" max="583" width="5.42578125" style="49" customWidth="1"/>
    <col min="584" max="588" width="0" style="49" hidden="1" customWidth="1"/>
    <col min="589" max="589" width="5.85546875" style="49" customWidth="1"/>
    <col min="590" max="591" width="0" style="49" hidden="1" customWidth="1"/>
    <col min="592" max="592" width="5.42578125" style="49" customWidth="1"/>
    <col min="593" max="594" width="0" style="49" hidden="1" customWidth="1"/>
    <col min="595" max="595" width="5.42578125" style="49" customWidth="1"/>
    <col min="596" max="597" width="0" style="49" hidden="1" customWidth="1"/>
    <col min="598" max="598" width="6" style="49" customWidth="1"/>
    <col min="599" max="603" width="0" style="49" hidden="1" customWidth="1"/>
    <col min="604" max="604" width="5" style="49" customWidth="1"/>
    <col min="605" max="606" width="0" style="49" hidden="1" customWidth="1"/>
    <col min="607" max="607" width="7.42578125" style="49" customWidth="1"/>
    <col min="608" max="612" width="0" style="49" hidden="1" customWidth="1"/>
    <col min="613" max="613" width="5" style="49" customWidth="1"/>
    <col min="614" max="614" width="0" style="49" hidden="1" customWidth="1"/>
    <col min="615" max="615" width="5" style="49" customWidth="1"/>
    <col min="616" max="616" width="9.42578125" style="49" customWidth="1"/>
    <col min="617" max="617" width="0" style="49" hidden="1" customWidth="1"/>
    <col min="618" max="618" width="5" style="49" customWidth="1"/>
    <col min="619" max="634" width="0" style="49" hidden="1" customWidth="1"/>
    <col min="635" max="635" width="6.42578125" style="49" customWidth="1"/>
    <col min="636" max="639" width="0" style="49" hidden="1" customWidth="1"/>
    <col min="640" max="640" width="7.140625" style="49" customWidth="1"/>
    <col min="641" max="645" width="0" style="49" hidden="1" customWidth="1"/>
    <col min="646" max="646" width="7.140625" style="49" customWidth="1"/>
    <col min="647" max="648" width="0" style="49" hidden="1" customWidth="1"/>
    <col min="649" max="649" width="7.140625" style="49" customWidth="1"/>
    <col min="650" max="651" width="0" style="49" hidden="1" customWidth="1"/>
    <col min="652" max="652" width="7.140625" style="49" customWidth="1"/>
    <col min="653" max="659" width="0" style="49" hidden="1" customWidth="1"/>
    <col min="660" max="660" width="6.42578125" style="49" customWidth="1"/>
    <col min="661" max="681" width="0" style="49" hidden="1" customWidth="1"/>
    <col min="682" max="685" width="6.42578125" style="49" customWidth="1"/>
    <col min="686" max="686" width="6.85546875" style="49" customWidth="1"/>
    <col min="687" max="687" width="6.42578125" style="49" customWidth="1"/>
    <col min="688" max="704" width="0" style="49" hidden="1" customWidth="1"/>
    <col min="705" max="705" width="6.5703125" style="49" customWidth="1"/>
    <col min="706" max="706" width="6.42578125" style="49" customWidth="1"/>
    <col min="707" max="708" width="0" style="49" hidden="1" customWidth="1"/>
    <col min="709" max="709" width="6.42578125" style="49" customWidth="1"/>
    <col min="710" max="711" width="0" style="49" hidden="1" customWidth="1"/>
    <col min="712" max="712" width="7.42578125" style="49" customWidth="1"/>
    <col min="713" max="713" width="0" style="49" hidden="1" customWidth="1"/>
    <col min="714" max="714" width="6.42578125" style="49" customWidth="1"/>
    <col min="715" max="715" width="0" style="49" hidden="1" customWidth="1"/>
    <col min="716" max="716" width="9" style="49" customWidth="1"/>
    <col min="717" max="718" width="0" style="49" hidden="1" customWidth="1"/>
    <col min="719" max="719" width="8.5703125" style="49" customWidth="1"/>
    <col min="720" max="721" width="0" style="49" hidden="1" customWidth="1"/>
    <col min="722" max="722" width="6.42578125" style="49" customWidth="1"/>
    <col min="723" max="724" width="0" style="49" hidden="1" customWidth="1"/>
    <col min="725" max="725" width="7" style="49" customWidth="1"/>
    <col min="726" max="727" width="0" style="49" hidden="1" customWidth="1"/>
    <col min="728" max="728" width="7" style="49" customWidth="1"/>
    <col min="729" max="730" width="0" style="49" hidden="1" customWidth="1"/>
    <col min="731" max="731" width="7.5703125" style="49" customWidth="1"/>
    <col min="732" max="733" width="0" style="49" hidden="1" customWidth="1"/>
    <col min="734" max="734" width="7" style="49" customWidth="1"/>
    <col min="735" max="736" width="0" style="49" hidden="1" customWidth="1"/>
    <col min="737" max="737" width="7" style="49" customWidth="1"/>
    <col min="738" max="739" width="0" style="49" hidden="1" customWidth="1"/>
    <col min="740" max="740" width="7" style="49" customWidth="1"/>
    <col min="741" max="741" width="0" style="49" hidden="1" customWidth="1"/>
    <col min="742" max="742" width="6.42578125" style="49" customWidth="1"/>
    <col min="743" max="754" width="0" style="49" hidden="1" customWidth="1"/>
    <col min="755" max="755" width="10.140625" style="49"/>
    <col min="756" max="756" width="41.42578125" style="49" customWidth="1"/>
    <col min="757" max="757" width="6.42578125" style="49" customWidth="1"/>
    <col min="758" max="758" width="14.5703125" style="49" customWidth="1"/>
    <col min="759" max="759" width="11.42578125" style="49" customWidth="1"/>
    <col min="760" max="760" width="13" style="49" customWidth="1"/>
    <col min="761" max="761" width="18.42578125" style="49" customWidth="1"/>
    <col min="762" max="771" width="9.42578125" style="49" customWidth="1"/>
    <col min="772" max="772" width="8.85546875" style="49" customWidth="1"/>
    <col min="773" max="773" width="9.42578125" style="49" customWidth="1"/>
    <col min="774" max="774" width="10.140625" style="49" customWidth="1"/>
    <col min="775" max="775" width="6.42578125" style="49" customWidth="1"/>
    <col min="776" max="776" width="6.85546875" style="49" customWidth="1"/>
    <col min="777" max="778" width="4.42578125" style="49" customWidth="1"/>
    <col min="779" max="779" width="6.42578125" style="49" customWidth="1"/>
    <col min="780" max="780" width="7.5703125" style="49" customWidth="1"/>
    <col min="781" max="781" width="14.5703125" style="49" customWidth="1"/>
    <col min="782" max="783" width="11.42578125" style="49" customWidth="1"/>
    <col min="784" max="784" width="56.85546875" style="49" customWidth="1"/>
    <col min="785" max="785" width="9.140625" style="49" bestFit="1" customWidth="1"/>
    <col min="786" max="786" width="24.5703125" style="49" customWidth="1"/>
    <col min="787" max="787" width="22.85546875" style="49" customWidth="1"/>
    <col min="788" max="790" width="9.140625" style="49" bestFit="1" customWidth="1"/>
    <col min="791" max="792" width="12.140625" style="49" customWidth="1"/>
    <col min="793" max="793" width="14.5703125" style="49" customWidth="1"/>
    <col min="794" max="794" width="5" style="49" customWidth="1"/>
    <col min="795" max="796" width="0" style="49" hidden="1" customWidth="1"/>
    <col min="797" max="797" width="5" style="49" customWidth="1"/>
    <col min="798" max="799" width="0" style="49" hidden="1" customWidth="1"/>
    <col min="800" max="800" width="5" style="49" customWidth="1"/>
    <col min="801" max="802" width="0" style="49" hidden="1" customWidth="1"/>
    <col min="803" max="803" width="5" style="49" customWidth="1"/>
    <col min="804" max="805" width="0" style="49" hidden="1" customWidth="1"/>
    <col min="806" max="806" width="5" style="49" customWidth="1"/>
    <col min="807" max="808" width="0" style="49" hidden="1" customWidth="1"/>
    <col min="809" max="809" width="5" style="49" customWidth="1"/>
    <col min="810" max="811" width="0" style="49" hidden="1" customWidth="1"/>
    <col min="812" max="812" width="6.42578125" style="49" customWidth="1"/>
    <col min="813" max="820" width="0" style="49" hidden="1" customWidth="1"/>
    <col min="821" max="821" width="6.85546875" style="49" customWidth="1"/>
    <col min="822" max="823" width="0" style="49" hidden="1" customWidth="1"/>
    <col min="824" max="824" width="6.42578125" style="49" customWidth="1"/>
    <col min="825" max="826" width="0" style="49" hidden="1" customWidth="1"/>
    <col min="827" max="827" width="5.42578125" style="49" customWidth="1"/>
    <col min="828" max="829" width="0" style="49" hidden="1" customWidth="1"/>
    <col min="830" max="830" width="4.85546875" style="49" customWidth="1"/>
    <col min="831" max="838" width="0" style="49" hidden="1" customWidth="1"/>
    <col min="839" max="839" width="5.42578125" style="49" customWidth="1"/>
    <col min="840" max="844" width="0" style="49" hidden="1" customWidth="1"/>
    <col min="845" max="845" width="5.85546875" style="49" customWidth="1"/>
    <col min="846" max="847" width="0" style="49" hidden="1" customWidth="1"/>
    <col min="848" max="848" width="5.42578125" style="49" customWidth="1"/>
    <col min="849" max="850" width="0" style="49" hidden="1" customWidth="1"/>
    <col min="851" max="851" width="5.42578125" style="49" customWidth="1"/>
    <col min="852" max="853" width="0" style="49" hidden="1" customWidth="1"/>
    <col min="854" max="854" width="6" style="49" customWidth="1"/>
    <col min="855" max="859" width="0" style="49" hidden="1" customWidth="1"/>
    <col min="860" max="860" width="5" style="49" customWidth="1"/>
    <col min="861" max="862" width="0" style="49" hidden="1" customWidth="1"/>
    <col min="863" max="863" width="7.42578125" style="49" customWidth="1"/>
    <col min="864" max="868" width="0" style="49" hidden="1" customWidth="1"/>
    <col min="869" max="869" width="5" style="49" customWidth="1"/>
    <col min="870" max="870" width="0" style="49" hidden="1" customWidth="1"/>
    <col min="871" max="871" width="5" style="49" customWidth="1"/>
    <col min="872" max="872" width="9.42578125" style="49" customWidth="1"/>
    <col min="873" max="873" width="0" style="49" hidden="1" customWidth="1"/>
    <col min="874" max="874" width="5" style="49" customWidth="1"/>
    <col min="875" max="890" width="0" style="49" hidden="1" customWidth="1"/>
    <col min="891" max="891" width="6.42578125" style="49" customWidth="1"/>
    <col min="892" max="895" width="0" style="49" hidden="1" customWidth="1"/>
    <col min="896" max="896" width="7.140625" style="49" customWidth="1"/>
    <col min="897" max="901" width="0" style="49" hidden="1" customWidth="1"/>
    <col min="902" max="902" width="7.140625" style="49" customWidth="1"/>
    <col min="903" max="904" width="0" style="49" hidden="1" customWidth="1"/>
    <col min="905" max="905" width="7.140625" style="49" customWidth="1"/>
    <col min="906" max="907" width="0" style="49" hidden="1" customWidth="1"/>
    <col min="908" max="908" width="7.140625" style="49" customWidth="1"/>
    <col min="909" max="915" width="0" style="49" hidden="1" customWidth="1"/>
    <col min="916" max="916" width="6.42578125" style="49" customWidth="1"/>
    <col min="917" max="937" width="0" style="49" hidden="1" customWidth="1"/>
    <col min="938" max="941" width="6.42578125" style="49" customWidth="1"/>
    <col min="942" max="942" width="6.85546875" style="49" customWidth="1"/>
    <col min="943" max="943" width="6.42578125" style="49" customWidth="1"/>
    <col min="944" max="960" width="0" style="49" hidden="1" customWidth="1"/>
    <col min="961" max="961" width="6.5703125" style="49" customWidth="1"/>
    <col min="962" max="962" width="6.42578125" style="49" customWidth="1"/>
    <col min="963" max="964" width="0" style="49" hidden="1" customWidth="1"/>
    <col min="965" max="965" width="6.42578125" style="49" customWidth="1"/>
    <col min="966" max="967" width="0" style="49" hidden="1" customWidth="1"/>
    <col min="968" max="968" width="7.42578125" style="49" customWidth="1"/>
    <col min="969" max="969" width="0" style="49" hidden="1" customWidth="1"/>
    <col min="970" max="970" width="6.42578125" style="49" customWidth="1"/>
    <col min="971" max="971" width="0" style="49" hidden="1" customWidth="1"/>
    <col min="972" max="972" width="9" style="49" customWidth="1"/>
    <col min="973" max="974" width="0" style="49" hidden="1" customWidth="1"/>
    <col min="975" max="975" width="8.5703125" style="49" customWidth="1"/>
    <col min="976" max="977" width="0" style="49" hidden="1" customWidth="1"/>
    <col min="978" max="978" width="6.42578125" style="49" customWidth="1"/>
    <col min="979" max="980" width="0" style="49" hidden="1" customWidth="1"/>
    <col min="981" max="981" width="7" style="49" customWidth="1"/>
    <col min="982" max="983" width="0" style="49" hidden="1" customWidth="1"/>
    <col min="984" max="984" width="7" style="49" customWidth="1"/>
    <col min="985" max="986" width="0" style="49" hidden="1" customWidth="1"/>
    <col min="987" max="987" width="7.5703125" style="49" customWidth="1"/>
    <col min="988" max="989" width="0" style="49" hidden="1" customWidth="1"/>
    <col min="990" max="990" width="7" style="49" customWidth="1"/>
    <col min="991" max="992" width="0" style="49" hidden="1" customWidth="1"/>
    <col min="993" max="993" width="7" style="49" customWidth="1"/>
    <col min="994" max="995" width="0" style="49" hidden="1" customWidth="1"/>
    <col min="996" max="996" width="7" style="49" customWidth="1"/>
    <col min="997" max="997" width="0" style="49" hidden="1" customWidth="1"/>
    <col min="998" max="998" width="6.42578125" style="49" customWidth="1"/>
    <col min="999" max="1010" width="0" style="49" hidden="1" customWidth="1"/>
    <col min="1011" max="1011" width="10.140625" style="49"/>
    <col min="1012" max="1012" width="41.42578125" style="49" customWidth="1"/>
    <col min="1013" max="1013" width="6.42578125" style="49" customWidth="1"/>
    <col min="1014" max="1014" width="14.5703125" style="49" customWidth="1"/>
    <col min="1015" max="1015" width="11.42578125" style="49" customWidth="1"/>
    <col min="1016" max="1016" width="13" style="49" customWidth="1"/>
    <col min="1017" max="1017" width="18.42578125" style="49" customWidth="1"/>
    <col min="1018" max="1027" width="9.42578125" style="49" customWidth="1"/>
    <col min="1028" max="1028" width="8.85546875" style="49" customWidth="1"/>
    <col min="1029" max="1029" width="9.42578125" style="49" customWidth="1"/>
    <col min="1030" max="1030" width="10.140625" style="49" customWidth="1"/>
    <col min="1031" max="1031" width="6.42578125" style="49" customWidth="1"/>
    <col min="1032" max="1032" width="6.85546875" style="49" customWidth="1"/>
    <col min="1033" max="1034" width="4.42578125" style="49" customWidth="1"/>
    <col min="1035" max="1035" width="6.42578125" style="49" customWidth="1"/>
    <col min="1036" max="1036" width="7.5703125" style="49" customWidth="1"/>
    <col min="1037" max="1037" width="14.5703125" style="49" customWidth="1"/>
    <col min="1038" max="1039" width="11.42578125" style="49" customWidth="1"/>
    <col min="1040" max="1040" width="56.85546875" style="49" customWidth="1"/>
    <col min="1041" max="1041" width="9.140625" style="49" bestFit="1" customWidth="1"/>
    <col min="1042" max="1042" width="24.5703125" style="49" customWidth="1"/>
    <col min="1043" max="1043" width="22.85546875" style="49" customWidth="1"/>
    <col min="1044" max="1046" width="9.140625" style="49" bestFit="1" customWidth="1"/>
    <col min="1047" max="1048" width="12.140625" style="49" customWidth="1"/>
    <col min="1049" max="1049" width="14.5703125" style="49" customWidth="1"/>
    <col min="1050" max="1050" width="5" style="49" customWidth="1"/>
    <col min="1051" max="1052" width="0" style="49" hidden="1" customWidth="1"/>
    <col min="1053" max="1053" width="5" style="49" customWidth="1"/>
    <col min="1054" max="1055" width="0" style="49" hidden="1" customWidth="1"/>
    <col min="1056" max="1056" width="5" style="49" customWidth="1"/>
    <col min="1057" max="1058" width="0" style="49" hidden="1" customWidth="1"/>
    <col min="1059" max="1059" width="5" style="49" customWidth="1"/>
    <col min="1060" max="1061" width="0" style="49" hidden="1" customWidth="1"/>
    <col min="1062" max="1062" width="5" style="49" customWidth="1"/>
    <col min="1063" max="1064" width="0" style="49" hidden="1" customWidth="1"/>
    <col min="1065" max="1065" width="5" style="49" customWidth="1"/>
    <col min="1066" max="1067" width="0" style="49" hidden="1" customWidth="1"/>
    <col min="1068" max="1068" width="6.42578125" style="49" customWidth="1"/>
    <col min="1069" max="1076" width="0" style="49" hidden="1" customWidth="1"/>
    <col min="1077" max="1077" width="6.85546875" style="49" customWidth="1"/>
    <col min="1078" max="1079" width="0" style="49" hidden="1" customWidth="1"/>
    <col min="1080" max="1080" width="6.42578125" style="49" customWidth="1"/>
    <col min="1081" max="1082" width="0" style="49" hidden="1" customWidth="1"/>
    <col min="1083" max="1083" width="5.42578125" style="49" customWidth="1"/>
    <col min="1084" max="1085" width="0" style="49" hidden="1" customWidth="1"/>
    <col min="1086" max="1086" width="4.85546875" style="49" customWidth="1"/>
    <col min="1087" max="1094" width="0" style="49" hidden="1" customWidth="1"/>
    <col min="1095" max="1095" width="5.42578125" style="49" customWidth="1"/>
    <col min="1096" max="1100" width="0" style="49" hidden="1" customWidth="1"/>
    <col min="1101" max="1101" width="5.85546875" style="49" customWidth="1"/>
    <col min="1102" max="1103" width="0" style="49" hidden="1" customWidth="1"/>
    <col min="1104" max="1104" width="5.42578125" style="49" customWidth="1"/>
    <col min="1105" max="1106" width="0" style="49" hidden="1" customWidth="1"/>
    <col min="1107" max="1107" width="5.42578125" style="49" customWidth="1"/>
    <col min="1108" max="1109" width="0" style="49" hidden="1" customWidth="1"/>
    <col min="1110" max="1110" width="6" style="49" customWidth="1"/>
    <col min="1111" max="1115" width="0" style="49" hidden="1" customWidth="1"/>
    <col min="1116" max="1116" width="5" style="49" customWidth="1"/>
    <col min="1117" max="1118" width="0" style="49" hidden="1" customWidth="1"/>
    <col min="1119" max="1119" width="7.42578125" style="49" customWidth="1"/>
    <col min="1120" max="1124" width="0" style="49" hidden="1" customWidth="1"/>
    <col min="1125" max="1125" width="5" style="49" customWidth="1"/>
    <col min="1126" max="1126" width="0" style="49" hidden="1" customWidth="1"/>
    <col min="1127" max="1127" width="5" style="49" customWidth="1"/>
    <col min="1128" max="1128" width="9.42578125" style="49" customWidth="1"/>
    <col min="1129" max="1129" width="0" style="49" hidden="1" customWidth="1"/>
    <col min="1130" max="1130" width="5" style="49" customWidth="1"/>
    <col min="1131" max="1146" width="0" style="49" hidden="1" customWidth="1"/>
    <col min="1147" max="1147" width="6.42578125" style="49" customWidth="1"/>
    <col min="1148" max="1151" width="0" style="49" hidden="1" customWidth="1"/>
    <col min="1152" max="1152" width="7.140625" style="49" customWidth="1"/>
    <col min="1153" max="1157" width="0" style="49" hidden="1" customWidth="1"/>
    <col min="1158" max="1158" width="7.140625" style="49" customWidth="1"/>
    <col min="1159" max="1160" width="0" style="49" hidden="1" customWidth="1"/>
    <col min="1161" max="1161" width="7.140625" style="49" customWidth="1"/>
    <col min="1162" max="1163" width="0" style="49" hidden="1" customWidth="1"/>
    <col min="1164" max="1164" width="7.140625" style="49" customWidth="1"/>
    <col min="1165" max="1171" width="0" style="49" hidden="1" customWidth="1"/>
    <col min="1172" max="1172" width="6.42578125" style="49" customWidth="1"/>
    <col min="1173" max="1193" width="0" style="49" hidden="1" customWidth="1"/>
    <col min="1194" max="1197" width="6.42578125" style="49" customWidth="1"/>
    <col min="1198" max="1198" width="6.85546875" style="49" customWidth="1"/>
    <col min="1199" max="1199" width="6.42578125" style="49" customWidth="1"/>
    <col min="1200" max="1216" width="0" style="49" hidden="1" customWidth="1"/>
    <col min="1217" max="1217" width="6.5703125" style="49" customWidth="1"/>
    <col min="1218" max="1218" width="6.42578125" style="49" customWidth="1"/>
    <col min="1219" max="1220" width="0" style="49" hidden="1" customWidth="1"/>
    <col min="1221" max="1221" width="6.42578125" style="49" customWidth="1"/>
    <col min="1222" max="1223" width="0" style="49" hidden="1" customWidth="1"/>
    <col min="1224" max="1224" width="7.42578125" style="49" customWidth="1"/>
    <col min="1225" max="1225" width="0" style="49" hidden="1" customWidth="1"/>
    <col min="1226" max="1226" width="6.42578125" style="49" customWidth="1"/>
    <col min="1227" max="1227" width="0" style="49" hidden="1" customWidth="1"/>
    <col min="1228" max="1228" width="9" style="49" customWidth="1"/>
    <col min="1229" max="1230" width="0" style="49" hidden="1" customWidth="1"/>
    <col min="1231" max="1231" width="8.5703125" style="49" customWidth="1"/>
    <col min="1232" max="1233" width="0" style="49" hidden="1" customWidth="1"/>
    <col min="1234" max="1234" width="6.42578125" style="49" customWidth="1"/>
    <col min="1235" max="1236" width="0" style="49" hidden="1" customWidth="1"/>
    <col min="1237" max="1237" width="7" style="49" customWidth="1"/>
    <col min="1238" max="1239" width="0" style="49" hidden="1" customWidth="1"/>
    <col min="1240" max="1240" width="7" style="49" customWidth="1"/>
    <col min="1241" max="1242" width="0" style="49" hidden="1" customWidth="1"/>
    <col min="1243" max="1243" width="7.5703125" style="49" customWidth="1"/>
    <col min="1244" max="1245" width="0" style="49" hidden="1" customWidth="1"/>
    <col min="1246" max="1246" width="7" style="49" customWidth="1"/>
    <col min="1247" max="1248" width="0" style="49" hidden="1" customWidth="1"/>
    <col min="1249" max="1249" width="7" style="49" customWidth="1"/>
    <col min="1250" max="1251" width="0" style="49" hidden="1" customWidth="1"/>
    <col min="1252" max="1252" width="7" style="49" customWidth="1"/>
    <col min="1253" max="1253" width="0" style="49" hidden="1" customWidth="1"/>
    <col min="1254" max="1254" width="6.42578125" style="49" customWidth="1"/>
    <col min="1255" max="1266" width="0" style="49" hidden="1" customWidth="1"/>
    <col min="1267" max="1267" width="10.140625" style="49"/>
    <col min="1268" max="1268" width="41.42578125" style="49" customWidth="1"/>
    <col min="1269" max="1269" width="6.42578125" style="49" customWidth="1"/>
    <col min="1270" max="1270" width="14.5703125" style="49" customWidth="1"/>
    <col min="1271" max="1271" width="11.42578125" style="49" customWidth="1"/>
    <col min="1272" max="1272" width="13" style="49" customWidth="1"/>
    <col min="1273" max="1273" width="18.42578125" style="49" customWidth="1"/>
    <col min="1274" max="1283" width="9.42578125" style="49" customWidth="1"/>
    <col min="1284" max="1284" width="8.85546875" style="49" customWidth="1"/>
    <col min="1285" max="1285" width="9.42578125" style="49" customWidth="1"/>
    <col min="1286" max="1286" width="10.140625" style="49" customWidth="1"/>
    <col min="1287" max="1287" width="6.42578125" style="49" customWidth="1"/>
    <col min="1288" max="1288" width="6.85546875" style="49" customWidth="1"/>
    <col min="1289" max="1290" width="4.42578125" style="49" customWidth="1"/>
    <col min="1291" max="1291" width="6.42578125" style="49" customWidth="1"/>
    <col min="1292" max="1292" width="7.5703125" style="49" customWidth="1"/>
    <col min="1293" max="1293" width="14.5703125" style="49" customWidth="1"/>
    <col min="1294" max="1295" width="11.42578125" style="49" customWidth="1"/>
    <col min="1296" max="1296" width="56.85546875" style="49" customWidth="1"/>
    <col min="1297" max="1297" width="9.140625" style="49" bestFit="1" customWidth="1"/>
    <col min="1298" max="1298" width="24.5703125" style="49" customWidth="1"/>
    <col min="1299" max="1299" width="22.85546875" style="49" customWidth="1"/>
    <col min="1300" max="1302" width="9.140625" style="49" bestFit="1" customWidth="1"/>
    <col min="1303" max="1304" width="12.140625" style="49" customWidth="1"/>
    <col min="1305" max="1305" width="14.5703125" style="49" customWidth="1"/>
    <col min="1306" max="1306" width="5" style="49" customWidth="1"/>
    <col min="1307" max="1308" width="0" style="49" hidden="1" customWidth="1"/>
    <col min="1309" max="1309" width="5" style="49" customWidth="1"/>
    <col min="1310" max="1311" width="0" style="49" hidden="1" customWidth="1"/>
    <col min="1312" max="1312" width="5" style="49" customWidth="1"/>
    <col min="1313" max="1314" width="0" style="49" hidden="1" customWidth="1"/>
    <col min="1315" max="1315" width="5" style="49" customWidth="1"/>
    <col min="1316" max="1317" width="0" style="49" hidden="1" customWidth="1"/>
    <col min="1318" max="1318" width="5" style="49" customWidth="1"/>
    <col min="1319" max="1320" width="0" style="49" hidden="1" customWidth="1"/>
    <col min="1321" max="1321" width="5" style="49" customWidth="1"/>
    <col min="1322" max="1323" width="0" style="49" hidden="1" customWidth="1"/>
    <col min="1324" max="1324" width="6.42578125" style="49" customWidth="1"/>
    <col min="1325" max="1332" width="0" style="49" hidden="1" customWidth="1"/>
    <col min="1333" max="1333" width="6.85546875" style="49" customWidth="1"/>
    <col min="1334" max="1335" width="0" style="49" hidden="1" customWidth="1"/>
    <col min="1336" max="1336" width="6.42578125" style="49" customWidth="1"/>
    <col min="1337" max="1338" width="0" style="49" hidden="1" customWidth="1"/>
    <col min="1339" max="1339" width="5.42578125" style="49" customWidth="1"/>
    <col min="1340" max="1341" width="0" style="49" hidden="1" customWidth="1"/>
    <col min="1342" max="1342" width="4.85546875" style="49" customWidth="1"/>
    <col min="1343" max="1350" width="0" style="49" hidden="1" customWidth="1"/>
    <col min="1351" max="1351" width="5.42578125" style="49" customWidth="1"/>
    <col min="1352" max="1356" width="0" style="49" hidden="1" customWidth="1"/>
    <col min="1357" max="1357" width="5.85546875" style="49" customWidth="1"/>
    <col min="1358" max="1359" width="0" style="49" hidden="1" customWidth="1"/>
    <col min="1360" max="1360" width="5.42578125" style="49" customWidth="1"/>
    <col min="1361" max="1362" width="0" style="49" hidden="1" customWidth="1"/>
    <col min="1363" max="1363" width="5.42578125" style="49" customWidth="1"/>
    <col min="1364" max="1365" width="0" style="49" hidden="1" customWidth="1"/>
    <col min="1366" max="1366" width="6" style="49" customWidth="1"/>
    <col min="1367" max="1371" width="0" style="49" hidden="1" customWidth="1"/>
    <col min="1372" max="1372" width="5" style="49" customWidth="1"/>
    <col min="1373" max="1374" width="0" style="49" hidden="1" customWidth="1"/>
    <col min="1375" max="1375" width="7.42578125" style="49" customWidth="1"/>
    <col min="1376" max="1380" width="0" style="49" hidden="1" customWidth="1"/>
    <col min="1381" max="1381" width="5" style="49" customWidth="1"/>
    <col min="1382" max="1382" width="0" style="49" hidden="1" customWidth="1"/>
    <col min="1383" max="1383" width="5" style="49" customWidth="1"/>
    <col min="1384" max="1384" width="9.42578125" style="49" customWidth="1"/>
    <col min="1385" max="1385" width="0" style="49" hidden="1" customWidth="1"/>
    <col min="1386" max="1386" width="5" style="49" customWidth="1"/>
    <col min="1387" max="1402" width="0" style="49" hidden="1" customWidth="1"/>
    <col min="1403" max="1403" width="6.42578125" style="49" customWidth="1"/>
    <col min="1404" max="1407" width="0" style="49" hidden="1" customWidth="1"/>
    <col min="1408" max="1408" width="7.140625" style="49" customWidth="1"/>
    <col min="1409" max="1413" width="0" style="49" hidden="1" customWidth="1"/>
    <col min="1414" max="1414" width="7.140625" style="49" customWidth="1"/>
    <col min="1415" max="1416" width="0" style="49" hidden="1" customWidth="1"/>
    <col min="1417" max="1417" width="7.140625" style="49" customWidth="1"/>
    <col min="1418" max="1419" width="0" style="49" hidden="1" customWidth="1"/>
    <col min="1420" max="1420" width="7.140625" style="49" customWidth="1"/>
    <col min="1421" max="1427" width="0" style="49" hidden="1" customWidth="1"/>
    <col min="1428" max="1428" width="6.42578125" style="49" customWidth="1"/>
    <col min="1429" max="1449" width="0" style="49" hidden="1" customWidth="1"/>
    <col min="1450" max="1453" width="6.42578125" style="49" customWidth="1"/>
    <col min="1454" max="1454" width="6.85546875" style="49" customWidth="1"/>
    <col min="1455" max="1455" width="6.42578125" style="49" customWidth="1"/>
    <col min="1456" max="1472" width="0" style="49" hidden="1" customWidth="1"/>
    <col min="1473" max="1473" width="6.5703125" style="49" customWidth="1"/>
    <col min="1474" max="1474" width="6.42578125" style="49" customWidth="1"/>
    <col min="1475" max="1476" width="0" style="49" hidden="1" customWidth="1"/>
    <col min="1477" max="1477" width="6.42578125" style="49" customWidth="1"/>
    <col min="1478" max="1479" width="0" style="49" hidden="1" customWidth="1"/>
    <col min="1480" max="1480" width="7.42578125" style="49" customWidth="1"/>
    <col min="1481" max="1481" width="0" style="49" hidden="1" customWidth="1"/>
    <col min="1482" max="1482" width="6.42578125" style="49" customWidth="1"/>
    <col min="1483" max="1483" width="0" style="49" hidden="1" customWidth="1"/>
    <col min="1484" max="1484" width="9" style="49" customWidth="1"/>
    <col min="1485" max="1486" width="0" style="49" hidden="1" customWidth="1"/>
    <col min="1487" max="1487" width="8.5703125" style="49" customWidth="1"/>
    <col min="1488" max="1489" width="0" style="49" hidden="1" customWidth="1"/>
    <col min="1490" max="1490" width="6.42578125" style="49" customWidth="1"/>
    <col min="1491" max="1492" width="0" style="49" hidden="1" customWidth="1"/>
    <col min="1493" max="1493" width="7" style="49" customWidth="1"/>
    <col min="1494" max="1495" width="0" style="49" hidden="1" customWidth="1"/>
    <col min="1496" max="1496" width="7" style="49" customWidth="1"/>
    <col min="1497" max="1498" width="0" style="49" hidden="1" customWidth="1"/>
    <col min="1499" max="1499" width="7.5703125" style="49" customWidth="1"/>
    <col min="1500" max="1501" width="0" style="49" hidden="1" customWidth="1"/>
    <col min="1502" max="1502" width="7" style="49" customWidth="1"/>
    <col min="1503" max="1504" width="0" style="49" hidden="1" customWidth="1"/>
    <col min="1505" max="1505" width="7" style="49" customWidth="1"/>
    <col min="1506" max="1507" width="0" style="49" hidden="1" customWidth="1"/>
    <col min="1508" max="1508" width="7" style="49" customWidth="1"/>
    <col min="1509" max="1509" width="0" style="49" hidden="1" customWidth="1"/>
    <col min="1510" max="1510" width="6.42578125" style="49" customWidth="1"/>
    <col min="1511" max="1522" width="0" style="49" hidden="1" customWidth="1"/>
    <col min="1523" max="1523" width="10.140625" style="49"/>
    <col min="1524" max="1524" width="41.42578125" style="49" customWidth="1"/>
    <col min="1525" max="1525" width="6.42578125" style="49" customWidth="1"/>
    <col min="1526" max="1526" width="14.5703125" style="49" customWidth="1"/>
    <col min="1527" max="1527" width="11.42578125" style="49" customWidth="1"/>
    <col min="1528" max="1528" width="13" style="49" customWidth="1"/>
    <col min="1529" max="1529" width="18.42578125" style="49" customWidth="1"/>
    <col min="1530" max="1539" width="9.42578125" style="49" customWidth="1"/>
    <col min="1540" max="1540" width="8.85546875" style="49" customWidth="1"/>
    <col min="1541" max="1541" width="9.42578125" style="49" customWidth="1"/>
    <col min="1542" max="1542" width="10.140625" style="49" customWidth="1"/>
    <col min="1543" max="1543" width="6.42578125" style="49" customWidth="1"/>
    <col min="1544" max="1544" width="6.85546875" style="49" customWidth="1"/>
    <col min="1545" max="1546" width="4.42578125" style="49" customWidth="1"/>
    <col min="1547" max="1547" width="6.42578125" style="49" customWidth="1"/>
    <col min="1548" max="1548" width="7.5703125" style="49" customWidth="1"/>
    <col min="1549" max="1549" width="14.5703125" style="49" customWidth="1"/>
    <col min="1550" max="1551" width="11.42578125" style="49" customWidth="1"/>
    <col min="1552" max="1552" width="56.85546875" style="49" customWidth="1"/>
    <col min="1553" max="1553" width="9.140625" style="49" bestFit="1" customWidth="1"/>
    <col min="1554" max="1554" width="24.5703125" style="49" customWidth="1"/>
    <col min="1555" max="1555" width="22.85546875" style="49" customWidth="1"/>
    <col min="1556" max="1558" width="9.140625" style="49" bestFit="1" customWidth="1"/>
    <col min="1559" max="1560" width="12.140625" style="49" customWidth="1"/>
    <col min="1561" max="1561" width="14.5703125" style="49" customWidth="1"/>
    <col min="1562" max="1562" width="5" style="49" customWidth="1"/>
    <col min="1563" max="1564" width="0" style="49" hidden="1" customWidth="1"/>
    <col min="1565" max="1565" width="5" style="49" customWidth="1"/>
    <col min="1566" max="1567" width="0" style="49" hidden="1" customWidth="1"/>
    <col min="1568" max="1568" width="5" style="49" customWidth="1"/>
    <col min="1569" max="1570" width="0" style="49" hidden="1" customWidth="1"/>
    <col min="1571" max="1571" width="5" style="49" customWidth="1"/>
    <col min="1572" max="1573" width="0" style="49" hidden="1" customWidth="1"/>
    <col min="1574" max="1574" width="5" style="49" customWidth="1"/>
    <col min="1575" max="1576" width="0" style="49" hidden="1" customWidth="1"/>
    <col min="1577" max="1577" width="5" style="49" customWidth="1"/>
    <col min="1578" max="1579" width="0" style="49" hidden="1" customWidth="1"/>
    <col min="1580" max="1580" width="6.42578125" style="49" customWidth="1"/>
    <col min="1581" max="1588" width="0" style="49" hidden="1" customWidth="1"/>
    <col min="1589" max="1589" width="6.85546875" style="49" customWidth="1"/>
    <col min="1590" max="1591" width="0" style="49" hidden="1" customWidth="1"/>
    <col min="1592" max="1592" width="6.42578125" style="49" customWidth="1"/>
    <col min="1593" max="1594" width="0" style="49" hidden="1" customWidth="1"/>
    <col min="1595" max="1595" width="5.42578125" style="49" customWidth="1"/>
    <col min="1596" max="1597" width="0" style="49" hidden="1" customWidth="1"/>
    <col min="1598" max="1598" width="4.85546875" style="49" customWidth="1"/>
    <col min="1599" max="1606" width="0" style="49" hidden="1" customWidth="1"/>
    <col min="1607" max="1607" width="5.42578125" style="49" customWidth="1"/>
    <col min="1608" max="1612" width="0" style="49" hidden="1" customWidth="1"/>
    <col min="1613" max="1613" width="5.85546875" style="49" customWidth="1"/>
    <col min="1614" max="1615" width="0" style="49" hidden="1" customWidth="1"/>
    <col min="1616" max="1616" width="5.42578125" style="49" customWidth="1"/>
    <col min="1617" max="1618" width="0" style="49" hidden="1" customWidth="1"/>
    <col min="1619" max="1619" width="5.42578125" style="49" customWidth="1"/>
    <col min="1620" max="1621" width="0" style="49" hidden="1" customWidth="1"/>
    <col min="1622" max="1622" width="6" style="49" customWidth="1"/>
    <col min="1623" max="1627" width="0" style="49" hidden="1" customWidth="1"/>
    <col min="1628" max="1628" width="5" style="49" customWidth="1"/>
    <col min="1629" max="1630" width="0" style="49" hidden="1" customWidth="1"/>
    <col min="1631" max="1631" width="7.42578125" style="49" customWidth="1"/>
    <col min="1632" max="1636" width="0" style="49" hidden="1" customWidth="1"/>
    <col min="1637" max="1637" width="5" style="49" customWidth="1"/>
    <col min="1638" max="1638" width="0" style="49" hidden="1" customWidth="1"/>
    <col min="1639" max="1639" width="5" style="49" customWidth="1"/>
    <col min="1640" max="1640" width="9.42578125" style="49" customWidth="1"/>
    <col min="1641" max="1641" width="0" style="49" hidden="1" customWidth="1"/>
    <col min="1642" max="1642" width="5" style="49" customWidth="1"/>
    <col min="1643" max="1658" width="0" style="49" hidden="1" customWidth="1"/>
    <col min="1659" max="1659" width="6.42578125" style="49" customWidth="1"/>
    <col min="1660" max="1663" width="0" style="49" hidden="1" customWidth="1"/>
    <col min="1664" max="1664" width="7.140625" style="49" customWidth="1"/>
    <col min="1665" max="1669" width="0" style="49" hidden="1" customWidth="1"/>
    <col min="1670" max="1670" width="7.140625" style="49" customWidth="1"/>
    <col min="1671" max="1672" width="0" style="49" hidden="1" customWidth="1"/>
    <col min="1673" max="1673" width="7.140625" style="49" customWidth="1"/>
    <col min="1674" max="1675" width="0" style="49" hidden="1" customWidth="1"/>
    <col min="1676" max="1676" width="7.140625" style="49" customWidth="1"/>
    <col min="1677" max="1683" width="0" style="49" hidden="1" customWidth="1"/>
    <col min="1684" max="1684" width="6.42578125" style="49" customWidth="1"/>
    <col min="1685" max="1705" width="0" style="49" hidden="1" customWidth="1"/>
    <col min="1706" max="1709" width="6.42578125" style="49" customWidth="1"/>
    <col min="1710" max="1710" width="6.85546875" style="49" customWidth="1"/>
    <col min="1711" max="1711" width="6.42578125" style="49" customWidth="1"/>
    <col min="1712" max="1728" width="0" style="49" hidden="1" customWidth="1"/>
    <col min="1729" max="1729" width="6.5703125" style="49" customWidth="1"/>
    <col min="1730" max="1730" width="6.42578125" style="49" customWidth="1"/>
    <col min="1731" max="1732" width="0" style="49" hidden="1" customWidth="1"/>
    <col min="1733" max="1733" width="6.42578125" style="49" customWidth="1"/>
    <col min="1734" max="1735" width="0" style="49" hidden="1" customWidth="1"/>
    <col min="1736" max="1736" width="7.42578125" style="49" customWidth="1"/>
    <col min="1737" max="1737" width="0" style="49" hidden="1" customWidth="1"/>
    <col min="1738" max="1738" width="6.42578125" style="49" customWidth="1"/>
    <col min="1739" max="1739" width="0" style="49" hidden="1" customWidth="1"/>
    <col min="1740" max="1740" width="9" style="49" customWidth="1"/>
    <col min="1741" max="1742" width="0" style="49" hidden="1" customWidth="1"/>
    <col min="1743" max="1743" width="8.5703125" style="49" customWidth="1"/>
    <col min="1744" max="1745" width="0" style="49" hidden="1" customWidth="1"/>
    <col min="1746" max="1746" width="6.42578125" style="49" customWidth="1"/>
    <col min="1747" max="1748" width="0" style="49" hidden="1" customWidth="1"/>
    <col min="1749" max="1749" width="7" style="49" customWidth="1"/>
    <col min="1750" max="1751" width="0" style="49" hidden="1" customWidth="1"/>
    <col min="1752" max="1752" width="7" style="49" customWidth="1"/>
    <col min="1753" max="1754" width="0" style="49" hidden="1" customWidth="1"/>
    <col min="1755" max="1755" width="7.5703125" style="49" customWidth="1"/>
    <col min="1756" max="1757" width="0" style="49" hidden="1" customWidth="1"/>
    <col min="1758" max="1758" width="7" style="49" customWidth="1"/>
    <col min="1759" max="1760" width="0" style="49" hidden="1" customWidth="1"/>
    <col min="1761" max="1761" width="7" style="49" customWidth="1"/>
    <col min="1762" max="1763" width="0" style="49" hidden="1" customWidth="1"/>
    <col min="1764" max="1764" width="7" style="49" customWidth="1"/>
    <col min="1765" max="1765" width="0" style="49" hidden="1" customWidth="1"/>
    <col min="1766" max="1766" width="6.42578125" style="49" customWidth="1"/>
    <col min="1767" max="1778" width="0" style="49" hidden="1" customWidth="1"/>
    <col min="1779" max="1779" width="10.140625" style="49"/>
    <col min="1780" max="1780" width="41.42578125" style="49" customWidth="1"/>
    <col min="1781" max="1781" width="6.42578125" style="49" customWidth="1"/>
    <col min="1782" max="1782" width="14.5703125" style="49" customWidth="1"/>
    <col min="1783" max="1783" width="11.42578125" style="49" customWidth="1"/>
    <col min="1784" max="1784" width="13" style="49" customWidth="1"/>
    <col min="1785" max="1785" width="18.42578125" style="49" customWidth="1"/>
    <col min="1786" max="1795" width="9.42578125" style="49" customWidth="1"/>
    <col min="1796" max="1796" width="8.85546875" style="49" customWidth="1"/>
    <col min="1797" max="1797" width="9.42578125" style="49" customWidth="1"/>
    <col min="1798" max="1798" width="10.140625" style="49" customWidth="1"/>
    <col min="1799" max="1799" width="6.42578125" style="49" customWidth="1"/>
    <col min="1800" max="1800" width="6.85546875" style="49" customWidth="1"/>
    <col min="1801" max="1802" width="4.42578125" style="49" customWidth="1"/>
    <col min="1803" max="1803" width="6.42578125" style="49" customWidth="1"/>
    <col min="1804" max="1804" width="7.5703125" style="49" customWidth="1"/>
    <col min="1805" max="1805" width="14.5703125" style="49" customWidth="1"/>
    <col min="1806" max="1807" width="11.42578125" style="49" customWidth="1"/>
    <col min="1808" max="1808" width="56.85546875" style="49" customWidth="1"/>
    <col min="1809" max="1809" width="9.140625" style="49" bestFit="1" customWidth="1"/>
    <col min="1810" max="1810" width="24.5703125" style="49" customWidth="1"/>
    <col min="1811" max="1811" width="22.85546875" style="49" customWidth="1"/>
    <col min="1812" max="1814" width="9.140625" style="49" bestFit="1" customWidth="1"/>
    <col min="1815" max="1816" width="12.140625" style="49" customWidth="1"/>
    <col min="1817" max="1817" width="14.5703125" style="49" customWidth="1"/>
    <col min="1818" max="1818" width="5" style="49" customWidth="1"/>
    <col min="1819" max="1820" width="0" style="49" hidden="1" customWidth="1"/>
    <col min="1821" max="1821" width="5" style="49" customWidth="1"/>
    <col min="1822" max="1823" width="0" style="49" hidden="1" customWidth="1"/>
    <col min="1824" max="1824" width="5" style="49" customWidth="1"/>
    <col min="1825" max="1826" width="0" style="49" hidden="1" customWidth="1"/>
    <col min="1827" max="1827" width="5" style="49" customWidth="1"/>
    <col min="1828" max="1829" width="0" style="49" hidden="1" customWidth="1"/>
    <col min="1830" max="1830" width="5" style="49" customWidth="1"/>
    <col min="1831" max="1832" width="0" style="49" hidden="1" customWidth="1"/>
    <col min="1833" max="1833" width="5" style="49" customWidth="1"/>
    <col min="1834" max="1835" width="0" style="49" hidden="1" customWidth="1"/>
    <col min="1836" max="1836" width="6.42578125" style="49" customWidth="1"/>
    <col min="1837" max="1844" width="0" style="49" hidden="1" customWidth="1"/>
    <col min="1845" max="1845" width="6.85546875" style="49" customWidth="1"/>
    <col min="1846" max="1847" width="0" style="49" hidden="1" customWidth="1"/>
    <col min="1848" max="1848" width="6.42578125" style="49" customWidth="1"/>
    <col min="1849" max="1850" width="0" style="49" hidden="1" customWidth="1"/>
    <col min="1851" max="1851" width="5.42578125" style="49" customWidth="1"/>
    <col min="1852" max="1853" width="0" style="49" hidden="1" customWidth="1"/>
    <col min="1854" max="1854" width="4.85546875" style="49" customWidth="1"/>
    <col min="1855" max="1862" width="0" style="49" hidden="1" customWidth="1"/>
    <col min="1863" max="1863" width="5.42578125" style="49" customWidth="1"/>
    <col min="1864" max="1868" width="0" style="49" hidden="1" customWidth="1"/>
    <col min="1869" max="1869" width="5.85546875" style="49" customWidth="1"/>
    <col min="1870" max="1871" width="0" style="49" hidden="1" customWidth="1"/>
    <col min="1872" max="1872" width="5.42578125" style="49" customWidth="1"/>
    <col min="1873" max="1874" width="0" style="49" hidden="1" customWidth="1"/>
    <col min="1875" max="1875" width="5.42578125" style="49" customWidth="1"/>
    <col min="1876" max="1877" width="0" style="49" hidden="1" customWidth="1"/>
    <col min="1878" max="1878" width="6" style="49" customWidth="1"/>
    <col min="1879" max="1883" width="0" style="49" hidden="1" customWidth="1"/>
    <col min="1884" max="1884" width="5" style="49" customWidth="1"/>
    <col min="1885" max="1886" width="0" style="49" hidden="1" customWidth="1"/>
    <col min="1887" max="1887" width="7.42578125" style="49" customWidth="1"/>
    <col min="1888" max="1892" width="0" style="49" hidden="1" customWidth="1"/>
    <col min="1893" max="1893" width="5" style="49" customWidth="1"/>
    <col min="1894" max="1894" width="0" style="49" hidden="1" customWidth="1"/>
    <col min="1895" max="1895" width="5" style="49" customWidth="1"/>
    <col min="1896" max="1896" width="9.42578125" style="49" customWidth="1"/>
    <col min="1897" max="1897" width="0" style="49" hidden="1" customWidth="1"/>
    <col min="1898" max="1898" width="5" style="49" customWidth="1"/>
    <col min="1899" max="1914" width="0" style="49" hidden="1" customWidth="1"/>
    <col min="1915" max="1915" width="6.42578125" style="49" customWidth="1"/>
    <col min="1916" max="1919" width="0" style="49" hidden="1" customWidth="1"/>
    <col min="1920" max="1920" width="7.140625" style="49" customWidth="1"/>
    <col min="1921" max="1925" width="0" style="49" hidden="1" customWidth="1"/>
    <col min="1926" max="1926" width="7.140625" style="49" customWidth="1"/>
    <col min="1927" max="1928" width="0" style="49" hidden="1" customWidth="1"/>
    <col min="1929" max="1929" width="7.140625" style="49" customWidth="1"/>
    <col min="1930" max="1931" width="0" style="49" hidden="1" customWidth="1"/>
    <col min="1932" max="1932" width="7.140625" style="49" customWidth="1"/>
    <col min="1933" max="1939" width="0" style="49" hidden="1" customWidth="1"/>
    <col min="1940" max="1940" width="6.42578125" style="49" customWidth="1"/>
    <col min="1941" max="1961" width="0" style="49" hidden="1" customWidth="1"/>
    <col min="1962" max="1965" width="6.42578125" style="49" customWidth="1"/>
    <col min="1966" max="1966" width="6.85546875" style="49" customWidth="1"/>
    <col min="1967" max="1967" width="6.42578125" style="49" customWidth="1"/>
    <col min="1968" max="1984" width="0" style="49" hidden="1" customWidth="1"/>
    <col min="1985" max="1985" width="6.5703125" style="49" customWidth="1"/>
    <col min="1986" max="1986" width="6.42578125" style="49" customWidth="1"/>
    <col min="1987" max="1988" width="0" style="49" hidden="1" customWidth="1"/>
    <col min="1989" max="1989" width="6.42578125" style="49" customWidth="1"/>
    <col min="1990" max="1991" width="0" style="49" hidden="1" customWidth="1"/>
    <col min="1992" max="1992" width="7.42578125" style="49" customWidth="1"/>
    <col min="1993" max="1993" width="0" style="49" hidden="1" customWidth="1"/>
    <col min="1994" max="1994" width="6.42578125" style="49" customWidth="1"/>
    <col min="1995" max="1995" width="0" style="49" hidden="1" customWidth="1"/>
    <col min="1996" max="1996" width="9" style="49" customWidth="1"/>
    <col min="1997" max="1998" width="0" style="49" hidden="1" customWidth="1"/>
    <col min="1999" max="1999" width="8.5703125" style="49" customWidth="1"/>
    <col min="2000" max="2001" width="0" style="49" hidden="1" customWidth="1"/>
    <col min="2002" max="2002" width="6.42578125" style="49" customWidth="1"/>
    <col min="2003" max="2004" width="0" style="49" hidden="1" customWidth="1"/>
    <col min="2005" max="2005" width="7" style="49" customWidth="1"/>
    <col min="2006" max="2007" width="0" style="49" hidden="1" customWidth="1"/>
    <col min="2008" max="2008" width="7" style="49" customWidth="1"/>
    <col min="2009" max="2010" width="0" style="49" hidden="1" customWidth="1"/>
    <col min="2011" max="2011" width="7.5703125" style="49" customWidth="1"/>
    <col min="2012" max="2013" width="0" style="49" hidden="1" customWidth="1"/>
    <col min="2014" max="2014" width="7" style="49" customWidth="1"/>
    <col min="2015" max="2016" width="0" style="49" hidden="1" customWidth="1"/>
    <col min="2017" max="2017" width="7" style="49" customWidth="1"/>
    <col min="2018" max="2019" width="0" style="49" hidden="1" customWidth="1"/>
    <col min="2020" max="2020" width="7" style="49" customWidth="1"/>
    <col min="2021" max="2021" width="0" style="49" hidden="1" customWidth="1"/>
    <col min="2022" max="2022" width="6.42578125" style="49" customWidth="1"/>
    <col min="2023" max="2034" width="0" style="49" hidden="1" customWidth="1"/>
    <col min="2035" max="2035" width="10.140625" style="49"/>
    <col min="2036" max="2036" width="41.42578125" style="49" customWidth="1"/>
    <col min="2037" max="2037" width="6.42578125" style="49" customWidth="1"/>
    <col min="2038" max="2038" width="14.5703125" style="49" customWidth="1"/>
    <col min="2039" max="2039" width="11.42578125" style="49" customWidth="1"/>
    <col min="2040" max="2040" width="13" style="49" customWidth="1"/>
    <col min="2041" max="2041" width="18.42578125" style="49" customWidth="1"/>
    <col min="2042" max="2051" width="9.42578125" style="49" customWidth="1"/>
    <col min="2052" max="2052" width="8.85546875" style="49" customWidth="1"/>
    <col min="2053" max="2053" width="9.42578125" style="49" customWidth="1"/>
    <col min="2054" max="2054" width="10.140625" style="49" customWidth="1"/>
    <col min="2055" max="2055" width="6.42578125" style="49" customWidth="1"/>
    <col min="2056" max="2056" width="6.85546875" style="49" customWidth="1"/>
    <col min="2057" max="2058" width="4.42578125" style="49" customWidth="1"/>
    <col min="2059" max="2059" width="6.42578125" style="49" customWidth="1"/>
    <col min="2060" max="2060" width="7.5703125" style="49" customWidth="1"/>
    <col min="2061" max="2061" width="14.5703125" style="49" customWidth="1"/>
    <col min="2062" max="2063" width="11.42578125" style="49" customWidth="1"/>
    <col min="2064" max="2064" width="56.85546875" style="49" customWidth="1"/>
    <col min="2065" max="2065" width="9.140625" style="49" bestFit="1" customWidth="1"/>
    <col min="2066" max="2066" width="24.5703125" style="49" customWidth="1"/>
    <col min="2067" max="2067" width="22.85546875" style="49" customWidth="1"/>
    <col min="2068" max="2070" width="9.140625" style="49" bestFit="1" customWidth="1"/>
    <col min="2071" max="2072" width="12.140625" style="49" customWidth="1"/>
    <col min="2073" max="2073" width="14.5703125" style="49" customWidth="1"/>
    <col min="2074" max="2074" width="5" style="49" customWidth="1"/>
    <col min="2075" max="2076" width="0" style="49" hidden="1" customWidth="1"/>
    <col min="2077" max="2077" width="5" style="49" customWidth="1"/>
    <col min="2078" max="2079" width="0" style="49" hidden="1" customWidth="1"/>
    <col min="2080" max="2080" width="5" style="49" customWidth="1"/>
    <col min="2081" max="2082" width="0" style="49" hidden="1" customWidth="1"/>
    <col min="2083" max="2083" width="5" style="49" customWidth="1"/>
    <col min="2084" max="2085" width="0" style="49" hidden="1" customWidth="1"/>
    <col min="2086" max="2086" width="5" style="49" customWidth="1"/>
    <col min="2087" max="2088" width="0" style="49" hidden="1" customWidth="1"/>
    <col min="2089" max="2089" width="5" style="49" customWidth="1"/>
    <col min="2090" max="2091" width="0" style="49" hidden="1" customWidth="1"/>
    <col min="2092" max="2092" width="6.42578125" style="49" customWidth="1"/>
    <col min="2093" max="2100" width="0" style="49" hidden="1" customWidth="1"/>
    <col min="2101" max="2101" width="6.85546875" style="49" customWidth="1"/>
    <col min="2102" max="2103" width="0" style="49" hidden="1" customWidth="1"/>
    <col min="2104" max="2104" width="6.42578125" style="49" customWidth="1"/>
    <col min="2105" max="2106" width="0" style="49" hidden="1" customWidth="1"/>
    <col min="2107" max="2107" width="5.42578125" style="49" customWidth="1"/>
    <col min="2108" max="2109" width="0" style="49" hidden="1" customWidth="1"/>
    <col min="2110" max="2110" width="4.85546875" style="49" customWidth="1"/>
    <col min="2111" max="2118" width="0" style="49" hidden="1" customWidth="1"/>
    <col min="2119" max="2119" width="5.42578125" style="49" customWidth="1"/>
    <col min="2120" max="2124" width="0" style="49" hidden="1" customWidth="1"/>
    <col min="2125" max="2125" width="5.85546875" style="49" customWidth="1"/>
    <col min="2126" max="2127" width="0" style="49" hidden="1" customWidth="1"/>
    <col min="2128" max="2128" width="5.42578125" style="49" customWidth="1"/>
    <col min="2129" max="2130" width="0" style="49" hidden="1" customWidth="1"/>
    <col min="2131" max="2131" width="5.42578125" style="49" customWidth="1"/>
    <col min="2132" max="2133" width="0" style="49" hidden="1" customWidth="1"/>
    <col min="2134" max="2134" width="6" style="49" customWidth="1"/>
    <col min="2135" max="2139" width="0" style="49" hidden="1" customWidth="1"/>
    <col min="2140" max="2140" width="5" style="49" customWidth="1"/>
    <col min="2141" max="2142" width="0" style="49" hidden="1" customWidth="1"/>
    <col min="2143" max="2143" width="7.42578125" style="49" customWidth="1"/>
    <col min="2144" max="2148" width="0" style="49" hidden="1" customWidth="1"/>
    <col min="2149" max="2149" width="5" style="49" customWidth="1"/>
    <col min="2150" max="2150" width="0" style="49" hidden="1" customWidth="1"/>
    <col min="2151" max="2151" width="5" style="49" customWidth="1"/>
    <col min="2152" max="2152" width="9.42578125" style="49" customWidth="1"/>
    <col min="2153" max="2153" width="0" style="49" hidden="1" customWidth="1"/>
    <col min="2154" max="2154" width="5" style="49" customWidth="1"/>
    <col min="2155" max="2170" width="0" style="49" hidden="1" customWidth="1"/>
    <col min="2171" max="2171" width="6.42578125" style="49" customWidth="1"/>
    <col min="2172" max="2175" width="0" style="49" hidden="1" customWidth="1"/>
    <col min="2176" max="2176" width="7.140625" style="49" customWidth="1"/>
    <col min="2177" max="2181" width="0" style="49" hidden="1" customWidth="1"/>
    <col min="2182" max="2182" width="7.140625" style="49" customWidth="1"/>
    <col min="2183" max="2184" width="0" style="49" hidden="1" customWidth="1"/>
    <col min="2185" max="2185" width="7.140625" style="49" customWidth="1"/>
    <col min="2186" max="2187" width="0" style="49" hidden="1" customWidth="1"/>
    <col min="2188" max="2188" width="7.140625" style="49" customWidth="1"/>
    <col min="2189" max="2195" width="0" style="49" hidden="1" customWidth="1"/>
    <col min="2196" max="2196" width="6.42578125" style="49" customWidth="1"/>
    <col min="2197" max="2217" width="0" style="49" hidden="1" customWidth="1"/>
    <col min="2218" max="2221" width="6.42578125" style="49" customWidth="1"/>
    <col min="2222" max="2222" width="6.85546875" style="49" customWidth="1"/>
    <col min="2223" max="2223" width="6.42578125" style="49" customWidth="1"/>
    <col min="2224" max="2240" width="0" style="49" hidden="1" customWidth="1"/>
    <col min="2241" max="2241" width="6.5703125" style="49" customWidth="1"/>
    <col min="2242" max="2242" width="6.42578125" style="49" customWidth="1"/>
    <col min="2243" max="2244" width="0" style="49" hidden="1" customWidth="1"/>
    <col min="2245" max="2245" width="6.42578125" style="49" customWidth="1"/>
    <col min="2246" max="2247" width="0" style="49" hidden="1" customWidth="1"/>
    <col min="2248" max="2248" width="7.42578125" style="49" customWidth="1"/>
    <col min="2249" max="2249" width="0" style="49" hidden="1" customWidth="1"/>
    <col min="2250" max="2250" width="6.42578125" style="49" customWidth="1"/>
    <col min="2251" max="2251" width="0" style="49" hidden="1" customWidth="1"/>
    <col min="2252" max="2252" width="9" style="49" customWidth="1"/>
    <col min="2253" max="2254" width="0" style="49" hidden="1" customWidth="1"/>
    <col min="2255" max="2255" width="8.5703125" style="49" customWidth="1"/>
    <col min="2256" max="2257" width="0" style="49" hidden="1" customWidth="1"/>
    <col min="2258" max="2258" width="6.42578125" style="49" customWidth="1"/>
    <col min="2259" max="2260" width="0" style="49" hidden="1" customWidth="1"/>
    <col min="2261" max="2261" width="7" style="49" customWidth="1"/>
    <col min="2262" max="2263" width="0" style="49" hidden="1" customWidth="1"/>
    <col min="2264" max="2264" width="7" style="49" customWidth="1"/>
    <col min="2265" max="2266" width="0" style="49" hidden="1" customWidth="1"/>
    <col min="2267" max="2267" width="7.5703125" style="49" customWidth="1"/>
    <col min="2268" max="2269" width="0" style="49" hidden="1" customWidth="1"/>
    <col min="2270" max="2270" width="7" style="49" customWidth="1"/>
    <col min="2271" max="2272" width="0" style="49" hidden="1" customWidth="1"/>
    <col min="2273" max="2273" width="7" style="49" customWidth="1"/>
    <col min="2274" max="2275" width="0" style="49" hidden="1" customWidth="1"/>
    <col min="2276" max="2276" width="7" style="49" customWidth="1"/>
    <col min="2277" max="2277" width="0" style="49" hidden="1" customWidth="1"/>
    <col min="2278" max="2278" width="6.42578125" style="49" customWidth="1"/>
    <col min="2279" max="2290" width="0" style="49" hidden="1" customWidth="1"/>
    <col min="2291" max="2291" width="10.140625" style="49"/>
    <col min="2292" max="2292" width="41.42578125" style="49" customWidth="1"/>
    <col min="2293" max="2293" width="6.42578125" style="49" customWidth="1"/>
    <col min="2294" max="2294" width="14.5703125" style="49" customWidth="1"/>
    <col min="2295" max="2295" width="11.42578125" style="49" customWidth="1"/>
    <col min="2296" max="2296" width="13" style="49" customWidth="1"/>
    <col min="2297" max="2297" width="18.42578125" style="49" customWidth="1"/>
    <col min="2298" max="2307" width="9.42578125" style="49" customWidth="1"/>
    <col min="2308" max="2308" width="8.85546875" style="49" customWidth="1"/>
    <col min="2309" max="2309" width="9.42578125" style="49" customWidth="1"/>
    <col min="2310" max="2310" width="10.140625" style="49" customWidth="1"/>
    <col min="2311" max="2311" width="6.42578125" style="49" customWidth="1"/>
    <col min="2312" max="2312" width="6.85546875" style="49" customWidth="1"/>
    <col min="2313" max="2314" width="4.42578125" style="49" customWidth="1"/>
    <col min="2315" max="2315" width="6.42578125" style="49" customWidth="1"/>
    <col min="2316" max="2316" width="7.5703125" style="49" customWidth="1"/>
    <col min="2317" max="2317" width="14.5703125" style="49" customWidth="1"/>
    <col min="2318" max="2319" width="11.42578125" style="49" customWidth="1"/>
    <col min="2320" max="2320" width="56.85546875" style="49" customWidth="1"/>
    <col min="2321" max="2321" width="9.140625" style="49" bestFit="1" customWidth="1"/>
    <col min="2322" max="2322" width="24.5703125" style="49" customWidth="1"/>
    <col min="2323" max="2323" width="22.85546875" style="49" customWidth="1"/>
    <col min="2324" max="2326" width="9.140625" style="49" bestFit="1" customWidth="1"/>
    <col min="2327" max="2328" width="12.140625" style="49" customWidth="1"/>
    <col min="2329" max="2329" width="14.5703125" style="49" customWidth="1"/>
    <col min="2330" max="2330" width="5" style="49" customWidth="1"/>
    <col min="2331" max="2332" width="0" style="49" hidden="1" customWidth="1"/>
    <col min="2333" max="2333" width="5" style="49" customWidth="1"/>
    <col min="2334" max="2335" width="0" style="49" hidden="1" customWidth="1"/>
    <col min="2336" max="2336" width="5" style="49" customWidth="1"/>
    <col min="2337" max="2338" width="0" style="49" hidden="1" customWidth="1"/>
    <col min="2339" max="2339" width="5" style="49" customWidth="1"/>
    <col min="2340" max="2341" width="0" style="49" hidden="1" customWidth="1"/>
    <col min="2342" max="2342" width="5" style="49" customWidth="1"/>
    <col min="2343" max="2344" width="0" style="49" hidden="1" customWidth="1"/>
    <col min="2345" max="2345" width="5" style="49" customWidth="1"/>
    <col min="2346" max="2347" width="0" style="49" hidden="1" customWidth="1"/>
    <col min="2348" max="2348" width="6.42578125" style="49" customWidth="1"/>
    <col min="2349" max="2356" width="0" style="49" hidden="1" customWidth="1"/>
    <col min="2357" max="2357" width="6.85546875" style="49" customWidth="1"/>
    <col min="2358" max="2359" width="0" style="49" hidden="1" customWidth="1"/>
    <col min="2360" max="2360" width="6.42578125" style="49" customWidth="1"/>
    <col min="2361" max="2362" width="0" style="49" hidden="1" customWidth="1"/>
    <col min="2363" max="2363" width="5.42578125" style="49" customWidth="1"/>
    <col min="2364" max="2365" width="0" style="49" hidden="1" customWidth="1"/>
    <col min="2366" max="2366" width="4.85546875" style="49" customWidth="1"/>
    <col min="2367" max="2374" width="0" style="49" hidden="1" customWidth="1"/>
    <col min="2375" max="2375" width="5.42578125" style="49" customWidth="1"/>
    <col min="2376" max="2380" width="0" style="49" hidden="1" customWidth="1"/>
    <col min="2381" max="2381" width="5.85546875" style="49" customWidth="1"/>
    <col min="2382" max="2383" width="0" style="49" hidden="1" customWidth="1"/>
    <col min="2384" max="2384" width="5.42578125" style="49" customWidth="1"/>
    <col min="2385" max="2386" width="0" style="49" hidden="1" customWidth="1"/>
    <col min="2387" max="2387" width="5.42578125" style="49" customWidth="1"/>
    <col min="2388" max="2389" width="0" style="49" hidden="1" customWidth="1"/>
    <col min="2390" max="2390" width="6" style="49" customWidth="1"/>
    <col min="2391" max="2395" width="0" style="49" hidden="1" customWidth="1"/>
    <col min="2396" max="2396" width="5" style="49" customWidth="1"/>
    <col min="2397" max="2398" width="0" style="49" hidden="1" customWidth="1"/>
    <col min="2399" max="2399" width="7.42578125" style="49" customWidth="1"/>
    <col min="2400" max="2404" width="0" style="49" hidden="1" customWidth="1"/>
    <col min="2405" max="2405" width="5" style="49" customWidth="1"/>
    <col min="2406" max="2406" width="0" style="49" hidden="1" customWidth="1"/>
    <col min="2407" max="2407" width="5" style="49" customWidth="1"/>
    <col min="2408" max="2408" width="9.42578125" style="49" customWidth="1"/>
    <col min="2409" max="2409" width="0" style="49" hidden="1" customWidth="1"/>
    <col min="2410" max="2410" width="5" style="49" customWidth="1"/>
    <col min="2411" max="2426" width="0" style="49" hidden="1" customWidth="1"/>
    <col min="2427" max="2427" width="6.42578125" style="49" customWidth="1"/>
    <col min="2428" max="2431" width="0" style="49" hidden="1" customWidth="1"/>
    <col min="2432" max="2432" width="7.140625" style="49" customWidth="1"/>
    <col min="2433" max="2437" width="0" style="49" hidden="1" customWidth="1"/>
    <col min="2438" max="2438" width="7.140625" style="49" customWidth="1"/>
    <col min="2439" max="2440" width="0" style="49" hidden="1" customWidth="1"/>
    <col min="2441" max="2441" width="7.140625" style="49" customWidth="1"/>
    <col min="2442" max="2443" width="0" style="49" hidden="1" customWidth="1"/>
    <col min="2444" max="2444" width="7.140625" style="49" customWidth="1"/>
    <col min="2445" max="2451" width="0" style="49" hidden="1" customWidth="1"/>
    <col min="2452" max="2452" width="6.42578125" style="49" customWidth="1"/>
    <col min="2453" max="2473" width="0" style="49" hidden="1" customWidth="1"/>
    <col min="2474" max="2477" width="6.42578125" style="49" customWidth="1"/>
    <col min="2478" max="2478" width="6.85546875" style="49" customWidth="1"/>
    <col min="2479" max="2479" width="6.42578125" style="49" customWidth="1"/>
    <col min="2480" max="2496" width="0" style="49" hidden="1" customWidth="1"/>
    <col min="2497" max="2497" width="6.5703125" style="49" customWidth="1"/>
    <col min="2498" max="2498" width="6.42578125" style="49" customWidth="1"/>
    <col min="2499" max="2500" width="0" style="49" hidden="1" customWidth="1"/>
    <col min="2501" max="2501" width="6.42578125" style="49" customWidth="1"/>
    <col min="2502" max="2503" width="0" style="49" hidden="1" customWidth="1"/>
    <col min="2504" max="2504" width="7.42578125" style="49" customWidth="1"/>
    <col min="2505" max="2505" width="0" style="49" hidden="1" customWidth="1"/>
    <col min="2506" max="2506" width="6.42578125" style="49" customWidth="1"/>
    <col min="2507" max="2507" width="0" style="49" hidden="1" customWidth="1"/>
    <col min="2508" max="2508" width="9" style="49" customWidth="1"/>
    <col min="2509" max="2510" width="0" style="49" hidden="1" customWidth="1"/>
    <col min="2511" max="2511" width="8.5703125" style="49" customWidth="1"/>
    <col min="2512" max="2513" width="0" style="49" hidden="1" customWidth="1"/>
    <col min="2514" max="2514" width="6.42578125" style="49" customWidth="1"/>
    <col min="2515" max="2516" width="0" style="49" hidden="1" customWidth="1"/>
    <col min="2517" max="2517" width="7" style="49" customWidth="1"/>
    <col min="2518" max="2519" width="0" style="49" hidden="1" customWidth="1"/>
    <col min="2520" max="2520" width="7" style="49" customWidth="1"/>
    <col min="2521" max="2522" width="0" style="49" hidden="1" customWidth="1"/>
    <col min="2523" max="2523" width="7.5703125" style="49" customWidth="1"/>
    <col min="2524" max="2525" width="0" style="49" hidden="1" customWidth="1"/>
    <col min="2526" max="2526" width="7" style="49" customWidth="1"/>
    <col min="2527" max="2528" width="0" style="49" hidden="1" customWidth="1"/>
    <col min="2529" max="2529" width="7" style="49" customWidth="1"/>
    <col min="2530" max="2531" width="0" style="49" hidden="1" customWidth="1"/>
    <col min="2532" max="2532" width="7" style="49" customWidth="1"/>
    <col min="2533" max="2533" width="0" style="49" hidden="1" customWidth="1"/>
    <col min="2534" max="2534" width="6.42578125" style="49" customWidth="1"/>
    <col min="2535" max="2546" width="0" style="49" hidden="1" customWidth="1"/>
    <col min="2547" max="2547" width="10.140625" style="49"/>
    <col min="2548" max="2548" width="41.42578125" style="49" customWidth="1"/>
    <col min="2549" max="2549" width="6.42578125" style="49" customWidth="1"/>
    <col min="2550" max="2550" width="14.5703125" style="49" customWidth="1"/>
    <col min="2551" max="2551" width="11.42578125" style="49" customWidth="1"/>
    <col min="2552" max="2552" width="13" style="49" customWidth="1"/>
    <col min="2553" max="2553" width="18.42578125" style="49" customWidth="1"/>
    <col min="2554" max="2563" width="9.42578125" style="49" customWidth="1"/>
    <col min="2564" max="2564" width="8.85546875" style="49" customWidth="1"/>
    <col min="2565" max="2565" width="9.42578125" style="49" customWidth="1"/>
    <col min="2566" max="2566" width="10.140625" style="49" customWidth="1"/>
    <col min="2567" max="2567" width="6.42578125" style="49" customWidth="1"/>
    <col min="2568" max="2568" width="6.85546875" style="49" customWidth="1"/>
    <col min="2569" max="2570" width="4.42578125" style="49" customWidth="1"/>
    <col min="2571" max="2571" width="6.42578125" style="49" customWidth="1"/>
    <col min="2572" max="2572" width="7.5703125" style="49" customWidth="1"/>
    <col min="2573" max="2573" width="14.5703125" style="49" customWidth="1"/>
    <col min="2574" max="2575" width="11.42578125" style="49" customWidth="1"/>
    <col min="2576" max="2576" width="56.85546875" style="49" customWidth="1"/>
    <col min="2577" max="2577" width="9.140625" style="49" bestFit="1" customWidth="1"/>
    <col min="2578" max="2578" width="24.5703125" style="49" customWidth="1"/>
    <col min="2579" max="2579" width="22.85546875" style="49" customWidth="1"/>
    <col min="2580" max="2582" width="9.140625" style="49" bestFit="1" customWidth="1"/>
    <col min="2583" max="2584" width="12.140625" style="49" customWidth="1"/>
    <col min="2585" max="2585" width="14.5703125" style="49" customWidth="1"/>
    <col min="2586" max="2586" width="5" style="49" customWidth="1"/>
    <col min="2587" max="2588" width="0" style="49" hidden="1" customWidth="1"/>
    <col min="2589" max="2589" width="5" style="49" customWidth="1"/>
    <col min="2590" max="2591" width="0" style="49" hidden="1" customWidth="1"/>
    <col min="2592" max="2592" width="5" style="49" customWidth="1"/>
    <col min="2593" max="2594" width="0" style="49" hidden="1" customWidth="1"/>
    <col min="2595" max="2595" width="5" style="49" customWidth="1"/>
    <col min="2596" max="2597" width="0" style="49" hidden="1" customWidth="1"/>
    <col min="2598" max="2598" width="5" style="49" customWidth="1"/>
    <col min="2599" max="2600" width="0" style="49" hidden="1" customWidth="1"/>
    <col min="2601" max="2601" width="5" style="49" customWidth="1"/>
    <col min="2602" max="2603" width="0" style="49" hidden="1" customWidth="1"/>
    <col min="2604" max="2604" width="6.42578125" style="49" customWidth="1"/>
    <col min="2605" max="2612" width="0" style="49" hidden="1" customWidth="1"/>
    <col min="2613" max="2613" width="6.85546875" style="49" customWidth="1"/>
    <col min="2614" max="2615" width="0" style="49" hidden="1" customWidth="1"/>
    <col min="2616" max="2616" width="6.42578125" style="49" customWidth="1"/>
    <col min="2617" max="2618" width="0" style="49" hidden="1" customWidth="1"/>
    <col min="2619" max="2619" width="5.42578125" style="49" customWidth="1"/>
    <col min="2620" max="2621" width="0" style="49" hidden="1" customWidth="1"/>
    <col min="2622" max="2622" width="4.85546875" style="49" customWidth="1"/>
    <col min="2623" max="2630" width="0" style="49" hidden="1" customWidth="1"/>
    <col min="2631" max="2631" width="5.42578125" style="49" customWidth="1"/>
    <col min="2632" max="2636" width="0" style="49" hidden="1" customWidth="1"/>
    <col min="2637" max="2637" width="5.85546875" style="49" customWidth="1"/>
    <col min="2638" max="2639" width="0" style="49" hidden="1" customWidth="1"/>
    <col min="2640" max="2640" width="5.42578125" style="49" customWidth="1"/>
    <col min="2641" max="2642" width="0" style="49" hidden="1" customWidth="1"/>
    <col min="2643" max="2643" width="5.42578125" style="49" customWidth="1"/>
    <col min="2644" max="2645" width="0" style="49" hidden="1" customWidth="1"/>
    <col min="2646" max="2646" width="6" style="49" customWidth="1"/>
    <col min="2647" max="2651" width="0" style="49" hidden="1" customWidth="1"/>
    <col min="2652" max="2652" width="5" style="49" customWidth="1"/>
    <col min="2653" max="2654" width="0" style="49" hidden="1" customWidth="1"/>
    <col min="2655" max="2655" width="7.42578125" style="49" customWidth="1"/>
    <col min="2656" max="2660" width="0" style="49" hidden="1" customWidth="1"/>
    <col min="2661" max="2661" width="5" style="49" customWidth="1"/>
    <col min="2662" max="2662" width="0" style="49" hidden="1" customWidth="1"/>
    <col min="2663" max="2663" width="5" style="49" customWidth="1"/>
    <col min="2664" max="2664" width="9.42578125" style="49" customWidth="1"/>
    <col min="2665" max="2665" width="0" style="49" hidden="1" customWidth="1"/>
    <col min="2666" max="2666" width="5" style="49" customWidth="1"/>
    <col min="2667" max="2682" width="0" style="49" hidden="1" customWidth="1"/>
    <col min="2683" max="2683" width="6.42578125" style="49" customWidth="1"/>
    <col min="2684" max="2687" width="0" style="49" hidden="1" customWidth="1"/>
    <col min="2688" max="2688" width="7.140625" style="49" customWidth="1"/>
    <col min="2689" max="2693" width="0" style="49" hidden="1" customWidth="1"/>
    <col min="2694" max="2694" width="7.140625" style="49" customWidth="1"/>
    <col min="2695" max="2696" width="0" style="49" hidden="1" customWidth="1"/>
    <col min="2697" max="2697" width="7.140625" style="49" customWidth="1"/>
    <col min="2698" max="2699" width="0" style="49" hidden="1" customWidth="1"/>
    <col min="2700" max="2700" width="7.140625" style="49" customWidth="1"/>
    <col min="2701" max="2707" width="0" style="49" hidden="1" customWidth="1"/>
    <col min="2708" max="2708" width="6.42578125" style="49" customWidth="1"/>
    <col min="2709" max="2729" width="0" style="49" hidden="1" customWidth="1"/>
    <col min="2730" max="2733" width="6.42578125" style="49" customWidth="1"/>
    <col min="2734" max="2734" width="6.85546875" style="49" customWidth="1"/>
    <col min="2735" max="2735" width="6.42578125" style="49" customWidth="1"/>
    <col min="2736" max="2752" width="0" style="49" hidden="1" customWidth="1"/>
    <col min="2753" max="2753" width="6.5703125" style="49" customWidth="1"/>
    <col min="2754" max="2754" width="6.42578125" style="49" customWidth="1"/>
    <col min="2755" max="2756" width="0" style="49" hidden="1" customWidth="1"/>
    <col min="2757" max="2757" width="6.42578125" style="49" customWidth="1"/>
    <col min="2758" max="2759" width="0" style="49" hidden="1" customWidth="1"/>
    <col min="2760" max="2760" width="7.42578125" style="49" customWidth="1"/>
    <col min="2761" max="2761" width="0" style="49" hidden="1" customWidth="1"/>
    <col min="2762" max="2762" width="6.42578125" style="49" customWidth="1"/>
    <col min="2763" max="2763" width="0" style="49" hidden="1" customWidth="1"/>
    <col min="2764" max="2764" width="9" style="49" customWidth="1"/>
    <col min="2765" max="2766" width="0" style="49" hidden="1" customWidth="1"/>
    <col min="2767" max="2767" width="8.5703125" style="49" customWidth="1"/>
    <col min="2768" max="2769" width="0" style="49" hidden="1" customWidth="1"/>
    <col min="2770" max="2770" width="6.42578125" style="49" customWidth="1"/>
    <col min="2771" max="2772" width="0" style="49" hidden="1" customWidth="1"/>
    <col min="2773" max="2773" width="7" style="49" customWidth="1"/>
    <col min="2774" max="2775" width="0" style="49" hidden="1" customWidth="1"/>
    <col min="2776" max="2776" width="7" style="49" customWidth="1"/>
    <col min="2777" max="2778" width="0" style="49" hidden="1" customWidth="1"/>
    <col min="2779" max="2779" width="7.5703125" style="49" customWidth="1"/>
    <col min="2780" max="2781" width="0" style="49" hidden="1" customWidth="1"/>
    <col min="2782" max="2782" width="7" style="49" customWidth="1"/>
    <col min="2783" max="2784" width="0" style="49" hidden="1" customWidth="1"/>
    <col min="2785" max="2785" width="7" style="49" customWidth="1"/>
    <col min="2786" max="2787" width="0" style="49" hidden="1" customWidth="1"/>
    <col min="2788" max="2788" width="7" style="49" customWidth="1"/>
    <col min="2789" max="2789" width="0" style="49" hidden="1" customWidth="1"/>
    <col min="2790" max="2790" width="6.42578125" style="49" customWidth="1"/>
    <col min="2791" max="2802" width="0" style="49" hidden="1" customWidth="1"/>
    <col min="2803" max="2803" width="10.140625" style="49"/>
    <col min="2804" max="2804" width="41.42578125" style="49" customWidth="1"/>
    <col min="2805" max="2805" width="6.42578125" style="49" customWidth="1"/>
    <col min="2806" max="2806" width="14.5703125" style="49" customWidth="1"/>
    <col min="2807" max="2807" width="11.42578125" style="49" customWidth="1"/>
    <col min="2808" max="2808" width="13" style="49" customWidth="1"/>
    <col min="2809" max="2809" width="18.42578125" style="49" customWidth="1"/>
    <col min="2810" max="2819" width="9.42578125" style="49" customWidth="1"/>
    <col min="2820" max="2820" width="8.85546875" style="49" customWidth="1"/>
    <col min="2821" max="2821" width="9.42578125" style="49" customWidth="1"/>
    <col min="2822" max="2822" width="10.140625" style="49" customWidth="1"/>
    <col min="2823" max="2823" width="6.42578125" style="49" customWidth="1"/>
    <col min="2824" max="2824" width="6.85546875" style="49" customWidth="1"/>
    <col min="2825" max="2826" width="4.42578125" style="49" customWidth="1"/>
    <col min="2827" max="2827" width="6.42578125" style="49" customWidth="1"/>
    <col min="2828" max="2828" width="7.5703125" style="49" customWidth="1"/>
    <col min="2829" max="2829" width="14.5703125" style="49" customWidth="1"/>
    <col min="2830" max="2831" width="11.42578125" style="49" customWidth="1"/>
    <col min="2832" max="2832" width="56.85546875" style="49" customWidth="1"/>
    <col min="2833" max="2833" width="9.140625" style="49" bestFit="1" customWidth="1"/>
    <col min="2834" max="2834" width="24.5703125" style="49" customWidth="1"/>
    <col min="2835" max="2835" width="22.85546875" style="49" customWidth="1"/>
    <col min="2836" max="2838" width="9.140625" style="49" bestFit="1" customWidth="1"/>
    <col min="2839" max="2840" width="12.140625" style="49" customWidth="1"/>
    <col min="2841" max="2841" width="14.5703125" style="49" customWidth="1"/>
    <col min="2842" max="2842" width="5" style="49" customWidth="1"/>
    <col min="2843" max="2844" width="0" style="49" hidden="1" customWidth="1"/>
    <col min="2845" max="2845" width="5" style="49" customWidth="1"/>
    <col min="2846" max="2847" width="0" style="49" hidden="1" customWidth="1"/>
    <col min="2848" max="2848" width="5" style="49" customWidth="1"/>
    <col min="2849" max="2850" width="0" style="49" hidden="1" customWidth="1"/>
    <col min="2851" max="2851" width="5" style="49" customWidth="1"/>
    <col min="2852" max="2853" width="0" style="49" hidden="1" customWidth="1"/>
    <col min="2854" max="2854" width="5" style="49" customWidth="1"/>
    <col min="2855" max="2856" width="0" style="49" hidden="1" customWidth="1"/>
    <col min="2857" max="2857" width="5" style="49" customWidth="1"/>
    <col min="2858" max="2859" width="0" style="49" hidden="1" customWidth="1"/>
    <col min="2860" max="2860" width="6.42578125" style="49" customWidth="1"/>
    <col min="2861" max="2868" width="0" style="49" hidden="1" customWidth="1"/>
    <col min="2869" max="2869" width="6.85546875" style="49" customWidth="1"/>
    <col min="2870" max="2871" width="0" style="49" hidden="1" customWidth="1"/>
    <col min="2872" max="2872" width="6.42578125" style="49" customWidth="1"/>
    <col min="2873" max="2874" width="0" style="49" hidden="1" customWidth="1"/>
    <col min="2875" max="2875" width="5.42578125" style="49" customWidth="1"/>
    <col min="2876" max="2877" width="0" style="49" hidden="1" customWidth="1"/>
    <col min="2878" max="2878" width="4.85546875" style="49" customWidth="1"/>
    <col min="2879" max="2886" width="0" style="49" hidden="1" customWidth="1"/>
    <col min="2887" max="2887" width="5.42578125" style="49" customWidth="1"/>
    <col min="2888" max="2892" width="0" style="49" hidden="1" customWidth="1"/>
    <col min="2893" max="2893" width="5.85546875" style="49" customWidth="1"/>
    <col min="2894" max="2895" width="0" style="49" hidden="1" customWidth="1"/>
    <col min="2896" max="2896" width="5.42578125" style="49" customWidth="1"/>
    <col min="2897" max="2898" width="0" style="49" hidden="1" customWidth="1"/>
    <col min="2899" max="2899" width="5.42578125" style="49" customWidth="1"/>
    <col min="2900" max="2901" width="0" style="49" hidden="1" customWidth="1"/>
    <col min="2902" max="2902" width="6" style="49" customWidth="1"/>
    <col min="2903" max="2907" width="0" style="49" hidden="1" customWidth="1"/>
    <col min="2908" max="2908" width="5" style="49" customWidth="1"/>
    <col min="2909" max="2910" width="0" style="49" hidden="1" customWidth="1"/>
    <col min="2911" max="2911" width="7.42578125" style="49" customWidth="1"/>
    <col min="2912" max="2916" width="0" style="49" hidden="1" customWidth="1"/>
    <col min="2917" max="2917" width="5" style="49" customWidth="1"/>
    <col min="2918" max="2918" width="0" style="49" hidden="1" customWidth="1"/>
    <col min="2919" max="2919" width="5" style="49" customWidth="1"/>
    <col min="2920" max="2920" width="9.42578125" style="49" customWidth="1"/>
    <col min="2921" max="2921" width="0" style="49" hidden="1" customWidth="1"/>
    <col min="2922" max="2922" width="5" style="49" customWidth="1"/>
    <col min="2923" max="2938" width="0" style="49" hidden="1" customWidth="1"/>
    <col min="2939" max="2939" width="6.42578125" style="49" customWidth="1"/>
    <col min="2940" max="2943" width="0" style="49" hidden="1" customWidth="1"/>
    <col min="2944" max="2944" width="7.140625" style="49" customWidth="1"/>
    <col min="2945" max="2949" width="0" style="49" hidden="1" customWidth="1"/>
    <col min="2950" max="2950" width="7.140625" style="49" customWidth="1"/>
    <col min="2951" max="2952" width="0" style="49" hidden="1" customWidth="1"/>
    <col min="2953" max="2953" width="7.140625" style="49" customWidth="1"/>
    <col min="2954" max="2955" width="0" style="49" hidden="1" customWidth="1"/>
    <col min="2956" max="2956" width="7.140625" style="49" customWidth="1"/>
    <col min="2957" max="2963" width="0" style="49" hidden="1" customWidth="1"/>
    <col min="2964" max="2964" width="6.42578125" style="49" customWidth="1"/>
    <col min="2965" max="2985" width="0" style="49" hidden="1" customWidth="1"/>
    <col min="2986" max="2989" width="6.42578125" style="49" customWidth="1"/>
    <col min="2990" max="2990" width="6.85546875" style="49" customWidth="1"/>
    <col min="2991" max="2991" width="6.42578125" style="49" customWidth="1"/>
    <col min="2992" max="3008" width="0" style="49" hidden="1" customWidth="1"/>
    <col min="3009" max="3009" width="6.5703125" style="49" customWidth="1"/>
    <col min="3010" max="3010" width="6.42578125" style="49" customWidth="1"/>
    <col min="3011" max="3012" width="0" style="49" hidden="1" customWidth="1"/>
    <col min="3013" max="3013" width="6.42578125" style="49" customWidth="1"/>
    <col min="3014" max="3015" width="0" style="49" hidden="1" customWidth="1"/>
    <col min="3016" max="3016" width="7.42578125" style="49" customWidth="1"/>
    <col min="3017" max="3017" width="0" style="49" hidden="1" customWidth="1"/>
    <col min="3018" max="3018" width="6.42578125" style="49" customWidth="1"/>
    <col min="3019" max="3019" width="0" style="49" hidden="1" customWidth="1"/>
    <col min="3020" max="3020" width="9" style="49" customWidth="1"/>
    <col min="3021" max="3022" width="0" style="49" hidden="1" customWidth="1"/>
    <col min="3023" max="3023" width="8.5703125" style="49" customWidth="1"/>
    <col min="3024" max="3025" width="0" style="49" hidden="1" customWidth="1"/>
    <col min="3026" max="3026" width="6.42578125" style="49" customWidth="1"/>
    <col min="3027" max="3028" width="0" style="49" hidden="1" customWidth="1"/>
    <col min="3029" max="3029" width="7" style="49" customWidth="1"/>
    <col min="3030" max="3031" width="0" style="49" hidden="1" customWidth="1"/>
    <col min="3032" max="3032" width="7" style="49" customWidth="1"/>
    <col min="3033" max="3034" width="0" style="49" hidden="1" customWidth="1"/>
    <col min="3035" max="3035" width="7.5703125" style="49" customWidth="1"/>
    <col min="3036" max="3037" width="0" style="49" hidden="1" customWidth="1"/>
    <col min="3038" max="3038" width="7" style="49" customWidth="1"/>
    <col min="3039" max="3040" width="0" style="49" hidden="1" customWidth="1"/>
    <col min="3041" max="3041" width="7" style="49" customWidth="1"/>
    <col min="3042" max="3043" width="0" style="49" hidden="1" customWidth="1"/>
    <col min="3044" max="3044" width="7" style="49" customWidth="1"/>
    <col min="3045" max="3045" width="0" style="49" hidden="1" customWidth="1"/>
    <col min="3046" max="3046" width="6.42578125" style="49" customWidth="1"/>
    <col min="3047" max="3058" width="0" style="49" hidden="1" customWidth="1"/>
    <col min="3059" max="3059" width="10.140625" style="49"/>
    <col min="3060" max="3060" width="41.42578125" style="49" customWidth="1"/>
    <col min="3061" max="3061" width="6.42578125" style="49" customWidth="1"/>
    <col min="3062" max="3062" width="14.5703125" style="49" customWidth="1"/>
    <col min="3063" max="3063" width="11.42578125" style="49" customWidth="1"/>
    <col min="3064" max="3064" width="13" style="49" customWidth="1"/>
    <col min="3065" max="3065" width="18.42578125" style="49" customWidth="1"/>
    <col min="3066" max="3075" width="9.42578125" style="49" customWidth="1"/>
    <col min="3076" max="3076" width="8.85546875" style="49" customWidth="1"/>
    <col min="3077" max="3077" width="9.42578125" style="49" customWidth="1"/>
    <col min="3078" max="3078" width="10.140625" style="49" customWidth="1"/>
    <col min="3079" max="3079" width="6.42578125" style="49" customWidth="1"/>
    <col min="3080" max="3080" width="6.85546875" style="49" customWidth="1"/>
    <col min="3081" max="3082" width="4.42578125" style="49" customWidth="1"/>
    <col min="3083" max="3083" width="6.42578125" style="49" customWidth="1"/>
    <col min="3084" max="3084" width="7.5703125" style="49" customWidth="1"/>
    <col min="3085" max="3085" width="14.5703125" style="49" customWidth="1"/>
    <col min="3086" max="3087" width="11.42578125" style="49" customWidth="1"/>
    <col min="3088" max="3088" width="56.85546875" style="49" customWidth="1"/>
    <col min="3089" max="3089" width="9.140625" style="49" bestFit="1" customWidth="1"/>
    <col min="3090" max="3090" width="24.5703125" style="49" customWidth="1"/>
    <col min="3091" max="3091" width="22.85546875" style="49" customWidth="1"/>
    <col min="3092" max="3094" width="9.140625" style="49" bestFit="1" customWidth="1"/>
    <col min="3095" max="3096" width="12.140625" style="49" customWidth="1"/>
    <col min="3097" max="3097" width="14.5703125" style="49" customWidth="1"/>
    <col min="3098" max="3098" width="5" style="49" customWidth="1"/>
    <col min="3099" max="3100" width="0" style="49" hidden="1" customWidth="1"/>
    <col min="3101" max="3101" width="5" style="49" customWidth="1"/>
    <col min="3102" max="3103" width="0" style="49" hidden="1" customWidth="1"/>
    <col min="3104" max="3104" width="5" style="49" customWidth="1"/>
    <col min="3105" max="3106" width="0" style="49" hidden="1" customWidth="1"/>
    <col min="3107" max="3107" width="5" style="49" customWidth="1"/>
    <col min="3108" max="3109" width="0" style="49" hidden="1" customWidth="1"/>
    <col min="3110" max="3110" width="5" style="49" customWidth="1"/>
    <col min="3111" max="3112" width="0" style="49" hidden="1" customWidth="1"/>
    <col min="3113" max="3113" width="5" style="49" customWidth="1"/>
    <col min="3114" max="3115" width="0" style="49" hidden="1" customWidth="1"/>
    <col min="3116" max="3116" width="6.42578125" style="49" customWidth="1"/>
    <col min="3117" max="3124" width="0" style="49" hidden="1" customWidth="1"/>
    <col min="3125" max="3125" width="6.85546875" style="49" customWidth="1"/>
    <col min="3126" max="3127" width="0" style="49" hidden="1" customWidth="1"/>
    <col min="3128" max="3128" width="6.42578125" style="49" customWidth="1"/>
    <col min="3129" max="3130" width="0" style="49" hidden="1" customWidth="1"/>
    <col min="3131" max="3131" width="5.42578125" style="49" customWidth="1"/>
    <col min="3132" max="3133" width="0" style="49" hidden="1" customWidth="1"/>
    <col min="3134" max="3134" width="4.85546875" style="49" customWidth="1"/>
    <col min="3135" max="3142" width="0" style="49" hidden="1" customWidth="1"/>
    <col min="3143" max="3143" width="5.42578125" style="49" customWidth="1"/>
    <col min="3144" max="3148" width="0" style="49" hidden="1" customWidth="1"/>
    <col min="3149" max="3149" width="5.85546875" style="49" customWidth="1"/>
    <col min="3150" max="3151" width="0" style="49" hidden="1" customWidth="1"/>
    <col min="3152" max="3152" width="5.42578125" style="49" customWidth="1"/>
    <col min="3153" max="3154" width="0" style="49" hidden="1" customWidth="1"/>
    <col min="3155" max="3155" width="5.42578125" style="49" customWidth="1"/>
    <col min="3156" max="3157" width="0" style="49" hidden="1" customWidth="1"/>
    <col min="3158" max="3158" width="6" style="49" customWidth="1"/>
    <col min="3159" max="3163" width="0" style="49" hidden="1" customWidth="1"/>
    <col min="3164" max="3164" width="5" style="49" customWidth="1"/>
    <col min="3165" max="3166" width="0" style="49" hidden="1" customWidth="1"/>
    <col min="3167" max="3167" width="7.42578125" style="49" customWidth="1"/>
    <col min="3168" max="3172" width="0" style="49" hidden="1" customWidth="1"/>
    <col min="3173" max="3173" width="5" style="49" customWidth="1"/>
    <col min="3174" max="3174" width="0" style="49" hidden="1" customWidth="1"/>
    <col min="3175" max="3175" width="5" style="49" customWidth="1"/>
    <col min="3176" max="3176" width="9.42578125" style="49" customWidth="1"/>
    <col min="3177" max="3177" width="0" style="49" hidden="1" customWidth="1"/>
    <col min="3178" max="3178" width="5" style="49" customWidth="1"/>
    <col min="3179" max="3194" width="0" style="49" hidden="1" customWidth="1"/>
    <col min="3195" max="3195" width="6.42578125" style="49" customWidth="1"/>
    <col min="3196" max="3199" width="0" style="49" hidden="1" customWidth="1"/>
    <col min="3200" max="3200" width="7.140625" style="49" customWidth="1"/>
    <col min="3201" max="3205" width="0" style="49" hidden="1" customWidth="1"/>
    <col min="3206" max="3206" width="7.140625" style="49" customWidth="1"/>
    <col min="3207" max="3208" width="0" style="49" hidden="1" customWidth="1"/>
    <col min="3209" max="3209" width="7.140625" style="49" customWidth="1"/>
    <col min="3210" max="3211" width="0" style="49" hidden="1" customWidth="1"/>
    <col min="3212" max="3212" width="7.140625" style="49" customWidth="1"/>
    <col min="3213" max="3219" width="0" style="49" hidden="1" customWidth="1"/>
    <col min="3220" max="3220" width="6.42578125" style="49" customWidth="1"/>
    <col min="3221" max="3241" width="0" style="49" hidden="1" customWidth="1"/>
    <col min="3242" max="3245" width="6.42578125" style="49" customWidth="1"/>
    <col min="3246" max="3246" width="6.85546875" style="49" customWidth="1"/>
    <col min="3247" max="3247" width="6.42578125" style="49" customWidth="1"/>
    <col min="3248" max="3264" width="0" style="49" hidden="1" customWidth="1"/>
    <col min="3265" max="3265" width="6.5703125" style="49" customWidth="1"/>
    <col min="3266" max="3266" width="6.42578125" style="49" customWidth="1"/>
    <col min="3267" max="3268" width="0" style="49" hidden="1" customWidth="1"/>
    <col min="3269" max="3269" width="6.42578125" style="49" customWidth="1"/>
    <col min="3270" max="3271" width="0" style="49" hidden="1" customWidth="1"/>
    <col min="3272" max="3272" width="7.42578125" style="49" customWidth="1"/>
    <col min="3273" max="3273" width="0" style="49" hidden="1" customWidth="1"/>
    <col min="3274" max="3274" width="6.42578125" style="49" customWidth="1"/>
    <col min="3275" max="3275" width="0" style="49" hidden="1" customWidth="1"/>
    <col min="3276" max="3276" width="9" style="49" customWidth="1"/>
    <col min="3277" max="3278" width="0" style="49" hidden="1" customWidth="1"/>
    <col min="3279" max="3279" width="8.5703125" style="49" customWidth="1"/>
    <col min="3280" max="3281" width="0" style="49" hidden="1" customWidth="1"/>
    <col min="3282" max="3282" width="6.42578125" style="49" customWidth="1"/>
    <col min="3283" max="3284" width="0" style="49" hidden="1" customWidth="1"/>
    <col min="3285" max="3285" width="7" style="49" customWidth="1"/>
    <col min="3286" max="3287" width="0" style="49" hidden="1" customWidth="1"/>
    <col min="3288" max="3288" width="7" style="49" customWidth="1"/>
    <col min="3289" max="3290" width="0" style="49" hidden="1" customWidth="1"/>
    <col min="3291" max="3291" width="7.5703125" style="49" customWidth="1"/>
    <col min="3292" max="3293" width="0" style="49" hidden="1" customWidth="1"/>
    <col min="3294" max="3294" width="7" style="49" customWidth="1"/>
    <col min="3295" max="3296" width="0" style="49" hidden="1" customWidth="1"/>
    <col min="3297" max="3297" width="7" style="49" customWidth="1"/>
    <col min="3298" max="3299" width="0" style="49" hidden="1" customWidth="1"/>
    <col min="3300" max="3300" width="7" style="49" customWidth="1"/>
    <col min="3301" max="3301" width="0" style="49" hidden="1" customWidth="1"/>
    <col min="3302" max="3302" width="6.42578125" style="49" customWidth="1"/>
    <col min="3303" max="3314" width="0" style="49" hidden="1" customWidth="1"/>
    <col min="3315" max="3315" width="10.140625" style="49"/>
    <col min="3316" max="3316" width="41.42578125" style="49" customWidth="1"/>
    <col min="3317" max="3317" width="6.42578125" style="49" customWidth="1"/>
    <col min="3318" max="3318" width="14.5703125" style="49" customWidth="1"/>
    <col min="3319" max="3319" width="11.42578125" style="49" customWidth="1"/>
    <col min="3320" max="3320" width="13" style="49" customWidth="1"/>
    <col min="3321" max="3321" width="18.42578125" style="49" customWidth="1"/>
    <col min="3322" max="3331" width="9.42578125" style="49" customWidth="1"/>
    <col min="3332" max="3332" width="8.85546875" style="49" customWidth="1"/>
    <col min="3333" max="3333" width="9.42578125" style="49" customWidth="1"/>
    <col min="3334" max="3334" width="10.140625" style="49" customWidth="1"/>
    <col min="3335" max="3335" width="6.42578125" style="49" customWidth="1"/>
    <col min="3336" max="3336" width="6.85546875" style="49" customWidth="1"/>
    <col min="3337" max="3338" width="4.42578125" style="49" customWidth="1"/>
    <col min="3339" max="3339" width="6.42578125" style="49" customWidth="1"/>
    <col min="3340" max="3340" width="7.5703125" style="49" customWidth="1"/>
    <col min="3341" max="3341" width="14.5703125" style="49" customWidth="1"/>
    <col min="3342" max="3343" width="11.42578125" style="49" customWidth="1"/>
    <col min="3344" max="3344" width="56.85546875" style="49" customWidth="1"/>
    <col min="3345" max="3345" width="9.140625" style="49" bestFit="1" customWidth="1"/>
    <col min="3346" max="3346" width="24.5703125" style="49" customWidth="1"/>
    <col min="3347" max="3347" width="22.85546875" style="49" customWidth="1"/>
    <col min="3348" max="3350" width="9.140625" style="49" bestFit="1" customWidth="1"/>
    <col min="3351" max="3352" width="12.140625" style="49" customWidth="1"/>
    <col min="3353" max="3353" width="14.5703125" style="49" customWidth="1"/>
    <col min="3354" max="3354" width="5" style="49" customWidth="1"/>
    <col min="3355" max="3356" width="0" style="49" hidden="1" customWidth="1"/>
    <col min="3357" max="3357" width="5" style="49" customWidth="1"/>
    <col min="3358" max="3359" width="0" style="49" hidden="1" customWidth="1"/>
    <col min="3360" max="3360" width="5" style="49" customWidth="1"/>
    <col min="3361" max="3362" width="0" style="49" hidden="1" customWidth="1"/>
    <col min="3363" max="3363" width="5" style="49" customWidth="1"/>
    <col min="3364" max="3365" width="0" style="49" hidden="1" customWidth="1"/>
    <col min="3366" max="3366" width="5" style="49" customWidth="1"/>
    <col min="3367" max="3368" width="0" style="49" hidden="1" customWidth="1"/>
    <col min="3369" max="3369" width="5" style="49" customWidth="1"/>
    <col min="3370" max="3371" width="0" style="49" hidden="1" customWidth="1"/>
    <col min="3372" max="3372" width="6.42578125" style="49" customWidth="1"/>
    <col min="3373" max="3380" width="0" style="49" hidden="1" customWidth="1"/>
    <col min="3381" max="3381" width="6.85546875" style="49" customWidth="1"/>
    <col min="3382" max="3383" width="0" style="49" hidden="1" customWidth="1"/>
    <col min="3384" max="3384" width="6.42578125" style="49" customWidth="1"/>
    <col min="3385" max="3386" width="0" style="49" hidden="1" customWidth="1"/>
    <col min="3387" max="3387" width="5.42578125" style="49" customWidth="1"/>
    <col min="3388" max="3389" width="0" style="49" hidden="1" customWidth="1"/>
    <col min="3390" max="3390" width="4.85546875" style="49" customWidth="1"/>
    <col min="3391" max="3398" width="0" style="49" hidden="1" customWidth="1"/>
    <col min="3399" max="3399" width="5.42578125" style="49" customWidth="1"/>
    <col min="3400" max="3404" width="0" style="49" hidden="1" customWidth="1"/>
    <col min="3405" max="3405" width="5.85546875" style="49" customWidth="1"/>
    <col min="3406" max="3407" width="0" style="49" hidden="1" customWidth="1"/>
    <col min="3408" max="3408" width="5.42578125" style="49" customWidth="1"/>
    <col min="3409" max="3410" width="0" style="49" hidden="1" customWidth="1"/>
    <col min="3411" max="3411" width="5.42578125" style="49" customWidth="1"/>
    <col min="3412" max="3413" width="0" style="49" hidden="1" customWidth="1"/>
    <col min="3414" max="3414" width="6" style="49" customWidth="1"/>
    <col min="3415" max="3419" width="0" style="49" hidden="1" customWidth="1"/>
    <col min="3420" max="3420" width="5" style="49" customWidth="1"/>
    <col min="3421" max="3422" width="0" style="49" hidden="1" customWidth="1"/>
    <col min="3423" max="3423" width="7.42578125" style="49" customWidth="1"/>
    <col min="3424" max="3428" width="0" style="49" hidden="1" customWidth="1"/>
    <col min="3429" max="3429" width="5" style="49" customWidth="1"/>
    <col min="3430" max="3430" width="0" style="49" hidden="1" customWidth="1"/>
    <col min="3431" max="3431" width="5" style="49" customWidth="1"/>
    <col min="3432" max="3432" width="9.42578125" style="49" customWidth="1"/>
    <col min="3433" max="3433" width="0" style="49" hidden="1" customWidth="1"/>
    <col min="3434" max="3434" width="5" style="49" customWidth="1"/>
    <col min="3435" max="3450" width="0" style="49" hidden="1" customWidth="1"/>
    <col min="3451" max="3451" width="6.42578125" style="49" customWidth="1"/>
    <col min="3452" max="3455" width="0" style="49" hidden="1" customWidth="1"/>
    <col min="3456" max="3456" width="7.140625" style="49" customWidth="1"/>
    <col min="3457" max="3461" width="0" style="49" hidden="1" customWidth="1"/>
    <col min="3462" max="3462" width="7.140625" style="49" customWidth="1"/>
    <col min="3463" max="3464" width="0" style="49" hidden="1" customWidth="1"/>
    <col min="3465" max="3465" width="7.140625" style="49" customWidth="1"/>
    <col min="3466" max="3467" width="0" style="49" hidden="1" customWidth="1"/>
    <col min="3468" max="3468" width="7.140625" style="49" customWidth="1"/>
    <col min="3469" max="3475" width="0" style="49" hidden="1" customWidth="1"/>
    <col min="3476" max="3476" width="6.42578125" style="49" customWidth="1"/>
    <col min="3477" max="3497" width="0" style="49" hidden="1" customWidth="1"/>
    <col min="3498" max="3501" width="6.42578125" style="49" customWidth="1"/>
    <col min="3502" max="3502" width="6.85546875" style="49" customWidth="1"/>
    <col min="3503" max="3503" width="6.42578125" style="49" customWidth="1"/>
    <col min="3504" max="3520" width="0" style="49" hidden="1" customWidth="1"/>
    <col min="3521" max="3521" width="6.5703125" style="49" customWidth="1"/>
    <col min="3522" max="3522" width="6.42578125" style="49" customWidth="1"/>
    <col min="3523" max="3524" width="0" style="49" hidden="1" customWidth="1"/>
    <col min="3525" max="3525" width="6.42578125" style="49" customWidth="1"/>
    <col min="3526" max="3527" width="0" style="49" hidden="1" customWidth="1"/>
    <col min="3528" max="3528" width="7.42578125" style="49" customWidth="1"/>
    <col min="3529" max="3529" width="0" style="49" hidden="1" customWidth="1"/>
    <col min="3530" max="3530" width="6.42578125" style="49" customWidth="1"/>
    <col min="3531" max="3531" width="0" style="49" hidden="1" customWidth="1"/>
    <col min="3532" max="3532" width="9" style="49" customWidth="1"/>
    <col min="3533" max="3534" width="0" style="49" hidden="1" customWidth="1"/>
    <col min="3535" max="3535" width="8.5703125" style="49" customWidth="1"/>
    <col min="3536" max="3537" width="0" style="49" hidden="1" customWidth="1"/>
    <col min="3538" max="3538" width="6.42578125" style="49" customWidth="1"/>
    <col min="3539" max="3540" width="0" style="49" hidden="1" customWidth="1"/>
    <col min="3541" max="3541" width="7" style="49" customWidth="1"/>
    <col min="3542" max="3543" width="0" style="49" hidden="1" customWidth="1"/>
    <col min="3544" max="3544" width="7" style="49" customWidth="1"/>
    <col min="3545" max="3546" width="0" style="49" hidden="1" customWidth="1"/>
    <col min="3547" max="3547" width="7.5703125" style="49" customWidth="1"/>
    <col min="3548" max="3549" width="0" style="49" hidden="1" customWidth="1"/>
    <col min="3550" max="3550" width="7" style="49" customWidth="1"/>
    <col min="3551" max="3552" width="0" style="49" hidden="1" customWidth="1"/>
    <col min="3553" max="3553" width="7" style="49" customWidth="1"/>
    <col min="3554" max="3555" width="0" style="49" hidden="1" customWidth="1"/>
    <col min="3556" max="3556" width="7" style="49" customWidth="1"/>
    <col min="3557" max="3557" width="0" style="49" hidden="1" customWidth="1"/>
    <col min="3558" max="3558" width="6.42578125" style="49" customWidth="1"/>
    <col min="3559" max="3570" width="0" style="49" hidden="1" customWidth="1"/>
    <col min="3571" max="3571" width="10.140625" style="49"/>
    <col min="3572" max="3572" width="41.42578125" style="49" customWidth="1"/>
    <col min="3573" max="3573" width="6.42578125" style="49" customWidth="1"/>
    <col min="3574" max="3574" width="14.5703125" style="49" customWidth="1"/>
    <col min="3575" max="3575" width="11.42578125" style="49" customWidth="1"/>
    <col min="3576" max="3576" width="13" style="49" customWidth="1"/>
    <col min="3577" max="3577" width="18.42578125" style="49" customWidth="1"/>
    <col min="3578" max="3587" width="9.42578125" style="49" customWidth="1"/>
    <col min="3588" max="3588" width="8.85546875" style="49" customWidth="1"/>
    <col min="3589" max="3589" width="9.42578125" style="49" customWidth="1"/>
    <col min="3590" max="3590" width="10.140625" style="49" customWidth="1"/>
    <col min="3591" max="3591" width="6.42578125" style="49" customWidth="1"/>
    <col min="3592" max="3592" width="6.85546875" style="49" customWidth="1"/>
    <col min="3593" max="3594" width="4.42578125" style="49" customWidth="1"/>
    <col min="3595" max="3595" width="6.42578125" style="49" customWidth="1"/>
    <col min="3596" max="3596" width="7.5703125" style="49" customWidth="1"/>
    <col min="3597" max="3597" width="14.5703125" style="49" customWidth="1"/>
    <col min="3598" max="3599" width="11.42578125" style="49" customWidth="1"/>
    <col min="3600" max="3600" width="56.85546875" style="49" customWidth="1"/>
    <col min="3601" max="3601" width="9.140625" style="49" bestFit="1" customWidth="1"/>
    <col min="3602" max="3602" width="24.5703125" style="49" customWidth="1"/>
    <col min="3603" max="3603" width="22.85546875" style="49" customWidth="1"/>
    <col min="3604" max="3606" width="9.140625" style="49" bestFit="1" customWidth="1"/>
    <col min="3607" max="3608" width="12.140625" style="49" customWidth="1"/>
    <col min="3609" max="3609" width="14.5703125" style="49" customWidth="1"/>
    <col min="3610" max="3610" width="5" style="49" customWidth="1"/>
    <col min="3611" max="3612" width="0" style="49" hidden="1" customWidth="1"/>
    <col min="3613" max="3613" width="5" style="49" customWidth="1"/>
    <col min="3614" max="3615" width="0" style="49" hidden="1" customWidth="1"/>
    <col min="3616" max="3616" width="5" style="49" customWidth="1"/>
    <col min="3617" max="3618" width="0" style="49" hidden="1" customWidth="1"/>
    <col min="3619" max="3619" width="5" style="49" customWidth="1"/>
    <col min="3620" max="3621" width="0" style="49" hidden="1" customWidth="1"/>
    <col min="3622" max="3622" width="5" style="49" customWidth="1"/>
    <col min="3623" max="3624" width="0" style="49" hidden="1" customWidth="1"/>
    <col min="3625" max="3625" width="5" style="49" customWidth="1"/>
    <col min="3626" max="3627" width="0" style="49" hidden="1" customWidth="1"/>
    <col min="3628" max="3628" width="6.42578125" style="49" customWidth="1"/>
    <col min="3629" max="3636" width="0" style="49" hidden="1" customWidth="1"/>
    <col min="3637" max="3637" width="6.85546875" style="49" customWidth="1"/>
    <col min="3638" max="3639" width="0" style="49" hidden="1" customWidth="1"/>
    <col min="3640" max="3640" width="6.42578125" style="49" customWidth="1"/>
    <col min="3641" max="3642" width="0" style="49" hidden="1" customWidth="1"/>
    <col min="3643" max="3643" width="5.42578125" style="49" customWidth="1"/>
    <col min="3644" max="3645" width="0" style="49" hidden="1" customWidth="1"/>
    <col min="3646" max="3646" width="4.85546875" style="49" customWidth="1"/>
    <col min="3647" max="3654" width="0" style="49" hidden="1" customWidth="1"/>
    <col min="3655" max="3655" width="5.42578125" style="49" customWidth="1"/>
    <col min="3656" max="3660" width="0" style="49" hidden="1" customWidth="1"/>
    <col min="3661" max="3661" width="5.85546875" style="49" customWidth="1"/>
    <col min="3662" max="3663" width="0" style="49" hidden="1" customWidth="1"/>
    <col min="3664" max="3664" width="5.42578125" style="49" customWidth="1"/>
    <col min="3665" max="3666" width="0" style="49" hidden="1" customWidth="1"/>
    <col min="3667" max="3667" width="5.42578125" style="49" customWidth="1"/>
    <col min="3668" max="3669" width="0" style="49" hidden="1" customWidth="1"/>
    <col min="3670" max="3670" width="6" style="49" customWidth="1"/>
    <col min="3671" max="3675" width="0" style="49" hidden="1" customWidth="1"/>
    <col min="3676" max="3676" width="5" style="49" customWidth="1"/>
    <col min="3677" max="3678" width="0" style="49" hidden="1" customWidth="1"/>
    <col min="3679" max="3679" width="7.42578125" style="49" customWidth="1"/>
    <col min="3680" max="3684" width="0" style="49" hidden="1" customWidth="1"/>
    <col min="3685" max="3685" width="5" style="49" customWidth="1"/>
    <col min="3686" max="3686" width="0" style="49" hidden="1" customWidth="1"/>
    <col min="3687" max="3687" width="5" style="49" customWidth="1"/>
    <col min="3688" max="3688" width="9.42578125" style="49" customWidth="1"/>
    <col min="3689" max="3689" width="0" style="49" hidden="1" customWidth="1"/>
    <col min="3690" max="3690" width="5" style="49" customWidth="1"/>
    <col min="3691" max="3706" width="0" style="49" hidden="1" customWidth="1"/>
    <col min="3707" max="3707" width="6.42578125" style="49" customWidth="1"/>
    <col min="3708" max="3711" width="0" style="49" hidden="1" customWidth="1"/>
    <col min="3712" max="3712" width="7.140625" style="49" customWidth="1"/>
    <col min="3713" max="3717" width="0" style="49" hidden="1" customWidth="1"/>
    <col min="3718" max="3718" width="7.140625" style="49" customWidth="1"/>
    <col min="3719" max="3720" width="0" style="49" hidden="1" customWidth="1"/>
    <col min="3721" max="3721" width="7.140625" style="49" customWidth="1"/>
    <col min="3722" max="3723" width="0" style="49" hidden="1" customWidth="1"/>
    <col min="3724" max="3724" width="7.140625" style="49" customWidth="1"/>
    <col min="3725" max="3731" width="0" style="49" hidden="1" customWidth="1"/>
    <col min="3732" max="3732" width="6.42578125" style="49" customWidth="1"/>
    <col min="3733" max="3753" width="0" style="49" hidden="1" customWidth="1"/>
    <col min="3754" max="3757" width="6.42578125" style="49" customWidth="1"/>
    <col min="3758" max="3758" width="6.85546875" style="49" customWidth="1"/>
    <col min="3759" max="3759" width="6.42578125" style="49" customWidth="1"/>
    <col min="3760" max="3776" width="0" style="49" hidden="1" customWidth="1"/>
    <col min="3777" max="3777" width="6.5703125" style="49" customWidth="1"/>
    <col min="3778" max="3778" width="6.42578125" style="49" customWidth="1"/>
    <col min="3779" max="3780" width="0" style="49" hidden="1" customWidth="1"/>
    <col min="3781" max="3781" width="6.42578125" style="49" customWidth="1"/>
    <col min="3782" max="3783" width="0" style="49" hidden="1" customWidth="1"/>
    <col min="3784" max="3784" width="7.42578125" style="49" customWidth="1"/>
    <col min="3785" max="3785" width="0" style="49" hidden="1" customWidth="1"/>
    <col min="3786" max="3786" width="6.42578125" style="49" customWidth="1"/>
    <col min="3787" max="3787" width="0" style="49" hidden="1" customWidth="1"/>
    <col min="3788" max="3788" width="9" style="49" customWidth="1"/>
    <col min="3789" max="3790" width="0" style="49" hidden="1" customWidth="1"/>
    <col min="3791" max="3791" width="8.5703125" style="49" customWidth="1"/>
    <col min="3792" max="3793" width="0" style="49" hidden="1" customWidth="1"/>
    <col min="3794" max="3794" width="6.42578125" style="49" customWidth="1"/>
    <col min="3795" max="3796" width="0" style="49" hidden="1" customWidth="1"/>
    <col min="3797" max="3797" width="7" style="49" customWidth="1"/>
    <col min="3798" max="3799" width="0" style="49" hidden="1" customWidth="1"/>
    <col min="3800" max="3800" width="7" style="49" customWidth="1"/>
    <col min="3801" max="3802" width="0" style="49" hidden="1" customWidth="1"/>
    <col min="3803" max="3803" width="7.5703125" style="49" customWidth="1"/>
    <col min="3804" max="3805" width="0" style="49" hidden="1" customWidth="1"/>
    <col min="3806" max="3806" width="7" style="49" customWidth="1"/>
    <col min="3807" max="3808" width="0" style="49" hidden="1" customWidth="1"/>
    <col min="3809" max="3809" width="7" style="49" customWidth="1"/>
    <col min="3810" max="3811" width="0" style="49" hidden="1" customWidth="1"/>
    <col min="3812" max="3812" width="7" style="49" customWidth="1"/>
    <col min="3813" max="3813" width="0" style="49" hidden="1" customWidth="1"/>
    <col min="3814" max="3814" width="6.42578125" style="49" customWidth="1"/>
    <col min="3815" max="3826" width="0" style="49" hidden="1" customWidth="1"/>
    <col min="3827" max="3827" width="10.140625" style="49"/>
    <col min="3828" max="3828" width="41.42578125" style="49" customWidth="1"/>
    <col min="3829" max="3829" width="6.42578125" style="49" customWidth="1"/>
    <col min="3830" max="3830" width="14.5703125" style="49" customWidth="1"/>
    <col min="3831" max="3831" width="11.42578125" style="49" customWidth="1"/>
    <col min="3832" max="3832" width="13" style="49" customWidth="1"/>
    <col min="3833" max="3833" width="18.42578125" style="49" customWidth="1"/>
    <col min="3834" max="3843" width="9.42578125" style="49" customWidth="1"/>
    <col min="3844" max="3844" width="8.85546875" style="49" customWidth="1"/>
    <col min="3845" max="3845" width="9.42578125" style="49" customWidth="1"/>
    <col min="3846" max="3846" width="10.140625" style="49" customWidth="1"/>
    <col min="3847" max="3847" width="6.42578125" style="49" customWidth="1"/>
    <col min="3848" max="3848" width="6.85546875" style="49" customWidth="1"/>
    <col min="3849" max="3850" width="4.42578125" style="49" customWidth="1"/>
    <col min="3851" max="3851" width="6.42578125" style="49" customWidth="1"/>
    <col min="3852" max="3852" width="7.5703125" style="49" customWidth="1"/>
    <col min="3853" max="3853" width="14.5703125" style="49" customWidth="1"/>
    <col min="3854" max="3855" width="11.42578125" style="49" customWidth="1"/>
    <col min="3856" max="3856" width="56.85546875" style="49" customWidth="1"/>
    <col min="3857" max="3857" width="9.140625" style="49" bestFit="1" customWidth="1"/>
    <col min="3858" max="3858" width="24.5703125" style="49" customWidth="1"/>
    <col min="3859" max="3859" width="22.85546875" style="49" customWidth="1"/>
    <col min="3860" max="3862" width="9.140625" style="49" bestFit="1" customWidth="1"/>
    <col min="3863" max="3864" width="12.140625" style="49" customWidth="1"/>
    <col min="3865" max="3865" width="14.5703125" style="49" customWidth="1"/>
    <col min="3866" max="3866" width="5" style="49" customWidth="1"/>
    <col min="3867" max="3868" width="0" style="49" hidden="1" customWidth="1"/>
    <col min="3869" max="3869" width="5" style="49" customWidth="1"/>
    <col min="3870" max="3871" width="0" style="49" hidden="1" customWidth="1"/>
    <col min="3872" max="3872" width="5" style="49" customWidth="1"/>
    <col min="3873" max="3874" width="0" style="49" hidden="1" customWidth="1"/>
    <col min="3875" max="3875" width="5" style="49" customWidth="1"/>
    <col min="3876" max="3877" width="0" style="49" hidden="1" customWidth="1"/>
    <col min="3878" max="3878" width="5" style="49" customWidth="1"/>
    <col min="3879" max="3880" width="0" style="49" hidden="1" customWidth="1"/>
    <col min="3881" max="3881" width="5" style="49" customWidth="1"/>
    <col min="3882" max="3883" width="0" style="49" hidden="1" customWidth="1"/>
    <col min="3884" max="3884" width="6.42578125" style="49" customWidth="1"/>
    <col min="3885" max="3892" width="0" style="49" hidden="1" customWidth="1"/>
    <col min="3893" max="3893" width="6.85546875" style="49" customWidth="1"/>
    <col min="3894" max="3895" width="0" style="49" hidden="1" customWidth="1"/>
    <col min="3896" max="3896" width="6.42578125" style="49" customWidth="1"/>
    <col min="3897" max="3898" width="0" style="49" hidden="1" customWidth="1"/>
    <col min="3899" max="3899" width="5.42578125" style="49" customWidth="1"/>
    <col min="3900" max="3901" width="0" style="49" hidden="1" customWidth="1"/>
    <col min="3902" max="3902" width="4.85546875" style="49" customWidth="1"/>
    <col min="3903" max="3910" width="0" style="49" hidden="1" customWidth="1"/>
    <col min="3911" max="3911" width="5.42578125" style="49" customWidth="1"/>
    <col min="3912" max="3916" width="0" style="49" hidden="1" customWidth="1"/>
    <col min="3917" max="3917" width="5.85546875" style="49" customWidth="1"/>
    <col min="3918" max="3919" width="0" style="49" hidden="1" customWidth="1"/>
    <col min="3920" max="3920" width="5.42578125" style="49" customWidth="1"/>
    <col min="3921" max="3922" width="0" style="49" hidden="1" customWidth="1"/>
    <col min="3923" max="3923" width="5.42578125" style="49" customWidth="1"/>
    <col min="3924" max="3925" width="0" style="49" hidden="1" customWidth="1"/>
    <col min="3926" max="3926" width="6" style="49" customWidth="1"/>
    <col min="3927" max="3931" width="0" style="49" hidden="1" customWidth="1"/>
    <col min="3932" max="3932" width="5" style="49" customWidth="1"/>
    <col min="3933" max="3934" width="0" style="49" hidden="1" customWidth="1"/>
    <col min="3935" max="3935" width="7.42578125" style="49" customWidth="1"/>
    <col min="3936" max="3940" width="0" style="49" hidden="1" customWidth="1"/>
    <col min="3941" max="3941" width="5" style="49" customWidth="1"/>
    <col min="3942" max="3942" width="0" style="49" hidden="1" customWidth="1"/>
    <col min="3943" max="3943" width="5" style="49" customWidth="1"/>
    <col min="3944" max="3944" width="9.42578125" style="49" customWidth="1"/>
    <col min="3945" max="3945" width="0" style="49" hidden="1" customWidth="1"/>
    <col min="3946" max="3946" width="5" style="49" customWidth="1"/>
    <col min="3947" max="3962" width="0" style="49" hidden="1" customWidth="1"/>
    <col min="3963" max="3963" width="6.42578125" style="49" customWidth="1"/>
    <col min="3964" max="3967" width="0" style="49" hidden="1" customWidth="1"/>
    <col min="3968" max="3968" width="7.140625" style="49" customWidth="1"/>
    <col min="3969" max="3973" width="0" style="49" hidden="1" customWidth="1"/>
    <col min="3974" max="3974" width="7.140625" style="49" customWidth="1"/>
    <col min="3975" max="3976" width="0" style="49" hidden="1" customWidth="1"/>
    <col min="3977" max="3977" width="7.140625" style="49" customWidth="1"/>
    <col min="3978" max="3979" width="0" style="49" hidden="1" customWidth="1"/>
    <col min="3980" max="3980" width="7.140625" style="49" customWidth="1"/>
    <col min="3981" max="3987" width="0" style="49" hidden="1" customWidth="1"/>
    <col min="3988" max="3988" width="6.42578125" style="49" customWidth="1"/>
    <col min="3989" max="4009" width="0" style="49" hidden="1" customWidth="1"/>
    <col min="4010" max="4013" width="6.42578125" style="49" customWidth="1"/>
    <col min="4014" max="4014" width="6.85546875" style="49" customWidth="1"/>
    <col min="4015" max="4015" width="6.42578125" style="49" customWidth="1"/>
    <col min="4016" max="4032" width="0" style="49" hidden="1" customWidth="1"/>
    <col min="4033" max="4033" width="6.5703125" style="49" customWidth="1"/>
    <col min="4034" max="4034" width="6.42578125" style="49" customWidth="1"/>
    <col min="4035" max="4036" width="0" style="49" hidden="1" customWidth="1"/>
    <col min="4037" max="4037" width="6.42578125" style="49" customWidth="1"/>
    <col min="4038" max="4039" width="0" style="49" hidden="1" customWidth="1"/>
    <col min="4040" max="4040" width="7.42578125" style="49" customWidth="1"/>
    <col min="4041" max="4041" width="0" style="49" hidden="1" customWidth="1"/>
    <col min="4042" max="4042" width="6.42578125" style="49" customWidth="1"/>
    <col min="4043" max="4043" width="0" style="49" hidden="1" customWidth="1"/>
    <col min="4044" max="4044" width="9" style="49" customWidth="1"/>
    <col min="4045" max="4046" width="0" style="49" hidden="1" customWidth="1"/>
    <col min="4047" max="4047" width="8.5703125" style="49" customWidth="1"/>
    <col min="4048" max="4049" width="0" style="49" hidden="1" customWidth="1"/>
    <col min="4050" max="4050" width="6.42578125" style="49" customWidth="1"/>
    <col min="4051" max="4052" width="0" style="49" hidden="1" customWidth="1"/>
    <col min="4053" max="4053" width="7" style="49" customWidth="1"/>
    <col min="4054" max="4055" width="0" style="49" hidden="1" customWidth="1"/>
    <col min="4056" max="4056" width="7" style="49" customWidth="1"/>
    <col min="4057" max="4058" width="0" style="49" hidden="1" customWidth="1"/>
    <col min="4059" max="4059" width="7.5703125" style="49" customWidth="1"/>
    <col min="4060" max="4061" width="0" style="49" hidden="1" customWidth="1"/>
    <col min="4062" max="4062" width="7" style="49" customWidth="1"/>
    <col min="4063" max="4064" width="0" style="49" hidden="1" customWidth="1"/>
    <col min="4065" max="4065" width="7" style="49" customWidth="1"/>
    <col min="4066" max="4067" width="0" style="49" hidden="1" customWidth="1"/>
    <col min="4068" max="4068" width="7" style="49" customWidth="1"/>
    <col min="4069" max="4069" width="0" style="49" hidden="1" customWidth="1"/>
    <col min="4070" max="4070" width="6.42578125" style="49" customWidth="1"/>
    <col min="4071" max="4082" width="0" style="49" hidden="1" customWidth="1"/>
    <col min="4083" max="4083" width="10.140625" style="49"/>
    <col min="4084" max="4084" width="41.42578125" style="49" customWidth="1"/>
    <col min="4085" max="4085" width="6.42578125" style="49" customWidth="1"/>
    <col min="4086" max="4086" width="14.5703125" style="49" customWidth="1"/>
    <col min="4087" max="4087" width="11.42578125" style="49" customWidth="1"/>
    <col min="4088" max="4088" width="13" style="49" customWidth="1"/>
    <col min="4089" max="4089" width="18.42578125" style="49" customWidth="1"/>
    <col min="4090" max="4099" width="9.42578125" style="49" customWidth="1"/>
    <col min="4100" max="4100" width="8.85546875" style="49" customWidth="1"/>
    <col min="4101" max="4101" width="9.42578125" style="49" customWidth="1"/>
    <col min="4102" max="4102" width="10.140625" style="49" customWidth="1"/>
    <col min="4103" max="4103" width="6.42578125" style="49" customWidth="1"/>
    <col min="4104" max="4104" width="6.85546875" style="49" customWidth="1"/>
    <col min="4105" max="4106" width="4.42578125" style="49" customWidth="1"/>
    <col min="4107" max="4107" width="6.42578125" style="49" customWidth="1"/>
    <col min="4108" max="4108" width="7.5703125" style="49" customWidth="1"/>
    <col min="4109" max="4109" width="14.5703125" style="49" customWidth="1"/>
    <col min="4110" max="4111" width="11.42578125" style="49" customWidth="1"/>
    <col min="4112" max="4112" width="56.85546875" style="49" customWidth="1"/>
    <col min="4113" max="4113" width="9.140625" style="49" bestFit="1" customWidth="1"/>
    <col min="4114" max="4114" width="24.5703125" style="49" customWidth="1"/>
    <col min="4115" max="4115" width="22.85546875" style="49" customWidth="1"/>
    <col min="4116" max="4118" width="9.140625" style="49" bestFit="1" customWidth="1"/>
    <col min="4119" max="4120" width="12.140625" style="49" customWidth="1"/>
    <col min="4121" max="4121" width="14.5703125" style="49" customWidth="1"/>
    <col min="4122" max="4122" width="5" style="49" customWidth="1"/>
    <col min="4123" max="4124" width="0" style="49" hidden="1" customWidth="1"/>
    <col min="4125" max="4125" width="5" style="49" customWidth="1"/>
    <col min="4126" max="4127" width="0" style="49" hidden="1" customWidth="1"/>
    <col min="4128" max="4128" width="5" style="49" customWidth="1"/>
    <col min="4129" max="4130" width="0" style="49" hidden="1" customWidth="1"/>
    <col min="4131" max="4131" width="5" style="49" customWidth="1"/>
    <col min="4132" max="4133" width="0" style="49" hidden="1" customWidth="1"/>
    <col min="4134" max="4134" width="5" style="49" customWidth="1"/>
    <col min="4135" max="4136" width="0" style="49" hidden="1" customWidth="1"/>
    <col min="4137" max="4137" width="5" style="49" customWidth="1"/>
    <col min="4138" max="4139" width="0" style="49" hidden="1" customWidth="1"/>
    <col min="4140" max="4140" width="6.42578125" style="49" customWidth="1"/>
    <col min="4141" max="4148" width="0" style="49" hidden="1" customWidth="1"/>
    <col min="4149" max="4149" width="6.85546875" style="49" customWidth="1"/>
    <col min="4150" max="4151" width="0" style="49" hidden="1" customWidth="1"/>
    <col min="4152" max="4152" width="6.42578125" style="49" customWidth="1"/>
    <col min="4153" max="4154" width="0" style="49" hidden="1" customWidth="1"/>
    <col min="4155" max="4155" width="5.42578125" style="49" customWidth="1"/>
    <col min="4156" max="4157" width="0" style="49" hidden="1" customWidth="1"/>
    <col min="4158" max="4158" width="4.85546875" style="49" customWidth="1"/>
    <col min="4159" max="4166" width="0" style="49" hidden="1" customWidth="1"/>
    <col min="4167" max="4167" width="5.42578125" style="49" customWidth="1"/>
    <col min="4168" max="4172" width="0" style="49" hidden="1" customWidth="1"/>
    <col min="4173" max="4173" width="5.85546875" style="49" customWidth="1"/>
    <col min="4174" max="4175" width="0" style="49" hidden="1" customWidth="1"/>
    <col min="4176" max="4176" width="5.42578125" style="49" customWidth="1"/>
    <col min="4177" max="4178" width="0" style="49" hidden="1" customWidth="1"/>
    <col min="4179" max="4179" width="5.42578125" style="49" customWidth="1"/>
    <col min="4180" max="4181" width="0" style="49" hidden="1" customWidth="1"/>
    <col min="4182" max="4182" width="6" style="49" customWidth="1"/>
    <col min="4183" max="4187" width="0" style="49" hidden="1" customWidth="1"/>
    <col min="4188" max="4188" width="5" style="49" customWidth="1"/>
    <col min="4189" max="4190" width="0" style="49" hidden="1" customWidth="1"/>
    <col min="4191" max="4191" width="7.42578125" style="49" customWidth="1"/>
    <col min="4192" max="4196" width="0" style="49" hidden="1" customWidth="1"/>
    <col min="4197" max="4197" width="5" style="49" customWidth="1"/>
    <col min="4198" max="4198" width="0" style="49" hidden="1" customWidth="1"/>
    <col min="4199" max="4199" width="5" style="49" customWidth="1"/>
    <col min="4200" max="4200" width="9.42578125" style="49" customWidth="1"/>
    <col min="4201" max="4201" width="0" style="49" hidden="1" customWidth="1"/>
    <col min="4202" max="4202" width="5" style="49" customWidth="1"/>
    <col min="4203" max="4218" width="0" style="49" hidden="1" customWidth="1"/>
    <col min="4219" max="4219" width="6.42578125" style="49" customWidth="1"/>
    <col min="4220" max="4223" width="0" style="49" hidden="1" customWidth="1"/>
    <col min="4224" max="4224" width="7.140625" style="49" customWidth="1"/>
    <col min="4225" max="4229" width="0" style="49" hidden="1" customWidth="1"/>
    <col min="4230" max="4230" width="7.140625" style="49" customWidth="1"/>
    <col min="4231" max="4232" width="0" style="49" hidden="1" customWidth="1"/>
    <col min="4233" max="4233" width="7.140625" style="49" customWidth="1"/>
    <col min="4234" max="4235" width="0" style="49" hidden="1" customWidth="1"/>
    <col min="4236" max="4236" width="7.140625" style="49" customWidth="1"/>
    <col min="4237" max="4243" width="0" style="49" hidden="1" customWidth="1"/>
    <col min="4244" max="4244" width="6.42578125" style="49" customWidth="1"/>
    <col min="4245" max="4265" width="0" style="49" hidden="1" customWidth="1"/>
    <col min="4266" max="4269" width="6.42578125" style="49" customWidth="1"/>
    <col min="4270" max="4270" width="6.85546875" style="49" customWidth="1"/>
    <col min="4271" max="4271" width="6.42578125" style="49" customWidth="1"/>
    <col min="4272" max="4288" width="0" style="49" hidden="1" customWidth="1"/>
    <col min="4289" max="4289" width="6.5703125" style="49" customWidth="1"/>
    <col min="4290" max="4290" width="6.42578125" style="49" customWidth="1"/>
    <col min="4291" max="4292" width="0" style="49" hidden="1" customWidth="1"/>
    <col min="4293" max="4293" width="6.42578125" style="49" customWidth="1"/>
    <col min="4294" max="4295" width="0" style="49" hidden="1" customWidth="1"/>
    <col min="4296" max="4296" width="7.42578125" style="49" customWidth="1"/>
    <col min="4297" max="4297" width="0" style="49" hidden="1" customWidth="1"/>
    <col min="4298" max="4298" width="6.42578125" style="49" customWidth="1"/>
    <col min="4299" max="4299" width="0" style="49" hidden="1" customWidth="1"/>
    <col min="4300" max="4300" width="9" style="49" customWidth="1"/>
    <col min="4301" max="4302" width="0" style="49" hidden="1" customWidth="1"/>
    <col min="4303" max="4303" width="8.5703125" style="49" customWidth="1"/>
    <col min="4304" max="4305" width="0" style="49" hidden="1" customWidth="1"/>
    <col min="4306" max="4306" width="6.42578125" style="49" customWidth="1"/>
    <col min="4307" max="4308" width="0" style="49" hidden="1" customWidth="1"/>
    <col min="4309" max="4309" width="7" style="49" customWidth="1"/>
    <col min="4310" max="4311" width="0" style="49" hidden="1" customWidth="1"/>
    <col min="4312" max="4312" width="7" style="49" customWidth="1"/>
    <col min="4313" max="4314" width="0" style="49" hidden="1" customWidth="1"/>
    <col min="4315" max="4315" width="7.5703125" style="49" customWidth="1"/>
    <col min="4316" max="4317" width="0" style="49" hidden="1" customWidth="1"/>
    <col min="4318" max="4318" width="7" style="49" customWidth="1"/>
    <col min="4319" max="4320" width="0" style="49" hidden="1" customWidth="1"/>
    <col min="4321" max="4321" width="7" style="49" customWidth="1"/>
    <col min="4322" max="4323" width="0" style="49" hidden="1" customWidth="1"/>
    <col min="4324" max="4324" width="7" style="49" customWidth="1"/>
    <col min="4325" max="4325" width="0" style="49" hidden="1" customWidth="1"/>
    <col min="4326" max="4326" width="6.42578125" style="49" customWidth="1"/>
    <col min="4327" max="4338" width="0" style="49" hidden="1" customWidth="1"/>
    <col min="4339" max="4339" width="10.140625" style="49"/>
    <col min="4340" max="4340" width="41.42578125" style="49" customWidth="1"/>
    <col min="4341" max="4341" width="6.42578125" style="49" customWidth="1"/>
    <col min="4342" max="4342" width="14.5703125" style="49" customWidth="1"/>
    <col min="4343" max="4343" width="11.42578125" style="49" customWidth="1"/>
    <col min="4344" max="4344" width="13" style="49" customWidth="1"/>
    <col min="4345" max="4345" width="18.42578125" style="49" customWidth="1"/>
    <col min="4346" max="4355" width="9.42578125" style="49" customWidth="1"/>
    <col min="4356" max="4356" width="8.85546875" style="49" customWidth="1"/>
    <col min="4357" max="4357" width="9.42578125" style="49" customWidth="1"/>
    <col min="4358" max="4358" width="10.140625" style="49" customWidth="1"/>
    <col min="4359" max="4359" width="6.42578125" style="49" customWidth="1"/>
    <col min="4360" max="4360" width="6.85546875" style="49" customWidth="1"/>
    <col min="4361" max="4362" width="4.42578125" style="49" customWidth="1"/>
    <col min="4363" max="4363" width="6.42578125" style="49" customWidth="1"/>
    <col min="4364" max="4364" width="7.5703125" style="49" customWidth="1"/>
    <col min="4365" max="4365" width="14.5703125" style="49" customWidth="1"/>
    <col min="4366" max="4367" width="11.42578125" style="49" customWidth="1"/>
    <col min="4368" max="4368" width="56.85546875" style="49" customWidth="1"/>
    <col min="4369" max="4369" width="9.140625" style="49" bestFit="1" customWidth="1"/>
    <col min="4370" max="4370" width="24.5703125" style="49" customWidth="1"/>
    <col min="4371" max="4371" width="22.85546875" style="49" customWidth="1"/>
    <col min="4372" max="4374" width="9.140625" style="49" bestFit="1" customWidth="1"/>
    <col min="4375" max="4376" width="12.140625" style="49" customWidth="1"/>
    <col min="4377" max="4377" width="14.5703125" style="49" customWidth="1"/>
    <col min="4378" max="4378" width="5" style="49" customWidth="1"/>
    <col min="4379" max="4380" width="0" style="49" hidden="1" customWidth="1"/>
    <col min="4381" max="4381" width="5" style="49" customWidth="1"/>
    <col min="4382" max="4383" width="0" style="49" hidden="1" customWidth="1"/>
    <col min="4384" max="4384" width="5" style="49" customWidth="1"/>
    <col min="4385" max="4386" width="0" style="49" hidden="1" customWidth="1"/>
    <col min="4387" max="4387" width="5" style="49" customWidth="1"/>
    <col min="4388" max="4389" width="0" style="49" hidden="1" customWidth="1"/>
    <col min="4390" max="4390" width="5" style="49" customWidth="1"/>
    <col min="4391" max="4392" width="0" style="49" hidden="1" customWidth="1"/>
    <col min="4393" max="4393" width="5" style="49" customWidth="1"/>
    <col min="4394" max="4395" width="0" style="49" hidden="1" customWidth="1"/>
    <col min="4396" max="4396" width="6.42578125" style="49" customWidth="1"/>
    <col min="4397" max="4404" width="0" style="49" hidden="1" customWidth="1"/>
    <col min="4405" max="4405" width="6.85546875" style="49" customWidth="1"/>
    <col min="4406" max="4407" width="0" style="49" hidden="1" customWidth="1"/>
    <col min="4408" max="4408" width="6.42578125" style="49" customWidth="1"/>
    <col min="4409" max="4410" width="0" style="49" hidden="1" customWidth="1"/>
    <col min="4411" max="4411" width="5.42578125" style="49" customWidth="1"/>
    <col min="4412" max="4413" width="0" style="49" hidden="1" customWidth="1"/>
    <col min="4414" max="4414" width="4.85546875" style="49" customWidth="1"/>
    <col min="4415" max="4422" width="0" style="49" hidden="1" customWidth="1"/>
    <col min="4423" max="4423" width="5.42578125" style="49" customWidth="1"/>
    <col min="4424" max="4428" width="0" style="49" hidden="1" customWidth="1"/>
    <col min="4429" max="4429" width="5.85546875" style="49" customWidth="1"/>
    <col min="4430" max="4431" width="0" style="49" hidden="1" customWidth="1"/>
    <col min="4432" max="4432" width="5.42578125" style="49" customWidth="1"/>
    <col min="4433" max="4434" width="0" style="49" hidden="1" customWidth="1"/>
    <col min="4435" max="4435" width="5.42578125" style="49" customWidth="1"/>
    <col min="4436" max="4437" width="0" style="49" hidden="1" customWidth="1"/>
    <col min="4438" max="4438" width="6" style="49" customWidth="1"/>
    <col min="4439" max="4443" width="0" style="49" hidden="1" customWidth="1"/>
    <col min="4444" max="4444" width="5" style="49" customWidth="1"/>
    <col min="4445" max="4446" width="0" style="49" hidden="1" customWidth="1"/>
    <col min="4447" max="4447" width="7.42578125" style="49" customWidth="1"/>
    <col min="4448" max="4452" width="0" style="49" hidden="1" customWidth="1"/>
    <col min="4453" max="4453" width="5" style="49" customWidth="1"/>
    <col min="4454" max="4454" width="0" style="49" hidden="1" customWidth="1"/>
    <col min="4455" max="4455" width="5" style="49" customWidth="1"/>
    <col min="4456" max="4456" width="9.42578125" style="49" customWidth="1"/>
    <col min="4457" max="4457" width="0" style="49" hidden="1" customWidth="1"/>
    <col min="4458" max="4458" width="5" style="49" customWidth="1"/>
    <col min="4459" max="4474" width="0" style="49" hidden="1" customWidth="1"/>
    <col min="4475" max="4475" width="6.42578125" style="49" customWidth="1"/>
    <col min="4476" max="4479" width="0" style="49" hidden="1" customWidth="1"/>
    <col min="4480" max="4480" width="7.140625" style="49" customWidth="1"/>
    <col min="4481" max="4485" width="0" style="49" hidden="1" customWidth="1"/>
    <col min="4486" max="4486" width="7.140625" style="49" customWidth="1"/>
    <col min="4487" max="4488" width="0" style="49" hidden="1" customWidth="1"/>
    <col min="4489" max="4489" width="7.140625" style="49" customWidth="1"/>
    <col min="4490" max="4491" width="0" style="49" hidden="1" customWidth="1"/>
    <col min="4492" max="4492" width="7.140625" style="49" customWidth="1"/>
    <col min="4493" max="4499" width="0" style="49" hidden="1" customWidth="1"/>
    <col min="4500" max="4500" width="6.42578125" style="49" customWidth="1"/>
    <col min="4501" max="4521" width="0" style="49" hidden="1" customWidth="1"/>
    <col min="4522" max="4525" width="6.42578125" style="49" customWidth="1"/>
    <col min="4526" max="4526" width="6.85546875" style="49" customWidth="1"/>
    <col min="4527" max="4527" width="6.42578125" style="49" customWidth="1"/>
    <col min="4528" max="4544" width="0" style="49" hidden="1" customWidth="1"/>
    <col min="4545" max="4545" width="6.5703125" style="49" customWidth="1"/>
    <col min="4546" max="4546" width="6.42578125" style="49" customWidth="1"/>
    <col min="4547" max="4548" width="0" style="49" hidden="1" customWidth="1"/>
    <col min="4549" max="4549" width="6.42578125" style="49" customWidth="1"/>
    <col min="4550" max="4551" width="0" style="49" hidden="1" customWidth="1"/>
    <col min="4552" max="4552" width="7.42578125" style="49" customWidth="1"/>
    <col min="4553" max="4553" width="0" style="49" hidden="1" customWidth="1"/>
    <col min="4554" max="4554" width="6.42578125" style="49" customWidth="1"/>
    <col min="4555" max="4555" width="0" style="49" hidden="1" customWidth="1"/>
    <col min="4556" max="4556" width="9" style="49" customWidth="1"/>
    <col min="4557" max="4558" width="0" style="49" hidden="1" customWidth="1"/>
    <col min="4559" max="4559" width="8.5703125" style="49" customWidth="1"/>
    <col min="4560" max="4561" width="0" style="49" hidden="1" customWidth="1"/>
    <col min="4562" max="4562" width="6.42578125" style="49" customWidth="1"/>
    <col min="4563" max="4564" width="0" style="49" hidden="1" customWidth="1"/>
    <col min="4565" max="4565" width="7" style="49" customWidth="1"/>
    <col min="4566" max="4567" width="0" style="49" hidden="1" customWidth="1"/>
    <col min="4568" max="4568" width="7" style="49" customWidth="1"/>
    <col min="4569" max="4570" width="0" style="49" hidden="1" customWidth="1"/>
    <col min="4571" max="4571" width="7.5703125" style="49" customWidth="1"/>
    <col min="4572" max="4573" width="0" style="49" hidden="1" customWidth="1"/>
    <col min="4574" max="4574" width="7" style="49" customWidth="1"/>
    <col min="4575" max="4576" width="0" style="49" hidden="1" customWidth="1"/>
    <col min="4577" max="4577" width="7" style="49" customWidth="1"/>
    <col min="4578" max="4579" width="0" style="49" hidden="1" customWidth="1"/>
    <col min="4580" max="4580" width="7" style="49" customWidth="1"/>
    <col min="4581" max="4581" width="0" style="49" hidden="1" customWidth="1"/>
    <col min="4582" max="4582" width="6.42578125" style="49" customWidth="1"/>
    <col min="4583" max="4594" width="0" style="49" hidden="1" customWidth="1"/>
    <col min="4595" max="4595" width="10.140625" style="49"/>
    <col min="4596" max="4596" width="41.42578125" style="49" customWidth="1"/>
    <col min="4597" max="4597" width="6.42578125" style="49" customWidth="1"/>
    <col min="4598" max="4598" width="14.5703125" style="49" customWidth="1"/>
    <col min="4599" max="4599" width="11.42578125" style="49" customWidth="1"/>
    <col min="4600" max="4600" width="13" style="49" customWidth="1"/>
    <col min="4601" max="4601" width="18.42578125" style="49" customWidth="1"/>
    <col min="4602" max="4611" width="9.42578125" style="49" customWidth="1"/>
    <col min="4612" max="4612" width="8.85546875" style="49" customWidth="1"/>
    <col min="4613" max="4613" width="9.42578125" style="49" customWidth="1"/>
    <col min="4614" max="4614" width="10.140625" style="49" customWidth="1"/>
    <col min="4615" max="4615" width="6.42578125" style="49" customWidth="1"/>
    <col min="4616" max="4616" width="6.85546875" style="49" customWidth="1"/>
    <col min="4617" max="4618" width="4.42578125" style="49" customWidth="1"/>
    <col min="4619" max="4619" width="6.42578125" style="49" customWidth="1"/>
    <col min="4620" max="4620" width="7.5703125" style="49" customWidth="1"/>
    <col min="4621" max="4621" width="14.5703125" style="49" customWidth="1"/>
    <col min="4622" max="4623" width="11.42578125" style="49" customWidth="1"/>
    <col min="4624" max="4624" width="56.85546875" style="49" customWidth="1"/>
    <col min="4625" max="4625" width="9.140625" style="49" bestFit="1" customWidth="1"/>
    <col min="4626" max="4626" width="24.5703125" style="49" customWidth="1"/>
    <col min="4627" max="4627" width="22.85546875" style="49" customWidth="1"/>
    <col min="4628" max="4630" width="9.140625" style="49" bestFit="1" customWidth="1"/>
    <col min="4631" max="4632" width="12.140625" style="49" customWidth="1"/>
    <col min="4633" max="4633" width="14.5703125" style="49" customWidth="1"/>
    <col min="4634" max="4634" width="5" style="49" customWidth="1"/>
    <col min="4635" max="4636" width="0" style="49" hidden="1" customWidth="1"/>
    <col min="4637" max="4637" width="5" style="49" customWidth="1"/>
    <col min="4638" max="4639" width="0" style="49" hidden="1" customWidth="1"/>
    <col min="4640" max="4640" width="5" style="49" customWidth="1"/>
    <col min="4641" max="4642" width="0" style="49" hidden="1" customWidth="1"/>
    <col min="4643" max="4643" width="5" style="49" customWidth="1"/>
    <col min="4644" max="4645" width="0" style="49" hidden="1" customWidth="1"/>
    <col min="4646" max="4646" width="5" style="49" customWidth="1"/>
    <col min="4647" max="4648" width="0" style="49" hidden="1" customWidth="1"/>
    <col min="4649" max="4649" width="5" style="49" customWidth="1"/>
    <col min="4650" max="4651" width="0" style="49" hidden="1" customWidth="1"/>
    <col min="4652" max="4652" width="6.42578125" style="49" customWidth="1"/>
    <col min="4653" max="4660" width="0" style="49" hidden="1" customWidth="1"/>
    <col min="4661" max="4661" width="6.85546875" style="49" customWidth="1"/>
    <col min="4662" max="4663" width="0" style="49" hidden="1" customWidth="1"/>
    <col min="4664" max="4664" width="6.42578125" style="49" customWidth="1"/>
    <col min="4665" max="4666" width="0" style="49" hidden="1" customWidth="1"/>
    <col min="4667" max="4667" width="5.42578125" style="49" customWidth="1"/>
    <col min="4668" max="4669" width="0" style="49" hidden="1" customWidth="1"/>
    <col min="4670" max="4670" width="4.85546875" style="49" customWidth="1"/>
    <col min="4671" max="4678" width="0" style="49" hidden="1" customWidth="1"/>
    <col min="4679" max="4679" width="5.42578125" style="49" customWidth="1"/>
    <col min="4680" max="4684" width="0" style="49" hidden="1" customWidth="1"/>
    <col min="4685" max="4685" width="5.85546875" style="49" customWidth="1"/>
    <col min="4686" max="4687" width="0" style="49" hidden="1" customWidth="1"/>
    <col min="4688" max="4688" width="5.42578125" style="49" customWidth="1"/>
    <col min="4689" max="4690" width="0" style="49" hidden="1" customWidth="1"/>
    <col min="4691" max="4691" width="5.42578125" style="49" customWidth="1"/>
    <col min="4692" max="4693" width="0" style="49" hidden="1" customWidth="1"/>
    <col min="4694" max="4694" width="6" style="49" customWidth="1"/>
    <col min="4695" max="4699" width="0" style="49" hidden="1" customWidth="1"/>
    <col min="4700" max="4700" width="5" style="49" customWidth="1"/>
    <col min="4701" max="4702" width="0" style="49" hidden="1" customWidth="1"/>
    <col min="4703" max="4703" width="7.42578125" style="49" customWidth="1"/>
    <col min="4704" max="4708" width="0" style="49" hidden="1" customWidth="1"/>
    <col min="4709" max="4709" width="5" style="49" customWidth="1"/>
    <col min="4710" max="4710" width="0" style="49" hidden="1" customWidth="1"/>
    <col min="4711" max="4711" width="5" style="49" customWidth="1"/>
    <col min="4712" max="4712" width="9.42578125" style="49" customWidth="1"/>
    <col min="4713" max="4713" width="0" style="49" hidden="1" customWidth="1"/>
    <col min="4714" max="4714" width="5" style="49" customWidth="1"/>
    <col min="4715" max="4730" width="0" style="49" hidden="1" customWidth="1"/>
    <col min="4731" max="4731" width="6.42578125" style="49" customWidth="1"/>
    <col min="4732" max="4735" width="0" style="49" hidden="1" customWidth="1"/>
    <col min="4736" max="4736" width="7.140625" style="49" customWidth="1"/>
    <col min="4737" max="4741" width="0" style="49" hidden="1" customWidth="1"/>
    <col min="4742" max="4742" width="7.140625" style="49" customWidth="1"/>
    <col min="4743" max="4744" width="0" style="49" hidden="1" customWidth="1"/>
    <col min="4745" max="4745" width="7.140625" style="49" customWidth="1"/>
    <col min="4746" max="4747" width="0" style="49" hidden="1" customWidth="1"/>
    <col min="4748" max="4748" width="7.140625" style="49" customWidth="1"/>
    <col min="4749" max="4755" width="0" style="49" hidden="1" customWidth="1"/>
    <col min="4756" max="4756" width="6.42578125" style="49" customWidth="1"/>
    <col min="4757" max="4777" width="0" style="49" hidden="1" customWidth="1"/>
    <col min="4778" max="4781" width="6.42578125" style="49" customWidth="1"/>
    <col min="4782" max="4782" width="6.85546875" style="49" customWidth="1"/>
    <col min="4783" max="4783" width="6.42578125" style="49" customWidth="1"/>
    <col min="4784" max="4800" width="0" style="49" hidden="1" customWidth="1"/>
    <col min="4801" max="4801" width="6.5703125" style="49" customWidth="1"/>
    <col min="4802" max="4802" width="6.42578125" style="49" customWidth="1"/>
    <col min="4803" max="4804" width="0" style="49" hidden="1" customWidth="1"/>
    <col min="4805" max="4805" width="6.42578125" style="49" customWidth="1"/>
    <col min="4806" max="4807" width="0" style="49" hidden="1" customWidth="1"/>
    <col min="4808" max="4808" width="7.42578125" style="49" customWidth="1"/>
    <col min="4809" max="4809" width="0" style="49" hidden="1" customWidth="1"/>
    <col min="4810" max="4810" width="6.42578125" style="49" customWidth="1"/>
    <col min="4811" max="4811" width="0" style="49" hidden="1" customWidth="1"/>
    <col min="4812" max="4812" width="9" style="49" customWidth="1"/>
    <col min="4813" max="4814" width="0" style="49" hidden="1" customWidth="1"/>
    <col min="4815" max="4815" width="8.5703125" style="49" customWidth="1"/>
    <col min="4816" max="4817" width="0" style="49" hidden="1" customWidth="1"/>
    <col min="4818" max="4818" width="6.42578125" style="49" customWidth="1"/>
    <col min="4819" max="4820" width="0" style="49" hidden="1" customWidth="1"/>
    <col min="4821" max="4821" width="7" style="49" customWidth="1"/>
    <col min="4822" max="4823" width="0" style="49" hidden="1" customWidth="1"/>
    <col min="4824" max="4824" width="7" style="49" customWidth="1"/>
    <col min="4825" max="4826" width="0" style="49" hidden="1" customWidth="1"/>
    <col min="4827" max="4827" width="7.5703125" style="49" customWidth="1"/>
    <col min="4828" max="4829" width="0" style="49" hidden="1" customWidth="1"/>
    <col min="4830" max="4830" width="7" style="49" customWidth="1"/>
    <col min="4831" max="4832" width="0" style="49" hidden="1" customWidth="1"/>
    <col min="4833" max="4833" width="7" style="49" customWidth="1"/>
    <col min="4834" max="4835" width="0" style="49" hidden="1" customWidth="1"/>
    <col min="4836" max="4836" width="7" style="49" customWidth="1"/>
    <col min="4837" max="4837" width="0" style="49" hidden="1" customWidth="1"/>
    <col min="4838" max="4838" width="6.42578125" style="49" customWidth="1"/>
    <col min="4839" max="4850" width="0" style="49" hidden="1" customWidth="1"/>
    <col min="4851" max="4851" width="10.140625" style="49"/>
    <col min="4852" max="4852" width="41.42578125" style="49" customWidth="1"/>
    <col min="4853" max="4853" width="6.42578125" style="49" customWidth="1"/>
    <col min="4854" max="4854" width="14.5703125" style="49" customWidth="1"/>
    <col min="4855" max="4855" width="11.42578125" style="49" customWidth="1"/>
    <col min="4856" max="4856" width="13" style="49" customWidth="1"/>
    <col min="4857" max="4857" width="18.42578125" style="49" customWidth="1"/>
    <col min="4858" max="4867" width="9.42578125" style="49" customWidth="1"/>
    <col min="4868" max="4868" width="8.85546875" style="49" customWidth="1"/>
    <col min="4869" max="4869" width="9.42578125" style="49" customWidth="1"/>
    <col min="4870" max="4870" width="10.140625" style="49" customWidth="1"/>
    <col min="4871" max="4871" width="6.42578125" style="49" customWidth="1"/>
    <col min="4872" max="4872" width="6.85546875" style="49" customWidth="1"/>
    <col min="4873" max="4874" width="4.42578125" style="49" customWidth="1"/>
    <col min="4875" max="4875" width="6.42578125" style="49" customWidth="1"/>
    <col min="4876" max="4876" width="7.5703125" style="49" customWidth="1"/>
    <col min="4877" max="4877" width="14.5703125" style="49" customWidth="1"/>
    <col min="4878" max="4879" width="11.42578125" style="49" customWidth="1"/>
    <col min="4880" max="4880" width="56.85546875" style="49" customWidth="1"/>
    <col min="4881" max="4881" width="9.140625" style="49" bestFit="1" customWidth="1"/>
    <col min="4882" max="4882" width="24.5703125" style="49" customWidth="1"/>
    <col min="4883" max="4883" width="22.85546875" style="49" customWidth="1"/>
    <col min="4884" max="4886" width="9.140625" style="49" bestFit="1" customWidth="1"/>
    <col min="4887" max="4888" width="12.140625" style="49" customWidth="1"/>
    <col min="4889" max="4889" width="14.5703125" style="49" customWidth="1"/>
    <col min="4890" max="4890" width="5" style="49" customWidth="1"/>
    <col min="4891" max="4892" width="0" style="49" hidden="1" customWidth="1"/>
    <col min="4893" max="4893" width="5" style="49" customWidth="1"/>
    <col min="4894" max="4895" width="0" style="49" hidden="1" customWidth="1"/>
    <col min="4896" max="4896" width="5" style="49" customWidth="1"/>
    <col min="4897" max="4898" width="0" style="49" hidden="1" customWidth="1"/>
    <col min="4899" max="4899" width="5" style="49" customWidth="1"/>
    <col min="4900" max="4901" width="0" style="49" hidden="1" customWidth="1"/>
    <col min="4902" max="4902" width="5" style="49" customWidth="1"/>
    <col min="4903" max="4904" width="0" style="49" hidden="1" customWidth="1"/>
    <col min="4905" max="4905" width="5" style="49" customWidth="1"/>
    <col min="4906" max="4907" width="0" style="49" hidden="1" customWidth="1"/>
    <col min="4908" max="4908" width="6.42578125" style="49" customWidth="1"/>
    <col min="4909" max="4916" width="0" style="49" hidden="1" customWidth="1"/>
    <col min="4917" max="4917" width="6.85546875" style="49" customWidth="1"/>
    <col min="4918" max="4919" width="0" style="49" hidden="1" customWidth="1"/>
    <col min="4920" max="4920" width="6.42578125" style="49" customWidth="1"/>
    <col min="4921" max="4922" width="0" style="49" hidden="1" customWidth="1"/>
    <col min="4923" max="4923" width="5.42578125" style="49" customWidth="1"/>
    <col min="4924" max="4925" width="0" style="49" hidden="1" customWidth="1"/>
    <col min="4926" max="4926" width="4.85546875" style="49" customWidth="1"/>
    <col min="4927" max="4934" width="0" style="49" hidden="1" customWidth="1"/>
    <col min="4935" max="4935" width="5.42578125" style="49" customWidth="1"/>
    <col min="4936" max="4940" width="0" style="49" hidden="1" customWidth="1"/>
    <col min="4941" max="4941" width="5.85546875" style="49" customWidth="1"/>
    <col min="4942" max="4943" width="0" style="49" hidden="1" customWidth="1"/>
    <col min="4944" max="4944" width="5.42578125" style="49" customWidth="1"/>
    <col min="4945" max="4946" width="0" style="49" hidden="1" customWidth="1"/>
    <col min="4947" max="4947" width="5.42578125" style="49" customWidth="1"/>
    <col min="4948" max="4949" width="0" style="49" hidden="1" customWidth="1"/>
    <col min="4950" max="4950" width="6" style="49" customWidth="1"/>
    <col min="4951" max="4955" width="0" style="49" hidden="1" customWidth="1"/>
    <col min="4956" max="4956" width="5" style="49" customWidth="1"/>
    <col min="4957" max="4958" width="0" style="49" hidden="1" customWidth="1"/>
    <col min="4959" max="4959" width="7.42578125" style="49" customWidth="1"/>
    <col min="4960" max="4964" width="0" style="49" hidden="1" customWidth="1"/>
    <col min="4965" max="4965" width="5" style="49" customWidth="1"/>
    <col min="4966" max="4966" width="0" style="49" hidden="1" customWidth="1"/>
    <col min="4967" max="4967" width="5" style="49" customWidth="1"/>
    <col min="4968" max="4968" width="9.42578125" style="49" customWidth="1"/>
    <col min="4969" max="4969" width="0" style="49" hidden="1" customWidth="1"/>
    <col min="4970" max="4970" width="5" style="49" customWidth="1"/>
    <col min="4971" max="4986" width="0" style="49" hidden="1" customWidth="1"/>
    <col min="4987" max="4987" width="6.42578125" style="49" customWidth="1"/>
    <col min="4988" max="4991" width="0" style="49" hidden="1" customWidth="1"/>
    <col min="4992" max="4992" width="7.140625" style="49" customWidth="1"/>
    <col min="4993" max="4997" width="0" style="49" hidden="1" customWidth="1"/>
    <col min="4998" max="4998" width="7.140625" style="49" customWidth="1"/>
    <col min="4999" max="5000" width="0" style="49" hidden="1" customWidth="1"/>
    <col min="5001" max="5001" width="7.140625" style="49" customWidth="1"/>
    <col min="5002" max="5003" width="0" style="49" hidden="1" customWidth="1"/>
    <col min="5004" max="5004" width="7.140625" style="49" customWidth="1"/>
    <col min="5005" max="5011" width="0" style="49" hidden="1" customWidth="1"/>
    <col min="5012" max="5012" width="6.42578125" style="49" customWidth="1"/>
    <col min="5013" max="5033" width="0" style="49" hidden="1" customWidth="1"/>
    <col min="5034" max="5037" width="6.42578125" style="49" customWidth="1"/>
    <col min="5038" max="5038" width="6.85546875" style="49" customWidth="1"/>
    <col min="5039" max="5039" width="6.42578125" style="49" customWidth="1"/>
    <col min="5040" max="5056" width="0" style="49" hidden="1" customWidth="1"/>
    <col min="5057" max="5057" width="6.5703125" style="49" customWidth="1"/>
    <col min="5058" max="5058" width="6.42578125" style="49" customWidth="1"/>
    <col min="5059" max="5060" width="0" style="49" hidden="1" customWidth="1"/>
    <col min="5061" max="5061" width="6.42578125" style="49" customWidth="1"/>
    <col min="5062" max="5063" width="0" style="49" hidden="1" customWidth="1"/>
    <col min="5064" max="5064" width="7.42578125" style="49" customWidth="1"/>
    <col min="5065" max="5065" width="0" style="49" hidden="1" customWidth="1"/>
    <col min="5066" max="5066" width="6.42578125" style="49" customWidth="1"/>
    <col min="5067" max="5067" width="0" style="49" hidden="1" customWidth="1"/>
    <col min="5068" max="5068" width="9" style="49" customWidth="1"/>
    <col min="5069" max="5070" width="0" style="49" hidden="1" customWidth="1"/>
    <col min="5071" max="5071" width="8.5703125" style="49" customWidth="1"/>
    <col min="5072" max="5073" width="0" style="49" hidden="1" customWidth="1"/>
    <col min="5074" max="5074" width="6.42578125" style="49" customWidth="1"/>
    <col min="5075" max="5076" width="0" style="49" hidden="1" customWidth="1"/>
    <col min="5077" max="5077" width="7" style="49" customWidth="1"/>
    <col min="5078" max="5079" width="0" style="49" hidden="1" customWidth="1"/>
    <col min="5080" max="5080" width="7" style="49" customWidth="1"/>
    <col min="5081" max="5082" width="0" style="49" hidden="1" customWidth="1"/>
    <col min="5083" max="5083" width="7.5703125" style="49" customWidth="1"/>
    <col min="5084" max="5085" width="0" style="49" hidden="1" customWidth="1"/>
    <col min="5086" max="5086" width="7" style="49" customWidth="1"/>
    <col min="5087" max="5088" width="0" style="49" hidden="1" customWidth="1"/>
    <col min="5089" max="5089" width="7" style="49" customWidth="1"/>
    <col min="5090" max="5091" width="0" style="49" hidden="1" customWidth="1"/>
    <col min="5092" max="5092" width="7" style="49" customWidth="1"/>
    <col min="5093" max="5093" width="0" style="49" hidden="1" customWidth="1"/>
    <col min="5094" max="5094" width="6.42578125" style="49" customWidth="1"/>
    <col min="5095" max="5106" width="0" style="49" hidden="1" customWidth="1"/>
    <col min="5107" max="5107" width="10.140625" style="49"/>
    <col min="5108" max="5108" width="41.42578125" style="49" customWidth="1"/>
    <col min="5109" max="5109" width="6.42578125" style="49" customWidth="1"/>
    <col min="5110" max="5110" width="14.5703125" style="49" customWidth="1"/>
    <col min="5111" max="5111" width="11.42578125" style="49" customWidth="1"/>
    <col min="5112" max="5112" width="13" style="49" customWidth="1"/>
    <col min="5113" max="5113" width="18.42578125" style="49" customWidth="1"/>
    <col min="5114" max="5123" width="9.42578125" style="49" customWidth="1"/>
    <col min="5124" max="5124" width="8.85546875" style="49" customWidth="1"/>
    <col min="5125" max="5125" width="9.42578125" style="49" customWidth="1"/>
    <col min="5126" max="5126" width="10.140625" style="49" customWidth="1"/>
    <col min="5127" max="5127" width="6.42578125" style="49" customWidth="1"/>
    <col min="5128" max="5128" width="6.85546875" style="49" customWidth="1"/>
    <col min="5129" max="5130" width="4.42578125" style="49" customWidth="1"/>
    <col min="5131" max="5131" width="6.42578125" style="49" customWidth="1"/>
    <col min="5132" max="5132" width="7.5703125" style="49" customWidth="1"/>
    <col min="5133" max="5133" width="14.5703125" style="49" customWidth="1"/>
    <col min="5134" max="5135" width="11.42578125" style="49" customWidth="1"/>
    <col min="5136" max="5136" width="56.85546875" style="49" customWidth="1"/>
    <col min="5137" max="5137" width="9.140625" style="49" bestFit="1" customWidth="1"/>
    <col min="5138" max="5138" width="24.5703125" style="49" customWidth="1"/>
    <col min="5139" max="5139" width="22.85546875" style="49" customWidth="1"/>
    <col min="5140" max="5142" width="9.140625" style="49" bestFit="1" customWidth="1"/>
    <col min="5143" max="5144" width="12.140625" style="49" customWidth="1"/>
    <col min="5145" max="5145" width="14.5703125" style="49" customWidth="1"/>
    <col min="5146" max="5146" width="5" style="49" customWidth="1"/>
    <col min="5147" max="5148" width="0" style="49" hidden="1" customWidth="1"/>
    <col min="5149" max="5149" width="5" style="49" customWidth="1"/>
    <col min="5150" max="5151" width="0" style="49" hidden="1" customWidth="1"/>
    <col min="5152" max="5152" width="5" style="49" customWidth="1"/>
    <col min="5153" max="5154" width="0" style="49" hidden="1" customWidth="1"/>
    <col min="5155" max="5155" width="5" style="49" customWidth="1"/>
    <col min="5156" max="5157" width="0" style="49" hidden="1" customWidth="1"/>
    <col min="5158" max="5158" width="5" style="49" customWidth="1"/>
    <col min="5159" max="5160" width="0" style="49" hidden="1" customWidth="1"/>
    <col min="5161" max="5161" width="5" style="49" customWidth="1"/>
    <col min="5162" max="5163" width="0" style="49" hidden="1" customWidth="1"/>
    <col min="5164" max="5164" width="6.42578125" style="49" customWidth="1"/>
    <col min="5165" max="5172" width="0" style="49" hidden="1" customWidth="1"/>
    <col min="5173" max="5173" width="6.85546875" style="49" customWidth="1"/>
    <col min="5174" max="5175" width="0" style="49" hidden="1" customWidth="1"/>
    <col min="5176" max="5176" width="6.42578125" style="49" customWidth="1"/>
    <col min="5177" max="5178" width="0" style="49" hidden="1" customWidth="1"/>
    <col min="5179" max="5179" width="5.42578125" style="49" customWidth="1"/>
    <col min="5180" max="5181" width="0" style="49" hidden="1" customWidth="1"/>
    <col min="5182" max="5182" width="4.85546875" style="49" customWidth="1"/>
    <col min="5183" max="5190" width="0" style="49" hidden="1" customWidth="1"/>
    <col min="5191" max="5191" width="5.42578125" style="49" customWidth="1"/>
    <col min="5192" max="5196" width="0" style="49" hidden="1" customWidth="1"/>
    <col min="5197" max="5197" width="5.85546875" style="49" customWidth="1"/>
    <col min="5198" max="5199" width="0" style="49" hidden="1" customWidth="1"/>
    <col min="5200" max="5200" width="5.42578125" style="49" customWidth="1"/>
    <col min="5201" max="5202" width="0" style="49" hidden="1" customWidth="1"/>
    <col min="5203" max="5203" width="5.42578125" style="49" customWidth="1"/>
    <col min="5204" max="5205" width="0" style="49" hidden="1" customWidth="1"/>
    <col min="5206" max="5206" width="6" style="49" customWidth="1"/>
    <col min="5207" max="5211" width="0" style="49" hidden="1" customWidth="1"/>
    <col min="5212" max="5212" width="5" style="49" customWidth="1"/>
    <col min="5213" max="5214" width="0" style="49" hidden="1" customWidth="1"/>
    <col min="5215" max="5215" width="7.42578125" style="49" customWidth="1"/>
    <col min="5216" max="5220" width="0" style="49" hidden="1" customWidth="1"/>
    <col min="5221" max="5221" width="5" style="49" customWidth="1"/>
    <col min="5222" max="5222" width="0" style="49" hidden="1" customWidth="1"/>
    <col min="5223" max="5223" width="5" style="49" customWidth="1"/>
    <col min="5224" max="5224" width="9.42578125" style="49" customWidth="1"/>
    <col min="5225" max="5225" width="0" style="49" hidden="1" customWidth="1"/>
    <col min="5226" max="5226" width="5" style="49" customWidth="1"/>
    <col min="5227" max="5242" width="0" style="49" hidden="1" customWidth="1"/>
    <col min="5243" max="5243" width="6.42578125" style="49" customWidth="1"/>
    <col min="5244" max="5247" width="0" style="49" hidden="1" customWidth="1"/>
    <col min="5248" max="5248" width="7.140625" style="49" customWidth="1"/>
    <col min="5249" max="5253" width="0" style="49" hidden="1" customWidth="1"/>
    <col min="5254" max="5254" width="7.140625" style="49" customWidth="1"/>
    <col min="5255" max="5256" width="0" style="49" hidden="1" customWidth="1"/>
    <col min="5257" max="5257" width="7.140625" style="49" customWidth="1"/>
    <col min="5258" max="5259" width="0" style="49" hidden="1" customWidth="1"/>
    <col min="5260" max="5260" width="7.140625" style="49" customWidth="1"/>
    <col min="5261" max="5267" width="0" style="49" hidden="1" customWidth="1"/>
    <col min="5268" max="5268" width="6.42578125" style="49" customWidth="1"/>
    <col min="5269" max="5289" width="0" style="49" hidden="1" customWidth="1"/>
    <col min="5290" max="5293" width="6.42578125" style="49" customWidth="1"/>
    <col min="5294" max="5294" width="6.85546875" style="49" customWidth="1"/>
    <col min="5295" max="5295" width="6.42578125" style="49" customWidth="1"/>
    <col min="5296" max="5312" width="0" style="49" hidden="1" customWidth="1"/>
    <col min="5313" max="5313" width="6.5703125" style="49" customWidth="1"/>
    <col min="5314" max="5314" width="6.42578125" style="49" customWidth="1"/>
    <col min="5315" max="5316" width="0" style="49" hidden="1" customWidth="1"/>
    <col min="5317" max="5317" width="6.42578125" style="49" customWidth="1"/>
    <col min="5318" max="5319" width="0" style="49" hidden="1" customWidth="1"/>
    <col min="5320" max="5320" width="7.42578125" style="49" customWidth="1"/>
    <col min="5321" max="5321" width="0" style="49" hidden="1" customWidth="1"/>
    <col min="5322" max="5322" width="6.42578125" style="49" customWidth="1"/>
    <col min="5323" max="5323" width="0" style="49" hidden="1" customWidth="1"/>
    <col min="5324" max="5324" width="9" style="49" customWidth="1"/>
    <col min="5325" max="5326" width="0" style="49" hidden="1" customWidth="1"/>
    <col min="5327" max="5327" width="8.5703125" style="49" customWidth="1"/>
    <col min="5328" max="5329" width="0" style="49" hidden="1" customWidth="1"/>
    <col min="5330" max="5330" width="6.42578125" style="49" customWidth="1"/>
    <col min="5331" max="5332" width="0" style="49" hidden="1" customWidth="1"/>
    <col min="5333" max="5333" width="7" style="49" customWidth="1"/>
    <col min="5334" max="5335" width="0" style="49" hidden="1" customWidth="1"/>
    <col min="5336" max="5336" width="7" style="49" customWidth="1"/>
    <col min="5337" max="5338" width="0" style="49" hidden="1" customWidth="1"/>
    <col min="5339" max="5339" width="7.5703125" style="49" customWidth="1"/>
    <col min="5340" max="5341" width="0" style="49" hidden="1" customWidth="1"/>
    <col min="5342" max="5342" width="7" style="49" customWidth="1"/>
    <col min="5343" max="5344" width="0" style="49" hidden="1" customWidth="1"/>
    <col min="5345" max="5345" width="7" style="49" customWidth="1"/>
    <col min="5346" max="5347" width="0" style="49" hidden="1" customWidth="1"/>
    <col min="5348" max="5348" width="7" style="49" customWidth="1"/>
    <col min="5349" max="5349" width="0" style="49" hidden="1" customWidth="1"/>
    <col min="5350" max="5350" width="6.42578125" style="49" customWidth="1"/>
    <col min="5351" max="5362" width="0" style="49" hidden="1" customWidth="1"/>
    <col min="5363" max="5363" width="10.140625" style="49"/>
    <col min="5364" max="5364" width="41.42578125" style="49" customWidth="1"/>
    <col min="5365" max="5365" width="6.42578125" style="49" customWidth="1"/>
    <col min="5366" max="5366" width="14.5703125" style="49" customWidth="1"/>
    <col min="5367" max="5367" width="11.42578125" style="49" customWidth="1"/>
    <col min="5368" max="5368" width="13" style="49" customWidth="1"/>
    <col min="5369" max="5369" width="18.42578125" style="49" customWidth="1"/>
    <col min="5370" max="5379" width="9.42578125" style="49" customWidth="1"/>
    <col min="5380" max="5380" width="8.85546875" style="49" customWidth="1"/>
    <col min="5381" max="5381" width="9.42578125" style="49" customWidth="1"/>
    <col min="5382" max="5382" width="10.140625" style="49" customWidth="1"/>
    <col min="5383" max="5383" width="6.42578125" style="49" customWidth="1"/>
    <col min="5384" max="5384" width="6.85546875" style="49" customWidth="1"/>
    <col min="5385" max="5386" width="4.42578125" style="49" customWidth="1"/>
    <col min="5387" max="5387" width="6.42578125" style="49" customWidth="1"/>
    <col min="5388" max="5388" width="7.5703125" style="49" customWidth="1"/>
    <col min="5389" max="5389" width="14.5703125" style="49" customWidth="1"/>
    <col min="5390" max="5391" width="11.42578125" style="49" customWidth="1"/>
    <col min="5392" max="5392" width="56.85546875" style="49" customWidth="1"/>
    <col min="5393" max="5393" width="9.140625" style="49" bestFit="1" customWidth="1"/>
    <col min="5394" max="5394" width="24.5703125" style="49" customWidth="1"/>
    <col min="5395" max="5395" width="22.85546875" style="49" customWidth="1"/>
    <col min="5396" max="5398" width="9.140625" style="49" bestFit="1" customWidth="1"/>
    <col min="5399" max="5400" width="12.140625" style="49" customWidth="1"/>
    <col min="5401" max="5401" width="14.5703125" style="49" customWidth="1"/>
    <col min="5402" max="5402" width="5" style="49" customWidth="1"/>
    <col min="5403" max="5404" width="0" style="49" hidden="1" customWidth="1"/>
    <col min="5405" max="5405" width="5" style="49" customWidth="1"/>
    <col min="5406" max="5407" width="0" style="49" hidden="1" customWidth="1"/>
    <col min="5408" max="5408" width="5" style="49" customWidth="1"/>
    <col min="5409" max="5410" width="0" style="49" hidden="1" customWidth="1"/>
    <col min="5411" max="5411" width="5" style="49" customWidth="1"/>
    <col min="5412" max="5413" width="0" style="49" hidden="1" customWidth="1"/>
    <col min="5414" max="5414" width="5" style="49" customWidth="1"/>
    <col min="5415" max="5416" width="0" style="49" hidden="1" customWidth="1"/>
    <col min="5417" max="5417" width="5" style="49" customWidth="1"/>
    <col min="5418" max="5419" width="0" style="49" hidden="1" customWidth="1"/>
    <col min="5420" max="5420" width="6.42578125" style="49" customWidth="1"/>
    <col min="5421" max="5428" width="0" style="49" hidden="1" customWidth="1"/>
    <col min="5429" max="5429" width="6.85546875" style="49" customWidth="1"/>
    <col min="5430" max="5431" width="0" style="49" hidden="1" customWidth="1"/>
    <col min="5432" max="5432" width="6.42578125" style="49" customWidth="1"/>
    <col min="5433" max="5434" width="0" style="49" hidden="1" customWidth="1"/>
    <col min="5435" max="5435" width="5.42578125" style="49" customWidth="1"/>
    <col min="5436" max="5437" width="0" style="49" hidden="1" customWidth="1"/>
    <col min="5438" max="5438" width="4.85546875" style="49" customWidth="1"/>
    <col min="5439" max="5446" width="0" style="49" hidden="1" customWidth="1"/>
    <col min="5447" max="5447" width="5.42578125" style="49" customWidth="1"/>
    <col min="5448" max="5452" width="0" style="49" hidden="1" customWidth="1"/>
    <col min="5453" max="5453" width="5.85546875" style="49" customWidth="1"/>
    <col min="5454" max="5455" width="0" style="49" hidden="1" customWidth="1"/>
    <col min="5456" max="5456" width="5.42578125" style="49" customWidth="1"/>
    <col min="5457" max="5458" width="0" style="49" hidden="1" customWidth="1"/>
    <col min="5459" max="5459" width="5.42578125" style="49" customWidth="1"/>
    <col min="5460" max="5461" width="0" style="49" hidden="1" customWidth="1"/>
    <col min="5462" max="5462" width="6" style="49" customWidth="1"/>
    <col min="5463" max="5467" width="0" style="49" hidden="1" customWidth="1"/>
    <col min="5468" max="5468" width="5" style="49" customWidth="1"/>
    <col min="5469" max="5470" width="0" style="49" hidden="1" customWidth="1"/>
    <col min="5471" max="5471" width="7.42578125" style="49" customWidth="1"/>
    <col min="5472" max="5476" width="0" style="49" hidden="1" customWidth="1"/>
    <col min="5477" max="5477" width="5" style="49" customWidth="1"/>
    <col min="5478" max="5478" width="0" style="49" hidden="1" customWidth="1"/>
    <col min="5479" max="5479" width="5" style="49" customWidth="1"/>
    <col min="5480" max="5480" width="9.42578125" style="49" customWidth="1"/>
    <col min="5481" max="5481" width="0" style="49" hidden="1" customWidth="1"/>
    <col min="5482" max="5482" width="5" style="49" customWidth="1"/>
    <col min="5483" max="5498" width="0" style="49" hidden="1" customWidth="1"/>
    <col min="5499" max="5499" width="6.42578125" style="49" customWidth="1"/>
    <col min="5500" max="5503" width="0" style="49" hidden="1" customWidth="1"/>
    <col min="5504" max="5504" width="7.140625" style="49" customWidth="1"/>
    <col min="5505" max="5509" width="0" style="49" hidden="1" customWidth="1"/>
    <col min="5510" max="5510" width="7.140625" style="49" customWidth="1"/>
    <col min="5511" max="5512" width="0" style="49" hidden="1" customWidth="1"/>
    <col min="5513" max="5513" width="7.140625" style="49" customWidth="1"/>
    <col min="5514" max="5515" width="0" style="49" hidden="1" customWidth="1"/>
    <col min="5516" max="5516" width="7.140625" style="49" customWidth="1"/>
    <col min="5517" max="5523" width="0" style="49" hidden="1" customWidth="1"/>
    <col min="5524" max="5524" width="6.42578125" style="49" customWidth="1"/>
    <col min="5525" max="5545" width="0" style="49" hidden="1" customWidth="1"/>
    <col min="5546" max="5549" width="6.42578125" style="49" customWidth="1"/>
    <col min="5550" max="5550" width="6.85546875" style="49" customWidth="1"/>
    <col min="5551" max="5551" width="6.42578125" style="49" customWidth="1"/>
    <col min="5552" max="5568" width="0" style="49" hidden="1" customWidth="1"/>
    <col min="5569" max="5569" width="6.5703125" style="49" customWidth="1"/>
    <col min="5570" max="5570" width="6.42578125" style="49" customWidth="1"/>
    <col min="5571" max="5572" width="0" style="49" hidden="1" customWidth="1"/>
    <col min="5573" max="5573" width="6.42578125" style="49" customWidth="1"/>
    <col min="5574" max="5575" width="0" style="49" hidden="1" customWidth="1"/>
    <col min="5576" max="5576" width="7.42578125" style="49" customWidth="1"/>
    <col min="5577" max="5577" width="0" style="49" hidden="1" customWidth="1"/>
    <col min="5578" max="5578" width="6.42578125" style="49" customWidth="1"/>
    <col min="5579" max="5579" width="0" style="49" hidden="1" customWidth="1"/>
    <col min="5580" max="5580" width="9" style="49" customWidth="1"/>
    <col min="5581" max="5582" width="0" style="49" hidden="1" customWidth="1"/>
    <col min="5583" max="5583" width="8.5703125" style="49" customWidth="1"/>
    <col min="5584" max="5585" width="0" style="49" hidden="1" customWidth="1"/>
    <col min="5586" max="5586" width="6.42578125" style="49" customWidth="1"/>
    <col min="5587" max="5588" width="0" style="49" hidden="1" customWidth="1"/>
    <col min="5589" max="5589" width="7" style="49" customWidth="1"/>
    <col min="5590" max="5591" width="0" style="49" hidden="1" customWidth="1"/>
    <col min="5592" max="5592" width="7" style="49" customWidth="1"/>
    <col min="5593" max="5594" width="0" style="49" hidden="1" customWidth="1"/>
    <col min="5595" max="5595" width="7.5703125" style="49" customWidth="1"/>
    <col min="5596" max="5597" width="0" style="49" hidden="1" customWidth="1"/>
    <col min="5598" max="5598" width="7" style="49" customWidth="1"/>
    <col min="5599" max="5600" width="0" style="49" hidden="1" customWidth="1"/>
    <col min="5601" max="5601" width="7" style="49" customWidth="1"/>
    <col min="5602" max="5603" width="0" style="49" hidden="1" customWidth="1"/>
    <col min="5604" max="5604" width="7" style="49" customWidth="1"/>
    <col min="5605" max="5605" width="0" style="49" hidden="1" customWidth="1"/>
    <col min="5606" max="5606" width="6.42578125" style="49" customWidth="1"/>
    <col min="5607" max="5618" width="0" style="49" hidden="1" customWidth="1"/>
    <col min="5619" max="5619" width="10.140625" style="49"/>
    <col min="5620" max="5620" width="41.42578125" style="49" customWidth="1"/>
    <col min="5621" max="5621" width="6.42578125" style="49" customWidth="1"/>
    <col min="5622" max="5622" width="14.5703125" style="49" customWidth="1"/>
    <col min="5623" max="5623" width="11.42578125" style="49" customWidth="1"/>
    <col min="5624" max="5624" width="13" style="49" customWidth="1"/>
    <col min="5625" max="5625" width="18.42578125" style="49" customWidth="1"/>
    <col min="5626" max="5635" width="9.42578125" style="49" customWidth="1"/>
    <col min="5636" max="5636" width="8.85546875" style="49" customWidth="1"/>
    <col min="5637" max="5637" width="9.42578125" style="49" customWidth="1"/>
    <col min="5638" max="5638" width="10.140625" style="49" customWidth="1"/>
    <col min="5639" max="5639" width="6.42578125" style="49" customWidth="1"/>
    <col min="5640" max="5640" width="6.85546875" style="49" customWidth="1"/>
    <col min="5641" max="5642" width="4.42578125" style="49" customWidth="1"/>
    <col min="5643" max="5643" width="6.42578125" style="49" customWidth="1"/>
    <col min="5644" max="5644" width="7.5703125" style="49" customWidth="1"/>
    <col min="5645" max="5645" width="14.5703125" style="49" customWidth="1"/>
    <col min="5646" max="5647" width="11.42578125" style="49" customWidth="1"/>
    <col min="5648" max="5648" width="56.85546875" style="49" customWidth="1"/>
    <col min="5649" max="5649" width="9.140625" style="49" bestFit="1" customWidth="1"/>
    <col min="5650" max="5650" width="24.5703125" style="49" customWidth="1"/>
    <col min="5651" max="5651" width="22.85546875" style="49" customWidth="1"/>
    <col min="5652" max="5654" width="9.140625" style="49" bestFit="1" customWidth="1"/>
    <col min="5655" max="5656" width="12.140625" style="49" customWidth="1"/>
    <col min="5657" max="5657" width="14.5703125" style="49" customWidth="1"/>
    <col min="5658" max="5658" width="5" style="49" customWidth="1"/>
    <col min="5659" max="5660" width="0" style="49" hidden="1" customWidth="1"/>
    <col min="5661" max="5661" width="5" style="49" customWidth="1"/>
    <col min="5662" max="5663" width="0" style="49" hidden="1" customWidth="1"/>
    <col min="5664" max="5664" width="5" style="49" customWidth="1"/>
    <col min="5665" max="5666" width="0" style="49" hidden="1" customWidth="1"/>
    <col min="5667" max="5667" width="5" style="49" customWidth="1"/>
    <col min="5668" max="5669" width="0" style="49" hidden="1" customWidth="1"/>
    <col min="5670" max="5670" width="5" style="49" customWidth="1"/>
    <col min="5671" max="5672" width="0" style="49" hidden="1" customWidth="1"/>
    <col min="5673" max="5673" width="5" style="49" customWidth="1"/>
    <col min="5674" max="5675" width="0" style="49" hidden="1" customWidth="1"/>
    <col min="5676" max="5676" width="6.42578125" style="49" customWidth="1"/>
    <col min="5677" max="5684" width="0" style="49" hidden="1" customWidth="1"/>
    <col min="5685" max="5685" width="6.85546875" style="49" customWidth="1"/>
    <col min="5686" max="5687" width="0" style="49" hidden="1" customWidth="1"/>
    <col min="5688" max="5688" width="6.42578125" style="49" customWidth="1"/>
    <col min="5689" max="5690" width="0" style="49" hidden="1" customWidth="1"/>
    <col min="5691" max="5691" width="5.42578125" style="49" customWidth="1"/>
    <col min="5692" max="5693" width="0" style="49" hidden="1" customWidth="1"/>
    <col min="5694" max="5694" width="4.85546875" style="49" customWidth="1"/>
    <col min="5695" max="5702" width="0" style="49" hidden="1" customWidth="1"/>
    <col min="5703" max="5703" width="5.42578125" style="49" customWidth="1"/>
    <col min="5704" max="5708" width="0" style="49" hidden="1" customWidth="1"/>
    <col min="5709" max="5709" width="5.85546875" style="49" customWidth="1"/>
    <col min="5710" max="5711" width="0" style="49" hidden="1" customWidth="1"/>
    <col min="5712" max="5712" width="5.42578125" style="49" customWidth="1"/>
    <col min="5713" max="5714" width="0" style="49" hidden="1" customWidth="1"/>
    <col min="5715" max="5715" width="5.42578125" style="49" customWidth="1"/>
    <col min="5716" max="5717" width="0" style="49" hidden="1" customWidth="1"/>
    <col min="5718" max="5718" width="6" style="49" customWidth="1"/>
    <col min="5719" max="5723" width="0" style="49" hidden="1" customWidth="1"/>
    <col min="5724" max="5724" width="5" style="49" customWidth="1"/>
    <col min="5725" max="5726" width="0" style="49" hidden="1" customWidth="1"/>
    <col min="5727" max="5727" width="7.42578125" style="49" customWidth="1"/>
    <col min="5728" max="5732" width="0" style="49" hidden="1" customWidth="1"/>
    <col min="5733" max="5733" width="5" style="49" customWidth="1"/>
    <col min="5734" max="5734" width="0" style="49" hidden="1" customWidth="1"/>
    <col min="5735" max="5735" width="5" style="49" customWidth="1"/>
    <col min="5736" max="5736" width="9.42578125" style="49" customWidth="1"/>
    <col min="5737" max="5737" width="0" style="49" hidden="1" customWidth="1"/>
    <col min="5738" max="5738" width="5" style="49" customWidth="1"/>
    <col min="5739" max="5754" width="0" style="49" hidden="1" customWidth="1"/>
    <col min="5755" max="5755" width="6.42578125" style="49" customWidth="1"/>
    <col min="5756" max="5759" width="0" style="49" hidden="1" customWidth="1"/>
    <col min="5760" max="5760" width="7.140625" style="49" customWidth="1"/>
    <col min="5761" max="5765" width="0" style="49" hidden="1" customWidth="1"/>
    <col min="5766" max="5766" width="7.140625" style="49" customWidth="1"/>
    <col min="5767" max="5768" width="0" style="49" hidden="1" customWidth="1"/>
    <col min="5769" max="5769" width="7.140625" style="49" customWidth="1"/>
    <col min="5770" max="5771" width="0" style="49" hidden="1" customWidth="1"/>
    <col min="5772" max="5772" width="7.140625" style="49" customWidth="1"/>
    <col min="5773" max="5779" width="0" style="49" hidden="1" customWidth="1"/>
    <col min="5780" max="5780" width="6.42578125" style="49" customWidth="1"/>
    <col min="5781" max="5801" width="0" style="49" hidden="1" customWidth="1"/>
    <col min="5802" max="5805" width="6.42578125" style="49" customWidth="1"/>
    <col min="5806" max="5806" width="6.85546875" style="49" customWidth="1"/>
    <col min="5807" max="5807" width="6.42578125" style="49" customWidth="1"/>
    <col min="5808" max="5824" width="0" style="49" hidden="1" customWidth="1"/>
    <col min="5825" max="5825" width="6.5703125" style="49" customWidth="1"/>
    <col min="5826" max="5826" width="6.42578125" style="49" customWidth="1"/>
    <col min="5827" max="5828" width="0" style="49" hidden="1" customWidth="1"/>
    <col min="5829" max="5829" width="6.42578125" style="49" customWidth="1"/>
    <col min="5830" max="5831" width="0" style="49" hidden="1" customWidth="1"/>
    <col min="5832" max="5832" width="7.42578125" style="49" customWidth="1"/>
    <col min="5833" max="5833" width="0" style="49" hidden="1" customWidth="1"/>
    <col min="5834" max="5834" width="6.42578125" style="49" customWidth="1"/>
    <col min="5835" max="5835" width="0" style="49" hidden="1" customWidth="1"/>
    <col min="5836" max="5836" width="9" style="49" customWidth="1"/>
    <col min="5837" max="5838" width="0" style="49" hidden="1" customWidth="1"/>
    <col min="5839" max="5839" width="8.5703125" style="49" customWidth="1"/>
    <col min="5840" max="5841" width="0" style="49" hidden="1" customWidth="1"/>
    <col min="5842" max="5842" width="6.42578125" style="49" customWidth="1"/>
    <col min="5843" max="5844" width="0" style="49" hidden="1" customWidth="1"/>
    <col min="5845" max="5845" width="7" style="49" customWidth="1"/>
    <col min="5846" max="5847" width="0" style="49" hidden="1" customWidth="1"/>
    <col min="5848" max="5848" width="7" style="49" customWidth="1"/>
    <col min="5849" max="5850" width="0" style="49" hidden="1" customWidth="1"/>
    <col min="5851" max="5851" width="7.5703125" style="49" customWidth="1"/>
    <col min="5852" max="5853" width="0" style="49" hidden="1" customWidth="1"/>
    <col min="5854" max="5854" width="7" style="49" customWidth="1"/>
    <col min="5855" max="5856" width="0" style="49" hidden="1" customWidth="1"/>
    <col min="5857" max="5857" width="7" style="49" customWidth="1"/>
    <col min="5858" max="5859" width="0" style="49" hidden="1" customWidth="1"/>
    <col min="5860" max="5860" width="7" style="49" customWidth="1"/>
    <col min="5861" max="5861" width="0" style="49" hidden="1" customWidth="1"/>
    <col min="5862" max="5862" width="6.42578125" style="49" customWidth="1"/>
    <col min="5863" max="5874" width="0" style="49" hidden="1" customWidth="1"/>
    <col min="5875" max="5875" width="10.140625" style="49"/>
    <col min="5876" max="5876" width="41.42578125" style="49" customWidth="1"/>
    <col min="5877" max="5877" width="6.42578125" style="49" customWidth="1"/>
    <col min="5878" max="5878" width="14.5703125" style="49" customWidth="1"/>
    <col min="5879" max="5879" width="11.42578125" style="49" customWidth="1"/>
    <col min="5880" max="5880" width="13" style="49" customWidth="1"/>
    <col min="5881" max="5881" width="18.42578125" style="49" customWidth="1"/>
    <col min="5882" max="5891" width="9.42578125" style="49" customWidth="1"/>
    <col min="5892" max="5892" width="8.85546875" style="49" customWidth="1"/>
    <col min="5893" max="5893" width="9.42578125" style="49" customWidth="1"/>
    <col min="5894" max="5894" width="10.140625" style="49" customWidth="1"/>
    <col min="5895" max="5895" width="6.42578125" style="49" customWidth="1"/>
    <col min="5896" max="5896" width="6.85546875" style="49" customWidth="1"/>
    <col min="5897" max="5898" width="4.42578125" style="49" customWidth="1"/>
    <col min="5899" max="5899" width="6.42578125" style="49" customWidth="1"/>
    <col min="5900" max="5900" width="7.5703125" style="49" customWidth="1"/>
    <col min="5901" max="5901" width="14.5703125" style="49" customWidth="1"/>
    <col min="5902" max="5903" width="11.42578125" style="49" customWidth="1"/>
    <col min="5904" max="5904" width="56.85546875" style="49" customWidth="1"/>
    <col min="5905" max="5905" width="9.140625" style="49" bestFit="1" customWidth="1"/>
    <col min="5906" max="5906" width="24.5703125" style="49" customWidth="1"/>
    <col min="5907" max="5907" width="22.85546875" style="49" customWidth="1"/>
    <col min="5908" max="5910" width="9.140625" style="49" bestFit="1" customWidth="1"/>
    <col min="5911" max="5912" width="12.140625" style="49" customWidth="1"/>
    <col min="5913" max="5913" width="14.5703125" style="49" customWidth="1"/>
    <col min="5914" max="5914" width="5" style="49" customWidth="1"/>
    <col min="5915" max="5916" width="0" style="49" hidden="1" customWidth="1"/>
    <col min="5917" max="5917" width="5" style="49" customWidth="1"/>
    <col min="5918" max="5919" width="0" style="49" hidden="1" customWidth="1"/>
    <col min="5920" max="5920" width="5" style="49" customWidth="1"/>
    <col min="5921" max="5922" width="0" style="49" hidden="1" customWidth="1"/>
    <col min="5923" max="5923" width="5" style="49" customWidth="1"/>
    <col min="5924" max="5925" width="0" style="49" hidden="1" customWidth="1"/>
    <col min="5926" max="5926" width="5" style="49" customWidth="1"/>
    <col min="5927" max="5928" width="0" style="49" hidden="1" customWidth="1"/>
    <col min="5929" max="5929" width="5" style="49" customWidth="1"/>
    <col min="5930" max="5931" width="0" style="49" hidden="1" customWidth="1"/>
    <col min="5932" max="5932" width="6.42578125" style="49" customWidth="1"/>
    <col min="5933" max="5940" width="0" style="49" hidden="1" customWidth="1"/>
    <col min="5941" max="5941" width="6.85546875" style="49" customWidth="1"/>
    <col min="5942" max="5943" width="0" style="49" hidden="1" customWidth="1"/>
    <col min="5944" max="5944" width="6.42578125" style="49" customWidth="1"/>
    <col min="5945" max="5946" width="0" style="49" hidden="1" customWidth="1"/>
    <col min="5947" max="5947" width="5.42578125" style="49" customWidth="1"/>
    <col min="5948" max="5949" width="0" style="49" hidden="1" customWidth="1"/>
    <col min="5950" max="5950" width="4.85546875" style="49" customWidth="1"/>
    <col min="5951" max="5958" width="0" style="49" hidden="1" customWidth="1"/>
    <col min="5959" max="5959" width="5.42578125" style="49" customWidth="1"/>
    <col min="5960" max="5964" width="0" style="49" hidden="1" customWidth="1"/>
    <col min="5965" max="5965" width="5.85546875" style="49" customWidth="1"/>
    <col min="5966" max="5967" width="0" style="49" hidden="1" customWidth="1"/>
    <col min="5968" max="5968" width="5.42578125" style="49" customWidth="1"/>
    <col min="5969" max="5970" width="0" style="49" hidden="1" customWidth="1"/>
    <col min="5971" max="5971" width="5.42578125" style="49" customWidth="1"/>
    <col min="5972" max="5973" width="0" style="49" hidden="1" customWidth="1"/>
    <col min="5974" max="5974" width="6" style="49" customWidth="1"/>
    <col min="5975" max="5979" width="0" style="49" hidden="1" customWidth="1"/>
    <col min="5980" max="5980" width="5" style="49" customWidth="1"/>
    <col min="5981" max="5982" width="0" style="49" hidden="1" customWidth="1"/>
    <col min="5983" max="5983" width="7.42578125" style="49" customWidth="1"/>
    <col min="5984" max="5988" width="0" style="49" hidden="1" customWidth="1"/>
    <col min="5989" max="5989" width="5" style="49" customWidth="1"/>
    <col min="5990" max="5990" width="0" style="49" hidden="1" customWidth="1"/>
    <col min="5991" max="5991" width="5" style="49" customWidth="1"/>
    <col min="5992" max="5992" width="9.42578125" style="49" customWidth="1"/>
    <col min="5993" max="5993" width="0" style="49" hidden="1" customWidth="1"/>
    <col min="5994" max="5994" width="5" style="49" customWidth="1"/>
    <col min="5995" max="6010" width="0" style="49" hidden="1" customWidth="1"/>
    <col min="6011" max="6011" width="6.42578125" style="49" customWidth="1"/>
    <col min="6012" max="6015" width="0" style="49" hidden="1" customWidth="1"/>
    <col min="6016" max="6016" width="7.140625" style="49" customWidth="1"/>
    <col min="6017" max="6021" width="0" style="49" hidden="1" customWidth="1"/>
    <col min="6022" max="6022" width="7.140625" style="49" customWidth="1"/>
    <col min="6023" max="6024" width="0" style="49" hidden="1" customWidth="1"/>
    <col min="6025" max="6025" width="7.140625" style="49" customWidth="1"/>
    <col min="6026" max="6027" width="0" style="49" hidden="1" customWidth="1"/>
    <col min="6028" max="6028" width="7.140625" style="49" customWidth="1"/>
    <col min="6029" max="6035" width="0" style="49" hidden="1" customWidth="1"/>
    <col min="6036" max="6036" width="6.42578125" style="49" customWidth="1"/>
    <col min="6037" max="6057" width="0" style="49" hidden="1" customWidth="1"/>
    <col min="6058" max="6061" width="6.42578125" style="49" customWidth="1"/>
    <col min="6062" max="6062" width="6.85546875" style="49" customWidth="1"/>
    <col min="6063" max="6063" width="6.42578125" style="49" customWidth="1"/>
    <col min="6064" max="6080" width="0" style="49" hidden="1" customWidth="1"/>
    <col min="6081" max="6081" width="6.5703125" style="49" customWidth="1"/>
    <col min="6082" max="6082" width="6.42578125" style="49" customWidth="1"/>
    <col min="6083" max="6084" width="0" style="49" hidden="1" customWidth="1"/>
    <col min="6085" max="6085" width="6.42578125" style="49" customWidth="1"/>
    <col min="6086" max="6087" width="0" style="49" hidden="1" customWidth="1"/>
    <col min="6088" max="6088" width="7.42578125" style="49" customWidth="1"/>
    <col min="6089" max="6089" width="0" style="49" hidden="1" customWidth="1"/>
    <col min="6090" max="6090" width="6.42578125" style="49" customWidth="1"/>
    <col min="6091" max="6091" width="0" style="49" hidden="1" customWidth="1"/>
    <col min="6092" max="6092" width="9" style="49" customWidth="1"/>
    <col min="6093" max="6094" width="0" style="49" hidden="1" customWidth="1"/>
    <col min="6095" max="6095" width="8.5703125" style="49" customWidth="1"/>
    <col min="6096" max="6097" width="0" style="49" hidden="1" customWidth="1"/>
    <col min="6098" max="6098" width="6.42578125" style="49" customWidth="1"/>
    <col min="6099" max="6100" width="0" style="49" hidden="1" customWidth="1"/>
    <col min="6101" max="6101" width="7" style="49" customWidth="1"/>
    <col min="6102" max="6103" width="0" style="49" hidden="1" customWidth="1"/>
    <col min="6104" max="6104" width="7" style="49" customWidth="1"/>
    <col min="6105" max="6106" width="0" style="49" hidden="1" customWidth="1"/>
    <col min="6107" max="6107" width="7.5703125" style="49" customWidth="1"/>
    <col min="6108" max="6109" width="0" style="49" hidden="1" customWidth="1"/>
    <col min="6110" max="6110" width="7" style="49" customWidth="1"/>
    <col min="6111" max="6112" width="0" style="49" hidden="1" customWidth="1"/>
    <col min="6113" max="6113" width="7" style="49" customWidth="1"/>
    <col min="6114" max="6115" width="0" style="49" hidden="1" customWidth="1"/>
    <col min="6116" max="6116" width="7" style="49" customWidth="1"/>
    <col min="6117" max="6117" width="0" style="49" hidden="1" customWidth="1"/>
    <col min="6118" max="6118" width="6.42578125" style="49" customWidth="1"/>
    <col min="6119" max="6130" width="0" style="49" hidden="1" customWidth="1"/>
    <col min="6131" max="6131" width="10.140625" style="49"/>
    <col min="6132" max="6132" width="41.42578125" style="49" customWidth="1"/>
    <col min="6133" max="6133" width="6.42578125" style="49" customWidth="1"/>
    <col min="6134" max="6134" width="14.5703125" style="49" customWidth="1"/>
    <col min="6135" max="6135" width="11.42578125" style="49" customWidth="1"/>
    <col min="6136" max="6136" width="13" style="49" customWidth="1"/>
    <col min="6137" max="6137" width="18.42578125" style="49" customWidth="1"/>
    <col min="6138" max="6147" width="9.42578125" style="49" customWidth="1"/>
    <col min="6148" max="6148" width="8.85546875" style="49" customWidth="1"/>
    <col min="6149" max="6149" width="9.42578125" style="49" customWidth="1"/>
    <col min="6150" max="6150" width="10.140625" style="49" customWidth="1"/>
    <col min="6151" max="6151" width="6.42578125" style="49" customWidth="1"/>
    <col min="6152" max="6152" width="6.85546875" style="49" customWidth="1"/>
    <col min="6153" max="6154" width="4.42578125" style="49" customWidth="1"/>
    <col min="6155" max="6155" width="6.42578125" style="49" customWidth="1"/>
    <col min="6156" max="6156" width="7.5703125" style="49" customWidth="1"/>
    <col min="6157" max="6157" width="14.5703125" style="49" customWidth="1"/>
    <col min="6158" max="6159" width="11.42578125" style="49" customWidth="1"/>
    <col min="6160" max="6160" width="56.85546875" style="49" customWidth="1"/>
    <col min="6161" max="6161" width="9.140625" style="49" bestFit="1" customWidth="1"/>
    <col min="6162" max="6162" width="24.5703125" style="49" customWidth="1"/>
    <col min="6163" max="6163" width="22.85546875" style="49" customWidth="1"/>
    <col min="6164" max="6166" width="9.140625" style="49" bestFit="1" customWidth="1"/>
    <col min="6167" max="6168" width="12.140625" style="49" customWidth="1"/>
    <col min="6169" max="6169" width="14.5703125" style="49" customWidth="1"/>
    <col min="6170" max="6170" width="5" style="49" customWidth="1"/>
    <col min="6171" max="6172" width="0" style="49" hidden="1" customWidth="1"/>
    <col min="6173" max="6173" width="5" style="49" customWidth="1"/>
    <col min="6174" max="6175" width="0" style="49" hidden="1" customWidth="1"/>
    <col min="6176" max="6176" width="5" style="49" customWidth="1"/>
    <col min="6177" max="6178" width="0" style="49" hidden="1" customWidth="1"/>
    <col min="6179" max="6179" width="5" style="49" customWidth="1"/>
    <col min="6180" max="6181" width="0" style="49" hidden="1" customWidth="1"/>
    <col min="6182" max="6182" width="5" style="49" customWidth="1"/>
    <col min="6183" max="6184" width="0" style="49" hidden="1" customWidth="1"/>
    <col min="6185" max="6185" width="5" style="49" customWidth="1"/>
    <col min="6186" max="6187" width="0" style="49" hidden="1" customWidth="1"/>
    <col min="6188" max="6188" width="6.42578125" style="49" customWidth="1"/>
    <col min="6189" max="6196" width="0" style="49" hidden="1" customWidth="1"/>
    <col min="6197" max="6197" width="6.85546875" style="49" customWidth="1"/>
    <col min="6198" max="6199" width="0" style="49" hidden="1" customWidth="1"/>
    <col min="6200" max="6200" width="6.42578125" style="49" customWidth="1"/>
    <col min="6201" max="6202" width="0" style="49" hidden="1" customWidth="1"/>
    <col min="6203" max="6203" width="5.42578125" style="49" customWidth="1"/>
    <col min="6204" max="6205" width="0" style="49" hidden="1" customWidth="1"/>
    <col min="6206" max="6206" width="4.85546875" style="49" customWidth="1"/>
    <col min="6207" max="6214" width="0" style="49" hidden="1" customWidth="1"/>
    <col min="6215" max="6215" width="5.42578125" style="49" customWidth="1"/>
    <col min="6216" max="6220" width="0" style="49" hidden="1" customWidth="1"/>
    <col min="6221" max="6221" width="5.85546875" style="49" customWidth="1"/>
    <col min="6222" max="6223" width="0" style="49" hidden="1" customWidth="1"/>
    <col min="6224" max="6224" width="5.42578125" style="49" customWidth="1"/>
    <col min="6225" max="6226" width="0" style="49" hidden="1" customWidth="1"/>
    <col min="6227" max="6227" width="5.42578125" style="49" customWidth="1"/>
    <col min="6228" max="6229" width="0" style="49" hidden="1" customWidth="1"/>
    <col min="6230" max="6230" width="6" style="49" customWidth="1"/>
    <col min="6231" max="6235" width="0" style="49" hidden="1" customWidth="1"/>
    <col min="6236" max="6236" width="5" style="49" customWidth="1"/>
    <col min="6237" max="6238" width="0" style="49" hidden="1" customWidth="1"/>
    <col min="6239" max="6239" width="7.42578125" style="49" customWidth="1"/>
    <col min="6240" max="6244" width="0" style="49" hidden="1" customWidth="1"/>
    <col min="6245" max="6245" width="5" style="49" customWidth="1"/>
    <col min="6246" max="6246" width="0" style="49" hidden="1" customWidth="1"/>
    <col min="6247" max="6247" width="5" style="49" customWidth="1"/>
    <col min="6248" max="6248" width="9.42578125" style="49" customWidth="1"/>
    <col min="6249" max="6249" width="0" style="49" hidden="1" customWidth="1"/>
    <col min="6250" max="6250" width="5" style="49" customWidth="1"/>
    <col min="6251" max="6266" width="0" style="49" hidden="1" customWidth="1"/>
    <col min="6267" max="6267" width="6.42578125" style="49" customWidth="1"/>
    <col min="6268" max="6271" width="0" style="49" hidden="1" customWidth="1"/>
    <col min="6272" max="6272" width="7.140625" style="49" customWidth="1"/>
    <col min="6273" max="6277" width="0" style="49" hidden="1" customWidth="1"/>
    <col min="6278" max="6278" width="7.140625" style="49" customWidth="1"/>
    <col min="6279" max="6280" width="0" style="49" hidden="1" customWidth="1"/>
    <col min="6281" max="6281" width="7.140625" style="49" customWidth="1"/>
    <col min="6282" max="6283" width="0" style="49" hidden="1" customWidth="1"/>
    <col min="6284" max="6284" width="7.140625" style="49" customWidth="1"/>
    <col min="6285" max="6291" width="0" style="49" hidden="1" customWidth="1"/>
    <col min="6292" max="6292" width="6.42578125" style="49" customWidth="1"/>
    <col min="6293" max="6313" width="0" style="49" hidden="1" customWidth="1"/>
    <col min="6314" max="6317" width="6.42578125" style="49" customWidth="1"/>
    <col min="6318" max="6318" width="6.85546875" style="49" customWidth="1"/>
    <col min="6319" max="6319" width="6.42578125" style="49" customWidth="1"/>
    <col min="6320" max="6336" width="0" style="49" hidden="1" customWidth="1"/>
    <col min="6337" max="6337" width="6.5703125" style="49" customWidth="1"/>
    <col min="6338" max="6338" width="6.42578125" style="49" customWidth="1"/>
    <col min="6339" max="6340" width="0" style="49" hidden="1" customWidth="1"/>
    <col min="6341" max="6341" width="6.42578125" style="49" customWidth="1"/>
    <col min="6342" max="6343" width="0" style="49" hidden="1" customWidth="1"/>
    <col min="6344" max="6344" width="7.42578125" style="49" customWidth="1"/>
    <col min="6345" max="6345" width="0" style="49" hidden="1" customWidth="1"/>
    <col min="6346" max="6346" width="6.42578125" style="49" customWidth="1"/>
    <col min="6347" max="6347" width="0" style="49" hidden="1" customWidth="1"/>
    <col min="6348" max="6348" width="9" style="49" customWidth="1"/>
    <col min="6349" max="6350" width="0" style="49" hidden="1" customWidth="1"/>
    <col min="6351" max="6351" width="8.5703125" style="49" customWidth="1"/>
    <col min="6352" max="6353" width="0" style="49" hidden="1" customWidth="1"/>
    <col min="6354" max="6354" width="6.42578125" style="49" customWidth="1"/>
    <col min="6355" max="6356" width="0" style="49" hidden="1" customWidth="1"/>
    <col min="6357" max="6357" width="7" style="49" customWidth="1"/>
    <col min="6358" max="6359" width="0" style="49" hidden="1" customWidth="1"/>
    <col min="6360" max="6360" width="7" style="49" customWidth="1"/>
    <col min="6361" max="6362" width="0" style="49" hidden="1" customWidth="1"/>
    <col min="6363" max="6363" width="7.5703125" style="49" customWidth="1"/>
    <col min="6364" max="6365" width="0" style="49" hidden="1" customWidth="1"/>
    <col min="6366" max="6366" width="7" style="49" customWidth="1"/>
    <col min="6367" max="6368" width="0" style="49" hidden="1" customWidth="1"/>
    <col min="6369" max="6369" width="7" style="49" customWidth="1"/>
    <col min="6370" max="6371" width="0" style="49" hidden="1" customWidth="1"/>
    <col min="6372" max="6372" width="7" style="49" customWidth="1"/>
    <col min="6373" max="6373" width="0" style="49" hidden="1" customWidth="1"/>
    <col min="6374" max="6374" width="6.42578125" style="49" customWidth="1"/>
    <col min="6375" max="6386" width="0" style="49" hidden="1" customWidth="1"/>
    <col min="6387" max="6387" width="10.140625" style="49"/>
    <col min="6388" max="6388" width="41.42578125" style="49" customWidth="1"/>
    <col min="6389" max="6389" width="6.42578125" style="49" customWidth="1"/>
    <col min="6390" max="6390" width="14.5703125" style="49" customWidth="1"/>
    <col min="6391" max="6391" width="11.42578125" style="49" customWidth="1"/>
    <col min="6392" max="6392" width="13" style="49" customWidth="1"/>
    <col min="6393" max="6393" width="18.42578125" style="49" customWidth="1"/>
    <col min="6394" max="6403" width="9.42578125" style="49" customWidth="1"/>
    <col min="6404" max="6404" width="8.85546875" style="49" customWidth="1"/>
    <col min="6405" max="6405" width="9.42578125" style="49" customWidth="1"/>
    <col min="6406" max="6406" width="10.140625" style="49" customWidth="1"/>
    <col min="6407" max="6407" width="6.42578125" style="49" customWidth="1"/>
    <col min="6408" max="6408" width="6.85546875" style="49" customWidth="1"/>
    <col min="6409" max="6410" width="4.42578125" style="49" customWidth="1"/>
    <col min="6411" max="6411" width="6.42578125" style="49" customWidth="1"/>
    <col min="6412" max="6412" width="7.5703125" style="49" customWidth="1"/>
    <col min="6413" max="6413" width="14.5703125" style="49" customWidth="1"/>
    <col min="6414" max="6415" width="11.42578125" style="49" customWidth="1"/>
    <col min="6416" max="6416" width="56.85546875" style="49" customWidth="1"/>
    <col min="6417" max="6417" width="9.140625" style="49" bestFit="1" customWidth="1"/>
    <col min="6418" max="6418" width="24.5703125" style="49" customWidth="1"/>
    <col min="6419" max="6419" width="22.85546875" style="49" customWidth="1"/>
    <col min="6420" max="6422" width="9.140625" style="49" bestFit="1" customWidth="1"/>
    <col min="6423" max="6424" width="12.140625" style="49" customWidth="1"/>
    <col min="6425" max="6425" width="14.5703125" style="49" customWidth="1"/>
    <col min="6426" max="6426" width="5" style="49" customWidth="1"/>
    <col min="6427" max="6428" width="0" style="49" hidden="1" customWidth="1"/>
    <col min="6429" max="6429" width="5" style="49" customWidth="1"/>
    <col min="6430" max="6431" width="0" style="49" hidden="1" customWidth="1"/>
    <col min="6432" max="6432" width="5" style="49" customWidth="1"/>
    <col min="6433" max="6434" width="0" style="49" hidden="1" customWidth="1"/>
    <col min="6435" max="6435" width="5" style="49" customWidth="1"/>
    <col min="6436" max="6437" width="0" style="49" hidden="1" customWidth="1"/>
    <col min="6438" max="6438" width="5" style="49" customWidth="1"/>
    <col min="6439" max="6440" width="0" style="49" hidden="1" customWidth="1"/>
    <col min="6441" max="6441" width="5" style="49" customWidth="1"/>
    <col min="6442" max="6443" width="0" style="49" hidden="1" customWidth="1"/>
    <col min="6444" max="6444" width="6.42578125" style="49" customWidth="1"/>
    <col min="6445" max="6452" width="0" style="49" hidden="1" customWidth="1"/>
    <col min="6453" max="6453" width="6.85546875" style="49" customWidth="1"/>
    <col min="6454" max="6455" width="0" style="49" hidden="1" customWidth="1"/>
    <col min="6456" max="6456" width="6.42578125" style="49" customWidth="1"/>
    <col min="6457" max="6458" width="0" style="49" hidden="1" customWidth="1"/>
    <col min="6459" max="6459" width="5.42578125" style="49" customWidth="1"/>
    <col min="6460" max="6461" width="0" style="49" hidden="1" customWidth="1"/>
    <col min="6462" max="6462" width="4.85546875" style="49" customWidth="1"/>
    <col min="6463" max="6470" width="0" style="49" hidden="1" customWidth="1"/>
    <col min="6471" max="6471" width="5.42578125" style="49" customWidth="1"/>
    <col min="6472" max="6476" width="0" style="49" hidden="1" customWidth="1"/>
    <col min="6477" max="6477" width="5.85546875" style="49" customWidth="1"/>
    <col min="6478" max="6479" width="0" style="49" hidden="1" customWidth="1"/>
    <col min="6480" max="6480" width="5.42578125" style="49" customWidth="1"/>
    <col min="6481" max="6482" width="0" style="49" hidden="1" customWidth="1"/>
    <col min="6483" max="6483" width="5.42578125" style="49" customWidth="1"/>
    <col min="6484" max="6485" width="0" style="49" hidden="1" customWidth="1"/>
    <col min="6486" max="6486" width="6" style="49" customWidth="1"/>
    <col min="6487" max="6491" width="0" style="49" hidden="1" customWidth="1"/>
    <col min="6492" max="6492" width="5" style="49" customWidth="1"/>
    <col min="6493" max="6494" width="0" style="49" hidden="1" customWidth="1"/>
    <col min="6495" max="6495" width="7.42578125" style="49" customWidth="1"/>
    <col min="6496" max="6500" width="0" style="49" hidden="1" customWidth="1"/>
    <col min="6501" max="6501" width="5" style="49" customWidth="1"/>
    <col min="6502" max="6502" width="0" style="49" hidden="1" customWidth="1"/>
    <col min="6503" max="6503" width="5" style="49" customWidth="1"/>
    <col min="6504" max="6504" width="9.42578125" style="49" customWidth="1"/>
    <col min="6505" max="6505" width="0" style="49" hidden="1" customWidth="1"/>
    <col min="6506" max="6506" width="5" style="49" customWidth="1"/>
    <col min="6507" max="6522" width="0" style="49" hidden="1" customWidth="1"/>
    <col min="6523" max="6523" width="6.42578125" style="49" customWidth="1"/>
    <col min="6524" max="6527" width="0" style="49" hidden="1" customWidth="1"/>
    <col min="6528" max="6528" width="7.140625" style="49" customWidth="1"/>
    <col min="6529" max="6533" width="0" style="49" hidden="1" customWidth="1"/>
    <col min="6534" max="6534" width="7.140625" style="49" customWidth="1"/>
    <col min="6535" max="6536" width="0" style="49" hidden="1" customWidth="1"/>
    <col min="6537" max="6537" width="7.140625" style="49" customWidth="1"/>
    <col min="6538" max="6539" width="0" style="49" hidden="1" customWidth="1"/>
    <col min="6540" max="6540" width="7.140625" style="49" customWidth="1"/>
    <col min="6541" max="6547" width="0" style="49" hidden="1" customWidth="1"/>
    <col min="6548" max="6548" width="6.42578125" style="49" customWidth="1"/>
    <col min="6549" max="6569" width="0" style="49" hidden="1" customWidth="1"/>
    <col min="6570" max="6573" width="6.42578125" style="49" customWidth="1"/>
    <col min="6574" max="6574" width="6.85546875" style="49" customWidth="1"/>
    <col min="6575" max="6575" width="6.42578125" style="49" customWidth="1"/>
    <col min="6576" max="6592" width="0" style="49" hidden="1" customWidth="1"/>
    <col min="6593" max="6593" width="6.5703125" style="49" customWidth="1"/>
    <col min="6594" max="6594" width="6.42578125" style="49" customWidth="1"/>
    <col min="6595" max="6596" width="0" style="49" hidden="1" customWidth="1"/>
    <col min="6597" max="6597" width="6.42578125" style="49" customWidth="1"/>
    <col min="6598" max="6599" width="0" style="49" hidden="1" customWidth="1"/>
    <col min="6600" max="6600" width="7.42578125" style="49" customWidth="1"/>
    <col min="6601" max="6601" width="0" style="49" hidden="1" customWidth="1"/>
    <col min="6602" max="6602" width="6.42578125" style="49" customWidth="1"/>
    <col min="6603" max="6603" width="0" style="49" hidden="1" customWidth="1"/>
    <col min="6604" max="6604" width="9" style="49" customWidth="1"/>
    <col min="6605" max="6606" width="0" style="49" hidden="1" customWidth="1"/>
    <col min="6607" max="6607" width="8.5703125" style="49" customWidth="1"/>
    <col min="6608" max="6609" width="0" style="49" hidden="1" customWidth="1"/>
    <col min="6610" max="6610" width="6.42578125" style="49" customWidth="1"/>
    <col min="6611" max="6612" width="0" style="49" hidden="1" customWidth="1"/>
    <col min="6613" max="6613" width="7" style="49" customWidth="1"/>
    <col min="6614" max="6615" width="0" style="49" hidden="1" customWidth="1"/>
    <col min="6616" max="6616" width="7" style="49" customWidth="1"/>
    <col min="6617" max="6618" width="0" style="49" hidden="1" customWidth="1"/>
    <col min="6619" max="6619" width="7.5703125" style="49" customWidth="1"/>
    <col min="6620" max="6621" width="0" style="49" hidden="1" customWidth="1"/>
    <col min="6622" max="6622" width="7" style="49" customWidth="1"/>
    <col min="6623" max="6624" width="0" style="49" hidden="1" customWidth="1"/>
    <col min="6625" max="6625" width="7" style="49" customWidth="1"/>
    <col min="6626" max="6627" width="0" style="49" hidden="1" customWidth="1"/>
    <col min="6628" max="6628" width="7" style="49" customWidth="1"/>
    <col min="6629" max="6629" width="0" style="49" hidden="1" customWidth="1"/>
    <col min="6630" max="6630" width="6.42578125" style="49" customWidth="1"/>
    <col min="6631" max="6642" width="0" style="49" hidden="1" customWidth="1"/>
    <col min="6643" max="6643" width="10.140625" style="49"/>
    <col min="6644" max="6644" width="41.42578125" style="49" customWidth="1"/>
    <col min="6645" max="6645" width="6.42578125" style="49" customWidth="1"/>
    <col min="6646" max="6646" width="14.5703125" style="49" customWidth="1"/>
    <col min="6647" max="6647" width="11.42578125" style="49" customWidth="1"/>
    <col min="6648" max="6648" width="13" style="49" customWidth="1"/>
    <col min="6649" max="6649" width="18.42578125" style="49" customWidth="1"/>
    <col min="6650" max="6659" width="9.42578125" style="49" customWidth="1"/>
    <col min="6660" max="6660" width="8.85546875" style="49" customWidth="1"/>
    <col min="6661" max="6661" width="9.42578125" style="49" customWidth="1"/>
    <col min="6662" max="6662" width="10.140625" style="49" customWidth="1"/>
    <col min="6663" max="6663" width="6.42578125" style="49" customWidth="1"/>
    <col min="6664" max="6664" width="6.85546875" style="49" customWidth="1"/>
    <col min="6665" max="6666" width="4.42578125" style="49" customWidth="1"/>
    <col min="6667" max="6667" width="6.42578125" style="49" customWidth="1"/>
    <col min="6668" max="6668" width="7.5703125" style="49" customWidth="1"/>
    <col min="6669" max="6669" width="14.5703125" style="49" customWidth="1"/>
    <col min="6670" max="6671" width="11.42578125" style="49" customWidth="1"/>
    <col min="6672" max="6672" width="56.85546875" style="49" customWidth="1"/>
    <col min="6673" max="6673" width="9.140625" style="49" bestFit="1" customWidth="1"/>
    <col min="6674" max="6674" width="24.5703125" style="49" customWidth="1"/>
    <col min="6675" max="6675" width="22.85546875" style="49" customWidth="1"/>
    <col min="6676" max="6678" width="9.140625" style="49" bestFit="1" customWidth="1"/>
    <col min="6679" max="6680" width="12.140625" style="49" customWidth="1"/>
    <col min="6681" max="6681" width="14.5703125" style="49" customWidth="1"/>
    <col min="6682" max="6682" width="5" style="49" customWidth="1"/>
    <col min="6683" max="6684" width="0" style="49" hidden="1" customWidth="1"/>
    <col min="6685" max="6685" width="5" style="49" customWidth="1"/>
    <col min="6686" max="6687" width="0" style="49" hidden="1" customWidth="1"/>
    <col min="6688" max="6688" width="5" style="49" customWidth="1"/>
    <col min="6689" max="6690" width="0" style="49" hidden="1" customWidth="1"/>
    <col min="6691" max="6691" width="5" style="49" customWidth="1"/>
    <col min="6692" max="6693" width="0" style="49" hidden="1" customWidth="1"/>
    <col min="6694" max="6694" width="5" style="49" customWidth="1"/>
    <col min="6695" max="6696" width="0" style="49" hidden="1" customWidth="1"/>
    <col min="6697" max="6697" width="5" style="49" customWidth="1"/>
    <col min="6698" max="6699" width="0" style="49" hidden="1" customWidth="1"/>
    <col min="6700" max="6700" width="6.42578125" style="49" customWidth="1"/>
    <col min="6701" max="6708" width="0" style="49" hidden="1" customWidth="1"/>
    <col min="6709" max="6709" width="6.85546875" style="49" customWidth="1"/>
    <col min="6710" max="6711" width="0" style="49" hidden="1" customWidth="1"/>
    <col min="6712" max="6712" width="6.42578125" style="49" customWidth="1"/>
    <col min="6713" max="6714" width="0" style="49" hidden="1" customWidth="1"/>
    <col min="6715" max="6715" width="5.42578125" style="49" customWidth="1"/>
    <col min="6716" max="6717" width="0" style="49" hidden="1" customWidth="1"/>
    <col min="6718" max="6718" width="4.85546875" style="49" customWidth="1"/>
    <col min="6719" max="6726" width="0" style="49" hidden="1" customWidth="1"/>
    <col min="6727" max="6727" width="5.42578125" style="49" customWidth="1"/>
    <col min="6728" max="6732" width="0" style="49" hidden="1" customWidth="1"/>
    <col min="6733" max="6733" width="5.85546875" style="49" customWidth="1"/>
    <col min="6734" max="6735" width="0" style="49" hidden="1" customWidth="1"/>
    <col min="6736" max="6736" width="5.42578125" style="49" customWidth="1"/>
    <col min="6737" max="6738" width="0" style="49" hidden="1" customWidth="1"/>
    <col min="6739" max="6739" width="5.42578125" style="49" customWidth="1"/>
    <col min="6740" max="6741" width="0" style="49" hidden="1" customWidth="1"/>
    <col min="6742" max="6742" width="6" style="49" customWidth="1"/>
    <col min="6743" max="6747" width="0" style="49" hidden="1" customWidth="1"/>
    <col min="6748" max="6748" width="5" style="49" customWidth="1"/>
    <col min="6749" max="6750" width="0" style="49" hidden="1" customWidth="1"/>
    <col min="6751" max="6751" width="7.42578125" style="49" customWidth="1"/>
    <col min="6752" max="6756" width="0" style="49" hidden="1" customWidth="1"/>
    <col min="6757" max="6757" width="5" style="49" customWidth="1"/>
    <col min="6758" max="6758" width="0" style="49" hidden="1" customWidth="1"/>
    <col min="6759" max="6759" width="5" style="49" customWidth="1"/>
    <col min="6760" max="6760" width="9.42578125" style="49" customWidth="1"/>
    <col min="6761" max="6761" width="0" style="49" hidden="1" customWidth="1"/>
    <col min="6762" max="6762" width="5" style="49" customWidth="1"/>
    <col min="6763" max="6778" width="0" style="49" hidden="1" customWidth="1"/>
    <col min="6779" max="6779" width="6.42578125" style="49" customWidth="1"/>
    <col min="6780" max="6783" width="0" style="49" hidden="1" customWidth="1"/>
    <col min="6784" max="6784" width="7.140625" style="49" customWidth="1"/>
    <col min="6785" max="6789" width="0" style="49" hidden="1" customWidth="1"/>
    <col min="6790" max="6790" width="7.140625" style="49" customWidth="1"/>
    <col min="6791" max="6792" width="0" style="49" hidden="1" customWidth="1"/>
    <col min="6793" max="6793" width="7.140625" style="49" customWidth="1"/>
    <col min="6794" max="6795" width="0" style="49" hidden="1" customWidth="1"/>
    <col min="6796" max="6796" width="7.140625" style="49" customWidth="1"/>
    <col min="6797" max="6803" width="0" style="49" hidden="1" customWidth="1"/>
    <col min="6804" max="6804" width="6.42578125" style="49" customWidth="1"/>
    <col min="6805" max="6825" width="0" style="49" hidden="1" customWidth="1"/>
    <col min="6826" max="6829" width="6.42578125" style="49" customWidth="1"/>
    <col min="6830" max="6830" width="6.85546875" style="49" customWidth="1"/>
    <col min="6831" max="6831" width="6.42578125" style="49" customWidth="1"/>
    <col min="6832" max="6848" width="0" style="49" hidden="1" customWidth="1"/>
    <col min="6849" max="6849" width="6.5703125" style="49" customWidth="1"/>
    <col min="6850" max="6850" width="6.42578125" style="49" customWidth="1"/>
    <col min="6851" max="6852" width="0" style="49" hidden="1" customWidth="1"/>
    <col min="6853" max="6853" width="6.42578125" style="49" customWidth="1"/>
    <col min="6854" max="6855" width="0" style="49" hidden="1" customWidth="1"/>
    <col min="6856" max="6856" width="7.42578125" style="49" customWidth="1"/>
    <col min="6857" max="6857" width="0" style="49" hidden="1" customWidth="1"/>
    <col min="6858" max="6858" width="6.42578125" style="49" customWidth="1"/>
    <col min="6859" max="6859" width="0" style="49" hidden="1" customWidth="1"/>
    <col min="6860" max="6860" width="9" style="49" customWidth="1"/>
    <col min="6861" max="6862" width="0" style="49" hidden="1" customWidth="1"/>
    <col min="6863" max="6863" width="8.5703125" style="49" customWidth="1"/>
    <col min="6864" max="6865" width="0" style="49" hidden="1" customWidth="1"/>
    <col min="6866" max="6866" width="6.42578125" style="49" customWidth="1"/>
    <col min="6867" max="6868" width="0" style="49" hidden="1" customWidth="1"/>
    <col min="6869" max="6869" width="7" style="49" customWidth="1"/>
    <col min="6870" max="6871" width="0" style="49" hidden="1" customWidth="1"/>
    <col min="6872" max="6872" width="7" style="49" customWidth="1"/>
    <col min="6873" max="6874" width="0" style="49" hidden="1" customWidth="1"/>
    <col min="6875" max="6875" width="7.5703125" style="49" customWidth="1"/>
    <col min="6876" max="6877" width="0" style="49" hidden="1" customWidth="1"/>
    <col min="6878" max="6878" width="7" style="49" customWidth="1"/>
    <col min="6879" max="6880" width="0" style="49" hidden="1" customWidth="1"/>
    <col min="6881" max="6881" width="7" style="49" customWidth="1"/>
    <col min="6882" max="6883" width="0" style="49" hidden="1" customWidth="1"/>
    <col min="6884" max="6884" width="7" style="49" customWidth="1"/>
    <col min="6885" max="6885" width="0" style="49" hidden="1" customWidth="1"/>
    <col min="6886" max="6886" width="6.42578125" style="49" customWidth="1"/>
    <col min="6887" max="6898" width="0" style="49" hidden="1" customWidth="1"/>
    <col min="6899" max="6899" width="10.140625" style="49"/>
    <col min="6900" max="6900" width="41.42578125" style="49" customWidth="1"/>
    <col min="6901" max="6901" width="6.42578125" style="49" customWidth="1"/>
    <col min="6902" max="6902" width="14.5703125" style="49" customWidth="1"/>
    <col min="6903" max="6903" width="11.42578125" style="49" customWidth="1"/>
    <col min="6904" max="6904" width="13" style="49" customWidth="1"/>
    <col min="6905" max="6905" width="18.42578125" style="49" customWidth="1"/>
    <col min="6906" max="6915" width="9.42578125" style="49" customWidth="1"/>
    <col min="6916" max="6916" width="8.85546875" style="49" customWidth="1"/>
    <col min="6917" max="6917" width="9.42578125" style="49" customWidth="1"/>
    <col min="6918" max="6918" width="10.140625" style="49" customWidth="1"/>
    <col min="6919" max="6919" width="6.42578125" style="49" customWidth="1"/>
    <col min="6920" max="6920" width="6.85546875" style="49" customWidth="1"/>
    <col min="6921" max="6922" width="4.42578125" style="49" customWidth="1"/>
    <col min="6923" max="6923" width="6.42578125" style="49" customWidth="1"/>
    <col min="6924" max="6924" width="7.5703125" style="49" customWidth="1"/>
    <col min="6925" max="6925" width="14.5703125" style="49" customWidth="1"/>
    <col min="6926" max="6927" width="11.42578125" style="49" customWidth="1"/>
    <col min="6928" max="6928" width="56.85546875" style="49" customWidth="1"/>
    <col min="6929" max="6929" width="9.140625" style="49" bestFit="1" customWidth="1"/>
    <col min="6930" max="6930" width="24.5703125" style="49" customWidth="1"/>
    <col min="6931" max="6931" width="22.85546875" style="49" customWidth="1"/>
    <col min="6932" max="6934" width="9.140625" style="49" bestFit="1" customWidth="1"/>
    <col min="6935" max="6936" width="12.140625" style="49" customWidth="1"/>
    <col min="6937" max="6937" width="14.5703125" style="49" customWidth="1"/>
    <col min="6938" max="6938" width="5" style="49" customWidth="1"/>
    <col min="6939" max="6940" width="0" style="49" hidden="1" customWidth="1"/>
    <col min="6941" max="6941" width="5" style="49" customWidth="1"/>
    <col min="6942" max="6943" width="0" style="49" hidden="1" customWidth="1"/>
    <col min="6944" max="6944" width="5" style="49" customWidth="1"/>
    <col min="6945" max="6946" width="0" style="49" hidden="1" customWidth="1"/>
    <col min="6947" max="6947" width="5" style="49" customWidth="1"/>
    <col min="6948" max="6949" width="0" style="49" hidden="1" customWidth="1"/>
    <col min="6950" max="6950" width="5" style="49" customWidth="1"/>
    <col min="6951" max="6952" width="0" style="49" hidden="1" customWidth="1"/>
    <col min="6953" max="6953" width="5" style="49" customWidth="1"/>
    <col min="6954" max="6955" width="0" style="49" hidden="1" customWidth="1"/>
    <col min="6956" max="6956" width="6.42578125" style="49" customWidth="1"/>
    <col min="6957" max="6964" width="0" style="49" hidden="1" customWidth="1"/>
    <col min="6965" max="6965" width="6.85546875" style="49" customWidth="1"/>
    <col min="6966" max="6967" width="0" style="49" hidden="1" customWidth="1"/>
    <col min="6968" max="6968" width="6.42578125" style="49" customWidth="1"/>
    <col min="6969" max="6970" width="0" style="49" hidden="1" customWidth="1"/>
    <col min="6971" max="6971" width="5.42578125" style="49" customWidth="1"/>
    <col min="6972" max="6973" width="0" style="49" hidden="1" customWidth="1"/>
    <col min="6974" max="6974" width="4.85546875" style="49" customWidth="1"/>
    <col min="6975" max="6982" width="0" style="49" hidden="1" customWidth="1"/>
    <col min="6983" max="6983" width="5.42578125" style="49" customWidth="1"/>
    <col min="6984" max="6988" width="0" style="49" hidden="1" customWidth="1"/>
    <col min="6989" max="6989" width="5.85546875" style="49" customWidth="1"/>
    <col min="6990" max="6991" width="0" style="49" hidden="1" customWidth="1"/>
    <col min="6992" max="6992" width="5.42578125" style="49" customWidth="1"/>
    <col min="6993" max="6994" width="0" style="49" hidden="1" customWidth="1"/>
    <col min="6995" max="6995" width="5.42578125" style="49" customWidth="1"/>
    <col min="6996" max="6997" width="0" style="49" hidden="1" customWidth="1"/>
    <col min="6998" max="6998" width="6" style="49" customWidth="1"/>
    <col min="6999" max="7003" width="0" style="49" hidden="1" customWidth="1"/>
    <col min="7004" max="7004" width="5" style="49" customWidth="1"/>
    <col min="7005" max="7006" width="0" style="49" hidden="1" customWidth="1"/>
    <col min="7007" max="7007" width="7.42578125" style="49" customWidth="1"/>
    <col min="7008" max="7012" width="0" style="49" hidden="1" customWidth="1"/>
    <col min="7013" max="7013" width="5" style="49" customWidth="1"/>
    <col min="7014" max="7014" width="0" style="49" hidden="1" customWidth="1"/>
    <col min="7015" max="7015" width="5" style="49" customWidth="1"/>
    <col min="7016" max="7016" width="9.42578125" style="49" customWidth="1"/>
    <col min="7017" max="7017" width="0" style="49" hidden="1" customWidth="1"/>
    <col min="7018" max="7018" width="5" style="49" customWidth="1"/>
    <col min="7019" max="7034" width="0" style="49" hidden="1" customWidth="1"/>
    <col min="7035" max="7035" width="6.42578125" style="49" customWidth="1"/>
    <col min="7036" max="7039" width="0" style="49" hidden="1" customWidth="1"/>
    <col min="7040" max="7040" width="7.140625" style="49" customWidth="1"/>
    <col min="7041" max="7045" width="0" style="49" hidden="1" customWidth="1"/>
    <col min="7046" max="7046" width="7.140625" style="49" customWidth="1"/>
    <col min="7047" max="7048" width="0" style="49" hidden="1" customWidth="1"/>
    <col min="7049" max="7049" width="7.140625" style="49" customWidth="1"/>
    <col min="7050" max="7051" width="0" style="49" hidden="1" customWidth="1"/>
    <col min="7052" max="7052" width="7.140625" style="49" customWidth="1"/>
    <col min="7053" max="7059" width="0" style="49" hidden="1" customWidth="1"/>
    <col min="7060" max="7060" width="6.42578125" style="49" customWidth="1"/>
    <col min="7061" max="7081" width="0" style="49" hidden="1" customWidth="1"/>
    <col min="7082" max="7085" width="6.42578125" style="49" customWidth="1"/>
    <col min="7086" max="7086" width="6.85546875" style="49" customWidth="1"/>
    <col min="7087" max="7087" width="6.42578125" style="49" customWidth="1"/>
    <col min="7088" max="7104" width="0" style="49" hidden="1" customWidth="1"/>
    <col min="7105" max="7105" width="6.5703125" style="49" customWidth="1"/>
    <col min="7106" max="7106" width="6.42578125" style="49" customWidth="1"/>
    <col min="7107" max="7108" width="0" style="49" hidden="1" customWidth="1"/>
    <col min="7109" max="7109" width="6.42578125" style="49" customWidth="1"/>
    <col min="7110" max="7111" width="0" style="49" hidden="1" customWidth="1"/>
    <col min="7112" max="7112" width="7.42578125" style="49" customWidth="1"/>
    <col min="7113" max="7113" width="0" style="49" hidden="1" customWidth="1"/>
    <col min="7114" max="7114" width="6.42578125" style="49" customWidth="1"/>
    <col min="7115" max="7115" width="0" style="49" hidden="1" customWidth="1"/>
    <col min="7116" max="7116" width="9" style="49" customWidth="1"/>
    <col min="7117" max="7118" width="0" style="49" hidden="1" customWidth="1"/>
    <col min="7119" max="7119" width="8.5703125" style="49" customWidth="1"/>
    <col min="7120" max="7121" width="0" style="49" hidden="1" customWidth="1"/>
    <col min="7122" max="7122" width="6.42578125" style="49" customWidth="1"/>
    <col min="7123" max="7124" width="0" style="49" hidden="1" customWidth="1"/>
    <col min="7125" max="7125" width="7" style="49" customWidth="1"/>
    <col min="7126" max="7127" width="0" style="49" hidden="1" customWidth="1"/>
    <col min="7128" max="7128" width="7" style="49" customWidth="1"/>
    <col min="7129" max="7130" width="0" style="49" hidden="1" customWidth="1"/>
    <col min="7131" max="7131" width="7.5703125" style="49" customWidth="1"/>
    <col min="7132" max="7133" width="0" style="49" hidden="1" customWidth="1"/>
    <col min="7134" max="7134" width="7" style="49" customWidth="1"/>
    <col min="7135" max="7136" width="0" style="49" hidden="1" customWidth="1"/>
    <col min="7137" max="7137" width="7" style="49" customWidth="1"/>
    <col min="7138" max="7139" width="0" style="49" hidden="1" customWidth="1"/>
    <col min="7140" max="7140" width="7" style="49" customWidth="1"/>
    <col min="7141" max="7141" width="0" style="49" hidden="1" customWidth="1"/>
    <col min="7142" max="7142" width="6.42578125" style="49" customWidth="1"/>
    <col min="7143" max="7154" width="0" style="49" hidden="1" customWidth="1"/>
    <col min="7155" max="7155" width="10.140625" style="49"/>
    <col min="7156" max="7156" width="41.42578125" style="49" customWidth="1"/>
    <col min="7157" max="7157" width="6.42578125" style="49" customWidth="1"/>
    <col min="7158" max="7158" width="14.5703125" style="49" customWidth="1"/>
    <col min="7159" max="7159" width="11.42578125" style="49" customWidth="1"/>
    <col min="7160" max="7160" width="13" style="49" customWidth="1"/>
    <col min="7161" max="7161" width="18.42578125" style="49" customWidth="1"/>
    <col min="7162" max="7171" width="9.42578125" style="49" customWidth="1"/>
    <col min="7172" max="7172" width="8.85546875" style="49" customWidth="1"/>
    <col min="7173" max="7173" width="9.42578125" style="49" customWidth="1"/>
    <col min="7174" max="7174" width="10.140625" style="49" customWidth="1"/>
    <col min="7175" max="7175" width="6.42578125" style="49" customWidth="1"/>
    <col min="7176" max="7176" width="6.85546875" style="49" customWidth="1"/>
    <col min="7177" max="7178" width="4.42578125" style="49" customWidth="1"/>
    <col min="7179" max="7179" width="6.42578125" style="49" customWidth="1"/>
    <col min="7180" max="7180" width="7.5703125" style="49" customWidth="1"/>
    <col min="7181" max="7181" width="14.5703125" style="49" customWidth="1"/>
    <col min="7182" max="7183" width="11.42578125" style="49" customWidth="1"/>
    <col min="7184" max="7184" width="56.85546875" style="49" customWidth="1"/>
    <col min="7185" max="7185" width="9.140625" style="49" bestFit="1" customWidth="1"/>
    <col min="7186" max="7186" width="24.5703125" style="49" customWidth="1"/>
    <col min="7187" max="7187" width="22.85546875" style="49" customWidth="1"/>
    <col min="7188" max="7190" width="9.140625" style="49" bestFit="1" customWidth="1"/>
    <col min="7191" max="7192" width="12.140625" style="49" customWidth="1"/>
    <col min="7193" max="7193" width="14.5703125" style="49" customWidth="1"/>
    <col min="7194" max="7194" width="5" style="49" customWidth="1"/>
    <col min="7195" max="7196" width="0" style="49" hidden="1" customWidth="1"/>
    <col min="7197" max="7197" width="5" style="49" customWidth="1"/>
    <col min="7198" max="7199" width="0" style="49" hidden="1" customWidth="1"/>
    <col min="7200" max="7200" width="5" style="49" customWidth="1"/>
    <col min="7201" max="7202" width="0" style="49" hidden="1" customWidth="1"/>
    <col min="7203" max="7203" width="5" style="49" customWidth="1"/>
    <col min="7204" max="7205" width="0" style="49" hidden="1" customWidth="1"/>
    <col min="7206" max="7206" width="5" style="49" customWidth="1"/>
    <col min="7207" max="7208" width="0" style="49" hidden="1" customWidth="1"/>
    <col min="7209" max="7209" width="5" style="49" customWidth="1"/>
    <col min="7210" max="7211" width="0" style="49" hidden="1" customWidth="1"/>
    <col min="7212" max="7212" width="6.42578125" style="49" customWidth="1"/>
    <col min="7213" max="7220" width="0" style="49" hidden="1" customWidth="1"/>
    <col min="7221" max="7221" width="6.85546875" style="49" customWidth="1"/>
    <col min="7222" max="7223" width="0" style="49" hidden="1" customWidth="1"/>
    <col min="7224" max="7224" width="6.42578125" style="49" customWidth="1"/>
    <col min="7225" max="7226" width="0" style="49" hidden="1" customWidth="1"/>
    <col min="7227" max="7227" width="5.42578125" style="49" customWidth="1"/>
    <col min="7228" max="7229" width="0" style="49" hidden="1" customWidth="1"/>
    <col min="7230" max="7230" width="4.85546875" style="49" customWidth="1"/>
    <col min="7231" max="7238" width="0" style="49" hidden="1" customWidth="1"/>
    <col min="7239" max="7239" width="5.42578125" style="49" customWidth="1"/>
    <col min="7240" max="7244" width="0" style="49" hidden="1" customWidth="1"/>
    <col min="7245" max="7245" width="5.85546875" style="49" customWidth="1"/>
    <col min="7246" max="7247" width="0" style="49" hidden="1" customWidth="1"/>
    <col min="7248" max="7248" width="5.42578125" style="49" customWidth="1"/>
    <col min="7249" max="7250" width="0" style="49" hidden="1" customWidth="1"/>
    <col min="7251" max="7251" width="5.42578125" style="49" customWidth="1"/>
    <col min="7252" max="7253" width="0" style="49" hidden="1" customWidth="1"/>
    <col min="7254" max="7254" width="6" style="49" customWidth="1"/>
    <col min="7255" max="7259" width="0" style="49" hidden="1" customWidth="1"/>
    <col min="7260" max="7260" width="5" style="49" customWidth="1"/>
    <col min="7261" max="7262" width="0" style="49" hidden="1" customWidth="1"/>
    <col min="7263" max="7263" width="7.42578125" style="49" customWidth="1"/>
    <col min="7264" max="7268" width="0" style="49" hidden="1" customWidth="1"/>
    <col min="7269" max="7269" width="5" style="49" customWidth="1"/>
    <col min="7270" max="7270" width="0" style="49" hidden="1" customWidth="1"/>
    <col min="7271" max="7271" width="5" style="49" customWidth="1"/>
    <col min="7272" max="7272" width="9.42578125" style="49" customWidth="1"/>
    <col min="7273" max="7273" width="0" style="49" hidden="1" customWidth="1"/>
    <col min="7274" max="7274" width="5" style="49" customWidth="1"/>
    <col min="7275" max="7290" width="0" style="49" hidden="1" customWidth="1"/>
    <col min="7291" max="7291" width="6.42578125" style="49" customWidth="1"/>
    <col min="7292" max="7295" width="0" style="49" hidden="1" customWidth="1"/>
    <col min="7296" max="7296" width="7.140625" style="49" customWidth="1"/>
    <col min="7297" max="7301" width="0" style="49" hidden="1" customWidth="1"/>
    <col min="7302" max="7302" width="7.140625" style="49" customWidth="1"/>
    <col min="7303" max="7304" width="0" style="49" hidden="1" customWidth="1"/>
    <col min="7305" max="7305" width="7.140625" style="49" customWidth="1"/>
    <col min="7306" max="7307" width="0" style="49" hidden="1" customWidth="1"/>
    <col min="7308" max="7308" width="7.140625" style="49" customWidth="1"/>
    <col min="7309" max="7315" width="0" style="49" hidden="1" customWidth="1"/>
    <col min="7316" max="7316" width="6.42578125" style="49" customWidth="1"/>
    <col min="7317" max="7337" width="0" style="49" hidden="1" customWidth="1"/>
    <col min="7338" max="7341" width="6.42578125" style="49" customWidth="1"/>
    <col min="7342" max="7342" width="6.85546875" style="49" customWidth="1"/>
    <col min="7343" max="7343" width="6.42578125" style="49" customWidth="1"/>
    <col min="7344" max="7360" width="0" style="49" hidden="1" customWidth="1"/>
    <col min="7361" max="7361" width="6.5703125" style="49" customWidth="1"/>
    <col min="7362" max="7362" width="6.42578125" style="49" customWidth="1"/>
    <col min="7363" max="7364" width="0" style="49" hidden="1" customWidth="1"/>
    <col min="7365" max="7365" width="6.42578125" style="49" customWidth="1"/>
    <col min="7366" max="7367" width="0" style="49" hidden="1" customWidth="1"/>
    <col min="7368" max="7368" width="7.42578125" style="49" customWidth="1"/>
    <col min="7369" max="7369" width="0" style="49" hidden="1" customWidth="1"/>
    <col min="7370" max="7370" width="6.42578125" style="49" customWidth="1"/>
    <col min="7371" max="7371" width="0" style="49" hidden="1" customWidth="1"/>
    <col min="7372" max="7372" width="9" style="49" customWidth="1"/>
    <col min="7373" max="7374" width="0" style="49" hidden="1" customWidth="1"/>
    <col min="7375" max="7375" width="8.5703125" style="49" customWidth="1"/>
    <col min="7376" max="7377" width="0" style="49" hidden="1" customWidth="1"/>
    <col min="7378" max="7378" width="6.42578125" style="49" customWidth="1"/>
    <col min="7379" max="7380" width="0" style="49" hidden="1" customWidth="1"/>
    <col min="7381" max="7381" width="7" style="49" customWidth="1"/>
    <col min="7382" max="7383" width="0" style="49" hidden="1" customWidth="1"/>
    <col min="7384" max="7384" width="7" style="49" customWidth="1"/>
    <col min="7385" max="7386" width="0" style="49" hidden="1" customWidth="1"/>
    <col min="7387" max="7387" width="7.5703125" style="49" customWidth="1"/>
    <col min="7388" max="7389" width="0" style="49" hidden="1" customWidth="1"/>
    <col min="7390" max="7390" width="7" style="49" customWidth="1"/>
    <col min="7391" max="7392" width="0" style="49" hidden="1" customWidth="1"/>
    <col min="7393" max="7393" width="7" style="49" customWidth="1"/>
    <col min="7394" max="7395" width="0" style="49" hidden="1" customWidth="1"/>
    <col min="7396" max="7396" width="7" style="49" customWidth="1"/>
    <col min="7397" max="7397" width="0" style="49" hidden="1" customWidth="1"/>
    <col min="7398" max="7398" width="6.42578125" style="49" customWidth="1"/>
    <col min="7399" max="7410" width="0" style="49" hidden="1" customWidth="1"/>
    <col min="7411" max="7411" width="10.140625" style="49"/>
    <col min="7412" max="7412" width="41.42578125" style="49" customWidth="1"/>
    <col min="7413" max="7413" width="6.42578125" style="49" customWidth="1"/>
    <col min="7414" max="7414" width="14.5703125" style="49" customWidth="1"/>
    <col min="7415" max="7415" width="11.42578125" style="49" customWidth="1"/>
    <col min="7416" max="7416" width="13" style="49" customWidth="1"/>
    <col min="7417" max="7417" width="18.42578125" style="49" customWidth="1"/>
    <col min="7418" max="7427" width="9.42578125" style="49" customWidth="1"/>
    <col min="7428" max="7428" width="8.85546875" style="49" customWidth="1"/>
    <col min="7429" max="7429" width="9.42578125" style="49" customWidth="1"/>
    <col min="7430" max="7430" width="10.140625" style="49" customWidth="1"/>
    <col min="7431" max="7431" width="6.42578125" style="49" customWidth="1"/>
    <col min="7432" max="7432" width="6.85546875" style="49" customWidth="1"/>
    <col min="7433" max="7434" width="4.42578125" style="49" customWidth="1"/>
    <col min="7435" max="7435" width="6.42578125" style="49" customWidth="1"/>
    <col min="7436" max="7436" width="7.5703125" style="49" customWidth="1"/>
    <col min="7437" max="7437" width="14.5703125" style="49" customWidth="1"/>
    <col min="7438" max="7439" width="11.42578125" style="49" customWidth="1"/>
    <col min="7440" max="7440" width="56.85546875" style="49" customWidth="1"/>
    <col min="7441" max="7441" width="9.140625" style="49" bestFit="1" customWidth="1"/>
    <col min="7442" max="7442" width="24.5703125" style="49" customWidth="1"/>
    <col min="7443" max="7443" width="22.85546875" style="49" customWidth="1"/>
    <col min="7444" max="7446" width="9.140625" style="49" bestFit="1" customWidth="1"/>
    <col min="7447" max="7448" width="12.140625" style="49" customWidth="1"/>
    <col min="7449" max="7449" width="14.5703125" style="49" customWidth="1"/>
    <col min="7450" max="7450" width="5" style="49" customWidth="1"/>
    <col min="7451" max="7452" width="0" style="49" hidden="1" customWidth="1"/>
    <col min="7453" max="7453" width="5" style="49" customWidth="1"/>
    <col min="7454" max="7455" width="0" style="49" hidden="1" customWidth="1"/>
    <col min="7456" max="7456" width="5" style="49" customWidth="1"/>
    <col min="7457" max="7458" width="0" style="49" hidden="1" customWidth="1"/>
    <col min="7459" max="7459" width="5" style="49" customWidth="1"/>
    <col min="7460" max="7461" width="0" style="49" hidden="1" customWidth="1"/>
    <col min="7462" max="7462" width="5" style="49" customWidth="1"/>
    <col min="7463" max="7464" width="0" style="49" hidden="1" customWidth="1"/>
    <col min="7465" max="7465" width="5" style="49" customWidth="1"/>
    <col min="7466" max="7467" width="0" style="49" hidden="1" customWidth="1"/>
    <col min="7468" max="7468" width="6.42578125" style="49" customWidth="1"/>
    <col min="7469" max="7476" width="0" style="49" hidden="1" customWidth="1"/>
    <col min="7477" max="7477" width="6.85546875" style="49" customWidth="1"/>
    <col min="7478" max="7479" width="0" style="49" hidden="1" customWidth="1"/>
    <col min="7480" max="7480" width="6.42578125" style="49" customWidth="1"/>
    <col min="7481" max="7482" width="0" style="49" hidden="1" customWidth="1"/>
    <col min="7483" max="7483" width="5.42578125" style="49" customWidth="1"/>
    <col min="7484" max="7485" width="0" style="49" hidden="1" customWidth="1"/>
    <col min="7486" max="7486" width="4.85546875" style="49" customWidth="1"/>
    <col min="7487" max="7494" width="0" style="49" hidden="1" customWidth="1"/>
    <col min="7495" max="7495" width="5.42578125" style="49" customWidth="1"/>
    <col min="7496" max="7500" width="0" style="49" hidden="1" customWidth="1"/>
    <col min="7501" max="7501" width="5.85546875" style="49" customWidth="1"/>
    <col min="7502" max="7503" width="0" style="49" hidden="1" customWidth="1"/>
    <col min="7504" max="7504" width="5.42578125" style="49" customWidth="1"/>
    <col min="7505" max="7506" width="0" style="49" hidden="1" customWidth="1"/>
    <col min="7507" max="7507" width="5.42578125" style="49" customWidth="1"/>
    <col min="7508" max="7509" width="0" style="49" hidden="1" customWidth="1"/>
    <col min="7510" max="7510" width="6" style="49" customWidth="1"/>
    <col min="7511" max="7515" width="0" style="49" hidden="1" customWidth="1"/>
    <col min="7516" max="7516" width="5" style="49" customWidth="1"/>
    <col min="7517" max="7518" width="0" style="49" hidden="1" customWidth="1"/>
    <col min="7519" max="7519" width="7.42578125" style="49" customWidth="1"/>
    <col min="7520" max="7524" width="0" style="49" hidden="1" customWidth="1"/>
    <col min="7525" max="7525" width="5" style="49" customWidth="1"/>
    <col min="7526" max="7526" width="0" style="49" hidden="1" customWidth="1"/>
    <col min="7527" max="7527" width="5" style="49" customWidth="1"/>
    <col min="7528" max="7528" width="9.42578125" style="49" customWidth="1"/>
    <col min="7529" max="7529" width="0" style="49" hidden="1" customWidth="1"/>
    <col min="7530" max="7530" width="5" style="49" customWidth="1"/>
    <col min="7531" max="7546" width="0" style="49" hidden="1" customWidth="1"/>
    <col min="7547" max="7547" width="6.42578125" style="49" customWidth="1"/>
    <col min="7548" max="7551" width="0" style="49" hidden="1" customWidth="1"/>
    <col min="7552" max="7552" width="7.140625" style="49" customWidth="1"/>
    <col min="7553" max="7557" width="0" style="49" hidden="1" customWidth="1"/>
    <col min="7558" max="7558" width="7.140625" style="49" customWidth="1"/>
    <col min="7559" max="7560" width="0" style="49" hidden="1" customWidth="1"/>
    <col min="7561" max="7561" width="7.140625" style="49" customWidth="1"/>
    <col min="7562" max="7563" width="0" style="49" hidden="1" customWidth="1"/>
    <col min="7564" max="7564" width="7.140625" style="49" customWidth="1"/>
    <col min="7565" max="7571" width="0" style="49" hidden="1" customWidth="1"/>
    <col min="7572" max="7572" width="6.42578125" style="49" customWidth="1"/>
    <col min="7573" max="7593" width="0" style="49" hidden="1" customWidth="1"/>
    <col min="7594" max="7597" width="6.42578125" style="49" customWidth="1"/>
    <col min="7598" max="7598" width="6.85546875" style="49" customWidth="1"/>
    <col min="7599" max="7599" width="6.42578125" style="49" customWidth="1"/>
    <col min="7600" max="7616" width="0" style="49" hidden="1" customWidth="1"/>
    <col min="7617" max="7617" width="6.5703125" style="49" customWidth="1"/>
    <col min="7618" max="7618" width="6.42578125" style="49" customWidth="1"/>
    <col min="7619" max="7620" width="0" style="49" hidden="1" customWidth="1"/>
    <col min="7621" max="7621" width="6.42578125" style="49" customWidth="1"/>
    <col min="7622" max="7623" width="0" style="49" hidden="1" customWidth="1"/>
    <col min="7624" max="7624" width="7.42578125" style="49" customWidth="1"/>
    <col min="7625" max="7625" width="0" style="49" hidden="1" customWidth="1"/>
    <col min="7626" max="7626" width="6.42578125" style="49" customWidth="1"/>
    <col min="7627" max="7627" width="0" style="49" hidden="1" customWidth="1"/>
    <col min="7628" max="7628" width="9" style="49" customWidth="1"/>
    <col min="7629" max="7630" width="0" style="49" hidden="1" customWidth="1"/>
    <col min="7631" max="7631" width="8.5703125" style="49" customWidth="1"/>
    <col min="7632" max="7633" width="0" style="49" hidden="1" customWidth="1"/>
    <col min="7634" max="7634" width="6.42578125" style="49" customWidth="1"/>
    <col min="7635" max="7636" width="0" style="49" hidden="1" customWidth="1"/>
    <col min="7637" max="7637" width="7" style="49" customWidth="1"/>
    <col min="7638" max="7639" width="0" style="49" hidden="1" customWidth="1"/>
    <col min="7640" max="7640" width="7" style="49" customWidth="1"/>
    <col min="7641" max="7642" width="0" style="49" hidden="1" customWidth="1"/>
    <col min="7643" max="7643" width="7.5703125" style="49" customWidth="1"/>
    <col min="7644" max="7645" width="0" style="49" hidden="1" customWidth="1"/>
    <col min="7646" max="7646" width="7" style="49" customWidth="1"/>
    <col min="7647" max="7648" width="0" style="49" hidden="1" customWidth="1"/>
    <col min="7649" max="7649" width="7" style="49" customWidth="1"/>
    <col min="7650" max="7651" width="0" style="49" hidden="1" customWidth="1"/>
    <col min="7652" max="7652" width="7" style="49" customWidth="1"/>
    <col min="7653" max="7653" width="0" style="49" hidden="1" customWidth="1"/>
    <col min="7654" max="7654" width="6.42578125" style="49" customWidth="1"/>
    <col min="7655" max="7666" width="0" style="49" hidden="1" customWidth="1"/>
    <col min="7667" max="7667" width="10.140625" style="49"/>
    <col min="7668" max="7668" width="41.42578125" style="49" customWidth="1"/>
    <col min="7669" max="7669" width="6.42578125" style="49" customWidth="1"/>
    <col min="7670" max="7670" width="14.5703125" style="49" customWidth="1"/>
    <col min="7671" max="7671" width="11.42578125" style="49" customWidth="1"/>
    <col min="7672" max="7672" width="13" style="49" customWidth="1"/>
    <col min="7673" max="7673" width="18.42578125" style="49" customWidth="1"/>
    <col min="7674" max="7683" width="9.42578125" style="49" customWidth="1"/>
    <col min="7684" max="7684" width="8.85546875" style="49" customWidth="1"/>
    <col min="7685" max="7685" width="9.42578125" style="49" customWidth="1"/>
    <col min="7686" max="7686" width="10.140625" style="49" customWidth="1"/>
    <col min="7687" max="7687" width="6.42578125" style="49" customWidth="1"/>
    <col min="7688" max="7688" width="6.85546875" style="49" customWidth="1"/>
    <col min="7689" max="7690" width="4.42578125" style="49" customWidth="1"/>
    <col min="7691" max="7691" width="6.42578125" style="49" customWidth="1"/>
    <col min="7692" max="7692" width="7.5703125" style="49" customWidth="1"/>
    <col min="7693" max="7693" width="14.5703125" style="49" customWidth="1"/>
    <col min="7694" max="7695" width="11.42578125" style="49" customWidth="1"/>
    <col min="7696" max="7696" width="56.85546875" style="49" customWidth="1"/>
    <col min="7697" max="7697" width="9.140625" style="49" bestFit="1" customWidth="1"/>
    <col min="7698" max="7698" width="24.5703125" style="49" customWidth="1"/>
    <col min="7699" max="7699" width="22.85546875" style="49" customWidth="1"/>
    <col min="7700" max="7702" width="9.140625" style="49" bestFit="1" customWidth="1"/>
    <col min="7703" max="7704" width="12.140625" style="49" customWidth="1"/>
    <col min="7705" max="7705" width="14.5703125" style="49" customWidth="1"/>
    <col min="7706" max="7706" width="5" style="49" customWidth="1"/>
    <col min="7707" max="7708" width="0" style="49" hidden="1" customWidth="1"/>
    <col min="7709" max="7709" width="5" style="49" customWidth="1"/>
    <col min="7710" max="7711" width="0" style="49" hidden="1" customWidth="1"/>
    <col min="7712" max="7712" width="5" style="49" customWidth="1"/>
    <col min="7713" max="7714" width="0" style="49" hidden="1" customWidth="1"/>
    <col min="7715" max="7715" width="5" style="49" customWidth="1"/>
    <col min="7716" max="7717" width="0" style="49" hidden="1" customWidth="1"/>
    <col min="7718" max="7718" width="5" style="49" customWidth="1"/>
    <col min="7719" max="7720" width="0" style="49" hidden="1" customWidth="1"/>
    <col min="7721" max="7721" width="5" style="49" customWidth="1"/>
    <col min="7722" max="7723" width="0" style="49" hidden="1" customWidth="1"/>
    <col min="7724" max="7724" width="6.42578125" style="49" customWidth="1"/>
    <col min="7725" max="7732" width="0" style="49" hidden="1" customWidth="1"/>
    <col min="7733" max="7733" width="6.85546875" style="49" customWidth="1"/>
    <col min="7734" max="7735" width="0" style="49" hidden="1" customWidth="1"/>
    <col min="7736" max="7736" width="6.42578125" style="49" customWidth="1"/>
    <col min="7737" max="7738" width="0" style="49" hidden="1" customWidth="1"/>
    <col min="7739" max="7739" width="5.42578125" style="49" customWidth="1"/>
    <col min="7740" max="7741" width="0" style="49" hidden="1" customWidth="1"/>
    <col min="7742" max="7742" width="4.85546875" style="49" customWidth="1"/>
    <col min="7743" max="7750" width="0" style="49" hidden="1" customWidth="1"/>
    <col min="7751" max="7751" width="5.42578125" style="49" customWidth="1"/>
    <col min="7752" max="7756" width="0" style="49" hidden="1" customWidth="1"/>
    <col min="7757" max="7757" width="5.85546875" style="49" customWidth="1"/>
    <col min="7758" max="7759" width="0" style="49" hidden="1" customWidth="1"/>
    <col min="7760" max="7760" width="5.42578125" style="49" customWidth="1"/>
    <col min="7761" max="7762" width="0" style="49" hidden="1" customWidth="1"/>
    <col min="7763" max="7763" width="5.42578125" style="49" customWidth="1"/>
    <col min="7764" max="7765" width="0" style="49" hidden="1" customWidth="1"/>
    <col min="7766" max="7766" width="6" style="49" customWidth="1"/>
    <col min="7767" max="7771" width="0" style="49" hidden="1" customWidth="1"/>
    <col min="7772" max="7772" width="5" style="49" customWidth="1"/>
    <col min="7773" max="7774" width="0" style="49" hidden="1" customWidth="1"/>
    <col min="7775" max="7775" width="7.42578125" style="49" customWidth="1"/>
    <col min="7776" max="7780" width="0" style="49" hidden="1" customWidth="1"/>
    <col min="7781" max="7781" width="5" style="49" customWidth="1"/>
    <col min="7782" max="7782" width="0" style="49" hidden="1" customWidth="1"/>
    <col min="7783" max="7783" width="5" style="49" customWidth="1"/>
    <col min="7784" max="7784" width="9.42578125" style="49" customWidth="1"/>
    <col min="7785" max="7785" width="0" style="49" hidden="1" customWidth="1"/>
    <col min="7786" max="7786" width="5" style="49" customWidth="1"/>
    <col min="7787" max="7802" width="0" style="49" hidden="1" customWidth="1"/>
    <col min="7803" max="7803" width="6.42578125" style="49" customWidth="1"/>
    <col min="7804" max="7807" width="0" style="49" hidden="1" customWidth="1"/>
    <col min="7808" max="7808" width="7.140625" style="49" customWidth="1"/>
    <col min="7809" max="7813" width="0" style="49" hidden="1" customWidth="1"/>
    <col min="7814" max="7814" width="7.140625" style="49" customWidth="1"/>
    <col min="7815" max="7816" width="0" style="49" hidden="1" customWidth="1"/>
    <col min="7817" max="7817" width="7.140625" style="49" customWidth="1"/>
    <col min="7818" max="7819" width="0" style="49" hidden="1" customWidth="1"/>
    <col min="7820" max="7820" width="7.140625" style="49" customWidth="1"/>
    <col min="7821" max="7827" width="0" style="49" hidden="1" customWidth="1"/>
    <col min="7828" max="7828" width="6.42578125" style="49" customWidth="1"/>
    <col min="7829" max="7849" width="0" style="49" hidden="1" customWidth="1"/>
    <col min="7850" max="7853" width="6.42578125" style="49" customWidth="1"/>
    <col min="7854" max="7854" width="6.85546875" style="49" customWidth="1"/>
    <col min="7855" max="7855" width="6.42578125" style="49" customWidth="1"/>
    <col min="7856" max="7872" width="0" style="49" hidden="1" customWidth="1"/>
    <col min="7873" max="7873" width="6.5703125" style="49" customWidth="1"/>
    <col min="7874" max="7874" width="6.42578125" style="49" customWidth="1"/>
    <col min="7875" max="7876" width="0" style="49" hidden="1" customWidth="1"/>
    <col min="7877" max="7877" width="6.42578125" style="49" customWidth="1"/>
    <col min="7878" max="7879" width="0" style="49" hidden="1" customWidth="1"/>
    <col min="7880" max="7880" width="7.42578125" style="49" customWidth="1"/>
    <col min="7881" max="7881" width="0" style="49" hidden="1" customWidth="1"/>
    <col min="7882" max="7882" width="6.42578125" style="49" customWidth="1"/>
    <col min="7883" max="7883" width="0" style="49" hidden="1" customWidth="1"/>
    <col min="7884" max="7884" width="9" style="49" customWidth="1"/>
    <col min="7885" max="7886" width="0" style="49" hidden="1" customWidth="1"/>
    <col min="7887" max="7887" width="8.5703125" style="49" customWidth="1"/>
    <col min="7888" max="7889" width="0" style="49" hidden="1" customWidth="1"/>
    <col min="7890" max="7890" width="6.42578125" style="49" customWidth="1"/>
    <col min="7891" max="7892" width="0" style="49" hidden="1" customWidth="1"/>
    <col min="7893" max="7893" width="7" style="49" customWidth="1"/>
    <col min="7894" max="7895" width="0" style="49" hidden="1" customWidth="1"/>
    <col min="7896" max="7896" width="7" style="49" customWidth="1"/>
    <col min="7897" max="7898" width="0" style="49" hidden="1" customWidth="1"/>
    <col min="7899" max="7899" width="7.5703125" style="49" customWidth="1"/>
    <col min="7900" max="7901" width="0" style="49" hidden="1" customWidth="1"/>
    <col min="7902" max="7902" width="7" style="49" customWidth="1"/>
    <col min="7903" max="7904" width="0" style="49" hidden="1" customWidth="1"/>
    <col min="7905" max="7905" width="7" style="49" customWidth="1"/>
    <col min="7906" max="7907" width="0" style="49" hidden="1" customWidth="1"/>
    <col min="7908" max="7908" width="7" style="49" customWidth="1"/>
    <col min="7909" max="7909" width="0" style="49" hidden="1" customWidth="1"/>
    <col min="7910" max="7910" width="6.42578125" style="49" customWidth="1"/>
    <col min="7911" max="7922" width="0" style="49" hidden="1" customWidth="1"/>
    <col min="7923" max="7923" width="10.140625" style="49"/>
    <col min="7924" max="7924" width="41.42578125" style="49" customWidth="1"/>
    <col min="7925" max="7925" width="6.42578125" style="49" customWidth="1"/>
    <col min="7926" max="7926" width="14.5703125" style="49" customWidth="1"/>
    <col min="7927" max="7927" width="11.42578125" style="49" customWidth="1"/>
    <col min="7928" max="7928" width="13" style="49" customWidth="1"/>
    <col min="7929" max="7929" width="18.42578125" style="49" customWidth="1"/>
    <col min="7930" max="7939" width="9.42578125" style="49" customWidth="1"/>
    <col min="7940" max="7940" width="8.85546875" style="49" customWidth="1"/>
    <col min="7941" max="7941" width="9.42578125" style="49" customWidth="1"/>
    <col min="7942" max="7942" width="10.140625" style="49" customWidth="1"/>
    <col min="7943" max="7943" width="6.42578125" style="49" customWidth="1"/>
    <col min="7944" max="7944" width="6.85546875" style="49" customWidth="1"/>
    <col min="7945" max="7946" width="4.42578125" style="49" customWidth="1"/>
    <col min="7947" max="7947" width="6.42578125" style="49" customWidth="1"/>
    <col min="7948" max="7948" width="7.5703125" style="49" customWidth="1"/>
    <col min="7949" max="7949" width="14.5703125" style="49" customWidth="1"/>
    <col min="7950" max="7951" width="11.42578125" style="49" customWidth="1"/>
    <col min="7952" max="7952" width="56.85546875" style="49" customWidth="1"/>
    <col min="7953" max="7953" width="9.140625" style="49" bestFit="1" customWidth="1"/>
    <col min="7954" max="7954" width="24.5703125" style="49" customWidth="1"/>
    <col min="7955" max="7955" width="22.85546875" style="49" customWidth="1"/>
    <col min="7956" max="7958" width="9.140625" style="49" bestFit="1" customWidth="1"/>
    <col min="7959" max="7960" width="12.140625" style="49" customWidth="1"/>
    <col min="7961" max="7961" width="14.5703125" style="49" customWidth="1"/>
    <col min="7962" max="7962" width="5" style="49" customWidth="1"/>
    <col min="7963" max="7964" width="0" style="49" hidden="1" customWidth="1"/>
    <col min="7965" max="7965" width="5" style="49" customWidth="1"/>
    <col min="7966" max="7967" width="0" style="49" hidden="1" customWidth="1"/>
    <col min="7968" max="7968" width="5" style="49" customWidth="1"/>
    <col min="7969" max="7970" width="0" style="49" hidden="1" customWidth="1"/>
    <col min="7971" max="7971" width="5" style="49" customWidth="1"/>
    <col min="7972" max="7973" width="0" style="49" hidden="1" customWidth="1"/>
    <col min="7974" max="7974" width="5" style="49" customWidth="1"/>
    <col min="7975" max="7976" width="0" style="49" hidden="1" customWidth="1"/>
    <col min="7977" max="7977" width="5" style="49" customWidth="1"/>
    <col min="7978" max="7979" width="0" style="49" hidden="1" customWidth="1"/>
    <col min="7980" max="7980" width="6.42578125" style="49" customWidth="1"/>
    <col min="7981" max="7988" width="0" style="49" hidden="1" customWidth="1"/>
    <col min="7989" max="7989" width="6.85546875" style="49" customWidth="1"/>
    <col min="7990" max="7991" width="0" style="49" hidden="1" customWidth="1"/>
    <col min="7992" max="7992" width="6.42578125" style="49" customWidth="1"/>
    <col min="7993" max="7994" width="0" style="49" hidden="1" customWidth="1"/>
    <col min="7995" max="7995" width="5.42578125" style="49" customWidth="1"/>
    <col min="7996" max="7997" width="0" style="49" hidden="1" customWidth="1"/>
    <col min="7998" max="7998" width="4.85546875" style="49" customWidth="1"/>
    <col min="7999" max="8006" width="0" style="49" hidden="1" customWidth="1"/>
    <col min="8007" max="8007" width="5.42578125" style="49" customWidth="1"/>
    <col min="8008" max="8012" width="0" style="49" hidden="1" customWidth="1"/>
    <col min="8013" max="8013" width="5.85546875" style="49" customWidth="1"/>
    <col min="8014" max="8015" width="0" style="49" hidden="1" customWidth="1"/>
    <col min="8016" max="8016" width="5.42578125" style="49" customWidth="1"/>
    <col min="8017" max="8018" width="0" style="49" hidden="1" customWidth="1"/>
    <col min="8019" max="8019" width="5.42578125" style="49" customWidth="1"/>
    <col min="8020" max="8021" width="0" style="49" hidden="1" customWidth="1"/>
    <col min="8022" max="8022" width="6" style="49" customWidth="1"/>
    <col min="8023" max="8027" width="0" style="49" hidden="1" customWidth="1"/>
    <col min="8028" max="8028" width="5" style="49" customWidth="1"/>
    <col min="8029" max="8030" width="0" style="49" hidden="1" customWidth="1"/>
    <col min="8031" max="8031" width="7.42578125" style="49" customWidth="1"/>
    <col min="8032" max="8036" width="0" style="49" hidden="1" customWidth="1"/>
    <col min="8037" max="8037" width="5" style="49" customWidth="1"/>
    <col min="8038" max="8038" width="0" style="49" hidden="1" customWidth="1"/>
    <col min="8039" max="8039" width="5" style="49" customWidth="1"/>
    <col min="8040" max="8040" width="9.42578125" style="49" customWidth="1"/>
    <col min="8041" max="8041" width="0" style="49" hidden="1" customWidth="1"/>
    <col min="8042" max="8042" width="5" style="49" customWidth="1"/>
    <col min="8043" max="8058" width="0" style="49" hidden="1" customWidth="1"/>
    <col min="8059" max="8059" width="6.42578125" style="49" customWidth="1"/>
    <col min="8060" max="8063" width="0" style="49" hidden="1" customWidth="1"/>
    <col min="8064" max="8064" width="7.140625" style="49" customWidth="1"/>
    <col min="8065" max="8069" width="0" style="49" hidden="1" customWidth="1"/>
    <col min="8070" max="8070" width="7.140625" style="49" customWidth="1"/>
    <col min="8071" max="8072" width="0" style="49" hidden="1" customWidth="1"/>
    <col min="8073" max="8073" width="7.140625" style="49" customWidth="1"/>
    <col min="8074" max="8075" width="0" style="49" hidden="1" customWidth="1"/>
    <col min="8076" max="8076" width="7.140625" style="49" customWidth="1"/>
    <col min="8077" max="8083" width="0" style="49" hidden="1" customWidth="1"/>
    <col min="8084" max="8084" width="6.42578125" style="49" customWidth="1"/>
    <col min="8085" max="8105" width="0" style="49" hidden="1" customWidth="1"/>
    <col min="8106" max="8109" width="6.42578125" style="49" customWidth="1"/>
    <col min="8110" max="8110" width="6.85546875" style="49" customWidth="1"/>
    <col min="8111" max="8111" width="6.42578125" style="49" customWidth="1"/>
    <col min="8112" max="8128" width="0" style="49" hidden="1" customWidth="1"/>
    <col min="8129" max="8129" width="6.5703125" style="49" customWidth="1"/>
    <col min="8130" max="8130" width="6.42578125" style="49" customWidth="1"/>
    <col min="8131" max="8132" width="0" style="49" hidden="1" customWidth="1"/>
    <col min="8133" max="8133" width="6.42578125" style="49" customWidth="1"/>
    <col min="8134" max="8135" width="0" style="49" hidden="1" customWidth="1"/>
    <col min="8136" max="8136" width="7.42578125" style="49" customWidth="1"/>
    <col min="8137" max="8137" width="0" style="49" hidden="1" customWidth="1"/>
    <col min="8138" max="8138" width="6.42578125" style="49" customWidth="1"/>
    <col min="8139" max="8139" width="0" style="49" hidden="1" customWidth="1"/>
    <col min="8140" max="8140" width="9" style="49" customWidth="1"/>
    <col min="8141" max="8142" width="0" style="49" hidden="1" customWidth="1"/>
    <col min="8143" max="8143" width="8.5703125" style="49" customWidth="1"/>
    <col min="8144" max="8145" width="0" style="49" hidden="1" customWidth="1"/>
    <col min="8146" max="8146" width="6.42578125" style="49" customWidth="1"/>
    <col min="8147" max="8148" width="0" style="49" hidden="1" customWidth="1"/>
    <col min="8149" max="8149" width="7" style="49" customWidth="1"/>
    <col min="8150" max="8151" width="0" style="49" hidden="1" customWidth="1"/>
    <col min="8152" max="8152" width="7" style="49" customWidth="1"/>
    <col min="8153" max="8154" width="0" style="49" hidden="1" customWidth="1"/>
    <col min="8155" max="8155" width="7.5703125" style="49" customWidth="1"/>
    <col min="8156" max="8157" width="0" style="49" hidden="1" customWidth="1"/>
    <col min="8158" max="8158" width="7" style="49" customWidth="1"/>
    <col min="8159" max="8160" width="0" style="49" hidden="1" customWidth="1"/>
    <col min="8161" max="8161" width="7" style="49" customWidth="1"/>
    <col min="8162" max="8163" width="0" style="49" hidden="1" customWidth="1"/>
    <col min="8164" max="8164" width="7" style="49" customWidth="1"/>
    <col min="8165" max="8165" width="0" style="49" hidden="1" customWidth="1"/>
    <col min="8166" max="8166" width="6.42578125" style="49" customWidth="1"/>
    <col min="8167" max="8178" width="0" style="49" hidden="1" customWidth="1"/>
    <col min="8179" max="8179" width="10.140625" style="49"/>
    <col min="8180" max="8180" width="41.42578125" style="49" customWidth="1"/>
    <col min="8181" max="8181" width="6.42578125" style="49" customWidth="1"/>
    <col min="8182" max="8182" width="14.5703125" style="49" customWidth="1"/>
    <col min="8183" max="8183" width="11.42578125" style="49" customWidth="1"/>
    <col min="8184" max="8184" width="13" style="49" customWidth="1"/>
    <col min="8185" max="8185" width="18.42578125" style="49" customWidth="1"/>
    <col min="8186" max="8195" width="9.42578125" style="49" customWidth="1"/>
    <col min="8196" max="8196" width="8.85546875" style="49" customWidth="1"/>
    <col min="8197" max="8197" width="9.42578125" style="49" customWidth="1"/>
    <col min="8198" max="8198" width="10.140625" style="49" customWidth="1"/>
    <col min="8199" max="8199" width="6.42578125" style="49" customWidth="1"/>
    <col min="8200" max="8200" width="6.85546875" style="49" customWidth="1"/>
    <col min="8201" max="8202" width="4.42578125" style="49" customWidth="1"/>
    <col min="8203" max="8203" width="6.42578125" style="49" customWidth="1"/>
    <col min="8204" max="8204" width="7.5703125" style="49" customWidth="1"/>
    <col min="8205" max="8205" width="14.5703125" style="49" customWidth="1"/>
    <col min="8206" max="8207" width="11.42578125" style="49" customWidth="1"/>
    <col min="8208" max="8208" width="56.85546875" style="49" customWidth="1"/>
    <col min="8209" max="8209" width="9.140625" style="49" bestFit="1" customWidth="1"/>
    <col min="8210" max="8210" width="24.5703125" style="49" customWidth="1"/>
    <col min="8211" max="8211" width="22.85546875" style="49" customWidth="1"/>
    <col min="8212" max="8214" width="9.140625" style="49" bestFit="1" customWidth="1"/>
    <col min="8215" max="8216" width="12.140625" style="49" customWidth="1"/>
    <col min="8217" max="8217" width="14.5703125" style="49" customWidth="1"/>
    <col min="8218" max="8218" width="5" style="49" customWidth="1"/>
    <col min="8219" max="8220" width="0" style="49" hidden="1" customWidth="1"/>
    <col min="8221" max="8221" width="5" style="49" customWidth="1"/>
    <col min="8222" max="8223" width="0" style="49" hidden="1" customWidth="1"/>
    <col min="8224" max="8224" width="5" style="49" customWidth="1"/>
    <col min="8225" max="8226" width="0" style="49" hidden="1" customWidth="1"/>
    <col min="8227" max="8227" width="5" style="49" customWidth="1"/>
    <col min="8228" max="8229" width="0" style="49" hidden="1" customWidth="1"/>
    <col min="8230" max="8230" width="5" style="49" customWidth="1"/>
    <col min="8231" max="8232" width="0" style="49" hidden="1" customWidth="1"/>
    <col min="8233" max="8233" width="5" style="49" customWidth="1"/>
    <col min="8234" max="8235" width="0" style="49" hidden="1" customWidth="1"/>
    <col min="8236" max="8236" width="6.42578125" style="49" customWidth="1"/>
    <col min="8237" max="8244" width="0" style="49" hidden="1" customWidth="1"/>
    <col min="8245" max="8245" width="6.85546875" style="49" customWidth="1"/>
    <col min="8246" max="8247" width="0" style="49" hidden="1" customWidth="1"/>
    <col min="8248" max="8248" width="6.42578125" style="49" customWidth="1"/>
    <col min="8249" max="8250" width="0" style="49" hidden="1" customWidth="1"/>
    <col min="8251" max="8251" width="5.42578125" style="49" customWidth="1"/>
    <col min="8252" max="8253" width="0" style="49" hidden="1" customWidth="1"/>
    <col min="8254" max="8254" width="4.85546875" style="49" customWidth="1"/>
    <col min="8255" max="8262" width="0" style="49" hidden="1" customWidth="1"/>
    <col min="8263" max="8263" width="5.42578125" style="49" customWidth="1"/>
    <col min="8264" max="8268" width="0" style="49" hidden="1" customWidth="1"/>
    <col min="8269" max="8269" width="5.85546875" style="49" customWidth="1"/>
    <col min="8270" max="8271" width="0" style="49" hidden="1" customWidth="1"/>
    <col min="8272" max="8272" width="5.42578125" style="49" customWidth="1"/>
    <col min="8273" max="8274" width="0" style="49" hidden="1" customWidth="1"/>
    <col min="8275" max="8275" width="5.42578125" style="49" customWidth="1"/>
    <col min="8276" max="8277" width="0" style="49" hidden="1" customWidth="1"/>
    <col min="8278" max="8278" width="6" style="49" customWidth="1"/>
    <col min="8279" max="8283" width="0" style="49" hidden="1" customWidth="1"/>
    <col min="8284" max="8284" width="5" style="49" customWidth="1"/>
    <col min="8285" max="8286" width="0" style="49" hidden="1" customWidth="1"/>
    <col min="8287" max="8287" width="7.42578125" style="49" customWidth="1"/>
    <col min="8288" max="8292" width="0" style="49" hidden="1" customWidth="1"/>
    <col min="8293" max="8293" width="5" style="49" customWidth="1"/>
    <col min="8294" max="8294" width="0" style="49" hidden="1" customWidth="1"/>
    <col min="8295" max="8295" width="5" style="49" customWidth="1"/>
    <col min="8296" max="8296" width="9.42578125" style="49" customWidth="1"/>
    <col min="8297" max="8297" width="0" style="49" hidden="1" customWidth="1"/>
    <col min="8298" max="8298" width="5" style="49" customWidth="1"/>
    <col min="8299" max="8314" width="0" style="49" hidden="1" customWidth="1"/>
    <col min="8315" max="8315" width="6.42578125" style="49" customWidth="1"/>
    <col min="8316" max="8319" width="0" style="49" hidden="1" customWidth="1"/>
    <col min="8320" max="8320" width="7.140625" style="49" customWidth="1"/>
    <col min="8321" max="8325" width="0" style="49" hidden="1" customWidth="1"/>
    <col min="8326" max="8326" width="7.140625" style="49" customWidth="1"/>
    <col min="8327" max="8328" width="0" style="49" hidden="1" customWidth="1"/>
    <col min="8329" max="8329" width="7.140625" style="49" customWidth="1"/>
    <col min="8330" max="8331" width="0" style="49" hidden="1" customWidth="1"/>
    <col min="8332" max="8332" width="7.140625" style="49" customWidth="1"/>
    <col min="8333" max="8339" width="0" style="49" hidden="1" customWidth="1"/>
    <col min="8340" max="8340" width="6.42578125" style="49" customWidth="1"/>
    <col min="8341" max="8361" width="0" style="49" hidden="1" customWidth="1"/>
    <col min="8362" max="8365" width="6.42578125" style="49" customWidth="1"/>
    <col min="8366" max="8366" width="6.85546875" style="49" customWidth="1"/>
    <col min="8367" max="8367" width="6.42578125" style="49" customWidth="1"/>
    <col min="8368" max="8384" width="0" style="49" hidden="1" customWidth="1"/>
    <col min="8385" max="8385" width="6.5703125" style="49" customWidth="1"/>
    <col min="8386" max="8386" width="6.42578125" style="49" customWidth="1"/>
    <col min="8387" max="8388" width="0" style="49" hidden="1" customWidth="1"/>
    <col min="8389" max="8389" width="6.42578125" style="49" customWidth="1"/>
    <col min="8390" max="8391" width="0" style="49" hidden="1" customWidth="1"/>
    <col min="8392" max="8392" width="7.42578125" style="49" customWidth="1"/>
    <col min="8393" max="8393" width="0" style="49" hidden="1" customWidth="1"/>
    <col min="8394" max="8394" width="6.42578125" style="49" customWidth="1"/>
    <col min="8395" max="8395" width="0" style="49" hidden="1" customWidth="1"/>
    <col min="8396" max="8396" width="9" style="49" customWidth="1"/>
    <col min="8397" max="8398" width="0" style="49" hidden="1" customWidth="1"/>
    <col min="8399" max="8399" width="8.5703125" style="49" customWidth="1"/>
    <col min="8400" max="8401" width="0" style="49" hidden="1" customWidth="1"/>
    <col min="8402" max="8402" width="6.42578125" style="49" customWidth="1"/>
    <col min="8403" max="8404" width="0" style="49" hidden="1" customWidth="1"/>
    <col min="8405" max="8405" width="7" style="49" customWidth="1"/>
    <col min="8406" max="8407" width="0" style="49" hidden="1" customWidth="1"/>
    <col min="8408" max="8408" width="7" style="49" customWidth="1"/>
    <col min="8409" max="8410" width="0" style="49" hidden="1" customWidth="1"/>
    <col min="8411" max="8411" width="7.5703125" style="49" customWidth="1"/>
    <col min="8412" max="8413" width="0" style="49" hidden="1" customWidth="1"/>
    <col min="8414" max="8414" width="7" style="49" customWidth="1"/>
    <col min="8415" max="8416" width="0" style="49" hidden="1" customWidth="1"/>
    <col min="8417" max="8417" width="7" style="49" customWidth="1"/>
    <col min="8418" max="8419" width="0" style="49" hidden="1" customWidth="1"/>
    <col min="8420" max="8420" width="7" style="49" customWidth="1"/>
    <col min="8421" max="8421" width="0" style="49" hidden="1" customWidth="1"/>
    <col min="8422" max="8422" width="6.42578125" style="49" customWidth="1"/>
    <col min="8423" max="8434" width="0" style="49" hidden="1" customWidth="1"/>
    <col min="8435" max="8435" width="10.140625" style="49"/>
    <col min="8436" max="8436" width="41.42578125" style="49" customWidth="1"/>
    <col min="8437" max="8437" width="6.42578125" style="49" customWidth="1"/>
    <col min="8438" max="8438" width="14.5703125" style="49" customWidth="1"/>
    <col min="8439" max="8439" width="11.42578125" style="49" customWidth="1"/>
    <col min="8440" max="8440" width="13" style="49" customWidth="1"/>
    <col min="8441" max="8441" width="18.42578125" style="49" customWidth="1"/>
    <col min="8442" max="8451" width="9.42578125" style="49" customWidth="1"/>
    <col min="8452" max="8452" width="8.85546875" style="49" customWidth="1"/>
    <col min="8453" max="8453" width="9.42578125" style="49" customWidth="1"/>
    <col min="8454" max="8454" width="10.140625" style="49" customWidth="1"/>
    <col min="8455" max="8455" width="6.42578125" style="49" customWidth="1"/>
    <col min="8456" max="8456" width="6.85546875" style="49" customWidth="1"/>
    <col min="8457" max="8458" width="4.42578125" style="49" customWidth="1"/>
    <col min="8459" max="8459" width="6.42578125" style="49" customWidth="1"/>
    <col min="8460" max="8460" width="7.5703125" style="49" customWidth="1"/>
    <col min="8461" max="8461" width="14.5703125" style="49" customWidth="1"/>
    <col min="8462" max="8463" width="11.42578125" style="49" customWidth="1"/>
    <col min="8464" max="8464" width="56.85546875" style="49" customWidth="1"/>
    <col min="8465" max="8465" width="9.140625" style="49" bestFit="1" customWidth="1"/>
    <col min="8466" max="8466" width="24.5703125" style="49" customWidth="1"/>
    <col min="8467" max="8467" width="22.85546875" style="49" customWidth="1"/>
    <col min="8468" max="8470" width="9.140625" style="49" bestFit="1" customWidth="1"/>
    <col min="8471" max="8472" width="12.140625" style="49" customWidth="1"/>
    <col min="8473" max="8473" width="14.5703125" style="49" customWidth="1"/>
    <col min="8474" max="8474" width="5" style="49" customWidth="1"/>
    <col min="8475" max="8476" width="0" style="49" hidden="1" customWidth="1"/>
    <col min="8477" max="8477" width="5" style="49" customWidth="1"/>
    <col min="8478" max="8479" width="0" style="49" hidden="1" customWidth="1"/>
    <col min="8480" max="8480" width="5" style="49" customWidth="1"/>
    <col min="8481" max="8482" width="0" style="49" hidden="1" customWidth="1"/>
    <col min="8483" max="8483" width="5" style="49" customWidth="1"/>
    <col min="8484" max="8485" width="0" style="49" hidden="1" customWidth="1"/>
    <col min="8486" max="8486" width="5" style="49" customWidth="1"/>
    <col min="8487" max="8488" width="0" style="49" hidden="1" customWidth="1"/>
    <col min="8489" max="8489" width="5" style="49" customWidth="1"/>
    <col min="8490" max="8491" width="0" style="49" hidden="1" customWidth="1"/>
    <col min="8492" max="8492" width="6.42578125" style="49" customWidth="1"/>
    <col min="8493" max="8500" width="0" style="49" hidden="1" customWidth="1"/>
    <col min="8501" max="8501" width="6.85546875" style="49" customWidth="1"/>
    <col min="8502" max="8503" width="0" style="49" hidden="1" customWidth="1"/>
    <col min="8504" max="8504" width="6.42578125" style="49" customWidth="1"/>
    <col min="8505" max="8506" width="0" style="49" hidden="1" customWidth="1"/>
    <col min="8507" max="8507" width="5.42578125" style="49" customWidth="1"/>
    <col min="8508" max="8509" width="0" style="49" hidden="1" customWidth="1"/>
    <col min="8510" max="8510" width="4.85546875" style="49" customWidth="1"/>
    <col min="8511" max="8518" width="0" style="49" hidden="1" customWidth="1"/>
    <col min="8519" max="8519" width="5.42578125" style="49" customWidth="1"/>
    <col min="8520" max="8524" width="0" style="49" hidden="1" customWidth="1"/>
    <col min="8525" max="8525" width="5.85546875" style="49" customWidth="1"/>
    <col min="8526" max="8527" width="0" style="49" hidden="1" customWidth="1"/>
    <col min="8528" max="8528" width="5.42578125" style="49" customWidth="1"/>
    <col min="8529" max="8530" width="0" style="49" hidden="1" customWidth="1"/>
    <col min="8531" max="8531" width="5.42578125" style="49" customWidth="1"/>
    <col min="8532" max="8533" width="0" style="49" hidden="1" customWidth="1"/>
    <col min="8534" max="8534" width="6" style="49" customWidth="1"/>
    <col min="8535" max="8539" width="0" style="49" hidden="1" customWidth="1"/>
    <col min="8540" max="8540" width="5" style="49" customWidth="1"/>
    <col min="8541" max="8542" width="0" style="49" hidden="1" customWidth="1"/>
    <col min="8543" max="8543" width="7.42578125" style="49" customWidth="1"/>
    <col min="8544" max="8548" width="0" style="49" hidden="1" customWidth="1"/>
    <col min="8549" max="8549" width="5" style="49" customWidth="1"/>
    <col min="8550" max="8550" width="0" style="49" hidden="1" customWidth="1"/>
    <col min="8551" max="8551" width="5" style="49" customWidth="1"/>
    <col min="8552" max="8552" width="9.42578125" style="49" customWidth="1"/>
    <col min="8553" max="8553" width="0" style="49" hidden="1" customWidth="1"/>
    <col min="8554" max="8554" width="5" style="49" customWidth="1"/>
    <col min="8555" max="8570" width="0" style="49" hidden="1" customWidth="1"/>
    <col min="8571" max="8571" width="6.42578125" style="49" customWidth="1"/>
    <col min="8572" max="8575" width="0" style="49" hidden="1" customWidth="1"/>
    <col min="8576" max="8576" width="7.140625" style="49" customWidth="1"/>
    <col min="8577" max="8581" width="0" style="49" hidden="1" customWidth="1"/>
    <col min="8582" max="8582" width="7.140625" style="49" customWidth="1"/>
    <col min="8583" max="8584" width="0" style="49" hidden="1" customWidth="1"/>
    <col min="8585" max="8585" width="7.140625" style="49" customWidth="1"/>
    <col min="8586" max="8587" width="0" style="49" hidden="1" customWidth="1"/>
    <col min="8588" max="8588" width="7.140625" style="49" customWidth="1"/>
    <col min="8589" max="8595" width="0" style="49" hidden="1" customWidth="1"/>
    <col min="8596" max="8596" width="6.42578125" style="49" customWidth="1"/>
    <col min="8597" max="8617" width="0" style="49" hidden="1" customWidth="1"/>
    <col min="8618" max="8621" width="6.42578125" style="49" customWidth="1"/>
    <col min="8622" max="8622" width="6.85546875" style="49" customWidth="1"/>
    <col min="8623" max="8623" width="6.42578125" style="49" customWidth="1"/>
    <col min="8624" max="8640" width="0" style="49" hidden="1" customWidth="1"/>
    <col min="8641" max="8641" width="6.5703125" style="49" customWidth="1"/>
    <col min="8642" max="8642" width="6.42578125" style="49" customWidth="1"/>
    <col min="8643" max="8644" width="0" style="49" hidden="1" customWidth="1"/>
    <col min="8645" max="8645" width="6.42578125" style="49" customWidth="1"/>
    <col min="8646" max="8647" width="0" style="49" hidden="1" customWidth="1"/>
    <col min="8648" max="8648" width="7.42578125" style="49" customWidth="1"/>
    <col min="8649" max="8649" width="0" style="49" hidden="1" customWidth="1"/>
    <col min="8650" max="8650" width="6.42578125" style="49" customWidth="1"/>
    <col min="8651" max="8651" width="0" style="49" hidden="1" customWidth="1"/>
    <col min="8652" max="8652" width="9" style="49" customWidth="1"/>
    <col min="8653" max="8654" width="0" style="49" hidden="1" customWidth="1"/>
    <col min="8655" max="8655" width="8.5703125" style="49" customWidth="1"/>
    <col min="8656" max="8657" width="0" style="49" hidden="1" customWidth="1"/>
    <col min="8658" max="8658" width="6.42578125" style="49" customWidth="1"/>
    <col min="8659" max="8660" width="0" style="49" hidden="1" customWidth="1"/>
    <col min="8661" max="8661" width="7" style="49" customWidth="1"/>
    <col min="8662" max="8663" width="0" style="49" hidden="1" customWidth="1"/>
    <col min="8664" max="8664" width="7" style="49" customWidth="1"/>
    <col min="8665" max="8666" width="0" style="49" hidden="1" customWidth="1"/>
    <col min="8667" max="8667" width="7.5703125" style="49" customWidth="1"/>
    <col min="8668" max="8669" width="0" style="49" hidden="1" customWidth="1"/>
    <col min="8670" max="8670" width="7" style="49" customWidth="1"/>
    <col min="8671" max="8672" width="0" style="49" hidden="1" customWidth="1"/>
    <col min="8673" max="8673" width="7" style="49" customWidth="1"/>
    <col min="8674" max="8675" width="0" style="49" hidden="1" customWidth="1"/>
    <col min="8676" max="8676" width="7" style="49" customWidth="1"/>
    <col min="8677" max="8677" width="0" style="49" hidden="1" customWidth="1"/>
    <col min="8678" max="8678" width="6.42578125" style="49" customWidth="1"/>
    <col min="8679" max="8690" width="0" style="49" hidden="1" customWidth="1"/>
    <col min="8691" max="8691" width="10.140625" style="49"/>
    <col min="8692" max="8692" width="41.42578125" style="49" customWidth="1"/>
    <col min="8693" max="8693" width="6.42578125" style="49" customWidth="1"/>
    <col min="8694" max="8694" width="14.5703125" style="49" customWidth="1"/>
    <col min="8695" max="8695" width="11.42578125" style="49" customWidth="1"/>
    <col min="8696" max="8696" width="13" style="49" customWidth="1"/>
    <col min="8697" max="8697" width="18.42578125" style="49" customWidth="1"/>
    <col min="8698" max="8707" width="9.42578125" style="49" customWidth="1"/>
    <col min="8708" max="8708" width="8.85546875" style="49" customWidth="1"/>
    <col min="8709" max="8709" width="9.42578125" style="49" customWidth="1"/>
    <col min="8710" max="8710" width="10.140625" style="49" customWidth="1"/>
    <col min="8711" max="8711" width="6.42578125" style="49" customWidth="1"/>
    <col min="8712" max="8712" width="6.85546875" style="49" customWidth="1"/>
    <col min="8713" max="8714" width="4.42578125" style="49" customWidth="1"/>
    <col min="8715" max="8715" width="6.42578125" style="49" customWidth="1"/>
    <col min="8716" max="8716" width="7.5703125" style="49" customWidth="1"/>
    <col min="8717" max="8717" width="14.5703125" style="49" customWidth="1"/>
    <col min="8718" max="8719" width="11.42578125" style="49" customWidth="1"/>
    <col min="8720" max="8720" width="56.85546875" style="49" customWidth="1"/>
    <col min="8721" max="8721" width="9.140625" style="49" bestFit="1" customWidth="1"/>
    <col min="8722" max="8722" width="24.5703125" style="49" customWidth="1"/>
    <col min="8723" max="8723" width="22.85546875" style="49" customWidth="1"/>
    <col min="8724" max="8726" width="9.140625" style="49" bestFit="1" customWidth="1"/>
    <col min="8727" max="8728" width="12.140625" style="49" customWidth="1"/>
    <col min="8729" max="8729" width="14.5703125" style="49" customWidth="1"/>
    <col min="8730" max="8730" width="5" style="49" customWidth="1"/>
    <col min="8731" max="8732" width="0" style="49" hidden="1" customWidth="1"/>
    <col min="8733" max="8733" width="5" style="49" customWidth="1"/>
    <col min="8734" max="8735" width="0" style="49" hidden="1" customWidth="1"/>
    <col min="8736" max="8736" width="5" style="49" customWidth="1"/>
    <col min="8737" max="8738" width="0" style="49" hidden="1" customWidth="1"/>
    <col min="8739" max="8739" width="5" style="49" customWidth="1"/>
    <col min="8740" max="8741" width="0" style="49" hidden="1" customWidth="1"/>
    <col min="8742" max="8742" width="5" style="49" customWidth="1"/>
    <col min="8743" max="8744" width="0" style="49" hidden="1" customWidth="1"/>
    <col min="8745" max="8745" width="5" style="49" customWidth="1"/>
    <col min="8746" max="8747" width="0" style="49" hidden="1" customWidth="1"/>
    <col min="8748" max="8748" width="6.42578125" style="49" customWidth="1"/>
    <col min="8749" max="8756" width="0" style="49" hidden="1" customWidth="1"/>
    <col min="8757" max="8757" width="6.85546875" style="49" customWidth="1"/>
    <col min="8758" max="8759" width="0" style="49" hidden="1" customWidth="1"/>
    <col min="8760" max="8760" width="6.42578125" style="49" customWidth="1"/>
    <col min="8761" max="8762" width="0" style="49" hidden="1" customWidth="1"/>
    <col min="8763" max="8763" width="5.42578125" style="49" customWidth="1"/>
    <col min="8764" max="8765" width="0" style="49" hidden="1" customWidth="1"/>
    <col min="8766" max="8766" width="4.85546875" style="49" customWidth="1"/>
    <col min="8767" max="8774" width="0" style="49" hidden="1" customWidth="1"/>
    <col min="8775" max="8775" width="5.42578125" style="49" customWidth="1"/>
    <col min="8776" max="8780" width="0" style="49" hidden="1" customWidth="1"/>
    <col min="8781" max="8781" width="5.85546875" style="49" customWidth="1"/>
    <col min="8782" max="8783" width="0" style="49" hidden="1" customWidth="1"/>
    <col min="8784" max="8784" width="5.42578125" style="49" customWidth="1"/>
    <col min="8785" max="8786" width="0" style="49" hidden="1" customWidth="1"/>
    <col min="8787" max="8787" width="5.42578125" style="49" customWidth="1"/>
    <col min="8788" max="8789" width="0" style="49" hidden="1" customWidth="1"/>
    <col min="8790" max="8790" width="6" style="49" customWidth="1"/>
    <col min="8791" max="8795" width="0" style="49" hidden="1" customWidth="1"/>
    <col min="8796" max="8796" width="5" style="49" customWidth="1"/>
    <col min="8797" max="8798" width="0" style="49" hidden="1" customWidth="1"/>
    <col min="8799" max="8799" width="7.42578125" style="49" customWidth="1"/>
    <col min="8800" max="8804" width="0" style="49" hidden="1" customWidth="1"/>
    <col min="8805" max="8805" width="5" style="49" customWidth="1"/>
    <col min="8806" max="8806" width="0" style="49" hidden="1" customWidth="1"/>
    <col min="8807" max="8807" width="5" style="49" customWidth="1"/>
    <col min="8808" max="8808" width="9.42578125" style="49" customWidth="1"/>
    <col min="8809" max="8809" width="0" style="49" hidden="1" customWidth="1"/>
    <col min="8810" max="8810" width="5" style="49" customWidth="1"/>
    <col min="8811" max="8826" width="0" style="49" hidden="1" customWidth="1"/>
    <col min="8827" max="8827" width="6.42578125" style="49" customWidth="1"/>
    <col min="8828" max="8831" width="0" style="49" hidden="1" customWidth="1"/>
    <col min="8832" max="8832" width="7.140625" style="49" customWidth="1"/>
    <col min="8833" max="8837" width="0" style="49" hidden="1" customWidth="1"/>
    <col min="8838" max="8838" width="7.140625" style="49" customWidth="1"/>
    <col min="8839" max="8840" width="0" style="49" hidden="1" customWidth="1"/>
    <col min="8841" max="8841" width="7.140625" style="49" customWidth="1"/>
    <col min="8842" max="8843" width="0" style="49" hidden="1" customWidth="1"/>
    <col min="8844" max="8844" width="7.140625" style="49" customWidth="1"/>
    <col min="8845" max="8851" width="0" style="49" hidden="1" customWidth="1"/>
    <col min="8852" max="8852" width="6.42578125" style="49" customWidth="1"/>
    <col min="8853" max="8873" width="0" style="49" hidden="1" customWidth="1"/>
    <col min="8874" max="8877" width="6.42578125" style="49" customWidth="1"/>
    <col min="8878" max="8878" width="6.85546875" style="49" customWidth="1"/>
    <col min="8879" max="8879" width="6.42578125" style="49" customWidth="1"/>
    <col min="8880" max="8896" width="0" style="49" hidden="1" customWidth="1"/>
    <col min="8897" max="8897" width="6.5703125" style="49" customWidth="1"/>
    <col min="8898" max="8898" width="6.42578125" style="49" customWidth="1"/>
    <col min="8899" max="8900" width="0" style="49" hidden="1" customWidth="1"/>
    <col min="8901" max="8901" width="6.42578125" style="49" customWidth="1"/>
    <col min="8902" max="8903" width="0" style="49" hidden="1" customWidth="1"/>
    <col min="8904" max="8904" width="7.42578125" style="49" customWidth="1"/>
    <col min="8905" max="8905" width="0" style="49" hidden="1" customWidth="1"/>
    <col min="8906" max="8906" width="6.42578125" style="49" customWidth="1"/>
    <col min="8907" max="8907" width="0" style="49" hidden="1" customWidth="1"/>
    <col min="8908" max="8908" width="9" style="49" customWidth="1"/>
    <col min="8909" max="8910" width="0" style="49" hidden="1" customWidth="1"/>
    <col min="8911" max="8911" width="8.5703125" style="49" customWidth="1"/>
    <col min="8912" max="8913" width="0" style="49" hidden="1" customWidth="1"/>
    <col min="8914" max="8914" width="6.42578125" style="49" customWidth="1"/>
    <col min="8915" max="8916" width="0" style="49" hidden="1" customWidth="1"/>
    <col min="8917" max="8917" width="7" style="49" customWidth="1"/>
    <col min="8918" max="8919" width="0" style="49" hidden="1" customWidth="1"/>
    <col min="8920" max="8920" width="7" style="49" customWidth="1"/>
    <col min="8921" max="8922" width="0" style="49" hidden="1" customWidth="1"/>
    <col min="8923" max="8923" width="7.5703125" style="49" customWidth="1"/>
    <col min="8924" max="8925" width="0" style="49" hidden="1" customWidth="1"/>
    <col min="8926" max="8926" width="7" style="49" customWidth="1"/>
    <col min="8927" max="8928" width="0" style="49" hidden="1" customWidth="1"/>
    <col min="8929" max="8929" width="7" style="49" customWidth="1"/>
    <col min="8930" max="8931" width="0" style="49" hidden="1" customWidth="1"/>
    <col min="8932" max="8932" width="7" style="49" customWidth="1"/>
    <col min="8933" max="8933" width="0" style="49" hidden="1" customWidth="1"/>
    <col min="8934" max="8934" width="6.42578125" style="49" customWidth="1"/>
    <col min="8935" max="8946" width="0" style="49" hidden="1" customWidth="1"/>
    <col min="8947" max="8947" width="10.140625" style="49"/>
    <col min="8948" max="8948" width="41.42578125" style="49" customWidth="1"/>
    <col min="8949" max="8949" width="6.42578125" style="49" customWidth="1"/>
    <col min="8950" max="8950" width="14.5703125" style="49" customWidth="1"/>
    <col min="8951" max="8951" width="11.42578125" style="49" customWidth="1"/>
    <col min="8952" max="8952" width="13" style="49" customWidth="1"/>
    <col min="8953" max="8953" width="18.42578125" style="49" customWidth="1"/>
    <col min="8954" max="8963" width="9.42578125" style="49" customWidth="1"/>
    <col min="8964" max="8964" width="8.85546875" style="49" customWidth="1"/>
    <col min="8965" max="8965" width="9.42578125" style="49" customWidth="1"/>
    <col min="8966" max="8966" width="10.140625" style="49" customWidth="1"/>
    <col min="8967" max="8967" width="6.42578125" style="49" customWidth="1"/>
    <col min="8968" max="8968" width="6.85546875" style="49" customWidth="1"/>
    <col min="8969" max="8970" width="4.42578125" style="49" customWidth="1"/>
    <col min="8971" max="8971" width="6.42578125" style="49" customWidth="1"/>
    <col min="8972" max="8972" width="7.5703125" style="49" customWidth="1"/>
    <col min="8973" max="8973" width="14.5703125" style="49" customWidth="1"/>
    <col min="8974" max="8975" width="11.42578125" style="49" customWidth="1"/>
    <col min="8976" max="8976" width="56.85546875" style="49" customWidth="1"/>
    <col min="8977" max="8977" width="9.140625" style="49" bestFit="1" customWidth="1"/>
    <col min="8978" max="8978" width="24.5703125" style="49" customWidth="1"/>
    <col min="8979" max="8979" width="22.85546875" style="49" customWidth="1"/>
    <col min="8980" max="8982" width="9.140625" style="49" bestFit="1" customWidth="1"/>
    <col min="8983" max="8984" width="12.140625" style="49" customWidth="1"/>
    <col min="8985" max="8985" width="14.5703125" style="49" customWidth="1"/>
    <col min="8986" max="8986" width="5" style="49" customWidth="1"/>
    <col min="8987" max="8988" width="0" style="49" hidden="1" customWidth="1"/>
    <col min="8989" max="8989" width="5" style="49" customWidth="1"/>
    <col min="8990" max="8991" width="0" style="49" hidden="1" customWidth="1"/>
    <col min="8992" max="8992" width="5" style="49" customWidth="1"/>
    <col min="8993" max="8994" width="0" style="49" hidden="1" customWidth="1"/>
    <col min="8995" max="8995" width="5" style="49" customWidth="1"/>
    <col min="8996" max="8997" width="0" style="49" hidden="1" customWidth="1"/>
    <col min="8998" max="8998" width="5" style="49" customWidth="1"/>
    <col min="8999" max="9000" width="0" style="49" hidden="1" customWidth="1"/>
    <col min="9001" max="9001" width="5" style="49" customWidth="1"/>
    <col min="9002" max="9003" width="0" style="49" hidden="1" customWidth="1"/>
    <col min="9004" max="9004" width="6.42578125" style="49" customWidth="1"/>
    <col min="9005" max="9012" width="0" style="49" hidden="1" customWidth="1"/>
    <col min="9013" max="9013" width="6.85546875" style="49" customWidth="1"/>
    <col min="9014" max="9015" width="0" style="49" hidden="1" customWidth="1"/>
    <col min="9016" max="9016" width="6.42578125" style="49" customWidth="1"/>
    <col min="9017" max="9018" width="0" style="49" hidden="1" customWidth="1"/>
    <col min="9019" max="9019" width="5.42578125" style="49" customWidth="1"/>
    <col min="9020" max="9021" width="0" style="49" hidden="1" customWidth="1"/>
    <col min="9022" max="9022" width="4.85546875" style="49" customWidth="1"/>
    <col min="9023" max="9030" width="0" style="49" hidden="1" customWidth="1"/>
    <col min="9031" max="9031" width="5.42578125" style="49" customWidth="1"/>
    <col min="9032" max="9036" width="0" style="49" hidden="1" customWidth="1"/>
    <col min="9037" max="9037" width="5.85546875" style="49" customWidth="1"/>
    <col min="9038" max="9039" width="0" style="49" hidden="1" customWidth="1"/>
    <col min="9040" max="9040" width="5.42578125" style="49" customWidth="1"/>
    <col min="9041" max="9042" width="0" style="49" hidden="1" customWidth="1"/>
    <col min="9043" max="9043" width="5.42578125" style="49" customWidth="1"/>
    <col min="9044" max="9045" width="0" style="49" hidden="1" customWidth="1"/>
    <col min="9046" max="9046" width="6" style="49" customWidth="1"/>
    <col min="9047" max="9051" width="0" style="49" hidden="1" customWidth="1"/>
    <col min="9052" max="9052" width="5" style="49" customWidth="1"/>
    <col min="9053" max="9054" width="0" style="49" hidden="1" customWidth="1"/>
    <col min="9055" max="9055" width="7.42578125" style="49" customWidth="1"/>
    <col min="9056" max="9060" width="0" style="49" hidden="1" customWidth="1"/>
    <col min="9061" max="9061" width="5" style="49" customWidth="1"/>
    <col min="9062" max="9062" width="0" style="49" hidden="1" customWidth="1"/>
    <col min="9063" max="9063" width="5" style="49" customWidth="1"/>
    <col min="9064" max="9064" width="9.42578125" style="49" customWidth="1"/>
    <col min="9065" max="9065" width="0" style="49" hidden="1" customWidth="1"/>
    <col min="9066" max="9066" width="5" style="49" customWidth="1"/>
    <col min="9067" max="9082" width="0" style="49" hidden="1" customWidth="1"/>
    <col min="9083" max="9083" width="6.42578125" style="49" customWidth="1"/>
    <col min="9084" max="9087" width="0" style="49" hidden="1" customWidth="1"/>
    <col min="9088" max="9088" width="7.140625" style="49" customWidth="1"/>
    <col min="9089" max="9093" width="0" style="49" hidden="1" customWidth="1"/>
    <col min="9094" max="9094" width="7.140625" style="49" customWidth="1"/>
    <col min="9095" max="9096" width="0" style="49" hidden="1" customWidth="1"/>
    <col min="9097" max="9097" width="7.140625" style="49" customWidth="1"/>
    <col min="9098" max="9099" width="0" style="49" hidden="1" customWidth="1"/>
    <col min="9100" max="9100" width="7.140625" style="49" customWidth="1"/>
    <col min="9101" max="9107" width="0" style="49" hidden="1" customWidth="1"/>
    <col min="9108" max="9108" width="6.42578125" style="49" customWidth="1"/>
    <col min="9109" max="9129" width="0" style="49" hidden="1" customWidth="1"/>
    <col min="9130" max="9133" width="6.42578125" style="49" customWidth="1"/>
    <col min="9134" max="9134" width="6.85546875" style="49" customWidth="1"/>
    <col min="9135" max="9135" width="6.42578125" style="49" customWidth="1"/>
    <col min="9136" max="9152" width="0" style="49" hidden="1" customWidth="1"/>
    <col min="9153" max="9153" width="6.5703125" style="49" customWidth="1"/>
    <col min="9154" max="9154" width="6.42578125" style="49" customWidth="1"/>
    <col min="9155" max="9156" width="0" style="49" hidden="1" customWidth="1"/>
    <col min="9157" max="9157" width="6.42578125" style="49" customWidth="1"/>
    <col min="9158" max="9159" width="0" style="49" hidden="1" customWidth="1"/>
    <col min="9160" max="9160" width="7.42578125" style="49" customWidth="1"/>
    <col min="9161" max="9161" width="0" style="49" hidden="1" customWidth="1"/>
    <col min="9162" max="9162" width="6.42578125" style="49" customWidth="1"/>
    <col min="9163" max="9163" width="0" style="49" hidden="1" customWidth="1"/>
    <col min="9164" max="9164" width="9" style="49" customWidth="1"/>
    <col min="9165" max="9166" width="0" style="49" hidden="1" customWidth="1"/>
    <col min="9167" max="9167" width="8.5703125" style="49" customWidth="1"/>
    <col min="9168" max="9169" width="0" style="49" hidden="1" customWidth="1"/>
    <col min="9170" max="9170" width="6.42578125" style="49" customWidth="1"/>
    <col min="9171" max="9172" width="0" style="49" hidden="1" customWidth="1"/>
    <col min="9173" max="9173" width="7" style="49" customWidth="1"/>
    <col min="9174" max="9175" width="0" style="49" hidden="1" customWidth="1"/>
    <col min="9176" max="9176" width="7" style="49" customWidth="1"/>
    <col min="9177" max="9178" width="0" style="49" hidden="1" customWidth="1"/>
    <col min="9179" max="9179" width="7.5703125" style="49" customWidth="1"/>
    <col min="9180" max="9181" width="0" style="49" hidden="1" customWidth="1"/>
    <col min="9182" max="9182" width="7" style="49" customWidth="1"/>
    <col min="9183" max="9184" width="0" style="49" hidden="1" customWidth="1"/>
    <col min="9185" max="9185" width="7" style="49" customWidth="1"/>
    <col min="9186" max="9187" width="0" style="49" hidden="1" customWidth="1"/>
    <col min="9188" max="9188" width="7" style="49" customWidth="1"/>
    <col min="9189" max="9189" width="0" style="49" hidden="1" customWidth="1"/>
    <col min="9190" max="9190" width="6.42578125" style="49" customWidth="1"/>
    <col min="9191" max="9202" width="0" style="49" hidden="1" customWidth="1"/>
    <col min="9203" max="9203" width="10.140625" style="49"/>
    <col min="9204" max="9204" width="41.42578125" style="49" customWidth="1"/>
    <col min="9205" max="9205" width="6.42578125" style="49" customWidth="1"/>
    <col min="9206" max="9206" width="14.5703125" style="49" customWidth="1"/>
    <col min="9207" max="9207" width="11.42578125" style="49" customWidth="1"/>
    <col min="9208" max="9208" width="13" style="49" customWidth="1"/>
    <col min="9209" max="9209" width="18.42578125" style="49" customWidth="1"/>
    <col min="9210" max="9219" width="9.42578125" style="49" customWidth="1"/>
    <col min="9220" max="9220" width="8.85546875" style="49" customWidth="1"/>
    <col min="9221" max="9221" width="9.42578125" style="49" customWidth="1"/>
    <col min="9222" max="9222" width="10.140625" style="49" customWidth="1"/>
    <col min="9223" max="9223" width="6.42578125" style="49" customWidth="1"/>
    <col min="9224" max="9224" width="6.85546875" style="49" customWidth="1"/>
    <col min="9225" max="9226" width="4.42578125" style="49" customWidth="1"/>
    <col min="9227" max="9227" width="6.42578125" style="49" customWidth="1"/>
    <col min="9228" max="9228" width="7.5703125" style="49" customWidth="1"/>
    <col min="9229" max="9229" width="14.5703125" style="49" customWidth="1"/>
    <col min="9230" max="9231" width="11.42578125" style="49" customWidth="1"/>
    <col min="9232" max="9232" width="56.85546875" style="49" customWidth="1"/>
    <col min="9233" max="9233" width="9.140625" style="49" bestFit="1" customWidth="1"/>
    <col min="9234" max="9234" width="24.5703125" style="49" customWidth="1"/>
    <col min="9235" max="9235" width="22.85546875" style="49" customWidth="1"/>
    <col min="9236" max="9238" width="9.140625" style="49" bestFit="1" customWidth="1"/>
    <col min="9239" max="9240" width="12.140625" style="49" customWidth="1"/>
    <col min="9241" max="9241" width="14.5703125" style="49" customWidth="1"/>
    <col min="9242" max="9242" width="5" style="49" customWidth="1"/>
    <col min="9243" max="9244" width="0" style="49" hidden="1" customWidth="1"/>
    <col min="9245" max="9245" width="5" style="49" customWidth="1"/>
    <col min="9246" max="9247" width="0" style="49" hidden="1" customWidth="1"/>
    <col min="9248" max="9248" width="5" style="49" customWidth="1"/>
    <col min="9249" max="9250" width="0" style="49" hidden="1" customWidth="1"/>
    <col min="9251" max="9251" width="5" style="49" customWidth="1"/>
    <col min="9252" max="9253" width="0" style="49" hidden="1" customWidth="1"/>
    <col min="9254" max="9254" width="5" style="49" customWidth="1"/>
    <col min="9255" max="9256" width="0" style="49" hidden="1" customWidth="1"/>
    <col min="9257" max="9257" width="5" style="49" customWidth="1"/>
    <col min="9258" max="9259" width="0" style="49" hidden="1" customWidth="1"/>
    <col min="9260" max="9260" width="6.42578125" style="49" customWidth="1"/>
    <col min="9261" max="9268" width="0" style="49" hidden="1" customWidth="1"/>
    <col min="9269" max="9269" width="6.85546875" style="49" customWidth="1"/>
    <col min="9270" max="9271" width="0" style="49" hidden="1" customWidth="1"/>
    <col min="9272" max="9272" width="6.42578125" style="49" customWidth="1"/>
    <col min="9273" max="9274" width="0" style="49" hidden="1" customWidth="1"/>
    <col min="9275" max="9275" width="5.42578125" style="49" customWidth="1"/>
    <col min="9276" max="9277" width="0" style="49" hidden="1" customWidth="1"/>
    <col min="9278" max="9278" width="4.85546875" style="49" customWidth="1"/>
    <col min="9279" max="9286" width="0" style="49" hidden="1" customWidth="1"/>
    <col min="9287" max="9287" width="5.42578125" style="49" customWidth="1"/>
    <col min="9288" max="9292" width="0" style="49" hidden="1" customWidth="1"/>
    <col min="9293" max="9293" width="5.85546875" style="49" customWidth="1"/>
    <col min="9294" max="9295" width="0" style="49" hidden="1" customWidth="1"/>
    <col min="9296" max="9296" width="5.42578125" style="49" customWidth="1"/>
    <col min="9297" max="9298" width="0" style="49" hidden="1" customWidth="1"/>
    <col min="9299" max="9299" width="5.42578125" style="49" customWidth="1"/>
    <col min="9300" max="9301" width="0" style="49" hidden="1" customWidth="1"/>
    <col min="9302" max="9302" width="6" style="49" customWidth="1"/>
    <col min="9303" max="9307" width="0" style="49" hidden="1" customWidth="1"/>
    <col min="9308" max="9308" width="5" style="49" customWidth="1"/>
    <col min="9309" max="9310" width="0" style="49" hidden="1" customWidth="1"/>
    <col min="9311" max="9311" width="7.42578125" style="49" customWidth="1"/>
    <col min="9312" max="9316" width="0" style="49" hidden="1" customWidth="1"/>
    <col min="9317" max="9317" width="5" style="49" customWidth="1"/>
    <col min="9318" max="9318" width="0" style="49" hidden="1" customWidth="1"/>
    <col min="9319" max="9319" width="5" style="49" customWidth="1"/>
    <col min="9320" max="9320" width="9.42578125" style="49" customWidth="1"/>
    <col min="9321" max="9321" width="0" style="49" hidden="1" customWidth="1"/>
    <col min="9322" max="9322" width="5" style="49" customWidth="1"/>
    <col min="9323" max="9338" width="0" style="49" hidden="1" customWidth="1"/>
    <col min="9339" max="9339" width="6.42578125" style="49" customWidth="1"/>
    <col min="9340" max="9343" width="0" style="49" hidden="1" customWidth="1"/>
    <col min="9344" max="9344" width="7.140625" style="49" customWidth="1"/>
    <col min="9345" max="9349" width="0" style="49" hidden="1" customWidth="1"/>
    <col min="9350" max="9350" width="7.140625" style="49" customWidth="1"/>
    <col min="9351" max="9352" width="0" style="49" hidden="1" customWidth="1"/>
    <col min="9353" max="9353" width="7.140625" style="49" customWidth="1"/>
    <col min="9354" max="9355" width="0" style="49" hidden="1" customWidth="1"/>
    <col min="9356" max="9356" width="7.140625" style="49" customWidth="1"/>
    <col min="9357" max="9363" width="0" style="49" hidden="1" customWidth="1"/>
    <col min="9364" max="9364" width="6.42578125" style="49" customWidth="1"/>
    <col min="9365" max="9385" width="0" style="49" hidden="1" customWidth="1"/>
    <col min="9386" max="9389" width="6.42578125" style="49" customWidth="1"/>
    <col min="9390" max="9390" width="6.85546875" style="49" customWidth="1"/>
    <col min="9391" max="9391" width="6.42578125" style="49" customWidth="1"/>
    <col min="9392" max="9408" width="0" style="49" hidden="1" customWidth="1"/>
    <col min="9409" max="9409" width="6.5703125" style="49" customWidth="1"/>
    <col min="9410" max="9410" width="6.42578125" style="49" customWidth="1"/>
    <col min="9411" max="9412" width="0" style="49" hidden="1" customWidth="1"/>
    <col min="9413" max="9413" width="6.42578125" style="49" customWidth="1"/>
    <col min="9414" max="9415" width="0" style="49" hidden="1" customWidth="1"/>
    <col min="9416" max="9416" width="7.42578125" style="49" customWidth="1"/>
    <col min="9417" max="9417" width="0" style="49" hidden="1" customWidth="1"/>
    <col min="9418" max="9418" width="6.42578125" style="49" customWidth="1"/>
    <col min="9419" max="9419" width="0" style="49" hidden="1" customWidth="1"/>
    <col min="9420" max="9420" width="9" style="49" customWidth="1"/>
    <col min="9421" max="9422" width="0" style="49" hidden="1" customWidth="1"/>
    <col min="9423" max="9423" width="8.5703125" style="49" customWidth="1"/>
    <col min="9424" max="9425" width="0" style="49" hidden="1" customWidth="1"/>
    <col min="9426" max="9426" width="6.42578125" style="49" customWidth="1"/>
    <col min="9427" max="9428" width="0" style="49" hidden="1" customWidth="1"/>
    <col min="9429" max="9429" width="7" style="49" customWidth="1"/>
    <col min="9430" max="9431" width="0" style="49" hidden="1" customWidth="1"/>
    <col min="9432" max="9432" width="7" style="49" customWidth="1"/>
    <col min="9433" max="9434" width="0" style="49" hidden="1" customWidth="1"/>
    <col min="9435" max="9435" width="7.5703125" style="49" customWidth="1"/>
    <col min="9436" max="9437" width="0" style="49" hidden="1" customWidth="1"/>
    <col min="9438" max="9438" width="7" style="49" customWidth="1"/>
    <col min="9439" max="9440" width="0" style="49" hidden="1" customWidth="1"/>
    <col min="9441" max="9441" width="7" style="49" customWidth="1"/>
    <col min="9442" max="9443" width="0" style="49" hidden="1" customWidth="1"/>
    <col min="9444" max="9444" width="7" style="49" customWidth="1"/>
    <col min="9445" max="9445" width="0" style="49" hidden="1" customWidth="1"/>
    <col min="9446" max="9446" width="6.42578125" style="49" customWidth="1"/>
    <col min="9447" max="9458" width="0" style="49" hidden="1" customWidth="1"/>
    <col min="9459" max="9459" width="10.140625" style="49"/>
    <col min="9460" max="9460" width="41.42578125" style="49" customWidth="1"/>
    <col min="9461" max="9461" width="6.42578125" style="49" customWidth="1"/>
    <col min="9462" max="9462" width="14.5703125" style="49" customWidth="1"/>
    <col min="9463" max="9463" width="11.42578125" style="49" customWidth="1"/>
    <col min="9464" max="9464" width="13" style="49" customWidth="1"/>
    <col min="9465" max="9465" width="18.42578125" style="49" customWidth="1"/>
    <col min="9466" max="9475" width="9.42578125" style="49" customWidth="1"/>
    <col min="9476" max="9476" width="8.85546875" style="49" customWidth="1"/>
    <col min="9477" max="9477" width="9.42578125" style="49" customWidth="1"/>
    <col min="9478" max="9478" width="10.140625" style="49" customWidth="1"/>
    <col min="9479" max="9479" width="6.42578125" style="49" customWidth="1"/>
    <col min="9480" max="9480" width="6.85546875" style="49" customWidth="1"/>
    <col min="9481" max="9482" width="4.42578125" style="49" customWidth="1"/>
    <col min="9483" max="9483" width="6.42578125" style="49" customWidth="1"/>
    <col min="9484" max="9484" width="7.5703125" style="49" customWidth="1"/>
    <col min="9485" max="9485" width="14.5703125" style="49" customWidth="1"/>
    <col min="9486" max="9487" width="11.42578125" style="49" customWidth="1"/>
    <col min="9488" max="9488" width="56.85546875" style="49" customWidth="1"/>
    <col min="9489" max="9489" width="9.140625" style="49" bestFit="1" customWidth="1"/>
    <col min="9490" max="9490" width="24.5703125" style="49" customWidth="1"/>
    <col min="9491" max="9491" width="22.85546875" style="49" customWidth="1"/>
    <col min="9492" max="9494" width="9.140625" style="49" bestFit="1" customWidth="1"/>
    <col min="9495" max="9496" width="12.140625" style="49" customWidth="1"/>
    <col min="9497" max="9497" width="14.5703125" style="49" customWidth="1"/>
    <col min="9498" max="9498" width="5" style="49" customWidth="1"/>
    <col min="9499" max="9500" width="0" style="49" hidden="1" customWidth="1"/>
    <col min="9501" max="9501" width="5" style="49" customWidth="1"/>
    <col min="9502" max="9503" width="0" style="49" hidden="1" customWidth="1"/>
    <col min="9504" max="9504" width="5" style="49" customWidth="1"/>
    <col min="9505" max="9506" width="0" style="49" hidden="1" customWidth="1"/>
    <col min="9507" max="9507" width="5" style="49" customWidth="1"/>
    <col min="9508" max="9509" width="0" style="49" hidden="1" customWidth="1"/>
    <col min="9510" max="9510" width="5" style="49" customWidth="1"/>
    <col min="9511" max="9512" width="0" style="49" hidden="1" customWidth="1"/>
    <col min="9513" max="9513" width="5" style="49" customWidth="1"/>
    <col min="9514" max="9515" width="0" style="49" hidden="1" customWidth="1"/>
    <col min="9516" max="9516" width="6.42578125" style="49" customWidth="1"/>
    <col min="9517" max="9524" width="0" style="49" hidden="1" customWidth="1"/>
    <col min="9525" max="9525" width="6.85546875" style="49" customWidth="1"/>
    <col min="9526" max="9527" width="0" style="49" hidden="1" customWidth="1"/>
    <col min="9528" max="9528" width="6.42578125" style="49" customWidth="1"/>
    <col min="9529" max="9530" width="0" style="49" hidden="1" customWidth="1"/>
    <col min="9531" max="9531" width="5.42578125" style="49" customWidth="1"/>
    <col min="9532" max="9533" width="0" style="49" hidden="1" customWidth="1"/>
    <col min="9534" max="9534" width="4.85546875" style="49" customWidth="1"/>
    <col min="9535" max="9542" width="0" style="49" hidden="1" customWidth="1"/>
    <col min="9543" max="9543" width="5.42578125" style="49" customWidth="1"/>
    <col min="9544" max="9548" width="0" style="49" hidden="1" customWidth="1"/>
    <col min="9549" max="9549" width="5.85546875" style="49" customWidth="1"/>
    <col min="9550" max="9551" width="0" style="49" hidden="1" customWidth="1"/>
    <col min="9552" max="9552" width="5.42578125" style="49" customWidth="1"/>
    <col min="9553" max="9554" width="0" style="49" hidden="1" customWidth="1"/>
    <col min="9555" max="9555" width="5.42578125" style="49" customWidth="1"/>
    <col min="9556" max="9557" width="0" style="49" hidden="1" customWidth="1"/>
    <col min="9558" max="9558" width="6" style="49" customWidth="1"/>
    <col min="9559" max="9563" width="0" style="49" hidden="1" customWidth="1"/>
    <col min="9564" max="9564" width="5" style="49" customWidth="1"/>
    <col min="9565" max="9566" width="0" style="49" hidden="1" customWidth="1"/>
    <col min="9567" max="9567" width="7.42578125" style="49" customWidth="1"/>
    <col min="9568" max="9572" width="0" style="49" hidden="1" customWidth="1"/>
    <col min="9573" max="9573" width="5" style="49" customWidth="1"/>
    <col min="9574" max="9574" width="0" style="49" hidden="1" customWidth="1"/>
    <col min="9575" max="9575" width="5" style="49" customWidth="1"/>
    <col min="9576" max="9576" width="9.42578125" style="49" customWidth="1"/>
    <col min="9577" max="9577" width="0" style="49" hidden="1" customWidth="1"/>
    <col min="9578" max="9578" width="5" style="49" customWidth="1"/>
    <col min="9579" max="9594" width="0" style="49" hidden="1" customWidth="1"/>
    <col min="9595" max="9595" width="6.42578125" style="49" customWidth="1"/>
    <col min="9596" max="9599" width="0" style="49" hidden="1" customWidth="1"/>
    <col min="9600" max="9600" width="7.140625" style="49" customWidth="1"/>
    <col min="9601" max="9605" width="0" style="49" hidden="1" customWidth="1"/>
    <col min="9606" max="9606" width="7.140625" style="49" customWidth="1"/>
    <col min="9607" max="9608" width="0" style="49" hidden="1" customWidth="1"/>
    <col min="9609" max="9609" width="7.140625" style="49" customWidth="1"/>
    <col min="9610" max="9611" width="0" style="49" hidden="1" customWidth="1"/>
    <col min="9612" max="9612" width="7.140625" style="49" customWidth="1"/>
    <col min="9613" max="9619" width="0" style="49" hidden="1" customWidth="1"/>
    <col min="9620" max="9620" width="6.42578125" style="49" customWidth="1"/>
    <col min="9621" max="9641" width="0" style="49" hidden="1" customWidth="1"/>
    <col min="9642" max="9645" width="6.42578125" style="49" customWidth="1"/>
    <col min="9646" max="9646" width="6.85546875" style="49" customWidth="1"/>
    <col min="9647" max="9647" width="6.42578125" style="49" customWidth="1"/>
    <col min="9648" max="9664" width="0" style="49" hidden="1" customWidth="1"/>
    <col min="9665" max="9665" width="6.5703125" style="49" customWidth="1"/>
    <col min="9666" max="9666" width="6.42578125" style="49" customWidth="1"/>
    <col min="9667" max="9668" width="0" style="49" hidden="1" customWidth="1"/>
    <col min="9669" max="9669" width="6.42578125" style="49" customWidth="1"/>
    <col min="9670" max="9671" width="0" style="49" hidden="1" customWidth="1"/>
    <col min="9672" max="9672" width="7.42578125" style="49" customWidth="1"/>
    <col min="9673" max="9673" width="0" style="49" hidden="1" customWidth="1"/>
    <col min="9674" max="9674" width="6.42578125" style="49" customWidth="1"/>
    <col min="9675" max="9675" width="0" style="49" hidden="1" customWidth="1"/>
    <col min="9676" max="9676" width="9" style="49" customWidth="1"/>
    <col min="9677" max="9678" width="0" style="49" hidden="1" customWidth="1"/>
    <col min="9679" max="9679" width="8.5703125" style="49" customWidth="1"/>
    <col min="9680" max="9681" width="0" style="49" hidden="1" customWidth="1"/>
    <col min="9682" max="9682" width="6.42578125" style="49" customWidth="1"/>
    <col min="9683" max="9684" width="0" style="49" hidden="1" customWidth="1"/>
    <col min="9685" max="9685" width="7" style="49" customWidth="1"/>
    <col min="9686" max="9687" width="0" style="49" hidden="1" customWidth="1"/>
    <col min="9688" max="9688" width="7" style="49" customWidth="1"/>
    <col min="9689" max="9690" width="0" style="49" hidden="1" customWidth="1"/>
    <col min="9691" max="9691" width="7.5703125" style="49" customWidth="1"/>
    <col min="9692" max="9693" width="0" style="49" hidden="1" customWidth="1"/>
    <col min="9694" max="9694" width="7" style="49" customWidth="1"/>
    <col min="9695" max="9696" width="0" style="49" hidden="1" customWidth="1"/>
    <col min="9697" max="9697" width="7" style="49" customWidth="1"/>
    <col min="9698" max="9699" width="0" style="49" hidden="1" customWidth="1"/>
    <col min="9700" max="9700" width="7" style="49" customWidth="1"/>
    <col min="9701" max="9701" width="0" style="49" hidden="1" customWidth="1"/>
    <col min="9702" max="9702" width="6.42578125" style="49" customWidth="1"/>
    <col min="9703" max="9714" width="0" style="49" hidden="1" customWidth="1"/>
    <col min="9715" max="9715" width="10.140625" style="49"/>
    <col min="9716" max="9716" width="41.42578125" style="49" customWidth="1"/>
    <col min="9717" max="9717" width="6.42578125" style="49" customWidth="1"/>
    <col min="9718" max="9718" width="14.5703125" style="49" customWidth="1"/>
    <col min="9719" max="9719" width="11.42578125" style="49" customWidth="1"/>
    <col min="9720" max="9720" width="13" style="49" customWidth="1"/>
    <col min="9721" max="9721" width="18.42578125" style="49" customWidth="1"/>
    <col min="9722" max="9731" width="9.42578125" style="49" customWidth="1"/>
    <col min="9732" max="9732" width="8.85546875" style="49" customWidth="1"/>
    <col min="9733" max="9733" width="9.42578125" style="49" customWidth="1"/>
    <col min="9734" max="9734" width="10.140625" style="49" customWidth="1"/>
    <col min="9735" max="9735" width="6.42578125" style="49" customWidth="1"/>
    <col min="9736" max="9736" width="6.85546875" style="49" customWidth="1"/>
    <col min="9737" max="9738" width="4.42578125" style="49" customWidth="1"/>
    <col min="9739" max="9739" width="6.42578125" style="49" customWidth="1"/>
    <col min="9740" max="9740" width="7.5703125" style="49" customWidth="1"/>
    <col min="9741" max="9741" width="14.5703125" style="49" customWidth="1"/>
    <col min="9742" max="9743" width="11.42578125" style="49" customWidth="1"/>
    <col min="9744" max="9744" width="56.85546875" style="49" customWidth="1"/>
    <col min="9745" max="9745" width="9.140625" style="49" bestFit="1" customWidth="1"/>
    <col min="9746" max="9746" width="24.5703125" style="49" customWidth="1"/>
    <col min="9747" max="9747" width="22.85546875" style="49" customWidth="1"/>
    <col min="9748" max="9750" width="9.140625" style="49" bestFit="1" customWidth="1"/>
    <col min="9751" max="9752" width="12.140625" style="49" customWidth="1"/>
    <col min="9753" max="9753" width="14.5703125" style="49" customWidth="1"/>
    <col min="9754" max="9754" width="5" style="49" customWidth="1"/>
    <col min="9755" max="9756" width="0" style="49" hidden="1" customWidth="1"/>
    <col min="9757" max="9757" width="5" style="49" customWidth="1"/>
    <col min="9758" max="9759" width="0" style="49" hidden="1" customWidth="1"/>
    <col min="9760" max="9760" width="5" style="49" customWidth="1"/>
    <col min="9761" max="9762" width="0" style="49" hidden="1" customWidth="1"/>
    <col min="9763" max="9763" width="5" style="49" customWidth="1"/>
    <col min="9764" max="9765" width="0" style="49" hidden="1" customWidth="1"/>
    <col min="9766" max="9766" width="5" style="49" customWidth="1"/>
    <col min="9767" max="9768" width="0" style="49" hidden="1" customWidth="1"/>
    <col min="9769" max="9769" width="5" style="49" customWidth="1"/>
    <col min="9770" max="9771" width="0" style="49" hidden="1" customWidth="1"/>
    <col min="9772" max="9772" width="6.42578125" style="49" customWidth="1"/>
    <col min="9773" max="9780" width="0" style="49" hidden="1" customWidth="1"/>
    <col min="9781" max="9781" width="6.85546875" style="49" customWidth="1"/>
    <col min="9782" max="9783" width="0" style="49" hidden="1" customWidth="1"/>
    <col min="9784" max="9784" width="6.42578125" style="49" customWidth="1"/>
    <col min="9785" max="9786" width="0" style="49" hidden="1" customWidth="1"/>
    <col min="9787" max="9787" width="5.42578125" style="49" customWidth="1"/>
    <col min="9788" max="9789" width="0" style="49" hidden="1" customWidth="1"/>
    <col min="9790" max="9790" width="4.85546875" style="49" customWidth="1"/>
    <col min="9791" max="9798" width="0" style="49" hidden="1" customWidth="1"/>
    <col min="9799" max="9799" width="5.42578125" style="49" customWidth="1"/>
    <col min="9800" max="9804" width="0" style="49" hidden="1" customWidth="1"/>
    <col min="9805" max="9805" width="5.85546875" style="49" customWidth="1"/>
    <col min="9806" max="9807" width="0" style="49" hidden="1" customWidth="1"/>
    <col min="9808" max="9808" width="5.42578125" style="49" customWidth="1"/>
    <col min="9809" max="9810" width="0" style="49" hidden="1" customWidth="1"/>
    <col min="9811" max="9811" width="5.42578125" style="49" customWidth="1"/>
    <col min="9812" max="9813" width="0" style="49" hidden="1" customWidth="1"/>
    <col min="9814" max="9814" width="6" style="49" customWidth="1"/>
    <col min="9815" max="9819" width="0" style="49" hidden="1" customWidth="1"/>
    <col min="9820" max="9820" width="5" style="49" customWidth="1"/>
    <col min="9821" max="9822" width="0" style="49" hidden="1" customWidth="1"/>
    <col min="9823" max="9823" width="7.42578125" style="49" customWidth="1"/>
    <col min="9824" max="9828" width="0" style="49" hidden="1" customWidth="1"/>
    <col min="9829" max="9829" width="5" style="49" customWidth="1"/>
    <col min="9830" max="9830" width="0" style="49" hidden="1" customWidth="1"/>
    <col min="9831" max="9831" width="5" style="49" customWidth="1"/>
    <col min="9832" max="9832" width="9.42578125" style="49" customWidth="1"/>
    <col min="9833" max="9833" width="0" style="49" hidden="1" customWidth="1"/>
    <col min="9834" max="9834" width="5" style="49" customWidth="1"/>
    <col min="9835" max="9850" width="0" style="49" hidden="1" customWidth="1"/>
    <col min="9851" max="9851" width="6.42578125" style="49" customWidth="1"/>
    <col min="9852" max="9855" width="0" style="49" hidden="1" customWidth="1"/>
    <col min="9856" max="9856" width="7.140625" style="49" customWidth="1"/>
    <col min="9857" max="9861" width="0" style="49" hidden="1" customWidth="1"/>
    <col min="9862" max="9862" width="7.140625" style="49" customWidth="1"/>
    <col min="9863" max="9864" width="0" style="49" hidden="1" customWidth="1"/>
    <col min="9865" max="9865" width="7.140625" style="49" customWidth="1"/>
    <col min="9866" max="9867" width="0" style="49" hidden="1" customWidth="1"/>
    <col min="9868" max="9868" width="7.140625" style="49" customWidth="1"/>
    <col min="9869" max="9875" width="0" style="49" hidden="1" customWidth="1"/>
    <col min="9876" max="9876" width="6.42578125" style="49" customWidth="1"/>
    <col min="9877" max="9897" width="0" style="49" hidden="1" customWidth="1"/>
    <col min="9898" max="9901" width="6.42578125" style="49" customWidth="1"/>
    <col min="9902" max="9902" width="6.85546875" style="49" customWidth="1"/>
    <col min="9903" max="9903" width="6.42578125" style="49" customWidth="1"/>
    <col min="9904" max="9920" width="0" style="49" hidden="1" customWidth="1"/>
    <col min="9921" max="9921" width="6.5703125" style="49" customWidth="1"/>
    <col min="9922" max="9922" width="6.42578125" style="49" customWidth="1"/>
    <col min="9923" max="9924" width="0" style="49" hidden="1" customWidth="1"/>
    <col min="9925" max="9925" width="6.42578125" style="49" customWidth="1"/>
    <col min="9926" max="9927" width="0" style="49" hidden="1" customWidth="1"/>
    <col min="9928" max="9928" width="7.42578125" style="49" customWidth="1"/>
    <col min="9929" max="9929" width="0" style="49" hidden="1" customWidth="1"/>
    <col min="9930" max="9930" width="6.42578125" style="49" customWidth="1"/>
    <col min="9931" max="9931" width="0" style="49" hidden="1" customWidth="1"/>
    <col min="9932" max="9932" width="9" style="49" customWidth="1"/>
    <col min="9933" max="9934" width="0" style="49" hidden="1" customWidth="1"/>
    <col min="9935" max="9935" width="8.5703125" style="49" customWidth="1"/>
    <col min="9936" max="9937" width="0" style="49" hidden="1" customWidth="1"/>
    <col min="9938" max="9938" width="6.42578125" style="49" customWidth="1"/>
    <col min="9939" max="9940" width="0" style="49" hidden="1" customWidth="1"/>
    <col min="9941" max="9941" width="7" style="49" customWidth="1"/>
    <col min="9942" max="9943" width="0" style="49" hidden="1" customWidth="1"/>
    <col min="9944" max="9944" width="7" style="49" customWidth="1"/>
    <col min="9945" max="9946" width="0" style="49" hidden="1" customWidth="1"/>
    <col min="9947" max="9947" width="7.5703125" style="49" customWidth="1"/>
    <col min="9948" max="9949" width="0" style="49" hidden="1" customWidth="1"/>
    <col min="9950" max="9950" width="7" style="49" customWidth="1"/>
    <col min="9951" max="9952" width="0" style="49" hidden="1" customWidth="1"/>
    <col min="9953" max="9953" width="7" style="49" customWidth="1"/>
    <col min="9954" max="9955" width="0" style="49" hidden="1" customWidth="1"/>
    <col min="9956" max="9956" width="7" style="49" customWidth="1"/>
    <col min="9957" max="9957" width="0" style="49" hidden="1" customWidth="1"/>
    <col min="9958" max="9958" width="6.42578125" style="49" customWidth="1"/>
    <col min="9959" max="9970" width="0" style="49" hidden="1" customWidth="1"/>
    <col min="9971" max="9971" width="10.140625" style="49"/>
    <col min="9972" max="9972" width="41.42578125" style="49" customWidth="1"/>
    <col min="9973" max="9973" width="6.42578125" style="49" customWidth="1"/>
    <col min="9974" max="9974" width="14.5703125" style="49" customWidth="1"/>
    <col min="9975" max="9975" width="11.42578125" style="49" customWidth="1"/>
    <col min="9976" max="9976" width="13" style="49" customWidth="1"/>
    <col min="9977" max="9977" width="18.42578125" style="49" customWidth="1"/>
    <col min="9978" max="9987" width="9.42578125" style="49" customWidth="1"/>
    <col min="9988" max="9988" width="8.85546875" style="49" customWidth="1"/>
    <col min="9989" max="9989" width="9.42578125" style="49" customWidth="1"/>
    <col min="9990" max="9990" width="10.140625" style="49" customWidth="1"/>
    <col min="9991" max="9991" width="6.42578125" style="49" customWidth="1"/>
    <col min="9992" max="9992" width="6.85546875" style="49" customWidth="1"/>
    <col min="9993" max="9994" width="4.42578125" style="49" customWidth="1"/>
    <col min="9995" max="9995" width="6.42578125" style="49" customWidth="1"/>
    <col min="9996" max="9996" width="7.5703125" style="49" customWidth="1"/>
    <col min="9997" max="9997" width="14.5703125" style="49" customWidth="1"/>
    <col min="9998" max="9999" width="11.42578125" style="49" customWidth="1"/>
    <col min="10000" max="10000" width="56.85546875" style="49" customWidth="1"/>
    <col min="10001" max="10001" width="9.140625" style="49" bestFit="1" customWidth="1"/>
    <col min="10002" max="10002" width="24.5703125" style="49" customWidth="1"/>
    <col min="10003" max="10003" width="22.85546875" style="49" customWidth="1"/>
    <col min="10004" max="10006" width="9.140625" style="49" bestFit="1" customWidth="1"/>
    <col min="10007" max="10008" width="12.140625" style="49" customWidth="1"/>
    <col min="10009" max="10009" width="14.5703125" style="49" customWidth="1"/>
    <col min="10010" max="10010" width="5" style="49" customWidth="1"/>
    <col min="10011" max="10012" width="0" style="49" hidden="1" customWidth="1"/>
    <col min="10013" max="10013" width="5" style="49" customWidth="1"/>
    <col min="10014" max="10015" width="0" style="49" hidden="1" customWidth="1"/>
    <col min="10016" max="10016" width="5" style="49" customWidth="1"/>
    <col min="10017" max="10018" width="0" style="49" hidden="1" customWidth="1"/>
    <col min="10019" max="10019" width="5" style="49" customWidth="1"/>
    <col min="10020" max="10021" width="0" style="49" hidden="1" customWidth="1"/>
    <col min="10022" max="10022" width="5" style="49" customWidth="1"/>
    <col min="10023" max="10024" width="0" style="49" hidden="1" customWidth="1"/>
    <col min="10025" max="10025" width="5" style="49" customWidth="1"/>
    <col min="10026" max="10027" width="0" style="49" hidden="1" customWidth="1"/>
    <col min="10028" max="10028" width="6.42578125" style="49" customWidth="1"/>
    <col min="10029" max="10036" width="0" style="49" hidden="1" customWidth="1"/>
    <col min="10037" max="10037" width="6.85546875" style="49" customWidth="1"/>
    <col min="10038" max="10039" width="0" style="49" hidden="1" customWidth="1"/>
    <col min="10040" max="10040" width="6.42578125" style="49" customWidth="1"/>
    <col min="10041" max="10042" width="0" style="49" hidden="1" customWidth="1"/>
    <col min="10043" max="10043" width="5.42578125" style="49" customWidth="1"/>
    <col min="10044" max="10045" width="0" style="49" hidden="1" customWidth="1"/>
    <col min="10046" max="10046" width="4.85546875" style="49" customWidth="1"/>
    <col min="10047" max="10054" width="0" style="49" hidden="1" customWidth="1"/>
    <col min="10055" max="10055" width="5.42578125" style="49" customWidth="1"/>
    <col min="10056" max="10060" width="0" style="49" hidden="1" customWidth="1"/>
    <col min="10061" max="10061" width="5.85546875" style="49" customWidth="1"/>
    <col min="10062" max="10063" width="0" style="49" hidden="1" customWidth="1"/>
    <col min="10064" max="10064" width="5.42578125" style="49" customWidth="1"/>
    <col min="10065" max="10066" width="0" style="49" hidden="1" customWidth="1"/>
    <col min="10067" max="10067" width="5.42578125" style="49" customWidth="1"/>
    <col min="10068" max="10069" width="0" style="49" hidden="1" customWidth="1"/>
    <col min="10070" max="10070" width="6" style="49" customWidth="1"/>
    <col min="10071" max="10075" width="0" style="49" hidden="1" customWidth="1"/>
    <col min="10076" max="10076" width="5" style="49" customWidth="1"/>
    <col min="10077" max="10078" width="0" style="49" hidden="1" customWidth="1"/>
    <col min="10079" max="10079" width="7.42578125" style="49" customWidth="1"/>
    <col min="10080" max="10084" width="0" style="49" hidden="1" customWidth="1"/>
    <col min="10085" max="10085" width="5" style="49" customWidth="1"/>
    <col min="10086" max="10086" width="0" style="49" hidden="1" customWidth="1"/>
    <col min="10087" max="10087" width="5" style="49" customWidth="1"/>
    <col min="10088" max="10088" width="9.42578125" style="49" customWidth="1"/>
    <col min="10089" max="10089" width="0" style="49" hidden="1" customWidth="1"/>
    <col min="10090" max="10090" width="5" style="49" customWidth="1"/>
    <col min="10091" max="10106" width="0" style="49" hidden="1" customWidth="1"/>
    <col min="10107" max="10107" width="6.42578125" style="49" customWidth="1"/>
    <col min="10108" max="10111" width="0" style="49" hidden="1" customWidth="1"/>
    <col min="10112" max="10112" width="7.140625" style="49" customWidth="1"/>
    <col min="10113" max="10117" width="0" style="49" hidden="1" customWidth="1"/>
    <col min="10118" max="10118" width="7.140625" style="49" customWidth="1"/>
    <col min="10119" max="10120" width="0" style="49" hidden="1" customWidth="1"/>
    <col min="10121" max="10121" width="7.140625" style="49" customWidth="1"/>
    <col min="10122" max="10123" width="0" style="49" hidden="1" customWidth="1"/>
    <col min="10124" max="10124" width="7.140625" style="49" customWidth="1"/>
    <col min="10125" max="10131" width="0" style="49" hidden="1" customWidth="1"/>
    <col min="10132" max="10132" width="6.42578125" style="49" customWidth="1"/>
    <col min="10133" max="10153" width="0" style="49" hidden="1" customWidth="1"/>
    <col min="10154" max="10157" width="6.42578125" style="49" customWidth="1"/>
    <col min="10158" max="10158" width="6.85546875" style="49" customWidth="1"/>
    <col min="10159" max="10159" width="6.42578125" style="49" customWidth="1"/>
    <col min="10160" max="10176" width="0" style="49" hidden="1" customWidth="1"/>
    <col min="10177" max="10177" width="6.5703125" style="49" customWidth="1"/>
    <col min="10178" max="10178" width="6.42578125" style="49" customWidth="1"/>
    <col min="10179" max="10180" width="0" style="49" hidden="1" customWidth="1"/>
    <col min="10181" max="10181" width="6.42578125" style="49" customWidth="1"/>
    <col min="10182" max="10183" width="0" style="49" hidden="1" customWidth="1"/>
    <col min="10184" max="10184" width="7.42578125" style="49" customWidth="1"/>
    <col min="10185" max="10185" width="0" style="49" hidden="1" customWidth="1"/>
    <col min="10186" max="10186" width="6.42578125" style="49" customWidth="1"/>
    <col min="10187" max="10187" width="0" style="49" hidden="1" customWidth="1"/>
    <col min="10188" max="10188" width="9" style="49" customWidth="1"/>
    <col min="10189" max="10190" width="0" style="49" hidden="1" customWidth="1"/>
    <col min="10191" max="10191" width="8.5703125" style="49" customWidth="1"/>
    <col min="10192" max="10193" width="0" style="49" hidden="1" customWidth="1"/>
    <col min="10194" max="10194" width="6.42578125" style="49" customWidth="1"/>
    <col min="10195" max="10196" width="0" style="49" hidden="1" customWidth="1"/>
    <col min="10197" max="10197" width="7" style="49" customWidth="1"/>
    <col min="10198" max="10199" width="0" style="49" hidden="1" customWidth="1"/>
    <col min="10200" max="10200" width="7" style="49" customWidth="1"/>
    <col min="10201" max="10202" width="0" style="49" hidden="1" customWidth="1"/>
    <col min="10203" max="10203" width="7.5703125" style="49" customWidth="1"/>
    <col min="10204" max="10205" width="0" style="49" hidden="1" customWidth="1"/>
    <col min="10206" max="10206" width="7" style="49" customWidth="1"/>
    <col min="10207" max="10208" width="0" style="49" hidden="1" customWidth="1"/>
    <col min="10209" max="10209" width="7" style="49" customWidth="1"/>
    <col min="10210" max="10211" width="0" style="49" hidden="1" customWidth="1"/>
    <col min="10212" max="10212" width="7" style="49" customWidth="1"/>
    <col min="10213" max="10213" width="0" style="49" hidden="1" customWidth="1"/>
    <col min="10214" max="10214" width="6.42578125" style="49" customWidth="1"/>
    <col min="10215" max="10226" width="0" style="49" hidden="1" customWidth="1"/>
    <col min="10227" max="10227" width="10.140625" style="49"/>
    <col min="10228" max="10228" width="41.42578125" style="49" customWidth="1"/>
    <col min="10229" max="10229" width="6.42578125" style="49" customWidth="1"/>
    <col min="10230" max="10230" width="14.5703125" style="49" customWidth="1"/>
    <col min="10231" max="10231" width="11.42578125" style="49" customWidth="1"/>
    <col min="10232" max="10232" width="13" style="49" customWidth="1"/>
    <col min="10233" max="10233" width="18.42578125" style="49" customWidth="1"/>
    <col min="10234" max="10243" width="9.42578125" style="49" customWidth="1"/>
    <col min="10244" max="10244" width="8.85546875" style="49" customWidth="1"/>
    <col min="10245" max="10245" width="9.42578125" style="49" customWidth="1"/>
    <col min="10246" max="10246" width="10.140625" style="49" customWidth="1"/>
    <col min="10247" max="10247" width="6.42578125" style="49" customWidth="1"/>
    <col min="10248" max="10248" width="6.85546875" style="49" customWidth="1"/>
    <col min="10249" max="10250" width="4.42578125" style="49" customWidth="1"/>
    <col min="10251" max="10251" width="6.42578125" style="49" customWidth="1"/>
    <col min="10252" max="10252" width="7.5703125" style="49" customWidth="1"/>
    <col min="10253" max="10253" width="14.5703125" style="49" customWidth="1"/>
    <col min="10254" max="10255" width="11.42578125" style="49" customWidth="1"/>
    <col min="10256" max="10256" width="56.85546875" style="49" customWidth="1"/>
    <col min="10257" max="10257" width="9.140625" style="49" bestFit="1" customWidth="1"/>
    <col min="10258" max="10258" width="24.5703125" style="49" customWidth="1"/>
    <col min="10259" max="10259" width="22.85546875" style="49" customWidth="1"/>
    <col min="10260" max="10262" width="9.140625" style="49" bestFit="1" customWidth="1"/>
    <col min="10263" max="10264" width="12.140625" style="49" customWidth="1"/>
    <col min="10265" max="10265" width="14.5703125" style="49" customWidth="1"/>
    <col min="10266" max="10266" width="5" style="49" customWidth="1"/>
    <col min="10267" max="10268" width="0" style="49" hidden="1" customWidth="1"/>
    <col min="10269" max="10269" width="5" style="49" customWidth="1"/>
    <col min="10270" max="10271" width="0" style="49" hidden="1" customWidth="1"/>
    <col min="10272" max="10272" width="5" style="49" customWidth="1"/>
    <col min="10273" max="10274" width="0" style="49" hidden="1" customWidth="1"/>
    <col min="10275" max="10275" width="5" style="49" customWidth="1"/>
    <col min="10276" max="10277" width="0" style="49" hidden="1" customWidth="1"/>
    <col min="10278" max="10278" width="5" style="49" customWidth="1"/>
    <col min="10279" max="10280" width="0" style="49" hidden="1" customWidth="1"/>
    <col min="10281" max="10281" width="5" style="49" customWidth="1"/>
    <col min="10282" max="10283" width="0" style="49" hidden="1" customWidth="1"/>
    <col min="10284" max="10284" width="6.42578125" style="49" customWidth="1"/>
    <col min="10285" max="10292" width="0" style="49" hidden="1" customWidth="1"/>
    <col min="10293" max="10293" width="6.85546875" style="49" customWidth="1"/>
    <col min="10294" max="10295" width="0" style="49" hidden="1" customWidth="1"/>
    <col min="10296" max="10296" width="6.42578125" style="49" customWidth="1"/>
    <col min="10297" max="10298" width="0" style="49" hidden="1" customWidth="1"/>
    <col min="10299" max="10299" width="5.42578125" style="49" customWidth="1"/>
    <col min="10300" max="10301" width="0" style="49" hidden="1" customWidth="1"/>
    <col min="10302" max="10302" width="4.85546875" style="49" customWidth="1"/>
    <col min="10303" max="10310" width="0" style="49" hidden="1" customWidth="1"/>
    <col min="10311" max="10311" width="5.42578125" style="49" customWidth="1"/>
    <col min="10312" max="10316" width="0" style="49" hidden="1" customWidth="1"/>
    <col min="10317" max="10317" width="5.85546875" style="49" customWidth="1"/>
    <col min="10318" max="10319" width="0" style="49" hidden="1" customWidth="1"/>
    <col min="10320" max="10320" width="5.42578125" style="49" customWidth="1"/>
    <col min="10321" max="10322" width="0" style="49" hidden="1" customWidth="1"/>
    <col min="10323" max="10323" width="5.42578125" style="49" customWidth="1"/>
    <col min="10324" max="10325" width="0" style="49" hidden="1" customWidth="1"/>
    <col min="10326" max="10326" width="6" style="49" customWidth="1"/>
    <col min="10327" max="10331" width="0" style="49" hidden="1" customWidth="1"/>
    <col min="10332" max="10332" width="5" style="49" customWidth="1"/>
    <col min="10333" max="10334" width="0" style="49" hidden="1" customWidth="1"/>
    <col min="10335" max="10335" width="7.42578125" style="49" customWidth="1"/>
    <col min="10336" max="10340" width="0" style="49" hidden="1" customWidth="1"/>
    <col min="10341" max="10341" width="5" style="49" customWidth="1"/>
    <col min="10342" max="10342" width="0" style="49" hidden="1" customWidth="1"/>
    <col min="10343" max="10343" width="5" style="49" customWidth="1"/>
    <col min="10344" max="10344" width="9.42578125" style="49" customWidth="1"/>
    <col min="10345" max="10345" width="0" style="49" hidden="1" customWidth="1"/>
    <col min="10346" max="10346" width="5" style="49" customWidth="1"/>
    <col min="10347" max="10362" width="0" style="49" hidden="1" customWidth="1"/>
    <col min="10363" max="10363" width="6.42578125" style="49" customWidth="1"/>
    <col min="10364" max="10367" width="0" style="49" hidden="1" customWidth="1"/>
    <col min="10368" max="10368" width="7.140625" style="49" customWidth="1"/>
    <col min="10369" max="10373" width="0" style="49" hidden="1" customWidth="1"/>
    <col min="10374" max="10374" width="7.140625" style="49" customWidth="1"/>
    <col min="10375" max="10376" width="0" style="49" hidden="1" customWidth="1"/>
    <col min="10377" max="10377" width="7.140625" style="49" customWidth="1"/>
    <col min="10378" max="10379" width="0" style="49" hidden="1" customWidth="1"/>
    <col min="10380" max="10380" width="7.140625" style="49" customWidth="1"/>
    <col min="10381" max="10387" width="0" style="49" hidden="1" customWidth="1"/>
    <col min="10388" max="10388" width="6.42578125" style="49" customWidth="1"/>
    <col min="10389" max="10409" width="0" style="49" hidden="1" customWidth="1"/>
    <col min="10410" max="10413" width="6.42578125" style="49" customWidth="1"/>
    <col min="10414" max="10414" width="6.85546875" style="49" customWidth="1"/>
    <col min="10415" max="10415" width="6.42578125" style="49" customWidth="1"/>
    <col min="10416" max="10432" width="0" style="49" hidden="1" customWidth="1"/>
    <col min="10433" max="10433" width="6.5703125" style="49" customWidth="1"/>
    <col min="10434" max="10434" width="6.42578125" style="49" customWidth="1"/>
    <col min="10435" max="10436" width="0" style="49" hidden="1" customWidth="1"/>
    <col min="10437" max="10437" width="6.42578125" style="49" customWidth="1"/>
    <col min="10438" max="10439" width="0" style="49" hidden="1" customWidth="1"/>
    <col min="10440" max="10440" width="7.42578125" style="49" customWidth="1"/>
    <col min="10441" max="10441" width="0" style="49" hidden="1" customWidth="1"/>
    <col min="10442" max="10442" width="6.42578125" style="49" customWidth="1"/>
    <col min="10443" max="10443" width="0" style="49" hidden="1" customWidth="1"/>
    <col min="10444" max="10444" width="9" style="49" customWidth="1"/>
    <col min="10445" max="10446" width="0" style="49" hidden="1" customWidth="1"/>
    <col min="10447" max="10447" width="8.5703125" style="49" customWidth="1"/>
    <col min="10448" max="10449" width="0" style="49" hidden="1" customWidth="1"/>
    <col min="10450" max="10450" width="6.42578125" style="49" customWidth="1"/>
    <col min="10451" max="10452" width="0" style="49" hidden="1" customWidth="1"/>
    <col min="10453" max="10453" width="7" style="49" customWidth="1"/>
    <col min="10454" max="10455" width="0" style="49" hidden="1" customWidth="1"/>
    <col min="10456" max="10456" width="7" style="49" customWidth="1"/>
    <col min="10457" max="10458" width="0" style="49" hidden="1" customWidth="1"/>
    <col min="10459" max="10459" width="7.5703125" style="49" customWidth="1"/>
    <col min="10460" max="10461" width="0" style="49" hidden="1" customWidth="1"/>
    <col min="10462" max="10462" width="7" style="49" customWidth="1"/>
    <col min="10463" max="10464" width="0" style="49" hidden="1" customWidth="1"/>
    <col min="10465" max="10465" width="7" style="49" customWidth="1"/>
    <col min="10466" max="10467" width="0" style="49" hidden="1" customWidth="1"/>
    <col min="10468" max="10468" width="7" style="49" customWidth="1"/>
    <col min="10469" max="10469" width="0" style="49" hidden="1" customWidth="1"/>
    <col min="10470" max="10470" width="6.42578125" style="49" customWidth="1"/>
    <col min="10471" max="10482" width="0" style="49" hidden="1" customWidth="1"/>
    <col min="10483" max="10483" width="10.140625" style="49"/>
    <col min="10484" max="10484" width="41.42578125" style="49" customWidth="1"/>
    <col min="10485" max="10485" width="6.42578125" style="49" customWidth="1"/>
    <col min="10486" max="10486" width="14.5703125" style="49" customWidth="1"/>
    <col min="10487" max="10487" width="11.42578125" style="49" customWidth="1"/>
    <col min="10488" max="10488" width="13" style="49" customWidth="1"/>
    <col min="10489" max="10489" width="18.42578125" style="49" customWidth="1"/>
    <col min="10490" max="10499" width="9.42578125" style="49" customWidth="1"/>
    <col min="10500" max="10500" width="8.85546875" style="49" customWidth="1"/>
    <col min="10501" max="10501" width="9.42578125" style="49" customWidth="1"/>
    <col min="10502" max="10502" width="10.140625" style="49" customWidth="1"/>
    <col min="10503" max="10503" width="6.42578125" style="49" customWidth="1"/>
    <col min="10504" max="10504" width="6.85546875" style="49" customWidth="1"/>
    <col min="10505" max="10506" width="4.42578125" style="49" customWidth="1"/>
    <col min="10507" max="10507" width="6.42578125" style="49" customWidth="1"/>
    <col min="10508" max="10508" width="7.5703125" style="49" customWidth="1"/>
    <col min="10509" max="10509" width="14.5703125" style="49" customWidth="1"/>
    <col min="10510" max="10511" width="11.42578125" style="49" customWidth="1"/>
    <col min="10512" max="10512" width="56.85546875" style="49" customWidth="1"/>
    <col min="10513" max="10513" width="9.140625" style="49" bestFit="1" customWidth="1"/>
    <col min="10514" max="10514" width="24.5703125" style="49" customWidth="1"/>
    <col min="10515" max="10515" width="22.85546875" style="49" customWidth="1"/>
    <col min="10516" max="10518" width="9.140625" style="49" bestFit="1" customWidth="1"/>
    <col min="10519" max="10520" width="12.140625" style="49" customWidth="1"/>
    <col min="10521" max="10521" width="14.5703125" style="49" customWidth="1"/>
    <col min="10522" max="10522" width="5" style="49" customWidth="1"/>
    <col min="10523" max="10524" width="0" style="49" hidden="1" customWidth="1"/>
    <col min="10525" max="10525" width="5" style="49" customWidth="1"/>
    <col min="10526" max="10527" width="0" style="49" hidden="1" customWidth="1"/>
    <col min="10528" max="10528" width="5" style="49" customWidth="1"/>
    <col min="10529" max="10530" width="0" style="49" hidden="1" customWidth="1"/>
    <col min="10531" max="10531" width="5" style="49" customWidth="1"/>
    <col min="10532" max="10533" width="0" style="49" hidden="1" customWidth="1"/>
    <col min="10534" max="10534" width="5" style="49" customWidth="1"/>
    <col min="10535" max="10536" width="0" style="49" hidden="1" customWidth="1"/>
    <col min="10537" max="10537" width="5" style="49" customWidth="1"/>
    <col min="10538" max="10539" width="0" style="49" hidden="1" customWidth="1"/>
    <col min="10540" max="10540" width="6.42578125" style="49" customWidth="1"/>
    <col min="10541" max="10548" width="0" style="49" hidden="1" customWidth="1"/>
    <col min="10549" max="10549" width="6.85546875" style="49" customWidth="1"/>
    <col min="10550" max="10551" width="0" style="49" hidden="1" customWidth="1"/>
    <col min="10552" max="10552" width="6.42578125" style="49" customWidth="1"/>
    <col min="10553" max="10554" width="0" style="49" hidden="1" customWidth="1"/>
    <col min="10555" max="10555" width="5.42578125" style="49" customWidth="1"/>
    <col min="10556" max="10557" width="0" style="49" hidden="1" customWidth="1"/>
    <col min="10558" max="10558" width="4.85546875" style="49" customWidth="1"/>
    <col min="10559" max="10566" width="0" style="49" hidden="1" customWidth="1"/>
    <col min="10567" max="10567" width="5.42578125" style="49" customWidth="1"/>
    <col min="10568" max="10572" width="0" style="49" hidden="1" customWidth="1"/>
    <col min="10573" max="10573" width="5.85546875" style="49" customWidth="1"/>
    <col min="10574" max="10575" width="0" style="49" hidden="1" customWidth="1"/>
    <col min="10576" max="10576" width="5.42578125" style="49" customWidth="1"/>
    <col min="10577" max="10578" width="0" style="49" hidden="1" customWidth="1"/>
    <col min="10579" max="10579" width="5.42578125" style="49" customWidth="1"/>
    <col min="10580" max="10581" width="0" style="49" hidden="1" customWidth="1"/>
    <col min="10582" max="10582" width="6" style="49" customWidth="1"/>
    <col min="10583" max="10587" width="0" style="49" hidden="1" customWidth="1"/>
    <col min="10588" max="10588" width="5" style="49" customWidth="1"/>
    <col min="10589" max="10590" width="0" style="49" hidden="1" customWidth="1"/>
    <col min="10591" max="10591" width="7.42578125" style="49" customWidth="1"/>
    <col min="10592" max="10596" width="0" style="49" hidden="1" customWidth="1"/>
    <col min="10597" max="10597" width="5" style="49" customWidth="1"/>
    <col min="10598" max="10598" width="0" style="49" hidden="1" customWidth="1"/>
    <col min="10599" max="10599" width="5" style="49" customWidth="1"/>
    <col min="10600" max="10600" width="9.42578125" style="49" customWidth="1"/>
    <col min="10601" max="10601" width="0" style="49" hidden="1" customWidth="1"/>
    <col min="10602" max="10602" width="5" style="49" customWidth="1"/>
    <col min="10603" max="10618" width="0" style="49" hidden="1" customWidth="1"/>
    <col min="10619" max="10619" width="6.42578125" style="49" customWidth="1"/>
    <col min="10620" max="10623" width="0" style="49" hidden="1" customWidth="1"/>
    <col min="10624" max="10624" width="7.140625" style="49" customWidth="1"/>
    <col min="10625" max="10629" width="0" style="49" hidden="1" customWidth="1"/>
    <col min="10630" max="10630" width="7.140625" style="49" customWidth="1"/>
    <col min="10631" max="10632" width="0" style="49" hidden="1" customWidth="1"/>
    <col min="10633" max="10633" width="7.140625" style="49" customWidth="1"/>
    <col min="10634" max="10635" width="0" style="49" hidden="1" customWidth="1"/>
    <col min="10636" max="10636" width="7.140625" style="49" customWidth="1"/>
    <col min="10637" max="10643" width="0" style="49" hidden="1" customWidth="1"/>
    <col min="10644" max="10644" width="6.42578125" style="49" customWidth="1"/>
    <col min="10645" max="10665" width="0" style="49" hidden="1" customWidth="1"/>
    <col min="10666" max="10669" width="6.42578125" style="49" customWidth="1"/>
    <col min="10670" max="10670" width="6.85546875" style="49" customWidth="1"/>
    <col min="10671" max="10671" width="6.42578125" style="49" customWidth="1"/>
    <col min="10672" max="10688" width="0" style="49" hidden="1" customWidth="1"/>
    <col min="10689" max="10689" width="6.5703125" style="49" customWidth="1"/>
    <col min="10690" max="10690" width="6.42578125" style="49" customWidth="1"/>
    <col min="10691" max="10692" width="0" style="49" hidden="1" customWidth="1"/>
    <col min="10693" max="10693" width="6.42578125" style="49" customWidth="1"/>
    <col min="10694" max="10695" width="0" style="49" hidden="1" customWidth="1"/>
    <col min="10696" max="10696" width="7.42578125" style="49" customWidth="1"/>
    <col min="10697" max="10697" width="0" style="49" hidden="1" customWidth="1"/>
    <col min="10698" max="10698" width="6.42578125" style="49" customWidth="1"/>
    <col min="10699" max="10699" width="0" style="49" hidden="1" customWidth="1"/>
    <col min="10700" max="10700" width="9" style="49" customWidth="1"/>
    <col min="10701" max="10702" width="0" style="49" hidden="1" customWidth="1"/>
    <col min="10703" max="10703" width="8.5703125" style="49" customWidth="1"/>
    <col min="10704" max="10705" width="0" style="49" hidden="1" customWidth="1"/>
    <col min="10706" max="10706" width="6.42578125" style="49" customWidth="1"/>
    <col min="10707" max="10708" width="0" style="49" hidden="1" customWidth="1"/>
    <col min="10709" max="10709" width="7" style="49" customWidth="1"/>
    <col min="10710" max="10711" width="0" style="49" hidden="1" customWidth="1"/>
    <col min="10712" max="10712" width="7" style="49" customWidth="1"/>
    <col min="10713" max="10714" width="0" style="49" hidden="1" customWidth="1"/>
    <col min="10715" max="10715" width="7.5703125" style="49" customWidth="1"/>
    <col min="10716" max="10717" width="0" style="49" hidden="1" customWidth="1"/>
    <col min="10718" max="10718" width="7" style="49" customWidth="1"/>
    <col min="10719" max="10720" width="0" style="49" hidden="1" customWidth="1"/>
    <col min="10721" max="10721" width="7" style="49" customWidth="1"/>
    <col min="10722" max="10723" width="0" style="49" hidden="1" customWidth="1"/>
    <col min="10724" max="10724" width="7" style="49" customWidth="1"/>
    <col min="10725" max="10725" width="0" style="49" hidden="1" customWidth="1"/>
    <col min="10726" max="10726" width="6.42578125" style="49" customWidth="1"/>
    <col min="10727" max="10738" width="0" style="49" hidden="1" customWidth="1"/>
    <col min="10739" max="10739" width="10.140625" style="49"/>
    <col min="10740" max="10740" width="41.42578125" style="49" customWidth="1"/>
    <col min="10741" max="10741" width="6.42578125" style="49" customWidth="1"/>
    <col min="10742" max="10742" width="14.5703125" style="49" customWidth="1"/>
    <col min="10743" max="10743" width="11.42578125" style="49" customWidth="1"/>
    <col min="10744" max="10744" width="13" style="49" customWidth="1"/>
    <col min="10745" max="10745" width="18.42578125" style="49" customWidth="1"/>
    <col min="10746" max="10755" width="9.42578125" style="49" customWidth="1"/>
    <col min="10756" max="10756" width="8.85546875" style="49" customWidth="1"/>
    <col min="10757" max="10757" width="9.42578125" style="49" customWidth="1"/>
    <col min="10758" max="10758" width="10.140625" style="49" customWidth="1"/>
    <col min="10759" max="10759" width="6.42578125" style="49" customWidth="1"/>
    <col min="10760" max="10760" width="6.85546875" style="49" customWidth="1"/>
    <col min="10761" max="10762" width="4.42578125" style="49" customWidth="1"/>
    <col min="10763" max="10763" width="6.42578125" style="49" customWidth="1"/>
    <col min="10764" max="10764" width="7.5703125" style="49" customWidth="1"/>
    <col min="10765" max="10765" width="14.5703125" style="49" customWidth="1"/>
    <col min="10766" max="10767" width="11.42578125" style="49" customWidth="1"/>
    <col min="10768" max="10768" width="56.85546875" style="49" customWidth="1"/>
    <col min="10769" max="10769" width="9.140625" style="49" bestFit="1" customWidth="1"/>
    <col min="10770" max="10770" width="24.5703125" style="49" customWidth="1"/>
    <col min="10771" max="10771" width="22.85546875" style="49" customWidth="1"/>
    <col min="10772" max="10774" width="9.140625" style="49" bestFit="1" customWidth="1"/>
    <col min="10775" max="10776" width="12.140625" style="49" customWidth="1"/>
    <col min="10777" max="10777" width="14.5703125" style="49" customWidth="1"/>
    <col min="10778" max="10778" width="5" style="49" customWidth="1"/>
    <col min="10779" max="10780" width="0" style="49" hidden="1" customWidth="1"/>
    <col min="10781" max="10781" width="5" style="49" customWidth="1"/>
    <col min="10782" max="10783" width="0" style="49" hidden="1" customWidth="1"/>
    <col min="10784" max="10784" width="5" style="49" customWidth="1"/>
    <col min="10785" max="10786" width="0" style="49" hidden="1" customWidth="1"/>
    <col min="10787" max="10787" width="5" style="49" customWidth="1"/>
    <col min="10788" max="10789" width="0" style="49" hidden="1" customWidth="1"/>
    <col min="10790" max="10790" width="5" style="49" customWidth="1"/>
    <col min="10791" max="10792" width="0" style="49" hidden="1" customWidth="1"/>
    <col min="10793" max="10793" width="5" style="49" customWidth="1"/>
    <col min="10794" max="10795" width="0" style="49" hidden="1" customWidth="1"/>
    <col min="10796" max="10796" width="6.42578125" style="49" customWidth="1"/>
    <col min="10797" max="10804" width="0" style="49" hidden="1" customWidth="1"/>
    <col min="10805" max="10805" width="6.85546875" style="49" customWidth="1"/>
    <col min="10806" max="10807" width="0" style="49" hidden="1" customWidth="1"/>
    <col min="10808" max="10808" width="6.42578125" style="49" customWidth="1"/>
    <col min="10809" max="10810" width="0" style="49" hidden="1" customWidth="1"/>
    <col min="10811" max="10811" width="5.42578125" style="49" customWidth="1"/>
    <col min="10812" max="10813" width="0" style="49" hidden="1" customWidth="1"/>
    <col min="10814" max="10814" width="4.85546875" style="49" customWidth="1"/>
    <col min="10815" max="10822" width="0" style="49" hidden="1" customWidth="1"/>
    <col min="10823" max="10823" width="5.42578125" style="49" customWidth="1"/>
    <col min="10824" max="10828" width="0" style="49" hidden="1" customWidth="1"/>
    <col min="10829" max="10829" width="5.85546875" style="49" customWidth="1"/>
    <col min="10830" max="10831" width="0" style="49" hidden="1" customWidth="1"/>
    <col min="10832" max="10832" width="5.42578125" style="49" customWidth="1"/>
    <col min="10833" max="10834" width="0" style="49" hidden="1" customWidth="1"/>
    <col min="10835" max="10835" width="5.42578125" style="49" customWidth="1"/>
    <col min="10836" max="10837" width="0" style="49" hidden="1" customWidth="1"/>
    <col min="10838" max="10838" width="6" style="49" customWidth="1"/>
    <col min="10839" max="10843" width="0" style="49" hidden="1" customWidth="1"/>
    <col min="10844" max="10844" width="5" style="49" customWidth="1"/>
    <col min="10845" max="10846" width="0" style="49" hidden="1" customWidth="1"/>
    <col min="10847" max="10847" width="7.42578125" style="49" customWidth="1"/>
    <col min="10848" max="10852" width="0" style="49" hidden="1" customWidth="1"/>
    <col min="10853" max="10853" width="5" style="49" customWidth="1"/>
    <col min="10854" max="10854" width="0" style="49" hidden="1" customWidth="1"/>
    <col min="10855" max="10855" width="5" style="49" customWidth="1"/>
    <col min="10856" max="10856" width="9.42578125" style="49" customWidth="1"/>
    <col min="10857" max="10857" width="0" style="49" hidden="1" customWidth="1"/>
    <col min="10858" max="10858" width="5" style="49" customWidth="1"/>
    <col min="10859" max="10874" width="0" style="49" hidden="1" customWidth="1"/>
    <col min="10875" max="10875" width="6.42578125" style="49" customWidth="1"/>
    <col min="10876" max="10879" width="0" style="49" hidden="1" customWidth="1"/>
    <col min="10880" max="10880" width="7.140625" style="49" customWidth="1"/>
    <col min="10881" max="10885" width="0" style="49" hidden="1" customWidth="1"/>
    <col min="10886" max="10886" width="7.140625" style="49" customWidth="1"/>
    <col min="10887" max="10888" width="0" style="49" hidden="1" customWidth="1"/>
    <col min="10889" max="10889" width="7.140625" style="49" customWidth="1"/>
    <col min="10890" max="10891" width="0" style="49" hidden="1" customWidth="1"/>
    <col min="10892" max="10892" width="7.140625" style="49" customWidth="1"/>
    <col min="10893" max="10899" width="0" style="49" hidden="1" customWidth="1"/>
    <col min="10900" max="10900" width="6.42578125" style="49" customWidth="1"/>
    <col min="10901" max="10921" width="0" style="49" hidden="1" customWidth="1"/>
    <col min="10922" max="10925" width="6.42578125" style="49" customWidth="1"/>
    <col min="10926" max="10926" width="6.85546875" style="49" customWidth="1"/>
    <col min="10927" max="10927" width="6.42578125" style="49" customWidth="1"/>
    <col min="10928" max="10944" width="0" style="49" hidden="1" customWidth="1"/>
    <col min="10945" max="10945" width="6.5703125" style="49" customWidth="1"/>
    <col min="10946" max="10946" width="6.42578125" style="49" customWidth="1"/>
    <col min="10947" max="10948" width="0" style="49" hidden="1" customWidth="1"/>
    <col min="10949" max="10949" width="6.42578125" style="49" customWidth="1"/>
    <col min="10950" max="10951" width="0" style="49" hidden="1" customWidth="1"/>
    <col min="10952" max="10952" width="7.42578125" style="49" customWidth="1"/>
    <col min="10953" max="10953" width="0" style="49" hidden="1" customWidth="1"/>
    <col min="10954" max="10954" width="6.42578125" style="49" customWidth="1"/>
    <col min="10955" max="10955" width="0" style="49" hidden="1" customWidth="1"/>
    <col min="10956" max="10956" width="9" style="49" customWidth="1"/>
    <col min="10957" max="10958" width="0" style="49" hidden="1" customWidth="1"/>
    <col min="10959" max="10959" width="8.5703125" style="49" customWidth="1"/>
    <col min="10960" max="10961" width="0" style="49" hidden="1" customWidth="1"/>
    <col min="10962" max="10962" width="6.42578125" style="49" customWidth="1"/>
    <col min="10963" max="10964" width="0" style="49" hidden="1" customWidth="1"/>
    <col min="10965" max="10965" width="7" style="49" customWidth="1"/>
    <col min="10966" max="10967" width="0" style="49" hidden="1" customWidth="1"/>
    <col min="10968" max="10968" width="7" style="49" customWidth="1"/>
    <col min="10969" max="10970" width="0" style="49" hidden="1" customWidth="1"/>
    <col min="10971" max="10971" width="7.5703125" style="49" customWidth="1"/>
    <col min="10972" max="10973" width="0" style="49" hidden="1" customWidth="1"/>
    <col min="10974" max="10974" width="7" style="49" customWidth="1"/>
    <col min="10975" max="10976" width="0" style="49" hidden="1" customWidth="1"/>
    <col min="10977" max="10977" width="7" style="49" customWidth="1"/>
    <col min="10978" max="10979" width="0" style="49" hidden="1" customWidth="1"/>
    <col min="10980" max="10980" width="7" style="49" customWidth="1"/>
    <col min="10981" max="10981" width="0" style="49" hidden="1" customWidth="1"/>
    <col min="10982" max="10982" width="6.42578125" style="49" customWidth="1"/>
    <col min="10983" max="10994" width="0" style="49" hidden="1" customWidth="1"/>
    <col min="10995" max="10995" width="10.140625" style="49"/>
    <col min="10996" max="10996" width="41.42578125" style="49" customWidth="1"/>
    <col min="10997" max="10997" width="6.42578125" style="49" customWidth="1"/>
    <col min="10998" max="10998" width="14.5703125" style="49" customWidth="1"/>
    <col min="10999" max="10999" width="11.42578125" style="49" customWidth="1"/>
    <col min="11000" max="11000" width="13" style="49" customWidth="1"/>
    <col min="11001" max="11001" width="18.42578125" style="49" customWidth="1"/>
    <col min="11002" max="11011" width="9.42578125" style="49" customWidth="1"/>
    <col min="11012" max="11012" width="8.85546875" style="49" customWidth="1"/>
    <col min="11013" max="11013" width="9.42578125" style="49" customWidth="1"/>
    <col min="11014" max="11014" width="10.140625" style="49" customWidth="1"/>
    <col min="11015" max="11015" width="6.42578125" style="49" customWidth="1"/>
    <col min="11016" max="11016" width="6.85546875" style="49" customWidth="1"/>
    <col min="11017" max="11018" width="4.42578125" style="49" customWidth="1"/>
    <col min="11019" max="11019" width="6.42578125" style="49" customWidth="1"/>
    <col min="11020" max="11020" width="7.5703125" style="49" customWidth="1"/>
    <col min="11021" max="11021" width="14.5703125" style="49" customWidth="1"/>
    <col min="11022" max="11023" width="11.42578125" style="49" customWidth="1"/>
    <col min="11024" max="11024" width="56.85546875" style="49" customWidth="1"/>
    <col min="11025" max="11025" width="9.140625" style="49" bestFit="1" customWidth="1"/>
    <col min="11026" max="11026" width="24.5703125" style="49" customWidth="1"/>
    <col min="11027" max="11027" width="22.85546875" style="49" customWidth="1"/>
    <col min="11028" max="11030" width="9.140625" style="49" bestFit="1" customWidth="1"/>
    <col min="11031" max="11032" width="12.140625" style="49" customWidth="1"/>
    <col min="11033" max="11033" width="14.5703125" style="49" customWidth="1"/>
    <col min="11034" max="11034" width="5" style="49" customWidth="1"/>
    <col min="11035" max="11036" width="0" style="49" hidden="1" customWidth="1"/>
    <col min="11037" max="11037" width="5" style="49" customWidth="1"/>
    <col min="11038" max="11039" width="0" style="49" hidden="1" customWidth="1"/>
    <col min="11040" max="11040" width="5" style="49" customWidth="1"/>
    <col min="11041" max="11042" width="0" style="49" hidden="1" customWidth="1"/>
    <col min="11043" max="11043" width="5" style="49" customWidth="1"/>
    <col min="11044" max="11045" width="0" style="49" hidden="1" customWidth="1"/>
    <col min="11046" max="11046" width="5" style="49" customWidth="1"/>
    <col min="11047" max="11048" width="0" style="49" hidden="1" customWidth="1"/>
    <col min="11049" max="11049" width="5" style="49" customWidth="1"/>
    <col min="11050" max="11051" width="0" style="49" hidden="1" customWidth="1"/>
    <col min="11052" max="11052" width="6.42578125" style="49" customWidth="1"/>
    <col min="11053" max="11060" width="0" style="49" hidden="1" customWidth="1"/>
    <col min="11061" max="11061" width="6.85546875" style="49" customWidth="1"/>
    <col min="11062" max="11063" width="0" style="49" hidden="1" customWidth="1"/>
    <col min="11064" max="11064" width="6.42578125" style="49" customWidth="1"/>
    <col min="11065" max="11066" width="0" style="49" hidden="1" customWidth="1"/>
    <col min="11067" max="11067" width="5.42578125" style="49" customWidth="1"/>
    <col min="11068" max="11069" width="0" style="49" hidden="1" customWidth="1"/>
    <col min="11070" max="11070" width="4.85546875" style="49" customWidth="1"/>
    <col min="11071" max="11078" width="0" style="49" hidden="1" customWidth="1"/>
    <col min="11079" max="11079" width="5.42578125" style="49" customWidth="1"/>
    <col min="11080" max="11084" width="0" style="49" hidden="1" customWidth="1"/>
    <col min="11085" max="11085" width="5.85546875" style="49" customWidth="1"/>
    <col min="11086" max="11087" width="0" style="49" hidden="1" customWidth="1"/>
    <col min="11088" max="11088" width="5.42578125" style="49" customWidth="1"/>
    <col min="11089" max="11090" width="0" style="49" hidden="1" customWidth="1"/>
    <col min="11091" max="11091" width="5.42578125" style="49" customWidth="1"/>
    <col min="11092" max="11093" width="0" style="49" hidden="1" customWidth="1"/>
    <col min="11094" max="11094" width="6" style="49" customWidth="1"/>
    <col min="11095" max="11099" width="0" style="49" hidden="1" customWidth="1"/>
    <col min="11100" max="11100" width="5" style="49" customWidth="1"/>
    <col min="11101" max="11102" width="0" style="49" hidden="1" customWidth="1"/>
    <col min="11103" max="11103" width="7.42578125" style="49" customWidth="1"/>
    <col min="11104" max="11108" width="0" style="49" hidden="1" customWidth="1"/>
    <col min="11109" max="11109" width="5" style="49" customWidth="1"/>
    <col min="11110" max="11110" width="0" style="49" hidden="1" customWidth="1"/>
    <col min="11111" max="11111" width="5" style="49" customWidth="1"/>
    <col min="11112" max="11112" width="9.42578125" style="49" customWidth="1"/>
    <col min="11113" max="11113" width="0" style="49" hidden="1" customWidth="1"/>
    <col min="11114" max="11114" width="5" style="49" customWidth="1"/>
    <col min="11115" max="11130" width="0" style="49" hidden="1" customWidth="1"/>
    <col min="11131" max="11131" width="6.42578125" style="49" customWidth="1"/>
    <col min="11132" max="11135" width="0" style="49" hidden="1" customWidth="1"/>
    <col min="11136" max="11136" width="7.140625" style="49" customWidth="1"/>
    <col min="11137" max="11141" width="0" style="49" hidden="1" customWidth="1"/>
    <col min="11142" max="11142" width="7.140625" style="49" customWidth="1"/>
    <col min="11143" max="11144" width="0" style="49" hidden="1" customWidth="1"/>
    <col min="11145" max="11145" width="7.140625" style="49" customWidth="1"/>
    <col min="11146" max="11147" width="0" style="49" hidden="1" customWidth="1"/>
    <col min="11148" max="11148" width="7.140625" style="49" customWidth="1"/>
    <col min="11149" max="11155" width="0" style="49" hidden="1" customWidth="1"/>
    <col min="11156" max="11156" width="6.42578125" style="49" customWidth="1"/>
    <col min="11157" max="11177" width="0" style="49" hidden="1" customWidth="1"/>
    <col min="11178" max="11181" width="6.42578125" style="49" customWidth="1"/>
    <col min="11182" max="11182" width="6.85546875" style="49" customWidth="1"/>
    <col min="11183" max="11183" width="6.42578125" style="49" customWidth="1"/>
    <col min="11184" max="11200" width="0" style="49" hidden="1" customWidth="1"/>
    <col min="11201" max="11201" width="6.5703125" style="49" customWidth="1"/>
    <col min="11202" max="11202" width="6.42578125" style="49" customWidth="1"/>
    <col min="11203" max="11204" width="0" style="49" hidden="1" customWidth="1"/>
    <col min="11205" max="11205" width="6.42578125" style="49" customWidth="1"/>
    <col min="11206" max="11207" width="0" style="49" hidden="1" customWidth="1"/>
    <col min="11208" max="11208" width="7.42578125" style="49" customWidth="1"/>
    <col min="11209" max="11209" width="0" style="49" hidden="1" customWidth="1"/>
    <col min="11210" max="11210" width="6.42578125" style="49" customWidth="1"/>
    <col min="11211" max="11211" width="0" style="49" hidden="1" customWidth="1"/>
    <col min="11212" max="11212" width="9" style="49" customWidth="1"/>
    <col min="11213" max="11214" width="0" style="49" hidden="1" customWidth="1"/>
    <col min="11215" max="11215" width="8.5703125" style="49" customWidth="1"/>
    <col min="11216" max="11217" width="0" style="49" hidden="1" customWidth="1"/>
    <col min="11218" max="11218" width="6.42578125" style="49" customWidth="1"/>
    <col min="11219" max="11220" width="0" style="49" hidden="1" customWidth="1"/>
    <col min="11221" max="11221" width="7" style="49" customWidth="1"/>
    <col min="11222" max="11223" width="0" style="49" hidden="1" customWidth="1"/>
    <col min="11224" max="11224" width="7" style="49" customWidth="1"/>
    <col min="11225" max="11226" width="0" style="49" hidden="1" customWidth="1"/>
    <col min="11227" max="11227" width="7.5703125" style="49" customWidth="1"/>
    <col min="11228" max="11229" width="0" style="49" hidden="1" customWidth="1"/>
    <col min="11230" max="11230" width="7" style="49" customWidth="1"/>
    <col min="11231" max="11232" width="0" style="49" hidden="1" customWidth="1"/>
    <col min="11233" max="11233" width="7" style="49" customWidth="1"/>
    <col min="11234" max="11235" width="0" style="49" hidden="1" customWidth="1"/>
    <col min="11236" max="11236" width="7" style="49" customWidth="1"/>
    <col min="11237" max="11237" width="0" style="49" hidden="1" customWidth="1"/>
    <col min="11238" max="11238" width="6.42578125" style="49" customWidth="1"/>
    <col min="11239" max="11250" width="0" style="49" hidden="1" customWidth="1"/>
    <col min="11251" max="11251" width="10.140625" style="49"/>
    <col min="11252" max="11252" width="41.42578125" style="49" customWidth="1"/>
    <col min="11253" max="11253" width="6.42578125" style="49" customWidth="1"/>
    <col min="11254" max="11254" width="14.5703125" style="49" customWidth="1"/>
    <col min="11255" max="11255" width="11.42578125" style="49" customWidth="1"/>
    <col min="11256" max="11256" width="13" style="49" customWidth="1"/>
    <col min="11257" max="11257" width="18.42578125" style="49" customWidth="1"/>
    <col min="11258" max="11267" width="9.42578125" style="49" customWidth="1"/>
    <col min="11268" max="11268" width="8.85546875" style="49" customWidth="1"/>
    <col min="11269" max="11269" width="9.42578125" style="49" customWidth="1"/>
    <col min="11270" max="11270" width="10.140625" style="49" customWidth="1"/>
    <col min="11271" max="11271" width="6.42578125" style="49" customWidth="1"/>
    <col min="11272" max="11272" width="6.85546875" style="49" customWidth="1"/>
    <col min="11273" max="11274" width="4.42578125" style="49" customWidth="1"/>
    <col min="11275" max="11275" width="6.42578125" style="49" customWidth="1"/>
    <col min="11276" max="11276" width="7.5703125" style="49" customWidth="1"/>
    <col min="11277" max="11277" width="14.5703125" style="49" customWidth="1"/>
    <col min="11278" max="11279" width="11.42578125" style="49" customWidth="1"/>
    <col min="11280" max="11280" width="56.85546875" style="49" customWidth="1"/>
    <col min="11281" max="11281" width="9.140625" style="49" bestFit="1" customWidth="1"/>
    <col min="11282" max="11282" width="24.5703125" style="49" customWidth="1"/>
    <col min="11283" max="11283" width="22.85546875" style="49" customWidth="1"/>
    <col min="11284" max="11286" width="9.140625" style="49" bestFit="1" customWidth="1"/>
    <col min="11287" max="11288" width="12.140625" style="49" customWidth="1"/>
    <col min="11289" max="11289" width="14.5703125" style="49" customWidth="1"/>
    <col min="11290" max="11290" width="5" style="49" customWidth="1"/>
    <col min="11291" max="11292" width="0" style="49" hidden="1" customWidth="1"/>
    <col min="11293" max="11293" width="5" style="49" customWidth="1"/>
    <col min="11294" max="11295" width="0" style="49" hidden="1" customWidth="1"/>
    <col min="11296" max="11296" width="5" style="49" customWidth="1"/>
    <col min="11297" max="11298" width="0" style="49" hidden="1" customWidth="1"/>
    <col min="11299" max="11299" width="5" style="49" customWidth="1"/>
    <col min="11300" max="11301" width="0" style="49" hidden="1" customWidth="1"/>
    <col min="11302" max="11302" width="5" style="49" customWidth="1"/>
    <col min="11303" max="11304" width="0" style="49" hidden="1" customWidth="1"/>
    <col min="11305" max="11305" width="5" style="49" customWidth="1"/>
    <col min="11306" max="11307" width="0" style="49" hidden="1" customWidth="1"/>
    <col min="11308" max="11308" width="6.42578125" style="49" customWidth="1"/>
    <col min="11309" max="11316" width="0" style="49" hidden="1" customWidth="1"/>
    <col min="11317" max="11317" width="6.85546875" style="49" customWidth="1"/>
    <col min="11318" max="11319" width="0" style="49" hidden="1" customWidth="1"/>
    <col min="11320" max="11320" width="6.42578125" style="49" customWidth="1"/>
    <col min="11321" max="11322" width="0" style="49" hidden="1" customWidth="1"/>
    <col min="11323" max="11323" width="5.42578125" style="49" customWidth="1"/>
    <col min="11324" max="11325" width="0" style="49" hidden="1" customWidth="1"/>
    <col min="11326" max="11326" width="4.85546875" style="49" customWidth="1"/>
    <col min="11327" max="11334" width="0" style="49" hidden="1" customWidth="1"/>
    <col min="11335" max="11335" width="5.42578125" style="49" customWidth="1"/>
    <col min="11336" max="11340" width="0" style="49" hidden="1" customWidth="1"/>
    <col min="11341" max="11341" width="5.85546875" style="49" customWidth="1"/>
    <col min="11342" max="11343" width="0" style="49" hidden="1" customWidth="1"/>
    <col min="11344" max="11344" width="5.42578125" style="49" customWidth="1"/>
    <col min="11345" max="11346" width="0" style="49" hidden="1" customWidth="1"/>
    <col min="11347" max="11347" width="5.42578125" style="49" customWidth="1"/>
    <col min="11348" max="11349" width="0" style="49" hidden="1" customWidth="1"/>
    <col min="11350" max="11350" width="6" style="49" customWidth="1"/>
    <col min="11351" max="11355" width="0" style="49" hidden="1" customWidth="1"/>
    <col min="11356" max="11356" width="5" style="49" customWidth="1"/>
    <col min="11357" max="11358" width="0" style="49" hidden="1" customWidth="1"/>
    <col min="11359" max="11359" width="7.42578125" style="49" customWidth="1"/>
    <col min="11360" max="11364" width="0" style="49" hidden="1" customWidth="1"/>
    <col min="11365" max="11365" width="5" style="49" customWidth="1"/>
    <col min="11366" max="11366" width="0" style="49" hidden="1" customWidth="1"/>
    <col min="11367" max="11367" width="5" style="49" customWidth="1"/>
    <col min="11368" max="11368" width="9.42578125" style="49" customWidth="1"/>
    <col min="11369" max="11369" width="0" style="49" hidden="1" customWidth="1"/>
    <col min="11370" max="11370" width="5" style="49" customWidth="1"/>
    <col min="11371" max="11386" width="0" style="49" hidden="1" customWidth="1"/>
    <col min="11387" max="11387" width="6.42578125" style="49" customWidth="1"/>
    <col min="11388" max="11391" width="0" style="49" hidden="1" customWidth="1"/>
    <col min="11392" max="11392" width="7.140625" style="49" customWidth="1"/>
    <col min="11393" max="11397" width="0" style="49" hidden="1" customWidth="1"/>
    <col min="11398" max="11398" width="7.140625" style="49" customWidth="1"/>
    <col min="11399" max="11400" width="0" style="49" hidden="1" customWidth="1"/>
    <col min="11401" max="11401" width="7.140625" style="49" customWidth="1"/>
    <col min="11402" max="11403" width="0" style="49" hidden="1" customWidth="1"/>
    <col min="11404" max="11404" width="7.140625" style="49" customWidth="1"/>
    <col min="11405" max="11411" width="0" style="49" hidden="1" customWidth="1"/>
    <col min="11412" max="11412" width="6.42578125" style="49" customWidth="1"/>
    <col min="11413" max="11433" width="0" style="49" hidden="1" customWidth="1"/>
    <col min="11434" max="11437" width="6.42578125" style="49" customWidth="1"/>
    <col min="11438" max="11438" width="6.85546875" style="49" customWidth="1"/>
    <col min="11439" max="11439" width="6.42578125" style="49" customWidth="1"/>
    <col min="11440" max="11456" width="0" style="49" hidden="1" customWidth="1"/>
    <col min="11457" max="11457" width="6.5703125" style="49" customWidth="1"/>
    <col min="11458" max="11458" width="6.42578125" style="49" customWidth="1"/>
    <col min="11459" max="11460" width="0" style="49" hidden="1" customWidth="1"/>
    <col min="11461" max="11461" width="6.42578125" style="49" customWidth="1"/>
    <col min="11462" max="11463" width="0" style="49" hidden="1" customWidth="1"/>
    <col min="11464" max="11464" width="7.42578125" style="49" customWidth="1"/>
    <col min="11465" max="11465" width="0" style="49" hidden="1" customWidth="1"/>
    <col min="11466" max="11466" width="6.42578125" style="49" customWidth="1"/>
    <col min="11467" max="11467" width="0" style="49" hidden="1" customWidth="1"/>
    <col min="11468" max="11468" width="9" style="49" customWidth="1"/>
    <col min="11469" max="11470" width="0" style="49" hidden="1" customWidth="1"/>
    <col min="11471" max="11471" width="8.5703125" style="49" customWidth="1"/>
    <col min="11472" max="11473" width="0" style="49" hidden="1" customWidth="1"/>
    <col min="11474" max="11474" width="6.42578125" style="49" customWidth="1"/>
    <col min="11475" max="11476" width="0" style="49" hidden="1" customWidth="1"/>
    <col min="11477" max="11477" width="7" style="49" customWidth="1"/>
    <col min="11478" max="11479" width="0" style="49" hidden="1" customWidth="1"/>
    <col min="11480" max="11480" width="7" style="49" customWidth="1"/>
    <col min="11481" max="11482" width="0" style="49" hidden="1" customWidth="1"/>
    <col min="11483" max="11483" width="7.5703125" style="49" customWidth="1"/>
    <col min="11484" max="11485" width="0" style="49" hidden="1" customWidth="1"/>
    <col min="11486" max="11486" width="7" style="49" customWidth="1"/>
    <col min="11487" max="11488" width="0" style="49" hidden="1" customWidth="1"/>
    <col min="11489" max="11489" width="7" style="49" customWidth="1"/>
    <col min="11490" max="11491" width="0" style="49" hidden="1" customWidth="1"/>
    <col min="11492" max="11492" width="7" style="49" customWidth="1"/>
    <col min="11493" max="11493" width="0" style="49" hidden="1" customWidth="1"/>
    <col min="11494" max="11494" width="6.42578125" style="49" customWidth="1"/>
    <col min="11495" max="11506" width="0" style="49" hidden="1" customWidth="1"/>
    <col min="11507" max="11507" width="10.140625" style="49"/>
    <col min="11508" max="11508" width="41.42578125" style="49" customWidth="1"/>
    <col min="11509" max="11509" width="6.42578125" style="49" customWidth="1"/>
    <col min="11510" max="11510" width="14.5703125" style="49" customWidth="1"/>
    <col min="11511" max="11511" width="11.42578125" style="49" customWidth="1"/>
    <col min="11512" max="11512" width="13" style="49" customWidth="1"/>
    <col min="11513" max="11513" width="18.42578125" style="49" customWidth="1"/>
    <col min="11514" max="11523" width="9.42578125" style="49" customWidth="1"/>
    <col min="11524" max="11524" width="8.85546875" style="49" customWidth="1"/>
    <col min="11525" max="11525" width="9.42578125" style="49" customWidth="1"/>
    <col min="11526" max="11526" width="10.140625" style="49" customWidth="1"/>
    <col min="11527" max="11527" width="6.42578125" style="49" customWidth="1"/>
    <col min="11528" max="11528" width="6.85546875" style="49" customWidth="1"/>
    <col min="11529" max="11530" width="4.42578125" style="49" customWidth="1"/>
    <col min="11531" max="11531" width="6.42578125" style="49" customWidth="1"/>
    <col min="11532" max="11532" width="7.5703125" style="49" customWidth="1"/>
    <col min="11533" max="11533" width="14.5703125" style="49" customWidth="1"/>
    <col min="11534" max="11535" width="11.42578125" style="49" customWidth="1"/>
    <col min="11536" max="11536" width="56.85546875" style="49" customWidth="1"/>
    <col min="11537" max="11537" width="9.140625" style="49" bestFit="1" customWidth="1"/>
    <col min="11538" max="11538" width="24.5703125" style="49" customWidth="1"/>
    <col min="11539" max="11539" width="22.85546875" style="49" customWidth="1"/>
    <col min="11540" max="11542" width="9.140625" style="49" bestFit="1" customWidth="1"/>
    <col min="11543" max="11544" width="12.140625" style="49" customWidth="1"/>
    <col min="11545" max="11545" width="14.5703125" style="49" customWidth="1"/>
    <col min="11546" max="11546" width="5" style="49" customWidth="1"/>
    <col min="11547" max="11548" width="0" style="49" hidden="1" customWidth="1"/>
    <col min="11549" max="11549" width="5" style="49" customWidth="1"/>
    <col min="11550" max="11551" width="0" style="49" hidden="1" customWidth="1"/>
    <col min="11552" max="11552" width="5" style="49" customWidth="1"/>
    <col min="11553" max="11554" width="0" style="49" hidden="1" customWidth="1"/>
    <col min="11555" max="11555" width="5" style="49" customWidth="1"/>
    <col min="11556" max="11557" width="0" style="49" hidden="1" customWidth="1"/>
    <col min="11558" max="11558" width="5" style="49" customWidth="1"/>
    <col min="11559" max="11560" width="0" style="49" hidden="1" customWidth="1"/>
    <col min="11561" max="11561" width="5" style="49" customWidth="1"/>
    <col min="11562" max="11563" width="0" style="49" hidden="1" customWidth="1"/>
    <col min="11564" max="11564" width="6.42578125" style="49" customWidth="1"/>
    <col min="11565" max="11572" width="0" style="49" hidden="1" customWidth="1"/>
    <col min="11573" max="11573" width="6.85546875" style="49" customWidth="1"/>
    <col min="11574" max="11575" width="0" style="49" hidden="1" customWidth="1"/>
    <col min="11576" max="11576" width="6.42578125" style="49" customWidth="1"/>
    <col min="11577" max="11578" width="0" style="49" hidden="1" customWidth="1"/>
    <col min="11579" max="11579" width="5.42578125" style="49" customWidth="1"/>
    <col min="11580" max="11581" width="0" style="49" hidden="1" customWidth="1"/>
    <col min="11582" max="11582" width="4.85546875" style="49" customWidth="1"/>
    <col min="11583" max="11590" width="0" style="49" hidden="1" customWidth="1"/>
    <col min="11591" max="11591" width="5.42578125" style="49" customWidth="1"/>
    <col min="11592" max="11596" width="0" style="49" hidden="1" customWidth="1"/>
    <col min="11597" max="11597" width="5.85546875" style="49" customWidth="1"/>
    <col min="11598" max="11599" width="0" style="49" hidden="1" customWidth="1"/>
    <col min="11600" max="11600" width="5.42578125" style="49" customWidth="1"/>
    <col min="11601" max="11602" width="0" style="49" hidden="1" customWidth="1"/>
    <col min="11603" max="11603" width="5.42578125" style="49" customWidth="1"/>
    <col min="11604" max="11605" width="0" style="49" hidden="1" customWidth="1"/>
    <col min="11606" max="11606" width="6" style="49" customWidth="1"/>
    <col min="11607" max="11611" width="0" style="49" hidden="1" customWidth="1"/>
    <col min="11612" max="11612" width="5" style="49" customWidth="1"/>
    <col min="11613" max="11614" width="0" style="49" hidden="1" customWidth="1"/>
    <col min="11615" max="11615" width="7.42578125" style="49" customWidth="1"/>
    <col min="11616" max="11620" width="0" style="49" hidden="1" customWidth="1"/>
    <col min="11621" max="11621" width="5" style="49" customWidth="1"/>
    <col min="11622" max="11622" width="0" style="49" hidden="1" customWidth="1"/>
    <col min="11623" max="11623" width="5" style="49" customWidth="1"/>
    <col min="11624" max="11624" width="9.42578125" style="49" customWidth="1"/>
    <col min="11625" max="11625" width="0" style="49" hidden="1" customWidth="1"/>
    <col min="11626" max="11626" width="5" style="49" customWidth="1"/>
    <col min="11627" max="11642" width="0" style="49" hidden="1" customWidth="1"/>
    <col min="11643" max="11643" width="6.42578125" style="49" customWidth="1"/>
    <col min="11644" max="11647" width="0" style="49" hidden="1" customWidth="1"/>
    <col min="11648" max="11648" width="7.140625" style="49" customWidth="1"/>
    <col min="11649" max="11653" width="0" style="49" hidden="1" customWidth="1"/>
    <col min="11654" max="11654" width="7.140625" style="49" customWidth="1"/>
    <col min="11655" max="11656" width="0" style="49" hidden="1" customWidth="1"/>
    <col min="11657" max="11657" width="7.140625" style="49" customWidth="1"/>
    <col min="11658" max="11659" width="0" style="49" hidden="1" customWidth="1"/>
    <col min="11660" max="11660" width="7.140625" style="49" customWidth="1"/>
    <col min="11661" max="11667" width="0" style="49" hidden="1" customWidth="1"/>
    <col min="11668" max="11668" width="6.42578125" style="49" customWidth="1"/>
    <col min="11669" max="11689" width="0" style="49" hidden="1" customWidth="1"/>
    <col min="11690" max="11693" width="6.42578125" style="49" customWidth="1"/>
    <col min="11694" max="11694" width="6.85546875" style="49" customWidth="1"/>
    <col min="11695" max="11695" width="6.42578125" style="49" customWidth="1"/>
    <col min="11696" max="11712" width="0" style="49" hidden="1" customWidth="1"/>
    <col min="11713" max="11713" width="6.5703125" style="49" customWidth="1"/>
    <col min="11714" max="11714" width="6.42578125" style="49" customWidth="1"/>
    <col min="11715" max="11716" width="0" style="49" hidden="1" customWidth="1"/>
    <col min="11717" max="11717" width="6.42578125" style="49" customWidth="1"/>
    <col min="11718" max="11719" width="0" style="49" hidden="1" customWidth="1"/>
    <col min="11720" max="11720" width="7.42578125" style="49" customWidth="1"/>
    <col min="11721" max="11721" width="0" style="49" hidden="1" customWidth="1"/>
    <col min="11722" max="11722" width="6.42578125" style="49" customWidth="1"/>
    <col min="11723" max="11723" width="0" style="49" hidden="1" customWidth="1"/>
    <col min="11724" max="11724" width="9" style="49" customWidth="1"/>
    <col min="11725" max="11726" width="0" style="49" hidden="1" customWidth="1"/>
    <col min="11727" max="11727" width="8.5703125" style="49" customWidth="1"/>
    <col min="11728" max="11729" width="0" style="49" hidden="1" customWidth="1"/>
    <col min="11730" max="11730" width="6.42578125" style="49" customWidth="1"/>
    <col min="11731" max="11732" width="0" style="49" hidden="1" customWidth="1"/>
    <col min="11733" max="11733" width="7" style="49" customWidth="1"/>
    <col min="11734" max="11735" width="0" style="49" hidden="1" customWidth="1"/>
    <col min="11736" max="11736" width="7" style="49" customWidth="1"/>
    <col min="11737" max="11738" width="0" style="49" hidden="1" customWidth="1"/>
    <col min="11739" max="11739" width="7.5703125" style="49" customWidth="1"/>
    <col min="11740" max="11741" width="0" style="49" hidden="1" customWidth="1"/>
    <col min="11742" max="11742" width="7" style="49" customWidth="1"/>
    <col min="11743" max="11744" width="0" style="49" hidden="1" customWidth="1"/>
    <col min="11745" max="11745" width="7" style="49" customWidth="1"/>
    <col min="11746" max="11747" width="0" style="49" hidden="1" customWidth="1"/>
    <col min="11748" max="11748" width="7" style="49" customWidth="1"/>
    <col min="11749" max="11749" width="0" style="49" hidden="1" customWidth="1"/>
    <col min="11750" max="11750" width="6.42578125" style="49" customWidth="1"/>
    <col min="11751" max="11762" width="0" style="49" hidden="1" customWidth="1"/>
    <col min="11763" max="11763" width="10.140625" style="49"/>
    <col min="11764" max="11764" width="41.42578125" style="49" customWidth="1"/>
    <col min="11765" max="11765" width="6.42578125" style="49" customWidth="1"/>
    <col min="11766" max="11766" width="14.5703125" style="49" customWidth="1"/>
    <col min="11767" max="11767" width="11.42578125" style="49" customWidth="1"/>
    <col min="11768" max="11768" width="13" style="49" customWidth="1"/>
    <col min="11769" max="11769" width="18.42578125" style="49" customWidth="1"/>
    <col min="11770" max="11779" width="9.42578125" style="49" customWidth="1"/>
    <col min="11780" max="11780" width="8.85546875" style="49" customWidth="1"/>
    <col min="11781" max="11781" width="9.42578125" style="49" customWidth="1"/>
    <col min="11782" max="11782" width="10.140625" style="49" customWidth="1"/>
    <col min="11783" max="11783" width="6.42578125" style="49" customWidth="1"/>
    <col min="11784" max="11784" width="6.85546875" style="49" customWidth="1"/>
    <col min="11785" max="11786" width="4.42578125" style="49" customWidth="1"/>
    <col min="11787" max="11787" width="6.42578125" style="49" customWidth="1"/>
    <col min="11788" max="11788" width="7.5703125" style="49" customWidth="1"/>
    <col min="11789" max="11789" width="14.5703125" style="49" customWidth="1"/>
    <col min="11790" max="11791" width="11.42578125" style="49" customWidth="1"/>
    <col min="11792" max="11792" width="56.85546875" style="49" customWidth="1"/>
    <col min="11793" max="11793" width="9.140625" style="49" bestFit="1" customWidth="1"/>
    <col min="11794" max="11794" width="24.5703125" style="49" customWidth="1"/>
    <col min="11795" max="11795" width="22.85546875" style="49" customWidth="1"/>
    <col min="11796" max="11798" width="9.140625" style="49" bestFit="1" customWidth="1"/>
    <col min="11799" max="11800" width="12.140625" style="49" customWidth="1"/>
    <col min="11801" max="11801" width="14.5703125" style="49" customWidth="1"/>
    <col min="11802" max="11802" width="5" style="49" customWidth="1"/>
    <col min="11803" max="11804" width="0" style="49" hidden="1" customWidth="1"/>
    <col min="11805" max="11805" width="5" style="49" customWidth="1"/>
    <col min="11806" max="11807" width="0" style="49" hidden="1" customWidth="1"/>
    <col min="11808" max="11808" width="5" style="49" customWidth="1"/>
    <col min="11809" max="11810" width="0" style="49" hidden="1" customWidth="1"/>
    <col min="11811" max="11811" width="5" style="49" customWidth="1"/>
    <col min="11812" max="11813" width="0" style="49" hidden="1" customWidth="1"/>
    <col min="11814" max="11814" width="5" style="49" customWidth="1"/>
    <col min="11815" max="11816" width="0" style="49" hidden="1" customWidth="1"/>
    <col min="11817" max="11817" width="5" style="49" customWidth="1"/>
    <col min="11818" max="11819" width="0" style="49" hidden="1" customWidth="1"/>
    <col min="11820" max="11820" width="6.42578125" style="49" customWidth="1"/>
    <col min="11821" max="11828" width="0" style="49" hidden="1" customWidth="1"/>
    <col min="11829" max="11829" width="6.85546875" style="49" customWidth="1"/>
    <col min="11830" max="11831" width="0" style="49" hidden="1" customWidth="1"/>
    <col min="11832" max="11832" width="6.42578125" style="49" customWidth="1"/>
    <col min="11833" max="11834" width="0" style="49" hidden="1" customWidth="1"/>
    <col min="11835" max="11835" width="5.42578125" style="49" customWidth="1"/>
    <col min="11836" max="11837" width="0" style="49" hidden="1" customWidth="1"/>
    <col min="11838" max="11838" width="4.85546875" style="49" customWidth="1"/>
    <col min="11839" max="11846" width="0" style="49" hidden="1" customWidth="1"/>
    <col min="11847" max="11847" width="5.42578125" style="49" customWidth="1"/>
    <col min="11848" max="11852" width="0" style="49" hidden="1" customWidth="1"/>
    <col min="11853" max="11853" width="5.85546875" style="49" customWidth="1"/>
    <col min="11854" max="11855" width="0" style="49" hidden="1" customWidth="1"/>
    <col min="11856" max="11856" width="5.42578125" style="49" customWidth="1"/>
    <col min="11857" max="11858" width="0" style="49" hidden="1" customWidth="1"/>
    <col min="11859" max="11859" width="5.42578125" style="49" customWidth="1"/>
    <col min="11860" max="11861" width="0" style="49" hidden="1" customWidth="1"/>
    <col min="11862" max="11862" width="6" style="49" customWidth="1"/>
    <col min="11863" max="11867" width="0" style="49" hidden="1" customWidth="1"/>
    <col min="11868" max="11868" width="5" style="49" customWidth="1"/>
    <col min="11869" max="11870" width="0" style="49" hidden="1" customWidth="1"/>
    <col min="11871" max="11871" width="7.42578125" style="49" customWidth="1"/>
    <col min="11872" max="11876" width="0" style="49" hidden="1" customWidth="1"/>
    <col min="11877" max="11877" width="5" style="49" customWidth="1"/>
    <col min="11878" max="11878" width="0" style="49" hidden="1" customWidth="1"/>
    <col min="11879" max="11879" width="5" style="49" customWidth="1"/>
    <col min="11880" max="11880" width="9.42578125" style="49" customWidth="1"/>
    <col min="11881" max="11881" width="0" style="49" hidden="1" customWidth="1"/>
    <col min="11882" max="11882" width="5" style="49" customWidth="1"/>
    <col min="11883" max="11898" width="0" style="49" hidden="1" customWidth="1"/>
    <col min="11899" max="11899" width="6.42578125" style="49" customWidth="1"/>
    <col min="11900" max="11903" width="0" style="49" hidden="1" customWidth="1"/>
    <col min="11904" max="11904" width="7.140625" style="49" customWidth="1"/>
    <col min="11905" max="11909" width="0" style="49" hidden="1" customWidth="1"/>
    <col min="11910" max="11910" width="7.140625" style="49" customWidth="1"/>
    <col min="11911" max="11912" width="0" style="49" hidden="1" customWidth="1"/>
    <col min="11913" max="11913" width="7.140625" style="49" customWidth="1"/>
    <col min="11914" max="11915" width="0" style="49" hidden="1" customWidth="1"/>
    <col min="11916" max="11916" width="7.140625" style="49" customWidth="1"/>
    <col min="11917" max="11923" width="0" style="49" hidden="1" customWidth="1"/>
    <col min="11924" max="11924" width="6.42578125" style="49" customWidth="1"/>
    <col min="11925" max="11945" width="0" style="49" hidden="1" customWidth="1"/>
    <col min="11946" max="11949" width="6.42578125" style="49" customWidth="1"/>
    <col min="11950" max="11950" width="6.85546875" style="49" customWidth="1"/>
    <col min="11951" max="11951" width="6.42578125" style="49" customWidth="1"/>
    <col min="11952" max="11968" width="0" style="49" hidden="1" customWidth="1"/>
    <col min="11969" max="11969" width="6.5703125" style="49" customWidth="1"/>
    <col min="11970" max="11970" width="6.42578125" style="49" customWidth="1"/>
    <col min="11971" max="11972" width="0" style="49" hidden="1" customWidth="1"/>
    <col min="11973" max="11973" width="6.42578125" style="49" customWidth="1"/>
    <col min="11974" max="11975" width="0" style="49" hidden="1" customWidth="1"/>
    <col min="11976" max="11976" width="7.42578125" style="49" customWidth="1"/>
    <col min="11977" max="11977" width="0" style="49" hidden="1" customWidth="1"/>
    <col min="11978" max="11978" width="6.42578125" style="49" customWidth="1"/>
    <col min="11979" max="11979" width="0" style="49" hidden="1" customWidth="1"/>
    <col min="11980" max="11980" width="9" style="49" customWidth="1"/>
    <col min="11981" max="11982" width="0" style="49" hidden="1" customWidth="1"/>
    <col min="11983" max="11983" width="8.5703125" style="49" customWidth="1"/>
    <col min="11984" max="11985" width="0" style="49" hidden="1" customWidth="1"/>
    <col min="11986" max="11986" width="6.42578125" style="49" customWidth="1"/>
    <col min="11987" max="11988" width="0" style="49" hidden="1" customWidth="1"/>
    <col min="11989" max="11989" width="7" style="49" customWidth="1"/>
    <col min="11990" max="11991" width="0" style="49" hidden="1" customWidth="1"/>
    <col min="11992" max="11992" width="7" style="49" customWidth="1"/>
    <col min="11993" max="11994" width="0" style="49" hidden="1" customWidth="1"/>
    <col min="11995" max="11995" width="7.5703125" style="49" customWidth="1"/>
    <col min="11996" max="11997" width="0" style="49" hidden="1" customWidth="1"/>
    <col min="11998" max="11998" width="7" style="49" customWidth="1"/>
    <col min="11999" max="12000" width="0" style="49" hidden="1" customWidth="1"/>
    <col min="12001" max="12001" width="7" style="49" customWidth="1"/>
    <col min="12002" max="12003" width="0" style="49" hidden="1" customWidth="1"/>
    <col min="12004" max="12004" width="7" style="49" customWidth="1"/>
    <col min="12005" max="12005" width="0" style="49" hidden="1" customWidth="1"/>
    <col min="12006" max="12006" width="6.42578125" style="49" customWidth="1"/>
    <col min="12007" max="12018" width="0" style="49" hidden="1" customWidth="1"/>
    <col min="12019" max="12019" width="10.140625" style="49"/>
    <col min="12020" max="12020" width="41.42578125" style="49" customWidth="1"/>
    <col min="12021" max="12021" width="6.42578125" style="49" customWidth="1"/>
    <col min="12022" max="12022" width="14.5703125" style="49" customWidth="1"/>
    <col min="12023" max="12023" width="11.42578125" style="49" customWidth="1"/>
    <col min="12024" max="12024" width="13" style="49" customWidth="1"/>
    <col min="12025" max="12025" width="18.42578125" style="49" customWidth="1"/>
    <col min="12026" max="12035" width="9.42578125" style="49" customWidth="1"/>
    <col min="12036" max="12036" width="8.85546875" style="49" customWidth="1"/>
    <col min="12037" max="12037" width="9.42578125" style="49" customWidth="1"/>
    <col min="12038" max="12038" width="10.140625" style="49" customWidth="1"/>
    <col min="12039" max="12039" width="6.42578125" style="49" customWidth="1"/>
    <col min="12040" max="12040" width="6.85546875" style="49" customWidth="1"/>
    <col min="12041" max="12042" width="4.42578125" style="49" customWidth="1"/>
    <col min="12043" max="12043" width="6.42578125" style="49" customWidth="1"/>
    <col min="12044" max="12044" width="7.5703125" style="49" customWidth="1"/>
    <col min="12045" max="12045" width="14.5703125" style="49" customWidth="1"/>
    <col min="12046" max="12047" width="11.42578125" style="49" customWidth="1"/>
    <col min="12048" max="12048" width="56.85546875" style="49" customWidth="1"/>
    <col min="12049" max="12049" width="9.140625" style="49" bestFit="1" customWidth="1"/>
    <col min="12050" max="12050" width="24.5703125" style="49" customWidth="1"/>
    <col min="12051" max="12051" width="22.85546875" style="49" customWidth="1"/>
    <col min="12052" max="12054" width="9.140625" style="49" bestFit="1" customWidth="1"/>
    <col min="12055" max="12056" width="12.140625" style="49" customWidth="1"/>
    <col min="12057" max="12057" width="14.5703125" style="49" customWidth="1"/>
    <col min="12058" max="12058" width="5" style="49" customWidth="1"/>
    <col min="12059" max="12060" width="0" style="49" hidden="1" customWidth="1"/>
    <col min="12061" max="12061" width="5" style="49" customWidth="1"/>
    <col min="12062" max="12063" width="0" style="49" hidden="1" customWidth="1"/>
    <col min="12064" max="12064" width="5" style="49" customWidth="1"/>
    <col min="12065" max="12066" width="0" style="49" hidden="1" customWidth="1"/>
    <col min="12067" max="12067" width="5" style="49" customWidth="1"/>
    <col min="12068" max="12069" width="0" style="49" hidden="1" customWidth="1"/>
    <col min="12070" max="12070" width="5" style="49" customWidth="1"/>
    <col min="12071" max="12072" width="0" style="49" hidden="1" customWidth="1"/>
    <col min="12073" max="12073" width="5" style="49" customWidth="1"/>
    <col min="12074" max="12075" width="0" style="49" hidden="1" customWidth="1"/>
    <col min="12076" max="12076" width="6.42578125" style="49" customWidth="1"/>
    <col min="12077" max="12084" width="0" style="49" hidden="1" customWidth="1"/>
    <col min="12085" max="12085" width="6.85546875" style="49" customWidth="1"/>
    <col min="12086" max="12087" width="0" style="49" hidden="1" customWidth="1"/>
    <col min="12088" max="12088" width="6.42578125" style="49" customWidth="1"/>
    <col min="12089" max="12090" width="0" style="49" hidden="1" customWidth="1"/>
    <col min="12091" max="12091" width="5.42578125" style="49" customWidth="1"/>
    <col min="12092" max="12093" width="0" style="49" hidden="1" customWidth="1"/>
    <col min="12094" max="12094" width="4.85546875" style="49" customWidth="1"/>
    <col min="12095" max="12102" width="0" style="49" hidden="1" customWidth="1"/>
    <col min="12103" max="12103" width="5.42578125" style="49" customWidth="1"/>
    <col min="12104" max="12108" width="0" style="49" hidden="1" customWidth="1"/>
    <col min="12109" max="12109" width="5.85546875" style="49" customWidth="1"/>
    <col min="12110" max="12111" width="0" style="49" hidden="1" customWidth="1"/>
    <col min="12112" max="12112" width="5.42578125" style="49" customWidth="1"/>
    <col min="12113" max="12114" width="0" style="49" hidden="1" customWidth="1"/>
    <col min="12115" max="12115" width="5.42578125" style="49" customWidth="1"/>
    <col min="12116" max="12117" width="0" style="49" hidden="1" customWidth="1"/>
    <col min="12118" max="12118" width="6" style="49" customWidth="1"/>
    <col min="12119" max="12123" width="0" style="49" hidden="1" customWidth="1"/>
    <col min="12124" max="12124" width="5" style="49" customWidth="1"/>
    <col min="12125" max="12126" width="0" style="49" hidden="1" customWidth="1"/>
    <col min="12127" max="12127" width="7.42578125" style="49" customWidth="1"/>
    <col min="12128" max="12132" width="0" style="49" hidden="1" customWidth="1"/>
    <col min="12133" max="12133" width="5" style="49" customWidth="1"/>
    <col min="12134" max="12134" width="0" style="49" hidden="1" customWidth="1"/>
    <col min="12135" max="12135" width="5" style="49" customWidth="1"/>
    <col min="12136" max="12136" width="9.42578125" style="49" customWidth="1"/>
    <col min="12137" max="12137" width="0" style="49" hidden="1" customWidth="1"/>
    <col min="12138" max="12138" width="5" style="49" customWidth="1"/>
    <col min="12139" max="12154" width="0" style="49" hidden="1" customWidth="1"/>
    <col min="12155" max="12155" width="6.42578125" style="49" customWidth="1"/>
    <col min="12156" max="12159" width="0" style="49" hidden="1" customWidth="1"/>
    <col min="12160" max="12160" width="7.140625" style="49" customWidth="1"/>
    <col min="12161" max="12165" width="0" style="49" hidden="1" customWidth="1"/>
    <col min="12166" max="12166" width="7.140625" style="49" customWidth="1"/>
    <col min="12167" max="12168" width="0" style="49" hidden="1" customWidth="1"/>
    <col min="12169" max="12169" width="7.140625" style="49" customWidth="1"/>
    <col min="12170" max="12171" width="0" style="49" hidden="1" customWidth="1"/>
    <col min="12172" max="12172" width="7.140625" style="49" customWidth="1"/>
    <col min="12173" max="12179" width="0" style="49" hidden="1" customWidth="1"/>
    <col min="12180" max="12180" width="6.42578125" style="49" customWidth="1"/>
    <col min="12181" max="12201" width="0" style="49" hidden="1" customWidth="1"/>
    <col min="12202" max="12205" width="6.42578125" style="49" customWidth="1"/>
    <col min="12206" max="12206" width="6.85546875" style="49" customWidth="1"/>
    <col min="12207" max="12207" width="6.42578125" style="49" customWidth="1"/>
    <col min="12208" max="12224" width="0" style="49" hidden="1" customWidth="1"/>
    <col min="12225" max="12225" width="6.5703125" style="49" customWidth="1"/>
    <col min="12226" max="12226" width="6.42578125" style="49" customWidth="1"/>
    <col min="12227" max="12228" width="0" style="49" hidden="1" customWidth="1"/>
    <col min="12229" max="12229" width="6.42578125" style="49" customWidth="1"/>
    <col min="12230" max="12231" width="0" style="49" hidden="1" customWidth="1"/>
    <col min="12232" max="12232" width="7.42578125" style="49" customWidth="1"/>
    <col min="12233" max="12233" width="0" style="49" hidden="1" customWidth="1"/>
    <col min="12234" max="12234" width="6.42578125" style="49" customWidth="1"/>
    <col min="12235" max="12235" width="0" style="49" hidden="1" customWidth="1"/>
    <col min="12236" max="12236" width="9" style="49" customWidth="1"/>
    <col min="12237" max="12238" width="0" style="49" hidden="1" customWidth="1"/>
    <col min="12239" max="12239" width="8.5703125" style="49" customWidth="1"/>
    <col min="12240" max="12241" width="0" style="49" hidden="1" customWidth="1"/>
    <col min="12242" max="12242" width="6.42578125" style="49" customWidth="1"/>
    <col min="12243" max="12244" width="0" style="49" hidden="1" customWidth="1"/>
    <col min="12245" max="12245" width="7" style="49" customWidth="1"/>
    <col min="12246" max="12247" width="0" style="49" hidden="1" customWidth="1"/>
    <col min="12248" max="12248" width="7" style="49" customWidth="1"/>
    <col min="12249" max="12250" width="0" style="49" hidden="1" customWidth="1"/>
    <col min="12251" max="12251" width="7.5703125" style="49" customWidth="1"/>
    <col min="12252" max="12253" width="0" style="49" hidden="1" customWidth="1"/>
    <col min="12254" max="12254" width="7" style="49" customWidth="1"/>
    <col min="12255" max="12256" width="0" style="49" hidden="1" customWidth="1"/>
    <col min="12257" max="12257" width="7" style="49" customWidth="1"/>
    <col min="12258" max="12259" width="0" style="49" hidden="1" customWidth="1"/>
    <col min="12260" max="12260" width="7" style="49" customWidth="1"/>
    <col min="12261" max="12261" width="0" style="49" hidden="1" customWidth="1"/>
    <col min="12262" max="12262" width="6.42578125" style="49" customWidth="1"/>
    <col min="12263" max="12274" width="0" style="49" hidden="1" customWidth="1"/>
    <col min="12275" max="12275" width="10.140625" style="49"/>
    <col min="12276" max="12276" width="41.42578125" style="49" customWidth="1"/>
    <col min="12277" max="12277" width="6.42578125" style="49" customWidth="1"/>
    <col min="12278" max="12278" width="14.5703125" style="49" customWidth="1"/>
    <col min="12279" max="12279" width="11.42578125" style="49" customWidth="1"/>
    <col min="12280" max="12280" width="13" style="49" customWidth="1"/>
    <col min="12281" max="12281" width="18.42578125" style="49" customWidth="1"/>
    <col min="12282" max="12291" width="9.42578125" style="49" customWidth="1"/>
    <col min="12292" max="12292" width="8.85546875" style="49" customWidth="1"/>
    <col min="12293" max="12293" width="9.42578125" style="49" customWidth="1"/>
    <col min="12294" max="12294" width="10.140625" style="49" customWidth="1"/>
    <col min="12295" max="12295" width="6.42578125" style="49" customWidth="1"/>
    <col min="12296" max="12296" width="6.85546875" style="49" customWidth="1"/>
    <col min="12297" max="12298" width="4.42578125" style="49" customWidth="1"/>
    <col min="12299" max="12299" width="6.42578125" style="49" customWidth="1"/>
    <col min="12300" max="12300" width="7.5703125" style="49" customWidth="1"/>
    <col min="12301" max="12301" width="14.5703125" style="49" customWidth="1"/>
    <col min="12302" max="12303" width="11.42578125" style="49" customWidth="1"/>
    <col min="12304" max="12304" width="56.85546875" style="49" customWidth="1"/>
    <col min="12305" max="12305" width="9.140625" style="49" bestFit="1" customWidth="1"/>
    <col min="12306" max="12306" width="24.5703125" style="49" customWidth="1"/>
    <col min="12307" max="12307" width="22.85546875" style="49" customWidth="1"/>
    <col min="12308" max="12310" width="9.140625" style="49" bestFit="1" customWidth="1"/>
    <col min="12311" max="12312" width="12.140625" style="49" customWidth="1"/>
    <col min="12313" max="12313" width="14.5703125" style="49" customWidth="1"/>
    <col min="12314" max="12314" width="5" style="49" customWidth="1"/>
    <col min="12315" max="12316" width="0" style="49" hidden="1" customWidth="1"/>
    <col min="12317" max="12317" width="5" style="49" customWidth="1"/>
    <col min="12318" max="12319" width="0" style="49" hidden="1" customWidth="1"/>
    <col min="12320" max="12320" width="5" style="49" customWidth="1"/>
    <col min="12321" max="12322" width="0" style="49" hidden="1" customWidth="1"/>
    <col min="12323" max="12323" width="5" style="49" customWidth="1"/>
    <col min="12324" max="12325" width="0" style="49" hidden="1" customWidth="1"/>
    <col min="12326" max="12326" width="5" style="49" customWidth="1"/>
    <col min="12327" max="12328" width="0" style="49" hidden="1" customWidth="1"/>
    <col min="12329" max="12329" width="5" style="49" customWidth="1"/>
    <col min="12330" max="12331" width="0" style="49" hidden="1" customWidth="1"/>
    <col min="12332" max="12332" width="6.42578125" style="49" customWidth="1"/>
    <col min="12333" max="12340" width="0" style="49" hidden="1" customWidth="1"/>
    <col min="12341" max="12341" width="6.85546875" style="49" customWidth="1"/>
    <col min="12342" max="12343" width="0" style="49" hidden="1" customWidth="1"/>
    <col min="12344" max="12344" width="6.42578125" style="49" customWidth="1"/>
    <col min="12345" max="12346" width="0" style="49" hidden="1" customWidth="1"/>
    <col min="12347" max="12347" width="5.42578125" style="49" customWidth="1"/>
    <col min="12348" max="12349" width="0" style="49" hidden="1" customWidth="1"/>
    <col min="12350" max="12350" width="4.85546875" style="49" customWidth="1"/>
    <col min="12351" max="12358" width="0" style="49" hidden="1" customWidth="1"/>
    <col min="12359" max="12359" width="5.42578125" style="49" customWidth="1"/>
    <col min="12360" max="12364" width="0" style="49" hidden="1" customWidth="1"/>
    <col min="12365" max="12365" width="5.85546875" style="49" customWidth="1"/>
    <col min="12366" max="12367" width="0" style="49" hidden="1" customWidth="1"/>
    <col min="12368" max="12368" width="5.42578125" style="49" customWidth="1"/>
    <col min="12369" max="12370" width="0" style="49" hidden="1" customWidth="1"/>
    <col min="12371" max="12371" width="5.42578125" style="49" customWidth="1"/>
    <col min="12372" max="12373" width="0" style="49" hidden="1" customWidth="1"/>
    <col min="12374" max="12374" width="6" style="49" customWidth="1"/>
    <col min="12375" max="12379" width="0" style="49" hidden="1" customWidth="1"/>
    <col min="12380" max="12380" width="5" style="49" customWidth="1"/>
    <col min="12381" max="12382" width="0" style="49" hidden="1" customWidth="1"/>
    <col min="12383" max="12383" width="7.42578125" style="49" customWidth="1"/>
    <col min="12384" max="12388" width="0" style="49" hidden="1" customWidth="1"/>
    <col min="12389" max="12389" width="5" style="49" customWidth="1"/>
    <col min="12390" max="12390" width="0" style="49" hidden="1" customWidth="1"/>
    <col min="12391" max="12391" width="5" style="49" customWidth="1"/>
    <col min="12392" max="12392" width="9.42578125" style="49" customWidth="1"/>
    <col min="12393" max="12393" width="0" style="49" hidden="1" customWidth="1"/>
    <col min="12394" max="12394" width="5" style="49" customWidth="1"/>
    <col min="12395" max="12410" width="0" style="49" hidden="1" customWidth="1"/>
    <col min="12411" max="12411" width="6.42578125" style="49" customWidth="1"/>
    <col min="12412" max="12415" width="0" style="49" hidden="1" customWidth="1"/>
    <col min="12416" max="12416" width="7.140625" style="49" customWidth="1"/>
    <col min="12417" max="12421" width="0" style="49" hidden="1" customWidth="1"/>
    <col min="12422" max="12422" width="7.140625" style="49" customWidth="1"/>
    <col min="12423" max="12424" width="0" style="49" hidden="1" customWidth="1"/>
    <col min="12425" max="12425" width="7.140625" style="49" customWidth="1"/>
    <col min="12426" max="12427" width="0" style="49" hidden="1" customWidth="1"/>
    <col min="12428" max="12428" width="7.140625" style="49" customWidth="1"/>
    <col min="12429" max="12435" width="0" style="49" hidden="1" customWidth="1"/>
    <col min="12436" max="12436" width="6.42578125" style="49" customWidth="1"/>
    <col min="12437" max="12457" width="0" style="49" hidden="1" customWidth="1"/>
    <col min="12458" max="12461" width="6.42578125" style="49" customWidth="1"/>
    <col min="12462" max="12462" width="6.85546875" style="49" customWidth="1"/>
    <col min="12463" max="12463" width="6.42578125" style="49" customWidth="1"/>
    <col min="12464" max="12480" width="0" style="49" hidden="1" customWidth="1"/>
    <col min="12481" max="12481" width="6.5703125" style="49" customWidth="1"/>
    <col min="12482" max="12482" width="6.42578125" style="49" customWidth="1"/>
    <col min="12483" max="12484" width="0" style="49" hidden="1" customWidth="1"/>
    <col min="12485" max="12485" width="6.42578125" style="49" customWidth="1"/>
    <col min="12486" max="12487" width="0" style="49" hidden="1" customWidth="1"/>
    <col min="12488" max="12488" width="7.42578125" style="49" customWidth="1"/>
    <col min="12489" max="12489" width="0" style="49" hidden="1" customWidth="1"/>
    <col min="12490" max="12490" width="6.42578125" style="49" customWidth="1"/>
    <col min="12491" max="12491" width="0" style="49" hidden="1" customWidth="1"/>
    <col min="12492" max="12492" width="9" style="49" customWidth="1"/>
    <col min="12493" max="12494" width="0" style="49" hidden="1" customWidth="1"/>
    <col min="12495" max="12495" width="8.5703125" style="49" customWidth="1"/>
    <col min="12496" max="12497" width="0" style="49" hidden="1" customWidth="1"/>
    <col min="12498" max="12498" width="6.42578125" style="49" customWidth="1"/>
    <col min="12499" max="12500" width="0" style="49" hidden="1" customWidth="1"/>
    <col min="12501" max="12501" width="7" style="49" customWidth="1"/>
    <col min="12502" max="12503" width="0" style="49" hidden="1" customWidth="1"/>
    <col min="12504" max="12504" width="7" style="49" customWidth="1"/>
    <col min="12505" max="12506" width="0" style="49" hidden="1" customWidth="1"/>
    <col min="12507" max="12507" width="7.5703125" style="49" customWidth="1"/>
    <col min="12508" max="12509" width="0" style="49" hidden="1" customWidth="1"/>
    <col min="12510" max="12510" width="7" style="49" customWidth="1"/>
    <col min="12511" max="12512" width="0" style="49" hidden="1" customWidth="1"/>
    <col min="12513" max="12513" width="7" style="49" customWidth="1"/>
    <col min="12514" max="12515" width="0" style="49" hidden="1" customWidth="1"/>
    <col min="12516" max="12516" width="7" style="49" customWidth="1"/>
    <col min="12517" max="12517" width="0" style="49" hidden="1" customWidth="1"/>
    <col min="12518" max="12518" width="6.42578125" style="49" customWidth="1"/>
    <col min="12519" max="12530" width="0" style="49" hidden="1" customWidth="1"/>
    <col min="12531" max="12531" width="10.140625" style="49"/>
    <col min="12532" max="12532" width="41.42578125" style="49" customWidth="1"/>
    <col min="12533" max="12533" width="6.42578125" style="49" customWidth="1"/>
    <col min="12534" max="12534" width="14.5703125" style="49" customWidth="1"/>
    <col min="12535" max="12535" width="11.42578125" style="49" customWidth="1"/>
    <col min="12536" max="12536" width="13" style="49" customWidth="1"/>
    <col min="12537" max="12537" width="18.42578125" style="49" customWidth="1"/>
    <col min="12538" max="12547" width="9.42578125" style="49" customWidth="1"/>
    <col min="12548" max="12548" width="8.85546875" style="49" customWidth="1"/>
    <col min="12549" max="12549" width="9.42578125" style="49" customWidth="1"/>
    <col min="12550" max="12550" width="10.140625" style="49" customWidth="1"/>
    <col min="12551" max="12551" width="6.42578125" style="49" customWidth="1"/>
    <col min="12552" max="12552" width="6.85546875" style="49" customWidth="1"/>
    <col min="12553" max="12554" width="4.42578125" style="49" customWidth="1"/>
    <col min="12555" max="12555" width="6.42578125" style="49" customWidth="1"/>
    <col min="12556" max="12556" width="7.5703125" style="49" customWidth="1"/>
    <col min="12557" max="12557" width="14.5703125" style="49" customWidth="1"/>
    <col min="12558" max="12559" width="11.42578125" style="49" customWidth="1"/>
    <col min="12560" max="12560" width="56.85546875" style="49" customWidth="1"/>
    <col min="12561" max="12561" width="9.140625" style="49" bestFit="1" customWidth="1"/>
    <col min="12562" max="12562" width="24.5703125" style="49" customWidth="1"/>
    <col min="12563" max="12563" width="22.85546875" style="49" customWidth="1"/>
    <col min="12564" max="12566" width="9.140625" style="49" bestFit="1" customWidth="1"/>
    <col min="12567" max="12568" width="12.140625" style="49" customWidth="1"/>
    <col min="12569" max="12569" width="14.5703125" style="49" customWidth="1"/>
    <col min="12570" max="12570" width="5" style="49" customWidth="1"/>
    <col min="12571" max="12572" width="0" style="49" hidden="1" customWidth="1"/>
    <col min="12573" max="12573" width="5" style="49" customWidth="1"/>
    <col min="12574" max="12575" width="0" style="49" hidden="1" customWidth="1"/>
    <col min="12576" max="12576" width="5" style="49" customWidth="1"/>
    <col min="12577" max="12578" width="0" style="49" hidden="1" customWidth="1"/>
    <col min="12579" max="12579" width="5" style="49" customWidth="1"/>
    <col min="12580" max="12581" width="0" style="49" hidden="1" customWidth="1"/>
    <col min="12582" max="12582" width="5" style="49" customWidth="1"/>
    <col min="12583" max="12584" width="0" style="49" hidden="1" customWidth="1"/>
    <col min="12585" max="12585" width="5" style="49" customWidth="1"/>
    <col min="12586" max="12587" width="0" style="49" hidden="1" customWidth="1"/>
    <col min="12588" max="12588" width="6.42578125" style="49" customWidth="1"/>
    <col min="12589" max="12596" width="0" style="49" hidden="1" customWidth="1"/>
    <col min="12597" max="12597" width="6.85546875" style="49" customWidth="1"/>
    <col min="12598" max="12599" width="0" style="49" hidden="1" customWidth="1"/>
    <col min="12600" max="12600" width="6.42578125" style="49" customWidth="1"/>
    <col min="12601" max="12602" width="0" style="49" hidden="1" customWidth="1"/>
    <col min="12603" max="12603" width="5.42578125" style="49" customWidth="1"/>
    <col min="12604" max="12605" width="0" style="49" hidden="1" customWidth="1"/>
    <col min="12606" max="12606" width="4.85546875" style="49" customWidth="1"/>
    <col min="12607" max="12614" width="0" style="49" hidden="1" customWidth="1"/>
    <col min="12615" max="12615" width="5.42578125" style="49" customWidth="1"/>
    <col min="12616" max="12620" width="0" style="49" hidden="1" customWidth="1"/>
    <col min="12621" max="12621" width="5.85546875" style="49" customWidth="1"/>
    <col min="12622" max="12623" width="0" style="49" hidden="1" customWidth="1"/>
    <col min="12624" max="12624" width="5.42578125" style="49" customWidth="1"/>
    <col min="12625" max="12626" width="0" style="49" hidden="1" customWidth="1"/>
    <col min="12627" max="12627" width="5.42578125" style="49" customWidth="1"/>
    <col min="12628" max="12629" width="0" style="49" hidden="1" customWidth="1"/>
    <col min="12630" max="12630" width="6" style="49" customWidth="1"/>
    <col min="12631" max="12635" width="0" style="49" hidden="1" customWidth="1"/>
    <col min="12636" max="12636" width="5" style="49" customWidth="1"/>
    <col min="12637" max="12638" width="0" style="49" hidden="1" customWidth="1"/>
    <col min="12639" max="12639" width="7.42578125" style="49" customWidth="1"/>
    <col min="12640" max="12644" width="0" style="49" hidden="1" customWidth="1"/>
    <col min="12645" max="12645" width="5" style="49" customWidth="1"/>
    <col min="12646" max="12646" width="0" style="49" hidden="1" customWidth="1"/>
    <col min="12647" max="12647" width="5" style="49" customWidth="1"/>
    <col min="12648" max="12648" width="9.42578125" style="49" customWidth="1"/>
    <col min="12649" max="12649" width="0" style="49" hidden="1" customWidth="1"/>
    <col min="12650" max="12650" width="5" style="49" customWidth="1"/>
    <col min="12651" max="12666" width="0" style="49" hidden="1" customWidth="1"/>
    <col min="12667" max="12667" width="6.42578125" style="49" customWidth="1"/>
    <col min="12668" max="12671" width="0" style="49" hidden="1" customWidth="1"/>
    <col min="12672" max="12672" width="7.140625" style="49" customWidth="1"/>
    <col min="12673" max="12677" width="0" style="49" hidden="1" customWidth="1"/>
    <col min="12678" max="12678" width="7.140625" style="49" customWidth="1"/>
    <col min="12679" max="12680" width="0" style="49" hidden="1" customWidth="1"/>
    <col min="12681" max="12681" width="7.140625" style="49" customWidth="1"/>
    <col min="12682" max="12683" width="0" style="49" hidden="1" customWidth="1"/>
    <col min="12684" max="12684" width="7.140625" style="49" customWidth="1"/>
    <col min="12685" max="12691" width="0" style="49" hidden="1" customWidth="1"/>
    <col min="12692" max="12692" width="6.42578125" style="49" customWidth="1"/>
    <col min="12693" max="12713" width="0" style="49" hidden="1" customWidth="1"/>
    <col min="12714" max="12717" width="6.42578125" style="49" customWidth="1"/>
    <col min="12718" max="12718" width="6.85546875" style="49" customWidth="1"/>
    <col min="12719" max="12719" width="6.42578125" style="49" customWidth="1"/>
    <col min="12720" max="12736" width="0" style="49" hidden="1" customWidth="1"/>
    <col min="12737" max="12737" width="6.5703125" style="49" customWidth="1"/>
    <col min="12738" max="12738" width="6.42578125" style="49" customWidth="1"/>
    <col min="12739" max="12740" width="0" style="49" hidden="1" customWidth="1"/>
    <col min="12741" max="12741" width="6.42578125" style="49" customWidth="1"/>
    <col min="12742" max="12743" width="0" style="49" hidden="1" customWidth="1"/>
    <col min="12744" max="12744" width="7.42578125" style="49" customWidth="1"/>
    <col min="12745" max="12745" width="0" style="49" hidden="1" customWidth="1"/>
    <col min="12746" max="12746" width="6.42578125" style="49" customWidth="1"/>
    <col min="12747" max="12747" width="0" style="49" hidden="1" customWidth="1"/>
    <col min="12748" max="12748" width="9" style="49" customWidth="1"/>
    <col min="12749" max="12750" width="0" style="49" hidden="1" customWidth="1"/>
    <col min="12751" max="12751" width="8.5703125" style="49" customWidth="1"/>
    <col min="12752" max="12753" width="0" style="49" hidden="1" customWidth="1"/>
    <col min="12754" max="12754" width="6.42578125" style="49" customWidth="1"/>
    <col min="12755" max="12756" width="0" style="49" hidden="1" customWidth="1"/>
    <col min="12757" max="12757" width="7" style="49" customWidth="1"/>
    <col min="12758" max="12759" width="0" style="49" hidden="1" customWidth="1"/>
    <col min="12760" max="12760" width="7" style="49" customWidth="1"/>
    <col min="12761" max="12762" width="0" style="49" hidden="1" customWidth="1"/>
    <col min="12763" max="12763" width="7.5703125" style="49" customWidth="1"/>
    <col min="12764" max="12765" width="0" style="49" hidden="1" customWidth="1"/>
    <col min="12766" max="12766" width="7" style="49" customWidth="1"/>
    <col min="12767" max="12768" width="0" style="49" hidden="1" customWidth="1"/>
    <col min="12769" max="12769" width="7" style="49" customWidth="1"/>
    <col min="12770" max="12771" width="0" style="49" hidden="1" customWidth="1"/>
    <col min="12772" max="12772" width="7" style="49" customWidth="1"/>
    <col min="12773" max="12773" width="0" style="49" hidden="1" customWidth="1"/>
    <col min="12774" max="12774" width="6.42578125" style="49" customWidth="1"/>
    <col min="12775" max="12786" width="0" style="49" hidden="1" customWidth="1"/>
    <col min="12787" max="12787" width="10.140625" style="49"/>
    <col min="12788" max="12788" width="41.42578125" style="49" customWidth="1"/>
    <col min="12789" max="12789" width="6.42578125" style="49" customWidth="1"/>
    <col min="12790" max="12790" width="14.5703125" style="49" customWidth="1"/>
    <col min="12791" max="12791" width="11.42578125" style="49" customWidth="1"/>
    <col min="12792" max="12792" width="13" style="49" customWidth="1"/>
    <col min="12793" max="12793" width="18.42578125" style="49" customWidth="1"/>
    <col min="12794" max="12803" width="9.42578125" style="49" customWidth="1"/>
    <col min="12804" max="12804" width="8.85546875" style="49" customWidth="1"/>
    <col min="12805" max="12805" width="9.42578125" style="49" customWidth="1"/>
    <col min="12806" max="12806" width="10.140625" style="49" customWidth="1"/>
    <col min="12807" max="12807" width="6.42578125" style="49" customWidth="1"/>
    <col min="12808" max="12808" width="6.85546875" style="49" customWidth="1"/>
    <col min="12809" max="12810" width="4.42578125" style="49" customWidth="1"/>
    <col min="12811" max="12811" width="6.42578125" style="49" customWidth="1"/>
    <col min="12812" max="12812" width="7.5703125" style="49" customWidth="1"/>
    <col min="12813" max="12813" width="14.5703125" style="49" customWidth="1"/>
    <col min="12814" max="12815" width="11.42578125" style="49" customWidth="1"/>
    <col min="12816" max="12816" width="56.85546875" style="49" customWidth="1"/>
    <col min="12817" max="12817" width="9.140625" style="49" bestFit="1" customWidth="1"/>
    <col min="12818" max="12818" width="24.5703125" style="49" customWidth="1"/>
    <col min="12819" max="12819" width="22.85546875" style="49" customWidth="1"/>
    <col min="12820" max="12822" width="9.140625" style="49" bestFit="1" customWidth="1"/>
    <col min="12823" max="12824" width="12.140625" style="49" customWidth="1"/>
    <col min="12825" max="12825" width="14.5703125" style="49" customWidth="1"/>
    <col min="12826" max="12826" width="5" style="49" customWidth="1"/>
    <col min="12827" max="12828" width="0" style="49" hidden="1" customWidth="1"/>
    <col min="12829" max="12829" width="5" style="49" customWidth="1"/>
    <col min="12830" max="12831" width="0" style="49" hidden="1" customWidth="1"/>
    <col min="12832" max="12832" width="5" style="49" customWidth="1"/>
    <col min="12833" max="12834" width="0" style="49" hidden="1" customWidth="1"/>
    <col min="12835" max="12835" width="5" style="49" customWidth="1"/>
    <col min="12836" max="12837" width="0" style="49" hidden="1" customWidth="1"/>
    <col min="12838" max="12838" width="5" style="49" customWidth="1"/>
    <col min="12839" max="12840" width="0" style="49" hidden="1" customWidth="1"/>
    <col min="12841" max="12841" width="5" style="49" customWidth="1"/>
    <col min="12842" max="12843" width="0" style="49" hidden="1" customWidth="1"/>
    <col min="12844" max="12844" width="6.42578125" style="49" customWidth="1"/>
    <col min="12845" max="12852" width="0" style="49" hidden="1" customWidth="1"/>
    <col min="12853" max="12853" width="6.85546875" style="49" customWidth="1"/>
    <col min="12854" max="12855" width="0" style="49" hidden="1" customWidth="1"/>
    <col min="12856" max="12856" width="6.42578125" style="49" customWidth="1"/>
    <col min="12857" max="12858" width="0" style="49" hidden="1" customWidth="1"/>
    <col min="12859" max="12859" width="5.42578125" style="49" customWidth="1"/>
    <col min="12860" max="12861" width="0" style="49" hidden="1" customWidth="1"/>
    <col min="12862" max="12862" width="4.85546875" style="49" customWidth="1"/>
    <col min="12863" max="12870" width="0" style="49" hidden="1" customWidth="1"/>
    <col min="12871" max="12871" width="5.42578125" style="49" customWidth="1"/>
    <col min="12872" max="12876" width="0" style="49" hidden="1" customWidth="1"/>
    <col min="12877" max="12877" width="5.85546875" style="49" customWidth="1"/>
    <col min="12878" max="12879" width="0" style="49" hidden="1" customWidth="1"/>
    <col min="12880" max="12880" width="5.42578125" style="49" customWidth="1"/>
    <col min="12881" max="12882" width="0" style="49" hidden="1" customWidth="1"/>
    <col min="12883" max="12883" width="5.42578125" style="49" customWidth="1"/>
    <col min="12884" max="12885" width="0" style="49" hidden="1" customWidth="1"/>
    <col min="12886" max="12886" width="6" style="49" customWidth="1"/>
    <col min="12887" max="12891" width="0" style="49" hidden="1" customWidth="1"/>
    <col min="12892" max="12892" width="5" style="49" customWidth="1"/>
    <col min="12893" max="12894" width="0" style="49" hidden="1" customWidth="1"/>
    <col min="12895" max="12895" width="7.42578125" style="49" customWidth="1"/>
    <col min="12896" max="12900" width="0" style="49" hidden="1" customWidth="1"/>
    <col min="12901" max="12901" width="5" style="49" customWidth="1"/>
    <col min="12902" max="12902" width="0" style="49" hidden="1" customWidth="1"/>
    <col min="12903" max="12903" width="5" style="49" customWidth="1"/>
    <col min="12904" max="12904" width="9.42578125" style="49" customWidth="1"/>
    <col min="12905" max="12905" width="0" style="49" hidden="1" customWidth="1"/>
    <col min="12906" max="12906" width="5" style="49" customWidth="1"/>
    <col min="12907" max="12922" width="0" style="49" hidden="1" customWidth="1"/>
    <col min="12923" max="12923" width="6.42578125" style="49" customWidth="1"/>
    <col min="12924" max="12927" width="0" style="49" hidden="1" customWidth="1"/>
    <col min="12928" max="12928" width="7.140625" style="49" customWidth="1"/>
    <col min="12929" max="12933" width="0" style="49" hidden="1" customWidth="1"/>
    <col min="12934" max="12934" width="7.140625" style="49" customWidth="1"/>
    <col min="12935" max="12936" width="0" style="49" hidden="1" customWidth="1"/>
    <col min="12937" max="12937" width="7.140625" style="49" customWidth="1"/>
    <col min="12938" max="12939" width="0" style="49" hidden="1" customWidth="1"/>
    <col min="12940" max="12940" width="7.140625" style="49" customWidth="1"/>
    <col min="12941" max="12947" width="0" style="49" hidden="1" customWidth="1"/>
    <col min="12948" max="12948" width="6.42578125" style="49" customWidth="1"/>
    <col min="12949" max="12969" width="0" style="49" hidden="1" customWidth="1"/>
    <col min="12970" max="12973" width="6.42578125" style="49" customWidth="1"/>
    <col min="12974" max="12974" width="6.85546875" style="49" customWidth="1"/>
    <col min="12975" max="12975" width="6.42578125" style="49" customWidth="1"/>
    <col min="12976" max="12992" width="0" style="49" hidden="1" customWidth="1"/>
    <col min="12993" max="12993" width="6.5703125" style="49" customWidth="1"/>
    <col min="12994" max="12994" width="6.42578125" style="49" customWidth="1"/>
    <col min="12995" max="12996" width="0" style="49" hidden="1" customWidth="1"/>
    <col min="12997" max="12997" width="6.42578125" style="49" customWidth="1"/>
    <col min="12998" max="12999" width="0" style="49" hidden="1" customWidth="1"/>
    <col min="13000" max="13000" width="7.42578125" style="49" customWidth="1"/>
    <col min="13001" max="13001" width="0" style="49" hidden="1" customWidth="1"/>
    <col min="13002" max="13002" width="6.42578125" style="49" customWidth="1"/>
    <col min="13003" max="13003" width="0" style="49" hidden="1" customWidth="1"/>
    <col min="13004" max="13004" width="9" style="49" customWidth="1"/>
    <col min="13005" max="13006" width="0" style="49" hidden="1" customWidth="1"/>
    <col min="13007" max="13007" width="8.5703125" style="49" customWidth="1"/>
    <col min="13008" max="13009" width="0" style="49" hidden="1" customWidth="1"/>
    <col min="13010" max="13010" width="6.42578125" style="49" customWidth="1"/>
    <col min="13011" max="13012" width="0" style="49" hidden="1" customWidth="1"/>
    <col min="13013" max="13013" width="7" style="49" customWidth="1"/>
    <col min="13014" max="13015" width="0" style="49" hidden="1" customWidth="1"/>
    <col min="13016" max="13016" width="7" style="49" customWidth="1"/>
    <col min="13017" max="13018" width="0" style="49" hidden="1" customWidth="1"/>
    <col min="13019" max="13019" width="7.5703125" style="49" customWidth="1"/>
    <col min="13020" max="13021" width="0" style="49" hidden="1" customWidth="1"/>
    <col min="13022" max="13022" width="7" style="49" customWidth="1"/>
    <col min="13023" max="13024" width="0" style="49" hidden="1" customWidth="1"/>
    <col min="13025" max="13025" width="7" style="49" customWidth="1"/>
    <col min="13026" max="13027" width="0" style="49" hidden="1" customWidth="1"/>
    <col min="13028" max="13028" width="7" style="49" customWidth="1"/>
    <col min="13029" max="13029" width="0" style="49" hidden="1" customWidth="1"/>
    <col min="13030" max="13030" width="6.42578125" style="49" customWidth="1"/>
    <col min="13031" max="13042" width="0" style="49" hidden="1" customWidth="1"/>
    <col min="13043" max="13043" width="10.140625" style="49"/>
    <col min="13044" max="13044" width="41.42578125" style="49" customWidth="1"/>
    <col min="13045" max="13045" width="6.42578125" style="49" customWidth="1"/>
    <col min="13046" max="13046" width="14.5703125" style="49" customWidth="1"/>
    <col min="13047" max="13047" width="11.42578125" style="49" customWidth="1"/>
    <col min="13048" max="13048" width="13" style="49" customWidth="1"/>
    <col min="13049" max="13049" width="18.42578125" style="49" customWidth="1"/>
    <col min="13050" max="13059" width="9.42578125" style="49" customWidth="1"/>
    <col min="13060" max="13060" width="8.85546875" style="49" customWidth="1"/>
    <col min="13061" max="13061" width="9.42578125" style="49" customWidth="1"/>
    <col min="13062" max="13062" width="10.140625" style="49" customWidth="1"/>
    <col min="13063" max="13063" width="6.42578125" style="49" customWidth="1"/>
    <col min="13064" max="13064" width="6.85546875" style="49" customWidth="1"/>
    <col min="13065" max="13066" width="4.42578125" style="49" customWidth="1"/>
    <col min="13067" max="13067" width="6.42578125" style="49" customWidth="1"/>
    <col min="13068" max="13068" width="7.5703125" style="49" customWidth="1"/>
    <col min="13069" max="13069" width="14.5703125" style="49" customWidth="1"/>
    <col min="13070" max="13071" width="11.42578125" style="49" customWidth="1"/>
    <col min="13072" max="13072" width="56.85546875" style="49" customWidth="1"/>
    <col min="13073" max="13073" width="9.140625" style="49" bestFit="1" customWidth="1"/>
    <col min="13074" max="13074" width="24.5703125" style="49" customWidth="1"/>
    <col min="13075" max="13075" width="22.85546875" style="49" customWidth="1"/>
    <col min="13076" max="13078" width="9.140625" style="49" bestFit="1" customWidth="1"/>
    <col min="13079" max="13080" width="12.140625" style="49" customWidth="1"/>
    <col min="13081" max="13081" width="14.5703125" style="49" customWidth="1"/>
    <col min="13082" max="13082" width="5" style="49" customWidth="1"/>
    <col min="13083" max="13084" width="0" style="49" hidden="1" customWidth="1"/>
    <col min="13085" max="13085" width="5" style="49" customWidth="1"/>
    <col min="13086" max="13087" width="0" style="49" hidden="1" customWidth="1"/>
    <col min="13088" max="13088" width="5" style="49" customWidth="1"/>
    <col min="13089" max="13090" width="0" style="49" hidden="1" customWidth="1"/>
    <col min="13091" max="13091" width="5" style="49" customWidth="1"/>
    <col min="13092" max="13093" width="0" style="49" hidden="1" customWidth="1"/>
    <col min="13094" max="13094" width="5" style="49" customWidth="1"/>
    <col min="13095" max="13096" width="0" style="49" hidden="1" customWidth="1"/>
    <col min="13097" max="13097" width="5" style="49" customWidth="1"/>
    <col min="13098" max="13099" width="0" style="49" hidden="1" customWidth="1"/>
    <col min="13100" max="13100" width="6.42578125" style="49" customWidth="1"/>
    <col min="13101" max="13108" width="0" style="49" hidden="1" customWidth="1"/>
    <col min="13109" max="13109" width="6.85546875" style="49" customWidth="1"/>
    <col min="13110" max="13111" width="0" style="49" hidden="1" customWidth="1"/>
    <col min="13112" max="13112" width="6.42578125" style="49" customWidth="1"/>
    <col min="13113" max="13114" width="0" style="49" hidden="1" customWidth="1"/>
    <col min="13115" max="13115" width="5.42578125" style="49" customWidth="1"/>
    <col min="13116" max="13117" width="0" style="49" hidden="1" customWidth="1"/>
    <col min="13118" max="13118" width="4.85546875" style="49" customWidth="1"/>
    <col min="13119" max="13126" width="0" style="49" hidden="1" customWidth="1"/>
    <col min="13127" max="13127" width="5.42578125" style="49" customWidth="1"/>
    <col min="13128" max="13132" width="0" style="49" hidden="1" customWidth="1"/>
    <col min="13133" max="13133" width="5.85546875" style="49" customWidth="1"/>
    <col min="13134" max="13135" width="0" style="49" hidden="1" customWidth="1"/>
    <col min="13136" max="13136" width="5.42578125" style="49" customWidth="1"/>
    <col min="13137" max="13138" width="0" style="49" hidden="1" customWidth="1"/>
    <col min="13139" max="13139" width="5.42578125" style="49" customWidth="1"/>
    <col min="13140" max="13141" width="0" style="49" hidden="1" customWidth="1"/>
    <col min="13142" max="13142" width="6" style="49" customWidth="1"/>
    <col min="13143" max="13147" width="0" style="49" hidden="1" customWidth="1"/>
    <col min="13148" max="13148" width="5" style="49" customWidth="1"/>
    <col min="13149" max="13150" width="0" style="49" hidden="1" customWidth="1"/>
    <col min="13151" max="13151" width="7.42578125" style="49" customWidth="1"/>
    <col min="13152" max="13156" width="0" style="49" hidden="1" customWidth="1"/>
    <col min="13157" max="13157" width="5" style="49" customWidth="1"/>
    <col min="13158" max="13158" width="0" style="49" hidden="1" customWidth="1"/>
    <col min="13159" max="13159" width="5" style="49" customWidth="1"/>
    <col min="13160" max="13160" width="9.42578125" style="49" customWidth="1"/>
    <col min="13161" max="13161" width="0" style="49" hidden="1" customWidth="1"/>
    <col min="13162" max="13162" width="5" style="49" customWidth="1"/>
    <col min="13163" max="13178" width="0" style="49" hidden="1" customWidth="1"/>
    <col min="13179" max="13179" width="6.42578125" style="49" customWidth="1"/>
    <col min="13180" max="13183" width="0" style="49" hidden="1" customWidth="1"/>
    <col min="13184" max="13184" width="7.140625" style="49" customWidth="1"/>
    <col min="13185" max="13189" width="0" style="49" hidden="1" customWidth="1"/>
    <col min="13190" max="13190" width="7.140625" style="49" customWidth="1"/>
    <col min="13191" max="13192" width="0" style="49" hidden="1" customWidth="1"/>
    <col min="13193" max="13193" width="7.140625" style="49" customWidth="1"/>
    <col min="13194" max="13195" width="0" style="49" hidden="1" customWidth="1"/>
    <col min="13196" max="13196" width="7.140625" style="49" customWidth="1"/>
    <col min="13197" max="13203" width="0" style="49" hidden="1" customWidth="1"/>
    <col min="13204" max="13204" width="6.42578125" style="49" customWidth="1"/>
    <col min="13205" max="13225" width="0" style="49" hidden="1" customWidth="1"/>
    <col min="13226" max="13229" width="6.42578125" style="49" customWidth="1"/>
    <col min="13230" max="13230" width="6.85546875" style="49" customWidth="1"/>
    <col min="13231" max="13231" width="6.42578125" style="49" customWidth="1"/>
    <col min="13232" max="13248" width="0" style="49" hidden="1" customWidth="1"/>
    <col min="13249" max="13249" width="6.5703125" style="49" customWidth="1"/>
    <col min="13250" max="13250" width="6.42578125" style="49" customWidth="1"/>
    <col min="13251" max="13252" width="0" style="49" hidden="1" customWidth="1"/>
    <col min="13253" max="13253" width="6.42578125" style="49" customWidth="1"/>
    <col min="13254" max="13255" width="0" style="49" hidden="1" customWidth="1"/>
    <col min="13256" max="13256" width="7.42578125" style="49" customWidth="1"/>
    <col min="13257" max="13257" width="0" style="49" hidden="1" customWidth="1"/>
    <col min="13258" max="13258" width="6.42578125" style="49" customWidth="1"/>
    <col min="13259" max="13259" width="0" style="49" hidden="1" customWidth="1"/>
    <col min="13260" max="13260" width="9" style="49" customWidth="1"/>
    <col min="13261" max="13262" width="0" style="49" hidden="1" customWidth="1"/>
    <col min="13263" max="13263" width="8.5703125" style="49" customWidth="1"/>
    <col min="13264" max="13265" width="0" style="49" hidden="1" customWidth="1"/>
    <col min="13266" max="13266" width="6.42578125" style="49" customWidth="1"/>
    <col min="13267" max="13268" width="0" style="49" hidden="1" customWidth="1"/>
    <col min="13269" max="13269" width="7" style="49" customWidth="1"/>
    <col min="13270" max="13271" width="0" style="49" hidden="1" customWidth="1"/>
    <col min="13272" max="13272" width="7" style="49" customWidth="1"/>
    <col min="13273" max="13274" width="0" style="49" hidden="1" customWidth="1"/>
    <col min="13275" max="13275" width="7.5703125" style="49" customWidth="1"/>
    <col min="13276" max="13277" width="0" style="49" hidden="1" customWidth="1"/>
    <col min="13278" max="13278" width="7" style="49" customWidth="1"/>
    <col min="13279" max="13280" width="0" style="49" hidden="1" customWidth="1"/>
    <col min="13281" max="13281" width="7" style="49" customWidth="1"/>
    <col min="13282" max="13283" width="0" style="49" hidden="1" customWidth="1"/>
    <col min="13284" max="13284" width="7" style="49" customWidth="1"/>
    <col min="13285" max="13285" width="0" style="49" hidden="1" customWidth="1"/>
    <col min="13286" max="13286" width="6.42578125" style="49" customWidth="1"/>
    <col min="13287" max="13298" width="0" style="49" hidden="1" customWidth="1"/>
    <col min="13299" max="13299" width="10.140625" style="49"/>
    <col min="13300" max="13300" width="41.42578125" style="49" customWidth="1"/>
    <col min="13301" max="13301" width="6.42578125" style="49" customWidth="1"/>
    <col min="13302" max="13302" width="14.5703125" style="49" customWidth="1"/>
    <col min="13303" max="13303" width="11.42578125" style="49" customWidth="1"/>
    <col min="13304" max="13304" width="13" style="49" customWidth="1"/>
    <col min="13305" max="13305" width="18.42578125" style="49" customWidth="1"/>
    <col min="13306" max="13315" width="9.42578125" style="49" customWidth="1"/>
    <col min="13316" max="13316" width="8.85546875" style="49" customWidth="1"/>
    <col min="13317" max="13317" width="9.42578125" style="49" customWidth="1"/>
    <col min="13318" max="13318" width="10.140625" style="49" customWidth="1"/>
    <col min="13319" max="13319" width="6.42578125" style="49" customWidth="1"/>
    <col min="13320" max="13320" width="6.85546875" style="49" customWidth="1"/>
    <col min="13321" max="13322" width="4.42578125" style="49" customWidth="1"/>
    <col min="13323" max="13323" width="6.42578125" style="49" customWidth="1"/>
    <col min="13324" max="13324" width="7.5703125" style="49" customWidth="1"/>
    <col min="13325" max="13325" width="14.5703125" style="49" customWidth="1"/>
    <col min="13326" max="13327" width="11.42578125" style="49" customWidth="1"/>
    <col min="13328" max="13328" width="56.85546875" style="49" customWidth="1"/>
    <col min="13329" max="13329" width="9.140625" style="49" bestFit="1" customWidth="1"/>
    <col min="13330" max="13330" width="24.5703125" style="49" customWidth="1"/>
    <col min="13331" max="13331" width="22.85546875" style="49" customWidth="1"/>
    <col min="13332" max="13334" width="9.140625" style="49" bestFit="1" customWidth="1"/>
    <col min="13335" max="13336" width="12.140625" style="49" customWidth="1"/>
    <col min="13337" max="13337" width="14.5703125" style="49" customWidth="1"/>
    <col min="13338" max="13338" width="5" style="49" customWidth="1"/>
    <col min="13339" max="13340" width="0" style="49" hidden="1" customWidth="1"/>
    <col min="13341" max="13341" width="5" style="49" customWidth="1"/>
    <col min="13342" max="13343" width="0" style="49" hidden="1" customWidth="1"/>
    <col min="13344" max="13344" width="5" style="49" customWidth="1"/>
    <col min="13345" max="13346" width="0" style="49" hidden="1" customWidth="1"/>
    <col min="13347" max="13347" width="5" style="49" customWidth="1"/>
    <col min="13348" max="13349" width="0" style="49" hidden="1" customWidth="1"/>
    <col min="13350" max="13350" width="5" style="49" customWidth="1"/>
    <col min="13351" max="13352" width="0" style="49" hidden="1" customWidth="1"/>
    <col min="13353" max="13353" width="5" style="49" customWidth="1"/>
    <col min="13354" max="13355" width="0" style="49" hidden="1" customWidth="1"/>
    <col min="13356" max="13356" width="6.42578125" style="49" customWidth="1"/>
    <col min="13357" max="13364" width="0" style="49" hidden="1" customWidth="1"/>
    <col min="13365" max="13365" width="6.85546875" style="49" customWidth="1"/>
    <col min="13366" max="13367" width="0" style="49" hidden="1" customWidth="1"/>
    <col min="13368" max="13368" width="6.42578125" style="49" customWidth="1"/>
    <col min="13369" max="13370" width="0" style="49" hidden="1" customWidth="1"/>
    <col min="13371" max="13371" width="5.42578125" style="49" customWidth="1"/>
    <col min="13372" max="13373" width="0" style="49" hidden="1" customWidth="1"/>
    <col min="13374" max="13374" width="4.85546875" style="49" customWidth="1"/>
    <col min="13375" max="13382" width="0" style="49" hidden="1" customWidth="1"/>
    <col min="13383" max="13383" width="5.42578125" style="49" customWidth="1"/>
    <col min="13384" max="13388" width="0" style="49" hidden="1" customWidth="1"/>
    <col min="13389" max="13389" width="5.85546875" style="49" customWidth="1"/>
    <col min="13390" max="13391" width="0" style="49" hidden="1" customWidth="1"/>
    <col min="13392" max="13392" width="5.42578125" style="49" customWidth="1"/>
    <col min="13393" max="13394" width="0" style="49" hidden="1" customWidth="1"/>
    <col min="13395" max="13395" width="5.42578125" style="49" customWidth="1"/>
    <col min="13396" max="13397" width="0" style="49" hidden="1" customWidth="1"/>
    <col min="13398" max="13398" width="6" style="49" customWidth="1"/>
    <col min="13399" max="13403" width="0" style="49" hidden="1" customWidth="1"/>
    <col min="13404" max="13404" width="5" style="49" customWidth="1"/>
    <col min="13405" max="13406" width="0" style="49" hidden="1" customWidth="1"/>
    <col min="13407" max="13407" width="7.42578125" style="49" customWidth="1"/>
    <col min="13408" max="13412" width="0" style="49" hidden="1" customWidth="1"/>
    <col min="13413" max="13413" width="5" style="49" customWidth="1"/>
    <col min="13414" max="13414" width="0" style="49" hidden="1" customWidth="1"/>
    <col min="13415" max="13415" width="5" style="49" customWidth="1"/>
    <col min="13416" max="13416" width="9.42578125" style="49" customWidth="1"/>
    <col min="13417" max="13417" width="0" style="49" hidden="1" customWidth="1"/>
    <col min="13418" max="13418" width="5" style="49" customWidth="1"/>
    <col min="13419" max="13434" width="0" style="49" hidden="1" customWidth="1"/>
    <col min="13435" max="13435" width="6.42578125" style="49" customWidth="1"/>
    <col min="13436" max="13439" width="0" style="49" hidden="1" customWidth="1"/>
    <col min="13440" max="13440" width="7.140625" style="49" customWidth="1"/>
    <col min="13441" max="13445" width="0" style="49" hidden="1" customWidth="1"/>
    <col min="13446" max="13446" width="7.140625" style="49" customWidth="1"/>
    <col min="13447" max="13448" width="0" style="49" hidden="1" customWidth="1"/>
    <col min="13449" max="13449" width="7.140625" style="49" customWidth="1"/>
    <col min="13450" max="13451" width="0" style="49" hidden="1" customWidth="1"/>
    <col min="13452" max="13452" width="7.140625" style="49" customWidth="1"/>
    <col min="13453" max="13459" width="0" style="49" hidden="1" customWidth="1"/>
    <col min="13460" max="13460" width="6.42578125" style="49" customWidth="1"/>
    <col min="13461" max="13481" width="0" style="49" hidden="1" customWidth="1"/>
    <col min="13482" max="13485" width="6.42578125" style="49" customWidth="1"/>
    <col min="13486" max="13486" width="6.85546875" style="49" customWidth="1"/>
    <col min="13487" max="13487" width="6.42578125" style="49" customWidth="1"/>
    <col min="13488" max="13504" width="0" style="49" hidden="1" customWidth="1"/>
    <col min="13505" max="13505" width="6.5703125" style="49" customWidth="1"/>
    <col min="13506" max="13506" width="6.42578125" style="49" customWidth="1"/>
    <col min="13507" max="13508" width="0" style="49" hidden="1" customWidth="1"/>
    <col min="13509" max="13509" width="6.42578125" style="49" customWidth="1"/>
    <col min="13510" max="13511" width="0" style="49" hidden="1" customWidth="1"/>
    <col min="13512" max="13512" width="7.42578125" style="49" customWidth="1"/>
    <col min="13513" max="13513" width="0" style="49" hidden="1" customWidth="1"/>
    <col min="13514" max="13514" width="6.42578125" style="49" customWidth="1"/>
    <col min="13515" max="13515" width="0" style="49" hidden="1" customWidth="1"/>
    <col min="13516" max="13516" width="9" style="49" customWidth="1"/>
    <col min="13517" max="13518" width="0" style="49" hidden="1" customWidth="1"/>
    <col min="13519" max="13519" width="8.5703125" style="49" customWidth="1"/>
    <col min="13520" max="13521" width="0" style="49" hidden="1" customWidth="1"/>
    <col min="13522" max="13522" width="6.42578125" style="49" customWidth="1"/>
    <col min="13523" max="13524" width="0" style="49" hidden="1" customWidth="1"/>
    <col min="13525" max="13525" width="7" style="49" customWidth="1"/>
    <col min="13526" max="13527" width="0" style="49" hidden="1" customWidth="1"/>
    <col min="13528" max="13528" width="7" style="49" customWidth="1"/>
    <col min="13529" max="13530" width="0" style="49" hidden="1" customWidth="1"/>
    <col min="13531" max="13531" width="7.5703125" style="49" customWidth="1"/>
    <col min="13532" max="13533" width="0" style="49" hidden="1" customWidth="1"/>
    <col min="13534" max="13534" width="7" style="49" customWidth="1"/>
    <col min="13535" max="13536" width="0" style="49" hidden="1" customWidth="1"/>
    <col min="13537" max="13537" width="7" style="49" customWidth="1"/>
    <col min="13538" max="13539" width="0" style="49" hidden="1" customWidth="1"/>
    <col min="13540" max="13540" width="7" style="49" customWidth="1"/>
    <col min="13541" max="13541" width="0" style="49" hidden="1" customWidth="1"/>
    <col min="13542" max="13542" width="6.42578125" style="49" customWidth="1"/>
    <col min="13543" max="13554" width="0" style="49" hidden="1" customWidth="1"/>
    <col min="13555" max="13555" width="10.140625" style="49"/>
    <col min="13556" max="13556" width="41.42578125" style="49" customWidth="1"/>
    <col min="13557" max="13557" width="6.42578125" style="49" customWidth="1"/>
    <col min="13558" max="13558" width="14.5703125" style="49" customWidth="1"/>
    <col min="13559" max="13559" width="11.42578125" style="49" customWidth="1"/>
    <col min="13560" max="13560" width="13" style="49" customWidth="1"/>
    <col min="13561" max="13561" width="18.42578125" style="49" customWidth="1"/>
    <col min="13562" max="13571" width="9.42578125" style="49" customWidth="1"/>
    <col min="13572" max="13572" width="8.85546875" style="49" customWidth="1"/>
    <col min="13573" max="13573" width="9.42578125" style="49" customWidth="1"/>
    <col min="13574" max="13574" width="10.140625" style="49" customWidth="1"/>
    <col min="13575" max="13575" width="6.42578125" style="49" customWidth="1"/>
    <col min="13576" max="13576" width="6.85546875" style="49" customWidth="1"/>
    <col min="13577" max="13578" width="4.42578125" style="49" customWidth="1"/>
    <col min="13579" max="13579" width="6.42578125" style="49" customWidth="1"/>
    <col min="13580" max="13580" width="7.5703125" style="49" customWidth="1"/>
    <col min="13581" max="13581" width="14.5703125" style="49" customWidth="1"/>
    <col min="13582" max="13583" width="11.42578125" style="49" customWidth="1"/>
    <col min="13584" max="13584" width="56.85546875" style="49" customWidth="1"/>
    <col min="13585" max="13585" width="9.140625" style="49" bestFit="1" customWidth="1"/>
    <col min="13586" max="13586" width="24.5703125" style="49" customWidth="1"/>
    <col min="13587" max="13587" width="22.85546875" style="49" customWidth="1"/>
    <col min="13588" max="13590" width="9.140625" style="49" bestFit="1" customWidth="1"/>
    <col min="13591" max="13592" width="12.140625" style="49" customWidth="1"/>
    <col min="13593" max="13593" width="14.5703125" style="49" customWidth="1"/>
    <col min="13594" max="13594" width="5" style="49" customWidth="1"/>
    <col min="13595" max="13596" width="0" style="49" hidden="1" customWidth="1"/>
    <col min="13597" max="13597" width="5" style="49" customWidth="1"/>
    <col min="13598" max="13599" width="0" style="49" hidden="1" customWidth="1"/>
    <col min="13600" max="13600" width="5" style="49" customWidth="1"/>
    <col min="13601" max="13602" width="0" style="49" hidden="1" customWidth="1"/>
    <col min="13603" max="13603" width="5" style="49" customWidth="1"/>
    <col min="13604" max="13605" width="0" style="49" hidden="1" customWidth="1"/>
    <col min="13606" max="13606" width="5" style="49" customWidth="1"/>
    <col min="13607" max="13608" width="0" style="49" hidden="1" customWidth="1"/>
    <col min="13609" max="13609" width="5" style="49" customWidth="1"/>
    <col min="13610" max="13611" width="0" style="49" hidden="1" customWidth="1"/>
    <col min="13612" max="13612" width="6.42578125" style="49" customWidth="1"/>
    <col min="13613" max="13620" width="0" style="49" hidden="1" customWidth="1"/>
    <col min="13621" max="13621" width="6.85546875" style="49" customWidth="1"/>
    <col min="13622" max="13623" width="0" style="49" hidden="1" customWidth="1"/>
    <col min="13624" max="13624" width="6.42578125" style="49" customWidth="1"/>
    <col min="13625" max="13626" width="0" style="49" hidden="1" customWidth="1"/>
    <col min="13627" max="13627" width="5.42578125" style="49" customWidth="1"/>
    <col min="13628" max="13629" width="0" style="49" hidden="1" customWidth="1"/>
    <col min="13630" max="13630" width="4.85546875" style="49" customWidth="1"/>
    <col min="13631" max="13638" width="0" style="49" hidden="1" customWidth="1"/>
    <col min="13639" max="13639" width="5.42578125" style="49" customWidth="1"/>
    <col min="13640" max="13644" width="0" style="49" hidden="1" customWidth="1"/>
    <col min="13645" max="13645" width="5.85546875" style="49" customWidth="1"/>
    <col min="13646" max="13647" width="0" style="49" hidden="1" customWidth="1"/>
    <col min="13648" max="13648" width="5.42578125" style="49" customWidth="1"/>
    <col min="13649" max="13650" width="0" style="49" hidden="1" customWidth="1"/>
    <col min="13651" max="13651" width="5.42578125" style="49" customWidth="1"/>
    <col min="13652" max="13653" width="0" style="49" hidden="1" customWidth="1"/>
    <col min="13654" max="13654" width="6" style="49" customWidth="1"/>
    <col min="13655" max="13659" width="0" style="49" hidden="1" customWidth="1"/>
    <col min="13660" max="13660" width="5" style="49" customWidth="1"/>
    <col min="13661" max="13662" width="0" style="49" hidden="1" customWidth="1"/>
    <col min="13663" max="13663" width="7.42578125" style="49" customWidth="1"/>
    <col min="13664" max="13668" width="0" style="49" hidden="1" customWidth="1"/>
    <col min="13669" max="13669" width="5" style="49" customWidth="1"/>
    <col min="13670" max="13670" width="0" style="49" hidden="1" customWidth="1"/>
    <col min="13671" max="13671" width="5" style="49" customWidth="1"/>
    <col min="13672" max="13672" width="9.42578125" style="49" customWidth="1"/>
    <col min="13673" max="13673" width="0" style="49" hidden="1" customWidth="1"/>
    <col min="13674" max="13674" width="5" style="49" customWidth="1"/>
    <col min="13675" max="13690" width="0" style="49" hidden="1" customWidth="1"/>
    <col min="13691" max="13691" width="6.42578125" style="49" customWidth="1"/>
    <col min="13692" max="13695" width="0" style="49" hidden="1" customWidth="1"/>
    <col min="13696" max="13696" width="7.140625" style="49" customWidth="1"/>
    <col min="13697" max="13701" width="0" style="49" hidden="1" customWidth="1"/>
    <col min="13702" max="13702" width="7.140625" style="49" customWidth="1"/>
    <col min="13703" max="13704" width="0" style="49" hidden="1" customWidth="1"/>
    <col min="13705" max="13705" width="7.140625" style="49" customWidth="1"/>
    <col min="13706" max="13707" width="0" style="49" hidden="1" customWidth="1"/>
    <col min="13708" max="13708" width="7.140625" style="49" customWidth="1"/>
    <col min="13709" max="13715" width="0" style="49" hidden="1" customWidth="1"/>
    <col min="13716" max="13716" width="6.42578125" style="49" customWidth="1"/>
    <col min="13717" max="13737" width="0" style="49" hidden="1" customWidth="1"/>
    <col min="13738" max="13741" width="6.42578125" style="49" customWidth="1"/>
    <col min="13742" max="13742" width="6.85546875" style="49" customWidth="1"/>
    <col min="13743" max="13743" width="6.42578125" style="49" customWidth="1"/>
    <col min="13744" max="13760" width="0" style="49" hidden="1" customWidth="1"/>
    <col min="13761" max="13761" width="6.5703125" style="49" customWidth="1"/>
    <col min="13762" max="13762" width="6.42578125" style="49" customWidth="1"/>
    <col min="13763" max="13764" width="0" style="49" hidden="1" customWidth="1"/>
    <col min="13765" max="13765" width="6.42578125" style="49" customWidth="1"/>
    <col min="13766" max="13767" width="0" style="49" hidden="1" customWidth="1"/>
    <col min="13768" max="13768" width="7.42578125" style="49" customWidth="1"/>
    <col min="13769" max="13769" width="0" style="49" hidden="1" customWidth="1"/>
    <col min="13770" max="13770" width="6.42578125" style="49" customWidth="1"/>
    <col min="13771" max="13771" width="0" style="49" hidden="1" customWidth="1"/>
    <col min="13772" max="13772" width="9" style="49" customWidth="1"/>
    <col min="13773" max="13774" width="0" style="49" hidden="1" customWidth="1"/>
    <col min="13775" max="13775" width="8.5703125" style="49" customWidth="1"/>
    <col min="13776" max="13777" width="0" style="49" hidden="1" customWidth="1"/>
    <col min="13778" max="13778" width="6.42578125" style="49" customWidth="1"/>
    <col min="13779" max="13780" width="0" style="49" hidden="1" customWidth="1"/>
    <col min="13781" max="13781" width="7" style="49" customWidth="1"/>
    <col min="13782" max="13783" width="0" style="49" hidden="1" customWidth="1"/>
    <col min="13784" max="13784" width="7" style="49" customWidth="1"/>
    <col min="13785" max="13786" width="0" style="49" hidden="1" customWidth="1"/>
    <col min="13787" max="13787" width="7.5703125" style="49" customWidth="1"/>
    <col min="13788" max="13789" width="0" style="49" hidden="1" customWidth="1"/>
    <col min="13790" max="13790" width="7" style="49" customWidth="1"/>
    <col min="13791" max="13792" width="0" style="49" hidden="1" customWidth="1"/>
    <col min="13793" max="13793" width="7" style="49" customWidth="1"/>
    <col min="13794" max="13795" width="0" style="49" hidden="1" customWidth="1"/>
    <col min="13796" max="13796" width="7" style="49" customWidth="1"/>
    <col min="13797" max="13797" width="0" style="49" hidden="1" customWidth="1"/>
    <col min="13798" max="13798" width="6.42578125" style="49" customWidth="1"/>
    <col min="13799" max="13810" width="0" style="49" hidden="1" customWidth="1"/>
    <col min="13811" max="13811" width="10.140625" style="49"/>
    <col min="13812" max="13812" width="41.42578125" style="49" customWidth="1"/>
    <col min="13813" max="13813" width="6.42578125" style="49" customWidth="1"/>
    <col min="13814" max="13814" width="14.5703125" style="49" customWidth="1"/>
    <col min="13815" max="13815" width="11.42578125" style="49" customWidth="1"/>
    <col min="13816" max="13816" width="13" style="49" customWidth="1"/>
    <col min="13817" max="13817" width="18.42578125" style="49" customWidth="1"/>
    <col min="13818" max="13827" width="9.42578125" style="49" customWidth="1"/>
    <col min="13828" max="13828" width="8.85546875" style="49" customWidth="1"/>
    <col min="13829" max="13829" width="9.42578125" style="49" customWidth="1"/>
    <col min="13830" max="13830" width="10.140625" style="49" customWidth="1"/>
    <col min="13831" max="13831" width="6.42578125" style="49" customWidth="1"/>
    <col min="13832" max="13832" width="6.85546875" style="49" customWidth="1"/>
    <col min="13833" max="13834" width="4.42578125" style="49" customWidth="1"/>
    <col min="13835" max="13835" width="6.42578125" style="49" customWidth="1"/>
    <col min="13836" max="13836" width="7.5703125" style="49" customWidth="1"/>
    <col min="13837" max="13837" width="14.5703125" style="49" customWidth="1"/>
    <col min="13838" max="13839" width="11.42578125" style="49" customWidth="1"/>
    <col min="13840" max="13840" width="56.85546875" style="49" customWidth="1"/>
    <col min="13841" max="13841" width="9.140625" style="49" bestFit="1" customWidth="1"/>
    <col min="13842" max="13842" width="24.5703125" style="49" customWidth="1"/>
    <col min="13843" max="13843" width="22.85546875" style="49" customWidth="1"/>
    <col min="13844" max="13846" width="9.140625" style="49" bestFit="1" customWidth="1"/>
    <col min="13847" max="13848" width="12.140625" style="49" customWidth="1"/>
    <col min="13849" max="13849" width="14.5703125" style="49" customWidth="1"/>
    <col min="13850" max="13850" width="5" style="49" customWidth="1"/>
    <col min="13851" max="13852" width="0" style="49" hidden="1" customWidth="1"/>
    <col min="13853" max="13853" width="5" style="49" customWidth="1"/>
    <col min="13854" max="13855" width="0" style="49" hidden="1" customWidth="1"/>
    <col min="13856" max="13856" width="5" style="49" customWidth="1"/>
    <col min="13857" max="13858" width="0" style="49" hidden="1" customWidth="1"/>
    <col min="13859" max="13859" width="5" style="49" customWidth="1"/>
    <col min="13860" max="13861" width="0" style="49" hidden="1" customWidth="1"/>
    <col min="13862" max="13862" width="5" style="49" customWidth="1"/>
    <col min="13863" max="13864" width="0" style="49" hidden="1" customWidth="1"/>
    <col min="13865" max="13865" width="5" style="49" customWidth="1"/>
    <col min="13866" max="13867" width="0" style="49" hidden="1" customWidth="1"/>
    <col min="13868" max="13868" width="6.42578125" style="49" customWidth="1"/>
    <col min="13869" max="13876" width="0" style="49" hidden="1" customWidth="1"/>
    <col min="13877" max="13877" width="6.85546875" style="49" customWidth="1"/>
    <col min="13878" max="13879" width="0" style="49" hidden="1" customWidth="1"/>
    <col min="13880" max="13880" width="6.42578125" style="49" customWidth="1"/>
    <col min="13881" max="13882" width="0" style="49" hidden="1" customWidth="1"/>
    <col min="13883" max="13883" width="5.42578125" style="49" customWidth="1"/>
    <col min="13884" max="13885" width="0" style="49" hidden="1" customWidth="1"/>
    <col min="13886" max="13886" width="4.85546875" style="49" customWidth="1"/>
    <col min="13887" max="13894" width="0" style="49" hidden="1" customWidth="1"/>
    <col min="13895" max="13895" width="5.42578125" style="49" customWidth="1"/>
    <col min="13896" max="13900" width="0" style="49" hidden="1" customWidth="1"/>
    <col min="13901" max="13901" width="5.85546875" style="49" customWidth="1"/>
    <col min="13902" max="13903" width="0" style="49" hidden="1" customWidth="1"/>
    <col min="13904" max="13904" width="5.42578125" style="49" customWidth="1"/>
    <col min="13905" max="13906" width="0" style="49" hidden="1" customWidth="1"/>
    <col min="13907" max="13907" width="5.42578125" style="49" customWidth="1"/>
    <col min="13908" max="13909" width="0" style="49" hidden="1" customWidth="1"/>
    <col min="13910" max="13910" width="6" style="49" customWidth="1"/>
    <col min="13911" max="13915" width="0" style="49" hidden="1" customWidth="1"/>
    <col min="13916" max="13916" width="5" style="49" customWidth="1"/>
    <col min="13917" max="13918" width="0" style="49" hidden="1" customWidth="1"/>
    <col min="13919" max="13919" width="7.42578125" style="49" customWidth="1"/>
    <col min="13920" max="13924" width="0" style="49" hidden="1" customWidth="1"/>
    <col min="13925" max="13925" width="5" style="49" customWidth="1"/>
    <col min="13926" max="13926" width="0" style="49" hidden="1" customWidth="1"/>
    <col min="13927" max="13927" width="5" style="49" customWidth="1"/>
    <col min="13928" max="13928" width="9.42578125" style="49" customWidth="1"/>
    <col min="13929" max="13929" width="0" style="49" hidden="1" customWidth="1"/>
    <col min="13930" max="13930" width="5" style="49" customWidth="1"/>
    <col min="13931" max="13946" width="0" style="49" hidden="1" customWidth="1"/>
    <col min="13947" max="13947" width="6.42578125" style="49" customWidth="1"/>
    <col min="13948" max="13951" width="0" style="49" hidden="1" customWidth="1"/>
    <col min="13952" max="13952" width="7.140625" style="49" customWidth="1"/>
    <col min="13953" max="13957" width="0" style="49" hidden="1" customWidth="1"/>
    <col min="13958" max="13958" width="7.140625" style="49" customWidth="1"/>
    <col min="13959" max="13960" width="0" style="49" hidden="1" customWidth="1"/>
    <col min="13961" max="13961" width="7.140625" style="49" customWidth="1"/>
    <col min="13962" max="13963" width="0" style="49" hidden="1" customWidth="1"/>
    <col min="13964" max="13964" width="7.140625" style="49" customWidth="1"/>
    <col min="13965" max="13971" width="0" style="49" hidden="1" customWidth="1"/>
    <col min="13972" max="13972" width="6.42578125" style="49" customWidth="1"/>
    <col min="13973" max="13993" width="0" style="49" hidden="1" customWidth="1"/>
    <col min="13994" max="13997" width="6.42578125" style="49" customWidth="1"/>
    <col min="13998" max="13998" width="6.85546875" style="49" customWidth="1"/>
    <col min="13999" max="13999" width="6.42578125" style="49" customWidth="1"/>
    <col min="14000" max="14016" width="0" style="49" hidden="1" customWidth="1"/>
    <col min="14017" max="14017" width="6.5703125" style="49" customWidth="1"/>
    <col min="14018" max="14018" width="6.42578125" style="49" customWidth="1"/>
    <col min="14019" max="14020" width="0" style="49" hidden="1" customWidth="1"/>
    <col min="14021" max="14021" width="6.42578125" style="49" customWidth="1"/>
    <col min="14022" max="14023" width="0" style="49" hidden="1" customWidth="1"/>
    <col min="14024" max="14024" width="7.42578125" style="49" customWidth="1"/>
    <col min="14025" max="14025" width="0" style="49" hidden="1" customWidth="1"/>
    <col min="14026" max="14026" width="6.42578125" style="49" customWidth="1"/>
    <col min="14027" max="14027" width="0" style="49" hidden="1" customWidth="1"/>
    <col min="14028" max="14028" width="9" style="49" customWidth="1"/>
    <col min="14029" max="14030" width="0" style="49" hidden="1" customWidth="1"/>
    <col min="14031" max="14031" width="8.5703125" style="49" customWidth="1"/>
    <col min="14032" max="14033" width="0" style="49" hidden="1" customWidth="1"/>
    <col min="14034" max="14034" width="6.42578125" style="49" customWidth="1"/>
    <col min="14035" max="14036" width="0" style="49" hidden="1" customWidth="1"/>
    <col min="14037" max="14037" width="7" style="49" customWidth="1"/>
    <col min="14038" max="14039" width="0" style="49" hidden="1" customWidth="1"/>
    <col min="14040" max="14040" width="7" style="49" customWidth="1"/>
    <col min="14041" max="14042" width="0" style="49" hidden="1" customWidth="1"/>
    <col min="14043" max="14043" width="7.5703125" style="49" customWidth="1"/>
    <col min="14044" max="14045" width="0" style="49" hidden="1" customWidth="1"/>
    <col min="14046" max="14046" width="7" style="49" customWidth="1"/>
    <col min="14047" max="14048" width="0" style="49" hidden="1" customWidth="1"/>
    <col min="14049" max="14049" width="7" style="49" customWidth="1"/>
    <col min="14050" max="14051" width="0" style="49" hidden="1" customWidth="1"/>
    <col min="14052" max="14052" width="7" style="49" customWidth="1"/>
    <col min="14053" max="14053" width="0" style="49" hidden="1" customWidth="1"/>
    <col min="14054" max="14054" width="6.42578125" style="49" customWidth="1"/>
    <col min="14055" max="14066" width="0" style="49" hidden="1" customWidth="1"/>
    <col min="14067" max="14067" width="10.140625" style="49"/>
    <col min="14068" max="14068" width="41.42578125" style="49" customWidth="1"/>
    <col min="14069" max="14069" width="6.42578125" style="49" customWidth="1"/>
    <col min="14070" max="14070" width="14.5703125" style="49" customWidth="1"/>
    <col min="14071" max="14071" width="11.42578125" style="49" customWidth="1"/>
    <col min="14072" max="14072" width="13" style="49" customWidth="1"/>
    <col min="14073" max="14073" width="18.42578125" style="49" customWidth="1"/>
    <col min="14074" max="14083" width="9.42578125" style="49" customWidth="1"/>
    <col min="14084" max="14084" width="8.85546875" style="49" customWidth="1"/>
    <col min="14085" max="14085" width="9.42578125" style="49" customWidth="1"/>
    <col min="14086" max="14086" width="10.140625" style="49" customWidth="1"/>
    <col min="14087" max="14087" width="6.42578125" style="49" customWidth="1"/>
    <col min="14088" max="14088" width="6.85546875" style="49" customWidth="1"/>
    <col min="14089" max="14090" width="4.42578125" style="49" customWidth="1"/>
    <col min="14091" max="14091" width="6.42578125" style="49" customWidth="1"/>
    <col min="14092" max="14092" width="7.5703125" style="49" customWidth="1"/>
    <col min="14093" max="14093" width="14.5703125" style="49" customWidth="1"/>
    <col min="14094" max="14095" width="11.42578125" style="49" customWidth="1"/>
    <col min="14096" max="14096" width="56.85546875" style="49" customWidth="1"/>
    <col min="14097" max="14097" width="9.140625" style="49" bestFit="1" customWidth="1"/>
    <col min="14098" max="14098" width="24.5703125" style="49" customWidth="1"/>
    <col min="14099" max="14099" width="22.85546875" style="49" customWidth="1"/>
    <col min="14100" max="14102" width="9.140625" style="49" bestFit="1" customWidth="1"/>
    <col min="14103" max="14104" width="12.140625" style="49" customWidth="1"/>
    <col min="14105" max="14105" width="14.5703125" style="49" customWidth="1"/>
    <col min="14106" max="14106" width="5" style="49" customWidth="1"/>
    <col min="14107" max="14108" width="0" style="49" hidden="1" customWidth="1"/>
    <col min="14109" max="14109" width="5" style="49" customWidth="1"/>
    <col min="14110" max="14111" width="0" style="49" hidden="1" customWidth="1"/>
    <col min="14112" max="14112" width="5" style="49" customWidth="1"/>
    <col min="14113" max="14114" width="0" style="49" hidden="1" customWidth="1"/>
    <col min="14115" max="14115" width="5" style="49" customWidth="1"/>
    <col min="14116" max="14117" width="0" style="49" hidden="1" customWidth="1"/>
    <col min="14118" max="14118" width="5" style="49" customWidth="1"/>
    <col min="14119" max="14120" width="0" style="49" hidden="1" customWidth="1"/>
    <col min="14121" max="14121" width="5" style="49" customWidth="1"/>
    <col min="14122" max="14123" width="0" style="49" hidden="1" customWidth="1"/>
    <col min="14124" max="14124" width="6.42578125" style="49" customWidth="1"/>
    <col min="14125" max="14132" width="0" style="49" hidden="1" customWidth="1"/>
    <col min="14133" max="14133" width="6.85546875" style="49" customWidth="1"/>
    <col min="14134" max="14135" width="0" style="49" hidden="1" customWidth="1"/>
    <col min="14136" max="14136" width="6.42578125" style="49" customWidth="1"/>
    <col min="14137" max="14138" width="0" style="49" hidden="1" customWidth="1"/>
    <col min="14139" max="14139" width="5.42578125" style="49" customWidth="1"/>
    <col min="14140" max="14141" width="0" style="49" hidden="1" customWidth="1"/>
    <col min="14142" max="14142" width="4.85546875" style="49" customWidth="1"/>
    <col min="14143" max="14150" width="0" style="49" hidden="1" customWidth="1"/>
    <col min="14151" max="14151" width="5.42578125" style="49" customWidth="1"/>
    <col min="14152" max="14156" width="0" style="49" hidden="1" customWidth="1"/>
    <col min="14157" max="14157" width="5.85546875" style="49" customWidth="1"/>
    <col min="14158" max="14159" width="0" style="49" hidden="1" customWidth="1"/>
    <col min="14160" max="14160" width="5.42578125" style="49" customWidth="1"/>
    <col min="14161" max="14162" width="0" style="49" hidden="1" customWidth="1"/>
    <col min="14163" max="14163" width="5.42578125" style="49" customWidth="1"/>
    <col min="14164" max="14165" width="0" style="49" hidden="1" customWidth="1"/>
    <col min="14166" max="14166" width="6" style="49" customWidth="1"/>
    <col min="14167" max="14171" width="0" style="49" hidden="1" customWidth="1"/>
    <col min="14172" max="14172" width="5" style="49" customWidth="1"/>
    <col min="14173" max="14174" width="0" style="49" hidden="1" customWidth="1"/>
    <col min="14175" max="14175" width="7.42578125" style="49" customWidth="1"/>
    <col min="14176" max="14180" width="0" style="49" hidden="1" customWidth="1"/>
    <col min="14181" max="14181" width="5" style="49" customWidth="1"/>
    <col min="14182" max="14182" width="0" style="49" hidden="1" customWidth="1"/>
    <col min="14183" max="14183" width="5" style="49" customWidth="1"/>
    <col min="14184" max="14184" width="9.42578125" style="49" customWidth="1"/>
    <col min="14185" max="14185" width="0" style="49" hidden="1" customWidth="1"/>
    <col min="14186" max="14186" width="5" style="49" customWidth="1"/>
    <col min="14187" max="14202" width="0" style="49" hidden="1" customWidth="1"/>
    <col min="14203" max="14203" width="6.42578125" style="49" customWidth="1"/>
    <col min="14204" max="14207" width="0" style="49" hidden="1" customWidth="1"/>
    <col min="14208" max="14208" width="7.140625" style="49" customWidth="1"/>
    <col min="14209" max="14213" width="0" style="49" hidden="1" customWidth="1"/>
    <col min="14214" max="14214" width="7.140625" style="49" customWidth="1"/>
    <col min="14215" max="14216" width="0" style="49" hidden="1" customWidth="1"/>
    <col min="14217" max="14217" width="7.140625" style="49" customWidth="1"/>
    <col min="14218" max="14219" width="0" style="49" hidden="1" customWidth="1"/>
    <col min="14220" max="14220" width="7.140625" style="49" customWidth="1"/>
    <col min="14221" max="14227" width="0" style="49" hidden="1" customWidth="1"/>
    <col min="14228" max="14228" width="6.42578125" style="49" customWidth="1"/>
    <col min="14229" max="14249" width="0" style="49" hidden="1" customWidth="1"/>
    <col min="14250" max="14253" width="6.42578125" style="49" customWidth="1"/>
    <col min="14254" max="14254" width="6.85546875" style="49" customWidth="1"/>
    <col min="14255" max="14255" width="6.42578125" style="49" customWidth="1"/>
    <col min="14256" max="14272" width="0" style="49" hidden="1" customWidth="1"/>
    <col min="14273" max="14273" width="6.5703125" style="49" customWidth="1"/>
    <col min="14274" max="14274" width="6.42578125" style="49" customWidth="1"/>
    <col min="14275" max="14276" width="0" style="49" hidden="1" customWidth="1"/>
    <col min="14277" max="14277" width="6.42578125" style="49" customWidth="1"/>
    <col min="14278" max="14279" width="0" style="49" hidden="1" customWidth="1"/>
    <col min="14280" max="14280" width="7.42578125" style="49" customWidth="1"/>
    <col min="14281" max="14281" width="0" style="49" hidden="1" customWidth="1"/>
    <col min="14282" max="14282" width="6.42578125" style="49" customWidth="1"/>
    <col min="14283" max="14283" width="0" style="49" hidden="1" customWidth="1"/>
    <col min="14284" max="14284" width="9" style="49" customWidth="1"/>
    <col min="14285" max="14286" width="0" style="49" hidden="1" customWidth="1"/>
    <col min="14287" max="14287" width="8.5703125" style="49" customWidth="1"/>
    <col min="14288" max="14289" width="0" style="49" hidden="1" customWidth="1"/>
    <col min="14290" max="14290" width="6.42578125" style="49" customWidth="1"/>
    <col min="14291" max="14292" width="0" style="49" hidden="1" customWidth="1"/>
    <col min="14293" max="14293" width="7" style="49" customWidth="1"/>
    <col min="14294" max="14295" width="0" style="49" hidden="1" customWidth="1"/>
    <col min="14296" max="14296" width="7" style="49" customWidth="1"/>
    <col min="14297" max="14298" width="0" style="49" hidden="1" customWidth="1"/>
    <col min="14299" max="14299" width="7.5703125" style="49" customWidth="1"/>
    <col min="14300" max="14301" width="0" style="49" hidden="1" customWidth="1"/>
    <col min="14302" max="14302" width="7" style="49" customWidth="1"/>
    <col min="14303" max="14304" width="0" style="49" hidden="1" customWidth="1"/>
    <col min="14305" max="14305" width="7" style="49" customWidth="1"/>
    <col min="14306" max="14307" width="0" style="49" hidden="1" customWidth="1"/>
    <col min="14308" max="14308" width="7" style="49" customWidth="1"/>
    <col min="14309" max="14309" width="0" style="49" hidden="1" customWidth="1"/>
    <col min="14310" max="14310" width="6.42578125" style="49" customWidth="1"/>
    <col min="14311" max="14322" width="0" style="49" hidden="1" customWidth="1"/>
    <col min="14323" max="14323" width="10.140625" style="49"/>
    <col min="14324" max="14324" width="41.42578125" style="49" customWidth="1"/>
    <col min="14325" max="14325" width="6.42578125" style="49" customWidth="1"/>
    <col min="14326" max="14326" width="14.5703125" style="49" customWidth="1"/>
    <col min="14327" max="14327" width="11.42578125" style="49" customWidth="1"/>
    <col min="14328" max="14328" width="13" style="49" customWidth="1"/>
    <col min="14329" max="14329" width="18.42578125" style="49" customWidth="1"/>
    <col min="14330" max="14339" width="9.42578125" style="49" customWidth="1"/>
    <col min="14340" max="14340" width="8.85546875" style="49" customWidth="1"/>
    <col min="14341" max="14341" width="9.42578125" style="49" customWidth="1"/>
    <col min="14342" max="14342" width="10.140625" style="49" customWidth="1"/>
    <col min="14343" max="14343" width="6.42578125" style="49" customWidth="1"/>
    <col min="14344" max="14344" width="6.85546875" style="49" customWidth="1"/>
    <col min="14345" max="14346" width="4.42578125" style="49" customWidth="1"/>
    <col min="14347" max="14347" width="6.42578125" style="49" customWidth="1"/>
    <col min="14348" max="14348" width="7.5703125" style="49" customWidth="1"/>
    <col min="14349" max="14349" width="14.5703125" style="49" customWidth="1"/>
    <col min="14350" max="14351" width="11.42578125" style="49" customWidth="1"/>
    <col min="14352" max="14352" width="56.85546875" style="49" customWidth="1"/>
    <col min="14353" max="14353" width="9.140625" style="49" bestFit="1" customWidth="1"/>
    <col min="14354" max="14354" width="24.5703125" style="49" customWidth="1"/>
    <col min="14355" max="14355" width="22.85546875" style="49" customWidth="1"/>
    <col min="14356" max="14358" width="9.140625" style="49" bestFit="1" customWidth="1"/>
    <col min="14359" max="14360" width="12.140625" style="49" customWidth="1"/>
    <col min="14361" max="14361" width="14.5703125" style="49" customWidth="1"/>
    <col min="14362" max="14362" width="5" style="49" customWidth="1"/>
    <col min="14363" max="14364" width="0" style="49" hidden="1" customWidth="1"/>
    <col min="14365" max="14365" width="5" style="49" customWidth="1"/>
    <col min="14366" max="14367" width="0" style="49" hidden="1" customWidth="1"/>
    <col min="14368" max="14368" width="5" style="49" customWidth="1"/>
    <col min="14369" max="14370" width="0" style="49" hidden="1" customWidth="1"/>
    <col min="14371" max="14371" width="5" style="49" customWidth="1"/>
    <col min="14372" max="14373" width="0" style="49" hidden="1" customWidth="1"/>
    <col min="14374" max="14374" width="5" style="49" customWidth="1"/>
    <col min="14375" max="14376" width="0" style="49" hidden="1" customWidth="1"/>
    <col min="14377" max="14377" width="5" style="49" customWidth="1"/>
    <col min="14378" max="14379" width="0" style="49" hidden="1" customWidth="1"/>
    <col min="14380" max="14380" width="6.42578125" style="49" customWidth="1"/>
    <col min="14381" max="14388" width="0" style="49" hidden="1" customWidth="1"/>
    <col min="14389" max="14389" width="6.85546875" style="49" customWidth="1"/>
    <col min="14390" max="14391" width="0" style="49" hidden="1" customWidth="1"/>
    <col min="14392" max="14392" width="6.42578125" style="49" customWidth="1"/>
    <col min="14393" max="14394" width="0" style="49" hidden="1" customWidth="1"/>
    <col min="14395" max="14395" width="5.42578125" style="49" customWidth="1"/>
    <col min="14396" max="14397" width="0" style="49" hidden="1" customWidth="1"/>
    <col min="14398" max="14398" width="4.85546875" style="49" customWidth="1"/>
    <col min="14399" max="14406" width="0" style="49" hidden="1" customWidth="1"/>
    <col min="14407" max="14407" width="5.42578125" style="49" customWidth="1"/>
    <col min="14408" max="14412" width="0" style="49" hidden="1" customWidth="1"/>
    <col min="14413" max="14413" width="5.85546875" style="49" customWidth="1"/>
    <col min="14414" max="14415" width="0" style="49" hidden="1" customWidth="1"/>
    <col min="14416" max="14416" width="5.42578125" style="49" customWidth="1"/>
    <col min="14417" max="14418" width="0" style="49" hidden="1" customWidth="1"/>
    <col min="14419" max="14419" width="5.42578125" style="49" customWidth="1"/>
    <col min="14420" max="14421" width="0" style="49" hidden="1" customWidth="1"/>
    <col min="14422" max="14422" width="6" style="49" customWidth="1"/>
    <col min="14423" max="14427" width="0" style="49" hidden="1" customWidth="1"/>
    <col min="14428" max="14428" width="5" style="49" customWidth="1"/>
    <col min="14429" max="14430" width="0" style="49" hidden="1" customWidth="1"/>
    <col min="14431" max="14431" width="7.42578125" style="49" customWidth="1"/>
    <col min="14432" max="14436" width="0" style="49" hidden="1" customWidth="1"/>
    <col min="14437" max="14437" width="5" style="49" customWidth="1"/>
    <col min="14438" max="14438" width="0" style="49" hidden="1" customWidth="1"/>
    <col min="14439" max="14439" width="5" style="49" customWidth="1"/>
    <col min="14440" max="14440" width="9.42578125" style="49" customWidth="1"/>
    <col min="14441" max="14441" width="0" style="49" hidden="1" customWidth="1"/>
    <col min="14442" max="14442" width="5" style="49" customWidth="1"/>
    <col min="14443" max="14458" width="0" style="49" hidden="1" customWidth="1"/>
    <col min="14459" max="14459" width="6.42578125" style="49" customWidth="1"/>
    <col min="14460" max="14463" width="0" style="49" hidden="1" customWidth="1"/>
    <col min="14464" max="14464" width="7.140625" style="49" customWidth="1"/>
    <col min="14465" max="14469" width="0" style="49" hidden="1" customWidth="1"/>
    <col min="14470" max="14470" width="7.140625" style="49" customWidth="1"/>
    <col min="14471" max="14472" width="0" style="49" hidden="1" customWidth="1"/>
    <col min="14473" max="14473" width="7.140625" style="49" customWidth="1"/>
    <col min="14474" max="14475" width="0" style="49" hidden="1" customWidth="1"/>
    <col min="14476" max="14476" width="7.140625" style="49" customWidth="1"/>
    <col min="14477" max="14483" width="0" style="49" hidden="1" customWidth="1"/>
    <col min="14484" max="14484" width="6.42578125" style="49" customWidth="1"/>
    <col min="14485" max="14505" width="0" style="49" hidden="1" customWidth="1"/>
    <col min="14506" max="14509" width="6.42578125" style="49" customWidth="1"/>
    <col min="14510" max="14510" width="6.85546875" style="49" customWidth="1"/>
    <col min="14511" max="14511" width="6.42578125" style="49" customWidth="1"/>
    <col min="14512" max="14528" width="0" style="49" hidden="1" customWidth="1"/>
    <col min="14529" max="14529" width="6.5703125" style="49" customWidth="1"/>
    <col min="14530" max="14530" width="6.42578125" style="49" customWidth="1"/>
    <col min="14531" max="14532" width="0" style="49" hidden="1" customWidth="1"/>
    <col min="14533" max="14533" width="6.42578125" style="49" customWidth="1"/>
    <col min="14534" max="14535" width="0" style="49" hidden="1" customWidth="1"/>
    <col min="14536" max="14536" width="7.42578125" style="49" customWidth="1"/>
    <col min="14537" max="14537" width="0" style="49" hidden="1" customWidth="1"/>
    <col min="14538" max="14538" width="6.42578125" style="49" customWidth="1"/>
    <col min="14539" max="14539" width="0" style="49" hidden="1" customWidth="1"/>
    <col min="14540" max="14540" width="9" style="49" customWidth="1"/>
    <col min="14541" max="14542" width="0" style="49" hidden="1" customWidth="1"/>
    <col min="14543" max="14543" width="8.5703125" style="49" customWidth="1"/>
    <col min="14544" max="14545" width="0" style="49" hidden="1" customWidth="1"/>
    <col min="14546" max="14546" width="6.42578125" style="49" customWidth="1"/>
    <col min="14547" max="14548" width="0" style="49" hidden="1" customWidth="1"/>
    <col min="14549" max="14549" width="7" style="49" customWidth="1"/>
    <col min="14550" max="14551" width="0" style="49" hidden="1" customWidth="1"/>
    <col min="14552" max="14552" width="7" style="49" customWidth="1"/>
    <col min="14553" max="14554" width="0" style="49" hidden="1" customWidth="1"/>
    <col min="14555" max="14555" width="7.5703125" style="49" customWidth="1"/>
    <col min="14556" max="14557" width="0" style="49" hidden="1" customWidth="1"/>
    <col min="14558" max="14558" width="7" style="49" customWidth="1"/>
    <col min="14559" max="14560" width="0" style="49" hidden="1" customWidth="1"/>
    <col min="14561" max="14561" width="7" style="49" customWidth="1"/>
    <col min="14562" max="14563" width="0" style="49" hidden="1" customWidth="1"/>
    <col min="14564" max="14564" width="7" style="49" customWidth="1"/>
    <col min="14565" max="14565" width="0" style="49" hidden="1" customWidth="1"/>
    <col min="14566" max="14566" width="6.42578125" style="49" customWidth="1"/>
    <col min="14567" max="14578" width="0" style="49" hidden="1" customWidth="1"/>
    <col min="14579" max="14579" width="10.140625" style="49"/>
    <col min="14580" max="14580" width="41.42578125" style="49" customWidth="1"/>
    <col min="14581" max="14581" width="6.42578125" style="49" customWidth="1"/>
    <col min="14582" max="14582" width="14.5703125" style="49" customWidth="1"/>
    <col min="14583" max="14583" width="11.42578125" style="49" customWidth="1"/>
    <col min="14584" max="14584" width="13" style="49" customWidth="1"/>
    <col min="14585" max="14585" width="18.42578125" style="49" customWidth="1"/>
    <col min="14586" max="14595" width="9.42578125" style="49" customWidth="1"/>
    <col min="14596" max="14596" width="8.85546875" style="49" customWidth="1"/>
    <col min="14597" max="14597" width="9.42578125" style="49" customWidth="1"/>
    <col min="14598" max="14598" width="10.140625" style="49" customWidth="1"/>
    <col min="14599" max="14599" width="6.42578125" style="49" customWidth="1"/>
    <col min="14600" max="14600" width="6.85546875" style="49" customWidth="1"/>
    <col min="14601" max="14602" width="4.42578125" style="49" customWidth="1"/>
    <col min="14603" max="14603" width="6.42578125" style="49" customWidth="1"/>
    <col min="14604" max="14604" width="7.5703125" style="49" customWidth="1"/>
    <col min="14605" max="14605" width="14.5703125" style="49" customWidth="1"/>
    <col min="14606" max="14607" width="11.42578125" style="49" customWidth="1"/>
    <col min="14608" max="14608" width="56.85546875" style="49" customWidth="1"/>
    <col min="14609" max="14609" width="9.140625" style="49" bestFit="1" customWidth="1"/>
    <col min="14610" max="14610" width="24.5703125" style="49" customWidth="1"/>
    <col min="14611" max="14611" width="22.85546875" style="49" customWidth="1"/>
    <col min="14612" max="14614" width="9.140625" style="49" bestFit="1" customWidth="1"/>
    <col min="14615" max="14616" width="12.140625" style="49" customWidth="1"/>
    <col min="14617" max="14617" width="14.5703125" style="49" customWidth="1"/>
    <col min="14618" max="14618" width="5" style="49" customWidth="1"/>
    <col min="14619" max="14620" width="0" style="49" hidden="1" customWidth="1"/>
    <col min="14621" max="14621" width="5" style="49" customWidth="1"/>
    <col min="14622" max="14623" width="0" style="49" hidden="1" customWidth="1"/>
    <col min="14624" max="14624" width="5" style="49" customWidth="1"/>
    <col min="14625" max="14626" width="0" style="49" hidden="1" customWidth="1"/>
    <col min="14627" max="14627" width="5" style="49" customWidth="1"/>
    <col min="14628" max="14629" width="0" style="49" hidden="1" customWidth="1"/>
    <col min="14630" max="14630" width="5" style="49" customWidth="1"/>
    <col min="14631" max="14632" width="0" style="49" hidden="1" customWidth="1"/>
    <col min="14633" max="14633" width="5" style="49" customWidth="1"/>
    <col min="14634" max="14635" width="0" style="49" hidden="1" customWidth="1"/>
    <col min="14636" max="14636" width="6.42578125" style="49" customWidth="1"/>
    <col min="14637" max="14644" width="0" style="49" hidden="1" customWidth="1"/>
    <col min="14645" max="14645" width="6.85546875" style="49" customWidth="1"/>
    <col min="14646" max="14647" width="0" style="49" hidden="1" customWidth="1"/>
    <col min="14648" max="14648" width="6.42578125" style="49" customWidth="1"/>
    <col min="14649" max="14650" width="0" style="49" hidden="1" customWidth="1"/>
    <col min="14651" max="14651" width="5.42578125" style="49" customWidth="1"/>
    <col min="14652" max="14653" width="0" style="49" hidden="1" customWidth="1"/>
    <col min="14654" max="14654" width="4.85546875" style="49" customWidth="1"/>
    <col min="14655" max="14662" width="0" style="49" hidden="1" customWidth="1"/>
    <col min="14663" max="14663" width="5.42578125" style="49" customWidth="1"/>
    <col min="14664" max="14668" width="0" style="49" hidden="1" customWidth="1"/>
    <col min="14669" max="14669" width="5.85546875" style="49" customWidth="1"/>
    <col min="14670" max="14671" width="0" style="49" hidden="1" customWidth="1"/>
    <col min="14672" max="14672" width="5.42578125" style="49" customWidth="1"/>
    <col min="14673" max="14674" width="0" style="49" hidden="1" customWidth="1"/>
    <col min="14675" max="14675" width="5.42578125" style="49" customWidth="1"/>
    <col min="14676" max="14677" width="0" style="49" hidden="1" customWidth="1"/>
    <col min="14678" max="14678" width="6" style="49" customWidth="1"/>
    <col min="14679" max="14683" width="0" style="49" hidden="1" customWidth="1"/>
    <col min="14684" max="14684" width="5" style="49" customWidth="1"/>
    <col min="14685" max="14686" width="0" style="49" hidden="1" customWidth="1"/>
    <col min="14687" max="14687" width="7.42578125" style="49" customWidth="1"/>
    <col min="14688" max="14692" width="0" style="49" hidden="1" customWidth="1"/>
    <col min="14693" max="14693" width="5" style="49" customWidth="1"/>
    <col min="14694" max="14694" width="0" style="49" hidden="1" customWidth="1"/>
    <col min="14695" max="14695" width="5" style="49" customWidth="1"/>
    <col min="14696" max="14696" width="9.42578125" style="49" customWidth="1"/>
    <col min="14697" max="14697" width="0" style="49" hidden="1" customWidth="1"/>
    <col min="14698" max="14698" width="5" style="49" customWidth="1"/>
    <col min="14699" max="14714" width="0" style="49" hidden="1" customWidth="1"/>
    <col min="14715" max="14715" width="6.42578125" style="49" customWidth="1"/>
    <col min="14716" max="14719" width="0" style="49" hidden="1" customWidth="1"/>
    <col min="14720" max="14720" width="7.140625" style="49" customWidth="1"/>
    <col min="14721" max="14725" width="0" style="49" hidden="1" customWidth="1"/>
    <col min="14726" max="14726" width="7.140625" style="49" customWidth="1"/>
    <col min="14727" max="14728" width="0" style="49" hidden="1" customWidth="1"/>
    <col min="14729" max="14729" width="7.140625" style="49" customWidth="1"/>
    <col min="14730" max="14731" width="0" style="49" hidden="1" customWidth="1"/>
    <col min="14732" max="14732" width="7.140625" style="49" customWidth="1"/>
    <col min="14733" max="14739" width="0" style="49" hidden="1" customWidth="1"/>
    <col min="14740" max="14740" width="6.42578125" style="49" customWidth="1"/>
    <col min="14741" max="14761" width="0" style="49" hidden="1" customWidth="1"/>
    <col min="14762" max="14765" width="6.42578125" style="49" customWidth="1"/>
    <col min="14766" max="14766" width="6.85546875" style="49" customWidth="1"/>
    <col min="14767" max="14767" width="6.42578125" style="49" customWidth="1"/>
    <col min="14768" max="14784" width="0" style="49" hidden="1" customWidth="1"/>
    <col min="14785" max="14785" width="6.5703125" style="49" customWidth="1"/>
    <col min="14786" max="14786" width="6.42578125" style="49" customWidth="1"/>
    <col min="14787" max="14788" width="0" style="49" hidden="1" customWidth="1"/>
    <col min="14789" max="14789" width="6.42578125" style="49" customWidth="1"/>
    <col min="14790" max="14791" width="0" style="49" hidden="1" customWidth="1"/>
    <col min="14792" max="14792" width="7.42578125" style="49" customWidth="1"/>
    <col min="14793" max="14793" width="0" style="49" hidden="1" customWidth="1"/>
    <col min="14794" max="14794" width="6.42578125" style="49" customWidth="1"/>
    <col min="14795" max="14795" width="0" style="49" hidden="1" customWidth="1"/>
    <col min="14796" max="14796" width="9" style="49" customWidth="1"/>
    <col min="14797" max="14798" width="0" style="49" hidden="1" customWidth="1"/>
    <col min="14799" max="14799" width="8.5703125" style="49" customWidth="1"/>
    <col min="14800" max="14801" width="0" style="49" hidden="1" customWidth="1"/>
    <col min="14802" max="14802" width="6.42578125" style="49" customWidth="1"/>
    <col min="14803" max="14804" width="0" style="49" hidden="1" customWidth="1"/>
    <col min="14805" max="14805" width="7" style="49" customWidth="1"/>
    <col min="14806" max="14807" width="0" style="49" hidden="1" customWidth="1"/>
    <col min="14808" max="14808" width="7" style="49" customWidth="1"/>
    <col min="14809" max="14810" width="0" style="49" hidden="1" customWidth="1"/>
    <col min="14811" max="14811" width="7.5703125" style="49" customWidth="1"/>
    <col min="14812" max="14813" width="0" style="49" hidden="1" customWidth="1"/>
    <col min="14814" max="14814" width="7" style="49" customWidth="1"/>
    <col min="14815" max="14816" width="0" style="49" hidden="1" customWidth="1"/>
    <col min="14817" max="14817" width="7" style="49" customWidth="1"/>
    <col min="14818" max="14819" width="0" style="49" hidden="1" customWidth="1"/>
    <col min="14820" max="14820" width="7" style="49" customWidth="1"/>
    <col min="14821" max="14821" width="0" style="49" hidden="1" customWidth="1"/>
    <col min="14822" max="14822" width="6.42578125" style="49" customWidth="1"/>
    <col min="14823" max="14834" width="0" style="49" hidden="1" customWidth="1"/>
    <col min="14835" max="14835" width="10.140625" style="49"/>
    <col min="14836" max="14836" width="41.42578125" style="49" customWidth="1"/>
    <col min="14837" max="14837" width="6.42578125" style="49" customWidth="1"/>
    <col min="14838" max="14838" width="14.5703125" style="49" customWidth="1"/>
    <col min="14839" max="14839" width="11.42578125" style="49" customWidth="1"/>
    <col min="14840" max="14840" width="13" style="49" customWidth="1"/>
    <col min="14841" max="14841" width="18.42578125" style="49" customWidth="1"/>
    <col min="14842" max="14851" width="9.42578125" style="49" customWidth="1"/>
    <col min="14852" max="14852" width="8.85546875" style="49" customWidth="1"/>
    <col min="14853" max="14853" width="9.42578125" style="49" customWidth="1"/>
    <col min="14854" max="14854" width="10.140625" style="49" customWidth="1"/>
    <col min="14855" max="14855" width="6.42578125" style="49" customWidth="1"/>
    <col min="14856" max="14856" width="6.85546875" style="49" customWidth="1"/>
    <col min="14857" max="14858" width="4.42578125" style="49" customWidth="1"/>
    <col min="14859" max="14859" width="6.42578125" style="49" customWidth="1"/>
    <col min="14860" max="14860" width="7.5703125" style="49" customWidth="1"/>
    <col min="14861" max="14861" width="14.5703125" style="49" customWidth="1"/>
    <col min="14862" max="14863" width="11.42578125" style="49" customWidth="1"/>
    <col min="14864" max="14864" width="56.85546875" style="49" customWidth="1"/>
    <col min="14865" max="14865" width="9.140625" style="49" bestFit="1" customWidth="1"/>
    <col min="14866" max="14866" width="24.5703125" style="49" customWidth="1"/>
    <col min="14867" max="14867" width="22.85546875" style="49" customWidth="1"/>
    <col min="14868" max="14870" width="9.140625" style="49" bestFit="1" customWidth="1"/>
    <col min="14871" max="14872" width="12.140625" style="49" customWidth="1"/>
    <col min="14873" max="14873" width="14.5703125" style="49" customWidth="1"/>
    <col min="14874" max="14874" width="5" style="49" customWidth="1"/>
    <col min="14875" max="14876" width="0" style="49" hidden="1" customWidth="1"/>
    <col min="14877" max="14877" width="5" style="49" customWidth="1"/>
    <col min="14878" max="14879" width="0" style="49" hidden="1" customWidth="1"/>
    <col min="14880" max="14880" width="5" style="49" customWidth="1"/>
    <col min="14881" max="14882" width="0" style="49" hidden="1" customWidth="1"/>
    <col min="14883" max="14883" width="5" style="49" customWidth="1"/>
    <col min="14884" max="14885" width="0" style="49" hidden="1" customWidth="1"/>
    <col min="14886" max="14886" width="5" style="49" customWidth="1"/>
    <col min="14887" max="14888" width="0" style="49" hidden="1" customWidth="1"/>
    <col min="14889" max="14889" width="5" style="49" customWidth="1"/>
    <col min="14890" max="14891" width="0" style="49" hidden="1" customWidth="1"/>
    <col min="14892" max="14892" width="6.42578125" style="49" customWidth="1"/>
    <col min="14893" max="14900" width="0" style="49" hidden="1" customWidth="1"/>
    <col min="14901" max="14901" width="6.85546875" style="49" customWidth="1"/>
    <col min="14902" max="14903" width="0" style="49" hidden="1" customWidth="1"/>
    <col min="14904" max="14904" width="6.42578125" style="49" customWidth="1"/>
    <col min="14905" max="14906" width="0" style="49" hidden="1" customWidth="1"/>
    <col min="14907" max="14907" width="5.42578125" style="49" customWidth="1"/>
    <col min="14908" max="14909" width="0" style="49" hidden="1" customWidth="1"/>
    <col min="14910" max="14910" width="4.85546875" style="49" customWidth="1"/>
    <col min="14911" max="14918" width="0" style="49" hidden="1" customWidth="1"/>
    <col min="14919" max="14919" width="5.42578125" style="49" customWidth="1"/>
    <col min="14920" max="14924" width="0" style="49" hidden="1" customWidth="1"/>
    <col min="14925" max="14925" width="5.85546875" style="49" customWidth="1"/>
    <col min="14926" max="14927" width="0" style="49" hidden="1" customWidth="1"/>
    <col min="14928" max="14928" width="5.42578125" style="49" customWidth="1"/>
    <col min="14929" max="14930" width="0" style="49" hidden="1" customWidth="1"/>
    <col min="14931" max="14931" width="5.42578125" style="49" customWidth="1"/>
    <col min="14932" max="14933" width="0" style="49" hidden="1" customWidth="1"/>
    <col min="14934" max="14934" width="6" style="49" customWidth="1"/>
    <col min="14935" max="14939" width="0" style="49" hidden="1" customWidth="1"/>
    <col min="14940" max="14940" width="5" style="49" customWidth="1"/>
    <col min="14941" max="14942" width="0" style="49" hidden="1" customWidth="1"/>
    <col min="14943" max="14943" width="7.42578125" style="49" customWidth="1"/>
    <col min="14944" max="14948" width="0" style="49" hidden="1" customWidth="1"/>
    <col min="14949" max="14949" width="5" style="49" customWidth="1"/>
    <col min="14950" max="14950" width="0" style="49" hidden="1" customWidth="1"/>
    <col min="14951" max="14951" width="5" style="49" customWidth="1"/>
    <col min="14952" max="14952" width="9.42578125" style="49" customWidth="1"/>
    <col min="14953" max="14953" width="0" style="49" hidden="1" customWidth="1"/>
    <col min="14954" max="14954" width="5" style="49" customWidth="1"/>
    <col min="14955" max="14970" width="0" style="49" hidden="1" customWidth="1"/>
    <col min="14971" max="14971" width="6.42578125" style="49" customWidth="1"/>
    <col min="14972" max="14975" width="0" style="49" hidden="1" customWidth="1"/>
    <col min="14976" max="14976" width="7.140625" style="49" customWidth="1"/>
    <col min="14977" max="14981" width="0" style="49" hidden="1" customWidth="1"/>
    <col min="14982" max="14982" width="7.140625" style="49" customWidth="1"/>
    <col min="14983" max="14984" width="0" style="49" hidden="1" customWidth="1"/>
    <col min="14985" max="14985" width="7.140625" style="49" customWidth="1"/>
    <col min="14986" max="14987" width="0" style="49" hidden="1" customWidth="1"/>
    <col min="14988" max="14988" width="7.140625" style="49" customWidth="1"/>
    <col min="14989" max="14995" width="0" style="49" hidden="1" customWidth="1"/>
    <col min="14996" max="14996" width="6.42578125" style="49" customWidth="1"/>
    <col min="14997" max="15017" width="0" style="49" hidden="1" customWidth="1"/>
    <col min="15018" max="15021" width="6.42578125" style="49" customWidth="1"/>
    <col min="15022" max="15022" width="6.85546875" style="49" customWidth="1"/>
    <col min="15023" max="15023" width="6.42578125" style="49" customWidth="1"/>
    <col min="15024" max="15040" width="0" style="49" hidden="1" customWidth="1"/>
    <col min="15041" max="15041" width="6.5703125" style="49" customWidth="1"/>
    <col min="15042" max="15042" width="6.42578125" style="49" customWidth="1"/>
    <col min="15043" max="15044" width="0" style="49" hidden="1" customWidth="1"/>
    <col min="15045" max="15045" width="6.42578125" style="49" customWidth="1"/>
    <col min="15046" max="15047" width="0" style="49" hidden="1" customWidth="1"/>
    <col min="15048" max="15048" width="7.42578125" style="49" customWidth="1"/>
    <col min="15049" max="15049" width="0" style="49" hidden="1" customWidth="1"/>
    <col min="15050" max="15050" width="6.42578125" style="49" customWidth="1"/>
    <col min="15051" max="15051" width="0" style="49" hidden="1" customWidth="1"/>
    <col min="15052" max="15052" width="9" style="49" customWidth="1"/>
    <col min="15053" max="15054" width="0" style="49" hidden="1" customWidth="1"/>
    <col min="15055" max="15055" width="8.5703125" style="49" customWidth="1"/>
    <col min="15056" max="15057" width="0" style="49" hidden="1" customWidth="1"/>
    <col min="15058" max="15058" width="6.42578125" style="49" customWidth="1"/>
    <col min="15059" max="15060" width="0" style="49" hidden="1" customWidth="1"/>
    <col min="15061" max="15061" width="7" style="49" customWidth="1"/>
    <col min="15062" max="15063" width="0" style="49" hidden="1" customWidth="1"/>
    <col min="15064" max="15064" width="7" style="49" customWidth="1"/>
    <col min="15065" max="15066" width="0" style="49" hidden="1" customWidth="1"/>
    <col min="15067" max="15067" width="7.5703125" style="49" customWidth="1"/>
    <col min="15068" max="15069" width="0" style="49" hidden="1" customWidth="1"/>
    <col min="15070" max="15070" width="7" style="49" customWidth="1"/>
    <col min="15071" max="15072" width="0" style="49" hidden="1" customWidth="1"/>
    <col min="15073" max="15073" width="7" style="49" customWidth="1"/>
    <col min="15074" max="15075" width="0" style="49" hidden="1" customWidth="1"/>
    <col min="15076" max="15076" width="7" style="49" customWidth="1"/>
    <col min="15077" max="15077" width="0" style="49" hidden="1" customWidth="1"/>
    <col min="15078" max="15078" width="6.42578125" style="49" customWidth="1"/>
    <col min="15079" max="15090" width="0" style="49" hidden="1" customWidth="1"/>
    <col min="15091" max="15091" width="10.140625" style="49"/>
    <col min="15092" max="15092" width="41.42578125" style="49" customWidth="1"/>
    <col min="15093" max="15093" width="6.42578125" style="49" customWidth="1"/>
    <col min="15094" max="15094" width="14.5703125" style="49" customWidth="1"/>
    <col min="15095" max="15095" width="11.42578125" style="49" customWidth="1"/>
    <col min="15096" max="15096" width="13" style="49" customWidth="1"/>
    <col min="15097" max="15097" width="18.42578125" style="49" customWidth="1"/>
    <col min="15098" max="15107" width="9.42578125" style="49" customWidth="1"/>
    <col min="15108" max="15108" width="8.85546875" style="49" customWidth="1"/>
    <col min="15109" max="15109" width="9.42578125" style="49" customWidth="1"/>
    <col min="15110" max="15110" width="10.140625" style="49" customWidth="1"/>
    <col min="15111" max="15111" width="6.42578125" style="49" customWidth="1"/>
    <col min="15112" max="15112" width="6.85546875" style="49" customWidth="1"/>
    <col min="15113" max="15114" width="4.42578125" style="49" customWidth="1"/>
    <col min="15115" max="15115" width="6.42578125" style="49" customWidth="1"/>
    <col min="15116" max="15116" width="7.5703125" style="49" customWidth="1"/>
    <col min="15117" max="15117" width="14.5703125" style="49" customWidth="1"/>
    <col min="15118" max="15119" width="11.42578125" style="49" customWidth="1"/>
    <col min="15120" max="15120" width="56.85546875" style="49" customWidth="1"/>
    <col min="15121" max="15121" width="9.140625" style="49" bestFit="1" customWidth="1"/>
    <col min="15122" max="15122" width="24.5703125" style="49" customWidth="1"/>
    <col min="15123" max="15123" width="22.85546875" style="49" customWidth="1"/>
    <col min="15124" max="15126" width="9.140625" style="49" bestFit="1" customWidth="1"/>
    <col min="15127" max="15128" width="12.140625" style="49" customWidth="1"/>
    <col min="15129" max="15129" width="14.5703125" style="49" customWidth="1"/>
    <col min="15130" max="15130" width="5" style="49" customWidth="1"/>
    <col min="15131" max="15132" width="0" style="49" hidden="1" customWidth="1"/>
    <col min="15133" max="15133" width="5" style="49" customWidth="1"/>
    <col min="15134" max="15135" width="0" style="49" hidden="1" customWidth="1"/>
    <col min="15136" max="15136" width="5" style="49" customWidth="1"/>
    <col min="15137" max="15138" width="0" style="49" hidden="1" customWidth="1"/>
    <col min="15139" max="15139" width="5" style="49" customWidth="1"/>
    <col min="15140" max="15141" width="0" style="49" hidden="1" customWidth="1"/>
    <col min="15142" max="15142" width="5" style="49" customWidth="1"/>
    <col min="15143" max="15144" width="0" style="49" hidden="1" customWidth="1"/>
    <col min="15145" max="15145" width="5" style="49" customWidth="1"/>
    <col min="15146" max="15147" width="0" style="49" hidden="1" customWidth="1"/>
    <col min="15148" max="15148" width="6.42578125" style="49" customWidth="1"/>
    <col min="15149" max="15156" width="0" style="49" hidden="1" customWidth="1"/>
    <col min="15157" max="15157" width="6.85546875" style="49" customWidth="1"/>
    <col min="15158" max="15159" width="0" style="49" hidden="1" customWidth="1"/>
    <col min="15160" max="15160" width="6.42578125" style="49" customWidth="1"/>
    <col min="15161" max="15162" width="0" style="49" hidden="1" customWidth="1"/>
    <col min="15163" max="15163" width="5.42578125" style="49" customWidth="1"/>
    <col min="15164" max="15165" width="0" style="49" hidden="1" customWidth="1"/>
    <col min="15166" max="15166" width="4.85546875" style="49" customWidth="1"/>
    <col min="15167" max="15174" width="0" style="49" hidden="1" customWidth="1"/>
    <col min="15175" max="15175" width="5.42578125" style="49" customWidth="1"/>
    <col min="15176" max="15180" width="0" style="49" hidden="1" customWidth="1"/>
    <col min="15181" max="15181" width="5.85546875" style="49" customWidth="1"/>
    <col min="15182" max="15183" width="0" style="49" hidden="1" customWidth="1"/>
    <col min="15184" max="15184" width="5.42578125" style="49" customWidth="1"/>
    <col min="15185" max="15186" width="0" style="49" hidden="1" customWidth="1"/>
    <col min="15187" max="15187" width="5.42578125" style="49" customWidth="1"/>
    <col min="15188" max="15189" width="0" style="49" hidden="1" customWidth="1"/>
    <col min="15190" max="15190" width="6" style="49" customWidth="1"/>
    <col min="15191" max="15195" width="0" style="49" hidden="1" customWidth="1"/>
    <col min="15196" max="15196" width="5" style="49" customWidth="1"/>
    <col min="15197" max="15198" width="0" style="49" hidden="1" customWidth="1"/>
    <col min="15199" max="15199" width="7.42578125" style="49" customWidth="1"/>
    <col min="15200" max="15204" width="0" style="49" hidden="1" customWidth="1"/>
    <col min="15205" max="15205" width="5" style="49" customWidth="1"/>
    <col min="15206" max="15206" width="0" style="49" hidden="1" customWidth="1"/>
    <col min="15207" max="15207" width="5" style="49" customWidth="1"/>
    <col min="15208" max="15208" width="9.42578125" style="49" customWidth="1"/>
    <col min="15209" max="15209" width="0" style="49" hidden="1" customWidth="1"/>
    <col min="15210" max="15210" width="5" style="49" customWidth="1"/>
    <col min="15211" max="15226" width="0" style="49" hidden="1" customWidth="1"/>
    <col min="15227" max="15227" width="6.42578125" style="49" customWidth="1"/>
    <col min="15228" max="15231" width="0" style="49" hidden="1" customWidth="1"/>
    <col min="15232" max="15232" width="7.140625" style="49" customWidth="1"/>
    <col min="15233" max="15237" width="0" style="49" hidden="1" customWidth="1"/>
    <col min="15238" max="15238" width="7.140625" style="49" customWidth="1"/>
    <col min="15239" max="15240" width="0" style="49" hidden="1" customWidth="1"/>
    <col min="15241" max="15241" width="7.140625" style="49" customWidth="1"/>
    <col min="15242" max="15243" width="0" style="49" hidden="1" customWidth="1"/>
    <col min="15244" max="15244" width="7.140625" style="49" customWidth="1"/>
    <col min="15245" max="15251" width="0" style="49" hidden="1" customWidth="1"/>
    <col min="15252" max="15252" width="6.42578125" style="49" customWidth="1"/>
    <col min="15253" max="15273" width="0" style="49" hidden="1" customWidth="1"/>
    <col min="15274" max="15277" width="6.42578125" style="49" customWidth="1"/>
    <col min="15278" max="15278" width="6.85546875" style="49" customWidth="1"/>
    <col min="15279" max="15279" width="6.42578125" style="49" customWidth="1"/>
    <col min="15280" max="15296" width="0" style="49" hidden="1" customWidth="1"/>
    <col min="15297" max="15297" width="6.5703125" style="49" customWidth="1"/>
    <col min="15298" max="15298" width="6.42578125" style="49" customWidth="1"/>
    <col min="15299" max="15300" width="0" style="49" hidden="1" customWidth="1"/>
    <col min="15301" max="15301" width="6.42578125" style="49" customWidth="1"/>
    <col min="15302" max="15303" width="0" style="49" hidden="1" customWidth="1"/>
    <col min="15304" max="15304" width="7.42578125" style="49" customWidth="1"/>
    <col min="15305" max="15305" width="0" style="49" hidden="1" customWidth="1"/>
    <col min="15306" max="15306" width="6.42578125" style="49" customWidth="1"/>
    <col min="15307" max="15307" width="0" style="49" hidden="1" customWidth="1"/>
    <col min="15308" max="15308" width="9" style="49" customWidth="1"/>
    <col min="15309" max="15310" width="0" style="49" hidden="1" customWidth="1"/>
    <col min="15311" max="15311" width="8.5703125" style="49" customWidth="1"/>
    <col min="15312" max="15313" width="0" style="49" hidden="1" customWidth="1"/>
    <col min="15314" max="15314" width="6.42578125" style="49" customWidth="1"/>
    <col min="15315" max="15316" width="0" style="49" hidden="1" customWidth="1"/>
    <col min="15317" max="15317" width="7" style="49" customWidth="1"/>
    <col min="15318" max="15319" width="0" style="49" hidden="1" customWidth="1"/>
    <col min="15320" max="15320" width="7" style="49" customWidth="1"/>
    <col min="15321" max="15322" width="0" style="49" hidden="1" customWidth="1"/>
    <col min="15323" max="15323" width="7.5703125" style="49" customWidth="1"/>
    <col min="15324" max="15325" width="0" style="49" hidden="1" customWidth="1"/>
    <col min="15326" max="15326" width="7" style="49" customWidth="1"/>
    <col min="15327" max="15328" width="0" style="49" hidden="1" customWidth="1"/>
    <col min="15329" max="15329" width="7" style="49" customWidth="1"/>
    <col min="15330" max="15331" width="0" style="49" hidden="1" customWidth="1"/>
    <col min="15332" max="15332" width="7" style="49" customWidth="1"/>
    <col min="15333" max="15333" width="0" style="49" hidden="1" customWidth="1"/>
    <col min="15334" max="15334" width="6.42578125" style="49" customWidth="1"/>
    <col min="15335" max="15346" width="0" style="49" hidden="1" customWidth="1"/>
    <col min="15347" max="15347" width="10.140625" style="49"/>
    <col min="15348" max="15348" width="41.42578125" style="49" customWidth="1"/>
    <col min="15349" max="15349" width="6.42578125" style="49" customWidth="1"/>
    <col min="15350" max="15350" width="14.5703125" style="49" customWidth="1"/>
    <col min="15351" max="15351" width="11.42578125" style="49" customWidth="1"/>
    <col min="15352" max="15352" width="13" style="49" customWidth="1"/>
    <col min="15353" max="15353" width="18.42578125" style="49" customWidth="1"/>
    <col min="15354" max="15363" width="9.42578125" style="49" customWidth="1"/>
    <col min="15364" max="15364" width="8.85546875" style="49" customWidth="1"/>
    <col min="15365" max="15365" width="9.42578125" style="49" customWidth="1"/>
    <col min="15366" max="15366" width="10.140625" style="49" customWidth="1"/>
    <col min="15367" max="15367" width="6.42578125" style="49" customWidth="1"/>
    <col min="15368" max="15368" width="6.85546875" style="49" customWidth="1"/>
    <col min="15369" max="15370" width="4.42578125" style="49" customWidth="1"/>
    <col min="15371" max="15371" width="6.42578125" style="49" customWidth="1"/>
    <col min="15372" max="15372" width="7.5703125" style="49" customWidth="1"/>
    <col min="15373" max="15373" width="14.5703125" style="49" customWidth="1"/>
    <col min="15374" max="15375" width="11.42578125" style="49" customWidth="1"/>
    <col min="15376" max="15376" width="56.85546875" style="49" customWidth="1"/>
    <col min="15377" max="15377" width="9.140625" style="49" bestFit="1" customWidth="1"/>
    <col min="15378" max="15378" width="24.5703125" style="49" customWidth="1"/>
    <col min="15379" max="15379" width="22.85546875" style="49" customWidth="1"/>
    <col min="15380" max="15382" width="9.140625" style="49" bestFit="1" customWidth="1"/>
    <col min="15383" max="15384" width="12.140625" style="49" customWidth="1"/>
    <col min="15385" max="15385" width="14.5703125" style="49" customWidth="1"/>
    <col min="15386" max="15386" width="5" style="49" customWidth="1"/>
    <col min="15387" max="15388" width="0" style="49" hidden="1" customWidth="1"/>
    <col min="15389" max="15389" width="5" style="49" customWidth="1"/>
    <col min="15390" max="15391" width="0" style="49" hidden="1" customWidth="1"/>
    <col min="15392" max="15392" width="5" style="49" customWidth="1"/>
    <col min="15393" max="15394" width="0" style="49" hidden="1" customWidth="1"/>
    <col min="15395" max="15395" width="5" style="49" customWidth="1"/>
    <col min="15396" max="15397" width="0" style="49" hidden="1" customWidth="1"/>
    <col min="15398" max="15398" width="5" style="49" customWidth="1"/>
    <col min="15399" max="15400" width="0" style="49" hidden="1" customWidth="1"/>
    <col min="15401" max="15401" width="5" style="49" customWidth="1"/>
    <col min="15402" max="15403" width="0" style="49" hidden="1" customWidth="1"/>
    <col min="15404" max="15404" width="6.42578125" style="49" customWidth="1"/>
    <col min="15405" max="15412" width="0" style="49" hidden="1" customWidth="1"/>
    <col min="15413" max="15413" width="6.85546875" style="49" customWidth="1"/>
    <col min="15414" max="15415" width="0" style="49" hidden="1" customWidth="1"/>
    <col min="15416" max="15416" width="6.42578125" style="49" customWidth="1"/>
    <col min="15417" max="15418" width="0" style="49" hidden="1" customWidth="1"/>
    <col min="15419" max="15419" width="5.42578125" style="49" customWidth="1"/>
    <col min="15420" max="15421" width="0" style="49" hidden="1" customWidth="1"/>
    <col min="15422" max="15422" width="4.85546875" style="49" customWidth="1"/>
    <col min="15423" max="15430" width="0" style="49" hidden="1" customWidth="1"/>
    <col min="15431" max="15431" width="5.42578125" style="49" customWidth="1"/>
    <col min="15432" max="15436" width="0" style="49" hidden="1" customWidth="1"/>
    <col min="15437" max="15437" width="5.85546875" style="49" customWidth="1"/>
    <col min="15438" max="15439" width="0" style="49" hidden="1" customWidth="1"/>
    <col min="15440" max="15440" width="5.42578125" style="49" customWidth="1"/>
    <col min="15441" max="15442" width="0" style="49" hidden="1" customWidth="1"/>
    <col min="15443" max="15443" width="5.42578125" style="49" customWidth="1"/>
    <col min="15444" max="15445" width="0" style="49" hidden="1" customWidth="1"/>
    <col min="15446" max="15446" width="6" style="49" customWidth="1"/>
    <col min="15447" max="15451" width="0" style="49" hidden="1" customWidth="1"/>
    <col min="15452" max="15452" width="5" style="49" customWidth="1"/>
    <col min="15453" max="15454" width="0" style="49" hidden="1" customWidth="1"/>
    <col min="15455" max="15455" width="7.42578125" style="49" customWidth="1"/>
    <col min="15456" max="15460" width="0" style="49" hidden="1" customWidth="1"/>
    <col min="15461" max="15461" width="5" style="49" customWidth="1"/>
    <col min="15462" max="15462" width="0" style="49" hidden="1" customWidth="1"/>
    <col min="15463" max="15463" width="5" style="49" customWidth="1"/>
    <col min="15464" max="15464" width="9.42578125" style="49" customWidth="1"/>
    <col min="15465" max="15465" width="0" style="49" hidden="1" customWidth="1"/>
    <col min="15466" max="15466" width="5" style="49" customWidth="1"/>
    <col min="15467" max="15482" width="0" style="49" hidden="1" customWidth="1"/>
    <col min="15483" max="15483" width="6.42578125" style="49" customWidth="1"/>
    <col min="15484" max="15487" width="0" style="49" hidden="1" customWidth="1"/>
    <col min="15488" max="15488" width="7.140625" style="49" customWidth="1"/>
    <col min="15489" max="15493" width="0" style="49" hidden="1" customWidth="1"/>
    <col min="15494" max="15494" width="7.140625" style="49" customWidth="1"/>
    <col min="15495" max="15496" width="0" style="49" hidden="1" customWidth="1"/>
    <col min="15497" max="15497" width="7.140625" style="49" customWidth="1"/>
    <col min="15498" max="15499" width="0" style="49" hidden="1" customWidth="1"/>
    <col min="15500" max="15500" width="7.140625" style="49" customWidth="1"/>
    <col min="15501" max="15507" width="0" style="49" hidden="1" customWidth="1"/>
    <col min="15508" max="15508" width="6.42578125" style="49" customWidth="1"/>
    <col min="15509" max="15529" width="0" style="49" hidden="1" customWidth="1"/>
    <col min="15530" max="15533" width="6.42578125" style="49" customWidth="1"/>
    <col min="15534" max="15534" width="6.85546875" style="49" customWidth="1"/>
    <col min="15535" max="15535" width="6.42578125" style="49" customWidth="1"/>
    <col min="15536" max="15552" width="0" style="49" hidden="1" customWidth="1"/>
    <col min="15553" max="15553" width="6.5703125" style="49" customWidth="1"/>
    <col min="15554" max="15554" width="6.42578125" style="49" customWidth="1"/>
    <col min="15555" max="15556" width="0" style="49" hidden="1" customWidth="1"/>
    <col min="15557" max="15557" width="6.42578125" style="49" customWidth="1"/>
    <col min="15558" max="15559" width="0" style="49" hidden="1" customWidth="1"/>
    <col min="15560" max="15560" width="7.42578125" style="49" customWidth="1"/>
    <col min="15561" max="15561" width="0" style="49" hidden="1" customWidth="1"/>
    <col min="15562" max="15562" width="6.42578125" style="49" customWidth="1"/>
    <col min="15563" max="15563" width="0" style="49" hidden="1" customWidth="1"/>
    <col min="15564" max="15564" width="9" style="49" customWidth="1"/>
    <col min="15565" max="15566" width="0" style="49" hidden="1" customWidth="1"/>
    <col min="15567" max="15567" width="8.5703125" style="49" customWidth="1"/>
    <col min="15568" max="15569" width="0" style="49" hidden="1" customWidth="1"/>
    <col min="15570" max="15570" width="6.42578125" style="49" customWidth="1"/>
    <col min="15571" max="15572" width="0" style="49" hidden="1" customWidth="1"/>
    <col min="15573" max="15573" width="7" style="49" customWidth="1"/>
    <col min="15574" max="15575" width="0" style="49" hidden="1" customWidth="1"/>
    <col min="15576" max="15576" width="7" style="49" customWidth="1"/>
    <col min="15577" max="15578" width="0" style="49" hidden="1" customWidth="1"/>
    <col min="15579" max="15579" width="7.5703125" style="49" customWidth="1"/>
    <col min="15580" max="15581" width="0" style="49" hidden="1" customWidth="1"/>
    <col min="15582" max="15582" width="7" style="49" customWidth="1"/>
    <col min="15583" max="15584" width="0" style="49" hidden="1" customWidth="1"/>
    <col min="15585" max="15585" width="7" style="49" customWidth="1"/>
    <col min="15586" max="15587" width="0" style="49" hidden="1" customWidth="1"/>
    <col min="15588" max="15588" width="7" style="49" customWidth="1"/>
    <col min="15589" max="15589" width="0" style="49" hidden="1" customWidth="1"/>
    <col min="15590" max="15590" width="6.42578125" style="49" customWidth="1"/>
    <col min="15591" max="15602" width="0" style="49" hidden="1" customWidth="1"/>
    <col min="15603" max="15603" width="10.140625" style="49"/>
    <col min="15604" max="15604" width="41.42578125" style="49" customWidth="1"/>
    <col min="15605" max="15605" width="6.42578125" style="49" customWidth="1"/>
    <col min="15606" max="15606" width="14.5703125" style="49" customWidth="1"/>
    <col min="15607" max="15607" width="11.42578125" style="49" customWidth="1"/>
    <col min="15608" max="15608" width="13" style="49" customWidth="1"/>
    <col min="15609" max="15609" width="18.42578125" style="49" customWidth="1"/>
    <col min="15610" max="15619" width="9.42578125" style="49" customWidth="1"/>
    <col min="15620" max="15620" width="8.85546875" style="49" customWidth="1"/>
    <col min="15621" max="15621" width="9.42578125" style="49" customWidth="1"/>
    <col min="15622" max="15622" width="10.140625" style="49" customWidth="1"/>
    <col min="15623" max="15623" width="6.42578125" style="49" customWidth="1"/>
    <col min="15624" max="15624" width="6.85546875" style="49" customWidth="1"/>
    <col min="15625" max="15626" width="4.42578125" style="49" customWidth="1"/>
    <col min="15627" max="15627" width="6.42578125" style="49" customWidth="1"/>
    <col min="15628" max="15628" width="7.5703125" style="49" customWidth="1"/>
    <col min="15629" max="15629" width="14.5703125" style="49" customWidth="1"/>
    <col min="15630" max="15631" width="11.42578125" style="49" customWidth="1"/>
    <col min="15632" max="15632" width="56.85546875" style="49" customWidth="1"/>
    <col min="15633" max="15633" width="9.140625" style="49" bestFit="1" customWidth="1"/>
    <col min="15634" max="15634" width="24.5703125" style="49" customWidth="1"/>
    <col min="15635" max="15635" width="22.85546875" style="49" customWidth="1"/>
    <col min="15636" max="15638" width="9.140625" style="49" bestFit="1" customWidth="1"/>
    <col min="15639" max="15640" width="12.140625" style="49" customWidth="1"/>
    <col min="15641" max="15641" width="14.5703125" style="49" customWidth="1"/>
    <col min="15642" max="15642" width="5" style="49" customWidth="1"/>
    <col min="15643" max="15644" width="0" style="49" hidden="1" customWidth="1"/>
    <col min="15645" max="15645" width="5" style="49" customWidth="1"/>
    <col min="15646" max="15647" width="0" style="49" hidden="1" customWidth="1"/>
    <col min="15648" max="15648" width="5" style="49" customWidth="1"/>
    <col min="15649" max="15650" width="0" style="49" hidden="1" customWidth="1"/>
    <col min="15651" max="15651" width="5" style="49" customWidth="1"/>
    <col min="15652" max="15653" width="0" style="49" hidden="1" customWidth="1"/>
    <col min="15654" max="15654" width="5" style="49" customWidth="1"/>
    <col min="15655" max="15656" width="0" style="49" hidden="1" customWidth="1"/>
    <col min="15657" max="15657" width="5" style="49" customWidth="1"/>
    <col min="15658" max="15659" width="0" style="49" hidden="1" customWidth="1"/>
    <col min="15660" max="15660" width="6.42578125" style="49" customWidth="1"/>
    <col min="15661" max="15668" width="0" style="49" hidden="1" customWidth="1"/>
    <col min="15669" max="15669" width="6.85546875" style="49" customWidth="1"/>
    <col min="15670" max="15671" width="0" style="49" hidden="1" customWidth="1"/>
    <col min="15672" max="15672" width="6.42578125" style="49" customWidth="1"/>
    <col min="15673" max="15674" width="0" style="49" hidden="1" customWidth="1"/>
    <col min="15675" max="15675" width="5.42578125" style="49" customWidth="1"/>
    <col min="15676" max="15677" width="0" style="49" hidden="1" customWidth="1"/>
    <col min="15678" max="15678" width="4.85546875" style="49" customWidth="1"/>
    <col min="15679" max="15686" width="0" style="49" hidden="1" customWidth="1"/>
    <col min="15687" max="15687" width="5.42578125" style="49" customWidth="1"/>
    <col min="15688" max="15692" width="0" style="49" hidden="1" customWidth="1"/>
    <col min="15693" max="15693" width="5.85546875" style="49" customWidth="1"/>
    <col min="15694" max="15695" width="0" style="49" hidden="1" customWidth="1"/>
    <col min="15696" max="15696" width="5.42578125" style="49" customWidth="1"/>
    <col min="15697" max="15698" width="0" style="49" hidden="1" customWidth="1"/>
    <col min="15699" max="15699" width="5.42578125" style="49" customWidth="1"/>
    <col min="15700" max="15701" width="0" style="49" hidden="1" customWidth="1"/>
    <col min="15702" max="15702" width="6" style="49" customWidth="1"/>
    <col min="15703" max="15707" width="0" style="49" hidden="1" customWidth="1"/>
    <col min="15708" max="15708" width="5" style="49" customWidth="1"/>
    <col min="15709" max="15710" width="0" style="49" hidden="1" customWidth="1"/>
    <col min="15711" max="15711" width="7.42578125" style="49" customWidth="1"/>
    <col min="15712" max="15716" width="0" style="49" hidden="1" customWidth="1"/>
    <col min="15717" max="15717" width="5" style="49" customWidth="1"/>
    <col min="15718" max="15718" width="0" style="49" hidden="1" customWidth="1"/>
    <col min="15719" max="15719" width="5" style="49" customWidth="1"/>
    <col min="15720" max="15720" width="9.42578125" style="49" customWidth="1"/>
    <col min="15721" max="15721" width="0" style="49" hidden="1" customWidth="1"/>
    <col min="15722" max="15722" width="5" style="49" customWidth="1"/>
    <col min="15723" max="15738" width="0" style="49" hidden="1" customWidth="1"/>
    <col min="15739" max="15739" width="6.42578125" style="49" customWidth="1"/>
    <col min="15740" max="15743" width="0" style="49" hidden="1" customWidth="1"/>
    <col min="15744" max="15744" width="7.140625" style="49" customWidth="1"/>
    <col min="15745" max="15749" width="0" style="49" hidden="1" customWidth="1"/>
    <col min="15750" max="15750" width="7.140625" style="49" customWidth="1"/>
    <col min="15751" max="15752" width="0" style="49" hidden="1" customWidth="1"/>
    <col min="15753" max="15753" width="7.140625" style="49" customWidth="1"/>
    <col min="15754" max="15755" width="0" style="49" hidden="1" customWidth="1"/>
    <col min="15756" max="15756" width="7.140625" style="49" customWidth="1"/>
    <col min="15757" max="15763" width="0" style="49" hidden="1" customWidth="1"/>
    <col min="15764" max="15764" width="6.42578125" style="49" customWidth="1"/>
    <col min="15765" max="15785" width="0" style="49" hidden="1" customWidth="1"/>
    <col min="15786" max="15789" width="6.42578125" style="49" customWidth="1"/>
    <col min="15790" max="15790" width="6.85546875" style="49" customWidth="1"/>
    <col min="15791" max="15791" width="6.42578125" style="49" customWidth="1"/>
    <col min="15792" max="15808" width="0" style="49" hidden="1" customWidth="1"/>
    <col min="15809" max="15809" width="6.5703125" style="49" customWidth="1"/>
    <col min="15810" max="15810" width="6.42578125" style="49" customWidth="1"/>
    <col min="15811" max="15812" width="0" style="49" hidden="1" customWidth="1"/>
    <col min="15813" max="15813" width="6.42578125" style="49" customWidth="1"/>
    <col min="15814" max="15815" width="0" style="49" hidden="1" customWidth="1"/>
    <col min="15816" max="15816" width="7.42578125" style="49" customWidth="1"/>
    <col min="15817" max="15817" width="0" style="49" hidden="1" customWidth="1"/>
    <col min="15818" max="15818" width="6.42578125" style="49" customWidth="1"/>
    <col min="15819" max="15819" width="0" style="49" hidden="1" customWidth="1"/>
    <col min="15820" max="15820" width="9" style="49" customWidth="1"/>
    <col min="15821" max="15822" width="0" style="49" hidden="1" customWidth="1"/>
    <col min="15823" max="15823" width="8.5703125" style="49" customWidth="1"/>
    <col min="15824" max="15825" width="0" style="49" hidden="1" customWidth="1"/>
    <col min="15826" max="15826" width="6.42578125" style="49" customWidth="1"/>
    <col min="15827" max="15828" width="0" style="49" hidden="1" customWidth="1"/>
    <col min="15829" max="15829" width="7" style="49" customWidth="1"/>
    <col min="15830" max="15831" width="0" style="49" hidden="1" customWidth="1"/>
    <col min="15832" max="15832" width="7" style="49" customWidth="1"/>
    <col min="15833" max="15834" width="0" style="49" hidden="1" customWidth="1"/>
    <col min="15835" max="15835" width="7.5703125" style="49" customWidth="1"/>
    <col min="15836" max="15837" width="0" style="49" hidden="1" customWidth="1"/>
    <col min="15838" max="15838" width="7" style="49" customWidth="1"/>
    <col min="15839" max="15840" width="0" style="49" hidden="1" customWidth="1"/>
    <col min="15841" max="15841" width="7" style="49" customWidth="1"/>
    <col min="15842" max="15843" width="0" style="49" hidden="1" customWidth="1"/>
    <col min="15844" max="15844" width="7" style="49" customWidth="1"/>
    <col min="15845" max="15845" width="0" style="49" hidden="1" customWidth="1"/>
    <col min="15846" max="15846" width="6.42578125" style="49" customWidth="1"/>
    <col min="15847" max="15858" width="0" style="49" hidden="1" customWidth="1"/>
    <col min="15859" max="15859" width="10.140625" style="49"/>
    <col min="15860" max="15860" width="41.42578125" style="49" customWidth="1"/>
    <col min="15861" max="15861" width="6.42578125" style="49" customWidth="1"/>
    <col min="15862" max="15862" width="14.5703125" style="49" customWidth="1"/>
    <col min="15863" max="15863" width="11.42578125" style="49" customWidth="1"/>
    <col min="15864" max="15864" width="13" style="49" customWidth="1"/>
    <col min="15865" max="15865" width="18.42578125" style="49" customWidth="1"/>
    <col min="15866" max="15875" width="9.42578125" style="49" customWidth="1"/>
    <col min="15876" max="15876" width="8.85546875" style="49" customWidth="1"/>
    <col min="15877" max="15877" width="9.42578125" style="49" customWidth="1"/>
    <col min="15878" max="15878" width="10.140625" style="49" customWidth="1"/>
    <col min="15879" max="15879" width="6.42578125" style="49" customWidth="1"/>
    <col min="15880" max="15880" width="6.85546875" style="49" customWidth="1"/>
    <col min="15881" max="15882" width="4.42578125" style="49" customWidth="1"/>
    <col min="15883" max="15883" width="6.42578125" style="49" customWidth="1"/>
    <col min="15884" max="15884" width="7.5703125" style="49" customWidth="1"/>
    <col min="15885" max="15885" width="14.5703125" style="49" customWidth="1"/>
    <col min="15886" max="15887" width="11.42578125" style="49" customWidth="1"/>
    <col min="15888" max="15888" width="56.85546875" style="49" customWidth="1"/>
    <col min="15889" max="15889" width="9.140625" style="49" bestFit="1" customWidth="1"/>
    <col min="15890" max="15890" width="24.5703125" style="49" customWidth="1"/>
    <col min="15891" max="15891" width="22.85546875" style="49" customWidth="1"/>
    <col min="15892" max="15894" width="9.140625" style="49" bestFit="1" customWidth="1"/>
    <col min="15895" max="15896" width="12.140625" style="49" customWidth="1"/>
    <col min="15897" max="15897" width="14.5703125" style="49" customWidth="1"/>
    <col min="15898" max="15898" width="5" style="49" customWidth="1"/>
    <col min="15899" max="15900" width="0" style="49" hidden="1" customWidth="1"/>
    <col min="15901" max="15901" width="5" style="49" customWidth="1"/>
    <col min="15902" max="15903" width="0" style="49" hidden="1" customWidth="1"/>
    <col min="15904" max="15904" width="5" style="49" customWidth="1"/>
    <col min="15905" max="15906" width="0" style="49" hidden="1" customWidth="1"/>
    <col min="15907" max="15907" width="5" style="49" customWidth="1"/>
    <col min="15908" max="15909" width="0" style="49" hidden="1" customWidth="1"/>
    <col min="15910" max="15910" width="5" style="49" customWidth="1"/>
    <col min="15911" max="15912" width="0" style="49" hidden="1" customWidth="1"/>
    <col min="15913" max="15913" width="5" style="49" customWidth="1"/>
    <col min="15914" max="15915" width="0" style="49" hidden="1" customWidth="1"/>
    <col min="15916" max="15916" width="6.42578125" style="49" customWidth="1"/>
    <col min="15917" max="15924" width="0" style="49" hidden="1" customWidth="1"/>
    <col min="15925" max="15925" width="6.85546875" style="49" customWidth="1"/>
    <col min="15926" max="15927" width="0" style="49" hidden="1" customWidth="1"/>
    <col min="15928" max="15928" width="6.42578125" style="49" customWidth="1"/>
    <col min="15929" max="15930" width="0" style="49" hidden="1" customWidth="1"/>
    <col min="15931" max="15931" width="5.42578125" style="49" customWidth="1"/>
    <col min="15932" max="15933" width="0" style="49" hidden="1" customWidth="1"/>
    <col min="15934" max="15934" width="4.85546875" style="49" customWidth="1"/>
    <col min="15935" max="15942" width="0" style="49" hidden="1" customWidth="1"/>
    <col min="15943" max="15943" width="5.42578125" style="49" customWidth="1"/>
    <col min="15944" max="15948" width="0" style="49" hidden="1" customWidth="1"/>
    <col min="15949" max="15949" width="5.85546875" style="49" customWidth="1"/>
    <col min="15950" max="15951" width="0" style="49" hidden="1" customWidth="1"/>
    <col min="15952" max="15952" width="5.42578125" style="49" customWidth="1"/>
    <col min="15953" max="15954" width="0" style="49" hidden="1" customWidth="1"/>
    <col min="15955" max="15955" width="5.42578125" style="49" customWidth="1"/>
    <col min="15956" max="15957" width="0" style="49" hidden="1" customWidth="1"/>
    <col min="15958" max="15958" width="6" style="49" customWidth="1"/>
    <col min="15959" max="15963" width="0" style="49" hidden="1" customWidth="1"/>
    <col min="15964" max="15964" width="5" style="49" customWidth="1"/>
    <col min="15965" max="15966" width="0" style="49" hidden="1" customWidth="1"/>
    <col min="15967" max="15967" width="7.42578125" style="49" customWidth="1"/>
    <col min="15968" max="15972" width="0" style="49" hidden="1" customWidth="1"/>
    <col min="15973" max="15973" width="5" style="49" customWidth="1"/>
    <col min="15974" max="15974" width="0" style="49" hidden="1" customWidth="1"/>
    <col min="15975" max="15975" width="5" style="49" customWidth="1"/>
    <col min="15976" max="15976" width="9.42578125" style="49" customWidth="1"/>
    <col min="15977" max="15977" width="0" style="49" hidden="1" customWidth="1"/>
    <col min="15978" max="15978" width="5" style="49" customWidth="1"/>
    <col min="15979" max="15994" width="0" style="49" hidden="1" customWidth="1"/>
    <col min="15995" max="15995" width="6.42578125" style="49" customWidth="1"/>
    <col min="15996" max="15999" width="0" style="49" hidden="1" customWidth="1"/>
    <col min="16000" max="16000" width="7.140625" style="49" customWidth="1"/>
    <col min="16001" max="16005" width="0" style="49" hidden="1" customWidth="1"/>
    <col min="16006" max="16006" width="7.140625" style="49" customWidth="1"/>
    <col min="16007" max="16008" width="0" style="49" hidden="1" customWidth="1"/>
    <col min="16009" max="16009" width="7.140625" style="49" customWidth="1"/>
    <col min="16010" max="16011" width="0" style="49" hidden="1" customWidth="1"/>
    <col min="16012" max="16012" width="7.140625" style="49" customWidth="1"/>
    <col min="16013" max="16019" width="0" style="49" hidden="1" customWidth="1"/>
    <col min="16020" max="16020" width="6.42578125" style="49" customWidth="1"/>
    <col min="16021" max="16041" width="0" style="49" hidden="1" customWidth="1"/>
    <col min="16042" max="16045" width="6.42578125" style="49" customWidth="1"/>
    <col min="16046" max="16046" width="6.85546875" style="49" customWidth="1"/>
    <col min="16047" max="16047" width="6.42578125" style="49" customWidth="1"/>
    <col min="16048" max="16064" width="0" style="49" hidden="1" customWidth="1"/>
    <col min="16065" max="16065" width="6.5703125" style="49" customWidth="1"/>
    <col min="16066" max="16066" width="6.42578125" style="49" customWidth="1"/>
    <col min="16067" max="16068" width="0" style="49" hidden="1" customWidth="1"/>
    <col min="16069" max="16069" width="6.42578125" style="49" customWidth="1"/>
    <col min="16070" max="16071" width="0" style="49" hidden="1" customWidth="1"/>
    <col min="16072" max="16072" width="7.42578125" style="49" customWidth="1"/>
    <col min="16073" max="16073" width="0" style="49" hidden="1" customWidth="1"/>
    <col min="16074" max="16074" width="6.42578125" style="49" customWidth="1"/>
    <col min="16075" max="16075" width="0" style="49" hidden="1" customWidth="1"/>
    <col min="16076" max="16076" width="9" style="49" customWidth="1"/>
    <col min="16077" max="16078" width="0" style="49" hidden="1" customWidth="1"/>
    <col min="16079" max="16079" width="8.5703125" style="49" customWidth="1"/>
    <col min="16080" max="16081" width="0" style="49" hidden="1" customWidth="1"/>
    <col min="16082" max="16082" width="6.42578125" style="49" customWidth="1"/>
    <col min="16083" max="16084" width="0" style="49" hidden="1" customWidth="1"/>
    <col min="16085" max="16085" width="7" style="49" customWidth="1"/>
    <col min="16086" max="16087" width="0" style="49" hidden="1" customWidth="1"/>
    <col min="16088" max="16088" width="7" style="49" customWidth="1"/>
    <col min="16089" max="16090" width="0" style="49" hidden="1" customWidth="1"/>
    <col min="16091" max="16091" width="7.5703125" style="49" customWidth="1"/>
    <col min="16092" max="16093" width="0" style="49" hidden="1" customWidth="1"/>
    <col min="16094" max="16094" width="7" style="49" customWidth="1"/>
    <col min="16095" max="16096" width="0" style="49" hidden="1" customWidth="1"/>
    <col min="16097" max="16097" width="7" style="49" customWidth="1"/>
    <col min="16098" max="16099" width="0" style="49" hidden="1" customWidth="1"/>
    <col min="16100" max="16100" width="7" style="49" customWidth="1"/>
    <col min="16101" max="16101" width="0" style="49" hidden="1" customWidth="1"/>
    <col min="16102" max="16102" width="6.42578125" style="49" customWidth="1"/>
    <col min="16103" max="16114" width="0" style="49" hidden="1" customWidth="1"/>
    <col min="16115" max="16384" width="10.140625" style="49"/>
  </cols>
  <sheetData>
    <row r="1" spans="1:5" s="39" customFormat="1" ht="18.75" customHeight="1">
      <c r="A1" s="103" t="s">
        <v>350</v>
      </c>
      <c r="B1" s="104"/>
      <c r="D1" s="105"/>
      <c r="E1" s="106"/>
    </row>
    <row r="2" spans="1:5" s="41" customFormat="1" ht="77.25" customHeight="1">
      <c r="A2" s="193" t="s">
        <v>0</v>
      </c>
      <c r="B2" s="107" t="s">
        <v>323</v>
      </c>
      <c r="C2" s="108" t="s">
        <v>1</v>
      </c>
      <c r="D2" s="109" t="s">
        <v>349</v>
      </c>
      <c r="E2" s="110" t="s">
        <v>309</v>
      </c>
    </row>
    <row r="3" spans="1:5" s="43" customFormat="1" ht="16.5" hidden="1">
      <c r="A3" s="192"/>
      <c r="B3" s="40"/>
      <c r="C3" s="42"/>
      <c r="D3" s="56"/>
      <c r="E3" s="57"/>
    </row>
    <row r="4" spans="1:5" s="45" customFormat="1" ht="21.75" hidden="1" customHeight="1">
      <c r="A4" s="4" t="s">
        <v>2</v>
      </c>
      <c r="B4" s="44" t="s">
        <v>332</v>
      </c>
      <c r="C4" s="53"/>
      <c r="D4" s="59"/>
      <c r="E4" s="60"/>
    </row>
    <row r="5" spans="1:5" s="45" customFormat="1" ht="20.25" hidden="1" customHeight="1">
      <c r="A5" s="6" t="s">
        <v>3</v>
      </c>
      <c r="B5" s="44" t="s">
        <v>325</v>
      </c>
      <c r="C5" s="53"/>
      <c r="D5" s="59"/>
      <c r="E5" s="60"/>
    </row>
    <row r="6" spans="1:5" s="45" customFormat="1" ht="21.75" hidden="1" customHeight="1">
      <c r="A6" s="4" t="s">
        <v>4</v>
      </c>
      <c r="B6" s="44" t="s">
        <v>325</v>
      </c>
      <c r="C6" s="53"/>
      <c r="D6" s="59"/>
      <c r="E6" s="60"/>
    </row>
    <row r="7" spans="1:5" s="45" customFormat="1" ht="20.25" hidden="1" customHeight="1">
      <c r="A7" s="4" t="s">
        <v>5</v>
      </c>
      <c r="B7" s="44" t="s">
        <v>325</v>
      </c>
      <c r="C7" s="53"/>
      <c r="D7" s="59"/>
      <c r="E7" s="60"/>
    </row>
    <row r="8" spans="1:5" s="45" customFormat="1" ht="21.75" hidden="1" customHeight="1">
      <c r="A8" s="4" t="s">
        <v>6</v>
      </c>
      <c r="B8" s="44" t="s">
        <v>332</v>
      </c>
      <c r="C8" s="53"/>
      <c r="D8" s="59"/>
      <c r="E8" s="60"/>
    </row>
    <row r="9" spans="1:5" s="45" customFormat="1" ht="20.25" hidden="1" customHeight="1">
      <c r="A9" s="7" t="s">
        <v>7</v>
      </c>
      <c r="B9" s="44" t="s">
        <v>325</v>
      </c>
      <c r="C9" s="53"/>
      <c r="D9" s="67"/>
      <c r="E9" s="60"/>
    </row>
    <row r="10" spans="1:5" s="45" customFormat="1" ht="20.25" hidden="1" customHeight="1">
      <c r="A10" s="8" t="s">
        <v>8</v>
      </c>
      <c r="B10" s="44" t="s">
        <v>332</v>
      </c>
      <c r="C10" s="53"/>
      <c r="D10" s="59"/>
      <c r="E10" s="60"/>
    </row>
    <row r="11" spans="1:5" s="45" customFormat="1" ht="21.75" hidden="1" customHeight="1">
      <c r="A11" s="4" t="s">
        <v>9</v>
      </c>
      <c r="B11" s="44" t="s">
        <v>325</v>
      </c>
      <c r="C11" s="54"/>
      <c r="D11" s="59"/>
      <c r="E11" s="60"/>
    </row>
    <row r="12" spans="1:5" s="45" customFormat="1" ht="21.75" hidden="1" customHeight="1">
      <c r="A12" s="4" t="s">
        <v>10</v>
      </c>
      <c r="B12" s="44" t="s">
        <v>325</v>
      </c>
      <c r="C12" s="54"/>
      <c r="D12" s="59"/>
      <c r="E12" s="60"/>
    </row>
    <row r="13" spans="1:5" s="45" customFormat="1" ht="21.75" hidden="1" customHeight="1">
      <c r="A13" s="4" t="s">
        <v>11</v>
      </c>
      <c r="B13" s="44" t="s">
        <v>330</v>
      </c>
      <c r="C13" s="54"/>
      <c r="D13" s="59"/>
      <c r="E13" s="60"/>
    </row>
    <row r="14" spans="1:5" s="45" customFormat="1" ht="21.75" hidden="1" customHeight="1">
      <c r="A14" s="8" t="s">
        <v>12</v>
      </c>
      <c r="B14" s="44" t="s">
        <v>325</v>
      </c>
      <c r="C14" s="53"/>
      <c r="D14" s="59"/>
      <c r="E14" s="60"/>
    </row>
    <row r="15" spans="1:5" s="45" customFormat="1" ht="21.75" hidden="1" customHeight="1">
      <c r="A15" s="8" t="s">
        <v>13</v>
      </c>
      <c r="B15" s="44" t="s">
        <v>329</v>
      </c>
      <c r="C15" s="53"/>
      <c r="D15" s="59"/>
      <c r="E15" s="60"/>
    </row>
    <row r="16" spans="1:5" s="45" customFormat="1" ht="21.75" hidden="1" customHeight="1">
      <c r="A16" s="8" t="s">
        <v>14</v>
      </c>
      <c r="B16" s="44" t="s">
        <v>325</v>
      </c>
      <c r="C16" s="54"/>
      <c r="D16" s="59"/>
      <c r="E16" s="60"/>
    </row>
    <row r="17" spans="1:16384" s="45" customFormat="1" ht="21.75" hidden="1" customHeight="1">
      <c r="A17" s="10" t="s">
        <v>15</v>
      </c>
      <c r="B17" s="44" t="s">
        <v>329</v>
      </c>
      <c r="C17" s="53"/>
      <c r="D17" s="59"/>
      <c r="E17" s="60"/>
    </row>
    <row r="18" spans="1:16384" s="45" customFormat="1" ht="21.75" hidden="1" customHeight="1">
      <c r="A18" s="6" t="s">
        <v>16</v>
      </c>
      <c r="B18" s="44" t="s">
        <v>325</v>
      </c>
      <c r="C18" s="53"/>
      <c r="D18" s="59"/>
      <c r="E18" s="60"/>
    </row>
    <row r="19" spans="1:16384" s="45" customFormat="1" ht="21.75" hidden="1" customHeight="1">
      <c r="A19" s="10" t="s">
        <v>17</v>
      </c>
      <c r="B19" s="44" t="s">
        <v>328</v>
      </c>
      <c r="C19" s="53"/>
      <c r="D19" s="59"/>
      <c r="E19" s="60"/>
    </row>
    <row r="20" spans="1:16384" s="45" customFormat="1" ht="18" customHeight="1">
      <c r="A20" s="10" t="s">
        <v>120</v>
      </c>
      <c r="B20" s="111" t="s">
        <v>325</v>
      </c>
      <c r="C20" s="112">
        <v>1260</v>
      </c>
      <c r="D20" s="113">
        <f>_xlfn.IFNA(VLOOKUP(A20,'12.12'!A3:C292,3,),)</f>
        <v>4000</v>
      </c>
      <c r="E20" s="114">
        <f>+D20*C20</f>
        <v>5040000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C20" s="49"/>
      <c r="AF20" s="49"/>
      <c r="AI20" s="49"/>
      <c r="AL20" s="49"/>
      <c r="AO20" s="49"/>
      <c r="AR20" s="49"/>
      <c r="BA20" s="49"/>
      <c r="BD20" s="49"/>
      <c r="BG20" s="49"/>
      <c r="BJ20" s="49"/>
      <c r="BS20" s="49"/>
      <c r="BY20" s="49"/>
      <c r="CB20" s="49"/>
      <c r="CE20" s="49"/>
      <c r="CH20" s="49"/>
      <c r="CN20" s="49"/>
      <c r="CQ20" s="49"/>
      <c r="CW20" s="49"/>
      <c r="CY20" s="49"/>
      <c r="CZ20" s="49"/>
      <c r="DB20" s="49"/>
      <c r="DS20" s="49"/>
      <c r="DX20" s="49"/>
      <c r="ED20" s="49"/>
      <c r="EG20" s="49"/>
      <c r="EJ20" s="49"/>
      <c r="ER20" s="49"/>
      <c r="FN20" s="49"/>
      <c r="FO20" s="49"/>
      <c r="FP20" s="49"/>
      <c r="FQ20" s="49"/>
      <c r="FR20" s="49"/>
      <c r="FS20" s="49"/>
      <c r="GK20" s="49"/>
      <c r="GL20" s="49"/>
      <c r="GO20" s="49"/>
      <c r="GR20" s="49"/>
      <c r="GT20" s="49"/>
      <c r="GV20" s="49"/>
      <c r="GY20" s="49"/>
      <c r="HB20" s="49"/>
      <c r="HE20" s="49"/>
      <c r="HH20" s="49"/>
      <c r="HK20" s="49"/>
      <c r="HN20" s="49"/>
      <c r="HQ20" s="49"/>
      <c r="HT20" s="49"/>
      <c r="HV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Y20" s="49"/>
      <c r="KB20" s="49"/>
      <c r="KE20" s="49"/>
      <c r="KH20" s="49"/>
      <c r="KK20" s="49"/>
      <c r="KN20" s="49"/>
      <c r="KW20" s="49"/>
      <c r="KZ20" s="49"/>
      <c r="LC20" s="49"/>
      <c r="LF20" s="49"/>
      <c r="LO20" s="49"/>
      <c r="LU20" s="49"/>
      <c r="LX20" s="49"/>
      <c r="MA20" s="49"/>
      <c r="MD20" s="49"/>
      <c r="MJ20" s="49"/>
      <c r="MM20" s="49"/>
      <c r="MS20" s="49"/>
      <c r="MU20" s="49"/>
      <c r="MV20" s="49"/>
      <c r="MX20" s="49"/>
      <c r="NO20" s="49"/>
      <c r="NT20" s="49"/>
      <c r="NZ20" s="49"/>
      <c r="OC20" s="49"/>
      <c r="OF20" s="49"/>
      <c r="ON20" s="49"/>
      <c r="PJ20" s="49"/>
      <c r="PK20" s="49"/>
      <c r="PL20" s="49"/>
      <c r="PM20" s="49"/>
      <c r="PN20" s="49"/>
      <c r="PO20" s="49"/>
      <c r="QG20" s="49"/>
      <c r="QH20" s="49"/>
      <c r="QK20" s="49"/>
      <c r="QN20" s="49"/>
      <c r="QP20" s="49"/>
      <c r="QR20" s="49"/>
      <c r="QU20" s="49"/>
      <c r="QX20" s="49"/>
      <c r="RA20" s="49"/>
      <c r="RD20" s="49"/>
      <c r="RG20" s="49"/>
      <c r="RJ20" s="49"/>
      <c r="RM20" s="49"/>
      <c r="RP20" s="49"/>
      <c r="RR20" s="49"/>
      <c r="SE20" s="49"/>
      <c r="SF20" s="49"/>
      <c r="SG20" s="49"/>
      <c r="SH20" s="49"/>
      <c r="SI20" s="49"/>
      <c r="SJ20" s="49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U20" s="49"/>
      <c r="TX20" s="49"/>
      <c r="UA20" s="49"/>
      <c r="UD20" s="49"/>
      <c r="UG20" s="49"/>
      <c r="UJ20" s="49"/>
      <c r="US20" s="49"/>
      <c r="UV20" s="49"/>
      <c r="UY20" s="49"/>
      <c r="VB20" s="49"/>
      <c r="VK20" s="49"/>
      <c r="VQ20" s="49"/>
      <c r="VT20" s="49"/>
      <c r="VW20" s="49"/>
      <c r="VZ20" s="49"/>
      <c r="WF20" s="49"/>
      <c r="WI20" s="49"/>
      <c r="WO20" s="49"/>
      <c r="WQ20" s="49"/>
      <c r="WR20" s="49"/>
      <c r="WT20" s="49"/>
      <c r="XK20" s="49"/>
      <c r="XP20" s="49"/>
      <c r="XV20" s="49"/>
      <c r="XY20" s="49"/>
      <c r="YB20" s="49"/>
      <c r="YJ20" s="49"/>
      <c r="ZF20" s="49"/>
      <c r="ZG20" s="49"/>
      <c r="ZH20" s="49"/>
      <c r="ZI20" s="49"/>
      <c r="ZJ20" s="49"/>
      <c r="ZK20" s="49"/>
      <c r="AAC20" s="49"/>
      <c r="AAD20" s="49"/>
      <c r="AAG20" s="49"/>
      <c r="AAJ20" s="49"/>
      <c r="AAL20" s="49"/>
      <c r="AAN20" s="49"/>
      <c r="AAQ20" s="49"/>
      <c r="AAT20" s="49"/>
      <c r="AAW20" s="49"/>
      <c r="AAZ20" s="49"/>
      <c r="ABC20" s="49"/>
      <c r="ABF20" s="49"/>
      <c r="ABI20" s="49"/>
      <c r="ABL20" s="49"/>
      <c r="ABN20" s="49"/>
      <c r="ACA20" s="49"/>
      <c r="ACB20" s="49"/>
      <c r="ACC20" s="49"/>
      <c r="ACD20" s="49"/>
      <c r="ACE20" s="49"/>
      <c r="ACF20" s="49"/>
      <c r="ACG20" s="49"/>
      <c r="ACH20" s="49"/>
      <c r="ACI20" s="49"/>
      <c r="ACJ20" s="49"/>
      <c r="ACK20" s="49"/>
      <c r="ACL20" s="49"/>
      <c r="ACM20" s="49"/>
      <c r="ACN20" s="49"/>
      <c r="ACO20" s="49"/>
      <c r="ACP20" s="49"/>
      <c r="ACQ20" s="49"/>
      <c r="ACR20" s="49"/>
      <c r="ACS20" s="49"/>
      <c r="ACT20" s="49"/>
      <c r="ACU20" s="49"/>
      <c r="ACV20" s="49"/>
      <c r="ACW20" s="49"/>
      <c r="ACX20" s="49"/>
      <c r="ACY20" s="49"/>
      <c r="ACZ20" s="49"/>
      <c r="ADA20" s="49"/>
      <c r="ADB20" s="49"/>
      <c r="ADC20" s="49"/>
      <c r="ADD20" s="49"/>
      <c r="ADE20" s="49"/>
      <c r="ADF20" s="49"/>
      <c r="ADG20" s="49"/>
      <c r="ADH20" s="49"/>
      <c r="ADI20" s="49"/>
      <c r="ADJ20" s="49"/>
      <c r="ADK20" s="49"/>
      <c r="ADL20" s="49"/>
      <c r="ADM20" s="49"/>
      <c r="ADN20" s="49"/>
      <c r="ADQ20" s="49"/>
      <c r="ADT20" s="49"/>
      <c r="ADW20" s="49"/>
      <c r="ADZ20" s="49"/>
      <c r="AEC20" s="49"/>
      <c r="AEF20" s="49"/>
      <c r="AEO20" s="49"/>
      <c r="AER20" s="49"/>
      <c r="AEU20" s="49"/>
      <c r="AEX20" s="49"/>
      <c r="AFG20" s="49"/>
      <c r="AFM20" s="49"/>
      <c r="AFP20" s="49"/>
      <c r="AFS20" s="49"/>
      <c r="AFV20" s="49"/>
      <c r="AGB20" s="49"/>
      <c r="AGE20" s="49"/>
      <c r="AGK20" s="49"/>
      <c r="AGM20" s="49"/>
      <c r="AGN20" s="49"/>
      <c r="AGP20" s="49"/>
      <c r="AHG20" s="49"/>
      <c r="AHL20" s="49"/>
      <c r="AHR20" s="49"/>
      <c r="AHU20" s="49"/>
      <c r="AHX20" s="49"/>
      <c r="AIF20" s="49"/>
      <c r="AJB20" s="49"/>
      <c r="AJC20" s="49"/>
      <c r="AJD20" s="49"/>
      <c r="AJE20" s="49"/>
      <c r="AJF20" s="49"/>
      <c r="AJG20" s="49"/>
      <c r="AJY20" s="49"/>
      <c r="AJZ20" s="49"/>
      <c r="AKC20" s="49"/>
      <c r="AKF20" s="49"/>
      <c r="AKH20" s="49"/>
      <c r="AKJ20" s="49"/>
      <c r="AKM20" s="49"/>
      <c r="AKP20" s="49"/>
      <c r="AKS20" s="49"/>
      <c r="AKV20" s="49"/>
      <c r="AKY20" s="49"/>
      <c r="ALB20" s="49"/>
      <c r="ALE20" s="49"/>
      <c r="ALH20" s="49"/>
      <c r="ALJ20" s="49"/>
      <c r="ALW20" s="49"/>
      <c r="ALX20" s="49"/>
      <c r="ALY20" s="49"/>
      <c r="ALZ20" s="49"/>
      <c r="AMA20" s="49"/>
      <c r="AMB20" s="49"/>
      <c r="AMC20" s="49"/>
      <c r="AMD20" s="49"/>
      <c r="AME20" s="49"/>
      <c r="AMF20" s="49"/>
      <c r="AMG20" s="49"/>
      <c r="AMH20" s="49"/>
      <c r="AMI20" s="49"/>
      <c r="AMJ20" s="49"/>
      <c r="AMK20" s="49"/>
      <c r="AML20" s="49"/>
      <c r="AMM20" s="49"/>
      <c r="AMN20" s="49"/>
      <c r="AMO20" s="49"/>
      <c r="AMP20" s="49"/>
      <c r="AMQ20" s="49"/>
      <c r="AMR20" s="49"/>
      <c r="AMS20" s="49"/>
      <c r="AMT20" s="49"/>
      <c r="AMU20" s="49"/>
      <c r="AMV20" s="49"/>
      <c r="AMW20" s="49"/>
      <c r="AMX20" s="49"/>
      <c r="AMY20" s="49"/>
      <c r="AMZ20" s="49"/>
      <c r="ANA20" s="49"/>
      <c r="ANB20" s="49"/>
      <c r="ANC20" s="49"/>
      <c r="AND20" s="49"/>
      <c r="ANE20" s="49"/>
      <c r="ANF20" s="49"/>
      <c r="ANG20" s="49"/>
      <c r="ANH20" s="49"/>
      <c r="ANI20" s="49"/>
      <c r="ANJ20" s="49"/>
      <c r="ANM20" s="49"/>
      <c r="ANP20" s="49"/>
      <c r="ANS20" s="49"/>
      <c r="ANV20" s="49"/>
      <c r="ANY20" s="49"/>
      <c r="AOB20" s="49"/>
      <c r="AOK20" s="49"/>
      <c r="AON20" s="49"/>
      <c r="AOQ20" s="49"/>
      <c r="AOT20" s="49"/>
      <c r="APC20" s="49"/>
      <c r="API20" s="49"/>
      <c r="APL20" s="49"/>
      <c r="APO20" s="49"/>
      <c r="APR20" s="49"/>
      <c r="APX20" s="49"/>
      <c r="AQA20" s="49"/>
      <c r="AQG20" s="49"/>
      <c r="AQI20" s="49"/>
      <c r="AQJ20" s="49"/>
      <c r="AQL20" s="49"/>
      <c r="ARC20" s="49"/>
      <c r="ARH20" s="49"/>
      <c r="ARN20" s="49"/>
      <c r="ARQ20" s="49"/>
      <c r="ART20" s="49"/>
      <c r="ASB20" s="49"/>
      <c r="ASX20" s="49"/>
      <c r="ASY20" s="49"/>
      <c r="ASZ20" s="49"/>
      <c r="ATA20" s="49"/>
      <c r="ATB20" s="49"/>
      <c r="ATC20" s="49"/>
      <c r="ATU20" s="49"/>
      <c r="ATV20" s="49"/>
      <c r="ATY20" s="49"/>
      <c r="AUB20" s="49"/>
      <c r="AUD20" s="49"/>
      <c r="AUF20" s="49"/>
      <c r="AUI20" s="49"/>
      <c r="AUL20" s="49"/>
      <c r="AUO20" s="49"/>
      <c r="AUR20" s="49"/>
      <c r="AUU20" s="49"/>
      <c r="AUX20" s="49"/>
      <c r="AVA20" s="49"/>
      <c r="AVD20" s="49"/>
      <c r="AVF20" s="49"/>
      <c r="AVS20" s="49"/>
      <c r="AVT20" s="49"/>
      <c r="AVU20" s="49"/>
      <c r="AVV20" s="49"/>
      <c r="AVW20" s="49"/>
      <c r="AVX20" s="49"/>
      <c r="AVY20" s="49"/>
      <c r="AVZ20" s="49"/>
      <c r="AWA20" s="49"/>
      <c r="AWB20" s="49"/>
      <c r="AWC20" s="49"/>
      <c r="AWD20" s="49"/>
      <c r="AWE20" s="49"/>
      <c r="AWF20" s="49"/>
      <c r="AWG20" s="49"/>
      <c r="AWH20" s="49"/>
      <c r="AWI20" s="49"/>
      <c r="AWJ20" s="49"/>
      <c r="AWK20" s="49"/>
      <c r="AWL20" s="49"/>
      <c r="AWM20" s="49"/>
      <c r="AWN20" s="49"/>
      <c r="AWO20" s="49"/>
      <c r="AWP20" s="49"/>
      <c r="AWQ20" s="49"/>
      <c r="AWR20" s="49"/>
      <c r="AWS20" s="49"/>
      <c r="AWT20" s="49"/>
      <c r="AWU20" s="49"/>
      <c r="AWV20" s="49"/>
      <c r="AWW20" s="49"/>
      <c r="AWX20" s="49"/>
      <c r="AWY20" s="49"/>
      <c r="AWZ20" s="49"/>
      <c r="AXA20" s="49"/>
      <c r="AXB20" s="49"/>
      <c r="AXC20" s="49"/>
      <c r="AXD20" s="49"/>
      <c r="AXE20" s="49"/>
      <c r="AXF20" s="49"/>
      <c r="AXI20" s="49"/>
      <c r="AXL20" s="49"/>
      <c r="AXO20" s="49"/>
      <c r="AXR20" s="49"/>
      <c r="AXU20" s="49"/>
      <c r="AXX20" s="49"/>
      <c r="AYG20" s="49"/>
      <c r="AYJ20" s="49"/>
      <c r="AYM20" s="49"/>
      <c r="AYP20" s="49"/>
      <c r="AYY20" s="49"/>
      <c r="AZE20" s="49"/>
      <c r="AZH20" s="49"/>
      <c r="AZK20" s="49"/>
      <c r="AZN20" s="49"/>
      <c r="AZT20" s="49"/>
      <c r="AZW20" s="49"/>
      <c r="BAC20" s="49"/>
      <c r="BAE20" s="49"/>
      <c r="BAF20" s="49"/>
      <c r="BAH20" s="49"/>
      <c r="BAY20" s="49"/>
      <c r="BBD20" s="49"/>
      <c r="BBJ20" s="49"/>
      <c r="BBM20" s="49"/>
      <c r="BBP20" s="49"/>
      <c r="BBX20" s="49"/>
      <c r="BCT20" s="49"/>
      <c r="BCU20" s="49"/>
      <c r="BCV20" s="49"/>
      <c r="BCW20" s="49"/>
      <c r="BCX20" s="49"/>
      <c r="BCY20" s="49"/>
      <c r="BDQ20" s="49"/>
      <c r="BDR20" s="49"/>
      <c r="BDU20" s="49"/>
      <c r="BDX20" s="49"/>
      <c r="BDZ20" s="49"/>
      <c r="BEB20" s="49"/>
      <c r="BEE20" s="49"/>
      <c r="BEH20" s="49"/>
      <c r="BEK20" s="49"/>
      <c r="BEN20" s="49"/>
      <c r="BEQ20" s="49"/>
      <c r="BET20" s="49"/>
      <c r="BEW20" s="49"/>
      <c r="BEZ20" s="49"/>
      <c r="BFB20" s="49"/>
      <c r="BFO20" s="49"/>
      <c r="BFP20" s="49"/>
      <c r="BFQ20" s="49"/>
      <c r="BFR20" s="49"/>
      <c r="BFS20" s="49"/>
      <c r="BFT20" s="49"/>
      <c r="BFU20" s="49"/>
      <c r="BFV20" s="49"/>
      <c r="BFW20" s="49"/>
      <c r="BFX20" s="49"/>
      <c r="BFY20" s="49"/>
      <c r="BFZ20" s="49"/>
      <c r="BGA20" s="49"/>
      <c r="BGB20" s="49"/>
      <c r="BGC20" s="49"/>
      <c r="BGD20" s="49"/>
      <c r="BGE20" s="49"/>
      <c r="BGF20" s="49"/>
      <c r="BGG20" s="49"/>
      <c r="BGH20" s="49"/>
      <c r="BGI20" s="49"/>
      <c r="BGJ20" s="49"/>
      <c r="BGK20" s="49"/>
      <c r="BGL20" s="49"/>
      <c r="BGM20" s="49"/>
      <c r="BGN20" s="49"/>
      <c r="BGO20" s="49"/>
      <c r="BGP20" s="49"/>
      <c r="BGQ20" s="49"/>
      <c r="BGR20" s="49"/>
      <c r="BGS20" s="49"/>
      <c r="BGT20" s="49"/>
      <c r="BGU20" s="49"/>
      <c r="BGV20" s="49"/>
      <c r="BGW20" s="49"/>
      <c r="BGX20" s="49"/>
      <c r="BGY20" s="49"/>
      <c r="BGZ20" s="49"/>
      <c r="BHA20" s="49"/>
      <c r="BHB20" s="49"/>
      <c r="BHE20" s="49"/>
      <c r="BHH20" s="49"/>
      <c r="BHK20" s="49"/>
      <c r="BHN20" s="49"/>
      <c r="BHQ20" s="49"/>
      <c r="BHT20" s="49"/>
      <c r="BIC20" s="49"/>
      <c r="BIF20" s="49"/>
      <c r="BII20" s="49"/>
      <c r="BIL20" s="49"/>
      <c r="BIU20" s="49"/>
      <c r="BJA20" s="49"/>
      <c r="BJD20" s="49"/>
      <c r="BJG20" s="49"/>
      <c r="BJJ20" s="49"/>
      <c r="BJP20" s="49"/>
      <c r="BJS20" s="49"/>
      <c r="BJY20" s="49"/>
      <c r="BKA20" s="49"/>
      <c r="BKB20" s="49"/>
      <c r="BKD20" s="49"/>
      <c r="BKU20" s="49"/>
      <c r="BKZ20" s="49"/>
      <c r="BLF20" s="49"/>
      <c r="BLI20" s="49"/>
      <c r="BLL20" s="49"/>
      <c r="BLT20" s="49"/>
      <c r="BMP20" s="49"/>
      <c r="BMQ20" s="49"/>
      <c r="BMR20" s="49"/>
      <c r="BMS20" s="49"/>
      <c r="BMT20" s="49"/>
      <c r="BMU20" s="49"/>
      <c r="BNM20" s="49"/>
      <c r="BNN20" s="49"/>
      <c r="BNQ20" s="49"/>
      <c r="BNT20" s="49"/>
      <c r="BNV20" s="49"/>
      <c r="BNX20" s="49"/>
      <c r="BOA20" s="49"/>
      <c r="BOD20" s="49"/>
      <c r="BOG20" s="49"/>
      <c r="BOJ20" s="49"/>
      <c r="BOM20" s="49"/>
      <c r="BOP20" s="49"/>
      <c r="BOS20" s="49"/>
      <c r="BOV20" s="49"/>
      <c r="BOX20" s="49"/>
      <c r="BPK20" s="49"/>
      <c r="BPL20" s="49"/>
      <c r="BPM20" s="49"/>
      <c r="BPN20" s="49"/>
      <c r="BPO20" s="49"/>
      <c r="BPP20" s="49"/>
      <c r="BPQ20" s="49"/>
      <c r="BPR20" s="49"/>
      <c r="BPS20" s="49"/>
      <c r="BPT20" s="49"/>
      <c r="BPU20" s="49"/>
      <c r="BPV20" s="49"/>
      <c r="BPW20" s="49"/>
      <c r="BPX20" s="49"/>
      <c r="BPY20" s="49"/>
      <c r="BPZ20" s="49"/>
      <c r="BQA20" s="49"/>
      <c r="BQB20" s="49"/>
      <c r="BQC20" s="49"/>
      <c r="BQD20" s="49"/>
      <c r="BQE20" s="49"/>
      <c r="BQF20" s="49"/>
      <c r="BQG20" s="49"/>
      <c r="BQH20" s="49"/>
      <c r="BQI20" s="49"/>
      <c r="BQJ20" s="49"/>
      <c r="BQK20" s="49"/>
      <c r="BQL20" s="49"/>
      <c r="BQM20" s="49"/>
      <c r="BQN20" s="49"/>
      <c r="BQO20" s="49"/>
      <c r="BQP20" s="49"/>
      <c r="BQQ20" s="49"/>
      <c r="BQR20" s="49"/>
      <c r="BQS20" s="49"/>
      <c r="BQT20" s="49"/>
      <c r="BQU20" s="49"/>
      <c r="BQV20" s="49"/>
      <c r="BQW20" s="49"/>
      <c r="BQX20" s="49"/>
      <c r="BRA20" s="49"/>
      <c r="BRD20" s="49"/>
      <c r="BRG20" s="49"/>
      <c r="BRJ20" s="49"/>
      <c r="BRM20" s="49"/>
      <c r="BRP20" s="49"/>
      <c r="BRY20" s="49"/>
      <c r="BSB20" s="49"/>
      <c r="BSE20" s="49"/>
      <c r="BSH20" s="49"/>
      <c r="BSQ20" s="49"/>
      <c r="BSW20" s="49"/>
      <c r="BSZ20" s="49"/>
      <c r="BTC20" s="49"/>
      <c r="BTF20" s="49"/>
      <c r="BTL20" s="49"/>
      <c r="BTO20" s="49"/>
      <c r="BTU20" s="49"/>
      <c r="BTW20" s="49"/>
      <c r="BTX20" s="49"/>
      <c r="BTZ20" s="49"/>
      <c r="BUQ20" s="49"/>
      <c r="BUV20" s="49"/>
      <c r="BVB20" s="49"/>
      <c r="BVE20" s="49"/>
      <c r="BVH20" s="49"/>
      <c r="BVP20" s="49"/>
      <c r="BWL20" s="49"/>
      <c r="BWM20" s="49"/>
      <c r="BWN20" s="49"/>
      <c r="BWO20" s="49"/>
      <c r="BWP20" s="49"/>
      <c r="BWQ20" s="49"/>
      <c r="BXI20" s="49"/>
      <c r="BXJ20" s="49"/>
      <c r="BXM20" s="49"/>
      <c r="BXP20" s="49"/>
      <c r="BXR20" s="49"/>
      <c r="BXT20" s="49"/>
      <c r="BXW20" s="49"/>
      <c r="BXZ20" s="49"/>
      <c r="BYC20" s="49"/>
      <c r="BYF20" s="49"/>
      <c r="BYI20" s="49"/>
      <c r="BYL20" s="49"/>
      <c r="BYO20" s="49"/>
      <c r="BYR20" s="49"/>
      <c r="BYT20" s="49"/>
      <c r="BZG20" s="49"/>
      <c r="BZH20" s="49"/>
      <c r="BZI20" s="49"/>
      <c r="BZJ20" s="49"/>
      <c r="BZK20" s="49"/>
      <c r="BZL20" s="49"/>
      <c r="BZM20" s="49"/>
      <c r="BZN20" s="49"/>
      <c r="BZO20" s="49"/>
      <c r="BZP20" s="49"/>
      <c r="BZQ20" s="49"/>
      <c r="BZR20" s="49"/>
      <c r="BZS20" s="49"/>
      <c r="BZT20" s="49"/>
      <c r="BZU20" s="49"/>
      <c r="BZV20" s="49"/>
      <c r="BZW20" s="49"/>
      <c r="BZX20" s="49"/>
      <c r="BZY20" s="49"/>
      <c r="BZZ20" s="49"/>
      <c r="CAA20" s="49"/>
      <c r="CAB20" s="49"/>
      <c r="CAC20" s="49"/>
      <c r="CAD20" s="49"/>
      <c r="CAE20" s="49"/>
      <c r="CAF20" s="49"/>
      <c r="CAG20" s="49"/>
      <c r="CAH20" s="49"/>
      <c r="CAI20" s="49"/>
      <c r="CAJ20" s="49"/>
      <c r="CAK20" s="49"/>
      <c r="CAL20" s="49"/>
      <c r="CAM20" s="49"/>
      <c r="CAN20" s="49"/>
      <c r="CAO20" s="49"/>
      <c r="CAP20" s="49"/>
      <c r="CAQ20" s="49"/>
      <c r="CAR20" s="49"/>
      <c r="CAS20" s="49"/>
      <c r="CAT20" s="49"/>
      <c r="CAW20" s="49"/>
      <c r="CAZ20" s="49"/>
      <c r="CBC20" s="49"/>
      <c r="CBF20" s="49"/>
      <c r="CBI20" s="49"/>
      <c r="CBL20" s="49"/>
      <c r="CBU20" s="49"/>
      <c r="CBX20" s="49"/>
      <c r="CCA20" s="49"/>
      <c r="CCD20" s="49"/>
      <c r="CCM20" s="49"/>
      <c r="CCS20" s="49"/>
      <c r="CCV20" s="49"/>
      <c r="CCY20" s="49"/>
      <c r="CDB20" s="49"/>
      <c r="CDH20" s="49"/>
      <c r="CDK20" s="49"/>
      <c r="CDQ20" s="49"/>
      <c r="CDS20" s="49"/>
      <c r="CDT20" s="49"/>
      <c r="CDV20" s="49"/>
      <c r="CEM20" s="49"/>
      <c r="CER20" s="49"/>
      <c r="CEX20" s="49"/>
      <c r="CFA20" s="49"/>
      <c r="CFD20" s="49"/>
      <c r="CFL20" s="49"/>
      <c r="CGH20" s="49"/>
      <c r="CGI20" s="49"/>
      <c r="CGJ20" s="49"/>
      <c r="CGK20" s="49"/>
      <c r="CGL20" s="49"/>
      <c r="CGM20" s="49"/>
      <c r="CHE20" s="49"/>
      <c r="CHF20" s="49"/>
      <c r="CHI20" s="49"/>
      <c r="CHL20" s="49"/>
      <c r="CHN20" s="49"/>
      <c r="CHP20" s="49"/>
      <c r="CHS20" s="49"/>
      <c r="CHV20" s="49"/>
      <c r="CHY20" s="49"/>
      <c r="CIB20" s="49"/>
      <c r="CIE20" s="49"/>
      <c r="CIH20" s="49"/>
      <c r="CIK20" s="49"/>
      <c r="CIN20" s="49"/>
      <c r="CIP20" s="49"/>
      <c r="CJC20" s="49"/>
      <c r="CJD20" s="49"/>
      <c r="CJE20" s="49"/>
      <c r="CJF20" s="49"/>
      <c r="CJG20" s="49"/>
      <c r="CJH20" s="49"/>
      <c r="CJI20" s="49"/>
      <c r="CJJ20" s="49"/>
      <c r="CJK20" s="49"/>
      <c r="CJL20" s="49"/>
      <c r="CJM20" s="49"/>
      <c r="CJN20" s="49"/>
      <c r="CJO20" s="49"/>
      <c r="CJP20" s="49"/>
      <c r="CJQ20" s="49"/>
      <c r="CJR20" s="49"/>
      <c r="CJS20" s="49"/>
      <c r="CJT20" s="49"/>
      <c r="CJU20" s="49"/>
      <c r="CJV20" s="49"/>
      <c r="CJW20" s="49"/>
      <c r="CJX20" s="49"/>
      <c r="CJY20" s="49"/>
      <c r="CJZ20" s="49"/>
      <c r="CKA20" s="49"/>
      <c r="CKB20" s="49"/>
      <c r="CKC20" s="49"/>
      <c r="CKD20" s="49"/>
      <c r="CKE20" s="49"/>
      <c r="CKF20" s="49"/>
      <c r="CKG20" s="49"/>
      <c r="CKH20" s="49"/>
      <c r="CKI20" s="49"/>
      <c r="CKJ20" s="49"/>
      <c r="CKK20" s="49"/>
      <c r="CKL20" s="49"/>
      <c r="CKM20" s="49"/>
      <c r="CKN20" s="49"/>
      <c r="CKO20" s="49"/>
      <c r="CKP20" s="49"/>
      <c r="CKS20" s="49"/>
      <c r="CKV20" s="49"/>
      <c r="CKY20" s="49"/>
      <c r="CLB20" s="49"/>
      <c r="CLE20" s="49"/>
      <c r="CLH20" s="49"/>
      <c r="CLQ20" s="49"/>
      <c r="CLT20" s="49"/>
      <c r="CLW20" s="49"/>
      <c r="CLZ20" s="49"/>
      <c r="CMI20" s="49"/>
      <c r="CMO20" s="49"/>
      <c r="CMR20" s="49"/>
      <c r="CMU20" s="49"/>
      <c r="CMX20" s="49"/>
      <c r="CND20" s="49"/>
      <c r="CNG20" s="49"/>
      <c r="CNM20" s="49"/>
      <c r="CNO20" s="49"/>
      <c r="CNP20" s="49"/>
      <c r="CNR20" s="49"/>
      <c r="COI20" s="49"/>
      <c r="CON20" s="49"/>
      <c r="COT20" s="49"/>
      <c r="COW20" s="49"/>
      <c r="COZ20" s="49"/>
      <c r="CPH20" s="49"/>
      <c r="CQD20" s="49"/>
      <c r="CQE20" s="49"/>
      <c r="CQF20" s="49"/>
      <c r="CQG20" s="49"/>
      <c r="CQH20" s="49"/>
      <c r="CQI20" s="49"/>
      <c r="CRA20" s="49"/>
      <c r="CRB20" s="49"/>
      <c r="CRE20" s="49"/>
      <c r="CRH20" s="49"/>
      <c r="CRJ20" s="49"/>
      <c r="CRL20" s="49"/>
      <c r="CRO20" s="49"/>
      <c r="CRR20" s="49"/>
      <c r="CRU20" s="49"/>
      <c r="CRX20" s="49"/>
      <c r="CSA20" s="49"/>
      <c r="CSD20" s="49"/>
      <c r="CSG20" s="49"/>
      <c r="CSJ20" s="49"/>
      <c r="CSL20" s="49"/>
      <c r="CSY20" s="49"/>
      <c r="CSZ20" s="49"/>
      <c r="CTA20" s="49"/>
      <c r="CTB20" s="49"/>
      <c r="CTC20" s="49"/>
      <c r="CTD20" s="49"/>
      <c r="CTE20" s="49"/>
      <c r="CTF20" s="49"/>
      <c r="CTG20" s="49"/>
      <c r="CTH20" s="49"/>
      <c r="CTI20" s="49"/>
      <c r="CTJ20" s="49"/>
      <c r="CTK20" s="49"/>
      <c r="CTL20" s="49"/>
      <c r="CTM20" s="49"/>
      <c r="CTN20" s="49"/>
      <c r="CTO20" s="49"/>
      <c r="CTP20" s="49"/>
      <c r="CTQ20" s="49"/>
      <c r="CTR20" s="49"/>
      <c r="CTS20" s="49"/>
      <c r="CTT20" s="49"/>
      <c r="CTU20" s="49"/>
      <c r="CTV20" s="49"/>
      <c r="CTW20" s="49"/>
      <c r="CTX20" s="49"/>
      <c r="CTY20" s="49"/>
      <c r="CTZ20" s="49"/>
      <c r="CUA20" s="49"/>
      <c r="CUB20" s="49"/>
      <c r="CUC20" s="49"/>
      <c r="CUD20" s="49"/>
      <c r="CUE20" s="49"/>
      <c r="CUF20" s="49"/>
      <c r="CUG20" s="49"/>
      <c r="CUH20" s="49"/>
      <c r="CUI20" s="49"/>
      <c r="CUJ20" s="49"/>
      <c r="CUK20" s="49"/>
      <c r="CUL20" s="49"/>
      <c r="CUO20" s="49"/>
      <c r="CUR20" s="49"/>
      <c r="CUU20" s="49"/>
      <c r="CUX20" s="49"/>
      <c r="CVA20" s="49"/>
      <c r="CVD20" s="49"/>
      <c r="CVM20" s="49"/>
      <c r="CVP20" s="49"/>
      <c r="CVS20" s="49"/>
      <c r="CVV20" s="49"/>
      <c r="CWE20" s="49"/>
      <c r="CWK20" s="49"/>
      <c r="CWN20" s="49"/>
      <c r="CWQ20" s="49"/>
      <c r="CWT20" s="49"/>
      <c r="CWZ20" s="49"/>
      <c r="CXC20" s="49"/>
      <c r="CXI20" s="49"/>
      <c r="CXK20" s="49"/>
      <c r="CXL20" s="49"/>
      <c r="CXN20" s="49"/>
      <c r="CYE20" s="49"/>
      <c r="CYJ20" s="49"/>
      <c r="CYP20" s="49"/>
      <c r="CYS20" s="49"/>
      <c r="CYV20" s="49"/>
      <c r="CZD20" s="49"/>
      <c r="CZZ20" s="49"/>
      <c r="DAA20" s="49"/>
      <c r="DAB20" s="49"/>
      <c r="DAC20" s="49"/>
      <c r="DAD20" s="49"/>
      <c r="DAE20" s="49"/>
      <c r="DAW20" s="49"/>
      <c r="DAX20" s="49"/>
      <c r="DBA20" s="49"/>
      <c r="DBD20" s="49"/>
      <c r="DBF20" s="49"/>
      <c r="DBH20" s="49"/>
      <c r="DBK20" s="49"/>
      <c r="DBN20" s="49"/>
      <c r="DBQ20" s="49"/>
      <c r="DBT20" s="49"/>
      <c r="DBW20" s="49"/>
      <c r="DBZ20" s="49"/>
      <c r="DCC20" s="49"/>
      <c r="DCF20" s="49"/>
      <c r="DCH20" s="49"/>
      <c r="DCU20" s="49"/>
      <c r="DCV20" s="49"/>
      <c r="DCW20" s="49"/>
      <c r="DCX20" s="49"/>
      <c r="DCY20" s="49"/>
      <c r="DCZ20" s="49"/>
      <c r="DDA20" s="49"/>
      <c r="DDB20" s="49"/>
      <c r="DDC20" s="49"/>
      <c r="DDD20" s="49"/>
      <c r="DDE20" s="49"/>
      <c r="DDF20" s="49"/>
      <c r="DDG20" s="49"/>
      <c r="DDH20" s="49"/>
      <c r="DDI20" s="49"/>
      <c r="DDJ20" s="49"/>
      <c r="DDK20" s="49"/>
      <c r="DDL20" s="49"/>
      <c r="DDM20" s="49"/>
      <c r="DDN20" s="49"/>
      <c r="DDO20" s="49"/>
      <c r="DDP20" s="49"/>
      <c r="DDQ20" s="49"/>
      <c r="DDR20" s="49"/>
      <c r="DDS20" s="49"/>
      <c r="DDT20" s="49"/>
      <c r="DDU20" s="49"/>
      <c r="DDV20" s="49"/>
      <c r="DDW20" s="49"/>
      <c r="DDX20" s="49"/>
      <c r="DDY20" s="49"/>
      <c r="DDZ20" s="49"/>
      <c r="DEA20" s="49"/>
      <c r="DEB20" s="49"/>
      <c r="DEC20" s="49"/>
      <c r="DED20" s="49"/>
      <c r="DEE20" s="49"/>
      <c r="DEF20" s="49"/>
      <c r="DEG20" s="49"/>
      <c r="DEH20" s="49"/>
      <c r="DEK20" s="49"/>
      <c r="DEN20" s="49"/>
      <c r="DEQ20" s="49"/>
      <c r="DET20" s="49"/>
      <c r="DEW20" s="49"/>
      <c r="DEZ20" s="49"/>
      <c r="DFI20" s="49"/>
      <c r="DFL20" s="49"/>
      <c r="DFO20" s="49"/>
      <c r="DFR20" s="49"/>
      <c r="DGA20" s="49"/>
      <c r="DGG20" s="49"/>
      <c r="DGJ20" s="49"/>
      <c r="DGM20" s="49"/>
      <c r="DGP20" s="49"/>
      <c r="DGV20" s="49"/>
      <c r="DGY20" s="49"/>
      <c r="DHE20" s="49"/>
      <c r="DHG20" s="49"/>
      <c r="DHH20" s="49"/>
      <c r="DHJ20" s="49"/>
      <c r="DIA20" s="49"/>
      <c r="DIF20" s="49"/>
      <c r="DIL20" s="49"/>
      <c r="DIO20" s="49"/>
      <c r="DIR20" s="49"/>
      <c r="DIZ20" s="49"/>
      <c r="DJV20" s="49"/>
      <c r="DJW20" s="49"/>
      <c r="DJX20" s="49"/>
      <c r="DJY20" s="49"/>
      <c r="DJZ20" s="49"/>
      <c r="DKA20" s="49"/>
      <c r="DKS20" s="49"/>
      <c r="DKT20" s="49"/>
      <c r="DKW20" s="49"/>
      <c r="DKZ20" s="49"/>
      <c r="DLB20" s="49"/>
      <c r="DLD20" s="49"/>
      <c r="DLG20" s="49"/>
      <c r="DLJ20" s="49"/>
      <c r="DLM20" s="49"/>
      <c r="DLP20" s="49"/>
      <c r="DLS20" s="49"/>
      <c r="DLV20" s="49"/>
      <c r="DLY20" s="49"/>
      <c r="DMB20" s="49"/>
      <c r="DMD20" s="49"/>
      <c r="DMQ20" s="49"/>
      <c r="DMR20" s="49"/>
      <c r="DMS20" s="49"/>
      <c r="DMT20" s="49"/>
      <c r="DMU20" s="49"/>
      <c r="DMV20" s="49"/>
      <c r="DMW20" s="49"/>
      <c r="DMX20" s="49"/>
      <c r="DMY20" s="49"/>
      <c r="DMZ20" s="49"/>
      <c r="DNA20" s="49"/>
      <c r="DNB20" s="49"/>
      <c r="DNC20" s="49"/>
      <c r="DND20" s="49"/>
      <c r="DNE20" s="49"/>
      <c r="DNF20" s="49"/>
      <c r="DNG20" s="49"/>
      <c r="DNH20" s="49"/>
      <c r="DNI20" s="49"/>
      <c r="DNJ20" s="49"/>
      <c r="DNK20" s="49"/>
      <c r="DNL20" s="49"/>
      <c r="DNM20" s="49"/>
      <c r="DNN20" s="49"/>
      <c r="DNO20" s="49"/>
      <c r="DNP20" s="49"/>
      <c r="DNQ20" s="49"/>
      <c r="DNR20" s="49"/>
      <c r="DNS20" s="49"/>
      <c r="DNT20" s="49"/>
      <c r="DNU20" s="49"/>
      <c r="DNV20" s="49"/>
      <c r="DNW20" s="49"/>
      <c r="DNX20" s="49"/>
      <c r="DNY20" s="49"/>
      <c r="DNZ20" s="49"/>
      <c r="DOA20" s="49"/>
      <c r="DOB20" s="49"/>
      <c r="DOC20" s="49"/>
      <c r="DOD20" s="49"/>
      <c r="DOG20" s="49"/>
      <c r="DOJ20" s="49"/>
      <c r="DOM20" s="49"/>
      <c r="DOP20" s="49"/>
      <c r="DOS20" s="49"/>
      <c r="DOV20" s="49"/>
      <c r="DPE20" s="49"/>
      <c r="DPH20" s="49"/>
      <c r="DPK20" s="49"/>
      <c r="DPN20" s="49"/>
      <c r="DPW20" s="49"/>
      <c r="DQC20" s="49"/>
      <c r="DQF20" s="49"/>
      <c r="DQI20" s="49"/>
      <c r="DQL20" s="49"/>
      <c r="DQR20" s="49"/>
      <c r="DQU20" s="49"/>
      <c r="DRA20" s="49"/>
      <c r="DRC20" s="49"/>
      <c r="DRD20" s="49"/>
      <c r="DRF20" s="49"/>
      <c r="DRW20" s="49"/>
      <c r="DSB20" s="49"/>
      <c r="DSH20" s="49"/>
      <c r="DSK20" s="49"/>
      <c r="DSN20" s="49"/>
      <c r="DSV20" s="49"/>
      <c r="DTR20" s="49"/>
      <c r="DTS20" s="49"/>
      <c r="DTT20" s="49"/>
      <c r="DTU20" s="49"/>
      <c r="DTV20" s="49"/>
      <c r="DTW20" s="49"/>
      <c r="DUO20" s="49"/>
      <c r="DUP20" s="49"/>
      <c r="DUS20" s="49"/>
      <c r="DUV20" s="49"/>
      <c r="DUX20" s="49"/>
      <c r="DUZ20" s="49"/>
      <c r="DVC20" s="49"/>
      <c r="DVF20" s="49"/>
      <c r="DVI20" s="49"/>
      <c r="DVL20" s="49"/>
      <c r="DVO20" s="49"/>
      <c r="DVR20" s="49"/>
      <c r="DVU20" s="49"/>
      <c r="DVX20" s="49"/>
      <c r="DVZ20" s="49"/>
      <c r="DWM20" s="49"/>
      <c r="DWN20" s="49"/>
      <c r="DWO20" s="49"/>
      <c r="DWP20" s="49"/>
      <c r="DWQ20" s="49"/>
      <c r="DWR20" s="49"/>
      <c r="DWS20" s="49"/>
      <c r="DWT20" s="49"/>
      <c r="DWU20" s="49"/>
      <c r="DWV20" s="49"/>
      <c r="DWW20" s="49"/>
      <c r="DWX20" s="49"/>
      <c r="DWY20" s="49"/>
      <c r="DWZ20" s="49"/>
      <c r="DXA20" s="49"/>
      <c r="DXB20" s="49"/>
      <c r="DXC20" s="49"/>
      <c r="DXD20" s="49"/>
      <c r="DXE20" s="49"/>
      <c r="DXF20" s="49"/>
      <c r="DXG20" s="49"/>
      <c r="DXH20" s="49"/>
      <c r="DXI20" s="49"/>
      <c r="DXJ20" s="49"/>
      <c r="DXK20" s="49"/>
      <c r="DXL20" s="49"/>
      <c r="DXM20" s="49"/>
      <c r="DXN20" s="49"/>
      <c r="DXO20" s="49"/>
      <c r="DXP20" s="49"/>
      <c r="DXQ20" s="49"/>
      <c r="DXR20" s="49"/>
      <c r="DXS20" s="49"/>
      <c r="DXT20" s="49"/>
      <c r="DXU20" s="49"/>
      <c r="DXV20" s="49"/>
      <c r="DXW20" s="49"/>
      <c r="DXX20" s="49"/>
      <c r="DXY20" s="49"/>
      <c r="DXZ20" s="49"/>
      <c r="DYC20" s="49"/>
      <c r="DYF20" s="49"/>
      <c r="DYI20" s="49"/>
      <c r="DYL20" s="49"/>
      <c r="DYO20" s="49"/>
      <c r="DYR20" s="49"/>
      <c r="DZA20" s="49"/>
      <c r="DZD20" s="49"/>
      <c r="DZG20" s="49"/>
      <c r="DZJ20" s="49"/>
      <c r="DZS20" s="49"/>
      <c r="DZY20" s="49"/>
      <c r="EAB20" s="49"/>
      <c r="EAE20" s="49"/>
      <c r="EAH20" s="49"/>
      <c r="EAN20" s="49"/>
      <c r="EAQ20" s="49"/>
      <c r="EAW20" s="49"/>
      <c r="EAY20" s="49"/>
      <c r="EAZ20" s="49"/>
      <c r="EBB20" s="49"/>
      <c r="EBS20" s="49"/>
      <c r="EBX20" s="49"/>
      <c r="ECD20" s="49"/>
      <c r="ECG20" s="49"/>
      <c r="ECJ20" s="49"/>
      <c r="ECR20" s="49"/>
      <c r="EDN20" s="49"/>
      <c r="EDO20" s="49"/>
      <c r="EDP20" s="49"/>
      <c r="EDQ20" s="49"/>
      <c r="EDR20" s="49"/>
      <c r="EDS20" s="49"/>
      <c r="EEK20" s="49"/>
      <c r="EEL20" s="49"/>
      <c r="EEO20" s="49"/>
      <c r="EER20" s="49"/>
      <c r="EET20" s="49"/>
      <c r="EEV20" s="49"/>
      <c r="EEY20" s="49"/>
      <c r="EFB20" s="49"/>
      <c r="EFE20" s="49"/>
      <c r="EFH20" s="49"/>
      <c r="EFK20" s="49"/>
      <c r="EFN20" s="49"/>
      <c r="EFQ20" s="49"/>
      <c r="EFT20" s="49"/>
      <c r="EFV20" s="49"/>
      <c r="EGI20" s="49"/>
      <c r="EGJ20" s="49"/>
      <c r="EGK20" s="49"/>
      <c r="EGL20" s="49"/>
      <c r="EGM20" s="49"/>
      <c r="EGN20" s="49"/>
      <c r="EGO20" s="49"/>
      <c r="EGP20" s="49"/>
      <c r="EGQ20" s="49"/>
      <c r="EGR20" s="49"/>
      <c r="EGS20" s="49"/>
      <c r="EGT20" s="49"/>
      <c r="EGU20" s="49"/>
      <c r="EGV20" s="49"/>
      <c r="EGW20" s="49"/>
      <c r="EGX20" s="49"/>
      <c r="EGY20" s="49"/>
      <c r="EGZ20" s="49"/>
      <c r="EHA20" s="49"/>
      <c r="EHB20" s="49"/>
      <c r="EHC20" s="49"/>
      <c r="EHD20" s="49"/>
      <c r="EHE20" s="49"/>
      <c r="EHF20" s="49"/>
      <c r="EHG20" s="49"/>
      <c r="EHH20" s="49"/>
      <c r="EHI20" s="49"/>
      <c r="EHJ20" s="49"/>
      <c r="EHK20" s="49"/>
      <c r="EHL20" s="49"/>
      <c r="EHM20" s="49"/>
      <c r="EHN20" s="49"/>
      <c r="EHO20" s="49"/>
      <c r="EHP20" s="49"/>
      <c r="EHQ20" s="49"/>
      <c r="EHR20" s="49"/>
      <c r="EHS20" s="49"/>
      <c r="EHT20" s="49"/>
      <c r="EHU20" s="49"/>
      <c r="EHV20" s="49"/>
      <c r="EHY20" s="49"/>
      <c r="EIB20" s="49"/>
      <c r="EIE20" s="49"/>
      <c r="EIH20" s="49"/>
      <c r="EIK20" s="49"/>
      <c r="EIN20" s="49"/>
      <c r="EIW20" s="49"/>
      <c r="EIZ20" s="49"/>
      <c r="EJC20" s="49"/>
      <c r="EJF20" s="49"/>
      <c r="EJO20" s="49"/>
      <c r="EJU20" s="49"/>
      <c r="EJX20" s="49"/>
      <c r="EKA20" s="49"/>
      <c r="EKD20" s="49"/>
      <c r="EKJ20" s="49"/>
      <c r="EKM20" s="49"/>
      <c r="EKS20" s="49"/>
      <c r="EKU20" s="49"/>
      <c r="EKV20" s="49"/>
      <c r="EKX20" s="49"/>
      <c r="ELO20" s="49"/>
      <c r="ELT20" s="49"/>
      <c r="ELZ20" s="49"/>
      <c r="EMC20" s="49"/>
      <c r="EMF20" s="49"/>
      <c r="EMN20" s="49"/>
      <c r="ENJ20" s="49"/>
      <c r="ENK20" s="49"/>
      <c r="ENL20" s="49"/>
      <c r="ENM20" s="49"/>
      <c r="ENN20" s="49"/>
      <c r="ENO20" s="49"/>
      <c r="EOG20" s="49"/>
      <c r="EOH20" s="49"/>
      <c r="EOK20" s="49"/>
      <c r="EON20" s="49"/>
      <c r="EOP20" s="49"/>
      <c r="EOR20" s="49"/>
      <c r="EOU20" s="49"/>
      <c r="EOX20" s="49"/>
      <c r="EPA20" s="49"/>
      <c r="EPD20" s="49"/>
      <c r="EPG20" s="49"/>
      <c r="EPJ20" s="49"/>
      <c r="EPM20" s="49"/>
      <c r="EPP20" s="49"/>
      <c r="EPR20" s="49"/>
      <c r="EQE20" s="49"/>
      <c r="EQF20" s="49"/>
      <c r="EQG20" s="49"/>
      <c r="EQH20" s="49"/>
      <c r="EQI20" s="49"/>
      <c r="EQJ20" s="49"/>
      <c r="EQK20" s="49"/>
      <c r="EQL20" s="49"/>
      <c r="EQM20" s="49"/>
      <c r="EQN20" s="49"/>
      <c r="EQO20" s="49"/>
      <c r="EQP20" s="49"/>
      <c r="EQQ20" s="49"/>
      <c r="EQR20" s="49"/>
      <c r="EQS20" s="49"/>
      <c r="EQT20" s="49"/>
      <c r="EQU20" s="49"/>
      <c r="EQV20" s="49"/>
      <c r="EQW20" s="49"/>
      <c r="EQX20" s="49"/>
      <c r="EQY20" s="49"/>
      <c r="EQZ20" s="49"/>
      <c r="ERA20" s="49"/>
      <c r="ERB20" s="49"/>
      <c r="ERC20" s="49"/>
      <c r="ERD20" s="49"/>
      <c r="ERE20" s="49"/>
      <c r="ERF20" s="49"/>
      <c r="ERG20" s="49"/>
      <c r="ERH20" s="49"/>
      <c r="ERI20" s="49"/>
      <c r="ERJ20" s="49"/>
      <c r="ERK20" s="49"/>
      <c r="ERL20" s="49"/>
      <c r="ERM20" s="49"/>
      <c r="ERN20" s="49"/>
      <c r="ERO20" s="49"/>
      <c r="ERP20" s="49"/>
      <c r="ERQ20" s="49"/>
      <c r="ERR20" s="49"/>
      <c r="ERU20" s="49"/>
      <c r="ERX20" s="49"/>
      <c r="ESA20" s="49"/>
      <c r="ESD20" s="49"/>
      <c r="ESG20" s="49"/>
      <c r="ESJ20" s="49"/>
      <c r="ESS20" s="49"/>
      <c r="ESV20" s="49"/>
      <c r="ESY20" s="49"/>
      <c r="ETB20" s="49"/>
      <c r="ETK20" s="49"/>
      <c r="ETQ20" s="49"/>
      <c r="ETT20" s="49"/>
      <c r="ETW20" s="49"/>
      <c r="ETZ20" s="49"/>
      <c r="EUF20" s="49"/>
      <c r="EUI20" s="49"/>
      <c r="EUO20" s="49"/>
      <c r="EUQ20" s="49"/>
      <c r="EUR20" s="49"/>
      <c r="EUT20" s="49"/>
      <c r="EVK20" s="49"/>
      <c r="EVP20" s="49"/>
      <c r="EVV20" s="49"/>
      <c r="EVY20" s="49"/>
      <c r="EWB20" s="49"/>
      <c r="EWJ20" s="49"/>
      <c r="EXF20" s="49"/>
      <c r="EXG20" s="49"/>
      <c r="EXH20" s="49"/>
      <c r="EXI20" s="49"/>
      <c r="EXJ20" s="49"/>
      <c r="EXK20" s="49"/>
      <c r="EYC20" s="49"/>
      <c r="EYD20" s="49"/>
      <c r="EYG20" s="49"/>
      <c r="EYJ20" s="49"/>
      <c r="EYL20" s="49"/>
      <c r="EYN20" s="49"/>
      <c r="EYQ20" s="49"/>
      <c r="EYT20" s="49"/>
      <c r="EYW20" s="49"/>
      <c r="EYZ20" s="49"/>
      <c r="EZC20" s="49"/>
      <c r="EZF20" s="49"/>
      <c r="EZI20" s="49"/>
      <c r="EZL20" s="49"/>
      <c r="EZN20" s="49"/>
      <c r="FAA20" s="49"/>
      <c r="FAB20" s="49"/>
      <c r="FAC20" s="49"/>
      <c r="FAD20" s="49"/>
      <c r="FAE20" s="49"/>
      <c r="FAF20" s="49"/>
      <c r="FAG20" s="49"/>
      <c r="FAH20" s="49"/>
      <c r="FAI20" s="49"/>
      <c r="FAJ20" s="49"/>
      <c r="FAK20" s="49"/>
      <c r="FAL20" s="49"/>
      <c r="FAM20" s="49"/>
      <c r="FAN20" s="49"/>
      <c r="FAO20" s="49"/>
      <c r="FAP20" s="49"/>
      <c r="FAQ20" s="49"/>
      <c r="FAR20" s="49"/>
      <c r="FAS20" s="49"/>
      <c r="FAT20" s="49"/>
      <c r="FAU20" s="49"/>
      <c r="FAV20" s="49"/>
      <c r="FAW20" s="49"/>
      <c r="FAX20" s="49"/>
      <c r="FAY20" s="49"/>
      <c r="FAZ20" s="49"/>
      <c r="FBA20" s="49"/>
      <c r="FBB20" s="49"/>
      <c r="FBC20" s="49"/>
      <c r="FBD20" s="49"/>
      <c r="FBE20" s="49"/>
      <c r="FBF20" s="49"/>
      <c r="FBG20" s="49"/>
      <c r="FBH20" s="49"/>
      <c r="FBI20" s="49"/>
      <c r="FBJ20" s="49"/>
      <c r="FBK20" s="49"/>
      <c r="FBL20" s="49"/>
      <c r="FBM20" s="49"/>
      <c r="FBN20" s="49"/>
      <c r="FBQ20" s="49"/>
      <c r="FBT20" s="49"/>
      <c r="FBW20" s="49"/>
      <c r="FBZ20" s="49"/>
      <c r="FCC20" s="49"/>
      <c r="FCF20" s="49"/>
      <c r="FCO20" s="49"/>
      <c r="FCR20" s="49"/>
      <c r="FCU20" s="49"/>
      <c r="FCX20" s="49"/>
      <c r="FDG20" s="49"/>
      <c r="FDM20" s="49"/>
      <c r="FDP20" s="49"/>
      <c r="FDS20" s="49"/>
      <c r="FDV20" s="49"/>
      <c r="FEB20" s="49"/>
      <c r="FEE20" s="49"/>
      <c r="FEK20" s="49"/>
      <c r="FEM20" s="49"/>
      <c r="FEN20" s="49"/>
      <c r="FEP20" s="49"/>
      <c r="FFG20" s="49"/>
      <c r="FFL20" s="49"/>
      <c r="FFR20" s="49"/>
      <c r="FFU20" s="49"/>
      <c r="FFX20" s="49"/>
      <c r="FGF20" s="49"/>
      <c r="FHB20" s="49"/>
      <c r="FHC20" s="49"/>
      <c r="FHD20" s="49"/>
      <c r="FHE20" s="49"/>
      <c r="FHF20" s="49"/>
      <c r="FHG20" s="49"/>
      <c r="FHY20" s="49"/>
      <c r="FHZ20" s="49"/>
      <c r="FIC20" s="49"/>
      <c r="FIF20" s="49"/>
      <c r="FIH20" s="49"/>
      <c r="FIJ20" s="49"/>
      <c r="FIM20" s="49"/>
      <c r="FIP20" s="49"/>
      <c r="FIS20" s="49"/>
      <c r="FIV20" s="49"/>
      <c r="FIY20" s="49"/>
      <c r="FJB20" s="49"/>
      <c r="FJE20" s="49"/>
      <c r="FJH20" s="49"/>
      <c r="FJJ20" s="49"/>
      <c r="FJW20" s="49"/>
      <c r="FJX20" s="49"/>
      <c r="FJY20" s="49"/>
      <c r="FJZ20" s="49"/>
      <c r="FKA20" s="49"/>
      <c r="FKB20" s="49"/>
      <c r="FKC20" s="49"/>
      <c r="FKD20" s="49"/>
      <c r="FKE20" s="49"/>
      <c r="FKF20" s="49"/>
      <c r="FKG20" s="49"/>
      <c r="FKH20" s="49"/>
      <c r="FKI20" s="49"/>
      <c r="FKJ20" s="49"/>
      <c r="FKK20" s="49"/>
      <c r="FKL20" s="49"/>
      <c r="FKM20" s="49"/>
      <c r="FKN20" s="49"/>
      <c r="FKO20" s="49"/>
      <c r="FKP20" s="49"/>
      <c r="FKQ20" s="49"/>
      <c r="FKR20" s="49"/>
      <c r="FKS20" s="49"/>
      <c r="FKT20" s="49"/>
      <c r="FKU20" s="49"/>
      <c r="FKV20" s="49"/>
      <c r="FKW20" s="49"/>
      <c r="FKX20" s="49"/>
      <c r="FKY20" s="49"/>
      <c r="FKZ20" s="49"/>
      <c r="FLA20" s="49"/>
      <c r="FLB20" s="49"/>
      <c r="FLC20" s="49"/>
      <c r="FLD20" s="49"/>
      <c r="FLE20" s="49"/>
      <c r="FLF20" s="49"/>
      <c r="FLG20" s="49"/>
      <c r="FLH20" s="49"/>
      <c r="FLI20" s="49"/>
      <c r="FLJ20" s="49"/>
      <c r="FLM20" s="49"/>
      <c r="FLP20" s="49"/>
      <c r="FLS20" s="49"/>
      <c r="FLV20" s="49"/>
      <c r="FLY20" s="49"/>
      <c r="FMB20" s="49"/>
      <c r="FMK20" s="49"/>
      <c r="FMN20" s="49"/>
      <c r="FMQ20" s="49"/>
      <c r="FMT20" s="49"/>
      <c r="FNC20" s="49"/>
      <c r="FNI20" s="49"/>
      <c r="FNL20" s="49"/>
      <c r="FNO20" s="49"/>
      <c r="FNR20" s="49"/>
      <c r="FNX20" s="49"/>
      <c r="FOA20" s="49"/>
      <c r="FOG20" s="49"/>
      <c r="FOI20" s="49"/>
      <c r="FOJ20" s="49"/>
      <c r="FOL20" s="49"/>
      <c r="FPC20" s="49"/>
      <c r="FPH20" s="49"/>
      <c r="FPN20" s="49"/>
      <c r="FPQ20" s="49"/>
      <c r="FPT20" s="49"/>
      <c r="FQB20" s="49"/>
      <c r="FQX20" s="49"/>
      <c r="FQY20" s="49"/>
      <c r="FQZ20" s="49"/>
      <c r="FRA20" s="49"/>
      <c r="FRB20" s="49"/>
      <c r="FRC20" s="49"/>
      <c r="FRU20" s="49"/>
      <c r="FRV20" s="49"/>
      <c r="FRY20" s="49"/>
      <c r="FSB20" s="49"/>
      <c r="FSD20" s="49"/>
      <c r="FSF20" s="49"/>
      <c r="FSI20" s="49"/>
      <c r="FSL20" s="49"/>
      <c r="FSO20" s="49"/>
      <c r="FSR20" s="49"/>
      <c r="FSU20" s="49"/>
      <c r="FSX20" s="49"/>
      <c r="FTA20" s="49"/>
      <c r="FTD20" s="49"/>
      <c r="FTF20" s="49"/>
      <c r="FTS20" s="49"/>
      <c r="FTT20" s="49"/>
      <c r="FTU20" s="49"/>
      <c r="FTV20" s="49"/>
      <c r="FTW20" s="49"/>
      <c r="FTX20" s="49"/>
      <c r="FTY20" s="49"/>
      <c r="FTZ20" s="49"/>
      <c r="FUA20" s="49"/>
      <c r="FUB20" s="49"/>
      <c r="FUC20" s="49"/>
      <c r="FUD20" s="49"/>
      <c r="FUE20" s="49"/>
      <c r="FUF20" s="49"/>
      <c r="FUG20" s="49"/>
      <c r="FUH20" s="49"/>
      <c r="FUI20" s="49"/>
      <c r="FUJ20" s="49"/>
      <c r="FUK20" s="49"/>
      <c r="FUL20" s="49"/>
      <c r="FUM20" s="49"/>
      <c r="FUN20" s="49"/>
      <c r="FUO20" s="49"/>
      <c r="FUP20" s="49"/>
      <c r="FUQ20" s="49"/>
      <c r="FUR20" s="49"/>
      <c r="FUS20" s="49"/>
      <c r="FUT20" s="49"/>
      <c r="FUU20" s="49"/>
      <c r="FUV20" s="49"/>
      <c r="FUW20" s="49"/>
      <c r="FUX20" s="49"/>
      <c r="FUY20" s="49"/>
      <c r="FUZ20" s="49"/>
      <c r="FVA20" s="49"/>
      <c r="FVB20" s="49"/>
      <c r="FVC20" s="49"/>
      <c r="FVD20" s="49"/>
      <c r="FVE20" s="49"/>
      <c r="FVF20" s="49"/>
      <c r="FVI20" s="49"/>
      <c r="FVL20" s="49"/>
      <c r="FVO20" s="49"/>
      <c r="FVR20" s="49"/>
      <c r="FVU20" s="49"/>
      <c r="FVX20" s="49"/>
      <c r="FWG20" s="49"/>
      <c r="FWJ20" s="49"/>
      <c r="FWM20" s="49"/>
      <c r="FWP20" s="49"/>
      <c r="FWY20" s="49"/>
      <c r="FXE20" s="49"/>
      <c r="FXH20" s="49"/>
      <c r="FXK20" s="49"/>
      <c r="FXN20" s="49"/>
      <c r="FXT20" s="49"/>
      <c r="FXW20" s="49"/>
      <c r="FYC20" s="49"/>
      <c r="FYE20" s="49"/>
      <c r="FYF20" s="49"/>
      <c r="FYH20" s="49"/>
      <c r="FYY20" s="49"/>
      <c r="FZD20" s="49"/>
      <c r="FZJ20" s="49"/>
      <c r="FZM20" s="49"/>
      <c r="FZP20" s="49"/>
      <c r="FZX20" s="49"/>
      <c r="GAT20" s="49"/>
      <c r="GAU20" s="49"/>
      <c r="GAV20" s="49"/>
      <c r="GAW20" s="49"/>
      <c r="GAX20" s="49"/>
      <c r="GAY20" s="49"/>
      <c r="GBQ20" s="49"/>
      <c r="GBR20" s="49"/>
      <c r="GBU20" s="49"/>
      <c r="GBX20" s="49"/>
      <c r="GBZ20" s="49"/>
      <c r="GCB20" s="49"/>
      <c r="GCE20" s="49"/>
      <c r="GCH20" s="49"/>
      <c r="GCK20" s="49"/>
      <c r="GCN20" s="49"/>
      <c r="GCQ20" s="49"/>
      <c r="GCT20" s="49"/>
      <c r="GCW20" s="49"/>
      <c r="GCZ20" s="49"/>
      <c r="GDB20" s="49"/>
      <c r="GDO20" s="49"/>
      <c r="GDP20" s="49"/>
      <c r="GDQ20" s="49"/>
      <c r="GDR20" s="49"/>
      <c r="GDS20" s="49"/>
      <c r="GDT20" s="49"/>
      <c r="GDU20" s="49"/>
      <c r="GDV20" s="49"/>
      <c r="GDW20" s="49"/>
      <c r="GDX20" s="49"/>
      <c r="GDY20" s="49"/>
      <c r="GDZ20" s="49"/>
      <c r="GEA20" s="49"/>
      <c r="GEB20" s="49"/>
      <c r="GEC20" s="49"/>
      <c r="GED20" s="49"/>
      <c r="GEE20" s="49"/>
      <c r="GEF20" s="49"/>
      <c r="GEG20" s="49"/>
      <c r="GEH20" s="49"/>
      <c r="GEI20" s="49"/>
      <c r="GEJ20" s="49"/>
      <c r="GEK20" s="49"/>
      <c r="GEL20" s="49"/>
      <c r="GEM20" s="49"/>
      <c r="GEN20" s="49"/>
      <c r="GEO20" s="49"/>
      <c r="GEP20" s="49"/>
      <c r="GEQ20" s="49"/>
      <c r="GER20" s="49"/>
      <c r="GES20" s="49"/>
      <c r="GET20" s="49"/>
      <c r="GEU20" s="49"/>
      <c r="GEV20" s="49"/>
      <c r="GEW20" s="49"/>
      <c r="GEX20" s="49"/>
      <c r="GEY20" s="49"/>
      <c r="GEZ20" s="49"/>
      <c r="GFA20" s="49"/>
      <c r="GFB20" s="49"/>
      <c r="GFE20" s="49"/>
      <c r="GFH20" s="49"/>
      <c r="GFK20" s="49"/>
      <c r="GFN20" s="49"/>
      <c r="GFQ20" s="49"/>
      <c r="GFT20" s="49"/>
      <c r="GGC20" s="49"/>
      <c r="GGF20" s="49"/>
      <c r="GGI20" s="49"/>
      <c r="GGL20" s="49"/>
      <c r="GGU20" s="49"/>
      <c r="GHA20" s="49"/>
      <c r="GHD20" s="49"/>
      <c r="GHG20" s="49"/>
      <c r="GHJ20" s="49"/>
      <c r="GHP20" s="49"/>
      <c r="GHS20" s="49"/>
      <c r="GHY20" s="49"/>
      <c r="GIA20" s="49"/>
      <c r="GIB20" s="49"/>
      <c r="GID20" s="49"/>
      <c r="GIU20" s="49"/>
      <c r="GIZ20" s="49"/>
      <c r="GJF20" s="49"/>
      <c r="GJI20" s="49"/>
      <c r="GJL20" s="49"/>
      <c r="GJT20" s="49"/>
      <c r="GKP20" s="49"/>
      <c r="GKQ20" s="49"/>
      <c r="GKR20" s="49"/>
      <c r="GKS20" s="49"/>
      <c r="GKT20" s="49"/>
      <c r="GKU20" s="49"/>
      <c r="GLM20" s="49"/>
      <c r="GLN20" s="49"/>
      <c r="GLQ20" s="49"/>
      <c r="GLT20" s="49"/>
      <c r="GLV20" s="49"/>
      <c r="GLX20" s="49"/>
      <c r="GMA20" s="49"/>
      <c r="GMD20" s="49"/>
      <c r="GMG20" s="49"/>
      <c r="GMJ20" s="49"/>
      <c r="GMM20" s="49"/>
      <c r="GMP20" s="49"/>
      <c r="GMS20" s="49"/>
      <c r="GMV20" s="49"/>
      <c r="GMX20" s="49"/>
      <c r="GNK20" s="49"/>
      <c r="GNL20" s="49"/>
      <c r="GNM20" s="49"/>
      <c r="GNN20" s="49"/>
      <c r="GNO20" s="49"/>
      <c r="GNP20" s="49"/>
      <c r="GNQ20" s="49"/>
      <c r="GNR20" s="49"/>
      <c r="GNS20" s="49"/>
      <c r="GNT20" s="49"/>
      <c r="GNU20" s="49"/>
      <c r="GNV20" s="49"/>
      <c r="GNW20" s="49"/>
      <c r="GNX20" s="49"/>
      <c r="GNY20" s="49"/>
      <c r="GNZ20" s="49"/>
      <c r="GOA20" s="49"/>
      <c r="GOB20" s="49"/>
      <c r="GOC20" s="49"/>
      <c r="GOD20" s="49"/>
      <c r="GOE20" s="49"/>
      <c r="GOF20" s="49"/>
      <c r="GOG20" s="49"/>
      <c r="GOH20" s="49"/>
      <c r="GOI20" s="49"/>
      <c r="GOJ20" s="49"/>
      <c r="GOK20" s="49"/>
      <c r="GOL20" s="49"/>
      <c r="GOM20" s="49"/>
      <c r="GON20" s="49"/>
      <c r="GOO20" s="49"/>
      <c r="GOP20" s="49"/>
      <c r="GOQ20" s="49"/>
      <c r="GOR20" s="49"/>
      <c r="GOS20" s="49"/>
      <c r="GOT20" s="49"/>
      <c r="GOU20" s="49"/>
      <c r="GOV20" s="49"/>
      <c r="GOW20" s="49"/>
      <c r="GOX20" s="49"/>
      <c r="GPA20" s="49"/>
      <c r="GPD20" s="49"/>
      <c r="GPG20" s="49"/>
      <c r="GPJ20" s="49"/>
      <c r="GPM20" s="49"/>
      <c r="GPP20" s="49"/>
      <c r="GPY20" s="49"/>
      <c r="GQB20" s="49"/>
      <c r="GQE20" s="49"/>
      <c r="GQH20" s="49"/>
      <c r="GQQ20" s="49"/>
      <c r="GQW20" s="49"/>
      <c r="GQZ20" s="49"/>
      <c r="GRC20" s="49"/>
      <c r="GRF20" s="49"/>
      <c r="GRL20" s="49"/>
      <c r="GRO20" s="49"/>
      <c r="GRU20" s="49"/>
      <c r="GRW20" s="49"/>
      <c r="GRX20" s="49"/>
      <c r="GRZ20" s="49"/>
      <c r="GSQ20" s="49"/>
      <c r="GSV20" s="49"/>
      <c r="GTB20" s="49"/>
      <c r="GTE20" s="49"/>
      <c r="GTH20" s="49"/>
      <c r="GTP20" s="49"/>
      <c r="GUL20" s="49"/>
      <c r="GUM20" s="49"/>
      <c r="GUN20" s="49"/>
      <c r="GUO20" s="49"/>
      <c r="GUP20" s="49"/>
      <c r="GUQ20" s="49"/>
      <c r="GVI20" s="49"/>
      <c r="GVJ20" s="49"/>
      <c r="GVM20" s="49"/>
      <c r="GVP20" s="49"/>
      <c r="GVR20" s="49"/>
      <c r="GVT20" s="49"/>
      <c r="GVW20" s="49"/>
      <c r="GVZ20" s="49"/>
      <c r="GWC20" s="49"/>
      <c r="GWF20" s="49"/>
      <c r="GWI20" s="49"/>
      <c r="GWL20" s="49"/>
      <c r="GWO20" s="49"/>
      <c r="GWR20" s="49"/>
      <c r="GWT20" s="49"/>
      <c r="GXG20" s="49"/>
      <c r="GXH20" s="49"/>
      <c r="GXI20" s="49"/>
      <c r="GXJ20" s="49"/>
      <c r="GXK20" s="49"/>
      <c r="GXL20" s="49"/>
      <c r="GXM20" s="49"/>
      <c r="GXN20" s="49"/>
      <c r="GXO20" s="49"/>
      <c r="GXP20" s="49"/>
      <c r="GXQ20" s="49"/>
      <c r="GXR20" s="49"/>
      <c r="GXS20" s="49"/>
      <c r="GXT20" s="49"/>
      <c r="GXU20" s="49"/>
      <c r="GXV20" s="49"/>
      <c r="GXW20" s="49"/>
      <c r="GXX20" s="49"/>
      <c r="GXY20" s="49"/>
      <c r="GXZ20" s="49"/>
      <c r="GYA20" s="49"/>
      <c r="GYB20" s="49"/>
      <c r="GYC20" s="49"/>
      <c r="GYD20" s="49"/>
      <c r="GYE20" s="49"/>
      <c r="GYF20" s="49"/>
      <c r="GYG20" s="49"/>
      <c r="GYH20" s="49"/>
      <c r="GYI20" s="49"/>
      <c r="GYJ20" s="49"/>
      <c r="GYK20" s="49"/>
      <c r="GYL20" s="49"/>
      <c r="GYM20" s="49"/>
      <c r="GYN20" s="49"/>
      <c r="GYO20" s="49"/>
      <c r="GYP20" s="49"/>
      <c r="GYQ20" s="49"/>
      <c r="GYR20" s="49"/>
      <c r="GYS20" s="49"/>
      <c r="GYT20" s="49"/>
      <c r="GYW20" s="49"/>
      <c r="GYZ20" s="49"/>
      <c r="GZC20" s="49"/>
      <c r="GZF20" s="49"/>
      <c r="GZI20" s="49"/>
      <c r="GZL20" s="49"/>
      <c r="GZU20" s="49"/>
      <c r="GZX20" s="49"/>
      <c r="HAA20" s="49"/>
      <c r="HAD20" s="49"/>
      <c r="HAM20" s="49"/>
      <c r="HAS20" s="49"/>
      <c r="HAV20" s="49"/>
      <c r="HAY20" s="49"/>
      <c r="HBB20" s="49"/>
      <c r="HBH20" s="49"/>
      <c r="HBK20" s="49"/>
      <c r="HBQ20" s="49"/>
      <c r="HBS20" s="49"/>
      <c r="HBT20" s="49"/>
      <c r="HBV20" s="49"/>
      <c r="HCM20" s="49"/>
      <c r="HCR20" s="49"/>
      <c r="HCX20" s="49"/>
      <c r="HDA20" s="49"/>
      <c r="HDD20" s="49"/>
      <c r="HDL20" s="49"/>
      <c r="HEH20" s="49"/>
      <c r="HEI20" s="49"/>
      <c r="HEJ20" s="49"/>
      <c r="HEK20" s="49"/>
      <c r="HEL20" s="49"/>
      <c r="HEM20" s="49"/>
      <c r="HFE20" s="49"/>
      <c r="HFF20" s="49"/>
      <c r="HFI20" s="49"/>
      <c r="HFL20" s="49"/>
      <c r="HFN20" s="49"/>
      <c r="HFP20" s="49"/>
      <c r="HFS20" s="49"/>
      <c r="HFV20" s="49"/>
      <c r="HFY20" s="49"/>
      <c r="HGB20" s="49"/>
      <c r="HGE20" s="49"/>
      <c r="HGH20" s="49"/>
      <c r="HGK20" s="49"/>
      <c r="HGN20" s="49"/>
      <c r="HGP20" s="49"/>
      <c r="HHC20" s="49"/>
      <c r="HHD20" s="49"/>
      <c r="HHE20" s="49"/>
      <c r="HHF20" s="49"/>
      <c r="HHG20" s="49"/>
      <c r="HHH20" s="49"/>
      <c r="HHI20" s="49"/>
      <c r="HHJ20" s="49"/>
      <c r="HHK20" s="49"/>
      <c r="HHL20" s="49"/>
      <c r="HHM20" s="49"/>
      <c r="HHN20" s="49"/>
      <c r="HHO20" s="49"/>
      <c r="HHP20" s="49"/>
      <c r="HHQ20" s="49"/>
      <c r="HHR20" s="49"/>
      <c r="HHS20" s="49"/>
      <c r="HHT20" s="49"/>
      <c r="HHU20" s="49"/>
      <c r="HHV20" s="49"/>
      <c r="HHW20" s="49"/>
      <c r="HHX20" s="49"/>
      <c r="HHY20" s="49"/>
      <c r="HHZ20" s="49"/>
      <c r="HIA20" s="49"/>
      <c r="HIB20" s="49"/>
      <c r="HIC20" s="49"/>
      <c r="HID20" s="49"/>
      <c r="HIE20" s="49"/>
      <c r="HIF20" s="49"/>
      <c r="HIG20" s="49"/>
      <c r="HIH20" s="49"/>
      <c r="HII20" s="49"/>
      <c r="HIJ20" s="49"/>
      <c r="HIK20" s="49"/>
      <c r="HIL20" s="49"/>
      <c r="HIM20" s="49"/>
      <c r="HIN20" s="49"/>
      <c r="HIO20" s="49"/>
      <c r="HIP20" s="49"/>
      <c r="HIS20" s="49"/>
      <c r="HIV20" s="49"/>
      <c r="HIY20" s="49"/>
      <c r="HJB20" s="49"/>
      <c r="HJE20" s="49"/>
      <c r="HJH20" s="49"/>
      <c r="HJQ20" s="49"/>
      <c r="HJT20" s="49"/>
      <c r="HJW20" s="49"/>
      <c r="HJZ20" s="49"/>
      <c r="HKI20" s="49"/>
      <c r="HKO20" s="49"/>
      <c r="HKR20" s="49"/>
      <c r="HKU20" s="49"/>
      <c r="HKX20" s="49"/>
      <c r="HLD20" s="49"/>
      <c r="HLG20" s="49"/>
      <c r="HLM20" s="49"/>
      <c r="HLO20" s="49"/>
      <c r="HLP20" s="49"/>
      <c r="HLR20" s="49"/>
      <c r="HMI20" s="49"/>
      <c r="HMN20" s="49"/>
      <c r="HMT20" s="49"/>
      <c r="HMW20" s="49"/>
      <c r="HMZ20" s="49"/>
      <c r="HNH20" s="49"/>
      <c r="HOD20" s="49"/>
      <c r="HOE20" s="49"/>
      <c r="HOF20" s="49"/>
      <c r="HOG20" s="49"/>
      <c r="HOH20" s="49"/>
      <c r="HOI20" s="49"/>
      <c r="HPA20" s="49"/>
      <c r="HPB20" s="49"/>
      <c r="HPE20" s="49"/>
      <c r="HPH20" s="49"/>
      <c r="HPJ20" s="49"/>
      <c r="HPL20" s="49"/>
      <c r="HPO20" s="49"/>
      <c r="HPR20" s="49"/>
      <c r="HPU20" s="49"/>
      <c r="HPX20" s="49"/>
      <c r="HQA20" s="49"/>
      <c r="HQD20" s="49"/>
      <c r="HQG20" s="49"/>
      <c r="HQJ20" s="49"/>
      <c r="HQL20" s="49"/>
      <c r="HQY20" s="49"/>
      <c r="HQZ20" s="49"/>
      <c r="HRA20" s="49"/>
      <c r="HRB20" s="49"/>
      <c r="HRC20" s="49"/>
      <c r="HRD20" s="49"/>
      <c r="HRE20" s="49"/>
      <c r="HRF20" s="49"/>
      <c r="HRG20" s="49"/>
      <c r="HRH20" s="49"/>
      <c r="HRI20" s="49"/>
      <c r="HRJ20" s="49"/>
      <c r="HRK20" s="49"/>
      <c r="HRL20" s="49"/>
      <c r="HRM20" s="49"/>
      <c r="HRN20" s="49"/>
      <c r="HRO20" s="49"/>
      <c r="HRP20" s="49"/>
      <c r="HRQ20" s="49"/>
      <c r="HRR20" s="49"/>
      <c r="HRS20" s="49"/>
      <c r="HRT20" s="49"/>
      <c r="HRU20" s="49"/>
      <c r="HRV20" s="49"/>
      <c r="HRW20" s="49"/>
      <c r="HRX20" s="49"/>
      <c r="HRY20" s="49"/>
      <c r="HRZ20" s="49"/>
      <c r="HSA20" s="49"/>
      <c r="HSB20" s="49"/>
      <c r="HSC20" s="49"/>
      <c r="HSD20" s="49"/>
      <c r="HSE20" s="49"/>
      <c r="HSF20" s="49"/>
      <c r="HSG20" s="49"/>
      <c r="HSH20" s="49"/>
      <c r="HSI20" s="49"/>
      <c r="HSJ20" s="49"/>
      <c r="HSK20" s="49"/>
      <c r="HSL20" s="49"/>
      <c r="HSO20" s="49"/>
      <c r="HSR20" s="49"/>
      <c r="HSU20" s="49"/>
      <c r="HSX20" s="49"/>
      <c r="HTA20" s="49"/>
      <c r="HTD20" s="49"/>
      <c r="HTM20" s="49"/>
      <c r="HTP20" s="49"/>
      <c r="HTS20" s="49"/>
      <c r="HTV20" s="49"/>
      <c r="HUE20" s="49"/>
      <c r="HUK20" s="49"/>
      <c r="HUN20" s="49"/>
      <c r="HUQ20" s="49"/>
      <c r="HUT20" s="49"/>
      <c r="HUZ20" s="49"/>
      <c r="HVC20" s="49"/>
      <c r="HVI20" s="49"/>
      <c r="HVK20" s="49"/>
      <c r="HVL20" s="49"/>
      <c r="HVN20" s="49"/>
      <c r="HWE20" s="49"/>
      <c r="HWJ20" s="49"/>
      <c r="HWP20" s="49"/>
      <c r="HWS20" s="49"/>
      <c r="HWV20" s="49"/>
      <c r="HXD20" s="49"/>
      <c r="HXZ20" s="49"/>
      <c r="HYA20" s="49"/>
      <c r="HYB20" s="49"/>
      <c r="HYC20" s="49"/>
      <c r="HYD20" s="49"/>
      <c r="HYE20" s="49"/>
      <c r="HYW20" s="49"/>
      <c r="HYX20" s="49"/>
      <c r="HZA20" s="49"/>
      <c r="HZD20" s="49"/>
      <c r="HZF20" s="49"/>
      <c r="HZH20" s="49"/>
      <c r="HZK20" s="49"/>
      <c r="HZN20" s="49"/>
      <c r="HZQ20" s="49"/>
      <c r="HZT20" s="49"/>
      <c r="HZW20" s="49"/>
      <c r="HZZ20" s="49"/>
      <c r="IAC20" s="49"/>
      <c r="IAF20" s="49"/>
      <c r="IAH20" s="49"/>
      <c r="IAU20" s="49"/>
      <c r="IAV20" s="49"/>
      <c r="IAW20" s="49"/>
      <c r="IAX20" s="49"/>
      <c r="IAY20" s="49"/>
      <c r="IAZ20" s="49"/>
      <c r="IBA20" s="49"/>
      <c r="IBB20" s="49"/>
      <c r="IBC20" s="49"/>
      <c r="IBD20" s="49"/>
      <c r="IBE20" s="49"/>
      <c r="IBF20" s="49"/>
      <c r="IBG20" s="49"/>
      <c r="IBH20" s="49"/>
      <c r="IBI20" s="49"/>
      <c r="IBJ20" s="49"/>
      <c r="IBK20" s="49"/>
      <c r="IBL20" s="49"/>
      <c r="IBM20" s="49"/>
      <c r="IBN20" s="49"/>
      <c r="IBO20" s="49"/>
      <c r="IBP20" s="49"/>
      <c r="IBQ20" s="49"/>
      <c r="IBR20" s="49"/>
      <c r="IBS20" s="49"/>
      <c r="IBT20" s="49"/>
      <c r="IBU20" s="49"/>
      <c r="IBV20" s="49"/>
      <c r="IBW20" s="49"/>
      <c r="IBX20" s="49"/>
      <c r="IBY20" s="49"/>
      <c r="IBZ20" s="49"/>
      <c r="ICA20" s="49"/>
      <c r="ICB20" s="49"/>
      <c r="ICC20" s="49"/>
      <c r="ICD20" s="49"/>
      <c r="ICE20" s="49"/>
      <c r="ICF20" s="49"/>
      <c r="ICG20" s="49"/>
      <c r="ICH20" s="49"/>
      <c r="ICK20" s="49"/>
      <c r="ICN20" s="49"/>
      <c r="ICQ20" s="49"/>
      <c r="ICT20" s="49"/>
      <c r="ICW20" s="49"/>
      <c r="ICZ20" s="49"/>
      <c r="IDI20" s="49"/>
      <c r="IDL20" s="49"/>
      <c r="IDO20" s="49"/>
      <c r="IDR20" s="49"/>
      <c r="IEA20" s="49"/>
      <c r="IEG20" s="49"/>
      <c r="IEJ20" s="49"/>
      <c r="IEM20" s="49"/>
      <c r="IEP20" s="49"/>
      <c r="IEV20" s="49"/>
      <c r="IEY20" s="49"/>
      <c r="IFE20" s="49"/>
      <c r="IFG20" s="49"/>
      <c r="IFH20" s="49"/>
      <c r="IFJ20" s="49"/>
      <c r="IGA20" s="49"/>
      <c r="IGF20" s="49"/>
      <c r="IGL20" s="49"/>
      <c r="IGO20" s="49"/>
      <c r="IGR20" s="49"/>
      <c r="IGZ20" s="49"/>
      <c r="IHV20" s="49"/>
      <c r="IHW20" s="49"/>
      <c r="IHX20" s="49"/>
      <c r="IHY20" s="49"/>
      <c r="IHZ20" s="49"/>
      <c r="IIA20" s="49"/>
      <c r="IIS20" s="49"/>
      <c r="IIT20" s="49"/>
      <c r="IIW20" s="49"/>
      <c r="IIZ20" s="49"/>
      <c r="IJB20" s="49"/>
      <c r="IJD20" s="49"/>
      <c r="IJG20" s="49"/>
      <c r="IJJ20" s="49"/>
      <c r="IJM20" s="49"/>
      <c r="IJP20" s="49"/>
      <c r="IJS20" s="49"/>
      <c r="IJV20" s="49"/>
      <c r="IJY20" s="49"/>
      <c r="IKB20" s="49"/>
      <c r="IKD20" s="49"/>
      <c r="IKQ20" s="49"/>
      <c r="IKR20" s="49"/>
      <c r="IKS20" s="49"/>
      <c r="IKT20" s="49"/>
      <c r="IKU20" s="49"/>
      <c r="IKV20" s="49"/>
      <c r="IKW20" s="49"/>
      <c r="IKX20" s="49"/>
      <c r="IKY20" s="49"/>
      <c r="IKZ20" s="49"/>
      <c r="ILA20" s="49"/>
      <c r="ILB20" s="49"/>
      <c r="ILC20" s="49"/>
      <c r="ILD20" s="49"/>
      <c r="ILE20" s="49"/>
      <c r="ILF20" s="49"/>
      <c r="ILG20" s="49"/>
      <c r="ILH20" s="49"/>
      <c r="ILI20" s="49"/>
      <c r="ILJ20" s="49"/>
      <c r="ILK20" s="49"/>
      <c r="ILL20" s="49"/>
      <c r="ILM20" s="49"/>
      <c r="ILN20" s="49"/>
      <c r="ILO20" s="49"/>
      <c r="ILP20" s="49"/>
      <c r="ILQ20" s="49"/>
      <c r="ILR20" s="49"/>
      <c r="ILS20" s="49"/>
      <c r="ILT20" s="49"/>
      <c r="ILU20" s="49"/>
      <c r="ILV20" s="49"/>
      <c r="ILW20" s="49"/>
      <c r="ILX20" s="49"/>
      <c r="ILY20" s="49"/>
      <c r="ILZ20" s="49"/>
      <c r="IMA20" s="49"/>
      <c r="IMB20" s="49"/>
      <c r="IMC20" s="49"/>
      <c r="IMD20" s="49"/>
      <c r="IMG20" s="49"/>
      <c r="IMJ20" s="49"/>
      <c r="IMM20" s="49"/>
      <c r="IMP20" s="49"/>
      <c r="IMS20" s="49"/>
      <c r="IMV20" s="49"/>
      <c r="INE20" s="49"/>
      <c r="INH20" s="49"/>
      <c r="INK20" s="49"/>
      <c r="INN20" s="49"/>
      <c r="INW20" s="49"/>
      <c r="IOC20" s="49"/>
      <c r="IOF20" s="49"/>
      <c r="IOI20" s="49"/>
      <c r="IOL20" s="49"/>
      <c r="IOR20" s="49"/>
      <c r="IOU20" s="49"/>
      <c r="IPA20" s="49"/>
      <c r="IPC20" s="49"/>
      <c r="IPD20" s="49"/>
      <c r="IPF20" s="49"/>
      <c r="IPW20" s="49"/>
      <c r="IQB20" s="49"/>
      <c r="IQH20" s="49"/>
      <c r="IQK20" s="49"/>
      <c r="IQN20" s="49"/>
      <c r="IQV20" s="49"/>
      <c r="IRR20" s="49"/>
      <c r="IRS20" s="49"/>
      <c r="IRT20" s="49"/>
      <c r="IRU20" s="49"/>
      <c r="IRV20" s="49"/>
      <c r="IRW20" s="49"/>
      <c r="ISO20" s="49"/>
      <c r="ISP20" s="49"/>
      <c r="ISS20" s="49"/>
      <c r="ISV20" s="49"/>
      <c r="ISX20" s="49"/>
      <c r="ISZ20" s="49"/>
      <c r="ITC20" s="49"/>
      <c r="ITF20" s="49"/>
      <c r="ITI20" s="49"/>
      <c r="ITL20" s="49"/>
      <c r="ITO20" s="49"/>
      <c r="ITR20" s="49"/>
      <c r="ITU20" s="49"/>
      <c r="ITX20" s="49"/>
      <c r="ITZ20" s="49"/>
      <c r="IUM20" s="49"/>
      <c r="IUN20" s="49"/>
      <c r="IUO20" s="49"/>
      <c r="IUP20" s="49"/>
      <c r="IUQ20" s="49"/>
      <c r="IUR20" s="49"/>
      <c r="IUS20" s="49"/>
      <c r="IUT20" s="49"/>
      <c r="IUU20" s="49"/>
      <c r="IUV20" s="49"/>
      <c r="IUW20" s="49"/>
      <c r="IUX20" s="49"/>
      <c r="IUY20" s="49"/>
      <c r="IUZ20" s="49"/>
      <c r="IVA20" s="49"/>
      <c r="IVB20" s="49"/>
      <c r="IVC20" s="49"/>
      <c r="IVD20" s="49"/>
      <c r="IVE20" s="49"/>
      <c r="IVF20" s="49"/>
      <c r="IVG20" s="49"/>
      <c r="IVH20" s="49"/>
      <c r="IVI20" s="49"/>
      <c r="IVJ20" s="49"/>
      <c r="IVK20" s="49"/>
      <c r="IVL20" s="49"/>
      <c r="IVM20" s="49"/>
      <c r="IVN20" s="49"/>
      <c r="IVO20" s="49"/>
      <c r="IVP20" s="49"/>
      <c r="IVQ20" s="49"/>
      <c r="IVR20" s="49"/>
      <c r="IVS20" s="49"/>
      <c r="IVT20" s="49"/>
      <c r="IVU20" s="49"/>
      <c r="IVV20" s="49"/>
      <c r="IVW20" s="49"/>
      <c r="IVX20" s="49"/>
      <c r="IVY20" s="49"/>
      <c r="IVZ20" s="49"/>
      <c r="IWC20" s="49"/>
      <c r="IWF20" s="49"/>
      <c r="IWI20" s="49"/>
      <c r="IWL20" s="49"/>
      <c r="IWO20" s="49"/>
      <c r="IWR20" s="49"/>
      <c r="IXA20" s="49"/>
      <c r="IXD20" s="49"/>
      <c r="IXG20" s="49"/>
      <c r="IXJ20" s="49"/>
      <c r="IXS20" s="49"/>
      <c r="IXY20" s="49"/>
      <c r="IYB20" s="49"/>
      <c r="IYE20" s="49"/>
      <c r="IYH20" s="49"/>
      <c r="IYN20" s="49"/>
      <c r="IYQ20" s="49"/>
      <c r="IYW20" s="49"/>
      <c r="IYY20" s="49"/>
      <c r="IYZ20" s="49"/>
      <c r="IZB20" s="49"/>
      <c r="IZS20" s="49"/>
      <c r="IZX20" s="49"/>
      <c r="JAD20" s="49"/>
      <c r="JAG20" s="49"/>
      <c r="JAJ20" s="49"/>
      <c r="JAR20" s="49"/>
      <c r="JBN20" s="49"/>
      <c r="JBO20" s="49"/>
      <c r="JBP20" s="49"/>
      <c r="JBQ20" s="49"/>
      <c r="JBR20" s="49"/>
      <c r="JBS20" s="49"/>
      <c r="JCK20" s="49"/>
      <c r="JCL20" s="49"/>
      <c r="JCO20" s="49"/>
      <c r="JCR20" s="49"/>
      <c r="JCT20" s="49"/>
      <c r="JCV20" s="49"/>
      <c r="JCY20" s="49"/>
      <c r="JDB20" s="49"/>
      <c r="JDE20" s="49"/>
      <c r="JDH20" s="49"/>
      <c r="JDK20" s="49"/>
      <c r="JDN20" s="49"/>
      <c r="JDQ20" s="49"/>
      <c r="JDT20" s="49"/>
      <c r="JDV20" s="49"/>
      <c r="JEI20" s="49"/>
      <c r="JEJ20" s="49"/>
      <c r="JEK20" s="49"/>
      <c r="JEL20" s="49"/>
      <c r="JEM20" s="49"/>
      <c r="JEN20" s="49"/>
      <c r="JEO20" s="49"/>
      <c r="JEP20" s="49"/>
      <c r="JEQ20" s="49"/>
      <c r="JER20" s="49"/>
      <c r="JES20" s="49"/>
      <c r="JET20" s="49"/>
      <c r="JEU20" s="49"/>
      <c r="JEV20" s="49"/>
      <c r="JEW20" s="49"/>
      <c r="JEX20" s="49"/>
      <c r="JEY20" s="49"/>
      <c r="JEZ20" s="49"/>
      <c r="JFA20" s="49"/>
      <c r="JFB20" s="49"/>
      <c r="JFC20" s="49"/>
      <c r="JFD20" s="49"/>
      <c r="JFE20" s="49"/>
      <c r="JFF20" s="49"/>
      <c r="JFG20" s="49"/>
      <c r="JFH20" s="49"/>
      <c r="JFI20" s="49"/>
      <c r="JFJ20" s="49"/>
      <c r="JFK20" s="49"/>
      <c r="JFL20" s="49"/>
      <c r="JFM20" s="49"/>
      <c r="JFN20" s="49"/>
      <c r="JFO20" s="49"/>
      <c r="JFP20" s="49"/>
      <c r="JFQ20" s="49"/>
      <c r="JFR20" s="49"/>
      <c r="JFS20" s="49"/>
      <c r="JFT20" s="49"/>
      <c r="JFU20" s="49"/>
      <c r="JFV20" s="49"/>
      <c r="JFY20" s="49"/>
      <c r="JGB20" s="49"/>
      <c r="JGE20" s="49"/>
      <c r="JGH20" s="49"/>
      <c r="JGK20" s="49"/>
      <c r="JGN20" s="49"/>
      <c r="JGW20" s="49"/>
      <c r="JGZ20" s="49"/>
      <c r="JHC20" s="49"/>
      <c r="JHF20" s="49"/>
      <c r="JHO20" s="49"/>
      <c r="JHU20" s="49"/>
      <c r="JHX20" s="49"/>
      <c r="JIA20" s="49"/>
      <c r="JID20" s="49"/>
      <c r="JIJ20" s="49"/>
      <c r="JIM20" s="49"/>
      <c r="JIS20" s="49"/>
      <c r="JIU20" s="49"/>
      <c r="JIV20" s="49"/>
      <c r="JIX20" s="49"/>
      <c r="JJO20" s="49"/>
      <c r="JJT20" s="49"/>
      <c r="JJZ20" s="49"/>
      <c r="JKC20" s="49"/>
      <c r="JKF20" s="49"/>
      <c r="JKN20" s="49"/>
      <c r="JLJ20" s="49"/>
      <c r="JLK20" s="49"/>
      <c r="JLL20" s="49"/>
      <c r="JLM20" s="49"/>
      <c r="JLN20" s="49"/>
      <c r="JLO20" s="49"/>
      <c r="JMG20" s="49"/>
      <c r="JMH20" s="49"/>
      <c r="JMK20" s="49"/>
      <c r="JMN20" s="49"/>
      <c r="JMP20" s="49"/>
      <c r="JMR20" s="49"/>
      <c r="JMU20" s="49"/>
      <c r="JMX20" s="49"/>
      <c r="JNA20" s="49"/>
      <c r="JND20" s="49"/>
      <c r="JNG20" s="49"/>
      <c r="JNJ20" s="49"/>
      <c r="JNM20" s="49"/>
      <c r="JNP20" s="49"/>
      <c r="JNR20" s="49"/>
      <c r="JOE20" s="49"/>
      <c r="JOF20" s="49"/>
      <c r="JOG20" s="49"/>
      <c r="JOH20" s="49"/>
      <c r="JOI20" s="49"/>
      <c r="JOJ20" s="49"/>
      <c r="JOK20" s="49"/>
      <c r="JOL20" s="49"/>
      <c r="JOM20" s="49"/>
      <c r="JON20" s="49"/>
      <c r="JOO20" s="49"/>
      <c r="JOP20" s="49"/>
      <c r="JOQ20" s="49"/>
      <c r="JOR20" s="49"/>
      <c r="JOS20" s="49"/>
      <c r="JOT20" s="49"/>
      <c r="JOU20" s="49"/>
      <c r="JOV20" s="49"/>
      <c r="JOW20" s="49"/>
      <c r="JOX20" s="49"/>
      <c r="JOY20" s="49"/>
      <c r="JOZ20" s="49"/>
      <c r="JPA20" s="49"/>
      <c r="JPB20" s="49"/>
      <c r="JPC20" s="49"/>
      <c r="JPD20" s="49"/>
      <c r="JPE20" s="49"/>
      <c r="JPF20" s="49"/>
      <c r="JPG20" s="49"/>
      <c r="JPH20" s="49"/>
      <c r="JPI20" s="49"/>
      <c r="JPJ20" s="49"/>
      <c r="JPK20" s="49"/>
      <c r="JPL20" s="49"/>
      <c r="JPM20" s="49"/>
      <c r="JPN20" s="49"/>
      <c r="JPO20" s="49"/>
      <c r="JPP20" s="49"/>
      <c r="JPQ20" s="49"/>
      <c r="JPR20" s="49"/>
      <c r="JPU20" s="49"/>
      <c r="JPX20" s="49"/>
      <c r="JQA20" s="49"/>
      <c r="JQD20" s="49"/>
      <c r="JQG20" s="49"/>
      <c r="JQJ20" s="49"/>
      <c r="JQS20" s="49"/>
      <c r="JQV20" s="49"/>
      <c r="JQY20" s="49"/>
      <c r="JRB20" s="49"/>
      <c r="JRK20" s="49"/>
      <c r="JRQ20" s="49"/>
      <c r="JRT20" s="49"/>
      <c r="JRW20" s="49"/>
      <c r="JRZ20" s="49"/>
      <c r="JSF20" s="49"/>
      <c r="JSI20" s="49"/>
      <c r="JSO20" s="49"/>
      <c r="JSQ20" s="49"/>
      <c r="JSR20" s="49"/>
      <c r="JST20" s="49"/>
      <c r="JTK20" s="49"/>
      <c r="JTP20" s="49"/>
      <c r="JTV20" s="49"/>
      <c r="JTY20" s="49"/>
      <c r="JUB20" s="49"/>
      <c r="JUJ20" s="49"/>
      <c r="JVF20" s="49"/>
      <c r="JVG20" s="49"/>
      <c r="JVH20" s="49"/>
      <c r="JVI20" s="49"/>
      <c r="JVJ20" s="49"/>
      <c r="JVK20" s="49"/>
      <c r="JWC20" s="49"/>
      <c r="JWD20" s="49"/>
      <c r="JWG20" s="49"/>
      <c r="JWJ20" s="49"/>
      <c r="JWL20" s="49"/>
      <c r="JWN20" s="49"/>
      <c r="JWQ20" s="49"/>
      <c r="JWT20" s="49"/>
      <c r="JWW20" s="49"/>
      <c r="JWZ20" s="49"/>
      <c r="JXC20" s="49"/>
      <c r="JXF20" s="49"/>
      <c r="JXI20" s="49"/>
      <c r="JXL20" s="49"/>
      <c r="JXN20" s="49"/>
      <c r="JYA20" s="49"/>
      <c r="JYB20" s="49"/>
      <c r="JYC20" s="49"/>
      <c r="JYD20" s="49"/>
      <c r="JYE20" s="49"/>
      <c r="JYF20" s="49"/>
      <c r="JYG20" s="49"/>
      <c r="JYH20" s="49"/>
      <c r="JYI20" s="49"/>
      <c r="JYJ20" s="49"/>
      <c r="JYK20" s="49"/>
      <c r="JYL20" s="49"/>
      <c r="JYM20" s="49"/>
      <c r="JYN20" s="49"/>
      <c r="JYO20" s="49"/>
      <c r="JYP20" s="49"/>
      <c r="JYQ20" s="49"/>
      <c r="JYR20" s="49"/>
      <c r="JYS20" s="49"/>
      <c r="JYT20" s="49"/>
      <c r="JYU20" s="49"/>
      <c r="JYV20" s="49"/>
      <c r="JYW20" s="49"/>
      <c r="JYX20" s="49"/>
      <c r="JYY20" s="49"/>
      <c r="JYZ20" s="49"/>
      <c r="JZA20" s="49"/>
      <c r="JZB20" s="49"/>
      <c r="JZC20" s="49"/>
      <c r="JZD20" s="49"/>
      <c r="JZE20" s="49"/>
      <c r="JZF20" s="49"/>
      <c r="JZG20" s="49"/>
      <c r="JZH20" s="49"/>
      <c r="JZI20" s="49"/>
      <c r="JZJ20" s="49"/>
      <c r="JZK20" s="49"/>
      <c r="JZL20" s="49"/>
      <c r="JZM20" s="49"/>
      <c r="JZN20" s="49"/>
      <c r="JZQ20" s="49"/>
      <c r="JZT20" s="49"/>
      <c r="JZW20" s="49"/>
      <c r="JZZ20" s="49"/>
      <c r="KAC20" s="49"/>
      <c r="KAF20" s="49"/>
      <c r="KAO20" s="49"/>
      <c r="KAR20" s="49"/>
      <c r="KAU20" s="49"/>
      <c r="KAX20" s="49"/>
      <c r="KBG20" s="49"/>
      <c r="KBM20" s="49"/>
      <c r="KBP20" s="49"/>
      <c r="KBS20" s="49"/>
      <c r="KBV20" s="49"/>
      <c r="KCB20" s="49"/>
      <c r="KCE20" s="49"/>
      <c r="KCK20" s="49"/>
      <c r="KCM20" s="49"/>
      <c r="KCN20" s="49"/>
      <c r="KCP20" s="49"/>
      <c r="KDG20" s="49"/>
      <c r="KDL20" s="49"/>
      <c r="KDR20" s="49"/>
      <c r="KDU20" s="49"/>
      <c r="KDX20" s="49"/>
      <c r="KEF20" s="49"/>
      <c r="KFB20" s="49"/>
      <c r="KFC20" s="49"/>
      <c r="KFD20" s="49"/>
      <c r="KFE20" s="49"/>
      <c r="KFF20" s="49"/>
      <c r="KFG20" s="49"/>
      <c r="KFY20" s="49"/>
      <c r="KFZ20" s="49"/>
      <c r="KGC20" s="49"/>
      <c r="KGF20" s="49"/>
      <c r="KGH20" s="49"/>
      <c r="KGJ20" s="49"/>
      <c r="KGM20" s="49"/>
      <c r="KGP20" s="49"/>
      <c r="KGS20" s="49"/>
      <c r="KGV20" s="49"/>
      <c r="KGY20" s="49"/>
      <c r="KHB20" s="49"/>
      <c r="KHE20" s="49"/>
      <c r="KHH20" s="49"/>
      <c r="KHJ20" s="49"/>
      <c r="KHW20" s="49"/>
      <c r="KHX20" s="49"/>
      <c r="KHY20" s="49"/>
      <c r="KHZ20" s="49"/>
      <c r="KIA20" s="49"/>
      <c r="KIB20" s="49"/>
      <c r="KIC20" s="49"/>
      <c r="KID20" s="49"/>
      <c r="KIE20" s="49"/>
      <c r="KIF20" s="49"/>
      <c r="KIG20" s="49"/>
      <c r="KIH20" s="49"/>
      <c r="KII20" s="49"/>
      <c r="KIJ20" s="49"/>
      <c r="KIK20" s="49"/>
      <c r="KIL20" s="49"/>
      <c r="KIM20" s="49"/>
      <c r="KIN20" s="49"/>
      <c r="KIO20" s="49"/>
      <c r="KIP20" s="49"/>
      <c r="KIQ20" s="49"/>
      <c r="KIR20" s="49"/>
      <c r="KIS20" s="49"/>
      <c r="KIT20" s="49"/>
      <c r="KIU20" s="49"/>
      <c r="KIV20" s="49"/>
      <c r="KIW20" s="49"/>
      <c r="KIX20" s="49"/>
      <c r="KIY20" s="49"/>
      <c r="KIZ20" s="49"/>
      <c r="KJA20" s="49"/>
      <c r="KJB20" s="49"/>
      <c r="KJC20" s="49"/>
      <c r="KJD20" s="49"/>
      <c r="KJE20" s="49"/>
      <c r="KJF20" s="49"/>
      <c r="KJG20" s="49"/>
      <c r="KJH20" s="49"/>
      <c r="KJI20" s="49"/>
      <c r="KJJ20" s="49"/>
      <c r="KJM20" s="49"/>
      <c r="KJP20" s="49"/>
      <c r="KJS20" s="49"/>
      <c r="KJV20" s="49"/>
      <c r="KJY20" s="49"/>
      <c r="KKB20" s="49"/>
      <c r="KKK20" s="49"/>
      <c r="KKN20" s="49"/>
      <c r="KKQ20" s="49"/>
      <c r="KKT20" s="49"/>
      <c r="KLC20" s="49"/>
      <c r="KLI20" s="49"/>
      <c r="KLL20" s="49"/>
      <c r="KLO20" s="49"/>
      <c r="KLR20" s="49"/>
      <c r="KLX20" s="49"/>
      <c r="KMA20" s="49"/>
      <c r="KMG20" s="49"/>
      <c r="KMI20" s="49"/>
      <c r="KMJ20" s="49"/>
      <c r="KML20" s="49"/>
      <c r="KNC20" s="49"/>
      <c r="KNH20" s="49"/>
      <c r="KNN20" s="49"/>
      <c r="KNQ20" s="49"/>
      <c r="KNT20" s="49"/>
      <c r="KOB20" s="49"/>
      <c r="KOX20" s="49"/>
      <c r="KOY20" s="49"/>
      <c r="KOZ20" s="49"/>
      <c r="KPA20" s="49"/>
      <c r="KPB20" s="49"/>
      <c r="KPC20" s="49"/>
      <c r="KPU20" s="49"/>
      <c r="KPV20" s="49"/>
      <c r="KPY20" s="49"/>
      <c r="KQB20" s="49"/>
      <c r="KQD20" s="49"/>
      <c r="KQF20" s="49"/>
      <c r="KQI20" s="49"/>
      <c r="KQL20" s="49"/>
      <c r="KQO20" s="49"/>
      <c r="KQR20" s="49"/>
      <c r="KQU20" s="49"/>
      <c r="KQX20" s="49"/>
      <c r="KRA20" s="49"/>
      <c r="KRD20" s="49"/>
      <c r="KRF20" s="49"/>
      <c r="KRS20" s="49"/>
      <c r="KRT20" s="49"/>
      <c r="KRU20" s="49"/>
      <c r="KRV20" s="49"/>
      <c r="KRW20" s="49"/>
      <c r="KRX20" s="49"/>
      <c r="KRY20" s="49"/>
      <c r="KRZ20" s="49"/>
      <c r="KSA20" s="49"/>
      <c r="KSB20" s="49"/>
      <c r="KSC20" s="49"/>
      <c r="KSD20" s="49"/>
      <c r="KSE20" s="49"/>
      <c r="KSF20" s="49"/>
      <c r="KSG20" s="49"/>
      <c r="KSH20" s="49"/>
      <c r="KSI20" s="49"/>
      <c r="KSJ20" s="49"/>
      <c r="KSK20" s="49"/>
      <c r="KSL20" s="49"/>
      <c r="KSM20" s="49"/>
      <c r="KSN20" s="49"/>
      <c r="KSO20" s="49"/>
      <c r="KSP20" s="49"/>
      <c r="KSQ20" s="49"/>
      <c r="KSR20" s="49"/>
      <c r="KSS20" s="49"/>
      <c r="KST20" s="49"/>
      <c r="KSU20" s="49"/>
      <c r="KSV20" s="49"/>
      <c r="KSW20" s="49"/>
      <c r="KSX20" s="49"/>
      <c r="KSY20" s="49"/>
      <c r="KSZ20" s="49"/>
      <c r="KTA20" s="49"/>
      <c r="KTB20" s="49"/>
      <c r="KTC20" s="49"/>
      <c r="KTD20" s="49"/>
      <c r="KTE20" s="49"/>
      <c r="KTF20" s="49"/>
      <c r="KTI20" s="49"/>
      <c r="KTL20" s="49"/>
      <c r="KTO20" s="49"/>
      <c r="KTR20" s="49"/>
      <c r="KTU20" s="49"/>
      <c r="KTX20" s="49"/>
      <c r="KUG20" s="49"/>
      <c r="KUJ20" s="49"/>
      <c r="KUM20" s="49"/>
      <c r="KUP20" s="49"/>
      <c r="KUY20" s="49"/>
      <c r="KVE20" s="49"/>
      <c r="KVH20" s="49"/>
      <c r="KVK20" s="49"/>
      <c r="KVN20" s="49"/>
      <c r="KVT20" s="49"/>
      <c r="KVW20" s="49"/>
      <c r="KWC20" s="49"/>
      <c r="KWE20" s="49"/>
      <c r="KWF20" s="49"/>
      <c r="KWH20" s="49"/>
      <c r="KWY20" s="49"/>
      <c r="KXD20" s="49"/>
      <c r="KXJ20" s="49"/>
      <c r="KXM20" s="49"/>
      <c r="KXP20" s="49"/>
      <c r="KXX20" s="49"/>
      <c r="KYT20" s="49"/>
      <c r="KYU20" s="49"/>
      <c r="KYV20" s="49"/>
      <c r="KYW20" s="49"/>
      <c r="KYX20" s="49"/>
      <c r="KYY20" s="49"/>
      <c r="KZQ20" s="49"/>
      <c r="KZR20" s="49"/>
      <c r="KZU20" s="49"/>
      <c r="KZX20" s="49"/>
      <c r="KZZ20" s="49"/>
      <c r="LAB20" s="49"/>
      <c r="LAE20" s="49"/>
      <c r="LAH20" s="49"/>
      <c r="LAK20" s="49"/>
      <c r="LAN20" s="49"/>
      <c r="LAQ20" s="49"/>
      <c r="LAT20" s="49"/>
      <c r="LAW20" s="49"/>
      <c r="LAZ20" s="49"/>
      <c r="LBB20" s="49"/>
      <c r="LBO20" s="49"/>
      <c r="LBP20" s="49"/>
      <c r="LBQ20" s="49"/>
      <c r="LBR20" s="49"/>
      <c r="LBS20" s="49"/>
      <c r="LBT20" s="49"/>
      <c r="LBU20" s="49"/>
      <c r="LBV20" s="49"/>
      <c r="LBW20" s="49"/>
      <c r="LBX20" s="49"/>
      <c r="LBY20" s="49"/>
      <c r="LBZ20" s="49"/>
      <c r="LCA20" s="49"/>
      <c r="LCB20" s="49"/>
      <c r="LCC20" s="49"/>
      <c r="LCD20" s="49"/>
      <c r="LCE20" s="49"/>
      <c r="LCF20" s="49"/>
      <c r="LCG20" s="49"/>
      <c r="LCH20" s="49"/>
      <c r="LCI20" s="49"/>
      <c r="LCJ20" s="49"/>
      <c r="LCK20" s="49"/>
      <c r="LCL20" s="49"/>
      <c r="LCM20" s="49"/>
      <c r="LCN20" s="49"/>
      <c r="LCO20" s="49"/>
      <c r="LCP20" s="49"/>
      <c r="LCQ20" s="49"/>
      <c r="LCR20" s="49"/>
      <c r="LCS20" s="49"/>
      <c r="LCT20" s="49"/>
      <c r="LCU20" s="49"/>
      <c r="LCV20" s="49"/>
      <c r="LCW20" s="49"/>
      <c r="LCX20" s="49"/>
      <c r="LCY20" s="49"/>
      <c r="LCZ20" s="49"/>
      <c r="LDA20" s="49"/>
      <c r="LDB20" s="49"/>
      <c r="LDE20" s="49"/>
      <c r="LDH20" s="49"/>
      <c r="LDK20" s="49"/>
      <c r="LDN20" s="49"/>
      <c r="LDQ20" s="49"/>
      <c r="LDT20" s="49"/>
      <c r="LEC20" s="49"/>
      <c r="LEF20" s="49"/>
      <c r="LEI20" s="49"/>
      <c r="LEL20" s="49"/>
      <c r="LEU20" s="49"/>
      <c r="LFA20" s="49"/>
      <c r="LFD20" s="49"/>
      <c r="LFG20" s="49"/>
      <c r="LFJ20" s="49"/>
      <c r="LFP20" s="49"/>
      <c r="LFS20" s="49"/>
      <c r="LFY20" s="49"/>
      <c r="LGA20" s="49"/>
      <c r="LGB20" s="49"/>
      <c r="LGD20" s="49"/>
      <c r="LGU20" s="49"/>
      <c r="LGZ20" s="49"/>
      <c r="LHF20" s="49"/>
      <c r="LHI20" s="49"/>
      <c r="LHL20" s="49"/>
      <c r="LHT20" s="49"/>
      <c r="LIP20" s="49"/>
      <c r="LIQ20" s="49"/>
      <c r="LIR20" s="49"/>
      <c r="LIS20" s="49"/>
      <c r="LIT20" s="49"/>
      <c r="LIU20" s="49"/>
      <c r="LJM20" s="49"/>
      <c r="LJN20" s="49"/>
      <c r="LJQ20" s="49"/>
      <c r="LJT20" s="49"/>
      <c r="LJV20" s="49"/>
      <c r="LJX20" s="49"/>
      <c r="LKA20" s="49"/>
      <c r="LKD20" s="49"/>
      <c r="LKG20" s="49"/>
      <c r="LKJ20" s="49"/>
      <c r="LKM20" s="49"/>
      <c r="LKP20" s="49"/>
      <c r="LKS20" s="49"/>
      <c r="LKV20" s="49"/>
      <c r="LKX20" s="49"/>
      <c r="LLK20" s="49"/>
      <c r="LLL20" s="49"/>
      <c r="LLM20" s="49"/>
      <c r="LLN20" s="49"/>
      <c r="LLO20" s="49"/>
      <c r="LLP20" s="49"/>
      <c r="LLQ20" s="49"/>
      <c r="LLR20" s="49"/>
      <c r="LLS20" s="49"/>
      <c r="LLT20" s="49"/>
      <c r="LLU20" s="49"/>
      <c r="LLV20" s="49"/>
      <c r="LLW20" s="49"/>
      <c r="LLX20" s="49"/>
      <c r="LLY20" s="49"/>
      <c r="LLZ20" s="49"/>
      <c r="LMA20" s="49"/>
      <c r="LMB20" s="49"/>
      <c r="LMC20" s="49"/>
      <c r="LMD20" s="49"/>
      <c r="LME20" s="49"/>
      <c r="LMF20" s="49"/>
      <c r="LMG20" s="49"/>
      <c r="LMH20" s="49"/>
      <c r="LMI20" s="49"/>
      <c r="LMJ20" s="49"/>
      <c r="LMK20" s="49"/>
      <c r="LML20" s="49"/>
      <c r="LMM20" s="49"/>
      <c r="LMN20" s="49"/>
      <c r="LMO20" s="49"/>
      <c r="LMP20" s="49"/>
      <c r="LMQ20" s="49"/>
      <c r="LMR20" s="49"/>
      <c r="LMS20" s="49"/>
      <c r="LMT20" s="49"/>
      <c r="LMU20" s="49"/>
      <c r="LMV20" s="49"/>
      <c r="LMW20" s="49"/>
      <c r="LMX20" s="49"/>
      <c r="LNA20" s="49"/>
      <c r="LND20" s="49"/>
      <c r="LNG20" s="49"/>
      <c r="LNJ20" s="49"/>
      <c r="LNM20" s="49"/>
      <c r="LNP20" s="49"/>
      <c r="LNY20" s="49"/>
      <c r="LOB20" s="49"/>
      <c r="LOE20" s="49"/>
      <c r="LOH20" s="49"/>
      <c r="LOQ20" s="49"/>
      <c r="LOW20" s="49"/>
      <c r="LOZ20" s="49"/>
      <c r="LPC20" s="49"/>
      <c r="LPF20" s="49"/>
      <c r="LPL20" s="49"/>
      <c r="LPO20" s="49"/>
      <c r="LPU20" s="49"/>
      <c r="LPW20" s="49"/>
      <c r="LPX20" s="49"/>
      <c r="LPZ20" s="49"/>
      <c r="LQQ20" s="49"/>
      <c r="LQV20" s="49"/>
      <c r="LRB20" s="49"/>
      <c r="LRE20" s="49"/>
      <c r="LRH20" s="49"/>
      <c r="LRP20" s="49"/>
      <c r="LSL20" s="49"/>
      <c r="LSM20" s="49"/>
      <c r="LSN20" s="49"/>
      <c r="LSO20" s="49"/>
      <c r="LSP20" s="49"/>
      <c r="LSQ20" s="49"/>
      <c r="LTI20" s="49"/>
      <c r="LTJ20" s="49"/>
      <c r="LTM20" s="49"/>
      <c r="LTP20" s="49"/>
      <c r="LTR20" s="49"/>
      <c r="LTT20" s="49"/>
      <c r="LTW20" s="49"/>
      <c r="LTZ20" s="49"/>
      <c r="LUC20" s="49"/>
      <c r="LUF20" s="49"/>
      <c r="LUI20" s="49"/>
      <c r="LUL20" s="49"/>
      <c r="LUO20" s="49"/>
      <c r="LUR20" s="49"/>
      <c r="LUT20" s="49"/>
      <c r="LVG20" s="49"/>
      <c r="LVH20" s="49"/>
      <c r="LVI20" s="49"/>
      <c r="LVJ20" s="49"/>
      <c r="LVK20" s="49"/>
      <c r="LVL20" s="49"/>
      <c r="LVM20" s="49"/>
      <c r="LVN20" s="49"/>
      <c r="LVO20" s="49"/>
      <c r="LVP20" s="49"/>
      <c r="LVQ20" s="49"/>
      <c r="LVR20" s="49"/>
      <c r="LVS20" s="49"/>
      <c r="LVT20" s="49"/>
      <c r="LVU20" s="49"/>
      <c r="LVV20" s="49"/>
      <c r="LVW20" s="49"/>
      <c r="LVX20" s="49"/>
      <c r="LVY20" s="49"/>
      <c r="LVZ20" s="49"/>
      <c r="LWA20" s="49"/>
      <c r="LWB20" s="49"/>
      <c r="LWC20" s="49"/>
      <c r="LWD20" s="49"/>
      <c r="LWE20" s="49"/>
      <c r="LWF20" s="49"/>
      <c r="LWG20" s="49"/>
      <c r="LWH20" s="49"/>
      <c r="LWI20" s="49"/>
      <c r="LWJ20" s="49"/>
      <c r="LWK20" s="49"/>
      <c r="LWL20" s="49"/>
      <c r="LWM20" s="49"/>
      <c r="LWN20" s="49"/>
      <c r="LWO20" s="49"/>
      <c r="LWP20" s="49"/>
      <c r="LWQ20" s="49"/>
      <c r="LWR20" s="49"/>
      <c r="LWS20" s="49"/>
      <c r="LWT20" s="49"/>
      <c r="LWW20" s="49"/>
      <c r="LWZ20" s="49"/>
      <c r="LXC20" s="49"/>
      <c r="LXF20" s="49"/>
      <c r="LXI20" s="49"/>
      <c r="LXL20" s="49"/>
      <c r="LXU20" s="49"/>
      <c r="LXX20" s="49"/>
      <c r="LYA20" s="49"/>
      <c r="LYD20" s="49"/>
      <c r="LYM20" s="49"/>
      <c r="LYS20" s="49"/>
      <c r="LYV20" s="49"/>
      <c r="LYY20" s="49"/>
      <c r="LZB20" s="49"/>
      <c r="LZH20" s="49"/>
      <c r="LZK20" s="49"/>
      <c r="LZQ20" s="49"/>
      <c r="LZS20" s="49"/>
      <c r="LZT20" s="49"/>
      <c r="LZV20" s="49"/>
      <c r="MAM20" s="49"/>
      <c r="MAR20" s="49"/>
      <c r="MAX20" s="49"/>
      <c r="MBA20" s="49"/>
      <c r="MBD20" s="49"/>
      <c r="MBL20" s="49"/>
      <c r="MCH20" s="49"/>
      <c r="MCI20" s="49"/>
      <c r="MCJ20" s="49"/>
      <c r="MCK20" s="49"/>
      <c r="MCL20" s="49"/>
      <c r="MCM20" s="49"/>
      <c r="MDE20" s="49"/>
      <c r="MDF20" s="49"/>
      <c r="MDI20" s="49"/>
      <c r="MDL20" s="49"/>
      <c r="MDN20" s="49"/>
      <c r="MDP20" s="49"/>
      <c r="MDS20" s="49"/>
      <c r="MDV20" s="49"/>
      <c r="MDY20" s="49"/>
      <c r="MEB20" s="49"/>
      <c r="MEE20" s="49"/>
      <c r="MEH20" s="49"/>
      <c r="MEK20" s="49"/>
      <c r="MEN20" s="49"/>
      <c r="MEP20" s="49"/>
      <c r="MFC20" s="49"/>
      <c r="MFD20" s="49"/>
      <c r="MFE20" s="49"/>
      <c r="MFF20" s="49"/>
      <c r="MFG20" s="49"/>
      <c r="MFH20" s="49"/>
      <c r="MFI20" s="49"/>
      <c r="MFJ20" s="49"/>
      <c r="MFK20" s="49"/>
      <c r="MFL20" s="49"/>
      <c r="MFM20" s="49"/>
      <c r="MFN20" s="49"/>
      <c r="MFO20" s="49"/>
      <c r="MFP20" s="49"/>
      <c r="MFQ20" s="49"/>
      <c r="MFR20" s="49"/>
      <c r="MFS20" s="49"/>
      <c r="MFT20" s="49"/>
      <c r="MFU20" s="49"/>
      <c r="MFV20" s="49"/>
      <c r="MFW20" s="49"/>
      <c r="MFX20" s="49"/>
      <c r="MFY20" s="49"/>
      <c r="MFZ20" s="49"/>
      <c r="MGA20" s="49"/>
      <c r="MGB20" s="49"/>
      <c r="MGC20" s="49"/>
      <c r="MGD20" s="49"/>
      <c r="MGE20" s="49"/>
      <c r="MGF20" s="49"/>
      <c r="MGG20" s="49"/>
      <c r="MGH20" s="49"/>
      <c r="MGI20" s="49"/>
      <c r="MGJ20" s="49"/>
      <c r="MGK20" s="49"/>
      <c r="MGL20" s="49"/>
      <c r="MGM20" s="49"/>
      <c r="MGN20" s="49"/>
      <c r="MGO20" s="49"/>
      <c r="MGP20" s="49"/>
      <c r="MGS20" s="49"/>
      <c r="MGV20" s="49"/>
      <c r="MGY20" s="49"/>
      <c r="MHB20" s="49"/>
      <c r="MHE20" s="49"/>
      <c r="MHH20" s="49"/>
      <c r="MHQ20" s="49"/>
      <c r="MHT20" s="49"/>
      <c r="MHW20" s="49"/>
      <c r="MHZ20" s="49"/>
      <c r="MII20" s="49"/>
      <c r="MIO20" s="49"/>
      <c r="MIR20" s="49"/>
      <c r="MIU20" s="49"/>
      <c r="MIX20" s="49"/>
      <c r="MJD20" s="49"/>
      <c r="MJG20" s="49"/>
      <c r="MJM20" s="49"/>
      <c r="MJO20" s="49"/>
      <c r="MJP20" s="49"/>
      <c r="MJR20" s="49"/>
      <c r="MKI20" s="49"/>
      <c r="MKN20" s="49"/>
      <c r="MKT20" s="49"/>
      <c r="MKW20" s="49"/>
      <c r="MKZ20" s="49"/>
      <c r="MLH20" s="49"/>
      <c r="MMD20" s="49"/>
      <c r="MME20" s="49"/>
      <c r="MMF20" s="49"/>
      <c r="MMG20" s="49"/>
      <c r="MMH20" s="49"/>
      <c r="MMI20" s="49"/>
      <c r="MNA20" s="49"/>
      <c r="MNB20" s="49"/>
      <c r="MNE20" s="49"/>
      <c r="MNH20" s="49"/>
      <c r="MNJ20" s="49"/>
      <c r="MNL20" s="49"/>
      <c r="MNO20" s="49"/>
      <c r="MNR20" s="49"/>
      <c r="MNU20" s="49"/>
      <c r="MNX20" s="49"/>
      <c r="MOA20" s="49"/>
      <c r="MOD20" s="49"/>
      <c r="MOG20" s="49"/>
      <c r="MOJ20" s="49"/>
      <c r="MOL20" s="49"/>
      <c r="MOY20" s="49"/>
      <c r="MOZ20" s="49"/>
      <c r="MPA20" s="49"/>
      <c r="MPB20" s="49"/>
      <c r="MPC20" s="49"/>
      <c r="MPD20" s="49"/>
      <c r="MPE20" s="49"/>
      <c r="MPF20" s="49"/>
      <c r="MPG20" s="49"/>
      <c r="MPH20" s="49"/>
      <c r="MPI20" s="49"/>
      <c r="MPJ20" s="49"/>
      <c r="MPK20" s="49"/>
      <c r="MPL20" s="49"/>
      <c r="MPM20" s="49"/>
      <c r="MPN20" s="49"/>
      <c r="MPO20" s="49"/>
      <c r="MPP20" s="49"/>
      <c r="MPQ20" s="49"/>
      <c r="MPR20" s="49"/>
      <c r="MPS20" s="49"/>
      <c r="MPT20" s="49"/>
      <c r="MPU20" s="49"/>
      <c r="MPV20" s="49"/>
      <c r="MPW20" s="49"/>
      <c r="MPX20" s="49"/>
      <c r="MPY20" s="49"/>
      <c r="MPZ20" s="49"/>
      <c r="MQA20" s="49"/>
      <c r="MQB20" s="49"/>
      <c r="MQC20" s="49"/>
      <c r="MQD20" s="49"/>
      <c r="MQE20" s="49"/>
      <c r="MQF20" s="49"/>
      <c r="MQG20" s="49"/>
      <c r="MQH20" s="49"/>
      <c r="MQI20" s="49"/>
      <c r="MQJ20" s="49"/>
      <c r="MQK20" s="49"/>
      <c r="MQL20" s="49"/>
      <c r="MQO20" s="49"/>
      <c r="MQR20" s="49"/>
      <c r="MQU20" s="49"/>
      <c r="MQX20" s="49"/>
      <c r="MRA20" s="49"/>
      <c r="MRD20" s="49"/>
      <c r="MRM20" s="49"/>
      <c r="MRP20" s="49"/>
      <c r="MRS20" s="49"/>
      <c r="MRV20" s="49"/>
      <c r="MSE20" s="49"/>
      <c r="MSK20" s="49"/>
      <c r="MSN20" s="49"/>
      <c r="MSQ20" s="49"/>
      <c r="MST20" s="49"/>
      <c r="MSZ20" s="49"/>
      <c r="MTC20" s="49"/>
      <c r="MTI20" s="49"/>
      <c r="MTK20" s="49"/>
      <c r="MTL20" s="49"/>
      <c r="MTN20" s="49"/>
      <c r="MUE20" s="49"/>
      <c r="MUJ20" s="49"/>
      <c r="MUP20" s="49"/>
      <c r="MUS20" s="49"/>
      <c r="MUV20" s="49"/>
      <c r="MVD20" s="49"/>
      <c r="MVZ20" s="49"/>
      <c r="MWA20" s="49"/>
      <c r="MWB20" s="49"/>
      <c r="MWC20" s="49"/>
      <c r="MWD20" s="49"/>
      <c r="MWE20" s="49"/>
      <c r="MWW20" s="49"/>
      <c r="MWX20" s="49"/>
      <c r="MXA20" s="49"/>
      <c r="MXD20" s="49"/>
      <c r="MXF20" s="49"/>
      <c r="MXH20" s="49"/>
      <c r="MXK20" s="49"/>
      <c r="MXN20" s="49"/>
      <c r="MXQ20" s="49"/>
      <c r="MXT20" s="49"/>
      <c r="MXW20" s="49"/>
      <c r="MXZ20" s="49"/>
      <c r="MYC20" s="49"/>
      <c r="MYF20" s="49"/>
      <c r="MYH20" s="49"/>
      <c r="MYU20" s="49"/>
      <c r="MYV20" s="49"/>
      <c r="MYW20" s="49"/>
      <c r="MYX20" s="49"/>
      <c r="MYY20" s="49"/>
      <c r="MYZ20" s="49"/>
      <c r="MZA20" s="49"/>
      <c r="MZB20" s="49"/>
      <c r="MZC20" s="49"/>
      <c r="MZD20" s="49"/>
      <c r="MZE20" s="49"/>
      <c r="MZF20" s="49"/>
      <c r="MZG20" s="49"/>
      <c r="MZH20" s="49"/>
      <c r="MZI20" s="49"/>
      <c r="MZJ20" s="49"/>
      <c r="MZK20" s="49"/>
      <c r="MZL20" s="49"/>
      <c r="MZM20" s="49"/>
      <c r="MZN20" s="49"/>
      <c r="MZO20" s="49"/>
      <c r="MZP20" s="49"/>
      <c r="MZQ20" s="49"/>
      <c r="MZR20" s="49"/>
      <c r="MZS20" s="49"/>
      <c r="MZT20" s="49"/>
      <c r="MZU20" s="49"/>
      <c r="MZV20" s="49"/>
      <c r="MZW20" s="49"/>
      <c r="MZX20" s="49"/>
      <c r="MZY20" s="49"/>
      <c r="MZZ20" s="49"/>
      <c r="NAA20" s="49"/>
      <c r="NAB20" s="49"/>
      <c r="NAC20" s="49"/>
      <c r="NAD20" s="49"/>
      <c r="NAE20" s="49"/>
      <c r="NAF20" s="49"/>
      <c r="NAG20" s="49"/>
      <c r="NAH20" s="49"/>
      <c r="NAK20" s="49"/>
      <c r="NAN20" s="49"/>
      <c r="NAQ20" s="49"/>
      <c r="NAT20" s="49"/>
      <c r="NAW20" s="49"/>
      <c r="NAZ20" s="49"/>
      <c r="NBI20" s="49"/>
      <c r="NBL20" s="49"/>
      <c r="NBO20" s="49"/>
      <c r="NBR20" s="49"/>
      <c r="NCA20" s="49"/>
      <c r="NCG20" s="49"/>
      <c r="NCJ20" s="49"/>
      <c r="NCM20" s="49"/>
      <c r="NCP20" s="49"/>
      <c r="NCV20" s="49"/>
      <c r="NCY20" s="49"/>
      <c r="NDE20" s="49"/>
      <c r="NDG20" s="49"/>
      <c r="NDH20" s="49"/>
      <c r="NDJ20" s="49"/>
      <c r="NEA20" s="49"/>
      <c r="NEF20" s="49"/>
      <c r="NEL20" s="49"/>
      <c r="NEO20" s="49"/>
      <c r="NER20" s="49"/>
      <c r="NEZ20" s="49"/>
      <c r="NFV20" s="49"/>
      <c r="NFW20" s="49"/>
      <c r="NFX20" s="49"/>
      <c r="NFY20" s="49"/>
      <c r="NFZ20" s="49"/>
      <c r="NGA20" s="49"/>
      <c r="NGS20" s="49"/>
      <c r="NGT20" s="49"/>
      <c r="NGW20" s="49"/>
      <c r="NGZ20" s="49"/>
      <c r="NHB20" s="49"/>
      <c r="NHD20" s="49"/>
      <c r="NHG20" s="49"/>
      <c r="NHJ20" s="49"/>
      <c r="NHM20" s="49"/>
      <c r="NHP20" s="49"/>
      <c r="NHS20" s="49"/>
      <c r="NHV20" s="49"/>
      <c r="NHY20" s="49"/>
      <c r="NIB20" s="49"/>
      <c r="NID20" s="49"/>
      <c r="NIQ20" s="49"/>
      <c r="NIR20" s="49"/>
      <c r="NIS20" s="49"/>
      <c r="NIT20" s="49"/>
      <c r="NIU20" s="49"/>
      <c r="NIV20" s="49"/>
      <c r="NIW20" s="49"/>
      <c r="NIX20" s="49"/>
      <c r="NIY20" s="49"/>
      <c r="NIZ20" s="49"/>
      <c r="NJA20" s="49"/>
      <c r="NJB20" s="49"/>
      <c r="NJC20" s="49"/>
      <c r="NJD20" s="49"/>
      <c r="NJE20" s="49"/>
      <c r="NJF20" s="49"/>
      <c r="NJG20" s="49"/>
      <c r="NJH20" s="49"/>
      <c r="NJI20" s="49"/>
      <c r="NJJ20" s="49"/>
      <c r="NJK20" s="49"/>
      <c r="NJL20" s="49"/>
      <c r="NJM20" s="49"/>
      <c r="NJN20" s="49"/>
      <c r="NJO20" s="49"/>
      <c r="NJP20" s="49"/>
      <c r="NJQ20" s="49"/>
      <c r="NJR20" s="49"/>
      <c r="NJS20" s="49"/>
      <c r="NJT20" s="49"/>
      <c r="NJU20" s="49"/>
      <c r="NJV20" s="49"/>
      <c r="NJW20" s="49"/>
      <c r="NJX20" s="49"/>
      <c r="NJY20" s="49"/>
      <c r="NJZ20" s="49"/>
      <c r="NKA20" s="49"/>
      <c r="NKB20" s="49"/>
      <c r="NKC20" s="49"/>
      <c r="NKD20" s="49"/>
      <c r="NKG20" s="49"/>
      <c r="NKJ20" s="49"/>
      <c r="NKM20" s="49"/>
      <c r="NKP20" s="49"/>
      <c r="NKS20" s="49"/>
      <c r="NKV20" s="49"/>
      <c r="NLE20" s="49"/>
      <c r="NLH20" s="49"/>
      <c r="NLK20" s="49"/>
      <c r="NLN20" s="49"/>
      <c r="NLW20" s="49"/>
      <c r="NMC20" s="49"/>
      <c r="NMF20" s="49"/>
      <c r="NMI20" s="49"/>
      <c r="NML20" s="49"/>
      <c r="NMR20" s="49"/>
      <c r="NMU20" s="49"/>
      <c r="NNA20" s="49"/>
      <c r="NNC20" s="49"/>
      <c r="NND20" s="49"/>
      <c r="NNF20" s="49"/>
      <c r="NNW20" s="49"/>
      <c r="NOB20" s="49"/>
      <c r="NOH20" s="49"/>
      <c r="NOK20" s="49"/>
      <c r="NON20" s="49"/>
      <c r="NOV20" s="49"/>
      <c r="NPR20" s="49"/>
      <c r="NPS20" s="49"/>
      <c r="NPT20" s="49"/>
      <c r="NPU20" s="49"/>
      <c r="NPV20" s="49"/>
      <c r="NPW20" s="49"/>
      <c r="NQO20" s="49"/>
      <c r="NQP20" s="49"/>
      <c r="NQS20" s="49"/>
      <c r="NQV20" s="49"/>
      <c r="NQX20" s="49"/>
      <c r="NQZ20" s="49"/>
      <c r="NRC20" s="49"/>
      <c r="NRF20" s="49"/>
      <c r="NRI20" s="49"/>
      <c r="NRL20" s="49"/>
      <c r="NRO20" s="49"/>
      <c r="NRR20" s="49"/>
      <c r="NRU20" s="49"/>
      <c r="NRX20" s="49"/>
      <c r="NRZ20" s="49"/>
      <c r="NSM20" s="49"/>
      <c r="NSN20" s="49"/>
      <c r="NSO20" s="49"/>
      <c r="NSP20" s="49"/>
      <c r="NSQ20" s="49"/>
      <c r="NSR20" s="49"/>
      <c r="NSS20" s="49"/>
      <c r="NST20" s="49"/>
      <c r="NSU20" s="49"/>
      <c r="NSV20" s="49"/>
      <c r="NSW20" s="49"/>
      <c r="NSX20" s="49"/>
      <c r="NSY20" s="49"/>
      <c r="NSZ20" s="49"/>
      <c r="NTA20" s="49"/>
      <c r="NTB20" s="49"/>
      <c r="NTC20" s="49"/>
      <c r="NTD20" s="49"/>
      <c r="NTE20" s="49"/>
      <c r="NTF20" s="49"/>
      <c r="NTG20" s="49"/>
      <c r="NTH20" s="49"/>
      <c r="NTI20" s="49"/>
      <c r="NTJ20" s="49"/>
      <c r="NTK20" s="49"/>
      <c r="NTL20" s="49"/>
      <c r="NTM20" s="49"/>
      <c r="NTN20" s="49"/>
      <c r="NTO20" s="49"/>
      <c r="NTP20" s="49"/>
      <c r="NTQ20" s="49"/>
      <c r="NTR20" s="49"/>
      <c r="NTS20" s="49"/>
      <c r="NTT20" s="49"/>
      <c r="NTU20" s="49"/>
      <c r="NTV20" s="49"/>
      <c r="NTW20" s="49"/>
      <c r="NTX20" s="49"/>
      <c r="NTY20" s="49"/>
      <c r="NTZ20" s="49"/>
      <c r="NUC20" s="49"/>
      <c r="NUF20" s="49"/>
      <c r="NUI20" s="49"/>
      <c r="NUL20" s="49"/>
      <c r="NUO20" s="49"/>
      <c r="NUR20" s="49"/>
      <c r="NVA20" s="49"/>
      <c r="NVD20" s="49"/>
      <c r="NVG20" s="49"/>
      <c r="NVJ20" s="49"/>
      <c r="NVS20" s="49"/>
      <c r="NVY20" s="49"/>
      <c r="NWB20" s="49"/>
      <c r="NWE20" s="49"/>
      <c r="NWH20" s="49"/>
      <c r="NWN20" s="49"/>
      <c r="NWQ20" s="49"/>
      <c r="NWW20" s="49"/>
      <c r="NWY20" s="49"/>
      <c r="NWZ20" s="49"/>
      <c r="NXB20" s="49"/>
      <c r="NXS20" s="49"/>
      <c r="NXX20" s="49"/>
      <c r="NYD20" s="49"/>
      <c r="NYG20" s="49"/>
      <c r="NYJ20" s="49"/>
      <c r="NYR20" s="49"/>
      <c r="NZN20" s="49"/>
      <c r="NZO20" s="49"/>
      <c r="NZP20" s="49"/>
      <c r="NZQ20" s="49"/>
      <c r="NZR20" s="49"/>
      <c r="NZS20" s="49"/>
      <c r="OAK20" s="49"/>
      <c r="OAL20" s="49"/>
      <c r="OAO20" s="49"/>
      <c r="OAR20" s="49"/>
      <c r="OAT20" s="49"/>
      <c r="OAV20" s="49"/>
      <c r="OAY20" s="49"/>
      <c r="OBB20" s="49"/>
      <c r="OBE20" s="49"/>
      <c r="OBH20" s="49"/>
      <c r="OBK20" s="49"/>
      <c r="OBN20" s="49"/>
      <c r="OBQ20" s="49"/>
      <c r="OBT20" s="49"/>
      <c r="OBV20" s="49"/>
      <c r="OCI20" s="49"/>
      <c r="OCJ20" s="49"/>
      <c r="OCK20" s="49"/>
      <c r="OCL20" s="49"/>
      <c r="OCM20" s="49"/>
      <c r="OCN20" s="49"/>
      <c r="OCO20" s="49"/>
      <c r="OCP20" s="49"/>
      <c r="OCQ20" s="49"/>
      <c r="OCR20" s="49"/>
      <c r="OCS20" s="49"/>
      <c r="OCT20" s="49"/>
      <c r="OCU20" s="49"/>
      <c r="OCV20" s="49"/>
      <c r="OCW20" s="49"/>
      <c r="OCX20" s="49"/>
      <c r="OCY20" s="49"/>
      <c r="OCZ20" s="49"/>
      <c r="ODA20" s="49"/>
      <c r="ODB20" s="49"/>
      <c r="ODC20" s="49"/>
      <c r="ODD20" s="49"/>
      <c r="ODE20" s="49"/>
      <c r="ODF20" s="49"/>
      <c r="ODG20" s="49"/>
      <c r="ODH20" s="49"/>
      <c r="ODI20" s="49"/>
      <c r="ODJ20" s="49"/>
      <c r="ODK20" s="49"/>
      <c r="ODL20" s="49"/>
      <c r="ODM20" s="49"/>
      <c r="ODN20" s="49"/>
      <c r="ODO20" s="49"/>
      <c r="ODP20" s="49"/>
      <c r="ODQ20" s="49"/>
      <c r="ODR20" s="49"/>
      <c r="ODS20" s="49"/>
      <c r="ODT20" s="49"/>
      <c r="ODU20" s="49"/>
      <c r="ODV20" s="49"/>
      <c r="ODY20" s="49"/>
      <c r="OEB20" s="49"/>
      <c r="OEE20" s="49"/>
      <c r="OEH20" s="49"/>
      <c r="OEK20" s="49"/>
      <c r="OEN20" s="49"/>
      <c r="OEW20" s="49"/>
      <c r="OEZ20" s="49"/>
      <c r="OFC20" s="49"/>
      <c r="OFF20" s="49"/>
      <c r="OFO20" s="49"/>
      <c r="OFU20" s="49"/>
      <c r="OFX20" s="49"/>
      <c r="OGA20" s="49"/>
      <c r="OGD20" s="49"/>
      <c r="OGJ20" s="49"/>
      <c r="OGM20" s="49"/>
      <c r="OGS20" s="49"/>
      <c r="OGU20" s="49"/>
      <c r="OGV20" s="49"/>
      <c r="OGX20" s="49"/>
      <c r="OHO20" s="49"/>
      <c r="OHT20" s="49"/>
      <c r="OHZ20" s="49"/>
      <c r="OIC20" s="49"/>
      <c r="OIF20" s="49"/>
      <c r="OIN20" s="49"/>
      <c r="OJJ20" s="49"/>
      <c r="OJK20" s="49"/>
      <c r="OJL20" s="49"/>
      <c r="OJM20" s="49"/>
      <c r="OJN20" s="49"/>
      <c r="OJO20" s="49"/>
      <c r="OKG20" s="49"/>
      <c r="OKH20" s="49"/>
      <c r="OKK20" s="49"/>
      <c r="OKN20" s="49"/>
      <c r="OKP20" s="49"/>
      <c r="OKR20" s="49"/>
      <c r="OKU20" s="49"/>
      <c r="OKX20" s="49"/>
      <c r="OLA20" s="49"/>
      <c r="OLD20" s="49"/>
      <c r="OLG20" s="49"/>
      <c r="OLJ20" s="49"/>
      <c r="OLM20" s="49"/>
      <c r="OLP20" s="49"/>
      <c r="OLR20" s="49"/>
      <c r="OME20" s="49"/>
      <c r="OMF20" s="49"/>
      <c r="OMG20" s="49"/>
      <c r="OMH20" s="49"/>
      <c r="OMI20" s="49"/>
      <c r="OMJ20" s="49"/>
      <c r="OMK20" s="49"/>
      <c r="OML20" s="49"/>
      <c r="OMM20" s="49"/>
      <c r="OMN20" s="49"/>
      <c r="OMO20" s="49"/>
      <c r="OMP20" s="49"/>
      <c r="OMQ20" s="49"/>
      <c r="OMR20" s="49"/>
      <c r="OMS20" s="49"/>
      <c r="OMT20" s="49"/>
      <c r="OMU20" s="49"/>
      <c r="OMV20" s="49"/>
      <c r="OMW20" s="49"/>
      <c r="OMX20" s="49"/>
      <c r="OMY20" s="49"/>
      <c r="OMZ20" s="49"/>
      <c r="ONA20" s="49"/>
      <c r="ONB20" s="49"/>
      <c r="ONC20" s="49"/>
      <c r="OND20" s="49"/>
      <c r="ONE20" s="49"/>
      <c r="ONF20" s="49"/>
      <c r="ONG20" s="49"/>
      <c r="ONH20" s="49"/>
      <c r="ONI20" s="49"/>
      <c r="ONJ20" s="49"/>
      <c r="ONK20" s="49"/>
      <c r="ONL20" s="49"/>
      <c r="ONM20" s="49"/>
      <c r="ONN20" s="49"/>
      <c r="ONO20" s="49"/>
      <c r="ONP20" s="49"/>
      <c r="ONQ20" s="49"/>
      <c r="ONR20" s="49"/>
      <c r="ONU20" s="49"/>
      <c r="ONX20" s="49"/>
      <c r="OOA20" s="49"/>
      <c r="OOD20" s="49"/>
      <c r="OOG20" s="49"/>
      <c r="OOJ20" s="49"/>
      <c r="OOS20" s="49"/>
      <c r="OOV20" s="49"/>
      <c r="OOY20" s="49"/>
      <c r="OPB20" s="49"/>
      <c r="OPK20" s="49"/>
      <c r="OPQ20" s="49"/>
      <c r="OPT20" s="49"/>
      <c r="OPW20" s="49"/>
      <c r="OPZ20" s="49"/>
      <c r="OQF20" s="49"/>
      <c r="OQI20" s="49"/>
      <c r="OQO20" s="49"/>
      <c r="OQQ20" s="49"/>
      <c r="OQR20" s="49"/>
      <c r="OQT20" s="49"/>
      <c r="ORK20" s="49"/>
      <c r="ORP20" s="49"/>
      <c r="ORV20" s="49"/>
      <c r="ORY20" s="49"/>
      <c r="OSB20" s="49"/>
      <c r="OSJ20" s="49"/>
      <c r="OTF20" s="49"/>
      <c r="OTG20" s="49"/>
      <c r="OTH20" s="49"/>
      <c r="OTI20" s="49"/>
      <c r="OTJ20" s="49"/>
      <c r="OTK20" s="49"/>
      <c r="OUC20" s="49"/>
      <c r="OUD20" s="49"/>
      <c r="OUG20" s="49"/>
      <c r="OUJ20" s="49"/>
      <c r="OUL20" s="49"/>
      <c r="OUN20" s="49"/>
      <c r="OUQ20" s="49"/>
      <c r="OUT20" s="49"/>
      <c r="OUW20" s="49"/>
      <c r="OUZ20" s="49"/>
      <c r="OVC20" s="49"/>
      <c r="OVF20" s="49"/>
      <c r="OVI20" s="49"/>
      <c r="OVL20" s="49"/>
      <c r="OVN20" s="49"/>
      <c r="OWA20" s="49"/>
      <c r="OWB20" s="49"/>
      <c r="OWC20" s="49"/>
      <c r="OWD20" s="49"/>
      <c r="OWE20" s="49"/>
      <c r="OWF20" s="49"/>
      <c r="OWG20" s="49"/>
      <c r="OWH20" s="49"/>
      <c r="OWI20" s="49"/>
      <c r="OWJ20" s="49"/>
      <c r="OWK20" s="49"/>
      <c r="OWL20" s="49"/>
      <c r="OWM20" s="49"/>
      <c r="OWN20" s="49"/>
      <c r="OWO20" s="49"/>
      <c r="OWP20" s="49"/>
      <c r="OWQ20" s="49"/>
      <c r="OWR20" s="49"/>
      <c r="OWS20" s="49"/>
      <c r="OWT20" s="49"/>
      <c r="OWU20" s="49"/>
      <c r="OWV20" s="49"/>
      <c r="OWW20" s="49"/>
      <c r="OWX20" s="49"/>
      <c r="OWY20" s="49"/>
      <c r="OWZ20" s="49"/>
      <c r="OXA20" s="49"/>
      <c r="OXB20" s="49"/>
      <c r="OXC20" s="49"/>
      <c r="OXD20" s="49"/>
      <c r="OXE20" s="49"/>
      <c r="OXF20" s="49"/>
      <c r="OXG20" s="49"/>
      <c r="OXH20" s="49"/>
      <c r="OXI20" s="49"/>
      <c r="OXJ20" s="49"/>
      <c r="OXK20" s="49"/>
      <c r="OXL20" s="49"/>
      <c r="OXM20" s="49"/>
      <c r="OXN20" s="49"/>
      <c r="OXQ20" s="49"/>
      <c r="OXT20" s="49"/>
      <c r="OXW20" s="49"/>
      <c r="OXZ20" s="49"/>
      <c r="OYC20" s="49"/>
      <c r="OYF20" s="49"/>
      <c r="OYO20" s="49"/>
      <c r="OYR20" s="49"/>
      <c r="OYU20" s="49"/>
      <c r="OYX20" s="49"/>
      <c r="OZG20" s="49"/>
      <c r="OZM20" s="49"/>
      <c r="OZP20" s="49"/>
      <c r="OZS20" s="49"/>
      <c r="OZV20" s="49"/>
      <c r="PAB20" s="49"/>
      <c r="PAE20" s="49"/>
      <c r="PAK20" s="49"/>
      <c r="PAM20" s="49"/>
      <c r="PAN20" s="49"/>
      <c r="PAP20" s="49"/>
      <c r="PBG20" s="49"/>
      <c r="PBL20" s="49"/>
      <c r="PBR20" s="49"/>
      <c r="PBU20" s="49"/>
      <c r="PBX20" s="49"/>
      <c r="PCF20" s="49"/>
      <c r="PDB20" s="49"/>
      <c r="PDC20" s="49"/>
      <c r="PDD20" s="49"/>
      <c r="PDE20" s="49"/>
      <c r="PDF20" s="49"/>
      <c r="PDG20" s="49"/>
      <c r="PDY20" s="49"/>
      <c r="PDZ20" s="49"/>
      <c r="PEC20" s="49"/>
      <c r="PEF20" s="49"/>
      <c r="PEH20" s="49"/>
      <c r="PEJ20" s="49"/>
      <c r="PEM20" s="49"/>
      <c r="PEP20" s="49"/>
      <c r="PES20" s="49"/>
      <c r="PEV20" s="49"/>
      <c r="PEY20" s="49"/>
      <c r="PFB20" s="49"/>
      <c r="PFE20" s="49"/>
      <c r="PFH20" s="49"/>
      <c r="PFJ20" s="49"/>
      <c r="PFW20" s="49"/>
      <c r="PFX20" s="49"/>
      <c r="PFY20" s="49"/>
      <c r="PFZ20" s="49"/>
      <c r="PGA20" s="49"/>
      <c r="PGB20" s="49"/>
      <c r="PGC20" s="49"/>
      <c r="PGD20" s="49"/>
      <c r="PGE20" s="49"/>
      <c r="PGF20" s="49"/>
      <c r="PGG20" s="49"/>
      <c r="PGH20" s="49"/>
      <c r="PGI20" s="49"/>
      <c r="PGJ20" s="49"/>
      <c r="PGK20" s="49"/>
      <c r="PGL20" s="49"/>
      <c r="PGM20" s="49"/>
      <c r="PGN20" s="49"/>
      <c r="PGO20" s="49"/>
      <c r="PGP20" s="49"/>
      <c r="PGQ20" s="49"/>
      <c r="PGR20" s="49"/>
      <c r="PGS20" s="49"/>
      <c r="PGT20" s="49"/>
      <c r="PGU20" s="49"/>
      <c r="PGV20" s="49"/>
      <c r="PGW20" s="49"/>
      <c r="PGX20" s="49"/>
      <c r="PGY20" s="49"/>
      <c r="PGZ20" s="49"/>
      <c r="PHA20" s="49"/>
      <c r="PHB20" s="49"/>
      <c r="PHC20" s="49"/>
      <c r="PHD20" s="49"/>
      <c r="PHE20" s="49"/>
      <c r="PHF20" s="49"/>
      <c r="PHG20" s="49"/>
      <c r="PHH20" s="49"/>
      <c r="PHI20" s="49"/>
      <c r="PHJ20" s="49"/>
      <c r="PHM20" s="49"/>
      <c r="PHP20" s="49"/>
      <c r="PHS20" s="49"/>
      <c r="PHV20" s="49"/>
      <c r="PHY20" s="49"/>
      <c r="PIB20" s="49"/>
      <c r="PIK20" s="49"/>
      <c r="PIN20" s="49"/>
      <c r="PIQ20" s="49"/>
      <c r="PIT20" s="49"/>
      <c r="PJC20" s="49"/>
      <c r="PJI20" s="49"/>
      <c r="PJL20" s="49"/>
      <c r="PJO20" s="49"/>
      <c r="PJR20" s="49"/>
      <c r="PJX20" s="49"/>
      <c r="PKA20" s="49"/>
      <c r="PKG20" s="49"/>
      <c r="PKI20" s="49"/>
      <c r="PKJ20" s="49"/>
      <c r="PKL20" s="49"/>
      <c r="PLC20" s="49"/>
      <c r="PLH20" s="49"/>
      <c r="PLN20" s="49"/>
      <c r="PLQ20" s="49"/>
      <c r="PLT20" s="49"/>
      <c r="PMB20" s="49"/>
      <c r="PMX20" s="49"/>
      <c r="PMY20" s="49"/>
      <c r="PMZ20" s="49"/>
      <c r="PNA20" s="49"/>
      <c r="PNB20" s="49"/>
      <c r="PNC20" s="49"/>
      <c r="PNU20" s="49"/>
      <c r="PNV20" s="49"/>
      <c r="PNY20" s="49"/>
      <c r="POB20" s="49"/>
      <c r="POD20" s="49"/>
      <c r="POF20" s="49"/>
      <c r="POI20" s="49"/>
      <c r="POL20" s="49"/>
      <c r="POO20" s="49"/>
      <c r="POR20" s="49"/>
      <c r="POU20" s="49"/>
      <c r="POX20" s="49"/>
      <c r="PPA20" s="49"/>
      <c r="PPD20" s="49"/>
      <c r="PPF20" s="49"/>
      <c r="PPS20" s="49"/>
      <c r="PPT20" s="49"/>
      <c r="PPU20" s="49"/>
      <c r="PPV20" s="49"/>
      <c r="PPW20" s="49"/>
      <c r="PPX20" s="49"/>
      <c r="PPY20" s="49"/>
      <c r="PPZ20" s="49"/>
      <c r="PQA20" s="49"/>
      <c r="PQB20" s="49"/>
      <c r="PQC20" s="49"/>
      <c r="PQD20" s="49"/>
      <c r="PQE20" s="49"/>
      <c r="PQF20" s="49"/>
      <c r="PQG20" s="49"/>
      <c r="PQH20" s="49"/>
      <c r="PQI20" s="49"/>
      <c r="PQJ20" s="49"/>
      <c r="PQK20" s="49"/>
      <c r="PQL20" s="49"/>
      <c r="PQM20" s="49"/>
      <c r="PQN20" s="49"/>
      <c r="PQO20" s="49"/>
      <c r="PQP20" s="49"/>
      <c r="PQQ20" s="49"/>
      <c r="PQR20" s="49"/>
      <c r="PQS20" s="49"/>
      <c r="PQT20" s="49"/>
      <c r="PQU20" s="49"/>
      <c r="PQV20" s="49"/>
      <c r="PQW20" s="49"/>
      <c r="PQX20" s="49"/>
      <c r="PQY20" s="49"/>
      <c r="PQZ20" s="49"/>
      <c r="PRA20" s="49"/>
      <c r="PRB20" s="49"/>
      <c r="PRC20" s="49"/>
      <c r="PRD20" s="49"/>
      <c r="PRE20" s="49"/>
      <c r="PRF20" s="49"/>
      <c r="PRI20" s="49"/>
      <c r="PRL20" s="49"/>
      <c r="PRO20" s="49"/>
      <c r="PRR20" s="49"/>
      <c r="PRU20" s="49"/>
      <c r="PRX20" s="49"/>
      <c r="PSG20" s="49"/>
      <c r="PSJ20" s="49"/>
      <c r="PSM20" s="49"/>
      <c r="PSP20" s="49"/>
      <c r="PSY20" s="49"/>
      <c r="PTE20" s="49"/>
      <c r="PTH20" s="49"/>
      <c r="PTK20" s="49"/>
      <c r="PTN20" s="49"/>
      <c r="PTT20" s="49"/>
      <c r="PTW20" s="49"/>
      <c r="PUC20" s="49"/>
      <c r="PUE20" s="49"/>
      <c r="PUF20" s="49"/>
      <c r="PUH20" s="49"/>
      <c r="PUY20" s="49"/>
      <c r="PVD20" s="49"/>
      <c r="PVJ20" s="49"/>
      <c r="PVM20" s="49"/>
      <c r="PVP20" s="49"/>
      <c r="PVX20" s="49"/>
      <c r="PWT20" s="49"/>
      <c r="PWU20" s="49"/>
      <c r="PWV20" s="49"/>
      <c r="PWW20" s="49"/>
      <c r="PWX20" s="49"/>
      <c r="PWY20" s="49"/>
      <c r="PXQ20" s="49"/>
      <c r="PXR20" s="49"/>
      <c r="PXU20" s="49"/>
      <c r="PXX20" s="49"/>
      <c r="PXZ20" s="49"/>
      <c r="PYB20" s="49"/>
      <c r="PYE20" s="49"/>
      <c r="PYH20" s="49"/>
      <c r="PYK20" s="49"/>
      <c r="PYN20" s="49"/>
      <c r="PYQ20" s="49"/>
      <c r="PYT20" s="49"/>
      <c r="PYW20" s="49"/>
      <c r="PYZ20" s="49"/>
      <c r="PZB20" s="49"/>
      <c r="PZO20" s="49"/>
      <c r="PZP20" s="49"/>
      <c r="PZQ20" s="49"/>
      <c r="PZR20" s="49"/>
      <c r="PZS20" s="49"/>
      <c r="PZT20" s="49"/>
      <c r="PZU20" s="49"/>
      <c r="PZV20" s="49"/>
      <c r="PZW20" s="49"/>
      <c r="PZX20" s="49"/>
      <c r="PZY20" s="49"/>
      <c r="PZZ20" s="49"/>
      <c r="QAA20" s="49"/>
      <c r="QAB20" s="49"/>
      <c r="QAC20" s="49"/>
      <c r="QAD20" s="49"/>
      <c r="QAE20" s="49"/>
      <c r="QAF20" s="49"/>
      <c r="QAG20" s="49"/>
      <c r="QAH20" s="49"/>
      <c r="QAI20" s="49"/>
      <c r="QAJ20" s="49"/>
      <c r="QAK20" s="49"/>
      <c r="QAL20" s="49"/>
      <c r="QAM20" s="49"/>
      <c r="QAN20" s="49"/>
      <c r="QAO20" s="49"/>
      <c r="QAP20" s="49"/>
      <c r="QAQ20" s="49"/>
      <c r="QAR20" s="49"/>
      <c r="QAS20" s="49"/>
      <c r="QAT20" s="49"/>
      <c r="QAU20" s="49"/>
      <c r="QAV20" s="49"/>
      <c r="QAW20" s="49"/>
      <c r="QAX20" s="49"/>
      <c r="QAY20" s="49"/>
      <c r="QAZ20" s="49"/>
      <c r="QBA20" s="49"/>
      <c r="QBB20" s="49"/>
      <c r="QBE20" s="49"/>
      <c r="QBH20" s="49"/>
      <c r="QBK20" s="49"/>
      <c r="QBN20" s="49"/>
      <c r="QBQ20" s="49"/>
      <c r="QBT20" s="49"/>
      <c r="QCC20" s="49"/>
      <c r="QCF20" s="49"/>
      <c r="QCI20" s="49"/>
      <c r="QCL20" s="49"/>
      <c r="QCU20" s="49"/>
      <c r="QDA20" s="49"/>
      <c r="QDD20" s="49"/>
      <c r="QDG20" s="49"/>
      <c r="QDJ20" s="49"/>
      <c r="QDP20" s="49"/>
      <c r="QDS20" s="49"/>
      <c r="QDY20" s="49"/>
      <c r="QEA20" s="49"/>
      <c r="QEB20" s="49"/>
      <c r="QED20" s="49"/>
      <c r="QEU20" s="49"/>
      <c r="QEZ20" s="49"/>
      <c r="QFF20" s="49"/>
      <c r="QFI20" s="49"/>
      <c r="QFL20" s="49"/>
      <c r="QFT20" s="49"/>
      <c r="QGP20" s="49"/>
      <c r="QGQ20" s="49"/>
      <c r="QGR20" s="49"/>
      <c r="QGS20" s="49"/>
      <c r="QGT20" s="49"/>
      <c r="QGU20" s="49"/>
      <c r="QHM20" s="49"/>
      <c r="QHN20" s="49"/>
      <c r="QHQ20" s="49"/>
      <c r="QHT20" s="49"/>
      <c r="QHV20" s="49"/>
      <c r="QHX20" s="49"/>
      <c r="QIA20" s="49"/>
      <c r="QID20" s="49"/>
      <c r="QIG20" s="49"/>
      <c r="QIJ20" s="49"/>
      <c r="QIM20" s="49"/>
      <c r="QIP20" s="49"/>
      <c r="QIS20" s="49"/>
      <c r="QIV20" s="49"/>
      <c r="QIX20" s="49"/>
      <c r="QJK20" s="49"/>
      <c r="QJL20" s="49"/>
      <c r="QJM20" s="49"/>
      <c r="QJN20" s="49"/>
      <c r="QJO20" s="49"/>
      <c r="QJP20" s="49"/>
      <c r="QJQ20" s="49"/>
      <c r="QJR20" s="49"/>
      <c r="QJS20" s="49"/>
      <c r="QJT20" s="49"/>
      <c r="QJU20" s="49"/>
      <c r="QJV20" s="49"/>
      <c r="QJW20" s="49"/>
      <c r="QJX20" s="49"/>
      <c r="QJY20" s="49"/>
      <c r="QJZ20" s="49"/>
      <c r="QKA20" s="49"/>
      <c r="QKB20" s="49"/>
      <c r="QKC20" s="49"/>
      <c r="QKD20" s="49"/>
      <c r="QKE20" s="49"/>
      <c r="QKF20" s="49"/>
      <c r="QKG20" s="49"/>
      <c r="QKH20" s="49"/>
      <c r="QKI20" s="49"/>
      <c r="QKJ20" s="49"/>
      <c r="QKK20" s="49"/>
      <c r="QKL20" s="49"/>
      <c r="QKM20" s="49"/>
      <c r="QKN20" s="49"/>
      <c r="QKO20" s="49"/>
      <c r="QKP20" s="49"/>
      <c r="QKQ20" s="49"/>
      <c r="QKR20" s="49"/>
      <c r="QKS20" s="49"/>
      <c r="QKT20" s="49"/>
      <c r="QKU20" s="49"/>
      <c r="QKV20" s="49"/>
      <c r="QKW20" s="49"/>
      <c r="QKX20" s="49"/>
      <c r="QLA20" s="49"/>
      <c r="QLD20" s="49"/>
      <c r="QLG20" s="49"/>
      <c r="QLJ20" s="49"/>
      <c r="QLM20" s="49"/>
      <c r="QLP20" s="49"/>
      <c r="QLY20" s="49"/>
      <c r="QMB20" s="49"/>
      <c r="QME20" s="49"/>
      <c r="QMH20" s="49"/>
      <c r="QMQ20" s="49"/>
      <c r="QMW20" s="49"/>
      <c r="QMZ20" s="49"/>
      <c r="QNC20" s="49"/>
      <c r="QNF20" s="49"/>
      <c r="QNL20" s="49"/>
      <c r="QNO20" s="49"/>
      <c r="QNU20" s="49"/>
      <c r="QNW20" s="49"/>
      <c r="QNX20" s="49"/>
      <c r="QNZ20" s="49"/>
      <c r="QOQ20" s="49"/>
      <c r="QOV20" s="49"/>
      <c r="QPB20" s="49"/>
      <c r="QPE20" s="49"/>
      <c r="QPH20" s="49"/>
      <c r="QPP20" s="49"/>
      <c r="QQL20" s="49"/>
      <c r="QQM20" s="49"/>
      <c r="QQN20" s="49"/>
      <c r="QQO20" s="49"/>
      <c r="QQP20" s="49"/>
      <c r="QQQ20" s="49"/>
      <c r="QRI20" s="49"/>
      <c r="QRJ20" s="49"/>
      <c r="QRM20" s="49"/>
      <c r="QRP20" s="49"/>
      <c r="QRR20" s="49"/>
      <c r="QRT20" s="49"/>
      <c r="QRW20" s="49"/>
      <c r="QRZ20" s="49"/>
      <c r="QSC20" s="49"/>
      <c r="QSF20" s="49"/>
      <c r="QSI20" s="49"/>
      <c r="QSL20" s="49"/>
      <c r="QSO20" s="49"/>
      <c r="QSR20" s="49"/>
      <c r="QST20" s="49"/>
      <c r="QTG20" s="49"/>
      <c r="QTH20" s="49"/>
      <c r="QTI20" s="49"/>
      <c r="QTJ20" s="49"/>
      <c r="QTK20" s="49"/>
      <c r="QTL20" s="49"/>
      <c r="QTM20" s="49"/>
      <c r="QTN20" s="49"/>
      <c r="QTO20" s="49"/>
      <c r="QTP20" s="49"/>
      <c r="QTQ20" s="49"/>
      <c r="QTR20" s="49"/>
      <c r="QTS20" s="49"/>
      <c r="QTT20" s="49"/>
      <c r="QTU20" s="49"/>
      <c r="QTV20" s="49"/>
      <c r="QTW20" s="49"/>
      <c r="QTX20" s="49"/>
      <c r="QTY20" s="49"/>
      <c r="QTZ20" s="49"/>
      <c r="QUA20" s="49"/>
      <c r="QUB20" s="49"/>
      <c r="QUC20" s="49"/>
      <c r="QUD20" s="49"/>
      <c r="QUE20" s="49"/>
      <c r="QUF20" s="49"/>
      <c r="QUG20" s="49"/>
      <c r="QUH20" s="49"/>
      <c r="QUI20" s="49"/>
      <c r="QUJ20" s="49"/>
      <c r="QUK20" s="49"/>
      <c r="QUL20" s="49"/>
      <c r="QUM20" s="49"/>
      <c r="QUN20" s="49"/>
      <c r="QUO20" s="49"/>
      <c r="QUP20" s="49"/>
      <c r="QUQ20" s="49"/>
      <c r="QUR20" s="49"/>
      <c r="QUS20" s="49"/>
      <c r="QUT20" s="49"/>
      <c r="QUW20" s="49"/>
      <c r="QUZ20" s="49"/>
      <c r="QVC20" s="49"/>
      <c r="QVF20" s="49"/>
      <c r="QVI20" s="49"/>
      <c r="QVL20" s="49"/>
      <c r="QVU20" s="49"/>
      <c r="QVX20" s="49"/>
      <c r="QWA20" s="49"/>
      <c r="QWD20" s="49"/>
      <c r="QWM20" s="49"/>
      <c r="QWS20" s="49"/>
      <c r="QWV20" s="49"/>
      <c r="QWY20" s="49"/>
      <c r="QXB20" s="49"/>
      <c r="QXH20" s="49"/>
      <c r="QXK20" s="49"/>
      <c r="QXQ20" s="49"/>
      <c r="QXS20" s="49"/>
      <c r="QXT20" s="49"/>
      <c r="QXV20" s="49"/>
      <c r="QYM20" s="49"/>
      <c r="QYR20" s="49"/>
      <c r="QYX20" s="49"/>
      <c r="QZA20" s="49"/>
      <c r="QZD20" s="49"/>
      <c r="QZL20" s="49"/>
      <c r="RAH20" s="49"/>
      <c r="RAI20" s="49"/>
      <c r="RAJ20" s="49"/>
      <c r="RAK20" s="49"/>
      <c r="RAL20" s="49"/>
      <c r="RAM20" s="49"/>
      <c r="RBE20" s="49"/>
      <c r="RBF20" s="49"/>
      <c r="RBI20" s="49"/>
      <c r="RBL20" s="49"/>
      <c r="RBN20" s="49"/>
      <c r="RBP20" s="49"/>
      <c r="RBS20" s="49"/>
      <c r="RBV20" s="49"/>
      <c r="RBY20" s="49"/>
      <c r="RCB20" s="49"/>
      <c r="RCE20" s="49"/>
      <c r="RCH20" s="49"/>
      <c r="RCK20" s="49"/>
      <c r="RCN20" s="49"/>
      <c r="RCP20" s="49"/>
      <c r="RDC20" s="49"/>
      <c r="RDD20" s="49"/>
      <c r="RDE20" s="49"/>
      <c r="RDF20" s="49"/>
      <c r="RDG20" s="49"/>
      <c r="RDH20" s="49"/>
      <c r="RDI20" s="49"/>
      <c r="RDJ20" s="49"/>
      <c r="RDK20" s="49"/>
      <c r="RDL20" s="49"/>
      <c r="RDM20" s="49"/>
      <c r="RDN20" s="49"/>
      <c r="RDO20" s="49"/>
      <c r="RDP20" s="49"/>
      <c r="RDQ20" s="49"/>
      <c r="RDR20" s="49"/>
      <c r="RDS20" s="49"/>
      <c r="RDT20" s="49"/>
      <c r="RDU20" s="49"/>
      <c r="RDV20" s="49"/>
      <c r="RDW20" s="49"/>
      <c r="RDX20" s="49"/>
      <c r="RDY20" s="49"/>
      <c r="RDZ20" s="49"/>
      <c r="REA20" s="49"/>
      <c r="REB20" s="49"/>
      <c r="REC20" s="49"/>
      <c r="RED20" s="49"/>
      <c r="REE20" s="49"/>
      <c r="REF20" s="49"/>
      <c r="REG20" s="49"/>
      <c r="REH20" s="49"/>
      <c r="REI20" s="49"/>
      <c r="REJ20" s="49"/>
      <c r="REK20" s="49"/>
      <c r="REL20" s="49"/>
      <c r="REM20" s="49"/>
      <c r="REN20" s="49"/>
      <c r="REO20" s="49"/>
      <c r="REP20" s="49"/>
      <c r="RES20" s="49"/>
      <c r="REV20" s="49"/>
      <c r="REY20" s="49"/>
      <c r="RFB20" s="49"/>
      <c r="RFE20" s="49"/>
      <c r="RFH20" s="49"/>
      <c r="RFQ20" s="49"/>
      <c r="RFT20" s="49"/>
      <c r="RFW20" s="49"/>
      <c r="RFZ20" s="49"/>
      <c r="RGI20" s="49"/>
      <c r="RGO20" s="49"/>
      <c r="RGR20" s="49"/>
      <c r="RGU20" s="49"/>
      <c r="RGX20" s="49"/>
      <c r="RHD20" s="49"/>
      <c r="RHG20" s="49"/>
      <c r="RHM20" s="49"/>
      <c r="RHO20" s="49"/>
      <c r="RHP20" s="49"/>
      <c r="RHR20" s="49"/>
      <c r="RII20" s="49"/>
      <c r="RIN20" s="49"/>
      <c r="RIT20" s="49"/>
      <c r="RIW20" s="49"/>
      <c r="RIZ20" s="49"/>
      <c r="RJH20" s="49"/>
      <c r="RKD20" s="49"/>
      <c r="RKE20" s="49"/>
      <c r="RKF20" s="49"/>
      <c r="RKG20" s="49"/>
      <c r="RKH20" s="49"/>
      <c r="RKI20" s="49"/>
      <c r="RLA20" s="49"/>
      <c r="RLB20" s="49"/>
      <c r="RLE20" s="49"/>
      <c r="RLH20" s="49"/>
      <c r="RLJ20" s="49"/>
      <c r="RLL20" s="49"/>
      <c r="RLO20" s="49"/>
      <c r="RLR20" s="49"/>
      <c r="RLU20" s="49"/>
      <c r="RLX20" s="49"/>
      <c r="RMA20" s="49"/>
      <c r="RMD20" s="49"/>
      <c r="RMG20" s="49"/>
      <c r="RMJ20" s="49"/>
      <c r="RML20" s="49"/>
      <c r="RMY20" s="49"/>
      <c r="RMZ20" s="49"/>
      <c r="RNA20" s="49"/>
      <c r="RNB20" s="49"/>
      <c r="RNC20" s="49"/>
      <c r="RND20" s="49"/>
      <c r="RNE20" s="49"/>
      <c r="RNF20" s="49"/>
      <c r="RNG20" s="49"/>
      <c r="RNH20" s="49"/>
      <c r="RNI20" s="49"/>
      <c r="RNJ20" s="49"/>
      <c r="RNK20" s="49"/>
      <c r="RNL20" s="49"/>
      <c r="RNM20" s="49"/>
      <c r="RNN20" s="49"/>
      <c r="RNO20" s="49"/>
      <c r="RNP20" s="49"/>
      <c r="RNQ20" s="49"/>
      <c r="RNR20" s="49"/>
      <c r="RNS20" s="49"/>
      <c r="RNT20" s="49"/>
      <c r="RNU20" s="49"/>
      <c r="RNV20" s="49"/>
      <c r="RNW20" s="49"/>
      <c r="RNX20" s="49"/>
      <c r="RNY20" s="49"/>
      <c r="RNZ20" s="49"/>
      <c r="ROA20" s="49"/>
      <c r="ROB20" s="49"/>
      <c r="ROC20" s="49"/>
      <c r="ROD20" s="49"/>
      <c r="ROE20" s="49"/>
      <c r="ROF20" s="49"/>
      <c r="ROG20" s="49"/>
      <c r="ROH20" s="49"/>
      <c r="ROI20" s="49"/>
      <c r="ROJ20" s="49"/>
      <c r="ROK20" s="49"/>
      <c r="ROL20" s="49"/>
      <c r="ROO20" s="49"/>
      <c r="ROR20" s="49"/>
      <c r="ROU20" s="49"/>
      <c r="ROX20" s="49"/>
      <c r="RPA20" s="49"/>
      <c r="RPD20" s="49"/>
      <c r="RPM20" s="49"/>
      <c r="RPP20" s="49"/>
      <c r="RPS20" s="49"/>
      <c r="RPV20" s="49"/>
      <c r="RQE20" s="49"/>
      <c r="RQK20" s="49"/>
      <c r="RQN20" s="49"/>
      <c r="RQQ20" s="49"/>
      <c r="RQT20" s="49"/>
      <c r="RQZ20" s="49"/>
      <c r="RRC20" s="49"/>
      <c r="RRI20" s="49"/>
      <c r="RRK20" s="49"/>
      <c r="RRL20" s="49"/>
      <c r="RRN20" s="49"/>
      <c r="RSE20" s="49"/>
      <c r="RSJ20" s="49"/>
      <c r="RSP20" s="49"/>
      <c r="RSS20" s="49"/>
      <c r="RSV20" s="49"/>
      <c r="RTD20" s="49"/>
      <c r="RTZ20" s="49"/>
      <c r="RUA20" s="49"/>
      <c r="RUB20" s="49"/>
      <c r="RUC20" s="49"/>
      <c r="RUD20" s="49"/>
      <c r="RUE20" s="49"/>
      <c r="RUW20" s="49"/>
      <c r="RUX20" s="49"/>
      <c r="RVA20" s="49"/>
      <c r="RVD20" s="49"/>
      <c r="RVF20" s="49"/>
      <c r="RVH20" s="49"/>
      <c r="RVK20" s="49"/>
      <c r="RVN20" s="49"/>
      <c r="RVQ20" s="49"/>
      <c r="RVT20" s="49"/>
      <c r="RVW20" s="49"/>
      <c r="RVZ20" s="49"/>
      <c r="RWC20" s="49"/>
      <c r="RWF20" s="49"/>
      <c r="RWH20" s="49"/>
      <c r="RWU20" s="49"/>
      <c r="RWV20" s="49"/>
      <c r="RWW20" s="49"/>
      <c r="RWX20" s="49"/>
      <c r="RWY20" s="49"/>
      <c r="RWZ20" s="49"/>
      <c r="RXA20" s="49"/>
      <c r="RXB20" s="49"/>
      <c r="RXC20" s="49"/>
      <c r="RXD20" s="49"/>
      <c r="RXE20" s="49"/>
      <c r="RXF20" s="49"/>
      <c r="RXG20" s="49"/>
      <c r="RXH20" s="49"/>
      <c r="RXI20" s="49"/>
      <c r="RXJ20" s="49"/>
      <c r="RXK20" s="49"/>
      <c r="RXL20" s="49"/>
      <c r="RXM20" s="49"/>
      <c r="RXN20" s="49"/>
      <c r="RXO20" s="49"/>
      <c r="RXP20" s="49"/>
      <c r="RXQ20" s="49"/>
      <c r="RXR20" s="49"/>
      <c r="RXS20" s="49"/>
      <c r="RXT20" s="49"/>
      <c r="RXU20" s="49"/>
      <c r="RXV20" s="49"/>
      <c r="RXW20" s="49"/>
      <c r="RXX20" s="49"/>
      <c r="RXY20" s="49"/>
      <c r="RXZ20" s="49"/>
      <c r="RYA20" s="49"/>
      <c r="RYB20" s="49"/>
      <c r="RYC20" s="49"/>
      <c r="RYD20" s="49"/>
      <c r="RYE20" s="49"/>
      <c r="RYF20" s="49"/>
      <c r="RYG20" s="49"/>
      <c r="RYH20" s="49"/>
      <c r="RYK20" s="49"/>
      <c r="RYN20" s="49"/>
      <c r="RYQ20" s="49"/>
      <c r="RYT20" s="49"/>
      <c r="RYW20" s="49"/>
      <c r="RYZ20" s="49"/>
      <c r="RZI20" s="49"/>
      <c r="RZL20" s="49"/>
      <c r="RZO20" s="49"/>
      <c r="RZR20" s="49"/>
      <c r="SAA20" s="49"/>
      <c r="SAG20" s="49"/>
      <c r="SAJ20" s="49"/>
      <c r="SAM20" s="49"/>
      <c r="SAP20" s="49"/>
      <c r="SAV20" s="49"/>
      <c r="SAY20" s="49"/>
      <c r="SBE20" s="49"/>
      <c r="SBG20" s="49"/>
      <c r="SBH20" s="49"/>
      <c r="SBJ20" s="49"/>
      <c r="SCA20" s="49"/>
      <c r="SCF20" s="49"/>
      <c r="SCL20" s="49"/>
      <c r="SCO20" s="49"/>
      <c r="SCR20" s="49"/>
      <c r="SCZ20" s="49"/>
      <c r="SDV20" s="49"/>
      <c r="SDW20" s="49"/>
      <c r="SDX20" s="49"/>
      <c r="SDY20" s="49"/>
      <c r="SDZ20" s="49"/>
      <c r="SEA20" s="49"/>
      <c r="SES20" s="49"/>
      <c r="SET20" s="49"/>
      <c r="SEW20" s="49"/>
      <c r="SEZ20" s="49"/>
      <c r="SFB20" s="49"/>
      <c r="SFD20" s="49"/>
      <c r="SFG20" s="49"/>
      <c r="SFJ20" s="49"/>
      <c r="SFM20" s="49"/>
      <c r="SFP20" s="49"/>
      <c r="SFS20" s="49"/>
      <c r="SFV20" s="49"/>
      <c r="SFY20" s="49"/>
      <c r="SGB20" s="49"/>
      <c r="SGD20" s="49"/>
      <c r="SGQ20" s="49"/>
      <c r="SGR20" s="49"/>
      <c r="SGS20" s="49"/>
      <c r="SGT20" s="49"/>
      <c r="SGU20" s="49"/>
      <c r="SGV20" s="49"/>
      <c r="SGW20" s="49"/>
      <c r="SGX20" s="49"/>
      <c r="SGY20" s="49"/>
      <c r="SGZ20" s="49"/>
      <c r="SHA20" s="49"/>
      <c r="SHB20" s="49"/>
      <c r="SHC20" s="49"/>
      <c r="SHD20" s="49"/>
      <c r="SHE20" s="49"/>
      <c r="SHF20" s="49"/>
      <c r="SHG20" s="49"/>
      <c r="SHH20" s="49"/>
      <c r="SHI20" s="49"/>
      <c r="SHJ20" s="49"/>
      <c r="SHK20" s="49"/>
      <c r="SHL20" s="49"/>
      <c r="SHM20" s="49"/>
      <c r="SHN20" s="49"/>
      <c r="SHO20" s="49"/>
      <c r="SHP20" s="49"/>
      <c r="SHQ20" s="49"/>
      <c r="SHR20" s="49"/>
      <c r="SHS20" s="49"/>
      <c r="SHT20" s="49"/>
      <c r="SHU20" s="49"/>
      <c r="SHV20" s="49"/>
      <c r="SHW20" s="49"/>
      <c r="SHX20" s="49"/>
      <c r="SHY20" s="49"/>
      <c r="SHZ20" s="49"/>
      <c r="SIA20" s="49"/>
      <c r="SIB20" s="49"/>
      <c r="SIC20" s="49"/>
      <c r="SID20" s="49"/>
      <c r="SIG20" s="49"/>
      <c r="SIJ20" s="49"/>
      <c r="SIM20" s="49"/>
      <c r="SIP20" s="49"/>
      <c r="SIS20" s="49"/>
      <c r="SIV20" s="49"/>
      <c r="SJE20" s="49"/>
      <c r="SJH20" s="49"/>
      <c r="SJK20" s="49"/>
      <c r="SJN20" s="49"/>
      <c r="SJW20" s="49"/>
      <c r="SKC20" s="49"/>
      <c r="SKF20" s="49"/>
      <c r="SKI20" s="49"/>
      <c r="SKL20" s="49"/>
      <c r="SKR20" s="49"/>
      <c r="SKU20" s="49"/>
      <c r="SLA20" s="49"/>
      <c r="SLC20" s="49"/>
      <c r="SLD20" s="49"/>
      <c r="SLF20" s="49"/>
      <c r="SLW20" s="49"/>
      <c r="SMB20" s="49"/>
      <c r="SMH20" s="49"/>
      <c r="SMK20" s="49"/>
      <c r="SMN20" s="49"/>
      <c r="SMV20" s="49"/>
      <c r="SNR20" s="49"/>
      <c r="SNS20" s="49"/>
      <c r="SNT20" s="49"/>
      <c r="SNU20" s="49"/>
      <c r="SNV20" s="49"/>
      <c r="SNW20" s="49"/>
      <c r="SOO20" s="49"/>
      <c r="SOP20" s="49"/>
      <c r="SOS20" s="49"/>
      <c r="SOV20" s="49"/>
      <c r="SOX20" s="49"/>
      <c r="SOZ20" s="49"/>
      <c r="SPC20" s="49"/>
      <c r="SPF20" s="49"/>
      <c r="SPI20" s="49"/>
      <c r="SPL20" s="49"/>
      <c r="SPO20" s="49"/>
      <c r="SPR20" s="49"/>
      <c r="SPU20" s="49"/>
      <c r="SPX20" s="49"/>
      <c r="SPZ20" s="49"/>
      <c r="SQM20" s="49"/>
      <c r="SQN20" s="49"/>
      <c r="SQO20" s="49"/>
      <c r="SQP20" s="49"/>
      <c r="SQQ20" s="49"/>
      <c r="SQR20" s="49"/>
      <c r="SQS20" s="49"/>
      <c r="SQT20" s="49"/>
      <c r="SQU20" s="49"/>
      <c r="SQV20" s="49"/>
      <c r="SQW20" s="49"/>
      <c r="SQX20" s="49"/>
      <c r="SQY20" s="49"/>
      <c r="SQZ20" s="49"/>
      <c r="SRA20" s="49"/>
      <c r="SRB20" s="49"/>
      <c r="SRC20" s="49"/>
      <c r="SRD20" s="49"/>
      <c r="SRE20" s="49"/>
      <c r="SRF20" s="49"/>
      <c r="SRG20" s="49"/>
      <c r="SRH20" s="49"/>
      <c r="SRI20" s="49"/>
      <c r="SRJ20" s="49"/>
      <c r="SRK20" s="49"/>
      <c r="SRL20" s="49"/>
      <c r="SRM20" s="49"/>
      <c r="SRN20" s="49"/>
      <c r="SRO20" s="49"/>
      <c r="SRP20" s="49"/>
      <c r="SRQ20" s="49"/>
      <c r="SRR20" s="49"/>
      <c r="SRS20" s="49"/>
      <c r="SRT20" s="49"/>
      <c r="SRU20" s="49"/>
      <c r="SRV20" s="49"/>
      <c r="SRW20" s="49"/>
      <c r="SRX20" s="49"/>
      <c r="SRY20" s="49"/>
      <c r="SRZ20" s="49"/>
      <c r="SSC20" s="49"/>
      <c r="SSF20" s="49"/>
      <c r="SSI20" s="49"/>
      <c r="SSL20" s="49"/>
      <c r="SSO20" s="49"/>
      <c r="SSR20" s="49"/>
      <c r="STA20" s="49"/>
      <c r="STD20" s="49"/>
      <c r="STG20" s="49"/>
      <c r="STJ20" s="49"/>
      <c r="STS20" s="49"/>
      <c r="STY20" s="49"/>
      <c r="SUB20" s="49"/>
      <c r="SUE20" s="49"/>
      <c r="SUH20" s="49"/>
      <c r="SUN20" s="49"/>
      <c r="SUQ20" s="49"/>
      <c r="SUW20" s="49"/>
      <c r="SUY20" s="49"/>
      <c r="SUZ20" s="49"/>
      <c r="SVB20" s="49"/>
      <c r="SVS20" s="49"/>
      <c r="SVX20" s="49"/>
      <c r="SWD20" s="49"/>
      <c r="SWG20" s="49"/>
      <c r="SWJ20" s="49"/>
      <c r="SWR20" s="49"/>
      <c r="SXN20" s="49"/>
      <c r="SXO20" s="49"/>
      <c r="SXP20" s="49"/>
      <c r="SXQ20" s="49"/>
      <c r="SXR20" s="49"/>
      <c r="SXS20" s="49"/>
      <c r="SYK20" s="49"/>
      <c r="SYL20" s="49"/>
      <c r="SYO20" s="49"/>
      <c r="SYR20" s="49"/>
      <c r="SYT20" s="49"/>
      <c r="SYV20" s="49"/>
      <c r="SYY20" s="49"/>
      <c r="SZB20" s="49"/>
      <c r="SZE20" s="49"/>
      <c r="SZH20" s="49"/>
      <c r="SZK20" s="49"/>
      <c r="SZN20" s="49"/>
      <c r="SZQ20" s="49"/>
      <c r="SZT20" s="49"/>
      <c r="SZV20" s="49"/>
      <c r="TAI20" s="49"/>
      <c r="TAJ20" s="49"/>
      <c r="TAK20" s="49"/>
      <c r="TAL20" s="49"/>
      <c r="TAM20" s="49"/>
      <c r="TAN20" s="49"/>
      <c r="TAO20" s="49"/>
      <c r="TAP20" s="49"/>
      <c r="TAQ20" s="49"/>
      <c r="TAR20" s="49"/>
      <c r="TAS20" s="49"/>
      <c r="TAT20" s="49"/>
      <c r="TAU20" s="49"/>
      <c r="TAV20" s="49"/>
      <c r="TAW20" s="49"/>
      <c r="TAX20" s="49"/>
      <c r="TAY20" s="49"/>
      <c r="TAZ20" s="49"/>
      <c r="TBA20" s="49"/>
      <c r="TBB20" s="49"/>
      <c r="TBC20" s="49"/>
      <c r="TBD20" s="49"/>
      <c r="TBE20" s="49"/>
      <c r="TBF20" s="49"/>
      <c r="TBG20" s="49"/>
      <c r="TBH20" s="49"/>
      <c r="TBI20" s="49"/>
      <c r="TBJ20" s="49"/>
      <c r="TBK20" s="49"/>
      <c r="TBL20" s="49"/>
      <c r="TBM20" s="49"/>
      <c r="TBN20" s="49"/>
      <c r="TBO20" s="49"/>
      <c r="TBP20" s="49"/>
      <c r="TBQ20" s="49"/>
      <c r="TBR20" s="49"/>
      <c r="TBS20" s="49"/>
      <c r="TBT20" s="49"/>
      <c r="TBU20" s="49"/>
      <c r="TBV20" s="49"/>
      <c r="TBY20" s="49"/>
      <c r="TCB20" s="49"/>
      <c r="TCE20" s="49"/>
      <c r="TCH20" s="49"/>
      <c r="TCK20" s="49"/>
      <c r="TCN20" s="49"/>
      <c r="TCW20" s="49"/>
      <c r="TCZ20" s="49"/>
      <c r="TDC20" s="49"/>
      <c r="TDF20" s="49"/>
      <c r="TDO20" s="49"/>
      <c r="TDU20" s="49"/>
      <c r="TDX20" s="49"/>
      <c r="TEA20" s="49"/>
      <c r="TED20" s="49"/>
      <c r="TEJ20" s="49"/>
      <c r="TEM20" s="49"/>
      <c r="TES20" s="49"/>
      <c r="TEU20" s="49"/>
      <c r="TEV20" s="49"/>
      <c r="TEX20" s="49"/>
      <c r="TFO20" s="49"/>
      <c r="TFT20" s="49"/>
      <c r="TFZ20" s="49"/>
      <c r="TGC20" s="49"/>
      <c r="TGF20" s="49"/>
      <c r="TGN20" s="49"/>
      <c r="THJ20" s="49"/>
      <c r="THK20" s="49"/>
      <c r="THL20" s="49"/>
      <c r="THM20" s="49"/>
      <c r="THN20" s="49"/>
      <c r="THO20" s="49"/>
      <c r="TIG20" s="49"/>
      <c r="TIH20" s="49"/>
      <c r="TIK20" s="49"/>
      <c r="TIN20" s="49"/>
      <c r="TIP20" s="49"/>
      <c r="TIR20" s="49"/>
      <c r="TIU20" s="49"/>
      <c r="TIX20" s="49"/>
      <c r="TJA20" s="49"/>
      <c r="TJD20" s="49"/>
      <c r="TJG20" s="49"/>
      <c r="TJJ20" s="49"/>
      <c r="TJM20" s="49"/>
      <c r="TJP20" s="49"/>
      <c r="TJR20" s="49"/>
      <c r="TKE20" s="49"/>
      <c r="TKF20" s="49"/>
      <c r="TKG20" s="49"/>
      <c r="TKH20" s="49"/>
      <c r="TKI20" s="49"/>
      <c r="TKJ20" s="49"/>
      <c r="TKK20" s="49"/>
      <c r="TKL20" s="49"/>
      <c r="TKM20" s="49"/>
      <c r="TKN20" s="49"/>
      <c r="TKO20" s="49"/>
      <c r="TKP20" s="49"/>
      <c r="TKQ20" s="49"/>
      <c r="TKR20" s="49"/>
      <c r="TKS20" s="49"/>
      <c r="TKT20" s="49"/>
      <c r="TKU20" s="49"/>
      <c r="TKV20" s="49"/>
      <c r="TKW20" s="49"/>
      <c r="TKX20" s="49"/>
      <c r="TKY20" s="49"/>
      <c r="TKZ20" s="49"/>
      <c r="TLA20" s="49"/>
      <c r="TLB20" s="49"/>
      <c r="TLC20" s="49"/>
      <c r="TLD20" s="49"/>
      <c r="TLE20" s="49"/>
      <c r="TLF20" s="49"/>
      <c r="TLG20" s="49"/>
      <c r="TLH20" s="49"/>
      <c r="TLI20" s="49"/>
      <c r="TLJ20" s="49"/>
      <c r="TLK20" s="49"/>
      <c r="TLL20" s="49"/>
      <c r="TLM20" s="49"/>
      <c r="TLN20" s="49"/>
      <c r="TLO20" s="49"/>
      <c r="TLP20" s="49"/>
      <c r="TLQ20" s="49"/>
      <c r="TLR20" s="49"/>
      <c r="TLU20" s="49"/>
      <c r="TLX20" s="49"/>
      <c r="TMA20" s="49"/>
      <c r="TMD20" s="49"/>
      <c r="TMG20" s="49"/>
      <c r="TMJ20" s="49"/>
      <c r="TMS20" s="49"/>
      <c r="TMV20" s="49"/>
      <c r="TMY20" s="49"/>
      <c r="TNB20" s="49"/>
      <c r="TNK20" s="49"/>
      <c r="TNQ20" s="49"/>
      <c r="TNT20" s="49"/>
      <c r="TNW20" s="49"/>
      <c r="TNZ20" s="49"/>
      <c r="TOF20" s="49"/>
      <c r="TOI20" s="49"/>
      <c r="TOO20" s="49"/>
      <c r="TOQ20" s="49"/>
      <c r="TOR20" s="49"/>
      <c r="TOT20" s="49"/>
      <c r="TPK20" s="49"/>
      <c r="TPP20" s="49"/>
      <c r="TPV20" s="49"/>
      <c r="TPY20" s="49"/>
      <c r="TQB20" s="49"/>
      <c r="TQJ20" s="49"/>
      <c r="TRF20" s="49"/>
      <c r="TRG20" s="49"/>
      <c r="TRH20" s="49"/>
      <c r="TRI20" s="49"/>
      <c r="TRJ20" s="49"/>
      <c r="TRK20" s="49"/>
      <c r="TSC20" s="49"/>
      <c r="TSD20" s="49"/>
      <c r="TSG20" s="49"/>
      <c r="TSJ20" s="49"/>
      <c r="TSL20" s="49"/>
      <c r="TSN20" s="49"/>
      <c r="TSQ20" s="49"/>
      <c r="TST20" s="49"/>
      <c r="TSW20" s="49"/>
      <c r="TSZ20" s="49"/>
      <c r="TTC20" s="49"/>
      <c r="TTF20" s="49"/>
      <c r="TTI20" s="49"/>
      <c r="TTL20" s="49"/>
      <c r="TTN20" s="49"/>
      <c r="TUA20" s="49"/>
      <c r="TUB20" s="49"/>
      <c r="TUC20" s="49"/>
      <c r="TUD20" s="49"/>
      <c r="TUE20" s="49"/>
      <c r="TUF20" s="49"/>
      <c r="TUG20" s="49"/>
      <c r="TUH20" s="49"/>
      <c r="TUI20" s="49"/>
      <c r="TUJ20" s="49"/>
      <c r="TUK20" s="49"/>
      <c r="TUL20" s="49"/>
      <c r="TUM20" s="49"/>
      <c r="TUN20" s="49"/>
      <c r="TUO20" s="49"/>
      <c r="TUP20" s="49"/>
      <c r="TUQ20" s="49"/>
      <c r="TUR20" s="49"/>
      <c r="TUS20" s="49"/>
      <c r="TUT20" s="49"/>
      <c r="TUU20" s="49"/>
      <c r="TUV20" s="49"/>
      <c r="TUW20" s="49"/>
      <c r="TUX20" s="49"/>
      <c r="TUY20" s="49"/>
      <c r="TUZ20" s="49"/>
      <c r="TVA20" s="49"/>
      <c r="TVB20" s="49"/>
      <c r="TVC20" s="49"/>
      <c r="TVD20" s="49"/>
      <c r="TVE20" s="49"/>
      <c r="TVF20" s="49"/>
      <c r="TVG20" s="49"/>
      <c r="TVH20" s="49"/>
      <c r="TVI20" s="49"/>
      <c r="TVJ20" s="49"/>
      <c r="TVK20" s="49"/>
      <c r="TVL20" s="49"/>
      <c r="TVM20" s="49"/>
      <c r="TVN20" s="49"/>
      <c r="TVQ20" s="49"/>
      <c r="TVT20" s="49"/>
      <c r="TVW20" s="49"/>
      <c r="TVZ20" s="49"/>
      <c r="TWC20" s="49"/>
      <c r="TWF20" s="49"/>
      <c r="TWO20" s="49"/>
      <c r="TWR20" s="49"/>
      <c r="TWU20" s="49"/>
      <c r="TWX20" s="49"/>
      <c r="TXG20" s="49"/>
      <c r="TXM20" s="49"/>
      <c r="TXP20" s="49"/>
      <c r="TXS20" s="49"/>
      <c r="TXV20" s="49"/>
      <c r="TYB20" s="49"/>
      <c r="TYE20" s="49"/>
      <c r="TYK20" s="49"/>
      <c r="TYM20" s="49"/>
      <c r="TYN20" s="49"/>
      <c r="TYP20" s="49"/>
      <c r="TZG20" s="49"/>
      <c r="TZL20" s="49"/>
      <c r="TZR20" s="49"/>
      <c r="TZU20" s="49"/>
      <c r="TZX20" s="49"/>
      <c r="UAF20" s="49"/>
      <c r="UBB20" s="49"/>
      <c r="UBC20" s="49"/>
      <c r="UBD20" s="49"/>
      <c r="UBE20" s="49"/>
      <c r="UBF20" s="49"/>
      <c r="UBG20" s="49"/>
      <c r="UBY20" s="49"/>
      <c r="UBZ20" s="49"/>
      <c r="UCC20" s="49"/>
      <c r="UCF20" s="49"/>
      <c r="UCH20" s="49"/>
      <c r="UCJ20" s="49"/>
      <c r="UCM20" s="49"/>
      <c r="UCP20" s="49"/>
      <c r="UCS20" s="49"/>
      <c r="UCV20" s="49"/>
      <c r="UCY20" s="49"/>
      <c r="UDB20" s="49"/>
      <c r="UDE20" s="49"/>
      <c r="UDH20" s="49"/>
      <c r="UDJ20" s="49"/>
      <c r="UDW20" s="49"/>
      <c r="UDX20" s="49"/>
      <c r="UDY20" s="49"/>
      <c r="UDZ20" s="49"/>
      <c r="UEA20" s="49"/>
      <c r="UEB20" s="49"/>
      <c r="UEC20" s="49"/>
      <c r="UED20" s="49"/>
      <c r="UEE20" s="49"/>
      <c r="UEF20" s="49"/>
      <c r="UEG20" s="49"/>
      <c r="UEH20" s="49"/>
      <c r="UEI20" s="49"/>
      <c r="UEJ20" s="49"/>
      <c r="UEK20" s="49"/>
      <c r="UEL20" s="49"/>
      <c r="UEM20" s="49"/>
      <c r="UEN20" s="49"/>
      <c r="UEO20" s="49"/>
      <c r="UEP20" s="49"/>
      <c r="UEQ20" s="49"/>
      <c r="UER20" s="49"/>
      <c r="UES20" s="49"/>
      <c r="UET20" s="49"/>
      <c r="UEU20" s="49"/>
      <c r="UEV20" s="49"/>
      <c r="UEW20" s="49"/>
      <c r="UEX20" s="49"/>
      <c r="UEY20" s="49"/>
      <c r="UEZ20" s="49"/>
      <c r="UFA20" s="49"/>
      <c r="UFB20" s="49"/>
      <c r="UFC20" s="49"/>
      <c r="UFD20" s="49"/>
      <c r="UFE20" s="49"/>
      <c r="UFF20" s="49"/>
      <c r="UFG20" s="49"/>
      <c r="UFH20" s="49"/>
      <c r="UFI20" s="49"/>
      <c r="UFJ20" s="49"/>
      <c r="UFM20" s="49"/>
      <c r="UFP20" s="49"/>
      <c r="UFS20" s="49"/>
      <c r="UFV20" s="49"/>
      <c r="UFY20" s="49"/>
      <c r="UGB20" s="49"/>
      <c r="UGK20" s="49"/>
      <c r="UGN20" s="49"/>
      <c r="UGQ20" s="49"/>
      <c r="UGT20" s="49"/>
      <c r="UHC20" s="49"/>
      <c r="UHI20" s="49"/>
      <c r="UHL20" s="49"/>
      <c r="UHO20" s="49"/>
      <c r="UHR20" s="49"/>
      <c r="UHX20" s="49"/>
      <c r="UIA20" s="49"/>
      <c r="UIG20" s="49"/>
      <c r="UII20" s="49"/>
      <c r="UIJ20" s="49"/>
      <c r="UIL20" s="49"/>
      <c r="UJC20" s="49"/>
      <c r="UJH20" s="49"/>
      <c r="UJN20" s="49"/>
      <c r="UJQ20" s="49"/>
      <c r="UJT20" s="49"/>
      <c r="UKB20" s="49"/>
      <c r="UKX20" s="49"/>
      <c r="UKY20" s="49"/>
      <c r="UKZ20" s="49"/>
      <c r="ULA20" s="49"/>
      <c r="ULB20" s="49"/>
      <c r="ULC20" s="49"/>
      <c r="ULU20" s="49"/>
      <c r="ULV20" s="49"/>
      <c r="ULY20" s="49"/>
      <c r="UMB20" s="49"/>
      <c r="UMD20" s="49"/>
      <c r="UMF20" s="49"/>
      <c r="UMI20" s="49"/>
      <c r="UML20" s="49"/>
      <c r="UMO20" s="49"/>
      <c r="UMR20" s="49"/>
      <c r="UMU20" s="49"/>
      <c r="UMX20" s="49"/>
      <c r="UNA20" s="49"/>
      <c r="UND20" s="49"/>
      <c r="UNF20" s="49"/>
      <c r="UNS20" s="49"/>
      <c r="UNT20" s="49"/>
      <c r="UNU20" s="49"/>
      <c r="UNV20" s="49"/>
      <c r="UNW20" s="49"/>
      <c r="UNX20" s="49"/>
      <c r="UNY20" s="49"/>
      <c r="UNZ20" s="49"/>
      <c r="UOA20" s="49"/>
      <c r="UOB20" s="49"/>
      <c r="UOC20" s="49"/>
      <c r="UOD20" s="49"/>
      <c r="UOE20" s="49"/>
      <c r="UOF20" s="49"/>
      <c r="UOG20" s="49"/>
      <c r="UOH20" s="49"/>
      <c r="UOI20" s="49"/>
      <c r="UOJ20" s="49"/>
      <c r="UOK20" s="49"/>
      <c r="UOL20" s="49"/>
      <c r="UOM20" s="49"/>
      <c r="UON20" s="49"/>
      <c r="UOO20" s="49"/>
      <c r="UOP20" s="49"/>
      <c r="UOQ20" s="49"/>
      <c r="UOR20" s="49"/>
      <c r="UOS20" s="49"/>
      <c r="UOT20" s="49"/>
      <c r="UOU20" s="49"/>
      <c r="UOV20" s="49"/>
      <c r="UOW20" s="49"/>
      <c r="UOX20" s="49"/>
      <c r="UOY20" s="49"/>
      <c r="UOZ20" s="49"/>
      <c r="UPA20" s="49"/>
      <c r="UPB20" s="49"/>
      <c r="UPC20" s="49"/>
      <c r="UPD20" s="49"/>
      <c r="UPE20" s="49"/>
      <c r="UPF20" s="49"/>
      <c r="UPI20" s="49"/>
      <c r="UPL20" s="49"/>
      <c r="UPO20" s="49"/>
      <c r="UPR20" s="49"/>
      <c r="UPU20" s="49"/>
      <c r="UPX20" s="49"/>
      <c r="UQG20" s="49"/>
      <c r="UQJ20" s="49"/>
      <c r="UQM20" s="49"/>
      <c r="UQP20" s="49"/>
      <c r="UQY20" s="49"/>
      <c r="URE20" s="49"/>
      <c r="URH20" s="49"/>
      <c r="URK20" s="49"/>
      <c r="URN20" s="49"/>
      <c r="URT20" s="49"/>
      <c r="URW20" s="49"/>
      <c r="USC20" s="49"/>
      <c r="USE20" s="49"/>
      <c r="USF20" s="49"/>
      <c r="USH20" s="49"/>
      <c r="USY20" s="49"/>
      <c r="UTD20" s="49"/>
      <c r="UTJ20" s="49"/>
      <c r="UTM20" s="49"/>
      <c r="UTP20" s="49"/>
      <c r="UTX20" s="49"/>
      <c r="UUT20" s="49"/>
      <c r="UUU20" s="49"/>
      <c r="UUV20" s="49"/>
      <c r="UUW20" s="49"/>
      <c r="UUX20" s="49"/>
      <c r="UUY20" s="49"/>
      <c r="UVQ20" s="49"/>
      <c r="UVR20" s="49"/>
      <c r="UVU20" s="49"/>
      <c r="UVX20" s="49"/>
      <c r="UVZ20" s="49"/>
      <c r="UWB20" s="49"/>
      <c r="UWE20" s="49"/>
      <c r="UWH20" s="49"/>
      <c r="UWK20" s="49"/>
      <c r="UWN20" s="49"/>
      <c r="UWQ20" s="49"/>
      <c r="UWT20" s="49"/>
      <c r="UWW20" s="49"/>
      <c r="UWZ20" s="49"/>
      <c r="UXB20" s="49"/>
      <c r="UXO20" s="49"/>
      <c r="UXP20" s="49"/>
      <c r="UXQ20" s="49"/>
      <c r="UXR20" s="49"/>
      <c r="UXS20" s="49"/>
      <c r="UXT20" s="49"/>
      <c r="UXU20" s="49"/>
      <c r="UXV20" s="49"/>
      <c r="UXW20" s="49"/>
      <c r="UXX20" s="49"/>
      <c r="UXY20" s="49"/>
      <c r="UXZ20" s="49"/>
      <c r="UYA20" s="49"/>
      <c r="UYB20" s="49"/>
      <c r="UYC20" s="49"/>
      <c r="UYD20" s="49"/>
      <c r="UYE20" s="49"/>
      <c r="UYF20" s="49"/>
      <c r="UYG20" s="49"/>
      <c r="UYH20" s="49"/>
      <c r="UYI20" s="49"/>
      <c r="UYJ20" s="49"/>
      <c r="UYK20" s="49"/>
      <c r="UYL20" s="49"/>
      <c r="UYM20" s="49"/>
      <c r="UYN20" s="49"/>
      <c r="UYO20" s="49"/>
      <c r="UYP20" s="49"/>
      <c r="UYQ20" s="49"/>
      <c r="UYR20" s="49"/>
      <c r="UYS20" s="49"/>
      <c r="UYT20" s="49"/>
      <c r="UYU20" s="49"/>
      <c r="UYV20" s="49"/>
      <c r="UYW20" s="49"/>
      <c r="UYX20" s="49"/>
      <c r="UYY20" s="49"/>
      <c r="UYZ20" s="49"/>
      <c r="UZA20" s="49"/>
      <c r="UZB20" s="49"/>
      <c r="UZE20" s="49"/>
      <c r="UZH20" s="49"/>
      <c r="UZK20" s="49"/>
      <c r="UZN20" s="49"/>
      <c r="UZQ20" s="49"/>
      <c r="UZT20" s="49"/>
      <c r="VAC20" s="49"/>
      <c r="VAF20" s="49"/>
      <c r="VAI20" s="49"/>
      <c r="VAL20" s="49"/>
      <c r="VAU20" s="49"/>
      <c r="VBA20" s="49"/>
      <c r="VBD20" s="49"/>
      <c r="VBG20" s="49"/>
      <c r="VBJ20" s="49"/>
      <c r="VBP20" s="49"/>
      <c r="VBS20" s="49"/>
      <c r="VBY20" s="49"/>
      <c r="VCA20" s="49"/>
      <c r="VCB20" s="49"/>
      <c r="VCD20" s="49"/>
      <c r="VCU20" s="49"/>
      <c r="VCZ20" s="49"/>
      <c r="VDF20" s="49"/>
      <c r="VDI20" s="49"/>
      <c r="VDL20" s="49"/>
      <c r="VDT20" s="49"/>
      <c r="VEP20" s="49"/>
      <c r="VEQ20" s="49"/>
      <c r="VER20" s="49"/>
      <c r="VES20" s="49"/>
      <c r="VET20" s="49"/>
      <c r="VEU20" s="49"/>
      <c r="VFM20" s="49"/>
      <c r="VFN20" s="49"/>
      <c r="VFQ20" s="49"/>
      <c r="VFT20" s="49"/>
      <c r="VFV20" s="49"/>
      <c r="VFX20" s="49"/>
      <c r="VGA20" s="49"/>
      <c r="VGD20" s="49"/>
      <c r="VGG20" s="49"/>
      <c r="VGJ20" s="49"/>
      <c r="VGM20" s="49"/>
      <c r="VGP20" s="49"/>
      <c r="VGS20" s="49"/>
      <c r="VGV20" s="49"/>
      <c r="VGX20" s="49"/>
      <c r="VHK20" s="49"/>
      <c r="VHL20" s="49"/>
      <c r="VHM20" s="49"/>
      <c r="VHN20" s="49"/>
      <c r="VHO20" s="49"/>
      <c r="VHP20" s="49"/>
      <c r="VHQ20" s="49"/>
      <c r="VHR20" s="49"/>
      <c r="VHS20" s="49"/>
      <c r="VHT20" s="49"/>
      <c r="VHU20" s="49"/>
      <c r="VHV20" s="49"/>
      <c r="VHW20" s="49"/>
      <c r="VHX20" s="49"/>
      <c r="VHY20" s="49"/>
      <c r="VHZ20" s="49"/>
      <c r="VIA20" s="49"/>
      <c r="VIB20" s="49"/>
      <c r="VIC20" s="49"/>
      <c r="VID20" s="49"/>
      <c r="VIE20" s="49"/>
      <c r="VIF20" s="49"/>
      <c r="VIG20" s="49"/>
      <c r="VIH20" s="49"/>
      <c r="VII20" s="49"/>
      <c r="VIJ20" s="49"/>
      <c r="VIK20" s="49"/>
      <c r="VIL20" s="49"/>
      <c r="VIM20" s="49"/>
      <c r="VIN20" s="49"/>
      <c r="VIO20" s="49"/>
      <c r="VIP20" s="49"/>
      <c r="VIQ20" s="49"/>
      <c r="VIR20" s="49"/>
      <c r="VIS20" s="49"/>
      <c r="VIT20" s="49"/>
      <c r="VIU20" s="49"/>
      <c r="VIV20" s="49"/>
      <c r="VIW20" s="49"/>
      <c r="VIX20" s="49"/>
      <c r="VJA20" s="49"/>
      <c r="VJD20" s="49"/>
      <c r="VJG20" s="49"/>
      <c r="VJJ20" s="49"/>
      <c r="VJM20" s="49"/>
      <c r="VJP20" s="49"/>
      <c r="VJY20" s="49"/>
      <c r="VKB20" s="49"/>
      <c r="VKE20" s="49"/>
      <c r="VKH20" s="49"/>
      <c r="VKQ20" s="49"/>
      <c r="VKW20" s="49"/>
      <c r="VKZ20" s="49"/>
      <c r="VLC20" s="49"/>
      <c r="VLF20" s="49"/>
      <c r="VLL20" s="49"/>
      <c r="VLO20" s="49"/>
      <c r="VLU20" s="49"/>
      <c r="VLW20" s="49"/>
      <c r="VLX20" s="49"/>
      <c r="VLZ20" s="49"/>
      <c r="VMQ20" s="49"/>
      <c r="VMV20" s="49"/>
      <c r="VNB20" s="49"/>
      <c r="VNE20" s="49"/>
      <c r="VNH20" s="49"/>
      <c r="VNP20" s="49"/>
      <c r="VOL20" s="49"/>
      <c r="VOM20" s="49"/>
      <c r="VON20" s="49"/>
      <c r="VOO20" s="49"/>
      <c r="VOP20" s="49"/>
      <c r="VOQ20" s="49"/>
      <c r="VPI20" s="49"/>
      <c r="VPJ20" s="49"/>
      <c r="VPM20" s="49"/>
      <c r="VPP20" s="49"/>
      <c r="VPR20" s="49"/>
      <c r="VPT20" s="49"/>
      <c r="VPW20" s="49"/>
      <c r="VPZ20" s="49"/>
      <c r="VQC20" s="49"/>
      <c r="VQF20" s="49"/>
      <c r="VQI20" s="49"/>
      <c r="VQL20" s="49"/>
      <c r="VQO20" s="49"/>
      <c r="VQR20" s="49"/>
      <c r="VQT20" s="49"/>
      <c r="VRG20" s="49"/>
      <c r="VRH20" s="49"/>
      <c r="VRI20" s="49"/>
      <c r="VRJ20" s="49"/>
      <c r="VRK20" s="49"/>
      <c r="VRL20" s="49"/>
      <c r="VRM20" s="49"/>
      <c r="VRN20" s="49"/>
      <c r="VRO20" s="49"/>
      <c r="VRP20" s="49"/>
      <c r="VRQ20" s="49"/>
      <c r="VRR20" s="49"/>
      <c r="VRS20" s="49"/>
      <c r="VRT20" s="49"/>
      <c r="VRU20" s="49"/>
      <c r="VRV20" s="49"/>
      <c r="VRW20" s="49"/>
      <c r="VRX20" s="49"/>
      <c r="VRY20" s="49"/>
      <c r="VRZ20" s="49"/>
      <c r="VSA20" s="49"/>
      <c r="VSB20" s="49"/>
      <c r="VSC20" s="49"/>
      <c r="VSD20" s="49"/>
      <c r="VSE20" s="49"/>
      <c r="VSF20" s="49"/>
      <c r="VSG20" s="49"/>
      <c r="VSH20" s="49"/>
      <c r="VSI20" s="49"/>
      <c r="VSJ20" s="49"/>
      <c r="VSK20" s="49"/>
      <c r="VSL20" s="49"/>
      <c r="VSM20" s="49"/>
      <c r="VSN20" s="49"/>
      <c r="VSO20" s="49"/>
      <c r="VSP20" s="49"/>
      <c r="VSQ20" s="49"/>
      <c r="VSR20" s="49"/>
      <c r="VSS20" s="49"/>
      <c r="VST20" s="49"/>
      <c r="VSW20" s="49"/>
      <c r="VSZ20" s="49"/>
      <c r="VTC20" s="49"/>
      <c r="VTF20" s="49"/>
      <c r="VTI20" s="49"/>
      <c r="VTL20" s="49"/>
      <c r="VTU20" s="49"/>
      <c r="VTX20" s="49"/>
      <c r="VUA20" s="49"/>
      <c r="VUD20" s="49"/>
      <c r="VUM20" s="49"/>
      <c r="VUS20" s="49"/>
      <c r="VUV20" s="49"/>
      <c r="VUY20" s="49"/>
      <c r="VVB20" s="49"/>
      <c r="VVH20" s="49"/>
      <c r="VVK20" s="49"/>
      <c r="VVQ20" s="49"/>
      <c r="VVS20" s="49"/>
      <c r="VVT20" s="49"/>
      <c r="VVV20" s="49"/>
      <c r="VWM20" s="49"/>
      <c r="VWR20" s="49"/>
      <c r="VWX20" s="49"/>
      <c r="VXA20" s="49"/>
      <c r="VXD20" s="49"/>
      <c r="VXL20" s="49"/>
      <c r="VYH20" s="49"/>
      <c r="VYI20" s="49"/>
      <c r="VYJ20" s="49"/>
      <c r="VYK20" s="49"/>
      <c r="VYL20" s="49"/>
      <c r="VYM20" s="49"/>
      <c r="VZE20" s="49"/>
      <c r="VZF20" s="49"/>
      <c r="VZI20" s="49"/>
      <c r="VZL20" s="49"/>
      <c r="VZN20" s="49"/>
      <c r="VZP20" s="49"/>
      <c r="VZS20" s="49"/>
      <c r="VZV20" s="49"/>
      <c r="VZY20" s="49"/>
      <c r="WAB20" s="49"/>
      <c r="WAE20" s="49"/>
      <c r="WAH20" s="49"/>
      <c r="WAK20" s="49"/>
      <c r="WAN20" s="49"/>
      <c r="WAP20" s="49"/>
      <c r="WBC20" s="49"/>
      <c r="WBD20" s="49"/>
      <c r="WBE20" s="49"/>
      <c r="WBF20" s="49"/>
      <c r="WBG20" s="49"/>
      <c r="WBH20" s="49"/>
      <c r="WBI20" s="49"/>
      <c r="WBJ20" s="49"/>
      <c r="WBK20" s="49"/>
      <c r="WBL20" s="49"/>
      <c r="WBM20" s="49"/>
      <c r="WBN20" s="49"/>
      <c r="WBO20" s="49"/>
      <c r="WBP20" s="49"/>
      <c r="WBQ20" s="49"/>
      <c r="WBR20" s="49"/>
      <c r="WBS20" s="49"/>
      <c r="WBT20" s="49"/>
      <c r="WBU20" s="49"/>
      <c r="WBV20" s="49"/>
      <c r="WBW20" s="49"/>
      <c r="WBX20" s="49"/>
      <c r="WBY20" s="49"/>
      <c r="WBZ20" s="49"/>
      <c r="WCA20" s="49"/>
      <c r="WCB20" s="49"/>
      <c r="WCC20" s="49"/>
      <c r="WCD20" s="49"/>
      <c r="WCE20" s="49"/>
      <c r="WCF20" s="49"/>
      <c r="WCG20" s="49"/>
      <c r="WCH20" s="49"/>
      <c r="WCI20" s="49"/>
      <c r="WCJ20" s="49"/>
      <c r="WCK20" s="49"/>
      <c r="WCL20" s="49"/>
      <c r="WCM20" s="49"/>
      <c r="WCN20" s="49"/>
      <c r="WCO20" s="49"/>
      <c r="WCP20" s="49"/>
      <c r="WCS20" s="49"/>
      <c r="WCV20" s="49"/>
      <c r="WCY20" s="49"/>
      <c r="WDB20" s="49"/>
      <c r="WDE20" s="49"/>
      <c r="WDH20" s="49"/>
      <c r="WDQ20" s="49"/>
      <c r="WDT20" s="49"/>
      <c r="WDW20" s="49"/>
      <c r="WDZ20" s="49"/>
      <c r="WEI20" s="49"/>
      <c r="WEO20" s="49"/>
      <c r="WER20" s="49"/>
      <c r="WEU20" s="49"/>
      <c r="WEX20" s="49"/>
      <c r="WFD20" s="49"/>
      <c r="WFG20" s="49"/>
      <c r="WFM20" s="49"/>
      <c r="WFO20" s="49"/>
      <c r="WFP20" s="49"/>
      <c r="WFR20" s="49"/>
      <c r="WGI20" s="49"/>
      <c r="WGN20" s="49"/>
      <c r="WGT20" s="49"/>
      <c r="WGW20" s="49"/>
      <c r="WGZ20" s="49"/>
      <c r="WHH20" s="49"/>
      <c r="WID20" s="49"/>
      <c r="WIE20" s="49"/>
      <c r="WIF20" s="49"/>
      <c r="WIG20" s="49"/>
      <c r="WIH20" s="49"/>
      <c r="WII20" s="49"/>
      <c r="WJA20" s="49"/>
      <c r="WJB20" s="49"/>
      <c r="WJE20" s="49"/>
      <c r="WJH20" s="49"/>
      <c r="WJJ20" s="49"/>
      <c r="WJL20" s="49"/>
      <c r="WJO20" s="49"/>
      <c r="WJR20" s="49"/>
      <c r="WJU20" s="49"/>
      <c r="WJX20" s="49"/>
      <c r="WKA20" s="49"/>
      <c r="WKD20" s="49"/>
      <c r="WKG20" s="49"/>
      <c r="WKJ20" s="49"/>
      <c r="WKL20" s="49"/>
      <c r="WKY20" s="49"/>
      <c r="WKZ20" s="49"/>
      <c r="WLA20" s="49"/>
      <c r="WLB20" s="49"/>
      <c r="WLC20" s="49"/>
      <c r="WLD20" s="49"/>
      <c r="WLE20" s="49"/>
      <c r="WLF20" s="49"/>
      <c r="WLG20" s="49"/>
      <c r="WLH20" s="49"/>
      <c r="WLI20" s="49"/>
      <c r="WLJ20" s="49"/>
      <c r="WLK20" s="49"/>
      <c r="WLL20" s="49"/>
      <c r="WLM20" s="49"/>
      <c r="WLN20" s="49"/>
      <c r="WLO20" s="49"/>
      <c r="WLP20" s="49"/>
      <c r="WLQ20" s="49"/>
      <c r="WLR20" s="49"/>
      <c r="WLS20" s="49"/>
      <c r="WLT20" s="49"/>
      <c r="WLU20" s="49"/>
      <c r="WLV20" s="49"/>
      <c r="WLW20" s="49"/>
      <c r="WLX20" s="49"/>
      <c r="WLY20" s="49"/>
      <c r="WLZ20" s="49"/>
      <c r="WMA20" s="49"/>
      <c r="WMB20" s="49"/>
      <c r="WMC20" s="49"/>
      <c r="WMD20" s="49"/>
      <c r="WME20" s="49"/>
      <c r="WMF20" s="49"/>
      <c r="WMG20" s="49"/>
      <c r="WMH20" s="49"/>
      <c r="WMI20" s="49"/>
      <c r="WMJ20" s="49"/>
      <c r="WMK20" s="49"/>
      <c r="WML20" s="49"/>
      <c r="WMO20" s="49"/>
      <c r="WMR20" s="49"/>
      <c r="WMU20" s="49"/>
      <c r="WMX20" s="49"/>
      <c r="WNA20" s="49"/>
      <c r="WND20" s="49"/>
      <c r="WNM20" s="49"/>
      <c r="WNP20" s="49"/>
      <c r="WNS20" s="49"/>
      <c r="WNV20" s="49"/>
      <c r="WOE20" s="49"/>
      <c r="WOK20" s="49"/>
      <c r="WON20" s="49"/>
      <c r="WOQ20" s="49"/>
      <c r="WOT20" s="49"/>
      <c r="WOZ20" s="49"/>
      <c r="WPC20" s="49"/>
      <c r="WPI20" s="49"/>
      <c r="WPK20" s="49"/>
      <c r="WPL20" s="49"/>
      <c r="WPN20" s="49"/>
      <c r="WQE20" s="49"/>
      <c r="WQJ20" s="49"/>
      <c r="WQP20" s="49"/>
      <c r="WQS20" s="49"/>
      <c r="WQV20" s="49"/>
      <c r="WRD20" s="49"/>
      <c r="WRZ20" s="49"/>
      <c r="WSA20" s="49"/>
      <c r="WSB20" s="49"/>
      <c r="WSC20" s="49"/>
      <c r="WSD20" s="49"/>
      <c r="WSE20" s="49"/>
      <c r="WSW20" s="49"/>
      <c r="WSX20" s="49"/>
      <c r="WTA20" s="49"/>
      <c r="WTD20" s="49"/>
      <c r="WTF20" s="49"/>
      <c r="WTH20" s="49"/>
      <c r="WTK20" s="49"/>
      <c r="WTN20" s="49"/>
      <c r="WTQ20" s="49"/>
      <c r="WTT20" s="49"/>
      <c r="WTW20" s="49"/>
      <c r="WTZ20" s="49"/>
      <c r="WUC20" s="49"/>
      <c r="WUF20" s="49"/>
      <c r="WUH20" s="49"/>
      <c r="WUU20" s="49"/>
      <c r="WUV20" s="49"/>
      <c r="WUW20" s="49"/>
      <c r="WUX20" s="49"/>
      <c r="WUY20" s="49"/>
      <c r="WUZ20" s="49"/>
      <c r="WVA20" s="49"/>
      <c r="WVB20" s="49"/>
      <c r="WVC20" s="49"/>
      <c r="WVD20" s="49"/>
      <c r="WVE20" s="49"/>
      <c r="WVF20" s="49"/>
      <c r="WVG20" s="49"/>
      <c r="WVH20" s="49"/>
      <c r="WVI20" s="49"/>
      <c r="WVJ20" s="49"/>
      <c r="WVK20" s="49"/>
      <c r="WVL20" s="49"/>
      <c r="WVM20" s="49"/>
      <c r="WVN20" s="49"/>
      <c r="WVO20" s="49"/>
      <c r="WVP20" s="49"/>
      <c r="WVQ20" s="49"/>
      <c r="WVR20" s="49"/>
      <c r="WVS20" s="49"/>
      <c r="WVT20" s="49"/>
      <c r="WVU20" s="49"/>
      <c r="WVV20" s="49"/>
      <c r="WVW20" s="49"/>
      <c r="WVX20" s="49"/>
      <c r="WVY20" s="49"/>
      <c r="WVZ20" s="49"/>
      <c r="WWA20" s="49"/>
      <c r="WWB20" s="49"/>
      <c r="WWC20" s="49"/>
      <c r="WWD20" s="49"/>
      <c r="WWE20" s="49"/>
      <c r="WWF20" s="49"/>
      <c r="WWG20" s="49"/>
      <c r="WWH20" s="49"/>
      <c r="WWI20" s="49"/>
      <c r="WWJ20" s="49"/>
      <c r="WWK20" s="49"/>
      <c r="WWL20" s="49"/>
      <c r="WWM20" s="49"/>
      <c r="WWN20" s="49"/>
      <c r="WWO20" s="49"/>
      <c r="WWP20" s="49"/>
      <c r="WWQ20" s="49"/>
      <c r="WWR20" s="49"/>
      <c r="WWS20" s="49"/>
      <c r="WWT20" s="49"/>
      <c r="WWU20" s="49"/>
      <c r="WWV20" s="49"/>
      <c r="WWW20" s="49"/>
      <c r="WWX20" s="49"/>
      <c r="WWY20" s="49"/>
      <c r="WWZ20" s="49"/>
      <c r="WXA20" s="49"/>
      <c r="WXB20" s="49"/>
      <c r="WXC20" s="49"/>
      <c r="WXD20" s="49"/>
      <c r="WXE20" s="49"/>
      <c r="WXF20" s="49"/>
      <c r="WXG20" s="49"/>
      <c r="WXH20" s="49"/>
      <c r="WXI20" s="49"/>
      <c r="WXJ20" s="49"/>
      <c r="WXK20" s="49"/>
      <c r="WXL20" s="49"/>
      <c r="WXM20" s="49"/>
      <c r="WXN20" s="49"/>
      <c r="WXO20" s="49"/>
      <c r="WXP20" s="49"/>
      <c r="WXQ20" s="49"/>
      <c r="WXR20" s="49"/>
      <c r="WXS20" s="49"/>
      <c r="WXT20" s="49"/>
      <c r="WXU20" s="49"/>
      <c r="WXV20" s="49"/>
      <c r="WXW20" s="49"/>
      <c r="WXX20" s="49"/>
      <c r="WXY20" s="49"/>
      <c r="WXZ20" s="49"/>
      <c r="WYA20" s="49"/>
      <c r="WYB20" s="49"/>
      <c r="WYC20" s="49"/>
      <c r="WYD20" s="49"/>
      <c r="WYE20" s="49"/>
      <c r="WYF20" s="49"/>
      <c r="WYG20" s="49"/>
      <c r="WYH20" s="49"/>
      <c r="WYI20" s="49"/>
      <c r="WYJ20" s="49"/>
      <c r="WYK20" s="49"/>
      <c r="WYL20" s="49"/>
      <c r="WYM20" s="49"/>
      <c r="WYN20" s="49"/>
      <c r="WYO20" s="49"/>
      <c r="WYP20" s="49"/>
      <c r="WYQ20" s="49"/>
      <c r="WYR20" s="49"/>
      <c r="WYS20" s="49"/>
      <c r="WYT20" s="49"/>
      <c r="WYU20" s="49"/>
      <c r="WYV20" s="49"/>
      <c r="WYW20" s="49"/>
      <c r="WYX20" s="49"/>
      <c r="WYY20" s="49"/>
      <c r="WYZ20" s="49"/>
      <c r="WZA20" s="49"/>
      <c r="WZB20" s="49"/>
      <c r="WZC20" s="49"/>
      <c r="WZD20" s="49"/>
      <c r="WZE20" s="49"/>
      <c r="WZF20" s="49"/>
      <c r="WZG20" s="49"/>
      <c r="WZH20" s="49"/>
      <c r="WZI20" s="49"/>
      <c r="WZJ20" s="49"/>
      <c r="WZK20" s="49"/>
      <c r="WZL20" s="49"/>
      <c r="WZM20" s="49"/>
      <c r="WZN20" s="49"/>
      <c r="WZO20" s="49"/>
      <c r="WZP20" s="49"/>
      <c r="WZQ20" s="49"/>
      <c r="WZR20" s="49"/>
      <c r="WZS20" s="49"/>
      <c r="WZT20" s="49"/>
      <c r="WZU20" s="49"/>
      <c r="WZV20" s="49"/>
      <c r="WZW20" s="49"/>
      <c r="WZX20" s="49"/>
      <c r="WZY20" s="49"/>
      <c r="WZZ20" s="49"/>
      <c r="XAA20" s="49"/>
      <c r="XAB20" s="49"/>
      <c r="XAC20" s="49"/>
      <c r="XAD20" s="49"/>
      <c r="XAE20" s="49"/>
      <c r="XAF20" s="49"/>
      <c r="XAG20" s="49"/>
      <c r="XAH20" s="49"/>
      <c r="XAI20" s="49"/>
      <c r="XAJ20" s="49"/>
      <c r="XAK20" s="49"/>
      <c r="XAL20" s="49"/>
      <c r="XAM20" s="49"/>
      <c r="XAN20" s="49"/>
      <c r="XAO20" s="49"/>
      <c r="XAP20" s="49"/>
      <c r="XAQ20" s="49"/>
      <c r="XAR20" s="49"/>
      <c r="XAS20" s="49"/>
      <c r="XAT20" s="49"/>
      <c r="XAU20" s="49"/>
      <c r="XAV20" s="49"/>
      <c r="XAW20" s="49"/>
      <c r="XAX20" s="49"/>
      <c r="XAY20" s="49"/>
      <c r="XAZ20" s="49"/>
      <c r="XBA20" s="49"/>
      <c r="XBB20" s="49"/>
      <c r="XBC20" s="49"/>
      <c r="XBD20" s="49"/>
      <c r="XBE20" s="49"/>
      <c r="XBF20" s="49"/>
      <c r="XBG20" s="49"/>
      <c r="XBH20" s="49"/>
      <c r="XBI20" s="49"/>
      <c r="XBJ20" s="49"/>
      <c r="XBK20" s="49"/>
      <c r="XBL20" s="49"/>
      <c r="XBM20" s="49"/>
      <c r="XBN20" s="49"/>
      <c r="XBO20" s="49"/>
      <c r="XBP20" s="49"/>
      <c r="XBQ20" s="49"/>
      <c r="XBR20" s="49"/>
      <c r="XBS20" s="49"/>
      <c r="XBT20" s="49"/>
      <c r="XBU20" s="49"/>
      <c r="XBV20" s="49"/>
      <c r="XBW20" s="49"/>
      <c r="XBX20" s="49"/>
      <c r="XBY20" s="49"/>
      <c r="XBZ20" s="49"/>
      <c r="XCA20" s="49"/>
      <c r="XCB20" s="49"/>
      <c r="XCC20" s="49"/>
      <c r="XCD20" s="49"/>
      <c r="XCE20" s="49"/>
      <c r="XCF20" s="49"/>
      <c r="XCG20" s="49"/>
      <c r="XCH20" s="49"/>
      <c r="XCI20" s="49"/>
      <c r="XCJ20" s="49"/>
      <c r="XCK20" s="49"/>
      <c r="XCL20" s="49"/>
      <c r="XCM20" s="49"/>
      <c r="XCN20" s="49"/>
      <c r="XCO20" s="49"/>
      <c r="XCP20" s="49"/>
      <c r="XCQ20" s="49"/>
      <c r="XCR20" s="49"/>
      <c r="XCS20" s="49"/>
      <c r="XCT20" s="49"/>
      <c r="XCU20" s="49"/>
      <c r="XCV20" s="49"/>
      <c r="XCW20" s="49"/>
      <c r="XCX20" s="49"/>
      <c r="XCY20" s="49"/>
      <c r="XCZ20" s="49"/>
      <c r="XDA20" s="49"/>
      <c r="XDB20" s="49"/>
      <c r="XDC20" s="49"/>
      <c r="XDD20" s="49"/>
      <c r="XDE20" s="49"/>
      <c r="XDF20" s="49"/>
      <c r="XDG20" s="49"/>
      <c r="XDH20" s="49"/>
      <c r="XDI20" s="49"/>
      <c r="XDJ20" s="49"/>
      <c r="XDK20" s="49"/>
      <c r="XDL20" s="49"/>
      <c r="XDM20" s="49"/>
      <c r="XDN20" s="49"/>
      <c r="XDO20" s="49"/>
      <c r="XDP20" s="49"/>
      <c r="XDQ20" s="49"/>
      <c r="XDR20" s="49"/>
      <c r="XDS20" s="49"/>
      <c r="XDT20" s="49"/>
      <c r="XDU20" s="49"/>
      <c r="XDV20" s="49"/>
      <c r="XDW20" s="49"/>
      <c r="XDX20" s="49"/>
      <c r="XDY20" s="49"/>
      <c r="XDZ20" s="49"/>
      <c r="XEA20" s="49"/>
      <c r="XEB20" s="49"/>
      <c r="XEC20" s="49"/>
      <c r="XED20" s="49"/>
      <c r="XEE20" s="49"/>
      <c r="XEF20" s="49"/>
      <c r="XEG20" s="49"/>
      <c r="XEH20" s="49"/>
      <c r="XEI20" s="49"/>
      <c r="XEJ20" s="49"/>
      <c r="XEK20" s="49"/>
      <c r="XEL20" s="49"/>
      <c r="XEM20" s="49"/>
      <c r="XEN20" s="49"/>
      <c r="XEO20" s="49"/>
      <c r="XEP20" s="49"/>
      <c r="XEQ20" s="49"/>
      <c r="XER20" s="49"/>
      <c r="XES20" s="49"/>
      <c r="XET20" s="49"/>
      <c r="XEU20" s="49"/>
      <c r="XEV20" s="49"/>
      <c r="XEW20" s="49"/>
      <c r="XEX20" s="49"/>
      <c r="XEY20" s="49"/>
      <c r="XEZ20" s="49"/>
      <c r="XFA20" s="49"/>
      <c r="XFB20" s="49"/>
      <c r="XFC20" s="49"/>
      <c r="XFD20" s="49"/>
    </row>
    <row r="21" spans="1:16384" s="45" customFormat="1" ht="21.75" hidden="1" customHeight="1">
      <c r="A21" s="8" t="s">
        <v>19</v>
      </c>
      <c r="B21" s="44" t="s">
        <v>325</v>
      </c>
      <c r="C21" s="53"/>
      <c r="D21" s="59"/>
      <c r="E21" s="60"/>
    </row>
    <row r="22" spans="1:16384" s="45" customFormat="1" ht="21.75" hidden="1" customHeight="1">
      <c r="A22" s="8" t="s">
        <v>20</v>
      </c>
      <c r="B22" s="44" t="s">
        <v>331</v>
      </c>
      <c r="C22" s="53"/>
      <c r="D22" s="59"/>
      <c r="E22" s="60"/>
    </row>
    <row r="23" spans="1:16384" s="45" customFormat="1" ht="21.75" hidden="1" customHeight="1">
      <c r="A23" s="6" t="s">
        <v>21</v>
      </c>
      <c r="B23" s="44" t="s">
        <v>330</v>
      </c>
      <c r="C23" s="53"/>
      <c r="D23" s="59"/>
      <c r="E23" s="60"/>
    </row>
    <row r="24" spans="1:16384" s="45" customFormat="1" ht="18" customHeight="1">
      <c r="A24" s="10" t="s">
        <v>269</v>
      </c>
      <c r="B24" s="111" t="s">
        <v>325</v>
      </c>
      <c r="C24" s="112">
        <v>2</v>
      </c>
      <c r="D24" s="113">
        <v>25000</v>
      </c>
      <c r="E24" s="114">
        <f t="shared" ref="E24:E25" si="0">+D24*C24</f>
        <v>50000</v>
      </c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C24" s="49"/>
      <c r="AF24" s="49"/>
      <c r="AI24" s="49"/>
      <c r="AL24" s="49"/>
      <c r="AO24" s="49"/>
      <c r="AR24" s="49"/>
      <c r="BA24" s="49"/>
      <c r="BD24" s="49"/>
      <c r="BG24" s="49"/>
      <c r="BJ24" s="49"/>
      <c r="BS24" s="49"/>
      <c r="BY24" s="49"/>
      <c r="CB24" s="49"/>
      <c r="CE24" s="49"/>
      <c r="CH24" s="49"/>
      <c r="CN24" s="49"/>
      <c r="CQ24" s="49"/>
      <c r="CW24" s="49"/>
      <c r="CY24" s="49"/>
      <c r="CZ24" s="49"/>
      <c r="DB24" s="49"/>
      <c r="DS24" s="49"/>
      <c r="DX24" s="49"/>
      <c r="ED24" s="49"/>
      <c r="EG24" s="49"/>
      <c r="EJ24" s="49"/>
      <c r="ER24" s="49"/>
      <c r="FN24" s="49"/>
      <c r="FO24" s="49"/>
      <c r="FP24" s="49"/>
      <c r="FQ24" s="49"/>
      <c r="FR24" s="49"/>
      <c r="FS24" s="49"/>
      <c r="GK24" s="49"/>
      <c r="GL24" s="49"/>
      <c r="GO24" s="49"/>
      <c r="GR24" s="49"/>
      <c r="GT24" s="49"/>
      <c r="GV24" s="49"/>
      <c r="GY24" s="49"/>
      <c r="HB24" s="49"/>
      <c r="HE24" s="49"/>
      <c r="HH24" s="49"/>
      <c r="HK24" s="49"/>
      <c r="HN24" s="49"/>
      <c r="HQ24" s="49"/>
      <c r="HT24" s="49"/>
      <c r="HV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Y24" s="49"/>
      <c r="KB24" s="49"/>
      <c r="KE24" s="49"/>
      <c r="KH24" s="49"/>
      <c r="KK24" s="49"/>
      <c r="KN24" s="49"/>
      <c r="KW24" s="49"/>
      <c r="KZ24" s="49"/>
      <c r="LC24" s="49"/>
      <c r="LF24" s="49"/>
      <c r="LO24" s="49"/>
      <c r="LU24" s="49"/>
      <c r="LX24" s="49"/>
      <c r="MA24" s="49"/>
      <c r="MD24" s="49"/>
      <c r="MJ24" s="49"/>
      <c r="MM24" s="49"/>
      <c r="MS24" s="49"/>
      <c r="MU24" s="49"/>
      <c r="MV24" s="49"/>
      <c r="MX24" s="49"/>
      <c r="NO24" s="49"/>
      <c r="NT24" s="49"/>
      <c r="NZ24" s="49"/>
      <c r="OC24" s="49"/>
      <c r="OF24" s="49"/>
      <c r="ON24" s="49"/>
      <c r="PJ24" s="49"/>
      <c r="PK24" s="49"/>
      <c r="PL24" s="49"/>
      <c r="PM24" s="49"/>
      <c r="PN24" s="49"/>
      <c r="PO24" s="49"/>
      <c r="QG24" s="49"/>
      <c r="QH24" s="49"/>
      <c r="QK24" s="49"/>
      <c r="QN24" s="49"/>
      <c r="QP24" s="49"/>
      <c r="QR24" s="49"/>
      <c r="QU24" s="49"/>
      <c r="QX24" s="49"/>
      <c r="RA24" s="49"/>
      <c r="RD24" s="49"/>
      <c r="RG24" s="49"/>
      <c r="RJ24" s="49"/>
      <c r="RM24" s="49"/>
      <c r="RP24" s="49"/>
      <c r="RR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U24" s="49"/>
      <c r="TX24" s="49"/>
      <c r="UA24" s="49"/>
      <c r="UD24" s="49"/>
      <c r="UG24" s="49"/>
      <c r="UJ24" s="49"/>
      <c r="US24" s="49"/>
      <c r="UV24" s="49"/>
      <c r="UY24" s="49"/>
      <c r="VB24" s="49"/>
      <c r="VK24" s="49"/>
      <c r="VQ24" s="49"/>
      <c r="VT24" s="49"/>
      <c r="VW24" s="49"/>
      <c r="VZ24" s="49"/>
      <c r="WF24" s="49"/>
      <c r="WI24" s="49"/>
      <c r="WO24" s="49"/>
      <c r="WQ24" s="49"/>
      <c r="WR24" s="49"/>
      <c r="WT24" s="49"/>
      <c r="XK24" s="49"/>
      <c r="XP24" s="49"/>
      <c r="XV24" s="49"/>
      <c r="XY24" s="49"/>
      <c r="YB24" s="49"/>
      <c r="YJ24" s="49"/>
      <c r="ZF24" s="49"/>
      <c r="ZG24" s="49"/>
      <c r="ZH24" s="49"/>
      <c r="ZI24" s="49"/>
      <c r="ZJ24" s="49"/>
      <c r="ZK24" s="49"/>
      <c r="AAC24" s="49"/>
      <c r="AAD24" s="49"/>
      <c r="AAG24" s="49"/>
      <c r="AAJ24" s="49"/>
      <c r="AAL24" s="49"/>
      <c r="AAN24" s="49"/>
      <c r="AAQ24" s="49"/>
      <c r="AAT24" s="49"/>
      <c r="AAW24" s="49"/>
      <c r="AAZ24" s="49"/>
      <c r="ABC24" s="49"/>
      <c r="ABF24" s="49"/>
      <c r="ABI24" s="49"/>
      <c r="ABL24" s="49"/>
      <c r="ABN24" s="49"/>
      <c r="ACA24" s="49"/>
      <c r="ACB24" s="49"/>
      <c r="ACC24" s="49"/>
      <c r="ACD24" s="49"/>
      <c r="ACE24" s="49"/>
      <c r="ACF24" s="49"/>
      <c r="ACG24" s="49"/>
      <c r="ACH24" s="49"/>
      <c r="ACI24" s="49"/>
      <c r="ACJ24" s="49"/>
      <c r="ACK24" s="49"/>
      <c r="ACL24" s="49"/>
      <c r="ACM24" s="49"/>
      <c r="ACN24" s="49"/>
      <c r="ACO24" s="49"/>
      <c r="ACP24" s="49"/>
      <c r="ACQ24" s="49"/>
      <c r="ACR24" s="49"/>
      <c r="ACS24" s="49"/>
      <c r="ACT24" s="49"/>
      <c r="ACU24" s="49"/>
      <c r="ACV24" s="49"/>
      <c r="ACW24" s="49"/>
      <c r="ACX24" s="49"/>
      <c r="ACY24" s="49"/>
      <c r="ACZ24" s="49"/>
      <c r="ADA24" s="49"/>
      <c r="ADB24" s="49"/>
      <c r="ADC24" s="49"/>
      <c r="ADD24" s="49"/>
      <c r="ADE24" s="49"/>
      <c r="ADF24" s="49"/>
      <c r="ADG24" s="49"/>
      <c r="ADH24" s="49"/>
      <c r="ADI24" s="49"/>
      <c r="ADJ24" s="49"/>
      <c r="ADK24" s="49"/>
      <c r="ADL24" s="49"/>
      <c r="ADM24" s="49"/>
      <c r="ADN24" s="49"/>
      <c r="ADQ24" s="49"/>
      <c r="ADT24" s="49"/>
      <c r="ADW24" s="49"/>
      <c r="ADZ24" s="49"/>
      <c r="AEC24" s="49"/>
      <c r="AEF24" s="49"/>
      <c r="AEO24" s="49"/>
      <c r="AER24" s="49"/>
      <c r="AEU24" s="49"/>
      <c r="AEX24" s="49"/>
      <c r="AFG24" s="49"/>
      <c r="AFM24" s="49"/>
      <c r="AFP24" s="49"/>
      <c r="AFS24" s="49"/>
      <c r="AFV24" s="49"/>
      <c r="AGB24" s="49"/>
      <c r="AGE24" s="49"/>
      <c r="AGK24" s="49"/>
      <c r="AGM24" s="49"/>
      <c r="AGN24" s="49"/>
      <c r="AGP24" s="49"/>
      <c r="AHG24" s="49"/>
      <c r="AHL24" s="49"/>
      <c r="AHR24" s="49"/>
      <c r="AHU24" s="49"/>
      <c r="AHX24" s="49"/>
      <c r="AIF24" s="49"/>
      <c r="AJB24" s="49"/>
      <c r="AJC24" s="49"/>
      <c r="AJD24" s="49"/>
      <c r="AJE24" s="49"/>
      <c r="AJF24" s="49"/>
      <c r="AJG24" s="49"/>
      <c r="AJY24" s="49"/>
      <c r="AJZ24" s="49"/>
      <c r="AKC24" s="49"/>
      <c r="AKF24" s="49"/>
      <c r="AKH24" s="49"/>
      <c r="AKJ24" s="49"/>
      <c r="AKM24" s="49"/>
      <c r="AKP24" s="49"/>
      <c r="AKS24" s="49"/>
      <c r="AKV24" s="49"/>
      <c r="AKY24" s="49"/>
      <c r="ALB24" s="49"/>
      <c r="ALE24" s="49"/>
      <c r="ALH24" s="49"/>
      <c r="ALJ24" s="49"/>
      <c r="ALW24" s="49"/>
      <c r="ALX24" s="49"/>
      <c r="ALY24" s="49"/>
      <c r="ALZ24" s="49"/>
      <c r="AMA24" s="49"/>
      <c r="AMB24" s="49"/>
      <c r="AMC24" s="49"/>
      <c r="AMD24" s="49"/>
      <c r="AME24" s="49"/>
      <c r="AMF24" s="49"/>
      <c r="AMG24" s="49"/>
      <c r="AMH24" s="49"/>
      <c r="AMI24" s="49"/>
      <c r="AMJ24" s="49"/>
      <c r="AMK24" s="49"/>
      <c r="AML24" s="49"/>
      <c r="AMM24" s="49"/>
      <c r="AMN24" s="49"/>
      <c r="AMO24" s="49"/>
      <c r="AMP24" s="49"/>
      <c r="AMQ24" s="49"/>
      <c r="AMR24" s="49"/>
      <c r="AMS24" s="49"/>
      <c r="AMT24" s="49"/>
      <c r="AMU24" s="49"/>
      <c r="AMV24" s="49"/>
      <c r="AMW24" s="49"/>
      <c r="AMX24" s="49"/>
      <c r="AMY24" s="49"/>
      <c r="AMZ24" s="49"/>
      <c r="ANA24" s="49"/>
      <c r="ANB24" s="49"/>
      <c r="ANC24" s="49"/>
      <c r="AND24" s="49"/>
      <c r="ANE24" s="49"/>
      <c r="ANF24" s="49"/>
      <c r="ANG24" s="49"/>
      <c r="ANH24" s="49"/>
      <c r="ANI24" s="49"/>
      <c r="ANJ24" s="49"/>
      <c r="ANM24" s="49"/>
      <c r="ANP24" s="49"/>
      <c r="ANS24" s="49"/>
      <c r="ANV24" s="49"/>
      <c r="ANY24" s="49"/>
      <c r="AOB24" s="49"/>
      <c r="AOK24" s="49"/>
      <c r="AON24" s="49"/>
      <c r="AOQ24" s="49"/>
      <c r="AOT24" s="49"/>
      <c r="APC24" s="49"/>
      <c r="API24" s="49"/>
      <c r="APL24" s="49"/>
      <c r="APO24" s="49"/>
      <c r="APR24" s="49"/>
      <c r="APX24" s="49"/>
      <c r="AQA24" s="49"/>
      <c r="AQG24" s="49"/>
      <c r="AQI24" s="49"/>
      <c r="AQJ24" s="49"/>
      <c r="AQL24" s="49"/>
      <c r="ARC24" s="49"/>
      <c r="ARH24" s="49"/>
      <c r="ARN24" s="49"/>
      <c r="ARQ24" s="49"/>
      <c r="ART24" s="49"/>
      <c r="ASB24" s="49"/>
      <c r="ASX24" s="49"/>
      <c r="ASY24" s="49"/>
      <c r="ASZ24" s="49"/>
      <c r="ATA24" s="49"/>
      <c r="ATB24" s="49"/>
      <c r="ATC24" s="49"/>
      <c r="ATU24" s="49"/>
      <c r="ATV24" s="49"/>
      <c r="ATY24" s="49"/>
      <c r="AUB24" s="49"/>
      <c r="AUD24" s="49"/>
      <c r="AUF24" s="49"/>
      <c r="AUI24" s="49"/>
      <c r="AUL24" s="49"/>
      <c r="AUO24" s="49"/>
      <c r="AUR24" s="49"/>
      <c r="AUU24" s="49"/>
      <c r="AUX24" s="49"/>
      <c r="AVA24" s="49"/>
      <c r="AVD24" s="49"/>
      <c r="AVF24" s="49"/>
      <c r="AVS24" s="49"/>
      <c r="AVT24" s="49"/>
      <c r="AVU24" s="49"/>
      <c r="AVV24" s="49"/>
      <c r="AVW24" s="49"/>
      <c r="AVX24" s="49"/>
      <c r="AVY24" s="49"/>
      <c r="AVZ24" s="49"/>
      <c r="AWA24" s="49"/>
      <c r="AWB24" s="49"/>
      <c r="AWC24" s="49"/>
      <c r="AWD24" s="49"/>
      <c r="AWE24" s="49"/>
      <c r="AWF24" s="49"/>
      <c r="AWG24" s="49"/>
      <c r="AWH24" s="49"/>
      <c r="AWI24" s="49"/>
      <c r="AWJ24" s="49"/>
      <c r="AWK24" s="49"/>
      <c r="AWL24" s="49"/>
      <c r="AWM24" s="49"/>
      <c r="AWN24" s="49"/>
      <c r="AWO24" s="49"/>
      <c r="AWP24" s="49"/>
      <c r="AWQ24" s="49"/>
      <c r="AWR24" s="49"/>
      <c r="AWS24" s="49"/>
      <c r="AWT24" s="49"/>
      <c r="AWU24" s="49"/>
      <c r="AWV24" s="49"/>
      <c r="AWW24" s="49"/>
      <c r="AWX24" s="49"/>
      <c r="AWY24" s="49"/>
      <c r="AWZ24" s="49"/>
      <c r="AXA24" s="49"/>
      <c r="AXB24" s="49"/>
      <c r="AXC24" s="49"/>
      <c r="AXD24" s="49"/>
      <c r="AXE24" s="49"/>
      <c r="AXF24" s="49"/>
      <c r="AXI24" s="49"/>
      <c r="AXL24" s="49"/>
      <c r="AXO24" s="49"/>
      <c r="AXR24" s="49"/>
      <c r="AXU24" s="49"/>
      <c r="AXX24" s="49"/>
      <c r="AYG24" s="49"/>
      <c r="AYJ24" s="49"/>
      <c r="AYM24" s="49"/>
      <c r="AYP24" s="49"/>
      <c r="AYY24" s="49"/>
      <c r="AZE24" s="49"/>
      <c r="AZH24" s="49"/>
      <c r="AZK24" s="49"/>
      <c r="AZN24" s="49"/>
      <c r="AZT24" s="49"/>
      <c r="AZW24" s="49"/>
      <c r="BAC24" s="49"/>
      <c r="BAE24" s="49"/>
      <c r="BAF24" s="49"/>
      <c r="BAH24" s="49"/>
      <c r="BAY24" s="49"/>
      <c r="BBD24" s="49"/>
      <c r="BBJ24" s="49"/>
      <c r="BBM24" s="49"/>
      <c r="BBP24" s="49"/>
      <c r="BBX24" s="49"/>
      <c r="BCT24" s="49"/>
      <c r="BCU24" s="49"/>
      <c r="BCV24" s="49"/>
      <c r="BCW24" s="49"/>
      <c r="BCX24" s="49"/>
      <c r="BCY24" s="49"/>
      <c r="BDQ24" s="49"/>
      <c r="BDR24" s="49"/>
      <c r="BDU24" s="49"/>
      <c r="BDX24" s="49"/>
      <c r="BDZ24" s="49"/>
      <c r="BEB24" s="49"/>
      <c r="BEE24" s="49"/>
      <c r="BEH24" s="49"/>
      <c r="BEK24" s="49"/>
      <c r="BEN24" s="49"/>
      <c r="BEQ24" s="49"/>
      <c r="BET24" s="49"/>
      <c r="BEW24" s="49"/>
      <c r="BEZ24" s="49"/>
      <c r="BFB24" s="49"/>
      <c r="BFO24" s="49"/>
      <c r="BFP24" s="49"/>
      <c r="BFQ24" s="49"/>
      <c r="BFR24" s="49"/>
      <c r="BFS24" s="49"/>
      <c r="BFT24" s="49"/>
      <c r="BFU24" s="49"/>
      <c r="BFV24" s="49"/>
      <c r="BFW24" s="49"/>
      <c r="BFX24" s="49"/>
      <c r="BFY24" s="49"/>
      <c r="BFZ24" s="49"/>
      <c r="BGA24" s="49"/>
      <c r="BGB24" s="49"/>
      <c r="BGC24" s="49"/>
      <c r="BGD24" s="49"/>
      <c r="BGE24" s="49"/>
      <c r="BGF24" s="49"/>
      <c r="BGG24" s="49"/>
      <c r="BGH24" s="49"/>
      <c r="BGI24" s="49"/>
      <c r="BGJ24" s="49"/>
      <c r="BGK24" s="49"/>
      <c r="BGL24" s="49"/>
      <c r="BGM24" s="49"/>
      <c r="BGN24" s="49"/>
      <c r="BGO24" s="49"/>
      <c r="BGP24" s="49"/>
      <c r="BGQ24" s="49"/>
      <c r="BGR24" s="49"/>
      <c r="BGS24" s="49"/>
      <c r="BGT24" s="49"/>
      <c r="BGU24" s="49"/>
      <c r="BGV24" s="49"/>
      <c r="BGW24" s="49"/>
      <c r="BGX24" s="49"/>
      <c r="BGY24" s="49"/>
      <c r="BGZ24" s="49"/>
      <c r="BHA24" s="49"/>
      <c r="BHB24" s="49"/>
      <c r="BHE24" s="49"/>
      <c r="BHH24" s="49"/>
      <c r="BHK24" s="49"/>
      <c r="BHN24" s="49"/>
      <c r="BHQ24" s="49"/>
      <c r="BHT24" s="49"/>
      <c r="BIC24" s="49"/>
      <c r="BIF24" s="49"/>
      <c r="BII24" s="49"/>
      <c r="BIL24" s="49"/>
      <c r="BIU24" s="49"/>
      <c r="BJA24" s="49"/>
      <c r="BJD24" s="49"/>
      <c r="BJG24" s="49"/>
      <c r="BJJ24" s="49"/>
      <c r="BJP24" s="49"/>
      <c r="BJS24" s="49"/>
      <c r="BJY24" s="49"/>
      <c r="BKA24" s="49"/>
      <c r="BKB24" s="49"/>
      <c r="BKD24" s="49"/>
      <c r="BKU24" s="49"/>
      <c r="BKZ24" s="49"/>
      <c r="BLF24" s="49"/>
      <c r="BLI24" s="49"/>
      <c r="BLL24" s="49"/>
      <c r="BLT24" s="49"/>
      <c r="BMP24" s="49"/>
      <c r="BMQ24" s="49"/>
      <c r="BMR24" s="49"/>
      <c r="BMS24" s="49"/>
      <c r="BMT24" s="49"/>
      <c r="BMU24" s="49"/>
      <c r="BNM24" s="49"/>
      <c r="BNN24" s="49"/>
      <c r="BNQ24" s="49"/>
      <c r="BNT24" s="49"/>
      <c r="BNV24" s="49"/>
      <c r="BNX24" s="49"/>
      <c r="BOA24" s="49"/>
      <c r="BOD24" s="49"/>
      <c r="BOG24" s="49"/>
      <c r="BOJ24" s="49"/>
      <c r="BOM24" s="49"/>
      <c r="BOP24" s="49"/>
      <c r="BOS24" s="49"/>
      <c r="BOV24" s="49"/>
      <c r="BOX24" s="49"/>
      <c r="BPK24" s="49"/>
      <c r="BPL24" s="49"/>
      <c r="BPM24" s="49"/>
      <c r="BPN24" s="49"/>
      <c r="BPO24" s="49"/>
      <c r="BPP24" s="49"/>
      <c r="BPQ24" s="49"/>
      <c r="BPR24" s="49"/>
      <c r="BPS24" s="49"/>
      <c r="BPT24" s="49"/>
      <c r="BPU24" s="49"/>
      <c r="BPV24" s="49"/>
      <c r="BPW24" s="49"/>
      <c r="BPX24" s="49"/>
      <c r="BPY24" s="49"/>
      <c r="BPZ24" s="49"/>
      <c r="BQA24" s="49"/>
      <c r="BQB24" s="49"/>
      <c r="BQC24" s="49"/>
      <c r="BQD24" s="49"/>
      <c r="BQE24" s="49"/>
      <c r="BQF24" s="49"/>
      <c r="BQG24" s="49"/>
      <c r="BQH24" s="49"/>
      <c r="BQI24" s="49"/>
      <c r="BQJ24" s="49"/>
      <c r="BQK24" s="49"/>
      <c r="BQL24" s="49"/>
      <c r="BQM24" s="49"/>
      <c r="BQN24" s="49"/>
      <c r="BQO24" s="49"/>
      <c r="BQP24" s="49"/>
      <c r="BQQ24" s="49"/>
      <c r="BQR24" s="49"/>
      <c r="BQS24" s="49"/>
      <c r="BQT24" s="49"/>
      <c r="BQU24" s="49"/>
      <c r="BQV24" s="49"/>
      <c r="BQW24" s="49"/>
      <c r="BQX24" s="49"/>
      <c r="BRA24" s="49"/>
      <c r="BRD24" s="49"/>
      <c r="BRG24" s="49"/>
      <c r="BRJ24" s="49"/>
      <c r="BRM24" s="49"/>
      <c r="BRP24" s="49"/>
      <c r="BRY24" s="49"/>
      <c r="BSB24" s="49"/>
      <c r="BSE24" s="49"/>
      <c r="BSH24" s="49"/>
      <c r="BSQ24" s="49"/>
      <c r="BSW24" s="49"/>
      <c r="BSZ24" s="49"/>
      <c r="BTC24" s="49"/>
      <c r="BTF24" s="49"/>
      <c r="BTL24" s="49"/>
      <c r="BTO24" s="49"/>
      <c r="BTU24" s="49"/>
      <c r="BTW24" s="49"/>
      <c r="BTX24" s="49"/>
      <c r="BTZ24" s="49"/>
      <c r="BUQ24" s="49"/>
      <c r="BUV24" s="49"/>
      <c r="BVB24" s="49"/>
      <c r="BVE24" s="49"/>
      <c r="BVH24" s="49"/>
      <c r="BVP24" s="49"/>
      <c r="BWL24" s="49"/>
      <c r="BWM24" s="49"/>
      <c r="BWN24" s="49"/>
      <c r="BWO24" s="49"/>
      <c r="BWP24" s="49"/>
      <c r="BWQ24" s="49"/>
      <c r="BXI24" s="49"/>
      <c r="BXJ24" s="49"/>
      <c r="BXM24" s="49"/>
      <c r="BXP24" s="49"/>
      <c r="BXR24" s="49"/>
      <c r="BXT24" s="49"/>
      <c r="BXW24" s="49"/>
      <c r="BXZ24" s="49"/>
      <c r="BYC24" s="49"/>
      <c r="BYF24" s="49"/>
      <c r="BYI24" s="49"/>
      <c r="BYL24" s="49"/>
      <c r="BYO24" s="49"/>
      <c r="BYR24" s="49"/>
      <c r="BYT24" s="49"/>
      <c r="BZG24" s="49"/>
      <c r="BZH24" s="49"/>
      <c r="BZI24" s="49"/>
      <c r="BZJ24" s="49"/>
      <c r="BZK24" s="49"/>
      <c r="BZL24" s="49"/>
      <c r="BZM24" s="49"/>
      <c r="BZN24" s="49"/>
      <c r="BZO24" s="49"/>
      <c r="BZP24" s="49"/>
      <c r="BZQ24" s="49"/>
      <c r="BZR24" s="49"/>
      <c r="BZS24" s="49"/>
      <c r="BZT24" s="49"/>
      <c r="BZU24" s="49"/>
      <c r="BZV24" s="49"/>
      <c r="BZW24" s="49"/>
      <c r="BZX24" s="49"/>
      <c r="BZY24" s="49"/>
      <c r="BZZ24" s="49"/>
      <c r="CAA24" s="49"/>
      <c r="CAB24" s="49"/>
      <c r="CAC24" s="49"/>
      <c r="CAD24" s="49"/>
      <c r="CAE24" s="49"/>
      <c r="CAF24" s="49"/>
      <c r="CAG24" s="49"/>
      <c r="CAH24" s="49"/>
      <c r="CAI24" s="49"/>
      <c r="CAJ24" s="49"/>
      <c r="CAK24" s="49"/>
      <c r="CAL24" s="49"/>
      <c r="CAM24" s="49"/>
      <c r="CAN24" s="49"/>
      <c r="CAO24" s="49"/>
      <c r="CAP24" s="49"/>
      <c r="CAQ24" s="49"/>
      <c r="CAR24" s="49"/>
      <c r="CAS24" s="49"/>
      <c r="CAT24" s="49"/>
      <c r="CAW24" s="49"/>
      <c r="CAZ24" s="49"/>
      <c r="CBC24" s="49"/>
      <c r="CBF24" s="49"/>
      <c r="CBI24" s="49"/>
      <c r="CBL24" s="49"/>
      <c r="CBU24" s="49"/>
      <c r="CBX24" s="49"/>
      <c r="CCA24" s="49"/>
      <c r="CCD24" s="49"/>
      <c r="CCM24" s="49"/>
      <c r="CCS24" s="49"/>
      <c r="CCV24" s="49"/>
      <c r="CCY24" s="49"/>
      <c r="CDB24" s="49"/>
      <c r="CDH24" s="49"/>
      <c r="CDK24" s="49"/>
      <c r="CDQ24" s="49"/>
      <c r="CDS24" s="49"/>
      <c r="CDT24" s="49"/>
      <c r="CDV24" s="49"/>
      <c r="CEM24" s="49"/>
      <c r="CER24" s="49"/>
      <c r="CEX24" s="49"/>
      <c r="CFA24" s="49"/>
      <c r="CFD24" s="49"/>
      <c r="CFL24" s="49"/>
      <c r="CGH24" s="49"/>
      <c r="CGI24" s="49"/>
      <c r="CGJ24" s="49"/>
      <c r="CGK24" s="49"/>
      <c r="CGL24" s="49"/>
      <c r="CGM24" s="49"/>
      <c r="CHE24" s="49"/>
      <c r="CHF24" s="49"/>
      <c r="CHI24" s="49"/>
      <c r="CHL24" s="49"/>
      <c r="CHN24" s="49"/>
      <c r="CHP24" s="49"/>
      <c r="CHS24" s="49"/>
      <c r="CHV24" s="49"/>
      <c r="CHY24" s="49"/>
      <c r="CIB24" s="49"/>
      <c r="CIE24" s="49"/>
      <c r="CIH24" s="49"/>
      <c r="CIK24" s="49"/>
      <c r="CIN24" s="49"/>
      <c r="CIP24" s="49"/>
      <c r="CJC24" s="49"/>
      <c r="CJD24" s="49"/>
      <c r="CJE24" s="49"/>
      <c r="CJF24" s="49"/>
      <c r="CJG24" s="49"/>
      <c r="CJH24" s="49"/>
      <c r="CJI24" s="49"/>
      <c r="CJJ24" s="49"/>
      <c r="CJK24" s="49"/>
      <c r="CJL24" s="49"/>
      <c r="CJM24" s="49"/>
      <c r="CJN24" s="49"/>
      <c r="CJO24" s="49"/>
      <c r="CJP24" s="49"/>
      <c r="CJQ24" s="49"/>
      <c r="CJR24" s="49"/>
      <c r="CJS24" s="49"/>
      <c r="CJT24" s="49"/>
      <c r="CJU24" s="49"/>
      <c r="CJV24" s="49"/>
      <c r="CJW24" s="49"/>
      <c r="CJX24" s="49"/>
      <c r="CJY24" s="49"/>
      <c r="CJZ24" s="49"/>
      <c r="CKA24" s="49"/>
      <c r="CKB24" s="49"/>
      <c r="CKC24" s="49"/>
      <c r="CKD24" s="49"/>
      <c r="CKE24" s="49"/>
      <c r="CKF24" s="49"/>
      <c r="CKG24" s="49"/>
      <c r="CKH24" s="49"/>
      <c r="CKI24" s="49"/>
      <c r="CKJ24" s="49"/>
      <c r="CKK24" s="49"/>
      <c r="CKL24" s="49"/>
      <c r="CKM24" s="49"/>
      <c r="CKN24" s="49"/>
      <c r="CKO24" s="49"/>
      <c r="CKP24" s="49"/>
      <c r="CKS24" s="49"/>
      <c r="CKV24" s="49"/>
      <c r="CKY24" s="49"/>
      <c r="CLB24" s="49"/>
      <c r="CLE24" s="49"/>
      <c r="CLH24" s="49"/>
      <c r="CLQ24" s="49"/>
      <c r="CLT24" s="49"/>
      <c r="CLW24" s="49"/>
      <c r="CLZ24" s="49"/>
      <c r="CMI24" s="49"/>
      <c r="CMO24" s="49"/>
      <c r="CMR24" s="49"/>
      <c r="CMU24" s="49"/>
      <c r="CMX24" s="49"/>
      <c r="CND24" s="49"/>
      <c r="CNG24" s="49"/>
      <c r="CNM24" s="49"/>
      <c r="CNO24" s="49"/>
      <c r="CNP24" s="49"/>
      <c r="CNR24" s="49"/>
      <c r="COI24" s="49"/>
      <c r="CON24" s="49"/>
      <c r="COT24" s="49"/>
      <c r="COW24" s="49"/>
      <c r="COZ24" s="49"/>
      <c r="CPH24" s="49"/>
      <c r="CQD24" s="49"/>
      <c r="CQE24" s="49"/>
      <c r="CQF24" s="49"/>
      <c r="CQG24" s="49"/>
      <c r="CQH24" s="49"/>
      <c r="CQI24" s="49"/>
      <c r="CRA24" s="49"/>
      <c r="CRB24" s="49"/>
      <c r="CRE24" s="49"/>
      <c r="CRH24" s="49"/>
      <c r="CRJ24" s="49"/>
      <c r="CRL24" s="49"/>
      <c r="CRO24" s="49"/>
      <c r="CRR24" s="49"/>
      <c r="CRU24" s="49"/>
      <c r="CRX24" s="49"/>
      <c r="CSA24" s="49"/>
      <c r="CSD24" s="49"/>
      <c r="CSG24" s="49"/>
      <c r="CSJ24" s="49"/>
      <c r="CSL24" s="49"/>
      <c r="CSY24" s="49"/>
      <c r="CSZ24" s="49"/>
      <c r="CTA24" s="49"/>
      <c r="CTB24" s="49"/>
      <c r="CTC24" s="49"/>
      <c r="CTD24" s="49"/>
      <c r="CTE24" s="49"/>
      <c r="CTF24" s="49"/>
      <c r="CTG24" s="49"/>
      <c r="CTH24" s="49"/>
      <c r="CTI24" s="49"/>
      <c r="CTJ24" s="49"/>
      <c r="CTK24" s="49"/>
      <c r="CTL24" s="49"/>
      <c r="CTM24" s="49"/>
      <c r="CTN24" s="49"/>
      <c r="CTO24" s="49"/>
      <c r="CTP24" s="49"/>
      <c r="CTQ24" s="49"/>
      <c r="CTR24" s="49"/>
      <c r="CTS24" s="49"/>
      <c r="CTT24" s="49"/>
      <c r="CTU24" s="49"/>
      <c r="CTV24" s="49"/>
      <c r="CTW24" s="49"/>
      <c r="CTX24" s="49"/>
      <c r="CTY24" s="49"/>
      <c r="CTZ24" s="49"/>
      <c r="CUA24" s="49"/>
      <c r="CUB24" s="49"/>
      <c r="CUC24" s="49"/>
      <c r="CUD24" s="49"/>
      <c r="CUE24" s="49"/>
      <c r="CUF24" s="49"/>
      <c r="CUG24" s="49"/>
      <c r="CUH24" s="49"/>
      <c r="CUI24" s="49"/>
      <c r="CUJ24" s="49"/>
      <c r="CUK24" s="49"/>
      <c r="CUL24" s="49"/>
      <c r="CUO24" s="49"/>
      <c r="CUR24" s="49"/>
      <c r="CUU24" s="49"/>
      <c r="CUX24" s="49"/>
      <c r="CVA24" s="49"/>
      <c r="CVD24" s="49"/>
      <c r="CVM24" s="49"/>
      <c r="CVP24" s="49"/>
      <c r="CVS24" s="49"/>
      <c r="CVV24" s="49"/>
      <c r="CWE24" s="49"/>
      <c r="CWK24" s="49"/>
      <c r="CWN24" s="49"/>
      <c r="CWQ24" s="49"/>
      <c r="CWT24" s="49"/>
      <c r="CWZ24" s="49"/>
      <c r="CXC24" s="49"/>
      <c r="CXI24" s="49"/>
      <c r="CXK24" s="49"/>
      <c r="CXL24" s="49"/>
      <c r="CXN24" s="49"/>
      <c r="CYE24" s="49"/>
      <c r="CYJ24" s="49"/>
      <c r="CYP24" s="49"/>
      <c r="CYS24" s="49"/>
      <c r="CYV24" s="49"/>
      <c r="CZD24" s="49"/>
      <c r="CZZ24" s="49"/>
      <c r="DAA24" s="49"/>
      <c r="DAB24" s="49"/>
      <c r="DAC24" s="49"/>
      <c r="DAD24" s="49"/>
      <c r="DAE24" s="49"/>
      <c r="DAW24" s="49"/>
      <c r="DAX24" s="49"/>
      <c r="DBA24" s="49"/>
      <c r="DBD24" s="49"/>
      <c r="DBF24" s="49"/>
      <c r="DBH24" s="49"/>
      <c r="DBK24" s="49"/>
      <c r="DBN24" s="49"/>
      <c r="DBQ24" s="49"/>
      <c r="DBT24" s="49"/>
      <c r="DBW24" s="49"/>
      <c r="DBZ24" s="49"/>
      <c r="DCC24" s="49"/>
      <c r="DCF24" s="49"/>
      <c r="DCH24" s="49"/>
      <c r="DCU24" s="49"/>
      <c r="DCV24" s="49"/>
      <c r="DCW24" s="49"/>
      <c r="DCX24" s="49"/>
      <c r="DCY24" s="49"/>
      <c r="DCZ24" s="49"/>
      <c r="DDA24" s="49"/>
      <c r="DDB24" s="49"/>
      <c r="DDC24" s="49"/>
      <c r="DDD24" s="49"/>
      <c r="DDE24" s="49"/>
      <c r="DDF24" s="49"/>
      <c r="DDG24" s="49"/>
      <c r="DDH24" s="49"/>
      <c r="DDI24" s="49"/>
      <c r="DDJ24" s="49"/>
      <c r="DDK24" s="49"/>
      <c r="DDL24" s="49"/>
      <c r="DDM24" s="49"/>
      <c r="DDN24" s="49"/>
      <c r="DDO24" s="49"/>
      <c r="DDP24" s="49"/>
      <c r="DDQ24" s="49"/>
      <c r="DDR24" s="49"/>
      <c r="DDS24" s="49"/>
      <c r="DDT24" s="49"/>
      <c r="DDU24" s="49"/>
      <c r="DDV24" s="49"/>
      <c r="DDW24" s="49"/>
      <c r="DDX24" s="49"/>
      <c r="DDY24" s="49"/>
      <c r="DDZ24" s="49"/>
      <c r="DEA24" s="49"/>
      <c r="DEB24" s="49"/>
      <c r="DEC24" s="49"/>
      <c r="DED24" s="49"/>
      <c r="DEE24" s="49"/>
      <c r="DEF24" s="49"/>
      <c r="DEG24" s="49"/>
      <c r="DEH24" s="49"/>
      <c r="DEK24" s="49"/>
      <c r="DEN24" s="49"/>
      <c r="DEQ24" s="49"/>
      <c r="DET24" s="49"/>
      <c r="DEW24" s="49"/>
      <c r="DEZ24" s="49"/>
      <c r="DFI24" s="49"/>
      <c r="DFL24" s="49"/>
      <c r="DFO24" s="49"/>
      <c r="DFR24" s="49"/>
      <c r="DGA24" s="49"/>
      <c r="DGG24" s="49"/>
      <c r="DGJ24" s="49"/>
      <c r="DGM24" s="49"/>
      <c r="DGP24" s="49"/>
      <c r="DGV24" s="49"/>
      <c r="DGY24" s="49"/>
      <c r="DHE24" s="49"/>
      <c r="DHG24" s="49"/>
      <c r="DHH24" s="49"/>
      <c r="DHJ24" s="49"/>
      <c r="DIA24" s="49"/>
      <c r="DIF24" s="49"/>
      <c r="DIL24" s="49"/>
      <c r="DIO24" s="49"/>
      <c r="DIR24" s="49"/>
      <c r="DIZ24" s="49"/>
      <c r="DJV24" s="49"/>
      <c r="DJW24" s="49"/>
      <c r="DJX24" s="49"/>
      <c r="DJY24" s="49"/>
      <c r="DJZ24" s="49"/>
      <c r="DKA24" s="49"/>
      <c r="DKS24" s="49"/>
      <c r="DKT24" s="49"/>
      <c r="DKW24" s="49"/>
      <c r="DKZ24" s="49"/>
      <c r="DLB24" s="49"/>
      <c r="DLD24" s="49"/>
      <c r="DLG24" s="49"/>
      <c r="DLJ24" s="49"/>
      <c r="DLM24" s="49"/>
      <c r="DLP24" s="49"/>
      <c r="DLS24" s="49"/>
      <c r="DLV24" s="49"/>
      <c r="DLY24" s="49"/>
      <c r="DMB24" s="49"/>
      <c r="DMD24" s="49"/>
      <c r="DMQ24" s="49"/>
      <c r="DMR24" s="49"/>
      <c r="DMS24" s="49"/>
      <c r="DMT24" s="49"/>
      <c r="DMU24" s="49"/>
      <c r="DMV24" s="49"/>
      <c r="DMW24" s="49"/>
      <c r="DMX24" s="49"/>
      <c r="DMY24" s="49"/>
      <c r="DMZ24" s="49"/>
      <c r="DNA24" s="49"/>
      <c r="DNB24" s="49"/>
      <c r="DNC24" s="49"/>
      <c r="DND24" s="49"/>
      <c r="DNE24" s="49"/>
      <c r="DNF24" s="49"/>
      <c r="DNG24" s="49"/>
      <c r="DNH24" s="49"/>
      <c r="DNI24" s="49"/>
      <c r="DNJ24" s="49"/>
      <c r="DNK24" s="49"/>
      <c r="DNL24" s="49"/>
      <c r="DNM24" s="49"/>
      <c r="DNN24" s="49"/>
      <c r="DNO24" s="49"/>
      <c r="DNP24" s="49"/>
      <c r="DNQ24" s="49"/>
      <c r="DNR24" s="49"/>
      <c r="DNS24" s="49"/>
      <c r="DNT24" s="49"/>
      <c r="DNU24" s="49"/>
      <c r="DNV24" s="49"/>
      <c r="DNW24" s="49"/>
      <c r="DNX24" s="49"/>
      <c r="DNY24" s="49"/>
      <c r="DNZ24" s="49"/>
      <c r="DOA24" s="49"/>
      <c r="DOB24" s="49"/>
      <c r="DOC24" s="49"/>
      <c r="DOD24" s="49"/>
      <c r="DOG24" s="49"/>
      <c r="DOJ24" s="49"/>
      <c r="DOM24" s="49"/>
      <c r="DOP24" s="49"/>
      <c r="DOS24" s="49"/>
      <c r="DOV24" s="49"/>
      <c r="DPE24" s="49"/>
      <c r="DPH24" s="49"/>
      <c r="DPK24" s="49"/>
      <c r="DPN24" s="49"/>
      <c r="DPW24" s="49"/>
      <c r="DQC24" s="49"/>
      <c r="DQF24" s="49"/>
      <c r="DQI24" s="49"/>
      <c r="DQL24" s="49"/>
      <c r="DQR24" s="49"/>
      <c r="DQU24" s="49"/>
      <c r="DRA24" s="49"/>
      <c r="DRC24" s="49"/>
      <c r="DRD24" s="49"/>
      <c r="DRF24" s="49"/>
      <c r="DRW24" s="49"/>
      <c r="DSB24" s="49"/>
      <c r="DSH24" s="49"/>
      <c r="DSK24" s="49"/>
      <c r="DSN24" s="49"/>
      <c r="DSV24" s="49"/>
      <c r="DTR24" s="49"/>
      <c r="DTS24" s="49"/>
      <c r="DTT24" s="49"/>
      <c r="DTU24" s="49"/>
      <c r="DTV24" s="49"/>
      <c r="DTW24" s="49"/>
      <c r="DUO24" s="49"/>
      <c r="DUP24" s="49"/>
      <c r="DUS24" s="49"/>
      <c r="DUV24" s="49"/>
      <c r="DUX24" s="49"/>
      <c r="DUZ24" s="49"/>
      <c r="DVC24" s="49"/>
      <c r="DVF24" s="49"/>
      <c r="DVI24" s="49"/>
      <c r="DVL24" s="49"/>
      <c r="DVO24" s="49"/>
      <c r="DVR24" s="49"/>
      <c r="DVU24" s="49"/>
      <c r="DVX24" s="49"/>
      <c r="DVZ24" s="49"/>
      <c r="DWM24" s="49"/>
      <c r="DWN24" s="49"/>
      <c r="DWO24" s="49"/>
      <c r="DWP24" s="49"/>
      <c r="DWQ24" s="49"/>
      <c r="DWR24" s="49"/>
      <c r="DWS24" s="49"/>
      <c r="DWT24" s="49"/>
      <c r="DWU24" s="49"/>
      <c r="DWV24" s="49"/>
      <c r="DWW24" s="49"/>
      <c r="DWX24" s="49"/>
      <c r="DWY24" s="49"/>
      <c r="DWZ24" s="49"/>
      <c r="DXA24" s="49"/>
      <c r="DXB24" s="49"/>
      <c r="DXC24" s="49"/>
      <c r="DXD24" s="49"/>
      <c r="DXE24" s="49"/>
      <c r="DXF24" s="49"/>
      <c r="DXG24" s="49"/>
      <c r="DXH24" s="49"/>
      <c r="DXI24" s="49"/>
      <c r="DXJ24" s="49"/>
      <c r="DXK24" s="49"/>
      <c r="DXL24" s="49"/>
      <c r="DXM24" s="49"/>
      <c r="DXN24" s="49"/>
      <c r="DXO24" s="49"/>
      <c r="DXP24" s="49"/>
      <c r="DXQ24" s="49"/>
      <c r="DXR24" s="49"/>
      <c r="DXS24" s="49"/>
      <c r="DXT24" s="49"/>
      <c r="DXU24" s="49"/>
      <c r="DXV24" s="49"/>
      <c r="DXW24" s="49"/>
      <c r="DXX24" s="49"/>
      <c r="DXY24" s="49"/>
      <c r="DXZ24" s="49"/>
      <c r="DYC24" s="49"/>
      <c r="DYF24" s="49"/>
      <c r="DYI24" s="49"/>
      <c r="DYL24" s="49"/>
      <c r="DYO24" s="49"/>
      <c r="DYR24" s="49"/>
      <c r="DZA24" s="49"/>
      <c r="DZD24" s="49"/>
      <c r="DZG24" s="49"/>
      <c r="DZJ24" s="49"/>
      <c r="DZS24" s="49"/>
      <c r="DZY24" s="49"/>
      <c r="EAB24" s="49"/>
      <c r="EAE24" s="49"/>
      <c r="EAH24" s="49"/>
      <c r="EAN24" s="49"/>
      <c r="EAQ24" s="49"/>
      <c r="EAW24" s="49"/>
      <c r="EAY24" s="49"/>
      <c r="EAZ24" s="49"/>
      <c r="EBB24" s="49"/>
      <c r="EBS24" s="49"/>
      <c r="EBX24" s="49"/>
      <c r="ECD24" s="49"/>
      <c r="ECG24" s="49"/>
      <c r="ECJ24" s="49"/>
      <c r="ECR24" s="49"/>
      <c r="EDN24" s="49"/>
      <c r="EDO24" s="49"/>
      <c r="EDP24" s="49"/>
      <c r="EDQ24" s="49"/>
      <c r="EDR24" s="49"/>
      <c r="EDS24" s="49"/>
      <c r="EEK24" s="49"/>
      <c r="EEL24" s="49"/>
      <c r="EEO24" s="49"/>
      <c r="EER24" s="49"/>
      <c r="EET24" s="49"/>
      <c r="EEV24" s="49"/>
      <c r="EEY24" s="49"/>
      <c r="EFB24" s="49"/>
      <c r="EFE24" s="49"/>
      <c r="EFH24" s="49"/>
      <c r="EFK24" s="49"/>
      <c r="EFN24" s="49"/>
      <c r="EFQ24" s="49"/>
      <c r="EFT24" s="49"/>
      <c r="EFV24" s="49"/>
      <c r="EGI24" s="49"/>
      <c r="EGJ24" s="49"/>
      <c r="EGK24" s="49"/>
      <c r="EGL24" s="49"/>
      <c r="EGM24" s="49"/>
      <c r="EGN24" s="49"/>
      <c r="EGO24" s="49"/>
      <c r="EGP24" s="49"/>
      <c r="EGQ24" s="49"/>
      <c r="EGR24" s="49"/>
      <c r="EGS24" s="49"/>
      <c r="EGT24" s="49"/>
      <c r="EGU24" s="49"/>
      <c r="EGV24" s="49"/>
      <c r="EGW24" s="49"/>
      <c r="EGX24" s="49"/>
      <c r="EGY24" s="49"/>
      <c r="EGZ24" s="49"/>
      <c r="EHA24" s="49"/>
      <c r="EHB24" s="49"/>
      <c r="EHC24" s="49"/>
      <c r="EHD24" s="49"/>
      <c r="EHE24" s="49"/>
      <c r="EHF24" s="49"/>
      <c r="EHG24" s="49"/>
      <c r="EHH24" s="49"/>
      <c r="EHI24" s="49"/>
      <c r="EHJ24" s="49"/>
      <c r="EHK24" s="49"/>
      <c r="EHL24" s="49"/>
      <c r="EHM24" s="49"/>
      <c r="EHN24" s="49"/>
      <c r="EHO24" s="49"/>
      <c r="EHP24" s="49"/>
      <c r="EHQ24" s="49"/>
      <c r="EHR24" s="49"/>
      <c r="EHS24" s="49"/>
      <c r="EHT24" s="49"/>
      <c r="EHU24" s="49"/>
      <c r="EHV24" s="49"/>
      <c r="EHY24" s="49"/>
      <c r="EIB24" s="49"/>
      <c r="EIE24" s="49"/>
      <c r="EIH24" s="49"/>
      <c r="EIK24" s="49"/>
      <c r="EIN24" s="49"/>
      <c r="EIW24" s="49"/>
      <c r="EIZ24" s="49"/>
      <c r="EJC24" s="49"/>
      <c r="EJF24" s="49"/>
      <c r="EJO24" s="49"/>
      <c r="EJU24" s="49"/>
      <c r="EJX24" s="49"/>
      <c r="EKA24" s="49"/>
      <c r="EKD24" s="49"/>
      <c r="EKJ24" s="49"/>
      <c r="EKM24" s="49"/>
      <c r="EKS24" s="49"/>
      <c r="EKU24" s="49"/>
      <c r="EKV24" s="49"/>
      <c r="EKX24" s="49"/>
      <c r="ELO24" s="49"/>
      <c r="ELT24" s="49"/>
      <c r="ELZ24" s="49"/>
      <c r="EMC24" s="49"/>
      <c r="EMF24" s="49"/>
      <c r="EMN24" s="49"/>
      <c r="ENJ24" s="49"/>
      <c r="ENK24" s="49"/>
      <c r="ENL24" s="49"/>
      <c r="ENM24" s="49"/>
      <c r="ENN24" s="49"/>
      <c r="ENO24" s="49"/>
      <c r="EOG24" s="49"/>
      <c r="EOH24" s="49"/>
      <c r="EOK24" s="49"/>
      <c r="EON24" s="49"/>
      <c r="EOP24" s="49"/>
      <c r="EOR24" s="49"/>
      <c r="EOU24" s="49"/>
      <c r="EOX24" s="49"/>
      <c r="EPA24" s="49"/>
      <c r="EPD24" s="49"/>
      <c r="EPG24" s="49"/>
      <c r="EPJ24" s="49"/>
      <c r="EPM24" s="49"/>
      <c r="EPP24" s="49"/>
      <c r="EPR24" s="49"/>
      <c r="EQE24" s="49"/>
      <c r="EQF24" s="49"/>
      <c r="EQG24" s="49"/>
      <c r="EQH24" s="49"/>
      <c r="EQI24" s="49"/>
      <c r="EQJ24" s="49"/>
      <c r="EQK24" s="49"/>
      <c r="EQL24" s="49"/>
      <c r="EQM24" s="49"/>
      <c r="EQN24" s="49"/>
      <c r="EQO24" s="49"/>
      <c r="EQP24" s="49"/>
      <c r="EQQ24" s="49"/>
      <c r="EQR24" s="49"/>
      <c r="EQS24" s="49"/>
      <c r="EQT24" s="49"/>
      <c r="EQU24" s="49"/>
      <c r="EQV24" s="49"/>
      <c r="EQW24" s="49"/>
      <c r="EQX24" s="49"/>
      <c r="EQY24" s="49"/>
      <c r="EQZ24" s="49"/>
      <c r="ERA24" s="49"/>
      <c r="ERB24" s="49"/>
      <c r="ERC24" s="49"/>
      <c r="ERD24" s="49"/>
      <c r="ERE24" s="49"/>
      <c r="ERF24" s="49"/>
      <c r="ERG24" s="49"/>
      <c r="ERH24" s="49"/>
      <c r="ERI24" s="49"/>
      <c r="ERJ24" s="49"/>
      <c r="ERK24" s="49"/>
      <c r="ERL24" s="49"/>
      <c r="ERM24" s="49"/>
      <c r="ERN24" s="49"/>
      <c r="ERO24" s="49"/>
      <c r="ERP24" s="49"/>
      <c r="ERQ24" s="49"/>
      <c r="ERR24" s="49"/>
      <c r="ERU24" s="49"/>
      <c r="ERX24" s="49"/>
      <c r="ESA24" s="49"/>
      <c r="ESD24" s="49"/>
      <c r="ESG24" s="49"/>
      <c r="ESJ24" s="49"/>
      <c r="ESS24" s="49"/>
      <c r="ESV24" s="49"/>
      <c r="ESY24" s="49"/>
      <c r="ETB24" s="49"/>
      <c r="ETK24" s="49"/>
      <c r="ETQ24" s="49"/>
      <c r="ETT24" s="49"/>
      <c r="ETW24" s="49"/>
      <c r="ETZ24" s="49"/>
      <c r="EUF24" s="49"/>
      <c r="EUI24" s="49"/>
      <c r="EUO24" s="49"/>
      <c r="EUQ24" s="49"/>
      <c r="EUR24" s="49"/>
      <c r="EUT24" s="49"/>
      <c r="EVK24" s="49"/>
      <c r="EVP24" s="49"/>
      <c r="EVV24" s="49"/>
      <c r="EVY24" s="49"/>
      <c r="EWB24" s="49"/>
      <c r="EWJ24" s="49"/>
      <c r="EXF24" s="49"/>
      <c r="EXG24" s="49"/>
      <c r="EXH24" s="49"/>
      <c r="EXI24" s="49"/>
      <c r="EXJ24" s="49"/>
      <c r="EXK24" s="49"/>
      <c r="EYC24" s="49"/>
      <c r="EYD24" s="49"/>
      <c r="EYG24" s="49"/>
      <c r="EYJ24" s="49"/>
      <c r="EYL24" s="49"/>
      <c r="EYN24" s="49"/>
      <c r="EYQ24" s="49"/>
      <c r="EYT24" s="49"/>
      <c r="EYW24" s="49"/>
      <c r="EYZ24" s="49"/>
      <c r="EZC24" s="49"/>
      <c r="EZF24" s="49"/>
      <c r="EZI24" s="49"/>
      <c r="EZL24" s="49"/>
      <c r="EZN24" s="49"/>
      <c r="FAA24" s="49"/>
      <c r="FAB24" s="49"/>
      <c r="FAC24" s="49"/>
      <c r="FAD24" s="49"/>
      <c r="FAE24" s="49"/>
      <c r="FAF24" s="49"/>
      <c r="FAG24" s="49"/>
      <c r="FAH24" s="49"/>
      <c r="FAI24" s="49"/>
      <c r="FAJ24" s="49"/>
      <c r="FAK24" s="49"/>
      <c r="FAL24" s="49"/>
      <c r="FAM24" s="49"/>
      <c r="FAN24" s="49"/>
      <c r="FAO24" s="49"/>
      <c r="FAP24" s="49"/>
      <c r="FAQ24" s="49"/>
      <c r="FAR24" s="49"/>
      <c r="FAS24" s="49"/>
      <c r="FAT24" s="49"/>
      <c r="FAU24" s="49"/>
      <c r="FAV24" s="49"/>
      <c r="FAW24" s="49"/>
      <c r="FAX24" s="49"/>
      <c r="FAY24" s="49"/>
      <c r="FAZ24" s="49"/>
      <c r="FBA24" s="49"/>
      <c r="FBB24" s="49"/>
      <c r="FBC24" s="49"/>
      <c r="FBD24" s="49"/>
      <c r="FBE24" s="49"/>
      <c r="FBF24" s="49"/>
      <c r="FBG24" s="49"/>
      <c r="FBH24" s="49"/>
      <c r="FBI24" s="49"/>
      <c r="FBJ24" s="49"/>
      <c r="FBK24" s="49"/>
      <c r="FBL24" s="49"/>
      <c r="FBM24" s="49"/>
      <c r="FBN24" s="49"/>
      <c r="FBQ24" s="49"/>
      <c r="FBT24" s="49"/>
      <c r="FBW24" s="49"/>
      <c r="FBZ24" s="49"/>
      <c r="FCC24" s="49"/>
      <c r="FCF24" s="49"/>
      <c r="FCO24" s="49"/>
      <c r="FCR24" s="49"/>
      <c r="FCU24" s="49"/>
      <c r="FCX24" s="49"/>
      <c r="FDG24" s="49"/>
      <c r="FDM24" s="49"/>
      <c r="FDP24" s="49"/>
      <c r="FDS24" s="49"/>
      <c r="FDV24" s="49"/>
      <c r="FEB24" s="49"/>
      <c r="FEE24" s="49"/>
      <c r="FEK24" s="49"/>
      <c r="FEM24" s="49"/>
      <c r="FEN24" s="49"/>
      <c r="FEP24" s="49"/>
      <c r="FFG24" s="49"/>
      <c r="FFL24" s="49"/>
      <c r="FFR24" s="49"/>
      <c r="FFU24" s="49"/>
      <c r="FFX24" s="49"/>
      <c r="FGF24" s="49"/>
      <c r="FHB24" s="49"/>
      <c r="FHC24" s="49"/>
      <c r="FHD24" s="49"/>
      <c r="FHE24" s="49"/>
      <c r="FHF24" s="49"/>
      <c r="FHG24" s="49"/>
      <c r="FHY24" s="49"/>
      <c r="FHZ24" s="49"/>
      <c r="FIC24" s="49"/>
      <c r="FIF24" s="49"/>
      <c r="FIH24" s="49"/>
      <c r="FIJ24" s="49"/>
      <c r="FIM24" s="49"/>
      <c r="FIP24" s="49"/>
      <c r="FIS24" s="49"/>
      <c r="FIV24" s="49"/>
      <c r="FIY24" s="49"/>
      <c r="FJB24" s="49"/>
      <c r="FJE24" s="49"/>
      <c r="FJH24" s="49"/>
      <c r="FJJ24" s="49"/>
      <c r="FJW24" s="49"/>
      <c r="FJX24" s="49"/>
      <c r="FJY24" s="49"/>
      <c r="FJZ24" s="49"/>
      <c r="FKA24" s="49"/>
      <c r="FKB24" s="49"/>
      <c r="FKC24" s="49"/>
      <c r="FKD24" s="49"/>
      <c r="FKE24" s="49"/>
      <c r="FKF24" s="49"/>
      <c r="FKG24" s="49"/>
      <c r="FKH24" s="49"/>
      <c r="FKI24" s="49"/>
      <c r="FKJ24" s="49"/>
      <c r="FKK24" s="49"/>
      <c r="FKL24" s="49"/>
      <c r="FKM24" s="49"/>
      <c r="FKN24" s="49"/>
      <c r="FKO24" s="49"/>
      <c r="FKP24" s="49"/>
      <c r="FKQ24" s="49"/>
      <c r="FKR24" s="49"/>
      <c r="FKS24" s="49"/>
      <c r="FKT24" s="49"/>
      <c r="FKU24" s="49"/>
      <c r="FKV24" s="49"/>
      <c r="FKW24" s="49"/>
      <c r="FKX24" s="49"/>
      <c r="FKY24" s="49"/>
      <c r="FKZ24" s="49"/>
      <c r="FLA24" s="49"/>
      <c r="FLB24" s="49"/>
      <c r="FLC24" s="49"/>
      <c r="FLD24" s="49"/>
      <c r="FLE24" s="49"/>
      <c r="FLF24" s="49"/>
      <c r="FLG24" s="49"/>
      <c r="FLH24" s="49"/>
      <c r="FLI24" s="49"/>
      <c r="FLJ24" s="49"/>
      <c r="FLM24" s="49"/>
      <c r="FLP24" s="49"/>
      <c r="FLS24" s="49"/>
      <c r="FLV24" s="49"/>
      <c r="FLY24" s="49"/>
      <c r="FMB24" s="49"/>
      <c r="FMK24" s="49"/>
      <c r="FMN24" s="49"/>
      <c r="FMQ24" s="49"/>
      <c r="FMT24" s="49"/>
      <c r="FNC24" s="49"/>
      <c r="FNI24" s="49"/>
      <c r="FNL24" s="49"/>
      <c r="FNO24" s="49"/>
      <c r="FNR24" s="49"/>
      <c r="FNX24" s="49"/>
      <c r="FOA24" s="49"/>
      <c r="FOG24" s="49"/>
      <c r="FOI24" s="49"/>
      <c r="FOJ24" s="49"/>
      <c r="FOL24" s="49"/>
      <c r="FPC24" s="49"/>
      <c r="FPH24" s="49"/>
      <c r="FPN24" s="49"/>
      <c r="FPQ24" s="49"/>
      <c r="FPT24" s="49"/>
      <c r="FQB24" s="49"/>
      <c r="FQX24" s="49"/>
      <c r="FQY24" s="49"/>
      <c r="FQZ24" s="49"/>
      <c r="FRA24" s="49"/>
      <c r="FRB24" s="49"/>
      <c r="FRC24" s="49"/>
      <c r="FRU24" s="49"/>
      <c r="FRV24" s="49"/>
      <c r="FRY24" s="49"/>
      <c r="FSB24" s="49"/>
      <c r="FSD24" s="49"/>
      <c r="FSF24" s="49"/>
      <c r="FSI24" s="49"/>
      <c r="FSL24" s="49"/>
      <c r="FSO24" s="49"/>
      <c r="FSR24" s="49"/>
      <c r="FSU24" s="49"/>
      <c r="FSX24" s="49"/>
      <c r="FTA24" s="49"/>
      <c r="FTD24" s="49"/>
      <c r="FTF24" s="49"/>
      <c r="FTS24" s="49"/>
      <c r="FTT24" s="49"/>
      <c r="FTU24" s="49"/>
      <c r="FTV24" s="49"/>
      <c r="FTW24" s="49"/>
      <c r="FTX24" s="49"/>
      <c r="FTY24" s="49"/>
      <c r="FTZ24" s="49"/>
      <c r="FUA24" s="49"/>
      <c r="FUB24" s="49"/>
      <c r="FUC24" s="49"/>
      <c r="FUD24" s="49"/>
      <c r="FUE24" s="49"/>
      <c r="FUF24" s="49"/>
      <c r="FUG24" s="49"/>
      <c r="FUH24" s="49"/>
      <c r="FUI24" s="49"/>
      <c r="FUJ24" s="49"/>
      <c r="FUK24" s="49"/>
      <c r="FUL24" s="49"/>
      <c r="FUM24" s="49"/>
      <c r="FUN24" s="49"/>
      <c r="FUO24" s="49"/>
      <c r="FUP24" s="49"/>
      <c r="FUQ24" s="49"/>
      <c r="FUR24" s="49"/>
      <c r="FUS24" s="49"/>
      <c r="FUT24" s="49"/>
      <c r="FUU24" s="49"/>
      <c r="FUV24" s="49"/>
      <c r="FUW24" s="49"/>
      <c r="FUX24" s="49"/>
      <c r="FUY24" s="49"/>
      <c r="FUZ24" s="49"/>
      <c r="FVA24" s="49"/>
      <c r="FVB24" s="49"/>
      <c r="FVC24" s="49"/>
      <c r="FVD24" s="49"/>
      <c r="FVE24" s="49"/>
      <c r="FVF24" s="49"/>
      <c r="FVI24" s="49"/>
      <c r="FVL24" s="49"/>
      <c r="FVO24" s="49"/>
      <c r="FVR24" s="49"/>
      <c r="FVU24" s="49"/>
      <c r="FVX24" s="49"/>
      <c r="FWG24" s="49"/>
      <c r="FWJ24" s="49"/>
      <c r="FWM24" s="49"/>
      <c r="FWP24" s="49"/>
      <c r="FWY24" s="49"/>
      <c r="FXE24" s="49"/>
      <c r="FXH24" s="49"/>
      <c r="FXK24" s="49"/>
      <c r="FXN24" s="49"/>
      <c r="FXT24" s="49"/>
      <c r="FXW24" s="49"/>
      <c r="FYC24" s="49"/>
      <c r="FYE24" s="49"/>
      <c r="FYF24" s="49"/>
      <c r="FYH24" s="49"/>
      <c r="FYY24" s="49"/>
      <c r="FZD24" s="49"/>
      <c r="FZJ24" s="49"/>
      <c r="FZM24" s="49"/>
      <c r="FZP24" s="49"/>
      <c r="FZX24" s="49"/>
      <c r="GAT24" s="49"/>
      <c r="GAU24" s="49"/>
      <c r="GAV24" s="49"/>
      <c r="GAW24" s="49"/>
      <c r="GAX24" s="49"/>
      <c r="GAY24" s="49"/>
      <c r="GBQ24" s="49"/>
      <c r="GBR24" s="49"/>
      <c r="GBU24" s="49"/>
      <c r="GBX24" s="49"/>
      <c r="GBZ24" s="49"/>
      <c r="GCB24" s="49"/>
      <c r="GCE24" s="49"/>
      <c r="GCH24" s="49"/>
      <c r="GCK24" s="49"/>
      <c r="GCN24" s="49"/>
      <c r="GCQ24" s="49"/>
      <c r="GCT24" s="49"/>
      <c r="GCW24" s="49"/>
      <c r="GCZ24" s="49"/>
      <c r="GDB24" s="49"/>
      <c r="GDO24" s="49"/>
      <c r="GDP24" s="49"/>
      <c r="GDQ24" s="49"/>
      <c r="GDR24" s="49"/>
      <c r="GDS24" s="49"/>
      <c r="GDT24" s="49"/>
      <c r="GDU24" s="49"/>
      <c r="GDV24" s="49"/>
      <c r="GDW24" s="49"/>
      <c r="GDX24" s="49"/>
      <c r="GDY24" s="49"/>
      <c r="GDZ24" s="49"/>
      <c r="GEA24" s="49"/>
      <c r="GEB24" s="49"/>
      <c r="GEC24" s="49"/>
      <c r="GED24" s="49"/>
      <c r="GEE24" s="49"/>
      <c r="GEF24" s="49"/>
      <c r="GEG24" s="49"/>
      <c r="GEH24" s="49"/>
      <c r="GEI24" s="49"/>
      <c r="GEJ24" s="49"/>
      <c r="GEK24" s="49"/>
      <c r="GEL24" s="49"/>
      <c r="GEM24" s="49"/>
      <c r="GEN24" s="49"/>
      <c r="GEO24" s="49"/>
      <c r="GEP24" s="49"/>
      <c r="GEQ24" s="49"/>
      <c r="GER24" s="49"/>
      <c r="GES24" s="49"/>
      <c r="GET24" s="49"/>
      <c r="GEU24" s="49"/>
      <c r="GEV24" s="49"/>
      <c r="GEW24" s="49"/>
      <c r="GEX24" s="49"/>
      <c r="GEY24" s="49"/>
      <c r="GEZ24" s="49"/>
      <c r="GFA24" s="49"/>
      <c r="GFB24" s="49"/>
      <c r="GFE24" s="49"/>
      <c r="GFH24" s="49"/>
      <c r="GFK24" s="49"/>
      <c r="GFN24" s="49"/>
      <c r="GFQ24" s="49"/>
      <c r="GFT24" s="49"/>
      <c r="GGC24" s="49"/>
      <c r="GGF24" s="49"/>
      <c r="GGI24" s="49"/>
      <c r="GGL24" s="49"/>
      <c r="GGU24" s="49"/>
      <c r="GHA24" s="49"/>
      <c r="GHD24" s="49"/>
      <c r="GHG24" s="49"/>
      <c r="GHJ24" s="49"/>
      <c r="GHP24" s="49"/>
      <c r="GHS24" s="49"/>
      <c r="GHY24" s="49"/>
      <c r="GIA24" s="49"/>
      <c r="GIB24" s="49"/>
      <c r="GID24" s="49"/>
      <c r="GIU24" s="49"/>
      <c r="GIZ24" s="49"/>
      <c r="GJF24" s="49"/>
      <c r="GJI24" s="49"/>
      <c r="GJL24" s="49"/>
      <c r="GJT24" s="49"/>
      <c r="GKP24" s="49"/>
      <c r="GKQ24" s="49"/>
      <c r="GKR24" s="49"/>
      <c r="GKS24" s="49"/>
      <c r="GKT24" s="49"/>
      <c r="GKU24" s="49"/>
      <c r="GLM24" s="49"/>
      <c r="GLN24" s="49"/>
      <c r="GLQ24" s="49"/>
      <c r="GLT24" s="49"/>
      <c r="GLV24" s="49"/>
      <c r="GLX24" s="49"/>
      <c r="GMA24" s="49"/>
      <c r="GMD24" s="49"/>
      <c r="GMG24" s="49"/>
      <c r="GMJ24" s="49"/>
      <c r="GMM24" s="49"/>
      <c r="GMP24" s="49"/>
      <c r="GMS24" s="49"/>
      <c r="GMV24" s="49"/>
      <c r="GMX24" s="49"/>
      <c r="GNK24" s="49"/>
      <c r="GNL24" s="49"/>
      <c r="GNM24" s="49"/>
      <c r="GNN24" s="49"/>
      <c r="GNO24" s="49"/>
      <c r="GNP24" s="49"/>
      <c r="GNQ24" s="49"/>
      <c r="GNR24" s="49"/>
      <c r="GNS24" s="49"/>
      <c r="GNT24" s="49"/>
      <c r="GNU24" s="49"/>
      <c r="GNV24" s="49"/>
      <c r="GNW24" s="49"/>
      <c r="GNX24" s="49"/>
      <c r="GNY24" s="49"/>
      <c r="GNZ24" s="49"/>
      <c r="GOA24" s="49"/>
      <c r="GOB24" s="49"/>
      <c r="GOC24" s="49"/>
      <c r="GOD24" s="49"/>
      <c r="GOE24" s="49"/>
      <c r="GOF24" s="49"/>
      <c r="GOG24" s="49"/>
      <c r="GOH24" s="49"/>
      <c r="GOI24" s="49"/>
      <c r="GOJ24" s="49"/>
      <c r="GOK24" s="49"/>
      <c r="GOL24" s="49"/>
      <c r="GOM24" s="49"/>
      <c r="GON24" s="49"/>
      <c r="GOO24" s="49"/>
      <c r="GOP24" s="49"/>
      <c r="GOQ24" s="49"/>
      <c r="GOR24" s="49"/>
      <c r="GOS24" s="49"/>
      <c r="GOT24" s="49"/>
      <c r="GOU24" s="49"/>
      <c r="GOV24" s="49"/>
      <c r="GOW24" s="49"/>
      <c r="GOX24" s="49"/>
      <c r="GPA24" s="49"/>
      <c r="GPD24" s="49"/>
      <c r="GPG24" s="49"/>
      <c r="GPJ24" s="49"/>
      <c r="GPM24" s="49"/>
      <c r="GPP24" s="49"/>
      <c r="GPY24" s="49"/>
      <c r="GQB24" s="49"/>
      <c r="GQE24" s="49"/>
      <c r="GQH24" s="49"/>
      <c r="GQQ24" s="49"/>
      <c r="GQW24" s="49"/>
      <c r="GQZ24" s="49"/>
      <c r="GRC24" s="49"/>
      <c r="GRF24" s="49"/>
      <c r="GRL24" s="49"/>
      <c r="GRO24" s="49"/>
      <c r="GRU24" s="49"/>
      <c r="GRW24" s="49"/>
      <c r="GRX24" s="49"/>
      <c r="GRZ24" s="49"/>
      <c r="GSQ24" s="49"/>
      <c r="GSV24" s="49"/>
      <c r="GTB24" s="49"/>
      <c r="GTE24" s="49"/>
      <c r="GTH24" s="49"/>
      <c r="GTP24" s="49"/>
      <c r="GUL24" s="49"/>
      <c r="GUM24" s="49"/>
      <c r="GUN24" s="49"/>
      <c r="GUO24" s="49"/>
      <c r="GUP24" s="49"/>
      <c r="GUQ24" s="49"/>
      <c r="GVI24" s="49"/>
      <c r="GVJ24" s="49"/>
      <c r="GVM24" s="49"/>
      <c r="GVP24" s="49"/>
      <c r="GVR24" s="49"/>
      <c r="GVT24" s="49"/>
      <c r="GVW24" s="49"/>
      <c r="GVZ24" s="49"/>
      <c r="GWC24" s="49"/>
      <c r="GWF24" s="49"/>
      <c r="GWI24" s="49"/>
      <c r="GWL24" s="49"/>
      <c r="GWO24" s="49"/>
      <c r="GWR24" s="49"/>
      <c r="GWT24" s="49"/>
      <c r="GXG24" s="49"/>
      <c r="GXH24" s="49"/>
      <c r="GXI24" s="49"/>
      <c r="GXJ24" s="49"/>
      <c r="GXK24" s="49"/>
      <c r="GXL24" s="49"/>
      <c r="GXM24" s="49"/>
      <c r="GXN24" s="49"/>
      <c r="GXO24" s="49"/>
      <c r="GXP24" s="49"/>
      <c r="GXQ24" s="49"/>
      <c r="GXR24" s="49"/>
      <c r="GXS24" s="49"/>
      <c r="GXT24" s="49"/>
      <c r="GXU24" s="49"/>
      <c r="GXV24" s="49"/>
      <c r="GXW24" s="49"/>
      <c r="GXX24" s="49"/>
      <c r="GXY24" s="49"/>
      <c r="GXZ24" s="49"/>
      <c r="GYA24" s="49"/>
      <c r="GYB24" s="49"/>
      <c r="GYC24" s="49"/>
      <c r="GYD24" s="49"/>
      <c r="GYE24" s="49"/>
      <c r="GYF24" s="49"/>
      <c r="GYG24" s="49"/>
      <c r="GYH24" s="49"/>
      <c r="GYI24" s="49"/>
      <c r="GYJ24" s="49"/>
      <c r="GYK24" s="49"/>
      <c r="GYL24" s="49"/>
      <c r="GYM24" s="49"/>
      <c r="GYN24" s="49"/>
      <c r="GYO24" s="49"/>
      <c r="GYP24" s="49"/>
      <c r="GYQ24" s="49"/>
      <c r="GYR24" s="49"/>
      <c r="GYS24" s="49"/>
      <c r="GYT24" s="49"/>
      <c r="GYW24" s="49"/>
      <c r="GYZ24" s="49"/>
      <c r="GZC24" s="49"/>
      <c r="GZF24" s="49"/>
      <c r="GZI24" s="49"/>
      <c r="GZL24" s="49"/>
      <c r="GZU24" s="49"/>
      <c r="GZX24" s="49"/>
      <c r="HAA24" s="49"/>
      <c r="HAD24" s="49"/>
      <c r="HAM24" s="49"/>
      <c r="HAS24" s="49"/>
      <c r="HAV24" s="49"/>
      <c r="HAY24" s="49"/>
      <c r="HBB24" s="49"/>
      <c r="HBH24" s="49"/>
      <c r="HBK24" s="49"/>
      <c r="HBQ24" s="49"/>
      <c r="HBS24" s="49"/>
      <c r="HBT24" s="49"/>
      <c r="HBV24" s="49"/>
      <c r="HCM24" s="49"/>
      <c r="HCR24" s="49"/>
      <c r="HCX24" s="49"/>
      <c r="HDA24" s="49"/>
      <c r="HDD24" s="49"/>
      <c r="HDL24" s="49"/>
      <c r="HEH24" s="49"/>
      <c r="HEI24" s="49"/>
      <c r="HEJ24" s="49"/>
      <c r="HEK24" s="49"/>
      <c r="HEL24" s="49"/>
      <c r="HEM24" s="49"/>
      <c r="HFE24" s="49"/>
      <c r="HFF24" s="49"/>
      <c r="HFI24" s="49"/>
      <c r="HFL24" s="49"/>
      <c r="HFN24" s="49"/>
      <c r="HFP24" s="49"/>
      <c r="HFS24" s="49"/>
      <c r="HFV24" s="49"/>
      <c r="HFY24" s="49"/>
      <c r="HGB24" s="49"/>
      <c r="HGE24" s="49"/>
      <c r="HGH24" s="49"/>
      <c r="HGK24" s="49"/>
      <c r="HGN24" s="49"/>
      <c r="HGP24" s="49"/>
      <c r="HHC24" s="49"/>
      <c r="HHD24" s="49"/>
      <c r="HHE24" s="49"/>
      <c r="HHF24" s="49"/>
      <c r="HHG24" s="49"/>
      <c r="HHH24" s="49"/>
      <c r="HHI24" s="49"/>
      <c r="HHJ24" s="49"/>
      <c r="HHK24" s="49"/>
      <c r="HHL24" s="49"/>
      <c r="HHM24" s="49"/>
      <c r="HHN24" s="49"/>
      <c r="HHO24" s="49"/>
      <c r="HHP24" s="49"/>
      <c r="HHQ24" s="49"/>
      <c r="HHR24" s="49"/>
      <c r="HHS24" s="49"/>
      <c r="HHT24" s="49"/>
      <c r="HHU24" s="49"/>
      <c r="HHV24" s="49"/>
      <c r="HHW24" s="49"/>
      <c r="HHX24" s="49"/>
      <c r="HHY24" s="49"/>
      <c r="HHZ24" s="49"/>
      <c r="HIA24" s="49"/>
      <c r="HIB24" s="49"/>
      <c r="HIC24" s="49"/>
      <c r="HID24" s="49"/>
      <c r="HIE24" s="49"/>
      <c r="HIF24" s="49"/>
      <c r="HIG24" s="49"/>
      <c r="HIH24" s="49"/>
      <c r="HII24" s="49"/>
      <c r="HIJ24" s="49"/>
      <c r="HIK24" s="49"/>
      <c r="HIL24" s="49"/>
      <c r="HIM24" s="49"/>
      <c r="HIN24" s="49"/>
      <c r="HIO24" s="49"/>
      <c r="HIP24" s="49"/>
      <c r="HIS24" s="49"/>
      <c r="HIV24" s="49"/>
      <c r="HIY24" s="49"/>
      <c r="HJB24" s="49"/>
      <c r="HJE24" s="49"/>
      <c r="HJH24" s="49"/>
      <c r="HJQ24" s="49"/>
      <c r="HJT24" s="49"/>
      <c r="HJW24" s="49"/>
      <c r="HJZ24" s="49"/>
      <c r="HKI24" s="49"/>
      <c r="HKO24" s="49"/>
      <c r="HKR24" s="49"/>
      <c r="HKU24" s="49"/>
      <c r="HKX24" s="49"/>
      <c r="HLD24" s="49"/>
      <c r="HLG24" s="49"/>
      <c r="HLM24" s="49"/>
      <c r="HLO24" s="49"/>
      <c r="HLP24" s="49"/>
      <c r="HLR24" s="49"/>
      <c r="HMI24" s="49"/>
      <c r="HMN24" s="49"/>
      <c r="HMT24" s="49"/>
      <c r="HMW24" s="49"/>
      <c r="HMZ24" s="49"/>
      <c r="HNH24" s="49"/>
      <c r="HOD24" s="49"/>
      <c r="HOE24" s="49"/>
      <c r="HOF24" s="49"/>
      <c r="HOG24" s="49"/>
      <c r="HOH24" s="49"/>
      <c r="HOI24" s="49"/>
      <c r="HPA24" s="49"/>
      <c r="HPB24" s="49"/>
      <c r="HPE24" s="49"/>
      <c r="HPH24" s="49"/>
      <c r="HPJ24" s="49"/>
      <c r="HPL24" s="49"/>
      <c r="HPO24" s="49"/>
      <c r="HPR24" s="49"/>
      <c r="HPU24" s="49"/>
      <c r="HPX24" s="49"/>
      <c r="HQA24" s="49"/>
      <c r="HQD24" s="49"/>
      <c r="HQG24" s="49"/>
      <c r="HQJ24" s="49"/>
      <c r="HQL24" s="49"/>
      <c r="HQY24" s="49"/>
      <c r="HQZ24" s="49"/>
      <c r="HRA24" s="49"/>
      <c r="HRB24" s="49"/>
      <c r="HRC24" s="49"/>
      <c r="HRD24" s="49"/>
      <c r="HRE24" s="49"/>
      <c r="HRF24" s="49"/>
      <c r="HRG24" s="49"/>
      <c r="HRH24" s="49"/>
      <c r="HRI24" s="49"/>
      <c r="HRJ24" s="49"/>
      <c r="HRK24" s="49"/>
      <c r="HRL24" s="49"/>
      <c r="HRM24" s="49"/>
      <c r="HRN24" s="49"/>
      <c r="HRO24" s="49"/>
      <c r="HRP24" s="49"/>
      <c r="HRQ24" s="49"/>
      <c r="HRR24" s="49"/>
      <c r="HRS24" s="49"/>
      <c r="HRT24" s="49"/>
      <c r="HRU24" s="49"/>
      <c r="HRV24" s="49"/>
      <c r="HRW24" s="49"/>
      <c r="HRX24" s="49"/>
      <c r="HRY24" s="49"/>
      <c r="HRZ24" s="49"/>
      <c r="HSA24" s="49"/>
      <c r="HSB24" s="49"/>
      <c r="HSC24" s="49"/>
      <c r="HSD24" s="49"/>
      <c r="HSE24" s="49"/>
      <c r="HSF24" s="49"/>
      <c r="HSG24" s="49"/>
      <c r="HSH24" s="49"/>
      <c r="HSI24" s="49"/>
      <c r="HSJ24" s="49"/>
      <c r="HSK24" s="49"/>
      <c r="HSL24" s="49"/>
      <c r="HSO24" s="49"/>
      <c r="HSR24" s="49"/>
      <c r="HSU24" s="49"/>
      <c r="HSX24" s="49"/>
      <c r="HTA24" s="49"/>
      <c r="HTD24" s="49"/>
      <c r="HTM24" s="49"/>
      <c r="HTP24" s="49"/>
      <c r="HTS24" s="49"/>
      <c r="HTV24" s="49"/>
      <c r="HUE24" s="49"/>
      <c r="HUK24" s="49"/>
      <c r="HUN24" s="49"/>
      <c r="HUQ24" s="49"/>
      <c r="HUT24" s="49"/>
      <c r="HUZ24" s="49"/>
      <c r="HVC24" s="49"/>
      <c r="HVI24" s="49"/>
      <c r="HVK24" s="49"/>
      <c r="HVL24" s="49"/>
      <c r="HVN24" s="49"/>
      <c r="HWE24" s="49"/>
      <c r="HWJ24" s="49"/>
      <c r="HWP24" s="49"/>
      <c r="HWS24" s="49"/>
      <c r="HWV24" s="49"/>
      <c r="HXD24" s="49"/>
      <c r="HXZ24" s="49"/>
      <c r="HYA24" s="49"/>
      <c r="HYB24" s="49"/>
      <c r="HYC24" s="49"/>
      <c r="HYD24" s="49"/>
      <c r="HYE24" s="49"/>
      <c r="HYW24" s="49"/>
      <c r="HYX24" s="49"/>
      <c r="HZA24" s="49"/>
      <c r="HZD24" s="49"/>
      <c r="HZF24" s="49"/>
      <c r="HZH24" s="49"/>
      <c r="HZK24" s="49"/>
      <c r="HZN24" s="49"/>
      <c r="HZQ24" s="49"/>
      <c r="HZT24" s="49"/>
      <c r="HZW24" s="49"/>
      <c r="HZZ24" s="49"/>
      <c r="IAC24" s="49"/>
      <c r="IAF24" s="49"/>
      <c r="IAH24" s="49"/>
      <c r="IAU24" s="49"/>
      <c r="IAV24" s="49"/>
      <c r="IAW24" s="49"/>
      <c r="IAX24" s="49"/>
      <c r="IAY24" s="49"/>
      <c r="IAZ24" s="49"/>
      <c r="IBA24" s="49"/>
      <c r="IBB24" s="49"/>
      <c r="IBC24" s="49"/>
      <c r="IBD24" s="49"/>
      <c r="IBE24" s="49"/>
      <c r="IBF24" s="49"/>
      <c r="IBG24" s="49"/>
      <c r="IBH24" s="49"/>
      <c r="IBI24" s="49"/>
      <c r="IBJ24" s="49"/>
      <c r="IBK24" s="49"/>
      <c r="IBL24" s="49"/>
      <c r="IBM24" s="49"/>
      <c r="IBN24" s="49"/>
      <c r="IBO24" s="49"/>
      <c r="IBP24" s="49"/>
      <c r="IBQ24" s="49"/>
      <c r="IBR24" s="49"/>
      <c r="IBS24" s="49"/>
      <c r="IBT24" s="49"/>
      <c r="IBU24" s="49"/>
      <c r="IBV24" s="49"/>
      <c r="IBW24" s="49"/>
      <c r="IBX24" s="49"/>
      <c r="IBY24" s="49"/>
      <c r="IBZ24" s="49"/>
      <c r="ICA24" s="49"/>
      <c r="ICB24" s="49"/>
      <c r="ICC24" s="49"/>
      <c r="ICD24" s="49"/>
      <c r="ICE24" s="49"/>
      <c r="ICF24" s="49"/>
      <c r="ICG24" s="49"/>
      <c r="ICH24" s="49"/>
      <c r="ICK24" s="49"/>
      <c r="ICN24" s="49"/>
      <c r="ICQ24" s="49"/>
      <c r="ICT24" s="49"/>
      <c r="ICW24" s="49"/>
      <c r="ICZ24" s="49"/>
      <c r="IDI24" s="49"/>
      <c r="IDL24" s="49"/>
      <c r="IDO24" s="49"/>
      <c r="IDR24" s="49"/>
      <c r="IEA24" s="49"/>
      <c r="IEG24" s="49"/>
      <c r="IEJ24" s="49"/>
      <c r="IEM24" s="49"/>
      <c r="IEP24" s="49"/>
      <c r="IEV24" s="49"/>
      <c r="IEY24" s="49"/>
      <c r="IFE24" s="49"/>
      <c r="IFG24" s="49"/>
      <c r="IFH24" s="49"/>
      <c r="IFJ24" s="49"/>
      <c r="IGA24" s="49"/>
      <c r="IGF24" s="49"/>
      <c r="IGL24" s="49"/>
      <c r="IGO24" s="49"/>
      <c r="IGR24" s="49"/>
      <c r="IGZ24" s="49"/>
      <c r="IHV24" s="49"/>
      <c r="IHW24" s="49"/>
      <c r="IHX24" s="49"/>
      <c r="IHY24" s="49"/>
      <c r="IHZ24" s="49"/>
      <c r="IIA24" s="49"/>
      <c r="IIS24" s="49"/>
      <c r="IIT24" s="49"/>
      <c r="IIW24" s="49"/>
      <c r="IIZ24" s="49"/>
      <c r="IJB24" s="49"/>
      <c r="IJD24" s="49"/>
      <c r="IJG24" s="49"/>
      <c r="IJJ24" s="49"/>
      <c r="IJM24" s="49"/>
      <c r="IJP24" s="49"/>
      <c r="IJS24" s="49"/>
      <c r="IJV24" s="49"/>
      <c r="IJY24" s="49"/>
      <c r="IKB24" s="49"/>
      <c r="IKD24" s="49"/>
      <c r="IKQ24" s="49"/>
      <c r="IKR24" s="49"/>
      <c r="IKS24" s="49"/>
      <c r="IKT24" s="49"/>
      <c r="IKU24" s="49"/>
      <c r="IKV24" s="49"/>
      <c r="IKW24" s="49"/>
      <c r="IKX24" s="49"/>
      <c r="IKY24" s="49"/>
      <c r="IKZ24" s="49"/>
      <c r="ILA24" s="49"/>
      <c r="ILB24" s="49"/>
      <c r="ILC24" s="49"/>
      <c r="ILD24" s="49"/>
      <c r="ILE24" s="49"/>
      <c r="ILF24" s="49"/>
      <c r="ILG24" s="49"/>
      <c r="ILH24" s="49"/>
      <c r="ILI24" s="49"/>
      <c r="ILJ24" s="49"/>
      <c r="ILK24" s="49"/>
      <c r="ILL24" s="49"/>
      <c r="ILM24" s="49"/>
      <c r="ILN24" s="49"/>
      <c r="ILO24" s="49"/>
      <c r="ILP24" s="49"/>
      <c r="ILQ24" s="49"/>
      <c r="ILR24" s="49"/>
      <c r="ILS24" s="49"/>
      <c r="ILT24" s="49"/>
      <c r="ILU24" s="49"/>
      <c r="ILV24" s="49"/>
      <c r="ILW24" s="49"/>
      <c r="ILX24" s="49"/>
      <c r="ILY24" s="49"/>
      <c r="ILZ24" s="49"/>
      <c r="IMA24" s="49"/>
      <c r="IMB24" s="49"/>
      <c r="IMC24" s="49"/>
      <c r="IMD24" s="49"/>
      <c r="IMG24" s="49"/>
      <c r="IMJ24" s="49"/>
      <c r="IMM24" s="49"/>
      <c r="IMP24" s="49"/>
      <c r="IMS24" s="49"/>
      <c r="IMV24" s="49"/>
      <c r="INE24" s="49"/>
      <c r="INH24" s="49"/>
      <c r="INK24" s="49"/>
      <c r="INN24" s="49"/>
      <c r="INW24" s="49"/>
      <c r="IOC24" s="49"/>
      <c r="IOF24" s="49"/>
      <c r="IOI24" s="49"/>
      <c r="IOL24" s="49"/>
      <c r="IOR24" s="49"/>
      <c r="IOU24" s="49"/>
      <c r="IPA24" s="49"/>
      <c r="IPC24" s="49"/>
      <c r="IPD24" s="49"/>
      <c r="IPF24" s="49"/>
      <c r="IPW24" s="49"/>
      <c r="IQB24" s="49"/>
      <c r="IQH24" s="49"/>
      <c r="IQK24" s="49"/>
      <c r="IQN24" s="49"/>
      <c r="IQV24" s="49"/>
      <c r="IRR24" s="49"/>
      <c r="IRS24" s="49"/>
      <c r="IRT24" s="49"/>
      <c r="IRU24" s="49"/>
      <c r="IRV24" s="49"/>
      <c r="IRW24" s="49"/>
      <c r="ISO24" s="49"/>
      <c r="ISP24" s="49"/>
      <c r="ISS24" s="49"/>
      <c r="ISV24" s="49"/>
      <c r="ISX24" s="49"/>
      <c r="ISZ24" s="49"/>
      <c r="ITC24" s="49"/>
      <c r="ITF24" s="49"/>
      <c r="ITI24" s="49"/>
      <c r="ITL24" s="49"/>
      <c r="ITO24" s="49"/>
      <c r="ITR24" s="49"/>
      <c r="ITU24" s="49"/>
      <c r="ITX24" s="49"/>
      <c r="ITZ24" s="49"/>
      <c r="IUM24" s="49"/>
      <c r="IUN24" s="49"/>
      <c r="IUO24" s="49"/>
      <c r="IUP24" s="49"/>
      <c r="IUQ24" s="49"/>
      <c r="IUR24" s="49"/>
      <c r="IUS24" s="49"/>
      <c r="IUT24" s="49"/>
      <c r="IUU24" s="49"/>
      <c r="IUV24" s="49"/>
      <c r="IUW24" s="49"/>
      <c r="IUX24" s="49"/>
      <c r="IUY24" s="49"/>
      <c r="IUZ24" s="49"/>
      <c r="IVA24" s="49"/>
      <c r="IVB24" s="49"/>
      <c r="IVC24" s="49"/>
      <c r="IVD24" s="49"/>
      <c r="IVE24" s="49"/>
      <c r="IVF24" s="49"/>
      <c r="IVG24" s="49"/>
      <c r="IVH24" s="49"/>
      <c r="IVI24" s="49"/>
      <c r="IVJ24" s="49"/>
      <c r="IVK24" s="49"/>
      <c r="IVL24" s="49"/>
      <c r="IVM24" s="49"/>
      <c r="IVN24" s="49"/>
      <c r="IVO24" s="49"/>
      <c r="IVP24" s="49"/>
      <c r="IVQ24" s="49"/>
      <c r="IVR24" s="49"/>
      <c r="IVS24" s="49"/>
      <c r="IVT24" s="49"/>
      <c r="IVU24" s="49"/>
      <c r="IVV24" s="49"/>
      <c r="IVW24" s="49"/>
      <c r="IVX24" s="49"/>
      <c r="IVY24" s="49"/>
      <c r="IVZ24" s="49"/>
      <c r="IWC24" s="49"/>
      <c r="IWF24" s="49"/>
      <c r="IWI24" s="49"/>
      <c r="IWL24" s="49"/>
      <c r="IWO24" s="49"/>
      <c r="IWR24" s="49"/>
      <c r="IXA24" s="49"/>
      <c r="IXD24" s="49"/>
      <c r="IXG24" s="49"/>
      <c r="IXJ24" s="49"/>
      <c r="IXS24" s="49"/>
      <c r="IXY24" s="49"/>
      <c r="IYB24" s="49"/>
      <c r="IYE24" s="49"/>
      <c r="IYH24" s="49"/>
      <c r="IYN24" s="49"/>
      <c r="IYQ24" s="49"/>
      <c r="IYW24" s="49"/>
      <c r="IYY24" s="49"/>
      <c r="IYZ24" s="49"/>
      <c r="IZB24" s="49"/>
      <c r="IZS24" s="49"/>
      <c r="IZX24" s="49"/>
      <c r="JAD24" s="49"/>
      <c r="JAG24" s="49"/>
      <c r="JAJ24" s="49"/>
      <c r="JAR24" s="49"/>
      <c r="JBN24" s="49"/>
      <c r="JBO24" s="49"/>
      <c r="JBP24" s="49"/>
      <c r="JBQ24" s="49"/>
      <c r="JBR24" s="49"/>
      <c r="JBS24" s="49"/>
      <c r="JCK24" s="49"/>
      <c r="JCL24" s="49"/>
      <c r="JCO24" s="49"/>
      <c r="JCR24" s="49"/>
      <c r="JCT24" s="49"/>
      <c r="JCV24" s="49"/>
      <c r="JCY24" s="49"/>
      <c r="JDB24" s="49"/>
      <c r="JDE24" s="49"/>
      <c r="JDH24" s="49"/>
      <c r="JDK24" s="49"/>
      <c r="JDN24" s="49"/>
      <c r="JDQ24" s="49"/>
      <c r="JDT24" s="49"/>
      <c r="JDV24" s="49"/>
      <c r="JEI24" s="49"/>
      <c r="JEJ24" s="49"/>
      <c r="JEK24" s="49"/>
      <c r="JEL24" s="49"/>
      <c r="JEM24" s="49"/>
      <c r="JEN24" s="49"/>
      <c r="JEO24" s="49"/>
      <c r="JEP24" s="49"/>
      <c r="JEQ24" s="49"/>
      <c r="JER24" s="49"/>
      <c r="JES24" s="49"/>
      <c r="JET24" s="49"/>
      <c r="JEU24" s="49"/>
      <c r="JEV24" s="49"/>
      <c r="JEW24" s="49"/>
      <c r="JEX24" s="49"/>
      <c r="JEY24" s="49"/>
      <c r="JEZ24" s="49"/>
      <c r="JFA24" s="49"/>
      <c r="JFB24" s="49"/>
      <c r="JFC24" s="49"/>
      <c r="JFD24" s="49"/>
      <c r="JFE24" s="49"/>
      <c r="JFF24" s="49"/>
      <c r="JFG24" s="49"/>
      <c r="JFH24" s="49"/>
      <c r="JFI24" s="49"/>
      <c r="JFJ24" s="49"/>
      <c r="JFK24" s="49"/>
      <c r="JFL24" s="49"/>
      <c r="JFM24" s="49"/>
      <c r="JFN24" s="49"/>
      <c r="JFO24" s="49"/>
      <c r="JFP24" s="49"/>
      <c r="JFQ24" s="49"/>
      <c r="JFR24" s="49"/>
      <c r="JFS24" s="49"/>
      <c r="JFT24" s="49"/>
      <c r="JFU24" s="49"/>
      <c r="JFV24" s="49"/>
      <c r="JFY24" s="49"/>
      <c r="JGB24" s="49"/>
      <c r="JGE24" s="49"/>
      <c r="JGH24" s="49"/>
      <c r="JGK24" s="49"/>
      <c r="JGN24" s="49"/>
      <c r="JGW24" s="49"/>
      <c r="JGZ24" s="49"/>
      <c r="JHC24" s="49"/>
      <c r="JHF24" s="49"/>
      <c r="JHO24" s="49"/>
      <c r="JHU24" s="49"/>
      <c r="JHX24" s="49"/>
      <c r="JIA24" s="49"/>
      <c r="JID24" s="49"/>
      <c r="JIJ24" s="49"/>
      <c r="JIM24" s="49"/>
      <c r="JIS24" s="49"/>
      <c r="JIU24" s="49"/>
      <c r="JIV24" s="49"/>
      <c r="JIX24" s="49"/>
      <c r="JJO24" s="49"/>
      <c r="JJT24" s="49"/>
      <c r="JJZ24" s="49"/>
      <c r="JKC24" s="49"/>
      <c r="JKF24" s="49"/>
      <c r="JKN24" s="49"/>
      <c r="JLJ24" s="49"/>
      <c r="JLK24" s="49"/>
      <c r="JLL24" s="49"/>
      <c r="JLM24" s="49"/>
      <c r="JLN24" s="49"/>
      <c r="JLO24" s="49"/>
      <c r="JMG24" s="49"/>
      <c r="JMH24" s="49"/>
      <c r="JMK24" s="49"/>
      <c r="JMN24" s="49"/>
      <c r="JMP24" s="49"/>
      <c r="JMR24" s="49"/>
      <c r="JMU24" s="49"/>
      <c r="JMX24" s="49"/>
      <c r="JNA24" s="49"/>
      <c r="JND24" s="49"/>
      <c r="JNG24" s="49"/>
      <c r="JNJ24" s="49"/>
      <c r="JNM24" s="49"/>
      <c r="JNP24" s="49"/>
      <c r="JNR24" s="49"/>
      <c r="JOE24" s="49"/>
      <c r="JOF24" s="49"/>
      <c r="JOG24" s="49"/>
      <c r="JOH24" s="49"/>
      <c r="JOI24" s="49"/>
      <c r="JOJ24" s="49"/>
      <c r="JOK24" s="49"/>
      <c r="JOL24" s="49"/>
      <c r="JOM24" s="49"/>
      <c r="JON24" s="49"/>
      <c r="JOO24" s="49"/>
      <c r="JOP24" s="49"/>
      <c r="JOQ24" s="49"/>
      <c r="JOR24" s="49"/>
      <c r="JOS24" s="49"/>
      <c r="JOT24" s="49"/>
      <c r="JOU24" s="49"/>
      <c r="JOV24" s="49"/>
      <c r="JOW24" s="49"/>
      <c r="JOX24" s="49"/>
      <c r="JOY24" s="49"/>
      <c r="JOZ24" s="49"/>
      <c r="JPA24" s="49"/>
      <c r="JPB24" s="49"/>
      <c r="JPC24" s="49"/>
      <c r="JPD24" s="49"/>
      <c r="JPE24" s="49"/>
      <c r="JPF24" s="49"/>
      <c r="JPG24" s="49"/>
      <c r="JPH24" s="49"/>
      <c r="JPI24" s="49"/>
      <c r="JPJ24" s="49"/>
      <c r="JPK24" s="49"/>
      <c r="JPL24" s="49"/>
      <c r="JPM24" s="49"/>
      <c r="JPN24" s="49"/>
      <c r="JPO24" s="49"/>
      <c r="JPP24" s="49"/>
      <c r="JPQ24" s="49"/>
      <c r="JPR24" s="49"/>
      <c r="JPU24" s="49"/>
      <c r="JPX24" s="49"/>
      <c r="JQA24" s="49"/>
      <c r="JQD24" s="49"/>
      <c r="JQG24" s="49"/>
      <c r="JQJ24" s="49"/>
      <c r="JQS24" s="49"/>
      <c r="JQV24" s="49"/>
      <c r="JQY24" s="49"/>
      <c r="JRB24" s="49"/>
      <c r="JRK24" s="49"/>
      <c r="JRQ24" s="49"/>
      <c r="JRT24" s="49"/>
      <c r="JRW24" s="49"/>
      <c r="JRZ24" s="49"/>
      <c r="JSF24" s="49"/>
      <c r="JSI24" s="49"/>
      <c r="JSO24" s="49"/>
      <c r="JSQ24" s="49"/>
      <c r="JSR24" s="49"/>
      <c r="JST24" s="49"/>
      <c r="JTK24" s="49"/>
      <c r="JTP24" s="49"/>
      <c r="JTV24" s="49"/>
      <c r="JTY24" s="49"/>
      <c r="JUB24" s="49"/>
      <c r="JUJ24" s="49"/>
      <c r="JVF24" s="49"/>
      <c r="JVG24" s="49"/>
      <c r="JVH24" s="49"/>
      <c r="JVI24" s="49"/>
      <c r="JVJ24" s="49"/>
      <c r="JVK24" s="49"/>
      <c r="JWC24" s="49"/>
      <c r="JWD24" s="49"/>
      <c r="JWG24" s="49"/>
      <c r="JWJ24" s="49"/>
      <c r="JWL24" s="49"/>
      <c r="JWN24" s="49"/>
      <c r="JWQ24" s="49"/>
      <c r="JWT24" s="49"/>
      <c r="JWW24" s="49"/>
      <c r="JWZ24" s="49"/>
      <c r="JXC24" s="49"/>
      <c r="JXF24" s="49"/>
      <c r="JXI24" s="49"/>
      <c r="JXL24" s="49"/>
      <c r="JXN24" s="49"/>
      <c r="JYA24" s="49"/>
      <c r="JYB24" s="49"/>
      <c r="JYC24" s="49"/>
      <c r="JYD24" s="49"/>
      <c r="JYE24" s="49"/>
      <c r="JYF24" s="49"/>
      <c r="JYG24" s="49"/>
      <c r="JYH24" s="49"/>
      <c r="JYI24" s="49"/>
      <c r="JYJ24" s="49"/>
      <c r="JYK24" s="49"/>
      <c r="JYL24" s="49"/>
      <c r="JYM24" s="49"/>
      <c r="JYN24" s="49"/>
      <c r="JYO24" s="49"/>
      <c r="JYP24" s="49"/>
      <c r="JYQ24" s="49"/>
      <c r="JYR24" s="49"/>
      <c r="JYS24" s="49"/>
      <c r="JYT24" s="49"/>
      <c r="JYU24" s="49"/>
      <c r="JYV24" s="49"/>
      <c r="JYW24" s="49"/>
      <c r="JYX24" s="49"/>
      <c r="JYY24" s="49"/>
      <c r="JYZ24" s="49"/>
      <c r="JZA24" s="49"/>
      <c r="JZB24" s="49"/>
      <c r="JZC24" s="49"/>
      <c r="JZD24" s="49"/>
      <c r="JZE24" s="49"/>
      <c r="JZF24" s="49"/>
      <c r="JZG24" s="49"/>
      <c r="JZH24" s="49"/>
      <c r="JZI24" s="49"/>
      <c r="JZJ24" s="49"/>
      <c r="JZK24" s="49"/>
      <c r="JZL24" s="49"/>
      <c r="JZM24" s="49"/>
      <c r="JZN24" s="49"/>
      <c r="JZQ24" s="49"/>
      <c r="JZT24" s="49"/>
      <c r="JZW24" s="49"/>
      <c r="JZZ24" s="49"/>
      <c r="KAC24" s="49"/>
      <c r="KAF24" s="49"/>
      <c r="KAO24" s="49"/>
      <c r="KAR24" s="49"/>
      <c r="KAU24" s="49"/>
      <c r="KAX24" s="49"/>
      <c r="KBG24" s="49"/>
      <c r="KBM24" s="49"/>
      <c r="KBP24" s="49"/>
      <c r="KBS24" s="49"/>
      <c r="KBV24" s="49"/>
      <c r="KCB24" s="49"/>
      <c r="KCE24" s="49"/>
      <c r="KCK24" s="49"/>
      <c r="KCM24" s="49"/>
      <c r="KCN24" s="49"/>
      <c r="KCP24" s="49"/>
      <c r="KDG24" s="49"/>
      <c r="KDL24" s="49"/>
      <c r="KDR24" s="49"/>
      <c r="KDU24" s="49"/>
      <c r="KDX24" s="49"/>
      <c r="KEF24" s="49"/>
      <c r="KFB24" s="49"/>
      <c r="KFC24" s="49"/>
      <c r="KFD24" s="49"/>
      <c r="KFE24" s="49"/>
      <c r="KFF24" s="49"/>
      <c r="KFG24" s="49"/>
      <c r="KFY24" s="49"/>
      <c r="KFZ24" s="49"/>
      <c r="KGC24" s="49"/>
      <c r="KGF24" s="49"/>
      <c r="KGH24" s="49"/>
      <c r="KGJ24" s="49"/>
      <c r="KGM24" s="49"/>
      <c r="KGP24" s="49"/>
      <c r="KGS24" s="49"/>
      <c r="KGV24" s="49"/>
      <c r="KGY24" s="49"/>
      <c r="KHB24" s="49"/>
      <c r="KHE24" s="49"/>
      <c r="KHH24" s="49"/>
      <c r="KHJ24" s="49"/>
      <c r="KHW24" s="49"/>
      <c r="KHX24" s="49"/>
      <c r="KHY24" s="49"/>
      <c r="KHZ24" s="49"/>
      <c r="KIA24" s="49"/>
      <c r="KIB24" s="49"/>
      <c r="KIC24" s="49"/>
      <c r="KID24" s="49"/>
      <c r="KIE24" s="49"/>
      <c r="KIF24" s="49"/>
      <c r="KIG24" s="49"/>
      <c r="KIH24" s="49"/>
      <c r="KII24" s="49"/>
      <c r="KIJ24" s="49"/>
      <c r="KIK24" s="49"/>
      <c r="KIL24" s="49"/>
      <c r="KIM24" s="49"/>
      <c r="KIN24" s="49"/>
      <c r="KIO24" s="49"/>
      <c r="KIP24" s="49"/>
      <c r="KIQ24" s="49"/>
      <c r="KIR24" s="49"/>
      <c r="KIS24" s="49"/>
      <c r="KIT24" s="49"/>
      <c r="KIU24" s="49"/>
      <c r="KIV24" s="49"/>
      <c r="KIW24" s="49"/>
      <c r="KIX24" s="49"/>
      <c r="KIY24" s="49"/>
      <c r="KIZ24" s="49"/>
      <c r="KJA24" s="49"/>
      <c r="KJB24" s="49"/>
      <c r="KJC24" s="49"/>
      <c r="KJD24" s="49"/>
      <c r="KJE24" s="49"/>
      <c r="KJF24" s="49"/>
      <c r="KJG24" s="49"/>
      <c r="KJH24" s="49"/>
      <c r="KJI24" s="49"/>
      <c r="KJJ24" s="49"/>
      <c r="KJM24" s="49"/>
      <c r="KJP24" s="49"/>
      <c r="KJS24" s="49"/>
      <c r="KJV24" s="49"/>
      <c r="KJY24" s="49"/>
      <c r="KKB24" s="49"/>
      <c r="KKK24" s="49"/>
      <c r="KKN24" s="49"/>
      <c r="KKQ24" s="49"/>
      <c r="KKT24" s="49"/>
      <c r="KLC24" s="49"/>
      <c r="KLI24" s="49"/>
      <c r="KLL24" s="49"/>
      <c r="KLO24" s="49"/>
      <c r="KLR24" s="49"/>
      <c r="KLX24" s="49"/>
      <c r="KMA24" s="49"/>
      <c r="KMG24" s="49"/>
      <c r="KMI24" s="49"/>
      <c r="KMJ24" s="49"/>
      <c r="KML24" s="49"/>
      <c r="KNC24" s="49"/>
      <c r="KNH24" s="49"/>
      <c r="KNN24" s="49"/>
      <c r="KNQ24" s="49"/>
      <c r="KNT24" s="49"/>
      <c r="KOB24" s="49"/>
      <c r="KOX24" s="49"/>
      <c r="KOY24" s="49"/>
      <c r="KOZ24" s="49"/>
      <c r="KPA24" s="49"/>
      <c r="KPB24" s="49"/>
      <c r="KPC24" s="49"/>
      <c r="KPU24" s="49"/>
      <c r="KPV24" s="49"/>
      <c r="KPY24" s="49"/>
      <c r="KQB24" s="49"/>
      <c r="KQD24" s="49"/>
      <c r="KQF24" s="49"/>
      <c r="KQI24" s="49"/>
      <c r="KQL24" s="49"/>
      <c r="KQO24" s="49"/>
      <c r="KQR24" s="49"/>
      <c r="KQU24" s="49"/>
      <c r="KQX24" s="49"/>
      <c r="KRA24" s="49"/>
      <c r="KRD24" s="49"/>
      <c r="KRF24" s="49"/>
      <c r="KRS24" s="49"/>
      <c r="KRT24" s="49"/>
      <c r="KRU24" s="49"/>
      <c r="KRV24" s="49"/>
      <c r="KRW24" s="49"/>
      <c r="KRX24" s="49"/>
      <c r="KRY24" s="49"/>
      <c r="KRZ24" s="49"/>
      <c r="KSA24" s="49"/>
      <c r="KSB24" s="49"/>
      <c r="KSC24" s="49"/>
      <c r="KSD24" s="49"/>
      <c r="KSE24" s="49"/>
      <c r="KSF24" s="49"/>
      <c r="KSG24" s="49"/>
      <c r="KSH24" s="49"/>
      <c r="KSI24" s="49"/>
      <c r="KSJ24" s="49"/>
      <c r="KSK24" s="49"/>
      <c r="KSL24" s="49"/>
      <c r="KSM24" s="49"/>
      <c r="KSN24" s="49"/>
      <c r="KSO24" s="49"/>
      <c r="KSP24" s="49"/>
      <c r="KSQ24" s="49"/>
      <c r="KSR24" s="49"/>
      <c r="KSS24" s="49"/>
      <c r="KST24" s="49"/>
      <c r="KSU24" s="49"/>
      <c r="KSV24" s="49"/>
      <c r="KSW24" s="49"/>
      <c r="KSX24" s="49"/>
      <c r="KSY24" s="49"/>
      <c r="KSZ24" s="49"/>
      <c r="KTA24" s="49"/>
      <c r="KTB24" s="49"/>
      <c r="KTC24" s="49"/>
      <c r="KTD24" s="49"/>
      <c r="KTE24" s="49"/>
      <c r="KTF24" s="49"/>
      <c r="KTI24" s="49"/>
      <c r="KTL24" s="49"/>
      <c r="KTO24" s="49"/>
      <c r="KTR24" s="49"/>
      <c r="KTU24" s="49"/>
      <c r="KTX24" s="49"/>
      <c r="KUG24" s="49"/>
      <c r="KUJ24" s="49"/>
      <c r="KUM24" s="49"/>
      <c r="KUP24" s="49"/>
      <c r="KUY24" s="49"/>
      <c r="KVE24" s="49"/>
      <c r="KVH24" s="49"/>
      <c r="KVK24" s="49"/>
      <c r="KVN24" s="49"/>
      <c r="KVT24" s="49"/>
      <c r="KVW24" s="49"/>
      <c r="KWC24" s="49"/>
      <c r="KWE24" s="49"/>
      <c r="KWF24" s="49"/>
      <c r="KWH24" s="49"/>
      <c r="KWY24" s="49"/>
      <c r="KXD24" s="49"/>
      <c r="KXJ24" s="49"/>
      <c r="KXM24" s="49"/>
      <c r="KXP24" s="49"/>
      <c r="KXX24" s="49"/>
      <c r="KYT24" s="49"/>
      <c r="KYU24" s="49"/>
      <c r="KYV24" s="49"/>
      <c r="KYW24" s="49"/>
      <c r="KYX24" s="49"/>
      <c r="KYY24" s="49"/>
      <c r="KZQ24" s="49"/>
      <c r="KZR24" s="49"/>
      <c r="KZU24" s="49"/>
      <c r="KZX24" s="49"/>
      <c r="KZZ24" s="49"/>
      <c r="LAB24" s="49"/>
      <c r="LAE24" s="49"/>
      <c r="LAH24" s="49"/>
      <c r="LAK24" s="49"/>
      <c r="LAN24" s="49"/>
      <c r="LAQ24" s="49"/>
      <c r="LAT24" s="49"/>
      <c r="LAW24" s="49"/>
      <c r="LAZ24" s="49"/>
      <c r="LBB24" s="49"/>
      <c r="LBO24" s="49"/>
      <c r="LBP24" s="49"/>
      <c r="LBQ24" s="49"/>
      <c r="LBR24" s="49"/>
      <c r="LBS24" s="49"/>
      <c r="LBT24" s="49"/>
      <c r="LBU24" s="49"/>
      <c r="LBV24" s="49"/>
      <c r="LBW24" s="49"/>
      <c r="LBX24" s="49"/>
      <c r="LBY24" s="49"/>
      <c r="LBZ24" s="49"/>
      <c r="LCA24" s="49"/>
      <c r="LCB24" s="49"/>
      <c r="LCC24" s="49"/>
      <c r="LCD24" s="49"/>
      <c r="LCE24" s="49"/>
      <c r="LCF24" s="49"/>
      <c r="LCG24" s="49"/>
      <c r="LCH24" s="49"/>
      <c r="LCI24" s="49"/>
      <c r="LCJ24" s="49"/>
      <c r="LCK24" s="49"/>
      <c r="LCL24" s="49"/>
      <c r="LCM24" s="49"/>
      <c r="LCN24" s="49"/>
      <c r="LCO24" s="49"/>
      <c r="LCP24" s="49"/>
      <c r="LCQ24" s="49"/>
      <c r="LCR24" s="49"/>
      <c r="LCS24" s="49"/>
      <c r="LCT24" s="49"/>
      <c r="LCU24" s="49"/>
      <c r="LCV24" s="49"/>
      <c r="LCW24" s="49"/>
      <c r="LCX24" s="49"/>
      <c r="LCY24" s="49"/>
      <c r="LCZ24" s="49"/>
      <c r="LDA24" s="49"/>
      <c r="LDB24" s="49"/>
      <c r="LDE24" s="49"/>
      <c r="LDH24" s="49"/>
      <c r="LDK24" s="49"/>
      <c r="LDN24" s="49"/>
      <c r="LDQ24" s="49"/>
      <c r="LDT24" s="49"/>
      <c r="LEC24" s="49"/>
      <c r="LEF24" s="49"/>
      <c r="LEI24" s="49"/>
      <c r="LEL24" s="49"/>
      <c r="LEU24" s="49"/>
      <c r="LFA24" s="49"/>
      <c r="LFD24" s="49"/>
      <c r="LFG24" s="49"/>
      <c r="LFJ24" s="49"/>
      <c r="LFP24" s="49"/>
      <c r="LFS24" s="49"/>
      <c r="LFY24" s="49"/>
      <c r="LGA24" s="49"/>
      <c r="LGB24" s="49"/>
      <c r="LGD24" s="49"/>
      <c r="LGU24" s="49"/>
      <c r="LGZ24" s="49"/>
      <c r="LHF24" s="49"/>
      <c r="LHI24" s="49"/>
      <c r="LHL24" s="49"/>
      <c r="LHT24" s="49"/>
      <c r="LIP24" s="49"/>
      <c r="LIQ24" s="49"/>
      <c r="LIR24" s="49"/>
      <c r="LIS24" s="49"/>
      <c r="LIT24" s="49"/>
      <c r="LIU24" s="49"/>
      <c r="LJM24" s="49"/>
      <c r="LJN24" s="49"/>
      <c r="LJQ24" s="49"/>
      <c r="LJT24" s="49"/>
      <c r="LJV24" s="49"/>
      <c r="LJX24" s="49"/>
      <c r="LKA24" s="49"/>
      <c r="LKD24" s="49"/>
      <c r="LKG24" s="49"/>
      <c r="LKJ24" s="49"/>
      <c r="LKM24" s="49"/>
      <c r="LKP24" s="49"/>
      <c r="LKS24" s="49"/>
      <c r="LKV24" s="49"/>
      <c r="LKX24" s="49"/>
      <c r="LLK24" s="49"/>
      <c r="LLL24" s="49"/>
      <c r="LLM24" s="49"/>
      <c r="LLN24" s="49"/>
      <c r="LLO24" s="49"/>
      <c r="LLP24" s="49"/>
      <c r="LLQ24" s="49"/>
      <c r="LLR24" s="49"/>
      <c r="LLS24" s="49"/>
      <c r="LLT24" s="49"/>
      <c r="LLU24" s="49"/>
      <c r="LLV24" s="49"/>
      <c r="LLW24" s="49"/>
      <c r="LLX24" s="49"/>
      <c r="LLY24" s="49"/>
      <c r="LLZ24" s="49"/>
      <c r="LMA24" s="49"/>
      <c r="LMB24" s="49"/>
      <c r="LMC24" s="49"/>
      <c r="LMD24" s="49"/>
      <c r="LME24" s="49"/>
      <c r="LMF24" s="49"/>
      <c r="LMG24" s="49"/>
      <c r="LMH24" s="49"/>
      <c r="LMI24" s="49"/>
      <c r="LMJ24" s="49"/>
      <c r="LMK24" s="49"/>
      <c r="LML24" s="49"/>
      <c r="LMM24" s="49"/>
      <c r="LMN24" s="49"/>
      <c r="LMO24" s="49"/>
      <c r="LMP24" s="49"/>
      <c r="LMQ24" s="49"/>
      <c r="LMR24" s="49"/>
      <c r="LMS24" s="49"/>
      <c r="LMT24" s="49"/>
      <c r="LMU24" s="49"/>
      <c r="LMV24" s="49"/>
      <c r="LMW24" s="49"/>
      <c r="LMX24" s="49"/>
      <c r="LNA24" s="49"/>
      <c r="LND24" s="49"/>
      <c r="LNG24" s="49"/>
      <c r="LNJ24" s="49"/>
      <c r="LNM24" s="49"/>
      <c r="LNP24" s="49"/>
      <c r="LNY24" s="49"/>
      <c r="LOB24" s="49"/>
      <c r="LOE24" s="49"/>
      <c r="LOH24" s="49"/>
      <c r="LOQ24" s="49"/>
      <c r="LOW24" s="49"/>
      <c r="LOZ24" s="49"/>
      <c r="LPC24" s="49"/>
      <c r="LPF24" s="49"/>
      <c r="LPL24" s="49"/>
      <c r="LPO24" s="49"/>
      <c r="LPU24" s="49"/>
      <c r="LPW24" s="49"/>
      <c r="LPX24" s="49"/>
      <c r="LPZ24" s="49"/>
      <c r="LQQ24" s="49"/>
      <c r="LQV24" s="49"/>
      <c r="LRB24" s="49"/>
      <c r="LRE24" s="49"/>
      <c r="LRH24" s="49"/>
      <c r="LRP24" s="49"/>
      <c r="LSL24" s="49"/>
      <c r="LSM24" s="49"/>
      <c r="LSN24" s="49"/>
      <c r="LSO24" s="49"/>
      <c r="LSP24" s="49"/>
      <c r="LSQ24" s="49"/>
      <c r="LTI24" s="49"/>
      <c r="LTJ24" s="49"/>
      <c r="LTM24" s="49"/>
      <c r="LTP24" s="49"/>
      <c r="LTR24" s="49"/>
      <c r="LTT24" s="49"/>
      <c r="LTW24" s="49"/>
      <c r="LTZ24" s="49"/>
      <c r="LUC24" s="49"/>
      <c r="LUF24" s="49"/>
      <c r="LUI24" s="49"/>
      <c r="LUL24" s="49"/>
      <c r="LUO24" s="49"/>
      <c r="LUR24" s="49"/>
      <c r="LUT24" s="49"/>
      <c r="LVG24" s="49"/>
      <c r="LVH24" s="49"/>
      <c r="LVI24" s="49"/>
      <c r="LVJ24" s="49"/>
      <c r="LVK24" s="49"/>
      <c r="LVL24" s="49"/>
      <c r="LVM24" s="49"/>
      <c r="LVN24" s="49"/>
      <c r="LVO24" s="49"/>
      <c r="LVP24" s="49"/>
      <c r="LVQ24" s="49"/>
      <c r="LVR24" s="49"/>
      <c r="LVS24" s="49"/>
      <c r="LVT24" s="49"/>
      <c r="LVU24" s="49"/>
      <c r="LVV24" s="49"/>
      <c r="LVW24" s="49"/>
      <c r="LVX24" s="49"/>
      <c r="LVY24" s="49"/>
      <c r="LVZ24" s="49"/>
      <c r="LWA24" s="49"/>
      <c r="LWB24" s="49"/>
      <c r="LWC24" s="49"/>
      <c r="LWD24" s="49"/>
      <c r="LWE24" s="49"/>
      <c r="LWF24" s="49"/>
      <c r="LWG24" s="49"/>
      <c r="LWH24" s="49"/>
      <c r="LWI24" s="49"/>
      <c r="LWJ24" s="49"/>
      <c r="LWK24" s="49"/>
      <c r="LWL24" s="49"/>
      <c r="LWM24" s="49"/>
      <c r="LWN24" s="49"/>
      <c r="LWO24" s="49"/>
      <c r="LWP24" s="49"/>
      <c r="LWQ24" s="49"/>
      <c r="LWR24" s="49"/>
      <c r="LWS24" s="49"/>
      <c r="LWT24" s="49"/>
      <c r="LWW24" s="49"/>
      <c r="LWZ24" s="49"/>
      <c r="LXC24" s="49"/>
      <c r="LXF24" s="49"/>
      <c r="LXI24" s="49"/>
      <c r="LXL24" s="49"/>
      <c r="LXU24" s="49"/>
      <c r="LXX24" s="49"/>
      <c r="LYA24" s="49"/>
      <c r="LYD24" s="49"/>
      <c r="LYM24" s="49"/>
      <c r="LYS24" s="49"/>
      <c r="LYV24" s="49"/>
      <c r="LYY24" s="49"/>
      <c r="LZB24" s="49"/>
      <c r="LZH24" s="49"/>
      <c r="LZK24" s="49"/>
      <c r="LZQ24" s="49"/>
      <c r="LZS24" s="49"/>
      <c r="LZT24" s="49"/>
      <c r="LZV24" s="49"/>
      <c r="MAM24" s="49"/>
      <c r="MAR24" s="49"/>
      <c r="MAX24" s="49"/>
      <c r="MBA24" s="49"/>
      <c r="MBD24" s="49"/>
      <c r="MBL24" s="49"/>
      <c r="MCH24" s="49"/>
      <c r="MCI24" s="49"/>
      <c r="MCJ24" s="49"/>
      <c r="MCK24" s="49"/>
      <c r="MCL24" s="49"/>
      <c r="MCM24" s="49"/>
      <c r="MDE24" s="49"/>
      <c r="MDF24" s="49"/>
      <c r="MDI24" s="49"/>
      <c r="MDL24" s="49"/>
      <c r="MDN24" s="49"/>
      <c r="MDP24" s="49"/>
      <c r="MDS24" s="49"/>
      <c r="MDV24" s="49"/>
      <c r="MDY24" s="49"/>
      <c r="MEB24" s="49"/>
      <c r="MEE24" s="49"/>
      <c r="MEH24" s="49"/>
      <c r="MEK24" s="49"/>
      <c r="MEN24" s="49"/>
      <c r="MEP24" s="49"/>
      <c r="MFC24" s="49"/>
      <c r="MFD24" s="49"/>
      <c r="MFE24" s="49"/>
      <c r="MFF24" s="49"/>
      <c r="MFG24" s="49"/>
      <c r="MFH24" s="49"/>
      <c r="MFI24" s="49"/>
      <c r="MFJ24" s="49"/>
      <c r="MFK24" s="49"/>
      <c r="MFL24" s="49"/>
      <c r="MFM24" s="49"/>
      <c r="MFN24" s="49"/>
      <c r="MFO24" s="49"/>
      <c r="MFP24" s="49"/>
      <c r="MFQ24" s="49"/>
      <c r="MFR24" s="49"/>
      <c r="MFS24" s="49"/>
      <c r="MFT24" s="49"/>
      <c r="MFU24" s="49"/>
      <c r="MFV24" s="49"/>
      <c r="MFW24" s="49"/>
      <c r="MFX24" s="49"/>
      <c r="MFY24" s="49"/>
      <c r="MFZ24" s="49"/>
      <c r="MGA24" s="49"/>
      <c r="MGB24" s="49"/>
      <c r="MGC24" s="49"/>
      <c r="MGD24" s="49"/>
      <c r="MGE24" s="49"/>
      <c r="MGF24" s="49"/>
      <c r="MGG24" s="49"/>
      <c r="MGH24" s="49"/>
      <c r="MGI24" s="49"/>
      <c r="MGJ24" s="49"/>
      <c r="MGK24" s="49"/>
      <c r="MGL24" s="49"/>
      <c r="MGM24" s="49"/>
      <c r="MGN24" s="49"/>
      <c r="MGO24" s="49"/>
      <c r="MGP24" s="49"/>
      <c r="MGS24" s="49"/>
      <c r="MGV24" s="49"/>
      <c r="MGY24" s="49"/>
      <c r="MHB24" s="49"/>
      <c r="MHE24" s="49"/>
      <c r="MHH24" s="49"/>
      <c r="MHQ24" s="49"/>
      <c r="MHT24" s="49"/>
      <c r="MHW24" s="49"/>
      <c r="MHZ24" s="49"/>
      <c r="MII24" s="49"/>
      <c r="MIO24" s="49"/>
      <c r="MIR24" s="49"/>
      <c r="MIU24" s="49"/>
      <c r="MIX24" s="49"/>
      <c r="MJD24" s="49"/>
      <c r="MJG24" s="49"/>
      <c r="MJM24" s="49"/>
      <c r="MJO24" s="49"/>
      <c r="MJP24" s="49"/>
      <c r="MJR24" s="49"/>
      <c r="MKI24" s="49"/>
      <c r="MKN24" s="49"/>
      <c r="MKT24" s="49"/>
      <c r="MKW24" s="49"/>
      <c r="MKZ24" s="49"/>
      <c r="MLH24" s="49"/>
      <c r="MMD24" s="49"/>
      <c r="MME24" s="49"/>
      <c r="MMF24" s="49"/>
      <c r="MMG24" s="49"/>
      <c r="MMH24" s="49"/>
      <c r="MMI24" s="49"/>
      <c r="MNA24" s="49"/>
      <c r="MNB24" s="49"/>
      <c r="MNE24" s="49"/>
      <c r="MNH24" s="49"/>
      <c r="MNJ24" s="49"/>
      <c r="MNL24" s="49"/>
      <c r="MNO24" s="49"/>
      <c r="MNR24" s="49"/>
      <c r="MNU24" s="49"/>
      <c r="MNX24" s="49"/>
      <c r="MOA24" s="49"/>
      <c r="MOD24" s="49"/>
      <c r="MOG24" s="49"/>
      <c r="MOJ24" s="49"/>
      <c r="MOL24" s="49"/>
      <c r="MOY24" s="49"/>
      <c r="MOZ24" s="49"/>
      <c r="MPA24" s="49"/>
      <c r="MPB24" s="49"/>
      <c r="MPC24" s="49"/>
      <c r="MPD24" s="49"/>
      <c r="MPE24" s="49"/>
      <c r="MPF24" s="49"/>
      <c r="MPG24" s="49"/>
      <c r="MPH24" s="49"/>
      <c r="MPI24" s="49"/>
      <c r="MPJ24" s="49"/>
      <c r="MPK24" s="49"/>
      <c r="MPL24" s="49"/>
      <c r="MPM24" s="49"/>
      <c r="MPN24" s="49"/>
      <c r="MPO24" s="49"/>
      <c r="MPP24" s="49"/>
      <c r="MPQ24" s="49"/>
      <c r="MPR24" s="49"/>
      <c r="MPS24" s="49"/>
      <c r="MPT24" s="49"/>
      <c r="MPU24" s="49"/>
      <c r="MPV24" s="49"/>
      <c r="MPW24" s="49"/>
      <c r="MPX24" s="49"/>
      <c r="MPY24" s="49"/>
      <c r="MPZ24" s="49"/>
      <c r="MQA24" s="49"/>
      <c r="MQB24" s="49"/>
      <c r="MQC24" s="49"/>
      <c r="MQD24" s="49"/>
      <c r="MQE24" s="49"/>
      <c r="MQF24" s="49"/>
      <c r="MQG24" s="49"/>
      <c r="MQH24" s="49"/>
      <c r="MQI24" s="49"/>
      <c r="MQJ24" s="49"/>
      <c r="MQK24" s="49"/>
      <c r="MQL24" s="49"/>
      <c r="MQO24" s="49"/>
      <c r="MQR24" s="49"/>
      <c r="MQU24" s="49"/>
      <c r="MQX24" s="49"/>
      <c r="MRA24" s="49"/>
      <c r="MRD24" s="49"/>
      <c r="MRM24" s="49"/>
      <c r="MRP24" s="49"/>
      <c r="MRS24" s="49"/>
      <c r="MRV24" s="49"/>
      <c r="MSE24" s="49"/>
      <c r="MSK24" s="49"/>
      <c r="MSN24" s="49"/>
      <c r="MSQ24" s="49"/>
      <c r="MST24" s="49"/>
      <c r="MSZ24" s="49"/>
      <c r="MTC24" s="49"/>
      <c r="MTI24" s="49"/>
      <c r="MTK24" s="49"/>
      <c r="MTL24" s="49"/>
      <c r="MTN24" s="49"/>
      <c r="MUE24" s="49"/>
      <c r="MUJ24" s="49"/>
      <c r="MUP24" s="49"/>
      <c r="MUS24" s="49"/>
      <c r="MUV24" s="49"/>
      <c r="MVD24" s="49"/>
      <c r="MVZ24" s="49"/>
      <c r="MWA24" s="49"/>
      <c r="MWB24" s="49"/>
      <c r="MWC24" s="49"/>
      <c r="MWD24" s="49"/>
      <c r="MWE24" s="49"/>
      <c r="MWW24" s="49"/>
      <c r="MWX24" s="49"/>
      <c r="MXA24" s="49"/>
      <c r="MXD24" s="49"/>
      <c r="MXF24" s="49"/>
      <c r="MXH24" s="49"/>
      <c r="MXK24" s="49"/>
      <c r="MXN24" s="49"/>
      <c r="MXQ24" s="49"/>
      <c r="MXT24" s="49"/>
      <c r="MXW24" s="49"/>
      <c r="MXZ24" s="49"/>
      <c r="MYC24" s="49"/>
      <c r="MYF24" s="49"/>
      <c r="MYH24" s="49"/>
      <c r="MYU24" s="49"/>
      <c r="MYV24" s="49"/>
      <c r="MYW24" s="49"/>
      <c r="MYX24" s="49"/>
      <c r="MYY24" s="49"/>
      <c r="MYZ24" s="49"/>
      <c r="MZA24" s="49"/>
      <c r="MZB24" s="49"/>
      <c r="MZC24" s="49"/>
      <c r="MZD24" s="49"/>
      <c r="MZE24" s="49"/>
      <c r="MZF24" s="49"/>
      <c r="MZG24" s="49"/>
      <c r="MZH24" s="49"/>
      <c r="MZI24" s="49"/>
      <c r="MZJ24" s="49"/>
      <c r="MZK24" s="49"/>
      <c r="MZL24" s="49"/>
      <c r="MZM24" s="49"/>
      <c r="MZN24" s="49"/>
      <c r="MZO24" s="49"/>
      <c r="MZP24" s="49"/>
      <c r="MZQ24" s="49"/>
      <c r="MZR24" s="49"/>
      <c r="MZS24" s="49"/>
      <c r="MZT24" s="49"/>
      <c r="MZU24" s="49"/>
      <c r="MZV24" s="49"/>
      <c r="MZW24" s="49"/>
      <c r="MZX24" s="49"/>
      <c r="MZY24" s="49"/>
      <c r="MZZ24" s="49"/>
      <c r="NAA24" s="49"/>
      <c r="NAB24" s="49"/>
      <c r="NAC24" s="49"/>
      <c r="NAD24" s="49"/>
      <c r="NAE24" s="49"/>
      <c r="NAF24" s="49"/>
      <c r="NAG24" s="49"/>
      <c r="NAH24" s="49"/>
      <c r="NAK24" s="49"/>
      <c r="NAN24" s="49"/>
      <c r="NAQ24" s="49"/>
      <c r="NAT24" s="49"/>
      <c r="NAW24" s="49"/>
      <c r="NAZ24" s="49"/>
      <c r="NBI24" s="49"/>
      <c r="NBL24" s="49"/>
      <c r="NBO24" s="49"/>
      <c r="NBR24" s="49"/>
      <c r="NCA24" s="49"/>
      <c r="NCG24" s="49"/>
      <c r="NCJ24" s="49"/>
      <c r="NCM24" s="49"/>
      <c r="NCP24" s="49"/>
      <c r="NCV24" s="49"/>
      <c r="NCY24" s="49"/>
      <c r="NDE24" s="49"/>
      <c r="NDG24" s="49"/>
      <c r="NDH24" s="49"/>
      <c r="NDJ24" s="49"/>
      <c r="NEA24" s="49"/>
      <c r="NEF24" s="49"/>
      <c r="NEL24" s="49"/>
      <c r="NEO24" s="49"/>
      <c r="NER24" s="49"/>
      <c r="NEZ24" s="49"/>
      <c r="NFV24" s="49"/>
      <c r="NFW24" s="49"/>
      <c r="NFX24" s="49"/>
      <c r="NFY24" s="49"/>
      <c r="NFZ24" s="49"/>
      <c r="NGA24" s="49"/>
      <c r="NGS24" s="49"/>
      <c r="NGT24" s="49"/>
      <c r="NGW24" s="49"/>
      <c r="NGZ24" s="49"/>
      <c r="NHB24" s="49"/>
      <c r="NHD24" s="49"/>
      <c r="NHG24" s="49"/>
      <c r="NHJ24" s="49"/>
      <c r="NHM24" s="49"/>
      <c r="NHP24" s="49"/>
      <c r="NHS24" s="49"/>
      <c r="NHV24" s="49"/>
      <c r="NHY24" s="49"/>
      <c r="NIB24" s="49"/>
      <c r="NID24" s="49"/>
      <c r="NIQ24" s="49"/>
      <c r="NIR24" s="49"/>
      <c r="NIS24" s="49"/>
      <c r="NIT24" s="49"/>
      <c r="NIU24" s="49"/>
      <c r="NIV24" s="49"/>
      <c r="NIW24" s="49"/>
      <c r="NIX24" s="49"/>
      <c r="NIY24" s="49"/>
      <c r="NIZ24" s="49"/>
      <c r="NJA24" s="49"/>
      <c r="NJB24" s="49"/>
      <c r="NJC24" s="49"/>
      <c r="NJD24" s="49"/>
      <c r="NJE24" s="49"/>
      <c r="NJF24" s="49"/>
      <c r="NJG24" s="49"/>
      <c r="NJH24" s="49"/>
      <c r="NJI24" s="49"/>
      <c r="NJJ24" s="49"/>
      <c r="NJK24" s="49"/>
      <c r="NJL24" s="49"/>
      <c r="NJM24" s="49"/>
      <c r="NJN24" s="49"/>
      <c r="NJO24" s="49"/>
      <c r="NJP24" s="49"/>
      <c r="NJQ24" s="49"/>
      <c r="NJR24" s="49"/>
      <c r="NJS24" s="49"/>
      <c r="NJT24" s="49"/>
      <c r="NJU24" s="49"/>
      <c r="NJV24" s="49"/>
      <c r="NJW24" s="49"/>
      <c r="NJX24" s="49"/>
      <c r="NJY24" s="49"/>
      <c r="NJZ24" s="49"/>
      <c r="NKA24" s="49"/>
      <c r="NKB24" s="49"/>
      <c r="NKC24" s="49"/>
      <c r="NKD24" s="49"/>
      <c r="NKG24" s="49"/>
      <c r="NKJ24" s="49"/>
      <c r="NKM24" s="49"/>
      <c r="NKP24" s="49"/>
      <c r="NKS24" s="49"/>
      <c r="NKV24" s="49"/>
      <c r="NLE24" s="49"/>
      <c r="NLH24" s="49"/>
      <c r="NLK24" s="49"/>
      <c r="NLN24" s="49"/>
      <c r="NLW24" s="49"/>
      <c r="NMC24" s="49"/>
      <c r="NMF24" s="49"/>
      <c r="NMI24" s="49"/>
      <c r="NML24" s="49"/>
      <c r="NMR24" s="49"/>
      <c r="NMU24" s="49"/>
      <c r="NNA24" s="49"/>
      <c r="NNC24" s="49"/>
      <c r="NND24" s="49"/>
      <c r="NNF24" s="49"/>
      <c r="NNW24" s="49"/>
      <c r="NOB24" s="49"/>
      <c r="NOH24" s="49"/>
      <c r="NOK24" s="49"/>
      <c r="NON24" s="49"/>
      <c r="NOV24" s="49"/>
      <c r="NPR24" s="49"/>
      <c r="NPS24" s="49"/>
      <c r="NPT24" s="49"/>
      <c r="NPU24" s="49"/>
      <c r="NPV24" s="49"/>
      <c r="NPW24" s="49"/>
      <c r="NQO24" s="49"/>
      <c r="NQP24" s="49"/>
      <c r="NQS24" s="49"/>
      <c r="NQV24" s="49"/>
      <c r="NQX24" s="49"/>
      <c r="NQZ24" s="49"/>
      <c r="NRC24" s="49"/>
      <c r="NRF24" s="49"/>
      <c r="NRI24" s="49"/>
      <c r="NRL24" s="49"/>
      <c r="NRO24" s="49"/>
      <c r="NRR24" s="49"/>
      <c r="NRU24" s="49"/>
      <c r="NRX24" s="49"/>
      <c r="NRZ24" s="49"/>
      <c r="NSM24" s="49"/>
      <c r="NSN24" s="49"/>
      <c r="NSO24" s="49"/>
      <c r="NSP24" s="49"/>
      <c r="NSQ24" s="49"/>
      <c r="NSR24" s="49"/>
      <c r="NSS24" s="49"/>
      <c r="NST24" s="49"/>
      <c r="NSU24" s="49"/>
      <c r="NSV24" s="49"/>
      <c r="NSW24" s="49"/>
      <c r="NSX24" s="49"/>
      <c r="NSY24" s="49"/>
      <c r="NSZ24" s="49"/>
      <c r="NTA24" s="49"/>
      <c r="NTB24" s="49"/>
      <c r="NTC24" s="49"/>
      <c r="NTD24" s="49"/>
      <c r="NTE24" s="49"/>
      <c r="NTF24" s="49"/>
      <c r="NTG24" s="49"/>
      <c r="NTH24" s="49"/>
      <c r="NTI24" s="49"/>
      <c r="NTJ24" s="49"/>
      <c r="NTK24" s="49"/>
      <c r="NTL24" s="49"/>
      <c r="NTM24" s="49"/>
      <c r="NTN24" s="49"/>
      <c r="NTO24" s="49"/>
      <c r="NTP24" s="49"/>
      <c r="NTQ24" s="49"/>
      <c r="NTR24" s="49"/>
      <c r="NTS24" s="49"/>
      <c r="NTT24" s="49"/>
      <c r="NTU24" s="49"/>
      <c r="NTV24" s="49"/>
      <c r="NTW24" s="49"/>
      <c r="NTX24" s="49"/>
      <c r="NTY24" s="49"/>
      <c r="NTZ24" s="49"/>
      <c r="NUC24" s="49"/>
      <c r="NUF24" s="49"/>
      <c r="NUI24" s="49"/>
      <c r="NUL24" s="49"/>
      <c r="NUO24" s="49"/>
      <c r="NUR24" s="49"/>
      <c r="NVA24" s="49"/>
      <c r="NVD24" s="49"/>
      <c r="NVG24" s="49"/>
      <c r="NVJ24" s="49"/>
      <c r="NVS24" s="49"/>
      <c r="NVY24" s="49"/>
      <c r="NWB24" s="49"/>
      <c r="NWE24" s="49"/>
      <c r="NWH24" s="49"/>
      <c r="NWN24" s="49"/>
      <c r="NWQ24" s="49"/>
      <c r="NWW24" s="49"/>
      <c r="NWY24" s="49"/>
      <c r="NWZ24" s="49"/>
      <c r="NXB24" s="49"/>
      <c r="NXS24" s="49"/>
      <c r="NXX24" s="49"/>
      <c r="NYD24" s="49"/>
      <c r="NYG24" s="49"/>
      <c r="NYJ24" s="49"/>
      <c r="NYR24" s="49"/>
      <c r="NZN24" s="49"/>
      <c r="NZO24" s="49"/>
      <c r="NZP24" s="49"/>
      <c r="NZQ24" s="49"/>
      <c r="NZR24" s="49"/>
      <c r="NZS24" s="49"/>
      <c r="OAK24" s="49"/>
      <c r="OAL24" s="49"/>
      <c r="OAO24" s="49"/>
      <c r="OAR24" s="49"/>
      <c r="OAT24" s="49"/>
      <c r="OAV24" s="49"/>
      <c r="OAY24" s="49"/>
      <c r="OBB24" s="49"/>
      <c r="OBE24" s="49"/>
      <c r="OBH24" s="49"/>
      <c r="OBK24" s="49"/>
      <c r="OBN24" s="49"/>
      <c r="OBQ24" s="49"/>
      <c r="OBT24" s="49"/>
      <c r="OBV24" s="49"/>
      <c r="OCI24" s="49"/>
      <c r="OCJ24" s="49"/>
      <c r="OCK24" s="49"/>
      <c r="OCL24" s="49"/>
      <c r="OCM24" s="49"/>
      <c r="OCN24" s="49"/>
      <c r="OCO24" s="49"/>
      <c r="OCP24" s="49"/>
      <c r="OCQ24" s="49"/>
      <c r="OCR24" s="49"/>
      <c r="OCS24" s="49"/>
      <c r="OCT24" s="49"/>
      <c r="OCU24" s="49"/>
      <c r="OCV24" s="49"/>
      <c r="OCW24" s="49"/>
      <c r="OCX24" s="49"/>
      <c r="OCY24" s="49"/>
      <c r="OCZ24" s="49"/>
      <c r="ODA24" s="49"/>
      <c r="ODB24" s="49"/>
      <c r="ODC24" s="49"/>
      <c r="ODD24" s="49"/>
      <c r="ODE24" s="49"/>
      <c r="ODF24" s="49"/>
      <c r="ODG24" s="49"/>
      <c r="ODH24" s="49"/>
      <c r="ODI24" s="49"/>
      <c r="ODJ24" s="49"/>
      <c r="ODK24" s="49"/>
      <c r="ODL24" s="49"/>
      <c r="ODM24" s="49"/>
      <c r="ODN24" s="49"/>
      <c r="ODO24" s="49"/>
      <c r="ODP24" s="49"/>
      <c r="ODQ24" s="49"/>
      <c r="ODR24" s="49"/>
      <c r="ODS24" s="49"/>
      <c r="ODT24" s="49"/>
      <c r="ODU24" s="49"/>
      <c r="ODV24" s="49"/>
      <c r="ODY24" s="49"/>
      <c r="OEB24" s="49"/>
      <c r="OEE24" s="49"/>
      <c r="OEH24" s="49"/>
      <c r="OEK24" s="49"/>
      <c r="OEN24" s="49"/>
      <c r="OEW24" s="49"/>
      <c r="OEZ24" s="49"/>
      <c r="OFC24" s="49"/>
      <c r="OFF24" s="49"/>
      <c r="OFO24" s="49"/>
      <c r="OFU24" s="49"/>
      <c r="OFX24" s="49"/>
      <c r="OGA24" s="49"/>
      <c r="OGD24" s="49"/>
      <c r="OGJ24" s="49"/>
      <c r="OGM24" s="49"/>
      <c r="OGS24" s="49"/>
      <c r="OGU24" s="49"/>
      <c r="OGV24" s="49"/>
      <c r="OGX24" s="49"/>
      <c r="OHO24" s="49"/>
      <c r="OHT24" s="49"/>
      <c r="OHZ24" s="49"/>
      <c r="OIC24" s="49"/>
      <c r="OIF24" s="49"/>
      <c r="OIN24" s="49"/>
      <c r="OJJ24" s="49"/>
      <c r="OJK24" s="49"/>
      <c r="OJL24" s="49"/>
      <c r="OJM24" s="49"/>
      <c r="OJN24" s="49"/>
      <c r="OJO24" s="49"/>
      <c r="OKG24" s="49"/>
      <c r="OKH24" s="49"/>
      <c r="OKK24" s="49"/>
      <c r="OKN24" s="49"/>
      <c r="OKP24" s="49"/>
      <c r="OKR24" s="49"/>
      <c r="OKU24" s="49"/>
      <c r="OKX24" s="49"/>
      <c r="OLA24" s="49"/>
      <c r="OLD24" s="49"/>
      <c r="OLG24" s="49"/>
      <c r="OLJ24" s="49"/>
      <c r="OLM24" s="49"/>
      <c r="OLP24" s="49"/>
      <c r="OLR24" s="49"/>
      <c r="OME24" s="49"/>
      <c r="OMF24" s="49"/>
      <c r="OMG24" s="49"/>
      <c r="OMH24" s="49"/>
      <c r="OMI24" s="49"/>
      <c r="OMJ24" s="49"/>
      <c r="OMK24" s="49"/>
      <c r="OML24" s="49"/>
      <c r="OMM24" s="49"/>
      <c r="OMN24" s="49"/>
      <c r="OMO24" s="49"/>
      <c r="OMP24" s="49"/>
      <c r="OMQ24" s="49"/>
      <c r="OMR24" s="49"/>
      <c r="OMS24" s="49"/>
      <c r="OMT24" s="49"/>
      <c r="OMU24" s="49"/>
      <c r="OMV24" s="49"/>
      <c r="OMW24" s="49"/>
      <c r="OMX24" s="49"/>
      <c r="OMY24" s="49"/>
      <c r="OMZ24" s="49"/>
      <c r="ONA24" s="49"/>
      <c r="ONB24" s="49"/>
      <c r="ONC24" s="49"/>
      <c r="OND24" s="49"/>
      <c r="ONE24" s="49"/>
      <c r="ONF24" s="49"/>
      <c r="ONG24" s="49"/>
      <c r="ONH24" s="49"/>
      <c r="ONI24" s="49"/>
      <c r="ONJ24" s="49"/>
      <c r="ONK24" s="49"/>
      <c r="ONL24" s="49"/>
      <c r="ONM24" s="49"/>
      <c r="ONN24" s="49"/>
      <c r="ONO24" s="49"/>
      <c r="ONP24" s="49"/>
      <c r="ONQ24" s="49"/>
      <c r="ONR24" s="49"/>
      <c r="ONU24" s="49"/>
      <c r="ONX24" s="49"/>
      <c r="OOA24" s="49"/>
      <c r="OOD24" s="49"/>
      <c r="OOG24" s="49"/>
      <c r="OOJ24" s="49"/>
      <c r="OOS24" s="49"/>
      <c r="OOV24" s="49"/>
      <c r="OOY24" s="49"/>
      <c r="OPB24" s="49"/>
      <c r="OPK24" s="49"/>
      <c r="OPQ24" s="49"/>
      <c r="OPT24" s="49"/>
      <c r="OPW24" s="49"/>
      <c r="OPZ24" s="49"/>
      <c r="OQF24" s="49"/>
      <c r="OQI24" s="49"/>
      <c r="OQO24" s="49"/>
      <c r="OQQ24" s="49"/>
      <c r="OQR24" s="49"/>
      <c r="OQT24" s="49"/>
      <c r="ORK24" s="49"/>
      <c r="ORP24" s="49"/>
      <c r="ORV24" s="49"/>
      <c r="ORY24" s="49"/>
      <c r="OSB24" s="49"/>
      <c r="OSJ24" s="49"/>
      <c r="OTF24" s="49"/>
      <c r="OTG24" s="49"/>
      <c r="OTH24" s="49"/>
      <c r="OTI24" s="49"/>
      <c r="OTJ24" s="49"/>
      <c r="OTK24" s="49"/>
      <c r="OUC24" s="49"/>
      <c r="OUD24" s="49"/>
      <c r="OUG24" s="49"/>
      <c r="OUJ24" s="49"/>
      <c r="OUL24" s="49"/>
      <c r="OUN24" s="49"/>
      <c r="OUQ24" s="49"/>
      <c r="OUT24" s="49"/>
      <c r="OUW24" s="49"/>
      <c r="OUZ24" s="49"/>
      <c r="OVC24" s="49"/>
      <c r="OVF24" s="49"/>
      <c r="OVI24" s="49"/>
      <c r="OVL24" s="49"/>
      <c r="OVN24" s="49"/>
      <c r="OWA24" s="49"/>
      <c r="OWB24" s="49"/>
      <c r="OWC24" s="49"/>
      <c r="OWD24" s="49"/>
      <c r="OWE24" s="49"/>
      <c r="OWF24" s="49"/>
      <c r="OWG24" s="49"/>
      <c r="OWH24" s="49"/>
      <c r="OWI24" s="49"/>
      <c r="OWJ24" s="49"/>
      <c r="OWK24" s="49"/>
      <c r="OWL24" s="49"/>
      <c r="OWM24" s="49"/>
      <c r="OWN24" s="49"/>
      <c r="OWO24" s="49"/>
      <c r="OWP24" s="49"/>
      <c r="OWQ24" s="49"/>
      <c r="OWR24" s="49"/>
      <c r="OWS24" s="49"/>
      <c r="OWT24" s="49"/>
      <c r="OWU24" s="49"/>
      <c r="OWV24" s="49"/>
      <c r="OWW24" s="49"/>
      <c r="OWX24" s="49"/>
      <c r="OWY24" s="49"/>
      <c r="OWZ24" s="49"/>
      <c r="OXA24" s="49"/>
      <c r="OXB24" s="49"/>
      <c r="OXC24" s="49"/>
      <c r="OXD24" s="49"/>
      <c r="OXE24" s="49"/>
      <c r="OXF24" s="49"/>
      <c r="OXG24" s="49"/>
      <c r="OXH24" s="49"/>
      <c r="OXI24" s="49"/>
      <c r="OXJ24" s="49"/>
      <c r="OXK24" s="49"/>
      <c r="OXL24" s="49"/>
      <c r="OXM24" s="49"/>
      <c r="OXN24" s="49"/>
      <c r="OXQ24" s="49"/>
      <c r="OXT24" s="49"/>
      <c r="OXW24" s="49"/>
      <c r="OXZ24" s="49"/>
      <c r="OYC24" s="49"/>
      <c r="OYF24" s="49"/>
      <c r="OYO24" s="49"/>
      <c r="OYR24" s="49"/>
      <c r="OYU24" s="49"/>
      <c r="OYX24" s="49"/>
      <c r="OZG24" s="49"/>
      <c r="OZM24" s="49"/>
      <c r="OZP24" s="49"/>
      <c r="OZS24" s="49"/>
      <c r="OZV24" s="49"/>
      <c r="PAB24" s="49"/>
      <c r="PAE24" s="49"/>
      <c r="PAK24" s="49"/>
      <c r="PAM24" s="49"/>
      <c r="PAN24" s="49"/>
      <c r="PAP24" s="49"/>
      <c r="PBG24" s="49"/>
      <c r="PBL24" s="49"/>
      <c r="PBR24" s="49"/>
      <c r="PBU24" s="49"/>
      <c r="PBX24" s="49"/>
      <c r="PCF24" s="49"/>
      <c r="PDB24" s="49"/>
      <c r="PDC24" s="49"/>
      <c r="PDD24" s="49"/>
      <c r="PDE24" s="49"/>
      <c r="PDF24" s="49"/>
      <c r="PDG24" s="49"/>
      <c r="PDY24" s="49"/>
      <c r="PDZ24" s="49"/>
      <c r="PEC24" s="49"/>
      <c r="PEF24" s="49"/>
      <c r="PEH24" s="49"/>
      <c r="PEJ24" s="49"/>
      <c r="PEM24" s="49"/>
      <c r="PEP24" s="49"/>
      <c r="PES24" s="49"/>
      <c r="PEV24" s="49"/>
      <c r="PEY24" s="49"/>
      <c r="PFB24" s="49"/>
      <c r="PFE24" s="49"/>
      <c r="PFH24" s="49"/>
      <c r="PFJ24" s="49"/>
      <c r="PFW24" s="49"/>
      <c r="PFX24" s="49"/>
      <c r="PFY24" s="49"/>
      <c r="PFZ24" s="49"/>
      <c r="PGA24" s="49"/>
      <c r="PGB24" s="49"/>
      <c r="PGC24" s="49"/>
      <c r="PGD24" s="49"/>
      <c r="PGE24" s="49"/>
      <c r="PGF24" s="49"/>
      <c r="PGG24" s="49"/>
      <c r="PGH24" s="49"/>
      <c r="PGI24" s="49"/>
      <c r="PGJ24" s="49"/>
      <c r="PGK24" s="49"/>
      <c r="PGL24" s="49"/>
      <c r="PGM24" s="49"/>
      <c r="PGN24" s="49"/>
      <c r="PGO24" s="49"/>
      <c r="PGP24" s="49"/>
      <c r="PGQ24" s="49"/>
      <c r="PGR24" s="49"/>
      <c r="PGS24" s="49"/>
      <c r="PGT24" s="49"/>
      <c r="PGU24" s="49"/>
      <c r="PGV24" s="49"/>
      <c r="PGW24" s="49"/>
      <c r="PGX24" s="49"/>
      <c r="PGY24" s="49"/>
      <c r="PGZ24" s="49"/>
      <c r="PHA24" s="49"/>
      <c r="PHB24" s="49"/>
      <c r="PHC24" s="49"/>
      <c r="PHD24" s="49"/>
      <c r="PHE24" s="49"/>
      <c r="PHF24" s="49"/>
      <c r="PHG24" s="49"/>
      <c r="PHH24" s="49"/>
      <c r="PHI24" s="49"/>
      <c r="PHJ24" s="49"/>
      <c r="PHM24" s="49"/>
      <c r="PHP24" s="49"/>
      <c r="PHS24" s="49"/>
      <c r="PHV24" s="49"/>
      <c r="PHY24" s="49"/>
      <c r="PIB24" s="49"/>
      <c r="PIK24" s="49"/>
      <c r="PIN24" s="49"/>
      <c r="PIQ24" s="49"/>
      <c r="PIT24" s="49"/>
      <c r="PJC24" s="49"/>
      <c r="PJI24" s="49"/>
      <c r="PJL24" s="49"/>
      <c r="PJO24" s="49"/>
      <c r="PJR24" s="49"/>
      <c r="PJX24" s="49"/>
      <c r="PKA24" s="49"/>
      <c r="PKG24" s="49"/>
      <c r="PKI24" s="49"/>
      <c r="PKJ24" s="49"/>
      <c r="PKL24" s="49"/>
      <c r="PLC24" s="49"/>
      <c r="PLH24" s="49"/>
      <c r="PLN24" s="49"/>
      <c r="PLQ24" s="49"/>
      <c r="PLT24" s="49"/>
      <c r="PMB24" s="49"/>
      <c r="PMX24" s="49"/>
      <c r="PMY24" s="49"/>
      <c r="PMZ24" s="49"/>
      <c r="PNA24" s="49"/>
      <c r="PNB24" s="49"/>
      <c r="PNC24" s="49"/>
      <c r="PNU24" s="49"/>
      <c r="PNV24" s="49"/>
      <c r="PNY24" s="49"/>
      <c r="POB24" s="49"/>
      <c r="POD24" s="49"/>
      <c r="POF24" s="49"/>
      <c r="POI24" s="49"/>
      <c r="POL24" s="49"/>
      <c r="POO24" s="49"/>
      <c r="POR24" s="49"/>
      <c r="POU24" s="49"/>
      <c r="POX24" s="49"/>
      <c r="PPA24" s="49"/>
      <c r="PPD24" s="49"/>
      <c r="PPF24" s="49"/>
      <c r="PPS24" s="49"/>
      <c r="PPT24" s="49"/>
      <c r="PPU24" s="49"/>
      <c r="PPV24" s="49"/>
      <c r="PPW24" s="49"/>
      <c r="PPX24" s="49"/>
      <c r="PPY24" s="49"/>
      <c r="PPZ24" s="49"/>
      <c r="PQA24" s="49"/>
      <c r="PQB24" s="49"/>
      <c r="PQC24" s="49"/>
      <c r="PQD24" s="49"/>
      <c r="PQE24" s="49"/>
      <c r="PQF24" s="49"/>
      <c r="PQG24" s="49"/>
      <c r="PQH24" s="49"/>
      <c r="PQI24" s="49"/>
      <c r="PQJ24" s="49"/>
      <c r="PQK24" s="49"/>
      <c r="PQL24" s="49"/>
      <c r="PQM24" s="49"/>
      <c r="PQN24" s="49"/>
      <c r="PQO24" s="49"/>
      <c r="PQP24" s="49"/>
      <c r="PQQ24" s="49"/>
      <c r="PQR24" s="49"/>
      <c r="PQS24" s="49"/>
      <c r="PQT24" s="49"/>
      <c r="PQU24" s="49"/>
      <c r="PQV24" s="49"/>
      <c r="PQW24" s="49"/>
      <c r="PQX24" s="49"/>
      <c r="PQY24" s="49"/>
      <c r="PQZ24" s="49"/>
      <c r="PRA24" s="49"/>
      <c r="PRB24" s="49"/>
      <c r="PRC24" s="49"/>
      <c r="PRD24" s="49"/>
      <c r="PRE24" s="49"/>
      <c r="PRF24" s="49"/>
      <c r="PRI24" s="49"/>
      <c r="PRL24" s="49"/>
      <c r="PRO24" s="49"/>
      <c r="PRR24" s="49"/>
      <c r="PRU24" s="49"/>
      <c r="PRX24" s="49"/>
      <c r="PSG24" s="49"/>
      <c r="PSJ24" s="49"/>
      <c r="PSM24" s="49"/>
      <c r="PSP24" s="49"/>
      <c r="PSY24" s="49"/>
      <c r="PTE24" s="49"/>
      <c r="PTH24" s="49"/>
      <c r="PTK24" s="49"/>
      <c r="PTN24" s="49"/>
      <c r="PTT24" s="49"/>
      <c r="PTW24" s="49"/>
      <c r="PUC24" s="49"/>
      <c r="PUE24" s="49"/>
      <c r="PUF24" s="49"/>
      <c r="PUH24" s="49"/>
      <c r="PUY24" s="49"/>
      <c r="PVD24" s="49"/>
      <c r="PVJ24" s="49"/>
      <c r="PVM24" s="49"/>
      <c r="PVP24" s="49"/>
      <c r="PVX24" s="49"/>
      <c r="PWT24" s="49"/>
      <c r="PWU24" s="49"/>
      <c r="PWV24" s="49"/>
      <c r="PWW24" s="49"/>
      <c r="PWX24" s="49"/>
      <c r="PWY24" s="49"/>
      <c r="PXQ24" s="49"/>
      <c r="PXR24" s="49"/>
      <c r="PXU24" s="49"/>
      <c r="PXX24" s="49"/>
      <c r="PXZ24" s="49"/>
      <c r="PYB24" s="49"/>
      <c r="PYE24" s="49"/>
      <c r="PYH24" s="49"/>
      <c r="PYK24" s="49"/>
      <c r="PYN24" s="49"/>
      <c r="PYQ24" s="49"/>
      <c r="PYT24" s="49"/>
      <c r="PYW24" s="49"/>
      <c r="PYZ24" s="49"/>
      <c r="PZB24" s="49"/>
      <c r="PZO24" s="49"/>
      <c r="PZP24" s="49"/>
      <c r="PZQ24" s="49"/>
      <c r="PZR24" s="49"/>
      <c r="PZS24" s="49"/>
      <c r="PZT24" s="49"/>
      <c r="PZU24" s="49"/>
      <c r="PZV24" s="49"/>
      <c r="PZW24" s="49"/>
      <c r="PZX24" s="49"/>
      <c r="PZY24" s="49"/>
      <c r="PZZ24" s="49"/>
      <c r="QAA24" s="49"/>
      <c r="QAB24" s="49"/>
      <c r="QAC24" s="49"/>
      <c r="QAD24" s="49"/>
      <c r="QAE24" s="49"/>
      <c r="QAF24" s="49"/>
      <c r="QAG24" s="49"/>
      <c r="QAH24" s="49"/>
      <c r="QAI24" s="49"/>
      <c r="QAJ24" s="49"/>
      <c r="QAK24" s="49"/>
      <c r="QAL24" s="49"/>
      <c r="QAM24" s="49"/>
      <c r="QAN24" s="49"/>
      <c r="QAO24" s="49"/>
      <c r="QAP24" s="49"/>
      <c r="QAQ24" s="49"/>
      <c r="QAR24" s="49"/>
      <c r="QAS24" s="49"/>
      <c r="QAT24" s="49"/>
      <c r="QAU24" s="49"/>
      <c r="QAV24" s="49"/>
      <c r="QAW24" s="49"/>
      <c r="QAX24" s="49"/>
      <c r="QAY24" s="49"/>
      <c r="QAZ24" s="49"/>
      <c r="QBA24" s="49"/>
      <c r="QBB24" s="49"/>
      <c r="QBE24" s="49"/>
      <c r="QBH24" s="49"/>
      <c r="QBK24" s="49"/>
      <c r="QBN24" s="49"/>
      <c r="QBQ24" s="49"/>
      <c r="QBT24" s="49"/>
      <c r="QCC24" s="49"/>
      <c r="QCF24" s="49"/>
      <c r="QCI24" s="49"/>
      <c r="QCL24" s="49"/>
      <c r="QCU24" s="49"/>
      <c r="QDA24" s="49"/>
      <c r="QDD24" s="49"/>
      <c r="QDG24" s="49"/>
      <c r="QDJ24" s="49"/>
      <c r="QDP24" s="49"/>
      <c r="QDS24" s="49"/>
      <c r="QDY24" s="49"/>
      <c r="QEA24" s="49"/>
      <c r="QEB24" s="49"/>
      <c r="QED24" s="49"/>
      <c r="QEU24" s="49"/>
      <c r="QEZ24" s="49"/>
      <c r="QFF24" s="49"/>
      <c r="QFI24" s="49"/>
      <c r="QFL24" s="49"/>
      <c r="QFT24" s="49"/>
      <c r="QGP24" s="49"/>
      <c r="QGQ24" s="49"/>
      <c r="QGR24" s="49"/>
      <c r="QGS24" s="49"/>
      <c r="QGT24" s="49"/>
      <c r="QGU24" s="49"/>
      <c r="QHM24" s="49"/>
      <c r="QHN24" s="49"/>
      <c r="QHQ24" s="49"/>
      <c r="QHT24" s="49"/>
      <c r="QHV24" s="49"/>
      <c r="QHX24" s="49"/>
      <c r="QIA24" s="49"/>
      <c r="QID24" s="49"/>
      <c r="QIG24" s="49"/>
      <c r="QIJ24" s="49"/>
      <c r="QIM24" s="49"/>
      <c r="QIP24" s="49"/>
      <c r="QIS24" s="49"/>
      <c r="QIV24" s="49"/>
      <c r="QIX24" s="49"/>
      <c r="QJK24" s="49"/>
      <c r="QJL24" s="49"/>
      <c r="QJM24" s="49"/>
      <c r="QJN24" s="49"/>
      <c r="QJO24" s="49"/>
      <c r="QJP24" s="49"/>
      <c r="QJQ24" s="49"/>
      <c r="QJR24" s="49"/>
      <c r="QJS24" s="49"/>
      <c r="QJT24" s="49"/>
      <c r="QJU24" s="49"/>
      <c r="QJV24" s="49"/>
      <c r="QJW24" s="49"/>
      <c r="QJX24" s="49"/>
      <c r="QJY24" s="49"/>
      <c r="QJZ24" s="49"/>
      <c r="QKA24" s="49"/>
      <c r="QKB24" s="49"/>
      <c r="QKC24" s="49"/>
      <c r="QKD24" s="49"/>
      <c r="QKE24" s="49"/>
      <c r="QKF24" s="49"/>
      <c r="QKG24" s="49"/>
      <c r="QKH24" s="49"/>
      <c r="QKI24" s="49"/>
      <c r="QKJ24" s="49"/>
      <c r="QKK24" s="49"/>
      <c r="QKL24" s="49"/>
      <c r="QKM24" s="49"/>
      <c r="QKN24" s="49"/>
      <c r="QKO24" s="49"/>
      <c r="QKP24" s="49"/>
      <c r="QKQ24" s="49"/>
      <c r="QKR24" s="49"/>
      <c r="QKS24" s="49"/>
      <c r="QKT24" s="49"/>
      <c r="QKU24" s="49"/>
      <c r="QKV24" s="49"/>
      <c r="QKW24" s="49"/>
      <c r="QKX24" s="49"/>
      <c r="QLA24" s="49"/>
      <c r="QLD24" s="49"/>
      <c r="QLG24" s="49"/>
      <c r="QLJ24" s="49"/>
      <c r="QLM24" s="49"/>
      <c r="QLP24" s="49"/>
      <c r="QLY24" s="49"/>
      <c r="QMB24" s="49"/>
      <c r="QME24" s="49"/>
      <c r="QMH24" s="49"/>
      <c r="QMQ24" s="49"/>
      <c r="QMW24" s="49"/>
      <c r="QMZ24" s="49"/>
      <c r="QNC24" s="49"/>
      <c r="QNF24" s="49"/>
      <c r="QNL24" s="49"/>
      <c r="QNO24" s="49"/>
      <c r="QNU24" s="49"/>
      <c r="QNW24" s="49"/>
      <c r="QNX24" s="49"/>
      <c r="QNZ24" s="49"/>
      <c r="QOQ24" s="49"/>
      <c r="QOV24" s="49"/>
      <c r="QPB24" s="49"/>
      <c r="QPE24" s="49"/>
      <c r="QPH24" s="49"/>
      <c r="QPP24" s="49"/>
      <c r="QQL24" s="49"/>
      <c r="QQM24" s="49"/>
      <c r="QQN24" s="49"/>
      <c r="QQO24" s="49"/>
      <c r="QQP24" s="49"/>
      <c r="QQQ24" s="49"/>
      <c r="QRI24" s="49"/>
      <c r="QRJ24" s="49"/>
      <c r="QRM24" s="49"/>
      <c r="QRP24" s="49"/>
      <c r="QRR24" s="49"/>
      <c r="QRT24" s="49"/>
      <c r="QRW24" s="49"/>
      <c r="QRZ24" s="49"/>
      <c r="QSC24" s="49"/>
      <c r="QSF24" s="49"/>
      <c r="QSI24" s="49"/>
      <c r="QSL24" s="49"/>
      <c r="QSO24" s="49"/>
      <c r="QSR24" s="49"/>
      <c r="QST24" s="49"/>
      <c r="QTG24" s="49"/>
      <c r="QTH24" s="49"/>
      <c r="QTI24" s="49"/>
      <c r="QTJ24" s="49"/>
      <c r="QTK24" s="49"/>
      <c r="QTL24" s="49"/>
      <c r="QTM24" s="49"/>
      <c r="QTN24" s="49"/>
      <c r="QTO24" s="49"/>
      <c r="QTP24" s="49"/>
      <c r="QTQ24" s="49"/>
      <c r="QTR24" s="49"/>
      <c r="QTS24" s="49"/>
      <c r="QTT24" s="49"/>
      <c r="QTU24" s="49"/>
      <c r="QTV24" s="49"/>
      <c r="QTW24" s="49"/>
      <c r="QTX24" s="49"/>
      <c r="QTY24" s="49"/>
      <c r="QTZ24" s="49"/>
      <c r="QUA24" s="49"/>
      <c r="QUB24" s="49"/>
      <c r="QUC24" s="49"/>
      <c r="QUD24" s="49"/>
      <c r="QUE24" s="49"/>
      <c r="QUF24" s="49"/>
      <c r="QUG24" s="49"/>
      <c r="QUH24" s="49"/>
      <c r="QUI24" s="49"/>
      <c r="QUJ24" s="49"/>
      <c r="QUK24" s="49"/>
      <c r="QUL24" s="49"/>
      <c r="QUM24" s="49"/>
      <c r="QUN24" s="49"/>
      <c r="QUO24" s="49"/>
      <c r="QUP24" s="49"/>
      <c r="QUQ24" s="49"/>
      <c r="QUR24" s="49"/>
      <c r="QUS24" s="49"/>
      <c r="QUT24" s="49"/>
      <c r="QUW24" s="49"/>
      <c r="QUZ24" s="49"/>
      <c r="QVC24" s="49"/>
      <c r="QVF24" s="49"/>
      <c r="QVI24" s="49"/>
      <c r="QVL24" s="49"/>
      <c r="QVU24" s="49"/>
      <c r="QVX24" s="49"/>
      <c r="QWA24" s="49"/>
      <c r="QWD24" s="49"/>
      <c r="QWM24" s="49"/>
      <c r="QWS24" s="49"/>
      <c r="QWV24" s="49"/>
      <c r="QWY24" s="49"/>
      <c r="QXB24" s="49"/>
      <c r="QXH24" s="49"/>
      <c r="QXK24" s="49"/>
      <c r="QXQ24" s="49"/>
      <c r="QXS24" s="49"/>
      <c r="QXT24" s="49"/>
      <c r="QXV24" s="49"/>
      <c r="QYM24" s="49"/>
      <c r="QYR24" s="49"/>
      <c r="QYX24" s="49"/>
      <c r="QZA24" s="49"/>
      <c r="QZD24" s="49"/>
      <c r="QZL24" s="49"/>
      <c r="RAH24" s="49"/>
      <c r="RAI24" s="49"/>
      <c r="RAJ24" s="49"/>
      <c r="RAK24" s="49"/>
      <c r="RAL24" s="49"/>
      <c r="RAM24" s="49"/>
      <c r="RBE24" s="49"/>
      <c r="RBF24" s="49"/>
      <c r="RBI24" s="49"/>
      <c r="RBL24" s="49"/>
      <c r="RBN24" s="49"/>
      <c r="RBP24" s="49"/>
      <c r="RBS24" s="49"/>
      <c r="RBV24" s="49"/>
      <c r="RBY24" s="49"/>
      <c r="RCB24" s="49"/>
      <c r="RCE24" s="49"/>
      <c r="RCH24" s="49"/>
      <c r="RCK24" s="49"/>
      <c r="RCN24" s="49"/>
      <c r="RCP24" s="49"/>
      <c r="RDC24" s="49"/>
      <c r="RDD24" s="49"/>
      <c r="RDE24" s="49"/>
      <c r="RDF24" s="49"/>
      <c r="RDG24" s="49"/>
      <c r="RDH24" s="49"/>
      <c r="RDI24" s="49"/>
      <c r="RDJ24" s="49"/>
      <c r="RDK24" s="49"/>
      <c r="RDL24" s="49"/>
      <c r="RDM24" s="49"/>
      <c r="RDN24" s="49"/>
      <c r="RDO24" s="49"/>
      <c r="RDP24" s="49"/>
      <c r="RDQ24" s="49"/>
      <c r="RDR24" s="49"/>
      <c r="RDS24" s="49"/>
      <c r="RDT24" s="49"/>
      <c r="RDU24" s="49"/>
      <c r="RDV24" s="49"/>
      <c r="RDW24" s="49"/>
      <c r="RDX24" s="49"/>
      <c r="RDY24" s="49"/>
      <c r="RDZ24" s="49"/>
      <c r="REA24" s="49"/>
      <c r="REB24" s="49"/>
      <c r="REC24" s="49"/>
      <c r="RED24" s="49"/>
      <c r="REE24" s="49"/>
      <c r="REF24" s="49"/>
      <c r="REG24" s="49"/>
      <c r="REH24" s="49"/>
      <c r="REI24" s="49"/>
      <c r="REJ24" s="49"/>
      <c r="REK24" s="49"/>
      <c r="REL24" s="49"/>
      <c r="REM24" s="49"/>
      <c r="REN24" s="49"/>
      <c r="REO24" s="49"/>
      <c r="REP24" s="49"/>
      <c r="RES24" s="49"/>
      <c r="REV24" s="49"/>
      <c r="REY24" s="49"/>
      <c r="RFB24" s="49"/>
      <c r="RFE24" s="49"/>
      <c r="RFH24" s="49"/>
      <c r="RFQ24" s="49"/>
      <c r="RFT24" s="49"/>
      <c r="RFW24" s="49"/>
      <c r="RFZ24" s="49"/>
      <c r="RGI24" s="49"/>
      <c r="RGO24" s="49"/>
      <c r="RGR24" s="49"/>
      <c r="RGU24" s="49"/>
      <c r="RGX24" s="49"/>
      <c r="RHD24" s="49"/>
      <c r="RHG24" s="49"/>
      <c r="RHM24" s="49"/>
      <c r="RHO24" s="49"/>
      <c r="RHP24" s="49"/>
      <c r="RHR24" s="49"/>
      <c r="RII24" s="49"/>
      <c r="RIN24" s="49"/>
      <c r="RIT24" s="49"/>
      <c r="RIW24" s="49"/>
      <c r="RIZ24" s="49"/>
      <c r="RJH24" s="49"/>
      <c r="RKD24" s="49"/>
      <c r="RKE24" s="49"/>
      <c r="RKF24" s="49"/>
      <c r="RKG24" s="49"/>
      <c r="RKH24" s="49"/>
      <c r="RKI24" s="49"/>
      <c r="RLA24" s="49"/>
      <c r="RLB24" s="49"/>
      <c r="RLE24" s="49"/>
      <c r="RLH24" s="49"/>
      <c r="RLJ24" s="49"/>
      <c r="RLL24" s="49"/>
      <c r="RLO24" s="49"/>
      <c r="RLR24" s="49"/>
      <c r="RLU24" s="49"/>
      <c r="RLX24" s="49"/>
      <c r="RMA24" s="49"/>
      <c r="RMD24" s="49"/>
      <c r="RMG24" s="49"/>
      <c r="RMJ24" s="49"/>
      <c r="RML24" s="49"/>
      <c r="RMY24" s="49"/>
      <c r="RMZ24" s="49"/>
      <c r="RNA24" s="49"/>
      <c r="RNB24" s="49"/>
      <c r="RNC24" s="49"/>
      <c r="RND24" s="49"/>
      <c r="RNE24" s="49"/>
      <c r="RNF24" s="49"/>
      <c r="RNG24" s="49"/>
      <c r="RNH24" s="49"/>
      <c r="RNI24" s="49"/>
      <c r="RNJ24" s="49"/>
      <c r="RNK24" s="49"/>
      <c r="RNL24" s="49"/>
      <c r="RNM24" s="49"/>
      <c r="RNN24" s="49"/>
      <c r="RNO24" s="49"/>
      <c r="RNP24" s="49"/>
      <c r="RNQ24" s="49"/>
      <c r="RNR24" s="49"/>
      <c r="RNS24" s="49"/>
      <c r="RNT24" s="49"/>
      <c r="RNU24" s="49"/>
      <c r="RNV24" s="49"/>
      <c r="RNW24" s="49"/>
      <c r="RNX24" s="49"/>
      <c r="RNY24" s="49"/>
      <c r="RNZ24" s="49"/>
      <c r="ROA24" s="49"/>
      <c r="ROB24" s="49"/>
      <c r="ROC24" s="49"/>
      <c r="ROD24" s="49"/>
      <c r="ROE24" s="49"/>
      <c r="ROF24" s="49"/>
      <c r="ROG24" s="49"/>
      <c r="ROH24" s="49"/>
      <c r="ROI24" s="49"/>
      <c r="ROJ24" s="49"/>
      <c r="ROK24" s="49"/>
      <c r="ROL24" s="49"/>
      <c r="ROO24" s="49"/>
      <c r="ROR24" s="49"/>
      <c r="ROU24" s="49"/>
      <c r="ROX24" s="49"/>
      <c r="RPA24" s="49"/>
      <c r="RPD24" s="49"/>
      <c r="RPM24" s="49"/>
      <c r="RPP24" s="49"/>
      <c r="RPS24" s="49"/>
      <c r="RPV24" s="49"/>
      <c r="RQE24" s="49"/>
      <c r="RQK24" s="49"/>
      <c r="RQN24" s="49"/>
      <c r="RQQ24" s="49"/>
      <c r="RQT24" s="49"/>
      <c r="RQZ24" s="49"/>
      <c r="RRC24" s="49"/>
      <c r="RRI24" s="49"/>
      <c r="RRK24" s="49"/>
      <c r="RRL24" s="49"/>
      <c r="RRN24" s="49"/>
      <c r="RSE24" s="49"/>
      <c r="RSJ24" s="49"/>
      <c r="RSP24" s="49"/>
      <c r="RSS24" s="49"/>
      <c r="RSV24" s="49"/>
      <c r="RTD24" s="49"/>
      <c r="RTZ24" s="49"/>
      <c r="RUA24" s="49"/>
      <c r="RUB24" s="49"/>
      <c r="RUC24" s="49"/>
      <c r="RUD24" s="49"/>
      <c r="RUE24" s="49"/>
      <c r="RUW24" s="49"/>
      <c r="RUX24" s="49"/>
      <c r="RVA24" s="49"/>
      <c r="RVD24" s="49"/>
      <c r="RVF24" s="49"/>
      <c r="RVH24" s="49"/>
      <c r="RVK24" s="49"/>
      <c r="RVN24" s="49"/>
      <c r="RVQ24" s="49"/>
      <c r="RVT24" s="49"/>
      <c r="RVW24" s="49"/>
      <c r="RVZ24" s="49"/>
      <c r="RWC24" s="49"/>
      <c r="RWF24" s="49"/>
      <c r="RWH24" s="49"/>
      <c r="RWU24" s="49"/>
      <c r="RWV24" s="49"/>
      <c r="RWW24" s="49"/>
      <c r="RWX24" s="49"/>
      <c r="RWY24" s="49"/>
      <c r="RWZ24" s="49"/>
      <c r="RXA24" s="49"/>
      <c r="RXB24" s="49"/>
      <c r="RXC24" s="49"/>
      <c r="RXD24" s="49"/>
      <c r="RXE24" s="49"/>
      <c r="RXF24" s="49"/>
      <c r="RXG24" s="49"/>
      <c r="RXH24" s="49"/>
      <c r="RXI24" s="49"/>
      <c r="RXJ24" s="49"/>
      <c r="RXK24" s="49"/>
      <c r="RXL24" s="49"/>
      <c r="RXM24" s="49"/>
      <c r="RXN24" s="49"/>
      <c r="RXO24" s="49"/>
      <c r="RXP24" s="49"/>
      <c r="RXQ24" s="49"/>
      <c r="RXR24" s="49"/>
      <c r="RXS24" s="49"/>
      <c r="RXT24" s="49"/>
      <c r="RXU24" s="49"/>
      <c r="RXV24" s="49"/>
      <c r="RXW24" s="49"/>
      <c r="RXX24" s="49"/>
      <c r="RXY24" s="49"/>
      <c r="RXZ24" s="49"/>
      <c r="RYA24" s="49"/>
      <c r="RYB24" s="49"/>
      <c r="RYC24" s="49"/>
      <c r="RYD24" s="49"/>
      <c r="RYE24" s="49"/>
      <c r="RYF24" s="49"/>
      <c r="RYG24" s="49"/>
      <c r="RYH24" s="49"/>
      <c r="RYK24" s="49"/>
      <c r="RYN24" s="49"/>
      <c r="RYQ24" s="49"/>
      <c r="RYT24" s="49"/>
      <c r="RYW24" s="49"/>
      <c r="RYZ24" s="49"/>
      <c r="RZI24" s="49"/>
      <c r="RZL24" s="49"/>
      <c r="RZO24" s="49"/>
      <c r="RZR24" s="49"/>
      <c r="SAA24" s="49"/>
      <c r="SAG24" s="49"/>
      <c r="SAJ24" s="49"/>
      <c r="SAM24" s="49"/>
      <c r="SAP24" s="49"/>
      <c r="SAV24" s="49"/>
      <c r="SAY24" s="49"/>
      <c r="SBE24" s="49"/>
      <c r="SBG24" s="49"/>
      <c r="SBH24" s="49"/>
      <c r="SBJ24" s="49"/>
      <c r="SCA24" s="49"/>
      <c r="SCF24" s="49"/>
      <c r="SCL24" s="49"/>
      <c r="SCO24" s="49"/>
      <c r="SCR24" s="49"/>
      <c r="SCZ24" s="49"/>
      <c r="SDV24" s="49"/>
      <c r="SDW24" s="49"/>
      <c r="SDX24" s="49"/>
      <c r="SDY24" s="49"/>
      <c r="SDZ24" s="49"/>
      <c r="SEA24" s="49"/>
      <c r="SES24" s="49"/>
      <c r="SET24" s="49"/>
      <c r="SEW24" s="49"/>
      <c r="SEZ24" s="49"/>
      <c r="SFB24" s="49"/>
      <c r="SFD24" s="49"/>
      <c r="SFG24" s="49"/>
      <c r="SFJ24" s="49"/>
      <c r="SFM24" s="49"/>
      <c r="SFP24" s="49"/>
      <c r="SFS24" s="49"/>
      <c r="SFV24" s="49"/>
      <c r="SFY24" s="49"/>
      <c r="SGB24" s="49"/>
      <c r="SGD24" s="49"/>
      <c r="SGQ24" s="49"/>
      <c r="SGR24" s="49"/>
      <c r="SGS24" s="49"/>
      <c r="SGT24" s="49"/>
      <c r="SGU24" s="49"/>
      <c r="SGV24" s="49"/>
      <c r="SGW24" s="49"/>
      <c r="SGX24" s="49"/>
      <c r="SGY24" s="49"/>
      <c r="SGZ24" s="49"/>
      <c r="SHA24" s="49"/>
      <c r="SHB24" s="49"/>
      <c r="SHC24" s="49"/>
      <c r="SHD24" s="49"/>
      <c r="SHE24" s="49"/>
      <c r="SHF24" s="49"/>
      <c r="SHG24" s="49"/>
      <c r="SHH24" s="49"/>
      <c r="SHI24" s="49"/>
      <c r="SHJ24" s="49"/>
      <c r="SHK24" s="49"/>
      <c r="SHL24" s="49"/>
      <c r="SHM24" s="49"/>
      <c r="SHN24" s="49"/>
      <c r="SHO24" s="49"/>
      <c r="SHP24" s="49"/>
      <c r="SHQ24" s="49"/>
      <c r="SHR24" s="49"/>
      <c r="SHS24" s="49"/>
      <c r="SHT24" s="49"/>
      <c r="SHU24" s="49"/>
      <c r="SHV24" s="49"/>
      <c r="SHW24" s="49"/>
      <c r="SHX24" s="49"/>
      <c r="SHY24" s="49"/>
      <c r="SHZ24" s="49"/>
      <c r="SIA24" s="49"/>
      <c r="SIB24" s="49"/>
      <c r="SIC24" s="49"/>
      <c r="SID24" s="49"/>
      <c r="SIG24" s="49"/>
      <c r="SIJ24" s="49"/>
      <c r="SIM24" s="49"/>
      <c r="SIP24" s="49"/>
      <c r="SIS24" s="49"/>
      <c r="SIV24" s="49"/>
      <c r="SJE24" s="49"/>
      <c r="SJH24" s="49"/>
      <c r="SJK24" s="49"/>
      <c r="SJN24" s="49"/>
      <c r="SJW24" s="49"/>
      <c r="SKC24" s="49"/>
      <c r="SKF24" s="49"/>
      <c r="SKI24" s="49"/>
      <c r="SKL24" s="49"/>
      <c r="SKR24" s="49"/>
      <c r="SKU24" s="49"/>
      <c r="SLA24" s="49"/>
      <c r="SLC24" s="49"/>
      <c r="SLD24" s="49"/>
      <c r="SLF24" s="49"/>
      <c r="SLW24" s="49"/>
      <c r="SMB24" s="49"/>
      <c r="SMH24" s="49"/>
      <c r="SMK24" s="49"/>
      <c r="SMN24" s="49"/>
      <c r="SMV24" s="49"/>
      <c r="SNR24" s="49"/>
      <c r="SNS24" s="49"/>
      <c r="SNT24" s="49"/>
      <c r="SNU24" s="49"/>
      <c r="SNV24" s="49"/>
      <c r="SNW24" s="49"/>
      <c r="SOO24" s="49"/>
      <c r="SOP24" s="49"/>
      <c r="SOS24" s="49"/>
      <c r="SOV24" s="49"/>
      <c r="SOX24" s="49"/>
      <c r="SOZ24" s="49"/>
      <c r="SPC24" s="49"/>
      <c r="SPF24" s="49"/>
      <c r="SPI24" s="49"/>
      <c r="SPL24" s="49"/>
      <c r="SPO24" s="49"/>
      <c r="SPR24" s="49"/>
      <c r="SPU24" s="49"/>
      <c r="SPX24" s="49"/>
      <c r="SPZ24" s="49"/>
      <c r="SQM24" s="49"/>
      <c r="SQN24" s="49"/>
      <c r="SQO24" s="49"/>
      <c r="SQP24" s="49"/>
      <c r="SQQ24" s="49"/>
      <c r="SQR24" s="49"/>
      <c r="SQS24" s="49"/>
      <c r="SQT24" s="49"/>
      <c r="SQU24" s="49"/>
      <c r="SQV24" s="49"/>
      <c r="SQW24" s="49"/>
      <c r="SQX24" s="49"/>
      <c r="SQY24" s="49"/>
      <c r="SQZ24" s="49"/>
      <c r="SRA24" s="49"/>
      <c r="SRB24" s="49"/>
      <c r="SRC24" s="49"/>
      <c r="SRD24" s="49"/>
      <c r="SRE24" s="49"/>
      <c r="SRF24" s="49"/>
      <c r="SRG24" s="49"/>
      <c r="SRH24" s="49"/>
      <c r="SRI24" s="49"/>
      <c r="SRJ24" s="49"/>
      <c r="SRK24" s="49"/>
      <c r="SRL24" s="49"/>
      <c r="SRM24" s="49"/>
      <c r="SRN24" s="49"/>
      <c r="SRO24" s="49"/>
      <c r="SRP24" s="49"/>
      <c r="SRQ24" s="49"/>
      <c r="SRR24" s="49"/>
      <c r="SRS24" s="49"/>
      <c r="SRT24" s="49"/>
      <c r="SRU24" s="49"/>
      <c r="SRV24" s="49"/>
      <c r="SRW24" s="49"/>
      <c r="SRX24" s="49"/>
      <c r="SRY24" s="49"/>
      <c r="SRZ24" s="49"/>
      <c r="SSC24" s="49"/>
      <c r="SSF24" s="49"/>
      <c r="SSI24" s="49"/>
      <c r="SSL24" s="49"/>
      <c r="SSO24" s="49"/>
      <c r="SSR24" s="49"/>
      <c r="STA24" s="49"/>
      <c r="STD24" s="49"/>
      <c r="STG24" s="49"/>
      <c r="STJ24" s="49"/>
      <c r="STS24" s="49"/>
      <c r="STY24" s="49"/>
      <c r="SUB24" s="49"/>
      <c r="SUE24" s="49"/>
      <c r="SUH24" s="49"/>
      <c r="SUN24" s="49"/>
      <c r="SUQ24" s="49"/>
      <c r="SUW24" s="49"/>
      <c r="SUY24" s="49"/>
      <c r="SUZ24" s="49"/>
      <c r="SVB24" s="49"/>
      <c r="SVS24" s="49"/>
      <c r="SVX24" s="49"/>
      <c r="SWD24" s="49"/>
      <c r="SWG24" s="49"/>
      <c r="SWJ24" s="49"/>
      <c r="SWR24" s="49"/>
      <c r="SXN24" s="49"/>
      <c r="SXO24" s="49"/>
      <c r="SXP24" s="49"/>
      <c r="SXQ24" s="49"/>
      <c r="SXR24" s="49"/>
      <c r="SXS24" s="49"/>
      <c r="SYK24" s="49"/>
      <c r="SYL24" s="49"/>
      <c r="SYO24" s="49"/>
      <c r="SYR24" s="49"/>
      <c r="SYT24" s="49"/>
      <c r="SYV24" s="49"/>
      <c r="SYY24" s="49"/>
      <c r="SZB24" s="49"/>
      <c r="SZE24" s="49"/>
      <c r="SZH24" s="49"/>
      <c r="SZK24" s="49"/>
      <c r="SZN24" s="49"/>
      <c r="SZQ24" s="49"/>
      <c r="SZT24" s="49"/>
      <c r="SZV24" s="49"/>
      <c r="TAI24" s="49"/>
      <c r="TAJ24" s="49"/>
      <c r="TAK24" s="49"/>
      <c r="TAL24" s="49"/>
      <c r="TAM24" s="49"/>
      <c r="TAN24" s="49"/>
      <c r="TAO24" s="49"/>
      <c r="TAP24" s="49"/>
      <c r="TAQ24" s="49"/>
      <c r="TAR24" s="49"/>
      <c r="TAS24" s="49"/>
      <c r="TAT24" s="49"/>
      <c r="TAU24" s="49"/>
      <c r="TAV24" s="49"/>
      <c r="TAW24" s="49"/>
      <c r="TAX24" s="49"/>
      <c r="TAY24" s="49"/>
      <c r="TAZ24" s="49"/>
      <c r="TBA24" s="49"/>
      <c r="TBB24" s="49"/>
      <c r="TBC24" s="49"/>
      <c r="TBD24" s="49"/>
      <c r="TBE24" s="49"/>
      <c r="TBF24" s="49"/>
      <c r="TBG24" s="49"/>
      <c r="TBH24" s="49"/>
      <c r="TBI24" s="49"/>
      <c r="TBJ24" s="49"/>
      <c r="TBK24" s="49"/>
      <c r="TBL24" s="49"/>
      <c r="TBM24" s="49"/>
      <c r="TBN24" s="49"/>
      <c r="TBO24" s="49"/>
      <c r="TBP24" s="49"/>
      <c r="TBQ24" s="49"/>
      <c r="TBR24" s="49"/>
      <c r="TBS24" s="49"/>
      <c r="TBT24" s="49"/>
      <c r="TBU24" s="49"/>
      <c r="TBV24" s="49"/>
      <c r="TBY24" s="49"/>
      <c r="TCB24" s="49"/>
      <c r="TCE24" s="49"/>
      <c r="TCH24" s="49"/>
      <c r="TCK24" s="49"/>
      <c r="TCN24" s="49"/>
      <c r="TCW24" s="49"/>
      <c r="TCZ24" s="49"/>
      <c r="TDC24" s="49"/>
      <c r="TDF24" s="49"/>
      <c r="TDO24" s="49"/>
      <c r="TDU24" s="49"/>
      <c r="TDX24" s="49"/>
      <c r="TEA24" s="49"/>
      <c r="TED24" s="49"/>
      <c r="TEJ24" s="49"/>
      <c r="TEM24" s="49"/>
      <c r="TES24" s="49"/>
      <c r="TEU24" s="49"/>
      <c r="TEV24" s="49"/>
      <c r="TEX24" s="49"/>
      <c r="TFO24" s="49"/>
      <c r="TFT24" s="49"/>
      <c r="TFZ24" s="49"/>
      <c r="TGC24" s="49"/>
      <c r="TGF24" s="49"/>
      <c r="TGN24" s="49"/>
      <c r="THJ24" s="49"/>
      <c r="THK24" s="49"/>
      <c r="THL24" s="49"/>
      <c r="THM24" s="49"/>
      <c r="THN24" s="49"/>
      <c r="THO24" s="49"/>
      <c r="TIG24" s="49"/>
      <c r="TIH24" s="49"/>
      <c r="TIK24" s="49"/>
      <c r="TIN24" s="49"/>
      <c r="TIP24" s="49"/>
      <c r="TIR24" s="49"/>
      <c r="TIU24" s="49"/>
      <c r="TIX24" s="49"/>
      <c r="TJA24" s="49"/>
      <c r="TJD24" s="49"/>
      <c r="TJG24" s="49"/>
      <c r="TJJ24" s="49"/>
      <c r="TJM24" s="49"/>
      <c r="TJP24" s="49"/>
      <c r="TJR24" s="49"/>
      <c r="TKE24" s="49"/>
      <c r="TKF24" s="49"/>
      <c r="TKG24" s="49"/>
      <c r="TKH24" s="49"/>
      <c r="TKI24" s="49"/>
      <c r="TKJ24" s="49"/>
      <c r="TKK24" s="49"/>
      <c r="TKL24" s="49"/>
      <c r="TKM24" s="49"/>
      <c r="TKN24" s="49"/>
      <c r="TKO24" s="49"/>
      <c r="TKP24" s="49"/>
      <c r="TKQ24" s="49"/>
      <c r="TKR24" s="49"/>
      <c r="TKS24" s="49"/>
      <c r="TKT24" s="49"/>
      <c r="TKU24" s="49"/>
      <c r="TKV24" s="49"/>
      <c r="TKW24" s="49"/>
      <c r="TKX24" s="49"/>
      <c r="TKY24" s="49"/>
      <c r="TKZ24" s="49"/>
      <c r="TLA24" s="49"/>
      <c r="TLB24" s="49"/>
      <c r="TLC24" s="49"/>
      <c r="TLD24" s="49"/>
      <c r="TLE24" s="49"/>
      <c r="TLF24" s="49"/>
      <c r="TLG24" s="49"/>
      <c r="TLH24" s="49"/>
      <c r="TLI24" s="49"/>
      <c r="TLJ24" s="49"/>
      <c r="TLK24" s="49"/>
      <c r="TLL24" s="49"/>
      <c r="TLM24" s="49"/>
      <c r="TLN24" s="49"/>
      <c r="TLO24" s="49"/>
      <c r="TLP24" s="49"/>
      <c r="TLQ24" s="49"/>
      <c r="TLR24" s="49"/>
      <c r="TLU24" s="49"/>
      <c r="TLX24" s="49"/>
      <c r="TMA24" s="49"/>
      <c r="TMD24" s="49"/>
      <c r="TMG24" s="49"/>
      <c r="TMJ24" s="49"/>
      <c r="TMS24" s="49"/>
      <c r="TMV24" s="49"/>
      <c r="TMY24" s="49"/>
      <c r="TNB24" s="49"/>
      <c r="TNK24" s="49"/>
      <c r="TNQ24" s="49"/>
      <c r="TNT24" s="49"/>
      <c r="TNW24" s="49"/>
      <c r="TNZ24" s="49"/>
      <c r="TOF24" s="49"/>
      <c r="TOI24" s="49"/>
      <c r="TOO24" s="49"/>
      <c r="TOQ24" s="49"/>
      <c r="TOR24" s="49"/>
      <c r="TOT24" s="49"/>
      <c r="TPK24" s="49"/>
      <c r="TPP24" s="49"/>
      <c r="TPV24" s="49"/>
      <c r="TPY24" s="49"/>
      <c r="TQB24" s="49"/>
      <c r="TQJ24" s="49"/>
      <c r="TRF24" s="49"/>
      <c r="TRG24" s="49"/>
      <c r="TRH24" s="49"/>
      <c r="TRI24" s="49"/>
      <c r="TRJ24" s="49"/>
      <c r="TRK24" s="49"/>
      <c r="TSC24" s="49"/>
      <c r="TSD24" s="49"/>
      <c r="TSG24" s="49"/>
      <c r="TSJ24" s="49"/>
      <c r="TSL24" s="49"/>
      <c r="TSN24" s="49"/>
      <c r="TSQ24" s="49"/>
      <c r="TST24" s="49"/>
      <c r="TSW24" s="49"/>
      <c r="TSZ24" s="49"/>
      <c r="TTC24" s="49"/>
      <c r="TTF24" s="49"/>
      <c r="TTI24" s="49"/>
      <c r="TTL24" s="49"/>
      <c r="TTN24" s="49"/>
      <c r="TUA24" s="49"/>
      <c r="TUB24" s="49"/>
      <c r="TUC24" s="49"/>
      <c r="TUD24" s="49"/>
      <c r="TUE24" s="49"/>
      <c r="TUF24" s="49"/>
      <c r="TUG24" s="49"/>
      <c r="TUH24" s="49"/>
      <c r="TUI24" s="49"/>
      <c r="TUJ24" s="49"/>
      <c r="TUK24" s="49"/>
      <c r="TUL24" s="49"/>
      <c r="TUM24" s="49"/>
      <c r="TUN24" s="49"/>
      <c r="TUO24" s="49"/>
      <c r="TUP24" s="49"/>
      <c r="TUQ24" s="49"/>
      <c r="TUR24" s="49"/>
      <c r="TUS24" s="49"/>
      <c r="TUT24" s="49"/>
      <c r="TUU24" s="49"/>
      <c r="TUV24" s="49"/>
      <c r="TUW24" s="49"/>
      <c r="TUX24" s="49"/>
      <c r="TUY24" s="49"/>
      <c r="TUZ24" s="49"/>
      <c r="TVA24" s="49"/>
      <c r="TVB24" s="49"/>
      <c r="TVC24" s="49"/>
      <c r="TVD24" s="49"/>
      <c r="TVE24" s="49"/>
      <c r="TVF24" s="49"/>
      <c r="TVG24" s="49"/>
      <c r="TVH24" s="49"/>
      <c r="TVI24" s="49"/>
      <c r="TVJ24" s="49"/>
      <c r="TVK24" s="49"/>
      <c r="TVL24" s="49"/>
      <c r="TVM24" s="49"/>
      <c r="TVN24" s="49"/>
      <c r="TVQ24" s="49"/>
      <c r="TVT24" s="49"/>
      <c r="TVW24" s="49"/>
      <c r="TVZ24" s="49"/>
      <c r="TWC24" s="49"/>
      <c r="TWF24" s="49"/>
      <c r="TWO24" s="49"/>
      <c r="TWR24" s="49"/>
      <c r="TWU24" s="49"/>
      <c r="TWX24" s="49"/>
      <c r="TXG24" s="49"/>
      <c r="TXM24" s="49"/>
      <c r="TXP24" s="49"/>
      <c r="TXS24" s="49"/>
      <c r="TXV24" s="49"/>
      <c r="TYB24" s="49"/>
      <c r="TYE24" s="49"/>
      <c r="TYK24" s="49"/>
      <c r="TYM24" s="49"/>
      <c r="TYN24" s="49"/>
      <c r="TYP24" s="49"/>
      <c r="TZG24" s="49"/>
      <c r="TZL24" s="49"/>
      <c r="TZR24" s="49"/>
      <c r="TZU24" s="49"/>
      <c r="TZX24" s="49"/>
      <c r="UAF24" s="49"/>
      <c r="UBB24" s="49"/>
      <c r="UBC24" s="49"/>
      <c r="UBD24" s="49"/>
      <c r="UBE24" s="49"/>
      <c r="UBF24" s="49"/>
      <c r="UBG24" s="49"/>
      <c r="UBY24" s="49"/>
      <c r="UBZ24" s="49"/>
      <c r="UCC24" s="49"/>
      <c r="UCF24" s="49"/>
      <c r="UCH24" s="49"/>
      <c r="UCJ24" s="49"/>
      <c r="UCM24" s="49"/>
      <c r="UCP24" s="49"/>
      <c r="UCS24" s="49"/>
      <c r="UCV24" s="49"/>
      <c r="UCY24" s="49"/>
      <c r="UDB24" s="49"/>
      <c r="UDE24" s="49"/>
      <c r="UDH24" s="49"/>
      <c r="UDJ24" s="49"/>
      <c r="UDW24" s="49"/>
      <c r="UDX24" s="49"/>
      <c r="UDY24" s="49"/>
      <c r="UDZ24" s="49"/>
      <c r="UEA24" s="49"/>
      <c r="UEB24" s="49"/>
      <c r="UEC24" s="49"/>
      <c r="UED24" s="49"/>
      <c r="UEE24" s="49"/>
      <c r="UEF24" s="49"/>
      <c r="UEG24" s="49"/>
      <c r="UEH24" s="49"/>
      <c r="UEI24" s="49"/>
      <c r="UEJ24" s="49"/>
      <c r="UEK24" s="49"/>
      <c r="UEL24" s="49"/>
      <c r="UEM24" s="49"/>
      <c r="UEN24" s="49"/>
      <c r="UEO24" s="49"/>
      <c r="UEP24" s="49"/>
      <c r="UEQ24" s="49"/>
      <c r="UER24" s="49"/>
      <c r="UES24" s="49"/>
      <c r="UET24" s="49"/>
      <c r="UEU24" s="49"/>
      <c r="UEV24" s="49"/>
      <c r="UEW24" s="49"/>
      <c r="UEX24" s="49"/>
      <c r="UEY24" s="49"/>
      <c r="UEZ24" s="49"/>
      <c r="UFA24" s="49"/>
      <c r="UFB24" s="49"/>
      <c r="UFC24" s="49"/>
      <c r="UFD24" s="49"/>
      <c r="UFE24" s="49"/>
      <c r="UFF24" s="49"/>
      <c r="UFG24" s="49"/>
      <c r="UFH24" s="49"/>
      <c r="UFI24" s="49"/>
      <c r="UFJ24" s="49"/>
      <c r="UFM24" s="49"/>
      <c r="UFP24" s="49"/>
      <c r="UFS24" s="49"/>
      <c r="UFV24" s="49"/>
      <c r="UFY24" s="49"/>
      <c r="UGB24" s="49"/>
      <c r="UGK24" s="49"/>
      <c r="UGN24" s="49"/>
      <c r="UGQ24" s="49"/>
      <c r="UGT24" s="49"/>
      <c r="UHC24" s="49"/>
      <c r="UHI24" s="49"/>
      <c r="UHL24" s="49"/>
      <c r="UHO24" s="49"/>
      <c r="UHR24" s="49"/>
      <c r="UHX24" s="49"/>
      <c r="UIA24" s="49"/>
      <c r="UIG24" s="49"/>
      <c r="UII24" s="49"/>
      <c r="UIJ24" s="49"/>
      <c r="UIL24" s="49"/>
      <c r="UJC24" s="49"/>
      <c r="UJH24" s="49"/>
      <c r="UJN24" s="49"/>
      <c r="UJQ24" s="49"/>
      <c r="UJT24" s="49"/>
      <c r="UKB24" s="49"/>
      <c r="UKX24" s="49"/>
      <c r="UKY24" s="49"/>
      <c r="UKZ24" s="49"/>
      <c r="ULA24" s="49"/>
      <c r="ULB24" s="49"/>
      <c r="ULC24" s="49"/>
      <c r="ULU24" s="49"/>
      <c r="ULV24" s="49"/>
      <c r="ULY24" s="49"/>
      <c r="UMB24" s="49"/>
      <c r="UMD24" s="49"/>
      <c r="UMF24" s="49"/>
      <c r="UMI24" s="49"/>
      <c r="UML24" s="49"/>
      <c r="UMO24" s="49"/>
      <c r="UMR24" s="49"/>
      <c r="UMU24" s="49"/>
      <c r="UMX24" s="49"/>
      <c r="UNA24" s="49"/>
      <c r="UND24" s="49"/>
      <c r="UNF24" s="49"/>
      <c r="UNS24" s="49"/>
      <c r="UNT24" s="49"/>
      <c r="UNU24" s="49"/>
      <c r="UNV24" s="49"/>
      <c r="UNW24" s="49"/>
      <c r="UNX24" s="49"/>
      <c r="UNY24" s="49"/>
      <c r="UNZ24" s="49"/>
      <c r="UOA24" s="49"/>
      <c r="UOB24" s="49"/>
      <c r="UOC24" s="49"/>
      <c r="UOD24" s="49"/>
      <c r="UOE24" s="49"/>
      <c r="UOF24" s="49"/>
      <c r="UOG24" s="49"/>
      <c r="UOH24" s="49"/>
      <c r="UOI24" s="49"/>
      <c r="UOJ24" s="49"/>
      <c r="UOK24" s="49"/>
      <c r="UOL24" s="49"/>
      <c r="UOM24" s="49"/>
      <c r="UON24" s="49"/>
      <c r="UOO24" s="49"/>
      <c r="UOP24" s="49"/>
      <c r="UOQ24" s="49"/>
      <c r="UOR24" s="49"/>
      <c r="UOS24" s="49"/>
      <c r="UOT24" s="49"/>
      <c r="UOU24" s="49"/>
      <c r="UOV24" s="49"/>
      <c r="UOW24" s="49"/>
      <c r="UOX24" s="49"/>
      <c r="UOY24" s="49"/>
      <c r="UOZ24" s="49"/>
      <c r="UPA24" s="49"/>
      <c r="UPB24" s="49"/>
      <c r="UPC24" s="49"/>
      <c r="UPD24" s="49"/>
      <c r="UPE24" s="49"/>
      <c r="UPF24" s="49"/>
      <c r="UPI24" s="49"/>
      <c r="UPL24" s="49"/>
      <c r="UPO24" s="49"/>
      <c r="UPR24" s="49"/>
      <c r="UPU24" s="49"/>
      <c r="UPX24" s="49"/>
      <c r="UQG24" s="49"/>
      <c r="UQJ24" s="49"/>
      <c r="UQM24" s="49"/>
      <c r="UQP24" s="49"/>
      <c r="UQY24" s="49"/>
      <c r="URE24" s="49"/>
      <c r="URH24" s="49"/>
      <c r="URK24" s="49"/>
      <c r="URN24" s="49"/>
      <c r="URT24" s="49"/>
      <c r="URW24" s="49"/>
      <c r="USC24" s="49"/>
      <c r="USE24" s="49"/>
      <c r="USF24" s="49"/>
      <c r="USH24" s="49"/>
      <c r="USY24" s="49"/>
      <c r="UTD24" s="49"/>
      <c r="UTJ24" s="49"/>
      <c r="UTM24" s="49"/>
      <c r="UTP24" s="49"/>
      <c r="UTX24" s="49"/>
      <c r="UUT24" s="49"/>
      <c r="UUU24" s="49"/>
      <c r="UUV24" s="49"/>
      <c r="UUW24" s="49"/>
      <c r="UUX24" s="49"/>
      <c r="UUY24" s="49"/>
      <c r="UVQ24" s="49"/>
      <c r="UVR24" s="49"/>
      <c r="UVU24" s="49"/>
      <c r="UVX24" s="49"/>
      <c r="UVZ24" s="49"/>
      <c r="UWB24" s="49"/>
      <c r="UWE24" s="49"/>
      <c r="UWH24" s="49"/>
      <c r="UWK24" s="49"/>
      <c r="UWN24" s="49"/>
      <c r="UWQ24" s="49"/>
      <c r="UWT24" s="49"/>
      <c r="UWW24" s="49"/>
      <c r="UWZ24" s="49"/>
      <c r="UXB24" s="49"/>
      <c r="UXO24" s="49"/>
      <c r="UXP24" s="49"/>
      <c r="UXQ24" s="49"/>
      <c r="UXR24" s="49"/>
      <c r="UXS24" s="49"/>
      <c r="UXT24" s="49"/>
      <c r="UXU24" s="49"/>
      <c r="UXV24" s="49"/>
      <c r="UXW24" s="49"/>
      <c r="UXX24" s="49"/>
      <c r="UXY24" s="49"/>
      <c r="UXZ24" s="49"/>
      <c r="UYA24" s="49"/>
      <c r="UYB24" s="49"/>
      <c r="UYC24" s="49"/>
      <c r="UYD24" s="49"/>
      <c r="UYE24" s="49"/>
      <c r="UYF24" s="49"/>
      <c r="UYG24" s="49"/>
      <c r="UYH24" s="49"/>
      <c r="UYI24" s="49"/>
      <c r="UYJ24" s="49"/>
      <c r="UYK24" s="49"/>
      <c r="UYL24" s="49"/>
      <c r="UYM24" s="49"/>
      <c r="UYN24" s="49"/>
      <c r="UYO24" s="49"/>
      <c r="UYP24" s="49"/>
      <c r="UYQ24" s="49"/>
      <c r="UYR24" s="49"/>
      <c r="UYS24" s="49"/>
      <c r="UYT24" s="49"/>
      <c r="UYU24" s="49"/>
      <c r="UYV24" s="49"/>
      <c r="UYW24" s="49"/>
      <c r="UYX24" s="49"/>
      <c r="UYY24" s="49"/>
      <c r="UYZ24" s="49"/>
      <c r="UZA24" s="49"/>
      <c r="UZB24" s="49"/>
      <c r="UZE24" s="49"/>
      <c r="UZH24" s="49"/>
      <c r="UZK24" s="49"/>
      <c r="UZN24" s="49"/>
      <c r="UZQ24" s="49"/>
      <c r="UZT24" s="49"/>
      <c r="VAC24" s="49"/>
      <c r="VAF24" s="49"/>
      <c r="VAI24" s="49"/>
      <c r="VAL24" s="49"/>
      <c r="VAU24" s="49"/>
      <c r="VBA24" s="49"/>
      <c r="VBD24" s="49"/>
      <c r="VBG24" s="49"/>
      <c r="VBJ24" s="49"/>
      <c r="VBP24" s="49"/>
      <c r="VBS24" s="49"/>
      <c r="VBY24" s="49"/>
      <c r="VCA24" s="49"/>
      <c r="VCB24" s="49"/>
      <c r="VCD24" s="49"/>
      <c r="VCU24" s="49"/>
      <c r="VCZ24" s="49"/>
      <c r="VDF24" s="49"/>
      <c r="VDI24" s="49"/>
      <c r="VDL24" s="49"/>
      <c r="VDT24" s="49"/>
      <c r="VEP24" s="49"/>
      <c r="VEQ24" s="49"/>
      <c r="VER24" s="49"/>
      <c r="VES24" s="49"/>
      <c r="VET24" s="49"/>
      <c r="VEU24" s="49"/>
      <c r="VFM24" s="49"/>
      <c r="VFN24" s="49"/>
      <c r="VFQ24" s="49"/>
      <c r="VFT24" s="49"/>
      <c r="VFV24" s="49"/>
      <c r="VFX24" s="49"/>
      <c r="VGA24" s="49"/>
      <c r="VGD24" s="49"/>
      <c r="VGG24" s="49"/>
      <c r="VGJ24" s="49"/>
      <c r="VGM24" s="49"/>
      <c r="VGP24" s="49"/>
      <c r="VGS24" s="49"/>
      <c r="VGV24" s="49"/>
      <c r="VGX24" s="49"/>
      <c r="VHK24" s="49"/>
      <c r="VHL24" s="49"/>
      <c r="VHM24" s="49"/>
      <c r="VHN24" s="49"/>
      <c r="VHO24" s="49"/>
      <c r="VHP24" s="49"/>
      <c r="VHQ24" s="49"/>
      <c r="VHR24" s="49"/>
      <c r="VHS24" s="49"/>
      <c r="VHT24" s="49"/>
      <c r="VHU24" s="49"/>
      <c r="VHV24" s="49"/>
      <c r="VHW24" s="49"/>
      <c r="VHX24" s="49"/>
      <c r="VHY24" s="49"/>
      <c r="VHZ24" s="49"/>
      <c r="VIA24" s="49"/>
      <c r="VIB24" s="49"/>
      <c r="VIC24" s="49"/>
      <c r="VID24" s="49"/>
      <c r="VIE24" s="49"/>
      <c r="VIF24" s="49"/>
      <c r="VIG24" s="49"/>
      <c r="VIH24" s="49"/>
      <c r="VII24" s="49"/>
      <c r="VIJ24" s="49"/>
      <c r="VIK24" s="49"/>
      <c r="VIL24" s="49"/>
      <c r="VIM24" s="49"/>
      <c r="VIN24" s="49"/>
      <c r="VIO24" s="49"/>
      <c r="VIP24" s="49"/>
      <c r="VIQ24" s="49"/>
      <c r="VIR24" s="49"/>
      <c r="VIS24" s="49"/>
      <c r="VIT24" s="49"/>
      <c r="VIU24" s="49"/>
      <c r="VIV24" s="49"/>
      <c r="VIW24" s="49"/>
      <c r="VIX24" s="49"/>
      <c r="VJA24" s="49"/>
      <c r="VJD24" s="49"/>
      <c r="VJG24" s="49"/>
      <c r="VJJ24" s="49"/>
      <c r="VJM24" s="49"/>
      <c r="VJP24" s="49"/>
      <c r="VJY24" s="49"/>
      <c r="VKB24" s="49"/>
      <c r="VKE24" s="49"/>
      <c r="VKH24" s="49"/>
      <c r="VKQ24" s="49"/>
      <c r="VKW24" s="49"/>
      <c r="VKZ24" s="49"/>
      <c r="VLC24" s="49"/>
      <c r="VLF24" s="49"/>
      <c r="VLL24" s="49"/>
      <c r="VLO24" s="49"/>
      <c r="VLU24" s="49"/>
      <c r="VLW24" s="49"/>
      <c r="VLX24" s="49"/>
      <c r="VLZ24" s="49"/>
      <c r="VMQ24" s="49"/>
      <c r="VMV24" s="49"/>
      <c r="VNB24" s="49"/>
      <c r="VNE24" s="49"/>
      <c r="VNH24" s="49"/>
      <c r="VNP24" s="49"/>
      <c r="VOL24" s="49"/>
      <c r="VOM24" s="49"/>
      <c r="VON24" s="49"/>
      <c r="VOO24" s="49"/>
      <c r="VOP24" s="49"/>
      <c r="VOQ24" s="49"/>
      <c r="VPI24" s="49"/>
      <c r="VPJ24" s="49"/>
      <c r="VPM24" s="49"/>
      <c r="VPP24" s="49"/>
      <c r="VPR24" s="49"/>
      <c r="VPT24" s="49"/>
      <c r="VPW24" s="49"/>
      <c r="VPZ24" s="49"/>
      <c r="VQC24" s="49"/>
      <c r="VQF24" s="49"/>
      <c r="VQI24" s="49"/>
      <c r="VQL24" s="49"/>
      <c r="VQO24" s="49"/>
      <c r="VQR24" s="49"/>
      <c r="VQT24" s="49"/>
      <c r="VRG24" s="49"/>
      <c r="VRH24" s="49"/>
      <c r="VRI24" s="49"/>
      <c r="VRJ24" s="49"/>
      <c r="VRK24" s="49"/>
      <c r="VRL24" s="49"/>
      <c r="VRM24" s="49"/>
      <c r="VRN24" s="49"/>
      <c r="VRO24" s="49"/>
      <c r="VRP24" s="49"/>
      <c r="VRQ24" s="49"/>
      <c r="VRR24" s="49"/>
      <c r="VRS24" s="49"/>
      <c r="VRT24" s="49"/>
      <c r="VRU24" s="49"/>
      <c r="VRV24" s="49"/>
      <c r="VRW24" s="49"/>
      <c r="VRX24" s="49"/>
      <c r="VRY24" s="49"/>
      <c r="VRZ24" s="49"/>
      <c r="VSA24" s="49"/>
      <c r="VSB24" s="49"/>
      <c r="VSC24" s="49"/>
      <c r="VSD24" s="49"/>
      <c r="VSE24" s="49"/>
      <c r="VSF24" s="49"/>
      <c r="VSG24" s="49"/>
      <c r="VSH24" s="49"/>
      <c r="VSI24" s="49"/>
      <c r="VSJ24" s="49"/>
      <c r="VSK24" s="49"/>
      <c r="VSL24" s="49"/>
      <c r="VSM24" s="49"/>
      <c r="VSN24" s="49"/>
      <c r="VSO24" s="49"/>
      <c r="VSP24" s="49"/>
      <c r="VSQ24" s="49"/>
      <c r="VSR24" s="49"/>
      <c r="VSS24" s="49"/>
      <c r="VST24" s="49"/>
      <c r="VSW24" s="49"/>
      <c r="VSZ24" s="49"/>
      <c r="VTC24" s="49"/>
      <c r="VTF24" s="49"/>
      <c r="VTI24" s="49"/>
      <c r="VTL24" s="49"/>
      <c r="VTU24" s="49"/>
      <c r="VTX24" s="49"/>
      <c r="VUA24" s="49"/>
      <c r="VUD24" s="49"/>
      <c r="VUM24" s="49"/>
      <c r="VUS24" s="49"/>
      <c r="VUV24" s="49"/>
      <c r="VUY24" s="49"/>
      <c r="VVB24" s="49"/>
      <c r="VVH24" s="49"/>
      <c r="VVK24" s="49"/>
      <c r="VVQ24" s="49"/>
      <c r="VVS24" s="49"/>
      <c r="VVT24" s="49"/>
      <c r="VVV24" s="49"/>
      <c r="VWM24" s="49"/>
      <c r="VWR24" s="49"/>
      <c r="VWX24" s="49"/>
      <c r="VXA24" s="49"/>
      <c r="VXD24" s="49"/>
      <c r="VXL24" s="49"/>
      <c r="VYH24" s="49"/>
      <c r="VYI24" s="49"/>
      <c r="VYJ24" s="49"/>
      <c r="VYK24" s="49"/>
      <c r="VYL24" s="49"/>
      <c r="VYM24" s="49"/>
      <c r="VZE24" s="49"/>
      <c r="VZF24" s="49"/>
      <c r="VZI24" s="49"/>
      <c r="VZL24" s="49"/>
      <c r="VZN24" s="49"/>
      <c r="VZP24" s="49"/>
      <c r="VZS24" s="49"/>
      <c r="VZV24" s="49"/>
      <c r="VZY24" s="49"/>
      <c r="WAB24" s="49"/>
      <c r="WAE24" s="49"/>
      <c r="WAH24" s="49"/>
      <c r="WAK24" s="49"/>
      <c r="WAN24" s="49"/>
      <c r="WAP24" s="49"/>
      <c r="WBC24" s="49"/>
      <c r="WBD24" s="49"/>
      <c r="WBE24" s="49"/>
      <c r="WBF24" s="49"/>
      <c r="WBG24" s="49"/>
      <c r="WBH24" s="49"/>
      <c r="WBI24" s="49"/>
      <c r="WBJ24" s="49"/>
      <c r="WBK24" s="49"/>
      <c r="WBL24" s="49"/>
      <c r="WBM24" s="49"/>
      <c r="WBN24" s="49"/>
      <c r="WBO24" s="49"/>
      <c r="WBP24" s="49"/>
      <c r="WBQ24" s="49"/>
      <c r="WBR24" s="49"/>
      <c r="WBS24" s="49"/>
      <c r="WBT24" s="49"/>
      <c r="WBU24" s="49"/>
      <c r="WBV24" s="49"/>
      <c r="WBW24" s="49"/>
      <c r="WBX24" s="49"/>
      <c r="WBY24" s="49"/>
      <c r="WBZ24" s="49"/>
      <c r="WCA24" s="49"/>
      <c r="WCB24" s="49"/>
      <c r="WCC24" s="49"/>
      <c r="WCD24" s="49"/>
      <c r="WCE24" s="49"/>
      <c r="WCF24" s="49"/>
      <c r="WCG24" s="49"/>
      <c r="WCH24" s="49"/>
      <c r="WCI24" s="49"/>
      <c r="WCJ24" s="49"/>
      <c r="WCK24" s="49"/>
      <c r="WCL24" s="49"/>
      <c r="WCM24" s="49"/>
      <c r="WCN24" s="49"/>
      <c r="WCO24" s="49"/>
      <c r="WCP24" s="49"/>
      <c r="WCS24" s="49"/>
      <c r="WCV24" s="49"/>
      <c r="WCY24" s="49"/>
      <c r="WDB24" s="49"/>
      <c r="WDE24" s="49"/>
      <c r="WDH24" s="49"/>
      <c r="WDQ24" s="49"/>
      <c r="WDT24" s="49"/>
      <c r="WDW24" s="49"/>
      <c r="WDZ24" s="49"/>
      <c r="WEI24" s="49"/>
      <c r="WEO24" s="49"/>
      <c r="WER24" s="49"/>
      <c r="WEU24" s="49"/>
      <c r="WEX24" s="49"/>
      <c r="WFD24" s="49"/>
      <c r="WFG24" s="49"/>
      <c r="WFM24" s="49"/>
      <c r="WFO24" s="49"/>
      <c r="WFP24" s="49"/>
      <c r="WFR24" s="49"/>
      <c r="WGI24" s="49"/>
      <c r="WGN24" s="49"/>
      <c r="WGT24" s="49"/>
      <c r="WGW24" s="49"/>
      <c r="WGZ24" s="49"/>
      <c r="WHH24" s="49"/>
      <c r="WID24" s="49"/>
      <c r="WIE24" s="49"/>
      <c r="WIF24" s="49"/>
      <c r="WIG24" s="49"/>
      <c r="WIH24" s="49"/>
      <c r="WII24" s="49"/>
      <c r="WJA24" s="49"/>
      <c r="WJB24" s="49"/>
      <c r="WJE24" s="49"/>
      <c r="WJH24" s="49"/>
      <c r="WJJ24" s="49"/>
      <c r="WJL24" s="49"/>
      <c r="WJO24" s="49"/>
      <c r="WJR24" s="49"/>
      <c r="WJU24" s="49"/>
      <c r="WJX24" s="49"/>
      <c r="WKA24" s="49"/>
      <c r="WKD24" s="49"/>
      <c r="WKG24" s="49"/>
      <c r="WKJ24" s="49"/>
      <c r="WKL24" s="49"/>
      <c r="WKY24" s="49"/>
      <c r="WKZ24" s="49"/>
      <c r="WLA24" s="49"/>
      <c r="WLB24" s="49"/>
      <c r="WLC24" s="49"/>
      <c r="WLD24" s="49"/>
      <c r="WLE24" s="49"/>
      <c r="WLF24" s="49"/>
      <c r="WLG24" s="49"/>
      <c r="WLH24" s="49"/>
      <c r="WLI24" s="49"/>
      <c r="WLJ24" s="49"/>
      <c r="WLK24" s="49"/>
      <c r="WLL24" s="49"/>
      <c r="WLM24" s="49"/>
      <c r="WLN24" s="49"/>
      <c r="WLO24" s="49"/>
      <c r="WLP24" s="49"/>
      <c r="WLQ24" s="49"/>
      <c r="WLR24" s="49"/>
      <c r="WLS24" s="49"/>
      <c r="WLT24" s="49"/>
      <c r="WLU24" s="49"/>
      <c r="WLV24" s="49"/>
      <c r="WLW24" s="49"/>
      <c r="WLX24" s="49"/>
      <c r="WLY24" s="49"/>
      <c r="WLZ24" s="49"/>
      <c r="WMA24" s="49"/>
      <c r="WMB24" s="49"/>
      <c r="WMC24" s="49"/>
      <c r="WMD24" s="49"/>
      <c r="WME24" s="49"/>
      <c r="WMF24" s="49"/>
      <c r="WMG24" s="49"/>
      <c r="WMH24" s="49"/>
      <c r="WMI24" s="49"/>
      <c r="WMJ24" s="49"/>
      <c r="WMK24" s="49"/>
      <c r="WML24" s="49"/>
      <c r="WMO24" s="49"/>
      <c r="WMR24" s="49"/>
      <c r="WMU24" s="49"/>
      <c r="WMX24" s="49"/>
      <c r="WNA24" s="49"/>
      <c r="WND24" s="49"/>
      <c r="WNM24" s="49"/>
      <c r="WNP24" s="49"/>
      <c r="WNS24" s="49"/>
      <c r="WNV24" s="49"/>
      <c r="WOE24" s="49"/>
      <c r="WOK24" s="49"/>
      <c r="WON24" s="49"/>
      <c r="WOQ24" s="49"/>
      <c r="WOT24" s="49"/>
      <c r="WOZ24" s="49"/>
      <c r="WPC24" s="49"/>
      <c r="WPI24" s="49"/>
      <c r="WPK24" s="49"/>
      <c r="WPL24" s="49"/>
      <c r="WPN24" s="49"/>
      <c r="WQE24" s="49"/>
      <c r="WQJ24" s="49"/>
      <c r="WQP24" s="49"/>
      <c r="WQS24" s="49"/>
      <c r="WQV24" s="49"/>
      <c r="WRD24" s="49"/>
      <c r="WRZ24" s="49"/>
      <c r="WSA24" s="49"/>
      <c r="WSB24" s="49"/>
      <c r="WSC24" s="49"/>
      <c r="WSD24" s="49"/>
      <c r="WSE24" s="49"/>
      <c r="WSW24" s="49"/>
      <c r="WSX24" s="49"/>
      <c r="WTA24" s="49"/>
      <c r="WTD24" s="49"/>
      <c r="WTF24" s="49"/>
      <c r="WTH24" s="49"/>
      <c r="WTK24" s="49"/>
      <c r="WTN24" s="49"/>
      <c r="WTQ24" s="49"/>
      <c r="WTT24" s="49"/>
      <c r="WTW24" s="49"/>
      <c r="WTZ24" s="49"/>
      <c r="WUC24" s="49"/>
      <c r="WUF24" s="49"/>
      <c r="WUH24" s="49"/>
      <c r="WUU24" s="49"/>
      <c r="WUV24" s="49"/>
      <c r="WUW24" s="49"/>
      <c r="WUX24" s="49"/>
      <c r="WUY24" s="49"/>
      <c r="WUZ24" s="49"/>
      <c r="WVA24" s="49"/>
      <c r="WVB24" s="49"/>
      <c r="WVC24" s="49"/>
      <c r="WVD24" s="49"/>
      <c r="WVE24" s="49"/>
      <c r="WVF24" s="49"/>
      <c r="WVG24" s="49"/>
      <c r="WVH24" s="49"/>
      <c r="WVI24" s="49"/>
      <c r="WVJ24" s="49"/>
      <c r="WVK24" s="49"/>
      <c r="WVL24" s="49"/>
      <c r="WVM24" s="49"/>
      <c r="WVN24" s="49"/>
      <c r="WVO24" s="49"/>
      <c r="WVP24" s="49"/>
      <c r="WVQ24" s="49"/>
      <c r="WVR24" s="49"/>
      <c r="WVS24" s="49"/>
      <c r="WVT24" s="49"/>
      <c r="WVU24" s="49"/>
      <c r="WVV24" s="49"/>
      <c r="WVW24" s="49"/>
      <c r="WVX24" s="49"/>
      <c r="WVY24" s="49"/>
      <c r="WVZ24" s="49"/>
      <c r="WWA24" s="49"/>
      <c r="WWB24" s="49"/>
      <c r="WWC24" s="49"/>
      <c r="WWD24" s="49"/>
      <c r="WWE24" s="49"/>
      <c r="WWF24" s="49"/>
      <c r="WWG24" s="49"/>
      <c r="WWH24" s="49"/>
      <c r="WWI24" s="49"/>
      <c r="WWJ24" s="49"/>
      <c r="WWK24" s="49"/>
      <c r="WWL24" s="49"/>
      <c r="WWM24" s="49"/>
      <c r="WWN24" s="49"/>
      <c r="WWO24" s="49"/>
      <c r="WWP24" s="49"/>
      <c r="WWQ24" s="49"/>
      <c r="WWR24" s="49"/>
      <c r="WWS24" s="49"/>
      <c r="WWT24" s="49"/>
      <c r="WWU24" s="49"/>
      <c r="WWV24" s="49"/>
      <c r="WWW24" s="49"/>
      <c r="WWX24" s="49"/>
      <c r="WWY24" s="49"/>
      <c r="WWZ24" s="49"/>
      <c r="WXA24" s="49"/>
      <c r="WXB24" s="49"/>
      <c r="WXC24" s="49"/>
      <c r="WXD24" s="49"/>
      <c r="WXE24" s="49"/>
      <c r="WXF24" s="49"/>
      <c r="WXG24" s="49"/>
      <c r="WXH24" s="49"/>
      <c r="WXI24" s="49"/>
      <c r="WXJ24" s="49"/>
      <c r="WXK24" s="49"/>
      <c r="WXL24" s="49"/>
      <c r="WXM24" s="49"/>
      <c r="WXN24" s="49"/>
      <c r="WXO24" s="49"/>
      <c r="WXP24" s="49"/>
      <c r="WXQ24" s="49"/>
      <c r="WXR24" s="49"/>
      <c r="WXS24" s="49"/>
      <c r="WXT24" s="49"/>
      <c r="WXU24" s="49"/>
      <c r="WXV24" s="49"/>
      <c r="WXW24" s="49"/>
      <c r="WXX24" s="49"/>
      <c r="WXY24" s="49"/>
      <c r="WXZ24" s="49"/>
      <c r="WYA24" s="49"/>
      <c r="WYB24" s="49"/>
      <c r="WYC24" s="49"/>
      <c r="WYD24" s="49"/>
      <c r="WYE24" s="49"/>
      <c r="WYF24" s="49"/>
      <c r="WYG24" s="49"/>
      <c r="WYH24" s="49"/>
      <c r="WYI24" s="49"/>
      <c r="WYJ24" s="49"/>
      <c r="WYK24" s="49"/>
      <c r="WYL24" s="49"/>
      <c r="WYM24" s="49"/>
      <c r="WYN24" s="49"/>
      <c r="WYO24" s="49"/>
      <c r="WYP24" s="49"/>
      <c r="WYQ24" s="49"/>
      <c r="WYR24" s="49"/>
      <c r="WYS24" s="49"/>
      <c r="WYT24" s="49"/>
      <c r="WYU24" s="49"/>
      <c r="WYV24" s="49"/>
      <c r="WYW24" s="49"/>
      <c r="WYX24" s="49"/>
      <c r="WYY24" s="49"/>
      <c r="WYZ24" s="49"/>
      <c r="WZA24" s="49"/>
      <c r="WZB24" s="49"/>
      <c r="WZC24" s="49"/>
      <c r="WZD24" s="49"/>
      <c r="WZE24" s="49"/>
      <c r="WZF24" s="49"/>
      <c r="WZG24" s="49"/>
      <c r="WZH24" s="49"/>
      <c r="WZI24" s="49"/>
      <c r="WZJ24" s="49"/>
      <c r="WZK24" s="49"/>
      <c r="WZL24" s="49"/>
      <c r="WZM24" s="49"/>
      <c r="WZN24" s="49"/>
      <c r="WZO24" s="49"/>
      <c r="WZP24" s="49"/>
      <c r="WZQ24" s="49"/>
      <c r="WZR24" s="49"/>
      <c r="WZS24" s="49"/>
      <c r="WZT24" s="49"/>
      <c r="WZU24" s="49"/>
      <c r="WZV24" s="49"/>
      <c r="WZW24" s="49"/>
      <c r="WZX24" s="49"/>
      <c r="WZY24" s="49"/>
      <c r="WZZ24" s="49"/>
      <c r="XAA24" s="49"/>
      <c r="XAB24" s="49"/>
      <c r="XAC24" s="49"/>
      <c r="XAD24" s="49"/>
      <c r="XAE24" s="49"/>
      <c r="XAF24" s="49"/>
      <c r="XAG24" s="49"/>
      <c r="XAH24" s="49"/>
      <c r="XAI24" s="49"/>
      <c r="XAJ24" s="49"/>
      <c r="XAK24" s="49"/>
      <c r="XAL24" s="49"/>
      <c r="XAM24" s="49"/>
      <c r="XAN24" s="49"/>
      <c r="XAO24" s="49"/>
      <c r="XAP24" s="49"/>
      <c r="XAQ24" s="49"/>
      <c r="XAR24" s="49"/>
      <c r="XAS24" s="49"/>
      <c r="XAT24" s="49"/>
      <c r="XAU24" s="49"/>
      <c r="XAV24" s="49"/>
      <c r="XAW24" s="49"/>
      <c r="XAX24" s="49"/>
      <c r="XAY24" s="49"/>
      <c r="XAZ24" s="49"/>
      <c r="XBA24" s="49"/>
      <c r="XBB24" s="49"/>
      <c r="XBC24" s="49"/>
      <c r="XBD24" s="49"/>
      <c r="XBE24" s="49"/>
      <c r="XBF24" s="49"/>
      <c r="XBG24" s="49"/>
      <c r="XBH24" s="49"/>
      <c r="XBI24" s="49"/>
      <c r="XBJ24" s="49"/>
      <c r="XBK24" s="49"/>
      <c r="XBL24" s="49"/>
      <c r="XBM24" s="49"/>
      <c r="XBN24" s="49"/>
      <c r="XBO24" s="49"/>
      <c r="XBP24" s="49"/>
      <c r="XBQ24" s="49"/>
      <c r="XBR24" s="49"/>
      <c r="XBS24" s="49"/>
      <c r="XBT24" s="49"/>
      <c r="XBU24" s="49"/>
      <c r="XBV24" s="49"/>
      <c r="XBW24" s="49"/>
      <c r="XBX24" s="49"/>
      <c r="XBY24" s="49"/>
      <c r="XBZ24" s="49"/>
      <c r="XCA24" s="49"/>
      <c r="XCB24" s="49"/>
      <c r="XCC24" s="49"/>
      <c r="XCD24" s="49"/>
      <c r="XCE24" s="49"/>
      <c r="XCF24" s="49"/>
      <c r="XCG24" s="49"/>
      <c r="XCH24" s="49"/>
      <c r="XCI24" s="49"/>
      <c r="XCJ24" s="49"/>
      <c r="XCK24" s="49"/>
      <c r="XCL24" s="49"/>
      <c r="XCM24" s="49"/>
      <c r="XCN24" s="49"/>
      <c r="XCO24" s="49"/>
      <c r="XCP24" s="49"/>
      <c r="XCQ24" s="49"/>
      <c r="XCR24" s="49"/>
      <c r="XCS24" s="49"/>
      <c r="XCT24" s="49"/>
      <c r="XCU24" s="49"/>
      <c r="XCV24" s="49"/>
      <c r="XCW24" s="49"/>
      <c r="XCX24" s="49"/>
      <c r="XCY24" s="49"/>
      <c r="XCZ24" s="49"/>
      <c r="XDA24" s="49"/>
      <c r="XDB24" s="49"/>
      <c r="XDC24" s="49"/>
      <c r="XDD24" s="49"/>
      <c r="XDE24" s="49"/>
      <c r="XDF24" s="49"/>
      <c r="XDG24" s="49"/>
      <c r="XDH24" s="49"/>
      <c r="XDI24" s="49"/>
      <c r="XDJ24" s="49"/>
      <c r="XDK24" s="49"/>
      <c r="XDL24" s="49"/>
      <c r="XDM24" s="49"/>
      <c r="XDN24" s="49"/>
      <c r="XDO24" s="49"/>
      <c r="XDP24" s="49"/>
      <c r="XDQ24" s="49"/>
      <c r="XDR24" s="49"/>
      <c r="XDS24" s="49"/>
      <c r="XDT24" s="49"/>
      <c r="XDU24" s="49"/>
      <c r="XDV24" s="49"/>
      <c r="XDW24" s="49"/>
      <c r="XDX24" s="49"/>
      <c r="XDY24" s="49"/>
      <c r="XDZ24" s="49"/>
      <c r="XEA24" s="49"/>
      <c r="XEB24" s="49"/>
      <c r="XEC24" s="49"/>
      <c r="XED24" s="49"/>
      <c r="XEE24" s="49"/>
      <c r="XEF24" s="49"/>
      <c r="XEG24" s="49"/>
      <c r="XEH24" s="49"/>
      <c r="XEI24" s="49"/>
      <c r="XEJ24" s="49"/>
      <c r="XEK24" s="49"/>
      <c r="XEL24" s="49"/>
      <c r="XEM24" s="49"/>
      <c r="XEN24" s="49"/>
      <c r="XEO24" s="49"/>
      <c r="XEP24" s="49"/>
      <c r="XEQ24" s="49"/>
      <c r="XER24" s="49"/>
      <c r="XES24" s="49"/>
      <c r="XET24" s="49"/>
      <c r="XEU24" s="49"/>
      <c r="XEV24" s="49"/>
      <c r="XEW24" s="49"/>
      <c r="XEX24" s="49"/>
      <c r="XEY24" s="49"/>
      <c r="XEZ24" s="49"/>
      <c r="XFA24" s="49"/>
      <c r="XFB24" s="49"/>
      <c r="XFC24" s="49"/>
      <c r="XFD24" s="49"/>
    </row>
    <row r="25" spans="1:16384" s="45" customFormat="1" ht="18" customHeight="1">
      <c r="A25" s="10" t="s">
        <v>270</v>
      </c>
      <c r="B25" s="111" t="s">
        <v>325</v>
      </c>
      <c r="C25" s="112">
        <v>120</v>
      </c>
      <c r="D25" s="113">
        <f>_xlfn.IFNA(VLOOKUP(A25,'12.12'!A8:C297,3,),)</f>
        <v>12000</v>
      </c>
      <c r="E25" s="114">
        <f t="shared" si="0"/>
        <v>1440000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C25" s="49"/>
      <c r="AF25" s="49"/>
      <c r="AI25" s="49"/>
      <c r="AL25" s="49"/>
      <c r="AO25" s="49"/>
      <c r="AR25" s="49"/>
      <c r="BA25" s="49"/>
      <c r="BD25" s="49"/>
      <c r="BG25" s="49"/>
      <c r="BJ25" s="49"/>
      <c r="BS25" s="49"/>
      <c r="BY25" s="49"/>
      <c r="CB25" s="49"/>
      <c r="CE25" s="49"/>
      <c r="CH25" s="49"/>
      <c r="CN25" s="49"/>
      <c r="CQ25" s="49"/>
      <c r="CW25" s="49"/>
      <c r="CY25" s="49"/>
      <c r="CZ25" s="49"/>
      <c r="DB25" s="49"/>
      <c r="DS25" s="49"/>
      <c r="DX25" s="49"/>
      <c r="ED25" s="49"/>
      <c r="EG25" s="49"/>
      <c r="EJ25" s="49"/>
      <c r="ER25" s="49"/>
      <c r="FN25" s="49"/>
      <c r="FO25" s="49"/>
      <c r="FP25" s="49"/>
      <c r="FQ25" s="49"/>
      <c r="FR25" s="49"/>
      <c r="FS25" s="49"/>
      <c r="GK25" s="49"/>
      <c r="GL25" s="49"/>
      <c r="GO25" s="49"/>
      <c r="GR25" s="49"/>
      <c r="GT25" s="49"/>
      <c r="GV25" s="49"/>
      <c r="GY25" s="49"/>
      <c r="HB25" s="49"/>
      <c r="HE25" s="49"/>
      <c r="HH25" s="49"/>
      <c r="HK25" s="49"/>
      <c r="HN25" s="49"/>
      <c r="HQ25" s="49"/>
      <c r="HT25" s="49"/>
      <c r="HV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Y25" s="49"/>
      <c r="KB25" s="49"/>
      <c r="KE25" s="49"/>
      <c r="KH25" s="49"/>
      <c r="KK25" s="49"/>
      <c r="KN25" s="49"/>
      <c r="KW25" s="49"/>
      <c r="KZ25" s="49"/>
      <c r="LC25" s="49"/>
      <c r="LF25" s="49"/>
      <c r="LO25" s="49"/>
      <c r="LU25" s="49"/>
      <c r="LX25" s="49"/>
      <c r="MA25" s="49"/>
      <c r="MD25" s="49"/>
      <c r="MJ25" s="49"/>
      <c r="MM25" s="49"/>
      <c r="MS25" s="49"/>
      <c r="MU25" s="49"/>
      <c r="MV25" s="49"/>
      <c r="MX25" s="49"/>
      <c r="NO25" s="49"/>
      <c r="NT25" s="49"/>
      <c r="NZ25" s="49"/>
      <c r="OC25" s="49"/>
      <c r="OF25" s="49"/>
      <c r="ON25" s="49"/>
      <c r="PJ25" s="49"/>
      <c r="PK25" s="49"/>
      <c r="PL25" s="49"/>
      <c r="PM25" s="49"/>
      <c r="PN25" s="49"/>
      <c r="PO25" s="49"/>
      <c r="QG25" s="49"/>
      <c r="QH25" s="49"/>
      <c r="QK25" s="49"/>
      <c r="QN25" s="49"/>
      <c r="QP25" s="49"/>
      <c r="QR25" s="49"/>
      <c r="QU25" s="49"/>
      <c r="QX25" s="49"/>
      <c r="RA25" s="49"/>
      <c r="RD25" s="49"/>
      <c r="RG25" s="49"/>
      <c r="RJ25" s="49"/>
      <c r="RM25" s="49"/>
      <c r="RP25" s="49"/>
      <c r="RR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U25" s="49"/>
      <c r="TX25" s="49"/>
      <c r="UA25" s="49"/>
      <c r="UD25" s="49"/>
      <c r="UG25" s="49"/>
      <c r="UJ25" s="49"/>
      <c r="US25" s="49"/>
      <c r="UV25" s="49"/>
      <c r="UY25" s="49"/>
      <c r="VB25" s="49"/>
      <c r="VK25" s="49"/>
      <c r="VQ25" s="49"/>
      <c r="VT25" s="49"/>
      <c r="VW25" s="49"/>
      <c r="VZ25" s="49"/>
      <c r="WF25" s="49"/>
      <c r="WI25" s="49"/>
      <c r="WO25" s="49"/>
      <c r="WQ25" s="49"/>
      <c r="WR25" s="49"/>
      <c r="WT25" s="49"/>
      <c r="XK25" s="49"/>
      <c r="XP25" s="49"/>
      <c r="XV25" s="49"/>
      <c r="XY25" s="49"/>
      <c r="YB25" s="49"/>
      <c r="YJ25" s="49"/>
      <c r="ZF25" s="49"/>
      <c r="ZG25" s="49"/>
      <c r="ZH25" s="49"/>
      <c r="ZI25" s="49"/>
      <c r="ZJ25" s="49"/>
      <c r="ZK25" s="49"/>
      <c r="AAC25" s="49"/>
      <c r="AAD25" s="49"/>
      <c r="AAG25" s="49"/>
      <c r="AAJ25" s="49"/>
      <c r="AAL25" s="49"/>
      <c r="AAN25" s="49"/>
      <c r="AAQ25" s="49"/>
      <c r="AAT25" s="49"/>
      <c r="AAW25" s="49"/>
      <c r="AAZ25" s="49"/>
      <c r="ABC25" s="49"/>
      <c r="ABF25" s="49"/>
      <c r="ABI25" s="49"/>
      <c r="ABL25" s="49"/>
      <c r="ABN25" s="49"/>
      <c r="ACA25" s="49"/>
      <c r="ACB25" s="49"/>
      <c r="ACC25" s="49"/>
      <c r="ACD25" s="49"/>
      <c r="ACE25" s="49"/>
      <c r="ACF25" s="49"/>
      <c r="ACG25" s="49"/>
      <c r="ACH25" s="49"/>
      <c r="ACI25" s="49"/>
      <c r="ACJ25" s="49"/>
      <c r="ACK25" s="49"/>
      <c r="ACL25" s="49"/>
      <c r="ACM25" s="49"/>
      <c r="ACN25" s="49"/>
      <c r="ACO25" s="49"/>
      <c r="ACP25" s="49"/>
      <c r="ACQ25" s="49"/>
      <c r="ACR25" s="49"/>
      <c r="ACS25" s="49"/>
      <c r="ACT25" s="49"/>
      <c r="ACU25" s="49"/>
      <c r="ACV25" s="49"/>
      <c r="ACW25" s="49"/>
      <c r="ACX25" s="49"/>
      <c r="ACY25" s="49"/>
      <c r="ACZ25" s="49"/>
      <c r="ADA25" s="49"/>
      <c r="ADB25" s="49"/>
      <c r="ADC25" s="49"/>
      <c r="ADD25" s="49"/>
      <c r="ADE25" s="49"/>
      <c r="ADF25" s="49"/>
      <c r="ADG25" s="49"/>
      <c r="ADH25" s="49"/>
      <c r="ADI25" s="49"/>
      <c r="ADJ25" s="49"/>
      <c r="ADK25" s="49"/>
      <c r="ADL25" s="49"/>
      <c r="ADM25" s="49"/>
      <c r="ADN25" s="49"/>
      <c r="ADQ25" s="49"/>
      <c r="ADT25" s="49"/>
      <c r="ADW25" s="49"/>
      <c r="ADZ25" s="49"/>
      <c r="AEC25" s="49"/>
      <c r="AEF25" s="49"/>
      <c r="AEO25" s="49"/>
      <c r="AER25" s="49"/>
      <c r="AEU25" s="49"/>
      <c r="AEX25" s="49"/>
      <c r="AFG25" s="49"/>
      <c r="AFM25" s="49"/>
      <c r="AFP25" s="49"/>
      <c r="AFS25" s="49"/>
      <c r="AFV25" s="49"/>
      <c r="AGB25" s="49"/>
      <c r="AGE25" s="49"/>
      <c r="AGK25" s="49"/>
      <c r="AGM25" s="49"/>
      <c r="AGN25" s="49"/>
      <c r="AGP25" s="49"/>
      <c r="AHG25" s="49"/>
      <c r="AHL25" s="49"/>
      <c r="AHR25" s="49"/>
      <c r="AHU25" s="49"/>
      <c r="AHX25" s="49"/>
      <c r="AIF25" s="49"/>
      <c r="AJB25" s="49"/>
      <c r="AJC25" s="49"/>
      <c r="AJD25" s="49"/>
      <c r="AJE25" s="49"/>
      <c r="AJF25" s="49"/>
      <c r="AJG25" s="49"/>
      <c r="AJY25" s="49"/>
      <c r="AJZ25" s="49"/>
      <c r="AKC25" s="49"/>
      <c r="AKF25" s="49"/>
      <c r="AKH25" s="49"/>
      <c r="AKJ25" s="49"/>
      <c r="AKM25" s="49"/>
      <c r="AKP25" s="49"/>
      <c r="AKS25" s="49"/>
      <c r="AKV25" s="49"/>
      <c r="AKY25" s="49"/>
      <c r="ALB25" s="49"/>
      <c r="ALE25" s="49"/>
      <c r="ALH25" s="49"/>
      <c r="ALJ25" s="49"/>
      <c r="ALW25" s="49"/>
      <c r="ALX25" s="49"/>
      <c r="ALY25" s="49"/>
      <c r="ALZ25" s="49"/>
      <c r="AMA25" s="49"/>
      <c r="AMB25" s="49"/>
      <c r="AMC25" s="49"/>
      <c r="AMD25" s="49"/>
      <c r="AME25" s="49"/>
      <c r="AMF25" s="49"/>
      <c r="AMG25" s="49"/>
      <c r="AMH25" s="49"/>
      <c r="AMI25" s="49"/>
      <c r="AMJ25" s="49"/>
      <c r="AMK25" s="49"/>
      <c r="AML25" s="49"/>
      <c r="AMM25" s="49"/>
      <c r="AMN25" s="49"/>
      <c r="AMO25" s="49"/>
      <c r="AMP25" s="49"/>
      <c r="AMQ25" s="49"/>
      <c r="AMR25" s="49"/>
      <c r="AMS25" s="49"/>
      <c r="AMT25" s="49"/>
      <c r="AMU25" s="49"/>
      <c r="AMV25" s="49"/>
      <c r="AMW25" s="49"/>
      <c r="AMX25" s="49"/>
      <c r="AMY25" s="49"/>
      <c r="AMZ25" s="49"/>
      <c r="ANA25" s="49"/>
      <c r="ANB25" s="49"/>
      <c r="ANC25" s="49"/>
      <c r="AND25" s="49"/>
      <c r="ANE25" s="49"/>
      <c r="ANF25" s="49"/>
      <c r="ANG25" s="49"/>
      <c r="ANH25" s="49"/>
      <c r="ANI25" s="49"/>
      <c r="ANJ25" s="49"/>
      <c r="ANM25" s="49"/>
      <c r="ANP25" s="49"/>
      <c r="ANS25" s="49"/>
      <c r="ANV25" s="49"/>
      <c r="ANY25" s="49"/>
      <c r="AOB25" s="49"/>
      <c r="AOK25" s="49"/>
      <c r="AON25" s="49"/>
      <c r="AOQ25" s="49"/>
      <c r="AOT25" s="49"/>
      <c r="APC25" s="49"/>
      <c r="API25" s="49"/>
      <c r="APL25" s="49"/>
      <c r="APO25" s="49"/>
      <c r="APR25" s="49"/>
      <c r="APX25" s="49"/>
      <c r="AQA25" s="49"/>
      <c r="AQG25" s="49"/>
      <c r="AQI25" s="49"/>
      <c r="AQJ25" s="49"/>
      <c r="AQL25" s="49"/>
      <c r="ARC25" s="49"/>
      <c r="ARH25" s="49"/>
      <c r="ARN25" s="49"/>
      <c r="ARQ25" s="49"/>
      <c r="ART25" s="49"/>
      <c r="ASB25" s="49"/>
      <c r="ASX25" s="49"/>
      <c r="ASY25" s="49"/>
      <c r="ASZ25" s="49"/>
      <c r="ATA25" s="49"/>
      <c r="ATB25" s="49"/>
      <c r="ATC25" s="49"/>
      <c r="ATU25" s="49"/>
      <c r="ATV25" s="49"/>
      <c r="ATY25" s="49"/>
      <c r="AUB25" s="49"/>
      <c r="AUD25" s="49"/>
      <c r="AUF25" s="49"/>
      <c r="AUI25" s="49"/>
      <c r="AUL25" s="49"/>
      <c r="AUO25" s="49"/>
      <c r="AUR25" s="49"/>
      <c r="AUU25" s="49"/>
      <c r="AUX25" s="49"/>
      <c r="AVA25" s="49"/>
      <c r="AVD25" s="49"/>
      <c r="AVF25" s="49"/>
      <c r="AVS25" s="49"/>
      <c r="AVT25" s="49"/>
      <c r="AVU25" s="49"/>
      <c r="AVV25" s="49"/>
      <c r="AVW25" s="49"/>
      <c r="AVX25" s="49"/>
      <c r="AVY25" s="49"/>
      <c r="AVZ25" s="49"/>
      <c r="AWA25" s="49"/>
      <c r="AWB25" s="49"/>
      <c r="AWC25" s="49"/>
      <c r="AWD25" s="49"/>
      <c r="AWE25" s="49"/>
      <c r="AWF25" s="49"/>
      <c r="AWG25" s="49"/>
      <c r="AWH25" s="49"/>
      <c r="AWI25" s="49"/>
      <c r="AWJ25" s="49"/>
      <c r="AWK25" s="49"/>
      <c r="AWL25" s="49"/>
      <c r="AWM25" s="49"/>
      <c r="AWN25" s="49"/>
      <c r="AWO25" s="49"/>
      <c r="AWP25" s="49"/>
      <c r="AWQ25" s="49"/>
      <c r="AWR25" s="49"/>
      <c r="AWS25" s="49"/>
      <c r="AWT25" s="49"/>
      <c r="AWU25" s="49"/>
      <c r="AWV25" s="49"/>
      <c r="AWW25" s="49"/>
      <c r="AWX25" s="49"/>
      <c r="AWY25" s="49"/>
      <c r="AWZ25" s="49"/>
      <c r="AXA25" s="49"/>
      <c r="AXB25" s="49"/>
      <c r="AXC25" s="49"/>
      <c r="AXD25" s="49"/>
      <c r="AXE25" s="49"/>
      <c r="AXF25" s="49"/>
      <c r="AXI25" s="49"/>
      <c r="AXL25" s="49"/>
      <c r="AXO25" s="49"/>
      <c r="AXR25" s="49"/>
      <c r="AXU25" s="49"/>
      <c r="AXX25" s="49"/>
      <c r="AYG25" s="49"/>
      <c r="AYJ25" s="49"/>
      <c r="AYM25" s="49"/>
      <c r="AYP25" s="49"/>
      <c r="AYY25" s="49"/>
      <c r="AZE25" s="49"/>
      <c r="AZH25" s="49"/>
      <c r="AZK25" s="49"/>
      <c r="AZN25" s="49"/>
      <c r="AZT25" s="49"/>
      <c r="AZW25" s="49"/>
      <c r="BAC25" s="49"/>
      <c r="BAE25" s="49"/>
      <c r="BAF25" s="49"/>
      <c r="BAH25" s="49"/>
      <c r="BAY25" s="49"/>
      <c r="BBD25" s="49"/>
      <c r="BBJ25" s="49"/>
      <c r="BBM25" s="49"/>
      <c r="BBP25" s="49"/>
      <c r="BBX25" s="49"/>
      <c r="BCT25" s="49"/>
      <c r="BCU25" s="49"/>
      <c r="BCV25" s="49"/>
      <c r="BCW25" s="49"/>
      <c r="BCX25" s="49"/>
      <c r="BCY25" s="49"/>
      <c r="BDQ25" s="49"/>
      <c r="BDR25" s="49"/>
      <c r="BDU25" s="49"/>
      <c r="BDX25" s="49"/>
      <c r="BDZ25" s="49"/>
      <c r="BEB25" s="49"/>
      <c r="BEE25" s="49"/>
      <c r="BEH25" s="49"/>
      <c r="BEK25" s="49"/>
      <c r="BEN25" s="49"/>
      <c r="BEQ25" s="49"/>
      <c r="BET25" s="49"/>
      <c r="BEW25" s="49"/>
      <c r="BEZ25" s="49"/>
      <c r="BFB25" s="49"/>
      <c r="BFO25" s="49"/>
      <c r="BFP25" s="49"/>
      <c r="BFQ25" s="49"/>
      <c r="BFR25" s="49"/>
      <c r="BFS25" s="49"/>
      <c r="BFT25" s="49"/>
      <c r="BFU25" s="49"/>
      <c r="BFV25" s="49"/>
      <c r="BFW25" s="49"/>
      <c r="BFX25" s="49"/>
      <c r="BFY25" s="49"/>
      <c r="BFZ25" s="49"/>
      <c r="BGA25" s="49"/>
      <c r="BGB25" s="49"/>
      <c r="BGC25" s="49"/>
      <c r="BGD25" s="49"/>
      <c r="BGE25" s="49"/>
      <c r="BGF25" s="49"/>
      <c r="BGG25" s="49"/>
      <c r="BGH25" s="49"/>
      <c r="BGI25" s="49"/>
      <c r="BGJ25" s="49"/>
      <c r="BGK25" s="49"/>
      <c r="BGL25" s="49"/>
      <c r="BGM25" s="49"/>
      <c r="BGN25" s="49"/>
      <c r="BGO25" s="49"/>
      <c r="BGP25" s="49"/>
      <c r="BGQ25" s="49"/>
      <c r="BGR25" s="49"/>
      <c r="BGS25" s="49"/>
      <c r="BGT25" s="49"/>
      <c r="BGU25" s="49"/>
      <c r="BGV25" s="49"/>
      <c r="BGW25" s="49"/>
      <c r="BGX25" s="49"/>
      <c r="BGY25" s="49"/>
      <c r="BGZ25" s="49"/>
      <c r="BHA25" s="49"/>
      <c r="BHB25" s="49"/>
      <c r="BHE25" s="49"/>
      <c r="BHH25" s="49"/>
      <c r="BHK25" s="49"/>
      <c r="BHN25" s="49"/>
      <c r="BHQ25" s="49"/>
      <c r="BHT25" s="49"/>
      <c r="BIC25" s="49"/>
      <c r="BIF25" s="49"/>
      <c r="BII25" s="49"/>
      <c r="BIL25" s="49"/>
      <c r="BIU25" s="49"/>
      <c r="BJA25" s="49"/>
      <c r="BJD25" s="49"/>
      <c r="BJG25" s="49"/>
      <c r="BJJ25" s="49"/>
      <c r="BJP25" s="49"/>
      <c r="BJS25" s="49"/>
      <c r="BJY25" s="49"/>
      <c r="BKA25" s="49"/>
      <c r="BKB25" s="49"/>
      <c r="BKD25" s="49"/>
      <c r="BKU25" s="49"/>
      <c r="BKZ25" s="49"/>
      <c r="BLF25" s="49"/>
      <c r="BLI25" s="49"/>
      <c r="BLL25" s="49"/>
      <c r="BLT25" s="49"/>
      <c r="BMP25" s="49"/>
      <c r="BMQ25" s="49"/>
      <c r="BMR25" s="49"/>
      <c r="BMS25" s="49"/>
      <c r="BMT25" s="49"/>
      <c r="BMU25" s="49"/>
      <c r="BNM25" s="49"/>
      <c r="BNN25" s="49"/>
      <c r="BNQ25" s="49"/>
      <c r="BNT25" s="49"/>
      <c r="BNV25" s="49"/>
      <c r="BNX25" s="49"/>
      <c r="BOA25" s="49"/>
      <c r="BOD25" s="49"/>
      <c r="BOG25" s="49"/>
      <c r="BOJ25" s="49"/>
      <c r="BOM25" s="49"/>
      <c r="BOP25" s="49"/>
      <c r="BOS25" s="49"/>
      <c r="BOV25" s="49"/>
      <c r="BOX25" s="49"/>
      <c r="BPK25" s="49"/>
      <c r="BPL25" s="49"/>
      <c r="BPM25" s="49"/>
      <c r="BPN25" s="49"/>
      <c r="BPO25" s="49"/>
      <c r="BPP25" s="49"/>
      <c r="BPQ25" s="49"/>
      <c r="BPR25" s="49"/>
      <c r="BPS25" s="49"/>
      <c r="BPT25" s="49"/>
      <c r="BPU25" s="49"/>
      <c r="BPV25" s="49"/>
      <c r="BPW25" s="49"/>
      <c r="BPX25" s="49"/>
      <c r="BPY25" s="49"/>
      <c r="BPZ25" s="49"/>
      <c r="BQA25" s="49"/>
      <c r="BQB25" s="49"/>
      <c r="BQC25" s="49"/>
      <c r="BQD25" s="49"/>
      <c r="BQE25" s="49"/>
      <c r="BQF25" s="49"/>
      <c r="BQG25" s="49"/>
      <c r="BQH25" s="49"/>
      <c r="BQI25" s="49"/>
      <c r="BQJ25" s="49"/>
      <c r="BQK25" s="49"/>
      <c r="BQL25" s="49"/>
      <c r="BQM25" s="49"/>
      <c r="BQN25" s="49"/>
      <c r="BQO25" s="49"/>
      <c r="BQP25" s="49"/>
      <c r="BQQ25" s="49"/>
      <c r="BQR25" s="49"/>
      <c r="BQS25" s="49"/>
      <c r="BQT25" s="49"/>
      <c r="BQU25" s="49"/>
      <c r="BQV25" s="49"/>
      <c r="BQW25" s="49"/>
      <c r="BQX25" s="49"/>
      <c r="BRA25" s="49"/>
      <c r="BRD25" s="49"/>
      <c r="BRG25" s="49"/>
      <c r="BRJ25" s="49"/>
      <c r="BRM25" s="49"/>
      <c r="BRP25" s="49"/>
      <c r="BRY25" s="49"/>
      <c r="BSB25" s="49"/>
      <c r="BSE25" s="49"/>
      <c r="BSH25" s="49"/>
      <c r="BSQ25" s="49"/>
      <c r="BSW25" s="49"/>
      <c r="BSZ25" s="49"/>
      <c r="BTC25" s="49"/>
      <c r="BTF25" s="49"/>
      <c r="BTL25" s="49"/>
      <c r="BTO25" s="49"/>
      <c r="BTU25" s="49"/>
      <c r="BTW25" s="49"/>
      <c r="BTX25" s="49"/>
      <c r="BTZ25" s="49"/>
      <c r="BUQ25" s="49"/>
      <c r="BUV25" s="49"/>
      <c r="BVB25" s="49"/>
      <c r="BVE25" s="49"/>
      <c r="BVH25" s="49"/>
      <c r="BVP25" s="49"/>
      <c r="BWL25" s="49"/>
      <c r="BWM25" s="49"/>
      <c r="BWN25" s="49"/>
      <c r="BWO25" s="49"/>
      <c r="BWP25" s="49"/>
      <c r="BWQ25" s="49"/>
      <c r="BXI25" s="49"/>
      <c r="BXJ25" s="49"/>
      <c r="BXM25" s="49"/>
      <c r="BXP25" s="49"/>
      <c r="BXR25" s="49"/>
      <c r="BXT25" s="49"/>
      <c r="BXW25" s="49"/>
      <c r="BXZ25" s="49"/>
      <c r="BYC25" s="49"/>
      <c r="BYF25" s="49"/>
      <c r="BYI25" s="49"/>
      <c r="BYL25" s="49"/>
      <c r="BYO25" s="49"/>
      <c r="BYR25" s="49"/>
      <c r="BYT25" s="49"/>
      <c r="BZG25" s="49"/>
      <c r="BZH25" s="49"/>
      <c r="BZI25" s="49"/>
      <c r="BZJ25" s="49"/>
      <c r="BZK25" s="49"/>
      <c r="BZL25" s="49"/>
      <c r="BZM25" s="49"/>
      <c r="BZN25" s="49"/>
      <c r="BZO25" s="49"/>
      <c r="BZP25" s="49"/>
      <c r="BZQ25" s="49"/>
      <c r="BZR25" s="49"/>
      <c r="BZS25" s="49"/>
      <c r="BZT25" s="49"/>
      <c r="BZU25" s="49"/>
      <c r="BZV25" s="49"/>
      <c r="BZW25" s="49"/>
      <c r="BZX25" s="49"/>
      <c r="BZY25" s="49"/>
      <c r="BZZ25" s="49"/>
      <c r="CAA25" s="49"/>
      <c r="CAB25" s="49"/>
      <c r="CAC25" s="49"/>
      <c r="CAD25" s="49"/>
      <c r="CAE25" s="49"/>
      <c r="CAF25" s="49"/>
      <c r="CAG25" s="49"/>
      <c r="CAH25" s="49"/>
      <c r="CAI25" s="49"/>
      <c r="CAJ25" s="49"/>
      <c r="CAK25" s="49"/>
      <c r="CAL25" s="49"/>
      <c r="CAM25" s="49"/>
      <c r="CAN25" s="49"/>
      <c r="CAO25" s="49"/>
      <c r="CAP25" s="49"/>
      <c r="CAQ25" s="49"/>
      <c r="CAR25" s="49"/>
      <c r="CAS25" s="49"/>
      <c r="CAT25" s="49"/>
      <c r="CAW25" s="49"/>
      <c r="CAZ25" s="49"/>
      <c r="CBC25" s="49"/>
      <c r="CBF25" s="49"/>
      <c r="CBI25" s="49"/>
      <c r="CBL25" s="49"/>
      <c r="CBU25" s="49"/>
      <c r="CBX25" s="49"/>
      <c r="CCA25" s="49"/>
      <c r="CCD25" s="49"/>
      <c r="CCM25" s="49"/>
      <c r="CCS25" s="49"/>
      <c r="CCV25" s="49"/>
      <c r="CCY25" s="49"/>
      <c r="CDB25" s="49"/>
      <c r="CDH25" s="49"/>
      <c r="CDK25" s="49"/>
      <c r="CDQ25" s="49"/>
      <c r="CDS25" s="49"/>
      <c r="CDT25" s="49"/>
      <c r="CDV25" s="49"/>
      <c r="CEM25" s="49"/>
      <c r="CER25" s="49"/>
      <c r="CEX25" s="49"/>
      <c r="CFA25" s="49"/>
      <c r="CFD25" s="49"/>
      <c r="CFL25" s="49"/>
      <c r="CGH25" s="49"/>
      <c r="CGI25" s="49"/>
      <c r="CGJ25" s="49"/>
      <c r="CGK25" s="49"/>
      <c r="CGL25" s="49"/>
      <c r="CGM25" s="49"/>
      <c r="CHE25" s="49"/>
      <c r="CHF25" s="49"/>
      <c r="CHI25" s="49"/>
      <c r="CHL25" s="49"/>
      <c r="CHN25" s="49"/>
      <c r="CHP25" s="49"/>
      <c r="CHS25" s="49"/>
      <c r="CHV25" s="49"/>
      <c r="CHY25" s="49"/>
      <c r="CIB25" s="49"/>
      <c r="CIE25" s="49"/>
      <c r="CIH25" s="49"/>
      <c r="CIK25" s="49"/>
      <c r="CIN25" s="49"/>
      <c r="CIP25" s="49"/>
      <c r="CJC25" s="49"/>
      <c r="CJD25" s="49"/>
      <c r="CJE25" s="49"/>
      <c r="CJF25" s="49"/>
      <c r="CJG25" s="49"/>
      <c r="CJH25" s="49"/>
      <c r="CJI25" s="49"/>
      <c r="CJJ25" s="49"/>
      <c r="CJK25" s="49"/>
      <c r="CJL25" s="49"/>
      <c r="CJM25" s="49"/>
      <c r="CJN25" s="49"/>
      <c r="CJO25" s="49"/>
      <c r="CJP25" s="49"/>
      <c r="CJQ25" s="49"/>
      <c r="CJR25" s="49"/>
      <c r="CJS25" s="49"/>
      <c r="CJT25" s="49"/>
      <c r="CJU25" s="49"/>
      <c r="CJV25" s="49"/>
      <c r="CJW25" s="49"/>
      <c r="CJX25" s="49"/>
      <c r="CJY25" s="49"/>
      <c r="CJZ25" s="49"/>
      <c r="CKA25" s="49"/>
      <c r="CKB25" s="49"/>
      <c r="CKC25" s="49"/>
      <c r="CKD25" s="49"/>
      <c r="CKE25" s="49"/>
      <c r="CKF25" s="49"/>
      <c r="CKG25" s="49"/>
      <c r="CKH25" s="49"/>
      <c r="CKI25" s="49"/>
      <c r="CKJ25" s="49"/>
      <c r="CKK25" s="49"/>
      <c r="CKL25" s="49"/>
      <c r="CKM25" s="49"/>
      <c r="CKN25" s="49"/>
      <c r="CKO25" s="49"/>
      <c r="CKP25" s="49"/>
      <c r="CKS25" s="49"/>
      <c r="CKV25" s="49"/>
      <c r="CKY25" s="49"/>
      <c r="CLB25" s="49"/>
      <c r="CLE25" s="49"/>
      <c r="CLH25" s="49"/>
      <c r="CLQ25" s="49"/>
      <c r="CLT25" s="49"/>
      <c r="CLW25" s="49"/>
      <c r="CLZ25" s="49"/>
      <c r="CMI25" s="49"/>
      <c r="CMO25" s="49"/>
      <c r="CMR25" s="49"/>
      <c r="CMU25" s="49"/>
      <c r="CMX25" s="49"/>
      <c r="CND25" s="49"/>
      <c r="CNG25" s="49"/>
      <c r="CNM25" s="49"/>
      <c r="CNO25" s="49"/>
      <c r="CNP25" s="49"/>
      <c r="CNR25" s="49"/>
      <c r="COI25" s="49"/>
      <c r="CON25" s="49"/>
      <c r="COT25" s="49"/>
      <c r="COW25" s="49"/>
      <c r="COZ25" s="49"/>
      <c r="CPH25" s="49"/>
      <c r="CQD25" s="49"/>
      <c r="CQE25" s="49"/>
      <c r="CQF25" s="49"/>
      <c r="CQG25" s="49"/>
      <c r="CQH25" s="49"/>
      <c r="CQI25" s="49"/>
      <c r="CRA25" s="49"/>
      <c r="CRB25" s="49"/>
      <c r="CRE25" s="49"/>
      <c r="CRH25" s="49"/>
      <c r="CRJ25" s="49"/>
      <c r="CRL25" s="49"/>
      <c r="CRO25" s="49"/>
      <c r="CRR25" s="49"/>
      <c r="CRU25" s="49"/>
      <c r="CRX25" s="49"/>
      <c r="CSA25" s="49"/>
      <c r="CSD25" s="49"/>
      <c r="CSG25" s="49"/>
      <c r="CSJ25" s="49"/>
      <c r="CSL25" s="49"/>
      <c r="CSY25" s="49"/>
      <c r="CSZ25" s="49"/>
      <c r="CTA25" s="49"/>
      <c r="CTB25" s="49"/>
      <c r="CTC25" s="49"/>
      <c r="CTD25" s="49"/>
      <c r="CTE25" s="49"/>
      <c r="CTF25" s="49"/>
      <c r="CTG25" s="49"/>
      <c r="CTH25" s="49"/>
      <c r="CTI25" s="49"/>
      <c r="CTJ25" s="49"/>
      <c r="CTK25" s="49"/>
      <c r="CTL25" s="49"/>
      <c r="CTM25" s="49"/>
      <c r="CTN25" s="49"/>
      <c r="CTO25" s="49"/>
      <c r="CTP25" s="49"/>
      <c r="CTQ25" s="49"/>
      <c r="CTR25" s="49"/>
      <c r="CTS25" s="49"/>
      <c r="CTT25" s="49"/>
      <c r="CTU25" s="49"/>
      <c r="CTV25" s="49"/>
      <c r="CTW25" s="49"/>
      <c r="CTX25" s="49"/>
      <c r="CTY25" s="49"/>
      <c r="CTZ25" s="49"/>
      <c r="CUA25" s="49"/>
      <c r="CUB25" s="49"/>
      <c r="CUC25" s="49"/>
      <c r="CUD25" s="49"/>
      <c r="CUE25" s="49"/>
      <c r="CUF25" s="49"/>
      <c r="CUG25" s="49"/>
      <c r="CUH25" s="49"/>
      <c r="CUI25" s="49"/>
      <c r="CUJ25" s="49"/>
      <c r="CUK25" s="49"/>
      <c r="CUL25" s="49"/>
      <c r="CUO25" s="49"/>
      <c r="CUR25" s="49"/>
      <c r="CUU25" s="49"/>
      <c r="CUX25" s="49"/>
      <c r="CVA25" s="49"/>
      <c r="CVD25" s="49"/>
      <c r="CVM25" s="49"/>
      <c r="CVP25" s="49"/>
      <c r="CVS25" s="49"/>
      <c r="CVV25" s="49"/>
      <c r="CWE25" s="49"/>
      <c r="CWK25" s="49"/>
      <c r="CWN25" s="49"/>
      <c r="CWQ25" s="49"/>
      <c r="CWT25" s="49"/>
      <c r="CWZ25" s="49"/>
      <c r="CXC25" s="49"/>
      <c r="CXI25" s="49"/>
      <c r="CXK25" s="49"/>
      <c r="CXL25" s="49"/>
      <c r="CXN25" s="49"/>
      <c r="CYE25" s="49"/>
      <c r="CYJ25" s="49"/>
      <c r="CYP25" s="49"/>
      <c r="CYS25" s="49"/>
      <c r="CYV25" s="49"/>
      <c r="CZD25" s="49"/>
      <c r="CZZ25" s="49"/>
      <c r="DAA25" s="49"/>
      <c r="DAB25" s="49"/>
      <c r="DAC25" s="49"/>
      <c r="DAD25" s="49"/>
      <c r="DAE25" s="49"/>
      <c r="DAW25" s="49"/>
      <c r="DAX25" s="49"/>
      <c r="DBA25" s="49"/>
      <c r="DBD25" s="49"/>
      <c r="DBF25" s="49"/>
      <c r="DBH25" s="49"/>
      <c r="DBK25" s="49"/>
      <c r="DBN25" s="49"/>
      <c r="DBQ25" s="49"/>
      <c r="DBT25" s="49"/>
      <c r="DBW25" s="49"/>
      <c r="DBZ25" s="49"/>
      <c r="DCC25" s="49"/>
      <c r="DCF25" s="49"/>
      <c r="DCH25" s="49"/>
      <c r="DCU25" s="49"/>
      <c r="DCV25" s="49"/>
      <c r="DCW25" s="49"/>
      <c r="DCX25" s="49"/>
      <c r="DCY25" s="49"/>
      <c r="DCZ25" s="49"/>
      <c r="DDA25" s="49"/>
      <c r="DDB25" s="49"/>
      <c r="DDC25" s="49"/>
      <c r="DDD25" s="49"/>
      <c r="DDE25" s="49"/>
      <c r="DDF25" s="49"/>
      <c r="DDG25" s="49"/>
      <c r="DDH25" s="49"/>
      <c r="DDI25" s="49"/>
      <c r="DDJ25" s="49"/>
      <c r="DDK25" s="49"/>
      <c r="DDL25" s="49"/>
      <c r="DDM25" s="49"/>
      <c r="DDN25" s="49"/>
      <c r="DDO25" s="49"/>
      <c r="DDP25" s="49"/>
      <c r="DDQ25" s="49"/>
      <c r="DDR25" s="49"/>
      <c r="DDS25" s="49"/>
      <c r="DDT25" s="49"/>
      <c r="DDU25" s="49"/>
      <c r="DDV25" s="49"/>
      <c r="DDW25" s="49"/>
      <c r="DDX25" s="49"/>
      <c r="DDY25" s="49"/>
      <c r="DDZ25" s="49"/>
      <c r="DEA25" s="49"/>
      <c r="DEB25" s="49"/>
      <c r="DEC25" s="49"/>
      <c r="DED25" s="49"/>
      <c r="DEE25" s="49"/>
      <c r="DEF25" s="49"/>
      <c r="DEG25" s="49"/>
      <c r="DEH25" s="49"/>
      <c r="DEK25" s="49"/>
      <c r="DEN25" s="49"/>
      <c r="DEQ25" s="49"/>
      <c r="DET25" s="49"/>
      <c r="DEW25" s="49"/>
      <c r="DEZ25" s="49"/>
      <c r="DFI25" s="49"/>
      <c r="DFL25" s="49"/>
      <c r="DFO25" s="49"/>
      <c r="DFR25" s="49"/>
      <c r="DGA25" s="49"/>
      <c r="DGG25" s="49"/>
      <c r="DGJ25" s="49"/>
      <c r="DGM25" s="49"/>
      <c r="DGP25" s="49"/>
      <c r="DGV25" s="49"/>
      <c r="DGY25" s="49"/>
      <c r="DHE25" s="49"/>
      <c r="DHG25" s="49"/>
      <c r="DHH25" s="49"/>
      <c r="DHJ25" s="49"/>
      <c r="DIA25" s="49"/>
      <c r="DIF25" s="49"/>
      <c r="DIL25" s="49"/>
      <c r="DIO25" s="49"/>
      <c r="DIR25" s="49"/>
      <c r="DIZ25" s="49"/>
      <c r="DJV25" s="49"/>
      <c r="DJW25" s="49"/>
      <c r="DJX25" s="49"/>
      <c r="DJY25" s="49"/>
      <c r="DJZ25" s="49"/>
      <c r="DKA25" s="49"/>
      <c r="DKS25" s="49"/>
      <c r="DKT25" s="49"/>
      <c r="DKW25" s="49"/>
      <c r="DKZ25" s="49"/>
      <c r="DLB25" s="49"/>
      <c r="DLD25" s="49"/>
      <c r="DLG25" s="49"/>
      <c r="DLJ25" s="49"/>
      <c r="DLM25" s="49"/>
      <c r="DLP25" s="49"/>
      <c r="DLS25" s="49"/>
      <c r="DLV25" s="49"/>
      <c r="DLY25" s="49"/>
      <c r="DMB25" s="49"/>
      <c r="DMD25" s="49"/>
      <c r="DMQ25" s="49"/>
      <c r="DMR25" s="49"/>
      <c r="DMS25" s="49"/>
      <c r="DMT25" s="49"/>
      <c r="DMU25" s="49"/>
      <c r="DMV25" s="49"/>
      <c r="DMW25" s="49"/>
      <c r="DMX25" s="49"/>
      <c r="DMY25" s="49"/>
      <c r="DMZ25" s="49"/>
      <c r="DNA25" s="49"/>
      <c r="DNB25" s="49"/>
      <c r="DNC25" s="49"/>
      <c r="DND25" s="49"/>
      <c r="DNE25" s="49"/>
      <c r="DNF25" s="49"/>
      <c r="DNG25" s="49"/>
      <c r="DNH25" s="49"/>
      <c r="DNI25" s="49"/>
      <c r="DNJ25" s="49"/>
      <c r="DNK25" s="49"/>
      <c r="DNL25" s="49"/>
      <c r="DNM25" s="49"/>
      <c r="DNN25" s="49"/>
      <c r="DNO25" s="49"/>
      <c r="DNP25" s="49"/>
      <c r="DNQ25" s="49"/>
      <c r="DNR25" s="49"/>
      <c r="DNS25" s="49"/>
      <c r="DNT25" s="49"/>
      <c r="DNU25" s="49"/>
      <c r="DNV25" s="49"/>
      <c r="DNW25" s="49"/>
      <c r="DNX25" s="49"/>
      <c r="DNY25" s="49"/>
      <c r="DNZ25" s="49"/>
      <c r="DOA25" s="49"/>
      <c r="DOB25" s="49"/>
      <c r="DOC25" s="49"/>
      <c r="DOD25" s="49"/>
      <c r="DOG25" s="49"/>
      <c r="DOJ25" s="49"/>
      <c r="DOM25" s="49"/>
      <c r="DOP25" s="49"/>
      <c r="DOS25" s="49"/>
      <c r="DOV25" s="49"/>
      <c r="DPE25" s="49"/>
      <c r="DPH25" s="49"/>
      <c r="DPK25" s="49"/>
      <c r="DPN25" s="49"/>
      <c r="DPW25" s="49"/>
      <c r="DQC25" s="49"/>
      <c r="DQF25" s="49"/>
      <c r="DQI25" s="49"/>
      <c r="DQL25" s="49"/>
      <c r="DQR25" s="49"/>
      <c r="DQU25" s="49"/>
      <c r="DRA25" s="49"/>
      <c r="DRC25" s="49"/>
      <c r="DRD25" s="49"/>
      <c r="DRF25" s="49"/>
      <c r="DRW25" s="49"/>
      <c r="DSB25" s="49"/>
      <c r="DSH25" s="49"/>
      <c r="DSK25" s="49"/>
      <c r="DSN25" s="49"/>
      <c r="DSV25" s="49"/>
      <c r="DTR25" s="49"/>
      <c r="DTS25" s="49"/>
      <c r="DTT25" s="49"/>
      <c r="DTU25" s="49"/>
      <c r="DTV25" s="49"/>
      <c r="DTW25" s="49"/>
      <c r="DUO25" s="49"/>
      <c r="DUP25" s="49"/>
      <c r="DUS25" s="49"/>
      <c r="DUV25" s="49"/>
      <c r="DUX25" s="49"/>
      <c r="DUZ25" s="49"/>
      <c r="DVC25" s="49"/>
      <c r="DVF25" s="49"/>
      <c r="DVI25" s="49"/>
      <c r="DVL25" s="49"/>
      <c r="DVO25" s="49"/>
      <c r="DVR25" s="49"/>
      <c r="DVU25" s="49"/>
      <c r="DVX25" s="49"/>
      <c r="DVZ25" s="49"/>
      <c r="DWM25" s="49"/>
      <c r="DWN25" s="49"/>
      <c r="DWO25" s="49"/>
      <c r="DWP25" s="49"/>
      <c r="DWQ25" s="49"/>
      <c r="DWR25" s="49"/>
      <c r="DWS25" s="49"/>
      <c r="DWT25" s="49"/>
      <c r="DWU25" s="49"/>
      <c r="DWV25" s="49"/>
      <c r="DWW25" s="49"/>
      <c r="DWX25" s="49"/>
      <c r="DWY25" s="49"/>
      <c r="DWZ25" s="49"/>
      <c r="DXA25" s="49"/>
      <c r="DXB25" s="49"/>
      <c r="DXC25" s="49"/>
      <c r="DXD25" s="49"/>
      <c r="DXE25" s="49"/>
      <c r="DXF25" s="49"/>
      <c r="DXG25" s="49"/>
      <c r="DXH25" s="49"/>
      <c r="DXI25" s="49"/>
      <c r="DXJ25" s="49"/>
      <c r="DXK25" s="49"/>
      <c r="DXL25" s="49"/>
      <c r="DXM25" s="49"/>
      <c r="DXN25" s="49"/>
      <c r="DXO25" s="49"/>
      <c r="DXP25" s="49"/>
      <c r="DXQ25" s="49"/>
      <c r="DXR25" s="49"/>
      <c r="DXS25" s="49"/>
      <c r="DXT25" s="49"/>
      <c r="DXU25" s="49"/>
      <c r="DXV25" s="49"/>
      <c r="DXW25" s="49"/>
      <c r="DXX25" s="49"/>
      <c r="DXY25" s="49"/>
      <c r="DXZ25" s="49"/>
      <c r="DYC25" s="49"/>
      <c r="DYF25" s="49"/>
      <c r="DYI25" s="49"/>
      <c r="DYL25" s="49"/>
      <c r="DYO25" s="49"/>
      <c r="DYR25" s="49"/>
      <c r="DZA25" s="49"/>
      <c r="DZD25" s="49"/>
      <c r="DZG25" s="49"/>
      <c r="DZJ25" s="49"/>
      <c r="DZS25" s="49"/>
      <c r="DZY25" s="49"/>
      <c r="EAB25" s="49"/>
      <c r="EAE25" s="49"/>
      <c r="EAH25" s="49"/>
      <c r="EAN25" s="49"/>
      <c r="EAQ25" s="49"/>
      <c r="EAW25" s="49"/>
      <c r="EAY25" s="49"/>
      <c r="EAZ25" s="49"/>
      <c r="EBB25" s="49"/>
      <c r="EBS25" s="49"/>
      <c r="EBX25" s="49"/>
      <c r="ECD25" s="49"/>
      <c r="ECG25" s="49"/>
      <c r="ECJ25" s="49"/>
      <c r="ECR25" s="49"/>
      <c r="EDN25" s="49"/>
      <c r="EDO25" s="49"/>
      <c r="EDP25" s="49"/>
      <c r="EDQ25" s="49"/>
      <c r="EDR25" s="49"/>
      <c r="EDS25" s="49"/>
      <c r="EEK25" s="49"/>
      <c r="EEL25" s="49"/>
      <c r="EEO25" s="49"/>
      <c r="EER25" s="49"/>
      <c r="EET25" s="49"/>
      <c r="EEV25" s="49"/>
      <c r="EEY25" s="49"/>
      <c r="EFB25" s="49"/>
      <c r="EFE25" s="49"/>
      <c r="EFH25" s="49"/>
      <c r="EFK25" s="49"/>
      <c r="EFN25" s="49"/>
      <c r="EFQ25" s="49"/>
      <c r="EFT25" s="49"/>
      <c r="EFV25" s="49"/>
      <c r="EGI25" s="49"/>
      <c r="EGJ25" s="49"/>
      <c r="EGK25" s="49"/>
      <c r="EGL25" s="49"/>
      <c r="EGM25" s="49"/>
      <c r="EGN25" s="49"/>
      <c r="EGO25" s="49"/>
      <c r="EGP25" s="49"/>
      <c r="EGQ25" s="49"/>
      <c r="EGR25" s="49"/>
      <c r="EGS25" s="49"/>
      <c r="EGT25" s="49"/>
      <c r="EGU25" s="49"/>
      <c r="EGV25" s="49"/>
      <c r="EGW25" s="49"/>
      <c r="EGX25" s="49"/>
      <c r="EGY25" s="49"/>
      <c r="EGZ25" s="49"/>
      <c r="EHA25" s="49"/>
      <c r="EHB25" s="49"/>
      <c r="EHC25" s="49"/>
      <c r="EHD25" s="49"/>
      <c r="EHE25" s="49"/>
      <c r="EHF25" s="49"/>
      <c r="EHG25" s="49"/>
      <c r="EHH25" s="49"/>
      <c r="EHI25" s="49"/>
      <c r="EHJ25" s="49"/>
      <c r="EHK25" s="49"/>
      <c r="EHL25" s="49"/>
      <c r="EHM25" s="49"/>
      <c r="EHN25" s="49"/>
      <c r="EHO25" s="49"/>
      <c r="EHP25" s="49"/>
      <c r="EHQ25" s="49"/>
      <c r="EHR25" s="49"/>
      <c r="EHS25" s="49"/>
      <c r="EHT25" s="49"/>
      <c r="EHU25" s="49"/>
      <c r="EHV25" s="49"/>
      <c r="EHY25" s="49"/>
      <c r="EIB25" s="49"/>
      <c r="EIE25" s="49"/>
      <c r="EIH25" s="49"/>
      <c r="EIK25" s="49"/>
      <c r="EIN25" s="49"/>
      <c r="EIW25" s="49"/>
      <c r="EIZ25" s="49"/>
      <c r="EJC25" s="49"/>
      <c r="EJF25" s="49"/>
      <c r="EJO25" s="49"/>
      <c r="EJU25" s="49"/>
      <c r="EJX25" s="49"/>
      <c r="EKA25" s="49"/>
      <c r="EKD25" s="49"/>
      <c r="EKJ25" s="49"/>
      <c r="EKM25" s="49"/>
      <c r="EKS25" s="49"/>
      <c r="EKU25" s="49"/>
      <c r="EKV25" s="49"/>
      <c r="EKX25" s="49"/>
      <c r="ELO25" s="49"/>
      <c r="ELT25" s="49"/>
      <c r="ELZ25" s="49"/>
      <c r="EMC25" s="49"/>
      <c r="EMF25" s="49"/>
      <c r="EMN25" s="49"/>
      <c r="ENJ25" s="49"/>
      <c r="ENK25" s="49"/>
      <c r="ENL25" s="49"/>
      <c r="ENM25" s="49"/>
      <c r="ENN25" s="49"/>
      <c r="ENO25" s="49"/>
      <c r="EOG25" s="49"/>
      <c r="EOH25" s="49"/>
      <c r="EOK25" s="49"/>
      <c r="EON25" s="49"/>
      <c r="EOP25" s="49"/>
      <c r="EOR25" s="49"/>
      <c r="EOU25" s="49"/>
      <c r="EOX25" s="49"/>
      <c r="EPA25" s="49"/>
      <c r="EPD25" s="49"/>
      <c r="EPG25" s="49"/>
      <c r="EPJ25" s="49"/>
      <c r="EPM25" s="49"/>
      <c r="EPP25" s="49"/>
      <c r="EPR25" s="49"/>
      <c r="EQE25" s="49"/>
      <c r="EQF25" s="49"/>
      <c r="EQG25" s="49"/>
      <c r="EQH25" s="49"/>
      <c r="EQI25" s="49"/>
      <c r="EQJ25" s="49"/>
      <c r="EQK25" s="49"/>
      <c r="EQL25" s="49"/>
      <c r="EQM25" s="49"/>
      <c r="EQN25" s="49"/>
      <c r="EQO25" s="49"/>
      <c r="EQP25" s="49"/>
      <c r="EQQ25" s="49"/>
      <c r="EQR25" s="49"/>
      <c r="EQS25" s="49"/>
      <c r="EQT25" s="49"/>
      <c r="EQU25" s="49"/>
      <c r="EQV25" s="49"/>
      <c r="EQW25" s="49"/>
      <c r="EQX25" s="49"/>
      <c r="EQY25" s="49"/>
      <c r="EQZ25" s="49"/>
      <c r="ERA25" s="49"/>
      <c r="ERB25" s="49"/>
      <c r="ERC25" s="49"/>
      <c r="ERD25" s="49"/>
      <c r="ERE25" s="49"/>
      <c r="ERF25" s="49"/>
      <c r="ERG25" s="49"/>
      <c r="ERH25" s="49"/>
      <c r="ERI25" s="49"/>
      <c r="ERJ25" s="49"/>
      <c r="ERK25" s="49"/>
      <c r="ERL25" s="49"/>
      <c r="ERM25" s="49"/>
      <c r="ERN25" s="49"/>
      <c r="ERO25" s="49"/>
      <c r="ERP25" s="49"/>
      <c r="ERQ25" s="49"/>
      <c r="ERR25" s="49"/>
      <c r="ERU25" s="49"/>
      <c r="ERX25" s="49"/>
      <c r="ESA25" s="49"/>
      <c r="ESD25" s="49"/>
      <c r="ESG25" s="49"/>
      <c r="ESJ25" s="49"/>
      <c r="ESS25" s="49"/>
      <c r="ESV25" s="49"/>
      <c r="ESY25" s="49"/>
      <c r="ETB25" s="49"/>
      <c r="ETK25" s="49"/>
      <c r="ETQ25" s="49"/>
      <c r="ETT25" s="49"/>
      <c r="ETW25" s="49"/>
      <c r="ETZ25" s="49"/>
      <c r="EUF25" s="49"/>
      <c r="EUI25" s="49"/>
      <c r="EUO25" s="49"/>
      <c r="EUQ25" s="49"/>
      <c r="EUR25" s="49"/>
      <c r="EUT25" s="49"/>
      <c r="EVK25" s="49"/>
      <c r="EVP25" s="49"/>
      <c r="EVV25" s="49"/>
      <c r="EVY25" s="49"/>
      <c r="EWB25" s="49"/>
      <c r="EWJ25" s="49"/>
      <c r="EXF25" s="49"/>
      <c r="EXG25" s="49"/>
      <c r="EXH25" s="49"/>
      <c r="EXI25" s="49"/>
      <c r="EXJ25" s="49"/>
      <c r="EXK25" s="49"/>
      <c r="EYC25" s="49"/>
      <c r="EYD25" s="49"/>
      <c r="EYG25" s="49"/>
      <c r="EYJ25" s="49"/>
      <c r="EYL25" s="49"/>
      <c r="EYN25" s="49"/>
      <c r="EYQ25" s="49"/>
      <c r="EYT25" s="49"/>
      <c r="EYW25" s="49"/>
      <c r="EYZ25" s="49"/>
      <c r="EZC25" s="49"/>
      <c r="EZF25" s="49"/>
      <c r="EZI25" s="49"/>
      <c r="EZL25" s="49"/>
      <c r="EZN25" s="49"/>
      <c r="FAA25" s="49"/>
      <c r="FAB25" s="49"/>
      <c r="FAC25" s="49"/>
      <c r="FAD25" s="49"/>
      <c r="FAE25" s="49"/>
      <c r="FAF25" s="49"/>
      <c r="FAG25" s="49"/>
      <c r="FAH25" s="49"/>
      <c r="FAI25" s="49"/>
      <c r="FAJ25" s="49"/>
      <c r="FAK25" s="49"/>
      <c r="FAL25" s="49"/>
      <c r="FAM25" s="49"/>
      <c r="FAN25" s="49"/>
      <c r="FAO25" s="49"/>
      <c r="FAP25" s="49"/>
      <c r="FAQ25" s="49"/>
      <c r="FAR25" s="49"/>
      <c r="FAS25" s="49"/>
      <c r="FAT25" s="49"/>
      <c r="FAU25" s="49"/>
      <c r="FAV25" s="49"/>
      <c r="FAW25" s="49"/>
      <c r="FAX25" s="49"/>
      <c r="FAY25" s="49"/>
      <c r="FAZ25" s="49"/>
      <c r="FBA25" s="49"/>
      <c r="FBB25" s="49"/>
      <c r="FBC25" s="49"/>
      <c r="FBD25" s="49"/>
      <c r="FBE25" s="49"/>
      <c r="FBF25" s="49"/>
      <c r="FBG25" s="49"/>
      <c r="FBH25" s="49"/>
      <c r="FBI25" s="49"/>
      <c r="FBJ25" s="49"/>
      <c r="FBK25" s="49"/>
      <c r="FBL25" s="49"/>
      <c r="FBM25" s="49"/>
      <c r="FBN25" s="49"/>
      <c r="FBQ25" s="49"/>
      <c r="FBT25" s="49"/>
      <c r="FBW25" s="49"/>
      <c r="FBZ25" s="49"/>
      <c r="FCC25" s="49"/>
      <c r="FCF25" s="49"/>
      <c r="FCO25" s="49"/>
      <c r="FCR25" s="49"/>
      <c r="FCU25" s="49"/>
      <c r="FCX25" s="49"/>
      <c r="FDG25" s="49"/>
      <c r="FDM25" s="49"/>
      <c r="FDP25" s="49"/>
      <c r="FDS25" s="49"/>
      <c r="FDV25" s="49"/>
      <c r="FEB25" s="49"/>
      <c r="FEE25" s="49"/>
      <c r="FEK25" s="49"/>
      <c r="FEM25" s="49"/>
      <c r="FEN25" s="49"/>
      <c r="FEP25" s="49"/>
      <c r="FFG25" s="49"/>
      <c r="FFL25" s="49"/>
      <c r="FFR25" s="49"/>
      <c r="FFU25" s="49"/>
      <c r="FFX25" s="49"/>
      <c r="FGF25" s="49"/>
      <c r="FHB25" s="49"/>
      <c r="FHC25" s="49"/>
      <c r="FHD25" s="49"/>
      <c r="FHE25" s="49"/>
      <c r="FHF25" s="49"/>
      <c r="FHG25" s="49"/>
      <c r="FHY25" s="49"/>
      <c r="FHZ25" s="49"/>
      <c r="FIC25" s="49"/>
      <c r="FIF25" s="49"/>
      <c r="FIH25" s="49"/>
      <c r="FIJ25" s="49"/>
      <c r="FIM25" s="49"/>
      <c r="FIP25" s="49"/>
      <c r="FIS25" s="49"/>
      <c r="FIV25" s="49"/>
      <c r="FIY25" s="49"/>
      <c r="FJB25" s="49"/>
      <c r="FJE25" s="49"/>
      <c r="FJH25" s="49"/>
      <c r="FJJ25" s="49"/>
      <c r="FJW25" s="49"/>
      <c r="FJX25" s="49"/>
      <c r="FJY25" s="49"/>
      <c r="FJZ25" s="49"/>
      <c r="FKA25" s="49"/>
      <c r="FKB25" s="49"/>
      <c r="FKC25" s="49"/>
      <c r="FKD25" s="49"/>
      <c r="FKE25" s="49"/>
      <c r="FKF25" s="49"/>
      <c r="FKG25" s="49"/>
      <c r="FKH25" s="49"/>
      <c r="FKI25" s="49"/>
      <c r="FKJ25" s="49"/>
      <c r="FKK25" s="49"/>
      <c r="FKL25" s="49"/>
      <c r="FKM25" s="49"/>
      <c r="FKN25" s="49"/>
      <c r="FKO25" s="49"/>
      <c r="FKP25" s="49"/>
      <c r="FKQ25" s="49"/>
      <c r="FKR25" s="49"/>
      <c r="FKS25" s="49"/>
      <c r="FKT25" s="49"/>
      <c r="FKU25" s="49"/>
      <c r="FKV25" s="49"/>
      <c r="FKW25" s="49"/>
      <c r="FKX25" s="49"/>
      <c r="FKY25" s="49"/>
      <c r="FKZ25" s="49"/>
      <c r="FLA25" s="49"/>
      <c r="FLB25" s="49"/>
      <c r="FLC25" s="49"/>
      <c r="FLD25" s="49"/>
      <c r="FLE25" s="49"/>
      <c r="FLF25" s="49"/>
      <c r="FLG25" s="49"/>
      <c r="FLH25" s="49"/>
      <c r="FLI25" s="49"/>
      <c r="FLJ25" s="49"/>
      <c r="FLM25" s="49"/>
      <c r="FLP25" s="49"/>
      <c r="FLS25" s="49"/>
      <c r="FLV25" s="49"/>
      <c r="FLY25" s="49"/>
      <c r="FMB25" s="49"/>
      <c r="FMK25" s="49"/>
      <c r="FMN25" s="49"/>
      <c r="FMQ25" s="49"/>
      <c r="FMT25" s="49"/>
      <c r="FNC25" s="49"/>
      <c r="FNI25" s="49"/>
      <c r="FNL25" s="49"/>
      <c r="FNO25" s="49"/>
      <c r="FNR25" s="49"/>
      <c r="FNX25" s="49"/>
      <c r="FOA25" s="49"/>
      <c r="FOG25" s="49"/>
      <c r="FOI25" s="49"/>
      <c r="FOJ25" s="49"/>
      <c r="FOL25" s="49"/>
      <c r="FPC25" s="49"/>
      <c r="FPH25" s="49"/>
      <c r="FPN25" s="49"/>
      <c r="FPQ25" s="49"/>
      <c r="FPT25" s="49"/>
      <c r="FQB25" s="49"/>
      <c r="FQX25" s="49"/>
      <c r="FQY25" s="49"/>
      <c r="FQZ25" s="49"/>
      <c r="FRA25" s="49"/>
      <c r="FRB25" s="49"/>
      <c r="FRC25" s="49"/>
      <c r="FRU25" s="49"/>
      <c r="FRV25" s="49"/>
      <c r="FRY25" s="49"/>
      <c r="FSB25" s="49"/>
      <c r="FSD25" s="49"/>
      <c r="FSF25" s="49"/>
      <c r="FSI25" s="49"/>
      <c r="FSL25" s="49"/>
      <c r="FSO25" s="49"/>
      <c r="FSR25" s="49"/>
      <c r="FSU25" s="49"/>
      <c r="FSX25" s="49"/>
      <c r="FTA25" s="49"/>
      <c r="FTD25" s="49"/>
      <c r="FTF25" s="49"/>
      <c r="FTS25" s="49"/>
      <c r="FTT25" s="49"/>
      <c r="FTU25" s="49"/>
      <c r="FTV25" s="49"/>
      <c r="FTW25" s="49"/>
      <c r="FTX25" s="49"/>
      <c r="FTY25" s="49"/>
      <c r="FTZ25" s="49"/>
      <c r="FUA25" s="49"/>
      <c r="FUB25" s="49"/>
      <c r="FUC25" s="49"/>
      <c r="FUD25" s="49"/>
      <c r="FUE25" s="49"/>
      <c r="FUF25" s="49"/>
      <c r="FUG25" s="49"/>
      <c r="FUH25" s="49"/>
      <c r="FUI25" s="49"/>
      <c r="FUJ25" s="49"/>
      <c r="FUK25" s="49"/>
      <c r="FUL25" s="49"/>
      <c r="FUM25" s="49"/>
      <c r="FUN25" s="49"/>
      <c r="FUO25" s="49"/>
      <c r="FUP25" s="49"/>
      <c r="FUQ25" s="49"/>
      <c r="FUR25" s="49"/>
      <c r="FUS25" s="49"/>
      <c r="FUT25" s="49"/>
      <c r="FUU25" s="49"/>
      <c r="FUV25" s="49"/>
      <c r="FUW25" s="49"/>
      <c r="FUX25" s="49"/>
      <c r="FUY25" s="49"/>
      <c r="FUZ25" s="49"/>
      <c r="FVA25" s="49"/>
      <c r="FVB25" s="49"/>
      <c r="FVC25" s="49"/>
      <c r="FVD25" s="49"/>
      <c r="FVE25" s="49"/>
      <c r="FVF25" s="49"/>
      <c r="FVI25" s="49"/>
      <c r="FVL25" s="49"/>
      <c r="FVO25" s="49"/>
      <c r="FVR25" s="49"/>
      <c r="FVU25" s="49"/>
      <c r="FVX25" s="49"/>
      <c r="FWG25" s="49"/>
      <c r="FWJ25" s="49"/>
      <c r="FWM25" s="49"/>
      <c r="FWP25" s="49"/>
      <c r="FWY25" s="49"/>
      <c r="FXE25" s="49"/>
      <c r="FXH25" s="49"/>
      <c r="FXK25" s="49"/>
      <c r="FXN25" s="49"/>
      <c r="FXT25" s="49"/>
      <c r="FXW25" s="49"/>
      <c r="FYC25" s="49"/>
      <c r="FYE25" s="49"/>
      <c r="FYF25" s="49"/>
      <c r="FYH25" s="49"/>
      <c r="FYY25" s="49"/>
      <c r="FZD25" s="49"/>
      <c r="FZJ25" s="49"/>
      <c r="FZM25" s="49"/>
      <c r="FZP25" s="49"/>
      <c r="FZX25" s="49"/>
      <c r="GAT25" s="49"/>
      <c r="GAU25" s="49"/>
      <c r="GAV25" s="49"/>
      <c r="GAW25" s="49"/>
      <c r="GAX25" s="49"/>
      <c r="GAY25" s="49"/>
      <c r="GBQ25" s="49"/>
      <c r="GBR25" s="49"/>
      <c r="GBU25" s="49"/>
      <c r="GBX25" s="49"/>
      <c r="GBZ25" s="49"/>
      <c r="GCB25" s="49"/>
      <c r="GCE25" s="49"/>
      <c r="GCH25" s="49"/>
      <c r="GCK25" s="49"/>
      <c r="GCN25" s="49"/>
      <c r="GCQ25" s="49"/>
      <c r="GCT25" s="49"/>
      <c r="GCW25" s="49"/>
      <c r="GCZ25" s="49"/>
      <c r="GDB25" s="49"/>
      <c r="GDO25" s="49"/>
      <c r="GDP25" s="49"/>
      <c r="GDQ25" s="49"/>
      <c r="GDR25" s="49"/>
      <c r="GDS25" s="49"/>
      <c r="GDT25" s="49"/>
      <c r="GDU25" s="49"/>
      <c r="GDV25" s="49"/>
      <c r="GDW25" s="49"/>
      <c r="GDX25" s="49"/>
      <c r="GDY25" s="49"/>
      <c r="GDZ25" s="49"/>
      <c r="GEA25" s="49"/>
      <c r="GEB25" s="49"/>
      <c r="GEC25" s="49"/>
      <c r="GED25" s="49"/>
      <c r="GEE25" s="49"/>
      <c r="GEF25" s="49"/>
      <c r="GEG25" s="49"/>
      <c r="GEH25" s="49"/>
      <c r="GEI25" s="49"/>
      <c r="GEJ25" s="49"/>
      <c r="GEK25" s="49"/>
      <c r="GEL25" s="49"/>
      <c r="GEM25" s="49"/>
      <c r="GEN25" s="49"/>
      <c r="GEO25" s="49"/>
      <c r="GEP25" s="49"/>
      <c r="GEQ25" s="49"/>
      <c r="GER25" s="49"/>
      <c r="GES25" s="49"/>
      <c r="GET25" s="49"/>
      <c r="GEU25" s="49"/>
      <c r="GEV25" s="49"/>
      <c r="GEW25" s="49"/>
      <c r="GEX25" s="49"/>
      <c r="GEY25" s="49"/>
      <c r="GEZ25" s="49"/>
      <c r="GFA25" s="49"/>
      <c r="GFB25" s="49"/>
      <c r="GFE25" s="49"/>
      <c r="GFH25" s="49"/>
      <c r="GFK25" s="49"/>
      <c r="GFN25" s="49"/>
      <c r="GFQ25" s="49"/>
      <c r="GFT25" s="49"/>
      <c r="GGC25" s="49"/>
      <c r="GGF25" s="49"/>
      <c r="GGI25" s="49"/>
      <c r="GGL25" s="49"/>
      <c r="GGU25" s="49"/>
      <c r="GHA25" s="49"/>
      <c r="GHD25" s="49"/>
      <c r="GHG25" s="49"/>
      <c r="GHJ25" s="49"/>
      <c r="GHP25" s="49"/>
      <c r="GHS25" s="49"/>
      <c r="GHY25" s="49"/>
      <c r="GIA25" s="49"/>
      <c r="GIB25" s="49"/>
      <c r="GID25" s="49"/>
      <c r="GIU25" s="49"/>
      <c r="GIZ25" s="49"/>
      <c r="GJF25" s="49"/>
      <c r="GJI25" s="49"/>
      <c r="GJL25" s="49"/>
      <c r="GJT25" s="49"/>
      <c r="GKP25" s="49"/>
      <c r="GKQ25" s="49"/>
      <c r="GKR25" s="49"/>
      <c r="GKS25" s="49"/>
      <c r="GKT25" s="49"/>
      <c r="GKU25" s="49"/>
      <c r="GLM25" s="49"/>
      <c r="GLN25" s="49"/>
      <c r="GLQ25" s="49"/>
      <c r="GLT25" s="49"/>
      <c r="GLV25" s="49"/>
      <c r="GLX25" s="49"/>
      <c r="GMA25" s="49"/>
      <c r="GMD25" s="49"/>
      <c r="GMG25" s="49"/>
      <c r="GMJ25" s="49"/>
      <c r="GMM25" s="49"/>
      <c r="GMP25" s="49"/>
      <c r="GMS25" s="49"/>
      <c r="GMV25" s="49"/>
      <c r="GMX25" s="49"/>
      <c r="GNK25" s="49"/>
      <c r="GNL25" s="49"/>
      <c r="GNM25" s="49"/>
      <c r="GNN25" s="49"/>
      <c r="GNO25" s="49"/>
      <c r="GNP25" s="49"/>
      <c r="GNQ25" s="49"/>
      <c r="GNR25" s="49"/>
      <c r="GNS25" s="49"/>
      <c r="GNT25" s="49"/>
      <c r="GNU25" s="49"/>
      <c r="GNV25" s="49"/>
      <c r="GNW25" s="49"/>
      <c r="GNX25" s="49"/>
      <c r="GNY25" s="49"/>
      <c r="GNZ25" s="49"/>
      <c r="GOA25" s="49"/>
      <c r="GOB25" s="49"/>
      <c r="GOC25" s="49"/>
      <c r="GOD25" s="49"/>
      <c r="GOE25" s="49"/>
      <c r="GOF25" s="49"/>
      <c r="GOG25" s="49"/>
      <c r="GOH25" s="49"/>
      <c r="GOI25" s="49"/>
      <c r="GOJ25" s="49"/>
      <c r="GOK25" s="49"/>
      <c r="GOL25" s="49"/>
      <c r="GOM25" s="49"/>
      <c r="GON25" s="49"/>
      <c r="GOO25" s="49"/>
      <c r="GOP25" s="49"/>
      <c r="GOQ25" s="49"/>
      <c r="GOR25" s="49"/>
      <c r="GOS25" s="49"/>
      <c r="GOT25" s="49"/>
      <c r="GOU25" s="49"/>
      <c r="GOV25" s="49"/>
      <c r="GOW25" s="49"/>
      <c r="GOX25" s="49"/>
      <c r="GPA25" s="49"/>
      <c r="GPD25" s="49"/>
      <c r="GPG25" s="49"/>
      <c r="GPJ25" s="49"/>
      <c r="GPM25" s="49"/>
      <c r="GPP25" s="49"/>
      <c r="GPY25" s="49"/>
      <c r="GQB25" s="49"/>
      <c r="GQE25" s="49"/>
      <c r="GQH25" s="49"/>
      <c r="GQQ25" s="49"/>
      <c r="GQW25" s="49"/>
      <c r="GQZ25" s="49"/>
      <c r="GRC25" s="49"/>
      <c r="GRF25" s="49"/>
      <c r="GRL25" s="49"/>
      <c r="GRO25" s="49"/>
      <c r="GRU25" s="49"/>
      <c r="GRW25" s="49"/>
      <c r="GRX25" s="49"/>
      <c r="GRZ25" s="49"/>
      <c r="GSQ25" s="49"/>
      <c r="GSV25" s="49"/>
      <c r="GTB25" s="49"/>
      <c r="GTE25" s="49"/>
      <c r="GTH25" s="49"/>
      <c r="GTP25" s="49"/>
      <c r="GUL25" s="49"/>
      <c r="GUM25" s="49"/>
      <c r="GUN25" s="49"/>
      <c r="GUO25" s="49"/>
      <c r="GUP25" s="49"/>
      <c r="GUQ25" s="49"/>
      <c r="GVI25" s="49"/>
      <c r="GVJ25" s="49"/>
      <c r="GVM25" s="49"/>
      <c r="GVP25" s="49"/>
      <c r="GVR25" s="49"/>
      <c r="GVT25" s="49"/>
      <c r="GVW25" s="49"/>
      <c r="GVZ25" s="49"/>
      <c r="GWC25" s="49"/>
      <c r="GWF25" s="49"/>
      <c r="GWI25" s="49"/>
      <c r="GWL25" s="49"/>
      <c r="GWO25" s="49"/>
      <c r="GWR25" s="49"/>
      <c r="GWT25" s="49"/>
      <c r="GXG25" s="49"/>
      <c r="GXH25" s="49"/>
      <c r="GXI25" s="49"/>
      <c r="GXJ25" s="49"/>
      <c r="GXK25" s="49"/>
      <c r="GXL25" s="49"/>
      <c r="GXM25" s="49"/>
      <c r="GXN25" s="49"/>
      <c r="GXO25" s="49"/>
      <c r="GXP25" s="49"/>
      <c r="GXQ25" s="49"/>
      <c r="GXR25" s="49"/>
      <c r="GXS25" s="49"/>
      <c r="GXT25" s="49"/>
      <c r="GXU25" s="49"/>
      <c r="GXV25" s="49"/>
      <c r="GXW25" s="49"/>
      <c r="GXX25" s="49"/>
      <c r="GXY25" s="49"/>
      <c r="GXZ25" s="49"/>
      <c r="GYA25" s="49"/>
      <c r="GYB25" s="49"/>
      <c r="GYC25" s="49"/>
      <c r="GYD25" s="49"/>
      <c r="GYE25" s="49"/>
      <c r="GYF25" s="49"/>
      <c r="GYG25" s="49"/>
      <c r="GYH25" s="49"/>
      <c r="GYI25" s="49"/>
      <c r="GYJ25" s="49"/>
      <c r="GYK25" s="49"/>
      <c r="GYL25" s="49"/>
      <c r="GYM25" s="49"/>
      <c r="GYN25" s="49"/>
      <c r="GYO25" s="49"/>
      <c r="GYP25" s="49"/>
      <c r="GYQ25" s="49"/>
      <c r="GYR25" s="49"/>
      <c r="GYS25" s="49"/>
      <c r="GYT25" s="49"/>
      <c r="GYW25" s="49"/>
      <c r="GYZ25" s="49"/>
      <c r="GZC25" s="49"/>
      <c r="GZF25" s="49"/>
      <c r="GZI25" s="49"/>
      <c r="GZL25" s="49"/>
      <c r="GZU25" s="49"/>
      <c r="GZX25" s="49"/>
      <c r="HAA25" s="49"/>
      <c r="HAD25" s="49"/>
      <c r="HAM25" s="49"/>
      <c r="HAS25" s="49"/>
      <c r="HAV25" s="49"/>
      <c r="HAY25" s="49"/>
      <c r="HBB25" s="49"/>
      <c r="HBH25" s="49"/>
      <c r="HBK25" s="49"/>
      <c r="HBQ25" s="49"/>
      <c r="HBS25" s="49"/>
      <c r="HBT25" s="49"/>
      <c r="HBV25" s="49"/>
      <c r="HCM25" s="49"/>
      <c r="HCR25" s="49"/>
      <c r="HCX25" s="49"/>
      <c r="HDA25" s="49"/>
      <c r="HDD25" s="49"/>
      <c r="HDL25" s="49"/>
      <c r="HEH25" s="49"/>
      <c r="HEI25" s="49"/>
      <c r="HEJ25" s="49"/>
      <c r="HEK25" s="49"/>
      <c r="HEL25" s="49"/>
      <c r="HEM25" s="49"/>
      <c r="HFE25" s="49"/>
      <c r="HFF25" s="49"/>
      <c r="HFI25" s="49"/>
      <c r="HFL25" s="49"/>
      <c r="HFN25" s="49"/>
      <c r="HFP25" s="49"/>
      <c r="HFS25" s="49"/>
      <c r="HFV25" s="49"/>
      <c r="HFY25" s="49"/>
      <c r="HGB25" s="49"/>
      <c r="HGE25" s="49"/>
      <c r="HGH25" s="49"/>
      <c r="HGK25" s="49"/>
      <c r="HGN25" s="49"/>
      <c r="HGP25" s="49"/>
      <c r="HHC25" s="49"/>
      <c r="HHD25" s="49"/>
      <c r="HHE25" s="49"/>
      <c r="HHF25" s="49"/>
      <c r="HHG25" s="49"/>
      <c r="HHH25" s="49"/>
      <c r="HHI25" s="49"/>
      <c r="HHJ25" s="49"/>
      <c r="HHK25" s="49"/>
      <c r="HHL25" s="49"/>
      <c r="HHM25" s="49"/>
      <c r="HHN25" s="49"/>
      <c r="HHO25" s="49"/>
      <c r="HHP25" s="49"/>
      <c r="HHQ25" s="49"/>
      <c r="HHR25" s="49"/>
      <c r="HHS25" s="49"/>
      <c r="HHT25" s="49"/>
      <c r="HHU25" s="49"/>
      <c r="HHV25" s="49"/>
      <c r="HHW25" s="49"/>
      <c r="HHX25" s="49"/>
      <c r="HHY25" s="49"/>
      <c r="HHZ25" s="49"/>
      <c r="HIA25" s="49"/>
      <c r="HIB25" s="49"/>
      <c r="HIC25" s="49"/>
      <c r="HID25" s="49"/>
      <c r="HIE25" s="49"/>
      <c r="HIF25" s="49"/>
      <c r="HIG25" s="49"/>
      <c r="HIH25" s="49"/>
      <c r="HII25" s="49"/>
      <c r="HIJ25" s="49"/>
      <c r="HIK25" s="49"/>
      <c r="HIL25" s="49"/>
      <c r="HIM25" s="49"/>
      <c r="HIN25" s="49"/>
      <c r="HIO25" s="49"/>
      <c r="HIP25" s="49"/>
      <c r="HIS25" s="49"/>
      <c r="HIV25" s="49"/>
      <c r="HIY25" s="49"/>
      <c r="HJB25" s="49"/>
      <c r="HJE25" s="49"/>
      <c r="HJH25" s="49"/>
      <c r="HJQ25" s="49"/>
      <c r="HJT25" s="49"/>
      <c r="HJW25" s="49"/>
      <c r="HJZ25" s="49"/>
      <c r="HKI25" s="49"/>
      <c r="HKO25" s="49"/>
      <c r="HKR25" s="49"/>
      <c r="HKU25" s="49"/>
      <c r="HKX25" s="49"/>
      <c r="HLD25" s="49"/>
      <c r="HLG25" s="49"/>
      <c r="HLM25" s="49"/>
      <c r="HLO25" s="49"/>
      <c r="HLP25" s="49"/>
      <c r="HLR25" s="49"/>
      <c r="HMI25" s="49"/>
      <c r="HMN25" s="49"/>
      <c r="HMT25" s="49"/>
      <c r="HMW25" s="49"/>
      <c r="HMZ25" s="49"/>
      <c r="HNH25" s="49"/>
      <c r="HOD25" s="49"/>
      <c r="HOE25" s="49"/>
      <c r="HOF25" s="49"/>
      <c r="HOG25" s="49"/>
      <c r="HOH25" s="49"/>
      <c r="HOI25" s="49"/>
      <c r="HPA25" s="49"/>
      <c r="HPB25" s="49"/>
      <c r="HPE25" s="49"/>
      <c r="HPH25" s="49"/>
      <c r="HPJ25" s="49"/>
      <c r="HPL25" s="49"/>
      <c r="HPO25" s="49"/>
      <c r="HPR25" s="49"/>
      <c r="HPU25" s="49"/>
      <c r="HPX25" s="49"/>
      <c r="HQA25" s="49"/>
      <c r="HQD25" s="49"/>
      <c r="HQG25" s="49"/>
      <c r="HQJ25" s="49"/>
      <c r="HQL25" s="49"/>
      <c r="HQY25" s="49"/>
      <c r="HQZ25" s="49"/>
      <c r="HRA25" s="49"/>
      <c r="HRB25" s="49"/>
      <c r="HRC25" s="49"/>
      <c r="HRD25" s="49"/>
      <c r="HRE25" s="49"/>
      <c r="HRF25" s="49"/>
      <c r="HRG25" s="49"/>
      <c r="HRH25" s="49"/>
      <c r="HRI25" s="49"/>
      <c r="HRJ25" s="49"/>
      <c r="HRK25" s="49"/>
      <c r="HRL25" s="49"/>
      <c r="HRM25" s="49"/>
      <c r="HRN25" s="49"/>
      <c r="HRO25" s="49"/>
      <c r="HRP25" s="49"/>
      <c r="HRQ25" s="49"/>
      <c r="HRR25" s="49"/>
      <c r="HRS25" s="49"/>
      <c r="HRT25" s="49"/>
      <c r="HRU25" s="49"/>
      <c r="HRV25" s="49"/>
      <c r="HRW25" s="49"/>
      <c r="HRX25" s="49"/>
      <c r="HRY25" s="49"/>
      <c r="HRZ25" s="49"/>
      <c r="HSA25" s="49"/>
      <c r="HSB25" s="49"/>
      <c r="HSC25" s="49"/>
      <c r="HSD25" s="49"/>
      <c r="HSE25" s="49"/>
      <c r="HSF25" s="49"/>
      <c r="HSG25" s="49"/>
      <c r="HSH25" s="49"/>
      <c r="HSI25" s="49"/>
      <c r="HSJ25" s="49"/>
      <c r="HSK25" s="49"/>
      <c r="HSL25" s="49"/>
      <c r="HSO25" s="49"/>
      <c r="HSR25" s="49"/>
      <c r="HSU25" s="49"/>
      <c r="HSX25" s="49"/>
      <c r="HTA25" s="49"/>
      <c r="HTD25" s="49"/>
      <c r="HTM25" s="49"/>
      <c r="HTP25" s="49"/>
      <c r="HTS25" s="49"/>
      <c r="HTV25" s="49"/>
      <c r="HUE25" s="49"/>
      <c r="HUK25" s="49"/>
      <c r="HUN25" s="49"/>
      <c r="HUQ25" s="49"/>
      <c r="HUT25" s="49"/>
      <c r="HUZ25" s="49"/>
      <c r="HVC25" s="49"/>
      <c r="HVI25" s="49"/>
      <c r="HVK25" s="49"/>
      <c r="HVL25" s="49"/>
      <c r="HVN25" s="49"/>
      <c r="HWE25" s="49"/>
      <c r="HWJ25" s="49"/>
      <c r="HWP25" s="49"/>
      <c r="HWS25" s="49"/>
      <c r="HWV25" s="49"/>
      <c r="HXD25" s="49"/>
      <c r="HXZ25" s="49"/>
      <c r="HYA25" s="49"/>
      <c r="HYB25" s="49"/>
      <c r="HYC25" s="49"/>
      <c r="HYD25" s="49"/>
      <c r="HYE25" s="49"/>
      <c r="HYW25" s="49"/>
      <c r="HYX25" s="49"/>
      <c r="HZA25" s="49"/>
      <c r="HZD25" s="49"/>
      <c r="HZF25" s="49"/>
      <c r="HZH25" s="49"/>
      <c r="HZK25" s="49"/>
      <c r="HZN25" s="49"/>
      <c r="HZQ25" s="49"/>
      <c r="HZT25" s="49"/>
      <c r="HZW25" s="49"/>
      <c r="HZZ25" s="49"/>
      <c r="IAC25" s="49"/>
      <c r="IAF25" s="49"/>
      <c r="IAH25" s="49"/>
      <c r="IAU25" s="49"/>
      <c r="IAV25" s="49"/>
      <c r="IAW25" s="49"/>
      <c r="IAX25" s="49"/>
      <c r="IAY25" s="49"/>
      <c r="IAZ25" s="49"/>
      <c r="IBA25" s="49"/>
      <c r="IBB25" s="49"/>
      <c r="IBC25" s="49"/>
      <c r="IBD25" s="49"/>
      <c r="IBE25" s="49"/>
      <c r="IBF25" s="49"/>
      <c r="IBG25" s="49"/>
      <c r="IBH25" s="49"/>
      <c r="IBI25" s="49"/>
      <c r="IBJ25" s="49"/>
      <c r="IBK25" s="49"/>
      <c r="IBL25" s="49"/>
      <c r="IBM25" s="49"/>
      <c r="IBN25" s="49"/>
      <c r="IBO25" s="49"/>
      <c r="IBP25" s="49"/>
      <c r="IBQ25" s="49"/>
      <c r="IBR25" s="49"/>
      <c r="IBS25" s="49"/>
      <c r="IBT25" s="49"/>
      <c r="IBU25" s="49"/>
      <c r="IBV25" s="49"/>
      <c r="IBW25" s="49"/>
      <c r="IBX25" s="49"/>
      <c r="IBY25" s="49"/>
      <c r="IBZ25" s="49"/>
      <c r="ICA25" s="49"/>
      <c r="ICB25" s="49"/>
      <c r="ICC25" s="49"/>
      <c r="ICD25" s="49"/>
      <c r="ICE25" s="49"/>
      <c r="ICF25" s="49"/>
      <c r="ICG25" s="49"/>
      <c r="ICH25" s="49"/>
      <c r="ICK25" s="49"/>
      <c r="ICN25" s="49"/>
      <c r="ICQ25" s="49"/>
      <c r="ICT25" s="49"/>
      <c r="ICW25" s="49"/>
      <c r="ICZ25" s="49"/>
      <c r="IDI25" s="49"/>
      <c r="IDL25" s="49"/>
      <c r="IDO25" s="49"/>
      <c r="IDR25" s="49"/>
      <c r="IEA25" s="49"/>
      <c r="IEG25" s="49"/>
      <c r="IEJ25" s="49"/>
      <c r="IEM25" s="49"/>
      <c r="IEP25" s="49"/>
      <c r="IEV25" s="49"/>
      <c r="IEY25" s="49"/>
      <c r="IFE25" s="49"/>
      <c r="IFG25" s="49"/>
      <c r="IFH25" s="49"/>
      <c r="IFJ25" s="49"/>
      <c r="IGA25" s="49"/>
      <c r="IGF25" s="49"/>
      <c r="IGL25" s="49"/>
      <c r="IGO25" s="49"/>
      <c r="IGR25" s="49"/>
      <c r="IGZ25" s="49"/>
      <c r="IHV25" s="49"/>
      <c r="IHW25" s="49"/>
      <c r="IHX25" s="49"/>
      <c r="IHY25" s="49"/>
      <c r="IHZ25" s="49"/>
      <c r="IIA25" s="49"/>
      <c r="IIS25" s="49"/>
      <c r="IIT25" s="49"/>
      <c r="IIW25" s="49"/>
      <c r="IIZ25" s="49"/>
      <c r="IJB25" s="49"/>
      <c r="IJD25" s="49"/>
      <c r="IJG25" s="49"/>
      <c r="IJJ25" s="49"/>
      <c r="IJM25" s="49"/>
      <c r="IJP25" s="49"/>
      <c r="IJS25" s="49"/>
      <c r="IJV25" s="49"/>
      <c r="IJY25" s="49"/>
      <c r="IKB25" s="49"/>
      <c r="IKD25" s="49"/>
      <c r="IKQ25" s="49"/>
      <c r="IKR25" s="49"/>
      <c r="IKS25" s="49"/>
      <c r="IKT25" s="49"/>
      <c r="IKU25" s="49"/>
      <c r="IKV25" s="49"/>
      <c r="IKW25" s="49"/>
      <c r="IKX25" s="49"/>
      <c r="IKY25" s="49"/>
      <c r="IKZ25" s="49"/>
      <c r="ILA25" s="49"/>
      <c r="ILB25" s="49"/>
      <c r="ILC25" s="49"/>
      <c r="ILD25" s="49"/>
      <c r="ILE25" s="49"/>
      <c r="ILF25" s="49"/>
      <c r="ILG25" s="49"/>
      <c r="ILH25" s="49"/>
      <c r="ILI25" s="49"/>
      <c r="ILJ25" s="49"/>
      <c r="ILK25" s="49"/>
      <c r="ILL25" s="49"/>
      <c r="ILM25" s="49"/>
      <c r="ILN25" s="49"/>
      <c r="ILO25" s="49"/>
      <c r="ILP25" s="49"/>
      <c r="ILQ25" s="49"/>
      <c r="ILR25" s="49"/>
      <c r="ILS25" s="49"/>
      <c r="ILT25" s="49"/>
      <c r="ILU25" s="49"/>
      <c r="ILV25" s="49"/>
      <c r="ILW25" s="49"/>
      <c r="ILX25" s="49"/>
      <c r="ILY25" s="49"/>
      <c r="ILZ25" s="49"/>
      <c r="IMA25" s="49"/>
      <c r="IMB25" s="49"/>
      <c r="IMC25" s="49"/>
      <c r="IMD25" s="49"/>
      <c r="IMG25" s="49"/>
      <c r="IMJ25" s="49"/>
      <c r="IMM25" s="49"/>
      <c r="IMP25" s="49"/>
      <c r="IMS25" s="49"/>
      <c r="IMV25" s="49"/>
      <c r="INE25" s="49"/>
      <c r="INH25" s="49"/>
      <c r="INK25" s="49"/>
      <c r="INN25" s="49"/>
      <c r="INW25" s="49"/>
      <c r="IOC25" s="49"/>
      <c r="IOF25" s="49"/>
      <c r="IOI25" s="49"/>
      <c r="IOL25" s="49"/>
      <c r="IOR25" s="49"/>
      <c r="IOU25" s="49"/>
      <c r="IPA25" s="49"/>
      <c r="IPC25" s="49"/>
      <c r="IPD25" s="49"/>
      <c r="IPF25" s="49"/>
      <c r="IPW25" s="49"/>
      <c r="IQB25" s="49"/>
      <c r="IQH25" s="49"/>
      <c r="IQK25" s="49"/>
      <c r="IQN25" s="49"/>
      <c r="IQV25" s="49"/>
      <c r="IRR25" s="49"/>
      <c r="IRS25" s="49"/>
      <c r="IRT25" s="49"/>
      <c r="IRU25" s="49"/>
      <c r="IRV25" s="49"/>
      <c r="IRW25" s="49"/>
      <c r="ISO25" s="49"/>
      <c r="ISP25" s="49"/>
      <c r="ISS25" s="49"/>
      <c r="ISV25" s="49"/>
      <c r="ISX25" s="49"/>
      <c r="ISZ25" s="49"/>
      <c r="ITC25" s="49"/>
      <c r="ITF25" s="49"/>
      <c r="ITI25" s="49"/>
      <c r="ITL25" s="49"/>
      <c r="ITO25" s="49"/>
      <c r="ITR25" s="49"/>
      <c r="ITU25" s="49"/>
      <c r="ITX25" s="49"/>
      <c r="ITZ25" s="49"/>
      <c r="IUM25" s="49"/>
      <c r="IUN25" s="49"/>
      <c r="IUO25" s="49"/>
      <c r="IUP25" s="49"/>
      <c r="IUQ25" s="49"/>
      <c r="IUR25" s="49"/>
      <c r="IUS25" s="49"/>
      <c r="IUT25" s="49"/>
      <c r="IUU25" s="49"/>
      <c r="IUV25" s="49"/>
      <c r="IUW25" s="49"/>
      <c r="IUX25" s="49"/>
      <c r="IUY25" s="49"/>
      <c r="IUZ25" s="49"/>
      <c r="IVA25" s="49"/>
      <c r="IVB25" s="49"/>
      <c r="IVC25" s="49"/>
      <c r="IVD25" s="49"/>
      <c r="IVE25" s="49"/>
      <c r="IVF25" s="49"/>
      <c r="IVG25" s="49"/>
      <c r="IVH25" s="49"/>
      <c r="IVI25" s="49"/>
      <c r="IVJ25" s="49"/>
      <c r="IVK25" s="49"/>
      <c r="IVL25" s="49"/>
      <c r="IVM25" s="49"/>
      <c r="IVN25" s="49"/>
      <c r="IVO25" s="49"/>
      <c r="IVP25" s="49"/>
      <c r="IVQ25" s="49"/>
      <c r="IVR25" s="49"/>
      <c r="IVS25" s="49"/>
      <c r="IVT25" s="49"/>
      <c r="IVU25" s="49"/>
      <c r="IVV25" s="49"/>
      <c r="IVW25" s="49"/>
      <c r="IVX25" s="49"/>
      <c r="IVY25" s="49"/>
      <c r="IVZ25" s="49"/>
      <c r="IWC25" s="49"/>
      <c r="IWF25" s="49"/>
      <c r="IWI25" s="49"/>
      <c r="IWL25" s="49"/>
      <c r="IWO25" s="49"/>
      <c r="IWR25" s="49"/>
      <c r="IXA25" s="49"/>
      <c r="IXD25" s="49"/>
      <c r="IXG25" s="49"/>
      <c r="IXJ25" s="49"/>
      <c r="IXS25" s="49"/>
      <c r="IXY25" s="49"/>
      <c r="IYB25" s="49"/>
      <c r="IYE25" s="49"/>
      <c r="IYH25" s="49"/>
      <c r="IYN25" s="49"/>
      <c r="IYQ25" s="49"/>
      <c r="IYW25" s="49"/>
      <c r="IYY25" s="49"/>
      <c r="IYZ25" s="49"/>
      <c r="IZB25" s="49"/>
      <c r="IZS25" s="49"/>
      <c r="IZX25" s="49"/>
      <c r="JAD25" s="49"/>
      <c r="JAG25" s="49"/>
      <c r="JAJ25" s="49"/>
      <c r="JAR25" s="49"/>
      <c r="JBN25" s="49"/>
      <c r="JBO25" s="49"/>
      <c r="JBP25" s="49"/>
      <c r="JBQ25" s="49"/>
      <c r="JBR25" s="49"/>
      <c r="JBS25" s="49"/>
      <c r="JCK25" s="49"/>
      <c r="JCL25" s="49"/>
      <c r="JCO25" s="49"/>
      <c r="JCR25" s="49"/>
      <c r="JCT25" s="49"/>
      <c r="JCV25" s="49"/>
      <c r="JCY25" s="49"/>
      <c r="JDB25" s="49"/>
      <c r="JDE25" s="49"/>
      <c r="JDH25" s="49"/>
      <c r="JDK25" s="49"/>
      <c r="JDN25" s="49"/>
      <c r="JDQ25" s="49"/>
      <c r="JDT25" s="49"/>
      <c r="JDV25" s="49"/>
      <c r="JEI25" s="49"/>
      <c r="JEJ25" s="49"/>
      <c r="JEK25" s="49"/>
      <c r="JEL25" s="49"/>
      <c r="JEM25" s="49"/>
      <c r="JEN25" s="49"/>
      <c r="JEO25" s="49"/>
      <c r="JEP25" s="49"/>
      <c r="JEQ25" s="49"/>
      <c r="JER25" s="49"/>
      <c r="JES25" s="49"/>
      <c r="JET25" s="49"/>
      <c r="JEU25" s="49"/>
      <c r="JEV25" s="49"/>
      <c r="JEW25" s="49"/>
      <c r="JEX25" s="49"/>
      <c r="JEY25" s="49"/>
      <c r="JEZ25" s="49"/>
      <c r="JFA25" s="49"/>
      <c r="JFB25" s="49"/>
      <c r="JFC25" s="49"/>
      <c r="JFD25" s="49"/>
      <c r="JFE25" s="49"/>
      <c r="JFF25" s="49"/>
      <c r="JFG25" s="49"/>
      <c r="JFH25" s="49"/>
      <c r="JFI25" s="49"/>
      <c r="JFJ25" s="49"/>
      <c r="JFK25" s="49"/>
      <c r="JFL25" s="49"/>
      <c r="JFM25" s="49"/>
      <c r="JFN25" s="49"/>
      <c r="JFO25" s="49"/>
      <c r="JFP25" s="49"/>
      <c r="JFQ25" s="49"/>
      <c r="JFR25" s="49"/>
      <c r="JFS25" s="49"/>
      <c r="JFT25" s="49"/>
      <c r="JFU25" s="49"/>
      <c r="JFV25" s="49"/>
      <c r="JFY25" s="49"/>
      <c r="JGB25" s="49"/>
      <c r="JGE25" s="49"/>
      <c r="JGH25" s="49"/>
      <c r="JGK25" s="49"/>
      <c r="JGN25" s="49"/>
      <c r="JGW25" s="49"/>
      <c r="JGZ25" s="49"/>
      <c r="JHC25" s="49"/>
      <c r="JHF25" s="49"/>
      <c r="JHO25" s="49"/>
      <c r="JHU25" s="49"/>
      <c r="JHX25" s="49"/>
      <c r="JIA25" s="49"/>
      <c r="JID25" s="49"/>
      <c r="JIJ25" s="49"/>
      <c r="JIM25" s="49"/>
      <c r="JIS25" s="49"/>
      <c r="JIU25" s="49"/>
      <c r="JIV25" s="49"/>
      <c r="JIX25" s="49"/>
      <c r="JJO25" s="49"/>
      <c r="JJT25" s="49"/>
      <c r="JJZ25" s="49"/>
      <c r="JKC25" s="49"/>
      <c r="JKF25" s="49"/>
      <c r="JKN25" s="49"/>
      <c r="JLJ25" s="49"/>
      <c r="JLK25" s="49"/>
      <c r="JLL25" s="49"/>
      <c r="JLM25" s="49"/>
      <c r="JLN25" s="49"/>
      <c r="JLO25" s="49"/>
      <c r="JMG25" s="49"/>
      <c r="JMH25" s="49"/>
      <c r="JMK25" s="49"/>
      <c r="JMN25" s="49"/>
      <c r="JMP25" s="49"/>
      <c r="JMR25" s="49"/>
      <c r="JMU25" s="49"/>
      <c r="JMX25" s="49"/>
      <c r="JNA25" s="49"/>
      <c r="JND25" s="49"/>
      <c r="JNG25" s="49"/>
      <c r="JNJ25" s="49"/>
      <c r="JNM25" s="49"/>
      <c r="JNP25" s="49"/>
      <c r="JNR25" s="49"/>
      <c r="JOE25" s="49"/>
      <c r="JOF25" s="49"/>
      <c r="JOG25" s="49"/>
      <c r="JOH25" s="49"/>
      <c r="JOI25" s="49"/>
      <c r="JOJ25" s="49"/>
      <c r="JOK25" s="49"/>
      <c r="JOL25" s="49"/>
      <c r="JOM25" s="49"/>
      <c r="JON25" s="49"/>
      <c r="JOO25" s="49"/>
      <c r="JOP25" s="49"/>
      <c r="JOQ25" s="49"/>
      <c r="JOR25" s="49"/>
      <c r="JOS25" s="49"/>
      <c r="JOT25" s="49"/>
      <c r="JOU25" s="49"/>
      <c r="JOV25" s="49"/>
      <c r="JOW25" s="49"/>
      <c r="JOX25" s="49"/>
      <c r="JOY25" s="49"/>
      <c r="JOZ25" s="49"/>
      <c r="JPA25" s="49"/>
      <c r="JPB25" s="49"/>
      <c r="JPC25" s="49"/>
      <c r="JPD25" s="49"/>
      <c r="JPE25" s="49"/>
      <c r="JPF25" s="49"/>
      <c r="JPG25" s="49"/>
      <c r="JPH25" s="49"/>
      <c r="JPI25" s="49"/>
      <c r="JPJ25" s="49"/>
      <c r="JPK25" s="49"/>
      <c r="JPL25" s="49"/>
      <c r="JPM25" s="49"/>
      <c r="JPN25" s="49"/>
      <c r="JPO25" s="49"/>
      <c r="JPP25" s="49"/>
      <c r="JPQ25" s="49"/>
      <c r="JPR25" s="49"/>
      <c r="JPU25" s="49"/>
      <c r="JPX25" s="49"/>
      <c r="JQA25" s="49"/>
      <c r="JQD25" s="49"/>
      <c r="JQG25" s="49"/>
      <c r="JQJ25" s="49"/>
      <c r="JQS25" s="49"/>
      <c r="JQV25" s="49"/>
      <c r="JQY25" s="49"/>
      <c r="JRB25" s="49"/>
      <c r="JRK25" s="49"/>
      <c r="JRQ25" s="49"/>
      <c r="JRT25" s="49"/>
      <c r="JRW25" s="49"/>
      <c r="JRZ25" s="49"/>
      <c r="JSF25" s="49"/>
      <c r="JSI25" s="49"/>
      <c r="JSO25" s="49"/>
      <c r="JSQ25" s="49"/>
      <c r="JSR25" s="49"/>
      <c r="JST25" s="49"/>
      <c r="JTK25" s="49"/>
      <c r="JTP25" s="49"/>
      <c r="JTV25" s="49"/>
      <c r="JTY25" s="49"/>
      <c r="JUB25" s="49"/>
      <c r="JUJ25" s="49"/>
      <c r="JVF25" s="49"/>
      <c r="JVG25" s="49"/>
      <c r="JVH25" s="49"/>
      <c r="JVI25" s="49"/>
      <c r="JVJ25" s="49"/>
      <c r="JVK25" s="49"/>
      <c r="JWC25" s="49"/>
      <c r="JWD25" s="49"/>
      <c r="JWG25" s="49"/>
      <c r="JWJ25" s="49"/>
      <c r="JWL25" s="49"/>
      <c r="JWN25" s="49"/>
      <c r="JWQ25" s="49"/>
      <c r="JWT25" s="49"/>
      <c r="JWW25" s="49"/>
      <c r="JWZ25" s="49"/>
      <c r="JXC25" s="49"/>
      <c r="JXF25" s="49"/>
      <c r="JXI25" s="49"/>
      <c r="JXL25" s="49"/>
      <c r="JXN25" s="49"/>
      <c r="JYA25" s="49"/>
      <c r="JYB25" s="49"/>
      <c r="JYC25" s="49"/>
      <c r="JYD25" s="49"/>
      <c r="JYE25" s="49"/>
      <c r="JYF25" s="49"/>
      <c r="JYG25" s="49"/>
      <c r="JYH25" s="49"/>
      <c r="JYI25" s="49"/>
      <c r="JYJ25" s="49"/>
      <c r="JYK25" s="49"/>
      <c r="JYL25" s="49"/>
      <c r="JYM25" s="49"/>
      <c r="JYN25" s="49"/>
      <c r="JYO25" s="49"/>
      <c r="JYP25" s="49"/>
      <c r="JYQ25" s="49"/>
      <c r="JYR25" s="49"/>
      <c r="JYS25" s="49"/>
      <c r="JYT25" s="49"/>
      <c r="JYU25" s="49"/>
      <c r="JYV25" s="49"/>
      <c r="JYW25" s="49"/>
      <c r="JYX25" s="49"/>
      <c r="JYY25" s="49"/>
      <c r="JYZ25" s="49"/>
      <c r="JZA25" s="49"/>
      <c r="JZB25" s="49"/>
      <c r="JZC25" s="49"/>
      <c r="JZD25" s="49"/>
      <c r="JZE25" s="49"/>
      <c r="JZF25" s="49"/>
      <c r="JZG25" s="49"/>
      <c r="JZH25" s="49"/>
      <c r="JZI25" s="49"/>
      <c r="JZJ25" s="49"/>
      <c r="JZK25" s="49"/>
      <c r="JZL25" s="49"/>
      <c r="JZM25" s="49"/>
      <c r="JZN25" s="49"/>
      <c r="JZQ25" s="49"/>
      <c r="JZT25" s="49"/>
      <c r="JZW25" s="49"/>
      <c r="JZZ25" s="49"/>
      <c r="KAC25" s="49"/>
      <c r="KAF25" s="49"/>
      <c r="KAO25" s="49"/>
      <c r="KAR25" s="49"/>
      <c r="KAU25" s="49"/>
      <c r="KAX25" s="49"/>
      <c r="KBG25" s="49"/>
      <c r="KBM25" s="49"/>
      <c r="KBP25" s="49"/>
      <c r="KBS25" s="49"/>
      <c r="KBV25" s="49"/>
      <c r="KCB25" s="49"/>
      <c r="KCE25" s="49"/>
      <c r="KCK25" s="49"/>
      <c r="KCM25" s="49"/>
      <c r="KCN25" s="49"/>
      <c r="KCP25" s="49"/>
      <c r="KDG25" s="49"/>
      <c r="KDL25" s="49"/>
      <c r="KDR25" s="49"/>
      <c r="KDU25" s="49"/>
      <c r="KDX25" s="49"/>
      <c r="KEF25" s="49"/>
      <c r="KFB25" s="49"/>
      <c r="KFC25" s="49"/>
      <c r="KFD25" s="49"/>
      <c r="KFE25" s="49"/>
      <c r="KFF25" s="49"/>
      <c r="KFG25" s="49"/>
      <c r="KFY25" s="49"/>
      <c r="KFZ25" s="49"/>
      <c r="KGC25" s="49"/>
      <c r="KGF25" s="49"/>
      <c r="KGH25" s="49"/>
      <c r="KGJ25" s="49"/>
      <c r="KGM25" s="49"/>
      <c r="KGP25" s="49"/>
      <c r="KGS25" s="49"/>
      <c r="KGV25" s="49"/>
      <c r="KGY25" s="49"/>
      <c r="KHB25" s="49"/>
      <c r="KHE25" s="49"/>
      <c r="KHH25" s="49"/>
      <c r="KHJ25" s="49"/>
      <c r="KHW25" s="49"/>
      <c r="KHX25" s="49"/>
      <c r="KHY25" s="49"/>
      <c r="KHZ25" s="49"/>
      <c r="KIA25" s="49"/>
      <c r="KIB25" s="49"/>
      <c r="KIC25" s="49"/>
      <c r="KID25" s="49"/>
      <c r="KIE25" s="49"/>
      <c r="KIF25" s="49"/>
      <c r="KIG25" s="49"/>
      <c r="KIH25" s="49"/>
      <c r="KII25" s="49"/>
      <c r="KIJ25" s="49"/>
      <c r="KIK25" s="49"/>
      <c r="KIL25" s="49"/>
      <c r="KIM25" s="49"/>
      <c r="KIN25" s="49"/>
      <c r="KIO25" s="49"/>
      <c r="KIP25" s="49"/>
      <c r="KIQ25" s="49"/>
      <c r="KIR25" s="49"/>
      <c r="KIS25" s="49"/>
      <c r="KIT25" s="49"/>
      <c r="KIU25" s="49"/>
      <c r="KIV25" s="49"/>
      <c r="KIW25" s="49"/>
      <c r="KIX25" s="49"/>
      <c r="KIY25" s="49"/>
      <c r="KIZ25" s="49"/>
      <c r="KJA25" s="49"/>
      <c r="KJB25" s="49"/>
      <c r="KJC25" s="49"/>
      <c r="KJD25" s="49"/>
      <c r="KJE25" s="49"/>
      <c r="KJF25" s="49"/>
      <c r="KJG25" s="49"/>
      <c r="KJH25" s="49"/>
      <c r="KJI25" s="49"/>
      <c r="KJJ25" s="49"/>
      <c r="KJM25" s="49"/>
      <c r="KJP25" s="49"/>
      <c r="KJS25" s="49"/>
      <c r="KJV25" s="49"/>
      <c r="KJY25" s="49"/>
      <c r="KKB25" s="49"/>
      <c r="KKK25" s="49"/>
      <c r="KKN25" s="49"/>
      <c r="KKQ25" s="49"/>
      <c r="KKT25" s="49"/>
      <c r="KLC25" s="49"/>
      <c r="KLI25" s="49"/>
      <c r="KLL25" s="49"/>
      <c r="KLO25" s="49"/>
      <c r="KLR25" s="49"/>
      <c r="KLX25" s="49"/>
      <c r="KMA25" s="49"/>
      <c r="KMG25" s="49"/>
      <c r="KMI25" s="49"/>
      <c r="KMJ25" s="49"/>
      <c r="KML25" s="49"/>
      <c r="KNC25" s="49"/>
      <c r="KNH25" s="49"/>
      <c r="KNN25" s="49"/>
      <c r="KNQ25" s="49"/>
      <c r="KNT25" s="49"/>
      <c r="KOB25" s="49"/>
      <c r="KOX25" s="49"/>
      <c r="KOY25" s="49"/>
      <c r="KOZ25" s="49"/>
      <c r="KPA25" s="49"/>
      <c r="KPB25" s="49"/>
      <c r="KPC25" s="49"/>
      <c r="KPU25" s="49"/>
      <c r="KPV25" s="49"/>
      <c r="KPY25" s="49"/>
      <c r="KQB25" s="49"/>
      <c r="KQD25" s="49"/>
      <c r="KQF25" s="49"/>
      <c r="KQI25" s="49"/>
      <c r="KQL25" s="49"/>
      <c r="KQO25" s="49"/>
      <c r="KQR25" s="49"/>
      <c r="KQU25" s="49"/>
      <c r="KQX25" s="49"/>
      <c r="KRA25" s="49"/>
      <c r="KRD25" s="49"/>
      <c r="KRF25" s="49"/>
      <c r="KRS25" s="49"/>
      <c r="KRT25" s="49"/>
      <c r="KRU25" s="49"/>
      <c r="KRV25" s="49"/>
      <c r="KRW25" s="49"/>
      <c r="KRX25" s="49"/>
      <c r="KRY25" s="49"/>
      <c r="KRZ25" s="49"/>
      <c r="KSA25" s="49"/>
      <c r="KSB25" s="49"/>
      <c r="KSC25" s="49"/>
      <c r="KSD25" s="49"/>
      <c r="KSE25" s="49"/>
      <c r="KSF25" s="49"/>
      <c r="KSG25" s="49"/>
      <c r="KSH25" s="49"/>
      <c r="KSI25" s="49"/>
      <c r="KSJ25" s="49"/>
      <c r="KSK25" s="49"/>
      <c r="KSL25" s="49"/>
      <c r="KSM25" s="49"/>
      <c r="KSN25" s="49"/>
      <c r="KSO25" s="49"/>
      <c r="KSP25" s="49"/>
      <c r="KSQ25" s="49"/>
      <c r="KSR25" s="49"/>
      <c r="KSS25" s="49"/>
      <c r="KST25" s="49"/>
      <c r="KSU25" s="49"/>
      <c r="KSV25" s="49"/>
      <c r="KSW25" s="49"/>
      <c r="KSX25" s="49"/>
      <c r="KSY25" s="49"/>
      <c r="KSZ25" s="49"/>
      <c r="KTA25" s="49"/>
      <c r="KTB25" s="49"/>
      <c r="KTC25" s="49"/>
      <c r="KTD25" s="49"/>
      <c r="KTE25" s="49"/>
      <c r="KTF25" s="49"/>
      <c r="KTI25" s="49"/>
      <c r="KTL25" s="49"/>
      <c r="KTO25" s="49"/>
      <c r="KTR25" s="49"/>
      <c r="KTU25" s="49"/>
      <c r="KTX25" s="49"/>
      <c r="KUG25" s="49"/>
      <c r="KUJ25" s="49"/>
      <c r="KUM25" s="49"/>
      <c r="KUP25" s="49"/>
      <c r="KUY25" s="49"/>
      <c r="KVE25" s="49"/>
      <c r="KVH25" s="49"/>
      <c r="KVK25" s="49"/>
      <c r="KVN25" s="49"/>
      <c r="KVT25" s="49"/>
      <c r="KVW25" s="49"/>
      <c r="KWC25" s="49"/>
      <c r="KWE25" s="49"/>
      <c r="KWF25" s="49"/>
      <c r="KWH25" s="49"/>
      <c r="KWY25" s="49"/>
      <c r="KXD25" s="49"/>
      <c r="KXJ25" s="49"/>
      <c r="KXM25" s="49"/>
      <c r="KXP25" s="49"/>
      <c r="KXX25" s="49"/>
      <c r="KYT25" s="49"/>
      <c r="KYU25" s="49"/>
      <c r="KYV25" s="49"/>
      <c r="KYW25" s="49"/>
      <c r="KYX25" s="49"/>
      <c r="KYY25" s="49"/>
      <c r="KZQ25" s="49"/>
      <c r="KZR25" s="49"/>
      <c r="KZU25" s="49"/>
      <c r="KZX25" s="49"/>
      <c r="KZZ25" s="49"/>
      <c r="LAB25" s="49"/>
      <c r="LAE25" s="49"/>
      <c r="LAH25" s="49"/>
      <c r="LAK25" s="49"/>
      <c r="LAN25" s="49"/>
      <c r="LAQ25" s="49"/>
      <c r="LAT25" s="49"/>
      <c r="LAW25" s="49"/>
      <c r="LAZ25" s="49"/>
      <c r="LBB25" s="49"/>
      <c r="LBO25" s="49"/>
      <c r="LBP25" s="49"/>
      <c r="LBQ25" s="49"/>
      <c r="LBR25" s="49"/>
      <c r="LBS25" s="49"/>
      <c r="LBT25" s="49"/>
      <c r="LBU25" s="49"/>
      <c r="LBV25" s="49"/>
      <c r="LBW25" s="49"/>
      <c r="LBX25" s="49"/>
      <c r="LBY25" s="49"/>
      <c r="LBZ25" s="49"/>
      <c r="LCA25" s="49"/>
      <c r="LCB25" s="49"/>
      <c r="LCC25" s="49"/>
      <c r="LCD25" s="49"/>
      <c r="LCE25" s="49"/>
      <c r="LCF25" s="49"/>
      <c r="LCG25" s="49"/>
      <c r="LCH25" s="49"/>
      <c r="LCI25" s="49"/>
      <c r="LCJ25" s="49"/>
      <c r="LCK25" s="49"/>
      <c r="LCL25" s="49"/>
      <c r="LCM25" s="49"/>
      <c r="LCN25" s="49"/>
      <c r="LCO25" s="49"/>
      <c r="LCP25" s="49"/>
      <c r="LCQ25" s="49"/>
      <c r="LCR25" s="49"/>
      <c r="LCS25" s="49"/>
      <c r="LCT25" s="49"/>
      <c r="LCU25" s="49"/>
      <c r="LCV25" s="49"/>
      <c r="LCW25" s="49"/>
      <c r="LCX25" s="49"/>
      <c r="LCY25" s="49"/>
      <c r="LCZ25" s="49"/>
      <c r="LDA25" s="49"/>
      <c r="LDB25" s="49"/>
      <c r="LDE25" s="49"/>
      <c r="LDH25" s="49"/>
      <c r="LDK25" s="49"/>
      <c r="LDN25" s="49"/>
      <c r="LDQ25" s="49"/>
      <c r="LDT25" s="49"/>
      <c r="LEC25" s="49"/>
      <c r="LEF25" s="49"/>
      <c r="LEI25" s="49"/>
      <c r="LEL25" s="49"/>
      <c r="LEU25" s="49"/>
      <c r="LFA25" s="49"/>
      <c r="LFD25" s="49"/>
      <c r="LFG25" s="49"/>
      <c r="LFJ25" s="49"/>
      <c r="LFP25" s="49"/>
      <c r="LFS25" s="49"/>
      <c r="LFY25" s="49"/>
      <c r="LGA25" s="49"/>
      <c r="LGB25" s="49"/>
      <c r="LGD25" s="49"/>
      <c r="LGU25" s="49"/>
      <c r="LGZ25" s="49"/>
      <c r="LHF25" s="49"/>
      <c r="LHI25" s="49"/>
      <c r="LHL25" s="49"/>
      <c r="LHT25" s="49"/>
      <c r="LIP25" s="49"/>
      <c r="LIQ25" s="49"/>
      <c r="LIR25" s="49"/>
      <c r="LIS25" s="49"/>
      <c r="LIT25" s="49"/>
      <c r="LIU25" s="49"/>
      <c r="LJM25" s="49"/>
      <c r="LJN25" s="49"/>
      <c r="LJQ25" s="49"/>
      <c r="LJT25" s="49"/>
      <c r="LJV25" s="49"/>
      <c r="LJX25" s="49"/>
      <c r="LKA25" s="49"/>
      <c r="LKD25" s="49"/>
      <c r="LKG25" s="49"/>
      <c r="LKJ25" s="49"/>
      <c r="LKM25" s="49"/>
      <c r="LKP25" s="49"/>
      <c r="LKS25" s="49"/>
      <c r="LKV25" s="49"/>
      <c r="LKX25" s="49"/>
      <c r="LLK25" s="49"/>
      <c r="LLL25" s="49"/>
      <c r="LLM25" s="49"/>
      <c r="LLN25" s="49"/>
      <c r="LLO25" s="49"/>
      <c r="LLP25" s="49"/>
      <c r="LLQ25" s="49"/>
      <c r="LLR25" s="49"/>
      <c r="LLS25" s="49"/>
      <c r="LLT25" s="49"/>
      <c r="LLU25" s="49"/>
      <c r="LLV25" s="49"/>
      <c r="LLW25" s="49"/>
      <c r="LLX25" s="49"/>
      <c r="LLY25" s="49"/>
      <c r="LLZ25" s="49"/>
      <c r="LMA25" s="49"/>
      <c r="LMB25" s="49"/>
      <c r="LMC25" s="49"/>
      <c r="LMD25" s="49"/>
      <c r="LME25" s="49"/>
      <c r="LMF25" s="49"/>
      <c r="LMG25" s="49"/>
      <c r="LMH25" s="49"/>
      <c r="LMI25" s="49"/>
      <c r="LMJ25" s="49"/>
      <c r="LMK25" s="49"/>
      <c r="LML25" s="49"/>
      <c r="LMM25" s="49"/>
      <c r="LMN25" s="49"/>
      <c r="LMO25" s="49"/>
      <c r="LMP25" s="49"/>
      <c r="LMQ25" s="49"/>
      <c r="LMR25" s="49"/>
      <c r="LMS25" s="49"/>
      <c r="LMT25" s="49"/>
      <c r="LMU25" s="49"/>
      <c r="LMV25" s="49"/>
      <c r="LMW25" s="49"/>
      <c r="LMX25" s="49"/>
      <c r="LNA25" s="49"/>
      <c r="LND25" s="49"/>
      <c r="LNG25" s="49"/>
      <c r="LNJ25" s="49"/>
      <c r="LNM25" s="49"/>
      <c r="LNP25" s="49"/>
      <c r="LNY25" s="49"/>
      <c r="LOB25" s="49"/>
      <c r="LOE25" s="49"/>
      <c r="LOH25" s="49"/>
      <c r="LOQ25" s="49"/>
      <c r="LOW25" s="49"/>
      <c r="LOZ25" s="49"/>
      <c r="LPC25" s="49"/>
      <c r="LPF25" s="49"/>
      <c r="LPL25" s="49"/>
      <c r="LPO25" s="49"/>
      <c r="LPU25" s="49"/>
      <c r="LPW25" s="49"/>
      <c r="LPX25" s="49"/>
      <c r="LPZ25" s="49"/>
      <c r="LQQ25" s="49"/>
      <c r="LQV25" s="49"/>
      <c r="LRB25" s="49"/>
      <c r="LRE25" s="49"/>
      <c r="LRH25" s="49"/>
      <c r="LRP25" s="49"/>
      <c r="LSL25" s="49"/>
      <c r="LSM25" s="49"/>
      <c r="LSN25" s="49"/>
      <c r="LSO25" s="49"/>
      <c r="LSP25" s="49"/>
      <c r="LSQ25" s="49"/>
      <c r="LTI25" s="49"/>
      <c r="LTJ25" s="49"/>
      <c r="LTM25" s="49"/>
      <c r="LTP25" s="49"/>
      <c r="LTR25" s="49"/>
      <c r="LTT25" s="49"/>
      <c r="LTW25" s="49"/>
      <c r="LTZ25" s="49"/>
      <c r="LUC25" s="49"/>
      <c r="LUF25" s="49"/>
      <c r="LUI25" s="49"/>
      <c r="LUL25" s="49"/>
      <c r="LUO25" s="49"/>
      <c r="LUR25" s="49"/>
      <c r="LUT25" s="49"/>
      <c r="LVG25" s="49"/>
      <c r="LVH25" s="49"/>
      <c r="LVI25" s="49"/>
      <c r="LVJ25" s="49"/>
      <c r="LVK25" s="49"/>
      <c r="LVL25" s="49"/>
      <c r="LVM25" s="49"/>
      <c r="LVN25" s="49"/>
      <c r="LVO25" s="49"/>
      <c r="LVP25" s="49"/>
      <c r="LVQ25" s="49"/>
      <c r="LVR25" s="49"/>
      <c r="LVS25" s="49"/>
      <c r="LVT25" s="49"/>
      <c r="LVU25" s="49"/>
      <c r="LVV25" s="49"/>
      <c r="LVW25" s="49"/>
      <c r="LVX25" s="49"/>
      <c r="LVY25" s="49"/>
      <c r="LVZ25" s="49"/>
      <c r="LWA25" s="49"/>
      <c r="LWB25" s="49"/>
      <c r="LWC25" s="49"/>
      <c r="LWD25" s="49"/>
      <c r="LWE25" s="49"/>
      <c r="LWF25" s="49"/>
      <c r="LWG25" s="49"/>
      <c r="LWH25" s="49"/>
      <c r="LWI25" s="49"/>
      <c r="LWJ25" s="49"/>
      <c r="LWK25" s="49"/>
      <c r="LWL25" s="49"/>
      <c r="LWM25" s="49"/>
      <c r="LWN25" s="49"/>
      <c r="LWO25" s="49"/>
      <c r="LWP25" s="49"/>
      <c r="LWQ25" s="49"/>
      <c r="LWR25" s="49"/>
      <c r="LWS25" s="49"/>
      <c r="LWT25" s="49"/>
      <c r="LWW25" s="49"/>
      <c r="LWZ25" s="49"/>
      <c r="LXC25" s="49"/>
      <c r="LXF25" s="49"/>
      <c r="LXI25" s="49"/>
      <c r="LXL25" s="49"/>
      <c r="LXU25" s="49"/>
      <c r="LXX25" s="49"/>
      <c r="LYA25" s="49"/>
      <c r="LYD25" s="49"/>
      <c r="LYM25" s="49"/>
      <c r="LYS25" s="49"/>
      <c r="LYV25" s="49"/>
      <c r="LYY25" s="49"/>
      <c r="LZB25" s="49"/>
      <c r="LZH25" s="49"/>
      <c r="LZK25" s="49"/>
      <c r="LZQ25" s="49"/>
      <c r="LZS25" s="49"/>
      <c r="LZT25" s="49"/>
      <c r="LZV25" s="49"/>
      <c r="MAM25" s="49"/>
      <c r="MAR25" s="49"/>
      <c r="MAX25" s="49"/>
      <c r="MBA25" s="49"/>
      <c r="MBD25" s="49"/>
      <c r="MBL25" s="49"/>
      <c r="MCH25" s="49"/>
      <c r="MCI25" s="49"/>
      <c r="MCJ25" s="49"/>
      <c r="MCK25" s="49"/>
      <c r="MCL25" s="49"/>
      <c r="MCM25" s="49"/>
      <c r="MDE25" s="49"/>
      <c r="MDF25" s="49"/>
      <c r="MDI25" s="49"/>
      <c r="MDL25" s="49"/>
      <c r="MDN25" s="49"/>
      <c r="MDP25" s="49"/>
      <c r="MDS25" s="49"/>
      <c r="MDV25" s="49"/>
      <c r="MDY25" s="49"/>
      <c r="MEB25" s="49"/>
      <c r="MEE25" s="49"/>
      <c r="MEH25" s="49"/>
      <c r="MEK25" s="49"/>
      <c r="MEN25" s="49"/>
      <c r="MEP25" s="49"/>
      <c r="MFC25" s="49"/>
      <c r="MFD25" s="49"/>
      <c r="MFE25" s="49"/>
      <c r="MFF25" s="49"/>
      <c r="MFG25" s="49"/>
      <c r="MFH25" s="49"/>
      <c r="MFI25" s="49"/>
      <c r="MFJ25" s="49"/>
      <c r="MFK25" s="49"/>
      <c r="MFL25" s="49"/>
      <c r="MFM25" s="49"/>
      <c r="MFN25" s="49"/>
      <c r="MFO25" s="49"/>
      <c r="MFP25" s="49"/>
      <c r="MFQ25" s="49"/>
      <c r="MFR25" s="49"/>
      <c r="MFS25" s="49"/>
      <c r="MFT25" s="49"/>
      <c r="MFU25" s="49"/>
      <c r="MFV25" s="49"/>
      <c r="MFW25" s="49"/>
      <c r="MFX25" s="49"/>
      <c r="MFY25" s="49"/>
      <c r="MFZ25" s="49"/>
      <c r="MGA25" s="49"/>
      <c r="MGB25" s="49"/>
      <c r="MGC25" s="49"/>
      <c r="MGD25" s="49"/>
      <c r="MGE25" s="49"/>
      <c r="MGF25" s="49"/>
      <c r="MGG25" s="49"/>
      <c r="MGH25" s="49"/>
      <c r="MGI25" s="49"/>
      <c r="MGJ25" s="49"/>
      <c r="MGK25" s="49"/>
      <c r="MGL25" s="49"/>
      <c r="MGM25" s="49"/>
      <c r="MGN25" s="49"/>
      <c r="MGO25" s="49"/>
      <c r="MGP25" s="49"/>
      <c r="MGS25" s="49"/>
      <c r="MGV25" s="49"/>
      <c r="MGY25" s="49"/>
      <c r="MHB25" s="49"/>
      <c r="MHE25" s="49"/>
      <c r="MHH25" s="49"/>
      <c r="MHQ25" s="49"/>
      <c r="MHT25" s="49"/>
      <c r="MHW25" s="49"/>
      <c r="MHZ25" s="49"/>
      <c r="MII25" s="49"/>
      <c r="MIO25" s="49"/>
      <c r="MIR25" s="49"/>
      <c r="MIU25" s="49"/>
      <c r="MIX25" s="49"/>
      <c r="MJD25" s="49"/>
      <c r="MJG25" s="49"/>
      <c r="MJM25" s="49"/>
      <c r="MJO25" s="49"/>
      <c r="MJP25" s="49"/>
      <c r="MJR25" s="49"/>
      <c r="MKI25" s="49"/>
      <c r="MKN25" s="49"/>
      <c r="MKT25" s="49"/>
      <c r="MKW25" s="49"/>
      <c r="MKZ25" s="49"/>
      <c r="MLH25" s="49"/>
      <c r="MMD25" s="49"/>
      <c r="MME25" s="49"/>
      <c r="MMF25" s="49"/>
      <c r="MMG25" s="49"/>
      <c r="MMH25" s="49"/>
      <c r="MMI25" s="49"/>
      <c r="MNA25" s="49"/>
      <c r="MNB25" s="49"/>
      <c r="MNE25" s="49"/>
      <c r="MNH25" s="49"/>
      <c r="MNJ25" s="49"/>
      <c r="MNL25" s="49"/>
      <c r="MNO25" s="49"/>
      <c r="MNR25" s="49"/>
      <c r="MNU25" s="49"/>
      <c r="MNX25" s="49"/>
      <c r="MOA25" s="49"/>
      <c r="MOD25" s="49"/>
      <c r="MOG25" s="49"/>
      <c r="MOJ25" s="49"/>
      <c r="MOL25" s="49"/>
      <c r="MOY25" s="49"/>
      <c r="MOZ25" s="49"/>
      <c r="MPA25" s="49"/>
      <c r="MPB25" s="49"/>
      <c r="MPC25" s="49"/>
      <c r="MPD25" s="49"/>
      <c r="MPE25" s="49"/>
      <c r="MPF25" s="49"/>
      <c r="MPG25" s="49"/>
      <c r="MPH25" s="49"/>
      <c r="MPI25" s="49"/>
      <c r="MPJ25" s="49"/>
      <c r="MPK25" s="49"/>
      <c r="MPL25" s="49"/>
      <c r="MPM25" s="49"/>
      <c r="MPN25" s="49"/>
      <c r="MPO25" s="49"/>
      <c r="MPP25" s="49"/>
      <c r="MPQ25" s="49"/>
      <c r="MPR25" s="49"/>
      <c r="MPS25" s="49"/>
      <c r="MPT25" s="49"/>
      <c r="MPU25" s="49"/>
      <c r="MPV25" s="49"/>
      <c r="MPW25" s="49"/>
      <c r="MPX25" s="49"/>
      <c r="MPY25" s="49"/>
      <c r="MPZ25" s="49"/>
      <c r="MQA25" s="49"/>
      <c r="MQB25" s="49"/>
      <c r="MQC25" s="49"/>
      <c r="MQD25" s="49"/>
      <c r="MQE25" s="49"/>
      <c r="MQF25" s="49"/>
      <c r="MQG25" s="49"/>
      <c r="MQH25" s="49"/>
      <c r="MQI25" s="49"/>
      <c r="MQJ25" s="49"/>
      <c r="MQK25" s="49"/>
      <c r="MQL25" s="49"/>
      <c r="MQO25" s="49"/>
      <c r="MQR25" s="49"/>
      <c r="MQU25" s="49"/>
      <c r="MQX25" s="49"/>
      <c r="MRA25" s="49"/>
      <c r="MRD25" s="49"/>
      <c r="MRM25" s="49"/>
      <c r="MRP25" s="49"/>
      <c r="MRS25" s="49"/>
      <c r="MRV25" s="49"/>
      <c r="MSE25" s="49"/>
      <c r="MSK25" s="49"/>
      <c r="MSN25" s="49"/>
      <c r="MSQ25" s="49"/>
      <c r="MST25" s="49"/>
      <c r="MSZ25" s="49"/>
      <c r="MTC25" s="49"/>
      <c r="MTI25" s="49"/>
      <c r="MTK25" s="49"/>
      <c r="MTL25" s="49"/>
      <c r="MTN25" s="49"/>
      <c r="MUE25" s="49"/>
      <c r="MUJ25" s="49"/>
      <c r="MUP25" s="49"/>
      <c r="MUS25" s="49"/>
      <c r="MUV25" s="49"/>
      <c r="MVD25" s="49"/>
      <c r="MVZ25" s="49"/>
      <c r="MWA25" s="49"/>
      <c r="MWB25" s="49"/>
      <c r="MWC25" s="49"/>
      <c r="MWD25" s="49"/>
      <c r="MWE25" s="49"/>
      <c r="MWW25" s="49"/>
      <c r="MWX25" s="49"/>
      <c r="MXA25" s="49"/>
      <c r="MXD25" s="49"/>
      <c r="MXF25" s="49"/>
      <c r="MXH25" s="49"/>
      <c r="MXK25" s="49"/>
      <c r="MXN25" s="49"/>
      <c r="MXQ25" s="49"/>
      <c r="MXT25" s="49"/>
      <c r="MXW25" s="49"/>
      <c r="MXZ25" s="49"/>
      <c r="MYC25" s="49"/>
      <c r="MYF25" s="49"/>
      <c r="MYH25" s="49"/>
      <c r="MYU25" s="49"/>
      <c r="MYV25" s="49"/>
      <c r="MYW25" s="49"/>
      <c r="MYX25" s="49"/>
      <c r="MYY25" s="49"/>
      <c r="MYZ25" s="49"/>
      <c r="MZA25" s="49"/>
      <c r="MZB25" s="49"/>
      <c r="MZC25" s="49"/>
      <c r="MZD25" s="49"/>
      <c r="MZE25" s="49"/>
      <c r="MZF25" s="49"/>
      <c r="MZG25" s="49"/>
      <c r="MZH25" s="49"/>
      <c r="MZI25" s="49"/>
      <c r="MZJ25" s="49"/>
      <c r="MZK25" s="49"/>
      <c r="MZL25" s="49"/>
      <c r="MZM25" s="49"/>
      <c r="MZN25" s="49"/>
      <c r="MZO25" s="49"/>
      <c r="MZP25" s="49"/>
      <c r="MZQ25" s="49"/>
      <c r="MZR25" s="49"/>
      <c r="MZS25" s="49"/>
      <c r="MZT25" s="49"/>
      <c r="MZU25" s="49"/>
      <c r="MZV25" s="49"/>
      <c r="MZW25" s="49"/>
      <c r="MZX25" s="49"/>
      <c r="MZY25" s="49"/>
      <c r="MZZ25" s="49"/>
      <c r="NAA25" s="49"/>
      <c r="NAB25" s="49"/>
      <c r="NAC25" s="49"/>
      <c r="NAD25" s="49"/>
      <c r="NAE25" s="49"/>
      <c r="NAF25" s="49"/>
      <c r="NAG25" s="49"/>
      <c r="NAH25" s="49"/>
      <c r="NAK25" s="49"/>
      <c r="NAN25" s="49"/>
      <c r="NAQ25" s="49"/>
      <c r="NAT25" s="49"/>
      <c r="NAW25" s="49"/>
      <c r="NAZ25" s="49"/>
      <c r="NBI25" s="49"/>
      <c r="NBL25" s="49"/>
      <c r="NBO25" s="49"/>
      <c r="NBR25" s="49"/>
      <c r="NCA25" s="49"/>
      <c r="NCG25" s="49"/>
      <c r="NCJ25" s="49"/>
      <c r="NCM25" s="49"/>
      <c r="NCP25" s="49"/>
      <c r="NCV25" s="49"/>
      <c r="NCY25" s="49"/>
      <c r="NDE25" s="49"/>
      <c r="NDG25" s="49"/>
      <c r="NDH25" s="49"/>
      <c r="NDJ25" s="49"/>
      <c r="NEA25" s="49"/>
      <c r="NEF25" s="49"/>
      <c r="NEL25" s="49"/>
      <c r="NEO25" s="49"/>
      <c r="NER25" s="49"/>
      <c r="NEZ25" s="49"/>
      <c r="NFV25" s="49"/>
      <c r="NFW25" s="49"/>
      <c r="NFX25" s="49"/>
      <c r="NFY25" s="49"/>
      <c r="NFZ25" s="49"/>
      <c r="NGA25" s="49"/>
      <c r="NGS25" s="49"/>
      <c r="NGT25" s="49"/>
      <c r="NGW25" s="49"/>
      <c r="NGZ25" s="49"/>
      <c r="NHB25" s="49"/>
      <c r="NHD25" s="49"/>
      <c r="NHG25" s="49"/>
      <c r="NHJ25" s="49"/>
      <c r="NHM25" s="49"/>
      <c r="NHP25" s="49"/>
      <c r="NHS25" s="49"/>
      <c r="NHV25" s="49"/>
      <c r="NHY25" s="49"/>
      <c r="NIB25" s="49"/>
      <c r="NID25" s="49"/>
      <c r="NIQ25" s="49"/>
      <c r="NIR25" s="49"/>
      <c r="NIS25" s="49"/>
      <c r="NIT25" s="49"/>
      <c r="NIU25" s="49"/>
      <c r="NIV25" s="49"/>
      <c r="NIW25" s="49"/>
      <c r="NIX25" s="49"/>
      <c r="NIY25" s="49"/>
      <c r="NIZ25" s="49"/>
      <c r="NJA25" s="49"/>
      <c r="NJB25" s="49"/>
      <c r="NJC25" s="49"/>
      <c r="NJD25" s="49"/>
      <c r="NJE25" s="49"/>
      <c r="NJF25" s="49"/>
      <c r="NJG25" s="49"/>
      <c r="NJH25" s="49"/>
      <c r="NJI25" s="49"/>
      <c r="NJJ25" s="49"/>
      <c r="NJK25" s="49"/>
      <c r="NJL25" s="49"/>
      <c r="NJM25" s="49"/>
      <c r="NJN25" s="49"/>
      <c r="NJO25" s="49"/>
      <c r="NJP25" s="49"/>
      <c r="NJQ25" s="49"/>
      <c r="NJR25" s="49"/>
      <c r="NJS25" s="49"/>
      <c r="NJT25" s="49"/>
      <c r="NJU25" s="49"/>
      <c r="NJV25" s="49"/>
      <c r="NJW25" s="49"/>
      <c r="NJX25" s="49"/>
      <c r="NJY25" s="49"/>
      <c r="NJZ25" s="49"/>
      <c r="NKA25" s="49"/>
      <c r="NKB25" s="49"/>
      <c r="NKC25" s="49"/>
      <c r="NKD25" s="49"/>
      <c r="NKG25" s="49"/>
      <c r="NKJ25" s="49"/>
      <c r="NKM25" s="49"/>
      <c r="NKP25" s="49"/>
      <c r="NKS25" s="49"/>
      <c r="NKV25" s="49"/>
      <c r="NLE25" s="49"/>
      <c r="NLH25" s="49"/>
      <c r="NLK25" s="49"/>
      <c r="NLN25" s="49"/>
      <c r="NLW25" s="49"/>
      <c r="NMC25" s="49"/>
      <c r="NMF25" s="49"/>
      <c r="NMI25" s="49"/>
      <c r="NML25" s="49"/>
      <c r="NMR25" s="49"/>
      <c r="NMU25" s="49"/>
      <c r="NNA25" s="49"/>
      <c r="NNC25" s="49"/>
      <c r="NND25" s="49"/>
      <c r="NNF25" s="49"/>
      <c r="NNW25" s="49"/>
      <c r="NOB25" s="49"/>
      <c r="NOH25" s="49"/>
      <c r="NOK25" s="49"/>
      <c r="NON25" s="49"/>
      <c r="NOV25" s="49"/>
      <c r="NPR25" s="49"/>
      <c r="NPS25" s="49"/>
      <c r="NPT25" s="49"/>
      <c r="NPU25" s="49"/>
      <c r="NPV25" s="49"/>
      <c r="NPW25" s="49"/>
      <c r="NQO25" s="49"/>
      <c r="NQP25" s="49"/>
      <c r="NQS25" s="49"/>
      <c r="NQV25" s="49"/>
      <c r="NQX25" s="49"/>
      <c r="NQZ25" s="49"/>
      <c r="NRC25" s="49"/>
      <c r="NRF25" s="49"/>
      <c r="NRI25" s="49"/>
      <c r="NRL25" s="49"/>
      <c r="NRO25" s="49"/>
      <c r="NRR25" s="49"/>
      <c r="NRU25" s="49"/>
      <c r="NRX25" s="49"/>
      <c r="NRZ25" s="49"/>
      <c r="NSM25" s="49"/>
      <c r="NSN25" s="49"/>
      <c r="NSO25" s="49"/>
      <c r="NSP25" s="49"/>
      <c r="NSQ25" s="49"/>
      <c r="NSR25" s="49"/>
      <c r="NSS25" s="49"/>
      <c r="NST25" s="49"/>
      <c r="NSU25" s="49"/>
      <c r="NSV25" s="49"/>
      <c r="NSW25" s="49"/>
      <c r="NSX25" s="49"/>
      <c r="NSY25" s="49"/>
      <c r="NSZ25" s="49"/>
      <c r="NTA25" s="49"/>
      <c r="NTB25" s="49"/>
      <c r="NTC25" s="49"/>
      <c r="NTD25" s="49"/>
      <c r="NTE25" s="49"/>
      <c r="NTF25" s="49"/>
      <c r="NTG25" s="49"/>
      <c r="NTH25" s="49"/>
      <c r="NTI25" s="49"/>
      <c r="NTJ25" s="49"/>
      <c r="NTK25" s="49"/>
      <c r="NTL25" s="49"/>
      <c r="NTM25" s="49"/>
      <c r="NTN25" s="49"/>
      <c r="NTO25" s="49"/>
      <c r="NTP25" s="49"/>
      <c r="NTQ25" s="49"/>
      <c r="NTR25" s="49"/>
      <c r="NTS25" s="49"/>
      <c r="NTT25" s="49"/>
      <c r="NTU25" s="49"/>
      <c r="NTV25" s="49"/>
      <c r="NTW25" s="49"/>
      <c r="NTX25" s="49"/>
      <c r="NTY25" s="49"/>
      <c r="NTZ25" s="49"/>
      <c r="NUC25" s="49"/>
      <c r="NUF25" s="49"/>
      <c r="NUI25" s="49"/>
      <c r="NUL25" s="49"/>
      <c r="NUO25" s="49"/>
      <c r="NUR25" s="49"/>
      <c r="NVA25" s="49"/>
      <c r="NVD25" s="49"/>
      <c r="NVG25" s="49"/>
      <c r="NVJ25" s="49"/>
      <c r="NVS25" s="49"/>
      <c r="NVY25" s="49"/>
      <c r="NWB25" s="49"/>
      <c r="NWE25" s="49"/>
      <c r="NWH25" s="49"/>
      <c r="NWN25" s="49"/>
      <c r="NWQ25" s="49"/>
      <c r="NWW25" s="49"/>
      <c r="NWY25" s="49"/>
      <c r="NWZ25" s="49"/>
      <c r="NXB25" s="49"/>
      <c r="NXS25" s="49"/>
      <c r="NXX25" s="49"/>
      <c r="NYD25" s="49"/>
      <c r="NYG25" s="49"/>
      <c r="NYJ25" s="49"/>
      <c r="NYR25" s="49"/>
      <c r="NZN25" s="49"/>
      <c r="NZO25" s="49"/>
      <c r="NZP25" s="49"/>
      <c r="NZQ25" s="49"/>
      <c r="NZR25" s="49"/>
      <c r="NZS25" s="49"/>
      <c r="OAK25" s="49"/>
      <c r="OAL25" s="49"/>
      <c r="OAO25" s="49"/>
      <c r="OAR25" s="49"/>
      <c r="OAT25" s="49"/>
      <c r="OAV25" s="49"/>
      <c r="OAY25" s="49"/>
      <c r="OBB25" s="49"/>
      <c r="OBE25" s="49"/>
      <c r="OBH25" s="49"/>
      <c r="OBK25" s="49"/>
      <c r="OBN25" s="49"/>
      <c r="OBQ25" s="49"/>
      <c r="OBT25" s="49"/>
      <c r="OBV25" s="49"/>
      <c r="OCI25" s="49"/>
      <c r="OCJ25" s="49"/>
      <c r="OCK25" s="49"/>
      <c r="OCL25" s="49"/>
      <c r="OCM25" s="49"/>
      <c r="OCN25" s="49"/>
      <c r="OCO25" s="49"/>
      <c r="OCP25" s="49"/>
      <c r="OCQ25" s="49"/>
      <c r="OCR25" s="49"/>
      <c r="OCS25" s="49"/>
      <c r="OCT25" s="49"/>
      <c r="OCU25" s="49"/>
      <c r="OCV25" s="49"/>
      <c r="OCW25" s="49"/>
      <c r="OCX25" s="49"/>
      <c r="OCY25" s="49"/>
      <c r="OCZ25" s="49"/>
      <c r="ODA25" s="49"/>
      <c r="ODB25" s="49"/>
      <c r="ODC25" s="49"/>
      <c r="ODD25" s="49"/>
      <c r="ODE25" s="49"/>
      <c r="ODF25" s="49"/>
      <c r="ODG25" s="49"/>
      <c r="ODH25" s="49"/>
      <c r="ODI25" s="49"/>
      <c r="ODJ25" s="49"/>
      <c r="ODK25" s="49"/>
      <c r="ODL25" s="49"/>
      <c r="ODM25" s="49"/>
      <c r="ODN25" s="49"/>
      <c r="ODO25" s="49"/>
      <c r="ODP25" s="49"/>
      <c r="ODQ25" s="49"/>
      <c r="ODR25" s="49"/>
      <c r="ODS25" s="49"/>
      <c r="ODT25" s="49"/>
      <c r="ODU25" s="49"/>
      <c r="ODV25" s="49"/>
      <c r="ODY25" s="49"/>
      <c r="OEB25" s="49"/>
      <c r="OEE25" s="49"/>
      <c r="OEH25" s="49"/>
      <c r="OEK25" s="49"/>
      <c r="OEN25" s="49"/>
      <c r="OEW25" s="49"/>
      <c r="OEZ25" s="49"/>
      <c r="OFC25" s="49"/>
      <c r="OFF25" s="49"/>
      <c r="OFO25" s="49"/>
      <c r="OFU25" s="49"/>
      <c r="OFX25" s="49"/>
      <c r="OGA25" s="49"/>
      <c r="OGD25" s="49"/>
      <c r="OGJ25" s="49"/>
      <c r="OGM25" s="49"/>
      <c r="OGS25" s="49"/>
      <c r="OGU25" s="49"/>
      <c r="OGV25" s="49"/>
      <c r="OGX25" s="49"/>
      <c r="OHO25" s="49"/>
      <c r="OHT25" s="49"/>
      <c r="OHZ25" s="49"/>
      <c r="OIC25" s="49"/>
      <c r="OIF25" s="49"/>
      <c r="OIN25" s="49"/>
      <c r="OJJ25" s="49"/>
      <c r="OJK25" s="49"/>
      <c r="OJL25" s="49"/>
      <c r="OJM25" s="49"/>
      <c r="OJN25" s="49"/>
      <c r="OJO25" s="49"/>
      <c r="OKG25" s="49"/>
      <c r="OKH25" s="49"/>
      <c r="OKK25" s="49"/>
      <c r="OKN25" s="49"/>
      <c r="OKP25" s="49"/>
      <c r="OKR25" s="49"/>
      <c r="OKU25" s="49"/>
      <c r="OKX25" s="49"/>
      <c r="OLA25" s="49"/>
      <c r="OLD25" s="49"/>
      <c r="OLG25" s="49"/>
      <c r="OLJ25" s="49"/>
      <c r="OLM25" s="49"/>
      <c r="OLP25" s="49"/>
      <c r="OLR25" s="49"/>
      <c r="OME25" s="49"/>
      <c r="OMF25" s="49"/>
      <c r="OMG25" s="49"/>
      <c r="OMH25" s="49"/>
      <c r="OMI25" s="49"/>
      <c r="OMJ25" s="49"/>
      <c r="OMK25" s="49"/>
      <c r="OML25" s="49"/>
      <c r="OMM25" s="49"/>
      <c r="OMN25" s="49"/>
      <c r="OMO25" s="49"/>
      <c r="OMP25" s="49"/>
      <c r="OMQ25" s="49"/>
      <c r="OMR25" s="49"/>
      <c r="OMS25" s="49"/>
      <c r="OMT25" s="49"/>
      <c r="OMU25" s="49"/>
      <c r="OMV25" s="49"/>
      <c r="OMW25" s="49"/>
      <c r="OMX25" s="49"/>
      <c r="OMY25" s="49"/>
      <c r="OMZ25" s="49"/>
      <c r="ONA25" s="49"/>
      <c r="ONB25" s="49"/>
      <c r="ONC25" s="49"/>
      <c r="OND25" s="49"/>
      <c r="ONE25" s="49"/>
      <c r="ONF25" s="49"/>
      <c r="ONG25" s="49"/>
      <c r="ONH25" s="49"/>
      <c r="ONI25" s="49"/>
      <c r="ONJ25" s="49"/>
      <c r="ONK25" s="49"/>
      <c r="ONL25" s="49"/>
      <c r="ONM25" s="49"/>
      <c r="ONN25" s="49"/>
      <c r="ONO25" s="49"/>
      <c r="ONP25" s="49"/>
      <c r="ONQ25" s="49"/>
      <c r="ONR25" s="49"/>
      <c r="ONU25" s="49"/>
      <c r="ONX25" s="49"/>
      <c r="OOA25" s="49"/>
      <c r="OOD25" s="49"/>
      <c r="OOG25" s="49"/>
      <c r="OOJ25" s="49"/>
      <c r="OOS25" s="49"/>
      <c r="OOV25" s="49"/>
      <c r="OOY25" s="49"/>
      <c r="OPB25" s="49"/>
      <c r="OPK25" s="49"/>
      <c r="OPQ25" s="49"/>
      <c r="OPT25" s="49"/>
      <c r="OPW25" s="49"/>
      <c r="OPZ25" s="49"/>
      <c r="OQF25" s="49"/>
      <c r="OQI25" s="49"/>
      <c r="OQO25" s="49"/>
      <c r="OQQ25" s="49"/>
      <c r="OQR25" s="49"/>
      <c r="OQT25" s="49"/>
      <c r="ORK25" s="49"/>
      <c r="ORP25" s="49"/>
      <c r="ORV25" s="49"/>
      <c r="ORY25" s="49"/>
      <c r="OSB25" s="49"/>
      <c r="OSJ25" s="49"/>
      <c r="OTF25" s="49"/>
      <c r="OTG25" s="49"/>
      <c r="OTH25" s="49"/>
      <c r="OTI25" s="49"/>
      <c r="OTJ25" s="49"/>
      <c r="OTK25" s="49"/>
      <c r="OUC25" s="49"/>
      <c r="OUD25" s="49"/>
      <c r="OUG25" s="49"/>
      <c r="OUJ25" s="49"/>
      <c r="OUL25" s="49"/>
      <c r="OUN25" s="49"/>
      <c r="OUQ25" s="49"/>
      <c r="OUT25" s="49"/>
      <c r="OUW25" s="49"/>
      <c r="OUZ25" s="49"/>
      <c r="OVC25" s="49"/>
      <c r="OVF25" s="49"/>
      <c r="OVI25" s="49"/>
      <c r="OVL25" s="49"/>
      <c r="OVN25" s="49"/>
      <c r="OWA25" s="49"/>
      <c r="OWB25" s="49"/>
      <c r="OWC25" s="49"/>
      <c r="OWD25" s="49"/>
      <c r="OWE25" s="49"/>
      <c r="OWF25" s="49"/>
      <c r="OWG25" s="49"/>
      <c r="OWH25" s="49"/>
      <c r="OWI25" s="49"/>
      <c r="OWJ25" s="49"/>
      <c r="OWK25" s="49"/>
      <c r="OWL25" s="49"/>
      <c r="OWM25" s="49"/>
      <c r="OWN25" s="49"/>
      <c r="OWO25" s="49"/>
      <c r="OWP25" s="49"/>
      <c r="OWQ25" s="49"/>
      <c r="OWR25" s="49"/>
      <c r="OWS25" s="49"/>
      <c r="OWT25" s="49"/>
      <c r="OWU25" s="49"/>
      <c r="OWV25" s="49"/>
      <c r="OWW25" s="49"/>
      <c r="OWX25" s="49"/>
      <c r="OWY25" s="49"/>
      <c r="OWZ25" s="49"/>
      <c r="OXA25" s="49"/>
      <c r="OXB25" s="49"/>
      <c r="OXC25" s="49"/>
      <c r="OXD25" s="49"/>
      <c r="OXE25" s="49"/>
      <c r="OXF25" s="49"/>
      <c r="OXG25" s="49"/>
      <c r="OXH25" s="49"/>
      <c r="OXI25" s="49"/>
      <c r="OXJ25" s="49"/>
      <c r="OXK25" s="49"/>
      <c r="OXL25" s="49"/>
      <c r="OXM25" s="49"/>
      <c r="OXN25" s="49"/>
      <c r="OXQ25" s="49"/>
      <c r="OXT25" s="49"/>
      <c r="OXW25" s="49"/>
      <c r="OXZ25" s="49"/>
      <c r="OYC25" s="49"/>
      <c r="OYF25" s="49"/>
      <c r="OYO25" s="49"/>
      <c r="OYR25" s="49"/>
      <c r="OYU25" s="49"/>
      <c r="OYX25" s="49"/>
      <c r="OZG25" s="49"/>
      <c r="OZM25" s="49"/>
      <c r="OZP25" s="49"/>
      <c r="OZS25" s="49"/>
      <c r="OZV25" s="49"/>
      <c r="PAB25" s="49"/>
      <c r="PAE25" s="49"/>
      <c r="PAK25" s="49"/>
      <c r="PAM25" s="49"/>
      <c r="PAN25" s="49"/>
      <c r="PAP25" s="49"/>
      <c r="PBG25" s="49"/>
      <c r="PBL25" s="49"/>
      <c r="PBR25" s="49"/>
      <c r="PBU25" s="49"/>
      <c r="PBX25" s="49"/>
      <c r="PCF25" s="49"/>
      <c r="PDB25" s="49"/>
      <c r="PDC25" s="49"/>
      <c r="PDD25" s="49"/>
      <c r="PDE25" s="49"/>
      <c r="PDF25" s="49"/>
      <c r="PDG25" s="49"/>
      <c r="PDY25" s="49"/>
      <c r="PDZ25" s="49"/>
      <c r="PEC25" s="49"/>
      <c r="PEF25" s="49"/>
      <c r="PEH25" s="49"/>
      <c r="PEJ25" s="49"/>
      <c r="PEM25" s="49"/>
      <c r="PEP25" s="49"/>
      <c r="PES25" s="49"/>
      <c r="PEV25" s="49"/>
      <c r="PEY25" s="49"/>
      <c r="PFB25" s="49"/>
      <c r="PFE25" s="49"/>
      <c r="PFH25" s="49"/>
      <c r="PFJ25" s="49"/>
      <c r="PFW25" s="49"/>
      <c r="PFX25" s="49"/>
      <c r="PFY25" s="49"/>
      <c r="PFZ25" s="49"/>
      <c r="PGA25" s="49"/>
      <c r="PGB25" s="49"/>
      <c r="PGC25" s="49"/>
      <c r="PGD25" s="49"/>
      <c r="PGE25" s="49"/>
      <c r="PGF25" s="49"/>
      <c r="PGG25" s="49"/>
      <c r="PGH25" s="49"/>
      <c r="PGI25" s="49"/>
      <c r="PGJ25" s="49"/>
      <c r="PGK25" s="49"/>
      <c r="PGL25" s="49"/>
      <c r="PGM25" s="49"/>
      <c r="PGN25" s="49"/>
      <c r="PGO25" s="49"/>
      <c r="PGP25" s="49"/>
      <c r="PGQ25" s="49"/>
      <c r="PGR25" s="49"/>
      <c r="PGS25" s="49"/>
      <c r="PGT25" s="49"/>
      <c r="PGU25" s="49"/>
      <c r="PGV25" s="49"/>
      <c r="PGW25" s="49"/>
      <c r="PGX25" s="49"/>
      <c r="PGY25" s="49"/>
      <c r="PGZ25" s="49"/>
      <c r="PHA25" s="49"/>
      <c r="PHB25" s="49"/>
      <c r="PHC25" s="49"/>
      <c r="PHD25" s="49"/>
      <c r="PHE25" s="49"/>
      <c r="PHF25" s="49"/>
      <c r="PHG25" s="49"/>
      <c r="PHH25" s="49"/>
      <c r="PHI25" s="49"/>
      <c r="PHJ25" s="49"/>
      <c r="PHM25" s="49"/>
      <c r="PHP25" s="49"/>
      <c r="PHS25" s="49"/>
      <c r="PHV25" s="49"/>
      <c r="PHY25" s="49"/>
      <c r="PIB25" s="49"/>
      <c r="PIK25" s="49"/>
      <c r="PIN25" s="49"/>
      <c r="PIQ25" s="49"/>
      <c r="PIT25" s="49"/>
      <c r="PJC25" s="49"/>
      <c r="PJI25" s="49"/>
      <c r="PJL25" s="49"/>
      <c r="PJO25" s="49"/>
      <c r="PJR25" s="49"/>
      <c r="PJX25" s="49"/>
      <c r="PKA25" s="49"/>
      <c r="PKG25" s="49"/>
      <c r="PKI25" s="49"/>
      <c r="PKJ25" s="49"/>
      <c r="PKL25" s="49"/>
      <c r="PLC25" s="49"/>
      <c r="PLH25" s="49"/>
      <c r="PLN25" s="49"/>
      <c r="PLQ25" s="49"/>
      <c r="PLT25" s="49"/>
      <c r="PMB25" s="49"/>
      <c r="PMX25" s="49"/>
      <c r="PMY25" s="49"/>
      <c r="PMZ25" s="49"/>
      <c r="PNA25" s="49"/>
      <c r="PNB25" s="49"/>
      <c r="PNC25" s="49"/>
      <c r="PNU25" s="49"/>
      <c r="PNV25" s="49"/>
      <c r="PNY25" s="49"/>
      <c r="POB25" s="49"/>
      <c r="POD25" s="49"/>
      <c r="POF25" s="49"/>
      <c r="POI25" s="49"/>
      <c r="POL25" s="49"/>
      <c r="POO25" s="49"/>
      <c r="POR25" s="49"/>
      <c r="POU25" s="49"/>
      <c r="POX25" s="49"/>
      <c r="PPA25" s="49"/>
      <c r="PPD25" s="49"/>
      <c r="PPF25" s="49"/>
      <c r="PPS25" s="49"/>
      <c r="PPT25" s="49"/>
      <c r="PPU25" s="49"/>
      <c r="PPV25" s="49"/>
      <c r="PPW25" s="49"/>
      <c r="PPX25" s="49"/>
      <c r="PPY25" s="49"/>
      <c r="PPZ25" s="49"/>
      <c r="PQA25" s="49"/>
      <c r="PQB25" s="49"/>
      <c r="PQC25" s="49"/>
      <c r="PQD25" s="49"/>
      <c r="PQE25" s="49"/>
      <c r="PQF25" s="49"/>
      <c r="PQG25" s="49"/>
      <c r="PQH25" s="49"/>
      <c r="PQI25" s="49"/>
      <c r="PQJ25" s="49"/>
      <c r="PQK25" s="49"/>
      <c r="PQL25" s="49"/>
      <c r="PQM25" s="49"/>
      <c r="PQN25" s="49"/>
      <c r="PQO25" s="49"/>
      <c r="PQP25" s="49"/>
      <c r="PQQ25" s="49"/>
      <c r="PQR25" s="49"/>
      <c r="PQS25" s="49"/>
      <c r="PQT25" s="49"/>
      <c r="PQU25" s="49"/>
      <c r="PQV25" s="49"/>
      <c r="PQW25" s="49"/>
      <c r="PQX25" s="49"/>
      <c r="PQY25" s="49"/>
      <c r="PQZ25" s="49"/>
      <c r="PRA25" s="49"/>
      <c r="PRB25" s="49"/>
      <c r="PRC25" s="49"/>
      <c r="PRD25" s="49"/>
      <c r="PRE25" s="49"/>
      <c r="PRF25" s="49"/>
      <c r="PRI25" s="49"/>
      <c r="PRL25" s="49"/>
      <c r="PRO25" s="49"/>
      <c r="PRR25" s="49"/>
      <c r="PRU25" s="49"/>
      <c r="PRX25" s="49"/>
      <c r="PSG25" s="49"/>
      <c r="PSJ25" s="49"/>
      <c r="PSM25" s="49"/>
      <c r="PSP25" s="49"/>
      <c r="PSY25" s="49"/>
      <c r="PTE25" s="49"/>
      <c r="PTH25" s="49"/>
      <c r="PTK25" s="49"/>
      <c r="PTN25" s="49"/>
      <c r="PTT25" s="49"/>
      <c r="PTW25" s="49"/>
      <c r="PUC25" s="49"/>
      <c r="PUE25" s="49"/>
      <c r="PUF25" s="49"/>
      <c r="PUH25" s="49"/>
      <c r="PUY25" s="49"/>
      <c r="PVD25" s="49"/>
      <c r="PVJ25" s="49"/>
      <c r="PVM25" s="49"/>
      <c r="PVP25" s="49"/>
      <c r="PVX25" s="49"/>
      <c r="PWT25" s="49"/>
      <c r="PWU25" s="49"/>
      <c r="PWV25" s="49"/>
      <c r="PWW25" s="49"/>
      <c r="PWX25" s="49"/>
      <c r="PWY25" s="49"/>
      <c r="PXQ25" s="49"/>
      <c r="PXR25" s="49"/>
      <c r="PXU25" s="49"/>
      <c r="PXX25" s="49"/>
      <c r="PXZ25" s="49"/>
      <c r="PYB25" s="49"/>
      <c r="PYE25" s="49"/>
      <c r="PYH25" s="49"/>
      <c r="PYK25" s="49"/>
      <c r="PYN25" s="49"/>
      <c r="PYQ25" s="49"/>
      <c r="PYT25" s="49"/>
      <c r="PYW25" s="49"/>
      <c r="PYZ25" s="49"/>
      <c r="PZB25" s="49"/>
      <c r="PZO25" s="49"/>
      <c r="PZP25" s="49"/>
      <c r="PZQ25" s="49"/>
      <c r="PZR25" s="49"/>
      <c r="PZS25" s="49"/>
      <c r="PZT25" s="49"/>
      <c r="PZU25" s="49"/>
      <c r="PZV25" s="49"/>
      <c r="PZW25" s="49"/>
      <c r="PZX25" s="49"/>
      <c r="PZY25" s="49"/>
      <c r="PZZ25" s="49"/>
      <c r="QAA25" s="49"/>
      <c r="QAB25" s="49"/>
      <c r="QAC25" s="49"/>
      <c r="QAD25" s="49"/>
      <c r="QAE25" s="49"/>
      <c r="QAF25" s="49"/>
      <c r="QAG25" s="49"/>
      <c r="QAH25" s="49"/>
      <c r="QAI25" s="49"/>
      <c r="QAJ25" s="49"/>
      <c r="QAK25" s="49"/>
      <c r="QAL25" s="49"/>
      <c r="QAM25" s="49"/>
      <c r="QAN25" s="49"/>
      <c r="QAO25" s="49"/>
      <c r="QAP25" s="49"/>
      <c r="QAQ25" s="49"/>
      <c r="QAR25" s="49"/>
      <c r="QAS25" s="49"/>
      <c r="QAT25" s="49"/>
      <c r="QAU25" s="49"/>
      <c r="QAV25" s="49"/>
      <c r="QAW25" s="49"/>
      <c r="QAX25" s="49"/>
      <c r="QAY25" s="49"/>
      <c r="QAZ25" s="49"/>
      <c r="QBA25" s="49"/>
      <c r="QBB25" s="49"/>
      <c r="QBE25" s="49"/>
      <c r="QBH25" s="49"/>
      <c r="QBK25" s="49"/>
      <c r="QBN25" s="49"/>
      <c r="QBQ25" s="49"/>
      <c r="QBT25" s="49"/>
      <c r="QCC25" s="49"/>
      <c r="QCF25" s="49"/>
      <c r="QCI25" s="49"/>
      <c r="QCL25" s="49"/>
      <c r="QCU25" s="49"/>
      <c r="QDA25" s="49"/>
      <c r="QDD25" s="49"/>
      <c r="QDG25" s="49"/>
      <c r="QDJ25" s="49"/>
      <c r="QDP25" s="49"/>
      <c r="QDS25" s="49"/>
      <c r="QDY25" s="49"/>
      <c r="QEA25" s="49"/>
      <c r="QEB25" s="49"/>
      <c r="QED25" s="49"/>
      <c r="QEU25" s="49"/>
      <c r="QEZ25" s="49"/>
      <c r="QFF25" s="49"/>
      <c r="QFI25" s="49"/>
      <c r="QFL25" s="49"/>
      <c r="QFT25" s="49"/>
      <c r="QGP25" s="49"/>
      <c r="QGQ25" s="49"/>
      <c r="QGR25" s="49"/>
      <c r="QGS25" s="49"/>
      <c r="QGT25" s="49"/>
      <c r="QGU25" s="49"/>
      <c r="QHM25" s="49"/>
      <c r="QHN25" s="49"/>
      <c r="QHQ25" s="49"/>
      <c r="QHT25" s="49"/>
      <c r="QHV25" s="49"/>
      <c r="QHX25" s="49"/>
      <c r="QIA25" s="49"/>
      <c r="QID25" s="49"/>
      <c r="QIG25" s="49"/>
      <c r="QIJ25" s="49"/>
      <c r="QIM25" s="49"/>
      <c r="QIP25" s="49"/>
      <c r="QIS25" s="49"/>
      <c r="QIV25" s="49"/>
      <c r="QIX25" s="49"/>
      <c r="QJK25" s="49"/>
      <c r="QJL25" s="49"/>
      <c r="QJM25" s="49"/>
      <c r="QJN25" s="49"/>
      <c r="QJO25" s="49"/>
      <c r="QJP25" s="49"/>
      <c r="QJQ25" s="49"/>
      <c r="QJR25" s="49"/>
      <c r="QJS25" s="49"/>
      <c r="QJT25" s="49"/>
      <c r="QJU25" s="49"/>
      <c r="QJV25" s="49"/>
      <c r="QJW25" s="49"/>
      <c r="QJX25" s="49"/>
      <c r="QJY25" s="49"/>
      <c r="QJZ25" s="49"/>
      <c r="QKA25" s="49"/>
      <c r="QKB25" s="49"/>
      <c r="QKC25" s="49"/>
      <c r="QKD25" s="49"/>
      <c r="QKE25" s="49"/>
      <c r="QKF25" s="49"/>
      <c r="QKG25" s="49"/>
      <c r="QKH25" s="49"/>
      <c r="QKI25" s="49"/>
      <c r="QKJ25" s="49"/>
      <c r="QKK25" s="49"/>
      <c r="QKL25" s="49"/>
      <c r="QKM25" s="49"/>
      <c r="QKN25" s="49"/>
      <c r="QKO25" s="49"/>
      <c r="QKP25" s="49"/>
      <c r="QKQ25" s="49"/>
      <c r="QKR25" s="49"/>
      <c r="QKS25" s="49"/>
      <c r="QKT25" s="49"/>
      <c r="QKU25" s="49"/>
      <c r="QKV25" s="49"/>
      <c r="QKW25" s="49"/>
      <c r="QKX25" s="49"/>
      <c r="QLA25" s="49"/>
      <c r="QLD25" s="49"/>
      <c r="QLG25" s="49"/>
      <c r="QLJ25" s="49"/>
      <c r="QLM25" s="49"/>
      <c r="QLP25" s="49"/>
      <c r="QLY25" s="49"/>
      <c r="QMB25" s="49"/>
      <c r="QME25" s="49"/>
      <c r="QMH25" s="49"/>
      <c r="QMQ25" s="49"/>
      <c r="QMW25" s="49"/>
      <c r="QMZ25" s="49"/>
      <c r="QNC25" s="49"/>
      <c r="QNF25" s="49"/>
      <c r="QNL25" s="49"/>
      <c r="QNO25" s="49"/>
      <c r="QNU25" s="49"/>
      <c r="QNW25" s="49"/>
      <c r="QNX25" s="49"/>
      <c r="QNZ25" s="49"/>
      <c r="QOQ25" s="49"/>
      <c r="QOV25" s="49"/>
      <c r="QPB25" s="49"/>
      <c r="QPE25" s="49"/>
      <c r="QPH25" s="49"/>
      <c r="QPP25" s="49"/>
      <c r="QQL25" s="49"/>
      <c r="QQM25" s="49"/>
      <c r="QQN25" s="49"/>
      <c r="QQO25" s="49"/>
      <c r="QQP25" s="49"/>
      <c r="QQQ25" s="49"/>
      <c r="QRI25" s="49"/>
      <c r="QRJ25" s="49"/>
      <c r="QRM25" s="49"/>
      <c r="QRP25" s="49"/>
      <c r="QRR25" s="49"/>
      <c r="QRT25" s="49"/>
      <c r="QRW25" s="49"/>
      <c r="QRZ25" s="49"/>
      <c r="QSC25" s="49"/>
      <c r="QSF25" s="49"/>
      <c r="QSI25" s="49"/>
      <c r="QSL25" s="49"/>
      <c r="QSO25" s="49"/>
      <c r="QSR25" s="49"/>
      <c r="QST25" s="49"/>
      <c r="QTG25" s="49"/>
      <c r="QTH25" s="49"/>
      <c r="QTI25" s="49"/>
      <c r="QTJ25" s="49"/>
      <c r="QTK25" s="49"/>
      <c r="QTL25" s="49"/>
      <c r="QTM25" s="49"/>
      <c r="QTN25" s="49"/>
      <c r="QTO25" s="49"/>
      <c r="QTP25" s="49"/>
      <c r="QTQ25" s="49"/>
      <c r="QTR25" s="49"/>
      <c r="QTS25" s="49"/>
      <c r="QTT25" s="49"/>
      <c r="QTU25" s="49"/>
      <c r="QTV25" s="49"/>
      <c r="QTW25" s="49"/>
      <c r="QTX25" s="49"/>
      <c r="QTY25" s="49"/>
      <c r="QTZ25" s="49"/>
      <c r="QUA25" s="49"/>
      <c r="QUB25" s="49"/>
      <c r="QUC25" s="49"/>
      <c r="QUD25" s="49"/>
      <c r="QUE25" s="49"/>
      <c r="QUF25" s="49"/>
      <c r="QUG25" s="49"/>
      <c r="QUH25" s="49"/>
      <c r="QUI25" s="49"/>
      <c r="QUJ25" s="49"/>
      <c r="QUK25" s="49"/>
      <c r="QUL25" s="49"/>
      <c r="QUM25" s="49"/>
      <c r="QUN25" s="49"/>
      <c r="QUO25" s="49"/>
      <c r="QUP25" s="49"/>
      <c r="QUQ25" s="49"/>
      <c r="QUR25" s="49"/>
      <c r="QUS25" s="49"/>
      <c r="QUT25" s="49"/>
      <c r="QUW25" s="49"/>
      <c r="QUZ25" s="49"/>
      <c r="QVC25" s="49"/>
      <c r="QVF25" s="49"/>
      <c r="QVI25" s="49"/>
      <c r="QVL25" s="49"/>
      <c r="QVU25" s="49"/>
      <c r="QVX25" s="49"/>
      <c r="QWA25" s="49"/>
      <c r="QWD25" s="49"/>
      <c r="QWM25" s="49"/>
      <c r="QWS25" s="49"/>
      <c r="QWV25" s="49"/>
      <c r="QWY25" s="49"/>
      <c r="QXB25" s="49"/>
      <c r="QXH25" s="49"/>
      <c r="QXK25" s="49"/>
      <c r="QXQ25" s="49"/>
      <c r="QXS25" s="49"/>
      <c r="QXT25" s="49"/>
      <c r="QXV25" s="49"/>
      <c r="QYM25" s="49"/>
      <c r="QYR25" s="49"/>
      <c r="QYX25" s="49"/>
      <c r="QZA25" s="49"/>
      <c r="QZD25" s="49"/>
      <c r="QZL25" s="49"/>
      <c r="RAH25" s="49"/>
      <c r="RAI25" s="49"/>
      <c r="RAJ25" s="49"/>
      <c r="RAK25" s="49"/>
      <c r="RAL25" s="49"/>
      <c r="RAM25" s="49"/>
      <c r="RBE25" s="49"/>
      <c r="RBF25" s="49"/>
      <c r="RBI25" s="49"/>
      <c r="RBL25" s="49"/>
      <c r="RBN25" s="49"/>
      <c r="RBP25" s="49"/>
      <c r="RBS25" s="49"/>
      <c r="RBV25" s="49"/>
      <c r="RBY25" s="49"/>
      <c r="RCB25" s="49"/>
      <c r="RCE25" s="49"/>
      <c r="RCH25" s="49"/>
      <c r="RCK25" s="49"/>
      <c r="RCN25" s="49"/>
      <c r="RCP25" s="49"/>
      <c r="RDC25" s="49"/>
      <c r="RDD25" s="49"/>
      <c r="RDE25" s="49"/>
      <c r="RDF25" s="49"/>
      <c r="RDG25" s="49"/>
      <c r="RDH25" s="49"/>
      <c r="RDI25" s="49"/>
      <c r="RDJ25" s="49"/>
      <c r="RDK25" s="49"/>
      <c r="RDL25" s="49"/>
      <c r="RDM25" s="49"/>
      <c r="RDN25" s="49"/>
      <c r="RDO25" s="49"/>
      <c r="RDP25" s="49"/>
      <c r="RDQ25" s="49"/>
      <c r="RDR25" s="49"/>
      <c r="RDS25" s="49"/>
      <c r="RDT25" s="49"/>
      <c r="RDU25" s="49"/>
      <c r="RDV25" s="49"/>
      <c r="RDW25" s="49"/>
      <c r="RDX25" s="49"/>
      <c r="RDY25" s="49"/>
      <c r="RDZ25" s="49"/>
      <c r="REA25" s="49"/>
      <c r="REB25" s="49"/>
      <c r="REC25" s="49"/>
      <c r="RED25" s="49"/>
      <c r="REE25" s="49"/>
      <c r="REF25" s="49"/>
      <c r="REG25" s="49"/>
      <c r="REH25" s="49"/>
      <c r="REI25" s="49"/>
      <c r="REJ25" s="49"/>
      <c r="REK25" s="49"/>
      <c r="REL25" s="49"/>
      <c r="REM25" s="49"/>
      <c r="REN25" s="49"/>
      <c r="REO25" s="49"/>
      <c r="REP25" s="49"/>
      <c r="RES25" s="49"/>
      <c r="REV25" s="49"/>
      <c r="REY25" s="49"/>
      <c r="RFB25" s="49"/>
      <c r="RFE25" s="49"/>
      <c r="RFH25" s="49"/>
      <c r="RFQ25" s="49"/>
      <c r="RFT25" s="49"/>
      <c r="RFW25" s="49"/>
      <c r="RFZ25" s="49"/>
      <c r="RGI25" s="49"/>
      <c r="RGO25" s="49"/>
      <c r="RGR25" s="49"/>
      <c r="RGU25" s="49"/>
      <c r="RGX25" s="49"/>
      <c r="RHD25" s="49"/>
      <c r="RHG25" s="49"/>
      <c r="RHM25" s="49"/>
      <c r="RHO25" s="49"/>
      <c r="RHP25" s="49"/>
      <c r="RHR25" s="49"/>
      <c r="RII25" s="49"/>
      <c r="RIN25" s="49"/>
      <c r="RIT25" s="49"/>
      <c r="RIW25" s="49"/>
      <c r="RIZ25" s="49"/>
      <c r="RJH25" s="49"/>
      <c r="RKD25" s="49"/>
      <c r="RKE25" s="49"/>
      <c r="RKF25" s="49"/>
      <c r="RKG25" s="49"/>
      <c r="RKH25" s="49"/>
      <c r="RKI25" s="49"/>
      <c r="RLA25" s="49"/>
      <c r="RLB25" s="49"/>
      <c r="RLE25" s="49"/>
      <c r="RLH25" s="49"/>
      <c r="RLJ25" s="49"/>
      <c r="RLL25" s="49"/>
      <c r="RLO25" s="49"/>
      <c r="RLR25" s="49"/>
      <c r="RLU25" s="49"/>
      <c r="RLX25" s="49"/>
      <c r="RMA25" s="49"/>
      <c r="RMD25" s="49"/>
      <c r="RMG25" s="49"/>
      <c r="RMJ25" s="49"/>
      <c r="RML25" s="49"/>
      <c r="RMY25" s="49"/>
      <c r="RMZ25" s="49"/>
      <c r="RNA25" s="49"/>
      <c r="RNB25" s="49"/>
      <c r="RNC25" s="49"/>
      <c r="RND25" s="49"/>
      <c r="RNE25" s="49"/>
      <c r="RNF25" s="49"/>
      <c r="RNG25" s="49"/>
      <c r="RNH25" s="49"/>
      <c r="RNI25" s="49"/>
      <c r="RNJ25" s="49"/>
      <c r="RNK25" s="49"/>
      <c r="RNL25" s="49"/>
      <c r="RNM25" s="49"/>
      <c r="RNN25" s="49"/>
      <c r="RNO25" s="49"/>
      <c r="RNP25" s="49"/>
      <c r="RNQ25" s="49"/>
      <c r="RNR25" s="49"/>
      <c r="RNS25" s="49"/>
      <c r="RNT25" s="49"/>
      <c r="RNU25" s="49"/>
      <c r="RNV25" s="49"/>
      <c r="RNW25" s="49"/>
      <c r="RNX25" s="49"/>
      <c r="RNY25" s="49"/>
      <c r="RNZ25" s="49"/>
      <c r="ROA25" s="49"/>
      <c r="ROB25" s="49"/>
      <c r="ROC25" s="49"/>
      <c r="ROD25" s="49"/>
      <c r="ROE25" s="49"/>
      <c r="ROF25" s="49"/>
      <c r="ROG25" s="49"/>
      <c r="ROH25" s="49"/>
      <c r="ROI25" s="49"/>
      <c r="ROJ25" s="49"/>
      <c r="ROK25" s="49"/>
      <c r="ROL25" s="49"/>
      <c r="ROO25" s="49"/>
      <c r="ROR25" s="49"/>
      <c r="ROU25" s="49"/>
      <c r="ROX25" s="49"/>
      <c r="RPA25" s="49"/>
      <c r="RPD25" s="49"/>
      <c r="RPM25" s="49"/>
      <c r="RPP25" s="49"/>
      <c r="RPS25" s="49"/>
      <c r="RPV25" s="49"/>
      <c r="RQE25" s="49"/>
      <c r="RQK25" s="49"/>
      <c r="RQN25" s="49"/>
      <c r="RQQ25" s="49"/>
      <c r="RQT25" s="49"/>
      <c r="RQZ25" s="49"/>
      <c r="RRC25" s="49"/>
      <c r="RRI25" s="49"/>
      <c r="RRK25" s="49"/>
      <c r="RRL25" s="49"/>
      <c r="RRN25" s="49"/>
      <c r="RSE25" s="49"/>
      <c r="RSJ25" s="49"/>
      <c r="RSP25" s="49"/>
      <c r="RSS25" s="49"/>
      <c r="RSV25" s="49"/>
      <c r="RTD25" s="49"/>
      <c r="RTZ25" s="49"/>
      <c r="RUA25" s="49"/>
      <c r="RUB25" s="49"/>
      <c r="RUC25" s="49"/>
      <c r="RUD25" s="49"/>
      <c r="RUE25" s="49"/>
      <c r="RUW25" s="49"/>
      <c r="RUX25" s="49"/>
      <c r="RVA25" s="49"/>
      <c r="RVD25" s="49"/>
      <c r="RVF25" s="49"/>
      <c r="RVH25" s="49"/>
      <c r="RVK25" s="49"/>
      <c r="RVN25" s="49"/>
      <c r="RVQ25" s="49"/>
      <c r="RVT25" s="49"/>
      <c r="RVW25" s="49"/>
      <c r="RVZ25" s="49"/>
      <c r="RWC25" s="49"/>
      <c r="RWF25" s="49"/>
      <c r="RWH25" s="49"/>
      <c r="RWU25" s="49"/>
      <c r="RWV25" s="49"/>
      <c r="RWW25" s="49"/>
      <c r="RWX25" s="49"/>
      <c r="RWY25" s="49"/>
      <c r="RWZ25" s="49"/>
      <c r="RXA25" s="49"/>
      <c r="RXB25" s="49"/>
      <c r="RXC25" s="49"/>
      <c r="RXD25" s="49"/>
      <c r="RXE25" s="49"/>
      <c r="RXF25" s="49"/>
      <c r="RXG25" s="49"/>
      <c r="RXH25" s="49"/>
      <c r="RXI25" s="49"/>
      <c r="RXJ25" s="49"/>
      <c r="RXK25" s="49"/>
      <c r="RXL25" s="49"/>
      <c r="RXM25" s="49"/>
      <c r="RXN25" s="49"/>
      <c r="RXO25" s="49"/>
      <c r="RXP25" s="49"/>
      <c r="RXQ25" s="49"/>
      <c r="RXR25" s="49"/>
      <c r="RXS25" s="49"/>
      <c r="RXT25" s="49"/>
      <c r="RXU25" s="49"/>
      <c r="RXV25" s="49"/>
      <c r="RXW25" s="49"/>
      <c r="RXX25" s="49"/>
      <c r="RXY25" s="49"/>
      <c r="RXZ25" s="49"/>
      <c r="RYA25" s="49"/>
      <c r="RYB25" s="49"/>
      <c r="RYC25" s="49"/>
      <c r="RYD25" s="49"/>
      <c r="RYE25" s="49"/>
      <c r="RYF25" s="49"/>
      <c r="RYG25" s="49"/>
      <c r="RYH25" s="49"/>
      <c r="RYK25" s="49"/>
      <c r="RYN25" s="49"/>
      <c r="RYQ25" s="49"/>
      <c r="RYT25" s="49"/>
      <c r="RYW25" s="49"/>
      <c r="RYZ25" s="49"/>
      <c r="RZI25" s="49"/>
      <c r="RZL25" s="49"/>
      <c r="RZO25" s="49"/>
      <c r="RZR25" s="49"/>
      <c r="SAA25" s="49"/>
      <c r="SAG25" s="49"/>
      <c r="SAJ25" s="49"/>
      <c r="SAM25" s="49"/>
      <c r="SAP25" s="49"/>
      <c r="SAV25" s="49"/>
      <c r="SAY25" s="49"/>
      <c r="SBE25" s="49"/>
      <c r="SBG25" s="49"/>
      <c r="SBH25" s="49"/>
      <c r="SBJ25" s="49"/>
      <c r="SCA25" s="49"/>
      <c r="SCF25" s="49"/>
      <c r="SCL25" s="49"/>
      <c r="SCO25" s="49"/>
      <c r="SCR25" s="49"/>
      <c r="SCZ25" s="49"/>
      <c r="SDV25" s="49"/>
      <c r="SDW25" s="49"/>
      <c r="SDX25" s="49"/>
      <c r="SDY25" s="49"/>
      <c r="SDZ25" s="49"/>
      <c r="SEA25" s="49"/>
      <c r="SES25" s="49"/>
      <c r="SET25" s="49"/>
      <c r="SEW25" s="49"/>
      <c r="SEZ25" s="49"/>
      <c r="SFB25" s="49"/>
      <c r="SFD25" s="49"/>
      <c r="SFG25" s="49"/>
      <c r="SFJ25" s="49"/>
      <c r="SFM25" s="49"/>
      <c r="SFP25" s="49"/>
      <c r="SFS25" s="49"/>
      <c r="SFV25" s="49"/>
      <c r="SFY25" s="49"/>
      <c r="SGB25" s="49"/>
      <c r="SGD25" s="49"/>
      <c r="SGQ25" s="49"/>
      <c r="SGR25" s="49"/>
      <c r="SGS25" s="49"/>
      <c r="SGT25" s="49"/>
      <c r="SGU25" s="49"/>
      <c r="SGV25" s="49"/>
      <c r="SGW25" s="49"/>
      <c r="SGX25" s="49"/>
      <c r="SGY25" s="49"/>
      <c r="SGZ25" s="49"/>
      <c r="SHA25" s="49"/>
      <c r="SHB25" s="49"/>
      <c r="SHC25" s="49"/>
      <c r="SHD25" s="49"/>
      <c r="SHE25" s="49"/>
      <c r="SHF25" s="49"/>
      <c r="SHG25" s="49"/>
      <c r="SHH25" s="49"/>
      <c r="SHI25" s="49"/>
      <c r="SHJ25" s="49"/>
      <c r="SHK25" s="49"/>
      <c r="SHL25" s="49"/>
      <c r="SHM25" s="49"/>
      <c r="SHN25" s="49"/>
      <c r="SHO25" s="49"/>
      <c r="SHP25" s="49"/>
      <c r="SHQ25" s="49"/>
      <c r="SHR25" s="49"/>
      <c r="SHS25" s="49"/>
      <c r="SHT25" s="49"/>
      <c r="SHU25" s="49"/>
      <c r="SHV25" s="49"/>
      <c r="SHW25" s="49"/>
      <c r="SHX25" s="49"/>
      <c r="SHY25" s="49"/>
      <c r="SHZ25" s="49"/>
      <c r="SIA25" s="49"/>
      <c r="SIB25" s="49"/>
      <c r="SIC25" s="49"/>
      <c r="SID25" s="49"/>
      <c r="SIG25" s="49"/>
      <c r="SIJ25" s="49"/>
      <c r="SIM25" s="49"/>
      <c r="SIP25" s="49"/>
      <c r="SIS25" s="49"/>
      <c r="SIV25" s="49"/>
      <c r="SJE25" s="49"/>
      <c r="SJH25" s="49"/>
      <c r="SJK25" s="49"/>
      <c r="SJN25" s="49"/>
      <c r="SJW25" s="49"/>
      <c r="SKC25" s="49"/>
      <c r="SKF25" s="49"/>
      <c r="SKI25" s="49"/>
      <c r="SKL25" s="49"/>
      <c r="SKR25" s="49"/>
      <c r="SKU25" s="49"/>
      <c r="SLA25" s="49"/>
      <c r="SLC25" s="49"/>
      <c r="SLD25" s="49"/>
      <c r="SLF25" s="49"/>
      <c r="SLW25" s="49"/>
      <c r="SMB25" s="49"/>
      <c r="SMH25" s="49"/>
      <c r="SMK25" s="49"/>
      <c r="SMN25" s="49"/>
      <c r="SMV25" s="49"/>
      <c r="SNR25" s="49"/>
      <c r="SNS25" s="49"/>
      <c r="SNT25" s="49"/>
      <c r="SNU25" s="49"/>
      <c r="SNV25" s="49"/>
      <c r="SNW25" s="49"/>
      <c r="SOO25" s="49"/>
      <c r="SOP25" s="49"/>
      <c r="SOS25" s="49"/>
      <c r="SOV25" s="49"/>
      <c r="SOX25" s="49"/>
      <c r="SOZ25" s="49"/>
      <c r="SPC25" s="49"/>
      <c r="SPF25" s="49"/>
      <c r="SPI25" s="49"/>
      <c r="SPL25" s="49"/>
      <c r="SPO25" s="49"/>
      <c r="SPR25" s="49"/>
      <c r="SPU25" s="49"/>
      <c r="SPX25" s="49"/>
      <c r="SPZ25" s="49"/>
      <c r="SQM25" s="49"/>
      <c r="SQN25" s="49"/>
      <c r="SQO25" s="49"/>
      <c r="SQP25" s="49"/>
      <c r="SQQ25" s="49"/>
      <c r="SQR25" s="49"/>
      <c r="SQS25" s="49"/>
      <c r="SQT25" s="49"/>
      <c r="SQU25" s="49"/>
      <c r="SQV25" s="49"/>
      <c r="SQW25" s="49"/>
      <c r="SQX25" s="49"/>
      <c r="SQY25" s="49"/>
      <c r="SQZ25" s="49"/>
      <c r="SRA25" s="49"/>
      <c r="SRB25" s="49"/>
      <c r="SRC25" s="49"/>
      <c r="SRD25" s="49"/>
      <c r="SRE25" s="49"/>
      <c r="SRF25" s="49"/>
      <c r="SRG25" s="49"/>
      <c r="SRH25" s="49"/>
      <c r="SRI25" s="49"/>
      <c r="SRJ25" s="49"/>
      <c r="SRK25" s="49"/>
      <c r="SRL25" s="49"/>
      <c r="SRM25" s="49"/>
      <c r="SRN25" s="49"/>
      <c r="SRO25" s="49"/>
      <c r="SRP25" s="49"/>
      <c r="SRQ25" s="49"/>
      <c r="SRR25" s="49"/>
      <c r="SRS25" s="49"/>
      <c r="SRT25" s="49"/>
      <c r="SRU25" s="49"/>
      <c r="SRV25" s="49"/>
      <c r="SRW25" s="49"/>
      <c r="SRX25" s="49"/>
      <c r="SRY25" s="49"/>
      <c r="SRZ25" s="49"/>
      <c r="SSC25" s="49"/>
      <c r="SSF25" s="49"/>
      <c r="SSI25" s="49"/>
      <c r="SSL25" s="49"/>
      <c r="SSO25" s="49"/>
      <c r="SSR25" s="49"/>
      <c r="STA25" s="49"/>
      <c r="STD25" s="49"/>
      <c r="STG25" s="49"/>
      <c r="STJ25" s="49"/>
      <c r="STS25" s="49"/>
      <c r="STY25" s="49"/>
      <c r="SUB25" s="49"/>
      <c r="SUE25" s="49"/>
      <c r="SUH25" s="49"/>
      <c r="SUN25" s="49"/>
      <c r="SUQ25" s="49"/>
      <c r="SUW25" s="49"/>
      <c r="SUY25" s="49"/>
      <c r="SUZ25" s="49"/>
      <c r="SVB25" s="49"/>
      <c r="SVS25" s="49"/>
      <c r="SVX25" s="49"/>
      <c r="SWD25" s="49"/>
      <c r="SWG25" s="49"/>
      <c r="SWJ25" s="49"/>
      <c r="SWR25" s="49"/>
      <c r="SXN25" s="49"/>
      <c r="SXO25" s="49"/>
      <c r="SXP25" s="49"/>
      <c r="SXQ25" s="49"/>
      <c r="SXR25" s="49"/>
      <c r="SXS25" s="49"/>
      <c r="SYK25" s="49"/>
      <c r="SYL25" s="49"/>
      <c r="SYO25" s="49"/>
      <c r="SYR25" s="49"/>
      <c r="SYT25" s="49"/>
      <c r="SYV25" s="49"/>
      <c r="SYY25" s="49"/>
      <c r="SZB25" s="49"/>
      <c r="SZE25" s="49"/>
      <c r="SZH25" s="49"/>
      <c r="SZK25" s="49"/>
      <c r="SZN25" s="49"/>
      <c r="SZQ25" s="49"/>
      <c r="SZT25" s="49"/>
      <c r="SZV25" s="49"/>
      <c r="TAI25" s="49"/>
      <c r="TAJ25" s="49"/>
      <c r="TAK25" s="49"/>
      <c r="TAL25" s="49"/>
      <c r="TAM25" s="49"/>
      <c r="TAN25" s="49"/>
      <c r="TAO25" s="49"/>
      <c r="TAP25" s="49"/>
      <c r="TAQ25" s="49"/>
      <c r="TAR25" s="49"/>
      <c r="TAS25" s="49"/>
      <c r="TAT25" s="49"/>
      <c r="TAU25" s="49"/>
      <c r="TAV25" s="49"/>
      <c r="TAW25" s="49"/>
      <c r="TAX25" s="49"/>
      <c r="TAY25" s="49"/>
      <c r="TAZ25" s="49"/>
      <c r="TBA25" s="49"/>
      <c r="TBB25" s="49"/>
      <c r="TBC25" s="49"/>
      <c r="TBD25" s="49"/>
      <c r="TBE25" s="49"/>
      <c r="TBF25" s="49"/>
      <c r="TBG25" s="49"/>
      <c r="TBH25" s="49"/>
      <c r="TBI25" s="49"/>
      <c r="TBJ25" s="49"/>
      <c r="TBK25" s="49"/>
      <c r="TBL25" s="49"/>
      <c r="TBM25" s="49"/>
      <c r="TBN25" s="49"/>
      <c r="TBO25" s="49"/>
      <c r="TBP25" s="49"/>
      <c r="TBQ25" s="49"/>
      <c r="TBR25" s="49"/>
      <c r="TBS25" s="49"/>
      <c r="TBT25" s="49"/>
      <c r="TBU25" s="49"/>
      <c r="TBV25" s="49"/>
      <c r="TBY25" s="49"/>
      <c r="TCB25" s="49"/>
      <c r="TCE25" s="49"/>
      <c r="TCH25" s="49"/>
      <c r="TCK25" s="49"/>
      <c r="TCN25" s="49"/>
      <c r="TCW25" s="49"/>
      <c r="TCZ25" s="49"/>
      <c r="TDC25" s="49"/>
      <c r="TDF25" s="49"/>
      <c r="TDO25" s="49"/>
      <c r="TDU25" s="49"/>
      <c r="TDX25" s="49"/>
      <c r="TEA25" s="49"/>
      <c r="TED25" s="49"/>
      <c r="TEJ25" s="49"/>
      <c r="TEM25" s="49"/>
      <c r="TES25" s="49"/>
      <c r="TEU25" s="49"/>
      <c r="TEV25" s="49"/>
      <c r="TEX25" s="49"/>
      <c r="TFO25" s="49"/>
      <c r="TFT25" s="49"/>
      <c r="TFZ25" s="49"/>
      <c r="TGC25" s="49"/>
      <c r="TGF25" s="49"/>
      <c r="TGN25" s="49"/>
      <c r="THJ25" s="49"/>
      <c r="THK25" s="49"/>
      <c r="THL25" s="49"/>
      <c r="THM25" s="49"/>
      <c r="THN25" s="49"/>
      <c r="THO25" s="49"/>
      <c r="TIG25" s="49"/>
      <c r="TIH25" s="49"/>
      <c r="TIK25" s="49"/>
      <c r="TIN25" s="49"/>
      <c r="TIP25" s="49"/>
      <c r="TIR25" s="49"/>
      <c r="TIU25" s="49"/>
      <c r="TIX25" s="49"/>
      <c r="TJA25" s="49"/>
      <c r="TJD25" s="49"/>
      <c r="TJG25" s="49"/>
      <c r="TJJ25" s="49"/>
      <c r="TJM25" s="49"/>
      <c r="TJP25" s="49"/>
      <c r="TJR25" s="49"/>
      <c r="TKE25" s="49"/>
      <c r="TKF25" s="49"/>
      <c r="TKG25" s="49"/>
      <c r="TKH25" s="49"/>
      <c r="TKI25" s="49"/>
      <c r="TKJ25" s="49"/>
      <c r="TKK25" s="49"/>
      <c r="TKL25" s="49"/>
      <c r="TKM25" s="49"/>
      <c r="TKN25" s="49"/>
      <c r="TKO25" s="49"/>
      <c r="TKP25" s="49"/>
      <c r="TKQ25" s="49"/>
      <c r="TKR25" s="49"/>
      <c r="TKS25" s="49"/>
      <c r="TKT25" s="49"/>
      <c r="TKU25" s="49"/>
      <c r="TKV25" s="49"/>
      <c r="TKW25" s="49"/>
      <c r="TKX25" s="49"/>
      <c r="TKY25" s="49"/>
      <c r="TKZ25" s="49"/>
      <c r="TLA25" s="49"/>
      <c r="TLB25" s="49"/>
      <c r="TLC25" s="49"/>
      <c r="TLD25" s="49"/>
      <c r="TLE25" s="49"/>
      <c r="TLF25" s="49"/>
      <c r="TLG25" s="49"/>
      <c r="TLH25" s="49"/>
      <c r="TLI25" s="49"/>
      <c r="TLJ25" s="49"/>
      <c r="TLK25" s="49"/>
      <c r="TLL25" s="49"/>
      <c r="TLM25" s="49"/>
      <c r="TLN25" s="49"/>
      <c r="TLO25" s="49"/>
      <c r="TLP25" s="49"/>
      <c r="TLQ25" s="49"/>
      <c r="TLR25" s="49"/>
      <c r="TLU25" s="49"/>
      <c r="TLX25" s="49"/>
      <c r="TMA25" s="49"/>
      <c r="TMD25" s="49"/>
      <c r="TMG25" s="49"/>
      <c r="TMJ25" s="49"/>
      <c r="TMS25" s="49"/>
      <c r="TMV25" s="49"/>
      <c r="TMY25" s="49"/>
      <c r="TNB25" s="49"/>
      <c r="TNK25" s="49"/>
      <c r="TNQ25" s="49"/>
      <c r="TNT25" s="49"/>
      <c r="TNW25" s="49"/>
      <c r="TNZ25" s="49"/>
      <c r="TOF25" s="49"/>
      <c r="TOI25" s="49"/>
      <c r="TOO25" s="49"/>
      <c r="TOQ25" s="49"/>
      <c r="TOR25" s="49"/>
      <c r="TOT25" s="49"/>
      <c r="TPK25" s="49"/>
      <c r="TPP25" s="49"/>
      <c r="TPV25" s="49"/>
      <c r="TPY25" s="49"/>
      <c r="TQB25" s="49"/>
      <c r="TQJ25" s="49"/>
      <c r="TRF25" s="49"/>
      <c r="TRG25" s="49"/>
      <c r="TRH25" s="49"/>
      <c r="TRI25" s="49"/>
      <c r="TRJ25" s="49"/>
      <c r="TRK25" s="49"/>
      <c r="TSC25" s="49"/>
      <c r="TSD25" s="49"/>
      <c r="TSG25" s="49"/>
      <c r="TSJ25" s="49"/>
      <c r="TSL25" s="49"/>
      <c r="TSN25" s="49"/>
      <c r="TSQ25" s="49"/>
      <c r="TST25" s="49"/>
      <c r="TSW25" s="49"/>
      <c r="TSZ25" s="49"/>
      <c r="TTC25" s="49"/>
      <c r="TTF25" s="49"/>
      <c r="TTI25" s="49"/>
      <c r="TTL25" s="49"/>
      <c r="TTN25" s="49"/>
      <c r="TUA25" s="49"/>
      <c r="TUB25" s="49"/>
      <c r="TUC25" s="49"/>
      <c r="TUD25" s="49"/>
      <c r="TUE25" s="49"/>
      <c r="TUF25" s="49"/>
      <c r="TUG25" s="49"/>
      <c r="TUH25" s="49"/>
      <c r="TUI25" s="49"/>
      <c r="TUJ25" s="49"/>
      <c r="TUK25" s="49"/>
      <c r="TUL25" s="49"/>
      <c r="TUM25" s="49"/>
      <c r="TUN25" s="49"/>
      <c r="TUO25" s="49"/>
      <c r="TUP25" s="49"/>
      <c r="TUQ25" s="49"/>
      <c r="TUR25" s="49"/>
      <c r="TUS25" s="49"/>
      <c r="TUT25" s="49"/>
      <c r="TUU25" s="49"/>
      <c r="TUV25" s="49"/>
      <c r="TUW25" s="49"/>
      <c r="TUX25" s="49"/>
      <c r="TUY25" s="49"/>
      <c r="TUZ25" s="49"/>
      <c r="TVA25" s="49"/>
      <c r="TVB25" s="49"/>
      <c r="TVC25" s="49"/>
      <c r="TVD25" s="49"/>
      <c r="TVE25" s="49"/>
      <c r="TVF25" s="49"/>
      <c r="TVG25" s="49"/>
      <c r="TVH25" s="49"/>
      <c r="TVI25" s="49"/>
      <c r="TVJ25" s="49"/>
      <c r="TVK25" s="49"/>
      <c r="TVL25" s="49"/>
      <c r="TVM25" s="49"/>
      <c r="TVN25" s="49"/>
      <c r="TVQ25" s="49"/>
      <c r="TVT25" s="49"/>
      <c r="TVW25" s="49"/>
      <c r="TVZ25" s="49"/>
      <c r="TWC25" s="49"/>
      <c r="TWF25" s="49"/>
      <c r="TWO25" s="49"/>
      <c r="TWR25" s="49"/>
      <c r="TWU25" s="49"/>
      <c r="TWX25" s="49"/>
      <c r="TXG25" s="49"/>
      <c r="TXM25" s="49"/>
      <c r="TXP25" s="49"/>
      <c r="TXS25" s="49"/>
      <c r="TXV25" s="49"/>
      <c r="TYB25" s="49"/>
      <c r="TYE25" s="49"/>
      <c r="TYK25" s="49"/>
      <c r="TYM25" s="49"/>
      <c r="TYN25" s="49"/>
      <c r="TYP25" s="49"/>
      <c r="TZG25" s="49"/>
      <c r="TZL25" s="49"/>
      <c r="TZR25" s="49"/>
      <c r="TZU25" s="49"/>
      <c r="TZX25" s="49"/>
      <c r="UAF25" s="49"/>
      <c r="UBB25" s="49"/>
      <c r="UBC25" s="49"/>
      <c r="UBD25" s="49"/>
      <c r="UBE25" s="49"/>
      <c r="UBF25" s="49"/>
      <c r="UBG25" s="49"/>
      <c r="UBY25" s="49"/>
      <c r="UBZ25" s="49"/>
      <c r="UCC25" s="49"/>
      <c r="UCF25" s="49"/>
      <c r="UCH25" s="49"/>
      <c r="UCJ25" s="49"/>
      <c r="UCM25" s="49"/>
      <c r="UCP25" s="49"/>
      <c r="UCS25" s="49"/>
      <c r="UCV25" s="49"/>
      <c r="UCY25" s="49"/>
      <c r="UDB25" s="49"/>
      <c r="UDE25" s="49"/>
      <c r="UDH25" s="49"/>
      <c r="UDJ25" s="49"/>
      <c r="UDW25" s="49"/>
      <c r="UDX25" s="49"/>
      <c r="UDY25" s="49"/>
      <c r="UDZ25" s="49"/>
      <c r="UEA25" s="49"/>
      <c r="UEB25" s="49"/>
      <c r="UEC25" s="49"/>
      <c r="UED25" s="49"/>
      <c r="UEE25" s="49"/>
      <c r="UEF25" s="49"/>
      <c r="UEG25" s="49"/>
      <c r="UEH25" s="49"/>
      <c r="UEI25" s="49"/>
      <c r="UEJ25" s="49"/>
      <c r="UEK25" s="49"/>
      <c r="UEL25" s="49"/>
      <c r="UEM25" s="49"/>
      <c r="UEN25" s="49"/>
      <c r="UEO25" s="49"/>
      <c r="UEP25" s="49"/>
      <c r="UEQ25" s="49"/>
      <c r="UER25" s="49"/>
      <c r="UES25" s="49"/>
      <c r="UET25" s="49"/>
      <c r="UEU25" s="49"/>
      <c r="UEV25" s="49"/>
      <c r="UEW25" s="49"/>
      <c r="UEX25" s="49"/>
      <c r="UEY25" s="49"/>
      <c r="UEZ25" s="49"/>
      <c r="UFA25" s="49"/>
      <c r="UFB25" s="49"/>
      <c r="UFC25" s="49"/>
      <c r="UFD25" s="49"/>
      <c r="UFE25" s="49"/>
      <c r="UFF25" s="49"/>
      <c r="UFG25" s="49"/>
      <c r="UFH25" s="49"/>
      <c r="UFI25" s="49"/>
      <c r="UFJ25" s="49"/>
      <c r="UFM25" s="49"/>
      <c r="UFP25" s="49"/>
      <c r="UFS25" s="49"/>
      <c r="UFV25" s="49"/>
      <c r="UFY25" s="49"/>
      <c r="UGB25" s="49"/>
      <c r="UGK25" s="49"/>
      <c r="UGN25" s="49"/>
      <c r="UGQ25" s="49"/>
      <c r="UGT25" s="49"/>
      <c r="UHC25" s="49"/>
      <c r="UHI25" s="49"/>
      <c r="UHL25" s="49"/>
      <c r="UHO25" s="49"/>
      <c r="UHR25" s="49"/>
      <c r="UHX25" s="49"/>
      <c r="UIA25" s="49"/>
      <c r="UIG25" s="49"/>
      <c r="UII25" s="49"/>
      <c r="UIJ25" s="49"/>
      <c r="UIL25" s="49"/>
      <c r="UJC25" s="49"/>
      <c r="UJH25" s="49"/>
      <c r="UJN25" s="49"/>
      <c r="UJQ25" s="49"/>
      <c r="UJT25" s="49"/>
      <c r="UKB25" s="49"/>
      <c r="UKX25" s="49"/>
      <c r="UKY25" s="49"/>
      <c r="UKZ25" s="49"/>
      <c r="ULA25" s="49"/>
      <c r="ULB25" s="49"/>
      <c r="ULC25" s="49"/>
      <c r="ULU25" s="49"/>
      <c r="ULV25" s="49"/>
      <c r="ULY25" s="49"/>
      <c r="UMB25" s="49"/>
      <c r="UMD25" s="49"/>
      <c r="UMF25" s="49"/>
      <c r="UMI25" s="49"/>
      <c r="UML25" s="49"/>
      <c r="UMO25" s="49"/>
      <c r="UMR25" s="49"/>
      <c r="UMU25" s="49"/>
      <c r="UMX25" s="49"/>
      <c r="UNA25" s="49"/>
      <c r="UND25" s="49"/>
      <c r="UNF25" s="49"/>
      <c r="UNS25" s="49"/>
      <c r="UNT25" s="49"/>
      <c r="UNU25" s="49"/>
      <c r="UNV25" s="49"/>
      <c r="UNW25" s="49"/>
      <c r="UNX25" s="49"/>
      <c r="UNY25" s="49"/>
      <c r="UNZ25" s="49"/>
      <c r="UOA25" s="49"/>
      <c r="UOB25" s="49"/>
      <c r="UOC25" s="49"/>
      <c r="UOD25" s="49"/>
      <c r="UOE25" s="49"/>
      <c r="UOF25" s="49"/>
      <c r="UOG25" s="49"/>
      <c r="UOH25" s="49"/>
      <c r="UOI25" s="49"/>
      <c r="UOJ25" s="49"/>
      <c r="UOK25" s="49"/>
      <c r="UOL25" s="49"/>
      <c r="UOM25" s="49"/>
      <c r="UON25" s="49"/>
      <c r="UOO25" s="49"/>
      <c r="UOP25" s="49"/>
      <c r="UOQ25" s="49"/>
      <c r="UOR25" s="49"/>
      <c r="UOS25" s="49"/>
      <c r="UOT25" s="49"/>
      <c r="UOU25" s="49"/>
      <c r="UOV25" s="49"/>
      <c r="UOW25" s="49"/>
      <c r="UOX25" s="49"/>
      <c r="UOY25" s="49"/>
      <c r="UOZ25" s="49"/>
      <c r="UPA25" s="49"/>
      <c r="UPB25" s="49"/>
      <c r="UPC25" s="49"/>
      <c r="UPD25" s="49"/>
      <c r="UPE25" s="49"/>
      <c r="UPF25" s="49"/>
      <c r="UPI25" s="49"/>
      <c r="UPL25" s="49"/>
      <c r="UPO25" s="49"/>
      <c r="UPR25" s="49"/>
      <c r="UPU25" s="49"/>
      <c r="UPX25" s="49"/>
      <c r="UQG25" s="49"/>
      <c r="UQJ25" s="49"/>
      <c r="UQM25" s="49"/>
      <c r="UQP25" s="49"/>
      <c r="UQY25" s="49"/>
      <c r="URE25" s="49"/>
      <c r="URH25" s="49"/>
      <c r="URK25" s="49"/>
      <c r="URN25" s="49"/>
      <c r="URT25" s="49"/>
      <c r="URW25" s="49"/>
      <c r="USC25" s="49"/>
      <c r="USE25" s="49"/>
      <c r="USF25" s="49"/>
      <c r="USH25" s="49"/>
      <c r="USY25" s="49"/>
      <c r="UTD25" s="49"/>
      <c r="UTJ25" s="49"/>
      <c r="UTM25" s="49"/>
      <c r="UTP25" s="49"/>
      <c r="UTX25" s="49"/>
      <c r="UUT25" s="49"/>
      <c r="UUU25" s="49"/>
      <c r="UUV25" s="49"/>
      <c r="UUW25" s="49"/>
      <c r="UUX25" s="49"/>
      <c r="UUY25" s="49"/>
      <c r="UVQ25" s="49"/>
      <c r="UVR25" s="49"/>
      <c r="UVU25" s="49"/>
      <c r="UVX25" s="49"/>
      <c r="UVZ25" s="49"/>
      <c r="UWB25" s="49"/>
      <c r="UWE25" s="49"/>
      <c r="UWH25" s="49"/>
      <c r="UWK25" s="49"/>
      <c r="UWN25" s="49"/>
      <c r="UWQ25" s="49"/>
      <c r="UWT25" s="49"/>
      <c r="UWW25" s="49"/>
      <c r="UWZ25" s="49"/>
      <c r="UXB25" s="49"/>
      <c r="UXO25" s="49"/>
      <c r="UXP25" s="49"/>
      <c r="UXQ25" s="49"/>
      <c r="UXR25" s="49"/>
      <c r="UXS25" s="49"/>
      <c r="UXT25" s="49"/>
      <c r="UXU25" s="49"/>
      <c r="UXV25" s="49"/>
      <c r="UXW25" s="49"/>
      <c r="UXX25" s="49"/>
      <c r="UXY25" s="49"/>
      <c r="UXZ25" s="49"/>
      <c r="UYA25" s="49"/>
      <c r="UYB25" s="49"/>
      <c r="UYC25" s="49"/>
      <c r="UYD25" s="49"/>
      <c r="UYE25" s="49"/>
      <c r="UYF25" s="49"/>
      <c r="UYG25" s="49"/>
      <c r="UYH25" s="49"/>
      <c r="UYI25" s="49"/>
      <c r="UYJ25" s="49"/>
      <c r="UYK25" s="49"/>
      <c r="UYL25" s="49"/>
      <c r="UYM25" s="49"/>
      <c r="UYN25" s="49"/>
      <c r="UYO25" s="49"/>
      <c r="UYP25" s="49"/>
      <c r="UYQ25" s="49"/>
      <c r="UYR25" s="49"/>
      <c r="UYS25" s="49"/>
      <c r="UYT25" s="49"/>
      <c r="UYU25" s="49"/>
      <c r="UYV25" s="49"/>
      <c r="UYW25" s="49"/>
      <c r="UYX25" s="49"/>
      <c r="UYY25" s="49"/>
      <c r="UYZ25" s="49"/>
      <c r="UZA25" s="49"/>
      <c r="UZB25" s="49"/>
      <c r="UZE25" s="49"/>
      <c r="UZH25" s="49"/>
      <c r="UZK25" s="49"/>
      <c r="UZN25" s="49"/>
      <c r="UZQ25" s="49"/>
      <c r="UZT25" s="49"/>
      <c r="VAC25" s="49"/>
      <c r="VAF25" s="49"/>
      <c r="VAI25" s="49"/>
      <c r="VAL25" s="49"/>
      <c r="VAU25" s="49"/>
      <c r="VBA25" s="49"/>
      <c r="VBD25" s="49"/>
      <c r="VBG25" s="49"/>
      <c r="VBJ25" s="49"/>
      <c r="VBP25" s="49"/>
      <c r="VBS25" s="49"/>
      <c r="VBY25" s="49"/>
      <c r="VCA25" s="49"/>
      <c r="VCB25" s="49"/>
      <c r="VCD25" s="49"/>
      <c r="VCU25" s="49"/>
      <c r="VCZ25" s="49"/>
      <c r="VDF25" s="49"/>
      <c r="VDI25" s="49"/>
      <c r="VDL25" s="49"/>
      <c r="VDT25" s="49"/>
      <c r="VEP25" s="49"/>
      <c r="VEQ25" s="49"/>
      <c r="VER25" s="49"/>
      <c r="VES25" s="49"/>
      <c r="VET25" s="49"/>
      <c r="VEU25" s="49"/>
      <c r="VFM25" s="49"/>
      <c r="VFN25" s="49"/>
      <c r="VFQ25" s="49"/>
      <c r="VFT25" s="49"/>
      <c r="VFV25" s="49"/>
      <c r="VFX25" s="49"/>
      <c r="VGA25" s="49"/>
      <c r="VGD25" s="49"/>
      <c r="VGG25" s="49"/>
      <c r="VGJ25" s="49"/>
      <c r="VGM25" s="49"/>
      <c r="VGP25" s="49"/>
      <c r="VGS25" s="49"/>
      <c r="VGV25" s="49"/>
      <c r="VGX25" s="49"/>
      <c r="VHK25" s="49"/>
      <c r="VHL25" s="49"/>
      <c r="VHM25" s="49"/>
      <c r="VHN25" s="49"/>
      <c r="VHO25" s="49"/>
      <c r="VHP25" s="49"/>
      <c r="VHQ25" s="49"/>
      <c r="VHR25" s="49"/>
      <c r="VHS25" s="49"/>
      <c r="VHT25" s="49"/>
      <c r="VHU25" s="49"/>
      <c r="VHV25" s="49"/>
      <c r="VHW25" s="49"/>
      <c r="VHX25" s="49"/>
      <c r="VHY25" s="49"/>
      <c r="VHZ25" s="49"/>
      <c r="VIA25" s="49"/>
      <c r="VIB25" s="49"/>
      <c r="VIC25" s="49"/>
      <c r="VID25" s="49"/>
      <c r="VIE25" s="49"/>
      <c r="VIF25" s="49"/>
      <c r="VIG25" s="49"/>
      <c r="VIH25" s="49"/>
      <c r="VII25" s="49"/>
      <c r="VIJ25" s="49"/>
      <c r="VIK25" s="49"/>
      <c r="VIL25" s="49"/>
      <c r="VIM25" s="49"/>
      <c r="VIN25" s="49"/>
      <c r="VIO25" s="49"/>
      <c r="VIP25" s="49"/>
      <c r="VIQ25" s="49"/>
      <c r="VIR25" s="49"/>
      <c r="VIS25" s="49"/>
      <c r="VIT25" s="49"/>
      <c r="VIU25" s="49"/>
      <c r="VIV25" s="49"/>
      <c r="VIW25" s="49"/>
      <c r="VIX25" s="49"/>
      <c r="VJA25" s="49"/>
      <c r="VJD25" s="49"/>
      <c r="VJG25" s="49"/>
      <c r="VJJ25" s="49"/>
      <c r="VJM25" s="49"/>
      <c r="VJP25" s="49"/>
      <c r="VJY25" s="49"/>
      <c r="VKB25" s="49"/>
      <c r="VKE25" s="49"/>
      <c r="VKH25" s="49"/>
      <c r="VKQ25" s="49"/>
      <c r="VKW25" s="49"/>
      <c r="VKZ25" s="49"/>
      <c r="VLC25" s="49"/>
      <c r="VLF25" s="49"/>
      <c r="VLL25" s="49"/>
      <c r="VLO25" s="49"/>
      <c r="VLU25" s="49"/>
      <c r="VLW25" s="49"/>
      <c r="VLX25" s="49"/>
      <c r="VLZ25" s="49"/>
      <c r="VMQ25" s="49"/>
      <c r="VMV25" s="49"/>
      <c r="VNB25" s="49"/>
      <c r="VNE25" s="49"/>
      <c r="VNH25" s="49"/>
      <c r="VNP25" s="49"/>
      <c r="VOL25" s="49"/>
      <c r="VOM25" s="49"/>
      <c r="VON25" s="49"/>
      <c r="VOO25" s="49"/>
      <c r="VOP25" s="49"/>
      <c r="VOQ25" s="49"/>
      <c r="VPI25" s="49"/>
      <c r="VPJ25" s="49"/>
      <c r="VPM25" s="49"/>
      <c r="VPP25" s="49"/>
      <c r="VPR25" s="49"/>
      <c r="VPT25" s="49"/>
      <c r="VPW25" s="49"/>
      <c r="VPZ25" s="49"/>
      <c r="VQC25" s="49"/>
      <c r="VQF25" s="49"/>
      <c r="VQI25" s="49"/>
      <c r="VQL25" s="49"/>
      <c r="VQO25" s="49"/>
      <c r="VQR25" s="49"/>
      <c r="VQT25" s="49"/>
      <c r="VRG25" s="49"/>
      <c r="VRH25" s="49"/>
      <c r="VRI25" s="49"/>
      <c r="VRJ25" s="49"/>
      <c r="VRK25" s="49"/>
      <c r="VRL25" s="49"/>
      <c r="VRM25" s="49"/>
      <c r="VRN25" s="49"/>
      <c r="VRO25" s="49"/>
      <c r="VRP25" s="49"/>
      <c r="VRQ25" s="49"/>
      <c r="VRR25" s="49"/>
      <c r="VRS25" s="49"/>
      <c r="VRT25" s="49"/>
      <c r="VRU25" s="49"/>
      <c r="VRV25" s="49"/>
      <c r="VRW25" s="49"/>
      <c r="VRX25" s="49"/>
      <c r="VRY25" s="49"/>
      <c r="VRZ25" s="49"/>
      <c r="VSA25" s="49"/>
      <c r="VSB25" s="49"/>
      <c r="VSC25" s="49"/>
      <c r="VSD25" s="49"/>
      <c r="VSE25" s="49"/>
      <c r="VSF25" s="49"/>
      <c r="VSG25" s="49"/>
      <c r="VSH25" s="49"/>
      <c r="VSI25" s="49"/>
      <c r="VSJ25" s="49"/>
      <c r="VSK25" s="49"/>
      <c r="VSL25" s="49"/>
      <c r="VSM25" s="49"/>
      <c r="VSN25" s="49"/>
      <c r="VSO25" s="49"/>
      <c r="VSP25" s="49"/>
      <c r="VSQ25" s="49"/>
      <c r="VSR25" s="49"/>
      <c r="VSS25" s="49"/>
      <c r="VST25" s="49"/>
      <c r="VSW25" s="49"/>
      <c r="VSZ25" s="49"/>
      <c r="VTC25" s="49"/>
      <c r="VTF25" s="49"/>
      <c r="VTI25" s="49"/>
      <c r="VTL25" s="49"/>
      <c r="VTU25" s="49"/>
      <c r="VTX25" s="49"/>
      <c r="VUA25" s="49"/>
      <c r="VUD25" s="49"/>
      <c r="VUM25" s="49"/>
      <c r="VUS25" s="49"/>
      <c r="VUV25" s="49"/>
      <c r="VUY25" s="49"/>
      <c r="VVB25" s="49"/>
      <c r="VVH25" s="49"/>
      <c r="VVK25" s="49"/>
      <c r="VVQ25" s="49"/>
      <c r="VVS25" s="49"/>
      <c r="VVT25" s="49"/>
      <c r="VVV25" s="49"/>
      <c r="VWM25" s="49"/>
      <c r="VWR25" s="49"/>
      <c r="VWX25" s="49"/>
      <c r="VXA25" s="49"/>
      <c r="VXD25" s="49"/>
      <c r="VXL25" s="49"/>
      <c r="VYH25" s="49"/>
      <c r="VYI25" s="49"/>
      <c r="VYJ25" s="49"/>
      <c r="VYK25" s="49"/>
      <c r="VYL25" s="49"/>
      <c r="VYM25" s="49"/>
      <c r="VZE25" s="49"/>
      <c r="VZF25" s="49"/>
      <c r="VZI25" s="49"/>
      <c r="VZL25" s="49"/>
      <c r="VZN25" s="49"/>
      <c r="VZP25" s="49"/>
      <c r="VZS25" s="49"/>
      <c r="VZV25" s="49"/>
      <c r="VZY25" s="49"/>
      <c r="WAB25" s="49"/>
      <c r="WAE25" s="49"/>
      <c r="WAH25" s="49"/>
      <c r="WAK25" s="49"/>
      <c r="WAN25" s="49"/>
      <c r="WAP25" s="49"/>
      <c r="WBC25" s="49"/>
      <c r="WBD25" s="49"/>
      <c r="WBE25" s="49"/>
      <c r="WBF25" s="49"/>
      <c r="WBG25" s="49"/>
      <c r="WBH25" s="49"/>
      <c r="WBI25" s="49"/>
      <c r="WBJ25" s="49"/>
      <c r="WBK25" s="49"/>
      <c r="WBL25" s="49"/>
      <c r="WBM25" s="49"/>
      <c r="WBN25" s="49"/>
      <c r="WBO25" s="49"/>
      <c r="WBP25" s="49"/>
      <c r="WBQ25" s="49"/>
      <c r="WBR25" s="49"/>
      <c r="WBS25" s="49"/>
      <c r="WBT25" s="49"/>
      <c r="WBU25" s="49"/>
      <c r="WBV25" s="49"/>
      <c r="WBW25" s="49"/>
      <c r="WBX25" s="49"/>
      <c r="WBY25" s="49"/>
      <c r="WBZ25" s="49"/>
      <c r="WCA25" s="49"/>
      <c r="WCB25" s="49"/>
      <c r="WCC25" s="49"/>
      <c r="WCD25" s="49"/>
      <c r="WCE25" s="49"/>
      <c r="WCF25" s="49"/>
      <c r="WCG25" s="49"/>
      <c r="WCH25" s="49"/>
      <c r="WCI25" s="49"/>
      <c r="WCJ25" s="49"/>
      <c r="WCK25" s="49"/>
      <c r="WCL25" s="49"/>
      <c r="WCM25" s="49"/>
      <c r="WCN25" s="49"/>
      <c r="WCO25" s="49"/>
      <c r="WCP25" s="49"/>
      <c r="WCS25" s="49"/>
      <c r="WCV25" s="49"/>
      <c r="WCY25" s="49"/>
      <c r="WDB25" s="49"/>
      <c r="WDE25" s="49"/>
      <c r="WDH25" s="49"/>
      <c r="WDQ25" s="49"/>
      <c r="WDT25" s="49"/>
      <c r="WDW25" s="49"/>
      <c r="WDZ25" s="49"/>
      <c r="WEI25" s="49"/>
      <c r="WEO25" s="49"/>
      <c r="WER25" s="49"/>
      <c r="WEU25" s="49"/>
      <c r="WEX25" s="49"/>
      <c r="WFD25" s="49"/>
      <c r="WFG25" s="49"/>
      <c r="WFM25" s="49"/>
      <c r="WFO25" s="49"/>
      <c r="WFP25" s="49"/>
      <c r="WFR25" s="49"/>
      <c r="WGI25" s="49"/>
      <c r="WGN25" s="49"/>
      <c r="WGT25" s="49"/>
      <c r="WGW25" s="49"/>
      <c r="WGZ25" s="49"/>
      <c r="WHH25" s="49"/>
      <c r="WID25" s="49"/>
      <c r="WIE25" s="49"/>
      <c r="WIF25" s="49"/>
      <c r="WIG25" s="49"/>
      <c r="WIH25" s="49"/>
      <c r="WII25" s="49"/>
      <c r="WJA25" s="49"/>
      <c r="WJB25" s="49"/>
      <c r="WJE25" s="49"/>
      <c r="WJH25" s="49"/>
      <c r="WJJ25" s="49"/>
      <c r="WJL25" s="49"/>
      <c r="WJO25" s="49"/>
      <c r="WJR25" s="49"/>
      <c r="WJU25" s="49"/>
      <c r="WJX25" s="49"/>
      <c r="WKA25" s="49"/>
      <c r="WKD25" s="49"/>
      <c r="WKG25" s="49"/>
      <c r="WKJ25" s="49"/>
      <c r="WKL25" s="49"/>
      <c r="WKY25" s="49"/>
      <c r="WKZ25" s="49"/>
      <c r="WLA25" s="49"/>
      <c r="WLB25" s="49"/>
      <c r="WLC25" s="49"/>
      <c r="WLD25" s="49"/>
      <c r="WLE25" s="49"/>
      <c r="WLF25" s="49"/>
      <c r="WLG25" s="49"/>
      <c r="WLH25" s="49"/>
      <c r="WLI25" s="49"/>
      <c r="WLJ25" s="49"/>
      <c r="WLK25" s="49"/>
      <c r="WLL25" s="49"/>
      <c r="WLM25" s="49"/>
      <c r="WLN25" s="49"/>
      <c r="WLO25" s="49"/>
      <c r="WLP25" s="49"/>
      <c r="WLQ25" s="49"/>
      <c r="WLR25" s="49"/>
      <c r="WLS25" s="49"/>
      <c r="WLT25" s="49"/>
      <c r="WLU25" s="49"/>
      <c r="WLV25" s="49"/>
      <c r="WLW25" s="49"/>
      <c r="WLX25" s="49"/>
      <c r="WLY25" s="49"/>
      <c r="WLZ25" s="49"/>
      <c r="WMA25" s="49"/>
      <c r="WMB25" s="49"/>
      <c r="WMC25" s="49"/>
      <c r="WMD25" s="49"/>
      <c r="WME25" s="49"/>
      <c r="WMF25" s="49"/>
      <c r="WMG25" s="49"/>
      <c r="WMH25" s="49"/>
      <c r="WMI25" s="49"/>
      <c r="WMJ25" s="49"/>
      <c r="WMK25" s="49"/>
      <c r="WML25" s="49"/>
      <c r="WMO25" s="49"/>
      <c r="WMR25" s="49"/>
      <c r="WMU25" s="49"/>
      <c r="WMX25" s="49"/>
      <c r="WNA25" s="49"/>
      <c r="WND25" s="49"/>
      <c r="WNM25" s="49"/>
      <c r="WNP25" s="49"/>
      <c r="WNS25" s="49"/>
      <c r="WNV25" s="49"/>
      <c r="WOE25" s="49"/>
      <c r="WOK25" s="49"/>
      <c r="WON25" s="49"/>
      <c r="WOQ25" s="49"/>
      <c r="WOT25" s="49"/>
      <c r="WOZ25" s="49"/>
      <c r="WPC25" s="49"/>
      <c r="WPI25" s="49"/>
      <c r="WPK25" s="49"/>
      <c r="WPL25" s="49"/>
      <c r="WPN25" s="49"/>
      <c r="WQE25" s="49"/>
      <c r="WQJ25" s="49"/>
      <c r="WQP25" s="49"/>
      <c r="WQS25" s="49"/>
      <c r="WQV25" s="49"/>
      <c r="WRD25" s="49"/>
      <c r="WRZ25" s="49"/>
      <c r="WSA25" s="49"/>
      <c r="WSB25" s="49"/>
      <c r="WSC25" s="49"/>
      <c r="WSD25" s="49"/>
      <c r="WSE25" s="49"/>
      <c r="WSW25" s="49"/>
      <c r="WSX25" s="49"/>
      <c r="WTA25" s="49"/>
      <c r="WTD25" s="49"/>
      <c r="WTF25" s="49"/>
      <c r="WTH25" s="49"/>
      <c r="WTK25" s="49"/>
      <c r="WTN25" s="49"/>
      <c r="WTQ25" s="49"/>
      <c r="WTT25" s="49"/>
      <c r="WTW25" s="49"/>
      <c r="WTZ25" s="49"/>
      <c r="WUC25" s="49"/>
      <c r="WUF25" s="49"/>
      <c r="WUH25" s="49"/>
      <c r="WUU25" s="49"/>
      <c r="WUV25" s="49"/>
      <c r="WUW25" s="49"/>
      <c r="WUX25" s="49"/>
      <c r="WUY25" s="49"/>
      <c r="WUZ25" s="49"/>
      <c r="WVA25" s="49"/>
      <c r="WVB25" s="49"/>
      <c r="WVC25" s="49"/>
      <c r="WVD25" s="49"/>
      <c r="WVE25" s="49"/>
      <c r="WVF25" s="49"/>
      <c r="WVG25" s="49"/>
      <c r="WVH25" s="49"/>
      <c r="WVI25" s="49"/>
      <c r="WVJ25" s="49"/>
      <c r="WVK25" s="49"/>
      <c r="WVL25" s="49"/>
      <c r="WVM25" s="49"/>
      <c r="WVN25" s="49"/>
      <c r="WVO25" s="49"/>
      <c r="WVP25" s="49"/>
      <c r="WVQ25" s="49"/>
      <c r="WVR25" s="49"/>
      <c r="WVS25" s="49"/>
      <c r="WVT25" s="49"/>
      <c r="WVU25" s="49"/>
      <c r="WVV25" s="49"/>
      <c r="WVW25" s="49"/>
      <c r="WVX25" s="49"/>
      <c r="WVY25" s="49"/>
      <c r="WVZ25" s="49"/>
      <c r="WWA25" s="49"/>
      <c r="WWB25" s="49"/>
      <c r="WWC25" s="49"/>
      <c r="WWD25" s="49"/>
      <c r="WWE25" s="49"/>
      <c r="WWF25" s="49"/>
      <c r="WWG25" s="49"/>
      <c r="WWH25" s="49"/>
      <c r="WWI25" s="49"/>
      <c r="WWJ25" s="49"/>
      <c r="WWK25" s="49"/>
      <c r="WWL25" s="49"/>
      <c r="WWM25" s="49"/>
      <c r="WWN25" s="49"/>
      <c r="WWO25" s="49"/>
      <c r="WWP25" s="49"/>
      <c r="WWQ25" s="49"/>
      <c r="WWR25" s="49"/>
      <c r="WWS25" s="49"/>
      <c r="WWT25" s="49"/>
      <c r="WWU25" s="49"/>
      <c r="WWV25" s="49"/>
      <c r="WWW25" s="49"/>
      <c r="WWX25" s="49"/>
      <c r="WWY25" s="49"/>
      <c r="WWZ25" s="49"/>
      <c r="WXA25" s="49"/>
      <c r="WXB25" s="49"/>
      <c r="WXC25" s="49"/>
      <c r="WXD25" s="49"/>
      <c r="WXE25" s="49"/>
      <c r="WXF25" s="49"/>
      <c r="WXG25" s="49"/>
      <c r="WXH25" s="49"/>
      <c r="WXI25" s="49"/>
      <c r="WXJ25" s="49"/>
      <c r="WXK25" s="49"/>
      <c r="WXL25" s="49"/>
      <c r="WXM25" s="49"/>
      <c r="WXN25" s="49"/>
      <c r="WXO25" s="49"/>
      <c r="WXP25" s="49"/>
      <c r="WXQ25" s="49"/>
      <c r="WXR25" s="49"/>
      <c r="WXS25" s="49"/>
      <c r="WXT25" s="49"/>
      <c r="WXU25" s="49"/>
      <c r="WXV25" s="49"/>
      <c r="WXW25" s="49"/>
      <c r="WXX25" s="49"/>
      <c r="WXY25" s="49"/>
      <c r="WXZ25" s="49"/>
      <c r="WYA25" s="49"/>
      <c r="WYB25" s="49"/>
      <c r="WYC25" s="49"/>
      <c r="WYD25" s="49"/>
      <c r="WYE25" s="49"/>
      <c r="WYF25" s="49"/>
      <c r="WYG25" s="49"/>
      <c r="WYH25" s="49"/>
      <c r="WYI25" s="49"/>
      <c r="WYJ25" s="49"/>
      <c r="WYK25" s="49"/>
      <c r="WYL25" s="49"/>
      <c r="WYM25" s="49"/>
      <c r="WYN25" s="49"/>
      <c r="WYO25" s="49"/>
      <c r="WYP25" s="49"/>
      <c r="WYQ25" s="49"/>
      <c r="WYR25" s="49"/>
      <c r="WYS25" s="49"/>
      <c r="WYT25" s="49"/>
      <c r="WYU25" s="49"/>
      <c r="WYV25" s="49"/>
      <c r="WYW25" s="49"/>
      <c r="WYX25" s="49"/>
      <c r="WYY25" s="49"/>
      <c r="WYZ25" s="49"/>
      <c r="WZA25" s="49"/>
      <c r="WZB25" s="49"/>
      <c r="WZC25" s="49"/>
      <c r="WZD25" s="49"/>
      <c r="WZE25" s="49"/>
      <c r="WZF25" s="49"/>
      <c r="WZG25" s="49"/>
      <c r="WZH25" s="49"/>
      <c r="WZI25" s="49"/>
      <c r="WZJ25" s="49"/>
      <c r="WZK25" s="49"/>
      <c r="WZL25" s="49"/>
      <c r="WZM25" s="49"/>
      <c r="WZN25" s="49"/>
      <c r="WZO25" s="49"/>
      <c r="WZP25" s="49"/>
      <c r="WZQ25" s="49"/>
      <c r="WZR25" s="49"/>
      <c r="WZS25" s="49"/>
      <c r="WZT25" s="49"/>
      <c r="WZU25" s="49"/>
      <c r="WZV25" s="49"/>
      <c r="WZW25" s="49"/>
      <c r="WZX25" s="49"/>
      <c r="WZY25" s="49"/>
      <c r="WZZ25" s="49"/>
      <c r="XAA25" s="49"/>
      <c r="XAB25" s="49"/>
      <c r="XAC25" s="49"/>
      <c r="XAD25" s="49"/>
      <c r="XAE25" s="49"/>
      <c r="XAF25" s="49"/>
      <c r="XAG25" s="49"/>
      <c r="XAH25" s="49"/>
      <c r="XAI25" s="49"/>
      <c r="XAJ25" s="49"/>
      <c r="XAK25" s="49"/>
      <c r="XAL25" s="49"/>
      <c r="XAM25" s="49"/>
      <c r="XAN25" s="49"/>
      <c r="XAO25" s="49"/>
      <c r="XAP25" s="49"/>
      <c r="XAQ25" s="49"/>
      <c r="XAR25" s="49"/>
      <c r="XAS25" s="49"/>
      <c r="XAT25" s="49"/>
      <c r="XAU25" s="49"/>
      <c r="XAV25" s="49"/>
      <c r="XAW25" s="49"/>
      <c r="XAX25" s="49"/>
      <c r="XAY25" s="49"/>
      <c r="XAZ25" s="49"/>
      <c r="XBA25" s="49"/>
      <c r="XBB25" s="49"/>
      <c r="XBC25" s="49"/>
      <c r="XBD25" s="49"/>
      <c r="XBE25" s="49"/>
      <c r="XBF25" s="49"/>
      <c r="XBG25" s="49"/>
      <c r="XBH25" s="49"/>
      <c r="XBI25" s="49"/>
      <c r="XBJ25" s="49"/>
      <c r="XBK25" s="49"/>
      <c r="XBL25" s="49"/>
      <c r="XBM25" s="49"/>
      <c r="XBN25" s="49"/>
      <c r="XBO25" s="49"/>
      <c r="XBP25" s="49"/>
      <c r="XBQ25" s="49"/>
      <c r="XBR25" s="49"/>
      <c r="XBS25" s="49"/>
      <c r="XBT25" s="49"/>
      <c r="XBU25" s="49"/>
      <c r="XBV25" s="49"/>
      <c r="XBW25" s="49"/>
      <c r="XBX25" s="49"/>
      <c r="XBY25" s="49"/>
      <c r="XBZ25" s="49"/>
      <c r="XCA25" s="49"/>
      <c r="XCB25" s="49"/>
      <c r="XCC25" s="49"/>
      <c r="XCD25" s="49"/>
      <c r="XCE25" s="49"/>
      <c r="XCF25" s="49"/>
      <c r="XCG25" s="49"/>
      <c r="XCH25" s="49"/>
      <c r="XCI25" s="49"/>
      <c r="XCJ25" s="49"/>
      <c r="XCK25" s="49"/>
      <c r="XCL25" s="49"/>
      <c r="XCM25" s="49"/>
      <c r="XCN25" s="49"/>
      <c r="XCO25" s="49"/>
      <c r="XCP25" s="49"/>
      <c r="XCQ25" s="49"/>
      <c r="XCR25" s="49"/>
      <c r="XCS25" s="49"/>
      <c r="XCT25" s="49"/>
      <c r="XCU25" s="49"/>
      <c r="XCV25" s="49"/>
      <c r="XCW25" s="49"/>
      <c r="XCX25" s="49"/>
      <c r="XCY25" s="49"/>
      <c r="XCZ25" s="49"/>
      <c r="XDA25" s="49"/>
      <c r="XDB25" s="49"/>
      <c r="XDC25" s="49"/>
      <c r="XDD25" s="49"/>
      <c r="XDE25" s="49"/>
      <c r="XDF25" s="49"/>
      <c r="XDG25" s="49"/>
      <c r="XDH25" s="49"/>
      <c r="XDI25" s="49"/>
      <c r="XDJ25" s="49"/>
      <c r="XDK25" s="49"/>
      <c r="XDL25" s="49"/>
      <c r="XDM25" s="49"/>
      <c r="XDN25" s="49"/>
      <c r="XDO25" s="49"/>
      <c r="XDP25" s="49"/>
      <c r="XDQ25" s="49"/>
      <c r="XDR25" s="49"/>
      <c r="XDS25" s="49"/>
      <c r="XDT25" s="49"/>
      <c r="XDU25" s="49"/>
      <c r="XDV25" s="49"/>
      <c r="XDW25" s="49"/>
      <c r="XDX25" s="49"/>
      <c r="XDY25" s="49"/>
      <c r="XDZ25" s="49"/>
      <c r="XEA25" s="49"/>
      <c r="XEB25" s="49"/>
      <c r="XEC25" s="49"/>
      <c r="XED25" s="49"/>
      <c r="XEE25" s="49"/>
      <c r="XEF25" s="49"/>
      <c r="XEG25" s="49"/>
      <c r="XEH25" s="49"/>
      <c r="XEI25" s="49"/>
      <c r="XEJ25" s="49"/>
      <c r="XEK25" s="49"/>
      <c r="XEL25" s="49"/>
      <c r="XEM25" s="49"/>
      <c r="XEN25" s="49"/>
      <c r="XEO25" s="49"/>
      <c r="XEP25" s="49"/>
      <c r="XEQ25" s="49"/>
      <c r="XER25" s="49"/>
      <c r="XES25" s="49"/>
      <c r="XET25" s="49"/>
      <c r="XEU25" s="49"/>
      <c r="XEV25" s="49"/>
      <c r="XEW25" s="49"/>
      <c r="XEX25" s="49"/>
      <c r="XEY25" s="49"/>
      <c r="XEZ25" s="49"/>
      <c r="XFA25" s="49"/>
      <c r="XFB25" s="49"/>
      <c r="XFC25" s="49"/>
      <c r="XFD25" s="49"/>
    </row>
    <row r="26" spans="1:16384" s="45" customFormat="1" ht="20.25" hidden="1" customHeight="1">
      <c r="A26" s="8" t="s">
        <v>24</v>
      </c>
      <c r="B26" s="44" t="s">
        <v>328</v>
      </c>
      <c r="C26" s="53"/>
      <c r="D26" s="59"/>
      <c r="E26" s="60"/>
    </row>
    <row r="27" spans="1:16384" s="45" customFormat="1" ht="20.25" hidden="1" customHeight="1">
      <c r="A27" s="8" t="s">
        <v>25</v>
      </c>
      <c r="B27" s="44" t="s">
        <v>330</v>
      </c>
      <c r="C27" s="53"/>
      <c r="D27" s="59"/>
      <c r="E27" s="60"/>
    </row>
    <row r="28" spans="1:16384" s="45" customFormat="1" ht="20.25" hidden="1" customHeight="1">
      <c r="A28" s="8" t="s">
        <v>26</v>
      </c>
      <c r="B28" s="44" t="s">
        <v>325</v>
      </c>
      <c r="C28" s="53"/>
      <c r="D28" s="59"/>
      <c r="E28" s="60"/>
    </row>
    <row r="29" spans="1:16384" s="45" customFormat="1" ht="18" customHeight="1">
      <c r="A29" s="10" t="s">
        <v>97</v>
      </c>
      <c r="B29" s="111" t="s">
        <v>325</v>
      </c>
      <c r="C29" s="112">
        <v>8</v>
      </c>
      <c r="D29" s="113">
        <v>28000</v>
      </c>
      <c r="E29" s="114">
        <f>+D29*C29</f>
        <v>224000</v>
      </c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C29" s="49"/>
      <c r="AF29" s="49"/>
      <c r="AI29" s="49"/>
      <c r="AL29" s="49"/>
      <c r="AO29" s="49"/>
      <c r="AR29" s="49"/>
      <c r="BA29" s="49"/>
      <c r="BD29" s="49"/>
      <c r="BG29" s="49"/>
      <c r="BJ29" s="49"/>
      <c r="BS29" s="49"/>
      <c r="BY29" s="49"/>
      <c r="CB29" s="49"/>
      <c r="CE29" s="49"/>
      <c r="CH29" s="49"/>
      <c r="CN29" s="49"/>
      <c r="CQ29" s="49"/>
      <c r="CW29" s="49"/>
      <c r="CY29" s="49"/>
      <c r="CZ29" s="49"/>
      <c r="DB29" s="49"/>
      <c r="DS29" s="49"/>
      <c r="DX29" s="49"/>
      <c r="ED29" s="49"/>
      <c r="EG29" s="49"/>
      <c r="EJ29" s="49"/>
      <c r="ER29" s="49"/>
      <c r="FN29" s="49"/>
      <c r="FO29" s="49"/>
      <c r="FP29" s="49"/>
      <c r="FQ29" s="49"/>
      <c r="FR29" s="49"/>
      <c r="FS29" s="49"/>
      <c r="GK29" s="49"/>
      <c r="GL29" s="49"/>
      <c r="GO29" s="49"/>
      <c r="GR29" s="49"/>
      <c r="GT29" s="49"/>
      <c r="GV29" s="49"/>
      <c r="GY29" s="49"/>
      <c r="HB29" s="49"/>
      <c r="HE29" s="49"/>
      <c r="HH29" s="49"/>
      <c r="HK29" s="49"/>
      <c r="HN29" s="49"/>
      <c r="HQ29" s="49"/>
      <c r="HT29" s="49"/>
      <c r="HV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Y29" s="49"/>
      <c r="KB29" s="49"/>
      <c r="KE29" s="49"/>
      <c r="KH29" s="49"/>
      <c r="KK29" s="49"/>
      <c r="KN29" s="49"/>
      <c r="KW29" s="49"/>
      <c r="KZ29" s="49"/>
      <c r="LC29" s="49"/>
      <c r="LF29" s="49"/>
      <c r="LO29" s="49"/>
      <c r="LU29" s="49"/>
      <c r="LX29" s="49"/>
      <c r="MA29" s="49"/>
      <c r="MD29" s="49"/>
      <c r="MJ29" s="49"/>
      <c r="MM29" s="49"/>
      <c r="MS29" s="49"/>
      <c r="MU29" s="49"/>
      <c r="MV29" s="49"/>
      <c r="MX29" s="49"/>
      <c r="NO29" s="49"/>
      <c r="NT29" s="49"/>
      <c r="NZ29" s="49"/>
      <c r="OC29" s="49"/>
      <c r="OF29" s="49"/>
      <c r="ON29" s="49"/>
      <c r="PJ29" s="49"/>
      <c r="PK29" s="49"/>
      <c r="PL29" s="49"/>
      <c r="PM29" s="49"/>
      <c r="PN29" s="49"/>
      <c r="PO29" s="49"/>
      <c r="QG29" s="49"/>
      <c r="QH29" s="49"/>
      <c r="QK29" s="49"/>
      <c r="QN29" s="49"/>
      <c r="QP29" s="49"/>
      <c r="QR29" s="49"/>
      <c r="QU29" s="49"/>
      <c r="QX29" s="49"/>
      <c r="RA29" s="49"/>
      <c r="RD29" s="49"/>
      <c r="RG29" s="49"/>
      <c r="RJ29" s="49"/>
      <c r="RM29" s="49"/>
      <c r="RP29" s="49"/>
      <c r="RR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U29" s="49"/>
      <c r="TX29" s="49"/>
      <c r="UA29" s="49"/>
      <c r="UD29" s="49"/>
      <c r="UG29" s="49"/>
      <c r="UJ29" s="49"/>
      <c r="US29" s="49"/>
      <c r="UV29" s="49"/>
      <c r="UY29" s="49"/>
      <c r="VB29" s="49"/>
      <c r="VK29" s="49"/>
      <c r="VQ29" s="49"/>
      <c r="VT29" s="49"/>
      <c r="VW29" s="49"/>
      <c r="VZ29" s="49"/>
      <c r="WF29" s="49"/>
      <c r="WI29" s="49"/>
      <c r="WO29" s="49"/>
      <c r="WQ29" s="49"/>
      <c r="WR29" s="49"/>
      <c r="WT29" s="49"/>
      <c r="XK29" s="49"/>
      <c r="XP29" s="49"/>
      <c r="XV29" s="49"/>
      <c r="XY29" s="49"/>
      <c r="YB29" s="49"/>
      <c r="YJ29" s="49"/>
      <c r="ZF29" s="49"/>
      <c r="ZG29" s="49"/>
      <c r="ZH29" s="49"/>
      <c r="ZI29" s="49"/>
      <c r="ZJ29" s="49"/>
      <c r="ZK29" s="49"/>
      <c r="AAC29" s="49"/>
      <c r="AAD29" s="49"/>
      <c r="AAG29" s="49"/>
      <c r="AAJ29" s="49"/>
      <c r="AAL29" s="49"/>
      <c r="AAN29" s="49"/>
      <c r="AAQ29" s="49"/>
      <c r="AAT29" s="49"/>
      <c r="AAW29" s="49"/>
      <c r="AAZ29" s="49"/>
      <c r="ABC29" s="49"/>
      <c r="ABF29" s="49"/>
      <c r="ABI29" s="49"/>
      <c r="ABL29" s="49"/>
      <c r="ABN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Q29" s="49"/>
      <c r="ADT29" s="49"/>
      <c r="ADW29" s="49"/>
      <c r="ADZ29" s="49"/>
      <c r="AEC29" s="49"/>
      <c r="AEF29" s="49"/>
      <c r="AEO29" s="49"/>
      <c r="AER29" s="49"/>
      <c r="AEU29" s="49"/>
      <c r="AEX29" s="49"/>
      <c r="AFG29" s="49"/>
      <c r="AFM29" s="49"/>
      <c r="AFP29" s="49"/>
      <c r="AFS29" s="49"/>
      <c r="AFV29" s="49"/>
      <c r="AGB29" s="49"/>
      <c r="AGE29" s="49"/>
      <c r="AGK29" s="49"/>
      <c r="AGM29" s="49"/>
      <c r="AGN29" s="49"/>
      <c r="AGP29" s="49"/>
      <c r="AHG29" s="49"/>
      <c r="AHL29" s="49"/>
      <c r="AHR29" s="49"/>
      <c r="AHU29" s="49"/>
      <c r="AHX29" s="49"/>
      <c r="AIF29" s="49"/>
      <c r="AJB29" s="49"/>
      <c r="AJC29" s="49"/>
      <c r="AJD29" s="49"/>
      <c r="AJE29" s="49"/>
      <c r="AJF29" s="49"/>
      <c r="AJG29" s="49"/>
      <c r="AJY29" s="49"/>
      <c r="AJZ29" s="49"/>
      <c r="AKC29" s="49"/>
      <c r="AKF29" s="49"/>
      <c r="AKH29" s="49"/>
      <c r="AKJ29" s="49"/>
      <c r="AKM29" s="49"/>
      <c r="AKP29" s="49"/>
      <c r="AKS29" s="49"/>
      <c r="AKV29" s="49"/>
      <c r="AKY29" s="49"/>
      <c r="ALB29" s="49"/>
      <c r="ALE29" s="49"/>
      <c r="ALH29" s="49"/>
      <c r="ALJ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  <c r="AML29" s="49"/>
      <c r="AMM29" s="49"/>
      <c r="AMN29" s="49"/>
      <c r="AMO29" s="49"/>
      <c r="AMP29" s="49"/>
      <c r="AMQ29" s="49"/>
      <c r="AMR29" s="49"/>
      <c r="AMS29" s="49"/>
      <c r="AMT29" s="49"/>
      <c r="AMU29" s="49"/>
      <c r="AMV29" s="49"/>
      <c r="AMW29" s="49"/>
      <c r="AMX29" s="49"/>
      <c r="AMY29" s="49"/>
      <c r="AMZ29" s="49"/>
      <c r="ANA29" s="49"/>
      <c r="ANB29" s="49"/>
      <c r="ANC29" s="49"/>
      <c r="AND29" s="49"/>
      <c r="ANE29" s="49"/>
      <c r="ANF29" s="49"/>
      <c r="ANG29" s="49"/>
      <c r="ANH29" s="49"/>
      <c r="ANI29" s="49"/>
      <c r="ANJ29" s="49"/>
      <c r="ANM29" s="49"/>
      <c r="ANP29" s="49"/>
      <c r="ANS29" s="49"/>
      <c r="ANV29" s="49"/>
      <c r="ANY29" s="49"/>
      <c r="AOB29" s="49"/>
      <c r="AOK29" s="49"/>
      <c r="AON29" s="49"/>
      <c r="AOQ29" s="49"/>
      <c r="AOT29" s="49"/>
      <c r="APC29" s="49"/>
      <c r="API29" s="49"/>
      <c r="APL29" s="49"/>
      <c r="APO29" s="49"/>
      <c r="APR29" s="49"/>
      <c r="APX29" s="49"/>
      <c r="AQA29" s="49"/>
      <c r="AQG29" s="49"/>
      <c r="AQI29" s="49"/>
      <c r="AQJ29" s="49"/>
      <c r="AQL29" s="49"/>
      <c r="ARC29" s="49"/>
      <c r="ARH29" s="49"/>
      <c r="ARN29" s="49"/>
      <c r="ARQ29" s="49"/>
      <c r="ART29" s="49"/>
      <c r="ASB29" s="49"/>
      <c r="ASX29" s="49"/>
      <c r="ASY29" s="49"/>
      <c r="ASZ29" s="49"/>
      <c r="ATA29" s="49"/>
      <c r="ATB29" s="49"/>
      <c r="ATC29" s="49"/>
      <c r="ATU29" s="49"/>
      <c r="ATV29" s="49"/>
      <c r="ATY29" s="49"/>
      <c r="AUB29" s="49"/>
      <c r="AUD29" s="49"/>
      <c r="AUF29" s="49"/>
      <c r="AUI29" s="49"/>
      <c r="AUL29" s="49"/>
      <c r="AUO29" s="49"/>
      <c r="AUR29" s="49"/>
      <c r="AUU29" s="49"/>
      <c r="AUX29" s="49"/>
      <c r="AVA29" s="49"/>
      <c r="AVD29" s="49"/>
      <c r="AVF29" s="49"/>
      <c r="AVS29" s="49"/>
      <c r="AVT29" s="49"/>
      <c r="AVU29" s="49"/>
      <c r="AVV29" s="49"/>
      <c r="AVW29" s="49"/>
      <c r="AVX29" s="49"/>
      <c r="AVY29" s="49"/>
      <c r="AVZ29" s="49"/>
      <c r="AWA29" s="49"/>
      <c r="AWB29" s="49"/>
      <c r="AWC29" s="49"/>
      <c r="AWD29" s="49"/>
      <c r="AWE29" s="49"/>
      <c r="AWF29" s="49"/>
      <c r="AWG29" s="49"/>
      <c r="AWH29" s="49"/>
      <c r="AWI29" s="49"/>
      <c r="AWJ29" s="49"/>
      <c r="AWK29" s="49"/>
      <c r="AWL29" s="49"/>
      <c r="AWM29" s="49"/>
      <c r="AWN29" s="49"/>
      <c r="AWO29" s="49"/>
      <c r="AWP29" s="49"/>
      <c r="AWQ29" s="49"/>
      <c r="AWR29" s="49"/>
      <c r="AWS29" s="49"/>
      <c r="AWT29" s="49"/>
      <c r="AWU29" s="49"/>
      <c r="AWV29" s="49"/>
      <c r="AWW29" s="49"/>
      <c r="AWX29" s="49"/>
      <c r="AWY29" s="49"/>
      <c r="AWZ29" s="49"/>
      <c r="AXA29" s="49"/>
      <c r="AXB29" s="49"/>
      <c r="AXC29" s="49"/>
      <c r="AXD29" s="49"/>
      <c r="AXE29" s="49"/>
      <c r="AXF29" s="49"/>
      <c r="AXI29" s="49"/>
      <c r="AXL29" s="49"/>
      <c r="AXO29" s="49"/>
      <c r="AXR29" s="49"/>
      <c r="AXU29" s="49"/>
      <c r="AXX29" s="49"/>
      <c r="AYG29" s="49"/>
      <c r="AYJ29" s="49"/>
      <c r="AYM29" s="49"/>
      <c r="AYP29" s="49"/>
      <c r="AYY29" s="49"/>
      <c r="AZE29" s="49"/>
      <c r="AZH29" s="49"/>
      <c r="AZK29" s="49"/>
      <c r="AZN29" s="49"/>
      <c r="AZT29" s="49"/>
      <c r="AZW29" s="49"/>
      <c r="BAC29" s="49"/>
      <c r="BAE29" s="49"/>
      <c r="BAF29" s="49"/>
      <c r="BAH29" s="49"/>
      <c r="BAY29" s="49"/>
      <c r="BBD29" s="49"/>
      <c r="BBJ29" s="49"/>
      <c r="BBM29" s="49"/>
      <c r="BBP29" s="49"/>
      <c r="BBX29" s="49"/>
      <c r="BCT29" s="49"/>
      <c r="BCU29" s="49"/>
      <c r="BCV29" s="49"/>
      <c r="BCW29" s="49"/>
      <c r="BCX29" s="49"/>
      <c r="BCY29" s="49"/>
      <c r="BDQ29" s="49"/>
      <c r="BDR29" s="49"/>
      <c r="BDU29" s="49"/>
      <c r="BDX29" s="49"/>
      <c r="BDZ29" s="49"/>
      <c r="BEB29" s="49"/>
      <c r="BEE29" s="49"/>
      <c r="BEH29" s="49"/>
      <c r="BEK29" s="49"/>
      <c r="BEN29" s="49"/>
      <c r="BEQ29" s="49"/>
      <c r="BET29" s="49"/>
      <c r="BEW29" s="49"/>
      <c r="BEZ29" s="49"/>
      <c r="BFB29" s="49"/>
      <c r="BFO29" s="49"/>
      <c r="BFP29" s="49"/>
      <c r="BFQ29" s="49"/>
      <c r="BFR29" s="49"/>
      <c r="BFS29" s="49"/>
      <c r="BFT29" s="49"/>
      <c r="BFU29" s="49"/>
      <c r="BFV29" s="49"/>
      <c r="BFW29" s="49"/>
      <c r="BFX29" s="49"/>
      <c r="BFY29" s="49"/>
      <c r="BFZ29" s="49"/>
      <c r="BGA29" s="49"/>
      <c r="BGB29" s="49"/>
      <c r="BGC29" s="49"/>
      <c r="BGD29" s="49"/>
      <c r="BGE29" s="49"/>
      <c r="BGF29" s="49"/>
      <c r="BGG29" s="49"/>
      <c r="BGH29" s="49"/>
      <c r="BGI29" s="49"/>
      <c r="BGJ29" s="49"/>
      <c r="BGK29" s="49"/>
      <c r="BGL29" s="49"/>
      <c r="BGM29" s="49"/>
      <c r="BGN29" s="49"/>
      <c r="BGO29" s="49"/>
      <c r="BGP29" s="49"/>
      <c r="BGQ29" s="49"/>
      <c r="BGR29" s="49"/>
      <c r="BGS29" s="49"/>
      <c r="BGT29" s="49"/>
      <c r="BGU29" s="49"/>
      <c r="BGV29" s="49"/>
      <c r="BGW29" s="49"/>
      <c r="BGX29" s="49"/>
      <c r="BGY29" s="49"/>
      <c r="BGZ29" s="49"/>
      <c r="BHA29" s="49"/>
      <c r="BHB29" s="49"/>
      <c r="BHE29" s="49"/>
      <c r="BHH29" s="49"/>
      <c r="BHK29" s="49"/>
      <c r="BHN29" s="49"/>
      <c r="BHQ29" s="49"/>
      <c r="BHT29" s="49"/>
      <c r="BIC29" s="49"/>
      <c r="BIF29" s="49"/>
      <c r="BII29" s="49"/>
      <c r="BIL29" s="49"/>
      <c r="BIU29" s="49"/>
      <c r="BJA29" s="49"/>
      <c r="BJD29" s="49"/>
      <c r="BJG29" s="49"/>
      <c r="BJJ29" s="49"/>
      <c r="BJP29" s="49"/>
      <c r="BJS29" s="49"/>
      <c r="BJY29" s="49"/>
      <c r="BKA29" s="49"/>
      <c r="BKB29" s="49"/>
      <c r="BKD29" s="49"/>
      <c r="BKU29" s="49"/>
      <c r="BKZ29" s="49"/>
      <c r="BLF29" s="49"/>
      <c r="BLI29" s="49"/>
      <c r="BLL29" s="49"/>
      <c r="BLT29" s="49"/>
      <c r="BMP29" s="49"/>
      <c r="BMQ29" s="49"/>
      <c r="BMR29" s="49"/>
      <c r="BMS29" s="49"/>
      <c r="BMT29" s="49"/>
      <c r="BMU29" s="49"/>
      <c r="BNM29" s="49"/>
      <c r="BNN29" s="49"/>
      <c r="BNQ29" s="49"/>
      <c r="BNT29" s="49"/>
      <c r="BNV29" s="49"/>
      <c r="BNX29" s="49"/>
      <c r="BOA29" s="49"/>
      <c r="BOD29" s="49"/>
      <c r="BOG29" s="49"/>
      <c r="BOJ29" s="49"/>
      <c r="BOM29" s="49"/>
      <c r="BOP29" s="49"/>
      <c r="BOS29" s="49"/>
      <c r="BOV29" s="49"/>
      <c r="BOX29" s="49"/>
      <c r="BPK29" s="49"/>
      <c r="BPL29" s="49"/>
      <c r="BPM29" s="49"/>
      <c r="BPN29" s="49"/>
      <c r="BPO29" s="49"/>
      <c r="BPP29" s="49"/>
      <c r="BPQ29" s="49"/>
      <c r="BPR29" s="49"/>
      <c r="BPS29" s="49"/>
      <c r="BPT29" s="49"/>
      <c r="BPU29" s="49"/>
      <c r="BPV29" s="49"/>
      <c r="BPW29" s="49"/>
      <c r="BPX29" s="49"/>
      <c r="BPY29" s="49"/>
      <c r="BPZ29" s="49"/>
      <c r="BQA29" s="49"/>
      <c r="BQB29" s="49"/>
      <c r="BQC29" s="49"/>
      <c r="BQD29" s="49"/>
      <c r="BQE29" s="49"/>
      <c r="BQF29" s="49"/>
      <c r="BQG29" s="49"/>
      <c r="BQH29" s="49"/>
      <c r="BQI29" s="49"/>
      <c r="BQJ29" s="49"/>
      <c r="BQK29" s="49"/>
      <c r="BQL29" s="49"/>
      <c r="BQM29" s="49"/>
      <c r="BQN29" s="49"/>
      <c r="BQO29" s="49"/>
      <c r="BQP29" s="49"/>
      <c r="BQQ29" s="49"/>
      <c r="BQR29" s="49"/>
      <c r="BQS29" s="49"/>
      <c r="BQT29" s="49"/>
      <c r="BQU29" s="49"/>
      <c r="BQV29" s="49"/>
      <c r="BQW29" s="49"/>
      <c r="BQX29" s="49"/>
      <c r="BRA29" s="49"/>
      <c r="BRD29" s="49"/>
      <c r="BRG29" s="49"/>
      <c r="BRJ29" s="49"/>
      <c r="BRM29" s="49"/>
      <c r="BRP29" s="49"/>
      <c r="BRY29" s="49"/>
      <c r="BSB29" s="49"/>
      <c r="BSE29" s="49"/>
      <c r="BSH29" s="49"/>
      <c r="BSQ29" s="49"/>
      <c r="BSW29" s="49"/>
      <c r="BSZ29" s="49"/>
      <c r="BTC29" s="49"/>
      <c r="BTF29" s="49"/>
      <c r="BTL29" s="49"/>
      <c r="BTO29" s="49"/>
      <c r="BTU29" s="49"/>
      <c r="BTW29" s="49"/>
      <c r="BTX29" s="49"/>
      <c r="BTZ29" s="49"/>
      <c r="BUQ29" s="49"/>
      <c r="BUV29" s="49"/>
      <c r="BVB29" s="49"/>
      <c r="BVE29" s="49"/>
      <c r="BVH29" s="49"/>
      <c r="BVP29" s="49"/>
      <c r="BWL29" s="49"/>
      <c r="BWM29" s="49"/>
      <c r="BWN29" s="49"/>
      <c r="BWO29" s="49"/>
      <c r="BWP29" s="49"/>
      <c r="BWQ29" s="49"/>
      <c r="BXI29" s="49"/>
      <c r="BXJ29" s="49"/>
      <c r="BXM29" s="49"/>
      <c r="BXP29" s="49"/>
      <c r="BXR29" s="49"/>
      <c r="BXT29" s="49"/>
      <c r="BXW29" s="49"/>
      <c r="BXZ29" s="49"/>
      <c r="BYC29" s="49"/>
      <c r="BYF29" s="49"/>
      <c r="BYI29" s="49"/>
      <c r="BYL29" s="49"/>
      <c r="BYO29" s="49"/>
      <c r="BYR29" s="49"/>
      <c r="BYT29" s="49"/>
      <c r="BZG29" s="49"/>
      <c r="BZH29" s="49"/>
      <c r="BZI29" s="49"/>
      <c r="BZJ29" s="49"/>
      <c r="BZK29" s="49"/>
      <c r="BZL29" s="49"/>
      <c r="BZM29" s="49"/>
      <c r="BZN29" s="49"/>
      <c r="BZO29" s="49"/>
      <c r="BZP29" s="49"/>
      <c r="BZQ29" s="49"/>
      <c r="BZR29" s="49"/>
      <c r="BZS29" s="49"/>
      <c r="BZT29" s="49"/>
      <c r="BZU29" s="49"/>
      <c r="BZV29" s="49"/>
      <c r="BZW29" s="49"/>
      <c r="BZX29" s="49"/>
      <c r="BZY29" s="49"/>
      <c r="BZZ29" s="49"/>
      <c r="CAA29" s="49"/>
      <c r="CAB29" s="49"/>
      <c r="CAC29" s="49"/>
      <c r="CAD29" s="49"/>
      <c r="CAE29" s="49"/>
      <c r="CAF29" s="49"/>
      <c r="CAG29" s="49"/>
      <c r="CAH29" s="49"/>
      <c r="CAI29" s="49"/>
      <c r="CAJ29" s="49"/>
      <c r="CAK29" s="49"/>
      <c r="CAL29" s="49"/>
      <c r="CAM29" s="49"/>
      <c r="CAN29" s="49"/>
      <c r="CAO29" s="49"/>
      <c r="CAP29" s="49"/>
      <c r="CAQ29" s="49"/>
      <c r="CAR29" s="49"/>
      <c r="CAS29" s="49"/>
      <c r="CAT29" s="49"/>
      <c r="CAW29" s="49"/>
      <c r="CAZ29" s="49"/>
      <c r="CBC29" s="49"/>
      <c r="CBF29" s="49"/>
      <c r="CBI29" s="49"/>
      <c r="CBL29" s="49"/>
      <c r="CBU29" s="49"/>
      <c r="CBX29" s="49"/>
      <c r="CCA29" s="49"/>
      <c r="CCD29" s="49"/>
      <c r="CCM29" s="49"/>
      <c r="CCS29" s="49"/>
      <c r="CCV29" s="49"/>
      <c r="CCY29" s="49"/>
      <c r="CDB29" s="49"/>
      <c r="CDH29" s="49"/>
      <c r="CDK29" s="49"/>
      <c r="CDQ29" s="49"/>
      <c r="CDS29" s="49"/>
      <c r="CDT29" s="49"/>
      <c r="CDV29" s="49"/>
      <c r="CEM29" s="49"/>
      <c r="CER29" s="49"/>
      <c r="CEX29" s="49"/>
      <c r="CFA29" s="49"/>
      <c r="CFD29" s="49"/>
      <c r="CFL29" s="49"/>
      <c r="CGH29" s="49"/>
      <c r="CGI29" s="49"/>
      <c r="CGJ29" s="49"/>
      <c r="CGK29" s="49"/>
      <c r="CGL29" s="49"/>
      <c r="CGM29" s="49"/>
      <c r="CHE29" s="49"/>
      <c r="CHF29" s="49"/>
      <c r="CHI29" s="49"/>
      <c r="CHL29" s="49"/>
      <c r="CHN29" s="49"/>
      <c r="CHP29" s="49"/>
      <c r="CHS29" s="49"/>
      <c r="CHV29" s="49"/>
      <c r="CHY29" s="49"/>
      <c r="CIB29" s="49"/>
      <c r="CIE29" s="49"/>
      <c r="CIH29" s="49"/>
      <c r="CIK29" s="49"/>
      <c r="CIN29" s="49"/>
      <c r="CIP29" s="49"/>
      <c r="CJC29" s="49"/>
      <c r="CJD29" s="49"/>
      <c r="CJE29" s="49"/>
      <c r="CJF29" s="49"/>
      <c r="CJG29" s="49"/>
      <c r="CJH29" s="49"/>
      <c r="CJI29" s="49"/>
      <c r="CJJ29" s="49"/>
      <c r="CJK29" s="49"/>
      <c r="CJL29" s="49"/>
      <c r="CJM29" s="49"/>
      <c r="CJN29" s="49"/>
      <c r="CJO29" s="49"/>
      <c r="CJP29" s="49"/>
      <c r="CJQ29" s="49"/>
      <c r="CJR29" s="49"/>
      <c r="CJS29" s="49"/>
      <c r="CJT29" s="49"/>
      <c r="CJU29" s="49"/>
      <c r="CJV29" s="49"/>
      <c r="CJW29" s="49"/>
      <c r="CJX29" s="49"/>
      <c r="CJY29" s="49"/>
      <c r="CJZ29" s="49"/>
      <c r="CKA29" s="49"/>
      <c r="CKB29" s="49"/>
      <c r="CKC29" s="49"/>
      <c r="CKD29" s="49"/>
      <c r="CKE29" s="49"/>
      <c r="CKF29" s="49"/>
      <c r="CKG29" s="49"/>
      <c r="CKH29" s="49"/>
      <c r="CKI29" s="49"/>
      <c r="CKJ29" s="49"/>
      <c r="CKK29" s="49"/>
      <c r="CKL29" s="49"/>
      <c r="CKM29" s="49"/>
      <c r="CKN29" s="49"/>
      <c r="CKO29" s="49"/>
      <c r="CKP29" s="49"/>
      <c r="CKS29" s="49"/>
      <c r="CKV29" s="49"/>
      <c r="CKY29" s="49"/>
      <c r="CLB29" s="49"/>
      <c r="CLE29" s="49"/>
      <c r="CLH29" s="49"/>
      <c r="CLQ29" s="49"/>
      <c r="CLT29" s="49"/>
      <c r="CLW29" s="49"/>
      <c r="CLZ29" s="49"/>
      <c r="CMI29" s="49"/>
      <c r="CMO29" s="49"/>
      <c r="CMR29" s="49"/>
      <c r="CMU29" s="49"/>
      <c r="CMX29" s="49"/>
      <c r="CND29" s="49"/>
      <c r="CNG29" s="49"/>
      <c r="CNM29" s="49"/>
      <c r="CNO29" s="49"/>
      <c r="CNP29" s="49"/>
      <c r="CNR29" s="49"/>
      <c r="COI29" s="49"/>
      <c r="CON29" s="49"/>
      <c r="COT29" s="49"/>
      <c r="COW29" s="49"/>
      <c r="COZ29" s="49"/>
      <c r="CPH29" s="49"/>
      <c r="CQD29" s="49"/>
      <c r="CQE29" s="49"/>
      <c r="CQF29" s="49"/>
      <c r="CQG29" s="49"/>
      <c r="CQH29" s="49"/>
      <c r="CQI29" s="49"/>
      <c r="CRA29" s="49"/>
      <c r="CRB29" s="49"/>
      <c r="CRE29" s="49"/>
      <c r="CRH29" s="49"/>
      <c r="CRJ29" s="49"/>
      <c r="CRL29" s="49"/>
      <c r="CRO29" s="49"/>
      <c r="CRR29" s="49"/>
      <c r="CRU29" s="49"/>
      <c r="CRX29" s="49"/>
      <c r="CSA29" s="49"/>
      <c r="CSD29" s="49"/>
      <c r="CSG29" s="49"/>
      <c r="CSJ29" s="49"/>
      <c r="CSL29" s="49"/>
      <c r="CSY29" s="49"/>
      <c r="CSZ29" s="49"/>
      <c r="CTA29" s="49"/>
      <c r="CTB29" s="49"/>
      <c r="CTC29" s="49"/>
      <c r="CTD29" s="49"/>
      <c r="CTE29" s="49"/>
      <c r="CTF29" s="49"/>
      <c r="CTG29" s="49"/>
      <c r="CTH29" s="49"/>
      <c r="CTI29" s="49"/>
      <c r="CTJ29" s="49"/>
      <c r="CTK29" s="49"/>
      <c r="CTL29" s="49"/>
      <c r="CTM29" s="49"/>
      <c r="CTN29" s="49"/>
      <c r="CTO29" s="49"/>
      <c r="CTP29" s="49"/>
      <c r="CTQ29" s="49"/>
      <c r="CTR29" s="49"/>
      <c r="CTS29" s="49"/>
      <c r="CTT29" s="49"/>
      <c r="CTU29" s="49"/>
      <c r="CTV29" s="49"/>
      <c r="CTW29" s="49"/>
      <c r="CTX29" s="49"/>
      <c r="CTY29" s="49"/>
      <c r="CTZ29" s="49"/>
      <c r="CUA29" s="49"/>
      <c r="CUB29" s="49"/>
      <c r="CUC29" s="49"/>
      <c r="CUD29" s="49"/>
      <c r="CUE29" s="49"/>
      <c r="CUF29" s="49"/>
      <c r="CUG29" s="49"/>
      <c r="CUH29" s="49"/>
      <c r="CUI29" s="49"/>
      <c r="CUJ29" s="49"/>
      <c r="CUK29" s="49"/>
      <c r="CUL29" s="49"/>
      <c r="CUO29" s="49"/>
      <c r="CUR29" s="49"/>
      <c r="CUU29" s="49"/>
      <c r="CUX29" s="49"/>
      <c r="CVA29" s="49"/>
      <c r="CVD29" s="49"/>
      <c r="CVM29" s="49"/>
      <c r="CVP29" s="49"/>
      <c r="CVS29" s="49"/>
      <c r="CVV29" s="49"/>
      <c r="CWE29" s="49"/>
      <c r="CWK29" s="49"/>
      <c r="CWN29" s="49"/>
      <c r="CWQ29" s="49"/>
      <c r="CWT29" s="49"/>
      <c r="CWZ29" s="49"/>
      <c r="CXC29" s="49"/>
      <c r="CXI29" s="49"/>
      <c r="CXK29" s="49"/>
      <c r="CXL29" s="49"/>
      <c r="CXN29" s="49"/>
      <c r="CYE29" s="49"/>
      <c r="CYJ29" s="49"/>
      <c r="CYP29" s="49"/>
      <c r="CYS29" s="49"/>
      <c r="CYV29" s="49"/>
      <c r="CZD29" s="49"/>
      <c r="CZZ29" s="49"/>
      <c r="DAA29" s="49"/>
      <c r="DAB29" s="49"/>
      <c r="DAC29" s="49"/>
      <c r="DAD29" s="49"/>
      <c r="DAE29" s="49"/>
      <c r="DAW29" s="49"/>
      <c r="DAX29" s="49"/>
      <c r="DBA29" s="49"/>
      <c r="DBD29" s="49"/>
      <c r="DBF29" s="49"/>
      <c r="DBH29" s="49"/>
      <c r="DBK29" s="49"/>
      <c r="DBN29" s="49"/>
      <c r="DBQ29" s="49"/>
      <c r="DBT29" s="49"/>
      <c r="DBW29" s="49"/>
      <c r="DBZ29" s="49"/>
      <c r="DCC29" s="49"/>
      <c r="DCF29" s="49"/>
      <c r="DCH29" s="49"/>
      <c r="DCU29" s="49"/>
      <c r="DCV29" s="49"/>
      <c r="DCW29" s="49"/>
      <c r="DCX29" s="49"/>
      <c r="DCY29" s="49"/>
      <c r="DCZ29" s="49"/>
      <c r="DDA29" s="49"/>
      <c r="DDB29" s="49"/>
      <c r="DDC29" s="49"/>
      <c r="DDD29" s="49"/>
      <c r="DDE29" s="49"/>
      <c r="DDF29" s="49"/>
      <c r="DDG29" s="49"/>
      <c r="DDH29" s="49"/>
      <c r="DDI29" s="49"/>
      <c r="DDJ29" s="49"/>
      <c r="DDK29" s="49"/>
      <c r="DDL29" s="49"/>
      <c r="DDM29" s="49"/>
      <c r="DDN29" s="49"/>
      <c r="DDO29" s="49"/>
      <c r="DDP29" s="49"/>
      <c r="DDQ29" s="49"/>
      <c r="DDR29" s="49"/>
      <c r="DDS29" s="49"/>
      <c r="DDT29" s="49"/>
      <c r="DDU29" s="49"/>
      <c r="DDV29" s="49"/>
      <c r="DDW29" s="49"/>
      <c r="DDX29" s="49"/>
      <c r="DDY29" s="49"/>
      <c r="DDZ29" s="49"/>
      <c r="DEA29" s="49"/>
      <c r="DEB29" s="49"/>
      <c r="DEC29" s="49"/>
      <c r="DED29" s="49"/>
      <c r="DEE29" s="49"/>
      <c r="DEF29" s="49"/>
      <c r="DEG29" s="49"/>
      <c r="DEH29" s="49"/>
      <c r="DEK29" s="49"/>
      <c r="DEN29" s="49"/>
      <c r="DEQ29" s="49"/>
      <c r="DET29" s="49"/>
      <c r="DEW29" s="49"/>
      <c r="DEZ29" s="49"/>
      <c r="DFI29" s="49"/>
      <c r="DFL29" s="49"/>
      <c r="DFO29" s="49"/>
      <c r="DFR29" s="49"/>
      <c r="DGA29" s="49"/>
      <c r="DGG29" s="49"/>
      <c r="DGJ29" s="49"/>
      <c r="DGM29" s="49"/>
      <c r="DGP29" s="49"/>
      <c r="DGV29" s="49"/>
      <c r="DGY29" s="49"/>
      <c r="DHE29" s="49"/>
      <c r="DHG29" s="49"/>
      <c r="DHH29" s="49"/>
      <c r="DHJ29" s="49"/>
      <c r="DIA29" s="49"/>
      <c r="DIF29" s="49"/>
      <c r="DIL29" s="49"/>
      <c r="DIO29" s="49"/>
      <c r="DIR29" s="49"/>
      <c r="DIZ29" s="49"/>
      <c r="DJV29" s="49"/>
      <c r="DJW29" s="49"/>
      <c r="DJX29" s="49"/>
      <c r="DJY29" s="49"/>
      <c r="DJZ29" s="49"/>
      <c r="DKA29" s="49"/>
      <c r="DKS29" s="49"/>
      <c r="DKT29" s="49"/>
      <c r="DKW29" s="49"/>
      <c r="DKZ29" s="49"/>
      <c r="DLB29" s="49"/>
      <c r="DLD29" s="49"/>
      <c r="DLG29" s="49"/>
      <c r="DLJ29" s="49"/>
      <c r="DLM29" s="49"/>
      <c r="DLP29" s="49"/>
      <c r="DLS29" s="49"/>
      <c r="DLV29" s="49"/>
      <c r="DLY29" s="49"/>
      <c r="DMB29" s="49"/>
      <c r="DMD29" s="49"/>
      <c r="DMQ29" s="49"/>
      <c r="DMR29" s="49"/>
      <c r="DMS29" s="49"/>
      <c r="DMT29" s="49"/>
      <c r="DMU29" s="49"/>
      <c r="DMV29" s="49"/>
      <c r="DMW29" s="49"/>
      <c r="DMX29" s="49"/>
      <c r="DMY29" s="49"/>
      <c r="DMZ29" s="49"/>
      <c r="DNA29" s="49"/>
      <c r="DNB29" s="49"/>
      <c r="DNC29" s="49"/>
      <c r="DND29" s="49"/>
      <c r="DNE29" s="49"/>
      <c r="DNF29" s="49"/>
      <c r="DNG29" s="49"/>
      <c r="DNH29" s="49"/>
      <c r="DNI29" s="49"/>
      <c r="DNJ29" s="49"/>
      <c r="DNK29" s="49"/>
      <c r="DNL29" s="49"/>
      <c r="DNM29" s="49"/>
      <c r="DNN29" s="49"/>
      <c r="DNO29" s="49"/>
      <c r="DNP29" s="49"/>
      <c r="DNQ29" s="49"/>
      <c r="DNR29" s="49"/>
      <c r="DNS29" s="49"/>
      <c r="DNT29" s="49"/>
      <c r="DNU29" s="49"/>
      <c r="DNV29" s="49"/>
      <c r="DNW29" s="49"/>
      <c r="DNX29" s="49"/>
      <c r="DNY29" s="49"/>
      <c r="DNZ29" s="49"/>
      <c r="DOA29" s="49"/>
      <c r="DOB29" s="49"/>
      <c r="DOC29" s="49"/>
      <c r="DOD29" s="49"/>
      <c r="DOG29" s="49"/>
      <c r="DOJ29" s="49"/>
      <c r="DOM29" s="49"/>
      <c r="DOP29" s="49"/>
      <c r="DOS29" s="49"/>
      <c r="DOV29" s="49"/>
      <c r="DPE29" s="49"/>
      <c r="DPH29" s="49"/>
      <c r="DPK29" s="49"/>
      <c r="DPN29" s="49"/>
      <c r="DPW29" s="49"/>
      <c r="DQC29" s="49"/>
      <c r="DQF29" s="49"/>
      <c r="DQI29" s="49"/>
      <c r="DQL29" s="49"/>
      <c r="DQR29" s="49"/>
      <c r="DQU29" s="49"/>
      <c r="DRA29" s="49"/>
      <c r="DRC29" s="49"/>
      <c r="DRD29" s="49"/>
      <c r="DRF29" s="49"/>
      <c r="DRW29" s="49"/>
      <c r="DSB29" s="49"/>
      <c r="DSH29" s="49"/>
      <c r="DSK29" s="49"/>
      <c r="DSN29" s="49"/>
      <c r="DSV29" s="49"/>
      <c r="DTR29" s="49"/>
      <c r="DTS29" s="49"/>
      <c r="DTT29" s="49"/>
      <c r="DTU29" s="49"/>
      <c r="DTV29" s="49"/>
      <c r="DTW29" s="49"/>
      <c r="DUO29" s="49"/>
      <c r="DUP29" s="49"/>
      <c r="DUS29" s="49"/>
      <c r="DUV29" s="49"/>
      <c r="DUX29" s="49"/>
      <c r="DUZ29" s="49"/>
      <c r="DVC29" s="49"/>
      <c r="DVF29" s="49"/>
      <c r="DVI29" s="49"/>
      <c r="DVL29" s="49"/>
      <c r="DVO29" s="49"/>
      <c r="DVR29" s="49"/>
      <c r="DVU29" s="49"/>
      <c r="DVX29" s="49"/>
      <c r="DVZ29" s="49"/>
      <c r="DWM29" s="49"/>
      <c r="DWN29" s="49"/>
      <c r="DWO29" s="49"/>
      <c r="DWP29" s="49"/>
      <c r="DWQ29" s="49"/>
      <c r="DWR29" s="49"/>
      <c r="DWS29" s="49"/>
      <c r="DWT29" s="49"/>
      <c r="DWU29" s="49"/>
      <c r="DWV29" s="49"/>
      <c r="DWW29" s="49"/>
      <c r="DWX29" s="49"/>
      <c r="DWY29" s="49"/>
      <c r="DWZ29" s="49"/>
      <c r="DXA29" s="49"/>
      <c r="DXB29" s="49"/>
      <c r="DXC29" s="49"/>
      <c r="DXD29" s="49"/>
      <c r="DXE29" s="49"/>
      <c r="DXF29" s="49"/>
      <c r="DXG29" s="49"/>
      <c r="DXH29" s="49"/>
      <c r="DXI29" s="49"/>
      <c r="DXJ29" s="49"/>
      <c r="DXK29" s="49"/>
      <c r="DXL29" s="49"/>
      <c r="DXM29" s="49"/>
      <c r="DXN29" s="49"/>
      <c r="DXO29" s="49"/>
      <c r="DXP29" s="49"/>
      <c r="DXQ29" s="49"/>
      <c r="DXR29" s="49"/>
      <c r="DXS29" s="49"/>
      <c r="DXT29" s="49"/>
      <c r="DXU29" s="49"/>
      <c r="DXV29" s="49"/>
      <c r="DXW29" s="49"/>
      <c r="DXX29" s="49"/>
      <c r="DXY29" s="49"/>
      <c r="DXZ29" s="49"/>
      <c r="DYC29" s="49"/>
      <c r="DYF29" s="49"/>
      <c r="DYI29" s="49"/>
      <c r="DYL29" s="49"/>
      <c r="DYO29" s="49"/>
      <c r="DYR29" s="49"/>
      <c r="DZA29" s="49"/>
      <c r="DZD29" s="49"/>
      <c r="DZG29" s="49"/>
      <c r="DZJ29" s="49"/>
      <c r="DZS29" s="49"/>
      <c r="DZY29" s="49"/>
      <c r="EAB29" s="49"/>
      <c r="EAE29" s="49"/>
      <c r="EAH29" s="49"/>
      <c r="EAN29" s="49"/>
      <c r="EAQ29" s="49"/>
      <c r="EAW29" s="49"/>
      <c r="EAY29" s="49"/>
      <c r="EAZ29" s="49"/>
      <c r="EBB29" s="49"/>
      <c r="EBS29" s="49"/>
      <c r="EBX29" s="49"/>
      <c r="ECD29" s="49"/>
      <c r="ECG29" s="49"/>
      <c r="ECJ29" s="49"/>
      <c r="ECR29" s="49"/>
      <c r="EDN29" s="49"/>
      <c r="EDO29" s="49"/>
      <c r="EDP29" s="49"/>
      <c r="EDQ29" s="49"/>
      <c r="EDR29" s="49"/>
      <c r="EDS29" s="49"/>
      <c r="EEK29" s="49"/>
      <c r="EEL29" s="49"/>
      <c r="EEO29" s="49"/>
      <c r="EER29" s="49"/>
      <c r="EET29" s="49"/>
      <c r="EEV29" s="49"/>
      <c r="EEY29" s="49"/>
      <c r="EFB29" s="49"/>
      <c r="EFE29" s="49"/>
      <c r="EFH29" s="49"/>
      <c r="EFK29" s="49"/>
      <c r="EFN29" s="49"/>
      <c r="EFQ29" s="49"/>
      <c r="EFT29" s="49"/>
      <c r="EFV29" s="49"/>
      <c r="EGI29" s="49"/>
      <c r="EGJ29" s="49"/>
      <c r="EGK29" s="49"/>
      <c r="EGL29" s="49"/>
      <c r="EGM29" s="49"/>
      <c r="EGN29" s="49"/>
      <c r="EGO29" s="49"/>
      <c r="EGP29" s="49"/>
      <c r="EGQ29" s="49"/>
      <c r="EGR29" s="49"/>
      <c r="EGS29" s="49"/>
      <c r="EGT29" s="49"/>
      <c r="EGU29" s="49"/>
      <c r="EGV29" s="49"/>
      <c r="EGW29" s="49"/>
      <c r="EGX29" s="49"/>
      <c r="EGY29" s="49"/>
      <c r="EGZ29" s="49"/>
      <c r="EHA29" s="49"/>
      <c r="EHB29" s="49"/>
      <c r="EHC29" s="49"/>
      <c r="EHD29" s="49"/>
      <c r="EHE29" s="49"/>
      <c r="EHF29" s="49"/>
      <c r="EHG29" s="49"/>
      <c r="EHH29" s="49"/>
      <c r="EHI29" s="49"/>
      <c r="EHJ29" s="49"/>
      <c r="EHK29" s="49"/>
      <c r="EHL29" s="49"/>
      <c r="EHM29" s="49"/>
      <c r="EHN29" s="49"/>
      <c r="EHO29" s="49"/>
      <c r="EHP29" s="49"/>
      <c r="EHQ29" s="49"/>
      <c r="EHR29" s="49"/>
      <c r="EHS29" s="49"/>
      <c r="EHT29" s="49"/>
      <c r="EHU29" s="49"/>
      <c r="EHV29" s="49"/>
      <c r="EHY29" s="49"/>
      <c r="EIB29" s="49"/>
      <c r="EIE29" s="49"/>
      <c r="EIH29" s="49"/>
      <c r="EIK29" s="49"/>
      <c r="EIN29" s="49"/>
      <c r="EIW29" s="49"/>
      <c r="EIZ29" s="49"/>
      <c r="EJC29" s="49"/>
      <c r="EJF29" s="49"/>
      <c r="EJO29" s="49"/>
      <c r="EJU29" s="49"/>
      <c r="EJX29" s="49"/>
      <c r="EKA29" s="49"/>
      <c r="EKD29" s="49"/>
      <c r="EKJ29" s="49"/>
      <c r="EKM29" s="49"/>
      <c r="EKS29" s="49"/>
      <c r="EKU29" s="49"/>
      <c r="EKV29" s="49"/>
      <c r="EKX29" s="49"/>
      <c r="ELO29" s="49"/>
      <c r="ELT29" s="49"/>
      <c r="ELZ29" s="49"/>
      <c r="EMC29" s="49"/>
      <c r="EMF29" s="49"/>
      <c r="EMN29" s="49"/>
      <c r="ENJ29" s="49"/>
      <c r="ENK29" s="49"/>
      <c r="ENL29" s="49"/>
      <c r="ENM29" s="49"/>
      <c r="ENN29" s="49"/>
      <c r="ENO29" s="49"/>
      <c r="EOG29" s="49"/>
      <c r="EOH29" s="49"/>
      <c r="EOK29" s="49"/>
      <c r="EON29" s="49"/>
      <c r="EOP29" s="49"/>
      <c r="EOR29" s="49"/>
      <c r="EOU29" s="49"/>
      <c r="EOX29" s="49"/>
      <c r="EPA29" s="49"/>
      <c r="EPD29" s="49"/>
      <c r="EPG29" s="49"/>
      <c r="EPJ29" s="49"/>
      <c r="EPM29" s="49"/>
      <c r="EPP29" s="49"/>
      <c r="EPR29" s="49"/>
      <c r="EQE29" s="49"/>
      <c r="EQF29" s="49"/>
      <c r="EQG29" s="49"/>
      <c r="EQH29" s="49"/>
      <c r="EQI29" s="49"/>
      <c r="EQJ29" s="49"/>
      <c r="EQK29" s="49"/>
      <c r="EQL29" s="49"/>
      <c r="EQM29" s="49"/>
      <c r="EQN29" s="49"/>
      <c r="EQO29" s="49"/>
      <c r="EQP29" s="49"/>
      <c r="EQQ29" s="49"/>
      <c r="EQR29" s="49"/>
      <c r="EQS29" s="49"/>
      <c r="EQT29" s="49"/>
      <c r="EQU29" s="49"/>
      <c r="EQV29" s="49"/>
      <c r="EQW29" s="49"/>
      <c r="EQX29" s="49"/>
      <c r="EQY29" s="49"/>
      <c r="EQZ29" s="49"/>
      <c r="ERA29" s="49"/>
      <c r="ERB29" s="49"/>
      <c r="ERC29" s="49"/>
      <c r="ERD29" s="49"/>
      <c r="ERE29" s="49"/>
      <c r="ERF29" s="49"/>
      <c r="ERG29" s="49"/>
      <c r="ERH29" s="49"/>
      <c r="ERI29" s="49"/>
      <c r="ERJ29" s="49"/>
      <c r="ERK29" s="49"/>
      <c r="ERL29" s="49"/>
      <c r="ERM29" s="49"/>
      <c r="ERN29" s="49"/>
      <c r="ERO29" s="49"/>
      <c r="ERP29" s="49"/>
      <c r="ERQ29" s="49"/>
      <c r="ERR29" s="49"/>
      <c r="ERU29" s="49"/>
      <c r="ERX29" s="49"/>
      <c r="ESA29" s="49"/>
      <c r="ESD29" s="49"/>
      <c r="ESG29" s="49"/>
      <c r="ESJ29" s="49"/>
      <c r="ESS29" s="49"/>
      <c r="ESV29" s="49"/>
      <c r="ESY29" s="49"/>
      <c r="ETB29" s="49"/>
      <c r="ETK29" s="49"/>
      <c r="ETQ29" s="49"/>
      <c r="ETT29" s="49"/>
      <c r="ETW29" s="49"/>
      <c r="ETZ29" s="49"/>
      <c r="EUF29" s="49"/>
      <c r="EUI29" s="49"/>
      <c r="EUO29" s="49"/>
      <c r="EUQ29" s="49"/>
      <c r="EUR29" s="49"/>
      <c r="EUT29" s="49"/>
      <c r="EVK29" s="49"/>
      <c r="EVP29" s="49"/>
      <c r="EVV29" s="49"/>
      <c r="EVY29" s="49"/>
      <c r="EWB29" s="49"/>
      <c r="EWJ29" s="49"/>
      <c r="EXF29" s="49"/>
      <c r="EXG29" s="49"/>
      <c r="EXH29" s="49"/>
      <c r="EXI29" s="49"/>
      <c r="EXJ29" s="49"/>
      <c r="EXK29" s="49"/>
      <c r="EYC29" s="49"/>
      <c r="EYD29" s="49"/>
      <c r="EYG29" s="49"/>
      <c r="EYJ29" s="49"/>
      <c r="EYL29" s="49"/>
      <c r="EYN29" s="49"/>
      <c r="EYQ29" s="49"/>
      <c r="EYT29" s="49"/>
      <c r="EYW29" s="49"/>
      <c r="EYZ29" s="49"/>
      <c r="EZC29" s="49"/>
      <c r="EZF29" s="49"/>
      <c r="EZI29" s="49"/>
      <c r="EZL29" s="49"/>
      <c r="EZN29" s="49"/>
      <c r="FAA29" s="49"/>
      <c r="FAB29" s="49"/>
      <c r="FAC29" s="49"/>
      <c r="FAD29" s="49"/>
      <c r="FAE29" s="49"/>
      <c r="FAF29" s="49"/>
      <c r="FAG29" s="49"/>
      <c r="FAH29" s="49"/>
      <c r="FAI29" s="49"/>
      <c r="FAJ29" s="49"/>
      <c r="FAK29" s="49"/>
      <c r="FAL29" s="49"/>
      <c r="FAM29" s="49"/>
      <c r="FAN29" s="49"/>
      <c r="FAO29" s="49"/>
      <c r="FAP29" s="49"/>
      <c r="FAQ29" s="49"/>
      <c r="FAR29" s="49"/>
      <c r="FAS29" s="49"/>
      <c r="FAT29" s="49"/>
      <c r="FAU29" s="49"/>
      <c r="FAV29" s="49"/>
      <c r="FAW29" s="49"/>
      <c r="FAX29" s="49"/>
      <c r="FAY29" s="49"/>
      <c r="FAZ29" s="49"/>
      <c r="FBA29" s="49"/>
      <c r="FBB29" s="49"/>
      <c r="FBC29" s="49"/>
      <c r="FBD29" s="49"/>
      <c r="FBE29" s="49"/>
      <c r="FBF29" s="49"/>
      <c r="FBG29" s="49"/>
      <c r="FBH29" s="49"/>
      <c r="FBI29" s="49"/>
      <c r="FBJ29" s="49"/>
      <c r="FBK29" s="49"/>
      <c r="FBL29" s="49"/>
      <c r="FBM29" s="49"/>
      <c r="FBN29" s="49"/>
      <c r="FBQ29" s="49"/>
      <c r="FBT29" s="49"/>
      <c r="FBW29" s="49"/>
      <c r="FBZ29" s="49"/>
      <c r="FCC29" s="49"/>
      <c r="FCF29" s="49"/>
      <c r="FCO29" s="49"/>
      <c r="FCR29" s="49"/>
      <c r="FCU29" s="49"/>
      <c r="FCX29" s="49"/>
      <c r="FDG29" s="49"/>
      <c r="FDM29" s="49"/>
      <c r="FDP29" s="49"/>
      <c r="FDS29" s="49"/>
      <c r="FDV29" s="49"/>
      <c r="FEB29" s="49"/>
      <c r="FEE29" s="49"/>
      <c r="FEK29" s="49"/>
      <c r="FEM29" s="49"/>
      <c r="FEN29" s="49"/>
      <c r="FEP29" s="49"/>
      <c r="FFG29" s="49"/>
      <c r="FFL29" s="49"/>
      <c r="FFR29" s="49"/>
      <c r="FFU29" s="49"/>
      <c r="FFX29" s="49"/>
      <c r="FGF29" s="49"/>
      <c r="FHB29" s="49"/>
      <c r="FHC29" s="49"/>
      <c r="FHD29" s="49"/>
      <c r="FHE29" s="49"/>
      <c r="FHF29" s="49"/>
      <c r="FHG29" s="49"/>
      <c r="FHY29" s="49"/>
      <c r="FHZ29" s="49"/>
      <c r="FIC29" s="49"/>
      <c r="FIF29" s="49"/>
      <c r="FIH29" s="49"/>
      <c r="FIJ29" s="49"/>
      <c r="FIM29" s="49"/>
      <c r="FIP29" s="49"/>
      <c r="FIS29" s="49"/>
      <c r="FIV29" s="49"/>
      <c r="FIY29" s="49"/>
      <c r="FJB29" s="49"/>
      <c r="FJE29" s="49"/>
      <c r="FJH29" s="49"/>
      <c r="FJJ29" s="49"/>
      <c r="FJW29" s="49"/>
      <c r="FJX29" s="49"/>
      <c r="FJY29" s="49"/>
      <c r="FJZ29" s="49"/>
      <c r="FKA29" s="49"/>
      <c r="FKB29" s="49"/>
      <c r="FKC29" s="49"/>
      <c r="FKD29" s="49"/>
      <c r="FKE29" s="49"/>
      <c r="FKF29" s="49"/>
      <c r="FKG29" s="49"/>
      <c r="FKH29" s="49"/>
      <c r="FKI29" s="49"/>
      <c r="FKJ29" s="49"/>
      <c r="FKK29" s="49"/>
      <c r="FKL29" s="49"/>
      <c r="FKM29" s="49"/>
      <c r="FKN29" s="49"/>
      <c r="FKO29" s="49"/>
      <c r="FKP29" s="49"/>
      <c r="FKQ29" s="49"/>
      <c r="FKR29" s="49"/>
      <c r="FKS29" s="49"/>
      <c r="FKT29" s="49"/>
      <c r="FKU29" s="49"/>
      <c r="FKV29" s="49"/>
      <c r="FKW29" s="49"/>
      <c r="FKX29" s="49"/>
      <c r="FKY29" s="49"/>
      <c r="FKZ29" s="49"/>
      <c r="FLA29" s="49"/>
      <c r="FLB29" s="49"/>
      <c r="FLC29" s="49"/>
      <c r="FLD29" s="49"/>
      <c r="FLE29" s="49"/>
      <c r="FLF29" s="49"/>
      <c r="FLG29" s="49"/>
      <c r="FLH29" s="49"/>
      <c r="FLI29" s="49"/>
      <c r="FLJ29" s="49"/>
      <c r="FLM29" s="49"/>
      <c r="FLP29" s="49"/>
      <c r="FLS29" s="49"/>
      <c r="FLV29" s="49"/>
      <c r="FLY29" s="49"/>
      <c r="FMB29" s="49"/>
      <c r="FMK29" s="49"/>
      <c r="FMN29" s="49"/>
      <c r="FMQ29" s="49"/>
      <c r="FMT29" s="49"/>
      <c r="FNC29" s="49"/>
      <c r="FNI29" s="49"/>
      <c r="FNL29" s="49"/>
      <c r="FNO29" s="49"/>
      <c r="FNR29" s="49"/>
      <c r="FNX29" s="49"/>
      <c r="FOA29" s="49"/>
      <c r="FOG29" s="49"/>
      <c r="FOI29" s="49"/>
      <c r="FOJ29" s="49"/>
      <c r="FOL29" s="49"/>
      <c r="FPC29" s="49"/>
      <c r="FPH29" s="49"/>
      <c r="FPN29" s="49"/>
      <c r="FPQ29" s="49"/>
      <c r="FPT29" s="49"/>
      <c r="FQB29" s="49"/>
      <c r="FQX29" s="49"/>
      <c r="FQY29" s="49"/>
      <c r="FQZ29" s="49"/>
      <c r="FRA29" s="49"/>
      <c r="FRB29" s="49"/>
      <c r="FRC29" s="49"/>
      <c r="FRU29" s="49"/>
      <c r="FRV29" s="49"/>
      <c r="FRY29" s="49"/>
      <c r="FSB29" s="49"/>
      <c r="FSD29" s="49"/>
      <c r="FSF29" s="49"/>
      <c r="FSI29" s="49"/>
      <c r="FSL29" s="49"/>
      <c r="FSO29" s="49"/>
      <c r="FSR29" s="49"/>
      <c r="FSU29" s="49"/>
      <c r="FSX29" s="49"/>
      <c r="FTA29" s="49"/>
      <c r="FTD29" s="49"/>
      <c r="FTF29" s="49"/>
      <c r="FTS29" s="49"/>
      <c r="FTT29" s="49"/>
      <c r="FTU29" s="49"/>
      <c r="FTV29" s="49"/>
      <c r="FTW29" s="49"/>
      <c r="FTX29" s="49"/>
      <c r="FTY29" s="49"/>
      <c r="FTZ29" s="49"/>
      <c r="FUA29" s="49"/>
      <c r="FUB29" s="49"/>
      <c r="FUC29" s="49"/>
      <c r="FUD29" s="49"/>
      <c r="FUE29" s="49"/>
      <c r="FUF29" s="49"/>
      <c r="FUG29" s="49"/>
      <c r="FUH29" s="49"/>
      <c r="FUI29" s="49"/>
      <c r="FUJ29" s="49"/>
      <c r="FUK29" s="49"/>
      <c r="FUL29" s="49"/>
      <c r="FUM29" s="49"/>
      <c r="FUN29" s="49"/>
      <c r="FUO29" s="49"/>
      <c r="FUP29" s="49"/>
      <c r="FUQ29" s="49"/>
      <c r="FUR29" s="49"/>
      <c r="FUS29" s="49"/>
      <c r="FUT29" s="49"/>
      <c r="FUU29" s="49"/>
      <c r="FUV29" s="49"/>
      <c r="FUW29" s="49"/>
      <c r="FUX29" s="49"/>
      <c r="FUY29" s="49"/>
      <c r="FUZ29" s="49"/>
      <c r="FVA29" s="49"/>
      <c r="FVB29" s="49"/>
      <c r="FVC29" s="49"/>
      <c r="FVD29" s="49"/>
      <c r="FVE29" s="49"/>
      <c r="FVF29" s="49"/>
      <c r="FVI29" s="49"/>
      <c r="FVL29" s="49"/>
      <c r="FVO29" s="49"/>
      <c r="FVR29" s="49"/>
      <c r="FVU29" s="49"/>
      <c r="FVX29" s="49"/>
      <c r="FWG29" s="49"/>
      <c r="FWJ29" s="49"/>
      <c r="FWM29" s="49"/>
      <c r="FWP29" s="49"/>
      <c r="FWY29" s="49"/>
      <c r="FXE29" s="49"/>
      <c r="FXH29" s="49"/>
      <c r="FXK29" s="49"/>
      <c r="FXN29" s="49"/>
      <c r="FXT29" s="49"/>
      <c r="FXW29" s="49"/>
      <c r="FYC29" s="49"/>
      <c r="FYE29" s="49"/>
      <c r="FYF29" s="49"/>
      <c r="FYH29" s="49"/>
      <c r="FYY29" s="49"/>
      <c r="FZD29" s="49"/>
      <c r="FZJ29" s="49"/>
      <c r="FZM29" s="49"/>
      <c r="FZP29" s="49"/>
      <c r="FZX29" s="49"/>
      <c r="GAT29" s="49"/>
      <c r="GAU29" s="49"/>
      <c r="GAV29" s="49"/>
      <c r="GAW29" s="49"/>
      <c r="GAX29" s="49"/>
      <c r="GAY29" s="49"/>
      <c r="GBQ29" s="49"/>
      <c r="GBR29" s="49"/>
      <c r="GBU29" s="49"/>
      <c r="GBX29" s="49"/>
      <c r="GBZ29" s="49"/>
      <c r="GCB29" s="49"/>
      <c r="GCE29" s="49"/>
      <c r="GCH29" s="49"/>
      <c r="GCK29" s="49"/>
      <c r="GCN29" s="49"/>
      <c r="GCQ29" s="49"/>
      <c r="GCT29" s="49"/>
      <c r="GCW29" s="49"/>
      <c r="GCZ29" s="49"/>
      <c r="GDB29" s="49"/>
      <c r="GDO29" s="49"/>
      <c r="GDP29" s="49"/>
      <c r="GDQ29" s="49"/>
      <c r="GDR29" s="49"/>
      <c r="GDS29" s="49"/>
      <c r="GDT29" s="49"/>
      <c r="GDU29" s="49"/>
      <c r="GDV29" s="49"/>
      <c r="GDW29" s="49"/>
      <c r="GDX29" s="49"/>
      <c r="GDY29" s="49"/>
      <c r="GDZ29" s="49"/>
      <c r="GEA29" s="49"/>
      <c r="GEB29" s="49"/>
      <c r="GEC29" s="49"/>
      <c r="GED29" s="49"/>
      <c r="GEE29" s="49"/>
      <c r="GEF29" s="49"/>
      <c r="GEG29" s="49"/>
      <c r="GEH29" s="49"/>
      <c r="GEI29" s="49"/>
      <c r="GEJ29" s="49"/>
      <c r="GEK29" s="49"/>
      <c r="GEL29" s="49"/>
      <c r="GEM29" s="49"/>
      <c r="GEN29" s="49"/>
      <c r="GEO29" s="49"/>
      <c r="GEP29" s="49"/>
      <c r="GEQ29" s="49"/>
      <c r="GER29" s="49"/>
      <c r="GES29" s="49"/>
      <c r="GET29" s="49"/>
      <c r="GEU29" s="49"/>
      <c r="GEV29" s="49"/>
      <c r="GEW29" s="49"/>
      <c r="GEX29" s="49"/>
      <c r="GEY29" s="49"/>
      <c r="GEZ29" s="49"/>
      <c r="GFA29" s="49"/>
      <c r="GFB29" s="49"/>
      <c r="GFE29" s="49"/>
      <c r="GFH29" s="49"/>
      <c r="GFK29" s="49"/>
      <c r="GFN29" s="49"/>
      <c r="GFQ29" s="49"/>
      <c r="GFT29" s="49"/>
      <c r="GGC29" s="49"/>
      <c r="GGF29" s="49"/>
      <c r="GGI29" s="49"/>
      <c r="GGL29" s="49"/>
      <c r="GGU29" s="49"/>
      <c r="GHA29" s="49"/>
      <c r="GHD29" s="49"/>
      <c r="GHG29" s="49"/>
      <c r="GHJ29" s="49"/>
      <c r="GHP29" s="49"/>
      <c r="GHS29" s="49"/>
      <c r="GHY29" s="49"/>
      <c r="GIA29" s="49"/>
      <c r="GIB29" s="49"/>
      <c r="GID29" s="49"/>
      <c r="GIU29" s="49"/>
      <c r="GIZ29" s="49"/>
      <c r="GJF29" s="49"/>
      <c r="GJI29" s="49"/>
      <c r="GJL29" s="49"/>
      <c r="GJT29" s="49"/>
      <c r="GKP29" s="49"/>
      <c r="GKQ29" s="49"/>
      <c r="GKR29" s="49"/>
      <c r="GKS29" s="49"/>
      <c r="GKT29" s="49"/>
      <c r="GKU29" s="49"/>
      <c r="GLM29" s="49"/>
      <c r="GLN29" s="49"/>
      <c r="GLQ29" s="49"/>
      <c r="GLT29" s="49"/>
      <c r="GLV29" s="49"/>
      <c r="GLX29" s="49"/>
      <c r="GMA29" s="49"/>
      <c r="GMD29" s="49"/>
      <c r="GMG29" s="49"/>
      <c r="GMJ29" s="49"/>
      <c r="GMM29" s="49"/>
      <c r="GMP29" s="49"/>
      <c r="GMS29" s="49"/>
      <c r="GMV29" s="49"/>
      <c r="GMX29" s="49"/>
      <c r="GNK29" s="49"/>
      <c r="GNL29" s="49"/>
      <c r="GNM29" s="49"/>
      <c r="GNN29" s="49"/>
      <c r="GNO29" s="49"/>
      <c r="GNP29" s="49"/>
      <c r="GNQ29" s="49"/>
      <c r="GNR29" s="49"/>
      <c r="GNS29" s="49"/>
      <c r="GNT29" s="49"/>
      <c r="GNU29" s="49"/>
      <c r="GNV29" s="49"/>
      <c r="GNW29" s="49"/>
      <c r="GNX29" s="49"/>
      <c r="GNY29" s="49"/>
      <c r="GNZ29" s="49"/>
      <c r="GOA29" s="49"/>
      <c r="GOB29" s="49"/>
      <c r="GOC29" s="49"/>
      <c r="GOD29" s="49"/>
      <c r="GOE29" s="49"/>
      <c r="GOF29" s="49"/>
      <c r="GOG29" s="49"/>
      <c r="GOH29" s="49"/>
      <c r="GOI29" s="49"/>
      <c r="GOJ29" s="49"/>
      <c r="GOK29" s="49"/>
      <c r="GOL29" s="49"/>
      <c r="GOM29" s="49"/>
      <c r="GON29" s="49"/>
      <c r="GOO29" s="49"/>
      <c r="GOP29" s="49"/>
      <c r="GOQ29" s="49"/>
      <c r="GOR29" s="49"/>
      <c r="GOS29" s="49"/>
      <c r="GOT29" s="49"/>
      <c r="GOU29" s="49"/>
      <c r="GOV29" s="49"/>
      <c r="GOW29" s="49"/>
      <c r="GOX29" s="49"/>
      <c r="GPA29" s="49"/>
      <c r="GPD29" s="49"/>
      <c r="GPG29" s="49"/>
      <c r="GPJ29" s="49"/>
      <c r="GPM29" s="49"/>
      <c r="GPP29" s="49"/>
      <c r="GPY29" s="49"/>
      <c r="GQB29" s="49"/>
      <c r="GQE29" s="49"/>
      <c r="GQH29" s="49"/>
      <c r="GQQ29" s="49"/>
      <c r="GQW29" s="49"/>
      <c r="GQZ29" s="49"/>
      <c r="GRC29" s="49"/>
      <c r="GRF29" s="49"/>
      <c r="GRL29" s="49"/>
      <c r="GRO29" s="49"/>
      <c r="GRU29" s="49"/>
      <c r="GRW29" s="49"/>
      <c r="GRX29" s="49"/>
      <c r="GRZ29" s="49"/>
      <c r="GSQ29" s="49"/>
      <c r="GSV29" s="49"/>
      <c r="GTB29" s="49"/>
      <c r="GTE29" s="49"/>
      <c r="GTH29" s="49"/>
      <c r="GTP29" s="49"/>
      <c r="GUL29" s="49"/>
      <c r="GUM29" s="49"/>
      <c r="GUN29" s="49"/>
      <c r="GUO29" s="49"/>
      <c r="GUP29" s="49"/>
      <c r="GUQ29" s="49"/>
      <c r="GVI29" s="49"/>
      <c r="GVJ29" s="49"/>
      <c r="GVM29" s="49"/>
      <c r="GVP29" s="49"/>
      <c r="GVR29" s="49"/>
      <c r="GVT29" s="49"/>
      <c r="GVW29" s="49"/>
      <c r="GVZ29" s="49"/>
      <c r="GWC29" s="49"/>
      <c r="GWF29" s="49"/>
      <c r="GWI29" s="49"/>
      <c r="GWL29" s="49"/>
      <c r="GWO29" s="49"/>
      <c r="GWR29" s="49"/>
      <c r="GWT29" s="49"/>
      <c r="GXG29" s="49"/>
      <c r="GXH29" s="49"/>
      <c r="GXI29" s="49"/>
      <c r="GXJ29" s="49"/>
      <c r="GXK29" s="49"/>
      <c r="GXL29" s="49"/>
      <c r="GXM29" s="49"/>
      <c r="GXN29" s="49"/>
      <c r="GXO29" s="49"/>
      <c r="GXP29" s="49"/>
      <c r="GXQ29" s="49"/>
      <c r="GXR29" s="49"/>
      <c r="GXS29" s="49"/>
      <c r="GXT29" s="49"/>
      <c r="GXU29" s="49"/>
      <c r="GXV29" s="49"/>
      <c r="GXW29" s="49"/>
      <c r="GXX29" s="49"/>
      <c r="GXY29" s="49"/>
      <c r="GXZ29" s="49"/>
      <c r="GYA29" s="49"/>
      <c r="GYB29" s="49"/>
      <c r="GYC29" s="49"/>
      <c r="GYD29" s="49"/>
      <c r="GYE29" s="49"/>
      <c r="GYF29" s="49"/>
      <c r="GYG29" s="49"/>
      <c r="GYH29" s="49"/>
      <c r="GYI29" s="49"/>
      <c r="GYJ29" s="49"/>
      <c r="GYK29" s="49"/>
      <c r="GYL29" s="49"/>
      <c r="GYM29" s="49"/>
      <c r="GYN29" s="49"/>
      <c r="GYO29" s="49"/>
      <c r="GYP29" s="49"/>
      <c r="GYQ29" s="49"/>
      <c r="GYR29" s="49"/>
      <c r="GYS29" s="49"/>
      <c r="GYT29" s="49"/>
      <c r="GYW29" s="49"/>
      <c r="GYZ29" s="49"/>
      <c r="GZC29" s="49"/>
      <c r="GZF29" s="49"/>
      <c r="GZI29" s="49"/>
      <c r="GZL29" s="49"/>
      <c r="GZU29" s="49"/>
      <c r="GZX29" s="49"/>
      <c r="HAA29" s="49"/>
      <c r="HAD29" s="49"/>
      <c r="HAM29" s="49"/>
      <c r="HAS29" s="49"/>
      <c r="HAV29" s="49"/>
      <c r="HAY29" s="49"/>
      <c r="HBB29" s="49"/>
      <c r="HBH29" s="49"/>
      <c r="HBK29" s="49"/>
      <c r="HBQ29" s="49"/>
      <c r="HBS29" s="49"/>
      <c r="HBT29" s="49"/>
      <c r="HBV29" s="49"/>
      <c r="HCM29" s="49"/>
      <c r="HCR29" s="49"/>
      <c r="HCX29" s="49"/>
      <c r="HDA29" s="49"/>
      <c r="HDD29" s="49"/>
      <c r="HDL29" s="49"/>
      <c r="HEH29" s="49"/>
      <c r="HEI29" s="49"/>
      <c r="HEJ29" s="49"/>
      <c r="HEK29" s="49"/>
      <c r="HEL29" s="49"/>
      <c r="HEM29" s="49"/>
      <c r="HFE29" s="49"/>
      <c r="HFF29" s="49"/>
      <c r="HFI29" s="49"/>
      <c r="HFL29" s="49"/>
      <c r="HFN29" s="49"/>
      <c r="HFP29" s="49"/>
      <c r="HFS29" s="49"/>
      <c r="HFV29" s="49"/>
      <c r="HFY29" s="49"/>
      <c r="HGB29" s="49"/>
      <c r="HGE29" s="49"/>
      <c r="HGH29" s="49"/>
      <c r="HGK29" s="49"/>
      <c r="HGN29" s="49"/>
      <c r="HGP29" s="49"/>
      <c r="HHC29" s="49"/>
      <c r="HHD29" s="49"/>
      <c r="HHE29" s="49"/>
      <c r="HHF29" s="49"/>
      <c r="HHG29" s="49"/>
      <c r="HHH29" s="49"/>
      <c r="HHI29" s="49"/>
      <c r="HHJ29" s="49"/>
      <c r="HHK29" s="49"/>
      <c r="HHL29" s="49"/>
      <c r="HHM29" s="49"/>
      <c r="HHN29" s="49"/>
      <c r="HHO29" s="49"/>
      <c r="HHP29" s="49"/>
      <c r="HHQ29" s="49"/>
      <c r="HHR29" s="49"/>
      <c r="HHS29" s="49"/>
      <c r="HHT29" s="49"/>
      <c r="HHU29" s="49"/>
      <c r="HHV29" s="49"/>
      <c r="HHW29" s="49"/>
      <c r="HHX29" s="49"/>
      <c r="HHY29" s="49"/>
      <c r="HHZ29" s="49"/>
      <c r="HIA29" s="49"/>
      <c r="HIB29" s="49"/>
      <c r="HIC29" s="49"/>
      <c r="HID29" s="49"/>
      <c r="HIE29" s="49"/>
      <c r="HIF29" s="49"/>
      <c r="HIG29" s="49"/>
      <c r="HIH29" s="49"/>
      <c r="HII29" s="49"/>
      <c r="HIJ29" s="49"/>
      <c r="HIK29" s="49"/>
      <c r="HIL29" s="49"/>
      <c r="HIM29" s="49"/>
      <c r="HIN29" s="49"/>
      <c r="HIO29" s="49"/>
      <c r="HIP29" s="49"/>
      <c r="HIS29" s="49"/>
      <c r="HIV29" s="49"/>
      <c r="HIY29" s="49"/>
      <c r="HJB29" s="49"/>
      <c r="HJE29" s="49"/>
      <c r="HJH29" s="49"/>
      <c r="HJQ29" s="49"/>
      <c r="HJT29" s="49"/>
      <c r="HJW29" s="49"/>
      <c r="HJZ29" s="49"/>
      <c r="HKI29" s="49"/>
      <c r="HKO29" s="49"/>
      <c r="HKR29" s="49"/>
      <c r="HKU29" s="49"/>
      <c r="HKX29" s="49"/>
      <c r="HLD29" s="49"/>
      <c r="HLG29" s="49"/>
      <c r="HLM29" s="49"/>
      <c r="HLO29" s="49"/>
      <c r="HLP29" s="49"/>
      <c r="HLR29" s="49"/>
      <c r="HMI29" s="49"/>
      <c r="HMN29" s="49"/>
      <c r="HMT29" s="49"/>
      <c r="HMW29" s="49"/>
      <c r="HMZ29" s="49"/>
      <c r="HNH29" s="49"/>
      <c r="HOD29" s="49"/>
      <c r="HOE29" s="49"/>
      <c r="HOF29" s="49"/>
      <c r="HOG29" s="49"/>
      <c r="HOH29" s="49"/>
      <c r="HOI29" s="49"/>
      <c r="HPA29" s="49"/>
      <c r="HPB29" s="49"/>
      <c r="HPE29" s="49"/>
      <c r="HPH29" s="49"/>
      <c r="HPJ29" s="49"/>
      <c r="HPL29" s="49"/>
      <c r="HPO29" s="49"/>
      <c r="HPR29" s="49"/>
      <c r="HPU29" s="49"/>
      <c r="HPX29" s="49"/>
      <c r="HQA29" s="49"/>
      <c r="HQD29" s="49"/>
      <c r="HQG29" s="49"/>
      <c r="HQJ29" s="49"/>
      <c r="HQL29" s="49"/>
      <c r="HQY29" s="49"/>
      <c r="HQZ29" s="49"/>
      <c r="HRA29" s="49"/>
      <c r="HRB29" s="49"/>
      <c r="HRC29" s="49"/>
      <c r="HRD29" s="49"/>
      <c r="HRE29" s="49"/>
      <c r="HRF29" s="49"/>
      <c r="HRG29" s="49"/>
      <c r="HRH29" s="49"/>
      <c r="HRI29" s="49"/>
      <c r="HRJ29" s="49"/>
      <c r="HRK29" s="49"/>
      <c r="HRL29" s="49"/>
      <c r="HRM29" s="49"/>
      <c r="HRN29" s="49"/>
      <c r="HRO29" s="49"/>
      <c r="HRP29" s="49"/>
      <c r="HRQ29" s="49"/>
      <c r="HRR29" s="49"/>
      <c r="HRS29" s="49"/>
      <c r="HRT29" s="49"/>
      <c r="HRU29" s="49"/>
      <c r="HRV29" s="49"/>
      <c r="HRW29" s="49"/>
      <c r="HRX29" s="49"/>
      <c r="HRY29" s="49"/>
      <c r="HRZ29" s="49"/>
      <c r="HSA29" s="49"/>
      <c r="HSB29" s="49"/>
      <c r="HSC29" s="49"/>
      <c r="HSD29" s="49"/>
      <c r="HSE29" s="49"/>
      <c r="HSF29" s="49"/>
      <c r="HSG29" s="49"/>
      <c r="HSH29" s="49"/>
      <c r="HSI29" s="49"/>
      <c r="HSJ29" s="49"/>
      <c r="HSK29" s="49"/>
      <c r="HSL29" s="49"/>
      <c r="HSO29" s="49"/>
      <c r="HSR29" s="49"/>
      <c r="HSU29" s="49"/>
      <c r="HSX29" s="49"/>
      <c r="HTA29" s="49"/>
      <c r="HTD29" s="49"/>
      <c r="HTM29" s="49"/>
      <c r="HTP29" s="49"/>
      <c r="HTS29" s="49"/>
      <c r="HTV29" s="49"/>
      <c r="HUE29" s="49"/>
      <c r="HUK29" s="49"/>
      <c r="HUN29" s="49"/>
      <c r="HUQ29" s="49"/>
      <c r="HUT29" s="49"/>
      <c r="HUZ29" s="49"/>
      <c r="HVC29" s="49"/>
      <c r="HVI29" s="49"/>
      <c r="HVK29" s="49"/>
      <c r="HVL29" s="49"/>
      <c r="HVN29" s="49"/>
      <c r="HWE29" s="49"/>
      <c r="HWJ29" s="49"/>
      <c r="HWP29" s="49"/>
      <c r="HWS29" s="49"/>
      <c r="HWV29" s="49"/>
      <c r="HXD29" s="49"/>
      <c r="HXZ29" s="49"/>
      <c r="HYA29" s="49"/>
      <c r="HYB29" s="49"/>
      <c r="HYC29" s="49"/>
      <c r="HYD29" s="49"/>
      <c r="HYE29" s="49"/>
      <c r="HYW29" s="49"/>
      <c r="HYX29" s="49"/>
      <c r="HZA29" s="49"/>
      <c r="HZD29" s="49"/>
      <c r="HZF29" s="49"/>
      <c r="HZH29" s="49"/>
      <c r="HZK29" s="49"/>
      <c r="HZN29" s="49"/>
      <c r="HZQ29" s="49"/>
      <c r="HZT29" s="49"/>
      <c r="HZW29" s="49"/>
      <c r="HZZ29" s="49"/>
      <c r="IAC29" s="49"/>
      <c r="IAF29" s="49"/>
      <c r="IAH29" s="49"/>
      <c r="IAU29" s="49"/>
      <c r="IAV29" s="49"/>
      <c r="IAW29" s="49"/>
      <c r="IAX29" s="49"/>
      <c r="IAY29" s="49"/>
      <c r="IAZ29" s="49"/>
      <c r="IBA29" s="49"/>
      <c r="IBB29" s="49"/>
      <c r="IBC29" s="49"/>
      <c r="IBD29" s="49"/>
      <c r="IBE29" s="49"/>
      <c r="IBF29" s="49"/>
      <c r="IBG29" s="49"/>
      <c r="IBH29" s="49"/>
      <c r="IBI29" s="49"/>
      <c r="IBJ29" s="49"/>
      <c r="IBK29" s="49"/>
      <c r="IBL29" s="49"/>
      <c r="IBM29" s="49"/>
      <c r="IBN29" s="49"/>
      <c r="IBO29" s="49"/>
      <c r="IBP29" s="49"/>
      <c r="IBQ29" s="49"/>
      <c r="IBR29" s="49"/>
      <c r="IBS29" s="49"/>
      <c r="IBT29" s="49"/>
      <c r="IBU29" s="49"/>
      <c r="IBV29" s="49"/>
      <c r="IBW29" s="49"/>
      <c r="IBX29" s="49"/>
      <c r="IBY29" s="49"/>
      <c r="IBZ29" s="49"/>
      <c r="ICA29" s="49"/>
      <c r="ICB29" s="49"/>
      <c r="ICC29" s="49"/>
      <c r="ICD29" s="49"/>
      <c r="ICE29" s="49"/>
      <c r="ICF29" s="49"/>
      <c r="ICG29" s="49"/>
      <c r="ICH29" s="49"/>
      <c r="ICK29" s="49"/>
      <c r="ICN29" s="49"/>
      <c r="ICQ29" s="49"/>
      <c r="ICT29" s="49"/>
      <c r="ICW29" s="49"/>
      <c r="ICZ29" s="49"/>
      <c r="IDI29" s="49"/>
      <c r="IDL29" s="49"/>
      <c r="IDO29" s="49"/>
      <c r="IDR29" s="49"/>
      <c r="IEA29" s="49"/>
      <c r="IEG29" s="49"/>
      <c r="IEJ29" s="49"/>
      <c r="IEM29" s="49"/>
      <c r="IEP29" s="49"/>
      <c r="IEV29" s="49"/>
      <c r="IEY29" s="49"/>
      <c r="IFE29" s="49"/>
      <c r="IFG29" s="49"/>
      <c r="IFH29" s="49"/>
      <c r="IFJ29" s="49"/>
      <c r="IGA29" s="49"/>
      <c r="IGF29" s="49"/>
      <c r="IGL29" s="49"/>
      <c r="IGO29" s="49"/>
      <c r="IGR29" s="49"/>
      <c r="IGZ29" s="49"/>
      <c r="IHV29" s="49"/>
      <c r="IHW29" s="49"/>
      <c r="IHX29" s="49"/>
      <c r="IHY29" s="49"/>
      <c r="IHZ29" s="49"/>
      <c r="IIA29" s="49"/>
      <c r="IIS29" s="49"/>
      <c r="IIT29" s="49"/>
      <c r="IIW29" s="49"/>
      <c r="IIZ29" s="49"/>
      <c r="IJB29" s="49"/>
      <c r="IJD29" s="49"/>
      <c r="IJG29" s="49"/>
      <c r="IJJ29" s="49"/>
      <c r="IJM29" s="49"/>
      <c r="IJP29" s="49"/>
      <c r="IJS29" s="49"/>
      <c r="IJV29" s="49"/>
      <c r="IJY29" s="49"/>
      <c r="IKB29" s="49"/>
      <c r="IKD29" s="49"/>
      <c r="IKQ29" s="49"/>
      <c r="IKR29" s="49"/>
      <c r="IKS29" s="49"/>
      <c r="IKT29" s="49"/>
      <c r="IKU29" s="49"/>
      <c r="IKV29" s="49"/>
      <c r="IKW29" s="49"/>
      <c r="IKX29" s="49"/>
      <c r="IKY29" s="49"/>
      <c r="IKZ29" s="49"/>
      <c r="ILA29" s="49"/>
      <c r="ILB29" s="49"/>
      <c r="ILC29" s="49"/>
      <c r="ILD29" s="49"/>
      <c r="ILE29" s="49"/>
      <c r="ILF29" s="49"/>
      <c r="ILG29" s="49"/>
      <c r="ILH29" s="49"/>
      <c r="ILI29" s="49"/>
      <c r="ILJ29" s="49"/>
      <c r="ILK29" s="49"/>
      <c r="ILL29" s="49"/>
      <c r="ILM29" s="49"/>
      <c r="ILN29" s="49"/>
      <c r="ILO29" s="49"/>
      <c r="ILP29" s="49"/>
      <c r="ILQ29" s="49"/>
      <c r="ILR29" s="49"/>
      <c r="ILS29" s="49"/>
      <c r="ILT29" s="49"/>
      <c r="ILU29" s="49"/>
      <c r="ILV29" s="49"/>
      <c r="ILW29" s="49"/>
      <c r="ILX29" s="49"/>
      <c r="ILY29" s="49"/>
      <c r="ILZ29" s="49"/>
      <c r="IMA29" s="49"/>
      <c r="IMB29" s="49"/>
      <c r="IMC29" s="49"/>
      <c r="IMD29" s="49"/>
      <c r="IMG29" s="49"/>
      <c r="IMJ29" s="49"/>
      <c r="IMM29" s="49"/>
      <c r="IMP29" s="49"/>
      <c r="IMS29" s="49"/>
      <c r="IMV29" s="49"/>
      <c r="INE29" s="49"/>
      <c r="INH29" s="49"/>
      <c r="INK29" s="49"/>
      <c r="INN29" s="49"/>
      <c r="INW29" s="49"/>
      <c r="IOC29" s="49"/>
      <c r="IOF29" s="49"/>
      <c r="IOI29" s="49"/>
      <c r="IOL29" s="49"/>
      <c r="IOR29" s="49"/>
      <c r="IOU29" s="49"/>
      <c r="IPA29" s="49"/>
      <c r="IPC29" s="49"/>
      <c r="IPD29" s="49"/>
      <c r="IPF29" s="49"/>
      <c r="IPW29" s="49"/>
      <c r="IQB29" s="49"/>
      <c r="IQH29" s="49"/>
      <c r="IQK29" s="49"/>
      <c r="IQN29" s="49"/>
      <c r="IQV29" s="49"/>
      <c r="IRR29" s="49"/>
      <c r="IRS29" s="49"/>
      <c r="IRT29" s="49"/>
      <c r="IRU29" s="49"/>
      <c r="IRV29" s="49"/>
      <c r="IRW29" s="49"/>
      <c r="ISO29" s="49"/>
      <c r="ISP29" s="49"/>
      <c r="ISS29" s="49"/>
      <c r="ISV29" s="49"/>
      <c r="ISX29" s="49"/>
      <c r="ISZ29" s="49"/>
      <c r="ITC29" s="49"/>
      <c r="ITF29" s="49"/>
      <c r="ITI29" s="49"/>
      <c r="ITL29" s="49"/>
      <c r="ITO29" s="49"/>
      <c r="ITR29" s="49"/>
      <c r="ITU29" s="49"/>
      <c r="ITX29" s="49"/>
      <c r="ITZ29" s="49"/>
      <c r="IUM29" s="49"/>
      <c r="IUN29" s="49"/>
      <c r="IUO29" s="49"/>
      <c r="IUP29" s="49"/>
      <c r="IUQ29" s="49"/>
      <c r="IUR29" s="49"/>
      <c r="IUS29" s="49"/>
      <c r="IUT29" s="49"/>
      <c r="IUU29" s="49"/>
      <c r="IUV29" s="49"/>
      <c r="IUW29" s="49"/>
      <c r="IUX29" s="49"/>
      <c r="IUY29" s="49"/>
      <c r="IUZ29" s="49"/>
      <c r="IVA29" s="49"/>
      <c r="IVB29" s="49"/>
      <c r="IVC29" s="49"/>
      <c r="IVD29" s="49"/>
      <c r="IVE29" s="49"/>
      <c r="IVF29" s="49"/>
      <c r="IVG29" s="49"/>
      <c r="IVH29" s="49"/>
      <c r="IVI29" s="49"/>
      <c r="IVJ29" s="49"/>
      <c r="IVK29" s="49"/>
      <c r="IVL29" s="49"/>
      <c r="IVM29" s="49"/>
      <c r="IVN29" s="49"/>
      <c r="IVO29" s="49"/>
      <c r="IVP29" s="49"/>
      <c r="IVQ29" s="49"/>
      <c r="IVR29" s="49"/>
      <c r="IVS29" s="49"/>
      <c r="IVT29" s="49"/>
      <c r="IVU29" s="49"/>
      <c r="IVV29" s="49"/>
      <c r="IVW29" s="49"/>
      <c r="IVX29" s="49"/>
      <c r="IVY29" s="49"/>
      <c r="IVZ29" s="49"/>
      <c r="IWC29" s="49"/>
      <c r="IWF29" s="49"/>
      <c r="IWI29" s="49"/>
      <c r="IWL29" s="49"/>
      <c r="IWO29" s="49"/>
      <c r="IWR29" s="49"/>
      <c r="IXA29" s="49"/>
      <c r="IXD29" s="49"/>
      <c r="IXG29" s="49"/>
      <c r="IXJ29" s="49"/>
      <c r="IXS29" s="49"/>
      <c r="IXY29" s="49"/>
      <c r="IYB29" s="49"/>
      <c r="IYE29" s="49"/>
      <c r="IYH29" s="49"/>
      <c r="IYN29" s="49"/>
      <c r="IYQ29" s="49"/>
      <c r="IYW29" s="49"/>
      <c r="IYY29" s="49"/>
      <c r="IYZ29" s="49"/>
      <c r="IZB29" s="49"/>
      <c r="IZS29" s="49"/>
      <c r="IZX29" s="49"/>
      <c r="JAD29" s="49"/>
      <c r="JAG29" s="49"/>
      <c r="JAJ29" s="49"/>
      <c r="JAR29" s="49"/>
      <c r="JBN29" s="49"/>
      <c r="JBO29" s="49"/>
      <c r="JBP29" s="49"/>
      <c r="JBQ29" s="49"/>
      <c r="JBR29" s="49"/>
      <c r="JBS29" s="49"/>
      <c r="JCK29" s="49"/>
      <c r="JCL29" s="49"/>
      <c r="JCO29" s="49"/>
      <c r="JCR29" s="49"/>
      <c r="JCT29" s="49"/>
      <c r="JCV29" s="49"/>
      <c r="JCY29" s="49"/>
      <c r="JDB29" s="49"/>
      <c r="JDE29" s="49"/>
      <c r="JDH29" s="49"/>
      <c r="JDK29" s="49"/>
      <c r="JDN29" s="49"/>
      <c r="JDQ29" s="49"/>
      <c r="JDT29" s="49"/>
      <c r="JDV29" s="49"/>
      <c r="JEI29" s="49"/>
      <c r="JEJ29" s="49"/>
      <c r="JEK29" s="49"/>
      <c r="JEL29" s="49"/>
      <c r="JEM29" s="49"/>
      <c r="JEN29" s="49"/>
      <c r="JEO29" s="49"/>
      <c r="JEP29" s="49"/>
      <c r="JEQ29" s="49"/>
      <c r="JER29" s="49"/>
      <c r="JES29" s="49"/>
      <c r="JET29" s="49"/>
      <c r="JEU29" s="49"/>
      <c r="JEV29" s="49"/>
      <c r="JEW29" s="49"/>
      <c r="JEX29" s="49"/>
      <c r="JEY29" s="49"/>
      <c r="JEZ29" s="49"/>
      <c r="JFA29" s="49"/>
      <c r="JFB29" s="49"/>
      <c r="JFC29" s="49"/>
      <c r="JFD29" s="49"/>
      <c r="JFE29" s="49"/>
      <c r="JFF29" s="49"/>
      <c r="JFG29" s="49"/>
      <c r="JFH29" s="49"/>
      <c r="JFI29" s="49"/>
      <c r="JFJ29" s="49"/>
      <c r="JFK29" s="49"/>
      <c r="JFL29" s="49"/>
      <c r="JFM29" s="49"/>
      <c r="JFN29" s="49"/>
      <c r="JFO29" s="49"/>
      <c r="JFP29" s="49"/>
      <c r="JFQ29" s="49"/>
      <c r="JFR29" s="49"/>
      <c r="JFS29" s="49"/>
      <c r="JFT29" s="49"/>
      <c r="JFU29" s="49"/>
      <c r="JFV29" s="49"/>
      <c r="JFY29" s="49"/>
      <c r="JGB29" s="49"/>
      <c r="JGE29" s="49"/>
      <c r="JGH29" s="49"/>
      <c r="JGK29" s="49"/>
      <c r="JGN29" s="49"/>
      <c r="JGW29" s="49"/>
      <c r="JGZ29" s="49"/>
      <c r="JHC29" s="49"/>
      <c r="JHF29" s="49"/>
      <c r="JHO29" s="49"/>
      <c r="JHU29" s="49"/>
      <c r="JHX29" s="49"/>
      <c r="JIA29" s="49"/>
      <c r="JID29" s="49"/>
      <c r="JIJ29" s="49"/>
      <c r="JIM29" s="49"/>
      <c r="JIS29" s="49"/>
      <c r="JIU29" s="49"/>
      <c r="JIV29" s="49"/>
      <c r="JIX29" s="49"/>
      <c r="JJO29" s="49"/>
      <c r="JJT29" s="49"/>
      <c r="JJZ29" s="49"/>
      <c r="JKC29" s="49"/>
      <c r="JKF29" s="49"/>
      <c r="JKN29" s="49"/>
      <c r="JLJ29" s="49"/>
      <c r="JLK29" s="49"/>
      <c r="JLL29" s="49"/>
      <c r="JLM29" s="49"/>
      <c r="JLN29" s="49"/>
      <c r="JLO29" s="49"/>
      <c r="JMG29" s="49"/>
      <c r="JMH29" s="49"/>
      <c r="JMK29" s="49"/>
      <c r="JMN29" s="49"/>
      <c r="JMP29" s="49"/>
      <c r="JMR29" s="49"/>
      <c r="JMU29" s="49"/>
      <c r="JMX29" s="49"/>
      <c r="JNA29" s="49"/>
      <c r="JND29" s="49"/>
      <c r="JNG29" s="49"/>
      <c r="JNJ29" s="49"/>
      <c r="JNM29" s="49"/>
      <c r="JNP29" s="49"/>
      <c r="JNR29" s="49"/>
      <c r="JOE29" s="49"/>
      <c r="JOF29" s="49"/>
      <c r="JOG29" s="49"/>
      <c r="JOH29" s="49"/>
      <c r="JOI29" s="49"/>
      <c r="JOJ29" s="49"/>
      <c r="JOK29" s="49"/>
      <c r="JOL29" s="49"/>
      <c r="JOM29" s="49"/>
      <c r="JON29" s="49"/>
      <c r="JOO29" s="49"/>
      <c r="JOP29" s="49"/>
      <c r="JOQ29" s="49"/>
      <c r="JOR29" s="49"/>
      <c r="JOS29" s="49"/>
      <c r="JOT29" s="49"/>
      <c r="JOU29" s="49"/>
      <c r="JOV29" s="49"/>
      <c r="JOW29" s="49"/>
      <c r="JOX29" s="49"/>
      <c r="JOY29" s="49"/>
      <c r="JOZ29" s="49"/>
      <c r="JPA29" s="49"/>
      <c r="JPB29" s="49"/>
      <c r="JPC29" s="49"/>
      <c r="JPD29" s="49"/>
      <c r="JPE29" s="49"/>
      <c r="JPF29" s="49"/>
      <c r="JPG29" s="49"/>
      <c r="JPH29" s="49"/>
      <c r="JPI29" s="49"/>
      <c r="JPJ29" s="49"/>
      <c r="JPK29" s="49"/>
      <c r="JPL29" s="49"/>
      <c r="JPM29" s="49"/>
      <c r="JPN29" s="49"/>
      <c r="JPO29" s="49"/>
      <c r="JPP29" s="49"/>
      <c r="JPQ29" s="49"/>
      <c r="JPR29" s="49"/>
      <c r="JPU29" s="49"/>
      <c r="JPX29" s="49"/>
      <c r="JQA29" s="49"/>
      <c r="JQD29" s="49"/>
      <c r="JQG29" s="49"/>
      <c r="JQJ29" s="49"/>
      <c r="JQS29" s="49"/>
      <c r="JQV29" s="49"/>
      <c r="JQY29" s="49"/>
      <c r="JRB29" s="49"/>
      <c r="JRK29" s="49"/>
      <c r="JRQ29" s="49"/>
      <c r="JRT29" s="49"/>
      <c r="JRW29" s="49"/>
      <c r="JRZ29" s="49"/>
      <c r="JSF29" s="49"/>
      <c r="JSI29" s="49"/>
      <c r="JSO29" s="49"/>
      <c r="JSQ29" s="49"/>
      <c r="JSR29" s="49"/>
      <c r="JST29" s="49"/>
      <c r="JTK29" s="49"/>
      <c r="JTP29" s="49"/>
      <c r="JTV29" s="49"/>
      <c r="JTY29" s="49"/>
      <c r="JUB29" s="49"/>
      <c r="JUJ29" s="49"/>
      <c r="JVF29" s="49"/>
      <c r="JVG29" s="49"/>
      <c r="JVH29" s="49"/>
      <c r="JVI29" s="49"/>
      <c r="JVJ29" s="49"/>
      <c r="JVK29" s="49"/>
      <c r="JWC29" s="49"/>
      <c r="JWD29" s="49"/>
      <c r="JWG29" s="49"/>
      <c r="JWJ29" s="49"/>
      <c r="JWL29" s="49"/>
      <c r="JWN29" s="49"/>
      <c r="JWQ29" s="49"/>
      <c r="JWT29" s="49"/>
      <c r="JWW29" s="49"/>
      <c r="JWZ29" s="49"/>
      <c r="JXC29" s="49"/>
      <c r="JXF29" s="49"/>
      <c r="JXI29" s="49"/>
      <c r="JXL29" s="49"/>
      <c r="JXN29" s="49"/>
      <c r="JYA29" s="49"/>
      <c r="JYB29" s="49"/>
      <c r="JYC29" s="49"/>
      <c r="JYD29" s="49"/>
      <c r="JYE29" s="49"/>
      <c r="JYF29" s="49"/>
      <c r="JYG29" s="49"/>
      <c r="JYH29" s="49"/>
      <c r="JYI29" s="49"/>
      <c r="JYJ29" s="49"/>
      <c r="JYK29" s="49"/>
      <c r="JYL29" s="49"/>
      <c r="JYM29" s="49"/>
      <c r="JYN29" s="49"/>
      <c r="JYO29" s="49"/>
      <c r="JYP29" s="49"/>
      <c r="JYQ29" s="49"/>
      <c r="JYR29" s="49"/>
      <c r="JYS29" s="49"/>
      <c r="JYT29" s="49"/>
      <c r="JYU29" s="49"/>
      <c r="JYV29" s="49"/>
      <c r="JYW29" s="49"/>
      <c r="JYX29" s="49"/>
      <c r="JYY29" s="49"/>
      <c r="JYZ29" s="49"/>
      <c r="JZA29" s="49"/>
      <c r="JZB29" s="49"/>
      <c r="JZC29" s="49"/>
      <c r="JZD29" s="49"/>
      <c r="JZE29" s="49"/>
      <c r="JZF29" s="49"/>
      <c r="JZG29" s="49"/>
      <c r="JZH29" s="49"/>
      <c r="JZI29" s="49"/>
      <c r="JZJ29" s="49"/>
      <c r="JZK29" s="49"/>
      <c r="JZL29" s="49"/>
      <c r="JZM29" s="49"/>
      <c r="JZN29" s="49"/>
      <c r="JZQ29" s="49"/>
      <c r="JZT29" s="49"/>
      <c r="JZW29" s="49"/>
      <c r="JZZ29" s="49"/>
      <c r="KAC29" s="49"/>
      <c r="KAF29" s="49"/>
      <c r="KAO29" s="49"/>
      <c r="KAR29" s="49"/>
      <c r="KAU29" s="49"/>
      <c r="KAX29" s="49"/>
      <c r="KBG29" s="49"/>
      <c r="KBM29" s="49"/>
      <c r="KBP29" s="49"/>
      <c r="KBS29" s="49"/>
      <c r="KBV29" s="49"/>
      <c r="KCB29" s="49"/>
      <c r="KCE29" s="49"/>
      <c r="KCK29" s="49"/>
      <c r="KCM29" s="49"/>
      <c r="KCN29" s="49"/>
      <c r="KCP29" s="49"/>
      <c r="KDG29" s="49"/>
      <c r="KDL29" s="49"/>
      <c r="KDR29" s="49"/>
      <c r="KDU29" s="49"/>
      <c r="KDX29" s="49"/>
      <c r="KEF29" s="49"/>
      <c r="KFB29" s="49"/>
      <c r="KFC29" s="49"/>
      <c r="KFD29" s="49"/>
      <c r="KFE29" s="49"/>
      <c r="KFF29" s="49"/>
      <c r="KFG29" s="49"/>
      <c r="KFY29" s="49"/>
      <c r="KFZ29" s="49"/>
      <c r="KGC29" s="49"/>
      <c r="KGF29" s="49"/>
      <c r="KGH29" s="49"/>
      <c r="KGJ29" s="49"/>
      <c r="KGM29" s="49"/>
      <c r="KGP29" s="49"/>
      <c r="KGS29" s="49"/>
      <c r="KGV29" s="49"/>
      <c r="KGY29" s="49"/>
      <c r="KHB29" s="49"/>
      <c r="KHE29" s="49"/>
      <c r="KHH29" s="49"/>
      <c r="KHJ29" s="49"/>
      <c r="KHW29" s="49"/>
      <c r="KHX29" s="49"/>
      <c r="KHY29" s="49"/>
      <c r="KHZ29" s="49"/>
      <c r="KIA29" s="49"/>
      <c r="KIB29" s="49"/>
      <c r="KIC29" s="49"/>
      <c r="KID29" s="49"/>
      <c r="KIE29" s="49"/>
      <c r="KIF29" s="49"/>
      <c r="KIG29" s="49"/>
      <c r="KIH29" s="49"/>
      <c r="KII29" s="49"/>
      <c r="KIJ29" s="49"/>
      <c r="KIK29" s="49"/>
      <c r="KIL29" s="49"/>
      <c r="KIM29" s="49"/>
      <c r="KIN29" s="49"/>
      <c r="KIO29" s="49"/>
      <c r="KIP29" s="49"/>
      <c r="KIQ29" s="49"/>
      <c r="KIR29" s="49"/>
      <c r="KIS29" s="49"/>
      <c r="KIT29" s="49"/>
      <c r="KIU29" s="49"/>
      <c r="KIV29" s="49"/>
      <c r="KIW29" s="49"/>
      <c r="KIX29" s="49"/>
      <c r="KIY29" s="49"/>
      <c r="KIZ29" s="49"/>
      <c r="KJA29" s="49"/>
      <c r="KJB29" s="49"/>
      <c r="KJC29" s="49"/>
      <c r="KJD29" s="49"/>
      <c r="KJE29" s="49"/>
      <c r="KJF29" s="49"/>
      <c r="KJG29" s="49"/>
      <c r="KJH29" s="49"/>
      <c r="KJI29" s="49"/>
      <c r="KJJ29" s="49"/>
      <c r="KJM29" s="49"/>
      <c r="KJP29" s="49"/>
      <c r="KJS29" s="49"/>
      <c r="KJV29" s="49"/>
      <c r="KJY29" s="49"/>
      <c r="KKB29" s="49"/>
      <c r="KKK29" s="49"/>
      <c r="KKN29" s="49"/>
      <c r="KKQ29" s="49"/>
      <c r="KKT29" s="49"/>
      <c r="KLC29" s="49"/>
      <c r="KLI29" s="49"/>
      <c r="KLL29" s="49"/>
      <c r="KLO29" s="49"/>
      <c r="KLR29" s="49"/>
      <c r="KLX29" s="49"/>
      <c r="KMA29" s="49"/>
      <c r="KMG29" s="49"/>
      <c r="KMI29" s="49"/>
      <c r="KMJ29" s="49"/>
      <c r="KML29" s="49"/>
      <c r="KNC29" s="49"/>
      <c r="KNH29" s="49"/>
      <c r="KNN29" s="49"/>
      <c r="KNQ29" s="49"/>
      <c r="KNT29" s="49"/>
      <c r="KOB29" s="49"/>
      <c r="KOX29" s="49"/>
      <c r="KOY29" s="49"/>
      <c r="KOZ29" s="49"/>
      <c r="KPA29" s="49"/>
      <c r="KPB29" s="49"/>
      <c r="KPC29" s="49"/>
      <c r="KPU29" s="49"/>
      <c r="KPV29" s="49"/>
      <c r="KPY29" s="49"/>
      <c r="KQB29" s="49"/>
      <c r="KQD29" s="49"/>
      <c r="KQF29" s="49"/>
      <c r="KQI29" s="49"/>
      <c r="KQL29" s="49"/>
      <c r="KQO29" s="49"/>
      <c r="KQR29" s="49"/>
      <c r="KQU29" s="49"/>
      <c r="KQX29" s="49"/>
      <c r="KRA29" s="49"/>
      <c r="KRD29" s="49"/>
      <c r="KRF29" s="49"/>
      <c r="KRS29" s="49"/>
      <c r="KRT29" s="49"/>
      <c r="KRU29" s="49"/>
      <c r="KRV29" s="49"/>
      <c r="KRW29" s="49"/>
      <c r="KRX29" s="49"/>
      <c r="KRY29" s="49"/>
      <c r="KRZ29" s="49"/>
      <c r="KSA29" s="49"/>
      <c r="KSB29" s="49"/>
      <c r="KSC29" s="49"/>
      <c r="KSD29" s="49"/>
      <c r="KSE29" s="49"/>
      <c r="KSF29" s="49"/>
      <c r="KSG29" s="49"/>
      <c r="KSH29" s="49"/>
      <c r="KSI29" s="49"/>
      <c r="KSJ29" s="49"/>
      <c r="KSK29" s="49"/>
      <c r="KSL29" s="49"/>
      <c r="KSM29" s="49"/>
      <c r="KSN29" s="49"/>
      <c r="KSO29" s="49"/>
      <c r="KSP29" s="49"/>
      <c r="KSQ29" s="49"/>
      <c r="KSR29" s="49"/>
      <c r="KSS29" s="49"/>
      <c r="KST29" s="49"/>
      <c r="KSU29" s="49"/>
      <c r="KSV29" s="49"/>
      <c r="KSW29" s="49"/>
      <c r="KSX29" s="49"/>
      <c r="KSY29" s="49"/>
      <c r="KSZ29" s="49"/>
      <c r="KTA29" s="49"/>
      <c r="KTB29" s="49"/>
      <c r="KTC29" s="49"/>
      <c r="KTD29" s="49"/>
      <c r="KTE29" s="49"/>
      <c r="KTF29" s="49"/>
      <c r="KTI29" s="49"/>
      <c r="KTL29" s="49"/>
      <c r="KTO29" s="49"/>
      <c r="KTR29" s="49"/>
      <c r="KTU29" s="49"/>
      <c r="KTX29" s="49"/>
      <c r="KUG29" s="49"/>
      <c r="KUJ29" s="49"/>
      <c r="KUM29" s="49"/>
      <c r="KUP29" s="49"/>
      <c r="KUY29" s="49"/>
      <c r="KVE29" s="49"/>
      <c r="KVH29" s="49"/>
      <c r="KVK29" s="49"/>
      <c r="KVN29" s="49"/>
      <c r="KVT29" s="49"/>
      <c r="KVW29" s="49"/>
      <c r="KWC29" s="49"/>
      <c r="KWE29" s="49"/>
      <c r="KWF29" s="49"/>
      <c r="KWH29" s="49"/>
      <c r="KWY29" s="49"/>
      <c r="KXD29" s="49"/>
      <c r="KXJ29" s="49"/>
      <c r="KXM29" s="49"/>
      <c r="KXP29" s="49"/>
      <c r="KXX29" s="49"/>
      <c r="KYT29" s="49"/>
      <c r="KYU29" s="49"/>
      <c r="KYV29" s="49"/>
      <c r="KYW29" s="49"/>
      <c r="KYX29" s="49"/>
      <c r="KYY29" s="49"/>
      <c r="KZQ29" s="49"/>
      <c r="KZR29" s="49"/>
      <c r="KZU29" s="49"/>
      <c r="KZX29" s="49"/>
      <c r="KZZ29" s="49"/>
      <c r="LAB29" s="49"/>
      <c r="LAE29" s="49"/>
      <c r="LAH29" s="49"/>
      <c r="LAK29" s="49"/>
      <c r="LAN29" s="49"/>
      <c r="LAQ29" s="49"/>
      <c r="LAT29" s="49"/>
      <c r="LAW29" s="49"/>
      <c r="LAZ29" s="49"/>
      <c r="LBB29" s="49"/>
      <c r="LBO29" s="49"/>
      <c r="LBP29" s="49"/>
      <c r="LBQ29" s="49"/>
      <c r="LBR29" s="49"/>
      <c r="LBS29" s="49"/>
      <c r="LBT29" s="49"/>
      <c r="LBU29" s="49"/>
      <c r="LBV29" s="49"/>
      <c r="LBW29" s="49"/>
      <c r="LBX29" s="49"/>
      <c r="LBY29" s="49"/>
      <c r="LBZ29" s="49"/>
      <c r="LCA29" s="49"/>
      <c r="LCB29" s="49"/>
      <c r="LCC29" s="49"/>
      <c r="LCD29" s="49"/>
      <c r="LCE29" s="49"/>
      <c r="LCF29" s="49"/>
      <c r="LCG29" s="49"/>
      <c r="LCH29" s="49"/>
      <c r="LCI29" s="49"/>
      <c r="LCJ29" s="49"/>
      <c r="LCK29" s="49"/>
      <c r="LCL29" s="49"/>
      <c r="LCM29" s="49"/>
      <c r="LCN29" s="49"/>
      <c r="LCO29" s="49"/>
      <c r="LCP29" s="49"/>
      <c r="LCQ29" s="49"/>
      <c r="LCR29" s="49"/>
      <c r="LCS29" s="49"/>
      <c r="LCT29" s="49"/>
      <c r="LCU29" s="49"/>
      <c r="LCV29" s="49"/>
      <c r="LCW29" s="49"/>
      <c r="LCX29" s="49"/>
      <c r="LCY29" s="49"/>
      <c r="LCZ29" s="49"/>
      <c r="LDA29" s="49"/>
      <c r="LDB29" s="49"/>
      <c r="LDE29" s="49"/>
      <c r="LDH29" s="49"/>
      <c r="LDK29" s="49"/>
      <c r="LDN29" s="49"/>
      <c r="LDQ29" s="49"/>
      <c r="LDT29" s="49"/>
      <c r="LEC29" s="49"/>
      <c r="LEF29" s="49"/>
      <c r="LEI29" s="49"/>
      <c r="LEL29" s="49"/>
      <c r="LEU29" s="49"/>
      <c r="LFA29" s="49"/>
      <c r="LFD29" s="49"/>
      <c r="LFG29" s="49"/>
      <c r="LFJ29" s="49"/>
      <c r="LFP29" s="49"/>
      <c r="LFS29" s="49"/>
      <c r="LFY29" s="49"/>
      <c r="LGA29" s="49"/>
      <c r="LGB29" s="49"/>
      <c r="LGD29" s="49"/>
      <c r="LGU29" s="49"/>
      <c r="LGZ29" s="49"/>
      <c r="LHF29" s="49"/>
      <c r="LHI29" s="49"/>
      <c r="LHL29" s="49"/>
      <c r="LHT29" s="49"/>
      <c r="LIP29" s="49"/>
      <c r="LIQ29" s="49"/>
      <c r="LIR29" s="49"/>
      <c r="LIS29" s="49"/>
      <c r="LIT29" s="49"/>
      <c r="LIU29" s="49"/>
      <c r="LJM29" s="49"/>
      <c r="LJN29" s="49"/>
      <c r="LJQ29" s="49"/>
      <c r="LJT29" s="49"/>
      <c r="LJV29" s="49"/>
      <c r="LJX29" s="49"/>
      <c r="LKA29" s="49"/>
      <c r="LKD29" s="49"/>
      <c r="LKG29" s="49"/>
      <c r="LKJ29" s="49"/>
      <c r="LKM29" s="49"/>
      <c r="LKP29" s="49"/>
      <c r="LKS29" s="49"/>
      <c r="LKV29" s="49"/>
      <c r="LKX29" s="49"/>
      <c r="LLK29" s="49"/>
      <c r="LLL29" s="49"/>
      <c r="LLM29" s="49"/>
      <c r="LLN29" s="49"/>
      <c r="LLO29" s="49"/>
      <c r="LLP29" s="49"/>
      <c r="LLQ29" s="49"/>
      <c r="LLR29" s="49"/>
      <c r="LLS29" s="49"/>
      <c r="LLT29" s="49"/>
      <c r="LLU29" s="49"/>
      <c r="LLV29" s="49"/>
      <c r="LLW29" s="49"/>
      <c r="LLX29" s="49"/>
      <c r="LLY29" s="49"/>
      <c r="LLZ29" s="49"/>
      <c r="LMA29" s="49"/>
      <c r="LMB29" s="49"/>
      <c r="LMC29" s="49"/>
      <c r="LMD29" s="49"/>
      <c r="LME29" s="49"/>
      <c r="LMF29" s="49"/>
      <c r="LMG29" s="49"/>
      <c r="LMH29" s="49"/>
      <c r="LMI29" s="49"/>
      <c r="LMJ29" s="49"/>
      <c r="LMK29" s="49"/>
      <c r="LML29" s="49"/>
      <c r="LMM29" s="49"/>
      <c r="LMN29" s="49"/>
      <c r="LMO29" s="49"/>
      <c r="LMP29" s="49"/>
      <c r="LMQ29" s="49"/>
      <c r="LMR29" s="49"/>
      <c r="LMS29" s="49"/>
      <c r="LMT29" s="49"/>
      <c r="LMU29" s="49"/>
      <c r="LMV29" s="49"/>
      <c r="LMW29" s="49"/>
      <c r="LMX29" s="49"/>
      <c r="LNA29" s="49"/>
      <c r="LND29" s="49"/>
      <c r="LNG29" s="49"/>
      <c r="LNJ29" s="49"/>
      <c r="LNM29" s="49"/>
      <c r="LNP29" s="49"/>
      <c r="LNY29" s="49"/>
      <c r="LOB29" s="49"/>
      <c r="LOE29" s="49"/>
      <c r="LOH29" s="49"/>
      <c r="LOQ29" s="49"/>
      <c r="LOW29" s="49"/>
      <c r="LOZ29" s="49"/>
      <c r="LPC29" s="49"/>
      <c r="LPF29" s="49"/>
      <c r="LPL29" s="49"/>
      <c r="LPO29" s="49"/>
      <c r="LPU29" s="49"/>
      <c r="LPW29" s="49"/>
      <c r="LPX29" s="49"/>
      <c r="LPZ29" s="49"/>
      <c r="LQQ29" s="49"/>
      <c r="LQV29" s="49"/>
      <c r="LRB29" s="49"/>
      <c r="LRE29" s="49"/>
      <c r="LRH29" s="49"/>
      <c r="LRP29" s="49"/>
      <c r="LSL29" s="49"/>
      <c r="LSM29" s="49"/>
      <c r="LSN29" s="49"/>
      <c r="LSO29" s="49"/>
      <c r="LSP29" s="49"/>
      <c r="LSQ29" s="49"/>
      <c r="LTI29" s="49"/>
      <c r="LTJ29" s="49"/>
      <c r="LTM29" s="49"/>
      <c r="LTP29" s="49"/>
      <c r="LTR29" s="49"/>
      <c r="LTT29" s="49"/>
      <c r="LTW29" s="49"/>
      <c r="LTZ29" s="49"/>
      <c r="LUC29" s="49"/>
      <c r="LUF29" s="49"/>
      <c r="LUI29" s="49"/>
      <c r="LUL29" s="49"/>
      <c r="LUO29" s="49"/>
      <c r="LUR29" s="49"/>
      <c r="LUT29" s="49"/>
      <c r="LVG29" s="49"/>
      <c r="LVH29" s="49"/>
      <c r="LVI29" s="49"/>
      <c r="LVJ29" s="49"/>
      <c r="LVK29" s="49"/>
      <c r="LVL29" s="49"/>
      <c r="LVM29" s="49"/>
      <c r="LVN29" s="49"/>
      <c r="LVO29" s="49"/>
      <c r="LVP29" s="49"/>
      <c r="LVQ29" s="49"/>
      <c r="LVR29" s="49"/>
      <c r="LVS29" s="49"/>
      <c r="LVT29" s="49"/>
      <c r="LVU29" s="49"/>
      <c r="LVV29" s="49"/>
      <c r="LVW29" s="49"/>
      <c r="LVX29" s="49"/>
      <c r="LVY29" s="49"/>
      <c r="LVZ29" s="49"/>
      <c r="LWA29" s="49"/>
      <c r="LWB29" s="49"/>
      <c r="LWC29" s="49"/>
      <c r="LWD29" s="49"/>
      <c r="LWE29" s="49"/>
      <c r="LWF29" s="49"/>
      <c r="LWG29" s="49"/>
      <c r="LWH29" s="49"/>
      <c r="LWI29" s="49"/>
      <c r="LWJ29" s="49"/>
      <c r="LWK29" s="49"/>
      <c r="LWL29" s="49"/>
      <c r="LWM29" s="49"/>
      <c r="LWN29" s="49"/>
      <c r="LWO29" s="49"/>
      <c r="LWP29" s="49"/>
      <c r="LWQ29" s="49"/>
      <c r="LWR29" s="49"/>
      <c r="LWS29" s="49"/>
      <c r="LWT29" s="49"/>
      <c r="LWW29" s="49"/>
      <c r="LWZ29" s="49"/>
      <c r="LXC29" s="49"/>
      <c r="LXF29" s="49"/>
      <c r="LXI29" s="49"/>
      <c r="LXL29" s="49"/>
      <c r="LXU29" s="49"/>
      <c r="LXX29" s="49"/>
      <c r="LYA29" s="49"/>
      <c r="LYD29" s="49"/>
      <c r="LYM29" s="49"/>
      <c r="LYS29" s="49"/>
      <c r="LYV29" s="49"/>
      <c r="LYY29" s="49"/>
      <c r="LZB29" s="49"/>
      <c r="LZH29" s="49"/>
      <c r="LZK29" s="49"/>
      <c r="LZQ29" s="49"/>
      <c r="LZS29" s="49"/>
      <c r="LZT29" s="49"/>
      <c r="LZV29" s="49"/>
      <c r="MAM29" s="49"/>
      <c r="MAR29" s="49"/>
      <c r="MAX29" s="49"/>
      <c r="MBA29" s="49"/>
      <c r="MBD29" s="49"/>
      <c r="MBL29" s="49"/>
      <c r="MCH29" s="49"/>
      <c r="MCI29" s="49"/>
      <c r="MCJ29" s="49"/>
      <c r="MCK29" s="49"/>
      <c r="MCL29" s="49"/>
      <c r="MCM29" s="49"/>
      <c r="MDE29" s="49"/>
      <c r="MDF29" s="49"/>
      <c r="MDI29" s="49"/>
      <c r="MDL29" s="49"/>
      <c r="MDN29" s="49"/>
      <c r="MDP29" s="49"/>
      <c r="MDS29" s="49"/>
      <c r="MDV29" s="49"/>
      <c r="MDY29" s="49"/>
      <c r="MEB29" s="49"/>
      <c r="MEE29" s="49"/>
      <c r="MEH29" s="49"/>
      <c r="MEK29" s="49"/>
      <c r="MEN29" s="49"/>
      <c r="MEP29" s="49"/>
      <c r="MFC29" s="49"/>
      <c r="MFD29" s="49"/>
      <c r="MFE29" s="49"/>
      <c r="MFF29" s="49"/>
      <c r="MFG29" s="49"/>
      <c r="MFH29" s="49"/>
      <c r="MFI29" s="49"/>
      <c r="MFJ29" s="49"/>
      <c r="MFK29" s="49"/>
      <c r="MFL29" s="49"/>
      <c r="MFM29" s="49"/>
      <c r="MFN29" s="49"/>
      <c r="MFO29" s="49"/>
      <c r="MFP29" s="49"/>
      <c r="MFQ29" s="49"/>
      <c r="MFR29" s="49"/>
      <c r="MFS29" s="49"/>
      <c r="MFT29" s="49"/>
      <c r="MFU29" s="49"/>
      <c r="MFV29" s="49"/>
      <c r="MFW29" s="49"/>
      <c r="MFX29" s="49"/>
      <c r="MFY29" s="49"/>
      <c r="MFZ29" s="49"/>
      <c r="MGA29" s="49"/>
      <c r="MGB29" s="49"/>
      <c r="MGC29" s="49"/>
      <c r="MGD29" s="49"/>
      <c r="MGE29" s="49"/>
      <c r="MGF29" s="49"/>
      <c r="MGG29" s="49"/>
      <c r="MGH29" s="49"/>
      <c r="MGI29" s="49"/>
      <c r="MGJ29" s="49"/>
      <c r="MGK29" s="49"/>
      <c r="MGL29" s="49"/>
      <c r="MGM29" s="49"/>
      <c r="MGN29" s="49"/>
      <c r="MGO29" s="49"/>
      <c r="MGP29" s="49"/>
      <c r="MGS29" s="49"/>
      <c r="MGV29" s="49"/>
      <c r="MGY29" s="49"/>
      <c r="MHB29" s="49"/>
      <c r="MHE29" s="49"/>
      <c r="MHH29" s="49"/>
      <c r="MHQ29" s="49"/>
      <c r="MHT29" s="49"/>
      <c r="MHW29" s="49"/>
      <c r="MHZ29" s="49"/>
      <c r="MII29" s="49"/>
      <c r="MIO29" s="49"/>
      <c r="MIR29" s="49"/>
      <c r="MIU29" s="49"/>
      <c r="MIX29" s="49"/>
      <c r="MJD29" s="49"/>
      <c r="MJG29" s="49"/>
      <c r="MJM29" s="49"/>
      <c r="MJO29" s="49"/>
      <c r="MJP29" s="49"/>
      <c r="MJR29" s="49"/>
      <c r="MKI29" s="49"/>
      <c r="MKN29" s="49"/>
      <c r="MKT29" s="49"/>
      <c r="MKW29" s="49"/>
      <c r="MKZ29" s="49"/>
      <c r="MLH29" s="49"/>
      <c r="MMD29" s="49"/>
      <c r="MME29" s="49"/>
      <c r="MMF29" s="49"/>
      <c r="MMG29" s="49"/>
      <c r="MMH29" s="49"/>
      <c r="MMI29" s="49"/>
      <c r="MNA29" s="49"/>
      <c r="MNB29" s="49"/>
      <c r="MNE29" s="49"/>
      <c r="MNH29" s="49"/>
      <c r="MNJ29" s="49"/>
      <c r="MNL29" s="49"/>
      <c r="MNO29" s="49"/>
      <c r="MNR29" s="49"/>
      <c r="MNU29" s="49"/>
      <c r="MNX29" s="49"/>
      <c r="MOA29" s="49"/>
      <c r="MOD29" s="49"/>
      <c r="MOG29" s="49"/>
      <c r="MOJ29" s="49"/>
      <c r="MOL29" s="49"/>
      <c r="MOY29" s="49"/>
      <c r="MOZ29" s="49"/>
      <c r="MPA29" s="49"/>
      <c r="MPB29" s="49"/>
      <c r="MPC29" s="49"/>
      <c r="MPD29" s="49"/>
      <c r="MPE29" s="49"/>
      <c r="MPF29" s="49"/>
      <c r="MPG29" s="49"/>
      <c r="MPH29" s="49"/>
      <c r="MPI29" s="49"/>
      <c r="MPJ29" s="49"/>
      <c r="MPK29" s="49"/>
      <c r="MPL29" s="49"/>
      <c r="MPM29" s="49"/>
      <c r="MPN29" s="49"/>
      <c r="MPO29" s="49"/>
      <c r="MPP29" s="49"/>
      <c r="MPQ29" s="49"/>
      <c r="MPR29" s="49"/>
      <c r="MPS29" s="49"/>
      <c r="MPT29" s="49"/>
      <c r="MPU29" s="49"/>
      <c r="MPV29" s="49"/>
      <c r="MPW29" s="49"/>
      <c r="MPX29" s="49"/>
      <c r="MPY29" s="49"/>
      <c r="MPZ29" s="49"/>
      <c r="MQA29" s="49"/>
      <c r="MQB29" s="49"/>
      <c r="MQC29" s="49"/>
      <c r="MQD29" s="49"/>
      <c r="MQE29" s="49"/>
      <c r="MQF29" s="49"/>
      <c r="MQG29" s="49"/>
      <c r="MQH29" s="49"/>
      <c r="MQI29" s="49"/>
      <c r="MQJ29" s="49"/>
      <c r="MQK29" s="49"/>
      <c r="MQL29" s="49"/>
      <c r="MQO29" s="49"/>
      <c r="MQR29" s="49"/>
      <c r="MQU29" s="49"/>
      <c r="MQX29" s="49"/>
      <c r="MRA29" s="49"/>
      <c r="MRD29" s="49"/>
      <c r="MRM29" s="49"/>
      <c r="MRP29" s="49"/>
      <c r="MRS29" s="49"/>
      <c r="MRV29" s="49"/>
      <c r="MSE29" s="49"/>
      <c r="MSK29" s="49"/>
      <c r="MSN29" s="49"/>
      <c r="MSQ29" s="49"/>
      <c r="MST29" s="49"/>
      <c r="MSZ29" s="49"/>
      <c r="MTC29" s="49"/>
      <c r="MTI29" s="49"/>
      <c r="MTK29" s="49"/>
      <c r="MTL29" s="49"/>
      <c r="MTN29" s="49"/>
      <c r="MUE29" s="49"/>
      <c r="MUJ29" s="49"/>
      <c r="MUP29" s="49"/>
      <c r="MUS29" s="49"/>
      <c r="MUV29" s="49"/>
      <c r="MVD29" s="49"/>
      <c r="MVZ29" s="49"/>
      <c r="MWA29" s="49"/>
      <c r="MWB29" s="49"/>
      <c r="MWC29" s="49"/>
      <c r="MWD29" s="49"/>
      <c r="MWE29" s="49"/>
      <c r="MWW29" s="49"/>
      <c r="MWX29" s="49"/>
      <c r="MXA29" s="49"/>
      <c r="MXD29" s="49"/>
      <c r="MXF29" s="49"/>
      <c r="MXH29" s="49"/>
      <c r="MXK29" s="49"/>
      <c r="MXN29" s="49"/>
      <c r="MXQ29" s="49"/>
      <c r="MXT29" s="49"/>
      <c r="MXW29" s="49"/>
      <c r="MXZ29" s="49"/>
      <c r="MYC29" s="49"/>
      <c r="MYF29" s="49"/>
      <c r="MYH29" s="49"/>
      <c r="MYU29" s="49"/>
      <c r="MYV29" s="49"/>
      <c r="MYW29" s="49"/>
      <c r="MYX29" s="49"/>
      <c r="MYY29" s="49"/>
      <c r="MYZ29" s="49"/>
      <c r="MZA29" s="49"/>
      <c r="MZB29" s="49"/>
      <c r="MZC29" s="49"/>
      <c r="MZD29" s="49"/>
      <c r="MZE29" s="49"/>
      <c r="MZF29" s="49"/>
      <c r="MZG29" s="49"/>
      <c r="MZH29" s="49"/>
      <c r="MZI29" s="49"/>
      <c r="MZJ29" s="49"/>
      <c r="MZK29" s="49"/>
      <c r="MZL29" s="49"/>
      <c r="MZM29" s="49"/>
      <c r="MZN29" s="49"/>
      <c r="MZO29" s="49"/>
      <c r="MZP29" s="49"/>
      <c r="MZQ29" s="49"/>
      <c r="MZR29" s="49"/>
      <c r="MZS29" s="49"/>
      <c r="MZT29" s="49"/>
      <c r="MZU29" s="49"/>
      <c r="MZV29" s="49"/>
      <c r="MZW29" s="49"/>
      <c r="MZX29" s="49"/>
      <c r="MZY29" s="49"/>
      <c r="MZZ29" s="49"/>
      <c r="NAA29" s="49"/>
      <c r="NAB29" s="49"/>
      <c r="NAC29" s="49"/>
      <c r="NAD29" s="49"/>
      <c r="NAE29" s="49"/>
      <c r="NAF29" s="49"/>
      <c r="NAG29" s="49"/>
      <c r="NAH29" s="49"/>
      <c r="NAK29" s="49"/>
      <c r="NAN29" s="49"/>
      <c r="NAQ29" s="49"/>
      <c r="NAT29" s="49"/>
      <c r="NAW29" s="49"/>
      <c r="NAZ29" s="49"/>
      <c r="NBI29" s="49"/>
      <c r="NBL29" s="49"/>
      <c r="NBO29" s="49"/>
      <c r="NBR29" s="49"/>
      <c r="NCA29" s="49"/>
      <c r="NCG29" s="49"/>
      <c r="NCJ29" s="49"/>
      <c r="NCM29" s="49"/>
      <c r="NCP29" s="49"/>
      <c r="NCV29" s="49"/>
      <c r="NCY29" s="49"/>
      <c r="NDE29" s="49"/>
      <c r="NDG29" s="49"/>
      <c r="NDH29" s="49"/>
      <c r="NDJ29" s="49"/>
      <c r="NEA29" s="49"/>
      <c r="NEF29" s="49"/>
      <c r="NEL29" s="49"/>
      <c r="NEO29" s="49"/>
      <c r="NER29" s="49"/>
      <c r="NEZ29" s="49"/>
      <c r="NFV29" s="49"/>
      <c r="NFW29" s="49"/>
      <c r="NFX29" s="49"/>
      <c r="NFY29" s="49"/>
      <c r="NFZ29" s="49"/>
      <c r="NGA29" s="49"/>
      <c r="NGS29" s="49"/>
      <c r="NGT29" s="49"/>
      <c r="NGW29" s="49"/>
      <c r="NGZ29" s="49"/>
      <c r="NHB29" s="49"/>
      <c r="NHD29" s="49"/>
      <c r="NHG29" s="49"/>
      <c r="NHJ29" s="49"/>
      <c r="NHM29" s="49"/>
      <c r="NHP29" s="49"/>
      <c r="NHS29" s="49"/>
      <c r="NHV29" s="49"/>
      <c r="NHY29" s="49"/>
      <c r="NIB29" s="49"/>
      <c r="NID29" s="49"/>
      <c r="NIQ29" s="49"/>
      <c r="NIR29" s="49"/>
      <c r="NIS29" s="49"/>
      <c r="NIT29" s="49"/>
      <c r="NIU29" s="49"/>
      <c r="NIV29" s="49"/>
      <c r="NIW29" s="49"/>
      <c r="NIX29" s="49"/>
      <c r="NIY29" s="49"/>
      <c r="NIZ29" s="49"/>
      <c r="NJA29" s="49"/>
      <c r="NJB29" s="49"/>
      <c r="NJC29" s="49"/>
      <c r="NJD29" s="49"/>
      <c r="NJE29" s="49"/>
      <c r="NJF29" s="49"/>
      <c r="NJG29" s="49"/>
      <c r="NJH29" s="49"/>
      <c r="NJI29" s="49"/>
      <c r="NJJ29" s="49"/>
      <c r="NJK29" s="49"/>
      <c r="NJL29" s="49"/>
      <c r="NJM29" s="49"/>
      <c r="NJN29" s="49"/>
      <c r="NJO29" s="49"/>
      <c r="NJP29" s="49"/>
      <c r="NJQ29" s="49"/>
      <c r="NJR29" s="49"/>
      <c r="NJS29" s="49"/>
      <c r="NJT29" s="49"/>
      <c r="NJU29" s="49"/>
      <c r="NJV29" s="49"/>
      <c r="NJW29" s="49"/>
      <c r="NJX29" s="49"/>
      <c r="NJY29" s="49"/>
      <c r="NJZ29" s="49"/>
      <c r="NKA29" s="49"/>
      <c r="NKB29" s="49"/>
      <c r="NKC29" s="49"/>
      <c r="NKD29" s="49"/>
      <c r="NKG29" s="49"/>
      <c r="NKJ29" s="49"/>
      <c r="NKM29" s="49"/>
      <c r="NKP29" s="49"/>
      <c r="NKS29" s="49"/>
      <c r="NKV29" s="49"/>
      <c r="NLE29" s="49"/>
      <c r="NLH29" s="49"/>
      <c r="NLK29" s="49"/>
      <c r="NLN29" s="49"/>
      <c r="NLW29" s="49"/>
      <c r="NMC29" s="49"/>
      <c r="NMF29" s="49"/>
      <c r="NMI29" s="49"/>
      <c r="NML29" s="49"/>
      <c r="NMR29" s="49"/>
      <c r="NMU29" s="49"/>
      <c r="NNA29" s="49"/>
      <c r="NNC29" s="49"/>
      <c r="NND29" s="49"/>
      <c r="NNF29" s="49"/>
      <c r="NNW29" s="49"/>
      <c r="NOB29" s="49"/>
      <c r="NOH29" s="49"/>
      <c r="NOK29" s="49"/>
      <c r="NON29" s="49"/>
      <c r="NOV29" s="49"/>
      <c r="NPR29" s="49"/>
      <c r="NPS29" s="49"/>
      <c r="NPT29" s="49"/>
      <c r="NPU29" s="49"/>
      <c r="NPV29" s="49"/>
      <c r="NPW29" s="49"/>
      <c r="NQO29" s="49"/>
      <c r="NQP29" s="49"/>
      <c r="NQS29" s="49"/>
      <c r="NQV29" s="49"/>
      <c r="NQX29" s="49"/>
      <c r="NQZ29" s="49"/>
      <c r="NRC29" s="49"/>
      <c r="NRF29" s="49"/>
      <c r="NRI29" s="49"/>
      <c r="NRL29" s="49"/>
      <c r="NRO29" s="49"/>
      <c r="NRR29" s="49"/>
      <c r="NRU29" s="49"/>
      <c r="NRX29" s="49"/>
      <c r="NRZ29" s="49"/>
      <c r="NSM29" s="49"/>
      <c r="NSN29" s="49"/>
      <c r="NSO29" s="49"/>
      <c r="NSP29" s="49"/>
      <c r="NSQ29" s="49"/>
      <c r="NSR29" s="49"/>
      <c r="NSS29" s="49"/>
      <c r="NST29" s="49"/>
      <c r="NSU29" s="49"/>
      <c r="NSV29" s="49"/>
      <c r="NSW29" s="49"/>
      <c r="NSX29" s="49"/>
      <c r="NSY29" s="49"/>
      <c r="NSZ29" s="49"/>
      <c r="NTA29" s="49"/>
      <c r="NTB29" s="49"/>
      <c r="NTC29" s="49"/>
      <c r="NTD29" s="49"/>
      <c r="NTE29" s="49"/>
      <c r="NTF29" s="49"/>
      <c r="NTG29" s="49"/>
      <c r="NTH29" s="49"/>
      <c r="NTI29" s="49"/>
      <c r="NTJ29" s="49"/>
      <c r="NTK29" s="49"/>
      <c r="NTL29" s="49"/>
      <c r="NTM29" s="49"/>
      <c r="NTN29" s="49"/>
      <c r="NTO29" s="49"/>
      <c r="NTP29" s="49"/>
      <c r="NTQ29" s="49"/>
      <c r="NTR29" s="49"/>
      <c r="NTS29" s="49"/>
      <c r="NTT29" s="49"/>
      <c r="NTU29" s="49"/>
      <c r="NTV29" s="49"/>
      <c r="NTW29" s="49"/>
      <c r="NTX29" s="49"/>
      <c r="NTY29" s="49"/>
      <c r="NTZ29" s="49"/>
      <c r="NUC29" s="49"/>
      <c r="NUF29" s="49"/>
      <c r="NUI29" s="49"/>
      <c r="NUL29" s="49"/>
      <c r="NUO29" s="49"/>
      <c r="NUR29" s="49"/>
      <c r="NVA29" s="49"/>
      <c r="NVD29" s="49"/>
      <c r="NVG29" s="49"/>
      <c r="NVJ29" s="49"/>
      <c r="NVS29" s="49"/>
      <c r="NVY29" s="49"/>
      <c r="NWB29" s="49"/>
      <c r="NWE29" s="49"/>
      <c r="NWH29" s="49"/>
      <c r="NWN29" s="49"/>
      <c r="NWQ29" s="49"/>
      <c r="NWW29" s="49"/>
      <c r="NWY29" s="49"/>
      <c r="NWZ29" s="49"/>
      <c r="NXB29" s="49"/>
      <c r="NXS29" s="49"/>
      <c r="NXX29" s="49"/>
      <c r="NYD29" s="49"/>
      <c r="NYG29" s="49"/>
      <c r="NYJ29" s="49"/>
      <c r="NYR29" s="49"/>
      <c r="NZN29" s="49"/>
      <c r="NZO29" s="49"/>
      <c r="NZP29" s="49"/>
      <c r="NZQ29" s="49"/>
      <c r="NZR29" s="49"/>
      <c r="NZS29" s="49"/>
      <c r="OAK29" s="49"/>
      <c r="OAL29" s="49"/>
      <c r="OAO29" s="49"/>
      <c r="OAR29" s="49"/>
      <c r="OAT29" s="49"/>
      <c r="OAV29" s="49"/>
      <c r="OAY29" s="49"/>
      <c r="OBB29" s="49"/>
      <c r="OBE29" s="49"/>
      <c r="OBH29" s="49"/>
      <c r="OBK29" s="49"/>
      <c r="OBN29" s="49"/>
      <c r="OBQ29" s="49"/>
      <c r="OBT29" s="49"/>
      <c r="OBV29" s="49"/>
      <c r="OCI29" s="49"/>
      <c r="OCJ29" s="49"/>
      <c r="OCK29" s="49"/>
      <c r="OCL29" s="49"/>
      <c r="OCM29" s="49"/>
      <c r="OCN29" s="49"/>
      <c r="OCO29" s="49"/>
      <c r="OCP29" s="49"/>
      <c r="OCQ29" s="49"/>
      <c r="OCR29" s="49"/>
      <c r="OCS29" s="49"/>
      <c r="OCT29" s="49"/>
      <c r="OCU29" s="49"/>
      <c r="OCV29" s="49"/>
      <c r="OCW29" s="49"/>
      <c r="OCX29" s="49"/>
      <c r="OCY29" s="49"/>
      <c r="OCZ29" s="49"/>
      <c r="ODA29" s="49"/>
      <c r="ODB29" s="49"/>
      <c r="ODC29" s="49"/>
      <c r="ODD29" s="49"/>
      <c r="ODE29" s="49"/>
      <c r="ODF29" s="49"/>
      <c r="ODG29" s="49"/>
      <c r="ODH29" s="49"/>
      <c r="ODI29" s="49"/>
      <c r="ODJ29" s="49"/>
      <c r="ODK29" s="49"/>
      <c r="ODL29" s="49"/>
      <c r="ODM29" s="49"/>
      <c r="ODN29" s="49"/>
      <c r="ODO29" s="49"/>
      <c r="ODP29" s="49"/>
      <c r="ODQ29" s="49"/>
      <c r="ODR29" s="49"/>
      <c r="ODS29" s="49"/>
      <c r="ODT29" s="49"/>
      <c r="ODU29" s="49"/>
      <c r="ODV29" s="49"/>
      <c r="ODY29" s="49"/>
      <c r="OEB29" s="49"/>
      <c r="OEE29" s="49"/>
      <c r="OEH29" s="49"/>
      <c r="OEK29" s="49"/>
      <c r="OEN29" s="49"/>
      <c r="OEW29" s="49"/>
      <c r="OEZ29" s="49"/>
      <c r="OFC29" s="49"/>
      <c r="OFF29" s="49"/>
      <c r="OFO29" s="49"/>
      <c r="OFU29" s="49"/>
      <c r="OFX29" s="49"/>
      <c r="OGA29" s="49"/>
      <c r="OGD29" s="49"/>
      <c r="OGJ29" s="49"/>
      <c r="OGM29" s="49"/>
      <c r="OGS29" s="49"/>
      <c r="OGU29" s="49"/>
      <c r="OGV29" s="49"/>
      <c r="OGX29" s="49"/>
      <c r="OHO29" s="49"/>
      <c r="OHT29" s="49"/>
      <c r="OHZ29" s="49"/>
      <c r="OIC29" s="49"/>
      <c r="OIF29" s="49"/>
      <c r="OIN29" s="49"/>
      <c r="OJJ29" s="49"/>
      <c r="OJK29" s="49"/>
      <c r="OJL29" s="49"/>
      <c r="OJM29" s="49"/>
      <c r="OJN29" s="49"/>
      <c r="OJO29" s="49"/>
      <c r="OKG29" s="49"/>
      <c r="OKH29" s="49"/>
      <c r="OKK29" s="49"/>
      <c r="OKN29" s="49"/>
      <c r="OKP29" s="49"/>
      <c r="OKR29" s="49"/>
      <c r="OKU29" s="49"/>
      <c r="OKX29" s="49"/>
      <c r="OLA29" s="49"/>
      <c r="OLD29" s="49"/>
      <c r="OLG29" s="49"/>
      <c r="OLJ29" s="49"/>
      <c r="OLM29" s="49"/>
      <c r="OLP29" s="49"/>
      <c r="OLR29" s="49"/>
      <c r="OME29" s="49"/>
      <c r="OMF29" s="49"/>
      <c r="OMG29" s="49"/>
      <c r="OMH29" s="49"/>
      <c r="OMI29" s="49"/>
      <c r="OMJ29" s="49"/>
      <c r="OMK29" s="49"/>
      <c r="OML29" s="49"/>
      <c r="OMM29" s="49"/>
      <c r="OMN29" s="49"/>
      <c r="OMO29" s="49"/>
      <c r="OMP29" s="49"/>
      <c r="OMQ29" s="49"/>
      <c r="OMR29" s="49"/>
      <c r="OMS29" s="49"/>
      <c r="OMT29" s="49"/>
      <c r="OMU29" s="49"/>
      <c r="OMV29" s="49"/>
      <c r="OMW29" s="49"/>
      <c r="OMX29" s="49"/>
      <c r="OMY29" s="49"/>
      <c r="OMZ29" s="49"/>
      <c r="ONA29" s="49"/>
      <c r="ONB29" s="49"/>
      <c r="ONC29" s="49"/>
      <c r="OND29" s="49"/>
      <c r="ONE29" s="49"/>
      <c r="ONF29" s="49"/>
      <c r="ONG29" s="49"/>
      <c r="ONH29" s="49"/>
      <c r="ONI29" s="49"/>
      <c r="ONJ29" s="49"/>
      <c r="ONK29" s="49"/>
      <c r="ONL29" s="49"/>
      <c r="ONM29" s="49"/>
      <c r="ONN29" s="49"/>
      <c r="ONO29" s="49"/>
      <c r="ONP29" s="49"/>
      <c r="ONQ29" s="49"/>
      <c r="ONR29" s="49"/>
      <c r="ONU29" s="49"/>
      <c r="ONX29" s="49"/>
      <c r="OOA29" s="49"/>
      <c r="OOD29" s="49"/>
      <c r="OOG29" s="49"/>
      <c r="OOJ29" s="49"/>
      <c r="OOS29" s="49"/>
      <c r="OOV29" s="49"/>
      <c r="OOY29" s="49"/>
      <c r="OPB29" s="49"/>
      <c r="OPK29" s="49"/>
      <c r="OPQ29" s="49"/>
      <c r="OPT29" s="49"/>
      <c r="OPW29" s="49"/>
      <c r="OPZ29" s="49"/>
      <c r="OQF29" s="49"/>
      <c r="OQI29" s="49"/>
      <c r="OQO29" s="49"/>
      <c r="OQQ29" s="49"/>
      <c r="OQR29" s="49"/>
      <c r="OQT29" s="49"/>
      <c r="ORK29" s="49"/>
      <c r="ORP29" s="49"/>
      <c r="ORV29" s="49"/>
      <c r="ORY29" s="49"/>
      <c r="OSB29" s="49"/>
      <c r="OSJ29" s="49"/>
      <c r="OTF29" s="49"/>
      <c r="OTG29" s="49"/>
      <c r="OTH29" s="49"/>
      <c r="OTI29" s="49"/>
      <c r="OTJ29" s="49"/>
      <c r="OTK29" s="49"/>
      <c r="OUC29" s="49"/>
      <c r="OUD29" s="49"/>
      <c r="OUG29" s="49"/>
      <c r="OUJ29" s="49"/>
      <c r="OUL29" s="49"/>
      <c r="OUN29" s="49"/>
      <c r="OUQ29" s="49"/>
      <c r="OUT29" s="49"/>
      <c r="OUW29" s="49"/>
      <c r="OUZ29" s="49"/>
      <c r="OVC29" s="49"/>
      <c r="OVF29" s="49"/>
      <c r="OVI29" s="49"/>
      <c r="OVL29" s="49"/>
      <c r="OVN29" s="49"/>
      <c r="OWA29" s="49"/>
      <c r="OWB29" s="49"/>
      <c r="OWC29" s="49"/>
      <c r="OWD29" s="49"/>
      <c r="OWE29" s="49"/>
      <c r="OWF29" s="49"/>
      <c r="OWG29" s="49"/>
      <c r="OWH29" s="49"/>
      <c r="OWI29" s="49"/>
      <c r="OWJ29" s="49"/>
      <c r="OWK29" s="49"/>
      <c r="OWL29" s="49"/>
      <c r="OWM29" s="49"/>
      <c r="OWN29" s="49"/>
      <c r="OWO29" s="49"/>
      <c r="OWP29" s="49"/>
      <c r="OWQ29" s="49"/>
      <c r="OWR29" s="49"/>
      <c r="OWS29" s="49"/>
      <c r="OWT29" s="49"/>
      <c r="OWU29" s="49"/>
      <c r="OWV29" s="49"/>
      <c r="OWW29" s="49"/>
      <c r="OWX29" s="49"/>
      <c r="OWY29" s="49"/>
      <c r="OWZ29" s="49"/>
      <c r="OXA29" s="49"/>
      <c r="OXB29" s="49"/>
      <c r="OXC29" s="49"/>
      <c r="OXD29" s="49"/>
      <c r="OXE29" s="49"/>
      <c r="OXF29" s="49"/>
      <c r="OXG29" s="49"/>
      <c r="OXH29" s="49"/>
      <c r="OXI29" s="49"/>
      <c r="OXJ29" s="49"/>
      <c r="OXK29" s="49"/>
      <c r="OXL29" s="49"/>
      <c r="OXM29" s="49"/>
      <c r="OXN29" s="49"/>
      <c r="OXQ29" s="49"/>
      <c r="OXT29" s="49"/>
      <c r="OXW29" s="49"/>
      <c r="OXZ29" s="49"/>
      <c r="OYC29" s="49"/>
      <c r="OYF29" s="49"/>
      <c r="OYO29" s="49"/>
      <c r="OYR29" s="49"/>
      <c r="OYU29" s="49"/>
      <c r="OYX29" s="49"/>
      <c r="OZG29" s="49"/>
      <c r="OZM29" s="49"/>
      <c r="OZP29" s="49"/>
      <c r="OZS29" s="49"/>
      <c r="OZV29" s="49"/>
      <c r="PAB29" s="49"/>
      <c r="PAE29" s="49"/>
      <c r="PAK29" s="49"/>
      <c r="PAM29" s="49"/>
      <c r="PAN29" s="49"/>
      <c r="PAP29" s="49"/>
      <c r="PBG29" s="49"/>
      <c r="PBL29" s="49"/>
      <c r="PBR29" s="49"/>
      <c r="PBU29" s="49"/>
      <c r="PBX29" s="49"/>
      <c r="PCF29" s="49"/>
      <c r="PDB29" s="49"/>
      <c r="PDC29" s="49"/>
      <c r="PDD29" s="49"/>
      <c r="PDE29" s="49"/>
      <c r="PDF29" s="49"/>
      <c r="PDG29" s="49"/>
      <c r="PDY29" s="49"/>
      <c r="PDZ29" s="49"/>
      <c r="PEC29" s="49"/>
      <c r="PEF29" s="49"/>
      <c r="PEH29" s="49"/>
      <c r="PEJ29" s="49"/>
      <c r="PEM29" s="49"/>
      <c r="PEP29" s="49"/>
      <c r="PES29" s="49"/>
      <c r="PEV29" s="49"/>
      <c r="PEY29" s="49"/>
      <c r="PFB29" s="49"/>
      <c r="PFE29" s="49"/>
      <c r="PFH29" s="49"/>
      <c r="PFJ29" s="49"/>
      <c r="PFW29" s="49"/>
      <c r="PFX29" s="49"/>
      <c r="PFY29" s="49"/>
      <c r="PFZ29" s="49"/>
      <c r="PGA29" s="49"/>
      <c r="PGB29" s="49"/>
      <c r="PGC29" s="49"/>
      <c r="PGD29" s="49"/>
      <c r="PGE29" s="49"/>
      <c r="PGF29" s="49"/>
      <c r="PGG29" s="49"/>
      <c r="PGH29" s="49"/>
      <c r="PGI29" s="49"/>
      <c r="PGJ29" s="49"/>
      <c r="PGK29" s="49"/>
      <c r="PGL29" s="49"/>
      <c r="PGM29" s="49"/>
      <c r="PGN29" s="49"/>
      <c r="PGO29" s="49"/>
      <c r="PGP29" s="49"/>
      <c r="PGQ29" s="49"/>
      <c r="PGR29" s="49"/>
      <c r="PGS29" s="49"/>
      <c r="PGT29" s="49"/>
      <c r="PGU29" s="49"/>
      <c r="PGV29" s="49"/>
      <c r="PGW29" s="49"/>
      <c r="PGX29" s="49"/>
      <c r="PGY29" s="49"/>
      <c r="PGZ29" s="49"/>
      <c r="PHA29" s="49"/>
      <c r="PHB29" s="49"/>
      <c r="PHC29" s="49"/>
      <c r="PHD29" s="49"/>
      <c r="PHE29" s="49"/>
      <c r="PHF29" s="49"/>
      <c r="PHG29" s="49"/>
      <c r="PHH29" s="49"/>
      <c r="PHI29" s="49"/>
      <c r="PHJ29" s="49"/>
      <c r="PHM29" s="49"/>
      <c r="PHP29" s="49"/>
      <c r="PHS29" s="49"/>
      <c r="PHV29" s="49"/>
      <c r="PHY29" s="49"/>
      <c r="PIB29" s="49"/>
      <c r="PIK29" s="49"/>
      <c r="PIN29" s="49"/>
      <c r="PIQ29" s="49"/>
      <c r="PIT29" s="49"/>
      <c r="PJC29" s="49"/>
      <c r="PJI29" s="49"/>
      <c r="PJL29" s="49"/>
      <c r="PJO29" s="49"/>
      <c r="PJR29" s="49"/>
      <c r="PJX29" s="49"/>
      <c r="PKA29" s="49"/>
      <c r="PKG29" s="49"/>
      <c r="PKI29" s="49"/>
      <c r="PKJ29" s="49"/>
      <c r="PKL29" s="49"/>
      <c r="PLC29" s="49"/>
      <c r="PLH29" s="49"/>
      <c r="PLN29" s="49"/>
      <c r="PLQ29" s="49"/>
      <c r="PLT29" s="49"/>
      <c r="PMB29" s="49"/>
      <c r="PMX29" s="49"/>
      <c r="PMY29" s="49"/>
      <c r="PMZ29" s="49"/>
      <c r="PNA29" s="49"/>
      <c r="PNB29" s="49"/>
      <c r="PNC29" s="49"/>
      <c r="PNU29" s="49"/>
      <c r="PNV29" s="49"/>
      <c r="PNY29" s="49"/>
      <c r="POB29" s="49"/>
      <c r="POD29" s="49"/>
      <c r="POF29" s="49"/>
      <c r="POI29" s="49"/>
      <c r="POL29" s="49"/>
      <c r="POO29" s="49"/>
      <c r="POR29" s="49"/>
      <c r="POU29" s="49"/>
      <c r="POX29" s="49"/>
      <c r="PPA29" s="49"/>
      <c r="PPD29" s="49"/>
      <c r="PPF29" s="49"/>
      <c r="PPS29" s="49"/>
      <c r="PPT29" s="49"/>
      <c r="PPU29" s="49"/>
      <c r="PPV29" s="49"/>
      <c r="PPW29" s="49"/>
      <c r="PPX29" s="49"/>
      <c r="PPY29" s="49"/>
      <c r="PPZ29" s="49"/>
      <c r="PQA29" s="49"/>
      <c r="PQB29" s="49"/>
      <c r="PQC29" s="49"/>
      <c r="PQD29" s="49"/>
      <c r="PQE29" s="49"/>
      <c r="PQF29" s="49"/>
      <c r="PQG29" s="49"/>
      <c r="PQH29" s="49"/>
      <c r="PQI29" s="49"/>
      <c r="PQJ29" s="49"/>
      <c r="PQK29" s="49"/>
      <c r="PQL29" s="49"/>
      <c r="PQM29" s="49"/>
      <c r="PQN29" s="49"/>
      <c r="PQO29" s="49"/>
      <c r="PQP29" s="49"/>
      <c r="PQQ29" s="49"/>
      <c r="PQR29" s="49"/>
      <c r="PQS29" s="49"/>
      <c r="PQT29" s="49"/>
      <c r="PQU29" s="49"/>
      <c r="PQV29" s="49"/>
      <c r="PQW29" s="49"/>
      <c r="PQX29" s="49"/>
      <c r="PQY29" s="49"/>
      <c r="PQZ29" s="49"/>
      <c r="PRA29" s="49"/>
      <c r="PRB29" s="49"/>
      <c r="PRC29" s="49"/>
      <c r="PRD29" s="49"/>
      <c r="PRE29" s="49"/>
      <c r="PRF29" s="49"/>
      <c r="PRI29" s="49"/>
      <c r="PRL29" s="49"/>
      <c r="PRO29" s="49"/>
      <c r="PRR29" s="49"/>
      <c r="PRU29" s="49"/>
      <c r="PRX29" s="49"/>
      <c r="PSG29" s="49"/>
      <c r="PSJ29" s="49"/>
      <c r="PSM29" s="49"/>
      <c r="PSP29" s="49"/>
      <c r="PSY29" s="49"/>
      <c r="PTE29" s="49"/>
      <c r="PTH29" s="49"/>
      <c r="PTK29" s="49"/>
      <c r="PTN29" s="49"/>
      <c r="PTT29" s="49"/>
      <c r="PTW29" s="49"/>
      <c r="PUC29" s="49"/>
      <c r="PUE29" s="49"/>
      <c r="PUF29" s="49"/>
      <c r="PUH29" s="49"/>
      <c r="PUY29" s="49"/>
      <c r="PVD29" s="49"/>
      <c r="PVJ29" s="49"/>
      <c r="PVM29" s="49"/>
      <c r="PVP29" s="49"/>
      <c r="PVX29" s="49"/>
      <c r="PWT29" s="49"/>
      <c r="PWU29" s="49"/>
      <c r="PWV29" s="49"/>
      <c r="PWW29" s="49"/>
      <c r="PWX29" s="49"/>
      <c r="PWY29" s="49"/>
      <c r="PXQ29" s="49"/>
      <c r="PXR29" s="49"/>
      <c r="PXU29" s="49"/>
      <c r="PXX29" s="49"/>
      <c r="PXZ29" s="49"/>
      <c r="PYB29" s="49"/>
      <c r="PYE29" s="49"/>
      <c r="PYH29" s="49"/>
      <c r="PYK29" s="49"/>
      <c r="PYN29" s="49"/>
      <c r="PYQ29" s="49"/>
      <c r="PYT29" s="49"/>
      <c r="PYW29" s="49"/>
      <c r="PYZ29" s="49"/>
      <c r="PZB29" s="49"/>
      <c r="PZO29" s="49"/>
      <c r="PZP29" s="49"/>
      <c r="PZQ29" s="49"/>
      <c r="PZR29" s="49"/>
      <c r="PZS29" s="49"/>
      <c r="PZT29" s="49"/>
      <c r="PZU29" s="49"/>
      <c r="PZV29" s="49"/>
      <c r="PZW29" s="49"/>
      <c r="PZX29" s="49"/>
      <c r="PZY29" s="49"/>
      <c r="PZZ29" s="49"/>
      <c r="QAA29" s="49"/>
      <c r="QAB29" s="49"/>
      <c r="QAC29" s="49"/>
      <c r="QAD29" s="49"/>
      <c r="QAE29" s="49"/>
      <c r="QAF29" s="49"/>
      <c r="QAG29" s="49"/>
      <c r="QAH29" s="49"/>
      <c r="QAI29" s="49"/>
      <c r="QAJ29" s="49"/>
      <c r="QAK29" s="49"/>
      <c r="QAL29" s="49"/>
      <c r="QAM29" s="49"/>
      <c r="QAN29" s="49"/>
      <c r="QAO29" s="49"/>
      <c r="QAP29" s="49"/>
      <c r="QAQ29" s="49"/>
      <c r="QAR29" s="49"/>
      <c r="QAS29" s="49"/>
      <c r="QAT29" s="49"/>
      <c r="QAU29" s="49"/>
      <c r="QAV29" s="49"/>
      <c r="QAW29" s="49"/>
      <c r="QAX29" s="49"/>
      <c r="QAY29" s="49"/>
      <c r="QAZ29" s="49"/>
      <c r="QBA29" s="49"/>
      <c r="QBB29" s="49"/>
      <c r="QBE29" s="49"/>
      <c r="QBH29" s="49"/>
      <c r="QBK29" s="49"/>
      <c r="QBN29" s="49"/>
      <c r="QBQ29" s="49"/>
      <c r="QBT29" s="49"/>
      <c r="QCC29" s="49"/>
      <c r="QCF29" s="49"/>
      <c r="QCI29" s="49"/>
      <c r="QCL29" s="49"/>
      <c r="QCU29" s="49"/>
      <c r="QDA29" s="49"/>
      <c r="QDD29" s="49"/>
      <c r="QDG29" s="49"/>
      <c r="QDJ29" s="49"/>
      <c r="QDP29" s="49"/>
      <c r="QDS29" s="49"/>
      <c r="QDY29" s="49"/>
      <c r="QEA29" s="49"/>
      <c r="QEB29" s="49"/>
      <c r="QED29" s="49"/>
      <c r="QEU29" s="49"/>
      <c r="QEZ29" s="49"/>
      <c r="QFF29" s="49"/>
      <c r="QFI29" s="49"/>
      <c r="QFL29" s="49"/>
      <c r="QFT29" s="49"/>
      <c r="QGP29" s="49"/>
      <c r="QGQ29" s="49"/>
      <c r="QGR29" s="49"/>
      <c r="QGS29" s="49"/>
      <c r="QGT29" s="49"/>
      <c r="QGU29" s="49"/>
      <c r="QHM29" s="49"/>
      <c r="QHN29" s="49"/>
      <c r="QHQ29" s="49"/>
      <c r="QHT29" s="49"/>
      <c r="QHV29" s="49"/>
      <c r="QHX29" s="49"/>
      <c r="QIA29" s="49"/>
      <c r="QID29" s="49"/>
      <c r="QIG29" s="49"/>
      <c r="QIJ29" s="49"/>
      <c r="QIM29" s="49"/>
      <c r="QIP29" s="49"/>
      <c r="QIS29" s="49"/>
      <c r="QIV29" s="49"/>
      <c r="QIX29" s="49"/>
      <c r="QJK29" s="49"/>
      <c r="QJL29" s="49"/>
      <c r="QJM29" s="49"/>
      <c r="QJN29" s="49"/>
      <c r="QJO29" s="49"/>
      <c r="QJP29" s="49"/>
      <c r="QJQ29" s="49"/>
      <c r="QJR29" s="49"/>
      <c r="QJS29" s="49"/>
      <c r="QJT29" s="49"/>
      <c r="QJU29" s="49"/>
      <c r="QJV29" s="49"/>
      <c r="QJW29" s="49"/>
      <c r="QJX29" s="49"/>
      <c r="QJY29" s="49"/>
      <c r="QJZ29" s="49"/>
      <c r="QKA29" s="49"/>
      <c r="QKB29" s="49"/>
      <c r="QKC29" s="49"/>
      <c r="QKD29" s="49"/>
      <c r="QKE29" s="49"/>
      <c r="QKF29" s="49"/>
      <c r="QKG29" s="49"/>
      <c r="QKH29" s="49"/>
      <c r="QKI29" s="49"/>
      <c r="QKJ29" s="49"/>
      <c r="QKK29" s="49"/>
      <c r="QKL29" s="49"/>
      <c r="QKM29" s="49"/>
      <c r="QKN29" s="49"/>
      <c r="QKO29" s="49"/>
      <c r="QKP29" s="49"/>
      <c r="QKQ29" s="49"/>
      <c r="QKR29" s="49"/>
      <c r="QKS29" s="49"/>
      <c r="QKT29" s="49"/>
      <c r="QKU29" s="49"/>
      <c r="QKV29" s="49"/>
      <c r="QKW29" s="49"/>
      <c r="QKX29" s="49"/>
      <c r="QLA29" s="49"/>
      <c r="QLD29" s="49"/>
      <c r="QLG29" s="49"/>
      <c r="QLJ29" s="49"/>
      <c r="QLM29" s="49"/>
      <c r="QLP29" s="49"/>
      <c r="QLY29" s="49"/>
      <c r="QMB29" s="49"/>
      <c r="QME29" s="49"/>
      <c r="QMH29" s="49"/>
      <c r="QMQ29" s="49"/>
      <c r="QMW29" s="49"/>
      <c r="QMZ29" s="49"/>
      <c r="QNC29" s="49"/>
      <c r="QNF29" s="49"/>
      <c r="QNL29" s="49"/>
      <c r="QNO29" s="49"/>
      <c r="QNU29" s="49"/>
      <c r="QNW29" s="49"/>
      <c r="QNX29" s="49"/>
      <c r="QNZ29" s="49"/>
      <c r="QOQ29" s="49"/>
      <c r="QOV29" s="49"/>
      <c r="QPB29" s="49"/>
      <c r="QPE29" s="49"/>
      <c r="QPH29" s="49"/>
      <c r="QPP29" s="49"/>
      <c r="QQL29" s="49"/>
      <c r="QQM29" s="49"/>
      <c r="QQN29" s="49"/>
      <c r="QQO29" s="49"/>
      <c r="QQP29" s="49"/>
      <c r="QQQ29" s="49"/>
      <c r="QRI29" s="49"/>
      <c r="QRJ29" s="49"/>
      <c r="QRM29" s="49"/>
      <c r="QRP29" s="49"/>
      <c r="QRR29" s="49"/>
      <c r="QRT29" s="49"/>
      <c r="QRW29" s="49"/>
      <c r="QRZ29" s="49"/>
      <c r="QSC29" s="49"/>
      <c r="QSF29" s="49"/>
      <c r="QSI29" s="49"/>
      <c r="QSL29" s="49"/>
      <c r="QSO29" s="49"/>
      <c r="QSR29" s="49"/>
      <c r="QST29" s="49"/>
      <c r="QTG29" s="49"/>
      <c r="QTH29" s="49"/>
      <c r="QTI29" s="49"/>
      <c r="QTJ29" s="49"/>
      <c r="QTK29" s="49"/>
      <c r="QTL29" s="49"/>
      <c r="QTM29" s="49"/>
      <c r="QTN29" s="49"/>
      <c r="QTO29" s="49"/>
      <c r="QTP29" s="49"/>
      <c r="QTQ29" s="49"/>
      <c r="QTR29" s="49"/>
      <c r="QTS29" s="49"/>
      <c r="QTT29" s="49"/>
      <c r="QTU29" s="49"/>
      <c r="QTV29" s="49"/>
      <c r="QTW29" s="49"/>
      <c r="QTX29" s="49"/>
      <c r="QTY29" s="49"/>
      <c r="QTZ29" s="49"/>
      <c r="QUA29" s="49"/>
      <c r="QUB29" s="49"/>
      <c r="QUC29" s="49"/>
      <c r="QUD29" s="49"/>
      <c r="QUE29" s="49"/>
      <c r="QUF29" s="49"/>
      <c r="QUG29" s="49"/>
      <c r="QUH29" s="49"/>
      <c r="QUI29" s="49"/>
      <c r="QUJ29" s="49"/>
      <c r="QUK29" s="49"/>
      <c r="QUL29" s="49"/>
      <c r="QUM29" s="49"/>
      <c r="QUN29" s="49"/>
      <c r="QUO29" s="49"/>
      <c r="QUP29" s="49"/>
      <c r="QUQ29" s="49"/>
      <c r="QUR29" s="49"/>
      <c r="QUS29" s="49"/>
      <c r="QUT29" s="49"/>
      <c r="QUW29" s="49"/>
      <c r="QUZ29" s="49"/>
      <c r="QVC29" s="49"/>
      <c r="QVF29" s="49"/>
      <c r="QVI29" s="49"/>
      <c r="QVL29" s="49"/>
      <c r="QVU29" s="49"/>
      <c r="QVX29" s="49"/>
      <c r="QWA29" s="49"/>
      <c r="QWD29" s="49"/>
      <c r="QWM29" s="49"/>
      <c r="QWS29" s="49"/>
      <c r="QWV29" s="49"/>
      <c r="QWY29" s="49"/>
      <c r="QXB29" s="49"/>
      <c r="QXH29" s="49"/>
      <c r="QXK29" s="49"/>
      <c r="QXQ29" s="49"/>
      <c r="QXS29" s="49"/>
      <c r="QXT29" s="49"/>
      <c r="QXV29" s="49"/>
      <c r="QYM29" s="49"/>
      <c r="QYR29" s="49"/>
      <c r="QYX29" s="49"/>
      <c r="QZA29" s="49"/>
      <c r="QZD29" s="49"/>
      <c r="QZL29" s="49"/>
      <c r="RAH29" s="49"/>
      <c r="RAI29" s="49"/>
      <c r="RAJ29" s="49"/>
      <c r="RAK29" s="49"/>
      <c r="RAL29" s="49"/>
      <c r="RAM29" s="49"/>
      <c r="RBE29" s="49"/>
      <c r="RBF29" s="49"/>
      <c r="RBI29" s="49"/>
      <c r="RBL29" s="49"/>
      <c r="RBN29" s="49"/>
      <c r="RBP29" s="49"/>
      <c r="RBS29" s="49"/>
      <c r="RBV29" s="49"/>
      <c r="RBY29" s="49"/>
      <c r="RCB29" s="49"/>
      <c r="RCE29" s="49"/>
      <c r="RCH29" s="49"/>
      <c r="RCK29" s="49"/>
      <c r="RCN29" s="49"/>
      <c r="RCP29" s="49"/>
      <c r="RDC29" s="49"/>
      <c r="RDD29" s="49"/>
      <c r="RDE29" s="49"/>
      <c r="RDF29" s="49"/>
      <c r="RDG29" s="49"/>
      <c r="RDH29" s="49"/>
      <c r="RDI29" s="49"/>
      <c r="RDJ29" s="49"/>
      <c r="RDK29" s="49"/>
      <c r="RDL29" s="49"/>
      <c r="RDM29" s="49"/>
      <c r="RDN29" s="49"/>
      <c r="RDO29" s="49"/>
      <c r="RDP29" s="49"/>
      <c r="RDQ29" s="49"/>
      <c r="RDR29" s="49"/>
      <c r="RDS29" s="49"/>
      <c r="RDT29" s="49"/>
      <c r="RDU29" s="49"/>
      <c r="RDV29" s="49"/>
      <c r="RDW29" s="49"/>
      <c r="RDX29" s="49"/>
      <c r="RDY29" s="49"/>
      <c r="RDZ29" s="49"/>
      <c r="REA29" s="49"/>
      <c r="REB29" s="49"/>
      <c r="REC29" s="49"/>
      <c r="RED29" s="49"/>
      <c r="REE29" s="49"/>
      <c r="REF29" s="49"/>
      <c r="REG29" s="49"/>
      <c r="REH29" s="49"/>
      <c r="REI29" s="49"/>
      <c r="REJ29" s="49"/>
      <c r="REK29" s="49"/>
      <c r="REL29" s="49"/>
      <c r="REM29" s="49"/>
      <c r="REN29" s="49"/>
      <c r="REO29" s="49"/>
      <c r="REP29" s="49"/>
      <c r="RES29" s="49"/>
      <c r="REV29" s="49"/>
      <c r="REY29" s="49"/>
      <c r="RFB29" s="49"/>
      <c r="RFE29" s="49"/>
      <c r="RFH29" s="49"/>
      <c r="RFQ29" s="49"/>
      <c r="RFT29" s="49"/>
      <c r="RFW29" s="49"/>
      <c r="RFZ29" s="49"/>
      <c r="RGI29" s="49"/>
      <c r="RGO29" s="49"/>
      <c r="RGR29" s="49"/>
      <c r="RGU29" s="49"/>
      <c r="RGX29" s="49"/>
      <c r="RHD29" s="49"/>
      <c r="RHG29" s="49"/>
      <c r="RHM29" s="49"/>
      <c r="RHO29" s="49"/>
      <c r="RHP29" s="49"/>
      <c r="RHR29" s="49"/>
      <c r="RII29" s="49"/>
      <c r="RIN29" s="49"/>
      <c r="RIT29" s="49"/>
      <c r="RIW29" s="49"/>
      <c r="RIZ29" s="49"/>
      <c r="RJH29" s="49"/>
      <c r="RKD29" s="49"/>
      <c r="RKE29" s="49"/>
      <c r="RKF29" s="49"/>
      <c r="RKG29" s="49"/>
      <c r="RKH29" s="49"/>
      <c r="RKI29" s="49"/>
      <c r="RLA29" s="49"/>
      <c r="RLB29" s="49"/>
      <c r="RLE29" s="49"/>
      <c r="RLH29" s="49"/>
      <c r="RLJ29" s="49"/>
      <c r="RLL29" s="49"/>
      <c r="RLO29" s="49"/>
      <c r="RLR29" s="49"/>
      <c r="RLU29" s="49"/>
      <c r="RLX29" s="49"/>
      <c r="RMA29" s="49"/>
      <c r="RMD29" s="49"/>
      <c r="RMG29" s="49"/>
      <c r="RMJ29" s="49"/>
      <c r="RML29" s="49"/>
      <c r="RMY29" s="49"/>
      <c r="RMZ29" s="49"/>
      <c r="RNA29" s="49"/>
      <c r="RNB29" s="49"/>
      <c r="RNC29" s="49"/>
      <c r="RND29" s="49"/>
      <c r="RNE29" s="49"/>
      <c r="RNF29" s="49"/>
      <c r="RNG29" s="49"/>
      <c r="RNH29" s="49"/>
      <c r="RNI29" s="49"/>
      <c r="RNJ29" s="49"/>
      <c r="RNK29" s="49"/>
      <c r="RNL29" s="49"/>
      <c r="RNM29" s="49"/>
      <c r="RNN29" s="49"/>
      <c r="RNO29" s="49"/>
      <c r="RNP29" s="49"/>
      <c r="RNQ29" s="49"/>
      <c r="RNR29" s="49"/>
      <c r="RNS29" s="49"/>
      <c r="RNT29" s="49"/>
      <c r="RNU29" s="49"/>
      <c r="RNV29" s="49"/>
      <c r="RNW29" s="49"/>
      <c r="RNX29" s="49"/>
      <c r="RNY29" s="49"/>
      <c r="RNZ29" s="49"/>
      <c r="ROA29" s="49"/>
      <c r="ROB29" s="49"/>
      <c r="ROC29" s="49"/>
      <c r="ROD29" s="49"/>
      <c r="ROE29" s="49"/>
      <c r="ROF29" s="49"/>
      <c r="ROG29" s="49"/>
      <c r="ROH29" s="49"/>
      <c r="ROI29" s="49"/>
      <c r="ROJ29" s="49"/>
      <c r="ROK29" s="49"/>
      <c r="ROL29" s="49"/>
      <c r="ROO29" s="49"/>
      <c r="ROR29" s="49"/>
      <c r="ROU29" s="49"/>
      <c r="ROX29" s="49"/>
      <c r="RPA29" s="49"/>
      <c r="RPD29" s="49"/>
      <c r="RPM29" s="49"/>
      <c r="RPP29" s="49"/>
      <c r="RPS29" s="49"/>
      <c r="RPV29" s="49"/>
      <c r="RQE29" s="49"/>
      <c r="RQK29" s="49"/>
      <c r="RQN29" s="49"/>
      <c r="RQQ29" s="49"/>
      <c r="RQT29" s="49"/>
      <c r="RQZ29" s="49"/>
      <c r="RRC29" s="49"/>
      <c r="RRI29" s="49"/>
      <c r="RRK29" s="49"/>
      <c r="RRL29" s="49"/>
      <c r="RRN29" s="49"/>
      <c r="RSE29" s="49"/>
      <c r="RSJ29" s="49"/>
      <c r="RSP29" s="49"/>
      <c r="RSS29" s="49"/>
      <c r="RSV29" s="49"/>
      <c r="RTD29" s="49"/>
      <c r="RTZ29" s="49"/>
      <c r="RUA29" s="49"/>
      <c r="RUB29" s="49"/>
      <c r="RUC29" s="49"/>
      <c r="RUD29" s="49"/>
      <c r="RUE29" s="49"/>
      <c r="RUW29" s="49"/>
      <c r="RUX29" s="49"/>
      <c r="RVA29" s="49"/>
      <c r="RVD29" s="49"/>
      <c r="RVF29" s="49"/>
      <c r="RVH29" s="49"/>
      <c r="RVK29" s="49"/>
      <c r="RVN29" s="49"/>
      <c r="RVQ29" s="49"/>
      <c r="RVT29" s="49"/>
      <c r="RVW29" s="49"/>
      <c r="RVZ29" s="49"/>
      <c r="RWC29" s="49"/>
      <c r="RWF29" s="49"/>
      <c r="RWH29" s="49"/>
      <c r="RWU29" s="49"/>
      <c r="RWV29" s="49"/>
      <c r="RWW29" s="49"/>
      <c r="RWX29" s="49"/>
      <c r="RWY29" s="49"/>
      <c r="RWZ29" s="49"/>
      <c r="RXA29" s="49"/>
      <c r="RXB29" s="49"/>
      <c r="RXC29" s="49"/>
      <c r="RXD29" s="49"/>
      <c r="RXE29" s="49"/>
      <c r="RXF29" s="49"/>
      <c r="RXG29" s="49"/>
      <c r="RXH29" s="49"/>
      <c r="RXI29" s="49"/>
      <c r="RXJ29" s="49"/>
      <c r="RXK29" s="49"/>
      <c r="RXL29" s="49"/>
      <c r="RXM29" s="49"/>
      <c r="RXN29" s="49"/>
      <c r="RXO29" s="49"/>
      <c r="RXP29" s="49"/>
      <c r="RXQ29" s="49"/>
      <c r="RXR29" s="49"/>
      <c r="RXS29" s="49"/>
      <c r="RXT29" s="49"/>
      <c r="RXU29" s="49"/>
      <c r="RXV29" s="49"/>
      <c r="RXW29" s="49"/>
      <c r="RXX29" s="49"/>
      <c r="RXY29" s="49"/>
      <c r="RXZ29" s="49"/>
      <c r="RYA29" s="49"/>
      <c r="RYB29" s="49"/>
      <c r="RYC29" s="49"/>
      <c r="RYD29" s="49"/>
      <c r="RYE29" s="49"/>
      <c r="RYF29" s="49"/>
      <c r="RYG29" s="49"/>
      <c r="RYH29" s="49"/>
      <c r="RYK29" s="49"/>
      <c r="RYN29" s="49"/>
      <c r="RYQ29" s="49"/>
      <c r="RYT29" s="49"/>
      <c r="RYW29" s="49"/>
      <c r="RYZ29" s="49"/>
      <c r="RZI29" s="49"/>
      <c r="RZL29" s="49"/>
      <c r="RZO29" s="49"/>
      <c r="RZR29" s="49"/>
      <c r="SAA29" s="49"/>
      <c r="SAG29" s="49"/>
      <c r="SAJ29" s="49"/>
      <c r="SAM29" s="49"/>
      <c r="SAP29" s="49"/>
      <c r="SAV29" s="49"/>
      <c r="SAY29" s="49"/>
      <c r="SBE29" s="49"/>
      <c r="SBG29" s="49"/>
      <c r="SBH29" s="49"/>
      <c r="SBJ29" s="49"/>
      <c r="SCA29" s="49"/>
      <c r="SCF29" s="49"/>
      <c r="SCL29" s="49"/>
      <c r="SCO29" s="49"/>
      <c r="SCR29" s="49"/>
      <c r="SCZ29" s="49"/>
      <c r="SDV29" s="49"/>
      <c r="SDW29" s="49"/>
      <c r="SDX29" s="49"/>
      <c r="SDY29" s="49"/>
      <c r="SDZ29" s="49"/>
      <c r="SEA29" s="49"/>
      <c r="SES29" s="49"/>
      <c r="SET29" s="49"/>
      <c r="SEW29" s="49"/>
      <c r="SEZ29" s="49"/>
      <c r="SFB29" s="49"/>
      <c r="SFD29" s="49"/>
      <c r="SFG29" s="49"/>
      <c r="SFJ29" s="49"/>
      <c r="SFM29" s="49"/>
      <c r="SFP29" s="49"/>
      <c r="SFS29" s="49"/>
      <c r="SFV29" s="49"/>
      <c r="SFY29" s="49"/>
      <c r="SGB29" s="49"/>
      <c r="SGD29" s="49"/>
      <c r="SGQ29" s="49"/>
      <c r="SGR29" s="49"/>
      <c r="SGS29" s="49"/>
      <c r="SGT29" s="49"/>
      <c r="SGU29" s="49"/>
      <c r="SGV29" s="49"/>
      <c r="SGW29" s="49"/>
      <c r="SGX29" s="49"/>
      <c r="SGY29" s="49"/>
      <c r="SGZ29" s="49"/>
      <c r="SHA29" s="49"/>
      <c r="SHB29" s="49"/>
      <c r="SHC29" s="49"/>
      <c r="SHD29" s="49"/>
      <c r="SHE29" s="49"/>
      <c r="SHF29" s="49"/>
      <c r="SHG29" s="49"/>
      <c r="SHH29" s="49"/>
      <c r="SHI29" s="49"/>
      <c r="SHJ29" s="49"/>
      <c r="SHK29" s="49"/>
      <c r="SHL29" s="49"/>
      <c r="SHM29" s="49"/>
      <c r="SHN29" s="49"/>
      <c r="SHO29" s="49"/>
      <c r="SHP29" s="49"/>
      <c r="SHQ29" s="49"/>
      <c r="SHR29" s="49"/>
      <c r="SHS29" s="49"/>
      <c r="SHT29" s="49"/>
      <c r="SHU29" s="49"/>
      <c r="SHV29" s="49"/>
      <c r="SHW29" s="49"/>
      <c r="SHX29" s="49"/>
      <c r="SHY29" s="49"/>
      <c r="SHZ29" s="49"/>
      <c r="SIA29" s="49"/>
      <c r="SIB29" s="49"/>
      <c r="SIC29" s="49"/>
      <c r="SID29" s="49"/>
      <c r="SIG29" s="49"/>
      <c r="SIJ29" s="49"/>
      <c r="SIM29" s="49"/>
      <c r="SIP29" s="49"/>
      <c r="SIS29" s="49"/>
      <c r="SIV29" s="49"/>
      <c r="SJE29" s="49"/>
      <c r="SJH29" s="49"/>
      <c r="SJK29" s="49"/>
      <c r="SJN29" s="49"/>
      <c r="SJW29" s="49"/>
      <c r="SKC29" s="49"/>
      <c r="SKF29" s="49"/>
      <c r="SKI29" s="49"/>
      <c r="SKL29" s="49"/>
      <c r="SKR29" s="49"/>
      <c r="SKU29" s="49"/>
      <c r="SLA29" s="49"/>
      <c r="SLC29" s="49"/>
      <c r="SLD29" s="49"/>
      <c r="SLF29" s="49"/>
      <c r="SLW29" s="49"/>
      <c r="SMB29" s="49"/>
      <c r="SMH29" s="49"/>
      <c r="SMK29" s="49"/>
      <c r="SMN29" s="49"/>
      <c r="SMV29" s="49"/>
      <c r="SNR29" s="49"/>
      <c r="SNS29" s="49"/>
      <c r="SNT29" s="49"/>
      <c r="SNU29" s="49"/>
      <c r="SNV29" s="49"/>
      <c r="SNW29" s="49"/>
      <c r="SOO29" s="49"/>
      <c r="SOP29" s="49"/>
      <c r="SOS29" s="49"/>
      <c r="SOV29" s="49"/>
      <c r="SOX29" s="49"/>
      <c r="SOZ29" s="49"/>
      <c r="SPC29" s="49"/>
      <c r="SPF29" s="49"/>
      <c r="SPI29" s="49"/>
      <c r="SPL29" s="49"/>
      <c r="SPO29" s="49"/>
      <c r="SPR29" s="49"/>
      <c r="SPU29" s="49"/>
      <c r="SPX29" s="49"/>
      <c r="SPZ29" s="49"/>
      <c r="SQM29" s="49"/>
      <c r="SQN29" s="49"/>
      <c r="SQO29" s="49"/>
      <c r="SQP29" s="49"/>
      <c r="SQQ29" s="49"/>
      <c r="SQR29" s="49"/>
      <c r="SQS29" s="49"/>
      <c r="SQT29" s="49"/>
      <c r="SQU29" s="49"/>
      <c r="SQV29" s="49"/>
      <c r="SQW29" s="49"/>
      <c r="SQX29" s="49"/>
      <c r="SQY29" s="49"/>
      <c r="SQZ29" s="49"/>
      <c r="SRA29" s="49"/>
      <c r="SRB29" s="49"/>
      <c r="SRC29" s="49"/>
      <c r="SRD29" s="49"/>
      <c r="SRE29" s="49"/>
      <c r="SRF29" s="49"/>
      <c r="SRG29" s="49"/>
      <c r="SRH29" s="49"/>
      <c r="SRI29" s="49"/>
      <c r="SRJ29" s="49"/>
      <c r="SRK29" s="49"/>
      <c r="SRL29" s="49"/>
      <c r="SRM29" s="49"/>
      <c r="SRN29" s="49"/>
      <c r="SRO29" s="49"/>
      <c r="SRP29" s="49"/>
      <c r="SRQ29" s="49"/>
      <c r="SRR29" s="49"/>
      <c r="SRS29" s="49"/>
      <c r="SRT29" s="49"/>
      <c r="SRU29" s="49"/>
      <c r="SRV29" s="49"/>
      <c r="SRW29" s="49"/>
      <c r="SRX29" s="49"/>
      <c r="SRY29" s="49"/>
      <c r="SRZ29" s="49"/>
      <c r="SSC29" s="49"/>
      <c r="SSF29" s="49"/>
      <c r="SSI29" s="49"/>
      <c r="SSL29" s="49"/>
      <c r="SSO29" s="49"/>
      <c r="SSR29" s="49"/>
      <c r="STA29" s="49"/>
      <c r="STD29" s="49"/>
      <c r="STG29" s="49"/>
      <c r="STJ29" s="49"/>
      <c r="STS29" s="49"/>
      <c r="STY29" s="49"/>
      <c r="SUB29" s="49"/>
      <c r="SUE29" s="49"/>
      <c r="SUH29" s="49"/>
      <c r="SUN29" s="49"/>
      <c r="SUQ29" s="49"/>
      <c r="SUW29" s="49"/>
      <c r="SUY29" s="49"/>
      <c r="SUZ29" s="49"/>
      <c r="SVB29" s="49"/>
      <c r="SVS29" s="49"/>
      <c r="SVX29" s="49"/>
      <c r="SWD29" s="49"/>
      <c r="SWG29" s="49"/>
      <c r="SWJ29" s="49"/>
      <c r="SWR29" s="49"/>
      <c r="SXN29" s="49"/>
      <c r="SXO29" s="49"/>
      <c r="SXP29" s="49"/>
      <c r="SXQ29" s="49"/>
      <c r="SXR29" s="49"/>
      <c r="SXS29" s="49"/>
      <c r="SYK29" s="49"/>
      <c r="SYL29" s="49"/>
      <c r="SYO29" s="49"/>
      <c r="SYR29" s="49"/>
      <c r="SYT29" s="49"/>
      <c r="SYV29" s="49"/>
      <c r="SYY29" s="49"/>
      <c r="SZB29" s="49"/>
      <c r="SZE29" s="49"/>
      <c r="SZH29" s="49"/>
      <c r="SZK29" s="49"/>
      <c r="SZN29" s="49"/>
      <c r="SZQ29" s="49"/>
      <c r="SZT29" s="49"/>
      <c r="SZV29" s="49"/>
      <c r="TAI29" s="49"/>
      <c r="TAJ29" s="49"/>
      <c r="TAK29" s="49"/>
      <c r="TAL29" s="49"/>
      <c r="TAM29" s="49"/>
      <c r="TAN29" s="49"/>
      <c r="TAO29" s="49"/>
      <c r="TAP29" s="49"/>
      <c r="TAQ29" s="49"/>
      <c r="TAR29" s="49"/>
      <c r="TAS29" s="49"/>
      <c r="TAT29" s="49"/>
      <c r="TAU29" s="49"/>
      <c r="TAV29" s="49"/>
      <c r="TAW29" s="49"/>
      <c r="TAX29" s="49"/>
      <c r="TAY29" s="49"/>
      <c r="TAZ29" s="49"/>
      <c r="TBA29" s="49"/>
      <c r="TBB29" s="49"/>
      <c r="TBC29" s="49"/>
      <c r="TBD29" s="49"/>
      <c r="TBE29" s="49"/>
      <c r="TBF29" s="49"/>
      <c r="TBG29" s="49"/>
      <c r="TBH29" s="49"/>
      <c r="TBI29" s="49"/>
      <c r="TBJ29" s="49"/>
      <c r="TBK29" s="49"/>
      <c r="TBL29" s="49"/>
      <c r="TBM29" s="49"/>
      <c r="TBN29" s="49"/>
      <c r="TBO29" s="49"/>
      <c r="TBP29" s="49"/>
      <c r="TBQ29" s="49"/>
      <c r="TBR29" s="49"/>
      <c r="TBS29" s="49"/>
      <c r="TBT29" s="49"/>
      <c r="TBU29" s="49"/>
      <c r="TBV29" s="49"/>
      <c r="TBY29" s="49"/>
      <c r="TCB29" s="49"/>
      <c r="TCE29" s="49"/>
      <c r="TCH29" s="49"/>
      <c r="TCK29" s="49"/>
      <c r="TCN29" s="49"/>
      <c r="TCW29" s="49"/>
      <c r="TCZ29" s="49"/>
      <c r="TDC29" s="49"/>
      <c r="TDF29" s="49"/>
      <c r="TDO29" s="49"/>
      <c r="TDU29" s="49"/>
      <c r="TDX29" s="49"/>
      <c r="TEA29" s="49"/>
      <c r="TED29" s="49"/>
      <c r="TEJ29" s="49"/>
      <c r="TEM29" s="49"/>
      <c r="TES29" s="49"/>
      <c r="TEU29" s="49"/>
      <c r="TEV29" s="49"/>
      <c r="TEX29" s="49"/>
      <c r="TFO29" s="49"/>
      <c r="TFT29" s="49"/>
      <c r="TFZ29" s="49"/>
      <c r="TGC29" s="49"/>
      <c r="TGF29" s="49"/>
      <c r="TGN29" s="49"/>
      <c r="THJ29" s="49"/>
      <c r="THK29" s="49"/>
      <c r="THL29" s="49"/>
      <c r="THM29" s="49"/>
      <c r="THN29" s="49"/>
      <c r="THO29" s="49"/>
      <c r="TIG29" s="49"/>
      <c r="TIH29" s="49"/>
      <c r="TIK29" s="49"/>
      <c r="TIN29" s="49"/>
      <c r="TIP29" s="49"/>
      <c r="TIR29" s="49"/>
      <c r="TIU29" s="49"/>
      <c r="TIX29" s="49"/>
      <c r="TJA29" s="49"/>
      <c r="TJD29" s="49"/>
      <c r="TJG29" s="49"/>
      <c r="TJJ29" s="49"/>
      <c r="TJM29" s="49"/>
      <c r="TJP29" s="49"/>
      <c r="TJR29" s="49"/>
      <c r="TKE29" s="49"/>
      <c r="TKF29" s="49"/>
      <c r="TKG29" s="49"/>
      <c r="TKH29" s="49"/>
      <c r="TKI29" s="49"/>
      <c r="TKJ29" s="49"/>
      <c r="TKK29" s="49"/>
      <c r="TKL29" s="49"/>
      <c r="TKM29" s="49"/>
      <c r="TKN29" s="49"/>
      <c r="TKO29" s="49"/>
      <c r="TKP29" s="49"/>
      <c r="TKQ29" s="49"/>
      <c r="TKR29" s="49"/>
      <c r="TKS29" s="49"/>
      <c r="TKT29" s="49"/>
      <c r="TKU29" s="49"/>
      <c r="TKV29" s="49"/>
      <c r="TKW29" s="49"/>
      <c r="TKX29" s="49"/>
      <c r="TKY29" s="49"/>
      <c r="TKZ29" s="49"/>
      <c r="TLA29" s="49"/>
      <c r="TLB29" s="49"/>
      <c r="TLC29" s="49"/>
      <c r="TLD29" s="49"/>
      <c r="TLE29" s="49"/>
      <c r="TLF29" s="49"/>
      <c r="TLG29" s="49"/>
      <c r="TLH29" s="49"/>
      <c r="TLI29" s="49"/>
      <c r="TLJ29" s="49"/>
      <c r="TLK29" s="49"/>
      <c r="TLL29" s="49"/>
      <c r="TLM29" s="49"/>
      <c r="TLN29" s="49"/>
      <c r="TLO29" s="49"/>
      <c r="TLP29" s="49"/>
      <c r="TLQ29" s="49"/>
      <c r="TLR29" s="49"/>
      <c r="TLU29" s="49"/>
      <c r="TLX29" s="49"/>
      <c r="TMA29" s="49"/>
      <c r="TMD29" s="49"/>
      <c r="TMG29" s="49"/>
      <c r="TMJ29" s="49"/>
      <c r="TMS29" s="49"/>
      <c r="TMV29" s="49"/>
      <c r="TMY29" s="49"/>
      <c r="TNB29" s="49"/>
      <c r="TNK29" s="49"/>
      <c r="TNQ29" s="49"/>
      <c r="TNT29" s="49"/>
      <c r="TNW29" s="49"/>
      <c r="TNZ29" s="49"/>
      <c r="TOF29" s="49"/>
      <c r="TOI29" s="49"/>
      <c r="TOO29" s="49"/>
      <c r="TOQ29" s="49"/>
      <c r="TOR29" s="49"/>
      <c r="TOT29" s="49"/>
      <c r="TPK29" s="49"/>
      <c r="TPP29" s="49"/>
      <c r="TPV29" s="49"/>
      <c r="TPY29" s="49"/>
      <c r="TQB29" s="49"/>
      <c r="TQJ29" s="49"/>
      <c r="TRF29" s="49"/>
      <c r="TRG29" s="49"/>
      <c r="TRH29" s="49"/>
      <c r="TRI29" s="49"/>
      <c r="TRJ29" s="49"/>
      <c r="TRK29" s="49"/>
      <c r="TSC29" s="49"/>
      <c r="TSD29" s="49"/>
      <c r="TSG29" s="49"/>
      <c r="TSJ29" s="49"/>
      <c r="TSL29" s="49"/>
      <c r="TSN29" s="49"/>
      <c r="TSQ29" s="49"/>
      <c r="TST29" s="49"/>
      <c r="TSW29" s="49"/>
      <c r="TSZ29" s="49"/>
      <c r="TTC29" s="49"/>
      <c r="TTF29" s="49"/>
      <c r="TTI29" s="49"/>
      <c r="TTL29" s="49"/>
      <c r="TTN29" s="49"/>
      <c r="TUA29" s="49"/>
      <c r="TUB29" s="49"/>
      <c r="TUC29" s="49"/>
      <c r="TUD29" s="49"/>
      <c r="TUE29" s="49"/>
      <c r="TUF29" s="49"/>
      <c r="TUG29" s="49"/>
      <c r="TUH29" s="49"/>
      <c r="TUI29" s="49"/>
      <c r="TUJ29" s="49"/>
      <c r="TUK29" s="49"/>
      <c r="TUL29" s="49"/>
      <c r="TUM29" s="49"/>
      <c r="TUN29" s="49"/>
      <c r="TUO29" s="49"/>
      <c r="TUP29" s="49"/>
      <c r="TUQ29" s="49"/>
      <c r="TUR29" s="49"/>
      <c r="TUS29" s="49"/>
      <c r="TUT29" s="49"/>
      <c r="TUU29" s="49"/>
      <c r="TUV29" s="49"/>
      <c r="TUW29" s="49"/>
      <c r="TUX29" s="49"/>
      <c r="TUY29" s="49"/>
      <c r="TUZ29" s="49"/>
      <c r="TVA29" s="49"/>
      <c r="TVB29" s="49"/>
      <c r="TVC29" s="49"/>
      <c r="TVD29" s="49"/>
      <c r="TVE29" s="49"/>
      <c r="TVF29" s="49"/>
      <c r="TVG29" s="49"/>
      <c r="TVH29" s="49"/>
      <c r="TVI29" s="49"/>
      <c r="TVJ29" s="49"/>
      <c r="TVK29" s="49"/>
      <c r="TVL29" s="49"/>
      <c r="TVM29" s="49"/>
      <c r="TVN29" s="49"/>
      <c r="TVQ29" s="49"/>
      <c r="TVT29" s="49"/>
      <c r="TVW29" s="49"/>
      <c r="TVZ29" s="49"/>
      <c r="TWC29" s="49"/>
      <c r="TWF29" s="49"/>
      <c r="TWO29" s="49"/>
      <c r="TWR29" s="49"/>
      <c r="TWU29" s="49"/>
      <c r="TWX29" s="49"/>
      <c r="TXG29" s="49"/>
      <c r="TXM29" s="49"/>
      <c r="TXP29" s="49"/>
      <c r="TXS29" s="49"/>
      <c r="TXV29" s="49"/>
      <c r="TYB29" s="49"/>
      <c r="TYE29" s="49"/>
      <c r="TYK29" s="49"/>
      <c r="TYM29" s="49"/>
      <c r="TYN29" s="49"/>
      <c r="TYP29" s="49"/>
      <c r="TZG29" s="49"/>
      <c r="TZL29" s="49"/>
      <c r="TZR29" s="49"/>
      <c r="TZU29" s="49"/>
      <c r="TZX29" s="49"/>
      <c r="UAF29" s="49"/>
      <c r="UBB29" s="49"/>
      <c r="UBC29" s="49"/>
      <c r="UBD29" s="49"/>
      <c r="UBE29" s="49"/>
      <c r="UBF29" s="49"/>
      <c r="UBG29" s="49"/>
      <c r="UBY29" s="49"/>
      <c r="UBZ29" s="49"/>
      <c r="UCC29" s="49"/>
      <c r="UCF29" s="49"/>
      <c r="UCH29" s="49"/>
      <c r="UCJ29" s="49"/>
      <c r="UCM29" s="49"/>
      <c r="UCP29" s="49"/>
      <c r="UCS29" s="49"/>
      <c r="UCV29" s="49"/>
      <c r="UCY29" s="49"/>
      <c r="UDB29" s="49"/>
      <c r="UDE29" s="49"/>
      <c r="UDH29" s="49"/>
      <c r="UDJ29" s="49"/>
      <c r="UDW29" s="49"/>
      <c r="UDX29" s="49"/>
      <c r="UDY29" s="49"/>
      <c r="UDZ29" s="49"/>
      <c r="UEA29" s="49"/>
      <c r="UEB29" s="49"/>
      <c r="UEC29" s="49"/>
      <c r="UED29" s="49"/>
      <c r="UEE29" s="49"/>
      <c r="UEF29" s="49"/>
      <c r="UEG29" s="49"/>
      <c r="UEH29" s="49"/>
      <c r="UEI29" s="49"/>
      <c r="UEJ29" s="49"/>
      <c r="UEK29" s="49"/>
      <c r="UEL29" s="49"/>
      <c r="UEM29" s="49"/>
      <c r="UEN29" s="49"/>
      <c r="UEO29" s="49"/>
      <c r="UEP29" s="49"/>
      <c r="UEQ29" s="49"/>
      <c r="UER29" s="49"/>
      <c r="UES29" s="49"/>
      <c r="UET29" s="49"/>
      <c r="UEU29" s="49"/>
      <c r="UEV29" s="49"/>
      <c r="UEW29" s="49"/>
      <c r="UEX29" s="49"/>
      <c r="UEY29" s="49"/>
      <c r="UEZ29" s="49"/>
      <c r="UFA29" s="49"/>
      <c r="UFB29" s="49"/>
      <c r="UFC29" s="49"/>
      <c r="UFD29" s="49"/>
      <c r="UFE29" s="49"/>
      <c r="UFF29" s="49"/>
      <c r="UFG29" s="49"/>
      <c r="UFH29" s="49"/>
      <c r="UFI29" s="49"/>
      <c r="UFJ29" s="49"/>
      <c r="UFM29" s="49"/>
      <c r="UFP29" s="49"/>
      <c r="UFS29" s="49"/>
      <c r="UFV29" s="49"/>
      <c r="UFY29" s="49"/>
      <c r="UGB29" s="49"/>
      <c r="UGK29" s="49"/>
      <c r="UGN29" s="49"/>
      <c r="UGQ29" s="49"/>
      <c r="UGT29" s="49"/>
      <c r="UHC29" s="49"/>
      <c r="UHI29" s="49"/>
      <c r="UHL29" s="49"/>
      <c r="UHO29" s="49"/>
      <c r="UHR29" s="49"/>
      <c r="UHX29" s="49"/>
      <c r="UIA29" s="49"/>
      <c r="UIG29" s="49"/>
      <c r="UII29" s="49"/>
      <c r="UIJ29" s="49"/>
      <c r="UIL29" s="49"/>
      <c r="UJC29" s="49"/>
      <c r="UJH29" s="49"/>
      <c r="UJN29" s="49"/>
      <c r="UJQ29" s="49"/>
      <c r="UJT29" s="49"/>
      <c r="UKB29" s="49"/>
      <c r="UKX29" s="49"/>
      <c r="UKY29" s="49"/>
      <c r="UKZ29" s="49"/>
      <c r="ULA29" s="49"/>
      <c r="ULB29" s="49"/>
      <c r="ULC29" s="49"/>
      <c r="ULU29" s="49"/>
      <c r="ULV29" s="49"/>
      <c r="ULY29" s="49"/>
      <c r="UMB29" s="49"/>
      <c r="UMD29" s="49"/>
      <c r="UMF29" s="49"/>
      <c r="UMI29" s="49"/>
      <c r="UML29" s="49"/>
      <c r="UMO29" s="49"/>
      <c r="UMR29" s="49"/>
      <c r="UMU29" s="49"/>
      <c r="UMX29" s="49"/>
      <c r="UNA29" s="49"/>
      <c r="UND29" s="49"/>
      <c r="UNF29" s="49"/>
      <c r="UNS29" s="49"/>
      <c r="UNT29" s="49"/>
      <c r="UNU29" s="49"/>
      <c r="UNV29" s="49"/>
      <c r="UNW29" s="49"/>
      <c r="UNX29" s="49"/>
      <c r="UNY29" s="49"/>
      <c r="UNZ29" s="49"/>
      <c r="UOA29" s="49"/>
      <c r="UOB29" s="49"/>
      <c r="UOC29" s="49"/>
      <c r="UOD29" s="49"/>
      <c r="UOE29" s="49"/>
      <c r="UOF29" s="49"/>
      <c r="UOG29" s="49"/>
      <c r="UOH29" s="49"/>
      <c r="UOI29" s="49"/>
      <c r="UOJ29" s="49"/>
      <c r="UOK29" s="49"/>
      <c r="UOL29" s="49"/>
      <c r="UOM29" s="49"/>
      <c r="UON29" s="49"/>
      <c r="UOO29" s="49"/>
      <c r="UOP29" s="49"/>
      <c r="UOQ29" s="49"/>
      <c r="UOR29" s="49"/>
      <c r="UOS29" s="49"/>
      <c r="UOT29" s="49"/>
      <c r="UOU29" s="49"/>
      <c r="UOV29" s="49"/>
      <c r="UOW29" s="49"/>
      <c r="UOX29" s="49"/>
      <c r="UOY29" s="49"/>
      <c r="UOZ29" s="49"/>
      <c r="UPA29" s="49"/>
      <c r="UPB29" s="49"/>
      <c r="UPC29" s="49"/>
      <c r="UPD29" s="49"/>
      <c r="UPE29" s="49"/>
      <c r="UPF29" s="49"/>
      <c r="UPI29" s="49"/>
      <c r="UPL29" s="49"/>
      <c r="UPO29" s="49"/>
      <c r="UPR29" s="49"/>
      <c r="UPU29" s="49"/>
      <c r="UPX29" s="49"/>
      <c r="UQG29" s="49"/>
      <c r="UQJ29" s="49"/>
      <c r="UQM29" s="49"/>
      <c r="UQP29" s="49"/>
      <c r="UQY29" s="49"/>
      <c r="URE29" s="49"/>
      <c r="URH29" s="49"/>
      <c r="URK29" s="49"/>
      <c r="URN29" s="49"/>
      <c r="URT29" s="49"/>
      <c r="URW29" s="49"/>
      <c r="USC29" s="49"/>
      <c r="USE29" s="49"/>
      <c r="USF29" s="49"/>
      <c r="USH29" s="49"/>
      <c r="USY29" s="49"/>
      <c r="UTD29" s="49"/>
      <c r="UTJ29" s="49"/>
      <c r="UTM29" s="49"/>
      <c r="UTP29" s="49"/>
      <c r="UTX29" s="49"/>
      <c r="UUT29" s="49"/>
      <c r="UUU29" s="49"/>
      <c r="UUV29" s="49"/>
      <c r="UUW29" s="49"/>
      <c r="UUX29" s="49"/>
      <c r="UUY29" s="49"/>
      <c r="UVQ29" s="49"/>
      <c r="UVR29" s="49"/>
      <c r="UVU29" s="49"/>
      <c r="UVX29" s="49"/>
      <c r="UVZ29" s="49"/>
      <c r="UWB29" s="49"/>
      <c r="UWE29" s="49"/>
      <c r="UWH29" s="49"/>
      <c r="UWK29" s="49"/>
      <c r="UWN29" s="49"/>
      <c r="UWQ29" s="49"/>
      <c r="UWT29" s="49"/>
      <c r="UWW29" s="49"/>
      <c r="UWZ29" s="49"/>
      <c r="UXB29" s="49"/>
      <c r="UXO29" s="49"/>
      <c r="UXP29" s="49"/>
      <c r="UXQ29" s="49"/>
      <c r="UXR29" s="49"/>
      <c r="UXS29" s="49"/>
      <c r="UXT29" s="49"/>
      <c r="UXU29" s="49"/>
      <c r="UXV29" s="49"/>
      <c r="UXW29" s="49"/>
      <c r="UXX29" s="49"/>
      <c r="UXY29" s="49"/>
      <c r="UXZ29" s="49"/>
      <c r="UYA29" s="49"/>
      <c r="UYB29" s="49"/>
      <c r="UYC29" s="49"/>
      <c r="UYD29" s="49"/>
      <c r="UYE29" s="49"/>
      <c r="UYF29" s="49"/>
      <c r="UYG29" s="49"/>
      <c r="UYH29" s="49"/>
      <c r="UYI29" s="49"/>
      <c r="UYJ29" s="49"/>
      <c r="UYK29" s="49"/>
      <c r="UYL29" s="49"/>
      <c r="UYM29" s="49"/>
      <c r="UYN29" s="49"/>
      <c r="UYO29" s="49"/>
      <c r="UYP29" s="49"/>
      <c r="UYQ29" s="49"/>
      <c r="UYR29" s="49"/>
      <c r="UYS29" s="49"/>
      <c r="UYT29" s="49"/>
      <c r="UYU29" s="49"/>
      <c r="UYV29" s="49"/>
      <c r="UYW29" s="49"/>
      <c r="UYX29" s="49"/>
      <c r="UYY29" s="49"/>
      <c r="UYZ29" s="49"/>
      <c r="UZA29" s="49"/>
      <c r="UZB29" s="49"/>
      <c r="UZE29" s="49"/>
      <c r="UZH29" s="49"/>
      <c r="UZK29" s="49"/>
      <c r="UZN29" s="49"/>
      <c r="UZQ29" s="49"/>
      <c r="UZT29" s="49"/>
      <c r="VAC29" s="49"/>
      <c r="VAF29" s="49"/>
      <c r="VAI29" s="49"/>
      <c r="VAL29" s="49"/>
      <c r="VAU29" s="49"/>
      <c r="VBA29" s="49"/>
      <c r="VBD29" s="49"/>
      <c r="VBG29" s="49"/>
      <c r="VBJ29" s="49"/>
      <c r="VBP29" s="49"/>
      <c r="VBS29" s="49"/>
      <c r="VBY29" s="49"/>
      <c r="VCA29" s="49"/>
      <c r="VCB29" s="49"/>
      <c r="VCD29" s="49"/>
      <c r="VCU29" s="49"/>
      <c r="VCZ29" s="49"/>
      <c r="VDF29" s="49"/>
      <c r="VDI29" s="49"/>
      <c r="VDL29" s="49"/>
      <c r="VDT29" s="49"/>
      <c r="VEP29" s="49"/>
      <c r="VEQ29" s="49"/>
      <c r="VER29" s="49"/>
      <c r="VES29" s="49"/>
      <c r="VET29" s="49"/>
      <c r="VEU29" s="49"/>
      <c r="VFM29" s="49"/>
      <c r="VFN29" s="49"/>
      <c r="VFQ29" s="49"/>
      <c r="VFT29" s="49"/>
      <c r="VFV29" s="49"/>
      <c r="VFX29" s="49"/>
      <c r="VGA29" s="49"/>
      <c r="VGD29" s="49"/>
      <c r="VGG29" s="49"/>
      <c r="VGJ29" s="49"/>
      <c r="VGM29" s="49"/>
      <c r="VGP29" s="49"/>
      <c r="VGS29" s="49"/>
      <c r="VGV29" s="49"/>
      <c r="VGX29" s="49"/>
      <c r="VHK29" s="49"/>
      <c r="VHL29" s="49"/>
      <c r="VHM29" s="49"/>
      <c r="VHN29" s="49"/>
      <c r="VHO29" s="49"/>
      <c r="VHP29" s="49"/>
      <c r="VHQ29" s="49"/>
      <c r="VHR29" s="49"/>
      <c r="VHS29" s="49"/>
      <c r="VHT29" s="49"/>
      <c r="VHU29" s="49"/>
      <c r="VHV29" s="49"/>
      <c r="VHW29" s="49"/>
      <c r="VHX29" s="49"/>
      <c r="VHY29" s="49"/>
      <c r="VHZ29" s="49"/>
      <c r="VIA29" s="49"/>
      <c r="VIB29" s="49"/>
      <c r="VIC29" s="49"/>
      <c r="VID29" s="49"/>
      <c r="VIE29" s="49"/>
      <c r="VIF29" s="49"/>
      <c r="VIG29" s="49"/>
      <c r="VIH29" s="49"/>
      <c r="VII29" s="49"/>
      <c r="VIJ29" s="49"/>
      <c r="VIK29" s="49"/>
      <c r="VIL29" s="49"/>
      <c r="VIM29" s="49"/>
      <c r="VIN29" s="49"/>
      <c r="VIO29" s="49"/>
      <c r="VIP29" s="49"/>
      <c r="VIQ29" s="49"/>
      <c r="VIR29" s="49"/>
      <c r="VIS29" s="49"/>
      <c r="VIT29" s="49"/>
      <c r="VIU29" s="49"/>
      <c r="VIV29" s="49"/>
      <c r="VIW29" s="49"/>
      <c r="VIX29" s="49"/>
      <c r="VJA29" s="49"/>
      <c r="VJD29" s="49"/>
      <c r="VJG29" s="49"/>
      <c r="VJJ29" s="49"/>
      <c r="VJM29" s="49"/>
      <c r="VJP29" s="49"/>
      <c r="VJY29" s="49"/>
      <c r="VKB29" s="49"/>
      <c r="VKE29" s="49"/>
      <c r="VKH29" s="49"/>
      <c r="VKQ29" s="49"/>
      <c r="VKW29" s="49"/>
      <c r="VKZ29" s="49"/>
      <c r="VLC29" s="49"/>
      <c r="VLF29" s="49"/>
      <c r="VLL29" s="49"/>
      <c r="VLO29" s="49"/>
      <c r="VLU29" s="49"/>
      <c r="VLW29" s="49"/>
      <c r="VLX29" s="49"/>
      <c r="VLZ29" s="49"/>
      <c r="VMQ29" s="49"/>
      <c r="VMV29" s="49"/>
      <c r="VNB29" s="49"/>
      <c r="VNE29" s="49"/>
      <c r="VNH29" s="49"/>
      <c r="VNP29" s="49"/>
      <c r="VOL29" s="49"/>
      <c r="VOM29" s="49"/>
      <c r="VON29" s="49"/>
      <c r="VOO29" s="49"/>
      <c r="VOP29" s="49"/>
      <c r="VOQ29" s="49"/>
      <c r="VPI29" s="49"/>
      <c r="VPJ29" s="49"/>
      <c r="VPM29" s="49"/>
      <c r="VPP29" s="49"/>
      <c r="VPR29" s="49"/>
      <c r="VPT29" s="49"/>
      <c r="VPW29" s="49"/>
      <c r="VPZ29" s="49"/>
      <c r="VQC29" s="49"/>
      <c r="VQF29" s="49"/>
      <c r="VQI29" s="49"/>
      <c r="VQL29" s="49"/>
      <c r="VQO29" s="49"/>
      <c r="VQR29" s="49"/>
      <c r="VQT29" s="49"/>
      <c r="VRG29" s="49"/>
      <c r="VRH29" s="49"/>
      <c r="VRI29" s="49"/>
      <c r="VRJ29" s="49"/>
      <c r="VRK29" s="49"/>
      <c r="VRL29" s="49"/>
      <c r="VRM29" s="49"/>
      <c r="VRN29" s="49"/>
      <c r="VRO29" s="49"/>
      <c r="VRP29" s="49"/>
      <c r="VRQ29" s="49"/>
      <c r="VRR29" s="49"/>
      <c r="VRS29" s="49"/>
      <c r="VRT29" s="49"/>
      <c r="VRU29" s="49"/>
      <c r="VRV29" s="49"/>
      <c r="VRW29" s="49"/>
      <c r="VRX29" s="49"/>
      <c r="VRY29" s="49"/>
      <c r="VRZ29" s="49"/>
      <c r="VSA29" s="49"/>
      <c r="VSB29" s="49"/>
      <c r="VSC29" s="49"/>
      <c r="VSD29" s="49"/>
      <c r="VSE29" s="49"/>
      <c r="VSF29" s="49"/>
      <c r="VSG29" s="49"/>
      <c r="VSH29" s="49"/>
      <c r="VSI29" s="49"/>
      <c r="VSJ29" s="49"/>
      <c r="VSK29" s="49"/>
      <c r="VSL29" s="49"/>
      <c r="VSM29" s="49"/>
      <c r="VSN29" s="49"/>
      <c r="VSO29" s="49"/>
      <c r="VSP29" s="49"/>
      <c r="VSQ29" s="49"/>
      <c r="VSR29" s="49"/>
      <c r="VSS29" s="49"/>
      <c r="VST29" s="49"/>
      <c r="VSW29" s="49"/>
      <c r="VSZ29" s="49"/>
      <c r="VTC29" s="49"/>
      <c r="VTF29" s="49"/>
      <c r="VTI29" s="49"/>
      <c r="VTL29" s="49"/>
      <c r="VTU29" s="49"/>
      <c r="VTX29" s="49"/>
      <c r="VUA29" s="49"/>
      <c r="VUD29" s="49"/>
      <c r="VUM29" s="49"/>
      <c r="VUS29" s="49"/>
      <c r="VUV29" s="49"/>
      <c r="VUY29" s="49"/>
      <c r="VVB29" s="49"/>
      <c r="VVH29" s="49"/>
      <c r="VVK29" s="49"/>
      <c r="VVQ29" s="49"/>
      <c r="VVS29" s="49"/>
      <c r="VVT29" s="49"/>
      <c r="VVV29" s="49"/>
      <c r="VWM29" s="49"/>
      <c r="VWR29" s="49"/>
      <c r="VWX29" s="49"/>
      <c r="VXA29" s="49"/>
      <c r="VXD29" s="49"/>
      <c r="VXL29" s="49"/>
      <c r="VYH29" s="49"/>
      <c r="VYI29" s="49"/>
      <c r="VYJ29" s="49"/>
      <c r="VYK29" s="49"/>
      <c r="VYL29" s="49"/>
      <c r="VYM29" s="49"/>
      <c r="VZE29" s="49"/>
      <c r="VZF29" s="49"/>
      <c r="VZI29" s="49"/>
      <c r="VZL29" s="49"/>
      <c r="VZN29" s="49"/>
      <c r="VZP29" s="49"/>
      <c r="VZS29" s="49"/>
      <c r="VZV29" s="49"/>
      <c r="VZY29" s="49"/>
      <c r="WAB29" s="49"/>
      <c r="WAE29" s="49"/>
      <c r="WAH29" s="49"/>
      <c r="WAK29" s="49"/>
      <c r="WAN29" s="49"/>
      <c r="WAP29" s="49"/>
      <c r="WBC29" s="49"/>
      <c r="WBD29" s="49"/>
      <c r="WBE29" s="49"/>
      <c r="WBF29" s="49"/>
      <c r="WBG29" s="49"/>
      <c r="WBH29" s="49"/>
      <c r="WBI29" s="49"/>
      <c r="WBJ29" s="49"/>
      <c r="WBK29" s="49"/>
      <c r="WBL29" s="49"/>
      <c r="WBM29" s="49"/>
      <c r="WBN29" s="49"/>
      <c r="WBO29" s="49"/>
      <c r="WBP29" s="49"/>
      <c r="WBQ29" s="49"/>
      <c r="WBR29" s="49"/>
      <c r="WBS29" s="49"/>
      <c r="WBT29" s="49"/>
      <c r="WBU29" s="49"/>
      <c r="WBV29" s="49"/>
      <c r="WBW29" s="49"/>
      <c r="WBX29" s="49"/>
      <c r="WBY29" s="49"/>
      <c r="WBZ29" s="49"/>
      <c r="WCA29" s="49"/>
      <c r="WCB29" s="49"/>
      <c r="WCC29" s="49"/>
      <c r="WCD29" s="49"/>
      <c r="WCE29" s="49"/>
      <c r="WCF29" s="49"/>
      <c r="WCG29" s="49"/>
      <c r="WCH29" s="49"/>
      <c r="WCI29" s="49"/>
      <c r="WCJ29" s="49"/>
      <c r="WCK29" s="49"/>
      <c r="WCL29" s="49"/>
      <c r="WCM29" s="49"/>
      <c r="WCN29" s="49"/>
      <c r="WCO29" s="49"/>
      <c r="WCP29" s="49"/>
      <c r="WCS29" s="49"/>
      <c r="WCV29" s="49"/>
      <c r="WCY29" s="49"/>
      <c r="WDB29" s="49"/>
      <c r="WDE29" s="49"/>
      <c r="WDH29" s="49"/>
      <c r="WDQ29" s="49"/>
      <c r="WDT29" s="49"/>
      <c r="WDW29" s="49"/>
      <c r="WDZ29" s="49"/>
      <c r="WEI29" s="49"/>
      <c r="WEO29" s="49"/>
      <c r="WER29" s="49"/>
      <c r="WEU29" s="49"/>
      <c r="WEX29" s="49"/>
      <c r="WFD29" s="49"/>
      <c r="WFG29" s="49"/>
      <c r="WFM29" s="49"/>
      <c r="WFO29" s="49"/>
      <c r="WFP29" s="49"/>
      <c r="WFR29" s="49"/>
      <c r="WGI29" s="49"/>
      <c r="WGN29" s="49"/>
      <c r="WGT29" s="49"/>
      <c r="WGW29" s="49"/>
      <c r="WGZ29" s="49"/>
      <c r="WHH29" s="49"/>
      <c r="WID29" s="49"/>
      <c r="WIE29" s="49"/>
      <c r="WIF29" s="49"/>
      <c r="WIG29" s="49"/>
      <c r="WIH29" s="49"/>
      <c r="WII29" s="49"/>
      <c r="WJA29" s="49"/>
      <c r="WJB29" s="49"/>
      <c r="WJE29" s="49"/>
      <c r="WJH29" s="49"/>
      <c r="WJJ29" s="49"/>
      <c r="WJL29" s="49"/>
      <c r="WJO29" s="49"/>
      <c r="WJR29" s="49"/>
      <c r="WJU29" s="49"/>
      <c r="WJX29" s="49"/>
      <c r="WKA29" s="49"/>
      <c r="WKD29" s="49"/>
      <c r="WKG29" s="49"/>
      <c r="WKJ29" s="49"/>
      <c r="WKL29" s="49"/>
      <c r="WKY29" s="49"/>
      <c r="WKZ29" s="49"/>
      <c r="WLA29" s="49"/>
      <c r="WLB29" s="49"/>
      <c r="WLC29" s="49"/>
      <c r="WLD29" s="49"/>
      <c r="WLE29" s="49"/>
      <c r="WLF29" s="49"/>
      <c r="WLG29" s="49"/>
      <c r="WLH29" s="49"/>
      <c r="WLI29" s="49"/>
      <c r="WLJ29" s="49"/>
      <c r="WLK29" s="49"/>
      <c r="WLL29" s="49"/>
      <c r="WLM29" s="49"/>
      <c r="WLN29" s="49"/>
      <c r="WLO29" s="49"/>
      <c r="WLP29" s="49"/>
      <c r="WLQ29" s="49"/>
      <c r="WLR29" s="49"/>
      <c r="WLS29" s="49"/>
      <c r="WLT29" s="49"/>
      <c r="WLU29" s="49"/>
      <c r="WLV29" s="49"/>
      <c r="WLW29" s="49"/>
      <c r="WLX29" s="49"/>
      <c r="WLY29" s="49"/>
      <c r="WLZ29" s="49"/>
      <c r="WMA29" s="49"/>
      <c r="WMB29" s="49"/>
      <c r="WMC29" s="49"/>
      <c r="WMD29" s="49"/>
      <c r="WME29" s="49"/>
      <c r="WMF29" s="49"/>
      <c r="WMG29" s="49"/>
      <c r="WMH29" s="49"/>
      <c r="WMI29" s="49"/>
      <c r="WMJ29" s="49"/>
      <c r="WMK29" s="49"/>
      <c r="WML29" s="49"/>
      <c r="WMO29" s="49"/>
      <c r="WMR29" s="49"/>
      <c r="WMU29" s="49"/>
      <c r="WMX29" s="49"/>
      <c r="WNA29" s="49"/>
      <c r="WND29" s="49"/>
      <c r="WNM29" s="49"/>
      <c r="WNP29" s="49"/>
      <c r="WNS29" s="49"/>
      <c r="WNV29" s="49"/>
      <c r="WOE29" s="49"/>
      <c r="WOK29" s="49"/>
      <c r="WON29" s="49"/>
      <c r="WOQ29" s="49"/>
      <c r="WOT29" s="49"/>
      <c r="WOZ29" s="49"/>
      <c r="WPC29" s="49"/>
      <c r="WPI29" s="49"/>
      <c r="WPK29" s="49"/>
      <c r="WPL29" s="49"/>
      <c r="WPN29" s="49"/>
      <c r="WQE29" s="49"/>
      <c r="WQJ29" s="49"/>
      <c r="WQP29" s="49"/>
      <c r="WQS29" s="49"/>
      <c r="WQV29" s="49"/>
      <c r="WRD29" s="49"/>
      <c r="WRZ29" s="49"/>
      <c r="WSA29" s="49"/>
      <c r="WSB29" s="49"/>
      <c r="WSC29" s="49"/>
      <c r="WSD29" s="49"/>
      <c r="WSE29" s="49"/>
      <c r="WSW29" s="49"/>
      <c r="WSX29" s="49"/>
      <c r="WTA29" s="49"/>
      <c r="WTD29" s="49"/>
      <c r="WTF29" s="49"/>
      <c r="WTH29" s="49"/>
      <c r="WTK29" s="49"/>
      <c r="WTN29" s="49"/>
      <c r="WTQ29" s="49"/>
      <c r="WTT29" s="49"/>
      <c r="WTW29" s="49"/>
      <c r="WTZ29" s="49"/>
      <c r="WUC29" s="49"/>
      <c r="WUF29" s="49"/>
      <c r="WUH29" s="49"/>
      <c r="WUU29" s="49"/>
      <c r="WUV29" s="49"/>
      <c r="WUW29" s="49"/>
      <c r="WUX29" s="49"/>
      <c r="WUY29" s="49"/>
      <c r="WUZ29" s="49"/>
      <c r="WVA29" s="49"/>
      <c r="WVB29" s="49"/>
      <c r="WVC29" s="49"/>
      <c r="WVD29" s="49"/>
      <c r="WVE29" s="49"/>
      <c r="WVF29" s="49"/>
      <c r="WVG29" s="49"/>
      <c r="WVH29" s="49"/>
      <c r="WVI29" s="49"/>
      <c r="WVJ29" s="49"/>
      <c r="WVK29" s="49"/>
      <c r="WVL29" s="49"/>
      <c r="WVM29" s="49"/>
      <c r="WVN29" s="49"/>
      <c r="WVO29" s="49"/>
      <c r="WVP29" s="49"/>
      <c r="WVQ29" s="49"/>
      <c r="WVR29" s="49"/>
      <c r="WVS29" s="49"/>
      <c r="WVT29" s="49"/>
      <c r="WVU29" s="49"/>
      <c r="WVV29" s="49"/>
      <c r="WVW29" s="49"/>
      <c r="WVX29" s="49"/>
      <c r="WVY29" s="49"/>
      <c r="WVZ29" s="49"/>
      <c r="WWA29" s="49"/>
      <c r="WWB29" s="49"/>
      <c r="WWC29" s="49"/>
      <c r="WWD29" s="49"/>
      <c r="WWE29" s="49"/>
      <c r="WWF29" s="49"/>
      <c r="WWG29" s="49"/>
      <c r="WWH29" s="49"/>
      <c r="WWI29" s="49"/>
      <c r="WWJ29" s="49"/>
      <c r="WWK29" s="49"/>
      <c r="WWL29" s="49"/>
      <c r="WWM29" s="49"/>
      <c r="WWN29" s="49"/>
      <c r="WWO29" s="49"/>
      <c r="WWP29" s="49"/>
      <c r="WWQ29" s="49"/>
      <c r="WWR29" s="49"/>
      <c r="WWS29" s="49"/>
      <c r="WWT29" s="49"/>
      <c r="WWU29" s="49"/>
      <c r="WWV29" s="49"/>
      <c r="WWW29" s="49"/>
      <c r="WWX29" s="49"/>
      <c r="WWY29" s="49"/>
      <c r="WWZ29" s="49"/>
      <c r="WXA29" s="49"/>
      <c r="WXB29" s="49"/>
      <c r="WXC29" s="49"/>
      <c r="WXD29" s="49"/>
      <c r="WXE29" s="49"/>
      <c r="WXF29" s="49"/>
      <c r="WXG29" s="49"/>
      <c r="WXH29" s="49"/>
      <c r="WXI29" s="49"/>
      <c r="WXJ29" s="49"/>
      <c r="WXK29" s="49"/>
      <c r="WXL29" s="49"/>
      <c r="WXM29" s="49"/>
      <c r="WXN29" s="49"/>
      <c r="WXO29" s="49"/>
      <c r="WXP29" s="49"/>
      <c r="WXQ29" s="49"/>
      <c r="WXR29" s="49"/>
      <c r="WXS29" s="49"/>
      <c r="WXT29" s="49"/>
      <c r="WXU29" s="49"/>
      <c r="WXV29" s="49"/>
      <c r="WXW29" s="49"/>
      <c r="WXX29" s="49"/>
      <c r="WXY29" s="49"/>
      <c r="WXZ29" s="49"/>
      <c r="WYA29" s="49"/>
      <c r="WYB29" s="49"/>
      <c r="WYC29" s="49"/>
      <c r="WYD29" s="49"/>
      <c r="WYE29" s="49"/>
      <c r="WYF29" s="49"/>
      <c r="WYG29" s="49"/>
      <c r="WYH29" s="49"/>
      <c r="WYI29" s="49"/>
      <c r="WYJ29" s="49"/>
      <c r="WYK29" s="49"/>
      <c r="WYL29" s="49"/>
      <c r="WYM29" s="49"/>
      <c r="WYN29" s="49"/>
      <c r="WYO29" s="49"/>
      <c r="WYP29" s="49"/>
      <c r="WYQ29" s="49"/>
      <c r="WYR29" s="49"/>
      <c r="WYS29" s="49"/>
      <c r="WYT29" s="49"/>
      <c r="WYU29" s="49"/>
      <c r="WYV29" s="49"/>
      <c r="WYW29" s="49"/>
      <c r="WYX29" s="49"/>
      <c r="WYY29" s="49"/>
      <c r="WYZ29" s="49"/>
      <c r="WZA29" s="49"/>
      <c r="WZB29" s="49"/>
      <c r="WZC29" s="49"/>
      <c r="WZD29" s="49"/>
      <c r="WZE29" s="49"/>
      <c r="WZF29" s="49"/>
      <c r="WZG29" s="49"/>
      <c r="WZH29" s="49"/>
      <c r="WZI29" s="49"/>
      <c r="WZJ29" s="49"/>
      <c r="WZK29" s="49"/>
      <c r="WZL29" s="49"/>
      <c r="WZM29" s="49"/>
      <c r="WZN29" s="49"/>
      <c r="WZO29" s="49"/>
      <c r="WZP29" s="49"/>
      <c r="WZQ29" s="49"/>
      <c r="WZR29" s="49"/>
      <c r="WZS29" s="49"/>
      <c r="WZT29" s="49"/>
      <c r="WZU29" s="49"/>
      <c r="WZV29" s="49"/>
      <c r="WZW29" s="49"/>
      <c r="WZX29" s="49"/>
      <c r="WZY29" s="49"/>
      <c r="WZZ29" s="49"/>
      <c r="XAA29" s="49"/>
      <c r="XAB29" s="49"/>
      <c r="XAC29" s="49"/>
      <c r="XAD29" s="49"/>
      <c r="XAE29" s="49"/>
      <c r="XAF29" s="49"/>
      <c r="XAG29" s="49"/>
      <c r="XAH29" s="49"/>
      <c r="XAI29" s="49"/>
      <c r="XAJ29" s="49"/>
      <c r="XAK29" s="49"/>
      <c r="XAL29" s="49"/>
      <c r="XAM29" s="49"/>
      <c r="XAN29" s="49"/>
      <c r="XAO29" s="49"/>
      <c r="XAP29" s="49"/>
      <c r="XAQ29" s="49"/>
      <c r="XAR29" s="49"/>
      <c r="XAS29" s="49"/>
      <c r="XAT29" s="49"/>
      <c r="XAU29" s="49"/>
      <c r="XAV29" s="49"/>
      <c r="XAW29" s="49"/>
      <c r="XAX29" s="49"/>
      <c r="XAY29" s="49"/>
      <c r="XAZ29" s="49"/>
      <c r="XBA29" s="49"/>
      <c r="XBB29" s="49"/>
      <c r="XBC29" s="49"/>
      <c r="XBD29" s="49"/>
      <c r="XBE29" s="49"/>
      <c r="XBF29" s="49"/>
      <c r="XBG29" s="49"/>
      <c r="XBH29" s="49"/>
      <c r="XBI29" s="49"/>
      <c r="XBJ29" s="49"/>
      <c r="XBK29" s="49"/>
      <c r="XBL29" s="49"/>
      <c r="XBM29" s="49"/>
      <c r="XBN29" s="49"/>
      <c r="XBO29" s="49"/>
      <c r="XBP29" s="49"/>
      <c r="XBQ29" s="49"/>
      <c r="XBR29" s="49"/>
      <c r="XBS29" s="49"/>
      <c r="XBT29" s="49"/>
      <c r="XBU29" s="49"/>
      <c r="XBV29" s="49"/>
      <c r="XBW29" s="49"/>
      <c r="XBX29" s="49"/>
      <c r="XBY29" s="49"/>
      <c r="XBZ29" s="49"/>
      <c r="XCA29" s="49"/>
      <c r="XCB29" s="49"/>
      <c r="XCC29" s="49"/>
      <c r="XCD29" s="49"/>
      <c r="XCE29" s="49"/>
      <c r="XCF29" s="49"/>
      <c r="XCG29" s="49"/>
      <c r="XCH29" s="49"/>
      <c r="XCI29" s="49"/>
      <c r="XCJ29" s="49"/>
      <c r="XCK29" s="49"/>
      <c r="XCL29" s="49"/>
      <c r="XCM29" s="49"/>
      <c r="XCN29" s="49"/>
      <c r="XCO29" s="49"/>
      <c r="XCP29" s="49"/>
      <c r="XCQ29" s="49"/>
      <c r="XCR29" s="49"/>
      <c r="XCS29" s="49"/>
      <c r="XCT29" s="49"/>
      <c r="XCU29" s="49"/>
      <c r="XCV29" s="49"/>
      <c r="XCW29" s="49"/>
      <c r="XCX29" s="49"/>
      <c r="XCY29" s="49"/>
      <c r="XCZ29" s="49"/>
      <c r="XDA29" s="49"/>
      <c r="XDB29" s="49"/>
      <c r="XDC29" s="49"/>
      <c r="XDD29" s="49"/>
      <c r="XDE29" s="49"/>
      <c r="XDF29" s="49"/>
      <c r="XDG29" s="49"/>
      <c r="XDH29" s="49"/>
      <c r="XDI29" s="49"/>
      <c r="XDJ29" s="49"/>
      <c r="XDK29" s="49"/>
      <c r="XDL29" s="49"/>
      <c r="XDM29" s="49"/>
      <c r="XDN29" s="49"/>
      <c r="XDO29" s="49"/>
      <c r="XDP29" s="49"/>
      <c r="XDQ29" s="49"/>
      <c r="XDR29" s="49"/>
      <c r="XDS29" s="49"/>
      <c r="XDT29" s="49"/>
      <c r="XDU29" s="49"/>
      <c r="XDV29" s="49"/>
      <c r="XDW29" s="49"/>
      <c r="XDX29" s="49"/>
      <c r="XDY29" s="49"/>
      <c r="XDZ29" s="49"/>
      <c r="XEA29" s="49"/>
      <c r="XEB29" s="49"/>
      <c r="XEC29" s="49"/>
      <c r="XED29" s="49"/>
      <c r="XEE29" s="49"/>
      <c r="XEF29" s="49"/>
      <c r="XEG29" s="49"/>
      <c r="XEH29" s="49"/>
      <c r="XEI29" s="49"/>
      <c r="XEJ29" s="49"/>
      <c r="XEK29" s="49"/>
      <c r="XEL29" s="49"/>
      <c r="XEM29" s="49"/>
      <c r="XEN29" s="49"/>
      <c r="XEO29" s="49"/>
      <c r="XEP29" s="49"/>
      <c r="XEQ29" s="49"/>
      <c r="XER29" s="49"/>
      <c r="XES29" s="49"/>
      <c r="XET29" s="49"/>
      <c r="XEU29" s="49"/>
      <c r="XEV29" s="49"/>
      <c r="XEW29" s="49"/>
      <c r="XEX29" s="49"/>
      <c r="XEY29" s="49"/>
      <c r="XEZ29" s="49"/>
      <c r="XFA29" s="49"/>
      <c r="XFB29" s="49"/>
      <c r="XFC29" s="49"/>
      <c r="XFD29" s="49"/>
    </row>
    <row r="30" spans="1:16384" s="45" customFormat="1" ht="21.75" hidden="1" customHeight="1">
      <c r="A30" s="8" t="s">
        <v>28</v>
      </c>
      <c r="B30" s="44" t="s">
        <v>325</v>
      </c>
      <c r="C30" s="53"/>
      <c r="D30" s="59"/>
      <c r="E30" s="60"/>
    </row>
    <row r="31" spans="1:16384" s="45" customFormat="1" ht="21.75" hidden="1" customHeight="1">
      <c r="A31" s="8" t="s">
        <v>29</v>
      </c>
      <c r="B31" s="44" t="s">
        <v>328</v>
      </c>
      <c r="C31" s="53"/>
      <c r="D31" s="59"/>
      <c r="E31" s="60"/>
    </row>
    <row r="32" spans="1:16384" s="45" customFormat="1" ht="21.75" hidden="1" customHeight="1">
      <c r="A32" s="8" t="s">
        <v>30</v>
      </c>
      <c r="B32" s="44" t="s">
        <v>330</v>
      </c>
      <c r="C32" s="53"/>
      <c r="D32" s="59"/>
      <c r="E32" s="60"/>
    </row>
    <row r="33" spans="1:16384" s="45" customFormat="1" ht="18" customHeight="1">
      <c r="A33" s="10" t="s">
        <v>276</v>
      </c>
      <c r="B33" s="111" t="s">
        <v>325</v>
      </c>
      <c r="C33" s="112">
        <v>8</v>
      </c>
      <c r="D33" s="113">
        <f>_xlfn.IFNA(VLOOKUP(A33,'12.12'!A16:C305,3,),)</f>
        <v>16000</v>
      </c>
      <c r="E33" s="114">
        <f t="shared" ref="E33:E34" si="1">+D33*C33</f>
        <v>128000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C33" s="49"/>
      <c r="AF33" s="49"/>
      <c r="AI33" s="49"/>
      <c r="AL33" s="49"/>
      <c r="AO33" s="49"/>
      <c r="AR33" s="49"/>
      <c r="BA33" s="49"/>
      <c r="BD33" s="49"/>
      <c r="BG33" s="49"/>
      <c r="BJ33" s="49"/>
      <c r="BS33" s="49"/>
      <c r="BY33" s="49"/>
      <c r="CB33" s="49"/>
      <c r="CE33" s="49"/>
      <c r="CH33" s="49"/>
      <c r="CN33" s="49"/>
      <c r="CQ33" s="49"/>
      <c r="CW33" s="49"/>
      <c r="CY33" s="49"/>
      <c r="CZ33" s="49"/>
      <c r="DB33" s="49"/>
      <c r="DS33" s="49"/>
      <c r="DX33" s="49"/>
      <c r="ED33" s="49"/>
      <c r="EG33" s="49"/>
      <c r="EJ33" s="49"/>
      <c r="ER33" s="49"/>
      <c r="FN33" s="49"/>
      <c r="FO33" s="49"/>
      <c r="FP33" s="49"/>
      <c r="FQ33" s="49"/>
      <c r="FR33" s="49"/>
      <c r="FS33" s="49"/>
      <c r="GK33" s="49"/>
      <c r="GL33" s="49"/>
      <c r="GO33" s="49"/>
      <c r="GR33" s="49"/>
      <c r="GT33" s="49"/>
      <c r="GV33" s="49"/>
      <c r="GY33" s="49"/>
      <c r="HB33" s="49"/>
      <c r="HE33" s="49"/>
      <c r="HH33" s="49"/>
      <c r="HK33" s="49"/>
      <c r="HN33" s="49"/>
      <c r="HQ33" s="49"/>
      <c r="HT33" s="49"/>
      <c r="HV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Y33" s="49"/>
      <c r="KB33" s="49"/>
      <c r="KE33" s="49"/>
      <c r="KH33" s="49"/>
      <c r="KK33" s="49"/>
      <c r="KN33" s="49"/>
      <c r="KW33" s="49"/>
      <c r="KZ33" s="49"/>
      <c r="LC33" s="49"/>
      <c r="LF33" s="49"/>
      <c r="LO33" s="49"/>
      <c r="LU33" s="49"/>
      <c r="LX33" s="49"/>
      <c r="MA33" s="49"/>
      <c r="MD33" s="49"/>
      <c r="MJ33" s="49"/>
      <c r="MM33" s="49"/>
      <c r="MS33" s="49"/>
      <c r="MU33" s="49"/>
      <c r="MV33" s="49"/>
      <c r="MX33" s="49"/>
      <c r="NO33" s="49"/>
      <c r="NT33" s="49"/>
      <c r="NZ33" s="49"/>
      <c r="OC33" s="49"/>
      <c r="OF33" s="49"/>
      <c r="ON33" s="49"/>
      <c r="PJ33" s="49"/>
      <c r="PK33" s="49"/>
      <c r="PL33" s="49"/>
      <c r="PM33" s="49"/>
      <c r="PN33" s="49"/>
      <c r="PO33" s="49"/>
      <c r="QG33" s="49"/>
      <c r="QH33" s="49"/>
      <c r="QK33" s="49"/>
      <c r="QN33" s="49"/>
      <c r="QP33" s="49"/>
      <c r="QR33" s="49"/>
      <c r="QU33" s="49"/>
      <c r="QX33" s="49"/>
      <c r="RA33" s="49"/>
      <c r="RD33" s="49"/>
      <c r="RG33" s="49"/>
      <c r="RJ33" s="49"/>
      <c r="RM33" s="49"/>
      <c r="RP33" s="49"/>
      <c r="RR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U33" s="49"/>
      <c r="TX33" s="49"/>
      <c r="UA33" s="49"/>
      <c r="UD33" s="49"/>
      <c r="UG33" s="49"/>
      <c r="UJ33" s="49"/>
      <c r="US33" s="49"/>
      <c r="UV33" s="49"/>
      <c r="UY33" s="49"/>
      <c r="VB33" s="49"/>
      <c r="VK33" s="49"/>
      <c r="VQ33" s="49"/>
      <c r="VT33" s="49"/>
      <c r="VW33" s="49"/>
      <c r="VZ33" s="49"/>
      <c r="WF33" s="49"/>
      <c r="WI33" s="49"/>
      <c r="WO33" s="49"/>
      <c r="WQ33" s="49"/>
      <c r="WR33" s="49"/>
      <c r="WT33" s="49"/>
      <c r="XK33" s="49"/>
      <c r="XP33" s="49"/>
      <c r="XV33" s="49"/>
      <c r="XY33" s="49"/>
      <c r="YB33" s="49"/>
      <c r="YJ33" s="49"/>
      <c r="ZF33" s="49"/>
      <c r="ZG33" s="49"/>
      <c r="ZH33" s="49"/>
      <c r="ZI33" s="49"/>
      <c r="ZJ33" s="49"/>
      <c r="ZK33" s="49"/>
      <c r="AAC33" s="49"/>
      <c r="AAD33" s="49"/>
      <c r="AAG33" s="49"/>
      <c r="AAJ33" s="49"/>
      <c r="AAL33" s="49"/>
      <c r="AAN33" s="49"/>
      <c r="AAQ33" s="49"/>
      <c r="AAT33" s="49"/>
      <c r="AAW33" s="49"/>
      <c r="AAZ33" s="49"/>
      <c r="ABC33" s="49"/>
      <c r="ABF33" s="49"/>
      <c r="ABI33" s="49"/>
      <c r="ABL33" s="49"/>
      <c r="ABN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Q33" s="49"/>
      <c r="ADT33" s="49"/>
      <c r="ADW33" s="49"/>
      <c r="ADZ33" s="49"/>
      <c r="AEC33" s="49"/>
      <c r="AEF33" s="49"/>
      <c r="AEO33" s="49"/>
      <c r="AER33" s="49"/>
      <c r="AEU33" s="49"/>
      <c r="AEX33" s="49"/>
      <c r="AFG33" s="49"/>
      <c r="AFM33" s="49"/>
      <c r="AFP33" s="49"/>
      <c r="AFS33" s="49"/>
      <c r="AFV33" s="49"/>
      <c r="AGB33" s="49"/>
      <c r="AGE33" s="49"/>
      <c r="AGK33" s="49"/>
      <c r="AGM33" s="49"/>
      <c r="AGN33" s="49"/>
      <c r="AGP33" s="49"/>
      <c r="AHG33" s="49"/>
      <c r="AHL33" s="49"/>
      <c r="AHR33" s="49"/>
      <c r="AHU33" s="49"/>
      <c r="AHX33" s="49"/>
      <c r="AIF33" s="49"/>
      <c r="AJB33" s="49"/>
      <c r="AJC33" s="49"/>
      <c r="AJD33" s="49"/>
      <c r="AJE33" s="49"/>
      <c r="AJF33" s="49"/>
      <c r="AJG33" s="49"/>
      <c r="AJY33" s="49"/>
      <c r="AJZ33" s="49"/>
      <c r="AKC33" s="49"/>
      <c r="AKF33" s="49"/>
      <c r="AKH33" s="49"/>
      <c r="AKJ33" s="49"/>
      <c r="AKM33" s="49"/>
      <c r="AKP33" s="49"/>
      <c r="AKS33" s="49"/>
      <c r="AKV33" s="49"/>
      <c r="AKY33" s="49"/>
      <c r="ALB33" s="49"/>
      <c r="ALE33" s="49"/>
      <c r="ALH33" s="49"/>
      <c r="ALJ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  <c r="AML33" s="49"/>
      <c r="AMM33" s="49"/>
      <c r="AMN33" s="49"/>
      <c r="AMO33" s="49"/>
      <c r="AMP33" s="49"/>
      <c r="AMQ33" s="49"/>
      <c r="AMR33" s="49"/>
      <c r="AMS33" s="49"/>
      <c r="AMT33" s="49"/>
      <c r="AMU33" s="49"/>
      <c r="AMV33" s="49"/>
      <c r="AMW33" s="49"/>
      <c r="AMX33" s="49"/>
      <c r="AMY33" s="49"/>
      <c r="AMZ33" s="49"/>
      <c r="ANA33" s="49"/>
      <c r="ANB33" s="49"/>
      <c r="ANC33" s="49"/>
      <c r="AND33" s="49"/>
      <c r="ANE33" s="49"/>
      <c r="ANF33" s="49"/>
      <c r="ANG33" s="49"/>
      <c r="ANH33" s="49"/>
      <c r="ANI33" s="49"/>
      <c r="ANJ33" s="49"/>
      <c r="ANM33" s="49"/>
      <c r="ANP33" s="49"/>
      <c r="ANS33" s="49"/>
      <c r="ANV33" s="49"/>
      <c r="ANY33" s="49"/>
      <c r="AOB33" s="49"/>
      <c r="AOK33" s="49"/>
      <c r="AON33" s="49"/>
      <c r="AOQ33" s="49"/>
      <c r="AOT33" s="49"/>
      <c r="APC33" s="49"/>
      <c r="API33" s="49"/>
      <c r="APL33" s="49"/>
      <c r="APO33" s="49"/>
      <c r="APR33" s="49"/>
      <c r="APX33" s="49"/>
      <c r="AQA33" s="49"/>
      <c r="AQG33" s="49"/>
      <c r="AQI33" s="49"/>
      <c r="AQJ33" s="49"/>
      <c r="AQL33" s="49"/>
      <c r="ARC33" s="49"/>
      <c r="ARH33" s="49"/>
      <c r="ARN33" s="49"/>
      <c r="ARQ33" s="49"/>
      <c r="ART33" s="49"/>
      <c r="ASB33" s="49"/>
      <c r="ASX33" s="49"/>
      <c r="ASY33" s="49"/>
      <c r="ASZ33" s="49"/>
      <c r="ATA33" s="49"/>
      <c r="ATB33" s="49"/>
      <c r="ATC33" s="49"/>
      <c r="ATU33" s="49"/>
      <c r="ATV33" s="49"/>
      <c r="ATY33" s="49"/>
      <c r="AUB33" s="49"/>
      <c r="AUD33" s="49"/>
      <c r="AUF33" s="49"/>
      <c r="AUI33" s="49"/>
      <c r="AUL33" s="49"/>
      <c r="AUO33" s="49"/>
      <c r="AUR33" s="49"/>
      <c r="AUU33" s="49"/>
      <c r="AUX33" s="49"/>
      <c r="AVA33" s="49"/>
      <c r="AVD33" s="49"/>
      <c r="AVF33" s="49"/>
      <c r="AVS33" s="49"/>
      <c r="AVT33" s="49"/>
      <c r="AVU33" s="49"/>
      <c r="AVV33" s="49"/>
      <c r="AVW33" s="49"/>
      <c r="AVX33" s="49"/>
      <c r="AVY33" s="49"/>
      <c r="AVZ33" s="49"/>
      <c r="AWA33" s="49"/>
      <c r="AWB33" s="49"/>
      <c r="AWC33" s="49"/>
      <c r="AWD33" s="49"/>
      <c r="AWE33" s="49"/>
      <c r="AWF33" s="49"/>
      <c r="AWG33" s="49"/>
      <c r="AWH33" s="49"/>
      <c r="AWI33" s="49"/>
      <c r="AWJ33" s="49"/>
      <c r="AWK33" s="49"/>
      <c r="AWL33" s="49"/>
      <c r="AWM33" s="49"/>
      <c r="AWN33" s="49"/>
      <c r="AWO33" s="49"/>
      <c r="AWP33" s="49"/>
      <c r="AWQ33" s="49"/>
      <c r="AWR33" s="49"/>
      <c r="AWS33" s="49"/>
      <c r="AWT33" s="49"/>
      <c r="AWU33" s="49"/>
      <c r="AWV33" s="49"/>
      <c r="AWW33" s="49"/>
      <c r="AWX33" s="49"/>
      <c r="AWY33" s="49"/>
      <c r="AWZ33" s="49"/>
      <c r="AXA33" s="49"/>
      <c r="AXB33" s="49"/>
      <c r="AXC33" s="49"/>
      <c r="AXD33" s="49"/>
      <c r="AXE33" s="49"/>
      <c r="AXF33" s="49"/>
      <c r="AXI33" s="49"/>
      <c r="AXL33" s="49"/>
      <c r="AXO33" s="49"/>
      <c r="AXR33" s="49"/>
      <c r="AXU33" s="49"/>
      <c r="AXX33" s="49"/>
      <c r="AYG33" s="49"/>
      <c r="AYJ33" s="49"/>
      <c r="AYM33" s="49"/>
      <c r="AYP33" s="49"/>
      <c r="AYY33" s="49"/>
      <c r="AZE33" s="49"/>
      <c r="AZH33" s="49"/>
      <c r="AZK33" s="49"/>
      <c r="AZN33" s="49"/>
      <c r="AZT33" s="49"/>
      <c r="AZW33" s="49"/>
      <c r="BAC33" s="49"/>
      <c r="BAE33" s="49"/>
      <c r="BAF33" s="49"/>
      <c r="BAH33" s="49"/>
      <c r="BAY33" s="49"/>
      <c r="BBD33" s="49"/>
      <c r="BBJ33" s="49"/>
      <c r="BBM33" s="49"/>
      <c r="BBP33" s="49"/>
      <c r="BBX33" s="49"/>
      <c r="BCT33" s="49"/>
      <c r="BCU33" s="49"/>
      <c r="BCV33" s="49"/>
      <c r="BCW33" s="49"/>
      <c r="BCX33" s="49"/>
      <c r="BCY33" s="49"/>
      <c r="BDQ33" s="49"/>
      <c r="BDR33" s="49"/>
      <c r="BDU33" s="49"/>
      <c r="BDX33" s="49"/>
      <c r="BDZ33" s="49"/>
      <c r="BEB33" s="49"/>
      <c r="BEE33" s="49"/>
      <c r="BEH33" s="49"/>
      <c r="BEK33" s="49"/>
      <c r="BEN33" s="49"/>
      <c r="BEQ33" s="49"/>
      <c r="BET33" s="49"/>
      <c r="BEW33" s="49"/>
      <c r="BEZ33" s="49"/>
      <c r="BFB33" s="49"/>
      <c r="BFO33" s="49"/>
      <c r="BFP33" s="49"/>
      <c r="BFQ33" s="49"/>
      <c r="BFR33" s="49"/>
      <c r="BFS33" s="49"/>
      <c r="BFT33" s="49"/>
      <c r="BFU33" s="49"/>
      <c r="BFV33" s="49"/>
      <c r="BFW33" s="49"/>
      <c r="BFX33" s="49"/>
      <c r="BFY33" s="49"/>
      <c r="BFZ33" s="49"/>
      <c r="BGA33" s="49"/>
      <c r="BGB33" s="49"/>
      <c r="BGC33" s="49"/>
      <c r="BGD33" s="49"/>
      <c r="BGE33" s="49"/>
      <c r="BGF33" s="49"/>
      <c r="BGG33" s="49"/>
      <c r="BGH33" s="49"/>
      <c r="BGI33" s="49"/>
      <c r="BGJ33" s="49"/>
      <c r="BGK33" s="49"/>
      <c r="BGL33" s="49"/>
      <c r="BGM33" s="49"/>
      <c r="BGN33" s="49"/>
      <c r="BGO33" s="49"/>
      <c r="BGP33" s="49"/>
      <c r="BGQ33" s="49"/>
      <c r="BGR33" s="49"/>
      <c r="BGS33" s="49"/>
      <c r="BGT33" s="49"/>
      <c r="BGU33" s="49"/>
      <c r="BGV33" s="49"/>
      <c r="BGW33" s="49"/>
      <c r="BGX33" s="49"/>
      <c r="BGY33" s="49"/>
      <c r="BGZ33" s="49"/>
      <c r="BHA33" s="49"/>
      <c r="BHB33" s="49"/>
      <c r="BHE33" s="49"/>
      <c r="BHH33" s="49"/>
      <c r="BHK33" s="49"/>
      <c r="BHN33" s="49"/>
      <c r="BHQ33" s="49"/>
      <c r="BHT33" s="49"/>
      <c r="BIC33" s="49"/>
      <c r="BIF33" s="49"/>
      <c r="BII33" s="49"/>
      <c r="BIL33" s="49"/>
      <c r="BIU33" s="49"/>
      <c r="BJA33" s="49"/>
      <c r="BJD33" s="49"/>
      <c r="BJG33" s="49"/>
      <c r="BJJ33" s="49"/>
      <c r="BJP33" s="49"/>
      <c r="BJS33" s="49"/>
      <c r="BJY33" s="49"/>
      <c r="BKA33" s="49"/>
      <c r="BKB33" s="49"/>
      <c r="BKD33" s="49"/>
      <c r="BKU33" s="49"/>
      <c r="BKZ33" s="49"/>
      <c r="BLF33" s="49"/>
      <c r="BLI33" s="49"/>
      <c r="BLL33" s="49"/>
      <c r="BLT33" s="49"/>
      <c r="BMP33" s="49"/>
      <c r="BMQ33" s="49"/>
      <c r="BMR33" s="49"/>
      <c r="BMS33" s="49"/>
      <c r="BMT33" s="49"/>
      <c r="BMU33" s="49"/>
      <c r="BNM33" s="49"/>
      <c r="BNN33" s="49"/>
      <c r="BNQ33" s="49"/>
      <c r="BNT33" s="49"/>
      <c r="BNV33" s="49"/>
      <c r="BNX33" s="49"/>
      <c r="BOA33" s="49"/>
      <c r="BOD33" s="49"/>
      <c r="BOG33" s="49"/>
      <c r="BOJ33" s="49"/>
      <c r="BOM33" s="49"/>
      <c r="BOP33" s="49"/>
      <c r="BOS33" s="49"/>
      <c r="BOV33" s="49"/>
      <c r="BOX33" s="49"/>
      <c r="BPK33" s="49"/>
      <c r="BPL33" s="49"/>
      <c r="BPM33" s="49"/>
      <c r="BPN33" s="49"/>
      <c r="BPO33" s="49"/>
      <c r="BPP33" s="49"/>
      <c r="BPQ33" s="49"/>
      <c r="BPR33" s="49"/>
      <c r="BPS33" s="49"/>
      <c r="BPT33" s="49"/>
      <c r="BPU33" s="49"/>
      <c r="BPV33" s="49"/>
      <c r="BPW33" s="49"/>
      <c r="BPX33" s="49"/>
      <c r="BPY33" s="49"/>
      <c r="BPZ33" s="49"/>
      <c r="BQA33" s="49"/>
      <c r="BQB33" s="49"/>
      <c r="BQC33" s="49"/>
      <c r="BQD33" s="49"/>
      <c r="BQE33" s="49"/>
      <c r="BQF33" s="49"/>
      <c r="BQG33" s="49"/>
      <c r="BQH33" s="49"/>
      <c r="BQI33" s="49"/>
      <c r="BQJ33" s="49"/>
      <c r="BQK33" s="49"/>
      <c r="BQL33" s="49"/>
      <c r="BQM33" s="49"/>
      <c r="BQN33" s="49"/>
      <c r="BQO33" s="49"/>
      <c r="BQP33" s="49"/>
      <c r="BQQ33" s="49"/>
      <c r="BQR33" s="49"/>
      <c r="BQS33" s="49"/>
      <c r="BQT33" s="49"/>
      <c r="BQU33" s="49"/>
      <c r="BQV33" s="49"/>
      <c r="BQW33" s="49"/>
      <c r="BQX33" s="49"/>
      <c r="BRA33" s="49"/>
      <c r="BRD33" s="49"/>
      <c r="BRG33" s="49"/>
      <c r="BRJ33" s="49"/>
      <c r="BRM33" s="49"/>
      <c r="BRP33" s="49"/>
      <c r="BRY33" s="49"/>
      <c r="BSB33" s="49"/>
      <c r="BSE33" s="49"/>
      <c r="BSH33" s="49"/>
      <c r="BSQ33" s="49"/>
      <c r="BSW33" s="49"/>
      <c r="BSZ33" s="49"/>
      <c r="BTC33" s="49"/>
      <c r="BTF33" s="49"/>
      <c r="BTL33" s="49"/>
      <c r="BTO33" s="49"/>
      <c r="BTU33" s="49"/>
      <c r="BTW33" s="49"/>
      <c r="BTX33" s="49"/>
      <c r="BTZ33" s="49"/>
      <c r="BUQ33" s="49"/>
      <c r="BUV33" s="49"/>
      <c r="BVB33" s="49"/>
      <c r="BVE33" s="49"/>
      <c r="BVH33" s="49"/>
      <c r="BVP33" s="49"/>
      <c r="BWL33" s="49"/>
      <c r="BWM33" s="49"/>
      <c r="BWN33" s="49"/>
      <c r="BWO33" s="49"/>
      <c r="BWP33" s="49"/>
      <c r="BWQ33" s="49"/>
      <c r="BXI33" s="49"/>
      <c r="BXJ33" s="49"/>
      <c r="BXM33" s="49"/>
      <c r="BXP33" s="49"/>
      <c r="BXR33" s="49"/>
      <c r="BXT33" s="49"/>
      <c r="BXW33" s="49"/>
      <c r="BXZ33" s="49"/>
      <c r="BYC33" s="49"/>
      <c r="BYF33" s="49"/>
      <c r="BYI33" s="49"/>
      <c r="BYL33" s="49"/>
      <c r="BYO33" s="49"/>
      <c r="BYR33" s="49"/>
      <c r="BYT33" s="49"/>
      <c r="BZG33" s="49"/>
      <c r="BZH33" s="49"/>
      <c r="BZI33" s="49"/>
      <c r="BZJ33" s="49"/>
      <c r="BZK33" s="49"/>
      <c r="BZL33" s="49"/>
      <c r="BZM33" s="49"/>
      <c r="BZN33" s="49"/>
      <c r="BZO33" s="49"/>
      <c r="BZP33" s="49"/>
      <c r="BZQ33" s="49"/>
      <c r="BZR33" s="49"/>
      <c r="BZS33" s="49"/>
      <c r="BZT33" s="49"/>
      <c r="BZU33" s="49"/>
      <c r="BZV33" s="49"/>
      <c r="BZW33" s="49"/>
      <c r="BZX33" s="49"/>
      <c r="BZY33" s="49"/>
      <c r="BZZ33" s="49"/>
      <c r="CAA33" s="49"/>
      <c r="CAB33" s="49"/>
      <c r="CAC33" s="49"/>
      <c r="CAD33" s="49"/>
      <c r="CAE33" s="49"/>
      <c r="CAF33" s="49"/>
      <c r="CAG33" s="49"/>
      <c r="CAH33" s="49"/>
      <c r="CAI33" s="49"/>
      <c r="CAJ33" s="49"/>
      <c r="CAK33" s="49"/>
      <c r="CAL33" s="49"/>
      <c r="CAM33" s="49"/>
      <c r="CAN33" s="49"/>
      <c r="CAO33" s="49"/>
      <c r="CAP33" s="49"/>
      <c r="CAQ33" s="49"/>
      <c r="CAR33" s="49"/>
      <c r="CAS33" s="49"/>
      <c r="CAT33" s="49"/>
      <c r="CAW33" s="49"/>
      <c r="CAZ33" s="49"/>
      <c r="CBC33" s="49"/>
      <c r="CBF33" s="49"/>
      <c r="CBI33" s="49"/>
      <c r="CBL33" s="49"/>
      <c r="CBU33" s="49"/>
      <c r="CBX33" s="49"/>
      <c r="CCA33" s="49"/>
      <c r="CCD33" s="49"/>
      <c r="CCM33" s="49"/>
      <c r="CCS33" s="49"/>
      <c r="CCV33" s="49"/>
      <c r="CCY33" s="49"/>
      <c r="CDB33" s="49"/>
      <c r="CDH33" s="49"/>
      <c r="CDK33" s="49"/>
      <c r="CDQ33" s="49"/>
      <c r="CDS33" s="49"/>
      <c r="CDT33" s="49"/>
      <c r="CDV33" s="49"/>
      <c r="CEM33" s="49"/>
      <c r="CER33" s="49"/>
      <c r="CEX33" s="49"/>
      <c r="CFA33" s="49"/>
      <c r="CFD33" s="49"/>
      <c r="CFL33" s="49"/>
      <c r="CGH33" s="49"/>
      <c r="CGI33" s="49"/>
      <c r="CGJ33" s="49"/>
      <c r="CGK33" s="49"/>
      <c r="CGL33" s="49"/>
      <c r="CGM33" s="49"/>
      <c r="CHE33" s="49"/>
      <c r="CHF33" s="49"/>
      <c r="CHI33" s="49"/>
      <c r="CHL33" s="49"/>
      <c r="CHN33" s="49"/>
      <c r="CHP33" s="49"/>
      <c r="CHS33" s="49"/>
      <c r="CHV33" s="49"/>
      <c r="CHY33" s="49"/>
      <c r="CIB33" s="49"/>
      <c r="CIE33" s="49"/>
      <c r="CIH33" s="49"/>
      <c r="CIK33" s="49"/>
      <c r="CIN33" s="49"/>
      <c r="CIP33" s="49"/>
      <c r="CJC33" s="49"/>
      <c r="CJD33" s="49"/>
      <c r="CJE33" s="49"/>
      <c r="CJF33" s="49"/>
      <c r="CJG33" s="49"/>
      <c r="CJH33" s="49"/>
      <c r="CJI33" s="49"/>
      <c r="CJJ33" s="49"/>
      <c r="CJK33" s="49"/>
      <c r="CJL33" s="49"/>
      <c r="CJM33" s="49"/>
      <c r="CJN33" s="49"/>
      <c r="CJO33" s="49"/>
      <c r="CJP33" s="49"/>
      <c r="CJQ33" s="49"/>
      <c r="CJR33" s="49"/>
      <c r="CJS33" s="49"/>
      <c r="CJT33" s="49"/>
      <c r="CJU33" s="49"/>
      <c r="CJV33" s="49"/>
      <c r="CJW33" s="49"/>
      <c r="CJX33" s="49"/>
      <c r="CJY33" s="49"/>
      <c r="CJZ33" s="49"/>
      <c r="CKA33" s="49"/>
      <c r="CKB33" s="49"/>
      <c r="CKC33" s="49"/>
      <c r="CKD33" s="49"/>
      <c r="CKE33" s="49"/>
      <c r="CKF33" s="49"/>
      <c r="CKG33" s="49"/>
      <c r="CKH33" s="49"/>
      <c r="CKI33" s="49"/>
      <c r="CKJ33" s="49"/>
      <c r="CKK33" s="49"/>
      <c r="CKL33" s="49"/>
      <c r="CKM33" s="49"/>
      <c r="CKN33" s="49"/>
      <c r="CKO33" s="49"/>
      <c r="CKP33" s="49"/>
      <c r="CKS33" s="49"/>
      <c r="CKV33" s="49"/>
      <c r="CKY33" s="49"/>
      <c r="CLB33" s="49"/>
      <c r="CLE33" s="49"/>
      <c r="CLH33" s="49"/>
      <c r="CLQ33" s="49"/>
      <c r="CLT33" s="49"/>
      <c r="CLW33" s="49"/>
      <c r="CLZ33" s="49"/>
      <c r="CMI33" s="49"/>
      <c r="CMO33" s="49"/>
      <c r="CMR33" s="49"/>
      <c r="CMU33" s="49"/>
      <c r="CMX33" s="49"/>
      <c r="CND33" s="49"/>
      <c r="CNG33" s="49"/>
      <c r="CNM33" s="49"/>
      <c r="CNO33" s="49"/>
      <c r="CNP33" s="49"/>
      <c r="CNR33" s="49"/>
      <c r="COI33" s="49"/>
      <c r="CON33" s="49"/>
      <c r="COT33" s="49"/>
      <c r="COW33" s="49"/>
      <c r="COZ33" s="49"/>
      <c r="CPH33" s="49"/>
      <c r="CQD33" s="49"/>
      <c r="CQE33" s="49"/>
      <c r="CQF33" s="49"/>
      <c r="CQG33" s="49"/>
      <c r="CQH33" s="49"/>
      <c r="CQI33" s="49"/>
      <c r="CRA33" s="49"/>
      <c r="CRB33" s="49"/>
      <c r="CRE33" s="49"/>
      <c r="CRH33" s="49"/>
      <c r="CRJ33" s="49"/>
      <c r="CRL33" s="49"/>
      <c r="CRO33" s="49"/>
      <c r="CRR33" s="49"/>
      <c r="CRU33" s="49"/>
      <c r="CRX33" s="49"/>
      <c r="CSA33" s="49"/>
      <c r="CSD33" s="49"/>
      <c r="CSG33" s="49"/>
      <c r="CSJ33" s="49"/>
      <c r="CSL33" s="49"/>
      <c r="CSY33" s="49"/>
      <c r="CSZ33" s="49"/>
      <c r="CTA33" s="49"/>
      <c r="CTB33" s="49"/>
      <c r="CTC33" s="49"/>
      <c r="CTD33" s="49"/>
      <c r="CTE33" s="49"/>
      <c r="CTF33" s="49"/>
      <c r="CTG33" s="49"/>
      <c r="CTH33" s="49"/>
      <c r="CTI33" s="49"/>
      <c r="CTJ33" s="49"/>
      <c r="CTK33" s="49"/>
      <c r="CTL33" s="49"/>
      <c r="CTM33" s="49"/>
      <c r="CTN33" s="49"/>
      <c r="CTO33" s="49"/>
      <c r="CTP33" s="49"/>
      <c r="CTQ33" s="49"/>
      <c r="CTR33" s="49"/>
      <c r="CTS33" s="49"/>
      <c r="CTT33" s="49"/>
      <c r="CTU33" s="49"/>
      <c r="CTV33" s="49"/>
      <c r="CTW33" s="49"/>
      <c r="CTX33" s="49"/>
      <c r="CTY33" s="49"/>
      <c r="CTZ33" s="49"/>
      <c r="CUA33" s="49"/>
      <c r="CUB33" s="49"/>
      <c r="CUC33" s="49"/>
      <c r="CUD33" s="49"/>
      <c r="CUE33" s="49"/>
      <c r="CUF33" s="49"/>
      <c r="CUG33" s="49"/>
      <c r="CUH33" s="49"/>
      <c r="CUI33" s="49"/>
      <c r="CUJ33" s="49"/>
      <c r="CUK33" s="49"/>
      <c r="CUL33" s="49"/>
      <c r="CUO33" s="49"/>
      <c r="CUR33" s="49"/>
      <c r="CUU33" s="49"/>
      <c r="CUX33" s="49"/>
      <c r="CVA33" s="49"/>
      <c r="CVD33" s="49"/>
      <c r="CVM33" s="49"/>
      <c r="CVP33" s="49"/>
      <c r="CVS33" s="49"/>
      <c r="CVV33" s="49"/>
      <c r="CWE33" s="49"/>
      <c r="CWK33" s="49"/>
      <c r="CWN33" s="49"/>
      <c r="CWQ33" s="49"/>
      <c r="CWT33" s="49"/>
      <c r="CWZ33" s="49"/>
      <c r="CXC33" s="49"/>
      <c r="CXI33" s="49"/>
      <c r="CXK33" s="49"/>
      <c r="CXL33" s="49"/>
      <c r="CXN33" s="49"/>
      <c r="CYE33" s="49"/>
      <c r="CYJ33" s="49"/>
      <c r="CYP33" s="49"/>
      <c r="CYS33" s="49"/>
      <c r="CYV33" s="49"/>
      <c r="CZD33" s="49"/>
      <c r="CZZ33" s="49"/>
      <c r="DAA33" s="49"/>
      <c r="DAB33" s="49"/>
      <c r="DAC33" s="49"/>
      <c r="DAD33" s="49"/>
      <c r="DAE33" s="49"/>
      <c r="DAW33" s="49"/>
      <c r="DAX33" s="49"/>
      <c r="DBA33" s="49"/>
      <c r="DBD33" s="49"/>
      <c r="DBF33" s="49"/>
      <c r="DBH33" s="49"/>
      <c r="DBK33" s="49"/>
      <c r="DBN33" s="49"/>
      <c r="DBQ33" s="49"/>
      <c r="DBT33" s="49"/>
      <c r="DBW33" s="49"/>
      <c r="DBZ33" s="49"/>
      <c r="DCC33" s="49"/>
      <c r="DCF33" s="49"/>
      <c r="DCH33" s="49"/>
      <c r="DCU33" s="49"/>
      <c r="DCV33" s="49"/>
      <c r="DCW33" s="49"/>
      <c r="DCX33" s="49"/>
      <c r="DCY33" s="49"/>
      <c r="DCZ33" s="49"/>
      <c r="DDA33" s="49"/>
      <c r="DDB33" s="49"/>
      <c r="DDC33" s="49"/>
      <c r="DDD33" s="49"/>
      <c r="DDE33" s="49"/>
      <c r="DDF33" s="49"/>
      <c r="DDG33" s="49"/>
      <c r="DDH33" s="49"/>
      <c r="DDI33" s="49"/>
      <c r="DDJ33" s="49"/>
      <c r="DDK33" s="49"/>
      <c r="DDL33" s="49"/>
      <c r="DDM33" s="49"/>
      <c r="DDN33" s="49"/>
      <c r="DDO33" s="49"/>
      <c r="DDP33" s="49"/>
      <c r="DDQ33" s="49"/>
      <c r="DDR33" s="49"/>
      <c r="DDS33" s="49"/>
      <c r="DDT33" s="49"/>
      <c r="DDU33" s="49"/>
      <c r="DDV33" s="49"/>
      <c r="DDW33" s="49"/>
      <c r="DDX33" s="49"/>
      <c r="DDY33" s="49"/>
      <c r="DDZ33" s="49"/>
      <c r="DEA33" s="49"/>
      <c r="DEB33" s="49"/>
      <c r="DEC33" s="49"/>
      <c r="DED33" s="49"/>
      <c r="DEE33" s="49"/>
      <c r="DEF33" s="49"/>
      <c r="DEG33" s="49"/>
      <c r="DEH33" s="49"/>
      <c r="DEK33" s="49"/>
      <c r="DEN33" s="49"/>
      <c r="DEQ33" s="49"/>
      <c r="DET33" s="49"/>
      <c r="DEW33" s="49"/>
      <c r="DEZ33" s="49"/>
      <c r="DFI33" s="49"/>
      <c r="DFL33" s="49"/>
      <c r="DFO33" s="49"/>
      <c r="DFR33" s="49"/>
      <c r="DGA33" s="49"/>
      <c r="DGG33" s="49"/>
      <c r="DGJ33" s="49"/>
      <c r="DGM33" s="49"/>
      <c r="DGP33" s="49"/>
      <c r="DGV33" s="49"/>
      <c r="DGY33" s="49"/>
      <c r="DHE33" s="49"/>
      <c r="DHG33" s="49"/>
      <c r="DHH33" s="49"/>
      <c r="DHJ33" s="49"/>
      <c r="DIA33" s="49"/>
      <c r="DIF33" s="49"/>
      <c r="DIL33" s="49"/>
      <c r="DIO33" s="49"/>
      <c r="DIR33" s="49"/>
      <c r="DIZ33" s="49"/>
      <c r="DJV33" s="49"/>
      <c r="DJW33" s="49"/>
      <c r="DJX33" s="49"/>
      <c r="DJY33" s="49"/>
      <c r="DJZ33" s="49"/>
      <c r="DKA33" s="49"/>
      <c r="DKS33" s="49"/>
      <c r="DKT33" s="49"/>
      <c r="DKW33" s="49"/>
      <c r="DKZ33" s="49"/>
      <c r="DLB33" s="49"/>
      <c r="DLD33" s="49"/>
      <c r="DLG33" s="49"/>
      <c r="DLJ33" s="49"/>
      <c r="DLM33" s="49"/>
      <c r="DLP33" s="49"/>
      <c r="DLS33" s="49"/>
      <c r="DLV33" s="49"/>
      <c r="DLY33" s="49"/>
      <c r="DMB33" s="49"/>
      <c r="DMD33" s="49"/>
      <c r="DMQ33" s="49"/>
      <c r="DMR33" s="49"/>
      <c r="DMS33" s="49"/>
      <c r="DMT33" s="49"/>
      <c r="DMU33" s="49"/>
      <c r="DMV33" s="49"/>
      <c r="DMW33" s="49"/>
      <c r="DMX33" s="49"/>
      <c r="DMY33" s="49"/>
      <c r="DMZ33" s="49"/>
      <c r="DNA33" s="49"/>
      <c r="DNB33" s="49"/>
      <c r="DNC33" s="49"/>
      <c r="DND33" s="49"/>
      <c r="DNE33" s="49"/>
      <c r="DNF33" s="49"/>
      <c r="DNG33" s="49"/>
      <c r="DNH33" s="49"/>
      <c r="DNI33" s="49"/>
      <c r="DNJ33" s="49"/>
      <c r="DNK33" s="49"/>
      <c r="DNL33" s="49"/>
      <c r="DNM33" s="49"/>
      <c r="DNN33" s="49"/>
      <c r="DNO33" s="49"/>
      <c r="DNP33" s="49"/>
      <c r="DNQ33" s="49"/>
      <c r="DNR33" s="49"/>
      <c r="DNS33" s="49"/>
      <c r="DNT33" s="49"/>
      <c r="DNU33" s="49"/>
      <c r="DNV33" s="49"/>
      <c r="DNW33" s="49"/>
      <c r="DNX33" s="49"/>
      <c r="DNY33" s="49"/>
      <c r="DNZ33" s="49"/>
      <c r="DOA33" s="49"/>
      <c r="DOB33" s="49"/>
      <c r="DOC33" s="49"/>
      <c r="DOD33" s="49"/>
      <c r="DOG33" s="49"/>
      <c r="DOJ33" s="49"/>
      <c r="DOM33" s="49"/>
      <c r="DOP33" s="49"/>
      <c r="DOS33" s="49"/>
      <c r="DOV33" s="49"/>
      <c r="DPE33" s="49"/>
      <c r="DPH33" s="49"/>
      <c r="DPK33" s="49"/>
      <c r="DPN33" s="49"/>
      <c r="DPW33" s="49"/>
      <c r="DQC33" s="49"/>
      <c r="DQF33" s="49"/>
      <c r="DQI33" s="49"/>
      <c r="DQL33" s="49"/>
      <c r="DQR33" s="49"/>
      <c r="DQU33" s="49"/>
      <c r="DRA33" s="49"/>
      <c r="DRC33" s="49"/>
      <c r="DRD33" s="49"/>
      <c r="DRF33" s="49"/>
      <c r="DRW33" s="49"/>
      <c r="DSB33" s="49"/>
      <c r="DSH33" s="49"/>
      <c r="DSK33" s="49"/>
      <c r="DSN33" s="49"/>
      <c r="DSV33" s="49"/>
      <c r="DTR33" s="49"/>
      <c r="DTS33" s="49"/>
      <c r="DTT33" s="49"/>
      <c r="DTU33" s="49"/>
      <c r="DTV33" s="49"/>
      <c r="DTW33" s="49"/>
      <c r="DUO33" s="49"/>
      <c r="DUP33" s="49"/>
      <c r="DUS33" s="49"/>
      <c r="DUV33" s="49"/>
      <c r="DUX33" s="49"/>
      <c r="DUZ33" s="49"/>
      <c r="DVC33" s="49"/>
      <c r="DVF33" s="49"/>
      <c r="DVI33" s="49"/>
      <c r="DVL33" s="49"/>
      <c r="DVO33" s="49"/>
      <c r="DVR33" s="49"/>
      <c r="DVU33" s="49"/>
      <c r="DVX33" s="49"/>
      <c r="DVZ33" s="49"/>
      <c r="DWM33" s="49"/>
      <c r="DWN33" s="49"/>
      <c r="DWO33" s="49"/>
      <c r="DWP33" s="49"/>
      <c r="DWQ33" s="49"/>
      <c r="DWR33" s="49"/>
      <c r="DWS33" s="49"/>
      <c r="DWT33" s="49"/>
      <c r="DWU33" s="49"/>
      <c r="DWV33" s="49"/>
      <c r="DWW33" s="49"/>
      <c r="DWX33" s="49"/>
      <c r="DWY33" s="49"/>
      <c r="DWZ33" s="49"/>
      <c r="DXA33" s="49"/>
      <c r="DXB33" s="49"/>
      <c r="DXC33" s="49"/>
      <c r="DXD33" s="49"/>
      <c r="DXE33" s="49"/>
      <c r="DXF33" s="49"/>
      <c r="DXG33" s="49"/>
      <c r="DXH33" s="49"/>
      <c r="DXI33" s="49"/>
      <c r="DXJ33" s="49"/>
      <c r="DXK33" s="49"/>
      <c r="DXL33" s="49"/>
      <c r="DXM33" s="49"/>
      <c r="DXN33" s="49"/>
      <c r="DXO33" s="49"/>
      <c r="DXP33" s="49"/>
      <c r="DXQ33" s="49"/>
      <c r="DXR33" s="49"/>
      <c r="DXS33" s="49"/>
      <c r="DXT33" s="49"/>
      <c r="DXU33" s="49"/>
      <c r="DXV33" s="49"/>
      <c r="DXW33" s="49"/>
      <c r="DXX33" s="49"/>
      <c r="DXY33" s="49"/>
      <c r="DXZ33" s="49"/>
      <c r="DYC33" s="49"/>
      <c r="DYF33" s="49"/>
      <c r="DYI33" s="49"/>
      <c r="DYL33" s="49"/>
      <c r="DYO33" s="49"/>
      <c r="DYR33" s="49"/>
      <c r="DZA33" s="49"/>
      <c r="DZD33" s="49"/>
      <c r="DZG33" s="49"/>
      <c r="DZJ33" s="49"/>
      <c r="DZS33" s="49"/>
      <c r="DZY33" s="49"/>
      <c r="EAB33" s="49"/>
      <c r="EAE33" s="49"/>
      <c r="EAH33" s="49"/>
      <c r="EAN33" s="49"/>
      <c r="EAQ33" s="49"/>
      <c r="EAW33" s="49"/>
      <c r="EAY33" s="49"/>
      <c r="EAZ33" s="49"/>
      <c r="EBB33" s="49"/>
      <c r="EBS33" s="49"/>
      <c r="EBX33" s="49"/>
      <c r="ECD33" s="49"/>
      <c r="ECG33" s="49"/>
      <c r="ECJ33" s="49"/>
      <c r="ECR33" s="49"/>
      <c r="EDN33" s="49"/>
      <c r="EDO33" s="49"/>
      <c r="EDP33" s="49"/>
      <c r="EDQ33" s="49"/>
      <c r="EDR33" s="49"/>
      <c r="EDS33" s="49"/>
      <c r="EEK33" s="49"/>
      <c r="EEL33" s="49"/>
      <c r="EEO33" s="49"/>
      <c r="EER33" s="49"/>
      <c r="EET33" s="49"/>
      <c r="EEV33" s="49"/>
      <c r="EEY33" s="49"/>
      <c r="EFB33" s="49"/>
      <c r="EFE33" s="49"/>
      <c r="EFH33" s="49"/>
      <c r="EFK33" s="49"/>
      <c r="EFN33" s="49"/>
      <c r="EFQ33" s="49"/>
      <c r="EFT33" s="49"/>
      <c r="EFV33" s="49"/>
      <c r="EGI33" s="49"/>
      <c r="EGJ33" s="49"/>
      <c r="EGK33" s="49"/>
      <c r="EGL33" s="49"/>
      <c r="EGM33" s="49"/>
      <c r="EGN33" s="49"/>
      <c r="EGO33" s="49"/>
      <c r="EGP33" s="49"/>
      <c r="EGQ33" s="49"/>
      <c r="EGR33" s="49"/>
      <c r="EGS33" s="49"/>
      <c r="EGT33" s="49"/>
      <c r="EGU33" s="49"/>
      <c r="EGV33" s="49"/>
      <c r="EGW33" s="49"/>
      <c r="EGX33" s="49"/>
      <c r="EGY33" s="49"/>
      <c r="EGZ33" s="49"/>
      <c r="EHA33" s="49"/>
      <c r="EHB33" s="49"/>
      <c r="EHC33" s="49"/>
      <c r="EHD33" s="49"/>
      <c r="EHE33" s="49"/>
      <c r="EHF33" s="49"/>
      <c r="EHG33" s="49"/>
      <c r="EHH33" s="49"/>
      <c r="EHI33" s="49"/>
      <c r="EHJ33" s="49"/>
      <c r="EHK33" s="49"/>
      <c r="EHL33" s="49"/>
      <c r="EHM33" s="49"/>
      <c r="EHN33" s="49"/>
      <c r="EHO33" s="49"/>
      <c r="EHP33" s="49"/>
      <c r="EHQ33" s="49"/>
      <c r="EHR33" s="49"/>
      <c r="EHS33" s="49"/>
      <c r="EHT33" s="49"/>
      <c r="EHU33" s="49"/>
      <c r="EHV33" s="49"/>
      <c r="EHY33" s="49"/>
      <c r="EIB33" s="49"/>
      <c r="EIE33" s="49"/>
      <c r="EIH33" s="49"/>
      <c r="EIK33" s="49"/>
      <c r="EIN33" s="49"/>
      <c r="EIW33" s="49"/>
      <c r="EIZ33" s="49"/>
      <c r="EJC33" s="49"/>
      <c r="EJF33" s="49"/>
      <c r="EJO33" s="49"/>
      <c r="EJU33" s="49"/>
      <c r="EJX33" s="49"/>
      <c r="EKA33" s="49"/>
      <c r="EKD33" s="49"/>
      <c r="EKJ33" s="49"/>
      <c r="EKM33" s="49"/>
      <c r="EKS33" s="49"/>
      <c r="EKU33" s="49"/>
      <c r="EKV33" s="49"/>
      <c r="EKX33" s="49"/>
      <c r="ELO33" s="49"/>
      <c r="ELT33" s="49"/>
      <c r="ELZ33" s="49"/>
      <c r="EMC33" s="49"/>
      <c r="EMF33" s="49"/>
      <c r="EMN33" s="49"/>
      <c r="ENJ33" s="49"/>
      <c r="ENK33" s="49"/>
      <c r="ENL33" s="49"/>
      <c r="ENM33" s="49"/>
      <c r="ENN33" s="49"/>
      <c r="ENO33" s="49"/>
      <c r="EOG33" s="49"/>
      <c r="EOH33" s="49"/>
      <c r="EOK33" s="49"/>
      <c r="EON33" s="49"/>
      <c r="EOP33" s="49"/>
      <c r="EOR33" s="49"/>
      <c r="EOU33" s="49"/>
      <c r="EOX33" s="49"/>
      <c r="EPA33" s="49"/>
      <c r="EPD33" s="49"/>
      <c r="EPG33" s="49"/>
      <c r="EPJ33" s="49"/>
      <c r="EPM33" s="49"/>
      <c r="EPP33" s="49"/>
      <c r="EPR33" s="49"/>
      <c r="EQE33" s="49"/>
      <c r="EQF33" s="49"/>
      <c r="EQG33" s="49"/>
      <c r="EQH33" s="49"/>
      <c r="EQI33" s="49"/>
      <c r="EQJ33" s="49"/>
      <c r="EQK33" s="49"/>
      <c r="EQL33" s="49"/>
      <c r="EQM33" s="49"/>
      <c r="EQN33" s="49"/>
      <c r="EQO33" s="49"/>
      <c r="EQP33" s="49"/>
      <c r="EQQ33" s="49"/>
      <c r="EQR33" s="49"/>
      <c r="EQS33" s="49"/>
      <c r="EQT33" s="49"/>
      <c r="EQU33" s="49"/>
      <c r="EQV33" s="49"/>
      <c r="EQW33" s="49"/>
      <c r="EQX33" s="49"/>
      <c r="EQY33" s="49"/>
      <c r="EQZ33" s="49"/>
      <c r="ERA33" s="49"/>
      <c r="ERB33" s="49"/>
      <c r="ERC33" s="49"/>
      <c r="ERD33" s="49"/>
      <c r="ERE33" s="49"/>
      <c r="ERF33" s="49"/>
      <c r="ERG33" s="49"/>
      <c r="ERH33" s="49"/>
      <c r="ERI33" s="49"/>
      <c r="ERJ33" s="49"/>
      <c r="ERK33" s="49"/>
      <c r="ERL33" s="49"/>
      <c r="ERM33" s="49"/>
      <c r="ERN33" s="49"/>
      <c r="ERO33" s="49"/>
      <c r="ERP33" s="49"/>
      <c r="ERQ33" s="49"/>
      <c r="ERR33" s="49"/>
      <c r="ERU33" s="49"/>
      <c r="ERX33" s="49"/>
      <c r="ESA33" s="49"/>
      <c r="ESD33" s="49"/>
      <c r="ESG33" s="49"/>
      <c r="ESJ33" s="49"/>
      <c r="ESS33" s="49"/>
      <c r="ESV33" s="49"/>
      <c r="ESY33" s="49"/>
      <c r="ETB33" s="49"/>
      <c r="ETK33" s="49"/>
      <c r="ETQ33" s="49"/>
      <c r="ETT33" s="49"/>
      <c r="ETW33" s="49"/>
      <c r="ETZ33" s="49"/>
      <c r="EUF33" s="49"/>
      <c r="EUI33" s="49"/>
      <c r="EUO33" s="49"/>
      <c r="EUQ33" s="49"/>
      <c r="EUR33" s="49"/>
      <c r="EUT33" s="49"/>
      <c r="EVK33" s="49"/>
      <c r="EVP33" s="49"/>
      <c r="EVV33" s="49"/>
      <c r="EVY33" s="49"/>
      <c r="EWB33" s="49"/>
      <c r="EWJ33" s="49"/>
      <c r="EXF33" s="49"/>
      <c r="EXG33" s="49"/>
      <c r="EXH33" s="49"/>
      <c r="EXI33" s="49"/>
      <c r="EXJ33" s="49"/>
      <c r="EXK33" s="49"/>
      <c r="EYC33" s="49"/>
      <c r="EYD33" s="49"/>
      <c r="EYG33" s="49"/>
      <c r="EYJ33" s="49"/>
      <c r="EYL33" s="49"/>
      <c r="EYN33" s="49"/>
      <c r="EYQ33" s="49"/>
      <c r="EYT33" s="49"/>
      <c r="EYW33" s="49"/>
      <c r="EYZ33" s="49"/>
      <c r="EZC33" s="49"/>
      <c r="EZF33" s="49"/>
      <c r="EZI33" s="49"/>
      <c r="EZL33" s="49"/>
      <c r="EZN33" s="49"/>
      <c r="FAA33" s="49"/>
      <c r="FAB33" s="49"/>
      <c r="FAC33" s="49"/>
      <c r="FAD33" s="49"/>
      <c r="FAE33" s="49"/>
      <c r="FAF33" s="49"/>
      <c r="FAG33" s="49"/>
      <c r="FAH33" s="49"/>
      <c r="FAI33" s="49"/>
      <c r="FAJ33" s="49"/>
      <c r="FAK33" s="49"/>
      <c r="FAL33" s="49"/>
      <c r="FAM33" s="49"/>
      <c r="FAN33" s="49"/>
      <c r="FAO33" s="49"/>
      <c r="FAP33" s="49"/>
      <c r="FAQ33" s="49"/>
      <c r="FAR33" s="49"/>
      <c r="FAS33" s="49"/>
      <c r="FAT33" s="49"/>
      <c r="FAU33" s="49"/>
      <c r="FAV33" s="49"/>
      <c r="FAW33" s="49"/>
      <c r="FAX33" s="49"/>
      <c r="FAY33" s="49"/>
      <c r="FAZ33" s="49"/>
      <c r="FBA33" s="49"/>
      <c r="FBB33" s="49"/>
      <c r="FBC33" s="49"/>
      <c r="FBD33" s="49"/>
      <c r="FBE33" s="49"/>
      <c r="FBF33" s="49"/>
      <c r="FBG33" s="49"/>
      <c r="FBH33" s="49"/>
      <c r="FBI33" s="49"/>
      <c r="FBJ33" s="49"/>
      <c r="FBK33" s="49"/>
      <c r="FBL33" s="49"/>
      <c r="FBM33" s="49"/>
      <c r="FBN33" s="49"/>
      <c r="FBQ33" s="49"/>
      <c r="FBT33" s="49"/>
      <c r="FBW33" s="49"/>
      <c r="FBZ33" s="49"/>
      <c r="FCC33" s="49"/>
      <c r="FCF33" s="49"/>
      <c r="FCO33" s="49"/>
      <c r="FCR33" s="49"/>
      <c r="FCU33" s="49"/>
      <c r="FCX33" s="49"/>
      <c r="FDG33" s="49"/>
      <c r="FDM33" s="49"/>
      <c r="FDP33" s="49"/>
      <c r="FDS33" s="49"/>
      <c r="FDV33" s="49"/>
      <c r="FEB33" s="49"/>
      <c r="FEE33" s="49"/>
      <c r="FEK33" s="49"/>
      <c r="FEM33" s="49"/>
      <c r="FEN33" s="49"/>
      <c r="FEP33" s="49"/>
      <c r="FFG33" s="49"/>
      <c r="FFL33" s="49"/>
      <c r="FFR33" s="49"/>
      <c r="FFU33" s="49"/>
      <c r="FFX33" s="49"/>
      <c r="FGF33" s="49"/>
      <c r="FHB33" s="49"/>
      <c r="FHC33" s="49"/>
      <c r="FHD33" s="49"/>
      <c r="FHE33" s="49"/>
      <c r="FHF33" s="49"/>
      <c r="FHG33" s="49"/>
      <c r="FHY33" s="49"/>
      <c r="FHZ33" s="49"/>
      <c r="FIC33" s="49"/>
      <c r="FIF33" s="49"/>
      <c r="FIH33" s="49"/>
      <c r="FIJ33" s="49"/>
      <c r="FIM33" s="49"/>
      <c r="FIP33" s="49"/>
      <c r="FIS33" s="49"/>
      <c r="FIV33" s="49"/>
      <c r="FIY33" s="49"/>
      <c r="FJB33" s="49"/>
      <c r="FJE33" s="49"/>
      <c r="FJH33" s="49"/>
      <c r="FJJ33" s="49"/>
      <c r="FJW33" s="49"/>
      <c r="FJX33" s="49"/>
      <c r="FJY33" s="49"/>
      <c r="FJZ33" s="49"/>
      <c r="FKA33" s="49"/>
      <c r="FKB33" s="49"/>
      <c r="FKC33" s="49"/>
      <c r="FKD33" s="49"/>
      <c r="FKE33" s="49"/>
      <c r="FKF33" s="49"/>
      <c r="FKG33" s="49"/>
      <c r="FKH33" s="49"/>
      <c r="FKI33" s="49"/>
      <c r="FKJ33" s="49"/>
      <c r="FKK33" s="49"/>
      <c r="FKL33" s="49"/>
      <c r="FKM33" s="49"/>
      <c r="FKN33" s="49"/>
      <c r="FKO33" s="49"/>
      <c r="FKP33" s="49"/>
      <c r="FKQ33" s="49"/>
      <c r="FKR33" s="49"/>
      <c r="FKS33" s="49"/>
      <c r="FKT33" s="49"/>
      <c r="FKU33" s="49"/>
      <c r="FKV33" s="49"/>
      <c r="FKW33" s="49"/>
      <c r="FKX33" s="49"/>
      <c r="FKY33" s="49"/>
      <c r="FKZ33" s="49"/>
      <c r="FLA33" s="49"/>
      <c r="FLB33" s="49"/>
      <c r="FLC33" s="49"/>
      <c r="FLD33" s="49"/>
      <c r="FLE33" s="49"/>
      <c r="FLF33" s="49"/>
      <c r="FLG33" s="49"/>
      <c r="FLH33" s="49"/>
      <c r="FLI33" s="49"/>
      <c r="FLJ33" s="49"/>
      <c r="FLM33" s="49"/>
      <c r="FLP33" s="49"/>
      <c r="FLS33" s="49"/>
      <c r="FLV33" s="49"/>
      <c r="FLY33" s="49"/>
      <c r="FMB33" s="49"/>
      <c r="FMK33" s="49"/>
      <c r="FMN33" s="49"/>
      <c r="FMQ33" s="49"/>
      <c r="FMT33" s="49"/>
      <c r="FNC33" s="49"/>
      <c r="FNI33" s="49"/>
      <c r="FNL33" s="49"/>
      <c r="FNO33" s="49"/>
      <c r="FNR33" s="49"/>
      <c r="FNX33" s="49"/>
      <c r="FOA33" s="49"/>
      <c r="FOG33" s="49"/>
      <c r="FOI33" s="49"/>
      <c r="FOJ33" s="49"/>
      <c r="FOL33" s="49"/>
      <c r="FPC33" s="49"/>
      <c r="FPH33" s="49"/>
      <c r="FPN33" s="49"/>
      <c r="FPQ33" s="49"/>
      <c r="FPT33" s="49"/>
      <c r="FQB33" s="49"/>
      <c r="FQX33" s="49"/>
      <c r="FQY33" s="49"/>
      <c r="FQZ33" s="49"/>
      <c r="FRA33" s="49"/>
      <c r="FRB33" s="49"/>
      <c r="FRC33" s="49"/>
      <c r="FRU33" s="49"/>
      <c r="FRV33" s="49"/>
      <c r="FRY33" s="49"/>
      <c r="FSB33" s="49"/>
      <c r="FSD33" s="49"/>
      <c r="FSF33" s="49"/>
      <c r="FSI33" s="49"/>
      <c r="FSL33" s="49"/>
      <c r="FSO33" s="49"/>
      <c r="FSR33" s="49"/>
      <c r="FSU33" s="49"/>
      <c r="FSX33" s="49"/>
      <c r="FTA33" s="49"/>
      <c r="FTD33" s="49"/>
      <c r="FTF33" s="49"/>
      <c r="FTS33" s="49"/>
      <c r="FTT33" s="49"/>
      <c r="FTU33" s="49"/>
      <c r="FTV33" s="49"/>
      <c r="FTW33" s="49"/>
      <c r="FTX33" s="49"/>
      <c r="FTY33" s="49"/>
      <c r="FTZ33" s="49"/>
      <c r="FUA33" s="49"/>
      <c r="FUB33" s="49"/>
      <c r="FUC33" s="49"/>
      <c r="FUD33" s="49"/>
      <c r="FUE33" s="49"/>
      <c r="FUF33" s="49"/>
      <c r="FUG33" s="49"/>
      <c r="FUH33" s="49"/>
      <c r="FUI33" s="49"/>
      <c r="FUJ33" s="49"/>
      <c r="FUK33" s="49"/>
      <c r="FUL33" s="49"/>
      <c r="FUM33" s="49"/>
      <c r="FUN33" s="49"/>
      <c r="FUO33" s="49"/>
      <c r="FUP33" s="49"/>
      <c r="FUQ33" s="49"/>
      <c r="FUR33" s="49"/>
      <c r="FUS33" s="49"/>
      <c r="FUT33" s="49"/>
      <c r="FUU33" s="49"/>
      <c r="FUV33" s="49"/>
      <c r="FUW33" s="49"/>
      <c r="FUX33" s="49"/>
      <c r="FUY33" s="49"/>
      <c r="FUZ33" s="49"/>
      <c r="FVA33" s="49"/>
      <c r="FVB33" s="49"/>
      <c r="FVC33" s="49"/>
      <c r="FVD33" s="49"/>
      <c r="FVE33" s="49"/>
      <c r="FVF33" s="49"/>
      <c r="FVI33" s="49"/>
      <c r="FVL33" s="49"/>
      <c r="FVO33" s="49"/>
      <c r="FVR33" s="49"/>
      <c r="FVU33" s="49"/>
      <c r="FVX33" s="49"/>
      <c r="FWG33" s="49"/>
      <c r="FWJ33" s="49"/>
      <c r="FWM33" s="49"/>
      <c r="FWP33" s="49"/>
      <c r="FWY33" s="49"/>
      <c r="FXE33" s="49"/>
      <c r="FXH33" s="49"/>
      <c r="FXK33" s="49"/>
      <c r="FXN33" s="49"/>
      <c r="FXT33" s="49"/>
      <c r="FXW33" s="49"/>
      <c r="FYC33" s="49"/>
      <c r="FYE33" s="49"/>
      <c r="FYF33" s="49"/>
      <c r="FYH33" s="49"/>
      <c r="FYY33" s="49"/>
      <c r="FZD33" s="49"/>
      <c r="FZJ33" s="49"/>
      <c r="FZM33" s="49"/>
      <c r="FZP33" s="49"/>
      <c r="FZX33" s="49"/>
      <c r="GAT33" s="49"/>
      <c r="GAU33" s="49"/>
      <c r="GAV33" s="49"/>
      <c r="GAW33" s="49"/>
      <c r="GAX33" s="49"/>
      <c r="GAY33" s="49"/>
      <c r="GBQ33" s="49"/>
      <c r="GBR33" s="49"/>
      <c r="GBU33" s="49"/>
      <c r="GBX33" s="49"/>
      <c r="GBZ33" s="49"/>
      <c r="GCB33" s="49"/>
      <c r="GCE33" s="49"/>
      <c r="GCH33" s="49"/>
      <c r="GCK33" s="49"/>
      <c r="GCN33" s="49"/>
      <c r="GCQ33" s="49"/>
      <c r="GCT33" s="49"/>
      <c r="GCW33" s="49"/>
      <c r="GCZ33" s="49"/>
      <c r="GDB33" s="49"/>
      <c r="GDO33" s="49"/>
      <c r="GDP33" s="49"/>
      <c r="GDQ33" s="49"/>
      <c r="GDR33" s="49"/>
      <c r="GDS33" s="49"/>
      <c r="GDT33" s="49"/>
      <c r="GDU33" s="49"/>
      <c r="GDV33" s="49"/>
      <c r="GDW33" s="49"/>
      <c r="GDX33" s="49"/>
      <c r="GDY33" s="49"/>
      <c r="GDZ33" s="49"/>
      <c r="GEA33" s="49"/>
      <c r="GEB33" s="49"/>
      <c r="GEC33" s="49"/>
      <c r="GED33" s="49"/>
      <c r="GEE33" s="49"/>
      <c r="GEF33" s="49"/>
      <c r="GEG33" s="49"/>
      <c r="GEH33" s="49"/>
      <c r="GEI33" s="49"/>
      <c r="GEJ33" s="49"/>
      <c r="GEK33" s="49"/>
      <c r="GEL33" s="49"/>
      <c r="GEM33" s="49"/>
      <c r="GEN33" s="49"/>
      <c r="GEO33" s="49"/>
      <c r="GEP33" s="49"/>
      <c r="GEQ33" s="49"/>
      <c r="GER33" s="49"/>
      <c r="GES33" s="49"/>
      <c r="GET33" s="49"/>
      <c r="GEU33" s="49"/>
      <c r="GEV33" s="49"/>
      <c r="GEW33" s="49"/>
      <c r="GEX33" s="49"/>
      <c r="GEY33" s="49"/>
      <c r="GEZ33" s="49"/>
      <c r="GFA33" s="49"/>
      <c r="GFB33" s="49"/>
      <c r="GFE33" s="49"/>
      <c r="GFH33" s="49"/>
      <c r="GFK33" s="49"/>
      <c r="GFN33" s="49"/>
      <c r="GFQ33" s="49"/>
      <c r="GFT33" s="49"/>
      <c r="GGC33" s="49"/>
      <c r="GGF33" s="49"/>
      <c r="GGI33" s="49"/>
      <c r="GGL33" s="49"/>
      <c r="GGU33" s="49"/>
      <c r="GHA33" s="49"/>
      <c r="GHD33" s="49"/>
      <c r="GHG33" s="49"/>
      <c r="GHJ33" s="49"/>
      <c r="GHP33" s="49"/>
      <c r="GHS33" s="49"/>
      <c r="GHY33" s="49"/>
      <c r="GIA33" s="49"/>
      <c r="GIB33" s="49"/>
      <c r="GID33" s="49"/>
      <c r="GIU33" s="49"/>
      <c r="GIZ33" s="49"/>
      <c r="GJF33" s="49"/>
      <c r="GJI33" s="49"/>
      <c r="GJL33" s="49"/>
      <c r="GJT33" s="49"/>
      <c r="GKP33" s="49"/>
      <c r="GKQ33" s="49"/>
      <c r="GKR33" s="49"/>
      <c r="GKS33" s="49"/>
      <c r="GKT33" s="49"/>
      <c r="GKU33" s="49"/>
      <c r="GLM33" s="49"/>
      <c r="GLN33" s="49"/>
      <c r="GLQ33" s="49"/>
      <c r="GLT33" s="49"/>
      <c r="GLV33" s="49"/>
      <c r="GLX33" s="49"/>
      <c r="GMA33" s="49"/>
      <c r="GMD33" s="49"/>
      <c r="GMG33" s="49"/>
      <c r="GMJ33" s="49"/>
      <c r="GMM33" s="49"/>
      <c r="GMP33" s="49"/>
      <c r="GMS33" s="49"/>
      <c r="GMV33" s="49"/>
      <c r="GMX33" s="49"/>
      <c r="GNK33" s="49"/>
      <c r="GNL33" s="49"/>
      <c r="GNM33" s="49"/>
      <c r="GNN33" s="49"/>
      <c r="GNO33" s="49"/>
      <c r="GNP33" s="49"/>
      <c r="GNQ33" s="49"/>
      <c r="GNR33" s="49"/>
      <c r="GNS33" s="49"/>
      <c r="GNT33" s="49"/>
      <c r="GNU33" s="49"/>
      <c r="GNV33" s="49"/>
      <c r="GNW33" s="49"/>
      <c r="GNX33" s="49"/>
      <c r="GNY33" s="49"/>
      <c r="GNZ33" s="49"/>
      <c r="GOA33" s="49"/>
      <c r="GOB33" s="49"/>
      <c r="GOC33" s="49"/>
      <c r="GOD33" s="49"/>
      <c r="GOE33" s="49"/>
      <c r="GOF33" s="49"/>
      <c r="GOG33" s="49"/>
      <c r="GOH33" s="49"/>
      <c r="GOI33" s="49"/>
      <c r="GOJ33" s="49"/>
      <c r="GOK33" s="49"/>
      <c r="GOL33" s="49"/>
      <c r="GOM33" s="49"/>
      <c r="GON33" s="49"/>
      <c r="GOO33" s="49"/>
      <c r="GOP33" s="49"/>
      <c r="GOQ33" s="49"/>
      <c r="GOR33" s="49"/>
      <c r="GOS33" s="49"/>
      <c r="GOT33" s="49"/>
      <c r="GOU33" s="49"/>
      <c r="GOV33" s="49"/>
      <c r="GOW33" s="49"/>
      <c r="GOX33" s="49"/>
      <c r="GPA33" s="49"/>
      <c r="GPD33" s="49"/>
      <c r="GPG33" s="49"/>
      <c r="GPJ33" s="49"/>
      <c r="GPM33" s="49"/>
      <c r="GPP33" s="49"/>
      <c r="GPY33" s="49"/>
      <c r="GQB33" s="49"/>
      <c r="GQE33" s="49"/>
      <c r="GQH33" s="49"/>
      <c r="GQQ33" s="49"/>
      <c r="GQW33" s="49"/>
      <c r="GQZ33" s="49"/>
      <c r="GRC33" s="49"/>
      <c r="GRF33" s="49"/>
      <c r="GRL33" s="49"/>
      <c r="GRO33" s="49"/>
      <c r="GRU33" s="49"/>
      <c r="GRW33" s="49"/>
      <c r="GRX33" s="49"/>
      <c r="GRZ33" s="49"/>
      <c r="GSQ33" s="49"/>
      <c r="GSV33" s="49"/>
      <c r="GTB33" s="49"/>
      <c r="GTE33" s="49"/>
      <c r="GTH33" s="49"/>
      <c r="GTP33" s="49"/>
      <c r="GUL33" s="49"/>
      <c r="GUM33" s="49"/>
      <c r="GUN33" s="49"/>
      <c r="GUO33" s="49"/>
      <c r="GUP33" s="49"/>
      <c r="GUQ33" s="49"/>
      <c r="GVI33" s="49"/>
      <c r="GVJ33" s="49"/>
      <c r="GVM33" s="49"/>
      <c r="GVP33" s="49"/>
      <c r="GVR33" s="49"/>
      <c r="GVT33" s="49"/>
      <c r="GVW33" s="49"/>
      <c r="GVZ33" s="49"/>
      <c r="GWC33" s="49"/>
      <c r="GWF33" s="49"/>
      <c r="GWI33" s="49"/>
      <c r="GWL33" s="49"/>
      <c r="GWO33" s="49"/>
      <c r="GWR33" s="49"/>
      <c r="GWT33" s="49"/>
      <c r="GXG33" s="49"/>
      <c r="GXH33" s="49"/>
      <c r="GXI33" s="49"/>
      <c r="GXJ33" s="49"/>
      <c r="GXK33" s="49"/>
      <c r="GXL33" s="49"/>
      <c r="GXM33" s="49"/>
      <c r="GXN33" s="49"/>
      <c r="GXO33" s="49"/>
      <c r="GXP33" s="49"/>
      <c r="GXQ33" s="49"/>
      <c r="GXR33" s="49"/>
      <c r="GXS33" s="49"/>
      <c r="GXT33" s="49"/>
      <c r="GXU33" s="49"/>
      <c r="GXV33" s="49"/>
      <c r="GXW33" s="49"/>
      <c r="GXX33" s="49"/>
      <c r="GXY33" s="49"/>
      <c r="GXZ33" s="49"/>
      <c r="GYA33" s="49"/>
      <c r="GYB33" s="49"/>
      <c r="GYC33" s="49"/>
      <c r="GYD33" s="49"/>
      <c r="GYE33" s="49"/>
      <c r="GYF33" s="49"/>
      <c r="GYG33" s="49"/>
      <c r="GYH33" s="49"/>
      <c r="GYI33" s="49"/>
      <c r="GYJ33" s="49"/>
      <c r="GYK33" s="49"/>
      <c r="GYL33" s="49"/>
      <c r="GYM33" s="49"/>
      <c r="GYN33" s="49"/>
      <c r="GYO33" s="49"/>
      <c r="GYP33" s="49"/>
      <c r="GYQ33" s="49"/>
      <c r="GYR33" s="49"/>
      <c r="GYS33" s="49"/>
      <c r="GYT33" s="49"/>
      <c r="GYW33" s="49"/>
      <c r="GYZ33" s="49"/>
      <c r="GZC33" s="49"/>
      <c r="GZF33" s="49"/>
      <c r="GZI33" s="49"/>
      <c r="GZL33" s="49"/>
      <c r="GZU33" s="49"/>
      <c r="GZX33" s="49"/>
      <c r="HAA33" s="49"/>
      <c r="HAD33" s="49"/>
      <c r="HAM33" s="49"/>
      <c r="HAS33" s="49"/>
      <c r="HAV33" s="49"/>
      <c r="HAY33" s="49"/>
      <c r="HBB33" s="49"/>
      <c r="HBH33" s="49"/>
      <c r="HBK33" s="49"/>
      <c r="HBQ33" s="49"/>
      <c r="HBS33" s="49"/>
      <c r="HBT33" s="49"/>
      <c r="HBV33" s="49"/>
      <c r="HCM33" s="49"/>
      <c r="HCR33" s="49"/>
      <c r="HCX33" s="49"/>
      <c r="HDA33" s="49"/>
      <c r="HDD33" s="49"/>
      <c r="HDL33" s="49"/>
      <c r="HEH33" s="49"/>
      <c r="HEI33" s="49"/>
      <c r="HEJ33" s="49"/>
      <c r="HEK33" s="49"/>
      <c r="HEL33" s="49"/>
      <c r="HEM33" s="49"/>
      <c r="HFE33" s="49"/>
      <c r="HFF33" s="49"/>
      <c r="HFI33" s="49"/>
      <c r="HFL33" s="49"/>
      <c r="HFN33" s="49"/>
      <c r="HFP33" s="49"/>
      <c r="HFS33" s="49"/>
      <c r="HFV33" s="49"/>
      <c r="HFY33" s="49"/>
      <c r="HGB33" s="49"/>
      <c r="HGE33" s="49"/>
      <c r="HGH33" s="49"/>
      <c r="HGK33" s="49"/>
      <c r="HGN33" s="49"/>
      <c r="HGP33" s="49"/>
      <c r="HHC33" s="49"/>
      <c r="HHD33" s="49"/>
      <c r="HHE33" s="49"/>
      <c r="HHF33" s="49"/>
      <c r="HHG33" s="49"/>
      <c r="HHH33" s="49"/>
      <c r="HHI33" s="49"/>
      <c r="HHJ33" s="49"/>
      <c r="HHK33" s="49"/>
      <c r="HHL33" s="49"/>
      <c r="HHM33" s="49"/>
      <c r="HHN33" s="49"/>
      <c r="HHO33" s="49"/>
      <c r="HHP33" s="49"/>
      <c r="HHQ33" s="49"/>
      <c r="HHR33" s="49"/>
      <c r="HHS33" s="49"/>
      <c r="HHT33" s="49"/>
      <c r="HHU33" s="49"/>
      <c r="HHV33" s="49"/>
      <c r="HHW33" s="49"/>
      <c r="HHX33" s="49"/>
      <c r="HHY33" s="49"/>
      <c r="HHZ33" s="49"/>
      <c r="HIA33" s="49"/>
      <c r="HIB33" s="49"/>
      <c r="HIC33" s="49"/>
      <c r="HID33" s="49"/>
      <c r="HIE33" s="49"/>
      <c r="HIF33" s="49"/>
      <c r="HIG33" s="49"/>
      <c r="HIH33" s="49"/>
      <c r="HII33" s="49"/>
      <c r="HIJ33" s="49"/>
      <c r="HIK33" s="49"/>
      <c r="HIL33" s="49"/>
      <c r="HIM33" s="49"/>
      <c r="HIN33" s="49"/>
      <c r="HIO33" s="49"/>
      <c r="HIP33" s="49"/>
      <c r="HIS33" s="49"/>
      <c r="HIV33" s="49"/>
      <c r="HIY33" s="49"/>
      <c r="HJB33" s="49"/>
      <c r="HJE33" s="49"/>
      <c r="HJH33" s="49"/>
      <c r="HJQ33" s="49"/>
      <c r="HJT33" s="49"/>
      <c r="HJW33" s="49"/>
      <c r="HJZ33" s="49"/>
      <c r="HKI33" s="49"/>
      <c r="HKO33" s="49"/>
      <c r="HKR33" s="49"/>
      <c r="HKU33" s="49"/>
      <c r="HKX33" s="49"/>
      <c r="HLD33" s="49"/>
      <c r="HLG33" s="49"/>
      <c r="HLM33" s="49"/>
      <c r="HLO33" s="49"/>
      <c r="HLP33" s="49"/>
      <c r="HLR33" s="49"/>
      <c r="HMI33" s="49"/>
      <c r="HMN33" s="49"/>
      <c r="HMT33" s="49"/>
      <c r="HMW33" s="49"/>
      <c r="HMZ33" s="49"/>
      <c r="HNH33" s="49"/>
      <c r="HOD33" s="49"/>
      <c r="HOE33" s="49"/>
      <c r="HOF33" s="49"/>
      <c r="HOG33" s="49"/>
      <c r="HOH33" s="49"/>
      <c r="HOI33" s="49"/>
      <c r="HPA33" s="49"/>
      <c r="HPB33" s="49"/>
      <c r="HPE33" s="49"/>
      <c r="HPH33" s="49"/>
      <c r="HPJ33" s="49"/>
      <c r="HPL33" s="49"/>
      <c r="HPO33" s="49"/>
      <c r="HPR33" s="49"/>
      <c r="HPU33" s="49"/>
      <c r="HPX33" s="49"/>
      <c r="HQA33" s="49"/>
      <c r="HQD33" s="49"/>
      <c r="HQG33" s="49"/>
      <c r="HQJ33" s="49"/>
      <c r="HQL33" s="49"/>
      <c r="HQY33" s="49"/>
      <c r="HQZ33" s="49"/>
      <c r="HRA33" s="49"/>
      <c r="HRB33" s="49"/>
      <c r="HRC33" s="49"/>
      <c r="HRD33" s="49"/>
      <c r="HRE33" s="49"/>
      <c r="HRF33" s="49"/>
      <c r="HRG33" s="49"/>
      <c r="HRH33" s="49"/>
      <c r="HRI33" s="49"/>
      <c r="HRJ33" s="49"/>
      <c r="HRK33" s="49"/>
      <c r="HRL33" s="49"/>
      <c r="HRM33" s="49"/>
      <c r="HRN33" s="49"/>
      <c r="HRO33" s="49"/>
      <c r="HRP33" s="49"/>
      <c r="HRQ33" s="49"/>
      <c r="HRR33" s="49"/>
      <c r="HRS33" s="49"/>
      <c r="HRT33" s="49"/>
      <c r="HRU33" s="49"/>
      <c r="HRV33" s="49"/>
      <c r="HRW33" s="49"/>
      <c r="HRX33" s="49"/>
      <c r="HRY33" s="49"/>
      <c r="HRZ33" s="49"/>
      <c r="HSA33" s="49"/>
      <c r="HSB33" s="49"/>
      <c r="HSC33" s="49"/>
      <c r="HSD33" s="49"/>
      <c r="HSE33" s="49"/>
      <c r="HSF33" s="49"/>
      <c r="HSG33" s="49"/>
      <c r="HSH33" s="49"/>
      <c r="HSI33" s="49"/>
      <c r="HSJ33" s="49"/>
      <c r="HSK33" s="49"/>
      <c r="HSL33" s="49"/>
      <c r="HSO33" s="49"/>
      <c r="HSR33" s="49"/>
      <c r="HSU33" s="49"/>
      <c r="HSX33" s="49"/>
      <c r="HTA33" s="49"/>
      <c r="HTD33" s="49"/>
      <c r="HTM33" s="49"/>
      <c r="HTP33" s="49"/>
      <c r="HTS33" s="49"/>
      <c r="HTV33" s="49"/>
      <c r="HUE33" s="49"/>
      <c r="HUK33" s="49"/>
      <c r="HUN33" s="49"/>
      <c r="HUQ33" s="49"/>
      <c r="HUT33" s="49"/>
      <c r="HUZ33" s="49"/>
      <c r="HVC33" s="49"/>
      <c r="HVI33" s="49"/>
      <c r="HVK33" s="49"/>
      <c r="HVL33" s="49"/>
      <c r="HVN33" s="49"/>
      <c r="HWE33" s="49"/>
      <c r="HWJ33" s="49"/>
      <c r="HWP33" s="49"/>
      <c r="HWS33" s="49"/>
      <c r="HWV33" s="49"/>
      <c r="HXD33" s="49"/>
      <c r="HXZ33" s="49"/>
      <c r="HYA33" s="49"/>
      <c r="HYB33" s="49"/>
      <c r="HYC33" s="49"/>
      <c r="HYD33" s="49"/>
      <c r="HYE33" s="49"/>
      <c r="HYW33" s="49"/>
      <c r="HYX33" s="49"/>
      <c r="HZA33" s="49"/>
      <c r="HZD33" s="49"/>
      <c r="HZF33" s="49"/>
      <c r="HZH33" s="49"/>
      <c r="HZK33" s="49"/>
      <c r="HZN33" s="49"/>
      <c r="HZQ33" s="49"/>
      <c r="HZT33" s="49"/>
      <c r="HZW33" s="49"/>
      <c r="HZZ33" s="49"/>
      <c r="IAC33" s="49"/>
      <c r="IAF33" s="49"/>
      <c r="IAH33" s="49"/>
      <c r="IAU33" s="49"/>
      <c r="IAV33" s="49"/>
      <c r="IAW33" s="49"/>
      <c r="IAX33" s="49"/>
      <c r="IAY33" s="49"/>
      <c r="IAZ33" s="49"/>
      <c r="IBA33" s="49"/>
      <c r="IBB33" s="49"/>
      <c r="IBC33" s="49"/>
      <c r="IBD33" s="49"/>
      <c r="IBE33" s="49"/>
      <c r="IBF33" s="49"/>
      <c r="IBG33" s="49"/>
      <c r="IBH33" s="49"/>
      <c r="IBI33" s="49"/>
      <c r="IBJ33" s="49"/>
      <c r="IBK33" s="49"/>
      <c r="IBL33" s="49"/>
      <c r="IBM33" s="49"/>
      <c r="IBN33" s="49"/>
      <c r="IBO33" s="49"/>
      <c r="IBP33" s="49"/>
      <c r="IBQ33" s="49"/>
      <c r="IBR33" s="49"/>
      <c r="IBS33" s="49"/>
      <c r="IBT33" s="49"/>
      <c r="IBU33" s="49"/>
      <c r="IBV33" s="49"/>
      <c r="IBW33" s="49"/>
      <c r="IBX33" s="49"/>
      <c r="IBY33" s="49"/>
      <c r="IBZ33" s="49"/>
      <c r="ICA33" s="49"/>
      <c r="ICB33" s="49"/>
      <c r="ICC33" s="49"/>
      <c r="ICD33" s="49"/>
      <c r="ICE33" s="49"/>
      <c r="ICF33" s="49"/>
      <c r="ICG33" s="49"/>
      <c r="ICH33" s="49"/>
      <c r="ICK33" s="49"/>
      <c r="ICN33" s="49"/>
      <c r="ICQ33" s="49"/>
      <c r="ICT33" s="49"/>
      <c r="ICW33" s="49"/>
      <c r="ICZ33" s="49"/>
      <c r="IDI33" s="49"/>
      <c r="IDL33" s="49"/>
      <c r="IDO33" s="49"/>
      <c r="IDR33" s="49"/>
      <c r="IEA33" s="49"/>
      <c r="IEG33" s="49"/>
      <c r="IEJ33" s="49"/>
      <c r="IEM33" s="49"/>
      <c r="IEP33" s="49"/>
      <c r="IEV33" s="49"/>
      <c r="IEY33" s="49"/>
      <c r="IFE33" s="49"/>
      <c r="IFG33" s="49"/>
      <c r="IFH33" s="49"/>
      <c r="IFJ33" s="49"/>
      <c r="IGA33" s="49"/>
      <c r="IGF33" s="49"/>
      <c r="IGL33" s="49"/>
      <c r="IGO33" s="49"/>
      <c r="IGR33" s="49"/>
      <c r="IGZ33" s="49"/>
      <c r="IHV33" s="49"/>
      <c r="IHW33" s="49"/>
      <c r="IHX33" s="49"/>
      <c r="IHY33" s="49"/>
      <c r="IHZ33" s="49"/>
      <c r="IIA33" s="49"/>
      <c r="IIS33" s="49"/>
      <c r="IIT33" s="49"/>
      <c r="IIW33" s="49"/>
      <c r="IIZ33" s="49"/>
      <c r="IJB33" s="49"/>
      <c r="IJD33" s="49"/>
      <c r="IJG33" s="49"/>
      <c r="IJJ33" s="49"/>
      <c r="IJM33" s="49"/>
      <c r="IJP33" s="49"/>
      <c r="IJS33" s="49"/>
      <c r="IJV33" s="49"/>
      <c r="IJY33" s="49"/>
      <c r="IKB33" s="49"/>
      <c r="IKD33" s="49"/>
      <c r="IKQ33" s="49"/>
      <c r="IKR33" s="49"/>
      <c r="IKS33" s="49"/>
      <c r="IKT33" s="49"/>
      <c r="IKU33" s="49"/>
      <c r="IKV33" s="49"/>
      <c r="IKW33" s="49"/>
      <c r="IKX33" s="49"/>
      <c r="IKY33" s="49"/>
      <c r="IKZ33" s="49"/>
      <c r="ILA33" s="49"/>
      <c r="ILB33" s="49"/>
      <c r="ILC33" s="49"/>
      <c r="ILD33" s="49"/>
      <c r="ILE33" s="49"/>
      <c r="ILF33" s="49"/>
      <c r="ILG33" s="49"/>
      <c r="ILH33" s="49"/>
      <c r="ILI33" s="49"/>
      <c r="ILJ33" s="49"/>
      <c r="ILK33" s="49"/>
      <c r="ILL33" s="49"/>
      <c r="ILM33" s="49"/>
      <c r="ILN33" s="49"/>
      <c r="ILO33" s="49"/>
      <c r="ILP33" s="49"/>
      <c r="ILQ33" s="49"/>
      <c r="ILR33" s="49"/>
      <c r="ILS33" s="49"/>
      <c r="ILT33" s="49"/>
      <c r="ILU33" s="49"/>
      <c r="ILV33" s="49"/>
      <c r="ILW33" s="49"/>
      <c r="ILX33" s="49"/>
      <c r="ILY33" s="49"/>
      <c r="ILZ33" s="49"/>
      <c r="IMA33" s="49"/>
      <c r="IMB33" s="49"/>
      <c r="IMC33" s="49"/>
      <c r="IMD33" s="49"/>
      <c r="IMG33" s="49"/>
      <c r="IMJ33" s="49"/>
      <c r="IMM33" s="49"/>
      <c r="IMP33" s="49"/>
      <c r="IMS33" s="49"/>
      <c r="IMV33" s="49"/>
      <c r="INE33" s="49"/>
      <c r="INH33" s="49"/>
      <c r="INK33" s="49"/>
      <c r="INN33" s="49"/>
      <c r="INW33" s="49"/>
      <c r="IOC33" s="49"/>
      <c r="IOF33" s="49"/>
      <c r="IOI33" s="49"/>
      <c r="IOL33" s="49"/>
      <c r="IOR33" s="49"/>
      <c r="IOU33" s="49"/>
      <c r="IPA33" s="49"/>
      <c r="IPC33" s="49"/>
      <c r="IPD33" s="49"/>
      <c r="IPF33" s="49"/>
      <c r="IPW33" s="49"/>
      <c r="IQB33" s="49"/>
      <c r="IQH33" s="49"/>
      <c r="IQK33" s="49"/>
      <c r="IQN33" s="49"/>
      <c r="IQV33" s="49"/>
      <c r="IRR33" s="49"/>
      <c r="IRS33" s="49"/>
      <c r="IRT33" s="49"/>
      <c r="IRU33" s="49"/>
      <c r="IRV33" s="49"/>
      <c r="IRW33" s="49"/>
      <c r="ISO33" s="49"/>
      <c r="ISP33" s="49"/>
      <c r="ISS33" s="49"/>
      <c r="ISV33" s="49"/>
      <c r="ISX33" s="49"/>
      <c r="ISZ33" s="49"/>
      <c r="ITC33" s="49"/>
      <c r="ITF33" s="49"/>
      <c r="ITI33" s="49"/>
      <c r="ITL33" s="49"/>
      <c r="ITO33" s="49"/>
      <c r="ITR33" s="49"/>
      <c r="ITU33" s="49"/>
      <c r="ITX33" s="49"/>
      <c r="ITZ33" s="49"/>
      <c r="IUM33" s="49"/>
      <c r="IUN33" s="49"/>
      <c r="IUO33" s="49"/>
      <c r="IUP33" s="49"/>
      <c r="IUQ33" s="49"/>
      <c r="IUR33" s="49"/>
      <c r="IUS33" s="49"/>
      <c r="IUT33" s="49"/>
      <c r="IUU33" s="49"/>
      <c r="IUV33" s="49"/>
      <c r="IUW33" s="49"/>
      <c r="IUX33" s="49"/>
      <c r="IUY33" s="49"/>
      <c r="IUZ33" s="49"/>
      <c r="IVA33" s="49"/>
      <c r="IVB33" s="49"/>
      <c r="IVC33" s="49"/>
      <c r="IVD33" s="49"/>
      <c r="IVE33" s="49"/>
      <c r="IVF33" s="49"/>
      <c r="IVG33" s="49"/>
      <c r="IVH33" s="49"/>
      <c r="IVI33" s="49"/>
      <c r="IVJ33" s="49"/>
      <c r="IVK33" s="49"/>
      <c r="IVL33" s="49"/>
      <c r="IVM33" s="49"/>
      <c r="IVN33" s="49"/>
      <c r="IVO33" s="49"/>
      <c r="IVP33" s="49"/>
      <c r="IVQ33" s="49"/>
      <c r="IVR33" s="49"/>
      <c r="IVS33" s="49"/>
      <c r="IVT33" s="49"/>
      <c r="IVU33" s="49"/>
      <c r="IVV33" s="49"/>
      <c r="IVW33" s="49"/>
      <c r="IVX33" s="49"/>
      <c r="IVY33" s="49"/>
      <c r="IVZ33" s="49"/>
      <c r="IWC33" s="49"/>
      <c r="IWF33" s="49"/>
      <c r="IWI33" s="49"/>
      <c r="IWL33" s="49"/>
      <c r="IWO33" s="49"/>
      <c r="IWR33" s="49"/>
      <c r="IXA33" s="49"/>
      <c r="IXD33" s="49"/>
      <c r="IXG33" s="49"/>
      <c r="IXJ33" s="49"/>
      <c r="IXS33" s="49"/>
      <c r="IXY33" s="49"/>
      <c r="IYB33" s="49"/>
      <c r="IYE33" s="49"/>
      <c r="IYH33" s="49"/>
      <c r="IYN33" s="49"/>
      <c r="IYQ33" s="49"/>
      <c r="IYW33" s="49"/>
      <c r="IYY33" s="49"/>
      <c r="IYZ33" s="49"/>
      <c r="IZB33" s="49"/>
      <c r="IZS33" s="49"/>
      <c r="IZX33" s="49"/>
      <c r="JAD33" s="49"/>
      <c r="JAG33" s="49"/>
      <c r="JAJ33" s="49"/>
      <c r="JAR33" s="49"/>
      <c r="JBN33" s="49"/>
      <c r="JBO33" s="49"/>
      <c r="JBP33" s="49"/>
      <c r="JBQ33" s="49"/>
      <c r="JBR33" s="49"/>
      <c r="JBS33" s="49"/>
      <c r="JCK33" s="49"/>
      <c r="JCL33" s="49"/>
      <c r="JCO33" s="49"/>
      <c r="JCR33" s="49"/>
      <c r="JCT33" s="49"/>
      <c r="JCV33" s="49"/>
      <c r="JCY33" s="49"/>
      <c r="JDB33" s="49"/>
      <c r="JDE33" s="49"/>
      <c r="JDH33" s="49"/>
      <c r="JDK33" s="49"/>
      <c r="JDN33" s="49"/>
      <c r="JDQ33" s="49"/>
      <c r="JDT33" s="49"/>
      <c r="JDV33" s="49"/>
      <c r="JEI33" s="49"/>
      <c r="JEJ33" s="49"/>
      <c r="JEK33" s="49"/>
      <c r="JEL33" s="49"/>
      <c r="JEM33" s="49"/>
      <c r="JEN33" s="49"/>
      <c r="JEO33" s="49"/>
      <c r="JEP33" s="49"/>
      <c r="JEQ33" s="49"/>
      <c r="JER33" s="49"/>
      <c r="JES33" s="49"/>
      <c r="JET33" s="49"/>
      <c r="JEU33" s="49"/>
      <c r="JEV33" s="49"/>
      <c r="JEW33" s="49"/>
      <c r="JEX33" s="49"/>
      <c r="JEY33" s="49"/>
      <c r="JEZ33" s="49"/>
      <c r="JFA33" s="49"/>
      <c r="JFB33" s="49"/>
      <c r="JFC33" s="49"/>
      <c r="JFD33" s="49"/>
      <c r="JFE33" s="49"/>
      <c r="JFF33" s="49"/>
      <c r="JFG33" s="49"/>
      <c r="JFH33" s="49"/>
      <c r="JFI33" s="49"/>
      <c r="JFJ33" s="49"/>
      <c r="JFK33" s="49"/>
      <c r="JFL33" s="49"/>
      <c r="JFM33" s="49"/>
      <c r="JFN33" s="49"/>
      <c r="JFO33" s="49"/>
      <c r="JFP33" s="49"/>
      <c r="JFQ33" s="49"/>
      <c r="JFR33" s="49"/>
      <c r="JFS33" s="49"/>
      <c r="JFT33" s="49"/>
      <c r="JFU33" s="49"/>
      <c r="JFV33" s="49"/>
      <c r="JFY33" s="49"/>
      <c r="JGB33" s="49"/>
      <c r="JGE33" s="49"/>
      <c r="JGH33" s="49"/>
      <c r="JGK33" s="49"/>
      <c r="JGN33" s="49"/>
      <c r="JGW33" s="49"/>
      <c r="JGZ33" s="49"/>
      <c r="JHC33" s="49"/>
      <c r="JHF33" s="49"/>
      <c r="JHO33" s="49"/>
      <c r="JHU33" s="49"/>
      <c r="JHX33" s="49"/>
      <c r="JIA33" s="49"/>
      <c r="JID33" s="49"/>
      <c r="JIJ33" s="49"/>
      <c r="JIM33" s="49"/>
      <c r="JIS33" s="49"/>
      <c r="JIU33" s="49"/>
      <c r="JIV33" s="49"/>
      <c r="JIX33" s="49"/>
      <c r="JJO33" s="49"/>
      <c r="JJT33" s="49"/>
      <c r="JJZ33" s="49"/>
      <c r="JKC33" s="49"/>
      <c r="JKF33" s="49"/>
      <c r="JKN33" s="49"/>
      <c r="JLJ33" s="49"/>
      <c r="JLK33" s="49"/>
      <c r="JLL33" s="49"/>
      <c r="JLM33" s="49"/>
      <c r="JLN33" s="49"/>
      <c r="JLO33" s="49"/>
      <c r="JMG33" s="49"/>
      <c r="JMH33" s="49"/>
      <c r="JMK33" s="49"/>
      <c r="JMN33" s="49"/>
      <c r="JMP33" s="49"/>
      <c r="JMR33" s="49"/>
      <c r="JMU33" s="49"/>
      <c r="JMX33" s="49"/>
      <c r="JNA33" s="49"/>
      <c r="JND33" s="49"/>
      <c r="JNG33" s="49"/>
      <c r="JNJ33" s="49"/>
      <c r="JNM33" s="49"/>
      <c r="JNP33" s="49"/>
      <c r="JNR33" s="49"/>
      <c r="JOE33" s="49"/>
      <c r="JOF33" s="49"/>
      <c r="JOG33" s="49"/>
      <c r="JOH33" s="49"/>
      <c r="JOI33" s="49"/>
      <c r="JOJ33" s="49"/>
      <c r="JOK33" s="49"/>
      <c r="JOL33" s="49"/>
      <c r="JOM33" s="49"/>
      <c r="JON33" s="49"/>
      <c r="JOO33" s="49"/>
      <c r="JOP33" s="49"/>
      <c r="JOQ33" s="49"/>
      <c r="JOR33" s="49"/>
      <c r="JOS33" s="49"/>
      <c r="JOT33" s="49"/>
      <c r="JOU33" s="49"/>
      <c r="JOV33" s="49"/>
      <c r="JOW33" s="49"/>
      <c r="JOX33" s="49"/>
      <c r="JOY33" s="49"/>
      <c r="JOZ33" s="49"/>
      <c r="JPA33" s="49"/>
      <c r="JPB33" s="49"/>
      <c r="JPC33" s="49"/>
      <c r="JPD33" s="49"/>
      <c r="JPE33" s="49"/>
      <c r="JPF33" s="49"/>
      <c r="JPG33" s="49"/>
      <c r="JPH33" s="49"/>
      <c r="JPI33" s="49"/>
      <c r="JPJ33" s="49"/>
      <c r="JPK33" s="49"/>
      <c r="JPL33" s="49"/>
      <c r="JPM33" s="49"/>
      <c r="JPN33" s="49"/>
      <c r="JPO33" s="49"/>
      <c r="JPP33" s="49"/>
      <c r="JPQ33" s="49"/>
      <c r="JPR33" s="49"/>
      <c r="JPU33" s="49"/>
      <c r="JPX33" s="49"/>
      <c r="JQA33" s="49"/>
      <c r="JQD33" s="49"/>
      <c r="JQG33" s="49"/>
      <c r="JQJ33" s="49"/>
      <c r="JQS33" s="49"/>
      <c r="JQV33" s="49"/>
      <c r="JQY33" s="49"/>
      <c r="JRB33" s="49"/>
      <c r="JRK33" s="49"/>
      <c r="JRQ33" s="49"/>
      <c r="JRT33" s="49"/>
      <c r="JRW33" s="49"/>
      <c r="JRZ33" s="49"/>
      <c r="JSF33" s="49"/>
      <c r="JSI33" s="49"/>
      <c r="JSO33" s="49"/>
      <c r="JSQ33" s="49"/>
      <c r="JSR33" s="49"/>
      <c r="JST33" s="49"/>
      <c r="JTK33" s="49"/>
      <c r="JTP33" s="49"/>
      <c r="JTV33" s="49"/>
      <c r="JTY33" s="49"/>
      <c r="JUB33" s="49"/>
      <c r="JUJ33" s="49"/>
      <c r="JVF33" s="49"/>
      <c r="JVG33" s="49"/>
      <c r="JVH33" s="49"/>
      <c r="JVI33" s="49"/>
      <c r="JVJ33" s="49"/>
      <c r="JVK33" s="49"/>
      <c r="JWC33" s="49"/>
      <c r="JWD33" s="49"/>
      <c r="JWG33" s="49"/>
      <c r="JWJ33" s="49"/>
      <c r="JWL33" s="49"/>
      <c r="JWN33" s="49"/>
      <c r="JWQ33" s="49"/>
      <c r="JWT33" s="49"/>
      <c r="JWW33" s="49"/>
      <c r="JWZ33" s="49"/>
      <c r="JXC33" s="49"/>
      <c r="JXF33" s="49"/>
      <c r="JXI33" s="49"/>
      <c r="JXL33" s="49"/>
      <c r="JXN33" s="49"/>
      <c r="JYA33" s="49"/>
      <c r="JYB33" s="49"/>
      <c r="JYC33" s="49"/>
      <c r="JYD33" s="49"/>
      <c r="JYE33" s="49"/>
      <c r="JYF33" s="49"/>
      <c r="JYG33" s="49"/>
      <c r="JYH33" s="49"/>
      <c r="JYI33" s="49"/>
      <c r="JYJ33" s="49"/>
      <c r="JYK33" s="49"/>
      <c r="JYL33" s="49"/>
      <c r="JYM33" s="49"/>
      <c r="JYN33" s="49"/>
      <c r="JYO33" s="49"/>
      <c r="JYP33" s="49"/>
      <c r="JYQ33" s="49"/>
      <c r="JYR33" s="49"/>
      <c r="JYS33" s="49"/>
      <c r="JYT33" s="49"/>
      <c r="JYU33" s="49"/>
      <c r="JYV33" s="49"/>
      <c r="JYW33" s="49"/>
      <c r="JYX33" s="49"/>
      <c r="JYY33" s="49"/>
      <c r="JYZ33" s="49"/>
      <c r="JZA33" s="49"/>
      <c r="JZB33" s="49"/>
      <c r="JZC33" s="49"/>
      <c r="JZD33" s="49"/>
      <c r="JZE33" s="49"/>
      <c r="JZF33" s="49"/>
      <c r="JZG33" s="49"/>
      <c r="JZH33" s="49"/>
      <c r="JZI33" s="49"/>
      <c r="JZJ33" s="49"/>
      <c r="JZK33" s="49"/>
      <c r="JZL33" s="49"/>
      <c r="JZM33" s="49"/>
      <c r="JZN33" s="49"/>
      <c r="JZQ33" s="49"/>
      <c r="JZT33" s="49"/>
      <c r="JZW33" s="49"/>
      <c r="JZZ33" s="49"/>
      <c r="KAC33" s="49"/>
      <c r="KAF33" s="49"/>
      <c r="KAO33" s="49"/>
      <c r="KAR33" s="49"/>
      <c r="KAU33" s="49"/>
      <c r="KAX33" s="49"/>
      <c r="KBG33" s="49"/>
      <c r="KBM33" s="49"/>
      <c r="KBP33" s="49"/>
      <c r="KBS33" s="49"/>
      <c r="KBV33" s="49"/>
      <c r="KCB33" s="49"/>
      <c r="KCE33" s="49"/>
      <c r="KCK33" s="49"/>
      <c r="KCM33" s="49"/>
      <c r="KCN33" s="49"/>
      <c r="KCP33" s="49"/>
      <c r="KDG33" s="49"/>
      <c r="KDL33" s="49"/>
      <c r="KDR33" s="49"/>
      <c r="KDU33" s="49"/>
      <c r="KDX33" s="49"/>
      <c r="KEF33" s="49"/>
      <c r="KFB33" s="49"/>
      <c r="KFC33" s="49"/>
      <c r="KFD33" s="49"/>
      <c r="KFE33" s="49"/>
      <c r="KFF33" s="49"/>
      <c r="KFG33" s="49"/>
      <c r="KFY33" s="49"/>
      <c r="KFZ33" s="49"/>
      <c r="KGC33" s="49"/>
      <c r="KGF33" s="49"/>
      <c r="KGH33" s="49"/>
      <c r="KGJ33" s="49"/>
      <c r="KGM33" s="49"/>
      <c r="KGP33" s="49"/>
      <c r="KGS33" s="49"/>
      <c r="KGV33" s="49"/>
      <c r="KGY33" s="49"/>
      <c r="KHB33" s="49"/>
      <c r="KHE33" s="49"/>
      <c r="KHH33" s="49"/>
      <c r="KHJ33" s="49"/>
      <c r="KHW33" s="49"/>
      <c r="KHX33" s="49"/>
      <c r="KHY33" s="49"/>
      <c r="KHZ33" s="49"/>
      <c r="KIA33" s="49"/>
      <c r="KIB33" s="49"/>
      <c r="KIC33" s="49"/>
      <c r="KID33" s="49"/>
      <c r="KIE33" s="49"/>
      <c r="KIF33" s="49"/>
      <c r="KIG33" s="49"/>
      <c r="KIH33" s="49"/>
      <c r="KII33" s="49"/>
      <c r="KIJ33" s="49"/>
      <c r="KIK33" s="49"/>
      <c r="KIL33" s="49"/>
      <c r="KIM33" s="49"/>
      <c r="KIN33" s="49"/>
      <c r="KIO33" s="49"/>
      <c r="KIP33" s="49"/>
      <c r="KIQ33" s="49"/>
      <c r="KIR33" s="49"/>
      <c r="KIS33" s="49"/>
      <c r="KIT33" s="49"/>
      <c r="KIU33" s="49"/>
      <c r="KIV33" s="49"/>
      <c r="KIW33" s="49"/>
      <c r="KIX33" s="49"/>
      <c r="KIY33" s="49"/>
      <c r="KIZ33" s="49"/>
      <c r="KJA33" s="49"/>
      <c r="KJB33" s="49"/>
      <c r="KJC33" s="49"/>
      <c r="KJD33" s="49"/>
      <c r="KJE33" s="49"/>
      <c r="KJF33" s="49"/>
      <c r="KJG33" s="49"/>
      <c r="KJH33" s="49"/>
      <c r="KJI33" s="49"/>
      <c r="KJJ33" s="49"/>
      <c r="KJM33" s="49"/>
      <c r="KJP33" s="49"/>
      <c r="KJS33" s="49"/>
      <c r="KJV33" s="49"/>
      <c r="KJY33" s="49"/>
      <c r="KKB33" s="49"/>
      <c r="KKK33" s="49"/>
      <c r="KKN33" s="49"/>
      <c r="KKQ33" s="49"/>
      <c r="KKT33" s="49"/>
      <c r="KLC33" s="49"/>
      <c r="KLI33" s="49"/>
      <c r="KLL33" s="49"/>
      <c r="KLO33" s="49"/>
      <c r="KLR33" s="49"/>
      <c r="KLX33" s="49"/>
      <c r="KMA33" s="49"/>
      <c r="KMG33" s="49"/>
      <c r="KMI33" s="49"/>
      <c r="KMJ33" s="49"/>
      <c r="KML33" s="49"/>
      <c r="KNC33" s="49"/>
      <c r="KNH33" s="49"/>
      <c r="KNN33" s="49"/>
      <c r="KNQ33" s="49"/>
      <c r="KNT33" s="49"/>
      <c r="KOB33" s="49"/>
      <c r="KOX33" s="49"/>
      <c r="KOY33" s="49"/>
      <c r="KOZ33" s="49"/>
      <c r="KPA33" s="49"/>
      <c r="KPB33" s="49"/>
      <c r="KPC33" s="49"/>
      <c r="KPU33" s="49"/>
      <c r="KPV33" s="49"/>
      <c r="KPY33" s="49"/>
      <c r="KQB33" s="49"/>
      <c r="KQD33" s="49"/>
      <c r="KQF33" s="49"/>
      <c r="KQI33" s="49"/>
      <c r="KQL33" s="49"/>
      <c r="KQO33" s="49"/>
      <c r="KQR33" s="49"/>
      <c r="KQU33" s="49"/>
      <c r="KQX33" s="49"/>
      <c r="KRA33" s="49"/>
      <c r="KRD33" s="49"/>
      <c r="KRF33" s="49"/>
      <c r="KRS33" s="49"/>
      <c r="KRT33" s="49"/>
      <c r="KRU33" s="49"/>
      <c r="KRV33" s="49"/>
      <c r="KRW33" s="49"/>
      <c r="KRX33" s="49"/>
      <c r="KRY33" s="49"/>
      <c r="KRZ33" s="49"/>
      <c r="KSA33" s="49"/>
      <c r="KSB33" s="49"/>
      <c r="KSC33" s="49"/>
      <c r="KSD33" s="49"/>
      <c r="KSE33" s="49"/>
      <c r="KSF33" s="49"/>
      <c r="KSG33" s="49"/>
      <c r="KSH33" s="49"/>
      <c r="KSI33" s="49"/>
      <c r="KSJ33" s="49"/>
      <c r="KSK33" s="49"/>
      <c r="KSL33" s="49"/>
      <c r="KSM33" s="49"/>
      <c r="KSN33" s="49"/>
      <c r="KSO33" s="49"/>
      <c r="KSP33" s="49"/>
      <c r="KSQ33" s="49"/>
      <c r="KSR33" s="49"/>
      <c r="KSS33" s="49"/>
      <c r="KST33" s="49"/>
      <c r="KSU33" s="49"/>
      <c r="KSV33" s="49"/>
      <c r="KSW33" s="49"/>
      <c r="KSX33" s="49"/>
      <c r="KSY33" s="49"/>
      <c r="KSZ33" s="49"/>
      <c r="KTA33" s="49"/>
      <c r="KTB33" s="49"/>
      <c r="KTC33" s="49"/>
      <c r="KTD33" s="49"/>
      <c r="KTE33" s="49"/>
      <c r="KTF33" s="49"/>
      <c r="KTI33" s="49"/>
      <c r="KTL33" s="49"/>
      <c r="KTO33" s="49"/>
      <c r="KTR33" s="49"/>
      <c r="KTU33" s="49"/>
      <c r="KTX33" s="49"/>
      <c r="KUG33" s="49"/>
      <c r="KUJ33" s="49"/>
      <c r="KUM33" s="49"/>
      <c r="KUP33" s="49"/>
      <c r="KUY33" s="49"/>
      <c r="KVE33" s="49"/>
      <c r="KVH33" s="49"/>
      <c r="KVK33" s="49"/>
      <c r="KVN33" s="49"/>
      <c r="KVT33" s="49"/>
      <c r="KVW33" s="49"/>
      <c r="KWC33" s="49"/>
      <c r="KWE33" s="49"/>
      <c r="KWF33" s="49"/>
      <c r="KWH33" s="49"/>
      <c r="KWY33" s="49"/>
      <c r="KXD33" s="49"/>
      <c r="KXJ33" s="49"/>
      <c r="KXM33" s="49"/>
      <c r="KXP33" s="49"/>
      <c r="KXX33" s="49"/>
      <c r="KYT33" s="49"/>
      <c r="KYU33" s="49"/>
      <c r="KYV33" s="49"/>
      <c r="KYW33" s="49"/>
      <c r="KYX33" s="49"/>
      <c r="KYY33" s="49"/>
      <c r="KZQ33" s="49"/>
      <c r="KZR33" s="49"/>
      <c r="KZU33" s="49"/>
      <c r="KZX33" s="49"/>
      <c r="KZZ33" s="49"/>
      <c r="LAB33" s="49"/>
      <c r="LAE33" s="49"/>
      <c r="LAH33" s="49"/>
      <c r="LAK33" s="49"/>
      <c r="LAN33" s="49"/>
      <c r="LAQ33" s="49"/>
      <c r="LAT33" s="49"/>
      <c r="LAW33" s="49"/>
      <c r="LAZ33" s="49"/>
      <c r="LBB33" s="49"/>
      <c r="LBO33" s="49"/>
      <c r="LBP33" s="49"/>
      <c r="LBQ33" s="49"/>
      <c r="LBR33" s="49"/>
      <c r="LBS33" s="49"/>
      <c r="LBT33" s="49"/>
      <c r="LBU33" s="49"/>
      <c r="LBV33" s="49"/>
      <c r="LBW33" s="49"/>
      <c r="LBX33" s="49"/>
      <c r="LBY33" s="49"/>
      <c r="LBZ33" s="49"/>
      <c r="LCA33" s="49"/>
      <c r="LCB33" s="49"/>
      <c r="LCC33" s="49"/>
      <c r="LCD33" s="49"/>
      <c r="LCE33" s="49"/>
      <c r="LCF33" s="49"/>
      <c r="LCG33" s="49"/>
      <c r="LCH33" s="49"/>
      <c r="LCI33" s="49"/>
      <c r="LCJ33" s="49"/>
      <c r="LCK33" s="49"/>
      <c r="LCL33" s="49"/>
      <c r="LCM33" s="49"/>
      <c r="LCN33" s="49"/>
      <c r="LCO33" s="49"/>
      <c r="LCP33" s="49"/>
      <c r="LCQ33" s="49"/>
      <c r="LCR33" s="49"/>
      <c r="LCS33" s="49"/>
      <c r="LCT33" s="49"/>
      <c r="LCU33" s="49"/>
      <c r="LCV33" s="49"/>
      <c r="LCW33" s="49"/>
      <c r="LCX33" s="49"/>
      <c r="LCY33" s="49"/>
      <c r="LCZ33" s="49"/>
      <c r="LDA33" s="49"/>
      <c r="LDB33" s="49"/>
      <c r="LDE33" s="49"/>
      <c r="LDH33" s="49"/>
      <c r="LDK33" s="49"/>
      <c r="LDN33" s="49"/>
      <c r="LDQ33" s="49"/>
      <c r="LDT33" s="49"/>
      <c r="LEC33" s="49"/>
      <c r="LEF33" s="49"/>
      <c r="LEI33" s="49"/>
      <c r="LEL33" s="49"/>
      <c r="LEU33" s="49"/>
      <c r="LFA33" s="49"/>
      <c r="LFD33" s="49"/>
      <c r="LFG33" s="49"/>
      <c r="LFJ33" s="49"/>
      <c r="LFP33" s="49"/>
      <c r="LFS33" s="49"/>
      <c r="LFY33" s="49"/>
      <c r="LGA33" s="49"/>
      <c r="LGB33" s="49"/>
      <c r="LGD33" s="49"/>
      <c r="LGU33" s="49"/>
      <c r="LGZ33" s="49"/>
      <c r="LHF33" s="49"/>
      <c r="LHI33" s="49"/>
      <c r="LHL33" s="49"/>
      <c r="LHT33" s="49"/>
      <c r="LIP33" s="49"/>
      <c r="LIQ33" s="49"/>
      <c r="LIR33" s="49"/>
      <c r="LIS33" s="49"/>
      <c r="LIT33" s="49"/>
      <c r="LIU33" s="49"/>
      <c r="LJM33" s="49"/>
      <c r="LJN33" s="49"/>
      <c r="LJQ33" s="49"/>
      <c r="LJT33" s="49"/>
      <c r="LJV33" s="49"/>
      <c r="LJX33" s="49"/>
      <c r="LKA33" s="49"/>
      <c r="LKD33" s="49"/>
      <c r="LKG33" s="49"/>
      <c r="LKJ33" s="49"/>
      <c r="LKM33" s="49"/>
      <c r="LKP33" s="49"/>
      <c r="LKS33" s="49"/>
      <c r="LKV33" s="49"/>
      <c r="LKX33" s="49"/>
      <c r="LLK33" s="49"/>
      <c r="LLL33" s="49"/>
      <c r="LLM33" s="49"/>
      <c r="LLN33" s="49"/>
      <c r="LLO33" s="49"/>
      <c r="LLP33" s="49"/>
      <c r="LLQ33" s="49"/>
      <c r="LLR33" s="49"/>
      <c r="LLS33" s="49"/>
      <c r="LLT33" s="49"/>
      <c r="LLU33" s="49"/>
      <c r="LLV33" s="49"/>
      <c r="LLW33" s="49"/>
      <c r="LLX33" s="49"/>
      <c r="LLY33" s="49"/>
      <c r="LLZ33" s="49"/>
      <c r="LMA33" s="49"/>
      <c r="LMB33" s="49"/>
      <c r="LMC33" s="49"/>
      <c r="LMD33" s="49"/>
      <c r="LME33" s="49"/>
      <c r="LMF33" s="49"/>
      <c r="LMG33" s="49"/>
      <c r="LMH33" s="49"/>
      <c r="LMI33" s="49"/>
      <c r="LMJ33" s="49"/>
      <c r="LMK33" s="49"/>
      <c r="LML33" s="49"/>
      <c r="LMM33" s="49"/>
      <c r="LMN33" s="49"/>
      <c r="LMO33" s="49"/>
      <c r="LMP33" s="49"/>
      <c r="LMQ33" s="49"/>
      <c r="LMR33" s="49"/>
      <c r="LMS33" s="49"/>
      <c r="LMT33" s="49"/>
      <c r="LMU33" s="49"/>
      <c r="LMV33" s="49"/>
      <c r="LMW33" s="49"/>
      <c r="LMX33" s="49"/>
      <c r="LNA33" s="49"/>
      <c r="LND33" s="49"/>
      <c r="LNG33" s="49"/>
      <c r="LNJ33" s="49"/>
      <c r="LNM33" s="49"/>
      <c r="LNP33" s="49"/>
      <c r="LNY33" s="49"/>
      <c r="LOB33" s="49"/>
      <c r="LOE33" s="49"/>
      <c r="LOH33" s="49"/>
      <c r="LOQ33" s="49"/>
      <c r="LOW33" s="49"/>
      <c r="LOZ33" s="49"/>
      <c r="LPC33" s="49"/>
      <c r="LPF33" s="49"/>
      <c r="LPL33" s="49"/>
      <c r="LPO33" s="49"/>
      <c r="LPU33" s="49"/>
      <c r="LPW33" s="49"/>
      <c r="LPX33" s="49"/>
      <c r="LPZ33" s="49"/>
      <c r="LQQ33" s="49"/>
      <c r="LQV33" s="49"/>
      <c r="LRB33" s="49"/>
      <c r="LRE33" s="49"/>
      <c r="LRH33" s="49"/>
      <c r="LRP33" s="49"/>
      <c r="LSL33" s="49"/>
      <c r="LSM33" s="49"/>
      <c r="LSN33" s="49"/>
      <c r="LSO33" s="49"/>
      <c r="LSP33" s="49"/>
      <c r="LSQ33" s="49"/>
      <c r="LTI33" s="49"/>
      <c r="LTJ33" s="49"/>
      <c r="LTM33" s="49"/>
      <c r="LTP33" s="49"/>
      <c r="LTR33" s="49"/>
      <c r="LTT33" s="49"/>
      <c r="LTW33" s="49"/>
      <c r="LTZ33" s="49"/>
      <c r="LUC33" s="49"/>
      <c r="LUF33" s="49"/>
      <c r="LUI33" s="49"/>
      <c r="LUL33" s="49"/>
      <c r="LUO33" s="49"/>
      <c r="LUR33" s="49"/>
      <c r="LUT33" s="49"/>
      <c r="LVG33" s="49"/>
      <c r="LVH33" s="49"/>
      <c r="LVI33" s="49"/>
      <c r="LVJ33" s="49"/>
      <c r="LVK33" s="49"/>
      <c r="LVL33" s="49"/>
      <c r="LVM33" s="49"/>
      <c r="LVN33" s="49"/>
      <c r="LVO33" s="49"/>
      <c r="LVP33" s="49"/>
      <c r="LVQ33" s="49"/>
      <c r="LVR33" s="49"/>
      <c r="LVS33" s="49"/>
      <c r="LVT33" s="49"/>
      <c r="LVU33" s="49"/>
      <c r="LVV33" s="49"/>
      <c r="LVW33" s="49"/>
      <c r="LVX33" s="49"/>
      <c r="LVY33" s="49"/>
      <c r="LVZ33" s="49"/>
      <c r="LWA33" s="49"/>
      <c r="LWB33" s="49"/>
      <c r="LWC33" s="49"/>
      <c r="LWD33" s="49"/>
      <c r="LWE33" s="49"/>
      <c r="LWF33" s="49"/>
      <c r="LWG33" s="49"/>
      <c r="LWH33" s="49"/>
      <c r="LWI33" s="49"/>
      <c r="LWJ33" s="49"/>
      <c r="LWK33" s="49"/>
      <c r="LWL33" s="49"/>
      <c r="LWM33" s="49"/>
      <c r="LWN33" s="49"/>
      <c r="LWO33" s="49"/>
      <c r="LWP33" s="49"/>
      <c r="LWQ33" s="49"/>
      <c r="LWR33" s="49"/>
      <c r="LWS33" s="49"/>
      <c r="LWT33" s="49"/>
      <c r="LWW33" s="49"/>
      <c r="LWZ33" s="49"/>
      <c r="LXC33" s="49"/>
      <c r="LXF33" s="49"/>
      <c r="LXI33" s="49"/>
      <c r="LXL33" s="49"/>
      <c r="LXU33" s="49"/>
      <c r="LXX33" s="49"/>
      <c r="LYA33" s="49"/>
      <c r="LYD33" s="49"/>
      <c r="LYM33" s="49"/>
      <c r="LYS33" s="49"/>
      <c r="LYV33" s="49"/>
      <c r="LYY33" s="49"/>
      <c r="LZB33" s="49"/>
      <c r="LZH33" s="49"/>
      <c r="LZK33" s="49"/>
      <c r="LZQ33" s="49"/>
      <c r="LZS33" s="49"/>
      <c r="LZT33" s="49"/>
      <c r="LZV33" s="49"/>
      <c r="MAM33" s="49"/>
      <c r="MAR33" s="49"/>
      <c r="MAX33" s="49"/>
      <c r="MBA33" s="49"/>
      <c r="MBD33" s="49"/>
      <c r="MBL33" s="49"/>
      <c r="MCH33" s="49"/>
      <c r="MCI33" s="49"/>
      <c r="MCJ33" s="49"/>
      <c r="MCK33" s="49"/>
      <c r="MCL33" s="49"/>
      <c r="MCM33" s="49"/>
      <c r="MDE33" s="49"/>
      <c r="MDF33" s="49"/>
      <c r="MDI33" s="49"/>
      <c r="MDL33" s="49"/>
      <c r="MDN33" s="49"/>
      <c r="MDP33" s="49"/>
      <c r="MDS33" s="49"/>
      <c r="MDV33" s="49"/>
      <c r="MDY33" s="49"/>
      <c r="MEB33" s="49"/>
      <c r="MEE33" s="49"/>
      <c r="MEH33" s="49"/>
      <c r="MEK33" s="49"/>
      <c r="MEN33" s="49"/>
      <c r="MEP33" s="49"/>
      <c r="MFC33" s="49"/>
      <c r="MFD33" s="49"/>
      <c r="MFE33" s="49"/>
      <c r="MFF33" s="49"/>
      <c r="MFG33" s="49"/>
      <c r="MFH33" s="49"/>
      <c r="MFI33" s="49"/>
      <c r="MFJ33" s="49"/>
      <c r="MFK33" s="49"/>
      <c r="MFL33" s="49"/>
      <c r="MFM33" s="49"/>
      <c r="MFN33" s="49"/>
      <c r="MFO33" s="49"/>
      <c r="MFP33" s="49"/>
      <c r="MFQ33" s="49"/>
      <c r="MFR33" s="49"/>
      <c r="MFS33" s="49"/>
      <c r="MFT33" s="49"/>
      <c r="MFU33" s="49"/>
      <c r="MFV33" s="49"/>
      <c r="MFW33" s="49"/>
      <c r="MFX33" s="49"/>
      <c r="MFY33" s="49"/>
      <c r="MFZ33" s="49"/>
      <c r="MGA33" s="49"/>
      <c r="MGB33" s="49"/>
      <c r="MGC33" s="49"/>
      <c r="MGD33" s="49"/>
      <c r="MGE33" s="49"/>
      <c r="MGF33" s="49"/>
      <c r="MGG33" s="49"/>
      <c r="MGH33" s="49"/>
      <c r="MGI33" s="49"/>
      <c r="MGJ33" s="49"/>
      <c r="MGK33" s="49"/>
      <c r="MGL33" s="49"/>
      <c r="MGM33" s="49"/>
      <c r="MGN33" s="49"/>
      <c r="MGO33" s="49"/>
      <c r="MGP33" s="49"/>
      <c r="MGS33" s="49"/>
      <c r="MGV33" s="49"/>
      <c r="MGY33" s="49"/>
      <c r="MHB33" s="49"/>
      <c r="MHE33" s="49"/>
      <c r="MHH33" s="49"/>
      <c r="MHQ33" s="49"/>
      <c r="MHT33" s="49"/>
      <c r="MHW33" s="49"/>
      <c r="MHZ33" s="49"/>
      <c r="MII33" s="49"/>
      <c r="MIO33" s="49"/>
      <c r="MIR33" s="49"/>
      <c r="MIU33" s="49"/>
      <c r="MIX33" s="49"/>
      <c r="MJD33" s="49"/>
      <c r="MJG33" s="49"/>
      <c r="MJM33" s="49"/>
      <c r="MJO33" s="49"/>
      <c r="MJP33" s="49"/>
      <c r="MJR33" s="49"/>
      <c r="MKI33" s="49"/>
      <c r="MKN33" s="49"/>
      <c r="MKT33" s="49"/>
      <c r="MKW33" s="49"/>
      <c r="MKZ33" s="49"/>
      <c r="MLH33" s="49"/>
      <c r="MMD33" s="49"/>
      <c r="MME33" s="49"/>
      <c r="MMF33" s="49"/>
      <c r="MMG33" s="49"/>
      <c r="MMH33" s="49"/>
      <c r="MMI33" s="49"/>
      <c r="MNA33" s="49"/>
      <c r="MNB33" s="49"/>
      <c r="MNE33" s="49"/>
      <c r="MNH33" s="49"/>
      <c r="MNJ33" s="49"/>
      <c r="MNL33" s="49"/>
      <c r="MNO33" s="49"/>
      <c r="MNR33" s="49"/>
      <c r="MNU33" s="49"/>
      <c r="MNX33" s="49"/>
      <c r="MOA33" s="49"/>
      <c r="MOD33" s="49"/>
      <c r="MOG33" s="49"/>
      <c r="MOJ33" s="49"/>
      <c r="MOL33" s="49"/>
      <c r="MOY33" s="49"/>
      <c r="MOZ33" s="49"/>
      <c r="MPA33" s="49"/>
      <c r="MPB33" s="49"/>
      <c r="MPC33" s="49"/>
      <c r="MPD33" s="49"/>
      <c r="MPE33" s="49"/>
      <c r="MPF33" s="49"/>
      <c r="MPG33" s="49"/>
      <c r="MPH33" s="49"/>
      <c r="MPI33" s="49"/>
      <c r="MPJ33" s="49"/>
      <c r="MPK33" s="49"/>
      <c r="MPL33" s="49"/>
      <c r="MPM33" s="49"/>
      <c r="MPN33" s="49"/>
      <c r="MPO33" s="49"/>
      <c r="MPP33" s="49"/>
      <c r="MPQ33" s="49"/>
      <c r="MPR33" s="49"/>
      <c r="MPS33" s="49"/>
      <c r="MPT33" s="49"/>
      <c r="MPU33" s="49"/>
      <c r="MPV33" s="49"/>
      <c r="MPW33" s="49"/>
      <c r="MPX33" s="49"/>
      <c r="MPY33" s="49"/>
      <c r="MPZ33" s="49"/>
      <c r="MQA33" s="49"/>
      <c r="MQB33" s="49"/>
      <c r="MQC33" s="49"/>
      <c r="MQD33" s="49"/>
      <c r="MQE33" s="49"/>
      <c r="MQF33" s="49"/>
      <c r="MQG33" s="49"/>
      <c r="MQH33" s="49"/>
      <c r="MQI33" s="49"/>
      <c r="MQJ33" s="49"/>
      <c r="MQK33" s="49"/>
      <c r="MQL33" s="49"/>
      <c r="MQO33" s="49"/>
      <c r="MQR33" s="49"/>
      <c r="MQU33" s="49"/>
      <c r="MQX33" s="49"/>
      <c r="MRA33" s="49"/>
      <c r="MRD33" s="49"/>
      <c r="MRM33" s="49"/>
      <c r="MRP33" s="49"/>
      <c r="MRS33" s="49"/>
      <c r="MRV33" s="49"/>
      <c r="MSE33" s="49"/>
      <c r="MSK33" s="49"/>
      <c r="MSN33" s="49"/>
      <c r="MSQ33" s="49"/>
      <c r="MST33" s="49"/>
      <c r="MSZ33" s="49"/>
      <c r="MTC33" s="49"/>
      <c r="MTI33" s="49"/>
      <c r="MTK33" s="49"/>
      <c r="MTL33" s="49"/>
      <c r="MTN33" s="49"/>
      <c r="MUE33" s="49"/>
      <c r="MUJ33" s="49"/>
      <c r="MUP33" s="49"/>
      <c r="MUS33" s="49"/>
      <c r="MUV33" s="49"/>
      <c r="MVD33" s="49"/>
      <c r="MVZ33" s="49"/>
      <c r="MWA33" s="49"/>
      <c r="MWB33" s="49"/>
      <c r="MWC33" s="49"/>
      <c r="MWD33" s="49"/>
      <c r="MWE33" s="49"/>
      <c r="MWW33" s="49"/>
      <c r="MWX33" s="49"/>
      <c r="MXA33" s="49"/>
      <c r="MXD33" s="49"/>
      <c r="MXF33" s="49"/>
      <c r="MXH33" s="49"/>
      <c r="MXK33" s="49"/>
      <c r="MXN33" s="49"/>
      <c r="MXQ33" s="49"/>
      <c r="MXT33" s="49"/>
      <c r="MXW33" s="49"/>
      <c r="MXZ33" s="49"/>
      <c r="MYC33" s="49"/>
      <c r="MYF33" s="49"/>
      <c r="MYH33" s="49"/>
      <c r="MYU33" s="49"/>
      <c r="MYV33" s="49"/>
      <c r="MYW33" s="49"/>
      <c r="MYX33" s="49"/>
      <c r="MYY33" s="49"/>
      <c r="MYZ33" s="49"/>
      <c r="MZA33" s="49"/>
      <c r="MZB33" s="49"/>
      <c r="MZC33" s="49"/>
      <c r="MZD33" s="49"/>
      <c r="MZE33" s="49"/>
      <c r="MZF33" s="49"/>
      <c r="MZG33" s="49"/>
      <c r="MZH33" s="49"/>
      <c r="MZI33" s="49"/>
      <c r="MZJ33" s="49"/>
      <c r="MZK33" s="49"/>
      <c r="MZL33" s="49"/>
      <c r="MZM33" s="49"/>
      <c r="MZN33" s="49"/>
      <c r="MZO33" s="49"/>
      <c r="MZP33" s="49"/>
      <c r="MZQ33" s="49"/>
      <c r="MZR33" s="49"/>
      <c r="MZS33" s="49"/>
      <c r="MZT33" s="49"/>
      <c r="MZU33" s="49"/>
      <c r="MZV33" s="49"/>
      <c r="MZW33" s="49"/>
      <c r="MZX33" s="49"/>
      <c r="MZY33" s="49"/>
      <c r="MZZ33" s="49"/>
      <c r="NAA33" s="49"/>
      <c r="NAB33" s="49"/>
      <c r="NAC33" s="49"/>
      <c r="NAD33" s="49"/>
      <c r="NAE33" s="49"/>
      <c r="NAF33" s="49"/>
      <c r="NAG33" s="49"/>
      <c r="NAH33" s="49"/>
      <c r="NAK33" s="49"/>
      <c r="NAN33" s="49"/>
      <c r="NAQ33" s="49"/>
      <c r="NAT33" s="49"/>
      <c r="NAW33" s="49"/>
      <c r="NAZ33" s="49"/>
      <c r="NBI33" s="49"/>
      <c r="NBL33" s="49"/>
      <c r="NBO33" s="49"/>
      <c r="NBR33" s="49"/>
      <c r="NCA33" s="49"/>
      <c r="NCG33" s="49"/>
      <c r="NCJ33" s="49"/>
      <c r="NCM33" s="49"/>
      <c r="NCP33" s="49"/>
      <c r="NCV33" s="49"/>
      <c r="NCY33" s="49"/>
      <c r="NDE33" s="49"/>
      <c r="NDG33" s="49"/>
      <c r="NDH33" s="49"/>
      <c r="NDJ33" s="49"/>
      <c r="NEA33" s="49"/>
      <c r="NEF33" s="49"/>
      <c r="NEL33" s="49"/>
      <c r="NEO33" s="49"/>
      <c r="NER33" s="49"/>
      <c r="NEZ33" s="49"/>
      <c r="NFV33" s="49"/>
      <c r="NFW33" s="49"/>
      <c r="NFX33" s="49"/>
      <c r="NFY33" s="49"/>
      <c r="NFZ33" s="49"/>
      <c r="NGA33" s="49"/>
      <c r="NGS33" s="49"/>
      <c r="NGT33" s="49"/>
      <c r="NGW33" s="49"/>
      <c r="NGZ33" s="49"/>
      <c r="NHB33" s="49"/>
      <c r="NHD33" s="49"/>
      <c r="NHG33" s="49"/>
      <c r="NHJ33" s="49"/>
      <c r="NHM33" s="49"/>
      <c r="NHP33" s="49"/>
      <c r="NHS33" s="49"/>
      <c r="NHV33" s="49"/>
      <c r="NHY33" s="49"/>
      <c r="NIB33" s="49"/>
      <c r="NID33" s="49"/>
      <c r="NIQ33" s="49"/>
      <c r="NIR33" s="49"/>
      <c r="NIS33" s="49"/>
      <c r="NIT33" s="49"/>
      <c r="NIU33" s="49"/>
      <c r="NIV33" s="49"/>
      <c r="NIW33" s="49"/>
      <c r="NIX33" s="49"/>
      <c r="NIY33" s="49"/>
      <c r="NIZ33" s="49"/>
      <c r="NJA33" s="49"/>
      <c r="NJB33" s="49"/>
      <c r="NJC33" s="49"/>
      <c r="NJD33" s="49"/>
      <c r="NJE33" s="49"/>
      <c r="NJF33" s="49"/>
      <c r="NJG33" s="49"/>
      <c r="NJH33" s="49"/>
      <c r="NJI33" s="49"/>
      <c r="NJJ33" s="49"/>
      <c r="NJK33" s="49"/>
      <c r="NJL33" s="49"/>
      <c r="NJM33" s="49"/>
      <c r="NJN33" s="49"/>
      <c r="NJO33" s="49"/>
      <c r="NJP33" s="49"/>
      <c r="NJQ33" s="49"/>
      <c r="NJR33" s="49"/>
      <c r="NJS33" s="49"/>
      <c r="NJT33" s="49"/>
      <c r="NJU33" s="49"/>
      <c r="NJV33" s="49"/>
      <c r="NJW33" s="49"/>
      <c r="NJX33" s="49"/>
      <c r="NJY33" s="49"/>
      <c r="NJZ33" s="49"/>
      <c r="NKA33" s="49"/>
      <c r="NKB33" s="49"/>
      <c r="NKC33" s="49"/>
      <c r="NKD33" s="49"/>
      <c r="NKG33" s="49"/>
      <c r="NKJ33" s="49"/>
      <c r="NKM33" s="49"/>
      <c r="NKP33" s="49"/>
      <c r="NKS33" s="49"/>
      <c r="NKV33" s="49"/>
      <c r="NLE33" s="49"/>
      <c r="NLH33" s="49"/>
      <c r="NLK33" s="49"/>
      <c r="NLN33" s="49"/>
      <c r="NLW33" s="49"/>
      <c r="NMC33" s="49"/>
      <c r="NMF33" s="49"/>
      <c r="NMI33" s="49"/>
      <c r="NML33" s="49"/>
      <c r="NMR33" s="49"/>
      <c r="NMU33" s="49"/>
      <c r="NNA33" s="49"/>
      <c r="NNC33" s="49"/>
      <c r="NND33" s="49"/>
      <c r="NNF33" s="49"/>
      <c r="NNW33" s="49"/>
      <c r="NOB33" s="49"/>
      <c r="NOH33" s="49"/>
      <c r="NOK33" s="49"/>
      <c r="NON33" s="49"/>
      <c r="NOV33" s="49"/>
      <c r="NPR33" s="49"/>
      <c r="NPS33" s="49"/>
      <c r="NPT33" s="49"/>
      <c r="NPU33" s="49"/>
      <c r="NPV33" s="49"/>
      <c r="NPW33" s="49"/>
      <c r="NQO33" s="49"/>
      <c r="NQP33" s="49"/>
      <c r="NQS33" s="49"/>
      <c r="NQV33" s="49"/>
      <c r="NQX33" s="49"/>
      <c r="NQZ33" s="49"/>
      <c r="NRC33" s="49"/>
      <c r="NRF33" s="49"/>
      <c r="NRI33" s="49"/>
      <c r="NRL33" s="49"/>
      <c r="NRO33" s="49"/>
      <c r="NRR33" s="49"/>
      <c r="NRU33" s="49"/>
      <c r="NRX33" s="49"/>
      <c r="NRZ33" s="49"/>
      <c r="NSM33" s="49"/>
      <c r="NSN33" s="49"/>
      <c r="NSO33" s="49"/>
      <c r="NSP33" s="49"/>
      <c r="NSQ33" s="49"/>
      <c r="NSR33" s="49"/>
      <c r="NSS33" s="49"/>
      <c r="NST33" s="49"/>
      <c r="NSU33" s="49"/>
      <c r="NSV33" s="49"/>
      <c r="NSW33" s="49"/>
      <c r="NSX33" s="49"/>
      <c r="NSY33" s="49"/>
      <c r="NSZ33" s="49"/>
      <c r="NTA33" s="49"/>
      <c r="NTB33" s="49"/>
      <c r="NTC33" s="49"/>
      <c r="NTD33" s="49"/>
      <c r="NTE33" s="49"/>
      <c r="NTF33" s="49"/>
      <c r="NTG33" s="49"/>
      <c r="NTH33" s="49"/>
      <c r="NTI33" s="49"/>
      <c r="NTJ33" s="49"/>
      <c r="NTK33" s="49"/>
      <c r="NTL33" s="49"/>
      <c r="NTM33" s="49"/>
      <c r="NTN33" s="49"/>
      <c r="NTO33" s="49"/>
      <c r="NTP33" s="49"/>
      <c r="NTQ33" s="49"/>
      <c r="NTR33" s="49"/>
      <c r="NTS33" s="49"/>
      <c r="NTT33" s="49"/>
      <c r="NTU33" s="49"/>
      <c r="NTV33" s="49"/>
      <c r="NTW33" s="49"/>
      <c r="NTX33" s="49"/>
      <c r="NTY33" s="49"/>
      <c r="NTZ33" s="49"/>
      <c r="NUC33" s="49"/>
      <c r="NUF33" s="49"/>
      <c r="NUI33" s="49"/>
      <c r="NUL33" s="49"/>
      <c r="NUO33" s="49"/>
      <c r="NUR33" s="49"/>
      <c r="NVA33" s="49"/>
      <c r="NVD33" s="49"/>
      <c r="NVG33" s="49"/>
      <c r="NVJ33" s="49"/>
      <c r="NVS33" s="49"/>
      <c r="NVY33" s="49"/>
      <c r="NWB33" s="49"/>
      <c r="NWE33" s="49"/>
      <c r="NWH33" s="49"/>
      <c r="NWN33" s="49"/>
      <c r="NWQ33" s="49"/>
      <c r="NWW33" s="49"/>
      <c r="NWY33" s="49"/>
      <c r="NWZ33" s="49"/>
      <c r="NXB33" s="49"/>
      <c r="NXS33" s="49"/>
      <c r="NXX33" s="49"/>
      <c r="NYD33" s="49"/>
      <c r="NYG33" s="49"/>
      <c r="NYJ33" s="49"/>
      <c r="NYR33" s="49"/>
      <c r="NZN33" s="49"/>
      <c r="NZO33" s="49"/>
      <c r="NZP33" s="49"/>
      <c r="NZQ33" s="49"/>
      <c r="NZR33" s="49"/>
      <c r="NZS33" s="49"/>
      <c r="OAK33" s="49"/>
      <c r="OAL33" s="49"/>
      <c r="OAO33" s="49"/>
      <c r="OAR33" s="49"/>
      <c r="OAT33" s="49"/>
      <c r="OAV33" s="49"/>
      <c r="OAY33" s="49"/>
      <c r="OBB33" s="49"/>
      <c r="OBE33" s="49"/>
      <c r="OBH33" s="49"/>
      <c r="OBK33" s="49"/>
      <c r="OBN33" s="49"/>
      <c r="OBQ33" s="49"/>
      <c r="OBT33" s="49"/>
      <c r="OBV33" s="49"/>
      <c r="OCI33" s="49"/>
      <c r="OCJ33" s="49"/>
      <c r="OCK33" s="49"/>
      <c r="OCL33" s="49"/>
      <c r="OCM33" s="49"/>
      <c r="OCN33" s="49"/>
      <c r="OCO33" s="49"/>
      <c r="OCP33" s="49"/>
      <c r="OCQ33" s="49"/>
      <c r="OCR33" s="49"/>
      <c r="OCS33" s="49"/>
      <c r="OCT33" s="49"/>
      <c r="OCU33" s="49"/>
      <c r="OCV33" s="49"/>
      <c r="OCW33" s="49"/>
      <c r="OCX33" s="49"/>
      <c r="OCY33" s="49"/>
      <c r="OCZ33" s="49"/>
      <c r="ODA33" s="49"/>
      <c r="ODB33" s="49"/>
      <c r="ODC33" s="49"/>
      <c r="ODD33" s="49"/>
      <c r="ODE33" s="49"/>
      <c r="ODF33" s="49"/>
      <c r="ODG33" s="49"/>
      <c r="ODH33" s="49"/>
      <c r="ODI33" s="49"/>
      <c r="ODJ33" s="49"/>
      <c r="ODK33" s="49"/>
      <c r="ODL33" s="49"/>
      <c r="ODM33" s="49"/>
      <c r="ODN33" s="49"/>
      <c r="ODO33" s="49"/>
      <c r="ODP33" s="49"/>
      <c r="ODQ33" s="49"/>
      <c r="ODR33" s="49"/>
      <c r="ODS33" s="49"/>
      <c r="ODT33" s="49"/>
      <c r="ODU33" s="49"/>
      <c r="ODV33" s="49"/>
      <c r="ODY33" s="49"/>
      <c r="OEB33" s="49"/>
      <c r="OEE33" s="49"/>
      <c r="OEH33" s="49"/>
      <c r="OEK33" s="49"/>
      <c r="OEN33" s="49"/>
      <c r="OEW33" s="49"/>
      <c r="OEZ33" s="49"/>
      <c r="OFC33" s="49"/>
      <c r="OFF33" s="49"/>
      <c r="OFO33" s="49"/>
      <c r="OFU33" s="49"/>
      <c r="OFX33" s="49"/>
      <c r="OGA33" s="49"/>
      <c r="OGD33" s="49"/>
      <c r="OGJ33" s="49"/>
      <c r="OGM33" s="49"/>
      <c r="OGS33" s="49"/>
      <c r="OGU33" s="49"/>
      <c r="OGV33" s="49"/>
      <c r="OGX33" s="49"/>
      <c r="OHO33" s="49"/>
      <c r="OHT33" s="49"/>
      <c r="OHZ33" s="49"/>
      <c r="OIC33" s="49"/>
      <c r="OIF33" s="49"/>
      <c r="OIN33" s="49"/>
      <c r="OJJ33" s="49"/>
      <c r="OJK33" s="49"/>
      <c r="OJL33" s="49"/>
      <c r="OJM33" s="49"/>
      <c r="OJN33" s="49"/>
      <c r="OJO33" s="49"/>
      <c r="OKG33" s="49"/>
      <c r="OKH33" s="49"/>
      <c r="OKK33" s="49"/>
      <c r="OKN33" s="49"/>
      <c r="OKP33" s="49"/>
      <c r="OKR33" s="49"/>
      <c r="OKU33" s="49"/>
      <c r="OKX33" s="49"/>
      <c r="OLA33" s="49"/>
      <c r="OLD33" s="49"/>
      <c r="OLG33" s="49"/>
      <c r="OLJ33" s="49"/>
      <c r="OLM33" s="49"/>
      <c r="OLP33" s="49"/>
      <c r="OLR33" s="49"/>
      <c r="OME33" s="49"/>
      <c r="OMF33" s="49"/>
      <c r="OMG33" s="49"/>
      <c r="OMH33" s="49"/>
      <c r="OMI33" s="49"/>
      <c r="OMJ33" s="49"/>
      <c r="OMK33" s="49"/>
      <c r="OML33" s="49"/>
      <c r="OMM33" s="49"/>
      <c r="OMN33" s="49"/>
      <c r="OMO33" s="49"/>
      <c r="OMP33" s="49"/>
      <c r="OMQ33" s="49"/>
      <c r="OMR33" s="49"/>
      <c r="OMS33" s="49"/>
      <c r="OMT33" s="49"/>
      <c r="OMU33" s="49"/>
      <c r="OMV33" s="49"/>
      <c r="OMW33" s="49"/>
      <c r="OMX33" s="49"/>
      <c r="OMY33" s="49"/>
      <c r="OMZ33" s="49"/>
      <c r="ONA33" s="49"/>
      <c r="ONB33" s="49"/>
      <c r="ONC33" s="49"/>
      <c r="OND33" s="49"/>
      <c r="ONE33" s="49"/>
      <c r="ONF33" s="49"/>
      <c r="ONG33" s="49"/>
      <c r="ONH33" s="49"/>
      <c r="ONI33" s="49"/>
      <c r="ONJ33" s="49"/>
      <c r="ONK33" s="49"/>
      <c r="ONL33" s="49"/>
      <c r="ONM33" s="49"/>
      <c r="ONN33" s="49"/>
      <c r="ONO33" s="49"/>
      <c r="ONP33" s="49"/>
      <c r="ONQ33" s="49"/>
      <c r="ONR33" s="49"/>
      <c r="ONU33" s="49"/>
      <c r="ONX33" s="49"/>
      <c r="OOA33" s="49"/>
      <c r="OOD33" s="49"/>
      <c r="OOG33" s="49"/>
      <c r="OOJ33" s="49"/>
      <c r="OOS33" s="49"/>
      <c r="OOV33" s="49"/>
      <c r="OOY33" s="49"/>
      <c r="OPB33" s="49"/>
      <c r="OPK33" s="49"/>
      <c r="OPQ33" s="49"/>
      <c r="OPT33" s="49"/>
      <c r="OPW33" s="49"/>
      <c r="OPZ33" s="49"/>
      <c r="OQF33" s="49"/>
      <c r="OQI33" s="49"/>
      <c r="OQO33" s="49"/>
      <c r="OQQ33" s="49"/>
      <c r="OQR33" s="49"/>
      <c r="OQT33" s="49"/>
      <c r="ORK33" s="49"/>
      <c r="ORP33" s="49"/>
      <c r="ORV33" s="49"/>
      <c r="ORY33" s="49"/>
      <c r="OSB33" s="49"/>
      <c r="OSJ33" s="49"/>
      <c r="OTF33" s="49"/>
      <c r="OTG33" s="49"/>
      <c r="OTH33" s="49"/>
      <c r="OTI33" s="49"/>
      <c r="OTJ33" s="49"/>
      <c r="OTK33" s="49"/>
      <c r="OUC33" s="49"/>
      <c r="OUD33" s="49"/>
      <c r="OUG33" s="49"/>
      <c r="OUJ33" s="49"/>
      <c r="OUL33" s="49"/>
      <c r="OUN33" s="49"/>
      <c r="OUQ33" s="49"/>
      <c r="OUT33" s="49"/>
      <c r="OUW33" s="49"/>
      <c r="OUZ33" s="49"/>
      <c r="OVC33" s="49"/>
      <c r="OVF33" s="49"/>
      <c r="OVI33" s="49"/>
      <c r="OVL33" s="49"/>
      <c r="OVN33" s="49"/>
      <c r="OWA33" s="49"/>
      <c r="OWB33" s="49"/>
      <c r="OWC33" s="49"/>
      <c r="OWD33" s="49"/>
      <c r="OWE33" s="49"/>
      <c r="OWF33" s="49"/>
      <c r="OWG33" s="49"/>
      <c r="OWH33" s="49"/>
      <c r="OWI33" s="49"/>
      <c r="OWJ33" s="49"/>
      <c r="OWK33" s="49"/>
      <c r="OWL33" s="49"/>
      <c r="OWM33" s="49"/>
      <c r="OWN33" s="49"/>
      <c r="OWO33" s="49"/>
      <c r="OWP33" s="49"/>
      <c r="OWQ33" s="49"/>
      <c r="OWR33" s="49"/>
      <c r="OWS33" s="49"/>
      <c r="OWT33" s="49"/>
      <c r="OWU33" s="49"/>
      <c r="OWV33" s="49"/>
      <c r="OWW33" s="49"/>
      <c r="OWX33" s="49"/>
      <c r="OWY33" s="49"/>
      <c r="OWZ33" s="49"/>
      <c r="OXA33" s="49"/>
      <c r="OXB33" s="49"/>
      <c r="OXC33" s="49"/>
      <c r="OXD33" s="49"/>
      <c r="OXE33" s="49"/>
      <c r="OXF33" s="49"/>
      <c r="OXG33" s="49"/>
      <c r="OXH33" s="49"/>
      <c r="OXI33" s="49"/>
      <c r="OXJ33" s="49"/>
      <c r="OXK33" s="49"/>
      <c r="OXL33" s="49"/>
      <c r="OXM33" s="49"/>
      <c r="OXN33" s="49"/>
      <c r="OXQ33" s="49"/>
      <c r="OXT33" s="49"/>
      <c r="OXW33" s="49"/>
      <c r="OXZ33" s="49"/>
      <c r="OYC33" s="49"/>
      <c r="OYF33" s="49"/>
      <c r="OYO33" s="49"/>
      <c r="OYR33" s="49"/>
      <c r="OYU33" s="49"/>
      <c r="OYX33" s="49"/>
      <c r="OZG33" s="49"/>
      <c r="OZM33" s="49"/>
      <c r="OZP33" s="49"/>
      <c r="OZS33" s="49"/>
      <c r="OZV33" s="49"/>
      <c r="PAB33" s="49"/>
      <c r="PAE33" s="49"/>
      <c r="PAK33" s="49"/>
      <c r="PAM33" s="49"/>
      <c r="PAN33" s="49"/>
      <c r="PAP33" s="49"/>
      <c r="PBG33" s="49"/>
      <c r="PBL33" s="49"/>
      <c r="PBR33" s="49"/>
      <c r="PBU33" s="49"/>
      <c r="PBX33" s="49"/>
      <c r="PCF33" s="49"/>
      <c r="PDB33" s="49"/>
      <c r="PDC33" s="49"/>
      <c r="PDD33" s="49"/>
      <c r="PDE33" s="49"/>
      <c r="PDF33" s="49"/>
      <c r="PDG33" s="49"/>
      <c r="PDY33" s="49"/>
      <c r="PDZ33" s="49"/>
      <c r="PEC33" s="49"/>
      <c r="PEF33" s="49"/>
      <c r="PEH33" s="49"/>
      <c r="PEJ33" s="49"/>
      <c r="PEM33" s="49"/>
      <c r="PEP33" s="49"/>
      <c r="PES33" s="49"/>
      <c r="PEV33" s="49"/>
      <c r="PEY33" s="49"/>
      <c r="PFB33" s="49"/>
      <c r="PFE33" s="49"/>
      <c r="PFH33" s="49"/>
      <c r="PFJ33" s="49"/>
      <c r="PFW33" s="49"/>
      <c r="PFX33" s="49"/>
      <c r="PFY33" s="49"/>
      <c r="PFZ33" s="49"/>
      <c r="PGA33" s="49"/>
      <c r="PGB33" s="49"/>
      <c r="PGC33" s="49"/>
      <c r="PGD33" s="49"/>
      <c r="PGE33" s="49"/>
      <c r="PGF33" s="49"/>
      <c r="PGG33" s="49"/>
      <c r="PGH33" s="49"/>
      <c r="PGI33" s="49"/>
      <c r="PGJ33" s="49"/>
      <c r="PGK33" s="49"/>
      <c r="PGL33" s="49"/>
      <c r="PGM33" s="49"/>
      <c r="PGN33" s="49"/>
      <c r="PGO33" s="49"/>
      <c r="PGP33" s="49"/>
      <c r="PGQ33" s="49"/>
      <c r="PGR33" s="49"/>
      <c r="PGS33" s="49"/>
      <c r="PGT33" s="49"/>
      <c r="PGU33" s="49"/>
      <c r="PGV33" s="49"/>
      <c r="PGW33" s="49"/>
      <c r="PGX33" s="49"/>
      <c r="PGY33" s="49"/>
      <c r="PGZ33" s="49"/>
      <c r="PHA33" s="49"/>
      <c r="PHB33" s="49"/>
      <c r="PHC33" s="49"/>
      <c r="PHD33" s="49"/>
      <c r="PHE33" s="49"/>
      <c r="PHF33" s="49"/>
      <c r="PHG33" s="49"/>
      <c r="PHH33" s="49"/>
      <c r="PHI33" s="49"/>
      <c r="PHJ33" s="49"/>
      <c r="PHM33" s="49"/>
      <c r="PHP33" s="49"/>
      <c r="PHS33" s="49"/>
      <c r="PHV33" s="49"/>
      <c r="PHY33" s="49"/>
      <c r="PIB33" s="49"/>
      <c r="PIK33" s="49"/>
      <c r="PIN33" s="49"/>
      <c r="PIQ33" s="49"/>
      <c r="PIT33" s="49"/>
      <c r="PJC33" s="49"/>
      <c r="PJI33" s="49"/>
      <c r="PJL33" s="49"/>
      <c r="PJO33" s="49"/>
      <c r="PJR33" s="49"/>
      <c r="PJX33" s="49"/>
      <c r="PKA33" s="49"/>
      <c r="PKG33" s="49"/>
      <c r="PKI33" s="49"/>
      <c r="PKJ33" s="49"/>
      <c r="PKL33" s="49"/>
      <c r="PLC33" s="49"/>
      <c r="PLH33" s="49"/>
      <c r="PLN33" s="49"/>
      <c r="PLQ33" s="49"/>
      <c r="PLT33" s="49"/>
      <c r="PMB33" s="49"/>
      <c r="PMX33" s="49"/>
      <c r="PMY33" s="49"/>
      <c r="PMZ33" s="49"/>
      <c r="PNA33" s="49"/>
      <c r="PNB33" s="49"/>
      <c r="PNC33" s="49"/>
      <c r="PNU33" s="49"/>
      <c r="PNV33" s="49"/>
      <c r="PNY33" s="49"/>
      <c r="POB33" s="49"/>
      <c r="POD33" s="49"/>
      <c r="POF33" s="49"/>
      <c r="POI33" s="49"/>
      <c r="POL33" s="49"/>
      <c r="POO33" s="49"/>
      <c r="POR33" s="49"/>
      <c r="POU33" s="49"/>
      <c r="POX33" s="49"/>
      <c r="PPA33" s="49"/>
      <c r="PPD33" s="49"/>
      <c r="PPF33" s="49"/>
      <c r="PPS33" s="49"/>
      <c r="PPT33" s="49"/>
      <c r="PPU33" s="49"/>
      <c r="PPV33" s="49"/>
      <c r="PPW33" s="49"/>
      <c r="PPX33" s="49"/>
      <c r="PPY33" s="49"/>
      <c r="PPZ33" s="49"/>
      <c r="PQA33" s="49"/>
      <c r="PQB33" s="49"/>
      <c r="PQC33" s="49"/>
      <c r="PQD33" s="49"/>
      <c r="PQE33" s="49"/>
      <c r="PQF33" s="49"/>
      <c r="PQG33" s="49"/>
      <c r="PQH33" s="49"/>
      <c r="PQI33" s="49"/>
      <c r="PQJ33" s="49"/>
      <c r="PQK33" s="49"/>
      <c r="PQL33" s="49"/>
      <c r="PQM33" s="49"/>
      <c r="PQN33" s="49"/>
      <c r="PQO33" s="49"/>
      <c r="PQP33" s="49"/>
      <c r="PQQ33" s="49"/>
      <c r="PQR33" s="49"/>
      <c r="PQS33" s="49"/>
      <c r="PQT33" s="49"/>
      <c r="PQU33" s="49"/>
      <c r="PQV33" s="49"/>
      <c r="PQW33" s="49"/>
      <c r="PQX33" s="49"/>
      <c r="PQY33" s="49"/>
      <c r="PQZ33" s="49"/>
      <c r="PRA33" s="49"/>
      <c r="PRB33" s="49"/>
      <c r="PRC33" s="49"/>
      <c r="PRD33" s="49"/>
      <c r="PRE33" s="49"/>
      <c r="PRF33" s="49"/>
      <c r="PRI33" s="49"/>
      <c r="PRL33" s="49"/>
      <c r="PRO33" s="49"/>
      <c r="PRR33" s="49"/>
      <c r="PRU33" s="49"/>
      <c r="PRX33" s="49"/>
      <c r="PSG33" s="49"/>
      <c r="PSJ33" s="49"/>
      <c r="PSM33" s="49"/>
      <c r="PSP33" s="49"/>
      <c r="PSY33" s="49"/>
      <c r="PTE33" s="49"/>
      <c r="PTH33" s="49"/>
      <c r="PTK33" s="49"/>
      <c r="PTN33" s="49"/>
      <c r="PTT33" s="49"/>
      <c r="PTW33" s="49"/>
      <c r="PUC33" s="49"/>
      <c r="PUE33" s="49"/>
      <c r="PUF33" s="49"/>
      <c r="PUH33" s="49"/>
      <c r="PUY33" s="49"/>
      <c r="PVD33" s="49"/>
      <c r="PVJ33" s="49"/>
      <c r="PVM33" s="49"/>
      <c r="PVP33" s="49"/>
      <c r="PVX33" s="49"/>
      <c r="PWT33" s="49"/>
      <c r="PWU33" s="49"/>
      <c r="PWV33" s="49"/>
      <c r="PWW33" s="49"/>
      <c r="PWX33" s="49"/>
      <c r="PWY33" s="49"/>
      <c r="PXQ33" s="49"/>
      <c r="PXR33" s="49"/>
      <c r="PXU33" s="49"/>
      <c r="PXX33" s="49"/>
      <c r="PXZ33" s="49"/>
      <c r="PYB33" s="49"/>
      <c r="PYE33" s="49"/>
      <c r="PYH33" s="49"/>
      <c r="PYK33" s="49"/>
      <c r="PYN33" s="49"/>
      <c r="PYQ33" s="49"/>
      <c r="PYT33" s="49"/>
      <c r="PYW33" s="49"/>
      <c r="PYZ33" s="49"/>
      <c r="PZB33" s="49"/>
      <c r="PZO33" s="49"/>
      <c r="PZP33" s="49"/>
      <c r="PZQ33" s="49"/>
      <c r="PZR33" s="49"/>
      <c r="PZS33" s="49"/>
      <c r="PZT33" s="49"/>
      <c r="PZU33" s="49"/>
      <c r="PZV33" s="49"/>
      <c r="PZW33" s="49"/>
      <c r="PZX33" s="49"/>
      <c r="PZY33" s="49"/>
      <c r="PZZ33" s="49"/>
      <c r="QAA33" s="49"/>
      <c r="QAB33" s="49"/>
      <c r="QAC33" s="49"/>
      <c r="QAD33" s="49"/>
      <c r="QAE33" s="49"/>
      <c r="QAF33" s="49"/>
      <c r="QAG33" s="49"/>
      <c r="QAH33" s="49"/>
      <c r="QAI33" s="49"/>
      <c r="QAJ33" s="49"/>
      <c r="QAK33" s="49"/>
      <c r="QAL33" s="49"/>
      <c r="QAM33" s="49"/>
      <c r="QAN33" s="49"/>
      <c r="QAO33" s="49"/>
      <c r="QAP33" s="49"/>
      <c r="QAQ33" s="49"/>
      <c r="QAR33" s="49"/>
      <c r="QAS33" s="49"/>
      <c r="QAT33" s="49"/>
      <c r="QAU33" s="49"/>
      <c r="QAV33" s="49"/>
      <c r="QAW33" s="49"/>
      <c r="QAX33" s="49"/>
      <c r="QAY33" s="49"/>
      <c r="QAZ33" s="49"/>
      <c r="QBA33" s="49"/>
      <c r="QBB33" s="49"/>
      <c r="QBE33" s="49"/>
      <c r="QBH33" s="49"/>
      <c r="QBK33" s="49"/>
      <c r="QBN33" s="49"/>
      <c r="QBQ33" s="49"/>
      <c r="QBT33" s="49"/>
      <c r="QCC33" s="49"/>
      <c r="QCF33" s="49"/>
      <c r="QCI33" s="49"/>
      <c r="QCL33" s="49"/>
      <c r="QCU33" s="49"/>
      <c r="QDA33" s="49"/>
      <c r="QDD33" s="49"/>
      <c r="QDG33" s="49"/>
      <c r="QDJ33" s="49"/>
      <c r="QDP33" s="49"/>
      <c r="QDS33" s="49"/>
      <c r="QDY33" s="49"/>
      <c r="QEA33" s="49"/>
      <c r="QEB33" s="49"/>
      <c r="QED33" s="49"/>
      <c r="QEU33" s="49"/>
      <c r="QEZ33" s="49"/>
      <c r="QFF33" s="49"/>
      <c r="QFI33" s="49"/>
      <c r="QFL33" s="49"/>
      <c r="QFT33" s="49"/>
      <c r="QGP33" s="49"/>
      <c r="QGQ33" s="49"/>
      <c r="QGR33" s="49"/>
      <c r="QGS33" s="49"/>
      <c r="QGT33" s="49"/>
      <c r="QGU33" s="49"/>
      <c r="QHM33" s="49"/>
      <c r="QHN33" s="49"/>
      <c r="QHQ33" s="49"/>
      <c r="QHT33" s="49"/>
      <c r="QHV33" s="49"/>
      <c r="QHX33" s="49"/>
      <c r="QIA33" s="49"/>
      <c r="QID33" s="49"/>
      <c r="QIG33" s="49"/>
      <c r="QIJ33" s="49"/>
      <c r="QIM33" s="49"/>
      <c r="QIP33" s="49"/>
      <c r="QIS33" s="49"/>
      <c r="QIV33" s="49"/>
      <c r="QIX33" s="49"/>
      <c r="QJK33" s="49"/>
      <c r="QJL33" s="49"/>
      <c r="QJM33" s="49"/>
      <c r="QJN33" s="49"/>
      <c r="QJO33" s="49"/>
      <c r="QJP33" s="49"/>
      <c r="QJQ33" s="49"/>
      <c r="QJR33" s="49"/>
      <c r="QJS33" s="49"/>
      <c r="QJT33" s="49"/>
      <c r="QJU33" s="49"/>
      <c r="QJV33" s="49"/>
      <c r="QJW33" s="49"/>
      <c r="QJX33" s="49"/>
      <c r="QJY33" s="49"/>
      <c r="QJZ33" s="49"/>
      <c r="QKA33" s="49"/>
      <c r="QKB33" s="49"/>
      <c r="QKC33" s="49"/>
      <c r="QKD33" s="49"/>
      <c r="QKE33" s="49"/>
      <c r="QKF33" s="49"/>
      <c r="QKG33" s="49"/>
      <c r="QKH33" s="49"/>
      <c r="QKI33" s="49"/>
      <c r="QKJ33" s="49"/>
      <c r="QKK33" s="49"/>
      <c r="QKL33" s="49"/>
      <c r="QKM33" s="49"/>
      <c r="QKN33" s="49"/>
      <c r="QKO33" s="49"/>
      <c r="QKP33" s="49"/>
      <c r="QKQ33" s="49"/>
      <c r="QKR33" s="49"/>
      <c r="QKS33" s="49"/>
      <c r="QKT33" s="49"/>
      <c r="QKU33" s="49"/>
      <c r="QKV33" s="49"/>
      <c r="QKW33" s="49"/>
      <c r="QKX33" s="49"/>
      <c r="QLA33" s="49"/>
      <c r="QLD33" s="49"/>
      <c r="QLG33" s="49"/>
      <c r="QLJ33" s="49"/>
      <c r="QLM33" s="49"/>
      <c r="QLP33" s="49"/>
      <c r="QLY33" s="49"/>
      <c r="QMB33" s="49"/>
      <c r="QME33" s="49"/>
      <c r="QMH33" s="49"/>
      <c r="QMQ33" s="49"/>
      <c r="QMW33" s="49"/>
      <c r="QMZ33" s="49"/>
      <c r="QNC33" s="49"/>
      <c r="QNF33" s="49"/>
      <c r="QNL33" s="49"/>
      <c r="QNO33" s="49"/>
      <c r="QNU33" s="49"/>
      <c r="QNW33" s="49"/>
      <c r="QNX33" s="49"/>
      <c r="QNZ33" s="49"/>
      <c r="QOQ33" s="49"/>
      <c r="QOV33" s="49"/>
      <c r="QPB33" s="49"/>
      <c r="QPE33" s="49"/>
      <c r="QPH33" s="49"/>
      <c r="QPP33" s="49"/>
      <c r="QQL33" s="49"/>
      <c r="QQM33" s="49"/>
      <c r="QQN33" s="49"/>
      <c r="QQO33" s="49"/>
      <c r="QQP33" s="49"/>
      <c r="QQQ33" s="49"/>
      <c r="QRI33" s="49"/>
      <c r="QRJ33" s="49"/>
      <c r="QRM33" s="49"/>
      <c r="QRP33" s="49"/>
      <c r="QRR33" s="49"/>
      <c r="QRT33" s="49"/>
      <c r="QRW33" s="49"/>
      <c r="QRZ33" s="49"/>
      <c r="QSC33" s="49"/>
      <c r="QSF33" s="49"/>
      <c r="QSI33" s="49"/>
      <c r="QSL33" s="49"/>
      <c r="QSO33" s="49"/>
      <c r="QSR33" s="49"/>
      <c r="QST33" s="49"/>
      <c r="QTG33" s="49"/>
      <c r="QTH33" s="49"/>
      <c r="QTI33" s="49"/>
      <c r="QTJ33" s="49"/>
      <c r="QTK33" s="49"/>
      <c r="QTL33" s="49"/>
      <c r="QTM33" s="49"/>
      <c r="QTN33" s="49"/>
      <c r="QTO33" s="49"/>
      <c r="QTP33" s="49"/>
      <c r="QTQ33" s="49"/>
      <c r="QTR33" s="49"/>
      <c r="QTS33" s="49"/>
      <c r="QTT33" s="49"/>
      <c r="QTU33" s="49"/>
      <c r="QTV33" s="49"/>
      <c r="QTW33" s="49"/>
      <c r="QTX33" s="49"/>
      <c r="QTY33" s="49"/>
      <c r="QTZ33" s="49"/>
      <c r="QUA33" s="49"/>
      <c r="QUB33" s="49"/>
      <c r="QUC33" s="49"/>
      <c r="QUD33" s="49"/>
      <c r="QUE33" s="49"/>
      <c r="QUF33" s="49"/>
      <c r="QUG33" s="49"/>
      <c r="QUH33" s="49"/>
      <c r="QUI33" s="49"/>
      <c r="QUJ33" s="49"/>
      <c r="QUK33" s="49"/>
      <c r="QUL33" s="49"/>
      <c r="QUM33" s="49"/>
      <c r="QUN33" s="49"/>
      <c r="QUO33" s="49"/>
      <c r="QUP33" s="49"/>
      <c r="QUQ33" s="49"/>
      <c r="QUR33" s="49"/>
      <c r="QUS33" s="49"/>
      <c r="QUT33" s="49"/>
      <c r="QUW33" s="49"/>
      <c r="QUZ33" s="49"/>
      <c r="QVC33" s="49"/>
      <c r="QVF33" s="49"/>
      <c r="QVI33" s="49"/>
      <c r="QVL33" s="49"/>
      <c r="QVU33" s="49"/>
      <c r="QVX33" s="49"/>
      <c r="QWA33" s="49"/>
      <c r="QWD33" s="49"/>
      <c r="QWM33" s="49"/>
      <c r="QWS33" s="49"/>
      <c r="QWV33" s="49"/>
      <c r="QWY33" s="49"/>
      <c r="QXB33" s="49"/>
      <c r="QXH33" s="49"/>
      <c r="QXK33" s="49"/>
      <c r="QXQ33" s="49"/>
      <c r="QXS33" s="49"/>
      <c r="QXT33" s="49"/>
      <c r="QXV33" s="49"/>
      <c r="QYM33" s="49"/>
      <c r="QYR33" s="49"/>
      <c r="QYX33" s="49"/>
      <c r="QZA33" s="49"/>
      <c r="QZD33" s="49"/>
      <c r="QZL33" s="49"/>
      <c r="RAH33" s="49"/>
      <c r="RAI33" s="49"/>
      <c r="RAJ33" s="49"/>
      <c r="RAK33" s="49"/>
      <c r="RAL33" s="49"/>
      <c r="RAM33" s="49"/>
      <c r="RBE33" s="49"/>
      <c r="RBF33" s="49"/>
      <c r="RBI33" s="49"/>
      <c r="RBL33" s="49"/>
      <c r="RBN33" s="49"/>
      <c r="RBP33" s="49"/>
      <c r="RBS33" s="49"/>
      <c r="RBV33" s="49"/>
      <c r="RBY33" s="49"/>
      <c r="RCB33" s="49"/>
      <c r="RCE33" s="49"/>
      <c r="RCH33" s="49"/>
      <c r="RCK33" s="49"/>
      <c r="RCN33" s="49"/>
      <c r="RCP33" s="49"/>
      <c r="RDC33" s="49"/>
      <c r="RDD33" s="49"/>
      <c r="RDE33" s="49"/>
      <c r="RDF33" s="49"/>
      <c r="RDG33" s="49"/>
      <c r="RDH33" s="49"/>
      <c r="RDI33" s="49"/>
      <c r="RDJ33" s="49"/>
      <c r="RDK33" s="49"/>
      <c r="RDL33" s="49"/>
      <c r="RDM33" s="49"/>
      <c r="RDN33" s="49"/>
      <c r="RDO33" s="49"/>
      <c r="RDP33" s="49"/>
      <c r="RDQ33" s="49"/>
      <c r="RDR33" s="49"/>
      <c r="RDS33" s="49"/>
      <c r="RDT33" s="49"/>
      <c r="RDU33" s="49"/>
      <c r="RDV33" s="49"/>
      <c r="RDW33" s="49"/>
      <c r="RDX33" s="49"/>
      <c r="RDY33" s="49"/>
      <c r="RDZ33" s="49"/>
      <c r="REA33" s="49"/>
      <c r="REB33" s="49"/>
      <c r="REC33" s="49"/>
      <c r="RED33" s="49"/>
      <c r="REE33" s="49"/>
      <c r="REF33" s="49"/>
      <c r="REG33" s="49"/>
      <c r="REH33" s="49"/>
      <c r="REI33" s="49"/>
      <c r="REJ33" s="49"/>
      <c r="REK33" s="49"/>
      <c r="REL33" s="49"/>
      <c r="REM33" s="49"/>
      <c r="REN33" s="49"/>
      <c r="REO33" s="49"/>
      <c r="REP33" s="49"/>
      <c r="RES33" s="49"/>
      <c r="REV33" s="49"/>
      <c r="REY33" s="49"/>
      <c r="RFB33" s="49"/>
      <c r="RFE33" s="49"/>
      <c r="RFH33" s="49"/>
      <c r="RFQ33" s="49"/>
      <c r="RFT33" s="49"/>
      <c r="RFW33" s="49"/>
      <c r="RFZ33" s="49"/>
      <c r="RGI33" s="49"/>
      <c r="RGO33" s="49"/>
      <c r="RGR33" s="49"/>
      <c r="RGU33" s="49"/>
      <c r="RGX33" s="49"/>
      <c r="RHD33" s="49"/>
      <c r="RHG33" s="49"/>
      <c r="RHM33" s="49"/>
      <c r="RHO33" s="49"/>
      <c r="RHP33" s="49"/>
      <c r="RHR33" s="49"/>
      <c r="RII33" s="49"/>
      <c r="RIN33" s="49"/>
      <c r="RIT33" s="49"/>
      <c r="RIW33" s="49"/>
      <c r="RIZ33" s="49"/>
      <c r="RJH33" s="49"/>
      <c r="RKD33" s="49"/>
      <c r="RKE33" s="49"/>
      <c r="RKF33" s="49"/>
      <c r="RKG33" s="49"/>
      <c r="RKH33" s="49"/>
      <c r="RKI33" s="49"/>
      <c r="RLA33" s="49"/>
      <c r="RLB33" s="49"/>
      <c r="RLE33" s="49"/>
      <c r="RLH33" s="49"/>
      <c r="RLJ33" s="49"/>
      <c r="RLL33" s="49"/>
      <c r="RLO33" s="49"/>
      <c r="RLR33" s="49"/>
      <c r="RLU33" s="49"/>
      <c r="RLX33" s="49"/>
      <c r="RMA33" s="49"/>
      <c r="RMD33" s="49"/>
      <c r="RMG33" s="49"/>
      <c r="RMJ33" s="49"/>
      <c r="RML33" s="49"/>
      <c r="RMY33" s="49"/>
      <c r="RMZ33" s="49"/>
      <c r="RNA33" s="49"/>
      <c r="RNB33" s="49"/>
      <c r="RNC33" s="49"/>
      <c r="RND33" s="49"/>
      <c r="RNE33" s="49"/>
      <c r="RNF33" s="49"/>
      <c r="RNG33" s="49"/>
      <c r="RNH33" s="49"/>
      <c r="RNI33" s="49"/>
      <c r="RNJ33" s="49"/>
      <c r="RNK33" s="49"/>
      <c r="RNL33" s="49"/>
      <c r="RNM33" s="49"/>
      <c r="RNN33" s="49"/>
      <c r="RNO33" s="49"/>
      <c r="RNP33" s="49"/>
      <c r="RNQ33" s="49"/>
      <c r="RNR33" s="49"/>
      <c r="RNS33" s="49"/>
      <c r="RNT33" s="49"/>
      <c r="RNU33" s="49"/>
      <c r="RNV33" s="49"/>
      <c r="RNW33" s="49"/>
      <c r="RNX33" s="49"/>
      <c r="RNY33" s="49"/>
      <c r="RNZ33" s="49"/>
      <c r="ROA33" s="49"/>
      <c r="ROB33" s="49"/>
      <c r="ROC33" s="49"/>
      <c r="ROD33" s="49"/>
      <c r="ROE33" s="49"/>
      <c r="ROF33" s="49"/>
      <c r="ROG33" s="49"/>
      <c r="ROH33" s="49"/>
      <c r="ROI33" s="49"/>
      <c r="ROJ33" s="49"/>
      <c r="ROK33" s="49"/>
      <c r="ROL33" s="49"/>
      <c r="ROO33" s="49"/>
      <c r="ROR33" s="49"/>
      <c r="ROU33" s="49"/>
      <c r="ROX33" s="49"/>
      <c r="RPA33" s="49"/>
      <c r="RPD33" s="49"/>
      <c r="RPM33" s="49"/>
      <c r="RPP33" s="49"/>
      <c r="RPS33" s="49"/>
      <c r="RPV33" s="49"/>
      <c r="RQE33" s="49"/>
      <c r="RQK33" s="49"/>
      <c r="RQN33" s="49"/>
      <c r="RQQ33" s="49"/>
      <c r="RQT33" s="49"/>
      <c r="RQZ33" s="49"/>
      <c r="RRC33" s="49"/>
      <c r="RRI33" s="49"/>
      <c r="RRK33" s="49"/>
      <c r="RRL33" s="49"/>
      <c r="RRN33" s="49"/>
      <c r="RSE33" s="49"/>
      <c r="RSJ33" s="49"/>
      <c r="RSP33" s="49"/>
      <c r="RSS33" s="49"/>
      <c r="RSV33" s="49"/>
      <c r="RTD33" s="49"/>
      <c r="RTZ33" s="49"/>
      <c r="RUA33" s="49"/>
      <c r="RUB33" s="49"/>
      <c r="RUC33" s="49"/>
      <c r="RUD33" s="49"/>
      <c r="RUE33" s="49"/>
      <c r="RUW33" s="49"/>
      <c r="RUX33" s="49"/>
      <c r="RVA33" s="49"/>
      <c r="RVD33" s="49"/>
      <c r="RVF33" s="49"/>
      <c r="RVH33" s="49"/>
      <c r="RVK33" s="49"/>
      <c r="RVN33" s="49"/>
      <c r="RVQ33" s="49"/>
      <c r="RVT33" s="49"/>
      <c r="RVW33" s="49"/>
      <c r="RVZ33" s="49"/>
      <c r="RWC33" s="49"/>
      <c r="RWF33" s="49"/>
      <c r="RWH33" s="49"/>
      <c r="RWU33" s="49"/>
      <c r="RWV33" s="49"/>
      <c r="RWW33" s="49"/>
      <c r="RWX33" s="49"/>
      <c r="RWY33" s="49"/>
      <c r="RWZ33" s="49"/>
      <c r="RXA33" s="49"/>
      <c r="RXB33" s="49"/>
      <c r="RXC33" s="49"/>
      <c r="RXD33" s="49"/>
      <c r="RXE33" s="49"/>
      <c r="RXF33" s="49"/>
      <c r="RXG33" s="49"/>
      <c r="RXH33" s="49"/>
      <c r="RXI33" s="49"/>
      <c r="RXJ33" s="49"/>
      <c r="RXK33" s="49"/>
      <c r="RXL33" s="49"/>
      <c r="RXM33" s="49"/>
      <c r="RXN33" s="49"/>
      <c r="RXO33" s="49"/>
      <c r="RXP33" s="49"/>
      <c r="RXQ33" s="49"/>
      <c r="RXR33" s="49"/>
      <c r="RXS33" s="49"/>
      <c r="RXT33" s="49"/>
      <c r="RXU33" s="49"/>
      <c r="RXV33" s="49"/>
      <c r="RXW33" s="49"/>
      <c r="RXX33" s="49"/>
      <c r="RXY33" s="49"/>
      <c r="RXZ33" s="49"/>
      <c r="RYA33" s="49"/>
      <c r="RYB33" s="49"/>
      <c r="RYC33" s="49"/>
      <c r="RYD33" s="49"/>
      <c r="RYE33" s="49"/>
      <c r="RYF33" s="49"/>
      <c r="RYG33" s="49"/>
      <c r="RYH33" s="49"/>
      <c r="RYK33" s="49"/>
      <c r="RYN33" s="49"/>
      <c r="RYQ33" s="49"/>
      <c r="RYT33" s="49"/>
      <c r="RYW33" s="49"/>
      <c r="RYZ33" s="49"/>
      <c r="RZI33" s="49"/>
      <c r="RZL33" s="49"/>
      <c r="RZO33" s="49"/>
      <c r="RZR33" s="49"/>
      <c r="SAA33" s="49"/>
      <c r="SAG33" s="49"/>
      <c r="SAJ33" s="49"/>
      <c r="SAM33" s="49"/>
      <c r="SAP33" s="49"/>
      <c r="SAV33" s="49"/>
      <c r="SAY33" s="49"/>
      <c r="SBE33" s="49"/>
      <c r="SBG33" s="49"/>
      <c r="SBH33" s="49"/>
      <c r="SBJ33" s="49"/>
      <c r="SCA33" s="49"/>
      <c r="SCF33" s="49"/>
      <c r="SCL33" s="49"/>
      <c r="SCO33" s="49"/>
      <c r="SCR33" s="49"/>
      <c r="SCZ33" s="49"/>
      <c r="SDV33" s="49"/>
      <c r="SDW33" s="49"/>
      <c r="SDX33" s="49"/>
      <c r="SDY33" s="49"/>
      <c r="SDZ33" s="49"/>
      <c r="SEA33" s="49"/>
      <c r="SES33" s="49"/>
      <c r="SET33" s="49"/>
      <c r="SEW33" s="49"/>
      <c r="SEZ33" s="49"/>
      <c r="SFB33" s="49"/>
      <c r="SFD33" s="49"/>
      <c r="SFG33" s="49"/>
      <c r="SFJ33" s="49"/>
      <c r="SFM33" s="49"/>
      <c r="SFP33" s="49"/>
      <c r="SFS33" s="49"/>
      <c r="SFV33" s="49"/>
      <c r="SFY33" s="49"/>
      <c r="SGB33" s="49"/>
      <c r="SGD33" s="49"/>
      <c r="SGQ33" s="49"/>
      <c r="SGR33" s="49"/>
      <c r="SGS33" s="49"/>
      <c r="SGT33" s="49"/>
      <c r="SGU33" s="49"/>
      <c r="SGV33" s="49"/>
      <c r="SGW33" s="49"/>
      <c r="SGX33" s="49"/>
      <c r="SGY33" s="49"/>
      <c r="SGZ33" s="49"/>
      <c r="SHA33" s="49"/>
      <c r="SHB33" s="49"/>
      <c r="SHC33" s="49"/>
      <c r="SHD33" s="49"/>
      <c r="SHE33" s="49"/>
      <c r="SHF33" s="49"/>
      <c r="SHG33" s="49"/>
      <c r="SHH33" s="49"/>
      <c r="SHI33" s="49"/>
      <c r="SHJ33" s="49"/>
      <c r="SHK33" s="49"/>
      <c r="SHL33" s="49"/>
      <c r="SHM33" s="49"/>
      <c r="SHN33" s="49"/>
      <c r="SHO33" s="49"/>
      <c r="SHP33" s="49"/>
      <c r="SHQ33" s="49"/>
      <c r="SHR33" s="49"/>
      <c r="SHS33" s="49"/>
      <c r="SHT33" s="49"/>
      <c r="SHU33" s="49"/>
      <c r="SHV33" s="49"/>
      <c r="SHW33" s="49"/>
      <c r="SHX33" s="49"/>
      <c r="SHY33" s="49"/>
      <c r="SHZ33" s="49"/>
      <c r="SIA33" s="49"/>
      <c r="SIB33" s="49"/>
      <c r="SIC33" s="49"/>
      <c r="SID33" s="49"/>
      <c r="SIG33" s="49"/>
      <c r="SIJ33" s="49"/>
      <c r="SIM33" s="49"/>
      <c r="SIP33" s="49"/>
      <c r="SIS33" s="49"/>
      <c r="SIV33" s="49"/>
      <c r="SJE33" s="49"/>
      <c r="SJH33" s="49"/>
      <c r="SJK33" s="49"/>
      <c r="SJN33" s="49"/>
      <c r="SJW33" s="49"/>
      <c r="SKC33" s="49"/>
      <c r="SKF33" s="49"/>
      <c r="SKI33" s="49"/>
      <c r="SKL33" s="49"/>
      <c r="SKR33" s="49"/>
      <c r="SKU33" s="49"/>
      <c r="SLA33" s="49"/>
      <c r="SLC33" s="49"/>
      <c r="SLD33" s="49"/>
      <c r="SLF33" s="49"/>
      <c r="SLW33" s="49"/>
      <c r="SMB33" s="49"/>
      <c r="SMH33" s="49"/>
      <c r="SMK33" s="49"/>
      <c r="SMN33" s="49"/>
      <c r="SMV33" s="49"/>
      <c r="SNR33" s="49"/>
      <c r="SNS33" s="49"/>
      <c r="SNT33" s="49"/>
      <c r="SNU33" s="49"/>
      <c r="SNV33" s="49"/>
      <c r="SNW33" s="49"/>
      <c r="SOO33" s="49"/>
      <c r="SOP33" s="49"/>
      <c r="SOS33" s="49"/>
      <c r="SOV33" s="49"/>
      <c r="SOX33" s="49"/>
      <c r="SOZ33" s="49"/>
      <c r="SPC33" s="49"/>
      <c r="SPF33" s="49"/>
      <c r="SPI33" s="49"/>
      <c r="SPL33" s="49"/>
      <c r="SPO33" s="49"/>
      <c r="SPR33" s="49"/>
      <c r="SPU33" s="49"/>
      <c r="SPX33" s="49"/>
      <c r="SPZ33" s="49"/>
      <c r="SQM33" s="49"/>
      <c r="SQN33" s="49"/>
      <c r="SQO33" s="49"/>
      <c r="SQP33" s="49"/>
      <c r="SQQ33" s="49"/>
      <c r="SQR33" s="49"/>
      <c r="SQS33" s="49"/>
      <c r="SQT33" s="49"/>
      <c r="SQU33" s="49"/>
      <c r="SQV33" s="49"/>
      <c r="SQW33" s="49"/>
      <c r="SQX33" s="49"/>
      <c r="SQY33" s="49"/>
      <c r="SQZ33" s="49"/>
      <c r="SRA33" s="49"/>
      <c r="SRB33" s="49"/>
      <c r="SRC33" s="49"/>
      <c r="SRD33" s="49"/>
      <c r="SRE33" s="49"/>
      <c r="SRF33" s="49"/>
      <c r="SRG33" s="49"/>
      <c r="SRH33" s="49"/>
      <c r="SRI33" s="49"/>
      <c r="SRJ33" s="49"/>
      <c r="SRK33" s="49"/>
      <c r="SRL33" s="49"/>
      <c r="SRM33" s="49"/>
      <c r="SRN33" s="49"/>
      <c r="SRO33" s="49"/>
      <c r="SRP33" s="49"/>
      <c r="SRQ33" s="49"/>
      <c r="SRR33" s="49"/>
      <c r="SRS33" s="49"/>
      <c r="SRT33" s="49"/>
      <c r="SRU33" s="49"/>
      <c r="SRV33" s="49"/>
      <c r="SRW33" s="49"/>
      <c r="SRX33" s="49"/>
      <c r="SRY33" s="49"/>
      <c r="SRZ33" s="49"/>
      <c r="SSC33" s="49"/>
      <c r="SSF33" s="49"/>
      <c r="SSI33" s="49"/>
      <c r="SSL33" s="49"/>
      <c r="SSO33" s="49"/>
      <c r="SSR33" s="49"/>
      <c r="STA33" s="49"/>
      <c r="STD33" s="49"/>
      <c r="STG33" s="49"/>
      <c r="STJ33" s="49"/>
      <c r="STS33" s="49"/>
      <c r="STY33" s="49"/>
      <c r="SUB33" s="49"/>
      <c r="SUE33" s="49"/>
      <c r="SUH33" s="49"/>
      <c r="SUN33" s="49"/>
      <c r="SUQ33" s="49"/>
      <c r="SUW33" s="49"/>
      <c r="SUY33" s="49"/>
      <c r="SUZ33" s="49"/>
      <c r="SVB33" s="49"/>
      <c r="SVS33" s="49"/>
      <c r="SVX33" s="49"/>
      <c r="SWD33" s="49"/>
      <c r="SWG33" s="49"/>
      <c r="SWJ33" s="49"/>
      <c r="SWR33" s="49"/>
      <c r="SXN33" s="49"/>
      <c r="SXO33" s="49"/>
      <c r="SXP33" s="49"/>
      <c r="SXQ33" s="49"/>
      <c r="SXR33" s="49"/>
      <c r="SXS33" s="49"/>
      <c r="SYK33" s="49"/>
      <c r="SYL33" s="49"/>
      <c r="SYO33" s="49"/>
      <c r="SYR33" s="49"/>
      <c r="SYT33" s="49"/>
      <c r="SYV33" s="49"/>
      <c r="SYY33" s="49"/>
      <c r="SZB33" s="49"/>
      <c r="SZE33" s="49"/>
      <c r="SZH33" s="49"/>
      <c r="SZK33" s="49"/>
      <c r="SZN33" s="49"/>
      <c r="SZQ33" s="49"/>
      <c r="SZT33" s="49"/>
      <c r="SZV33" s="49"/>
      <c r="TAI33" s="49"/>
      <c r="TAJ33" s="49"/>
      <c r="TAK33" s="49"/>
      <c r="TAL33" s="49"/>
      <c r="TAM33" s="49"/>
      <c r="TAN33" s="49"/>
      <c r="TAO33" s="49"/>
      <c r="TAP33" s="49"/>
      <c r="TAQ33" s="49"/>
      <c r="TAR33" s="49"/>
      <c r="TAS33" s="49"/>
      <c r="TAT33" s="49"/>
      <c r="TAU33" s="49"/>
      <c r="TAV33" s="49"/>
      <c r="TAW33" s="49"/>
      <c r="TAX33" s="49"/>
      <c r="TAY33" s="49"/>
      <c r="TAZ33" s="49"/>
      <c r="TBA33" s="49"/>
      <c r="TBB33" s="49"/>
      <c r="TBC33" s="49"/>
      <c r="TBD33" s="49"/>
      <c r="TBE33" s="49"/>
      <c r="TBF33" s="49"/>
      <c r="TBG33" s="49"/>
      <c r="TBH33" s="49"/>
      <c r="TBI33" s="49"/>
      <c r="TBJ33" s="49"/>
      <c r="TBK33" s="49"/>
      <c r="TBL33" s="49"/>
      <c r="TBM33" s="49"/>
      <c r="TBN33" s="49"/>
      <c r="TBO33" s="49"/>
      <c r="TBP33" s="49"/>
      <c r="TBQ33" s="49"/>
      <c r="TBR33" s="49"/>
      <c r="TBS33" s="49"/>
      <c r="TBT33" s="49"/>
      <c r="TBU33" s="49"/>
      <c r="TBV33" s="49"/>
      <c r="TBY33" s="49"/>
      <c r="TCB33" s="49"/>
      <c r="TCE33" s="49"/>
      <c r="TCH33" s="49"/>
      <c r="TCK33" s="49"/>
      <c r="TCN33" s="49"/>
      <c r="TCW33" s="49"/>
      <c r="TCZ33" s="49"/>
      <c r="TDC33" s="49"/>
      <c r="TDF33" s="49"/>
      <c r="TDO33" s="49"/>
      <c r="TDU33" s="49"/>
      <c r="TDX33" s="49"/>
      <c r="TEA33" s="49"/>
      <c r="TED33" s="49"/>
      <c r="TEJ33" s="49"/>
      <c r="TEM33" s="49"/>
      <c r="TES33" s="49"/>
      <c r="TEU33" s="49"/>
      <c r="TEV33" s="49"/>
      <c r="TEX33" s="49"/>
      <c r="TFO33" s="49"/>
      <c r="TFT33" s="49"/>
      <c r="TFZ33" s="49"/>
      <c r="TGC33" s="49"/>
      <c r="TGF33" s="49"/>
      <c r="TGN33" s="49"/>
      <c r="THJ33" s="49"/>
      <c r="THK33" s="49"/>
      <c r="THL33" s="49"/>
      <c r="THM33" s="49"/>
      <c r="THN33" s="49"/>
      <c r="THO33" s="49"/>
      <c r="TIG33" s="49"/>
      <c r="TIH33" s="49"/>
      <c r="TIK33" s="49"/>
      <c r="TIN33" s="49"/>
      <c r="TIP33" s="49"/>
      <c r="TIR33" s="49"/>
      <c r="TIU33" s="49"/>
      <c r="TIX33" s="49"/>
      <c r="TJA33" s="49"/>
      <c r="TJD33" s="49"/>
      <c r="TJG33" s="49"/>
      <c r="TJJ33" s="49"/>
      <c r="TJM33" s="49"/>
      <c r="TJP33" s="49"/>
      <c r="TJR33" s="49"/>
      <c r="TKE33" s="49"/>
      <c r="TKF33" s="49"/>
      <c r="TKG33" s="49"/>
      <c r="TKH33" s="49"/>
      <c r="TKI33" s="49"/>
      <c r="TKJ33" s="49"/>
      <c r="TKK33" s="49"/>
      <c r="TKL33" s="49"/>
      <c r="TKM33" s="49"/>
      <c r="TKN33" s="49"/>
      <c r="TKO33" s="49"/>
      <c r="TKP33" s="49"/>
      <c r="TKQ33" s="49"/>
      <c r="TKR33" s="49"/>
      <c r="TKS33" s="49"/>
      <c r="TKT33" s="49"/>
      <c r="TKU33" s="49"/>
      <c r="TKV33" s="49"/>
      <c r="TKW33" s="49"/>
      <c r="TKX33" s="49"/>
      <c r="TKY33" s="49"/>
      <c r="TKZ33" s="49"/>
      <c r="TLA33" s="49"/>
      <c r="TLB33" s="49"/>
      <c r="TLC33" s="49"/>
      <c r="TLD33" s="49"/>
      <c r="TLE33" s="49"/>
      <c r="TLF33" s="49"/>
      <c r="TLG33" s="49"/>
      <c r="TLH33" s="49"/>
      <c r="TLI33" s="49"/>
      <c r="TLJ33" s="49"/>
      <c r="TLK33" s="49"/>
      <c r="TLL33" s="49"/>
      <c r="TLM33" s="49"/>
      <c r="TLN33" s="49"/>
      <c r="TLO33" s="49"/>
      <c r="TLP33" s="49"/>
      <c r="TLQ33" s="49"/>
      <c r="TLR33" s="49"/>
      <c r="TLU33" s="49"/>
      <c r="TLX33" s="49"/>
      <c r="TMA33" s="49"/>
      <c r="TMD33" s="49"/>
      <c r="TMG33" s="49"/>
      <c r="TMJ33" s="49"/>
      <c r="TMS33" s="49"/>
      <c r="TMV33" s="49"/>
      <c r="TMY33" s="49"/>
      <c r="TNB33" s="49"/>
      <c r="TNK33" s="49"/>
      <c r="TNQ33" s="49"/>
      <c r="TNT33" s="49"/>
      <c r="TNW33" s="49"/>
      <c r="TNZ33" s="49"/>
      <c r="TOF33" s="49"/>
      <c r="TOI33" s="49"/>
      <c r="TOO33" s="49"/>
      <c r="TOQ33" s="49"/>
      <c r="TOR33" s="49"/>
      <c r="TOT33" s="49"/>
      <c r="TPK33" s="49"/>
      <c r="TPP33" s="49"/>
      <c r="TPV33" s="49"/>
      <c r="TPY33" s="49"/>
      <c r="TQB33" s="49"/>
      <c r="TQJ33" s="49"/>
      <c r="TRF33" s="49"/>
      <c r="TRG33" s="49"/>
      <c r="TRH33" s="49"/>
      <c r="TRI33" s="49"/>
      <c r="TRJ33" s="49"/>
      <c r="TRK33" s="49"/>
      <c r="TSC33" s="49"/>
      <c r="TSD33" s="49"/>
      <c r="TSG33" s="49"/>
      <c r="TSJ33" s="49"/>
      <c r="TSL33" s="49"/>
      <c r="TSN33" s="49"/>
      <c r="TSQ33" s="49"/>
      <c r="TST33" s="49"/>
      <c r="TSW33" s="49"/>
      <c r="TSZ33" s="49"/>
      <c r="TTC33" s="49"/>
      <c r="TTF33" s="49"/>
      <c r="TTI33" s="49"/>
      <c r="TTL33" s="49"/>
      <c r="TTN33" s="49"/>
      <c r="TUA33" s="49"/>
      <c r="TUB33" s="49"/>
      <c r="TUC33" s="49"/>
      <c r="TUD33" s="49"/>
      <c r="TUE33" s="49"/>
      <c r="TUF33" s="49"/>
      <c r="TUG33" s="49"/>
      <c r="TUH33" s="49"/>
      <c r="TUI33" s="49"/>
      <c r="TUJ33" s="49"/>
      <c r="TUK33" s="49"/>
      <c r="TUL33" s="49"/>
      <c r="TUM33" s="49"/>
      <c r="TUN33" s="49"/>
      <c r="TUO33" s="49"/>
      <c r="TUP33" s="49"/>
      <c r="TUQ33" s="49"/>
      <c r="TUR33" s="49"/>
      <c r="TUS33" s="49"/>
      <c r="TUT33" s="49"/>
      <c r="TUU33" s="49"/>
      <c r="TUV33" s="49"/>
      <c r="TUW33" s="49"/>
      <c r="TUX33" s="49"/>
      <c r="TUY33" s="49"/>
      <c r="TUZ33" s="49"/>
      <c r="TVA33" s="49"/>
      <c r="TVB33" s="49"/>
      <c r="TVC33" s="49"/>
      <c r="TVD33" s="49"/>
      <c r="TVE33" s="49"/>
      <c r="TVF33" s="49"/>
      <c r="TVG33" s="49"/>
      <c r="TVH33" s="49"/>
      <c r="TVI33" s="49"/>
      <c r="TVJ33" s="49"/>
      <c r="TVK33" s="49"/>
      <c r="TVL33" s="49"/>
      <c r="TVM33" s="49"/>
      <c r="TVN33" s="49"/>
      <c r="TVQ33" s="49"/>
      <c r="TVT33" s="49"/>
      <c r="TVW33" s="49"/>
      <c r="TVZ33" s="49"/>
      <c r="TWC33" s="49"/>
      <c r="TWF33" s="49"/>
      <c r="TWO33" s="49"/>
      <c r="TWR33" s="49"/>
      <c r="TWU33" s="49"/>
      <c r="TWX33" s="49"/>
      <c r="TXG33" s="49"/>
      <c r="TXM33" s="49"/>
      <c r="TXP33" s="49"/>
      <c r="TXS33" s="49"/>
      <c r="TXV33" s="49"/>
      <c r="TYB33" s="49"/>
      <c r="TYE33" s="49"/>
      <c r="TYK33" s="49"/>
      <c r="TYM33" s="49"/>
      <c r="TYN33" s="49"/>
      <c r="TYP33" s="49"/>
      <c r="TZG33" s="49"/>
      <c r="TZL33" s="49"/>
      <c r="TZR33" s="49"/>
      <c r="TZU33" s="49"/>
      <c r="TZX33" s="49"/>
      <c r="UAF33" s="49"/>
      <c r="UBB33" s="49"/>
      <c r="UBC33" s="49"/>
      <c r="UBD33" s="49"/>
      <c r="UBE33" s="49"/>
      <c r="UBF33" s="49"/>
      <c r="UBG33" s="49"/>
      <c r="UBY33" s="49"/>
      <c r="UBZ33" s="49"/>
      <c r="UCC33" s="49"/>
      <c r="UCF33" s="49"/>
      <c r="UCH33" s="49"/>
      <c r="UCJ33" s="49"/>
      <c r="UCM33" s="49"/>
      <c r="UCP33" s="49"/>
      <c r="UCS33" s="49"/>
      <c r="UCV33" s="49"/>
      <c r="UCY33" s="49"/>
      <c r="UDB33" s="49"/>
      <c r="UDE33" s="49"/>
      <c r="UDH33" s="49"/>
      <c r="UDJ33" s="49"/>
      <c r="UDW33" s="49"/>
      <c r="UDX33" s="49"/>
      <c r="UDY33" s="49"/>
      <c r="UDZ33" s="49"/>
      <c r="UEA33" s="49"/>
      <c r="UEB33" s="49"/>
      <c r="UEC33" s="49"/>
      <c r="UED33" s="49"/>
      <c r="UEE33" s="49"/>
      <c r="UEF33" s="49"/>
      <c r="UEG33" s="49"/>
      <c r="UEH33" s="49"/>
      <c r="UEI33" s="49"/>
      <c r="UEJ33" s="49"/>
      <c r="UEK33" s="49"/>
      <c r="UEL33" s="49"/>
      <c r="UEM33" s="49"/>
      <c r="UEN33" s="49"/>
      <c r="UEO33" s="49"/>
      <c r="UEP33" s="49"/>
      <c r="UEQ33" s="49"/>
      <c r="UER33" s="49"/>
      <c r="UES33" s="49"/>
      <c r="UET33" s="49"/>
      <c r="UEU33" s="49"/>
      <c r="UEV33" s="49"/>
      <c r="UEW33" s="49"/>
      <c r="UEX33" s="49"/>
      <c r="UEY33" s="49"/>
      <c r="UEZ33" s="49"/>
      <c r="UFA33" s="49"/>
      <c r="UFB33" s="49"/>
      <c r="UFC33" s="49"/>
      <c r="UFD33" s="49"/>
      <c r="UFE33" s="49"/>
      <c r="UFF33" s="49"/>
      <c r="UFG33" s="49"/>
      <c r="UFH33" s="49"/>
      <c r="UFI33" s="49"/>
      <c r="UFJ33" s="49"/>
      <c r="UFM33" s="49"/>
      <c r="UFP33" s="49"/>
      <c r="UFS33" s="49"/>
      <c r="UFV33" s="49"/>
      <c r="UFY33" s="49"/>
      <c r="UGB33" s="49"/>
      <c r="UGK33" s="49"/>
      <c r="UGN33" s="49"/>
      <c r="UGQ33" s="49"/>
      <c r="UGT33" s="49"/>
      <c r="UHC33" s="49"/>
      <c r="UHI33" s="49"/>
      <c r="UHL33" s="49"/>
      <c r="UHO33" s="49"/>
      <c r="UHR33" s="49"/>
      <c r="UHX33" s="49"/>
      <c r="UIA33" s="49"/>
      <c r="UIG33" s="49"/>
      <c r="UII33" s="49"/>
      <c r="UIJ33" s="49"/>
      <c r="UIL33" s="49"/>
      <c r="UJC33" s="49"/>
      <c r="UJH33" s="49"/>
      <c r="UJN33" s="49"/>
      <c r="UJQ33" s="49"/>
      <c r="UJT33" s="49"/>
      <c r="UKB33" s="49"/>
      <c r="UKX33" s="49"/>
      <c r="UKY33" s="49"/>
      <c r="UKZ33" s="49"/>
      <c r="ULA33" s="49"/>
      <c r="ULB33" s="49"/>
      <c r="ULC33" s="49"/>
      <c r="ULU33" s="49"/>
      <c r="ULV33" s="49"/>
      <c r="ULY33" s="49"/>
      <c r="UMB33" s="49"/>
      <c r="UMD33" s="49"/>
      <c r="UMF33" s="49"/>
      <c r="UMI33" s="49"/>
      <c r="UML33" s="49"/>
      <c r="UMO33" s="49"/>
      <c r="UMR33" s="49"/>
      <c r="UMU33" s="49"/>
      <c r="UMX33" s="49"/>
      <c r="UNA33" s="49"/>
      <c r="UND33" s="49"/>
      <c r="UNF33" s="49"/>
      <c r="UNS33" s="49"/>
      <c r="UNT33" s="49"/>
      <c r="UNU33" s="49"/>
      <c r="UNV33" s="49"/>
      <c r="UNW33" s="49"/>
      <c r="UNX33" s="49"/>
      <c r="UNY33" s="49"/>
      <c r="UNZ33" s="49"/>
      <c r="UOA33" s="49"/>
      <c r="UOB33" s="49"/>
      <c r="UOC33" s="49"/>
      <c r="UOD33" s="49"/>
      <c r="UOE33" s="49"/>
      <c r="UOF33" s="49"/>
      <c r="UOG33" s="49"/>
      <c r="UOH33" s="49"/>
      <c r="UOI33" s="49"/>
      <c r="UOJ33" s="49"/>
      <c r="UOK33" s="49"/>
      <c r="UOL33" s="49"/>
      <c r="UOM33" s="49"/>
      <c r="UON33" s="49"/>
      <c r="UOO33" s="49"/>
      <c r="UOP33" s="49"/>
      <c r="UOQ33" s="49"/>
      <c r="UOR33" s="49"/>
      <c r="UOS33" s="49"/>
      <c r="UOT33" s="49"/>
      <c r="UOU33" s="49"/>
      <c r="UOV33" s="49"/>
      <c r="UOW33" s="49"/>
      <c r="UOX33" s="49"/>
      <c r="UOY33" s="49"/>
      <c r="UOZ33" s="49"/>
      <c r="UPA33" s="49"/>
      <c r="UPB33" s="49"/>
      <c r="UPC33" s="49"/>
      <c r="UPD33" s="49"/>
      <c r="UPE33" s="49"/>
      <c r="UPF33" s="49"/>
      <c r="UPI33" s="49"/>
      <c r="UPL33" s="49"/>
      <c r="UPO33" s="49"/>
      <c r="UPR33" s="49"/>
      <c r="UPU33" s="49"/>
      <c r="UPX33" s="49"/>
      <c r="UQG33" s="49"/>
      <c r="UQJ33" s="49"/>
      <c r="UQM33" s="49"/>
      <c r="UQP33" s="49"/>
      <c r="UQY33" s="49"/>
      <c r="URE33" s="49"/>
      <c r="URH33" s="49"/>
      <c r="URK33" s="49"/>
      <c r="URN33" s="49"/>
      <c r="URT33" s="49"/>
      <c r="URW33" s="49"/>
      <c r="USC33" s="49"/>
      <c r="USE33" s="49"/>
      <c r="USF33" s="49"/>
      <c r="USH33" s="49"/>
      <c r="USY33" s="49"/>
      <c r="UTD33" s="49"/>
      <c r="UTJ33" s="49"/>
      <c r="UTM33" s="49"/>
      <c r="UTP33" s="49"/>
      <c r="UTX33" s="49"/>
      <c r="UUT33" s="49"/>
      <c r="UUU33" s="49"/>
      <c r="UUV33" s="49"/>
      <c r="UUW33" s="49"/>
      <c r="UUX33" s="49"/>
      <c r="UUY33" s="49"/>
      <c r="UVQ33" s="49"/>
      <c r="UVR33" s="49"/>
      <c r="UVU33" s="49"/>
      <c r="UVX33" s="49"/>
      <c r="UVZ33" s="49"/>
      <c r="UWB33" s="49"/>
      <c r="UWE33" s="49"/>
      <c r="UWH33" s="49"/>
      <c r="UWK33" s="49"/>
      <c r="UWN33" s="49"/>
      <c r="UWQ33" s="49"/>
      <c r="UWT33" s="49"/>
      <c r="UWW33" s="49"/>
      <c r="UWZ33" s="49"/>
      <c r="UXB33" s="49"/>
      <c r="UXO33" s="49"/>
      <c r="UXP33" s="49"/>
      <c r="UXQ33" s="49"/>
      <c r="UXR33" s="49"/>
      <c r="UXS33" s="49"/>
      <c r="UXT33" s="49"/>
      <c r="UXU33" s="49"/>
      <c r="UXV33" s="49"/>
      <c r="UXW33" s="49"/>
      <c r="UXX33" s="49"/>
      <c r="UXY33" s="49"/>
      <c r="UXZ33" s="49"/>
      <c r="UYA33" s="49"/>
      <c r="UYB33" s="49"/>
      <c r="UYC33" s="49"/>
      <c r="UYD33" s="49"/>
      <c r="UYE33" s="49"/>
      <c r="UYF33" s="49"/>
      <c r="UYG33" s="49"/>
      <c r="UYH33" s="49"/>
      <c r="UYI33" s="49"/>
      <c r="UYJ33" s="49"/>
      <c r="UYK33" s="49"/>
      <c r="UYL33" s="49"/>
      <c r="UYM33" s="49"/>
      <c r="UYN33" s="49"/>
      <c r="UYO33" s="49"/>
      <c r="UYP33" s="49"/>
      <c r="UYQ33" s="49"/>
      <c r="UYR33" s="49"/>
      <c r="UYS33" s="49"/>
      <c r="UYT33" s="49"/>
      <c r="UYU33" s="49"/>
      <c r="UYV33" s="49"/>
      <c r="UYW33" s="49"/>
      <c r="UYX33" s="49"/>
      <c r="UYY33" s="49"/>
      <c r="UYZ33" s="49"/>
      <c r="UZA33" s="49"/>
      <c r="UZB33" s="49"/>
      <c r="UZE33" s="49"/>
      <c r="UZH33" s="49"/>
      <c r="UZK33" s="49"/>
      <c r="UZN33" s="49"/>
      <c r="UZQ33" s="49"/>
      <c r="UZT33" s="49"/>
      <c r="VAC33" s="49"/>
      <c r="VAF33" s="49"/>
      <c r="VAI33" s="49"/>
      <c r="VAL33" s="49"/>
      <c r="VAU33" s="49"/>
      <c r="VBA33" s="49"/>
      <c r="VBD33" s="49"/>
      <c r="VBG33" s="49"/>
      <c r="VBJ33" s="49"/>
      <c r="VBP33" s="49"/>
      <c r="VBS33" s="49"/>
      <c r="VBY33" s="49"/>
      <c r="VCA33" s="49"/>
      <c r="VCB33" s="49"/>
      <c r="VCD33" s="49"/>
      <c r="VCU33" s="49"/>
      <c r="VCZ33" s="49"/>
      <c r="VDF33" s="49"/>
      <c r="VDI33" s="49"/>
      <c r="VDL33" s="49"/>
      <c r="VDT33" s="49"/>
      <c r="VEP33" s="49"/>
      <c r="VEQ33" s="49"/>
      <c r="VER33" s="49"/>
      <c r="VES33" s="49"/>
      <c r="VET33" s="49"/>
      <c r="VEU33" s="49"/>
      <c r="VFM33" s="49"/>
      <c r="VFN33" s="49"/>
      <c r="VFQ33" s="49"/>
      <c r="VFT33" s="49"/>
      <c r="VFV33" s="49"/>
      <c r="VFX33" s="49"/>
      <c r="VGA33" s="49"/>
      <c r="VGD33" s="49"/>
      <c r="VGG33" s="49"/>
      <c r="VGJ33" s="49"/>
      <c r="VGM33" s="49"/>
      <c r="VGP33" s="49"/>
      <c r="VGS33" s="49"/>
      <c r="VGV33" s="49"/>
      <c r="VGX33" s="49"/>
      <c r="VHK33" s="49"/>
      <c r="VHL33" s="49"/>
      <c r="VHM33" s="49"/>
      <c r="VHN33" s="49"/>
      <c r="VHO33" s="49"/>
      <c r="VHP33" s="49"/>
      <c r="VHQ33" s="49"/>
      <c r="VHR33" s="49"/>
      <c r="VHS33" s="49"/>
      <c r="VHT33" s="49"/>
      <c r="VHU33" s="49"/>
      <c r="VHV33" s="49"/>
      <c r="VHW33" s="49"/>
      <c r="VHX33" s="49"/>
      <c r="VHY33" s="49"/>
      <c r="VHZ33" s="49"/>
      <c r="VIA33" s="49"/>
      <c r="VIB33" s="49"/>
      <c r="VIC33" s="49"/>
      <c r="VID33" s="49"/>
      <c r="VIE33" s="49"/>
      <c r="VIF33" s="49"/>
      <c r="VIG33" s="49"/>
      <c r="VIH33" s="49"/>
      <c r="VII33" s="49"/>
      <c r="VIJ33" s="49"/>
      <c r="VIK33" s="49"/>
      <c r="VIL33" s="49"/>
      <c r="VIM33" s="49"/>
      <c r="VIN33" s="49"/>
      <c r="VIO33" s="49"/>
      <c r="VIP33" s="49"/>
      <c r="VIQ33" s="49"/>
      <c r="VIR33" s="49"/>
      <c r="VIS33" s="49"/>
      <c r="VIT33" s="49"/>
      <c r="VIU33" s="49"/>
      <c r="VIV33" s="49"/>
      <c r="VIW33" s="49"/>
      <c r="VIX33" s="49"/>
      <c r="VJA33" s="49"/>
      <c r="VJD33" s="49"/>
      <c r="VJG33" s="49"/>
      <c r="VJJ33" s="49"/>
      <c r="VJM33" s="49"/>
      <c r="VJP33" s="49"/>
      <c r="VJY33" s="49"/>
      <c r="VKB33" s="49"/>
      <c r="VKE33" s="49"/>
      <c r="VKH33" s="49"/>
      <c r="VKQ33" s="49"/>
      <c r="VKW33" s="49"/>
      <c r="VKZ33" s="49"/>
      <c r="VLC33" s="49"/>
      <c r="VLF33" s="49"/>
      <c r="VLL33" s="49"/>
      <c r="VLO33" s="49"/>
      <c r="VLU33" s="49"/>
      <c r="VLW33" s="49"/>
      <c r="VLX33" s="49"/>
      <c r="VLZ33" s="49"/>
      <c r="VMQ33" s="49"/>
      <c r="VMV33" s="49"/>
      <c r="VNB33" s="49"/>
      <c r="VNE33" s="49"/>
      <c r="VNH33" s="49"/>
      <c r="VNP33" s="49"/>
      <c r="VOL33" s="49"/>
      <c r="VOM33" s="49"/>
      <c r="VON33" s="49"/>
      <c r="VOO33" s="49"/>
      <c r="VOP33" s="49"/>
      <c r="VOQ33" s="49"/>
      <c r="VPI33" s="49"/>
      <c r="VPJ33" s="49"/>
      <c r="VPM33" s="49"/>
      <c r="VPP33" s="49"/>
      <c r="VPR33" s="49"/>
      <c r="VPT33" s="49"/>
      <c r="VPW33" s="49"/>
      <c r="VPZ33" s="49"/>
      <c r="VQC33" s="49"/>
      <c r="VQF33" s="49"/>
      <c r="VQI33" s="49"/>
      <c r="VQL33" s="49"/>
      <c r="VQO33" s="49"/>
      <c r="VQR33" s="49"/>
      <c r="VQT33" s="49"/>
      <c r="VRG33" s="49"/>
      <c r="VRH33" s="49"/>
      <c r="VRI33" s="49"/>
      <c r="VRJ33" s="49"/>
      <c r="VRK33" s="49"/>
      <c r="VRL33" s="49"/>
      <c r="VRM33" s="49"/>
      <c r="VRN33" s="49"/>
      <c r="VRO33" s="49"/>
      <c r="VRP33" s="49"/>
      <c r="VRQ33" s="49"/>
      <c r="VRR33" s="49"/>
      <c r="VRS33" s="49"/>
      <c r="VRT33" s="49"/>
      <c r="VRU33" s="49"/>
      <c r="VRV33" s="49"/>
      <c r="VRW33" s="49"/>
      <c r="VRX33" s="49"/>
      <c r="VRY33" s="49"/>
      <c r="VRZ33" s="49"/>
      <c r="VSA33" s="49"/>
      <c r="VSB33" s="49"/>
      <c r="VSC33" s="49"/>
      <c r="VSD33" s="49"/>
      <c r="VSE33" s="49"/>
      <c r="VSF33" s="49"/>
      <c r="VSG33" s="49"/>
      <c r="VSH33" s="49"/>
      <c r="VSI33" s="49"/>
      <c r="VSJ33" s="49"/>
      <c r="VSK33" s="49"/>
      <c r="VSL33" s="49"/>
      <c r="VSM33" s="49"/>
      <c r="VSN33" s="49"/>
      <c r="VSO33" s="49"/>
      <c r="VSP33" s="49"/>
      <c r="VSQ33" s="49"/>
      <c r="VSR33" s="49"/>
      <c r="VSS33" s="49"/>
      <c r="VST33" s="49"/>
      <c r="VSW33" s="49"/>
      <c r="VSZ33" s="49"/>
      <c r="VTC33" s="49"/>
      <c r="VTF33" s="49"/>
      <c r="VTI33" s="49"/>
      <c r="VTL33" s="49"/>
      <c r="VTU33" s="49"/>
      <c r="VTX33" s="49"/>
      <c r="VUA33" s="49"/>
      <c r="VUD33" s="49"/>
      <c r="VUM33" s="49"/>
      <c r="VUS33" s="49"/>
      <c r="VUV33" s="49"/>
      <c r="VUY33" s="49"/>
      <c r="VVB33" s="49"/>
      <c r="VVH33" s="49"/>
      <c r="VVK33" s="49"/>
      <c r="VVQ33" s="49"/>
      <c r="VVS33" s="49"/>
      <c r="VVT33" s="49"/>
      <c r="VVV33" s="49"/>
      <c r="VWM33" s="49"/>
      <c r="VWR33" s="49"/>
      <c r="VWX33" s="49"/>
      <c r="VXA33" s="49"/>
      <c r="VXD33" s="49"/>
      <c r="VXL33" s="49"/>
      <c r="VYH33" s="49"/>
      <c r="VYI33" s="49"/>
      <c r="VYJ33" s="49"/>
      <c r="VYK33" s="49"/>
      <c r="VYL33" s="49"/>
      <c r="VYM33" s="49"/>
      <c r="VZE33" s="49"/>
      <c r="VZF33" s="49"/>
      <c r="VZI33" s="49"/>
      <c r="VZL33" s="49"/>
      <c r="VZN33" s="49"/>
      <c r="VZP33" s="49"/>
      <c r="VZS33" s="49"/>
      <c r="VZV33" s="49"/>
      <c r="VZY33" s="49"/>
      <c r="WAB33" s="49"/>
      <c r="WAE33" s="49"/>
      <c r="WAH33" s="49"/>
      <c r="WAK33" s="49"/>
      <c r="WAN33" s="49"/>
      <c r="WAP33" s="49"/>
      <c r="WBC33" s="49"/>
      <c r="WBD33" s="49"/>
      <c r="WBE33" s="49"/>
      <c r="WBF33" s="49"/>
      <c r="WBG33" s="49"/>
      <c r="WBH33" s="49"/>
      <c r="WBI33" s="49"/>
      <c r="WBJ33" s="49"/>
      <c r="WBK33" s="49"/>
      <c r="WBL33" s="49"/>
      <c r="WBM33" s="49"/>
      <c r="WBN33" s="49"/>
      <c r="WBO33" s="49"/>
      <c r="WBP33" s="49"/>
      <c r="WBQ33" s="49"/>
      <c r="WBR33" s="49"/>
      <c r="WBS33" s="49"/>
      <c r="WBT33" s="49"/>
      <c r="WBU33" s="49"/>
      <c r="WBV33" s="49"/>
      <c r="WBW33" s="49"/>
      <c r="WBX33" s="49"/>
      <c r="WBY33" s="49"/>
      <c r="WBZ33" s="49"/>
      <c r="WCA33" s="49"/>
      <c r="WCB33" s="49"/>
      <c r="WCC33" s="49"/>
      <c r="WCD33" s="49"/>
      <c r="WCE33" s="49"/>
      <c r="WCF33" s="49"/>
      <c r="WCG33" s="49"/>
      <c r="WCH33" s="49"/>
      <c r="WCI33" s="49"/>
      <c r="WCJ33" s="49"/>
      <c r="WCK33" s="49"/>
      <c r="WCL33" s="49"/>
      <c r="WCM33" s="49"/>
      <c r="WCN33" s="49"/>
      <c r="WCO33" s="49"/>
      <c r="WCP33" s="49"/>
      <c r="WCS33" s="49"/>
      <c r="WCV33" s="49"/>
      <c r="WCY33" s="49"/>
      <c r="WDB33" s="49"/>
      <c r="WDE33" s="49"/>
      <c r="WDH33" s="49"/>
      <c r="WDQ33" s="49"/>
      <c r="WDT33" s="49"/>
      <c r="WDW33" s="49"/>
      <c r="WDZ33" s="49"/>
      <c r="WEI33" s="49"/>
      <c r="WEO33" s="49"/>
      <c r="WER33" s="49"/>
      <c r="WEU33" s="49"/>
      <c r="WEX33" s="49"/>
      <c r="WFD33" s="49"/>
      <c r="WFG33" s="49"/>
      <c r="WFM33" s="49"/>
      <c r="WFO33" s="49"/>
      <c r="WFP33" s="49"/>
      <c r="WFR33" s="49"/>
      <c r="WGI33" s="49"/>
      <c r="WGN33" s="49"/>
      <c r="WGT33" s="49"/>
      <c r="WGW33" s="49"/>
      <c r="WGZ33" s="49"/>
      <c r="WHH33" s="49"/>
      <c r="WID33" s="49"/>
      <c r="WIE33" s="49"/>
      <c r="WIF33" s="49"/>
      <c r="WIG33" s="49"/>
      <c r="WIH33" s="49"/>
      <c r="WII33" s="49"/>
      <c r="WJA33" s="49"/>
      <c r="WJB33" s="49"/>
      <c r="WJE33" s="49"/>
      <c r="WJH33" s="49"/>
      <c r="WJJ33" s="49"/>
      <c r="WJL33" s="49"/>
      <c r="WJO33" s="49"/>
      <c r="WJR33" s="49"/>
      <c r="WJU33" s="49"/>
      <c r="WJX33" s="49"/>
      <c r="WKA33" s="49"/>
      <c r="WKD33" s="49"/>
      <c r="WKG33" s="49"/>
      <c r="WKJ33" s="49"/>
      <c r="WKL33" s="49"/>
      <c r="WKY33" s="49"/>
      <c r="WKZ33" s="49"/>
      <c r="WLA33" s="49"/>
      <c r="WLB33" s="49"/>
      <c r="WLC33" s="49"/>
      <c r="WLD33" s="49"/>
      <c r="WLE33" s="49"/>
      <c r="WLF33" s="49"/>
      <c r="WLG33" s="49"/>
      <c r="WLH33" s="49"/>
      <c r="WLI33" s="49"/>
      <c r="WLJ33" s="49"/>
      <c r="WLK33" s="49"/>
      <c r="WLL33" s="49"/>
      <c r="WLM33" s="49"/>
      <c r="WLN33" s="49"/>
      <c r="WLO33" s="49"/>
      <c r="WLP33" s="49"/>
      <c r="WLQ33" s="49"/>
      <c r="WLR33" s="49"/>
      <c r="WLS33" s="49"/>
      <c r="WLT33" s="49"/>
      <c r="WLU33" s="49"/>
      <c r="WLV33" s="49"/>
      <c r="WLW33" s="49"/>
      <c r="WLX33" s="49"/>
      <c r="WLY33" s="49"/>
      <c r="WLZ33" s="49"/>
      <c r="WMA33" s="49"/>
      <c r="WMB33" s="49"/>
      <c r="WMC33" s="49"/>
      <c r="WMD33" s="49"/>
      <c r="WME33" s="49"/>
      <c r="WMF33" s="49"/>
      <c r="WMG33" s="49"/>
      <c r="WMH33" s="49"/>
      <c r="WMI33" s="49"/>
      <c r="WMJ33" s="49"/>
      <c r="WMK33" s="49"/>
      <c r="WML33" s="49"/>
      <c r="WMO33" s="49"/>
      <c r="WMR33" s="49"/>
      <c r="WMU33" s="49"/>
      <c r="WMX33" s="49"/>
      <c r="WNA33" s="49"/>
      <c r="WND33" s="49"/>
      <c r="WNM33" s="49"/>
      <c r="WNP33" s="49"/>
      <c r="WNS33" s="49"/>
      <c r="WNV33" s="49"/>
      <c r="WOE33" s="49"/>
      <c r="WOK33" s="49"/>
      <c r="WON33" s="49"/>
      <c r="WOQ33" s="49"/>
      <c r="WOT33" s="49"/>
      <c r="WOZ33" s="49"/>
      <c r="WPC33" s="49"/>
      <c r="WPI33" s="49"/>
      <c r="WPK33" s="49"/>
      <c r="WPL33" s="49"/>
      <c r="WPN33" s="49"/>
      <c r="WQE33" s="49"/>
      <c r="WQJ33" s="49"/>
      <c r="WQP33" s="49"/>
      <c r="WQS33" s="49"/>
      <c r="WQV33" s="49"/>
      <c r="WRD33" s="49"/>
      <c r="WRZ33" s="49"/>
      <c r="WSA33" s="49"/>
      <c r="WSB33" s="49"/>
      <c r="WSC33" s="49"/>
      <c r="WSD33" s="49"/>
      <c r="WSE33" s="49"/>
      <c r="WSW33" s="49"/>
      <c r="WSX33" s="49"/>
      <c r="WTA33" s="49"/>
      <c r="WTD33" s="49"/>
      <c r="WTF33" s="49"/>
      <c r="WTH33" s="49"/>
      <c r="WTK33" s="49"/>
      <c r="WTN33" s="49"/>
      <c r="WTQ33" s="49"/>
      <c r="WTT33" s="49"/>
      <c r="WTW33" s="49"/>
      <c r="WTZ33" s="49"/>
      <c r="WUC33" s="49"/>
      <c r="WUF33" s="49"/>
      <c r="WUH33" s="49"/>
      <c r="WUU33" s="49"/>
      <c r="WUV33" s="49"/>
      <c r="WUW33" s="49"/>
      <c r="WUX33" s="49"/>
      <c r="WUY33" s="49"/>
      <c r="WUZ33" s="49"/>
      <c r="WVA33" s="49"/>
      <c r="WVB33" s="49"/>
      <c r="WVC33" s="49"/>
      <c r="WVD33" s="49"/>
      <c r="WVE33" s="49"/>
      <c r="WVF33" s="49"/>
      <c r="WVG33" s="49"/>
      <c r="WVH33" s="49"/>
      <c r="WVI33" s="49"/>
      <c r="WVJ33" s="49"/>
      <c r="WVK33" s="49"/>
      <c r="WVL33" s="49"/>
      <c r="WVM33" s="49"/>
      <c r="WVN33" s="49"/>
      <c r="WVO33" s="49"/>
      <c r="WVP33" s="49"/>
      <c r="WVQ33" s="49"/>
      <c r="WVR33" s="49"/>
      <c r="WVS33" s="49"/>
      <c r="WVT33" s="49"/>
      <c r="WVU33" s="49"/>
      <c r="WVV33" s="49"/>
      <c r="WVW33" s="49"/>
      <c r="WVX33" s="49"/>
      <c r="WVY33" s="49"/>
      <c r="WVZ33" s="49"/>
      <c r="WWA33" s="49"/>
      <c r="WWB33" s="49"/>
      <c r="WWC33" s="49"/>
      <c r="WWD33" s="49"/>
      <c r="WWE33" s="49"/>
      <c r="WWF33" s="49"/>
      <c r="WWG33" s="49"/>
      <c r="WWH33" s="49"/>
      <c r="WWI33" s="49"/>
      <c r="WWJ33" s="49"/>
      <c r="WWK33" s="49"/>
      <c r="WWL33" s="49"/>
      <c r="WWM33" s="49"/>
      <c r="WWN33" s="49"/>
      <c r="WWO33" s="49"/>
      <c r="WWP33" s="49"/>
      <c r="WWQ33" s="49"/>
      <c r="WWR33" s="49"/>
      <c r="WWS33" s="49"/>
      <c r="WWT33" s="49"/>
      <c r="WWU33" s="49"/>
      <c r="WWV33" s="49"/>
      <c r="WWW33" s="49"/>
      <c r="WWX33" s="49"/>
      <c r="WWY33" s="49"/>
      <c r="WWZ33" s="49"/>
      <c r="WXA33" s="49"/>
      <c r="WXB33" s="49"/>
      <c r="WXC33" s="49"/>
      <c r="WXD33" s="49"/>
      <c r="WXE33" s="49"/>
      <c r="WXF33" s="49"/>
      <c r="WXG33" s="49"/>
      <c r="WXH33" s="49"/>
      <c r="WXI33" s="49"/>
      <c r="WXJ33" s="49"/>
      <c r="WXK33" s="49"/>
      <c r="WXL33" s="49"/>
      <c r="WXM33" s="49"/>
      <c r="WXN33" s="49"/>
      <c r="WXO33" s="49"/>
      <c r="WXP33" s="49"/>
      <c r="WXQ33" s="49"/>
      <c r="WXR33" s="49"/>
      <c r="WXS33" s="49"/>
      <c r="WXT33" s="49"/>
      <c r="WXU33" s="49"/>
      <c r="WXV33" s="49"/>
      <c r="WXW33" s="49"/>
      <c r="WXX33" s="49"/>
      <c r="WXY33" s="49"/>
      <c r="WXZ33" s="49"/>
      <c r="WYA33" s="49"/>
      <c r="WYB33" s="49"/>
      <c r="WYC33" s="49"/>
      <c r="WYD33" s="49"/>
      <c r="WYE33" s="49"/>
      <c r="WYF33" s="49"/>
      <c r="WYG33" s="49"/>
      <c r="WYH33" s="49"/>
      <c r="WYI33" s="49"/>
      <c r="WYJ33" s="49"/>
      <c r="WYK33" s="49"/>
      <c r="WYL33" s="49"/>
      <c r="WYM33" s="49"/>
      <c r="WYN33" s="49"/>
      <c r="WYO33" s="49"/>
      <c r="WYP33" s="49"/>
      <c r="WYQ33" s="49"/>
      <c r="WYR33" s="49"/>
      <c r="WYS33" s="49"/>
      <c r="WYT33" s="49"/>
      <c r="WYU33" s="49"/>
      <c r="WYV33" s="49"/>
      <c r="WYW33" s="49"/>
      <c r="WYX33" s="49"/>
      <c r="WYY33" s="49"/>
      <c r="WYZ33" s="49"/>
      <c r="WZA33" s="49"/>
      <c r="WZB33" s="49"/>
      <c r="WZC33" s="49"/>
      <c r="WZD33" s="49"/>
      <c r="WZE33" s="49"/>
      <c r="WZF33" s="49"/>
      <c r="WZG33" s="49"/>
      <c r="WZH33" s="49"/>
      <c r="WZI33" s="49"/>
      <c r="WZJ33" s="49"/>
      <c r="WZK33" s="49"/>
      <c r="WZL33" s="49"/>
      <c r="WZM33" s="49"/>
      <c r="WZN33" s="49"/>
      <c r="WZO33" s="49"/>
      <c r="WZP33" s="49"/>
      <c r="WZQ33" s="49"/>
      <c r="WZR33" s="49"/>
      <c r="WZS33" s="49"/>
      <c r="WZT33" s="49"/>
      <c r="WZU33" s="49"/>
      <c r="WZV33" s="49"/>
      <c r="WZW33" s="49"/>
      <c r="WZX33" s="49"/>
      <c r="WZY33" s="49"/>
      <c r="WZZ33" s="49"/>
      <c r="XAA33" s="49"/>
      <c r="XAB33" s="49"/>
      <c r="XAC33" s="49"/>
      <c r="XAD33" s="49"/>
      <c r="XAE33" s="49"/>
      <c r="XAF33" s="49"/>
      <c r="XAG33" s="49"/>
      <c r="XAH33" s="49"/>
      <c r="XAI33" s="49"/>
      <c r="XAJ33" s="49"/>
      <c r="XAK33" s="49"/>
      <c r="XAL33" s="49"/>
      <c r="XAM33" s="49"/>
      <c r="XAN33" s="49"/>
      <c r="XAO33" s="49"/>
      <c r="XAP33" s="49"/>
      <c r="XAQ33" s="49"/>
      <c r="XAR33" s="49"/>
      <c r="XAS33" s="49"/>
      <c r="XAT33" s="49"/>
      <c r="XAU33" s="49"/>
      <c r="XAV33" s="49"/>
      <c r="XAW33" s="49"/>
      <c r="XAX33" s="49"/>
      <c r="XAY33" s="49"/>
      <c r="XAZ33" s="49"/>
      <c r="XBA33" s="49"/>
      <c r="XBB33" s="49"/>
      <c r="XBC33" s="49"/>
      <c r="XBD33" s="49"/>
      <c r="XBE33" s="49"/>
      <c r="XBF33" s="49"/>
      <c r="XBG33" s="49"/>
      <c r="XBH33" s="49"/>
      <c r="XBI33" s="49"/>
      <c r="XBJ33" s="49"/>
      <c r="XBK33" s="49"/>
      <c r="XBL33" s="49"/>
      <c r="XBM33" s="49"/>
      <c r="XBN33" s="49"/>
      <c r="XBO33" s="49"/>
      <c r="XBP33" s="49"/>
      <c r="XBQ33" s="49"/>
      <c r="XBR33" s="49"/>
      <c r="XBS33" s="49"/>
      <c r="XBT33" s="49"/>
      <c r="XBU33" s="49"/>
      <c r="XBV33" s="49"/>
      <c r="XBW33" s="49"/>
      <c r="XBX33" s="49"/>
      <c r="XBY33" s="49"/>
      <c r="XBZ33" s="49"/>
      <c r="XCA33" s="49"/>
      <c r="XCB33" s="49"/>
      <c r="XCC33" s="49"/>
      <c r="XCD33" s="49"/>
      <c r="XCE33" s="49"/>
      <c r="XCF33" s="49"/>
      <c r="XCG33" s="49"/>
      <c r="XCH33" s="49"/>
      <c r="XCI33" s="49"/>
      <c r="XCJ33" s="49"/>
      <c r="XCK33" s="49"/>
      <c r="XCL33" s="49"/>
      <c r="XCM33" s="49"/>
      <c r="XCN33" s="49"/>
      <c r="XCO33" s="49"/>
      <c r="XCP33" s="49"/>
      <c r="XCQ33" s="49"/>
      <c r="XCR33" s="49"/>
      <c r="XCS33" s="49"/>
      <c r="XCT33" s="49"/>
      <c r="XCU33" s="49"/>
      <c r="XCV33" s="49"/>
      <c r="XCW33" s="49"/>
      <c r="XCX33" s="49"/>
      <c r="XCY33" s="49"/>
      <c r="XCZ33" s="49"/>
      <c r="XDA33" s="49"/>
      <c r="XDB33" s="49"/>
      <c r="XDC33" s="49"/>
      <c r="XDD33" s="49"/>
      <c r="XDE33" s="49"/>
      <c r="XDF33" s="49"/>
      <c r="XDG33" s="49"/>
      <c r="XDH33" s="49"/>
      <c r="XDI33" s="49"/>
      <c r="XDJ33" s="49"/>
      <c r="XDK33" s="49"/>
      <c r="XDL33" s="49"/>
      <c r="XDM33" s="49"/>
      <c r="XDN33" s="49"/>
      <c r="XDO33" s="49"/>
      <c r="XDP33" s="49"/>
      <c r="XDQ33" s="49"/>
      <c r="XDR33" s="49"/>
      <c r="XDS33" s="49"/>
      <c r="XDT33" s="49"/>
      <c r="XDU33" s="49"/>
      <c r="XDV33" s="49"/>
      <c r="XDW33" s="49"/>
      <c r="XDX33" s="49"/>
      <c r="XDY33" s="49"/>
      <c r="XDZ33" s="49"/>
      <c r="XEA33" s="49"/>
      <c r="XEB33" s="49"/>
      <c r="XEC33" s="49"/>
      <c r="XED33" s="49"/>
      <c r="XEE33" s="49"/>
      <c r="XEF33" s="49"/>
      <c r="XEG33" s="49"/>
      <c r="XEH33" s="49"/>
      <c r="XEI33" s="49"/>
      <c r="XEJ33" s="49"/>
      <c r="XEK33" s="49"/>
      <c r="XEL33" s="49"/>
      <c r="XEM33" s="49"/>
      <c r="XEN33" s="49"/>
      <c r="XEO33" s="49"/>
      <c r="XEP33" s="49"/>
      <c r="XEQ33" s="49"/>
      <c r="XER33" s="49"/>
      <c r="XES33" s="49"/>
      <c r="XET33" s="49"/>
      <c r="XEU33" s="49"/>
      <c r="XEV33" s="49"/>
      <c r="XEW33" s="49"/>
      <c r="XEX33" s="49"/>
      <c r="XEY33" s="49"/>
      <c r="XEZ33" s="49"/>
      <c r="XFA33" s="49"/>
      <c r="XFB33" s="49"/>
      <c r="XFC33" s="49"/>
      <c r="XFD33" s="49"/>
    </row>
    <row r="34" spans="1:16384" s="45" customFormat="1" ht="18" customHeight="1">
      <c r="A34" s="6" t="s">
        <v>113</v>
      </c>
      <c r="B34" s="111" t="s">
        <v>325</v>
      </c>
      <c r="C34" s="112">
        <v>190</v>
      </c>
      <c r="D34" s="113">
        <f>_xlfn.IFNA(VLOOKUP(A34,'12.12'!A17:C306,3,),)</f>
        <v>22000</v>
      </c>
      <c r="E34" s="114">
        <f t="shared" si="1"/>
        <v>4180000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C34" s="49"/>
      <c r="AF34" s="49"/>
      <c r="AI34" s="49"/>
      <c r="AL34" s="49"/>
      <c r="AO34" s="49"/>
      <c r="AR34" s="49"/>
      <c r="BA34" s="49"/>
      <c r="BD34" s="49"/>
      <c r="BG34" s="49"/>
      <c r="BJ34" s="49"/>
      <c r="BS34" s="49"/>
      <c r="BY34" s="49"/>
      <c r="CB34" s="49"/>
      <c r="CE34" s="49"/>
      <c r="CH34" s="49"/>
      <c r="CN34" s="49"/>
      <c r="CQ34" s="49"/>
      <c r="CW34" s="49"/>
      <c r="CY34" s="49"/>
      <c r="CZ34" s="49"/>
      <c r="DB34" s="49"/>
      <c r="DS34" s="49"/>
      <c r="DX34" s="49"/>
      <c r="ED34" s="49"/>
      <c r="EG34" s="49"/>
      <c r="EJ34" s="49"/>
      <c r="ER34" s="49"/>
      <c r="FN34" s="49"/>
      <c r="FO34" s="49"/>
      <c r="FP34" s="49"/>
      <c r="FQ34" s="49"/>
      <c r="FR34" s="49"/>
      <c r="FS34" s="49"/>
      <c r="GK34" s="49"/>
      <c r="GL34" s="49"/>
      <c r="GO34" s="49"/>
      <c r="GR34" s="49"/>
      <c r="GT34" s="49"/>
      <c r="GV34" s="49"/>
      <c r="GY34" s="49"/>
      <c r="HB34" s="49"/>
      <c r="HE34" s="49"/>
      <c r="HH34" s="49"/>
      <c r="HK34" s="49"/>
      <c r="HN34" s="49"/>
      <c r="HQ34" s="49"/>
      <c r="HT34" s="49"/>
      <c r="HV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Y34" s="49"/>
      <c r="KB34" s="49"/>
      <c r="KE34" s="49"/>
      <c r="KH34" s="49"/>
      <c r="KK34" s="49"/>
      <c r="KN34" s="49"/>
      <c r="KW34" s="49"/>
      <c r="KZ34" s="49"/>
      <c r="LC34" s="49"/>
      <c r="LF34" s="49"/>
      <c r="LO34" s="49"/>
      <c r="LU34" s="49"/>
      <c r="LX34" s="49"/>
      <c r="MA34" s="49"/>
      <c r="MD34" s="49"/>
      <c r="MJ34" s="49"/>
      <c r="MM34" s="49"/>
      <c r="MS34" s="49"/>
      <c r="MU34" s="49"/>
      <c r="MV34" s="49"/>
      <c r="MX34" s="49"/>
      <c r="NO34" s="49"/>
      <c r="NT34" s="49"/>
      <c r="NZ34" s="49"/>
      <c r="OC34" s="49"/>
      <c r="OF34" s="49"/>
      <c r="ON34" s="49"/>
      <c r="PJ34" s="49"/>
      <c r="PK34" s="49"/>
      <c r="PL34" s="49"/>
      <c r="PM34" s="49"/>
      <c r="PN34" s="49"/>
      <c r="PO34" s="49"/>
      <c r="QG34" s="49"/>
      <c r="QH34" s="49"/>
      <c r="QK34" s="49"/>
      <c r="QN34" s="49"/>
      <c r="QP34" s="49"/>
      <c r="QR34" s="49"/>
      <c r="QU34" s="49"/>
      <c r="QX34" s="49"/>
      <c r="RA34" s="49"/>
      <c r="RD34" s="49"/>
      <c r="RG34" s="49"/>
      <c r="RJ34" s="49"/>
      <c r="RM34" s="49"/>
      <c r="RP34" s="49"/>
      <c r="RR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U34" s="49"/>
      <c r="TX34" s="49"/>
      <c r="UA34" s="49"/>
      <c r="UD34" s="49"/>
      <c r="UG34" s="49"/>
      <c r="UJ34" s="49"/>
      <c r="US34" s="49"/>
      <c r="UV34" s="49"/>
      <c r="UY34" s="49"/>
      <c r="VB34" s="49"/>
      <c r="VK34" s="49"/>
      <c r="VQ34" s="49"/>
      <c r="VT34" s="49"/>
      <c r="VW34" s="49"/>
      <c r="VZ34" s="49"/>
      <c r="WF34" s="49"/>
      <c r="WI34" s="49"/>
      <c r="WO34" s="49"/>
      <c r="WQ34" s="49"/>
      <c r="WR34" s="49"/>
      <c r="WT34" s="49"/>
      <c r="XK34" s="49"/>
      <c r="XP34" s="49"/>
      <c r="XV34" s="49"/>
      <c r="XY34" s="49"/>
      <c r="YB34" s="49"/>
      <c r="YJ34" s="49"/>
      <c r="ZF34" s="49"/>
      <c r="ZG34" s="49"/>
      <c r="ZH34" s="49"/>
      <c r="ZI34" s="49"/>
      <c r="ZJ34" s="49"/>
      <c r="ZK34" s="49"/>
      <c r="AAC34" s="49"/>
      <c r="AAD34" s="49"/>
      <c r="AAG34" s="49"/>
      <c r="AAJ34" s="49"/>
      <c r="AAL34" s="49"/>
      <c r="AAN34" s="49"/>
      <c r="AAQ34" s="49"/>
      <c r="AAT34" s="49"/>
      <c r="AAW34" s="49"/>
      <c r="AAZ34" s="49"/>
      <c r="ABC34" s="49"/>
      <c r="ABF34" s="49"/>
      <c r="ABI34" s="49"/>
      <c r="ABL34" s="49"/>
      <c r="ABN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Q34" s="49"/>
      <c r="ADT34" s="49"/>
      <c r="ADW34" s="49"/>
      <c r="ADZ34" s="49"/>
      <c r="AEC34" s="49"/>
      <c r="AEF34" s="49"/>
      <c r="AEO34" s="49"/>
      <c r="AER34" s="49"/>
      <c r="AEU34" s="49"/>
      <c r="AEX34" s="49"/>
      <c r="AFG34" s="49"/>
      <c r="AFM34" s="49"/>
      <c r="AFP34" s="49"/>
      <c r="AFS34" s="49"/>
      <c r="AFV34" s="49"/>
      <c r="AGB34" s="49"/>
      <c r="AGE34" s="49"/>
      <c r="AGK34" s="49"/>
      <c r="AGM34" s="49"/>
      <c r="AGN34" s="49"/>
      <c r="AGP34" s="49"/>
      <c r="AHG34" s="49"/>
      <c r="AHL34" s="49"/>
      <c r="AHR34" s="49"/>
      <c r="AHU34" s="49"/>
      <c r="AHX34" s="49"/>
      <c r="AIF34" s="49"/>
      <c r="AJB34" s="49"/>
      <c r="AJC34" s="49"/>
      <c r="AJD34" s="49"/>
      <c r="AJE34" s="49"/>
      <c r="AJF34" s="49"/>
      <c r="AJG34" s="49"/>
      <c r="AJY34" s="49"/>
      <c r="AJZ34" s="49"/>
      <c r="AKC34" s="49"/>
      <c r="AKF34" s="49"/>
      <c r="AKH34" s="49"/>
      <c r="AKJ34" s="49"/>
      <c r="AKM34" s="49"/>
      <c r="AKP34" s="49"/>
      <c r="AKS34" s="49"/>
      <c r="AKV34" s="49"/>
      <c r="AKY34" s="49"/>
      <c r="ALB34" s="49"/>
      <c r="ALE34" s="49"/>
      <c r="ALH34" s="49"/>
      <c r="ALJ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  <c r="AML34" s="49"/>
      <c r="AMM34" s="49"/>
      <c r="AMN34" s="49"/>
      <c r="AMO34" s="49"/>
      <c r="AMP34" s="49"/>
      <c r="AMQ34" s="49"/>
      <c r="AMR34" s="49"/>
      <c r="AMS34" s="49"/>
      <c r="AMT34" s="49"/>
      <c r="AMU34" s="49"/>
      <c r="AMV34" s="49"/>
      <c r="AMW34" s="49"/>
      <c r="AMX34" s="49"/>
      <c r="AMY34" s="49"/>
      <c r="AMZ34" s="49"/>
      <c r="ANA34" s="49"/>
      <c r="ANB34" s="49"/>
      <c r="ANC34" s="49"/>
      <c r="AND34" s="49"/>
      <c r="ANE34" s="49"/>
      <c r="ANF34" s="49"/>
      <c r="ANG34" s="49"/>
      <c r="ANH34" s="49"/>
      <c r="ANI34" s="49"/>
      <c r="ANJ34" s="49"/>
      <c r="ANM34" s="49"/>
      <c r="ANP34" s="49"/>
      <c r="ANS34" s="49"/>
      <c r="ANV34" s="49"/>
      <c r="ANY34" s="49"/>
      <c r="AOB34" s="49"/>
      <c r="AOK34" s="49"/>
      <c r="AON34" s="49"/>
      <c r="AOQ34" s="49"/>
      <c r="AOT34" s="49"/>
      <c r="APC34" s="49"/>
      <c r="API34" s="49"/>
      <c r="APL34" s="49"/>
      <c r="APO34" s="49"/>
      <c r="APR34" s="49"/>
      <c r="APX34" s="49"/>
      <c r="AQA34" s="49"/>
      <c r="AQG34" s="49"/>
      <c r="AQI34" s="49"/>
      <c r="AQJ34" s="49"/>
      <c r="AQL34" s="49"/>
      <c r="ARC34" s="49"/>
      <c r="ARH34" s="49"/>
      <c r="ARN34" s="49"/>
      <c r="ARQ34" s="49"/>
      <c r="ART34" s="49"/>
      <c r="ASB34" s="49"/>
      <c r="ASX34" s="49"/>
      <c r="ASY34" s="49"/>
      <c r="ASZ34" s="49"/>
      <c r="ATA34" s="49"/>
      <c r="ATB34" s="49"/>
      <c r="ATC34" s="49"/>
      <c r="ATU34" s="49"/>
      <c r="ATV34" s="49"/>
      <c r="ATY34" s="49"/>
      <c r="AUB34" s="49"/>
      <c r="AUD34" s="49"/>
      <c r="AUF34" s="49"/>
      <c r="AUI34" s="49"/>
      <c r="AUL34" s="49"/>
      <c r="AUO34" s="49"/>
      <c r="AUR34" s="49"/>
      <c r="AUU34" s="49"/>
      <c r="AUX34" s="49"/>
      <c r="AVA34" s="49"/>
      <c r="AVD34" s="49"/>
      <c r="AVF34" s="49"/>
      <c r="AVS34" s="49"/>
      <c r="AVT34" s="49"/>
      <c r="AVU34" s="49"/>
      <c r="AVV34" s="49"/>
      <c r="AVW34" s="49"/>
      <c r="AVX34" s="49"/>
      <c r="AVY34" s="49"/>
      <c r="AVZ34" s="49"/>
      <c r="AWA34" s="49"/>
      <c r="AWB34" s="49"/>
      <c r="AWC34" s="49"/>
      <c r="AWD34" s="49"/>
      <c r="AWE34" s="49"/>
      <c r="AWF34" s="49"/>
      <c r="AWG34" s="49"/>
      <c r="AWH34" s="49"/>
      <c r="AWI34" s="49"/>
      <c r="AWJ34" s="49"/>
      <c r="AWK34" s="49"/>
      <c r="AWL34" s="49"/>
      <c r="AWM34" s="49"/>
      <c r="AWN34" s="49"/>
      <c r="AWO34" s="49"/>
      <c r="AWP34" s="49"/>
      <c r="AWQ34" s="49"/>
      <c r="AWR34" s="49"/>
      <c r="AWS34" s="49"/>
      <c r="AWT34" s="49"/>
      <c r="AWU34" s="49"/>
      <c r="AWV34" s="49"/>
      <c r="AWW34" s="49"/>
      <c r="AWX34" s="49"/>
      <c r="AWY34" s="49"/>
      <c r="AWZ34" s="49"/>
      <c r="AXA34" s="49"/>
      <c r="AXB34" s="49"/>
      <c r="AXC34" s="49"/>
      <c r="AXD34" s="49"/>
      <c r="AXE34" s="49"/>
      <c r="AXF34" s="49"/>
      <c r="AXI34" s="49"/>
      <c r="AXL34" s="49"/>
      <c r="AXO34" s="49"/>
      <c r="AXR34" s="49"/>
      <c r="AXU34" s="49"/>
      <c r="AXX34" s="49"/>
      <c r="AYG34" s="49"/>
      <c r="AYJ34" s="49"/>
      <c r="AYM34" s="49"/>
      <c r="AYP34" s="49"/>
      <c r="AYY34" s="49"/>
      <c r="AZE34" s="49"/>
      <c r="AZH34" s="49"/>
      <c r="AZK34" s="49"/>
      <c r="AZN34" s="49"/>
      <c r="AZT34" s="49"/>
      <c r="AZW34" s="49"/>
      <c r="BAC34" s="49"/>
      <c r="BAE34" s="49"/>
      <c r="BAF34" s="49"/>
      <c r="BAH34" s="49"/>
      <c r="BAY34" s="49"/>
      <c r="BBD34" s="49"/>
      <c r="BBJ34" s="49"/>
      <c r="BBM34" s="49"/>
      <c r="BBP34" s="49"/>
      <c r="BBX34" s="49"/>
      <c r="BCT34" s="49"/>
      <c r="BCU34" s="49"/>
      <c r="BCV34" s="49"/>
      <c r="BCW34" s="49"/>
      <c r="BCX34" s="49"/>
      <c r="BCY34" s="49"/>
      <c r="BDQ34" s="49"/>
      <c r="BDR34" s="49"/>
      <c r="BDU34" s="49"/>
      <c r="BDX34" s="49"/>
      <c r="BDZ34" s="49"/>
      <c r="BEB34" s="49"/>
      <c r="BEE34" s="49"/>
      <c r="BEH34" s="49"/>
      <c r="BEK34" s="49"/>
      <c r="BEN34" s="49"/>
      <c r="BEQ34" s="49"/>
      <c r="BET34" s="49"/>
      <c r="BEW34" s="49"/>
      <c r="BEZ34" s="49"/>
      <c r="BFB34" s="49"/>
      <c r="BFO34" s="49"/>
      <c r="BFP34" s="49"/>
      <c r="BFQ34" s="49"/>
      <c r="BFR34" s="49"/>
      <c r="BFS34" s="49"/>
      <c r="BFT34" s="49"/>
      <c r="BFU34" s="49"/>
      <c r="BFV34" s="49"/>
      <c r="BFW34" s="49"/>
      <c r="BFX34" s="49"/>
      <c r="BFY34" s="49"/>
      <c r="BFZ34" s="49"/>
      <c r="BGA34" s="49"/>
      <c r="BGB34" s="49"/>
      <c r="BGC34" s="49"/>
      <c r="BGD34" s="49"/>
      <c r="BGE34" s="49"/>
      <c r="BGF34" s="49"/>
      <c r="BGG34" s="49"/>
      <c r="BGH34" s="49"/>
      <c r="BGI34" s="49"/>
      <c r="BGJ34" s="49"/>
      <c r="BGK34" s="49"/>
      <c r="BGL34" s="49"/>
      <c r="BGM34" s="49"/>
      <c r="BGN34" s="49"/>
      <c r="BGO34" s="49"/>
      <c r="BGP34" s="49"/>
      <c r="BGQ34" s="49"/>
      <c r="BGR34" s="49"/>
      <c r="BGS34" s="49"/>
      <c r="BGT34" s="49"/>
      <c r="BGU34" s="49"/>
      <c r="BGV34" s="49"/>
      <c r="BGW34" s="49"/>
      <c r="BGX34" s="49"/>
      <c r="BGY34" s="49"/>
      <c r="BGZ34" s="49"/>
      <c r="BHA34" s="49"/>
      <c r="BHB34" s="49"/>
      <c r="BHE34" s="49"/>
      <c r="BHH34" s="49"/>
      <c r="BHK34" s="49"/>
      <c r="BHN34" s="49"/>
      <c r="BHQ34" s="49"/>
      <c r="BHT34" s="49"/>
      <c r="BIC34" s="49"/>
      <c r="BIF34" s="49"/>
      <c r="BII34" s="49"/>
      <c r="BIL34" s="49"/>
      <c r="BIU34" s="49"/>
      <c r="BJA34" s="49"/>
      <c r="BJD34" s="49"/>
      <c r="BJG34" s="49"/>
      <c r="BJJ34" s="49"/>
      <c r="BJP34" s="49"/>
      <c r="BJS34" s="49"/>
      <c r="BJY34" s="49"/>
      <c r="BKA34" s="49"/>
      <c r="BKB34" s="49"/>
      <c r="BKD34" s="49"/>
      <c r="BKU34" s="49"/>
      <c r="BKZ34" s="49"/>
      <c r="BLF34" s="49"/>
      <c r="BLI34" s="49"/>
      <c r="BLL34" s="49"/>
      <c r="BLT34" s="49"/>
      <c r="BMP34" s="49"/>
      <c r="BMQ34" s="49"/>
      <c r="BMR34" s="49"/>
      <c r="BMS34" s="49"/>
      <c r="BMT34" s="49"/>
      <c r="BMU34" s="49"/>
      <c r="BNM34" s="49"/>
      <c r="BNN34" s="49"/>
      <c r="BNQ34" s="49"/>
      <c r="BNT34" s="49"/>
      <c r="BNV34" s="49"/>
      <c r="BNX34" s="49"/>
      <c r="BOA34" s="49"/>
      <c r="BOD34" s="49"/>
      <c r="BOG34" s="49"/>
      <c r="BOJ34" s="49"/>
      <c r="BOM34" s="49"/>
      <c r="BOP34" s="49"/>
      <c r="BOS34" s="49"/>
      <c r="BOV34" s="49"/>
      <c r="BOX34" s="49"/>
      <c r="BPK34" s="49"/>
      <c r="BPL34" s="49"/>
      <c r="BPM34" s="49"/>
      <c r="BPN34" s="49"/>
      <c r="BPO34" s="49"/>
      <c r="BPP34" s="49"/>
      <c r="BPQ34" s="49"/>
      <c r="BPR34" s="49"/>
      <c r="BPS34" s="49"/>
      <c r="BPT34" s="49"/>
      <c r="BPU34" s="49"/>
      <c r="BPV34" s="49"/>
      <c r="BPW34" s="49"/>
      <c r="BPX34" s="49"/>
      <c r="BPY34" s="49"/>
      <c r="BPZ34" s="49"/>
      <c r="BQA34" s="49"/>
      <c r="BQB34" s="49"/>
      <c r="BQC34" s="49"/>
      <c r="BQD34" s="49"/>
      <c r="BQE34" s="49"/>
      <c r="BQF34" s="49"/>
      <c r="BQG34" s="49"/>
      <c r="BQH34" s="49"/>
      <c r="BQI34" s="49"/>
      <c r="BQJ34" s="49"/>
      <c r="BQK34" s="49"/>
      <c r="BQL34" s="49"/>
      <c r="BQM34" s="49"/>
      <c r="BQN34" s="49"/>
      <c r="BQO34" s="49"/>
      <c r="BQP34" s="49"/>
      <c r="BQQ34" s="49"/>
      <c r="BQR34" s="49"/>
      <c r="BQS34" s="49"/>
      <c r="BQT34" s="49"/>
      <c r="BQU34" s="49"/>
      <c r="BQV34" s="49"/>
      <c r="BQW34" s="49"/>
      <c r="BQX34" s="49"/>
      <c r="BRA34" s="49"/>
      <c r="BRD34" s="49"/>
      <c r="BRG34" s="49"/>
      <c r="BRJ34" s="49"/>
      <c r="BRM34" s="49"/>
      <c r="BRP34" s="49"/>
      <c r="BRY34" s="49"/>
      <c r="BSB34" s="49"/>
      <c r="BSE34" s="49"/>
      <c r="BSH34" s="49"/>
      <c r="BSQ34" s="49"/>
      <c r="BSW34" s="49"/>
      <c r="BSZ34" s="49"/>
      <c r="BTC34" s="49"/>
      <c r="BTF34" s="49"/>
      <c r="BTL34" s="49"/>
      <c r="BTO34" s="49"/>
      <c r="BTU34" s="49"/>
      <c r="BTW34" s="49"/>
      <c r="BTX34" s="49"/>
      <c r="BTZ34" s="49"/>
      <c r="BUQ34" s="49"/>
      <c r="BUV34" s="49"/>
      <c r="BVB34" s="49"/>
      <c r="BVE34" s="49"/>
      <c r="BVH34" s="49"/>
      <c r="BVP34" s="49"/>
      <c r="BWL34" s="49"/>
      <c r="BWM34" s="49"/>
      <c r="BWN34" s="49"/>
      <c r="BWO34" s="49"/>
      <c r="BWP34" s="49"/>
      <c r="BWQ34" s="49"/>
      <c r="BXI34" s="49"/>
      <c r="BXJ34" s="49"/>
      <c r="BXM34" s="49"/>
      <c r="BXP34" s="49"/>
      <c r="BXR34" s="49"/>
      <c r="BXT34" s="49"/>
      <c r="BXW34" s="49"/>
      <c r="BXZ34" s="49"/>
      <c r="BYC34" s="49"/>
      <c r="BYF34" s="49"/>
      <c r="BYI34" s="49"/>
      <c r="BYL34" s="49"/>
      <c r="BYO34" s="49"/>
      <c r="BYR34" s="49"/>
      <c r="BYT34" s="49"/>
      <c r="BZG34" s="49"/>
      <c r="BZH34" s="49"/>
      <c r="BZI34" s="49"/>
      <c r="BZJ34" s="49"/>
      <c r="BZK34" s="49"/>
      <c r="BZL34" s="49"/>
      <c r="BZM34" s="49"/>
      <c r="BZN34" s="49"/>
      <c r="BZO34" s="49"/>
      <c r="BZP34" s="49"/>
      <c r="BZQ34" s="49"/>
      <c r="BZR34" s="49"/>
      <c r="BZS34" s="49"/>
      <c r="BZT34" s="49"/>
      <c r="BZU34" s="49"/>
      <c r="BZV34" s="49"/>
      <c r="BZW34" s="49"/>
      <c r="BZX34" s="49"/>
      <c r="BZY34" s="49"/>
      <c r="BZZ34" s="49"/>
      <c r="CAA34" s="49"/>
      <c r="CAB34" s="49"/>
      <c r="CAC34" s="49"/>
      <c r="CAD34" s="49"/>
      <c r="CAE34" s="49"/>
      <c r="CAF34" s="49"/>
      <c r="CAG34" s="49"/>
      <c r="CAH34" s="49"/>
      <c r="CAI34" s="49"/>
      <c r="CAJ34" s="49"/>
      <c r="CAK34" s="49"/>
      <c r="CAL34" s="49"/>
      <c r="CAM34" s="49"/>
      <c r="CAN34" s="49"/>
      <c r="CAO34" s="49"/>
      <c r="CAP34" s="49"/>
      <c r="CAQ34" s="49"/>
      <c r="CAR34" s="49"/>
      <c r="CAS34" s="49"/>
      <c r="CAT34" s="49"/>
      <c r="CAW34" s="49"/>
      <c r="CAZ34" s="49"/>
      <c r="CBC34" s="49"/>
      <c r="CBF34" s="49"/>
      <c r="CBI34" s="49"/>
      <c r="CBL34" s="49"/>
      <c r="CBU34" s="49"/>
      <c r="CBX34" s="49"/>
      <c r="CCA34" s="49"/>
      <c r="CCD34" s="49"/>
      <c r="CCM34" s="49"/>
      <c r="CCS34" s="49"/>
      <c r="CCV34" s="49"/>
      <c r="CCY34" s="49"/>
      <c r="CDB34" s="49"/>
      <c r="CDH34" s="49"/>
      <c r="CDK34" s="49"/>
      <c r="CDQ34" s="49"/>
      <c r="CDS34" s="49"/>
      <c r="CDT34" s="49"/>
      <c r="CDV34" s="49"/>
      <c r="CEM34" s="49"/>
      <c r="CER34" s="49"/>
      <c r="CEX34" s="49"/>
      <c r="CFA34" s="49"/>
      <c r="CFD34" s="49"/>
      <c r="CFL34" s="49"/>
      <c r="CGH34" s="49"/>
      <c r="CGI34" s="49"/>
      <c r="CGJ34" s="49"/>
      <c r="CGK34" s="49"/>
      <c r="CGL34" s="49"/>
      <c r="CGM34" s="49"/>
      <c r="CHE34" s="49"/>
      <c r="CHF34" s="49"/>
      <c r="CHI34" s="49"/>
      <c r="CHL34" s="49"/>
      <c r="CHN34" s="49"/>
      <c r="CHP34" s="49"/>
      <c r="CHS34" s="49"/>
      <c r="CHV34" s="49"/>
      <c r="CHY34" s="49"/>
      <c r="CIB34" s="49"/>
      <c r="CIE34" s="49"/>
      <c r="CIH34" s="49"/>
      <c r="CIK34" s="49"/>
      <c r="CIN34" s="49"/>
      <c r="CIP34" s="49"/>
      <c r="CJC34" s="49"/>
      <c r="CJD34" s="49"/>
      <c r="CJE34" s="49"/>
      <c r="CJF34" s="49"/>
      <c r="CJG34" s="49"/>
      <c r="CJH34" s="49"/>
      <c r="CJI34" s="49"/>
      <c r="CJJ34" s="49"/>
      <c r="CJK34" s="49"/>
      <c r="CJL34" s="49"/>
      <c r="CJM34" s="49"/>
      <c r="CJN34" s="49"/>
      <c r="CJO34" s="49"/>
      <c r="CJP34" s="49"/>
      <c r="CJQ34" s="49"/>
      <c r="CJR34" s="49"/>
      <c r="CJS34" s="49"/>
      <c r="CJT34" s="49"/>
      <c r="CJU34" s="49"/>
      <c r="CJV34" s="49"/>
      <c r="CJW34" s="49"/>
      <c r="CJX34" s="49"/>
      <c r="CJY34" s="49"/>
      <c r="CJZ34" s="49"/>
      <c r="CKA34" s="49"/>
      <c r="CKB34" s="49"/>
      <c r="CKC34" s="49"/>
      <c r="CKD34" s="49"/>
      <c r="CKE34" s="49"/>
      <c r="CKF34" s="49"/>
      <c r="CKG34" s="49"/>
      <c r="CKH34" s="49"/>
      <c r="CKI34" s="49"/>
      <c r="CKJ34" s="49"/>
      <c r="CKK34" s="49"/>
      <c r="CKL34" s="49"/>
      <c r="CKM34" s="49"/>
      <c r="CKN34" s="49"/>
      <c r="CKO34" s="49"/>
      <c r="CKP34" s="49"/>
      <c r="CKS34" s="49"/>
      <c r="CKV34" s="49"/>
      <c r="CKY34" s="49"/>
      <c r="CLB34" s="49"/>
      <c r="CLE34" s="49"/>
      <c r="CLH34" s="49"/>
      <c r="CLQ34" s="49"/>
      <c r="CLT34" s="49"/>
      <c r="CLW34" s="49"/>
      <c r="CLZ34" s="49"/>
      <c r="CMI34" s="49"/>
      <c r="CMO34" s="49"/>
      <c r="CMR34" s="49"/>
      <c r="CMU34" s="49"/>
      <c r="CMX34" s="49"/>
      <c r="CND34" s="49"/>
      <c r="CNG34" s="49"/>
      <c r="CNM34" s="49"/>
      <c r="CNO34" s="49"/>
      <c r="CNP34" s="49"/>
      <c r="CNR34" s="49"/>
      <c r="COI34" s="49"/>
      <c r="CON34" s="49"/>
      <c r="COT34" s="49"/>
      <c r="COW34" s="49"/>
      <c r="COZ34" s="49"/>
      <c r="CPH34" s="49"/>
      <c r="CQD34" s="49"/>
      <c r="CQE34" s="49"/>
      <c r="CQF34" s="49"/>
      <c r="CQG34" s="49"/>
      <c r="CQH34" s="49"/>
      <c r="CQI34" s="49"/>
      <c r="CRA34" s="49"/>
      <c r="CRB34" s="49"/>
      <c r="CRE34" s="49"/>
      <c r="CRH34" s="49"/>
      <c r="CRJ34" s="49"/>
      <c r="CRL34" s="49"/>
      <c r="CRO34" s="49"/>
      <c r="CRR34" s="49"/>
      <c r="CRU34" s="49"/>
      <c r="CRX34" s="49"/>
      <c r="CSA34" s="49"/>
      <c r="CSD34" s="49"/>
      <c r="CSG34" s="49"/>
      <c r="CSJ34" s="49"/>
      <c r="CSL34" s="49"/>
      <c r="CSY34" s="49"/>
      <c r="CSZ34" s="49"/>
      <c r="CTA34" s="49"/>
      <c r="CTB34" s="49"/>
      <c r="CTC34" s="49"/>
      <c r="CTD34" s="49"/>
      <c r="CTE34" s="49"/>
      <c r="CTF34" s="49"/>
      <c r="CTG34" s="49"/>
      <c r="CTH34" s="49"/>
      <c r="CTI34" s="49"/>
      <c r="CTJ34" s="49"/>
      <c r="CTK34" s="49"/>
      <c r="CTL34" s="49"/>
      <c r="CTM34" s="49"/>
      <c r="CTN34" s="49"/>
      <c r="CTO34" s="49"/>
      <c r="CTP34" s="49"/>
      <c r="CTQ34" s="49"/>
      <c r="CTR34" s="49"/>
      <c r="CTS34" s="49"/>
      <c r="CTT34" s="49"/>
      <c r="CTU34" s="49"/>
      <c r="CTV34" s="49"/>
      <c r="CTW34" s="49"/>
      <c r="CTX34" s="49"/>
      <c r="CTY34" s="49"/>
      <c r="CTZ34" s="49"/>
      <c r="CUA34" s="49"/>
      <c r="CUB34" s="49"/>
      <c r="CUC34" s="49"/>
      <c r="CUD34" s="49"/>
      <c r="CUE34" s="49"/>
      <c r="CUF34" s="49"/>
      <c r="CUG34" s="49"/>
      <c r="CUH34" s="49"/>
      <c r="CUI34" s="49"/>
      <c r="CUJ34" s="49"/>
      <c r="CUK34" s="49"/>
      <c r="CUL34" s="49"/>
      <c r="CUO34" s="49"/>
      <c r="CUR34" s="49"/>
      <c r="CUU34" s="49"/>
      <c r="CUX34" s="49"/>
      <c r="CVA34" s="49"/>
      <c r="CVD34" s="49"/>
      <c r="CVM34" s="49"/>
      <c r="CVP34" s="49"/>
      <c r="CVS34" s="49"/>
      <c r="CVV34" s="49"/>
      <c r="CWE34" s="49"/>
      <c r="CWK34" s="49"/>
      <c r="CWN34" s="49"/>
      <c r="CWQ34" s="49"/>
      <c r="CWT34" s="49"/>
      <c r="CWZ34" s="49"/>
      <c r="CXC34" s="49"/>
      <c r="CXI34" s="49"/>
      <c r="CXK34" s="49"/>
      <c r="CXL34" s="49"/>
      <c r="CXN34" s="49"/>
      <c r="CYE34" s="49"/>
      <c r="CYJ34" s="49"/>
      <c r="CYP34" s="49"/>
      <c r="CYS34" s="49"/>
      <c r="CYV34" s="49"/>
      <c r="CZD34" s="49"/>
      <c r="CZZ34" s="49"/>
      <c r="DAA34" s="49"/>
      <c r="DAB34" s="49"/>
      <c r="DAC34" s="49"/>
      <c r="DAD34" s="49"/>
      <c r="DAE34" s="49"/>
      <c r="DAW34" s="49"/>
      <c r="DAX34" s="49"/>
      <c r="DBA34" s="49"/>
      <c r="DBD34" s="49"/>
      <c r="DBF34" s="49"/>
      <c r="DBH34" s="49"/>
      <c r="DBK34" s="49"/>
      <c r="DBN34" s="49"/>
      <c r="DBQ34" s="49"/>
      <c r="DBT34" s="49"/>
      <c r="DBW34" s="49"/>
      <c r="DBZ34" s="49"/>
      <c r="DCC34" s="49"/>
      <c r="DCF34" s="49"/>
      <c r="DCH34" s="49"/>
      <c r="DCU34" s="49"/>
      <c r="DCV34" s="49"/>
      <c r="DCW34" s="49"/>
      <c r="DCX34" s="49"/>
      <c r="DCY34" s="49"/>
      <c r="DCZ34" s="49"/>
      <c r="DDA34" s="49"/>
      <c r="DDB34" s="49"/>
      <c r="DDC34" s="49"/>
      <c r="DDD34" s="49"/>
      <c r="DDE34" s="49"/>
      <c r="DDF34" s="49"/>
      <c r="DDG34" s="49"/>
      <c r="DDH34" s="49"/>
      <c r="DDI34" s="49"/>
      <c r="DDJ34" s="49"/>
      <c r="DDK34" s="49"/>
      <c r="DDL34" s="49"/>
      <c r="DDM34" s="49"/>
      <c r="DDN34" s="49"/>
      <c r="DDO34" s="49"/>
      <c r="DDP34" s="49"/>
      <c r="DDQ34" s="49"/>
      <c r="DDR34" s="49"/>
      <c r="DDS34" s="49"/>
      <c r="DDT34" s="49"/>
      <c r="DDU34" s="49"/>
      <c r="DDV34" s="49"/>
      <c r="DDW34" s="49"/>
      <c r="DDX34" s="49"/>
      <c r="DDY34" s="49"/>
      <c r="DDZ34" s="49"/>
      <c r="DEA34" s="49"/>
      <c r="DEB34" s="49"/>
      <c r="DEC34" s="49"/>
      <c r="DED34" s="49"/>
      <c r="DEE34" s="49"/>
      <c r="DEF34" s="49"/>
      <c r="DEG34" s="49"/>
      <c r="DEH34" s="49"/>
      <c r="DEK34" s="49"/>
      <c r="DEN34" s="49"/>
      <c r="DEQ34" s="49"/>
      <c r="DET34" s="49"/>
      <c r="DEW34" s="49"/>
      <c r="DEZ34" s="49"/>
      <c r="DFI34" s="49"/>
      <c r="DFL34" s="49"/>
      <c r="DFO34" s="49"/>
      <c r="DFR34" s="49"/>
      <c r="DGA34" s="49"/>
      <c r="DGG34" s="49"/>
      <c r="DGJ34" s="49"/>
      <c r="DGM34" s="49"/>
      <c r="DGP34" s="49"/>
      <c r="DGV34" s="49"/>
      <c r="DGY34" s="49"/>
      <c r="DHE34" s="49"/>
      <c r="DHG34" s="49"/>
      <c r="DHH34" s="49"/>
      <c r="DHJ34" s="49"/>
      <c r="DIA34" s="49"/>
      <c r="DIF34" s="49"/>
      <c r="DIL34" s="49"/>
      <c r="DIO34" s="49"/>
      <c r="DIR34" s="49"/>
      <c r="DIZ34" s="49"/>
      <c r="DJV34" s="49"/>
      <c r="DJW34" s="49"/>
      <c r="DJX34" s="49"/>
      <c r="DJY34" s="49"/>
      <c r="DJZ34" s="49"/>
      <c r="DKA34" s="49"/>
      <c r="DKS34" s="49"/>
      <c r="DKT34" s="49"/>
      <c r="DKW34" s="49"/>
      <c r="DKZ34" s="49"/>
      <c r="DLB34" s="49"/>
      <c r="DLD34" s="49"/>
      <c r="DLG34" s="49"/>
      <c r="DLJ34" s="49"/>
      <c r="DLM34" s="49"/>
      <c r="DLP34" s="49"/>
      <c r="DLS34" s="49"/>
      <c r="DLV34" s="49"/>
      <c r="DLY34" s="49"/>
      <c r="DMB34" s="49"/>
      <c r="DMD34" s="49"/>
      <c r="DMQ34" s="49"/>
      <c r="DMR34" s="49"/>
      <c r="DMS34" s="49"/>
      <c r="DMT34" s="49"/>
      <c r="DMU34" s="49"/>
      <c r="DMV34" s="49"/>
      <c r="DMW34" s="49"/>
      <c r="DMX34" s="49"/>
      <c r="DMY34" s="49"/>
      <c r="DMZ34" s="49"/>
      <c r="DNA34" s="49"/>
      <c r="DNB34" s="49"/>
      <c r="DNC34" s="49"/>
      <c r="DND34" s="49"/>
      <c r="DNE34" s="49"/>
      <c r="DNF34" s="49"/>
      <c r="DNG34" s="49"/>
      <c r="DNH34" s="49"/>
      <c r="DNI34" s="49"/>
      <c r="DNJ34" s="49"/>
      <c r="DNK34" s="49"/>
      <c r="DNL34" s="49"/>
      <c r="DNM34" s="49"/>
      <c r="DNN34" s="49"/>
      <c r="DNO34" s="49"/>
      <c r="DNP34" s="49"/>
      <c r="DNQ34" s="49"/>
      <c r="DNR34" s="49"/>
      <c r="DNS34" s="49"/>
      <c r="DNT34" s="49"/>
      <c r="DNU34" s="49"/>
      <c r="DNV34" s="49"/>
      <c r="DNW34" s="49"/>
      <c r="DNX34" s="49"/>
      <c r="DNY34" s="49"/>
      <c r="DNZ34" s="49"/>
      <c r="DOA34" s="49"/>
      <c r="DOB34" s="49"/>
      <c r="DOC34" s="49"/>
      <c r="DOD34" s="49"/>
      <c r="DOG34" s="49"/>
      <c r="DOJ34" s="49"/>
      <c r="DOM34" s="49"/>
      <c r="DOP34" s="49"/>
      <c r="DOS34" s="49"/>
      <c r="DOV34" s="49"/>
      <c r="DPE34" s="49"/>
      <c r="DPH34" s="49"/>
      <c r="DPK34" s="49"/>
      <c r="DPN34" s="49"/>
      <c r="DPW34" s="49"/>
      <c r="DQC34" s="49"/>
      <c r="DQF34" s="49"/>
      <c r="DQI34" s="49"/>
      <c r="DQL34" s="49"/>
      <c r="DQR34" s="49"/>
      <c r="DQU34" s="49"/>
      <c r="DRA34" s="49"/>
      <c r="DRC34" s="49"/>
      <c r="DRD34" s="49"/>
      <c r="DRF34" s="49"/>
      <c r="DRW34" s="49"/>
      <c r="DSB34" s="49"/>
      <c r="DSH34" s="49"/>
      <c r="DSK34" s="49"/>
      <c r="DSN34" s="49"/>
      <c r="DSV34" s="49"/>
      <c r="DTR34" s="49"/>
      <c r="DTS34" s="49"/>
      <c r="DTT34" s="49"/>
      <c r="DTU34" s="49"/>
      <c r="DTV34" s="49"/>
      <c r="DTW34" s="49"/>
      <c r="DUO34" s="49"/>
      <c r="DUP34" s="49"/>
      <c r="DUS34" s="49"/>
      <c r="DUV34" s="49"/>
      <c r="DUX34" s="49"/>
      <c r="DUZ34" s="49"/>
      <c r="DVC34" s="49"/>
      <c r="DVF34" s="49"/>
      <c r="DVI34" s="49"/>
      <c r="DVL34" s="49"/>
      <c r="DVO34" s="49"/>
      <c r="DVR34" s="49"/>
      <c r="DVU34" s="49"/>
      <c r="DVX34" s="49"/>
      <c r="DVZ34" s="49"/>
      <c r="DWM34" s="49"/>
      <c r="DWN34" s="49"/>
      <c r="DWO34" s="49"/>
      <c r="DWP34" s="49"/>
      <c r="DWQ34" s="49"/>
      <c r="DWR34" s="49"/>
      <c r="DWS34" s="49"/>
      <c r="DWT34" s="49"/>
      <c r="DWU34" s="49"/>
      <c r="DWV34" s="49"/>
      <c r="DWW34" s="49"/>
      <c r="DWX34" s="49"/>
      <c r="DWY34" s="49"/>
      <c r="DWZ34" s="49"/>
      <c r="DXA34" s="49"/>
      <c r="DXB34" s="49"/>
      <c r="DXC34" s="49"/>
      <c r="DXD34" s="49"/>
      <c r="DXE34" s="49"/>
      <c r="DXF34" s="49"/>
      <c r="DXG34" s="49"/>
      <c r="DXH34" s="49"/>
      <c r="DXI34" s="49"/>
      <c r="DXJ34" s="49"/>
      <c r="DXK34" s="49"/>
      <c r="DXL34" s="49"/>
      <c r="DXM34" s="49"/>
      <c r="DXN34" s="49"/>
      <c r="DXO34" s="49"/>
      <c r="DXP34" s="49"/>
      <c r="DXQ34" s="49"/>
      <c r="DXR34" s="49"/>
      <c r="DXS34" s="49"/>
      <c r="DXT34" s="49"/>
      <c r="DXU34" s="49"/>
      <c r="DXV34" s="49"/>
      <c r="DXW34" s="49"/>
      <c r="DXX34" s="49"/>
      <c r="DXY34" s="49"/>
      <c r="DXZ34" s="49"/>
      <c r="DYC34" s="49"/>
      <c r="DYF34" s="49"/>
      <c r="DYI34" s="49"/>
      <c r="DYL34" s="49"/>
      <c r="DYO34" s="49"/>
      <c r="DYR34" s="49"/>
      <c r="DZA34" s="49"/>
      <c r="DZD34" s="49"/>
      <c r="DZG34" s="49"/>
      <c r="DZJ34" s="49"/>
      <c r="DZS34" s="49"/>
      <c r="DZY34" s="49"/>
      <c r="EAB34" s="49"/>
      <c r="EAE34" s="49"/>
      <c r="EAH34" s="49"/>
      <c r="EAN34" s="49"/>
      <c r="EAQ34" s="49"/>
      <c r="EAW34" s="49"/>
      <c r="EAY34" s="49"/>
      <c r="EAZ34" s="49"/>
      <c r="EBB34" s="49"/>
      <c r="EBS34" s="49"/>
      <c r="EBX34" s="49"/>
      <c r="ECD34" s="49"/>
      <c r="ECG34" s="49"/>
      <c r="ECJ34" s="49"/>
      <c r="ECR34" s="49"/>
      <c r="EDN34" s="49"/>
      <c r="EDO34" s="49"/>
      <c r="EDP34" s="49"/>
      <c r="EDQ34" s="49"/>
      <c r="EDR34" s="49"/>
      <c r="EDS34" s="49"/>
      <c r="EEK34" s="49"/>
      <c r="EEL34" s="49"/>
      <c r="EEO34" s="49"/>
      <c r="EER34" s="49"/>
      <c r="EET34" s="49"/>
      <c r="EEV34" s="49"/>
      <c r="EEY34" s="49"/>
      <c r="EFB34" s="49"/>
      <c r="EFE34" s="49"/>
      <c r="EFH34" s="49"/>
      <c r="EFK34" s="49"/>
      <c r="EFN34" s="49"/>
      <c r="EFQ34" s="49"/>
      <c r="EFT34" s="49"/>
      <c r="EFV34" s="49"/>
      <c r="EGI34" s="49"/>
      <c r="EGJ34" s="49"/>
      <c r="EGK34" s="49"/>
      <c r="EGL34" s="49"/>
      <c r="EGM34" s="49"/>
      <c r="EGN34" s="49"/>
      <c r="EGO34" s="49"/>
      <c r="EGP34" s="49"/>
      <c r="EGQ34" s="49"/>
      <c r="EGR34" s="49"/>
      <c r="EGS34" s="49"/>
      <c r="EGT34" s="49"/>
      <c r="EGU34" s="49"/>
      <c r="EGV34" s="49"/>
      <c r="EGW34" s="49"/>
      <c r="EGX34" s="49"/>
      <c r="EGY34" s="49"/>
      <c r="EGZ34" s="49"/>
      <c r="EHA34" s="49"/>
      <c r="EHB34" s="49"/>
      <c r="EHC34" s="49"/>
      <c r="EHD34" s="49"/>
      <c r="EHE34" s="49"/>
      <c r="EHF34" s="49"/>
      <c r="EHG34" s="49"/>
      <c r="EHH34" s="49"/>
      <c r="EHI34" s="49"/>
      <c r="EHJ34" s="49"/>
      <c r="EHK34" s="49"/>
      <c r="EHL34" s="49"/>
      <c r="EHM34" s="49"/>
      <c r="EHN34" s="49"/>
      <c r="EHO34" s="49"/>
      <c r="EHP34" s="49"/>
      <c r="EHQ34" s="49"/>
      <c r="EHR34" s="49"/>
      <c r="EHS34" s="49"/>
      <c r="EHT34" s="49"/>
      <c r="EHU34" s="49"/>
      <c r="EHV34" s="49"/>
      <c r="EHY34" s="49"/>
      <c r="EIB34" s="49"/>
      <c r="EIE34" s="49"/>
      <c r="EIH34" s="49"/>
      <c r="EIK34" s="49"/>
      <c r="EIN34" s="49"/>
      <c r="EIW34" s="49"/>
      <c r="EIZ34" s="49"/>
      <c r="EJC34" s="49"/>
      <c r="EJF34" s="49"/>
      <c r="EJO34" s="49"/>
      <c r="EJU34" s="49"/>
      <c r="EJX34" s="49"/>
      <c r="EKA34" s="49"/>
      <c r="EKD34" s="49"/>
      <c r="EKJ34" s="49"/>
      <c r="EKM34" s="49"/>
      <c r="EKS34" s="49"/>
      <c r="EKU34" s="49"/>
      <c r="EKV34" s="49"/>
      <c r="EKX34" s="49"/>
      <c r="ELO34" s="49"/>
      <c r="ELT34" s="49"/>
      <c r="ELZ34" s="49"/>
      <c r="EMC34" s="49"/>
      <c r="EMF34" s="49"/>
      <c r="EMN34" s="49"/>
      <c r="ENJ34" s="49"/>
      <c r="ENK34" s="49"/>
      <c r="ENL34" s="49"/>
      <c r="ENM34" s="49"/>
      <c r="ENN34" s="49"/>
      <c r="ENO34" s="49"/>
      <c r="EOG34" s="49"/>
      <c r="EOH34" s="49"/>
      <c r="EOK34" s="49"/>
      <c r="EON34" s="49"/>
      <c r="EOP34" s="49"/>
      <c r="EOR34" s="49"/>
      <c r="EOU34" s="49"/>
      <c r="EOX34" s="49"/>
      <c r="EPA34" s="49"/>
      <c r="EPD34" s="49"/>
      <c r="EPG34" s="49"/>
      <c r="EPJ34" s="49"/>
      <c r="EPM34" s="49"/>
      <c r="EPP34" s="49"/>
      <c r="EPR34" s="49"/>
      <c r="EQE34" s="49"/>
      <c r="EQF34" s="49"/>
      <c r="EQG34" s="49"/>
      <c r="EQH34" s="49"/>
      <c r="EQI34" s="49"/>
      <c r="EQJ34" s="49"/>
      <c r="EQK34" s="49"/>
      <c r="EQL34" s="49"/>
      <c r="EQM34" s="49"/>
      <c r="EQN34" s="49"/>
      <c r="EQO34" s="49"/>
      <c r="EQP34" s="49"/>
      <c r="EQQ34" s="49"/>
      <c r="EQR34" s="49"/>
      <c r="EQS34" s="49"/>
      <c r="EQT34" s="49"/>
      <c r="EQU34" s="49"/>
      <c r="EQV34" s="49"/>
      <c r="EQW34" s="49"/>
      <c r="EQX34" s="49"/>
      <c r="EQY34" s="49"/>
      <c r="EQZ34" s="49"/>
      <c r="ERA34" s="49"/>
      <c r="ERB34" s="49"/>
      <c r="ERC34" s="49"/>
      <c r="ERD34" s="49"/>
      <c r="ERE34" s="49"/>
      <c r="ERF34" s="49"/>
      <c r="ERG34" s="49"/>
      <c r="ERH34" s="49"/>
      <c r="ERI34" s="49"/>
      <c r="ERJ34" s="49"/>
      <c r="ERK34" s="49"/>
      <c r="ERL34" s="49"/>
      <c r="ERM34" s="49"/>
      <c r="ERN34" s="49"/>
      <c r="ERO34" s="49"/>
      <c r="ERP34" s="49"/>
      <c r="ERQ34" s="49"/>
      <c r="ERR34" s="49"/>
      <c r="ERU34" s="49"/>
      <c r="ERX34" s="49"/>
      <c r="ESA34" s="49"/>
      <c r="ESD34" s="49"/>
      <c r="ESG34" s="49"/>
      <c r="ESJ34" s="49"/>
      <c r="ESS34" s="49"/>
      <c r="ESV34" s="49"/>
      <c r="ESY34" s="49"/>
      <c r="ETB34" s="49"/>
      <c r="ETK34" s="49"/>
      <c r="ETQ34" s="49"/>
      <c r="ETT34" s="49"/>
      <c r="ETW34" s="49"/>
      <c r="ETZ34" s="49"/>
      <c r="EUF34" s="49"/>
      <c r="EUI34" s="49"/>
      <c r="EUO34" s="49"/>
      <c r="EUQ34" s="49"/>
      <c r="EUR34" s="49"/>
      <c r="EUT34" s="49"/>
      <c r="EVK34" s="49"/>
      <c r="EVP34" s="49"/>
      <c r="EVV34" s="49"/>
      <c r="EVY34" s="49"/>
      <c r="EWB34" s="49"/>
      <c r="EWJ34" s="49"/>
      <c r="EXF34" s="49"/>
      <c r="EXG34" s="49"/>
      <c r="EXH34" s="49"/>
      <c r="EXI34" s="49"/>
      <c r="EXJ34" s="49"/>
      <c r="EXK34" s="49"/>
      <c r="EYC34" s="49"/>
      <c r="EYD34" s="49"/>
      <c r="EYG34" s="49"/>
      <c r="EYJ34" s="49"/>
      <c r="EYL34" s="49"/>
      <c r="EYN34" s="49"/>
      <c r="EYQ34" s="49"/>
      <c r="EYT34" s="49"/>
      <c r="EYW34" s="49"/>
      <c r="EYZ34" s="49"/>
      <c r="EZC34" s="49"/>
      <c r="EZF34" s="49"/>
      <c r="EZI34" s="49"/>
      <c r="EZL34" s="49"/>
      <c r="EZN34" s="49"/>
      <c r="FAA34" s="49"/>
      <c r="FAB34" s="49"/>
      <c r="FAC34" s="49"/>
      <c r="FAD34" s="49"/>
      <c r="FAE34" s="49"/>
      <c r="FAF34" s="49"/>
      <c r="FAG34" s="49"/>
      <c r="FAH34" s="49"/>
      <c r="FAI34" s="49"/>
      <c r="FAJ34" s="49"/>
      <c r="FAK34" s="49"/>
      <c r="FAL34" s="49"/>
      <c r="FAM34" s="49"/>
      <c r="FAN34" s="49"/>
      <c r="FAO34" s="49"/>
      <c r="FAP34" s="49"/>
      <c r="FAQ34" s="49"/>
      <c r="FAR34" s="49"/>
      <c r="FAS34" s="49"/>
      <c r="FAT34" s="49"/>
      <c r="FAU34" s="49"/>
      <c r="FAV34" s="49"/>
      <c r="FAW34" s="49"/>
      <c r="FAX34" s="49"/>
      <c r="FAY34" s="49"/>
      <c r="FAZ34" s="49"/>
      <c r="FBA34" s="49"/>
      <c r="FBB34" s="49"/>
      <c r="FBC34" s="49"/>
      <c r="FBD34" s="49"/>
      <c r="FBE34" s="49"/>
      <c r="FBF34" s="49"/>
      <c r="FBG34" s="49"/>
      <c r="FBH34" s="49"/>
      <c r="FBI34" s="49"/>
      <c r="FBJ34" s="49"/>
      <c r="FBK34" s="49"/>
      <c r="FBL34" s="49"/>
      <c r="FBM34" s="49"/>
      <c r="FBN34" s="49"/>
      <c r="FBQ34" s="49"/>
      <c r="FBT34" s="49"/>
      <c r="FBW34" s="49"/>
      <c r="FBZ34" s="49"/>
      <c r="FCC34" s="49"/>
      <c r="FCF34" s="49"/>
      <c r="FCO34" s="49"/>
      <c r="FCR34" s="49"/>
      <c r="FCU34" s="49"/>
      <c r="FCX34" s="49"/>
      <c r="FDG34" s="49"/>
      <c r="FDM34" s="49"/>
      <c r="FDP34" s="49"/>
      <c r="FDS34" s="49"/>
      <c r="FDV34" s="49"/>
      <c r="FEB34" s="49"/>
      <c r="FEE34" s="49"/>
      <c r="FEK34" s="49"/>
      <c r="FEM34" s="49"/>
      <c r="FEN34" s="49"/>
      <c r="FEP34" s="49"/>
      <c r="FFG34" s="49"/>
      <c r="FFL34" s="49"/>
      <c r="FFR34" s="49"/>
      <c r="FFU34" s="49"/>
      <c r="FFX34" s="49"/>
      <c r="FGF34" s="49"/>
      <c r="FHB34" s="49"/>
      <c r="FHC34" s="49"/>
      <c r="FHD34" s="49"/>
      <c r="FHE34" s="49"/>
      <c r="FHF34" s="49"/>
      <c r="FHG34" s="49"/>
      <c r="FHY34" s="49"/>
      <c r="FHZ34" s="49"/>
      <c r="FIC34" s="49"/>
      <c r="FIF34" s="49"/>
      <c r="FIH34" s="49"/>
      <c r="FIJ34" s="49"/>
      <c r="FIM34" s="49"/>
      <c r="FIP34" s="49"/>
      <c r="FIS34" s="49"/>
      <c r="FIV34" s="49"/>
      <c r="FIY34" s="49"/>
      <c r="FJB34" s="49"/>
      <c r="FJE34" s="49"/>
      <c r="FJH34" s="49"/>
      <c r="FJJ34" s="49"/>
      <c r="FJW34" s="49"/>
      <c r="FJX34" s="49"/>
      <c r="FJY34" s="49"/>
      <c r="FJZ34" s="49"/>
      <c r="FKA34" s="49"/>
      <c r="FKB34" s="49"/>
      <c r="FKC34" s="49"/>
      <c r="FKD34" s="49"/>
      <c r="FKE34" s="49"/>
      <c r="FKF34" s="49"/>
      <c r="FKG34" s="49"/>
      <c r="FKH34" s="49"/>
      <c r="FKI34" s="49"/>
      <c r="FKJ34" s="49"/>
      <c r="FKK34" s="49"/>
      <c r="FKL34" s="49"/>
      <c r="FKM34" s="49"/>
      <c r="FKN34" s="49"/>
      <c r="FKO34" s="49"/>
      <c r="FKP34" s="49"/>
      <c r="FKQ34" s="49"/>
      <c r="FKR34" s="49"/>
      <c r="FKS34" s="49"/>
      <c r="FKT34" s="49"/>
      <c r="FKU34" s="49"/>
      <c r="FKV34" s="49"/>
      <c r="FKW34" s="49"/>
      <c r="FKX34" s="49"/>
      <c r="FKY34" s="49"/>
      <c r="FKZ34" s="49"/>
      <c r="FLA34" s="49"/>
      <c r="FLB34" s="49"/>
      <c r="FLC34" s="49"/>
      <c r="FLD34" s="49"/>
      <c r="FLE34" s="49"/>
      <c r="FLF34" s="49"/>
      <c r="FLG34" s="49"/>
      <c r="FLH34" s="49"/>
      <c r="FLI34" s="49"/>
      <c r="FLJ34" s="49"/>
      <c r="FLM34" s="49"/>
      <c r="FLP34" s="49"/>
      <c r="FLS34" s="49"/>
      <c r="FLV34" s="49"/>
      <c r="FLY34" s="49"/>
      <c r="FMB34" s="49"/>
      <c r="FMK34" s="49"/>
      <c r="FMN34" s="49"/>
      <c r="FMQ34" s="49"/>
      <c r="FMT34" s="49"/>
      <c r="FNC34" s="49"/>
      <c r="FNI34" s="49"/>
      <c r="FNL34" s="49"/>
      <c r="FNO34" s="49"/>
      <c r="FNR34" s="49"/>
      <c r="FNX34" s="49"/>
      <c r="FOA34" s="49"/>
      <c r="FOG34" s="49"/>
      <c r="FOI34" s="49"/>
      <c r="FOJ34" s="49"/>
      <c r="FOL34" s="49"/>
      <c r="FPC34" s="49"/>
      <c r="FPH34" s="49"/>
      <c r="FPN34" s="49"/>
      <c r="FPQ34" s="49"/>
      <c r="FPT34" s="49"/>
      <c r="FQB34" s="49"/>
      <c r="FQX34" s="49"/>
      <c r="FQY34" s="49"/>
      <c r="FQZ34" s="49"/>
      <c r="FRA34" s="49"/>
      <c r="FRB34" s="49"/>
      <c r="FRC34" s="49"/>
      <c r="FRU34" s="49"/>
      <c r="FRV34" s="49"/>
      <c r="FRY34" s="49"/>
      <c r="FSB34" s="49"/>
      <c r="FSD34" s="49"/>
      <c r="FSF34" s="49"/>
      <c r="FSI34" s="49"/>
      <c r="FSL34" s="49"/>
      <c r="FSO34" s="49"/>
      <c r="FSR34" s="49"/>
      <c r="FSU34" s="49"/>
      <c r="FSX34" s="49"/>
      <c r="FTA34" s="49"/>
      <c r="FTD34" s="49"/>
      <c r="FTF34" s="49"/>
      <c r="FTS34" s="49"/>
      <c r="FTT34" s="49"/>
      <c r="FTU34" s="49"/>
      <c r="FTV34" s="49"/>
      <c r="FTW34" s="49"/>
      <c r="FTX34" s="49"/>
      <c r="FTY34" s="49"/>
      <c r="FTZ34" s="49"/>
      <c r="FUA34" s="49"/>
      <c r="FUB34" s="49"/>
      <c r="FUC34" s="49"/>
      <c r="FUD34" s="49"/>
      <c r="FUE34" s="49"/>
      <c r="FUF34" s="49"/>
      <c r="FUG34" s="49"/>
      <c r="FUH34" s="49"/>
      <c r="FUI34" s="49"/>
      <c r="FUJ34" s="49"/>
      <c r="FUK34" s="49"/>
      <c r="FUL34" s="49"/>
      <c r="FUM34" s="49"/>
      <c r="FUN34" s="49"/>
      <c r="FUO34" s="49"/>
      <c r="FUP34" s="49"/>
      <c r="FUQ34" s="49"/>
      <c r="FUR34" s="49"/>
      <c r="FUS34" s="49"/>
      <c r="FUT34" s="49"/>
      <c r="FUU34" s="49"/>
      <c r="FUV34" s="49"/>
      <c r="FUW34" s="49"/>
      <c r="FUX34" s="49"/>
      <c r="FUY34" s="49"/>
      <c r="FUZ34" s="49"/>
      <c r="FVA34" s="49"/>
      <c r="FVB34" s="49"/>
      <c r="FVC34" s="49"/>
      <c r="FVD34" s="49"/>
      <c r="FVE34" s="49"/>
      <c r="FVF34" s="49"/>
      <c r="FVI34" s="49"/>
      <c r="FVL34" s="49"/>
      <c r="FVO34" s="49"/>
      <c r="FVR34" s="49"/>
      <c r="FVU34" s="49"/>
      <c r="FVX34" s="49"/>
      <c r="FWG34" s="49"/>
      <c r="FWJ34" s="49"/>
      <c r="FWM34" s="49"/>
      <c r="FWP34" s="49"/>
      <c r="FWY34" s="49"/>
      <c r="FXE34" s="49"/>
      <c r="FXH34" s="49"/>
      <c r="FXK34" s="49"/>
      <c r="FXN34" s="49"/>
      <c r="FXT34" s="49"/>
      <c r="FXW34" s="49"/>
      <c r="FYC34" s="49"/>
      <c r="FYE34" s="49"/>
      <c r="FYF34" s="49"/>
      <c r="FYH34" s="49"/>
      <c r="FYY34" s="49"/>
      <c r="FZD34" s="49"/>
      <c r="FZJ34" s="49"/>
      <c r="FZM34" s="49"/>
      <c r="FZP34" s="49"/>
      <c r="FZX34" s="49"/>
      <c r="GAT34" s="49"/>
      <c r="GAU34" s="49"/>
      <c r="GAV34" s="49"/>
      <c r="GAW34" s="49"/>
      <c r="GAX34" s="49"/>
      <c r="GAY34" s="49"/>
      <c r="GBQ34" s="49"/>
      <c r="GBR34" s="49"/>
      <c r="GBU34" s="49"/>
      <c r="GBX34" s="49"/>
      <c r="GBZ34" s="49"/>
      <c r="GCB34" s="49"/>
      <c r="GCE34" s="49"/>
      <c r="GCH34" s="49"/>
      <c r="GCK34" s="49"/>
      <c r="GCN34" s="49"/>
      <c r="GCQ34" s="49"/>
      <c r="GCT34" s="49"/>
      <c r="GCW34" s="49"/>
      <c r="GCZ34" s="49"/>
      <c r="GDB34" s="49"/>
      <c r="GDO34" s="49"/>
      <c r="GDP34" s="49"/>
      <c r="GDQ34" s="49"/>
      <c r="GDR34" s="49"/>
      <c r="GDS34" s="49"/>
      <c r="GDT34" s="49"/>
      <c r="GDU34" s="49"/>
      <c r="GDV34" s="49"/>
      <c r="GDW34" s="49"/>
      <c r="GDX34" s="49"/>
      <c r="GDY34" s="49"/>
      <c r="GDZ34" s="49"/>
      <c r="GEA34" s="49"/>
      <c r="GEB34" s="49"/>
      <c r="GEC34" s="49"/>
      <c r="GED34" s="49"/>
      <c r="GEE34" s="49"/>
      <c r="GEF34" s="49"/>
      <c r="GEG34" s="49"/>
      <c r="GEH34" s="49"/>
      <c r="GEI34" s="49"/>
      <c r="GEJ34" s="49"/>
      <c r="GEK34" s="49"/>
      <c r="GEL34" s="49"/>
      <c r="GEM34" s="49"/>
      <c r="GEN34" s="49"/>
      <c r="GEO34" s="49"/>
      <c r="GEP34" s="49"/>
      <c r="GEQ34" s="49"/>
      <c r="GER34" s="49"/>
      <c r="GES34" s="49"/>
      <c r="GET34" s="49"/>
      <c r="GEU34" s="49"/>
      <c r="GEV34" s="49"/>
      <c r="GEW34" s="49"/>
      <c r="GEX34" s="49"/>
      <c r="GEY34" s="49"/>
      <c r="GEZ34" s="49"/>
      <c r="GFA34" s="49"/>
      <c r="GFB34" s="49"/>
      <c r="GFE34" s="49"/>
      <c r="GFH34" s="49"/>
      <c r="GFK34" s="49"/>
      <c r="GFN34" s="49"/>
      <c r="GFQ34" s="49"/>
      <c r="GFT34" s="49"/>
      <c r="GGC34" s="49"/>
      <c r="GGF34" s="49"/>
      <c r="GGI34" s="49"/>
      <c r="GGL34" s="49"/>
      <c r="GGU34" s="49"/>
      <c r="GHA34" s="49"/>
      <c r="GHD34" s="49"/>
      <c r="GHG34" s="49"/>
      <c r="GHJ34" s="49"/>
      <c r="GHP34" s="49"/>
      <c r="GHS34" s="49"/>
      <c r="GHY34" s="49"/>
      <c r="GIA34" s="49"/>
      <c r="GIB34" s="49"/>
      <c r="GID34" s="49"/>
      <c r="GIU34" s="49"/>
      <c r="GIZ34" s="49"/>
      <c r="GJF34" s="49"/>
      <c r="GJI34" s="49"/>
      <c r="GJL34" s="49"/>
      <c r="GJT34" s="49"/>
      <c r="GKP34" s="49"/>
      <c r="GKQ34" s="49"/>
      <c r="GKR34" s="49"/>
      <c r="GKS34" s="49"/>
      <c r="GKT34" s="49"/>
      <c r="GKU34" s="49"/>
      <c r="GLM34" s="49"/>
      <c r="GLN34" s="49"/>
      <c r="GLQ34" s="49"/>
      <c r="GLT34" s="49"/>
      <c r="GLV34" s="49"/>
      <c r="GLX34" s="49"/>
      <c r="GMA34" s="49"/>
      <c r="GMD34" s="49"/>
      <c r="GMG34" s="49"/>
      <c r="GMJ34" s="49"/>
      <c r="GMM34" s="49"/>
      <c r="GMP34" s="49"/>
      <c r="GMS34" s="49"/>
      <c r="GMV34" s="49"/>
      <c r="GMX34" s="49"/>
      <c r="GNK34" s="49"/>
      <c r="GNL34" s="49"/>
      <c r="GNM34" s="49"/>
      <c r="GNN34" s="49"/>
      <c r="GNO34" s="49"/>
      <c r="GNP34" s="49"/>
      <c r="GNQ34" s="49"/>
      <c r="GNR34" s="49"/>
      <c r="GNS34" s="49"/>
      <c r="GNT34" s="49"/>
      <c r="GNU34" s="49"/>
      <c r="GNV34" s="49"/>
      <c r="GNW34" s="49"/>
      <c r="GNX34" s="49"/>
      <c r="GNY34" s="49"/>
      <c r="GNZ34" s="49"/>
      <c r="GOA34" s="49"/>
      <c r="GOB34" s="49"/>
      <c r="GOC34" s="49"/>
      <c r="GOD34" s="49"/>
      <c r="GOE34" s="49"/>
      <c r="GOF34" s="49"/>
      <c r="GOG34" s="49"/>
      <c r="GOH34" s="49"/>
      <c r="GOI34" s="49"/>
      <c r="GOJ34" s="49"/>
      <c r="GOK34" s="49"/>
      <c r="GOL34" s="49"/>
      <c r="GOM34" s="49"/>
      <c r="GON34" s="49"/>
      <c r="GOO34" s="49"/>
      <c r="GOP34" s="49"/>
      <c r="GOQ34" s="49"/>
      <c r="GOR34" s="49"/>
      <c r="GOS34" s="49"/>
      <c r="GOT34" s="49"/>
      <c r="GOU34" s="49"/>
      <c r="GOV34" s="49"/>
      <c r="GOW34" s="49"/>
      <c r="GOX34" s="49"/>
      <c r="GPA34" s="49"/>
      <c r="GPD34" s="49"/>
      <c r="GPG34" s="49"/>
      <c r="GPJ34" s="49"/>
      <c r="GPM34" s="49"/>
      <c r="GPP34" s="49"/>
      <c r="GPY34" s="49"/>
      <c r="GQB34" s="49"/>
      <c r="GQE34" s="49"/>
      <c r="GQH34" s="49"/>
      <c r="GQQ34" s="49"/>
      <c r="GQW34" s="49"/>
      <c r="GQZ34" s="49"/>
      <c r="GRC34" s="49"/>
      <c r="GRF34" s="49"/>
      <c r="GRL34" s="49"/>
      <c r="GRO34" s="49"/>
      <c r="GRU34" s="49"/>
      <c r="GRW34" s="49"/>
      <c r="GRX34" s="49"/>
      <c r="GRZ34" s="49"/>
      <c r="GSQ34" s="49"/>
      <c r="GSV34" s="49"/>
      <c r="GTB34" s="49"/>
      <c r="GTE34" s="49"/>
      <c r="GTH34" s="49"/>
      <c r="GTP34" s="49"/>
      <c r="GUL34" s="49"/>
      <c r="GUM34" s="49"/>
      <c r="GUN34" s="49"/>
      <c r="GUO34" s="49"/>
      <c r="GUP34" s="49"/>
      <c r="GUQ34" s="49"/>
      <c r="GVI34" s="49"/>
      <c r="GVJ34" s="49"/>
      <c r="GVM34" s="49"/>
      <c r="GVP34" s="49"/>
      <c r="GVR34" s="49"/>
      <c r="GVT34" s="49"/>
      <c r="GVW34" s="49"/>
      <c r="GVZ34" s="49"/>
      <c r="GWC34" s="49"/>
      <c r="GWF34" s="49"/>
      <c r="GWI34" s="49"/>
      <c r="GWL34" s="49"/>
      <c r="GWO34" s="49"/>
      <c r="GWR34" s="49"/>
      <c r="GWT34" s="49"/>
      <c r="GXG34" s="49"/>
      <c r="GXH34" s="49"/>
      <c r="GXI34" s="49"/>
      <c r="GXJ34" s="49"/>
      <c r="GXK34" s="49"/>
      <c r="GXL34" s="49"/>
      <c r="GXM34" s="49"/>
      <c r="GXN34" s="49"/>
      <c r="GXO34" s="49"/>
      <c r="GXP34" s="49"/>
      <c r="GXQ34" s="49"/>
      <c r="GXR34" s="49"/>
      <c r="GXS34" s="49"/>
      <c r="GXT34" s="49"/>
      <c r="GXU34" s="49"/>
      <c r="GXV34" s="49"/>
      <c r="GXW34" s="49"/>
      <c r="GXX34" s="49"/>
      <c r="GXY34" s="49"/>
      <c r="GXZ34" s="49"/>
      <c r="GYA34" s="49"/>
      <c r="GYB34" s="49"/>
      <c r="GYC34" s="49"/>
      <c r="GYD34" s="49"/>
      <c r="GYE34" s="49"/>
      <c r="GYF34" s="49"/>
      <c r="GYG34" s="49"/>
      <c r="GYH34" s="49"/>
      <c r="GYI34" s="49"/>
      <c r="GYJ34" s="49"/>
      <c r="GYK34" s="49"/>
      <c r="GYL34" s="49"/>
      <c r="GYM34" s="49"/>
      <c r="GYN34" s="49"/>
      <c r="GYO34" s="49"/>
      <c r="GYP34" s="49"/>
      <c r="GYQ34" s="49"/>
      <c r="GYR34" s="49"/>
      <c r="GYS34" s="49"/>
      <c r="GYT34" s="49"/>
      <c r="GYW34" s="49"/>
      <c r="GYZ34" s="49"/>
      <c r="GZC34" s="49"/>
      <c r="GZF34" s="49"/>
      <c r="GZI34" s="49"/>
      <c r="GZL34" s="49"/>
      <c r="GZU34" s="49"/>
      <c r="GZX34" s="49"/>
      <c r="HAA34" s="49"/>
      <c r="HAD34" s="49"/>
      <c r="HAM34" s="49"/>
      <c r="HAS34" s="49"/>
      <c r="HAV34" s="49"/>
      <c r="HAY34" s="49"/>
      <c r="HBB34" s="49"/>
      <c r="HBH34" s="49"/>
      <c r="HBK34" s="49"/>
      <c r="HBQ34" s="49"/>
      <c r="HBS34" s="49"/>
      <c r="HBT34" s="49"/>
      <c r="HBV34" s="49"/>
      <c r="HCM34" s="49"/>
      <c r="HCR34" s="49"/>
      <c r="HCX34" s="49"/>
      <c r="HDA34" s="49"/>
      <c r="HDD34" s="49"/>
      <c r="HDL34" s="49"/>
      <c r="HEH34" s="49"/>
      <c r="HEI34" s="49"/>
      <c r="HEJ34" s="49"/>
      <c r="HEK34" s="49"/>
      <c r="HEL34" s="49"/>
      <c r="HEM34" s="49"/>
      <c r="HFE34" s="49"/>
      <c r="HFF34" s="49"/>
      <c r="HFI34" s="49"/>
      <c r="HFL34" s="49"/>
      <c r="HFN34" s="49"/>
      <c r="HFP34" s="49"/>
      <c r="HFS34" s="49"/>
      <c r="HFV34" s="49"/>
      <c r="HFY34" s="49"/>
      <c r="HGB34" s="49"/>
      <c r="HGE34" s="49"/>
      <c r="HGH34" s="49"/>
      <c r="HGK34" s="49"/>
      <c r="HGN34" s="49"/>
      <c r="HGP34" s="49"/>
      <c r="HHC34" s="49"/>
      <c r="HHD34" s="49"/>
      <c r="HHE34" s="49"/>
      <c r="HHF34" s="49"/>
      <c r="HHG34" s="49"/>
      <c r="HHH34" s="49"/>
      <c r="HHI34" s="49"/>
      <c r="HHJ34" s="49"/>
      <c r="HHK34" s="49"/>
      <c r="HHL34" s="49"/>
      <c r="HHM34" s="49"/>
      <c r="HHN34" s="49"/>
      <c r="HHO34" s="49"/>
      <c r="HHP34" s="49"/>
      <c r="HHQ34" s="49"/>
      <c r="HHR34" s="49"/>
      <c r="HHS34" s="49"/>
      <c r="HHT34" s="49"/>
      <c r="HHU34" s="49"/>
      <c r="HHV34" s="49"/>
      <c r="HHW34" s="49"/>
      <c r="HHX34" s="49"/>
      <c r="HHY34" s="49"/>
      <c r="HHZ34" s="49"/>
      <c r="HIA34" s="49"/>
      <c r="HIB34" s="49"/>
      <c r="HIC34" s="49"/>
      <c r="HID34" s="49"/>
      <c r="HIE34" s="49"/>
      <c r="HIF34" s="49"/>
      <c r="HIG34" s="49"/>
      <c r="HIH34" s="49"/>
      <c r="HII34" s="49"/>
      <c r="HIJ34" s="49"/>
      <c r="HIK34" s="49"/>
      <c r="HIL34" s="49"/>
      <c r="HIM34" s="49"/>
      <c r="HIN34" s="49"/>
      <c r="HIO34" s="49"/>
      <c r="HIP34" s="49"/>
      <c r="HIS34" s="49"/>
      <c r="HIV34" s="49"/>
      <c r="HIY34" s="49"/>
      <c r="HJB34" s="49"/>
      <c r="HJE34" s="49"/>
      <c r="HJH34" s="49"/>
      <c r="HJQ34" s="49"/>
      <c r="HJT34" s="49"/>
      <c r="HJW34" s="49"/>
      <c r="HJZ34" s="49"/>
      <c r="HKI34" s="49"/>
      <c r="HKO34" s="49"/>
      <c r="HKR34" s="49"/>
      <c r="HKU34" s="49"/>
      <c r="HKX34" s="49"/>
      <c r="HLD34" s="49"/>
      <c r="HLG34" s="49"/>
      <c r="HLM34" s="49"/>
      <c r="HLO34" s="49"/>
      <c r="HLP34" s="49"/>
      <c r="HLR34" s="49"/>
      <c r="HMI34" s="49"/>
      <c r="HMN34" s="49"/>
      <c r="HMT34" s="49"/>
      <c r="HMW34" s="49"/>
      <c r="HMZ34" s="49"/>
      <c r="HNH34" s="49"/>
      <c r="HOD34" s="49"/>
      <c r="HOE34" s="49"/>
      <c r="HOF34" s="49"/>
      <c r="HOG34" s="49"/>
      <c r="HOH34" s="49"/>
      <c r="HOI34" s="49"/>
      <c r="HPA34" s="49"/>
      <c r="HPB34" s="49"/>
      <c r="HPE34" s="49"/>
      <c r="HPH34" s="49"/>
      <c r="HPJ34" s="49"/>
      <c r="HPL34" s="49"/>
      <c r="HPO34" s="49"/>
      <c r="HPR34" s="49"/>
      <c r="HPU34" s="49"/>
      <c r="HPX34" s="49"/>
      <c r="HQA34" s="49"/>
      <c r="HQD34" s="49"/>
      <c r="HQG34" s="49"/>
      <c r="HQJ34" s="49"/>
      <c r="HQL34" s="49"/>
      <c r="HQY34" s="49"/>
      <c r="HQZ34" s="49"/>
      <c r="HRA34" s="49"/>
      <c r="HRB34" s="49"/>
      <c r="HRC34" s="49"/>
      <c r="HRD34" s="49"/>
      <c r="HRE34" s="49"/>
      <c r="HRF34" s="49"/>
      <c r="HRG34" s="49"/>
      <c r="HRH34" s="49"/>
      <c r="HRI34" s="49"/>
      <c r="HRJ34" s="49"/>
      <c r="HRK34" s="49"/>
      <c r="HRL34" s="49"/>
      <c r="HRM34" s="49"/>
      <c r="HRN34" s="49"/>
      <c r="HRO34" s="49"/>
      <c r="HRP34" s="49"/>
      <c r="HRQ34" s="49"/>
      <c r="HRR34" s="49"/>
      <c r="HRS34" s="49"/>
      <c r="HRT34" s="49"/>
      <c r="HRU34" s="49"/>
      <c r="HRV34" s="49"/>
      <c r="HRW34" s="49"/>
      <c r="HRX34" s="49"/>
      <c r="HRY34" s="49"/>
      <c r="HRZ34" s="49"/>
      <c r="HSA34" s="49"/>
      <c r="HSB34" s="49"/>
      <c r="HSC34" s="49"/>
      <c r="HSD34" s="49"/>
      <c r="HSE34" s="49"/>
      <c r="HSF34" s="49"/>
      <c r="HSG34" s="49"/>
      <c r="HSH34" s="49"/>
      <c r="HSI34" s="49"/>
      <c r="HSJ34" s="49"/>
      <c r="HSK34" s="49"/>
      <c r="HSL34" s="49"/>
      <c r="HSO34" s="49"/>
      <c r="HSR34" s="49"/>
      <c r="HSU34" s="49"/>
      <c r="HSX34" s="49"/>
      <c r="HTA34" s="49"/>
      <c r="HTD34" s="49"/>
      <c r="HTM34" s="49"/>
      <c r="HTP34" s="49"/>
      <c r="HTS34" s="49"/>
      <c r="HTV34" s="49"/>
      <c r="HUE34" s="49"/>
      <c r="HUK34" s="49"/>
      <c r="HUN34" s="49"/>
      <c r="HUQ34" s="49"/>
      <c r="HUT34" s="49"/>
      <c r="HUZ34" s="49"/>
      <c r="HVC34" s="49"/>
      <c r="HVI34" s="49"/>
      <c r="HVK34" s="49"/>
      <c r="HVL34" s="49"/>
      <c r="HVN34" s="49"/>
      <c r="HWE34" s="49"/>
      <c r="HWJ34" s="49"/>
      <c r="HWP34" s="49"/>
      <c r="HWS34" s="49"/>
      <c r="HWV34" s="49"/>
      <c r="HXD34" s="49"/>
      <c r="HXZ34" s="49"/>
      <c r="HYA34" s="49"/>
      <c r="HYB34" s="49"/>
      <c r="HYC34" s="49"/>
      <c r="HYD34" s="49"/>
      <c r="HYE34" s="49"/>
      <c r="HYW34" s="49"/>
      <c r="HYX34" s="49"/>
      <c r="HZA34" s="49"/>
      <c r="HZD34" s="49"/>
      <c r="HZF34" s="49"/>
      <c r="HZH34" s="49"/>
      <c r="HZK34" s="49"/>
      <c r="HZN34" s="49"/>
      <c r="HZQ34" s="49"/>
      <c r="HZT34" s="49"/>
      <c r="HZW34" s="49"/>
      <c r="HZZ34" s="49"/>
      <c r="IAC34" s="49"/>
      <c r="IAF34" s="49"/>
      <c r="IAH34" s="49"/>
      <c r="IAU34" s="49"/>
      <c r="IAV34" s="49"/>
      <c r="IAW34" s="49"/>
      <c r="IAX34" s="49"/>
      <c r="IAY34" s="49"/>
      <c r="IAZ34" s="49"/>
      <c r="IBA34" s="49"/>
      <c r="IBB34" s="49"/>
      <c r="IBC34" s="49"/>
      <c r="IBD34" s="49"/>
      <c r="IBE34" s="49"/>
      <c r="IBF34" s="49"/>
      <c r="IBG34" s="49"/>
      <c r="IBH34" s="49"/>
      <c r="IBI34" s="49"/>
      <c r="IBJ34" s="49"/>
      <c r="IBK34" s="49"/>
      <c r="IBL34" s="49"/>
      <c r="IBM34" s="49"/>
      <c r="IBN34" s="49"/>
      <c r="IBO34" s="49"/>
      <c r="IBP34" s="49"/>
      <c r="IBQ34" s="49"/>
      <c r="IBR34" s="49"/>
      <c r="IBS34" s="49"/>
      <c r="IBT34" s="49"/>
      <c r="IBU34" s="49"/>
      <c r="IBV34" s="49"/>
      <c r="IBW34" s="49"/>
      <c r="IBX34" s="49"/>
      <c r="IBY34" s="49"/>
      <c r="IBZ34" s="49"/>
      <c r="ICA34" s="49"/>
      <c r="ICB34" s="49"/>
      <c r="ICC34" s="49"/>
      <c r="ICD34" s="49"/>
      <c r="ICE34" s="49"/>
      <c r="ICF34" s="49"/>
      <c r="ICG34" s="49"/>
      <c r="ICH34" s="49"/>
      <c r="ICK34" s="49"/>
      <c r="ICN34" s="49"/>
      <c r="ICQ34" s="49"/>
      <c r="ICT34" s="49"/>
      <c r="ICW34" s="49"/>
      <c r="ICZ34" s="49"/>
      <c r="IDI34" s="49"/>
      <c r="IDL34" s="49"/>
      <c r="IDO34" s="49"/>
      <c r="IDR34" s="49"/>
      <c r="IEA34" s="49"/>
      <c r="IEG34" s="49"/>
      <c r="IEJ34" s="49"/>
      <c r="IEM34" s="49"/>
      <c r="IEP34" s="49"/>
      <c r="IEV34" s="49"/>
      <c r="IEY34" s="49"/>
      <c r="IFE34" s="49"/>
      <c r="IFG34" s="49"/>
      <c r="IFH34" s="49"/>
      <c r="IFJ34" s="49"/>
      <c r="IGA34" s="49"/>
      <c r="IGF34" s="49"/>
      <c r="IGL34" s="49"/>
      <c r="IGO34" s="49"/>
      <c r="IGR34" s="49"/>
      <c r="IGZ34" s="49"/>
      <c r="IHV34" s="49"/>
      <c r="IHW34" s="49"/>
      <c r="IHX34" s="49"/>
      <c r="IHY34" s="49"/>
      <c r="IHZ34" s="49"/>
      <c r="IIA34" s="49"/>
      <c r="IIS34" s="49"/>
      <c r="IIT34" s="49"/>
      <c r="IIW34" s="49"/>
      <c r="IIZ34" s="49"/>
      <c r="IJB34" s="49"/>
      <c r="IJD34" s="49"/>
      <c r="IJG34" s="49"/>
      <c r="IJJ34" s="49"/>
      <c r="IJM34" s="49"/>
      <c r="IJP34" s="49"/>
      <c r="IJS34" s="49"/>
      <c r="IJV34" s="49"/>
      <c r="IJY34" s="49"/>
      <c r="IKB34" s="49"/>
      <c r="IKD34" s="49"/>
      <c r="IKQ34" s="49"/>
      <c r="IKR34" s="49"/>
      <c r="IKS34" s="49"/>
      <c r="IKT34" s="49"/>
      <c r="IKU34" s="49"/>
      <c r="IKV34" s="49"/>
      <c r="IKW34" s="49"/>
      <c r="IKX34" s="49"/>
      <c r="IKY34" s="49"/>
      <c r="IKZ34" s="49"/>
      <c r="ILA34" s="49"/>
      <c r="ILB34" s="49"/>
      <c r="ILC34" s="49"/>
      <c r="ILD34" s="49"/>
      <c r="ILE34" s="49"/>
      <c r="ILF34" s="49"/>
      <c r="ILG34" s="49"/>
      <c r="ILH34" s="49"/>
      <c r="ILI34" s="49"/>
      <c r="ILJ34" s="49"/>
      <c r="ILK34" s="49"/>
      <c r="ILL34" s="49"/>
      <c r="ILM34" s="49"/>
      <c r="ILN34" s="49"/>
      <c r="ILO34" s="49"/>
      <c r="ILP34" s="49"/>
      <c r="ILQ34" s="49"/>
      <c r="ILR34" s="49"/>
      <c r="ILS34" s="49"/>
      <c r="ILT34" s="49"/>
      <c r="ILU34" s="49"/>
      <c r="ILV34" s="49"/>
      <c r="ILW34" s="49"/>
      <c r="ILX34" s="49"/>
      <c r="ILY34" s="49"/>
      <c r="ILZ34" s="49"/>
      <c r="IMA34" s="49"/>
      <c r="IMB34" s="49"/>
      <c r="IMC34" s="49"/>
      <c r="IMD34" s="49"/>
      <c r="IMG34" s="49"/>
      <c r="IMJ34" s="49"/>
      <c r="IMM34" s="49"/>
      <c r="IMP34" s="49"/>
      <c r="IMS34" s="49"/>
      <c r="IMV34" s="49"/>
      <c r="INE34" s="49"/>
      <c r="INH34" s="49"/>
      <c r="INK34" s="49"/>
      <c r="INN34" s="49"/>
      <c r="INW34" s="49"/>
      <c r="IOC34" s="49"/>
      <c r="IOF34" s="49"/>
      <c r="IOI34" s="49"/>
      <c r="IOL34" s="49"/>
      <c r="IOR34" s="49"/>
      <c r="IOU34" s="49"/>
      <c r="IPA34" s="49"/>
      <c r="IPC34" s="49"/>
      <c r="IPD34" s="49"/>
      <c r="IPF34" s="49"/>
      <c r="IPW34" s="49"/>
      <c r="IQB34" s="49"/>
      <c r="IQH34" s="49"/>
      <c r="IQK34" s="49"/>
      <c r="IQN34" s="49"/>
      <c r="IQV34" s="49"/>
      <c r="IRR34" s="49"/>
      <c r="IRS34" s="49"/>
      <c r="IRT34" s="49"/>
      <c r="IRU34" s="49"/>
      <c r="IRV34" s="49"/>
      <c r="IRW34" s="49"/>
      <c r="ISO34" s="49"/>
      <c r="ISP34" s="49"/>
      <c r="ISS34" s="49"/>
      <c r="ISV34" s="49"/>
      <c r="ISX34" s="49"/>
      <c r="ISZ34" s="49"/>
      <c r="ITC34" s="49"/>
      <c r="ITF34" s="49"/>
      <c r="ITI34" s="49"/>
      <c r="ITL34" s="49"/>
      <c r="ITO34" s="49"/>
      <c r="ITR34" s="49"/>
      <c r="ITU34" s="49"/>
      <c r="ITX34" s="49"/>
      <c r="ITZ34" s="49"/>
      <c r="IUM34" s="49"/>
      <c r="IUN34" s="49"/>
      <c r="IUO34" s="49"/>
      <c r="IUP34" s="49"/>
      <c r="IUQ34" s="49"/>
      <c r="IUR34" s="49"/>
      <c r="IUS34" s="49"/>
      <c r="IUT34" s="49"/>
      <c r="IUU34" s="49"/>
      <c r="IUV34" s="49"/>
      <c r="IUW34" s="49"/>
      <c r="IUX34" s="49"/>
      <c r="IUY34" s="49"/>
      <c r="IUZ34" s="49"/>
      <c r="IVA34" s="49"/>
      <c r="IVB34" s="49"/>
      <c r="IVC34" s="49"/>
      <c r="IVD34" s="49"/>
      <c r="IVE34" s="49"/>
      <c r="IVF34" s="49"/>
      <c r="IVG34" s="49"/>
      <c r="IVH34" s="49"/>
      <c r="IVI34" s="49"/>
      <c r="IVJ34" s="49"/>
      <c r="IVK34" s="49"/>
      <c r="IVL34" s="49"/>
      <c r="IVM34" s="49"/>
      <c r="IVN34" s="49"/>
      <c r="IVO34" s="49"/>
      <c r="IVP34" s="49"/>
      <c r="IVQ34" s="49"/>
      <c r="IVR34" s="49"/>
      <c r="IVS34" s="49"/>
      <c r="IVT34" s="49"/>
      <c r="IVU34" s="49"/>
      <c r="IVV34" s="49"/>
      <c r="IVW34" s="49"/>
      <c r="IVX34" s="49"/>
      <c r="IVY34" s="49"/>
      <c r="IVZ34" s="49"/>
      <c r="IWC34" s="49"/>
      <c r="IWF34" s="49"/>
      <c r="IWI34" s="49"/>
      <c r="IWL34" s="49"/>
      <c r="IWO34" s="49"/>
      <c r="IWR34" s="49"/>
      <c r="IXA34" s="49"/>
      <c r="IXD34" s="49"/>
      <c r="IXG34" s="49"/>
      <c r="IXJ34" s="49"/>
      <c r="IXS34" s="49"/>
      <c r="IXY34" s="49"/>
      <c r="IYB34" s="49"/>
      <c r="IYE34" s="49"/>
      <c r="IYH34" s="49"/>
      <c r="IYN34" s="49"/>
      <c r="IYQ34" s="49"/>
      <c r="IYW34" s="49"/>
      <c r="IYY34" s="49"/>
      <c r="IYZ34" s="49"/>
      <c r="IZB34" s="49"/>
      <c r="IZS34" s="49"/>
      <c r="IZX34" s="49"/>
      <c r="JAD34" s="49"/>
      <c r="JAG34" s="49"/>
      <c r="JAJ34" s="49"/>
      <c r="JAR34" s="49"/>
      <c r="JBN34" s="49"/>
      <c r="JBO34" s="49"/>
      <c r="JBP34" s="49"/>
      <c r="JBQ34" s="49"/>
      <c r="JBR34" s="49"/>
      <c r="JBS34" s="49"/>
      <c r="JCK34" s="49"/>
      <c r="JCL34" s="49"/>
      <c r="JCO34" s="49"/>
      <c r="JCR34" s="49"/>
      <c r="JCT34" s="49"/>
      <c r="JCV34" s="49"/>
      <c r="JCY34" s="49"/>
      <c r="JDB34" s="49"/>
      <c r="JDE34" s="49"/>
      <c r="JDH34" s="49"/>
      <c r="JDK34" s="49"/>
      <c r="JDN34" s="49"/>
      <c r="JDQ34" s="49"/>
      <c r="JDT34" s="49"/>
      <c r="JDV34" s="49"/>
      <c r="JEI34" s="49"/>
      <c r="JEJ34" s="49"/>
      <c r="JEK34" s="49"/>
      <c r="JEL34" s="49"/>
      <c r="JEM34" s="49"/>
      <c r="JEN34" s="49"/>
      <c r="JEO34" s="49"/>
      <c r="JEP34" s="49"/>
      <c r="JEQ34" s="49"/>
      <c r="JER34" s="49"/>
      <c r="JES34" s="49"/>
      <c r="JET34" s="49"/>
      <c r="JEU34" s="49"/>
      <c r="JEV34" s="49"/>
      <c r="JEW34" s="49"/>
      <c r="JEX34" s="49"/>
      <c r="JEY34" s="49"/>
      <c r="JEZ34" s="49"/>
      <c r="JFA34" s="49"/>
      <c r="JFB34" s="49"/>
      <c r="JFC34" s="49"/>
      <c r="JFD34" s="49"/>
      <c r="JFE34" s="49"/>
      <c r="JFF34" s="49"/>
      <c r="JFG34" s="49"/>
      <c r="JFH34" s="49"/>
      <c r="JFI34" s="49"/>
      <c r="JFJ34" s="49"/>
      <c r="JFK34" s="49"/>
      <c r="JFL34" s="49"/>
      <c r="JFM34" s="49"/>
      <c r="JFN34" s="49"/>
      <c r="JFO34" s="49"/>
      <c r="JFP34" s="49"/>
      <c r="JFQ34" s="49"/>
      <c r="JFR34" s="49"/>
      <c r="JFS34" s="49"/>
      <c r="JFT34" s="49"/>
      <c r="JFU34" s="49"/>
      <c r="JFV34" s="49"/>
      <c r="JFY34" s="49"/>
      <c r="JGB34" s="49"/>
      <c r="JGE34" s="49"/>
      <c r="JGH34" s="49"/>
      <c r="JGK34" s="49"/>
      <c r="JGN34" s="49"/>
      <c r="JGW34" s="49"/>
      <c r="JGZ34" s="49"/>
      <c r="JHC34" s="49"/>
      <c r="JHF34" s="49"/>
      <c r="JHO34" s="49"/>
      <c r="JHU34" s="49"/>
      <c r="JHX34" s="49"/>
      <c r="JIA34" s="49"/>
      <c r="JID34" s="49"/>
      <c r="JIJ34" s="49"/>
      <c r="JIM34" s="49"/>
      <c r="JIS34" s="49"/>
      <c r="JIU34" s="49"/>
      <c r="JIV34" s="49"/>
      <c r="JIX34" s="49"/>
      <c r="JJO34" s="49"/>
      <c r="JJT34" s="49"/>
      <c r="JJZ34" s="49"/>
      <c r="JKC34" s="49"/>
      <c r="JKF34" s="49"/>
      <c r="JKN34" s="49"/>
      <c r="JLJ34" s="49"/>
      <c r="JLK34" s="49"/>
      <c r="JLL34" s="49"/>
      <c r="JLM34" s="49"/>
      <c r="JLN34" s="49"/>
      <c r="JLO34" s="49"/>
      <c r="JMG34" s="49"/>
      <c r="JMH34" s="49"/>
      <c r="JMK34" s="49"/>
      <c r="JMN34" s="49"/>
      <c r="JMP34" s="49"/>
      <c r="JMR34" s="49"/>
      <c r="JMU34" s="49"/>
      <c r="JMX34" s="49"/>
      <c r="JNA34" s="49"/>
      <c r="JND34" s="49"/>
      <c r="JNG34" s="49"/>
      <c r="JNJ34" s="49"/>
      <c r="JNM34" s="49"/>
      <c r="JNP34" s="49"/>
      <c r="JNR34" s="49"/>
      <c r="JOE34" s="49"/>
      <c r="JOF34" s="49"/>
      <c r="JOG34" s="49"/>
      <c r="JOH34" s="49"/>
      <c r="JOI34" s="49"/>
      <c r="JOJ34" s="49"/>
      <c r="JOK34" s="49"/>
      <c r="JOL34" s="49"/>
      <c r="JOM34" s="49"/>
      <c r="JON34" s="49"/>
      <c r="JOO34" s="49"/>
      <c r="JOP34" s="49"/>
      <c r="JOQ34" s="49"/>
      <c r="JOR34" s="49"/>
      <c r="JOS34" s="49"/>
      <c r="JOT34" s="49"/>
      <c r="JOU34" s="49"/>
      <c r="JOV34" s="49"/>
      <c r="JOW34" s="49"/>
      <c r="JOX34" s="49"/>
      <c r="JOY34" s="49"/>
      <c r="JOZ34" s="49"/>
      <c r="JPA34" s="49"/>
      <c r="JPB34" s="49"/>
      <c r="JPC34" s="49"/>
      <c r="JPD34" s="49"/>
      <c r="JPE34" s="49"/>
      <c r="JPF34" s="49"/>
      <c r="JPG34" s="49"/>
      <c r="JPH34" s="49"/>
      <c r="JPI34" s="49"/>
      <c r="JPJ34" s="49"/>
      <c r="JPK34" s="49"/>
      <c r="JPL34" s="49"/>
      <c r="JPM34" s="49"/>
      <c r="JPN34" s="49"/>
      <c r="JPO34" s="49"/>
      <c r="JPP34" s="49"/>
      <c r="JPQ34" s="49"/>
      <c r="JPR34" s="49"/>
      <c r="JPU34" s="49"/>
      <c r="JPX34" s="49"/>
      <c r="JQA34" s="49"/>
      <c r="JQD34" s="49"/>
      <c r="JQG34" s="49"/>
      <c r="JQJ34" s="49"/>
      <c r="JQS34" s="49"/>
      <c r="JQV34" s="49"/>
      <c r="JQY34" s="49"/>
      <c r="JRB34" s="49"/>
      <c r="JRK34" s="49"/>
      <c r="JRQ34" s="49"/>
      <c r="JRT34" s="49"/>
      <c r="JRW34" s="49"/>
      <c r="JRZ34" s="49"/>
      <c r="JSF34" s="49"/>
      <c r="JSI34" s="49"/>
      <c r="JSO34" s="49"/>
      <c r="JSQ34" s="49"/>
      <c r="JSR34" s="49"/>
      <c r="JST34" s="49"/>
      <c r="JTK34" s="49"/>
      <c r="JTP34" s="49"/>
      <c r="JTV34" s="49"/>
      <c r="JTY34" s="49"/>
      <c r="JUB34" s="49"/>
      <c r="JUJ34" s="49"/>
      <c r="JVF34" s="49"/>
      <c r="JVG34" s="49"/>
      <c r="JVH34" s="49"/>
      <c r="JVI34" s="49"/>
      <c r="JVJ34" s="49"/>
      <c r="JVK34" s="49"/>
      <c r="JWC34" s="49"/>
      <c r="JWD34" s="49"/>
      <c r="JWG34" s="49"/>
      <c r="JWJ34" s="49"/>
      <c r="JWL34" s="49"/>
      <c r="JWN34" s="49"/>
      <c r="JWQ34" s="49"/>
      <c r="JWT34" s="49"/>
      <c r="JWW34" s="49"/>
      <c r="JWZ34" s="49"/>
      <c r="JXC34" s="49"/>
      <c r="JXF34" s="49"/>
      <c r="JXI34" s="49"/>
      <c r="JXL34" s="49"/>
      <c r="JXN34" s="49"/>
      <c r="JYA34" s="49"/>
      <c r="JYB34" s="49"/>
      <c r="JYC34" s="49"/>
      <c r="JYD34" s="49"/>
      <c r="JYE34" s="49"/>
      <c r="JYF34" s="49"/>
      <c r="JYG34" s="49"/>
      <c r="JYH34" s="49"/>
      <c r="JYI34" s="49"/>
      <c r="JYJ34" s="49"/>
      <c r="JYK34" s="49"/>
      <c r="JYL34" s="49"/>
      <c r="JYM34" s="49"/>
      <c r="JYN34" s="49"/>
      <c r="JYO34" s="49"/>
      <c r="JYP34" s="49"/>
      <c r="JYQ34" s="49"/>
      <c r="JYR34" s="49"/>
      <c r="JYS34" s="49"/>
      <c r="JYT34" s="49"/>
      <c r="JYU34" s="49"/>
      <c r="JYV34" s="49"/>
      <c r="JYW34" s="49"/>
      <c r="JYX34" s="49"/>
      <c r="JYY34" s="49"/>
      <c r="JYZ34" s="49"/>
      <c r="JZA34" s="49"/>
      <c r="JZB34" s="49"/>
      <c r="JZC34" s="49"/>
      <c r="JZD34" s="49"/>
      <c r="JZE34" s="49"/>
      <c r="JZF34" s="49"/>
      <c r="JZG34" s="49"/>
      <c r="JZH34" s="49"/>
      <c r="JZI34" s="49"/>
      <c r="JZJ34" s="49"/>
      <c r="JZK34" s="49"/>
      <c r="JZL34" s="49"/>
      <c r="JZM34" s="49"/>
      <c r="JZN34" s="49"/>
      <c r="JZQ34" s="49"/>
      <c r="JZT34" s="49"/>
      <c r="JZW34" s="49"/>
      <c r="JZZ34" s="49"/>
      <c r="KAC34" s="49"/>
      <c r="KAF34" s="49"/>
      <c r="KAO34" s="49"/>
      <c r="KAR34" s="49"/>
      <c r="KAU34" s="49"/>
      <c r="KAX34" s="49"/>
      <c r="KBG34" s="49"/>
      <c r="KBM34" s="49"/>
      <c r="KBP34" s="49"/>
      <c r="KBS34" s="49"/>
      <c r="KBV34" s="49"/>
      <c r="KCB34" s="49"/>
      <c r="KCE34" s="49"/>
      <c r="KCK34" s="49"/>
      <c r="KCM34" s="49"/>
      <c r="KCN34" s="49"/>
      <c r="KCP34" s="49"/>
      <c r="KDG34" s="49"/>
      <c r="KDL34" s="49"/>
      <c r="KDR34" s="49"/>
      <c r="KDU34" s="49"/>
      <c r="KDX34" s="49"/>
      <c r="KEF34" s="49"/>
      <c r="KFB34" s="49"/>
      <c r="KFC34" s="49"/>
      <c r="KFD34" s="49"/>
      <c r="KFE34" s="49"/>
      <c r="KFF34" s="49"/>
      <c r="KFG34" s="49"/>
      <c r="KFY34" s="49"/>
      <c r="KFZ34" s="49"/>
      <c r="KGC34" s="49"/>
      <c r="KGF34" s="49"/>
      <c r="KGH34" s="49"/>
      <c r="KGJ34" s="49"/>
      <c r="KGM34" s="49"/>
      <c r="KGP34" s="49"/>
      <c r="KGS34" s="49"/>
      <c r="KGV34" s="49"/>
      <c r="KGY34" s="49"/>
      <c r="KHB34" s="49"/>
      <c r="KHE34" s="49"/>
      <c r="KHH34" s="49"/>
      <c r="KHJ34" s="49"/>
      <c r="KHW34" s="49"/>
      <c r="KHX34" s="49"/>
      <c r="KHY34" s="49"/>
      <c r="KHZ34" s="49"/>
      <c r="KIA34" s="49"/>
      <c r="KIB34" s="49"/>
      <c r="KIC34" s="49"/>
      <c r="KID34" s="49"/>
      <c r="KIE34" s="49"/>
      <c r="KIF34" s="49"/>
      <c r="KIG34" s="49"/>
      <c r="KIH34" s="49"/>
      <c r="KII34" s="49"/>
      <c r="KIJ34" s="49"/>
      <c r="KIK34" s="49"/>
      <c r="KIL34" s="49"/>
      <c r="KIM34" s="49"/>
      <c r="KIN34" s="49"/>
      <c r="KIO34" s="49"/>
      <c r="KIP34" s="49"/>
      <c r="KIQ34" s="49"/>
      <c r="KIR34" s="49"/>
      <c r="KIS34" s="49"/>
      <c r="KIT34" s="49"/>
      <c r="KIU34" s="49"/>
      <c r="KIV34" s="49"/>
      <c r="KIW34" s="49"/>
      <c r="KIX34" s="49"/>
      <c r="KIY34" s="49"/>
      <c r="KIZ34" s="49"/>
      <c r="KJA34" s="49"/>
      <c r="KJB34" s="49"/>
      <c r="KJC34" s="49"/>
      <c r="KJD34" s="49"/>
      <c r="KJE34" s="49"/>
      <c r="KJF34" s="49"/>
      <c r="KJG34" s="49"/>
      <c r="KJH34" s="49"/>
      <c r="KJI34" s="49"/>
      <c r="KJJ34" s="49"/>
      <c r="KJM34" s="49"/>
      <c r="KJP34" s="49"/>
      <c r="KJS34" s="49"/>
      <c r="KJV34" s="49"/>
      <c r="KJY34" s="49"/>
      <c r="KKB34" s="49"/>
      <c r="KKK34" s="49"/>
      <c r="KKN34" s="49"/>
      <c r="KKQ34" s="49"/>
      <c r="KKT34" s="49"/>
      <c r="KLC34" s="49"/>
      <c r="KLI34" s="49"/>
      <c r="KLL34" s="49"/>
      <c r="KLO34" s="49"/>
      <c r="KLR34" s="49"/>
      <c r="KLX34" s="49"/>
      <c r="KMA34" s="49"/>
      <c r="KMG34" s="49"/>
      <c r="KMI34" s="49"/>
      <c r="KMJ34" s="49"/>
      <c r="KML34" s="49"/>
      <c r="KNC34" s="49"/>
      <c r="KNH34" s="49"/>
      <c r="KNN34" s="49"/>
      <c r="KNQ34" s="49"/>
      <c r="KNT34" s="49"/>
      <c r="KOB34" s="49"/>
      <c r="KOX34" s="49"/>
      <c r="KOY34" s="49"/>
      <c r="KOZ34" s="49"/>
      <c r="KPA34" s="49"/>
      <c r="KPB34" s="49"/>
      <c r="KPC34" s="49"/>
      <c r="KPU34" s="49"/>
      <c r="KPV34" s="49"/>
      <c r="KPY34" s="49"/>
      <c r="KQB34" s="49"/>
      <c r="KQD34" s="49"/>
      <c r="KQF34" s="49"/>
      <c r="KQI34" s="49"/>
      <c r="KQL34" s="49"/>
      <c r="KQO34" s="49"/>
      <c r="KQR34" s="49"/>
      <c r="KQU34" s="49"/>
      <c r="KQX34" s="49"/>
      <c r="KRA34" s="49"/>
      <c r="KRD34" s="49"/>
      <c r="KRF34" s="49"/>
      <c r="KRS34" s="49"/>
      <c r="KRT34" s="49"/>
      <c r="KRU34" s="49"/>
      <c r="KRV34" s="49"/>
      <c r="KRW34" s="49"/>
      <c r="KRX34" s="49"/>
      <c r="KRY34" s="49"/>
      <c r="KRZ34" s="49"/>
      <c r="KSA34" s="49"/>
      <c r="KSB34" s="49"/>
      <c r="KSC34" s="49"/>
      <c r="KSD34" s="49"/>
      <c r="KSE34" s="49"/>
      <c r="KSF34" s="49"/>
      <c r="KSG34" s="49"/>
      <c r="KSH34" s="49"/>
      <c r="KSI34" s="49"/>
      <c r="KSJ34" s="49"/>
      <c r="KSK34" s="49"/>
      <c r="KSL34" s="49"/>
      <c r="KSM34" s="49"/>
      <c r="KSN34" s="49"/>
      <c r="KSO34" s="49"/>
      <c r="KSP34" s="49"/>
      <c r="KSQ34" s="49"/>
      <c r="KSR34" s="49"/>
      <c r="KSS34" s="49"/>
      <c r="KST34" s="49"/>
      <c r="KSU34" s="49"/>
      <c r="KSV34" s="49"/>
      <c r="KSW34" s="49"/>
      <c r="KSX34" s="49"/>
      <c r="KSY34" s="49"/>
      <c r="KSZ34" s="49"/>
      <c r="KTA34" s="49"/>
      <c r="KTB34" s="49"/>
      <c r="KTC34" s="49"/>
      <c r="KTD34" s="49"/>
      <c r="KTE34" s="49"/>
      <c r="KTF34" s="49"/>
      <c r="KTI34" s="49"/>
      <c r="KTL34" s="49"/>
      <c r="KTO34" s="49"/>
      <c r="KTR34" s="49"/>
      <c r="KTU34" s="49"/>
      <c r="KTX34" s="49"/>
      <c r="KUG34" s="49"/>
      <c r="KUJ34" s="49"/>
      <c r="KUM34" s="49"/>
      <c r="KUP34" s="49"/>
      <c r="KUY34" s="49"/>
      <c r="KVE34" s="49"/>
      <c r="KVH34" s="49"/>
      <c r="KVK34" s="49"/>
      <c r="KVN34" s="49"/>
      <c r="KVT34" s="49"/>
      <c r="KVW34" s="49"/>
      <c r="KWC34" s="49"/>
      <c r="KWE34" s="49"/>
      <c r="KWF34" s="49"/>
      <c r="KWH34" s="49"/>
      <c r="KWY34" s="49"/>
      <c r="KXD34" s="49"/>
      <c r="KXJ34" s="49"/>
      <c r="KXM34" s="49"/>
      <c r="KXP34" s="49"/>
      <c r="KXX34" s="49"/>
      <c r="KYT34" s="49"/>
      <c r="KYU34" s="49"/>
      <c r="KYV34" s="49"/>
      <c r="KYW34" s="49"/>
      <c r="KYX34" s="49"/>
      <c r="KYY34" s="49"/>
      <c r="KZQ34" s="49"/>
      <c r="KZR34" s="49"/>
      <c r="KZU34" s="49"/>
      <c r="KZX34" s="49"/>
      <c r="KZZ34" s="49"/>
      <c r="LAB34" s="49"/>
      <c r="LAE34" s="49"/>
      <c r="LAH34" s="49"/>
      <c r="LAK34" s="49"/>
      <c r="LAN34" s="49"/>
      <c r="LAQ34" s="49"/>
      <c r="LAT34" s="49"/>
      <c r="LAW34" s="49"/>
      <c r="LAZ34" s="49"/>
      <c r="LBB34" s="49"/>
      <c r="LBO34" s="49"/>
      <c r="LBP34" s="49"/>
      <c r="LBQ34" s="49"/>
      <c r="LBR34" s="49"/>
      <c r="LBS34" s="49"/>
      <c r="LBT34" s="49"/>
      <c r="LBU34" s="49"/>
      <c r="LBV34" s="49"/>
      <c r="LBW34" s="49"/>
      <c r="LBX34" s="49"/>
      <c r="LBY34" s="49"/>
      <c r="LBZ34" s="49"/>
      <c r="LCA34" s="49"/>
      <c r="LCB34" s="49"/>
      <c r="LCC34" s="49"/>
      <c r="LCD34" s="49"/>
      <c r="LCE34" s="49"/>
      <c r="LCF34" s="49"/>
      <c r="LCG34" s="49"/>
      <c r="LCH34" s="49"/>
      <c r="LCI34" s="49"/>
      <c r="LCJ34" s="49"/>
      <c r="LCK34" s="49"/>
      <c r="LCL34" s="49"/>
      <c r="LCM34" s="49"/>
      <c r="LCN34" s="49"/>
      <c r="LCO34" s="49"/>
      <c r="LCP34" s="49"/>
      <c r="LCQ34" s="49"/>
      <c r="LCR34" s="49"/>
      <c r="LCS34" s="49"/>
      <c r="LCT34" s="49"/>
      <c r="LCU34" s="49"/>
      <c r="LCV34" s="49"/>
      <c r="LCW34" s="49"/>
      <c r="LCX34" s="49"/>
      <c r="LCY34" s="49"/>
      <c r="LCZ34" s="49"/>
      <c r="LDA34" s="49"/>
      <c r="LDB34" s="49"/>
      <c r="LDE34" s="49"/>
      <c r="LDH34" s="49"/>
      <c r="LDK34" s="49"/>
      <c r="LDN34" s="49"/>
      <c r="LDQ34" s="49"/>
      <c r="LDT34" s="49"/>
      <c r="LEC34" s="49"/>
      <c r="LEF34" s="49"/>
      <c r="LEI34" s="49"/>
      <c r="LEL34" s="49"/>
      <c r="LEU34" s="49"/>
      <c r="LFA34" s="49"/>
      <c r="LFD34" s="49"/>
      <c r="LFG34" s="49"/>
      <c r="LFJ34" s="49"/>
      <c r="LFP34" s="49"/>
      <c r="LFS34" s="49"/>
      <c r="LFY34" s="49"/>
      <c r="LGA34" s="49"/>
      <c r="LGB34" s="49"/>
      <c r="LGD34" s="49"/>
      <c r="LGU34" s="49"/>
      <c r="LGZ34" s="49"/>
      <c r="LHF34" s="49"/>
      <c r="LHI34" s="49"/>
      <c r="LHL34" s="49"/>
      <c r="LHT34" s="49"/>
      <c r="LIP34" s="49"/>
      <c r="LIQ34" s="49"/>
      <c r="LIR34" s="49"/>
      <c r="LIS34" s="49"/>
      <c r="LIT34" s="49"/>
      <c r="LIU34" s="49"/>
      <c r="LJM34" s="49"/>
      <c r="LJN34" s="49"/>
      <c r="LJQ34" s="49"/>
      <c r="LJT34" s="49"/>
      <c r="LJV34" s="49"/>
      <c r="LJX34" s="49"/>
      <c r="LKA34" s="49"/>
      <c r="LKD34" s="49"/>
      <c r="LKG34" s="49"/>
      <c r="LKJ34" s="49"/>
      <c r="LKM34" s="49"/>
      <c r="LKP34" s="49"/>
      <c r="LKS34" s="49"/>
      <c r="LKV34" s="49"/>
      <c r="LKX34" s="49"/>
      <c r="LLK34" s="49"/>
      <c r="LLL34" s="49"/>
      <c r="LLM34" s="49"/>
      <c r="LLN34" s="49"/>
      <c r="LLO34" s="49"/>
      <c r="LLP34" s="49"/>
      <c r="LLQ34" s="49"/>
      <c r="LLR34" s="49"/>
      <c r="LLS34" s="49"/>
      <c r="LLT34" s="49"/>
      <c r="LLU34" s="49"/>
      <c r="LLV34" s="49"/>
      <c r="LLW34" s="49"/>
      <c r="LLX34" s="49"/>
      <c r="LLY34" s="49"/>
      <c r="LLZ34" s="49"/>
      <c r="LMA34" s="49"/>
      <c r="LMB34" s="49"/>
      <c r="LMC34" s="49"/>
      <c r="LMD34" s="49"/>
      <c r="LME34" s="49"/>
      <c r="LMF34" s="49"/>
      <c r="LMG34" s="49"/>
      <c r="LMH34" s="49"/>
      <c r="LMI34" s="49"/>
      <c r="LMJ34" s="49"/>
      <c r="LMK34" s="49"/>
      <c r="LML34" s="49"/>
      <c r="LMM34" s="49"/>
      <c r="LMN34" s="49"/>
      <c r="LMO34" s="49"/>
      <c r="LMP34" s="49"/>
      <c r="LMQ34" s="49"/>
      <c r="LMR34" s="49"/>
      <c r="LMS34" s="49"/>
      <c r="LMT34" s="49"/>
      <c r="LMU34" s="49"/>
      <c r="LMV34" s="49"/>
      <c r="LMW34" s="49"/>
      <c r="LMX34" s="49"/>
      <c r="LNA34" s="49"/>
      <c r="LND34" s="49"/>
      <c r="LNG34" s="49"/>
      <c r="LNJ34" s="49"/>
      <c r="LNM34" s="49"/>
      <c r="LNP34" s="49"/>
      <c r="LNY34" s="49"/>
      <c r="LOB34" s="49"/>
      <c r="LOE34" s="49"/>
      <c r="LOH34" s="49"/>
      <c r="LOQ34" s="49"/>
      <c r="LOW34" s="49"/>
      <c r="LOZ34" s="49"/>
      <c r="LPC34" s="49"/>
      <c r="LPF34" s="49"/>
      <c r="LPL34" s="49"/>
      <c r="LPO34" s="49"/>
      <c r="LPU34" s="49"/>
      <c r="LPW34" s="49"/>
      <c r="LPX34" s="49"/>
      <c r="LPZ34" s="49"/>
      <c r="LQQ34" s="49"/>
      <c r="LQV34" s="49"/>
      <c r="LRB34" s="49"/>
      <c r="LRE34" s="49"/>
      <c r="LRH34" s="49"/>
      <c r="LRP34" s="49"/>
      <c r="LSL34" s="49"/>
      <c r="LSM34" s="49"/>
      <c r="LSN34" s="49"/>
      <c r="LSO34" s="49"/>
      <c r="LSP34" s="49"/>
      <c r="LSQ34" s="49"/>
      <c r="LTI34" s="49"/>
      <c r="LTJ34" s="49"/>
      <c r="LTM34" s="49"/>
      <c r="LTP34" s="49"/>
      <c r="LTR34" s="49"/>
      <c r="LTT34" s="49"/>
      <c r="LTW34" s="49"/>
      <c r="LTZ34" s="49"/>
      <c r="LUC34" s="49"/>
      <c r="LUF34" s="49"/>
      <c r="LUI34" s="49"/>
      <c r="LUL34" s="49"/>
      <c r="LUO34" s="49"/>
      <c r="LUR34" s="49"/>
      <c r="LUT34" s="49"/>
      <c r="LVG34" s="49"/>
      <c r="LVH34" s="49"/>
      <c r="LVI34" s="49"/>
      <c r="LVJ34" s="49"/>
      <c r="LVK34" s="49"/>
      <c r="LVL34" s="49"/>
      <c r="LVM34" s="49"/>
      <c r="LVN34" s="49"/>
      <c r="LVO34" s="49"/>
      <c r="LVP34" s="49"/>
      <c r="LVQ34" s="49"/>
      <c r="LVR34" s="49"/>
      <c r="LVS34" s="49"/>
      <c r="LVT34" s="49"/>
      <c r="LVU34" s="49"/>
      <c r="LVV34" s="49"/>
      <c r="LVW34" s="49"/>
      <c r="LVX34" s="49"/>
      <c r="LVY34" s="49"/>
      <c r="LVZ34" s="49"/>
      <c r="LWA34" s="49"/>
      <c r="LWB34" s="49"/>
      <c r="LWC34" s="49"/>
      <c r="LWD34" s="49"/>
      <c r="LWE34" s="49"/>
      <c r="LWF34" s="49"/>
      <c r="LWG34" s="49"/>
      <c r="LWH34" s="49"/>
      <c r="LWI34" s="49"/>
      <c r="LWJ34" s="49"/>
      <c r="LWK34" s="49"/>
      <c r="LWL34" s="49"/>
      <c r="LWM34" s="49"/>
      <c r="LWN34" s="49"/>
      <c r="LWO34" s="49"/>
      <c r="LWP34" s="49"/>
      <c r="LWQ34" s="49"/>
      <c r="LWR34" s="49"/>
      <c r="LWS34" s="49"/>
      <c r="LWT34" s="49"/>
      <c r="LWW34" s="49"/>
      <c r="LWZ34" s="49"/>
      <c r="LXC34" s="49"/>
      <c r="LXF34" s="49"/>
      <c r="LXI34" s="49"/>
      <c r="LXL34" s="49"/>
      <c r="LXU34" s="49"/>
      <c r="LXX34" s="49"/>
      <c r="LYA34" s="49"/>
      <c r="LYD34" s="49"/>
      <c r="LYM34" s="49"/>
      <c r="LYS34" s="49"/>
      <c r="LYV34" s="49"/>
      <c r="LYY34" s="49"/>
      <c r="LZB34" s="49"/>
      <c r="LZH34" s="49"/>
      <c r="LZK34" s="49"/>
      <c r="LZQ34" s="49"/>
      <c r="LZS34" s="49"/>
      <c r="LZT34" s="49"/>
      <c r="LZV34" s="49"/>
      <c r="MAM34" s="49"/>
      <c r="MAR34" s="49"/>
      <c r="MAX34" s="49"/>
      <c r="MBA34" s="49"/>
      <c r="MBD34" s="49"/>
      <c r="MBL34" s="49"/>
      <c r="MCH34" s="49"/>
      <c r="MCI34" s="49"/>
      <c r="MCJ34" s="49"/>
      <c r="MCK34" s="49"/>
      <c r="MCL34" s="49"/>
      <c r="MCM34" s="49"/>
      <c r="MDE34" s="49"/>
      <c r="MDF34" s="49"/>
      <c r="MDI34" s="49"/>
      <c r="MDL34" s="49"/>
      <c r="MDN34" s="49"/>
      <c r="MDP34" s="49"/>
      <c r="MDS34" s="49"/>
      <c r="MDV34" s="49"/>
      <c r="MDY34" s="49"/>
      <c r="MEB34" s="49"/>
      <c r="MEE34" s="49"/>
      <c r="MEH34" s="49"/>
      <c r="MEK34" s="49"/>
      <c r="MEN34" s="49"/>
      <c r="MEP34" s="49"/>
      <c r="MFC34" s="49"/>
      <c r="MFD34" s="49"/>
      <c r="MFE34" s="49"/>
      <c r="MFF34" s="49"/>
      <c r="MFG34" s="49"/>
      <c r="MFH34" s="49"/>
      <c r="MFI34" s="49"/>
      <c r="MFJ34" s="49"/>
      <c r="MFK34" s="49"/>
      <c r="MFL34" s="49"/>
      <c r="MFM34" s="49"/>
      <c r="MFN34" s="49"/>
      <c r="MFO34" s="49"/>
      <c r="MFP34" s="49"/>
      <c r="MFQ34" s="49"/>
      <c r="MFR34" s="49"/>
      <c r="MFS34" s="49"/>
      <c r="MFT34" s="49"/>
      <c r="MFU34" s="49"/>
      <c r="MFV34" s="49"/>
      <c r="MFW34" s="49"/>
      <c r="MFX34" s="49"/>
      <c r="MFY34" s="49"/>
      <c r="MFZ34" s="49"/>
      <c r="MGA34" s="49"/>
      <c r="MGB34" s="49"/>
      <c r="MGC34" s="49"/>
      <c r="MGD34" s="49"/>
      <c r="MGE34" s="49"/>
      <c r="MGF34" s="49"/>
      <c r="MGG34" s="49"/>
      <c r="MGH34" s="49"/>
      <c r="MGI34" s="49"/>
      <c r="MGJ34" s="49"/>
      <c r="MGK34" s="49"/>
      <c r="MGL34" s="49"/>
      <c r="MGM34" s="49"/>
      <c r="MGN34" s="49"/>
      <c r="MGO34" s="49"/>
      <c r="MGP34" s="49"/>
      <c r="MGS34" s="49"/>
      <c r="MGV34" s="49"/>
      <c r="MGY34" s="49"/>
      <c r="MHB34" s="49"/>
      <c r="MHE34" s="49"/>
      <c r="MHH34" s="49"/>
      <c r="MHQ34" s="49"/>
      <c r="MHT34" s="49"/>
      <c r="MHW34" s="49"/>
      <c r="MHZ34" s="49"/>
      <c r="MII34" s="49"/>
      <c r="MIO34" s="49"/>
      <c r="MIR34" s="49"/>
      <c r="MIU34" s="49"/>
      <c r="MIX34" s="49"/>
      <c r="MJD34" s="49"/>
      <c r="MJG34" s="49"/>
      <c r="MJM34" s="49"/>
      <c r="MJO34" s="49"/>
      <c r="MJP34" s="49"/>
      <c r="MJR34" s="49"/>
      <c r="MKI34" s="49"/>
      <c r="MKN34" s="49"/>
      <c r="MKT34" s="49"/>
      <c r="MKW34" s="49"/>
      <c r="MKZ34" s="49"/>
      <c r="MLH34" s="49"/>
      <c r="MMD34" s="49"/>
      <c r="MME34" s="49"/>
      <c r="MMF34" s="49"/>
      <c r="MMG34" s="49"/>
      <c r="MMH34" s="49"/>
      <c r="MMI34" s="49"/>
      <c r="MNA34" s="49"/>
      <c r="MNB34" s="49"/>
      <c r="MNE34" s="49"/>
      <c r="MNH34" s="49"/>
      <c r="MNJ34" s="49"/>
      <c r="MNL34" s="49"/>
      <c r="MNO34" s="49"/>
      <c r="MNR34" s="49"/>
      <c r="MNU34" s="49"/>
      <c r="MNX34" s="49"/>
      <c r="MOA34" s="49"/>
      <c r="MOD34" s="49"/>
      <c r="MOG34" s="49"/>
      <c r="MOJ34" s="49"/>
      <c r="MOL34" s="49"/>
      <c r="MOY34" s="49"/>
      <c r="MOZ34" s="49"/>
      <c r="MPA34" s="49"/>
      <c r="MPB34" s="49"/>
      <c r="MPC34" s="49"/>
      <c r="MPD34" s="49"/>
      <c r="MPE34" s="49"/>
      <c r="MPF34" s="49"/>
      <c r="MPG34" s="49"/>
      <c r="MPH34" s="49"/>
      <c r="MPI34" s="49"/>
      <c r="MPJ34" s="49"/>
      <c r="MPK34" s="49"/>
      <c r="MPL34" s="49"/>
      <c r="MPM34" s="49"/>
      <c r="MPN34" s="49"/>
      <c r="MPO34" s="49"/>
      <c r="MPP34" s="49"/>
      <c r="MPQ34" s="49"/>
      <c r="MPR34" s="49"/>
      <c r="MPS34" s="49"/>
      <c r="MPT34" s="49"/>
      <c r="MPU34" s="49"/>
      <c r="MPV34" s="49"/>
      <c r="MPW34" s="49"/>
      <c r="MPX34" s="49"/>
      <c r="MPY34" s="49"/>
      <c r="MPZ34" s="49"/>
      <c r="MQA34" s="49"/>
      <c r="MQB34" s="49"/>
      <c r="MQC34" s="49"/>
      <c r="MQD34" s="49"/>
      <c r="MQE34" s="49"/>
      <c r="MQF34" s="49"/>
      <c r="MQG34" s="49"/>
      <c r="MQH34" s="49"/>
      <c r="MQI34" s="49"/>
      <c r="MQJ34" s="49"/>
      <c r="MQK34" s="49"/>
      <c r="MQL34" s="49"/>
      <c r="MQO34" s="49"/>
      <c r="MQR34" s="49"/>
      <c r="MQU34" s="49"/>
      <c r="MQX34" s="49"/>
      <c r="MRA34" s="49"/>
      <c r="MRD34" s="49"/>
      <c r="MRM34" s="49"/>
      <c r="MRP34" s="49"/>
      <c r="MRS34" s="49"/>
      <c r="MRV34" s="49"/>
      <c r="MSE34" s="49"/>
      <c r="MSK34" s="49"/>
      <c r="MSN34" s="49"/>
      <c r="MSQ34" s="49"/>
      <c r="MST34" s="49"/>
      <c r="MSZ34" s="49"/>
      <c r="MTC34" s="49"/>
      <c r="MTI34" s="49"/>
      <c r="MTK34" s="49"/>
      <c r="MTL34" s="49"/>
      <c r="MTN34" s="49"/>
      <c r="MUE34" s="49"/>
      <c r="MUJ34" s="49"/>
      <c r="MUP34" s="49"/>
      <c r="MUS34" s="49"/>
      <c r="MUV34" s="49"/>
      <c r="MVD34" s="49"/>
      <c r="MVZ34" s="49"/>
      <c r="MWA34" s="49"/>
      <c r="MWB34" s="49"/>
      <c r="MWC34" s="49"/>
      <c r="MWD34" s="49"/>
      <c r="MWE34" s="49"/>
      <c r="MWW34" s="49"/>
      <c r="MWX34" s="49"/>
      <c r="MXA34" s="49"/>
      <c r="MXD34" s="49"/>
      <c r="MXF34" s="49"/>
      <c r="MXH34" s="49"/>
      <c r="MXK34" s="49"/>
      <c r="MXN34" s="49"/>
      <c r="MXQ34" s="49"/>
      <c r="MXT34" s="49"/>
      <c r="MXW34" s="49"/>
      <c r="MXZ34" s="49"/>
      <c r="MYC34" s="49"/>
      <c r="MYF34" s="49"/>
      <c r="MYH34" s="49"/>
      <c r="MYU34" s="49"/>
      <c r="MYV34" s="49"/>
      <c r="MYW34" s="49"/>
      <c r="MYX34" s="49"/>
      <c r="MYY34" s="49"/>
      <c r="MYZ34" s="49"/>
      <c r="MZA34" s="49"/>
      <c r="MZB34" s="49"/>
      <c r="MZC34" s="49"/>
      <c r="MZD34" s="49"/>
      <c r="MZE34" s="49"/>
      <c r="MZF34" s="49"/>
      <c r="MZG34" s="49"/>
      <c r="MZH34" s="49"/>
      <c r="MZI34" s="49"/>
      <c r="MZJ34" s="49"/>
      <c r="MZK34" s="49"/>
      <c r="MZL34" s="49"/>
      <c r="MZM34" s="49"/>
      <c r="MZN34" s="49"/>
      <c r="MZO34" s="49"/>
      <c r="MZP34" s="49"/>
      <c r="MZQ34" s="49"/>
      <c r="MZR34" s="49"/>
      <c r="MZS34" s="49"/>
      <c r="MZT34" s="49"/>
      <c r="MZU34" s="49"/>
      <c r="MZV34" s="49"/>
      <c r="MZW34" s="49"/>
      <c r="MZX34" s="49"/>
      <c r="MZY34" s="49"/>
      <c r="MZZ34" s="49"/>
      <c r="NAA34" s="49"/>
      <c r="NAB34" s="49"/>
      <c r="NAC34" s="49"/>
      <c r="NAD34" s="49"/>
      <c r="NAE34" s="49"/>
      <c r="NAF34" s="49"/>
      <c r="NAG34" s="49"/>
      <c r="NAH34" s="49"/>
      <c r="NAK34" s="49"/>
      <c r="NAN34" s="49"/>
      <c r="NAQ34" s="49"/>
      <c r="NAT34" s="49"/>
      <c r="NAW34" s="49"/>
      <c r="NAZ34" s="49"/>
      <c r="NBI34" s="49"/>
      <c r="NBL34" s="49"/>
      <c r="NBO34" s="49"/>
      <c r="NBR34" s="49"/>
      <c r="NCA34" s="49"/>
      <c r="NCG34" s="49"/>
      <c r="NCJ34" s="49"/>
      <c r="NCM34" s="49"/>
      <c r="NCP34" s="49"/>
      <c r="NCV34" s="49"/>
      <c r="NCY34" s="49"/>
      <c r="NDE34" s="49"/>
      <c r="NDG34" s="49"/>
      <c r="NDH34" s="49"/>
      <c r="NDJ34" s="49"/>
      <c r="NEA34" s="49"/>
      <c r="NEF34" s="49"/>
      <c r="NEL34" s="49"/>
      <c r="NEO34" s="49"/>
      <c r="NER34" s="49"/>
      <c r="NEZ34" s="49"/>
      <c r="NFV34" s="49"/>
      <c r="NFW34" s="49"/>
      <c r="NFX34" s="49"/>
      <c r="NFY34" s="49"/>
      <c r="NFZ34" s="49"/>
      <c r="NGA34" s="49"/>
      <c r="NGS34" s="49"/>
      <c r="NGT34" s="49"/>
      <c r="NGW34" s="49"/>
      <c r="NGZ34" s="49"/>
      <c r="NHB34" s="49"/>
      <c r="NHD34" s="49"/>
      <c r="NHG34" s="49"/>
      <c r="NHJ34" s="49"/>
      <c r="NHM34" s="49"/>
      <c r="NHP34" s="49"/>
      <c r="NHS34" s="49"/>
      <c r="NHV34" s="49"/>
      <c r="NHY34" s="49"/>
      <c r="NIB34" s="49"/>
      <c r="NID34" s="49"/>
      <c r="NIQ34" s="49"/>
      <c r="NIR34" s="49"/>
      <c r="NIS34" s="49"/>
      <c r="NIT34" s="49"/>
      <c r="NIU34" s="49"/>
      <c r="NIV34" s="49"/>
      <c r="NIW34" s="49"/>
      <c r="NIX34" s="49"/>
      <c r="NIY34" s="49"/>
      <c r="NIZ34" s="49"/>
      <c r="NJA34" s="49"/>
      <c r="NJB34" s="49"/>
      <c r="NJC34" s="49"/>
      <c r="NJD34" s="49"/>
      <c r="NJE34" s="49"/>
      <c r="NJF34" s="49"/>
      <c r="NJG34" s="49"/>
      <c r="NJH34" s="49"/>
      <c r="NJI34" s="49"/>
      <c r="NJJ34" s="49"/>
      <c r="NJK34" s="49"/>
      <c r="NJL34" s="49"/>
      <c r="NJM34" s="49"/>
      <c r="NJN34" s="49"/>
      <c r="NJO34" s="49"/>
      <c r="NJP34" s="49"/>
      <c r="NJQ34" s="49"/>
      <c r="NJR34" s="49"/>
      <c r="NJS34" s="49"/>
      <c r="NJT34" s="49"/>
      <c r="NJU34" s="49"/>
      <c r="NJV34" s="49"/>
      <c r="NJW34" s="49"/>
      <c r="NJX34" s="49"/>
      <c r="NJY34" s="49"/>
      <c r="NJZ34" s="49"/>
      <c r="NKA34" s="49"/>
      <c r="NKB34" s="49"/>
      <c r="NKC34" s="49"/>
      <c r="NKD34" s="49"/>
      <c r="NKG34" s="49"/>
      <c r="NKJ34" s="49"/>
      <c r="NKM34" s="49"/>
      <c r="NKP34" s="49"/>
      <c r="NKS34" s="49"/>
      <c r="NKV34" s="49"/>
      <c r="NLE34" s="49"/>
      <c r="NLH34" s="49"/>
      <c r="NLK34" s="49"/>
      <c r="NLN34" s="49"/>
      <c r="NLW34" s="49"/>
      <c r="NMC34" s="49"/>
      <c r="NMF34" s="49"/>
      <c r="NMI34" s="49"/>
      <c r="NML34" s="49"/>
      <c r="NMR34" s="49"/>
      <c r="NMU34" s="49"/>
      <c r="NNA34" s="49"/>
      <c r="NNC34" s="49"/>
      <c r="NND34" s="49"/>
      <c r="NNF34" s="49"/>
      <c r="NNW34" s="49"/>
      <c r="NOB34" s="49"/>
      <c r="NOH34" s="49"/>
      <c r="NOK34" s="49"/>
      <c r="NON34" s="49"/>
      <c r="NOV34" s="49"/>
      <c r="NPR34" s="49"/>
      <c r="NPS34" s="49"/>
      <c r="NPT34" s="49"/>
      <c r="NPU34" s="49"/>
      <c r="NPV34" s="49"/>
      <c r="NPW34" s="49"/>
      <c r="NQO34" s="49"/>
      <c r="NQP34" s="49"/>
      <c r="NQS34" s="49"/>
      <c r="NQV34" s="49"/>
      <c r="NQX34" s="49"/>
      <c r="NQZ34" s="49"/>
      <c r="NRC34" s="49"/>
      <c r="NRF34" s="49"/>
      <c r="NRI34" s="49"/>
      <c r="NRL34" s="49"/>
      <c r="NRO34" s="49"/>
      <c r="NRR34" s="49"/>
      <c r="NRU34" s="49"/>
      <c r="NRX34" s="49"/>
      <c r="NRZ34" s="49"/>
      <c r="NSM34" s="49"/>
      <c r="NSN34" s="49"/>
      <c r="NSO34" s="49"/>
      <c r="NSP34" s="49"/>
      <c r="NSQ34" s="49"/>
      <c r="NSR34" s="49"/>
      <c r="NSS34" s="49"/>
      <c r="NST34" s="49"/>
      <c r="NSU34" s="49"/>
      <c r="NSV34" s="49"/>
      <c r="NSW34" s="49"/>
      <c r="NSX34" s="49"/>
      <c r="NSY34" s="49"/>
      <c r="NSZ34" s="49"/>
      <c r="NTA34" s="49"/>
      <c r="NTB34" s="49"/>
      <c r="NTC34" s="49"/>
      <c r="NTD34" s="49"/>
      <c r="NTE34" s="49"/>
      <c r="NTF34" s="49"/>
      <c r="NTG34" s="49"/>
      <c r="NTH34" s="49"/>
      <c r="NTI34" s="49"/>
      <c r="NTJ34" s="49"/>
      <c r="NTK34" s="49"/>
      <c r="NTL34" s="49"/>
      <c r="NTM34" s="49"/>
      <c r="NTN34" s="49"/>
      <c r="NTO34" s="49"/>
      <c r="NTP34" s="49"/>
      <c r="NTQ34" s="49"/>
      <c r="NTR34" s="49"/>
      <c r="NTS34" s="49"/>
      <c r="NTT34" s="49"/>
      <c r="NTU34" s="49"/>
      <c r="NTV34" s="49"/>
      <c r="NTW34" s="49"/>
      <c r="NTX34" s="49"/>
      <c r="NTY34" s="49"/>
      <c r="NTZ34" s="49"/>
      <c r="NUC34" s="49"/>
      <c r="NUF34" s="49"/>
      <c r="NUI34" s="49"/>
      <c r="NUL34" s="49"/>
      <c r="NUO34" s="49"/>
      <c r="NUR34" s="49"/>
      <c r="NVA34" s="49"/>
      <c r="NVD34" s="49"/>
      <c r="NVG34" s="49"/>
      <c r="NVJ34" s="49"/>
      <c r="NVS34" s="49"/>
      <c r="NVY34" s="49"/>
      <c r="NWB34" s="49"/>
      <c r="NWE34" s="49"/>
      <c r="NWH34" s="49"/>
      <c r="NWN34" s="49"/>
      <c r="NWQ34" s="49"/>
      <c r="NWW34" s="49"/>
      <c r="NWY34" s="49"/>
      <c r="NWZ34" s="49"/>
      <c r="NXB34" s="49"/>
      <c r="NXS34" s="49"/>
      <c r="NXX34" s="49"/>
      <c r="NYD34" s="49"/>
      <c r="NYG34" s="49"/>
      <c r="NYJ34" s="49"/>
      <c r="NYR34" s="49"/>
      <c r="NZN34" s="49"/>
      <c r="NZO34" s="49"/>
      <c r="NZP34" s="49"/>
      <c r="NZQ34" s="49"/>
      <c r="NZR34" s="49"/>
      <c r="NZS34" s="49"/>
      <c r="OAK34" s="49"/>
      <c r="OAL34" s="49"/>
      <c r="OAO34" s="49"/>
      <c r="OAR34" s="49"/>
      <c r="OAT34" s="49"/>
      <c r="OAV34" s="49"/>
      <c r="OAY34" s="49"/>
      <c r="OBB34" s="49"/>
      <c r="OBE34" s="49"/>
      <c r="OBH34" s="49"/>
      <c r="OBK34" s="49"/>
      <c r="OBN34" s="49"/>
      <c r="OBQ34" s="49"/>
      <c r="OBT34" s="49"/>
      <c r="OBV34" s="49"/>
      <c r="OCI34" s="49"/>
      <c r="OCJ34" s="49"/>
      <c r="OCK34" s="49"/>
      <c r="OCL34" s="49"/>
      <c r="OCM34" s="49"/>
      <c r="OCN34" s="49"/>
      <c r="OCO34" s="49"/>
      <c r="OCP34" s="49"/>
      <c r="OCQ34" s="49"/>
      <c r="OCR34" s="49"/>
      <c r="OCS34" s="49"/>
      <c r="OCT34" s="49"/>
      <c r="OCU34" s="49"/>
      <c r="OCV34" s="49"/>
      <c r="OCW34" s="49"/>
      <c r="OCX34" s="49"/>
      <c r="OCY34" s="49"/>
      <c r="OCZ34" s="49"/>
      <c r="ODA34" s="49"/>
      <c r="ODB34" s="49"/>
      <c r="ODC34" s="49"/>
      <c r="ODD34" s="49"/>
      <c r="ODE34" s="49"/>
      <c r="ODF34" s="49"/>
      <c r="ODG34" s="49"/>
      <c r="ODH34" s="49"/>
      <c r="ODI34" s="49"/>
      <c r="ODJ34" s="49"/>
      <c r="ODK34" s="49"/>
      <c r="ODL34" s="49"/>
      <c r="ODM34" s="49"/>
      <c r="ODN34" s="49"/>
      <c r="ODO34" s="49"/>
      <c r="ODP34" s="49"/>
      <c r="ODQ34" s="49"/>
      <c r="ODR34" s="49"/>
      <c r="ODS34" s="49"/>
      <c r="ODT34" s="49"/>
      <c r="ODU34" s="49"/>
      <c r="ODV34" s="49"/>
      <c r="ODY34" s="49"/>
      <c r="OEB34" s="49"/>
      <c r="OEE34" s="49"/>
      <c r="OEH34" s="49"/>
      <c r="OEK34" s="49"/>
      <c r="OEN34" s="49"/>
      <c r="OEW34" s="49"/>
      <c r="OEZ34" s="49"/>
      <c r="OFC34" s="49"/>
      <c r="OFF34" s="49"/>
      <c r="OFO34" s="49"/>
      <c r="OFU34" s="49"/>
      <c r="OFX34" s="49"/>
      <c r="OGA34" s="49"/>
      <c r="OGD34" s="49"/>
      <c r="OGJ34" s="49"/>
      <c r="OGM34" s="49"/>
      <c r="OGS34" s="49"/>
      <c r="OGU34" s="49"/>
      <c r="OGV34" s="49"/>
      <c r="OGX34" s="49"/>
      <c r="OHO34" s="49"/>
      <c r="OHT34" s="49"/>
      <c r="OHZ34" s="49"/>
      <c r="OIC34" s="49"/>
      <c r="OIF34" s="49"/>
      <c r="OIN34" s="49"/>
      <c r="OJJ34" s="49"/>
      <c r="OJK34" s="49"/>
      <c r="OJL34" s="49"/>
      <c r="OJM34" s="49"/>
      <c r="OJN34" s="49"/>
      <c r="OJO34" s="49"/>
      <c r="OKG34" s="49"/>
      <c r="OKH34" s="49"/>
      <c r="OKK34" s="49"/>
      <c r="OKN34" s="49"/>
      <c r="OKP34" s="49"/>
      <c r="OKR34" s="49"/>
      <c r="OKU34" s="49"/>
      <c r="OKX34" s="49"/>
      <c r="OLA34" s="49"/>
      <c r="OLD34" s="49"/>
      <c r="OLG34" s="49"/>
      <c r="OLJ34" s="49"/>
      <c r="OLM34" s="49"/>
      <c r="OLP34" s="49"/>
      <c r="OLR34" s="49"/>
      <c r="OME34" s="49"/>
      <c r="OMF34" s="49"/>
      <c r="OMG34" s="49"/>
      <c r="OMH34" s="49"/>
      <c r="OMI34" s="49"/>
      <c r="OMJ34" s="49"/>
      <c r="OMK34" s="49"/>
      <c r="OML34" s="49"/>
      <c r="OMM34" s="49"/>
      <c r="OMN34" s="49"/>
      <c r="OMO34" s="49"/>
      <c r="OMP34" s="49"/>
      <c r="OMQ34" s="49"/>
      <c r="OMR34" s="49"/>
      <c r="OMS34" s="49"/>
      <c r="OMT34" s="49"/>
      <c r="OMU34" s="49"/>
      <c r="OMV34" s="49"/>
      <c r="OMW34" s="49"/>
      <c r="OMX34" s="49"/>
      <c r="OMY34" s="49"/>
      <c r="OMZ34" s="49"/>
      <c r="ONA34" s="49"/>
      <c r="ONB34" s="49"/>
      <c r="ONC34" s="49"/>
      <c r="OND34" s="49"/>
      <c r="ONE34" s="49"/>
      <c r="ONF34" s="49"/>
      <c r="ONG34" s="49"/>
      <c r="ONH34" s="49"/>
      <c r="ONI34" s="49"/>
      <c r="ONJ34" s="49"/>
      <c r="ONK34" s="49"/>
      <c r="ONL34" s="49"/>
      <c r="ONM34" s="49"/>
      <c r="ONN34" s="49"/>
      <c r="ONO34" s="49"/>
      <c r="ONP34" s="49"/>
      <c r="ONQ34" s="49"/>
      <c r="ONR34" s="49"/>
      <c r="ONU34" s="49"/>
      <c r="ONX34" s="49"/>
      <c r="OOA34" s="49"/>
      <c r="OOD34" s="49"/>
      <c r="OOG34" s="49"/>
      <c r="OOJ34" s="49"/>
      <c r="OOS34" s="49"/>
      <c r="OOV34" s="49"/>
      <c r="OOY34" s="49"/>
      <c r="OPB34" s="49"/>
      <c r="OPK34" s="49"/>
      <c r="OPQ34" s="49"/>
      <c r="OPT34" s="49"/>
      <c r="OPW34" s="49"/>
      <c r="OPZ34" s="49"/>
      <c r="OQF34" s="49"/>
      <c r="OQI34" s="49"/>
      <c r="OQO34" s="49"/>
      <c r="OQQ34" s="49"/>
      <c r="OQR34" s="49"/>
      <c r="OQT34" s="49"/>
      <c r="ORK34" s="49"/>
      <c r="ORP34" s="49"/>
      <c r="ORV34" s="49"/>
      <c r="ORY34" s="49"/>
      <c r="OSB34" s="49"/>
      <c r="OSJ34" s="49"/>
      <c r="OTF34" s="49"/>
      <c r="OTG34" s="49"/>
      <c r="OTH34" s="49"/>
      <c r="OTI34" s="49"/>
      <c r="OTJ34" s="49"/>
      <c r="OTK34" s="49"/>
      <c r="OUC34" s="49"/>
      <c r="OUD34" s="49"/>
      <c r="OUG34" s="49"/>
      <c r="OUJ34" s="49"/>
      <c r="OUL34" s="49"/>
      <c r="OUN34" s="49"/>
      <c r="OUQ34" s="49"/>
      <c r="OUT34" s="49"/>
      <c r="OUW34" s="49"/>
      <c r="OUZ34" s="49"/>
      <c r="OVC34" s="49"/>
      <c r="OVF34" s="49"/>
      <c r="OVI34" s="49"/>
      <c r="OVL34" s="49"/>
      <c r="OVN34" s="49"/>
      <c r="OWA34" s="49"/>
      <c r="OWB34" s="49"/>
      <c r="OWC34" s="49"/>
      <c r="OWD34" s="49"/>
      <c r="OWE34" s="49"/>
      <c r="OWF34" s="49"/>
      <c r="OWG34" s="49"/>
      <c r="OWH34" s="49"/>
      <c r="OWI34" s="49"/>
      <c r="OWJ34" s="49"/>
      <c r="OWK34" s="49"/>
      <c r="OWL34" s="49"/>
      <c r="OWM34" s="49"/>
      <c r="OWN34" s="49"/>
      <c r="OWO34" s="49"/>
      <c r="OWP34" s="49"/>
      <c r="OWQ34" s="49"/>
      <c r="OWR34" s="49"/>
      <c r="OWS34" s="49"/>
      <c r="OWT34" s="49"/>
      <c r="OWU34" s="49"/>
      <c r="OWV34" s="49"/>
      <c r="OWW34" s="49"/>
      <c r="OWX34" s="49"/>
      <c r="OWY34" s="49"/>
      <c r="OWZ34" s="49"/>
      <c r="OXA34" s="49"/>
      <c r="OXB34" s="49"/>
      <c r="OXC34" s="49"/>
      <c r="OXD34" s="49"/>
      <c r="OXE34" s="49"/>
      <c r="OXF34" s="49"/>
      <c r="OXG34" s="49"/>
      <c r="OXH34" s="49"/>
      <c r="OXI34" s="49"/>
      <c r="OXJ34" s="49"/>
      <c r="OXK34" s="49"/>
      <c r="OXL34" s="49"/>
      <c r="OXM34" s="49"/>
      <c r="OXN34" s="49"/>
      <c r="OXQ34" s="49"/>
      <c r="OXT34" s="49"/>
      <c r="OXW34" s="49"/>
      <c r="OXZ34" s="49"/>
      <c r="OYC34" s="49"/>
      <c r="OYF34" s="49"/>
      <c r="OYO34" s="49"/>
      <c r="OYR34" s="49"/>
      <c r="OYU34" s="49"/>
      <c r="OYX34" s="49"/>
      <c r="OZG34" s="49"/>
      <c r="OZM34" s="49"/>
      <c r="OZP34" s="49"/>
      <c r="OZS34" s="49"/>
      <c r="OZV34" s="49"/>
      <c r="PAB34" s="49"/>
      <c r="PAE34" s="49"/>
      <c r="PAK34" s="49"/>
      <c r="PAM34" s="49"/>
      <c r="PAN34" s="49"/>
      <c r="PAP34" s="49"/>
      <c r="PBG34" s="49"/>
      <c r="PBL34" s="49"/>
      <c r="PBR34" s="49"/>
      <c r="PBU34" s="49"/>
      <c r="PBX34" s="49"/>
      <c r="PCF34" s="49"/>
      <c r="PDB34" s="49"/>
      <c r="PDC34" s="49"/>
      <c r="PDD34" s="49"/>
      <c r="PDE34" s="49"/>
      <c r="PDF34" s="49"/>
      <c r="PDG34" s="49"/>
      <c r="PDY34" s="49"/>
      <c r="PDZ34" s="49"/>
      <c r="PEC34" s="49"/>
      <c r="PEF34" s="49"/>
      <c r="PEH34" s="49"/>
      <c r="PEJ34" s="49"/>
      <c r="PEM34" s="49"/>
      <c r="PEP34" s="49"/>
      <c r="PES34" s="49"/>
      <c r="PEV34" s="49"/>
      <c r="PEY34" s="49"/>
      <c r="PFB34" s="49"/>
      <c r="PFE34" s="49"/>
      <c r="PFH34" s="49"/>
      <c r="PFJ34" s="49"/>
      <c r="PFW34" s="49"/>
      <c r="PFX34" s="49"/>
      <c r="PFY34" s="49"/>
      <c r="PFZ34" s="49"/>
      <c r="PGA34" s="49"/>
      <c r="PGB34" s="49"/>
      <c r="PGC34" s="49"/>
      <c r="PGD34" s="49"/>
      <c r="PGE34" s="49"/>
      <c r="PGF34" s="49"/>
      <c r="PGG34" s="49"/>
      <c r="PGH34" s="49"/>
      <c r="PGI34" s="49"/>
      <c r="PGJ34" s="49"/>
      <c r="PGK34" s="49"/>
      <c r="PGL34" s="49"/>
      <c r="PGM34" s="49"/>
      <c r="PGN34" s="49"/>
      <c r="PGO34" s="49"/>
      <c r="PGP34" s="49"/>
      <c r="PGQ34" s="49"/>
      <c r="PGR34" s="49"/>
      <c r="PGS34" s="49"/>
      <c r="PGT34" s="49"/>
      <c r="PGU34" s="49"/>
      <c r="PGV34" s="49"/>
      <c r="PGW34" s="49"/>
      <c r="PGX34" s="49"/>
      <c r="PGY34" s="49"/>
      <c r="PGZ34" s="49"/>
      <c r="PHA34" s="49"/>
      <c r="PHB34" s="49"/>
      <c r="PHC34" s="49"/>
      <c r="PHD34" s="49"/>
      <c r="PHE34" s="49"/>
      <c r="PHF34" s="49"/>
      <c r="PHG34" s="49"/>
      <c r="PHH34" s="49"/>
      <c r="PHI34" s="49"/>
      <c r="PHJ34" s="49"/>
      <c r="PHM34" s="49"/>
      <c r="PHP34" s="49"/>
      <c r="PHS34" s="49"/>
      <c r="PHV34" s="49"/>
      <c r="PHY34" s="49"/>
      <c r="PIB34" s="49"/>
      <c r="PIK34" s="49"/>
      <c r="PIN34" s="49"/>
      <c r="PIQ34" s="49"/>
      <c r="PIT34" s="49"/>
      <c r="PJC34" s="49"/>
      <c r="PJI34" s="49"/>
      <c r="PJL34" s="49"/>
      <c r="PJO34" s="49"/>
      <c r="PJR34" s="49"/>
      <c r="PJX34" s="49"/>
      <c r="PKA34" s="49"/>
      <c r="PKG34" s="49"/>
      <c r="PKI34" s="49"/>
      <c r="PKJ34" s="49"/>
      <c r="PKL34" s="49"/>
      <c r="PLC34" s="49"/>
      <c r="PLH34" s="49"/>
      <c r="PLN34" s="49"/>
      <c r="PLQ34" s="49"/>
      <c r="PLT34" s="49"/>
      <c r="PMB34" s="49"/>
      <c r="PMX34" s="49"/>
      <c r="PMY34" s="49"/>
      <c r="PMZ34" s="49"/>
      <c r="PNA34" s="49"/>
      <c r="PNB34" s="49"/>
      <c r="PNC34" s="49"/>
      <c r="PNU34" s="49"/>
      <c r="PNV34" s="49"/>
      <c r="PNY34" s="49"/>
      <c r="POB34" s="49"/>
      <c r="POD34" s="49"/>
      <c r="POF34" s="49"/>
      <c r="POI34" s="49"/>
      <c r="POL34" s="49"/>
      <c r="POO34" s="49"/>
      <c r="POR34" s="49"/>
      <c r="POU34" s="49"/>
      <c r="POX34" s="49"/>
      <c r="PPA34" s="49"/>
      <c r="PPD34" s="49"/>
      <c r="PPF34" s="49"/>
      <c r="PPS34" s="49"/>
      <c r="PPT34" s="49"/>
      <c r="PPU34" s="49"/>
      <c r="PPV34" s="49"/>
      <c r="PPW34" s="49"/>
      <c r="PPX34" s="49"/>
      <c r="PPY34" s="49"/>
      <c r="PPZ34" s="49"/>
      <c r="PQA34" s="49"/>
      <c r="PQB34" s="49"/>
      <c r="PQC34" s="49"/>
      <c r="PQD34" s="49"/>
      <c r="PQE34" s="49"/>
      <c r="PQF34" s="49"/>
      <c r="PQG34" s="49"/>
      <c r="PQH34" s="49"/>
      <c r="PQI34" s="49"/>
      <c r="PQJ34" s="49"/>
      <c r="PQK34" s="49"/>
      <c r="PQL34" s="49"/>
      <c r="PQM34" s="49"/>
      <c r="PQN34" s="49"/>
      <c r="PQO34" s="49"/>
      <c r="PQP34" s="49"/>
      <c r="PQQ34" s="49"/>
      <c r="PQR34" s="49"/>
      <c r="PQS34" s="49"/>
      <c r="PQT34" s="49"/>
      <c r="PQU34" s="49"/>
      <c r="PQV34" s="49"/>
      <c r="PQW34" s="49"/>
      <c r="PQX34" s="49"/>
      <c r="PQY34" s="49"/>
      <c r="PQZ34" s="49"/>
      <c r="PRA34" s="49"/>
      <c r="PRB34" s="49"/>
      <c r="PRC34" s="49"/>
      <c r="PRD34" s="49"/>
      <c r="PRE34" s="49"/>
      <c r="PRF34" s="49"/>
      <c r="PRI34" s="49"/>
      <c r="PRL34" s="49"/>
      <c r="PRO34" s="49"/>
      <c r="PRR34" s="49"/>
      <c r="PRU34" s="49"/>
      <c r="PRX34" s="49"/>
      <c r="PSG34" s="49"/>
      <c r="PSJ34" s="49"/>
      <c r="PSM34" s="49"/>
      <c r="PSP34" s="49"/>
      <c r="PSY34" s="49"/>
      <c r="PTE34" s="49"/>
      <c r="PTH34" s="49"/>
      <c r="PTK34" s="49"/>
      <c r="PTN34" s="49"/>
      <c r="PTT34" s="49"/>
      <c r="PTW34" s="49"/>
      <c r="PUC34" s="49"/>
      <c r="PUE34" s="49"/>
      <c r="PUF34" s="49"/>
      <c r="PUH34" s="49"/>
      <c r="PUY34" s="49"/>
      <c r="PVD34" s="49"/>
      <c r="PVJ34" s="49"/>
      <c r="PVM34" s="49"/>
      <c r="PVP34" s="49"/>
      <c r="PVX34" s="49"/>
      <c r="PWT34" s="49"/>
      <c r="PWU34" s="49"/>
      <c r="PWV34" s="49"/>
      <c r="PWW34" s="49"/>
      <c r="PWX34" s="49"/>
      <c r="PWY34" s="49"/>
      <c r="PXQ34" s="49"/>
      <c r="PXR34" s="49"/>
      <c r="PXU34" s="49"/>
      <c r="PXX34" s="49"/>
      <c r="PXZ34" s="49"/>
      <c r="PYB34" s="49"/>
      <c r="PYE34" s="49"/>
      <c r="PYH34" s="49"/>
      <c r="PYK34" s="49"/>
      <c r="PYN34" s="49"/>
      <c r="PYQ34" s="49"/>
      <c r="PYT34" s="49"/>
      <c r="PYW34" s="49"/>
      <c r="PYZ34" s="49"/>
      <c r="PZB34" s="49"/>
      <c r="PZO34" s="49"/>
      <c r="PZP34" s="49"/>
      <c r="PZQ34" s="49"/>
      <c r="PZR34" s="49"/>
      <c r="PZS34" s="49"/>
      <c r="PZT34" s="49"/>
      <c r="PZU34" s="49"/>
      <c r="PZV34" s="49"/>
      <c r="PZW34" s="49"/>
      <c r="PZX34" s="49"/>
      <c r="PZY34" s="49"/>
      <c r="PZZ34" s="49"/>
      <c r="QAA34" s="49"/>
      <c r="QAB34" s="49"/>
      <c r="QAC34" s="49"/>
      <c r="QAD34" s="49"/>
      <c r="QAE34" s="49"/>
      <c r="QAF34" s="49"/>
      <c r="QAG34" s="49"/>
      <c r="QAH34" s="49"/>
      <c r="QAI34" s="49"/>
      <c r="QAJ34" s="49"/>
      <c r="QAK34" s="49"/>
      <c r="QAL34" s="49"/>
      <c r="QAM34" s="49"/>
      <c r="QAN34" s="49"/>
      <c r="QAO34" s="49"/>
      <c r="QAP34" s="49"/>
      <c r="QAQ34" s="49"/>
      <c r="QAR34" s="49"/>
      <c r="QAS34" s="49"/>
      <c r="QAT34" s="49"/>
      <c r="QAU34" s="49"/>
      <c r="QAV34" s="49"/>
      <c r="QAW34" s="49"/>
      <c r="QAX34" s="49"/>
      <c r="QAY34" s="49"/>
      <c r="QAZ34" s="49"/>
      <c r="QBA34" s="49"/>
      <c r="QBB34" s="49"/>
      <c r="QBE34" s="49"/>
      <c r="QBH34" s="49"/>
      <c r="QBK34" s="49"/>
      <c r="QBN34" s="49"/>
      <c r="QBQ34" s="49"/>
      <c r="QBT34" s="49"/>
      <c r="QCC34" s="49"/>
      <c r="QCF34" s="49"/>
      <c r="QCI34" s="49"/>
      <c r="QCL34" s="49"/>
      <c r="QCU34" s="49"/>
      <c r="QDA34" s="49"/>
      <c r="QDD34" s="49"/>
      <c r="QDG34" s="49"/>
      <c r="QDJ34" s="49"/>
      <c r="QDP34" s="49"/>
      <c r="QDS34" s="49"/>
      <c r="QDY34" s="49"/>
      <c r="QEA34" s="49"/>
      <c r="QEB34" s="49"/>
      <c r="QED34" s="49"/>
      <c r="QEU34" s="49"/>
      <c r="QEZ34" s="49"/>
      <c r="QFF34" s="49"/>
      <c r="QFI34" s="49"/>
      <c r="QFL34" s="49"/>
      <c r="QFT34" s="49"/>
      <c r="QGP34" s="49"/>
      <c r="QGQ34" s="49"/>
      <c r="QGR34" s="49"/>
      <c r="QGS34" s="49"/>
      <c r="QGT34" s="49"/>
      <c r="QGU34" s="49"/>
      <c r="QHM34" s="49"/>
      <c r="QHN34" s="49"/>
      <c r="QHQ34" s="49"/>
      <c r="QHT34" s="49"/>
      <c r="QHV34" s="49"/>
      <c r="QHX34" s="49"/>
      <c r="QIA34" s="49"/>
      <c r="QID34" s="49"/>
      <c r="QIG34" s="49"/>
      <c r="QIJ34" s="49"/>
      <c r="QIM34" s="49"/>
      <c r="QIP34" s="49"/>
      <c r="QIS34" s="49"/>
      <c r="QIV34" s="49"/>
      <c r="QIX34" s="49"/>
      <c r="QJK34" s="49"/>
      <c r="QJL34" s="49"/>
      <c r="QJM34" s="49"/>
      <c r="QJN34" s="49"/>
      <c r="QJO34" s="49"/>
      <c r="QJP34" s="49"/>
      <c r="QJQ34" s="49"/>
      <c r="QJR34" s="49"/>
      <c r="QJS34" s="49"/>
      <c r="QJT34" s="49"/>
      <c r="QJU34" s="49"/>
      <c r="QJV34" s="49"/>
      <c r="QJW34" s="49"/>
      <c r="QJX34" s="49"/>
      <c r="QJY34" s="49"/>
      <c r="QJZ34" s="49"/>
      <c r="QKA34" s="49"/>
      <c r="QKB34" s="49"/>
      <c r="QKC34" s="49"/>
      <c r="QKD34" s="49"/>
      <c r="QKE34" s="49"/>
      <c r="QKF34" s="49"/>
      <c r="QKG34" s="49"/>
      <c r="QKH34" s="49"/>
      <c r="QKI34" s="49"/>
      <c r="QKJ34" s="49"/>
      <c r="QKK34" s="49"/>
      <c r="QKL34" s="49"/>
      <c r="QKM34" s="49"/>
      <c r="QKN34" s="49"/>
      <c r="QKO34" s="49"/>
      <c r="QKP34" s="49"/>
      <c r="QKQ34" s="49"/>
      <c r="QKR34" s="49"/>
      <c r="QKS34" s="49"/>
      <c r="QKT34" s="49"/>
      <c r="QKU34" s="49"/>
      <c r="QKV34" s="49"/>
      <c r="QKW34" s="49"/>
      <c r="QKX34" s="49"/>
      <c r="QLA34" s="49"/>
      <c r="QLD34" s="49"/>
      <c r="QLG34" s="49"/>
      <c r="QLJ34" s="49"/>
      <c r="QLM34" s="49"/>
      <c r="QLP34" s="49"/>
      <c r="QLY34" s="49"/>
      <c r="QMB34" s="49"/>
      <c r="QME34" s="49"/>
      <c r="QMH34" s="49"/>
      <c r="QMQ34" s="49"/>
      <c r="QMW34" s="49"/>
      <c r="QMZ34" s="49"/>
      <c r="QNC34" s="49"/>
      <c r="QNF34" s="49"/>
      <c r="QNL34" s="49"/>
      <c r="QNO34" s="49"/>
      <c r="QNU34" s="49"/>
      <c r="QNW34" s="49"/>
      <c r="QNX34" s="49"/>
      <c r="QNZ34" s="49"/>
      <c r="QOQ34" s="49"/>
      <c r="QOV34" s="49"/>
      <c r="QPB34" s="49"/>
      <c r="QPE34" s="49"/>
      <c r="QPH34" s="49"/>
      <c r="QPP34" s="49"/>
      <c r="QQL34" s="49"/>
      <c r="QQM34" s="49"/>
      <c r="QQN34" s="49"/>
      <c r="QQO34" s="49"/>
      <c r="QQP34" s="49"/>
      <c r="QQQ34" s="49"/>
      <c r="QRI34" s="49"/>
      <c r="QRJ34" s="49"/>
      <c r="QRM34" s="49"/>
      <c r="QRP34" s="49"/>
      <c r="QRR34" s="49"/>
      <c r="QRT34" s="49"/>
      <c r="QRW34" s="49"/>
      <c r="QRZ34" s="49"/>
      <c r="QSC34" s="49"/>
      <c r="QSF34" s="49"/>
      <c r="QSI34" s="49"/>
      <c r="QSL34" s="49"/>
      <c r="QSO34" s="49"/>
      <c r="QSR34" s="49"/>
      <c r="QST34" s="49"/>
      <c r="QTG34" s="49"/>
      <c r="QTH34" s="49"/>
      <c r="QTI34" s="49"/>
      <c r="QTJ34" s="49"/>
      <c r="QTK34" s="49"/>
      <c r="QTL34" s="49"/>
      <c r="QTM34" s="49"/>
      <c r="QTN34" s="49"/>
      <c r="QTO34" s="49"/>
      <c r="QTP34" s="49"/>
      <c r="QTQ34" s="49"/>
      <c r="QTR34" s="49"/>
      <c r="QTS34" s="49"/>
      <c r="QTT34" s="49"/>
      <c r="QTU34" s="49"/>
      <c r="QTV34" s="49"/>
      <c r="QTW34" s="49"/>
      <c r="QTX34" s="49"/>
      <c r="QTY34" s="49"/>
      <c r="QTZ34" s="49"/>
      <c r="QUA34" s="49"/>
      <c r="QUB34" s="49"/>
      <c r="QUC34" s="49"/>
      <c r="QUD34" s="49"/>
      <c r="QUE34" s="49"/>
      <c r="QUF34" s="49"/>
      <c r="QUG34" s="49"/>
      <c r="QUH34" s="49"/>
      <c r="QUI34" s="49"/>
      <c r="QUJ34" s="49"/>
      <c r="QUK34" s="49"/>
      <c r="QUL34" s="49"/>
      <c r="QUM34" s="49"/>
      <c r="QUN34" s="49"/>
      <c r="QUO34" s="49"/>
      <c r="QUP34" s="49"/>
      <c r="QUQ34" s="49"/>
      <c r="QUR34" s="49"/>
      <c r="QUS34" s="49"/>
      <c r="QUT34" s="49"/>
      <c r="QUW34" s="49"/>
      <c r="QUZ34" s="49"/>
      <c r="QVC34" s="49"/>
      <c r="QVF34" s="49"/>
      <c r="QVI34" s="49"/>
      <c r="QVL34" s="49"/>
      <c r="QVU34" s="49"/>
      <c r="QVX34" s="49"/>
      <c r="QWA34" s="49"/>
      <c r="QWD34" s="49"/>
      <c r="QWM34" s="49"/>
      <c r="QWS34" s="49"/>
      <c r="QWV34" s="49"/>
      <c r="QWY34" s="49"/>
      <c r="QXB34" s="49"/>
      <c r="QXH34" s="49"/>
      <c r="QXK34" s="49"/>
      <c r="QXQ34" s="49"/>
      <c r="QXS34" s="49"/>
      <c r="QXT34" s="49"/>
      <c r="QXV34" s="49"/>
      <c r="QYM34" s="49"/>
      <c r="QYR34" s="49"/>
      <c r="QYX34" s="49"/>
      <c r="QZA34" s="49"/>
      <c r="QZD34" s="49"/>
      <c r="QZL34" s="49"/>
      <c r="RAH34" s="49"/>
      <c r="RAI34" s="49"/>
      <c r="RAJ34" s="49"/>
      <c r="RAK34" s="49"/>
      <c r="RAL34" s="49"/>
      <c r="RAM34" s="49"/>
      <c r="RBE34" s="49"/>
      <c r="RBF34" s="49"/>
      <c r="RBI34" s="49"/>
      <c r="RBL34" s="49"/>
      <c r="RBN34" s="49"/>
      <c r="RBP34" s="49"/>
      <c r="RBS34" s="49"/>
      <c r="RBV34" s="49"/>
      <c r="RBY34" s="49"/>
      <c r="RCB34" s="49"/>
      <c r="RCE34" s="49"/>
      <c r="RCH34" s="49"/>
      <c r="RCK34" s="49"/>
      <c r="RCN34" s="49"/>
      <c r="RCP34" s="49"/>
      <c r="RDC34" s="49"/>
      <c r="RDD34" s="49"/>
      <c r="RDE34" s="49"/>
      <c r="RDF34" s="49"/>
      <c r="RDG34" s="49"/>
      <c r="RDH34" s="49"/>
      <c r="RDI34" s="49"/>
      <c r="RDJ34" s="49"/>
      <c r="RDK34" s="49"/>
      <c r="RDL34" s="49"/>
      <c r="RDM34" s="49"/>
      <c r="RDN34" s="49"/>
      <c r="RDO34" s="49"/>
      <c r="RDP34" s="49"/>
      <c r="RDQ34" s="49"/>
      <c r="RDR34" s="49"/>
      <c r="RDS34" s="49"/>
      <c r="RDT34" s="49"/>
      <c r="RDU34" s="49"/>
      <c r="RDV34" s="49"/>
      <c r="RDW34" s="49"/>
      <c r="RDX34" s="49"/>
      <c r="RDY34" s="49"/>
      <c r="RDZ34" s="49"/>
      <c r="REA34" s="49"/>
      <c r="REB34" s="49"/>
      <c r="REC34" s="49"/>
      <c r="RED34" s="49"/>
      <c r="REE34" s="49"/>
      <c r="REF34" s="49"/>
      <c r="REG34" s="49"/>
      <c r="REH34" s="49"/>
      <c r="REI34" s="49"/>
      <c r="REJ34" s="49"/>
      <c r="REK34" s="49"/>
      <c r="REL34" s="49"/>
      <c r="REM34" s="49"/>
      <c r="REN34" s="49"/>
      <c r="REO34" s="49"/>
      <c r="REP34" s="49"/>
      <c r="RES34" s="49"/>
      <c r="REV34" s="49"/>
      <c r="REY34" s="49"/>
      <c r="RFB34" s="49"/>
      <c r="RFE34" s="49"/>
      <c r="RFH34" s="49"/>
      <c r="RFQ34" s="49"/>
      <c r="RFT34" s="49"/>
      <c r="RFW34" s="49"/>
      <c r="RFZ34" s="49"/>
      <c r="RGI34" s="49"/>
      <c r="RGO34" s="49"/>
      <c r="RGR34" s="49"/>
      <c r="RGU34" s="49"/>
      <c r="RGX34" s="49"/>
      <c r="RHD34" s="49"/>
      <c r="RHG34" s="49"/>
      <c r="RHM34" s="49"/>
      <c r="RHO34" s="49"/>
      <c r="RHP34" s="49"/>
      <c r="RHR34" s="49"/>
      <c r="RII34" s="49"/>
      <c r="RIN34" s="49"/>
      <c r="RIT34" s="49"/>
      <c r="RIW34" s="49"/>
      <c r="RIZ34" s="49"/>
      <c r="RJH34" s="49"/>
      <c r="RKD34" s="49"/>
      <c r="RKE34" s="49"/>
      <c r="RKF34" s="49"/>
      <c r="RKG34" s="49"/>
      <c r="RKH34" s="49"/>
      <c r="RKI34" s="49"/>
      <c r="RLA34" s="49"/>
      <c r="RLB34" s="49"/>
      <c r="RLE34" s="49"/>
      <c r="RLH34" s="49"/>
      <c r="RLJ34" s="49"/>
      <c r="RLL34" s="49"/>
      <c r="RLO34" s="49"/>
      <c r="RLR34" s="49"/>
      <c r="RLU34" s="49"/>
      <c r="RLX34" s="49"/>
      <c r="RMA34" s="49"/>
      <c r="RMD34" s="49"/>
      <c r="RMG34" s="49"/>
      <c r="RMJ34" s="49"/>
      <c r="RML34" s="49"/>
      <c r="RMY34" s="49"/>
      <c r="RMZ34" s="49"/>
      <c r="RNA34" s="49"/>
      <c r="RNB34" s="49"/>
      <c r="RNC34" s="49"/>
      <c r="RND34" s="49"/>
      <c r="RNE34" s="49"/>
      <c r="RNF34" s="49"/>
      <c r="RNG34" s="49"/>
      <c r="RNH34" s="49"/>
      <c r="RNI34" s="49"/>
      <c r="RNJ34" s="49"/>
      <c r="RNK34" s="49"/>
      <c r="RNL34" s="49"/>
      <c r="RNM34" s="49"/>
      <c r="RNN34" s="49"/>
      <c r="RNO34" s="49"/>
      <c r="RNP34" s="49"/>
      <c r="RNQ34" s="49"/>
      <c r="RNR34" s="49"/>
      <c r="RNS34" s="49"/>
      <c r="RNT34" s="49"/>
      <c r="RNU34" s="49"/>
      <c r="RNV34" s="49"/>
      <c r="RNW34" s="49"/>
      <c r="RNX34" s="49"/>
      <c r="RNY34" s="49"/>
      <c r="RNZ34" s="49"/>
      <c r="ROA34" s="49"/>
      <c r="ROB34" s="49"/>
      <c r="ROC34" s="49"/>
      <c r="ROD34" s="49"/>
      <c r="ROE34" s="49"/>
      <c r="ROF34" s="49"/>
      <c r="ROG34" s="49"/>
      <c r="ROH34" s="49"/>
      <c r="ROI34" s="49"/>
      <c r="ROJ34" s="49"/>
      <c r="ROK34" s="49"/>
      <c r="ROL34" s="49"/>
      <c r="ROO34" s="49"/>
      <c r="ROR34" s="49"/>
      <c r="ROU34" s="49"/>
      <c r="ROX34" s="49"/>
      <c r="RPA34" s="49"/>
      <c r="RPD34" s="49"/>
      <c r="RPM34" s="49"/>
      <c r="RPP34" s="49"/>
      <c r="RPS34" s="49"/>
      <c r="RPV34" s="49"/>
      <c r="RQE34" s="49"/>
      <c r="RQK34" s="49"/>
      <c r="RQN34" s="49"/>
      <c r="RQQ34" s="49"/>
      <c r="RQT34" s="49"/>
      <c r="RQZ34" s="49"/>
      <c r="RRC34" s="49"/>
      <c r="RRI34" s="49"/>
      <c r="RRK34" s="49"/>
      <c r="RRL34" s="49"/>
      <c r="RRN34" s="49"/>
      <c r="RSE34" s="49"/>
      <c r="RSJ34" s="49"/>
      <c r="RSP34" s="49"/>
      <c r="RSS34" s="49"/>
      <c r="RSV34" s="49"/>
      <c r="RTD34" s="49"/>
      <c r="RTZ34" s="49"/>
      <c r="RUA34" s="49"/>
      <c r="RUB34" s="49"/>
      <c r="RUC34" s="49"/>
      <c r="RUD34" s="49"/>
      <c r="RUE34" s="49"/>
      <c r="RUW34" s="49"/>
      <c r="RUX34" s="49"/>
      <c r="RVA34" s="49"/>
      <c r="RVD34" s="49"/>
      <c r="RVF34" s="49"/>
      <c r="RVH34" s="49"/>
      <c r="RVK34" s="49"/>
      <c r="RVN34" s="49"/>
      <c r="RVQ34" s="49"/>
      <c r="RVT34" s="49"/>
      <c r="RVW34" s="49"/>
      <c r="RVZ34" s="49"/>
      <c r="RWC34" s="49"/>
      <c r="RWF34" s="49"/>
      <c r="RWH34" s="49"/>
      <c r="RWU34" s="49"/>
      <c r="RWV34" s="49"/>
      <c r="RWW34" s="49"/>
      <c r="RWX34" s="49"/>
      <c r="RWY34" s="49"/>
      <c r="RWZ34" s="49"/>
      <c r="RXA34" s="49"/>
      <c r="RXB34" s="49"/>
      <c r="RXC34" s="49"/>
      <c r="RXD34" s="49"/>
      <c r="RXE34" s="49"/>
      <c r="RXF34" s="49"/>
      <c r="RXG34" s="49"/>
      <c r="RXH34" s="49"/>
      <c r="RXI34" s="49"/>
      <c r="RXJ34" s="49"/>
      <c r="RXK34" s="49"/>
      <c r="RXL34" s="49"/>
      <c r="RXM34" s="49"/>
      <c r="RXN34" s="49"/>
      <c r="RXO34" s="49"/>
      <c r="RXP34" s="49"/>
      <c r="RXQ34" s="49"/>
      <c r="RXR34" s="49"/>
      <c r="RXS34" s="49"/>
      <c r="RXT34" s="49"/>
      <c r="RXU34" s="49"/>
      <c r="RXV34" s="49"/>
      <c r="RXW34" s="49"/>
      <c r="RXX34" s="49"/>
      <c r="RXY34" s="49"/>
      <c r="RXZ34" s="49"/>
      <c r="RYA34" s="49"/>
      <c r="RYB34" s="49"/>
      <c r="RYC34" s="49"/>
      <c r="RYD34" s="49"/>
      <c r="RYE34" s="49"/>
      <c r="RYF34" s="49"/>
      <c r="RYG34" s="49"/>
      <c r="RYH34" s="49"/>
      <c r="RYK34" s="49"/>
      <c r="RYN34" s="49"/>
      <c r="RYQ34" s="49"/>
      <c r="RYT34" s="49"/>
      <c r="RYW34" s="49"/>
      <c r="RYZ34" s="49"/>
      <c r="RZI34" s="49"/>
      <c r="RZL34" s="49"/>
      <c r="RZO34" s="49"/>
      <c r="RZR34" s="49"/>
      <c r="SAA34" s="49"/>
      <c r="SAG34" s="49"/>
      <c r="SAJ34" s="49"/>
      <c r="SAM34" s="49"/>
      <c r="SAP34" s="49"/>
      <c r="SAV34" s="49"/>
      <c r="SAY34" s="49"/>
      <c r="SBE34" s="49"/>
      <c r="SBG34" s="49"/>
      <c r="SBH34" s="49"/>
      <c r="SBJ34" s="49"/>
      <c r="SCA34" s="49"/>
      <c r="SCF34" s="49"/>
      <c r="SCL34" s="49"/>
      <c r="SCO34" s="49"/>
      <c r="SCR34" s="49"/>
      <c r="SCZ34" s="49"/>
      <c r="SDV34" s="49"/>
      <c r="SDW34" s="49"/>
      <c r="SDX34" s="49"/>
      <c r="SDY34" s="49"/>
      <c r="SDZ34" s="49"/>
      <c r="SEA34" s="49"/>
      <c r="SES34" s="49"/>
      <c r="SET34" s="49"/>
      <c r="SEW34" s="49"/>
      <c r="SEZ34" s="49"/>
      <c r="SFB34" s="49"/>
      <c r="SFD34" s="49"/>
      <c r="SFG34" s="49"/>
      <c r="SFJ34" s="49"/>
      <c r="SFM34" s="49"/>
      <c r="SFP34" s="49"/>
      <c r="SFS34" s="49"/>
      <c r="SFV34" s="49"/>
      <c r="SFY34" s="49"/>
      <c r="SGB34" s="49"/>
      <c r="SGD34" s="49"/>
      <c r="SGQ34" s="49"/>
      <c r="SGR34" s="49"/>
      <c r="SGS34" s="49"/>
      <c r="SGT34" s="49"/>
      <c r="SGU34" s="49"/>
      <c r="SGV34" s="49"/>
      <c r="SGW34" s="49"/>
      <c r="SGX34" s="49"/>
      <c r="SGY34" s="49"/>
      <c r="SGZ34" s="49"/>
      <c r="SHA34" s="49"/>
      <c r="SHB34" s="49"/>
      <c r="SHC34" s="49"/>
      <c r="SHD34" s="49"/>
      <c r="SHE34" s="49"/>
      <c r="SHF34" s="49"/>
      <c r="SHG34" s="49"/>
      <c r="SHH34" s="49"/>
      <c r="SHI34" s="49"/>
      <c r="SHJ34" s="49"/>
      <c r="SHK34" s="49"/>
      <c r="SHL34" s="49"/>
      <c r="SHM34" s="49"/>
      <c r="SHN34" s="49"/>
      <c r="SHO34" s="49"/>
      <c r="SHP34" s="49"/>
      <c r="SHQ34" s="49"/>
      <c r="SHR34" s="49"/>
      <c r="SHS34" s="49"/>
      <c r="SHT34" s="49"/>
      <c r="SHU34" s="49"/>
      <c r="SHV34" s="49"/>
      <c r="SHW34" s="49"/>
      <c r="SHX34" s="49"/>
      <c r="SHY34" s="49"/>
      <c r="SHZ34" s="49"/>
      <c r="SIA34" s="49"/>
      <c r="SIB34" s="49"/>
      <c r="SIC34" s="49"/>
      <c r="SID34" s="49"/>
      <c r="SIG34" s="49"/>
      <c r="SIJ34" s="49"/>
      <c r="SIM34" s="49"/>
      <c r="SIP34" s="49"/>
      <c r="SIS34" s="49"/>
      <c r="SIV34" s="49"/>
      <c r="SJE34" s="49"/>
      <c r="SJH34" s="49"/>
      <c r="SJK34" s="49"/>
      <c r="SJN34" s="49"/>
      <c r="SJW34" s="49"/>
      <c r="SKC34" s="49"/>
      <c r="SKF34" s="49"/>
      <c r="SKI34" s="49"/>
      <c r="SKL34" s="49"/>
      <c r="SKR34" s="49"/>
      <c r="SKU34" s="49"/>
      <c r="SLA34" s="49"/>
      <c r="SLC34" s="49"/>
      <c r="SLD34" s="49"/>
      <c r="SLF34" s="49"/>
      <c r="SLW34" s="49"/>
      <c r="SMB34" s="49"/>
      <c r="SMH34" s="49"/>
      <c r="SMK34" s="49"/>
      <c r="SMN34" s="49"/>
      <c r="SMV34" s="49"/>
      <c r="SNR34" s="49"/>
      <c r="SNS34" s="49"/>
      <c r="SNT34" s="49"/>
      <c r="SNU34" s="49"/>
      <c r="SNV34" s="49"/>
      <c r="SNW34" s="49"/>
      <c r="SOO34" s="49"/>
      <c r="SOP34" s="49"/>
      <c r="SOS34" s="49"/>
      <c r="SOV34" s="49"/>
      <c r="SOX34" s="49"/>
      <c r="SOZ34" s="49"/>
      <c r="SPC34" s="49"/>
      <c r="SPF34" s="49"/>
      <c r="SPI34" s="49"/>
      <c r="SPL34" s="49"/>
      <c r="SPO34" s="49"/>
      <c r="SPR34" s="49"/>
      <c r="SPU34" s="49"/>
      <c r="SPX34" s="49"/>
      <c r="SPZ34" s="49"/>
      <c r="SQM34" s="49"/>
      <c r="SQN34" s="49"/>
      <c r="SQO34" s="49"/>
      <c r="SQP34" s="49"/>
      <c r="SQQ34" s="49"/>
      <c r="SQR34" s="49"/>
      <c r="SQS34" s="49"/>
      <c r="SQT34" s="49"/>
      <c r="SQU34" s="49"/>
      <c r="SQV34" s="49"/>
      <c r="SQW34" s="49"/>
      <c r="SQX34" s="49"/>
      <c r="SQY34" s="49"/>
      <c r="SQZ34" s="49"/>
      <c r="SRA34" s="49"/>
      <c r="SRB34" s="49"/>
      <c r="SRC34" s="49"/>
      <c r="SRD34" s="49"/>
      <c r="SRE34" s="49"/>
      <c r="SRF34" s="49"/>
      <c r="SRG34" s="49"/>
      <c r="SRH34" s="49"/>
      <c r="SRI34" s="49"/>
      <c r="SRJ34" s="49"/>
      <c r="SRK34" s="49"/>
      <c r="SRL34" s="49"/>
      <c r="SRM34" s="49"/>
      <c r="SRN34" s="49"/>
      <c r="SRO34" s="49"/>
      <c r="SRP34" s="49"/>
      <c r="SRQ34" s="49"/>
      <c r="SRR34" s="49"/>
      <c r="SRS34" s="49"/>
      <c r="SRT34" s="49"/>
      <c r="SRU34" s="49"/>
      <c r="SRV34" s="49"/>
      <c r="SRW34" s="49"/>
      <c r="SRX34" s="49"/>
      <c r="SRY34" s="49"/>
      <c r="SRZ34" s="49"/>
      <c r="SSC34" s="49"/>
      <c r="SSF34" s="49"/>
      <c r="SSI34" s="49"/>
      <c r="SSL34" s="49"/>
      <c r="SSO34" s="49"/>
      <c r="SSR34" s="49"/>
      <c r="STA34" s="49"/>
      <c r="STD34" s="49"/>
      <c r="STG34" s="49"/>
      <c r="STJ34" s="49"/>
      <c r="STS34" s="49"/>
      <c r="STY34" s="49"/>
      <c r="SUB34" s="49"/>
      <c r="SUE34" s="49"/>
      <c r="SUH34" s="49"/>
      <c r="SUN34" s="49"/>
      <c r="SUQ34" s="49"/>
      <c r="SUW34" s="49"/>
      <c r="SUY34" s="49"/>
      <c r="SUZ34" s="49"/>
      <c r="SVB34" s="49"/>
      <c r="SVS34" s="49"/>
      <c r="SVX34" s="49"/>
      <c r="SWD34" s="49"/>
      <c r="SWG34" s="49"/>
      <c r="SWJ34" s="49"/>
      <c r="SWR34" s="49"/>
      <c r="SXN34" s="49"/>
      <c r="SXO34" s="49"/>
      <c r="SXP34" s="49"/>
      <c r="SXQ34" s="49"/>
      <c r="SXR34" s="49"/>
      <c r="SXS34" s="49"/>
      <c r="SYK34" s="49"/>
      <c r="SYL34" s="49"/>
      <c r="SYO34" s="49"/>
      <c r="SYR34" s="49"/>
      <c r="SYT34" s="49"/>
      <c r="SYV34" s="49"/>
      <c r="SYY34" s="49"/>
      <c r="SZB34" s="49"/>
      <c r="SZE34" s="49"/>
      <c r="SZH34" s="49"/>
      <c r="SZK34" s="49"/>
      <c r="SZN34" s="49"/>
      <c r="SZQ34" s="49"/>
      <c r="SZT34" s="49"/>
      <c r="SZV34" s="49"/>
      <c r="TAI34" s="49"/>
      <c r="TAJ34" s="49"/>
      <c r="TAK34" s="49"/>
      <c r="TAL34" s="49"/>
      <c r="TAM34" s="49"/>
      <c r="TAN34" s="49"/>
      <c r="TAO34" s="49"/>
      <c r="TAP34" s="49"/>
      <c r="TAQ34" s="49"/>
      <c r="TAR34" s="49"/>
      <c r="TAS34" s="49"/>
      <c r="TAT34" s="49"/>
      <c r="TAU34" s="49"/>
      <c r="TAV34" s="49"/>
      <c r="TAW34" s="49"/>
      <c r="TAX34" s="49"/>
      <c r="TAY34" s="49"/>
      <c r="TAZ34" s="49"/>
      <c r="TBA34" s="49"/>
      <c r="TBB34" s="49"/>
      <c r="TBC34" s="49"/>
      <c r="TBD34" s="49"/>
      <c r="TBE34" s="49"/>
      <c r="TBF34" s="49"/>
      <c r="TBG34" s="49"/>
      <c r="TBH34" s="49"/>
      <c r="TBI34" s="49"/>
      <c r="TBJ34" s="49"/>
      <c r="TBK34" s="49"/>
      <c r="TBL34" s="49"/>
      <c r="TBM34" s="49"/>
      <c r="TBN34" s="49"/>
      <c r="TBO34" s="49"/>
      <c r="TBP34" s="49"/>
      <c r="TBQ34" s="49"/>
      <c r="TBR34" s="49"/>
      <c r="TBS34" s="49"/>
      <c r="TBT34" s="49"/>
      <c r="TBU34" s="49"/>
      <c r="TBV34" s="49"/>
      <c r="TBY34" s="49"/>
      <c r="TCB34" s="49"/>
      <c r="TCE34" s="49"/>
      <c r="TCH34" s="49"/>
      <c r="TCK34" s="49"/>
      <c r="TCN34" s="49"/>
      <c r="TCW34" s="49"/>
      <c r="TCZ34" s="49"/>
      <c r="TDC34" s="49"/>
      <c r="TDF34" s="49"/>
      <c r="TDO34" s="49"/>
      <c r="TDU34" s="49"/>
      <c r="TDX34" s="49"/>
      <c r="TEA34" s="49"/>
      <c r="TED34" s="49"/>
      <c r="TEJ34" s="49"/>
      <c r="TEM34" s="49"/>
      <c r="TES34" s="49"/>
      <c r="TEU34" s="49"/>
      <c r="TEV34" s="49"/>
      <c r="TEX34" s="49"/>
      <c r="TFO34" s="49"/>
      <c r="TFT34" s="49"/>
      <c r="TFZ34" s="49"/>
      <c r="TGC34" s="49"/>
      <c r="TGF34" s="49"/>
      <c r="TGN34" s="49"/>
      <c r="THJ34" s="49"/>
      <c r="THK34" s="49"/>
      <c r="THL34" s="49"/>
      <c r="THM34" s="49"/>
      <c r="THN34" s="49"/>
      <c r="THO34" s="49"/>
      <c r="TIG34" s="49"/>
      <c r="TIH34" s="49"/>
      <c r="TIK34" s="49"/>
      <c r="TIN34" s="49"/>
      <c r="TIP34" s="49"/>
      <c r="TIR34" s="49"/>
      <c r="TIU34" s="49"/>
      <c r="TIX34" s="49"/>
      <c r="TJA34" s="49"/>
      <c r="TJD34" s="49"/>
      <c r="TJG34" s="49"/>
      <c r="TJJ34" s="49"/>
      <c r="TJM34" s="49"/>
      <c r="TJP34" s="49"/>
      <c r="TJR34" s="49"/>
      <c r="TKE34" s="49"/>
      <c r="TKF34" s="49"/>
      <c r="TKG34" s="49"/>
      <c r="TKH34" s="49"/>
      <c r="TKI34" s="49"/>
      <c r="TKJ34" s="49"/>
      <c r="TKK34" s="49"/>
      <c r="TKL34" s="49"/>
      <c r="TKM34" s="49"/>
      <c r="TKN34" s="49"/>
      <c r="TKO34" s="49"/>
      <c r="TKP34" s="49"/>
      <c r="TKQ34" s="49"/>
      <c r="TKR34" s="49"/>
      <c r="TKS34" s="49"/>
      <c r="TKT34" s="49"/>
      <c r="TKU34" s="49"/>
      <c r="TKV34" s="49"/>
      <c r="TKW34" s="49"/>
      <c r="TKX34" s="49"/>
      <c r="TKY34" s="49"/>
      <c r="TKZ34" s="49"/>
      <c r="TLA34" s="49"/>
      <c r="TLB34" s="49"/>
      <c r="TLC34" s="49"/>
      <c r="TLD34" s="49"/>
      <c r="TLE34" s="49"/>
      <c r="TLF34" s="49"/>
      <c r="TLG34" s="49"/>
      <c r="TLH34" s="49"/>
      <c r="TLI34" s="49"/>
      <c r="TLJ34" s="49"/>
      <c r="TLK34" s="49"/>
      <c r="TLL34" s="49"/>
      <c r="TLM34" s="49"/>
      <c r="TLN34" s="49"/>
      <c r="TLO34" s="49"/>
      <c r="TLP34" s="49"/>
      <c r="TLQ34" s="49"/>
      <c r="TLR34" s="49"/>
      <c r="TLU34" s="49"/>
      <c r="TLX34" s="49"/>
      <c r="TMA34" s="49"/>
      <c r="TMD34" s="49"/>
      <c r="TMG34" s="49"/>
      <c r="TMJ34" s="49"/>
      <c r="TMS34" s="49"/>
      <c r="TMV34" s="49"/>
      <c r="TMY34" s="49"/>
      <c r="TNB34" s="49"/>
      <c r="TNK34" s="49"/>
      <c r="TNQ34" s="49"/>
      <c r="TNT34" s="49"/>
      <c r="TNW34" s="49"/>
      <c r="TNZ34" s="49"/>
      <c r="TOF34" s="49"/>
      <c r="TOI34" s="49"/>
      <c r="TOO34" s="49"/>
      <c r="TOQ34" s="49"/>
      <c r="TOR34" s="49"/>
      <c r="TOT34" s="49"/>
      <c r="TPK34" s="49"/>
      <c r="TPP34" s="49"/>
      <c r="TPV34" s="49"/>
      <c r="TPY34" s="49"/>
      <c r="TQB34" s="49"/>
      <c r="TQJ34" s="49"/>
      <c r="TRF34" s="49"/>
      <c r="TRG34" s="49"/>
      <c r="TRH34" s="49"/>
      <c r="TRI34" s="49"/>
      <c r="TRJ34" s="49"/>
      <c r="TRK34" s="49"/>
      <c r="TSC34" s="49"/>
      <c r="TSD34" s="49"/>
      <c r="TSG34" s="49"/>
      <c r="TSJ34" s="49"/>
      <c r="TSL34" s="49"/>
      <c r="TSN34" s="49"/>
      <c r="TSQ34" s="49"/>
      <c r="TST34" s="49"/>
      <c r="TSW34" s="49"/>
      <c r="TSZ34" s="49"/>
      <c r="TTC34" s="49"/>
      <c r="TTF34" s="49"/>
      <c r="TTI34" s="49"/>
      <c r="TTL34" s="49"/>
      <c r="TTN34" s="49"/>
      <c r="TUA34" s="49"/>
      <c r="TUB34" s="49"/>
      <c r="TUC34" s="49"/>
      <c r="TUD34" s="49"/>
      <c r="TUE34" s="49"/>
      <c r="TUF34" s="49"/>
      <c r="TUG34" s="49"/>
      <c r="TUH34" s="49"/>
      <c r="TUI34" s="49"/>
      <c r="TUJ34" s="49"/>
      <c r="TUK34" s="49"/>
      <c r="TUL34" s="49"/>
      <c r="TUM34" s="49"/>
      <c r="TUN34" s="49"/>
      <c r="TUO34" s="49"/>
      <c r="TUP34" s="49"/>
      <c r="TUQ34" s="49"/>
      <c r="TUR34" s="49"/>
      <c r="TUS34" s="49"/>
      <c r="TUT34" s="49"/>
      <c r="TUU34" s="49"/>
      <c r="TUV34" s="49"/>
      <c r="TUW34" s="49"/>
      <c r="TUX34" s="49"/>
      <c r="TUY34" s="49"/>
      <c r="TUZ34" s="49"/>
      <c r="TVA34" s="49"/>
      <c r="TVB34" s="49"/>
      <c r="TVC34" s="49"/>
      <c r="TVD34" s="49"/>
      <c r="TVE34" s="49"/>
      <c r="TVF34" s="49"/>
      <c r="TVG34" s="49"/>
      <c r="TVH34" s="49"/>
      <c r="TVI34" s="49"/>
      <c r="TVJ34" s="49"/>
      <c r="TVK34" s="49"/>
      <c r="TVL34" s="49"/>
      <c r="TVM34" s="49"/>
      <c r="TVN34" s="49"/>
      <c r="TVQ34" s="49"/>
      <c r="TVT34" s="49"/>
      <c r="TVW34" s="49"/>
      <c r="TVZ34" s="49"/>
      <c r="TWC34" s="49"/>
      <c r="TWF34" s="49"/>
      <c r="TWO34" s="49"/>
      <c r="TWR34" s="49"/>
      <c r="TWU34" s="49"/>
      <c r="TWX34" s="49"/>
      <c r="TXG34" s="49"/>
      <c r="TXM34" s="49"/>
      <c r="TXP34" s="49"/>
      <c r="TXS34" s="49"/>
      <c r="TXV34" s="49"/>
      <c r="TYB34" s="49"/>
      <c r="TYE34" s="49"/>
      <c r="TYK34" s="49"/>
      <c r="TYM34" s="49"/>
      <c r="TYN34" s="49"/>
      <c r="TYP34" s="49"/>
      <c r="TZG34" s="49"/>
      <c r="TZL34" s="49"/>
      <c r="TZR34" s="49"/>
      <c r="TZU34" s="49"/>
      <c r="TZX34" s="49"/>
      <c r="UAF34" s="49"/>
      <c r="UBB34" s="49"/>
      <c r="UBC34" s="49"/>
      <c r="UBD34" s="49"/>
      <c r="UBE34" s="49"/>
      <c r="UBF34" s="49"/>
      <c r="UBG34" s="49"/>
      <c r="UBY34" s="49"/>
      <c r="UBZ34" s="49"/>
      <c r="UCC34" s="49"/>
      <c r="UCF34" s="49"/>
      <c r="UCH34" s="49"/>
      <c r="UCJ34" s="49"/>
      <c r="UCM34" s="49"/>
      <c r="UCP34" s="49"/>
      <c r="UCS34" s="49"/>
      <c r="UCV34" s="49"/>
      <c r="UCY34" s="49"/>
      <c r="UDB34" s="49"/>
      <c r="UDE34" s="49"/>
      <c r="UDH34" s="49"/>
      <c r="UDJ34" s="49"/>
      <c r="UDW34" s="49"/>
      <c r="UDX34" s="49"/>
      <c r="UDY34" s="49"/>
      <c r="UDZ34" s="49"/>
      <c r="UEA34" s="49"/>
      <c r="UEB34" s="49"/>
      <c r="UEC34" s="49"/>
      <c r="UED34" s="49"/>
      <c r="UEE34" s="49"/>
      <c r="UEF34" s="49"/>
      <c r="UEG34" s="49"/>
      <c r="UEH34" s="49"/>
      <c r="UEI34" s="49"/>
      <c r="UEJ34" s="49"/>
      <c r="UEK34" s="49"/>
      <c r="UEL34" s="49"/>
      <c r="UEM34" s="49"/>
      <c r="UEN34" s="49"/>
      <c r="UEO34" s="49"/>
      <c r="UEP34" s="49"/>
      <c r="UEQ34" s="49"/>
      <c r="UER34" s="49"/>
      <c r="UES34" s="49"/>
      <c r="UET34" s="49"/>
      <c r="UEU34" s="49"/>
      <c r="UEV34" s="49"/>
      <c r="UEW34" s="49"/>
      <c r="UEX34" s="49"/>
      <c r="UEY34" s="49"/>
      <c r="UEZ34" s="49"/>
      <c r="UFA34" s="49"/>
      <c r="UFB34" s="49"/>
      <c r="UFC34" s="49"/>
      <c r="UFD34" s="49"/>
      <c r="UFE34" s="49"/>
      <c r="UFF34" s="49"/>
      <c r="UFG34" s="49"/>
      <c r="UFH34" s="49"/>
      <c r="UFI34" s="49"/>
      <c r="UFJ34" s="49"/>
      <c r="UFM34" s="49"/>
      <c r="UFP34" s="49"/>
      <c r="UFS34" s="49"/>
      <c r="UFV34" s="49"/>
      <c r="UFY34" s="49"/>
      <c r="UGB34" s="49"/>
      <c r="UGK34" s="49"/>
      <c r="UGN34" s="49"/>
      <c r="UGQ34" s="49"/>
      <c r="UGT34" s="49"/>
      <c r="UHC34" s="49"/>
      <c r="UHI34" s="49"/>
      <c r="UHL34" s="49"/>
      <c r="UHO34" s="49"/>
      <c r="UHR34" s="49"/>
      <c r="UHX34" s="49"/>
      <c r="UIA34" s="49"/>
      <c r="UIG34" s="49"/>
      <c r="UII34" s="49"/>
      <c r="UIJ34" s="49"/>
      <c r="UIL34" s="49"/>
      <c r="UJC34" s="49"/>
      <c r="UJH34" s="49"/>
      <c r="UJN34" s="49"/>
      <c r="UJQ34" s="49"/>
      <c r="UJT34" s="49"/>
      <c r="UKB34" s="49"/>
      <c r="UKX34" s="49"/>
      <c r="UKY34" s="49"/>
      <c r="UKZ34" s="49"/>
      <c r="ULA34" s="49"/>
      <c r="ULB34" s="49"/>
      <c r="ULC34" s="49"/>
      <c r="ULU34" s="49"/>
      <c r="ULV34" s="49"/>
      <c r="ULY34" s="49"/>
      <c r="UMB34" s="49"/>
      <c r="UMD34" s="49"/>
      <c r="UMF34" s="49"/>
      <c r="UMI34" s="49"/>
      <c r="UML34" s="49"/>
      <c r="UMO34" s="49"/>
      <c r="UMR34" s="49"/>
      <c r="UMU34" s="49"/>
      <c r="UMX34" s="49"/>
      <c r="UNA34" s="49"/>
      <c r="UND34" s="49"/>
      <c r="UNF34" s="49"/>
      <c r="UNS34" s="49"/>
      <c r="UNT34" s="49"/>
      <c r="UNU34" s="49"/>
      <c r="UNV34" s="49"/>
      <c r="UNW34" s="49"/>
      <c r="UNX34" s="49"/>
      <c r="UNY34" s="49"/>
      <c r="UNZ34" s="49"/>
      <c r="UOA34" s="49"/>
      <c r="UOB34" s="49"/>
      <c r="UOC34" s="49"/>
      <c r="UOD34" s="49"/>
      <c r="UOE34" s="49"/>
      <c r="UOF34" s="49"/>
      <c r="UOG34" s="49"/>
      <c r="UOH34" s="49"/>
      <c r="UOI34" s="49"/>
      <c r="UOJ34" s="49"/>
      <c r="UOK34" s="49"/>
      <c r="UOL34" s="49"/>
      <c r="UOM34" s="49"/>
      <c r="UON34" s="49"/>
      <c r="UOO34" s="49"/>
      <c r="UOP34" s="49"/>
      <c r="UOQ34" s="49"/>
      <c r="UOR34" s="49"/>
      <c r="UOS34" s="49"/>
      <c r="UOT34" s="49"/>
      <c r="UOU34" s="49"/>
      <c r="UOV34" s="49"/>
      <c r="UOW34" s="49"/>
      <c r="UOX34" s="49"/>
      <c r="UOY34" s="49"/>
      <c r="UOZ34" s="49"/>
      <c r="UPA34" s="49"/>
      <c r="UPB34" s="49"/>
      <c r="UPC34" s="49"/>
      <c r="UPD34" s="49"/>
      <c r="UPE34" s="49"/>
      <c r="UPF34" s="49"/>
      <c r="UPI34" s="49"/>
      <c r="UPL34" s="49"/>
      <c r="UPO34" s="49"/>
      <c r="UPR34" s="49"/>
      <c r="UPU34" s="49"/>
      <c r="UPX34" s="49"/>
      <c r="UQG34" s="49"/>
      <c r="UQJ34" s="49"/>
      <c r="UQM34" s="49"/>
      <c r="UQP34" s="49"/>
      <c r="UQY34" s="49"/>
      <c r="URE34" s="49"/>
      <c r="URH34" s="49"/>
      <c r="URK34" s="49"/>
      <c r="URN34" s="49"/>
      <c r="URT34" s="49"/>
      <c r="URW34" s="49"/>
      <c r="USC34" s="49"/>
      <c r="USE34" s="49"/>
      <c r="USF34" s="49"/>
      <c r="USH34" s="49"/>
      <c r="USY34" s="49"/>
      <c r="UTD34" s="49"/>
      <c r="UTJ34" s="49"/>
      <c r="UTM34" s="49"/>
      <c r="UTP34" s="49"/>
      <c r="UTX34" s="49"/>
      <c r="UUT34" s="49"/>
      <c r="UUU34" s="49"/>
      <c r="UUV34" s="49"/>
      <c r="UUW34" s="49"/>
      <c r="UUX34" s="49"/>
      <c r="UUY34" s="49"/>
      <c r="UVQ34" s="49"/>
      <c r="UVR34" s="49"/>
      <c r="UVU34" s="49"/>
      <c r="UVX34" s="49"/>
      <c r="UVZ34" s="49"/>
      <c r="UWB34" s="49"/>
      <c r="UWE34" s="49"/>
      <c r="UWH34" s="49"/>
      <c r="UWK34" s="49"/>
      <c r="UWN34" s="49"/>
      <c r="UWQ34" s="49"/>
      <c r="UWT34" s="49"/>
      <c r="UWW34" s="49"/>
      <c r="UWZ34" s="49"/>
      <c r="UXB34" s="49"/>
      <c r="UXO34" s="49"/>
      <c r="UXP34" s="49"/>
      <c r="UXQ34" s="49"/>
      <c r="UXR34" s="49"/>
      <c r="UXS34" s="49"/>
      <c r="UXT34" s="49"/>
      <c r="UXU34" s="49"/>
      <c r="UXV34" s="49"/>
      <c r="UXW34" s="49"/>
      <c r="UXX34" s="49"/>
      <c r="UXY34" s="49"/>
      <c r="UXZ34" s="49"/>
      <c r="UYA34" s="49"/>
      <c r="UYB34" s="49"/>
      <c r="UYC34" s="49"/>
      <c r="UYD34" s="49"/>
      <c r="UYE34" s="49"/>
      <c r="UYF34" s="49"/>
      <c r="UYG34" s="49"/>
      <c r="UYH34" s="49"/>
      <c r="UYI34" s="49"/>
      <c r="UYJ34" s="49"/>
      <c r="UYK34" s="49"/>
      <c r="UYL34" s="49"/>
      <c r="UYM34" s="49"/>
      <c r="UYN34" s="49"/>
      <c r="UYO34" s="49"/>
      <c r="UYP34" s="49"/>
      <c r="UYQ34" s="49"/>
      <c r="UYR34" s="49"/>
      <c r="UYS34" s="49"/>
      <c r="UYT34" s="49"/>
      <c r="UYU34" s="49"/>
      <c r="UYV34" s="49"/>
      <c r="UYW34" s="49"/>
      <c r="UYX34" s="49"/>
      <c r="UYY34" s="49"/>
      <c r="UYZ34" s="49"/>
      <c r="UZA34" s="49"/>
      <c r="UZB34" s="49"/>
      <c r="UZE34" s="49"/>
      <c r="UZH34" s="49"/>
      <c r="UZK34" s="49"/>
      <c r="UZN34" s="49"/>
      <c r="UZQ34" s="49"/>
      <c r="UZT34" s="49"/>
      <c r="VAC34" s="49"/>
      <c r="VAF34" s="49"/>
      <c r="VAI34" s="49"/>
      <c r="VAL34" s="49"/>
      <c r="VAU34" s="49"/>
      <c r="VBA34" s="49"/>
      <c r="VBD34" s="49"/>
      <c r="VBG34" s="49"/>
      <c r="VBJ34" s="49"/>
      <c r="VBP34" s="49"/>
      <c r="VBS34" s="49"/>
      <c r="VBY34" s="49"/>
      <c r="VCA34" s="49"/>
      <c r="VCB34" s="49"/>
      <c r="VCD34" s="49"/>
      <c r="VCU34" s="49"/>
      <c r="VCZ34" s="49"/>
      <c r="VDF34" s="49"/>
      <c r="VDI34" s="49"/>
      <c r="VDL34" s="49"/>
      <c r="VDT34" s="49"/>
      <c r="VEP34" s="49"/>
      <c r="VEQ34" s="49"/>
      <c r="VER34" s="49"/>
      <c r="VES34" s="49"/>
      <c r="VET34" s="49"/>
      <c r="VEU34" s="49"/>
      <c r="VFM34" s="49"/>
      <c r="VFN34" s="49"/>
      <c r="VFQ34" s="49"/>
      <c r="VFT34" s="49"/>
      <c r="VFV34" s="49"/>
      <c r="VFX34" s="49"/>
      <c r="VGA34" s="49"/>
      <c r="VGD34" s="49"/>
      <c r="VGG34" s="49"/>
      <c r="VGJ34" s="49"/>
      <c r="VGM34" s="49"/>
      <c r="VGP34" s="49"/>
      <c r="VGS34" s="49"/>
      <c r="VGV34" s="49"/>
      <c r="VGX34" s="49"/>
      <c r="VHK34" s="49"/>
      <c r="VHL34" s="49"/>
      <c r="VHM34" s="49"/>
      <c r="VHN34" s="49"/>
      <c r="VHO34" s="49"/>
      <c r="VHP34" s="49"/>
      <c r="VHQ34" s="49"/>
      <c r="VHR34" s="49"/>
      <c r="VHS34" s="49"/>
      <c r="VHT34" s="49"/>
      <c r="VHU34" s="49"/>
      <c r="VHV34" s="49"/>
      <c r="VHW34" s="49"/>
      <c r="VHX34" s="49"/>
      <c r="VHY34" s="49"/>
      <c r="VHZ34" s="49"/>
      <c r="VIA34" s="49"/>
      <c r="VIB34" s="49"/>
      <c r="VIC34" s="49"/>
      <c r="VID34" s="49"/>
      <c r="VIE34" s="49"/>
      <c r="VIF34" s="49"/>
      <c r="VIG34" s="49"/>
      <c r="VIH34" s="49"/>
      <c r="VII34" s="49"/>
      <c r="VIJ34" s="49"/>
      <c r="VIK34" s="49"/>
      <c r="VIL34" s="49"/>
      <c r="VIM34" s="49"/>
      <c r="VIN34" s="49"/>
      <c r="VIO34" s="49"/>
      <c r="VIP34" s="49"/>
      <c r="VIQ34" s="49"/>
      <c r="VIR34" s="49"/>
      <c r="VIS34" s="49"/>
      <c r="VIT34" s="49"/>
      <c r="VIU34" s="49"/>
      <c r="VIV34" s="49"/>
      <c r="VIW34" s="49"/>
      <c r="VIX34" s="49"/>
      <c r="VJA34" s="49"/>
      <c r="VJD34" s="49"/>
      <c r="VJG34" s="49"/>
      <c r="VJJ34" s="49"/>
      <c r="VJM34" s="49"/>
      <c r="VJP34" s="49"/>
      <c r="VJY34" s="49"/>
      <c r="VKB34" s="49"/>
      <c r="VKE34" s="49"/>
      <c r="VKH34" s="49"/>
      <c r="VKQ34" s="49"/>
      <c r="VKW34" s="49"/>
      <c r="VKZ34" s="49"/>
      <c r="VLC34" s="49"/>
      <c r="VLF34" s="49"/>
      <c r="VLL34" s="49"/>
      <c r="VLO34" s="49"/>
      <c r="VLU34" s="49"/>
      <c r="VLW34" s="49"/>
      <c r="VLX34" s="49"/>
      <c r="VLZ34" s="49"/>
      <c r="VMQ34" s="49"/>
      <c r="VMV34" s="49"/>
      <c r="VNB34" s="49"/>
      <c r="VNE34" s="49"/>
      <c r="VNH34" s="49"/>
      <c r="VNP34" s="49"/>
      <c r="VOL34" s="49"/>
      <c r="VOM34" s="49"/>
      <c r="VON34" s="49"/>
      <c r="VOO34" s="49"/>
      <c r="VOP34" s="49"/>
      <c r="VOQ34" s="49"/>
      <c r="VPI34" s="49"/>
      <c r="VPJ34" s="49"/>
      <c r="VPM34" s="49"/>
      <c r="VPP34" s="49"/>
      <c r="VPR34" s="49"/>
      <c r="VPT34" s="49"/>
      <c r="VPW34" s="49"/>
      <c r="VPZ34" s="49"/>
      <c r="VQC34" s="49"/>
      <c r="VQF34" s="49"/>
      <c r="VQI34" s="49"/>
      <c r="VQL34" s="49"/>
      <c r="VQO34" s="49"/>
      <c r="VQR34" s="49"/>
      <c r="VQT34" s="49"/>
      <c r="VRG34" s="49"/>
      <c r="VRH34" s="49"/>
      <c r="VRI34" s="49"/>
      <c r="VRJ34" s="49"/>
      <c r="VRK34" s="49"/>
      <c r="VRL34" s="49"/>
      <c r="VRM34" s="49"/>
      <c r="VRN34" s="49"/>
      <c r="VRO34" s="49"/>
      <c r="VRP34" s="49"/>
      <c r="VRQ34" s="49"/>
      <c r="VRR34" s="49"/>
      <c r="VRS34" s="49"/>
      <c r="VRT34" s="49"/>
      <c r="VRU34" s="49"/>
      <c r="VRV34" s="49"/>
      <c r="VRW34" s="49"/>
      <c r="VRX34" s="49"/>
      <c r="VRY34" s="49"/>
      <c r="VRZ34" s="49"/>
      <c r="VSA34" s="49"/>
      <c r="VSB34" s="49"/>
      <c r="VSC34" s="49"/>
      <c r="VSD34" s="49"/>
      <c r="VSE34" s="49"/>
      <c r="VSF34" s="49"/>
      <c r="VSG34" s="49"/>
      <c r="VSH34" s="49"/>
      <c r="VSI34" s="49"/>
      <c r="VSJ34" s="49"/>
      <c r="VSK34" s="49"/>
      <c r="VSL34" s="49"/>
      <c r="VSM34" s="49"/>
      <c r="VSN34" s="49"/>
      <c r="VSO34" s="49"/>
      <c r="VSP34" s="49"/>
      <c r="VSQ34" s="49"/>
      <c r="VSR34" s="49"/>
      <c r="VSS34" s="49"/>
      <c r="VST34" s="49"/>
      <c r="VSW34" s="49"/>
      <c r="VSZ34" s="49"/>
      <c r="VTC34" s="49"/>
      <c r="VTF34" s="49"/>
      <c r="VTI34" s="49"/>
      <c r="VTL34" s="49"/>
      <c r="VTU34" s="49"/>
      <c r="VTX34" s="49"/>
      <c r="VUA34" s="49"/>
      <c r="VUD34" s="49"/>
      <c r="VUM34" s="49"/>
      <c r="VUS34" s="49"/>
      <c r="VUV34" s="49"/>
      <c r="VUY34" s="49"/>
      <c r="VVB34" s="49"/>
      <c r="VVH34" s="49"/>
      <c r="VVK34" s="49"/>
      <c r="VVQ34" s="49"/>
      <c r="VVS34" s="49"/>
      <c r="VVT34" s="49"/>
      <c r="VVV34" s="49"/>
      <c r="VWM34" s="49"/>
      <c r="VWR34" s="49"/>
      <c r="VWX34" s="49"/>
      <c r="VXA34" s="49"/>
      <c r="VXD34" s="49"/>
      <c r="VXL34" s="49"/>
      <c r="VYH34" s="49"/>
      <c r="VYI34" s="49"/>
      <c r="VYJ34" s="49"/>
      <c r="VYK34" s="49"/>
      <c r="VYL34" s="49"/>
      <c r="VYM34" s="49"/>
      <c r="VZE34" s="49"/>
      <c r="VZF34" s="49"/>
      <c r="VZI34" s="49"/>
      <c r="VZL34" s="49"/>
      <c r="VZN34" s="49"/>
      <c r="VZP34" s="49"/>
      <c r="VZS34" s="49"/>
      <c r="VZV34" s="49"/>
      <c r="VZY34" s="49"/>
      <c r="WAB34" s="49"/>
      <c r="WAE34" s="49"/>
      <c r="WAH34" s="49"/>
      <c r="WAK34" s="49"/>
      <c r="WAN34" s="49"/>
      <c r="WAP34" s="49"/>
      <c r="WBC34" s="49"/>
      <c r="WBD34" s="49"/>
      <c r="WBE34" s="49"/>
      <c r="WBF34" s="49"/>
      <c r="WBG34" s="49"/>
      <c r="WBH34" s="49"/>
      <c r="WBI34" s="49"/>
      <c r="WBJ34" s="49"/>
      <c r="WBK34" s="49"/>
      <c r="WBL34" s="49"/>
      <c r="WBM34" s="49"/>
      <c r="WBN34" s="49"/>
      <c r="WBO34" s="49"/>
      <c r="WBP34" s="49"/>
      <c r="WBQ34" s="49"/>
      <c r="WBR34" s="49"/>
      <c r="WBS34" s="49"/>
      <c r="WBT34" s="49"/>
      <c r="WBU34" s="49"/>
      <c r="WBV34" s="49"/>
      <c r="WBW34" s="49"/>
      <c r="WBX34" s="49"/>
      <c r="WBY34" s="49"/>
      <c r="WBZ34" s="49"/>
      <c r="WCA34" s="49"/>
      <c r="WCB34" s="49"/>
      <c r="WCC34" s="49"/>
      <c r="WCD34" s="49"/>
      <c r="WCE34" s="49"/>
      <c r="WCF34" s="49"/>
      <c r="WCG34" s="49"/>
      <c r="WCH34" s="49"/>
      <c r="WCI34" s="49"/>
      <c r="WCJ34" s="49"/>
      <c r="WCK34" s="49"/>
      <c r="WCL34" s="49"/>
      <c r="WCM34" s="49"/>
      <c r="WCN34" s="49"/>
      <c r="WCO34" s="49"/>
      <c r="WCP34" s="49"/>
      <c r="WCS34" s="49"/>
      <c r="WCV34" s="49"/>
      <c r="WCY34" s="49"/>
      <c r="WDB34" s="49"/>
      <c r="WDE34" s="49"/>
      <c r="WDH34" s="49"/>
      <c r="WDQ34" s="49"/>
      <c r="WDT34" s="49"/>
      <c r="WDW34" s="49"/>
      <c r="WDZ34" s="49"/>
      <c r="WEI34" s="49"/>
      <c r="WEO34" s="49"/>
      <c r="WER34" s="49"/>
      <c r="WEU34" s="49"/>
      <c r="WEX34" s="49"/>
      <c r="WFD34" s="49"/>
      <c r="WFG34" s="49"/>
      <c r="WFM34" s="49"/>
      <c r="WFO34" s="49"/>
      <c r="WFP34" s="49"/>
      <c r="WFR34" s="49"/>
      <c r="WGI34" s="49"/>
      <c r="WGN34" s="49"/>
      <c r="WGT34" s="49"/>
      <c r="WGW34" s="49"/>
      <c r="WGZ34" s="49"/>
      <c r="WHH34" s="49"/>
      <c r="WID34" s="49"/>
      <c r="WIE34" s="49"/>
      <c r="WIF34" s="49"/>
      <c r="WIG34" s="49"/>
      <c r="WIH34" s="49"/>
      <c r="WII34" s="49"/>
      <c r="WJA34" s="49"/>
      <c r="WJB34" s="49"/>
      <c r="WJE34" s="49"/>
      <c r="WJH34" s="49"/>
      <c r="WJJ34" s="49"/>
      <c r="WJL34" s="49"/>
      <c r="WJO34" s="49"/>
      <c r="WJR34" s="49"/>
      <c r="WJU34" s="49"/>
      <c r="WJX34" s="49"/>
      <c r="WKA34" s="49"/>
      <c r="WKD34" s="49"/>
      <c r="WKG34" s="49"/>
      <c r="WKJ34" s="49"/>
      <c r="WKL34" s="49"/>
      <c r="WKY34" s="49"/>
      <c r="WKZ34" s="49"/>
      <c r="WLA34" s="49"/>
      <c r="WLB34" s="49"/>
      <c r="WLC34" s="49"/>
      <c r="WLD34" s="49"/>
      <c r="WLE34" s="49"/>
      <c r="WLF34" s="49"/>
      <c r="WLG34" s="49"/>
      <c r="WLH34" s="49"/>
      <c r="WLI34" s="49"/>
      <c r="WLJ34" s="49"/>
      <c r="WLK34" s="49"/>
      <c r="WLL34" s="49"/>
      <c r="WLM34" s="49"/>
      <c r="WLN34" s="49"/>
      <c r="WLO34" s="49"/>
      <c r="WLP34" s="49"/>
      <c r="WLQ34" s="49"/>
      <c r="WLR34" s="49"/>
      <c r="WLS34" s="49"/>
      <c r="WLT34" s="49"/>
      <c r="WLU34" s="49"/>
      <c r="WLV34" s="49"/>
      <c r="WLW34" s="49"/>
      <c r="WLX34" s="49"/>
      <c r="WLY34" s="49"/>
      <c r="WLZ34" s="49"/>
      <c r="WMA34" s="49"/>
      <c r="WMB34" s="49"/>
      <c r="WMC34" s="49"/>
      <c r="WMD34" s="49"/>
      <c r="WME34" s="49"/>
      <c r="WMF34" s="49"/>
      <c r="WMG34" s="49"/>
      <c r="WMH34" s="49"/>
      <c r="WMI34" s="49"/>
      <c r="WMJ34" s="49"/>
      <c r="WMK34" s="49"/>
      <c r="WML34" s="49"/>
      <c r="WMO34" s="49"/>
      <c r="WMR34" s="49"/>
      <c r="WMU34" s="49"/>
      <c r="WMX34" s="49"/>
      <c r="WNA34" s="49"/>
      <c r="WND34" s="49"/>
      <c r="WNM34" s="49"/>
      <c r="WNP34" s="49"/>
      <c r="WNS34" s="49"/>
      <c r="WNV34" s="49"/>
      <c r="WOE34" s="49"/>
      <c r="WOK34" s="49"/>
      <c r="WON34" s="49"/>
      <c r="WOQ34" s="49"/>
      <c r="WOT34" s="49"/>
      <c r="WOZ34" s="49"/>
      <c r="WPC34" s="49"/>
      <c r="WPI34" s="49"/>
      <c r="WPK34" s="49"/>
      <c r="WPL34" s="49"/>
      <c r="WPN34" s="49"/>
      <c r="WQE34" s="49"/>
      <c r="WQJ34" s="49"/>
      <c r="WQP34" s="49"/>
      <c r="WQS34" s="49"/>
      <c r="WQV34" s="49"/>
      <c r="WRD34" s="49"/>
      <c r="WRZ34" s="49"/>
      <c r="WSA34" s="49"/>
      <c r="WSB34" s="49"/>
      <c r="WSC34" s="49"/>
      <c r="WSD34" s="49"/>
      <c r="WSE34" s="49"/>
      <c r="WSW34" s="49"/>
      <c r="WSX34" s="49"/>
      <c r="WTA34" s="49"/>
      <c r="WTD34" s="49"/>
      <c r="WTF34" s="49"/>
      <c r="WTH34" s="49"/>
      <c r="WTK34" s="49"/>
      <c r="WTN34" s="49"/>
      <c r="WTQ34" s="49"/>
      <c r="WTT34" s="49"/>
      <c r="WTW34" s="49"/>
      <c r="WTZ34" s="49"/>
      <c r="WUC34" s="49"/>
      <c r="WUF34" s="49"/>
      <c r="WUH34" s="49"/>
      <c r="WUU34" s="49"/>
      <c r="WUV34" s="49"/>
      <c r="WUW34" s="49"/>
      <c r="WUX34" s="49"/>
      <c r="WUY34" s="49"/>
      <c r="WUZ34" s="49"/>
      <c r="WVA34" s="49"/>
      <c r="WVB34" s="49"/>
      <c r="WVC34" s="49"/>
      <c r="WVD34" s="49"/>
      <c r="WVE34" s="49"/>
      <c r="WVF34" s="49"/>
      <c r="WVG34" s="49"/>
      <c r="WVH34" s="49"/>
      <c r="WVI34" s="49"/>
      <c r="WVJ34" s="49"/>
      <c r="WVK34" s="49"/>
      <c r="WVL34" s="49"/>
      <c r="WVM34" s="49"/>
      <c r="WVN34" s="49"/>
      <c r="WVO34" s="49"/>
      <c r="WVP34" s="49"/>
      <c r="WVQ34" s="49"/>
      <c r="WVR34" s="49"/>
      <c r="WVS34" s="49"/>
      <c r="WVT34" s="49"/>
      <c r="WVU34" s="49"/>
      <c r="WVV34" s="49"/>
      <c r="WVW34" s="49"/>
      <c r="WVX34" s="49"/>
      <c r="WVY34" s="49"/>
      <c r="WVZ34" s="49"/>
      <c r="WWA34" s="49"/>
      <c r="WWB34" s="49"/>
      <c r="WWC34" s="49"/>
      <c r="WWD34" s="49"/>
      <c r="WWE34" s="49"/>
      <c r="WWF34" s="49"/>
      <c r="WWG34" s="49"/>
      <c r="WWH34" s="49"/>
      <c r="WWI34" s="49"/>
      <c r="WWJ34" s="49"/>
      <c r="WWK34" s="49"/>
      <c r="WWL34" s="49"/>
      <c r="WWM34" s="49"/>
      <c r="WWN34" s="49"/>
      <c r="WWO34" s="49"/>
      <c r="WWP34" s="49"/>
      <c r="WWQ34" s="49"/>
      <c r="WWR34" s="49"/>
      <c r="WWS34" s="49"/>
      <c r="WWT34" s="49"/>
      <c r="WWU34" s="49"/>
      <c r="WWV34" s="49"/>
      <c r="WWW34" s="49"/>
      <c r="WWX34" s="49"/>
      <c r="WWY34" s="49"/>
      <c r="WWZ34" s="49"/>
      <c r="WXA34" s="49"/>
      <c r="WXB34" s="49"/>
      <c r="WXC34" s="49"/>
      <c r="WXD34" s="49"/>
      <c r="WXE34" s="49"/>
      <c r="WXF34" s="49"/>
      <c r="WXG34" s="49"/>
      <c r="WXH34" s="49"/>
      <c r="WXI34" s="49"/>
      <c r="WXJ34" s="49"/>
      <c r="WXK34" s="49"/>
      <c r="WXL34" s="49"/>
      <c r="WXM34" s="49"/>
      <c r="WXN34" s="49"/>
      <c r="WXO34" s="49"/>
      <c r="WXP34" s="49"/>
      <c r="WXQ34" s="49"/>
      <c r="WXR34" s="49"/>
      <c r="WXS34" s="49"/>
      <c r="WXT34" s="49"/>
      <c r="WXU34" s="49"/>
      <c r="WXV34" s="49"/>
      <c r="WXW34" s="49"/>
      <c r="WXX34" s="49"/>
      <c r="WXY34" s="49"/>
      <c r="WXZ34" s="49"/>
      <c r="WYA34" s="49"/>
      <c r="WYB34" s="49"/>
      <c r="WYC34" s="49"/>
      <c r="WYD34" s="49"/>
      <c r="WYE34" s="49"/>
      <c r="WYF34" s="49"/>
      <c r="WYG34" s="49"/>
      <c r="WYH34" s="49"/>
      <c r="WYI34" s="49"/>
      <c r="WYJ34" s="49"/>
      <c r="WYK34" s="49"/>
      <c r="WYL34" s="49"/>
      <c r="WYM34" s="49"/>
      <c r="WYN34" s="49"/>
      <c r="WYO34" s="49"/>
      <c r="WYP34" s="49"/>
      <c r="WYQ34" s="49"/>
      <c r="WYR34" s="49"/>
      <c r="WYS34" s="49"/>
      <c r="WYT34" s="49"/>
      <c r="WYU34" s="49"/>
      <c r="WYV34" s="49"/>
      <c r="WYW34" s="49"/>
      <c r="WYX34" s="49"/>
      <c r="WYY34" s="49"/>
      <c r="WYZ34" s="49"/>
      <c r="WZA34" s="49"/>
      <c r="WZB34" s="49"/>
      <c r="WZC34" s="49"/>
      <c r="WZD34" s="49"/>
      <c r="WZE34" s="49"/>
      <c r="WZF34" s="49"/>
      <c r="WZG34" s="49"/>
      <c r="WZH34" s="49"/>
      <c r="WZI34" s="49"/>
      <c r="WZJ34" s="49"/>
      <c r="WZK34" s="49"/>
      <c r="WZL34" s="49"/>
      <c r="WZM34" s="49"/>
      <c r="WZN34" s="49"/>
      <c r="WZO34" s="49"/>
      <c r="WZP34" s="49"/>
      <c r="WZQ34" s="49"/>
      <c r="WZR34" s="49"/>
      <c r="WZS34" s="49"/>
      <c r="WZT34" s="49"/>
      <c r="WZU34" s="49"/>
      <c r="WZV34" s="49"/>
      <c r="WZW34" s="49"/>
      <c r="WZX34" s="49"/>
      <c r="WZY34" s="49"/>
      <c r="WZZ34" s="49"/>
      <c r="XAA34" s="49"/>
      <c r="XAB34" s="49"/>
      <c r="XAC34" s="49"/>
      <c r="XAD34" s="49"/>
      <c r="XAE34" s="49"/>
      <c r="XAF34" s="49"/>
      <c r="XAG34" s="49"/>
      <c r="XAH34" s="49"/>
      <c r="XAI34" s="49"/>
      <c r="XAJ34" s="49"/>
      <c r="XAK34" s="49"/>
      <c r="XAL34" s="49"/>
      <c r="XAM34" s="49"/>
      <c r="XAN34" s="49"/>
      <c r="XAO34" s="49"/>
      <c r="XAP34" s="49"/>
      <c r="XAQ34" s="49"/>
      <c r="XAR34" s="49"/>
      <c r="XAS34" s="49"/>
      <c r="XAT34" s="49"/>
      <c r="XAU34" s="49"/>
      <c r="XAV34" s="49"/>
      <c r="XAW34" s="49"/>
      <c r="XAX34" s="49"/>
      <c r="XAY34" s="49"/>
      <c r="XAZ34" s="49"/>
      <c r="XBA34" s="49"/>
      <c r="XBB34" s="49"/>
      <c r="XBC34" s="49"/>
      <c r="XBD34" s="49"/>
      <c r="XBE34" s="49"/>
      <c r="XBF34" s="49"/>
      <c r="XBG34" s="49"/>
      <c r="XBH34" s="49"/>
      <c r="XBI34" s="49"/>
      <c r="XBJ34" s="49"/>
      <c r="XBK34" s="49"/>
      <c r="XBL34" s="49"/>
      <c r="XBM34" s="49"/>
      <c r="XBN34" s="49"/>
      <c r="XBO34" s="49"/>
      <c r="XBP34" s="49"/>
      <c r="XBQ34" s="49"/>
      <c r="XBR34" s="49"/>
      <c r="XBS34" s="49"/>
      <c r="XBT34" s="49"/>
      <c r="XBU34" s="49"/>
      <c r="XBV34" s="49"/>
      <c r="XBW34" s="49"/>
      <c r="XBX34" s="49"/>
      <c r="XBY34" s="49"/>
      <c r="XBZ34" s="49"/>
      <c r="XCA34" s="49"/>
      <c r="XCB34" s="49"/>
      <c r="XCC34" s="49"/>
      <c r="XCD34" s="49"/>
      <c r="XCE34" s="49"/>
      <c r="XCF34" s="49"/>
      <c r="XCG34" s="49"/>
      <c r="XCH34" s="49"/>
      <c r="XCI34" s="49"/>
      <c r="XCJ34" s="49"/>
      <c r="XCK34" s="49"/>
      <c r="XCL34" s="49"/>
      <c r="XCM34" s="49"/>
      <c r="XCN34" s="49"/>
      <c r="XCO34" s="49"/>
      <c r="XCP34" s="49"/>
      <c r="XCQ34" s="49"/>
      <c r="XCR34" s="49"/>
      <c r="XCS34" s="49"/>
      <c r="XCT34" s="49"/>
      <c r="XCU34" s="49"/>
      <c r="XCV34" s="49"/>
      <c r="XCW34" s="49"/>
      <c r="XCX34" s="49"/>
      <c r="XCY34" s="49"/>
      <c r="XCZ34" s="49"/>
      <c r="XDA34" s="49"/>
      <c r="XDB34" s="49"/>
      <c r="XDC34" s="49"/>
      <c r="XDD34" s="49"/>
      <c r="XDE34" s="49"/>
      <c r="XDF34" s="49"/>
      <c r="XDG34" s="49"/>
      <c r="XDH34" s="49"/>
      <c r="XDI34" s="49"/>
      <c r="XDJ34" s="49"/>
      <c r="XDK34" s="49"/>
      <c r="XDL34" s="49"/>
      <c r="XDM34" s="49"/>
      <c r="XDN34" s="49"/>
      <c r="XDO34" s="49"/>
      <c r="XDP34" s="49"/>
      <c r="XDQ34" s="49"/>
      <c r="XDR34" s="49"/>
      <c r="XDS34" s="49"/>
      <c r="XDT34" s="49"/>
      <c r="XDU34" s="49"/>
      <c r="XDV34" s="49"/>
      <c r="XDW34" s="49"/>
      <c r="XDX34" s="49"/>
      <c r="XDY34" s="49"/>
      <c r="XDZ34" s="49"/>
      <c r="XEA34" s="49"/>
      <c r="XEB34" s="49"/>
      <c r="XEC34" s="49"/>
      <c r="XED34" s="49"/>
      <c r="XEE34" s="49"/>
      <c r="XEF34" s="49"/>
      <c r="XEG34" s="49"/>
      <c r="XEH34" s="49"/>
      <c r="XEI34" s="49"/>
      <c r="XEJ34" s="49"/>
      <c r="XEK34" s="49"/>
      <c r="XEL34" s="49"/>
      <c r="XEM34" s="49"/>
      <c r="XEN34" s="49"/>
      <c r="XEO34" s="49"/>
      <c r="XEP34" s="49"/>
      <c r="XEQ34" s="49"/>
      <c r="XER34" s="49"/>
      <c r="XES34" s="49"/>
      <c r="XET34" s="49"/>
      <c r="XEU34" s="49"/>
      <c r="XEV34" s="49"/>
      <c r="XEW34" s="49"/>
      <c r="XEX34" s="49"/>
      <c r="XEY34" s="49"/>
      <c r="XEZ34" s="49"/>
      <c r="XFA34" s="49"/>
      <c r="XFB34" s="49"/>
      <c r="XFC34" s="49"/>
      <c r="XFD34" s="49"/>
    </row>
    <row r="35" spans="1:16384" s="45" customFormat="1" ht="39.950000000000003" hidden="1" customHeight="1">
      <c r="A35" s="8" t="s">
        <v>33</v>
      </c>
      <c r="B35" s="44" t="s">
        <v>328</v>
      </c>
      <c r="C35" s="53"/>
      <c r="D35" s="59"/>
      <c r="E35" s="60"/>
    </row>
    <row r="36" spans="1:16384" s="45" customFormat="1" ht="18" customHeight="1">
      <c r="A36" s="10" t="s">
        <v>165</v>
      </c>
      <c r="B36" s="111" t="s">
        <v>325</v>
      </c>
      <c r="C36" s="112">
        <v>202</v>
      </c>
      <c r="D36" s="113">
        <f>_xlfn.IFNA(VLOOKUP(A36,'12.12'!A19:C308,3,),)</f>
        <v>26500</v>
      </c>
      <c r="E36" s="114">
        <f>+D36*C36</f>
        <v>5353000</v>
      </c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C36" s="49"/>
      <c r="AF36" s="49"/>
      <c r="AI36" s="49"/>
      <c r="AL36" s="49"/>
      <c r="AO36" s="49"/>
      <c r="AR36" s="49"/>
      <c r="BA36" s="49"/>
      <c r="BD36" s="49"/>
      <c r="BG36" s="49"/>
      <c r="BJ36" s="49"/>
      <c r="BS36" s="49"/>
      <c r="BY36" s="49"/>
      <c r="CB36" s="49"/>
      <c r="CE36" s="49"/>
      <c r="CH36" s="49"/>
      <c r="CN36" s="49"/>
      <c r="CQ36" s="49"/>
      <c r="CW36" s="49"/>
      <c r="CY36" s="49"/>
      <c r="CZ36" s="49"/>
      <c r="DB36" s="49"/>
      <c r="DS36" s="49"/>
      <c r="DX36" s="49"/>
      <c r="ED36" s="49"/>
      <c r="EG36" s="49"/>
      <c r="EJ36" s="49"/>
      <c r="ER36" s="49"/>
      <c r="FN36" s="49"/>
      <c r="FO36" s="49"/>
      <c r="FP36" s="49"/>
      <c r="FQ36" s="49"/>
      <c r="FR36" s="49"/>
      <c r="FS36" s="49"/>
      <c r="GK36" s="49"/>
      <c r="GL36" s="49"/>
      <c r="GO36" s="49"/>
      <c r="GR36" s="49"/>
      <c r="GT36" s="49"/>
      <c r="GV36" s="49"/>
      <c r="GY36" s="49"/>
      <c r="HB36" s="49"/>
      <c r="HE36" s="49"/>
      <c r="HH36" s="49"/>
      <c r="HK36" s="49"/>
      <c r="HN36" s="49"/>
      <c r="HQ36" s="49"/>
      <c r="HT36" s="49"/>
      <c r="HV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Y36" s="49"/>
      <c r="KB36" s="49"/>
      <c r="KE36" s="49"/>
      <c r="KH36" s="49"/>
      <c r="KK36" s="49"/>
      <c r="KN36" s="49"/>
      <c r="KW36" s="49"/>
      <c r="KZ36" s="49"/>
      <c r="LC36" s="49"/>
      <c r="LF36" s="49"/>
      <c r="LO36" s="49"/>
      <c r="LU36" s="49"/>
      <c r="LX36" s="49"/>
      <c r="MA36" s="49"/>
      <c r="MD36" s="49"/>
      <c r="MJ36" s="49"/>
      <c r="MM36" s="49"/>
      <c r="MS36" s="49"/>
      <c r="MU36" s="49"/>
      <c r="MV36" s="49"/>
      <c r="MX36" s="49"/>
      <c r="NO36" s="49"/>
      <c r="NT36" s="49"/>
      <c r="NZ36" s="49"/>
      <c r="OC36" s="49"/>
      <c r="OF36" s="49"/>
      <c r="ON36" s="49"/>
      <c r="PJ36" s="49"/>
      <c r="PK36" s="49"/>
      <c r="PL36" s="49"/>
      <c r="PM36" s="49"/>
      <c r="PN36" s="49"/>
      <c r="PO36" s="49"/>
      <c r="QG36" s="49"/>
      <c r="QH36" s="49"/>
      <c r="QK36" s="49"/>
      <c r="QN36" s="49"/>
      <c r="QP36" s="49"/>
      <c r="QR36" s="49"/>
      <c r="QU36" s="49"/>
      <c r="QX36" s="49"/>
      <c r="RA36" s="49"/>
      <c r="RD36" s="49"/>
      <c r="RG36" s="49"/>
      <c r="RJ36" s="49"/>
      <c r="RM36" s="49"/>
      <c r="RP36" s="49"/>
      <c r="RR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U36" s="49"/>
      <c r="TX36" s="49"/>
      <c r="UA36" s="49"/>
      <c r="UD36" s="49"/>
      <c r="UG36" s="49"/>
      <c r="UJ36" s="49"/>
      <c r="US36" s="49"/>
      <c r="UV36" s="49"/>
      <c r="UY36" s="49"/>
      <c r="VB36" s="49"/>
      <c r="VK36" s="49"/>
      <c r="VQ36" s="49"/>
      <c r="VT36" s="49"/>
      <c r="VW36" s="49"/>
      <c r="VZ36" s="49"/>
      <c r="WF36" s="49"/>
      <c r="WI36" s="49"/>
      <c r="WO36" s="49"/>
      <c r="WQ36" s="49"/>
      <c r="WR36" s="49"/>
      <c r="WT36" s="49"/>
      <c r="XK36" s="49"/>
      <c r="XP36" s="49"/>
      <c r="XV36" s="49"/>
      <c r="XY36" s="49"/>
      <c r="YB36" s="49"/>
      <c r="YJ36" s="49"/>
      <c r="ZF36" s="49"/>
      <c r="ZG36" s="49"/>
      <c r="ZH36" s="49"/>
      <c r="ZI36" s="49"/>
      <c r="ZJ36" s="49"/>
      <c r="ZK36" s="49"/>
      <c r="AAC36" s="49"/>
      <c r="AAD36" s="49"/>
      <c r="AAG36" s="49"/>
      <c r="AAJ36" s="49"/>
      <c r="AAL36" s="49"/>
      <c r="AAN36" s="49"/>
      <c r="AAQ36" s="49"/>
      <c r="AAT36" s="49"/>
      <c r="AAW36" s="49"/>
      <c r="AAZ36" s="49"/>
      <c r="ABC36" s="49"/>
      <c r="ABF36" s="49"/>
      <c r="ABI36" s="49"/>
      <c r="ABL36" s="49"/>
      <c r="ABN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Q36" s="49"/>
      <c r="ADT36" s="49"/>
      <c r="ADW36" s="49"/>
      <c r="ADZ36" s="49"/>
      <c r="AEC36" s="49"/>
      <c r="AEF36" s="49"/>
      <c r="AEO36" s="49"/>
      <c r="AER36" s="49"/>
      <c r="AEU36" s="49"/>
      <c r="AEX36" s="49"/>
      <c r="AFG36" s="49"/>
      <c r="AFM36" s="49"/>
      <c r="AFP36" s="49"/>
      <c r="AFS36" s="49"/>
      <c r="AFV36" s="49"/>
      <c r="AGB36" s="49"/>
      <c r="AGE36" s="49"/>
      <c r="AGK36" s="49"/>
      <c r="AGM36" s="49"/>
      <c r="AGN36" s="49"/>
      <c r="AGP36" s="49"/>
      <c r="AHG36" s="49"/>
      <c r="AHL36" s="49"/>
      <c r="AHR36" s="49"/>
      <c r="AHU36" s="49"/>
      <c r="AHX36" s="49"/>
      <c r="AIF36" s="49"/>
      <c r="AJB36" s="49"/>
      <c r="AJC36" s="49"/>
      <c r="AJD36" s="49"/>
      <c r="AJE36" s="49"/>
      <c r="AJF36" s="49"/>
      <c r="AJG36" s="49"/>
      <c r="AJY36" s="49"/>
      <c r="AJZ36" s="49"/>
      <c r="AKC36" s="49"/>
      <c r="AKF36" s="49"/>
      <c r="AKH36" s="49"/>
      <c r="AKJ36" s="49"/>
      <c r="AKM36" s="49"/>
      <c r="AKP36" s="49"/>
      <c r="AKS36" s="49"/>
      <c r="AKV36" s="49"/>
      <c r="AKY36" s="49"/>
      <c r="ALB36" s="49"/>
      <c r="ALE36" s="49"/>
      <c r="ALH36" s="49"/>
      <c r="ALJ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  <c r="AML36" s="49"/>
      <c r="AMM36" s="49"/>
      <c r="AMN36" s="49"/>
      <c r="AMO36" s="49"/>
      <c r="AMP36" s="49"/>
      <c r="AMQ36" s="49"/>
      <c r="AMR36" s="49"/>
      <c r="AMS36" s="49"/>
      <c r="AMT36" s="49"/>
      <c r="AMU36" s="49"/>
      <c r="AMV36" s="49"/>
      <c r="AMW36" s="49"/>
      <c r="AMX36" s="49"/>
      <c r="AMY36" s="49"/>
      <c r="AMZ36" s="49"/>
      <c r="ANA36" s="49"/>
      <c r="ANB36" s="49"/>
      <c r="ANC36" s="49"/>
      <c r="AND36" s="49"/>
      <c r="ANE36" s="49"/>
      <c r="ANF36" s="49"/>
      <c r="ANG36" s="49"/>
      <c r="ANH36" s="49"/>
      <c r="ANI36" s="49"/>
      <c r="ANJ36" s="49"/>
      <c r="ANM36" s="49"/>
      <c r="ANP36" s="49"/>
      <c r="ANS36" s="49"/>
      <c r="ANV36" s="49"/>
      <c r="ANY36" s="49"/>
      <c r="AOB36" s="49"/>
      <c r="AOK36" s="49"/>
      <c r="AON36" s="49"/>
      <c r="AOQ36" s="49"/>
      <c r="AOT36" s="49"/>
      <c r="APC36" s="49"/>
      <c r="API36" s="49"/>
      <c r="APL36" s="49"/>
      <c r="APO36" s="49"/>
      <c r="APR36" s="49"/>
      <c r="APX36" s="49"/>
      <c r="AQA36" s="49"/>
      <c r="AQG36" s="49"/>
      <c r="AQI36" s="49"/>
      <c r="AQJ36" s="49"/>
      <c r="AQL36" s="49"/>
      <c r="ARC36" s="49"/>
      <c r="ARH36" s="49"/>
      <c r="ARN36" s="49"/>
      <c r="ARQ36" s="49"/>
      <c r="ART36" s="49"/>
      <c r="ASB36" s="49"/>
      <c r="ASX36" s="49"/>
      <c r="ASY36" s="49"/>
      <c r="ASZ36" s="49"/>
      <c r="ATA36" s="49"/>
      <c r="ATB36" s="49"/>
      <c r="ATC36" s="49"/>
      <c r="ATU36" s="49"/>
      <c r="ATV36" s="49"/>
      <c r="ATY36" s="49"/>
      <c r="AUB36" s="49"/>
      <c r="AUD36" s="49"/>
      <c r="AUF36" s="49"/>
      <c r="AUI36" s="49"/>
      <c r="AUL36" s="49"/>
      <c r="AUO36" s="49"/>
      <c r="AUR36" s="49"/>
      <c r="AUU36" s="49"/>
      <c r="AUX36" s="49"/>
      <c r="AVA36" s="49"/>
      <c r="AVD36" s="49"/>
      <c r="AVF36" s="49"/>
      <c r="AVS36" s="49"/>
      <c r="AVT36" s="49"/>
      <c r="AVU36" s="49"/>
      <c r="AVV36" s="49"/>
      <c r="AVW36" s="49"/>
      <c r="AVX36" s="49"/>
      <c r="AVY36" s="49"/>
      <c r="AVZ36" s="49"/>
      <c r="AWA36" s="49"/>
      <c r="AWB36" s="49"/>
      <c r="AWC36" s="49"/>
      <c r="AWD36" s="49"/>
      <c r="AWE36" s="49"/>
      <c r="AWF36" s="49"/>
      <c r="AWG36" s="49"/>
      <c r="AWH36" s="49"/>
      <c r="AWI36" s="49"/>
      <c r="AWJ36" s="49"/>
      <c r="AWK36" s="49"/>
      <c r="AWL36" s="49"/>
      <c r="AWM36" s="49"/>
      <c r="AWN36" s="49"/>
      <c r="AWO36" s="49"/>
      <c r="AWP36" s="49"/>
      <c r="AWQ36" s="49"/>
      <c r="AWR36" s="49"/>
      <c r="AWS36" s="49"/>
      <c r="AWT36" s="49"/>
      <c r="AWU36" s="49"/>
      <c r="AWV36" s="49"/>
      <c r="AWW36" s="49"/>
      <c r="AWX36" s="49"/>
      <c r="AWY36" s="49"/>
      <c r="AWZ36" s="49"/>
      <c r="AXA36" s="49"/>
      <c r="AXB36" s="49"/>
      <c r="AXC36" s="49"/>
      <c r="AXD36" s="49"/>
      <c r="AXE36" s="49"/>
      <c r="AXF36" s="49"/>
      <c r="AXI36" s="49"/>
      <c r="AXL36" s="49"/>
      <c r="AXO36" s="49"/>
      <c r="AXR36" s="49"/>
      <c r="AXU36" s="49"/>
      <c r="AXX36" s="49"/>
      <c r="AYG36" s="49"/>
      <c r="AYJ36" s="49"/>
      <c r="AYM36" s="49"/>
      <c r="AYP36" s="49"/>
      <c r="AYY36" s="49"/>
      <c r="AZE36" s="49"/>
      <c r="AZH36" s="49"/>
      <c r="AZK36" s="49"/>
      <c r="AZN36" s="49"/>
      <c r="AZT36" s="49"/>
      <c r="AZW36" s="49"/>
      <c r="BAC36" s="49"/>
      <c r="BAE36" s="49"/>
      <c r="BAF36" s="49"/>
      <c r="BAH36" s="49"/>
      <c r="BAY36" s="49"/>
      <c r="BBD36" s="49"/>
      <c r="BBJ36" s="49"/>
      <c r="BBM36" s="49"/>
      <c r="BBP36" s="49"/>
      <c r="BBX36" s="49"/>
      <c r="BCT36" s="49"/>
      <c r="BCU36" s="49"/>
      <c r="BCV36" s="49"/>
      <c r="BCW36" s="49"/>
      <c r="BCX36" s="49"/>
      <c r="BCY36" s="49"/>
      <c r="BDQ36" s="49"/>
      <c r="BDR36" s="49"/>
      <c r="BDU36" s="49"/>
      <c r="BDX36" s="49"/>
      <c r="BDZ36" s="49"/>
      <c r="BEB36" s="49"/>
      <c r="BEE36" s="49"/>
      <c r="BEH36" s="49"/>
      <c r="BEK36" s="49"/>
      <c r="BEN36" s="49"/>
      <c r="BEQ36" s="49"/>
      <c r="BET36" s="49"/>
      <c r="BEW36" s="49"/>
      <c r="BEZ36" s="49"/>
      <c r="BFB36" s="49"/>
      <c r="BFO36" s="49"/>
      <c r="BFP36" s="49"/>
      <c r="BFQ36" s="49"/>
      <c r="BFR36" s="49"/>
      <c r="BFS36" s="49"/>
      <c r="BFT36" s="49"/>
      <c r="BFU36" s="49"/>
      <c r="BFV36" s="49"/>
      <c r="BFW36" s="49"/>
      <c r="BFX36" s="49"/>
      <c r="BFY36" s="49"/>
      <c r="BFZ36" s="49"/>
      <c r="BGA36" s="49"/>
      <c r="BGB36" s="49"/>
      <c r="BGC36" s="49"/>
      <c r="BGD36" s="49"/>
      <c r="BGE36" s="49"/>
      <c r="BGF36" s="49"/>
      <c r="BGG36" s="49"/>
      <c r="BGH36" s="49"/>
      <c r="BGI36" s="49"/>
      <c r="BGJ36" s="49"/>
      <c r="BGK36" s="49"/>
      <c r="BGL36" s="49"/>
      <c r="BGM36" s="49"/>
      <c r="BGN36" s="49"/>
      <c r="BGO36" s="49"/>
      <c r="BGP36" s="49"/>
      <c r="BGQ36" s="49"/>
      <c r="BGR36" s="49"/>
      <c r="BGS36" s="49"/>
      <c r="BGT36" s="49"/>
      <c r="BGU36" s="49"/>
      <c r="BGV36" s="49"/>
      <c r="BGW36" s="49"/>
      <c r="BGX36" s="49"/>
      <c r="BGY36" s="49"/>
      <c r="BGZ36" s="49"/>
      <c r="BHA36" s="49"/>
      <c r="BHB36" s="49"/>
      <c r="BHE36" s="49"/>
      <c r="BHH36" s="49"/>
      <c r="BHK36" s="49"/>
      <c r="BHN36" s="49"/>
      <c r="BHQ36" s="49"/>
      <c r="BHT36" s="49"/>
      <c r="BIC36" s="49"/>
      <c r="BIF36" s="49"/>
      <c r="BII36" s="49"/>
      <c r="BIL36" s="49"/>
      <c r="BIU36" s="49"/>
      <c r="BJA36" s="49"/>
      <c r="BJD36" s="49"/>
      <c r="BJG36" s="49"/>
      <c r="BJJ36" s="49"/>
      <c r="BJP36" s="49"/>
      <c r="BJS36" s="49"/>
      <c r="BJY36" s="49"/>
      <c r="BKA36" s="49"/>
      <c r="BKB36" s="49"/>
      <c r="BKD36" s="49"/>
      <c r="BKU36" s="49"/>
      <c r="BKZ36" s="49"/>
      <c r="BLF36" s="49"/>
      <c r="BLI36" s="49"/>
      <c r="BLL36" s="49"/>
      <c r="BLT36" s="49"/>
      <c r="BMP36" s="49"/>
      <c r="BMQ36" s="49"/>
      <c r="BMR36" s="49"/>
      <c r="BMS36" s="49"/>
      <c r="BMT36" s="49"/>
      <c r="BMU36" s="49"/>
      <c r="BNM36" s="49"/>
      <c r="BNN36" s="49"/>
      <c r="BNQ36" s="49"/>
      <c r="BNT36" s="49"/>
      <c r="BNV36" s="49"/>
      <c r="BNX36" s="49"/>
      <c r="BOA36" s="49"/>
      <c r="BOD36" s="49"/>
      <c r="BOG36" s="49"/>
      <c r="BOJ36" s="49"/>
      <c r="BOM36" s="49"/>
      <c r="BOP36" s="49"/>
      <c r="BOS36" s="49"/>
      <c r="BOV36" s="49"/>
      <c r="BOX36" s="49"/>
      <c r="BPK36" s="49"/>
      <c r="BPL36" s="49"/>
      <c r="BPM36" s="49"/>
      <c r="BPN36" s="49"/>
      <c r="BPO36" s="49"/>
      <c r="BPP36" s="49"/>
      <c r="BPQ36" s="49"/>
      <c r="BPR36" s="49"/>
      <c r="BPS36" s="49"/>
      <c r="BPT36" s="49"/>
      <c r="BPU36" s="49"/>
      <c r="BPV36" s="49"/>
      <c r="BPW36" s="49"/>
      <c r="BPX36" s="49"/>
      <c r="BPY36" s="49"/>
      <c r="BPZ36" s="49"/>
      <c r="BQA36" s="49"/>
      <c r="BQB36" s="49"/>
      <c r="BQC36" s="49"/>
      <c r="BQD36" s="49"/>
      <c r="BQE36" s="49"/>
      <c r="BQF36" s="49"/>
      <c r="BQG36" s="49"/>
      <c r="BQH36" s="49"/>
      <c r="BQI36" s="49"/>
      <c r="BQJ36" s="49"/>
      <c r="BQK36" s="49"/>
      <c r="BQL36" s="49"/>
      <c r="BQM36" s="49"/>
      <c r="BQN36" s="49"/>
      <c r="BQO36" s="49"/>
      <c r="BQP36" s="49"/>
      <c r="BQQ36" s="49"/>
      <c r="BQR36" s="49"/>
      <c r="BQS36" s="49"/>
      <c r="BQT36" s="49"/>
      <c r="BQU36" s="49"/>
      <c r="BQV36" s="49"/>
      <c r="BQW36" s="49"/>
      <c r="BQX36" s="49"/>
      <c r="BRA36" s="49"/>
      <c r="BRD36" s="49"/>
      <c r="BRG36" s="49"/>
      <c r="BRJ36" s="49"/>
      <c r="BRM36" s="49"/>
      <c r="BRP36" s="49"/>
      <c r="BRY36" s="49"/>
      <c r="BSB36" s="49"/>
      <c r="BSE36" s="49"/>
      <c r="BSH36" s="49"/>
      <c r="BSQ36" s="49"/>
      <c r="BSW36" s="49"/>
      <c r="BSZ36" s="49"/>
      <c r="BTC36" s="49"/>
      <c r="BTF36" s="49"/>
      <c r="BTL36" s="49"/>
      <c r="BTO36" s="49"/>
      <c r="BTU36" s="49"/>
      <c r="BTW36" s="49"/>
      <c r="BTX36" s="49"/>
      <c r="BTZ36" s="49"/>
      <c r="BUQ36" s="49"/>
      <c r="BUV36" s="49"/>
      <c r="BVB36" s="49"/>
      <c r="BVE36" s="49"/>
      <c r="BVH36" s="49"/>
      <c r="BVP36" s="49"/>
      <c r="BWL36" s="49"/>
      <c r="BWM36" s="49"/>
      <c r="BWN36" s="49"/>
      <c r="BWO36" s="49"/>
      <c r="BWP36" s="49"/>
      <c r="BWQ36" s="49"/>
      <c r="BXI36" s="49"/>
      <c r="BXJ36" s="49"/>
      <c r="BXM36" s="49"/>
      <c r="BXP36" s="49"/>
      <c r="BXR36" s="49"/>
      <c r="BXT36" s="49"/>
      <c r="BXW36" s="49"/>
      <c r="BXZ36" s="49"/>
      <c r="BYC36" s="49"/>
      <c r="BYF36" s="49"/>
      <c r="BYI36" s="49"/>
      <c r="BYL36" s="49"/>
      <c r="BYO36" s="49"/>
      <c r="BYR36" s="49"/>
      <c r="BYT36" s="49"/>
      <c r="BZG36" s="49"/>
      <c r="BZH36" s="49"/>
      <c r="BZI36" s="49"/>
      <c r="BZJ36" s="49"/>
      <c r="BZK36" s="49"/>
      <c r="BZL36" s="49"/>
      <c r="BZM36" s="49"/>
      <c r="BZN36" s="49"/>
      <c r="BZO36" s="49"/>
      <c r="BZP36" s="49"/>
      <c r="BZQ36" s="49"/>
      <c r="BZR36" s="49"/>
      <c r="BZS36" s="49"/>
      <c r="BZT36" s="49"/>
      <c r="BZU36" s="49"/>
      <c r="BZV36" s="49"/>
      <c r="BZW36" s="49"/>
      <c r="BZX36" s="49"/>
      <c r="BZY36" s="49"/>
      <c r="BZZ36" s="49"/>
      <c r="CAA36" s="49"/>
      <c r="CAB36" s="49"/>
      <c r="CAC36" s="49"/>
      <c r="CAD36" s="49"/>
      <c r="CAE36" s="49"/>
      <c r="CAF36" s="49"/>
      <c r="CAG36" s="49"/>
      <c r="CAH36" s="49"/>
      <c r="CAI36" s="49"/>
      <c r="CAJ36" s="49"/>
      <c r="CAK36" s="49"/>
      <c r="CAL36" s="49"/>
      <c r="CAM36" s="49"/>
      <c r="CAN36" s="49"/>
      <c r="CAO36" s="49"/>
      <c r="CAP36" s="49"/>
      <c r="CAQ36" s="49"/>
      <c r="CAR36" s="49"/>
      <c r="CAS36" s="49"/>
      <c r="CAT36" s="49"/>
      <c r="CAW36" s="49"/>
      <c r="CAZ36" s="49"/>
      <c r="CBC36" s="49"/>
      <c r="CBF36" s="49"/>
      <c r="CBI36" s="49"/>
      <c r="CBL36" s="49"/>
      <c r="CBU36" s="49"/>
      <c r="CBX36" s="49"/>
      <c r="CCA36" s="49"/>
      <c r="CCD36" s="49"/>
      <c r="CCM36" s="49"/>
      <c r="CCS36" s="49"/>
      <c r="CCV36" s="49"/>
      <c r="CCY36" s="49"/>
      <c r="CDB36" s="49"/>
      <c r="CDH36" s="49"/>
      <c r="CDK36" s="49"/>
      <c r="CDQ36" s="49"/>
      <c r="CDS36" s="49"/>
      <c r="CDT36" s="49"/>
      <c r="CDV36" s="49"/>
      <c r="CEM36" s="49"/>
      <c r="CER36" s="49"/>
      <c r="CEX36" s="49"/>
      <c r="CFA36" s="49"/>
      <c r="CFD36" s="49"/>
      <c r="CFL36" s="49"/>
      <c r="CGH36" s="49"/>
      <c r="CGI36" s="49"/>
      <c r="CGJ36" s="49"/>
      <c r="CGK36" s="49"/>
      <c r="CGL36" s="49"/>
      <c r="CGM36" s="49"/>
      <c r="CHE36" s="49"/>
      <c r="CHF36" s="49"/>
      <c r="CHI36" s="49"/>
      <c r="CHL36" s="49"/>
      <c r="CHN36" s="49"/>
      <c r="CHP36" s="49"/>
      <c r="CHS36" s="49"/>
      <c r="CHV36" s="49"/>
      <c r="CHY36" s="49"/>
      <c r="CIB36" s="49"/>
      <c r="CIE36" s="49"/>
      <c r="CIH36" s="49"/>
      <c r="CIK36" s="49"/>
      <c r="CIN36" s="49"/>
      <c r="CIP36" s="49"/>
      <c r="CJC36" s="49"/>
      <c r="CJD36" s="49"/>
      <c r="CJE36" s="49"/>
      <c r="CJF36" s="49"/>
      <c r="CJG36" s="49"/>
      <c r="CJH36" s="49"/>
      <c r="CJI36" s="49"/>
      <c r="CJJ36" s="49"/>
      <c r="CJK36" s="49"/>
      <c r="CJL36" s="49"/>
      <c r="CJM36" s="49"/>
      <c r="CJN36" s="49"/>
      <c r="CJO36" s="49"/>
      <c r="CJP36" s="49"/>
      <c r="CJQ36" s="49"/>
      <c r="CJR36" s="49"/>
      <c r="CJS36" s="49"/>
      <c r="CJT36" s="49"/>
      <c r="CJU36" s="49"/>
      <c r="CJV36" s="49"/>
      <c r="CJW36" s="49"/>
      <c r="CJX36" s="49"/>
      <c r="CJY36" s="49"/>
      <c r="CJZ36" s="49"/>
      <c r="CKA36" s="49"/>
      <c r="CKB36" s="49"/>
      <c r="CKC36" s="49"/>
      <c r="CKD36" s="49"/>
      <c r="CKE36" s="49"/>
      <c r="CKF36" s="49"/>
      <c r="CKG36" s="49"/>
      <c r="CKH36" s="49"/>
      <c r="CKI36" s="49"/>
      <c r="CKJ36" s="49"/>
      <c r="CKK36" s="49"/>
      <c r="CKL36" s="49"/>
      <c r="CKM36" s="49"/>
      <c r="CKN36" s="49"/>
      <c r="CKO36" s="49"/>
      <c r="CKP36" s="49"/>
      <c r="CKS36" s="49"/>
      <c r="CKV36" s="49"/>
      <c r="CKY36" s="49"/>
      <c r="CLB36" s="49"/>
      <c r="CLE36" s="49"/>
      <c r="CLH36" s="49"/>
      <c r="CLQ36" s="49"/>
      <c r="CLT36" s="49"/>
      <c r="CLW36" s="49"/>
      <c r="CLZ36" s="49"/>
      <c r="CMI36" s="49"/>
      <c r="CMO36" s="49"/>
      <c r="CMR36" s="49"/>
      <c r="CMU36" s="49"/>
      <c r="CMX36" s="49"/>
      <c r="CND36" s="49"/>
      <c r="CNG36" s="49"/>
      <c r="CNM36" s="49"/>
      <c r="CNO36" s="49"/>
      <c r="CNP36" s="49"/>
      <c r="CNR36" s="49"/>
      <c r="COI36" s="49"/>
      <c r="CON36" s="49"/>
      <c r="COT36" s="49"/>
      <c r="COW36" s="49"/>
      <c r="COZ36" s="49"/>
      <c r="CPH36" s="49"/>
      <c r="CQD36" s="49"/>
      <c r="CQE36" s="49"/>
      <c r="CQF36" s="49"/>
      <c r="CQG36" s="49"/>
      <c r="CQH36" s="49"/>
      <c r="CQI36" s="49"/>
      <c r="CRA36" s="49"/>
      <c r="CRB36" s="49"/>
      <c r="CRE36" s="49"/>
      <c r="CRH36" s="49"/>
      <c r="CRJ36" s="49"/>
      <c r="CRL36" s="49"/>
      <c r="CRO36" s="49"/>
      <c r="CRR36" s="49"/>
      <c r="CRU36" s="49"/>
      <c r="CRX36" s="49"/>
      <c r="CSA36" s="49"/>
      <c r="CSD36" s="49"/>
      <c r="CSG36" s="49"/>
      <c r="CSJ36" s="49"/>
      <c r="CSL36" s="49"/>
      <c r="CSY36" s="49"/>
      <c r="CSZ36" s="49"/>
      <c r="CTA36" s="49"/>
      <c r="CTB36" s="49"/>
      <c r="CTC36" s="49"/>
      <c r="CTD36" s="49"/>
      <c r="CTE36" s="49"/>
      <c r="CTF36" s="49"/>
      <c r="CTG36" s="49"/>
      <c r="CTH36" s="49"/>
      <c r="CTI36" s="49"/>
      <c r="CTJ36" s="49"/>
      <c r="CTK36" s="49"/>
      <c r="CTL36" s="49"/>
      <c r="CTM36" s="49"/>
      <c r="CTN36" s="49"/>
      <c r="CTO36" s="49"/>
      <c r="CTP36" s="49"/>
      <c r="CTQ36" s="49"/>
      <c r="CTR36" s="49"/>
      <c r="CTS36" s="49"/>
      <c r="CTT36" s="49"/>
      <c r="CTU36" s="49"/>
      <c r="CTV36" s="49"/>
      <c r="CTW36" s="49"/>
      <c r="CTX36" s="49"/>
      <c r="CTY36" s="49"/>
      <c r="CTZ36" s="49"/>
      <c r="CUA36" s="49"/>
      <c r="CUB36" s="49"/>
      <c r="CUC36" s="49"/>
      <c r="CUD36" s="49"/>
      <c r="CUE36" s="49"/>
      <c r="CUF36" s="49"/>
      <c r="CUG36" s="49"/>
      <c r="CUH36" s="49"/>
      <c r="CUI36" s="49"/>
      <c r="CUJ36" s="49"/>
      <c r="CUK36" s="49"/>
      <c r="CUL36" s="49"/>
      <c r="CUO36" s="49"/>
      <c r="CUR36" s="49"/>
      <c r="CUU36" s="49"/>
      <c r="CUX36" s="49"/>
      <c r="CVA36" s="49"/>
      <c r="CVD36" s="49"/>
      <c r="CVM36" s="49"/>
      <c r="CVP36" s="49"/>
      <c r="CVS36" s="49"/>
      <c r="CVV36" s="49"/>
      <c r="CWE36" s="49"/>
      <c r="CWK36" s="49"/>
      <c r="CWN36" s="49"/>
      <c r="CWQ36" s="49"/>
      <c r="CWT36" s="49"/>
      <c r="CWZ36" s="49"/>
      <c r="CXC36" s="49"/>
      <c r="CXI36" s="49"/>
      <c r="CXK36" s="49"/>
      <c r="CXL36" s="49"/>
      <c r="CXN36" s="49"/>
      <c r="CYE36" s="49"/>
      <c r="CYJ36" s="49"/>
      <c r="CYP36" s="49"/>
      <c r="CYS36" s="49"/>
      <c r="CYV36" s="49"/>
      <c r="CZD36" s="49"/>
      <c r="CZZ36" s="49"/>
      <c r="DAA36" s="49"/>
      <c r="DAB36" s="49"/>
      <c r="DAC36" s="49"/>
      <c r="DAD36" s="49"/>
      <c r="DAE36" s="49"/>
      <c r="DAW36" s="49"/>
      <c r="DAX36" s="49"/>
      <c r="DBA36" s="49"/>
      <c r="DBD36" s="49"/>
      <c r="DBF36" s="49"/>
      <c r="DBH36" s="49"/>
      <c r="DBK36" s="49"/>
      <c r="DBN36" s="49"/>
      <c r="DBQ36" s="49"/>
      <c r="DBT36" s="49"/>
      <c r="DBW36" s="49"/>
      <c r="DBZ36" s="49"/>
      <c r="DCC36" s="49"/>
      <c r="DCF36" s="49"/>
      <c r="DCH36" s="49"/>
      <c r="DCU36" s="49"/>
      <c r="DCV36" s="49"/>
      <c r="DCW36" s="49"/>
      <c r="DCX36" s="49"/>
      <c r="DCY36" s="49"/>
      <c r="DCZ36" s="49"/>
      <c r="DDA36" s="49"/>
      <c r="DDB36" s="49"/>
      <c r="DDC36" s="49"/>
      <c r="DDD36" s="49"/>
      <c r="DDE36" s="49"/>
      <c r="DDF36" s="49"/>
      <c r="DDG36" s="49"/>
      <c r="DDH36" s="49"/>
      <c r="DDI36" s="49"/>
      <c r="DDJ36" s="49"/>
      <c r="DDK36" s="49"/>
      <c r="DDL36" s="49"/>
      <c r="DDM36" s="49"/>
      <c r="DDN36" s="49"/>
      <c r="DDO36" s="49"/>
      <c r="DDP36" s="49"/>
      <c r="DDQ36" s="49"/>
      <c r="DDR36" s="49"/>
      <c r="DDS36" s="49"/>
      <c r="DDT36" s="49"/>
      <c r="DDU36" s="49"/>
      <c r="DDV36" s="49"/>
      <c r="DDW36" s="49"/>
      <c r="DDX36" s="49"/>
      <c r="DDY36" s="49"/>
      <c r="DDZ36" s="49"/>
      <c r="DEA36" s="49"/>
      <c r="DEB36" s="49"/>
      <c r="DEC36" s="49"/>
      <c r="DED36" s="49"/>
      <c r="DEE36" s="49"/>
      <c r="DEF36" s="49"/>
      <c r="DEG36" s="49"/>
      <c r="DEH36" s="49"/>
      <c r="DEK36" s="49"/>
      <c r="DEN36" s="49"/>
      <c r="DEQ36" s="49"/>
      <c r="DET36" s="49"/>
      <c r="DEW36" s="49"/>
      <c r="DEZ36" s="49"/>
      <c r="DFI36" s="49"/>
      <c r="DFL36" s="49"/>
      <c r="DFO36" s="49"/>
      <c r="DFR36" s="49"/>
      <c r="DGA36" s="49"/>
      <c r="DGG36" s="49"/>
      <c r="DGJ36" s="49"/>
      <c r="DGM36" s="49"/>
      <c r="DGP36" s="49"/>
      <c r="DGV36" s="49"/>
      <c r="DGY36" s="49"/>
      <c r="DHE36" s="49"/>
      <c r="DHG36" s="49"/>
      <c r="DHH36" s="49"/>
      <c r="DHJ36" s="49"/>
      <c r="DIA36" s="49"/>
      <c r="DIF36" s="49"/>
      <c r="DIL36" s="49"/>
      <c r="DIO36" s="49"/>
      <c r="DIR36" s="49"/>
      <c r="DIZ36" s="49"/>
      <c r="DJV36" s="49"/>
      <c r="DJW36" s="49"/>
      <c r="DJX36" s="49"/>
      <c r="DJY36" s="49"/>
      <c r="DJZ36" s="49"/>
      <c r="DKA36" s="49"/>
      <c r="DKS36" s="49"/>
      <c r="DKT36" s="49"/>
      <c r="DKW36" s="49"/>
      <c r="DKZ36" s="49"/>
      <c r="DLB36" s="49"/>
      <c r="DLD36" s="49"/>
      <c r="DLG36" s="49"/>
      <c r="DLJ36" s="49"/>
      <c r="DLM36" s="49"/>
      <c r="DLP36" s="49"/>
      <c r="DLS36" s="49"/>
      <c r="DLV36" s="49"/>
      <c r="DLY36" s="49"/>
      <c r="DMB36" s="49"/>
      <c r="DMD36" s="49"/>
      <c r="DMQ36" s="49"/>
      <c r="DMR36" s="49"/>
      <c r="DMS36" s="49"/>
      <c r="DMT36" s="49"/>
      <c r="DMU36" s="49"/>
      <c r="DMV36" s="49"/>
      <c r="DMW36" s="49"/>
      <c r="DMX36" s="49"/>
      <c r="DMY36" s="49"/>
      <c r="DMZ36" s="49"/>
      <c r="DNA36" s="49"/>
      <c r="DNB36" s="49"/>
      <c r="DNC36" s="49"/>
      <c r="DND36" s="49"/>
      <c r="DNE36" s="49"/>
      <c r="DNF36" s="49"/>
      <c r="DNG36" s="49"/>
      <c r="DNH36" s="49"/>
      <c r="DNI36" s="49"/>
      <c r="DNJ36" s="49"/>
      <c r="DNK36" s="49"/>
      <c r="DNL36" s="49"/>
      <c r="DNM36" s="49"/>
      <c r="DNN36" s="49"/>
      <c r="DNO36" s="49"/>
      <c r="DNP36" s="49"/>
      <c r="DNQ36" s="49"/>
      <c r="DNR36" s="49"/>
      <c r="DNS36" s="49"/>
      <c r="DNT36" s="49"/>
      <c r="DNU36" s="49"/>
      <c r="DNV36" s="49"/>
      <c r="DNW36" s="49"/>
      <c r="DNX36" s="49"/>
      <c r="DNY36" s="49"/>
      <c r="DNZ36" s="49"/>
      <c r="DOA36" s="49"/>
      <c r="DOB36" s="49"/>
      <c r="DOC36" s="49"/>
      <c r="DOD36" s="49"/>
      <c r="DOG36" s="49"/>
      <c r="DOJ36" s="49"/>
      <c r="DOM36" s="49"/>
      <c r="DOP36" s="49"/>
      <c r="DOS36" s="49"/>
      <c r="DOV36" s="49"/>
      <c r="DPE36" s="49"/>
      <c r="DPH36" s="49"/>
      <c r="DPK36" s="49"/>
      <c r="DPN36" s="49"/>
      <c r="DPW36" s="49"/>
      <c r="DQC36" s="49"/>
      <c r="DQF36" s="49"/>
      <c r="DQI36" s="49"/>
      <c r="DQL36" s="49"/>
      <c r="DQR36" s="49"/>
      <c r="DQU36" s="49"/>
      <c r="DRA36" s="49"/>
      <c r="DRC36" s="49"/>
      <c r="DRD36" s="49"/>
      <c r="DRF36" s="49"/>
      <c r="DRW36" s="49"/>
      <c r="DSB36" s="49"/>
      <c r="DSH36" s="49"/>
      <c r="DSK36" s="49"/>
      <c r="DSN36" s="49"/>
      <c r="DSV36" s="49"/>
      <c r="DTR36" s="49"/>
      <c r="DTS36" s="49"/>
      <c r="DTT36" s="49"/>
      <c r="DTU36" s="49"/>
      <c r="DTV36" s="49"/>
      <c r="DTW36" s="49"/>
      <c r="DUO36" s="49"/>
      <c r="DUP36" s="49"/>
      <c r="DUS36" s="49"/>
      <c r="DUV36" s="49"/>
      <c r="DUX36" s="49"/>
      <c r="DUZ36" s="49"/>
      <c r="DVC36" s="49"/>
      <c r="DVF36" s="49"/>
      <c r="DVI36" s="49"/>
      <c r="DVL36" s="49"/>
      <c r="DVO36" s="49"/>
      <c r="DVR36" s="49"/>
      <c r="DVU36" s="49"/>
      <c r="DVX36" s="49"/>
      <c r="DVZ36" s="49"/>
      <c r="DWM36" s="49"/>
      <c r="DWN36" s="49"/>
      <c r="DWO36" s="49"/>
      <c r="DWP36" s="49"/>
      <c r="DWQ36" s="49"/>
      <c r="DWR36" s="49"/>
      <c r="DWS36" s="49"/>
      <c r="DWT36" s="49"/>
      <c r="DWU36" s="49"/>
      <c r="DWV36" s="49"/>
      <c r="DWW36" s="49"/>
      <c r="DWX36" s="49"/>
      <c r="DWY36" s="49"/>
      <c r="DWZ36" s="49"/>
      <c r="DXA36" s="49"/>
      <c r="DXB36" s="49"/>
      <c r="DXC36" s="49"/>
      <c r="DXD36" s="49"/>
      <c r="DXE36" s="49"/>
      <c r="DXF36" s="49"/>
      <c r="DXG36" s="49"/>
      <c r="DXH36" s="49"/>
      <c r="DXI36" s="49"/>
      <c r="DXJ36" s="49"/>
      <c r="DXK36" s="49"/>
      <c r="DXL36" s="49"/>
      <c r="DXM36" s="49"/>
      <c r="DXN36" s="49"/>
      <c r="DXO36" s="49"/>
      <c r="DXP36" s="49"/>
      <c r="DXQ36" s="49"/>
      <c r="DXR36" s="49"/>
      <c r="DXS36" s="49"/>
      <c r="DXT36" s="49"/>
      <c r="DXU36" s="49"/>
      <c r="DXV36" s="49"/>
      <c r="DXW36" s="49"/>
      <c r="DXX36" s="49"/>
      <c r="DXY36" s="49"/>
      <c r="DXZ36" s="49"/>
      <c r="DYC36" s="49"/>
      <c r="DYF36" s="49"/>
      <c r="DYI36" s="49"/>
      <c r="DYL36" s="49"/>
      <c r="DYO36" s="49"/>
      <c r="DYR36" s="49"/>
      <c r="DZA36" s="49"/>
      <c r="DZD36" s="49"/>
      <c r="DZG36" s="49"/>
      <c r="DZJ36" s="49"/>
      <c r="DZS36" s="49"/>
      <c r="DZY36" s="49"/>
      <c r="EAB36" s="49"/>
      <c r="EAE36" s="49"/>
      <c r="EAH36" s="49"/>
      <c r="EAN36" s="49"/>
      <c r="EAQ36" s="49"/>
      <c r="EAW36" s="49"/>
      <c r="EAY36" s="49"/>
      <c r="EAZ36" s="49"/>
      <c r="EBB36" s="49"/>
      <c r="EBS36" s="49"/>
      <c r="EBX36" s="49"/>
      <c r="ECD36" s="49"/>
      <c r="ECG36" s="49"/>
      <c r="ECJ36" s="49"/>
      <c r="ECR36" s="49"/>
      <c r="EDN36" s="49"/>
      <c r="EDO36" s="49"/>
      <c r="EDP36" s="49"/>
      <c r="EDQ36" s="49"/>
      <c r="EDR36" s="49"/>
      <c r="EDS36" s="49"/>
      <c r="EEK36" s="49"/>
      <c r="EEL36" s="49"/>
      <c r="EEO36" s="49"/>
      <c r="EER36" s="49"/>
      <c r="EET36" s="49"/>
      <c r="EEV36" s="49"/>
      <c r="EEY36" s="49"/>
      <c r="EFB36" s="49"/>
      <c r="EFE36" s="49"/>
      <c r="EFH36" s="49"/>
      <c r="EFK36" s="49"/>
      <c r="EFN36" s="49"/>
      <c r="EFQ36" s="49"/>
      <c r="EFT36" s="49"/>
      <c r="EFV36" s="49"/>
      <c r="EGI36" s="49"/>
      <c r="EGJ36" s="49"/>
      <c r="EGK36" s="49"/>
      <c r="EGL36" s="49"/>
      <c r="EGM36" s="49"/>
      <c r="EGN36" s="49"/>
      <c r="EGO36" s="49"/>
      <c r="EGP36" s="49"/>
      <c r="EGQ36" s="49"/>
      <c r="EGR36" s="49"/>
      <c r="EGS36" s="49"/>
      <c r="EGT36" s="49"/>
      <c r="EGU36" s="49"/>
      <c r="EGV36" s="49"/>
      <c r="EGW36" s="49"/>
      <c r="EGX36" s="49"/>
      <c r="EGY36" s="49"/>
      <c r="EGZ36" s="49"/>
      <c r="EHA36" s="49"/>
      <c r="EHB36" s="49"/>
      <c r="EHC36" s="49"/>
      <c r="EHD36" s="49"/>
      <c r="EHE36" s="49"/>
      <c r="EHF36" s="49"/>
      <c r="EHG36" s="49"/>
      <c r="EHH36" s="49"/>
      <c r="EHI36" s="49"/>
      <c r="EHJ36" s="49"/>
      <c r="EHK36" s="49"/>
      <c r="EHL36" s="49"/>
      <c r="EHM36" s="49"/>
      <c r="EHN36" s="49"/>
      <c r="EHO36" s="49"/>
      <c r="EHP36" s="49"/>
      <c r="EHQ36" s="49"/>
      <c r="EHR36" s="49"/>
      <c r="EHS36" s="49"/>
      <c r="EHT36" s="49"/>
      <c r="EHU36" s="49"/>
      <c r="EHV36" s="49"/>
      <c r="EHY36" s="49"/>
      <c r="EIB36" s="49"/>
      <c r="EIE36" s="49"/>
      <c r="EIH36" s="49"/>
      <c r="EIK36" s="49"/>
      <c r="EIN36" s="49"/>
      <c r="EIW36" s="49"/>
      <c r="EIZ36" s="49"/>
      <c r="EJC36" s="49"/>
      <c r="EJF36" s="49"/>
      <c r="EJO36" s="49"/>
      <c r="EJU36" s="49"/>
      <c r="EJX36" s="49"/>
      <c r="EKA36" s="49"/>
      <c r="EKD36" s="49"/>
      <c r="EKJ36" s="49"/>
      <c r="EKM36" s="49"/>
      <c r="EKS36" s="49"/>
      <c r="EKU36" s="49"/>
      <c r="EKV36" s="49"/>
      <c r="EKX36" s="49"/>
      <c r="ELO36" s="49"/>
      <c r="ELT36" s="49"/>
      <c r="ELZ36" s="49"/>
      <c r="EMC36" s="49"/>
      <c r="EMF36" s="49"/>
      <c r="EMN36" s="49"/>
      <c r="ENJ36" s="49"/>
      <c r="ENK36" s="49"/>
      <c r="ENL36" s="49"/>
      <c r="ENM36" s="49"/>
      <c r="ENN36" s="49"/>
      <c r="ENO36" s="49"/>
      <c r="EOG36" s="49"/>
      <c r="EOH36" s="49"/>
      <c r="EOK36" s="49"/>
      <c r="EON36" s="49"/>
      <c r="EOP36" s="49"/>
      <c r="EOR36" s="49"/>
      <c r="EOU36" s="49"/>
      <c r="EOX36" s="49"/>
      <c r="EPA36" s="49"/>
      <c r="EPD36" s="49"/>
      <c r="EPG36" s="49"/>
      <c r="EPJ36" s="49"/>
      <c r="EPM36" s="49"/>
      <c r="EPP36" s="49"/>
      <c r="EPR36" s="49"/>
      <c r="EQE36" s="49"/>
      <c r="EQF36" s="49"/>
      <c r="EQG36" s="49"/>
      <c r="EQH36" s="49"/>
      <c r="EQI36" s="49"/>
      <c r="EQJ36" s="49"/>
      <c r="EQK36" s="49"/>
      <c r="EQL36" s="49"/>
      <c r="EQM36" s="49"/>
      <c r="EQN36" s="49"/>
      <c r="EQO36" s="49"/>
      <c r="EQP36" s="49"/>
      <c r="EQQ36" s="49"/>
      <c r="EQR36" s="49"/>
      <c r="EQS36" s="49"/>
      <c r="EQT36" s="49"/>
      <c r="EQU36" s="49"/>
      <c r="EQV36" s="49"/>
      <c r="EQW36" s="49"/>
      <c r="EQX36" s="49"/>
      <c r="EQY36" s="49"/>
      <c r="EQZ36" s="49"/>
      <c r="ERA36" s="49"/>
      <c r="ERB36" s="49"/>
      <c r="ERC36" s="49"/>
      <c r="ERD36" s="49"/>
      <c r="ERE36" s="49"/>
      <c r="ERF36" s="49"/>
      <c r="ERG36" s="49"/>
      <c r="ERH36" s="49"/>
      <c r="ERI36" s="49"/>
      <c r="ERJ36" s="49"/>
      <c r="ERK36" s="49"/>
      <c r="ERL36" s="49"/>
      <c r="ERM36" s="49"/>
      <c r="ERN36" s="49"/>
      <c r="ERO36" s="49"/>
      <c r="ERP36" s="49"/>
      <c r="ERQ36" s="49"/>
      <c r="ERR36" s="49"/>
      <c r="ERU36" s="49"/>
      <c r="ERX36" s="49"/>
      <c r="ESA36" s="49"/>
      <c r="ESD36" s="49"/>
      <c r="ESG36" s="49"/>
      <c r="ESJ36" s="49"/>
      <c r="ESS36" s="49"/>
      <c r="ESV36" s="49"/>
      <c r="ESY36" s="49"/>
      <c r="ETB36" s="49"/>
      <c r="ETK36" s="49"/>
      <c r="ETQ36" s="49"/>
      <c r="ETT36" s="49"/>
      <c r="ETW36" s="49"/>
      <c r="ETZ36" s="49"/>
      <c r="EUF36" s="49"/>
      <c r="EUI36" s="49"/>
      <c r="EUO36" s="49"/>
      <c r="EUQ36" s="49"/>
      <c r="EUR36" s="49"/>
      <c r="EUT36" s="49"/>
      <c r="EVK36" s="49"/>
      <c r="EVP36" s="49"/>
      <c r="EVV36" s="49"/>
      <c r="EVY36" s="49"/>
      <c r="EWB36" s="49"/>
      <c r="EWJ36" s="49"/>
      <c r="EXF36" s="49"/>
      <c r="EXG36" s="49"/>
      <c r="EXH36" s="49"/>
      <c r="EXI36" s="49"/>
      <c r="EXJ36" s="49"/>
      <c r="EXK36" s="49"/>
      <c r="EYC36" s="49"/>
      <c r="EYD36" s="49"/>
      <c r="EYG36" s="49"/>
      <c r="EYJ36" s="49"/>
      <c r="EYL36" s="49"/>
      <c r="EYN36" s="49"/>
      <c r="EYQ36" s="49"/>
      <c r="EYT36" s="49"/>
      <c r="EYW36" s="49"/>
      <c r="EYZ36" s="49"/>
      <c r="EZC36" s="49"/>
      <c r="EZF36" s="49"/>
      <c r="EZI36" s="49"/>
      <c r="EZL36" s="49"/>
      <c r="EZN36" s="49"/>
      <c r="FAA36" s="49"/>
      <c r="FAB36" s="49"/>
      <c r="FAC36" s="49"/>
      <c r="FAD36" s="49"/>
      <c r="FAE36" s="49"/>
      <c r="FAF36" s="49"/>
      <c r="FAG36" s="49"/>
      <c r="FAH36" s="49"/>
      <c r="FAI36" s="49"/>
      <c r="FAJ36" s="49"/>
      <c r="FAK36" s="49"/>
      <c r="FAL36" s="49"/>
      <c r="FAM36" s="49"/>
      <c r="FAN36" s="49"/>
      <c r="FAO36" s="49"/>
      <c r="FAP36" s="49"/>
      <c r="FAQ36" s="49"/>
      <c r="FAR36" s="49"/>
      <c r="FAS36" s="49"/>
      <c r="FAT36" s="49"/>
      <c r="FAU36" s="49"/>
      <c r="FAV36" s="49"/>
      <c r="FAW36" s="49"/>
      <c r="FAX36" s="49"/>
      <c r="FAY36" s="49"/>
      <c r="FAZ36" s="49"/>
      <c r="FBA36" s="49"/>
      <c r="FBB36" s="49"/>
      <c r="FBC36" s="49"/>
      <c r="FBD36" s="49"/>
      <c r="FBE36" s="49"/>
      <c r="FBF36" s="49"/>
      <c r="FBG36" s="49"/>
      <c r="FBH36" s="49"/>
      <c r="FBI36" s="49"/>
      <c r="FBJ36" s="49"/>
      <c r="FBK36" s="49"/>
      <c r="FBL36" s="49"/>
      <c r="FBM36" s="49"/>
      <c r="FBN36" s="49"/>
      <c r="FBQ36" s="49"/>
      <c r="FBT36" s="49"/>
      <c r="FBW36" s="49"/>
      <c r="FBZ36" s="49"/>
      <c r="FCC36" s="49"/>
      <c r="FCF36" s="49"/>
      <c r="FCO36" s="49"/>
      <c r="FCR36" s="49"/>
      <c r="FCU36" s="49"/>
      <c r="FCX36" s="49"/>
      <c r="FDG36" s="49"/>
      <c r="FDM36" s="49"/>
      <c r="FDP36" s="49"/>
      <c r="FDS36" s="49"/>
      <c r="FDV36" s="49"/>
      <c r="FEB36" s="49"/>
      <c r="FEE36" s="49"/>
      <c r="FEK36" s="49"/>
      <c r="FEM36" s="49"/>
      <c r="FEN36" s="49"/>
      <c r="FEP36" s="49"/>
      <c r="FFG36" s="49"/>
      <c r="FFL36" s="49"/>
      <c r="FFR36" s="49"/>
      <c r="FFU36" s="49"/>
      <c r="FFX36" s="49"/>
      <c r="FGF36" s="49"/>
      <c r="FHB36" s="49"/>
      <c r="FHC36" s="49"/>
      <c r="FHD36" s="49"/>
      <c r="FHE36" s="49"/>
      <c r="FHF36" s="49"/>
      <c r="FHG36" s="49"/>
      <c r="FHY36" s="49"/>
      <c r="FHZ36" s="49"/>
      <c r="FIC36" s="49"/>
      <c r="FIF36" s="49"/>
      <c r="FIH36" s="49"/>
      <c r="FIJ36" s="49"/>
      <c r="FIM36" s="49"/>
      <c r="FIP36" s="49"/>
      <c r="FIS36" s="49"/>
      <c r="FIV36" s="49"/>
      <c r="FIY36" s="49"/>
      <c r="FJB36" s="49"/>
      <c r="FJE36" s="49"/>
      <c r="FJH36" s="49"/>
      <c r="FJJ36" s="49"/>
      <c r="FJW36" s="49"/>
      <c r="FJX36" s="49"/>
      <c r="FJY36" s="49"/>
      <c r="FJZ36" s="49"/>
      <c r="FKA36" s="49"/>
      <c r="FKB36" s="49"/>
      <c r="FKC36" s="49"/>
      <c r="FKD36" s="49"/>
      <c r="FKE36" s="49"/>
      <c r="FKF36" s="49"/>
      <c r="FKG36" s="49"/>
      <c r="FKH36" s="49"/>
      <c r="FKI36" s="49"/>
      <c r="FKJ36" s="49"/>
      <c r="FKK36" s="49"/>
      <c r="FKL36" s="49"/>
      <c r="FKM36" s="49"/>
      <c r="FKN36" s="49"/>
      <c r="FKO36" s="49"/>
      <c r="FKP36" s="49"/>
      <c r="FKQ36" s="49"/>
      <c r="FKR36" s="49"/>
      <c r="FKS36" s="49"/>
      <c r="FKT36" s="49"/>
      <c r="FKU36" s="49"/>
      <c r="FKV36" s="49"/>
      <c r="FKW36" s="49"/>
      <c r="FKX36" s="49"/>
      <c r="FKY36" s="49"/>
      <c r="FKZ36" s="49"/>
      <c r="FLA36" s="49"/>
      <c r="FLB36" s="49"/>
      <c r="FLC36" s="49"/>
      <c r="FLD36" s="49"/>
      <c r="FLE36" s="49"/>
      <c r="FLF36" s="49"/>
      <c r="FLG36" s="49"/>
      <c r="FLH36" s="49"/>
      <c r="FLI36" s="49"/>
      <c r="FLJ36" s="49"/>
      <c r="FLM36" s="49"/>
      <c r="FLP36" s="49"/>
      <c r="FLS36" s="49"/>
      <c r="FLV36" s="49"/>
      <c r="FLY36" s="49"/>
      <c r="FMB36" s="49"/>
      <c r="FMK36" s="49"/>
      <c r="FMN36" s="49"/>
      <c r="FMQ36" s="49"/>
      <c r="FMT36" s="49"/>
      <c r="FNC36" s="49"/>
      <c r="FNI36" s="49"/>
      <c r="FNL36" s="49"/>
      <c r="FNO36" s="49"/>
      <c r="FNR36" s="49"/>
      <c r="FNX36" s="49"/>
      <c r="FOA36" s="49"/>
      <c r="FOG36" s="49"/>
      <c r="FOI36" s="49"/>
      <c r="FOJ36" s="49"/>
      <c r="FOL36" s="49"/>
      <c r="FPC36" s="49"/>
      <c r="FPH36" s="49"/>
      <c r="FPN36" s="49"/>
      <c r="FPQ36" s="49"/>
      <c r="FPT36" s="49"/>
      <c r="FQB36" s="49"/>
      <c r="FQX36" s="49"/>
      <c r="FQY36" s="49"/>
      <c r="FQZ36" s="49"/>
      <c r="FRA36" s="49"/>
      <c r="FRB36" s="49"/>
      <c r="FRC36" s="49"/>
      <c r="FRU36" s="49"/>
      <c r="FRV36" s="49"/>
      <c r="FRY36" s="49"/>
      <c r="FSB36" s="49"/>
      <c r="FSD36" s="49"/>
      <c r="FSF36" s="49"/>
      <c r="FSI36" s="49"/>
      <c r="FSL36" s="49"/>
      <c r="FSO36" s="49"/>
      <c r="FSR36" s="49"/>
      <c r="FSU36" s="49"/>
      <c r="FSX36" s="49"/>
      <c r="FTA36" s="49"/>
      <c r="FTD36" s="49"/>
      <c r="FTF36" s="49"/>
      <c r="FTS36" s="49"/>
      <c r="FTT36" s="49"/>
      <c r="FTU36" s="49"/>
      <c r="FTV36" s="49"/>
      <c r="FTW36" s="49"/>
      <c r="FTX36" s="49"/>
      <c r="FTY36" s="49"/>
      <c r="FTZ36" s="49"/>
      <c r="FUA36" s="49"/>
      <c r="FUB36" s="49"/>
      <c r="FUC36" s="49"/>
      <c r="FUD36" s="49"/>
      <c r="FUE36" s="49"/>
      <c r="FUF36" s="49"/>
      <c r="FUG36" s="49"/>
      <c r="FUH36" s="49"/>
      <c r="FUI36" s="49"/>
      <c r="FUJ36" s="49"/>
      <c r="FUK36" s="49"/>
      <c r="FUL36" s="49"/>
      <c r="FUM36" s="49"/>
      <c r="FUN36" s="49"/>
      <c r="FUO36" s="49"/>
      <c r="FUP36" s="49"/>
      <c r="FUQ36" s="49"/>
      <c r="FUR36" s="49"/>
      <c r="FUS36" s="49"/>
      <c r="FUT36" s="49"/>
      <c r="FUU36" s="49"/>
      <c r="FUV36" s="49"/>
      <c r="FUW36" s="49"/>
      <c r="FUX36" s="49"/>
      <c r="FUY36" s="49"/>
      <c r="FUZ36" s="49"/>
      <c r="FVA36" s="49"/>
      <c r="FVB36" s="49"/>
      <c r="FVC36" s="49"/>
      <c r="FVD36" s="49"/>
      <c r="FVE36" s="49"/>
      <c r="FVF36" s="49"/>
      <c r="FVI36" s="49"/>
      <c r="FVL36" s="49"/>
      <c r="FVO36" s="49"/>
      <c r="FVR36" s="49"/>
      <c r="FVU36" s="49"/>
      <c r="FVX36" s="49"/>
      <c r="FWG36" s="49"/>
      <c r="FWJ36" s="49"/>
      <c r="FWM36" s="49"/>
      <c r="FWP36" s="49"/>
      <c r="FWY36" s="49"/>
      <c r="FXE36" s="49"/>
      <c r="FXH36" s="49"/>
      <c r="FXK36" s="49"/>
      <c r="FXN36" s="49"/>
      <c r="FXT36" s="49"/>
      <c r="FXW36" s="49"/>
      <c r="FYC36" s="49"/>
      <c r="FYE36" s="49"/>
      <c r="FYF36" s="49"/>
      <c r="FYH36" s="49"/>
      <c r="FYY36" s="49"/>
      <c r="FZD36" s="49"/>
      <c r="FZJ36" s="49"/>
      <c r="FZM36" s="49"/>
      <c r="FZP36" s="49"/>
      <c r="FZX36" s="49"/>
      <c r="GAT36" s="49"/>
      <c r="GAU36" s="49"/>
      <c r="GAV36" s="49"/>
      <c r="GAW36" s="49"/>
      <c r="GAX36" s="49"/>
      <c r="GAY36" s="49"/>
      <c r="GBQ36" s="49"/>
      <c r="GBR36" s="49"/>
      <c r="GBU36" s="49"/>
      <c r="GBX36" s="49"/>
      <c r="GBZ36" s="49"/>
      <c r="GCB36" s="49"/>
      <c r="GCE36" s="49"/>
      <c r="GCH36" s="49"/>
      <c r="GCK36" s="49"/>
      <c r="GCN36" s="49"/>
      <c r="GCQ36" s="49"/>
      <c r="GCT36" s="49"/>
      <c r="GCW36" s="49"/>
      <c r="GCZ36" s="49"/>
      <c r="GDB36" s="49"/>
      <c r="GDO36" s="49"/>
      <c r="GDP36" s="49"/>
      <c r="GDQ36" s="49"/>
      <c r="GDR36" s="49"/>
      <c r="GDS36" s="49"/>
      <c r="GDT36" s="49"/>
      <c r="GDU36" s="49"/>
      <c r="GDV36" s="49"/>
      <c r="GDW36" s="49"/>
      <c r="GDX36" s="49"/>
      <c r="GDY36" s="49"/>
      <c r="GDZ36" s="49"/>
      <c r="GEA36" s="49"/>
      <c r="GEB36" s="49"/>
      <c r="GEC36" s="49"/>
      <c r="GED36" s="49"/>
      <c r="GEE36" s="49"/>
      <c r="GEF36" s="49"/>
      <c r="GEG36" s="49"/>
      <c r="GEH36" s="49"/>
      <c r="GEI36" s="49"/>
      <c r="GEJ36" s="49"/>
      <c r="GEK36" s="49"/>
      <c r="GEL36" s="49"/>
      <c r="GEM36" s="49"/>
      <c r="GEN36" s="49"/>
      <c r="GEO36" s="49"/>
      <c r="GEP36" s="49"/>
      <c r="GEQ36" s="49"/>
      <c r="GER36" s="49"/>
      <c r="GES36" s="49"/>
      <c r="GET36" s="49"/>
      <c r="GEU36" s="49"/>
      <c r="GEV36" s="49"/>
      <c r="GEW36" s="49"/>
      <c r="GEX36" s="49"/>
      <c r="GEY36" s="49"/>
      <c r="GEZ36" s="49"/>
      <c r="GFA36" s="49"/>
      <c r="GFB36" s="49"/>
      <c r="GFE36" s="49"/>
      <c r="GFH36" s="49"/>
      <c r="GFK36" s="49"/>
      <c r="GFN36" s="49"/>
      <c r="GFQ36" s="49"/>
      <c r="GFT36" s="49"/>
      <c r="GGC36" s="49"/>
      <c r="GGF36" s="49"/>
      <c r="GGI36" s="49"/>
      <c r="GGL36" s="49"/>
      <c r="GGU36" s="49"/>
      <c r="GHA36" s="49"/>
      <c r="GHD36" s="49"/>
      <c r="GHG36" s="49"/>
      <c r="GHJ36" s="49"/>
      <c r="GHP36" s="49"/>
      <c r="GHS36" s="49"/>
      <c r="GHY36" s="49"/>
      <c r="GIA36" s="49"/>
      <c r="GIB36" s="49"/>
      <c r="GID36" s="49"/>
      <c r="GIU36" s="49"/>
      <c r="GIZ36" s="49"/>
      <c r="GJF36" s="49"/>
      <c r="GJI36" s="49"/>
      <c r="GJL36" s="49"/>
      <c r="GJT36" s="49"/>
      <c r="GKP36" s="49"/>
      <c r="GKQ36" s="49"/>
      <c r="GKR36" s="49"/>
      <c r="GKS36" s="49"/>
      <c r="GKT36" s="49"/>
      <c r="GKU36" s="49"/>
      <c r="GLM36" s="49"/>
      <c r="GLN36" s="49"/>
      <c r="GLQ36" s="49"/>
      <c r="GLT36" s="49"/>
      <c r="GLV36" s="49"/>
      <c r="GLX36" s="49"/>
      <c r="GMA36" s="49"/>
      <c r="GMD36" s="49"/>
      <c r="GMG36" s="49"/>
      <c r="GMJ36" s="49"/>
      <c r="GMM36" s="49"/>
      <c r="GMP36" s="49"/>
      <c r="GMS36" s="49"/>
      <c r="GMV36" s="49"/>
      <c r="GMX36" s="49"/>
      <c r="GNK36" s="49"/>
      <c r="GNL36" s="49"/>
      <c r="GNM36" s="49"/>
      <c r="GNN36" s="49"/>
      <c r="GNO36" s="49"/>
      <c r="GNP36" s="49"/>
      <c r="GNQ36" s="49"/>
      <c r="GNR36" s="49"/>
      <c r="GNS36" s="49"/>
      <c r="GNT36" s="49"/>
      <c r="GNU36" s="49"/>
      <c r="GNV36" s="49"/>
      <c r="GNW36" s="49"/>
      <c r="GNX36" s="49"/>
      <c r="GNY36" s="49"/>
      <c r="GNZ36" s="49"/>
      <c r="GOA36" s="49"/>
      <c r="GOB36" s="49"/>
      <c r="GOC36" s="49"/>
      <c r="GOD36" s="49"/>
      <c r="GOE36" s="49"/>
      <c r="GOF36" s="49"/>
      <c r="GOG36" s="49"/>
      <c r="GOH36" s="49"/>
      <c r="GOI36" s="49"/>
      <c r="GOJ36" s="49"/>
      <c r="GOK36" s="49"/>
      <c r="GOL36" s="49"/>
      <c r="GOM36" s="49"/>
      <c r="GON36" s="49"/>
      <c r="GOO36" s="49"/>
      <c r="GOP36" s="49"/>
      <c r="GOQ36" s="49"/>
      <c r="GOR36" s="49"/>
      <c r="GOS36" s="49"/>
      <c r="GOT36" s="49"/>
      <c r="GOU36" s="49"/>
      <c r="GOV36" s="49"/>
      <c r="GOW36" s="49"/>
      <c r="GOX36" s="49"/>
      <c r="GPA36" s="49"/>
      <c r="GPD36" s="49"/>
      <c r="GPG36" s="49"/>
      <c r="GPJ36" s="49"/>
      <c r="GPM36" s="49"/>
      <c r="GPP36" s="49"/>
      <c r="GPY36" s="49"/>
      <c r="GQB36" s="49"/>
      <c r="GQE36" s="49"/>
      <c r="GQH36" s="49"/>
      <c r="GQQ36" s="49"/>
      <c r="GQW36" s="49"/>
      <c r="GQZ36" s="49"/>
      <c r="GRC36" s="49"/>
      <c r="GRF36" s="49"/>
      <c r="GRL36" s="49"/>
      <c r="GRO36" s="49"/>
      <c r="GRU36" s="49"/>
      <c r="GRW36" s="49"/>
      <c r="GRX36" s="49"/>
      <c r="GRZ36" s="49"/>
      <c r="GSQ36" s="49"/>
      <c r="GSV36" s="49"/>
      <c r="GTB36" s="49"/>
      <c r="GTE36" s="49"/>
      <c r="GTH36" s="49"/>
      <c r="GTP36" s="49"/>
      <c r="GUL36" s="49"/>
      <c r="GUM36" s="49"/>
      <c r="GUN36" s="49"/>
      <c r="GUO36" s="49"/>
      <c r="GUP36" s="49"/>
      <c r="GUQ36" s="49"/>
      <c r="GVI36" s="49"/>
      <c r="GVJ36" s="49"/>
      <c r="GVM36" s="49"/>
      <c r="GVP36" s="49"/>
      <c r="GVR36" s="49"/>
      <c r="GVT36" s="49"/>
      <c r="GVW36" s="49"/>
      <c r="GVZ36" s="49"/>
      <c r="GWC36" s="49"/>
      <c r="GWF36" s="49"/>
      <c r="GWI36" s="49"/>
      <c r="GWL36" s="49"/>
      <c r="GWO36" s="49"/>
      <c r="GWR36" s="49"/>
      <c r="GWT36" s="49"/>
      <c r="GXG36" s="49"/>
      <c r="GXH36" s="49"/>
      <c r="GXI36" s="49"/>
      <c r="GXJ36" s="49"/>
      <c r="GXK36" s="49"/>
      <c r="GXL36" s="49"/>
      <c r="GXM36" s="49"/>
      <c r="GXN36" s="49"/>
      <c r="GXO36" s="49"/>
      <c r="GXP36" s="49"/>
      <c r="GXQ36" s="49"/>
      <c r="GXR36" s="49"/>
      <c r="GXS36" s="49"/>
      <c r="GXT36" s="49"/>
      <c r="GXU36" s="49"/>
      <c r="GXV36" s="49"/>
      <c r="GXW36" s="49"/>
      <c r="GXX36" s="49"/>
      <c r="GXY36" s="49"/>
      <c r="GXZ36" s="49"/>
      <c r="GYA36" s="49"/>
      <c r="GYB36" s="49"/>
      <c r="GYC36" s="49"/>
      <c r="GYD36" s="49"/>
      <c r="GYE36" s="49"/>
      <c r="GYF36" s="49"/>
      <c r="GYG36" s="49"/>
      <c r="GYH36" s="49"/>
      <c r="GYI36" s="49"/>
      <c r="GYJ36" s="49"/>
      <c r="GYK36" s="49"/>
      <c r="GYL36" s="49"/>
      <c r="GYM36" s="49"/>
      <c r="GYN36" s="49"/>
      <c r="GYO36" s="49"/>
      <c r="GYP36" s="49"/>
      <c r="GYQ36" s="49"/>
      <c r="GYR36" s="49"/>
      <c r="GYS36" s="49"/>
      <c r="GYT36" s="49"/>
      <c r="GYW36" s="49"/>
      <c r="GYZ36" s="49"/>
      <c r="GZC36" s="49"/>
      <c r="GZF36" s="49"/>
      <c r="GZI36" s="49"/>
      <c r="GZL36" s="49"/>
      <c r="GZU36" s="49"/>
      <c r="GZX36" s="49"/>
      <c r="HAA36" s="49"/>
      <c r="HAD36" s="49"/>
      <c r="HAM36" s="49"/>
      <c r="HAS36" s="49"/>
      <c r="HAV36" s="49"/>
      <c r="HAY36" s="49"/>
      <c r="HBB36" s="49"/>
      <c r="HBH36" s="49"/>
      <c r="HBK36" s="49"/>
      <c r="HBQ36" s="49"/>
      <c r="HBS36" s="49"/>
      <c r="HBT36" s="49"/>
      <c r="HBV36" s="49"/>
      <c r="HCM36" s="49"/>
      <c r="HCR36" s="49"/>
      <c r="HCX36" s="49"/>
      <c r="HDA36" s="49"/>
      <c r="HDD36" s="49"/>
      <c r="HDL36" s="49"/>
      <c r="HEH36" s="49"/>
      <c r="HEI36" s="49"/>
      <c r="HEJ36" s="49"/>
      <c r="HEK36" s="49"/>
      <c r="HEL36" s="49"/>
      <c r="HEM36" s="49"/>
      <c r="HFE36" s="49"/>
      <c r="HFF36" s="49"/>
      <c r="HFI36" s="49"/>
      <c r="HFL36" s="49"/>
      <c r="HFN36" s="49"/>
      <c r="HFP36" s="49"/>
      <c r="HFS36" s="49"/>
      <c r="HFV36" s="49"/>
      <c r="HFY36" s="49"/>
      <c r="HGB36" s="49"/>
      <c r="HGE36" s="49"/>
      <c r="HGH36" s="49"/>
      <c r="HGK36" s="49"/>
      <c r="HGN36" s="49"/>
      <c r="HGP36" s="49"/>
      <c r="HHC36" s="49"/>
      <c r="HHD36" s="49"/>
      <c r="HHE36" s="49"/>
      <c r="HHF36" s="49"/>
      <c r="HHG36" s="49"/>
      <c r="HHH36" s="49"/>
      <c r="HHI36" s="49"/>
      <c r="HHJ36" s="49"/>
      <c r="HHK36" s="49"/>
      <c r="HHL36" s="49"/>
      <c r="HHM36" s="49"/>
      <c r="HHN36" s="49"/>
      <c r="HHO36" s="49"/>
      <c r="HHP36" s="49"/>
      <c r="HHQ36" s="49"/>
      <c r="HHR36" s="49"/>
      <c r="HHS36" s="49"/>
      <c r="HHT36" s="49"/>
      <c r="HHU36" s="49"/>
      <c r="HHV36" s="49"/>
      <c r="HHW36" s="49"/>
      <c r="HHX36" s="49"/>
      <c r="HHY36" s="49"/>
      <c r="HHZ36" s="49"/>
      <c r="HIA36" s="49"/>
      <c r="HIB36" s="49"/>
      <c r="HIC36" s="49"/>
      <c r="HID36" s="49"/>
      <c r="HIE36" s="49"/>
      <c r="HIF36" s="49"/>
      <c r="HIG36" s="49"/>
      <c r="HIH36" s="49"/>
      <c r="HII36" s="49"/>
      <c r="HIJ36" s="49"/>
      <c r="HIK36" s="49"/>
      <c r="HIL36" s="49"/>
      <c r="HIM36" s="49"/>
      <c r="HIN36" s="49"/>
      <c r="HIO36" s="49"/>
      <c r="HIP36" s="49"/>
      <c r="HIS36" s="49"/>
      <c r="HIV36" s="49"/>
      <c r="HIY36" s="49"/>
      <c r="HJB36" s="49"/>
      <c r="HJE36" s="49"/>
      <c r="HJH36" s="49"/>
      <c r="HJQ36" s="49"/>
      <c r="HJT36" s="49"/>
      <c r="HJW36" s="49"/>
      <c r="HJZ36" s="49"/>
      <c r="HKI36" s="49"/>
      <c r="HKO36" s="49"/>
      <c r="HKR36" s="49"/>
      <c r="HKU36" s="49"/>
      <c r="HKX36" s="49"/>
      <c r="HLD36" s="49"/>
      <c r="HLG36" s="49"/>
      <c r="HLM36" s="49"/>
      <c r="HLO36" s="49"/>
      <c r="HLP36" s="49"/>
      <c r="HLR36" s="49"/>
      <c r="HMI36" s="49"/>
      <c r="HMN36" s="49"/>
      <c r="HMT36" s="49"/>
      <c r="HMW36" s="49"/>
      <c r="HMZ36" s="49"/>
      <c r="HNH36" s="49"/>
      <c r="HOD36" s="49"/>
      <c r="HOE36" s="49"/>
      <c r="HOF36" s="49"/>
      <c r="HOG36" s="49"/>
      <c r="HOH36" s="49"/>
      <c r="HOI36" s="49"/>
      <c r="HPA36" s="49"/>
      <c r="HPB36" s="49"/>
      <c r="HPE36" s="49"/>
      <c r="HPH36" s="49"/>
      <c r="HPJ36" s="49"/>
      <c r="HPL36" s="49"/>
      <c r="HPO36" s="49"/>
      <c r="HPR36" s="49"/>
      <c r="HPU36" s="49"/>
      <c r="HPX36" s="49"/>
      <c r="HQA36" s="49"/>
      <c r="HQD36" s="49"/>
      <c r="HQG36" s="49"/>
      <c r="HQJ36" s="49"/>
      <c r="HQL36" s="49"/>
      <c r="HQY36" s="49"/>
      <c r="HQZ36" s="49"/>
      <c r="HRA36" s="49"/>
      <c r="HRB36" s="49"/>
      <c r="HRC36" s="49"/>
      <c r="HRD36" s="49"/>
      <c r="HRE36" s="49"/>
      <c r="HRF36" s="49"/>
      <c r="HRG36" s="49"/>
      <c r="HRH36" s="49"/>
      <c r="HRI36" s="49"/>
      <c r="HRJ36" s="49"/>
      <c r="HRK36" s="49"/>
      <c r="HRL36" s="49"/>
      <c r="HRM36" s="49"/>
      <c r="HRN36" s="49"/>
      <c r="HRO36" s="49"/>
      <c r="HRP36" s="49"/>
      <c r="HRQ36" s="49"/>
      <c r="HRR36" s="49"/>
      <c r="HRS36" s="49"/>
      <c r="HRT36" s="49"/>
      <c r="HRU36" s="49"/>
      <c r="HRV36" s="49"/>
      <c r="HRW36" s="49"/>
      <c r="HRX36" s="49"/>
      <c r="HRY36" s="49"/>
      <c r="HRZ36" s="49"/>
      <c r="HSA36" s="49"/>
      <c r="HSB36" s="49"/>
      <c r="HSC36" s="49"/>
      <c r="HSD36" s="49"/>
      <c r="HSE36" s="49"/>
      <c r="HSF36" s="49"/>
      <c r="HSG36" s="49"/>
      <c r="HSH36" s="49"/>
      <c r="HSI36" s="49"/>
      <c r="HSJ36" s="49"/>
      <c r="HSK36" s="49"/>
      <c r="HSL36" s="49"/>
      <c r="HSO36" s="49"/>
      <c r="HSR36" s="49"/>
      <c r="HSU36" s="49"/>
      <c r="HSX36" s="49"/>
      <c r="HTA36" s="49"/>
      <c r="HTD36" s="49"/>
      <c r="HTM36" s="49"/>
      <c r="HTP36" s="49"/>
      <c r="HTS36" s="49"/>
      <c r="HTV36" s="49"/>
      <c r="HUE36" s="49"/>
      <c r="HUK36" s="49"/>
      <c r="HUN36" s="49"/>
      <c r="HUQ36" s="49"/>
      <c r="HUT36" s="49"/>
      <c r="HUZ36" s="49"/>
      <c r="HVC36" s="49"/>
      <c r="HVI36" s="49"/>
      <c r="HVK36" s="49"/>
      <c r="HVL36" s="49"/>
      <c r="HVN36" s="49"/>
      <c r="HWE36" s="49"/>
      <c r="HWJ36" s="49"/>
      <c r="HWP36" s="49"/>
      <c r="HWS36" s="49"/>
      <c r="HWV36" s="49"/>
      <c r="HXD36" s="49"/>
      <c r="HXZ36" s="49"/>
      <c r="HYA36" s="49"/>
      <c r="HYB36" s="49"/>
      <c r="HYC36" s="49"/>
      <c r="HYD36" s="49"/>
      <c r="HYE36" s="49"/>
      <c r="HYW36" s="49"/>
      <c r="HYX36" s="49"/>
      <c r="HZA36" s="49"/>
      <c r="HZD36" s="49"/>
      <c r="HZF36" s="49"/>
      <c r="HZH36" s="49"/>
      <c r="HZK36" s="49"/>
      <c r="HZN36" s="49"/>
      <c r="HZQ36" s="49"/>
      <c r="HZT36" s="49"/>
      <c r="HZW36" s="49"/>
      <c r="HZZ36" s="49"/>
      <c r="IAC36" s="49"/>
      <c r="IAF36" s="49"/>
      <c r="IAH36" s="49"/>
      <c r="IAU36" s="49"/>
      <c r="IAV36" s="49"/>
      <c r="IAW36" s="49"/>
      <c r="IAX36" s="49"/>
      <c r="IAY36" s="49"/>
      <c r="IAZ36" s="49"/>
      <c r="IBA36" s="49"/>
      <c r="IBB36" s="49"/>
      <c r="IBC36" s="49"/>
      <c r="IBD36" s="49"/>
      <c r="IBE36" s="49"/>
      <c r="IBF36" s="49"/>
      <c r="IBG36" s="49"/>
      <c r="IBH36" s="49"/>
      <c r="IBI36" s="49"/>
      <c r="IBJ36" s="49"/>
      <c r="IBK36" s="49"/>
      <c r="IBL36" s="49"/>
      <c r="IBM36" s="49"/>
      <c r="IBN36" s="49"/>
      <c r="IBO36" s="49"/>
      <c r="IBP36" s="49"/>
      <c r="IBQ36" s="49"/>
      <c r="IBR36" s="49"/>
      <c r="IBS36" s="49"/>
      <c r="IBT36" s="49"/>
      <c r="IBU36" s="49"/>
      <c r="IBV36" s="49"/>
      <c r="IBW36" s="49"/>
      <c r="IBX36" s="49"/>
      <c r="IBY36" s="49"/>
      <c r="IBZ36" s="49"/>
      <c r="ICA36" s="49"/>
      <c r="ICB36" s="49"/>
      <c r="ICC36" s="49"/>
      <c r="ICD36" s="49"/>
      <c r="ICE36" s="49"/>
      <c r="ICF36" s="49"/>
      <c r="ICG36" s="49"/>
      <c r="ICH36" s="49"/>
      <c r="ICK36" s="49"/>
      <c r="ICN36" s="49"/>
      <c r="ICQ36" s="49"/>
      <c r="ICT36" s="49"/>
      <c r="ICW36" s="49"/>
      <c r="ICZ36" s="49"/>
      <c r="IDI36" s="49"/>
      <c r="IDL36" s="49"/>
      <c r="IDO36" s="49"/>
      <c r="IDR36" s="49"/>
      <c r="IEA36" s="49"/>
      <c r="IEG36" s="49"/>
      <c r="IEJ36" s="49"/>
      <c r="IEM36" s="49"/>
      <c r="IEP36" s="49"/>
      <c r="IEV36" s="49"/>
      <c r="IEY36" s="49"/>
      <c r="IFE36" s="49"/>
      <c r="IFG36" s="49"/>
      <c r="IFH36" s="49"/>
      <c r="IFJ36" s="49"/>
      <c r="IGA36" s="49"/>
      <c r="IGF36" s="49"/>
      <c r="IGL36" s="49"/>
      <c r="IGO36" s="49"/>
      <c r="IGR36" s="49"/>
      <c r="IGZ36" s="49"/>
      <c r="IHV36" s="49"/>
      <c r="IHW36" s="49"/>
      <c r="IHX36" s="49"/>
      <c r="IHY36" s="49"/>
      <c r="IHZ36" s="49"/>
      <c r="IIA36" s="49"/>
      <c r="IIS36" s="49"/>
      <c r="IIT36" s="49"/>
      <c r="IIW36" s="49"/>
      <c r="IIZ36" s="49"/>
      <c r="IJB36" s="49"/>
      <c r="IJD36" s="49"/>
      <c r="IJG36" s="49"/>
      <c r="IJJ36" s="49"/>
      <c r="IJM36" s="49"/>
      <c r="IJP36" s="49"/>
      <c r="IJS36" s="49"/>
      <c r="IJV36" s="49"/>
      <c r="IJY36" s="49"/>
      <c r="IKB36" s="49"/>
      <c r="IKD36" s="49"/>
      <c r="IKQ36" s="49"/>
      <c r="IKR36" s="49"/>
      <c r="IKS36" s="49"/>
      <c r="IKT36" s="49"/>
      <c r="IKU36" s="49"/>
      <c r="IKV36" s="49"/>
      <c r="IKW36" s="49"/>
      <c r="IKX36" s="49"/>
      <c r="IKY36" s="49"/>
      <c r="IKZ36" s="49"/>
      <c r="ILA36" s="49"/>
      <c r="ILB36" s="49"/>
      <c r="ILC36" s="49"/>
      <c r="ILD36" s="49"/>
      <c r="ILE36" s="49"/>
      <c r="ILF36" s="49"/>
      <c r="ILG36" s="49"/>
      <c r="ILH36" s="49"/>
      <c r="ILI36" s="49"/>
      <c r="ILJ36" s="49"/>
      <c r="ILK36" s="49"/>
      <c r="ILL36" s="49"/>
      <c r="ILM36" s="49"/>
      <c r="ILN36" s="49"/>
      <c r="ILO36" s="49"/>
      <c r="ILP36" s="49"/>
      <c r="ILQ36" s="49"/>
      <c r="ILR36" s="49"/>
      <c r="ILS36" s="49"/>
      <c r="ILT36" s="49"/>
      <c r="ILU36" s="49"/>
      <c r="ILV36" s="49"/>
      <c r="ILW36" s="49"/>
      <c r="ILX36" s="49"/>
      <c r="ILY36" s="49"/>
      <c r="ILZ36" s="49"/>
      <c r="IMA36" s="49"/>
      <c r="IMB36" s="49"/>
      <c r="IMC36" s="49"/>
      <c r="IMD36" s="49"/>
      <c r="IMG36" s="49"/>
      <c r="IMJ36" s="49"/>
      <c r="IMM36" s="49"/>
      <c r="IMP36" s="49"/>
      <c r="IMS36" s="49"/>
      <c r="IMV36" s="49"/>
      <c r="INE36" s="49"/>
      <c r="INH36" s="49"/>
      <c r="INK36" s="49"/>
      <c r="INN36" s="49"/>
      <c r="INW36" s="49"/>
      <c r="IOC36" s="49"/>
      <c r="IOF36" s="49"/>
      <c r="IOI36" s="49"/>
      <c r="IOL36" s="49"/>
      <c r="IOR36" s="49"/>
      <c r="IOU36" s="49"/>
      <c r="IPA36" s="49"/>
      <c r="IPC36" s="49"/>
      <c r="IPD36" s="49"/>
      <c r="IPF36" s="49"/>
      <c r="IPW36" s="49"/>
      <c r="IQB36" s="49"/>
      <c r="IQH36" s="49"/>
      <c r="IQK36" s="49"/>
      <c r="IQN36" s="49"/>
      <c r="IQV36" s="49"/>
      <c r="IRR36" s="49"/>
      <c r="IRS36" s="49"/>
      <c r="IRT36" s="49"/>
      <c r="IRU36" s="49"/>
      <c r="IRV36" s="49"/>
      <c r="IRW36" s="49"/>
      <c r="ISO36" s="49"/>
      <c r="ISP36" s="49"/>
      <c r="ISS36" s="49"/>
      <c r="ISV36" s="49"/>
      <c r="ISX36" s="49"/>
      <c r="ISZ36" s="49"/>
      <c r="ITC36" s="49"/>
      <c r="ITF36" s="49"/>
      <c r="ITI36" s="49"/>
      <c r="ITL36" s="49"/>
      <c r="ITO36" s="49"/>
      <c r="ITR36" s="49"/>
      <c r="ITU36" s="49"/>
      <c r="ITX36" s="49"/>
      <c r="ITZ36" s="49"/>
      <c r="IUM36" s="49"/>
      <c r="IUN36" s="49"/>
      <c r="IUO36" s="49"/>
      <c r="IUP36" s="49"/>
      <c r="IUQ36" s="49"/>
      <c r="IUR36" s="49"/>
      <c r="IUS36" s="49"/>
      <c r="IUT36" s="49"/>
      <c r="IUU36" s="49"/>
      <c r="IUV36" s="49"/>
      <c r="IUW36" s="49"/>
      <c r="IUX36" s="49"/>
      <c r="IUY36" s="49"/>
      <c r="IUZ36" s="49"/>
      <c r="IVA36" s="49"/>
      <c r="IVB36" s="49"/>
      <c r="IVC36" s="49"/>
      <c r="IVD36" s="49"/>
      <c r="IVE36" s="49"/>
      <c r="IVF36" s="49"/>
      <c r="IVG36" s="49"/>
      <c r="IVH36" s="49"/>
      <c r="IVI36" s="49"/>
      <c r="IVJ36" s="49"/>
      <c r="IVK36" s="49"/>
      <c r="IVL36" s="49"/>
      <c r="IVM36" s="49"/>
      <c r="IVN36" s="49"/>
      <c r="IVO36" s="49"/>
      <c r="IVP36" s="49"/>
      <c r="IVQ36" s="49"/>
      <c r="IVR36" s="49"/>
      <c r="IVS36" s="49"/>
      <c r="IVT36" s="49"/>
      <c r="IVU36" s="49"/>
      <c r="IVV36" s="49"/>
      <c r="IVW36" s="49"/>
      <c r="IVX36" s="49"/>
      <c r="IVY36" s="49"/>
      <c r="IVZ36" s="49"/>
      <c r="IWC36" s="49"/>
      <c r="IWF36" s="49"/>
      <c r="IWI36" s="49"/>
      <c r="IWL36" s="49"/>
      <c r="IWO36" s="49"/>
      <c r="IWR36" s="49"/>
      <c r="IXA36" s="49"/>
      <c r="IXD36" s="49"/>
      <c r="IXG36" s="49"/>
      <c r="IXJ36" s="49"/>
      <c r="IXS36" s="49"/>
      <c r="IXY36" s="49"/>
      <c r="IYB36" s="49"/>
      <c r="IYE36" s="49"/>
      <c r="IYH36" s="49"/>
      <c r="IYN36" s="49"/>
      <c r="IYQ36" s="49"/>
      <c r="IYW36" s="49"/>
      <c r="IYY36" s="49"/>
      <c r="IYZ36" s="49"/>
      <c r="IZB36" s="49"/>
      <c r="IZS36" s="49"/>
      <c r="IZX36" s="49"/>
      <c r="JAD36" s="49"/>
      <c r="JAG36" s="49"/>
      <c r="JAJ36" s="49"/>
      <c r="JAR36" s="49"/>
      <c r="JBN36" s="49"/>
      <c r="JBO36" s="49"/>
      <c r="JBP36" s="49"/>
      <c r="JBQ36" s="49"/>
      <c r="JBR36" s="49"/>
      <c r="JBS36" s="49"/>
      <c r="JCK36" s="49"/>
      <c r="JCL36" s="49"/>
      <c r="JCO36" s="49"/>
      <c r="JCR36" s="49"/>
      <c r="JCT36" s="49"/>
      <c r="JCV36" s="49"/>
      <c r="JCY36" s="49"/>
      <c r="JDB36" s="49"/>
      <c r="JDE36" s="49"/>
      <c r="JDH36" s="49"/>
      <c r="JDK36" s="49"/>
      <c r="JDN36" s="49"/>
      <c r="JDQ36" s="49"/>
      <c r="JDT36" s="49"/>
      <c r="JDV36" s="49"/>
      <c r="JEI36" s="49"/>
      <c r="JEJ36" s="49"/>
      <c r="JEK36" s="49"/>
      <c r="JEL36" s="49"/>
      <c r="JEM36" s="49"/>
      <c r="JEN36" s="49"/>
      <c r="JEO36" s="49"/>
      <c r="JEP36" s="49"/>
      <c r="JEQ36" s="49"/>
      <c r="JER36" s="49"/>
      <c r="JES36" s="49"/>
      <c r="JET36" s="49"/>
      <c r="JEU36" s="49"/>
      <c r="JEV36" s="49"/>
      <c r="JEW36" s="49"/>
      <c r="JEX36" s="49"/>
      <c r="JEY36" s="49"/>
      <c r="JEZ36" s="49"/>
      <c r="JFA36" s="49"/>
      <c r="JFB36" s="49"/>
      <c r="JFC36" s="49"/>
      <c r="JFD36" s="49"/>
      <c r="JFE36" s="49"/>
      <c r="JFF36" s="49"/>
      <c r="JFG36" s="49"/>
      <c r="JFH36" s="49"/>
      <c r="JFI36" s="49"/>
      <c r="JFJ36" s="49"/>
      <c r="JFK36" s="49"/>
      <c r="JFL36" s="49"/>
      <c r="JFM36" s="49"/>
      <c r="JFN36" s="49"/>
      <c r="JFO36" s="49"/>
      <c r="JFP36" s="49"/>
      <c r="JFQ36" s="49"/>
      <c r="JFR36" s="49"/>
      <c r="JFS36" s="49"/>
      <c r="JFT36" s="49"/>
      <c r="JFU36" s="49"/>
      <c r="JFV36" s="49"/>
      <c r="JFY36" s="49"/>
      <c r="JGB36" s="49"/>
      <c r="JGE36" s="49"/>
      <c r="JGH36" s="49"/>
      <c r="JGK36" s="49"/>
      <c r="JGN36" s="49"/>
      <c r="JGW36" s="49"/>
      <c r="JGZ36" s="49"/>
      <c r="JHC36" s="49"/>
      <c r="JHF36" s="49"/>
      <c r="JHO36" s="49"/>
      <c r="JHU36" s="49"/>
      <c r="JHX36" s="49"/>
      <c r="JIA36" s="49"/>
      <c r="JID36" s="49"/>
      <c r="JIJ36" s="49"/>
      <c r="JIM36" s="49"/>
      <c r="JIS36" s="49"/>
      <c r="JIU36" s="49"/>
      <c r="JIV36" s="49"/>
      <c r="JIX36" s="49"/>
      <c r="JJO36" s="49"/>
      <c r="JJT36" s="49"/>
      <c r="JJZ36" s="49"/>
      <c r="JKC36" s="49"/>
      <c r="JKF36" s="49"/>
      <c r="JKN36" s="49"/>
      <c r="JLJ36" s="49"/>
      <c r="JLK36" s="49"/>
      <c r="JLL36" s="49"/>
      <c r="JLM36" s="49"/>
      <c r="JLN36" s="49"/>
      <c r="JLO36" s="49"/>
      <c r="JMG36" s="49"/>
      <c r="JMH36" s="49"/>
      <c r="JMK36" s="49"/>
      <c r="JMN36" s="49"/>
      <c r="JMP36" s="49"/>
      <c r="JMR36" s="49"/>
      <c r="JMU36" s="49"/>
      <c r="JMX36" s="49"/>
      <c r="JNA36" s="49"/>
      <c r="JND36" s="49"/>
      <c r="JNG36" s="49"/>
      <c r="JNJ36" s="49"/>
      <c r="JNM36" s="49"/>
      <c r="JNP36" s="49"/>
      <c r="JNR36" s="49"/>
      <c r="JOE36" s="49"/>
      <c r="JOF36" s="49"/>
      <c r="JOG36" s="49"/>
      <c r="JOH36" s="49"/>
      <c r="JOI36" s="49"/>
      <c r="JOJ36" s="49"/>
      <c r="JOK36" s="49"/>
      <c r="JOL36" s="49"/>
      <c r="JOM36" s="49"/>
      <c r="JON36" s="49"/>
      <c r="JOO36" s="49"/>
      <c r="JOP36" s="49"/>
      <c r="JOQ36" s="49"/>
      <c r="JOR36" s="49"/>
      <c r="JOS36" s="49"/>
      <c r="JOT36" s="49"/>
      <c r="JOU36" s="49"/>
      <c r="JOV36" s="49"/>
      <c r="JOW36" s="49"/>
      <c r="JOX36" s="49"/>
      <c r="JOY36" s="49"/>
      <c r="JOZ36" s="49"/>
      <c r="JPA36" s="49"/>
      <c r="JPB36" s="49"/>
      <c r="JPC36" s="49"/>
      <c r="JPD36" s="49"/>
      <c r="JPE36" s="49"/>
      <c r="JPF36" s="49"/>
      <c r="JPG36" s="49"/>
      <c r="JPH36" s="49"/>
      <c r="JPI36" s="49"/>
      <c r="JPJ36" s="49"/>
      <c r="JPK36" s="49"/>
      <c r="JPL36" s="49"/>
      <c r="JPM36" s="49"/>
      <c r="JPN36" s="49"/>
      <c r="JPO36" s="49"/>
      <c r="JPP36" s="49"/>
      <c r="JPQ36" s="49"/>
      <c r="JPR36" s="49"/>
      <c r="JPU36" s="49"/>
      <c r="JPX36" s="49"/>
      <c r="JQA36" s="49"/>
      <c r="JQD36" s="49"/>
      <c r="JQG36" s="49"/>
      <c r="JQJ36" s="49"/>
      <c r="JQS36" s="49"/>
      <c r="JQV36" s="49"/>
      <c r="JQY36" s="49"/>
      <c r="JRB36" s="49"/>
      <c r="JRK36" s="49"/>
      <c r="JRQ36" s="49"/>
      <c r="JRT36" s="49"/>
      <c r="JRW36" s="49"/>
      <c r="JRZ36" s="49"/>
      <c r="JSF36" s="49"/>
      <c r="JSI36" s="49"/>
      <c r="JSO36" s="49"/>
      <c r="JSQ36" s="49"/>
      <c r="JSR36" s="49"/>
      <c r="JST36" s="49"/>
      <c r="JTK36" s="49"/>
      <c r="JTP36" s="49"/>
      <c r="JTV36" s="49"/>
      <c r="JTY36" s="49"/>
      <c r="JUB36" s="49"/>
      <c r="JUJ36" s="49"/>
      <c r="JVF36" s="49"/>
      <c r="JVG36" s="49"/>
      <c r="JVH36" s="49"/>
      <c r="JVI36" s="49"/>
      <c r="JVJ36" s="49"/>
      <c r="JVK36" s="49"/>
      <c r="JWC36" s="49"/>
      <c r="JWD36" s="49"/>
      <c r="JWG36" s="49"/>
      <c r="JWJ36" s="49"/>
      <c r="JWL36" s="49"/>
      <c r="JWN36" s="49"/>
      <c r="JWQ36" s="49"/>
      <c r="JWT36" s="49"/>
      <c r="JWW36" s="49"/>
      <c r="JWZ36" s="49"/>
      <c r="JXC36" s="49"/>
      <c r="JXF36" s="49"/>
      <c r="JXI36" s="49"/>
      <c r="JXL36" s="49"/>
      <c r="JXN36" s="49"/>
      <c r="JYA36" s="49"/>
      <c r="JYB36" s="49"/>
      <c r="JYC36" s="49"/>
      <c r="JYD36" s="49"/>
      <c r="JYE36" s="49"/>
      <c r="JYF36" s="49"/>
      <c r="JYG36" s="49"/>
      <c r="JYH36" s="49"/>
      <c r="JYI36" s="49"/>
      <c r="JYJ36" s="49"/>
      <c r="JYK36" s="49"/>
      <c r="JYL36" s="49"/>
      <c r="JYM36" s="49"/>
      <c r="JYN36" s="49"/>
      <c r="JYO36" s="49"/>
      <c r="JYP36" s="49"/>
      <c r="JYQ36" s="49"/>
      <c r="JYR36" s="49"/>
      <c r="JYS36" s="49"/>
      <c r="JYT36" s="49"/>
      <c r="JYU36" s="49"/>
      <c r="JYV36" s="49"/>
      <c r="JYW36" s="49"/>
      <c r="JYX36" s="49"/>
      <c r="JYY36" s="49"/>
      <c r="JYZ36" s="49"/>
      <c r="JZA36" s="49"/>
      <c r="JZB36" s="49"/>
      <c r="JZC36" s="49"/>
      <c r="JZD36" s="49"/>
      <c r="JZE36" s="49"/>
      <c r="JZF36" s="49"/>
      <c r="JZG36" s="49"/>
      <c r="JZH36" s="49"/>
      <c r="JZI36" s="49"/>
      <c r="JZJ36" s="49"/>
      <c r="JZK36" s="49"/>
      <c r="JZL36" s="49"/>
      <c r="JZM36" s="49"/>
      <c r="JZN36" s="49"/>
      <c r="JZQ36" s="49"/>
      <c r="JZT36" s="49"/>
      <c r="JZW36" s="49"/>
      <c r="JZZ36" s="49"/>
      <c r="KAC36" s="49"/>
      <c r="KAF36" s="49"/>
      <c r="KAO36" s="49"/>
      <c r="KAR36" s="49"/>
      <c r="KAU36" s="49"/>
      <c r="KAX36" s="49"/>
      <c r="KBG36" s="49"/>
      <c r="KBM36" s="49"/>
      <c r="KBP36" s="49"/>
      <c r="KBS36" s="49"/>
      <c r="KBV36" s="49"/>
      <c r="KCB36" s="49"/>
      <c r="KCE36" s="49"/>
      <c r="KCK36" s="49"/>
      <c r="KCM36" s="49"/>
      <c r="KCN36" s="49"/>
      <c r="KCP36" s="49"/>
      <c r="KDG36" s="49"/>
      <c r="KDL36" s="49"/>
      <c r="KDR36" s="49"/>
      <c r="KDU36" s="49"/>
      <c r="KDX36" s="49"/>
      <c r="KEF36" s="49"/>
      <c r="KFB36" s="49"/>
      <c r="KFC36" s="49"/>
      <c r="KFD36" s="49"/>
      <c r="KFE36" s="49"/>
      <c r="KFF36" s="49"/>
      <c r="KFG36" s="49"/>
      <c r="KFY36" s="49"/>
      <c r="KFZ36" s="49"/>
      <c r="KGC36" s="49"/>
      <c r="KGF36" s="49"/>
      <c r="KGH36" s="49"/>
      <c r="KGJ36" s="49"/>
      <c r="KGM36" s="49"/>
      <c r="KGP36" s="49"/>
      <c r="KGS36" s="49"/>
      <c r="KGV36" s="49"/>
      <c r="KGY36" s="49"/>
      <c r="KHB36" s="49"/>
      <c r="KHE36" s="49"/>
      <c r="KHH36" s="49"/>
      <c r="KHJ36" s="49"/>
      <c r="KHW36" s="49"/>
      <c r="KHX36" s="49"/>
      <c r="KHY36" s="49"/>
      <c r="KHZ36" s="49"/>
      <c r="KIA36" s="49"/>
      <c r="KIB36" s="49"/>
      <c r="KIC36" s="49"/>
      <c r="KID36" s="49"/>
      <c r="KIE36" s="49"/>
      <c r="KIF36" s="49"/>
      <c r="KIG36" s="49"/>
      <c r="KIH36" s="49"/>
      <c r="KII36" s="49"/>
      <c r="KIJ36" s="49"/>
      <c r="KIK36" s="49"/>
      <c r="KIL36" s="49"/>
      <c r="KIM36" s="49"/>
      <c r="KIN36" s="49"/>
      <c r="KIO36" s="49"/>
      <c r="KIP36" s="49"/>
      <c r="KIQ36" s="49"/>
      <c r="KIR36" s="49"/>
      <c r="KIS36" s="49"/>
      <c r="KIT36" s="49"/>
      <c r="KIU36" s="49"/>
      <c r="KIV36" s="49"/>
      <c r="KIW36" s="49"/>
      <c r="KIX36" s="49"/>
      <c r="KIY36" s="49"/>
      <c r="KIZ36" s="49"/>
      <c r="KJA36" s="49"/>
      <c r="KJB36" s="49"/>
      <c r="KJC36" s="49"/>
      <c r="KJD36" s="49"/>
      <c r="KJE36" s="49"/>
      <c r="KJF36" s="49"/>
      <c r="KJG36" s="49"/>
      <c r="KJH36" s="49"/>
      <c r="KJI36" s="49"/>
      <c r="KJJ36" s="49"/>
      <c r="KJM36" s="49"/>
      <c r="KJP36" s="49"/>
      <c r="KJS36" s="49"/>
      <c r="KJV36" s="49"/>
      <c r="KJY36" s="49"/>
      <c r="KKB36" s="49"/>
      <c r="KKK36" s="49"/>
      <c r="KKN36" s="49"/>
      <c r="KKQ36" s="49"/>
      <c r="KKT36" s="49"/>
      <c r="KLC36" s="49"/>
      <c r="KLI36" s="49"/>
      <c r="KLL36" s="49"/>
      <c r="KLO36" s="49"/>
      <c r="KLR36" s="49"/>
      <c r="KLX36" s="49"/>
      <c r="KMA36" s="49"/>
      <c r="KMG36" s="49"/>
      <c r="KMI36" s="49"/>
      <c r="KMJ36" s="49"/>
      <c r="KML36" s="49"/>
      <c r="KNC36" s="49"/>
      <c r="KNH36" s="49"/>
      <c r="KNN36" s="49"/>
      <c r="KNQ36" s="49"/>
      <c r="KNT36" s="49"/>
      <c r="KOB36" s="49"/>
      <c r="KOX36" s="49"/>
      <c r="KOY36" s="49"/>
      <c r="KOZ36" s="49"/>
      <c r="KPA36" s="49"/>
      <c r="KPB36" s="49"/>
      <c r="KPC36" s="49"/>
      <c r="KPU36" s="49"/>
      <c r="KPV36" s="49"/>
      <c r="KPY36" s="49"/>
      <c r="KQB36" s="49"/>
      <c r="KQD36" s="49"/>
      <c r="KQF36" s="49"/>
      <c r="KQI36" s="49"/>
      <c r="KQL36" s="49"/>
      <c r="KQO36" s="49"/>
      <c r="KQR36" s="49"/>
      <c r="KQU36" s="49"/>
      <c r="KQX36" s="49"/>
      <c r="KRA36" s="49"/>
      <c r="KRD36" s="49"/>
      <c r="KRF36" s="49"/>
      <c r="KRS36" s="49"/>
      <c r="KRT36" s="49"/>
      <c r="KRU36" s="49"/>
      <c r="KRV36" s="49"/>
      <c r="KRW36" s="49"/>
      <c r="KRX36" s="49"/>
      <c r="KRY36" s="49"/>
      <c r="KRZ36" s="49"/>
      <c r="KSA36" s="49"/>
      <c r="KSB36" s="49"/>
      <c r="KSC36" s="49"/>
      <c r="KSD36" s="49"/>
      <c r="KSE36" s="49"/>
      <c r="KSF36" s="49"/>
      <c r="KSG36" s="49"/>
      <c r="KSH36" s="49"/>
      <c r="KSI36" s="49"/>
      <c r="KSJ36" s="49"/>
      <c r="KSK36" s="49"/>
      <c r="KSL36" s="49"/>
      <c r="KSM36" s="49"/>
      <c r="KSN36" s="49"/>
      <c r="KSO36" s="49"/>
      <c r="KSP36" s="49"/>
      <c r="KSQ36" s="49"/>
      <c r="KSR36" s="49"/>
      <c r="KSS36" s="49"/>
      <c r="KST36" s="49"/>
      <c r="KSU36" s="49"/>
      <c r="KSV36" s="49"/>
      <c r="KSW36" s="49"/>
      <c r="KSX36" s="49"/>
      <c r="KSY36" s="49"/>
      <c r="KSZ36" s="49"/>
      <c r="KTA36" s="49"/>
      <c r="KTB36" s="49"/>
      <c r="KTC36" s="49"/>
      <c r="KTD36" s="49"/>
      <c r="KTE36" s="49"/>
      <c r="KTF36" s="49"/>
      <c r="KTI36" s="49"/>
      <c r="KTL36" s="49"/>
      <c r="KTO36" s="49"/>
      <c r="KTR36" s="49"/>
      <c r="KTU36" s="49"/>
      <c r="KTX36" s="49"/>
      <c r="KUG36" s="49"/>
      <c r="KUJ36" s="49"/>
      <c r="KUM36" s="49"/>
      <c r="KUP36" s="49"/>
      <c r="KUY36" s="49"/>
      <c r="KVE36" s="49"/>
      <c r="KVH36" s="49"/>
      <c r="KVK36" s="49"/>
      <c r="KVN36" s="49"/>
      <c r="KVT36" s="49"/>
      <c r="KVW36" s="49"/>
      <c r="KWC36" s="49"/>
      <c r="KWE36" s="49"/>
      <c r="KWF36" s="49"/>
      <c r="KWH36" s="49"/>
      <c r="KWY36" s="49"/>
      <c r="KXD36" s="49"/>
      <c r="KXJ36" s="49"/>
      <c r="KXM36" s="49"/>
      <c r="KXP36" s="49"/>
      <c r="KXX36" s="49"/>
      <c r="KYT36" s="49"/>
      <c r="KYU36" s="49"/>
      <c r="KYV36" s="49"/>
      <c r="KYW36" s="49"/>
      <c r="KYX36" s="49"/>
      <c r="KYY36" s="49"/>
      <c r="KZQ36" s="49"/>
      <c r="KZR36" s="49"/>
      <c r="KZU36" s="49"/>
      <c r="KZX36" s="49"/>
      <c r="KZZ36" s="49"/>
      <c r="LAB36" s="49"/>
      <c r="LAE36" s="49"/>
      <c r="LAH36" s="49"/>
      <c r="LAK36" s="49"/>
      <c r="LAN36" s="49"/>
      <c r="LAQ36" s="49"/>
      <c r="LAT36" s="49"/>
      <c r="LAW36" s="49"/>
      <c r="LAZ36" s="49"/>
      <c r="LBB36" s="49"/>
      <c r="LBO36" s="49"/>
      <c r="LBP36" s="49"/>
      <c r="LBQ36" s="49"/>
      <c r="LBR36" s="49"/>
      <c r="LBS36" s="49"/>
      <c r="LBT36" s="49"/>
      <c r="LBU36" s="49"/>
      <c r="LBV36" s="49"/>
      <c r="LBW36" s="49"/>
      <c r="LBX36" s="49"/>
      <c r="LBY36" s="49"/>
      <c r="LBZ36" s="49"/>
      <c r="LCA36" s="49"/>
      <c r="LCB36" s="49"/>
      <c r="LCC36" s="49"/>
      <c r="LCD36" s="49"/>
      <c r="LCE36" s="49"/>
      <c r="LCF36" s="49"/>
      <c r="LCG36" s="49"/>
      <c r="LCH36" s="49"/>
      <c r="LCI36" s="49"/>
      <c r="LCJ36" s="49"/>
      <c r="LCK36" s="49"/>
      <c r="LCL36" s="49"/>
      <c r="LCM36" s="49"/>
      <c r="LCN36" s="49"/>
      <c r="LCO36" s="49"/>
      <c r="LCP36" s="49"/>
      <c r="LCQ36" s="49"/>
      <c r="LCR36" s="49"/>
      <c r="LCS36" s="49"/>
      <c r="LCT36" s="49"/>
      <c r="LCU36" s="49"/>
      <c r="LCV36" s="49"/>
      <c r="LCW36" s="49"/>
      <c r="LCX36" s="49"/>
      <c r="LCY36" s="49"/>
      <c r="LCZ36" s="49"/>
      <c r="LDA36" s="49"/>
      <c r="LDB36" s="49"/>
      <c r="LDE36" s="49"/>
      <c r="LDH36" s="49"/>
      <c r="LDK36" s="49"/>
      <c r="LDN36" s="49"/>
      <c r="LDQ36" s="49"/>
      <c r="LDT36" s="49"/>
      <c r="LEC36" s="49"/>
      <c r="LEF36" s="49"/>
      <c r="LEI36" s="49"/>
      <c r="LEL36" s="49"/>
      <c r="LEU36" s="49"/>
      <c r="LFA36" s="49"/>
      <c r="LFD36" s="49"/>
      <c r="LFG36" s="49"/>
      <c r="LFJ36" s="49"/>
      <c r="LFP36" s="49"/>
      <c r="LFS36" s="49"/>
      <c r="LFY36" s="49"/>
      <c r="LGA36" s="49"/>
      <c r="LGB36" s="49"/>
      <c r="LGD36" s="49"/>
      <c r="LGU36" s="49"/>
      <c r="LGZ36" s="49"/>
      <c r="LHF36" s="49"/>
      <c r="LHI36" s="49"/>
      <c r="LHL36" s="49"/>
      <c r="LHT36" s="49"/>
      <c r="LIP36" s="49"/>
      <c r="LIQ36" s="49"/>
      <c r="LIR36" s="49"/>
      <c r="LIS36" s="49"/>
      <c r="LIT36" s="49"/>
      <c r="LIU36" s="49"/>
      <c r="LJM36" s="49"/>
      <c r="LJN36" s="49"/>
      <c r="LJQ36" s="49"/>
      <c r="LJT36" s="49"/>
      <c r="LJV36" s="49"/>
      <c r="LJX36" s="49"/>
      <c r="LKA36" s="49"/>
      <c r="LKD36" s="49"/>
      <c r="LKG36" s="49"/>
      <c r="LKJ36" s="49"/>
      <c r="LKM36" s="49"/>
      <c r="LKP36" s="49"/>
      <c r="LKS36" s="49"/>
      <c r="LKV36" s="49"/>
      <c r="LKX36" s="49"/>
      <c r="LLK36" s="49"/>
      <c r="LLL36" s="49"/>
      <c r="LLM36" s="49"/>
      <c r="LLN36" s="49"/>
      <c r="LLO36" s="49"/>
      <c r="LLP36" s="49"/>
      <c r="LLQ36" s="49"/>
      <c r="LLR36" s="49"/>
      <c r="LLS36" s="49"/>
      <c r="LLT36" s="49"/>
      <c r="LLU36" s="49"/>
      <c r="LLV36" s="49"/>
      <c r="LLW36" s="49"/>
      <c r="LLX36" s="49"/>
      <c r="LLY36" s="49"/>
      <c r="LLZ36" s="49"/>
      <c r="LMA36" s="49"/>
      <c r="LMB36" s="49"/>
      <c r="LMC36" s="49"/>
      <c r="LMD36" s="49"/>
      <c r="LME36" s="49"/>
      <c r="LMF36" s="49"/>
      <c r="LMG36" s="49"/>
      <c r="LMH36" s="49"/>
      <c r="LMI36" s="49"/>
      <c r="LMJ36" s="49"/>
      <c r="LMK36" s="49"/>
      <c r="LML36" s="49"/>
      <c r="LMM36" s="49"/>
      <c r="LMN36" s="49"/>
      <c r="LMO36" s="49"/>
      <c r="LMP36" s="49"/>
      <c r="LMQ36" s="49"/>
      <c r="LMR36" s="49"/>
      <c r="LMS36" s="49"/>
      <c r="LMT36" s="49"/>
      <c r="LMU36" s="49"/>
      <c r="LMV36" s="49"/>
      <c r="LMW36" s="49"/>
      <c r="LMX36" s="49"/>
      <c r="LNA36" s="49"/>
      <c r="LND36" s="49"/>
      <c r="LNG36" s="49"/>
      <c r="LNJ36" s="49"/>
      <c r="LNM36" s="49"/>
      <c r="LNP36" s="49"/>
      <c r="LNY36" s="49"/>
      <c r="LOB36" s="49"/>
      <c r="LOE36" s="49"/>
      <c r="LOH36" s="49"/>
      <c r="LOQ36" s="49"/>
      <c r="LOW36" s="49"/>
      <c r="LOZ36" s="49"/>
      <c r="LPC36" s="49"/>
      <c r="LPF36" s="49"/>
      <c r="LPL36" s="49"/>
      <c r="LPO36" s="49"/>
      <c r="LPU36" s="49"/>
      <c r="LPW36" s="49"/>
      <c r="LPX36" s="49"/>
      <c r="LPZ36" s="49"/>
      <c r="LQQ36" s="49"/>
      <c r="LQV36" s="49"/>
      <c r="LRB36" s="49"/>
      <c r="LRE36" s="49"/>
      <c r="LRH36" s="49"/>
      <c r="LRP36" s="49"/>
      <c r="LSL36" s="49"/>
      <c r="LSM36" s="49"/>
      <c r="LSN36" s="49"/>
      <c r="LSO36" s="49"/>
      <c r="LSP36" s="49"/>
      <c r="LSQ36" s="49"/>
      <c r="LTI36" s="49"/>
      <c r="LTJ36" s="49"/>
      <c r="LTM36" s="49"/>
      <c r="LTP36" s="49"/>
      <c r="LTR36" s="49"/>
      <c r="LTT36" s="49"/>
      <c r="LTW36" s="49"/>
      <c r="LTZ36" s="49"/>
      <c r="LUC36" s="49"/>
      <c r="LUF36" s="49"/>
      <c r="LUI36" s="49"/>
      <c r="LUL36" s="49"/>
      <c r="LUO36" s="49"/>
      <c r="LUR36" s="49"/>
      <c r="LUT36" s="49"/>
      <c r="LVG36" s="49"/>
      <c r="LVH36" s="49"/>
      <c r="LVI36" s="49"/>
      <c r="LVJ36" s="49"/>
      <c r="LVK36" s="49"/>
      <c r="LVL36" s="49"/>
      <c r="LVM36" s="49"/>
      <c r="LVN36" s="49"/>
      <c r="LVO36" s="49"/>
      <c r="LVP36" s="49"/>
      <c r="LVQ36" s="49"/>
      <c r="LVR36" s="49"/>
      <c r="LVS36" s="49"/>
      <c r="LVT36" s="49"/>
      <c r="LVU36" s="49"/>
      <c r="LVV36" s="49"/>
      <c r="LVW36" s="49"/>
      <c r="LVX36" s="49"/>
      <c r="LVY36" s="49"/>
      <c r="LVZ36" s="49"/>
      <c r="LWA36" s="49"/>
      <c r="LWB36" s="49"/>
      <c r="LWC36" s="49"/>
      <c r="LWD36" s="49"/>
      <c r="LWE36" s="49"/>
      <c r="LWF36" s="49"/>
      <c r="LWG36" s="49"/>
      <c r="LWH36" s="49"/>
      <c r="LWI36" s="49"/>
      <c r="LWJ36" s="49"/>
      <c r="LWK36" s="49"/>
      <c r="LWL36" s="49"/>
      <c r="LWM36" s="49"/>
      <c r="LWN36" s="49"/>
      <c r="LWO36" s="49"/>
      <c r="LWP36" s="49"/>
      <c r="LWQ36" s="49"/>
      <c r="LWR36" s="49"/>
      <c r="LWS36" s="49"/>
      <c r="LWT36" s="49"/>
      <c r="LWW36" s="49"/>
      <c r="LWZ36" s="49"/>
      <c r="LXC36" s="49"/>
      <c r="LXF36" s="49"/>
      <c r="LXI36" s="49"/>
      <c r="LXL36" s="49"/>
      <c r="LXU36" s="49"/>
      <c r="LXX36" s="49"/>
      <c r="LYA36" s="49"/>
      <c r="LYD36" s="49"/>
      <c r="LYM36" s="49"/>
      <c r="LYS36" s="49"/>
      <c r="LYV36" s="49"/>
      <c r="LYY36" s="49"/>
      <c r="LZB36" s="49"/>
      <c r="LZH36" s="49"/>
      <c r="LZK36" s="49"/>
      <c r="LZQ36" s="49"/>
      <c r="LZS36" s="49"/>
      <c r="LZT36" s="49"/>
      <c r="LZV36" s="49"/>
      <c r="MAM36" s="49"/>
      <c r="MAR36" s="49"/>
      <c r="MAX36" s="49"/>
      <c r="MBA36" s="49"/>
      <c r="MBD36" s="49"/>
      <c r="MBL36" s="49"/>
      <c r="MCH36" s="49"/>
      <c r="MCI36" s="49"/>
      <c r="MCJ36" s="49"/>
      <c r="MCK36" s="49"/>
      <c r="MCL36" s="49"/>
      <c r="MCM36" s="49"/>
      <c r="MDE36" s="49"/>
      <c r="MDF36" s="49"/>
      <c r="MDI36" s="49"/>
      <c r="MDL36" s="49"/>
      <c r="MDN36" s="49"/>
      <c r="MDP36" s="49"/>
      <c r="MDS36" s="49"/>
      <c r="MDV36" s="49"/>
      <c r="MDY36" s="49"/>
      <c r="MEB36" s="49"/>
      <c r="MEE36" s="49"/>
      <c r="MEH36" s="49"/>
      <c r="MEK36" s="49"/>
      <c r="MEN36" s="49"/>
      <c r="MEP36" s="49"/>
      <c r="MFC36" s="49"/>
      <c r="MFD36" s="49"/>
      <c r="MFE36" s="49"/>
      <c r="MFF36" s="49"/>
      <c r="MFG36" s="49"/>
      <c r="MFH36" s="49"/>
      <c r="MFI36" s="49"/>
      <c r="MFJ36" s="49"/>
      <c r="MFK36" s="49"/>
      <c r="MFL36" s="49"/>
      <c r="MFM36" s="49"/>
      <c r="MFN36" s="49"/>
      <c r="MFO36" s="49"/>
      <c r="MFP36" s="49"/>
      <c r="MFQ36" s="49"/>
      <c r="MFR36" s="49"/>
      <c r="MFS36" s="49"/>
      <c r="MFT36" s="49"/>
      <c r="MFU36" s="49"/>
      <c r="MFV36" s="49"/>
      <c r="MFW36" s="49"/>
      <c r="MFX36" s="49"/>
      <c r="MFY36" s="49"/>
      <c r="MFZ36" s="49"/>
      <c r="MGA36" s="49"/>
      <c r="MGB36" s="49"/>
      <c r="MGC36" s="49"/>
      <c r="MGD36" s="49"/>
      <c r="MGE36" s="49"/>
      <c r="MGF36" s="49"/>
      <c r="MGG36" s="49"/>
      <c r="MGH36" s="49"/>
      <c r="MGI36" s="49"/>
      <c r="MGJ36" s="49"/>
      <c r="MGK36" s="49"/>
      <c r="MGL36" s="49"/>
      <c r="MGM36" s="49"/>
      <c r="MGN36" s="49"/>
      <c r="MGO36" s="49"/>
      <c r="MGP36" s="49"/>
      <c r="MGS36" s="49"/>
      <c r="MGV36" s="49"/>
      <c r="MGY36" s="49"/>
      <c r="MHB36" s="49"/>
      <c r="MHE36" s="49"/>
      <c r="MHH36" s="49"/>
      <c r="MHQ36" s="49"/>
      <c r="MHT36" s="49"/>
      <c r="MHW36" s="49"/>
      <c r="MHZ36" s="49"/>
      <c r="MII36" s="49"/>
      <c r="MIO36" s="49"/>
      <c r="MIR36" s="49"/>
      <c r="MIU36" s="49"/>
      <c r="MIX36" s="49"/>
      <c r="MJD36" s="49"/>
      <c r="MJG36" s="49"/>
      <c r="MJM36" s="49"/>
      <c r="MJO36" s="49"/>
      <c r="MJP36" s="49"/>
      <c r="MJR36" s="49"/>
      <c r="MKI36" s="49"/>
      <c r="MKN36" s="49"/>
      <c r="MKT36" s="49"/>
      <c r="MKW36" s="49"/>
      <c r="MKZ36" s="49"/>
      <c r="MLH36" s="49"/>
      <c r="MMD36" s="49"/>
      <c r="MME36" s="49"/>
      <c r="MMF36" s="49"/>
      <c r="MMG36" s="49"/>
      <c r="MMH36" s="49"/>
      <c r="MMI36" s="49"/>
      <c r="MNA36" s="49"/>
      <c r="MNB36" s="49"/>
      <c r="MNE36" s="49"/>
      <c r="MNH36" s="49"/>
      <c r="MNJ36" s="49"/>
      <c r="MNL36" s="49"/>
      <c r="MNO36" s="49"/>
      <c r="MNR36" s="49"/>
      <c r="MNU36" s="49"/>
      <c r="MNX36" s="49"/>
      <c r="MOA36" s="49"/>
      <c r="MOD36" s="49"/>
      <c r="MOG36" s="49"/>
      <c r="MOJ36" s="49"/>
      <c r="MOL36" s="49"/>
      <c r="MOY36" s="49"/>
      <c r="MOZ36" s="49"/>
      <c r="MPA36" s="49"/>
      <c r="MPB36" s="49"/>
      <c r="MPC36" s="49"/>
      <c r="MPD36" s="49"/>
      <c r="MPE36" s="49"/>
      <c r="MPF36" s="49"/>
      <c r="MPG36" s="49"/>
      <c r="MPH36" s="49"/>
      <c r="MPI36" s="49"/>
      <c r="MPJ36" s="49"/>
      <c r="MPK36" s="49"/>
      <c r="MPL36" s="49"/>
      <c r="MPM36" s="49"/>
      <c r="MPN36" s="49"/>
      <c r="MPO36" s="49"/>
      <c r="MPP36" s="49"/>
      <c r="MPQ36" s="49"/>
      <c r="MPR36" s="49"/>
      <c r="MPS36" s="49"/>
      <c r="MPT36" s="49"/>
      <c r="MPU36" s="49"/>
      <c r="MPV36" s="49"/>
      <c r="MPW36" s="49"/>
      <c r="MPX36" s="49"/>
      <c r="MPY36" s="49"/>
      <c r="MPZ36" s="49"/>
      <c r="MQA36" s="49"/>
      <c r="MQB36" s="49"/>
      <c r="MQC36" s="49"/>
      <c r="MQD36" s="49"/>
      <c r="MQE36" s="49"/>
      <c r="MQF36" s="49"/>
      <c r="MQG36" s="49"/>
      <c r="MQH36" s="49"/>
      <c r="MQI36" s="49"/>
      <c r="MQJ36" s="49"/>
      <c r="MQK36" s="49"/>
      <c r="MQL36" s="49"/>
      <c r="MQO36" s="49"/>
      <c r="MQR36" s="49"/>
      <c r="MQU36" s="49"/>
      <c r="MQX36" s="49"/>
      <c r="MRA36" s="49"/>
      <c r="MRD36" s="49"/>
      <c r="MRM36" s="49"/>
      <c r="MRP36" s="49"/>
      <c r="MRS36" s="49"/>
      <c r="MRV36" s="49"/>
      <c r="MSE36" s="49"/>
      <c r="MSK36" s="49"/>
      <c r="MSN36" s="49"/>
      <c r="MSQ36" s="49"/>
      <c r="MST36" s="49"/>
      <c r="MSZ36" s="49"/>
      <c r="MTC36" s="49"/>
      <c r="MTI36" s="49"/>
      <c r="MTK36" s="49"/>
      <c r="MTL36" s="49"/>
      <c r="MTN36" s="49"/>
      <c r="MUE36" s="49"/>
      <c r="MUJ36" s="49"/>
      <c r="MUP36" s="49"/>
      <c r="MUS36" s="49"/>
      <c r="MUV36" s="49"/>
      <c r="MVD36" s="49"/>
      <c r="MVZ36" s="49"/>
      <c r="MWA36" s="49"/>
      <c r="MWB36" s="49"/>
      <c r="MWC36" s="49"/>
      <c r="MWD36" s="49"/>
      <c r="MWE36" s="49"/>
      <c r="MWW36" s="49"/>
      <c r="MWX36" s="49"/>
      <c r="MXA36" s="49"/>
      <c r="MXD36" s="49"/>
      <c r="MXF36" s="49"/>
      <c r="MXH36" s="49"/>
      <c r="MXK36" s="49"/>
      <c r="MXN36" s="49"/>
      <c r="MXQ36" s="49"/>
      <c r="MXT36" s="49"/>
      <c r="MXW36" s="49"/>
      <c r="MXZ36" s="49"/>
      <c r="MYC36" s="49"/>
      <c r="MYF36" s="49"/>
      <c r="MYH36" s="49"/>
      <c r="MYU36" s="49"/>
      <c r="MYV36" s="49"/>
      <c r="MYW36" s="49"/>
      <c r="MYX36" s="49"/>
      <c r="MYY36" s="49"/>
      <c r="MYZ36" s="49"/>
      <c r="MZA36" s="49"/>
      <c r="MZB36" s="49"/>
      <c r="MZC36" s="49"/>
      <c r="MZD36" s="49"/>
      <c r="MZE36" s="49"/>
      <c r="MZF36" s="49"/>
      <c r="MZG36" s="49"/>
      <c r="MZH36" s="49"/>
      <c r="MZI36" s="49"/>
      <c r="MZJ36" s="49"/>
      <c r="MZK36" s="49"/>
      <c r="MZL36" s="49"/>
      <c r="MZM36" s="49"/>
      <c r="MZN36" s="49"/>
      <c r="MZO36" s="49"/>
      <c r="MZP36" s="49"/>
      <c r="MZQ36" s="49"/>
      <c r="MZR36" s="49"/>
      <c r="MZS36" s="49"/>
      <c r="MZT36" s="49"/>
      <c r="MZU36" s="49"/>
      <c r="MZV36" s="49"/>
      <c r="MZW36" s="49"/>
      <c r="MZX36" s="49"/>
      <c r="MZY36" s="49"/>
      <c r="MZZ36" s="49"/>
      <c r="NAA36" s="49"/>
      <c r="NAB36" s="49"/>
      <c r="NAC36" s="49"/>
      <c r="NAD36" s="49"/>
      <c r="NAE36" s="49"/>
      <c r="NAF36" s="49"/>
      <c r="NAG36" s="49"/>
      <c r="NAH36" s="49"/>
      <c r="NAK36" s="49"/>
      <c r="NAN36" s="49"/>
      <c r="NAQ36" s="49"/>
      <c r="NAT36" s="49"/>
      <c r="NAW36" s="49"/>
      <c r="NAZ36" s="49"/>
      <c r="NBI36" s="49"/>
      <c r="NBL36" s="49"/>
      <c r="NBO36" s="49"/>
      <c r="NBR36" s="49"/>
      <c r="NCA36" s="49"/>
      <c r="NCG36" s="49"/>
      <c r="NCJ36" s="49"/>
      <c r="NCM36" s="49"/>
      <c r="NCP36" s="49"/>
      <c r="NCV36" s="49"/>
      <c r="NCY36" s="49"/>
      <c r="NDE36" s="49"/>
      <c r="NDG36" s="49"/>
      <c r="NDH36" s="49"/>
      <c r="NDJ36" s="49"/>
      <c r="NEA36" s="49"/>
      <c r="NEF36" s="49"/>
      <c r="NEL36" s="49"/>
      <c r="NEO36" s="49"/>
      <c r="NER36" s="49"/>
      <c r="NEZ36" s="49"/>
      <c r="NFV36" s="49"/>
      <c r="NFW36" s="49"/>
      <c r="NFX36" s="49"/>
      <c r="NFY36" s="49"/>
      <c r="NFZ36" s="49"/>
      <c r="NGA36" s="49"/>
      <c r="NGS36" s="49"/>
      <c r="NGT36" s="49"/>
      <c r="NGW36" s="49"/>
      <c r="NGZ36" s="49"/>
      <c r="NHB36" s="49"/>
      <c r="NHD36" s="49"/>
      <c r="NHG36" s="49"/>
      <c r="NHJ36" s="49"/>
      <c r="NHM36" s="49"/>
      <c r="NHP36" s="49"/>
      <c r="NHS36" s="49"/>
      <c r="NHV36" s="49"/>
      <c r="NHY36" s="49"/>
      <c r="NIB36" s="49"/>
      <c r="NID36" s="49"/>
      <c r="NIQ36" s="49"/>
      <c r="NIR36" s="49"/>
      <c r="NIS36" s="49"/>
      <c r="NIT36" s="49"/>
      <c r="NIU36" s="49"/>
      <c r="NIV36" s="49"/>
      <c r="NIW36" s="49"/>
      <c r="NIX36" s="49"/>
      <c r="NIY36" s="49"/>
      <c r="NIZ36" s="49"/>
      <c r="NJA36" s="49"/>
      <c r="NJB36" s="49"/>
      <c r="NJC36" s="49"/>
      <c r="NJD36" s="49"/>
      <c r="NJE36" s="49"/>
      <c r="NJF36" s="49"/>
      <c r="NJG36" s="49"/>
      <c r="NJH36" s="49"/>
      <c r="NJI36" s="49"/>
      <c r="NJJ36" s="49"/>
      <c r="NJK36" s="49"/>
      <c r="NJL36" s="49"/>
      <c r="NJM36" s="49"/>
      <c r="NJN36" s="49"/>
      <c r="NJO36" s="49"/>
      <c r="NJP36" s="49"/>
      <c r="NJQ36" s="49"/>
      <c r="NJR36" s="49"/>
      <c r="NJS36" s="49"/>
      <c r="NJT36" s="49"/>
      <c r="NJU36" s="49"/>
      <c r="NJV36" s="49"/>
      <c r="NJW36" s="49"/>
      <c r="NJX36" s="49"/>
      <c r="NJY36" s="49"/>
      <c r="NJZ36" s="49"/>
      <c r="NKA36" s="49"/>
      <c r="NKB36" s="49"/>
      <c r="NKC36" s="49"/>
      <c r="NKD36" s="49"/>
      <c r="NKG36" s="49"/>
      <c r="NKJ36" s="49"/>
      <c r="NKM36" s="49"/>
      <c r="NKP36" s="49"/>
      <c r="NKS36" s="49"/>
      <c r="NKV36" s="49"/>
      <c r="NLE36" s="49"/>
      <c r="NLH36" s="49"/>
      <c r="NLK36" s="49"/>
      <c r="NLN36" s="49"/>
      <c r="NLW36" s="49"/>
      <c r="NMC36" s="49"/>
      <c r="NMF36" s="49"/>
      <c r="NMI36" s="49"/>
      <c r="NML36" s="49"/>
      <c r="NMR36" s="49"/>
      <c r="NMU36" s="49"/>
      <c r="NNA36" s="49"/>
      <c r="NNC36" s="49"/>
      <c r="NND36" s="49"/>
      <c r="NNF36" s="49"/>
      <c r="NNW36" s="49"/>
      <c r="NOB36" s="49"/>
      <c r="NOH36" s="49"/>
      <c r="NOK36" s="49"/>
      <c r="NON36" s="49"/>
      <c r="NOV36" s="49"/>
      <c r="NPR36" s="49"/>
      <c r="NPS36" s="49"/>
      <c r="NPT36" s="49"/>
      <c r="NPU36" s="49"/>
      <c r="NPV36" s="49"/>
      <c r="NPW36" s="49"/>
      <c r="NQO36" s="49"/>
      <c r="NQP36" s="49"/>
      <c r="NQS36" s="49"/>
      <c r="NQV36" s="49"/>
      <c r="NQX36" s="49"/>
      <c r="NQZ36" s="49"/>
      <c r="NRC36" s="49"/>
      <c r="NRF36" s="49"/>
      <c r="NRI36" s="49"/>
      <c r="NRL36" s="49"/>
      <c r="NRO36" s="49"/>
      <c r="NRR36" s="49"/>
      <c r="NRU36" s="49"/>
      <c r="NRX36" s="49"/>
      <c r="NRZ36" s="49"/>
      <c r="NSM36" s="49"/>
      <c r="NSN36" s="49"/>
      <c r="NSO36" s="49"/>
      <c r="NSP36" s="49"/>
      <c r="NSQ36" s="49"/>
      <c r="NSR36" s="49"/>
      <c r="NSS36" s="49"/>
      <c r="NST36" s="49"/>
      <c r="NSU36" s="49"/>
      <c r="NSV36" s="49"/>
      <c r="NSW36" s="49"/>
      <c r="NSX36" s="49"/>
      <c r="NSY36" s="49"/>
      <c r="NSZ36" s="49"/>
      <c r="NTA36" s="49"/>
      <c r="NTB36" s="49"/>
      <c r="NTC36" s="49"/>
      <c r="NTD36" s="49"/>
      <c r="NTE36" s="49"/>
      <c r="NTF36" s="49"/>
      <c r="NTG36" s="49"/>
      <c r="NTH36" s="49"/>
      <c r="NTI36" s="49"/>
      <c r="NTJ36" s="49"/>
      <c r="NTK36" s="49"/>
      <c r="NTL36" s="49"/>
      <c r="NTM36" s="49"/>
      <c r="NTN36" s="49"/>
      <c r="NTO36" s="49"/>
      <c r="NTP36" s="49"/>
      <c r="NTQ36" s="49"/>
      <c r="NTR36" s="49"/>
      <c r="NTS36" s="49"/>
      <c r="NTT36" s="49"/>
      <c r="NTU36" s="49"/>
      <c r="NTV36" s="49"/>
      <c r="NTW36" s="49"/>
      <c r="NTX36" s="49"/>
      <c r="NTY36" s="49"/>
      <c r="NTZ36" s="49"/>
      <c r="NUC36" s="49"/>
      <c r="NUF36" s="49"/>
      <c r="NUI36" s="49"/>
      <c r="NUL36" s="49"/>
      <c r="NUO36" s="49"/>
      <c r="NUR36" s="49"/>
      <c r="NVA36" s="49"/>
      <c r="NVD36" s="49"/>
      <c r="NVG36" s="49"/>
      <c r="NVJ36" s="49"/>
      <c r="NVS36" s="49"/>
      <c r="NVY36" s="49"/>
      <c r="NWB36" s="49"/>
      <c r="NWE36" s="49"/>
      <c r="NWH36" s="49"/>
      <c r="NWN36" s="49"/>
      <c r="NWQ36" s="49"/>
      <c r="NWW36" s="49"/>
      <c r="NWY36" s="49"/>
      <c r="NWZ36" s="49"/>
      <c r="NXB36" s="49"/>
      <c r="NXS36" s="49"/>
      <c r="NXX36" s="49"/>
      <c r="NYD36" s="49"/>
      <c r="NYG36" s="49"/>
      <c r="NYJ36" s="49"/>
      <c r="NYR36" s="49"/>
      <c r="NZN36" s="49"/>
      <c r="NZO36" s="49"/>
      <c r="NZP36" s="49"/>
      <c r="NZQ36" s="49"/>
      <c r="NZR36" s="49"/>
      <c r="NZS36" s="49"/>
      <c r="OAK36" s="49"/>
      <c r="OAL36" s="49"/>
      <c r="OAO36" s="49"/>
      <c r="OAR36" s="49"/>
      <c r="OAT36" s="49"/>
      <c r="OAV36" s="49"/>
      <c r="OAY36" s="49"/>
      <c r="OBB36" s="49"/>
      <c r="OBE36" s="49"/>
      <c r="OBH36" s="49"/>
      <c r="OBK36" s="49"/>
      <c r="OBN36" s="49"/>
      <c r="OBQ36" s="49"/>
      <c r="OBT36" s="49"/>
      <c r="OBV36" s="49"/>
      <c r="OCI36" s="49"/>
      <c r="OCJ36" s="49"/>
      <c r="OCK36" s="49"/>
      <c r="OCL36" s="49"/>
      <c r="OCM36" s="49"/>
      <c r="OCN36" s="49"/>
      <c r="OCO36" s="49"/>
      <c r="OCP36" s="49"/>
      <c r="OCQ36" s="49"/>
      <c r="OCR36" s="49"/>
      <c r="OCS36" s="49"/>
      <c r="OCT36" s="49"/>
      <c r="OCU36" s="49"/>
      <c r="OCV36" s="49"/>
      <c r="OCW36" s="49"/>
      <c r="OCX36" s="49"/>
      <c r="OCY36" s="49"/>
      <c r="OCZ36" s="49"/>
      <c r="ODA36" s="49"/>
      <c r="ODB36" s="49"/>
      <c r="ODC36" s="49"/>
      <c r="ODD36" s="49"/>
      <c r="ODE36" s="49"/>
      <c r="ODF36" s="49"/>
      <c r="ODG36" s="49"/>
      <c r="ODH36" s="49"/>
      <c r="ODI36" s="49"/>
      <c r="ODJ36" s="49"/>
      <c r="ODK36" s="49"/>
      <c r="ODL36" s="49"/>
      <c r="ODM36" s="49"/>
      <c r="ODN36" s="49"/>
      <c r="ODO36" s="49"/>
      <c r="ODP36" s="49"/>
      <c r="ODQ36" s="49"/>
      <c r="ODR36" s="49"/>
      <c r="ODS36" s="49"/>
      <c r="ODT36" s="49"/>
      <c r="ODU36" s="49"/>
      <c r="ODV36" s="49"/>
      <c r="ODY36" s="49"/>
      <c r="OEB36" s="49"/>
      <c r="OEE36" s="49"/>
      <c r="OEH36" s="49"/>
      <c r="OEK36" s="49"/>
      <c r="OEN36" s="49"/>
      <c r="OEW36" s="49"/>
      <c r="OEZ36" s="49"/>
      <c r="OFC36" s="49"/>
      <c r="OFF36" s="49"/>
      <c r="OFO36" s="49"/>
      <c r="OFU36" s="49"/>
      <c r="OFX36" s="49"/>
      <c r="OGA36" s="49"/>
      <c r="OGD36" s="49"/>
      <c r="OGJ36" s="49"/>
      <c r="OGM36" s="49"/>
      <c r="OGS36" s="49"/>
      <c r="OGU36" s="49"/>
      <c r="OGV36" s="49"/>
      <c r="OGX36" s="49"/>
      <c r="OHO36" s="49"/>
      <c r="OHT36" s="49"/>
      <c r="OHZ36" s="49"/>
      <c r="OIC36" s="49"/>
      <c r="OIF36" s="49"/>
      <c r="OIN36" s="49"/>
      <c r="OJJ36" s="49"/>
      <c r="OJK36" s="49"/>
      <c r="OJL36" s="49"/>
      <c r="OJM36" s="49"/>
      <c r="OJN36" s="49"/>
      <c r="OJO36" s="49"/>
      <c r="OKG36" s="49"/>
      <c r="OKH36" s="49"/>
      <c r="OKK36" s="49"/>
      <c r="OKN36" s="49"/>
      <c r="OKP36" s="49"/>
      <c r="OKR36" s="49"/>
      <c r="OKU36" s="49"/>
      <c r="OKX36" s="49"/>
      <c r="OLA36" s="49"/>
      <c r="OLD36" s="49"/>
      <c r="OLG36" s="49"/>
      <c r="OLJ36" s="49"/>
      <c r="OLM36" s="49"/>
      <c r="OLP36" s="49"/>
      <c r="OLR36" s="49"/>
      <c r="OME36" s="49"/>
      <c r="OMF36" s="49"/>
      <c r="OMG36" s="49"/>
      <c r="OMH36" s="49"/>
      <c r="OMI36" s="49"/>
      <c r="OMJ36" s="49"/>
      <c r="OMK36" s="49"/>
      <c r="OML36" s="49"/>
      <c r="OMM36" s="49"/>
      <c r="OMN36" s="49"/>
      <c r="OMO36" s="49"/>
      <c r="OMP36" s="49"/>
      <c r="OMQ36" s="49"/>
      <c r="OMR36" s="49"/>
      <c r="OMS36" s="49"/>
      <c r="OMT36" s="49"/>
      <c r="OMU36" s="49"/>
      <c r="OMV36" s="49"/>
      <c r="OMW36" s="49"/>
      <c r="OMX36" s="49"/>
      <c r="OMY36" s="49"/>
      <c r="OMZ36" s="49"/>
      <c r="ONA36" s="49"/>
      <c r="ONB36" s="49"/>
      <c r="ONC36" s="49"/>
      <c r="OND36" s="49"/>
      <c r="ONE36" s="49"/>
      <c r="ONF36" s="49"/>
      <c r="ONG36" s="49"/>
      <c r="ONH36" s="49"/>
      <c r="ONI36" s="49"/>
      <c r="ONJ36" s="49"/>
      <c r="ONK36" s="49"/>
      <c r="ONL36" s="49"/>
      <c r="ONM36" s="49"/>
      <c r="ONN36" s="49"/>
      <c r="ONO36" s="49"/>
      <c r="ONP36" s="49"/>
      <c r="ONQ36" s="49"/>
      <c r="ONR36" s="49"/>
      <c r="ONU36" s="49"/>
      <c r="ONX36" s="49"/>
      <c r="OOA36" s="49"/>
      <c r="OOD36" s="49"/>
      <c r="OOG36" s="49"/>
      <c r="OOJ36" s="49"/>
      <c r="OOS36" s="49"/>
      <c r="OOV36" s="49"/>
      <c r="OOY36" s="49"/>
      <c r="OPB36" s="49"/>
      <c r="OPK36" s="49"/>
      <c r="OPQ36" s="49"/>
      <c r="OPT36" s="49"/>
      <c r="OPW36" s="49"/>
      <c r="OPZ36" s="49"/>
      <c r="OQF36" s="49"/>
      <c r="OQI36" s="49"/>
      <c r="OQO36" s="49"/>
      <c r="OQQ36" s="49"/>
      <c r="OQR36" s="49"/>
      <c r="OQT36" s="49"/>
      <c r="ORK36" s="49"/>
      <c r="ORP36" s="49"/>
      <c r="ORV36" s="49"/>
      <c r="ORY36" s="49"/>
      <c r="OSB36" s="49"/>
      <c r="OSJ36" s="49"/>
      <c r="OTF36" s="49"/>
      <c r="OTG36" s="49"/>
      <c r="OTH36" s="49"/>
      <c r="OTI36" s="49"/>
      <c r="OTJ36" s="49"/>
      <c r="OTK36" s="49"/>
      <c r="OUC36" s="49"/>
      <c r="OUD36" s="49"/>
      <c r="OUG36" s="49"/>
      <c r="OUJ36" s="49"/>
      <c r="OUL36" s="49"/>
      <c r="OUN36" s="49"/>
      <c r="OUQ36" s="49"/>
      <c r="OUT36" s="49"/>
      <c r="OUW36" s="49"/>
      <c r="OUZ36" s="49"/>
      <c r="OVC36" s="49"/>
      <c r="OVF36" s="49"/>
      <c r="OVI36" s="49"/>
      <c r="OVL36" s="49"/>
      <c r="OVN36" s="49"/>
      <c r="OWA36" s="49"/>
      <c r="OWB36" s="49"/>
      <c r="OWC36" s="49"/>
      <c r="OWD36" s="49"/>
      <c r="OWE36" s="49"/>
      <c r="OWF36" s="49"/>
      <c r="OWG36" s="49"/>
      <c r="OWH36" s="49"/>
      <c r="OWI36" s="49"/>
      <c r="OWJ36" s="49"/>
      <c r="OWK36" s="49"/>
      <c r="OWL36" s="49"/>
      <c r="OWM36" s="49"/>
      <c r="OWN36" s="49"/>
      <c r="OWO36" s="49"/>
      <c r="OWP36" s="49"/>
      <c r="OWQ36" s="49"/>
      <c r="OWR36" s="49"/>
      <c r="OWS36" s="49"/>
      <c r="OWT36" s="49"/>
      <c r="OWU36" s="49"/>
      <c r="OWV36" s="49"/>
      <c r="OWW36" s="49"/>
      <c r="OWX36" s="49"/>
      <c r="OWY36" s="49"/>
      <c r="OWZ36" s="49"/>
      <c r="OXA36" s="49"/>
      <c r="OXB36" s="49"/>
      <c r="OXC36" s="49"/>
      <c r="OXD36" s="49"/>
      <c r="OXE36" s="49"/>
      <c r="OXF36" s="49"/>
      <c r="OXG36" s="49"/>
      <c r="OXH36" s="49"/>
      <c r="OXI36" s="49"/>
      <c r="OXJ36" s="49"/>
      <c r="OXK36" s="49"/>
      <c r="OXL36" s="49"/>
      <c r="OXM36" s="49"/>
      <c r="OXN36" s="49"/>
      <c r="OXQ36" s="49"/>
      <c r="OXT36" s="49"/>
      <c r="OXW36" s="49"/>
      <c r="OXZ36" s="49"/>
      <c r="OYC36" s="49"/>
      <c r="OYF36" s="49"/>
      <c r="OYO36" s="49"/>
      <c r="OYR36" s="49"/>
      <c r="OYU36" s="49"/>
      <c r="OYX36" s="49"/>
      <c r="OZG36" s="49"/>
      <c r="OZM36" s="49"/>
      <c r="OZP36" s="49"/>
      <c r="OZS36" s="49"/>
      <c r="OZV36" s="49"/>
      <c r="PAB36" s="49"/>
      <c r="PAE36" s="49"/>
      <c r="PAK36" s="49"/>
      <c r="PAM36" s="49"/>
      <c r="PAN36" s="49"/>
      <c r="PAP36" s="49"/>
      <c r="PBG36" s="49"/>
      <c r="PBL36" s="49"/>
      <c r="PBR36" s="49"/>
      <c r="PBU36" s="49"/>
      <c r="PBX36" s="49"/>
      <c r="PCF36" s="49"/>
      <c r="PDB36" s="49"/>
      <c r="PDC36" s="49"/>
      <c r="PDD36" s="49"/>
      <c r="PDE36" s="49"/>
      <c r="PDF36" s="49"/>
      <c r="PDG36" s="49"/>
      <c r="PDY36" s="49"/>
      <c r="PDZ36" s="49"/>
      <c r="PEC36" s="49"/>
      <c r="PEF36" s="49"/>
      <c r="PEH36" s="49"/>
      <c r="PEJ36" s="49"/>
      <c r="PEM36" s="49"/>
      <c r="PEP36" s="49"/>
      <c r="PES36" s="49"/>
      <c r="PEV36" s="49"/>
      <c r="PEY36" s="49"/>
      <c r="PFB36" s="49"/>
      <c r="PFE36" s="49"/>
      <c r="PFH36" s="49"/>
      <c r="PFJ36" s="49"/>
      <c r="PFW36" s="49"/>
      <c r="PFX36" s="49"/>
      <c r="PFY36" s="49"/>
      <c r="PFZ36" s="49"/>
      <c r="PGA36" s="49"/>
      <c r="PGB36" s="49"/>
      <c r="PGC36" s="49"/>
      <c r="PGD36" s="49"/>
      <c r="PGE36" s="49"/>
      <c r="PGF36" s="49"/>
      <c r="PGG36" s="49"/>
      <c r="PGH36" s="49"/>
      <c r="PGI36" s="49"/>
      <c r="PGJ36" s="49"/>
      <c r="PGK36" s="49"/>
      <c r="PGL36" s="49"/>
      <c r="PGM36" s="49"/>
      <c r="PGN36" s="49"/>
      <c r="PGO36" s="49"/>
      <c r="PGP36" s="49"/>
      <c r="PGQ36" s="49"/>
      <c r="PGR36" s="49"/>
      <c r="PGS36" s="49"/>
      <c r="PGT36" s="49"/>
      <c r="PGU36" s="49"/>
      <c r="PGV36" s="49"/>
      <c r="PGW36" s="49"/>
      <c r="PGX36" s="49"/>
      <c r="PGY36" s="49"/>
      <c r="PGZ36" s="49"/>
      <c r="PHA36" s="49"/>
      <c r="PHB36" s="49"/>
      <c r="PHC36" s="49"/>
      <c r="PHD36" s="49"/>
      <c r="PHE36" s="49"/>
      <c r="PHF36" s="49"/>
      <c r="PHG36" s="49"/>
      <c r="PHH36" s="49"/>
      <c r="PHI36" s="49"/>
      <c r="PHJ36" s="49"/>
      <c r="PHM36" s="49"/>
      <c r="PHP36" s="49"/>
      <c r="PHS36" s="49"/>
      <c r="PHV36" s="49"/>
      <c r="PHY36" s="49"/>
      <c r="PIB36" s="49"/>
      <c r="PIK36" s="49"/>
      <c r="PIN36" s="49"/>
      <c r="PIQ36" s="49"/>
      <c r="PIT36" s="49"/>
      <c r="PJC36" s="49"/>
      <c r="PJI36" s="49"/>
      <c r="PJL36" s="49"/>
      <c r="PJO36" s="49"/>
      <c r="PJR36" s="49"/>
      <c r="PJX36" s="49"/>
      <c r="PKA36" s="49"/>
      <c r="PKG36" s="49"/>
      <c r="PKI36" s="49"/>
      <c r="PKJ36" s="49"/>
      <c r="PKL36" s="49"/>
      <c r="PLC36" s="49"/>
      <c r="PLH36" s="49"/>
      <c r="PLN36" s="49"/>
      <c r="PLQ36" s="49"/>
      <c r="PLT36" s="49"/>
      <c r="PMB36" s="49"/>
      <c r="PMX36" s="49"/>
      <c r="PMY36" s="49"/>
      <c r="PMZ36" s="49"/>
      <c r="PNA36" s="49"/>
      <c r="PNB36" s="49"/>
      <c r="PNC36" s="49"/>
      <c r="PNU36" s="49"/>
      <c r="PNV36" s="49"/>
      <c r="PNY36" s="49"/>
      <c r="POB36" s="49"/>
      <c r="POD36" s="49"/>
      <c r="POF36" s="49"/>
      <c r="POI36" s="49"/>
      <c r="POL36" s="49"/>
      <c r="POO36" s="49"/>
      <c r="POR36" s="49"/>
      <c r="POU36" s="49"/>
      <c r="POX36" s="49"/>
      <c r="PPA36" s="49"/>
      <c r="PPD36" s="49"/>
      <c r="PPF36" s="49"/>
      <c r="PPS36" s="49"/>
      <c r="PPT36" s="49"/>
      <c r="PPU36" s="49"/>
      <c r="PPV36" s="49"/>
      <c r="PPW36" s="49"/>
      <c r="PPX36" s="49"/>
      <c r="PPY36" s="49"/>
      <c r="PPZ36" s="49"/>
      <c r="PQA36" s="49"/>
      <c r="PQB36" s="49"/>
      <c r="PQC36" s="49"/>
      <c r="PQD36" s="49"/>
      <c r="PQE36" s="49"/>
      <c r="PQF36" s="49"/>
      <c r="PQG36" s="49"/>
      <c r="PQH36" s="49"/>
      <c r="PQI36" s="49"/>
      <c r="PQJ36" s="49"/>
      <c r="PQK36" s="49"/>
      <c r="PQL36" s="49"/>
      <c r="PQM36" s="49"/>
      <c r="PQN36" s="49"/>
      <c r="PQO36" s="49"/>
      <c r="PQP36" s="49"/>
      <c r="PQQ36" s="49"/>
      <c r="PQR36" s="49"/>
      <c r="PQS36" s="49"/>
      <c r="PQT36" s="49"/>
      <c r="PQU36" s="49"/>
      <c r="PQV36" s="49"/>
      <c r="PQW36" s="49"/>
      <c r="PQX36" s="49"/>
      <c r="PQY36" s="49"/>
      <c r="PQZ36" s="49"/>
      <c r="PRA36" s="49"/>
      <c r="PRB36" s="49"/>
      <c r="PRC36" s="49"/>
      <c r="PRD36" s="49"/>
      <c r="PRE36" s="49"/>
      <c r="PRF36" s="49"/>
      <c r="PRI36" s="49"/>
      <c r="PRL36" s="49"/>
      <c r="PRO36" s="49"/>
      <c r="PRR36" s="49"/>
      <c r="PRU36" s="49"/>
      <c r="PRX36" s="49"/>
      <c r="PSG36" s="49"/>
      <c r="PSJ36" s="49"/>
      <c r="PSM36" s="49"/>
      <c r="PSP36" s="49"/>
      <c r="PSY36" s="49"/>
      <c r="PTE36" s="49"/>
      <c r="PTH36" s="49"/>
      <c r="PTK36" s="49"/>
      <c r="PTN36" s="49"/>
      <c r="PTT36" s="49"/>
      <c r="PTW36" s="49"/>
      <c r="PUC36" s="49"/>
      <c r="PUE36" s="49"/>
      <c r="PUF36" s="49"/>
      <c r="PUH36" s="49"/>
      <c r="PUY36" s="49"/>
      <c r="PVD36" s="49"/>
      <c r="PVJ36" s="49"/>
      <c r="PVM36" s="49"/>
      <c r="PVP36" s="49"/>
      <c r="PVX36" s="49"/>
      <c r="PWT36" s="49"/>
      <c r="PWU36" s="49"/>
      <c r="PWV36" s="49"/>
      <c r="PWW36" s="49"/>
      <c r="PWX36" s="49"/>
      <c r="PWY36" s="49"/>
      <c r="PXQ36" s="49"/>
      <c r="PXR36" s="49"/>
      <c r="PXU36" s="49"/>
      <c r="PXX36" s="49"/>
      <c r="PXZ36" s="49"/>
      <c r="PYB36" s="49"/>
      <c r="PYE36" s="49"/>
      <c r="PYH36" s="49"/>
      <c r="PYK36" s="49"/>
      <c r="PYN36" s="49"/>
      <c r="PYQ36" s="49"/>
      <c r="PYT36" s="49"/>
      <c r="PYW36" s="49"/>
      <c r="PYZ36" s="49"/>
      <c r="PZB36" s="49"/>
      <c r="PZO36" s="49"/>
      <c r="PZP36" s="49"/>
      <c r="PZQ36" s="49"/>
      <c r="PZR36" s="49"/>
      <c r="PZS36" s="49"/>
      <c r="PZT36" s="49"/>
      <c r="PZU36" s="49"/>
      <c r="PZV36" s="49"/>
      <c r="PZW36" s="49"/>
      <c r="PZX36" s="49"/>
      <c r="PZY36" s="49"/>
      <c r="PZZ36" s="49"/>
      <c r="QAA36" s="49"/>
      <c r="QAB36" s="49"/>
      <c r="QAC36" s="49"/>
      <c r="QAD36" s="49"/>
      <c r="QAE36" s="49"/>
      <c r="QAF36" s="49"/>
      <c r="QAG36" s="49"/>
      <c r="QAH36" s="49"/>
      <c r="QAI36" s="49"/>
      <c r="QAJ36" s="49"/>
      <c r="QAK36" s="49"/>
      <c r="QAL36" s="49"/>
      <c r="QAM36" s="49"/>
      <c r="QAN36" s="49"/>
      <c r="QAO36" s="49"/>
      <c r="QAP36" s="49"/>
      <c r="QAQ36" s="49"/>
      <c r="QAR36" s="49"/>
      <c r="QAS36" s="49"/>
      <c r="QAT36" s="49"/>
      <c r="QAU36" s="49"/>
      <c r="QAV36" s="49"/>
      <c r="QAW36" s="49"/>
      <c r="QAX36" s="49"/>
      <c r="QAY36" s="49"/>
      <c r="QAZ36" s="49"/>
      <c r="QBA36" s="49"/>
      <c r="QBB36" s="49"/>
      <c r="QBE36" s="49"/>
      <c r="QBH36" s="49"/>
      <c r="QBK36" s="49"/>
      <c r="QBN36" s="49"/>
      <c r="QBQ36" s="49"/>
      <c r="QBT36" s="49"/>
      <c r="QCC36" s="49"/>
      <c r="QCF36" s="49"/>
      <c r="QCI36" s="49"/>
      <c r="QCL36" s="49"/>
      <c r="QCU36" s="49"/>
      <c r="QDA36" s="49"/>
      <c r="QDD36" s="49"/>
      <c r="QDG36" s="49"/>
      <c r="QDJ36" s="49"/>
      <c r="QDP36" s="49"/>
      <c r="QDS36" s="49"/>
      <c r="QDY36" s="49"/>
      <c r="QEA36" s="49"/>
      <c r="QEB36" s="49"/>
      <c r="QED36" s="49"/>
      <c r="QEU36" s="49"/>
      <c r="QEZ36" s="49"/>
      <c r="QFF36" s="49"/>
      <c r="QFI36" s="49"/>
      <c r="QFL36" s="49"/>
      <c r="QFT36" s="49"/>
      <c r="QGP36" s="49"/>
      <c r="QGQ36" s="49"/>
      <c r="QGR36" s="49"/>
      <c r="QGS36" s="49"/>
      <c r="QGT36" s="49"/>
      <c r="QGU36" s="49"/>
      <c r="QHM36" s="49"/>
      <c r="QHN36" s="49"/>
      <c r="QHQ36" s="49"/>
      <c r="QHT36" s="49"/>
      <c r="QHV36" s="49"/>
      <c r="QHX36" s="49"/>
      <c r="QIA36" s="49"/>
      <c r="QID36" s="49"/>
      <c r="QIG36" s="49"/>
      <c r="QIJ36" s="49"/>
      <c r="QIM36" s="49"/>
      <c r="QIP36" s="49"/>
      <c r="QIS36" s="49"/>
      <c r="QIV36" s="49"/>
      <c r="QIX36" s="49"/>
      <c r="QJK36" s="49"/>
      <c r="QJL36" s="49"/>
      <c r="QJM36" s="49"/>
      <c r="QJN36" s="49"/>
      <c r="QJO36" s="49"/>
      <c r="QJP36" s="49"/>
      <c r="QJQ36" s="49"/>
      <c r="QJR36" s="49"/>
      <c r="QJS36" s="49"/>
      <c r="QJT36" s="49"/>
      <c r="QJU36" s="49"/>
      <c r="QJV36" s="49"/>
      <c r="QJW36" s="49"/>
      <c r="QJX36" s="49"/>
      <c r="QJY36" s="49"/>
      <c r="QJZ36" s="49"/>
      <c r="QKA36" s="49"/>
      <c r="QKB36" s="49"/>
      <c r="QKC36" s="49"/>
      <c r="QKD36" s="49"/>
      <c r="QKE36" s="49"/>
      <c r="QKF36" s="49"/>
      <c r="QKG36" s="49"/>
      <c r="QKH36" s="49"/>
      <c r="QKI36" s="49"/>
      <c r="QKJ36" s="49"/>
      <c r="QKK36" s="49"/>
      <c r="QKL36" s="49"/>
      <c r="QKM36" s="49"/>
      <c r="QKN36" s="49"/>
      <c r="QKO36" s="49"/>
      <c r="QKP36" s="49"/>
      <c r="QKQ36" s="49"/>
      <c r="QKR36" s="49"/>
      <c r="QKS36" s="49"/>
      <c r="QKT36" s="49"/>
      <c r="QKU36" s="49"/>
      <c r="QKV36" s="49"/>
      <c r="QKW36" s="49"/>
      <c r="QKX36" s="49"/>
      <c r="QLA36" s="49"/>
      <c r="QLD36" s="49"/>
      <c r="QLG36" s="49"/>
      <c r="QLJ36" s="49"/>
      <c r="QLM36" s="49"/>
      <c r="QLP36" s="49"/>
      <c r="QLY36" s="49"/>
      <c r="QMB36" s="49"/>
      <c r="QME36" s="49"/>
      <c r="QMH36" s="49"/>
      <c r="QMQ36" s="49"/>
      <c r="QMW36" s="49"/>
      <c r="QMZ36" s="49"/>
      <c r="QNC36" s="49"/>
      <c r="QNF36" s="49"/>
      <c r="QNL36" s="49"/>
      <c r="QNO36" s="49"/>
      <c r="QNU36" s="49"/>
      <c r="QNW36" s="49"/>
      <c r="QNX36" s="49"/>
      <c r="QNZ36" s="49"/>
      <c r="QOQ36" s="49"/>
      <c r="QOV36" s="49"/>
      <c r="QPB36" s="49"/>
      <c r="QPE36" s="49"/>
      <c r="QPH36" s="49"/>
      <c r="QPP36" s="49"/>
      <c r="QQL36" s="49"/>
      <c r="QQM36" s="49"/>
      <c r="QQN36" s="49"/>
      <c r="QQO36" s="49"/>
      <c r="QQP36" s="49"/>
      <c r="QQQ36" s="49"/>
      <c r="QRI36" s="49"/>
      <c r="QRJ36" s="49"/>
      <c r="QRM36" s="49"/>
      <c r="QRP36" s="49"/>
      <c r="QRR36" s="49"/>
      <c r="QRT36" s="49"/>
      <c r="QRW36" s="49"/>
      <c r="QRZ36" s="49"/>
      <c r="QSC36" s="49"/>
      <c r="QSF36" s="49"/>
      <c r="QSI36" s="49"/>
      <c r="QSL36" s="49"/>
      <c r="QSO36" s="49"/>
      <c r="QSR36" s="49"/>
      <c r="QST36" s="49"/>
      <c r="QTG36" s="49"/>
      <c r="QTH36" s="49"/>
      <c r="QTI36" s="49"/>
      <c r="QTJ36" s="49"/>
      <c r="QTK36" s="49"/>
      <c r="QTL36" s="49"/>
      <c r="QTM36" s="49"/>
      <c r="QTN36" s="49"/>
      <c r="QTO36" s="49"/>
      <c r="QTP36" s="49"/>
      <c r="QTQ36" s="49"/>
      <c r="QTR36" s="49"/>
      <c r="QTS36" s="49"/>
      <c r="QTT36" s="49"/>
      <c r="QTU36" s="49"/>
      <c r="QTV36" s="49"/>
      <c r="QTW36" s="49"/>
      <c r="QTX36" s="49"/>
      <c r="QTY36" s="49"/>
      <c r="QTZ36" s="49"/>
      <c r="QUA36" s="49"/>
      <c r="QUB36" s="49"/>
      <c r="QUC36" s="49"/>
      <c r="QUD36" s="49"/>
      <c r="QUE36" s="49"/>
      <c r="QUF36" s="49"/>
      <c r="QUG36" s="49"/>
      <c r="QUH36" s="49"/>
      <c r="QUI36" s="49"/>
      <c r="QUJ36" s="49"/>
      <c r="QUK36" s="49"/>
      <c r="QUL36" s="49"/>
      <c r="QUM36" s="49"/>
      <c r="QUN36" s="49"/>
      <c r="QUO36" s="49"/>
      <c r="QUP36" s="49"/>
      <c r="QUQ36" s="49"/>
      <c r="QUR36" s="49"/>
      <c r="QUS36" s="49"/>
      <c r="QUT36" s="49"/>
      <c r="QUW36" s="49"/>
      <c r="QUZ36" s="49"/>
      <c r="QVC36" s="49"/>
      <c r="QVF36" s="49"/>
      <c r="QVI36" s="49"/>
      <c r="QVL36" s="49"/>
      <c r="QVU36" s="49"/>
      <c r="QVX36" s="49"/>
      <c r="QWA36" s="49"/>
      <c r="QWD36" s="49"/>
      <c r="QWM36" s="49"/>
      <c r="QWS36" s="49"/>
      <c r="QWV36" s="49"/>
      <c r="QWY36" s="49"/>
      <c r="QXB36" s="49"/>
      <c r="QXH36" s="49"/>
      <c r="QXK36" s="49"/>
      <c r="QXQ36" s="49"/>
      <c r="QXS36" s="49"/>
      <c r="QXT36" s="49"/>
      <c r="QXV36" s="49"/>
      <c r="QYM36" s="49"/>
      <c r="QYR36" s="49"/>
      <c r="QYX36" s="49"/>
      <c r="QZA36" s="49"/>
      <c r="QZD36" s="49"/>
      <c r="QZL36" s="49"/>
      <c r="RAH36" s="49"/>
      <c r="RAI36" s="49"/>
      <c r="RAJ36" s="49"/>
      <c r="RAK36" s="49"/>
      <c r="RAL36" s="49"/>
      <c r="RAM36" s="49"/>
      <c r="RBE36" s="49"/>
      <c r="RBF36" s="49"/>
      <c r="RBI36" s="49"/>
      <c r="RBL36" s="49"/>
      <c r="RBN36" s="49"/>
      <c r="RBP36" s="49"/>
      <c r="RBS36" s="49"/>
      <c r="RBV36" s="49"/>
      <c r="RBY36" s="49"/>
      <c r="RCB36" s="49"/>
      <c r="RCE36" s="49"/>
      <c r="RCH36" s="49"/>
      <c r="RCK36" s="49"/>
      <c r="RCN36" s="49"/>
      <c r="RCP36" s="49"/>
      <c r="RDC36" s="49"/>
      <c r="RDD36" s="49"/>
      <c r="RDE36" s="49"/>
      <c r="RDF36" s="49"/>
      <c r="RDG36" s="49"/>
      <c r="RDH36" s="49"/>
      <c r="RDI36" s="49"/>
      <c r="RDJ36" s="49"/>
      <c r="RDK36" s="49"/>
      <c r="RDL36" s="49"/>
      <c r="RDM36" s="49"/>
      <c r="RDN36" s="49"/>
      <c r="RDO36" s="49"/>
      <c r="RDP36" s="49"/>
      <c r="RDQ36" s="49"/>
      <c r="RDR36" s="49"/>
      <c r="RDS36" s="49"/>
      <c r="RDT36" s="49"/>
      <c r="RDU36" s="49"/>
      <c r="RDV36" s="49"/>
      <c r="RDW36" s="49"/>
      <c r="RDX36" s="49"/>
      <c r="RDY36" s="49"/>
      <c r="RDZ36" s="49"/>
      <c r="REA36" s="49"/>
      <c r="REB36" s="49"/>
      <c r="REC36" s="49"/>
      <c r="RED36" s="49"/>
      <c r="REE36" s="49"/>
      <c r="REF36" s="49"/>
      <c r="REG36" s="49"/>
      <c r="REH36" s="49"/>
      <c r="REI36" s="49"/>
      <c r="REJ36" s="49"/>
      <c r="REK36" s="49"/>
      <c r="REL36" s="49"/>
      <c r="REM36" s="49"/>
      <c r="REN36" s="49"/>
      <c r="REO36" s="49"/>
      <c r="REP36" s="49"/>
      <c r="RES36" s="49"/>
      <c r="REV36" s="49"/>
      <c r="REY36" s="49"/>
      <c r="RFB36" s="49"/>
      <c r="RFE36" s="49"/>
      <c r="RFH36" s="49"/>
      <c r="RFQ36" s="49"/>
      <c r="RFT36" s="49"/>
      <c r="RFW36" s="49"/>
      <c r="RFZ36" s="49"/>
      <c r="RGI36" s="49"/>
      <c r="RGO36" s="49"/>
      <c r="RGR36" s="49"/>
      <c r="RGU36" s="49"/>
      <c r="RGX36" s="49"/>
      <c r="RHD36" s="49"/>
      <c r="RHG36" s="49"/>
      <c r="RHM36" s="49"/>
      <c r="RHO36" s="49"/>
      <c r="RHP36" s="49"/>
      <c r="RHR36" s="49"/>
      <c r="RII36" s="49"/>
      <c r="RIN36" s="49"/>
      <c r="RIT36" s="49"/>
      <c r="RIW36" s="49"/>
      <c r="RIZ36" s="49"/>
      <c r="RJH36" s="49"/>
      <c r="RKD36" s="49"/>
      <c r="RKE36" s="49"/>
      <c r="RKF36" s="49"/>
      <c r="RKG36" s="49"/>
      <c r="RKH36" s="49"/>
      <c r="RKI36" s="49"/>
      <c r="RLA36" s="49"/>
      <c r="RLB36" s="49"/>
      <c r="RLE36" s="49"/>
      <c r="RLH36" s="49"/>
      <c r="RLJ36" s="49"/>
      <c r="RLL36" s="49"/>
      <c r="RLO36" s="49"/>
      <c r="RLR36" s="49"/>
      <c r="RLU36" s="49"/>
      <c r="RLX36" s="49"/>
      <c r="RMA36" s="49"/>
      <c r="RMD36" s="49"/>
      <c r="RMG36" s="49"/>
      <c r="RMJ36" s="49"/>
      <c r="RML36" s="49"/>
      <c r="RMY36" s="49"/>
      <c r="RMZ36" s="49"/>
      <c r="RNA36" s="49"/>
      <c r="RNB36" s="49"/>
      <c r="RNC36" s="49"/>
      <c r="RND36" s="49"/>
      <c r="RNE36" s="49"/>
      <c r="RNF36" s="49"/>
      <c r="RNG36" s="49"/>
      <c r="RNH36" s="49"/>
      <c r="RNI36" s="49"/>
      <c r="RNJ36" s="49"/>
      <c r="RNK36" s="49"/>
      <c r="RNL36" s="49"/>
      <c r="RNM36" s="49"/>
      <c r="RNN36" s="49"/>
      <c r="RNO36" s="49"/>
      <c r="RNP36" s="49"/>
      <c r="RNQ36" s="49"/>
      <c r="RNR36" s="49"/>
      <c r="RNS36" s="49"/>
      <c r="RNT36" s="49"/>
      <c r="RNU36" s="49"/>
      <c r="RNV36" s="49"/>
      <c r="RNW36" s="49"/>
      <c r="RNX36" s="49"/>
      <c r="RNY36" s="49"/>
      <c r="RNZ36" s="49"/>
      <c r="ROA36" s="49"/>
      <c r="ROB36" s="49"/>
      <c r="ROC36" s="49"/>
      <c r="ROD36" s="49"/>
      <c r="ROE36" s="49"/>
      <c r="ROF36" s="49"/>
      <c r="ROG36" s="49"/>
      <c r="ROH36" s="49"/>
      <c r="ROI36" s="49"/>
      <c r="ROJ36" s="49"/>
      <c r="ROK36" s="49"/>
      <c r="ROL36" s="49"/>
      <c r="ROO36" s="49"/>
      <c r="ROR36" s="49"/>
      <c r="ROU36" s="49"/>
      <c r="ROX36" s="49"/>
      <c r="RPA36" s="49"/>
      <c r="RPD36" s="49"/>
      <c r="RPM36" s="49"/>
      <c r="RPP36" s="49"/>
      <c r="RPS36" s="49"/>
      <c r="RPV36" s="49"/>
      <c r="RQE36" s="49"/>
      <c r="RQK36" s="49"/>
      <c r="RQN36" s="49"/>
      <c r="RQQ36" s="49"/>
      <c r="RQT36" s="49"/>
      <c r="RQZ36" s="49"/>
      <c r="RRC36" s="49"/>
      <c r="RRI36" s="49"/>
      <c r="RRK36" s="49"/>
      <c r="RRL36" s="49"/>
      <c r="RRN36" s="49"/>
      <c r="RSE36" s="49"/>
      <c r="RSJ36" s="49"/>
      <c r="RSP36" s="49"/>
      <c r="RSS36" s="49"/>
      <c r="RSV36" s="49"/>
      <c r="RTD36" s="49"/>
      <c r="RTZ36" s="49"/>
      <c r="RUA36" s="49"/>
      <c r="RUB36" s="49"/>
      <c r="RUC36" s="49"/>
      <c r="RUD36" s="49"/>
      <c r="RUE36" s="49"/>
      <c r="RUW36" s="49"/>
      <c r="RUX36" s="49"/>
      <c r="RVA36" s="49"/>
      <c r="RVD36" s="49"/>
      <c r="RVF36" s="49"/>
      <c r="RVH36" s="49"/>
      <c r="RVK36" s="49"/>
      <c r="RVN36" s="49"/>
      <c r="RVQ36" s="49"/>
      <c r="RVT36" s="49"/>
      <c r="RVW36" s="49"/>
      <c r="RVZ36" s="49"/>
      <c r="RWC36" s="49"/>
      <c r="RWF36" s="49"/>
      <c r="RWH36" s="49"/>
      <c r="RWU36" s="49"/>
      <c r="RWV36" s="49"/>
      <c r="RWW36" s="49"/>
      <c r="RWX36" s="49"/>
      <c r="RWY36" s="49"/>
      <c r="RWZ36" s="49"/>
      <c r="RXA36" s="49"/>
      <c r="RXB36" s="49"/>
      <c r="RXC36" s="49"/>
      <c r="RXD36" s="49"/>
      <c r="RXE36" s="49"/>
      <c r="RXF36" s="49"/>
      <c r="RXG36" s="49"/>
      <c r="RXH36" s="49"/>
      <c r="RXI36" s="49"/>
      <c r="RXJ36" s="49"/>
      <c r="RXK36" s="49"/>
      <c r="RXL36" s="49"/>
      <c r="RXM36" s="49"/>
      <c r="RXN36" s="49"/>
      <c r="RXO36" s="49"/>
      <c r="RXP36" s="49"/>
      <c r="RXQ36" s="49"/>
      <c r="RXR36" s="49"/>
      <c r="RXS36" s="49"/>
      <c r="RXT36" s="49"/>
      <c r="RXU36" s="49"/>
      <c r="RXV36" s="49"/>
      <c r="RXW36" s="49"/>
      <c r="RXX36" s="49"/>
      <c r="RXY36" s="49"/>
      <c r="RXZ36" s="49"/>
      <c r="RYA36" s="49"/>
      <c r="RYB36" s="49"/>
      <c r="RYC36" s="49"/>
      <c r="RYD36" s="49"/>
      <c r="RYE36" s="49"/>
      <c r="RYF36" s="49"/>
      <c r="RYG36" s="49"/>
      <c r="RYH36" s="49"/>
      <c r="RYK36" s="49"/>
      <c r="RYN36" s="49"/>
      <c r="RYQ36" s="49"/>
      <c r="RYT36" s="49"/>
      <c r="RYW36" s="49"/>
      <c r="RYZ36" s="49"/>
      <c r="RZI36" s="49"/>
      <c r="RZL36" s="49"/>
      <c r="RZO36" s="49"/>
      <c r="RZR36" s="49"/>
      <c r="SAA36" s="49"/>
      <c r="SAG36" s="49"/>
      <c r="SAJ36" s="49"/>
      <c r="SAM36" s="49"/>
      <c r="SAP36" s="49"/>
      <c r="SAV36" s="49"/>
      <c r="SAY36" s="49"/>
      <c r="SBE36" s="49"/>
      <c r="SBG36" s="49"/>
      <c r="SBH36" s="49"/>
      <c r="SBJ36" s="49"/>
      <c r="SCA36" s="49"/>
      <c r="SCF36" s="49"/>
      <c r="SCL36" s="49"/>
      <c r="SCO36" s="49"/>
      <c r="SCR36" s="49"/>
      <c r="SCZ36" s="49"/>
      <c r="SDV36" s="49"/>
      <c r="SDW36" s="49"/>
      <c r="SDX36" s="49"/>
      <c r="SDY36" s="49"/>
      <c r="SDZ36" s="49"/>
      <c r="SEA36" s="49"/>
      <c r="SES36" s="49"/>
      <c r="SET36" s="49"/>
      <c r="SEW36" s="49"/>
      <c r="SEZ36" s="49"/>
      <c r="SFB36" s="49"/>
      <c r="SFD36" s="49"/>
      <c r="SFG36" s="49"/>
      <c r="SFJ36" s="49"/>
      <c r="SFM36" s="49"/>
      <c r="SFP36" s="49"/>
      <c r="SFS36" s="49"/>
      <c r="SFV36" s="49"/>
      <c r="SFY36" s="49"/>
      <c r="SGB36" s="49"/>
      <c r="SGD36" s="49"/>
      <c r="SGQ36" s="49"/>
      <c r="SGR36" s="49"/>
      <c r="SGS36" s="49"/>
      <c r="SGT36" s="49"/>
      <c r="SGU36" s="49"/>
      <c r="SGV36" s="49"/>
      <c r="SGW36" s="49"/>
      <c r="SGX36" s="49"/>
      <c r="SGY36" s="49"/>
      <c r="SGZ36" s="49"/>
      <c r="SHA36" s="49"/>
      <c r="SHB36" s="49"/>
      <c r="SHC36" s="49"/>
      <c r="SHD36" s="49"/>
      <c r="SHE36" s="49"/>
      <c r="SHF36" s="49"/>
      <c r="SHG36" s="49"/>
      <c r="SHH36" s="49"/>
      <c r="SHI36" s="49"/>
      <c r="SHJ36" s="49"/>
      <c r="SHK36" s="49"/>
      <c r="SHL36" s="49"/>
      <c r="SHM36" s="49"/>
      <c r="SHN36" s="49"/>
      <c r="SHO36" s="49"/>
      <c r="SHP36" s="49"/>
      <c r="SHQ36" s="49"/>
      <c r="SHR36" s="49"/>
      <c r="SHS36" s="49"/>
      <c r="SHT36" s="49"/>
      <c r="SHU36" s="49"/>
      <c r="SHV36" s="49"/>
      <c r="SHW36" s="49"/>
      <c r="SHX36" s="49"/>
      <c r="SHY36" s="49"/>
      <c r="SHZ36" s="49"/>
      <c r="SIA36" s="49"/>
      <c r="SIB36" s="49"/>
      <c r="SIC36" s="49"/>
      <c r="SID36" s="49"/>
      <c r="SIG36" s="49"/>
      <c r="SIJ36" s="49"/>
      <c r="SIM36" s="49"/>
      <c r="SIP36" s="49"/>
      <c r="SIS36" s="49"/>
      <c r="SIV36" s="49"/>
      <c r="SJE36" s="49"/>
      <c r="SJH36" s="49"/>
      <c r="SJK36" s="49"/>
      <c r="SJN36" s="49"/>
      <c r="SJW36" s="49"/>
      <c r="SKC36" s="49"/>
      <c r="SKF36" s="49"/>
      <c r="SKI36" s="49"/>
      <c r="SKL36" s="49"/>
      <c r="SKR36" s="49"/>
      <c r="SKU36" s="49"/>
      <c r="SLA36" s="49"/>
      <c r="SLC36" s="49"/>
      <c r="SLD36" s="49"/>
      <c r="SLF36" s="49"/>
      <c r="SLW36" s="49"/>
      <c r="SMB36" s="49"/>
      <c r="SMH36" s="49"/>
      <c r="SMK36" s="49"/>
      <c r="SMN36" s="49"/>
      <c r="SMV36" s="49"/>
      <c r="SNR36" s="49"/>
      <c r="SNS36" s="49"/>
      <c r="SNT36" s="49"/>
      <c r="SNU36" s="49"/>
      <c r="SNV36" s="49"/>
      <c r="SNW36" s="49"/>
      <c r="SOO36" s="49"/>
      <c r="SOP36" s="49"/>
      <c r="SOS36" s="49"/>
      <c r="SOV36" s="49"/>
      <c r="SOX36" s="49"/>
      <c r="SOZ36" s="49"/>
      <c r="SPC36" s="49"/>
      <c r="SPF36" s="49"/>
      <c r="SPI36" s="49"/>
      <c r="SPL36" s="49"/>
      <c r="SPO36" s="49"/>
      <c r="SPR36" s="49"/>
      <c r="SPU36" s="49"/>
      <c r="SPX36" s="49"/>
      <c r="SPZ36" s="49"/>
      <c r="SQM36" s="49"/>
      <c r="SQN36" s="49"/>
      <c r="SQO36" s="49"/>
      <c r="SQP36" s="49"/>
      <c r="SQQ36" s="49"/>
      <c r="SQR36" s="49"/>
      <c r="SQS36" s="49"/>
      <c r="SQT36" s="49"/>
      <c r="SQU36" s="49"/>
      <c r="SQV36" s="49"/>
      <c r="SQW36" s="49"/>
      <c r="SQX36" s="49"/>
      <c r="SQY36" s="49"/>
      <c r="SQZ36" s="49"/>
      <c r="SRA36" s="49"/>
      <c r="SRB36" s="49"/>
      <c r="SRC36" s="49"/>
      <c r="SRD36" s="49"/>
      <c r="SRE36" s="49"/>
      <c r="SRF36" s="49"/>
      <c r="SRG36" s="49"/>
      <c r="SRH36" s="49"/>
      <c r="SRI36" s="49"/>
      <c r="SRJ36" s="49"/>
      <c r="SRK36" s="49"/>
      <c r="SRL36" s="49"/>
      <c r="SRM36" s="49"/>
      <c r="SRN36" s="49"/>
      <c r="SRO36" s="49"/>
      <c r="SRP36" s="49"/>
      <c r="SRQ36" s="49"/>
      <c r="SRR36" s="49"/>
      <c r="SRS36" s="49"/>
      <c r="SRT36" s="49"/>
      <c r="SRU36" s="49"/>
      <c r="SRV36" s="49"/>
      <c r="SRW36" s="49"/>
      <c r="SRX36" s="49"/>
      <c r="SRY36" s="49"/>
      <c r="SRZ36" s="49"/>
      <c r="SSC36" s="49"/>
      <c r="SSF36" s="49"/>
      <c r="SSI36" s="49"/>
      <c r="SSL36" s="49"/>
      <c r="SSO36" s="49"/>
      <c r="SSR36" s="49"/>
      <c r="STA36" s="49"/>
      <c r="STD36" s="49"/>
      <c r="STG36" s="49"/>
      <c r="STJ36" s="49"/>
      <c r="STS36" s="49"/>
      <c r="STY36" s="49"/>
      <c r="SUB36" s="49"/>
      <c r="SUE36" s="49"/>
      <c r="SUH36" s="49"/>
      <c r="SUN36" s="49"/>
      <c r="SUQ36" s="49"/>
      <c r="SUW36" s="49"/>
      <c r="SUY36" s="49"/>
      <c r="SUZ36" s="49"/>
      <c r="SVB36" s="49"/>
      <c r="SVS36" s="49"/>
      <c r="SVX36" s="49"/>
      <c r="SWD36" s="49"/>
      <c r="SWG36" s="49"/>
      <c r="SWJ36" s="49"/>
      <c r="SWR36" s="49"/>
      <c r="SXN36" s="49"/>
      <c r="SXO36" s="49"/>
      <c r="SXP36" s="49"/>
      <c r="SXQ36" s="49"/>
      <c r="SXR36" s="49"/>
      <c r="SXS36" s="49"/>
      <c r="SYK36" s="49"/>
      <c r="SYL36" s="49"/>
      <c r="SYO36" s="49"/>
      <c r="SYR36" s="49"/>
      <c r="SYT36" s="49"/>
      <c r="SYV36" s="49"/>
      <c r="SYY36" s="49"/>
      <c r="SZB36" s="49"/>
      <c r="SZE36" s="49"/>
      <c r="SZH36" s="49"/>
      <c r="SZK36" s="49"/>
      <c r="SZN36" s="49"/>
      <c r="SZQ36" s="49"/>
      <c r="SZT36" s="49"/>
      <c r="SZV36" s="49"/>
      <c r="TAI36" s="49"/>
      <c r="TAJ36" s="49"/>
      <c r="TAK36" s="49"/>
      <c r="TAL36" s="49"/>
      <c r="TAM36" s="49"/>
      <c r="TAN36" s="49"/>
      <c r="TAO36" s="49"/>
      <c r="TAP36" s="49"/>
      <c r="TAQ36" s="49"/>
      <c r="TAR36" s="49"/>
      <c r="TAS36" s="49"/>
      <c r="TAT36" s="49"/>
      <c r="TAU36" s="49"/>
      <c r="TAV36" s="49"/>
      <c r="TAW36" s="49"/>
      <c r="TAX36" s="49"/>
      <c r="TAY36" s="49"/>
      <c r="TAZ36" s="49"/>
      <c r="TBA36" s="49"/>
      <c r="TBB36" s="49"/>
      <c r="TBC36" s="49"/>
      <c r="TBD36" s="49"/>
      <c r="TBE36" s="49"/>
      <c r="TBF36" s="49"/>
      <c r="TBG36" s="49"/>
      <c r="TBH36" s="49"/>
      <c r="TBI36" s="49"/>
      <c r="TBJ36" s="49"/>
      <c r="TBK36" s="49"/>
      <c r="TBL36" s="49"/>
      <c r="TBM36" s="49"/>
      <c r="TBN36" s="49"/>
      <c r="TBO36" s="49"/>
      <c r="TBP36" s="49"/>
      <c r="TBQ36" s="49"/>
      <c r="TBR36" s="49"/>
      <c r="TBS36" s="49"/>
      <c r="TBT36" s="49"/>
      <c r="TBU36" s="49"/>
      <c r="TBV36" s="49"/>
      <c r="TBY36" s="49"/>
      <c r="TCB36" s="49"/>
      <c r="TCE36" s="49"/>
      <c r="TCH36" s="49"/>
      <c r="TCK36" s="49"/>
      <c r="TCN36" s="49"/>
      <c r="TCW36" s="49"/>
      <c r="TCZ36" s="49"/>
      <c r="TDC36" s="49"/>
      <c r="TDF36" s="49"/>
      <c r="TDO36" s="49"/>
      <c r="TDU36" s="49"/>
      <c r="TDX36" s="49"/>
      <c r="TEA36" s="49"/>
      <c r="TED36" s="49"/>
      <c r="TEJ36" s="49"/>
      <c r="TEM36" s="49"/>
      <c r="TES36" s="49"/>
      <c r="TEU36" s="49"/>
      <c r="TEV36" s="49"/>
      <c r="TEX36" s="49"/>
      <c r="TFO36" s="49"/>
      <c r="TFT36" s="49"/>
      <c r="TFZ36" s="49"/>
      <c r="TGC36" s="49"/>
      <c r="TGF36" s="49"/>
      <c r="TGN36" s="49"/>
      <c r="THJ36" s="49"/>
      <c r="THK36" s="49"/>
      <c r="THL36" s="49"/>
      <c r="THM36" s="49"/>
      <c r="THN36" s="49"/>
      <c r="THO36" s="49"/>
      <c r="TIG36" s="49"/>
      <c r="TIH36" s="49"/>
      <c r="TIK36" s="49"/>
      <c r="TIN36" s="49"/>
      <c r="TIP36" s="49"/>
      <c r="TIR36" s="49"/>
      <c r="TIU36" s="49"/>
      <c r="TIX36" s="49"/>
      <c r="TJA36" s="49"/>
      <c r="TJD36" s="49"/>
      <c r="TJG36" s="49"/>
      <c r="TJJ36" s="49"/>
      <c r="TJM36" s="49"/>
      <c r="TJP36" s="49"/>
      <c r="TJR36" s="49"/>
      <c r="TKE36" s="49"/>
      <c r="TKF36" s="49"/>
      <c r="TKG36" s="49"/>
      <c r="TKH36" s="49"/>
      <c r="TKI36" s="49"/>
      <c r="TKJ36" s="49"/>
      <c r="TKK36" s="49"/>
      <c r="TKL36" s="49"/>
      <c r="TKM36" s="49"/>
      <c r="TKN36" s="49"/>
      <c r="TKO36" s="49"/>
      <c r="TKP36" s="49"/>
      <c r="TKQ36" s="49"/>
      <c r="TKR36" s="49"/>
      <c r="TKS36" s="49"/>
      <c r="TKT36" s="49"/>
      <c r="TKU36" s="49"/>
      <c r="TKV36" s="49"/>
      <c r="TKW36" s="49"/>
      <c r="TKX36" s="49"/>
      <c r="TKY36" s="49"/>
      <c r="TKZ36" s="49"/>
      <c r="TLA36" s="49"/>
      <c r="TLB36" s="49"/>
      <c r="TLC36" s="49"/>
      <c r="TLD36" s="49"/>
      <c r="TLE36" s="49"/>
      <c r="TLF36" s="49"/>
      <c r="TLG36" s="49"/>
      <c r="TLH36" s="49"/>
      <c r="TLI36" s="49"/>
      <c r="TLJ36" s="49"/>
      <c r="TLK36" s="49"/>
      <c r="TLL36" s="49"/>
      <c r="TLM36" s="49"/>
      <c r="TLN36" s="49"/>
      <c r="TLO36" s="49"/>
      <c r="TLP36" s="49"/>
      <c r="TLQ36" s="49"/>
      <c r="TLR36" s="49"/>
      <c r="TLU36" s="49"/>
      <c r="TLX36" s="49"/>
      <c r="TMA36" s="49"/>
      <c r="TMD36" s="49"/>
      <c r="TMG36" s="49"/>
      <c r="TMJ36" s="49"/>
      <c r="TMS36" s="49"/>
      <c r="TMV36" s="49"/>
      <c r="TMY36" s="49"/>
      <c r="TNB36" s="49"/>
      <c r="TNK36" s="49"/>
      <c r="TNQ36" s="49"/>
      <c r="TNT36" s="49"/>
      <c r="TNW36" s="49"/>
      <c r="TNZ36" s="49"/>
      <c r="TOF36" s="49"/>
      <c r="TOI36" s="49"/>
      <c r="TOO36" s="49"/>
      <c r="TOQ36" s="49"/>
      <c r="TOR36" s="49"/>
      <c r="TOT36" s="49"/>
      <c r="TPK36" s="49"/>
      <c r="TPP36" s="49"/>
      <c r="TPV36" s="49"/>
      <c r="TPY36" s="49"/>
      <c r="TQB36" s="49"/>
      <c r="TQJ36" s="49"/>
      <c r="TRF36" s="49"/>
      <c r="TRG36" s="49"/>
      <c r="TRH36" s="49"/>
      <c r="TRI36" s="49"/>
      <c r="TRJ36" s="49"/>
      <c r="TRK36" s="49"/>
      <c r="TSC36" s="49"/>
      <c r="TSD36" s="49"/>
      <c r="TSG36" s="49"/>
      <c r="TSJ36" s="49"/>
      <c r="TSL36" s="49"/>
      <c r="TSN36" s="49"/>
      <c r="TSQ36" s="49"/>
      <c r="TST36" s="49"/>
      <c r="TSW36" s="49"/>
      <c r="TSZ36" s="49"/>
      <c r="TTC36" s="49"/>
      <c r="TTF36" s="49"/>
      <c r="TTI36" s="49"/>
      <c r="TTL36" s="49"/>
      <c r="TTN36" s="49"/>
      <c r="TUA36" s="49"/>
      <c r="TUB36" s="49"/>
      <c r="TUC36" s="49"/>
      <c r="TUD36" s="49"/>
      <c r="TUE36" s="49"/>
      <c r="TUF36" s="49"/>
      <c r="TUG36" s="49"/>
      <c r="TUH36" s="49"/>
      <c r="TUI36" s="49"/>
      <c r="TUJ36" s="49"/>
      <c r="TUK36" s="49"/>
      <c r="TUL36" s="49"/>
      <c r="TUM36" s="49"/>
      <c r="TUN36" s="49"/>
      <c r="TUO36" s="49"/>
      <c r="TUP36" s="49"/>
      <c r="TUQ36" s="49"/>
      <c r="TUR36" s="49"/>
      <c r="TUS36" s="49"/>
      <c r="TUT36" s="49"/>
      <c r="TUU36" s="49"/>
      <c r="TUV36" s="49"/>
      <c r="TUW36" s="49"/>
      <c r="TUX36" s="49"/>
      <c r="TUY36" s="49"/>
      <c r="TUZ36" s="49"/>
      <c r="TVA36" s="49"/>
      <c r="TVB36" s="49"/>
      <c r="TVC36" s="49"/>
      <c r="TVD36" s="49"/>
      <c r="TVE36" s="49"/>
      <c r="TVF36" s="49"/>
      <c r="TVG36" s="49"/>
      <c r="TVH36" s="49"/>
      <c r="TVI36" s="49"/>
      <c r="TVJ36" s="49"/>
      <c r="TVK36" s="49"/>
      <c r="TVL36" s="49"/>
      <c r="TVM36" s="49"/>
      <c r="TVN36" s="49"/>
      <c r="TVQ36" s="49"/>
      <c r="TVT36" s="49"/>
      <c r="TVW36" s="49"/>
      <c r="TVZ36" s="49"/>
      <c r="TWC36" s="49"/>
      <c r="TWF36" s="49"/>
      <c r="TWO36" s="49"/>
      <c r="TWR36" s="49"/>
      <c r="TWU36" s="49"/>
      <c r="TWX36" s="49"/>
      <c r="TXG36" s="49"/>
      <c r="TXM36" s="49"/>
      <c r="TXP36" s="49"/>
      <c r="TXS36" s="49"/>
      <c r="TXV36" s="49"/>
      <c r="TYB36" s="49"/>
      <c r="TYE36" s="49"/>
      <c r="TYK36" s="49"/>
      <c r="TYM36" s="49"/>
      <c r="TYN36" s="49"/>
      <c r="TYP36" s="49"/>
      <c r="TZG36" s="49"/>
      <c r="TZL36" s="49"/>
      <c r="TZR36" s="49"/>
      <c r="TZU36" s="49"/>
      <c r="TZX36" s="49"/>
      <c r="UAF36" s="49"/>
      <c r="UBB36" s="49"/>
      <c r="UBC36" s="49"/>
      <c r="UBD36" s="49"/>
      <c r="UBE36" s="49"/>
      <c r="UBF36" s="49"/>
      <c r="UBG36" s="49"/>
      <c r="UBY36" s="49"/>
      <c r="UBZ36" s="49"/>
      <c r="UCC36" s="49"/>
      <c r="UCF36" s="49"/>
      <c r="UCH36" s="49"/>
      <c r="UCJ36" s="49"/>
      <c r="UCM36" s="49"/>
      <c r="UCP36" s="49"/>
      <c r="UCS36" s="49"/>
      <c r="UCV36" s="49"/>
      <c r="UCY36" s="49"/>
      <c r="UDB36" s="49"/>
      <c r="UDE36" s="49"/>
      <c r="UDH36" s="49"/>
      <c r="UDJ36" s="49"/>
      <c r="UDW36" s="49"/>
      <c r="UDX36" s="49"/>
      <c r="UDY36" s="49"/>
      <c r="UDZ36" s="49"/>
      <c r="UEA36" s="49"/>
      <c r="UEB36" s="49"/>
      <c r="UEC36" s="49"/>
      <c r="UED36" s="49"/>
      <c r="UEE36" s="49"/>
      <c r="UEF36" s="49"/>
      <c r="UEG36" s="49"/>
      <c r="UEH36" s="49"/>
      <c r="UEI36" s="49"/>
      <c r="UEJ36" s="49"/>
      <c r="UEK36" s="49"/>
      <c r="UEL36" s="49"/>
      <c r="UEM36" s="49"/>
      <c r="UEN36" s="49"/>
      <c r="UEO36" s="49"/>
      <c r="UEP36" s="49"/>
      <c r="UEQ36" s="49"/>
      <c r="UER36" s="49"/>
      <c r="UES36" s="49"/>
      <c r="UET36" s="49"/>
      <c r="UEU36" s="49"/>
      <c r="UEV36" s="49"/>
      <c r="UEW36" s="49"/>
      <c r="UEX36" s="49"/>
      <c r="UEY36" s="49"/>
      <c r="UEZ36" s="49"/>
      <c r="UFA36" s="49"/>
      <c r="UFB36" s="49"/>
      <c r="UFC36" s="49"/>
      <c r="UFD36" s="49"/>
      <c r="UFE36" s="49"/>
      <c r="UFF36" s="49"/>
      <c r="UFG36" s="49"/>
      <c r="UFH36" s="49"/>
      <c r="UFI36" s="49"/>
      <c r="UFJ36" s="49"/>
      <c r="UFM36" s="49"/>
      <c r="UFP36" s="49"/>
      <c r="UFS36" s="49"/>
      <c r="UFV36" s="49"/>
      <c r="UFY36" s="49"/>
      <c r="UGB36" s="49"/>
      <c r="UGK36" s="49"/>
      <c r="UGN36" s="49"/>
      <c r="UGQ36" s="49"/>
      <c r="UGT36" s="49"/>
      <c r="UHC36" s="49"/>
      <c r="UHI36" s="49"/>
      <c r="UHL36" s="49"/>
      <c r="UHO36" s="49"/>
      <c r="UHR36" s="49"/>
      <c r="UHX36" s="49"/>
      <c r="UIA36" s="49"/>
      <c r="UIG36" s="49"/>
      <c r="UII36" s="49"/>
      <c r="UIJ36" s="49"/>
      <c r="UIL36" s="49"/>
      <c r="UJC36" s="49"/>
      <c r="UJH36" s="49"/>
      <c r="UJN36" s="49"/>
      <c r="UJQ36" s="49"/>
      <c r="UJT36" s="49"/>
      <c r="UKB36" s="49"/>
      <c r="UKX36" s="49"/>
      <c r="UKY36" s="49"/>
      <c r="UKZ36" s="49"/>
      <c r="ULA36" s="49"/>
      <c r="ULB36" s="49"/>
      <c r="ULC36" s="49"/>
      <c r="ULU36" s="49"/>
      <c r="ULV36" s="49"/>
      <c r="ULY36" s="49"/>
      <c r="UMB36" s="49"/>
      <c r="UMD36" s="49"/>
      <c r="UMF36" s="49"/>
      <c r="UMI36" s="49"/>
      <c r="UML36" s="49"/>
      <c r="UMO36" s="49"/>
      <c r="UMR36" s="49"/>
      <c r="UMU36" s="49"/>
      <c r="UMX36" s="49"/>
      <c r="UNA36" s="49"/>
      <c r="UND36" s="49"/>
      <c r="UNF36" s="49"/>
      <c r="UNS36" s="49"/>
      <c r="UNT36" s="49"/>
      <c r="UNU36" s="49"/>
      <c r="UNV36" s="49"/>
      <c r="UNW36" s="49"/>
      <c r="UNX36" s="49"/>
      <c r="UNY36" s="49"/>
      <c r="UNZ36" s="49"/>
      <c r="UOA36" s="49"/>
      <c r="UOB36" s="49"/>
      <c r="UOC36" s="49"/>
      <c r="UOD36" s="49"/>
      <c r="UOE36" s="49"/>
      <c r="UOF36" s="49"/>
      <c r="UOG36" s="49"/>
      <c r="UOH36" s="49"/>
      <c r="UOI36" s="49"/>
      <c r="UOJ36" s="49"/>
      <c r="UOK36" s="49"/>
      <c r="UOL36" s="49"/>
      <c r="UOM36" s="49"/>
      <c r="UON36" s="49"/>
      <c r="UOO36" s="49"/>
      <c r="UOP36" s="49"/>
      <c r="UOQ36" s="49"/>
      <c r="UOR36" s="49"/>
      <c r="UOS36" s="49"/>
      <c r="UOT36" s="49"/>
      <c r="UOU36" s="49"/>
      <c r="UOV36" s="49"/>
      <c r="UOW36" s="49"/>
      <c r="UOX36" s="49"/>
      <c r="UOY36" s="49"/>
      <c r="UOZ36" s="49"/>
      <c r="UPA36" s="49"/>
      <c r="UPB36" s="49"/>
      <c r="UPC36" s="49"/>
      <c r="UPD36" s="49"/>
      <c r="UPE36" s="49"/>
      <c r="UPF36" s="49"/>
      <c r="UPI36" s="49"/>
      <c r="UPL36" s="49"/>
      <c r="UPO36" s="49"/>
      <c r="UPR36" s="49"/>
      <c r="UPU36" s="49"/>
      <c r="UPX36" s="49"/>
      <c r="UQG36" s="49"/>
      <c r="UQJ36" s="49"/>
      <c r="UQM36" s="49"/>
      <c r="UQP36" s="49"/>
      <c r="UQY36" s="49"/>
      <c r="URE36" s="49"/>
      <c r="URH36" s="49"/>
      <c r="URK36" s="49"/>
      <c r="URN36" s="49"/>
      <c r="URT36" s="49"/>
      <c r="URW36" s="49"/>
      <c r="USC36" s="49"/>
      <c r="USE36" s="49"/>
      <c r="USF36" s="49"/>
      <c r="USH36" s="49"/>
      <c r="USY36" s="49"/>
      <c r="UTD36" s="49"/>
      <c r="UTJ36" s="49"/>
      <c r="UTM36" s="49"/>
      <c r="UTP36" s="49"/>
      <c r="UTX36" s="49"/>
      <c r="UUT36" s="49"/>
      <c r="UUU36" s="49"/>
      <c r="UUV36" s="49"/>
      <c r="UUW36" s="49"/>
      <c r="UUX36" s="49"/>
      <c r="UUY36" s="49"/>
      <c r="UVQ36" s="49"/>
      <c r="UVR36" s="49"/>
      <c r="UVU36" s="49"/>
      <c r="UVX36" s="49"/>
      <c r="UVZ36" s="49"/>
      <c r="UWB36" s="49"/>
      <c r="UWE36" s="49"/>
      <c r="UWH36" s="49"/>
      <c r="UWK36" s="49"/>
      <c r="UWN36" s="49"/>
      <c r="UWQ36" s="49"/>
      <c r="UWT36" s="49"/>
      <c r="UWW36" s="49"/>
      <c r="UWZ36" s="49"/>
      <c r="UXB36" s="49"/>
      <c r="UXO36" s="49"/>
      <c r="UXP36" s="49"/>
      <c r="UXQ36" s="49"/>
      <c r="UXR36" s="49"/>
      <c r="UXS36" s="49"/>
      <c r="UXT36" s="49"/>
      <c r="UXU36" s="49"/>
      <c r="UXV36" s="49"/>
      <c r="UXW36" s="49"/>
      <c r="UXX36" s="49"/>
      <c r="UXY36" s="49"/>
      <c r="UXZ36" s="49"/>
      <c r="UYA36" s="49"/>
      <c r="UYB36" s="49"/>
      <c r="UYC36" s="49"/>
      <c r="UYD36" s="49"/>
      <c r="UYE36" s="49"/>
      <c r="UYF36" s="49"/>
      <c r="UYG36" s="49"/>
      <c r="UYH36" s="49"/>
      <c r="UYI36" s="49"/>
      <c r="UYJ36" s="49"/>
      <c r="UYK36" s="49"/>
      <c r="UYL36" s="49"/>
      <c r="UYM36" s="49"/>
      <c r="UYN36" s="49"/>
      <c r="UYO36" s="49"/>
      <c r="UYP36" s="49"/>
      <c r="UYQ36" s="49"/>
      <c r="UYR36" s="49"/>
      <c r="UYS36" s="49"/>
      <c r="UYT36" s="49"/>
      <c r="UYU36" s="49"/>
      <c r="UYV36" s="49"/>
      <c r="UYW36" s="49"/>
      <c r="UYX36" s="49"/>
      <c r="UYY36" s="49"/>
      <c r="UYZ36" s="49"/>
      <c r="UZA36" s="49"/>
      <c r="UZB36" s="49"/>
      <c r="UZE36" s="49"/>
      <c r="UZH36" s="49"/>
      <c r="UZK36" s="49"/>
      <c r="UZN36" s="49"/>
      <c r="UZQ36" s="49"/>
      <c r="UZT36" s="49"/>
      <c r="VAC36" s="49"/>
      <c r="VAF36" s="49"/>
      <c r="VAI36" s="49"/>
      <c r="VAL36" s="49"/>
      <c r="VAU36" s="49"/>
      <c r="VBA36" s="49"/>
      <c r="VBD36" s="49"/>
      <c r="VBG36" s="49"/>
      <c r="VBJ36" s="49"/>
      <c r="VBP36" s="49"/>
      <c r="VBS36" s="49"/>
      <c r="VBY36" s="49"/>
      <c r="VCA36" s="49"/>
      <c r="VCB36" s="49"/>
      <c r="VCD36" s="49"/>
      <c r="VCU36" s="49"/>
      <c r="VCZ36" s="49"/>
      <c r="VDF36" s="49"/>
      <c r="VDI36" s="49"/>
      <c r="VDL36" s="49"/>
      <c r="VDT36" s="49"/>
      <c r="VEP36" s="49"/>
      <c r="VEQ36" s="49"/>
      <c r="VER36" s="49"/>
      <c r="VES36" s="49"/>
      <c r="VET36" s="49"/>
      <c r="VEU36" s="49"/>
      <c r="VFM36" s="49"/>
      <c r="VFN36" s="49"/>
      <c r="VFQ36" s="49"/>
      <c r="VFT36" s="49"/>
      <c r="VFV36" s="49"/>
      <c r="VFX36" s="49"/>
      <c r="VGA36" s="49"/>
      <c r="VGD36" s="49"/>
      <c r="VGG36" s="49"/>
      <c r="VGJ36" s="49"/>
      <c r="VGM36" s="49"/>
      <c r="VGP36" s="49"/>
      <c r="VGS36" s="49"/>
      <c r="VGV36" s="49"/>
      <c r="VGX36" s="49"/>
      <c r="VHK36" s="49"/>
      <c r="VHL36" s="49"/>
      <c r="VHM36" s="49"/>
      <c r="VHN36" s="49"/>
      <c r="VHO36" s="49"/>
      <c r="VHP36" s="49"/>
      <c r="VHQ36" s="49"/>
      <c r="VHR36" s="49"/>
      <c r="VHS36" s="49"/>
      <c r="VHT36" s="49"/>
      <c r="VHU36" s="49"/>
      <c r="VHV36" s="49"/>
      <c r="VHW36" s="49"/>
      <c r="VHX36" s="49"/>
      <c r="VHY36" s="49"/>
      <c r="VHZ36" s="49"/>
      <c r="VIA36" s="49"/>
      <c r="VIB36" s="49"/>
      <c r="VIC36" s="49"/>
      <c r="VID36" s="49"/>
      <c r="VIE36" s="49"/>
      <c r="VIF36" s="49"/>
      <c r="VIG36" s="49"/>
      <c r="VIH36" s="49"/>
      <c r="VII36" s="49"/>
      <c r="VIJ36" s="49"/>
      <c r="VIK36" s="49"/>
      <c r="VIL36" s="49"/>
      <c r="VIM36" s="49"/>
      <c r="VIN36" s="49"/>
      <c r="VIO36" s="49"/>
      <c r="VIP36" s="49"/>
      <c r="VIQ36" s="49"/>
      <c r="VIR36" s="49"/>
      <c r="VIS36" s="49"/>
      <c r="VIT36" s="49"/>
      <c r="VIU36" s="49"/>
      <c r="VIV36" s="49"/>
      <c r="VIW36" s="49"/>
      <c r="VIX36" s="49"/>
      <c r="VJA36" s="49"/>
      <c r="VJD36" s="49"/>
      <c r="VJG36" s="49"/>
      <c r="VJJ36" s="49"/>
      <c r="VJM36" s="49"/>
      <c r="VJP36" s="49"/>
      <c r="VJY36" s="49"/>
      <c r="VKB36" s="49"/>
      <c r="VKE36" s="49"/>
      <c r="VKH36" s="49"/>
      <c r="VKQ36" s="49"/>
      <c r="VKW36" s="49"/>
      <c r="VKZ36" s="49"/>
      <c r="VLC36" s="49"/>
      <c r="VLF36" s="49"/>
      <c r="VLL36" s="49"/>
      <c r="VLO36" s="49"/>
      <c r="VLU36" s="49"/>
      <c r="VLW36" s="49"/>
      <c r="VLX36" s="49"/>
      <c r="VLZ36" s="49"/>
      <c r="VMQ36" s="49"/>
      <c r="VMV36" s="49"/>
      <c r="VNB36" s="49"/>
      <c r="VNE36" s="49"/>
      <c r="VNH36" s="49"/>
      <c r="VNP36" s="49"/>
      <c r="VOL36" s="49"/>
      <c r="VOM36" s="49"/>
      <c r="VON36" s="49"/>
      <c r="VOO36" s="49"/>
      <c r="VOP36" s="49"/>
      <c r="VOQ36" s="49"/>
      <c r="VPI36" s="49"/>
      <c r="VPJ36" s="49"/>
      <c r="VPM36" s="49"/>
      <c r="VPP36" s="49"/>
      <c r="VPR36" s="49"/>
      <c r="VPT36" s="49"/>
      <c r="VPW36" s="49"/>
      <c r="VPZ36" s="49"/>
      <c r="VQC36" s="49"/>
      <c r="VQF36" s="49"/>
      <c r="VQI36" s="49"/>
      <c r="VQL36" s="49"/>
      <c r="VQO36" s="49"/>
      <c r="VQR36" s="49"/>
      <c r="VQT36" s="49"/>
      <c r="VRG36" s="49"/>
      <c r="VRH36" s="49"/>
      <c r="VRI36" s="49"/>
      <c r="VRJ36" s="49"/>
      <c r="VRK36" s="49"/>
      <c r="VRL36" s="49"/>
      <c r="VRM36" s="49"/>
      <c r="VRN36" s="49"/>
      <c r="VRO36" s="49"/>
      <c r="VRP36" s="49"/>
      <c r="VRQ36" s="49"/>
      <c r="VRR36" s="49"/>
      <c r="VRS36" s="49"/>
      <c r="VRT36" s="49"/>
      <c r="VRU36" s="49"/>
      <c r="VRV36" s="49"/>
      <c r="VRW36" s="49"/>
      <c r="VRX36" s="49"/>
      <c r="VRY36" s="49"/>
      <c r="VRZ36" s="49"/>
      <c r="VSA36" s="49"/>
      <c r="VSB36" s="49"/>
      <c r="VSC36" s="49"/>
      <c r="VSD36" s="49"/>
      <c r="VSE36" s="49"/>
      <c r="VSF36" s="49"/>
      <c r="VSG36" s="49"/>
      <c r="VSH36" s="49"/>
      <c r="VSI36" s="49"/>
      <c r="VSJ36" s="49"/>
      <c r="VSK36" s="49"/>
      <c r="VSL36" s="49"/>
      <c r="VSM36" s="49"/>
      <c r="VSN36" s="49"/>
      <c r="VSO36" s="49"/>
      <c r="VSP36" s="49"/>
      <c r="VSQ36" s="49"/>
      <c r="VSR36" s="49"/>
      <c r="VSS36" s="49"/>
      <c r="VST36" s="49"/>
      <c r="VSW36" s="49"/>
      <c r="VSZ36" s="49"/>
      <c r="VTC36" s="49"/>
      <c r="VTF36" s="49"/>
      <c r="VTI36" s="49"/>
      <c r="VTL36" s="49"/>
      <c r="VTU36" s="49"/>
      <c r="VTX36" s="49"/>
      <c r="VUA36" s="49"/>
      <c r="VUD36" s="49"/>
      <c r="VUM36" s="49"/>
      <c r="VUS36" s="49"/>
      <c r="VUV36" s="49"/>
      <c r="VUY36" s="49"/>
      <c r="VVB36" s="49"/>
      <c r="VVH36" s="49"/>
      <c r="VVK36" s="49"/>
      <c r="VVQ36" s="49"/>
      <c r="VVS36" s="49"/>
      <c r="VVT36" s="49"/>
      <c r="VVV36" s="49"/>
      <c r="VWM36" s="49"/>
      <c r="VWR36" s="49"/>
      <c r="VWX36" s="49"/>
      <c r="VXA36" s="49"/>
      <c r="VXD36" s="49"/>
      <c r="VXL36" s="49"/>
      <c r="VYH36" s="49"/>
      <c r="VYI36" s="49"/>
      <c r="VYJ36" s="49"/>
      <c r="VYK36" s="49"/>
      <c r="VYL36" s="49"/>
      <c r="VYM36" s="49"/>
      <c r="VZE36" s="49"/>
      <c r="VZF36" s="49"/>
      <c r="VZI36" s="49"/>
      <c r="VZL36" s="49"/>
      <c r="VZN36" s="49"/>
      <c r="VZP36" s="49"/>
      <c r="VZS36" s="49"/>
      <c r="VZV36" s="49"/>
      <c r="VZY36" s="49"/>
      <c r="WAB36" s="49"/>
      <c r="WAE36" s="49"/>
      <c r="WAH36" s="49"/>
      <c r="WAK36" s="49"/>
      <c r="WAN36" s="49"/>
      <c r="WAP36" s="49"/>
      <c r="WBC36" s="49"/>
      <c r="WBD36" s="49"/>
      <c r="WBE36" s="49"/>
      <c r="WBF36" s="49"/>
      <c r="WBG36" s="49"/>
      <c r="WBH36" s="49"/>
      <c r="WBI36" s="49"/>
      <c r="WBJ36" s="49"/>
      <c r="WBK36" s="49"/>
      <c r="WBL36" s="49"/>
      <c r="WBM36" s="49"/>
      <c r="WBN36" s="49"/>
      <c r="WBO36" s="49"/>
      <c r="WBP36" s="49"/>
      <c r="WBQ36" s="49"/>
      <c r="WBR36" s="49"/>
      <c r="WBS36" s="49"/>
      <c r="WBT36" s="49"/>
      <c r="WBU36" s="49"/>
      <c r="WBV36" s="49"/>
      <c r="WBW36" s="49"/>
      <c r="WBX36" s="49"/>
      <c r="WBY36" s="49"/>
      <c r="WBZ36" s="49"/>
      <c r="WCA36" s="49"/>
      <c r="WCB36" s="49"/>
      <c r="WCC36" s="49"/>
      <c r="WCD36" s="49"/>
      <c r="WCE36" s="49"/>
      <c r="WCF36" s="49"/>
      <c r="WCG36" s="49"/>
      <c r="WCH36" s="49"/>
      <c r="WCI36" s="49"/>
      <c r="WCJ36" s="49"/>
      <c r="WCK36" s="49"/>
      <c r="WCL36" s="49"/>
      <c r="WCM36" s="49"/>
      <c r="WCN36" s="49"/>
      <c r="WCO36" s="49"/>
      <c r="WCP36" s="49"/>
      <c r="WCS36" s="49"/>
      <c r="WCV36" s="49"/>
      <c r="WCY36" s="49"/>
      <c r="WDB36" s="49"/>
      <c r="WDE36" s="49"/>
      <c r="WDH36" s="49"/>
      <c r="WDQ36" s="49"/>
      <c r="WDT36" s="49"/>
      <c r="WDW36" s="49"/>
      <c r="WDZ36" s="49"/>
      <c r="WEI36" s="49"/>
      <c r="WEO36" s="49"/>
      <c r="WER36" s="49"/>
      <c r="WEU36" s="49"/>
      <c r="WEX36" s="49"/>
      <c r="WFD36" s="49"/>
      <c r="WFG36" s="49"/>
      <c r="WFM36" s="49"/>
      <c r="WFO36" s="49"/>
      <c r="WFP36" s="49"/>
      <c r="WFR36" s="49"/>
      <c r="WGI36" s="49"/>
      <c r="WGN36" s="49"/>
      <c r="WGT36" s="49"/>
      <c r="WGW36" s="49"/>
      <c r="WGZ36" s="49"/>
      <c r="WHH36" s="49"/>
      <c r="WID36" s="49"/>
      <c r="WIE36" s="49"/>
      <c r="WIF36" s="49"/>
      <c r="WIG36" s="49"/>
      <c r="WIH36" s="49"/>
      <c r="WII36" s="49"/>
      <c r="WJA36" s="49"/>
      <c r="WJB36" s="49"/>
      <c r="WJE36" s="49"/>
      <c r="WJH36" s="49"/>
      <c r="WJJ36" s="49"/>
      <c r="WJL36" s="49"/>
      <c r="WJO36" s="49"/>
      <c r="WJR36" s="49"/>
      <c r="WJU36" s="49"/>
      <c r="WJX36" s="49"/>
      <c r="WKA36" s="49"/>
      <c r="WKD36" s="49"/>
      <c r="WKG36" s="49"/>
      <c r="WKJ36" s="49"/>
      <c r="WKL36" s="49"/>
      <c r="WKY36" s="49"/>
      <c r="WKZ36" s="49"/>
      <c r="WLA36" s="49"/>
      <c r="WLB36" s="49"/>
      <c r="WLC36" s="49"/>
      <c r="WLD36" s="49"/>
      <c r="WLE36" s="49"/>
      <c r="WLF36" s="49"/>
      <c r="WLG36" s="49"/>
      <c r="WLH36" s="49"/>
      <c r="WLI36" s="49"/>
      <c r="WLJ36" s="49"/>
      <c r="WLK36" s="49"/>
      <c r="WLL36" s="49"/>
      <c r="WLM36" s="49"/>
      <c r="WLN36" s="49"/>
      <c r="WLO36" s="49"/>
      <c r="WLP36" s="49"/>
      <c r="WLQ36" s="49"/>
      <c r="WLR36" s="49"/>
      <c r="WLS36" s="49"/>
      <c r="WLT36" s="49"/>
      <c r="WLU36" s="49"/>
      <c r="WLV36" s="49"/>
      <c r="WLW36" s="49"/>
      <c r="WLX36" s="49"/>
      <c r="WLY36" s="49"/>
      <c r="WLZ36" s="49"/>
      <c r="WMA36" s="49"/>
      <c r="WMB36" s="49"/>
      <c r="WMC36" s="49"/>
      <c r="WMD36" s="49"/>
      <c r="WME36" s="49"/>
      <c r="WMF36" s="49"/>
      <c r="WMG36" s="49"/>
      <c r="WMH36" s="49"/>
      <c r="WMI36" s="49"/>
      <c r="WMJ36" s="49"/>
      <c r="WMK36" s="49"/>
      <c r="WML36" s="49"/>
      <c r="WMO36" s="49"/>
      <c r="WMR36" s="49"/>
      <c r="WMU36" s="49"/>
      <c r="WMX36" s="49"/>
      <c r="WNA36" s="49"/>
      <c r="WND36" s="49"/>
      <c r="WNM36" s="49"/>
      <c r="WNP36" s="49"/>
      <c r="WNS36" s="49"/>
      <c r="WNV36" s="49"/>
      <c r="WOE36" s="49"/>
      <c r="WOK36" s="49"/>
      <c r="WON36" s="49"/>
      <c r="WOQ36" s="49"/>
      <c r="WOT36" s="49"/>
      <c r="WOZ36" s="49"/>
      <c r="WPC36" s="49"/>
      <c r="WPI36" s="49"/>
      <c r="WPK36" s="49"/>
      <c r="WPL36" s="49"/>
      <c r="WPN36" s="49"/>
      <c r="WQE36" s="49"/>
      <c r="WQJ36" s="49"/>
      <c r="WQP36" s="49"/>
      <c r="WQS36" s="49"/>
      <c r="WQV36" s="49"/>
      <c r="WRD36" s="49"/>
      <c r="WRZ36" s="49"/>
      <c r="WSA36" s="49"/>
      <c r="WSB36" s="49"/>
      <c r="WSC36" s="49"/>
      <c r="WSD36" s="49"/>
      <c r="WSE36" s="49"/>
      <c r="WSW36" s="49"/>
      <c r="WSX36" s="49"/>
      <c r="WTA36" s="49"/>
      <c r="WTD36" s="49"/>
      <c r="WTF36" s="49"/>
      <c r="WTH36" s="49"/>
      <c r="WTK36" s="49"/>
      <c r="WTN36" s="49"/>
      <c r="WTQ36" s="49"/>
      <c r="WTT36" s="49"/>
      <c r="WTW36" s="49"/>
      <c r="WTZ36" s="49"/>
      <c r="WUC36" s="49"/>
      <c r="WUF36" s="49"/>
      <c r="WUH36" s="49"/>
      <c r="WUU36" s="49"/>
      <c r="WUV36" s="49"/>
      <c r="WUW36" s="49"/>
      <c r="WUX36" s="49"/>
      <c r="WUY36" s="49"/>
      <c r="WUZ36" s="49"/>
      <c r="WVA36" s="49"/>
      <c r="WVB36" s="49"/>
      <c r="WVC36" s="49"/>
      <c r="WVD36" s="49"/>
      <c r="WVE36" s="49"/>
      <c r="WVF36" s="49"/>
      <c r="WVG36" s="49"/>
      <c r="WVH36" s="49"/>
      <c r="WVI36" s="49"/>
      <c r="WVJ36" s="49"/>
      <c r="WVK36" s="49"/>
      <c r="WVL36" s="49"/>
      <c r="WVM36" s="49"/>
      <c r="WVN36" s="49"/>
      <c r="WVO36" s="49"/>
      <c r="WVP36" s="49"/>
      <c r="WVQ36" s="49"/>
      <c r="WVR36" s="49"/>
      <c r="WVS36" s="49"/>
      <c r="WVT36" s="49"/>
      <c r="WVU36" s="49"/>
      <c r="WVV36" s="49"/>
      <c r="WVW36" s="49"/>
      <c r="WVX36" s="49"/>
      <c r="WVY36" s="49"/>
      <c r="WVZ36" s="49"/>
      <c r="WWA36" s="49"/>
      <c r="WWB36" s="49"/>
      <c r="WWC36" s="49"/>
      <c r="WWD36" s="49"/>
      <c r="WWE36" s="49"/>
      <c r="WWF36" s="49"/>
      <c r="WWG36" s="49"/>
      <c r="WWH36" s="49"/>
      <c r="WWI36" s="49"/>
      <c r="WWJ36" s="49"/>
      <c r="WWK36" s="49"/>
      <c r="WWL36" s="49"/>
      <c r="WWM36" s="49"/>
      <c r="WWN36" s="49"/>
      <c r="WWO36" s="49"/>
      <c r="WWP36" s="49"/>
      <c r="WWQ36" s="49"/>
      <c r="WWR36" s="49"/>
      <c r="WWS36" s="49"/>
      <c r="WWT36" s="49"/>
      <c r="WWU36" s="49"/>
      <c r="WWV36" s="49"/>
      <c r="WWW36" s="49"/>
      <c r="WWX36" s="49"/>
      <c r="WWY36" s="49"/>
      <c r="WWZ36" s="49"/>
      <c r="WXA36" s="49"/>
      <c r="WXB36" s="49"/>
      <c r="WXC36" s="49"/>
      <c r="WXD36" s="49"/>
      <c r="WXE36" s="49"/>
      <c r="WXF36" s="49"/>
      <c r="WXG36" s="49"/>
      <c r="WXH36" s="49"/>
      <c r="WXI36" s="49"/>
      <c r="WXJ36" s="49"/>
      <c r="WXK36" s="49"/>
      <c r="WXL36" s="49"/>
      <c r="WXM36" s="49"/>
      <c r="WXN36" s="49"/>
      <c r="WXO36" s="49"/>
      <c r="WXP36" s="49"/>
      <c r="WXQ36" s="49"/>
      <c r="WXR36" s="49"/>
      <c r="WXS36" s="49"/>
      <c r="WXT36" s="49"/>
      <c r="WXU36" s="49"/>
      <c r="WXV36" s="49"/>
      <c r="WXW36" s="49"/>
      <c r="WXX36" s="49"/>
      <c r="WXY36" s="49"/>
      <c r="WXZ36" s="49"/>
      <c r="WYA36" s="49"/>
      <c r="WYB36" s="49"/>
      <c r="WYC36" s="49"/>
      <c r="WYD36" s="49"/>
      <c r="WYE36" s="49"/>
      <c r="WYF36" s="49"/>
      <c r="WYG36" s="49"/>
      <c r="WYH36" s="49"/>
      <c r="WYI36" s="49"/>
      <c r="WYJ36" s="49"/>
      <c r="WYK36" s="49"/>
      <c r="WYL36" s="49"/>
      <c r="WYM36" s="49"/>
      <c r="WYN36" s="49"/>
      <c r="WYO36" s="49"/>
      <c r="WYP36" s="49"/>
      <c r="WYQ36" s="49"/>
      <c r="WYR36" s="49"/>
      <c r="WYS36" s="49"/>
      <c r="WYT36" s="49"/>
      <c r="WYU36" s="49"/>
      <c r="WYV36" s="49"/>
      <c r="WYW36" s="49"/>
      <c r="WYX36" s="49"/>
      <c r="WYY36" s="49"/>
      <c r="WYZ36" s="49"/>
      <c r="WZA36" s="49"/>
      <c r="WZB36" s="49"/>
      <c r="WZC36" s="49"/>
      <c r="WZD36" s="49"/>
      <c r="WZE36" s="49"/>
      <c r="WZF36" s="49"/>
      <c r="WZG36" s="49"/>
      <c r="WZH36" s="49"/>
      <c r="WZI36" s="49"/>
      <c r="WZJ36" s="49"/>
      <c r="WZK36" s="49"/>
      <c r="WZL36" s="49"/>
      <c r="WZM36" s="49"/>
      <c r="WZN36" s="49"/>
      <c r="WZO36" s="49"/>
      <c r="WZP36" s="49"/>
      <c r="WZQ36" s="49"/>
      <c r="WZR36" s="49"/>
      <c r="WZS36" s="49"/>
      <c r="WZT36" s="49"/>
      <c r="WZU36" s="49"/>
      <c r="WZV36" s="49"/>
      <c r="WZW36" s="49"/>
      <c r="WZX36" s="49"/>
      <c r="WZY36" s="49"/>
      <c r="WZZ36" s="49"/>
      <c r="XAA36" s="49"/>
      <c r="XAB36" s="49"/>
      <c r="XAC36" s="49"/>
      <c r="XAD36" s="49"/>
      <c r="XAE36" s="49"/>
      <c r="XAF36" s="49"/>
      <c r="XAG36" s="49"/>
      <c r="XAH36" s="49"/>
      <c r="XAI36" s="49"/>
      <c r="XAJ36" s="49"/>
      <c r="XAK36" s="49"/>
      <c r="XAL36" s="49"/>
      <c r="XAM36" s="49"/>
      <c r="XAN36" s="49"/>
      <c r="XAO36" s="49"/>
      <c r="XAP36" s="49"/>
      <c r="XAQ36" s="49"/>
      <c r="XAR36" s="49"/>
      <c r="XAS36" s="49"/>
      <c r="XAT36" s="49"/>
      <c r="XAU36" s="49"/>
      <c r="XAV36" s="49"/>
      <c r="XAW36" s="49"/>
      <c r="XAX36" s="49"/>
      <c r="XAY36" s="49"/>
      <c r="XAZ36" s="49"/>
      <c r="XBA36" s="49"/>
      <c r="XBB36" s="49"/>
      <c r="XBC36" s="49"/>
      <c r="XBD36" s="49"/>
      <c r="XBE36" s="49"/>
      <c r="XBF36" s="49"/>
      <c r="XBG36" s="49"/>
      <c r="XBH36" s="49"/>
      <c r="XBI36" s="49"/>
      <c r="XBJ36" s="49"/>
      <c r="XBK36" s="49"/>
      <c r="XBL36" s="49"/>
      <c r="XBM36" s="49"/>
      <c r="XBN36" s="49"/>
      <c r="XBO36" s="49"/>
      <c r="XBP36" s="49"/>
      <c r="XBQ36" s="49"/>
      <c r="XBR36" s="49"/>
      <c r="XBS36" s="49"/>
      <c r="XBT36" s="49"/>
      <c r="XBU36" s="49"/>
      <c r="XBV36" s="49"/>
      <c r="XBW36" s="49"/>
      <c r="XBX36" s="49"/>
      <c r="XBY36" s="49"/>
      <c r="XBZ36" s="49"/>
      <c r="XCA36" s="49"/>
      <c r="XCB36" s="49"/>
      <c r="XCC36" s="49"/>
      <c r="XCD36" s="49"/>
      <c r="XCE36" s="49"/>
      <c r="XCF36" s="49"/>
      <c r="XCG36" s="49"/>
      <c r="XCH36" s="49"/>
      <c r="XCI36" s="49"/>
      <c r="XCJ36" s="49"/>
      <c r="XCK36" s="49"/>
      <c r="XCL36" s="49"/>
      <c r="XCM36" s="49"/>
      <c r="XCN36" s="49"/>
      <c r="XCO36" s="49"/>
      <c r="XCP36" s="49"/>
      <c r="XCQ36" s="49"/>
      <c r="XCR36" s="49"/>
      <c r="XCS36" s="49"/>
      <c r="XCT36" s="49"/>
      <c r="XCU36" s="49"/>
      <c r="XCV36" s="49"/>
      <c r="XCW36" s="49"/>
      <c r="XCX36" s="49"/>
      <c r="XCY36" s="49"/>
      <c r="XCZ36" s="49"/>
      <c r="XDA36" s="49"/>
      <c r="XDB36" s="49"/>
      <c r="XDC36" s="49"/>
      <c r="XDD36" s="49"/>
      <c r="XDE36" s="49"/>
      <c r="XDF36" s="49"/>
      <c r="XDG36" s="49"/>
      <c r="XDH36" s="49"/>
      <c r="XDI36" s="49"/>
      <c r="XDJ36" s="49"/>
      <c r="XDK36" s="49"/>
      <c r="XDL36" s="49"/>
      <c r="XDM36" s="49"/>
      <c r="XDN36" s="49"/>
      <c r="XDO36" s="49"/>
      <c r="XDP36" s="49"/>
      <c r="XDQ36" s="49"/>
      <c r="XDR36" s="49"/>
      <c r="XDS36" s="49"/>
      <c r="XDT36" s="49"/>
      <c r="XDU36" s="49"/>
      <c r="XDV36" s="49"/>
      <c r="XDW36" s="49"/>
      <c r="XDX36" s="49"/>
      <c r="XDY36" s="49"/>
      <c r="XDZ36" s="49"/>
      <c r="XEA36" s="49"/>
      <c r="XEB36" s="49"/>
      <c r="XEC36" s="49"/>
      <c r="XED36" s="49"/>
      <c r="XEE36" s="49"/>
      <c r="XEF36" s="49"/>
      <c r="XEG36" s="49"/>
      <c r="XEH36" s="49"/>
      <c r="XEI36" s="49"/>
      <c r="XEJ36" s="49"/>
      <c r="XEK36" s="49"/>
      <c r="XEL36" s="49"/>
      <c r="XEM36" s="49"/>
      <c r="XEN36" s="49"/>
      <c r="XEO36" s="49"/>
      <c r="XEP36" s="49"/>
      <c r="XEQ36" s="49"/>
      <c r="XER36" s="49"/>
      <c r="XES36" s="49"/>
      <c r="XET36" s="49"/>
      <c r="XEU36" s="49"/>
      <c r="XEV36" s="49"/>
      <c r="XEW36" s="49"/>
      <c r="XEX36" s="49"/>
      <c r="XEY36" s="49"/>
      <c r="XEZ36" s="49"/>
      <c r="XFA36" s="49"/>
      <c r="XFB36" s="49"/>
      <c r="XFC36" s="49"/>
      <c r="XFD36" s="49"/>
    </row>
    <row r="37" spans="1:16384" s="45" customFormat="1" ht="21.75" hidden="1" customHeight="1">
      <c r="A37" s="11" t="s">
        <v>35</v>
      </c>
      <c r="B37" s="44" t="s">
        <v>329</v>
      </c>
      <c r="C37" s="53"/>
      <c r="D37" s="59"/>
      <c r="E37" s="60"/>
    </row>
    <row r="38" spans="1:16384" s="45" customFormat="1" ht="21.75" hidden="1" customHeight="1">
      <c r="A38" s="8" t="s">
        <v>36</v>
      </c>
      <c r="B38" s="44" t="s">
        <v>325</v>
      </c>
      <c r="C38" s="53"/>
      <c r="D38" s="59"/>
      <c r="E38" s="60"/>
    </row>
    <row r="39" spans="1:16384" s="45" customFormat="1" ht="21.75" hidden="1" customHeight="1">
      <c r="A39" s="4" t="s">
        <v>37</v>
      </c>
      <c r="B39" s="44" t="s">
        <v>325</v>
      </c>
      <c r="C39" s="53"/>
      <c r="D39" s="59"/>
      <c r="E39" s="60"/>
    </row>
    <row r="40" spans="1:16384" s="45" customFormat="1" ht="21.75" hidden="1" customHeight="1">
      <c r="A40" s="8" t="s">
        <v>38</v>
      </c>
      <c r="B40" s="44" t="s">
        <v>325</v>
      </c>
      <c r="C40" s="53"/>
      <c r="D40" s="59"/>
      <c r="E40" s="60"/>
    </row>
    <row r="41" spans="1:16384" s="45" customFormat="1" ht="18" customHeight="1">
      <c r="A41" s="10" t="s">
        <v>167</v>
      </c>
      <c r="B41" s="111" t="s">
        <v>327</v>
      </c>
      <c r="C41" s="112">
        <v>85</v>
      </c>
      <c r="D41" s="113">
        <v>28000</v>
      </c>
      <c r="E41" s="114">
        <f>+D41*C41</f>
        <v>2380000</v>
      </c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C41" s="49"/>
      <c r="AF41" s="49"/>
      <c r="AI41" s="49"/>
      <c r="AL41" s="49"/>
      <c r="AO41" s="49"/>
      <c r="AR41" s="49"/>
      <c r="BA41" s="49"/>
      <c r="BD41" s="49"/>
      <c r="BG41" s="49"/>
      <c r="BJ41" s="49"/>
      <c r="BS41" s="49"/>
      <c r="BY41" s="49"/>
      <c r="CB41" s="49"/>
      <c r="CE41" s="49"/>
      <c r="CH41" s="49"/>
      <c r="CN41" s="49"/>
      <c r="CQ41" s="49"/>
      <c r="CW41" s="49"/>
      <c r="CY41" s="49"/>
      <c r="CZ41" s="49"/>
      <c r="DB41" s="49"/>
      <c r="DS41" s="49"/>
      <c r="DX41" s="49"/>
      <c r="ED41" s="49"/>
      <c r="EG41" s="49"/>
      <c r="EJ41" s="49"/>
      <c r="ER41" s="49"/>
      <c r="FN41" s="49"/>
      <c r="FO41" s="49"/>
      <c r="FP41" s="49"/>
      <c r="FQ41" s="49"/>
      <c r="FR41" s="49"/>
      <c r="FS41" s="49"/>
      <c r="GK41" s="49"/>
      <c r="GL41" s="49"/>
      <c r="GO41" s="49"/>
      <c r="GR41" s="49"/>
      <c r="GT41" s="49"/>
      <c r="GV41" s="49"/>
      <c r="GY41" s="49"/>
      <c r="HB41" s="49"/>
      <c r="HE41" s="49"/>
      <c r="HH41" s="49"/>
      <c r="HK41" s="49"/>
      <c r="HN41" s="49"/>
      <c r="HQ41" s="49"/>
      <c r="HT41" s="49"/>
      <c r="HV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Y41" s="49"/>
      <c r="KB41" s="49"/>
      <c r="KE41" s="49"/>
      <c r="KH41" s="49"/>
      <c r="KK41" s="49"/>
      <c r="KN41" s="49"/>
      <c r="KW41" s="49"/>
      <c r="KZ41" s="49"/>
      <c r="LC41" s="49"/>
      <c r="LF41" s="49"/>
      <c r="LO41" s="49"/>
      <c r="LU41" s="49"/>
      <c r="LX41" s="49"/>
      <c r="MA41" s="49"/>
      <c r="MD41" s="49"/>
      <c r="MJ41" s="49"/>
      <c r="MM41" s="49"/>
      <c r="MS41" s="49"/>
      <c r="MU41" s="49"/>
      <c r="MV41" s="49"/>
      <c r="MX41" s="49"/>
      <c r="NO41" s="49"/>
      <c r="NT41" s="49"/>
      <c r="NZ41" s="49"/>
      <c r="OC41" s="49"/>
      <c r="OF41" s="49"/>
      <c r="ON41" s="49"/>
      <c r="PJ41" s="49"/>
      <c r="PK41" s="49"/>
      <c r="PL41" s="49"/>
      <c r="PM41" s="49"/>
      <c r="PN41" s="49"/>
      <c r="PO41" s="49"/>
      <c r="QG41" s="49"/>
      <c r="QH41" s="49"/>
      <c r="QK41" s="49"/>
      <c r="QN41" s="49"/>
      <c r="QP41" s="49"/>
      <c r="QR41" s="49"/>
      <c r="QU41" s="49"/>
      <c r="QX41" s="49"/>
      <c r="RA41" s="49"/>
      <c r="RD41" s="49"/>
      <c r="RG41" s="49"/>
      <c r="RJ41" s="49"/>
      <c r="RM41" s="49"/>
      <c r="RP41" s="49"/>
      <c r="RR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U41" s="49"/>
      <c r="TX41" s="49"/>
      <c r="UA41" s="49"/>
      <c r="UD41" s="49"/>
      <c r="UG41" s="49"/>
      <c r="UJ41" s="49"/>
      <c r="US41" s="49"/>
      <c r="UV41" s="49"/>
      <c r="UY41" s="49"/>
      <c r="VB41" s="49"/>
      <c r="VK41" s="49"/>
      <c r="VQ41" s="49"/>
      <c r="VT41" s="49"/>
      <c r="VW41" s="49"/>
      <c r="VZ41" s="49"/>
      <c r="WF41" s="49"/>
      <c r="WI41" s="49"/>
      <c r="WO41" s="49"/>
      <c r="WQ41" s="49"/>
      <c r="WR41" s="49"/>
      <c r="WT41" s="49"/>
      <c r="XK41" s="49"/>
      <c r="XP41" s="49"/>
      <c r="XV41" s="49"/>
      <c r="XY41" s="49"/>
      <c r="YB41" s="49"/>
      <c r="YJ41" s="49"/>
      <c r="ZF41" s="49"/>
      <c r="ZG41" s="49"/>
      <c r="ZH41" s="49"/>
      <c r="ZI41" s="49"/>
      <c r="ZJ41" s="49"/>
      <c r="ZK41" s="49"/>
      <c r="AAC41" s="49"/>
      <c r="AAD41" s="49"/>
      <c r="AAG41" s="49"/>
      <c r="AAJ41" s="49"/>
      <c r="AAL41" s="49"/>
      <c r="AAN41" s="49"/>
      <c r="AAQ41" s="49"/>
      <c r="AAT41" s="49"/>
      <c r="AAW41" s="49"/>
      <c r="AAZ41" s="49"/>
      <c r="ABC41" s="49"/>
      <c r="ABF41" s="49"/>
      <c r="ABI41" s="49"/>
      <c r="ABL41" s="49"/>
      <c r="ABN41" s="49"/>
      <c r="ACA41" s="49"/>
      <c r="ACB41" s="49"/>
      <c r="ACC41" s="49"/>
      <c r="ACD41" s="49"/>
      <c r="ACE41" s="49"/>
      <c r="ACF41" s="49"/>
      <c r="ACG41" s="49"/>
      <c r="ACH41" s="49"/>
      <c r="ACI41" s="49"/>
      <c r="ACJ41" s="49"/>
      <c r="ACK41" s="49"/>
      <c r="ACL41" s="49"/>
      <c r="ACM41" s="49"/>
      <c r="ACN41" s="49"/>
      <c r="ACO41" s="49"/>
      <c r="ACP41" s="49"/>
      <c r="ACQ41" s="49"/>
      <c r="ACR41" s="49"/>
      <c r="ACS41" s="49"/>
      <c r="ACT41" s="49"/>
      <c r="ACU41" s="49"/>
      <c r="ACV41" s="49"/>
      <c r="ACW41" s="49"/>
      <c r="ACX41" s="49"/>
      <c r="ACY41" s="49"/>
      <c r="ACZ41" s="49"/>
      <c r="ADA41" s="49"/>
      <c r="ADB41" s="49"/>
      <c r="ADC41" s="49"/>
      <c r="ADD41" s="49"/>
      <c r="ADE41" s="49"/>
      <c r="ADF41" s="49"/>
      <c r="ADG41" s="49"/>
      <c r="ADH41" s="49"/>
      <c r="ADI41" s="49"/>
      <c r="ADJ41" s="49"/>
      <c r="ADK41" s="49"/>
      <c r="ADL41" s="49"/>
      <c r="ADM41" s="49"/>
      <c r="ADN41" s="49"/>
      <c r="ADQ41" s="49"/>
      <c r="ADT41" s="49"/>
      <c r="ADW41" s="49"/>
      <c r="ADZ41" s="49"/>
      <c r="AEC41" s="49"/>
      <c r="AEF41" s="49"/>
      <c r="AEO41" s="49"/>
      <c r="AER41" s="49"/>
      <c r="AEU41" s="49"/>
      <c r="AEX41" s="49"/>
      <c r="AFG41" s="49"/>
      <c r="AFM41" s="49"/>
      <c r="AFP41" s="49"/>
      <c r="AFS41" s="49"/>
      <c r="AFV41" s="49"/>
      <c r="AGB41" s="49"/>
      <c r="AGE41" s="49"/>
      <c r="AGK41" s="49"/>
      <c r="AGM41" s="49"/>
      <c r="AGN41" s="49"/>
      <c r="AGP41" s="49"/>
      <c r="AHG41" s="49"/>
      <c r="AHL41" s="49"/>
      <c r="AHR41" s="49"/>
      <c r="AHU41" s="49"/>
      <c r="AHX41" s="49"/>
      <c r="AIF41" s="49"/>
      <c r="AJB41" s="49"/>
      <c r="AJC41" s="49"/>
      <c r="AJD41" s="49"/>
      <c r="AJE41" s="49"/>
      <c r="AJF41" s="49"/>
      <c r="AJG41" s="49"/>
      <c r="AJY41" s="49"/>
      <c r="AJZ41" s="49"/>
      <c r="AKC41" s="49"/>
      <c r="AKF41" s="49"/>
      <c r="AKH41" s="49"/>
      <c r="AKJ41" s="49"/>
      <c r="AKM41" s="49"/>
      <c r="AKP41" s="49"/>
      <c r="AKS41" s="49"/>
      <c r="AKV41" s="49"/>
      <c r="AKY41" s="49"/>
      <c r="ALB41" s="49"/>
      <c r="ALE41" s="49"/>
      <c r="ALH41" s="49"/>
      <c r="ALJ41" s="49"/>
      <c r="ALW41" s="49"/>
      <c r="ALX41" s="49"/>
      <c r="ALY41" s="49"/>
      <c r="ALZ41" s="49"/>
      <c r="AMA41" s="49"/>
      <c r="AMB41" s="49"/>
      <c r="AMC41" s="49"/>
      <c r="AMD41" s="49"/>
      <c r="AME41" s="49"/>
      <c r="AMF41" s="49"/>
      <c r="AMG41" s="49"/>
      <c r="AMH41" s="49"/>
      <c r="AMI41" s="49"/>
      <c r="AMJ41" s="49"/>
      <c r="AMK41" s="49"/>
      <c r="AML41" s="49"/>
      <c r="AMM41" s="49"/>
      <c r="AMN41" s="49"/>
      <c r="AMO41" s="49"/>
      <c r="AMP41" s="49"/>
      <c r="AMQ41" s="49"/>
      <c r="AMR41" s="49"/>
      <c r="AMS41" s="49"/>
      <c r="AMT41" s="49"/>
      <c r="AMU41" s="49"/>
      <c r="AMV41" s="49"/>
      <c r="AMW41" s="49"/>
      <c r="AMX41" s="49"/>
      <c r="AMY41" s="49"/>
      <c r="AMZ41" s="49"/>
      <c r="ANA41" s="49"/>
      <c r="ANB41" s="49"/>
      <c r="ANC41" s="49"/>
      <c r="AND41" s="49"/>
      <c r="ANE41" s="49"/>
      <c r="ANF41" s="49"/>
      <c r="ANG41" s="49"/>
      <c r="ANH41" s="49"/>
      <c r="ANI41" s="49"/>
      <c r="ANJ41" s="49"/>
      <c r="ANM41" s="49"/>
      <c r="ANP41" s="49"/>
      <c r="ANS41" s="49"/>
      <c r="ANV41" s="49"/>
      <c r="ANY41" s="49"/>
      <c r="AOB41" s="49"/>
      <c r="AOK41" s="49"/>
      <c r="AON41" s="49"/>
      <c r="AOQ41" s="49"/>
      <c r="AOT41" s="49"/>
      <c r="APC41" s="49"/>
      <c r="API41" s="49"/>
      <c r="APL41" s="49"/>
      <c r="APO41" s="49"/>
      <c r="APR41" s="49"/>
      <c r="APX41" s="49"/>
      <c r="AQA41" s="49"/>
      <c r="AQG41" s="49"/>
      <c r="AQI41" s="49"/>
      <c r="AQJ41" s="49"/>
      <c r="AQL41" s="49"/>
      <c r="ARC41" s="49"/>
      <c r="ARH41" s="49"/>
      <c r="ARN41" s="49"/>
      <c r="ARQ41" s="49"/>
      <c r="ART41" s="49"/>
      <c r="ASB41" s="49"/>
      <c r="ASX41" s="49"/>
      <c r="ASY41" s="49"/>
      <c r="ASZ41" s="49"/>
      <c r="ATA41" s="49"/>
      <c r="ATB41" s="49"/>
      <c r="ATC41" s="49"/>
      <c r="ATU41" s="49"/>
      <c r="ATV41" s="49"/>
      <c r="ATY41" s="49"/>
      <c r="AUB41" s="49"/>
      <c r="AUD41" s="49"/>
      <c r="AUF41" s="49"/>
      <c r="AUI41" s="49"/>
      <c r="AUL41" s="49"/>
      <c r="AUO41" s="49"/>
      <c r="AUR41" s="49"/>
      <c r="AUU41" s="49"/>
      <c r="AUX41" s="49"/>
      <c r="AVA41" s="49"/>
      <c r="AVD41" s="49"/>
      <c r="AVF41" s="49"/>
      <c r="AVS41" s="49"/>
      <c r="AVT41" s="49"/>
      <c r="AVU41" s="49"/>
      <c r="AVV41" s="49"/>
      <c r="AVW41" s="49"/>
      <c r="AVX41" s="49"/>
      <c r="AVY41" s="49"/>
      <c r="AVZ41" s="49"/>
      <c r="AWA41" s="49"/>
      <c r="AWB41" s="49"/>
      <c r="AWC41" s="49"/>
      <c r="AWD41" s="49"/>
      <c r="AWE41" s="49"/>
      <c r="AWF41" s="49"/>
      <c r="AWG41" s="49"/>
      <c r="AWH41" s="49"/>
      <c r="AWI41" s="49"/>
      <c r="AWJ41" s="49"/>
      <c r="AWK41" s="49"/>
      <c r="AWL41" s="49"/>
      <c r="AWM41" s="49"/>
      <c r="AWN41" s="49"/>
      <c r="AWO41" s="49"/>
      <c r="AWP41" s="49"/>
      <c r="AWQ41" s="49"/>
      <c r="AWR41" s="49"/>
      <c r="AWS41" s="49"/>
      <c r="AWT41" s="49"/>
      <c r="AWU41" s="49"/>
      <c r="AWV41" s="49"/>
      <c r="AWW41" s="49"/>
      <c r="AWX41" s="49"/>
      <c r="AWY41" s="49"/>
      <c r="AWZ41" s="49"/>
      <c r="AXA41" s="49"/>
      <c r="AXB41" s="49"/>
      <c r="AXC41" s="49"/>
      <c r="AXD41" s="49"/>
      <c r="AXE41" s="49"/>
      <c r="AXF41" s="49"/>
      <c r="AXI41" s="49"/>
      <c r="AXL41" s="49"/>
      <c r="AXO41" s="49"/>
      <c r="AXR41" s="49"/>
      <c r="AXU41" s="49"/>
      <c r="AXX41" s="49"/>
      <c r="AYG41" s="49"/>
      <c r="AYJ41" s="49"/>
      <c r="AYM41" s="49"/>
      <c r="AYP41" s="49"/>
      <c r="AYY41" s="49"/>
      <c r="AZE41" s="49"/>
      <c r="AZH41" s="49"/>
      <c r="AZK41" s="49"/>
      <c r="AZN41" s="49"/>
      <c r="AZT41" s="49"/>
      <c r="AZW41" s="49"/>
      <c r="BAC41" s="49"/>
      <c r="BAE41" s="49"/>
      <c r="BAF41" s="49"/>
      <c r="BAH41" s="49"/>
      <c r="BAY41" s="49"/>
      <c r="BBD41" s="49"/>
      <c r="BBJ41" s="49"/>
      <c r="BBM41" s="49"/>
      <c r="BBP41" s="49"/>
      <c r="BBX41" s="49"/>
      <c r="BCT41" s="49"/>
      <c r="BCU41" s="49"/>
      <c r="BCV41" s="49"/>
      <c r="BCW41" s="49"/>
      <c r="BCX41" s="49"/>
      <c r="BCY41" s="49"/>
      <c r="BDQ41" s="49"/>
      <c r="BDR41" s="49"/>
      <c r="BDU41" s="49"/>
      <c r="BDX41" s="49"/>
      <c r="BDZ41" s="49"/>
      <c r="BEB41" s="49"/>
      <c r="BEE41" s="49"/>
      <c r="BEH41" s="49"/>
      <c r="BEK41" s="49"/>
      <c r="BEN41" s="49"/>
      <c r="BEQ41" s="49"/>
      <c r="BET41" s="49"/>
      <c r="BEW41" s="49"/>
      <c r="BEZ41" s="49"/>
      <c r="BFB41" s="49"/>
      <c r="BFO41" s="49"/>
      <c r="BFP41" s="49"/>
      <c r="BFQ41" s="49"/>
      <c r="BFR41" s="49"/>
      <c r="BFS41" s="49"/>
      <c r="BFT41" s="49"/>
      <c r="BFU41" s="49"/>
      <c r="BFV41" s="49"/>
      <c r="BFW41" s="49"/>
      <c r="BFX41" s="49"/>
      <c r="BFY41" s="49"/>
      <c r="BFZ41" s="49"/>
      <c r="BGA41" s="49"/>
      <c r="BGB41" s="49"/>
      <c r="BGC41" s="49"/>
      <c r="BGD41" s="49"/>
      <c r="BGE41" s="49"/>
      <c r="BGF41" s="49"/>
      <c r="BGG41" s="49"/>
      <c r="BGH41" s="49"/>
      <c r="BGI41" s="49"/>
      <c r="BGJ41" s="49"/>
      <c r="BGK41" s="49"/>
      <c r="BGL41" s="49"/>
      <c r="BGM41" s="49"/>
      <c r="BGN41" s="49"/>
      <c r="BGO41" s="49"/>
      <c r="BGP41" s="49"/>
      <c r="BGQ41" s="49"/>
      <c r="BGR41" s="49"/>
      <c r="BGS41" s="49"/>
      <c r="BGT41" s="49"/>
      <c r="BGU41" s="49"/>
      <c r="BGV41" s="49"/>
      <c r="BGW41" s="49"/>
      <c r="BGX41" s="49"/>
      <c r="BGY41" s="49"/>
      <c r="BGZ41" s="49"/>
      <c r="BHA41" s="49"/>
      <c r="BHB41" s="49"/>
      <c r="BHE41" s="49"/>
      <c r="BHH41" s="49"/>
      <c r="BHK41" s="49"/>
      <c r="BHN41" s="49"/>
      <c r="BHQ41" s="49"/>
      <c r="BHT41" s="49"/>
      <c r="BIC41" s="49"/>
      <c r="BIF41" s="49"/>
      <c r="BII41" s="49"/>
      <c r="BIL41" s="49"/>
      <c r="BIU41" s="49"/>
      <c r="BJA41" s="49"/>
      <c r="BJD41" s="49"/>
      <c r="BJG41" s="49"/>
      <c r="BJJ41" s="49"/>
      <c r="BJP41" s="49"/>
      <c r="BJS41" s="49"/>
      <c r="BJY41" s="49"/>
      <c r="BKA41" s="49"/>
      <c r="BKB41" s="49"/>
      <c r="BKD41" s="49"/>
      <c r="BKU41" s="49"/>
      <c r="BKZ41" s="49"/>
      <c r="BLF41" s="49"/>
      <c r="BLI41" s="49"/>
      <c r="BLL41" s="49"/>
      <c r="BLT41" s="49"/>
      <c r="BMP41" s="49"/>
      <c r="BMQ41" s="49"/>
      <c r="BMR41" s="49"/>
      <c r="BMS41" s="49"/>
      <c r="BMT41" s="49"/>
      <c r="BMU41" s="49"/>
      <c r="BNM41" s="49"/>
      <c r="BNN41" s="49"/>
      <c r="BNQ41" s="49"/>
      <c r="BNT41" s="49"/>
      <c r="BNV41" s="49"/>
      <c r="BNX41" s="49"/>
      <c r="BOA41" s="49"/>
      <c r="BOD41" s="49"/>
      <c r="BOG41" s="49"/>
      <c r="BOJ41" s="49"/>
      <c r="BOM41" s="49"/>
      <c r="BOP41" s="49"/>
      <c r="BOS41" s="49"/>
      <c r="BOV41" s="49"/>
      <c r="BOX41" s="49"/>
      <c r="BPK41" s="49"/>
      <c r="BPL41" s="49"/>
      <c r="BPM41" s="49"/>
      <c r="BPN41" s="49"/>
      <c r="BPO41" s="49"/>
      <c r="BPP41" s="49"/>
      <c r="BPQ41" s="49"/>
      <c r="BPR41" s="49"/>
      <c r="BPS41" s="49"/>
      <c r="BPT41" s="49"/>
      <c r="BPU41" s="49"/>
      <c r="BPV41" s="49"/>
      <c r="BPW41" s="49"/>
      <c r="BPX41" s="49"/>
      <c r="BPY41" s="49"/>
      <c r="BPZ41" s="49"/>
      <c r="BQA41" s="49"/>
      <c r="BQB41" s="49"/>
      <c r="BQC41" s="49"/>
      <c r="BQD41" s="49"/>
      <c r="BQE41" s="49"/>
      <c r="BQF41" s="49"/>
      <c r="BQG41" s="49"/>
      <c r="BQH41" s="49"/>
      <c r="BQI41" s="49"/>
      <c r="BQJ41" s="49"/>
      <c r="BQK41" s="49"/>
      <c r="BQL41" s="49"/>
      <c r="BQM41" s="49"/>
      <c r="BQN41" s="49"/>
      <c r="BQO41" s="49"/>
      <c r="BQP41" s="49"/>
      <c r="BQQ41" s="49"/>
      <c r="BQR41" s="49"/>
      <c r="BQS41" s="49"/>
      <c r="BQT41" s="49"/>
      <c r="BQU41" s="49"/>
      <c r="BQV41" s="49"/>
      <c r="BQW41" s="49"/>
      <c r="BQX41" s="49"/>
      <c r="BRA41" s="49"/>
      <c r="BRD41" s="49"/>
      <c r="BRG41" s="49"/>
      <c r="BRJ41" s="49"/>
      <c r="BRM41" s="49"/>
      <c r="BRP41" s="49"/>
      <c r="BRY41" s="49"/>
      <c r="BSB41" s="49"/>
      <c r="BSE41" s="49"/>
      <c r="BSH41" s="49"/>
      <c r="BSQ41" s="49"/>
      <c r="BSW41" s="49"/>
      <c r="BSZ41" s="49"/>
      <c r="BTC41" s="49"/>
      <c r="BTF41" s="49"/>
      <c r="BTL41" s="49"/>
      <c r="BTO41" s="49"/>
      <c r="BTU41" s="49"/>
      <c r="BTW41" s="49"/>
      <c r="BTX41" s="49"/>
      <c r="BTZ41" s="49"/>
      <c r="BUQ41" s="49"/>
      <c r="BUV41" s="49"/>
      <c r="BVB41" s="49"/>
      <c r="BVE41" s="49"/>
      <c r="BVH41" s="49"/>
      <c r="BVP41" s="49"/>
      <c r="BWL41" s="49"/>
      <c r="BWM41" s="49"/>
      <c r="BWN41" s="49"/>
      <c r="BWO41" s="49"/>
      <c r="BWP41" s="49"/>
      <c r="BWQ41" s="49"/>
      <c r="BXI41" s="49"/>
      <c r="BXJ41" s="49"/>
      <c r="BXM41" s="49"/>
      <c r="BXP41" s="49"/>
      <c r="BXR41" s="49"/>
      <c r="BXT41" s="49"/>
      <c r="BXW41" s="49"/>
      <c r="BXZ41" s="49"/>
      <c r="BYC41" s="49"/>
      <c r="BYF41" s="49"/>
      <c r="BYI41" s="49"/>
      <c r="BYL41" s="49"/>
      <c r="BYO41" s="49"/>
      <c r="BYR41" s="49"/>
      <c r="BYT41" s="49"/>
      <c r="BZG41" s="49"/>
      <c r="BZH41" s="49"/>
      <c r="BZI41" s="49"/>
      <c r="BZJ41" s="49"/>
      <c r="BZK41" s="49"/>
      <c r="BZL41" s="49"/>
      <c r="BZM41" s="49"/>
      <c r="BZN41" s="49"/>
      <c r="BZO41" s="49"/>
      <c r="BZP41" s="49"/>
      <c r="BZQ41" s="49"/>
      <c r="BZR41" s="49"/>
      <c r="BZS41" s="49"/>
      <c r="BZT41" s="49"/>
      <c r="BZU41" s="49"/>
      <c r="BZV41" s="49"/>
      <c r="BZW41" s="49"/>
      <c r="BZX41" s="49"/>
      <c r="BZY41" s="49"/>
      <c r="BZZ41" s="49"/>
      <c r="CAA41" s="49"/>
      <c r="CAB41" s="49"/>
      <c r="CAC41" s="49"/>
      <c r="CAD41" s="49"/>
      <c r="CAE41" s="49"/>
      <c r="CAF41" s="49"/>
      <c r="CAG41" s="49"/>
      <c r="CAH41" s="49"/>
      <c r="CAI41" s="49"/>
      <c r="CAJ41" s="49"/>
      <c r="CAK41" s="49"/>
      <c r="CAL41" s="49"/>
      <c r="CAM41" s="49"/>
      <c r="CAN41" s="49"/>
      <c r="CAO41" s="49"/>
      <c r="CAP41" s="49"/>
      <c r="CAQ41" s="49"/>
      <c r="CAR41" s="49"/>
      <c r="CAS41" s="49"/>
      <c r="CAT41" s="49"/>
      <c r="CAW41" s="49"/>
      <c r="CAZ41" s="49"/>
      <c r="CBC41" s="49"/>
      <c r="CBF41" s="49"/>
      <c r="CBI41" s="49"/>
      <c r="CBL41" s="49"/>
      <c r="CBU41" s="49"/>
      <c r="CBX41" s="49"/>
      <c r="CCA41" s="49"/>
      <c r="CCD41" s="49"/>
      <c r="CCM41" s="49"/>
      <c r="CCS41" s="49"/>
      <c r="CCV41" s="49"/>
      <c r="CCY41" s="49"/>
      <c r="CDB41" s="49"/>
      <c r="CDH41" s="49"/>
      <c r="CDK41" s="49"/>
      <c r="CDQ41" s="49"/>
      <c r="CDS41" s="49"/>
      <c r="CDT41" s="49"/>
      <c r="CDV41" s="49"/>
      <c r="CEM41" s="49"/>
      <c r="CER41" s="49"/>
      <c r="CEX41" s="49"/>
      <c r="CFA41" s="49"/>
      <c r="CFD41" s="49"/>
      <c r="CFL41" s="49"/>
      <c r="CGH41" s="49"/>
      <c r="CGI41" s="49"/>
      <c r="CGJ41" s="49"/>
      <c r="CGK41" s="49"/>
      <c r="CGL41" s="49"/>
      <c r="CGM41" s="49"/>
      <c r="CHE41" s="49"/>
      <c r="CHF41" s="49"/>
      <c r="CHI41" s="49"/>
      <c r="CHL41" s="49"/>
      <c r="CHN41" s="49"/>
      <c r="CHP41" s="49"/>
      <c r="CHS41" s="49"/>
      <c r="CHV41" s="49"/>
      <c r="CHY41" s="49"/>
      <c r="CIB41" s="49"/>
      <c r="CIE41" s="49"/>
      <c r="CIH41" s="49"/>
      <c r="CIK41" s="49"/>
      <c r="CIN41" s="49"/>
      <c r="CIP41" s="49"/>
      <c r="CJC41" s="49"/>
      <c r="CJD41" s="49"/>
      <c r="CJE41" s="49"/>
      <c r="CJF41" s="49"/>
      <c r="CJG41" s="49"/>
      <c r="CJH41" s="49"/>
      <c r="CJI41" s="49"/>
      <c r="CJJ41" s="49"/>
      <c r="CJK41" s="49"/>
      <c r="CJL41" s="49"/>
      <c r="CJM41" s="49"/>
      <c r="CJN41" s="49"/>
      <c r="CJO41" s="49"/>
      <c r="CJP41" s="49"/>
      <c r="CJQ41" s="49"/>
      <c r="CJR41" s="49"/>
      <c r="CJS41" s="49"/>
      <c r="CJT41" s="49"/>
      <c r="CJU41" s="49"/>
      <c r="CJV41" s="49"/>
      <c r="CJW41" s="49"/>
      <c r="CJX41" s="49"/>
      <c r="CJY41" s="49"/>
      <c r="CJZ41" s="49"/>
      <c r="CKA41" s="49"/>
      <c r="CKB41" s="49"/>
      <c r="CKC41" s="49"/>
      <c r="CKD41" s="49"/>
      <c r="CKE41" s="49"/>
      <c r="CKF41" s="49"/>
      <c r="CKG41" s="49"/>
      <c r="CKH41" s="49"/>
      <c r="CKI41" s="49"/>
      <c r="CKJ41" s="49"/>
      <c r="CKK41" s="49"/>
      <c r="CKL41" s="49"/>
      <c r="CKM41" s="49"/>
      <c r="CKN41" s="49"/>
      <c r="CKO41" s="49"/>
      <c r="CKP41" s="49"/>
      <c r="CKS41" s="49"/>
      <c r="CKV41" s="49"/>
      <c r="CKY41" s="49"/>
      <c r="CLB41" s="49"/>
      <c r="CLE41" s="49"/>
      <c r="CLH41" s="49"/>
      <c r="CLQ41" s="49"/>
      <c r="CLT41" s="49"/>
      <c r="CLW41" s="49"/>
      <c r="CLZ41" s="49"/>
      <c r="CMI41" s="49"/>
      <c r="CMO41" s="49"/>
      <c r="CMR41" s="49"/>
      <c r="CMU41" s="49"/>
      <c r="CMX41" s="49"/>
      <c r="CND41" s="49"/>
      <c r="CNG41" s="49"/>
      <c r="CNM41" s="49"/>
      <c r="CNO41" s="49"/>
      <c r="CNP41" s="49"/>
      <c r="CNR41" s="49"/>
      <c r="COI41" s="49"/>
      <c r="CON41" s="49"/>
      <c r="COT41" s="49"/>
      <c r="COW41" s="49"/>
      <c r="COZ41" s="49"/>
      <c r="CPH41" s="49"/>
      <c r="CQD41" s="49"/>
      <c r="CQE41" s="49"/>
      <c r="CQF41" s="49"/>
      <c r="CQG41" s="49"/>
      <c r="CQH41" s="49"/>
      <c r="CQI41" s="49"/>
      <c r="CRA41" s="49"/>
      <c r="CRB41" s="49"/>
      <c r="CRE41" s="49"/>
      <c r="CRH41" s="49"/>
      <c r="CRJ41" s="49"/>
      <c r="CRL41" s="49"/>
      <c r="CRO41" s="49"/>
      <c r="CRR41" s="49"/>
      <c r="CRU41" s="49"/>
      <c r="CRX41" s="49"/>
      <c r="CSA41" s="49"/>
      <c r="CSD41" s="49"/>
      <c r="CSG41" s="49"/>
      <c r="CSJ41" s="49"/>
      <c r="CSL41" s="49"/>
      <c r="CSY41" s="49"/>
      <c r="CSZ41" s="49"/>
      <c r="CTA41" s="49"/>
      <c r="CTB41" s="49"/>
      <c r="CTC41" s="49"/>
      <c r="CTD41" s="49"/>
      <c r="CTE41" s="49"/>
      <c r="CTF41" s="49"/>
      <c r="CTG41" s="49"/>
      <c r="CTH41" s="49"/>
      <c r="CTI41" s="49"/>
      <c r="CTJ41" s="49"/>
      <c r="CTK41" s="49"/>
      <c r="CTL41" s="49"/>
      <c r="CTM41" s="49"/>
      <c r="CTN41" s="49"/>
      <c r="CTO41" s="49"/>
      <c r="CTP41" s="49"/>
      <c r="CTQ41" s="49"/>
      <c r="CTR41" s="49"/>
      <c r="CTS41" s="49"/>
      <c r="CTT41" s="49"/>
      <c r="CTU41" s="49"/>
      <c r="CTV41" s="49"/>
      <c r="CTW41" s="49"/>
      <c r="CTX41" s="49"/>
      <c r="CTY41" s="49"/>
      <c r="CTZ41" s="49"/>
      <c r="CUA41" s="49"/>
      <c r="CUB41" s="49"/>
      <c r="CUC41" s="49"/>
      <c r="CUD41" s="49"/>
      <c r="CUE41" s="49"/>
      <c r="CUF41" s="49"/>
      <c r="CUG41" s="49"/>
      <c r="CUH41" s="49"/>
      <c r="CUI41" s="49"/>
      <c r="CUJ41" s="49"/>
      <c r="CUK41" s="49"/>
      <c r="CUL41" s="49"/>
      <c r="CUO41" s="49"/>
      <c r="CUR41" s="49"/>
      <c r="CUU41" s="49"/>
      <c r="CUX41" s="49"/>
      <c r="CVA41" s="49"/>
      <c r="CVD41" s="49"/>
      <c r="CVM41" s="49"/>
      <c r="CVP41" s="49"/>
      <c r="CVS41" s="49"/>
      <c r="CVV41" s="49"/>
      <c r="CWE41" s="49"/>
      <c r="CWK41" s="49"/>
      <c r="CWN41" s="49"/>
      <c r="CWQ41" s="49"/>
      <c r="CWT41" s="49"/>
      <c r="CWZ41" s="49"/>
      <c r="CXC41" s="49"/>
      <c r="CXI41" s="49"/>
      <c r="CXK41" s="49"/>
      <c r="CXL41" s="49"/>
      <c r="CXN41" s="49"/>
      <c r="CYE41" s="49"/>
      <c r="CYJ41" s="49"/>
      <c r="CYP41" s="49"/>
      <c r="CYS41" s="49"/>
      <c r="CYV41" s="49"/>
      <c r="CZD41" s="49"/>
      <c r="CZZ41" s="49"/>
      <c r="DAA41" s="49"/>
      <c r="DAB41" s="49"/>
      <c r="DAC41" s="49"/>
      <c r="DAD41" s="49"/>
      <c r="DAE41" s="49"/>
      <c r="DAW41" s="49"/>
      <c r="DAX41" s="49"/>
      <c r="DBA41" s="49"/>
      <c r="DBD41" s="49"/>
      <c r="DBF41" s="49"/>
      <c r="DBH41" s="49"/>
      <c r="DBK41" s="49"/>
      <c r="DBN41" s="49"/>
      <c r="DBQ41" s="49"/>
      <c r="DBT41" s="49"/>
      <c r="DBW41" s="49"/>
      <c r="DBZ41" s="49"/>
      <c r="DCC41" s="49"/>
      <c r="DCF41" s="49"/>
      <c r="DCH41" s="49"/>
      <c r="DCU41" s="49"/>
      <c r="DCV41" s="49"/>
      <c r="DCW41" s="49"/>
      <c r="DCX41" s="49"/>
      <c r="DCY41" s="49"/>
      <c r="DCZ41" s="49"/>
      <c r="DDA41" s="49"/>
      <c r="DDB41" s="49"/>
      <c r="DDC41" s="49"/>
      <c r="DDD41" s="49"/>
      <c r="DDE41" s="49"/>
      <c r="DDF41" s="49"/>
      <c r="DDG41" s="49"/>
      <c r="DDH41" s="49"/>
      <c r="DDI41" s="49"/>
      <c r="DDJ41" s="49"/>
      <c r="DDK41" s="49"/>
      <c r="DDL41" s="49"/>
      <c r="DDM41" s="49"/>
      <c r="DDN41" s="49"/>
      <c r="DDO41" s="49"/>
      <c r="DDP41" s="49"/>
      <c r="DDQ41" s="49"/>
      <c r="DDR41" s="49"/>
      <c r="DDS41" s="49"/>
      <c r="DDT41" s="49"/>
      <c r="DDU41" s="49"/>
      <c r="DDV41" s="49"/>
      <c r="DDW41" s="49"/>
      <c r="DDX41" s="49"/>
      <c r="DDY41" s="49"/>
      <c r="DDZ41" s="49"/>
      <c r="DEA41" s="49"/>
      <c r="DEB41" s="49"/>
      <c r="DEC41" s="49"/>
      <c r="DED41" s="49"/>
      <c r="DEE41" s="49"/>
      <c r="DEF41" s="49"/>
      <c r="DEG41" s="49"/>
      <c r="DEH41" s="49"/>
      <c r="DEK41" s="49"/>
      <c r="DEN41" s="49"/>
      <c r="DEQ41" s="49"/>
      <c r="DET41" s="49"/>
      <c r="DEW41" s="49"/>
      <c r="DEZ41" s="49"/>
      <c r="DFI41" s="49"/>
      <c r="DFL41" s="49"/>
      <c r="DFO41" s="49"/>
      <c r="DFR41" s="49"/>
      <c r="DGA41" s="49"/>
      <c r="DGG41" s="49"/>
      <c r="DGJ41" s="49"/>
      <c r="DGM41" s="49"/>
      <c r="DGP41" s="49"/>
      <c r="DGV41" s="49"/>
      <c r="DGY41" s="49"/>
      <c r="DHE41" s="49"/>
      <c r="DHG41" s="49"/>
      <c r="DHH41" s="49"/>
      <c r="DHJ41" s="49"/>
      <c r="DIA41" s="49"/>
      <c r="DIF41" s="49"/>
      <c r="DIL41" s="49"/>
      <c r="DIO41" s="49"/>
      <c r="DIR41" s="49"/>
      <c r="DIZ41" s="49"/>
      <c r="DJV41" s="49"/>
      <c r="DJW41" s="49"/>
      <c r="DJX41" s="49"/>
      <c r="DJY41" s="49"/>
      <c r="DJZ41" s="49"/>
      <c r="DKA41" s="49"/>
      <c r="DKS41" s="49"/>
      <c r="DKT41" s="49"/>
      <c r="DKW41" s="49"/>
      <c r="DKZ41" s="49"/>
      <c r="DLB41" s="49"/>
      <c r="DLD41" s="49"/>
      <c r="DLG41" s="49"/>
      <c r="DLJ41" s="49"/>
      <c r="DLM41" s="49"/>
      <c r="DLP41" s="49"/>
      <c r="DLS41" s="49"/>
      <c r="DLV41" s="49"/>
      <c r="DLY41" s="49"/>
      <c r="DMB41" s="49"/>
      <c r="DMD41" s="49"/>
      <c r="DMQ41" s="49"/>
      <c r="DMR41" s="49"/>
      <c r="DMS41" s="49"/>
      <c r="DMT41" s="49"/>
      <c r="DMU41" s="49"/>
      <c r="DMV41" s="49"/>
      <c r="DMW41" s="49"/>
      <c r="DMX41" s="49"/>
      <c r="DMY41" s="49"/>
      <c r="DMZ41" s="49"/>
      <c r="DNA41" s="49"/>
      <c r="DNB41" s="49"/>
      <c r="DNC41" s="49"/>
      <c r="DND41" s="49"/>
      <c r="DNE41" s="49"/>
      <c r="DNF41" s="49"/>
      <c r="DNG41" s="49"/>
      <c r="DNH41" s="49"/>
      <c r="DNI41" s="49"/>
      <c r="DNJ41" s="49"/>
      <c r="DNK41" s="49"/>
      <c r="DNL41" s="49"/>
      <c r="DNM41" s="49"/>
      <c r="DNN41" s="49"/>
      <c r="DNO41" s="49"/>
      <c r="DNP41" s="49"/>
      <c r="DNQ41" s="49"/>
      <c r="DNR41" s="49"/>
      <c r="DNS41" s="49"/>
      <c r="DNT41" s="49"/>
      <c r="DNU41" s="49"/>
      <c r="DNV41" s="49"/>
      <c r="DNW41" s="49"/>
      <c r="DNX41" s="49"/>
      <c r="DNY41" s="49"/>
      <c r="DNZ41" s="49"/>
      <c r="DOA41" s="49"/>
      <c r="DOB41" s="49"/>
      <c r="DOC41" s="49"/>
      <c r="DOD41" s="49"/>
      <c r="DOG41" s="49"/>
      <c r="DOJ41" s="49"/>
      <c r="DOM41" s="49"/>
      <c r="DOP41" s="49"/>
      <c r="DOS41" s="49"/>
      <c r="DOV41" s="49"/>
      <c r="DPE41" s="49"/>
      <c r="DPH41" s="49"/>
      <c r="DPK41" s="49"/>
      <c r="DPN41" s="49"/>
      <c r="DPW41" s="49"/>
      <c r="DQC41" s="49"/>
      <c r="DQF41" s="49"/>
      <c r="DQI41" s="49"/>
      <c r="DQL41" s="49"/>
      <c r="DQR41" s="49"/>
      <c r="DQU41" s="49"/>
      <c r="DRA41" s="49"/>
      <c r="DRC41" s="49"/>
      <c r="DRD41" s="49"/>
      <c r="DRF41" s="49"/>
      <c r="DRW41" s="49"/>
      <c r="DSB41" s="49"/>
      <c r="DSH41" s="49"/>
      <c r="DSK41" s="49"/>
      <c r="DSN41" s="49"/>
      <c r="DSV41" s="49"/>
      <c r="DTR41" s="49"/>
      <c r="DTS41" s="49"/>
      <c r="DTT41" s="49"/>
      <c r="DTU41" s="49"/>
      <c r="DTV41" s="49"/>
      <c r="DTW41" s="49"/>
      <c r="DUO41" s="49"/>
      <c r="DUP41" s="49"/>
      <c r="DUS41" s="49"/>
      <c r="DUV41" s="49"/>
      <c r="DUX41" s="49"/>
      <c r="DUZ41" s="49"/>
      <c r="DVC41" s="49"/>
      <c r="DVF41" s="49"/>
      <c r="DVI41" s="49"/>
      <c r="DVL41" s="49"/>
      <c r="DVO41" s="49"/>
      <c r="DVR41" s="49"/>
      <c r="DVU41" s="49"/>
      <c r="DVX41" s="49"/>
      <c r="DVZ41" s="49"/>
      <c r="DWM41" s="49"/>
      <c r="DWN41" s="49"/>
      <c r="DWO41" s="49"/>
      <c r="DWP41" s="49"/>
      <c r="DWQ41" s="49"/>
      <c r="DWR41" s="49"/>
      <c r="DWS41" s="49"/>
      <c r="DWT41" s="49"/>
      <c r="DWU41" s="49"/>
      <c r="DWV41" s="49"/>
      <c r="DWW41" s="49"/>
      <c r="DWX41" s="49"/>
      <c r="DWY41" s="49"/>
      <c r="DWZ41" s="49"/>
      <c r="DXA41" s="49"/>
      <c r="DXB41" s="49"/>
      <c r="DXC41" s="49"/>
      <c r="DXD41" s="49"/>
      <c r="DXE41" s="49"/>
      <c r="DXF41" s="49"/>
      <c r="DXG41" s="49"/>
      <c r="DXH41" s="49"/>
      <c r="DXI41" s="49"/>
      <c r="DXJ41" s="49"/>
      <c r="DXK41" s="49"/>
      <c r="DXL41" s="49"/>
      <c r="DXM41" s="49"/>
      <c r="DXN41" s="49"/>
      <c r="DXO41" s="49"/>
      <c r="DXP41" s="49"/>
      <c r="DXQ41" s="49"/>
      <c r="DXR41" s="49"/>
      <c r="DXS41" s="49"/>
      <c r="DXT41" s="49"/>
      <c r="DXU41" s="49"/>
      <c r="DXV41" s="49"/>
      <c r="DXW41" s="49"/>
      <c r="DXX41" s="49"/>
      <c r="DXY41" s="49"/>
      <c r="DXZ41" s="49"/>
      <c r="DYC41" s="49"/>
      <c r="DYF41" s="49"/>
      <c r="DYI41" s="49"/>
      <c r="DYL41" s="49"/>
      <c r="DYO41" s="49"/>
      <c r="DYR41" s="49"/>
      <c r="DZA41" s="49"/>
      <c r="DZD41" s="49"/>
      <c r="DZG41" s="49"/>
      <c r="DZJ41" s="49"/>
      <c r="DZS41" s="49"/>
      <c r="DZY41" s="49"/>
      <c r="EAB41" s="49"/>
      <c r="EAE41" s="49"/>
      <c r="EAH41" s="49"/>
      <c r="EAN41" s="49"/>
      <c r="EAQ41" s="49"/>
      <c r="EAW41" s="49"/>
      <c r="EAY41" s="49"/>
      <c r="EAZ41" s="49"/>
      <c r="EBB41" s="49"/>
      <c r="EBS41" s="49"/>
      <c r="EBX41" s="49"/>
      <c r="ECD41" s="49"/>
      <c r="ECG41" s="49"/>
      <c r="ECJ41" s="49"/>
      <c r="ECR41" s="49"/>
      <c r="EDN41" s="49"/>
      <c r="EDO41" s="49"/>
      <c r="EDP41" s="49"/>
      <c r="EDQ41" s="49"/>
      <c r="EDR41" s="49"/>
      <c r="EDS41" s="49"/>
      <c r="EEK41" s="49"/>
      <c r="EEL41" s="49"/>
      <c r="EEO41" s="49"/>
      <c r="EER41" s="49"/>
      <c r="EET41" s="49"/>
      <c r="EEV41" s="49"/>
      <c r="EEY41" s="49"/>
      <c r="EFB41" s="49"/>
      <c r="EFE41" s="49"/>
      <c r="EFH41" s="49"/>
      <c r="EFK41" s="49"/>
      <c r="EFN41" s="49"/>
      <c r="EFQ41" s="49"/>
      <c r="EFT41" s="49"/>
      <c r="EFV41" s="49"/>
      <c r="EGI41" s="49"/>
      <c r="EGJ41" s="49"/>
      <c r="EGK41" s="49"/>
      <c r="EGL41" s="49"/>
      <c r="EGM41" s="49"/>
      <c r="EGN41" s="49"/>
      <c r="EGO41" s="49"/>
      <c r="EGP41" s="49"/>
      <c r="EGQ41" s="49"/>
      <c r="EGR41" s="49"/>
      <c r="EGS41" s="49"/>
      <c r="EGT41" s="49"/>
      <c r="EGU41" s="49"/>
      <c r="EGV41" s="49"/>
      <c r="EGW41" s="49"/>
      <c r="EGX41" s="49"/>
      <c r="EGY41" s="49"/>
      <c r="EGZ41" s="49"/>
      <c r="EHA41" s="49"/>
      <c r="EHB41" s="49"/>
      <c r="EHC41" s="49"/>
      <c r="EHD41" s="49"/>
      <c r="EHE41" s="49"/>
      <c r="EHF41" s="49"/>
      <c r="EHG41" s="49"/>
      <c r="EHH41" s="49"/>
      <c r="EHI41" s="49"/>
      <c r="EHJ41" s="49"/>
      <c r="EHK41" s="49"/>
      <c r="EHL41" s="49"/>
      <c r="EHM41" s="49"/>
      <c r="EHN41" s="49"/>
      <c r="EHO41" s="49"/>
      <c r="EHP41" s="49"/>
      <c r="EHQ41" s="49"/>
      <c r="EHR41" s="49"/>
      <c r="EHS41" s="49"/>
      <c r="EHT41" s="49"/>
      <c r="EHU41" s="49"/>
      <c r="EHV41" s="49"/>
      <c r="EHY41" s="49"/>
      <c r="EIB41" s="49"/>
      <c r="EIE41" s="49"/>
      <c r="EIH41" s="49"/>
      <c r="EIK41" s="49"/>
      <c r="EIN41" s="49"/>
      <c r="EIW41" s="49"/>
      <c r="EIZ41" s="49"/>
      <c r="EJC41" s="49"/>
      <c r="EJF41" s="49"/>
      <c r="EJO41" s="49"/>
      <c r="EJU41" s="49"/>
      <c r="EJX41" s="49"/>
      <c r="EKA41" s="49"/>
      <c r="EKD41" s="49"/>
      <c r="EKJ41" s="49"/>
      <c r="EKM41" s="49"/>
      <c r="EKS41" s="49"/>
      <c r="EKU41" s="49"/>
      <c r="EKV41" s="49"/>
      <c r="EKX41" s="49"/>
      <c r="ELO41" s="49"/>
      <c r="ELT41" s="49"/>
      <c r="ELZ41" s="49"/>
      <c r="EMC41" s="49"/>
      <c r="EMF41" s="49"/>
      <c r="EMN41" s="49"/>
      <c r="ENJ41" s="49"/>
      <c r="ENK41" s="49"/>
      <c r="ENL41" s="49"/>
      <c r="ENM41" s="49"/>
      <c r="ENN41" s="49"/>
      <c r="ENO41" s="49"/>
      <c r="EOG41" s="49"/>
      <c r="EOH41" s="49"/>
      <c r="EOK41" s="49"/>
      <c r="EON41" s="49"/>
      <c r="EOP41" s="49"/>
      <c r="EOR41" s="49"/>
      <c r="EOU41" s="49"/>
      <c r="EOX41" s="49"/>
      <c r="EPA41" s="49"/>
      <c r="EPD41" s="49"/>
      <c r="EPG41" s="49"/>
      <c r="EPJ41" s="49"/>
      <c r="EPM41" s="49"/>
      <c r="EPP41" s="49"/>
      <c r="EPR41" s="49"/>
      <c r="EQE41" s="49"/>
      <c r="EQF41" s="49"/>
      <c r="EQG41" s="49"/>
      <c r="EQH41" s="49"/>
      <c r="EQI41" s="49"/>
      <c r="EQJ41" s="49"/>
      <c r="EQK41" s="49"/>
      <c r="EQL41" s="49"/>
      <c r="EQM41" s="49"/>
      <c r="EQN41" s="49"/>
      <c r="EQO41" s="49"/>
      <c r="EQP41" s="49"/>
      <c r="EQQ41" s="49"/>
      <c r="EQR41" s="49"/>
      <c r="EQS41" s="49"/>
      <c r="EQT41" s="49"/>
      <c r="EQU41" s="49"/>
      <c r="EQV41" s="49"/>
      <c r="EQW41" s="49"/>
      <c r="EQX41" s="49"/>
      <c r="EQY41" s="49"/>
      <c r="EQZ41" s="49"/>
      <c r="ERA41" s="49"/>
      <c r="ERB41" s="49"/>
      <c r="ERC41" s="49"/>
      <c r="ERD41" s="49"/>
      <c r="ERE41" s="49"/>
      <c r="ERF41" s="49"/>
      <c r="ERG41" s="49"/>
      <c r="ERH41" s="49"/>
      <c r="ERI41" s="49"/>
      <c r="ERJ41" s="49"/>
      <c r="ERK41" s="49"/>
      <c r="ERL41" s="49"/>
      <c r="ERM41" s="49"/>
      <c r="ERN41" s="49"/>
      <c r="ERO41" s="49"/>
      <c r="ERP41" s="49"/>
      <c r="ERQ41" s="49"/>
      <c r="ERR41" s="49"/>
      <c r="ERU41" s="49"/>
      <c r="ERX41" s="49"/>
      <c r="ESA41" s="49"/>
      <c r="ESD41" s="49"/>
      <c r="ESG41" s="49"/>
      <c r="ESJ41" s="49"/>
      <c r="ESS41" s="49"/>
      <c r="ESV41" s="49"/>
      <c r="ESY41" s="49"/>
      <c r="ETB41" s="49"/>
      <c r="ETK41" s="49"/>
      <c r="ETQ41" s="49"/>
      <c r="ETT41" s="49"/>
      <c r="ETW41" s="49"/>
      <c r="ETZ41" s="49"/>
      <c r="EUF41" s="49"/>
      <c r="EUI41" s="49"/>
      <c r="EUO41" s="49"/>
      <c r="EUQ41" s="49"/>
      <c r="EUR41" s="49"/>
      <c r="EUT41" s="49"/>
      <c r="EVK41" s="49"/>
      <c r="EVP41" s="49"/>
      <c r="EVV41" s="49"/>
      <c r="EVY41" s="49"/>
      <c r="EWB41" s="49"/>
      <c r="EWJ41" s="49"/>
      <c r="EXF41" s="49"/>
      <c r="EXG41" s="49"/>
      <c r="EXH41" s="49"/>
      <c r="EXI41" s="49"/>
      <c r="EXJ41" s="49"/>
      <c r="EXK41" s="49"/>
      <c r="EYC41" s="49"/>
      <c r="EYD41" s="49"/>
      <c r="EYG41" s="49"/>
      <c r="EYJ41" s="49"/>
      <c r="EYL41" s="49"/>
      <c r="EYN41" s="49"/>
      <c r="EYQ41" s="49"/>
      <c r="EYT41" s="49"/>
      <c r="EYW41" s="49"/>
      <c r="EYZ41" s="49"/>
      <c r="EZC41" s="49"/>
      <c r="EZF41" s="49"/>
      <c r="EZI41" s="49"/>
      <c r="EZL41" s="49"/>
      <c r="EZN41" s="49"/>
      <c r="FAA41" s="49"/>
      <c r="FAB41" s="49"/>
      <c r="FAC41" s="49"/>
      <c r="FAD41" s="49"/>
      <c r="FAE41" s="49"/>
      <c r="FAF41" s="49"/>
      <c r="FAG41" s="49"/>
      <c r="FAH41" s="49"/>
      <c r="FAI41" s="49"/>
      <c r="FAJ41" s="49"/>
      <c r="FAK41" s="49"/>
      <c r="FAL41" s="49"/>
      <c r="FAM41" s="49"/>
      <c r="FAN41" s="49"/>
      <c r="FAO41" s="49"/>
      <c r="FAP41" s="49"/>
      <c r="FAQ41" s="49"/>
      <c r="FAR41" s="49"/>
      <c r="FAS41" s="49"/>
      <c r="FAT41" s="49"/>
      <c r="FAU41" s="49"/>
      <c r="FAV41" s="49"/>
      <c r="FAW41" s="49"/>
      <c r="FAX41" s="49"/>
      <c r="FAY41" s="49"/>
      <c r="FAZ41" s="49"/>
      <c r="FBA41" s="49"/>
      <c r="FBB41" s="49"/>
      <c r="FBC41" s="49"/>
      <c r="FBD41" s="49"/>
      <c r="FBE41" s="49"/>
      <c r="FBF41" s="49"/>
      <c r="FBG41" s="49"/>
      <c r="FBH41" s="49"/>
      <c r="FBI41" s="49"/>
      <c r="FBJ41" s="49"/>
      <c r="FBK41" s="49"/>
      <c r="FBL41" s="49"/>
      <c r="FBM41" s="49"/>
      <c r="FBN41" s="49"/>
      <c r="FBQ41" s="49"/>
      <c r="FBT41" s="49"/>
      <c r="FBW41" s="49"/>
      <c r="FBZ41" s="49"/>
      <c r="FCC41" s="49"/>
      <c r="FCF41" s="49"/>
      <c r="FCO41" s="49"/>
      <c r="FCR41" s="49"/>
      <c r="FCU41" s="49"/>
      <c r="FCX41" s="49"/>
      <c r="FDG41" s="49"/>
      <c r="FDM41" s="49"/>
      <c r="FDP41" s="49"/>
      <c r="FDS41" s="49"/>
      <c r="FDV41" s="49"/>
      <c r="FEB41" s="49"/>
      <c r="FEE41" s="49"/>
      <c r="FEK41" s="49"/>
      <c r="FEM41" s="49"/>
      <c r="FEN41" s="49"/>
      <c r="FEP41" s="49"/>
      <c r="FFG41" s="49"/>
      <c r="FFL41" s="49"/>
      <c r="FFR41" s="49"/>
      <c r="FFU41" s="49"/>
      <c r="FFX41" s="49"/>
      <c r="FGF41" s="49"/>
      <c r="FHB41" s="49"/>
      <c r="FHC41" s="49"/>
      <c r="FHD41" s="49"/>
      <c r="FHE41" s="49"/>
      <c r="FHF41" s="49"/>
      <c r="FHG41" s="49"/>
      <c r="FHY41" s="49"/>
      <c r="FHZ41" s="49"/>
      <c r="FIC41" s="49"/>
      <c r="FIF41" s="49"/>
      <c r="FIH41" s="49"/>
      <c r="FIJ41" s="49"/>
      <c r="FIM41" s="49"/>
      <c r="FIP41" s="49"/>
      <c r="FIS41" s="49"/>
      <c r="FIV41" s="49"/>
      <c r="FIY41" s="49"/>
      <c r="FJB41" s="49"/>
      <c r="FJE41" s="49"/>
      <c r="FJH41" s="49"/>
      <c r="FJJ41" s="49"/>
      <c r="FJW41" s="49"/>
      <c r="FJX41" s="49"/>
      <c r="FJY41" s="49"/>
      <c r="FJZ41" s="49"/>
      <c r="FKA41" s="49"/>
      <c r="FKB41" s="49"/>
      <c r="FKC41" s="49"/>
      <c r="FKD41" s="49"/>
      <c r="FKE41" s="49"/>
      <c r="FKF41" s="49"/>
      <c r="FKG41" s="49"/>
      <c r="FKH41" s="49"/>
      <c r="FKI41" s="49"/>
      <c r="FKJ41" s="49"/>
      <c r="FKK41" s="49"/>
      <c r="FKL41" s="49"/>
      <c r="FKM41" s="49"/>
      <c r="FKN41" s="49"/>
      <c r="FKO41" s="49"/>
      <c r="FKP41" s="49"/>
      <c r="FKQ41" s="49"/>
      <c r="FKR41" s="49"/>
      <c r="FKS41" s="49"/>
      <c r="FKT41" s="49"/>
      <c r="FKU41" s="49"/>
      <c r="FKV41" s="49"/>
      <c r="FKW41" s="49"/>
      <c r="FKX41" s="49"/>
      <c r="FKY41" s="49"/>
      <c r="FKZ41" s="49"/>
      <c r="FLA41" s="49"/>
      <c r="FLB41" s="49"/>
      <c r="FLC41" s="49"/>
      <c r="FLD41" s="49"/>
      <c r="FLE41" s="49"/>
      <c r="FLF41" s="49"/>
      <c r="FLG41" s="49"/>
      <c r="FLH41" s="49"/>
      <c r="FLI41" s="49"/>
      <c r="FLJ41" s="49"/>
      <c r="FLM41" s="49"/>
      <c r="FLP41" s="49"/>
      <c r="FLS41" s="49"/>
      <c r="FLV41" s="49"/>
      <c r="FLY41" s="49"/>
      <c r="FMB41" s="49"/>
      <c r="FMK41" s="49"/>
      <c r="FMN41" s="49"/>
      <c r="FMQ41" s="49"/>
      <c r="FMT41" s="49"/>
      <c r="FNC41" s="49"/>
      <c r="FNI41" s="49"/>
      <c r="FNL41" s="49"/>
      <c r="FNO41" s="49"/>
      <c r="FNR41" s="49"/>
      <c r="FNX41" s="49"/>
      <c r="FOA41" s="49"/>
      <c r="FOG41" s="49"/>
      <c r="FOI41" s="49"/>
      <c r="FOJ41" s="49"/>
      <c r="FOL41" s="49"/>
      <c r="FPC41" s="49"/>
      <c r="FPH41" s="49"/>
      <c r="FPN41" s="49"/>
      <c r="FPQ41" s="49"/>
      <c r="FPT41" s="49"/>
      <c r="FQB41" s="49"/>
      <c r="FQX41" s="49"/>
      <c r="FQY41" s="49"/>
      <c r="FQZ41" s="49"/>
      <c r="FRA41" s="49"/>
      <c r="FRB41" s="49"/>
      <c r="FRC41" s="49"/>
      <c r="FRU41" s="49"/>
      <c r="FRV41" s="49"/>
      <c r="FRY41" s="49"/>
      <c r="FSB41" s="49"/>
      <c r="FSD41" s="49"/>
      <c r="FSF41" s="49"/>
      <c r="FSI41" s="49"/>
      <c r="FSL41" s="49"/>
      <c r="FSO41" s="49"/>
      <c r="FSR41" s="49"/>
      <c r="FSU41" s="49"/>
      <c r="FSX41" s="49"/>
      <c r="FTA41" s="49"/>
      <c r="FTD41" s="49"/>
      <c r="FTF41" s="49"/>
      <c r="FTS41" s="49"/>
      <c r="FTT41" s="49"/>
      <c r="FTU41" s="49"/>
      <c r="FTV41" s="49"/>
      <c r="FTW41" s="49"/>
      <c r="FTX41" s="49"/>
      <c r="FTY41" s="49"/>
      <c r="FTZ41" s="49"/>
      <c r="FUA41" s="49"/>
      <c r="FUB41" s="49"/>
      <c r="FUC41" s="49"/>
      <c r="FUD41" s="49"/>
      <c r="FUE41" s="49"/>
      <c r="FUF41" s="49"/>
      <c r="FUG41" s="49"/>
      <c r="FUH41" s="49"/>
      <c r="FUI41" s="49"/>
      <c r="FUJ41" s="49"/>
      <c r="FUK41" s="49"/>
      <c r="FUL41" s="49"/>
      <c r="FUM41" s="49"/>
      <c r="FUN41" s="49"/>
      <c r="FUO41" s="49"/>
      <c r="FUP41" s="49"/>
      <c r="FUQ41" s="49"/>
      <c r="FUR41" s="49"/>
      <c r="FUS41" s="49"/>
      <c r="FUT41" s="49"/>
      <c r="FUU41" s="49"/>
      <c r="FUV41" s="49"/>
      <c r="FUW41" s="49"/>
      <c r="FUX41" s="49"/>
      <c r="FUY41" s="49"/>
      <c r="FUZ41" s="49"/>
      <c r="FVA41" s="49"/>
      <c r="FVB41" s="49"/>
      <c r="FVC41" s="49"/>
      <c r="FVD41" s="49"/>
      <c r="FVE41" s="49"/>
      <c r="FVF41" s="49"/>
      <c r="FVI41" s="49"/>
      <c r="FVL41" s="49"/>
      <c r="FVO41" s="49"/>
      <c r="FVR41" s="49"/>
      <c r="FVU41" s="49"/>
      <c r="FVX41" s="49"/>
      <c r="FWG41" s="49"/>
      <c r="FWJ41" s="49"/>
      <c r="FWM41" s="49"/>
      <c r="FWP41" s="49"/>
      <c r="FWY41" s="49"/>
      <c r="FXE41" s="49"/>
      <c r="FXH41" s="49"/>
      <c r="FXK41" s="49"/>
      <c r="FXN41" s="49"/>
      <c r="FXT41" s="49"/>
      <c r="FXW41" s="49"/>
      <c r="FYC41" s="49"/>
      <c r="FYE41" s="49"/>
      <c r="FYF41" s="49"/>
      <c r="FYH41" s="49"/>
      <c r="FYY41" s="49"/>
      <c r="FZD41" s="49"/>
      <c r="FZJ41" s="49"/>
      <c r="FZM41" s="49"/>
      <c r="FZP41" s="49"/>
      <c r="FZX41" s="49"/>
      <c r="GAT41" s="49"/>
      <c r="GAU41" s="49"/>
      <c r="GAV41" s="49"/>
      <c r="GAW41" s="49"/>
      <c r="GAX41" s="49"/>
      <c r="GAY41" s="49"/>
      <c r="GBQ41" s="49"/>
      <c r="GBR41" s="49"/>
      <c r="GBU41" s="49"/>
      <c r="GBX41" s="49"/>
      <c r="GBZ41" s="49"/>
      <c r="GCB41" s="49"/>
      <c r="GCE41" s="49"/>
      <c r="GCH41" s="49"/>
      <c r="GCK41" s="49"/>
      <c r="GCN41" s="49"/>
      <c r="GCQ41" s="49"/>
      <c r="GCT41" s="49"/>
      <c r="GCW41" s="49"/>
      <c r="GCZ41" s="49"/>
      <c r="GDB41" s="49"/>
      <c r="GDO41" s="49"/>
      <c r="GDP41" s="49"/>
      <c r="GDQ41" s="49"/>
      <c r="GDR41" s="49"/>
      <c r="GDS41" s="49"/>
      <c r="GDT41" s="49"/>
      <c r="GDU41" s="49"/>
      <c r="GDV41" s="49"/>
      <c r="GDW41" s="49"/>
      <c r="GDX41" s="49"/>
      <c r="GDY41" s="49"/>
      <c r="GDZ41" s="49"/>
      <c r="GEA41" s="49"/>
      <c r="GEB41" s="49"/>
      <c r="GEC41" s="49"/>
      <c r="GED41" s="49"/>
      <c r="GEE41" s="49"/>
      <c r="GEF41" s="49"/>
      <c r="GEG41" s="49"/>
      <c r="GEH41" s="49"/>
      <c r="GEI41" s="49"/>
      <c r="GEJ41" s="49"/>
      <c r="GEK41" s="49"/>
      <c r="GEL41" s="49"/>
      <c r="GEM41" s="49"/>
      <c r="GEN41" s="49"/>
      <c r="GEO41" s="49"/>
      <c r="GEP41" s="49"/>
      <c r="GEQ41" s="49"/>
      <c r="GER41" s="49"/>
      <c r="GES41" s="49"/>
      <c r="GET41" s="49"/>
      <c r="GEU41" s="49"/>
      <c r="GEV41" s="49"/>
      <c r="GEW41" s="49"/>
      <c r="GEX41" s="49"/>
      <c r="GEY41" s="49"/>
      <c r="GEZ41" s="49"/>
      <c r="GFA41" s="49"/>
      <c r="GFB41" s="49"/>
      <c r="GFE41" s="49"/>
      <c r="GFH41" s="49"/>
      <c r="GFK41" s="49"/>
      <c r="GFN41" s="49"/>
      <c r="GFQ41" s="49"/>
      <c r="GFT41" s="49"/>
      <c r="GGC41" s="49"/>
      <c r="GGF41" s="49"/>
      <c r="GGI41" s="49"/>
      <c r="GGL41" s="49"/>
      <c r="GGU41" s="49"/>
      <c r="GHA41" s="49"/>
      <c r="GHD41" s="49"/>
      <c r="GHG41" s="49"/>
      <c r="GHJ41" s="49"/>
      <c r="GHP41" s="49"/>
      <c r="GHS41" s="49"/>
      <c r="GHY41" s="49"/>
      <c r="GIA41" s="49"/>
      <c r="GIB41" s="49"/>
      <c r="GID41" s="49"/>
      <c r="GIU41" s="49"/>
      <c r="GIZ41" s="49"/>
      <c r="GJF41" s="49"/>
      <c r="GJI41" s="49"/>
      <c r="GJL41" s="49"/>
      <c r="GJT41" s="49"/>
      <c r="GKP41" s="49"/>
      <c r="GKQ41" s="49"/>
      <c r="GKR41" s="49"/>
      <c r="GKS41" s="49"/>
      <c r="GKT41" s="49"/>
      <c r="GKU41" s="49"/>
      <c r="GLM41" s="49"/>
      <c r="GLN41" s="49"/>
      <c r="GLQ41" s="49"/>
      <c r="GLT41" s="49"/>
      <c r="GLV41" s="49"/>
      <c r="GLX41" s="49"/>
      <c r="GMA41" s="49"/>
      <c r="GMD41" s="49"/>
      <c r="GMG41" s="49"/>
      <c r="GMJ41" s="49"/>
      <c r="GMM41" s="49"/>
      <c r="GMP41" s="49"/>
      <c r="GMS41" s="49"/>
      <c r="GMV41" s="49"/>
      <c r="GMX41" s="49"/>
      <c r="GNK41" s="49"/>
      <c r="GNL41" s="49"/>
      <c r="GNM41" s="49"/>
      <c r="GNN41" s="49"/>
      <c r="GNO41" s="49"/>
      <c r="GNP41" s="49"/>
      <c r="GNQ41" s="49"/>
      <c r="GNR41" s="49"/>
      <c r="GNS41" s="49"/>
      <c r="GNT41" s="49"/>
      <c r="GNU41" s="49"/>
      <c r="GNV41" s="49"/>
      <c r="GNW41" s="49"/>
      <c r="GNX41" s="49"/>
      <c r="GNY41" s="49"/>
      <c r="GNZ41" s="49"/>
      <c r="GOA41" s="49"/>
      <c r="GOB41" s="49"/>
      <c r="GOC41" s="49"/>
      <c r="GOD41" s="49"/>
      <c r="GOE41" s="49"/>
      <c r="GOF41" s="49"/>
      <c r="GOG41" s="49"/>
      <c r="GOH41" s="49"/>
      <c r="GOI41" s="49"/>
      <c r="GOJ41" s="49"/>
      <c r="GOK41" s="49"/>
      <c r="GOL41" s="49"/>
      <c r="GOM41" s="49"/>
      <c r="GON41" s="49"/>
      <c r="GOO41" s="49"/>
      <c r="GOP41" s="49"/>
      <c r="GOQ41" s="49"/>
      <c r="GOR41" s="49"/>
      <c r="GOS41" s="49"/>
      <c r="GOT41" s="49"/>
      <c r="GOU41" s="49"/>
      <c r="GOV41" s="49"/>
      <c r="GOW41" s="49"/>
      <c r="GOX41" s="49"/>
      <c r="GPA41" s="49"/>
      <c r="GPD41" s="49"/>
      <c r="GPG41" s="49"/>
      <c r="GPJ41" s="49"/>
      <c r="GPM41" s="49"/>
      <c r="GPP41" s="49"/>
      <c r="GPY41" s="49"/>
      <c r="GQB41" s="49"/>
      <c r="GQE41" s="49"/>
      <c r="GQH41" s="49"/>
      <c r="GQQ41" s="49"/>
      <c r="GQW41" s="49"/>
      <c r="GQZ41" s="49"/>
      <c r="GRC41" s="49"/>
      <c r="GRF41" s="49"/>
      <c r="GRL41" s="49"/>
      <c r="GRO41" s="49"/>
      <c r="GRU41" s="49"/>
      <c r="GRW41" s="49"/>
      <c r="GRX41" s="49"/>
      <c r="GRZ41" s="49"/>
      <c r="GSQ41" s="49"/>
      <c r="GSV41" s="49"/>
      <c r="GTB41" s="49"/>
      <c r="GTE41" s="49"/>
      <c r="GTH41" s="49"/>
      <c r="GTP41" s="49"/>
      <c r="GUL41" s="49"/>
      <c r="GUM41" s="49"/>
      <c r="GUN41" s="49"/>
      <c r="GUO41" s="49"/>
      <c r="GUP41" s="49"/>
      <c r="GUQ41" s="49"/>
      <c r="GVI41" s="49"/>
      <c r="GVJ41" s="49"/>
      <c r="GVM41" s="49"/>
      <c r="GVP41" s="49"/>
      <c r="GVR41" s="49"/>
      <c r="GVT41" s="49"/>
      <c r="GVW41" s="49"/>
      <c r="GVZ41" s="49"/>
      <c r="GWC41" s="49"/>
      <c r="GWF41" s="49"/>
      <c r="GWI41" s="49"/>
      <c r="GWL41" s="49"/>
      <c r="GWO41" s="49"/>
      <c r="GWR41" s="49"/>
      <c r="GWT41" s="49"/>
      <c r="GXG41" s="49"/>
      <c r="GXH41" s="49"/>
      <c r="GXI41" s="49"/>
      <c r="GXJ41" s="49"/>
      <c r="GXK41" s="49"/>
      <c r="GXL41" s="49"/>
      <c r="GXM41" s="49"/>
      <c r="GXN41" s="49"/>
      <c r="GXO41" s="49"/>
      <c r="GXP41" s="49"/>
      <c r="GXQ41" s="49"/>
      <c r="GXR41" s="49"/>
      <c r="GXS41" s="49"/>
      <c r="GXT41" s="49"/>
      <c r="GXU41" s="49"/>
      <c r="GXV41" s="49"/>
      <c r="GXW41" s="49"/>
      <c r="GXX41" s="49"/>
      <c r="GXY41" s="49"/>
      <c r="GXZ41" s="49"/>
      <c r="GYA41" s="49"/>
      <c r="GYB41" s="49"/>
      <c r="GYC41" s="49"/>
      <c r="GYD41" s="49"/>
      <c r="GYE41" s="49"/>
      <c r="GYF41" s="49"/>
      <c r="GYG41" s="49"/>
      <c r="GYH41" s="49"/>
      <c r="GYI41" s="49"/>
      <c r="GYJ41" s="49"/>
      <c r="GYK41" s="49"/>
      <c r="GYL41" s="49"/>
      <c r="GYM41" s="49"/>
      <c r="GYN41" s="49"/>
      <c r="GYO41" s="49"/>
      <c r="GYP41" s="49"/>
      <c r="GYQ41" s="49"/>
      <c r="GYR41" s="49"/>
      <c r="GYS41" s="49"/>
      <c r="GYT41" s="49"/>
      <c r="GYW41" s="49"/>
      <c r="GYZ41" s="49"/>
      <c r="GZC41" s="49"/>
      <c r="GZF41" s="49"/>
      <c r="GZI41" s="49"/>
      <c r="GZL41" s="49"/>
      <c r="GZU41" s="49"/>
      <c r="GZX41" s="49"/>
      <c r="HAA41" s="49"/>
      <c r="HAD41" s="49"/>
      <c r="HAM41" s="49"/>
      <c r="HAS41" s="49"/>
      <c r="HAV41" s="49"/>
      <c r="HAY41" s="49"/>
      <c r="HBB41" s="49"/>
      <c r="HBH41" s="49"/>
      <c r="HBK41" s="49"/>
      <c r="HBQ41" s="49"/>
      <c r="HBS41" s="49"/>
      <c r="HBT41" s="49"/>
      <c r="HBV41" s="49"/>
      <c r="HCM41" s="49"/>
      <c r="HCR41" s="49"/>
      <c r="HCX41" s="49"/>
      <c r="HDA41" s="49"/>
      <c r="HDD41" s="49"/>
      <c r="HDL41" s="49"/>
      <c r="HEH41" s="49"/>
      <c r="HEI41" s="49"/>
      <c r="HEJ41" s="49"/>
      <c r="HEK41" s="49"/>
      <c r="HEL41" s="49"/>
      <c r="HEM41" s="49"/>
      <c r="HFE41" s="49"/>
      <c r="HFF41" s="49"/>
      <c r="HFI41" s="49"/>
      <c r="HFL41" s="49"/>
      <c r="HFN41" s="49"/>
      <c r="HFP41" s="49"/>
      <c r="HFS41" s="49"/>
      <c r="HFV41" s="49"/>
      <c r="HFY41" s="49"/>
      <c r="HGB41" s="49"/>
      <c r="HGE41" s="49"/>
      <c r="HGH41" s="49"/>
      <c r="HGK41" s="49"/>
      <c r="HGN41" s="49"/>
      <c r="HGP41" s="49"/>
      <c r="HHC41" s="49"/>
      <c r="HHD41" s="49"/>
      <c r="HHE41" s="49"/>
      <c r="HHF41" s="49"/>
      <c r="HHG41" s="49"/>
      <c r="HHH41" s="49"/>
      <c r="HHI41" s="49"/>
      <c r="HHJ41" s="49"/>
      <c r="HHK41" s="49"/>
      <c r="HHL41" s="49"/>
      <c r="HHM41" s="49"/>
      <c r="HHN41" s="49"/>
      <c r="HHO41" s="49"/>
      <c r="HHP41" s="49"/>
      <c r="HHQ41" s="49"/>
      <c r="HHR41" s="49"/>
      <c r="HHS41" s="49"/>
      <c r="HHT41" s="49"/>
      <c r="HHU41" s="49"/>
      <c r="HHV41" s="49"/>
      <c r="HHW41" s="49"/>
      <c r="HHX41" s="49"/>
      <c r="HHY41" s="49"/>
      <c r="HHZ41" s="49"/>
      <c r="HIA41" s="49"/>
      <c r="HIB41" s="49"/>
      <c r="HIC41" s="49"/>
      <c r="HID41" s="49"/>
      <c r="HIE41" s="49"/>
      <c r="HIF41" s="49"/>
      <c r="HIG41" s="49"/>
      <c r="HIH41" s="49"/>
      <c r="HII41" s="49"/>
      <c r="HIJ41" s="49"/>
      <c r="HIK41" s="49"/>
      <c r="HIL41" s="49"/>
      <c r="HIM41" s="49"/>
      <c r="HIN41" s="49"/>
      <c r="HIO41" s="49"/>
      <c r="HIP41" s="49"/>
      <c r="HIS41" s="49"/>
      <c r="HIV41" s="49"/>
      <c r="HIY41" s="49"/>
      <c r="HJB41" s="49"/>
      <c r="HJE41" s="49"/>
      <c r="HJH41" s="49"/>
      <c r="HJQ41" s="49"/>
      <c r="HJT41" s="49"/>
      <c r="HJW41" s="49"/>
      <c r="HJZ41" s="49"/>
      <c r="HKI41" s="49"/>
      <c r="HKO41" s="49"/>
      <c r="HKR41" s="49"/>
      <c r="HKU41" s="49"/>
      <c r="HKX41" s="49"/>
      <c r="HLD41" s="49"/>
      <c r="HLG41" s="49"/>
      <c r="HLM41" s="49"/>
      <c r="HLO41" s="49"/>
      <c r="HLP41" s="49"/>
      <c r="HLR41" s="49"/>
      <c r="HMI41" s="49"/>
      <c r="HMN41" s="49"/>
      <c r="HMT41" s="49"/>
      <c r="HMW41" s="49"/>
      <c r="HMZ41" s="49"/>
      <c r="HNH41" s="49"/>
      <c r="HOD41" s="49"/>
      <c r="HOE41" s="49"/>
      <c r="HOF41" s="49"/>
      <c r="HOG41" s="49"/>
      <c r="HOH41" s="49"/>
      <c r="HOI41" s="49"/>
      <c r="HPA41" s="49"/>
      <c r="HPB41" s="49"/>
      <c r="HPE41" s="49"/>
      <c r="HPH41" s="49"/>
      <c r="HPJ41" s="49"/>
      <c r="HPL41" s="49"/>
      <c r="HPO41" s="49"/>
      <c r="HPR41" s="49"/>
      <c r="HPU41" s="49"/>
      <c r="HPX41" s="49"/>
      <c r="HQA41" s="49"/>
      <c r="HQD41" s="49"/>
      <c r="HQG41" s="49"/>
      <c r="HQJ41" s="49"/>
      <c r="HQL41" s="49"/>
      <c r="HQY41" s="49"/>
      <c r="HQZ41" s="49"/>
      <c r="HRA41" s="49"/>
      <c r="HRB41" s="49"/>
      <c r="HRC41" s="49"/>
      <c r="HRD41" s="49"/>
      <c r="HRE41" s="49"/>
      <c r="HRF41" s="49"/>
      <c r="HRG41" s="49"/>
      <c r="HRH41" s="49"/>
      <c r="HRI41" s="49"/>
      <c r="HRJ41" s="49"/>
      <c r="HRK41" s="49"/>
      <c r="HRL41" s="49"/>
      <c r="HRM41" s="49"/>
      <c r="HRN41" s="49"/>
      <c r="HRO41" s="49"/>
      <c r="HRP41" s="49"/>
      <c r="HRQ41" s="49"/>
      <c r="HRR41" s="49"/>
      <c r="HRS41" s="49"/>
      <c r="HRT41" s="49"/>
      <c r="HRU41" s="49"/>
      <c r="HRV41" s="49"/>
      <c r="HRW41" s="49"/>
      <c r="HRX41" s="49"/>
      <c r="HRY41" s="49"/>
      <c r="HRZ41" s="49"/>
      <c r="HSA41" s="49"/>
      <c r="HSB41" s="49"/>
      <c r="HSC41" s="49"/>
      <c r="HSD41" s="49"/>
      <c r="HSE41" s="49"/>
      <c r="HSF41" s="49"/>
      <c r="HSG41" s="49"/>
      <c r="HSH41" s="49"/>
      <c r="HSI41" s="49"/>
      <c r="HSJ41" s="49"/>
      <c r="HSK41" s="49"/>
      <c r="HSL41" s="49"/>
      <c r="HSO41" s="49"/>
      <c r="HSR41" s="49"/>
      <c r="HSU41" s="49"/>
      <c r="HSX41" s="49"/>
      <c r="HTA41" s="49"/>
      <c r="HTD41" s="49"/>
      <c r="HTM41" s="49"/>
      <c r="HTP41" s="49"/>
      <c r="HTS41" s="49"/>
      <c r="HTV41" s="49"/>
      <c r="HUE41" s="49"/>
      <c r="HUK41" s="49"/>
      <c r="HUN41" s="49"/>
      <c r="HUQ41" s="49"/>
      <c r="HUT41" s="49"/>
      <c r="HUZ41" s="49"/>
      <c r="HVC41" s="49"/>
      <c r="HVI41" s="49"/>
      <c r="HVK41" s="49"/>
      <c r="HVL41" s="49"/>
      <c r="HVN41" s="49"/>
      <c r="HWE41" s="49"/>
      <c r="HWJ41" s="49"/>
      <c r="HWP41" s="49"/>
      <c r="HWS41" s="49"/>
      <c r="HWV41" s="49"/>
      <c r="HXD41" s="49"/>
      <c r="HXZ41" s="49"/>
      <c r="HYA41" s="49"/>
      <c r="HYB41" s="49"/>
      <c r="HYC41" s="49"/>
      <c r="HYD41" s="49"/>
      <c r="HYE41" s="49"/>
      <c r="HYW41" s="49"/>
      <c r="HYX41" s="49"/>
      <c r="HZA41" s="49"/>
      <c r="HZD41" s="49"/>
      <c r="HZF41" s="49"/>
      <c r="HZH41" s="49"/>
      <c r="HZK41" s="49"/>
      <c r="HZN41" s="49"/>
      <c r="HZQ41" s="49"/>
      <c r="HZT41" s="49"/>
      <c r="HZW41" s="49"/>
      <c r="HZZ41" s="49"/>
      <c r="IAC41" s="49"/>
      <c r="IAF41" s="49"/>
      <c r="IAH41" s="49"/>
      <c r="IAU41" s="49"/>
      <c r="IAV41" s="49"/>
      <c r="IAW41" s="49"/>
      <c r="IAX41" s="49"/>
      <c r="IAY41" s="49"/>
      <c r="IAZ41" s="49"/>
      <c r="IBA41" s="49"/>
      <c r="IBB41" s="49"/>
      <c r="IBC41" s="49"/>
      <c r="IBD41" s="49"/>
      <c r="IBE41" s="49"/>
      <c r="IBF41" s="49"/>
      <c r="IBG41" s="49"/>
      <c r="IBH41" s="49"/>
      <c r="IBI41" s="49"/>
      <c r="IBJ41" s="49"/>
      <c r="IBK41" s="49"/>
      <c r="IBL41" s="49"/>
      <c r="IBM41" s="49"/>
      <c r="IBN41" s="49"/>
      <c r="IBO41" s="49"/>
      <c r="IBP41" s="49"/>
      <c r="IBQ41" s="49"/>
      <c r="IBR41" s="49"/>
      <c r="IBS41" s="49"/>
      <c r="IBT41" s="49"/>
      <c r="IBU41" s="49"/>
      <c r="IBV41" s="49"/>
      <c r="IBW41" s="49"/>
      <c r="IBX41" s="49"/>
      <c r="IBY41" s="49"/>
      <c r="IBZ41" s="49"/>
      <c r="ICA41" s="49"/>
      <c r="ICB41" s="49"/>
      <c r="ICC41" s="49"/>
      <c r="ICD41" s="49"/>
      <c r="ICE41" s="49"/>
      <c r="ICF41" s="49"/>
      <c r="ICG41" s="49"/>
      <c r="ICH41" s="49"/>
      <c r="ICK41" s="49"/>
      <c r="ICN41" s="49"/>
      <c r="ICQ41" s="49"/>
      <c r="ICT41" s="49"/>
      <c r="ICW41" s="49"/>
      <c r="ICZ41" s="49"/>
      <c r="IDI41" s="49"/>
      <c r="IDL41" s="49"/>
      <c r="IDO41" s="49"/>
      <c r="IDR41" s="49"/>
      <c r="IEA41" s="49"/>
      <c r="IEG41" s="49"/>
      <c r="IEJ41" s="49"/>
      <c r="IEM41" s="49"/>
      <c r="IEP41" s="49"/>
      <c r="IEV41" s="49"/>
      <c r="IEY41" s="49"/>
      <c r="IFE41" s="49"/>
      <c r="IFG41" s="49"/>
      <c r="IFH41" s="49"/>
      <c r="IFJ41" s="49"/>
      <c r="IGA41" s="49"/>
      <c r="IGF41" s="49"/>
      <c r="IGL41" s="49"/>
      <c r="IGO41" s="49"/>
      <c r="IGR41" s="49"/>
      <c r="IGZ41" s="49"/>
      <c r="IHV41" s="49"/>
      <c r="IHW41" s="49"/>
      <c r="IHX41" s="49"/>
      <c r="IHY41" s="49"/>
      <c r="IHZ41" s="49"/>
      <c r="IIA41" s="49"/>
      <c r="IIS41" s="49"/>
      <c r="IIT41" s="49"/>
      <c r="IIW41" s="49"/>
      <c r="IIZ41" s="49"/>
      <c r="IJB41" s="49"/>
      <c r="IJD41" s="49"/>
      <c r="IJG41" s="49"/>
      <c r="IJJ41" s="49"/>
      <c r="IJM41" s="49"/>
      <c r="IJP41" s="49"/>
      <c r="IJS41" s="49"/>
      <c r="IJV41" s="49"/>
      <c r="IJY41" s="49"/>
      <c r="IKB41" s="49"/>
      <c r="IKD41" s="49"/>
      <c r="IKQ41" s="49"/>
      <c r="IKR41" s="49"/>
      <c r="IKS41" s="49"/>
      <c r="IKT41" s="49"/>
      <c r="IKU41" s="49"/>
      <c r="IKV41" s="49"/>
      <c r="IKW41" s="49"/>
      <c r="IKX41" s="49"/>
      <c r="IKY41" s="49"/>
      <c r="IKZ41" s="49"/>
      <c r="ILA41" s="49"/>
      <c r="ILB41" s="49"/>
      <c r="ILC41" s="49"/>
      <c r="ILD41" s="49"/>
      <c r="ILE41" s="49"/>
      <c r="ILF41" s="49"/>
      <c r="ILG41" s="49"/>
      <c r="ILH41" s="49"/>
      <c r="ILI41" s="49"/>
      <c r="ILJ41" s="49"/>
      <c r="ILK41" s="49"/>
      <c r="ILL41" s="49"/>
      <c r="ILM41" s="49"/>
      <c r="ILN41" s="49"/>
      <c r="ILO41" s="49"/>
      <c r="ILP41" s="49"/>
      <c r="ILQ41" s="49"/>
      <c r="ILR41" s="49"/>
      <c r="ILS41" s="49"/>
      <c r="ILT41" s="49"/>
      <c r="ILU41" s="49"/>
      <c r="ILV41" s="49"/>
      <c r="ILW41" s="49"/>
      <c r="ILX41" s="49"/>
      <c r="ILY41" s="49"/>
      <c r="ILZ41" s="49"/>
      <c r="IMA41" s="49"/>
      <c r="IMB41" s="49"/>
      <c r="IMC41" s="49"/>
      <c r="IMD41" s="49"/>
      <c r="IMG41" s="49"/>
      <c r="IMJ41" s="49"/>
      <c r="IMM41" s="49"/>
      <c r="IMP41" s="49"/>
      <c r="IMS41" s="49"/>
      <c r="IMV41" s="49"/>
      <c r="INE41" s="49"/>
      <c r="INH41" s="49"/>
      <c r="INK41" s="49"/>
      <c r="INN41" s="49"/>
      <c r="INW41" s="49"/>
      <c r="IOC41" s="49"/>
      <c r="IOF41" s="49"/>
      <c r="IOI41" s="49"/>
      <c r="IOL41" s="49"/>
      <c r="IOR41" s="49"/>
      <c r="IOU41" s="49"/>
      <c r="IPA41" s="49"/>
      <c r="IPC41" s="49"/>
      <c r="IPD41" s="49"/>
      <c r="IPF41" s="49"/>
      <c r="IPW41" s="49"/>
      <c r="IQB41" s="49"/>
      <c r="IQH41" s="49"/>
      <c r="IQK41" s="49"/>
      <c r="IQN41" s="49"/>
      <c r="IQV41" s="49"/>
      <c r="IRR41" s="49"/>
      <c r="IRS41" s="49"/>
      <c r="IRT41" s="49"/>
      <c r="IRU41" s="49"/>
      <c r="IRV41" s="49"/>
      <c r="IRW41" s="49"/>
      <c r="ISO41" s="49"/>
      <c r="ISP41" s="49"/>
      <c r="ISS41" s="49"/>
      <c r="ISV41" s="49"/>
      <c r="ISX41" s="49"/>
      <c r="ISZ41" s="49"/>
      <c r="ITC41" s="49"/>
      <c r="ITF41" s="49"/>
      <c r="ITI41" s="49"/>
      <c r="ITL41" s="49"/>
      <c r="ITO41" s="49"/>
      <c r="ITR41" s="49"/>
      <c r="ITU41" s="49"/>
      <c r="ITX41" s="49"/>
      <c r="ITZ41" s="49"/>
      <c r="IUM41" s="49"/>
      <c r="IUN41" s="49"/>
      <c r="IUO41" s="49"/>
      <c r="IUP41" s="49"/>
      <c r="IUQ41" s="49"/>
      <c r="IUR41" s="49"/>
      <c r="IUS41" s="49"/>
      <c r="IUT41" s="49"/>
      <c r="IUU41" s="49"/>
      <c r="IUV41" s="49"/>
      <c r="IUW41" s="49"/>
      <c r="IUX41" s="49"/>
      <c r="IUY41" s="49"/>
      <c r="IUZ41" s="49"/>
      <c r="IVA41" s="49"/>
      <c r="IVB41" s="49"/>
      <c r="IVC41" s="49"/>
      <c r="IVD41" s="49"/>
      <c r="IVE41" s="49"/>
      <c r="IVF41" s="49"/>
      <c r="IVG41" s="49"/>
      <c r="IVH41" s="49"/>
      <c r="IVI41" s="49"/>
      <c r="IVJ41" s="49"/>
      <c r="IVK41" s="49"/>
      <c r="IVL41" s="49"/>
      <c r="IVM41" s="49"/>
      <c r="IVN41" s="49"/>
      <c r="IVO41" s="49"/>
      <c r="IVP41" s="49"/>
      <c r="IVQ41" s="49"/>
      <c r="IVR41" s="49"/>
      <c r="IVS41" s="49"/>
      <c r="IVT41" s="49"/>
      <c r="IVU41" s="49"/>
      <c r="IVV41" s="49"/>
      <c r="IVW41" s="49"/>
      <c r="IVX41" s="49"/>
      <c r="IVY41" s="49"/>
      <c r="IVZ41" s="49"/>
      <c r="IWC41" s="49"/>
      <c r="IWF41" s="49"/>
      <c r="IWI41" s="49"/>
      <c r="IWL41" s="49"/>
      <c r="IWO41" s="49"/>
      <c r="IWR41" s="49"/>
      <c r="IXA41" s="49"/>
      <c r="IXD41" s="49"/>
      <c r="IXG41" s="49"/>
      <c r="IXJ41" s="49"/>
      <c r="IXS41" s="49"/>
      <c r="IXY41" s="49"/>
      <c r="IYB41" s="49"/>
      <c r="IYE41" s="49"/>
      <c r="IYH41" s="49"/>
      <c r="IYN41" s="49"/>
      <c r="IYQ41" s="49"/>
      <c r="IYW41" s="49"/>
      <c r="IYY41" s="49"/>
      <c r="IYZ41" s="49"/>
      <c r="IZB41" s="49"/>
      <c r="IZS41" s="49"/>
      <c r="IZX41" s="49"/>
      <c r="JAD41" s="49"/>
      <c r="JAG41" s="49"/>
      <c r="JAJ41" s="49"/>
      <c r="JAR41" s="49"/>
      <c r="JBN41" s="49"/>
      <c r="JBO41" s="49"/>
      <c r="JBP41" s="49"/>
      <c r="JBQ41" s="49"/>
      <c r="JBR41" s="49"/>
      <c r="JBS41" s="49"/>
      <c r="JCK41" s="49"/>
      <c r="JCL41" s="49"/>
      <c r="JCO41" s="49"/>
      <c r="JCR41" s="49"/>
      <c r="JCT41" s="49"/>
      <c r="JCV41" s="49"/>
      <c r="JCY41" s="49"/>
      <c r="JDB41" s="49"/>
      <c r="JDE41" s="49"/>
      <c r="JDH41" s="49"/>
      <c r="JDK41" s="49"/>
      <c r="JDN41" s="49"/>
      <c r="JDQ41" s="49"/>
      <c r="JDT41" s="49"/>
      <c r="JDV41" s="49"/>
      <c r="JEI41" s="49"/>
      <c r="JEJ41" s="49"/>
      <c r="JEK41" s="49"/>
      <c r="JEL41" s="49"/>
      <c r="JEM41" s="49"/>
      <c r="JEN41" s="49"/>
      <c r="JEO41" s="49"/>
      <c r="JEP41" s="49"/>
      <c r="JEQ41" s="49"/>
      <c r="JER41" s="49"/>
      <c r="JES41" s="49"/>
      <c r="JET41" s="49"/>
      <c r="JEU41" s="49"/>
      <c r="JEV41" s="49"/>
      <c r="JEW41" s="49"/>
      <c r="JEX41" s="49"/>
      <c r="JEY41" s="49"/>
      <c r="JEZ41" s="49"/>
      <c r="JFA41" s="49"/>
      <c r="JFB41" s="49"/>
      <c r="JFC41" s="49"/>
      <c r="JFD41" s="49"/>
      <c r="JFE41" s="49"/>
      <c r="JFF41" s="49"/>
      <c r="JFG41" s="49"/>
      <c r="JFH41" s="49"/>
      <c r="JFI41" s="49"/>
      <c r="JFJ41" s="49"/>
      <c r="JFK41" s="49"/>
      <c r="JFL41" s="49"/>
      <c r="JFM41" s="49"/>
      <c r="JFN41" s="49"/>
      <c r="JFO41" s="49"/>
      <c r="JFP41" s="49"/>
      <c r="JFQ41" s="49"/>
      <c r="JFR41" s="49"/>
      <c r="JFS41" s="49"/>
      <c r="JFT41" s="49"/>
      <c r="JFU41" s="49"/>
      <c r="JFV41" s="49"/>
      <c r="JFY41" s="49"/>
      <c r="JGB41" s="49"/>
      <c r="JGE41" s="49"/>
      <c r="JGH41" s="49"/>
      <c r="JGK41" s="49"/>
      <c r="JGN41" s="49"/>
      <c r="JGW41" s="49"/>
      <c r="JGZ41" s="49"/>
      <c r="JHC41" s="49"/>
      <c r="JHF41" s="49"/>
      <c r="JHO41" s="49"/>
      <c r="JHU41" s="49"/>
      <c r="JHX41" s="49"/>
      <c r="JIA41" s="49"/>
      <c r="JID41" s="49"/>
      <c r="JIJ41" s="49"/>
      <c r="JIM41" s="49"/>
      <c r="JIS41" s="49"/>
      <c r="JIU41" s="49"/>
      <c r="JIV41" s="49"/>
      <c r="JIX41" s="49"/>
      <c r="JJO41" s="49"/>
      <c r="JJT41" s="49"/>
      <c r="JJZ41" s="49"/>
      <c r="JKC41" s="49"/>
      <c r="JKF41" s="49"/>
      <c r="JKN41" s="49"/>
      <c r="JLJ41" s="49"/>
      <c r="JLK41" s="49"/>
      <c r="JLL41" s="49"/>
      <c r="JLM41" s="49"/>
      <c r="JLN41" s="49"/>
      <c r="JLO41" s="49"/>
      <c r="JMG41" s="49"/>
      <c r="JMH41" s="49"/>
      <c r="JMK41" s="49"/>
      <c r="JMN41" s="49"/>
      <c r="JMP41" s="49"/>
      <c r="JMR41" s="49"/>
      <c r="JMU41" s="49"/>
      <c r="JMX41" s="49"/>
      <c r="JNA41" s="49"/>
      <c r="JND41" s="49"/>
      <c r="JNG41" s="49"/>
      <c r="JNJ41" s="49"/>
      <c r="JNM41" s="49"/>
      <c r="JNP41" s="49"/>
      <c r="JNR41" s="49"/>
      <c r="JOE41" s="49"/>
      <c r="JOF41" s="49"/>
      <c r="JOG41" s="49"/>
      <c r="JOH41" s="49"/>
      <c r="JOI41" s="49"/>
      <c r="JOJ41" s="49"/>
      <c r="JOK41" s="49"/>
      <c r="JOL41" s="49"/>
      <c r="JOM41" s="49"/>
      <c r="JON41" s="49"/>
      <c r="JOO41" s="49"/>
      <c r="JOP41" s="49"/>
      <c r="JOQ41" s="49"/>
      <c r="JOR41" s="49"/>
      <c r="JOS41" s="49"/>
      <c r="JOT41" s="49"/>
      <c r="JOU41" s="49"/>
      <c r="JOV41" s="49"/>
      <c r="JOW41" s="49"/>
      <c r="JOX41" s="49"/>
      <c r="JOY41" s="49"/>
      <c r="JOZ41" s="49"/>
      <c r="JPA41" s="49"/>
      <c r="JPB41" s="49"/>
      <c r="JPC41" s="49"/>
      <c r="JPD41" s="49"/>
      <c r="JPE41" s="49"/>
      <c r="JPF41" s="49"/>
      <c r="JPG41" s="49"/>
      <c r="JPH41" s="49"/>
      <c r="JPI41" s="49"/>
      <c r="JPJ41" s="49"/>
      <c r="JPK41" s="49"/>
      <c r="JPL41" s="49"/>
      <c r="JPM41" s="49"/>
      <c r="JPN41" s="49"/>
      <c r="JPO41" s="49"/>
      <c r="JPP41" s="49"/>
      <c r="JPQ41" s="49"/>
      <c r="JPR41" s="49"/>
      <c r="JPU41" s="49"/>
      <c r="JPX41" s="49"/>
      <c r="JQA41" s="49"/>
      <c r="JQD41" s="49"/>
      <c r="JQG41" s="49"/>
      <c r="JQJ41" s="49"/>
      <c r="JQS41" s="49"/>
      <c r="JQV41" s="49"/>
      <c r="JQY41" s="49"/>
      <c r="JRB41" s="49"/>
      <c r="JRK41" s="49"/>
      <c r="JRQ41" s="49"/>
      <c r="JRT41" s="49"/>
      <c r="JRW41" s="49"/>
      <c r="JRZ41" s="49"/>
      <c r="JSF41" s="49"/>
      <c r="JSI41" s="49"/>
      <c r="JSO41" s="49"/>
      <c r="JSQ41" s="49"/>
      <c r="JSR41" s="49"/>
      <c r="JST41" s="49"/>
      <c r="JTK41" s="49"/>
      <c r="JTP41" s="49"/>
      <c r="JTV41" s="49"/>
      <c r="JTY41" s="49"/>
      <c r="JUB41" s="49"/>
      <c r="JUJ41" s="49"/>
      <c r="JVF41" s="49"/>
      <c r="JVG41" s="49"/>
      <c r="JVH41" s="49"/>
      <c r="JVI41" s="49"/>
      <c r="JVJ41" s="49"/>
      <c r="JVK41" s="49"/>
      <c r="JWC41" s="49"/>
      <c r="JWD41" s="49"/>
      <c r="JWG41" s="49"/>
      <c r="JWJ41" s="49"/>
      <c r="JWL41" s="49"/>
      <c r="JWN41" s="49"/>
      <c r="JWQ41" s="49"/>
      <c r="JWT41" s="49"/>
      <c r="JWW41" s="49"/>
      <c r="JWZ41" s="49"/>
      <c r="JXC41" s="49"/>
      <c r="JXF41" s="49"/>
      <c r="JXI41" s="49"/>
      <c r="JXL41" s="49"/>
      <c r="JXN41" s="49"/>
      <c r="JYA41" s="49"/>
      <c r="JYB41" s="49"/>
      <c r="JYC41" s="49"/>
      <c r="JYD41" s="49"/>
      <c r="JYE41" s="49"/>
      <c r="JYF41" s="49"/>
      <c r="JYG41" s="49"/>
      <c r="JYH41" s="49"/>
      <c r="JYI41" s="49"/>
      <c r="JYJ41" s="49"/>
      <c r="JYK41" s="49"/>
      <c r="JYL41" s="49"/>
      <c r="JYM41" s="49"/>
      <c r="JYN41" s="49"/>
      <c r="JYO41" s="49"/>
      <c r="JYP41" s="49"/>
      <c r="JYQ41" s="49"/>
      <c r="JYR41" s="49"/>
      <c r="JYS41" s="49"/>
      <c r="JYT41" s="49"/>
      <c r="JYU41" s="49"/>
      <c r="JYV41" s="49"/>
      <c r="JYW41" s="49"/>
      <c r="JYX41" s="49"/>
      <c r="JYY41" s="49"/>
      <c r="JYZ41" s="49"/>
      <c r="JZA41" s="49"/>
      <c r="JZB41" s="49"/>
      <c r="JZC41" s="49"/>
      <c r="JZD41" s="49"/>
      <c r="JZE41" s="49"/>
      <c r="JZF41" s="49"/>
      <c r="JZG41" s="49"/>
      <c r="JZH41" s="49"/>
      <c r="JZI41" s="49"/>
      <c r="JZJ41" s="49"/>
      <c r="JZK41" s="49"/>
      <c r="JZL41" s="49"/>
      <c r="JZM41" s="49"/>
      <c r="JZN41" s="49"/>
      <c r="JZQ41" s="49"/>
      <c r="JZT41" s="49"/>
      <c r="JZW41" s="49"/>
      <c r="JZZ41" s="49"/>
      <c r="KAC41" s="49"/>
      <c r="KAF41" s="49"/>
      <c r="KAO41" s="49"/>
      <c r="KAR41" s="49"/>
      <c r="KAU41" s="49"/>
      <c r="KAX41" s="49"/>
      <c r="KBG41" s="49"/>
      <c r="KBM41" s="49"/>
      <c r="KBP41" s="49"/>
      <c r="KBS41" s="49"/>
      <c r="KBV41" s="49"/>
      <c r="KCB41" s="49"/>
      <c r="KCE41" s="49"/>
      <c r="KCK41" s="49"/>
      <c r="KCM41" s="49"/>
      <c r="KCN41" s="49"/>
      <c r="KCP41" s="49"/>
      <c r="KDG41" s="49"/>
      <c r="KDL41" s="49"/>
      <c r="KDR41" s="49"/>
      <c r="KDU41" s="49"/>
      <c r="KDX41" s="49"/>
      <c r="KEF41" s="49"/>
      <c r="KFB41" s="49"/>
      <c r="KFC41" s="49"/>
      <c r="KFD41" s="49"/>
      <c r="KFE41" s="49"/>
      <c r="KFF41" s="49"/>
      <c r="KFG41" s="49"/>
      <c r="KFY41" s="49"/>
      <c r="KFZ41" s="49"/>
      <c r="KGC41" s="49"/>
      <c r="KGF41" s="49"/>
      <c r="KGH41" s="49"/>
      <c r="KGJ41" s="49"/>
      <c r="KGM41" s="49"/>
      <c r="KGP41" s="49"/>
      <c r="KGS41" s="49"/>
      <c r="KGV41" s="49"/>
      <c r="KGY41" s="49"/>
      <c r="KHB41" s="49"/>
      <c r="KHE41" s="49"/>
      <c r="KHH41" s="49"/>
      <c r="KHJ41" s="49"/>
      <c r="KHW41" s="49"/>
      <c r="KHX41" s="49"/>
      <c r="KHY41" s="49"/>
      <c r="KHZ41" s="49"/>
      <c r="KIA41" s="49"/>
      <c r="KIB41" s="49"/>
      <c r="KIC41" s="49"/>
      <c r="KID41" s="49"/>
      <c r="KIE41" s="49"/>
      <c r="KIF41" s="49"/>
      <c r="KIG41" s="49"/>
      <c r="KIH41" s="49"/>
      <c r="KII41" s="49"/>
      <c r="KIJ41" s="49"/>
      <c r="KIK41" s="49"/>
      <c r="KIL41" s="49"/>
      <c r="KIM41" s="49"/>
      <c r="KIN41" s="49"/>
      <c r="KIO41" s="49"/>
      <c r="KIP41" s="49"/>
      <c r="KIQ41" s="49"/>
      <c r="KIR41" s="49"/>
      <c r="KIS41" s="49"/>
      <c r="KIT41" s="49"/>
      <c r="KIU41" s="49"/>
      <c r="KIV41" s="49"/>
      <c r="KIW41" s="49"/>
      <c r="KIX41" s="49"/>
      <c r="KIY41" s="49"/>
      <c r="KIZ41" s="49"/>
      <c r="KJA41" s="49"/>
      <c r="KJB41" s="49"/>
      <c r="KJC41" s="49"/>
      <c r="KJD41" s="49"/>
      <c r="KJE41" s="49"/>
      <c r="KJF41" s="49"/>
      <c r="KJG41" s="49"/>
      <c r="KJH41" s="49"/>
      <c r="KJI41" s="49"/>
      <c r="KJJ41" s="49"/>
      <c r="KJM41" s="49"/>
      <c r="KJP41" s="49"/>
      <c r="KJS41" s="49"/>
      <c r="KJV41" s="49"/>
      <c r="KJY41" s="49"/>
      <c r="KKB41" s="49"/>
      <c r="KKK41" s="49"/>
      <c r="KKN41" s="49"/>
      <c r="KKQ41" s="49"/>
      <c r="KKT41" s="49"/>
      <c r="KLC41" s="49"/>
      <c r="KLI41" s="49"/>
      <c r="KLL41" s="49"/>
      <c r="KLO41" s="49"/>
      <c r="KLR41" s="49"/>
      <c r="KLX41" s="49"/>
      <c r="KMA41" s="49"/>
      <c r="KMG41" s="49"/>
      <c r="KMI41" s="49"/>
      <c r="KMJ41" s="49"/>
      <c r="KML41" s="49"/>
      <c r="KNC41" s="49"/>
      <c r="KNH41" s="49"/>
      <c r="KNN41" s="49"/>
      <c r="KNQ41" s="49"/>
      <c r="KNT41" s="49"/>
      <c r="KOB41" s="49"/>
      <c r="KOX41" s="49"/>
      <c r="KOY41" s="49"/>
      <c r="KOZ41" s="49"/>
      <c r="KPA41" s="49"/>
      <c r="KPB41" s="49"/>
      <c r="KPC41" s="49"/>
      <c r="KPU41" s="49"/>
      <c r="KPV41" s="49"/>
      <c r="KPY41" s="49"/>
      <c r="KQB41" s="49"/>
      <c r="KQD41" s="49"/>
      <c r="KQF41" s="49"/>
      <c r="KQI41" s="49"/>
      <c r="KQL41" s="49"/>
      <c r="KQO41" s="49"/>
      <c r="KQR41" s="49"/>
      <c r="KQU41" s="49"/>
      <c r="KQX41" s="49"/>
      <c r="KRA41" s="49"/>
      <c r="KRD41" s="49"/>
      <c r="KRF41" s="49"/>
      <c r="KRS41" s="49"/>
      <c r="KRT41" s="49"/>
      <c r="KRU41" s="49"/>
      <c r="KRV41" s="49"/>
      <c r="KRW41" s="49"/>
      <c r="KRX41" s="49"/>
      <c r="KRY41" s="49"/>
      <c r="KRZ41" s="49"/>
      <c r="KSA41" s="49"/>
      <c r="KSB41" s="49"/>
      <c r="KSC41" s="49"/>
      <c r="KSD41" s="49"/>
      <c r="KSE41" s="49"/>
      <c r="KSF41" s="49"/>
      <c r="KSG41" s="49"/>
      <c r="KSH41" s="49"/>
      <c r="KSI41" s="49"/>
      <c r="KSJ41" s="49"/>
      <c r="KSK41" s="49"/>
      <c r="KSL41" s="49"/>
      <c r="KSM41" s="49"/>
      <c r="KSN41" s="49"/>
      <c r="KSO41" s="49"/>
      <c r="KSP41" s="49"/>
      <c r="KSQ41" s="49"/>
      <c r="KSR41" s="49"/>
      <c r="KSS41" s="49"/>
      <c r="KST41" s="49"/>
      <c r="KSU41" s="49"/>
      <c r="KSV41" s="49"/>
      <c r="KSW41" s="49"/>
      <c r="KSX41" s="49"/>
      <c r="KSY41" s="49"/>
      <c r="KSZ41" s="49"/>
      <c r="KTA41" s="49"/>
      <c r="KTB41" s="49"/>
      <c r="KTC41" s="49"/>
      <c r="KTD41" s="49"/>
      <c r="KTE41" s="49"/>
      <c r="KTF41" s="49"/>
      <c r="KTI41" s="49"/>
      <c r="KTL41" s="49"/>
      <c r="KTO41" s="49"/>
      <c r="KTR41" s="49"/>
      <c r="KTU41" s="49"/>
      <c r="KTX41" s="49"/>
      <c r="KUG41" s="49"/>
      <c r="KUJ41" s="49"/>
      <c r="KUM41" s="49"/>
      <c r="KUP41" s="49"/>
      <c r="KUY41" s="49"/>
      <c r="KVE41" s="49"/>
      <c r="KVH41" s="49"/>
      <c r="KVK41" s="49"/>
      <c r="KVN41" s="49"/>
      <c r="KVT41" s="49"/>
      <c r="KVW41" s="49"/>
      <c r="KWC41" s="49"/>
      <c r="KWE41" s="49"/>
      <c r="KWF41" s="49"/>
      <c r="KWH41" s="49"/>
      <c r="KWY41" s="49"/>
      <c r="KXD41" s="49"/>
      <c r="KXJ41" s="49"/>
      <c r="KXM41" s="49"/>
      <c r="KXP41" s="49"/>
      <c r="KXX41" s="49"/>
      <c r="KYT41" s="49"/>
      <c r="KYU41" s="49"/>
      <c r="KYV41" s="49"/>
      <c r="KYW41" s="49"/>
      <c r="KYX41" s="49"/>
      <c r="KYY41" s="49"/>
      <c r="KZQ41" s="49"/>
      <c r="KZR41" s="49"/>
      <c r="KZU41" s="49"/>
      <c r="KZX41" s="49"/>
      <c r="KZZ41" s="49"/>
      <c r="LAB41" s="49"/>
      <c r="LAE41" s="49"/>
      <c r="LAH41" s="49"/>
      <c r="LAK41" s="49"/>
      <c r="LAN41" s="49"/>
      <c r="LAQ41" s="49"/>
      <c r="LAT41" s="49"/>
      <c r="LAW41" s="49"/>
      <c r="LAZ41" s="49"/>
      <c r="LBB41" s="49"/>
      <c r="LBO41" s="49"/>
      <c r="LBP41" s="49"/>
      <c r="LBQ41" s="49"/>
      <c r="LBR41" s="49"/>
      <c r="LBS41" s="49"/>
      <c r="LBT41" s="49"/>
      <c r="LBU41" s="49"/>
      <c r="LBV41" s="49"/>
      <c r="LBW41" s="49"/>
      <c r="LBX41" s="49"/>
      <c r="LBY41" s="49"/>
      <c r="LBZ41" s="49"/>
      <c r="LCA41" s="49"/>
      <c r="LCB41" s="49"/>
      <c r="LCC41" s="49"/>
      <c r="LCD41" s="49"/>
      <c r="LCE41" s="49"/>
      <c r="LCF41" s="49"/>
      <c r="LCG41" s="49"/>
      <c r="LCH41" s="49"/>
      <c r="LCI41" s="49"/>
      <c r="LCJ41" s="49"/>
      <c r="LCK41" s="49"/>
      <c r="LCL41" s="49"/>
      <c r="LCM41" s="49"/>
      <c r="LCN41" s="49"/>
      <c r="LCO41" s="49"/>
      <c r="LCP41" s="49"/>
      <c r="LCQ41" s="49"/>
      <c r="LCR41" s="49"/>
      <c r="LCS41" s="49"/>
      <c r="LCT41" s="49"/>
      <c r="LCU41" s="49"/>
      <c r="LCV41" s="49"/>
      <c r="LCW41" s="49"/>
      <c r="LCX41" s="49"/>
      <c r="LCY41" s="49"/>
      <c r="LCZ41" s="49"/>
      <c r="LDA41" s="49"/>
      <c r="LDB41" s="49"/>
      <c r="LDE41" s="49"/>
      <c r="LDH41" s="49"/>
      <c r="LDK41" s="49"/>
      <c r="LDN41" s="49"/>
      <c r="LDQ41" s="49"/>
      <c r="LDT41" s="49"/>
      <c r="LEC41" s="49"/>
      <c r="LEF41" s="49"/>
      <c r="LEI41" s="49"/>
      <c r="LEL41" s="49"/>
      <c r="LEU41" s="49"/>
      <c r="LFA41" s="49"/>
      <c r="LFD41" s="49"/>
      <c r="LFG41" s="49"/>
      <c r="LFJ41" s="49"/>
      <c r="LFP41" s="49"/>
      <c r="LFS41" s="49"/>
      <c r="LFY41" s="49"/>
      <c r="LGA41" s="49"/>
      <c r="LGB41" s="49"/>
      <c r="LGD41" s="49"/>
      <c r="LGU41" s="49"/>
      <c r="LGZ41" s="49"/>
      <c r="LHF41" s="49"/>
      <c r="LHI41" s="49"/>
      <c r="LHL41" s="49"/>
      <c r="LHT41" s="49"/>
      <c r="LIP41" s="49"/>
      <c r="LIQ41" s="49"/>
      <c r="LIR41" s="49"/>
      <c r="LIS41" s="49"/>
      <c r="LIT41" s="49"/>
      <c r="LIU41" s="49"/>
      <c r="LJM41" s="49"/>
      <c r="LJN41" s="49"/>
      <c r="LJQ41" s="49"/>
      <c r="LJT41" s="49"/>
      <c r="LJV41" s="49"/>
      <c r="LJX41" s="49"/>
      <c r="LKA41" s="49"/>
      <c r="LKD41" s="49"/>
      <c r="LKG41" s="49"/>
      <c r="LKJ41" s="49"/>
      <c r="LKM41" s="49"/>
      <c r="LKP41" s="49"/>
      <c r="LKS41" s="49"/>
      <c r="LKV41" s="49"/>
      <c r="LKX41" s="49"/>
      <c r="LLK41" s="49"/>
      <c r="LLL41" s="49"/>
      <c r="LLM41" s="49"/>
      <c r="LLN41" s="49"/>
      <c r="LLO41" s="49"/>
      <c r="LLP41" s="49"/>
      <c r="LLQ41" s="49"/>
      <c r="LLR41" s="49"/>
      <c r="LLS41" s="49"/>
      <c r="LLT41" s="49"/>
      <c r="LLU41" s="49"/>
      <c r="LLV41" s="49"/>
      <c r="LLW41" s="49"/>
      <c r="LLX41" s="49"/>
      <c r="LLY41" s="49"/>
      <c r="LLZ41" s="49"/>
      <c r="LMA41" s="49"/>
      <c r="LMB41" s="49"/>
      <c r="LMC41" s="49"/>
      <c r="LMD41" s="49"/>
      <c r="LME41" s="49"/>
      <c r="LMF41" s="49"/>
      <c r="LMG41" s="49"/>
      <c r="LMH41" s="49"/>
      <c r="LMI41" s="49"/>
      <c r="LMJ41" s="49"/>
      <c r="LMK41" s="49"/>
      <c r="LML41" s="49"/>
      <c r="LMM41" s="49"/>
      <c r="LMN41" s="49"/>
      <c r="LMO41" s="49"/>
      <c r="LMP41" s="49"/>
      <c r="LMQ41" s="49"/>
      <c r="LMR41" s="49"/>
      <c r="LMS41" s="49"/>
      <c r="LMT41" s="49"/>
      <c r="LMU41" s="49"/>
      <c r="LMV41" s="49"/>
      <c r="LMW41" s="49"/>
      <c r="LMX41" s="49"/>
      <c r="LNA41" s="49"/>
      <c r="LND41" s="49"/>
      <c r="LNG41" s="49"/>
      <c r="LNJ41" s="49"/>
      <c r="LNM41" s="49"/>
      <c r="LNP41" s="49"/>
      <c r="LNY41" s="49"/>
      <c r="LOB41" s="49"/>
      <c r="LOE41" s="49"/>
      <c r="LOH41" s="49"/>
      <c r="LOQ41" s="49"/>
      <c r="LOW41" s="49"/>
      <c r="LOZ41" s="49"/>
      <c r="LPC41" s="49"/>
      <c r="LPF41" s="49"/>
      <c r="LPL41" s="49"/>
      <c r="LPO41" s="49"/>
      <c r="LPU41" s="49"/>
      <c r="LPW41" s="49"/>
      <c r="LPX41" s="49"/>
      <c r="LPZ41" s="49"/>
      <c r="LQQ41" s="49"/>
      <c r="LQV41" s="49"/>
      <c r="LRB41" s="49"/>
      <c r="LRE41" s="49"/>
      <c r="LRH41" s="49"/>
      <c r="LRP41" s="49"/>
      <c r="LSL41" s="49"/>
      <c r="LSM41" s="49"/>
      <c r="LSN41" s="49"/>
      <c r="LSO41" s="49"/>
      <c r="LSP41" s="49"/>
      <c r="LSQ41" s="49"/>
      <c r="LTI41" s="49"/>
      <c r="LTJ41" s="49"/>
      <c r="LTM41" s="49"/>
      <c r="LTP41" s="49"/>
      <c r="LTR41" s="49"/>
      <c r="LTT41" s="49"/>
      <c r="LTW41" s="49"/>
      <c r="LTZ41" s="49"/>
      <c r="LUC41" s="49"/>
      <c r="LUF41" s="49"/>
      <c r="LUI41" s="49"/>
      <c r="LUL41" s="49"/>
      <c r="LUO41" s="49"/>
      <c r="LUR41" s="49"/>
      <c r="LUT41" s="49"/>
      <c r="LVG41" s="49"/>
      <c r="LVH41" s="49"/>
      <c r="LVI41" s="49"/>
      <c r="LVJ41" s="49"/>
      <c r="LVK41" s="49"/>
      <c r="LVL41" s="49"/>
      <c r="LVM41" s="49"/>
      <c r="LVN41" s="49"/>
      <c r="LVO41" s="49"/>
      <c r="LVP41" s="49"/>
      <c r="LVQ41" s="49"/>
      <c r="LVR41" s="49"/>
      <c r="LVS41" s="49"/>
      <c r="LVT41" s="49"/>
      <c r="LVU41" s="49"/>
      <c r="LVV41" s="49"/>
      <c r="LVW41" s="49"/>
      <c r="LVX41" s="49"/>
      <c r="LVY41" s="49"/>
      <c r="LVZ41" s="49"/>
      <c r="LWA41" s="49"/>
      <c r="LWB41" s="49"/>
      <c r="LWC41" s="49"/>
      <c r="LWD41" s="49"/>
      <c r="LWE41" s="49"/>
      <c r="LWF41" s="49"/>
      <c r="LWG41" s="49"/>
      <c r="LWH41" s="49"/>
      <c r="LWI41" s="49"/>
      <c r="LWJ41" s="49"/>
      <c r="LWK41" s="49"/>
      <c r="LWL41" s="49"/>
      <c r="LWM41" s="49"/>
      <c r="LWN41" s="49"/>
      <c r="LWO41" s="49"/>
      <c r="LWP41" s="49"/>
      <c r="LWQ41" s="49"/>
      <c r="LWR41" s="49"/>
      <c r="LWS41" s="49"/>
      <c r="LWT41" s="49"/>
      <c r="LWW41" s="49"/>
      <c r="LWZ41" s="49"/>
      <c r="LXC41" s="49"/>
      <c r="LXF41" s="49"/>
      <c r="LXI41" s="49"/>
      <c r="LXL41" s="49"/>
      <c r="LXU41" s="49"/>
      <c r="LXX41" s="49"/>
      <c r="LYA41" s="49"/>
      <c r="LYD41" s="49"/>
      <c r="LYM41" s="49"/>
      <c r="LYS41" s="49"/>
      <c r="LYV41" s="49"/>
      <c r="LYY41" s="49"/>
      <c r="LZB41" s="49"/>
      <c r="LZH41" s="49"/>
      <c r="LZK41" s="49"/>
      <c r="LZQ41" s="49"/>
      <c r="LZS41" s="49"/>
      <c r="LZT41" s="49"/>
      <c r="LZV41" s="49"/>
      <c r="MAM41" s="49"/>
      <c r="MAR41" s="49"/>
      <c r="MAX41" s="49"/>
      <c r="MBA41" s="49"/>
      <c r="MBD41" s="49"/>
      <c r="MBL41" s="49"/>
      <c r="MCH41" s="49"/>
      <c r="MCI41" s="49"/>
      <c r="MCJ41" s="49"/>
      <c r="MCK41" s="49"/>
      <c r="MCL41" s="49"/>
      <c r="MCM41" s="49"/>
      <c r="MDE41" s="49"/>
      <c r="MDF41" s="49"/>
      <c r="MDI41" s="49"/>
      <c r="MDL41" s="49"/>
      <c r="MDN41" s="49"/>
      <c r="MDP41" s="49"/>
      <c r="MDS41" s="49"/>
      <c r="MDV41" s="49"/>
      <c r="MDY41" s="49"/>
      <c r="MEB41" s="49"/>
      <c r="MEE41" s="49"/>
      <c r="MEH41" s="49"/>
      <c r="MEK41" s="49"/>
      <c r="MEN41" s="49"/>
      <c r="MEP41" s="49"/>
      <c r="MFC41" s="49"/>
      <c r="MFD41" s="49"/>
      <c r="MFE41" s="49"/>
      <c r="MFF41" s="49"/>
      <c r="MFG41" s="49"/>
      <c r="MFH41" s="49"/>
      <c r="MFI41" s="49"/>
      <c r="MFJ41" s="49"/>
      <c r="MFK41" s="49"/>
      <c r="MFL41" s="49"/>
      <c r="MFM41" s="49"/>
      <c r="MFN41" s="49"/>
      <c r="MFO41" s="49"/>
      <c r="MFP41" s="49"/>
      <c r="MFQ41" s="49"/>
      <c r="MFR41" s="49"/>
      <c r="MFS41" s="49"/>
      <c r="MFT41" s="49"/>
      <c r="MFU41" s="49"/>
      <c r="MFV41" s="49"/>
      <c r="MFW41" s="49"/>
      <c r="MFX41" s="49"/>
      <c r="MFY41" s="49"/>
      <c r="MFZ41" s="49"/>
      <c r="MGA41" s="49"/>
      <c r="MGB41" s="49"/>
      <c r="MGC41" s="49"/>
      <c r="MGD41" s="49"/>
      <c r="MGE41" s="49"/>
      <c r="MGF41" s="49"/>
      <c r="MGG41" s="49"/>
      <c r="MGH41" s="49"/>
      <c r="MGI41" s="49"/>
      <c r="MGJ41" s="49"/>
      <c r="MGK41" s="49"/>
      <c r="MGL41" s="49"/>
      <c r="MGM41" s="49"/>
      <c r="MGN41" s="49"/>
      <c r="MGO41" s="49"/>
      <c r="MGP41" s="49"/>
      <c r="MGS41" s="49"/>
      <c r="MGV41" s="49"/>
      <c r="MGY41" s="49"/>
      <c r="MHB41" s="49"/>
      <c r="MHE41" s="49"/>
      <c r="MHH41" s="49"/>
      <c r="MHQ41" s="49"/>
      <c r="MHT41" s="49"/>
      <c r="MHW41" s="49"/>
      <c r="MHZ41" s="49"/>
      <c r="MII41" s="49"/>
      <c r="MIO41" s="49"/>
      <c r="MIR41" s="49"/>
      <c r="MIU41" s="49"/>
      <c r="MIX41" s="49"/>
      <c r="MJD41" s="49"/>
      <c r="MJG41" s="49"/>
      <c r="MJM41" s="49"/>
      <c r="MJO41" s="49"/>
      <c r="MJP41" s="49"/>
      <c r="MJR41" s="49"/>
      <c r="MKI41" s="49"/>
      <c r="MKN41" s="49"/>
      <c r="MKT41" s="49"/>
      <c r="MKW41" s="49"/>
      <c r="MKZ41" s="49"/>
      <c r="MLH41" s="49"/>
      <c r="MMD41" s="49"/>
      <c r="MME41" s="49"/>
      <c r="MMF41" s="49"/>
      <c r="MMG41" s="49"/>
      <c r="MMH41" s="49"/>
      <c r="MMI41" s="49"/>
      <c r="MNA41" s="49"/>
      <c r="MNB41" s="49"/>
      <c r="MNE41" s="49"/>
      <c r="MNH41" s="49"/>
      <c r="MNJ41" s="49"/>
      <c r="MNL41" s="49"/>
      <c r="MNO41" s="49"/>
      <c r="MNR41" s="49"/>
      <c r="MNU41" s="49"/>
      <c r="MNX41" s="49"/>
      <c r="MOA41" s="49"/>
      <c r="MOD41" s="49"/>
      <c r="MOG41" s="49"/>
      <c r="MOJ41" s="49"/>
      <c r="MOL41" s="49"/>
      <c r="MOY41" s="49"/>
      <c r="MOZ41" s="49"/>
      <c r="MPA41" s="49"/>
      <c r="MPB41" s="49"/>
      <c r="MPC41" s="49"/>
      <c r="MPD41" s="49"/>
      <c r="MPE41" s="49"/>
      <c r="MPF41" s="49"/>
      <c r="MPG41" s="49"/>
      <c r="MPH41" s="49"/>
      <c r="MPI41" s="49"/>
      <c r="MPJ41" s="49"/>
      <c r="MPK41" s="49"/>
      <c r="MPL41" s="49"/>
      <c r="MPM41" s="49"/>
      <c r="MPN41" s="49"/>
      <c r="MPO41" s="49"/>
      <c r="MPP41" s="49"/>
      <c r="MPQ41" s="49"/>
      <c r="MPR41" s="49"/>
      <c r="MPS41" s="49"/>
      <c r="MPT41" s="49"/>
      <c r="MPU41" s="49"/>
      <c r="MPV41" s="49"/>
      <c r="MPW41" s="49"/>
      <c r="MPX41" s="49"/>
      <c r="MPY41" s="49"/>
      <c r="MPZ41" s="49"/>
      <c r="MQA41" s="49"/>
      <c r="MQB41" s="49"/>
      <c r="MQC41" s="49"/>
      <c r="MQD41" s="49"/>
      <c r="MQE41" s="49"/>
      <c r="MQF41" s="49"/>
      <c r="MQG41" s="49"/>
      <c r="MQH41" s="49"/>
      <c r="MQI41" s="49"/>
      <c r="MQJ41" s="49"/>
      <c r="MQK41" s="49"/>
      <c r="MQL41" s="49"/>
      <c r="MQO41" s="49"/>
      <c r="MQR41" s="49"/>
      <c r="MQU41" s="49"/>
      <c r="MQX41" s="49"/>
      <c r="MRA41" s="49"/>
      <c r="MRD41" s="49"/>
      <c r="MRM41" s="49"/>
      <c r="MRP41" s="49"/>
      <c r="MRS41" s="49"/>
      <c r="MRV41" s="49"/>
      <c r="MSE41" s="49"/>
      <c r="MSK41" s="49"/>
      <c r="MSN41" s="49"/>
      <c r="MSQ41" s="49"/>
      <c r="MST41" s="49"/>
      <c r="MSZ41" s="49"/>
      <c r="MTC41" s="49"/>
      <c r="MTI41" s="49"/>
      <c r="MTK41" s="49"/>
      <c r="MTL41" s="49"/>
      <c r="MTN41" s="49"/>
      <c r="MUE41" s="49"/>
      <c r="MUJ41" s="49"/>
      <c r="MUP41" s="49"/>
      <c r="MUS41" s="49"/>
      <c r="MUV41" s="49"/>
      <c r="MVD41" s="49"/>
      <c r="MVZ41" s="49"/>
      <c r="MWA41" s="49"/>
      <c r="MWB41" s="49"/>
      <c r="MWC41" s="49"/>
      <c r="MWD41" s="49"/>
      <c r="MWE41" s="49"/>
      <c r="MWW41" s="49"/>
      <c r="MWX41" s="49"/>
      <c r="MXA41" s="49"/>
      <c r="MXD41" s="49"/>
      <c r="MXF41" s="49"/>
      <c r="MXH41" s="49"/>
      <c r="MXK41" s="49"/>
      <c r="MXN41" s="49"/>
      <c r="MXQ41" s="49"/>
      <c r="MXT41" s="49"/>
      <c r="MXW41" s="49"/>
      <c r="MXZ41" s="49"/>
      <c r="MYC41" s="49"/>
      <c r="MYF41" s="49"/>
      <c r="MYH41" s="49"/>
      <c r="MYU41" s="49"/>
      <c r="MYV41" s="49"/>
      <c r="MYW41" s="49"/>
      <c r="MYX41" s="49"/>
      <c r="MYY41" s="49"/>
      <c r="MYZ41" s="49"/>
      <c r="MZA41" s="49"/>
      <c r="MZB41" s="49"/>
      <c r="MZC41" s="49"/>
      <c r="MZD41" s="49"/>
      <c r="MZE41" s="49"/>
      <c r="MZF41" s="49"/>
      <c r="MZG41" s="49"/>
      <c r="MZH41" s="49"/>
      <c r="MZI41" s="49"/>
      <c r="MZJ41" s="49"/>
      <c r="MZK41" s="49"/>
      <c r="MZL41" s="49"/>
      <c r="MZM41" s="49"/>
      <c r="MZN41" s="49"/>
      <c r="MZO41" s="49"/>
      <c r="MZP41" s="49"/>
      <c r="MZQ41" s="49"/>
      <c r="MZR41" s="49"/>
      <c r="MZS41" s="49"/>
      <c r="MZT41" s="49"/>
      <c r="MZU41" s="49"/>
      <c r="MZV41" s="49"/>
      <c r="MZW41" s="49"/>
      <c r="MZX41" s="49"/>
      <c r="MZY41" s="49"/>
      <c r="MZZ41" s="49"/>
      <c r="NAA41" s="49"/>
      <c r="NAB41" s="49"/>
      <c r="NAC41" s="49"/>
      <c r="NAD41" s="49"/>
      <c r="NAE41" s="49"/>
      <c r="NAF41" s="49"/>
      <c r="NAG41" s="49"/>
      <c r="NAH41" s="49"/>
      <c r="NAK41" s="49"/>
      <c r="NAN41" s="49"/>
      <c r="NAQ41" s="49"/>
      <c r="NAT41" s="49"/>
      <c r="NAW41" s="49"/>
      <c r="NAZ41" s="49"/>
      <c r="NBI41" s="49"/>
      <c r="NBL41" s="49"/>
      <c r="NBO41" s="49"/>
      <c r="NBR41" s="49"/>
      <c r="NCA41" s="49"/>
      <c r="NCG41" s="49"/>
      <c r="NCJ41" s="49"/>
      <c r="NCM41" s="49"/>
      <c r="NCP41" s="49"/>
      <c r="NCV41" s="49"/>
      <c r="NCY41" s="49"/>
      <c r="NDE41" s="49"/>
      <c r="NDG41" s="49"/>
      <c r="NDH41" s="49"/>
      <c r="NDJ41" s="49"/>
      <c r="NEA41" s="49"/>
      <c r="NEF41" s="49"/>
      <c r="NEL41" s="49"/>
      <c r="NEO41" s="49"/>
      <c r="NER41" s="49"/>
      <c r="NEZ41" s="49"/>
      <c r="NFV41" s="49"/>
      <c r="NFW41" s="49"/>
      <c r="NFX41" s="49"/>
      <c r="NFY41" s="49"/>
      <c r="NFZ41" s="49"/>
      <c r="NGA41" s="49"/>
      <c r="NGS41" s="49"/>
      <c r="NGT41" s="49"/>
      <c r="NGW41" s="49"/>
      <c r="NGZ41" s="49"/>
      <c r="NHB41" s="49"/>
      <c r="NHD41" s="49"/>
      <c r="NHG41" s="49"/>
      <c r="NHJ41" s="49"/>
      <c r="NHM41" s="49"/>
      <c r="NHP41" s="49"/>
      <c r="NHS41" s="49"/>
      <c r="NHV41" s="49"/>
      <c r="NHY41" s="49"/>
      <c r="NIB41" s="49"/>
      <c r="NID41" s="49"/>
      <c r="NIQ41" s="49"/>
      <c r="NIR41" s="49"/>
      <c r="NIS41" s="49"/>
      <c r="NIT41" s="49"/>
      <c r="NIU41" s="49"/>
      <c r="NIV41" s="49"/>
      <c r="NIW41" s="49"/>
      <c r="NIX41" s="49"/>
      <c r="NIY41" s="49"/>
      <c r="NIZ41" s="49"/>
      <c r="NJA41" s="49"/>
      <c r="NJB41" s="49"/>
      <c r="NJC41" s="49"/>
      <c r="NJD41" s="49"/>
      <c r="NJE41" s="49"/>
      <c r="NJF41" s="49"/>
      <c r="NJG41" s="49"/>
      <c r="NJH41" s="49"/>
      <c r="NJI41" s="49"/>
      <c r="NJJ41" s="49"/>
      <c r="NJK41" s="49"/>
      <c r="NJL41" s="49"/>
      <c r="NJM41" s="49"/>
      <c r="NJN41" s="49"/>
      <c r="NJO41" s="49"/>
      <c r="NJP41" s="49"/>
      <c r="NJQ41" s="49"/>
      <c r="NJR41" s="49"/>
      <c r="NJS41" s="49"/>
      <c r="NJT41" s="49"/>
      <c r="NJU41" s="49"/>
      <c r="NJV41" s="49"/>
      <c r="NJW41" s="49"/>
      <c r="NJX41" s="49"/>
      <c r="NJY41" s="49"/>
      <c r="NJZ41" s="49"/>
      <c r="NKA41" s="49"/>
      <c r="NKB41" s="49"/>
      <c r="NKC41" s="49"/>
      <c r="NKD41" s="49"/>
      <c r="NKG41" s="49"/>
      <c r="NKJ41" s="49"/>
      <c r="NKM41" s="49"/>
      <c r="NKP41" s="49"/>
      <c r="NKS41" s="49"/>
      <c r="NKV41" s="49"/>
      <c r="NLE41" s="49"/>
      <c r="NLH41" s="49"/>
      <c r="NLK41" s="49"/>
      <c r="NLN41" s="49"/>
      <c r="NLW41" s="49"/>
      <c r="NMC41" s="49"/>
      <c r="NMF41" s="49"/>
      <c r="NMI41" s="49"/>
      <c r="NML41" s="49"/>
      <c r="NMR41" s="49"/>
      <c r="NMU41" s="49"/>
      <c r="NNA41" s="49"/>
      <c r="NNC41" s="49"/>
      <c r="NND41" s="49"/>
      <c r="NNF41" s="49"/>
      <c r="NNW41" s="49"/>
      <c r="NOB41" s="49"/>
      <c r="NOH41" s="49"/>
      <c r="NOK41" s="49"/>
      <c r="NON41" s="49"/>
      <c r="NOV41" s="49"/>
      <c r="NPR41" s="49"/>
      <c r="NPS41" s="49"/>
      <c r="NPT41" s="49"/>
      <c r="NPU41" s="49"/>
      <c r="NPV41" s="49"/>
      <c r="NPW41" s="49"/>
      <c r="NQO41" s="49"/>
      <c r="NQP41" s="49"/>
      <c r="NQS41" s="49"/>
      <c r="NQV41" s="49"/>
      <c r="NQX41" s="49"/>
      <c r="NQZ41" s="49"/>
      <c r="NRC41" s="49"/>
      <c r="NRF41" s="49"/>
      <c r="NRI41" s="49"/>
      <c r="NRL41" s="49"/>
      <c r="NRO41" s="49"/>
      <c r="NRR41" s="49"/>
      <c r="NRU41" s="49"/>
      <c r="NRX41" s="49"/>
      <c r="NRZ41" s="49"/>
      <c r="NSM41" s="49"/>
      <c r="NSN41" s="49"/>
      <c r="NSO41" s="49"/>
      <c r="NSP41" s="49"/>
      <c r="NSQ41" s="49"/>
      <c r="NSR41" s="49"/>
      <c r="NSS41" s="49"/>
      <c r="NST41" s="49"/>
      <c r="NSU41" s="49"/>
      <c r="NSV41" s="49"/>
      <c r="NSW41" s="49"/>
      <c r="NSX41" s="49"/>
      <c r="NSY41" s="49"/>
      <c r="NSZ41" s="49"/>
      <c r="NTA41" s="49"/>
      <c r="NTB41" s="49"/>
      <c r="NTC41" s="49"/>
      <c r="NTD41" s="49"/>
      <c r="NTE41" s="49"/>
      <c r="NTF41" s="49"/>
      <c r="NTG41" s="49"/>
      <c r="NTH41" s="49"/>
      <c r="NTI41" s="49"/>
      <c r="NTJ41" s="49"/>
      <c r="NTK41" s="49"/>
      <c r="NTL41" s="49"/>
      <c r="NTM41" s="49"/>
      <c r="NTN41" s="49"/>
      <c r="NTO41" s="49"/>
      <c r="NTP41" s="49"/>
      <c r="NTQ41" s="49"/>
      <c r="NTR41" s="49"/>
      <c r="NTS41" s="49"/>
      <c r="NTT41" s="49"/>
      <c r="NTU41" s="49"/>
      <c r="NTV41" s="49"/>
      <c r="NTW41" s="49"/>
      <c r="NTX41" s="49"/>
      <c r="NTY41" s="49"/>
      <c r="NTZ41" s="49"/>
      <c r="NUC41" s="49"/>
      <c r="NUF41" s="49"/>
      <c r="NUI41" s="49"/>
      <c r="NUL41" s="49"/>
      <c r="NUO41" s="49"/>
      <c r="NUR41" s="49"/>
      <c r="NVA41" s="49"/>
      <c r="NVD41" s="49"/>
      <c r="NVG41" s="49"/>
      <c r="NVJ41" s="49"/>
      <c r="NVS41" s="49"/>
      <c r="NVY41" s="49"/>
      <c r="NWB41" s="49"/>
      <c r="NWE41" s="49"/>
      <c r="NWH41" s="49"/>
      <c r="NWN41" s="49"/>
      <c r="NWQ41" s="49"/>
      <c r="NWW41" s="49"/>
      <c r="NWY41" s="49"/>
      <c r="NWZ41" s="49"/>
      <c r="NXB41" s="49"/>
      <c r="NXS41" s="49"/>
      <c r="NXX41" s="49"/>
      <c r="NYD41" s="49"/>
      <c r="NYG41" s="49"/>
      <c r="NYJ41" s="49"/>
      <c r="NYR41" s="49"/>
      <c r="NZN41" s="49"/>
      <c r="NZO41" s="49"/>
      <c r="NZP41" s="49"/>
      <c r="NZQ41" s="49"/>
      <c r="NZR41" s="49"/>
      <c r="NZS41" s="49"/>
      <c r="OAK41" s="49"/>
      <c r="OAL41" s="49"/>
      <c r="OAO41" s="49"/>
      <c r="OAR41" s="49"/>
      <c r="OAT41" s="49"/>
      <c r="OAV41" s="49"/>
      <c r="OAY41" s="49"/>
      <c r="OBB41" s="49"/>
      <c r="OBE41" s="49"/>
      <c r="OBH41" s="49"/>
      <c r="OBK41" s="49"/>
      <c r="OBN41" s="49"/>
      <c r="OBQ41" s="49"/>
      <c r="OBT41" s="49"/>
      <c r="OBV41" s="49"/>
      <c r="OCI41" s="49"/>
      <c r="OCJ41" s="49"/>
      <c r="OCK41" s="49"/>
      <c r="OCL41" s="49"/>
      <c r="OCM41" s="49"/>
      <c r="OCN41" s="49"/>
      <c r="OCO41" s="49"/>
      <c r="OCP41" s="49"/>
      <c r="OCQ41" s="49"/>
      <c r="OCR41" s="49"/>
      <c r="OCS41" s="49"/>
      <c r="OCT41" s="49"/>
      <c r="OCU41" s="49"/>
      <c r="OCV41" s="49"/>
      <c r="OCW41" s="49"/>
      <c r="OCX41" s="49"/>
      <c r="OCY41" s="49"/>
      <c r="OCZ41" s="49"/>
      <c r="ODA41" s="49"/>
      <c r="ODB41" s="49"/>
      <c r="ODC41" s="49"/>
      <c r="ODD41" s="49"/>
      <c r="ODE41" s="49"/>
      <c r="ODF41" s="49"/>
      <c r="ODG41" s="49"/>
      <c r="ODH41" s="49"/>
      <c r="ODI41" s="49"/>
      <c r="ODJ41" s="49"/>
      <c r="ODK41" s="49"/>
      <c r="ODL41" s="49"/>
      <c r="ODM41" s="49"/>
      <c r="ODN41" s="49"/>
      <c r="ODO41" s="49"/>
      <c r="ODP41" s="49"/>
      <c r="ODQ41" s="49"/>
      <c r="ODR41" s="49"/>
      <c r="ODS41" s="49"/>
      <c r="ODT41" s="49"/>
      <c r="ODU41" s="49"/>
      <c r="ODV41" s="49"/>
      <c r="ODY41" s="49"/>
      <c r="OEB41" s="49"/>
      <c r="OEE41" s="49"/>
      <c r="OEH41" s="49"/>
      <c r="OEK41" s="49"/>
      <c r="OEN41" s="49"/>
      <c r="OEW41" s="49"/>
      <c r="OEZ41" s="49"/>
      <c r="OFC41" s="49"/>
      <c r="OFF41" s="49"/>
      <c r="OFO41" s="49"/>
      <c r="OFU41" s="49"/>
      <c r="OFX41" s="49"/>
      <c r="OGA41" s="49"/>
      <c r="OGD41" s="49"/>
      <c r="OGJ41" s="49"/>
      <c r="OGM41" s="49"/>
      <c r="OGS41" s="49"/>
      <c r="OGU41" s="49"/>
      <c r="OGV41" s="49"/>
      <c r="OGX41" s="49"/>
      <c r="OHO41" s="49"/>
      <c r="OHT41" s="49"/>
      <c r="OHZ41" s="49"/>
      <c r="OIC41" s="49"/>
      <c r="OIF41" s="49"/>
      <c r="OIN41" s="49"/>
      <c r="OJJ41" s="49"/>
      <c r="OJK41" s="49"/>
      <c r="OJL41" s="49"/>
      <c r="OJM41" s="49"/>
      <c r="OJN41" s="49"/>
      <c r="OJO41" s="49"/>
      <c r="OKG41" s="49"/>
      <c r="OKH41" s="49"/>
      <c r="OKK41" s="49"/>
      <c r="OKN41" s="49"/>
      <c r="OKP41" s="49"/>
      <c r="OKR41" s="49"/>
      <c r="OKU41" s="49"/>
      <c r="OKX41" s="49"/>
      <c r="OLA41" s="49"/>
      <c r="OLD41" s="49"/>
      <c r="OLG41" s="49"/>
      <c r="OLJ41" s="49"/>
      <c r="OLM41" s="49"/>
      <c r="OLP41" s="49"/>
      <c r="OLR41" s="49"/>
      <c r="OME41" s="49"/>
      <c r="OMF41" s="49"/>
      <c r="OMG41" s="49"/>
      <c r="OMH41" s="49"/>
      <c r="OMI41" s="49"/>
      <c r="OMJ41" s="49"/>
      <c r="OMK41" s="49"/>
      <c r="OML41" s="49"/>
      <c r="OMM41" s="49"/>
      <c r="OMN41" s="49"/>
      <c r="OMO41" s="49"/>
      <c r="OMP41" s="49"/>
      <c r="OMQ41" s="49"/>
      <c r="OMR41" s="49"/>
      <c r="OMS41" s="49"/>
      <c r="OMT41" s="49"/>
      <c r="OMU41" s="49"/>
      <c r="OMV41" s="49"/>
      <c r="OMW41" s="49"/>
      <c r="OMX41" s="49"/>
      <c r="OMY41" s="49"/>
      <c r="OMZ41" s="49"/>
      <c r="ONA41" s="49"/>
      <c r="ONB41" s="49"/>
      <c r="ONC41" s="49"/>
      <c r="OND41" s="49"/>
      <c r="ONE41" s="49"/>
      <c r="ONF41" s="49"/>
      <c r="ONG41" s="49"/>
      <c r="ONH41" s="49"/>
      <c r="ONI41" s="49"/>
      <c r="ONJ41" s="49"/>
      <c r="ONK41" s="49"/>
      <c r="ONL41" s="49"/>
      <c r="ONM41" s="49"/>
      <c r="ONN41" s="49"/>
      <c r="ONO41" s="49"/>
      <c r="ONP41" s="49"/>
      <c r="ONQ41" s="49"/>
      <c r="ONR41" s="49"/>
      <c r="ONU41" s="49"/>
      <c r="ONX41" s="49"/>
      <c r="OOA41" s="49"/>
      <c r="OOD41" s="49"/>
      <c r="OOG41" s="49"/>
      <c r="OOJ41" s="49"/>
      <c r="OOS41" s="49"/>
      <c r="OOV41" s="49"/>
      <c r="OOY41" s="49"/>
      <c r="OPB41" s="49"/>
      <c r="OPK41" s="49"/>
      <c r="OPQ41" s="49"/>
      <c r="OPT41" s="49"/>
      <c r="OPW41" s="49"/>
      <c r="OPZ41" s="49"/>
      <c r="OQF41" s="49"/>
      <c r="OQI41" s="49"/>
      <c r="OQO41" s="49"/>
      <c r="OQQ41" s="49"/>
      <c r="OQR41" s="49"/>
      <c r="OQT41" s="49"/>
      <c r="ORK41" s="49"/>
      <c r="ORP41" s="49"/>
      <c r="ORV41" s="49"/>
      <c r="ORY41" s="49"/>
      <c r="OSB41" s="49"/>
      <c r="OSJ41" s="49"/>
      <c r="OTF41" s="49"/>
      <c r="OTG41" s="49"/>
      <c r="OTH41" s="49"/>
      <c r="OTI41" s="49"/>
      <c r="OTJ41" s="49"/>
      <c r="OTK41" s="49"/>
      <c r="OUC41" s="49"/>
      <c r="OUD41" s="49"/>
      <c r="OUG41" s="49"/>
      <c r="OUJ41" s="49"/>
      <c r="OUL41" s="49"/>
      <c r="OUN41" s="49"/>
      <c r="OUQ41" s="49"/>
      <c r="OUT41" s="49"/>
      <c r="OUW41" s="49"/>
      <c r="OUZ41" s="49"/>
      <c r="OVC41" s="49"/>
      <c r="OVF41" s="49"/>
      <c r="OVI41" s="49"/>
      <c r="OVL41" s="49"/>
      <c r="OVN41" s="49"/>
      <c r="OWA41" s="49"/>
      <c r="OWB41" s="49"/>
      <c r="OWC41" s="49"/>
      <c r="OWD41" s="49"/>
      <c r="OWE41" s="49"/>
      <c r="OWF41" s="49"/>
      <c r="OWG41" s="49"/>
      <c r="OWH41" s="49"/>
      <c r="OWI41" s="49"/>
      <c r="OWJ41" s="49"/>
      <c r="OWK41" s="49"/>
      <c r="OWL41" s="49"/>
      <c r="OWM41" s="49"/>
      <c r="OWN41" s="49"/>
      <c r="OWO41" s="49"/>
      <c r="OWP41" s="49"/>
      <c r="OWQ41" s="49"/>
      <c r="OWR41" s="49"/>
      <c r="OWS41" s="49"/>
      <c r="OWT41" s="49"/>
      <c r="OWU41" s="49"/>
      <c r="OWV41" s="49"/>
      <c r="OWW41" s="49"/>
      <c r="OWX41" s="49"/>
      <c r="OWY41" s="49"/>
      <c r="OWZ41" s="49"/>
      <c r="OXA41" s="49"/>
      <c r="OXB41" s="49"/>
      <c r="OXC41" s="49"/>
      <c r="OXD41" s="49"/>
      <c r="OXE41" s="49"/>
      <c r="OXF41" s="49"/>
      <c r="OXG41" s="49"/>
      <c r="OXH41" s="49"/>
      <c r="OXI41" s="49"/>
      <c r="OXJ41" s="49"/>
      <c r="OXK41" s="49"/>
      <c r="OXL41" s="49"/>
      <c r="OXM41" s="49"/>
      <c r="OXN41" s="49"/>
      <c r="OXQ41" s="49"/>
      <c r="OXT41" s="49"/>
      <c r="OXW41" s="49"/>
      <c r="OXZ41" s="49"/>
      <c r="OYC41" s="49"/>
      <c r="OYF41" s="49"/>
      <c r="OYO41" s="49"/>
      <c r="OYR41" s="49"/>
      <c r="OYU41" s="49"/>
      <c r="OYX41" s="49"/>
      <c r="OZG41" s="49"/>
      <c r="OZM41" s="49"/>
      <c r="OZP41" s="49"/>
      <c r="OZS41" s="49"/>
      <c r="OZV41" s="49"/>
      <c r="PAB41" s="49"/>
      <c r="PAE41" s="49"/>
      <c r="PAK41" s="49"/>
      <c r="PAM41" s="49"/>
      <c r="PAN41" s="49"/>
      <c r="PAP41" s="49"/>
      <c r="PBG41" s="49"/>
      <c r="PBL41" s="49"/>
      <c r="PBR41" s="49"/>
      <c r="PBU41" s="49"/>
      <c r="PBX41" s="49"/>
      <c r="PCF41" s="49"/>
      <c r="PDB41" s="49"/>
      <c r="PDC41" s="49"/>
      <c r="PDD41" s="49"/>
      <c r="PDE41" s="49"/>
      <c r="PDF41" s="49"/>
      <c r="PDG41" s="49"/>
      <c r="PDY41" s="49"/>
      <c r="PDZ41" s="49"/>
      <c r="PEC41" s="49"/>
      <c r="PEF41" s="49"/>
      <c r="PEH41" s="49"/>
      <c r="PEJ41" s="49"/>
      <c r="PEM41" s="49"/>
      <c r="PEP41" s="49"/>
      <c r="PES41" s="49"/>
      <c r="PEV41" s="49"/>
      <c r="PEY41" s="49"/>
      <c r="PFB41" s="49"/>
      <c r="PFE41" s="49"/>
      <c r="PFH41" s="49"/>
      <c r="PFJ41" s="49"/>
      <c r="PFW41" s="49"/>
      <c r="PFX41" s="49"/>
      <c r="PFY41" s="49"/>
      <c r="PFZ41" s="49"/>
      <c r="PGA41" s="49"/>
      <c r="PGB41" s="49"/>
      <c r="PGC41" s="49"/>
      <c r="PGD41" s="49"/>
      <c r="PGE41" s="49"/>
      <c r="PGF41" s="49"/>
      <c r="PGG41" s="49"/>
      <c r="PGH41" s="49"/>
      <c r="PGI41" s="49"/>
      <c r="PGJ41" s="49"/>
      <c r="PGK41" s="49"/>
      <c r="PGL41" s="49"/>
      <c r="PGM41" s="49"/>
      <c r="PGN41" s="49"/>
      <c r="PGO41" s="49"/>
      <c r="PGP41" s="49"/>
      <c r="PGQ41" s="49"/>
      <c r="PGR41" s="49"/>
      <c r="PGS41" s="49"/>
      <c r="PGT41" s="49"/>
      <c r="PGU41" s="49"/>
      <c r="PGV41" s="49"/>
      <c r="PGW41" s="49"/>
      <c r="PGX41" s="49"/>
      <c r="PGY41" s="49"/>
      <c r="PGZ41" s="49"/>
      <c r="PHA41" s="49"/>
      <c r="PHB41" s="49"/>
      <c r="PHC41" s="49"/>
      <c r="PHD41" s="49"/>
      <c r="PHE41" s="49"/>
      <c r="PHF41" s="49"/>
      <c r="PHG41" s="49"/>
      <c r="PHH41" s="49"/>
      <c r="PHI41" s="49"/>
      <c r="PHJ41" s="49"/>
      <c r="PHM41" s="49"/>
      <c r="PHP41" s="49"/>
      <c r="PHS41" s="49"/>
      <c r="PHV41" s="49"/>
      <c r="PHY41" s="49"/>
      <c r="PIB41" s="49"/>
      <c r="PIK41" s="49"/>
      <c r="PIN41" s="49"/>
      <c r="PIQ41" s="49"/>
      <c r="PIT41" s="49"/>
      <c r="PJC41" s="49"/>
      <c r="PJI41" s="49"/>
      <c r="PJL41" s="49"/>
      <c r="PJO41" s="49"/>
      <c r="PJR41" s="49"/>
      <c r="PJX41" s="49"/>
      <c r="PKA41" s="49"/>
      <c r="PKG41" s="49"/>
      <c r="PKI41" s="49"/>
      <c r="PKJ41" s="49"/>
      <c r="PKL41" s="49"/>
      <c r="PLC41" s="49"/>
      <c r="PLH41" s="49"/>
      <c r="PLN41" s="49"/>
      <c r="PLQ41" s="49"/>
      <c r="PLT41" s="49"/>
      <c r="PMB41" s="49"/>
      <c r="PMX41" s="49"/>
      <c r="PMY41" s="49"/>
      <c r="PMZ41" s="49"/>
      <c r="PNA41" s="49"/>
      <c r="PNB41" s="49"/>
      <c r="PNC41" s="49"/>
      <c r="PNU41" s="49"/>
      <c r="PNV41" s="49"/>
      <c r="PNY41" s="49"/>
      <c r="POB41" s="49"/>
      <c r="POD41" s="49"/>
      <c r="POF41" s="49"/>
      <c r="POI41" s="49"/>
      <c r="POL41" s="49"/>
      <c r="POO41" s="49"/>
      <c r="POR41" s="49"/>
      <c r="POU41" s="49"/>
      <c r="POX41" s="49"/>
      <c r="PPA41" s="49"/>
      <c r="PPD41" s="49"/>
      <c r="PPF41" s="49"/>
      <c r="PPS41" s="49"/>
      <c r="PPT41" s="49"/>
      <c r="PPU41" s="49"/>
      <c r="PPV41" s="49"/>
      <c r="PPW41" s="49"/>
      <c r="PPX41" s="49"/>
      <c r="PPY41" s="49"/>
      <c r="PPZ41" s="49"/>
      <c r="PQA41" s="49"/>
      <c r="PQB41" s="49"/>
      <c r="PQC41" s="49"/>
      <c r="PQD41" s="49"/>
      <c r="PQE41" s="49"/>
      <c r="PQF41" s="49"/>
      <c r="PQG41" s="49"/>
      <c r="PQH41" s="49"/>
      <c r="PQI41" s="49"/>
      <c r="PQJ41" s="49"/>
      <c r="PQK41" s="49"/>
      <c r="PQL41" s="49"/>
      <c r="PQM41" s="49"/>
      <c r="PQN41" s="49"/>
      <c r="PQO41" s="49"/>
      <c r="PQP41" s="49"/>
      <c r="PQQ41" s="49"/>
      <c r="PQR41" s="49"/>
      <c r="PQS41" s="49"/>
      <c r="PQT41" s="49"/>
      <c r="PQU41" s="49"/>
      <c r="PQV41" s="49"/>
      <c r="PQW41" s="49"/>
      <c r="PQX41" s="49"/>
      <c r="PQY41" s="49"/>
      <c r="PQZ41" s="49"/>
      <c r="PRA41" s="49"/>
      <c r="PRB41" s="49"/>
      <c r="PRC41" s="49"/>
      <c r="PRD41" s="49"/>
      <c r="PRE41" s="49"/>
      <c r="PRF41" s="49"/>
      <c r="PRI41" s="49"/>
      <c r="PRL41" s="49"/>
      <c r="PRO41" s="49"/>
      <c r="PRR41" s="49"/>
      <c r="PRU41" s="49"/>
      <c r="PRX41" s="49"/>
      <c r="PSG41" s="49"/>
      <c r="PSJ41" s="49"/>
      <c r="PSM41" s="49"/>
      <c r="PSP41" s="49"/>
      <c r="PSY41" s="49"/>
      <c r="PTE41" s="49"/>
      <c r="PTH41" s="49"/>
      <c r="PTK41" s="49"/>
      <c r="PTN41" s="49"/>
      <c r="PTT41" s="49"/>
      <c r="PTW41" s="49"/>
      <c r="PUC41" s="49"/>
      <c r="PUE41" s="49"/>
      <c r="PUF41" s="49"/>
      <c r="PUH41" s="49"/>
      <c r="PUY41" s="49"/>
      <c r="PVD41" s="49"/>
      <c r="PVJ41" s="49"/>
      <c r="PVM41" s="49"/>
      <c r="PVP41" s="49"/>
      <c r="PVX41" s="49"/>
      <c r="PWT41" s="49"/>
      <c r="PWU41" s="49"/>
      <c r="PWV41" s="49"/>
      <c r="PWW41" s="49"/>
      <c r="PWX41" s="49"/>
      <c r="PWY41" s="49"/>
      <c r="PXQ41" s="49"/>
      <c r="PXR41" s="49"/>
      <c r="PXU41" s="49"/>
      <c r="PXX41" s="49"/>
      <c r="PXZ41" s="49"/>
      <c r="PYB41" s="49"/>
      <c r="PYE41" s="49"/>
      <c r="PYH41" s="49"/>
      <c r="PYK41" s="49"/>
      <c r="PYN41" s="49"/>
      <c r="PYQ41" s="49"/>
      <c r="PYT41" s="49"/>
      <c r="PYW41" s="49"/>
      <c r="PYZ41" s="49"/>
      <c r="PZB41" s="49"/>
      <c r="PZO41" s="49"/>
      <c r="PZP41" s="49"/>
      <c r="PZQ41" s="49"/>
      <c r="PZR41" s="49"/>
      <c r="PZS41" s="49"/>
      <c r="PZT41" s="49"/>
      <c r="PZU41" s="49"/>
      <c r="PZV41" s="49"/>
      <c r="PZW41" s="49"/>
      <c r="PZX41" s="49"/>
      <c r="PZY41" s="49"/>
      <c r="PZZ41" s="49"/>
      <c r="QAA41" s="49"/>
      <c r="QAB41" s="49"/>
      <c r="QAC41" s="49"/>
      <c r="QAD41" s="49"/>
      <c r="QAE41" s="49"/>
      <c r="QAF41" s="49"/>
      <c r="QAG41" s="49"/>
      <c r="QAH41" s="49"/>
      <c r="QAI41" s="49"/>
      <c r="QAJ41" s="49"/>
      <c r="QAK41" s="49"/>
      <c r="QAL41" s="49"/>
      <c r="QAM41" s="49"/>
      <c r="QAN41" s="49"/>
      <c r="QAO41" s="49"/>
      <c r="QAP41" s="49"/>
      <c r="QAQ41" s="49"/>
      <c r="QAR41" s="49"/>
      <c r="QAS41" s="49"/>
      <c r="QAT41" s="49"/>
      <c r="QAU41" s="49"/>
      <c r="QAV41" s="49"/>
      <c r="QAW41" s="49"/>
      <c r="QAX41" s="49"/>
      <c r="QAY41" s="49"/>
      <c r="QAZ41" s="49"/>
      <c r="QBA41" s="49"/>
      <c r="QBB41" s="49"/>
      <c r="QBE41" s="49"/>
      <c r="QBH41" s="49"/>
      <c r="QBK41" s="49"/>
      <c r="QBN41" s="49"/>
      <c r="QBQ41" s="49"/>
      <c r="QBT41" s="49"/>
      <c r="QCC41" s="49"/>
      <c r="QCF41" s="49"/>
      <c r="QCI41" s="49"/>
      <c r="QCL41" s="49"/>
      <c r="QCU41" s="49"/>
      <c r="QDA41" s="49"/>
      <c r="QDD41" s="49"/>
      <c r="QDG41" s="49"/>
      <c r="QDJ41" s="49"/>
      <c r="QDP41" s="49"/>
      <c r="QDS41" s="49"/>
      <c r="QDY41" s="49"/>
      <c r="QEA41" s="49"/>
      <c r="QEB41" s="49"/>
      <c r="QED41" s="49"/>
      <c r="QEU41" s="49"/>
      <c r="QEZ41" s="49"/>
      <c r="QFF41" s="49"/>
      <c r="QFI41" s="49"/>
      <c r="QFL41" s="49"/>
      <c r="QFT41" s="49"/>
      <c r="QGP41" s="49"/>
      <c r="QGQ41" s="49"/>
      <c r="QGR41" s="49"/>
      <c r="QGS41" s="49"/>
      <c r="QGT41" s="49"/>
      <c r="QGU41" s="49"/>
      <c r="QHM41" s="49"/>
      <c r="QHN41" s="49"/>
      <c r="QHQ41" s="49"/>
      <c r="QHT41" s="49"/>
      <c r="QHV41" s="49"/>
      <c r="QHX41" s="49"/>
      <c r="QIA41" s="49"/>
      <c r="QID41" s="49"/>
      <c r="QIG41" s="49"/>
      <c r="QIJ41" s="49"/>
      <c r="QIM41" s="49"/>
      <c r="QIP41" s="49"/>
      <c r="QIS41" s="49"/>
      <c r="QIV41" s="49"/>
      <c r="QIX41" s="49"/>
      <c r="QJK41" s="49"/>
      <c r="QJL41" s="49"/>
      <c r="QJM41" s="49"/>
      <c r="QJN41" s="49"/>
      <c r="QJO41" s="49"/>
      <c r="QJP41" s="49"/>
      <c r="QJQ41" s="49"/>
      <c r="QJR41" s="49"/>
      <c r="QJS41" s="49"/>
      <c r="QJT41" s="49"/>
      <c r="QJU41" s="49"/>
      <c r="QJV41" s="49"/>
      <c r="QJW41" s="49"/>
      <c r="QJX41" s="49"/>
      <c r="QJY41" s="49"/>
      <c r="QJZ41" s="49"/>
      <c r="QKA41" s="49"/>
      <c r="QKB41" s="49"/>
      <c r="QKC41" s="49"/>
      <c r="QKD41" s="49"/>
      <c r="QKE41" s="49"/>
      <c r="QKF41" s="49"/>
      <c r="QKG41" s="49"/>
      <c r="QKH41" s="49"/>
      <c r="QKI41" s="49"/>
      <c r="QKJ41" s="49"/>
      <c r="QKK41" s="49"/>
      <c r="QKL41" s="49"/>
      <c r="QKM41" s="49"/>
      <c r="QKN41" s="49"/>
      <c r="QKO41" s="49"/>
      <c r="QKP41" s="49"/>
      <c r="QKQ41" s="49"/>
      <c r="QKR41" s="49"/>
      <c r="QKS41" s="49"/>
      <c r="QKT41" s="49"/>
      <c r="QKU41" s="49"/>
      <c r="QKV41" s="49"/>
      <c r="QKW41" s="49"/>
      <c r="QKX41" s="49"/>
      <c r="QLA41" s="49"/>
      <c r="QLD41" s="49"/>
      <c r="QLG41" s="49"/>
      <c r="QLJ41" s="49"/>
      <c r="QLM41" s="49"/>
      <c r="QLP41" s="49"/>
      <c r="QLY41" s="49"/>
      <c r="QMB41" s="49"/>
      <c r="QME41" s="49"/>
      <c r="QMH41" s="49"/>
      <c r="QMQ41" s="49"/>
      <c r="QMW41" s="49"/>
      <c r="QMZ41" s="49"/>
      <c r="QNC41" s="49"/>
      <c r="QNF41" s="49"/>
      <c r="QNL41" s="49"/>
      <c r="QNO41" s="49"/>
      <c r="QNU41" s="49"/>
      <c r="QNW41" s="49"/>
      <c r="QNX41" s="49"/>
      <c r="QNZ41" s="49"/>
      <c r="QOQ41" s="49"/>
      <c r="QOV41" s="49"/>
      <c r="QPB41" s="49"/>
      <c r="QPE41" s="49"/>
      <c r="QPH41" s="49"/>
      <c r="QPP41" s="49"/>
      <c r="QQL41" s="49"/>
      <c r="QQM41" s="49"/>
      <c r="QQN41" s="49"/>
      <c r="QQO41" s="49"/>
      <c r="QQP41" s="49"/>
      <c r="QQQ41" s="49"/>
      <c r="QRI41" s="49"/>
      <c r="QRJ41" s="49"/>
      <c r="QRM41" s="49"/>
      <c r="QRP41" s="49"/>
      <c r="QRR41" s="49"/>
      <c r="QRT41" s="49"/>
      <c r="QRW41" s="49"/>
      <c r="QRZ41" s="49"/>
      <c r="QSC41" s="49"/>
      <c r="QSF41" s="49"/>
      <c r="QSI41" s="49"/>
      <c r="QSL41" s="49"/>
      <c r="QSO41" s="49"/>
      <c r="QSR41" s="49"/>
      <c r="QST41" s="49"/>
      <c r="QTG41" s="49"/>
      <c r="QTH41" s="49"/>
      <c r="QTI41" s="49"/>
      <c r="QTJ41" s="49"/>
      <c r="QTK41" s="49"/>
      <c r="QTL41" s="49"/>
      <c r="QTM41" s="49"/>
      <c r="QTN41" s="49"/>
      <c r="QTO41" s="49"/>
      <c r="QTP41" s="49"/>
      <c r="QTQ41" s="49"/>
      <c r="QTR41" s="49"/>
      <c r="QTS41" s="49"/>
      <c r="QTT41" s="49"/>
      <c r="QTU41" s="49"/>
      <c r="QTV41" s="49"/>
      <c r="QTW41" s="49"/>
      <c r="QTX41" s="49"/>
      <c r="QTY41" s="49"/>
      <c r="QTZ41" s="49"/>
      <c r="QUA41" s="49"/>
      <c r="QUB41" s="49"/>
      <c r="QUC41" s="49"/>
      <c r="QUD41" s="49"/>
      <c r="QUE41" s="49"/>
      <c r="QUF41" s="49"/>
      <c r="QUG41" s="49"/>
      <c r="QUH41" s="49"/>
      <c r="QUI41" s="49"/>
      <c r="QUJ41" s="49"/>
      <c r="QUK41" s="49"/>
      <c r="QUL41" s="49"/>
      <c r="QUM41" s="49"/>
      <c r="QUN41" s="49"/>
      <c r="QUO41" s="49"/>
      <c r="QUP41" s="49"/>
      <c r="QUQ41" s="49"/>
      <c r="QUR41" s="49"/>
      <c r="QUS41" s="49"/>
      <c r="QUT41" s="49"/>
      <c r="QUW41" s="49"/>
      <c r="QUZ41" s="49"/>
      <c r="QVC41" s="49"/>
      <c r="QVF41" s="49"/>
      <c r="QVI41" s="49"/>
      <c r="QVL41" s="49"/>
      <c r="QVU41" s="49"/>
      <c r="QVX41" s="49"/>
      <c r="QWA41" s="49"/>
      <c r="QWD41" s="49"/>
      <c r="QWM41" s="49"/>
      <c r="QWS41" s="49"/>
      <c r="QWV41" s="49"/>
      <c r="QWY41" s="49"/>
      <c r="QXB41" s="49"/>
      <c r="QXH41" s="49"/>
      <c r="QXK41" s="49"/>
      <c r="QXQ41" s="49"/>
      <c r="QXS41" s="49"/>
      <c r="QXT41" s="49"/>
      <c r="QXV41" s="49"/>
      <c r="QYM41" s="49"/>
      <c r="QYR41" s="49"/>
      <c r="QYX41" s="49"/>
      <c r="QZA41" s="49"/>
      <c r="QZD41" s="49"/>
      <c r="QZL41" s="49"/>
      <c r="RAH41" s="49"/>
      <c r="RAI41" s="49"/>
      <c r="RAJ41" s="49"/>
      <c r="RAK41" s="49"/>
      <c r="RAL41" s="49"/>
      <c r="RAM41" s="49"/>
      <c r="RBE41" s="49"/>
      <c r="RBF41" s="49"/>
      <c r="RBI41" s="49"/>
      <c r="RBL41" s="49"/>
      <c r="RBN41" s="49"/>
      <c r="RBP41" s="49"/>
      <c r="RBS41" s="49"/>
      <c r="RBV41" s="49"/>
      <c r="RBY41" s="49"/>
      <c r="RCB41" s="49"/>
      <c r="RCE41" s="49"/>
      <c r="RCH41" s="49"/>
      <c r="RCK41" s="49"/>
      <c r="RCN41" s="49"/>
      <c r="RCP41" s="49"/>
      <c r="RDC41" s="49"/>
      <c r="RDD41" s="49"/>
      <c r="RDE41" s="49"/>
      <c r="RDF41" s="49"/>
      <c r="RDG41" s="49"/>
      <c r="RDH41" s="49"/>
      <c r="RDI41" s="49"/>
      <c r="RDJ41" s="49"/>
      <c r="RDK41" s="49"/>
      <c r="RDL41" s="49"/>
      <c r="RDM41" s="49"/>
      <c r="RDN41" s="49"/>
      <c r="RDO41" s="49"/>
      <c r="RDP41" s="49"/>
      <c r="RDQ41" s="49"/>
      <c r="RDR41" s="49"/>
      <c r="RDS41" s="49"/>
      <c r="RDT41" s="49"/>
      <c r="RDU41" s="49"/>
      <c r="RDV41" s="49"/>
      <c r="RDW41" s="49"/>
      <c r="RDX41" s="49"/>
      <c r="RDY41" s="49"/>
      <c r="RDZ41" s="49"/>
      <c r="REA41" s="49"/>
      <c r="REB41" s="49"/>
      <c r="REC41" s="49"/>
      <c r="RED41" s="49"/>
      <c r="REE41" s="49"/>
      <c r="REF41" s="49"/>
      <c r="REG41" s="49"/>
      <c r="REH41" s="49"/>
      <c r="REI41" s="49"/>
      <c r="REJ41" s="49"/>
      <c r="REK41" s="49"/>
      <c r="REL41" s="49"/>
      <c r="REM41" s="49"/>
      <c r="REN41" s="49"/>
      <c r="REO41" s="49"/>
      <c r="REP41" s="49"/>
      <c r="RES41" s="49"/>
      <c r="REV41" s="49"/>
      <c r="REY41" s="49"/>
      <c r="RFB41" s="49"/>
      <c r="RFE41" s="49"/>
      <c r="RFH41" s="49"/>
      <c r="RFQ41" s="49"/>
      <c r="RFT41" s="49"/>
      <c r="RFW41" s="49"/>
      <c r="RFZ41" s="49"/>
      <c r="RGI41" s="49"/>
      <c r="RGO41" s="49"/>
      <c r="RGR41" s="49"/>
      <c r="RGU41" s="49"/>
      <c r="RGX41" s="49"/>
      <c r="RHD41" s="49"/>
      <c r="RHG41" s="49"/>
      <c r="RHM41" s="49"/>
      <c r="RHO41" s="49"/>
      <c r="RHP41" s="49"/>
      <c r="RHR41" s="49"/>
      <c r="RII41" s="49"/>
      <c r="RIN41" s="49"/>
      <c r="RIT41" s="49"/>
      <c r="RIW41" s="49"/>
      <c r="RIZ41" s="49"/>
      <c r="RJH41" s="49"/>
      <c r="RKD41" s="49"/>
      <c r="RKE41" s="49"/>
      <c r="RKF41" s="49"/>
      <c r="RKG41" s="49"/>
      <c r="RKH41" s="49"/>
      <c r="RKI41" s="49"/>
      <c r="RLA41" s="49"/>
      <c r="RLB41" s="49"/>
      <c r="RLE41" s="49"/>
      <c r="RLH41" s="49"/>
      <c r="RLJ41" s="49"/>
      <c r="RLL41" s="49"/>
      <c r="RLO41" s="49"/>
      <c r="RLR41" s="49"/>
      <c r="RLU41" s="49"/>
      <c r="RLX41" s="49"/>
      <c r="RMA41" s="49"/>
      <c r="RMD41" s="49"/>
      <c r="RMG41" s="49"/>
      <c r="RMJ41" s="49"/>
      <c r="RML41" s="49"/>
      <c r="RMY41" s="49"/>
      <c r="RMZ41" s="49"/>
      <c r="RNA41" s="49"/>
      <c r="RNB41" s="49"/>
      <c r="RNC41" s="49"/>
      <c r="RND41" s="49"/>
      <c r="RNE41" s="49"/>
      <c r="RNF41" s="49"/>
      <c r="RNG41" s="49"/>
      <c r="RNH41" s="49"/>
      <c r="RNI41" s="49"/>
      <c r="RNJ41" s="49"/>
      <c r="RNK41" s="49"/>
      <c r="RNL41" s="49"/>
      <c r="RNM41" s="49"/>
      <c r="RNN41" s="49"/>
      <c r="RNO41" s="49"/>
      <c r="RNP41" s="49"/>
      <c r="RNQ41" s="49"/>
      <c r="RNR41" s="49"/>
      <c r="RNS41" s="49"/>
      <c r="RNT41" s="49"/>
      <c r="RNU41" s="49"/>
      <c r="RNV41" s="49"/>
      <c r="RNW41" s="49"/>
      <c r="RNX41" s="49"/>
      <c r="RNY41" s="49"/>
      <c r="RNZ41" s="49"/>
      <c r="ROA41" s="49"/>
      <c r="ROB41" s="49"/>
      <c r="ROC41" s="49"/>
      <c r="ROD41" s="49"/>
      <c r="ROE41" s="49"/>
      <c r="ROF41" s="49"/>
      <c r="ROG41" s="49"/>
      <c r="ROH41" s="49"/>
      <c r="ROI41" s="49"/>
      <c r="ROJ41" s="49"/>
      <c r="ROK41" s="49"/>
      <c r="ROL41" s="49"/>
      <c r="ROO41" s="49"/>
      <c r="ROR41" s="49"/>
      <c r="ROU41" s="49"/>
      <c r="ROX41" s="49"/>
      <c r="RPA41" s="49"/>
      <c r="RPD41" s="49"/>
      <c r="RPM41" s="49"/>
      <c r="RPP41" s="49"/>
      <c r="RPS41" s="49"/>
      <c r="RPV41" s="49"/>
      <c r="RQE41" s="49"/>
      <c r="RQK41" s="49"/>
      <c r="RQN41" s="49"/>
      <c r="RQQ41" s="49"/>
      <c r="RQT41" s="49"/>
      <c r="RQZ41" s="49"/>
      <c r="RRC41" s="49"/>
      <c r="RRI41" s="49"/>
      <c r="RRK41" s="49"/>
      <c r="RRL41" s="49"/>
      <c r="RRN41" s="49"/>
      <c r="RSE41" s="49"/>
      <c r="RSJ41" s="49"/>
      <c r="RSP41" s="49"/>
      <c r="RSS41" s="49"/>
      <c r="RSV41" s="49"/>
      <c r="RTD41" s="49"/>
      <c r="RTZ41" s="49"/>
      <c r="RUA41" s="49"/>
      <c r="RUB41" s="49"/>
      <c r="RUC41" s="49"/>
      <c r="RUD41" s="49"/>
      <c r="RUE41" s="49"/>
      <c r="RUW41" s="49"/>
      <c r="RUX41" s="49"/>
      <c r="RVA41" s="49"/>
      <c r="RVD41" s="49"/>
      <c r="RVF41" s="49"/>
      <c r="RVH41" s="49"/>
      <c r="RVK41" s="49"/>
      <c r="RVN41" s="49"/>
      <c r="RVQ41" s="49"/>
      <c r="RVT41" s="49"/>
      <c r="RVW41" s="49"/>
      <c r="RVZ41" s="49"/>
      <c r="RWC41" s="49"/>
      <c r="RWF41" s="49"/>
      <c r="RWH41" s="49"/>
      <c r="RWU41" s="49"/>
      <c r="RWV41" s="49"/>
      <c r="RWW41" s="49"/>
      <c r="RWX41" s="49"/>
      <c r="RWY41" s="49"/>
      <c r="RWZ41" s="49"/>
      <c r="RXA41" s="49"/>
      <c r="RXB41" s="49"/>
      <c r="RXC41" s="49"/>
      <c r="RXD41" s="49"/>
      <c r="RXE41" s="49"/>
      <c r="RXF41" s="49"/>
      <c r="RXG41" s="49"/>
      <c r="RXH41" s="49"/>
      <c r="RXI41" s="49"/>
      <c r="RXJ41" s="49"/>
      <c r="RXK41" s="49"/>
      <c r="RXL41" s="49"/>
      <c r="RXM41" s="49"/>
      <c r="RXN41" s="49"/>
      <c r="RXO41" s="49"/>
      <c r="RXP41" s="49"/>
      <c r="RXQ41" s="49"/>
      <c r="RXR41" s="49"/>
      <c r="RXS41" s="49"/>
      <c r="RXT41" s="49"/>
      <c r="RXU41" s="49"/>
      <c r="RXV41" s="49"/>
      <c r="RXW41" s="49"/>
      <c r="RXX41" s="49"/>
      <c r="RXY41" s="49"/>
      <c r="RXZ41" s="49"/>
      <c r="RYA41" s="49"/>
      <c r="RYB41" s="49"/>
      <c r="RYC41" s="49"/>
      <c r="RYD41" s="49"/>
      <c r="RYE41" s="49"/>
      <c r="RYF41" s="49"/>
      <c r="RYG41" s="49"/>
      <c r="RYH41" s="49"/>
      <c r="RYK41" s="49"/>
      <c r="RYN41" s="49"/>
      <c r="RYQ41" s="49"/>
      <c r="RYT41" s="49"/>
      <c r="RYW41" s="49"/>
      <c r="RYZ41" s="49"/>
      <c r="RZI41" s="49"/>
      <c r="RZL41" s="49"/>
      <c r="RZO41" s="49"/>
      <c r="RZR41" s="49"/>
      <c r="SAA41" s="49"/>
      <c r="SAG41" s="49"/>
      <c r="SAJ41" s="49"/>
      <c r="SAM41" s="49"/>
      <c r="SAP41" s="49"/>
      <c r="SAV41" s="49"/>
      <c r="SAY41" s="49"/>
      <c r="SBE41" s="49"/>
      <c r="SBG41" s="49"/>
      <c r="SBH41" s="49"/>
      <c r="SBJ41" s="49"/>
      <c r="SCA41" s="49"/>
      <c r="SCF41" s="49"/>
      <c r="SCL41" s="49"/>
      <c r="SCO41" s="49"/>
      <c r="SCR41" s="49"/>
      <c r="SCZ41" s="49"/>
      <c r="SDV41" s="49"/>
      <c r="SDW41" s="49"/>
      <c r="SDX41" s="49"/>
      <c r="SDY41" s="49"/>
      <c r="SDZ41" s="49"/>
      <c r="SEA41" s="49"/>
      <c r="SES41" s="49"/>
      <c r="SET41" s="49"/>
      <c r="SEW41" s="49"/>
      <c r="SEZ41" s="49"/>
      <c r="SFB41" s="49"/>
      <c r="SFD41" s="49"/>
      <c r="SFG41" s="49"/>
      <c r="SFJ41" s="49"/>
      <c r="SFM41" s="49"/>
      <c r="SFP41" s="49"/>
      <c r="SFS41" s="49"/>
      <c r="SFV41" s="49"/>
      <c r="SFY41" s="49"/>
      <c r="SGB41" s="49"/>
      <c r="SGD41" s="49"/>
      <c r="SGQ41" s="49"/>
      <c r="SGR41" s="49"/>
      <c r="SGS41" s="49"/>
      <c r="SGT41" s="49"/>
      <c r="SGU41" s="49"/>
      <c r="SGV41" s="49"/>
      <c r="SGW41" s="49"/>
      <c r="SGX41" s="49"/>
      <c r="SGY41" s="49"/>
      <c r="SGZ41" s="49"/>
      <c r="SHA41" s="49"/>
      <c r="SHB41" s="49"/>
      <c r="SHC41" s="49"/>
      <c r="SHD41" s="49"/>
      <c r="SHE41" s="49"/>
      <c r="SHF41" s="49"/>
      <c r="SHG41" s="49"/>
      <c r="SHH41" s="49"/>
      <c r="SHI41" s="49"/>
      <c r="SHJ41" s="49"/>
      <c r="SHK41" s="49"/>
      <c r="SHL41" s="49"/>
      <c r="SHM41" s="49"/>
      <c r="SHN41" s="49"/>
      <c r="SHO41" s="49"/>
      <c r="SHP41" s="49"/>
      <c r="SHQ41" s="49"/>
      <c r="SHR41" s="49"/>
      <c r="SHS41" s="49"/>
      <c r="SHT41" s="49"/>
      <c r="SHU41" s="49"/>
      <c r="SHV41" s="49"/>
      <c r="SHW41" s="49"/>
      <c r="SHX41" s="49"/>
      <c r="SHY41" s="49"/>
      <c r="SHZ41" s="49"/>
      <c r="SIA41" s="49"/>
      <c r="SIB41" s="49"/>
      <c r="SIC41" s="49"/>
      <c r="SID41" s="49"/>
      <c r="SIG41" s="49"/>
      <c r="SIJ41" s="49"/>
      <c r="SIM41" s="49"/>
      <c r="SIP41" s="49"/>
      <c r="SIS41" s="49"/>
      <c r="SIV41" s="49"/>
      <c r="SJE41" s="49"/>
      <c r="SJH41" s="49"/>
      <c r="SJK41" s="49"/>
      <c r="SJN41" s="49"/>
      <c r="SJW41" s="49"/>
      <c r="SKC41" s="49"/>
      <c r="SKF41" s="49"/>
      <c r="SKI41" s="49"/>
      <c r="SKL41" s="49"/>
      <c r="SKR41" s="49"/>
      <c r="SKU41" s="49"/>
      <c r="SLA41" s="49"/>
      <c r="SLC41" s="49"/>
      <c r="SLD41" s="49"/>
      <c r="SLF41" s="49"/>
      <c r="SLW41" s="49"/>
      <c r="SMB41" s="49"/>
      <c r="SMH41" s="49"/>
      <c r="SMK41" s="49"/>
      <c r="SMN41" s="49"/>
      <c r="SMV41" s="49"/>
      <c r="SNR41" s="49"/>
      <c r="SNS41" s="49"/>
      <c r="SNT41" s="49"/>
      <c r="SNU41" s="49"/>
      <c r="SNV41" s="49"/>
      <c r="SNW41" s="49"/>
      <c r="SOO41" s="49"/>
      <c r="SOP41" s="49"/>
      <c r="SOS41" s="49"/>
      <c r="SOV41" s="49"/>
      <c r="SOX41" s="49"/>
      <c r="SOZ41" s="49"/>
      <c r="SPC41" s="49"/>
      <c r="SPF41" s="49"/>
      <c r="SPI41" s="49"/>
      <c r="SPL41" s="49"/>
      <c r="SPO41" s="49"/>
      <c r="SPR41" s="49"/>
      <c r="SPU41" s="49"/>
      <c r="SPX41" s="49"/>
      <c r="SPZ41" s="49"/>
      <c r="SQM41" s="49"/>
      <c r="SQN41" s="49"/>
      <c r="SQO41" s="49"/>
      <c r="SQP41" s="49"/>
      <c r="SQQ41" s="49"/>
      <c r="SQR41" s="49"/>
      <c r="SQS41" s="49"/>
      <c r="SQT41" s="49"/>
      <c r="SQU41" s="49"/>
      <c r="SQV41" s="49"/>
      <c r="SQW41" s="49"/>
      <c r="SQX41" s="49"/>
      <c r="SQY41" s="49"/>
      <c r="SQZ41" s="49"/>
      <c r="SRA41" s="49"/>
      <c r="SRB41" s="49"/>
      <c r="SRC41" s="49"/>
      <c r="SRD41" s="49"/>
      <c r="SRE41" s="49"/>
      <c r="SRF41" s="49"/>
      <c r="SRG41" s="49"/>
      <c r="SRH41" s="49"/>
      <c r="SRI41" s="49"/>
      <c r="SRJ41" s="49"/>
      <c r="SRK41" s="49"/>
      <c r="SRL41" s="49"/>
      <c r="SRM41" s="49"/>
      <c r="SRN41" s="49"/>
      <c r="SRO41" s="49"/>
      <c r="SRP41" s="49"/>
      <c r="SRQ41" s="49"/>
      <c r="SRR41" s="49"/>
      <c r="SRS41" s="49"/>
      <c r="SRT41" s="49"/>
      <c r="SRU41" s="49"/>
      <c r="SRV41" s="49"/>
      <c r="SRW41" s="49"/>
      <c r="SRX41" s="49"/>
      <c r="SRY41" s="49"/>
      <c r="SRZ41" s="49"/>
      <c r="SSC41" s="49"/>
      <c r="SSF41" s="49"/>
      <c r="SSI41" s="49"/>
      <c r="SSL41" s="49"/>
      <c r="SSO41" s="49"/>
      <c r="SSR41" s="49"/>
      <c r="STA41" s="49"/>
      <c r="STD41" s="49"/>
      <c r="STG41" s="49"/>
      <c r="STJ41" s="49"/>
      <c r="STS41" s="49"/>
      <c r="STY41" s="49"/>
      <c r="SUB41" s="49"/>
      <c r="SUE41" s="49"/>
      <c r="SUH41" s="49"/>
      <c r="SUN41" s="49"/>
      <c r="SUQ41" s="49"/>
      <c r="SUW41" s="49"/>
      <c r="SUY41" s="49"/>
      <c r="SUZ41" s="49"/>
      <c r="SVB41" s="49"/>
      <c r="SVS41" s="49"/>
      <c r="SVX41" s="49"/>
      <c r="SWD41" s="49"/>
      <c r="SWG41" s="49"/>
      <c r="SWJ41" s="49"/>
      <c r="SWR41" s="49"/>
      <c r="SXN41" s="49"/>
      <c r="SXO41" s="49"/>
      <c r="SXP41" s="49"/>
      <c r="SXQ41" s="49"/>
      <c r="SXR41" s="49"/>
      <c r="SXS41" s="49"/>
      <c r="SYK41" s="49"/>
      <c r="SYL41" s="49"/>
      <c r="SYO41" s="49"/>
      <c r="SYR41" s="49"/>
      <c r="SYT41" s="49"/>
      <c r="SYV41" s="49"/>
      <c r="SYY41" s="49"/>
      <c r="SZB41" s="49"/>
      <c r="SZE41" s="49"/>
      <c r="SZH41" s="49"/>
      <c r="SZK41" s="49"/>
      <c r="SZN41" s="49"/>
      <c r="SZQ41" s="49"/>
      <c r="SZT41" s="49"/>
      <c r="SZV41" s="49"/>
      <c r="TAI41" s="49"/>
      <c r="TAJ41" s="49"/>
      <c r="TAK41" s="49"/>
      <c r="TAL41" s="49"/>
      <c r="TAM41" s="49"/>
      <c r="TAN41" s="49"/>
      <c r="TAO41" s="49"/>
      <c r="TAP41" s="49"/>
      <c r="TAQ41" s="49"/>
      <c r="TAR41" s="49"/>
      <c r="TAS41" s="49"/>
      <c r="TAT41" s="49"/>
      <c r="TAU41" s="49"/>
      <c r="TAV41" s="49"/>
      <c r="TAW41" s="49"/>
      <c r="TAX41" s="49"/>
      <c r="TAY41" s="49"/>
      <c r="TAZ41" s="49"/>
      <c r="TBA41" s="49"/>
      <c r="TBB41" s="49"/>
      <c r="TBC41" s="49"/>
      <c r="TBD41" s="49"/>
      <c r="TBE41" s="49"/>
      <c r="TBF41" s="49"/>
      <c r="TBG41" s="49"/>
      <c r="TBH41" s="49"/>
      <c r="TBI41" s="49"/>
      <c r="TBJ41" s="49"/>
      <c r="TBK41" s="49"/>
      <c r="TBL41" s="49"/>
      <c r="TBM41" s="49"/>
      <c r="TBN41" s="49"/>
      <c r="TBO41" s="49"/>
      <c r="TBP41" s="49"/>
      <c r="TBQ41" s="49"/>
      <c r="TBR41" s="49"/>
      <c r="TBS41" s="49"/>
      <c r="TBT41" s="49"/>
      <c r="TBU41" s="49"/>
      <c r="TBV41" s="49"/>
      <c r="TBY41" s="49"/>
      <c r="TCB41" s="49"/>
      <c r="TCE41" s="49"/>
      <c r="TCH41" s="49"/>
      <c r="TCK41" s="49"/>
      <c r="TCN41" s="49"/>
      <c r="TCW41" s="49"/>
      <c r="TCZ41" s="49"/>
      <c r="TDC41" s="49"/>
      <c r="TDF41" s="49"/>
      <c r="TDO41" s="49"/>
      <c r="TDU41" s="49"/>
      <c r="TDX41" s="49"/>
      <c r="TEA41" s="49"/>
      <c r="TED41" s="49"/>
      <c r="TEJ41" s="49"/>
      <c r="TEM41" s="49"/>
      <c r="TES41" s="49"/>
      <c r="TEU41" s="49"/>
      <c r="TEV41" s="49"/>
      <c r="TEX41" s="49"/>
      <c r="TFO41" s="49"/>
      <c r="TFT41" s="49"/>
      <c r="TFZ41" s="49"/>
      <c r="TGC41" s="49"/>
      <c r="TGF41" s="49"/>
      <c r="TGN41" s="49"/>
      <c r="THJ41" s="49"/>
      <c r="THK41" s="49"/>
      <c r="THL41" s="49"/>
      <c r="THM41" s="49"/>
      <c r="THN41" s="49"/>
      <c r="THO41" s="49"/>
      <c r="TIG41" s="49"/>
      <c r="TIH41" s="49"/>
      <c r="TIK41" s="49"/>
      <c r="TIN41" s="49"/>
      <c r="TIP41" s="49"/>
      <c r="TIR41" s="49"/>
      <c r="TIU41" s="49"/>
      <c r="TIX41" s="49"/>
      <c r="TJA41" s="49"/>
      <c r="TJD41" s="49"/>
      <c r="TJG41" s="49"/>
      <c r="TJJ41" s="49"/>
      <c r="TJM41" s="49"/>
      <c r="TJP41" s="49"/>
      <c r="TJR41" s="49"/>
      <c r="TKE41" s="49"/>
      <c r="TKF41" s="49"/>
      <c r="TKG41" s="49"/>
      <c r="TKH41" s="49"/>
      <c r="TKI41" s="49"/>
      <c r="TKJ41" s="49"/>
      <c r="TKK41" s="49"/>
      <c r="TKL41" s="49"/>
      <c r="TKM41" s="49"/>
      <c r="TKN41" s="49"/>
      <c r="TKO41" s="49"/>
      <c r="TKP41" s="49"/>
      <c r="TKQ41" s="49"/>
      <c r="TKR41" s="49"/>
      <c r="TKS41" s="49"/>
      <c r="TKT41" s="49"/>
      <c r="TKU41" s="49"/>
      <c r="TKV41" s="49"/>
      <c r="TKW41" s="49"/>
      <c r="TKX41" s="49"/>
      <c r="TKY41" s="49"/>
      <c r="TKZ41" s="49"/>
      <c r="TLA41" s="49"/>
      <c r="TLB41" s="49"/>
      <c r="TLC41" s="49"/>
      <c r="TLD41" s="49"/>
      <c r="TLE41" s="49"/>
      <c r="TLF41" s="49"/>
      <c r="TLG41" s="49"/>
      <c r="TLH41" s="49"/>
      <c r="TLI41" s="49"/>
      <c r="TLJ41" s="49"/>
      <c r="TLK41" s="49"/>
      <c r="TLL41" s="49"/>
      <c r="TLM41" s="49"/>
      <c r="TLN41" s="49"/>
      <c r="TLO41" s="49"/>
      <c r="TLP41" s="49"/>
      <c r="TLQ41" s="49"/>
      <c r="TLR41" s="49"/>
      <c r="TLU41" s="49"/>
      <c r="TLX41" s="49"/>
      <c r="TMA41" s="49"/>
      <c r="TMD41" s="49"/>
      <c r="TMG41" s="49"/>
      <c r="TMJ41" s="49"/>
      <c r="TMS41" s="49"/>
      <c r="TMV41" s="49"/>
      <c r="TMY41" s="49"/>
      <c r="TNB41" s="49"/>
      <c r="TNK41" s="49"/>
      <c r="TNQ41" s="49"/>
      <c r="TNT41" s="49"/>
      <c r="TNW41" s="49"/>
      <c r="TNZ41" s="49"/>
      <c r="TOF41" s="49"/>
      <c r="TOI41" s="49"/>
      <c r="TOO41" s="49"/>
      <c r="TOQ41" s="49"/>
      <c r="TOR41" s="49"/>
      <c r="TOT41" s="49"/>
      <c r="TPK41" s="49"/>
      <c r="TPP41" s="49"/>
      <c r="TPV41" s="49"/>
      <c r="TPY41" s="49"/>
      <c r="TQB41" s="49"/>
      <c r="TQJ41" s="49"/>
      <c r="TRF41" s="49"/>
      <c r="TRG41" s="49"/>
      <c r="TRH41" s="49"/>
      <c r="TRI41" s="49"/>
      <c r="TRJ41" s="49"/>
      <c r="TRK41" s="49"/>
      <c r="TSC41" s="49"/>
      <c r="TSD41" s="49"/>
      <c r="TSG41" s="49"/>
      <c r="TSJ41" s="49"/>
      <c r="TSL41" s="49"/>
      <c r="TSN41" s="49"/>
      <c r="TSQ41" s="49"/>
      <c r="TST41" s="49"/>
      <c r="TSW41" s="49"/>
      <c r="TSZ41" s="49"/>
      <c r="TTC41" s="49"/>
      <c r="TTF41" s="49"/>
      <c r="TTI41" s="49"/>
      <c r="TTL41" s="49"/>
      <c r="TTN41" s="49"/>
      <c r="TUA41" s="49"/>
      <c r="TUB41" s="49"/>
      <c r="TUC41" s="49"/>
      <c r="TUD41" s="49"/>
      <c r="TUE41" s="49"/>
      <c r="TUF41" s="49"/>
      <c r="TUG41" s="49"/>
      <c r="TUH41" s="49"/>
      <c r="TUI41" s="49"/>
      <c r="TUJ41" s="49"/>
      <c r="TUK41" s="49"/>
      <c r="TUL41" s="49"/>
      <c r="TUM41" s="49"/>
      <c r="TUN41" s="49"/>
      <c r="TUO41" s="49"/>
      <c r="TUP41" s="49"/>
      <c r="TUQ41" s="49"/>
      <c r="TUR41" s="49"/>
      <c r="TUS41" s="49"/>
      <c r="TUT41" s="49"/>
      <c r="TUU41" s="49"/>
      <c r="TUV41" s="49"/>
      <c r="TUW41" s="49"/>
      <c r="TUX41" s="49"/>
      <c r="TUY41" s="49"/>
      <c r="TUZ41" s="49"/>
      <c r="TVA41" s="49"/>
      <c r="TVB41" s="49"/>
      <c r="TVC41" s="49"/>
      <c r="TVD41" s="49"/>
      <c r="TVE41" s="49"/>
      <c r="TVF41" s="49"/>
      <c r="TVG41" s="49"/>
      <c r="TVH41" s="49"/>
      <c r="TVI41" s="49"/>
      <c r="TVJ41" s="49"/>
      <c r="TVK41" s="49"/>
      <c r="TVL41" s="49"/>
      <c r="TVM41" s="49"/>
      <c r="TVN41" s="49"/>
      <c r="TVQ41" s="49"/>
      <c r="TVT41" s="49"/>
      <c r="TVW41" s="49"/>
      <c r="TVZ41" s="49"/>
      <c r="TWC41" s="49"/>
      <c r="TWF41" s="49"/>
      <c r="TWO41" s="49"/>
      <c r="TWR41" s="49"/>
      <c r="TWU41" s="49"/>
      <c r="TWX41" s="49"/>
      <c r="TXG41" s="49"/>
      <c r="TXM41" s="49"/>
      <c r="TXP41" s="49"/>
      <c r="TXS41" s="49"/>
      <c r="TXV41" s="49"/>
      <c r="TYB41" s="49"/>
      <c r="TYE41" s="49"/>
      <c r="TYK41" s="49"/>
      <c r="TYM41" s="49"/>
      <c r="TYN41" s="49"/>
      <c r="TYP41" s="49"/>
      <c r="TZG41" s="49"/>
      <c r="TZL41" s="49"/>
      <c r="TZR41" s="49"/>
      <c r="TZU41" s="49"/>
      <c r="TZX41" s="49"/>
      <c r="UAF41" s="49"/>
      <c r="UBB41" s="49"/>
      <c r="UBC41" s="49"/>
      <c r="UBD41" s="49"/>
      <c r="UBE41" s="49"/>
      <c r="UBF41" s="49"/>
      <c r="UBG41" s="49"/>
      <c r="UBY41" s="49"/>
      <c r="UBZ41" s="49"/>
      <c r="UCC41" s="49"/>
      <c r="UCF41" s="49"/>
      <c r="UCH41" s="49"/>
      <c r="UCJ41" s="49"/>
      <c r="UCM41" s="49"/>
      <c r="UCP41" s="49"/>
      <c r="UCS41" s="49"/>
      <c r="UCV41" s="49"/>
      <c r="UCY41" s="49"/>
      <c r="UDB41" s="49"/>
      <c r="UDE41" s="49"/>
      <c r="UDH41" s="49"/>
      <c r="UDJ41" s="49"/>
      <c r="UDW41" s="49"/>
      <c r="UDX41" s="49"/>
      <c r="UDY41" s="49"/>
      <c r="UDZ41" s="49"/>
      <c r="UEA41" s="49"/>
      <c r="UEB41" s="49"/>
      <c r="UEC41" s="49"/>
      <c r="UED41" s="49"/>
      <c r="UEE41" s="49"/>
      <c r="UEF41" s="49"/>
      <c r="UEG41" s="49"/>
      <c r="UEH41" s="49"/>
      <c r="UEI41" s="49"/>
      <c r="UEJ41" s="49"/>
      <c r="UEK41" s="49"/>
      <c r="UEL41" s="49"/>
      <c r="UEM41" s="49"/>
      <c r="UEN41" s="49"/>
      <c r="UEO41" s="49"/>
      <c r="UEP41" s="49"/>
      <c r="UEQ41" s="49"/>
      <c r="UER41" s="49"/>
      <c r="UES41" s="49"/>
      <c r="UET41" s="49"/>
      <c r="UEU41" s="49"/>
      <c r="UEV41" s="49"/>
      <c r="UEW41" s="49"/>
      <c r="UEX41" s="49"/>
      <c r="UEY41" s="49"/>
      <c r="UEZ41" s="49"/>
      <c r="UFA41" s="49"/>
      <c r="UFB41" s="49"/>
      <c r="UFC41" s="49"/>
      <c r="UFD41" s="49"/>
      <c r="UFE41" s="49"/>
      <c r="UFF41" s="49"/>
      <c r="UFG41" s="49"/>
      <c r="UFH41" s="49"/>
      <c r="UFI41" s="49"/>
      <c r="UFJ41" s="49"/>
      <c r="UFM41" s="49"/>
      <c r="UFP41" s="49"/>
      <c r="UFS41" s="49"/>
      <c r="UFV41" s="49"/>
      <c r="UFY41" s="49"/>
      <c r="UGB41" s="49"/>
      <c r="UGK41" s="49"/>
      <c r="UGN41" s="49"/>
      <c r="UGQ41" s="49"/>
      <c r="UGT41" s="49"/>
      <c r="UHC41" s="49"/>
      <c r="UHI41" s="49"/>
      <c r="UHL41" s="49"/>
      <c r="UHO41" s="49"/>
      <c r="UHR41" s="49"/>
      <c r="UHX41" s="49"/>
      <c r="UIA41" s="49"/>
      <c r="UIG41" s="49"/>
      <c r="UII41" s="49"/>
      <c r="UIJ41" s="49"/>
      <c r="UIL41" s="49"/>
      <c r="UJC41" s="49"/>
      <c r="UJH41" s="49"/>
      <c r="UJN41" s="49"/>
      <c r="UJQ41" s="49"/>
      <c r="UJT41" s="49"/>
      <c r="UKB41" s="49"/>
      <c r="UKX41" s="49"/>
      <c r="UKY41" s="49"/>
      <c r="UKZ41" s="49"/>
      <c r="ULA41" s="49"/>
      <c r="ULB41" s="49"/>
      <c r="ULC41" s="49"/>
      <c r="ULU41" s="49"/>
      <c r="ULV41" s="49"/>
      <c r="ULY41" s="49"/>
      <c r="UMB41" s="49"/>
      <c r="UMD41" s="49"/>
      <c r="UMF41" s="49"/>
      <c r="UMI41" s="49"/>
      <c r="UML41" s="49"/>
      <c r="UMO41" s="49"/>
      <c r="UMR41" s="49"/>
      <c r="UMU41" s="49"/>
      <c r="UMX41" s="49"/>
      <c r="UNA41" s="49"/>
      <c r="UND41" s="49"/>
      <c r="UNF41" s="49"/>
      <c r="UNS41" s="49"/>
      <c r="UNT41" s="49"/>
      <c r="UNU41" s="49"/>
      <c r="UNV41" s="49"/>
      <c r="UNW41" s="49"/>
      <c r="UNX41" s="49"/>
      <c r="UNY41" s="49"/>
      <c r="UNZ41" s="49"/>
      <c r="UOA41" s="49"/>
      <c r="UOB41" s="49"/>
      <c r="UOC41" s="49"/>
      <c r="UOD41" s="49"/>
      <c r="UOE41" s="49"/>
      <c r="UOF41" s="49"/>
      <c r="UOG41" s="49"/>
      <c r="UOH41" s="49"/>
      <c r="UOI41" s="49"/>
      <c r="UOJ41" s="49"/>
      <c r="UOK41" s="49"/>
      <c r="UOL41" s="49"/>
      <c r="UOM41" s="49"/>
      <c r="UON41" s="49"/>
      <c r="UOO41" s="49"/>
      <c r="UOP41" s="49"/>
      <c r="UOQ41" s="49"/>
      <c r="UOR41" s="49"/>
      <c r="UOS41" s="49"/>
      <c r="UOT41" s="49"/>
      <c r="UOU41" s="49"/>
      <c r="UOV41" s="49"/>
      <c r="UOW41" s="49"/>
      <c r="UOX41" s="49"/>
      <c r="UOY41" s="49"/>
      <c r="UOZ41" s="49"/>
      <c r="UPA41" s="49"/>
      <c r="UPB41" s="49"/>
      <c r="UPC41" s="49"/>
      <c r="UPD41" s="49"/>
      <c r="UPE41" s="49"/>
      <c r="UPF41" s="49"/>
      <c r="UPI41" s="49"/>
      <c r="UPL41" s="49"/>
      <c r="UPO41" s="49"/>
      <c r="UPR41" s="49"/>
      <c r="UPU41" s="49"/>
      <c r="UPX41" s="49"/>
      <c r="UQG41" s="49"/>
      <c r="UQJ41" s="49"/>
      <c r="UQM41" s="49"/>
      <c r="UQP41" s="49"/>
      <c r="UQY41" s="49"/>
      <c r="URE41" s="49"/>
      <c r="URH41" s="49"/>
      <c r="URK41" s="49"/>
      <c r="URN41" s="49"/>
      <c r="URT41" s="49"/>
      <c r="URW41" s="49"/>
      <c r="USC41" s="49"/>
      <c r="USE41" s="49"/>
      <c r="USF41" s="49"/>
      <c r="USH41" s="49"/>
      <c r="USY41" s="49"/>
      <c r="UTD41" s="49"/>
      <c r="UTJ41" s="49"/>
      <c r="UTM41" s="49"/>
      <c r="UTP41" s="49"/>
      <c r="UTX41" s="49"/>
      <c r="UUT41" s="49"/>
      <c r="UUU41" s="49"/>
      <c r="UUV41" s="49"/>
      <c r="UUW41" s="49"/>
      <c r="UUX41" s="49"/>
      <c r="UUY41" s="49"/>
      <c r="UVQ41" s="49"/>
      <c r="UVR41" s="49"/>
      <c r="UVU41" s="49"/>
      <c r="UVX41" s="49"/>
      <c r="UVZ41" s="49"/>
      <c r="UWB41" s="49"/>
      <c r="UWE41" s="49"/>
      <c r="UWH41" s="49"/>
      <c r="UWK41" s="49"/>
      <c r="UWN41" s="49"/>
      <c r="UWQ41" s="49"/>
      <c r="UWT41" s="49"/>
      <c r="UWW41" s="49"/>
      <c r="UWZ41" s="49"/>
      <c r="UXB41" s="49"/>
      <c r="UXO41" s="49"/>
      <c r="UXP41" s="49"/>
      <c r="UXQ41" s="49"/>
      <c r="UXR41" s="49"/>
      <c r="UXS41" s="49"/>
      <c r="UXT41" s="49"/>
      <c r="UXU41" s="49"/>
      <c r="UXV41" s="49"/>
      <c r="UXW41" s="49"/>
      <c r="UXX41" s="49"/>
      <c r="UXY41" s="49"/>
      <c r="UXZ41" s="49"/>
      <c r="UYA41" s="49"/>
      <c r="UYB41" s="49"/>
      <c r="UYC41" s="49"/>
      <c r="UYD41" s="49"/>
      <c r="UYE41" s="49"/>
      <c r="UYF41" s="49"/>
      <c r="UYG41" s="49"/>
      <c r="UYH41" s="49"/>
      <c r="UYI41" s="49"/>
      <c r="UYJ41" s="49"/>
      <c r="UYK41" s="49"/>
      <c r="UYL41" s="49"/>
      <c r="UYM41" s="49"/>
      <c r="UYN41" s="49"/>
      <c r="UYO41" s="49"/>
      <c r="UYP41" s="49"/>
      <c r="UYQ41" s="49"/>
      <c r="UYR41" s="49"/>
      <c r="UYS41" s="49"/>
      <c r="UYT41" s="49"/>
      <c r="UYU41" s="49"/>
      <c r="UYV41" s="49"/>
      <c r="UYW41" s="49"/>
      <c r="UYX41" s="49"/>
      <c r="UYY41" s="49"/>
      <c r="UYZ41" s="49"/>
      <c r="UZA41" s="49"/>
      <c r="UZB41" s="49"/>
      <c r="UZE41" s="49"/>
      <c r="UZH41" s="49"/>
      <c r="UZK41" s="49"/>
      <c r="UZN41" s="49"/>
      <c r="UZQ41" s="49"/>
      <c r="UZT41" s="49"/>
      <c r="VAC41" s="49"/>
      <c r="VAF41" s="49"/>
      <c r="VAI41" s="49"/>
      <c r="VAL41" s="49"/>
      <c r="VAU41" s="49"/>
      <c r="VBA41" s="49"/>
      <c r="VBD41" s="49"/>
      <c r="VBG41" s="49"/>
      <c r="VBJ41" s="49"/>
      <c r="VBP41" s="49"/>
      <c r="VBS41" s="49"/>
      <c r="VBY41" s="49"/>
      <c r="VCA41" s="49"/>
      <c r="VCB41" s="49"/>
      <c r="VCD41" s="49"/>
      <c r="VCU41" s="49"/>
      <c r="VCZ41" s="49"/>
      <c r="VDF41" s="49"/>
      <c r="VDI41" s="49"/>
      <c r="VDL41" s="49"/>
      <c r="VDT41" s="49"/>
      <c r="VEP41" s="49"/>
      <c r="VEQ41" s="49"/>
      <c r="VER41" s="49"/>
      <c r="VES41" s="49"/>
      <c r="VET41" s="49"/>
      <c r="VEU41" s="49"/>
      <c r="VFM41" s="49"/>
      <c r="VFN41" s="49"/>
      <c r="VFQ41" s="49"/>
      <c r="VFT41" s="49"/>
      <c r="VFV41" s="49"/>
      <c r="VFX41" s="49"/>
      <c r="VGA41" s="49"/>
      <c r="VGD41" s="49"/>
      <c r="VGG41" s="49"/>
      <c r="VGJ41" s="49"/>
      <c r="VGM41" s="49"/>
      <c r="VGP41" s="49"/>
      <c r="VGS41" s="49"/>
      <c r="VGV41" s="49"/>
      <c r="VGX41" s="49"/>
      <c r="VHK41" s="49"/>
      <c r="VHL41" s="49"/>
      <c r="VHM41" s="49"/>
      <c r="VHN41" s="49"/>
      <c r="VHO41" s="49"/>
      <c r="VHP41" s="49"/>
      <c r="VHQ41" s="49"/>
      <c r="VHR41" s="49"/>
      <c r="VHS41" s="49"/>
      <c r="VHT41" s="49"/>
      <c r="VHU41" s="49"/>
      <c r="VHV41" s="49"/>
      <c r="VHW41" s="49"/>
      <c r="VHX41" s="49"/>
      <c r="VHY41" s="49"/>
      <c r="VHZ41" s="49"/>
      <c r="VIA41" s="49"/>
      <c r="VIB41" s="49"/>
      <c r="VIC41" s="49"/>
      <c r="VID41" s="49"/>
      <c r="VIE41" s="49"/>
      <c r="VIF41" s="49"/>
      <c r="VIG41" s="49"/>
      <c r="VIH41" s="49"/>
      <c r="VII41" s="49"/>
      <c r="VIJ41" s="49"/>
      <c r="VIK41" s="49"/>
      <c r="VIL41" s="49"/>
      <c r="VIM41" s="49"/>
      <c r="VIN41" s="49"/>
      <c r="VIO41" s="49"/>
      <c r="VIP41" s="49"/>
      <c r="VIQ41" s="49"/>
      <c r="VIR41" s="49"/>
      <c r="VIS41" s="49"/>
      <c r="VIT41" s="49"/>
      <c r="VIU41" s="49"/>
      <c r="VIV41" s="49"/>
      <c r="VIW41" s="49"/>
      <c r="VIX41" s="49"/>
      <c r="VJA41" s="49"/>
      <c r="VJD41" s="49"/>
      <c r="VJG41" s="49"/>
      <c r="VJJ41" s="49"/>
      <c r="VJM41" s="49"/>
      <c r="VJP41" s="49"/>
      <c r="VJY41" s="49"/>
      <c r="VKB41" s="49"/>
      <c r="VKE41" s="49"/>
      <c r="VKH41" s="49"/>
      <c r="VKQ41" s="49"/>
      <c r="VKW41" s="49"/>
      <c r="VKZ41" s="49"/>
      <c r="VLC41" s="49"/>
      <c r="VLF41" s="49"/>
      <c r="VLL41" s="49"/>
      <c r="VLO41" s="49"/>
      <c r="VLU41" s="49"/>
      <c r="VLW41" s="49"/>
      <c r="VLX41" s="49"/>
      <c r="VLZ41" s="49"/>
      <c r="VMQ41" s="49"/>
      <c r="VMV41" s="49"/>
      <c r="VNB41" s="49"/>
      <c r="VNE41" s="49"/>
      <c r="VNH41" s="49"/>
      <c r="VNP41" s="49"/>
      <c r="VOL41" s="49"/>
      <c r="VOM41" s="49"/>
      <c r="VON41" s="49"/>
      <c r="VOO41" s="49"/>
      <c r="VOP41" s="49"/>
      <c r="VOQ41" s="49"/>
      <c r="VPI41" s="49"/>
      <c r="VPJ41" s="49"/>
      <c r="VPM41" s="49"/>
      <c r="VPP41" s="49"/>
      <c r="VPR41" s="49"/>
      <c r="VPT41" s="49"/>
      <c r="VPW41" s="49"/>
      <c r="VPZ41" s="49"/>
      <c r="VQC41" s="49"/>
      <c r="VQF41" s="49"/>
      <c r="VQI41" s="49"/>
      <c r="VQL41" s="49"/>
      <c r="VQO41" s="49"/>
      <c r="VQR41" s="49"/>
      <c r="VQT41" s="49"/>
      <c r="VRG41" s="49"/>
      <c r="VRH41" s="49"/>
      <c r="VRI41" s="49"/>
      <c r="VRJ41" s="49"/>
      <c r="VRK41" s="49"/>
      <c r="VRL41" s="49"/>
      <c r="VRM41" s="49"/>
      <c r="VRN41" s="49"/>
      <c r="VRO41" s="49"/>
      <c r="VRP41" s="49"/>
      <c r="VRQ41" s="49"/>
      <c r="VRR41" s="49"/>
      <c r="VRS41" s="49"/>
      <c r="VRT41" s="49"/>
      <c r="VRU41" s="49"/>
      <c r="VRV41" s="49"/>
      <c r="VRW41" s="49"/>
      <c r="VRX41" s="49"/>
      <c r="VRY41" s="49"/>
      <c r="VRZ41" s="49"/>
      <c r="VSA41" s="49"/>
      <c r="VSB41" s="49"/>
      <c r="VSC41" s="49"/>
      <c r="VSD41" s="49"/>
      <c r="VSE41" s="49"/>
      <c r="VSF41" s="49"/>
      <c r="VSG41" s="49"/>
      <c r="VSH41" s="49"/>
      <c r="VSI41" s="49"/>
      <c r="VSJ41" s="49"/>
      <c r="VSK41" s="49"/>
      <c r="VSL41" s="49"/>
      <c r="VSM41" s="49"/>
      <c r="VSN41" s="49"/>
      <c r="VSO41" s="49"/>
      <c r="VSP41" s="49"/>
      <c r="VSQ41" s="49"/>
      <c r="VSR41" s="49"/>
      <c r="VSS41" s="49"/>
      <c r="VST41" s="49"/>
      <c r="VSW41" s="49"/>
      <c r="VSZ41" s="49"/>
      <c r="VTC41" s="49"/>
      <c r="VTF41" s="49"/>
      <c r="VTI41" s="49"/>
      <c r="VTL41" s="49"/>
      <c r="VTU41" s="49"/>
      <c r="VTX41" s="49"/>
      <c r="VUA41" s="49"/>
      <c r="VUD41" s="49"/>
      <c r="VUM41" s="49"/>
      <c r="VUS41" s="49"/>
      <c r="VUV41" s="49"/>
      <c r="VUY41" s="49"/>
      <c r="VVB41" s="49"/>
      <c r="VVH41" s="49"/>
      <c r="VVK41" s="49"/>
      <c r="VVQ41" s="49"/>
      <c r="VVS41" s="49"/>
      <c r="VVT41" s="49"/>
      <c r="VVV41" s="49"/>
      <c r="VWM41" s="49"/>
      <c r="VWR41" s="49"/>
      <c r="VWX41" s="49"/>
      <c r="VXA41" s="49"/>
      <c r="VXD41" s="49"/>
      <c r="VXL41" s="49"/>
      <c r="VYH41" s="49"/>
      <c r="VYI41" s="49"/>
      <c r="VYJ41" s="49"/>
      <c r="VYK41" s="49"/>
      <c r="VYL41" s="49"/>
      <c r="VYM41" s="49"/>
      <c r="VZE41" s="49"/>
      <c r="VZF41" s="49"/>
      <c r="VZI41" s="49"/>
      <c r="VZL41" s="49"/>
      <c r="VZN41" s="49"/>
      <c r="VZP41" s="49"/>
      <c r="VZS41" s="49"/>
      <c r="VZV41" s="49"/>
      <c r="VZY41" s="49"/>
      <c r="WAB41" s="49"/>
      <c r="WAE41" s="49"/>
      <c r="WAH41" s="49"/>
      <c r="WAK41" s="49"/>
      <c r="WAN41" s="49"/>
      <c r="WAP41" s="49"/>
      <c r="WBC41" s="49"/>
      <c r="WBD41" s="49"/>
      <c r="WBE41" s="49"/>
      <c r="WBF41" s="49"/>
      <c r="WBG41" s="49"/>
      <c r="WBH41" s="49"/>
      <c r="WBI41" s="49"/>
      <c r="WBJ41" s="49"/>
      <c r="WBK41" s="49"/>
      <c r="WBL41" s="49"/>
      <c r="WBM41" s="49"/>
      <c r="WBN41" s="49"/>
      <c r="WBO41" s="49"/>
      <c r="WBP41" s="49"/>
      <c r="WBQ41" s="49"/>
      <c r="WBR41" s="49"/>
      <c r="WBS41" s="49"/>
      <c r="WBT41" s="49"/>
      <c r="WBU41" s="49"/>
      <c r="WBV41" s="49"/>
      <c r="WBW41" s="49"/>
      <c r="WBX41" s="49"/>
      <c r="WBY41" s="49"/>
      <c r="WBZ41" s="49"/>
      <c r="WCA41" s="49"/>
      <c r="WCB41" s="49"/>
      <c r="WCC41" s="49"/>
      <c r="WCD41" s="49"/>
      <c r="WCE41" s="49"/>
      <c r="WCF41" s="49"/>
      <c r="WCG41" s="49"/>
      <c r="WCH41" s="49"/>
      <c r="WCI41" s="49"/>
      <c r="WCJ41" s="49"/>
      <c r="WCK41" s="49"/>
      <c r="WCL41" s="49"/>
      <c r="WCM41" s="49"/>
      <c r="WCN41" s="49"/>
      <c r="WCO41" s="49"/>
      <c r="WCP41" s="49"/>
      <c r="WCS41" s="49"/>
      <c r="WCV41" s="49"/>
      <c r="WCY41" s="49"/>
      <c r="WDB41" s="49"/>
      <c r="WDE41" s="49"/>
      <c r="WDH41" s="49"/>
      <c r="WDQ41" s="49"/>
      <c r="WDT41" s="49"/>
      <c r="WDW41" s="49"/>
      <c r="WDZ41" s="49"/>
      <c r="WEI41" s="49"/>
      <c r="WEO41" s="49"/>
      <c r="WER41" s="49"/>
      <c r="WEU41" s="49"/>
      <c r="WEX41" s="49"/>
      <c r="WFD41" s="49"/>
      <c r="WFG41" s="49"/>
      <c r="WFM41" s="49"/>
      <c r="WFO41" s="49"/>
      <c r="WFP41" s="49"/>
      <c r="WFR41" s="49"/>
      <c r="WGI41" s="49"/>
      <c r="WGN41" s="49"/>
      <c r="WGT41" s="49"/>
      <c r="WGW41" s="49"/>
      <c r="WGZ41" s="49"/>
      <c r="WHH41" s="49"/>
      <c r="WID41" s="49"/>
      <c r="WIE41" s="49"/>
      <c r="WIF41" s="49"/>
      <c r="WIG41" s="49"/>
      <c r="WIH41" s="49"/>
      <c r="WII41" s="49"/>
      <c r="WJA41" s="49"/>
      <c r="WJB41" s="49"/>
      <c r="WJE41" s="49"/>
      <c r="WJH41" s="49"/>
      <c r="WJJ41" s="49"/>
      <c r="WJL41" s="49"/>
      <c r="WJO41" s="49"/>
      <c r="WJR41" s="49"/>
      <c r="WJU41" s="49"/>
      <c r="WJX41" s="49"/>
      <c r="WKA41" s="49"/>
      <c r="WKD41" s="49"/>
      <c r="WKG41" s="49"/>
      <c r="WKJ41" s="49"/>
      <c r="WKL41" s="49"/>
      <c r="WKY41" s="49"/>
      <c r="WKZ41" s="49"/>
      <c r="WLA41" s="49"/>
      <c r="WLB41" s="49"/>
      <c r="WLC41" s="49"/>
      <c r="WLD41" s="49"/>
      <c r="WLE41" s="49"/>
      <c r="WLF41" s="49"/>
      <c r="WLG41" s="49"/>
      <c r="WLH41" s="49"/>
      <c r="WLI41" s="49"/>
      <c r="WLJ41" s="49"/>
      <c r="WLK41" s="49"/>
      <c r="WLL41" s="49"/>
      <c r="WLM41" s="49"/>
      <c r="WLN41" s="49"/>
      <c r="WLO41" s="49"/>
      <c r="WLP41" s="49"/>
      <c r="WLQ41" s="49"/>
      <c r="WLR41" s="49"/>
      <c r="WLS41" s="49"/>
      <c r="WLT41" s="49"/>
      <c r="WLU41" s="49"/>
      <c r="WLV41" s="49"/>
      <c r="WLW41" s="49"/>
      <c r="WLX41" s="49"/>
      <c r="WLY41" s="49"/>
      <c r="WLZ41" s="49"/>
      <c r="WMA41" s="49"/>
      <c r="WMB41" s="49"/>
      <c r="WMC41" s="49"/>
      <c r="WMD41" s="49"/>
      <c r="WME41" s="49"/>
      <c r="WMF41" s="49"/>
      <c r="WMG41" s="49"/>
      <c r="WMH41" s="49"/>
      <c r="WMI41" s="49"/>
      <c r="WMJ41" s="49"/>
      <c r="WMK41" s="49"/>
      <c r="WML41" s="49"/>
      <c r="WMO41" s="49"/>
      <c r="WMR41" s="49"/>
      <c r="WMU41" s="49"/>
      <c r="WMX41" s="49"/>
      <c r="WNA41" s="49"/>
      <c r="WND41" s="49"/>
      <c r="WNM41" s="49"/>
      <c r="WNP41" s="49"/>
      <c r="WNS41" s="49"/>
      <c r="WNV41" s="49"/>
      <c r="WOE41" s="49"/>
      <c r="WOK41" s="49"/>
      <c r="WON41" s="49"/>
      <c r="WOQ41" s="49"/>
      <c r="WOT41" s="49"/>
      <c r="WOZ41" s="49"/>
      <c r="WPC41" s="49"/>
      <c r="WPI41" s="49"/>
      <c r="WPK41" s="49"/>
      <c r="WPL41" s="49"/>
      <c r="WPN41" s="49"/>
      <c r="WQE41" s="49"/>
      <c r="WQJ41" s="49"/>
      <c r="WQP41" s="49"/>
      <c r="WQS41" s="49"/>
      <c r="WQV41" s="49"/>
      <c r="WRD41" s="49"/>
      <c r="WRZ41" s="49"/>
      <c r="WSA41" s="49"/>
      <c r="WSB41" s="49"/>
      <c r="WSC41" s="49"/>
      <c r="WSD41" s="49"/>
      <c r="WSE41" s="49"/>
      <c r="WSW41" s="49"/>
      <c r="WSX41" s="49"/>
      <c r="WTA41" s="49"/>
      <c r="WTD41" s="49"/>
      <c r="WTF41" s="49"/>
      <c r="WTH41" s="49"/>
      <c r="WTK41" s="49"/>
      <c r="WTN41" s="49"/>
      <c r="WTQ41" s="49"/>
      <c r="WTT41" s="49"/>
      <c r="WTW41" s="49"/>
      <c r="WTZ41" s="49"/>
      <c r="WUC41" s="49"/>
      <c r="WUF41" s="49"/>
      <c r="WUH41" s="49"/>
      <c r="WUU41" s="49"/>
      <c r="WUV41" s="49"/>
      <c r="WUW41" s="49"/>
      <c r="WUX41" s="49"/>
      <c r="WUY41" s="49"/>
      <c r="WUZ41" s="49"/>
      <c r="WVA41" s="49"/>
      <c r="WVB41" s="49"/>
      <c r="WVC41" s="49"/>
      <c r="WVD41" s="49"/>
      <c r="WVE41" s="49"/>
      <c r="WVF41" s="49"/>
      <c r="WVG41" s="49"/>
      <c r="WVH41" s="49"/>
      <c r="WVI41" s="49"/>
      <c r="WVJ41" s="49"/>
      <c r="WVK41" s="49"/>
      <c r="WVL41" s="49"/>
      <c r="WVM41" s="49"/>
      <c r="WVN41" s="49"/>
      <c r="WVO41" s="49"/>
      <c r="WVP41" s="49"/>
      <c r="WVQ41" s="49"/>
      <c r="WVR41" s="49"/>
      <c r="WVS41" s="49"/>
      <c r="WVT41" s="49"/>
      <c r="WVU41" s="49"/>
      <c r="WVV41" s="49"/>
      <c r="WVW41" s="49"/>
      <c r="WVX41" s="49"/>
      <c r="WVY41" s="49"/>
      <c r="WVZ41" s="49"/>
      <c r="WWA41" s="49"/>
      <c r="WWB41" s="49"/>
      <c r="WWC41" s="49"/>
      <c r="WWD41" s="49"/>
      <c r="WWE41" s="49"/>
      <c r="WWF41" s="49"/>
      <c r="WWG41" s="49"/>
      <c r="WWH41" s="49"/>
      <c r="WWI41" s="49"/>
      <c r="WWJ41" s="49"/>
      <c r="WWK41" s="49"/>
      <c r="WWL41" s="49"/>
      <c r="WWM41" s="49"/>
      <c r="WWN41" s="49"/>
      <c r="WWO41" s="49"/>
      <c r="WWP41" s="49"/>
      <c r="WWQ41" s="49"/>
      <c r="WWR41" s="49"/>
      <c r="WWS41" s="49"/>
      <c r="WWT41" s="49"/>
      <c r="WWU41" s="49"/>
      <c r="WWV41" s="49"/>
      <c r="WWW41" s="49"/>
      <c r="WWX41" s="49"/>
      <c r="WWY41" s="49"/>
      <c r="WWZ41" s="49"/>
      <c r="WXA41" s="49"/>
      <c r="WXB41" s="49"/>
      <c r="WXC41" s="49"/>
      <c r="WXD41" s="49"/>
      <c r="WXE41" s="49"/>
      <c r="WXF41" s="49"/>
      <c r="WXG41" s="49"/>
      <c r="WXH41" s="49"/>
      <c r="WXI41" s="49"/>
      <c r="WXJ41" s="49"/>
      <c r="WXK41" s="49"/>
      <c r="WXL41" s="49"/>
      <c r="WXM41" s="49"/>
      <c r="WXN41" s="49"/>
      <c r="WXO41" s="49"/>
      <c r="WXP41" s="49"/>
      <c r="WXQ41" s="49"/>
      <c r="WXR41" s="49"/>
      <c r="WXS41" s="49"/>
      <c r="WXT41" s="49"/>
      <c r="WXU41" s="49"/>
      <c r="WXV41" s="49"/>
      <c r="WXW41" s="49"/>
      <c r="WXX41" s="49"/>
      <c r="WXY41" s="49"/>
      <c r="WXZ41" s="49"/>
      <c r="WYA41" s="49"/>
      <c r="WYB41" s="49"/>
      <c r="WYC41" s="49"/>
      <c r="WYD41" s="49"/>
      <c r="WYE41" s="49"/>
      <c r="WYF41" s="49"/>
      <c r="WYG41" s="49"/>
      <c r="WYH41" s="49"/>
      <c r="WYI41" s="49"/>
      <c r="WYJ41" s="49"/>
      <c r="WYK41" s="49"/>
      <c r="WYL41" s="49"/>
      <c r="WYM41" s="49"/>
      <c r="WYN41" s="49"/>
      <c r="WYO41" s="49"/>
      <c r="WYP41" s="49"/>
      <c r="WYQ41" s="49"/>
      <c r="WYR41" s="49"/>
      <c r="WYS41" s="49"/>
      <c r="WYT41" s="49"/>
      <c r="WYU41" s="49"/>
      <c r="WYV41" s="49"/>
      <c r="WYW41" s="49"/>
      <c r="WYX41" s="49"/>
      <c r="WYY41" s="49"/>
      <c r="WYZ41" s="49"/>
      <c r="WZA41" s="49"/>
      <c r="WZB41" s="49"/>
      <c r="WZC41" s="49"/>
      <c r="WZD41" s="49"/>
      <c r="WZE41" s="49"/>
      <c r="WZF41" s="49"/>
      <c r="WZG41" s="49"/>
      <c r="WZH41" s="49"/>
      <c r="WZI41" s="49"/>
      <c r="WZJ41" s="49"/>
      <c r="WZK41" s="49"/>
      <c r="WZL41" s="49"/>
      <c r="WZM41" s="49"/>
      <c r="WZN41" s="49"/>
      <c r="WZO41" s="49"/>
      <c r="WZP41" s="49"/>
      <c r="WZQ41" s="49"/>
      <c r="WZR41" s="49"/>
      <c r="WZS41" s="49"/>
      <c r="WZT41" s="49"/>
      <c r="WZU41" s="49"/>
      <c r="WZV41" s="49"/>
      <c r="WZW41" s="49"/>
      <c r="WZX41" s="49"/>
      <c r="WZY41" s="49"/>
      <c r="WZZ41" s="49"/>
      <c r="XAA41" s="49"/>
      <c r="XAB41" s="49"/>
      <c r="XAC41" s="49"/>
      <c r="XAD41" s="49"/>
      <c r="XAE41" s="49"/>
      <c r="XAF41" s="49"/>
      <c r="XAG41" s="49"/>
      <c r="XAH41" s="49"/>
      <c r="XAI41" s="49"/>
      <c r="XAJ41" s="49"/>
      <c r="XAK41" s="49"/>
      <c r="XAL41" s="49"/>
      <c r="XAM41" s="49"/>
      <c r="XAN41" s="49"/>
      <c r="XAO41" s="49"/>
      <c r="XAP41" s="49"/>
      <c r="XAQ41" s="49"/>
      <c r="XAR41" s="49"/>
      <c r="XAS41" s="49"/>
      <c r="XAT41" s="49"/>
      <c r="XAU41" s="49"/>
      <c r="XAV41" s="49"/>
      <c r="XAW41" s="49"/>
      <c r="XAX41" s="49"/>
      <c r="XAY41" s="49"/>
      <c r="XAZ41" s="49"/>
      <c r="XBA41" s="49"/>
      <c r="XBB41" s="49"/>
      <c r="XBC41" s="49"/>
      <c r="XBD41" s="49"/>
      <c r="XBE41" s="49"/>
      <c r="XBF41" s="49"/>
      <c r="XBG41" s="49"/>
      <c r="XBH41" s="49"/>
      <c r="XBI41" s="49"/>
      <c r="XBJ41" s="49"/>
      <c r="XBK41" s="49"/>
      <c r="XBL41" s="49"/>
      <c r="XBM41" s="49"/>
      <c r="XBN41" s="49"/>
      <c r="XBO41" s="49"/>
      <c r="XBP41" s="49"/>
      <c r="XBQ41" s="49"/>
      <c r="XBR41" s="49"/>
      <c r="XBS41" s="49"/>
      <c r="XBT41" s="49"/>
      <c r="XBU41" s="49"/>
      <c r="XBV41" s="49"/>
      <c r="XBW41" s="49"/>
      <c r="XBX41" s="49"/>
      <c r="XBY41" s="49"/>
      <c r="XBZ41" s="49"/>
      <c r="XCA41" s="49"/>
      <c r="XCB41" s="49"/>
      <c r="XCC41" s="49"/>
      <c r="XCD41" s="49"/>
      <c r="XCE41" s="49"/>
      <c r="XCF41" s="49"/>
      <c r="XCG41" s="49"/>
      <c r="XCH41" s="49"/>
      <c r="XCI41" s="49"/>
      <c r="XCJ41" s="49"/>
      <c r="XCK41" s="49"/>
      <c r="XCL41" s="49"/>
      <c r="XCM41" s="49"/>
      <c r="XCN41" s="49"/>
      <c r="XCO41" s="49"/>
      <c r="XCP41" s="49"/>
      <c r="XCQ41" s="49"/>
      <c r="XCR41" s="49"/>
      <c r="XCS41" s="49"/>
      <c r="XCT41" s="49"/>
      <c r="XCU41" s="49"/>
      <c r="XCV41" s="49"/>
      <c r="XCW41" s="49"/>
      <c r="XCX41" s="49"/>
      <c r="XCY41" s="49"/>
      <c r="XCZ41" s="49"/>
      <c r="XDA41" s="49"/>
      <c r="XDB41" s="49"/>
      <c r="XDC41" s="49"/>
      <c r="XDD41" s="49"/>
      <c r="XDE41" s="49"/>
      <c r="XDF41" s="49"/>
      <c r="XDG41" s="49"/>
      <c r="XDH41" s="49"/>
      <c r="XDI41" s="49"/>
      <c r="XDJ41" s="49"/>
      <c r="XDK41" s="49"/>
      <c r="XDL41" s="49"/>
      <c r="XDM41" s="49"/>
      <c r="XDN41" s="49"/>
      <c r="XDO41" s="49"/>
      <c r="XDP41" s="49"/>
      <c r="XDQ41" s="49"/>
      <c r="XDR41" s="49"/>
      <c r="XDS41" s="49"/>
      <c r="XDT41" s="49"/>
      <c r="XDU41" s="49"/>
      <c r="XDV41" s="49"/>
      <c r="XDW41" s="49"/>
      <c r="XDX41" s="49"/>
      <c r="XDY41" s="49"/>
      <c r="XDZ41" s="49"/>
      <c r="XEA41" s="49"/>
      <c r="XEB41" s="49"/>
      <c r="XEC41" s="49"/>
      <c r="XED41" s="49"/>
      <c r="XEE41" s="49"/>
      <c r="XEF41" s="49"/>
      <c r="XEG41" s="49"/>
      <c r="XEH41" s="49"/>
      <c r="XEI41" s="49"/>
      <c r="XEJ41" s="49"/>
      <c r="XEK41" s="49"/>
      <c r="XEL41" s="49"/>
      <c r="XEM41" s="49"/>
      <c r="XEN41" s="49"/>
      <c r="XEO41" s="49"/>
      <c r="XEP41" s="49"/>
      <c r="XEQ41" s="49"/>
      <c r="XER41" s="49"/>
      <c r="XES41" s="49"/>
      <c r="XET41" s="49"/>
      <c r="XEU41" s="49"/>
      <c r="XEV41" s="49"/>
      <c r="XEW41" s="49"/>
      <c r="XEX41" s="49"/>
      <c r="XEY41" s="49"/>
      <c r="XEZ41" s="49"/>
      <c r="XFA41" s="49"/>
      <c r="XFB41" s="49"/>
      <c r="XFC41" s="49"/>
      <c r="XFD41" s="49"/>
    </row>
    <row r="42" spans="1:16384" s="45" customFormat="1" ht="20.25" hidden="1" customHeight="1">
      <c r="A42" s="12" t="s">
        <v>40</v>
      </c>
      <c r="B42" s="44" t="s">
        <v>329</v>
      </c>
      <c r="C42" s="53"/>
      <c r="D42" s="59"/>
      <c r="E42" s="60"/>
    </row>
    <row r="43" spans="1:16384" s="45" customFormat="1" ht="18" customHeight="1">
      <c r="A43" s="10" t="s">
        <v>168</v>
      </c>
      <c r="B43" s="111" t="s">
        <v>325</v>
      </c>
      <c r="C43" s="112">
        <v>7</v>
      </c>
      <c r="D43" s="113">
        <v>20000</v>
      </c>
      <c r="E43" s="114">
        <f t="shared" ref="E43:E44" si="2">+D43*C43</f>
        <v>140000</v>
      </c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C43" s="49"/>
      <c r="AF43" s="49"/>
      <c r="AI43" s="49"/>
      <c r="AL43" s="49"/>
      <c r="AO43" s="49"/>
      <c r="AR43" s="49"/>
      <c r="BA43" s="49"/>
      <c r="BD43" s="49"/>
      <c r="BG43" s="49"/>
      <c r="BJ43" s="49"/>
      <c r="BS43" s="49"/>
      <c r="BY43" s="49"/>
      <c r="CB43" s="49"/>
      <c r="CE43" s="49"/>
      <c r="CH43" s="49"/>
      <c r="CN43" s="49"/>
      <c r="CQ43" s="49"/>
      <c r="CW43" s="49"/>
      <c r="CY43" s="49"/>
      <c r="CZ43" s="49"/>
      <c r="DB43" s="49"/>
      <c r="DS43" s="49"/>
      <c r="DX43" s="49"/>
      <c r="ED43" s="49"/>
      <c r="EG43" s="49"/>
      <c r="EJ43" s="49"/>
      <c r="ER43" s="49"/>
      <c r="FN43" s="49"/>
      <c r="FO43" s="49"/>
      <c r="FP43" s="49"/>
      <c r="FQ43" s="49"/>
      <c r="FR43" s="49"/>
      <c r="FS43" s="49"/>
      <c r="GK43" s="49"/>
      <c r="GL43" s="49"/>
      <c r="GO43" s="49"/>
      <c r="GR43" s="49"/>
      <c r="GT43" s="49"/>
      <c r="GV43" s="49"/>
      <c r="GY43" s="49"/>
      <c r="HB43" s="49"/>
      <c r="HE43" s="49"/>
      <c r="HH43" s="49"/>
      <c r="HK43" s="49"/>
      <c r="HN43" s="49"/>
      <c r="HQ43" s="49"/>
      <c r="HT43" s="49"/>
      <c r="HV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Y43" s="49"/>
      <c r="KB43" s="49"/>
      <c r="KE43" s="49"/>
      <c r="KH43" s="49"/>
      <c r="KK43" s="49"/>
      <c r="KN43" s="49"/>
      <c r="KW43" s="49"/>
      <c r="KZ43" s="49"/>
      <c r="LC43" s="49"/>
      <c r="LF43" s="49"/>
      <c r="LO43" s="49"/>
      <c r="LU43" s="49"/>
      <c r="LX43" s="49"/>
      <c r="MA43" s="49"/>
      <c r="MD43" s="49"/>
      <c r="MJ43" s="49"/>
      <c r="MM43" s="49"/>
      <c r="MS43" s="49"/>
      <c r="MU43" s="49"/>
      <c r="MV43" s="49"/>
      <c r="MX43" s="49"/>
      <c r="NO43" s="49"/>
      <c r="NT43" s="49"/>
      <c r="NZ43" s="49"/>
      <c r="OC43" s="49"/>
      <c r="OF43" s="49"/>
      <c r="ON43" s="49"/>
      <c r="PJ43" s="49"/>
      <c r="PK43" s="49"/>
      <c r="PL43" s="49"/>
      <c r="PM43" s="49"/>
      <c r="PN43" s="49"/>
      <c r="PO43" s="49"/>
      <c r="QG43" s="49"/>
      <c r="QH43" s="49"/>
      <c r="QK43" s="49"/>
      <c r="QN43" s="49"/>
      <c r="QP43" s="49"/>
      <c r="QR43" s="49"/>
      <c r="QU43" s="49"/>
      <c r="QX43" s="49"/>
      <c r="RA43" s="49"/>
      <c r="RD43" s="49"/>
      <c r="RG43" s="49"/>
      <c r="RJ43" s="49"/>
      <c r="RM43" s="49"/>
      <c r="RP43" s="49"/>
      <c r="RR43" s="49"/>
      <c r="SE43" s="49"/>
      <c r="SF43" s="49"/>
      <c r="SG43" s="49"/>
      <c r="SH43" s="49"/>
      <c r="SI43" s="49"/>
      <c r="SJ43" s="49"/>
      <c r="SK43" s="49"/>
      <c r="SL43" s="49"/>
      <c r="SM43" s="49"/>
      <c r="SN43" s="49"/>
      <c r="SO43" s="49"/>
      <c r="SP43" s="49"/>
      <c r="SQ43" s="49"/>
      <c r="SR43" s="49"/>
      <c r="SS43" s="49"/>
      <c r="ST43" s="49"/>
      <c r="SU43" s="49"/>
      <c r="SV43" s="49"/>
      <c r="SW43" s="49"/>
      <c r="SX43" s="49"/>
      <c r="SY43" s="49"/>
      <c r="SZ43" s="49"/>
      <c r="TA43" s="49"/>
      <c r="TB43" s="49"/>
      <c r="TC43" s="49"/>
      <c r="TD43" s="49"/>
      <c r="TE43" s="49"/>
      <c r="TF43" s="49"/>
      <c r="TG43" s="49"/>
      <c r="TH43" s="49"/>
      <c r="TI43" s="49"/>
      <c r="TJ43" s="49"/>
      <c r="TK43" s="49"/>
      <c r="TL43" s="49"/>
      <c r="TM43" s="49"/>
      <c r="TN43" s="49"/>
      <c r="TO43" s="49"/>
      <c r="TP43" s="49"/>
      <c r="TQ43" s="49"/>
      <c r="TR43" s="49"/>
      <c r="TU43" s="49"/>
      <c r="TX43" s="49"/>
      <c r="UA43" s="49"/>
      <c r="UD43" s="49"/>
      <c r="UG43" s="49"/>
      <c r="UJ43" s="49"/>
      <c r="US43" s="49"/>
      <c r="UV43" s="49"/>
      <c r="UY43" s="49"/>
      <c r="VB43" s="49"/>
      <c r="VK43" s="49"/>
      <c r="VQ43" s="49"/>
      <c r="VT43" s="49"/>
      <c r="VW43" s="49"/>
      <c r="VZ43" s="49"/>
      <c r="WF43" s="49"/>
      <c r="WI43" s="49"/>
      <c r="WO43" s="49"/>
      <c r="WQ43" s="49"/>
      <c r="WR43" s="49"/>
      <c r="WT43" s="49"/>
      <c r="XK43" s="49"/>
      <c r="XP43" s="49"/>
      <c r="XV43" s="49"/>
      <c r="XY43" s="49"/>
      <c r="YB43" s="49"/>
      <c r="YJ43" s="49"/>
      <c r="ZF43" s="49"/>
      <c r="ZG43" s="49"/>
      <c r="ZH43" s="49"/>
      <c r="ZI43" s="49"/>
      <c r="ZJ43" s="49"/>
      <c r="ZK43" s="49"/>
      <c r="AAC43" s="49"/>
      <c r="AAD43" s="49"/>
      <c r="AAG43" s="49"/>
      <c r="AAJ43" s="49"/>
      <c r="AAL43" s="49"/>
      <c r="AAN43" s="49"/>
      <c r="AAQ43" s="49"/>
      <c r="AAT43" s="49"/>
      <c r="AAW43" s="49"/>
      <c r="AAZ43" s="49"/>
      <c r="ABC43" s="49"/>
      <c r="ABF43" s="49"/>
      <c r="ABI43" s="49"/>
      <c r="ABL43" s="49"/>
      <c r="ABN43" s="49"/>
      <c r="ACA43" s="49"/>
      <c r="ACB43" s="49"/>
      <c r="ACC43" s="49"/>
      <c r="ACD43" s="49"/>
      <c r="ACE43" s="49"/>
      <c r="ACF43" s="49"/>
      <c r="ACG43" s="49"/>
      <c r="ACH43" s="49"/>
      <c r="ACI43" s="49"/>
      <c r="ACJ43" s="49"/>
      <c r="ACK43" s="49"/>
      <c r="ACL43" s="49"/>
      <c r="ACM43" s="49"/>
      <c r="ACN43" s="49"/>
      <c r="ACO43" s="49"/>
      <c r="ACP43" s="49"/>
      <c r="ACQ43" s="49"/>
      <c r="ACR43" s="49"/>
      <c r="ACS43" s="49"/>
      <c r="ACT43" s="49"/>
      <c r="ACU43" s="49"/>
      <c r="ACV43" s="49"/>
      <c r="ACW43" s="49"/>
      <c r="ACX43" s="49"/>
      <c r="ACY43" s="49"/>
      <c r="ACZ43" s="49"/>
      <c r="ADA43" s="49"/>
      <c r="ADB43" s="49"/>
      <c r="ADC43" s="49"/>
      <c r="ADD43" s="49"/>
      <c r="ADE43" s="49"/>
      <c r="ADF43" s="49"/>
      <c r="ADG43" s="49"/>
      <c r="ADH43" s="49"/>
      <c r="ADI43" s="49"/>
      <c r="ADJ43" s="49"/>
      <c r="ADK43" s="49"/>
      <c r="ADL43" s="49"/>
      <c r="ADM43" s="49"/>
      <c r="ADN43" s="49"/>
      <c r="ADQ43" s="49"/>
      <c r="ADT43" s="49"/>
      <c r="ADW43" s="49"/>
      <c r="ADZ43" s="49"/>
      <c r="AEC43" s="49"/>
      <c r="AEF43" s="49"/>
      <c r="AEO43" s="49"/>
      <c r="AER43" s="49"/>
      <c r="AEU43" s="49"/>
      <c r="AEX43" s="49"/>
      <c r="AFG43" s="49"/>
      <c r="AFM43" s="49"/>
      <c r="AFP43" s="49"/>
      <c r="AFS43" s="49"/>
      <c r="AFV43" s="49"/>
      <c r="AGB43" s="49"/>
      <c r="AGE43" s="49"/>
      <c r="AGK43" s="49"/>
      <c r="AGM43" s="49"/>
      <c r="AGN43" s="49"/>
      <c r="AGP43" s="49"/>
      <c r="AHG43" s="49"/>
      <c r="AHL43" s="49"/>
      <c r="AHR43" s="49"/>
      <c r="AHU43" s="49"/>
      <c r="AHX43" s="49"/>
      <c r="AIF43" s="49"/>
      <c r="AJB43" s="49"/>
      <c r="AJC43" s="49"/>
      <c r="AJD43" s="49"/>
      <c r="AJE43" s="49"/>
      <c r="AJF43" s="49"/>
      <c r="AJG43" s="49"/>
      <c r="AJY43" s="49"/>
      <c r="AJZ43" s="49"/>
      <c r="AKC43" s="49"/>
      <c r="AKF43" s="49"/>
      <c r="AKH43" s="49"/>
      <c r="AKJ43" s="49"/>
      <c r="AKM43" s="49"/>
      <c r="AKP43" s="49"/>
      <c r="AKS43" s="49"/>
      <c r="AKV43" s="49"/>
      <c r="AKY43" s="49"/>
      <c r="ALB43" s="49"/>
      <c r="ALE43" s="49"/>
      <c r="ALH43" s="49"/>
      <c r="ALJ43" s="49"/>
      <c r="ALW43" s="49"/>
      <c r="ALX43" s="49"/>
      <c r="ALY43" s="49"/>
      <c r="ALZ43" s="49"/>
      <c r="AMA43" s="49"/>
      <c r="AMB43" s="49"/>
      <c r="AMC43" s="49"/>
      <c r="AMD43" s="49"/>
      <c r="AME43" s="49"/>
      <c r="AMF43" s="49"/>
      <c r="AMG43" s="49"/>
      <c r="AMH43" s="49"/>
      <c r="AMI43" s="49"/>
      <c r="AMJ43" s="49"/>
      <c r="AMK43" s="49"/>
      <c r="AML43" s="49"/>
      <c r="AMM43" s="49"/>
      <c r="AMN43" s="49"/>
      <c r="AMO43" s="49"/>
      <c r="AMP43" s="49"/>
      <c r="AMQ43" s="49"/>
      <c r="AMR43" s="49"/>
      <c r="AMS43" s="49"/>
      <c r="AMT43" s="49"/>
      <c r="AMU43" s="49"/>
      <c r="AMV43" s="49"/>
      <c r="AMW43" s="49"/>
      <c r="AMX43" s="49"/>
      <c r="AMY43" s="49"/>
      <c r="AMZ43" s="49"/>
      <c r="ANA43" s="49"/>
      <c r="ANB43" s="49"/>
      <c r="ANC43" s="49"/>
      <c r="AND43" s="49"/>
      <c r="ANE43" s="49"/>
      <c r="ANF43" s="49"/>
      <c r="ANG43" s="49"/>
      <c r="ANH43" s="49"/>
      <c r="ANI43" s="49"/>
      <c r="ANJ43" s="49"/>
      <c r="ANM43" s="49"/>
      <c r="ANP43" s="49"/>
      <c r="ANS43" s="49"/>
      <c r="ANV43" s="49"/>
      <c r="ANY43" s="49"/>
      <c r="AOB43" s="49"/>
      <c r="AOK43" s="49"/>
      <c r="AON43" s="49"/>
      <c r="AOQ43" s="49"/>
      <c r="AOT43" s="49"/>
      <c r="APC43" s="49"/>
      <c r="API43" s="49"/>
      <c r="APL43" s="49"/>
      <c r="APO43" s="49"/>
      <c r="APR43" s="49"/>
      <c r="APX43" s="49"/>
      <c r="AQA43" s="49"/>
      <c r="AQG43" s="49"/>
      <c r="AQI43" s="49"/>
      <c r="AQJ43" s="49"/>
      <c r="AQL43" s="49"/>
      <c r="ARC43" s="49"/>
      <c r="ARH43" s="49"/>
      <c r="ARN43" s="49"/>
      <c r="ARQ43" s="49"/>
      <c r="ART43" s="49"/>
      <c r="ASB43" s="49"/>
      <c r="ASX43" s="49"/>
      <c r="ASY43" s="49"/>
      <c r="ASZ43" s="49"/>
      <c r="ATA43" s="49"/>
      <c r="ATB43" s="49"/>
      <c r="ATC43" s="49"/>
      <c r="ATU43" s="49"/>
      <c r="ATV43" s="49"/>
      <c r="ATY43" s="49"/>
      <c r="AUB43" s="49"/>
      <c r="AUD43" s="49"/>
      <c r="AUF43" s="49"/>
      <c r="AUI43" s="49"/>
      <c r="AUL43" s="49"/>
      <c r="AUO43" s="49"/>
      <c r="AUR43" s="49"/>
      <c r="AUU43" s="49"/>
      <c r="AUX43" s="49"/>
      <c r="AVA43" s="49"/>
      <c r="AVD43" s="49"/>
      <c r="AVF43" s="49"/>
      <c r="AVS43" s="49"/>
      <c r="AVT43" s="49"/>
      <c r="AVU43" s="49"/>
      <c r="AVV43" s="49"/>
      <c r="AVW43" s="49"/>
      <c r="AVX43" s="49"/>
      <c r="AVY43" s="49"/>
      <c r="AVZ43" s="49"/>
      <c r="AWA43" s="49"/>
      <c r="AWB43" s="49"/>
      <c r="AWC43" s="49"/>
      <c r="AWD43" s="49"/>
      <c r="AWE43" s="49"/>
      <c r="AWF43" s="49"/>
      <c r="AWG43" s="49"/>
      <c r="AWH43" s="49"/>
      <c r="AWI43" s="49"/>
      <c r="AWJ43" s="49"/>
      <c r="AWK43" s="49"/>
      <c r="AWL43" s="49"/>
      <c r="AWM43" s="49"/>
      <c r="AWN43" s="49"/>
      <c r="AWO43" s="49"/>
      <c r="AWP43" s="49"/>
      <c r="AWQ43" s="49"/>
      <c r="AWR43" s="49"/>
      <c r="AWS43" s="49"/>
      <c r="AWT43" s="49"/>
      <c r="AWU43" s="49"/>
      <c r="AWV43" s="49"/>
      <c r="AWW43" s="49"/>
      <c r="AWX43" s="49"/>
      <c r="AWY43" s="49"/>
      <c r="AWZ43" s="49"/>
      <c r="AXA43" s="49"/>
      <c r="AXB43" s="49"/>
      <c r="AXC43" s="49"/>
      <c r="AXD43" s="49"/>
      <c r="AXE43" s="49"/>
      <c r="AXF43" s="49"/>
      <c r="AXI43" s="49"/>
      <c r="AXL43" s="49"/>
      <c r="AXO43" s="49"/>
      <c r="AXR43" s="49"/>
      <c r="AXU43" s="49"/>
      <c r="AXX43" s="49"/>
      <c r="AYG43" s="49"/>
      <c r="AYJ43" s="49"/>
      <c r="AYM43" s="49"/>
      <c r="AYP43" s="49"/>
      <c r="AYY43" s="49"/>
      <c r="AZE43" s="49"/>
      <c r="AZH43" s="49"/>
      <c r="AZK43" s="49"/>
      <c r="AZN43" s="49"/>
      <c r="AZT43" s="49"/>
      <c r="AZW43" s="49"/>
      <c r="BAC43" s="49"/>
      <c r="BAE43" s="49"/>
      <c r="BAF43" s="49"/>
      <c r="BAH43" s="49"/>
      <c r="BAY43" s="49"/>
      <c r="BBD43" s="49"/>
      <c r="BBJ43" s="49"/>
      <c r="BBM43" s="49"/>
      <c r="BBP43" s="49"/>
      <c r="BBX43" s="49"/>
      <c r="BCT43" s="49"/>
      <c r="BCU43" s="49"/>
      <c r="BCV43" s="49"/>
      <c r="BCW43" s="49"/>
      <c r="BCX43" s="49"/>
      <c r="BCY43" s="49"/>
      <c r="BDQ43" s="49"/>
      <c r="BDR43" s="49"/>
      <c r="BDU43" s="49"/>
      <c r="BDX43" s="49"/>
      <c r="BDZ43" s="49"/>
      <c r="BEB43" s="49"/>
      <c r="BEE43" s="49"/>
      <c r="BEH43" s="49"/>
      <c r="BEK43" s="49"/>
      <c r="BEN43" s="49"/>
      <c r="BEQ43" s="49"/>
      <c r="BET43" s="49"/>
      <c r="BEW43" s="49"/>
      <c r="BEZ43" s="49"/>
      <c r="BFB43" s="49"/>
      <c r="BFO43" s="49"/>
      <c r="BFP43" s="49"/>
      <c r="BFQ43" s="49"/>
      <c r="BFR43" s="49"/>
      <c r="BFS43" s="49"/>
      <c r="BFT43" s="49"/>
      <c r="BFU43" s="49"/>
      <c r="BFV43" s="49"/>
      <c r="BFW43" s="49"/>
      <c r="BFX43" s="49"/>
      <c r="BFY43" s="49"/>
      <c r="BFZ43" s="49"/>
      <c r="BGA43" s="49"/>
      <c r="BGB43" s="49"/>
      <c r="BGC43" s="49"/>
      <c r="BGD43" s="49"/>
      <c r="BGE43" s="49"/>
      <c r="BGF43" s="49"/>
      <c r="BGG43" s="49"/>
      <c r="BGH43" s="49"/>
      <c r="BGI43" s="49"/>
      <c r="BGJ43" s="49"/>
      <c r="BGK43" s="49"/>
      <c r="BGL43" s="49"/>
      <c r="BGM43" s="49"/>
      <c r="BGN43" s="49"/>
      <c r="BGO43" s="49"/>
      <c r="BGP43" s="49"/>
      <c r="BGQ43" s="49"/>
      <c r="BGR43" s="49"/>
      <c r="BGS43" s="49"/>
      <c r="BGT43" s="49"/>
      <c r="BGU43" s="49"/>
      <c r="BGV43" s="49"/>
      <c r="BGW43" s="49"/>
      <c r="BGX43" s="49"/>
      <c r="BGY43" s="49"/>
      <c r="BGZ43" s="49"/>
      <c r="BHA43" s="49"/>
      <c r="BHB43" s="49"/>
      <c r="BHE43" s="49"/>
      <c r="BHH43" s="49"/>
      <c r="BHK43" s="49"/>
      <c r="BHN43" s="49"/>
      <c r="BHQ43" s="49"/>
      <c r="BHT43" s="49"/>
      <c r="BIC43" s="49"/>
      <c r="BIF43" s="49"/>
      <c r="BII43" s="49"/>
      <c r="BIL43" s="49"/>
      <c r="BIU43" s="49"/>
      <c r="BJA43" s="49"/>
      <c r="BJD43" s="49"/>
      <c r="BJG43" s="49"/>
      <c r="BJJ43" s="49"/>
      <c r="BJP43" s="49"/>
      <c r="BJS43" s="49"/>
      <c r="BJY43" s="49"/>
      <c r="BKA43" s="49"/>
      <c r="BKB43" s="49"/>
      <c r="BKD43" s="49"/>
      <c r="BKU43" s="49"/>
      <c r="BKZ43" s="49"/>
      <c r="BLF43" s="49"/>
      <c r="BLI43" s="49"/>
      <c r="BLL43" s="49"/>
      <c r="BLT43" s="49"/>
      <c r="BMP43" s="49"/>
      <c r="BMQ43" s="49"/>
      <c r="BMR43" s="49"/>
      <c r="BMS43" s="49"/>
      <c r="BMT43" s="49"/>
      <c r="BMU43" s="49"/>
      <c r="BNM43" s="49"/>
      <c r="BNN43" s="49"/>
      <c r="BNQ43" s="49"/>
      <c r="BNT43" s="49"/>
      <c r="BNV43" s="49"/>
      <c r="BNX43" s="49"/>
      <c r="BOA43" s="49"/>
      <c r="BOD43" s="49"/>
      <c r="BOG43" s="49"/>
      <c r="BOJ43" s="49"/>
      <c r="BOM43" s="49"/>
      <c r="BOP43" s="49"/>
      <c r="BOS43" s="49"/>
      <c r="BOV43" s="49"/>
      <c r="BOX43" s="49"/>
      <c r="BPK43" s="49"/>
      <c r="BPL43" s="49"/>
      <c r="BPM43" s="49"/>
      <c r="BPN43" s="49"/>
      <c r="BPO43" s="49"/>
      <c r="BPP43" s="49"/>
      <c r="BPQ43" s="49"/>
      <c r="BPR43" s="49"/>
      <c r="BPS43" s="49"/>
      <c r="BPT43" s="49"/>
      <c r="BPU43" s="49"/>
      <c r="BPV43" s="49"/>
      <c r="BPW43" s="49"/>
      <c r="BPX43" s="49"/>
      <c r="BPY43" s="49"/>
      <c r="BPZ43" s="49"/>
      <c r="BQA43" s="49"/>
      <c r="BQB43" s="49"/>
      <c r="BQC43" s="49"/>
      <c r="BQD43" s="49"/>
      <c r="BQE43" s="49"/>
      <c r="BQF43" s="49"/>
      <c r="BQG43" s="49"/>
      <c r="BQH43" s="49"/>
      <c r="BQI43" s="49"/>
      <c r="BQJ43" s="49"/>
      <c r="BQK43" s="49"/>
      <c r="BQL43" s="49"/>
      <c r="BQM43" s="49"/>
      <c r="BQN43" s="49"/>
      <c r="BQO43" s="49"/>
      <c r="BQP43" s="49"/>
      <c r="BQQ43" s="49"/>
      <c r="BQR43" s="49"/>
      <c r="BQS43" s="49"/>
      <c r="BQT43" s="49"/>
      <c r="BQU43" s="49"/>
      <c r="BQV43" s="49"/>
      <c r="BQW43" s="49"/>
      <c r="BQX43" s="49"/>
      <c r="BRA43" s="49"/>
      <c r="BRD43" s="49"/>
      <c r="BRG43" s="49"/>
      <c r="BRJ43" s="49"/>
      <c r="BRM43" s="49"/>
      <c r="BRP43" s="49"/>
      <c r="BRY43" s="49"/>
      <c r="BSB43" s="49"/>
      <c r="BSE43" s="49"/>
      <c r="BSH43" s="49"/>
      <c r="BSQ43" s="49"/>
      <c r="BSW43" s="49"/>
      <c r="BSZ43" s="49"/>
      <c r="BTC43" s="49"/>
      <c r="BTF43" s="49"/>
      <c r="BTL43" s="49"/>
      <c r="BTO43" s="49"/>
      <c r="BTU43" s="49"/>
      <c r="BTW43" s="49"/>
      <c r="BTX43" s="49"/>
      <c r="BTZ43" s="49"/>
      <c r="BUQ43" s="49"/>
      <c r="BUV43" s="49"/>
      <c r="BVB43" s="49"/>
      <c r="BVE43" s="49"/>
      <c r="BVH43" s="49"/>
      <c r="BVP43" s="49"/>
      <c r="BWL43" s="49"/>
      <c r="BWM43" s="49"/>
      <c r="BWN43" s="49"/>
      <c r="BWO43" s="49"/>
      <c r="BWP43" s="49"/>
      <c r="BWQ43" s="49"/>
      <c r="BXI43" s="49"/>
      <c r="BXJ43" s="49"/>
      <c r="BXM43" s="49"/>
      <c r="BXP43" s="49"/>
      <c r="BXR43" s="49"/>
      <c r="BXT43" s="49"/>
      <c r="BXW43" s="49"/>
      <c r="BXZ43" s="49"/>
      <c r="BYC43" s="49"/>
      <c r="BYF43" s="49"/>
      <c r="BYI43" s="49"/>
      <c r="BYL43" s="49"/>
      <c r="BYO43" s="49"/>
      <c r="BYR43" s="49"/>
      <c r="BYT43" s="49"/>
      <c r="BZG43" s="49"/>
      <c r="BZH43" s="49"/>
      <c r="BZI43" s="49"/>
      <c r="BZJ43" s="49"/>
      <c r="BZK43" s="49"/>
      <c r="BZL43" s="49"/>
      <c r="BZM43" s="49"/>
      <c r="BZN43" s="49"/>
      <c r="BZO43" s="49"/>
      <c r="BZP43" s="49"/>
      <c r="BZQ43" s="49"/>
      <c r="BZR43" s="49"/>
      <c r="BZS43" s="49"/>
      <c r="BZT43" s="49"/>
      <c r="BZU43" s="49"/>
      <c r="BZV43" s="49"/>
      <c r="BZW43" s="49"/>
      <c r="BZX43" s="49"/>
      <c r="BZY43" s="49"/>
      <c r="BZZ43" s="49"/>
      <c r="CAA43" s="49"/>
      <c r="CAB43" s="49"/>
      <c r="CAC43" s="49"/>
      <c r="CAD43" s="49"/>
      <c r="CAE43" s="49"/>
      <c r="CAF43" s="49"/>
      <c r="CAG43" s="49"/>
      <c r="CAH43" s="49"/>
      <c r="CAI43" s="49"/>
      <c r="CAJ43" s="49"/>
      <c r="CAK43" s="49"/>
      <c r="CAL43" s="49"/>
      <c r="CAM43" s="49"/>
      <c r="CAN43" s="49"/>
      <c r="CAO43" s="49"/>
      <c r="CAP43" s="49"/>
      <c r="CAQ43" s="49"/>
      <c r="CAR43" s="49"/>
      <c r="CAS43" s="49"/>
      <c r="CAT43" s="49"/>
      <c r="CAW43" s="49"/>
      <c r="CAZ43" s="49"/>
      <c r="CBC43" s="49"/>
      <c r="CBF43" s="49"/>
      <c r="CBI43" s="49"/>
      <c r="CBL43" s="49"/>
      <c r="CBU43" s="49"/>
      <c r="CBX43" s="49"/>
      <c r="CCA43" s="49"/>
      <c r="CCD43" s="49"/>
      <c r="CCM43" s="49"/>
      <c r="CCS43" s="49"/>
      <c r="CCV43" s="49"/>
      <c r="CCY43" s="49"/>
      <c r="CDB43" s="49"/>
      <c r="CDH43" s="49"/>
      <c r="CDK43" s="49"/>
      <c r="CDQ43" s="49"/>
      <c r="CDS43" s="49"/>
      <c r="CDT43" s="49"/>
      <c r="CDV43" s="49"/>
      <c r="CEM43" s="49"/>
      <c r="CER43" s="49"/>
      <c r="CEX43" s="49"/>
      <c r="CFA43" s="49"/>
      <c r="CFD43" s="49"/>
      <c r="CFL43" s="49"/>
      <c r="CGH43" s="49"/>
      <c r="CGI43" s="49"/>
      <c r="CGJ43" s="49"/>
      <c r="CGK43" s="49"/>
      <c r="CGL43" s="49"/>
      <c r="CGM43" s="49"/>
      <c r="CHE43" s="49"/>
      <c r="CHF43" s="49"/>
      <c r="CHI43" s="49"/>
      <c r="CHL43" s="49"/>
      <c r="CHN43" s="49"/>
      <c r="CHP43" s="49"/>
      <c r="CHS43" s="49"/>
      <c r="CHV43" s="49"/>
      <c r="CHY43" s="49"/>
      <c r="CIB43" s="49"/>
      <c r="CIE43" s="49"/>
      <c r="CIH43" s="49"/>
      <c r="CIK43" s="49"/>
      <c r="CIN43" s="49"/>
      <c r="CIP43" s="49"/>
      <c r="CJC43" s="49"/>
      <c r="CJD43" s="49"/>
      <c r="CJE43" s="49"/>
      <c r="CJF43" s="49"/>
      <c r="CJG43" s="49"/>
      <c r="CJH43" s="49"/>
      <c r="CJI43" s="49"/>
      <c r="CJJ43" s="49"/>
      <c r="CJK43" s="49"/>
      <c r="CJL43" s="49"/>
      <c r="CJM43" s="49"/>
      <c r="CJN43" s="49"/>
      <c r="CJO43" s="49"/>
      <c r="CJP43" s="49"/>
      <c r="CJQ43" s="49"/>
      <c r="CJR43" s="49"/>
      <c r="CJS43" s="49"/>
      <c r="CJT43" s="49"/>
      <c r="CJU43" s="49"/>
      <c r="CJV43" s="49"/>
      <c r="CJW43" s="49"/>
      <c r="CJX43" s="49"/>
      <c r="CJY43" s="49"/>
      <c r="CJZ43" s="49"/>
      <c r="CKA43" s="49"/>
      <c r="CKB43" s="49"/>
      <c r="CKC43" s="49"/>
      <c r="CKD43" s="49"/>
      <c r="CKE43" s="49"/>
      <c r="CKF43" s="49"/>
      <c r="CKG43" s="49"/>
      <c r="CKH43" s="49"/>
      <c r="CKI43" s="49"/>
      <c r="CKJ43" s="49"/>
      <c r="CKK43" s="49"/>
      <c r="CKL43" s="49"/>
      <c r="CKM43" s="49"/>
      <c r="CKN43" s="49"/>
      <c r="CKO43" s="49"/>
      <c r="CKP43" s="49"/>
      <c r="CKS43" s="49"/>
      <c r="CKV43" s="49"/>
      <c r="CKY43" s="49"/>
      <c r="CLB43" s="49"/>
      <c r="CLE43" s="49"/>
      <c r="CLH43" s="49"/>
      <c r="CLQ43" s="49"/>
      <c r="CLT43" s="49"/>
      <c r="CLW43" s="49"/>
      <c r="CLZ43" s="49"/>
      <c r="CMI43" s="49"/>
      <c r="CMO43" s="49"/>
      <c r="CMR43" s="49"/>
      <c r="CMU43" s="49"/>
      <c r="CMX43" s="49"/>
      <c r="CND43" s="49"/>
      <c r="CNG43" s="49"/>
      <c r="CNM43" s="49"/>
      <c r="CNO43" s="49"/>
      <c r="CNP43" s="49"/>
      <c r="CNR43" s="49"/>
      <c r="COI43" s="49"/>
      <c r="CON43" s="49"/>
      <c r="COT43" s="49"/>
      <c r="COW43" s="49"/>
      <c r="COZ43" s="49"/>
      <c r="CPH43" s="49"/>
      <c r="CQD43" s="49"/>
      <c r="CQE43" s="49"/>
      <c r="CQF43" s="49"/>
      <c r="CQG43" s="49"/>
      <c r="CQH43" s="49"/>
      <c r="CQI43" s="49"/>
      <c r="CRA43" s="49"/>
      <c r="CRB43" s="49"/>
      <c r="CRE43" s="49"/>
      <c r="CRH43" s="49"/>
      <c r="CRJ43" s="49"/>
      <c r="CRL43" s="49"/>
      <c r="CRO43" s="49"/>
      <c r="CRR43" s="49"/>
      <c r="CRU43" s="49"/>
      <c r="CRX43" s="49"/>
      <c r="CSA43" s="49"/>
      <c r="CSD43" s="49"/>
      <c r="CSG43" s="49"/>
      <c r="CSJ43" s="49"/>
      <c r="CSL43" s="49"/>
      <c r="CSY43" s="49"/>
      <c r="CSZ43" s="49"/>
      <c r="CTA43" s="49"/>
      <c r="CTB43" s="49"/>
      <c r="CTC43" s="49"/>
      <c r="CTD43" s="49"/>
      <c r="CTE43" s="49"/>
      <c r="CTF43" s="49"/>
      <c r="CTG43" s="49"/>
      <c r="CTH43" s="49"/>
      <c r="CTI43" s="49"/>
      <c r="CTJ43" s="49"/>
      <c r="CTK43" s="49"/>
      <c r="CTL43" s="49"/>
      <c r="CTM43" s="49"/>
      <c r="CTN43" s="49"/>
      <c r="CTO43" s="49"/>
      <c r="CTP43" s="49"/>
      <c r="CTQ43" s="49"/>
      <c r="CTR43" s="49"/>
      <c r="CTS43" s="49"/>
      <c r="CTT43" s="49"/>
      <c r="CTU43" s="49"/>
      <c r="CTV43" s="49"/>
      <c r="CTW43" s="49"/>
      <c r="CTX43" s="49"/>
      <c r="CTY43" s="49"/>
      <c r="CTZ43" s="49"/>
      <c r="CUA43" s="49"/>
      <c r="CUB43" s="49"/>
      <c r="CUC43" s="49"/>
      <c r="CUD43" s="49"/>
      <c r="CUE43" s="49"/>
      <c r="CUF43" s="49"/>
      <c r="CUG43" s="49"/>
      <c r="CUH43" s="49"/>
      <c r="CUI43" s="49"/>
      <c r="CUJ43" s="49"/>
      <c r="CUK43" s="49"/>
      <c r="CUL43" s="49"/>
      <c r="CUO43" s="49"/>
      <c r="CUR43" s="49"/>
      <c r="CUU43" s="49"/>
      <c r="CUX43" s="49"/>
      <c r="CVA43" s="49"/>
      <c r="CVD43" s="49"/>
      <c r="CVM43" s="49"/>
      <c r="CVP43" s="49"/>
      <c r="CVS43" s="49"/>
      <c r="CVV43" s="49"/>
      <c r="CWE43" s="49"/>
      <c r="CWK43" s="49"/>
      <c r="CWN43" s="49"/>
      <c r="CWQ43" s="49"/>
      <c r="CWT43" s="49"/>
      <c r="CWZ43" s="49"/>
      <c r="CXC43" s="49"/>
      <c r="CXI43" s="49"/>
      <c r="CXK43" s="49"/>
      <c r="CXL43" s="49"/>
      <c r="CXN43" s="49"/>
      <c r="CYE43" s="49"/>
      <c r="CYJ43" s="49"/>
      <c r="CYP43" s="49"/>
      <c r="CYS43" s="49"/>
      <c r="CYV43" s="49"/>
      <c r="CZD43" s="49"/>
      <c r="CZZ43" s="49"/>
      <c r="DAA43" s="49"/>
      <c r="DAB43" s="49"/>
      <c r="DAC43" s="49"/>
      <c r="DAD43" s="49"/>
      <c r="DAE43" s="49"/>
      <c r="DAW43" s="49"/>
      <c r="DAX43" s="49"/>
      <c r="DBA43" s="49"/>
      <c r="DBD43" s="49"/>
      <c r="DBF43" s="49"/>
      <c r="DBH43" s="49"/>
      <c r="DBK43" s="49"/>
      <c r="DBN43" s="49"/>
      <c r="DBQ43" s="49"/>
      <c r="DBT43" s="49"/>
      <c r="DBW43" s="49"/>
      <c r="DBZ43" s="49"/>
      <c r="DCC43" s="49"/>
      <c r="DCF43" s="49"/>
      <c r="DCH43" s="49"/>
      <c r="DCU43" s="49"/>
      <c r="DCV43" s="49"/>
      <c r="DCW43" s="49"/>
      <c r="DCX43" s="49"/>
      <c r="DCY43" s="49"/>
      <c r="DCZ43" s="49"/>
      <c r="DDA43" s="49"/>
      <c r="DDB43" s="49"/>
      <c r="DDC43" s="49"/>
      <c r="DDD43" s="49"/>
      <c r="DDE43" s="49"/>
      <c r="DDF43" s="49"/>
      <c r="DDG43" s="49"/>
      <c r="DDH43" s="49"/>
      <c r="DDI43" s="49"/>
      <c r="DDJ43" s="49"/>
      <c r="DDK43" s="49"/>
      <c r="DDL43" s="49"/>
      <c r="DDM43" s="49"/>
      <c r="DDN43" s="49"/>
      <c r="DDO43" s="49"/>
      <c r="DDP43" s="49"/>
      <c r="DDQ43" s="49"/>
      <c r="DDR43" s="49"/>
      <c r="DDS43" s="49"/>
      <c r="DDT43" s="49"/>
      <c r="DDU43" s="49"/>
      <c r="DDV43" s="49"/>
      <c r="DDW43" s="49"/>
      <c r="DDX43" s="49"/>
      <c r="DDY43" s="49"/>
      <c r="DDZ43" s="49"/>
      <c r="DEA43" s="49"/>
      <c r="DEB43" s="49"/>
      <c r="DEC43" s="49"/>
      <c r="DED43" s="49"/>
      <c r="DEE43" s="49"/>
      <c r="DEF43" s="49"/>
      <c r="DEG43" s="49"/>
      <c r="DEH43" s="49"/>
      <c r="DEK43" s="49"/>
      <c r="DEN43" s="49"/>
      <c r="DEQ43" s="49"/>
      <c r="DET43" s="49"/>
      <c r="DEW43" s="49"/>
      <c r="DEZ43" s="49"/>
      <c r="DFI43" s="49"/>
      <c r="DFL43" s="49"/>
      <c r="DFO43" s="49"/>
      <c r="DFR43" s="49"/>
      <c r="DGA43" s="49"/>
      <c r="DGG43" s="49"/>
      <c r="DGJ43" s="49"/>
      <c r="DGM43" s="49"/>
      <c r="DGP43" s="49"/>
      <c r="DGV43" s="49"/>
      <c r="DGY43" s="49"/>
      <c r="DHE43" s="49"/>
      <c r="DHG43" s="49"/>
      <c r="DHH43" s="49"/>
      <c r="DHJ43" s="49"/>
      <c r="DIA43" s="49"/>
      <c r="DIF43" s="49"/>
      <c r="DIL43" s="49"/>
      <c r="DIO43" s="49"/>
      <c r="DIR43" s="49"/>
      <c r="DIZ43" s="49"/>
      <c r="DJV43" s="49"/>
      <c r="DJW43" s="49"/>
      <c r="DJX43" s="49"/>
      <c r="DJY43" s="49"/>
      <c r="DJZ43" s="49"/>
      <c r="DKA43" s="49"/>
      <c r="DKS43" s="49"/>
      <c r="DKT43" s="49"/>
      <c r="DKW43" s="49"/>
      <c r="DKZ43" s="49"/>
      <c r="DLB43" s="49"/>
      <c r="DLD43" s="49"/>
      <c r="DLG43" s="49"/>
      <c r="DLJ43" s="49"/>
      <c r="DLM43" s="49"/>
      <c r="DLP43" s="49"/>
      <c r="DLS43" s="49"/>
      <c r="DLV43" s="49"/>
      <c r="DLY43" s="49"/>
      <c r="DMB43" s="49"/>
      <c r="DMD43" s="49"/>
      <c r="DMQ43" s="49"/>
      <c r="DMR43" s="49"/>
      <c r="DMS43" s="49"/>
      <c r="DMT43" s="49"/>
      <c r="DMU43" s="49"/>
      <c r="DMV43" s="49"/>
      <c r="DMW43" s="49"/>
      <c r="DMX43" s="49"/>
      <c r="DMY43" s="49"/>
      <c r="DMZ43" s="49"/>
      <c r="DNA43" s="49"/>
      <c r="DNB43" s="49"/>
      <c r="DNC43" s="49"/>
      <c r="DND43" s="49"/>
      <c r="DNE43" s="49"/>
      <c r="DNF43" s="49"/>
      <c r="DNG43" s="49"/>
      <c r="DNH43" s="49"/>
      <c r="DNI43" s="49"/>
      <c r="DNJ43" s="49"/>
      <c r="DNK43" s="49"/>
      <c r="DNL43" s="49"/>
      <c r="DNM43" s="49"/>
      <c r="DNN43" s="49"/>
      <c r="DNO43" s="49"/>
      <c r="DNP43" s="49"/>
      <c r="DNQ43" s="49"/>
      <c r="DNR43" s="49"/>
      <c r="DNS43" s="49"/>
      <c r="DNT43" s="49"/>
      <c r="DNU43" s="49"/>
      <c r="DNV43" s="49"/>
      <c r="DNW43" s="49"/>
      <c r="DNX43" s="49"/>
      <c r="DNY43" s="49"/>
      <c r="DNZ43" s="49"/>
      <c r="DOA43" s="49"/>
      <c r="DOB43" s="49"/>
      <c r="DOC43" s="49"/>
      <c r="DOD43" s="49"/>
      <c r="DOG43" s="49"/>
      <c r="DOJ43" s="49"/>
      <c r="DOM43" s="49"/>
      <c r="DOP43" s="49"/>
      <c r="DOS43" s="49"/>
      <c r="DOV43" s="49"/>
      <c r="DPE43" s="49"/>
      <c r="DPH43" s="49"/>
      <c r="DPK43" s="49"/>
      <c r="DPN43" s="49"/>
      <c r="DPW43" s="49"/>
      <c r="DQC43" s="49"/>
      <c r="DQF43" s="49"/>
      <c r="DQI43" s="49"/>
      <c r="DQL43" s="49"/>
      <c r="DQR43" s="49"/>
      <c r="DQU43" s="49"/>
      <c r="DRA43" s="49"/>
      <c r="DRC43" s="49"/>
      <c r="DRD43" s="49"/>
      <c r="DRF43" s="49"/>
      <c r="DRW43" s="49"/>
      <c r="DSB43" s="49"/>
      <c r="DSH43" s="49"/>
      <c r="DSK43" s="49"/>
      <c r="DSN43" s="49"/>
      <c r="DSV43" s="49"/>
      <c r="DTR43" s="49"/>
      <c r="DTS43" s="49"/>
      <c r="DTT43" s="49"/>
      <c r="DTU43" s="49"/>
      <c r="DTV43" s="49"/>
      <c r="DTW43" s="49"/>
      <c r="DUO43" s="49"/>
      <c r="DUP43" s="49"/>
      <c r="DUS43" s="49"/>
      <c r="DUV43" s="49"/>
      <c r="DUX43" s="49"/>
      <c r="DUZ43" s="49"/>
      <c r="DVC43" s="49"/>
      <c r="DVF43" s="49"/>
      <c r="DVI43" s="49"/>
      <c r="DVL43" s="49"/>
      <c r="DVO43" s="49"/>
      <c r="DVR43" s="49"/>
      <c r="DVU43" s="49"/>
      <c r="DVX43" s="49"/>
      <c r="DVZ43" s="49"/>
      <c r="DWM43" s="49"/>
      <c r="DWN43" s="49"/>
      <c r="DWO43" s="49"/>
      <c r="DWP43" s="49"/>
      <c r="DWQ43" s="49"/>
      <c r="DWR43" s="49"/>
      <c r="DWS43" s="49"/>
      <c r="DWT43" s="49"/>
      <c r="DWU43" s="49"/>
      <c r="DWV43" s="49"/>
      <c r="DWW43" s="49"/>
      <c r="DWX43" s="49"/>
      <c r="DWY43" s="49"/>
      <c r="DWZ43" s="49"/>
      <c r="DXA43" s="49"/>
      <c r="DXB43" s="49"/>
      <c r="DXC43" s="49"/>
      <c r="DXD43" s="49"/>
      <c r="DXE43" s="49"/>
      <c r="DXF43" s="49"/>
      <c r="DXG43" s="49"/>
      <c r="DXH43" s="49"/>
      <c r="DXI43" s="49"/>
      <c r="DXJ43" s="49"/>
      <c r="DXK43" s="49"/>
      <c r="DXL43" s="49"/>
      <c r="DXM43" s="49"/>
      <c r="DXN43" s="49"/>
      <c r="DXO43" s="49"/>
      <c r="DXP43" s="49"/>
      <c r="DXQ43" s="49"/>
      <c r="DXR43" s="49"/>
      <c r="DXS43" s="49"/>
      <c r="DXT43" s="49"/>
      <c r="DXU43" s="49"/>
      <c r="DXV43" s="49"/>
      <c r="DXW43" s="49"/>
      <c r="DXX43" s="49"/>
      <c r="DXY43" s="49"/>
      <c r="DXZ43" s="49"/>
      <c r="DYC43" s="49"/>
      <c r="DYF43" s="49"/>
      <c r="DYI43" s="49"/>
      <c r="DYL43" s="49"/>
      <c r="DYO43" s="49"/>
      <c r="DYR43" s="49"/>
      <c r="DZA43" s="49"/>
      <c r="DZD43" s="49"/>
      <c r="DZG43" s="49"/>
      <c r="DZJ43" s="49"/>
      <c r="DZS43" s="49"/>
      <c r="DZY43" s="49"/>
      <c r="EAB43" s="49"/>
      <c r="EAE43" s="49"/>
      <c r="EAH43" s="49"/>
      <c r="EAN43" s="49"/>
      <c r="EAQ43" s="49"/>
      <c r="EAW43" s="49"/>
      <c r="EAY43" s="49"/>
      <c r="EAZ43" s="49"/>
      <c r="EBB43" s="49"/>
      <c r="EBS43" s="49"/>
      <c r="EBX43" s="49"/>
      <c r="ECD43" s="49"/>
      <c r="ECG43" s="49"/>
      <c r="ECJ43" s="49"/>
      <c r="ECR43" s="49"/>
      <c r="EDN43" s="49"/>
      <c r="EDO43" s="49"/>
      <c r="EDP43" s="49"/>
      <c r="EDQ43" s="49"/>
      <c r="EDR43" s="49"/>
      <c r="EDS43" s="49"/>
      <c r="EEK43" s="49"/>
      <c r="EEL43" s="49"/>
      <c r="EEO43" s="49"/>
      <c r="EER43" s="49"/>
      <c r="EET43" s="49"/>
      <c r="EEV43" s="49"/>
      <c r="EEY43" s="49"/>
      <c r="EFB43" s="49"/>
      <c r="EFE43" s="49"/>
      <c r="EFH43" s="49"/>
      <c r="EFK43" s="49"/>
      <c r="EFN43" s="49"/>
      <c r="EFQ43" s="49"/>
      <c r="EFT43" s="49"/>
      <c r="EFV43" s="49"/>
      <c r="EGI43" s="49"/>
      <c r="EGJ43" s="49"/>
      <c r="EGK43" s="49"/>
      <c r="EGL43" s="49"/>
      <c r="EGM43" s="49"/>
      <c r="EGN43" s="49"/>
      <c r="EGO43" s="49"/>
      <c r="EGP43" s="49"/>
      <c r="EGQ43" s="49"/>
      <c r="EGR43" s="49"/>
      <c r="EGS43" s="49"/>
      <c r="EGT43" s="49"/>
      <c r="EGU43" s="49"/>
      <c r="EGV43" s="49"/>
      <c r="EGW43" s="49"/>
      <c r="EGX43" s="49"/>
      <c r="EGY43" s="49"/>
      <c r="EGZ43" s="49"/>
      <c r="EHA43" s="49"/>
      <c r="EHB43" s="49"/>
      <c r="EHC43" s="49"/>
      <c r="EHD43" s="49"/>
      <c r="EHE43" s="49"/>
      <c r="EHF43" s="49"/>
      <c r="EHG43" s="49"/>
      <c r="EHH43" s="49"/>
      <c r="EHI43" s="49"/>
      <c r="EHJ43" s="49"/>
      <c r="EHK43" s="49"/>
      <c r="EHL43" s="49"/>
      <c r="EHM43" s="49"/>
      <c r="EHN43" s="49"/>
      <c r="EHO43" s="49"/>
      <c r="EHP43" s="49"/>
      <c r="EHQ43" s="49"/>
      <c r="EHR43" s="49"/>
      <c r="EHS43" s="49"/>
      <c r="EHT43" s="49"/>
      <c r="EHU43" s="49"/>
      <c r="EHV43" s="49"/>
      <c r="EHY43" s="49"/>
      <c r="EIB43" s="49"/>
      <c r="EIE43" s="49"/>
      <c r="EIH43" s="49"/>
      <c r="EIK43" s="49"/>
      <c r="EIN43" s="49"/>
      <c r="EIW43" s="49"/>
      <c r="EIZ43" s="49"/>
      <c r="EJC43" s="49"/>
      <c r="EJF43" s="49"/>
      <c r="EJO43" s="49"/>
      <c r="EJU43" s="49"/>
      <c r="EJX43" s="49"/>
      <c r="EKA43" s="49"/>
      <c r="EKD43" s="49"/>
      <c r="EKJ43" s="49"/>
      <c r="EKM43" s="49"/>
      <c r="EKS43" s="49"/>
      <c r="EKU43" s="49"/>
      <c r="EKV43" s="49"/>
      <c r="EKX43" s="49"/>
      <c r="ELO43" s="49"/>
      <c r="ELT43" s="49"/>
      <c r="ELZ43" s="49"/>
      <c r="EMC43" s="49"/>
      <c r="EMF43" s="49"/>
      <c r="EMN43" s="49"/>
      <c r="ENJ43" s="49"/>
      <c r="ENK43" s="49"/>
      <c r="ENL43" s="49"/>
      <c r="ENM43" s="49"/>
      <c r="ENN43" s="49"/>
      <c r="ENO43" s="49"/>
      <c r="EOG43" s="49"/>
      <c r="EOH43" s="49"/>
      <c r="EOK43" s="49"/>
      <c r="EON43" s="49"/>
      <c r="EOP43" s="49"/>
      <c r="EOR43" s="49"/>
      <c r="EOU43" s="49"/>
      <c r="EOX43" s="49"/>
      <c r="EPA43" s="49"/>
      <c r="EPD43" s="49"/>
      <c r="EPG43" s="49"/>
      <c r="EPJ43" s="49"/>
      <c r="EPM43" s="49"/>
      <c r="EPP43" s="49"/>
      <c r="EPR43" s="49"/>
      <c r="EQE43" s="49"/>
      <c r="EQF43" s="49"/>
      <c r="EQG43" s="49"/>
      <c r="EQH43" s="49"/>
      <c r="EQI43" s="49"/>
      <c r="EQJ43" s="49"/>
      <c r="EQK43" s="49"/>
      <c r="EQL43" s="49"/>
      <c r="EQM43" s="49"/>
      <c r="EQN43" s="49"/>
      <c r="EQO43" s="49"/>
      <c r="EQP43" s="49"/>
      <c r="EQQ43" s="49"/>
      <c r="EQR43" s="49"/>
      <c r="EQS43" s="49"/>
      <c r="EQT43" s="49"/>
      <c r="EQU43" s="49"/>
      <c r="EQV43" s="49"/>
      <c r="EQW43" s="49"/>
      <c r="EQX43" s="49"/>
      <c r="EQY43" s="49"/>
      <c r="EQZ43" s="49"/>
      <c r="ERA43" s="49"/>
      <c r="ERB43" s="49"/>
      <c r="ERC43" s="49"/>
      <c r="ERD43" s="49"/>
      <c r="ERE43" s="49"/>
      <c r="ERF43" s="49"/>
      <c r="ERG43" s="49"/>
      <c r="ERH43" s="49"/>
      <c r="ERI43" s="49"/>
      <c r="ERJ43" s="49"/>
      <c r="ERK43" s="49"/>
      <c r="ERL43" s="49"/>
      <c r="ERM43" s="49"/>
      <c r="ERN43" s="49"/>
      <c r="ERO43" s="49"/>
      <c r="ERP43" s="49"/>
      <c r="ERQ43" s="49"/>
      <c r="ERR43" s="49"/>
      <c r="ERU43" s="49"/>
      <c r="ERX43" s="49"/>
      <c r="ESA43" s="49"/>
      <c r="ESD43" s="49"/>
      <c r="ESG43" s="49"/>
      <c r="ESJ43" s="49"/>
      <c r="ESS43" s="49"/>
      <c r="ESV43" s="49"/>
      <c r="ESY43" s="49"/>
      <c r="ETB43" s="49"/>
      <c r="ETK43" s="49"/>
      <c r="ETQ43" s="49"/>
      <c r="ETT43" s="49"/>
      <c r="ETW43" s="49"/>
      <c r="ETZ43" s="49"/>
      <c r="EUF43" s="49"/>
      <c r="EUI43" s="49"/>
      <c r="EUO43" s="49"/>
      <c r="EUQ43" s="49"/>
      <c r="EUR43" s="49"/>
      <c r="EUT43" s="49"/>
      <c r="EVK43" s="49"/>
      <c r="EVP43" s="49"/>
      <c r="EVV43" s="49"/>
      <c r="EVY43" s="49"/>
      <c r="EWB43" s="49"/>
      <c r="EWJ43" s="49"/>
      <c r="EXF43" s="49"/>
      <c r="EXG43" s="49"/>
      <c r="EXH43" s="49"/>
      <c r="EXI43" s="49"/>
      <c r="EXJ43" s="49"/>
      <c r="EXK43" s="49"/>
      <c r="EYC43" s="49"/>
      <c r="EYD43" s="49"/>
      <c r="EYG43" s="49"/>
      <c r="EYJ43" s="49"/>
      <c r="EYL43" s="49"/>
      <c r="EYN43" s="49"/>
      <c r="EYQ43" s="49"/>
      <c r="EYT43" s="49"/>
      <c r="EYW43" s="49"/>
      <c r="EYZ43" s="49"/>
      <c r="EZC43" s="49"/>
      <c r="EZF43" s="49"/>
      <c r="EZI43" s="49"/>
      <c r="EZL43" s="49"/>
      <c r="EZN43" s="49"/>
      <c r="FAA43" s="49"/>
      <c r="FAB43" s="49"/>
      <c r="FAC43" s="49"/>
      <c r="FAD43" s="49"/>
      <c r="FAE43" s="49"/>
      <c r="FAF43" s="49"/>
      <c r="FAG43" s="49"/>
      <c r="FAH43" s="49"/>
      <c r="FAI43" s="49"/>
      <c r="FAJ43" s="49"/>
      <c r="FAK43" s="49"/>
      <c r="FAL43" s="49"/>
      <c r="FAM43" s="49"/>
      <c r="FAN43" s="49"/>
      <c r="FAO43" s="49"/>
      <c r="FAP43" s="49"/>
      <c r="FAQ43" s="49"/>
      <c r="FAR43" s="49"/>
      <c r="FAS43" s="49"/>
      <c r="FAT43" s="49"/>
      <c r="FAU43" s="49"/>
      <c r="FAV43" s="49"/>
      <c r="FAW43" s="49"/>
      <c r="FAX43" s="49"/>
      <c r="FAY43" s="49"/>
      <c r="FAZ43" s="49"/>
      <c r="FBA43" s="49"/>
      <c r="FBB43" s="49"/>
      <c r="FBC43" s="49"/>
      <c r="FBD43" s="49"/>
      <c r="FBE43" s="49"/>
      <c r="FBF43" s="49"/>
      <c r="FBG43" s="49"/>
      <c r="FBH43" s="49"/>
      <c r="FBI43" s="49"/>
      <c r="FBJ43" s="49"/>
      <c r="FBK43" s="49"/>
      <c r="FBL43" s="49"/>
      <c r="FBM43" s="49"/>
      <c r="FBN43" s="49"/>
      <c r="FBQ43" s="49"/>
      <c r="FBT43" s="49"/>
      <c r="FBW43" s="49"/>
      <c r="FBZ43" s="49"/>
      <c r="FCC43" s="49"/>
      <c r="FCF43" s="49"/>
      <c r="FCO43" s="49"/>
      <c r="FCR43" s="49"/>
      <c r="FCU43" s="49"/>
      <c r="FCX43" s="49"/>
      <c r="FDG43" s="49"/>
      <c r="FDM43" s="49"/>
      <c r="FDP43" s="49"/>
      <c r="FDS43" s="49"/>
      <c r="FDV43" s="49"/>
      <c r="FEB43" s="49"/>
      <c r="FEE43" s="49"/>
      <c r="FEK43" s="49"/>
      <c r="FEM43" s="49"/>
      <c r="FEN43" s="49"/>
      <c r="FEP43" s="49"/>
      <c r="FFG43" s="49"/>
      <c r="FFL43" s="49"/>
      <c r="FFR43" s="49"/>
      <c r="FFU43" s="49"/>
      <c r="FFX43" s="49"/>
      <c r="FGF43" s="49"/>
      <c r="FHB43" s="49"/>
      <c r="FHC43" s="49"/>
      <c r="FHD43" s="49"/>
      <c r="FHE43" s="49"/>
      <c r="FHF43" s="49"/>
      <c r="FHG43" s="49"/>
      <c r="FHY43" s="49"/>
      <c r="FHZ43" s="49"/>
      <c r="FIC43" s="49"/>
      <c r="FIF43" s="49"/>
      <c r="FIH43" s="49"/>
      <c r="FIJ43" s="49"/>
      <c r="FIM43" s="49"/>
      <c r="FIP43" s="49"/>
      <c r="FIS43" s="49"/>
      <c r="FIV43" s="49"/>
      <c r="FIY43" s="49"/>
      <c r="FJB43" s="49"/>
      <c r="FJE43" s="49"/>
      <c r="FJH43" s="49"/>
      <c r="FJJ43" s="49"/>
      <c r="FJW43" s="49"/>
      <c r="FJX43" s="49"/>
      <c r="FJY43" s="49"/>
      <c r="FJZ43" s="49"/>
      <c r="FKA43" s="49"/>
      <c r="FKB43" s="49"/>
      <c r="FKC43" s="49"/>
      <c r="FKD43" s="49"/>
      <c r="FKE43" s="49"/>
      <c r="FKF43" s="49"/>
      <c r="FKG43" s="49"/>
      <c r="FKH43" s="49"/>
      <c r="FKI43" s="49"/>
      <c r="FKJ43" s="49"/>
      <c r="FKK43" s="49"/>
      <c r="FKL43" s="49"/>
      <c r="FKM43" s="49"/>
      <c r="FKN43" s="49"/>
      <c r="FKO43" s="49"/>
      <c r="FKP43" s="49"/>
      <c r="FKQ43" s="49"/>
      <c r="FKR43" s="49"/>
      <c r="FKS43" s="49"/>
      <c r="FKT43" s="49"/>
      <c r="FKU43" s="49"/>
      <c r="FKV43" s="49"/>
      <c r="FKW43" s="49"/>
      <c r="FKX43" s="49"/>
      <c r="FKY43" s="49"/>
      <c r="FKZ43" s="49"/>
      <c r="FLA43" s="49"/>
      <c r="FLB43" s="49"/>
      <c r="FLC43" s="49"/>
      <c r="FLD43" s="49"/>
      <c r="FLE43" s="49"/>
      <c r="FLF43" s="49"/>
      <c r="FLG43" s="49"/>
      <c r="FLH43" s="49"/>
      <c r="FLI43" s="49"/>
      <c r="FLJ43" s="49"/>
      <c r="FLM43" s="49"/>
      <c r="FLP43" s="49"/>
      <c r="FLS43" s="49"/>
      <c r="FLV43" s="49"/>
      <c r="FLY43" s="49"/>
      <c r="FMB43" s="49"/>
      <c r="FMK43" s="49"/>
      <c r="FMN43" s="49"/>
      <c r="FMQ43" s="49"/>
      <c r="FMT43" s="49"/>
      <c r="FNC43" s="49"/>
      <c r="FNI43" s="49"/>
      <c r="FNL43" s="49"/>
      <c r="FNO43" s="49"/>
      <c r="FNR43" s="49"/>
      <c r="FNX43" s="49"/>
      <c r="FOA43" s="49"/>
      <c r="FOG43" s="49"/>
      <c r="FOI43" s="49"/>
      <c r="FOJ43" s="49"/>
      <c r="FOL43" s="49"/>
      <c r="FPC43" s="49"/>
      <c r="FPH43" s="49"/>
      <c r="FPN43" s="49"/>
      <c r="FPQ43" s="49"/>
      <c r="FPT43" s="49"/>
      <c r="FQB43" s="49"/>
      <c r="FQX43" s="49"/>
      <c r="FQY43" s="49"/>
      <c r="FQZ43" s="49"/>
      <c r="FRA43" s="49"/>
      <c r="FRB43" s="49"/>
      <c r="FRC43" s="49"/>
      <c r="FRU43" s="49"/>
      <c r="FRV43" s="49"/>
      <c r="FRY43" s="49"/>
      <c r="FSB43" s="49"/>
      <c r="FSD43" s="49"/>
      <c r="FSF43" s="49"/>
      <c r="FSI43" s="49"/>
      <c r="FSL43" s="49"/>
      <c r="FSO43" s="49"/>
      <c r="FSR43" s="49"/>
      <c r="FSU43" s="49"/>
      <c r="FSX43" s="49"/>
      <c r="FTA43" s="49"/>
      <c r="FTD43" s="49"/>
      <c r="FTF43" s="49"/>
      <c r="FTS43" s="49"/>
      <c r="FTT43" s="49"/>
      <c r="FTU43" s="49"/>
      <c r="FTV43" s="49"/>
      <c r="FTW43" s="49"/>
      <c r="FTX43" s="49"/>
      <c r="FTY43" s="49"/>
      <c r="FTZ43" s="49"/>
      <c r="FUA43" s="49"/>
      <c r="FUB43" s="49"/>
      <c r="FUC43" s="49"/>
      <c r="FUD43" s="49"/>
      <c r="FUE43" s="49"/>
      <c r="FUF43" s="49"/>
      <c r="FUG43" s="49"/>
      <c r="FUH43" s="49"/>
      <c r="FUI43" s="49"/>
      <c r="FUJ43" s="49"/>
      <c r="FUK43" s="49"/>
      <c r="FUL43" s="49"/>
      <c r="FUM43" s="49"/>
      <c r="FUN43" s="49"/>
      <c r="FUO43" s="49"/>
      <c r="FUP43" s="49"/>
      <c r="FUQ43" s="49"/>
      <c r="FUR43" s="49"/>
      <c r="FUS43" s="49"/>
      <c r="FUT43" s="49"/>
      <c r="FUU43" s="49"/>
      <c r="FUV43" s="49"/>
      <c r="FUW43" s="49"/>
      <c r="FUX43" s="49"/>
      <c r="FUY43" s="49"/>
      <c r="FUZ43" s="49"/>
      <c r="FVA43" s="49"/>
      <c r="FVB43" s="49"/>
      <c r="FVC43" s="49"/>
      <c r="FVD43" s="49"/>
      <c r="FVE43" s="49"/>
      <c r="FVF43" s="49"/>
      <c r="FVI43" s="49"/>
      <c r="FVL43" s="49"/>
      <c r="FVO43" s="49"/>
      <c r="FVR43" s="49"/>
      <c r="FVU43" s="49"/>
      <c r="FVX43" s="49"/>
      <c r="FWG43" s="49"/>
      <c r="FWJ43" s="49"/>
      <c r="FWM43" s="49"/>
      <c r="FWP43" s="49"/>
      <c r="FWY43" s="49"/>
      <c r="FXE43" s="49"/>
      <c r="FXH43" s="49"/>
      <c r="FXK43" s="49"/>
      <c r="FXN43" s="49"/>
      <c r="FXT43" s="49"/>
      <c r="FXW43" s="49"/>
      <c r="FYC43" s="49"/>
      <c r="FYE43" s="49"/>
      <c r="FYF43" s="49"/>
      <c r="FYH43" s="49"/>
      <c r="FYY43" s="49"/>
      <c r="FZD43" s="49"/>
      <c r="FZJ43" s="49"/>
      <c r="FZM43" s="49"/>
      <c r="FZP43" s="49"/>
      <c r="FZX43" s="49"/>
      <c r="GAT43" s="49"/>
      <c r="GAU43" s="49"/>
      <c r="GAV43" s="49"/>
      <c r="GAW43" s="49"/>
      <c r="GAX43" s="49"/>
      <c r="GAY43" s="49"/>
      <c r="GBQ43" s="49"/>
      <c r="GBR43" s="49"/>
      <c r="GBU43" s="49"/>
      <c r="GBX43" s="49"/>
      <c r="GBZ43" s="49"/>
      <c r="GCB43" s="49"/>
      <c r="GCE43" s="49"/>
      <c r="GCH43" s="49"/>
      <c r="GCK43" s="49"/>
      <c r="GCN43" s="49"/>
      <c r="GCQ43" s="49"/>
      <c r="GCT43" s="49"/>
      <c r="GCW43" s="49"/>
      <c r="GCZ43" s="49"/>
      <c r="GDB43" s="49"/>
      <c r="GDO43" s="49"/>
      <c r="GDP43" s="49"/>
      <c r="GDQ43" s="49"/>
      <c r="GDR43" s="49"/>
      <c r="GDS43" s="49"/>
      <c r="GDT43" s="49"/>
      <c r="GDU43" s="49"/>
      <c r="GDV43" s="49"/>
      <c r="GDW43" s="49"/>
      <c r="GDX43" s="49"/>
      <c r="GDY43" s="49"/>
      <c r="GDZ43" s="49"/>
      <c r="GEA43" s="49"/>
      <c r="GEB43" s="49"/>
      <c r="GEC43" s="49"/>
      <c r="GED43" s="49"/>
      <c r="GEE43" s="49"/>
      <c r="GEF43" s="49"/>
      <c r="GEG43" s="49"/>
      <c r="GEH43" s="49"/>
      <c r="GEI43" s="49"/>
      <c r="GEJ43" s="49"/>
      <c r="GEK43" s="49"/>
      <c r="GEL43" s="49"/>
      <c r="GEM43" s="49"/>
      <c r="GEN43" s="49"/>
      <c r="GEO43" s="49"/>
      <c r="GEP43" s="49"/>
      <c r="GEQ43" s="49"/>
      <c r="GER43" s="49"/>
      <c r="GES43" s="49"/>
      <c r="GET43" s="49"/>
      <c r="GEU43" s="49"/>
      <c r="GEV43" s="49"/>
      <c r="GEW43" s="49"/>
      <c r="GEX43" s="49"/>
      <c r="GEY43" s="49"/>
      <c r="GEZ43" s="49"/>
      <c r="GFA43" s="49"/>
      <c r="GFB43" s="49"/>
      <c r="GFE43" s="49"/>
      <c r="GFH43" s="49"/>
      <c r="GFK43" s="49"/>
      <c r="GFN43" s="49"/>
      <c r="GFQ43" s="49"/>
      <c r="GFT43" s="49"/>
      <c r="GGC43" s="49"/>
      <c r="GGF43" s="49"/>
      <c r="GGI43" s="49"/>
      <c r="GGL43" s="49"/>
      <c r="GGU43" s="49"/>
      <c r="GHA43" s="49"/>
      <c r="GHD43" s="49"/>
      <c r="GHG43" s="49"/>
      <c r="GHJ43" s="49"/>
      <c r="GHP43" s="49"/>
      <c r="GHS43" s="49"/>
      <c r="GHY43" s="49"/>
      <c r="GIA43" s="49"/>
      <c r="GIB43" s="49"/>
      <c r="GID43" s="49"/>
      <c r="GIU43" s="49"/>
      <c r="GIZ43" s="49"/>
      <c r="GJF43" s="49"/>
      <c r="GJI43" s="49"/>
      <c r="GJL43" s="49"/>
      <c r="GJT43" s="49"/>
      <c r="GKP43" s="49"/>
      <c r="GKQ43" s="49"/>
      <c r="GKR43" s="49"/>
      <c r="GKS43" s="49"/>
      <c r="GKT43" s="49"/>
      <c r="GKU43" s="49"/>
      <c r="GLM43" s="49"/>
      <c r="GLN43" s="49"/>
      <c r="GLQ43" s="49"/>
      <c r="GLT43" s="49"/>
      <c r="GLV43" s="49"/>
      <c r="GLX43" s="49"/>
      <c r="GMA43" s="49"/>
      <c r="GMD43" s="49"/>
      <c r="GMG43" s="49"/>
      <c r="GMJ43" s="49"/>
      <c r="GMM43" s="49"/>
      <c r="GMP43" s="49"/>
      <c r="GMS43" s="49"/>
      <c r="GMV43" s="49"/>
      <c r="GMX43" s="49"/>
      <c r="GNK43" s="49"/>
      <c r="GNL43" s="49"/>
      <c r="GNM43" s="49"/>
      <c r="GNN43" s="49"/>
      <c r="GNO43" s="49"/>
      <c r="GNP43" s="49"/>
      <c r="GNQ43" s="49"/>
      <c r="GNR43" s="49"/>
      <c r="GNS43" s="49"/>
      <c r="GNT43" s="49"/>
      <c r="GNU43" s="49"/>
      <c r="GNV43" s="49"/>
      <c r="GNW43" s="49"/>
      <c r="GNX43" s="49"/>
      <c r="GNY43" s="49"/>
      <c r="GNZ43" s="49"/>
      <c r="GOA43" s="49"/>
      <c r="GOB43" s="49"/>
      <c r="GOC43" s="49"/>
      <c r="GOD43" s="49"/>
      <c r="GOE43" s="49"/>
      <c r="GOF43" s="49"/>
      <c r="GOG43" s="49"/>
      <c r="GOH43" s="49"/>
      <c r="GOI43" s="49"/>
      <c r="GOJ43" s="49"/>
      <c r="GOK43" s="49"/>
      <c r="GOL43" s="49"/>
      <c r="GOM43" s="49"/>
      <c r="GON43" s="49"/>
      <c r="GOO43" s="49"/>
      <c r="GOP43" s="49"/>
      <c r="GOQ43" s="49"/>
      <c r="GOR43" s="49"/>
      <c r="GOS43" s="49"/>
      <c r="GOT43" s="49"/>
      <c r="GOU43" s="49"/>
      <c r="GOV43" s="49"/>
      <c r="GOW43" s="49"/>
      <c r="GOX43" s="49"/>
      <c r="GPA43" s="49"/>
      <c r="GPD43" s="49"/>
      <c r="GPG43" s="49"/>
      <c r="GPJ43" s="49"/>
      <c r="GPM43" s="49"/>
      <c r="GPP43" s="49"/>
      <c r="GPY43" s="49"/>
      <c r="GQB43" s="49"/>
      <c r="GQE43" s="49"/>
      <c r="GQH43" s="49"/>
      <c r="GQQ43" s="49"/>
      <c r="GQW43" s="49"/>
      <c r="GQZ43" s="49"/>
      <c r="GRC43" s="49"/>
      <c r="GRF43" s="49"/>
      <c r="GRL43" s="49"/>
      <c r="GRO43" s="49"/>
      <c r="GRU43" s="49"/>
      <c r="GRW43" s="49"/>
      <c r="GRX43" s="49"/>
      <c r="GRZ43" s="49"/>
      <c r="GSQ43" s="49"/>
      <c r="GSV43" s="49"/>
      <c r="GTB43" s="49"/>
      <c r="GTE43" s="49"/>
      <c r="GTH43" s="49"/>
      <c r="GTP43" s="49"/>
      <c r="GUL43" s="49"/>
      <c r="GUM43" s="49"/>
      <c r="GUN43" s="49"/>
      <c r="GUO43" s="49"/>
      <c r="GUP43" s="49"/>
      <c r="GUQ43" s="49"/>
      <c r="GVI43" s="49"/>
      <c r="GVJ43" s="49"/>
      <c r="GVM43" s="49"/>
      <c r="GVP43" s="49"/>
      <c r="GVR43" s="49"/>
      <c r="GVT43" s="49"/>
      <c r="GVW43" s="49"/>
      <c r="GVZ43" s="49"/>
      <c r="GWC43" s="49"/>
      <c r="GWF43" s="49"/>
      <c r="GWI43" s="49"/>
      <c r="GWL43" s="49"/>
      <c r="GWO43" s="49"/>
      <c r="GWR43" s="49"/>
      <c r="GWT43" s="49"/>
      <c r="GXG43" s="49"/>
      <c r="GXH43" s="49"/>
      <c r="GXI43" s="49"/>
      <c r="GXJ43" s="49"/>
      <c r="GXK43" s="49"/>
      <c r="GXL43" s="49"/>
      <c r="GXM43" s="49"/>
      <c r="GXN43" s="49"/>
      <c r="GXO43" s="49"/>
      <c r="GXP43" s="49"/>
      <c r="GXQ43" s="49"/>
      <c r="GXR43" s="49"/>
      <c r="GXS43" s="49"/>
      <c r="GXT43" s="49"/>
      <c r="GXU43" s="49"/>
      <c r="GXV43" s="49"/>
      <c r="GXW43" s="49"/>
      <c r="GXX43" s="49"/>
      <c r="GXY43" s="49"/>
      <c r="GXZ43" s="49"/>
      <c r="GYA43" s="49"/>
      <c r="GYB43" s="49"/>
      <c r="GYC43" s="49"/>
      <c r="GYD43" s="49"/>
      <c r="GYE43" s="49"/>
      <c r="GYF43" s="49"/>
      <c r="GYG43" s="49"/>
      <c r="GYH43" s="49"/>
      <c r="GYI43" s="49"/>
      <c r="GYJ43" s="49"/>
      <c r="GYK43" s="49"/>
      <c r="GYL43" s="49"/>
      <c r="GYM43" s="49"/>
      <c r="GYN43" s="49"/>
      <c r="GYO43" s="49"/>
      <c r="GYP43" s="49"/>
      <c r="GYQ43" s="49"/>
      <c r="GYR43" s="49"/>
      <c r="GYS43" s="49"/>
      <c r="GYT43" s="49"/>
      <c r="GYW43" s="49"/>
      <c r="GYZ43" s="49"/>
      <c r="GZC43" s="49"/>
      <c r="GZF43" s="49"/>
      <c r="GZI43" s="49"/>
      <c r="GZL43" s="49"/>
      <c r="GZU43" s="49"/>
      <c r="GZX43" s="49"/>
      <c r="HAA43" s="49"/>
      <c r="HAD43" s="49"/>
      <c r="HAM43" s="49"/>
      <c r="HAS43" s="49"/>
      <c r="HAV43" s="49"/>
      <c r="HAY43" s="49"/>
      <c r="HBB43" s="49"/>
      <c r="HBH43" s="49"/>
      <c r="HBK43" s="49"/>
      <c r="HBQ43" s="49"/>
      <c r="HBS43" s="49"/>
      <c r="HBT43" s="49"/>
      <c r="HBV43" s="49"/>
      <c r="HCM43" s="49"/>
      <c r="HCR43" s="49"/>
      <c r="HCX43" s="49"/>
      <c r="HDA43" s="49"/>
      <c r="HDD43" s="49"/>
      <c r="HDL43" s="49"/>
      <c r="HEH43" s="49"/>
      <c r="HEI43" s="49"/>
      <c r="HEJ43" s="49"/>
      <c r="HEK43" s="49"/>
      <c r="HEL43" s="49"/>
      <c r="HEM43" s="49"/>
      <c r="HFE43" s="49"/>
      <c r="HFF43" s="49"/>
      <c r="HFI43" s="49"/>
      <c r="HFL43" s="49"/>
      <c r="HFN43" s="49"/>
      <c r="HFP43" s="49"/>
      <c r="HFS43" s="49"/>
      <c r="HFV43" s="49"/>
      <c r="HFY43" s="49"/>
      <c r="HGB43" s="49"/>
      <c r="HGE43" s="49"/>
      <c r="HGH43" s="49"/>
      <c r="HGK43" s="49"/>
      <c r="HGN43" s="49"/>
      <c r="HGP43" s="49"/>
      <c r="HHC43" s="49"/>
      <c r="HHD43" s="49"/>
      <c r="HHE43" s="49"/>
      <c r="HHF43" s="49"/>
      <c r="HHG43" s="49"/>
      <c r="HHH43" s="49"/>
      <c r="HHI43" s="49"/>
      <c r="HHJ43" s="49"/>
      <c r="HHK43" s="49"/>
      <c r="HHL43" s="49"/>
      <c r="HHM43" s="49"/>
      <c r="HHN43" s="49"/>
      <c r="HHO43" s="49"/>
      <c r="HHP43" s="49"/>
      <c r="HHQ43" s="49"/>
      <c r="HHR43" s="49"/>
      <c r="HHS43" s="49"/>
      <c r="HHT43" s="49"/>
      <c r="HHU43" s="49"/>
      <c r="HHV43" s="49"/>
      <c r="HHW43" s="49"/>
      <c r="HHX43" s="49"/>
      <c r="HHY43" s="49"/>
      <c r="HHZ43" s="49"/>
      <c r="HIA43" s="49"/>
      <c r="HIB43" s="49"/>
      <c r="HIC43" s="49"/>
      <c r="HID43" s="49"/>
      <c r="HIE43" s="49"/>
      <c r="HIF43" s="49"/>
      <c r="HIG43" s="49"/>
      <c r="HIH43" s="49"/>
      <c r="HII43" s="49"/>
      <c r="HIJ43" s="49"/>
      <c r="HIK43" s="49"/>
      <c r="HIL43" s="49"/>
      <c r="HIM43" s="49"/>
      <c r="HIN43" s="49"/>
      <c r="HIO43" s="49"/>
      <c r="HIP43" s="49"/>
      <c r="HIS43" s="49"/>
      <c r="HIV43" s="49"/>
      <c r="HIY43" s="49"/>
      <c r="HJB43" s="49"/>
      <c r="HJE43" s="49"/>
      <c r="HJH43" s="49"/>
      <c r="HJQ43" s="49"/>
      <c r="HJT43" s="49"/>
      <c r="HJW43" s="49"/>
      <c r="HJZ43" s="49"/>
      <c r="HKI43" s="49"/>
      <c r="HKO43" s="49"/>
      <c r="HKR43" s="49"/>
      <c r="HKU43" s="49"/>
      <c r="HKX43" s="49"/>
      <c r="HLD43" s="49"/>
      <c r="HLG43" s="49"/>
      <c r="HLM43" s="49"/>
      <c r="HLO43" s="49"/>
      <c r="HLP43" s="49"/>
      <c r="HLR43" s="49"/>
      <c r="HMI43" s="49"/>
      <c r="HMN43" s="49"/>
      <c r="HMT43" s="49"/>
      <c r="HMW43" s="49"/>
      <c r="HMZ43" s="49"/>
      <c r="HNH43" s="49"/>
      <c r="HOD43" s="49"/>
      <c r="HOE43" s="49"/>
      <c r="HOF43" s="49"/>
      <c r="HOG43" s="49"/>
      <c r="HOH43" s="49"/>
      <c r="HOI43" s="49"/>
      <c r="HPA43" s="49"/>
      <c r="HPB43" s="49"/>
      <c r="HPE43" s="49"/>
      <c r="HPH43" s="49"/>
      <c r="HPJ43" s="49"/>
      <c r="HPL43" s="49"/>
      <c r="HPO43" s="49"/>
      <c r="HPR43" s="49"/>
      <c r="HPU43" s="49"/>
      <c r="HPX43" s="49"/>
      <c r="HQA43" s="49"/>
      <c r="HQD43" s="49"/>
      <c r="HQG43" s="49"/>
      <c r="HQJ43" s="49"/>
      <c r="HQL43" s="49"/>
      <c r="HQY43" s="49"/>
      <c r="HQZ43" s="49"/>
      <c r="HRA43" s="49"/>
      <c r="HRB43" s="49"/>
      <c r="HRC43" s="49"/>
      <c r="HRD43" s="49"/>
      <c r="HRE43" s="49"/>
      <c r="HRF43" s="49"/>
      <c r="HRG43" s="49"/>
      <c r="HRH43" s="49"/>
      <c r="HRI43" s="49"/>
      <c r="HRJ43" s="49"/>
      <c r="HRK43" s="49"/>
      <c r="HRL43" s="49"/>
      <c r="HRM43" s="49"/>
      <c r="HRN43" s="49"/>
      <c r="HRO43" s="49"/>
      <c r="HRP43" s="49"/>
      <c r="HRQ43" s="49"/>
      <c r="HRR43" s="49"/>
      <c r="HRS43" s="49"/>
      <c r="HRT43" s="49"/>
      <c r="HRU43" s="49"/>
      <c r="HRV43" s="49"/>
      <c r="HRW43" s="49"/>
      <c r="HRX43" s="49"/>
      <c r="HRY43" s="49"/>
      <c r="HRZ43" s="49"/>
      <c r="HSA43" s="49"/>
      <c r="HSB43" s="49"/>
      <c r="HSC43" s="49"/>
      <c r="HSD43" s="49"/>
      <c r="HSE43" s="49"/>
      <c r="HSF43" s="49"/>
      <c r="HSG43" s="49"/>
      <c r="HSH43" s="49"/>
      <c r="HSI43" s="49"/>
      <c r="HSJ43" s="49"/>
      <c r="HSK43" s="49"/>
      <c r="HSL43" s="49"/>
      <c r="HSO43" s="49"/>
      <c r="HSR43" s="49"/>
      <c r="HSU43" s="49"/>
      <c r="HSX43" s="49"/>
      <c r="HTA43" s="49"/>
      <c r="HTD43" s="49"/>
      <c r="HTM43" s="49"/>
      <c r="HTP43" s="49"/>
      <c r="HTS43" s="49"/>
      <c r="HTV43" s="49"/>
      <c r="HUE43" s="49"/>
      <c r="HUK43" s="49"/>
      <c r="HUN43" s="49"/>
      <c r="HUQ43" s="49"/>
      <c r="HUT43" s="49"/>
      <c r="HUZ43" s="49"/>
      <c r="HVC43" s="49"/>
      <c r="HVI43" s="49"/>
      <c r="HVK43" s="49"/>
      <c r="HVL43" s="49"/>
      <c r="HVN43" s="49"/>
      <c r="HWE43" s="49"/>
      <c r="HWJ43" s="49"/>
      <c r="HWP43" s="49"/>
      <c r="HWS43" s="49"/>
      <c r="HWV43" s="49"/>
      <c r="HXD43" s="49"/>
      <c r="HXZ43" s="49"/>
      <c r="HYA43" s="49"/>
      <c r="HYB43" s="49"/>
      <c r="HYC43" s="49"/>
      <c r="HYD43" s="49"/>
      <c r="HYE43" s="49"/>
      <c r="HYW43" s="49"/>
      <c r="HYX43" s="49"/>
      <c r="HZA43" s="49"/>
      <c r="HZD43" s="49"/>
      <c r="HZF43" s="49"/>
      <c r="HZH43" s="49"/>
      <c r="HZK43" s="49"/>
      <c r="HZN43" s="49"/>
      <c r="HZQ43" s="49"/>
      <c r="HZT43" s="49"/>
      <c r="HZW43" s="49"/>
      <c r="HZZ43" s="49"/>
      <c r="IAC43" s="49"/>
      <c r="IAF43" s="49"/>
      <c r="IAH43" s="49"/>
      <c r="IAU43" s="49"/>
      <c r="IAV43" s="49"/>
      <c r="IAW43" s="49"/>
      <c r="IAX43" s="49"/>
      <c r="IAY43" s="49"/>
      <c r="IAZ43" s="49"/>
      <c r="IBA43" s="49"/>
      <c r="IBB43" s="49"/>
      <c r="IBC43" s="49"/>
      <c r="IBD43" s="49"/>
      <c r="IBE43" s="49"/>
      <c r="IBF43" s="49"/>
      <c r="IBG43" s="49"/>
      <c r="IBH43" s="49"/>
      <c r="IBI43" s="49"/>
      <c r="IBJ43" s="49"/>
      <c r="IBK43" s="49"/>
      <c r="IBL43" s="49"/>
      <c r="IBM43" s="49"/>
      <c r="IBN43" s="49"/>
      <c r="IBO43" s="49"/>
      <c r="IBP43" s="49"/>
      <c r="IBQ43" s="49"/>
      <c r="IBR43" s="49"/>
      <c r="IBS43" s="49"/>
      <c r="IBT43" s="49"/>
      <c r="IBU43" s="49"/>
      <c r="IBV43" s="49"/>
      <c r="IBW43" s="49"/>
      <c r="IBX43" s="49"/>
      <c r="IBY43" s="49"/>
      <c r="IBZ43" s="49"/>
      <c r="ICA43" s="49"/>
      <c r="ICB43" s="49"/>
      <c r="ICC43" s="49"/>
      <c r="ICD43" s="49"/>
      <c r="ICE43" s="49"/>
      <c r="ICF43" s="49"/>
      <c r="ICG43" s="49"/>
      <c r="ICH43" s="49"/>
      <c r="ICK43" s="49"/>
      <c r="ICN43" s="49"/>
      <c r="ICQ43" s="49"/>
      <c r="ICT43" s="49"/>
      <c r="ICW43" s="49"/>
      <c r="ICZ43" s="49"/>
      <c r="IDI43" s="49"/>
      <c r="IDL43" s="49"/>
      <c r="IDO43" s="49"/>
      <c r="IDR43" s="49"/>
      <c r="IEA43" s="49"/>
      <c r="IEG43" s="49"/>
      <c r="IEJ43" s="49"/>
      <c r="IEM43" s="49"/>
      <c r="IEP43" s="49"/>
      <c r="IEV43" s="49"/>
      <c r="IEY43" s="49"/>
      <c r="IFE43" s="49"/>
      <c r="IFG43" s="49"/>
      <c r="IFH43" s="49"/>
      <c r="IFJ43" s="49"/>
      <c r="IGA43" s="49"/>
      <c r="IGF43" s="49"/>
      <c r="IGL43" s="49"/>
      <c r="IGO43" s="49"/>
      <c r="IGR43" s="49"/>
      <c r="IGZ43" s="49"/>
      <c r="IHV43" s="49"/>
      <c r="IHW43" s="49"/>
      <c r="IHX43" s="49"/>
      <c r="IHY43" s="49"/>
      <c r="IHZ43" s="49"/>
      <c r="IIA43" s="49"/>
      <c r="IIS43" s="49"/>
      <c r="IIT43" s="49"/>
      <c r="IIW43" s="49"/>
      <c r="IIZ43" s="49"/>
      <c r="IJB43" s="49"/>
      <c r="IJD43" s="49"/>
      <c r="IJG43" s="49"/>
      <c r="IJJ43" s="49"/>
      <c r="IJM43" s="49"/>
      <c r="IJP43" s="49"/>
      <c r="IJS43" s="49"/>
      <c r="IJV43" s="49"/>
      <c r="IJY43" s="49"/>
      <c r="IKB43" s="49"/>
      <c r="IKD43" s="49"/>
      <c r="IKQ43" s="49"/>
      <c r="IKR43" s="49"/>
      <c r="IKS43" s="49"/>
      <c r="IKT43" s="49"/>
      <c r="IKU43" s="49"/>
      <c r="IKV43" s="49"/>
      <c r="IKW43" s="49"/>
      <c r="IKX43" s="49"/>
      <c r="IKY43" s="49"/>
      <c r="IKZ43" s="49"/>
      <c r="ILA43" s="49"/>
      <c r="ILB43" s="49"/>
      <c r="ILC43" s="49"/>
      <c r="ILD43" s="49"/>
      <c r="ILE43" s="49"/>
      <c r="ILF43" s="49"/>
      <c r="ILG43" s="49"/>
      <c r="ILH43" s="49"/>
      <c r="ILI43" s="49"/>
      <c r="ILJ43" s="49"/>
      <c r="ILK43" s="49"/>
      <c r="ILL43" s="49"/>
      <c r="ILM43" s="49"/>
      <c r="ILN43" s="49"/>
      <c r="ILO43" s="49"/>
      <c r="ILP43" s="49"/>
      <c r="ILQ43" s="49"/>
      <c r="ILR43" s="49"/>
      <c r="ILS43" s="49"/>
      <c r="ILT43" s="49"/>
      <c r="ILU43" s="49"/>
      <c r="ILV43" s="49"/>
      <c r="ILW43" s="49"/>
      <c r="ILX43" s="49"/>
      <c r="ILY43" s="49"/>
      <c r="ILZ43" s="49"/>
      <c r="IMA43" s="49"/>
      <c r="IMB43" s="49"/>
      <c r="IMC43" s="49"/>
      <c r="IMD43" s="49"/>
      <c r="IMG43" s="49"/>
      <c r="IMJ43" s="49"/>
      <c r="IMM43" s="49"/>
      <c r="IMP43" s="49"/>
      <c r="IMS43" s="49"/>
      <c r="IMV43" s="49"/>
      <c r="INE43" s="49"/>
      <c r="INH43" s="49"/>
      <c r="INK43" s="49"/>
      <c r="INN43" s="49"/>
      <c r="INW43" s="49"/>
      <c r="IOC43" s="49"/>
      <c r="IOF43" s="49"/>
      <c r="IOI43" s="49"/>
      <c r="IOL43" s="49"/>
      <c r="IOR43" s="49"/>
      <c r="IOU43" s="49"/>
      <c r="IPA43" s="49"/>
      <c r="IPC43" s="49"/>
      <c r="IPD43" s="49"/>
      <c r="IPF43" s="49"/>
      <c r="IPW43" s="49"/>
      <c r="IQB43" s="49"/>
      <c r="IQH43" s="49"/>
      <c r="IQK43" s="49"/>
      <c r="IQN43" s="49"/>
      <c r="IQV43" s="49"/>
      <c r="IRR43" s="49"/>
      <c r="IRS43" s="49"/>
      <c r="IRT43" s="49"/>
      <c r="IRU43" s="49"/>
      <c r="IRV43" s="49"/>
      <c r="IRW43" s="49"/>
      <c r="ISO43" s="49"/>
      <c r="ISP43" s="49"/>
      <c r="ISS43" s="49"/>
      <c r="ISV43" s="49"/>
      <c r="ISX43" s="49"/>
      <c r="ISZ43" s="49"/>
      <c r="ITC43" s="49"/>
      <c r="ITF43" s="49"/>
      <c r="ITI43" s="49"/>
      <c r="ITL43" s="49"/>
      <c r="ITO43" s="49"/>
      <c r="ITR43" s="49"/>
      <c r="ITU43" s="49"/>
      <c r="ITX43" s="49"/>
      <c r="ITZ43" s="49"/>
      <c r="IUM43" s="49"/>
      <c r="IUN43" s="49"/>
      <c r="IUO43" s="49"/>
      <c r="IUP43" s="49"/>
      <c r="IUQ43" s="49"/>
      <c r="IUR43" s="49"/>
      <c r="IUS43" s="49"/>
      <c r="IUT43" s="49"/>
      <c r="IUU43" s="49"/>
      <c r="IUV43" s="49"/>
      <c r="IUW43" s="49"/>
      <c r="IUX43" s="49"/>
      <c r="IUY43" s="49"/>
      <c r="IUZ43" s="49"/>
      <c r="IVA43" s="49"/>
      <c r="IVB43" s="49"/>
      <c r="IVC43" s="49"/>
      <c r="IVD43" s="49"/>
      <c r="IVE43" s="49"/>
      <c r="IVF43" s="49"/>
      <c r="IVG43" s="49"/>
      <c r="IVH43" s="49"/>
      <c r="IVI43" s="49"/>
      <c r="IVJ43" s="49"/>
      <c r="IVK43" s="49"/>
      <c r="IVL43" s="49"/>
      <c r="IVM43" s="49"/>
      <c r="IVN43" s="49"/>
      <c r="IVO43" s="49"/>
      <c r="IVP43" s="49"/>
      <c r="IVQ43" s="49"/>
      <c r="IVR43" s="49"/>
      <c r="IVS43" s="49"/>
      <c r="IVT43" s="49"/>
      <c r="IVU43" s="49"/>
      <c r="IVV43" s="49"/>
      <c r="IVW43" s="49"/>
      <c r="IVX43" s="49"/>
      <c r="IVY43" s="49"/>
      <c r="IVZ43" s="49"/>
      <c r="IWC43" s="49"/>
      <c r="IWF43" s="49"/>
      <c r="IWI43" s="49"/>
      <c r="IWL43" s="49"/>
      <c r="IWO43" s="49"/>
      <c r="IWR43" s="49"/>
      <c r="IXA43" s="49"/>
      <c r="IXD43" s="49"/>
      <c r="IXG43" s="49"/>
      <c r="IXJ43" s="49"/>
      <c r="IXS43" s="49"/>
      <c r="IXY43" s="49"/>
      <c r="IYB43" s="49"/>
      <c r="IYE43" s="49"/>
      <c r="IYH43" s="49"/>
      <c r="IYN43" s="49"/>
      <c r="IYQ43" s="49"/>
      <c r="IYW43" s="49"/>
      <c r="IYY43" s="49"/>
      <c r="IYZ43" s="49"/>
      <c r="IZB43" s="49"/>
      <c r="IZS43" s="49"/>
      <c r="IZX43" s="49"/>
      <c r="JAD43" s="49"/>
      <c r="JAG43" s="49"/>
      <c r="JAJ43" s="49"/>
      <c r="JAR43" s="49"/>
      <c r="JBN43" s="49"/>
      <c r="JBO43" s="49"/>
      <c r="JBP43" s="49"/>
      <c r="JBQ43" s="49"/>
      <c r="JBR43" s="49"/>
      <c r="JBS43" s="49"/>
      <c r="JCK43" s="49"/>
      <c r="JCL43" s="49"/>
      <c r="JCO43" s="49"/>
      <c r="JCR43" s="49"/>
      <c r="JCT43" s="49"/>
      <c r="JCV43" s="49"/>
      <c r="JCY43" s="49"/>
      <c r="JDB43" s="49"/>
      <c r="JDE43" s="49"/>
      <c r="JDH43" s="49"/>
      <c r="JDK43" s="49"/>
      <c r="JDN43" s="49"/>
      <c r="JDQ43" s="49"/>
      <c r="JDT43" s="49"/>
      <c r="JDV43" s="49"/>
      <c r="JEI43" s="49"/>
      <c r="JEJ43" s="49"/>
      <c r="JEK43" s="49"/>
      <c r="JEL43" s="49"/>
      <c r="JEM43" s="49"/>
      <c r="JEN43" s="49"/>
      <c r="JEO43" s="49"/>
      <c r="JEP43" s="49"/>
      <c r="JEQ43" s="49"/>
      <c r="JER43" s="49"/>
      <c r="JES43" s="49"/>
      <c r="JET43" s="49"/>
      <c r="JEU43" s="49"/>
      <c r="JEV43" s="49"/>
      <c r="JEW43" s="49"/>
      <c r="JEX43" s="49"/>
      <c r="JEY43" s="49"/>
      <c r="JEZ43" s="49"/>
      <c r="JFA43" s="49"/>
      <c r="JFB43" s="49"/>
      <c r="JFC43" s="49"/>
      <c r="JFD43" s="49"/>
      <c r="JFE43" s="49"/>
      <c r="JFF43" s="49"/>
      <c r="JFG43" s="49"/>
      <c r="JFH43" s="49"/>
      <c r="JFI43" s="49"/>
      <c r="JFJ43" s="49"/>
      <c r="JFK43" s="49"/>
      <c r="JFL43" s="49"/>
      <c r="JFM43" s="49"/>
      <c r="JFN43" s="49"/>
      <c r="JFO43" s="49"/>
      <c r="JFP43" s="49"/>
      <c r="JFQ43" s="49"/>
      <c r="JFR43" s="49"/>
      <c r="JFS43" s="49"/>
      <c r="JFT43" s="49"/>
      <c r="JFU43" s="49"/>
      <c r="JFV43" s="49"/>
      <c r="JFY43" s="49"/>
      <c r="JGB43" s="49"/>
      <c r="JGE43" s="49"/>
      <c r="JGH43" s="49"/>
      <c r="JGK43" s="49"/>
      <c r="JGN43" s="49"/>
      <c r="JGW43" s="49"/>
      <c r="JGZ43" s="49"/>
      <c r="JHC43" s="49"/>
      <c r="JHF43" s="49"/>
      <c r="JHO43" s="49"/>
      <c r="JHU43" s="49"/>
      <c r="JHX43" s="49"/>
      <c r="JIA43" s="49"/>
      <c r="JID43" s="49"/>
      <c r="JIJ43" s="49"/>
      <c r="JIM43" s="49"/>
      <c r="JIS43" s="49"/>
      <c r="JIU43" s="49"/>
      <c r="JIV43" s="49"/>
      <c r="JIX43" s="49"/>
      <c r="JJO43" s="49"/>
      <c r="JJT43" s="49"/>
      <c r="JJZ43" s="49"/>
      <c r="JKC43" s="49"/>
      <c r="JKF43" s="49"/>
      <c r="JKN43" s="49"/>
      <c r="JLJ43" s="49"/>
      <c r="JLK43" s="49"/>
      <c r="JLL43" s="49"/>
      <c r="JLM43" s="49"/>
      <c r="JLN43" s="49"/>
      <c r="JLO43" s="49"/>
      <c r="JMG43" s="49"/>
      <c r="JMH43" s="49"/>
      <c r="JMK43" s="49"/>
      <c r="JMN43" s="49"/>
      <c r="JMP43" s="49"/>
      <c r="JMR43" s="49"/>
      <c r="JMU43" s="49"/>
      <c r="JMX43" s="49"/>
      <c r="JNA43" s="49"/>
      <c r="JND43" s="49"/>
      <c r="JNG43" s="49"/>
      <c r="JNJ43" s="49"/>
      <c r="JNM43" s="49"/>
      <c r="JNP43" s="49"/>
      <c r="JNR43" s="49"/>
      <c r="JOE43" s="49"/>
      <c r="JOF43" s="49"/>
      <c r="JOG43" s="49"/>
      <c r="JOH43" s="49"/>
      <c r="JOI43" s="49"/>
      <c r="JOJ43" s="49"/>
      <c r="JOK43" s="49"/>
      <c r="JOL43" s="49"/>
      <c r="JOM43" s="49"/>
      <c r="JON43" s="49"/>
      <c r="JOO43" s="49"/>
      <c r="JOP43" s="49"/>
      <c r="JOQ43" s="49"/>
      <c r="JOR43" s="49"/>
      <c r="JOS43" s="49"/>
      <c r="JOT43" s="49"/>
      <c r="JOU43" s="49"/>
      <c r="JOV43" s="49"/>
      <c r="JOW43" s="49"/>
      <c r="JOX43" s="49"/>
      <c r="JOY43" s="49"/>
      <c r="JOZ43" s="49"/>
      <c r="JPA43" s="49"/>
      <c r="JPB43" s="49"/>
      <c r="JPC43" s="49"/>
      <c r="JPD43" s="49"/>
      <c r="JPE43" s="49"/>
      <c r="JPF43" s="49"/>
      <c r="JPG43" s="49"/>
      <c r="JPH43" s="49"/>
      <c r="JPI43" s="49"/>
      <c r="JPJ43" s="49"/>
      <c r="JPK43" s="49"/>
      <c r="JPL43" s="49"/>
      <c r="JPM43" s="49"/>
      <c r="JPN43" s="49"/>
      <c r="JPO43" s="49"/>
      <c r="JPP43" s="49"/>
      <c r="JPQ43" s="49"/>
      <c r="JPR43" s="49"/>
      <c r="JPU43" s="49"/>
      <c r="JPX43" s="49"/>
      <c r="JQA43" s="49"/>
      <c r="JQD43" s="49"/>
      <c r="JQG43" s="49"/>
      <c r="JQJ43" s="49"/>
      <c r="JQS43" s="49"/>
      <c r="JQV43" s="49"/>
      <c r="JQY43" s="49"/>
      <c r="JRB43" s="49"/>
      <c r="JRK43" s="49"/>
      <c r="JRQ43" s="49"/>
      <c r="JRT43" s="49"/>
      <c r="JRW43" s="49"/>
      <c r="JRZ43" s="49"/>
      <c r="JSF43" s="49"/>
      <c r="JSI43" s="49"/>
      <c r="JSO43" s="49"/>
      <c r="JSQ43" s="49"/>
      <c r="JSR43" s="49"/>
      <c r="JST43" s="49"/>
      <c r="JTK43" s="49"/>
      <c r="JTP43" s="49"/>
      <c r="JTV43" s="49"/>
      <c r="JTY43" s="49"/>
      <c r="JUB43" s="49"/>
      <c r="JUJ43" s="49"/>
      <c r="JVF43" s="49"/>
      <c r="JVG43" s="49"/>
      <c r="JVH43" s="49"/>
      <c r="JVI43" s="49"/>
      <c r="JVJ43" s="49"/>
      <c r="JVK43" s="49"/>
      <c r="JWC43" s="49"/>
      <c r="JWD43" s="49"/>
      <c r="JWG43" s="49"/>
      <c r="JWJ43" s="49"/>
      <c r="JWL43" s="49"/>
      <c r="JWN43" s="49"/>
      <c r="JWQ43" s="49"/>
      <c r="JWT43" s="49"/>
      <c r="JWW43" s="49"/>
      <c r="JWZ43" s="49"/>
      <c r="JXC43" s="49"/>
      <c r="JXF43" s="49"/>
      <c r="JXI43" s="49"/>
      <c r="JXL43" s="49"/>
      <c r="JXN43" s="49"/>
      <c r="JYA43" s="49"/>
      <c r="JYB43" s="49"/>
      <c r="JYC43" s="49"/>
      <c r="JYD43" s="49"/>
      <c r="JYE43" s="49"/>
      <c r="JYF43" s="49"/>
      <c r="JYG43" s="49"/>
      <c r="JYH43" s="49"/>
      <c r="JYI43" s="49"/>
      <c r="JYJ43" s="49"/>
      <c r="JYK43" s="49"/>
      <c r="JYL43" s="49"/>
      <c r="JYM43" s="49"/>
      <c r="JYN43" s="49"/>
      <c r="JYO43" s="49"/>
      <c r="JYP43" s="49"/>
      <c r="JYQ43" s="49"/>
      <c r="JYR43" s="49"/>
      <c r="JYS43" s="49"/>
      <c r="JYT43" s="49"/>
      <c r="JYU43" s="49"/>
      <c r="JYV43" s="49"/>
      <c r="JYW43" s="49"/>
      <c r="JYX43" s="49"/>
      <c r="JYY43" s="49"/>
      <c r="JYZ43" s="49"/>
      <c r="JZA43" s="49"/>
      <c r="JZB43" s="49"/>
      <c r="JZC43" s="49"/>
      <c r="JZD43" s="49"/>
      <c r="JZE43" s="49"/>
      <c r="JZF43" s="49"/>
      <c r="JZG43" s="49"/>
      <c r="JZH43" s="49"/>
      <c r="JZI43" s="49"/>
      <c r="JZJ43" s="49"/>
      <c r="JZK43" s="49"/>
      <c r="JZL43" s="49"/>
      <c r="JZM43" s="49"/>
      <c r="JZN43" s="49"/>
      <c r="JZQ43" s="49"/>
      <c r="JZT43" s="49"/>
      <c r="JZW43" s="49"/>
      <c r="JZZ43" s="49"/>
      <c r="KAC43" s="49"/>
      <c r="KAF43" s="49"/>
      <c r="KAO43" s="49"/>
      <c r="KAR43" s="49"/>
      <c r="KAU43" s="49"/>
      <c r="KAX43" s="49"/>
      <c r="KBG43" s="49"/>
      <c r="KBM43" s="49"/>
      <c r="KBP43" s="49"/>
      <c r="KBS43" s="49"/>
      <c r="KBV43" s="49"/>
      <c r="KCB43" s="49"/>
      <c r="KCE43" s="49"/>
      <c r="KCK43" s="49"/>
      <c r="KCM43" s="49"/>
      <c r="KCN43" s="49"/>
      <c r="KCP43" s="49"/>
      <c r="KDG43" s="49"/>
      <c r="KDL43" s="49"/>
      <c r="KDR43" s="49"/>
      <c r="KDU43" s="49"/>
      <c r="KDX43" s="49"/>
      <c r="KEF43" s="49"/>
      <c r="KFB43" s="49"/>
      <c r="KFC43" s="49"/>
      <c r="KFD43" s="49"/>
      <c r="KFE43" s="49"/>
      <c r="KFF43" s="49"/>
      <c r="KFG43" s="49"/>
      <c r="KFY43" s="49"/>
      <c r="KFZ43" s="49"/>
      <c r="KGC43" s="49"/>
      <c r="KGF43" s="49"/>
      <c r="KGH43" s="49"/>
      <c r="KGJ43" s="49"/>
      <c r="KGM43" s="49"/>
      <c r="KGP43" s="49"/>
      <c r="KGS43" s="49"/>
      <c r="KGV43" s="49"/>
      <c r="KGY43" s="49"/>
      <c r="KHB43" s="49"/>
      <c r="KHE43" s="49"/>
      <c r="KHH43" s="49"/>
      <c r="KHJ43" s="49"/>
      <c r="KHW43" s="49"/>
      <c r="KHX43" s="49"/>
      <c r="KHY43" s="49"/>
      <c r="KHZ43" s="49"/>
      <c r="KIA43" s="49"/>
      <c r="KIB43" s="49"/>
      <c r="KIC43" s="49"/>
      <c r="KID43" s="49"/>
      <c r="KIE43" s="49"/>
      <c r="KIF43" s="49"/>
      <c r="KIG43" s="49"/>
      <c r="KIH43" s="49"/>
      <c r="KII43" s="49"/>
      <c r="KIJ43" s="49"/>
      <c r="KIK43" s="49"/>
      <c r="KIL43" s="49"/>
      <c r="KIM43" s="49"/>
      <c r="KIN43" s="49"/>
      <c r="KIO43" s="49"/>
      <c r="KIP43" s="49"/>
      <c r="KIQ43" s="49"/>
      <c r="KIR43" s="49"/>
      <c r="KIS43" s="49"/>
      <c r="KIT43" s="49"/>
      <c r="KIU43" s="49"/>
      <c r="KIV43" s="49"/>
      <c r="KIW43" s="49"/>
      <c r="KIX43" s="49"/>
      <c r="KIY43" s="49"/>
      <c r="KIZ43" s="49"/>
      <c r="KJA43" s="49"/>
      <c r="KJB43" s="49"/>
      <c r="KJC43" s="49"/>
      <c r="KJD43" s="49"/>
      <c r="KJE43" s="49"/>
      <c r="KJF43" s="49"/>
      <c r="KJG43" s="49"/>
      <c r="KJH43" s="49"/>
      <c r="KJI43" s="49"/>
      <c r="KJJ43" s="49"/>
      <c r="KJM43" s="49"/>
      <c r="KJP43" s="49"/>
      <c r="KJS43" s="49"/>
      <c r="KJV43" s="49"/>
      <c r="KJY43" s="49"/>
      <c r="KKB43" s="49"/>
      <c r="KKK43" s="49"/>
      <c r="KKN43" s="49"/>
      <c r="KKQ43" s="49"/>
      <c r="KKT43" s="49"/>
      <c r="KLC43" s="49"/>
      <c r="KLI43" s="49"/>
      <c r="KLL43" s="49"/>
      <c r="KLO43" s="49"/>
      <c r="KLR43" s="49"/>
      <c r="KLX43" s="49"/>
      <c r="KMA43" s="49"/>
      <c r="KMG43" s="49"/>
      <c r="KMI43" s="49"/>
      <c r="KMJ43" s="49"/>
      <c r="KML43" s="49"/>
      <c r="KNC43" s="49"/>
      <c r="KNH43" s="49"/>
      <c r="KNN43" s="49"/>
      <c r="KNQ43" s="49"/>
      <c r="KNT43" s="49"/>
      <c r="KOB43" s="49"/>
      <c r="KOX43" s="49"/>
      <c r="KOY43" s="49"/>
      <c r="KOZ43" s="49"/>
      <c r="KPA43" s="49"/>
      <c r="KPB43" s="49"/>
      <c r="KPC43" s="49"/>
      <c r="KPU43" s="49"/>
      <c r="KPV43" s="49"/>
      <c r="KPY43" s="49"/>
      <c r="KQB43" s="49"/>
      <c r="KQD43" s="49"/>
      <c r="KQF43" s="49"/>
      <c r="KQI43" s="49"/>
      <c r="KQL43" s="49"/>
      <c r="KQO43" s="49"/>
      <c r="KQR43" s="49"/>
      <c r="KQU43" s="49"/>
      <c r="KQX43" s="49"/>
      <c r="KRA43" s="49"/>
      <c r="KRD43" s="49"/>
      <c r="KRF43" s="49"/>
      <c r="KRS43" s="49"/>
      <c r="KRT43" s="49"/>
      <c r="KRU43" s="49"/>
      <c r="KRV43" s="49"/>
      <c r="KRW43" s="49"/>
      <c r="KRX43" s="49"/>
      <c r="KRY43" s="49"/>
      <c r="KRZ43" s="49"/>
      <c r="KSA43" s="49"/>
      <c r="KSB43" s="49"/>
      <c r="KSC43" s="49"/>
      <c r="KSD43" s="49"/>
      <c r="KSE43" s="49"/>
      <c r="KSF43" s="49"/>
      <c r="KSG43" s="49"/>
      <c r="KSH43" s="49"/>
      <c r="KSI43" s="49"/>
      <c r="KSJ43" s="49"/>
      <c r="KSK43" s="49"/>
      <c r="KSL43" s="49"/>
      <c r="KSM43" s="49"/>
      <c r="KSN43" s="49"/>
      <c r="KSO43" s="49"/>
      <c r="KSP43" s="49"/>
      <c r="KSQ43" s="49"/>
      <c r="KSR43" s="49"/>
      <c r="KSS43" s="49"/>
      <c r="KST43" s="49"/>
      <c r="KSU43" s="49"/>
      <c r="KSV43" s="49"/>
      <c r="KSW43" s="49"/>
      <c r="KSX43" s="49"/>
      <c r="KSY43" s="49"/>
      <c r="KSZ43" s="49"/>
      <c r="KTA43" s="49"/>
      <c r="KTB43" s="49"/>
      <c r="KTC43" s="49"/>
      <c r="KTD43" s="49"/>
      <c r="KTE43" s="49"/>
      <c r="KTF43" s="49"/>
      <c r="KTI43" s="49"/>
      <c r="KTL43" s="49"/>
      <c r="KTO43" s="49"/>
      <c r="KTR43" s="49"/>
      <c r="KTU43" s="49"/>
      <c r="KTX43" s="49"/>
      <c r="KUG43" s="49"/>
      <c r="KUJ43" s="49"/>
      <c r="KUM43" s="49"/>
      <c r="KUP43" s="49"/>
      <c r="KUY43" s="49"/>
      <c r="KVE43" s="49"/>
      <c r="KVH43" s="49"/>
      <c r="KVK43" s="49"/>
      <c r="KVN43" s="49"/>
      <c r="KVT43" s="49"/>
      <c r="KVW43" s="49"/>
      <c r="KWC43" s="49"/>
      <c r="KWE43" s="49"/>
      <c r="KWF43" s="49"/>
      <c r="KWH43" s="49"/>
      <c r="KWY43" s="49"/>
      <c r="KXD43" s="49"/>
      <c r="KXJ43" s="49"/>
      <c r="KXM43" s="49"/>
      <c r="KXP43" s="49"/>
      <c r="KXX43" s="49"/>
      <c r="KYT43" s="49"/>
      <c r="KYU43" s="49"/>
      <c r="KYV43" s="49"/>
      <c r="KYW43" s="49"/>
      <c r="KYX43" s="49"/>
      <c r="KYY43" s="49"/>
      <c r="KZQ43" s="49"/>
      <c r="KZR43" s="49"/>
      <c r="KZU43" s="49"/>
      <c r="KZX43" s="49"/>
      <c r="KZZ43" s="49"/>
      <c r="LAB43" s="49"/>
      <c r="LAE43" s="49"/>
      <c r="LAH43" s="49"/>
      <c r="LAK43" s="49"/>
      <c r="LAN43" s="49"/>
      <c r="LAQ43" s="49"/>
      <c r="LAT43" s="49"/>
      <c r="LAW43" s="49"/>
      <c r="LAZ43" s="49"/>
      <c r="LBB43" s="49"/>
      <c r="LBO43" s="49"/>
      <c r="LBP43" s="49"/>
      <c r="LBQ43" s="49"/>
      <c r="LBR43" s="49"/>
      <c r="LBS43" s="49"/>
      <c r="LBT43" s="49"/>
      <c r="LBU43" s="49"/>
      <c r="LBV43" s="49"/>
      <c r="LBW43" s="49"/>
      <c r="LBX43" s="49"/>
      <c r="LBY43" s="49"/>
      <c r="LBZ43" s="49"/>
      <c r="LCA43" s="49"/>
      <c r="LCB43" s="49"/>
      <c r="LCC43" s="49"/>
      <c r="LCD43" s="49"/>
      <c r="LCE43" s="49"/>
      <c r="LCF43" s="49"/>
      <c r="LCG43" s="49"/>
      <c r="LCH43" s="49"/>
      <c r="LCI43" s="49"/>
      <c r="LCJ43" s="49"/>
      <c r="LCK43" s="49"/>
      <c r="LCL43" s="49"/>
      <c r="LCM43" s="49"/>
      <c r="LCN43" s="49"/>
      <c r="LCO43" s="49"/>
      <c r="LCP43" s="49"/>
      <c r="LCQ43" s="49"/>
      <c r="LCR43" s="49"/>
      <c r="LCS43" s="49"/>
      <c r="LCT43" s="49"/>
      <c r="LCU43" s="49"/>
      <c r="LCV43" s="49"/>
      <c r="LCW43" s="49"/>
      <c r="LCX43" s="49"/>
      <c r="LCY43" s="49"/>
      <c r="LCZ43" s="49"/>
      <c r="LDA43" s="49"/>
      <c r="LDB43" s="49"/>
      <c r="LDE43" s="49"/>
      <c r="LDH43" s="49"/>
      <c r="LDK43" s="49"/>
      <c r="LDN43" s="49"/>
      <c r="LDQ43" s="49"/>
      <c r="LDT43" s="49"/>
      <c r="LEC43" s="49"/>
      <c r="LEF43" s="49"/>
      <c r="LEI43" s="49"/>
      <c r="LEL43" s="49"/>
      <c r="LEU43" s="49"/>
      <c r="LFA43" s="49"/>
      <c r="LFD43" s="49"/>
      <c r="LFG43" s="49"/>
      <c r="LFJ43" s="49"/>
      <c r="LFP43" s="49"/>
      <c r="LFS43" s="49"/>
      <c r="LFY43" s="49"/>
      <c r="LGA43" s="49"/>
      <c r="LGB43" s="49"/>
      <c r="LGD43" s="49"/>
      <c r="LGU43" s="49"/>
      <c r="LGZ43" s="49"/>
      <c r="LHF43" s="49"/>
      <c r="LHI43" s="49"/>
      <c r="LHL43" s="49"/>
      <c r="LHT43" s="49"/>
      <c r="LIP43" s="49"/>
      <c r="LIQ43" s="49"/>
      <c r="LIR43" s="49"/>
      <c r="LIS43" s="49"/>
      <c r="LIT43" s="49"/>
      <c r="LIU43" s="49"/>
      <c r="LJM43" s="49"/>
      <c r="LJN43" s="49"/>
      <c r="LJQ43" s="49"/>
      <c r="LJT43" s="49"/>
      <c r="LJV43" s="49"/>
      <c r="LJX43" s="49"/>
      <c r="LKA43" s="49"/>
      <c r="LKD43" s="49"/>
      <c r="LKG43" s="49"/>
      <c r="LKJ43" s="49"/>
      <c r="LKM43" s="49"/>
      <c r="LKP43" s="49"/>
      <c r="LKS43" s="49"/>
      <c r="LKV43" s="49"/>
      <c r="LKX43" s="49"/>
      <c r="LLK43" s="49"/>
      <c r="LLL43" s="49"/>
      <c r="LLM43" s="49"/>
      <c r="LLN43" s="49"/>
      <c r="LLO43" s="49"/>
      <c r="LLP43" s="49"/>
      <c r="LLQ43" s="49"/>
      <c r="LLR43" s="49"/>
      <c r="LLS43" s="49"/>
      <c r="LLT43" s="49"/>
      <c r="LLU43" s="49"/>
      <c r="LLV43" s="49"/>
      <c r="LLW43" s="49"/>
      <c r="LLX43" s="49"/>
      <c r="LLY43" s="49"/>
      <c r="LLZ43" s="49"/>
      <c r="LMA43" s="49"/>
      <c r="LMB43" s="49"/>
      <c r="LMC43" s="49"/>
      <c r="LMD43" s="49"/>
      <c r="LME43" s="49"/>
      <c r="LMF43" s="49"/>
      <c r="LMG43" s="49"/>
      <c r="LMH43" s="49"/>
      <c r="LMI43" s="49"/>
      <c r="LMJ43" s="49"/>
      <c r="LMK43" s="49"/>
      <c r="LML43" s="49"/>
      <c r="LMM43" s="49"/>
      <c r="LMN43" s="49"/>
      <c r="LMO43" s="49"/>
      <c r="LMP43" s="49"/>
      <c r="LMQ43" s="49"/>
      <c r="LMR43" s="49"/>
      <c r="LMS43" s="49"/>
      <c r="LMT43" s="49"/>
      <c r="LMU43" s="49"/>
      <c r="LMV43" s="49"/>
      <c r="LMW43" s="49"/>
      <c r="LMX43" s="49"/>
      <c r="LNA43" s="49"/>
      <c r="LND43" s="49"/>
      <c r="LNG43" s="49"/>
      <c r="LNJ43" s="49"/>
      <c r="LNM43" s="49"/>
      <c r="LNP43" s="49"/>
      <c r="LNY43" s="49"/>
      <c r="LOB43" s="49"/>
      <c r="LOE43" s="49"/>
      <c r="LOH43" s="49"/>
      <c r="LOQ43" s="49"/>
      <c r="LOW43" s="49"/>
      <c r="LOZ43" s="49"/>
      <c r="LPC43" s="49"/>
      <c r="LPF43" s="49"/>
      <c r="LPL43" s="49"/>
      <c r="LPO43" s="49"/>
      <c r="LPU43" s="49"/>
      <c r="LPW43" s="49"/>
      <c r="LPX43" s="49"/>
      <c r="LPZ43" s="49"/>
      <c r="LQQ43" s="49"/>
      <c r="LQV43" s="49"/>
      <c r="LRB43" s="49"/>
      <c r="LRE43" s="49"/>
      <c r="LRH43" s="49"/>
      <c r="LRP43" s="49"/>
      <c r="LSL43" s="49"/>
      <c r="LSM43" s="49"/>
      <c r="LSN43" s="49"/>
      <c r="LSO43" s="49"/>
      <c r="LSP43" s="49"/>
      <c r="LSQ43" s="49"/>
      <c r="LTI43" s="49"/>
      <c r="LTJ43" s="49"/>
      <c r="LTM43" s="49"/>
      <c r="LTP43" s="49"/>
      <c r="LTR43" s="49"/>
      <c r="LTT43" s="49"/>
      <c r="LTW43" s="49"/>
      <c r="LTZ43" s="49"/>
      <c r="LUC43" s="49"/>
      <c r="LUF43" s="49"/>
      <c r="LUI43" s="49"/>
      <c r="LUL43" s="49"/>
      <c r="LUO43" s="49"/>
      <c r="LUR43" s="49"/>
      <c r="LUT43" s="49"/>
      <c r="LVG43" s="49"/>
      <c r="LVH43" s="49"/>
      <c r="LVI43" s="49"/>
      <c r="LVJ43" s="49"/>
      <c r="LVK43" s="49"/>
      <c r="LVL43" s="49"/>
      <c r="LVM43" s="49"/>
      <c r="LVN43" s="49"/>
      <c r="LVO43" s="49"/>
      <c r="LVP43" s="49"/>
      <c r="LVQ43" s="49"/>
      <c r="LVR43" s="49"/>
      <c r="LVS43" s="49"/>
      <c r="LVT43" s="49"/>
      <c r="LVU43" s="49"/>
      <c r="LVV43" s="49"/>
      <c r="LVW43" s="49"/>
      <c r="LVX43" s="49"/>
      <c r="LVY43" s="49"/>
      <c r="LVZ43" s="49"/>
      <c r="LWA43" s="49"/>
      <c r="LWB43" s="49"/>
      <c r="LWC43" s="49"/>
      <c r="LWD43" s="49"/>
      <c r="LWE43" s="49"/>
      <c r="LWF43" s="49"/>
      <c r="LWG43" s="49"/>
      <c r="LWH43" s="49"/>
      <c r="LWI43" s="49"/>
      <c r="LWJ43" s="49"/>
      <c r="LWK43" s="49"/>
      <c r="LWL43" s="49"/>
      <c r="LWM43" s="49"/>
      <c r="LWN43" s="49"/>
      <c r="LWO43" s="49"/>
      <c r="LWP43" s="49"/>
      <c r="LWQ43" s="49"/>
      <c r="LWR43" s="49"/>
      <c r="LWS43" s="49"/>
      <c r="LWT43" s="49"/>
      <c r="LWW43" s="49"/>
      <c r="LWZ43" s="49"/>
      <c r="LXC43" s="49"/>
      <c r="LXF43" s="49"/>
      <c r="LXI43" s="49"/>
      <c r="LXL43" s="49"/>
      <c r="LXU43" s="49"/>
      <c r="LXX43" s="49"/>
      <c r="LYA43" s="49"/>
      <c r="LYD43" s="49"/>
      <c r="LYM43" s="49"/>
      <c r="LYS43" s="49"/>
      <c r="LYV43" s="49"/>
      <c r="LYY43" s="49"/>
      <c r="LZB43" s="49"/>
      <c r="LZH43" s="49"/>
      <c r="LZK43" s="49"/>
      <c r="LZQ43" s="49"/>
      <c r="LZS43" s="49"/>
      <c r="LZT43" s="49"/>
      <c r="LZV43" s="49"/>
      <c r="MAM43" s="49"/>
      <c r="MAR43" s="49"/>
      <c r="MAX43" s="49"/>
      <c r="MBA43" s="49"/>
      <c r="MBD43" s="49"/>
      <c r="MBL43" s="49"/>
      <c r="MCH43" s="49"/>
      <c r="MCI43" s="49"/>
      <c r="MCJ43" s="49"/>
      <c r="MCK43" s="49"/>
      <c r="MCL43" s="49"/>
      <c r="MCM43" s="49"/>
      <c r="MDE43" s="49"/>
      <c r="MDF43" s="49"/>
      <c r="MDI43" s="49"/>
      <c r="MDL43" s="49"/>
      <c r="MDN43" s="49"/>
      <c r="MDP43" s="49"/>
      <c r="MDS43" s="49"/>
      <c r="MDV43" s="49"/>
      <c r="MDY43" s="49"/>
      <c r="MEB43" s="49"/>
      <c r="MEE43" s="49"/>
      <c r="MEH43" s="49"/>
      <c r="MEK43" s="49"/>
      <c r="MEN43" s="49"/>
      <c r="MEP43" s="49"/>
      <c r="MFC43" s="49"/>
      <c r="MFD43" s="49"/>
      <c r="MFE43" s="49"/>
      <c r="MFF43" s="49"/>
      <c r="MFG43" s="49"/>
      <c r="MFH43" s="49"/>
      <c r="MFI43" s="49"/>
      <c r="MFJ43" s="49"/>
      <c r="MFK43" s="49"/>
      <c r="MFL43" s="49"/>
      <c r="MFM43" s="49"/>
      <c r="MFN43" s="49"/>
      <c r="MFO43" s="49"/>
      <c r="MFP43" s="49"/>
      <c r="MFQ43" s="49"/>
      <c r="MFR43" s="49"/>
      <c r="MFS43" s="49"/>
      <c r="MFT43" s="49"/>
      <c r="MFU43" s="49"/>
      <c r="MFV43" s="49"/>
      <c r="MFW43" s="49"/>
      <c r="MFX43" s="49"/>
      <c r="MFY43" s="49"/>
      <c r="MFZ43" s="49"/>
      <c r="MGA43" s="49"/>
      <c r="MGB43" s="49"/>
      <c r="MGC43" s="49"/>
      <c r="MGD43" s="49"/>
      <c r="MGE43" s="49"/>
      <c r="MGF43" s="49"/>
      <c r="MGG43" s="49"/>
      <c r="MGH43" s="49"/>
      <c r="MGI43" s="49"/>
      <c r="MGJ43" s="49"/>
      <c r="MGK43" s="49"/>
      <c r="MGL43" s="49"/>
      <c r="MGM43" s="49"/>
      <c r="MGN43" s="49"/>
      <c r="MGO43" s="49"/>
      <c r="MGP43" s="49"/>
      <c r="MGS43" s="49"/>
      <c r="MGV43" s="49"/>
      <c r="MGY43" s="49"/>
      <c r="MHB43" s="49"/>
      <c r="MHE43" s="49"/>
      <c r="MHH43" s="49"/>
      <c r="MHQ43" s="49"/>
      <c r="MHT43" s="49"/>
      <c r="MHW43" s="49"/>
      <c r="MHZ43" s="49"/>
      <c r="MII43" s="49"/>
      <c r="MIO43" s="49"/>
      <c r="MIR43" s="49"/>
      <c r="MIU43" s="49"/>
      <c r="MIX43" s="49"/>
      <c r="MJD43" s="49"/>
      <c r="MJG43" s="49"/>
      <c r="MJM43" s="49"/>
      <c r="MJO43" s="49"/>
      <c r="MJP43" s="49"/>
      <c r="MJR43" s="49"/>
      <c r="MKI43" s="49"/>
      <c r="MKN43" s="49"/>
      <c r="MKT43" s="49"/>
      <c r="MKW43" s="49"/>
      <c r="MKZ43" s="49"/>
      <c r="MLH43" s="49"/>
      <c r="MMD43" s="49"/>
      <c r="MME43" s="49"/>
      <c r="MMF43" s="49"/>
      <c r="MMG43" s="49"/>
      <c r="MMH43" s="49"/>
      <c r="MMI43" s="49"/>
      <c r="MNA43" s="49"/>
      <c r="MNB43" s="49"/>
      <c r="MNE43" s="49"/>
      <c r="MNH43" s="49"/>
      <c r="MNJ43" s="49"/>
      <c r="MNL43" s="49"/>
      <c r="MNO43" s="49"/>
      <c r="MNR43" s="49"/>
      <c r="MNU43" s="49"/>
      <c r="MNX43" s="49"/>
      <c r="MOA43" s="49"/>
      <c r="MOD43" s="49"/>
      <c r="MOG43" s="49"/>
      <c r="MOJ43" s="49"/>
      <c r="MOL43" s="49"/>
      <c r="MOY43" s="49"/>
      <c r="MOZ43" s="49"/>
      <c r="MPA43" s="49"/>
      <c r="MPB43" s="49"/>
      <c r="MPC43" s="49"/>
      <c r="MPD43" s="49"/>
      <c r="MPE43" s="49"/>
      <c r="MPF43" s="49"/>
      <c r="MPG43" s="49"/>
      <c r="MPH43" s="49"/>
      <c r="MPI43" s="49"/>
      <c r="MPJ43" s="49"/>
      <c r="MPK43" s="49"/>
      <c r="MPL43" s="49"/>
      <c r="MPM43" s="49"/>
      <c r="MPN43" s="49"/>
      <c r="MPO43" s="49"/>
      <c r="MPP43" s="49"/>
      <c r="MPQ43" s="49"/>
      <c r="MPR43" s="49"/>
      <c r="MPS43" s="49"/>
      <c r="MPT43" s="49"/>
      <c r="MPU43" s="49"/>
      <c r="MPV43" s="49"/>
      <c r="MPW43" s="49"/>
      <c r="MPX43" s="49"/>
      <c r="MPY43" s="49"/>
      <c r="MPZ43" s="49"/>
      <c r="MQA43" s="49"/>
      <c r="MQB43" s="49"/>
      <c r="MQC43" s="49"/>
      <c r="MQD43" s="49"/>
      <c r="MQE43" s="49"/>
      <c r="MQF43" s="49"/>
      <c r="MQG43" s="49"/>
      <c r="MQH43" s="49"/>
      <c r="MQI43" s="49"/>
      <c r="MQJ43" s="49"/>
      <c r="MQK43" s="49"/>
      <c r="MQL43" s="49"/>
      <c r="MQO43" s="49"/>
      <c r="MQR43" s="49"/>
      <c r="MQU43" s="49"/>
      <c r="MQX43" s="49"/>
      <c r="MRA43" s="49"/>
      <c r="MRD43" s="49"/>
      <c r="MRM43" s="49"/>
      <c r="MRP43" s="49"/>
      <c r="MRS43" s="49"/>
      <c r="MRV43" s="49"/>
      <c r="MSE43" s="49"/>
      <c r="MSK43" s="49"/>
      <c r="MSN43" s="49"/>
      <c r="MSQ43" s="49"/>
      <c r="MST43" s="49"/>
      <c r="MSZ43" s="49"/>
      <c r="MTC43" s="49"/>
      <c r="MTI43" s="49"/>
      <c r="MTK43" s="49"/>
      <c r="MTL43" s="49"/>
      <c r="MTN43" s="49"/>
      <c r="MUE43" s="49"/>
      <c r="MUJ43" s="49"/>
      <c r="MUP43" s="49"/>
      <c r="MUS43" s="49"/>
      <c r="MUV43" s="49"/>
      <c r="MVD43" s="49"/>
      <c r="MVZ43" s="49"/>
      <c r="MWA43" s="49"/>
      <c r="MWB43" s="49"/>
      <c r="MWC43" s="49"/>
      <c r="MWD43" s="49"/>
      <c r="MWE43" s="49"/>
      <c r="MWW43" s="49"/>
      <c r="MWX43" s="49"/>
      <c r="MXA43" s="49"/>
      <c r="MXD43" s="49"/>
      <c r="MXF43" s="49"/>
      <c r="MXH43" s="49"/>
      <c r="MXK43" s="49"/>
      <c r="MXN43" s="49"/>
      <c r="MXQ43" s="49"/>
      <c r="MXT43" s="49"/>
      <c r="MXW43" s="49"/>
      <c r="MXZ43" s="49"/>
      <c r="MYC43" s="49"/>
      <c r="MYF43" s="49"/>
      <c r="MYH43" s="49"/>
      <c r="MYU43" s="49"/>
      <c r="MYV43" s="49"/>
      <c r="MYW43" s="49"/>
      <c r="MYX43" s="49"/>
      <c r="MYY43" s="49"/>
      <c r="MYZ43" s="49"/>
      <c r="MZA43" s="49"/>
      <c r="MZB43" s="49"/>
      <c r="MZC43" s="49"/>
      <c r="MZD43" s="49"/>
      <c r="MZE43" s="49"/>
      <c r="MZF43" s="49"/>
      <c r="MZG43" s="49"/>
      <c r="MZH43" s="49"/>
      <c r="MZI43" s="49"/>
      <c r="MZJ43" s="49"/>
      <c r="MZK43" s="49"/>
      <c r="MZL43" s="49"/>
      <c r="MZM43" s="49"/>
      <c r="MZN43" s="49"/>
      <c r="MZO43" s="49"/>
      <c r="MZP43" s="49"/>
      <c r="MZQ43" s="49"/>
      <c r="MZR43" s="49"/>
      <c r="MZS43" s="49"/>
      <c r="MZT43" s="49"/>
      <c r="MZU43" s="49"/>
      <c r="MZV43" s="49"/>
      <c r="MZW43" s="49"/>
      <c r="MZX43" s="49"/>
      <c r="MZY43" s="49"/>
      <c r="MZZ43" s="49"/>
      <c r="NAA43" s="49"/>
      <c r="NAB43" s="49"/>
      <c r="NAC43" s="49"/>
      <c r="NAD43" s="49"/>
      <c r="NAE43" s="49"/>
      <c r="NAF43" s="49"/>
      <c r="NAG43" s="49"/>
      <c r="NAH43" s="49"/>
      <c r="NAK43" s="49"/>
      <c r="NAN43" s="49"/>
      <c r="NAQ43" s="49"/>
      <c r="NAT43" s="49"/>
      <c r="NAW43" s="49"/>
      <c r="NAZ43" s="49"/>
      <c r="NBI43" s="49"/>
      <c r="NBL43" s="49"/>
      <c r="NBO43" s="49"/>
      <c r="NBR43" s="49"/>
      <c r="NCA43" s="49"/>
      <c r="NCG43" s="49"/>
      <c r="NCJ43" s="49"/>
      <c r="NCM43" s="49"/>
      <c r="NCP43" s="49"/>
      <c r="NCV43" s="49"/>
      <c r="NCY43" s="49"/>
      <c r="NDE43" s="49"/>
      <c r="NDG43" s="49"/>
      <c r="NDH43" s="49"/>
      <c r="NDJ43" s="49"/>
      <c r="NEA43" s="49"/>
      <c r="NEF43" s="49"/>
      <c r="NEL43" s="49"/>
      <c r="NEO43" s="49"/>
      <c r="NER43" s="49"/>
      <c r="NEZ43" s="49"/>
      <c r="NFV43" s="49"/>
      <c r="NFW43" s="49"/>
      <c r="NFX43" s="49"/>
      <c r="NFY43" s="49"/>
      <c r="NFZ43" s="49"/>
      <c r="NGA43" s="49"/>
      <c r="NGS43" s="49"/>
      <c r="NGT43" s="49"/>
      <c r="NGW43" s="49"/>
      <c r="NGZ43" s="49"/>
      <c r="NHB43" s="49"/>
      <c r="NHD43" s="49"/>
      <c r="NHG43" s="49"/>
      <c r="NHJ43" s="49"/>
      <c r="NHM43" s="49"/>
      <c r="NHP43" s="49"/>
      <c r="NHS43" s="49"/>
      <c r="NHV43" s="49"/>
      <c r="NHY43" s="49"/>
      <c r="NIB43" s="49"/>
      <c r="NID43" s="49"/>
      <c r="NIQ43" s="49"/>
      <c r="NIR43" s="49"/>
      <c r="NIS43" s="49"/>
      <c r="NIT43" s="49"/>
      <c r="NIU43" s="49"/>
      <c r="NIV43" s="49"/>
      <c r="NIW43" s="49"/>
      <c r="NIX43" s="49"/>
      <c r="NIY43" s="49"/>
      <c r="NIZ43" s="49"/>
      <c r="NJA43" s="49"/>
      <c r="NJB43" s="49"/>
      <c r="NJC43" s="49"/>
      <c r="NJD43" s="49"/>
      <c r="NJE43" s="49"/>
      <c r="NJF43" s="49"/>
      <c r="NJG43" s="49"/>
      <c r="NJH43" s="49"/>
      <c r="NJI43" s="49"/>
      <c r="NJJ43" s="49"/>
      <c r="NJK43" s="49"/>
      <c r="NJL43" s="49"/>
      <c r="NJM43" s="49"/>
      <c r="NJN43" s="49"/>
      <c r="NJO43" s="49"/>
      <c r="NJP43" s="49"/>
      <c r="NJQ43" s="49"/>
      <c r="NJR43" s="49"/>
      <c r="NJS43" s="49"/>
      <c r="NJT43" s="49"/>
      <c r="NJU43" s="49"/>
      <c r="NJV43" s="49"/>
      <c r="NJW43" s="49"/>
      <c r="NJX43" s="49"/>
      <c r="NJY43" s="49"/>
      <c r="NJZ43" s="49"/>
      <c r="NKA43" s="49"/>
      <c r="NKB43" s="49"/>
      <c r="NKC43" s="49"/>
      <c r="NKD43" s="49"/>
      <c r="NKG43" s="49"/>
      <c r="NKJ43" s="49"/>
      <c r="NKM43" s="49"/>
      <c r="NKP43" s="49"/>
      <c r="NKS43" s="49"/>
      <c r="NKV43" s="49"/>
      <c r="NLE43" s="49"/>
      <c r="NLH43" s="49"/>
      <c r="NLK43" s="49"/>
      <c r="NLN43" s="49"/>
      <c r="NLW43" s="49"/>
      <c r="NMC43" s="49"/>
      <c r="NMF43" s="49"/>
      <c r="NMI43" s="49"/>
      <c r="NML43" s="49"/>
      <c r="NMR43" s="49"/>
      <c r="NMU43" s="49"/>
      <c r="NNA43" s="49"/>
      <c r="NNC43" s="49"/>
      <c r="NND43" s="49"/>
      <c r="NNF43" s="49"/>
      <c r="NNW43" s="49"/>
      <c r="NOB43" s="49"/>
      <c r="NOH43" s="49"/>
      <c r="NOK43" s="49"/>
      <c r="NON43" s="49"/>
      <c r="NOV43" s="49"/>
      <c r="NPR43" s="49"/>
      <c r="NPS43" s="49"/>
      <c r="NPT43" s="49"/>
      <c r="NPU43" s="49"/>
      <c r="NPV43" s="49"/>
      <c r="NPW43" s="49"/>
      <c r="NQO43" s="49"/>
      <c r="NQP43" s="49"/>
      <c r="NQS43" s="49"/>
      <c r="NQV43" s="49"/>
      <c r="NQX43" s="49"/>
      <c r="NQZ43" s="49"/>
      <c r="NRC43" s="49"/>
      <c r="NRF43" s="49"/>
      <c r="NRI43" s="49"/>
      <c r="NRL43" s="49"/>
      <c r="NRO43" s="49"/>
      <c r="NRR43" s="49"/>
      <c r="NRU43" s="49"/>
      <c r="NRX43" s="49"/>
      <c r="NRZ43" s="49"/>
      <c r="NSM43" s="49"/>
      <c r="NSN43" s="49"/>
      <c r="NSO43" s="49"/>
      <c r="NSP43" s="49"/>
      <c r="NSQ43" s="49"/>
      <c r="NSR43" s="49"/>
      <c r="NSS43" s="49"/>
      <c r="NST43" s="49"/>
      <c r="NSU43" s="49"/>
      <c r="NSV43" s="49"/>
      <c r="NSW43" s="49"/>
      <c r="NSX43" s="49"/>
      <c r="NSY43" s="49"/>
      <c r="NSZ43" s="49"/>
      <c r="NTA43" s="49"/>
      <c r="NTB43" s="49"/>
      <c r="NTC43" s="49"/>
      <c r="NTD43" s="49"/>
      <c r="NTE43" s="49"/>
      <c r="NTF43" s="49"/>
      <c r="NTG43" s="49"/>
      <c r="NTH43" s="49"/>
      <c r="NTI43" s="49"/>
      <c r="NTJ43" s="49"/>
      <c r="NTK43" s="49"/>
      <c r="NTL43" s="49"/>
      <c r="NTM43" s="49"/>
      <c r="NTN43" s="49"/>
      <c r="NTO43" s="49"/>
      <c r="NTP43" s="49"/>
      <c r="NTQ43" s="49"/>
      <c r="NTR43" s="49"/>
      <c r="NTS43" s="49"/>
      <c r="NTT43" s="49"/>
      <c r="NTU43" s="49"/>
      <c r="NTV43" s="49"/>
      <c r="NTW43" s="49"/>
      <c r="NTX43" s="49"/>
      <c r="NTY43" s="49"/>
      <c r="NTZ43" s="49"/>
      <c r="NUC43" s="49"/>
      <c r="NUF43" s="49"/>
      <c r="NUI43" s="49"/>
      <c r="NUL43" s="49"/>
      <c r="NUO43" s="49"/>
      <c r="NUR43" s="49"/>
      <c r="NVA43" s="49"/>
      <c r="NVD43" s="49"/>
      <c r="NVG43" s="49"/>
      <c r="NVJ43" s="49"/>
      <c r="NVS43" s="49"/>
      <c r="NVY43" s="49"/>
      <c r="NWB43" s="49"/>
      <c r="NWE43" s="49"/>
      <c r="NWH43" s="49"/>
      <c r="NWN43" s="49"/>
      <c r="NWQ43" s="49"/>
      <c r="NWW43" s="49"/>
      <c r="NWY43" s="49"/>
      <c r="NWZ43" s="49"/>
      <c r="NXB43" s="49"/>
      <c r="NXS43" s="49"/>
      <c r="NXX43" s="49"/>
      <c r="NYD43" s="49"/>
      <c r="NYG43" s="49"/>
      <c r="NYJ43" s="49"/>
      <c r="NYR43" s="49"/>
      <c r="NZN43" s="49"/>
      <c r="NZO43" s="49"/>
      <c r="NZP43" s="49"/>
      <c r="NZQ43" s="49"/>
      <c r="NZR43" s="49"/>
      <c r="NZS43" s="49"/>
      <c r="OAK43" s="49"/>
      <c r="OAL43" s="49"/>
      <c r="OAO43" s="49"/>
      <c r="OAR43" s="49"/>
      <c r="OAT43" s="49"/>
      <c r="OAV43" s="49"/>
      <c r="OAY43" s="49"/>
      <c r="OBB43" s="49"/>
      <c r="OBE43" s="49"/>
      <c r="OBH43" s="49"/>
      <c r="OBK43" s="49"/>
      <c r="OBN43" s="49"/>
      <c r="OBQ43" s="49"/>
      <c r="OBT43" s="49"/>
      <c r="OBV43" s="49"/>
      <c r="OCI43" s="49"/>
      <c r="OCJ43" s="49"/>
      <c r="OCK43" s="49"/>
      <c r="OCL43" s="49"/>
      <c r="OCM43" s="49"/>
      <c r="OCN43" s="49"/>
      <c r="OCO43" s="49"/>
      <c r="OCP43" s="49"/>
      <c r="OCQ43" s="49"/>
      <c r="OCR43" s="49"/>
      <c r="OCS43" s="49"/>
      <c r="OCT43" s="49"/>
      <c r="OCU43" s="49"/>
      <c r="OCV43" s="49"/>
      <c r="OCW43" s="49"/>
      <c r="OCX43" s="49"/>
      <c r="OCY43" s="49"/>
      <c r="OCZ43" s="49"/>
      <c r="ODA43" s="49"/>
      <c r="ODB43" s="49"/>
      <c r="ODC43" s="49"/>
      <c r="ODD43" s="49"/>
      <c r="ODE43" s="49"/>
      <c r="ODF43" s="49"/>
      <c r="ODG43" s="49"/>
      <c r="ODH43" s="49"/>
      <c r="ODI43" s="49"/>
      <c r="ODJ43" s="49"/>
      <c r="ODK43" s="49"/>
      <c r="ODL43" s="49"/>
      <c r="ODM43" s="49"/>
      <c r="ODN43" s="49"/>
      <c r="ODO43" s="49"/>
      <c r="ODP43" s="49"/>
      <c r="ODQ43" s="49"/>
      <c r="ODR43" s="49"/>
      <c r="ODS43" s="49"/>
      <c r="ODT43" s="49"/>
      <c r="ODU43" s="49"/>
      <c r="ODV43" s="49"/>
      <c r="ODY43" s="49"/>
      <c r="OEB43" s="49"/>
      <c r="OEE43" s="49"/>
      <c r="OEH43" s="49"/>
      <c r="OEK43" s="49"/>
      <c r="OEN43" s="49"/>
      <c r="OEW43" s="49"/>
      <c r="OEZ43" s="49"/>
      <c r="OFC43" s="49"/>
      <c r="OFF43" s="49"/>
      <c r="OFO43" s="49"/>
      <c r="OFU43" s="49"/>
      <c r="OFX43" s="49"/>
      <c r="OGA43" s="49"/>
      <c r="OGD43" s="49"/>
      <c r="OGJ43" s="49"/>
      <c r="OGM43" s="49"/>
      <c r="OGS43" s="49"/>
      <c r="OGU43" s="49"/>
      <c r="OGV43" s="49"/>
      <c r="OGX43" s="49"/>
      <c r="OHO43" s="49"/>
      <c r="OHT43" s="49"/>
      <c r="OHZ43" s="49"/>
      <c r="OIC43" s="49"/>
      <c r="OIF43" s="49"/>
      <c r="OIN43" s="49"/>
      <c r="OJJ43" s="49"/>
      <c r="OJK43" s="49"/>
      <c r="OJL43" s="49"/>
      <c r="OJM43" s="49"/>
      <c r="OJN43" s="49"/>
      <c r="OJO43" s="49"/>
      <c r="OKG43" s="49"/>
      <c r="OKH43" s="49"/>
      <c r="OKK43" s="49"/>
      <c r="OKN43" s="49"/>
      <c r="OKP43" s="49"/>
      <c r="OKR43" s="49"/>
      <c r="OKU43" s="49"/>
      <c r="OKX43" s="49"/>
      <c r="OLA43" s="49"/>
      <c r="OLD43" s="49"/>
      <c r="OLG43" s="49"/>
      <c r="OLJ43" s="49"/>
      <c r="OLM43" s="49"/>
      <c r="OLP43" s="49"/>
      <c r="OLR43" s="49"/>
      <c r="OME43" s="49"/>
      <c r="OMF43" s="49"/>
      <c r="OMG43" s="49"/>
      <c r="OMH43" s="49"/>
      <c r="OMI43" s="49"/>
      <c r="OMJ43" s="49"/>
      <c r="OMK43" s="49"/>
      <c r="OML43" s="49"/>
      <c r="OMM43" s="49"/>
      <c r="OMN43" s="49"/>
      <c r="OMO43" s="49"/>
      <c r="OMP43" s="49"/>
      <c r="OMQ43" s="49"/>
      <c r="OMR43" s="49"/>
      <c r="OMS43" s="49"/>
      <c r="OMT43" s="49"/>
      <c r="OMU43" s="49"/>
      <c r="OMV43" s="49"/>
      <c r="OMW43" s="49"/>
      <c r="OMX43" s="49"/>
      <c r="OMY43" s="49"/>
      <c r="OMZ43" s="49"/>
      <c r="ONA43" s="49"/>
      <c r="ONB43" s="49"/>
      <c r="ONC43" s="49"/>
      <c r="OND43" s="49"/>
      <c r="ONE43" s="49"/>
      <c r="ONF43" s="49"/>
      <c r="ONG43" s="49"/>
      <c r="ONH43" s="49"/>
      <c r="ONI43" s="49"/>
      <c r="ONJ43" s="49"/>
      <c r="ONK43" s="49"/>
      <c r="ONL43" s="49"/>
      <c r="ONM43" s="49"/>
      <c r="ONN43" s="49"/>
      <c r="ONO43" s="49"/>
      <c r="ONP43" s="49"/>
      <c r="ONQ43" s="49"/>
      <c r="ONR43" s="49"/>
      <c r="ONU43" s="49"/>
      <c r="ONX43" s="49"/>
      <c r="OOA43" s="49"/>
      <c r="OOD43" s="49"/>
      <c r="OOG43" s="49"/>
      <c r="OOJ43" s="49"/>
      <c r="OOS43" s="49"/>
      <c r="OOV43" s="49"/>
      <c r="OOY43" s="49"/>
      <c r="OPB43" s="49"/>
      <c r="OPK43" s="49"/>
      <c r="OPQ43" s="49"/>
      <c r="OPT43" s="49"/>
      <c r="OPW43" s="49"/>
      <c r="OPZ43" s="49"/>
      <c r="OQF43" s="49"/>
      <c r="OQI43" s="49"/>
      <c r="OQO43" s="49"/>
      <c r="OQQ43" s="49"/>
      <c r="OQR43" s="49"/>
      <c r="OQT43" s="49"/>
      <c r="ORK43" s="49"/>
      <c r="ORP43" s="49"/>
      <c r="ORV43" s="49"/>
      <c r="ORY43" s="49"/>
      <c r="OSB43" s="49"/>
      <c r="OSJ43" s="49"/>
      <c r="OTF43" s="49"/>
      <c r="OTG43" s="49"/>
      <c r="OTH43" s="49"/>
      <c r="OTI43" s="49"/>
      <c r="OTJ43" s="49"/>
      <c r="OTK43" s="49"/>
      <c r="OUC43" s="49"/>
      <c r="OUD43" s="49"/>
      <c r="OUG43" s="49"/>
      <c r="OUJ43" s="49"/>
      <c r="OUL43" s="49"/>
      <c r="OUN43" s="49"/>
      <c r="OUQ43" s="49"/>
      <c r="OUT43" s="49"/>
      <c r="OUW43" s="49"/>
      <c r="OUZ43" s="49"/>
      <c r="OVC43" s="49"/>
      <c r="OVF43" s="49"/>
      <c r="OVI43" s="49"/>
      <c r="OVL43" s="49"/>
      <c r="OVN43" s="49"/>
      <c r="OWA43" s="49"/>
      <c r="OWB43" s="49"/>
      <c r="OWC43" s="49"/>
      <c r="OWD43" s="49"/>
      <c r="OWE43" s="49"/>
      <c r="OWF43" s="49"/>
      <c r="OWG43" s="49"/>
      <c r="OWH43" s="49"/>
      <c r="OWI43" s="49"/>
      <c r="OWJ43" s="49"/>
      <c r="OWK43" s="49"/>
      <c r="OWL43" s="49"/>
      <c r="OWM43" s="49"/>
      <c r="OWN43" s="49"/>
      <c r="OWO43" s="49"/>
      <c r="OWP43" s="49"/>
      <c r="OWQ43" s="49"/>
      <c r="OWR43" s="49"/>
      <c r="OWS43" s="49"/>
      <c r="OWT43" s="49"/>
      <c r="OWU43" s="49"/>
      <c r="OWV43" s="49"/>
      <c r="OWW43" s="49"/>
      <c r="OWX43" s="49"/>
      <c r="OWY43" s="49"/>
      <c r="OWZ43" s="49"/>
      <c r="OXA43" s="49"/>
      <c r="OXB43" s="49"/>
      <c r="OXC43" s="49"/>
      <c r="OXD43" s="49"/>
      <c r="OXE43" s="49"/>
      <c r="OXF43" s="49"/>
      <c r="OXG43" s="49"/>
      <c r="OXH43" s="49"/>
      <c r="OXI43" s="49"/>
      <c r="OXJ43" s="49"/>
      <c r="OXK43" s="49"/>
      <c r="OXL43" s="49"/>
      <c r="OXM43" s="49"/>
      <c r="OXN43" s="49"/>
      <c r="OXQ43" s="49"/>
      <c r="OXT43" s="49"/>
      <c r="OXW43" s="49"/>
      <c r="OXZ43" s="49"/>
      <c r="OYC43" s="49"/>
      <c r="OYF43" s="49"/>
      <c r="OYO43" s="49"/>
      <c r="OYR43" s="49"/>
      <c r="OYU43" s="49"/>
      <c r="OYX43" s="49"/>
      <c r="OZG43" s="49"/>
      <c r="OZM43" s="49"/>
      <c r="OZP43" s="49"/>
      <c r="OZS43" s="49"/>
      <c r="OZV43" s="49"/>
      <c r="PAB43" s="49"/>
      <c r="PAE43" s="49"/>
      <c r="PAK43" s="49"/>
      <c r="PAM43" s="49"/>
      <c r="PAN43" s="49"/>
      <c r="PAP43" s="49"/>
      <c r="PBG43" s="49"/>
      <c r="PBL43" s="49"/>
      <c r="PBR43" s="49"/>
      <c r="PBU43" s="49"/>
      <c r="PBX43" s="49"/>
      <c r="PCF43" s="49"/>
      <c r="PDB43" s="49"/>
      <c r="PDC43" s="49"/>
      <c r="PDD43" s="49"/>
      <c r="PDE43" s="49"/>
      <c r="PDF43" s="49"/>
      <c r="PDG43" s="49"/>
      <c r="PDY43" s="49"/>
      <c r="PDZ43" s="49"/>
      <c r="PEC43" s="49"/>
      <c r="PEF43" s="49"/>
      <c r="PEH43" s="49"/>
      <c r="PEJ43" s="49"/>
      <c r="PEM43" s="49"/>
      <c r="PEP43" s="49"/>
      <c r="PES43" s="49"/>
      <c r="PEV43" s="49"/>
      <c r="PEY43" s="49"/>
      <c r="PFB43" s="49"/>
      <c r="PFE43" s="49"/>
      <c r="PFH43" s="49"/>
      <c r="PFJ43" s="49"/>
      <c r="PFW43" s="49"/>
      <c r="PFX43" s="49"/>
      <c r="PFY43" s="49"/>
      <c r="PFZ43" s="49"/>
      <c r="PGA43" s="49"/>
      <c r="PGB43" s="49"/>
      <c r="PGC43" s="49"/>
      <c r="PGD43" s="49"/>
      <c r="PGE43" s="49"/>
      <c r="PGF43" s="49"/>
      <c r="PGG43" s="49"/>
      <c r="PGH43" s="49"/>
      <c r="PGI43" s="49"/>
      <c r="PGJ43" s="49"/>
      <c r="PGK43" s="49"/>
      <c r="PGL43" s="49"/>
      <c r="PGM43" s="49"/>
      <c r="PGN43" s="49"/>
      <c r="PGO43" s="49"/>
      <c r="PGP43" s="49"/>
      <c r="PGQ43" s="49"/>
      <c r="PGR43" s="49"/>
      <c r="PGS43" s="49"/>
      <c r="PGT43" s="49"/>
      <c r="PGU43" s="49"/>
      <c r="PGV43" s="49"/>
      <c r="PGW43" s="49"/>
      <c r="PGX43" s="49"/>
      <c r="PGY43" s="49"/>
      <c r="PGZ43" s="49"/>
      <c r="PHA43" s="49"/>
      <c r="PHB43" s="49"/>
      <c r="PHC43" s="49"/>
      <c r="PHD43" s="49"/>
      <c r="PHE43" s="49"/>
      <c r="PHF43" s="49"/>
      <c r="PHG43" s="49"/>
      <c r="PHH43" s="49"/>
      <c r="PHI43" s="49"/>
      <c r="PHJ43" s="49"/>
      <c r="PHM43" s="49"/>
      <c r="PHP43" s="49"/>
      <c r="PHS43" s="49"/>
      <c r="PHV43" s="49"/>
      <c r="PHY43" s="49"/>
      <c r="PIB43" s="49"/>
      <c r="PIK43" s="49"/>
      <c r="PIN43" s="49"/>
      <c r="PIQ43" s="49"/>
      <c r="PIT43" s="49"/>
      <c r="PJC43" s="49"/>
      <c r="PJI43" s="49"/>
      <c r="PJL43" s="49"/>
      <c r="PJO43" s="49"/>
      <c r="PJR43" s="49"/>
      <c r="PJX43" s="49"/>
      <c r="PKA43" s="49"/>
      <c r="PKG43" s="49"/>
      <c r="PKI43" s="49"/>
      <c r="PKJ43" s="49"/>
      <c r="PKL43" s="49"/>
      <c r="PLC43" s="49"/>
      <c r="PLH43" s="49"/>
      <c r="PLN43" s="49"/>
      <c r="PLQ43" s="49"/>
      <c r="PLT43" s="49"/>
      <c r="PMB43" s="49"/>
      <c r="PMX43" s="49"/>
      <c r="PMY43" s="49"/>
      <c r="PMZ43" s="49"/>
      <c r="PNA43" s="49"/>
      <c r="PNB43" s="49"/>
      <c r="PNC43" s="49"/>
      <c r="PNU43" s="49"/>
      <c r="PNV43" s="49"/>
      <c r="PNY43" s="49"/>
      <c r="POB43" s="49"/>
      <c r="POD43" s="49"/>
      <c r="POF43" s="49"/>
      <c r="POI43" s="49"/>
      <c r="POL43" s="49"/>
      <c r="POO43" s="49"/>
      <c r="POR43" s="49"/>
      <c r="POU43" s="49"/>
      <c r="POX43" s="49"/>
      <c r="PPA43" s="49"/>
      <c r="PPD43" s="49"/>
      <c r="PPF43" s="49"/>
      <c r="PPS43" s="49"/>
      <c r="PPT43" s="49"/>
      <c r="PPU43" s="49"/>
      <c r="PPV43" s="49"/>
      <c r="PPW43" s="49"/>
      <c r="PPX43" s="49"/>
      <c r="PPY43" s="49"/>
      <c r="PPZ43" s="49"/>
      <c r="PQA43" s="49"/>
      <c r="PQB43" s="49"/>
      <c r="PQC43" s="49"/>
      <c r="PQD43" s="49"/>
      <c r="PQE43" s="49"/>
      <c r="PQF43" s="49"/>
      <c r="PQG43" s="49"/>
      <c r="PQH43" s="49"/>
      <c r="PQI43" s="49"/>
      <c r="PQJ43" s="49"/>
      <c r="PQK43" s="49"/>
      <c r="PQL43" s="49"/>
      <c r="PQM43" s="49"/>
      <c r="PQN43" s="49"/>
      <c r="PQO43" s="49"/>
      <c r="PQP43" s="49"/>
      <c r="PQQ43" s="49"/>
      <c r="PQR43" s="49"/>
      <c r="PQS43" s="49"/>
      <c r="PQT43" s="49"/>
      <c r="PQU43" s="49"/>
      <c r="PQV43" s="49"/>
      <c r="PQW43" s="49"/>
      <c r="PQX43" s="49"/>
      <c r="PQY43" s="49"/>
      <c r="PQZ43" s="49"/>
      <c r="PRA43" s="49"/>
      <c r="PRB43" s="49"/>
      <c r="PRC43" s="49"/>
      <c r="PRD43" s="49"/>
      <c r="PRE43" s="49"/>
      <c r="PRF43" s="49"/>
      <c r="PRI43" s="49"/>
      <c r="PRL43" s="49"/>
      <c r="PRO43" s="49"/>
      <c r="PRR43" s="49"/>
      <c r="PRU43" s="49"/>
      <c r="PRX43" s="49"/>
      <c r="PSG43" s="49"/>
      <c r="PSJ43" s="49"/>
      <c r="PSM43" s="49"/>
      <c r="PSP43" s="49"/>
      <c r="PSY43" s="49"/>
      <c r="PTE43" s="49"/>
      <c r="PTH43" s="49"/>
      <c r="PTK43" s="49"/>
      <c r="PTN43" s="49"/>
      <c r="PTT43" s="49"/>
      <c r="PTW43" s="49"/>
      <c r="PUC43" s="49"/>
      <c r="PUE43" s="49"/>
      <c r="PUF43" s="49"/>
      <c r="PUH43" s="49"/>
      <c r="PUY43" s="49"/>
      <c r="PVD43" s="49"/>
      <c r="PVJ43" s="49"/>
      <c r="PVM43" s="49"/>
      <c r="PVP43" s="49"/>
      <c r="PVX43" s="49"/>
      <c r="PWT43" s="49"/>
      <c r="PWU43" s="49"/>
      <c r="PWV43" s="49"/>
      <c r="PWW43" s="49"/>
      <c r="PWX43" s="49"/>
      <c r="PWY43" s="49"/>
      <c r="PXQ43" s="49"/>
      <c r="PXR43" s="49"/>
      <c r="PXU43" s="49"/>
      <c r="PXX43" s="49"/>
      <c r="PXZ43" s="49"/>
      <c r="PYB43" s="49"/>
      <c r="PYE43" s="49"/>
      <c r="PYH43" s="49"/>
      <c r="PYK43" s="49"/>
      <c r="PYN43" s="49"/>
      <c r="PYQ43" s="49"/>
      <c r="PYT43" s="49"/>
      <c r="PYW43" s="49"/>
      <c r="PYZ43" s="49"/>
      <c r="PZB43" s="49"/>
      <c r="PZO43" s="49"/>
      <c r="PZP43" s="49"/>
      <c r="PZQ43" s="49"/>
      <c r="PZR43" s="49"/>
      <c r="PZS43" s="49"/>
      <c r="PZT43" s="49"/>
      <c r="PZU43" s="49"/>
      <c r="PZV43" s="49"/>
      <c r="PZW43" s="49"/>
      <c r="PZX43" s="49"/>
      <c r="PZY43" s="49"/>
      <c r="PZZ43" s="49"/>
      <c r="QAA43" s="49"/>
      <c r="QAB43" s="49"/>
      <c r="QAC43" s="49"/>
      <c r="QAD43" s="49"/>
      <c r="QAE43" s="49"/>
      <c r="QAF43" s="49"/>
      <c r="QAG43" s="49"/>
      <c r="QAH43" s="49"/>
      <c r="QAI43" s="49"/>
      <c r="QAJ43" s="49"/>
      <c r="QAK43" s="49"/>
      <c r="QAL43" s="49"/>
      <c r="QAM43" s="49"/>
      <c r="QAN43" s="49"/>
      <c r="QAO43" s="49"/>
      <c r="QAP43" s="49"/>
      <c r="QAQ43" s="49"/>
      <c r="QAR43" s="49"/>
      <c r="QAS43" s="49"/>
      <c r="QAT43" s="49"/>
      <c r="QAU43" s="49"/>
      <c r="QAV43" s="49"/>
      <c r="QAW43" s="49"/>
      <c r="QAX43" s="49"/>
      <c r="QAY43" s="49"/>
      <c r="QAZ43" s="49"/>
      <c r="QBA43" s="49"/>
      <c r="QBB43" s="49"/>
      <c r="QBE43" s="49"/>
      <c r="QBH43" s="49"/>
      <c r="QBK43" s="49"/>
      <c r="QBN43" s="49"/>
      <c r="QBQ43" s="49"/>
      <c r="QBT43" s="49"/>
      <c r="QCC43" s="49"/>
      <c r="QCF43" s="49"/>
      <c r="QCI43" s="49"/>
      <c r="QCL43" s="49"/>
      <c r="QCU43" s="49"/>
      <c r="QDA43" s="49"/>
      <c r="QDD43" s="49"/>
      <c r="QDG43" s="49"/>
      <c r="QDJ43" s="49"/>
      <c r="QDP43" s="49"/>
      <c r="QDS43" s="49"/>
      <c r="QDY43" s="49"/>
      <c r="QEA43" s="49"/>
      <c r="QEB43" s="49"/>
      <c r="QED43" s="49"/>
      <c r="QEU43" s="49"/>
      <c r="QEZ43" s="49"/>
      <c r="QFF43" s="49"/>
      <c r="QFI43" s="49"/>
      <c r="QFL43" s="49"/>
      <c r="QFT43" s="49"/>
      <c r="QGP43" s="49"/>
      <c r="QGQ43" s="49"/>
      <c r="QGR43" s="49"/>
      <c r="QGS43" s="49"/>
      <c r="QGT43" s="49"/>
      <c r="QGU43" s="49"/>
      <c r="QHM43" s="49"/>
      <c r="QHN43" s="49"/>
      <c r="QHQ43" s="49"/>
      <c r="QHT43" s="49"/>
      <c r="QHV43" s="49"/>
      <c r="QHX43" s="49"/>
      <c r="QIA43" s="49"/>
      <c r="QID43" s="49"/>
      <c r="QIG43" s="49"/>
      <c r="QIJ43" s="49"/>
      <c r="QIM43" s="49"/>
      <c r="QIP43" s="49"/>
      <c r="QIS43" s="49"/>
      <c r="QIV43" s="49"/>
      <c r="QIX43" s="49"/>
      <c r="QJK43" s="49"/>
      <c r="QJL43" s="49"/>
      <c r="QJM43" s="49"/>
      <c r="QJN43" s="49"/>
      <c r="QJO43" s="49"/>
      <c r="QJP43" s="49"/>
      <c r="QJQ43" s="49"/>
      <c r="QJR43" s="49"/>
      <c r="QJS43" s="49"/>
      <c r="QJT43" s="49"/>
      <c r="QJU43" s="49"/>
      <c r="QJV43" s="49"/>
      <c r="QJW43" s="49"/>
      <c r="QJX43" s="49"/>
      <c r="QJY43" s="49"/>
      <c r="QJZ43" s="49"/>
      <c r="QKA43" s="49"/>
      <c r="QKB43" s="49"/>
      <c r="QKC43" s="49"/>
      <c r="QKD43" s="49"/>
      <c r="QKE43" s="49"/>
      <c r="QKF43" s="49"/>
      <c r="QKG43" s="49"/>
      <c r="QKH43" s="49"/>
      <c r="QKI43" s="49"/>
      <c r="QKJ43" s="49"/>
      <c r="QKK43" s="49"/>
      <c r="QKL43" s="49"/>
      <c r="QKM43" s="49"/>
      <c r="QKN43" s="49"/>
      <c r="QKO43" s="49"/>
      <c r="QKP43" s="49"/>
      <c r="QKQ43" s="49"/>
      <c r="QKR43" s="49"/>
      <c r="QKS43" s="49"/>
      <c r="QKT43" s="49"/>
      <c r="QKU43" s="49"/>
      <c r="QKV43" s="49"/>
      <c r="QKW43" s="49"/>
      <c r="QKX43" s="49"/>
      <c r="QLA43" s="49"/>
      <c r="QLD43" s="49"/>
      <c r="QLG43" s="49"/>
      <c r="QLJ43" s="49"/>
      <c r="QLM43" s="49"/>
      <c r="QLP43" s="49"/>
      <c r="QLY43" s="49"/>
      <c r="QMB43" s="49"/>
      <c r="QME43" s="49"/>
      <c r="QMH43" s="49"/>
      <c r="QMQ43" s="49"/>
      <c r="QMW43" s="49"/>
      <c r="QMZ43" s="49"/>
      <c r="QNC43" s="49"/>
      <c r="QNF43" s="49"/>
      <c r="QNL43" s="49"/>
      <c r="QNO43" s="49"/>
      <c r="QNU43" s="49"/>
      <c r="QNW43" s="49"/>
      <c r="QNX43" s="49"/>
      <c r="QNZ43" s="49"/>
      <c r="QOQ43" s="49"/>
      <c r="QOV43" s="49"/>
      <c r="QPB43" s="49"/>
      <c r="QPE43" s="49"/>
      <c r="QPH43" s="49"/>
      <c r="QPP43" s="49"/>
      <c r="QQL43" s="49"/>
      <c r="QQM43" s="49"/>
      <c r="QQN43" s="49"/>
      <c r="QQO43" s="49"/>
      <c r="QQP43" s="49"/>
      <c r="QQQ43" s="49"/>
      <c r="QRI43" s="49"/>
      <c r="QRJ43" s="49"/>
      <c r="QRM43" s="49"/>
      <c r="QRP43" s="49"/>
      <c r="QRR43" s="49"/>
      <c r="QRT43" s="49"/>
      <c r="QRW43" s="49"/>
      <c r="QRZ43" s="49"/>
      <c r="QSC43" s="49"/>
      <c r="QSF43" s="49"/>
      <c r="QSI43" s="49"/>
      <c r="QSL43" s="49"/>
      <c r="QSO43" s="49"/>
      <c r="QSR43" s="49"/>
      <c r="QST43" s="49"/>
      <c r="QTG43" s="49"/>
      <c r="QTH43" s="49"/>
      <c r="QTI43" s="49"/>
      <c r="QTJ43" s="49"/>
      <c r="QTK43" s="49"/>
      <c r="QTL43" s="49"/>
      <c r="QTM43" s="49"/>
      <c r="QTN43" s="49"/>
      <c r="QTO43" s="49"/>
      <c r="QTP43" s="49"/>
      <c r="QTQ43" s="49"/>
      <c r="QTR43" s="49"/>
      <c r="QTS43" s="49"/>
      <c r="QTT43" s="49"/>
      <c r="QTU43" s="49"/>
      <c r="QTV43" s="49"/>
      <c r="QTW43" s="49"/>
      <c r="QTX43" s="49"/>
      <c r="QTY43" s="49"/>
      <c r="QTZ43" s="49"/>
      <c r="QUA43" s="49"/>
      <c r="QUB43" s="49"/>
      <c r="QUC43" s="49"/>
      <c r="QUD43" s="49"/>
      <c r="QUE43" s="49"/>
      <c r="QUF43" s="49"/>
      <c r="QUG43" s="49"/>
      <c r="QUH43" s="49"/>
      <c r="QUI43" s="49"/>
      <c r="QUJ43" s="49"/>
      <c r="QUK43" s="49"/>
      <c r="QUL43" s="49"/>
      <c r="QUM43" s="49"/>
      <c r="QUN43" s="49"/>
      <c r="QUO43" s="49"/>
      <c r="QUP43" s="49"/>
      <c r="QUQ43" s="49"/>
      <c r="QUR43" s="49"/>
      <c r="QUS43" s="49"/>
      <c r="QUT43" s="49"/>
      <c r="QUW43" s="49"/>
      <c r="QUZ43" s="49"/>
      <c r="QVC43" s="49"/>
      <c r="QVF43" s="49"/>
      <c r="QVI43" s="49"/>
      <c r="QVL43" s="49"/>
      <c r="QVU43" s="49"/>
      <c r="QVX43" s="49"/>
      <c r="QWA43" s="49"/>
      <c r="QWD43" s="49"/>
      <c r="QWM43" s="49"/>
      <c r="QWS43" s="49"/>
      <c r="QWV43" s="49"/>
      <c r="QWY43" s="49"/>
      <c r="QXB43" s="49"/>
      <c r="QXH43" s="49"/>
      <c r="QXK43" s="49"/>
      <c r="QXQ43" s="49"/>
      <c r="QXS43" s="49"/>
      <c r="QXT43" s="49"/>
      <c r="QXV43" s="49"/>
      <c r="QYM43" s="49"/>
      <c r="QYR43" s="49"/>
      <c r="QYX43" s="49"/>
      <c r="QZA43" s="49"/>
      <c r="QZD43" s="49"/>
      <c r="QZL43" s="49"/>
      <c r="RAH43" s="49"/>
      <c r="RAI43" s="49"/>
      <c r="RAJ43" s="49"/>
      <c r="RAK43" s="49"/>
      <c r="RAL43" s="49"/>
      <c r="RAM43" s="49"/>
      <c r="RBE43" s="49"/>
      <c r="RBF43" s="49"/>
      <c r="RBI43" s="49"/>
      <c r="RBL43" s="49"/>
      <c r="RBN43" s="49"/>
      <c r="RBP43" s="49"/>
      <c r="RBS43" s="49"/>
      <c r="RBV43" s="49"/>
      <c r="RBY43" s="49"/>
      <c r="RCB43" s="49"/>
      <c r="RCE43" s="49"/>
      <c r="RCH43" s="49"/>
      <c r="RCK43" s="49"/>
      <c r="RCN43" s="49"/>
      <c r="RCP43" s="49"/>
      <c r="RDC43" s="49"/>
      <c r="RDD43" s="49"/>
      <c r="RDE43" s="49"/>
      <c r="RDF43" s="49"/>
      <c r="RDG43" s="49"/>
      <c r="RDH43" s="49"/>
      <c r="RDI43" s="49"/>
      <c r="RDJ43" s="49"/>
      <c r="RDK43" s="49"/>
      <c r="RDL43" s="49"/>
      <c r="RDM43" s="49"/>
      <c r="RDN43" s="49"/>
      <c r="RDO43" s="49"/>
      <c r="RDP43" s="49"/>
      <c r="RDQ43" s="49"/>
      <c r="RDR43" s="49"/>
      <c r="RDS43" s="49"/>
      <c r="RDT43" s="49"/>
      <c r="RDU43" s="49"/>
      <c r="RDV43" s="49"/>
      <c r="RDW43" s="49"/>
      <c r="RDX43" s="49"/>
      <c r="RDY43" s="49"/>
      <c r="RDZ43" s="49"/>
      <c r="REA43" s="49"/>
      <c r="REB43" s="49"/>
      <c r="REC43" s="49"/>
      <c r="RED43" s="49"/>
      <c r="REE43" s="49"/>
      <c r="REF43" s="49"/>
      <c r="REG43" s="49"/>
      <c r="REH43" s="49"/>
      <c r="REI43" s="49"/>
      <c r="REJ43" s="49"/>
      <c r="REK43" s="49"/>
      <c r="REL43" s="49"/>
      <c r="REM43" s="49"/>
      <c r="REN43" s="49"/>
      <c r="REO43" s="49"/>
      <c r="REP43" s="49"/>
      <c r="RES43" s="49"/>
      <c r="REV43" s="49"/>
      <c r="REY43" s="49"/>
      <c r="RFB43" s="49"/>
      <c r="RFE43" s="49"/>
      <c r="RFH43" s="49"/>
      <c r="RFQ43" s="49"/>
      <c r="RFT43" s="49"/>
      <c r="RFW43" s="49"/>
      <c r="RFZ43" s="49"/>
      <c r="RGI43" s="49"/>
      <c r="RGO43" s="49"/>
      <c r="RGR43" s="49"/>
      <c r="RGU43" s="49"/>
      <c r="RGX43" s="49"/>
      <c r="RHD43" s="49"/>
      <c r="RHG43" s="49"/>
      <c r="RHM43" s="49"/>
      <c r="RHO43" s="49"/>
      <c r="RHP43" s="49"/>
      <c r="RHR43" s="49"/>
      <c r="RII43" s="49"/>
      <c r="RIN43" s="49"/>
      <c r="RIT43" s="49"/>
      <c r="RIW43" s="49"/>
      <c r="RIZ43" s="49"/>
      <c r="RJH43" s="49"/>
      <c r="RKD43" s="49"/>
      <c r="RKE43" s="49"/>
      <c r="RKF43" s="49"/>
      <c r="RKG43" s="49"/>
      <c r="RKH43" s="49"/>
      <c r="RKI43" s="49"/>
      <c r="RLA43" s="49"/>
      <c r="RLB43" s="49"/>
      <c r="RLE43" s="49"/>
      <c r="RLH43" s="49"/>
      <c r="RLJ43" s="49"/>
      <c r="RLL43" s="49"/>
      <c r="RLO43" s="49"/>
      <c r="RLR43" s="49"/>
      <c r="RLU43" s="49"/>
      <c r="RLX43" s="49"/>
      <c r="RMA43" s="49"/>
      <c r="RMD43" s="49"/>
      <c r="RMG43" s="49"/>
      <c r="RMJ43" s="49"/>
      <c r="RML43" s="49"/>
      <c r="RMY43" s="49"/>
      <c r="RMZ43" s="49"/>
      <c r="RNA43" s="49"/>
      <c r="RNB43" s="49"/>
      <c r="RNC43" s="49"/>
      <c r="RND43" s="49"/>
      <c r="RNE43" s="49"/>
      <c r="RNF43" s="49"/>
      <c r="RNG43" s="49"/>
      <c r="RNH43" s="49"/>
      <c r="RNI43" s="49"/>
      <c r="RNJ43" s="49"/>
      <c r="RNK43" s="49"/>
      <c r="RNL43" s="49"/>
      <c r="RNM43" s="49"/>
      <c r="RNN43" s="49"/>
      <c r="RNO43" s="49"/>
      <c r="RNP43" s="49"/>
      <c r="RNQ43" s="49"/>
      <c r="RNR43" s="49"/>
      <c r="RNS43" s="49"/>
      <c r="RNT43" s="49"/>
      <c r="RNU43" s="49"/>
      <c r="RNV43" s="49"/>
      <c r="RNW43" s="49"/>
      <c r="RNX43" s="49"/>
      <c r="RNY43" s="49"/>
      <c r="RNZ43" s="49"/>
      <c r="ROA43" s="49"/>
      <c r="ROB43" s="49"/>
      <c r="ROC43" s="49"/>
      <c r="ROD43" s="49"/>
      <c r="ROE43" s="49"/>
      <c r="ROF43" s="49"/>
      <c r="ROG43" s="49"/>
      <c r="ROH43" s="49"/>
      <c r="ROI43" s="49"/>
      <c r="ROJ43" s="49"/>
      <c r="ROK43" s="49"/>
      <c r="ROL43" s="49"/>
      <c r="ROO43" s="49"/>
      <c r="ROR43" s="49"/>
      <c r="ROU43" s="49"/>
      <c r="ROX43" s="49"/>
      <c r="RPA43" s="49"/>
      <c r="RPD43" s="49"/>
      <c r="RPM43" s="49"/>
      <c r="RPP43" s="49"/>
      <c r="RPS43" s="49"/>
      <c r="RPV43" s="49"/>
      <c r="RQE43" s="49"/>
      <c r="RQK43" s="49"/>
      <c r="RQN43" s="49"/>
      <c r="RQQ43" s="49"/>
      <c r="RQT43" s="49"/>
      <c r="RQZ43" s="49"/>
      <c r="RRC43" s="49"/>
      <c r="RRI43" s="49"/>
      <c r="RRK43" s="49"/>
      <c r="RRL43" s="49"/>
      <c r="RRN43" s="49"/>
      <c r="RSE43" s="49"/>
      <c r="RSJ43" s="49"/>
      <c r="RSP43" s="49"/>
      <c r="RSS43" s="49"/>
      <c r="RSV43" s="49"/>
      <c r="RTD43" s="49"/>
      <c r="RTZ43" s="49"/>
      <c r="RUA43" s="49"/>
      <c r="RUB43" s="49"/>
      <c r="RUC43" s="49"/>
      <c r="RUD43" s="49"/>
      <c r="RUE43" s="49"/>
      <c r="RUW43" s="49"/>
      <c r="RUX43" s="49"/>
      <c r="RVA43" s="49"/>
      <c r="RVD43" s="49"/>
      <c r="RVF43" s="49"/>
      <c r="RVH43" s="49"/>
      <c r="RVK43" s="49"/>
      <c r="RVN43" s="49"/>
      <c r="RVQ43" s="49"/>
      <c r="RVT43" s="49"/>
      <c r="RVW43" s="49"/>
      <c r="RVZ43" s="49"/>
      <c r="RWC43" s="49"/>
      <c r="RWF43" s="49"/>
      <c r="RWH43" s="49"/>
      <c r="RWU43" s="49"/>
      <c r="RWV43" s="49"/>
      <c r="RWW43" s="49"/>
      <c r="RWX43" s="49"/>
      <c r="RWY43" s="49"/>
      <c r="RWZ43" s="49"/>
      <c r="RXA43" s="49"/>
      <c r="RXB43" s="49"/>
      <c r="RXC43" s="49"/>
      <c r="RXD43" s="49"/>
      <c r="RXE43" s="49"/>
      <c r="RXF43" s="49"/>
      <c r="RXG43" s="49"/>
      <c r="RXH43" s="49"/>
      <c r="RXI43" s="49"/>
      <c r="RXJ43" s="49"/>
      <c r="RXK43" s="49"/>
      <c r="RXL43" s="49"/>
      <c r="RXM43" s="49"/>
      <c r="RXN43" s="49"/>
      <c r="RXO43" s="49"/>
      <c r="RXP43" s="49"/>
      <c r="RXQ43" s="49"/>
      <c r="RXR43" s="49"/>
      <c r="RXS43" s="49"/>
      <c r="RXT43" s="49"/>
      <c r="RXU43" s="49"/>
      <c r="RXV43" s="49"/>
      <c r="RXW43" s="49"/>
      <c r="RXX43" s="49"/>
      <c r="RXY43" s="49"/>
      <c r="RXZ43" s="49"/>
      <c r="RYA43" s="49"/>
      <c r="RYB43" s="49"/>
      <c r="RYC43" s="49"/>
      <c r="RYD43" s="49"/>
      <c r="RYE43" s="49"/>
      <c r="RYF43" s="49"/>
      <c r="RYG43" s="49"/>
      <c r="RYH43" s="49"/>
      <c r="RYK43" s="49"/>
      <c r="RYN43" s="49"/>
      <c r="RYQ43" s="49"/>
      <c r="RYT43" s="49"/>
      <c r="RYW43" s="49"/>
      <c r="RYZ43" s="49"/>
      <c r="RZI43" s="49"/>
      <c r="RZL43" s="49"/>
      <c r="RZO43" s="49"/>
      <c r="RZR43" s="49"/>
      <c r="SAA43" s="49"/>
      <c r="SAG43" s="49"/>
      <c r="SAJ43" s="49"/>
      <c r="SAM43" s="49"/>
      <c r="SAP43" s="49"/>
      <c r="SAV43" s="49"/>
      <c r="SAY43" s="49"/>
      <c r="SBE43" s="49"/>
      <c r="SBG43" s="49"/>
      <c r="SBH43" s="49"/>
      <c r="SBJ43" s="49"/>
      <c r="SCA43" s="49"/>
      <c r="SCF43" s="49"/>
      <c r="SCL43" s="49"/>
      <c r="SCO43" s="49"/>
      <c r="SCR43" s="49"/>
      <c r="SCZ43" s="49"/>
      <c r="SDV43" s="49"/>
      <c r="SDW43" s="49"/>
      <c r="SDX43" s="49"/>
      <c r="SDY43" s="49"/>
      <c r="SDZ43" s="49"/>
      <c r="SEA43" s="49"/>
      <c r="SES43" s="49"/>
      <c r="SET43" s="49"/>
      <c r="SEW43" s="49"/>
      <c r="SEZ43" s="49"/>
      <c r="SFB43" s="49"/>
      <c r="SFD43" s="49"/>
      <c r="SFG43" s="49"/>
      <c r="SFJ43" s="49"/>
      <c r="SFM43" s="49"/>
      <c r="SFP43" s="49"/>
      <c r="SFS43" s="49"/>
      <c r="SFV43" s="49"/>
      <c r="SFY43" s="49"/>
      <c r="SGB43" s="49"/>
      <c r="SGD43" s="49"/>
      <c r="SGQ43" s="49"/>
      <c r="SGR43" s="49"/>
      <c r="SGS43" s="49"/>
      <c r="SGT43" s="49"/>
      <c r="SGU43" s="49"/>
      <c r="SGV43" s="49"/>
      <c r="SGW43" s="49"/>
      <c r="SGX43" s="49"/>
      <c r="SGY43" s="49"/>
      <c r="SGZ43" s="49"/>
      <c r="SHA43" s="49"/>
      <c r="SHB43" s="49"/>
      <c r="SHC43" s="49"/>
      <c r="SHD43" s="49"/>
      <c r="SHE43" s="49"/>
      <c r="SHF43" s="49"/>
      <c r="SHG43" s="49"/>
      <c r="SHH43" s="49"/>
      <c r="SHI43" s="49"/>
      <c r="SHJ43" s="49"/>
      <c r="SHK43" s="49"/>
      <c r="SHL43" s="49"/>
      <c r="SHM43" s="49"/>
      <c r="SHN43" s="49"/>
      <c r="SHO43" s="49"/>
      <c r="SHP43" s="49"/>
      <c r="SHQ43" s="49"/>
      <c r="SHR43" s="49"/>
      <c r="SHS43" s="49"/>
      <c r="SHT43" s="49"/>
      <c r="SHU43" s="49"/>
      <c r="SHV43" s="49"/>
      <c r="SHW43" s="49"/>
      <c r="SHX43" s="49"/>
      <c r="SHY43" s="49"/>
      <c r="SHZ43" s="49"/>
      <c r="SIA43" s="49"/>
      <c r="SIB43" s="49"/>
      <c r="SIC43" s="49"/>
      <c r="SID43" s="49"/>
      <c r="SIG43" s="49"/>
      <c r="SIJ43" s="49"/>
      <c r="SIM43" s="49"/>
      <c r="SIP43" s="49"/>
      <c r="SIS43" s="49"/>
      <c r="SIV43" s="49"/>
      <c r="SJE43" s="49"/>
      <c r="SJH43" s="49"/>
      <c r="SJK43" s="49"/>
      <c r="SJN43" s="49"/>
      <c r="SJW43" s="49"/>
      <c r="SKC43" s="49"/>
      <c r="SKF43" s="49"/>
      <c r="SKI43" s="49"/>
      <c r="SKL43" s="49"/>
      <c r="SKR43" s="49"/>
      <c r="SKU43" s="49"/>
      <c r="SLA43" s="49"/>
      <c r="SLC43" s="49"/>
      <c r="SLD43" s="49"/>
      <c r="SLF43" s="49"/>
      <c r="SLW43" s="49"/>
      <c r="SMB43" s="49"/>
      <c r="SMH43" s="49"/>
      <c r="SMK43" s="49"/>
      <c r="SMN43" s="49"/>
      <c r="SMV43" s="49"/>
      <c r="SNR43" s="49"/>
      <c r="SNS43" s="49"/>
      <c r="SNT43" s="49"/>
      <c r="SNU43" s="49"/>
      <c r="SNV43" s="49"/>
      <c r="SNW43" s="49"/>
      <c r="SOO43" s="49"/>
      <c r="SOP43" s="49"/>
      <c r="SOS43" s="49"/>
      <c r="SOV43" s="49"/>
      <c r="SOX43" s="49"/>
      <c r="SOZ43" s="49"/>
      <c r="SPC43" s="49"/>
      <c r="SPF43" s="49"/>
      <c r="SPI43" s="49"/>
      <c r="SPL43" s="49"/>
      <c r="SPO43" s="49"/>
      <c r="SPR43" s="49"/>
      <c r="SPU43" s="49"/>
      <c r="SPX43" s="49"/>
      <c r="SPZ43" s="49"/>
      <c r="SQM43" s="49"/>
      <c r="SQN43" s="49"/>
      <c r="SQO43" s="49"/>
      <c r="SQP43" s="49"/>
      <c r="SQQ43" s="49"/>
      <c r="SQR43" s="49"/>
      <c r="SQS43" s="49"/>
      <c r="SQT43" s="49"/>
      <c r="SQU43" s="49"/>
      <c r="SQV43" s="49"/>
      <c r="SQW43" s="49"/>
      <c r="SQX43" s="49"/>
      <c r="SQY43" s="49"/>
      <c r="SQZ43" s="49"/>
      <c r="SRA43" s="49"/>
      <c r="SRB43" s="49"/>
      <c r="SRC43" s="49"/>
      <c r="SRD43" s="49"/>
      <c r="SRE43" s="49"/>
      <c r="SRF43" s="49"/>
      <c r="SRG43" s="49"/>
      <c r="SRH43" s="49"/>
      <c r="SRI43" s="49"/>
      <c r="SRJ43" s="49"/>
      <c r="SRK43" s="49"/>
      <c r="SRL43" s="49"/>
      <c r="SRM43" s="49"/>
      <c r="SRN43" s="49"/>
      <c r="SRO43" s="49"/>
      <c r="SRP43" s="49"/>
      <c r="SRQ43" s="49"/>
      <c r="SRR43" s="49"/>
      <c r="SRS43" s="49"/>
      <c r="SRT43" s="49"/>
      <c r="SRU43" s="49"/>
      <c r="SRV43" s="49"/>
      <c r="SRW43" s="49"/>
      <c r="SRX43" s="49"/>
      <c r="SRY43" s="49"/>
      <c r="SRZ43" s="49"/>
      <c r="SSC43" s="49"/>
      <c r="SSF43" s="49"/>
      <c r="SSI43" s="49"/>
      <c r="SSL43" s="49"/>
      <c r="SSO43" s="49"/>
      <c r="SSR43" s="49"/>
      <c r="STA43" s="49"/>
      <c r="STD43" s="49"/>
      <c r="STG43" s="49"/>
      <c r="STJ43" s="49"/>
      <c r="STS43" s="49"/>
      <c r="STY43" s="49"/>
      <c r="SUB43" s="49"/>
      <c r="SUE43" s="49"/>
      <c r="SUH43" s="49"/>
      <c r="SUN43" s="49"/>
      <c r="SUQ43" s="49"/>
      <c r="SUW43" s="49"/>
      <c r="SUY43" s="49"/>
      <c r="SUZ43" s="49"/>
      <c r="SVB43" s="49"/>
      <c r="SVS43" s="49"/>
      <c r="SVX43" s="49"/>
      <c r="SWD43" s="49"/>
      <c r="SWG43" s="49"/>
      <c r="SWJ43" s="49"/>
      <c r="SWR43" s="49"/>
      <c r="SXN43" s="49"/>
      <c r="SXO43" s="49"/>
      <c r="SXP43" s="49"/>
      <c r="SXQ43" s="49"/>
      <c r="SXR43" s="49"/>
      <c r="SXS43" s="49"/>
      <c r="SYK43" s="49"/>
      <c r="SYL43" s="49"/>
      <c r="SYO43" s="49"/>
      <c r="SYR43" s="49"/>
      <c r="SYT43" s="49"/>
      <c r="SYV43" s="49"/>
      <c r="SYY43" s="49"/>
      <c r="SZB43" s="49"/>
      <c r="SZE43" s="49"/>
      <c r="SZH43" s="49"/>
      <c r="SZK43" s="49"/>
      <c r="SZN43" s="49"/>
      <c r="SZQ43" s="49"/>
      <c r="SZT43" s="49"/>
      <c r="SZV43" s="49"/>
      <c r="TAI43" s="49"/>
      <c r="TAJ43" s="49"/>
      <c r="TAK43" s="49"/>
      <c r="TAL43" s="49"/>
      <c r="TAM43" s="49"/>
      <c r="TAN43" s="49"/>
      <c r="TAO43" s="49"/>
      <c r="TAP43" s="49"/>
      <c r="TAQ43" s="49"/>
      <c r="TAR43" s="49"/>
      <c r="TAS43" s="49"/>
      <c r="TAT43" s="49"/>
      <c r="TAU43" s="49"/>
      <c r="TAV43" s="49"/>
      <c r="TAW43" s="49"/>
      <c r="TAX43" s="49"/>
      <c r="TAY43" s="49"/>
      <c r="TAZ43" s="49"/>
      <c r="TBA43" s="49"/>
      <c r="TBB43" s="49"/>
      <c r="TBC43" s="49"/>
      <c r="TBD43" s="49"/>
      <c r="TBE43" s="49"/>
      <c r="TBF43" s="49"/>
      <c r="TBG43" s="49"/>
      <c r="TBH43" s="49"/>
      <c r="TBI43" s="49"/>
      <c r="TBJ43" s="49"/>
      <c r="TBK43" s="49"/>
      <c r="TBL43" s="49"/>
      <c r="TBM43" s="49"/>
      <c r="TBN43" s="49"/>
      <c r="TBO43" s="49"/>
      <c r="TBP43" s="49"/>
      <c r="TBQ43" s="49"/>
      <c r="TBR43" s="49"/>
      <c r="TBS43" s="49"/>
      <c r="TBT43" s="49"/>
      <c r="TBU43" s="49"/>
      <c r="TBV43" s="49"/>
      <c r="TBY43" s="49"/>
      <c r="TCB43" s="49"/>
      <c r="TCE43" s="49"/>
      <c r="TCH43" s="49"/>
      <c r="TCK43" s="49"/>
      <c r="TCN43" s="49"/>
      <c r="TCW43" s="49"/>
      <c r="TCZ43" s="49"/>
      <c r="TDC43" s="49"/>
      <c r="TDF43" s="49"/>
      <c r="TDO43" s="49"/>
      <c r="TDU43" s="49"/>
      <c r="TDX43" s="49"/>
      <c r="TEA43" s="49"/>
      <c r="TED43" s="49"/>
      <c r="TEJ43" s="49"/>
      <c r="TEM43" s="49"/>
      <c r="TES43" s="49"/>
      <c r="TEU43" s="49"/>
      <c r="TEV43" s="49"/>
      <c r="TEX43" s="49"/>
      <c r="TFO43" s="49"/>
      <c r="TFT43" s="49"/>
      <c r="TFZ43" s="49"/>
      <c r="TGC43" s="49"/>
      <c r="TGF43" s="49"/>
      <c r="TGN43" s="49"/>
      <c r="THJ43" s="49"/>
      <c r="THK43" s="49"/>
      <c r="THL43" s="49"/>
      <c r="THM43" s="49"/>
      <c r="THN43" s="49"/>
      <c r="THO43" s="49"/>
      <c r="TIG43" s="49"/>
      <c r="TIH43" s="49"/>
      <c r="TIK43" s="49"/>
      <c r="TIN43" s="49"/>
      <c r="TIP43" s="49"/>
      <c r="TIR43" s="49"/>
      <c r="TIU43" s="49"/>
      <c r="TIX43" s="49"/>
      <c r="TJA43" s="49"/>
      <c r="TJD43" s="49"/>
      <c r="TJG43" s="49"/>
      <c r="TJJ43" s="49"/>
      <c r="TJM43" s="49"/>
      <c r="TJP43" s="49"/>
      <c r="TJR43" s="49"/>
      <c r="TKE43" s="49"/>
      <c r="TKF43" s="49"/>
      <c r="TKG43" s="49"/>
      <c r="TKH43" s="49"/>
      <c r="TKI43" s="49"/>
      <c r="TKJ43" s="49"/>
      <c r="TKK43" s="49"/>
      <c r="TKL43" s="49"/>
      <c r="TKM43" s="49"/>
      <c r="TKN43" s="49"/>
      <c r="TKO43" s="49"/>
      <c r="TKP43" s="49"/>
      <c r="TKQ43" s="49"/>
      <c r="TKR43" s="49"/>
      <c r="TKS43" s="49"/>
      <c r="TKT43" s="49"/>
      <c r="TKU43" s="49"/>
      <c r="TKV43" s="49"/>
      <c r="TKW43" s="49"/>
      <c r="TKX43" s="49"/>
      <c r="TKY43" s="49"/>
      <c r="TKZ43" s="49"/>
      <c r="TLA43" s="49"/>
      <c r="TLB43" s="49"/>
      <c r="TLC43" s="49"/>
      <c r="TLD43" s="49"/>
      <c r="TLE43" s="49"/>
      <c r="TLF43" s="49"/>
      <c r="TLG43" s="49"/>
      <c r="TLH43" s="49"/>
      <c r="TLI43" s="49"/>
      <c r="TLJ43" s="49"/>
      <c r="TLK43" s="49"/>
      <c r="TLL43" s="49"/>
      <c r="TLM43" s="49"/>
      <c r="TLN43" s="49"/>
      <c r="TLO43" s="49"/>
      <c r="TLP43" s="49"/>
      <c r="TLQ43" s="49"/>
      <c r="TLR43" s="49"/>
      <c r="TLU43" s="49"/>
      <c r="TLX43" s="49"/>
      <c r="TMA43" s="49"/>
      <c r="TMD43" s="49"/>
      <c r="TMG43" s="49"/>
      <c r="TMJ43" s="49"/>
      <c r="TMS43" s="49"/>
      <c r="TMV43" s="49"/>
      <c r="TMY43" s="49"/>
      <c r="TNB43" s="49"/>
      <c r="TNK43" s="49"/>
      <c r="TNQ43" s="49"/>
      <c r="TNT43" s="49"/>
      <c r="TNW43" s="49"/>
      <c r="TNZ43" s="49"/>
      <c r="TOF43" s="49"/>
      <c r="TOI43" s="49"/>
      <c r="TOO43" s="49"/>
      <c r="TOQ43" s="49"/>
      <c r="TOR43" s="49"/>
      <c r="TOT43" s="49"/>
      <c r="TPK43" s="49"/>
      <c r="TPP43" s="49"/>
      <c r="TPV43" s="49"/>
      <c r="TPY43" s="49"/>
      <c r="TQB43" s="49"/>
      <c r="TQJ43" s="49"/>
      <c r="TRF43" s="49"/>
      <c r="TRG43" s="49"/>
      <c r="TRH43" s="49"/>
      <c r="TRI43" s="49"/>
      <c r="TRJ43" s="49"/>
      <c r="TRK43" s="49"/>
      <c r="TSC43" s="49"/>
      <c r="TSD43" s="49"/>
      <c r="TSG43" s="49"/>
      <c r="TSJ43" s="49"/>
      <c r="TSL43" s="49"/>
      <c r="TSN43" s="49"/>
      <c r="TSQ43" s="49"/>
      <c r="TST43" s="49"/>
      <c r="TSW43" s="49"/>
      <c r="TSZ43" s="49"/>
      <c r="TTC43" s="49"/>
      <c r="TTF43" s="49"/>
      <c r="TTI43" s="49"/>
      <c r="TTL43" s="49"/>
      <c r="TTN43" s="49"/>
      <c r="TUA43" s="49"/>
      <c r="TUB43" s="49"/>
      <c r="TUC43" s="49"/>
      <c r="TUD43" s="49"/>
      <c r="TUE43" s="49"/>
      <c r="TUF43" s="49"/>
      <c r="TUG43" s="49"/>
      <c r="TUH43" s="49"/>
      <c r="TUI43" s="49"/>
      <c r="TUJ43" s="49"/>
      <c r="TUK43" s="49"/>
      <c r="TUL43" s="49"/>
      <c r="TUM43" s="49"/>
      <c r="TUN43" s="49"/>
      <c r="TUO43" s="49"/>
      <c r="TUP43" s="49"/>
      <c r="TUQ43" s="49"/>
      <c r="TUR43" s="49"/>
      <c r="TUS43" s="49"/>
      <c r="TUT43" s="49"/>
      <c r="TUU43" s="49"/>
      <c r="TUV43" s="49"/>
      <c r="TUW43" s="49"/>
      <c r="TUX43" s="49"/>
      <c r="TUY43" s="49"/>
      <c r="TUZ43" s="49"/>
      <c r="TVA43" s="49"/>
      <c r="TVB43" s="49"/>
      <c r="TVC43" s="49"/>
      <c r="TVD43" s="49"/>
      <c r="TVE43" s="49"/>
      <c r="TVF43" s="49"/>
      <c r="TVG43" s="49"/>
      <c r="TVH43" s="49"/>
      <c r="TVI43" s="49"/>
      <c r="TVJ43" s="49"/>
      <c r="TVK43" s="49"/>
      <c r="TVL43" s="49"/>
      <c r="TVM43" s="49"/>
      <c r="TVN43" s="49"/>
      <c r="TVQ43" s="49"/>
      <c r="TVT43" s="49"/>
      <c r="TVW43" s="49"/>
      <c r="TVZ43" s="49"/>
      <c r="TWC43" s="49"/>
      <c r="TWF43" s="49"/>
      <c r="TWO43" s="49"/>
      <c r="TWR43" s="49"/>
      <c r="TWU43" s="49"/>
      <c r="TWX43" s="49"/>
      <c r="TXG43" s="49"/>
      <c r="TXM43" s="49"/>
      <c r="TXP43" s="49"/>
      <c r="TXS43" s="49"/>
      <c r="TXV43" s="49"/>
      <c r="TYB43" s="49"/>
      <c r="TYE43" s="49"/>
      <c r="TYK43" s="49"/>
      <c r="TYM43" s="49"/>
      <c r="TYN43" s="49"/>
      <c r="TYP43" s="49"/>
      <c r="TZG43" s="49"/>
      <c r="TZL43" s="49"/>
      <c r="TZR43" s="49"/>
      <c r="TZU43" s="49"/>
      <c r="TZX43" s="49"/>
      <c r="UAF43" s="49"/>
      <c r="UBB43" s="49"/>
      <c r="UBC43" s="49"/>
      <c r="UBD43" s="49"/>
      <c r="UBE43" s="49"/>
      <c r="UBF43" s="49"/>
      <c r="UBG43" s="49"/>
      <c r="UBY43" s="49"/>
      <c r="UBZ43" s="49"/>
      <c r="UCC43" s="49"/>
      <c r="UCF43" s="49"/>
      <c r="UCH43" s="49"/>
      <c r="UCJ43" s="49"/>
      <c r="UCM43" s="49"/>
      <c r="UCP43" s="49"/>
      <c r="UCS43" s="49"/>
      <c r="UCV43" s="49"/>
      <c r="UCY43" s="49"/>
      <c r="UDB43" s="49"/>
      <c r="UDE43" s="49"/>
      <c r="UDH43" s="49"/>
      <c r="UDJ43" s="49"/>
      <c r="UDW43" s="49"/>
      <c r="UDX43" s="49"/>
      <c r="UDY43" s="49"/>
      <c r="UDZ43" s="49"/>
      <c r="UEA43" s="49"/>
      <c r="UEB43" s="49"/>
      <c r="UEC43" s="49"/>
      <c r="UED43" s="49"/>
      <c r="UEE43" s="49"/>
      <c r="UEF43" s="49"/>
      <c r="UEG43" s="49"/>
      <c r="UEH43" s="49"/>
      <c r="UEI43" s="49"/>
      <c r="UEJ43" s="49"/>
      <c r="UEK43" s="49"/>
      <c r="UEL43" s="49"/>
      <c r="UEM43" s="49"/>
      <c r="UEN43" s="49"/>
      <c r="UEO43" s="49"/>
      <c r="UEP43" s="49"/>
      <c r="UEQ43" s="49"/>
      <c r="UER43" s="49"/>
      <c r="UES43" s="49"/>
      <c r="UET43" s="49"/>
      <c r="UEU43" s="49"/>
      <c r="UEV43" s="49"/>
      <c r="UEW43" s="49"/>
      <c r="UEX43" s="49"/>
      <c r="UEY43" s="49"/>
      <c r="UEZ43" s="49"/>
      <c r="UFA43" s="49"/>
      <c r="UFB43" s="49"/>
      <c r="UFC43" s="49"/>
      <c r="UFD43" s="49"/>
      <c r="UFE43" s="49"/>
      <c r="UFF43" s="49"/>
      <c r="UFG43" s="49"/>
      <c r="UFH43" s="49"/>
      <c r="UFI43" s="49"/>
      <c r="UFJ43" s="49"/>
      <c r="UFM43" s="49"/>
      <c r="UFP43" s="49"/>
      <c r="UFS43" s="49"/>
      <c r="UFV43" s="49"/>
      <c r="UFY43" s="49"/>
      <c r="UGB43" s="49"/>
      <c r="UGK43" s="49"/>
      <c r="UGN43" s="49"/>
      <c r="UGQ43" s="49"/>
      <c r="UGT43" s="49"/>
      <c r="UHC43" s="49"/>
      <c r="UHI43" s="49"/>
      <c r="UHL43" s="49"/>
      <c r="UHO43" s="49"/>
      <c r="UHR43" s="49"/>
      <c r="UHX43" s="49"/>
      <c r="UIA43" s="49"/>
      <c r="UIG43" s="49"/>
      <c r="UII43" s="49"/>
      <c r="UIJ43" s="49"/>
      <c r="UIL43" s="49"/>
      <c r="UJC43" s="49"/>
      <c r="UJH43" s="49"/>
      <c r="UJN43" s="49"/>
      <c r="UJQ43" s="49"/>
      <c r="UJT43" s="49"/>
      <c r="UKB43" s="49"/>
      <c r="UKX43" s="49"/>
      <c r="UKY43" s="49"/>
      <c r="UKZ43" s="49"/>
      <c r="ULA43" s="49"/>
      <c r="ULB43" s="49"/>
      <c r="ULC43" s="49"/>
      <c r="ULU43" s="49"/>
      <c r="ULV43" s="49"/>
      <c r="ULY43" s="49"/>
      <c r="UMB43" s="49"/>
      <c r="UMD43" s="49"/>
      <c r="UMF43" s="49"/>
      <c r="UMI43" s="49"/>
      <c r="UML43" s="49"/>
      <c r="UMO43" s="49"/>
      <c r="UMR43" s="49"/>
      <c r="UMU43" s="49"/>
      <c r="UMX43" s="49"/>
      <c r="UNA43" s="49"/>
      <c r="UND43" s="49"/>
      <c r="UNF43" s="49"/>
      <c r="UNS43" s="49"/>
      <c r="UNT43" s="49"/>
      <c r="UNU43" s="49"/>
      <c r="UNV43" s="49"/>
      <c r="UNW43" s="49"/>
      <c r="UNX43" s="49"/>
      <c r="UNY43" s="49"/>
      <c r="UNZ43" s="49"/>
      <c r="UOA43" s="49"/>
      <c r="UOB43" s="49"/>
      <c r="UOC43" s="49"/>
      <c r="UOD43" s="49"/>
      <c r="UOE43" s="49"/>
      <c r="UOF43" s="49"/>
      <c r="UOG43" s="49"/>
      <c r="UOH43" s="49"/>
      <c r="UOI43" s="49"/>
      <c r="UOJ43" s="49"/>
      <c r="UOK43" s="49"/>
      <c r="UOL43" s="49"/>
      <c r="UOM43" s="49"/>
      <c r="UON43" s="49"/>
      <c r="UOO43" s="49"/>
      <c r="UOP43" s="49"/>
      <c r="UOQ43" s="49"/>
      <c r="UOR43" s="49"/>
      <c r="UOS43" s="49"/>
      <c r="UOT43" s="49"/>
      <c r="UOU43" s="49"/>
      <c r="UOV43" s="49"/>
      <c r="UOW43" s="49"/>
      <c r="UOX43" s="49"/>
      <c r="UOY43" s="49"/>
      <c r="UOZ43" s="49"/>
      <c r="UPA43" s="49"/>
      <c r="UPB43" s="49"/>
      <c r="UPC43" s="49"/>
      <c r="UPD43" s="49"/>
      <c r="UPE43" s="49"/>
      <c r="UPF43" s="49"/>
      <c r="UPI43" s="49"/>
      <c r="UPL43" s="49"/>
      <c r="UPO43" s="49"/>
      <c r="UPR43" s="49"/>
      <c r="UPU43" s="49"/>
      <c r="UPX43" s="49"/>
      <c r="UQG43" s="49"/>
      <c r="UQJ43" s="49"/>
      <c r="UQM43" s="49"/>
      <c r="UQP43" s="49"/>
      <c r="UQY43" s="49"/>
      <c r="URE43" s="49"/>
      <c r="URH43" s="49"/>
      <c r="URK43" s="49"/>
      <c r="URN43" s="49"/>
      <c r="URT43" s="49"/>
      <c r="URW43" s="49"/>
      <c r="USC43" s="49"/>
      <c r="USE43" s="49"/>
      <c r="USF43" s="49"/>
      <c r="USH43" s="49"/>
      <c r="USY43" s="49"/>
      <c r="UTD43" s="49"/>
      <c r="UTJ43" s="49"/>
      <c r="UTM43" s="49"/>
      <c r="UTP43" s="49"/>
      <c r="UTX43" s="49"/>
      <c r="UUT43" s="49"/>
      <c r="UUU43" s="49"/>
      <c r="UUV43" s="49"/>
      <c r="UUW43" s="49"/>
      <c r="UUX43" s="49"/>
      <c r="UUY43" s="49"/>
      <c r="UVQ43" s="49"/>
      <c r="UVR43" s="49"/>
      <c r="UVU43" s="49"/>
      <c r="UVX43" s="49"/>
      <c r="UVZ43" s="49"/>
      <c r="UWB43" s="49"/>
      <c r="UWE43" s="49"/>
      <c r="UWH43" s="49"/>
      <c r="UWK43" s="49"/>
      <c r="UWN43" s="49"/>
      <c r="UWQ43" s="49"/>
      <c r="UWT43" s="49"/>
      <c r="UWW43" s="49"/>
      <c r="UWZ43" s="49"/>
      <c r="UXB43" s="49"/>
      <c r="UXO43" s="49"/>
      <c r="UXP43" s="49"/>
      <c r="UXQ43" s="49"/>
      <c r="UXR43" s="49"/>
      <c r="UXS43" s="49"/>
      <c r="UXT43" s="49"/>
      <c r="UXU43" s="49"/>
      <c r="UXV43" s="49"/>
      <c r="UXW43" s="49"/>
      <c r="UXX43" s="49"/>
      <c r="UXY43" s="49"/>
      <c r="UXZ43" s="49"/>
      <c r="UYA43" s="49"/>
      <c r="UYB43" s="49"/>
      <c r="UYC43" s="49"/>
      <c r="UYD43" s="49"/>
      <c r="UYE43" s="49"/>
      <c r="UYF43" s="49"/>
      <c r="UYG43" s="49"/>
      <c r="UYH43" s="49"/>
      <c r="UYI43" s="49"/>
      <c r="UYJ43" s="49"/>
      <c r="UYK43" s="49"/>
      <c r="UYL43" s="49"/>
      <c r="UYM43" s="49"/>
      <c r="UYN43" s="49"/>
      <c r="UYO43" s="49"/>
      <c r="UYP43" s="49"/>
      <c r="UYQ43" s="49"/>
      <c r="UYR43" s="49"/>
      <c r="UYS43" s="49"/>
      <c r="UYT43" s="49"/>
      <c r="UYU43" s="49"/>
      <c r="UYV43" s="49"/>
      <c r="UYW43" s="49"/>
      <c r="UYX43" s="49"/>
      <c r="UYY43" s="49"/>
      <c r="UYZ43" s="49"/>
      <c r="UZA43" s="49"/>
      <c r="UZB43" s="49"/>
      <c r="UZE43" s="49"/>
      <c r="UZH43" s="49"/>
      <c r="UZK43" s="49"/>
      <c r="UZN43" s="49"/>
      <c r="UZQ43" s="49"/>
      <c r="UZT43" s="49"/>
      <c r="VAC43" s="49"/>
      <c r="VAF43" s="49"/>
      <c r="VAI43" s="49"/>
      <c r="VAL43" s="49"/>
      <c r="VAU43" s="49"/>
      <c r="VBA43" s="49"/>
      <c r="VBD43" s="49"/>
      <c r="VBG43" s="49"/>
      <c r="VBJ43" s="49"/>
      <c r="VBP43" s="49"/>
      <c r="VBS43" s="49"/>
      <c r="VBY43" s="49"/>
      <c r="VCA43" s="49"/>
      <c r="VCB43" s="49"/>
      <c r="VCD43" s="49"/>
      <c r="VCU43" s="49"/>
      <c r="VCZ43" s="49"/>
      <c r="VDF43" s="49"/>
      <c r="VDI43" s="49"/>
      <c r="VDL43" s="49"/>
      <c r="VDT43" s="49"/>
      <c r="VEP43" s="49"/>
      <c r="VEQ43" s="49"/>
      <c r="VER43" s="49"/>
      <c r="VES43" s="49"/>
      <c r="VET43" s="49"/>
      <c r="VEU43" s="49"/>
      <c r="VFM43" s="49"/>
      <c r="VFN43" s="49"/>
      <c r="VFQ43" s="49"/>
      <c r="VFT43" s="49"/>
      <c r="VFV43" s="49"/>
      <c r="VFX43" s="49"/>
      <c r="VGA43" s="49"/>
      <c r="VGD43" s="49"/>
      <c r="VGG43" s="49"/>
      <c r="VGJ43" s="49"/>
      <c r="VGM43" s="49"/>
      <c r="VGP43" s="49"/>
      <c r="VGS43" s="49"/>
      <c r="VGV43" s="49"/>
      <c r="VGX43" s="49"/>
      <c r="VHK43" s="49"/>
      <c r="VHL43" s="49"/>
      <c r="VHM43" s="49"/>
      <c r="VHN43" s="49"/>
      <c r="VHO43" s="49"/>
      <c r="VHP43" s="49"/>
      <c r="VHQ43" s="49"/>
      <c r="VHR43" s="49"/>
      <c r="VHS43" s="49"/>
      <c r="VHT43" s="49"/>
      <c r="VHU43" s="49"/>
      <c r="VHV43" s="49"/>
      <c r="VHW43" s="49"/>
      <c r="VHX43" s="49"/>
      <c r="VHY43" s="49"/>
      <c r="VHZ43" s="49"/>
      <c r="VIA43" s="49"/>
      <c r="VIB43" s="49"/>
      <c r="VIC43" s="49"/>
      <c r="VID43" s="49"/>
      <c r="VIE43" s="49"/>
      <c r="VIF43" s="49"/>
      <c r="VIG43" s="49"/>
      <c r="VIH43" s="49"/>
      <c r="VII43" s="49"/>
      <c r="VIJ43" s="49"/>
      <c r="VIK43" s="49"/>
      <c r="VIL43" s="49"/>
      <c r="VIM43" s="49"/>
      <c r="VIN43" s="49"/>
      <c r="VIO43" s="49"/>
      <c r="VIP43" s="49"/>
      <c r="VIQ43" s="49"/>
      <c r="VIR43" s="49"/>
      <c r="VIS43" s="49"/>
      <c r="VIT43" s="49"/>
      <c r="VIU43" s="49"/>
      <c r="VIV43" s="49"/>
      <c r="VIW43" s="49"/>
      <c r="VIX43" s="49"/>
      <c r="VJA43" s="49"/>
      <c r="VJD43" s="49"/>
      <c r="VJG43" s="49"/>
      <c r="VJJ43" s="49"/>
      <c r="VJM43" s="49"/>
      <c r="VJP43" s="49"/>
      <c r="VJY43" s="49"/>
      <c r="VKB43" s="49"/>
      <c r="VKE43" s="49"/>
      <c r="VKH43" s="49"/>
      <c r="VKQ43" s="49"/>
      <c r="VKW43" s="49"/>
      <c r="VKZ43" s="49"/>
      <c r="VLC43" s="49"/>
      <c r="VLF43" s="49"/>
      <c r="VLL43" s="49"/>
      <c r="VLO43" s="49"/>
      <c r="VLU43" s="49"/>
      <c r="VLW43" s="49"/>
      <c r="VLX43" s="49"/>
      <c r="VLZ43" s="49"/>
      <c r="VMQ43" s="49"/>
      <c r="VMV43" s="49"/>
      <c r="VNB43" s="49"/>
      <c r="VNE43" s="49"/>
      <c r="VNH43" s="49"/>
      <c r="VNP43" s="49"/>
      <c r="VOL43" s="49"/>
      <c r="VOM43" s="49"/>
      <c r="VON43" s="49"/>
      <c r="VOO43" s="49"/>
      <c r="VOP43" s="49"/>
      <c r="VOQ43" s="49"/>
      <c r="VPI43" s="49"/>
      <c r="VPJ43" s="49"/>
      <c r="VPM43" s="49"/>
      <c r="VPP43" s="49"/>
      <c r="VPR43" s="49"/>
      <c r="VPT43" s="49"/>
      <c r="VPW43" s="49"/>
      <c r="VPZ43" s="49"/>
      <c r="VQC43" s="49"/>
      <c r="VQF43" s="49"/>
      <c r="VQI43" s="49"/>
      <c r="VQL43" s="49"/>
      <c r="VQO43" s="49"/>
      <c r="VQR43" s="49"/>
      <c r="VQT43" s="49"/>
      <c r="VRG43" s="49"/>
      <c r="VRH43" s="49"/>
      <c r="VRI43" s="49"/>
      <c r="VRJ43" s="49"/>
      <c r="VRK43" s="49"/>
      <c r="VRL43" s="49"/>
      <c r="VRM43" s="49"/>
      <c r="VRN43" s="49"/>
      <c r="VRO43" s="49"/>
      <c r="VRP43" s="49"/>
      <c r="VRQ43" s="49"/>
      <c r="VRR43" s="49"/>
      <c r="VRS43" s="49"/>
      <c r="VRT43" s="49"/>
      <c r="VRU43" s="49"/>
      <c r="VRV43" s="49"/>
      <c r="VRW43" s="49"/>
      <c r="VRX43" s="49"/>
      <c r="VRY43" s="49"/>
      <c r="VRZ43" s="49"/>
      <c r="VSA43" s="49"/>
      <c r="VSB43" s="49"/>
      <c r="VSC43" s="49"/>
      <c r="VSD43" s="49"/>
      <c r="VSE43" s="49"/>
      <c r="VSF43" s="49"/>
      <c r="VSG43" s="49"/>
      <c r="VSH43" s="49"/>
      <c r="VSI43" s="49"/>
      <c r="VSJ43" s="49"/>
      <c r="VSK43" s="49"/>
      <c r="VSL43" s="49"/>
      <c r="VSM43" s="49"/>
      <c r="VSN43" s="49"/>
      <c r="VSO43" s="49"/>
      <c r="VSP43" s="49"/>
      <c r="VSQ43" s="49"/>
      <c r="VSR43" s="49"/>
      <c r="VSS43" s="49"/>
      <c r="VST43" s="49"/>
      <c r="VSW43" s="49"/>
      <c r="VSZ43" s="49"/>
      <c r="VTC43" s="49"/>
      <c r="VTF43" s="49"/>
      <c r="VTI43" s="49"/>
      <c r="VTL43" s="49"/>
      <c r="VTU43" s="49"/>
      <c r="VTX43" s="49"/>
      <c r="VUA43" s="49"/>
      <c r="VUD43" s="49"/>
      <c r="VUM43" s="49"/>
      <c r="VUS43" s="49"/>
      <c r="VUV43" s="49"/>
      <c r="VUY43" s="49"/>
      <c r="VVB43" s="49"/>
      <c r="VVH43" s="49"/>
      <c r="VVK43" s="49"/>
      <c r="VVQ43" s="49"/>
      <c r="VVS43" s="49"/>
      <c r="VVT43" s="49"/>
      <c r="VVV43" s="49"/>
      <c r="VWM43" s="49"/>
      <c r="VWR43" s="49"/>
      <c r="VWX43" s="49"/>
      <c r="VXA43" s="49"/>
      <c r="VXD43" s="49"/>
      <c r="VXL43" s="49"/>
      <c r="VYH43" s="49"/>
      <c r="VYI43" s="49"/>
      <c r="VYJ43" s="49"/>
      <c r="VYK43" s="49"/>
      <c r="VYL43" s="49"/>
      <c r="VYM43" s="49"/>
      <c r="VZE43" s="49"/>
      <c r="VZF43" s="49"/>
      <c r="VZI43" s="49"/>
      <c r="VZL43" s="49"/>
      <c r="VZN43" s="49"/>
      <c r="VZP43" s="49"/>
      <c r="VZS43" s="49"/>
      <c r="VZV43" s="49"/>
      <c r="VZY43" s="49"/>
      <c r="WAB43" s="49"/>
      <c r="WAE43" s="49"/>
      <c r="WAH43" s="49"/>
      <c r="WAK43" s="49"/>
      <c r="WAN43" s="49"/>
      <c r="WAP43" s="49"/>
      <c r="WBC43" s="49"/>
      <c r="WBD43" s="49"/>
      <c r="WBE43" s="49"/>
      <c r="WBF43" s="49"/>
      <c r="WBG43" s="49"/>
      <c r="WBH43" s="49"/>
      <c r="WBI43" s="49"/>
      <c r="WBJ43" s="49"/>
      <c r="WBK43" s="49"/>
      <c r="WBL43" s="49"/>
      <c r="WBM43" s="49"/>
      <c r="WBN43" s="49"/>
      <c r="WBO43" s="49"/>
      <c r="WBP43" s="49"/>
      <c r="WBQ43" s="49"/>
      <c r="WBR43" s="49"/>
      <c r="WBS43" s="49"/>
      <c r="WBT43" s="49"/>
      <c r="WBU43" s="49"/>
      <c r="WBV43" s="49"/>
      <c r="WBW43" s="49"/>
      <c r="WBX43" s="49"/>
      <c r="WBY43" s="49"/>
      <c r="WBZ43" s="49"/>
      <c r="WCA43" s="49"/>
      <c r="WCB43" s="49"/>
      <c r="WCC43" s="49"/>
      <c r="WCD43" s="49"/>
      <c r="WCE43" s="49"/>
      <c r="WCF43" s="49"/>
      <c r="WCG43" s="49"/>
      <c r="WCH43" s="49"/>
      <c r="WCI43" s="49"/>
      <c r="WCJ43" s="49"/>
      <c r="WCK43" s="49"/>
      <c r="WCL43" s="49"/>
      <c r="WCM43" s="49"/>
      <c r="WCN43" s="49"/>
      <c r="WCO43" s="49"/>
      <c r="WCP43" s="49"/>
      <c r="WCS43" s="49"/>
      <c r="WCV43" s="49"/>
      <c r="WCY43" s="49"/>
      <c r="WDB43" s="49"/>
      <c r="WDE43" s="49"/>
      <c r="WDH43" s="49"/>
      <c r="WDQ43" s="49"/>
      <c r="WDT43" s="49"/>
      <c r="WDW43" s="49"/>
      <c r="WDZ43" s="49"/>
      <c r="WEI43" s="49"/>
      <c r="WEO43" s="49"/>
      <c r="WER43" s="49"/>
      <c r="WEU43" s="49"/>
      <c r="WEX43" s="49"/>
      <c r="WFD43" s="49"/>
      <c r="WFG43" s="49"/>
      <c r="WFM43" s="49"/>
      <c r="WFO43" s="49"/>
      <c r="WFP43" s="49"/>
      <c r="WFR43" s="49"/>
      <c r="WGI43" s="49"/>
      <c r="WGN43" s="49"/>
      <c r="WGT43" s="49"/>
      <c r="WGW43" s="49"/>
      <c r="WGZ43" s="49"/>
      <c r="WHH43" s="49"/>
      <c r="WID43" s="49"/>
      <c r="WIE43" s="49"/>
      <c r="WIF43" s="49"/>
      <c r="WIG43" s="49"/>
      <c r="WIH43" s="49"/>
      <c r="WII43" s="49"/>
      <c r="WJA43" s="49"/>
      <c r="WJB43" s="49"/>
      <c r="WJE43" s="49"/>
      <c r="WJH43" s="49"/>
      <c r="WJJ43" s="49"/>
      <c r="WJL43" s="49"/>
      <c r="WJO43" s="49"/>
      <c r="WJR43" s="49"/>
      <c r="WJU43" s="49"/>
      <c r="WJX43" s="49"/>
      <c r="WKA43" s="49"/>
      <c r="WKD43" s="49"/>
      <c r="WKG43" s="49"/>
      <c r="WKJ43" s="49"/>
      <c r="WKL43" s="49"/>
      <c r="WKY43" s="49"/>
      <c r="WKZ43" s="49"/>
      <c r="WLA43" s="49"/>
      <c r="WLB43" s="49"/>
      <c r="WLC43" s="49"/>
      <c r="WLD43" s="49"/>
      <c r="WLE43" s="49"/>
      <c r="WLF43" s="49"/>
      <c r="WLG43" s="49"/>
      <c r="WLH43" s="49"/>
      <c r="WLI43" s="49"/>
      <c r="WLJ43" s="49"/>
      <c r="WLK43" s="49"/>
      <c r="WLL43" s="49"/>
      <c r="WLM43" s="49"/>
      <c r="WLN43" s="49"/>
      <c r="WLO43" s="49"/>
      <c r="WLP43" s="49"/>
      <c r="WLQ43" s="49"/>
      <c r="WLR43" s="49"/>
      <c r="WLS43" s="49"/>
      <c r="WLT43" s="49"/>
      <c r="WLU43" s="49"/>
      <c r="WLV43" s="49"/>
      <c r="WLW43" s="49"/>
      <c r="WLX43" s="49"/>
      <c r="WLY43" s="49"/>
      <c r="WLZ43" s="49"/>
      <c r="WMA43" s="49"/>
      <c r="WMB43" s="49"/>
      <c r="WMC43" s="49"/>
      <c r="WMD43" s="49"/>
      <c r="WME43" s="49"/>
      <c r="WMF43" s="49"/>
      <c r="WMG43" s="49"/>
      <c r="WMH43" s="49"/>
      <c r="WMI43" s="49"/>
      <c r="WMJ43" s="49"/>
      <c r="WMK43" s="49"/>
      <c r="WML43" s="49"/>
      <c r="WMO43" s="49"/>
      <c r="WMR43" s="49"/>
      <c r="WMU43" s="49"/>
      <c r="WMX43" s="49"/>
      <c r="WNA43" s="49"/>
      <c r="WND43" s="49"/>
      <c r="WNM43" s="49"/>
      <c r="WNP43" s="49"/>
      <c r="WNS43" s="49"/>
      <c r="WNV43" s="49"/>
      <c r="WOE43" s="49"/>
      <c r="WOK43" s="49"/>
      <c r="WON43" s="49"/>
      <c r="WOQ43" s="49"/>
      <c r="WOT43" s="49"/>
      <c r="WOZ43" s="49"/>
      <c r="WPC43" s="49"/>
      <c r="WPI43" s="49"/>
      <c r="WPK43" s="49"/>
      <c r="WPL43" s="49"/>
      <c r="WPN43" s="49"/>
      <c r="WQE43" s="49"/>
      <c r="WQJ43" s="49"/>
      <c r="WQP43" s="49"/>
      <c r="WQS43" s="49"/>
      <c r="WQV43" s="49"/>
      <c r="WRD43" s="49"/>
      <c r="WRZ43" s="49"/>
      <c r="WSA43" s="49"/>
      <c r="WSB43" s="49"/>
      <c r="WSC43" s="49"/>
      <c r="WSD43" s="49"/>
      <c r="WSE43" s="49"/>
      <c r="WSW43" s="49"/>
      <c r="WSX43" s="49"/>
      <c r="WTA43" s="49"/>
      <c r="WTD43" s="49"/>
      <c r="WTF43" s="49"/>
      <c r="WTH43" s="49"/>
      <c r="WTK43" s="49"/>
      <c r="WTN43" s="49"/>
      <c r="WTQ43" s="49"/>
      <c r="WTT43" s="49"/>
      <c r="WTW43" s="49"/>
      <c r="WTZ43" s="49"/>
      <c r="WUC43" s="49"/>
      <c r="WUF43" s="49"/>
      <c r="WUH43" s="49"/>
      <c r="WUU43" s="49"/>
      <c r="WUV43" s="49"/>
      <c r="WUW43" s="49"/>
      <c r="WUX43" s="49"/>
      <c r="WUY43" s="49"/>
      <c r="WUZ43" s="49"/>
      <c r="WVA43" s="49"/>
      <c r="WVB43" s="49"/>
      <c r="WVC43" s="49"/>
      <c r="WVD43" s="49"/>
      <c r="WVE43" s="49"/>
      <c r="WVF43" s="49"/>
      <c r="WVG43" s="49"/>
      <c r="WVH43" s="49"/>
      <c r="WVI43" s="49"/>
      <c r="WVJ43" s="49"/>
      <c r="WVK43" s="49"/>
      <c r="WVL43" s="49"/>
      <c r="WVM43" s="49"/>
      <c r="WVN43" s="49"/>
      <c r="WVO43" s="49"/>
      <c r="WVP43" s="49"/>
      <c r="WVQ43" s="49"/>
      <c r="WVR43" s="49"/>
      <c r="WVS43" s="49"/>
      <c r="WVT43" s="49"/>
      <c r="WVU43" s="49"/>
      <c r="WVV43" s="49"/>
      <c r="WVW43" s="49"/>
      <c r="WVX43" s="49"/>
      <c r="WVY43" s="49"/>
      <c r="WVZ43" s="49"/>
      <c r="WWA43" s="49"/>
      <c r="WWB43" s="49"/>
      <c r="WWC43" s="49"/>
      <c r="WWD43" s="49"/>
      <c r="WWE43" s="49"/>
      <c r="WWF43" s="49"/>
      <c r="WWG43" s="49"/>
      <c r="WWH43" s="49"/>
      <c r="WWI43" s="49"/>
      <c r="WWJ43" s="49"/>
      <c r="WWK43" s="49"/>
      <c r="WWL43" s="49"/>
      <c r="WWM43" s="49"/>
      <c r="WWN43" s="49"/>
      <c r="WWO43" s="49"/>
      <c r="WWP43" s="49"/>
      <c r="WWQ43" s="49"/>
      <c r="WWR43" s="49"/>
      <c r="WWS43" s="49"/>
      <c r="WWT43" s="49"/>
      <c r="WWU43" s="49"/>
      <c r="WWV43" s="49"/>
      <c r="WWW43" s="49"/>
      <c r="WWX43" s="49"/>
      <c r="WWY43" s="49"/>
      <c r="WWZ43" s="49"/>
      <c r="WXA43" s="49"/>
      <c r="WXB43" s="49"/>
      <c r="WXC43" s="49"/>
      <c r="WXD43" s="49"/>
      <c r="WXE43" s="49"/>
      <c r="WXF43" s="49"/>
      <c r="WXG43" s="49"/>
      <c r="WXH43" s="49"/>
      <c r="WXI43" s="49"/>
      <c r="WXJ43" s="49"/>
      <c r="WXK43" s="49"/>
      <c r="WXL43" s="49"/>
      <c r="WXM43" s="49"/>
      <c r="WXN43" s="49"/>
      <c r="WXO43" s="49"/>
      <c r="WXP43" s="49"/>
      <c r="WXQ43" s="49"/>
      <c r="WXR43" s="49"/>
      <c r="WXS43" s="49"/>
      <c r="WXT43" s="49"/>
      <c r="WXU43" s="49"/>
      <c r="WXV43" s="49"/>
      <c r="WXW43" s="49"/>
      <c r="WXX43" s="49"/>
      <c r="WXY43" s="49"/>
      <c r="WXZ43" s="49"/>
      <c r="WYA43" s="49"/>
      <c r="WYB43" s="49"/>
      <c r="WYC43" s="49"/>
      <c r="WYD43" s="49"/>
      <c r="WYE43" s="49"/>
      <c r="WYF43" s="49"/>
      <c r="WYG43" s="49"/>
      <c r="WYH43" s="49"/>
      <c r="WYI43" s="49"/>
      <c r="WYJ43" s="49"/>
      <c r="WYK43" s="49"/>
      <c r="WYL43" s="49"/>
      <c r="WYM43" s="49"/>
      <c r="WYN43" s="49"/>
      <c r="WYO43" s="49"/>
      <c r="WYP43" s="49"/>
      <c r="WYQ43" s="49"/>
      <c r="WYR43" s="49"/>
      <c r="WYS43" s="49"/>
      <c r="WYT43" s="49"/>
      <c r="WYU43" s="49"/>
      <c r="WYV43" s="49"/>
      <c r="WYW43" s="49"/>
      <c r="WYX43" s="49"/>
      <c r="WYY43" s="49"/>
      <c r="WYZ43" s="49"/>
      <c r="WZA43" s="49"/>
      <c r="WZB43" s="49"/>
      <c r="WZC43" s="49"/>
      <c r="WZD43" s="49"/>
      <c r="WZE43" s="49"/>
      <c r="WZF43" s="49"/>
      <c r="WZG43" s="49"/>
      <c r="WZH43" s="49"/>
      <c r="WZI43" s="49"/>
      <c r="WZJ43" s="49"/>
      <c r="WZK43" s="49"/>
      <c r="WZL43" s="49"/>
      <c r="WZM43" s="49"/>
      <c r="WZN43" s="49"/>
      <c r="WZO43" s="49"/>
      <c r="WZP43" s="49"/>
      <c r="WZQ43" s="49"/>
      <c r="WZR43" s="49"/>
      <c r="WZS43" s="49"/>
      <c r="WZT43" s="49"/>
      <c r="WZU43" s="49"/>
      <c r="WZV43" s="49"/>
      <c r="WZW43" s="49"/>
      <c r="WZX43" s="49"/>
      <c r="WZY43" s="49"/>
      <c r="WZZ43" s="49"/>
      <c r="XAA43" s="49"/>
      <c r="XAB43" s="49"/>
      <c r="XAC43" s="49"/>
      <c r="XAD43" s="49"/>
      <c r="XAE43" s="49"/>
      <c r="XAF43" s="49"/>
      <c r="XAG43" s="49"/>
      <c r="XAH43" s="49"/>
      <c r="XAI43" s="49"/>
      <c r="XAJ43" s="49"/>
      <c r="XAK43" s="49"/>
      <c r="XAL43" s="49"/>
      <c r="XAM43" s="49"/>
      <c r="XAN43" s="49"/>
      <c r="XAO43" s="49"/>
      <c r="XAP43" s="49"/>
      <c r="XAQ43" s="49"/>
      <c r="XAR43" s="49"/>
      <c r="XAS43" s="49"/>
      <c r="XAT43" s="49"/>
      <c r="XAU43" s="49"/>
      <c r="XAV43" s="49"/>
      <c r="XAW43" s="49"/>
      <c r="XAX43" s="49"/>
      <c r="XAY43" s="49"/>
      <c r="XAZ43" s="49"/>
      <c r="XBA43" s="49"/>
      <c r="XBB43" s="49"/>
      <c r="XBC43" s="49"/>
      <c r="XBD43" s="49"/>
      <c r="XBE43" s="49"/>
      <c r="XBF43" s="49"/>
      <c r="XBG43" s="49"/>
      <c r="XBH43" s="49"/>
      <c r="XBI43" s="49"/>
      <c r="XBJ43" s="49"/>
      <c r="XBK43" s="49"/>
      <c r="XBL43" s="49"/>
      <c r="XBM43" s="49"/>
      <c r="XBN43" s="49"/>
      <c r="XBO43" s="49"/>
      <c r="XBP43" s="49"/>
      <c r="XBQ43" s="49"/>
      <c r="XBR43" s="49"/>
      <c r="XBS43" s="49"/>
      <c r="XBT43" s="49"/>
      <c r="XBU43" s="49"/>
      <c r="XBV43" s="49"/>
      <c r="XBW43" s="49"/>
      <c r="XBX43" s="49"/>
      <c r="XBY43" s="49"/>
      <c r="XBZ43" s="49"/>
      <c r="XCA43" s="49"/>
      <c r="XCB43" s="49"/>
      <c r="XCC43" s="49"/>
      <c r="XCD43" s="49"/>
      <c r="XCE43" s="49"/>
      <c r="XCF43" s="49"/>
      <c r="XCG43" s="49"/>
      <c r="XCH43" s="49"/>
      <c r="XCI43" s="49"/>
      <c r="XCJ43" s="49"/>
      <c r="XCK43" s="49"/>
      <c r="XCL43" s="49"/>
      <c r="XCM43" s="49"/>
      <c r="XCN43" s="49"/>
      <c r="XCO43" s="49"/>
      <c r="XCP43" s="49"/>
      <c r="XCQ43" s="49"/>
      <c r="XCR43" s="49"/>
      <c r="XCS43" s="49"/>
      <c r="XCT43" s="49"/>
      <c r="XCU43" s="49"/>
      <c r="XCV43" s="49"/>
      <c r="XCW43" s="49"/>
      <c r="XCX43" s="49"/>
      <c r="XCY43" s="49"/>
      <c r="XCZ43" s="49"/>
      <c r="XDA43" s="49"/>
      <c r="XDB43" s="49"/>
      <c r="XDC43" s="49"/>
      <c r="XDD43" s="49"/>
      <c r="XDE43" s="49"/>
      <c r="XDF43" s="49"/>
      <c r="XDG43" s="49"/>
      <c r="XDH43" s="49"/>
      <c r="XDI43" s="49"/>
      <c r="XDJ43" s="49"/>
      <c r="XDK43" s="49"/>
      <c r="XDL43" s="49"/>
      <c r="XDM43" s="49"/>
      <c r="XDN43" s="49"/>
      <c r="XDO43" s="49"/>
      <c r="XDP43" s="49"/>
      <c r="XDQ43" s="49"/>
      <c r="XDR43" s="49"/>
      <c r="XDS43" s="49"/>
      <c r="XDT43" s="49"/>
      <c r="XDU43" s="49"/>
      <c r="XDV43" s="49"/>
      <c r="XDW43" s="49"/>
      <c r="XDX43" s="49"/>
      <c r="XDY43" s="49"/>
      <c r="XDZ43" s="49"/>
      <c r="XEA43" s="49"/>
      <c r="XEB43" s="49"/>
      <c r="XEC43" s="49"/>
      <c r="XED43" s="49"/>
      <c r="XEE43" s="49"/>
      <c r="XEF43" s="49"/>
      <c r="XEG43" s="49"/>
      <c r="XEH43" s="49"/>
      <c r="XEI43" s="49"/>
      <c r="XEJ43" s="49"/>
      <c r="XEK43" s="49"/>
      <c r="XEL43" s="49"/>
      <c r="XEM43" s="49"/>
      <c r="XEN43" s="49"/>
      <c r="XEO43" s="49"/>
      <c r="XEP43" s="49"/>
      <c r="XEQ43" s="49"/>
      <c r="XER43" s="49"/>
      <c r="XES43" s="49"/>
      <c r="XET43" s="49"/>
      <c r="XEU43" s="49"/>
      <c r="XEV43" s="49"/>
      <c r="XEW43" s="49"/>
      <c r="XEX43" s="49"/>
      <c r="XEY43" s="49"/>
      <c r="XEZ43" s="49"/>
      <c r="XFA43" s="49"/>
      <c r="XFB43" s="49"/>
      <c r="XFC43" s="49"/>
      <c r="XFD43" s="49"/>
    </row>
    <row r="44" spans="1:16384" s="45" customFormat="1" ht="18" customHeight="1">
      <c r="A44" s="10" t="s">
        <v>191</v>
      </c>
      <c r="B44" s="111" t="s">
        <v>325</v>
      </c>
      <c r="C44" s="112">
        <v>38</v>
      </c>
      <c r="D44" s="113">
        <v>9000</v>
      </c>
      <c r="E44" s="114">
        <f t="shared" si="2"/>
        <v>342000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C44" s="49"/>
      <c r="AF44" s="49"/>
      <c r="AI44" s="49"/>
      <c r="AL44" s="49"/>
      <c r="AO44" s="49"/>
      <c r="AR44" s="49"/>
      <c r="BA44" s="49"/>
      <c r="BD44" s="49"/>
      <c r="BG44" s="49"/>
      <c r="BJ44" s="49"/>
      <c r="BS44" s="49"/>
      <c r="BY44" s="49"/>
      <c r="CB44" s="49"/>
      <c r="CE44" s="49"/>
      <c r="CH44" s="49"/>
      <c r="CN44" s="49"/>
      <c r="CQ44" s="49"/>
      <c r="CW44" s="49"/>
      <c r="CY44" s="49"/>
      <c r="CZ44" s="49"/>
      <c r="DB44" s="49"/>
      <c r="DS44" s="49"/>
      <c r="DX44" s="49"/>
      <c r="ED44" s="49"/>
      <c r="EG44" s="49"/>
      <c r="EJ44" s="49"/>
      <c r="ER44" s="49"/>
      <c r="FN44" s="49"/>
      <c r="FO44" s="49"/>
      <c r="FP44" s="49"/>
      <c r="FQ44" s="49"/>
      <c r="FR44" s="49"/>
      <c r="FS44" s="49"/>
      <c r="GK44" s="49"/>
      <c r="GL44" s="49"/>
      <c r="GO44" s="49"/>
      <c r="GR44" s="49"/>
      <c r="GT44" s="49"/>
      <c r="GV44" s="49"/>
      <c r="GY44" s="49"/>
      <c r="HB44" s="49"/>
      <c r="HE44" s="49"/>
      <c r="HH44" s="49"/>
      <c r="HK44" s="49"/>
      <c r="HN44" s="49"/>
      <c r="HQ44" s="49"/>
      <c r="HT44" s="49"/>
      <c r="HV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Y44" s="49"/>
      <c r="KB44" s="49"/>
      <c r="KE44" s="49"/>
      <c r="KH44" s="49"/>
      <c r="KK44" s="49"/>
      <c r="KN44" s="49"/>
      <c r="KW44" s="49"/>
      <c r="KZ44" s="49"/>
      <c r="LC44" s="49"/>
      <c r="LF44" s="49"/>
      <c r="LO44" s="49"/>
      <c r="LU44" s="49"/>
      <c r="LX44" s="49"/>
      <c r="MA44" s="49"/>
      <c r="MD44" s="49"/>
      <c r="MJ44" s="49"/>
      <c r="MM44" s="49"/>
      <c r="MS44" s="49"/>
      <c r="MU44" s="49"/>
      <c r="MV44" s="49"/>
      <c r="MX44" s="49"/>
      <c r="NO44" s="49"/>
      <c r="NT44" s="49"/>
      <c r="NZ44" s="49"/>
      <c r="OC44" s="49"/>
      <c r="OF44" s="49"/>
      <c r="ON44" s="49"/>
      <c r="PJ44" s="49"/>
      <c r="PK44" s="49"/>
      <c r="PL44" s="49"/>
      <c r="PM44" s="49"/>
      <c r="PN44" s="49"/>
      <c r="PO44" s="49"/>
      <c r="QG44" s="49"/>
      <c r="QH44" s="49"/>
      <c r="QK44" s="49"/>
      <c r="QN44" s="49"/>
      <c r="QP44" s="49"/>
      <c r="QR44" s="49"/>
      <c r="QU44" s="49"/>
      <c r="QX44" s="49"/>
      <c r="RA44" s="49"/>
      <c r="RD44" s="49"/>
      <c r="RG44" s="49"/>
      <c r="RJ44" s="49"/>
      <c r="RM44" s="49"/>
      <c r="RP44" s="49"/>
      <c r="RR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U44" s="49"/>
      <c r="TX44" s="49"/>
      <c r="UA44" s="49"/>
      <c r="UD44" s="49"/>
      <c r="UG44" s="49"/>
      <c r="UJ44" s="49"/>
      <c r="US44" s="49"/>
      <c r="UV44" s="49"/>
      <c r="UY44" s="49"/>
      <c r="VB44" s="49"/>
      <c r="VK44" s="49"/>
      <c r="VQ44" s="49"/>
      <c r="VT44" s="49"/>
      <c r="VW44" s="49"/>
      <c r="VZ44" s="49"/>
      <c r="WF44" s="49"/>
      <c r="WI44" s="49"/>
      <c r="WO44" s="49"/>
      <c r="WQ44" s="49"/>
      <c r="WR44" s="49"/>
      <c r="WT44" s="49"/>
      <c r="XK44" s="49"/>
      <c r="XP44" s="49"/>
      <c r="XV44" s="49"/>
      <c r="XY44" s="49"/>
      <c r="YB44" s="49"/>
      <c r="YJ44" s="49"/>
      <c r="ZF44" s="49"/>
      <c r="ZG44" s="49"/>
      <c r="ZH44" s="49"/>
      <c r="ZI44" s="49"/>
      <c r="ZJ44" s="49"/>
      <c r="ZK44" s="49"/>
      <c r="AAC44" s="49"/>
      <c r="AAD44" s="49"/>
      <c r="AAG44" s="49"/>
      <c r="AAJ44" s="49"/>
      <c r="AAL44" s="49"/>
      <c r="AAN44" s="49"/>
      <c r="AAQ44" s="49"/>
      <c r="AAT44" s="49"/>
      <c r="AAW44" s="49"/>
      <c r="AAZ44" s="49"/>
      <c r="ABC44" s="49"/>
      <c r="ABF44" s="49"/>
      <c r="ABI44" s="49"/>
      <c r="ABL44" s="49"/>
      <c r="ABN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Q44" s="49"/>
      <c r="ADT44" s="49"/>
      <c r="ADW44" s="49"/>
      <c r="ADZ44" s="49"/>
      <c r="AEC44" s="49"/>
      <c r="AEF44" s="49"/>
      <c r="AEO44" s="49"/>
      <c r="AER44" s="49"/>
      <c r="AEU44" s="49"/>
      <c r="AEX44" s="49"/>
      <c r="AFG44" s="49"/>
      <c r="AFM44" s="49"/>
      <c r="AFP44" s="49"/>
      <c r="AFS44" s="49"/>
      <c r="AFV44" s="49"/>
      <c r="AGB44" s="49"/>
      <c r="AGE44" s="49"/>
      <c r="AGK44" s="49"/>
      <c r="AGM44" s="49"/>
      <c r="AGN44" s="49"/>
      <c r="AGP44" s="49"/>
      <c r="AHG44" s="49"/>
      <c r="AHL44" s="49"/>
      <c r="AHR44" s="49"/>
      <c r="AHU44" s="49"/>
      <c r="AHX44" s="49"/>
      <c r="AIF44" s="49"/>
      <c r="AJB44" s="49"/>
      <c r="AJC44" s="49"/>
      <c r="AJD44" s="49"/>
      <c r="AJE44" s="49"/>
      <c r="AJF44" s="49"/>
      <c r="AJG44" s="49"/>
      <c r="AJY44" s="49"/>
      <c r="AJZ44" s="49"/>
      <c r="AKC44" s="49"/>
      <c r="AKF44" s="49"/>
      <c r="AKH44" s="49"/>
      <c r="AKJ44" s="49"/>
      <c r="AKM44" s="49"/>
      <c r="AKP44" s="49"/>
      <c r="AKS44" s="49"/>
      <c r="AKV44" s="49"/>
      <c r="AKY44" s="49"/>
      <c r="ALB44" s="49"/>
      <c r="ALE44" s="49"/>
      <c r="ALH44" s="49"/>
      <c r="ALJ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  <c r="AML44" s="49"/>
      <c r="AMM44" s="49"/>
      <c r="AMN44" s="49"/>
      <c r="AMO44" s="49"/>
      <c r="AMP44" s="49"/>
      <c r="AMQ44" s="49"/>
      <c r="AMR44" s="49"/>
      <c r="AMS44" s="49"/>
      <c r="AMT44" s="49"/>
      <c r="AMU44" s="49"/>
      <c r="AMV44" s="49"/>
      <c r="AMW44" s="49"/>
      <c r="AMX44" s="49"/>
      <c r="AMY44" s="49"/>
      <c r="AMZ44" s="49"/>
      <c r="ANA44" s="49"/>
      <c r="ANB44" s="49"/>
      <c r="ANC44" s="49"/>
      <c r="AND44" s="49"/>
      <c r="ANE44" s="49"/>
      <c r="ANF44" s="49"/>
      <c r="ANG44" s="49"/>
      <c r="ANH44" s="49"/>
      <c r="ANI44" s="49"/>
      <c r="ANJ44" s="49"/>
      <c r="ANM44" s="49"/>
      <c r="ANP44" s="49"/>
      <c r="ANS44" s="49"/>
      <c r="ANV44" s="49"/>
      <c r="ANY44" s="49"/>
      <c r="AOB44" s="49"/>
      <c r="AOK44" s="49"/>
      <c r="AON44" s="49"/>
      <c r="AOQ44" s="49"/>
      <c r="AOT44" s="49"/>
      <c r="APC44" s="49"/>
      <c r="API44" s="49"/>
      <c r="APL44" s="49"/>
      <c r="APO44" s="49"/>
      <c r="APR44" s="49"/>
      <c r="APX44" s="49"/>
      <c r="AQA44" s="49"/>
      <c r="AQG44" s="49"/>
      <c r="AQI44" s="49"/>
      <c r="AQJ44" s="49"/>
      <c r="AQL44" s="49"/>
      <c r="ARC44" s="49"/>
      <c r="ARH44" s="49"/>
      <c r="ARN44" s="49"/>
      <c r="ARQ44" s="49"/>
      <c r="ART44" s="49"/>
      <c r="ASB44" s="49"/>
      <c r="ASX44" s="49"/>
      <c r="ASY44" s="49"/>
      <c r="ASZ44" s="49"/>
      <c r="ATA44" s="49"/>
      <c r="ATB44" s="49"/>
      <c r="ATC44" s="49"/>
      <c r="ATU44" s="49"/>
      <c r="ATV44" s="49"/>
      <c r="ATY44" s="49"/>
      <c r="AUB44" s="49"/>
      <c r="AUD44" s="49"/>
      <c r="AUF44" s="49"/>
      <c r="AUI44" s="49"/>
      <c r="AUL44" s="49"/>
      <c r="AUO44" s="49"/>
      <c r="AUR44" s="49"/>
      <c r="AUU44" s="49"/>
      <c r="AUX44" s="49"/>
      <c r="AVA44" s="49"/>
      <c r="AVD44" s="49"/>
      <c r="AVF44" s="49"/>
      <c r="AVS44" s="49"/>
      <c r="AVT44" s="49"/>
      <c r="AVU44" s="49"/>
      <c r="AVV44" s="49"/>
      <c r="AVW44" s="49"/>
      <c r="AVX44" s="49"/>
      <c r="AVY44" s="49"/>
      <c r="AVZ44" s="49"/>
      <c r="AWA44" s="49"/>
      <c r="AWB44" s="49"/>
      <c r="AWC44" s="49"/>
      <c r="AWD44" s="49"/>
      <c r="AWE44" s="49"/>
      <c r="AWF44" s="49"/>
      <c r="AWG44" s="49"/>
      <c r="AWH44" s="49"/>
      <c r="AWI44" s="49"/>
      <c r="AWJ44" s="49"/>
      <c r="AWK44" s="49"/>
      <c r="AWL44" s="49"/>
      <c r="AWM44" s="49"/>
      <c r="AWN44" s="49"/>
      <c r="AWO44" s="49"/>
      <c r="AWP44" s="49"/>
      <c r="AWQ44" s="49"/>
      <c r="AWR44" s="49"/>
      <c r="AWS44" s="49"/>
      <c r="AWT44" s="49"/>
      <c r="AWU44" s="49"/>
      <c r="AWV44" s="49"/>
      <c r="AWW44" s="49"/>
      <c r="AWX44" s="49"/>
      <c r="AWY44" s="49"/>
      <c r="AWZ44" s="49"/>
      <c r="AXA44" s="49"/>
      <c r="AXB44" s="49"/>
      <c r="AXC44" s="49"/>
      <c r="AXD44" s="49"/>
      <c r="AXE44" s="49"/>
      <c r="AXF44" s="49"/>
      <c r="AXI44" s="49"/>
      <c r="AXL44" s="49"/>
      <c r="AXO44" s="49"/>
      <c r="AXR44" s="49"/>
      <c r="AXU44" s="49"/>
      <c r="AXX44" s="49"/>
      <c r="AYG44" s="49"/>
      <c r="AYJ44" s="49"/>
      <c r="AYM44" s="49"/>
      <c r="AYP44" s="49"/>
      <c r="AYY44" s="49"/>
      <c r="AZE44" s="49"/>
      <c r="AZH44" s="49"/>
      <c r="AZK44" s="49"/>
      <c r="AZN44" s="49"/>
      <c r="AZT44" s="49"/>
      <c r="AZW44" s="49"/>
      <c r="BAC44" s="49"/>
      <c r="BAE44" s="49"/>
      <c r="BAF44" s="49"/>
      <c r="BAH44" s="49"/>
      <c r="BAY44" s="49"/>
      <c r="BBD44" s="49"/>
      <c r="BBJ44" s="49"/>
      <c r="BBM44" s="49"/>
      <c r="BBP44" s="49"/>
      <c r="BBX44" s="49"/>
      <c r="BCT44" s="49"/>
      <c r="BCU44" s="49"/>
      <c r="BCV44" s="49"/>
      <c r="BCW44" s="49"/>
      <c r="BCX44" s="49"/>
      <c r="BCY44" s="49"/>
      <c r="BDQ44" s="49"/>
      <c r="BDR44" s="49"/>
      <c r="BDU44" s="49"/>
      <c r="BDX44" s="49"/>
      <c r="BDZ44" s="49"/>
      <c r="BEB44" s="49"/>
      <c r="BEE44" s="49"/>
      <c r="BEH44" s="49"/>
      <c r="BEK44" s="49"/>
      <c r="BEN44" s="49"/>
      <c r="BEQ44" s="49"/>
      <c r="BET44" s="49"/>
      <c r="BEW44" s="49"/>
      <c r="BEZ44" s="49"/>
      <c r="BFB44" s="49"/>
      <c r="BFO44" s="49"/>
      <c r="BFP44" s="49"/>
      <c r="BFQ44" s="49"/>
      <c r="BFR44" s="49"/>
      <c r="BFS44" s="49"/>
      <c r="BFT44" s="49"/>
      <c r="BFU44" s="49"/>
      <c r="BFV44" s="49"/>
      <c r="BFW44" s="49"/>
      <c r="BFX44" s="49"/>
      <c r="BFY44" s="49"/>
      <c r="BFZ44" s="49"/>
      <c r="BGA44" s="49"/>
      <c r="BGB44" s="49"/>
      <c r="BGC44" s="49"/>
      <c r="BGD44" s="49"/>
      <c r="BGE44" s="49"/>
      <c r="BGF44" s="49"/>
      <c r="BGG44" s="49"/>
      <c r="BGH44" s="49"/>
      <c r="BGI44" s="49"/>
      <c r="BGJ44" s="49"/>
      <c r="BGK44" s="49"/>
      <c r="BGL44" s="49"/>
      <c r="BGM44" s="49"/>
      <c r="BGN44" s="49"/>
      <c r="BGO44" s="49"/>
      <c r="BGP44" s="49"/>
      <c r="BGQ44" s="49"/>
      <c r="BGR44" s="49"/>
      <c r="BGS44" s="49"/>
      <c r="BGT44" s="49"/>
      <c r="BGU44" s="49"/>
      <c r="BGV44" s="49"/>
      <c r="BGW44" s="49"/>
      <c r="BGX44" s="49"/>
      <c r="BGY44" s="49"/>
      <c r="BGZ44" s="49"/>
      <c r="BHA44" s="49"/>
      <c r="BHB44" s="49"/>
      <c r="BHE44" s="49"/>
      <c r="BHH44" s="49"/>
      <c r="BHK44" s="49"/>
      <c r="BHN44" s="49"/>
      <c r="BHQ44" s="49"/>
      <c r="BHT44" s="49"/>
      <c r="BIC44" s="49"/>
      <c r="BIF44" s="49"/>
      <c r="BII44" s="49"/>
      <c r="BIL44" s="49"/>
      <c r="BIU44" s="49"/>
      <c r="BJA44" s="49"/>
      <c r="BJD44" s="49"/>
      <c r="BJG44" s="49"/>
      <c r="BJJ44" s="49"/>
      <c r="BJP44" s="49"/>
      <c r="BJS44" s="49"/>
      <c r="BJY44" s="49"/>
      <c r="BKA44" s="49"/>
      <c r="BKB44" s="49"/>
      <c r="BKD44" s="49"/>
      <c r="BKU44" s="49"/>
      <c r="BKZ44" s="49"/>
      <c r="BLF44" s="49"/>
      <c r="BLI44" s="49"/>
      <c r="BLL44" s="49"/>
      <c r="BLT44" s="49"/>
      <c r="BMP44" s="49"/>
      <c r="BMQ44" s="49"/>
      <c r="BMR44" s="49"/>
      <c r="BMS44" s="49"/>
      <c r="BMT44" s="49"/>
      <c r="BMU44" s="49"/>
      <c r="BNM44" s="49"/>
      <c r="BNN44" s="49"/>
      <c r="BNQ44" s="49"/>
      <c r="BNT44" s="49"/>
      <c r="BNV44" s="49"/>
      <c r="BNX44" s="49"/>
      <c r="BOA44" s="49"/>
      <c r="BOD44" s="49"/>
      <c r="BOG44" s="49"/>
      <c r="BOJ44" s="49"/>
      <c r="BOM44" s="49"/>
      <c r="BOP44" s="49"/>
      <c r="BOS44" s="49"/>
      <c r="BOV44" s="49"/>
      <c r="BOX44" s="49"/>
      <c r="BPK44" s="49"/>
      <c r="BPL44" s="49"/>
      <c r="BPM44" s="49"/>
      <c r="BPN44" s="49"/>
      <c r="BPO44" s="49"/>
      <c r="BPP44" s="49"/>
      <c r="BPQ44" s="49"/>
      <c r="BPR44" s="49"/>
      <c r="BPS44" s="49"/>
      <c r="BPT44" s="49"/>
      <c r="BPU44" s="49"/>
      <c r="BPV44" s="49"/>
      <c r="BPW44" s="49"/>
      <c r="BPX44" s="49"/>
      <c r="BPY44" s="49"/>
      <c r="BPZ44" s="49"/>
      <c r="BQA44" s="49"/>
      <c r="BQB44" s="49"/>
      <c r="BQC44" s="49"/>
      <c r="BQD44" s="49"/>
      <c r="BQE44" s="49"/>
      <c r="BQF44" s="49"/>
      <c r="BQG44" s="49"/>
      <c r="BQH44" s="49"/>
      <c r="BQI44" s="49"/>
      <c r="BQJ44" s="49"/>
      <c r="BQK44" s="49"/>
      <c r="BQL44" s="49"/>
      <c r="BQM44" s="49"/>
      <c r="BQN44" s="49"/>
      <c r="BQO44" s="49"/>
      <c r="BQP44" s="49"/>
      <c r="BQQ44" s="49"/>
      <c r="BQR44" s="49"/>
      <c r="BQS44" s="49"/>
      <c r="BQT44" s="49"/>
      <c r="BQU44" s="49"/>
      <c r="BQV44" s="49"/>
      <c r="BQW44" s="49"/>
      <c r="BQX44" s="49"/>
      <c r="BRA44" s="49"/>
      <c r="BRD44" s="49"/>
      <c r="BRG44" s="49"/>
      <c r="BRJ44" s="49"/>
      <c r="BRM44" s="49"/>
      <c r="BRP44" s="49"/>
      <c r="BRY44" s="49"/>
      <c r="BSB44" s="49"/>
      <c r="BSE44" s="49"/>
      <c r="BSH44" s="49"/>
      <c r="BSQ44" s="49"/>
      <c r="BSW44" s="49"/>
      <c r="BSZ44" s="49"/>
      <c r="BTC44" s="49"/>
      <c r="BTF44" s="49"/>
      <c r="BTL44" s="49"/>
      <c r="BTO44" s="49"/>
      <c r="BTU44" s="49"/>
      <c r="BTW44" s="49"/>
      <c r="BTX44" s="49"/>
      <c r="BTZ44" s="49"/>
      <c r="BUQ44" s="49"/>
      <c r="BUV44" s="49"/>
      <c r="BVB44" s="49"/>
      <c r="BVE44" s="49"/>
      <c r="BVH44" s="49"/>
      <c r="BVP44" s="49"/>
      <c r="BWL44" s="49"/>
      <c r="BWM44" s="49"/>
      <c r="BWN44" s="49"/>
      <c r="BWO44" s="49"/>
      <c r="BWP44" s="49"/>
      <c r="BWQ44" s="49"/>
      <c r="BXI44" s="49"/>
      <c r="BXJ44" s="49"/>
      <c r="BXM44" s="49"/>
      <c r="BXP44" s="49"/>
      <c r="BXR44" s="49"/>
      <c r="BXT44" s="49"/>
      <c r="BXW44" s="49"/>
      <c r="BXZ44" s="49"/>
      <c r="BYC44" s="49"/>
      <c r="BYF44" s="49"/>
      <c r="BYI44" s="49"/>
      <c r="BYL44" s="49"/>
      <c r="BYO44" s="49"/>
      <c r="BYR44" s="49"/>
      <c r="BYT44" s="49"/>
      <c r="BZG44" s="49"/>
      <c r="BZH44" s="49"/>
      <c r="BZI44" s="49"/>
      <c r="BZJ44" s="49"/>
      <c r="BZK44" s="49"/>
      <c r="BZL44" s="49"/>
      <c r="BZM44" s="49"/>
      <c r="BZN44" s="49"/>
      <c r="BZO44" s="49"/>
      <c r="BZP44" s="49"/>
      <c r="BZQ44" s="49"/>
      <c r="BZR44" s="49"/>
      <c r="BZS44" s="49"/>
      <c r="BZT44" s="49"/>
      <c r="BZU44" s="49"/>
      <c r="BZV44" s="49"/>
      <c r="BZW44" s="49"/>
      <c r="BZX44" s="49"/>
      <c r="BZY44" s="49"/>
      <c r="BZZ44" s="49"/>
      <c r="CAA44" s="49"/>
      <c r="CAB44" s="49"/>
      <c r="CAC44" s="49"/>
      <c r="CAD44" s="49"/>
      <c r="CAE44" s="49"/>
      <c r="CAF44" s="49"/>
      <c r="CAG44" s="49"/>
      <c r="CAH44" s="49"/>
      <c r="CAI44" s="49"/>
      <c r="CAJ44" s="49"/>
      <c r="CAK44" s="49"/>
      <c r="CAL44" s="49"/>
      <c r="CAM44" s="49"/>
      <c r="CAN44" s="49"/>
      <c r="CAO44" s="49"/>
      <c r="CAP44" s="49"/>
      <c r="CAQ44" s="49"/>
      <c r="CAR44" s="49"/>
      <c r="CAS44" s="49"/>
      <c r="CAT44" s="49"/>
      <c r="CAW44" s="49"/>
      <c r="CAZ44" s="49"/>
      <c r="CBC44" s="49"/>
      <c r="CBF44" s="49"/>
      <c r="CBI44" s="49"/>
      <c r="CBL44" s="49"/>
      <c r="CBU44" s="49"/>
      <c r="CBX44" s="49"/>
      <c r="CCA44" s="49"/>
      <c r="CCD44" s="49"/>
      <c r="CCM44" s="49"/>
      <c r="CCS44" s="49"/>
      <c r="CCV44" s="49"/>
      <c r="CCY44" s="49"/>
      <c r="CDB44" s="49"/>
      <c r="CDH44" s="49"/>
      <c r="CDK44" s="49"/>
      <c r="CDQ44" s="49"/>
      <c r="CDS44" s="49"/>
      <c r="CDT44" s="49"/>
      <c r="CDV44" s="49"/>
      <c r="CEM44" s="49"/>
      <c r="CER44" s="49"/>
      <c r="CEX44" s="49"/>
      <c r="CFA44" s="49"/>
      <c r="CFD44" s="49"/>
      <c r="CFL44" s="49"/>
      <c r="CGH44" s="49"/>
      <c r="CGI44" s="49"/>
      <c r="CGJ44" s="49"/>
      <c r="CGK44" s="49"/>
      <c r="CGL44" s="49"/>
      <c r="CGM44" s="49"/>
      <c r="CHE44" s="49"/>
      <c r="CHF44" s="49"/>
      <c r="CHI44" s="49"/>
      <c r="CHL44" s="49"/>
      <c r="CHN44" s="49"/>
      <c r="CHP44" s="49"/>
      <c r="CHS44" s="49"/>
      <c r="CHV44" s="49"/>
      <c r="CHY44" s="49"/>
      <c r="CIB44" s="49"/>
      <c r="CIE44" s="49"/>
      <c r="CIH44" s="49"/>
      <c r="CIK44" s="49"/>
      <c r="CIN44" s="49"/>
      <c r="CIP44" s="49"/>
      <c r="CJC44" s="49"/>
      <c r="CJD44" s="49"/>
      <c r="CJE44" s="49"/>
      <c r="CJF44" s="49"/>
      <c r="CJG44" s="49"/>
      <c r="CJH44" s="49"/>
      <c r="CJI44" s="49"/>
      <c r="CJJ44" s="49"/>
      <c r="CJK44" s="49"/>
      <c r="CJL44" s="49"/>
      <c r="CJM44" s="49"/>
      <c r="CJN44" s="49"/>
      <c r="CJO44" s="49"/>
      <c r="CJP44" s="49"/>
      <c r="CJQ44" s="49"/>
      <c r="CJR44" s="49"/>
      <c r="CJS44" s="49"/>
      <c r="CJT44" s="49"/>
      <c r="CJU44" s="49"/>
      <c r="CJV44" s="49"/>
      <c r="CJW44" s="49"/>
      <c r="CJX44" s="49"/>
      <c r="CJY44" s="49"/>
      <c r="CJZ44" s="49"/>
      <c r="CKA44" s="49"/>
      <c r="CKB44" s="49"/>
      <c r="CKC44" s="49"/>
      <c r="CKD44" s="49"/>
      <c r="CKE44" s="49"/>
      <c r="CKF44" s="49"/>
      <c r="CKG44" s="49"/>
      <c r="CKH44" s="49"/>
      <c r="CKI44" s="49"/>
      <c r="CKJ44" s="49"/>
      <c r="CKK44" s="49"/>
      <c r="CKL44" s="49"/>
      <c r="CKM44" s="49"/>
      <c r="CKN44" s="49"/>
      <c r="CKO44" s="49"/>
      <c r="CKP44" s="49"/>
      <c r="CKS44" s="49"/>
      <c r="CKV44" s="49"/>
      <c r="CKY44" s="49"/>
      <c r="CLB44" s="49"/>
      <c r="CLE44" s="49"/>
      <c r="CLH44" s="49"/>
      <c r="CLQ44" s="49"/>
      <c r="CLT44" s="49"/>
      <c r="CLW44" s="49"/>
      <c r="CLZ44" s="49"/>
      <c r="CMI44" s="49"/>
      <c r="CMO44" s="49"/>
      <c r="CMR44" s="49"/>
      <c r="CMU44" s="49"/>
      <c r="CMX44" s="49"/>
      <c r="CND44" s="49"/>
      <c r="CNG44" s="49"/>
      <c r="CNM44" s="49"/>
      <c r="CNO44" s="49"/>
      <c r="CNP44" s="49"/>
      <c r="CNR44" s="49"/>
      <c r="COI44" s="49"/>
      <c r="CON44" s="49"/>
      <c r="COT44" s="49"/>
      <c r="COW44" s="49"/>
      <c r="COZ44" s="49"/>
      <c r="CPH44" s="49"/>
      <c r="CQD44" s="49"/>
      <c r="CQE44" s="49"/>
      <c r="CQF44" s="49"/>
      <c r="CQG44" s="49"/>
      <c r="CQH44" s="49"/>
      <c r="CQI44" s="49"/>
      <c r="CRA44" s="49"/>
      <c r="CRB44" s="49"/>
      <c r="CRE44" s="49"/>
      <c r="CRH44" s="49"/>
      <c r="CRJ44" s="49"/>
      <c r="CRL44" s="49"/>
      <c r="CRO44" s="49"/>
      <c r="CRR44" s="49"/>
      <c r="CRU44" s="49"/>
      <c r="CRX44" s="49"/>
      <c r="CSA44" s="49"/>
      <c r="CSD44" s="49"/>
      <c r="CSG44" s="49"/>
      <c r="CSJ44" s="49"/>
      <c r="CSL44" s="49"/>
      <c r="CSY44" s="49"/>
      <c r="CSZ44" s="49"/>
      <c r="CTA44" s="49"/>
      <c r="CTB44" s="49"/>
      <c r="CTC44" s="49"/>
      <c r="CTD44" s="49"/>
      <c r="CTE44" s="49"/>
      <c r="CTF44" s="49"/>
      <c r="CTG44" s="49"/>
      <c r="CTH44" s="49"/>
      <c r="CTI44" s="49"/>
      <c r="CTJ44" s="49"/>
      <c r="CTK44" s="49"/>
      <c r="CTL44" s="49"/>
      <c r="CTM44" s="49"/>
      <c r="CTN44" s="49"/>
      <c r="CTO44" s="49"/>
      <c r="CTP44" s="49"/>
      <c r="CTQ44" s="49"/>
      <c r="CTR44" s="49"/>
      <c r="CTS44" s="49"/>
      <c r="CTT44" s="49"/>
      <c r="CTU44" s="49"/>
      <c r="CTV44" s="49"/>
      <c r="CTW44" s="49"/>
      <c r="CTX44" s="49"/>
      <c r="CTY44" s="49"/>
      <c r="CTZ44" s="49"/>
      <c r="CUA44" s="49"/>
      <c r="CUB44" s="49"/>
      <c r="CUC44" s="49"/>
      <c r="CUD44" s="49"/>
      <c r="CUE44" s="49"/>
      <c r="CUF44" s="49"/>
      <c r="CUG44" s="49"/>
      <c r="CUH44" s="49"/>
      <c r="CUI44" s="49"/>
      <c r="CUJ44" s="49"/>
      <c r="CUK44" s="49"/>
      <c r="CUL44" s="49"/>
      <c r="CUO44" s="49"/>
      <c r="CUR44" s="49"/>
      <c r="CUU44" s="49"/>
      <c r="CUX44" s="49"/>
      <c r="CVA44" s="49"/>
      <c r="CVD44" s="49"/>
      <c r="CVM44" s="49"/>
      <c r="CVP44" s="49"/>
      <c r="CVS44" s="49"/>
      <c r="CVV44" s="49"/>
      <c r="CWE44" s="49"/>
      <c r="CWK44" s="49"/>
      <c r="CWN44" s="49"/>
      <c r="CWQ44" s="49"/>
      <c r="CWT44" s="49"/>
      <c r="CWZ44" s="49"/>
      <c r="CXC44" s="49"/>
      <c r="CXI44" s="49"/>
      <c r="CXK44" s="49"/>
      <c r="CXL44" s="49"/>
      <c r="CXN44" s="49"/>
      <c r="CYE44" s="49"/>
      <c r="CYJ44" s="49"/>
      <c r="CYP44" s="49"/>
      <c r="CYS44" s="49"/>
      <c r="CYV44" s="49"/>
      <c r="CZD44" s="49"/>
      <c r="CZZ44" s="49"/>
      <c r="DAA44" s="49"/>
      <c r="DAB44" s="49"/>
      <c r="DAC44" s="49"/>
      <c r="DAD44" s="49"/>
      <c r="DAE44" s="49"/>
      <c r="DAW44" s="49"/>
      <c r="DAX44" s="49"/>
      <c r="DBA44" s="49"/>
      <c r="DBD44" s="49"/>
      <c r="DBF44" s="49"/>
      <c r="DBH44" s="49"/>
      <c r="DBK44" s="49"/>
      <c r="DBN44" s="49"/>
      <c r="DBQ44" s="49"/>
      <c r="DBT44" s="49"/>
      <c r="DBW44" s="49"/>
      <c r="DBZ44" s="49"/>
      <c r="DCC44" s="49"/>
      <c r="DCF44" s="49"/>
      <c r="DCH44" s="49"/>
      <c r="DCU44" s="49"/>
      <c r="DCV44" s="49"/>
      <c r="DCW44" s="49"/>
      <c r="DCX44" s="49"/>
      <c r="DCY44" s="49"/>
      <c r="DCZ44" s="49"/>
      <c r="DDA44" s="49"/>
      <c r="DDB44" s="49"/>
      <c r="DDC44" s="49"/>
      <c r="DDD44" s="49"/>
      <c r="DDE44" s="49"/>
      <c r="DDF44" s="49"/>
      <c r="DDG44" s="49"/>
      <c r="DDH44" s="49"/>
      <c r="DDI44" s="49"/>
      <c r="DDJ44" s="49"/>
      <c r="DDK44" s="49"/>
      <c r="DDL44" s="49"/>
      <c r="DDM44" s="49"/>
      <c r="DDN44" s="49"/>
      <c r="DDO44" s="49"/>
      <c r="DDP44" s="49"/>
      <c r="DDQ44" s="49"/>
      <c r="DDR44" s="49"/>
      <c r="DDS44" s="49"/>
      <c r="DDT44" s="49"/>
      <c r="DDU44" s="49"/>
      <c r="DDV44" s="49"/>
      <c r="DDW44" s="49"/>
      <c r="DDX44" s="49"/>
      <c r="DDY44" s="49"/>
      <c r="DDZ44" s="49"/>
      <c r="DEA44" s="49"/>
      <c r="DEB44" s="49"/>
      <c r="DEC44" s="49"/>
      <c r="DED44" s="49"/>
      <c r="DEE44" s="49"/>
      <c r="DEF44" s="49"/>
      <c r="DEG44" s="49"/>
      <c r="DEH44" s="49"/>
      <c r="DEK44" s="49"/>
      <c r="DEN44" s="49"/>
      <c r="DEQ44" s="49"/>
      <c r="DET44" s="49"/>
      <c r="DEW44" s="49"/>
      <c r="DEZ44" s="49"/>
      <c r="DFI44" s="49"/>
      <c r="DFL44" s="49"/>
      <c r="DFO44" s="49"/>
      <c r="DFR44" s="49"/>
      <c r="DGA44" s="49"/>
      <c r="DGG44" s="49"/>
      <c r="DGJ44" s="49"/>
      <c r="DGM44" s="49"/>
      <c r="DGP44" s="49"/>
      <c r="DGV44" s="49"/>
      <c r="DGY44" s="49"/>
      <c r="DHE44" s="49"/>
      <c r="DHG44" s="49"/>
      <c r="DHH44" s="49"/>
      <c r="DHJ44" s="49"/>
      <c r="DIA44" s="49"/>
      <c r="DIF44" s="49"/>
      <c r="DIL44" s="49"/>
      <c r="DIO44" s="49"/>
      <c r="DIR44" s="49"/>
      <c r="DIZ44" s="49"/>
      <c r="DJV44" s="49"/>
      <c r="DJW44" s="49"/>
      <c r="DJX44" s="49"/>
      <c r="DJY44" s="49"/>
      <c r="DJZ44" s="49"/>
      <c r="DKA44" s="49"/>
      <c r="DKS44" s="49"/>
      <c r="DKT44" s="49"/>
      <c r="DKW44" s="49"/>
      <c r="DKZ44" s="49"/>
      <c r="DLB44" s="49"/>
      <c r="DLD44" s="49"/>
      <c r="DLG44" s="49"/>
      <c r="DLJ44" s="49"/>
      <c r="DLM44" s="49"/>
      <c r="DLP44" s="49"/>
      <c r="DLS44" s="49"/>
      <c r="DLV44" s="49"/>
      <c r="DLY44" s="49"/>
      <c r="DMB44" s="49"/>
      <c r="DMD44" s="49"/>
      <c r="DMQ44" s="49"/>
      <c r="DMR44" s="49"/>
      <c r="DMS44" s="49"/>
      <c r="DMT44" s="49"/>
      <c r="DMU44" s="49"/>
      <c r="DMV44" s="49"/>
      <c r="DMW44" s="49"/>
      <c r="DMX44" s="49"/>
      <c r="DMY44" s="49"/>
      <c r="DMZ44" s="49"/>
      <c r="DNA44" s="49"/>
      <c r="DNB44" s="49"/>
      <c r="DNC44" s="49"/>
      <c r="DND44" s="49"/>
      <c r="DNE44" s="49"/>
      <c r="DNF44" s="49"/>
      <c r="DNG44" s="49"/>
      <c r="DNH44" s="49"/>
      <c r="DNI44" s="49"/>
      <c r="DNJ44" s="49"/>
      <c r="DNK44" s="49"/>
      <c r="DNL44" s="49"/>
      <c r="DNM44" s="49"/>
      <c r="DNN44" s="49"/>
      <c r="DNO44" s="49"/>
      <c r="DNP44" s="49"/>
      <c r="DNQ44" s="49"/>
      <c r="DNR44" s="49"/>
      <c r="DNS44" s="49"/>
      <c r="DNT44" s="49"/>
      <c r="DNU44" s="49"/>
      <c r="DNV44" s="49"/>
      <c r="DNW44" s="49"/>
      <c r="DNX44" s="49"/>
      <c r="DNY44" s="49"/>
      <c r="DNZ44" s="49"/>
      <c r="DOA44" s="49"/>
      <c r="DOB44" s="49"/>
      <c r="DOC44" s="49"/>
      <c r="DOD44" s="49"/>
      <c r="DOG44" s="49"/>
      <c r="DOJ44" s="49"/>
      <c r="DOM44" s="49"/>
      <c r="DOP44" s="49"/>
      <c r="DOS44" s="49"/>
      <c r="DOV44" s="49"/>
      <c r="DPE44" s="49"/>
      <c r="DPH44" s="49"/>
      <c r="DPK44" s="49"/>
      <c r="DPN44" s="49"/>
      <c r="DPW44" s="49"/>
      <c r="DQC44" s="49"/>
      <c r="DQF44" s="49"/>
      <c r="DQI44" s="49"/>
      <c r="DQL44" s="49"/>
      <c r="DQR44" s="49"/>
      <c r="DQU44" s="49"/>
      <c r="DRA44" s="49"/>
      <c r="DRC44" s="49"/>
      <c r="DRD44" s="49"/>
      <c r="DRF44" s="49"/>
      <c r="DRW44" s="49"/>
      <c r="DSB44" s="49"/>
      <c r="DSH44" s="49"/>
      <c r="DSK44" s="49"/>
      <c r="DSN44" s="49"/>
      <c r="DSV44" s="49"/>
      <c r="DTR44" s="49"/>
      <c r="DTS44" s="49"/>
      <c r="DTT44" s="49"/>
      <c r="DTU44" s="49"/>
      <c r="DTV44" s="49"/>
      <c r="DTW44" s="49"/>
      <c r="DUO44" s="49"/>
      <c r="DUP44" s="49"/>
      <c r="DUS44" s="49"/>
      <c r="DUV44" s="49"/>
      <c r="DUX44" s="49"/>
      <c r="DUZ44" s="49"/>
      <c r="DVC44" s="49"/>
      <c r="DVF44" s="49"/>
      <c r="DVI44" s="49"/>
      <c r="DVL44" s="49"/>
      <c r="DVO44" s="49"/>
      <c r="DVR44" s="49"/>
      <c r="DVU44" s="49"/>
      <c r="DVX44" s="49"/>
      <c r="DVZ44" s="49"/>
      <c r="DWM44" s="49"/>
      <c r="DWN44" s="49"/>
      <c r="DWO44" s="49"/>
      <c r="DWP44" s="49"/>
      <c r="DWQ44" s="49"/>
      <c r="DWR44" s="49"/>
      <c r="DWS44" s="49"/>
      <c r="DWT44" s="49"/>
      <c r="DWU44" s="49"/>
      <c r="DWV44" s="49"/>
      <c r="DWW44" s="49"/>
      <c r="DWX44" s="49"/>
      <c r="DWY44" s="49"/>
      <c r="DWZ44" s="49"/>
      <c r="DXA44" s="49"/>
      <c r="DXB44" s="49"/>
      <c r="DXC44" s="49"/>
      <c r="DXD44" s="49"/>
      <c r="DXE44" s="49"/>
      <c r="DXF44" s="49"/>
      <c r="DXG44" s="49"/>
      <c r="DXH44" s="49"/>
      <c r="DXI44" s="49"/>
      <c r="DXJ44" s="49"/>
      <c r="DXK44" s="49"/>
      <c r="DXL44" s="49"/>
      <c r="DXM44" s="49"/>
      <c r="DXN44" s="49"/>
      <c r="DXO44" s="49"/>
      <c r="DXP44" s="49"/>
      <c r="DXQ44" s="49"/>
      <c r="DXR44" s="49"/>
      <c r="DXS44" s="49"/>
      <c r="DXT44" s="49"/>
      <c r="DXU44" s="49"/>
      <c r="DXV44" s="49"/>
      <c r="DXW44" s="49"/>
      <c r="DXX44" s="49"/>
      <c r="DXY44" s="49"/>
      <c r="DXZ44" s="49"/>
      <c r="DYC44" s="49"/>
      <c r="DYF44" s="49"/>
      <c r="DYI44" s="49"/>
      <c r="DYL44" s="49"/>
      <c r="DYO44" s="49"/>
      <c r="DYR44" s="49"/>
      <c r="DZA44" s="49"/>
      <c r="DZD44" s="49"/>
      <c r="DZG44" s="49"/>
      <c r="DZJ44" s="49"/>
      <c r="DZS44" s="49"/>
      <c r="DZY44" s="49"/>
      <c r="EAB44" s="49"/>
      <c r="EAE44" s="49"/>
      <c r="EAH44" s="49"/>
      <c r="EAN44" s="49"/>
      <c r="EAQ44" s="49"/>
      <c r="EAW44" s="49"/>
      <c r="EAY44" s="49"/>
      <c r="EAZ44" s="49"/>
      <c r="EBB44" s="49"/>
      <c r="EBS44" s="49"/>
      <c r="EBX44" s="49"/>
      <c r="ECD44" s="49"/>
      <c r="ECG44" s="49"/>
      <c r="ECJ44" s="49"/>
      <c r="ECR44" s="49"/>
      <c r="EDN44" s="49"/>
      <c r="EDO44" s="49"/>
      <c r="EDP44" s="49"/>
      <c r="EDQ44" s="49"/>
      <c r="EDR44" s="49"/>
      <c r="EDS44" s="49"/>
      <c r="EEK44" s="49"/>
      <c r="EEL44" s="49"/>
      <c r="EEO44" s="49"/>
      <c r="EER44" s="49"/>
      <c r="EET44" s="49"/>
      <c r="EEV44" s="49"/>
      <c r="EEY44" s="49"/>
      <c r="EFB44" s="49"/>
      <c r="EFE44" s="49"/>
      <c r="EFH44" s="49"/>
      <c r="EFK44" s="49"/>
      <c r="EFN44" s="49"/>
      <c r="EFQ44" s="49"/>
      <c r="EFT44" s="49"/>
      <c r="EFV44" s="49"/>
      <c r="EGI44" s="49"/>
      <c r="EGJ44" s="49"/>
      <c r="EGK44" s="49"/>
      <c r="EGL44" s="49"/>
      <c r="EGM44" s="49"/>
      <c r="EGN44" s="49"/>
      <c r="EGO44" s="49"/>
      <c r="EGP44" s="49"/>
      <c r="EGQ44" s="49"/>
      <c r="EGR44" s="49"/>
      <c r="EGS44" s="49"/>
      <c r="EGT44" s="49"/>
      <c r="EGU44" s="49"/>
      <c r="EGV44" s="49"/>
      <c r="EGW44" s="49"/>
      <c r="EGX44" s="49"/>
      <c r="EGY44" s="49"/>
      <c r="EGZ44" s="49"/>
      <c r="EHA44" s="49"/>
      <c r="EHB44" s="49"/>
      <c r="EHC44" s="49"/>
      <c r="EHD44" s="49"/>
      <c r="EHE44" s="49"/>
      <c r="EHF44" s="49"/>
      <c r="EHG44" s="49"/>
      <c r="EHH44" s="49"/>
      <c r="EHI44" s="49"/>
      <c r="EHJ44" s="49"/>
      <c r="EHK44" s="49"/>
      <c r="EHL44" s="49"/>
      <c r="EHM44" s="49"/>
      <c r="EHN44" s="49"/>
      <c r="EHO44" s="49"/>
      <c r="EHP44" s="49"/>
      <c r="EHQ44" s="49"/>
      <c r="EHR44" s="49"/>
      <c r="EHS44" s="49"/>
      <c r="EHT44" s="49"/>
      <c r="EHU44" s="49"/>
      <c r="EHV44" s="49"/>
      <c r="EHY44" s="49"/>
      <c r="EIB44" s="49"/>
      <c r="EIE44" s="49"/>
      <c r="EIH44" s="49"/>
      <c r="EIK44" s="49"/>
      <c r="EIN44" s="49"/>
      <c r="EIW44" s="49"/>
      <c r="EIZ44" s="49"/>
      <c r="EJC44" s="49"/>
      <c r="EJF44" s="49"/>
      <c r="EJO44" s="49"/>
      <c r="EJU44" s="49"/>
      <c r="EJX44" s="49"/>
      <c r="EKA44" s="49"/>
      <c r="EKD44" s="49"/>
      <c r="EKJ44" s="49"/>
      <c r="EKM44" s="49"/>
      <c r="EKS44" s="49"/>
      <c r="EKU44" s="49"/>
      <c r="EKV44" s="49"/>
      <c r="EKX44" s="49"/>
      <c r="ELO44" s="49"/>
      <c r="ELT44" s="49"/>
      <c r="ELZ44" s="49"/>
      <c r="EMC44" s="49"/>
      <c r="EMF44" s="49"/>
      <c r="EMN44" s="49"/>
      <c r="ENJ44" s="49"/>
      <c r="ENK44" s="49"/>
      <c r="ENL44" s="49"/>
      <c r="ENM44" s="49"/>
      <c r="ENN44" s="49"/>
      <c r="ENO44" s="49"/>
      <c r="EOG44" s="49"/>
      <c r="EOH44" s="49"/>
      <c r="EOK44" s="49"/>
      <c r="EON44" s="49"/>
      <c r="EOP44" s="49"/>
      <c r="EOR44" s="49"/>
      <c r="EOU44" s="49"/>
      <c r="EOX44" s="49"/>
      <c r="EPA44" s="49"/>
      <c r="EPD44" s="49"/>
      <c r="EPG44" s="49"/>
      <c r="EPJ44" s="49"/>
      <c r="EPM44" s="49"/>
      <c r="EPP44" s="49"/>
      <c r="EPR44" s="49"/>
      <c r="EQE44" s="49"/>
      <c r="EQF44" s="49"/>
      <c r="EQG44" s="49"/>
      <c r="EQH44" s="49"/>
      <c r="EQI44" s="49"/>
      <c r="EQJ44" s="49"/>
      <c r="EQK44" s="49"/>
      <c r="EQL44" s="49"/>
      <c r="EQM44" s="49"/>
      <c r="EQN44" s="49"/>
      <c r="EQO44" s="49"/>
      <c r="EQP44" s="49"/>
      <c r="EQQ44" s="49"/>
      <c r="EQR44" s="49"/>
      <c r="EQS44" s="49"/>
      <c r="EQT44" s="49"/>
      <c r="EQU44" s="49"/>
      <c r="EQV44" s="49"/>
      <c r="EQW44" s="49"/>
      <c r="EQX44" s="49"/>
      <c r="EQY44" s="49"/>
      <c r="EQZ44" s="49"/>
      <c r="ERA44" s="49"/>
      <c r="ERB44" s="49"/>
      <c r="ERC44" s="49"/>
      <c r="ERD44" s="49"/>
      <c r="ERE44" s="49"/>
      <c r="ERF44" s="49"/>
      <c r="ERG44" s="49"/>
      <c r="ERH44" s="49"/>
      <c r="ERI44" s="49"/>
      <c r="ERJ44" s="49"/>
      <c r="ERK44" s="49"/>
      <c r="ERL44" s="49"/>
      <c r="ERM44" s="49"/>
      <c r="ERN44" s="49"/>
      <c r="ERO44" s="49"/>
      <c r="ERP44" s="49"/>
      <c r="ERQ44" s="49"/>
      <c r="ERR44" s="49"/>
      <c r="ERU44" s="49"/>
      <c r="ERX44" s="49"/>
      <c r="ESA44" s="49"/>
      <c r="ESD44" s="49"/>
      <c r="ESG44" s="49"/>
      <c r="ESJ44" s="49"/>
      <c r="ESS44" s="49"/>
      <c r="ESV44" s="49"/>
      <c r="ESY44" s="49"/>
      <c r="ETB44" s="49"/>
      <c r="ETK44" s="49"/>
      <c r="ETQ44" s="49"/>
      <c r="ETT44" s="49"/>
      <c r="ETW44" s="49"/>
      <c r="ETZ44" s="49"/>
      <c r="EUF44" s="49"/>
      <c r="EUI44" s="49"/>
      <c r="EUO44" s="49"/>
      <c r="EUQ44" s="49"/>
      <c r="EUR44" s="49"/>
      <c r="EUT44" s="49"/>
      <c r="EVK44" s="49"/>
      <c r="EVP44" s="49"/>
      <c r="EVV44" s="49"/>
      <c r="EVY44" s="49"/>
      <c r="EWB44" s="49"/>
      <c r="EWJ44" s="49"/>
      <c r="EXF44" s="49"/>
      <c r="EXG44" s="49"/>
      <c r="EXH44" s="49"/>
      <c r="EXI44" s="49"/>
      <c r="EXJ44" s="49"/>
      <c r="EXK44" s="49"/>
      <c r="EYC44" s="49"/>
      <c r="EYD44" s="49"/>
      <c r="EYG44" s="49"/>
      <c r="EYJ44" s="49"/>
      <c r="EYL44" s="49"/>
      <c r="EYN44" s="49"/>
      <c r="EYQ44" s="49"/>
      <c r="EYT44" s="49"/>
      <c r="EYW44" s="49"/>
      <c r="EYZ44" s="49"/>
      <c r="EZC44" s="49"/>
      <c r="EZF44" s="49"/>
      <c r="EZI44" s="49"/>
      <c r="EZL44" s="49"/>
      <c r="EZN44" s="49"/>
      <c r="FAA44" s="49"/>
      <c r="FAB44" s="49"/>
      <c r="FAC44" s="49"/>
      <c r="FAD44" s="49"/>
      <c r="FAE44" s="49"/>
      <c r="FAF44" s="49"/>
      <c r="FAG44" s="49"/>
      <c r="FAH44" s="49"/>
      <c r="FAI44" s="49"/>
      <c r="FAJ44" s="49"/>
      <c r="FAK44" s="49"/>
      <c r="FAL44" s="49"/>
      <c r="FAM44" s="49"/>
      <c r="FAN44" s="49"/>
      <c r="FAO44" s="49"/>
      <c r="FAP44" s="49"/>
      <c r="FAQ44" s="49"/>
      <c r="FAR44" s="49"/>
      <c r="FAS44" s="49"/>
      <c r="FAT44" s="49"/>
      <c r="FAU44" s="49"/>
      <c r="FAV44" s="49"/>
      <c r="FAW44" s="49"/>
      <c r="FAX44" s="49"/>
      <c r="FAY44" s="49"/>
      <c r="FAZ44" s="49"/>
      <c r="FBA44" s="49"/>
      <c r="FBB44" s="49"/>
      <c r="FBC44" s="49"/>
      <c r="FBD44" s="49"/>
      <c r="FBE44" s="49"/>
      <c r="FBF44" s="49"/>
      <c r="FBG44" s="49"/>
      <c r="FBH44" s="49"/>
      <c r="FBI44" s="49"/>
      <c r="FBJ44" s="49"/>
      <c r="FBK44" s="49"/>
      <c r="FBL44" s="49"/>
      <c r="FBM44" s="49"/>
      <c r="FBN44" s="49"/>
      <c r="FBQ44" s="49"/>
      <c r="FBT44" s="49"/>
      <c r="FBW44" s="49"/>
      <c r="FBZ44" s="49"/>
      <c r="FCC44" s="49"/>
      <c r="FCF44" s="49"/>
      <c r="FCO44" s="49"/>
      <c r="FCR44" s="49"/>
      <c r="FCU44" s="49"/>
      <c r="FCX44" s="49"/>
      <c r="FDG44" s="49"/>
      <c r="FDM44" s="49"/>
      <c r="FDP44" s="49"/>
      <c r="FDS44" s="49"/>
      <c r="FDV44" s="49"/>
      <c r="FEB44" s="49"/>
      <c r="FEE44" s="49"/>
      <c r="FEK44" s="49"/>
      <c r="FEM44" s="49"/>
      <c r="FEN44" s="49"/>
      <c r="FEP44" s="49"/>
      <c r="FFG44" s="49"/>
      <c r="FFL44" s="49"/>
      <c r="FFR44" s="49"/>
      <c r="FFU44" s="49"/>
      <c r="FFX44" s="49"/>
      <c r="FGF44" s="49"/>
      <c r="FHB44" s="49"/>
      <c r="FHC44" s="49"/>
      <c r="FHD44" s="49"/>
      <c r="FHE44" s="49"/>
      <c r="FHF44" s="49"/>
      <c r="FHG44" s="49"/>
      <c r="FHY44" s="49"/>
      <c r="FHZ44" s="49"/>
      <c r="FIC44" s="49"/>
      <c r="FIF44" s="49"/>
      <c r="FIH44" s="49"/>
      <c r="FIJ44" s="49"/>
      <c r="FIM44" s="49"/>
      <c r="FIP44" s="49"/>
      <c r="FIS44" s="49"/>
      <c r="FIV44" s="49"/>
      <c r="FIY44" s="49"/>
      <c r="FJB44" s="49"/>
      <c r="FJE44" s="49"/>
      <c r="FJH44" s="49"/>
      <c r="FJJ44" s="49"/>
      <c r="FJW44" s="49"/>
      <c r="FJX44" s="49"/>
      <c r="FJY44" s="49"/>
      <c r="FJZ44" s="49"/>
      <c r="FKA44" s="49"/>
      <c r="FKB44" s="49"/>
      <c r="FKC44" s="49"/>
      <c r="FKD44" s="49"/>
      <c r="FKE44" s="49"/>
      <c r="FKF44" s="49"/>
      <c r="FKG44" s="49"/>
      <c r="FKH44" s="49"/>
      <c r="FKI44" s="49"/>
      <c r="FKJ44" s="49"/>
      <c r="FKK44" s="49"/>
      <c r="FKL44" s="49"/>
      <c r="FKM44" s="49"/>
      <c r="FKN44" s="49"/>
      <c r="FKO44" s="49"/>
      <c r="FKP44" s="49"/>
      <c r="FKQ44" s="49"/>
      <c r="FKR44" s="49"/>
      <c r="FKS44" s="49"/>
      <c r="FKT44" s="49"/>
      <c r="FKU44" s="49"/>
      <c r="FKV44" s="49"/>
      <c r="FKW44" s="49"/>
      <c r="FKX44" s="49"/>
      <c r="FKY44" s="49"/>
      <c r="FKZ44" s="49"/>
      <c r="FLA44" s="49"/>
      <c r="FLB44" s="49"/>
      <c r="FLC44" s="49"/>
      <c r="FLD44" s="49"/>
      <c r="FLE44" s="49"/>
      <c r="FLF44" s="49"/>
      <c r="FLG44" s="49"/>
      <c r="FLH44" s="49"/>
      <c r="FLI44" s="49"/>
      <c r="FLJ44" s="49"/>
      <c r="FLM44" s="49"/>
      <c r="FLP44" s="49"/>
      <c r="FLS44" s="49"/>
      <c r="FLV44" s="49"/>
      <c r="FLY44" s="49"/>
      <c r="FMB44" s="49"/>
      <c r="FMK44" s="49"/>
      <c r="FMN44" s="49"/>
      <c r="FMQ44" s="49"/>
      <c r="FMT44" s="49"/>
      <c r="FNC44" s="49"/>
      <c r="FNI44" s="49"/>
      <c r="FNL44" s="49"/>
      <c r="FNO44" s="49"/>
      <c r="FNR44" s="49"/>
      <c r="FNX44" s="49"/>
      <c r="FOA44" s="49"/>
      <c r="FOG44" s="49"/>
      <c r="FOI44" s="49"/>
      <c r="FOJ44" s="49"/>
      <c r="FOL44" s="49"/>
      <c r="FPC44" s="49"/>
      <c r="FPH44" s="49"/>
      <c r="FPN44" s="49"/>
      <c r="FPQ44" s="49"/>
      <c r="FPT44" s="49"/>
      <c r="FQB44" s="49"/>
      <c r="FQX44" s="49"/>
      <c r="FQY44" s="49"/>
      <c r="FQZ44" s="49"/>
      <c r="FRA44" s="49"/>
      <c r="FRB44" s="49"/>
      <c r="FRC44" s="49"/>
      <c r="FRU44" s="49"/>
      <c r="FRV44" s="49"/>
      <c r="FRY44" s="49"/>
      <c r="FSB44" s="49"/>
      <c r="FSD44" s="49"/>
      <c r="FSF44" s="49"/>
      <c r="FSI44" s="49"/>
      <c r="FSL44" s="49"/>
      <c r="FSO44" s="49"/>
      <c r="FSR44" s="49"/>
      <c r="FSU44" s="49"/>
      <c r="FSX44" s="49"/>
      <c r="FTA44" s="49"/>
      <c r="FTD44" s="49"/>
      <c r="FTF44" s="49"/>
      <c r="FTS44" s="49"/>
      <c r="FTT44" s="49"/>
      <c r="FTU44" s="49"/>
      <c r="FTV44" s="49"/>
      <c r="FTW44" s="49"/>
      <c r="FTX44" s="49"/>
      <c r="FTY44" s="49"/>
      <c r="FTZ44" s="49"/>
      <c r="FUA44" s="49"/>
      <c r="FUB44" s="49"/>
      <c r="FUC44" s="49"/>
      <c r="FUD44" s="49"/>
      <c r="FUE44" s="49"/>
      <c r="FUF44" s="49"/>
      <c r="FUG44" s="49"/>
      <c r="FUH44" s="49"/>
      <c r="FUI44" s="49"/>
      <c r="FUJ44" s="49"/>
      <c r="FUK44" s="49"/>
      <c r="FUL44" s="49"/>
      <c r="FUM44" s="49"/>
      <c r="FUN44" s="49"/>
      <c r="FUO44" s="49"/>
      <c r="FUP44" s="49"/>
      <c r="FUQ44" s="49"/>
      <c r="FUR44" s="49"/>
      <c r="FUS44" s="49"/>
      <c r="FUT44" s="49"/>
      <c r="FUU44" s="49"/>
      <c r="FUV44" s="49"/>
      <c r="FUW44" s="49"/>
      <c r="FUX44" s="49"/>
      <c r="FUY44" s="49"/>
      <c r="FUZ44" s="49"/>
      <c r="FVA44" s="49"/>
      <c r="FVB44" s="49"/>
      <c r="FVC44" s="49"/>
      <c r="FVD44" s="49"/>
      <c r="FVE44" s="49"/>
      <c r="FVF44" s="49"/>
      <c r="FVI44" s="49"/>
      <c r="FVL44" s="49"/>
      <c r="FVO44" s="49"/>
      <c r="FVR44" s="49"/>
      <c r="FVU44" s="49"/>
      <c r="FVX44" s="49"/>
      <c r="FWG44" s="49"/>
      <c r="FWJ44" s="49"/>
      <c r="FWM44" s="49"/>
      <c r="FWP44" s="49"/>
      <c r="FWY44" s="49"/>
      <c r="FXE44" s="49"/>
      <c r="FXH44" s="49"/>
      <c r="FXK44" s="49"/>
      <c r="FXN44" s="49"/>
      <c r="FXT44" s="49"/>
      <c r="FXW44" s="49"/>
      <c r="FYC44" s="49"/>
      <c r="FYE44" s="49"/>
      <c r="FYF44" s="49"/>
      <c r="FYH44" s="49"/>
      <c r="FYY44" s="49"/>
      <c r="FZD44" s="49"/>
      <c r="FZJ44" s="49"/>
      <c r="FZM44" s="49"/>
      <c r="FZP44" s="49"/>
      <c r="FZX44" s="49"/>
      <c r="GAT44" s="49"/>
      <c r="GAU44" s="49"/>
      <c r="GAV44" s="49"/>
      <c r="GAW44" s="49"/>
      <c r="GAX44" s="49"/>
      <c r="GAY44" s="49"/>
      <c r="GBQ44" s="49"/>
      <c r="GBR44" s="49"/>
      <c r="GBU44" s="49"/>
      <c r="GBX44" s="49"/>
      <c r="GBZ44" s="49"/>
      <c r="GCB44" s="49"/>
      <c r="GCE44" s="49"/>
      <c r="GCH44" s="49"/>
      <c r="GCK44" s="49"/>
      <c r="GCN44" s="49"/>
      <c r="GCQ44" s="49"/>
      <c r="GCT44" s="49"/>
      <c r="GCW44" s="49"/>
      <c r="GCZ44" s="49"/>
      <c r="GDB44" s="49"/>
      <c r="GDO44" s="49"/>
      <c r="GDP44" s="49"/>
      <c r="GDQ44" s="49"/>
      <c r="GDR44" s="49"/>
      <c r="GDS44" s="49"/>
      <c r="GDT44" s="49"/>
      <c r="GDU44" s="49"/>
      <c r="GDV44" s="49"/>
      <c r="GDW44" s="49"/>
      <c r="GDX44" s="49"/>
      <c r="GDY44" s="49"/>
      <c r="GDZ44" s="49"/>
      <c r="GEA44" s="49"/>
      <c r="GEB44" s="49"/>
      <c r="GEC44" s="49"/>
      <c r="GED44" s="49"/>
      <c r="GEE44" s="49"/>
      <c r="GEF44" s="49"/>
      <c r="GEG44" s="49"/>
      <c r="GEH44" s="49"/>
      <c r="GEI44" s="49"/>
      <c r="GEJ44" s="49"/>
      <c r="GEK44" s="49"/>
      <c r="GEL44" s="49"/>
      <c r="GEM44" s="49"/>
      <c r="GEN44" s="49"/>
      <c r="GEO44" s="49"/>
      <c r="GEP44" s="49"/>
      <c r="GEQ44" s="49"/>
      <c r="GER44" s="49"/>
      <c r="GES44" s="49"/>
      <c r="GET44" s="49"/>
      <c r="GEU44" s="49"/>
      <c r="GEV44" s="49"/>
      <c r="GEW44" s="49"/>
      <c r="GEX44" s="49"/>
      <c r="GEY44" s="49"/>
      <c r="GEZ44" s="49"/>
      <c r="GFA44" s="49"/>
      <c r="GFB44" s="49"/>
      <c r="GFE44" s="49"/>
      <c r="GFH44" s="49"/>
      <c r="GFK44" s="49"/>
      <c r="GFN44" s="49"/>
      <c r="GFQ44" s="49"/>
      <c r="GFT44" s="49"/>
      <c r="GGC44" s="49"/>
      <c r="GGF44" s="49"/>
      <c r="GGI44" s="49"/>
      <c r="GGL44" s="49"/>
      <c r="GGU44" s="49"/>
      <c r="GHA44" s="49"/>
      <c r="GHD44" s="49"/>
      <c r="GHG44" s="49"/>
      <c r="GHJ44" s="49"/>
      <c r="GHP44" s="49"/>
      <c r="GHS44" s="49"/>
      <c r="GHY44" s="49"/>
      <c r="GIA44" s="49"/>
      <c r="GIB44" s="49"/>
      <c r="GID44" s="49"/>
      <c r="GIU44" s="49"/>
      <c r="GIZ44" s="49"/>
      <c r="GJF44" s="49"/>
      <c r="GJI44" s="49"/>
      <c r="GJL44" s="49"/>
      <c r="GJT44" s="49"/>
      <c r="GKP44" s="49"/>
      <c r="GKQ44" s="49"/>
      <c r="GKR44" s="49"/>
      <c r="GKS44" s="49"/>
      <c r="GKT44" s="49"/>
      <c r="GKU44" s="49"/>
      <c r="GLM44" s="49"/>
      <c r="GLN44" s="49"/>
      <c r="GLQ44" s="49"/>
      <c r="GLT44" s="49"/>
      <c r="GLV44" s="49"/>
      <c r="GLX44" s="49"/>
      <c r="GMA44" s="49"/>
      <c r="GMD44" s="49"/>
      <c r="GMG44" s="49"/>
      <c r="GMJ44" s="49"/>
      <c r="GMM44" s="49"/>
      <c r="GMP44" s="49"/>
      <c r="GMS44" s="49"/>
      <c r="GMV44" s="49"/>
      <c r="GMX44" s="49"/>
      <c r="GNK44" s="49"/>
      <c r="GNL44" s="49"/>
      <c r="GNM44" s="49"/>
      <c r="GNN44" s="49"/>
      <c r="GNO44" s="49"/>
      <c r="GNP44" s="49"/>
      <c r="GNQ44" s="49"/>
      <c r="GNR44" s="49"/>
      <c r="GNS44" s="49"/>
      <c r="GNT44" s="49"/>
      <c r="GNU44" s="49"/>
      <c r="GNV44" s="49"/>
      <c r="GNW44" s="49"/>
      <c r="GNX44" s="49"/>
      <c r="GNY44" s="49"/>
      <c r="GNZ44" s="49"/>
      <c r="GOA44" s="49"/>
      <c r="GOB44" s="49"/>
      <c r="GOC44" s="49"/>
      <c r="GOD44" s="49"/>
      <c r="GOE44" s="49"/>
      <c r="GOF44" s="49"/>
      <c r="GOG44" s="49"/>
      <c r="GOH44" s="49"/>
      <c r="GOI44" s="49"/>
      <c r="GOJ44" s="49"/>
      <c r="GOK44" s="49"/>
      <c r="GOL44" s="49"/>
      <c r="GOM44" s="49"/>
      <c r="GON44" s="49"/>
      <c r="GOO44" s="49"/>
      <c r="GOP44" s="49"/>
      <c r="GOQ44" s="49"/>
      <c r="GOR44" s="49"/>
      <c r="GOS44" s="49"/>
      <c r="GOT44" s="49"/>
      <c r="GOU44" s="49"/>
      <c r="GOV44" s="49"/>
      <c r="GOW44" s="49"/>
      <c r="GOX44" s="49"/>
      <c r="GPA44" s="49"/>
      <c r="GPD44" s="49"/>
      <c r="GPG44" s="49"/>
      <c r="GPJ44" s="49"/>
      <c r="GPM44" s="49"/>
      <c r="GPP44" s="49"/>
      <c r="GPY44" s="49"/>
      <c r="GQB44" s="49"/>
      <c r="GQE44" s="49"/>
      <c r="GQH44" s="49"/>
      <c r="GQQ44" s="49"/>
      <c r="GQW44" s="49"/>
      <c r="GQZ44" s="49"/>
      <c r="GRC44" s="49"/>
      <c r="GRF44" s="49"/>
      <c r="GRL44" s="49"/>
      <c r="GRO44" s="49"/>
      <c r="GRU44" s="49"/>
      <c r="GRW44" s="49"/>
      <c r="GRX44" s="49"/>
      <c r="GRZ44" s="49"/>
      <c r="GSQ44" s="49"/>
      <c r="GSV44" s="49"/>
      <c r="GTB44" s="49"/>
      <c r="GTE44" s="49"/>
      <c r="GTH44" s="49"/>
      <c r="GTP44" s="49"/>
      <c r="GUL44" s="49"/>
      <c r="GUM44" s="49"/>
      <c r="GUN44" s="49"/>
      <c r="GUO44" s="49"/>
      <c r="GUP44" s="49"/>
      <c r="GUQ44" s="49"/>
      <c r="GVI44" s="49"/>
      <c r="GVJ44" s="49"/>
      <c r="GVM44" s="49"/>
      <c r="GVP44" s="49"/>
      <c r="GVR44" s="49"/>
      <c r="GVT44" s="49"/>
      <c r="GVW44" s="49"/>
      <c r="GVZ44" s="49"/>
      <c r="GWC44" s="49"/>
      <c r="GWF44" s="49"/>
      <c r="GWI44" s="49"/>
      <c r="GWL44" s="49"/>
      <c r="GWO44" s="49"/>
      <c r="GWR44" s="49"/>
      <c r="GWT44" s="49"/>
      <c r="GXG44" s="49"/>
      <c r="GXH44" s="49"/>
      <c r="GXI44" s="49"/>
      <c r="GXJ44" s="49"/>
      <c r="GXK44" s="49"/>
      <c r="GXL44" s="49"/>
      <c r="GXM44" s="49"/>
      <c r="GXN44" s="49"/>
      <c r="GXO44" s="49"/>
      <c r="GXP44" s="49"/>
      <c r="GXQ44" s="49"/>
      <c r="GXR44" s="49"/>
      <c r="GXS44" s="49"/>
      <c r="GXT44" s="49"/>
      <c r="GXU44" s="49"/>
      <c r="GXV44" s="49"/>
      <c r="GXW44" s="49"/>
      <c r="GXX44" s="49"/>
      <c r="GXY44" s="49"/>
      <c r="GXZ44" s="49"/>
      <c r="GYA44" s="49"/>
      <c r="GYB44" s="49"/>
      <c r="GYC44" s="49"/>
      <c r="GYD44" s="49"/>
      <c r="GYE44" s="49"/>
      <c r="GYF44" s="49"/>
      <c r="GYG44" s="49"/>
      <c r="GYH44" s="49"/>
      <c r="GYI44" s="49"/>
      <c r="GYJ44" s="49"/>
      <c r="GYK44" s="49"/>
      <c r="GYL44" s="49"/>
      <c r="GYM44" s="49"/>
      <c r="GYN44" s="49"/>
      <c r="GYO44" s="49"/>
      <c r="GYP44" s="49"/>
      <c r="GYQ44" s="49"/>
      <c r="GYR44" s="49"/>
      <c r="GYS44" s="49"/>
      <c r="GYT44" s="49"/>
      <c r="GYW44" s="49"/>
      <c r="GYZ44" s="49"/>
      <c r="GZC44" s="49"/>
      <c r="GZF44" s="49"/>
      <c r="GZI44" s="49"/>
      <c r="GZL44" s="49"/>
      <c r="GZU44" s="49"/>
      <c r="GZX44" s="49"/>
      <c r="HAA44" s="49"/>
      <c r="HAD44" s="49"/>
      <c r="HAM44" s="49"/>
      <c r="HAS44" s="49"/>
      <c r="HAV44" s="49"/>
      <c r="HAY44" s="49"/>
      <c r="HBB44" s="49"/>
      <c r="HBH44" s="49"/>
      <c r="HBK44" s="49"/>
      <c r="HBQ44" s="49"/>
      <c r="HBS44" s="49"/>
      <c r="HBT44" s="49"/>
      <c r="HBV44" s="49"/>
      <c r="HCM44" s="49"/>
      <c r="HCR44" s="49"/>
      <c r="HCX44" s="49"/>
      <c r="HDA44" s="49"/>
      <c r="HDD44" s="49"/>
      <c r="HDL44" s="49"/>
      <c r="HEH44" s="49"/>
      <c r="HEI44" s="49"/>
      <c r="HEJ44" s="49"/>
      <c r="HEK44" s="49"/>
      <c r="HEL44" s="49"/>
      <c r="HEM44" s="49"/>
      <c r="HFE44" s="49"/>
      <c r="HFF44" s="49"/>
      <c r="HFI44" s="49"/>
      <c r="HFL44" s="49"/>
      <c r="HFN44" s="49"/>
      <c r="HFP44" s="49"/>
      <c r="HFS44" s="49"/>
      <c r="HFV44" s="49"/>
      <c r="HFY44" s="49"/>
      <c r="HGB44" s="49"/>
      <c r="HGE44" s="49"/>
      <c r="HGH44" s="49"/>
      <c r="HGK44" s="49"/>
      <c r="HGN44" s="49"/>
      <c r="HGP44" s="49"/>
      <c r="HHC44" s="49"/>
      <c r="HHD44" s="49"/>
      <c r="HHE44" s="49"/>
      <c r="HHF44" s="49"/>
      <c r="HHG44" s="49"/>
      <c r="HHH44" s="49"/>
      <c r="HHI44" s="49"/>
      <c r="HHJ44" s="49"/>
      <c r="HHK44" s="49"/>
      <c r="HHL44" s="49"/>
      <c r="HHM44" s="49"/>
      <c r="HHN44" s="49"/>
      <c r="HHO44" s="49"/>
      <c r="HHP44" s="49"/>
      <c r="HHQ44" s="49"/>
      <c r="HHR44" s="49"/>
      <c r="HHS44" s="49"/>
      <c r="HHT44" s="49"/>
      <c r="HHU44" s="49"/>
      <c r="HHV44" s="49"/>
      <c r="HHW44" s="49"/>
      <c r="HHX44" s="49"/>
      <c r="HHY44" s="49"/>
      <c r="HHZ44" s="49"/>
      <c r="HIA44" s="49"/>
      <c r="HIB44" s="49"/>
      <c r="HIC44" s="49"/>
      <c r="HID44" s="49"/>
      <c r="HIE44" s="49"/>
      <c r="HIF44" s="49"/>
      <c r="HIG44" s="49"/>
      <c r="HIH44" s="49"/>
      <c r="HII44" s="49"/>
      <c r="HIJ44" s="49"/>
      <c r="HIK44" s="49"/>
      <c r="HIL44" s="49"/>
      <c r="HIM44" s="49"/>
      <c r="HIN44" s="49"/>
      <c r="HIO44" s="49"/>
      <c r="HIP44" s="49"/>
      <c r="HIS44" s="49"/>
      <c r="HIV44" s="49"/>
      <c r="HIY44" s="49"/>
      <c r="HJB44" s="49"/>
      <c r="HJE44" s="49"/>
      <c r="HJH44" s="49"/>
      <c r="HJQ44" s="49"/>
      <c r="HJT44" s="49"/>
      <c r="HJW44" s="49"/>
      <c r="HJZ44" s="49"/>
      <c r="HKI44" s="49"/>
      <c r="HKO44" s="49"/>
      <c r="HKR44" s="49"/>
      <c r="HKU44" s="49"/>
      <c r="HKX44" s="49"/>
      <c r="HLD44" s="49"/>
      <c r="HLG44" s="49"/>
      <c r="HLM44" s="49"/>
      <c r="HLO44" s="49"/>
      <c r="HLP44" s="49"/>
      <c r="HLR44" s="49"/>
      <c r="HMI44" s="49"/>
      <c r="HMN44" s="49"/>
      <c r="HMT44" s="49"/>
      <c r="HMW44" s="49"/>
      <c r="HMZ44" s="49"/>
      <c r="HNH44" s="49"/>
      <c r="HOD44" s="49"/>
      <c r="HOE44" s="49"/>
      <c r="HOF44" s="49"/>
      <c r="HOG44" s="49"/>
      <c r="HOH44" s="49"/>
      <c r="HOI44" s="49"/>
      <c r="HPA44" s="49"/>
      <c r="HPB44" s="49"/>
      <c r="HPE44" s="49"/>
      <c r="HPH44" s="49"/>
      <c r="HPJ44" s="49"/>
      <c r="HPL44" s="49"/>
      <c r="HPO44" s="49"/>
      <c r="HPR44" s="49"/>
      <c r="HPU44" s="49"/>
      <c r="HPX44" s="49"/>
      <c r="HQA44" s="49"/>
      <c r="HQD44" s="49"/>
      <c r="HQG44" s="49"/>
      <c r="HQJ44" s="49"/>
      <c r="HQL44" s="49"/>
      <c r="HQY44" s="49"/>
      <c r="HQZ44" s="49"/>
      <c r="HRA44" s="49"/>
      <c r="HRB44" s="49"/>
      <c r="HRC44" s="49"/>
      <c r="HRD44" s="49"/>
      <c r="HRE44" s="49"/>
      <c r="HRF44" s="49"/>
      <c r="HRG44" s="49"/>
      <c r="HRH44" s="49"/>
      <c r="HRI44" s="49"/>
      <c r="HRJ44" s="49"/>
      <c r="HRK44" s="49"/>
      <c r="HRL44" s="49"/>
      <c r="HRM44" s="49"/>
      <c r="HRN44" s="49"/>
      <c r="HRO44" s="49"/>
      <c r="HRP44" s="49"/>
      <c r="HRQ44" s="49"/>
      <c r="HRR44" s="49"/>
      <c r="HRS44" s="49"/>
      <c r="HRT44" s="49"/>
      <c r="HRU44" s="49"/>
      <c r="HRV44" s="49"/>
      <c r="HRW44" s="49"/>
      <c r="HRX44" s="49"/>
      <c r="HRY44" s="49"/>
      <c r="HRZ44" s="49"/>
      <c r="HSA44" s="49"/>
      <c r="HSB44" s="49"/>
      <c r="HSC44" s="49"/>
      <c r="HSD44" s="49"/>
      <c r="HSE44" s="49"/>
      <c r="HSF44" s="49"/>
      <c r="HSG44" s="49"/>
      <c r="HSH44" s="49"/>
      <c r="HSI44" s="49"/>
      <c r="HSJ44" s="49"/>
      <c r="HSK44" s="49"/>
      <c r="HSL44" s="49"/>
      <c r="HSO44" s="49"/>
      <c r="HSR44" s="49"/>
      <c r="HSU44" s="49"/>
      <c r="HSX44" s="49"/>
      <c r="HTA44" s="49"/>
      <c r="HTD44" s="49"/>
      <c r="HTM44" s="49"/>
      <c r="HTP44" s="49"/>
      <c r="HTS44" s="49"/>
      <c r="HTV44" s="49"/>
      <c r="HUE44" s="49"/>
      <c r="HUK44" s="49"/>
      <c r="HUN44" s="49"/>
      <c r="HUQ44" s="49"/>
      <c r="HUT44" s="49"/>
      <c r="HUZ44" s="49"/>
      <c r="HVC44" s="49"/>
      <c r="HVI44" s="49"/>
      <c r="HVK44" s="49"/>
      <c r="HVL44" s="49"/>
      <c r="HVN44" s="49"/>
      <c r="HWE44" s="49"/>
      <c r="HWJ44" s="49"/>
      <c r="HWP44" s="49"/>
      <c r="HWS44" s="49"/>
      <c r="HWV44" s="49"/>
      <c r="HXD44" s="49"/>
      <c r="HXZ44" s="49"/>
      <c r="HYA44" s="49"/>
      <c r="HYB44" s="49"/>
      <c r="HYC44" s="49"/>
      <c r="HYD44" s="49"/>
      <c r="HYE44" s="49"/>
      <c r="HYW44" s="49"/>
      <c r="HYX44" s="49"/>
      <c r="HZA44" s="49"/>
      <c r="HZD44" s="49"/>
      <c r="HZF44" s="49"/>
      <c r="HZH44" s="49"/>
      <c r="HZK44" s="49"/>
      <c r="HZN44" s="49"/>
      <c r="HZQ44" s="49"/>
      <c r="HZT44" s="49"/>
      <c r="HZW44" s="49"/>
      <c r="HZZ44" s="49"/>
      <c r="IAC44" s="49"/>
      <c r="IAF44" s="49"/>
      <c r="IAH44" s="49"/>
      <c r="IAU44" s="49"/>
      <c r="IAV44" s="49"/>
      <c r="IAW44" s="49"/>
      <c r="IAX44" s="49"/>
      <c r="IAY44" s="49"/>
      <c r="IAZ44" s="49"/>
      <c r="IBA44" s="49"/>
      <c r="IBB44" s="49"/>
      <c r="IBC44" s="49"/>
      <c r="IBD44" s="49"/>
      <c r="IBE44" s="49"/>
      <c r="IBF44" s="49"/>
      <c r="IBG44" s="49"/>
      <c r="IBH44" s="49"/>
      <c r="IBI44" s="49"/>
      <c r="IBJ44" s="49"/>
      <c r="IBK44" s="49"/>
      <c r="IBL44" s="49"/>
      <c r="IBM44" s="49"/>
      <c r="IBN44" s="49"/>
      <c r="IBO44" s="49"/>
      <c r="IBP44" s="49"/>
      <c r="IBQ44" s="49"/>
      <c r="IBR44" s="49"/>
      <c r="IBS44" s="49"/>
      <c r="IBT44" s="49"/>
      <c r="IBU44" s="49"/>
      <c r="IBV44" s="49"/>
      <c r="IBW44" s="49"/>
      <c r="IBX44" s="49"/>
      <c r="IBY44" s="49"/>
      <c r="IBZ44" s="49"/>
      <c r="ICA44" s="49"/>
      <c r="ICB44" s="49"/>
      <c r="ICC44" s="49"/>
      <c r="ICD44" s="49"/>
      <c r="ICE44" s="49"/>
      <c r="ICF44" s="49"/>
      <c r="ICG44" s="49"/>
      <c r="ICH44" s="49"/>
      <c r="ICK44" s="49"/>
      <c r="ICN44" s="49"/>
      <c r="ICQ44" s="49"/>
      <c r="ICT44" s="49"/>
      <c r="ICW44" s="49"/>
      <c r="ICZ44" s="49"/>
      <c r="IDI44" s="49"/>
      <c r="IDL44" s="49"/>
      <c r="IDO44" s="49"/>
      <c r="IDR44" s="49"/>
      <c r="IEA44" s="49"/>
      <c r="IEG44" s="49"/>
      <c r="IEJ44" s="49"/>
      <c r="IEM44" s="49"/>
      <c r="IEP44" s="49"/>
      <c r="IEV44" s="49"/>
      <c r="IEY44" s="49"/>
      <c r="IFE44" s="49"/>
      <c r="IFG44" s="49"/>
      <c r="IFH44" s="49"/>
      <c r="IFJ44" s="49"/>
      <c r="IGA44" s="49"/>
      <c r="IGF44" s="49"/>
      <c r="IGL44" s="49"/>
      <c r="IGO44" s="49"/>
      <c r="IGR44" s="49"/>
      <c r="IGZ44" s="49"/>
      <c r="IHV44" s="49"/>
      <c r="IHW44" s="49"/>
      <c r="IHX44" s="49"/>
      <c r="IHY44" s="49"/>
      <c r="IHZ44" s="49"/>
      <c r="IIA44" s="49"/>
      <c r="IIS44" s="49"/>
      <c r="IIT44" s="49"/>
      <c r="IIW44" s="49"/>
      <c r="IIZ44" s="49"/>
      <c r="IJB44" s="49"/>
      <c r="IJD44" s="49"/>
      <c r="IJG44" s="49"/>
      <c r="IJJ44" s="49"/>
      <c r="IJM44" s="49"/>
      <c r="IJP44" s="49"/>
      <c r="IJS44" s="49"/>
      <c r="IJV44" s="49"/>
      <c r="IJY44" s="49"/>
      <c r="IKB44" s="49"/>
      <c r="IKD44" s="49"/>
      <c r="IKQ44" s="49"/>
      <c r="IKR44" s="49"/>
      <c r="IKS44" s="49"/>
      <c r="IKT44" s="49"/>
      <c r="IKU44" s="49"/>
      <c r="IKV44" s="49"/>
      <c r="IKW44" s="49"/>
      <c r="IKX44" s="49"/>
      <c r="IKY44" s="49"/>
      <c r="IKZ44" s="49"/>
      <c r="ILA44" s="49"/>
      <c r="ILB44" s="49"/>
      <c r="ILC44" s="49"/>
      <c r="ILD44" s="49"/>
      <c r="ILE44" s="49"/>
      <c r="ILF44" s="49"/>
      <c r="ILG44" s="49"/>
      <c r="ILH44" s="49"/>
      <c r="ILI44" s="49"/>
      <c r="ILJ44" s="49"/>
      <c r="ILK44" s="49"/>
      <c r="ILL44" s="49"/>
      <c r="ILM44" s="49"/>
      <c r="ILN44" s="49"/>
      <c r="ILO44" s="49"/>
      <c r="ILP44" s="49"/>
      <c r="ILQ44" s="49"/>
      <c r="ILR44" s="49"/>
      <c r="ILS44" s="49"/>
      <c r="ILT44" s="49"/>
      <c r="ILU44" s="49"/>
      <c r="ILV44" s="49"/>
      <c r="ILW44" s="49"/>
      <c r="ILX44" s="49"/>
      <c r="ILY44" s="49"/>
      <c r="ILZ44" s="49"/>
      <c r="IMA44" s="49"/>
      <c r="IMB44" s="49"/>
      <c r="IMC44" s="49"/>
      <c r="IMD44" s="49"/>
      <c r="IMG44" s="49"/>
      <c r="IMJ44" s="49"/>
      <c r="IMM44" s="49"/>
      <c r="IMP44" s="49"/>
      <c r="IMS44" s="49"/>
      <c r="IMV44" s="49"/>
      <c r="INE44" s="49"/>
      <c r="INH44" s="49"/>
      <c r="INK44" s="49"/>
      <c r="INN44" s="49"/>
      <c r="INW44" s="49"/>
      <c r="IOC44" s="49"/>
      <c r="IOF44" s="49"/>
      <c r="IOI44" s="49"/>
      <c r="IOL44" s="49"/>
      <c r="IOR44" s="49"/>
      <c r="IOU44" s="49"/>
      <c r="IPA44" s="49"/>
      <c r="IPC44" s="49"/>
      <c r="IPD44" s="49"/>
      <c r="IPF44" s="49"/>
      <c r="IPW44" s="49"/>
      <c r="IQB44" s="49"/>
      <c r="IQH44" s="49"/>
      <c r="IQK44" s="49"/>
      <c r="IQN44" s="49"/>
      <c r="IQV44" s="49"/>
      <c r="IRR44" s="49"/>
      <c r="IRS44" s="49"/>
      <c r="IRT44" s="49"/>
      <c r="IRU44" s="49"/>
      <c r="IRV44" s="49"/>
      <c r="IRW44" s="49"/>
      <c r="ISO44" s="49"/>
      <c r="ISP44" s="49"/>
      <c r="ISS44" s="49"/>
      <c r="ISV44" s="49"/>
      <c r="ISX44" s="49"/>
      <c r="ISZ44" s="49"/>
      <c r="ITC44" s="49"/>
      <c r="ITF44" s="49"/>
      <c r="ITI44" s="49"/>
      <c r="ITL44" s="49"/>
      <c r="ITO44" s="49"/>
      <c r="ITR44" s="49"/>
      <c r="ITU44" s="49"/>
      <c r="ITX44" s="49"/>
      <c r="ITZ44" s="49"/>
      <c r="IUM44" s="49"/>
      <c r="IUN44" s="49"/>
      <c r="IUO44" s="49"/>
      <c r="IUP44" s="49"/>
      <c r="IUQ44" s="49"/>
      <c r="IUR44" s="49"/>
      <c r="IUS44" s="49"/>
      <c r="IUT44" s="49"/>
      <c r="IUU44" s="49"/>
      <c r="IUV44" s="49"/>
      <c r="IUW44" s="49"/>
      <c r="IUX44" s="49"/>
      <c r="IUY44" s="49"/>
      <c r="IUZ44" s="49"/>
      <c r="IVA44" s="49"/>
      <c r="IVB44" s="49"/>
      <c r="IVC44" s="49"/>
      <c r="IVD44" s="49"/>
      <c r="IVE44" s="49"/>
      <c r="IVF44" s="49"/>
      <c r="IVG44" s="49"/>
      <c r="IVH44" s="49"/>
      <c r="IVI44" s="49"/>
      <c r="IVJ44" s="49"/>
      <c r="IVK44" s="49"/>
      <c r="IVL44" s="49"/>
      <c r="IVM44" s="49"/>
      <c r="IVN44" s="49"/>
      <c r="IVO44" s="49"/>
      <c r="IVP44" s="49"/>
      <c r="IVQ44" s="49"/>
      <c r="IVR44" s="49"/>
      <c r="IVS44" s="49"/>
      <c r="IVT44" s="49"/>
      <c r="IVU44" s="49"/>
      <c r="IVV44" s="49"/>
      <c r="IVW44" s="49"/>
      <c r="IVX44" s="49"/>
      <c r="IVY44" s="49"/>
      <c r="IVZ44" s="49"/>
      <c r="IWC44" s="49"/>
      <c r="IWF44" s="49"/>
      <c r="IWI44" s="49"/>
      <c r="IWL44" s="49"/>
      <c r="IWO44" s="49"/>
      <c r="IWR44" s="49"/>
      <c r="IXA44" s="49"/>
      <c r="IXD44" s="49"/>
      <c r="IXG44" s="49"/>
      <c r="IXJ44" s="49"/>
      <c r="IXS44" s="49"/>
      <c r="IXY44" s="49"/>
      <c r="IYB44" s="49"/>
      <c r="IYE44" s="49"/>
      <c r="IYH44" s="49"/>
      <c r="IYN44" s="49"/>
      <c r="IYQ44" s="49"/>
      <c r="IYW44" s="49"/>
      <c r="IYY44" s="49"/>
      <c r="IYZ44" s="49"/>
      <c r="IZB44" s="49"/>
      <c r="IZS44" s="49"/>
      <c r="IZX44" s="49"/>
      <c r="JAD44" s="49"/>
      <c r="JAG44" s="49"/>
      <c r="JAJ44" s="49"/>
      <c r="JAR44" s="49"/>
      <c r="JBN44" s="49"/>
      <c r="JBO44" s="49"/>
      <c r="JBP44" s="49"/>
      <c r="JBQ44" s="49"/>
      <c r="JBR44" s="49"/>
      <c r="JBS44" s="49"/>
      <c r="JCK44" s="49"/>
      <c r="JCL44" s="49"/>
      <c r="JCO44" s="49"/>
      <c r="JCR44" s="49"/>
      <c r="JCT44" s="49"/>
      <c r="JCV44" s="49"/>
      <c r="JCY44" s="49"/>
      <c r="JDB44" s="49"/>
      <c r="JDE44" s="49"/>
      <c r="JDH44" s="49"/>
      <c r="JDK44" s="49"/>
      <c r="JDN44" s="49"/>
      <c r="JDQ44" s="49"/>
      <c r="JDT44" s="49"/>
      <c r="JDV44" s="49"/>
      <c r="JEI44" s="49"/>
      <c r="JEJ44" s="49"/>
      <c r="JEK44" s="49"/>
      <c r="JEL44" s="49"/>
      <c r="JEM44" s="49"/>
      <c r="JEN44" s="49"/>
      <c r="JEO44" s="49"/>
      <c r="JEP44" s="49"/>
      <c r="JEQ44" s="49"/>
      <c r="JER44" s="49"/>
      <c r="JES44" s="49"/>
      <c r="JET44" s="49"/>
      <c r="JEU44" s="49"/>
      <c r="JEV44" s="49"/>
      <c r="JEW44" s="49"/>
      <c r="JEX44" s="49"/>
      <c r="JEY44" s="49"/>
      <c r="JEZ44" s="49"/>
      <c r="JFA44" s="49"/>
      <c r="JFB44" s="49"/>
      <c r="JFC44" s="49"/>
      <c r="JFD44" s="49"/>
      <c r="JFE44" s="49"/>
      <c r="JFF44" s="49"/>
      <c r="JFG44" s="49"/>
      <c r="JFH44" s="49"/>
      <c r="JFI44" s="49"/>
      <c r="JFJ44" s="49"/>
      <c r="JFK44" s="49"/>
      <c r="JFL44" s="49"/>
      <c r="JFM44" s="49"/>
      <c r="JFN44" s="49"/>
      <c r="JFO44" s="49"/>
      <c r="JFP44" s="49"/>
      <c r="JFQ44" s="49"/>
      <c r="JFR44" s="49"/>
      <c r="JFS44" s="49"/>
      <c r="JFT44" s="49"/>
      <c r="JFU44" s="49"/>
      <c r="JFV44" s="49"/>
      <c r="JFY44" s="49"/>
      <c r="JGB44" s="49"/>
      <c r="JGE44" s="49"/>
      <c r="JGH44" s="49"/>
      <c r="JGK44" s="49"/>
      <c r="JGN44" s="49"/>
      <c r="JGW44" s="49"/>
      <c r="JGZ44" s="49"/>
      <c r="JHC44" s="49"/>
      <c r="JHF44" s="49"/>
      <c r="JHO44" s="49"/>
      <c r="JHU44" s="49"/>
      <c r="JHX44" s="49"/>
      <c r="JIA44" s="49"/>
      <c r="JID44" s="49"/>
      <c r="JIJ44" s="49"/>
      <c r="JIM44" s="49"/>
      <c r="JIS44" s="49"/>
      <c r="JIU44" s="49"/>
      <c r="JIV44" s="49"/>
      <c r="JIX44" s="49"/>
      <c r="JJO44" s="49"/>
      <c r="JJT44" s="49"/>
      <c r="JJZ44" s="49"/>
      <c r="JKC44" s="49"/>
      <c r="JKF44" s="49"/>
      <c r="JKN44" s="49"/>
      <c r="JLJ44" s="49"/>
      <c r="JLK44" s="49"/>
      <c r="JLL44" s="49"/>
      <c r="JLM44" s="49"/>
      <c r="JLN44" s="49"/>
      <c r="JLO44" s="49"/>
      <c r="JMG44" s="49"/>
      <c r="JMH44" s="49"/>
      <c r="JMK44" s="49"/>
      <c r="JMN44" s="49"/>
      <c r="JMP44" s="49"/>
      <c r="JMR44" s="49"/>
      <c r="JMU44" s="49"/>
      <c r="JMX44" s="49"/>
      <c r="JNA44" s="49"/>
      <c r="JND44" s="49"/>
      <c r="JNG44" s="49"/>
      <c r="JNJ44" s="49"/>
      <c r="JNM44" s="49"/>
      <c r="JNP44" s="49"/>
      <c r="JNR44" s="49"/>
      <c r="JOE44" s="49"/>
      <c r="JOF44" s="49"/>
      <c r="JOG44" s="49"/>
      <c r="JOH44" s="49"/>
      <c r="JOI44" s="49"/>
      <c r="JOJ44" s="49"/>
      <c r="JOK44" s="49"/>
      <c r="JOL44" s="49"/>
      <c r="JOM44" s="49"/>
      <c r="JON44" s="49"/>
      <c r="JOO44" s="49"/>
      <c r="JOP44" s="49"/>
      <c r="JOQ44" s="49"/>
      <c r="JOR44" s="49"/>
      <c r="JOS44" s="49"/>
      <c r="JOT44" s="49"/>
      <c r="JOU44" s="49"/>
      <c r="JOV44" s="49"/>
      <c r="JOW44" s="49"/>
      <c r="JOX44" s="49"/>
      <c r="JOY44" s="49"/>
      <c r="JOZ44" s="49"/>
      <c r="JPA44" s="49"/>
      <c r="JPB44" s="49"/>
      <c r="JPC44" s="49"/>
      <c r="JPD44" s="49"/>
      <c r="JPE44" s="49"/>
      <c r="JPF44" s="49"/>
      <c r="JPG44" s="49"/>
      <c r="JPH44" s="49"/>
      <c r="JPI44" s="49"/>
      <c r="JPJ44" s="49"/>
      <c r="JPK44" s="49"/>
      <c r="JPL44" s="49"/>
      <c r="JPM44" s="49"/>
      <c r="JPN44" s="49"/>
      <c r="JPO44" s="49"/>
      <c r="JPP44" s="49"/>
      <c r="JPQ44" s="49"/>
      <c r="JPR44" s="49"/>
      <c r="JPU44" s="49"/>
      <c r="JPX44" s="49"/>
      <c r="JQA44" s="49"/>
      <c r="JQD44" s="49"/>
      <c r="JQG44" s="49"/>
      <c r="JQJ44" s="49"/>
      <c r="JQS44" s="49"/>
      <c r="JQV44" s="49"/>
      <c r="JQY44" s="49"/>
      <c r="JRB44" s="49"/>
      <c r="JRK44" s="49"/>
      <c r="JRQ44" s="49"/>
      <c r="JRT44" s="49"/>
      <c r="JRW44" s="49"/>
      <c r="JRZ44" s="49"/>
      <c r="JSF44" s="49"/>
      <c r="JSI44" s="49"/>
      <c r="JSO44" s="49"/>
      <c r="JSQ44" s="49"/>
      <c r="JSR44" s="49"/>
      <c r="JST44" s="49"/>
      <c r="JTK44" s="49"/>
      <c r="JTP44" s="49"/>
      <c r="JTV44" s="49"/>
      <c r="JTY44" s="49"/>
      <c r="JUB44" s="49"/>
      <c r="JUJ44" s="49"/>
      <c r="JVF44" s="49"/>
      <c r="JVG44" s="49"/>
      <c r="JVH44" s="49"/>
      <c r="JVI44" s="49"/>
      <c r="JVJ44" s="49"/>
      <c r="JVK44" s="49"/>
      <c r="JWC44" s="49"/>
      <c r="JWD44" s="49"/>
      <c r="JWG44" s="49"/>
      <c r="JWJ44" s="49"/>
      <c r="JWL44" s="49"/>
      <c r="JWN44" s="49"/>
      <c r="JWQ44" s="49"/>
      <c r="JWT44" s="49"/>
      <c r="JWW44" s="49"/>
      <c r="JWZ44" s="49"/>
      <c r="JXC44" s="49"/>
      <c r="JXF44" s="49"/>
      <c r="JXI44" s="49"/>
      <c r="JXL44" s="49"/>
      <c r="JXN44" s="49"/>
      <c r="JYA44" s="49"/>
      <c r="JYB44" s="49"/>
      <c r="JYC44" s="49"/>
      <c r="JYD44" s="49"/>
      <c r="JYE44" s="49"/>
      <c r="JYF44" s="49"/>
      <c r="JYG44" s="49"/>
      <c r="JYH44" s="49"/>
      <c r="JYI44" s="49"/>
      <c r="JYJ44" s="49"/>
      <c r="JYK44" s="49"/>
      <c r="JYL44" s="49"/>
      <c r="JYM44" s="49"/>
      <c r="JYN44" s="49"/>
      <c r="JYO44" s="49"/>
      <c r="JYP44" s="49"/>
      <c r="JYQ44" s="49"/>
      <c r="JYR44" s="49"/>
      <c r="JYS44" s="49"/>
      <c r="JYT44" s="49"/>
      <c r="JYU44" s="49"/>
      <c r="JYV44" s="49"/>
      <c r="JYW44" s="49"/>
      <c r="JYX44" s="49"/>
      <c r="JYY44" s="49"/>
      <c r="JYZ44" s="49"/>
      <c r="JZA44" s="49"/>
      <c r="JZB44" s="49"/>
      <c r="JZC44" s="49"/>
      <c r="JZD44" s="49"/>
      <c r="JZE44" s="49"/>
      <c r="JZF44" s="49"/>
      <c r="JZG44" s="49"/>
      <c r="JZH44" s="49"/>
      <c r="JZI44" s="49"/>
      <c r="JZJ44" s="49"/>
      <c r="JZK44" s="49"/>
      <c r="JZL44" s="49"/>
      <c r="JZM44" s="49"/>
      <c r="JZN44" s="49"/>
      <c r="JZQ44" s="49"/>
      <c r="JZT44" s="49"/>
      <c r="JZW44" s="49"/>
      <c r="JZZ44" s="49"/>
      <c r="KAC44" s="49"/>
      <c r="KAF44" s="49"/>
      <c r="KAO44" s="49"/>
      <c r="KAR44" s="49"/>
      <c r="KAU44" s="49"/>
      <c r="KAX44" s="49"/>
      <c r="KBG44" s="49"/>
      <c r="KBM44" s="49"/>
      <c r="KBP44" s="49"/>
      <c r="KBS44" s="49"/>
      <c r="KBV44" s="49"/>
      <c r="KCB44" s="49"/>
      <c r="KCE44" s="49"/>
      <c r="KCK44" s="49"/>
      <c r="KCM44" s="49"/>
      <c r="KCN44" s="49"/>
      <c r="KCP44" s="49"/>
      <c r="KDG44" s="49"/>
      <c r="KDL44" s="49"/>
      <c r="KDR44" s="49"/>
      <c r="KDU44" s="49"/>
      <c r="KDX44" s="49"/>
      <c r="KEF44" s="49"/>
      <c r="KFB44" s="49"/>
      <c r="KFC44" s="49"/>
      <c r="KFD44" s="49"/>
      <c r="KFE44" s="49"/>
      <c r="KFF44" s="49"/>
      <c r="KFG44" s="49"/>
      <c r="KFY44" s="49"/>
      <c r="KFZ44" s="49"/>
      <c r="KGC44" s="49"/>
      <c r="KGF44" s="49"/>
      <c r="KGH44" s="49"/>
      <c r="KGJ44" s="49"/>
      <c r="KGM44" s="49"/>
      <c r="KGP44" s="49"/>
      <c r="KGS44" s="49"/>
      <c r="KGV44" s="49"/>
      <c r="KGY44" s="49"/>
      <c r="KHB44" s="49"/>
      <c r="KHE44" s="49"/>
      <c r="KHH44" s="49"/>
      <c r="KHJ44" s="49"/>
      <c r="KHW44" s="49"/>
      <c r="KHX44" s="49"/>
      <c r="KHY44" s="49"/>
      <c r="KHZ44" s="49"/>
      <c r="KIA44" s="49"/>
      <c r="KIB44" s="49"/>
      <c r="KIC44" s="49"/>
      <c r="KID44" s="49"/>
      <c r="KIE44" s="49"/>
      <c r="KIF44" s="49"/>
      <c r="KIG44" s="49"/>
      <c r="KIH44" s="49"/>
      <c r="KII44" s="49"/>
      <c r="KIJ44" s="49"/>
      <c r="KIK44" s="49"/>
      <c r="KIL44" s="49"/>
      <c r="KIM44" s="49"/>
      <c r="KIN44" s="49"/>
      <c r="KIO44" s="49"/>
      <c r="KIP44" s="49"/>
      <c r="KIQ44" s="49"/>
      <c r="KIR44" s="49"/>
      <c r="KIS44" s="49"/>
      <c r="KIT44" s="49"/>
      <c r="KIU44" s="49"/>
      <c r="KIV44" s="49"/>
      <c r="KIW44" s="49"/>
      <c r="KIX44" s="49"/>
      <c r="KIY44" s="49"/>
      <c r="KIZ44" s="49"/>
      <c r="KJA44" s="49"/>
      <c r="KJB44" s="49"/>
      <c r="KJC44" s="49"/>
      <c r="KJD44" s="49"/>
      <c r="KJE44" s="49"/>
      <c r="KJF44" s="49"/>
      <c r="KJG44" s="49"/>
      <c r="KJH44" s="49"/>
      <c r="KJI44" s="49"/>
      <c r="KJJ44" s="49"/>
      <c r="KJM44" s="49"/>
      <c r="KJP44" s="49"/>
      <c r="KJS44" s="49"/>
      <c r="KJV44" s="49"/>
      <c r="KJY44" s="49"/>
      <c r="KKB44" s="49"/>
      <c r="KKK44" s="49"/>
      <c r="KKN44" s="49"/>
      <c r="KKQ44" s="49"/>
      <c r="KKT44" s="49"/>
      <c r="KLC44" s="49"/>
      <c r="KLI44" s="49"/>
      <c r="KLL44" s="49"/>
      <c r="KLO44" s="49"/>
      <c r="KLR44" s="49"/>
      <c r="KLX44" s="49"/>
      <c r="KMA44" s="49"/>
      <c r="KMG44" s="49"/>
      <c r="KMI44" s="49"/>
      <c r="KMJ44" s="49"/>
      <c r="KML44" s="49"/>
      <c r="KNC44" s="49"/>
      <c r="KNH44" s="49"/>
      <c r="KNN44" s="49"/>
      <c r="KNQ44" s="49"/>
      <c r="KNT44" s="49"/>
      <c r="KOB44" s="49"/>
      <c r="KOX44" s="49"/>
      <c r="KOY44" s="49"/>
      <c r="KOZ44" s="49"/>
      <c r="KPA44" s="49"/>
      <c r="KPB44" s="49"/>
      <c r="KPC44" s="49"/>
      <c r="KPU44" s="49"/>
      <c r="KPV44" s="49"/>
      <c r="KPY44" s="49"/>
      <c r="KQB44" s="49"/>
      <c r="KQD44" s="49"/>
      <c r="KQF44" s="49"/>
      <c r="KQI44" s="49"/>
      <c r="KQL44" s="49"/>
      <c r="KQO44" s="49"/>
      <c r="KQR44" s="49"/>
      <c r="KQU44" s="49"/>
      <c r="KQX44" s="49"/>
      <c r="KRA44" s="49"/>
      <c r="KRD44" s="49"/>
      <c r="KRF44" s="49"/>
      <c r="KRS44" s="49"/>
      <c r="KRT44" s="49"/>
      <c r="KRU44" s="49"/>
      <c r="KRV44" s="49"/>
      <c r="KRW44" s="49"/>
      <c r="KRX44" s="49"/>
      <c r="KRY44" s="49"/>
      <c r="KRZ44" s="49"/>
      <c r="KSA44" s="49"/>
      <c r="KSB44" s="49"/>
      <c r="KSC44" s="49"/>
      <c r="KSD44" s="49"/>
      <c r="KSE44" s="49"/>
      <c r="KSF44" s="49"/>
      <c r="KSG44" s="49"/>
      <c r="KSH44" s="49"/>
      <c r="KSI44" s="49"/>
      <c r="KSJ44" s="49"/>
      <c r="KSK44" s="49"/>
      <c r="KSL44" s="49"/>
      <c r="KSM44" s="49"/>
      <c r="KSN44" s="49"/>
      <c r="KSO44" s="49"/>
      <c r="KSP44" s="49"/>
      <c r="KSQ44" s="49"/>
      <c r="KSR44" s="49"/>
      <c r="KSS44" s="49"/>
      <c r="KST44" s="49"/>
      <c r="KSU44" s="49"/>
      <c r="KSV44" s="49"/>
      <c r="KSW44" s="49"/>
      <c r="KSX44" s="49"/>
      <c r="KSY44" s="49"/>
      <c r="KSZ44" s="49"/>
      <c r="KTA44" s="49"/>
      <c r="KTB44" s="49"/>
      <c r="KTC44" s="49"/>
      <c r="KTD44" s="49"/>
      <c r="KTE44" s="49"/>
      <c r="KTF44" s="49"/>
      <c r="KTI44" s="49"/>
      <c r="KTL44" s="49"/>
      <c r="KTO44" s="49"/>
      <c r="KTR44" s="49"/>
      <c r="KTU44" s="49"/>
      <c r="KTX44" s="49"/>
      <c r="KUG44" s="49"/>
      <c r="KUJ44" s="49"/>
      <c r="KUM44" s="49"/>
      <c r="KUP44" s="49"/>
      <c r="KUY44" s="49"/>
      <c r="KVE44" s="49"/>
      <c r="KVH44" s="49"/>
      <c r="KVK44" s="49"/>
      <c r="KVN44" s="49"/>
      <c r="KVT44" s="49"/>
      <c r="KVW44" s="49"/>
      <c r="KWC44" s="49"/>
      <c r="KWE44" s="49"/>
      <c r="KWF44" s="49"/>
      <c r="KWH44" s="49"/>
      <c r="KWY44" s="49"/>
      <c r="KXD44" s="49"/>
      <c r="KXJ44" s="49"/>
      <c r="KXM44" s="49"/>
      <c r="KXP44" s="49"/>
      <c r="KXX44" s="49"/>
      <c r="KYT44" s="49"/>
      <c r="KYU44" s="49"/>
      <c r="KYV44" s="49"/>
      <c r="KYW44" s="49"/>
      <c r="KYX44" s="49"/>
      <c r="KYY44" s="49"/>
      <c r="KZQ44" s="49"/>
      <c r="KZR44" s="49"/>
      <c r="KZU44" s="49"/>
      <c r="KZX44" s="49"/>
      <c r="KZZ44" s="49"/>
      <c r="LAB44" s="49"/>
      <c r="LAE44" s="49"/>
      <c r="LAH44" s="49"/>
      <c r="LAK44" s="49"/>
      <c r="LAN44" s="49"/>
      <c r="LAQ44" s="49"/>
      <c r="LAT44" s="49"/>
      <c r="LAW44" s="49"/>
      <c r="LAZ44" s="49"/>
      <c r="LBB44" s="49"/>
      <c r="LBO44" s="49"/>
      <c r="LBP44" s="49"/>
      <c r="LBQ44" s="49"/>
      <c r="LBR44" s="49"/>
      <c r="LBS44" s="49"/>
      <c r="LBT44" s="49"/>
      <c r="LBU44" s="49"/>
      <c r="LBV44" s="49"/>
      <c r="LBW44" s="49"/>
      <c r="LBX44" s="49"/>
      <c r="LBY44" s="49"/>
      <c r="LBZ44" s="49"/>
      <c r="LCA44" s="49"/>
      <c r="LCB44" s="49"/>
      <c r="LCC44" s="49"/>
      <c r="LCD44" s="49"/>
      <c r="LCE44" s="49"/>
      <c r="LCF44" s="49"/>
      <c r="LCG44" s="49"/>
      <c r="LCH44" s="49"/>
      <c r="LCI44" s="49"/>
      <c r="LCJ44" s="49"/>
      <c r="LCK44" s="49"/>
      <c r="LCL44" s="49"/>
      <c r="LCM44" s="49"/>
      <c r="LCN44" s="49"/>
      <c r="LCO44" s="49"/>
      <c r="LCP44" s="49"/>
      <c r="LCQ44" s="49"/>
      <c r="LCR44" s="49"/>
      <c r="LCS44" s="49"/>
      <c r="LCT44" s="49"/>
      <c r="LCU44" s="49"/>
      <c r="LCV44" s="49"/>
      <c r="LCW44" s="49"/>
      <c r="LCX44" s="49"/>
      <c r="LCY44" s="49"/>
      <c r="LCZ44" s="49"/>
      <c r="LDA44" s="49"/>
      <c r="LDB44" s="49"/>
      <c r="LDE44" s="49"/>
      <c r="LDH44" s="49"/>
      <c r="LDK44" s="49"/>
      <c r="LDN44" s="49"/>
      <c r="LDQ44" s="49"/>
      <c r="LDT44" s="49"/>
      <c r="LEC44" s="49"/>
      <c r="LEF44" s="49"/>
      <c r="LEI44" s="49"/>
      <c r="LEL44" s="49"/>
      <c r="LEU44" s="49"/>
      <c r="LFA44" s="49"/>
      <c r="LFD44" s="49"/>
      <c r="LFG44" s="49"/>
      <c r="LFJ44" s="49"/>
      <c r="LFP44" s="49"/>
      <c r="LFS44" s="49"/>
      <c r="LFY44" s="49"/>
      <c r="LGA44" s="49"/>
      <c r="LGB44" s="49"/>
      <c r="LGD44" s="49"/>
      <c r="LGU44" s="49"/>
      <c r="LGZ44" s="49"/>
      <c r="LHF44" s="49"/>
      <c r="LHI44" s="49"/>
      <c r="LHL44" s="49"/>
      <c r="LHT44" s="49"/>
      <c r="LIP44" s="49"/>
      <c r="LIQ44" s="49"/>
      <c r="LIR44" s="49"/>
      <c r="LIS44" s="49"/>
      <c r="LIT44" s="49"/>
      <c r="LIU44" s="49"/>
      <c r="LJM44" s="49"/>
      <c r="LJN44" s="49"/>
      <c r="LJQ44" s="49"/>
      <c r="LJT44" s="49"/>
      <c r="LJV44" s="49"/>
      <c r="LJX44" s="49"/>
      <c r="LKA44" s="49"/>
      <c r="LKD44" s="49"/>
      <c r="LKG44" s="49"/>
      <c r="LKJ44" s="49"/>
      <c r="LKM44" s="49"/>
      <c r="LKP44" s="49"/>
      <c r="LKS44" s="49"/>
      <c r="LKV44" s="49"/>
      <c r="LKX44" s="49"/>
      <c r="LLK44" s="49"/>
      <c r="LLL44" s="49"/>
      <c r="LLM44" s="49"/>
      <c r="LLN44" s="49"/>
      <c r="LLO44" s="49"/>
      <c r="LLP44" s="49"/>
      <c r="LLQ44" s="49"/>
      <c r="LLR44" s="49"/>
      <c r="LLS44" s="49"/>
      <c r="LLT44" s="49"/>
      <c r="LLU44" s="49"/>
      <c r="LLV44" s="49"/>
      <c r="LLW44" s="49"/>
      <c r="LLX44" s="49"/>
      <c r="LLY44" s="49"/>
      <c r="LLZ44" s="49"/>
      <c r="LMA44" s="49"/>
      <c r="LMB44" s="49"/>
      <c r="LMC44" s="49"/>
      <c r="LMD44" s="49"/>
      <c r="LME44" s="49"/>
      <c r="LMF44" s="49"/>
      <c r="LMG44" s="49"/>
      <c r="LMH44" s="49"/>
      <c r="LMI44" s="49"/>
      <c r="LMJ44" s="49"/>
      <c r="LMK44" s="49"/>
      <c r="LML44" s="49"/>
      <c r="LMM44" s="49"/>
      <c r="LMN44" s="49"/>
      <c r="LMO44" s="49"/>
      <c r="LMP44" s="49"/>
      <c r="LMQ44" s="49"/>
      <c r="LMR44" s="49"/>
      <c r="LMS44" s="49"/>
      <c r="LMT44" s="49"/>
      <c r="LMU44" s="49"/>
      <c r="LMV44" s="49"/>
      <c r="LMW44" s="49"/>
      <c r="LMX44" s="49"/>
      <c r="LNA44" s="49"/>
      <c r="LND44" s="49"/>
      <c r="LNG44" s="49"/>
      <c r="LNJ44" s="49"/>
      <c r="LNM44" s="49"/>
      <c r="LNP44" s="49"/>
      <c r="LNY44" s="49"/>
      <c r="LOB44" s="49"/>
      <c r="LOE44" s="49"/>
      <c r="LOH44" s="49"/>
      <c r="LOQ44" s="49"/>
      <c r="LOW44" s="49"/>
      <c r="LOZ44" s="49"/>
      <c r="LPC44" s="49"/>
      <c r="LPF44" s="49"/>
      <c r="LPL44" s="49"/>
      <c r="LPO44" s="49"/>
      <c r="LPU44" s="49"/>
      <c r="LPW44" s="49"/>
      <c r="LPX44" s="49"/>
      <c r="LPZ44" s="49"/>
      <c r="LQQ44" s="49"/>
      <c r="LQV44" s="49"/>
      <c r="LRB44" s="49"/>
      <c r="LRE44" s="49"/>
      <c r="LRH44" s="49"/>
      <c r="LRP44" s="49"/>
      <c r="LSL44" s="49"/>
      <c r="LSM44" s="49"/>
      <c r="LSN44" s="49"/>
      <c r="LSO44" s="49"/>
      <c r="LSP44" s="49"/>
      <c r="LSQ44" s="49"/>
      <c r="LTI44" s="49"/>
      <c r="LTJ44" s="49"/>
      <c r="LTM44" s="49"/>
      <c r="LTP44" s="49"/>
      <c r="LTR44" s="49"/>
      <c r="LTT44" s="49"/>
      <c r="LTW44" s="49"/>
      <c r="LTZ44" s="49"/>
      <c r="LUC44" s="49"/>
      <c r="LUF44" s="49"/>
      <c r="LUI44" s="49"/>
      <c r="LUL44" s="49"/>
      <c r="LUO44" s="49"/>
      <c r="LUR44" s="49"/>
      <c r="LUT44" s="49"/>
      <c r="LVG44" s="49"/>
      <c r="LVH44" s="49"/>
      <c r="LVI44" s="49"/>
      <c r="LVJ44" s="49"/>
      <c r="LVK44" s="49"/>
      <c r="LVL44" s="49"/>
      <c r="LVM44" s="49"/>
      <c r="LVN44" s="49"/>
      <c r="LVO44" s="49"/>
      <c r="LVP44" s="49"/>
      <c r="LVQ44" s="49"/>
      <c r="LVR44" s="49"/>
      <c r="LVS44" s="49"/>
      <c r="LVT44" s="49"/>
      <c r="LVU44" s="49"/>
      <c r="LVV44" s="49"/>
      <c r="LVW44" s="49"/>
      <c r="LVX44" s="49"/>
      <c r="LVY44" s="49"/>
      <c r="LVZ44" s="49"/>
      <c r="LWA44" s="49"/>
      <c r="LWB44" s="49"/>
      <c r="LWC44" s="49"/>
      <c r="LWD44" s="49"/>
      <c r="LWE44" s="49"/>
      <c r="LWF44" s="49"/>
      <c r="LWG44" s="49"/>
      <c r="LWH44" s="49"/>
      <c r="LWI44" s="49"/>
      <c r="LWJ44" s="49"/>
      <c r="LWK44" s="49"/>
      <c r="LWL44" s="49"/>
      <c r="LWM44" s="49"/>
      <c r="LWN44" s="49"/>
      <c r="LWO44" s="49"/>
      <c r="LWP44" s="49"/>
      <c r="LWQ44" s="49"/>
      <c r="LWR44" s="49"/>
      <c r="LWS44" s="49"/>
      <c r="LWT44" s="49"/>
      <c r="LWW44" s="49"/>
      <c r="LWZ44" s="49"/>
      <c r="LXC44" s="49"/>
      <c r="LXF44" s="49"/>
      <c r="LXI44" s="49"/>
      <c r="LXL44" s="49"/>
      <c r="LXU44" s="49"/>
      <c r="LXX44" s="49"/>
      <c r="LYA44" s="49"/>
      <c r="LYD44" s="49"/>
      <c r="LYM44" s="49"/>
      <c r="LYS44" s="49"/>
      <c r="LYV44" s="49"/>
      <c r="LYY44" s="49"/>
      <c r="LZB44" s="49"/>
      <c r="LZH44" s="49"/>
      <c r="LZK44" s="49"/>
      <c r="LZQ44" s="49"/>
      <c r="LZS44" s="49"/>
      <c r="LZT44" s="49"/>
      <c r="LZV44" s="49"/>
      <c r="MAM44" s="49"/>
      <c r="MAR44" s="49"/>
      <c r="MAX44" s="49"/>
      <c r="MBA44" s="49"/>
      <c r="MBD44" s="49"/>
      <c r="MBL44" s="49"/>
      <c r="MCH44" s="49"/>
      <c r="MCI44" s="49"/>
      <c r="MCJ44" s="49"/>
      <c r="MCK44" s="49"/>
      <c r="MCL44" s="49"/>
      <c r="MCM44" s="49"/>
      <c r="MDE44" s="49"/>
      <c r="MDF44" s="49"/>
      <c r="MDI44" s="49"/>
      <c r="MDL44" s="49"/>
      <c r="MDN44" s="49"/>
      <c r="MDP44" s="49"/>
      <c r="MDS44" s="49"/>
      <c r="MDV44" s="49"/>
      <c r="MDY44" s="49"/>
      <c r="MEB44" s="49"/>
      <c r="MEE44" s="49"/>
      <c r="MEH44" s="49"/>
      <c r="MEK44" s="49"/>
      <c r="MEN44" s="49"/>
      <c r="MEP44" s="49"/>
      <c r="MFC44" s="49"/>
      <c r="MFD44" s="49"/>
      <c r="MFE44" s="49"/>
      <c r="MFF44" s="49"/>
      <c r="MFG44" s="49"/>
      <c r="MFH44" s="49"/>
      <c r="MFI44" s="49"/>
      <c r="MFJ44" s="49"/>
      <c r="MFK44" s="49"/>
      <c r="MFL44" s="49"/>
      <c r="MFM44" s="49"/>
      <c r="MFN44" s="49"/>
      <c r="MFO44" s="49"/>
      <c r="MFP44" s="49"/>
      <c r="MFQ44" s="49"/>
      <c r="MFR44" s="49"/>
      <c r="MFS44" s="49"/>
      <c r="MFT44" s="49"/>
      <c r="MFU44" s="49"/>
      <c r="MFV44" s="49"/>
      <c r="MFW44" s="49"/>
      <c r="MFX44" s="49"/>
      <c r="MFY44" s="49"/>
      <c r="MFZ44" s="49"/>
      <c r="MGA44" s="49"/>
      <c r="MGB44" s="49"/>
      <c r="MGC44" s="49"/>
      <c r="MGD44" s="49"/>
      <c r="MGE44" s="49"/>
      <c r="MGF44" s="49"/>
      <c r="MGG44" s="49"/>
      <c r="MGH44" s="49"/>
      <c r="MGI44" s="49"/>
      <c r="MGJ44" s="49"/>
      <c r="MGK44" s="49"/>
      <c r="MGL44" s="49"/>
      <c r="MGM44" s="49"/>
      <c r="MGN44" s="49"/>
      <c r="MGO44" s="49"/>
      <c r="MGP44" s="49"/>
      <c r="MGS44" s="49"/>
      <c r="MGV44" s="49"/>
      <c r="MGY44" s="49"/>
      <c r="MHB44" s="49"/>
      <c r="MHE44" s="49"/>
      <c r="MHH44" s="49"/>
      <c r="MHQ44" s="49"/>
      <c r="MHT44" s="49"/>
      <c r="MHW44" s="49"/>
      <c r="MHZ44" s="49"/>
      <c r="MII44" s="49"/>
      <c r="MIO44" s="49"/>
      <c r="MIR44" s="49"/>
      <c r="MIU44" s="49"/>
      <c r="MIX44" s="49"/>
      <c r="MJD44" s="49"/>
      <c r="MJG44" s="49"/>
      <c r="MJM44" s="49"/>
      <c r="MJO44" s="49"/>
      <c r="MJP44" s="49"/>
      <c r="MJR44" s="49"/>
      <c r="MKI44" s="49"/>
      <c r="MKN44" s="49"/>
      <c r="MKT44" s="49"/>
      <c r="MKW44" s="49"/>
      <c r="MKZ44" s="49"/>
      <c r="MLH44" s="49"/>
      <c r="MMD44" s="49"/>
      <c r="MME44" s="49"/>
      <c r="MMF44" s="49"/>
      <c r="MMG44" s="49"/>
      <c r="MMH44" s="49"/>
      <c r="MMI44" s="49"/>
      <c r="MNA44" s="49"/>
      <c r="MNB44" s="49"/>
      <c r="MNE44" s="49"/>
      <c r="MNH44" s="49"/>
      <c r="MNJ44" s="49"/>
      <c r="MNL44" s="49"/>
      <c r="MNO44" s="49"/>
      <c r="MNR44" s="49"/>
      <c r="MNU44" s="49"/>
      <c r="MNX44" s="49"/>
      <c r="MOA44" s="49"/>
      <c r="MOD44" s="49"/>
      <c r="MOG44" s="49"/>
      <c r="MOJ44" s="49"/>
      <c r="MOL44" s="49"/>
      <c r="MOY44" s="49"/>
      <c r="MOZ44" s="49"/>
      <c r="MPA44" s="49"/>
      <c r="MPB44" s="49"/>
      <c r="MPC44" s="49"/>
      <c r="MPD44" s="49"/>
      <c r="MPE44" s="49"/>
      <c r="MPF44" s="49"/>
      <c r="MPG44" s="49"/>
      <c r="MPH44" s="49"/>
      <c r="MPI44" s="49"/>
      <c r="MPJ44" s="49"/>
      <c r="MPK44" s="49"/>
      <c r="MPL44" s="49"/>
      <c r="MPM44" s="49"/>
      <c r="MPN44" s="49"/>
      <c r="MPO44" s="49"/>
      <c r="MPP44" s="49"/>
      <c r="MPQ44" s="49"/>
      <c r="MPR44" s="49"/>
      <c r="MPS44" s="49"/>
      <c r="MPT44" s="49"/>
      <c r="MPU44" s="49"/>
      <c r="MPV44" s="49"/>
      <c r="MPW44" s="49"/>
      <c r="MPX44" s="49"/>
      <c r="MPY44" s="49"/>
      <c r="MPZ44" s="49"/>
      <c r="MQA44" s="49"/>
      <c r="MQB44" s="49"/>
      <c r="MQC44" s="49"/>
      <c r="MQD44" s="49"/>
      <c r="MQE44" s="49"/>
      <c r="MQF44" s="49"/>
      <c r="MQG44" s="49"/>
      <c r="MQH44" s="49"/>
      <c r="MQI44" s="49"/>
      <c r="MQJ44" s="49"/>
      <c r="MQK44" s="49"/>
      <c r="MQL44" s="49"/>
      <c r="MQO44" s="49"/>
      <c r="MQR44" s="49"/>
      <c r="MQU44" s="49"/>
      <c r="MQX44" s="49"/>
      <c r="MRA44" s="49"/>
      <c r="MRD44" s="49"/>
      <c r="MRM44" s="49"/>
      <c r="MRP44" s="49"/>
      <c r="MRS44" s="49"/>
      <c r="MRV44" s="49"/>
      <c r="MSE44" s="49"/>
      <c r="MSK44" s="49"/>
      <c r="MSN44" s="49"/>
      <c r="MSQ44" s="49"/>
      <c r="MST44" s="49"/>
      <c r="MSZ44" s="49"/>
      <c r="MTC44" s="49"/>
      <c r="MTI44" s="49"/>
      <c r="MTK44" s="49"/>
      <c r="MTL44" s="49"/>
      <c r="MTN44" s="49"/>
      <c r="MUE44" s="49"/>
      <c r="MUJ44" s="49"/>
      <c r="MUP44" s="49"/>
      <c r="MUS44" s="49"/>
      <c r="MUV44" s="49"/>
      <c r="MVD44" s="49"/>
      <c r="MVZ44" s="49"/>
      <c r="MWA44" s="49"/>
      <c r="MWB44" s="49"/>
      <c r="MWC44" s="49"/>
      <c r="MWD44" s="49"/>
      <c r="MWE44" s="49"/>
      <c r="MWW44" s="49"/>
      <c r="MWX44" s="49"/>
      <c r="MXA44" s="49"/>
      <c r="MXD44" s="49"/>
      <c r="MXF44" s="49"/>
      <c r="MXH44" s="49"/>
      <c r="MXK44" s="49"/>
      <c r="MXN44" s="49"/>
      <c r="MXQ44" s="49"/>
      <c r="MXT44" s="49"/>
      <c r="MXW44" s="49"/>
      <c r="MXZ44" s="49"/>
      <c r="MYC44" s="49"/>
      <c r="MYF44" s="49"/>
      <c r="MYH44" s="49"/>
      <c r="MYU44" s="49"/>
      <c r="MYV44" s="49"/>
      <c r="MYW44" s="49"/>
      <c r="MYX44" s="49"/>
      <c r="MYY44" s="49"/>
      <c r="MYZ44" s="49"/>
      <c r="MZA44" s="49"/>
      <c r="MZB44" s="49"/>
      <c r="MZC44" s="49"/>
      <c r="MZD44" s="49"/>
      <c r="MZE44" s="49"/>
      <c r="MZF44" s="49"/>
      <c r="MZG44" s="49"/>
      <c r="MZH44" s="49"/>
      <c r="MZI44" s="49"/>
      <c r="MZJ44" s="49"/>
      <c r="MZK44" s="49"/>
      <c r="MZL44" s="49"/>
      <c r="MZM44" s="49"/>
      <c r="MZN44" s="49"/>
      <c r="MZO44" s="49"/>
      <c r="MZP44" s="49"/>
      <c r="MZQ44" s="49"/>
      <c r="MZR44" s="49"/>
      <c r="MZS44" s="49"/>
      <c r="MZT44" s="49"/>
      <c r="MZU44" s="49"/>
      <c r="MZV44" s="49"/>
      <c r="MZW44" s="49"/>
      <c r="MZX44" s="49"/>
      <c r="MZY44" s="49"/>
      <c r="MZZ44" s="49"/>
      <c r="NAA44" s="49"/>
      <c r="NAB44" s="49"/>
      <c r="NAC44" s="49"/>
      <c r="NAD44" s="49"/>
      <c r="NAE44" s="49"/>
      <c r="NAF44" s="49"/>
      <c r="NAG44" s="49"/>
      <c r="NAH44" s="49"/>
      <c r="NAK44" s="49"/>
      <c r="NAN44" s="49"/>
      <c r="NAQ44" s="49"/>
      <c r="NAT44" s="49"/>
      <c r="NAW44" s="49"/>
      <c r="NAZ44" s="49"/>
      <c r="NBI44" s="49"/>
      <c r="NBL44" s="49"/>
      <c r="NBO44" s="49"/>
      <c r="NBR44" s="49"/>
      <c r="NCA44" s="49"/>
      <c r="NCG44" s="49"/>
      <c r="NCJ44" s="49"/>
      <c r="NCM44" s="49"/>
      <c r="NCP44" s="49"/>
      <c r="NCV44" s="49"/>
      <c r="NCY44" s="49"/>
      <c r="NDE44" s="49"/>
      <c r="NDG44" s="49"/>
      <c r="NDH44" s="49"/>
      <c r="NDJ44" s="49"/>
      <c r="NEA44" s="49"/>
      <c r="NEF44" s="49"/>
      <c r="NEL44" s="49"/>
      <c r="NEO44" s="49"/>
      <c r="NER44" s="49"/>
      <c r="NEZ44" s="49"/>
      <c r="NFV44" s="49"/>
      <c r="NFW44" s="49"/>
      <c r="NFX44" s="49"/>
      <c r="NFY44" s="49"/>
      <c r="NFZ44" s="49"/>
      <c r="NGA44" s="49"/>
      <c r="NGS44" s="49"/>
      <c r="NGT44" s="49"/>
      <c r="NGW44" s="49"/>
      <c r="NGZ44" s="49"/>
      <c r="NHB44" s="49"/>
      <c r="NHD44" s="49"/>
      <c r="NHG44" s="49"/>
      <c r="NHJ44" s="49"/>
      <c r="NHM44" s="49"/>
      <c r="NHP44" s="49"/>
      <c r="NHS44" s="49"/>
      <c r="NHV44" s="49"/>
      <c r="NHY44" s="49"/>
      <c r="NIB44" s="49"/>
      <c r="NID44" s="49"/>
      <c r="NIQ44" s="49"/>
      <c r="NIR44" s="49"/>
      <c r="NIS44" s="49"/>
      <c r="NIT44" s="49"/>
      <c r="NIU44" s="49"/>
      <c r="NIV44" s="49"/>
      <c r="NIW44" s="49"/>
      <c r="NIX44" s="49"/>
      <c r="NIY44" s="49"/>
      <c r="NIZ44" s="49"/>
      <c r="NJA44" s="49"/>
      <c r="NJB44" s="49"/>
      <c r="NJC44" s="49"/>
      <c r="NJD44" s="49"/>
      <c r="NJE44" s="49"/>
      <c r="NJF44" s="49"/>
      <c r="NJG44" s="49"/>
      <c r="NJH44" s="49"/>
      <c r="NJI44" s="49"/>
      <c r="NJJ44" s="49"/>
      <c r="NJK44" s="49"/>
      <c r="NJL44" s="49"/>
      <c r="NJM44" s="49"/>
      <c r="NJN44" s="49"/>
      <c r="NJO44" s="49"/>
      <c r="NJP44" s="49"/>
      <c r="NJQ44" s="49"/>
      <c r="NJR44" s="49"/>
      <c r="NJS44" s="49"/>
      <c r="NJT44" s="49"/>
      <c r="NJU44" s="49"/>
      <c r="NJV44" s="49"/>
      <c r="NJW44" s="49"/>
      <c r="NJX44" s="49"/>
      <c r="NJY44" s="49"/>
      <c r="NJZ44" s="49"/>
      <c r="NKA44" s="49"/>
      <c r="NKB44" s="49"/>
      <c r="NKC44" s="49"/>
      <c r="NKD44" s="49"/>
      <c r="NKG44" s="49"/>
      <c r="NKJ44" s="49"/>
      <c r="NKM44" s="49"/>
      <c r="NKP44" s="49"/>
      <c r="NKS44" s="49"/>
      <c r="NKV44" s="49"/>
      <c r="NLE44" s="49"/>
      <c r="NLH44" s="49"/>
      <c r="NLK44" s="49"/>
      <c r="NLN44" s="49"/>
      <c r="NLW44" s="49"/>
      <c r="NMC44" s="49"/>
      <c r="NMF44" s="49"/>
      <c r="NMI44" s="49"/>
      <c r="NML44" s="49"/>
      <c r="NMR44" s="49"/>
      <c r="NMU44" s="49"/>
      <c r="NNA44" s="49"/>
      <c r="NNC44" s="49"/>
      <c r="NND44" s="49"/>
      <c r="NNF44" s="49"/>
      <c r="NNW44" s="49"/>
      <c r="NOB44" s="49"/>
      <c r="NOH44" s="49"/>
      <c r="NOK44" s="49"/>
      <c r="NON44" s="49"/>
      <c r="NOV44" s="49"/>
      <c r="NPR44" s="49"/>
      <c r="NPS44" s="49"/>
      <c r="NPT44" s="49"/>
      <c r="NPU44" s="49"/>
      <c r="NPV44" s="49"/>
      <c r="NPW44" s="49"/>
      <c r="NQO44" s="49"/>
      <c r="NQP44" s="49"/>
      <c r="NQS44" s="49"/>
      <c r="NQV44" s="49"/>
      <c r="NQX44" s="49"/>
      <c r="NQZ44" s="49"/>
      <c r="NRC44" s="49"/>
      <c r="NRF44" s="49"/>
      <c r="NRI44" s="49"/>
      <c r="NRL44" s="49"/>
      <c r="NRO44" s="49"/>
      <c r="NRR44" s="49"/>
      <c r="NRU44" s="49"/>
      <c r="NRX44" s="49"/>
      <c r="NRZ44" s="49"/>
      <c r="NSM44" s="49"/>
      <c r="NSN44" s="49"/>
      <c r="NSO44" s="49"/>
      <c r="NSP44" s="49"/>
      <c r="NSQ44" s="49"/>
      <c r="NSR44" s="49"/>
      <c r="NSS44" s="49"/>
      <c r="NST44" s="49"/>
      <c r="NSU44" s="49"/>
      <c r="NSV44" s="49"/>
      <c r="NSW44" s="49"/>
      <c r="NSX44" s="49"/>
      <c r="NSY44" s="49"/>
      <c r="NSZ44" s="49"/>
      <c r="NTA44" s="49"/>
      <c r="NTB44" s="49"/>
      <c r="NTC44" s="49"/>
      <c r="NTD44" s="49"/>
      <c r="NTE44" s="49"/>
      <c r="NTF44" s="49"/>
      <c r="NTG44" s="49"/>
      <c r="NTH44" s="49"/>
      <c r="NTI44" s="49"/>
      <c r="NTJ44" s="49"/>
      <c r="NTK44" s="49"/>
      <c r="NTL44" s="49"/>
      <c r="NTM44" s="49"/>
      <c r="NTN44" s="49"/>
      <c r="NTO44" s="49"/>
      <c r="NTP44" s="49"/>
      <c r="NTQ44" s="49"/>
      <c r="NTR44" s="49"/>
      <c r="NTS44" s="49"/>
      <c r="NTT44" s="49"/>
      <c r="NTU44" s="49"/>
      <c r="NTV44" s="49"/>
      <c r="NTW44" s="49"/>
      <c r="NTX44" s="49"/>
      <c r="NTY44" s="49"/>
      <c r="NTZ44" s="49"/>
      <c r="NUC44" s="49"/>
      <c r="NUF44" s="49"/>
      <c r="NUI44" s="49"/>
      <c r="NUL44" s="49"/>
      <c r="NUO44" s="49"/>
      <c r="NUR44" s="49"/>
      <c r="NVA44" s="49"/>
      <c r="NVD44" s="49"/>
      <c r="NVG44" s="49"/>
      <c r="NVJ44" s="49"/>
      <c r="NVS44" s="49"/>
      <c r="NVY44" s="49"/>
      <c r="NWB44" s="49"/>
      <c r="NWE44" s="49"/>
      <c r="NWH44" s="49"/>
      <c r="NWN44" s="49"/>
      <c r="NWQ44" s="49"/>
      <c r="NWW44" s="49"/>
      <c r="NWY44" s="49"/>
      <c r="NWZ44" s="49"/>
      <c r="NXB44" s="49"/>
      <c r="NXS44" s="49"/>
      <c r="NXX44" s="49"/>
      <c r="NYD44" s="49"/>
      <c r="NYG44" s="49"/>
      <c r="NYJ44" s="49"/>
      <c r="NYR44" s="49"/>
      <c r="NZN44" s="49"/>
      <c r="NZO44" s="49"/>
      <c r="NZP44" s="49"/>
      <c r="NZQ44" s="49"/>
      <c r="NZR44" s="49"/>
      <c r="NZS44" s="49"/>
      <c r="OAK44" s="49"/>
      <c r="OAL44" s="49"/>
      <c r="OAO44" s="49"/>
      <c r="OAR44" s="49"/>
      <c r="OAT44" s="49"/>
      <c r="OAV44" s="49"/>
      <c r="OAY44" s="49"/>
      <c r="OBB44" s="49"/>
      <c r="OBE44" s="49"/>
      <c r="OBH44" s="49"/>
      <c r="OBK44" s="49"/>
      <c r="OBN44" s="49"/>
      <c r="OBQ44" s="49"/>
      <c r="OBT44" s="49"/>
      <c r="OBV44" s="49"/>
      <c r="OCI44" s="49"/>
      <c r="OCJ44" s="49"/>
      <c r="OCK44" s="49"/>
      <c r="OCL44" s="49"/>
      <c r="OCM44" s="49"/>
      <c r="OCN44" s="49"/>
      <c r="OCO44" s="49"/>
      <c r="OCP44" s="49"/>
      <c r="OCQ44" s="49"/>
      <c r="OCR44" s="49"/>
      <c r="OCS44" s="49"/>
      <c r="OCT44" s="49"/>
      <c r="OCU44" s="49"/>
      <c r="OCV44" s="49"/>
      <c r="OCW44" s="49"/>
      <c r="OCX44" s="49"/>
      <c r="OCY44" s="49"/>
      <c r="OCZ44" s="49"/>
      <c r="ODA44" s="49"/>
      <c r="ODB44" s="49"/>
      <c r="ODC44" s="49"/>
      <c r="ODD44" s="49"/>
      <c r="ODE44" s="49"/>
      <c r="ODF44" s="49"/>
      <c r="ODG44" s="49"/>
      <c r="ODH44" s="49"/>
      <c r="ODI44" s="49"/>
      <c r="ODJ44" s="49"/>
      <c r="ODK44" s="49"/>
      <c r="ODL44" s="49"/>
      <c r="ODM44" s="49"/>
      <c r="ODN44" s="49"/>
      <c r="ODO44" s="49"/>
      <c r="ODP44" s="49"/>
      <c r="ODQ44" s="49"/>
      <c r="ODR44" s="49"/>
      <c r="ODS44" s="49"/>
      <c r="ODT44" s="49"/>
      <c r="ODU44" s="49"/>
      <c r="ODV44" s="49"/>
      <c r="ODY44" s="49"/>
      <c r="OEB44" s="49"/>
      <c r="OEE44" s="49"/>
      <c r="OEH44" s="49"/>
      <c r="OEK44" s="49"/>
      <c r="OEN44" s="49"/>
      <c r="OEW44" s="49"/>
      <c r="OEZ44" s="49"/>
      <c r="OFC44" s="49"/>
      <c r="OFF44" s="49"/>
      <c r="OFO44" s="49"/>
      <c r="OFU44" s="49"/>
      <c r="OFX44" s="49"/>
      <c r="OGA44" s="49"/>
      <c r="OGD44" s="49"/>
      <c r="OGJ44" s="49"/>
      <c r="OGM44" s="49"/>
      <c r="OGS44" s="49"/>
      <c r="OGU44" s="49"/>
      <c r="OGV44" s="49"/>
      <c r="OGX44" s="49"/>
      <c r="OHO44" s="49"/>
      <c r="OHT44" s="49"/>
      <c r="OHZ44" s="49"/>
      <c r="OIC44" s="49"/>
      <c r="OIF44" s="49"/>
      <c r="OIN44" s="49"/>
      <c r="OJJ44" s="49"/>
      <c r="OJK44" s="49"/>
      <c r="OJL44" s="49"/>
      <c r="OJM44" s="49"/>
      <c r="OJN44" s="49"/>
      <c r="OJO44" s="49"/>
      <c r="OKG44" s="49"/>
      <c r="OKH44" s="49"/>
      <c r="OKK44" s="49"/>
      <c r="OKN44" s="49"/>
      <c r="OKP44" s="49"/>
      <c r="OKR44" s="49"/>
      <c r="OKU44" s="49"/>
      <c r="OKX44" s="49"/>
      <c r="OLA44" s="49"/>
      <c r="OLD44" s="49"/>
      <c r="OLG44" s="49"/>
      <c r="OLJ44" s="49"/>
      <c r="OLM44" s="49"/>
      <c r="OLP44" s="49"/>
      <c r="OLR44" s="49"/>
      <c r="OME44" s="49"/>
      <c r="OMF44" s="49"/>
      <c r="OMG44" s="49"/>
      <c r="OMH44" s="49"/>
      <c r="OMI44" s="49"/>
      <c r="OMJ44" s="49"/>
      <c r="OMK44" s="49"/>
      <c r="OML44" s="49"/>
      <c r="OMM44" s="49"/>
      <c r="OMN44" s="49"/>
      <c r="OMO44" s="49"/>
      <c r="OMP44" s="49"/>
      <c r="OMQ44" s="49"/>
      <c r="OMR44" s="49"/>
      <c r="OMS44" s="49"/>
      <c r="OMT44" s="49"/>
      <c r="OMU44" s="49"/>
      <c r="OMV44" s="49"/>
      <c r="OMW44" s="49"/>
      <c r="OMX44" s="49"/>
      <c r="OMY44" s="49"/>
      <c r="OMZ44" s="49"/>
      <c r="ONA44" s="49"/>
      <c r="ONB44" s="49"/>
      <c r="ONC44" s="49"/>
      <c r="OND44" s="49"/>
      <c r="ONE44" s="49"/>
      <c r="ONF44" s="49"/>
      <c r="ONG44" s="49"/>
      <c r="ONH44" s="49"/>
      <c r="ONI44" s="49"/>
      <c r="ONJ44" s="49"/>
      <c r="ONK44" s="49"/>
      <c r="ONL44" s="49"/>
      <c r="ONM44" s="49"/>
      <c r="ONN44" s="49"/>
      <c r="ONO44" s="49"/>
      <c r="ONP44" s="49"/>
      <c r="ONQ44" s="49"/>
      <c r="ONR44" s="49"/>
      <c r="ONU44" s="49"/>
      <c r="ONX44" s="49"/>
      <c r="OOA44" s="49"/>
      <c r="OOD44" s="49"/>
      <c r="OOG44" s="49"/>
      <c r="OOJ44" s="49"/>
      <c r="OOS44" s="49"/>
      <c r="OOV44" s="49"/>
      <c r="OOY44" s="49"/>
      <c r="OPB44" s="49"/>
      <c r="OPK44" s="49"/>
      <c r="OPQ44" s="49"/>
      <c r="OPT44" s="49"/>
      <c r="OPW44" s="49"/>
      <c r="OPZ44" s="49"/>
      <c r="OQF44" s="49"/>
      <c r="OQI44" s="49"/>
      <c r="OQO44" s="49"/>
      <c r="OQQ44" s="49"/>
      <c r="OQR44" s="49"/>
      <c r="OQT44" s="49"/>
      <c r="ORK44" s="49"/>
      <c r="ORP44" s="49"/>
      <c r="ORV44" s="49"/>
      <c r="ORY44" s="49"/>
      <c r="OSB44" s="49"/>
      <c r="OSJ44" s="49"/>
      <c r="OTF44" s="49"/>
      <c r="OTG44" s="49"/>
      <c r="OTH44" s="49"/>
      <c r="OTI44" s="49"/>
      <c r="OTJ44" s="49"/>
      <c r="OTK44" s="49"/>
      <c r="OUC44" s="49"/>
      <c r="OUD44" s="49"/>
      <c r="OUG44" s="49"/>
      <c r="OUJ44" s="49"/>
      <c r="OUL44" s="49"/>
      <c r="OUN44" s="49"/>
      <c r="OUQ44" s="49"/>
      <c r="OUT44" s="49"/>
      <c r="OUW44" s="49"/>
      <c r="OUZ44" s="49"/>
      <c r="OVC44" s="49"/>
      <c r="OVF44" s="49"/>
      <c r="OVI44" s="49"/>
      <c r="OVL44" s="49"/>
      <c r="OVN44" s="49"/>
      <c r="OWA44" s="49"/>
      <c r="OWB44" s="49"/>
      <c r="OWC44" s="49"/>
      <c r="OWD44" s="49"/>
      <c r="OWE44" s="49"/>
      <c r="OWF44" s="49"/>
      <c r="OWG44" s="49"/>
      <c r="OWH44" s="49"/>
      <c r="OWI44" s="49"/>
      <c r="OWJ44" s="49"/>
      <c r="OWK44" s="49"/>
      <c r="OWL44" s="49"/>
      <c r="OWM44" s="49"/>
      <c r="OWN44" s="49"/>
      <c r="OWO44" s="49"/>
      <c r="OWP44" s="49"/>
      <c r="OWQ44" s="49"/>
      <c r="OWR44" s="49"/>
      <c r="OWS44" s="49"/>
      <c r="OWT44" s="49"/>
      <c r="OWU44" s="49"/>
      <c r="OWV44" s="49"/>
      <c r="OWW44" s="49"/>
      <c r="OWX44" s="49"/>
      <c r="OWY44" s="49"/>
      <c r="OWZ44" s="49"/>
      <c r="OXA44" s="49"/>
      <c r="OXB44" s="49"/>
      <c r="OXC44" s="49"/>
      <c r="OXD44" s="49"/>
      <c r="OXE44" s="49"/>
      <c r="OXF44" s="49"/>
      <c r="OXG44" s="49"/>
      <c r="OXH44" s="49"/>
      <c r="OXI44" s="49"/>
      <c r="OXJ44" s="49"/>
      <c r="OXK44" s="49"/>
      <c r="OXL44" s="49"/>
      <c r="OXM44" s="49"/>
      <c r="OXN44" s="49"/>
      <c r="OXQ44" s="49"/>
      <c r="OXT44" s="49"/>
      <c r="OXW44" s="49"/>
      <c r="OXZ44" s="49"/>
      <c r="OYC44" s="49"/>
      <c r="OYF44" s="49"/>
      <c r="OYO44" s="49"/>
      <c r="OYR44" s="49"/>
      <c r="OYU44" s="49"/>
      <c r="OYX44" s="49"/>
      <c r="OZG44" s="49"/>
      <c r="OZM44" s="49"/>
      <c r="OZP44" s="49"/>
      <c r="OZS44" s="49"/>
      <c r="OZV44" s="49"/>
      <c r="PAB44" s="49"/>
      <c r="PAE44" s="49"/>
      <c r="PAK44" s="49"/>
      <c r="PAM44" s="49"/>
      <c r="PAN44" s="49"/>
      <c r="PAP44" s="49"/>
      <c r="PBG44" s="49"/>
      <c r="PBL44" s="49"/>
      <c r="PBR44" s="49"/>
      <c r="PBU44" s="49"/>
      <c r="PBX44" s="49"/>
      <c r="PCF44" s="49"/>
      <c r="PDB44" s="49"/>
      <c r="PDC44" s="49"/>
      <c r="PDD44" s="49"/>
      <c r="PDE44" s="49"/>
      <c r="PDF44" s="49"/>
      <c r="PDG44" s="49"/>
      <c r="PDY44" s="49"/>
      <c r="PDZ44" s="49"/>
      <c r="PEC44" s="49"/>
      <c r="PEF44" s="49"/>
      <c r="PEH44" s="49"/>
      <c r="PEJ44" s="49"/>
      <c r="PEM44" s="49"/>
      <c r="PEP44" s="49"/>
      <c r="PES44" s="49"/>
      <c r="PEV44" s="49"/>
      <c r="PEY44" s="49"/>
      <c r="PFB44" s="49"/>
      <c r="PFE44" s="49"/>
      <c r="PFH44" s="49"/>
      <c r="PFJ44" s="49"/>
      <c r="PFW44" s="49"/>
      <c r="PFX44" s="49"/>
      <c r="PFY44" s="49"/>
      <c r="PFZ44" s="49"/>
      <c r="PGA44" s="49"/>
      <c r="PGB44" s="49"/>
      <c r="PGC44" s="49"/>
      <c r="PGD44" s="49"/>
      <c r="PGE44" s="49"/>
      <c r="PGF44" s="49"/>
      <c r="PGG44" s="49"/>
      <c r="PGH44" s="49"/>
      <c r="PGI44" s="49"/>
      <c r="PGJ44" s="49"/>
      <c r="PGK44" s="49"/>
      <c r="PGL44" s="49"/>
      <c r="PGM44" s="49"/>
      <c r="PGN44" s="49"/>
      <c r="PGO44" s="49"/>
      <c r="PGP44" s="49"/>
      <c r="PGQ44" s="49"/>
      <c r="PGR44" s="49"/>
      <c r="PGS44" s="49"/>
      <c r="PGT44" s="49"/>
      <c r="PGU44" s="49"/>
      <c r="PGV44" s="49"/>
      <c r="PGW44" s="49"/>
      <c r="PGX44" s="49"/>
      <c r="PGY44" s="49"/>
      <c r="PGZ44" s="49"/>
      <c r="PHA44" s="49"/>
      <c r="PHB44" s="49"/>
      <c r="PHC44" s="49"/>
      <c r="PHD44" s="49"/>
      <c r="PHE44" s="49"/>
      <c r="PHF44" s="49"/>
      <c r="PHG44" s="49"/>
      <c r="PHH44" s="49"/>
      <c r="PHI44" s="49"/>
      <c r="PHJ44" s="49"/>
      <c r="PHM44" s="49"/>
      <c r="PHP44" s="49"/>
      <c r="PHS44" s="49"/>
      <c r="PHV44" s="49"/>
      <c r="PHY44" s="49"/>
      <c r="PIB44" s="49"/>
      <c r="PIK44" s="49"/>
      <c r="PIN44" s="49"/>
      <c r="PIQ44" s="49"/>
      <c r="PIT44" s="49"/>
      <c r="PJC44" s="49"/>
      <c r="PJI44" s="49"/>
      <c r="PJL44" s="49"/>
      <c r="PJO44" s="49"/>
      <c r="PJR44" s="49"/>
      <c r="PJX44" s="49"/>
      <c r="PKA44" s="49"/>
      <c r="PKG44" s="49"/>
      <c r="PKI44" s="49"/>
      <c r="PKJ44" s="49"/>
      <c r="PKL44" s="49"/>
      <c r="PLC44" s="49"/>
      <c r="PLH44" s="49"/>
      <c r="PLN44" s="49"/>
      <c r="PLQ44" s="49"/>
      <c r="PLT44" s="49"/>
      <c r="PMB44" s="49"/>
      <c r="PMX44" s="49"/>
      <c r="PMY44" s="49"/>
      <c r="PMZ44" s="49"/>
      <c r="PNA44" s="49"/>
      <c r="PNB44" s="49"/>
      <c r="PNC44" s="49"/>
      <c r="PNU44" s="49"/>
      <c r="PNV44" s="49"/>
      <c r="PNY44" s="49"/>
      <c r="POB44" s="49"/>
      <c r="POD44" s="49"/>
      <c r="POF44" s="49"/>
      <c r="POI44" s="49"/>
      <c r="POL44" s="49"/>
      <c r="POO44" s="49"/>
      <c r="POR44" s="49"/>
      <c r="POU44" s="49"/>
      <c r="POX44" s="49"/>
      <c r="PPA44" s="49"/>
      <c r="PPD44" s="49"/>
      <c r="PPF44" s="49"/>
      <c r="PPS44" s="49"/>
      <c r="PPT44" s="49"/>
      <c r="PPU44" s="49"/>
      <c r="PPV44" s="49"/>
      <c r="PPW44" s="49"/>
      <c r="PPX44" s="49"/>
      <c r="PPY44" s="49"/>
      <c r="PPZ44" s="49"/>
      <c r="PQA44" s="49"/>
      <c r="PQB44" s="49"/>
      <c r="PQC44" s="49"/>
      <c r="PQD44" s="49"/>
      <c r="PQE44" s="49"/>
      <c r="PQF44" s="49"/>
      <c r="PQG44" s="49"/>
      <c r="PQH44" s="49"/>
      <c r="PQI44" s="49"/>
      <c r="PQJ44" s="49"/>
      <c r="PQK44" s="49"/>
      <c r="PQL44" s="49"/>
      <c r="PQM44" s="49"/>
      <c r="PQN44" s="49"/>
      <c r="PQO44" s="49"/>
      <c r="PQP44" s="49"/>
      <c r="PQQ44" s="49"/>
      <c r="PQR44" s="49"/>
      <c r="PQS44" s="49"/>
      <c r="PQT44" s="49"/>
      <c r="PQU44" s="49"/>
      <c r="PQV44" s="49"/>
      <c r="PQW44" s="49"/>
      <c r="PQX44" s="49"/>
      <c r="PQY44" s="49"/>
      <c r="PQZ44" s="49"/>
      <c r="PRA44" s="49"/>
      <c r="PRB44" s="49"/>
      <c r="PRC44" s="49"/>
      <c r="PRD44" s="49"/>
      <c r="PRE44" s="49"/>
      <c r="PRF44" s="49"/>
      <c r="PRI44" s="49"/>
      <c r="PRL44" s="49"/>
      <c r="PRO44" s="49"/>
      <c r="PRR44" s="49"/>
      <c r="PRU44" s="49"/>
      <c r="PRX44" s="49"/>
      <c r="PSG44" s="49"/>
      <c r="PSJ44" s="49"/>
      <c r="PSM44" s="49"/>
      <c r="PSP44" s="49"/>
      <c r="PSY44" s="49"/>
      <c r="PTE44" s="49"/>
      <c r="PTH44" s="49"/>
      <c r="PTK44" s="49"/>
      <c r="PTN44" s="49"/>
      <c r="PTT44" s="49"/>
      <c r="PTW44" s="49"/>
      <c r="PUC44" s="49"/>
      <c r="PUE44" s="49"/>
      <c r="PUF44" s="49"/>
      <c r="PUH44" s="49"/>
      <c r="PUY44" s="49"/>
      <c r="PVD44" s="49"/>
      <c r="PVJ44" s="49"/>
      <c r="PVM44" s="49"/>
      <c r="PVP44" s="49"/>
      <c r="PVX44" s="49"/>
      <c r="PWT44" s="49"/>
      <c r="PWU44" s="49"/>
      <c r="PWV44" s="49"/>
      <c r="PWW44" s="49"/>
      <c r="PWX44" s="49"/>
      <c r="PWY44" s="49"/>
      <c r="PXQ44" s="49"/>
      <c r="PXR44" s="49"/>
      <c r="PXU44" s="49"/>
      <c r="PXX44" s="49"/>
      <c r="PXZ44" s="49"/>
      <c r="PYB44" s="49"/>
      <c r="PYE44" s="49"/>
      <c r="PYH44" s="49"/>
      <c r="PYK44" s="49"/>
      <c r="PYN44" s="49"/>
      <c r="PYQ44" s="49"/>
      <c r="PYT44" s="49"/>
      <c r="PYW44" s="49"/>
      <c r="PYZ44" s="49"/>
      <c r="PZB44" s="49"/>
      <c r="PZO44" s="49"/>
      <c r="PZP44" s="49"/>
      <c r="PZQ44" s="49"/>
      <c r="PZR44" s="49"/>
      <c r="PZS44" s="49"/>
      <c r="PZT44" s="49"/>
      <c r="PZU44" s="49"/>
      <c r="PZV44" s="49"/>
      <c r="PZW44" s="49"/>
      <c r="PZX44" s="49"/>
      <c r="PZY44" s="49"/>
      <c r="PZZ44" s="49"/>
      <c r="QAA44" s="49"/>
      <c r="QAB44" s="49"/>
      <c r="QAC44" s="49"/>
      <c r="QAD44" s="49"/>
      <c r="QAE44" s="49"/>
      <c r="QAF44" s="49"/>
      <c r="QAG44" s="49"/>
      <c r="QAH44" s="49"/>
      <c r="QAI44" s="49"/>
      <c r="QAJ44" s="49"/>
      <c r="QAK44" s="49"/>
      <c r="QAL44" s="49"/>
      <c r="QAM44" s="49"/>
      <c r="QAN44" s="49"/>
      <c r="QAO44" s="49"/>
      <c r="QAP44" s="49"/>
      <c r="QAQ44" s="49"/>
      <c r="QAR44" s="49"/>
      <c r="QAS44" s="49"/>
      <c r="QAT44" s="49"/>
      <c r="QAU44" s="49"/>
      <c r="QAV44" s="49"/>
      <c r="QAW44" s="49"/>
      <c r="QAX44" s="49"/>
      <c r="QAY44" s="49"/>
      <c r="QAZ44" s="49"/>
      <c r="QBA44" s="49"/>
      <c r="QBB44" s="49"/>
      <c r="QBE44" s="49"/>
      <c r="QBH44" s="49"/>
      <c r="QBK44" s="49"/>
      <c r="QBN44" s="49"/>
      <c r="QBQ44" s="49"/>
      <c r="QBT44" s="49"/>
      <c r="QCC44" s="49"/>
      <c r="QCF44" s="49"/>
      <c r="QCI44" s="49"/>
      <c r="QCL44" s="49"/>
      <c r="QCU44" s="49"/>
      <c r="QDA44" s="49"/>
      <c r="QDD44" s="49"/>
      <c r="QDG44" s="49"/>
      <c r="QDJ44" s="49"/>
      <c r="QDP44" s="49"/>
      <c r="QDS44" s="49"/>
      <c r="QDY44" s="49"/>
      <c r="QEA44" s="49"/>
      <c r="QEB44" s="49"/>
      <c r="QED44" s="49"/>
      <c r="QEU44" s="49"/>
      <c r="QEZ44" s="49"/>
      <c r="QFF44" s="49"/>
      <c r="QFI44" s="49"/>
      <c r="QFL44" s="49"/>
      <c r="QFT44" s="49"/>
      <c r="QGP44" s="49"/>
      <c r="QGQ44" s="49"/>
      <c r="QGR44" s="49"/>
      <c r="QGS44" s="49"/>
      <c r="QGT44" s="49"/>
      <c r="QGU44" s="49"/>
      <c r="QHM44" s="49"/>
      <c r="QHN44" s="49"/>
      <c r="QHQ44" s="49"/>
      <c r="QHT44" s="49"/>
      <c r="QHV44" s="49"/>
      <c r="QHX44" s="49"/>
      <c r="QIA44" s="49"/>
      <c r="QID44" s="49"/>
      <c r="QIG44" s="49"/>
      <c r="QIJ44" s="49"/>
      <c r="QIM44" s="49"/>
      <c r="QIP44" s="49"/>
      <c r="QIS44" s="49"/>
      <c r="QIV44" s="49"/>
      <c r="QIX44" s="49"/>
      <c r="QJK44" s="49"/>
      <c r="QJL44" s="49"/>
      <c r="QJM44" s="49"/>
      <c r="QJN44" s="49"/>
      <c r="QJO44" s="49"/>
      <c r="QJP44" s="49"/>
      <c r="QJQ44" s="49"/>
      <c r="QJR44" s="49"/>
      <c r="QJS44" s="49"/>
      <c r="QJT44" s="49"/>
      <c r="QJU44" s="49"/>
      <c r="QJV44" s="49"/>
      <c r="QJW44" s="49"/>
      <c r="QJX44" s="49"/>
      <c r="QJY44" s="49"/>
      <c r="QJZ44" s="49"/>
      <c r="QKA44" s="49"/>
      <c r="QKB44" s="49"/>
      <c r="QKC44" s="49"/>
      <c r="QKD44" s="49"/>
      <c r="QKE44" s="49"/>
      <c r="QKF44" s="49"/>
      <c r="QKG44" s="49"/>
      <c r="QKH44" s="49"/>
      <c r="QKI44" s="49"/>
      <c r="QKJ44" s="49"/>
      <c r="QKK44" s="49"/>
      <c r="QKL44" s="49"/>
      <c r="QKM44" s="49"/>
      <c r="QKN44" s="49"/>
      <c r="QKO44" s="49"/>
      <c r="QKP44" s="49"/>
      <c r="QKQ44" s="49"/>
      <c r="QKR44" s="49"/>
      <c r="QKS44" s="49"/>
      <c r="QKT44" s="49"/>
      <c r="QKU44" s="49"/>
      <c r="QKV44" s="49"/>
      <c r="QKW44" s="49"/>
      <c r="QKX44" s="49"/>
      <c r="QLA44" s="49"/>
      <c r="QLD44" s="49"/>
      <c r="QLG44" s="49"/>
      <c r="QLJ44" s="49"/>
      <c r="QLM44" s="49"/>
      <c r="QLP44" s="49"/>
      <c r="QLY44" s="49"/>
      <c r="QMB44" s="49"/>
      <c r="QME44" s="49"/>
      <c r="QMH44" s="49"/>
      <c r="QMQ44" s="49"/>
      <c r="QMW44" s="49"/>
      <c r="QMZ44" s="49"/>
      <c r="QNC44" s="49"/>
      <c r="QNF44" s="49"/>
      <c r="QNL44" s="49"/>
      <c r="QNO44" s="49"/>
      <c r="QNU44" s="49"/>
      <c r="QNW44" s="49"/>
      <c r="QNX44" s="49"/>
      <c r="QNZ44" s="49"/>
      <c r="QOQ44" s="49"/>
      <c r="QOV44" s="49"/>
      <c r="QPB44" s="49"/>
      <c r="QPE44" s="49"/>
      <c r="QPH44" s="49"/>
      <c r="QPP44" s="49"/>
      <c r="QQL44" s="49"/>
      <c r="QQM44" s="49"/>
      <c r="QQN44" s="49"/>
      <c r="QQO44" s="49"/>
      <c r="QQP44" s="49"/>
      <c r="QQQ44" s="49"/>
      <c r="QRI44" s="49"/>
      <c r="QRJ44" s="49"/>
      <c r="QRM44" s="49"/>
      <c r="QRP44" s="49"/>
      <c r="QRR44" s="49"/>
      <c r="QRT44" s="49"/>
      <c r="QRW44" s="49"/>
      <c r="QRZ44" s="49"/>
      <c r="QSC44" s="49"/>
      <c r="QSF44" s="49"/>
      <c r="QSI44" s="49"/>
      <c r="QSL44" s="49"/>
      <c r="QSO44" s="49"/>
      <c r="QSR44" s="49"/>
      <c r="QST44" s="49"/>
      <c r="QTG44" s="49"/>
      <c r="QTH44" s="49"/>
      <c r="QTI44" s="49"/>
      <c r="QTJ44" s="49"/>
      <c r="QTK44" s="49"/>
      <c r="QTL44" s="49"/>
      <c r="QTM44" s="49"/>
      <c r="QTN44" s="49"/>
      <c r="QTO44" s="49"/>
      <c r="QTP44" s="49"/>
      <c r="QTQ44" s="49"/>
      <c r="QTR44" s="49"/>
      <c r="QTS44" s="49"/>
      <c r="QTT44" s="49"/>
      <c r="QTU44" s="49"/>
      <c r="QTV44" s="49"/>
      <c r="QTW44" s="49"/>
      <c r="QTX44" s="49"/>
      <c r="QTY44" s="49"/>
      <c r="QTZ44" s="49"/>
      <c r="QUA44" s="49"/>
      <c r="QUB44" s="49"/>
      <c r="QUC44" s="49"/>
      <c r="QUD44" s="49"/>
      <c r="QUE44" s="49"/>
      <c r="QUF44" s="49"/>
      <c r="QUG44" s="49"/>
      <c r="QUH44" s="49"/>
      <c r="QUI44" s="49"/>
      <c r="QUJ44" s="49"/>
      <c r="QUK44" s="49"/>
      <c r="QUL44" s="49"/>
      <c r="QUM44" s="49"/>
      <c r="QUN44" s="49"/>
      <c r="QUO44" s="49"/>
      <c r="QUP44" s="49"/>
      <c r="QUQ44" s="49"/>
      <c r="QUR44" s="49"/>
      <c r="QUS44" s="49"/>
      <c r="QUT44" s="49"/>
      <c r="QUW44" s="49"/>
      <c r="QUZ44" s="49"/>
      <c r="QVC44" s="49"/>
      <c r="QVF44" s="49"/>
      <c r="QVI44" s="49"/>
      <c r="QVL44" s="49"/>
      <c r="QVU44" s="49"/>
      <c r="QVX44" s="49"/>
      <c r="QWA44" s="49"/>
      <c r="QWD44" s="49"/>
      <c r="QWM44" s="49"/>
      <c r="QWS44" s="49"/>
      <c r="QWV44" s="49"/>
      <c r="QWY44" s="49"/>
      <c r="QXB44" s="49"/>
      <c r="QXH44" s="49"/>
      <c r="QXK44" s="49"/>
      <c r="QXQ44" s="49"/>
      <c r="QXS44" s="49"/>
      <c r="QXT44" s="49"/>
      <c r="QXV44" s="49"/>
      <c r="QYM44" s="49"/>
      <c r="QYR44" s="49"/>
      <c r="QYX44" s="49"/>
      <c r="QZA44" s="49"/>
      <c r="QZD44" s="49"/>
      <c r="QZL44" s="49"/>
      <c r="RAH44" s="49"/>
      <c r="RAI44" s="49"/>
      <c r="RAJ44" s="49"/>
      <c r="RAK44" s="49"/>
      <c r="RAL44" s="49"/>
      <c r="RAM44" s="49"/>
      <c r="RBE44" s="49"/>
      <c r="RBF44" s="49"/>
      <c r="RBI44" s="49"/>
      <c r="RBL44" s="49"/>
      <c r="RBN44" s="49"/>
      <c r="RBP44" s="49"/>
      <c r="RBS44" s="49"/>
      <c r="RBV44" s="49"/>
      <c r="RBY44" s="49"/>
      <c r="RCB44" s="49"/>
      <c r="RCE44" s="49"/>
      <c r="RCH44" s="49"/>
      <c r="RCK44" s="49"/>
      <c r="RCN44" s="49"/>
      <c r="RCP44" s="49"/>
      <c r="RDC44" s="49"/>
      <c r="RDD44" s="49"/>
      <c r="RDE44" s="49"/>
      <c r="RDF44" s="49"/>
      <c r="RDG44" s="49"/>
      <c r="RDH44" s="49"/>
      <c r="RDI44" s="49"/>
      <c r="RDJ44" s="49"/>
      <c r="RDK44" s="49"/>
      <c r="RDL44" s="49"/>
      <c r="RDM44" s="49"/>
      <c r="RDN44" s="49"/>
      <c r="RDO44" s="49"/>
      <c r="RDP44" s="49"/>
      <c r="RDQ44" s="49"/>
      <c r="RDR44" s="49"/>
      <c r="RDS44" s="49"/>
      <c r="RDT44" s="49"/>
      <c r="RDU44" s="49"/>
      <c r="RDV44" s="49"/>
      <c r="RDW44" s="49"/>
      <c r="RDX44" s="49"/>
      <c r="RDY44" s="49"/>
      <c r="RDZ44" s="49"/>
      <c r="REA44" s="49"/>
      <c r="REB44" s="49"/>
      <c r="REC44" s="49"/>
      <c r="RED44" s="49"/>
      <c r="REE44" s="49"/>
      <c r="REF44" s="49"/>
      <c r="REG44" s="49"/>
      <c r="REH44" s="49"/>
      <c r="REI44" s="49"/>
      <c r="REJ44" s="49"/>
      <c r="REK44" s="49"/>
      <c r="REL44" s="49"/>
      <c r="REM44" s="49"/>
      <c r="REN44" s="49"/>
      <c r="REO44" s="49"/>
      <c r="REP44" s="49"/>
      <c r="RES44" s="49"/>
      <c r="REV44" s="49"/>
      <c r="REY44" s="49"/>
      <c r="RFB44" s="49"/>
      <c r="RFE44" s="49"/>
      <c r="RFH44" s="49"/>
      <c r="RFQ44" s="49"/>
      <c r="RFT44" s="49"/>
      <c r="RFW44" s="49"/>
      <c r="RFZ44" s="49"/>
      <c r="RGI44" s="49"/>
      <c r="RGO44" s="49"/>
      <c r="RGR44" s="49"/>
      <c r="RGU44" s="49"/>
      <c r="RGX44" s="49"/>
      <c r="RHD44" s="49"/>
      <c r="RHG44" s="49"/>
      <c r="RHM44" s="49"/>
      <c r="RHO44" s="49"/>
      <c r="RHP44" s="49"/>
      <c r="RHR44" s="49"/>
      <c r="RII44" s="49"/>
      <c r="RIN44" s="49"/>
      <c r="RIT44" s="49"/>
      <c r="RIW44" s="49"/>
      <c r="RIZ44" s="49"/>
      <c r="RJH44" s="49"/>
      <c r="RKD44" s="49"/>
      <c r="RKE44" s="49"/>
      <c r="RKF44" s="49"/>
      <c r="RKG44" s="49"/>
      <c r="RKH44" s="49"/>
      <c r="RKI44" s="49"/>
      <c r="RLA44" s="49"/>
      <c r="RLB44" s="49"/>
      <c r="RLE44" s="49"/>
      <c r="RLH44" s="49"/>
      <c r="RLJ44" s="49"/>
      <c r="RLL44" s="49"/>
      <c r="RLO44" s="49"/>
      <c r="RLR44" s="49"/>
      <c r="RLU44" s="49"/>
      <c r="RLX44" s="49"/>
      <c r="RMA44" s="49"/>
      <c r="RMD44" s="49"/>
      <c r="RMG44" s="49"/>
      <c r="RMJ44" s="49"/>
      <c r="RML44" s="49"/>
      <c r="RMY44" s="49"/>
      <c r="RMZ44" s="49"/>
      <c r="RNA44" s="49"/>
      <c r="RNB44" s="49"/>
      <c r="RNC44" s="49"/>
      <c r="RND44" s="49"/>
      <c r="RNE44" s="49"/>
      <c r="RNF44" s="49"/>
      <c r="RNG44" s="49"/>
      <c r="RNH44" s="49"/>
      <c r="RNI44" s="49"/>
      <c r="RNJ44" s="49"/>
      <c r="RNK44" s="49"/>
      <c r="RNL44" s="49"/>
      <c r="RNM44" s="49"/>
      <c r="RNN44" s="49"/>
      <c r="RNO44" s="49"/>
      <c r="RNP44" s="49"/>
      <c r="RNQ44" s="49"/>
      <c r="RNR44" s="49"/>
      <c r="RNS44" s="49"/>
      <c r="RNT44" s="49"/>
      <c r="RNU44" s="49"/>
      <c r="RNV44" s="49"/>
      <c r="RNW44" s="49"/>
      <c r="RNX44" s="49"/>
      <c r="RNY44" s="49"/>
      <c r="RNZ44" s="49"/>
      <c r="ROA44" s="49"/>
      <c r="ROB44" s="49"/>
      <c r="ROC44" s="49"/>
      <c r="ROD44" s="49"/>
      <c r="ROE44" s="49"/>
      <c r="ROF44" s="49"/>
      <c r="ROG44" s="49"/>
      <c r="ROH44" s="49"/>
      <c r="ROI44" s="49"/>
      <c r="ROJ44" s="49"/>
      <c r="ROK44" s="49"/>
      <c r="ROL44" s="49"/>
      <c r="ROO44" s="49"/>
      <c r="ROR44" s="49"/>
      <c r="ROU44" s="49"/>
      <c r="ROX44" s="49"/>
      <c r="RPA44" s="49"/>
      <c r="RPD44" s="49"/>
      <c r="RPM44" s="49"/>
      <c r="RPP44" s="49"/>
      <c r="RPS44" s="49"/>
      <c r="RPV44" s="49"/>
      <c r="RQE44" s="49"/>
      <c r="RQK44" s="49"/>
      <c r="RQN44" s="49"/>
      <c r="RQQ44" s="49"/>
      <c r="RQT44" s="49"/>
      <c r="RQZ44" s="49"/>
      <c r="RRC44" s="49"/>
      <c r="RRI44" s="49"/>
      <c r="RRK44" s="49"/>
      <c r="RRL44" s="49"/>
      <c r="RRN44" s="49"/>
      <c r="RSE44" s="49"/>
      <c r="RSJ44" s="49"/>
      <c r="RSP44" s="49"/>
      <c r="RSS44" s="49"/>
      <c r="RSV44" s="49"/>
      <c r="RTD44" s="49"/>
      <c r="RTZ44" s="49"/>
      <c r="RUA44" s="49"/>
      <c r="RUB44" s="49"/>
      <c r="RUC44" s="49"/>
      <c r="RUD44" s="49"/>
      <c r="RUE44" s="49"/>
      <c r="RUW44" s="49"/>
      <c r="RUX44" s="49"/>
      <c r="RVA44" s="49"/>
      <c r="RVD44" s="49"/>
      <c r="RVF44" s="49"/>
      <c r="RVH44" s="49"/>
      <c r="RVK44" s="49"/>
      <c r="RVN44" s="49"/>
      <c r="RVQ44" s="49"/>
      <c r="RVT44" s="49"/>
      <c r="RVW44" s="49"/>
      <c r="RVZ44" s="49"/>
      <c r="RWC44" s="49"/>
      <c r="RWF44" s="49"/>
      <c r="RWH44" s="49"/>
      <c r="RWU44" s="49"/>
      <c r="RWV44" s="49"/>
      <c r="RWW44" s="49"/>
      <c r="RWX44" s="49"/>
      <c r="RWY44" s="49"/>
      <c r="RWZ44" s="49"/>
      <c r="RXA44" s="49"/>
      <c r="RXB44" s="49"/>
      <c r="RXC44" s="49"/>
      <c r="RXD44" s="49"/>
      <c r="RXE44" s="49"/>
      <c r="RXF44" s="49"/>
      <c r="RXG44" s="49"/>
      <c r="RXH44" s="49"/>
      <c r="RXI44" s="49"/>
      <c r="RXJ44" s="49"/>
      <c r="RXK44" s="49"/>
      <c r="RXL44" s="49"/>
      <c r="RXM44" s="49"/>
      <c r="RXN44" s="49"/>
      <c r="RXO44" s="49"/>
      <c r="RXP44" s="49"/>
      <c r="RXQ44" s="49"/>
      <c r="RXR44" s="49"/>
      <c r="RXS44" s="49"/>
      <c r="RXT44" s="49"/>
      <c r="RXU44" s="49"/>
      <c r="RXV44" s="49"/>
      <c r="RXW44" s="49"/>
      <c r="RXX44" s="49"/>
      <c r="RXY44" s="49"/>
      <c r="RXZ44" s="49"/>
      <c r="RYA44" s="49"/>
      <c r="RYB44" s="49"/>
      <c r="RYC44" s="49"/>
      <c r="RYD44" s="49"/>
      <c r="RYE44" s="49"/>
      <c r="RYF44" s="49"/>
      <c r="RYG44" s="49"/>
      <c r="RYH44" s="49"/>
      <c r="RYK44" s="49"/>
      <c r="RYN44" s="49"/>
      <c r="RYQ44" s="49"/>
      <c r="RYT44" s="49"/>
      <c r="RYW44" s="49"/>
      <c r="RYZ44" s="49"/>
      <c r="RZI44" s="49"/>
      <c r="RZL44" s="49"/>
      <c r="RZO44" s="49"/>
      <c r="RZR44" s="49"/>
      <c r="SAA44" s="49"/>
      <c r="SAG44" s="49"/>
      <c r="SAJ44" s="49"/>
      <c r="SAM44" s="49"/>
      <c r="SAP44" s="49"/>
      <c r="SAV44" s="49"/>
      <c r="SAY44" s="49"/>
      <c r="SBE44" s="49"/>
      <c r="SBG44" s="49"/>
      <c r="SBH44" s="49"/>
      <c r="SBJ44" s="49"/>
      <c r="SCA44" s="49"/>
      <c r="SCF44" s="49"/>
      <c r="SCL44" s="49"/>
      <c r="SCO44" s="49"/>
      <c r="SCR44" s="49"/>
      <c r="SCZ44" s="49"/>
      <c r="SDV44" s="49"/>
      <c r="SDW44" s="49"/>
      <c r="SDX44" s="49"/>
      <c r="SDY44" s="49"/>
      <c r="SDZ44" s="49"/>
      <c r="SEA44" s="49"/>
      <c r="SES44" s="49"/>
      <c r="SET44" s="49"/>
      <c r="SEW44" s="49"/>
      <c r="SEZ44" s="49"/>
      <c r="SFB44" s="49"/>
      <c r="SFD44" s="49"/>
      <c r="SFG44" s="49"/>
      <c r="SFJ44" s="49"/>
      <c r="SFM44" s="49"/>
      <c r="SFP44" s="49"/>
      <c r="SFS44" s="49"/>
      <c r="SFV44" s="49"/>
      <c r="SFY44" s="49"/>
      <c r="SGB44" s="49"/>
      <c r="SGD44" s="49"/>
      <c r="SGQ44" s="49"/>
      <c r="SGR44" s="49"/>
      <c r="SGS44" s="49"/>
      <c r="SGT44" s="49"/>
      <c r="SGU44" s="49"/>
      <c r="SGV44" s="49"/>
      <c r="SGW44" s="49"/>
      <c r="SGX44" s="49"/>
      <c r="SGY44" s="49"/>
      <c r="SGZ44" s="49"/>
      <c r="SHA44" s="49"/>
      <c r="SHB44" s="49"/>
      <c r="SHC44" s="49"/>
      <c r="SHD44" s="49"/>
      <c r="SHE44" s="49"/>
      <c r="SHF44" s="49"/>
      <c r="SHG44" s="49"/>
      <c r="SHH44" s="49"/>
      <c r="SHI44" s="49"/>
      <c r="SHJ44" s="49"/>
      <c r="SHK44" s="49"/>
      <c r="SHL44" s="49"/>
      <c r="SHM44" s="49"/>
      <c r="SHN44" s="49"/>
      <c r="SHO44" s="49"/>
      <c r="SHP44" s="49"/>
      <c r="SHQ44" s="49"/>
      <c r="SHR44" s="49"/>
      <c r="SHS44" s="49"/>
      <c r="SHT44" s="49"/>
      <c r="SHU44" s="49"/>
      <c r="SHV44" s="49"/>
      <c r="SHW44" s="49"/>
      <c r="SHX44" s="49"/>
      <c r="SHY44" s="49"/>
      <c r="SHZ44" s="49"/>
      <c r="SIA44" s="49"/>
      <c r="SIB44" s="49"/>
      <c r="SIC44" s="49"/>
      <c r="SID44" s="49"/>
      <c r="SIG44" s="49"/>
      <c r="SIJ44" s="49"/>
      <c r="SIM44" s="49"/>
      <c r="SIP44" s="49"/>
      <c r="SIS44" s="49"/>
      <c r="SIV44" s="49"/>
      <c r="SJE44" s="49"/>
      <c r="SJH44" s="49"/>
      <c r="SJK44" s="49"/>
      <c r="SJN44" s="49"/>
      <c r="SJW44" s="49"/>
      <c r="SKC44" s="49"/>
      <c r="SKF44" s="49"/>
      <c r="SKI44" s="49"/>
      <c r="SKL44" s="49"/>
      <c r="SKR44" s="49"/>
      <c r="SKU44" s="49"/>
      <c r="SLA44" s="49"/>
      <c r="SLC44" s="49"/>
      <c r="SLD44" s="49"/>
      <c r="SLF44" s="49"/>
      <c r="SLW44" s="49"/>
      <c r="SMB44" s="49"/>
      <c r="SMH44" s="49"/>
      <c r="SMK44" s="49"/>
      <c r="SMN44" s="49"/>
      <c r="SMV44" s="49"/>
      <c r="SNR44" s="49"/>
      <c r="SNS44" s="49"/>
      <c r="SNT44" s="49"/>
      <c r="SNU44" s="49"/>
      <c r="SNV44" s="49"/>
      <c r="SNW44" s="49"/>
      <c r="SOO44" s="49"/>
      <c r="SOP44" s="49"/>
      <c r="SOS44" s="49"/>
      <c r="SOV44" s="49"/>
      <c r="SOX44" s="49"/>
      <c r="SOZ44" s="49"/>
      <c r="SPC44" s="49"/>
      <c r="SPF44" s="49"/>
      <c r="SPI44" s="49"/>
      <c r="SPL44" s="49"/>
      <c r="SPO44" s="49"/>
      <c r="SPR44" s="49"/>
      <c r="SPU44" s="49"/>
      <c r="SPX44" s="49"/>
      <c r="SPZ44" s="49"/>
      <c r="SQM44" s="49"/>
      <c r="SQN44" s="49"/>
      <c r="SQO44" s="49"/>
      <c r="SQP44" s="49"/>
      <c r="SQQ44" s="49"/>
      <c r="SQR44" s="49"/>
      <c r="SQS44" s="49"/>
      <c r="SQT44" s="49"/>
      <c r="SQU44" s="49"/>
      <c r="SQV44" s="49"/>
      <c r="SQW44" s="49"/>
      <c r="SQX44" s="49"/>
      <c r="SQY44" s="49"/>
      <c r="SQZ44" s="49"/>
      <c r="SRA44" s="49"/>
      <c r="SRB44" s="49"/>
      <c r="SRC44" s="49"/>
      <c r="SRD44" s="49"/>
      <c r="SRE44" s="49"/>
      <c r="SRF44" s="49"/>
      <c r="SRG44" s="49"/>
      <c r="SRH44" s="49"/>
      <c r="SRI44" s="49"/>
      <c r="SRJ44" s="49"/>
      <c r="SRK44" s="49"/>
      <c r="SRL44" s="49"/>
      <c r="SRM44" s="49"/>
      <c r="SRN44" s="49"/>
      <c r="SRO44" s="49"/>
      <c r="SRP44" s="49"/>
      <c r="SRQ44" s="49"/>
      <c r="SRR44" s="49"/>
      <c r="SRS44" s="49"/>
      <c r="SRT44" s="49"/>
      <c r="SRU44" s="49"/>
      <c r="SRV44" s="49"/>
      <c r="SRW44" s="49"/>
      <c r="SRX44" s="49"/>
      <c r="SRY44" s="49"/>
      <c r="SRZ44" s="49"/>
      <c r="SSC44" s="49"/>
      <c r="SSF44" s="49"/>
      <c r="SSI44" s="49"/>
      <c r="SSL44" s="49"/>
      <c r="SSO44" s="49"/>
      <c r="SSR44" s="49"/>
      <c r="STA44" s="49"/>
      <c r="STD44" s="49"/>
      <c r="STG44" s="49"/>
      <c r="STJ44" s="49"/>
      <c r="STS44" s="49"/>
      <c r="STY44" s="49"/>
      <c r="SUB44" s="49"/>
      <c r="SUE44" s="49"/>
      <c r="SUH44" s="49"/>
      <c r="SUN44" s="49"/>
      <c r="SUQ44" s="49"/>
      <c r="SUW44" s="49"/>
      <c r="SUY44" s="49"/>
      <c r="SUZ44" s="49"/>
      <c r="SVB44" s="49"/>
      <c r="SVS44" s="49"/>
      <c r="SVX44" s="49"/>
      <c r="SWD44" s="49"/>
      <c r="SWG44" s="49"/>
      <c r="SWJ44" s="49"/>
      <c r="SWR44" s="49"/>
      <c r="SXN44" s="49"/>
      <c r="SXO44" s="49"/>
      <c r="SXP44" s="49"/>
      <c r="SXQ44" s="49"/>
      <c r="SXR44" s="49"/>
      <c r="SXS44" s="49"/>
      <c r="SYK44" s="49"/>
      <c r="SYL44" s="49"/>
      <c r="SYO44" s="49"/>
      <c r="SYR44" s="49"/>
      <c r="SYT44" s="49"/>
      <c r="SYV44" s="49"/>
      <c r="SYY44" s="49"/>
      <c r="SZB44" s="49"/>
      <c r="SZE44" s="49"/>
      <c r="SZH44" s="49"/>
      <c r="SZK44" s="49"/>
      <c r="SZN44" s="49"/>
      <c r="SZQ44" s="49"/>
      <c r="SZT44" s="49"/>
      <c r="SZV44" s="49"/>
      <c r="TAI44" s="49"/>
      <c r="TAJ44" s="49"/>
      <c r="TAK44" s="49"/>
      <c r="TAL44" s="49"/>
      <c r="TAM44" s="49"/>
      <c r="TAN44" s="49"/>
      <c r="TAO44" s="49"/>
      <c r="TAP44" s="49"/>
      <c r="TAQ44" s="49"/>
      <c r="TAR44" s="49"/>
      <c r="TAS44" s="49"/>
      <c r="TAT44" s="49"/>
      <c r="TAU44" s="49"/>
      <c r="TAV44" s="49"/>
      <c r="TAW44" s="49"/>
      <c r="TAX44" s="49"/>
      <c r="TAY44" s="49"/>
      <c r="TAZ44" s="49"/>
      <c r="TBA44" s="49"/>
      <c r="TBB44" s="49"/>
      <c r="TBC44" s="49"/>
      <c r="TBD44" s="49"/>
      <c r="TBE44" s="49"/>
      <c r="TBF44" s="49"/>
      <c r="TBG44" s="49"/>
      <c r="TBH44" s="49"/>
      <c r="TBI44" s="49"/>
      <c r="TBJ44" s="49"/>
      <c r="TBK44" s="49"/>
      <c r="TBL44" s="49"/>
      <c r="TBM44" s="49"/>
      <c r="TBN44" s="49"/>
      <c r="TBO44" s="49"/>
      <c r="TBP44" s="49"/>
      <c r="TBQ44" s="49"/>
      <c r="TBR44" s="49"/>
      <c r="TBS44" s="49"/>
      <c r="TBT44" s="49"/>
      <c r="TBU44" s="49"/>
      <c r="TBV44" s="49"/>
      <c r="TBY44" s="49"/>
      <c r="TCB44" s="49"/>
      <c r="TCE44" s="49"/>
      <c r="TCH44" s="49"/>
      <c r="TCK44" s="49"/>
      <c r="TCN44" s="49"/>
      <c r="TCW44" s="49"/>
      <c r="TCZ44" s="49"/>
      <c r="TDC44" s="49"/>
      <c r="TDF44" s="49"/>
      <c r="TDO44" s="49"/>
      <c r="TDU44" s="49"/>
      <c r="TDX44" s="49"/>
      <c r="TEA44" s="49"/>
      <c r="TED44" s="49"/>
      <c r="TEJ44" s="49"/>
      <c r="TEM44" s="49"/>
      <c r="TES44" s="49"/>
      <c r="TEU44" s="49"/>
      <c r="TEV44" s="49"/>
      <c r="TEX44" s="49"/>
      <c r="TFO44" s="49"/>
      <c r="TFT44" s="49"/>
      <c r="TFZ44" s="49"/>
      <c r="TGC44" s="49"/>
      <c r="TGF44" s="49"/>
      <c r="TGN44" s="49"/>
      <c r="THJ44" s="49"/>
      <c r="THK44" s="49"/>
      <c r="THL44" s="49"/>
      <c r="THM44" s="49"/>
      <c r="THN44" s="49"/>
      <c r="THO44" s="49"/>
      <c r="TIG44" s="49"/>
      <c r="TIH44" s="49"/>
      <c r="TIK44" s="49"/>
      <c r="TIN44" s="49"/>
      <c r="TIP44" s="49"/>
      <c r="TIR44" s="49"/>
      <c r="TIU44" s="49"/>
      <c r="TIX44" s="49"/>
      <c r="TJA44" s="49"/>
      <c r="TJD44" s="49"/>
      <c r="TJG44" s="49"/>
      <c r="TJJ44" s="49"/>
      <c r="TJM44" s="49"/>
      <c r="TJP44" s="49"/>
      <c r="TJR44" s="49"/>
      <c r="TKE44" s="49"/>
      <c r="TKF44" s="49"/>
      <c r="TKG44" s="49"/>
      <c r="TKH44" s="49"/>
      <c r="TKI44" s="49"/>
      <c r="TKJ44" s="49"/>
      <c r="TKK44" s="49"/>
      <c r="TKL44" s="49"/>
      <c r="TKM44" s="49"/>
      <c r="TKN44" s="49"/>
      <c r="TKO44" s="49"/>
      <c r="TKP44" s="49"/>
      <c r="TKQ44" s="49"/>
      <c r="TKR44" s="49"/>
      <c r="TKS44" s="49"/>
      <c r="TKT44" s="49"/>
      <c r="TKU44" s="49"/>
      <c r="TKV44" s="49"/>
      <c r="TKW44" s="49"/>
      <c r="TKX44" s="49"/>
      <c r="TKY44" s="49"/>
      <c r="TKZ44" s="49"/>
      <c r="TLA44" s="49"/>
      <c r="TLB44" s="49"/>
      <c r="TLC44" s="49"/>
      <c r="TLD44" s="49"/>
      <c r="TLE44" s="49"/>
      <c r="TLF44" s="49"/>
      <c r="TLG44" s="49"/>
      <c r="TLH44" s="49"/>
      <c r="TLI44" s="49"/>
      <c r="TLJ44" s="49"/>
      <c r="TLK44" s="49"/>
      <c r="TLL44" s="49"/>
      <c r="TLM44" s="49"/>
      <c r="TLN44" s="49"/>
      <c r="TLO44" s="49"/>
      <c r="TLP44" s="49"/>
      <c r="TLQ44" s="49"/>
      <c r="TLR44" s="49"/>
      <c r="TLU44" s="49"/>
      <c r="TLX44" s="49"/>
      <c r="TMA44" s="49"/>
      <c r="TMD44" s="49"/>
      <c r="TMG44" s="49"/>
      <c r="TMJ44" s="49"/>
      <c r="TMS44" s="49"/>
      <c r="TMV44" s="49"/>
      <c r="TMY44" s="49"/>
      <c r="TNB44" s="49"/>
      <c r="TNK44" s="49"/>
      <c r="TNQ44" s="49"/>
      <c r="TNT44" s="49"/>
      <c r="TNW44" s="49"/>
      <c r="TNZ44" s="49"/>
      <c r="TOF44" s="49"/>
      <c r="TOI44" s="49"/>
      <c r="TOO44" s="49"/>
      <c r="TOQ44" s="49"/>
      <c r="TOR44" s="49"/>
      <c r="TOT44" s="49"/>
      <c r="TPK44" s="49"/>
      <c r="TPP44" s="49"/>
      <c r="TPV44" s="49"/>
      <c r="TPY44" s="49"/>
      <c r="TQB44" s="49"/>
      <c r="TQJ44" s="49"/>
      <c r="TRF44" s="49"/>
      <c r="TRG44" s="49"/>
      <c r="TRH44" s="49"/>
      <c r="TRI44" s="49"/>
      <c r="TRJ44" s="49"/>
      <c r="TRK44" s="49"/>
      <c r="TSC44" s="49"/>
      <c r="TSD44" s="49"/>
      <c r="TSG44" s="49"/>
      <c r="TSJ44" s="49"/>
      <c r="TSL44" s="49"/>
      <c r="TSN44" s="49"/>
      <c r="TSQ44" s="49"/>
      <c r="TST44" s="49"/>
      <c r="TSW44" s="49"/>
      <c r="TSZ44" s="49"/>
      <c r="TTC44" s="49"/>
      <c r="TTF44" s="49"/>
      <c r="TTI44" s="49"/>
      <c r="TTL44" s="49"/>
      <c r="TTN44" s="49"/>
      <c r="TUA44" s="49"/>
      <c r="TUB44" s="49"/>
      <c r="TUC44" s="49"/>
      <c r="TUD44" s="49"/>
      <c r="TUE44" s="49"/>
      <c r="TUF44" s="49"/>
      <c r="TUG44" s="49"/>
      <c r="TUH44" s="49"/>
      <c r="TUI44" s="49"/>
      <c r="TUJ44" s="49"/>
      <c r="TUK44" s="49"/>
      <c r="TUL44" s="49"/>
      <c r="TUM44" s="49"/>
      <c r="TUN44" s="49"/>
      <c r="TUO44" s="49"/>
      <c r="TUP44" s="49"/>
      <c r="TUQ44" s="49"/>
      <c r="TUR44" s="49"/>
      <c r="TUS44" s="49"/>
      <c r="TUT44" s="49"/>
      <c r="TUU44" s="49"/>
      <c r="TUV44" s="49"/>
      <c r="TUW44" s="49"/>
      <c r="TUX44" s="49"/>
      <c r="TUY44" s="49"/>
      <c r="TUZ44" s="49"/>
      <c r="TVA44" s="49"/>
      <c r="TVB44" s="49"/>
      <c r="TVC44" s="49"/>
      <c r="TVD44" s="49"/>
      <c r="TVE44" s="49"/>
      <c r="TVF44" s="49"/>
      <c r="TVG44" s="49"/>
      <c r="TVH44" s="49"/>
      <c r="TVI44" s="49"/>
      <c r="TVJ44" s="49"/>
      <c r="TVK44" s="49"/>
      <c r="TVL44" s="49"/>
      <c r="TVM44" s="49"/>
      <c r="TVN44" s="49"/>
      <c r="TVQ44" s="49"/>
      <c r="TVT44" s="49"/>
      <c r="TVW44" s="49"/>
      <c r="TVZ44" s="49"/>
      <c r="TWC44" s="49"/>
      <c r="TWF44" s="49"/>
      <c r="TWO44" s="49"/>
      <c r="TWR44" s="49"/>
      <c r="TWU44" s="49"/>
      <c r="TWX44" s="49"/>
      <c r="TXG44" s="49"/>
      <c r="TXM44" s="49"/>
      <c r="TXP44" s="49"/>
      <c r="TXS44" s="49"/>
      <c r="TXV44" s="49"/>
      <c r="TYB44" s="49"/>
      <c r="TYE44" s="49"/>
      <c r="TYK44" s="49"/>
      <c r="TYM44" s="49"/>
      <c r="TYN44" s="49"/>
      <c r="TYP44" s="49"/>
      <c r="TZG44" s="49"/>
      <c r="TZL44" s="49"/>
      <c r="TZR44" s="49"/>
      <c r="TZU44" s="49"/>
      <c r="TZX44" s="49"/>
      <c r="UAF44" s="49"/>
      <c r="UBB44" s="49"/>
      <c r="UBC44" s="49"/>
      <c r="UBD44" s="49"/>
      <c r="UBE44" s="49"/>
      <c r="UBF44" s="49"/>
      <c r="UBG44" s="49"/>
      <c r="UBY44" s="49"/>
      <c r="UBZ44" s="49"/>
      <c r="UCC44" s="49"/>
      <c r="UCF44" s="49"/>
      <c r="UCH44" s="49"/>
      <c r="UCJ44" s="49"/>
      <c r="UCM44" s="49"/>
      <c r="UCP44" s="49"/>
      <c r="UCS44" s="49"/>
      <c r="UCV44" s="49"/>
      <c r="UCY44" s="49"/>
      <c r="UDB44" s="49"/>
      <c r="UDE44" s="49"/>
      <c r="UDH44" s="49"/>
      <c r="UDJ44" s="49"/>
      <c r="UDW44" s="49"/>
      <c r="UDX44" s="49"/>
      <c r="UDY44" s="49"/>
      <c r="UDZ44" s="49"/>
      <c r="UEA44" s="49"/>
      <c r="UEB44" s="49"/>
      <c r="UEC44" s="49"/>
      <c r="UED44" s="49"/>
      <c r="UEE44" s="49"/>
      <c r="UEF44" s="49"/>
      <c r="UEG44" s="49"/>
      <c r="UEH44" s="49"/>
      <c r="UEI44" s="49"/>
      <c r="UEJ44" s="49"/>
      <c r="UEK44" s="49"/>
      <c r="UEL44" s="49"/>
      <c r="UEM44" s="49"/>
      <c r="UEN44" s="49"/>
      <c r="UEO44" s="49"/>
      <c r="UEP44" s="49"/>
      <c r="UEQ44" s="49"/>
      <c r="UER44" s="49"/>
      <c r="UES44" s="49"/>
      <c r="UET44" s="49"/>
      <c r="UEU44" s="49"/>
      <c r="UEV44" s="49"/>
      <c r="UEW44" s="49"/>
      <c r="UEX44" s="49"/>
      <c r="UEY44" s="49"/>
      <c r="UEZ44" s="49"/>
      <c r="UFA44" s="49"/>
      <c r="UFB44" s="49"/>
      <c r="UFC44" s="49"/>
      <c r="UFD44" s="49"/>
      <c r="UFE44" s="49"/>
      <c r="UFF44" s="49"/>
      <c r="UFG44" s="49"/>
      <c r="UFH44" s="49"/>
      <c r="UFI44" s="49"/>
      <c r="UFJ44" s="49"/>
      <c r="UFM44" s="49"/>
      <c r="UFP44" s="49"/>
      <c r="UFS44" s="49"/>
      <c r="UFV44" s="49"/>
      <c r="UFY44" s="49"/>
      <c r="UGB44" s="49"/>
      <c r="UGK44" s="49"/>
      <c r="UGN44" s="49"/>
      <c r="UGQ44" s="49"/>
      <c r="UGT44" s="49"/>
      <c r="UHC44" s="49"/>
      <c r="UHI44" s="49"/>
      <c r="UHL44" s="49"/>
      <c r="UHO44" s="49"/>
      <c r="UHR44" s="49"/>
      <c r="UHX44" s="49"/>
      <c r="UIA44" s="49"/>
      <c r="UIG44" s="49"/>
      <c r="UII44" s="49"/>
      <c r="UIJ44" s="49"/>
      <c r="UIL44" s="49"/>
      <c r="UJC44" s="49"/>
      <c r="UJH44" s="49"/>
      <c r="UJN44" s="49"/>
      <c r="UJQ44" s="49"/>
      <c r="UJT44" s="49"/>
      <c r="UKB44" s="49"/>
      <c r="UKX44" s="49"/>
      <c r="UKY44" s="49"/>
      <c r="UKZ44" s="49"/>
      <c r="ULA44" s="49"/>
      <c r="ULB44" s="49"/>
      <c r="ULC44" s="49"/>
      <c r="ULU44" s="49"/>
      <c r="ULV44" s="49"/>
      <c r="ULY44" s="49"/>
      <c r="UMB44" s="49"/>
      <c r="UMD44" s="49"/>
      <c r="UMF44" s="49"/>
      <c r="UMI44" s="49"/>
      <c r="UML44" s="49"/>
      <c r="UMO44" s="49"/>
      <c r="UMR44" s="49"/>
      <c r="UMU44" s="49"/>
      <c r="UMX44" s="49"/>
      <c r="UNA44" s="49"/>
      <c r="UND44" s="49"/>
      <c r="UNF44" s="49"/>
      <c r="UNS44" s="49"/>
      <c r="UNT44" s="49"/>
      <c r="UNU44" s="49"/>
      <c r="UNV44" s="49"/>
      <c r="UNW44" s="49"/>
      <c r="UNX44" s="49"/>
      <c r="UNY44" s="49"/>
      <c r="UNZ44" s="49"/>
      <c r="UOA44" s="49"/>
      <c r="UOB44" s="49"/>
      <c r="UOC44" s="49"/>
      <c r="UOD44" s="49"/>
      <c r="UOE44" s="49"/>
      <c r="UOF44" s="49"/>
      <c r="UOG44" s="49"/>
      <c r="UOH44" s="49"/>
      <c r="UOI44" s="49"/>
      <c r="UOJ44" s="49"/>
      <c r="UOK44" s="49"/>
      <c r="UOL44" s="49"/>
      <c r="UOM44" s="49"/>
      <c r="UON44" s="49"/>
      <c r="UOO44" s="49"/>
      <c r="UOP44" s="49"/>
      <c r="UOQ44" s="49"/>
      <c r="UOR44" s="49"/>
      <c r="UOS44" s="49"/>
      <c r="UOT44" s="49"/>
      <c r="UOU44" s="49"/>
      <c r="UOV44" s="49"/>
      <c r="UOW44" s="49"/>
      <c r="UOX44" s="49"/>
      <c r="UOY44" s="49"/>
      <c r="UOZ44" s="49"/>
      <c r="UPA44" s="49"/>
      <c r="UPB44" s="49"/>
      <c r="UPC44" s="49"/>
      <c r="UPD44" s="49"/>
      <c r="UPE44" s="49"/>
      <c r="UPF44" s="49"/>
      <c r="UPI44" s="49"/>
      <c r="UPL44" s="49"/>
      <c r="UPO44" s="49"/>
      <c r="UPR44" s="49"/>
      <c r="UPU44" s="49"/>
      <c r="UPX44" s="49"/>
      <c r="UQG44" s="49"/>
      <c r="UQJ44" s="49"/>
      <c r="UQM44" s="49"/>
      <c r="UQP44" s="49"/>
      <c r="UQY44" s="49"/>
      <c r="URE44" s="49"/>
      <c r="URH44" s="49"/>
      <c r="URK44" s="49"/>
      <c r="URN44" s="49"/>
      <c r="URT44" s="49"/>
      <c r="URW44" s="49"/>
      <c r="USC44" s="49"/>
      <c r="USE44" s="49"/>
      <c r="USF44" s="49"/>
      <c r="USH44" s="49"/>
      <c r="USY44" s="49"/>
      <c r="UTD44" s="49"/>
      <c r="UTJ44" s="49"/>
      <c r="UTM44" s="49"/>
      <c r="UTP44" s="49"/>
      <c r="UTX44" s="49"/>
      <c r="UUT44" s="49"/>
      <c r="UUU44" s="49"/>
      <c r="UUV44" s="49"/>
      <c r="UUW44" s="49"/>
      <c r="UUX44" s="49"/>
      <c r="UUY44" s="49"/>
      <c r="UVQ44" s="49"/>
      <c r="UVR44" s="49"/>
      <c r="UVU44" s="49"/>
      <c r="UVX44" s="49"/>
      <c r="UVZ44" s="49"/>
      <c r="UWB44" s="49"/>
      <c r="UWE44" s="49"/>
      <c r="UWH44" s="49"/>
      <c r="UWK44" s="49"/>
      <c r="UWN44" s="49"/>
      <c r="UWQ44" s="49"/>
      <c r="UWT44" s="49"/>
      <c r="UWW44" s="49"/>
      <c r="UWZ44" s="49"/>
      <c r="UXB44" s="49"/>
      <c r="UXO44" s="49"/>
      <c r="UXP44" s="49"/>
      <c r="UXQ44" s="49"/>
      <c r="UXR44" s="49"/>
      <c r="UXS44" s="49"/>
      <c r="UXT44" s="49"/>
      <c r="UXU44" s="49"/>
      <c r="UXV44" s="49"/>
      <c r="UXW44" s="49"/>
      <c r="UXX44" s="49"/>
      <c r="UXY44" s="49"/>
      <c r="UXZ44" s="49"/>
      <c r="UYA44" s="49"/>
      <c r="UYB44" s="49"/>
      <c r="UYC44" s="49"/>
      <c r="UYD44" s="49"/>
      <c r="UYE44" s="49"/>
      <c r="UYF44" s="49"/>
      <c r="UYG44" s="49"/>
      <c r="UYH44" s="49"/>
      <c r="UYI44" s="49"/>
      <c r="UYJ44" s="49"/>
      <c r="UYK44" s="49"/>
      <c r="UYL44" s="49"/>
      <c r="UYM44" s="49"/>
      <c r="UYN44" s="49"/>
      <c r="UYO44" s="49"/>
      <c r="UYP44" s="49"/>
      <c r="UYQ44" s="49"/>
      <c r="UYR44" s="49"/>
      <c r="UYS44" s="49"/>
      <c r="UYT44" s="49"/>
      <c r="UYU44" s="49"/>
      <c r="UYV44" s="49"/>
      <c r="UYW44" s="49"/>
      <c r="UYX44" s="49"/>
      <c r="UYY44" s="49"/>
      <c r="UYZ44" s="49"/>
      <c r="UZA44" s="49"/>
      <c r="UZB44" s="49"/>
      <c r="UZE44" s="49"/>
      <c r="UZH44" s="49"/>
      <c r="UZK44" s="49"/>
      <c r="UZN44" s="49"/>
      <c r="UZQ44" s="49"/>
      <c r="UZT44" s="49"/>
      <c r="VAC44" s="49"/>
      <c r="VAF44" s="49"/>
      <c r="VAI44" s="49"/>
      <c r="VAL44" s="49"/>
      <c r="VAU44" s="49"/>
      <c r="VBA44" s="49"/>
      <c r="VBD44" s="49"/>
      <c r="VBG44" s="49"/>
      <c r="VBJ44" s="49"/>
      <c r="VBP44" s="49"/>
      <c r="VBS44" s="49"/>
      <c r="VBY44" s="49"/>
      <c r="VCA44" s="49"/>
      <c r="VCB44" s="49"/>
      <c r="VCD44" s="49"/>
      <c r="VCU44" s="49"/>
      <c r="VCZ44" s="49"/>
      <c r="VDF44" s="49"/>
      <c r="VDI44" s="49"/>
      <c r="VDL44" s="49"/>
      <c r="VDT44" s="49"/>
      <c r="VEP44" s="49"/>
      <c r="VEQ44" s="49"/>
      <c r="VER44" s="49"/>
      <c r="VES44" s="49"/>
      <c r="VET44" s="49"/>
      <c r="VEU44" s="49"/>
      <c r="VFM44" s="49"/>
      <c r="VFN44" s="49"/>
      <c r="VFQ44" s="49"/>
      <c r="VFT44" s="49"/>
      <c r="VFV44" s="49"/>
      <c r="VFX44" s="49"/>
      <c r="VGA44" s="49"/>
      <c r="VGD44" s="49"/>
      <c r="VGG44" s="49"/>
      <c r="VGJ44" s="49"/>
      <c r="VGM44" s="49"/>
      <c r="VGP44" s="49"/>
      <c r="VGS44" s="49"/>
      <c r="VGV44" s="49"/>
      <c r="VGX44" s="49"/>
      <c r="VHK44" s="49"/>
      <c r="VHL44" s="49"/>
      <c r="VHM44" s="49"/>
      <c r="VHN44" s="49"/>
      <c r="VHO44" s="49"/>
      <c r="VHP44" s="49"/>
      <c r="VHQ44" s="49"/>
      <c r="VHR44" s="49"/>
      <c r="VHS44" s="49"/>
      <c r="VHT44" s="49"/>
      <c r="VHU44" s="49"/>
      <c r="VHV44" s="49"/>
      <c r="VHW44" s="49"/>
      <c r="VHX44" s="49"/>
      <c r="VHY44" s="49"/>
      <c r="VHZ44" s="49"/>
      <c r="VIA44" s="49"/>
      <c r="VIB44" s="49"/>
      <c r="VIC44" s="49"/>
      <c r="VID44" s="49"/>
      <c r="VIE44" s="49"/>
      <c r="VIF44" s="49"/>
      <c r="VIG44" s="49"/>
      <c r="VIH44" s="49"/>
      <c r="VII44" s="49"/>
      <c r="VIJ44" s="49"/>
      <c r="VIK44" s="49"/>
      <c r="VIL44" s="49"/>
      <c r="VIM44" s="49"/>
      <c r="VIN44" s="49"/>
      <c r="VIO44" s="49"/>
      <c r="VIP44" s="49"/>
      <c r="VIQ44" s="49"/>
      <c r="VIR44" s="49"/>
      <c r="VIS44" s="49"/>
      <c r="VIT44" s="49"/>
      <c r="VIU44" s="49"/>
      <c r="VIV44" s="49"/>
      <c r="VIW44" s="49"/>
      <c r="VIX44" s="49"/>
      <c r="VJA44" s="49"/>
      <c r="VJD44" s="49"/>
      <c r="VJG44" s="49"/>
      <c r="VJJ44" s="49"/>
      <c r="VJM44" s="49"/>
      <c r="VJP44" s="49"/>
      <c r="VJY44" s="49"/>
      <c r="VKB44" s="49"/>
      <c r="VKE44" s="49"/>
      <c r="VKH44" s="49"/>
      <c r="VKQ44" s="49"/>
      <c r="VKW44" s="49"/>
      <c r="VKZ44" s="49"/>
      <c r="VLC44" s="49"/>
      <c r="VLF44" s="49"/>
      <c r="VLL44" s="49"/>
      <c r="VLO44" s="49"/>
      <c r="VLU44" s="49"/>
      <c r="VLW44" s="49"/>
      <c r="VLX44" s="49"/>
      <c r="VLZ44" s="49"/>
      <c r="VMQ44" s="49"/>
      <c r="VMV44" s="49"/>
      <c r="VNB44" s="49"/>
      <c r="VNE44" s="49"/>
      <c r="VNH44" s="49"/>
      <c r="VNP44" s="49"/>
      <c r="VOL44" s="49"/>
      <c r="VOM44" s="49"/>
      <c r="VON44" s="49"/>
      <c r="VOO44" s="49"/>
      <c r="VOP44" s="49"/>
      <c r="VOQ44" s="49"/>
      <c r="VPI44" s="49"/>
      <c r="VPJ44" s="49"/>
      <c r="VPM44" s="49"/>
      <c r="VPP44" s="49"/>
      <c r="VPR44" s="49"/>
      <c r="VPT44" s="49"/>
      <c r="VPW44" s="49"/>
      <c r="VPZ44" s="49"/>
      <c r="VQC44" s="49"/>
      <c r="VQF44" s="49"/>
      <c r="VQI44" s="49"/>
      <c r="VQL44" s="49"/>
      <c r="VQO44" s="49"/>
      <c r="VQR44" s="49"/>
      <c r="VQT44" s="49"/>
      <c r="VRG44" s="49"/>
      <c r="VRH44" s="49"/>
      <c r="VRI44" s="49"/>
      <c r="VRJ44" s="49"/>
      <c r="VRK44" s="49"/>
      <c r="VRL44" s="49"/>
      <c r="VRM44" s="49"/>
      <c r="VRN44" s="49"/>
      <c r="VRO44" s="49"/>
      <c r="VRP44" s="49"/>
      <c r="VRQ44" s="49"/>
      <c r="VRR44" s="49"/>
      <c r="VRS44" s="49"/>
      <c r="VRT44" s="49"/>
      <c r="VRU44" s="49"/>
      <c r="VRV44" s="49"/>
      <c r="VRW44" s="49"/>
      <c r="VRX44" s="49"/>
      <c r="VRY44" s="49"/>
      <c r="VRZ44" s="49"/>
      <c r="VSA44" s="49"/>
      <c r="VSB44" s="49"/>
      <c r="VSC44" s="49"/>
      <c r="VSD44" s="49"/>
      <c r="VSE44" s="49"/>
      <c r="VSF44" s="49"/>
      <c r="VSG44" s="49"/>
      <c r="VSH44" s="49"/>
      <c r="VSI44" s="49"/>
      <c r="VSJ44" s="49"/>
      <c r="VSK44" s="49"/>
      <c r="VSL44" s="49"/>
      <c r="VSM44" s="49"/>
      <c r="VSN44" s="49"/>
      <c r="VSO44" s="49"/>
      <c r="VSP44" s="49"/>
      <c r="VSQ44" s="49"/>
      <c r="VSR44" s="49"/>
      <c r="VSS44" s="49"/>
      <c r="VST44" s="49"/>
      <c r="VSW44" s="49"/>
      <c r="VSZ44" s="49"/>
      <c r="VTC44" s="49"/>
      <c r="VTF44" s="49"/>
      <c r="VTI44" s="49"/>
      <c r="VTL44" s="49"/>
      <c r="VTU44" s="49"/>
      <c r="VTX44" s="49"/>
      <c r="VUA44" s="49"/>
      <c r="VUD44" s="49"/>
      <c r="VUM44" s="49"/>
      <c r="VUS44" s="49"/>
      <c r="VUV44" s="49"/>
      <c r="VUY44" s="49"/>
      <c r="VVB44" s="49"/>
      <c r="VVH44" s="49"/>
      <c r="VVK44" s="49"/>
      <c r="VVQ44" s="49"/>
      <c r="VVS44" s="49"/>
      <c r="VVT44" s="49"/>
      <c r="VVV44" s="49"/>
      <c r="VWM44" s="49"/>
      <c r="VWR44" s="49"/>
      <c r="VWX44" s="49"/>
      <c r="VXA44" s="49"/>
      <c r="VXD44" s="49"/>
      <c r="VXL44" s="49"/>
      <c r="VYH44" s="49"/>
      <c r="VYI44" s="49"/>
      <c r="VYJ44" s="49"/>
      <c r="VYK44" s="49"/>
      <c r="VYL44" s="49"/>
      <c r="VYM44" s="49"/>
      <c r="VZE44" s="49"/>
      <c r="VZF44" s="49"/>
      <c r="VZI44" s="49"/>
      <c r="VZL44" s="49"/>
      <c r="VZN44" s="49"/>
      <c r="VZP44" s="49"/>
      <c r="VZS44" s="49"/>
      <c r="VZV44" s="49"/>
      <c r="VZY44" s="49"/>
      <c r="WAB44" s="49"/>
      <c r="WAE44" s="49"/>
      <c r="WAH44" s="49"/>
      <c r="WAK44" s="49"/>
      <c r="WAN44" s="49"/>
      <c r="WAP44" s="49"/>
      <c r="WBC44" s="49"/>
      <c r="WBD44" s="49"/>
      <c r="WBE44" s="49"/>
      <c r="WBF44" s="49"/>
      <c r="WBG44" s="49"/>
      <c r="WBH44" s="49"/>
      <c r="WBI44" s="49"/>
      <c r="WBJ44" s="49"/>
      <c r="WBK44" s="49"/>
      <c r="WBL44" s="49"/>
      <c r="WBM44" s="49"/>
      <c r="WBN44" s="49"/>
      <c r="WBO44" s="49"/>
      <c r="WBP44" s="49"/>
      <c r="WBQ44" s="49"/>
      <c r="WBR44" s="49"/>
      <c r="WBS44" s="49"/>
      <c r="WBT44" s="49"/>
      <c r="WBU44" s="49"/>
      <c r="WBV44" s="49"/>
      <c r="WBW44" s="49"/>
      <c r="WBX44" s="49"/>
      <c r="WBY44" s="49"/>
      <c r="WBZ44" s="49"/>
      <c r="WCA44" s="49"/>
      <c r="WCB44" s="49"/>
      <c r="WCC44" s="49"/>
      <c r="WCD44" s="49"/>
      <c r="WCE44" s="49"/>
      <c r="WCF44" s="49"/>
      <c r="WCG44" s="49"/>
      <c r="WCH44" s="49"/>
      <c r="WCI44" s="49"/>
      <c r="WCJ44" s="49"/>
      <c r="WCK44" s="49"/>
      <c r="WCL44" s="49"/>
      <c r="WCM44" s="49"/>
      <c r="WCN44" s="49"/>
      <c r="WCO44" s="49"/>
      <c r="WCP44" s="49"/>
      <c r="WCS44" s="49"/>
      <c r="WCV44" s="49"/>
      <c r="WCY44" s="49"/>
      <c r="WDB44" s="49"/>
      <c r="WDE44" s="49"/>
      <c r="WDH44" s="49"/>
      <c r="WDQ44" s="49"/>
      <c r="WDT44" s="49"/>
      <c r="WDW44" s="49"/>
      <c r="WDZ44" s="49"/>
      <c r="WEI44" s="49"/>
      <c r="WEO44" s="49"/>
      <c r="WER44" s="49"/>
      <c r="WEU44" s="49"/>
      <c r="WEX44" s="49"/>
      <c r="WFD44" s="49"/>
      <c r="WFG44" s="49"/>
      <c r="WFM44" s="49"/>
      <c r="WFO44" s="49"/>
      <c r="WFP44" s="49"/>
      <c r="WFR44" s="49"/>
      <c r="WGI44" s="49"/>
      <c r="WGN44" s="49"/>
      <c r="WGT44" s="49"/>
      <c r="WGW44" s="49"/>
      <c r="WGZ44" s="49"/>
      <c r="WHH44" s="49"/>
      <c r="WID44" s="49"/>
      <c r="WIE44" s="49"/>
      <c r="WIF44" s="49"/>
      <c r="WIG44" s="49"/>
      <c r="WIH44" s="49"/>
      <c r="WII44" s="49"/>
      <c r="WJA44" s="49"/>
      <c r="WJB44" s="49"/>
      <c r="WJE44" s="49"/>
      <c r="WJH44" s="49"/>
      <c r="WJJ44" s="49"/>
      <c r="WJL44" s="49"/>
      <c r="WJO44" s="49"/>
      <c r="WJR44" s="49"/>
      <c r="WJU44" s="49"/>
      <c r="WJX44" s="49"/>
      <c r="WKA44" s="49"/>
      <c r="WKD44" s="49"/>
      <c r="WKG44" s="49"/>
      <c r="WKJ44" s="49"/>
      <c r="WKL44" s="49"/>
      <c r="WKY44" s="49"/>
      <c r="WKZ44" s="49"/>
      <c r="WLA44" s="49"/>
      <c r="WLB44" s="49"/>
      <c r="WLC44" s="49"/>
      <c r="WLD44" s="49"/>
      <c r="WLE44" s="49"/>
      <c r="WLF44" s="49"/>
      <c r="WLG44" s="49"/>
      <c r="WLH44" s="49"/>
      <c r="WLI44" s="49"/>
      <c r="WLJ44" s="49"/>
      <c r="WLK44" s="49"/>
      <c r="WLL44" s="49"/>
      <c r="WLM44" s="49"/>
      <c r="WLN44" s="49"/>
      <c r="WLO44" s="49"/>
      <c r="WLP44" s="49"/>
      <c r="WLQ44" s="49"/>
      <c r="WLR44" s="49"/>
      <c r="WLS44" s="49"/>
      <c r="WLT44" s="49"/>
      <c r="WLU44" s="49"/>
      <c r="WLV44" s="49"/>
      <c r="WLW44" s="49"/>
      <c r="WLX44" s="49"/>
      <c r="WLY44" s="49"/>
      <c r="WLZ44" s="49"/>
      <c r="WMA44" s="49"/>
      <c r="WMB44" s="49"/>
      <c r="WMC44" s="49"/>
      <c r="WMD44" s="49"/>
      <c r="WME44" s="49"/>
      <c r="WMF44" s="49"/>
      <c r="WMG44" s="49"/>
      <c r="WMH44" s="49"/>
      <c r="WMI44" s="49"/>
      <c r="WMJ44" s="49"/>
      <c r="WMK44" s="49"/>
      <c r="WML44" s="49"/>
      <c r="WMO44" s="49"/>
      <c r="WMR44" s="49"/>
      <c r="WMU44" s="49"/>
      <c r="WMX44" s="49"/>
      <c r="WNA44" s="49"/>
      <c r="WND44" s="49"/>
      <c r="WNM44" s="49"/>
      <c r="WNP44" s="49"/>
      <c r="WNS44" s="49"/>
      <c r="WNV44" s="49"/>
      <c r="WOE44" s="49"/>
      <c r="WOK44" s="49"/>
      <c r="WON44" s="49"/>
      <c r="WOQ44" s="49"/>
      <c r="WOT44" s="49"/>
      <c r="WOZ44" s="49"/>
      <c r="WPC44" s="49"/>
      <c r="WPI44" s="49"/>
      <c r="WPK44" s="49"/>
      <c r="WPL44" s="49"/>
      <c r="WPN44" s="49"/>
      <c r="WQE44" s="49"/>
      <c r="WQJ44" s="49"/>
      <c r="WQP44" s="49"/>
      <c r="WQS44" s="49"/>
      <c r="WQV44" s="49"/>
      <c r="WRD44" s="49"/>
      <c r="WRZ44" s="49"/>
      <c r="WSA44" s="49"/>
      <c r="WSB44" s="49"/>
      <c r="WSC44" s="49"/>
      <c r="WSD44" s="49"/>
      <c r="WSE44" s="49"/>
      <c r="WSW44" s="49"/>
      <c r="WSX44" s="49"/>
      <c r="WTA44" s="49"/>
      <c r="WTD44" s="49"/>
      <c r="WTF44" s="49"/>
      <c r="WTH44" s="49"/>
      <c r="WTK44" s="49"/>
      <c r="WTN44" s="49"/>
      <c r="WTQ44" s="49"/>
      <c r="WTT44" s="49"/>
      <c r="WTW44" s="49"/>
      <c r="WTZ44" s="49"/>
      <c r="WUC44" s="49"/>
      <c r="WUF44" s="49"/>
      <c r="WUH44" s="49"/>
      <c r="WUU44" s="49"/>
      <c r="WUV44" s="49"/>
      <c r="WUW44" s="49"/>
      <c r="WUX44" s="49"/>
      <c r="WUY44" s="49"/>
      <c r="WUZ44" s="49"/>
      <c r="WVA44" s="49"/>
      <c r="WVB44" s="49"/>
      <c r="WVC44" s="49"/>
      <c r="WVD44" s="49"/>
      <c r="WVE44" s="49"/>
      <c r="WVF44" s="49"/>
      <c r="WVG44" s="49"/>
      <c r="WVH44" s="49"/>
      <c r="WVI44" s="49"/>
      <c r="WVJ44" s="49"/>
      <c r="WVK44" s="49"/>
      <c r="WVL44" s="49"/>
      <c r="WVM44" s="49"/>
      <c r="WVN44" s="49"/>
      <c r="WVO44" s="49"/>
      <c r="WVP44" s="49"/>
      <c r="WVQ44" s="49"/>
      <c r="WVR44" s="49"/>
      <c r="WVS44" s="49"/>
      <c r="WVT44" s="49"/>
      <c r="WVU44" s="49"/>
      <c r="WVV44" s="49"/>
      <c r="WVW44" s="49"/>
      <c r="WVX44" s="49"/>
      <c r="WVY44" s="49"/>
      <c r="WVZ44" s="49"/>
      <c r="WWA44" s="49"/>
      <c r="WWB44" s="49"/>
      <c r="WWC44" s="49"/>
      <c r="WWD44" s="49"/>
      <c r="WWE44" s="49"/>
      <c r="WWF44" s="49"/>
      <c r="WWG44" s="49"/>
      <c r="WWH44" s="49"/>
      <c r="WWI44" s="49"/>
      <c r="WWJ44" s="49"/>
      <c r="WWK44" s="49"/>
      <c r="WWL44" s="49"/>
      <c r="WWM44" s="49"/>
      <c r="WWN44" s="49"/>
      <c r="WWO44" s="49"/>
      <c r="WWP44" s="49"/>
      <c r="WWQ44" s="49"/>
      <c r="WWR44" s="49"/>
      <c r="WWS44" s="49"/>
      <c r="WWT44" s="49"/>
      <c r="WWU44" s="49"/>
      <c r="WWV44" s="49"/>
      <c r="WWW44" s="49"/>
      <c r="WWX44" s="49"/>
      <c r="WWY44" s="49"/>
      <c r="WWZ44" s="49"/>
      <c r="WXA44" s="49"/>
      <c r="WXB44" s="49"/>
      <c r="WXC44" s="49"/>
      <c r="WXD44" s="49"/>
      <c r="WXE44" s="49"/>
      <c r="WXF44" s="49"/>
      <c r="WXG44" s="49"/>
      <c r="WXH44" s="49"/>
      <c r="WXI44" s="49"/>
      <c r="WXJ44" s="49"/>
      <c r="WXK44" s="49"/>
      <c r="WXL44" s="49"/>
      <c r="WXM44" s="49"/>
      <c r="WXN44" s="49"/>
      <c r="WXO44" s="49"/>
      <c r="WXP44" s="49"/>
      <c r="WXQ44" s="49"/>
      <c r="WXR44" s="49"/>
      <c r="WXS44" s="49"/>
      <c r="WXT44" s="49"/>
      <c r="WXU44" s="49"/>
      <c r="WXV44" s="49"/>
      <c r="WXW44" s="49"/>
      <c r="WXX44" s="49"/>
      <c r="WXY44" s="49"/>
      <c r="WXZ44" s="49"/>
      <c r="WYA44" s="49"/>
      <c r="WYB44" s="49"/>
      <c r="WYC44" s="49"/>
      <c r="WYD44" s="49"/>
      <c r="WYE44" s="49"/>
      <c r="WYF44" s="49"/>
      <c r="WYG44" s="49"/>
      <c r="WYH44" s="49"/>
      <c r="WYI44" s="49"/>
      <c r="WYJ44" s="49"/>
      <c r="WYK44" s="49"/>
      <c r="WYL44" s="49"/>
      <c r="WYM44" s="49"/>
      <c r="WYN44" s="49"/>
      <c r="WYO44" s="49"/>
      <c r="WYP44" s="49"/>
      <c r="WYQ44" s="49"/>
      <c r="WYR44" s="49"/>
      <c r="WYS44" s="49"/>
      <c r="WYT44" s="49"/>
      <c r="WYU44" s="49"/>
      <c r="WYV44" s="49"/>
      <c r="WYW44" s="49"/>
      <c r="WYX44" s="49"/>
      <c r="WYY44" s="49"/>
      <c r="WYZ44" s="49"/>
      <c r="WZA44" s="49"/>
      <c r="WZB44" s="49"/>
      <c r="WZC44" s="49"/>
      <c r="WZD44" s="49"/>
      <c r="WZE44" s="49"/>
      <c r="WZF44" s="49"/>
      <c r="WZG44" s="49"/>
      <c r="WZH44" s="49"/>
      <c r="WZI44" s="49"/>
      <c r="WZJ44" s="49"/>
      <c r="WZK44" s="49"/>
      <c r="WZL44" s="49"/>
      <c r="WZM44" s="49"/>
      <c r="WZN44" s="49"/>
      <c r="WZO44" s="49"/>
      <c r="WZP44" s="49"/>
      <c r="WZQ44" s="49"/>
      <c r="WZR44" s="49"/>
      <c r="WZS44" s="49"/>
      <c r="WZT44" s="49"/>
      <c r="WZU44" s="49"/>
      <c r="WZV44" s="49"/>
      <c r="WZW44" s="49"/>
      <c r="WZX44" s="49"/>
      <c r="WZY44" s="49"/>
      <c r="WZZ44" s="49"/>
      <c r="XAA44" s="49"/>
      <c r="XAB44" s="49"/>
      <c r="XAC44" s="49"/>
      <c r="XAD44" s="49"/>
      <c r="XAE44" s="49"/>
      <c r="XAF44" s="49"/>
      <c r="XAG44" s="49"/>
      <c r="XAH44" s="49"/>
      <c r="XAI44" s="49"/>
      <c r="XAJ44" s="49"/>
      <c r="XAK44" s="49"/>
      <c r="XAL44" s="49"/>
      <c r="XAM44" s="49"/>
      <c r="XAN44" s="49"/>
      <c r="XAO44" s="49"/>
      <c r="XAP44" s="49"/>
      <c r="XAQ44" s="49"/>
      <c r="XAR44" s="49"/>
      <c r="XAS44" s="49"/>
      <c r="XAT44" s="49"/>
      <c r="XAU44" s="49"/>
      <c r="XAV44" s="49"/>
      <c r="XAW44" s="49"/>
      <c r="XAX44" s="49"/>
      <c r="XAY44" s="49"/>
      <c r="XAZ44" s="49"/>
      <c r="XBA44" s="49"/>
      <c r="XBB44" s="49"/>
      <c r="XBC44" s="49"/>
      <c r="XBD44" s="49"/>
      <c r="XBE44" s="49"/>
      <c r="XBF44" s="49"/>
      <c r="XBG44" s="49"/>
      <c r="XBH44" s="49"/>
      <c r="XBI44" s="49"/>
      <c r="XBJ44" s="49"/>
      <c r="XBK44" s="49"/>
      <c r="XBL44" s="49"/>
      <c r="XBM44" s="49"/>
      <c r="XBN44" s="49"/>
      <c r="XBO44" s="49"/>
      <c r="XBP44" s="49"/>
      <c r="XBQ44" s="49"/>
      <c r="XBR44" s="49"/>
      <c r="XBS44" s="49"/>
      <c r="XBT44" s="49"/>
      <c r="XBU44" s="49"/>
      <c r="XBV44" s="49"/>
      <c r="XBW44" s="49"/>
      <c r="XBX44" s="49"/>
      <c r="XBY44" s="49"/>
      <c r="XBZ44" s="49"/>
      <c r="XCA44" s="49"/>
      <c r="XCB44" s="49"/>
      <c r="XCC44" s="49"/>
      <c r="XCD44" s="49"/>
      <c r="XCE44" s="49"/>
      <c r="XCF44" s="49"/>
      <c r="XCG44" s="49"/>
      <c r="XCH44" s="49"/>
      <c r="XCI44" s="49"/>
      <c r="XCJ44" s="49"/>
      <c r="XCK44" s="49"/>
      <c r="XCL44" s="49"/>
      <c r="XCM44" s="49"/>
      <c r="XCN44" s="49"/>
      <c r="XCO44" s="49"/>
      <c r="XCP44" s="49"/>
      <c r="XCQ44" s="49"/>
      <c r="XCR44" s="49"/>
      <c r="XCS44" s="49"/>
      <c r="XCT44" s="49"/>
      <c r="XCU44" s="49"/>
      <c r="XCV44" s="49"/>
      <c r="XCW44" s="49"/>
      <c r="XCX44" s="49"/>
      <c r="XCY44" s="49"/>
      <c r="XCZ44" s="49"/>
      <c r="XDA44" s="49"/>
      <c r="XDB44" s="49"/>
      <c r="XDC44" s="49"/>
      <c r="XDD44" s="49"/>
      <c r="XDE44" s="49"/>
      <c r="XDF44" s="49"/>
      <c r="XDG44" s="49"/>
      <c r="XDH44" s="49"/>
      <c r="XDI44" s="49"/>
      <c r="XDJ44" s="49"/>
      <c r="XDK44" s="49"/>
      <c r="XDL44" s="49"/>
      <c r="XDM44" s="49"/>
      <c r="XDN44" s="49"/>
      <c r="XDO44" s="49"/>
      <c r="XDP44" s="49"/>
      <c r="XDQ44" s="49"/>
      <c r="XDR44" s="49"/>
      <c r="XDS44" s="49"/>
      <c r="XDT44" s="49"/>
      <c r="XDU44" s="49"/>
      <c r="XDV44" s="49"/>
      <c r="XDW44" s="49"/>
      <c r="XDX44" s="49"/>
      <c r="XDY44" s="49"/>
      <c r="XDZ44" s="49"/>
      <c r="XEA44" s="49"/>
      <c r="XEB44" s="49"/>
      <c r="XEC44" s="49"/>
      <c r="XED44" s="49"/>
      <c r="XEE44" s="49"/>
      <c r="XEF44" s="49"/>
      <c r="XEG44" s="49"/>
      <c r="XEH44" s="49"/>
      <c r="XEI44" s="49"/>
      <c r="XEJ44" s="49"/>
      <c r="XEK44" s="49"/>
      <c r="XEL44" s="49"/>
      <c r="XEM44" s="49"/>
      <c r="XEN44" s="49"/>
      <c r="XEO44" s="49"/>
      <c r="XEP44" s="49"/>
      <c r="XEQ44" s="49"/>
      <c r="XER44" s="49"/>
      <c r="XES44" s="49"/>
      <c r="XET44" s="49"/>
      <c r="XEU44" s="49"/>
      <c r="XEV44" s="49"/>
      <c r="XEW44" s="49"/>
      <c r="XEX44" s="49"/>
      <c r="XEY44" s="49"/>
      <c r="XEZ44" s="49"/>
      <c r="XFA44" s="49"/>
      <c r="XFB44" s="49"/>
      <c r="XFC44" s="49"/>
      <c r="XFD44" s="49"/>
    </row>
    <row r="45" spans="1:16384" s="45" customFormat="1" ht="21.75" hidden="1" customHeight="1">
      <c r="A45" s="8" t="s">
        <v>43</v>
      </c>
      <c r="B45" s="44" t="s">
        <v>329</v>
      </c>
      <c r="C45" s="53"/>
      <c r="D45" s="59"/>
      <c r="E45" s="60"/>
    </row>
    <row r="46" spans="1:16384" s="45" customFormat="1" ht="21.75" hidden="1" customHeight="1">
      <c r="A46" s="8" t="s">
        <v>44</v>
      </c>
      <c r="B46" s="44" t="s">
        <v>325</v>
      </c>
      <c r="C46" s="53"/>
      <c r="D46" s="59"/>
      <c r="E46" s="60"/>
    </row>
    <row r="47" spans="1:16384" s="45" customFormat="1" ht="21.75" hidden="1" customHeight="1">
      <c r="A47" s="8" t="s">
        <v>45</v>
      </c>
      <c r="B47" s="44" t="s">
        <v>329</v>
      </c>
      <c r="C47" s="53"/>
      <c r="D47" s="59"/>
      <c r="E47" s="60"/>
    </row>
    <row r="48" spans="1:16384" s="45" customFormat="1" ht="20.25" hidden="1" customHeight="1">
      <c r="A48" s="13" t="s">
        <v>46</v>
      </c>
      <c r="B48" s="44" t="s">
        <v>325</v>
      </c>
      <c r="C48" s="53"/>
      <c r="D48" s="59"/>
      <c r="E48" s="60"/>
    </row>
    <row r="49" spans="1:5" s="45" customFormat="1" ht="20.25" hidden="1" customHeight="1">
      <c r="A49" s="11" t="s">
        <v>47</v>
      </c>
      <c r="B49" s="44" t="s">
        <v>326</v>
      </c>
      <c r="C49" s="53"/>
      <c r="D49" s="59"/>
      <c r="E49" s="60"/>
    </row>
    <row r="50" spans="1:5" s="45" customFormat="1" ht="20.25" hidden="1" customHeight="1">
      <c r="A50" s="6" t="s">
        <v>48</v>
      </c>
      <c r="B50" s="44" t="s">
        <v>325</v>
      </c>
      <c r="C50" s="53"/>
      <c r="D50" s="59"/>
      <c r="E50" s="60"/>
    </row>
    <row r="51" spans="1:5" s="45" customFormat="1" ht="20.25" hidden="1" customHeight="1">
      <c r="A51" s="8" t="s">
        <v>49</v>
      </c>
      <c r="B51" s="44" t="s">
        <v>325</v>
      </c>
      <c r="C51" s="53"/>
      <c r="D51" s="59"/>
      <c r="E51" s="60"/>
    </row>
    <row r="52" spans="1:5" s="45" customFormat="1" ht="21.75" hidden="1" customHeight="1">
      <c r="A52" s="8" t="s">
        <v>50</v>
      </c>
      <c r="B52" s="44" t="s">
        <v>325</v>
      </c>
      <c r="C52" s="53"/>
      <c r="D52" s="59"/>
      <c r="E52" s="60"/>
    </row>
    <row r="53" spans="1:5" s="45" customFormat="1" ht="20.25" hidden="1" customHeight="1">
      <c r="A53" s="8" t="s">
        <v>51</v>
      </c>
      <c r="B53" s="44" t="s">
        <v>325</v>
      </c>
      <c r="C53" s="53"/>
      <c r="D53" s="59"/>
      <c r="E53" s="60"/>
    </row>
    <row r="54" spans="1:5" s="45" customFormat="1" ht="39.950000000000003" hidden="1" customHeight="1">
      <c r="A54" s="4" t="s">
        <v>52</v>
      </c>
      <c r="B54" s="44" t="s">
        <v>328</v>
      </c>
      <c r="C54" s="53"/>
      <c r="D54" s="59"/>
      <c r="E54" s="60"/>
    </row>
    <row r="55" spans="1:5" s="45" customFormat="1" ht="21.75" hidden="1" customHeight="1">
      <c r="A55" s="8" t="s">
        <v>53</v>
      </c>
      <c r="B55" s="44" t="s">
        <v>325</v>
      </c>
      <c r="C55" s="53"/>
      <c r="D55" s="59"/>
      <c r="E55" s="60"/>
    </row>
    <row r="56" spans="1:5" s="45" customFormat="1" ht="21.75" hidden="1" customHeight="1">
      <c r="A56" s="11" t="s">
        <v>54</v>
      </c>
      <c r="B56" s="44" t="s">
        <v>330</v>
      </c>
      <c r="C56" s="53"/>
      <c r="D56" s="59"/>
      <c r="E56" s="60"/>
    </row>
    <row r="57" spans="1:5" s="45" customFormat="1" ht="21.75" hidden="1" customHeight="1">
      <c r="A57" s="8" t="s">
        <v>55</v>
      </c>
      <c r="B57" s="44" t="s">
        <v>325</v>
      </c>
      <c r="C57" s="53"/>
      <c r="D57" s="59"/>
      <c r="E57" s="60"/>
    </row>
    <row r="58" spans="1:5" s="45" customFormat="1" ht="21.75" hidden="1" customHeight="1">
      <c r="A58" s="14" t="s">
        <v>56</v>
      </c>
      <c r="B58" s="44" t="s">
        <v>330</v>
      </c>
      <c r="C58" s="53"/>
      <c r="D58" s="59"/>
      <c r="E58" s="60"/>
    </row>
    <row r="59" spans="1:5" s="45" customFormat="1" ht="20.25" hidden="1" customHeight="1">
      <c r="A59" s="8" t="s">
        <v>57</v>
      </c>
      <c r="B59" s="44"/>
      <c r="C59" s="53"/>
      <c r="D59" s="59"/>
      <c r="E59" s="60"/>
    </row>
    <row r="60" spans="1:5" s="45" customFormat="1" ht="20.25" hidden="1" customHeight="1">
      <c r="A60" s="8" t="s">
        <v>58</v>
      </c>
      <c r="B60" s="44" t="s">
        <v>325</v>
      </c>
      <c r="C60" s="53"/>
      <c r="D60" s="59"/>
      <c r="E60" s="60"/>
    </row>
    <row r="61" spans="1:5" s="45" customFormat="1" ht="21.75" hidden="1" customHeight="1">
      <c r="A61" s="8" t="s">
        <v>59</v>
      </c>
      <c r="B61" s="44" t="s">
        <v>328</v>
      </c>
      <c r="C61" s="53"/>
      <c r="D61" s="59"/>
      <c r="E61" s="60"/>
    </row>
    <row r="62" spans="1:5" s="45" customFormat="1" ht="21.75" hidden="1" customHeight="1">
      <c r="A62" s="32" t="s">
        <v>60</v>
      </c>
      <c r="B62" s="44" t="s">
        <v>328</v>
      </c>
      <c r="C62" s="53"/>
      <c r="D62" s="59"/>
      <c r="E62" s="60"/>
    </row>
    <row r="63" spans="1:5" s="45" customFormat="1" ht="20.25" hidden="1" customHeight="1">
      <c r="A63" s="4" t="s">
        <v>61</v>
      </c>
      <c r="B63" s="44" t="s">
        <v>325</v>
      </c>
      <c r="C63" s="53"/>
      <c r="D63" s="59"/>
      <c r="E63" s="60"/>
    </row>
    <row r="64" spans="1:5" s="45" customFormat="1" ht="20.25" hidden="1" customHeight="1">
      <c r="A64" s="8" t="s">
        <v>62</v>
      </c>
      <c r="B64" s="44" t="s">
        <v>329</v>
      </c>
      <c r="C64" s="53"/>
      <c r="D64" s="59"/>
      <c r="E64" s="60"/>
    </row>
    <row r="65" spans="1:16384" s="45" customFormat="1" ht="21.75" hidden="1" customHeight="1">
      <c r="A65" s="15" t="s">
        <v>63</v>
      </c>
      <c r="B65" s="48" t="s">
        <v>325</v>
      </c>
      <c r="C65" s="68"/>
      <c r="D65" s="69"/>
      <c r="E65" s="70"/>
    </row>
    <row r="66" spans="1:16384" s="45" customFormat="1" ht="20.25" hidden="1" customHeight="1">
      <c r="A66" s="8" t="s">
        <v>64</v>
      </c>
      <c r="B66" s="44" t="s">
        <v>325</v>
      </c>
      <c r="C66" s="53"/>
      <c r="D66" s="59"/>
      <c r="E66" s="60"/>
    </row>
    <row r="67" spans="1:16384" s="45" customFormat="1" ht="20.25" hidden="1" customHeight="1">
      <c r="A67" s="4" t="s">
        <v>65</v>
      </c>
      <c r="B67" s="44" t="s">
        <v>325</v>
      </c>
      <c r="C67" s="53"/>
      <c r="D67" s="59"/>
      <c r="E67" s="60"/>
    </row>
    <row r="68" spans="1:16384" s="45" customFormat="1" ht="21.75" hidden="1" customHeight="1">
      <c r="A68" s="4" t="s">
        <v>66</v>
      </c>
      <c r="B68" s="44" t="s">
        <v>325</v>
      </c>
      <c r="C68" s="53"/>
      <c r="D68" s="59"/>
      <c r="E68" s="60"/>
    </row>
    <row r="69" spans="1:16384" s="45" customFormat="1" ht="18" customHeight="1">
      <c r="A69" s="10" t="s">
        <v>18</v>
      </c>
      <c r="B69" s="111" t="s">
        <v>325</v>
      </c>
      <c r="C69" s="112">
        <v>85</v>
      </c>
      <c r="D69" s="113">
        <v>22000</v>
      </c>
      <c r="E69" s="114">
        <f t="shared" ref="E69:E70" si="3">+D69*C69</f>
        <v>1870000</v>
      </c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C69" s="49"/>
      <c r="AF69" s="49"/>
      <c r="AI69" s="49"/>
      <c r="AL69" s="49"/>
      <c r="AO69" s="49"/>
      <c r="AR69" s="49"/>
      <c r="BA69" s="49"/>
      <c r="BD69" s="49"/>
      <c r="BG69" s="49"/>
      <c r="BJ69" s="49"/>
      <c r="BS69" s="49"/>
      <c r="BY69" s="49"/>
      <c r="CB69" s="49"/>
      <c r="CE69" s="49"/>
      <c r="CH69" s="49"/>
      <c r="CN69" s="49"/>
      <c r="CQ69" s="49"/>
      <c r="CW69" s="49"/>
      <c r="CY69" s="49"/>
      <c r="CZ69" s="49"/>
      <c r="DB69" s="49"/>
      <c r="DS69" s="49"/>
      <c r="DX69" s="49"/>
      <c r="ED69" s="49"/>
      <c r="EG69" s="49"/>
      <c r="EJ69" s="49"/>
      <c r="ER69" s="49"/>
      <c r="FN69" s="49"/>
      <c r="FO69" s="49"/>
      <c r="FP69" s="49"/>
      <c r="FQ69" s="49"/>
      <c r="FR69" s="49"/>
      <c r="FS69" s="49"/>
      <c r="GK69" s="49"/>
      <c r="GL69" s="49"/>
      <c r="GO69" s="49"/>
      <c r="GR69" s="49"/>
      <c r="GT69" s="49"/>
      <c r="GV69" s="49"/>
      <c r="GY69" s="49"/>
      <c r="HB69" s="49"/>
      <c r="HE69" s="49"/>
      <c r="HH69" s="49"/>
      <c r="HK69" s="49"/>
      <c r="HN69" s="49"/>
      <c r="HQ69" s="49"/>
      <c r="HT69" s="49"/>
      <c r="HV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49"/>
      <c r="JD69" s="49"/>
      <c r="JE69" s="49"/>
      <c r="JF69" s="49"/>
      <c r="JG69" s="49"/>
      <c r="JH69" s="49"/>
      <c r="JI69" s="49"/>
      <c r="JJ69" s="49"/>
      <c r="JK69" s="49"/>
      <c r="JL69" s="49"/>
      <c r="JM69" s="49"/>
      <c r="JN69" s="49"/>
      <c r="JO69" s="49"/>
      <c r="JP69" s="49"/>
      <c r="JQ69" s="49"/>
      <c r="JR69" s="49"/>
      <c r="JS69" s="49"/>
      <c r="JT69" s="49"/>
      <c r="JU69" s="49"/>
      <c r="JV69" s="49"/>
      <c r="JY69" s="49"/>
      <c r="KB69" s="49"/>
      <c r="KE69" s="49"/>
      <c r="KH69" s="49"/>
      <c r="KK69" s="49"/>
      <c r="KN69" s="49"/>
      <c r="KW69" s="49"/>
      <c r="KZ69" s="49"/>
      <c r="LC69" s="49"/>
      <c r="LF69" s="49"/>
      <c r="LO69" s="49"/>
      <c r="LU69" s="49"/>
      <c r="LX69" s="49"/>
      <c r="MA69" s="49"/>
      <c r="MD69" s="49"/>
      <c r="MJ69" s="49"/>
      <c r="MM69" s="49"/>
      <c r="MS69" s="49"/>
      <c r="MU69" s="49"/>
      <c r="MV69" s="49"/>
      <c r="MX69" s="49"/>
      <c r="NO69" s="49"/>
      <c r="NT69" s="49"/>
      <c r="NZ69" s="49"/>
      <c r="OC69" s="49"/>
      <c r="OF69" s="49"/>
      <c r="ON69" s="49"/>
      <c r="PJ69" s="49"/>
      <c r="PK69" s="49"/>
      <c r="PL69" s="49"/>
      <c r="PM69" s="49"/>
      <c r="PN69" s="49"/>
      <c r="PO69" s="49"/>
      <c r="QG69" s="49"/>
      <c r="QH69" s="49"/>
      <c r="QK69" s="49"/>
      <c r="QN69" s="49"/>
      <c r="QP69" s="49"/>
      <c r="QR69" s="49"/>
      <c r="QU69" s="49"/>
      <c r="QX69" s="49"/>
      <c r="RA69" s="49"/>
      <c r="RD69" s="49"/>
      <c r="RG69" s="49"/>
      <c r="RJ69" s="49"/>
      <c r="RM69" s="49"/>
      <c r="RP69" s="49"/>
      <c r="RR69" s="49"/>
      <c r="SE69" s="49"/>
      <c r="SF69" s="49"/>
      <c r="SG69" s="49"/>
      <c r="SH69" s="49"/>
      <c r="SI69" s="49"/>
      <c r="SJ69" s="49"/>
      <c r="SK69" s="49"/>
      <c r="SL69" s="49"/>
      <c r="SM69" s="49"/>
      <c r="SN69" s="49"/>
      <c r="SO69" s="49"/>
      <c r="SP69" s="49"/>
      <c r="SQ69" s="49"/>
      <c r="SR69" s="49"/>
      <c r="SS69" s="49"/>
      <c r="ST69" s="49"/>
      <c r="SU69" s="49"/>
      <c r="SV69" s="49"/>
      <c r="SW69" s="49"/>
      <c r="SX69" s="49"/>
      <c r="SY69" s="49"/>
      <c r="SZ69" s="49"/>
      <c r="TA69" s="49"/>
      <c r="TB69" s="49"/>
      <c r="TC69" s="49"/>
      <c r="TD69" s="49"/>
      <c r="TE69" s="49"/>
      <c r="TF69" s="49"/>
      <c r="TG69" s="49"/>
      <c r="TH69" s="49"/>
      <c r="TI69" s="49"/>
      <c r="TJ69" s="49"/>
      <c r="TK69" s="49"/>
      <c r="TL69" s="49"/>
      <c r="TM69" s="49"/>
      <c r="TN69" s="49"/>
      <c r="TO69" s="49"/>
      <c r="TP69" s="49"/>
      <c r="TQ69" s="49"/>
      <c r="TR69" s="49"/>
      <c r="TU69" s="49"/>
      <c r="TX69" s="49"/>
      <c r="UA69" s="49"/>
      <c r="UD69" s="49"/>
      <c r="UG69" s="49"/>
      <c r="UJ69" s="49"/>
      <c r="US69" s="49"/>
      <c r="UV69" s="49"/>
      <c r="UY69" s="49"/>
      <c r="VB69" s="49"/>
      <c r="VK69" s="49"/>
      <c r="VQ69" s="49"/>
      <c r="VT69" s="49"/>
      <c r="VW69" s="49"/>
      <c r="VZ69" s="49"/>
      <c r="WF69" s="49"/>
      <c r="WI69" s="49"/>
      <c r="WO69" s="49"/>
      <c r="WQ69" s="49"/>
      <c r="WR69" s="49"/>
      <c r="WT69" s="49"/>
      <c r="XK69" s="49"/>
      <c r="XP69" s="49"/>
      <c r="XV69" s="49"/>
      <c r="XY69" s="49"/>
      <c r="YB69" s="49"/>
      <c r="YJ69" s="49"/>
      <c r="ZF69" s="49"/>
      <c r="ZG69" s="49"/>
      <c r="ZH69" s="49"/>
      <c r="ZI69" s="49"/>
      <c r="ZJ69" s="49"/>
      <c r="ZK69" s="49"/>
      <c r="AAC69" s="49"/>
      <c r="AAD69" s="49"/>
      <c r="AAG69" s="49"/>
      <c r="AAJ69" s="49"/>
      <c r="AAL69" s="49"/>
      <c r="AAN69" s="49"/>
      <c r="AAQ69" s="49"/>
      <c r="AAT69" s="49"/>
      <c r="AAW69" s="49"/>
      <c r="AAZ69" s="49"/>
      <c r="ABC69" s="49"/>
      <c r="ABF69" s="49"/>
      <c r="ABI69" s="49"/>
      <c r="ABL69" s="49"/>
      <c r="ABN69" s="49"/>
      <c r="ACA69" s="49"/>
      <c r="ACB69" s="49"/>
      <c r="ACC69" s="49"/>
      <c r="ACD69" s="49"/>
      <c r="ACE69" s="49"/>
      <c r="ACF69" s="49"/>
      <c r="ACG69" s="49"/>
      <c r="ACH69" s="49"/>
      <c r="ACI69" s="49"/>
      <c r="ACJ69" s="49"/>
      <c r="ACK69" s="49"/>
      <c r="ACL69" s="49"/>
      <c r="ACM69" s="49"/>
      <c r="ACN69" s="49"/>
      <c r="ACO69" s="49"/>
      <c r="ACP69" s="49"/>
      <c r="ACQ69" s="49"/>
      <c r="ACR69" s="49"/>
      <c r="ACS69" s="49"/>
      <c r="ACT69" s="49"/>
      <c r="ACU69" s="49"/>
      <c r="ACV69" s="49"/>
      <c r="ACW69" s="49"/>
      <c r="ACX69" s="49"/>
      <c r="ACY69" s="49"/>
      <c r="ACZ69" s="49"/>
      <c r="ADA69" s="49"/>
      <c r="ADB69" s="49"/>
      <c r="ADC69" s="49"/>
      <c r="ADD69" s="49"/>
      <c r="ADE69" s="49"/>
      <c r="ADF69" s="49"/>
      <c r="ADG69" s="49"/>
      <c r="ADH69" s="49"/>
      <c r="ADI69" s="49"/>
      <c r="ADJ69" s="49"/>
      <c r="ADK69" s="49"/>
      <c r="ADL69" s="49"/>
      <c r="ADM69" s="49"/>
      <c r="ADN69" s="49"/>
      <c r="ADQ69" s="49"/>
      <c r="ADT69" s="49"/>
      <c r="ADW69" s="49"/>
      <c r="ADZ69" s="49"/>
      <c r="AEC69" s="49"/>
      <c r="AEF69" s="49"/>
      <c r="AEO69" s="49"/>
      <c r="AER69" s="49"/>
      <c r="AEU69" s="49"/>
      <c r="AEX69" s="49"/>
      <c r="AFG69" s="49"/>
      <c r="AFM69" s="49"/>
      <c r="AFP69" s="49"/>
      <c r="AFS69" s="49"/>
      <c r="AFV69" s="49"/>
      <c r="AGB69" s="49"/>
      <c r="AGE69" s="49"/>
      <c r="AGK69" s="49"/>
      <c r="AGM69" s="49"/>
      <c r="AGN69" s="49"/>
      <c r="AGP69" s="49"/>
      <c r="AHG69" s="49"/>
      <c r="AHL69" s="49"/>
      <c r="AHR69" s="49"/>
      <c r="AHU69" s="49"/>
      <c r="AHX69" s="49"/>
      <c r="AIF69" s="49"/>
      <c r="AJB69" s="49"/>
      <c r="AJC69" s="49"/>
      <c r="AJD69" s="49"/>
      <c r="AJE69" s="49"/>
      <c r="AJF69" s="49"/>
      <c r="AJG69" s="49"/>
      <c r="AJY69" s="49"/>
      <c r="AJZ69" s="49"/>
      <c r="AKC69" s="49"/>
      <c r="AKF69" s="49"/>
      <c r="AKH69" s="49"/>
      <c r="AKJ69" s="49"/>
      <c r="AKM69" s="49"/>
      <c r="AKP69" s="49"/>
      <c r="AKS69" s="49"/>
      <c r="AKV69" s="49"/>
      <c r="AKY69" s="49"/>
      <c r="ALB69" s="49"/>
      <c r="ALE69" s="49"/>
      <c r="ALH69" s="49"/>
      <c r="ALJ69" s="49"/>
      <c r="ALW69" s="49"/>
      <c r="ALX69" s="49"/>
      <c r="ALY69" s="49"/>
      <c r="ALZ69" s="49"/>
      <c r="AMA69" s="49"/>
      <c r="AMB69" s="49"/>
      <c r="AMC69" s="49"/>
      <c r="AMD69" s="49"/>
      <c r="AME69" s="49"/>
      <c r="AMF69" s="49"/>
      <c r="AMG69" s="49"/>
      <c r="AMH69" s="49"/>
      <c r="AMI69" s="49"/>
      <c r="AMJ69" s="49"/>
      <c r="AMK69" s="49"/>
      <c r="AML69" s="49"/>
      <c r="AMM69" s="49"/>
      <c r="AMN69" s="49"/>
      <c r="AMO69" s="49"/>
      <c r="AMP69" s="49"/>
      <c r="AMQ69" s="49"/>
      <c r="AMR69" s="49"/>
      <c r="AMS69" s="49"/>
      <c r="AMT69" s="49"/>
      <c r="AMU69" s="49"/>
      <c r="AMV69" s="49"/>
      <c r="AMW69" s="49"/>
      <c r="AMX69" s="49"/>
      <c r="AMY69" s="49"/>
      <c r="AMZ69" s="49"/>
      <c r="ANA69" s="49"/>
      <c r="ANB69" s="49"/>
      <c r="ANC69" s="49"/>
      <c r="AND69" s="49"/>
      <c r="ANE69" s="49"/>
      <c r="ANF69" s="49"/>
      <c r="ANG69" s="49"/>
      <c r="ANH69" s="49"/>
      <c r="ANI69" s="49"/>
      <c r="ANJ69" s="49"/>
      <c r="ANM69" s="49"/>
      <c r="ANP69" s="49"/>
      <c r="ANS69" s="49"/>
      <c r="ANV69" s="49"/>
      <c r="ANY69" s="49"/>
      <c r="AOB69" s="49"/>
      <c r="AOK69" s="49"/>
      <c r="AON69" s="49"/>
      <c r="AOQ69" s="49"/>
      <c r="AOT69" s="49"/>
      <c r="APC69" s="49"/>
      <c r="API69" s="49"/>
      <c r="APL69" s="49"/>
      <c r="APO69" s="49"/>
      <c r="APR69" s="49"/>
      <c r="APX69" s="49"/>
      <c r="AQA69" s="49"/>
      <c r="AQG69" s="49"/>
      <c r="AQI69" s="49"/>
      <c r="AQJ69" s="49"/>
      <c r="AQL69" s="49"/>
      <c r="ARC69" s="49"/>
      <c r="ARH69" s="49"/>
      <c r="ARN69" s="49"/>
      <c r="ARQ69" s="49"/>
      <c r="ART69" s="49"/>
      <c r="ASB69" s="49"/>
      <c r="ASX69" s="49"/>
      <c r="ASY69" s="49"/>
      <c r="ASZ69" s="49"/>
      <c r="ATA69" s="49"/>
      <c r="ATB69" s="49"/>
      <c r="ATC69" s="49"/>
      <c r="ATU69" s="49"/>
      <c r="ATV69" s="49"/>
      <c r="ATY69" s="49"/>
      <c r="AUB69" s="49"/>
      <c r="AUD69" s="49"/>
      <c r="AUF69" s="49"/>
      <c r="AUI69" s="49"/>
      <c r="AUL69" s="49"/>
      <c r="AUO69" s="49"/>
      <c r="AUR69" s="49"/>
      <c r="AUU69" s="49"/>
      <c r="AUX69" s="49"/>
      <c r="AVA69" s="49"/>
      <c r="AVD69" s="49"/>
      <c r="AVF69" s="49"/>
      <c r="AVS69" s="49"/>
      <c r="AVT69" s="49"/>
      <c r="AVU69" s="49"/>
      <c r="AVV69" s="49"/>
      <c r="AVW69" s="49"/>
      <c r="AVX69" s="49"/>
      <c r="AVY69" s="49"/>
      <c r="AVZ69" s="49"/>
      <c r="AWA69" s="49"/>
      <c r="AWB69" s="49"/>
      <c r="AWC69" s="49"/>
      <c r="AWD69" s="49"/>
      <c r="AWE69" s="49"/>
      <c r="AWF69" s="49"/>
      <c r="AWG69" s="49"/>
      <c r="AWH69" s="49"/>
      <c r="AWI69" s="49"/>
      <c r="AWJ69" s="49"/>
      <c r="AWK69" s="49"/>
      <c r="AWL69" s="49"/>
      <c r="AWM69" s="49"/>
      <c r="AWN69" s="49"/>
      <c r="AWO69" s="49"/>
      <c r="AWP69" s="49"/>
      <c r="AWQ69" s="49"/>
      <c r="AWR69" s="49"/>
      <c r="AWS69" s="49"/>
      <c r="AWT69" s="49"/>
      <c r="AWU69" s="49"/>
      <c r="AWV69" s="49"/>
      <c r="AWW69" s="49"/>
      <c r="AWX69" s="49"/>
      <c r="AWY69" s="49"/>
      <c r="AWZ69" s="49"/>
      <c r="AXA69" s="49"/>
      <c r="AXB69" s="49"/>
      <c r="AXC69" s="49"/>
      <c r="AXD69" s="49"/>
      <c r="AXE69" s="49"/>
      <c r="AXF69" s="49"/>
      <c r="AXI69" s="49"/>
      <c r="AXL69" s="49"/>
      <c r="AXO69" s="49"/>
      <c r="AXR69" s="49"/>
      <c r="AXU69" s="49"/>
      <c r="AXX69" s="49"/>
      <c r="AYG69" s="49"/>
      <c r="AYJ69" s="49"/>
      <c r="AYM69" s="49"/>
      <c r="AYP69" s="49"/>
      <c r="AYY69" s="49"/>
      <c r="AZE69" s="49"/>
      <c r="AZH69" s="49"/>
      <c r="AZK69" s="49"/>
      <c r="AZN69" s="49"/>
      <c r="AZT69" s="49"/>
      <c r="AZW69" s="49"/>
      <c r="BAC69" s="49"/>
      <c r="BAE69" s="49"/>
      <c r="BAF69" s="49"/>
      <c r="BAH69" s="49"/>
      <c r="BAY69" s="49"/>
      <c r="BBD69" s="49"/>
      <c r="BBJ69" s="49"/>
      <c r="BBM69" s="49"/>
      <c r="BBP69" s="49"/>
      <c r="BBX69" s="49"/>
      <c r="BCT69" s="49"/>
      <c r="BCU69" s="49"/>
      <c r="BCV69" s="49"/>
      <c r="BCW69" s="49"/>
      <c r="BCX69" s="49"/>
      <c r="BCY69" s="49"/>
      <c r="BDQ69" s="49"/>
      <c r="BDR69" s="49"/>
      <c r="BDU69" s="49"/>
      <c r="BDX69" s="49"/>
      <c r="BDZ69" s="49"/>
      <c r="BEB69" s="49"/>
      <c r="BEE69" s="49"/>
      <c r="BEH69" s="49"/>
      <c r="BEK69" s="49"/>
      <c r="BEN69" s="49"/>
      <c r="BEQ69" s="49"/>
      <c r="BET69" s="49"/>
      <c r="BEW69" s="49"/>
      <c r="BEZ69" s="49"/>
      <c r="BFB69" s="49"/>
      <c r="BFO69" s="49"/>
      <c r="BFP69" s="49"/>
      <c r="BFQ69" s="49"/>
      <c r="BFR69" s="49"/>
      <c r="BFS69" s="49"/>
      <c r="BFT69" s="49"/>
      <c r="BFU69" s="49"/>
      <c r="BFV69" s="49"/>
      <c r="BFW69" s="49"/>
      <c r="BFX69" s="49"/>
      <c r="BFY69" s="49"/>
      <c r="BFZ69" s="49"/>
      <c r="BGA69" s="49"/>
      <c r="BGB69" s="49"/>
      <c r="BGC69" s="49"/>
      <c r="BGD69" s="49"/>
      <c r="BGE69" s="49"/>
      <c r="BGF69" s="49"/>
      <c r="BGG69" s="49"/>
      <c r="BGH69" s="49"/>
      <c r="BGI69" s="49"/>
      <c r="BGJ69" s="49"/>
      <c r="BGK69" s="49"/>
      <c r="BGL69" s="49"/>
      <c r="BGM69" s="49"/>
      <c r="BGN69" s="49"/>
      <c r="BGO69" s="49"/>
      <c r="BGP69" s="49"/>
      <c r="BGQ69" s="49"/>
      <c r="BGR69" s="49"/>
      <c r="BGS69" s="49"/>
      <c r="BGT69" s="49"/>
      <c r="BGU69" s="49"/>
      <c r="BGV69" s="49"/>
      <c r="BGW69" s="49"/>
      <c r="BGX69" s="49"/>
      <c r="BGY69" s="49"/>
      <c r="BGZ69" s="49"/>
      <c r="BHA69" s="49"/>
      <c r="BHB69" s="49"/>
      <c r="BHE69" s="49"/>
      <c r="BHH69" s="49"/>
      <c r="BHK69" s="49"/>
      <c r="BHN69" s="49"/>
      <c r="BHQ69" s="49"/>
      <c r="BHT69" s="49"/>
      <c r="BIC69" s="49"/>
      <c r="BIF69" s="49"/>
      <c r="BII69" s="49"/>
      <c r="BIL69" s="49"/>
      <c r="BIU69" s="49"/>
      <c r="BJA69" s="49"/>
      <c r="BJD69" s="49"/>
      <c r="BJG69" s="49"/>
      <c r="BJJ69" s="49"/>
      <c r="BJP69" s="49"/>
      <c r="BJS69" s="49"/>
      <c r="BJY69" s="49"/>
      <c r="BKA69" s="49"/>
      <c r="BKB69" s="49"/>
      <c r="BKD69" s="49"/>
      <c r="BKU69" s="49"/>
      <c r="BKZ69" s="49"/>
      <c r="BLF69" s="49"/>
      <c r="BLI69" s="49"/>
      <c r="BLL69" s="49"/>
      <c r="BLT69" s="49"/>
      <c r="BMP69" s="49"/>
      <c r="BMQ69" s="49"/>
      <c r="BMR69" s="49"/>
      <c r="BMS69" s="49"/>
      <c r="BMT69" s="49"/>
      <c r="BMU69" s="49"/>
      <c r="BNM69" s="49"/>
      <c r="BNN69" s="49"/>
      <c r="BNQ69" s="49"/>
      <c r="BNT69" s="49"/>
      <c r="BNV69" s="49"/>
      <c r="BNX69" s="49"/>
      <c r="BOA69" s="49"/>
      <c r="BOD69" s="49"/>
      <c r="BOG69" s="49"/>
      <c r="BOJ69" s="49"/>
      <c r="BOM69" s="49"/>
      <c r="BOP69" s="49"/>
      <c r="BOS69" s="49"/>
      <c r="BOV69" s="49"/>
      <c r="BOX69" s="49"/>
      <c r="BPK69" s="49"/>
      <c r="BPL69" s="49"/>
      <c r="BPM69" s="49"/>
      <c r="BPN69" s="49"/>
      <c r="BPO69" s="49"/>
      <c r="BPP69" s="49"/>
      <c r="BPQ69" s="49"/>
      <c r="BPR69" s="49"/>
      <c r="BPS69" s="49"/>
      <c r="BPT69" s="49"/>
      <c r="BPU69" s="49"/>
      <c r="BPV69" s="49"/>
      <c r="BPW69" s="49"/>
      <c r="BPX69" s="49"/>
      <c r="BPY69" s="49"/>
      <c r="BPZ69" s="49"/>
      <c r="BQA69" s="49"/>
      <c r="BQB69" s="49"/>
      <c r="BQC69" s="49"/>
      <c r="BQD69" s="49"/>
      <c r="BQE69" s="49"/>
      <c r="BQF69" s="49"/>
      <c r="BQG69" s="49"/>
      <c r="BQH69" s="49"/>
      <c r="BQI69" s="49"/>
      <c r="BQJ69" s="49"/>
      <c r="BQK69" s="49"/>
      <c r="BQL69" s="49"/>
      <c r="BQM69" s="49"/>
      <c r="BQN69" s="49"/>
      <c r="BQO69" s="49"/>
      <c r="BQP69" s="49"/>
      <c r="BQQ69" s="49"/>
      <c r="BQR69" s="49"/>
      <c r="BQS69" s="49"/>
      <c r="BQT69" s="49"/>
      <c r="BQU69" s="49"/>
      <c r="BQV69" s="49"/>
      <c r="BQW69" s="49"/>
      <c r="BQX69" s="49"/>
      <c r="BRA69" s="49"/>
      <c r="BRD69" s="49"/>
      <c r="BRG69" s="49"/>
      <c r="BRJ69" s="49"/>
      <c r="BRM69" s="49"/>
      <c r="BRP69" s="49"/>
      <c r="BRY69" s="49"/>
      <c r="BSB69" s="49"/>
      <c r="BSE69" s="49"/>
      <c r="BSH69" s="49"/>
      <c r="BSQ69" s="49"/>
      <c r="BSW69" s="49"/>
      <c r="BSZ69" s="49"/>
      <c r="BTC69" s="49"/>
      <c r="BTF69" s="49"/>
      <c r="BTL69" s="49"/>
      <c r="BTO69" s="49"/>
      <c r="BTU69" s="49"/>
      <c r="BTW69" s="49"/>
      <c r="BTX69" s="49"/>
      <c r="BTZ69" s="49"/>
      <c r="BUQ69" s="49"/>
      <c r="BUV69" s="49"/>
      <c r="BVB69" s="49"/>
      <c r="BVE69" s="49"/>
      <c r="BVH69" s="49"/>
      <c r="BVP69" s="49"/>
      <c r="BWL69" s="49"/>
      <c r="BWM69" s="49"/>
      <c r="BWN69" s="49"/>
      <c r="BWO69" s="49"/>
      <c r="BWP69" s="49"/>
      <c r="BWQ69" s="49"/>
      <c r="BXI69" s="49"/>
      <c r="BXJ69" s="49"/>
      <c r="BXM69" s="49"/>
      <c r="BXP69" s="49"/>
      <c r="BXR69" s="49"/>
      <c r="BXT69" s="49"/>
      <c r="BXW69" s="49"/>
      <c r="BXZ69" s="49"/>
      <c r="BYC69" s="49"/>
      <c r="BYF69" s="49"/>
      <c r="BYI69" s="49"/>
      <c r="BYL69" s="49"/>
      <c r="BYO69" s="49"/>
      <c r="BYR69" s="49"/>
      <c r="BYT69" s="49"/>
      <c r="BZG69" s="49"/>
      <c r="BZH69" s="49"/>
      <c r="BZI69" s="49"/>
      <c r="BZJ69" s="49"/>
      <c r="BZK69" s="49"/>
      <c r="BZL69" s="49"/>
      <c r="BZM69" s="49"/>
      <c r="BZN69" s="49"/>
      <c r="BZO69" s="49"/>
      <c r="BZP69" s="49"/>
      <c r="BZQ69" s="49"/>
      <c r="BZR69" s="49"/>
      <c r="BZS69" s="49"/>
      <c r="BZT69" s="49"/>
      <c r="BZU69" s="49"/>
      <c r="BZV69" s="49"/>
      <c r="BZW69" s="49"/>
      <c r="BZX69" s="49"/>
      <c r="BZY69" s="49"/>
      <c r="BZZ69" s="49"/>
      <c r="CAA69" s="49"/>
      <c r="CAB69" s="49"/>
      <c r="CAC69" s="49"/>
      <c r="CAD69" s="49"/>
      <c r="CAE69" s="49"/>
      <c r="CAF69" s="49"/>
      <c r="CAG69" s="49"/>
      <c r="CAH69" s="49"/>
      <c r="CAI69" s="49"/>
      <c r="CAJ69" s="49"/>
      <c r="CAK69" s="49"/>
      <c r="CAL69" s="49"/>
      <c r="CAM69" s="49"/>
      <c r="CAN69" s="49"/>
      <c r="CAO69" s="49"/>
      <c r="CAP69" s="49"/>
      <c r="CAQ69" s="49"/>
      <c r="CAR69" s="49"/>
      <c r="CAS69" s="49"/>
      <c r="CAT69" s="49"/>
      <c r="CAW69" s="49"/>
      <c r="CAZ69" s="49"/>
      <c r="CBC69" s="49"/>
      <c r="CBF69" s="49"/>
      <c r="CBI69" s="49"/>
      <c r="CBL69" s="49"/>
      <c r="CBU69" s="49"/>
      <c r="CBX69" s="49"/>
      <c r="CCA69" s="49"/>
      <c r="CCD69" s="49"/>
      <c r="CCM69" s="49"/>
      <c r="CCS69" s="49"/>
      <c r="CCV69" s="49"/>
      <c r="CCY69" s="49"/>
      <c r="CDB69" s="49"/>
      <c r="CDH69" s="49"/>
      <c r="CDK69" s="49"/>
      <c r="CDQ69" s="49"/>
      <c r="CDS69" s="49"/>
      <c r="CDT69" s="49"/>
      <c r="CDV69" s="49"/>
      <c r="CEM69" s="49"/>
      <c r="CER69" s="49"/>
      <c r="CEX69" s="49"/>
      <c r="CFA69" s="49"/>
      <c r="CFD69" s="49"/>
      <c r="CFL69" s="49"/>
      <c r="CGH69" s="49"/>
      <c r="CGI69" s="49"/>
      <c r="CGJ69" s="49"/>
      <c r="CGK69" s="49"/>
      <c r="CGL69" s="49"/>
      <c r="CGM69" s="49"/>
      <c r="CHE69" s="49"/>
      <c r="CHF69" s="49"/>
      <c r="CHI69" s="49"/>
      <c r="CHL69" s="49"/>
      <c r="CHN69" s="49"/>
      <c r="CHP69" s="49"/>
      <c r="CHS69" s="49"/>
      <c r="CHV69" s="49"/>
      <c r="CHY69" s="49"/>
      <c r="CIB69" s="49"/>
      <c r="CIE69" s="49"/>
      <c r="CIH69" s="49"/>
      <c r="CIK69" s="49"/>
      <c r="CIN69" s="49"/>
      <c r="CIP69" s="49"/>
      <c r="CJC69" s="49"/>
      <c r="CJD69" s="49"/>
      <c r="CJE69" s="49"/>
      <c r="CJF69" s="49"/>
      <c r="CJG69" s="49"/>
      <c r="CJH69" s="49"/>
      <c r="CJI69" s="49"/>
      <c r="CJJ69" s="49"/>
      <c r="CJK69" s="49"/>
      <c r="CJL69" s="49"/>
      <c r="CJM69" s="49"/>
      <c r="CJN69" s="49"/>
      <c r="CJO69" s="49"/>
      <c r="CJP69" s="49"/>
      <c r="CJQ69" s="49"/>
      <c r="CJR69" s="49"/>
      <c r="CJS69" s="49"/>
      <c r="CJT69" s="49"/>
      <c r="CJU69" s="49"/>
      <c r="CJV69" s="49"/>
      <c r="CJW69" s="49"/>
      <c r="CJX69" s="49"/>
      <c r="CJY69" s="49"/>
      <c r="CJZ69" s="49"/>
      <c r="CKA69" s="49"/>
      <c r="CKB69" s="49"/>
      <c r="CKC69" s="49"/>
      <c r="CKD69" s="49"/>
      <c r="CKE69" s="49"/>
      <c r="CKF69" s="49"/>
      <c r="CKG69" s="49"/>
      <c r="CKH69" s="49"/>
      <c r="CKI69" s="49"/>
      <c r="CKJ69" s="49"/>
      <c r="CKK69" s="49"/>
      <c r="CKL69" s="49"/>
      <c r="CKM69" s="49"/>
      <c r="CKN69" s="49"/>
      <c r="CKO69" s="49"/>
      <c r="CKP69" s="49"/>
      <c r="CKS69" s="49"/>
      <c r="CKV69" s="49"/>
      <c r="CKY69" s="49"/>
      <c r="CLB69" s="49"/>
      <c r="CLE69" s="49"/>
      <c r="CLH69" s="49"/>
      <c r="CLQ69" s="49"/>
      <c r="CLT69" s="49"/>
      <c r="CLW69" s="49"/>
      <c r="CLZ69" s="49"/>
      <c r="CMI69" s="49"/>
      <c r="CMO69" s="49"/>
      <c r="CMR69" s="49"/>
      <c r="CMU69" s="49"/>
      <c r="CMX69" s="49"/>
      <c r="CND69" s="49"/>
      <c r="CNG69" s="49"/>
      <c r="CNM69" s="49"/>
      <c r="CNO69" s="49"/>
      <c r="CNP69" s="49"/>
      <c r="CNR69" s="49"/>
      <c r="COI69" s="49"/>
      <c r="CON69" s="49"/>
      <c r="COT69" s="49"/>
      <c r="COW69" s="49"/>
      <c r="COZ69" s="49"/>
      <c r="CPH69" s="49"/>
      <c r="CQD69" s="49"/>
      <c r="CQE69" s="49"/>
      <c r="CQF69" s="49"/>
      <c r="CQG69" s="49"/>
      <c r="CQH69" s="49"/>
      <c r="CQI69" s="49"/>
      <c r="CRA69" s="49"/>
      <c r="CRB69" s="49"/>
      <c r="CRE69" s="49"/>
      <c r="CRH69" s="49"/>
      <c r="CRJ69" s="49"/>
      <c r="CRL69" s="49"/>
      <c r="CRO69" s="49"/>
      <c r="CRR69" s="49"/>
      <c r="CRU69" s="49"/>
      <c r="CRX69" s="49"/>
      <c r="CSA69" s="49"/>
      <c r="CSD69" s="49"/>
      <c r="CSG69" s="49"/>
      <c r="CSJ69" s="49"/>
      <c r="CSL69" s="49"/>
      <c r="CSY69" s="49"/>
      <c r="CSZ69" s="49"/>
      <c r="CTA69" s="49"/>
      <c r="CTB69" s="49"/>
      <c r="CTC69" s="49"/>
      <c r="CTD69" s="49"/>
      <c r="CTE69" s="49"/>
      <c r="CTF69" s="49"/>
      <c r="CTG69" s="49"/>
      <c r="CTH69" s="49"/>
      <c r="CTI69" s="49"/>
      <c r="CTJ69" s="49"/>
      <c r="CTK69" s="49"/>
      <c r="CTL69" s="49"/>
      <c r="CTM69" s="49"/>
      <c r="CTN69" s="49"/>
      <c r="CTO69" s="49"/>
      <c r="CTP69" s="49"/>
      <c r="CTQ69" s="49"/>
      <c r="CTR69" s="49"/>
      <c r="CTS69" s="49"/>
      <c r="CTT69" s="49"/>
      <c r="CTU69" s="49"/>
      <c r="CTV69" s="49"/>
      <c r="CTW69" s="49"/>
      <c r="CTX69" s="49"/>
      <c r="CTY69" s="49"/>
      <c r="CTZ69" s="49"/>
      <c r="CUA69" s="49"/>
      <c r="CUB69" s="49"/>
      <c r="CUC69" s="49"/>
      <c r="CUD69" s="49"/>
      <c r="CUE69" s="49"/>
      <c r="CUF69" s="49"/>
      <c r="CUG69" s="49"/>
      <c r="CUH69" s="49"/>
      <c r="CUI69" s="49"/>
      <c r="CUJ69" s="49"/>
      <c r="CUK69" s="49"/>
      <c r="CUL69" s="49"/>
      <c r="CUO69" s="49"/>
      <c r="CUR69" s="49"/>
      <c r="CUU69" s="49"/>
      <c r="CUX69" s="49"/>
      <c r="CVA69" s="49"/>
      <c r="CVD69" s="49"/>
      <c r="CVM69" s="49"/>
      <c r="CVP69" s="49"/>
      <c r="CVS69" s="49"/>
      <c r="CVV69" s="49"/>
      <c r="CWE69" s="49"/>
      <c r="CWK69" s="49"/>
      <c r="CWN69" s="49"/>
      <c r="CWQ69" s="49"/>
      <c r="CWT69" s="49"/>
      <c r="CWZ69" s="49"/>
      <c r="CXC69" s="49"/>
      <c r="CXI69" s="49"/>
      <c r="CXK69" s="49"/>
      <c r="CXL69" s="49"/>
      <c r="CXN69" s="49"/>
      <c r="CYE69" s="49"/>
      <c r="CYJ69" s="49"/>
      <c r="CYP69" s="49"/>
      <c r="CYS69" s="49"/>
      <c r="CYV69" s="49"/>
      <c r="CZD69" s="49"/>
      <c r="CZZ69" s="49"/>
      <c r="DAA69" s="49"/>
      <c r="DAB69" s="49"/>
      <c r="DAC69" s="49"/>
      <c r="DAD69" s="49"/>
      <c r="DAE69" s="49"/>
      <c r="DAW69" s="49"/>
      <c r="DAX69" s="49"/>
      <c r="DBA69" s="49"/>
      <c r="DBD69" s="49"/>
      <c r="DBF69" s="49"/>
      <c r="DBH69" s="49"/>
      <c r="DBK69" s="49"/>
      <c r="DBN69" s="49"/>
      <c r="DBQ69" s="49"/>
      <c r="DBT69" s="49"/>
      <c r="DBW69" s="49"/>
      <c r="DBZ69" s="49"/>
      <c r="DCC69" s="49"/>
      <c r="DCF69" s="49"/>
      <c r="DCH69" s="49"/>
      <c r="DCU69" s="49"/>
      <c r="DCV69" s="49"/>
      <c r="DCW69" s="49"/>
      <c r="DCX69" s="49"/>
      <c r="DCY69" s="49"/>
      <c r="DCZ69" s="49"/>
      <c r="DDA69" s="49"/>
      <c r="DDB69" s="49"/>
      <c r="DDC69" s="49"/>
      <c r="DDD69" s="49"/>
      <c r="DDE69" s="49"/>
      <c r="DDF69" s="49"/>
      <c r="DDG69" s="49"/>
      <c r="DDH69" s="49"/>
      <c r="DDI69" s="49"/>
      <c r="DDJ69" s="49"/>
      <c r="DDK69" s="49"/>
      <c r="DDL69" s="49"/>
      <c r="DDM69" s="49"/>
      <c r="DDN69" s="49"/>
      <c r="DDO69" s="49"/>
      <c r="DDP69" s="49"/>
      <c r="DDQ69" s="49"/>
      <c r="DDR69" s="49"/>
      <c r="DDS69" s="49"/>
      <c r="DDT69" s="49"/>
      <c r="DDU69" s="49"/>
      <c r="DDV69" s="49"/>
      <c r="DDW69" s="49"/>
      <c r="DDX69" s="49"/>
      <c r="DDY69" s="49"/>
      <c r="DDZ69" s="49"/>
      <c r="DEA69" s="49"/>
      <c r="DEB69" s="49"/>
      <c r="DEC69" s="49"/>
      <c r="DED69" s="49"/>
      <c r="DEE69" s="49"/>
      <c r="DEF69" s="49"/>
      <c r="DEG69" s="49"/>
      <c r="DEH69" s="49"/>
      <c r="DEK69" s="49"/>
      <c r="DEN69" s="49"/>
      <c r="DEQ69" s="49"/>
      <c r="DET69" s="49"/>
      <c r="DEW69" s="49"/>
      <c r="DEZ69" s="49"/>
      <c r="DFI69" s="49"/>
      <c r="DFL69" s="49"/>
      <c r="DFO69" s="49"/>
      <c r="DFR69" s="49"/>
      <c r="DGA69" s="49"/>
      <c r="DGG69" s="49"/>
      <c r="DGJ69" s="49"/>
      <c r="DGM69" s="49"/>
      <c r="DGP69" s="49"/>
      <c r="DGV69" s="49"/>
      <c r="DGY69" s="49"/>
      <c r="DHE69" s="49"/>
      <c r="DHG69" s="49"/>
      <c r="DHH69" s="49"/>
      <c r="DHJ69" s="49"/>
      <c r="DIA69" s="49"/>
      <c r="DIF69" s="49"/>
      <c r="DIL69" s="49"/>
      <c r="DIO69" s="49"/>
      <c r="DIR69" s="49"/>
      <c r="DIZ69" s="49"/>
      <c r="DJV69" s="49"/>
      <c r="DJW69" s="49"/>
      <c r="DJX69" s="49"/>
      <c r="DJY69" s="49"/>
      <c r="DJZ69" s="49"/>
      <c r="DKA69" s="49"/>
      <c r="DKS69" s="49"/>
      <c r="DKT69" s="49"/>
      <c r="DKW69" s="49"/>
      <c r="DKZ69" s="49"/>
      <c r="DLB69" s="49"/>
      <c r="DLD69" s="49"/>
      <c r="DLG69" s="49"/>
      <c r="DLJ69" s="49"/>
      <c r="DLM69" s="49"/>
      <c r="DLP69" s="49"/>
      <c r="DLS69" s="49"/>
      <c r="DLV69" s="49"/>
      <c r="DLY69" s="49"/>
      <c r="DMB69" s="49"/>
      <c r="DMD69" s="49"/>
      <c r="DMQ69" s="49"/>
      <c r="DMR69" s="49"/>
      <c r="DMS69" s="49"/>
      <c r="DMT69" s="49"/>
      <c r="DMU69" s="49"/>
      <c r="DMV69" s="49"/>
      <c r="DMW69" s="49"/>
      <c r="DMX69" s="49"/>
      <c r="DMY69" s="49"/>
      <c r="DMZ69" s="49"/>
      <c r="DNA69" s="49"/>
      <c r="DNB69" s="49"/>
      <c r="DNC69" s="49"/>
      <c r="DND69" s="49"/>
      <c r="DNE69" s="49"/>
      <c r="DNF69" s="49"/>
      <c r="DNG69" s="49"/>
      <c r="DNH69" s="49"/>
      <c r="DNI69" s="49"/>
      <c r="DNJ69" s="49"/>
      <c r="DNK69" s="49"/>
      <c r="DNL69" s="49"/>
      <c r="DNM69" s="49"/>
      <c r="DNN69" s="49"/>
      <c r="DNO69" s="49"/>
      <c r="DNP69" s="49"/>
      <c r="DNQ69" s="49"/>
      <c r="DNR69" s="49"/>
      <c r="DNS69" s="49"/>
      <c r="DNT69" s="49"/>
      <c r="DNU69" s="49"/>
      <c r="DNV69" s="49"/>
      <c r="DNW69" s="49"/>
      <c r="DNX69" s="49"/>
      <c r="DNY69" s="49"/>
      <c r="DNZ69" s="49"/>
      <c r="DOA69" s="49"/>
      <c r="DOB69" s="49"/>
      <c r="DOC69" s="49"/>
      <c r="DOD69" s="49"/>
      <c r="DOG69" s="49"/>
      <c r="DOJ69" s="49"/>
      <c r="DOM69" s="49"/>
      <c r="DOP69" s="49"/>
      <c r="DOS69" s="49"/>
      <c r="DOV69" s="49"/>
      <c r="DPE69" s="49"/>
      <c r="DPH69" s="49"/>
      <c r="DPK69" s="49"/>
      <c r="DPN69" s="49"/>
      <c r="DPW69" s="49"/>
      <c r="DQC69" s="49"/>
      <c r="DQF69" s="49"/>
      <c r="DQI69" s="49"/>
      <c r="DQL69" s="49"/>
      <c r="DQR69" s="49"/>
      <c r="DQU69" s="49"/>
      <c r="DRA69" s="49"/>
      <c r="DRC69" s="49"/>
      <c r="DRD69" s="49"/>
      <c r="DRF69" s="49"/>
      <c r="DRW69" s="49"/>
      <c r="DSB69" s="49"/>
      <c r="DSH69" s="49"/>
      <c r="DSK69" s="49"/>
      <c r="DSN69" s="49"/>
      <c r="DSV69" s="49"/>
      <c r="DTR69" s="49"/>
      <c r="DTS69" s="49"/>
      <c r="DTT69" s="49"/>
      <c r="DTU69" s="49"/>
      <c r="DTV69" s="49"/>
      <c r="DTW69" s="49"/>
      <c r="DUO69" s="49"/>
      <c r="DUP69" s="49"/>
      <c r="DUS69" s="49"/>
      <c r="DUV69" s="49"/>
      <c r="DUX69" s="49"/>
      <c r="DUZ69" s="49"/>
      <c r="DVC69" s="49"/>
      <c r="DVF69" s="49"/>
      <c r="DVI69" s="49"/>
      <c r="DVL69" s="49"/>
      <c r="DVO69" s="49"/>
      <c r="DVR69" s="49"/>
      <c r="DVU69" s="49"/>
      <c r="DVX69" s="49"/>
      <c r="DVZ69" s="49"/>
      <c r="DWM69" s="49"/>
      <c r="DWN69" s="49"/>
      <c r="DWO69" s="49"/>
      <c r="DWP69" s="49"/>
      <c r="DWQ69" s="49"/>
      <c r="DWR69" s="49"/>
      <c r="DWS69" s="49"/>
      <c r="DWT69" s="49"/>
      <c r="DWU69" s="49"/>
      <c r="DWV69" s="49"/>
      <c r="DWW69" s="49"/>
      <c r="DWX69" s="49"/>
      <c r="DWY69" s="49"/>
      <c r="DWZ69" s="49"/>
      <c r="DXA69" s="49"/>
      <c r="DXB69" s="49"/>
      <c r="DXC69" s="49"/>
      <c r="DXD69" s="49"/>
      <c r="DXE69" s="49"/>
      <c r="DXF69" s="49"/>
      <c r="DXG69" s="49"/>
      <c r="DXH69" s="49"/>
      <c r="DXI69" s="49"/>
      <c r="DXJ69" s="49"/>
      <c r="DXK69" s="49"/>
      <c r="DXL69" s="49"/>
      <c r="DXM69" s="49"/>
      <c r="DXN69" s="49"/>
      <c r="DXO69" s="49"/>
      <c r="DXP69" s="49"/>
      <c r="DXQ69" s="49"/>
      <c r="DXR69" s="49"/>
      <c r="DXS69" s="49"/>
      <c r="DXT69" s="49"/>
      <c r="DXU69" s="49"/>
      <c r="DXV69" s="49"/>
      <c r="DXW69" s="49"/>
      <c r="DXX69" s="49"/>
      <c r="DXY69" s="49"/>
      <c r="DXZ69" s="49"/>
      <c r="DYC69" s="49"/>
      <c r="DYF69" s="49"/>
      <c r="DYI69" s="49"/>
      <c r="DYL69" s="49"/>
      <c r="DYO69" s="49"/>
      <c r="DYR69" s="49"/>
      <c r="DZA69" s="49"/>
      <c r="DZD69" s="49"/>
      <c r="DZG69" s="49"/>
      <c r="DZJ69" s="49"/>
      <c r="DZS69" s="49"/>
      <c r="DZY69" s="49"/>
      <c r="EAB69" s="49"/>
      <c r="EAE69" s="49"/>
      <c r="EAH69" s="49"/>
      <c r="EAN69" s="49"/>
      <c r="EAQ69" s="49"/>
      <c r="EAW69" s="49"/>
      <c r="EAY69" s="49"/>
      <c r="EAZ69" s="49"/>
      <c r="EBB69" s="49"/>
      <c r="EBS69" s="49"/>
      <c r="EBX69" s="49"/>
      <c r="ECD69" s="49"/>
      <c r="ECG69" s="49"/>
      <c r="ECJ69" s="49"/>
      <c r="ECR69" s="49"/>
      <c r="EDN69" s="49"/>
      <c r="EDO69" s="49"/>
      <c r="EDP69" s="49"/>
      <c r="EDQ69" s="49"/>
      <c r="EDR69" s="49"/>
      <c r="EDS69" s="49"/>
      <c r="EEK69" s="49"/>
      <c r="EEL69" s="49"/>
      <c r="EEO69" s="49"/>
      <c r="EER69" s="49"/>
      <c r="EET69" s="49"/>
      <c r="EEV69" s="49"/>
      <c r="EEY69" s="49"/>
      <c r="EFB69" s="49"/>
      <c r="EFE69" s="49"/>
      <c r="EFH69" s="49"/>
      <c r="EFK69" s="49"/>
      <c r="EFN69" s="49"/>
      <c r="EFQ69" s="49"/>
      <c r="EFT69" s="49"/>
      <c r="EFV69" s="49"/>
      <c r="EGI69" s="49"/>
      <c r="EGJ69" s="49"/>
      <c r="EGK69" s="49"/>
      <c r="EGL69" s="49"/>
      <c r="EGM69" s="49"/>
      <c r="EGN69" s="49"/>
      <c r="EGO69" s="49"/>
      <c r="EGP69" s="49"/>
      <c r="EGQ69" s="49"/>
      <c r="EGR69" s="49"/>
      <c r="EGS69" s="49"/>
      <c r="EGT69" s="49"/>
      <c r="EGU69" s="49"/>
      <c r="EGV69" s="49"/>
      <c r="EGW69" s="49"/>
      <c r="EGX69" s="49"/>
      <c r="EGY69" s="49"/>
      <c r="EGZ69" s="49"/>
      <c r="EHA69" s="49"/>
      <c r="EHB69" s="49"/>
      <c r="EHC69" s="49"/>
      <c r="EHD69" s="49"/>
      <c r="EHE69" s="49"/>
      <c r="EHF69" s="49"/>
      <c r="EHG69" s="49"/>
      <c r="EHH69" s="49"/>
      <c r="EHI69" s="49"/>
      <c r="EHJ69" s="49"/>
      <c r="EHK69" s="49"/>
      <c r="EHL69" s="49"/>
      <c r="EHM69" s="49"/>
      <c r="EHN69" s="49"/>
      <c r="EHO69" s="49"/>
      <c r="EHP69" s="49"/>
      <c r="EHQ69" s="49"/>
      <c r="EHR69" s="49"/>
      <c r="EHS69" s="49"/>
      <c r="EHT69" s="49"/>
      <c r="EHU69" s="49"/>
      <c r="EHV69" s="49"/>
      <c r="EHY69" s="49"/>
      <c r="EIB69" s="49"/>
      <c r="EIE69" s="49"/>
      <c r="EIH69" s="49"/>
      <c r="EIK69" s="49"/>
      <c r="EIN69" s="49"/>
      <c r="EIW69" s="49"/>
      <c r="EIZ69" s="49"/>
      <c r="EJC69" s="49"/>
      <c r="EJF69" s="49"/>
      <c r="EJO69" s="49"/>
      <c r="EJU69" s="49"/>
      <c r="EJX69" s="49"/>
      <c r="EKA69" s="49"/>
      <c r="EKD69" s="49"/>
      <c r="EKJ69" s="49"/>
      <c r="EKM69" s="49"/>
      <c r="EKS69" s="49"/>
      <c r="EKU69" s="49"/>
      <c r="EKV69" s="49"/>
      <c r="EKX69" s="49"/>
      <c r="ELO69" s="49"/>
      <c r="ELT69" s="49"/>
      <c r="ELZ69" s="49"/>
      <c r="EMC69" s="49"/>
      <c r="EMF69" s="49"/>
      <c r="EMN69" s="49"/>
      <c r="ENJ69" s="49"/>
      <c r="ENK69" s="49"/>
      <c r="ENL69" s="49"/>
      <c r="ENM69" s="49"/>
      <c r="ENN69" s="49"/>
      <c r="ENO69" s="49"/>
      <c r="EOG69" s="49"/>
      <c r="EOH69" s="49"/>
      <c r="EOK69" s="49"/>
      <c r="EON69" s="49"/>
      <c r="EOP69" s="49"/>
      <c r="EOR69" s="49"/>
      <c r="EOU69" s="49"/>
      <c r="EOX69" s="49"/>
      <c r="EPA69" s="49"/>
      <c r="EPD69" s="49"/>
      <c r="EPG69" s="49"/>
      <c r="EPJ69" s="49"/>
      <c r="EPM69" s="49"/>
      <c r="EPP69" s="49"/>
      <c r="EPR69" s="49"/>
      <c r="EQE69" s="49"/>
      <c r="EQF69" s="49"/>
      <c r="EQG69" s="49"/>
      <c r="EQH69" s="49"/>
      <c r="EQI69" s="49"/>
      <c r="EQJ69" s="49"/>
      <c r="EQK69" s="49"/>
      <c r="EQL69" s="49"/>
      <c r="EQM69" s="49"/>
      <c r="EQN69" s="49"/>
      <c r="EQO69" s="49"/>
      <c r="EQP69" s="49"/>
      <c r="EQQ69" s="49"/>
      <c r="EQR69" s="49"/>
      <c r="EQS69" s="49"/>
      <c r="EQT69" s="49"/>
      <c r="EQU69" s="49"/>
      <c r="EQV69" s="49"/>
      <c r="EQW69" s="49"/>
      <c r="EQX69" s="49"/>
      <c r="EQY69" s="49"/>
      <c r="EQZ69" s="49"/>
      <c r="ERA69" s="49"/>
      <c r="ERB69" s="49"/>
      <c r="ERC69" s="49"/>
      <c r="ERD69" s="49"/>
      <c r="ERE69" s="49"/>
      <c r="ERF69" s="49"/>
      <c r="ERG69" s="49"/>
      <c r="ERH69" s="49"/>
      <c r="ERI69" s="49"/>
      <c r="ERJ69" s="49"/>
      <c r="ERK69" s="49"/>
      <c r="ERL69" s="49"/>
      <c r="ERM69" s="49"/>
      <c r="ERN69" s="49"/>
      <c r="ERO69" s="49"/>
      <c r="ERP69" s="49"/>
      <c r="ERQ69" s="49"/>
      <c r="ERR69" s="49"/>
      <c r="ERU69" s="49"/>
      <c r="ERX69" s="49"/>
      <c r="ESA69" s="49"/>
      <c r="ESD69" s="49"/>
      <c r="ESG69" s="49"/>
      <c r="ESJ69" s="49"/>
      <c r="ESS69" s="49"/>
      <c r="ESV69" s="49"/>
      <c r="ESY69" s="49"/>
      <c r="ETB69" s="49"/>
      <c r="ETK69" s="49"/>
      <c r="ETQ69" s="49"/>
      <c r="ETT69" s="49"/>
      <c r="ETW69" s="49"/>
      <c r="ETZ69" s="49"/>
      <c r="EUF69" s="49"/>
      <c r="EUI69" s="49"/>
      <c r="EUO69" s="49"/>
      <c r="EUQ69" s="49"/>
      <c r="EUR69" s="49"/>
      <c r="EUT69" s="49"/>
      <c r="EVK69" s="49"/>
      <c r="EVP69" s="49"/>
      <c r="EVV69" s="49"/>
      <c r="EVY69" s="49"/>
      <c r="EWB69" s="49"/>
      <c r="EWJ69" s="49"/>
      <c r="EXF69" s="49"/>
      <c r="EXG69" s="49"/>
      <c r="EXH69" s="49"/>
      <c r="EXI69" s="49"/>
      <c r="EXJ69" s="49"/>
      <c r="EXK69" s="49"/>
      <c r="EYC69" s="49"/>
      <c r="EYD69" s="49"/>
      <c r="EYG69" s="49"/>
      <c r="EYJ69" s="49"/>
      <c r="EYL69" s="49"/>
      <c r="EYN69" s="49"/>
      <c r="EYQ69" s="49"/>
      <c r="EYT69" s="49"/>
      <c r="EYW69" s="49"/>
      <c r="EYZ69" s="49"/>
      <c r="EZC69" s="49"/>
      <c r="EZF69" s="49"/>
      <c r="EZI69" s="49"/>
      <c r="EZL69" s="49"/>
      <c r="EZN69" s="49"/>
      <c r="FAA69" s="49"/>
      <c r="FAB69" s="49"/>
      <c r="FAC69" s="49"/>
      <c r="FAD69" s="49"/>
      <c r="FAE69" s="49"/>
      <c r="FAF69" s="49"/>
      <c r="FAG69" s="49"/>
      <c r="FAH69" s="49"/>
      <c r="FAI69" s="49"/>
      <c r="FAJ69" s="49"/>
      <c r="FAK69" s="49"/>
      <c r="FAL69" s="49"/>
      <c r="FAM69" s="49"/>
      <c r="FAN69" s="49"/>
      <c r="FAO69" s="49"/>
      <c r="FAP69" s="49"/>
      <c r="FAQ69" s="49"/>
      <c r="FAR69" s="49"/>
      <c r="FAS69" s="49"/>
      <c r="FAT69" s="49"/>
      <c r="FAU69" s="49"/>
      <c r="FAV69" s="49"/>
      <c r="FAW69" s="49"/>
      <c r="FAX69" s="49"/>
      <c r="FAY69" s="49"/>
      <c r="FAZ69" s="49"/>
      <c r="FBA69" s="49"/>
      <c r="FBB69" s="49"/>
      <c r="FBC69" s="49"/>
      <c r="FBD69" s="49"/>
      <c r="FBE69" s="49"/>
      <c r="FBF69" s="49"/>
      <c r="FBG69" s="49"/>
      <c r="FBH69" s="49"/>
      <c r="FBI69" s="49"/>
      <c r="FBJ69" s="49"/>
      <c r="FBK69" s="49"/>
      <c r="FBL69" s="49"/>
      <c r="FBM69" s="49"/>
      <c r="FBN69" s="49"/>
      <c r="FBQ69" s="49"/>
      <c r="FBT69" s="49"/>
      <c r="FBW69" s="49"/>
      <c r="FBZ69" s="49"/>
      <c r="FCC69" s="49"/>
      <c r="FCF69" s="49"/>
      <c r="FCO69" s="49"/>
      <c r="FCR69" s="49"/>
      <c r="FCU69" s="49"/>
      <c r="FCX69" s="49"/>
      <c r="FDG69" s="49"/>
      <c r="FDM69" s="49"/>
      <c r="FDP69" s="49"/>
      <c r="FDS69" s="49"/>
      <c r="FDV69" s="49"/>
      <c r="FEB69" s="49"/>
      <c r="FEE69" s="49"/>
      <c r="FEK69" s="49"/>
      <c r="FEM69" s="49"/>
      <c r="FEN69" s="49"/>
      <c r="FEP69" s="49"/>
      <c r="FFG69" s="49"/>
      <c r="FFL69" s="49"/>
      <c r="FFR69" s="49"/>
      <c r="FFU69" s="49"/>
      <c r="FFX69" s="49"/>
      <c r="FGF69" s="49"/>
      <c r="FHB69" s="49"/>
      <c r="FHC69" s="49"/>
      <c r="FHD69" s="49"/>
      <c r="FHE69" s="49"/>
      <c r="FHF69" s="49"/>
      <c r="FHG69" s="49"/>
      <c r="FHY69" s="49"/>
      <c r="FHZ69" s="49"/>
      <c r="FIC69" s="49"/>
      <c r="FIF69" s="49"/>
      <c r="FIH69" s="49"/>
      <c r="FIJ69" s="49"/>
      <c r="FIM69" s="49"/>
      <c r="FIP69" s="49"/>
      <c r="FIS69" s="49"/>
      <c r="FIV69" s="49"/>
      <c r="FIY69" s="49"/>
      <c r="FJB69" s="49"/>
      <c r="FJE69" s="49"/>
      <c r="FJH69" s="49"/>
      <c r="FJJ69" s="49"/>
      <c r="FJW69" s="49"/>
      <c r="FJX69" s="49"/>
      <c r="FJY69" s="49"/>
      <c r="FJZ69" s="49"/>
      <c r="FKA69" s="49"/>
      <c r="FKB69" s="49"/>
      <c r="FKC69" s="49"/>
      <c r="FKD69" s="49"/>
      <c r="FKE69" s="49"/>
      <c r="FKF69" s="49"/>
      <c r="FKG69" s="49"/>
      <c r="FKH69" s="49"/>
      <c r="FKI69" s="49"/>
      <c r="FKJ69" s="49"/>
      <c r="FKK69" s="49"/>
      <c r="FKL69" s="49"/>
      <c r="FKM69" s="49"/>
      <c r="FKN69" s="49"/>
      <c r="FKO69" s="49"/>
      <c r="FKP69" s="49"/>
      <c r="FKQ69" s="49"/>
      <c r="FKR69" s="49"/>
      <c r="FKS69" s="49"/>
      <c r="FKT69" s="49"/>
      <c r="FKU69" s="49"/>
      <c r="FKV69" s="49"/>
      <c r="FKW69" s="49"/>
      <c r="FKX69" s="49"/>
      <c r="FKY69" s="49"/>
      <c r="FKZ69" s="49"/>
      <c r="FLA69" s="49"/>
      <c r="FLB69" s="49"/>
      <c r="FLC69" s="49"/>
      <c r="FLD69" s="49"/>
      <c r="FLE69" s="49"/>
      <c r="FLF69" s="49"/>
      <c r="FLG69" s="49"/>
      <c r="FLH69" s="49"/>
      <c r="FLI69" s="49"/>
      <c r="FLJ69" s="49"/>
      <c r="FLM69" s="49"/>
      <c r="FLP69" s="49"/>
      <c r="FLS69" s="49"/>
      <c r="FLV69" s="49"/>
      <c r="FLY69" s="49"/>
      <c r="FMB69" s="49"/>
      <c r="FMK69" s="49"/>
      <c r="FMN69" s="49"/>
      <c r="FMQ69" s="49"/>
      <c r="FMT69" s="49"/>
      <c r="FNC69" s="49"/>
      <c r="FNI69" s="49"/>
      <c r="FNL69" s="49"/>
      <c r="FNO69" s="49"/>
      <c r="FNR69" s="49"/>
      <c r="FNX69" s="49"/>
      <c r="FOA69" s="49"/>
      <c r="FOG69" s="49"/>
      <c r="FOI69" s="49"/>
      <c r="FOJ69" s="49"/>
      <c r="FOL69" s="49"/>
      <c r="FPC69" s="49"/>
      <c r="FPH69" s="49"/>
      <c r="FPN69" s="49"/>
      <c r="FPQ69" s="49"/>
      <c r="FPT69" s="49"/>
      <c r="FQB69" s="49"/>
      <c r="FQX69" s="49"/>
      <c r="FQY69" s="49"/>
      <c r="FQZ69" s="49"/>
      <c r="FRA69" s="49"/>
      <c r="FRB69" s="49"/>
      <c r="FRC69" s="49"/>
      <c r="FRU69" s="49"/>
      <c r="FRV69" s="49"/>
      <c r="FRY69" s="49"/>
      <c r="FSB69" s="49"/>
      <c r="FSD69" s="49"/>
      <c r="FSF69" s="49"/>
      <c r="FSI69" s="49"/>
      <c r="FSL69" s="49"/>
      <c r="FSO69" s="49"/>
      <c r="FSR69" s="49"/>
      <c r="FSU69" s="49"/>
      <c r="FSX69" s="49"/>
      <c r="FTA69" s="49"/>
      <c r="FTD69" s="49"/>
      <c r="FTF69" s="49"/>
      <c r="FTS69" s="49"/>
      <c r="FTT69" s="49"/>
      <c r="FTU69" s="49"/>
      <c r="FTV69" s="49"/>
      <c r="FTW69" s="49"/>
      <c r="FTX69" s="49"/>
      <c r="FTY69" s="49"/>
      <c r="FTZ69" s="49"/>
      <c r="FUA69" s="49"/>
      <c r="FUB69" s="49"/>
      <c r="FUC69" s="49"/>
      <c r="FUD69" s="49"/>
      <c r="FUE69" s="49"/>
      <c r="FUF69" s="49"/>
      <c r="FUG69" s="49"/>
      <c r="FUH69" s="49"/>
      <c r="FUI69" s="49"/>
      <c r="FUJ69" s="49"/>
      <c r="FUK69" s="49"/>
      <c r="FUL69" s="49"/>
      <c r="FUM69" s="49"/>
      <c r="FUN69" s="49"/>
      <c r="FUO69" s="49"/>
      <c r="FUP69" s="49"/>
      <c r="FUQ69" s="49"/>
      <c r="FUR69" s="49"/>
      <c r="FUS69" s="49"/>
      <c r="FUT69" s="49"/>
      <c r="FUU69" s="49"/>
      <c r="FUV69" s="49"/>
      <c r="FUW69" s="49"/>
      <c r="FUX69" s="49"/>
      <c r="FUY69" s="49"/>
      <c r="FUZ69" s="49"/>
      <c r="FVA69" s="49"/>
      <c r="FVB69" s="49"/>
      <c r="FVC69" s="49"/>
      <c r="FVD69" s="49"/>
      <c r="FVE69" s="49"/>
      <c r="FVF69" s="49"/>
      <c r="FVI69" s="49"/>
      <c r="FVL69" s="49"/>
      <c r="FVO69" s="49"/>
      <c r="FVR69" s="49"/>
      <c r="FVU69" s="49"/>
      <c r="FVX69" s="49"/>
      <c r="FWG69" s="49"/>
      <c r="FWJ69" s="49"/>
      <c r="FWM69" s="49"/>
      <c r="FWP69" s="49"/>
      <c r="FWY69" s="49"/>
      <c r="FXE69" s="49"/>
      <c r="FXH69" s="49"/>
      <c r="FXK69" s="49"/>
      <c r="FXN69" s="49"/>
      <c r="FXT69" s="49"/>
      <c r="FXW69" s="49"/>
      <c r="FYC69" s="49"/>
      <c r="FYE69" s="49"/>
      <c r="FYF69" s="49"/>
      <c r="FYH69" s="49"/>
      <c r="FYY69" s="49"/>
      <c r="FZD69" s="49"/>
      <c r="FZJ69" s="49"/>
      <c r="FZM69" s="49"/>
      <c r="FZP69" s="49"/>
      <c r="FZX69" s="49"/>
      <c r="GAT69" s="49"/>
      <c r="GAU69" s="49"/>
      <c r="GAV69" s="49"/>
      <c r="GAW69" s="49"/>
      <c r="GAX69" s="49"/>
      <c r="GAY69" s="49"/>
      <c r="GBQ69" s="49"/>
      <c r="GBR69" s="49"/>
      <c r="GBU69" s="49"/>
      <c r="GBX69" s="49"/>
      <c r="GBZ69" s="49"/>
      <c r="GCB69" s="49"/>
      <c r="GCE69" s="49"/>
      <c r="GCH69" s="49"/>
      <c r="GCK69" s="49"/>
      <c r="GCN69" s="49"/>
      <c r="GCQ69" s="49"/>
      <c r="GCT69" s="49"/>
      <c r="GCW69" s="49"/>
      <c r="GCZ69" s="49"/>
      <c r="GDB69" s="49"/>
      <c r="GDO69" s="49"/>
      <c r="GDP69" s="49"/>
      <c r="GDQ69" s="49"/>
      <c r="GDR69" s="49"/>
      <c r="GDS69" s="49"/>
      <c r="GDT69" s="49"/>
      <c r="GDU69" s="49"/>
      <c r="GDV69" s="49"/>
      <c r="GDW69" s="49"/>
      <c r="GDX69" s="49"/>
      <c r="GDY69" s="49"/>
      <c r="GDZ69" s="49"/>
      <c r="GEA69" s="49"/>
      <c r="GEB69" s="49"/>
      <c r="GEC69" s="49"/>
      <c r="GED69" s="49"/>
      <c r="GEE69" s="49"/>
      <c r="GEF69" s="49"/>
      <c r="GEG69" s="49"/>
      <c r="GEH69" s="49"/>
      <c r="GEI69" s="49"/>
      <c r="GEJ69" s="49"/>
      <c r="GEK69" s="49"/>
      <c r="GEL69" s="49"/>
      <c r="GEM69" s="49"/>
      <c r="GEN69" s="49"/>
      <c r="GEO69" s="49"/>
      <c r="GEP69" s="49"/>
      <c r="GEQ69" s="49"/>
      <c r="GER69" s="49"/>
      <c r="GES69" s="49"/>
      <c r="GET69" s="49"/>
      <c r="GEU69" s="49"/>
      <c r="GEV69" s="49"/>
      <c r="GEW69" s="49"/>
      <c r="GEX69" s="49"/>
      <c r="GEY69" s="49"/>
      <c r="GEZ69" s="49"/>
      <c r="GFA69" s="49"/>
      <c r="GFB69" s="49"/>
      <c r="GFE69" s="49"/>
      <c r="GFH69" s="49"/>
      <c r="GFK69" s="49"/>
      <c r="GFN69" s="49"/>
      <c r="GFQ69" s="49"/>
      <c r="GFT69" s="49"/>
      <c r="GGC69" s="49"/>
      <c r="GGF69" s="49"/>
      <c r="GGI69" s="49"/>
      <c r="GGL69" s="49"/>
      <c r="GGU69" s="49"/>
      <c r="GHA69" s="49"/>
      <c r="GHD69" s="49"/>
      <c r="GHG69" s="49"/>
      <c r="GHJ69" s="49"/>
      <c r="GHP69" s="49"/>
      <c r="GHS69" s="49"/>
      <c r="GHY69" s="49"/>
      <c r="GIA69" s="49"/>
      <c r="GIB69" s="49"/>
      <c r="GID69" s="49"/>
      <c r="GIU69" s="49"/>
      <c r="GIZ69" s="49"/>
      <c r="GJF69" s="49"/>
      <c r="GJI69" s="49"/>
      <c r="GJL69" s="49"/>
      <c r="GJT69" s="49"/>
      <c r="GKP69" s="49"/>
      <c r="GKQ69" s="49"/>
      <c r="GKR69" s="49"/>
      <c r="GKS69" s="49"/>
      <c r="GKT69" s="49"/>
      <c r="GKU69" s="49"/>
      <c r="GLM69" s="49"/>
      <c r="GLN69" s="49"/>
      <c r="GLQ69" s="49"/>
      <c r="GLT69" s="49"/>
      <c r="GLV69" s="49"/>
      <c r="GLX69" s="49"/>
      <c r="GMA69" s="49"/>
      <c r="GMD69" s="49"/>
      <c r="GMG69" s="49"/>
      <c r="GMJ69" s="49"/>
      <c r="GMM69" s="49"/>
      <c r="GMP69" s="49"/>
      <c r="GMS69" s="49"/>
      <c r="GMV69" s="49"/>
      <c r="GMX69" s="49"/>
      <c r="GNK69" s="49"/>
      <c r="GNL69" s="49"/>
      <c r="GNM69" s="49"/>
      <c r="GNN69" s="49"/>
      <c r="GNO69" s="49"/>
      <c r="GNP69" s="49"/>
      <c r="GNQ69" s="49"/>
      <c r="GNR69" s="49"/>
      <c r="GNS69" s="49"/>
      <c r="GNT69" s="49"/>
      <c r="GNU69" s="49"/>
      <c r="GNV69" s="49"/>
      <c r="GNW69" s="49"/>
      <c r="GNX69" s="49"/>
      <c r="GNY69" s="49"/>
      <c r="GNZ69" s="49"/>
      <c r="GOA69" s="49"/>
      <c r="GOB69" s="49"/>
      <c r="GOC69" s="49"/>
      <c r="GOD69" s="49"/>
      <c r="GOE69" s="49"/>
      <c r="GOF69" s="49"/>
      <c r="GOG69" s="49"/>
      <c r="GOH69" s="49"/>
      <c r="GOI69" s="49"/>
      <c r="GOJ69" s="49"/>
      <c r="GOK69" s="49"/>
      <c r="GOL69" s="49"/>
      <c r="GOM69" s="49"/>
      <c r="GON69" s="49"/>
      <c r="GOO69" s="49"/>
      <c r="GOP69" s="49"/>
      <c r="GOQ69" s="49"/>
      <c r="GOR69" s="49"/>
      <c r="GOS69" s="49"/>
      <c r="GOT69" s="49"/>
      <c r="GOU69" s="49"/>
      <c r="GOV69" s="49"/>
      <c r="GOW69" s="49"/>
      <c r="GOX69" s="49"/>
      <c r="GPA69" s="49"/>
      <c r="GPD69" s="49"/>
      <c r="GPG69" s="49"/>
      <c r="GPJ69" s="49"/>
      <c r="GPM69" s="49"/>
      <c r="GPP69" s="49"/>
      <c r="GPY69" s="49"/>
      <c r="GQB69" s="49"/>
      <c r="GQE69" s="49"/>
      <c r="GQH69" s="49"/>
      <c r="GQQ69" s="49"/>
      <c r="GQW69" s="49"/>
      <c r="GQZ69" s="49"/>
      <c r="GRC69" s="49"/>
      <c r="GRF69" s="49"/>
      <c r="GRL69" s="49"/>
      <c r="GRO69" s="49"/>
      <c r="GRU69" s="49"/>
      <c r="GRW69" s="49"/>
      <c r="GRX69" s="49"/>
      <c r="GRZ69" s="49"/>
      <c r="GSQ69" s="49"/>
      <c r="GSV69" s="49"/>
      <c r="GTB69" s="49"/>
      <c r="GTE69" s="49"/>
      <c r="GTH69" s="49"/>
      <c r="GTP69" s="49"/>
      <c r="GUL69" s="49"/>
      <c r="GUM69" s="49"/>
      <c r="GUN69" s="49"/>
      <c r="GUO69" s="49"/>
      <c r="GUP69" s="49"/>
      <c r="GUQ69" s="49"/>
      <c r="GVI69" s="49"/>
      <c r="GVJ69" s="49"/>
      <c r="GVM69" s="49"/>
      <c r="GVP69" s="49"/>
      <c r="GVR69" s="49"/>
      <c r="GVT69" s="49"/>
      <c r="GVW69" s="49"/>
      <c r="GVZ69" s="49"/>
      <c r="GWC69" s="49"/>
      <c r="GWF69" s="49"/>
      <c r="GWI69" s="49"/>
      <c r="GWL69" s="49"/>
      <c r="GWO69" s="49"/>
      <c r="GWR69" s="49"/>
      <c r="GWT69" s="49"/>
      <c r="GXG69" s="49"/>
      <c r="GXH69" s="49"/>
      <c r="GXI69" s="49"/>
      <c r="GXJ69" s="49"/>
      <c r="GXK69" s="49"/>
      <c r="GXL69" s="49"/>
      <c r="GXM69" s="49"/>
      <c r="GXN69" s="49"/>
      <c r="GXO69" s="49"/>
      <c r="GXP69" s="49"/>
      <c r="GXQ69" s="49"/>
      <c r="GXR69" s="49"/>
      <c r="GXS69" s="49"/>
      <c r="GXT69" s="49"/>
      <c r="GXU69" s="49"/>
      <c r="GXV69" s="49"/>
      <c r="GXW69" s="49"/>
      <c r="GXX69" s="49"/>
      <c r="GXY69" s="49"/>
      <c r="GXZ69" s="49"/>
      <c r="GYA69" s="49"/>
      <c r="GYB69" s="49"/>
      <c r="GYC69" s="49"/>
      <c r="GYD69" s="49"/>
      <c r="GYE69" s="49"/>
      <c r="GYF69" s="49"/>
      <c r="GYG69" s="49"/>
      <c r="GYH69" s="49"/>
      <c r="GYI69" s="49"/>
      <c r="GYJ69" s="49"/>
      <c r="GYK69" s="49"/>
      <c r="GYL69" s="49"/>
      <c r="GYM69" s="49"/>
      <c r="GYN69" s="49"/>
      <c r="GYO69" s="49"/>
      <c r="GYP69" s="49"/>
      <c r="GYQ69" s="49"/>
      <c r="GYR69" s="49"/>
      <c r="GYS69" s="49"/>
      <c r="GYT69" s="49"/>
      <c r="GYW69" s="49"/>
      <c r="GYZ69" s="49"/>
      <c r="GZC69" s="49"/>
      <c r="GZF69" s="49"/>
      <c r="GZI69" s="49"/>
      <c r="GZL69" s="49"/>
      <c r="GZU69" s="49"/>
      <c r="GZX69" s="49"/>
      <c r="HAA69" s="49"/>
      <c r="HAD69" s="49"/>
      <c r="HAM69" s="49"/>
      <c r="HAS69" s="49"/>
      <c r="HAV69" s="49"/>
      <c r="HAY69" s="49"/>
      <c r="HBB69" s="49"/>
      <c r="HBH69" s="49"/>
      <c r="HBK69" s="49"/>
      <c r="HBQ69" s="49"/>
      <c r="HBS69" s="49"/>
      <c r="HBT69" s="49"/>
      <c r="HBV69" s="49"/>
      <c r="HCM69" s="49"/>
      <c r="HCR69" s="49"/>
      <c r="HCX69" s="49"/>
      <c r="HDA69" s="49"/>
      <c r="HDD69" s="49"/>
      <c r="HDL69" s="49"/>
      <c r="HEH69" s="49"/>
      <c r="HEI69" s="49"/>
      <c r="HEJ69" s="49"/>
      <c r="HEK69" s="49"/>
      <c r="HEL69" s="49"/>
      <c r="HEM69" s="49"/>
      <c r="HFE69" s="49"/>
      <c r="HFF69" s="49"/>
      <c r="HFI69" s="49"/>
      <c r="HFL69" s="49"/>
      <c r="HFN69" s="49"/>
      <c r="HFP69" s="49"/>
      <c r="HFS69" s="49"/>
      <c r="HFV69" s="49"/>
      <c r="HFY69" s="49"/>
      <c r="HGB69" s="49"/>
      <c r="HGE69" s="49"/>
      <c r="HGH69" s="49"/>
      <c r="HGK69" s="49"/>
      <c r="HGN69" s="49"/>
      <c r="HGP69" s="49"/>
      <c r="HHC69" s="49"/>
      <c r="HHD69" s="49"/>
      <c r="HHE69" s="49"/>
      <c r="HHF69" s="49"/>
      <c r="HHG69" s="49"/>
      <c r="HHH69" s="49"/>
      <c r="HHI69" s="49"/>
      <c r="HHJ69" s="49"/>
      <c r="HHK69" s="49"/>
      <c r="HHL69" s="49"/>
      <c r="HHM69" s="49"/>
      <c r="HHN69" s="49"/>
      <c r="HHO69" s="49"/>
      <c r="HHP69" s="49"/>
      <c r="HHQ69" s="49"/>
      <c r="HHR69" s="49"/>
      <c r="HHS69" s="49"/>
      <c r="HHT69" s="49"/>
      <c r="HHU69" s="49"/>
      <c r="HHV69" s="49"/>
      <c r="HHW69" s="49"/>
      <c r="HHX69" s="49"/>
      <c r="HHY69" s="49"/>
      <c r="HHZ69" s="49"/>
      <c r="HIA69" s="49"/>
      <c r="HIB69" s="49"/>
      <c r="HIC69" s="49"/>
      <c r="HID69" s="49"/>
      <c r="HIE69" s="49"/>
      <c r="HIF69" s="49"/>
      <c r="HIG69" s="49"/>
      <c r="HIH69" s="49"/>
      <c r="HII69" s="49"/>
      <c r="HIJ69" s="49"/>
      <c r="HIK69" s="49"/>
      <c r="HIL69" s="49"/>
      <c r="HIM69" s="49"/>
      <c r="HIN69" s="49"/>
      <c r="HIO69" s="49"/>
      <c r="HIP69" s="49"/>
      <c r="HIS69" s="49"/>
      <c r="HIV69" s="49"/>
      <c r="HIY69" s="49"/>
      <c r="HJB69" s="49"/>
      <c r="HJE69" s="49"/>
      <c r="HJH69" s="49"/>
      <c r="HJQ69" s="49"/>
      <c r="HJT69" s="49"/>
      <c r="HJW69" s="49"/>
      <c r="HJZ69" s="49"/>
      <c r="HKI69" s="49"/>
      <c r="HKO69" s="49"/>
      <c r="HKR69" s="49"/>
      <c r="HKU69" s="49"/>
      <c r="HKX69" s="49"/>
      <c r="HLD69" s="49"/>
      <c r="HLG69" s="49"/>
      <c r="HLM69" s="49"/>
      <c r="HLO69" s="49"/>
      <c r="HLP69" s="49"/>
      <c r="HLR69" s="49"/>
      <c r="HMI69" s="49"/>
      <c r="HMN69" s="49"/>
      <c r="HMT69" s="49"/>
      <c r="HMW69" s="49"/>
      <c r="HMZ69" s="49"/>
      <c r="HNH69" s="49"/>
      <c r="HOD69" s="49"/>
      <c r="HOE69" s="49"/>
      <c r="HOF69" s="49"/>
      <c r="HOG69" s="49"/>
      <c r="HOH69" s="49"/>
      <c r="HOI69" s="49"/>
      <c r="HPA69" s="49"/>
      <c r="HPB69" s="49"/>
      <c r="HPE69" s="49"/>
      <c r="HPH69" s="49"/>
      <c r="HPJ69" s="49"/>
      <c r="HPL69" s="49"/>
      <c r="HPO69" s="49"/>
      <c r="HPR69" s="49"/>
      <c r="HPU69" s="49"/>
      <c r="HPX69" s="49"/>
      <c r="HQA69" s="49"/>
      <c r="HQD69" s="49"/>
      <c r="HQG69" s="49"/>
      <c r="HQJ69" s="49"/>
      <c r="HQL69" s="49"/>
      <c r="HQY69" s="49"/>
      <c r="HQZ69" s="49"/>
      <c r="HRA69" s="49"/>
      <c r="HRB69" s="49"/>
      <c r="HRC69" s="49"/>
      <c r="HRD69" s="49"/>
      <c r="HRE69" s="49"/>
      <c r="HRF69" s="49"/>
      <c r="HRG69" s="49"/>
      <c r="HRH69" s="49"/>
      <c r="HRI69" s="49"/>
      <c r="HRJ69" s="49"/>
      <c r="HRK69" s="49"/>
      <c r="HRL69" s="49"/>
      <c r="HRM69" s="49"/>
      <c r="HRN69" s="49"/>
      <c r="HRO69" s="49"/>
      <c r="HRP69" s="49"/>
      <c r="HRQ69" s="49"/>
      <c r="HRR69" s="49"/>
      <c r="HRS69" s="49"/>
      <c r="HRT69" s="49"/>
      <c r="HRU69" s="49"/>
      <c r="HRV69" s="49"/>
      <c r="HRW69" s="49"/>
      <c r="HRX69" s="49"/>
      <c r="HRY69" s="49"/>
      <c r="HRZ69" s="49"/>
      <c r="HSA69" s="49"/>
      <c r="HSB69" s="49"/>
      <c r="HSC69" s="49"/>
      <c r="HSD69" s="49"/>
      <c r="HSE69" s="49"/>
      <c r="HSF69" s="49"/>
      <c r="HSG69" s="49"/>
      <c r="HSH69" s="49"/>
      <c r="HSI69" s="49"/>
      <c r="HSJ69" s="49"/>
      <c r="HSK69" s="49"/>
      <c r="HSL69" s="49"/>
      <c r="HSO69" s="49"/>
      <c r="HSR69" s="49"/>
      <c r="HSU69" s="49"/>
      <c r="HSX69" s="49"/>
      <c r="HTA69" s="49"/>
      <c r="HTD69" s="49"/>
      <c r="HTM69" s="49"/>
      <c r="HTP69" s="49"/>
      <c r="HTS69" s="49"/>
      <c r="HTV69" s="49"/>
      <c r="HUE69" s="49"/>
      <c r="HUK69" s="49"/>
      <c r="HUN69" s="49"/>
      <c r="HUQ69" s="49"/>
      <c r="HUT69" s="49"/>
      <c r="HUZ69" s="49"/>
      <c r="HVC69" s="49"/>
      <c r="HVI69" s="49"/>
      <c r="HVK69" s="49"/>
      <c r="HVL69" s="49"/>
      <c r="HVN69" s="49"/>
      <c r="HWE69" s="49"/>
      <c r="HWJ69" s="49"/>
      <c r="HWP69" s="49"/>
      <c r="HWS69" s="49"/>
      <c r="HWV69" s="49"/>
      <c r="HXD69" s="49"/>
      <c r="HXZ69" s="49"/>
      <c r="HYA69" s="49"/>
      <c r="HYB69" s="49"/>
      <c r="HYC69" s="49"/>
      <c r="HYD69" s="49"/>
      <c r="HYE69" s="49"/>
      <c r="HYW69" s="49"/>
      <c r="HYX69" s="49"/>
      <c r="HZA69" s="49"/>
      <c r="HZD69" s="49"/>
      <c r="HZF69" s="49"/>
      <c r="HZH69" s="49"/>
      <c r="HZK69" s="49"/>
      <c r="HZN69" s="49"/>
      <c r="HZQ69" s="49"/>
      <c r="HZT69" s="49"/>
      <c r="HZW69" s="49"/>
      <c r="HZZ69" s="49"/>
      <c r="IAC69" s="49"/>
      <c r="IAF69" s="49"/>
      <c r="IAH69" s="49"/>
      <c r="IAU69" s="49"/>
      <c r="IAV69" s="49"/>
      <c r="IAW69" s="49"/>
      <c r="IAX69" s="49"/>
      <c r="IAY69" s="49"/>
      <c r="IAZ69" s="49"/>
      <c r="IBA69" s="49"/>
      <c r="IBB69" s="49"/>
      <c r="IBC69" s="49"/>
      <c r="IBD69" s="49"/>
      <c r="IBE69" s="49"/>
      <c r="IBF69" s="49"/>
      <c r="IBG69" s="49"/>
      <c r="IBH69" s="49"/>
      <c r="IBI69" s="49"/>
      <c r="IBJ69" s="49"/>
      <c r="IBK69" s="49"/>
      <c r="IBL69" s="49"/>
      <c r="IBM69" s="49"/>
      <c r="IBN69" s="49"/>
      <c r="IBO69" s="49"/>
      <c r="IBP69" s="49"/>
      <c r="IBQ69" s="49"/>
      <c r="IBR69" s="49"/>
      <c r="IBS69" s="49"/>
      <c r="IBT69" s="49"/>
      <c r="IBU69" s="49"/>
      <c r="IBV69" s="49"/>
      <c r="IBW69" s="49"/>
      <c r="IBX69" s="49"/>
      <c r="IBY69" s="49"/>
      <c r="IBZ69" s="49"/>
      <c r="ICA69" s="49"/>
      <c r="ICB69" s="49"/>
      <c r="ICC69" s="49"/>
      <c r="ICD69" s="49"/>
      <c r="ICE69" s="49"/>
      <c r="ICF69" s="49"/>
      <c r="ICG69" s="49"/>
      <c r="ICH69" s="49"/>
      <c r="ICK69" s="49"/>
      <c r="ICN69" s="49"/>
      <c r="ICQ69" s="49"/>
      <c r="ICT69" s="49"/>
      <c r="ICW69" s="49"/>
      <c r="ICZ69" s="49"/>
      <c r="IDI69" s="49"/>
      <c r="IDL69" s="49"/>
      <c r="IDO69" s="49"/>
      <c r="IDR69" s="49"/>
      <c r="IEA69" s="49"/>
      <c r="IEG69" s="49"/>
      <c r="IEJ69" s="49"/>
      <c r="IEM69" s="49"/>
      <c r="IEP69" s="49"/>
      <c r="IEV69" s="49"/>
      <c r="IEY69" s="49"/>
      <c r="IFE69" s="49"/>
      <c r="IFG69" s="49"/>
      <c r="IFH69" s="49"/>
      <c r="IFJ69" s="49"/>
      <c r="IGA69" s="49"/>
      <c r="IGF69" s="49"/>
      <c r="IGL69" s="49"/>
      <c r="IGO69" s="49"/>
      <c r="IGR69" s="49"/>
      <c r="IGZ69" s="49"/>
      <c r="IHV69" s="49"/>
      <c r="IHW69" s="49"/>
      <c r="IHX69" s="49"/>
      <c r="IHY69" s="49"/>
      <c r="IHZ69" s="49"/>
      <c r="IIA69" s="49"/>
      <c r="IIS69" s="49"/>
      <c r="IIT69" s="49"/>
      <c r="IIW69" s="49"/>
      <c r="IIZ69" s="49"/>
      <c r="IJB69" s="49"/>
      <c r="IJD69" s="49"/>
      <c r="IJG69" s="49"/>
      <c r="IJJ69" s="49"/>
      <c r="IJM69" s="49"/>
      <c r="IJP69" s="49"/>
      <c r="IJS69" s="49"/>
      <c r="IJV69" s="49"/>
      <c r="IJY69" s="49"/>
      <c r="IKB69" s="49"/>
      <c r="IKD69" s="49"/>
      <c r="IKQ69" s="49"/>
      <c r="IKR69" s="49"/>
      <c r="IKS69" s="49"/>
      <c r="IKT69" s="49"/>
      <c r="IKU69" s="49"/>
      <c r="IKV69" s="49"/>
      <c r="IKW69" s="49"/>
      <c r="IKX69" s="49"/>
      <c r="IKY69" s="49"/>
      <c r="IKZ69" s="49"/>
      <c r="ILA69" s="49"/>
      <c r="ILB69" s="49"/>
      <c r="ILC69" s="49"/>
      <c r="ILD69" s="49"/>
      <c r="ILE69" s="49"/>
      <c r="ILF69" s="49"/>
      <c r="ILG69" s="49"/>
      <c r="ILH69" s="49"/>
      <c r="ILI69" s="49"/>
      <c r="ILJ69" s="49"/>
      <c r="ILK69" s="49"/>
      <c r="ILL69" s="49"/>
      <c r="ILM69" s="49"/>
      <c r="ILN69" s="49"/>
      <c r="ILO69" s="49"/>
      <c r="ILP69" s="49"/>
      <c r="ILQ69" s="49"/>
      <c r="ILR69" s="49"/>
      <c r="ILS69" s="49"/>
      <c r="ILT69" s="49"/>
      <c r="ILU69" s="49"/>
      <c r="ILV69" s="49"/>
      <c r="ILW69" s="49"/>
      <c r="ILX69" s="49"/>
      <c r="ILY69" s="49"/>
      <c r="ILZ69" s="49"/>
      <c r="IMA69" s="49"/>
      <c r="IMB69" s="49"/>
      <c r="IMC69" s="49"/>
      <c r="IMD69" s="49"/>
      <c r="IMG69" s="49"/>
      <c r="IMJ69" s="49"/>
      <c r="IMM69" s="49"/>
      <c r="IMP69" s="49"/>
      <c r="IMS69" s="49"/>
      <c r="IMV69" s="49"/>
      <c r="INE69" s="49"/>
      <c r="INH69" s="49"/>
      <c r="INK69" s="49"/>
      <c r="INN69" s="49"/>
      <c r="INW69" s="49"/>
      <c r="IOC69" s="49"/>
      <c r="IOF69" s="49"/>
      <c r="IOI69" s="49"/>
      <c r="IOL69" s="49"/>
      <c r="IOR69" s="49"/>
      <c r="IOU69" s="49"/>
      <c r="IPA69" s="49"/>
      <c r="IPC69" s="49"/>
      <c r="IPD69" s="49"/>
      <c r="IPF69" s="49"/>
      <c r="IPW69" s="49"/>
      <c r="IQB69" s="49"/>
      <c r="IQH69" s="49"/>
      <c r="IQK69" s="49"/>
      <c r="IQN69" s="49"/>
      <c r="IQV69" s="49"/>
      <c r="IRR69" s="49"/>
      <c r="IRS69" s="49"/>
      <c r="IRT69" s="49"/>
      <c r="IRU69" s="49"/>
      <c r="IRV69" s="49"/>
      <c r="IRW69" s="49"/>
      <c r="ISO69" s="49"/>
      <c r="ISP69" s="49"/>
      <c r="ISS69" s="49"/>
      <c r="ISV69" s="49"/>
      <c r="ISX69" s="49"/>
      <c r="ISZ69" s="49"/>
      <c r="ITC69" s="49"/>
      <c r="ITF69" s="49"/>
      <c r="ITI69" s="49"/>
      <c r="ITL69" s="49"/>
      <c r="ITO69" s="49"/>
      <c r="ITR69" s="49"/>
      <c r="ITU69" s="49"/>
      <c r="ITX69" s="49"/>
      <c r="ITZ69" s="49"/>
      <c r="IUM69" s="49"/>
      <c r="IUN69" s="49"/>
      <c r="IUO69" s="49"/>
      <c r="IUP69" s="49"/>
      <c r="IUQ69" s="49"/>
      <c r="IUR69" s="49"/>
      <c r="IUS69" s="49"/>
      <c r="IUT69" s="49"/>
      <c r="IUU69" s="49"/>
      <c r="IUV69" s="49"/>
      <c r="IUW69" s="49"/>
      <c r="IUX69" s="49"/>
      <c r="IUY69" s="49"/>
      <c r="IUZ69" s="49"/>
      <c r="IVA69" s="49"/>
      <c r="IVB69" s="49"/>
      <c r="IVC69" s="49"/>
      <c r="IVD69" s="49"/>
      <c r="IVE69" s="49"/>
      <c r="IVF69" s="49"/>
      <c r="IVG69" s="49"/>
      <c r="IVH69" s="49"/>
      <c r="IVI69" s="49"/>
      <c r="IVJ69" s="49"/>
      <c r="IVK69" s="49"/>
      <c r="IVL69" s="49"/>
      <c r="IVM69" s="49"/>
      <c r="IVN69" s="49"/>
      <c r="IVO69" s="49"/>
      <c r="IVP69" s="49"/>
      <c r="IVQ69" s="49"/>
      <c r="IVR69" s="49"/>
      <c r="IVS69" s="49"/>
      <c r="IVT69" s="49"/>
      <c r="IVU69" s="49"/>
      <c r="IVV69" s="49"/>
      <c r="IVW69" s="49"/>
      <c r="IVX69" s="49"/>
      <c r="IVY69" s="49"/>
      <c r="IVZ69" s="49"/>
      <c r="IWC69" s="49"/>
      <c r="IWF69" s="49"/>
      <c r="IWI69" s="49"/>
      <c r="IWL69" s="49"/>
      <c r="IWO69" s="49"/>
      <c r="IWR69" s="49"/>
      <c r="IXA69" s="49"/>
      <c r="IXD69" s="49"/>
      <c r="IXG69" s="49"/>
      <c r="IXJ69" s="49"/>
      <c r="IXS69" s="49"/>
      <c r="IXY69" s="49"/>
      <c r="IYB69" s="49"/>
      <c r="IYE69" s="49"/>
      <c r="IYH69" s="49"/>
      <c r="IYN69" s="49"/>
      <c r="IYQ69" s="49"/>
      <c r="IYW69" s="49"/>
      <c r="IYY69" s="49"/>
      <c r="IYZ69" s="49"/>
      <c r="IZB69" s="49"/>
      <c r="IZS69" s="49"/>
      <c r="IZX69" s="49"/>
      <c r="JAD69" s="49"/>
      <c r="JAG69" s="49"/>
      <c r="JAJ69" s="49"/>
      <c r="JAR69" s="49"/>
      <c r="JBN69" s="49"/>
      <c r="JBO69" s="49"/>
      <c r="JBP69" s="49"/>
      <c r="JBQ69" s="49"/>
      <c r="JBR69" s="49"/>
      <c r="JBS69" s="49"/>
      <c r="JCK69" s="49"/>
      <c r="JCL69" s="49"/>
      <c r="JCO69" s="49"/>
      <c r="JCR69" s="49"/>
      <c r="JCT69" s="49"/>
      <c r="JCV69" s="49"/>
      <c r="JCY69" s="49"/>
      <c r="JDB69" s="49"/>
      <c r="JDE69" s="49"/>
      <c r="JDH69" s="49"/>
      <c r="JDK69" s="49"/>
      <c r="JDN69" s="49"/>
      <c r="JDQ69" s="49"/>
      <c r="JDT69" s="49"/>
      <c r="JDV69" s="49"/>
      <c r="JEI69" s="49"/>
      <c r="JEJ69" s="49"/>
      <c r="JEK69" s="49"/>
      <c r="JEL69" s="49"/>
      <c r="JEM69" s="49"/>
      <c r="JEN69" s="49"/>
      <c r="JEO69" s="49"/>
      <c r="JEP69" s="49"/>
      <c r="JEQ69" s="49"/>
      <c r="JER69" s="49"/>
      <c r="JES69" s="49"/>
      <c r="JET69" s="49"/>
      <c r="JEU69" s="49"/>
      <c r="JEV69" s="49"/>
      <c r="JEW69" s="49"/>
      <c r="JEX69" s="49"/>
      <c r="JEY69" s="49"/>
      <c r="JEZ69" s="49"/>
      <c r="JFA69" s="49"/>
      <c r="JFB69" s="49"/>
      <c r="JFC69" s="49"/>
      <c r="JFD69" s="49"/>
      <c r="JFE69" s="49"/>
      <c r="JFF69" s="49"/>
      <c r="JFG69" s="49"/>
      <c r="JFH69" s="49"/>
      <c r="JFI69" s="49"/>
      <c r="JFJ69" s="49"/>
      <c r="JFK69" s="49"/>
      <c r="JFL69" s="49"/>
      <c r="JFM69" s="49"/>
      <c r="JFN69" s="49"/>
      <c r="JFO69" s="49"/>
      <c r="JFP69" s="49"/>
      <c r="JFQ69" s="49"/>
      <c r="JFR69" s="49"/>
      <c r="JFS69" s="49"/>
      <c r="JFT69" s="49"/>
      <c r="JFU69" s="49"/>
      <c r="JFV69" s="49"/>
      <c r="JFY69" s="49"/>
      <c r="JGB69" s="49"/>
      <c r="JGE69" s="49"/>
      <c r="JGH69" s="49"/>
      <c r="JGK69" s="49"/>
      <c r="JGN69" s="49"/>
      <c r="JGW69" s="49"/>
      <c r="JGZ69" s="49"/>
      <c r="JHC69" s="49"/>
      <c r="JHF69" s="49"/>
      <c r="JHO69" s="49"/>
      <c r="JHU69" s="49"/>
      <c r="JHX69" s="49"/>
      <c r="JIA69" s="49"/>
      <c r="JID69" s="49"/>
      <c r="JIJ69" s="49"/>
      <c r="JIM69" s="49"/>
      <c r="JIS69" s="49"/>
      <c r="JIU69" s="49"/>
      <c r="JIV69" s="49"/>
      <c r="JIX69" s="49"/>
      <c r="JJO69" s="49"/>
      <c r="JJT69" s="49"/>
      <c r="JJZ69" s="49"/>
      <c r="JKC69" s="49"/>
      <c r="JKF69" s="49"/>
      <c r="JKN69" s="49"/>
      <c r="JLJ69" s="49"/>
      <c r="JLK69" s="49"/>
      <c r="JLL69" s="49"/>
      <c r="JLM69" s="49"/>
      <c r="JLN69" s="49"/>
      <c r="JLO69" s="49"/>
      <c r="JMG69" s="49"/>
      <c r="JMH69" s="49"/>
      <c r="JMK69" s="49"/>
      <c r="JMN69" s="49"/>
      <c r="JMP69" s="49"/>
      <c r="JMR69" s="49"/>
      <c r="JMU69" s="49"/>
      <c r="JMX69" s="49"/>
      <c r="JNA69" s="49"/>
      <c r="JND69" s="49"/>
      <c r="JNG69" s="49"/>
      <c r="JNJ69" s="49"/>
      <c r="JNM69" s="49"/>
      <c r="JNP69" s="49"/>
      <c r="JNR69" s="49"/>
      <c r="JOE69" s="49"/>
      <c r="JOF69" s="49"/>
      <c r="JOG69" s="49"/>
      <c r="JOH69" s="49"/>
      <c r="JOI69" s="49"/>
      <c r="JOJ69" s="49"/>
      <c r="JOK69" s="49"/>
      <c r="JOL69" s="49"/>
      <c r="JOM69" s="49"/>
      <c r="JON69" s="49"/>
      <c r="JOO69" s="49"/>
      <c r="JOP69" s="49"/>
      <c r="JOQ69" s="49"/>
      <c r="JOR69" s="49"/>
      <c r="JOS69" s="49"/>
      <c r="JOT69" s="49"/>
      <c r="JOU69" s="49"/>
      <c r="JOV69" s="49"/>
      <c r="JOW69" s="49"/>
      <c r="JOX69" s="49"/>
      <c r="JOY69" s="49"/>
      <c r="JOZ69" s="49"/>
      <c r="JPA69" s="49"/>
      <c r="JPB69" s="49"/>
      <c r="JPC69" s="49"/>
      <c r="JPD69" s="49"/>
      <c r="JPE69" s="49"/>
      <c r="JPF69" s="49"/>
      <c r="JPG69" s="49"/>
      <c r="JPH69" s="49"/>
      <c r="JPI69" s="49"/>
      <c r="JPJ69" s="49"/>
      <c r="JPK69" s="49"/>
      <c r="JPL69" s="49"/>
      <c r="JPM69" s="49"/>
      <c r="JPN69" s="49"/>
      <c r="JPO69" s="49"/>
      <c r="JPP69" s="49"/>
      <c r="JPQ69" s="49"/>
      <c r="JPR69" s="49"/>
      <c r="JPU69" s="49"/>
      <c r="JPX69" s="49"/>
      <c r="JQA69" s="49"/>
      <c r="JQD69" s="49"/>
      <c r="JQG69" s="49"/>
      <c r="JQJ69" s="49"/>
      <c r="JQS69" s="49"/>
      <c r="JQV69" s="49"/>
      <c r="JQY69" s="49"/>
      <c r="JRB69" s="49"/>
      <c r="JRK69" s="49"/>
      <c r="JRQ69" s="49"/>
      <c r="JRT69" s="49"/>
      <c r="JRW69" s="49"/>
      <c r="JRZ69" s="49"/>
      <c r="JSF69" s="49"/>
      <c r="JSI69" s="49"/>
      <c r="JSO69" s="49"/>
      <c r="JSQ69" s="49"/>
      <c r="JSR69" s="49"/>
      <c r="JST69" s="49"/>
      <c r="JTK69" s="49"/>
      <c r="JTP69" s="49"/>
      <c r="JTV69" s="49"/>
      <c r="JTY69" s="49"/>
      <c r="JUB69" s="49"/>
      <c r="JUJ69" s="49"/>
      <c r="JVF69" s="49"/>
      <c r="JVG69" s="49"/>
      <c r="JVH69" s="49"/>
      <c r="JVI69" s="49"/>
      <c r="JVJ69" s="49"/>
      <c r="JVK69" s="49"/>
      <c r="JWC69" s="49"/>
      <c r="JWD69" s="49"/>
      <c r="JWG69" s="49"/>
      <c r="JWJ69" s="49"/>
      <c r="JWL69" s="49"/>
      <c r="JWN69" s="49"/>
      <c r="JWQ69" s="49"/>
      <c r="JWT69" s="49"/>
      <c r="JWW69" s="49"/>
      <c r="JWZ69" s="49"/>
      <c r="JXC69" s="49"/>
      <c r="JXF69" s="49"/>
      <c r="JXI69" s="49"/>
      <c r="JXL69" s="49"/>
      <c r="JXN69" s="49"/>
      <c r="JYA69" s="49"/>
      <c r="JYB69" s="49"/>
      <c r="JYC69" s="49"/>
      <c r="JYD69" s="49"/>
      <c r="JYE69" s="49"/>
      <c r="JYF69" s="49"/>
      <c r="JYG69" s="49"/>
      <c r="JYH69" s="49"/>
      <c r="JYI69" s="49"/>
      <c r="JYJ69" s="49"/>
      <c r="JYK69" s="49"/>
      <c r="JYL69" s="49"/>
      <c r="JYM69" s="49"/>
      <c r="JYN69" s="49"/>
      <c r="JYO69" s="49"/>
      <c r="JYP69" s="49"/>
      <c r="JYQ69" s="49"/>
      <c r="JYR69" s="49"/>
      <c r="JYS69" s="49"/>
      <c r="JYT69" s="49"/>
      <c r="JYU69" s="49"/>
      <c r="JYV69" s="49"/>
      <c r="JYW69" s="49"/>
      <c r="JYX69" s="49"/>
      <c r="JYY69" s="49"/>
      <c r="JYZ69" s="49"/>
      <c r="JZA69" s="49"/>
      <c r="JZB69" s="49"/>
      <c r="JZC69" s="49"/>
      <c r="JZD69" s="49"/>
      <c r="JZE69" s="49"/>
      <c r="JZF69" s="49"/>
      <c r="JZG69" s="49"/>
      <c r="JZH69" s="49"/>
      <c r="JZI69" s="49"/>
      <c r="JZJ69" s="49"/>
      <c r="JZK69" s="49"/>
      <c r="JZL69" s="49"/>
      <c r="JZM69" s="49"/>
      <c r="JZN69" s="49"/>
      <c r="JZQ69" s="49"/>
      <c r="JZT69" s="49"/>
      <c r="JZW69" s="49"/>
      <c r="JZZ69" s="49"/>
      <c r="KAC69" s="49"/>
      <c r="KAF69" s="49"/>
      <c r="KAO69" s="49"/>
      <c r="KAR69" s="49"/>
      <c r="KAU69" s="49"/>
      <c r="KAX69" s="49"/>
      <c r="KBG69" s="49"/>
      <c r="KBM69" s="49"/>
      <c r="KBP69" s="49"/>
      <c r="KBS69" s="49"/>
      <c r="KBV69" s="49"/>
      <c r="KCB69" s="49"/>
      <c r="KCE69" s="49"/>
      <c r="KCK69" s="49"/>
      <c r="KCM69" s="49"/>
      <c r="KCN69" s="49"/>
      <c r="KCP69" s="49"/>
      <c r="KDG69" s="49"/>
      <c r="KDL69" s="49"/>
      <c r="KDR69" s="49"/>
      <c r="KDU69" s="49"/>
      <c r="KDX69" s="49"/>
      <c r="KEF69" s="49"/>
      <c r="KFB69" s="49"/>
      <c r="KFC69" s="49"/>
      <c r="KFD69" s="49"/>
      <c r="KFE69" s="49"/>
      <c r="KFF69" s="49"/>
      <c r="KFG69" s="49"/>
      <c r="KFY69" s="49"/>
      <c r="KFZ69" s="49"/>
      <c r="KGC69" s="49"/>
      <c r="KGF69" s="49"/>
      <c r="KGH69" s="49"/>
      <c r="KGJ69" s="49"/>
      <c r="KGM69" s="49"/>
      <c r="KGP69" s="49"/>
      <c r="KGS69" s="49"/>
      <c r="KGV69" s="49"/>
      <c r="KGY69" s="49"/>
      <c r="KHB69" s="49"/>
      <c r="KHE69" s="49"/>
      <c r="KHH69" s="49"/>
      <c r="KHJ69" s="49"/>
      <c r="KHW69" s="49"/>
      <c r="KHX69" s="49"/>
      <c r="KHY69" s="49"/>
      <c r="KHZ69" s="49"/>
      <c r="KIA69" s="49"/>
      <c r="KIB69" s="49"/>
      <c r="KIC69" s="49"/>
      <c r="KID69" s="49"/>
      <c r="KIE69" s="49"/>
      <c r="KIF69" s="49"/>
      <c r="KIG69" s="49"/>
      <c r="KIH69" s="49"/>
      <c r="KII69" s="49"/>
      <c r="KIJ69" s="49"/>
      <c r="KIK69" s="49"/>
      <c r="KIL69" s="49"/>
      <c r="KIM69" s="49"/>
      <c r="KIN69" s="49"/>
      <c r="KIO69" s="49"/>
      <c r="KIP69" s="49"/>
      <c r="KIQ69" s="49"/>
      <c r="KIR69" s="49"/>
      <c r="KIS69" s="49"/>
      <c r="KIT69" s="49"/>
      <c r="KIU69" s="49"/>
      <c r="KIV69" s="49"/>
      <c r="KIW69" s="49"/>
      <c r="KIX69" s="49"/>
      <c r="KIY69" s="49"/>
      <c r="KIZ69" s="49"/>
      <c r="KJA69" s="49"/>
      <c r="KJB69" s="49"/>
      <c r="KJC69" s="49"/>
      <c r="KJD69" s="49"/>
      <c r="KJE69" s="49"/>
      <c r="KJF69" s="49"/>
      <c r="KJG69" s="49"/>
      <c r="KJH69" s="49"/>
      <c r="KJI69" s="49"/>
      <c r="KJJ69" s="49"/>
      <c r="KJM69" s="49"/>
      <c r="KJP69" s="49"/>
      <c r="KJS69" s="49"/>
      <c r="KJV69" s="49"/>
      <c r="KJY69" s="49"/>
      <c r="KKB69" s="49"/>
      <c r="KKK69" s="49"/>
      <c r="KKN69" s="49"/>
      <c r="KKQ69" s="49"/>
      <c r="KKT69" s="49"/>
      <c r="KLC69" s="49"/>
      <c r="KLI69" s="49"/>
      <c r="KLL69" s="49"/>
      <c r="KLO69" s="49"/>
      <c r="KLR69" s="49"/>
      <c r="KLX69" s="49"/>
      <c r="KMA69" s="49"/>
      <c r="KMG69" s="49"/>
      <c r="KMI69" s="49"/>
      <c r="KMJ69" s="49"/>
      <c r="KML69" s="49"/>
      <c r="KNC69" s="49"/>
      <c r="KNH69" s="49"/>
      <c r="KNN69" s="49"/>
      <c r="KNQ69" s="49"/>
      <c r="KNT69" s="49"/>
      <c r="KOB69" s="49"/>
      <c r="KOX69" s="49"/>
      <c r="KOY69" s="49"/>
      <c r="KOZ69" s="49"/>
      <c r="KPA69" s="49"/>
      <c r="KPB69" s="49"/>
      <c r="KPC69" s="49"/>
      <c r="KPU69" s="49"/>
      <c r="KPV69" s="49"/>
      <c r="KPY69" s="49"/>
      <c r="KQB69" s="49"/>
      <c r="KQD69" s="49"/>
      <c r="KQF69" s="49"/>
      <c r="KQI69" s="49"/>
      <c r="KQL69" s="49"/>
      <c r="KQO69" s="49"/>
      <c r="KQR69" s="49"/>
      <c r="KQU69" s="49"/>
      <c r="KQX69" s="49"/>
      <c r="KRA69" s="49"/>
      <c r="KRD69" s="49"/>
      <c r="KRF69" s="49"/>
      <c r="KRS69" s="49"/>
      <c r="KRT69" s="49"/>
      <c r="KRU69" s="49"/>
      <c r="KRV69" s="49"/>
      <c r="KRW69" s="49"/>
      <c r="KRX69" s="49"/>
      <c r="KRY69" s="49"/>
      <c r="KRZ69" s="49"/>
      <c r="KSA69" s="49"/>
      <c r="KSB69" s="49"/>
      <c r="KSC69" s="49"/>
      <c r="KSD69" s="49"/>
      <c r="KSE69" s="49"/>
      <c r="KSF69" s="49"/>
      <c r="KSG69" s="49"/>
      <c r="KSH69" s="49"/>
      <c r="KSI69" s="49"/>
      <c r="KSJ69" s="49"/>
      <c r="KSK69" s="49"/>
      <c r="KSL69" s="49"/>
      <c r="KSM69" s="49"/>
      <c r="KSN69" s="49"/>
      <c r="KSO69" s="49"/>
      <c r="KSP69" s="49"/>
      <c r="KSQ69" s="49"/>
      <c r="KSR69" s="49"/>
      <c r="KSS69" s="49"/>
      <c r="KST69" s="49"/>
      <c r="KSU69" s="49"/>
      <c r="KSV69" s="49"/>
      <c r="KSW69" s="49"/>
      <c r="KSX69" s="49"/>
      <c r="KSY69" s="49"/>
      <c r="KSZ69" s="49"/>
      <c r="KTA69" s="49"/>
      <c r="KTB69" s="49"/>
      <c r="KTC69" s="49"/>
      <c r="KTD69" s="49"/>
      <c r="KTE69" s="49"/>
      <c r="KTF69" s="49"/>
      <c r="KTI69" s="49"/>
      <c r="KTL69" s="49"/>
      <c r="KTO69" s="49"/>
      <c r="KTR69" s="49"/>
      <c r="KTU69" s="49"/>
      <c r="KTX69" s="49"/>
      <c r="KUG69" s="49"/>
      <c r="KUJ69" s="49"/>
      <c r="KUM69" s="49"/>
      <c r="KUP69" s="49"/>
      <c r="KUY69" s="49"/>
      <c r="KVE69" s="49"/>
      <c r="KVH69" s="49"/>
      <c r="KVK69" s="49"/>
      <c r="KVN69" s="49"/>
      <c r="KVT69" s="49"/>
      <c r="KVW69" s="49"/>
      <c r="KWC69" s="49"/>
      <c r="KWE69" s="49"/>
      <c r="KWF69" s="49"/>
      <c r="KWH69" s="49"/>
      <c r="KWY69" s="49"/>
      <c r="KXD69" s="49"/>
      <c r="KXJ69" s="49"/>
      <c r="KXM69" s="49"/>
      <c r="KXP69" s="49"/>
      <c r="KXX69" s="49"/>
      <c r="KYT69" s="49"/>
      <c r="KYU69" s="49"/>
      <c r="KYV69" s="49"/>
      <c r="KYW69" s="49"/>
      <c r="KYX69" s="49"/>
      <c r="KYY69" s="49"/>
      <c r="KZQ69" s="49"/>
      <c r="KZR69" s="49"/>
      <c r="KZU69" s="49"/>
      <c r="KZX69" s="49"/>
      <c r="KZZ69" s="49"/>
      <c r="LAB69" s="49"/>
      <c r="LAE69" s="49"/>
      <c r="LAH69" s="49"/>
      <c r="LAK69" s="49"/>
      <c r="LAN69" s="49"/>
      <c r="LAQ69" s="49"/>
      <c r="LAT69" s="49"/>
      <c r="LAW69" s="49"/>
      <c r="LAZ69" s="49"/>
      <c r="LBB69" s="49"/>
      <c r="LBO69" s="49"/>
      <c r="LBP69" s="49"/>
      <c r="LBQ69" s="49"/>
      <c r="LBR69" s="49"/>
      <c r="LBS69" s="49"/>
      <c r="LBT69" s="49"/>
      <c r="LBU69" s="49"/>
      <c r="LBV69" s="49"/>
      <c r="LBW69" s="49"/>
      <c r="LBX69" s="49"/>
      <c r="LBY69" s="49"/>
      <c r="LBZ69" s="49"/>
      <c r="LCA69" s="49"/>
      <c r="LCB69" s="49"/>
      <c r="LCC69" s="49"/>
      <c r="LCD69" s="49"/>
      <c r="LCE69" s="49"/>
      <c r="LCF69" s="49"/>
      <c r="LCG69" s="49"/>
      <c r="LCH69" s="49"/>
      <c r="LCI69" s="49"/>
      <c r="LCJ69" s="49"/>
      <c r="LCK69" s="49"/>
      <c r="LCL69" s="49"/>
      <c r="LCM69" s="49"/>
      <c r="LCN69" s="49"/>
      <c r="LCO69" s="49"/>
      <c r="LCP69" s="49"/>
      <c r="LCQ69" s="49"/>
      <c r="LCR69" s="49"/>
      <c r="LCS69" s="49"/>
      <c r="LCT69" s="49"/>
      <c r="LCU69" s="49"/>
      <c r="LCV69" s="49"/>
      <c r="LCW69" s="49"/>
      <c r="LCX69" s="49"/>
      <c r="LCY69" s="49"/>
      <c r="LCZ69" s="49"/>
      <c r="LDA69" s="49"/>
      <c r="LDB69" s="49"/>
      <c r="LDE69" s="49"/>
      <c r="LDH69" s="49"/>
      <c r="LDK69" s="49"/>
      <c r="LDN69" s="49"/>
      <c r="LDQ69" s="49"/>
      <c r="LDT69" s="49"/>
      <c r="LEC69" s="49"/>
      <c r="LEF69" s="49"/>
      <c r="LEI69" s="49"/>
      <c r="LEL69" s="49"/>
      <c r="LEU69" s="49"/>
      <c r="LFA69" s="49"/>
      <c r="LFD69" s="49"/>
      <c r="LFG69" s="49"/>
      <c r="LFJ69" s="49"/>
      <c r="LFP69" s="49"/>
      <c r="LFS69" s="49"/>
      <c r="LFY69" s="49"/>
      <c r="LGA69" s="49"/>
      <c r="LGB69" s="49"/>
      <c r="LGD69" s="49"/>
      <c r="LGU69" s="49"/>
      <c r="LGZ69" s="49"/>
      <c r="LHF69" s="49"/>
      <c r="LHI69" s="49"/>
      <c r="LHL69" s="49"/>
      <c r="LHT69" s="49"/>
      <c r="LIP69" s="49"/>
      <c r="LIQ69" s="49"/>
      <c r="LIR69" s="49"/>
      <c r="LIS69" s="49"/>
      <c r="LIT69" s="49"/>
      <c r="LIU69" s="49"/>
      <c r="LJM69" s="49"/>
      <c r="LJN69" s="49"/>
      <c r="LJQ69" s="49"/>
      <c r="LJT69" s="49"/>
      <c r="LJV69" s="49"/>
      <c r="LJX69" s="49"/>
      <c r="LKA69" s="49"/>
      <c r="LKD69" s="49"/>
      <c r="LKG69" s="49"/>
      <c r="LKJ69" s="49"/>
      <c r="LKM69" s="49"/>
      <c r="LKP69" s="49"/>
      <c r="LKS69" s="49"/>
      <c r="LKV69" s="49"/>
      <c r="LKX69" s="49"/>
      <c r="LLK69" s="49"/>
      <c r="LLL69" s="49"/>
      <c r="LLM69" s="49"/>
      <c r="LLN69" s="49"/>
      <c r="LLO69" s="49"/>
      <c r="LLP69" s="49"/>
      <c r="LLQ69" s="49"/>
      <c r="LLR69" s="49"/>
      <c r="LLS69" s="49"/>
      <c r="LLT69" s="49"/>
      <c r="LLU69" s="49"/>
      <c r="LLV69" s="49"/>
      <c r="LLW69" s="49"/>
      <c r="LLX69" s="49"/>
      <c r="LLY69" s="49"/>
      <c r="LLZ69" s="49"/>
      <c r="LMA69" s="49"/>
      <c r="LMB69" s="49"/>
      <c r="LMC69" s="49"/>
      <c r="LMD69" s="49"/>
      <c r="LME69" s="49"/>
      <c r="LMF69" s="49"/>
      <c r="LMG69" s="49"/>
      <c r="LMH69" s="49"/>
      <c r="LMI69" s="49"/>
      <c r="LMJ69" s="49"/>
      <c r="LMK69" s="49"/>
      <c r="LML69" s="49"/>
      <c r="LMM69" s="49"/>
      <c r="LMN69" s="49"/>
      <c r="LMO69" s="49"/>
      <c r="LMP69" s="49"/>
      <c r="LMQ69" s="49"/>
      <c r="LMR69" s="49"/>
      <c r="LMS69" s="49"/>
      <c r="LMT69" s="49"/>
      <c r="LMU69" s="49"/>
      <c r="LMV69" s="49"/>
      <c r="LMW69" s="49"/>
      <c r="LMX69" s="49"/>
      <c r="LNA69" s="49"/>
      <c r="LND69" s="49"/>
      <c r="LNG69" s="49"/>
      <c r="LNJ69" s="49"/>
      <c r="LNM69" s="49"/>
      <c r="LNP69" s="49"/>
      <c r="LNY69" s="49"/>
      <c r="LOB69" s="49"/>
      <c r="LOE69" s="49"/>
      <c r="LOH69" s="49"/>
      <c r="LOQ69" s="49"/>
      <c r="LOW69" s="49"/>
      <c r="LOZ69" s="49"/>
      <c r="LPC69" s="49"/>
      <c r="LPF69" s="49"/>
      <c r="LPL69" s="49"/>
      <c r="LPO69" s="49"/>
      <c r="LPU69" s="49"/>
      <c r="LPW69" s="49"/>
      <c r="LPX69" s="49"/>
      <c r="LPZ69" s="49"/>
      <c r="LQQ69" s="49"/>
      <c r="LQV69" s="49"/>
      <c r="LRB69" s="49"/>
      <c r="LRE69" s="49"/>
      <c r="LRH69" s="49"/>
      <c r="LRP69" s="49"/>
      <c r="LSL69" s="49"/>
      <c r="LSM69" s="49"/>
      <c r="LSN69" s="49"/>
      <c r="LSO69" s="49"/>
      <c r="LSP69" s="49"/>
      <c r="LSQ69" s="49"/>
      <c r="LTI69" s="49"/>
      <c r="LTJ69" s="49"/>
      <c r="LTM69" s="49"/>
      <c r="LTP69" s="49"/>
      <c r="LTR69" s="49"/>
      <c r="LTT69" s="49"/>
      <c r="LTW69" s="49"/>
      <c r="LTZ69" s="49"/>
      <c r="LUC69" s="49"/>
      <c r="LUF69" s="49"/>
      <c r="LUI69" s="49"/>
      <c r="LUL69" s="49"/>
      <c r="LUO69" s="49"/>
      <c r="LUR69" s="49"/>
      <c r="LUT69" s="49"/>
      <c r="LVG69" s="49"/>
      <c r="LVH69" s="49"/>
      <c r="LVI69" s="49"/>
      <c r="LVJ69" s="49"/>
      <c r="LVK69" s="49"/>
      <c r="LVL69" s="49"/>
      <c r="LVM69" s="49"/>
      <c r="LVN69" s="49"/>
      <c r="LVO69" s="49"/>
      <c r="LVP69" s="49"/>
      <c r="LVQ69" s="49"/>
      <c r="LVR69" s="49"/>
      <c r="LVS69" s="49"/>
      <c r="LVT69" s="49"/>
      <c r="LVU69" s="49"/>
      <c r="LVV69" s="49"/>
      <c r="LVW69" s="49"/>
      <c r="LVX69" s="49"/>
      <c r="LVY69" s="49"/>
      <c r="LVZ69" s="49"/>
      <c r="LWA69" s="49"/>
      <c r="LWB69" s="49"/>
      <c r="LWC69" s="49"/>
      <c r="LWD69" s="49"/>
      <c r="LWE69" s="49"/>
      <c r="LWF69" s="49"/>
      <c r="LWG69" s="49"/>
      <c r="LWH69" s="49"/>
      <c r="LWI69" s="49"/>
      <c r="LWJ69" s="49"/>
      <c r="LWK69" s="49"/>
      <c r="LWL69" s="49"/>
      <c r="LWM69" s="49"/>
      <c r="LWN69" s="49"/>
      <c r="LWO69" s="49"/>
      <c r="LWP69" s="49"/>
      <c r="LWQ69" s="49"/>
      <c r="LWR69" s="49"/>
      <c r="LWS69" s="49"/>
      <c r="LWT69" s="49"/>
      <c r="LWW69" s="49"/>
      <c r="LWZ69" s="49"/>
      <c r="LXC69" s="49"/>
      <c r="LXF69" s="49"/>
      <c r="LXI69" s="49"/>
      <c r="LXL69" s="49"/>
      <c r="LXU69" s="49"/>
      <c r="LXX69" s="49"/>
      <c r="LYA69" s="49"/>
      <c r="LYD69" s="49"/>
      <c r="LYM69" s="49"/>
      <c r="LYS69" s="49"/>
      <c r="LYV69" s="49"/>
      <c r="LYY69" s="49"/>
      <c r="LZB69" s="49"/>
      <c r="LZH69" s="49"/>
      <c r="LZK69" s="49"/>
      <c r="LZQ69" s="49"/>
      <c r="LZS69" s="49"/>
      <c r="LZT69" s="49"/>
      <c r="LZV69" s="49"/>
      <c r="MAM69" s="49"/>
      <c r="MAR69" s="49"/>
      <c r="MAX69" s="49"/>
      <c r="MBA69" s="49"/>
      <c r="MBD69" s="49"/>
      <c r="MBL69" s="49"/>
      <c r="MCH69" s="49"/>
      <c r="MCI69" s="49"/>
      <c r="MCJ69" s="49"/>
      <c r="MCK69" s="49"/>
      <c r="MCL69" s="49"/>
      <c r="MCM69" s="49"/>
      <c r="MDE69" s="49"/>
      <c r="MDF69" s="49"/>
      <c r="MDI69" s="49"/>
      <c r="MDL69" s="49"/>
      <c r="MDN69" s="49"/>
      <c r="MDP69" s="49"/>
      <c r="MDS69" s="49"/>
      <c r="MDV69" s="49"/>
      <c r="MDY69" s="49"/>
      <c r="MEB69" s="49"/>
      <c r="MEE69" s="49"/>
      <c r="MEH69" s="49"/>
      <c r="MEK69" s="49"/>
      <c r="MEN69" s="49"/>
      <c r="MEP69" s="49"/>
      <c r="MFC69" s="49"/>
      <c r="MFD69" s="49"/>
      <c r="MFE69" s="49"/>
      <c r="MFF69" s="49"/>
      <c r="MFG69" s="49"/>
      <c r="MFH69" s="49"/>
      <c r="MFI69" s="49"/>
      <c r="MFJ69" s="49"/>
      <c r="MFK69" s="49"/>
      <c r="MFL69" s="49"/>
      <c r="MFM69" s="49"/>
      <c r="MFN69" s="49"/>
      <c r="MFO69" s="49"/>
      <c r="MFP69" s="49"/>
      <c r="MFQ69" s="49"/>
      <c r="MFR69" s="49"/>
      <c r="MFS69" s="49"/>
      <c r="MFT69" s="49"/>
      <c r="MFU69" s="49"/>
      <c r="MFV69" s="49"/>
      <c r="MFW69" s="49"/>
      <c r="MFX69" s="49"/>
      <c r="MFY69" s="49"/>
      <c r="MFZ69" s="49"/>
      <c r="MGA69" s="49"/>
      <c r="MGB69" s="49"/>
      <c r="MGC69" s="49"/>
      <c r="MGD69" s="49"/>
      <c r="MGE69" s="49"/>
      <c r="MGF69" s="49"/>
      <c r="MGG69" s="49"/>
      <c r="MGH69" s="49"/>
      <c r="MGI69" s="49"/>
      <c r="MGJ69" s="49"/>
      <c r="MGK69" s="49"/>
      <c r="MGL69" s="49"/>
      <c r="MGM69" s="49"/>
      <c r="MGN69" s="49"/>
      <c r="MGO69" s="49"/>
      <c r="MGP69" s="49"/>
      <c r="MGS69" s="49"/>
      <c r="MGV69" s="49"/>
      <c r="MGY69" s="49"/>
      <c r="MHB69" s="49"/>
      <c r="MHE69" s="49"/>
      <c r="MHH69" s="49"/>
      <c r="MHQ69" s="49"/>
      <c r="MHT69" s="49"/>
      <c r="MHW69" s="49"/>
      <c r="MHZ69" s="49"/>
      <c r="MII69" s="49"/>
      <c r="MIO69" s="49"/>
      <c r="MIR69" s="49"/>
      <c r="MIU69" s="49"/>
      <c r="MIX69" s="49"/>
      <c r="MJD69" s="49"/>
      <c r="MJG69" s="49"/>
      <c r="MJM69" s="49"/>
      <c r="MJO69" s="49"/>
      <c r="MJP69" s="49"/>
      <c r="MJR69" s="49"/>
      <c r="MKI69" s="49"/>
      <c r="MKN69" s="49"/>
      <c r="MKT69" s="49"/>
      <c r="MKW69" s="49"/>
      <c r="MKZ69" s="49"/>
      <c r="MLH69" s="49"/>
      <c r="MMD69" s="49"/>
      <c r="MME69" s="49"/>
      <c r="MMF69" s="49"/>
      <c r="MMG69" s="49"/>
      <c r="MMH69" s="49"/>
      <c r="MMI69" s="49"/>
      <c r="MNA69" s="49"/>
      <c r="MNB69" s="49"/>
      <c r="MNE69" s="49"/>
      <c r="MNH69" s="49"/>
      <c r="MNJ69" s="49"/>
      <c r="MNL69" s="49"/>
      <c r="MNO69" s="49"/>
      <c r="MNR69" s="49"/>
      <c r="MNU69" s="49"/>
      <c r="MNX69" s="49"/>
      <c r="MOA69" s="49"/>
      <c r="MOD69" s="49"/>
      <c r="MOG69" s="49"/>
      <c r="MOJ69" s="49"/>
      <c r="MOL69" s="49"/>
      <c r="MOY69" s="49"/>
      <c r="MOZ69" s="49"/>
      <c r="MPA69" s="49"/>
      <c r="MPB69" s="49"/>
      <c r="MPC69" s="49"/>
      <c r="MPD69" s="49"/>
      <c r="MPE69" s="49"/>
      <c r="MPF69" s="49"/>
      <c r="MPG69" s="49"/>
      <c r="MPH69" s="49"/>
      <c r="MPI69" s="49"/>
      <c r="MPJ69" s="49"/>
      <c r="MPK69" s="49"/>
      <c r="MPL69" s="49"/>
      <c r="MPM69" s="49"/>
      <c r="MPN69" s="49"/>
      <c r="MPO69" s="49"/>
      <c r="MPP69" s="49"/>
      <c r="MPQ69" s="49"/>
      <c r="MPR69" s="49"/>
      <c r="MPS69" s="49"/>
      <c r="MPT69" s="49"/>
      <c r="MPU69" s="49"/>
      <c r="MPV69" s="49"/>
      <c r="MPW69" s="49"/>
      <c r="MPX69" s="49"/>
      <c r="MPY69" s="49"/>
      <c r="MPZ69" s="49"/>
      <c r="MQA69" s="49"/>
      <c r="MQB69" s="49"/>
      <c r="MQC69" s="49"/>
      <c r="MQD69" s="49"/>
      <c r="MQE69" s="49"/>
      <c r="MQF69" s="49"/>
      <c r="MQG69" s="49"/>
      <c r="MQH69" s="49"/>
      <c r="MQI69" s="49"/>
      <c r="MQJ69" s="49"/>
      <c r="MQK69" s="49"/>
      <c r="MQL69" s="49"/>
      <c r="MQO69" s="49"/>
      <c r="MQR69" s="49"/>
      <c r="MQU69" s="49"/>
      <c r="MQX69" s="49"/>
      <c r="MRA69" s="49"/>
      <c r="MRD69" s="49"/>
      <c r="MRM69" s="49"/>
      <c r="MRP69" s="49"/>
      <c r="MRS69" s="49"/>
      <c r="MRV69" s="49"/>
      <c r="MSE69" s="49"/>
      <c r="MSK69" s="49"/>
      <c r="MSN69" s="49"/>
      <c r="MSQ69" s="49"/>
      <c r="MST69" s="49"/>
      <c r="MSZ69" s="49"/>
      <c r="MTC69" s="49"/>
      <c r="MTI69" s="49"/>
      <c r="MTK69" s="49"/>
      <c r="MTL69" s="49"/>
      <c r="MTN69" s="49"/>
      <c r="MUE69" s="49"/>
      <c r="MUJ69" s="49"/>
      <c r="MUP69" s="49"/>
      <c r="MUS69" s="49"/>
      <c r="MUV69" s="49"/>
      <c r="MVD69" s="49"/>
      <c r="MVZ69" s="49"/>
      <c r="MWA69" s="49"/>
      <c r="MWB69" s="49"/>
      <c r="MWC69" s="49"/>
      <c r="MWD69" s="49"/>
      <c r="MWE69" s="49"/>
      <c r="MWW69" s="49"/>
      <c r="MWX69" s="49"/>
      <c r="MXA69" s="49"/>
      <c r="MXD69" s="49"/>
      <c r="MXF69" s="49"/>
      <c r="MXH69" s="49"/>
      <c r="MXK69" s="49"/>
      <c r="MXN69" s="49"/>
      <c r="MXQ69" s="49"/>
      <c r="MXT69" s="49"/>
      <c r="MXW69" s="49"/>
      <c r="MXZ69" s="49"/>
      <c r="MYC69" s="49"/>
      <c r="MYF69" s="49"/>
      <c r="MYH69" s="49"/>
      <c r="MYU69" s="49"/>
      <c r="MYV69" s="49"/>
      <c r="MYW69" s="49"/>
      <c r="MYX69" s="49"/>
      <c r="MYY69" s="49"/>
      <c r="MYZ69" s="49"/>
      <c r="MZA69" s="49"/>
      <c r="MZB69" s="49"/>
      <c r="MZC69" s="49"/>
      <c r="MZD69" s="49"/>
      <c r="MZE69" s="49"/>
      <c r="MZF69" s="49"/>
      <c r="MZG69" s="49"/>
      <c r="MZH69" s="49"/>
      <c r="MZI69" s="49"/>
      <c r="MZJ69" s="49"/>
      <c r="MZK69" s="49"/>
      <c r="MZL69" s="49"/>
      <c r="MZM69" s="49"/>
      <c r="MZN69" s="49"/>
      <c r="MZO69" s="49"/>
      <c r="MZP69" s="49"/>
      <c r="MZQ69" s="49"/>
      <c r="MZR69" s="49"/>
      <c r="MZS69" s="49"/>
      <c r="MZT69" s="49"/>
      <c r="MZU69" s="49"/>
      <c r="MZV69" s="49"/>
      <c r="MZW69" s="49"/>
      <c r="MZX69" s="49"/>
      <c r="MZY69" s="49"/>
      <c r="MZZ69" s="49"/>
      <c r="NAA69" s="49"/>
      <c r="NAB69" s="49"/>
      <c r="NAC69" s="49"/>
      <c r="NAD69" s="49"/>
      <c r="NAE69" s="49"/>
      <c r="NAF69" s="49"/>
      <c r="NAG69" s="49"/>
      <c r="NAH69" s="49"/>
      <c r="NAK69" s="49"/>
      <c r="NAN69" s="49"/>
      <c r="NAQ69" s="49"/>
      <c r="NAT69" s="49"/>
      <c r="NAW69" s="49"/>
      <c r="NAZ69" s="49"/>
      <c r="NBI69" s="49"/>
      <c r="NBL69" s="49"/>
      <c r="NBO69" s="49"/>
      <c r="NBR69" s="49"/>
      <c r="NCA69" s="49"/>
      <c r="NCG69" s="49"/>
      <c r="NCJ69" s="49"/>
      <c r="NCM69" s="49"/>
      <c r="NCP69" s="49"/>
      <c r="NCV69" s="49"/>
      <c r="NCY69" s="49"/>
      <c r="NDE69" s="49"/>
      <c r="NDG69" s="49"/>
      <c r="NDH69" s="49"/>
      <c r="NDJ69" s="49"/>
      <c r="NEA69" s="49"/>
      <c r="NEF69" s="49"/>
      <c r="NEL69" s="49"/>
      <c r="NEO69" s="49"/>
      <c r="NER69" s="49"/>
      <c r="NEZ69" s="49"/>
      <c r="NFV69" s="49"/>
      <c r="NFW69" s="49"/>
      <c r="NFX69" s="49"/>
      <c r="NFY69" s="49"/>
      <c r="NFZ69" s="49"/>
      <c r="NGA69" s="49"/>
      <c r="NGS69" s="49"/>
      <c r="NGT69" s="49"/>
      <c r="NGW69" s="49"/>
      <c r="NGZ69" s="49"/>
      <c r="NHB69" s="49"/>
      <c r="NHD69" s="49"/>
      <c r="NHG69" s="49"/>
      <c r="NHJ69" s="49"/>
      <c r="NHM69" s="49"/>
      <c r="NHP69" s="49"/>
      <c r="NHS69" s="49"/>
      <c r="NHV69" s="49"/>
      <c r="NHY69" s="49"/>
      <c r="NIB69" s="49"/>
      <c r="NID69" s="49"/>
      <c r="NIQ69" s="49"/>
      <c r="NIR69" s="49"/>
      <c r="NIS69" s="49"/>
      <c r="NIT69" s="49"/>
      <c r="NIU69" s="49"/>
      <c r="NIV69" s="49"/>
      <c r="NIW69" s="49"/>
      <c r="NIX69" s="49"/>
      <c r="NIY69" s="49"/>
      <c r="NIZ69" s="49"/>
      <c r="NJA69" s="49"/>
      <c r="NJB69" s="49"/>
      <c r="NJC69" s="49"/>
      <c r="NJD69" s="49"/>
      <c r="NJE69" s="49"/>
      <c r="NJF69" s="49"/>
      <c r="NJG69" s="49"/>
      <c r="NJH69" s="49"/>
      <c r="NJI69" s="49"/>
      <c r="NJJ69" s="49"/>
      <c r="NJK69" s="49"/>
      <c r="NJL69" s="49"/>
      <c r="NJM69" s="49"/>
      <c r="NJN69" s="49"/>
      <c r="NJO69" s="49"/>
      <c r="NJP69" s="49"/>
      <c r="NJQ69" s="49"/>
      <c r="NJR69" s="49"/>
      <c r="NJS69" s="49"/>
      <c r="NJT69" s="49"/>
      <c r="NJU69" s="49"/>
      <c r="NJV69" s="49"/>
      <c r="NJW69" s="49"/>
      <c r="NJX69" s="49"/>
      <c r="NJY69" s="49"/>
      <c r="NJZ69" s="49"/>
      <c r="NKA69" s="49"/>
      <c r="NKB69" s="49"/>
      <c r="NKC69" s="49"/>
      <c r="NKD69" s="49"/>
      <c r="NKG69" s="49"/>
      <c r="NKJ69" s="49"/>
      <c r="NKM69" s="49"/>
      <c r="NKP69" s="49"/>
      <c r="NKS69" s="49"/>
      <c r="NKV69" s="49"/>
      <c r="NLE69" s="49"/>
      <c r="NLH69" s="49"/>
      <c r="NLK69" s="49"/>
      <c r="NLN69" s="49"/>
      <c r="NLW69" s="49"/>
      <c r="NMC69" s="49"/>
      <c r="NMF69" s="49"/>
      <c r="NMI69" s="49"/>
      <c r="NML69" s="49"/>
      <c r="NMR69" s="49"/>
      <c r="NMU69" s="49"/>
      <c r="NNA69" s="49"/>
      <c r="NNC69" s="49"/>
      <c r="NND69" s="49"/>
      <c r="NNF69" s="49"/>
      <c r="NNW69" s="49"/>
      <c r="NOB69" s="49"/>
      <c r="NOH69" s="49"/>
      <c r="NOK69" s="49"/>
      <c r="NON69" s="49"/>
      <c r="NOV69" s="49"/>
      <c r="NPR69" s="49"/>
      <c r="NPS69" s="49"/>
      <c r="NPT69" s="49"/>
      <c r="NPU69" s="49"/>
      <c r="NPV69" s="49"/>
      <c r="NPW69" s="49"/>
      <c r="NQO69" s="49"/>
      <c r="NQP69" s="49"/>
      <c r="NQS69" s="49"/>
      <c r="NQV69" s="49"/>
      <c r="NQX69" s="49"/>
      <c r="NQZ69" s="49"/>
      <c r="NRC69" s="49"/>
      <c r="NRF69" s="49"/>
      <c r="NRI69" s="49"/>
      <c r="NRL69" s="49"/>
      <c r="NRO69" s="49"/>
      <c r="NRR69" s="49"/>
      <c r="NRU69" s="49"/>
      <c r="NRX69" s="49"/>
      <c r="NRZ69" s="49"/>
      <c r="NSM69" s="49"/>
      <c r="NSN69" s="49"/>
      <c r="NSO69" s="49"/>
      <c r="NSP69" s="49"/>
      <c r="NSQ69" s="49"/>
      <c r="NSR69" s="49"/>
      <c r="NSS69" s="49"/>
      <c r="NST69" s="49"/>
      <c r="NSU69" s="49"/>
      <c r="NSV69" s="49"/>
      <c r="NSW69" s="49"/>
      <c r="NSX69" s="49"/>
      <c r="NSY69" s="49"/>
      <c r="NSZ69" s="49"/>
      <c r="NTA69" s="49"/>
      <c r="NTB69" s="49"/>
      <c r="NTC69" s="49"/>
      <c r="NTD69" s="49"/>
      <c r="NTE69" s="49"/>
      <c r="NTF69" s="49"/>
      <c r="NTG69" s="49"/>
      <c r="NTH69" s="49"/>
      <c r="NTI69" s="49"/>
      <c r="NTJ69" s="49"/>
      <c r="NTK69" s="49"/>
      <c r="NTL69" s="49"/>
      <c r="NTM69" s="49"/>
      <c r="NTN69" s="49"/>
      <c r="NTO69" s="49"/>
      <c r="NTP69" s="49"/>
      <c r="NTQ69" s="49"/>
      <c r="NTR69" s="49"/>
      <c r="NTS69" s="49"/>
      <c r="NTT69" s="49"/>
      <c r="NTU69" s="49"/>
      <c r="NTV69" s="49"/>
      <c r="NTW69" s="49"/>
      <c r="NTX69" s="49"/>
      <c r="NTY69" s="49"/>
      <c r="NTZ69" s="49"/>
      <c r="NUC69" s="49"/>
      <c r="NUF69" s="49"/>
      <c r="NUI69" s="49"/>
      <c r="NUL69" s="49"/>
      <c r="NUO69" s="49"/>
      <c r="NUR69" s="49"/>
      <c r="NVA69" s="49"/>
      <c r="NVD69" s="49"/>
      <c r="NVG69" s="49"/>
      <c r="NVJ69" s="49"/>
      <c r="NVS69" s="49"/>
      <c r="NVY69" s="49"/>
      <c r="NWB69" s="49"/>
      <c r="NWE69" s="49"/>
      <c r="NWH69" s="49"/>
      <c r="NWN69" s="49"/>
      <c r="NWQ69" s="49"/>
      <c r="NWW69" s="49"/>
      <c r="NWY69" s="49"/>
      <c r="NWZ69" s="49"/>
      <c r="NXB69" s="49"/>
      <c r="NXS69" s="49"/>
      <c r="NXX69" s="49"/>
      <c r="NYD69" s="49"/>
      <c r="NYG69" s="49"/>
      <c r="NYJ69" s="49"/>
      <c r="NYR69" s="49"/>
      <c r="NZN69" s="49"/>
      <c r="NZO69" s="49"/>
      <c r="NZP69" s="49"/>
      <c r="NZQ69" s="49"/>
      <c r="NZR69" s="49"/>
      <c r="NZS69" s="49"/>
      <c r="OAK69" s="49"/>
      <c r="OAL69" s="49"/>
      <c r="OAO69" s="49"/>
      <c r="OAR69" s="49"/>
      <c r="OAT69" s="49"/>
      <c r="OAV69" s="49"/>
      <c r="OAY69" s="49"/>
      <c r="OBB69" s="49"/>
      <c r="OBE69" s="49"/>
      <c r="OBH69" s="49"/>
      <c r="OBK69" s="49"/>
      <c r="OBN69" s="49"/>
      <c r="OBQ69" s="49"/>
      <c r="OBT69" s="49"/>
      <c r="OBV69" s="49"/>
      <c r="OCI69" s="49"/>
      <c r="OCJ69" s="49"/>
      <c r="OCK69" s="49"/>
      <c r="OCL69" s="49"/>
      <c r="OCM69" s="49"/>
      <c r="OCN69" s="49"/>
      <c r="OCO69" s="49"/>
      <c r="OCP69" s="49"/>
      <c r="OCQ69" s="49"/>
      <c r="OCR69" s="49"/>
      <c r="OCS69" s="49"/>
      <c r="OCT69" s="49"/>
      <c r="OCU69" s="49"/>
      <c r="OCV69" s="49"/>
      <c r="OCW69" s="49"/>
      <c r="OCX69" s="49"/>
      <c r="OCY69" s="49"/>
      <c r="OCZ69" s="49"/>
      <c r="ODA69" s="49"/>
      <c r="ODB69" s="49"/>
      <c r="ODC69" s="49"/>
      <c r="ODD69" s="49"/>
      <c r="ODE69" s="49"/>
      <c r="ODF69" s="49"/>
      <c r="ODG69" s="49"/>
      <c r="ODH69" s="49"/>
      <c r="ODI69" s="49"/>
      <c r="ODJ69" s="49"/>
      <c r="ODK69" s="49"/>
      <c r="ODL69" s="49"/>
      <c r="ODM69" s="49"/>
      <c r="ODN69" s="49"/>
      <c r="ODO69" s="49"/>
      <c r="ODP69" s="49"/>
      <c r="ODQ69" s="49"/>
      <c r="ODR69" s="49"/>
      <c r="ODS69" s="49"/>
      <c r="ODT69" s="49"/>
      <c r="ODU69" s="49"/>
      <c r="ODV69" s="49"/>
      <c r="ODY69" s="49"/>
      <c r="OEB69" s="49"/>
      <c r="OEE69" s="49"/>
      <c r="OEH69" s="49"/>
      <c r="OEK69" s="49"/>
      <c r="OEN69" s="49"/>
      <c r="OEW69" s="49"/>
      <c r="OEZ69" s="49"/>
      <c r="OFC69" s="49"/>
      <c r="OFF69" s="49"/>
      <c r="OFO69" s="49"/>
      <c r="OFU69" s="49"/>
      <c r="OFX69" s="49"/>
      <c r="OGA69" s="49"/>
      <c r="OGD69" s="49"/>
      <c r="OGJ69" s="49"/>
      <c r="OGM69" s="49"/>
      <c r="OGS69" s="49"/>
      <c r="OGU69" s="49"/>
      <c r="OGV69" s="49"/>
      <c r="OGX69" s="49"/>
      <c r="OHO69" s="49"/>
      <c r="OHT69" s="49"/>
      <c r="OHZ69" s="49"/>
      <c r="OIC69" s="49"/>
      <c r="OIF69" s="49"/>
      <c r="OIN69" s="49"/>
      <c r="OJJ69" s="49"/>
      <c r="OJK69" s="49"/>
      <c r="OJL69" s="49"/>
      <c r="OJM69" s="49"/>
      <c r="OJN69" s="49"/>
      <c r="OJO69" s="49"/>
      <c r="OKG69" s="49"/>
      <c r="OKH69" s="49"/>
      <c r="OKK69" s="49"/>
      <c r="OKN69" s="49"/>
      <c r="OKP69" s="49"/>
      <c r="OKR69" s="49"/>
      <c r="OKU69" s="49"/>
      <c r="OKX69" s="49"/>
      <c r="OLA69" s="49"/>
      <c r="OLD69" s="49"/>
      <c r="OLG69" s="49"/>
      <c r="OLJ69" s="49"/>
      <c r="OLM69" s="49"/>
      <c r="OLP69" s="49"/>
      <c r="OLR69" s="49"/>
      <c r="OME69" s="49"/>
      <c r="OMF69" s="49"/>
      <c r="OMG69" s="49"/>
      <c r="OMH69" s="49"/>
      <c r="OMI69" s="49"/>
      <c r="OMJ69" s="49"/>
      <c r="OMK69" s="49"/>
      <c r="OML69" s="49"/>
      <c r="OMM69" s="49"/>
      <c r="OMN69" s="49"/>
      <c r="OMO69" s="49"/>
      <c r="OMP69" s="49"/>
      <c r="OMQ69" s="49"/>
      <c r="OMR69" s="49"/>
      <c r="OMS69" s="49"/>
      <c r="OMT69" s="49"/>
      <c r="OMU69" s="49"/>
      <c r="OMV69" s="49"/>
      <c r="OMW69" s="49"/>
      <c r="OMX69" s="49"/>
      <c r="OMY69" s="49"/>
      <c r="OMZ69" s="49"/>
      <c r="ONA69" s="49"/>
      <c r="ONB69" s="49"/>
      <c r="ONC69" s="49"/>
      <c r="OND69" s="49"/>
      <c r="ONE69" s="49"/>
      <c r="ONF69" s="49"/>
      <c r="ONG69" s="49"/>
      <c r="ONH69" s="49"/>
      <c r="ONI69" s="49"/>
      <c r="ONJ69" s="49"/>
      <c r="ONK69" s="49"/>
      <c r="ONL69" s="49"/>
      <c r="ONM69" s="49"/>
      <c r="ONN69" s="49"/>
      <c r="ONO69" s="49"/>
      <c r="ONP69" s="49"/>
      <c r="ONQ69" s="49"/>
      <c r="ONR69" s="49"/>
      <c r="ONU69" s="49"/>
      <c r="ONX69" s="49"/>
      <c r="OOA69" s="49"/>
      <c r="OOD69" s="49"/>
      <c r="OOG69" s="49"/>
      <c r="OOJ69" s="49"/>
      <c r="OOS69" s="49"/>
      <c r="OOV69" s="49"/>
      <c r="OOY69" s="49"/>
      <c r="OPB69" s="49"/>
      <c r="OPK69" s="49"/>
      <c r="OPQ69" s="49"/>
      <c r="OPT69" s="49"/>
      <c r="OPW69" s="49"/>
      <c r="OPZ69" s="49"/>
      <c r="OQF69" s="49"/>
      <c r="OQI69" s="49"/>
      <c r="OQO69" s="49"/>
      <c r="OQQ69" s="49"/>
      <c r="OQR69" s="49"/>
      <c r="OQT69" s="49"/>
      <c r="ORK69" s="49"/>
      <c r="ORP69" s="49"/>
      <c r="ORV69" s="49"/>
      <c r="ORY69" s="49"/>
      <c r="OSB69" s="49"/>
      <c r="OSJ69" s="49"/>
      <c r="OTF69" s="49"/>
      <c r="OTG69" s="49"/>
      <c r="OTH69" s="49"/>
      <c r="OTI69" s="49"/>
      <c r="OTJ69" s="49"/>
      <c r="OTK69" s="49"/>
      <c r="OUC69" s="49"/>
      <c r="OUD69" s="49"/>
      <c r="OUG69" s="49"/>
      <c r="OUJ69" s="49"/>
      <c r="OUL69" s="49"/>
      <c r="OUN69" s="49"/>
      <c r="OUQ69" s="49"/>
      <c r="OUT69" s="49"/>
      <c r="OUW69" s="49"/>
      <c r="OUZ69" s="49"/>
      <c r="OVC69" s="49"/>
      <c r="OVF69" s="49"/>
      <c r="OVI69" s="49"/>
      <c r="OVL69" s="49"/>
      <c r="OVN69" s="49"/>
      <c r="OWA69" s="49"/>
      <c r="OWB69" s="49"/>
      <c r="OWC69" s="49"/>
      <c r="OWD69" s="49"/>
      <c r="OWE69" s="49"/>
      <c r="OWF69" s="49"/>
      <c r="OWG69" s="49"/>
      <c r="OWH69" s="49"/>
      <c r="OWI69" s="49"/>
      <c r="OWJ69" s="49"/>
      <c r="OWK69" s="49"/>
      <c r="OWL69" s="49"/>
      <c r="OWM69" s="49"/>
      <c r="OWN69" s="49"/>
      <c r="OWO69" s="49"/>
      <c r="OWP69" s="49"/>
      <c r="OWQ69" s="49"/>
      <c r="OWR69" s="49"/>
      <c r="OWS69" s="49"/>
      <c r="OWT69" s="49"/>
      <c r="OWU69" s="49"/>
      <c r="OWV69" s="49"/>
      <c r="OWW69" s="49"/>
      <c r="OWX69" s="49"/>
      <c r="OWY69" s="49"/>
      <c r="OWZ69" s="49"/>
      <c r="OXA69" s="49"/>
      <c r="OXB69" s="49"/>
      <c r="OXC69" s="49"/>
      <c r="OXD69" s="49"/>
      <c r="OXE69" s="49"/>
      <c r="OXF69" s="49"/>
      <c r="OXG69" s="49"/>
      <c r="OXH69" s="49"/>
      <c r="OXI69" s="49"/>
      <c r="OXJ69" s="49"/>
      <c r="OXK69" s="49"/>
      <c r="OXL69" s="49"/>
      <c r="OXM69" s="49"/>
      <c r="OXN69" s="49"/>
      <c r="OXQ69" s="49"/>
      <c r="OXT69" s="49"/>
      <c r="OXW69" s="49"/>
      <c r="OXZ69" s="49"/>
      <c r="OYC69" s="49"/>
      <c r="OYF69" s="49"/>
      <c r="OYO69" s="49"/>
      <c r="OYR69" s="49"/>
      <c r="OYU69" s="49"/>
      <c r="OYX69" s="49"/>
      <c r="OZG69" s="49"/>
      <c r="OZM69" s="49"/>
      <c r="OZP69" s="49"/>
      <c r="OZS69" s="49"/>
      <c r="OZV69" s="49"/>
      <c r="PAB69" s="49"/>
      <c r="PAE69" s="49"/>
      <c r="PAK69" s="49"/>
      <c r="PAM69" s="49"/>
      <c r="PAN69" s="49"/>
      <c r="PAP69" s="49"/>
      <c r="PBG69" s="49"/>
      <c r="PBL69" s="49"/>
      <c r="PBR69" s="49"/>
      <c r="PBU69" s="49"/>
      <c r="PBX69" s="49"/>
      <c r="PCF69" s="49"/>
      <c r="PDB69" s="49"/>
      <c r="PDC69" s="49"/>
      <c r="PDD69" s="49"/>
      <c r="PDE69" s="49"/>
      <c r="PDF69" s="49"/>
      <c r="PDG69" s="49"/>
      <c r="PDY69" s="49"/>
      <c r="PDZ69" s="49"/>
      <c r="PEC69" s="49"/>
      <c r="PEF69" s="49"/>
      <c r="PEH69" s="49"/>
      <c r="PEJ69" s="49"/>
      <c r="PEM69" s="49"/>
      <c r="PEP69" s="49"/>
      <c r="PES69" s="49"/>
      <c r="PEV69" s="49"/>
      <c r="PEY69" s="49"/>
      <c r="PFB69" s="49"/>
      <c r="PFE69" s="49"/>
      <c r="PFH69" s="49"/>
      <c r="PFJ69" s="49"/>
      <c r="PFW69" s="49"/>
      <c r="PFX69" s="49"/>
      <c r="PFY69" s="49"/>
      <c r="PFZ69" s="49"/>
      <c r="PGA69" s="49"/>
      <c r="PGB69" s="49"/>
      <c r="PGC69" s="49"/>
      <c r="PGD69" s="49"/>
      <c r="PGE69" s="49"/>
      <c r="PGF69" s="49"/>
      <c r="PGG69" s="49"/>
      <c r="PGH69" s="49"/>
      <c r="PGI69" s="49"/>
      <c r="PGJ69" s="49"/>
      <c r="PGK69" s="49"/>
      <c r="PGL69" s="49"/>
      <c r="PGM69" s="49"/>
      <c r="PGN69" s="49"/>
      <c r="PGO69" s="49"/>
      <c r="PGP69" s="49"/>
      <c r="PGQ69" s="49"/>
      <c r="PGR69" s="49"/>
      <c r="PGS69" s="49"/>
      <c r="PGT69" s="49"/>
      <c r="PGU69" s="49"/>
      <c r="PGV69" s="49"/>
      <c r="PGW69" s="49"/>
      <c r="PGX69" s="49"/>
      <c r="PGY69" s="49"/>
      <c r="PGZ69" s="49"/>
      <c r="PHA69" s="49"/>
      <c r="PHB69" s="49"/>
      <c r="PHC69" s="49"/>
      <c r="PHD69" s="49"/>
      <c r="PHE69" s="49"/>
      <c r="PHF69" s="49"/>
      <c r="PHG69" s="49"/>
      <c r="PHH69" s="49"/>
      <c r="PHI69" s="49"/>
      <c r="PHJ69" s="49"/>
      <c r="PHM69" s="49"/>
      <c r="PHP69" s="49"/>
      <c r="PHS69" s="49"/>
      <c r="PHV69" s="49"/>
      <c r="PHY69" s="49"/>
      <c r="PIB69" s="49"/>
      <c r="PIK69" s="49"/>
      <c r="PIN69" s="49"/>
      <c r="PIQ69" s="49"/>
      <c r="PIT69" s="49"/>
      <c r="PJC69" s="49"/>
      <c r="PJI69" s="49"/>
      <c r="PJL69" s="49"/>
      <c r="PJO69" s="49"/>
      <c r="PJR69" s="49"/>
      <c r="PJX69" s="49"/>
      <c r="PKA69" s="49"/>
      <c r="PKG69" s="49"/>
      <c r="PKI69" s="49"/>
      <c r="PKJ69" s="49"/>
      <c r="PKL69" s="49"/>
      <c r="PLC69" s="49"/>
      <c r="PLH69" s="49"/>
      <c r="PLN69" s="49"/>
      <c r="PLQ69" s="49"/>
      <c r="PLT69" s="49"/>
      <c r="PMB69" s="49"/>
      <c r="PMX69" s="49"/>
      <c r="PMY69" s="49"/>
      <c r="PMZ69" s="49"/>
      <c r="PNA69" s="49"/>
      <c r="PNB69" s="49"/>
      <c r="PNC69" s="49"/>
      <c r="PNU69" s="49"/>
      <c r="PNV69" s="49"/>
      <c r="PNY69" s="49"/>
      <c r="POB69" s="49"/>
      <c r="POD69" s="49"/>
      <c r="POF69" s="49"/>
      <c r="POI69" s="49"/>
      <c r="POL69" s="49"/>
      <c r="POO69" s="49"/>
      <c r="POR69" s="49"/>
      <c r="POU69" s="49"/>
      <c r="POX69" s="49"/>
      <c r="PPA69" s="49"/>
      <c r="PPD69" s="49"/>
      <c r="PPF69" s="49"/>
      <c r="PPS69" s="49"/>
      <c r="PPT69" s="49"/>
      <c r="PPU69" s="49"/>
      <c r="PPV69" s="49"/>
      <c r="PPW69" s="49"/>
      <c r="PPX69" s="49"/>
      <c r="PPY69" s="49"/>
      <c r="PPZ69" s="49"/>
      <c r="PQA69" s="49"/>
      <c r="PQB69" s="49"/>
      <c r="PQC69" s="49"/>
      <c r="PQD69" s="49"/>
      <c r="PQE69" s="49"/>
      <c r="PQF69" s="49"/>
      <c r="PQG69" s="49"/>
      <c r="PQH69" s="49"/>
      <c r="PQI69" s="49"/>
      <c r="PQJ69" s="49"/>
      <c r="PQK69" s="49"/>
      <c r="PQL69" s="49"/>
      <c r="PQM69" s="49"/>
      <c r="PQN69" s="49"/>
      <c r="PQO69" s="49"/>
      <c r="PQP69" s="49"/>
      <c r="PQQ69" s="49"/>
      <c r="PQR69" s="49"/>
      <c r="PQS69" s="49"/>
      <c r="PQT69" s="49"/>
      <c r="PQU69" s="49"/>
      <c r="PQV69" s="49"/>
      <c r="PQW69" s="49"/>
      <c r="PQX69" s="49"/>
      <c r="PQY69" s="49"/>
      <c r="PQZ69" s="49"/>
      <c r="PRA69" s="49"/>
      <c r="PRB69" s="49"/>
      <c r="PRC69" s="49"/>
      <c r="PRD69" s="49"/>
      <c r="PRE69" s="49"/>
      <c r="PRF69" s="49"/>
      <c r="PRI69" s="49"/>
      <c r="PRL69" s="49"/>
      <c r="PRO69" s="49"/>
      <c r="PRR69" s="49"/>
      <c r="PRU69" s="49"/>
      <c r="PRX69" s="49"/>
      <c r="PSG69" s="49"/>
      <c r="PSJ69" s="49"/>
      <c r="PSM69" s="49"/>
      <c r="PSP69" s="49"/>
      <c r="PSY69" s="49"/>
      <c r="PTE69" s="49"/>
      <c r="PTH69" s="49"/>
      <c r="PTK69" s="49"/>
      <c r="PTN69" s="49"/>
      <c r="PTT69" s="49"/>
      <c r="PTW69" s="49"/>
      <c r="PUC69" s="49"/>
      <c r="PUE69" s="49"/>
      <c r="PUF69" s="49"/>
      <c r="PUH69" s="49"/>
      <c r="PUY69" s="49"/>
      <c r="PVD69" s="49"/>
      <c r="PVJ69" s="49"/>
      <c r="PVM69" s="49"/>
      <c r="PVP69" s="49"/>
      <c r="PVX69" s="49"/>
      <c r="PWT69" s="49"/>
      <c r="PWU69" s="49"/>
      <c r="PWV69" s="49"/>
      <c r="PWW69" s="49"/>
      <c r="PWX69" s="49"/>
      <c r="PWY69" s="49"/>
      <c r="PXQ69" s="49"/>
      <c r="PXR69" s="49"/>
      <c r="PXU69" s="49"/>
      <c r="PXX69" s="49"/>
      <c r="PXZ69" s="49"/>
      <c r="PYB69" s="49"/>
      <c r="PYE69" s="49"/>
      <c r="PYH69" s="49"/>
      <c r="PYK69" s="49"/>
      <c r="PYN69" s="49"/>
      <c r="PYQ69" s="49"/>
      <c r="PYT69" s="49"/>
      <c r="PYW69" s="49"/>
      <c r="PYZ69" s="49"/>
      <c r="PZB69" s="49"/>
      <c r="PZO69" s="49"/>
      <c r="PZP69" s="49"/>
      <c r="PZQ69" s="49"/>
      <c r="PZR69" s="49"/>
      <c r="PZS69" s="49"/>
      <c r="PZT69" s="49"/>
      <c r="PZU69" s="49"/>
      <c r="PZV69" s="49"/>
      <c r="PZW69" s="49"/>
      <c r="PZX69" s="49"/>
      <c r="PZY69" s="49"/>
      <c r="PZZ69" s="49"/>
      <c r="QAA69" s="49"/>
      <c r="QAB69" s="49"/>
      <c r="QAC69" s="49"/>
      <c r="QAD69" s="49"/>
      <c r="QAE69" s="49"/>
      <c r="QAF69" s="49"/>
      <c r="QAG69" s="49"/>
      <c r="QAH69" s="49"/>
      <c r="QAI69" s="49"/>
      <c r="QAJ69" s="49"/>
      <c r="QAK69" s="49"/>
      <c r="QAL69" s="49"/>
      <c r="QAM69" s="49"/>
      <c r="QAN69" s="49"/>
      <c r="QAO69" s="49"/>
      <c r="QAP69" s="49"/>
      <c r="QAQ69" s="49"/>
      <c r="QAR69" s="49"/>
      <c r="QAS69" s="49"/>
      <c r="QAT69" s="49"/>
      <c r="QAU69" s="49"/>
      <c r="QAV69" s="49"/>
      <c r="QAW69" s="49"/>
      <c r="QAX69" s="49"/>
      <c r="QAY69" s="49"/>
      <c r="QAZ69" s="49"/>
      <c r="QBA69" s="49"/>
      <c r="QBB69" s="49"/>
      <c r="QBE69" s="49"/>
      <c r="QBH69" s="49"/>
      <c r="QBK69" s="49"/>
      <c r="QBN69" s="49"/>
      <c r="QBQ69" s="49"/>
      <c r="QBT69" s="49"/>
      <c r="QCC69" s="49"/>
      <c r="QCF69" s="49"/>
      <c r="QCI69" s="49"/>
      <c r="QCL69" s="49"/>
      <c r="QCU69" s="49"/>
      <c r="QDA69" s="49"/>
      <c r="QDD69" s="49"/>
      <c r="QDG69" s="49"/>
      <c r="QDJ69" s="49"/>
      <c r="QDP69" s="49"/>
      <c r="QDS69" s="49"/>
      <c r="QDY69" s="49"/>
      <c r="QEA69" s="49"/>
      <c r="QEB69" s="49"/>
      <c r="QED69" s="49"/>
      <c r="QEU69" s="49"/>
      <c r="QEZ69" s="49"/>
      <c r="QFF69" s="49"/>
      <c r="QFI69" s="49"/>
      <c r="QFL69" s="49"/>
      <c r="QFT69" s="49"/>
      <c r="QGP69" s="49"/>
      <c r="QGQ69" s="49"/>
      <c r="QGR69" s="49"/>
      <c r="QGS69" s="49"/>
      <c r="QGT69" s="49"/>
      <c r="QGU69" s="49"/>
      <c r="QHM69" s="49"/>
      <c r="QHN69" s="49"/>
      <c r="QHQ69" s="49"/>
      <c r="QHT69" s="49"/>
      <c r="QHV69" s="49"/>
      <c r="QHX69" s="49"/>
      <c r="QIA69" s="49"/>
      <c r="QID69" s="49"/>
      <c r="QIG69" s="49"/>
      <c r="QIJ69" s="49"/>
      <c r="QIM69" s="49"/>
      <c r="QIP69" s="49"/>
      <c r="QIS69" s="49"/>
      <c r="QIV69" s="49"/>
      <c r="QIX69" s="49"/>
      <c r="QJK69" s="49"/>
      <c r="QJL69" s="49"/>
      <c r="QJM69" s="49"/>
      <c r="QJN69" s="49"/>
      <c r="QJO69" s="49"/>
      <c r="QJP69" s="49"/>
      <c r="QJQ69" s="49"/>
      <c r="QJR69" s="49"/>
      <c r="QJS69" s="49"/>
      <c r="QJT69" s="49"/>
      <c r="QJU69" s="49"/>
      <c r="QJV69" s="49"/>
      <c r="QJW69" s="49"/>
      <c r="QJX69" s="49"/>
      <c r="QJY69" s="49"/>
      <c r="QJZ69" s="49"/>
      <c r="QKA69" s="49"/>
      <c r="QKB69" s="49"/>
      <c r="QKC69" s="49"/>
      <c r="QKD69" s="49"/>
      <c r="QKE69" s="49"/>
      <c r="QKF69" s="49"/>
      <c r="QKG69" s="49"/>
      <c r="QKH69" s="49"/>
      <c r="QKI69" s="49"/>
      <c r="QKJ69" s="49"/>
      <c r="QKK69" s="49"/>
      <c r="QKL69" s="49"/>
      <c r="QKM69" s="49"/>
      <c r="QKN69" s="49"/>
      <c r="QKO69" s="49"/>
      <c r="QKP69" s="49"/>
      <c r="QKQ69" s="49"/>
      <c r="QKR69" s="49"/>
      <c r="QKS69" s="49"/>
      <c r="QKT69" s="49"/>
      <c r="QKU69" s="49"/>
      <c r="QKV69" s="49"/>
      <c r="QKW69" s="49"/>
      <c r="QKX69" s="49"/>
      <c r="QLA69" s="49"/>
      <c r="QLD69" s="49"/>
      <c r="QLG69" s="49"/>
      <c r="QLJ69" s="49"/>
      <c r="QLM69" s="49"/>
      <c r="QLP69" s="49"/>
      <c r="QLY69" s="49"/>
      <c r="QMB69" s="49"/>
      <c r="QME69" s="49"/>
      <c r="QMH69" s="49"/>
      <c r="QMQ69" s="49"/>
      <c r="QMW69" s="49"/>
      <c r="QMZ69" s="49"/>
      <c r="QNC69" s="49"/>
      <c r="QNF69" s="49"/>
      <c r="QNL69" s="49"/>
      <c r="QNO69" s="49"/>
      <c r="QNU69" s="49"/>
      <c r="QNW69" s="49"/>
      <c r="QNX69" s="49"/>
      <c r="QNZ69" s="49"/>
      <c r="QOQ69" s="49"/>
      <c r="QOV69" s="49"/>
      <c r="QPB69" s="49"/>
      <c r="QPE69" s="49"/>
      <c r="QPH69" s="49"/>
      <c r="QPP69" s="49"/>
      <c r="QQL69" s="49"/>
      <c r="QQM69" s="49"/>
      <c r="QQN69" s="49"/>
      <c r="QQO69" s="49"/>
      <c r="QQP69" s="49"/>
      <c r="QQQ69" s="49"/>
      <c r="QRI69" s="49"/>
      <c r="QRJ69" s="49"/>
      <c r="QRM69" s="49"/>
      <c r="QRP69" s="49"/>
      <c r="QRR69" s="49"/>
      <c r="QRT69" s="49"/>
      <c r="QRW69" s="49"/>
      <c r="QRZ69" s="49"/>
      <c r="QSC69" s="49"/>
      <c r="QSF69" s="49"/>
      <c r="QSI69" s="49"/>
      <c r="QSL69" s="49"/>
      <c r="QSO69" s="49"/>
      <c r="QSR69" s="49"/>
      <c r="QST69" s="49"/>
      <c r="QTG69" s="49"/>
      <c r="QTH69" s="49"/>
      <c r="QTI69" s="49"/>
      <c r="QTJ69" s="49"/>
      <c r="QTK69" s="49"/>
      <c r="QTL69" s="49"/>
      <c r="QTM69" s="49"/>
      <c r="QTN69" s="49"/>
      <c r="QTO69" s="49"/>
      <c r="QTP69" s="49"/>
      <c r="QTQ69" s="49"/>
      <c r="QTR69" s="49"/>
      <c r="QTS69" s="49"/>
      <c r="QTT69" s="49"/>
      <c r="QTU69" s="49"/>
      <c r="QTV69" s="49"/>
      <c r="QTW69" s="49"/>
      <c r="QTX69" s="49"/>
      <c r="QTY69" s="49"/>
      <c r="QTZ69" s="49"/>
      <c r="QUA69" s="49"/>
      <c r="QUB69" s="49"/>
      <c r="QUC69" s="49"/>
      <c r="QUD69" s="49"/>
      <c r="QUE69" s="49"/>
      <c r="QUF69" s="49"/>
      <c r="QUG69" s="49"/>
      <c r="QUH69" s="49"/>
      <c r="QUI69" s="49"/>
      <c r="QUJ69" s="49"/>
      <c r="QUK69" s="49"/>
      <c r="QUL69" s="49"/>
      <c r="QUM69" s="49"/>
      <c r="QUN69" s="49"/>
      <c r="QUO69" s="49"/>
      <c r="QUP69" s="49"/>
      <c r="QUQ69" s="49"/>
      <c r="QUR69" s="49"/>
      <c r="QUS69" s="49"/>
      <c r="QUT69" s="49"/>
      <c r="QUW69" s="49"/>
      <c r="QUZ69" s="49"/>
      <c r="QVC69" s="49"/>
      <c r="QVF69" s="49"/>
      <c r="QVI69" s="49"/>
      <c r="QVL69" s="49"/>
      <c r="QVU69" s="49"/>
      <c r="QVX69" s="49"/>
      <c r="QWA69" s="49"/>
      <c r="QWD69" s="49"/>
      <c r="QWM69" s="49"/>
      <c r="QWS69" s="49"/>
      <c r="QWV69" s="49"/>
      <c r="QWY69" s="49"/>
      <c r="QXB69" s="49"/>
      <c r="QXH69" s="49"/>
      <c r="QXK69" s="49"/>
      <c r="QXQ69" s="49"/>
      <c r="QXS69" s="49"/>
      <c r="QXT69" s="49"/>
      <c r="QXV69" s="49"/>
      <c r="QYM69" s="49"/>
      <c r="QYR69" s="49"/>
      <c r="QYX69" s="49"/>
      <c r="QZA69" s="49"/>
      <c r="QZD69" s="49"/>
      <c r="QZL69" s="49"/>
      <c r="RAH69" s="49"/>
      <c r="RAI69" s="49"/>
      <c r="RAJ69" s="49"/>
      <c r="RAK69" s="49"/>
      <c r="RAL69" s="49"/>
      <c r="RAM69" s="49"/>
      <c r="RBE69" s="49"/>
      <c r="RBF69" s="49"/>
      <c r="RBI69" s="49"/>
      <c r="RBL69" s="49"/>
      <c r="RBN69" s="49"/>
      <c r="RBP69" s="49"/>
      <c r="RBS69" s="49"/>
      <c r="RBV69" s="49"/>
      <c r="RBY69" s="49"/>
      <c r="RCB69" s="49"/>
      <c r="RCE69" s="49"/>
      <c r="RCH69" s="49"/>
      <c r="RCK69" s="49"/>
      <c r="RCN69" s="49"/>
      <c r="RCP69" s="49"/>
      <c r="RDC69" s="49"/>
      <c r="RDD69" s="49"/>
      <c r="RDE69" s="49"/>
      <c r="RDF69" s="49"/>
      <c r="RDG69" s="49"/>
      <c r="RDH69" s="49"/>
      <c r="RDI69" s="49"/>
      <c r="RDJ69" s="49"/>
      <c r="RDK69" s="49"/>
      <c r="RDL69" s="49"/>
      <c r="RDM69" s="49"/>
      <c r="RDN69" s="49"/>
      <c r="RDO69" s="49"/>
      <c r="RDP69" s="49"/>
      <c r="RDQ69" s="49"/>
      <c r="RDR69" s="49"/>
      <c r="RDS69" s="49"/>
      <c r="RDT69" s="49"/>
      <c r="RDU69" s="49"/>
      <c r="RDV69" s="49"/>
      <c r="RDW69" s="49"/>
      <c r="RDX69" s="49"/>
      <c r="RDY69" s="49"/>
      <c r="RDZ69" s="49"/>
      <c r="REA69" s="49"/>
      <c r="REB69" s="49"/>
      <c r="REC69" s="49"/>
      <c r="RED69" s="49"/>
      <c r="REE69" s="49"/>
      <c r="REF69" s="49"/>
      <c r="REG69" s="49"/>
      <c r="REH69" s="49"/>
      <c r="REI69" s="49"/>
      <c r="REJ69" s="49"/>
      <c r="REK69" s="49"/>
      <c r="REL69" s="49"/>
      <c r="REM69" s="49"/>
      <c r="REN69" s="49"/>
      <c r="REO69" s="49"/>
      <c r="REP69" s="49"/>
      <c r="RES69" s="49"/>
      <c r="REV69" s="49"/>
      <c r="REY69" s="49"/>
      <c r="RFB69" s="49"/>
      <c r="RFE69" s="49"/>
      <c r="RFH69" s="49"/>
      <c r="RFQ69" s="49"/>
      <c r="RFT69" s="49"/>
      <c r="RFW69" s="49"/>
      <c r="RFZ69" s="49"/>
      <c r="RGI69" s="49"/>
      <c r="RGO69" s="49"/>
      <c r="RGR69" s="49"/>
      <c r="RGU69" s="49"/>
      <c r="RGX69" s="49"/>
      <c r="RHD69" s="49"/>
      <c r="RHG69" s="49"/>
      <c r="RHM69" s="49"/>
      <c r="RHO69" s="49"/>
      <c r="RHP69" s="49"/>
      <c r="RHR69" s="49"/>
      <c r="RII69" s="49"/>
      <c r="RIN69" s="49"/>
      <c r="RIT69" s="49"/>
      <c r="RIW69" s="49"/>
      <c r="RIZ69" s="49"/>
      <c r="RJH69" s="49"/>
      <c r="RKD69" s="49"/>
      <c r="RKE69" s="49"/>
      <c r="RKF69" s="49"/>
      <c r="RKG69" s="49"/>
      <c r="RKH69" s="49"/>
      <c r="RKI69" s="49"/>
      <c r="RLA69" s="49"/>
      <c r="RLB69" s="49"/>
      <c r="RLE69" s="49"/>
      <c r="RLH69" s="49"/>
      <c r="RLJ69" s="49"/>
      <c r="RLL69" s="49"/>
      <c r="RLO69" s="49"/>
      <c r="RLR69" s="49"/>
      <c r="RLU69" s="49"/>
      <c r="RLX69" s="49"/>
      <c r="RMA69" s="49"/>
      <c r="RMD69" s="49"/>
      <c r="RMG69" s="49"/>
      <c r="RMJ69" s="49"/>
      <c r="RML69" s="49"/>
      <c r="RMY69" s="49"/>
      <c r="RMZ69" s="49"/>
      <c r="RNA69" s="49"/>
      <c r="RNB69" s="49"/>
      <c r="RNC69" s="49"/>
      <c r="RND69" s="49"/>
      <c r="RNE69" s="49"/>
      <c r="RNF69" s="49"/>
      <c r="RNG69" s="49"/>
      <c r="RNH69" s="49"/>
      <c r="RNI69" s="49"/>
      <c r="RNJ69" s="49"/>
      <c r="RNK69" s="49"/>
      <c r="RNL69" s="49"/>
      <c r="RNM69" s="49"/>
      <c r="RNN69" s="49"/>
      <c r="RNO69" s="49"/>
      <c r="RNP69" s="49"/>
      <c r="RNQ69" s="49"/>
      <c r="RNR69" s="49"/>
      <c r="RNS69" s="49"/>
      <c r="RNT69" s="49"/>
      <c r="RNU69" s="49"/>
      <c r="RNV69" s="49"/>
      <c r="RNW69" s="49"/>
      <c r="RNX69" s="49"/>
      <c r="RNY69" s="49"/>
      <c r="RNZ69" s="49"/>
      <c r="ROA69" s="49"/>
      <c r="ROB69" s="49"/>
      <c r="ROC69" s="49"/>
      <c r="ROD69" s="49"/>
      <c r="ROE69" s="49"/>
      <c r="ROF69" s="49"/>
      <c r="ROG69" s="49"/>
      <c r="ROH69" s="49"/>
      <c r="ROI69" s="49"/>
      <c r="ROJ69" s="49"/>
      <c r="ROK69" s="49"/>
      <c r="ROL69" s="49"/>
      <c r="ROO69" s="49"/>
      <c r="ROR69" s="49"/>
      <c r="ROU69" s="49"/>
      <c r="ROX69" s="49"/>
      <c r="RPA69" s="49"/>
      <c r="RPD69" s="49"/>
      <c r="RPM69" s="49"/>
      <c r="RPP69" s="49"/>
      <c r="RPS69" s="49"/>
      <c r="RPV69" s="49"/>
      <c r="RQE69" s="49"/>
      <c r="RQK69" s="49"/>
      <c r="RQN69" s="49"/>
      <c r="RQQ69" s="49"/>
      <c r="RQT69" s="49"/>
      <c r="RQZ69" s="49"/>
      <c r="RRC69" s="49"/>
      <c r="RRI69" s="49"/>
      <c r="RRK69" s="49"/>
      <c r="RRL69" s="49"/>
      <c r="RRN69" s="49"/>
      <c r="RSE69" s="49"/>
      <c r="RSJ69" s="49"/>
      <c r="RSP69" s="49"/>
      <c r="RSS69" s="49"/>
      <c r="RSV69" s="49"/>
      <c r="RTD69" s="49"/>
      <c r="RTZ69" s="49"/>
      <c r="RUA69" s="49"/>
      <c r="RUB69" s="49"/>
      <c r="RUC69" s="49"/>
      <c r="RUD69" s="49"/>
      <c r="RUE69" s="49"/>
      <c r="RUW69" s="49"/>
      <c r="RUX69" s="49"/>
      <c r="RVA69" s="49"/>
      <c r="RVD69" s="49"/>
      <c r="RVF69" s="49"/>
      <c r="RVH69" s="49"/>
      <c r="RVK69" s="49"/>
      <c r="RVN69" s="49"/>
      <c r="RVQ69" s="49"/>
      <c r="RVT69" s="49"/>
      <c r="RVW69" s="49"/>
      <c r="RVZ69" s="49"/>
      <c r="RWC69" s="49"/>
      <c r="RWF69" s="49"/>
      <c r="RWH69" s="49"/>
      <c r="RWU69" s="49"/>
      <c r="RWV69" s="49"/>
      <c r="RWW69" s="49"/>
      <c r="RWX69" s="49"/>
      <c r="RWY69" s="49"/>
      <c r="RWZ69" s="49"/>
      <c r="RXA69" s="49"/>
      <c r="RXB69" s="49"/>
      <c r="RXC69" s="49"/>
      <c r="RXD69" s="49"/>
      <c r="RXE69" s="49"/>
      <c r="RXF69" s="49"/>
      <c r="RXG69" s="49"/>
      <c r="RXH69" s="49"/>
      <c r="RXI69" s="49"/>
      <c r="RXJ69" s="49"/>
      <c r="RXK69" s="49"/>
      <c r="RXL69" s="49"/>
      <c r="RXM69" s="49"/>
      <c r="RXN69" s="49"/>
      <c r="RXO69" s="49"/>
      <c r="RXP69" s="49"/>
      <c r="RXQ69" s="49"/>
      <c r="RXR69" s="49"/>
      <c r="RXS69" s="49"/>
      <c r="RXT69" s="49"/>
      <c r="RXU69" s="49"/>
      <c r="RXV69" s="49"/>
      <c r="RXW69" s="49"/>
      <c r="RXX69" s="49"/>
      <c r="RXY69" s="49"/>
      <c r="RXZ69" s="49"/>
      <c r="RYA69" s="49"/>
      <c r="RYB69" s="49"/>
      <c r="RYC69" s="49"/>
      <c r="RYD69" s="49"/>
      <c r="RYE69" s="49"/>
      <c r="RYF69" s="49"/>
      <c r="RYG69" s="49"/>
      <c r="RYH69" s="49"/>
      <c r="RYK69" s="49"/>
      <c r="RYN69" s="49"/>
      <c r="RYQ69" s="49"/>
      <c r="RYT69" s="49"/>
      <c r="RYW69" s="49"/>
      <c r="RYZ69" s="49"/>
      <c r="RZI69" s="49"/>
      <c r="RZL69" s="49"/>
      <c r="RZO69" s="49"/>
      <c r="RZR69" s="49"/>
      <c r="SAA69" s="49"/>
      <c r="SAG69" s="49"/>
      <c r="SAJ69" s="49"/>
      <c r="SAM69" s="49"/>
      <c r="SAP69" s="49"/>
      <c r="SAV69" s="49"/>
      <c r="SAY69" s="49"/>
      <c r="SBE69" s="49"/>
      <c r="SBG69" s="49"/>
      <c r="SBH69" s="49"/>
      <c r="SBJ69" s="49"/>
      <c r="SCA69" s="49"/>
      <c r="SCF69" s="49"/>
      <c r="SCL69" s="49"/>
      <c r="SCO69" s="49"/>
      <c r="SCR69" s="49"/>
      <c r="SCZ69" s="49"/>
      <c r="SDV69" s="49"/>
      <c r="SDW69" s="49"/>
      <c r="SDX69" s="49"/>
      <c r="SDY69" s="49"/>
      <c r="SDZ69" s="49"/>
      <c r="SEA69" s="49"/>
      <c r="SES69" s="49"/>
      <c r="SET69" s="49"/>
      <c r="SEW69" s="49"/>
      <c r="SEZ69" s="49"/>
      <c r="SFB69" s="49"/>
      <c r="SFD69" s="49"/>
      <c r="SFG69" s="49"/>
      <c r="SFJ69" s="49"/>
      <c r="SFM69" s="49"/>
      <c r="SFP69" s="49"/>
      <c r="SFS69" s="49"/>
      <c r="SFV69" s="49"/>
      <c r="SFY69" s="49"/>
      <c r="SGB69" s="49"/>
      <c r="SGD69" s="49"/>
      <c r="SGQ69" s="49"/>
      <c r="SGR69" s="49"/>
      <c r="SGS69" s="49"/>
      <c r="SGT69" s="49"/>
      <c r="SGU69" s="49"/>
      <c r="SGV69" s="49"/>
      <c r="SGW69" s="49"/>
      <c r="SGX69" s="49"/>
      <c r="SGY69" s="49"/>
      <c r="SGZ69" s="49"/>
      <c r="SHA69" s="49"/>
      <c r="SHB69" s="49"/>
      <c r="SHC69" s="49"/>
      <c r="SHD69" s="49"/>
      <c r="SHE69" s="49"/>
      <c r="SHF69" s="49"/>
      <c r="SHG69" s="49"/>
      <c r="SHH69" s="49"/>
      <c r="SHI69" s="49"/>
      <c r="SHJ69" s="49"/>
      <c r="SHK69" s="49"/>
      <c r="SHL69" s="49"/>
      <c r="SHM69" s="49"/>
      <c r="SHN69" s="49"/>
      <c r="SHO69" s="49"/>
      <c r="SHP69" s="49"/>
      <c r="SHQ69" s="49"/>
      <c r="SHR69" s="49"/>
      <c r="SHS69" s="49"/>
      <c r="SHT69" s="49"/>
      <c r="SHU69" s="49"/>
      <c r="SHV69" s="49"/>
      <c r="SHW69" s="49"/>
      <c r="SHX69" s="49"/>
      <c r="SHY69" s="49"/>
      <c r="SHZ69" s="49"/>
      <c r="SIA69" s="49"/>
      <c r="SIB69" s="49"/>
      <c r="SIC69" s="49"/>
      <c r="SID69" s="49"/>
      <c r="SIG69" s="49"/>
      <c r="SIJ69" s="49"/>
      <c r="SIM69" s="49"/>
      <c r="SIP69" s="49"/>
      <c r="SIS69" s="49"/>
      <c r="SIV69" s="49"/>
      <c r="SJE69" s="49"/>
      <c r="SJH69" s="49"/>
      <c r="SJK69" s="49"/>
      <c r="SJN69" s="49"/>
      <c r="SJW69" s="49"/>
      <c r="SKC69" s="49"/>
      <c r="SKF69" s="49"/>
      <c r="SKI69" s="49"/>
      <c r="SKL69" s="49"/>
      <c r="SKR69" s="49"/>
      <c r="SKU69" s="49"/>
      <c r="SLA69" s="49"/>
      <c r="SLC69" s="49"/>
      <c r="SLD69" s="49"/>
      <c r="SLF69" s="49"/>
      <c r="SLW69" s="49"/>
      <c r="SMB69" s="49"/>
      <c r="SMH69" s="49"/>
      <c r="SMK69" s="49"/>
      <c r="SMN69" s="49"/>
      <c r="SMV69" s="49"/>
      <c r="SNR69" s="49"/>
      <c r="SNS69" s="49"/>
      <c r="SNT69" s="49"/>
      <c r="SNU69" s="49"/>
      <c r="SNV69" s="49"/>
      <c r="SNW69" s="49"/>
      <c r="SOO69" s="49"/>
      <c r="SOP69" s="49"/>
      <c r="SOS69" s="49"/>
      <c r="SOV69" s="49"/>
      <c r="SOX69" s="49"/>
      <c r="SOZ69" s="49"/>
      <c r="SPC69" s="49"/>
      <c r="SPF69" s="49"/>
      <c r="SPI69" s="49"/>
      <c r="SPL69" s="49"/>
      <c r="SPO69" s="49"/>
      <c r="SPR69" s="49"/>
      <c r="SPU69" s="49"/>
      <c r="SPX69" s="49"/>
      <c r="SPZ69" s="49"/>
      <c r="SQM69" s="49"/>
      <c r="SQN69" s="49"/>
      <c r="SQO69" s="49"/>
      <c r="SQP69" s="49"/>
      <c r="SQQ69" s="49"/>
      <c r="SQR69" s="49"/>
      <c r="SQS69" s="49"/>
      <c r="SQT69" s="49"/>
      <c r="SQU69" s="49"/>
      <c r="SQV69" s="49"/>
      <c r="SQW69" s="49"/>
      <c r="SQX69" s="49"/>
      <c r="SQY69" s="49"/>
      <c r="SQZ69" s="49"/>
      <c r="SRA69" s="49"/>
      <c r="SRB69" s="49"/>
      <c r="SRC69" s="49"/>
      <c r="SRD69" s="49"/>
      <c r="SRE69" s="49"/>
      <c r="SRF69" s="49"/>
      <c r="SRG69" s="49"/>
      <c r="SRH69" s="49"/>
      <c r="SRI69" s="49"/>
      <c r="SRJ69" s="49"/>
      <c r="SRK69" s="49"/>
      <c r="SRL69" s="49"/>
      <c r="SRM69" s="49"/>
      <c r="SRN69" s="49"/>
      <c r="SRO69" s="49"/>
      <c r="SRP69" s="49"/>
      <c r="SRQ69" s="49"/>
      <c r="SRR69" s="49"/>
      <c r="SRS69" s="49"/>
      <c r="SRT69" s="49"/>
      <c r="SRU69" s="49"/>
      <c r="SRV69" s="49"/>
      <c r="SRW69" s="49"/>
      <c r="SRX69" s="49"/>
      <c r="SRY69" s="49"/>
      <c r="SRZ69" s="49"/>
      <c r="SSC69" s="49"/>
      <c r="SSF69" s="49"/>
      <c r="SSI69" s="49"/>
      <c r="SSL69" s="49"/>
      <c r="SSO69" s="49"/>
      <c r="SSR69" s="49"/>
      <c r="STA69" s="49"/>
      <c r="STD69" s="49"/>
      <c r="STG69" s="49"/>
      <c r="STJ69" s="49"/>
      <c r="STS69" s="49"/>
      <c r="STY69" s="49"/>
      <c r="SUB69" s="49"/>
      <c r="SUE69" s="49"/>
      <c r="SUH69" s="49"/>
      <c r="SUN69" s="49"/>
      <c r="SUQ69" s="49"/>
      <c r="SUW69" s="49"/>
      <c r="SUY69" s="49"/>
      <c r="SUZ69" s="49"/>
      <c r="SVB69" s="49"/>
      <c r="SVS69" s="49"/>
      <c r="SVX69" s="49"/>
      <c r="SWD69" s="49"/>
      <c r="SWG69" s="49"/>
      <c r="SWJ69" s="49"/>
      <c r="SWR69" s="49"/>
      <c r="SXN69" s="49"/>
      <c r="SXO69" s="49"/>
      <c r="SXP69" s="49"/>
      <c r="SXQ69" s="49"/>
      <c r="SXR69" s="49"/>
      <c r="SXS69" s="49"/>
      <c r="SYK69" s="49"/>
      <c r="SYL69" s="49"/>
      <c r="SYO69" s="49"/>
      <c r="SYR69" s="49"/>
      <c r="SYT69" s="49"/>
      <c r="SYV69" s="49"/>
      <c r="SYY69" s="49"/>
      <c r="SZB69" s="49"/>
      <c r="SZE69" s="49"/>
      <c r="SZH69" s="49"/>
      <c r="SZK69" s="49"/>
      <c r="SZN69" s="49"/>
      <c r="SZQ69" s="49"/>
      <c r="SZT69" s="49"/>
      <c r="SZV69" s="49"/>
      <c r="TAI69" s="49"/>
      <c r="TAJ69" s="49"/>
      <c r="TAK69" s="49"/>
      <c r="TAL69" s="49"/>
      <c r="TAM69" s="49"/>
      <c r="TAN69" s="49"/>
      <c r="TAO69" s="49"/>
      <c r="TAP69" s="49"/>
      <c r="TAQ69" s="49"/>
      <c r="TAR69" s="49"/>
      <c r="TAS69" s="49"/>
      <c r="TAT69" s="49"/>
      <c r="TAU69" s="49"/>
      <c r="TAV69" s="49"/>
      <c r="TAW69" s="49"/>
      <c r="TAX69" s="49"/>
      <c r="TAY69" s="49"/>
      <c r="TAZ69" s="49"/>
      <c r="TBA69" s="49"/>
      <c r="TBB69" s="49"/>
      <c r="TBC69" s="49"/>
      <c r="TBD69" s="49"/>
      <c r="TBE69" s="49"/>
      <c r="TBF69" s="49"/>
      <c r="TBG69" s="49"/>
      <c r="TBH69" s="49"/>
      <c r="TBI69" s="49"/>
      <c r="TBJ69" s="49"/>
      <c r="TBK69" s="49"/>
      <c r="TBL69" s="49"/>
      <c r="TBM69" s="49"/>
      <c r="TBN69" s="49"/>
      <c r="TBO69" s="49"/>
      <c r="TBP69" s="49"/>
      <c r="TBQ69" s="49"/>
      <c r="TBR69" s="49"/>
      <c r="TBS69" s="49"/>
      <c r="TBT69" s="49"/>
      <c r="TBU69" s="49"/>
      <c r="TBV69" s="49"/>
      <c r="TBY69" s="49"/>
      <c r="TCB69" s="49"/>
      <c r="TCE69" s="49"/>
      <c r="TCH69" s="49"/>
      <c r="TCK69" s="49"/>
      <c r="TCN69" s="49"/>
      <c r="TCW69" s="49"/>
      <c r="TCZ69" s="49"/>
      <c r="TDC69" s="49"/>
      <c r="TDF69" s="49"/>
      <c r="TDO69" s="49"/>
      <c r="TDU69" s="49"/>
      <c r="TDX69" s="49"/>
      <c r="TEA69" s="49"/>
      <c r="TED69" s="49"/>
      <c r="TEJ69" s="49"/>
      <c r="TEM69" s="49"/>
      <c r="TES69" s="49"/>
      <c r="TEU69" s="49"/>
      <c r="TEV69" s="49"/>
      <c r="TEX69" s="49"/>
      <c r="TFO69" s="49"/>
      <c r="TFT69" s="49"/>
      <c r="TFZ69" s="49"/>
      <c r="TGC69" s="49"/>
      <c r="TGF69" s="49"/>
      <c r="TGN69" s="49"/>
      <c r="THJ69" s="49"/>
      <c r="THK69" s="49"/>
      <c r="THL69" s="49"/>
      <c r="THM69" s="49"/>
      <c r="THN69" s="49"/>
      <c r="THO69" s="49"/>
      <c r="TIG69" s="49"/>
      <c r="TIH69" s="49"/>
      <c r="TIK69" s="49"/>
      <c r="TIN69" s="49"/>
      <c r="TIP69" s="49"/>
      <c r="TIR69" s="49"/>
      <c r="TIU69" s="49"/>
      <c r="TIX69" s="49"/>
      <c r="TJA69" s="49"/>
      <c r="TJD69" s="49"/>
      <c r="TJG69" s="49"/>
      <c r="TJJ69" s="49"/>
      <c r="TJM69" s="49"/>
      <c r="TJP69" s="49"/>
      <c r="TJR69" s="49"/>
      <c r="TKE69" s="49"/>
      <c r="TKF69" s="49"/>
      <c r="TKG69" s="49"/>
      <c r="TKH69" s="49"/>
      <c r="TKI69" s="49"/>
      <c r="TKJ69" s="49"/>
      <c r="TKK69" s="49"/>
      <c r="TKL69" s="49"/>
      <c r="TKM69" s="49"/>
      <c r="TKN69" s="49"/>
      <c r="TKO69" s="49"/>
      <c r="TKP69" s="49"/>
      <c r="TKQ69" s="49"/>
      <c r="TKR69" s="49"/>
      <c r="TKS69" s="49"/>
      <c r="TKT69" s="49"/>
      <c r="TKU69" s="49"/>
      <c r="TKV69" s="49"/>
      <c r="TKW69" s="49"/>
      <c r="TKX69" s="49"/>
      <c r="TKY69" s="49"/>
      <c r="TKZ69" s="49"/>
      <c r="TLA69" s="49"/>
      <c r="TLB69" s="49"/>
      <c r="TLC69" s="49"/>
      <c r="TLD69" s="49"/>
      <c r="TLE69" s="49"/>
      <c r="TLF69" s="49"/>
      <c r="TLG69" s="49"/>
      <c r="TLH69" s="49"/>
      <c r="TLI69" s="49"/>
      <c r="TLJ69" s="49"/>
      <c r="TLK69" s="49"/>
      <c r="TLL69" s="49"/>
      <c r="TLM69" s="49"/>
      <c r="TLN69" s="49"/>
      <c r="TLO69" s="49"/>
      <c r="TLP69" s="49"/>
      <c r="TLQ69" s="49"/>
      <c r="TLR69" s="49"/>
      <c r="TLU69" s="49"/>
      <c r="TLX69" s="49"/>
      <c r="TMA69" s="49"/>
      <c r="TMD69" s="49"/>
      <c r="TMG69" s="49"/>
      <c r="TMJ69" s="49"/>
      <c r="TMS69" s="49"/>
      <c r="TMV69" s="49"/>
      <c r="TMY69" s="49"/>
      <c r="TNB69" s="49"/>
      <c r="TNK69" s="49"/>
      <c r="TNQ69" s="49"/>
      <c r="TNT69" s="49"/>
      <c r="TNW69" s="49"/>
      <c r="TNZ69" s="49"/>
      <c r="TOF69" s="49"/>
      <c r="TOI69" s="49"/>
      <c r="TOO69" s="49"/>
      <c r="TOQ69" s="49"/>
      <c r="TOR69" s="49"/>
      <c r="TOT69" s="49"/>
      <c r="TPK69" s="49"/>
      <c r="TPP69" s="49"/>
      <c r="TPV69" s="49"/>
      <c r="TPY69" s="49"/>
      <c r="TQB69" s="49"/>
      <c r="TQJ69" s="49"/>
      <c r="TRF69" s="49"/>
      <c r="TRG69" s="49"/>
      <c r="TRH69" s="49"/>
      <c r="TRI69" s="49"/>
      <c r="TRJ69" s="49"/>
      <c r="TRK69" s="49"/>
      <c r="TSC69" s="49"/>
      <c r="TSD69" s="49"/>
      <c r="TSG69" s="49"/>
      <c r="TSJ69" s="49"/>
      <c r="TSL69" s="49"/>
      <c r="TSN69" s="49"/>
      <c r="TSQ69" s="49"/>
      <c r="TST69" s="49"/>
      <c r="TSW69" s="49"/>
      <c r="TSZ69" s="49"/>
      <c r="TTC69" s="49"/>
      <c r="TTF69" s="49"/>
      <c r="TTI69" s="49"/>
      <c r="TTL69" s="49"/>
      <c r="TTN69" s="49"/>
      <c r="TUA69" s="49"/>
      <c r="TUB69" s="49"/>
      <c r="TUC69" s="49"/>
      <c r="TUD69" s="49"/>
      <c r="TUE69" s="49"/>
      <c r="TUF69" s="49"/>
      <c r="TUG69" s="49"/>
      <c r="TUH69" s="49"/>
      <c r="TUI69" s="49"/>
      <c r="TUJ69" s="49"/>
      <c r="TUK69" s="49"/>
      <c r="TUL69" s="49"/>
      <c r="TUM69" s="49"/>
      <c r="TUN69" s="49"/>
      <c r="TUO69" s="49"/>
      <c r="TUP69" s="49"/>
      <c r="TUQ69" s="49"/>
      <c r="TUR69" s="49"/>
      <c r="TUS69" s="49"/>
      <c r="TUT69" s="49"/>
      <c r="TUU69" s="49"/>
      <c r="TUV69" s="49"/>
      <c r="TUW69" s="49"/>
      <c r="TUX69" s="49"/>
      <c r="TUY69" s="49"/>
      <c r="TUZ69" s="49"/>
      <c r="TVA69" s="49"/>
      <c r="TVB69" s="49"/>
      <c r="TVC69" s="49"/>
      <c r="TVD69" s="49"/>
      <c r="TVE69" s="49"/>
      <c r="TVF69" s="49"/>
      <c r="TVG69" s="49"/>
      <c r="TVH69" s="49"/>
      <c r="TVI69" s="49"/>
      <c r="TVJ69" s="49"/>
      <c r="TVK69" s="49"/>
      <c r="TVL69" s="49"/>
      <c r="TVM69" s="49"/>
      <c r="TVN69" s="49"/>
      <c r="TVQ69" s="49"/>
      <c r="TVT69" s="49"/>
      <c r="TVW69" s="49"/>
      <c r="TVZ69" s="49"/>
      <c r="TWC69" s="49"/>
      <c r="TWF69" s="49"/>
      <c r="TWO69" s="49"/>
      <c r="TWR69" s="49"/>
      <c r="TWU69" s="49"/>
      <c r="TWX69" s="49"/>
      <c r="TXG69" s="49"/>
      <c r="TXM69" s="49"/>
      <c r="TXP69" s="49"/>
      <c r="TXS69" s="49"/>
      <c r="TXV69" s="49"/>
      <c r="TYB69" s="49"/>
      <c r="TYE69" s="49"/>
      <c r="TYK69" s="49"/>
      <c r="TYM69" s="49"/>
      <c r="TYN69" s="49"/>
      <c r="TYP69" s="49"/>
      <c r="TZG69" s="49"/>
      <c r="TZL69" s="49"/>
      <c r="TZR69" s="49"/>
      <c r="TZU69" s="49"/>
      <c r="TZX69" s="49"/>
      <c r="UAF69" s="49"/>
      <c r="UBB69" s="49"/>
      <c r="UBC69" s="49"/>
      <c r="UBD69" s="49"/>
      <c r="UBE69" s="49"/>
      <c r="UBF69" s="49"/>
      <c r="UBG69" s="49"/>
      <c r="UBY69" s="49"/>
      <c r="UBZ69" s="49"/>
      <c r="UCC69" s="49"/>
      <c r="UCF69" s="49"/>
      <c r="UCH69" s="49"/>
      <c r="UCJ69" s="49"/>
      <c r="UCM69" s="49"/>
      <c r="UCP69" s="49"/>
      <c r="UCS69" s="49"/>
      <c r="UCV69" s="49"/>
      <c r="UCY69" s="49"/>
      <c r="UDB69" s="49"/>
      <c r="UDE69" s="49"/>
      <c r="UDH69" s="49"/>
      <c r="UDJ69" s="49"/>
      <c r="UDW69" s="49"/>
      <c r="UDX69" s="49"/>
      <c r="UDY69" s="49"/>
      <c r="UDZ69" s="49"/>
      <c r="UEA69" s="49"/>
      <c r="UEB69" s="49"/>
      <c r="UEC69" s="49"/>
      <c r="UED69" s="49"/>
      <c r="UEE69" s="49"/>
      <c r="UEF69" s="49"/>
      <c r="UEG69" s="49"/>
      <c r="UEH69" s="49"/>
      <c r="UEI69" s="49"/>
      <c r="UEJ69" s="49"/>
      <c r="UEK69" s="49"/>
      <c r="UEL69" s="49"/>
      <c r="UEM69" s="49"/>
      <c r="UEN69" s="49"/>
      <c r="UEO69" s="49"/>
      <c r="UEP69" s="49"/>
      <c r="UEQ69" s="49"/>
      <c r="UER69" s="49"/>
      <c r="UES69" s="49"/>
      <c r="UET69" s="49"/>
      <c r="UEU69" s="49"/>
      <c r="UEV69" s="49"/>
      <c r="UEW69" s="49"/>
      <c r="UEX69" s="49"/>
      <c r="UEY69" s="49"/>
      <c r="UEZ69" s="49"/>
      <c r="UFA69" s="49"/>
      <c r="UFB69" s="49"/>
      <c r="UFC69" s="49"/>
      <c r="UFD69" s="49"/>
      <c r="UFE69" s="49"/>
      <c r="UFF69" s="49"/>
      <c r="UFG69" s="49"/>
      <c r="UFH69" s="49"/>
      <c r="UFI69" s="49"/>
      <c r="UFJ69" s="49"/>
      <c r="UFM69" s="49"/>
      <c r="UFP69" s="49"/>
      <c r="UFS69" s="49"/>
      <c r="UFV69" s="49"/>
      <c r="UFY69" s="49"/>
      <c r="UGB69" s="49"/>
      <c r="UGK69" s="49"/>
      <c r="UGN69" s="49"/>
      <c r="UGQ69" s="49"/>
      <c r="UGT69" s="49"/>
      <c r="UHC69" s="49"/>
      <c r="UHI69" s="49"/>
      <c r="UHL69" s="49"/>
      <c r="UHO69" s="49"/>
      <c r="UHR69" s="49"/>
      <c r="UHX69" s="49"/>
      <c r="UIA69" s="49"/>
      <c r="UIG69" s="49"/>
      <c r="UII69" s="49"/>
      <c r="UIJ69" s="49"/>
      <c r="UIL69" s="49"/>
      <c r="UJC69" s="49"/>
      <c r="UJH69" s="49"/>
      <c r="UJN69" s="49"/>
      <c r="UJQ69" s="49"/>
      <c r="UJT69" s="49"/>
      <c r="UKB69" s="49"/>
      <c r="UKX69" s="49"/>
      <c r="UKY69" s="49"/>
      <c r="UKZ69" s="49"/>
      <c r="ULA69" s="49"/>
      <c r="ULB69" s="49"/>
      <c r="ULC69" s="49"/>
      <c r="ULU69" s="49"/>
      <c r="ULV69" s="49"/>
      <c r="ULY69" s="49"/>
      <c r="UMB69" s="49"/>
      <c r="UMD69" s="49"/>
      <c r="UMF69" s="49"/>
      <c r="UMI69" s="49"/>
      <c r="UML69" s="49"/>
      <c r="UMO69" s="49"/>
      <c r="UMR69" s="49"/>
      <c r="UMU69" s="49"/>
      <c r="UMX69" s="49"/>
      <c r="UNA69" s="49"/>
      <c r="UND69" s="49"/>
      <c r="UNF69" s="49"/>
      <c r="UNS69" s="49"/>
      <c r="UNT69" s="49"/>
      <c r="UNU69" s="49"/>
      <c r="UNV69" s="49"/>
      <c r="UNW69" s="49"/>
      <c r="UNX69" s="49"/>
      <c r="UNY69" s="49"/>
      <c r="UNZ69" s="49"/>
      <c r="UOA69" s="49"/>
      <c r="UOB69" s="49"/>
      <c r="UOC69" s="49"/>
      <c r="UOD69" s="49"/>
      <c r="UOE69" s="49"/>
      <c r="UOF69" s="49"/>
      <c r="UOG69" s="49"/>
      <c r="UOH69" s="49"/>
      <c r="UOI69" s="49"/>
      <c r="UOJ69" s="49"/>
      <c r="UOK69" s="49"/>
      <c r="UOL69" s="49"/>
      <c r="UOM69" s="49"/>
      <c r="UON69" s="49"/>
      <c r="UOO69" s="49"/>
      <c r="UOP69" s="49"/>
      <c r="UOQ69" s="49"/>
      <c r="UOR69" s="49"/>
      <c r="UOS69" s="49"/>
      <c r="UOT69" s="49"/>
      <c r="UOU69" s="49"/>
      <c r="UOV69" s="49"/>
      <c r="UOW69" s="49"/>
      <c r="UOX69" s="49"/>
      <c r="UOY69" s="49"/>
      <c r="UOZ69" s="49"/>
      <c r="UPA69" s="49"/>
      <c r="UPB69" s="49"/>
      <c r="UPC69" s="49"/>
      <c r="UPD69" s="49"/>
      <c r="UPE69" s="49"/>
      <c r="UPF69" s="49"/>
      <c r="UPI69" s="49"/>
      <c r="UPL69" s="49"/>
      <c r="UPO69" s="49"/>
      <c r="UPR69" s="49"/>
      <c r="UPU69" s="49"/>
      <c r="UPX69" s="49"/>
      <c r="UQG69" s="49"/>
      <c r="UQJ69" s="49"/>
      <c r="UQM69" s="49"/>
      <c r="UQP69" s="49"/>
      <c r="UQY69" s="49"/>
      <c r="URE69" s="49"/>
      <c r="URH69" s="49"/>
      <c r="URK69" s="49"/>
      <c r="URN69" s="49"/>
      <c r="URT69" s="49"/>
      <c r="URW69" s="49"/>
      <c r="USC69" s="49"/>
      <c r="USE69" s="49"/>
      <c r="USF69" s="49"/>
      <c r="USH69" s="49"/>
      <c r="USY69" s="49"/>
      <c r="UTD69" s="49"/>
      <c r="UTJ69" s="49"/>
      <c r="UTM69" s="49"/>
      <c r="UTP69" s="49"/>
      <c r="UTX69" s="49"/>
      <c r="UUT69" s="49"/>
      <c r="UUU69" s="49"/>
      <c r="UUV69" s="49"/>
      <c r="UUW69" s="49"/>
      <c r="UUX69" s="49"/>
      <c r="UUY69" s="49"/>
      <c r="UVQ69" s="49"/>
      <c r="UVR69" s="49"/>
      <c r="UVU69" s="49"/>
      <c r="UVX69" s="49"/>
      <c r="UVZ69" s="49"/>
      <c r="UWB69" s="49"/>
      <c r="UWE69" s="49"/>
      <c r="UWH69" s="49"/>
      <c r="UWK69" s="49"/>
      <c r="UWN69" s="49"/>
      <c r="UWQ69" s="49"/>
      <c r="UWT69" s="49"/>
      <c r="UWW69" s="49"/>
      <c r="UWZ69" s="49"/>
      <c r="UXB69" s="49"/>
      <c r="UXO69" s="49"/>
      <c r="UXP69" s="49"/>
      <c r="UXQ69" s="49"/>
      <c r="UXR69" s="49"/>
      <c r="UXS69" s="49"/>
      <c r="UXT69" s="49"/>
      <c r="UXU69" s="49"/>
      <c r="UXV69" s="49"/>
      <c r="UXW69" s="49"/>
      <c r="UXX69" s="49"/>
      <c r="UXY69" s="49"/>
      <c r="UXZ69" s="49"/>
      <c r="UYA69" s="49"/>
      <c r="UYB69" s="49"/>
      <c r="UYC69" s="49"/>
      <c r="UYD69" s="49"/>
      <c r="UYE69" s="49"/>
      <c r="UYF69" s="49"/>
      <c r="UYG69" s="49"/>
      <c r="UYH69" s="49"/>
      <c r="UYI69" s="49"/>
      <c r="UYJ69" s="49"/>
      <c r="UYK69" s="49"/>
      <c r="UYL69" s="49"/>
      <c r="UYM69" s="49"/>
      <c r="UYN69" s="49"/>
      <c r="UYO69" s="49"/>
      <c r="UYP69" s="49"/>
      <c r="UYQ69" s="49"/>
      <c r="UYR69" s="49"/>
      <c r="UYS69" s="49"/>
      <c r="UYT69" s="49"/>
      <c r="UYU69" s="49"/>
      <c r="UYV69" s="49"/>
      <c r="UYW69" s="49"/>
      <c r="UYX69" s="49"/>
      <c r="UYY69" s="49"/>
      <c r="UYZ69" s="49"/>
      <c r="UZA69" s="49"/>
      <c r="UZB69" s="49"/>
      <c r="UZE69" s="49"/>
      <c r="UZH69" s="49"/>
      <c r="UZK69" s="49"/>
      <c r="UZN69" s="49"/>
      <c r="UZQ69" s="49"/>
      <c r="UZT69" s="49"/>
      <c r="VAC69" s="49"/>
      <c r="VAF69" s="49"/>
      <c r="VAI69" s="49"/>
      <c r="VAL69" s="49"/>
      <c r="VAU69" s="49"/>
      <c r="VBA69" s="49"/>
      <c r="VBD69" s="49"/>
      <c r="VBG69" s="49"/>
      <c r="VBJ69" s="49"/>
      <c r="VBP69" s="49"/>
      <c r="VBS69" s="49"/>
      <c r="VBY69" s="49"/>
      <c r="VCA69" s="49"/>
      <c r="VCB69" s="49"/>
      <c r="VCD69" s="49"/>
      <c r="VCU69" s="49"/>
      <c r="VCZ69" s="49"/>
      <c r="VDF69" s="49"/>
      <c r="VDI69" s="49"/>
      <c r="VDL69" s="49"/>
      <c r="VDT69" s="49"/>
      <c r="VEP69" s="49"/>
      <c r="VEQ69" s="49"/>
      <c r="VER69" s="49"/>
      <c r="VES69" s="49"/>
      <c r="VET69" s="49"/>
      <c r="VEU69" s="49"/>
      <c r="VFM69" s="49"/>
      <c r="VFN69" s="49"/>
      <c r="VFQ69" s="49"/>
      <c r="VFT69" s="49"/>
      <c r="VFV69" s="49"/>
      <c r="VFX69" s="49"/>
      <c r="VGA69" s="49"/>
      <c r="VGD69" s="49"/>
      <c r="VGG69" s="49"/>
      <c r="VGJ69" s="49"/>
      <c r="VGM69" s="49"/>
      <c r="VGP69" s="49"/>
      <c r="VGS69" s="49"/>
      <c r="VGV69" s="49"/>
      <c r="VGX69" s="49"/>
      <c r="VHK69" s="49"/>
      <c r="VHL69" s="49"/>
      <c r="VHM69" s="49"/>
      <c r="VHN69" s="49"/>
      <c r="VHO69" s="49"/>
      <c r="VHP69" s="49"/>
      <c r="VHQ69" s="49"/>
      <c r="VHR69" s="49"/>
      <c r="VHS69" s="49"/>
      <c r="VHT69" s="49"/>
      <c r="VHU69" s="49"/>
      <c r="VHV69" s="49"/>
      <c r="VHW69" s="49"/>
      <c r="VHX69" s="49"/>
      <c r="VHY69" s="49"/>
      <c r="VHZ69" s="49"/>
      <c r="VIA69" s="49"/>
      <c r="VIB69" s="49"/>
      <c r="VIC69" s="49"/>
      <c r="VID69" s="49"/>
      <c r="VIE69" s="49"/>
      <c r="VIF69" s="49"/>
      <c r="VIG69" s="49"/>
      <c r="VIH69" s="49"/>
      <c r="VII69" s="49"/>
      <c r="VIJ69" s="49"/>
      <c r="VIK69" s="49"/>
      <c r="VIL69" s="49"/>
      <c r="VIM69" s="49"/>
      <c r="VIN69" s="49"/>
      <c r="VIO69" s="49"/>
      <c r="VIP69" s="49"/>
      <c r="VIQ69" s="49"/>
      <c r="VIR69" s="49"/>
      <c r="VIS69" s="49"/>
      <c r="VIT69" s="49"/>
      <c r="VIU69" s="49"/>
      <c r="VIV69" s="49"/>
      <c r="VIW69" s="49"/>
      <c r="VIX69" s="49"/>
      <c r="VJA69" s="49"/>
      <c r="VJD69" s="49"/>
      <c r="VJG69" s="49"/>
      <c r="VJJ69" s="49"/>
      <c r="VJM69" s="49"/>
      <c r="VJP69" s="49"/>
      <c r="VJY69" s="49"/>
      <c r="VKB69" s="49"/>
      <c r="VKE69" s="49"/>
      <c r="VKH69" s="49"/>
      <c r="VKQ69" s="49"/>
      <c r="VKW69" s="49"/>
      <c r="VKZ69" s="49"/>
      <c r="VLC69" s="49"/>
      <c r="VLF69" s="49"/>
      <c r="VLL69" s="49"/>
      <c r="VLO69" s="49"/>
      <c r="VLU69" s="49"/>
      <c r="VLW69" s="49"/>
      <c r="VLX69" s="49"/>
      <c r="VLZ69" s="49"/>
      <c r="VMQ69" s="49"/>
      <c r="VMV69" s="49"/>
      <c r="VNB69" s="49"/>
      <c r="VNE69" s="49"/>
      <c r="VNH69" s="49"/>
      <c r="VNP69" s="49"/>
      <c r="VOL69" s="49"/>
      <c r="VOM69" s="49"/>
      <c r="VON69" s="49"/>
      <c r="VOO69" s="49"/>
      <c r="VOP69" s="49"/>
      <c r="VOQ69" s="49"/>
      <c r="VPI69" s="49"/>
      <c r="VPJ69" s="49"/>
      <c r="VPM69" s="49"/>
      <c r="VPP69" s="49"/>
      <c r="VPR69" s="49"/>
      <c r="VPT69" s="49"/>
      <c r="VPW69" s="49"/>
      <c r="VPZ69" s="49"/>
      <c r="VQC69" s="49"/>
      <c r="VQF69" s="49"/>
      <c r="VQI69" s="49"/>
      <c r="VQL69" s="49"/>
      <c r="VQO69" s="49"/>
      <c r="VQR69" s="49"/>
      <c r="VQT69" s="49"/>
      <c r="VRG69" s="49"/>
      <c r="VRH69" s="49"/>
      <c r="VRI69" s="49"/>
      <c r="VRJ69" s="49"/>
      <c r="VRK69" s="49"/>
      <c r="VRL69" s="49"/>
      <c r="VRM69" s="49"/>
      <c r="VRN69" s="49"/>
      <c r="VRO69" s="49"/>
      <c r="VRP69" s="49"/>
      <c r="VRQ69" s="49"/>
      <c r="VRR69" s="49"/>
      <c r="VRS69" s="49"/>
      <c r="VRT69" s="49"/>
      <c r="VRU69" s="49"/>
      <c r="VRV69" s="49"/>
      <c r="VRW69" s="49"/>
      <c r="VRX69" s="49"/>
      <c r="VRY69" s="49"/>
      <c r="VRZ69" s="49"/>
      <c r="VSA69" s="49"/>
      <c r="VSB69" s="49"/>
      <c r="VSC69" s="49"/>
      <c r="VSD69" s="49"/>
      <c r="VSE69" s="49"/>
      <c r="VSF69" s="49"/>
      <c r="VSG69" s="49"/>
      <c r="VSH69" s="49"/>
      <c r="VSI69" s="49"/>
      <c r="VSJ69" s="49"/>
      <c r="VSK69" s="49"/>
      <c r="VSL69" s="49"/>
      <c r="VSM69" s="49"/>
      <c r="VSN69" s="49"/>
      <c r="VSO69" s="49"/>
      <c r="VSP69" s="49"/>
      <c r="VSQ69" s="49"/>
      <c r="VSR69" s="49"/>
      <c r="VSS69" s="49"/>
      <c r="VST69" s="49"/>
      <c r="VSW69" s="49"/>
      <c r="VSZ69" s="49"/>
      <c r="VTC69" s="49"/>
      <c r="VTF69" s="49"/>
      <c r="VTI69" s="49"/>
      <c r="VTL69" s="49"/>
      <c r="VTU69" s="49"/>
      <c r="VTX69" s="49"/>
      <c r="VUA69" s="49"/>
      <c r="VUD69" s="49"/>
      <c r="VUM69" s="49"/>
      <c r="VUS69" s="49"/>
      <c r="VUV69" s="49"/>
      <c r="VUY69" s="49"/>
      <c r="VVB69" s="49"/>
      <c r="VVH69" s="49"/>
      <c r="VVK69" s="49"/>
      <c r="VVQ69" s="49"/>
      <c r="VVS69" s="49"/>
      <c r="VVT69" s="49"/>
      <c r="VVV69" s="49"/>
      <c r="VWM69" s="49"/>
      <c r="VWR69" s="49"/>
      <c r="VWX69" s="49"/>
      <c r="VXA69" s="49"/>
      <c r="VXD69" s="49"/>
      <c r="VXL69" s="49"/>
      <c r="VYH69" s="49"/>
      <c r="VYI69" s="49"/>
      <c r="VYJ69" s="49"/>
      <c r="VYK69" s="49"/>
      <c r="VYL69" s="49"/>
      <c r="VYM69" s="49"/>
      <c r="VZE69" s="49"/>
      <c r="VZF69" s="49"/>
      <c r="VZI69" s="49"/>
      <c r="VZL69" s="49"/>
      <c r="VZN69" s="49"/>
      <c r="VZP69" s="49"/>
      <c r="VZS69" s="49"/>
      <c r="VZV69" s="49"/>
      <c r="VZY69" s="49"/>
      <c r="WAB69" s="49"/>
      <c r="WAE69" s="49"/>
      <c r="WAH69" s="49"/>
      <c r="WAK69" s="49"/>
      <c r="WAN69" s="49"/>
      <c r="WAP69" s="49"/>
      <c r="WBC69" s="49"/>
      <c r="WBD69" s="49"/>
      <c r="WBE69" s="49"/>
      <c r="WBF69" s="49"/>
      <c r="WBG69" s="49"/>
      <c r="WBH69" s="49"/>
      <c r="WBI69" s="49"/>
      <c r="WBJ69" s="49"/>
      <c r="WBK69" s="49"/>
      <c r="WBL69" s="49"/>
      <c r="WBM69" s="49"/>
      <c r="WBN69" s="49"/>
      <c r="WBO69" s="49"/>
      <c r="WBP69" s="49"/>
      <c r="WBQ69" s="49"/>
      <c r="WBR69" s="49"/>
      <c r="WBS69" s="49"/>
      <c r="WBT69" s="49"/>
      <c r="WBU69" s="49"/>
      <c r="WBV69" s="49"/>
      <c r="WBW69" s="49"/>
      <c r="WBX69" s="49"/>
      <c r="WBY69" s="49"/>
      <c r="WBZ69" s="49"/>
      <c r="WCA69" s="49"/>
      <c r="WCB69" s="49"/>
      <c r="WCC69" s="49"/>
      <c r="WCD69" s="49"/>
      <c r="WCE69" s="49"/>
      <c r="WCF69" s="49"/>
      <c r="WCG69" s="49"/>
      <c r="WCH69" s="49"/>
      <c r="WCI69" s="49"/>
      <c r="WCJ69" s="49"/>
      <c r="WCK69" s="49"/>
      <c r="WCL69" s="49"/>
      <c r="WCM69" s="49"/>
      <c r="WCN69" s="49"/>
      <c r="WCO69" s="49"/>
      <c r="WCP69" s="49"/>
      <c r="WCS69" s="49"/>
      <c r="WCV69" s="49"/>
      <c r="WCY69" s="49"/>
      <c r="WDB69" s="49"/>
      <c r="WDE69" s="49"/>
      <c r="WDH69" s="49"/>
      <c r="WDQ69" s="49"/>
      <c r="WDT69" s="49"/>
      <c r="WDW69" s="49"/>
      <c r="WDZ69" s="49"/>
      <c r="WEI69" s="49"/>
      <c r="WEO69" s="49"/>
      <c r="WER69" s="49"/>
      <c r="WEU69" s="49"/>
      <c r="WEX69" s="49"/>
      <c r="WFD69" s="49"/>
      <c r="WFG69" s="49"/>
      <c r="WFM69" s="49"/>
      <c r="WFO69" s="49"/>
      <c r="WFP69" s="49"/>
      <c r="WFR69" s="49"/>
      <c r="WGI69" s="49"/>
      <c r="WGN69" s="49"/>
      <c r="WGT69" s="49"/>
      <c r="WGW69" s="49"/>
      <c r="WGZ69" s="49"/>
      <c r="WHH69" s="49"/>
      <c r="WID69" s="49"/>
      <c r="WIE69" s="49"/>
      <c r="WIF69" s="49"/>
      <c r="WIG69" s="49"/>
      <c r="WIH69" s="49"/>
      <c r="WII69" s="49"/>
      <c r="WJA69" s="49"/>
      <c r="WJB69" s="49"/>
      <c r="WJE69" s="49"/>
      <c r="WJH69" s="49"/>
      <c r="WJJ69" s="49"/>
      <c r="WJL69" s="49"/>
      <c r="WJO69" s="49"/>
      <c r="WJR69" s="49"/>
      <c r="WJU69" s="49"/>
      <c r="WJX69" s="49"/>
      <c r="WKA69" s="49"/>
      <c r="WKD69" s="49"/>
      <c r="WKG69" s="49"/>
      <c r="WKJ69" s="49"/>
      <c r="WKL69" s="49"/>
      <c r="WKY69" s="49"/>
      <c r="WKZ69" s="49"/>
      <c r="WLA69" s="49"/>
      <c r="WLB69" s="49"/>
      <c r="WLC69" s="49"/>
      <c r="WLD69" s="49"/>
      <c r="WLE69" s="49"/>
      <c r="WLF69" s="49"/>
      <c r="WLG69" s="49"/>
      <c r="WLH69" s="49"/>
      <c r="WLI69" s="49"/>
      <c r="WLJ69" s="49"/>
      <c r="WLK69" s="49"/>
      <c r="WLL69" s="49"/>
      <c r="WLM69" s="49"/>
      <c r="WLN69" s="49"/>
      <c r="WLO69" s="49"/>
      <c r="WLP69" s="49"/>
      <c r="WLQ69" s="49"/>
      <c r="WLR69" s="49"/>
      <c r="WLS69" s="49"/>
      <c r="WLT69" s="49"/>
      <c r="WLU69" s="49"/>
      <c r="WLV69" s="49"/>
      <c r="WLW69" s="49"/>
      <c r="WLX69" s="49"/>
      <c r="WLY69" s="49"/>
      <c r="WLZ69" s="49"/>
      <c r="WMA69" s="49"/>
      <c r="WMB69" s="49"/>
      <c r="WMC69" s="49"/>
      <c r="WMD69" s="49"/>
      <c r="WME69" s="49"/>
      <c r="WMF69" s="49"/>
      <c r="WMG69" s="49"/>
      <c r="WMH69" s="49"/>
      <c r="WMI69" s="49"/>
      <c r="WMJ69" s="49"/>
      <c r="WMK69" s="49"/>
      <c r="WML69" s="49"/>
      <c r="WMO69" s="49"/>
      <c r="WMR69" s="49"/>
      <c r="WMU69" s="49"/>
      <c r="WMX69" s="49"/>
      <c r="WNA69" s="49"/>
      <c r="WND69" s="49"/>
      <c r="WNM69" s="49"/>
      <c r="WNP69" s="49"/>
      <c r="WNS69" s="49"/>
      <c r="WNV69" s="49"/>
      <c r="WOE69" s="49"/>
      <c r="WOK69" s="49"/>
      <c r="WON69" s="49"/>
      <c r="WOQ69" s="49"/>
      <c r="WOT69" s="49"/>
      <c r="WOZ69" s="49"/>
      <c r="WPC69" s="49"/>
      <c r="WPI69" s="49"/>
      <c r="WPK69" s="49"/>
      <c r="WPL69" s="49"/>
      <c r="WPN69" s="49"/>
      <c r="WQE69" s="49"/>
      <c r="WQJ69" s="49"/>
      <c r="WQP69" s="49"/>
      <c r="WQS69" s="49"/>
      <c r="WQV69" s="49"/>
      <c r="WRD69" s="49"/>
      <c r="WRZ69" s="49"/>
      <c r="WSA69" s="49"/>
      <c r="WSB69" s="49"/>
      <c r="WSC69" s="49"/>
      <c r="WSD69" s="49"/>
      <c r="WSE69" s="49"/>
      <c r="WSW69" s="49"/>
      <c r="WSX69" s="49"/>
      <c r="WTA69" s="49"/>
      <c r="WTD69" s="49"/>
      <c r="WTF69" s="49"/>
      <c r="WTH69" s="49"/>
      <c r="WTK69" s="49"/>
      <c r="WTN69" s="49"/>
      <c r="WTQ69" s="49"/>
      <c r="WTT69" s="49"/>
      <c r="WTW69" s="49"/>
      <c r="WTZ69" s="49"/>
      <c r="WUC69" s="49"/>
      <c r="WUF69" s="49"/>
      <c r="WUH69" s="49"/>
      <c r="WUU69" s="49"/>
      <c r="WUV69" s="49"/>
      <c r="WUW69" s="49"/>
      <c r="WUX69" s="49"/>
      <c r="WUY69" s="49"/>
      <c r="WUZ69" s="49"/>
      <c r="WVA69" s="49"/>
      <c r="WVB69" s="49"/>
      <c r="WVC69" s="49"/>
      <c r="WVD69" s="49"/>
      <c r="WVE69" s="49"/>
      <c r="WVF69" s="49"/>
      <c r="WVG69" s="49"/>
      <c r="WVH69" s="49"/>
      <c r="WVI69" s="49"/>
      <c r="WVJ69" s="49"/>
      <c r="WVK69" s="49"/>
      <c r="WVL69" s="49"/>
      <c r="WVM69" s="49"/>
      <c r="WVN69" s="49"/>
      <c r="WVO69" s="49"/>
      <c r="WVP69" s="49"/>
      <c r="WVQ69" s="49"/>
      <c r="WVR69" s="49"/>
      <c r="WVS69" s="49"/>
      <c r="WVT69" s="49"/>
      <c r="WVU69" s="49"/>
      <c r="WVV69" s="49"/>
      <c r="WVW69" s="49"/>
      <c r="WVX69" s="49"/>
      <c r="WVY69" s="49"/>
      <c r="WVZ69" s="49"/>
      <c r="WWA69" s="49"/>
      <c r="WWB69" s="49"/>
      <c r="WWC69" s="49"/>
      <c r="WWD69" s="49"/>
      <c r="WWE69" s="49"/>
      <c r="WWF69" s="49"/>
      <c r="WWG69" s="49"/>
      <c r="WWH69" s="49"/>
      <c r="WWI69" s="49"/>
      <c r="WWJ69" s="49"/>
      <c r="WWK69" s="49"/>
      <c r="WWL69" s="49"/>
      <c r="WWM69" s="49"/>
      <c r="WWN69" s="49"/>
      <c r="WWO69" s="49"/>
      <c r="WWP69" s="49"/>
      <c r="WWQ69" s="49"/>
      <c r="WWR69" s="49"/>
      <c r="WWS69" s="49"/>
      <c r="WWT69" s="49"/>
      <c r="WWU69" s="49"/>
      <c r="WWV69" s="49"/>
      <c r="WWW69" s="49"/>
      <c r="WWX69" s="49"/>
      <c r="WWY69" s="49"/>
      <c r="WWZ69" s="49"/>
      <c r="WXA69" s="49"/>
      <c r="WXB69" s="49"/>
      <c r="WXC69" s="49"/>
      <c r="WXD69" s="49"/>
      <c r="WXE69" s="49"/>
      <c r="WXF69" s="49"/>
      <c r="WXG69" s="49"/>
      <c r="WXH69" s="49"/>
      <c r="WXI69" s="49"/>
      <c r="WXJ69" s="49"/>
      <c r="WXK69" s="49"/>
      <c r="WXL69" s="49"/>
      <c r="WXM69" s="49"/>
      <c r="WXN69" s="49"/>
      <c r="WXO69" s="49"/>
      <c r="WXP69" s="49"/>
      <c r="WXQ69" s="49"/>
      <c r="WXR69" s="49"/>
      <c r="WXS69" s="49"/>
      <c r="WXT69" s="49"/>
      <c r="WXU69" s="49"/>
      <c r="WXV69" s="49"/>
      <c r="WXW69" s="49"/>
      <c r="WXX69" s="49"/>
      <c r="WXY69" s="49"/>
      <c r="WXZ69" s="49"/>
      <c r="WYA69" s="49"/>
      <c r="WYB69" s="49"/>
      <c r="WYC69" s="49"/>
      <c r="WYD69" s="49"/>
      <c r="WYE69" s="49"/>
      <c r="WYF69" s="49"/>
      <c r="WYG69" s="49"/>
      <c r="WYH69" s="49"/>
      <c r="WYI69" s="49"/>
      <c r="WYJ69" s="49"/>
      <c r="WYK69" s="49"/>
      <c r="WYL69" s="49"/>
      <c r="WYM69" s="49"/>
      <c r="WYN69" s="49"/>
      <c r="WYO69" s="49"/>
      <c r="WYP69" s="49"/>
      <c r="WYQ69" s="49"/>
      <c r="WYR69" s="49"/>
      <c r="WYS69" s="49"/>
      <c r="WYT69" s="49"/>
      <c r="WYU69" s="49"/>
      <c r="WYV69" s="49"/>
      <c r="WYW69" s="49"/>
      <c r="WYX69" s="49"/>
      <c r="WYY69" s="49"/>
      <c r="WYZ69" s="49"/>
      <c r="WZA69" s="49"/>
      <c r="WZB69" s="49"/>
      <c r="WZC69" s="49"/>
      <c r="WZD69" s="49"/>
      <c r="WZE69" s="49"/>
      <c r="WZF69" s="49"/>
      <c r="WZG69" s="49"/>
      <c r="WZH69" s="49"/>
      <c r="WZI69" s="49"/>
      <c r="WZJ69" s="49"/>
      <c r="WZK69" s="49"/>
      <c r="WZL69" s="49"/>
      <c r="WZM69" s="49"/>
      <c r="WZN69" s="49"/>
      <c r="WZO69" s="49"/>
      <c r="WZP69" s="49"/>
      <c r="WZQ69" s="49"/>
      <c r="WZR69" s="49"/>
      <c r="WZS69" s="49"/>
      <c r="WZT69" s="49"/>
      <c r="WZU69" s="49"/>
      <c r="WZV69" s="49"/>
      <c r="WZW69" s="49"/>
      <c r="WZX69" s="49"/>
      <c r="WZY69" s="49"/>
      <c r="WZZ69" s="49"/>
      <c r="XAA69" s="49"/>
      <c r="XAB69" s="49"/>
      <c r="XAC69" s="49"/>
      <c r="XAD69" s="49"/>
      <c r="XAE69" s="49"/>
      <c r="XAF69" s="49"/>
      <c r="XAG69" s="49"/>
      <c r="XAH69" s="49"/>
      <c r="XAI69" s="49"/>
      <c r="XAJ69" s="49"/>
      <c r="XAK69" s="49"/>
      <c r="XAL69" s="49"/>
      <c r="XAM69" s="49"/>
      <c r="XAN69" s="49"/>
      <c r="XAO69" s="49"/>
      <c r="XAP69" s="49"/>
      <c r="XAQ69" s="49"/>
      <c r="XAR69" s="49"/>
      <c r="XAS69" s="49"/>
      <c r="XAT69" s="49"/>
      <c r="XAU69" s="49"/>
      <c r="XAV69" s="49"/>
      <c r="XAW69" s="49"/>
      <c r="XAX69" s="49"/>
      <c r="XAY69" s="49"/>
      <c r="XAZ69" s="49"/>
      <c r="XBA69" s="49"/>
      <c r="XBB69" s="49"/>
      <c r="XBC69" s="49"/>
      <c r="XBD69" s="49"/>
      <c r="XBE69" s="49"/>
      <c r="XBF69" s="49"/>
      <c r="XBG69" s="49"/>
      <c r="XBH69" s="49"/>
      <c r="XBI69" s="49"/>
      <c r="XBJ69" s="49"/>
      <c r="XBK69" s="49"/>
      <c r="XBL69" s="49"/>
      <c r="XBM69" s="49"/>
      <c r="XBN69" s="49"/>
      <c r="XBO69" s="49"/>
      <c r="XBP69" s="49"/>
      <c r="XBQ69" s="49"/>
      <c r="XBR69" s="49"/>
      <c r="XBS69" s="49"/>
      <c r="XBT69" s="49"/>
      <c r="XBU69" s="49"/>
      <c r="XBV69" s="49"/>
      <c r="XBW69" s="49"/>
      <c r="XBX69" s="49"/>
      <c r="XBY69" s="49"/>
      <c r="XBZ69" s="49"/>
      <c r="XCA69" s="49"/>
      <c r="XCB69" s="49"/>
      <c r="XCC69" s="49"/>
      <c r="XCD69" s="49"/>
      <c r="XCE69" s="49"/>
      <c r="XCF69" s="49"/>
      <c r="XCG69" s="49"/>
      <c r="XCH69" s="49"/>
      <c r="XCI69" s="49"/>
      <c r="XCJ69" s="49"/>
      <c r="XCK69" s="49"/>
      <c r="XCL69" s="49"/>
      <c r="XCM69" s="49"/>
      <c r="XCN69" s="49"/>
      <c r="XCO69" s="49"/>
      <c r="XCP69" s="49"/>
      <c r="XCQ69" s="49"/>
      <c r="XCR69" s="49"/>
      <c r="XCS69" s="49"/>
      <c r="XCT69" s="49"/>
      <c r="XCU69" s="49"/>
      <c r="XCV69" s="49"/>
      <c r="XCW69" s="49"/>
      <c r="XCX69" s="49"/>
      <c r="XCY69" s="49"/>
      <c r="XCZ69" s="49"/>
      <c r="XDA69" s="49"/>
      <c r="XDB69" s="49"/>
      <c r="XDC69" s="49"/>
      <c r="XDD69" s="49"/>
      <c r="XDE69" s="49"/>
      <c r="XDF69" s="49"/>
      <c r="XDG69" s="49"/>
      <c r="XDH69" s="49"/>
      <c r="XDI69" s="49"/>
      <c r="XDJ69" s="49"/>
      <c r="XDK69" s="49"/>
      <c r="XDL69" s="49"/>
      <c r="XDM69" s="49"/>
      <c r="XDN69" s="49"/>
      <c r="XDO69" s="49"/>
      <c r="XDP69" s="49"/>
      <c r="XDQ69" s="49"/>
      <c r="XDR69" s="49"/>
      <c r="XDS69" s="49"/>
      <c r="XDT69" s="49"/>
      <c r="XDU69" s="49"/>
      <c r="XDV69" s="49"/>
      <c r="XDW69" s="49"/>
      <c r="XDX69" s="49"/>
      <c r="XDY69" s="49"/>
      <c r="XDZ69" s="49"/>
      <c r="XEA69" s="49"/>
      <c r="XEB69" s="49"/>
      <c r="XEC69" s="49"/>
      <c r="XED69" s="49"/>
      <c r="XEE69" s="49"/>
      <c r="XEF69" s="49"/>
      <c r="XEG69" s="49"/>
      <c r="XEH69" s="49"/>
      <c r="XEI69" s="49"/>
      <c r="XEJ69" s="49"/>
      <c r="XEK69" s="49"/>
      <c r="XEL69" s="49"/>
      <c r="XEM69" s="49"/>
      <c r="XEN69" s="49"/>
      <c r="XEO69" s="49"/>
      <c r="XEP69" s="49"/>
      <c r="XEQ69" s="49"/>
      <c r="XER69" s="49"/>
      <c r="XES69" s="49"/>
      <c r="XET69" s="49"/>
      <c r="XEU69" s="49"/>
      <c r="XEV69" s="49"/>
      <c r="XEW69" s="49"/>
      <c r="XEX69" s="49"/>
      <c r="XEY69" s="49"/>
      <c r="XEZ69" s="49"/>
      <c r="XFA69" s="49"/>
      <c r="XFB69" s="49"/>
      <c r="XFC69" s="49"/>
      <c r="XFD69" s="49"/>
    </row>
    <row r="70" spans="1:16384" s="45" customFormat="1" ht="18" customHeight="1">
      <c r="A70" s="10" t="s">
        <v>34</v>
      </c>
      <c r="B70" s="111" t="s">
        <v>325</v>
      </c>
      <c r="C70" s="112">
        <v>73</v>
      </c>
      <c r="D70" s="113">
        <v>15000</v>
      </c>
      <c r="E70" s="114">
        <f t="shared" si="3"/>
        <v>1095000</v>
      </c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C70" s="49"/>
      <c r="AF70" s="49"/>
      <c r="AI70" s="49"/>
      <c r="AL70" s="49"/>
      <c r="AO70" s="49"/>
      <c r="AR70" s="49"/>
      <c r="BA70" s="49"/>
      <c r="BD70" s="49"/>
      <c r="BG70" s="49"/>
      <c r="BJ70" s="49"/>
      <c r="BS70" s="49"/>
      <c r="BY70" s="49"/>
      <c r="CB70" s="49"/>
      <c r="CE70" s="49"/>
      <c r="CH70" s="49"/>
      <c r="CN70" s="49"/>
      <c r="CQ70" s="49"/>
      <c r="CW70" s="49"/>
      <c r="CY70" s="49"/>
      <c r="CZ70" s="49"/>
      <c r="DB70" s="49"/>
      <c r="DS70" s="49"/>
      <c r="DX70" s="49"/>
      <c r="ED70" s="49"/>
      <c r="EG70" s="49"/>
      <c r="EJ70" s="49"/>
      <c r="ER70" s="49"/>
      <c r="FN70" s="49"/>
      <c r="FO70" s="49"/>
      <c r="FP70" s="49"/>
      <c r="FQ70" s="49"/>
      <c r="FR70" s="49"/>
      <c r="FS70" s="49"/>
      <c r="GK70" s="49"/>
      <c r="GL70" s="49"/>
      <c r="GO70" s="49"/>
      <c r="GR70" s="49"/>
      <c r="GT70" s="49"/>
      <c r="GV70" s="49"/>
      <c r="GY70" s="49"/>
      <c r="HB70" s="49"/>
      <c r="HE70" s="49"/>
      <c r="HH70" s="49"/>
      <c r="HK70" s="49"/>
      <c r="HN70" s="49"/>
      <c r="HQ70" s="49"/>
      <c r="HT70" s="49"/>
      <c r="HV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49"/>
      <c r="JD70" s="49"/>
      <c r="JE70" s="49"/>
      <c r="JF70" s="49"/>
      <c r="JG70" s="49"/>
      <c r="JH70" s="49"/>
      <c r="JI70" s="49"/>
      <c r="JJ70" s="49"/>
      <c r="JK70" s="49"/>
      <c r="JL70" s="49"/>
      <c r="JM70" s="49"/>
      <c r="JN70" s="49"/>
      <c r="JO70" s="49"/>
      <c r="JP70" s="49"/>
      <c r="JQ70" s="49"/>
      <c r="JR70" s="49"/>
      <c r="JS70" s="49"/>
      <c r="JT70" s="49"/>
      <c r="JU70" s="49"/>
      <c r="JV70" s="49"/>
      <c r="JY70" s="49"/>
      <c r="KB70" s="49"/>
      <c r="KE70" s="49"/>
      <c r="KH70" s="49"/>
      <c r="KK70" s="49"/>
      <c r="KN70" s="49"/>
      <c r="KW70" s="49"/>
      <c r="KZ70" s="49"/>
      <c r="LC70" s="49"/>
      <c r="LF70" s="49"/>
      <c r="LO70" s="49"/>
      <c r="LU70" s="49"/>
      <c r="LX70" s="49"/>
      <c r="MA70" s="49"/>
      <c r="MD70" s="49"/>
      <c r="MJ70" s="49"/>
      <c r="MM70" s="49"/>
      <c r="MS70" s="49"/>
      <c r="MU70" s="49"/>
      <c r="MV70" s="49"/>
      <c r="MX70" s="49"/>
      <c r="NO70" s="49"/>
      <c r="NT70" s="49"/>
      <c r="NZ70" s="49"/>
      <c r="OC70" s="49"/>
      <c r="OF70" s="49"/>
      <c r="ON70" s="49"/>
      <c r="PJ70" s="49"/>
      <c r="PK70" s="49"/>
      <c r="PL70" s="49"/>
      <c r="PM70" s="49"/>
      <c r="PN70" s="49"/>
      <c r="PO70" s="49"/>
      <c r="QG70" s="49"/>
      <c r="QH70" s="49"/>
      <c r="QK70" s="49"/>
      <c r="QN70" s="49"/>
      <c r="QP70" s="49"/>
      <c r="QR70" s="49"/>
      <c r="QU70" s="49"/>
      <c r="QX70" s="49"/>
      <c r="RA70" s="49"/>
      <c r="RD70" s="49"/>
      <c r="RG70" s="49"/>
      <c r="RJ70" s="49"/>
      <c r="RM70" s="49"/>
      <c r="RP70" s="49"/>
      <c r="RR70" s="49"/>
      <c r="SE70" s="49"/>
      <c r="SF70" s="49"/>
      <c r="SG70" s="49"/>
      <c r="SH70" s="49"/>
      <c r="SI70" s="49"/>
      <c r="SJ70" s="49"/>
      <c r="SK70" s="49"/>
      <c r="SL70" s="49"/>
      <c r="SM70" s="49"/>
      <c r="SN70" s="49"/>
      <c r="SO70" s="49"/>
      <c r="SP70" s="49"/>
      <c r="SQ70" s="49"/>
      <c r="SR70" s="49"/>
      <c r="SS70" s="49"/>
      <c r="ST70" s="49"/>
      <c r="SU70" s="49"/>
      <c r="SV70" s="49"/>
      <c r="SW70" s="49"/>
      <c r="SX70" s="49"/>
      <c r="SY70" s="49"/>
      <c r="SZ70" s="49"/>
      <c r="TA70" s="49"/>
      <c r="TB70" s="49"/>
      <c r="TC70" s="49"/>
      <c r="TD70" s="49"/>
      <c r="TE70" s="49"/>
      <c r="TF70" s="49"/>
      <c r="TG70" s="49"/>
      <c r="TH70" s="49"/>
      <c r="TI70" s="49"/>
      <c r="TJ70" s="49"/>
      <c r="TK70" s="49"/>
      <c r="TL70" s="49"/>
      <c r="TM70" s="49"/>
      <c r="TN70" s="49"/>
      <c r="TO70" s="49"/>
      <c r="TP70" s="49"/>
      <c r="TQ70" s="49"/>
      <c r="TR70" s="49"/>
      <c r="TU70" s="49"/>
      <c r="TX70" s="49"/>
      <c r="UA70" s="49"/>
      <c r="UD70" s="49"/>
      <c r="UG70" s="49"/>
      <c r="UJ70" s="49"/>
      <c r="US70" s="49"/>
      <c r="UV70" s="49"/>
      <c r="UY70" s="49"/>
      <c r="VB70" s="49"/>
      <c r="VK70" s="49"/>
      <c r="VQ70" s="49"/>
      <c r="VT70" s="49"/>
      <c r="VW70" s="49"/>
      <c r="VZ70" s="49"/>
      <c r="WF70" s="49"/>
      <c r="WI70" s="49"/>
      <c r="WO70" s="49"/>
      <c r="WQ70" s="49"/>
      <c r="WR70" s="49"/>
      <c r="WT70" s="49"/>
      <c r="XK70" s="49"/>
      <c r="XP70" s="49"/>
      <c r="XV70" s="49"/>
      <c r="XY70" s="49"/>
      <c r="YB70" s="49"/>
      <c r="YJ70" s="49"/>
      <c r="ZF70" s="49"/>
      <c r="ZG70" s="49"/>
      <c r="ZH70" s="49"/>
      <c r="ZI70" s="49"/>
      <c r="ZJ70" s="49"/>
      <c r="ZK70" s="49"/>
      <c r="AAC70" s="49"/>
      <c r="AAD70" s="49"/>
      <c r="AAG70" s="49"/>
      <c r="AAJ70" s="49"/>
      <c r="AAL70" s="49"/>
      <c r="AAN70" s="49"/>
      <c r="AAQ70" s="49"/>
      <c r="AAT70" s="49"/>
      <c r="AAW70" s="49"/>
      <c r="AAZ70" s="49"/>
      <c r="ABC70" s="49"/>
      <c r="ABF70" s="49"/>
      <c r="ABI70" s="49"/>
      <c r="ABL70" s="49"/>
      <c r="ABN70" s="49"/>
      <c r="ACA70" s="49"/>
      <c r="ACB70" s="49"/>
      <c r="ACC70" s="49"/>
      <c r="ACD70" s="49"/>
      <c r="ACE70" s="49"/>
      <c r="ACF70" s="49"/>
      <c r="ACG70" s="49"/>
      <c r="ACH70" s="49"/>
      <c r="ACI70" s="49"/>
      <c r="ACJ70" s="49"/>
      <c r="ACK70" s="49"/>
      <c r="ACL70" s="49"/>
      <c r="ACM70" s="49"/>
      <c r="ACN70" s="49"/>
      <c r="ACO70" s="49"/>
      <c r="ACP70" s="49"/>
      <c r="ACQ70" s="49"/>
      <c r="ACR70" s="49"/>
      <c r="ACS70" s="49"/>
      <c r="ACT70" s="49"/>
      <c r="ACU70" s="49"/>
      <c r="ACV70" s="49"/>
      <c r="ACW70" s="49"/>
      <c r="ACX70" s="49"/>
      <c r="ACY70" s="49"/>
      <c r="ACZ70" s="49"/>
      <c r="ADA70" s="49"/>
      <c r="ADB70" s="49"/>
      <c r="ADC70" s="49"/>
      <c r="ADD70" s="49"/>
      <c r="ADE70" s="49"/>
      <c r="ADF70" s="49"/>
      <c r="ADG70" s="49"/>
      <c r="ADH70" s="49"/>
      <c r="ADI70" s="49"/>
      <c r="ADJ70" s="49"/>
      <c r="ADK70" s="49"/>
      <c r="ADL70" s="49"/>
      <c r="ADM70" s="49"/>
      <c r="ADN70" s="49"/>
      <c r="ADQ70" s="49"/>
      <c r="ADT70" s="49"/>
      <c r="ADW70" s="49"/>
      <c r="ADZ70" s="49"/>
      <c r="AEC70" s="49"/>
      <c r="AEF70" s="49"/>
      <c r="AEO70" s="49"/>
      <c r="AER70" s="49"/>
      <c r="AEU70" s="49"/>
      <c r="AEX70" s="49"/>
      <c r="AFG70" s="49"/>
      <c r="AFM70" s="49"/>
      <c r="AFP70" s="49"/>
      <c r="AFS70" s="49"/>
      <c r="AFV70" s="49"/>
      <c r="AGB70" s="49"/>
      <c r="AGE70" s="49"/>
      <c r="AGK70" s="49"/>
      <c r="AGM70" s="49"/>
      <c r="AGN70" s="49"/>
      <c r="AGP70" s="49"/>
      <c r="AHG70" s="49"/>
      <c r="AHL70" s="49"/>
      <c r="AHR70" s="49"/>
      <c r="AHU70" s="49"/>
      <c r="AHX70" s="49"/>
      <c r="AIF70" s="49"/>
      <c r="AJB70" s="49"/>
      <c r="AJC70" s="49"/>
      <c r="AJD70" s="49"/>
      <c r="AJE70" s="49"/>
      <c r="AJF70" s="49"/>
      <c r="AJG70" s="49"/>
      <c r="AJY70" s="49"/>
      <c r="AJZ70" s="49"/>
      <c r="AKC70" s="49"/>
      <c r="AKF70" s="49"/>
      <c r="AKH70" s="49"/>
      <c r="AKJ70" s="49"/>
      <c r="AKM70" s="49"/>
      <c r="AKP70" s="49"/>
      <c r="AKS70" s="49"/>
      <c r="AKV70" s="49"/>
      <c r="AKY70" s="49"/>
      <c r="ALB70" s="49"/>
      <c r="ALE70" s="49"/>
      <c r="ALH70" s="49"/>
      <c r="ALJ70" s="49"/>
      <c r="ALW70" s="49"/>
      <c r="ALX70" s="49"/>
      <c r="ALY70" s="49"/>
      <c r="ALZ70" s="49"/>
      <c r="AMA70" s="49"/>
      <c r="AMB70" s="49"/>
      <c r="AMC70" s="49"/>
      <c r="AMD70" s="49"/>
      <c r="AME70" s="49"/>
      <c r="AMF70" s="49"/>
      <c r="AMG70" s="49"/>
      <c r="AMH70" s="49"/>
      <c r="AMI70" s="49"/>
      <c r="AMJ70" s="49"/>
      <c r="AMK70" s="49"/>
      <c r="AML70" s="49"/>
      <c r="AMM70" s="49"/>
      <c r="AMN70" s="49"/>
      <c r="AMO70" s="49"/>
      <c r="AMP70" s="49"/>
      <c r="AMQ70" s="49"/>
      <c r="AMR70" s="49"/>
      <c r="AMS70" s="49"/>
      <c r="AMT70" s="49"/>
      <c r="AMU70" s="49"/>
      <c r="AMV70" s="49"/>
      <c r="AMW70" s="49"/>
      <c r="AMX70" s="49"/>
      <c r="AMY70" s="49"/>
      <c r="AMZ70" s="49"/>
      <c r="ANA70" s="49"/>
      <c r="ANB70" s="49"/>
      <c r="ANC70" s="49"/>
      <c r="AND70" s="49"/>
      <c r="ANE70" s="49"/>
      <c r="ANF70" s="49"/>
      <c r="ANG70" s="49"/>
      <c r="ANH70" s="49"/>
      <c r="ANI70" s="49"/>
      <c r="ANJ70" s="49"/>
      <c r="ANM70" s="49"/>
      <c r="ANP70" s="49"/>
      <c r="ANS70" s="49"/>
      <c r="ANV70" s="49"/>
      <c r="ANY70" s="49"/>
      <c r="AOB70" s="49"/>
      <c r="AOK70" s="49"/>
      <c r="AON70" s="49"/>
      <c r="AOQ70" s="49"/>
      <c r="AOT70" s="49"/>
      <c r="APC70" s="49"/>
      <c r="API70" s="49"/>
      <c r="APL70" s="49"/>
      <c r="APO70" s="49"/>
      <c r="APR70" s="49"/>
      <c r="APX70" s="49"/>
      <c r="AQA70" s="49"/>
      <c r="AQG70" s="49"/>
      <c r="AQI70" s="49"/>
      <c r="AQJ70" s="49"/>
      <c r="AQL70" s="49"/>
      <c r="ARC70" s="49"/>
      <c r="ARH70" s="49"/>
      <c r="ARN70" s="49"/>
      <c r="ARQ70" s="49"/>
      <c r="ART70" s="49"/>
      <c r="ASB70" s="49"/>
      <c r="ASX70" s="49"/>
      <c r="ASY70" s="49"/>
      <c r="ASZ70" s="49"/>
      <c r="ATA70" s="49"/>
      <c r="ATB70" s="49"/>
      <c r="ATC70" s="49"/>
      <c r="ATU70" s="49"/>
      <c r="ATV70" s="49"/>
      <c r="ATY70" s="49"/>
      <c r="AUB70" s="49"/>
      <c r="AUD70" s="49"/>
      <c r="AUF70" s="49"/>
      <c r="AUI70" s="49"/>
      <c r="AUL70" s="49"/>
      <c r="AUO70" s="49"/>
      <c r="AUR70" s="49"/>
      <c r="AUU70" s="49"/>
      <c r="AUX70" s="49"/>
      <c r="AVA70" s="49"/>
      <c r="AVD70" s="49"/>
      <c r="AVF70" s="49"/>
      <c r="AVS70" s="49"/>
      <c r="AVT70" s="49"/>
      <c r="AVU70" s="49"/>
      <c r="AVV70" s="49"/>
      <c r="AVW70" s="49"/>
      <c r="AVX70" s="49"/>
      <c r="AVY70" s="49"/>
      <c r="AVZ70" s="49"/>
      <c r="AWA70" s="49"/>
      <c r="AWB70" s="49"/>
      <c r="AWC70" s="49"/>
      <c r="AWD70" s="49"/>
      <c r="AWE70" s="49"/>
      <c r="AWF70" s="49"/>
      <c r="AWG70" s="49"/>
      <c r="AWH70" s="49"/>
      <c r="AWI70" s="49"/>
      <c r="AWJ70" s="49"/>
      <c r="AWK70" s="49"/>
      <c r="AWL70" s="49"/>
      <c r="AWM70" s="49"/>
      <c r="AWN70" s="49"/>
      <c r="AWO70" s="49"/>
      <c r="AWP70" s="49"/>
      <c r="AWQ70" s="49"/>
      <c r="AWR70" s="49"/>
      <c r="AWS70" s="49"/>
      <c r="AWT70" s="49"/>
      <c r="AWU70" s="49"/>
      <c r="AWV70" s="49"/>
      <c r="AWW70" s="49"/>
      <c r="AWX70" s="49"/>
      <c r="AWY70" s="49"/>
      <c r="AWZ70" s="49"/>
      <c r="AXA70" s="49"/>
      <c r="AXB70" s="49"/>
      <c r="AXC70" s="49"/>
      <c r="AXD70" s="49"/>
      <c r="AXE70" s="49"/>
      <c r="AXF70" s="49"/>
      <c r="AXI70" s="49"/>
      <c r="AXL70" s="49"/>
      <c r="AXO70" s="49"/>
      <c r="AXR70" s="49"/>
      <c r="AXU70" s="49"/>
      <c r="AXX70" s="49"/>
      <c r="AYG70" s="49"/>
      <c r="AYJ70" s="49"/>
      <c r="AYM70" s="49"/>
      <c r="AYP70" s="49"/>
      <c r="AYY70" s="49"/>
      <c r="AZE70" s="49"/>
      <c r="AZH70" s="49"/>
      <c r="AZK70" s="49"/>
      <c r="AZN70" s="49"/>
      <c r="AZT70" s="49"/>
      <c r="AZW70" s="49"/>
      <c r="BAC70" s="49"/>
      <c r="BAE70" s="49"/>
      <c r="BAF70" s="49"/>
      <c r="BAH70" s="49"/>
      <c r="BAY70" s="49"/>
      <c r="BBD70" s="49"/>
      <c r="BBJ70" s="49"/>
      <c r="BBM70" s="49"/>
      <c r="BBP70" s="49"/>
      <c r="BBX70" s="49"/>
      <c r="BCT70" s="49"/>
      <c r="BCU70" s="49"/>
      <c r="BCV70" s="49"/>
      <c r="BCW70" s="49"/>
      <c r="BCX70" s="49"/>
      <c r="BCY70" s="49"/>
      <c r="BDQ70" s="49"/>
      <c r="BDR70" s="49"/>
      <c r="BDU70" s="49"/>
      <c r="BDX70" s="49"/>
      <c r="BDZ70" s="49"/>
      <c r="BEB70" s="49"/>
      <c r="BEE70" s="49"/>
      <c r="BEH70" s="49"/>
      <c r="BEK70" s="49"/>
      <c r="BEN70" s="49"/>
      <c r="BEQ70" s="49"/>
      <c r="BET70" s="49"/>
      <c r="BEW70" s="49"/>
      <c r="BEZ70" s="49"/>
      <c r="BFB70" s="49"/>
      <c r="BFO70" s="49"/>
      <c r="BFP70" s="49"/>
      <c r="BFQ70" s="49"/>
      <c r="BFR70" s="49"/>
      <c r="BFS70" s="49"/>
      <c r="BFT70" s="49"/>
      <c r="BFU70" s="49"/>
      <c r="BFV70" s="49"/>
      <c r="BFW70" s="49"/>
      <c r="BFX70" s="49"/>
      <c r="BFY70" s="49"/>
      <c r="BFZ70" s="49"/>
      <c r="BGA70" s="49"/>
      <c r="BGB70" s="49"/>
      <c r="BGC70" s="49"/>
      <c r="BGD70" s="49"/>
      <c r="BGE70" s="49"/>
      <c r="BGF70" s="49"/>
      <c r="BGG70" s="49"/>
      <c r="BGH70" s="49"/>
      <c r="BGI70" s="49"/>
      <c r="BGJ70" s="49"/>
      <c r="BGK70" s="49"/>
      <c r="BGL70" s="49"/>
      <c r="BGM70" s="49"/>
      <c r="BGN70" s="49"/>
      <c r="BGO70" s="49"/>
      <c r="BGP70" s="49"/>
      <c r="BGQ70" s="49"/>
      <c r="BGR70" s="49"/>
      <c r="BGS70" s="49"/>
      <c r="BGT70" s="49"/>
      <c r="BGU70" s="49"/>
      <c r="BGV70" s="49"/>
      <c r="BGW70" s="49"/>
      <c r="BGX70" s="49"/>
      <c r="BGY70" s="49"/>
      <c r="BGZ70" s="49"/>
      <c r="BHA70" s="49"/>
      <c r="BHB70" s="49"/>
      <c r="BHE70" s="49"/>
      <c r="BHH70" s="49"/>
      <c r="BHK70" s="49"/>
      <c r="BHN70" s="49"/>
      <c r="BHQ70" s="49"/>
      <c r="BHT70" s="49"/>
      <c r="BIC70" s="49"/>
      <c r="BIF70" s="49"/>
      <c r="BII70" s="49"/>
      <c r="BIL70" s="49"/>
      <c r="BIU70" s="49"/>
      <c r="BJA70" s="49"/>
      <c r="BJD70" s="49"/>
      <c r="BJG70" s="49"/>
      <c r="BJJ70" s="49"/>
      <c r="BJP70" s="49"/>
      <c r="BJS70" s="49"/>
      <c r="BJY70" s="49"/>
      <c r="BKA70" s="49"/>
      <c r="BKB70" s="49"/>
      <c r="BKD70" s="49"/>
      <c r="BKU70" s="49"/>
      <c r="BKZ70" s="49"/>
      <c r="BLF70" s="49"/>
      <c r="BLI70" s="49"/>
      <c r="BLL70" s="49"/>
      <c r="BLT70" s="49"/>
      <c r="BMP70" s="49"/>
      <c r="BMQ70" s="49"/>
      <c r="BMR70" s="49"/>
      <c r="BMS70" s="49"/>
      <c r="BMT70" s="49"/>
      <c r="BMU70" s="49"/>
      <c r="BNM70" s="49"/>
      <c r="BNN70" s="49"/>
      <c r="BNQ70" s="49"/>
      <c r="BNT70" s="49"/>
      <c r="BNV70" s="49"/>
      <c r="BNX70" s="49"/>
      <c r="BOA70" s="49"/>
      <c r="BOD70" s="49"/>
      <c r="BOG70" s="49"/>
      <c r="BOJ70" s="49"/>
      <c r="BOM70" s="49"/>
      <c r="BOP70" s="49"/>
      <c r="BOS70" s="49"/>
      <c r="BOV70" s="49"/>
      <c r="BOX70" s="49"/>
      <c r="BPK70" s="49"/>
      <c r="BPL70" s="49"/>
      <c r="BPM70" s="49"/>
      <c r="BPN70" s="49"/>
      <c r="BPO70" s="49"/>
      <c r="BPP70" s="49"/>
      <c r="BPQ70" s="49"/>
      <c r="BPR70" s="49"/>
      <c r="BPS70" s="49"/>
      <c r="BPT70" s="49"/>
      <c r="BPU70" s="49"/>
      <c r="BPV70" s="49"/>
      <c r="BPW70" s="49"/>
      <c r="BPX70" s="49"/>
      <c r="BPY70" s="49"/>
      <c r="BPZ70" s="49"/>
      <c r="BQA70" s="49"/>
      <c r="BQB70" s="49"/>
      <c r="BQC70" s="49"/>
      <c r="BQD70" s="49"/>
      <c r="BQE70" s="49"/>
      <c r="BQF70" s="49"/>
      <c r="BQG70" s="49"/>
      <c r="BQH70" s="49"/>
      <c r="BQI70" s="49"/>
      <c r="BQJ70" s="49"/>
      <c r="BQK70" s="49"/>
      <c r="BQL70" s="49"/>
      <c r="BQM70" s="49"/>
      <c r="BQN70" s="49"/>
      <c r="BQO70" s="49"/>
      <c r="BQP70" s="49"/>
      <c r="BQQ70" s="49"/>
      <c r="BQR70" s="49"/>
      <c r="BQS70" s="49"/>
      <c r="BQT70" s="49"/>
      <c r="BQU70" s="49"/>
      <c r="BQV70" s="49"/>
      <c r="BQW70" s="49"/>
      <c r="BQX70" s="49"/>
      <c r="BRA70" s="49"/>
      <c r="BRD70" s="49"/>
      <c r="BRG70" s="49"/>
      <c r="BRJ70" s="49"/>
      <c r="BRM70" s="49"/>
      <c r="BRP70" s="49"/>
      <c r="BRY70" s="49"/>
      <c r="BSB70" s="49"/>
      <c r="BSE70" s="49"/>
      <c r="BSH70" s="49"/>
      <c r="BSQ70" s="49"/>
      <c r="BSW70" s="49"/>
      <c r="BSZ70" s="49"/>
      <c r="BTC70" s="49"/>
      <c r="BTF70" s="49"/>
      <c r="BTL70" s="49"/>
      <c r="BTO70" s="49"/>
      <c r="BTU70" s="49"/>
      <c r="BTW70" s="49"/>
      <c r="BTX70" s="49"/>
      <c r="BTZ70" s="49"/>
      <c r="BUQ70" s="49"/>
      <c r="BUV70" s="49"/>
      <c r="BVB70" s="49"/>
      <c r="BVE70" s="49"/>
      <c r="BVH70" s="49"/>
      <c r="BVP70" s="49"/>
      <c r="BWL70" s="49"/>
      <c r="BWM70" s="49"/>
      <c r="BWN70" s="49"/>
      <c r="BWO70" s="49"/>
      <c r="BWP70" s="49"/>
      <c r="BWQ70" s="49"/>
      <c r="BXI70" s="49"/>
      <c r="BXJ70" s="49"/>
      <c r="BXM70" s="49"/>
      <c r="BXP70" s="49"/>
      <c r="BXR70" s="49"/>
      <c r="BXT70" s="49"/>
      <c r="BXW70" s="49"/>
      <c r="BXZ70" s="49"/>
      <c r="BYC70" s="49"/>
      <c r="BYF70" s="49"/>
      <c r="BYI70" s="49"/>
      <c r="BYL70" s="49"/>
      <c r="BYO70" s="49"/>
      <c r="BYR70" s="49"/>
      <c r="BYT70" s="49"/>
      <c r="BZG70" s="49"/>
      <c r="BZH70" s="49"/>
      <c r="BZI70" s="49"/>
      <c r="BZJ70" s="49"/>
      <c r="BZK70" s="49"/>
      <c r="BZL70" s="49"/>
      <c r="BZM70" s="49"/>
      <c r="BZN70" s="49"/>
      <c r="BZO70" s="49"/>
      <c r="BZP70" s="49"/>
      <c r="BZQ70" s="49"/>
      <c r="BZR70" s="49"/>
      <c r="BZS70" s="49"/>
      <c r="BZT70" s="49"/>
      <c r="BZU70" s="49"/>
      <c r="BZV70" s="49"/>
      <c r="BZW70" s="49"/>
      <c r="BZX70" s="49"/>
      <c r="BZY70" s="49"/>
      <c r="BZZ70" s="49"/>
      <c r="CAA70" s="49"/>
      <c r="CAB70" s="49"/>
      <c r="CAC70" s="49"/>
      <c r="CAD70" s="49"/>
      <c r="CAE70" s="49"/>
      <c r="CAF70" s="49"/>
      <c r="CAG70" s="49"/>
      <c r="CAH70" s="49"/>
      <c r="CAI70" s="49"/>
      <c r="CAJ70" s="49"/>
      <c r="CAK70" s="49"/>
      <c r="CAL70" s="49"/>
      <c r="CAM70" s="49"/>
      <c r="CAN70" s="49"/>
      <c r="CAO70" s="49"/>
      <c r="CAP70" s="49"/>
      <c r="CAQ70" s="49"/>
      <c r="CAR70" s="49"/>
      <c r="CAS70" s="49"/>
      <c r="CAT70" s="49"/>
      <c r="CAW70" s="49"/>
      <c r="CAZ70" s="49"/>
      <c r="CBC70" s="49"/>
      <c r="CBF70" s="49"/>
      <c r="CBI70" s="49"/>
      <c r="CBL70" s="49"/>
      <c r="CBU70" s="49"/>
      <c r="CBX70" s="49"/>
      <c r="CCA70" s="49"/>
      <c r="CCD70" s="49"/>
      <c r="CCM70" s="49"/>
      <c r="CCS70" s="49"/>
      <c r="CCV70" s="49"/>
      <c r="CCY70" s="49"/>
      <c r="CDB70" s="49"/>
      <c r="CDH70" s="49"/>
      <c r="CDK70" s="49"/>
      <c r="CDQ70" s="49"/>
      <c r="CDS70" s="49"/>
      <c r="CDT70" s="49"/>
      <c r="CDV70" s="49"/>
      <c r="CEM70" s="49"/>
      <c r="CER70" s="49"/>
      <c r="CEX70" s="49"/>
      <c r="CFA70" s="49"/>
      <c r="CFD70" s="49"/>
      <c r="CFL70" s="49"/>
      <c r="CGH70" s="49"/>
      <c r="CGI70" s="49"/>
      <c r="CGJ70" s="49"/>
      <c r="CGK70" s="49"/>
      <c r="CGL70" s="49"/>
      <c r="CGM70" s="49"/>
      <c r="CHE70" s="49"/>
      <c r="CHF70" s="49"/>
      <c r="CHI70" s="49"/>
      <c r="CHL70" s="49"/>
      <c r="CHN70" s="49"/>
      <c r="CHP70" s="49"/>
      <c r="CHS70" s="49"/>
      <c r="CHV70" s="49"/>
      <c r="CHY70" s="49"/>
      <c r="CIB70" s="49"/>
      <c r="CIE70" s="49"/>
      <c r="CIH70" s="49"/>
      <c r="CIK70" s="49"/>
      <c r="CIN70" s="49"/>
      <c r="CIP70" s="49"/>
      <c r="CJC70" s="49"/>
      <c r="CJD70" s="49"/>
      <c r="CJE70" s="49"/>
      <c r="CJF70" s="49"/>
      <c r="CJG70" s="49"/>
      <c r="CJH70" s="49"/>
      <c r="CJI70" s="49"/>
      <c r="CJJ70" s="49"/>
      <c r="CJK70" s="49"/>
      <c r="CJL70" s="49"/>
      <c r="CJM70" s="49"/>
      <c r="CJN70" s="49"/>
      <c r="CJO70" s="49"/>
      <c r="CJP70" s="49"/>
      <c r="CJQ70" s="49"/>
      <c r="CJR70" s="49"/>
      <c r="CJS70" s="49"/>
      <c r="CJT70" s="49"/>
      <c r="CJU70" s="49"/>
      <c r="CJV70" s="49"/>
      <c r="CJW70" s="49"/>
      <c r="CJX70" s="49"/>
      <c r="CJY70" s="49"/>
      <c r="CJZ70" s="49"/>
      <c r="CKA70" s="49"/>
      <c r="CKB70" s="49"/>
      <c r="CKC70" s="49"/>
      <c r="CKD70" s="49"/>
      <c r="CKE70" s="49"/>
      <c r="CKF70" s="49"/>
      <c r="CKG70" s="49"/>
      <c r="CKH70" s="49"/>
      <c r="CKI70" s="49"/>
      <c r="CKJ70" s="49"/>
      <c r="CKK70" s="49"/>
      <c r="CKL70" s="49"/>
      <c r="CKM70" s="49"/>
      <c r="CKN70" s="49"/>
      <c r="CKO70" s="49"/>
      <c r="CKP70" s="49"/>
      <c r="CKS70" s="49"/>
      <c r="CKV70" s="49"/>
      <c r="CKY70" s="49"/>
      <c r="CLB70" s="49"/>
      <c r="CLE70" s="49"/>
      <c r="CLH70" s="49"/>
      <c r="CLQ70" s="49"/>
      <c r="CLT70" s="49"/>
      <c r="CLW70" s="49"/>
      <c r="CLZ70" s="49"/>
      <c r="CMI70" s="49"/>
      <c r="CMO70" s="49"/>
      <c r="CMR70" s="49"/>
      <c r="CMU70" s="49"/>
      <c r="CMX70" s="49"/>
      <c r="CND70" s="49"/>
      <c r="CNG70" s="49"/>
      <c r="CNM70" s="49"/>
      <c r="CNO70" s="49"/>
      <c r="CNP70" s="49"/>
      <c r="CNR70" s="49"/>
      <c r="COI70" s="49"/>
      <c r="CON70" s="49"/>
      <c r="COT70" s="49"/>
      <c r="COW70" s="49"/>
      <c r="COZ70" s="49"/>
      <c r="CPH70" s="49"/>
      <c r="CQD70" s="49"/>
      <c r="CQE70" s="49"/>
      <c r="CQF70" s="49"/>
      <c r="CQG70" s="49"/>
      <c r="CQH70" s="49"/>
      <c r="CQI70" s="49"/>
      <c r="CRA70" s="49"/>
      <c r="CRB70" s="49"/>
      <c r="CRE70" s="49"/>
      <c r="CRH70" s="49"/>
      <c r="CRJ70" s="49"/>
      <c r="CRL70" s="49"/>
      <c r="CRO70" s="49"/>
      <c r="CRR70" s="49"/>
      <c r="CRU70" s="49"/>
      <c r="CRX70" s="49"/>
      <c r="CSA70" s="49"/>
      <c r="CSD70" s="49"/>
      <c r="CSG70" s="49"/>
      <c r="CSJ70" s="49"/>
      <c r="CSL70" s="49"/>
      <c r="CSY70" s="49"/>
      <c r="CSZ70" s="49"/>
      <c r="CTA70" s="49"/>
      <c r="CTB70" s="49"/>
      <c r="CTC70" s="49"/>
      <c r="CTD70" s="49"/>
      <c r="CTE70" s="49"/>
      <c r="CTF70" s="49"/>
      <c r="CTG70" s="49"/>
      <c r="CTH70" s="49"/>
      <c r="CTI70" s="49"/>
      <c r="CTJ70" s="49"/>
      <c r="CTK70" s="49"/>
      <c r="CTL70" s="49"/>
      <c r="CTM70" s="49"/>
      <c r="CTN70" s="49"/>
      <c r="CTO70" s="49"/>
      <c r="CTP70" s="49"/>
      <c r="CTQ70" s="49"/>
      <c r="CTR70" s="49"/>
      <c r="CTS70" s="49"/>
      <c r="CTT70" s="49"/>
      <c r="CTU70" s="49"/>
      <c r="CTV70" s="49"/>
      <c r="CTW70" s="49"/>
      <c r="CTX70" s="49"/>
      <c r="CTY70" s="49"/>
      <c r="CTZ70" s="49"/>
      <c r="CUA70" s="49"/>
      <c r="CUB70" s="49"/>
      <c r="CUC70" s="49"/>
      <c r="CUD70" s="49"/>
      <c r="CUE70" s="49"/>
      <c r="CUF70" s="49"/>
      <c r="CUG70" s="49"/>
      <c r="CUH70" s="49"/>
      <c r="CUI70" s="49"/>
      <c r="CUJ70" s="49"/>
      <c r="CUK70" s="49"/>
      <c r="CUL70" s="49"/>
      <c r="CUO70" s="49"/>
      <c r="CUR70" s="49"/>
      <c r="CUU70" s="49"/>
      <c r="CUX70" s="49"/>
      <c r="CVA70" s="49"/>
      <c r="CVD70" s="49"/>
      <c r="CVM70" s="49"/>
      <c r="CVP70" s="49"/>
      <c r="CVS70" s="49"/>
      <c r="CVV70" s="49"/>
      <c r="CWE70" s="49"/>
      <c r="CWK70" s="49"/>
      <c r="CWN70" s="49"/>
      <c r="CWQ70" s="49"/>
      <c r="CWT70" s="49"/>
      <c r="CWZ70" s="49"/>
      <c r="CXC70" s="49"/>
      <c r="CXI70" s="49"/>
      <c r="CXK70" s="49"/>
      <c r="CXL70" s="49"/>
      <c r="CXN70" s="49"/>
      <c r="CYE70" s="49"/>
      <c r="CYJ70" s="49"/>
      <c r="CYP70" s="49"/>
      <c r="CYS70" s="49"/>
      <c r="CYV70" s="49"/>
      <c r="CZD70" s="49"/>
      <c r="CZZ70" s="49"/>
      <c r="DAA70" s="49"/>
      <c r="DAB70" s="49"/>
      <c r="DAC70" s="49"/>
      <c r="DAD70" s="49"/>
      <c r="DAE70" s="49"/>
      <c r="DAW70" s="49"/>
      <c r="DAX70" s="49"/>
      <c r="DBA70" s="49"/>
      <c r="DBD70" s="49"/>
      <c r="DBF70" s="49"/>
      <c r="DBH70" s="49"/>
      <c r="DBK70" s="49"/>
      <c r="DBN70" s="49"/>
      <c r="DBQ70" s="49"/>
      <c r="DBT70" s="49"/>
      <c r="DBW70" s="49"/>
      <c r="DBZ70" s="49"/>
      <c r="DCC70" s="49"/>
      <c r="DCF70" s="49"/>
      <c r="DCH70" s="49"/>
      <c r="DCU70" s="49"/>
      <c r="DCV70" s="49"/>
      <c r="DCW70" s="49"/>
      <c r="DCX70" s="49"/>
      <c r="DCY70" s="49"/>
      <c r="DCZ70" s="49"/>
      <c r="DDA70" s="49"/>
      <c r="DDB70" s="49"/>
      <c r="DDC70" s="49"/>
      <c r="DDD70" s="49"/>
      <c r="DDE70" s="49"/>
      <c r="DDF70" s="49"/>
      <c r="DDG70" s="49"/>
      <c r="DDH70" s="49"/>
      <c r="DDI70" s="49"/>
      <c r="DDJ70" s="49"/>
      <c r="DDK70" s="49"/>
      <c r="DDL70" s="49"/>
      <c r="DDM70" s="49"/>
      <c r="DDN70" s="49"/>
      <c r="DDO70" s="49"/>
      <c r="DDP70" s="49"/>
      <c r="DDQ70" s="49"/>
      <c r="DDR70" s="49"/>
      <c r="DDS70" s="49"/>
      <c r="DDT70" s="49"/>
      <c r="DDU70" s="49"/>
      <c r="DDV70" s="49"/>
      <c r="DDW70" s="49"/>
      <c r="DDX70" s="49"/>
      <c r="DDY70" s="49"/>
      <c r="DDZ70" s="49"/>
      <c r="DEA70" s="49"/>
      <c r="DEB70" s="49"/>
      <c r="DEC70" s="49"/>
      <c r="DED70" s="49"/>
      <c r="DEE70" s="49"/>
      <c r="DEF70" s="49"/>
      <c r="DEG70" s="49"/>
      <c r="DEH70" s="49"/>
      <c r="DEK70" s="49"/>
      <c r="DEN70" s="49"/>
      <c r="DEQ70" s="49"/>
      <c r="DET70" s="49"/>
      <c r="DEW70" s="49"/>
      <c r="DEZ70" s="49"/>
      <c r="DFI70" s="49"/>
      <c r="DFL70" s="49"/>
      <c r="DFO70" s="49"/>
      <c r="DFR70" s="49"/>
      <c r="DGA70" s="49"/>
      <c r="DGG70" s="49"/>
      <c r="DGJ70" s="49"/>
      <c r="DGM70" s="49"/>
      <c r="DGP70" s="49"/>
      <c r="DGV70" s="49"/>
      <c r="DGY70" s="49"/>
      <c r="DHE70" s="49"/>
      <c r="DHG70" s="49"/>
      <c r="DHH70" s="49"/>
      <c r="DHJ70" s="49"/>
      <c r="DIA70" s="49"/>
      <c r="DIF70" s="49"/>
      <c r="DIL70" s="49"/>
      <c r="DIO70" s="49"/>
      <c r="DIR70" s="49"/>
      <c r="DIZ70" s="49"/>
      <c r="DJV70" s="49"/>
      <c r="DJW70" s="49"/>
      <c r="DJX70" s="49"/>
      <c r="DJY70" s="49"/>
      <c r="DJZ70" s="49"/>
      <c r="DKA70" s="49"/>
      <c r="DKS70" s="49"/>
      <c r="DKT70" s="49"/>
      <c r="DKW70" s="49"/>
      <c r="DKZ70" s="49"/>
      <c r="DLB70" s="49"/>
      <c r="DLD70" s="49"/>
      <c r="DLG70" s="49"/>
      <c r="DLJ70" s="49"/>
      <c r="DLM70" s="49"/>
      <c r="DLP70" s="49"/>
      <c r="DLS70" s="49"/>
      <c r="DLV70" s="49"/>
      <c r="DLY70" s="49"/>
      <c r="DMB70" s="49"/>
      <c r="DMD70" s="49"/>
      <c r="DMQ70" s="49"/>
      <c r="DMR70" s="49"/>
      <c r="DMS70" s="49"/>
      <c r="DMT70" s="49"/>
      <c r="DMU70" s="49"/>
      <c r="DMV70" s="49"/>
      <c r="DMW70" s="49"/>
      <c r="DMX70" s="49"/>
      <c r="DMY70" s="49"/>
      <c r="DMZ70" s="49"/>
      <c r="DNA70" s="49"/>
      <c r="DNB70" s="49"/>
      <c r="DNC70" s="49"/>
      <c r="DND70" s="49"/>
      <c r="DNE70" s="49"/>
      <c r="DNF70" s="49"/>
      <c r="DNG70" s="49"/>
      <c r="DNH70" s="49"/>
      <c r="DNI70" s="49"/>
      <c r="DNJ70" s="49"/>
      <c r="DNK70" s="49"/>
      <c r="DNL70" s="49"/>
      <c r="DNM70" s="49"/>
      <c r="DNN70" s="49"/>
      <c r="DNO70" s="49"/>
      <c r="DNP70" s="49"/>
      <c r="DNQ70" s="49"/>
      <c r="DNR70" s="49"/>
      <c r="DNS70" s="49"/>
      <c r="DNT70" s="49"/>
      <c r="DNU70" s="49"/>
      <c r="DNV70" s="49"/>
      <c r="DNW70" s="49"/>
      <c r="DNX70" s="49"/>
      <c r="DNY70" s="49"/>
      <c r="DNZ70" s="49"/>
      <c r="DOA70" s="49"/>
      <c r="DOB70" s="49"/>
      <c r="DOC70" s="49"/>
      <c r="DOD70" s="49"/>
      <c r="DOG70" s="49"/>
      <c r="DOJ70" s="49"/>
      <c r="DOM70" s="49"/>
      <c r="DOP70" s="49"/>
      <c r="DOS70" s="49"/>
      <c r="DOV70" s="49"/>
      <c r="DPE70" s="49"/>
      <c r="DPH70" s="49"/>
      <c r="DPK70" s="49"/>
      <c r="DPN70" s="49"/>
      <c r="DPW70" s="49"/>
      <c r="DQC70" s="49"/>
      <c r="DQF70" s="49"/>
      <c r="DQI70" s="49"/>
      <c r="DQL70" s="49"/>
      <c r="DQR70" s="49"/>
      <c r="DQU70" s="49"/>
      <c r="DRA70" s="49"/>
      <c r="DRC70" s="49"/>
      <c r="DRD70" s="49"/>
      <c r="DRF70" s="49"/>
      <c r="DRW70" s="49"/>
      <c r="DSB70" s="49"/>
      <c r="DSH70" s="49"/>
      <c r="DSK70" s="49"/>
      <c r="DSN70" s="49"/>
      <c r="DSV70" s="49"/>
      <c r="DTR70" s="49"/>
      <c r="DTS70" s="49"/>
      <c r="DTT70" s="49"/>
      <c r="DTU70" s="49"/>
      <c r="DTV70" s="49"/>
      <c r="DTW70" s="49"/>
      <c r="DUO70" s="49"/>
      <c r="DUP70" s="49"/>
      <c r="DUS70" s="49"/>
      <c r="DUV70" s="49"/>
      <c r="DUX70" s="49"/>
      <c r="DUZ70" s="49"/>
      <c r="DVC70" s="49"/>
      <c r="DVF70" s="49"/>
      <c r="DVI70" s="49"/>
      <c r="DVL70" s="49"/>
      <c r="DVO70" s="49"/>
      <c r="DVR70" s="49"/>
      <c r="DVU70" s="49"/>
      <c r="DVX70" s="49"/>
      <c r="DVZ70" s="49"/>
      <c r="DWM70" s="49"/>
      <c r="DWN70" s="49"/>
      <c r="DWO70" s="49"/>
      <c r="DWP70" s="49"/>
      <c r="DWQ70" s="49"/>
      <c r="DWR70" s="49"/>
      <c r="DWS70" s="49"/>
      <c r="DWT70" s="49"/>
      <c r="DWU70" s="49"/>
      <c r="DWV70" s="49"/>
      <c r="DWW70" s="49"/>
      <c r="DWX70" s="49"/>
      <c r="DWY70" s="49"/>
      <c r="DWZ70" s="49"/>
      <c r="DXA70" s="49"/>
      <c r="DXB70" s="49"/>
      <c r="DXC70" s="49"/>
      <c r="DXD70" s="49"/>
      <c r="DXE70" s="49"/>
      <c r="DXF70" s="49"/>
      <c r="DXG70" s="49"/>
      <c r="DXH70" s="49"/>
      <c r="DXI70" s="49"/>
      <c r="DXJ70" s="49"/>
      <c r="DXK70" s="49"/>
      <c r="DXL70" s="49"/>
      <c r="DXM70" s="49"/>
      <c r="DXN70" s="49"/>
      <c r="DXO70" s="49"/>
      <c r="DXP70" s="49"/>
      <c r="DXQ70" s="49"/>
      <c r="DXR70" s="49"/>
      <c r="DXS70" s="49"/>
      <c r="DXT70" s="49"/>
      <c r="DXU70" s="49"/>
      <c r="DXV70" s="49"/>
      <c r="DXW70" s="49"/>
      <c r="DXX70" s="49"/>
      <c r="DXY70" s="49"/>
      <c r="DXZ70" s="49"/>
      <c r="DYC70" s="49"/>
      <c r="DYF70" s="49"/>
      <c r="DYI70" s="49"/>
      <c r="DYL70" s="49"/>
      <c r="DYO70" s="49"/>
      <c r="DYR70" s="49"/>
      <c r="DZA70" s="49"/>
      <c r="DZD70" s="49"/>
      <c r="DZG70" s="49"/>
      <c r="DZJ70" s="49"/>
      <c r="DZS70" s="49"/>
      <c r="DZY70" s="49"/>
      <c r="EAB70" s="49"/>
      <c r="EAE70" s="49"/>
      <c r="EAH70" s="49"/>
      <c r="EAN70" s="49"/>
      <c r="EAQ70" s="49"/>
      <c r="EAW70" s="49"/>
      <c r="EAY70" s="49"/>
      <c r="EAZ70" s="49"/>
      <c r="EBB70" s="49"/>
      <c r="EBS70" s="49"/>
      <c r="EBX70" s="49"/>
      <c r="ECD70" s="49"/>
      <c r="ECG70" s="49"/>
      <c r="ECJ70" s="49"/>
      <c r="ECR70" s="49"/>
      <c r="EDN70" s="49"/>
      <c r="EDO70" s="49"/>
      <c r="EDP70" s="49"/>
      <c r="EDQ70" s="49"/>
      <c r="EDR70" s="49"/>
      <c r="EDS70" s="49"/>
      <c r="EEK70" s="49"/>
      <c r="EEL70" s="49"/>
      <c r="EEO70" s="49"/>
      <c r="EER70" s="49"/>
      <c r="EET70" s="49"/>
      <c r="EEV70" s="49"/>
      <c r="EEY70" s="49"/>
      <c r="EFB70" s="49"/>
      <c r="EFE70" s="49"/>
      <c r="EFH70" s="49"/>
      <c r="EFK70" s="49"/>
      <c r="EFN70" s="49"/>
      <c r="EFQ70" s="49"/>
      <c r="EFT70" s="49"/>
      <c r="EFV70" s="49"/>
      <c r="EGI70" s="49"/>
      <c r="EGJ70" s="49"/>
      <c r="EGK70" s="49"/>
      <c r="EGL70" s="49"/>
      <c r="EGM70" s="49"/>
      <c r="EGN70" s="49"/>
      <c r="EGO70" s="49"/>
      <c r="EGP70" s="49"/>
      <c r="EGQ70" s="49"/>
      <c r="EGR70" s="49"/>
      <c r="EGS70" s="49"/>
      <c r="EGT70" s="49"/>
      <c r="EGU70" s="49"/>
      <c r="EGV70" s="49"/>
      <c r="EGW70" s="49"/>
      <c r="EGX70" s="49"/>
      <c r="EGY70" s="49"/>
      <c r="EGZ70" s="49"/>
      <c r="EHA70" s="49"/>
      <c r="EHB70" s="49"/>
      <c r="EHC70" s="49"/>
      <c r="EHD70" s="49"/>
      <c r="EHE70" s="49"/>
      <c r="EHF70" s="49"/>
      <c r="EHG70" s="49"/>
      <c r="EHH70" s="49"/>
      <c r="EHI70" s="49"/>
      <c r="EHJ70" s="49"/>
      <c r="EHK70" s="49"/>
      <c r="EHL70" s="49"/>
      <c r="EHM70" s="49"/>
      <c r="EHN70" s="49"/>
      <c r="EHO70" s="49"/>
      <c r="EHP70" s="49"/>
      <c r="EHQ70" s="49"/>
      <c r="EHR70" s="49"/>
      <c r="EHS70" s="49"/>
      <c r="EHT70" s="49"/>
      <c r="EHU70" s="49"/>
      <c r="EHV70" s="49"/>
      <c r="EHY70" s="49"/>
      <c r="EIB70" s="49"/>
      <c r="EIE70" s="49"/>
      <c r="EIH70" s="49"/>
      <c r="EIK70" s="49"/>
      <c r="EIN70" s="49"/>
      <c r="EIW70" s="49"/>
      <c r="EIZ70" s="49"/>
      <c r="EJC70" s="49"/>
      <c r="EJF70" s="49"/>
      <c r="EJO70" s="49"/>
      <c r="EJU70" s="49"/>
      <c r="EJX70" s="49"/>
      <c r="EKA70" s="49"/>
      <c r="EKD70" s="49"/>
      <c r="EKJ70" s="49"/>
      <c r="EKM70" s="49"/>
      <c r="EKS70" s="49"/>
      <c r="EKU70" s="49"/>
      <c r="EKV70" s="49"/>
      <c r="EKX70" s="49"/>
      <c r="ELO70" s="49"/>
      <c r="ELT70" s="49"/>
      <c r="ELZ70" s="49"/>
      <c r="EMC70" s="49"/>
      <c r="EMF70" s="49"/>
      <c r="EMN70" s="49"/>
      <c r="ENJ70" s="49"/>
      <c r="ENK70" s="49"/>
      <c r="ENL70" s="49"/>
      <c r="ENM70" s="49"/>
      <c r="ENN70" s="49"/>
      <c r="ENO70" s="49"/>
      <c r="EOG70" s="49"/>
      <c r="EOH70" s="49"/>
      <c r="EOK70" s="49"/>
      <c r="EON70" s="49"/>
      <c r="EOP70" s="49"/>
      <c r="EOR70" s="49"/>
      <c r="EOU70" s="49"/>
      <c r="EOX70" s="49"/>
      <c r="EPA70" s="49"/>
      <c r="EPD70" s="49"/>
      <c r="EPG70" s="49"/>
      <c r="EPJ70" s="49"/>
      <c r="EPM70" s="49"/>
      <c r="EPP70" s="49"/>
      <c r="EPR70" s="49"/>
      <c r="EQE70" s="49"/>
      <c r="EQF70" s="49"/>
      <c r="EQG70" s="49"/>
      <c r="EQH70" s="49"/>
      <c r="EQI70" s="49"/>
      <c r="EQJ70" s="49"/>
      <c r="EQK70" s="49"/>
      <c r="EQL70" s="49"/>
      <c r="EQM70" s="49"/>
      <c r="EQN70" s="49"/>
      <c r="EQO70" s="49"/>
      <c r="EQP70" s="49"/>
      <c r="EQQ70" s="49"/>
      <c r="EQR70" s="49"/>
      <c r="EQS70" s="49"/>
      <c r="EQT70" s="49"/>
      <c r="EQU70" s="49"/>
      <c r="EQV70" s="49"/>
      <c r="EQW70" s="49"/>
      <c r="EQX70" s="49"/>
      <c r="EQY70" s="49"/>
      <c r="EQZ70" s="49"/>
      <c r="ERA70" s="49"/>
      <c r="ERB70" s="49"/>
      <c r="ERC70" s="49"/>
      <c r="ERD70" s="49"/>
      <c r="ERE70" s="49"/>
      <c r="ERF70" s="49"/>
      <c r="ERG70" s="49"/>
      <c r="ERH70" s="49"/>
      <c r="ERI70" s="49"/>
      <c r="ERJ70" s="49"/>
      <c r="ERK70" s="49"/>
      <c r="ERL70" s="49"/>
      <c r="ERM70" s="49"/>
      <c r="ERN70" s="49"/>
      <c r="ERO70" s="49"/>
      <c r="ERP70" s="49"/>
      <c r="ERQ70" s="49"/>
      <c r="ERR70" s="49"/>
      <c r="ERU70" s="49"/>
      <c r="ERX70" s="49"/>
      <c r="ESA70" s="49"/>
      <c r="ESD70" s="49"/>
      <c r="ESG70" s="49"/>
      <c r="ESJ70" s="49"/>
      <c r="ESS70" s="49"/>
      <c r="ESV70" s="49"/>
      <c r="ESY70" s="49"/>
      <c r="ETB70" s="49"/>
      <c r="ETK70" s="49"/>
      <c r="ETQ70" s="49"/>
      <c r="ETT70" s="49"/>
      <c r="ETW70" s="49"/>
      <c r="ETZ70" s="49"/>
      <c r="EUF70" s="49"/>
      <c r="EUI70" s="49"/>
      <c r="EUO70" s="49"/>
      <c r="EUQ70" s="49"/>
      <c r="EUR70" s="49"/>
      <c r="EUT70" s="49"/>
      <c r="EVK70" s="49"/>
      <c r="EVP70" s="49"/>
      <c r="EVV70" s="49"/>
      <c r="EVY70" s="49"/>
      <c r="EWB70" s="49"/>
      <c r="EWJ70" s="49"/>
      <c r="EXF70" s="49"/>
      <c r="EXG70" s="49"/>
      <c r="EXH70" s="49"/>
      <c r="EXI70" s="49"/>
      <c r="EXJ70" s="49"/>
      <c r="EXK70" s="49"/>
      <c r="EYC70" s="49"/>
      <c r="EYD70" s="49"/>
      <c r="EYG70" s="49"/>
      <c r="EYJ70" s="49"/>
      <c r="EYL70" s="49"/>
      <c r="EYN70" s="49"/>
      <c r="EYQ70" s="49"/>
      <c r="EYT70" s="49"/>
      <c r="EYW70" s="49"/>
      <c r="EYZ70" s="49"/>
      <c r="EZC70" s="49"/>
      <c r="EZF70" s="49"/>
      <c r="EZI70" s="49"/>
      <c r="EZL70" s="49"/>
      <c r="EZN70" s="49"/>
      <c r="FAA70" s="49"/>
      <c r="FAB70" s="49"/>
      <c r="FAC70" s="49"/>
      <c r="FAD70" s="49"/>
      <c r="FAE70" s="49"/>
      <c r="FAF70" s="49"/>
      <c r="FAG70" s="49"/>
      <c r="FAH70" s="49"/>
      <c r="FAI70" s="49"/>
      <c r="FAJ70" s="49"/>
      <c r="FAK70" s="49"/>
      <c r="FAL70" s="49"/>
      <c r="FAM70" s="49"/>
      <c r="FAN70" s="49"/>
      <c r="FAO70" s="49"/>
      <c r="FAP70" s="49"/>
      <c r="FAQ70" s="49"/>
      <c r="FAR70" s="49"/>
      <c r="FAS70" s="49"/>
      <c r="FAT70" s="49"/>
      <c r="FAU70" s="49"/>
      <c r="FAV70" s="49"/>
      <c r="FAW70" s="49"/>
      <c r="FAX70" s="49"/>
      <c r="FAY70" s="49"/>
      <c r="FAZ70" s="49"/>
      <c r="FBA70" s="49"/>
      <c r="FBB70" s="49"/>
      <c r="FBC70" s="49"/>
      <c r="FBD70" s="49"/>
      <c r="FBE70" s="49"/>
      <c r="FBF70" s="49"/>
      <c r="FBG70" s="49"/>
      <c r="FBH70" s="49"/>
      <c r="FBI70" s="49"/>
      <c r="FBJ70" s="49"/>
      <c r="FBK70" s="49"/>
      <c r="FBL70" s="49"/>
      <c r="FBM70" s="49"/>
      <c r="FBN70" s="49"/>
      <c r="FBQ70" s="49"/>
      <c r="FBT70" s="49"/>
      <c r="FBW70" s="49"/>
      <c r="FBZ70" s="49"/>
      <c r="FCC70" s="49"/>
      <c r="FCF70" s="49"/>
      <c r="FCO70" s="49"/>
      <c r="FCR70" s="49"/>
      <c r="FCU70" s="49"/>
      <c r="FCX70" s="49"/>
      <c r="FDG70" s="49"/>
      <c r="FDM70" s="49"/>
      <c r="FDP70" s="49"/>
      <c r="FDS70" s="49"/>
      <c r="FDV70" s="49"/>
      <c r="FEB70" s="49"/>
      <c r="FEE70" s="49"/>
      <c r="FEK70" s="49"/>
      <c r="FEM70" s="49"/>
      <c r="FEN70" s="49"/>
      <c r="FEP70" s="49"/>
      <c r="FFG70" s="49"/>
      <c r="FFL70" s="49"/>
      <c r="FFR70" s="49"/>
      <c r="FFU70" s="49"/>
      <c r="FFX70" s="49"/>
      <c r="FGF70" s="49"/>
      <c r="FHB70" s="49"/>
      <c r="FHC70" s="49"/>
      <c r="FHD70" s="49"/>
      <c r="FHE70" s="49"/>
      <c r="FHF70" s="49"/>
      <c r="FHG70" s="49"/>
      <c r="FHY70" s="49"/>
      <c r="FHZ70" s="49"/>
      <c r="FIC70" s="49"/>
      <c r="FIF70" s="49"/>
      <c r="FIH70" s="49"/>
      <c r="FIJ70" s="49"/>
      <c r="FIM70" s="49"/>
      <c r="FIP70" s="49"/>
      <c r="FIS70" s="49"/>
      <c r="FIV70" s="49"/>
      <c r="FIY70" s="49"/>
      <c r="FJB70" s="49"/>
      <c r="FJE70" s="49"/>
      <c r="FJH70" s="49"/>
      <c r="FJJ70" s="49"/>
      <c r="FJW70" s="49"/>
      <c r="FJX70" s="49"/>
      <c r="FJY70" s="49"/>
      <c r="FJZ70" s="49"/>
      <c r="FKA70" s="49"/>
      <c r="FKB70" s="49"/>
      <c r="FKC70" s="49"/>
      <c r="FKD70" s="49"/>
      <c r="FKE70" s="49"/>
      <c r="FKF70" s="49"/>
      <c r="FKG70" s="49"/>
      <c r="FKH70" s="49"/>
      <c r="FKI70" s="49"/>
      <c r="FKJ70" s="49"/>
      <c r="FKK70" s="49"/>
      <c r="FKL70" s="49"/>
      <c r="FKM70" s="49"/>
      <c r="FKN70" s="49"/>
      <c r="FKO70" s="49"/>
      <c r="FKP70" s="49"/>
      <c r="FKQ70" s="49"/>
      <c r="FKR70" s="49"/>
      <c r="FKS70" s="49"/>
      <c r="FKT70" s="49"/>
      <c r="FKU70" s="49"/>
      <c r="FKV70" s="49"/>
      <c r="FKW70" s="49"/>
      <c r="FKX70" s="49"/>
      <c r="FKY70" s="49"/>
      <c r="FKZ70" s="49"/>
      <c r="FLA70" s="49"/>
      <c r="FLB70" s="49"/>
      <c r="FLC70" s="49"/>
      <c r="FLD70" s="49"/>
      <c r="FLE70" s="49"/>
      <c r="FLF70" s="49"/>
      <c r="FLG70" s="49"/>
      <c r="FLH70" s="49"/>
      <c r="FLI70" s="49"/>
      <c r="FLJ70" s="49"/>
      <c r="FLM70" s="49"/>
      <c r="FLP70" s="49"/>
      <c r="FLS70" s="49"/>
      <c r="FLV70" s="49"/>
      <c r="FLY70" s="49"/>
      <c r="FMB70" s="49"/>
      <c r="FMK70" s="49"/>
      <c r="FMN70" s="49"/>
      <c r="FMQ70" s="49"/>
      <c r="FMT70" s="49"/>
      <c r="FNC70" s="49"/>
      <c r="FNI70" s="49"/>
      <c r="FNL70" s="49"/>
      <c r="FNO70" s="49"/>
      <c r="FNR70" s="49"/>
      <c r="FNX70" s="49"/>
      <c r="FOA70" s="49"/>
      <c r="FOG70" s="49"/>
      <c r="FOI70" s="49"/>
      <c r="FOJ70" s="49"/>
      <c r="FOL70" s="49"/>
      <c r="FPC70" s="49"/>
      <c r="FPH70" s="49"/>
      <c r="FPN70" s="49"/>
      <c r="FPQ70" s="49"/>
      <c r="FPT70" s="49"/>
      <c r="FQB70" s="49"/>
      <c r="FQX70" s="49"/>
      <c r="FQY70" s="49"/>
      <c r="FQZ70" s="49"/>
      <c r="FRA70" s="49"/>
      <c r="FRB70" s="49"/>
      <c r="FRC70" s="49"/>
      <c r="FRU70" s="49"/>
      <c r="FRV70" s="49"/>
      <c r="FRY70" s="49"/>
      <c r="FSB70" s="49"/>
      <c r="FSD70" s="49"/>
      <c r="FSF70" s="49"/>
      <c r="FSI70" s="49"/>
      <c r="FSL70" s="49"/>
      <c r="FSO70" s="49"/>
      <c r="FSR70" s="49"/>
      <c r="FSU70" s="49"/>
      <c r="FSX70" s="49"/>
      <c r="FTA70" s="49"/>
      <c r="FTD70" s="49"/>
      <c r="FTF70" s="49"/>
      <c r="FTS70" s="49"/>
      <c r="FTT70" s="49"/>
      <c r="FTU70" s="49"/>
      <c r="FTV70" s="49"/>
      <c r="FTW70" s="49"/>
      <c r="FTX70" s="49"/>
      <c r="FTY70" s="49"/>
      <c r="FTZ70" s="49"/>
      <c r="FUA70" s="49"/>
      <c r="FUB70" s="49"/>
      <c r="FUC70" s="49"/>
      <c r="FUD70" s="49"/>
      <c r="FUE70" s="49"/>
      <c r="FUF70" s="49"/>
      <c r="FUG70" s="49"/>
      <c r="FUH70" s="49"/>
      <c r="FUI70" s="49"/>
      <c r="FUJ70" s="49"/>
      <c r="FUK70" s="49"/>
      <c r="FUL70" s="49"/>
      <c r="FUM70" s="49"/>
      <c r="FUN70" s="49"/>
      <c r="FUO70" s="49"/>
      <c r="FUP70" s="49"/>
      <c r="FUQ70" s="49"/>
      <c r="FUR70" s="49"/>
      <c r="FUS70" s="49"/>
      <c r="FUT70" s="49"/>
      <c r="FUU70" s="49"/>
      <c r="FUV70" s="49"/>
      <c r="FUW70" s="49"/>
      <c r="FUX70" s="49"/>
      <c r="FUY70" s="49"/>
      <c r="FUZ70" s="49"/>
      <c r="FVA70" s="49"/>
      <c r="FVB70" s="49"/>
      <c r="FVC70" s="49"/>
      <c r="FVD70" s="49"/>
      <c r="FVE70" s="49"/>
      <c r="FVF70" s="49"/>
      <c r="FVI70" s="49"/>
      <c r="FVL70" s="49"/>
      <c r="FVO70" s="49"/>
      <c r="FVR70" s="49"/>
      <c r="FVU70" s="49"/>
      <c r="FVX70" s="49"/>
      <c r="FWG70" s="49"/>
      <c r="FWJ70" s="49"/>
      <c r="FWM70" s="49"/>
      <c r="FWP70" s="49"/>
      <c r="FWY70" s="49"/>
      <c r="FXE70" s="49"/>
      <c r="FXH70" s="49"/>
      <c r="FXK70" s="49"/>
      <c r="FXN70" s="49"/>
      <c r="FXT70" s="49"/>
      <c r="FXW70" s="49"/>
      <c r="FYC70" s="49"/>
      <c r="FYE70" s="49"/>
      <c r="FYF70" s="49"/>
      <c r="FYH70" s="49"/>
      <c r="FYY70" s="49"/>
      <c r="FZD70" s="49"/>
      <c r="FZJ70" s="49"/>
      <c r="FZM70" s="49"/>
      <c r="FZP70" s="49"/>
      <c r="FZX70" s="49"/>
      <c r="GAT70" s="49"/>
      <c r="GAU70" s="49"/>
      <c r="GAV70" s="49"/>
      <c r="GAW70" s="49"/>
      <c r="GAX70" s="49"/>
      <c r="GAY70" s="49"/>
      <c r="GBQ70" s="49"/>
      <c r="GBR70" s="49"/>
      <c r="GBU70" s="49"/>
      <c r="GBX70" s="49"/>
      <c r="GBZ70" s="49"/>
      <c r="GCB70" s="49"/>
      <c r="GCE70" s="49"/>
      <c r="GCH70" s="49"/>
      <c r="GCK70" s="49"/>
      <c r="GCN70" s="49"/>
      <c r="GCQ70" s="49"/>
      <c r="GCT70" s="49"/>
      <c r="GCW70" s="49"/>
      <c r="GCZ70" s="49"/>
      <c r="GDB70" s="49"/>
      <c r="GDO70" s="49"/>
      <c r="GDP70" s="49"/>
      <c r="GDQ70" s="49"/>
      <c r="GDR70" s="49"/>
      <c r="GDS70" s="49"/>
      <c r="GDT70" s="49"/>
      <c r="GDU70" s="49"/>
      <c r="GDV70" s="49"/>
      <c r="GDW70" s="49"/>
      <c r="GDX70" s="49"/>
      <c r="GDY70" s="49"/>
      <c r="GDZ70" s="49"/>
      <c r="GEA70" s="49"/>
      <c r="GEB70" s="49"/>
      <c r="GEC70" s="49"/>
      <c r="GED70" s="49"/>
      <c r="GEE70" s="49"/>
      <c r="GEF70" s="49"/>
      <c r="GEG70" s="49"/>
      <c r="GEH70" s="49"/>
      <c r="GEI70" s="49"/>
      <c r="GEJ70" s="49"/>
      <c r="GEK70" s="49"/>
      <c r="GEL70" s="49"/>
      <c r="GEM70" s="49"/>
      <c r="GEN70" s="49"/>
      <c r="GEO70" s="49"/>
      <c r="GEP70" s="49"/>
      <c r="GEQ70" s="49"/>
      <c r="GER70" s="49"/>
      <c r="GES70" s="49"/>
      <c r="GET70" s="49"/>
      <c r="GEU70" s="49"/>
      <c r="GEV70" s="49"/>
      <c r="GEW70" s="49"/>
      <c r="GEX70" s="49"/>
      <c r="GEY70" s="49"/>
      <c r="GEZ70" s="49"/>
      <c r="GFA70" s="49"/>
      <c r="GFB70" s="49"/>
      <c r="GFE70" s="49"/>
      <c r="GFH70" s="49"/>
      <c r="GFK70" s="49"/>
      <c r="GFN70" s="49"/>
      <c r="GFQ70" s="49"/>
      <c r="GFT70" s="49"/>
      <c r="GGC70" s="49"/>
      <c r="GGF70" s="49"/>
      <c r="GGI70" s="49"/>
      <c r="GGL70" s="49"/>
      <c r="GGU70" s="49"/>
      <c r="GHA70" s="49"/>
      <c r="GHD70" s="49"/>
      <c r="GHG70" s="49"/>
      <c r="GHJ70" s="49"/>
      <c r="GHP70" s="49"/>
      <c r="GHS70" s="49"/>
      <c r="GHY70" s="49"/>
      <c r="GIA70" s="49"/>
      <c r="GIB70" s="49"/>
      <c r="GID70" s="49"/>
      <c r="GIU70" s="49"/>
      <c r="GIZ70" s="49"/>
      <c r="GJF70" s="49"/>
      <c r="GJI70" s="49"/>
      <c r="GJL70" s="49"/>
      <c r="GJT70" s="49"/>
      <c r="GKP70" s="49"/>
      <c r="GKQ70" s="49"/>
      <c r="GKR70" s="49"/>
      <c r="GKS70" s="49"/>
      <c r="GKT70" s="49"/>
      <c r="GKU70" s="49"/>
      <c r="GLM70" s="49"/>
      <c r="GLN70" s="49"/>
      <c r="GLQ70" s="49"/>
      <c r="GLT70" s="49"/>
      <c r="GLV70" s="49"/>
      <c r="GLX70" s="49"/>
      <c r="GMA70" s="49"/>
      <c r="GMD70" s="49"/>
      <c r="GMG70" s="49"/>
      <c r="GMJ70" s="49"/>
      <c r="GMM70" s="49"/>
      <c r="GMP70" s="49"/>
      <c r="GMS70" s="49"/>
      <c r="GMV70" s="49"/>
      <c r="GMX70" s="49"/>
      <c r="GNK70" s="49"/>
      <c r="GNL70" s="49"/>
      <c r="GNM70" s="49"/>
      <c r="GNN70" s="49"/>
      <c r="GNO70" s="49"/>
      <c r="GNP70" s="49"/>
      <c r="GNQ70" s="49"/>
      <c r="GNR70" s="49"/>
      <c r="GNS70" s="49"/>
      <c r="GNT70" s="49"/>
      <c r="GNU70" s="49"/>
      <c r="GNV70" s="49"/>
      <c r="GNW70" s="49"/>
      <c r="GNX70" s="49"/>
      <c r="GNY70" s="49"/>
      <c r="GNZ70" s="49"/>
      <c r="GOA70" s="49"/>
      <c r="GOB70" s="49"/>
      <c r="GOC70" s="49"/>
      <c r="GOD70" s="49"/>
      <c r="GOE70" s="49"/>
      <c r="GOF70" s="49"/>
      <c r="GOG70" s="49"/>
      <c r="GOH70" s="49"/>
      <c r="GOI70" s="49"/>
      <c r="GOJ70" s="49"/>
      <c r="GOK70" s="49"/>
      <c r="GOL70" s="49"/>
      <c r="GOM70" s="49"/>
      <c r="GON70" s="49"/>
      <c r="GOO70" s="49"/>
      <c r="GOP70" s="49"/>
      <c r="GOQ70" s="49"/>
      <c r="GOR70" s="49"/>
      <c r="GOS70" s="49"/>
      <c r="GOT70" s="49"/>
      <c r="GOU70" s="49"/>
      <c r="GOV70" s="49"/>
      <c r="GOW70" s="49"/>
      <c r="GOX70" s="49"/>
      <c r="GPA70" s="49"/>
      <c r="GPD70" s="49"/>
      <c r="GPG70" s="49"/>
      <c r="GPJ70" s="49"/>
      <c r="GPM70" s="49"/>
      <c r="GPP70" s="49"/>
      <c r="GPY70" s="49"/>
      <c r="GQB70" s="49"/>
      <c r="GQE70" s="49"/>
      <c r="GQH70" s="49"/>
      <c r="GQQ70" s="49"/>
      <c r="GQW70" s="49"/>
      <c r="GQZ70" s="49"/>
      <c r="GRC70" s="49"/>
      <c r="GRF70" s="49"/>
      <c r="GRL70" s="49"/>
      <c r="GRO70" s="49"/>
      <c r="GRU70" s="49"/>
      <c r="GRW70" s="49"/>
      <c r="GRX70" s="49"/>
      <c r="GRZ70" s="49"/>
      <c r="GSQ70" s="49"/>
      <c r="GSV70" s="49"/>
      <c r="GTB70" s="49"/>
      <c r="GTE70" s="49"/>
      <c r="GTH70" s="49"/>
      <c r="GTP70" s="49"/>
      <c r="GUL70" s="49"/>
      <c r="GUM70" s="49"/>
      <c r="GUN70" s="49"/>
      <c r="GUO70" s="49"/>
      <c r="GUP70" s="49"/>
      <c r="GUQ70" s="49"/>
      <c r="GVI70" s="49"/>
      <c r="GVJ70" s="49"/>
      <c r="GVM70" s="49"/>
      <c r="GVP70" s="49"/>
      <c r="GVR70" s="49"/>
      <c r="GVT70" s="49"/>
      <c r="GVW70" s="49"/>
      <c r="GVZ70" s="49"/>
      <c r="GWC70" s="49"/>
      <c r="GWF70" s="49"/>
      <c r="GWI70" s="49"/>
      <c r="GWL70" s="49"/>
      <c r="GWO70" s="49"/>
      <c r="GWR70" s="49"/>
      <c r="GWT70" s="49"/>
      <c r="GXG70" s="49"/>
      <c r="GXH70" s="49"/>
      <c r="GXI70" s="49"/>
      <c r="GXJ70" s="49"/>
      <c r="GXK70" s="49"/>
      <c r="GXL70" s="49"/>
      <c r="GXM70" s="49"/>
      <c r="GXN70" s="49"/>
      <c r="GXO70" s="49"/>
      <c r="GXP70" s="49"/>
      <c r="GXQ70" s="49"/>
      <c r="GXR70" s="49"/>
      <c r="GXS70" s="49"/>
      <c r="GXT70" s="49"/>
      <c r="GXU70" s="49"/>
      <c r="GXV70" s="49"/>
      <c r="GXW70" s="49"/>
      <c r="GXX70" s="49"/>
      <c r="GXY70" s="49"/>
      <c r="GXZ70" s="49"/>
      <c r="GYA70" s="49"/>
      <c r="GYB70" s="49"/>
      <c r="GYC70" s="49"/>
      <c r="GYD70" s="49"/>
      <c r="GYE70" s="49"/>
      <c r="GYF70" s="49"/>
      <c r="GYG70" s="49"/>
      <c r="GYH70" s="49"/>
      <c r="GYI70" s="49"/>
      <c r="GYJ70" s="49"/>
      <c r="GYK70" s="49"/>
      <c r="GYL70" s="49"/>
      <c r="GYM70" s="49"/>
      <c r="GYN70" s="49"/>
      <c r="GYO70" s="49"/>
      <c r="GYP70" s="49"/>
      <c r="GYQ70" s="49"/>
      <c r="GYR70" s="49"/>
      <c r="GYS70" s="49"/>
      <c r="GYT70" s="49"/>
      <c r="GYW70" s="49"/>
      <c r="GYZ70" s="49"/>
      <c r="GZC70" s="49"/>
      <c r="GZF70" s="49"/>
      <c r="GZI70" s="49"/>
      <c r="GZL70" s="49"/>
      <c r="GZU70" s="49"/>
      <c r="GZX70" s="49"/>
      <c r="HAA70" s="49"/>
      <c r="HAD70" s="49"/>
      <c r="HAM70" s="49"/>
      <c r="HAS70" s="49"/>
      <c r="HAV70" s="49"/>
      <c r="HAY70" s="49"/>
      <c r="HBB70" s="49"/>
      <c r="HBH70" s="49"/>
      <c r="HBK70" s="49"/>
      <c r="HBQ70" s="49"/>
      <c r="HBS70" s="49"/>
      <c r="HBT70" s="49"/>
      <c r="HBV70" s="49"/>
      <c r="HCM70" s="49"/>
      <c r="HCR70" s="49"/>
      <c r="HCX70" s="49"/>
      <c r="HDA70" s="49"/>
      <c r="HDD70" s="49"/>
      <c r="HDL70" s="49"/>
      <c r="HEH70" s="49"/>
      <c r="HEI70" s="49"/>
      <c r="HEJ70" s="49"/>
      <c r="HEK70" s="49"/>
      <c r="HEL70" s="49"/>
      <c r="HEM70" s="49"/>
      <c r="HFE70" s="49"/>
      <c r="HFF70" s="49"/>
      <c r="HFI70" s="49"/>
      <c r="HFL70" s="49"/>
      <c r="HFN70" s="49"/>
      <c r="HFP70" s="49"/>
      <c r="HFS70" s="49"/>
      <c r="HFV70" s="49"/>
      <c r="HFY70" s="49"/>
      <c r="HGB70" s="49"/>
      <c r="HGE70" s="49"/>
      <c r="HGH70" s="49"/>
      <c r="HGK70" s="49"/>
      <c r="HGN70" s="49"/>
      <c r="HGP70" s="49"/>
      <c r="HHC70" s="49"/>
      <c r="HHD70" s="49"/>
      <c r="HHE70" s="49"/>
      <c r="HHF70" s="49"/>
      <c r="HHG70" s="49"/>
      <c r="HHH70" s="49"/>
      <c r="HHI70" s="49"/>
      <c r="HHJ70" s="49"/>
      <c r="HHK70" s="49"/>
      <c r="HHL70" s="49"/>
      <c r="HHM70" s="49"/>
      <c r="HHN70" s="49"/>
      <c r="HHO70" s="49"/>
      <c r="HHP70" s="49"/>
      <c r="HHQ70" s="49"/>
      <c r="HHR70" s="49"/>
      <c r="HHS70" s="49"/>
      <c r="HHT70" s="49"/>
      <c r="HHU70" s="49"/>
      <c r="HHV70" s="49"/>
      <c r="HHW70" s="49"/>
      <c r="HHX70" s="49"/>
      <c r="HHY70" s="49"/>
      <c r="HHZ70" s="49"/>
      <c r="HIA70" s="49"/>
      <c r="HIB70" s="49"/>
      <c r="HIC70" s="49"/>
      <c r="HID70" s="49"/>
      <c r="HIE70" s="49"/>
      <c r="HIF70" s="49"/>
      <c r="HIG70" s="49"/>
      <c r="HIH70" s="49"/>
      <c r="HII70" s="49"/>
      <c r="HIJ70" s="49"/>
      <c r="HIK70" s="49"/>
      <c r="HIL70" s="49"/>
      <c r="HIM70" s="49"/>
      <c r="HIN70" s="49"/>
      <c r="HIO70" s="49"/>
      <c r="HIP70" s="49"/>
      <c r="HIS70" s="49"/>
      <c r="HIV70" s="49"/>
      <c r="HIY70" s="49"/>
      <c r="HJB70" s="49"/>
      <c r="HJE70" s="49"/>
      <c r="HJH70" s="49"/>
      <c r="HJQ70" s="49"/>
      <c r="HJT70" s="49"/>
      <c r="HJW70" s="49"/>
      <c r="HJZ70" s="49"/>
      <c r="HKI70" s="49"/>
      <c r="HKO70" s="49"/>
      <c r="HKR70" s="49"/>
      <c r="HKU70" s="49"/>
      <c r="HKX70" s="49"/>
      <c r="HLD70" s="49"/>
      <c r="HLG70" s="49"/>
      <c r="HLM70" s="49"/>
      <c r="HLO70" s="49"/>
      <c r="HLP70" s="49"/>
      <c r="HLR70" s="49"/>
      <c r="HMI70" s="49"/>
      <c r="HMN70" s="49"/>
      <c r="HMT70" s="49"/>
      <c r="HMW70" s="49"/>
      <c r="HMZ70" s="49"/>
      <c r="HNH70" s="49"/>
      <c r="HOD70" s="49"/>
      <c r="HOE70" s="49"/>
      <c r="HOF70" s="49"/>
      <c r="HOG70" s="49"/>
      <c r="HOH70" s="49"/>
      <c r="HOI70" s="49"/>
      <c r="HPA70" s="49"/>
      <c r="HPB70" s="49"/>
      <c r="HPE70" s="49"/>
      <c r="HPH70" s="49"/>
      <c r="HPJ70" s="49"/>
      <c r="HPL70" s="49"/>
      <c r="HPO70" s="49"/>
      <c r="HPR70" s="49"/>
      <c r="HPU70" s="49"/>
      <c r="HPX70" s="49"/>
      <c r="HQA70" s="49"/>
      <c r="HQD70" s="49"/>
      <c r="HQG70" s="49"/>
      <c r="HQJ70" s="49"/>
      <c r="HQL70" s="49"/>
      <c r="HQY70" s="49"/>
      <c r="HQZ70" s="49"/>
      <c r="HRA70" s="49"/>
      <c r="HRB70" s="49"/>
      <c r="HRC70" s="49"/>
      <c r="HRD70" s="49"/>
      <c r="HRE70" s="49"/>
      <c r="HRF70" s="49"/>
      <c r="HRG70" s="49"/>
      <c r="HRH70" s="49"/>
      <c r="HRI70" s="49"/>
      <c r="HRJ70" s="49"/>
      <c r="HRK70" s="49"/>
      <c r="HRL70" s="49"/>
      <c r="HRM70" s="49"/>
      <c r="HRN70" s="49"/>
      <c r="HRO70" s="49"/>
      <c r="HRP70" s="49"/>
      <c r="HRQ70" s="49"/>
      <c r="HRR70" s="49"/>
      <c r="HRS70" s="49"/>
      <c r="HRT70" s="49"/>
      <c r="HRU70" s="49"/>
      <c r="HRV70" s="49"/>
      <c r="HRW70" s="49"/>
      <c r="HRX70" s="49"/>
      <c r="HRY70" s="49"/>
      <c r="HRZ70" s="49"/>
      <c r="HSA70" s="49"/>
      <c r="HSB70" s="49"/>
      <c r="HSC70" s="49"/>
      <c r="HSD70" s="49"/>
      <c r="HSE70" s="49"/>
      <c r="HSF70" s="49"/>
      <c r="HSG70" s="49"/>
      <c r="HSH70" s="49"/>
      <c r="HSI70" s="49"/>
      <c r="HSJ70" s="49"/>
      <c r="HSK70" s="49"/>
      <c r="HSL70" s="49"/>
      <c r="HSO70" s="49"/>
      <c r="HSR70" s="49"/>
      <c r="HSU70" s="49"/>
      <c r="HSX70" s="49"/>
      <c r="HTA70" s="49"/>
      <c r="HTD70" s="49"/>
      <c r="HTM70" s="49"/>
      <c r="HTP70" s="49"/>
      <c r="HTS70" s="49"/>
      <c r="HTV70" s="49"/>
      <c r="HUE70" s="49"/>
      <c r="HUK70" s="49"/>
      <c r="HUN70" s="49"/>
      <c r="HUQ70" s="49"/>
      <c r="HUT70" s="49"/>
      <c r="HUZ70" s="49"/>
      <c r="HVC70" s="49"/>
      <c r="HVI70" s="49"/>
      <c r="HVK70" s="49"/>
      <c r="HVL70" s="49"/>
      <c r="HVN70" s="49"/>
      <c r="HWE70" s="49"/>
      <c r="HWJ70" s="49"/>
      <c r="HWP70" s="49"/>
      <c r="HWS70" s="49"/>
      <c r="HWV70" s="49"/>
      <c r="HXD70" s="49"/>
      <c r="HXZ70" s="49"/>
      <c r="HYA70" s="49"/>
      <c r="HYB70" s="49"/>
      <c r="HYC70" s="49"/>
      <c r="HYD70" s="49"/>
      <c r="HYE70" s="49"/>
      <c r="HYW70" s="49"/>
      <c r="HYX70" s="49"/>
      <c r="HZA70" s="49"/>
      <c r="HZD70" s="49"/>
      <c r="HZF70" s="49"/>
      <c r="HZH70" s="49"/>
      <c r="HZK70" s="49"/>
      <c r="HZN70" s="49"/>
      <c r="HZQ70" s="49"/>
      <c r="HZT70" s="49"/>
      <c r="HZW70" s="49"/>
      <c r="HZZ70" s="49"/>
      <c r="IAC70" s="49"/>
      <c r="IAF70" s="49"/>
      <c r="IAH70" s="49"/>
      <c r="IAU70" s="49"/>
      <c r="IAV70" s="49"/>
      <c r="IAW70" s="49"/>
      <c r="IAX70" s="49"/>
      <c r="IAY70" s="49"/>
      <c r="IAZ70" s="49"/>
      <c r="IBA70" s="49"/>
      <c r="IBB70" s="49"/>
      <c r="IBC70" s="49"/>
      <c r="IBD70" s="49"/>
      <c r="IBE70" s="49"/>
      <c r="IBF70" s="49"/>
      <c r="IBG70" s="49"/>
      <c r="IBH70" s="49"/>
      <c r="IBI70" s="49"/>
      <c r="IBJ70" s="49"/>
      <c r="IBK70" s="49"/>
      <c r="IBL70" s="49"/>
      <c r="IBM70" s="49"/>
      <c r="IBN70" s="49"/>
      <c r="IBO70" s="49"/>
      <c r="IBP70" s="49"/>
      <c r="IBQ70" s="49"/>
      <c r="IBR70" s="49"/>
      <c r="IBS70" s="49"/>
      <c r="IBT70" s="49"/>
      <c r="IBU70" s="49"/>
      <c r="IBV70" s="49"/>
      <c r="IBW70" s="49"/>
      <c r="IBX70" s="49"/>
      <c r="IBY70" s="49"/>
      <c r="IBZ70" s="49"/>
      <c r="ICA70" s="49"/>
      <c r="ICB70" s="49"/>
      <c r="ICC70" s="49"/>
      <c r="ICD70" s="49"/>
      <c r="ICE70" s="49"/>
      <c r="ICF70" s="49"/>
      <c r="ICG70" s="49"/>
      <c r="ICH70" s="49"/>
      <c r="ICK70" s="49"/>
      <c r="ICN70" s="49"/>
      <c r="ICQ70" s="49"/>
      <c r="ICT70" s="49"/>
      <c r="ICW70" s="49"/>
      <c r="ICZ70" s="49"/>
      <c r="IDI70" s="49"/>
      <c r="IDL70" s="49"/>
      <c r="IDO70" s="49"/>
      <c r="IDR70" s="49"/>
      <c r="IEA70" s="49"/>
      <c r="IEG70" s="49"/>
      <c r="IEJ70" s="49"/>
      <c r="IEM70" s="49"/>
      <c r="IEP70" s="49"/>
      <c r="IEV70" s="49"/>
      <c r="IEY70" s="49"/>
      <c r="IFE70" s="49"/>
      <c r="IFG70" s="49"/>
      <c r="IFH70" s="49"/>
      <c r="IFJ70" s="49"/>
      <c r="IGA70" s="49"/>
      <c r="IGF70" s="49"/>
      <c r="IGL70" s="49"/>
      <c r="IGO70" s="49"/>
      <c r="IGR70" s="49"/>
      <c r="IGZ70" s="49"/>
      <c r="IHV70" s="49"/>
      <c r="IHW70" s="49"/>
      <c r="IHX70" s="49"/>
      <c r="IHY70" s="49"/>
      <c r="IHZ70" s="49"/>
      <c r="IIA70" s="49"/>
      <c r="IIS70" s="49"/>
      <c r="IIT70" s="49"/>
      <c r="IIW70" s="49"/>
      <c r="IIZ70" s="49"/>
      <c r="IJB70" s="49"/>
      <c r="IJD70" s="49"/>
      <c r="IJG70" s="49"/>
      <c r="IJJ70" s="49"/>
      <c r="IJM70" s="49"/>
      <c r="IJP70" s="49"/>
      <c r="IJS70" s="49"/>
      <c r="IJV70" s="49"/>
      <c r="IJY70" s="49"/>
      <c r="IKB70" s="49"/>
      <c r="IKD70" s="49"/>
      <c r="IKQ70" s="49"/>
      <c r="IKR70" s="49"/>
      <c r="IKS70" s="49"/>
      <c r="IKT70" s="49"/>
      <c r="IKU70" s="49"/>
      <c r="IKV70" s="49"/>
      <c r="IKW70" s="49"/>
      <c r="IKX70" s="49"/>
      <c r="IKY70" s="49"/>
      <c r="IKZ70" s="49"/>
      <c r="ILA70" s="49"/>
      <c r="ILB70" s="49"/>
      <c r="ILC70" s="49"/>
      <c r="ILD70" s="49"/>
      <c r="ILE70" s="49"/>
      <c r="ILF70" s="49"/>
      <c r="ILG70" s="49"/>
      <c r="ILH70" s="49"/>
      <c r="ILI70" s="49"/>
      <c r="ILJ70" s="49"/>
      <c r="ILK70" s="49"/>
      <c r="ILL70" s="49"/>
      <c r="ILM70" s="49"/>
      <c r="ILN70" s="49"/>
      <c r="ILO70" s="49"/>
      <c r="ILP70" s="49"/>
      <c r="ILQ70" s="49"/>
      <c r="ILR70" s="49"/>
      <c r="ILS70" s="49"/>
      <c r="ILT70" s="49"/>
      <c r="ILU70" s="49"/>
      <c r="ILV70" s="49"/>
      <c r="ILW70" s="49"/>
      <c r="ILX70" s="49"/>
      <c r="ILY70" s="49"/>
      <c r="ILZ70" s="49"/>
      <c r="IMA70" s="49"/>
      <c r="IMB70" s="49"/>
      <c r="IMC70" s="49"/>
      <c r="IMD70" s="49"/>
      <c r="IMG70" s="49"/>
      <c r="IMJ70" s="49"/>
      <c r="IMM70" s="49"/>
      <c r="IMP70" s="49"/>
      <c r="IMS70" s="49"/>
      <c r="IMV70" s="49"/>
      <c r="INE70" s="49"/>
      <c r="INH70" s="49"/>
      <c r="INK70" s="49"/>
      <c r="INN70" s="49"/>
      <c r="INW70" s="49"/>
      <c r="IOC70" s="49"/>
      <c r="IOF70" s="49"/>
      <c r="IOI70" s="49"/>
      <c r="IOL70" s="49"/>
      <c r="IOR70" s="49"/>
      <c r="IOU70" s="49"/>
      <c r="IPA70" s="49"/>
      <c r="IPC70" s="49"/>
      <c r="IPD70" s="49"/>
      <c r="IPF70" s="49"/>
      <c r="IPW70" s="49"/>
      <c r="IQB70" s="49"/>
      <c r="IQH70" s="49"/>
      <c r="IQK70" s="49"/>
      <c r="IQN70" s="49"/>
      <c r="IQV70" s="49"/>
      <c r="IRR70" s="49"/>
      <c r="IRS70" s="49"/>
      <c r="IRT70" s="49"/>
      <c r="IRU70" s="49"/>
      <c r="IRV70" s="49"/>
      <c r="IRW70" s="49"/>
      <c r="ISO70" s="49"/>
      <c r="ISP70" s="49"/>
      <c r="ISS70" s="49"/>
      <c r="ISV70" s="49"/>
      <c r="ISX70" s="49"/>
      <c r="ISZ70" s="49"/>
      <c r="ITC70" s="49"/>
      <c r="ITF70" s="49"/>
      <c r="ITI70" s="49"/>
      <c r="ITL70" s="49"/>
      <c r="ITO70" s="49"/>
      <c r="ITR70" s="49"/>
      <c r="ITU70" s="49"/>
      <c r="ITX70" s="49"/>
      <c r="ITZ70" s="49"/>
      <c r="IUM70" s="49"/>
      <c r="IUN70" s="49"/>
      <c r="IUO70" s="49"/>
      <c r="IUP70" s="49"/>
      <c r="IUQ70" s="49"/>
      <c r="IUR70" s="49"/>
      <c r="IUS70" s="49"/>
      <c r="IUT70" s="49"/>
      <c r="IUU70" s="49"/>
      <c r="IUV70" s="49"/>
      <c r="IUW70" s="49"/>
      <c r="IUX70" s="49"/>
      <c r="IUY70" s="49"/>
      <c r="IUZ70" s="49"/>
      <c r="IVA70" s="49"/>
      <c r="IVB70" s="49"/>
      <c r="IVC70" s="49"/>
      <c r="IVD70" s="49"/>
      <c r="IVE70" s="49"/>
      <c r="IVF70" s="49"/>
      <c r="IVG70" s="49"/>
      <c r="IVH70" s="49"/>
      <c r="IVI70" s="49"/>
      <c r="IVJ70" s="49"/>
      <c r="IVK70" s="49"/>
      <c r="IVL70" s="49"/>
      <c r="IVM70" s="49"/>
      <c r="IVN70" s="49"/>
      <c r="IVO70" s="49"/>
      <c r="IVP70" s="49"/>
      <c r="IVQ70" s="49"/>
      <c r="IVR70" s="49"/>
      <c r="IVS70" s="49"/>
      <c r="IVT70" s="49"/>
      <c r="IVU70" s="49"/>
      <c r="IVV70" s="49"/>
      <c r="IVW70" s="49"/>
      <c r="IVX70" s="49"/>
      <c r="IVY70" s="49"/>
      <c r="IVZ70" s="49"/>
      <c r="IWC70" s="49"/>
      <c r="IWF70" s="49"/>
      <c r="IWI70" s="49"/>
      <c r="IWL70" s="49"/>
      <c r="IWO70" s="49"/>
      <c r="IWR70" s="49"/>
      <c r="IXA70" s="49"/>
      <c r="IXD70" s="49"/>
      <c r="IXG70" s="49"/>
      <c r="IXJ70" s="49"/>
      <c r="IXS70" s="49"/>
      <c r="IXY70" s="49"/>
      <c r="IYB70" s="49"/>
      <c r="IYE70" s="49"/>
      <c r="IYH70" s="49"/>
      <c r="IYN70" s="49"/>
      <c r="IYQ70" s="49"/>
      <c r="IYW70" s="49"/>
      <c r="IYY70" s="49"/>
      <c r="IYZ70" s="49"/>
      <c r="IZB70" s="49"/>
      <c r="IZS70" s="49"/>
      <c r="IZX70" s="49"/>
      <c r="JAD70" s="49"/>
      <c r="JAG70" s="49"/>
      <c r="JAJ70" s="49"/>
      <c r="JAR70" s="49"/>
      <c r="JBN70" s="49"/>
      <c r="JBO70" s="49"/>
      <c r="JBP70" s="49"/>
      <c r="JBQ70" s="49"/>
      <c r="JBR70" s="49"/>
      <c r="JBS70" s="49"/>
      <c r="JCK70" s="49"/>
      <c r="JCL70" s="49"/>
      <c r="JCO70" s="49"/>
      <c r="JCR70" s="49"/>
      <c r="JCT70" s="49"/>
      <c r="JCV70" s="49"/>
      <c r="JCY70" s="49"/>
      <c r="JDB70" s="49"/>
      <c r="JDE70" s="49"/>
      <c r="JDH70" s="49"/>
      <c r="JDK70" s="49"/>
      <c r="JDN70" s="49"/>
      <c r="JDQ70" s="49"/>
      <c r="JDT70" s="49"/>
      <c r="JDV70" s="49"/>
      <c r="JEI70" s="49"/>
      <c r="JEJ70" s="49"/>
      <c r="JEK70" s="49"/>
      <c r="JEL70" s="49"/>
      <c r="JEM70" s="49"/>
      <c r="JEN70" s="49"/>
      <c r="JEO70" s="49"/>
      <c r="JEP70" s="49"/>
      <c r="JEQ70" s="49"/>
      <c r="JER70" s="49"/>
      <c r="JES70" s="49"/>
      <c r="JET70" s="49"/>
      <c r="JEU70" s="49"/>
      <c r="JEV70" s="49"/>
      <c r="JEW70" s="49"/>
      <c r="JEX70" s="49"/>
      <c r="JEY70" s="49"/>
      <c r="JEZ70" s="49"/>
      <c r="JFA70" s="49"/>
      <c r="JFB70" s="49"/>
      <c r="JFC70" s="49"/>
      <c r="JFD70" s="49"/>
      <c r="JFE70" s="49"/>
      <c r="JFF70" s="49"/>
      <c r="JFG70" s="49"/>
      <c r="JFH70" s="49"/>
      <c r="JFI70" s="49"/>
      <c r="JFJ70" s="49"/>
      <c r="JFK70" s="49"/>
      <c r="JFL70" s="49"/>
      <c r="JFM70" s="49"/>
      <c r="JFN70" s="49"/>
      <c r="JFO70" s="49"/>
      <c r="JFP70" s="49"/>
      <c r="JFQ70" s="49"/>
      <c r="JFR70" s="49"/>
      <c r="JFS70" s="49"/>
      <c r="JFT70" s="49"/>
      <c r="JFU70" s="49"/>
      <c r="JFV70" s="49"/>
      <c r="JFY70" s="49"/>
      <c r="JGB70" s="49"/>
      <c r="JGE70" s="49"/>
      <c r="JGH70" s="49"/>
      <c r="JGK70" s="49"/>
      <c r="JGN70" s="49"/>
      <c r="JGW70" s="49"/>
      <c r="JGZ70" s="49"/>
      <c r="JHC70" s="49"/>
      <c r="JHF70" s="49"/>
      <c r="JHO70" s="49"/>
      <c r="JHU70" s="49"/>
      <c r="JHX70" s="49"/>
      <c r="JIA70" s="49"/>
      <c r="JID70" s="49"/>
      <c r="JIJ70" s="49"/>
      <c r="JIM70" s="49"/>
      <c r="JIS70" s="49"/>
      <c r="JIU70" s="49"/>
      <c r="JIV70" s="49"/>
      <c r="JIX70" s="49"/>
      <c r="JJO70" s="49"/>
      <c r="JJT70" s="49"/>
      <c r="JJZ70" s="49"/>
      <c r="JKC70" s="49"/>
      <c r="JKF70" s="49"/>
      <c r="JKN70" s="49"/>
      <c r="JLJ70" s="49"/>
      <c r="JLK70" s="49"/>
      <c r="JLL70" s="49"/>
      <c r="JLM70" s="49"/>
      <c r="JLN70" s="49"/>
      <c r="JLO70" s="49"/>
      <c r="JMG70" s="49"/>
      <c r="JMH70" s="49"/>
      <c r="JMK70" s="49"/>
      <c r="JMN70" s="49"/>
      <c r="JMP70" s="49"/>
      <c r="JMR70" s="49"/>
      <c r="JMU70" s="49"/>
      <c r="JMX70" s="49"/>
      <c r="JNA70" s="49"/>
      <c r="JND70" s="49"/>
      <c r="JNG70" s="49"/>
      <c r="JNJ70" s="49"/>
      <c r="JNM70" s="49"/>
      <c r="JNP70" s="49"/>
      <c r="JNR70" s="49"/>
      <c r="JOE70" s="49"/>
      <c r="JOF70" s="49"/>
      <c r="JOG70" s="49"/>
      <c r="JOH70" s="49"/>
      <c r="JOI70" s="49"/>
      <c r="JOJ70" s="49"/>
      <c r="JOK70" s="49"/>
      <c r="JOL70" s="49"/>
      <c r="JOM70" s="49"/>
      <c r="JON70" s="49"/>
      <c r="JOO70" s="49"/>
      <c r="JOP70" s="49"/>
      <c r="JOQ70" s="49"/>
      <c r="JOR70" s="49"/>
      <c r="JOS70" s="49"/>
      <c r="JOT70" s="49"/>
      <c r="JOU70" s="49"/>
      <c r="JOV70" s="49"/>
      <c r="JOW70" s="49"/>
      <c r="JOX70" s="49"/>
      <c r="JOY70" s="49"/>
      <c r="JOZ70" s="49"/>
      <c r="JPA70" s="49"/>
      <c r="JPB70" s="49"/>
      <c r="JPC70" s="49"/>
      <c r="JPD70" s="49"/>
      <c r="JPE70" s="49"/>
      <c r="JPF70" s="49"/>
      <c r="JPG70" s="49"/>
      <c r="JPH70" s="49"/>
      <c r="JPI70" s="49"/>
      <c r="JPJ70" s="49"/>
      <c r="JPK70" s="49"/>
      <c r="JPL70" s="49"/>
      <c r="JPM70" s="49"/>
      <c r="JPN70" s="49"/>
      <c r="JPO70" s="49"/>
      <c r="JPP70" s="49"/>
      <c r="JPQ70" s="49"/>
      <c r="JPR70" s="49"/>
      <c r="JPU70" s="49"/>
      <c r="JPX70" s="49"/>
      <c r="JQA70" s="49"/>
      <c r="JQD70" s="49"/>
      <c r="JQG70" s="49"/>
      <c r="JQJ70" s="49"/>
      <c r="JQS70" s="49"/>
      <c r="JQV70" s="49"/>
      <c r="JQY70" s="49"/>
      <c r="JRB70" s="49"/>
      <c r="JRK70" s="49"/>
      <c r="JRQ70" s="49"/>
      <c r="JRT70" s="49"/>
      <c r="JRW70" s="49"/>
      <c r="JRZ70" s="49"/>
      <c r="JSF70" s="49"/>
      <c r="JSI70" s="49"/>
      <c r="JSO70" s="49"/>
      <c r="JSQ70" s="49"/>
      <c r="JSR70" s="49"/>
      <c r="JST70" s="49"/>
      <c r="JTK70" s="49"/>
      <c r="JTP70" s="49"/>
      <c r="JTV70" s="49"/>
      <c r="JTY70" s="49"/>
      <c r="JUB70" s="49"/>
      <c r="JUJ70" s="49"/>
      <c r="JVF70" s="49"/>
      <c r="JVG70" s="49"/>
      <c r="JVH70" s="49"/>
      <c r="JVI70" s="49"/>
      <c r="JVJ70" s="49"/>
      <c r="JVK70" s="49"/>
      <c r="JWC70" s="49"/>
      <c r="JWD70" s="49"/>
      <c r="JWG70" s="49"/>
      <c r="JWJ70" s="49"/>
      <c r="JWL70" s="49"/>
      <c r="JWN70" s="49"/>
      <c r="JWQ70" s="49"/>
      <c r="JWT70" s="49"/>
      <c r="JWW70" s="49"/>
      <c r="JWZ70" s="49"/>
      <c r="JXC70" s="49"/>
      <c r="JXF70" s="49"/>
      <c r="JXI70" s="49"/>
      <c r="JXL70" s="49"/>
      <c r="JXN70" s="49"/>
      <c r="JYA70" s="49"/>
      <c r="JYB70" s="49"/>
      <c r="JYC70" s="49"/>
      <c r="JYD70" s="49"/>
      <c r="JYE70" s="49"/>
      <c r="JYF70" s="49"/>
      <c r="JYG70" s="49"/>
      <c r="JYH70" s="49"/>
      <c r="JYI70" s="49"/>
      <c r="JYJ70" s="49"/>
      <c r="JYK70" s="49"/>
      <c r="JYL70" s="49"/>
      <c r="JYM70" s="49"/>
      <c r="JYN70" s="49"/>
      <c r="JYO70" s="49"/>
      <c r="JYP70" s="49"/>
      <c r="JYQ70" s="49"/>
      <c r="JYR70" s="49"/>
      <c r="JYS70" s="49"/>
      <c r="JYT70" s="49"/>
      <c r="JYU70" s="49"/>
      <c r="JYV70" s="49"/>
      <c r="JYW70" s="49"/>
      <c r="JYX70" s="49"/>
      <c r="JYY70" s="49"/>
      <c r="JYZ70" s="49"/>
      <c r="JZA70" s="49"/>
      <c r="JZB70" s="49"/>
      <c r="JZC70" s="49"/>
      <c r="JZD70" s="49"/>
      <c r="JZE70" s="49"/>
      <c r="JZF70" s="49"/>
      <c r="JZG70" s="49"/>
      <c r="JZH70" s="49"/>
      <c r="JZI70" s="49"/>
      <c r="JZJ70" s="49"/>
      <c r="JZK70" s="49"/>
      <c r="JZL70" s="49"/>
      <c r="JZM70" s="49"/>
      <c r="JZN70" s="49"/>
      <c r="JZQ70" s="49"/>
      <c r="JZT70" s="49"/>
      <c r="JZW70" s="49"/>
      <c r="JZZ70" s="49"/>
      <c r="KAC70" s="49"/>
      <c r="KAF70" s="49"/>
      <c r="KAO70" s="49"/>
      <c r="KAR70" s="49"/>
      <c r="KAU70" s="49"/>
      <c r="KAX70" s="49"/>
      <c r="KBG70" s="49"/>
      <c r="KBM70" s="49"/>
      <c r="KBP70" s="49"/>
      <c r="KBS70" s="49"/>
      <c r="KBV70" s="49"/>
      <c r="KCB70" s="49"/>
      <c r="KCE70" s="49"/>
      <c r="KCK70" s="49"/>
      <c r="KCM70" s="49"/>
      <c r="KCN70" s="49"/>
      <c r="KCP70" s="49"/>
      <c r="KDG70" s="49"/>
      <c r="KDL70" s="49"/>
      <c r="KDR70" s="49"/>
      <c r="KDU70" s="49"/>
      <c r="KDX70" s="49"/>
      <c r="KEF70" s="49"/>
      <c r="KFB70" s="49"/>
      <c r="KFC70" s="49"/>
      <c r="KFD70" s="49"/>
      <c r="KFE70" s="49"/>
      <c r="KFF70" s="49"/>
      <c r="KFG70" s="49"/>
      <c r="KFY70" s="49"/>
      <c r="KFZ70" s="49"/>
      <c r="KGC70" s="49"/>
      <c r="KGF70" s="49"/>
      <c r="KGH70" s="49"/>
      <c r="KGJ70" s="49"/>
      <c r="KGM70" s="49"/>
      <c r="KGP70" s="49"/>
      <c r="KGS70" s="49"/>
      <c r="KGV70" s="49"/>
      <c r="KGY70" s="49"/>
      <c r="KHB70" s="49"/>
      <c r="KHE70" s="49"/>
      <c r="KHH70" s="49"/>
      <c r="KHJ70" s="49"/>
      <c r="KHW70" s="49"/>
      <c r="KHX70" s="49"/>
      <c r="KHY70" s="49"/>
      <c r="KHZ70" s="49"/>
      <c r="KIA70" s="49"/>
      <c r="KIB70" s="49"/>
      <c r="KIC70" s="49"/>
      <c r="KID70" s="49"/>
      <c r="KIE70" s="49"/>
      <c r="KIF70" s="49"/>
      <c r="KIG70" s="49"/>
      <c r="KIH70" s="49"/>
      <c r="KII70" s="49"/>
      <c r="KIJ70" s="49"/>
      <c r="KIK70" s="49"/>
      <c r="KIL70" s="49"/>
      <c r="KIM70" s="49"/>
      <c r="KIN70" s="49"/>
      <c r="KIO70" s="49"/>
      <c r="KIP70" s="49"/>
      <c r="KIQ70" s="49"/>
      <c r="KIR70" s="49"/>
      <c r="KIS70" s="49"/>
      <c r="KIT70" s="49"/>
      <c r="KIU70" s="49"/>
      <c r="KIV70" s="49"/>
      <c r="KIW70" s="49"/>
      <c r="KIX70" s="49"/>
      <c r="KIY70" s="49"/>
      <c r="KIZ70" s="49"/>
      <c r="KJA70" s="49"/>
      <c r="KJB70" s="49"/>
      <c r="KJC70" s="49"/>
      <c r="KJD70" s="49"/>
      <c r="KJE70" s="49"/>
      <c r="KJF70" s="49"/>
      <c r="KJG70" s="49"/>
      <c r="KJH70" s="49"/>
      <c r="KJI70" s="49"/>
      <c r="KJJ70" s="49"/>
      <c r="KJM70" s="49"/>
      <c r="KJP70" s="49"/>
      <c r="KJS70" s="49"/>
      <c r="KJV70" s="49"/>
      <c r="KJY70" s="49"/>
      <c r="KKB70" s="49"/>
      <c r="KKK70" s="49"/>
      <c r="KKN70" s="49"/>
      <c r="KKQ70" s="49"/>
      <c r="KKT70" s="49"/>
      <c r="KLC70" s="49"/>
      <c r="KLI70" s="49"/>
      <c r="KLL70" s="49"/>
      <c r="KLO70" s="49"/>
      <c r="KLR70" s="49"/>
      <c r="KLX70" s="49"/>
      <c r="KMA70" s="49"/>
      <c r="KMG70" s="49"/>
      <c r="KMI70" s="49"/>
      <c r="KMJ70" s="49"/>
      <c r="KML70" s="49"/>
      <c r="KNC70" s="49"/>
      <c r="KNH70" s="49"/>
      <c r="KNN70" s="49"/>
      <c r="KNQ70" s="49"/>
      <c r="KNT70" s="49"/>
      <c r="KOB70" s="49"/>
      <c r="KOX70" s="49"/>
      <c r="KOY70" s="49"/>
      <c r="KOZ70" s="49"/>
      <c r="KPA70" s="49"/>
      <c r="KPB70" s="49"/>
      <c r="KPC70" s="49"/>
      <c r="KPU70" s="49"/>
      <c r="KPV70" s="49"/>
      <c r="KPY70" s="49"/>
      <c r="KQB70" s="49"/>
      <c r="KQD70" s="49"/>
      <c r="KQF70" s="49"/>
      <c r="KQI70" s="49"/>
      <c r="KQL70" s="49"/>
      <c r="KQO70" s="49"/>
      <c r="KQR70" s="49"/>
      <c r="KQU70" s="49"/>
      <c r="KQX70" s="49"/>
      <c r="KRA70" s="49"/>
      <c r="KRD70" s="49"/>
      <c r="KRF70" s="49"/>
      <c r="KRS70" s="49"/>
      <c r="KRT70" s="49"/>
      <c r="KRU70" s="49"/>
      <c r="KRV70" s="49"/>
      <c r="KRW70" s="49"/>
      <c r="KRX70" s="49"/>
      <c r="KRY70" s="49"/>
      <c r="KRZ70" s="49"/>
      <c r="KSA70" s="49"/>
      <c r="KSB70" s="49"/>
      <c r="KSC70" s="49"/>
      <c r="KSD70" s="49"/>
      <c r="KSE70" s="49"/>
      <c r="KSF70" s="49"/>
      <c r="KSG70" s="49"/>
      <c r="KSH70" s="49"/>
      <c r="KSI70" s="49"/>
      <c r="KSJ70" s="49"/>
      <c r="KSK70" s="49"/>
      <c r="KSL70" s="49"/>
      <c r="KSM70" s="49"/>
      <c r="KSN70" s="49"/>
      <c r="KSO70" s="49"/>
      <c r="KSP70" s="49"/>
      <c r="KSQ70" s="49"/>
      <c r="KSR70" s="49"/>
      <c r="KSS70" s="49"/>
      <c r="KST70" s="49"/>
      <c r="KSU70" s="49"/>
      <c r="KSV70" s="49"/>
      <c r="KSW70" s="49"/>
      <c r="KSX70" s="49"/>
      <c r="KSY70" s="49"/>
      <c r="KSZ70" s="49"/>
      <c r="KTA70" s="49"/>
      <c r="KTB70" s="49"/>
      <c r="KTC70" s="49"/>
      <c r="KTD70" s="49"/>
      <c r="KTE70" s="49"/>
      <c r="KTF70" s="49"/>
      <c r="KTI70" s="49"/>
      <c r="KTL70" s="49"/>
      <c r="KTO70" s="49"/>
      <c r="KTR70" s="49"/>
      <c r="KTU70" s="49"/>
      <c r="KTX70" s="49"/>
      <c r="KUG70" s="49"/>
      <c r="KUJ70" s="49"/>
      <c r="KUM70" s="49"/>
      <c r="KUP70" s="49"/>
      <c r="KUY70" s="49"/>
      <c r="KVE70" s="49"/>
      <c r="KVH70" s="49"/>
      <c r="KVK70" s="49"/>
      <c r="KVN70" s="49"/>
      <c r="KVT70" s="49"/>
      <c r="KVW70" s="49"/>
      <c r="KWC70" s="49"/>
      <c r="KWE70" s="49"/>
      <c r="KWF70" s="49"/>
      <c r="KWH70" s="49"/>
      <c r="KWY70" s="49"/>
      <c r="KXD70" s="49"/>
      <c r="KXJ70" s="49"/>
      <c r="KXM70" s="49"/>
      <c r="KXP70" s="49"/>
      <c r="KXX70" s="49"/>
      <c r="KYT70" s="49"/>
      <c r="KYU70" s="49"/>
      <c r="KYV70" s="49"/>
      <c r="KYW70" s="49"/>
      <c r="KYX70" s="49"/>
      <c r="KYY70" s="49"/>
      <c r="KZQ70" s="49"/>
      <c r="KZR70" s="49"/>
      <c r="KZU70" s="49"/>
      <c r="KZX70" s="49"/>
      <c r="KZZ70" s="49"/>
      <c r="LAB70" s="49"/>
      <c r="LAE70" s="49"/>
      <c r="LAH70" s="49"/>
      <c r="LAK70" s="49"/>
      <c r="LAN70" s="49"/>
      <c r="LAQ70" s="49"/>
      <c r="LAT70" s="49"/>
      <c r="LAW70" s="49"/>
      <c r="LAZ70" s="49"/>
      <c r="LBB70" s="49"/>
      <c r="LBO70" s="49"/>
      <c r="LBP70" s="49"/>
      <c r="LBQ70" s="49"/>
      <c r="LBR70" s="49"/>
      <c r="LBS70" s="49"/>
      <c r="LBT70" s="49"/>
      <c r="LBU70" s="49"/>
      <c r="LBV70" s="49"/>
      <c r="LBW70" s="49"/>
      <c r="LBX70" s="49"/>
      <c r="LBY70" s="49"/>
      <c r="LBZ70" s="49"/>
      <c r="LCA70" s="49"/>
      <c r="LCB70" s="49"/>
      <c r="LCC70" s="49"/>
      <c r="LCD70" s="49"/>
      <c r="LCE70" s="49"/>
      <c r="LCF70" s="49"/>
      <c r="LCG70" s="49"/>
      <c r="LCH70" s="49"/>
      <c r="LCI70" s="49"/>
      <c r="LCJ70" s="49"/>
      <c r="LCK70" s="49"/>
      <c r="LCL70" s="49"/>
      <c r="LCM70" s="49"/>
      <c r="LCN70" s="49"/>
      <c r="LCO70" s="49"/>
      <c r="LCP70" s="49"/>
      <c r="LCQ70" s="49"/>
      <c r="LCR70" s="49"/>
      <c r="LCS70" s="49"/>
      <c r="LCT70" s="49"/>
      <c r="LCU70" s="49"/>
      <c r="LCV70" s="49"/>
      <c r="LCW70" s="49"/>
      <c r="LCX70" s="49"/>
      <c r="LCY70" s="49"/>
      <c r="LCZ70" s="49"/>
      <c r="LDA70" s="49"/>
      <c r="LDB70" s="49"/>
      <c r="LDE70" s="49"/>
      <c r="LDH70" s="49"/>
      <c r="LDK70" s="49"/>
      <c r="LDN70" s="49"/>
      <c r="LDQ70" s="49"/>
      <c r="LDT70" s="49"/>
      <c r="LEC70" s="49"/>
      <c r="LEF70" s="49"/>
      <c r="LEI70" s="49"/>
      <c r="LEL70" s="49"/>
      <c r="LEU70" s="49"/>
      <c r="LFA70" s="49"/>
      <c r="LFD70" s="49"/>
      <c r="LFG70" s="49"/>
      <c r="LFJ70" s="49"/>
      <c r="LFP70" s="49"/>
      <c r="LFS70" s="49"/>
      <c r="LFY70" s="49"/>
      <c r="LGA70" s="49"/>
      <c r="LGB70" s="49"/>
      <c r="LGD70" s="49"/>
      <c r="LGU70" s="49"/>
      <c r="LGZ70" s="49"/>
      <c r="LHF70" s="49"/>
      <c r="LHI70" s="49"/>
      <c r="LHL70" s="49"/>
      <c r="LHT70" s="49"/>
      <c r="LIP70" s="49"/>
      <c r="LIQ70" s="49"/>
      <c r="LIR70" s="49"/>
      <c r="LIS70" s="49"/>
      <c r="LIT70" s="49"/>
      <c r="LIU70" s="49"/>
      <c r="LJM70" s="49"/>
      <c r="LJN70" s="49"/>
      <c r="LJQ70" s="49"/>
      <c r="LJT70" s="49"/>
      <c r="LJV70" s="49"/>
      <c r="LJX70" s="49"/>
      <c r="LKA70" s="49"/>
      <c r="LKD70" s="49"/>
      <c r="LKG70" s="49"/>
      <c r="LKJ70" s="49"/>
      <c r="LKM70" s="49"/>
      <c r="LKP70" s="49"/>
      <c r="LKS70" s="49"/>
      <c r="LKV70" s="49"/>
      <c r="LKX70" s="49"/>
      <c r="LLK70" s="49"/>
      <c r="LLL70" s="49"/>
      <c r="LLM70" s="49"/>
      <c r="LLN70" s="49"/>
      <c r="LLO70" s="49"/>
      <c r="LLP70" s="49"/>
      <c r="LLQ70" s="49"/>
      <c r="LLR70" s="49"/>
      <c r="LLS70" s="49"/>
      <c r="LLT70" s="49"/>
      <c r="LLU70" s="49"/>
      <c r="LLV70" s="49"/>
      <c r="LLW70" s="49"/>
      <c r="LLX70" s="49"/>
      <c r="LLY70" s="49"/>
      <c r="LLZ70" s="49"/>
      <c r="LMA70" s="49"/>
      <c r="LMB70" s="49"/>
      <c r="LMC70" s="49"/>
      <c r="LMD70" s="49"/>
      <c r="LME70" s="49"/>
      <c r="LMF70" s="49"/>
      <c r="LMG70" s="49"/>
      <c r="LMH70" s="49"/>
      <c r="LMI70" s="49"/>
      <c r="LMJ70" s="49"/>
      <c r="LMK70" s="49"/>
      <c r="LML70" s="49"/>
      <c r="LMM70" s="49"/>
      <c r="LMN70" s="49"/>
      <c r="LMO70" s="49"/>
      <c r="LMP70" s="49"/>
      <c r="LMQ70" s="49"/>
      <c r="LMR70" s="49"/>
      <c r="LMS70" s="49"/>
      <c r="LMT70" s="49"/>
      <c r="LMU70" s="49"/>
      <c r="LMV70" s="49"/>
      <c r="LMW70" s="49"/>
      <c r="LMX70" s="49"/>
      <c r="LNA70" s="49"/>
      <c r="LND70" s="49"/>
      <c r="LNG70" s="49"/>
      <c r="LNJ70" s="49"/>
      <c r="LNM70" s="49"/>
      <c r="LNP70" s="49"/>
      <c r="LNY70" s="49"/>
      <c r="LOB70" s="49"/>
      <c r="LOE70" s="49"/>
      <c r="LOH70" s="49"/>
      <c r="LOQ70" s="49"/>
      <c r="LOW70" s="49"/>
      <c r="LOZ70" s="49"/>
      <c r="LPC70" s="49"/>
      <c r="LPF70" s="49"/>
      <c r="LPL70" s="49"/>
      <c r="LPO70" s="49"/>
      <c r="LPU70" s="49"/>
      <c r="LPW70" s="49"/>
      <c r="LPX70" s="49"/>
      <c r="LPZ70" s="49"/>
      <c r="LQQ70" s="49"/>
      <c r="LQV70" s="49"/>
      <c r="LRB70" s="49"/>
      <c r="LRE70" s="49"/>
      <c r="LRH70" s="49"/>
      <c r="LRP70" s="49"/>
      <c r="LSL70" s="49"/>
      <c r="LSM70" s="49"/>
      <c r="LSN70" s="49"/>
      <c r="LSO70" s="49"/>
      <c r="LSP70" s="49"/>
      <c r="LSQ70" s="49"/>
      <c r="LTI70" s="49"/>
      <c r="LTJ70" s="49"/>
      <c r="LTM70" s="49"/>
      <c r="LTP70" s="49"/>
      <c r="LTR70" s="49"/>
      <c r="LTT70" s="49"/>
      <c r="LTW70" s="49"/>
      <c r="LTZ70" s="49"/>
      <c r="LUC70" s="49"/>
      <c r="LUF70" s="49"/>
      <c r="LUI70" s="49"/>
      <c r="LUL70" s="49"/>
      <c r="LUO70" s="49"/>
      <c r="LUR70" s="49"/>
      <c r="LUT70" s="49"/>
      <c r="LVG70" s="49"/>
      <c r="LVH70" s="49"/>
      <c r="LVI70" s="49"/>
      <c r="LVJ70" s="49"/>
      <c r="LVK70" s="49"/>
      <c r="LVL70" s="49"/>
      <c r="LVM70" s="49"/>
      <c r="LVN70" s="49"/>
      <c r="LVO70" s="49"/>
      <c r="LVP70" s="49"/>
      <c r="LVQ70" s="49"/>
      <c r="LVR70" s="49"/>
      <c r="LVS70" s="49"/>
      <c r="LVT70" s="49"/>
      <c r="LVU70" s="49"/>
      <c r="LVV70" s="49"/>
      <c r="LVW70" s="49"/>
      <c r="LVX70" s="49"/>
      <c r="LVY70" s="49"/>
      <c r="LVZ70" s="49"/>
      <c r="LWA70" s="49"/>
      <c r="LWB70" s="49"/>
      <c r="LWC70" s="49"/>
      <c r="LWD70" s="49"/>
      <c r="LWE70" s="49"/>
      <c r="LWF70" s="49"/>
      <c r="LWG70" s="49"/>
      <c r="LWH70" s="49"/>
      <c r="LWI70" s="49"/>
      <c r="LWJ70" s="49"/>
      <c r="LWK70" s="49"/>
      <c r="LWL70" s="49"/>
      <c r="LWM70" s="49"/>
      <c r="LWN70" s="49"/>
      <c r="LWO70" s="49"/>
      <c r="LWP70" s="49"/>
      <c r="LWQ70" s="49"/>
      <c r="LWR70" s="49"/>
      <c r="LWS70" s="49"/>
      <c r="LWT70" s="49"/>
      <c r="LWW70" s="49"/>
      <c r="LWZ70" s="49"/>
      <c r="LXC70" s="49"/>
      <c r="LXF70" s="49"/>
      <c r="LXI70" s="49"/>
      <c r="LXL70" s="49"/>
      <c r="LXU70" s="49"/>
      <c r="LXX70" s="49"/>
      <c r="LYA70" s="49"/>
      <c r="LYD70" s="49"/>
      <c r="LYM70" s="49"/>
      <c r="LYS70" s="49"/>
      <c r="LYV70" s="49"/>
      <c r="LYY70" s="49"/>
      <c r="LZB70" s="49"/>
      <c r="LZH70" s="49"/>
      <c r="LZK70" s="49"/>
      <c r="LZQ70" s="49"/>
      <c r="LZS70" s="49"/>
      <c r="LZT70" s="49"/>
      <c r="LZV70" s="49"/>
      <c r="MAM70" s="49"/>
      <c r="MAR70" s="49"/>
      <c r="MAX70" s="49"/>
      <c r="MBA70" s="49"/>
      <c r="MBD70" s="49"/>
      <c r="MBL70" s="49"/>
      <c r="MCH70" s="49"/>
      <c r="MCI70" s="49"/>
      <c r="MCJ70" s="49"/>
      <c r="MCK70" s="49"/>
      <c r="MCL70" s="49"/>
      <c r="MCM70" s="49"/>
      <c r="MDE70" s="49"/>
      <c r="MDF70" s="49"/>
      <c r="MDI70" s="49"/>
      <c r="MDL70" s="49"/>
      <c r="MDN70" s="49"/>
      <c r="MDP70" s="49"/>
      <c r="MDS70" s="49"/>
      <c r="MDV70" s="49"/>
      <c r="MDY70" s="49"/>
      <c r="MEB70" s="49"/>
      <c r="MEE70" s="49"/>
      <c r="MEH70" s="49"/>
      <c r="MEK70" s="49"/>
      <c r="MEN70" s="49"/>
      <c r="MEP70" s="49"/>
      <c r="MFC70" s="49"/>
      <c r="MFD70" s="49"/>
      <c r="MFE70" s="49"/>
      <c r="MFF70" s="49"/>
      <c r="MFG70" s="49"/>
      <c r="MFH70" s="49"/>
      <c r="MFI70" s="49"/>
      <c r="MFJ70" s="49"/>
      <c r="MFK70" s="49"/>
      <c r="MFL70" s="49"/>
      <c r="MFM70" s="49"/>
      <c r="MFN70" s="49"/>
      <c r="MFO70" s="49"/>
      <c r="MFP70" s="49"/>
      <c r="MFQ70" s="49"/>
      <c r="MFR70" s="49"/>
      <c r="MFS70" s="49"/>
      <c r="MFT70" s="49"/>
      <c r="MFU70" s="49"/>
      <c r="MFV70" s="49"/>
      <c r="MFW70" s="49"/>
      <c r="MFX70" s="49"/>
      <c r="MFY70" s="49"/>
      <c r="MFZ70" s="49"/>
      <c r="MGA70" s="49"/>
      <c r="MGB70" s="49"/>
      <c r="MGC70" s="49"/>
      <c r="MGD70" s="49"/>
      <c r="MGE70" s="49"/>
      <c r="MGF70" s="49"/>
      <c r="MGG70" s="49"/>
      <c r="MGH70" s="49"/>
      <c r="MGI70" s="49"/>
      <c r="MGJ70" s="49"/>
      <c r="MGK70" s="49"/>
      <c r="MGL70" s="49"/>
      <c r="MGM70" s="49"/>
      <c r="MGN70" s="49"/>
      <c r="MGO70" s="49"/>
      <c r="MGP70" s="49"/>
      <c r="MGS70" s="49"/>
      <c r="MGV70" s="49"/>
      <c r="MGY70" s="49"/>
      <c r="MHB70" s="49"/>
      <c r="MHE70" s="49"/>
      <c r="MHH70" s="49"/>
      <c r="MHQ70" s="49"/>
      <c r="MHT70" s="49"/>
      <c r="MHW70" s="49"/>
      <c r="MHZ70" s="49"/>
      <c r="MII70" s="49"/>
      <c r="MIO70" s="49"/>
      <c r="MIR70" s="49"/>
      <c r="MIU70" s="49"/>
      <c r="MIX70" s="49"/>
      <c r="MJD70" s="49"/>
      <c r="MJG70" s="49"/>
      <c r="MJM70" s="49"/>
      <c r="MJO70" s="49"/>
      <c r="MJP70" s="49"/>
      <c r="MJR70" s="49"/>
      <c r="MKI70" s="49"/>
      <c r="MKN70" s="49"/>
      <c r="MKT70" s="49"/>
      <c r="MKW70" s="49"/>
      <c r="MKZ70" s="49"/>
      <c r="MLH70" s="49"/>
      <c r="MMD70" s="49"/>
      <c r="MME70" s="49"/>
      <c r="MMF70" s="49"/>
      <c r="MMG70" s="49"/>
      <c r="MMH70" s="49"/>
      <c r="MMI70" s="49"/>
      <c r="MNA70" s="49"/>
      <c r="MNB70" s="49"/>
      <c r="MNE70" s="49"/>
      <c r="MNH70" s="49"/>
      <c r="MNJ70" s="49"/>
      <c r="MNL70" s="49"/>
      <c r="MNO70" s="49"/>
      <c r="MNR70" s="49"/>
      <c r="MNU70" s="49"/>
      <c r="MNX70" s="49"/>
      <c r="MOA70" s="49"/>
      <c r="MOD70" s="49"/>
      <c r="MOG70" s="49"/>
      <c r="MOJ70" s="49"/>
      <c r="MOL70" s="49"/>
      <c r="MOY70" s="49"/>
      <c r="MOZ70" s="49"/>
      <c r="MPA70" s="49"/>
      <c r="MPB70" s="49"/>
      <c r="MPC70" s="49"/>
      <c r="MPD70" s="49"/>
      <c r="MPE70" s="49"/>
      <c r="MPF70" s="49"/>
      <c r="MPG70" s="49"/>
      <c r="MPH70" s="49"/>
      <c r="MPI70" s="49"/>
      <c r="MPJ70" s="49"/>
      <c r="MPK70" s="49"/>
      <c r="MPL70" s="49"/>
      <c r="MPM70" s="49"/>
      <c r="MPN70" s="49"/>
      <c r="MPO70" s="49"/>
      <c r="MPP70" s="49"/>
      <c r="MPQ70" s="49"/>
      <c r="MPR70" s="49"/>
      <c r="MPS70" s="49"/>
      <c r="MPT70" s="49"/>
      <c r="MPU70" s="49"/>
      <c r="MPV70" s="49"/>
      <c r="MPW70" s="49"/>
      <c r="MPX70" s="49"/>
      <c r="MPY70" s="49"/>
      <c r="MPZ70" s="49"/>
      <c r="MQA70" s="49"/>
      <c r="MQB70" s="49"/>
      <c r="MQC70" s="49"/>
      <c r="MQD70" s="49"/>
      <c r="MQE70" s="49"/>
      <c r="MQF70" s="49"/>
      <c r="MQG70" s="49"/>
      <c r="MQH70" s="49"/>
      <c r="MQI70" s="49"/>
      <c r="MQJ70" s="49"/>
      <c r="MQK70" s="49"/>
      <c r="MQL70" s="49"/>
      <c r="MQO70" s="49"/>
      <c r="MQR70" s="49"/>
      <c r="MQU70" s="49"/>
      <c r="MQX70" s="49"/>
      <c r="MRA70" s="49"/>
      <c r="MRD70" s="49"/>
      <c r="MRM70" s="49"/>
      <c r="MRP70" s="49"/>
      <c r="MRS70" s="49"/>
      <c r="MRV70" s="49"/>
      <c r="MSE70" s="49"/>
      <c r="MSK70" s="49"/>
      <c r="MSN70" s="49"/>
      <c r="MSQ70" s="49"/>
      <c r="MST70" s="49"/>
      <c r="MSZ70" s="49"/>
      <c r="MTC70" s="49"/>
      <c r="MTI70" s="49"/>
      <c r="MTK70" s="49"/>
      <c r="MTL70" s="49"/>
      <c r="MTN70" s="49"/>
      <c r="MUE70" s="49"/>
      <c r="MUJ70" s="49"/>
      <c r="MUP70" s="49"/>
      <c r="MUS70" s="49"/>
      <c r="MUV70" s="49"/>
      <c r="MVD70" s="49"/>
      <c r="MVZ70" s="49"/>
      <c r="MWA70" s="49"/>
      <c r="MWB70" s="49"/>
      <c r="MWC70" s="49"/>
      <c r="MWD70" s="49"/>
      <c r="MWE70" s="49"/>
      <c r="MWW70" s="49"/>
      <c r="MWX70" s="49"/>
      <c r="MXA70" s="49"/>
      <c r="MXD70" s="49"/>
      <c r="MXF70" s="49"/>
      <c r="MXH70" s="49"/>
      <c r="MXK70" s="49"/>
      <c r="MXN70" s="49"/>
      <c r="MXQ70" s="49"/>
      <c r="MXT70" s="49"/>
      <c r="MXW70" s="49"/>
      <c r="MXZ70" s="49"/>
      <c r="MYC70" s="49"/>
      <c r="MYF70" s="49"/>
      <c r="MYH70" s="49"/>
      <c r="MYU70" s="49"/>
      <c r="MYV70" s="49"/>
      <c r="MYW70" s="49"/>
      <c r="MYX70" s="49"/>
      <c r="MYY70" s="49"/>
      <c r="MYZ70" s="49"/>
      <c r="MZA70" s="49"/>
      <c r="MZB70" s="49"/>
      <c r="MZC70" s="49"/>
      <c r="MZD70" s="49"/>
      <c r="MZE70" s="49"/>
      <c r="MZF70" s="49"/>
      <c r="MZG70" s="49"/>
      <c r="MZH70" s="49"/>
      <c r="MZI70" s="49"/>
      <c r="MZJ70" s="49"/>
      <c r="MZK70" s="49"/>
      <c r="MZL70" s="49"/>
      <c r="MZM70" s="49"/>
      <c r="MZN70" s="49"/>
      <c r="MZO70" s="49"/>
      <c r="MZP70" s="49"/>
      <c r="MZQ70" s="49"/>
      <c r="MZR70" s="49"/>
      <c r="MZS70" s="49"/>
      <c r="MZT70" s="49"/>
      <c r="MZU70" s="49"/>
      <c r="MZV70" s="49"/>
      <c r="MZW70" s="49"/>
      <c r="MZX70" s="49"/>
      <c r="MZY70" s="49"/>
      <c r="MZZ70" s="49"/>
      <c r="NAA70" s="49"/>
      <c r="NAB70" s="49"/>
      <c r="NAC70" s="49"/>
      <c r="NAD70" s="49"/>
      <c r="NAE70" s="49"/>
      <c r="NAF70" s="49"/>
      <c r="NAG70" s="49"/>
      <c r="NAH70" s="49"/>
      <c r="NAK70" s="49"/>
      <c r="NAN70" s="49"/>
      <c r="NAQ70" s="49"/>
      <c r="NAT70" s="49"/>
      <c r="NAW70" s="49"/>
      <c r="NAZ70" s="49"/>
      <c r="NBI70" s="49"/>
      <c r="NBL70" s="49"/>
      <c r="NBO70" s="49"/>
      <c r="NBR70" s="49"/>
      <c r="NCA70" s="49"/>
      <c r="NCG70" s="49"/>
      <c r="NCJ70" s="49"/>
      <c r="NCM70" s="49"/>
      <c r="NCP70" s="49"/>
      <c r="NCV70" s="49"/>
      <c r="NCY70" s="49"/>
      <c r="NDE70" s="49"/>
      <c r="NDG70" s="49"/>
      <c r="NDH70" s="49"/>
      <c r="NDJ70" s="49"/>
      <c r="NEA70" s="49"/>
      <c r="NEF70" s="49"/>
      <c r="NEL70" s="49"/>
      <c r="NEO70" s="49"/>
      <c r="NER70" s="49"/>
      <c r="NEZ70" s="49"/>
      <c r="NFV70" s="49"/>
      <c r="NFW70" s="49"/>
      <c r="NFX70" s="49"/>
      <c r="NFY70" s="49"/>
      <c r="NFZ70" s="49"/>
      <c r="NGA70" s="49"/>
      <c r="NGS70" s="49"/>
      <c r="NGT70" s="49"/>
      <c r="NGW70" s="49"/>
      <c r="NGZ70" s="49"/>
      <c r="NHB70" s="49"/>
      <c r="NHD70" s="49"/>
      <c r="NHG70" s="49"/>
      <c r="NHJ70" s="49"/>
      <c r="NHM70" s="49"/>
      <c r="NHP70" s="49"/>
      <c r="NHS70" s="49"/>
      <c r="NHV70" s="49"/>
      <c r="NHY70" s="49"/>
      <c r="NIB70" s="49"/>
      <c r="NID70" s="49"/>
      <c r="NIQ70" s="49"/>
      <c r="NIR70" s="49"/>
      <c r="NIS70" s="49"/>
      <c r="NIT70" s="49"/>
      <c r="NIU70" s="49"/>
      <c r="NIV70" s="49"/>
      <c r="NIW70" s="49"/>
      <c r="NIX70" s="49"/>
      <c r="NIY70" s="49"/>
      <c r="NIZ70" s="49"/>
      <c r="NJA70" s="49"/>
      <c r="NJB70" s="49"/>
      <c r="NJC70" s="49"/>
      <c r="NJD70" s="49"/>
      <c r="NJE70" s="49"/>
      <c r="NJF70" s="49"/>
      <c r="NJG70" s="49"/>
      <c r="NJH70" s="49"/>
      <c r="NJI70" s="49"/>
      <c r="NJJ70" s="49"/>
      <c r="NJK70" s="49"/>
      <c r="NJL70" s="49"/>
      <c r="NJM70" s="49"/>
      <c r="NJN70" s="49"/>
      <c r="NJO70" s="49"/>
      <c r="NJP70" s="49"/>
      <c r="NJQ70" s="49"/>
      <c r="NJR70" s="49"/>
      <c r="NJS70" s="49"/>
      <c r="NJT70" s="49"/>
      <c r="NJU70" s="49"/>
      <c r="NJV70" s="49"/>
      <c r="NJW70" s="49"/>
      <c r="NJX70" s="49"/>
      <c r="NJY70" s="49"/>
      <c r="NJZ70" s="49"/>
      <c r="NKA70" s="49"/>
      <c r="NKB70" s="49"/>
      <c r="NKC70" s="49"/>
      <c r="NKD70" s="49"/>
      <c r="NKG70" s="49"/>
      <c r="NKJ70" s="49"/>
      <c r="NKM70" s="49"/>
      <c r="NKP70" s="49"/>
      <c r="NKS70" s="49"/>
      <c r="NKV70" s="49"/>
      <c r="NLE70" s="49"/>
      <c r="NLH70" s="49"/>
      <c r="NLK70" s="49"/>
      <c r="NLN70" s="49"/>
      <c r="NLW70" s="49"/>
      <c r="NMC70" s="49"/>
      <c r="NMF70" s="49"/>
      <c r="NMI70" s="49"/>
      <c r="NML70" s="49"/>
      <c r="NMR70" s="49"/>
      <c r="NMU70" s="49"/>
      <c r="NNA70" s="49"/>
      <c r="NNC70" s="49"/>
      <c r="NND70" s="49"/>
      <c r="NNF70" s="49"/>
      <c r="NNW70" s="49"/>
      <c r="NOB70" s="49"/>
      <c r="NOH70" s="49"/>
      <c r="NOK70" s="49"/>
      <c r="NON70" s="49"/>
      <c r="NOV70" s="49"/>
      <c r="NPR70" s="49"/>
      <c r="NPS70" s="49"/>
      <c r="NPT70" s="49"/>
      <c r="NPU70" s="49"/>
      <c r="NPV70" s="49"/>
      <c r="NPW70" s="49"/>
      <c r="NQO70" s="49"/>
      <c r="NQP70" s="49"/>
      <c r="NQS70" s="49"/>
      <c r="NQV70" s="49"/>
      <c r="NQX70" s="49"/>
      <c r="NQZ70" s="49"/>
      <c r="NRC70" s="49"/>
      <c r="NRF70" s="49"/>
      <c r="NRI70" s="49"/>
      <c r="NRL70" s="49"/>
      <c r="NRO70" s="49"/>
      <c r="NRR70" s="49"/>
      <c r="NRU70" s="49"/>
      <c r="NRX70" s="49"/>
      <c r="NRZ70" s="49"/>
      <c r="NSM70" s="49"/>
      <c r="NSN70" s="49"/>
      <c r="NSO70" s="49"/>
      <c r="NSP70" s="49"/>
      <c r="NSQ70" s="49"/>
      <c r="NSR70" s="49"/>
      <c r="NSS70" s="49"/>
      <c r="NST70" s="49"/>
      <c r="NSU70" s="49"/>
      <c r="NSV70" s="49"/>
      <c r="NSW70" s="49"/>
      <c r="NSX70" s="49"/>
      <c r="NSY70" s="49"/>
      <c r="NSZ70" s="49"/>
      <c r="NTA70" s="49"/>
      <c r="NTB70" s="49"/>
      <c r="NTC70" s="49"/>
      <c r="NTD70" s="49"/>
      <c r="NTE70" s="49"/>
      <c r="NTF70" s="49"/>
      <c r="NTG70" s="49"/>
      <c r="NTH70" s="49"/>
      <c r="NTI70" s="49"/>
      <c r="NTJ70" s="49"/>
      <c r="NTK70" s="49"/>
      <c r="NTL70" s="49"/>
      <c r="NTM70" s="49"/>
      <c r="NTN70" s="49"/>
      <c r="NTO70" s="49"/>
      <c r="NTP70" s="49"/>
      <c r="NTQ70" s="49"/>
      <c r="NTR70" s="49"/>
      <c r="NTS70" s="49"/>
      <c r="NTT70" s="49"/>
      <c r="NTU70" s="49"/>
      <c r="NTV70" s="49"/>
      <c r="NTW70" s="49"/>
      <c r="NTX70" s="49"/>
      <c r="NTY70" s="49"/>
      <c r="NTZ70" s="49"/>
      <c r="NUC70" s="49"/>
      <c r="NUF70" s="49"/>
      <c r="NUI70" s="49"/>
      <c r="NUL70" s="49"/>
      <c r="NUO70" s="49"/>
      <c r="NUR70" s="49"/>
      <c r="NVA70" s="49"/>
      <c r="NVD70" s="49"/>
      <c r="NVG70" s="49"/>
      <c r="NVJ70" s="49"/>
      <c r="NVS70" s="49"/>
      <c r="NVY70" s="49"/>
      <c r="NWB70" s="49"/>
      <c r="NWE70" s="49"/>
      <c r="NWH70" s="49"/>
      <c r="NWN70" s="49"/>
      <c r="NWQ70" s="49"/>
      <c r="NWW70" s="49"/>
      <c r="NWY70" s="49"/>
      <c r="NWZ70" s="49"/>
      <c r="NXB70" s="49"/>
      <c r="NXS70" s="49"/>
      <c r="NXX70" s="49"/>
      <c r="NYD70" s="49"/>
      <c r="NYG70" s="49"/>
      <c r="NYJ70" s="49"/>
      <c r="NYR70" s="49"/>
      <c r="NZN70" s="49"/>
      <c r="NZO70" s="49"/>
      <c r="NZP70" s="49"/>
      <c r="NZQ70" s="49"/>
      <c r="NZR70" s="49"/>
      <c r="NZS70" s="49"/>
      <c r="OAK70" s="49"/>
      <c r="OAL70" s="49"/>
      <c r="OAO70" s="49"/>
      <c r="OAR70" s="49"/>
      <c r="OAT70" s="49"/>
      <c r="OAV70" s="49"/>
      <c r="OAY70" s="49"/>
      <c r="OBB70" s="49"/>
      <c r="OBE70" s="49"/>
      <c r="OBH70" s="49"/>
      <c r="OBK70" s="49"/>
      <c r="OBN70" s="49"/>
      <c r="OBQ70" s="49"/>
      <c r="OBT70" s="49"/>
      <c r="OBV70" s="49"/>
      <c r="OCI70" s="49"/>
      <c r="OCJ70" s="49"/>
      <c r="OCK70" s="49"/>
      <c r="OCL70" s="49"/>
      <c r="OCM70" s="49"/>
      <c r="OCN70" s="49"/>
      <c r="OCO70" s="49"/>
      <c r="OCP70" s="49"/>
      <c r="OCQ70" s="49"/>
      <c r="OCR70" s="49"/>
      <c r="OCS70" s="49"/>
      <c r="OCT70" s="49"/>
      <c r="OCU70" s="49"/>
      <c r="OCV70" s="49"/>
      <c r="OCW70" s="49"/>
      <c r="OCX70" s="49"/>
      <c r="OCY70" s="49"/>
      <c r="OCZ70" s="49"/>
      <c r="ODA70" s="49"/>
      <c r="ODB70" s="49"/>
      <c r="ODC70" s="49"/>
      <c r="ODD70" s="49"/>
      <c r="ODE70" s="49"/>
      <c r="ODF70" s="49"/>
      <c r="ODG70" s="49"/>
      <c r="ODH70" s="49"/>
      <c r="ODI70" s="49"/>
      <c r="ODJ70" s="49"/>
      <c r="ODK70" s="49"/>
      <c r="ODL70" s="49"/>
      <c r="ODM70" s="49"/>
      <c r="ODN70" s="49"/>
      <c r="ODO70" s="49"/>
      <c r="ODP70" s="49"/>
      <c r="ODQ70" s="49"/>
      <c r="ODR70" s="49"/>
      <c r="ODS70" s="49"/>
      <c r="ODT70" s="49"/>
      <c r="ODU70" s="49"/>
      <c r="ODV70" s="49"/>
      <c r="ODY70" s="49"/>
      <c r="OEB70" s="49"/>
      <c r="OEE70" s="49"/>
      <c r="OEH70" s="49"/>
      <c r="OEK70" s="49"/>
      <c r="OEN70" s="49"/>
      <c r="OEW70" s="49"/>
      <c r="OEZ70" s="49"/>
      <c r="OFC70" s="49"/>
      <c r="OFF70" s="49"/>
      <c r="OFO70" s="49"/>
      <c r="OFU70" s="49"/>
      <c r="OFX70" s="49"/>
      <c r="OGA70" s="49"/>
      <c r="OGD70" s="49"/>
      <c r="OGJ70" s="49"/>
      <c r="OGM70" s="49"/>
      <c r="OGS70" s="49"/>
      <c r="OGU70" s="49"/>
      <c r="OGV70" s="49"/>
      <c r="OGX70" s="49"/>
      <c r="OHO70" s="49"/>
      <c r="OHT70" s="49"/>
      <c r="OHZ70" s="49"/>
      <c r="OIC70" s="49"/>
      <c r="OIF70" s="49"/>
      <c r="OIN70" s="49"/>
      <c r="OJJ70" s="49"/>
      <c r="OJK70" s="49"/>
      <c r="OJL70" s="49"/>
      <c r="OJM70" s="49"/>
      <c r="OJN70" s="49"/>
      <c r="OJO70" s="49"/>
      <c r="OKG70" s="49"/>
      <c r="OKH70" s="49"/>
      <c r="OKK70" s="49"/>
      <c r="OKN70" s="49"/>
      <c r="OKP70" s="49"/>
      <c r="OKR70" s="49"/>
      <c r="OKU70" s="49"/>
      <c r="OKX70" s="49"/>
      <c r="OLA70" s="49"/>
      <c r="OLD70" s="49"/>
      <c r="OLG70" s="49"/>
      <c r="OLJ70" s="49"/>
      <c r="OLM70" s="49"/>
      <c r="OLP70" s="49"/>
      <c r="OLR70" s="49"/>
      <c r="OME70" s="49"/>
      <c r="OMF70" s="49"/>
      <c r="OMG70" s="49"/>
      <c r="OMH70" s="49"/>
      <c r="OMI70" s="49"/>
      <c r="OMJ70" s="49"/>
      <c r="OMK70" s="49"/>
      <c r="OML70" s="49"/>
      <c r="OMM70" s="49"/>
      <c r="OMN70" s="49"/>
      <c r="OMO70" s="49"/>
      <c r="OMP70" s="49"/>
      <c r="OMQ70" s="49"/>
      <c r="OMR70" s="49"/>
      <c r="OMS70" s="49"/>
      <c r="OMT70" s="49"/>
      <c r="OMU70" s="49"/>
      <c r="OMV70" s="49"/>
      <c r="OMW70" s="49"/>
      <c r="OMX70" s="49"/>
      <c r="OMY70" s="49"/>
      <c r="OMZ70" s="49"/>
      <c r="ONA70" s="49"/>
      <c r="ONB70" s="49"/>
      <c r="ONC70" s="49"/>
      <c r="OND70" s="49"/>
      <c r="ONE70" s="49"/>
      <c r="ONF70" s="49"/>
      <c r="ONG70" s="49"/>
      <c r="ONH70" s="49"/>
      <c r="ONI70" s="49"/>
      <c r="ONJ70" s="49"/>
      <c r="ONK70" s="49"/>
      <c r="ONL70" s="49"/>
      <c r="ONM70" s="49"/>
      <c r="ONN70" s="49"/>
      <c r="ONO70" s="49"/>
      <c r="ONP70" s="49"/>
      <c r="ONQ70" s="49"/>
      <c r="ONR70" s="49"/>
      <c r="ONU70" s="49"/>
      <c r="ONX70" s="49"/>
      <c r="OOA70" s="49"/>
      <c r="OOD70" s="49"/>
      <c r="OOG70" s="49"/>
      <c r="OOJ70" s="49"/>
      <c r="OOS70" s="49"/>
      <c r="OOV70" s="49"/>
      <c r="OOY70" s="49"/>
      <c r="OPB70" s="49"/>
      <c r="OPK70" s="49"/>
      <c r="OPQ70" s="49"/>
      <c r="OPT70" s="49"/>
      <c r="OPW70" s="49"/>
      <c r="OPZ70" s="49"/>
      <c r="OQF70" s="49"/>
      <c r="OQI70" s="49"/>
      <c r="OQO70" s="49"/>
      <c r="OQQ70" s="49"/>
      <c r="OQR70" s="49"/>
      <c r="OQT70" s="49"/>
      <c r="ORK70" s="49"/>
      <c r="ORP70" s="49"/>
      <c r="ORV70" s="49"/>
      <c r="ORY70" s="49"/>
      <c r="OSB70" s="49"/>
      <c r="OSJ70" s="49"/>
      <c r="OTF70" s="49"/>
      <c r="OTG70" s="49"/>
      <c r="OTH70" s="49"/>
      <c r="OTI70" s="49"/>
      <c r="OTJ70" s="49"/>
      <c r="OTK70" s="49"/>
      <c r="OUC70" s="49"/>
      <c r="OUD70" s="49"/>
      <c r="OUG70" s="49"/>
      <c r="OUJ70" s="49"/>
      <c r="OUL70" s="49"/>
      <c r="OUN70" s="49"/>
      <c r="OUQ70" s="49"/>
      <c r="OUT70" s="49"/>
      <c r="OUW70" s="49"/>
      <c r="OUZ70" s="49"/>
      <c r="OVC70" s="49"/>
      <c r="OVF70" s="49"/>
      <c r="OVI70" s="49"/>
      <c r="OVL70" s="49"/>
      <c r="OVN70" s="49"/>
      <c r="OWA70" s="49"/>
      <c r="OWB70" s="49"/>
      <c r="OWC70" s="49"/>
      <c r="OWD70" s="49"/>
      <c r="OWE70" s="49"/>
      <c r="OWF70" s="49"/>
      <c r="OWG70" s="49"/>
      <c r="OWH70" s="49"/>
      <c r="OWI70" s="49"/>
      <c r="OWJ70" s="49"/>
      <c r="OWK70" s="49"/>
      <c r="OWL70" s="49"/>
      <c r="OWM70" s="49"/>
      <c r="OWN70" s="49"/>
      <c r="OWO70" s="49"/>
      <c r="OWP70" s="49"/>
      <c r="OWQ70" s="49"/>
      <c r="OWR70" s="49"/>
      <c r="OWS70" s="49"/>
      <c r="OWT70" s="49"/>
      <c r="OWU70" s="49"/>
      <c r="OWV70" s="49"/>
      <c r="OWW70" s="49"/>
      <c r="OWX70" s="49"/>
      <c r="OWY70" s="49"/>
      <c r="OWZ70" s="49"/>
      <c r="OXA70" s="49"/>
      <c r="OXB70" s="49"/>
      <c r="OXC70" s="49"/>
      <c r="OXD70" s="49"/>
      <c r="OXE70" s="49"/>
      <c r="OXF70" s="49"/>
      <c r="OXG70" s="49"/>
      <c r="OXH70" s="49"/>
      <c r="OXI70" s="49"/>
      <c r="OXJ70" s="49"/>
      <c r="OXK70" s="49"/>
      <c r="OXL70" s="49"/>
      <c r="OXM70" s="49"/>
      <c r="OXN70" s="49"/>
      <c r="OXQ70" s="49"/>
      <c r="OXT70" s="49"/>
      <c r="OXW70" s="49"/>
      <c r="OXZ70" s="49"/>
      <c r="OYC70" s="49"/>
      <c r="OYF70" s="49"/>
      <c r="OYO70" s="49"/>
      <c r="OYR70" s="49"/>
      <c r="OYU70" s="49"/>
      <c r="OYX70" s="49"/>
      <c r="OZG70" s="49"/>
      <c r="OZM70" s="49"/>
      <c r="OZP70" s="49"/>
      <c r="OZS70" s="49"/>
      <c r="OZV70" s="49"/>
      <c r="PAB70" s="49"/>
      <c r="PAE70" s="49"/>
      <c r="PAK70" s="49"/>
      <c r="PAM70" s="49"/>
      <c r="PAN70" s="49"/>
      <c r="PAP70" s="49"/>
      <c r="PBG70" s="49"/>
      <c r="PBL70" s="49"/>
      <c r="PBR70" s="49"/>
      <c r="PBU70" s="49"/>
      <c r="PBX70" s="49"/>
      <c r="PCF70" s="49"/>
      <c r="PDB70" s="49"/>
      <c r="PDC70" s="49"/>
      <c r="PDD70" s="49"/>
      <c r="PDE70" s="49"/>
      <c r="PDF70" s="49"/>
      <c r="PDG70" s="49"/>
      <c r="PDY70" s="49"/>
      <c r="PDZ70" s="49"/>
      <c r="PEC70" s="49"/>
      <c r="PEF70" s="49"/>
      <c r="PEH70" s="49"/>
      <c r="PEJ70" s="49"/>
      <c r="PEM70" s="49"/>
      <c r="PEP70" s="49"/>
      <c r="PES70" s="49"/>
      <c r="PEV70" s="49"/>
      <c r="PEY70" s="49"/>
      <c r="PFB70" s="49"/>
      <c r="PFE70" s="49"/>
      <c r="PFH70" s="49"/>
      <c r="PFJ70" s="49"/>
      <c r="PFW70" s="49"/>
      <c r="PFX70" s="49"/>
      <c r="PFY70" s="49"/>
      <c r="PFZ70" s="49"/>
      <c r="PGA70" s="49"/>
      <c r="PGB70" s="49"/>
      <c r="PGC70" s="49"/>
      <c r="PGD70" s="49"/>
      <c r="PGE70" s="49"/>
      <c r="PGF70" s="49"/>
      <c r="PGG70" s="49"/>
      <c r="PGH70" s="49"/>
      <c r="PGI70" s="49"/>
      <c r="PGJ70" s="49"/>
      <c r="PGK70" s="49"/>
      <c r="PGL70" s="49"/>
      <c r="PGM70" s="49"/>
      <c r="PGN70" s="49"/>
      <c r="PGO70" s="49"/>
      <c r="PGP70" s="49"/>
      <c r="PGQ70" s="49"/>
      <c r="PGR70" s="49"/>
      <c r="PGS70" s="49"/>
      <c r="PGT70" s="49"/>
      <c r="PGU70" s="49"/>
      <c r="PGV70" s="49"/>
      <c r="PGW70" s="49"/>
      <c r="PGX70" s="49"/>
      <c r="PGY70" s="49"/>
      <c r="PGZ70" s="49"/>
      <c r="PHA70" s="49"/>
      <c r="PHB70" s="49"/>
      <c r="PHC70" s="49"/>
      <c r="PHD70" s="49"/>
      <c r="PHE70" s="49"/>
      <c r="PHF70" s="49"/>
      <c r="PHG70" s="49"/>
      <c r="PHH70" s="49"/>
      <c r="PHI70" s="49"/>
      <c r="PHJ70" s="49"/>
      <c r="PHM70" s="49"/>
      <c r="PHP70" s="49"/>
      <c r="PHS70" s="49"/>
      <c r="PHV70" s="49"/>
      <c r="PHY70" s="49"/>
      <c r="PIB70" s="49"/>
      <c r="PIK70" s="49"/>
      <c r="PIN70" s="49"/>
      <c r="PIQ70" s="49"/>
      <c r="PIT70" s="49"/>
      <c r="PJC70" s="49"/>
      <c r="PJI70" s="49"/>
      <c r="PJL70" s="49"/>
      <c r="PJO70" s="49"/>
      <c r="PJR70" s="49"/>
      <c r="PJX70" s="49"/>
      <c r="PKA70" s="49"/>
      <c r="PKG70" s="49"/>
      <c r="PKI70" s="49"/>
      <c r="PKJ70" s="49"/>
      <c r="PKL70" s="49"/>
      <c r="PLC70" s="49"/>
      <c r="PLH70" s="49"/>
      <c r="PLN70" s="49"/>
      <c r="PLQ70" s="49"/>
      <c r="PLT70" s="49"/>
      <c r="PMB70" s="49"/>
      <c r="PMX70" s="49"/>
      <c r="PMY70" s="49"/>
      <c r="PMZ70" s="49"/>
      <c r="PNA70" s="49"/>
      <c r="PNB70" s="49"/>
      <c r="PNC70" s="49"/>
      <c r="PNU70" s="49"/>
      <c r="PNV70" s="49"/>
      <c r="PNY70" s="49"/>
      <c r="POB70" s="49"/>
      <c r="POD70" s="49"/>
      <c r="POF70" s="49"/>
      <c r="POI70" s="49"/>
      <c r="POL70" s="49"/>
      <c r="POO70" s="49"/>
      <c r="POR70" s="49"/>
      <c r="POU70" s="49"/>
      <c r="POX70" s="49"/>
      <c r="PPA70" s="49"/>
      <c r="PPD70" s="49"/>
      <c r="PPF70" s="49"/>
      <c r="PPS70" s="49"/>
      <c r="PPT70" s="49"/>
      <c r="PPU70" s="49"/>
      <c r="PPV70" s="49"/>
      <c r="PPW70" s="49"/>
      <c r="PPX70" s="49"/>
      <c r="PPY70" s="49"/>
      <c r="PPZ70" s="49"/>
      <c r="PQA70" s="49"/>
      <c r="PQB70" s="49"/>
      <c r="PQC70" s="49"/>
      <c r="PQD70" s="49"/>
      <c r="PQE70" s="49"/>
      <c r="PQF70" s="49"/>
      <c r="PQG70" s="49"/>
      <c r="PQH70" s="49"/>
      <c r="PQI70" s="49"/>
      <c r="PQJ70" s="49"/>
      <c r="PQK70" s="49"/>
      <c r="PQL70" s="49"/>
      <c r="PQM70" s="49"/>
      <c r="PQN70" s="49"/>
      <c r="PQO70" s="49"/>
      <c r="PQP70" s="49"/>
      <c r="PQQ70" s="49"/>
      <c r="PQR70" s="49"/>
      <c r="PQS70" s="49"/>
      <c r="PQT70" s="49"/>
      <c r="PQU70" s="49"/>
      <c r="PQV70" s="49"/>
      <c r="PQW70" s="49"/>
      <c r="PQX70" s="49"/>
      <c r="PQY70" s="49"/>
      <c r="PQZ70" s="49"/>
      <c r="PRA70" s="49"/>
      <c r="PRB70" s="49"/>
      <c r="PRC70" s="49"/>
      <c r="PRD70" s="49"/>
      <c r="PRE70" s="49"/>
      <c r="PRF70" s="49"/>
      <c r="PRI70" s="49"/>
      <c r="PRL70" s="49"/>
      <c r="PRO70" s="49"/>
      <c r="PRR70" s="49"/>
      <c r="PRU70" s="49"/>
      <c r="PRX70" s="49"/>
      <c r="PSG70" s="49"/>
      <c r="PSJ70" s="49"/>
      <c r="PSM70" s="49"/>
      <c r="PSP70" s="49"/>
      <c r="PSY70" s="49"/>
      <c r="PTE70" s="49"/>
      <c r="PTH70" s="49"/>
      <c r="PTK70" s="49"/>
      <c r="PTN70" s="49"/>
      <c r="PTT70" s="49"/>
      <c r="PTW70" s="49"/>
      <c r="PUC70" s="49"/>
      <c r="PUE70" s="49"/>
      <c r="PUF70" s="49"/>
      <c r="PUH70" s="49"/>
      <c r="PUY70" s="49"/>
      <c r="PVD70" s="49"/>
      <c r="PVJ70" s="49"/>
      <c r="PVM70" s="49"/>
      <c r="PVP70" s="49"/>
      <c r="PVX70" s="49"/>
      <c r="PWT70" s="49"/>
      <c r="PWU70" s="49"/>
      <c r="PWV70" s="49"/>
      <c r="PWW70" s="49"/>
      <c r="PWX70" s="49"/>
      <c r="PWY70" s="49"/>
      <c r="PXQ70" s="49"/>
      <c r="PXR70" s="49"/>
      <c r="PXU70" s="49"/>
      <c r="PXX70" s="49"/>
      <c r="PXZ70" s="49"/>
      <c r="PYB70" s="49"/>
      <c r="PYE70" s="49"/>
      <c r="PYH70" s="49"/>
      <c r="PYK70" s="49"/>
      <c r="PYN70" s="49"/>
      <c r="PYQ70" s="49"/>
      <c r="PYT70" s="49"/>
      <c r="PYW70" s="49"/>
      <c r="PYZ70" s="49"/>
      <c r="PZB70" s="49"/>
      <c r="PZO70" s="49"/>
      <c r="PZP70" s="49"/>
      <c r="PZQ70" s="49"/>
      <c r="PZR70" s="49"/>
      <c r="PZS70" s="49"/>
      <c r="PZT70" s="49"/>
      <c r="PZU70" s="49"/>
      <c r="PZV70" s="49"/>
      <c r="PZW70" s="49"/>
      <c r="PZX70" s="49"/>
      <c r="PZY70" s="49"/>
      <c r="PZZ70" s="49"/>
      <c r="QAA70" s="49"/>
      <c r="QAB70" s="49"/>
      <c r="QAC70" s="49"/>
      <c r="QAD70" s="49"/>
      <c r="QAE70" s="49"/>
      <c r="QAF70" s="49"/>
      <c r="QAG70" s="49"/>
      <c r="QAH70" s="49"/>
      <c r="QAI70" s="49"/>
      <c r="QAJ70" s="49"/>
      <c r="QAK70" s="49"/>
      <c r="QAL70" s="49"/>
      <c r="QAM70" s="49"/>
      <c r="QAN70" s="49"/>
      <c r="QAO70" s="49"/>
      <c r="QAP70" s="49"/>
      <c r="QAQ70" s="49"/>
      <c r="QAR70" s="49"/>
      <c r="QAS70" s="49"/>
      <c r="QAT70" s="49"/>
      <c r="QAU70" s="49"/>
      <c r="QAV70" s="49"/>
      <c r="QAW70" s="49"/>
      <c r="QAX70" s="49"/>
      <c r="QAY70" s="49"/>
      <c r="QAZ70" s="49"/>
      <c r="QBA70" s="49"/>
      <c r="QBB70" s="49"/>
      <c r="QBE70" s="49"/>
      <c r="QBH70" s="49"/>
      <c r="QBK70" s="49"/>
      <c r="QBN70" s="49"/>
      <c r="QBQ70" s="49"/>
      <c r="QBT70" s="49"/>
      <c r="QCC70" s="49"/>
      <c r="QCF70" s="49"/>
      <c r="QCI70" s="49"/>
      <c r="QCL70" s="49"/>
      <c r="QCU70" s="49"/>
      <c r="QDA70" s="49"/>
      <c r="QDD70" s="49"/>
      <c r="QDG70" s="49"/>
      <c r="QDJ70" s="49"/>
      <c r="QDP70" s="49"/>
      <c r="QDS70" s="49"/>
      <c r="QDY70" s="49"/>
      <c r="QEA70" s="49"/>
      <c r="QEB70" s="49"/>
      <c r="QED70" s="49"/>
      <c r="QEU70" s="49"/>
      <c r="QEZ70" s="49"/>
      <c r="QFF70" s="49"/>
      <c r="QFI70" s="49"/>
      <c r="QFL70" s="49"/>
      <c r="QFT70" s="49"/>
      <c r="QGP70" s="49"/>
      <c r="QGQ70" s="49"/>
      <c r="QGR70" s="49"/>
      <c r="QGS70" s="49"/>
      <c r="QGT70" s="49"/>
      <c r="QGU70" s="49"/>
      <c r="QHM70" s="49"/>
      <c r="QHN70" s="49"/>
      <c r="QHQ70" s="49"/>
      <c r="QHT70" s="49"/>
      <c r="QHV70" s="49"/>
      <c r="QHX70" s="49"/>
      <c r="QIA70" s="49"/>
      <c r="QID70" s="49"/>
      <c r="QIG70" s="49"/>
      <c r="QIJ70" s="49"/>
      <c r="QIM70" s="49"/>
      <c r="QIP70" s="49"/>
      <c r="QIS70" s="49"/>
      <c r="QIV70" s="49"/>
      <c r="QIX70" s="49"/>
      <c r="QJK70" s="49"/>
      <c r="QJL70" s="49"/>
      <c r="QJM70" s="49"/>
      <c r="QJN70" s="49"/>
      <c r="QJO70" s="49"/>
      <c r="QJP70" s="49"/>
      <c r="QJQ70" s="49"/>
      <c r="QJR70" s="49"/>
      <c r="QJS70" s="49"/>
      <c r="QJT70" s="49"/>
      <c r="QJU70" s="49"/>
      <c r="QJV70" s="49"/>
      <c r="QJW70" s="49"/>
      <c r="QJX70" s="49"/>
      <c r="QJY70" s="49"/>
      <c r="QJZ70" s="49"/>
      <c r="QKA70" s="49"/>
      <c r="QKB70" s="49"/>
      <c r="QKC70" s="49"/>
      <c r="QKD70" s="49"/>
      <c r="QKE70" s="49"/>
      <c r="QKF70" s="49"/>
      <c r="QKG70" s="49"/>
      <c r="QKH70" s="49"/>
      <c r="QKI70" s="49"/>
      <c r="QKJ70" s="49"/>
      <c r="QKK70" s="49"/>
      <c r="QKL70" s="49"/>
      <c r="QKM70" s="49"/>
      <c r="QKN70" s="49"/>
      <c r="QKO70" s="49"/>
      <c r="QKP70" s="49"/>
      <c r="QKQ70" s="49"/>
      <c r="QKR70" s="49"/>
      <c r="QKS70" s="49"/>
      <c r="QKT70" s="49"/>
      <c r="QKU70" s="49"/>
      <c r="QKV70" s="49"/>
      <c r="QKW70" s="49"/>
      <c r="QKX70" s="49"/>
      <c r="QLA70" s="49"/>
      <c r="QLD70" s="49"/>
      <c r="QLG70" s="49"/>
      <c r="QLJ70" s="49"/>
      <c r="QLM70" s="49"/>
      <c r="QLP70" s="49"/>
      <c r="QLY70" s="49"/>
      <c r="QMB70" s="49"/>
      <c r="QME70" s="49"/>
      <c r="QMH70" s="49"/>
      <c r="QMQ70" s="49"/>
      <c r="QMW70" s="49"/>
      <c r="QMZ70" s="49"/>
      <c r="QNC70" s="49"/>
      <c r="QNF70" s="49"/>
      <c r="QNL70" s="49"/>
      <c r="QNO70" s="49"/>
      <c r="QNU70" s="49"/>
      <c r="QNW70" s="49"/>
      <c r="QNX70" s="49"/>
      <c r="QNZ70" s="49"/>
      <c r="QOQ70" s="49"/>
      <c r="QOV70" s="49"/>
      <c r="QPB70" s="49"/>
      <c r="QPE70" s="49"/>
      <c r="QPH70" s="49"/>
      <c r="QPP70" s="49"/>
      <c r="QQL70" s="49"/>
      <c r="QQM70" s="49"/>
      <c r="QQN70" s="49"/>
      <c r="QQO70" s="49"/>
      <c r="QQP70" s="49"/>
      <c r="QQQ70" s="49"/>
      <c r="QRI70" s="49"/>
      <c r="QRJ70" s="49"/>
      <c r="QRM70" s="49"/>
      <c r="QRP70" s="49"/>
      <c r="QRR70" s="49"/>
      <c r="QRT70" s="49"/>
      <c r="QRW70" s="49"/>
      <c r="QRZ70" s="49"/>
      <c r="QSC70" s="49"/>
      <c r="QSF70" s="49"/>
      <c r="QSI70" s="49"/>
      <c r="QSL70" s="49"/>
      <c r="QSO70" s="49"/>
      <c r="QSR70" s="49"/>
      <c r="QST70" s="49"/>
      <c r="QTG70" s="49"/>
      <c r="QTH70" s="49"/>
      <c r="QTI70" s="49"/>
      <c r="QTJ70" s="49"/>
      <c r="QTK70" s="49"/>
      <c r="QTL70" s="49"/>
      <c r="QTM70" s="49"/>
      <c r="QTN70" s="49"/>
      <c r="QTO70" s="49"/>
      <c r="QTP70" s="49"/>
      <c r="QTQ70" s="49"/>
      <c r="QTR70" s="49"/>
      <c r="QTS70" s="49"/>
      <c r="QTT70" s="49"/>
      <c r="QTU70" s="49"/>
      <c r="QTV70" s="49"/>
      <c r="QTW70" s="49"/>
      <c r="QTX70" s="49"/>
      <c r="QTY70" s="49"/>
      <c r="QTZ70" s="49"/>
      <c r="QUA70" s="49"/>
      <c r="QUB70" s="49"/>
      <c r="QUC70" s="49"/>
      <c r="QUD70" s="49"/>
      <c r="QUE70" s="49"/>
      <c r="QUF70" s="49"/>
      <c r="QUG70" s="49"/>
      <c r="QUH70" s="49"/>
      <c r="QUI70" s="49"/>
      <c r="QUJ70" s="49"/>
      <c r="QUK70" s="49"/>
      <c r="QUL70" s="49"/>
      <c r="QUM70" s="49"/>
      <c r="QUN70" s="49"/>
      <c r="QUO70" s="49"/>
      <c r="QUP70" s="49"/>
      <c r="QUQ70" s="49"/>
      <c r="QUR70" s="49"/>
      <c r="QUS70" s="49"/>
      <c r="QUT70" s="49"/>
      <c r="QUW70" s="49"/>
      <c r="QUZ70" s="49"/>
      <c r="QVC70" s="49"/>
      <c r="QVF70" s="49"/>
      <c r="QVI70" s="49"/>
      <c r="QVL70" s="49"/>
      <c r="QVU70" s="49"/>
      <c r="QVX70" s="49"/>
      <c r="QWA70" s="49"/>
      <c r="QWD70" s="49"/>
      <c r="QWM70" s="49"/>
      <c r="QWS70" s="49"/>
      <c r="QWV70" s="49"/>
      <c r="QWY70" s="49"/>
      <c r="QXB70" s="49"/>
      <c r="QXH70" s="49"/>
      <c r="QXK70" s="49"/>
      <c r="QXQ70" s="49"/>
      <c r="QXS70" s="49"/>
      <c r="QXT70" s="49"/>
      <c r="QXV70" s="49"/>
      <c r="QYM70" s="49"/>
      <c r="QYR70" s="49"/>
      <c r="QYX70" s="49"/>
      <c r="QZA70" s="49"/>
      <c r="QZD70" s="49"/>
      <c r="QZL70" s="49"/>
      <c r="RAH70" s="49"/>
      <c r="RAI70" s="49"/>
      <c r="RAJ70" s="49"/>
      <c r="RAK70" s="49"/>
      <c r="RAL70" s="49"/>
      <c r="RAM70" s="49"/>
      <c r="RBE70" s="49"/>
      <c r="RBF70" s="49"/>
      <c r="RBI70" s="49"/>
      <c r="RBL70" s="49"/>
      <c r="RBN70" s="49"/>
      <c r="RBP70" s="49"/>
      <c r="RBS70" s="49"/>
      <c r="RBV70" s="49"/>
      <c r="RBY70" s="49"/>
      <c r="RCB70" s="49"/>
      <c r="RCE70" s="49"/>
      <c r="RCH70" s="49"/>
      <c r="RCK70" s="49"/>
      <c r="RCN70" s="49"/>
      <c r="RCP70" s="49"/>
      <c r="RDC70" s="49"/>
      <c r="RDD70" s="49"/>
      <c r="RDE70" s="49"/>
      <c r="RDF70" s="49"/>
      <c r="RDG70" s="49"/>
      <c r="RDH70" s="49"/>
      <c r="RDI70" s="49"/>
      <c r="RDJ70" s="49"/>
      <c r="RDK70" s="49"/>
      <c r="RDL70" s="49"/>
      <c r="RDM70" s="49"/>
      <c r="RDN70" s="49"/>
      <c r="RDO70" s="49"/>
      <c r="RDP70" s="49"/>
      <c r="RDQ70" s="49"/>
      <c r="RDR70" s="49"/>
      <c r="RDS70" s="49"/>
      <c r="RDT70" s="49"/>
      <c r="RDU70" s="49"/>
      <c r="RDV70" s="49"/>
      <c r="RDW70" s="49"/>
      <c r="RDX70" s="49"/>
      <c r="RDY70" s="49"/>
      <c r="RDZ70" s="49"/>
      <c r="REA70" s="49"/>
      <c r="REB70" s="49"/>
      <c r="REC70" s="49"/>
      <c r="RED70" s="49"/>
      <c r="REE70" s="49"/>
      <c r="REF70" s="49"/>
      <c r="REG70" s="49"/>
      <c r="REH70" s="49"/>
      <c r="REI70" s="49"/>
      <c r="REJ70" s="49"/>
      <c r="REK70" s="49"/>
      <c r="REL70" s="49"/>
      <c r="REM70" s="49"/>
      <c r="REN70" s="49"/>
      <c r="REO70" s="49"/>
      <c r="REP70" s="49"/>
      <c r="RES70" s="49"/>
      <c r="REV70" s="49"/>
      <c r="REY70" s="49"/>
      <c r="RFB70" s="49"/>
      <c r="RFE70" s="49"/>
      <c r="RFH70" s="49"/>
      <c r="RFQ70" s="49"/>
      <c r="RFT70" s="49"/>
      <c r="RFW70" s="49"/>
      <c r="RFZ70" s="49"/>
      <c r="RGI70" s="49"/>
      <c r="RGO70" s="49"/>
      <c r="RGR70" s="49"/>
      <c r="RGU70" s="49"/>
      <c r="RGX70" s="49"/>
      <c r="RHD70" s="49"/>
      <c r="RHG70" s="49"/>
      <c r="RHM70" s="49"/>
      <c r="RHO70" s="49"/>
      <c r="RHP70" s="49"/>
      <c r="RHR70" s="49"/>
      <c r="RII70" s="49"/>
      <c r="RIN70" s="49"/>
      <c r="RIT70" s="49"/>
      <c r="RIW70" s="49"/>
      <c r="RIZ70" s="49"/>
      <c r="RJH70" s="49"/>
      <c r="RKD70" s="49"/>
      <c r="RKE70" s="49"/>
      <c r="RKF70" s="49"/>
      <c r="RKG70" s="49"/>
      <c r="RKH70" s="49"/>
      <c r="RKI70" s="49"/>
      <c r="RLA70" s="49"/>
      <c r="RLB70" s="49"/>
      <c r="RLE70" s="49"/>
      <c r="RLH70" s="49"/>
      <c r="RLJ70" s="49"/>
      <c r="RLL70" s="49"/>
      <c r="RLO70" s="49"/>
      <c r="RLR70" s="49"/>
      <c r="RLU70" s="49"/>
      <c r="RLX70" s="49"/>
      <c r="RMA70" s="49"/>
      <c r="RMD70" s="49"/>
      <c r="RMG70" s="49"/>
      <c r="RMJ70" s="49"/>
      <c r="RML70" s="49"/>
      <c r="RMY70" s="49"/>
      <c r="RMZ70" s="49"/>
      <c r="RNA70" s="49"/>
      <c r="RNB70" s="49"/>
      <c r="RNC70" s="49"/>
      <c r="RND70" s="49"/>
      <c r="RNE70" s="49"/>
      <c r="RNF70" s="49"/>
      <c r="RNG70" s="49"/>
      <c r="RNH70" s="49"/>
      <c r="RNI70" s="49"/>
      <c r="RNJ70" s="49"/>
      <c r="RNK70" s="49"/>
      <c r="RNL70" s="49"/>
      <c r="RNM70" s="49"/>
      <c r="RNN70" s="49"/>
      <c r="RNO70" s="49"/>
      <c r="RNP70" s="49"/>
      <c r="RNQ70" s="49"/>
      <c r="RNR70" s="49"/>
      <c r="RNS70" s="49"/>
      <c r="RNT70" s="49"/>
      <c r="RNU70" s="49"/>
      <c r="RNV70" s="49"/>
      <c r="RNW70" s="49"/>
      <c r="RNX70" s="49"/>
      <c r="RNY70" s="49"/>
      <c r="RNZ70" s="49"/>
      <c r="ROA70" s="49"/>
      <c r="ROB70" s="49"/>
      <c r="ROC70" s="49"/>
      <c r="ROD70" s="49"/>
      <c r="ROE70" s="49"/>
      <c r="ROF70" s="49"/>
      <c r="ROG70" s="49"/>
      <c r="ROH70" s="49"/>
      <c r="ROI70" s="49"/>
      <c r="ROJ70" s="49"/>
      <c r="ROK70" s="49"/>
      <c r="ROL70" s="49"/>
      <c r="ROO70" s="49"/>
      <c r="ROR70" s="49"/>
      <c r="ROU70" s="49"/>
      <c r="ROX70" s="49"/>
      <c r="RPA70" s="49"/>
      <c r="RPD70" s="49"/>
      <c r="RPM70" s="49"/>
      <c r="RPP70" s="49"/>
      <c r="RPS70" s="49"/>
      <c r="RPV70" s="49"/>
      <c r="RQE70" s="49"/>
      <c r="RQK70" s="49"/>
      <c r="RQN70" s="49"/>
      <c r="RQQ70" s="49"/>
      <c r="RQT70" s="49"/>
      <c r="RQZ70" s="49"/>
      <c r="RRC70" s="49"/>
      <c r="RRI70" s="49"/>
      <c r="RRK70" s="49"/>
      <c r="RRL70" s="49"/>
      <c r="RRN70" s="49"/>
      <c r="RSE70" s="49"/>
      <c r="RSJ70" s="49"/>
      <c r="RSP70" s="49"/>
      <c r="RSS70" s="49"/>
      <c r="RSV70" s="49"/>
      <c r="RTD70" s="49"/>
      <c r="RTZ70" s="49"/>
      <c r="RUA70" s="49"/>
      <c r="RUB70" s="49"/>
      <c r="RUC70" s="49"/>
      <c r="RUD70" s="49"/>
      <c r="RUE70" s="49"/>
      <c r="RUW70" s="49"/>
      <c r="RUX70" s="49"/>
      <c r="RVA70" s="49"/>
      <c r="RVD70" s="49"/>
      <c r="RVF70" s="49"/>
      <c r="RVH70" s="49"/>
      <c r="RVK70" s="49"/>
      <c r="RVN70" s="49"/>
      <c r="RVQ70" s="49"/>
      <c r="RVT70" s="49"/>
      <c r="RVW70" s="49"/>
      <c r="RVZ70" s="49"/>
      <c r="RWC70" s="49"/>
      <c r="RWF70" s="49"/>
      <c r="RWH70" s="49"/>
      <c r="RWU70" s="49"/>
      <c r="RWV70" s="49"/>
      <c r="RWW70" s="49"/>
      <c r="RWX70" s="49"/>
      <c r="RWY70" s="49"/>
      <c r="RWZ70" s="49"/>
      <c r="RXA70" s="49"/>
      <c r="RXB70" s="49"/>
      <c r="RXC70" s="49"/>
      <c r="RXD70" s="49"/>
      <c r="RXE70" s="49"/>
      <c r="RXF70" s="49"/>
      <c r="RXG70" s="49"/>
      <c r="RXH70" s="49"/>
      <c r="RXI70" s="49"/>
      <c r="RXJ70" s="49"/>
      <c r="RXK70" s="49"/>
      <c r="RXL70" s="49"/>
      <c r="RXM70" s="49"/>
      <c r="RXN70" s="49"/>
      <c r="RXO70" s="49"/>
      <c r="RXP70" s="49"/>
      <c r="RXQ70" s="49"/>
      <c r="RXR70" s="49"/>
      <c r="RXS70" s="49"/>
      <c r="RXT70" s="49"/>
      <c r="RXU70" s="49"/>
      <c r="RXV70" s="49"/>
      <c r="RXW70" s="49"/>
      <c r="RXX70" s="49"/>
      <c r="RXY70" s="49"/>
      <c r="RXZ70" s="49"/>
      <c r="RYA70" s="49"/>
      <c r="RYB70" s="49"/>
      <c r="RYC70" s="49"/>
      <c r="RYD70" s="49"/>
      <c r="RYE70" s="49"/>
      <c r="RYF70" s="49"/>
      <c r="RYG70" s="49"/>
      <c r="RYH70" s="49"/>
      <c r="RYK70" s="49"/>
      <c r="RYN70" s="49"/>
      <c r="RYQ70" s="49"/>
      <c r="RYT70" s="49"/>
      <c r="RYW70" s="49"/>
      <c r="RYZ70" s="49"/>
      <c r="RZI70" s="49"/>
      <c r="RZL70" s="49"/>
      <c r="RZO70" s="49"/>
      <c r="RZR70" s="49"/>
      <c r="SAA70" s="49"/>
      <c r="SAG70" s="49"/>
      <c r="SAJ70" s="49"/>
      <c r="SAM70" s="49"/>
      <c r="SAP70" s="49"/>
      <c r="SAV70" s="49"/>
      <c r="SAY70" s="49"/>
      <c r="SBE70" s="49"/>
      <c r="SBG70" s="49"/>
      <c r="SBH70" s="49"/>
      <c r="SBJ70" s="49"/>
      <c r="SCA70" s="49"/>
      <c r="SCF70" s="49"/>
      <c r="SCL70" s="49"/>
      <c r="SCO70" s="49"/>
      <c r="SCR70" s="49"/>
      <c r="SCZ70" s="49"/>
      <c r="SDV70" s="49"/>
      <c r="SDW70" s="49"/>
      <c r="SDX70" s="49"/>
      <c r="SDY70" s="49"/>
      <c r="SDZ70" s="49"/>
      <c r="SEA70" s="49"/>
      <c r="SES70" s="49"/>
      <c r="SET70" s="49"/>
      <c r="SEW70" s="49"/>
      <c r="SEZ70" s="49"/>
      <c r="SFB70" s="49"/>
      <c r="SFD70" s="49"/>
      <c r="SFG70" s="49"/>
      <c r="SFJ70" s="49"/>
      <c r="SFM70" s="49"/>
      <c r="SFP70" s="49"/>
      <c r="SFS70" s="49"/>
      <c r="SFV70" s="49"/>
      <c r="SFY70" s="49"/>
      <c r="SGB70" s="49"/>
      <c r="SGD70" s="49"/>
      <c r="SGQ70" s="49"/>
      <c r="SGR70" s="49"/>
      <c r="SGS70" s="49"/>
      <c r="SGT70" s="49"/>
      <c r="SGU70" s="49"/>
      <c r="SGV70" s="49"/>
      <c r="SGW70" s="49"/>
      <c r="SGX70" s="49"/>
      <c r="SGY70" s="49"/>
      <c r="SGZ70" s="49"/>
      <c r="SHA70" s="49"/>
      <c r="SHB70" s="49"/>
      <c r="SHC70" s="49"/>
      <c r="SHD70" s="49"/>
      <c r="SHE70" s="49"/>
      <c r="SHF70" s="49"/>
      <c r="SHG70" s="49"/>
      <c r="SHH70" s="49"/>
      <c r="SHI70" s="49"/>
      <c r="SHJ70" s="49"/>
      <c r="SHK70" s="49"/>
      <c r="SHL70" s="49"/>
      <c r="SHM70" s="49"/>
      <c r="SHN70" s="49"/>
      <c r="SHO70" s="49"/>
      <c r="SHP70" s="49"/>
      <c r="SHQ70" s="49"/>
      <c r="SHR70" s="49"/>
      <c r="SHS70" s="49"/>
      <c r="SHT70" s="49"/>
      <c r="SHU70" s="49"/>
      <c r="SHV70" s="49"/>
      <c r="SHW70" s="49"/>
      <c r="SHX70" s="49"/>
      <c r="SHY70" s="49"/>
      <c r="SHZ70" s="49"/>
      <c r="SIA70" s="49"/>
      <c r="SIB70" s="49"/>
      <c r="SIC70" s="49"/>
      <c r="SID70" s="49"/>
      <c r="SIG70" s="49"/>
      <c r="SIJ70" s="49"/>
      <c r="SIM70" s="49"/>
      <c r="SIP70" s="49"/>
      <c r="SIS70" s="49"/>
      <c r="SIV70" s="49"/>
      <c r="SJE70" s="49"/>
      <c r="SJH70" s="49"/>
      <c r="SJK70" s="49"/>
      <c r="SJN70" s="49"/>
      <c r="SJW70" s="49"/>
      <c r="SKC70" s="49"/>
      <c r="SKF70" s="49"/>
      <c r="SKI70" s="49"/>
      <c r="SKL70" s="49"/>
      <c r="SKR70" s="49"/>
      <c r="SKU70" s="49"/>
      <c r="SLA70" s="49"/>
      <c r="SLC70" s="49"/>
      <c r="SLD70" s="49"/>
      <c r="SLF70" s="49"/>
      <c r="SLW70" s="49"/>
      <c r="SMB70" s="49"/>
      <c r="SMH70" s="49"/>
      <c r="SMK70" s="49"/>
      <c r="SMN70" s="49"/>
      <c r="SMV70" s="49"/>
      <c r="SNR70" s="49"/>
      <c r="SNS70" s="49"/>
      <c r="SNT70" s="49"/>
      <c r="SNU70" s="49"/>
      <c r="SNV70" s="49"/>
      <c r="SNW70" s="49"/>
      <c r="SOO70" s="49"/>
      <c r="SOP70" s="49"/>
      <c r="SOS70" s="49"/>
      <c r="SOV70" s="49"/>
      <c r="SOX70" s="49"/>
      <c r="SOZ70" s="49"/>
      <c r="SPC70" s="49"/>
      <c r="SPF70" s="49"/>
      <c r="SPI70" s="49"/>
      <c r="SPL70" s="49"/>
      <c r="SPO70" s="49"/>
      <c r="SPR70" s="49"/>
      <c r="SPU70" s="49"/>
      <c r="SPX70" s="49"/>
      <c r="SPZ70" s="49"/>
      <c r="SQM70" s="49"/>
      <c r="SQN70" s="49"/>
      <c r="SQO70" s="49"/>
      <c r="SQP70" s="49"/>
      <c r="SQQ70" s="49"/>
      <c r="SQR70" s="49"/>
      <c r="SQS70" s="49"/>
      <c r="SQT70" s="49"/>
      <c r="SQU70" s="49"/>
      <c r="SQV70" s="49"/>
      <c r="SQW70" s="49"/>
      <c r="SQX70" s="49"/>
      <c r="SQY70" s="49"/>
      <c r="SQZ70" s="49"/>
      <c r="SRA70" s="49"/>
      <c r="SRB70" s="49"/>
      <c r="SRC70" s="49"/>
      <c r="SRD70" s="49"/>
      <c r="SRE70" s="49"/>
      <c r="SRF70" s="49"/>
      <c r="SRG70" s="49"/>
      <c r="SRH70" s="49"/>
      <c r="SRI70" s="49"/>
      <c r="SRJ70" s="49"/>
      <c r="SRK70" s="49"/>
      <c r="SRL70" s="49"/>
      <c r="SRM70" s="49"/>
      <c r="SRN70" s="49"/>
      <c r="SRO70" s="49"/>
      <c r="SRP70" s="49"/>
      <c r="SRQ70" s="49"/>
      <c r="SRR70" s="49"/>
      <c r="SRS70" s="49"/>
      <c r="SRT70" s="49"/>
      <c r="SRU70" s="49"/>
      <c r="SRV70" s="49"/>
      <c r="SRW70" s="49"/>
      <c r="SRX70" s="49"/>
      <c r="SRY70" s="49"/>
      <c r="SRZ70" s="49"/>
      <c r="SSC70" s="49"/>
      <c r="SSF70" s="49"/>
      <c r="SSI70" s="49"/>
      <c r="SSL70" s="49"/>
      <c r="SSO70" s="49"/>
      <c r="SSR70" s="49"/>
      <c r="STA70" s="49"/>
      <c r="STD70" s="49"/>
      <c r="STG70" s="49"/>
      <c r="STJ70" s="49"/>
      <c r="STS70" s="49"/>
      <c r="STY70" s="49"/>
      <c r="SUB70" s="49"/>
      <c r="SUE70" s="49"/>
      <c r="SUH70" s="49"/>
      <c r="SUN70" s="49"/>
      <c r="SUQ70" s="49"/>
      <c r="SUW70" s="49"/>
      <c r="SUY70" s="49"/>
      <c r="SUZ70" s="49"/>
      <c r="SVB70" s="49"/>
      <c r="SVS70" s="49"/>
      <c r="SVX70" s="49"/>
      <c r="SWD70" s="49"/>
      <c r="SWG70" s="49"/>
      <c r="SWJ70" s="49"/>
      <c r="SWR70" s="49"/>
      <c r="SXN70" s="49"/>
      <c r="SXO70" s="49"/>
      <c r="SXP70" s="49"/>
      <c r="SXQ70" s="49"/>
      <c r="SXR70" s="49"/>
      <c r="SXS70" s="49"/>
      <c r="SYK70" s="49"/>
      <c r="SYL70" s="49"/>
      <c r="SYO70" s="49"/>
      <c r="SYR70" s="49"/>
      <c r="SYT70" s="49"/>
      <c r="SYV70" s="49"/>
      <c r="SYY70" s="49"/>
      <c r="SZB70" s="49"/>
      <c r="SZE70" s="49"/>
      <c r="SZH70" s="49"/>
      <c r="SZK70" s="49"/>
      <c r="SZN70" s="49"/>
      <c r="SZQ70" s="49"/>
      <c r="SZT70" s="49"/>
      <c r="SZV70" s="49"/>
      <c r="TAI70" s="49"/>
      <c r="TAJ70" s="49"/>
      <c r="TAK70" s="49"/>
      <c r="TAL70" s="49"/>
      <c r="TAM70" s="49"/>
      <c r="TAN70" s="49"/>
      <c r="TAO70" s="49"/>
      <c r="TAP70" s="49"/>
      <c r="TAQ70" s="49"/>
      <c r="TAR70" s="49"/>
      <c r="TAS70" s="49"/>
      <c r="TAT70" s="49"/>
      <c r="TAU70" s="49"/>
      <c r="TAV70" s="49"/>
      <c r="TAW70" s="49"/>
      <c r="TAX70" s="49"/>
      <c r="TAY70" s="49"/>
      <c r="TAZ70" s="49"/>
      <c r="TBA70" s="49"/>
      <c r="TBB70" s="49"/>
      <c r="TBC70" s="49"/>
      <c r="TBD70" s="49"/>
      <c r="TBE70" s="49"/>
      <c r="TBF70" s="49"/>
      <c r="TBG70" s="49"/>
      <c r="TBH70" s="49"/>
      <c r="TBI70" s="49"/>
      <c r="TBJ70" s="49"/>
      <c r="TBK70" s="49"/>
      <c r="TBL70" s="49"/>
      <c r="TBM70" s="49"/>
      <c r="TBN70" s="49"/>
      <c r="TBO70" s="49"/>
      <c r="TBP70" s="49"/>
      <c r="TBQ70" s="49"/>
      <c r="TBR70" s="49"/>
      <c r="TBS70" s="49"/>
      <c r="TBT70" s="49"/>
      <c r="TBU70" s="49"/>
      <c r="TBV70" s="49"/>
      <c r="TBY70" s="49"/>
      <c r="TCB70" s="49"/>
      <c r="TCE70" s="49"/>
      <c r="TCH70" s="49"/>
      <c r="TCK70" s="49"/>
      <c r="TCN70" s="49"/>
      <c r="TCW70" s="49"/>
      <c r="TCZ70" s="49"/>
      <c r="TDC70" s="49"/>
      <c r="TDF70" s="49"/>
      <c r="TDO70" s="49"/>
      <c r="TDU70" s="49"/>
      <c r="TDX70" s="49"/>
      <c r="TEA70" s="49"/>
      <c r="TED70" s="49"/>
      <c r="TEJ70" s="49"/>
      <c r="TEM70" s="49"/>
      <c r="TES70" s="49"/>
      <c r="TEU70" s="49"/>
      <c r="TEV70" s="49"/>
      <c r="TEX70" s="49"/>
      <c r="TFO70" s="49"/>
      <c r="TFT70" s="49"/>
      <c r="TFZ70" s="49"/>
      <c r="TGC70" s="49"/>
      <c r="TGF70" s="49"/>
      <c r="TGN70" s="49"/>
      <c r="THJ70" s="49"/>
      <c r="THK70" s="49"/>
      <c r="THL70" s="49"/>
      <c r="THM70" s="49"/>
      <c r="THN70" s="49"/>
      <c r="THO70" s="49"/>
      <c r="TIG70" s="49"/>
      <c r="TIH70" s="49"/>
      <c r="TIK70" s="49"/>
      <c r="TIN70" s="49"/>
      <c r="TIP70" s="49"/>
      <c r="TIR70" s="49"/>
      <c r="TIU70" s="49"/>
      <c r="TIX70" s="49"/>
      <c r="TJA70" s="49"/>
      <c r="TJD70" s="49"/>
      <c r="TJG70" s="49"/>
      <c r="TJJ70" s="49"/>
      <c r="TJM70" s="49"/>
      <c r="TJP70" s="49"/>
      <c r="TJR70" s="49"/>
      <c r="TKE70" s="49"/>
      <c r="TKF70" s="49"/>
      <c r="TKG70" s="49"/>
      <c r="TKH70" s="49"/>
      <c r="TKI70" s="49"/>
      <c r="TKJ70" s="49"/>
      <c r="TKK70" s="49"/>
      <c r="TKL70" s="49"/>
      <c r="TKM70" s="49"/>
      <c r="TKN70" s="49"/>
      <c r="TKO70" s="49"/>
      <c r="TKP70" s="49"/>
      <c r="TKQ70" s="49"/>
      <c r="TKR70" s="49"/>
      <c r="TKS70" s="49"/>
      <c r="TKT70" s="49"/>
      <c r="TKU70" s="49"/>
      <c r="TKV70" s="49"/>
      <c r="TKW70" s="49"/>
      <c r="TKX70" s="49"/>
      <c r="TKY70" s="49"/>
      <c r="TKZ70" s="49"/>
      <c r="TLA70" s="49"/>
      <c r="TLB70" s="49"/>
      <c r="TLC70" s="49"/>
      <c r="TLD70" s="49"/>
      <c r="TLE70" s="49"/>
      <c r="TLF70" s="49"/>
      <c r="TLG70" s="49"/>
      <c r="TLH70" s="49"/>
      <c r="TLI70" s="49"/>
      <c r="TLJ70" s="49"/>
      <c r="TLK70" s="49"/>
      <c r="TLL70" s="49"/>
      <c r="TLM70" s="49"/>
      <c r="TLN70" s="49"/>
      <c r="TLO70" s="49"/>
      <c r="TLP70" s="49"/>
      <c r="TLQ70" s="49"/>
      <c r="TLR70" s="49"/>
      <c r="TLU70" s="49"/>
      <c r="TLX70" s="49"/>
      <c r="TMA70" s="49"/>
      <c r="TMD70" s="49"/>
      <c r="TMG70" s="49"/>
      <c r="TMJ70" s="49"/>
      <c r="TMS70" s="49"/>
      <c r="TMV70" s="49"/>
      <c r="TMY70" s="49"/>
      <c r="TNB70" s="49"/>
      <c r="TNK70" s="49"/>
      <c r="TNQ70" s="49"/>
      <c r="TNT70" s="49"/>
      <c r="TNW70" s="49"/>
      <c r="TNZ70" s="49"/>
      <c r="TOF70" s="49"/>
      <c r="TOI70" s="49"/>
      <c r="TOO70" s="49"/>
      <c r="TOQ70" s="49"/>
      <c r="TOR70" s="49"/>
      <c r="TOT70" s="49"/>
      <c r="TPK70" s="49"/>
      <c r="TPP70" s="49"/>
      <c r="TPV70" s="49"/>
      <c r="TPY70" s="49"/>
      <c r="TQB70" s="49"/>
      <c r="TQJ70" s="49"/>
      <c r="TRF70" s="49"/>
      <c r="TRG70" s="49"/>
      <c r="TRH70" s="49"/>
      <c r="TRI70" s="49"/>
      <c r="TRJ70" s="49"/>
      <c r="TRK70" s="49"/>
      <c r="TSC70" s="49"/>
      <c r="TSD70" s="49"/>
      <c r="TSG70" s="49"/>
      <c r="TSJ70" s="49"/>
      <c r="TSL70" s="49"/>
      <c r="TSN70" s="49"/>
      <c r="TSQ70" s="49"/>
      <c r="TST70" s="49"/>
      <c r="TSW70" s="49"/>
      <c r="TSZ70" s="49"/>
      <c r="TTC70" s="49"/>
      <c r="TTF70" s="49"/>
      <c r="TTI70" s="49"/>
      <c r="TTL70" s="49"/>
      <c r="TTN70" s="49"/>
      <c r="TUA70" s="49"/>
      <c r="TUB70" s="49"/>
      <c r="TUC70" s="49"/>
      <c r="TUD70" s="49"/>
      <c r="TUE70" s="49"/>
      <c r="TUF70" s="49"/>
      <c r="TUG70" s="49"/>
      <c r="TUH70" s="49"/>
      <c r="TUI70" s="49"/>
      <c r="TUJ70" s="49"/>
      <c r="TUK70" s="49"/>
      <c r="TUL70" s="49"/>
      <c r="TUM70" s="49"/>
      <c r="TUN70" s="49"/>
      <c r="TUO70" s="49"/>
      <c r="TUP70" s="49"/>
      <c r="TUQ70" s="49"/>
      <c r="TUR70" s="49"/>
      <c r="TUS70" s="49"/>
      <c r="TUT70" s="49"/>
      <c r="TUU70" s="49"/>
      <c r="TUV70" s="49"/>
      <c r="TUW70" s="49"/>
      <c r="TUX70" s="49"/>
      <c r="TUY70" s="49"/>
      <c r="TUZ70" s="49"/>
      <c r="TVA70" s="49"/>
      <c r="TVB70" s="49"/>
      <c r="TVC70" s="49"/>
      <c r="TVD70" s="49"/>
      <c r="TVE70" s="49"/>
      <c r="TVF70" s="49"/>
      <c r="TVG70" s="49"/>
      <c r="TVH70" s="49"/>
      <c r="TVI70" s="49"/>
      <c r="TVJ70" s="49"/>
      <c r="TVK70" s="49"/>
      <c r="TVL70" s="49"/>
      <c r="TVM70" s="49"/>
      <c r="TVN70" s="49"/>
      <c r="TVQ70" s="49"/>
      <c r="TVT70" s="49"/>
      <c r="TVW70" s="49"/>
      <c r="TVZ70" s="49"/>
      <c r="TWC70" s="49"/>
      <c r="TWF70" s="49"/>
      <c r="TWO70" s="49"/>
      <c r="TWR70" s="49"/>
      <c r="TWU70" s="49"/>
      <c r="TWX70" s="49"/>
      <c r="TXG70" s="49"/>
      <c r="TXM70" s="49"/>
      <c r="TXP70" s="49"/>
      <c r="TXS70" s="49"/>
      <c r="TXV70" s="49"/>
      <c r="TYB70" s="49"/>
      <c r="TYE70" s="49"/>
      <c r="TYK70" s="49"/>
      <c r="TYM70" s="49"/>
      <c r="TYN70" s="49"/>
      <c r="TYP70" s="49"/>
      <c r="TZG70" s="49"/>
      <c r="TZL70" s="49"/>
      <c r="TZR70" s="49"/>
      <c r="TZU70" s="49"/>
      <c r="TZX70" s="49"/>
      <c r="UAF70" s="49"/>
      <c r="UBB70" s="49"/>
      <c r="UBC70" s="49"/>
      <c r="UBD70" s="49"/>
      <c r="UBE70" s="49"/>
      <c r="UBF70" s="49"/>
      <c r="UBG70" s="49"/>
      <c r="UBY70" s="49"/>
      <c r="UBZ70" s="49"/>
      <c r="UCC70" s="49"/>
      <c r="UCF70" s="49"/>
      <c r="UCH70" s="49"/>
      <c r="UCJ70" s="49"/>
      <c r="UCM70" s="49"/>
      <c r="UCP70" s="49"/>
      <c r="UCS70" s="49"/>
      <c r="UCV70" s="49"/>
      <c r="UCY70" s="49"/>
      <c r="UDB70" s="49"/>
      <c r="UDE70" s="49"/>
      <c r="UDH70" s="49"/>
      <c r="UDJ70" s="49"/>
      <c r="UDW70" s="49"/>
      <c r="UDX70" s="49"/>
      <c r="UDY70" s="49"/>
      <c r="UDZ70" s="49"/>
      <c r="UEA70" s="49"/>
      <c r="UEB70" s="49"/>
      <c r="UEC70" s="49"/>
      <c r="UED70" s="49"/>
      <c r="UEE70" s="49"/>
      <c r="UEF70" s="49"/>
      <c r="UEG70" s="49"/>
      <c r="UEH70" s="49"/>
      <c r="UEI70" s="49"/>
      <c r="UEJ70" s="49"/>
      <c r="UEK70" s="49"/>
      <c r="UEL70" s="49"/>
      <c r="UEM70" s="49"/>
      <c r="UEN70" s="49"/>
      <c r="UEO70" s="49"/>
      <c r="UEP70" s="49"/>
      <c r="UEQ70" s="49"/>
      <c r="UER70" s="49"/>
      <c r="UES70" s="49"/>
      <c r="UET70" s="49"/>
      <c r="UEU70" s="49"/>
      <c r="UEV70" s="49"/>
      <c r="UEW70" s="49"/>
      <c r="UEX70" s="49"/>
      <c r="UEY70" s="49"/>
      <c r="UEZ70" s="49"/>
      <c r="UFA70" s="49"/>
      <c r="UFB70" s="49"/>
      <c r="UFC70" s="49"/>
      <c r="UFD70" s="49"/>
      <c r="UFE70" s="49"/>
      <c r="UFF70" s="49"/>
      <c r="UFG70" s="49"/>
      <c r="UFH70" s="49"/>
      <c r="UFI70" s="49"/>
      <c r="UFJ70" s="49"/>
      <c r="UFM70" s="49"/>
      <c r="UFP70" s="49"/>
      <c r="UFS70" s="49"/>
      <c r="UFV70" s="49"/>
      <c r="UFY70" s="49"/>
      <c r="UGB70" s="49"/>
      <c r="UGK70" s="49"/>
      <c r="UGN70" s="49"/>
      <c r="UGQ70" s="49"/>
      <c r="UGT70" s="49"/>
      <c r="UHC70" s="49"/>
      <c r="UHI70" s="49"/>
      <c r="UHL70" s="49"/>
      <c r="UHO70" s="49"/>
      <c r="UHR70" s="49"/>
      <c r="UHX70" s="49"/>
      <c r="UIA70" s="49"/>
      <c r="UIG70" s="49"/>
      <c r="UII70" s="49"/>
      <c r="UIJ70" s="49"/>
      <c r="UIL70" s="49"/>
      <c r="UJC70" s="49"/>
      <c r="UJH70" s="49"/>
      <c r="UJN70" s="49"/>
      <c r="UJQ70" s="49"/>
      <c r="UJT70" s="49"/>
      <c r="UKB70" s="49"/>
      <c r="UKX70" s="49"/>
      <c r="UKY70" s="49"/>
      <c r="UKZ70" s="49"/>
      <c r="ULA70" s="49"/>
      <c r="ULB70" s="49"/>
      <c r="ULC70" s="49"/>
      <c r="ULU70" s="49"/>
      <c r="ULV70" s="49"/>
      <c r="ULY70" s="49"/>
      <c r="UMB70" s="49"/>
      <c r="UMD70" s="49"/>
      <c r="UMF70" s="49"/>
      <c r="UMI70" s="49"/>
      <c r="UML70" s="49"/>
      <c r="UMO70" s="49"/>
      <c r="UMR70" s="49"/>
      <c r="UMU70" s="49"/>
      <c r="UMX70" s="49"/>
      <c r="UNA70" s="49"/>
      <c r="UND70" s="49"/>
      <c r="UNF70" s="49"/>
      <c r="UNS70" s="49"/>
      <c r="UNT70" s="49"/>
      <c r="UNU70" s="49"/>
      <c r="UNV70" s="49"/>
      <c r="UNW70" s="49"/>
      <c r="UNX70" s="49"/>
      <c r="UNY70" s="49"/>
      <c r="UNZ70" s="49"/>
      <c r="UOA70" s="49"/>
      <c r="UOB70" s="49"/>
      <c r="UOC70" s="49"/>
      <c r="UOD70" s="49"/>
      <c r="UOE70" s="49"/>
      <c r="UOF70" s="49"/>
      <c r="UOG70" s="49"/>
      <c r="UOH70" s="49"/>
      <c r="UOI70" s="49"/>
      <c r="UOJ70" s="49"/>
      <c r="UOK70" s="49"/>
      <c r="UOL70" s="49"/>
      <c r="UOM70" s="49"/>
      <c r="UON70" s="49"/>
      <c r="UOO70" s="49"/>
      <c r="UOP70" s="49"/>
      <c r="UOQ70" s="49"/>
      <c r="UOR70" s="49"/>
      <c r="UOS70" s="49"/>
      <c r="UOT70" s="49"/>
      <c r="UOU70" s="49"/>
      <c r="UOV70" s="49"/>
      <c r="UOW70" s="49"/>
      <c r="UOX70" s="49"/>
      <c r="UOY70" s="49"/>
      <c r="UOZ70" s="49"/>
      <c r="UPA70" s="49"/>
      <c r="UPB70" s="49"/>
      <c r="UPC70" s="49"/>
      <c r="UPD70" s="49"/>
      <c r="UPE70" s="49"/>
      <c r="UPF70" s="49"/>
      <c r="UPI70" s="49"/>
      <c r="UPL70" s="49"/>
      <c r="UPO70" s="49"/>
      <c r="UPR70" s="49"/>
      <c r="UPU70" s="49"/>
      <c r="UPX70" s="49"/>
      <c r="UQG70" s="49"/>
      <c r="UQJ70" s="49"/>
      <c r="UQM70" s="49"/>
      <c r="UQP70" s="49"/>
      <c r="UQY70" s="49"/>
      <c r="URE70" s="49"/>
      <c r="URH70" s="49"/>
      <c r="URK70" s="49"/>
      <c r="URN70" s="49"/>
      <c r="URT70" s="49"/>
      <c r="URW70" s="49"/>
      <c r="USC70" s="49"/>
      <c r="USE70" s="49"/>
      <c r="USF70" s="49"/>
      <c r="USH70" s="49"/>
      <c r="USY70" s="49"/>
      <c r="UTD70" s="49"/>
      <c r="UTJ70" s="49"/>
      <c r="UTM70" s="49"/>
      <c r="UTP70" s="49"/>
      <c r="UTX70" s="49"/>
      <c r="UUT70" s="49"/>
      <c r="UUU70" s="49"/>
      <c r="UUV70" s="49"/>
      <c r="UUW70" s="49"/>
      <c r="UUX70" s="49"/>
      <c r="UUY70" s="49"/>
      <c r="UVQ70" s="49"/>
      <c r="UVR70" s="49"/>
      <c r="UVU70" s="49"/>
      <c r="UVX70" s="49"/>
      <c r="UVZ70" s="49"/>
      <c r="UWB70" s="49"/>
      <c r="UWE70" s="49"/>
      <c r="UWH70" s="49"/>
      <c r="UWK70" s="49"/>
      <c r="UWN70" s="49"/>
      <c r="UWQ70" s="49"/>
      <c r="UWT70" s="49"/>
      <c r="UWW70" s="49"/>
      <c r="UWZ70" s="49"/>
      <c r="UXB70" s="49"/>
      <c r="UXO70" s="49"/>
      <c r="UXP70" s="49"/>
      <c r="UXQ70" s="49"/>
      <c r="UXR70" s="49"/>
      <c r="UXS70" s="49"/>
      <c r="UXT70" s="49"/>
      <c r="UXU70" s="49"/>
      <c r="UXV70" s="49"/>
      <c r="UXW70" s="49"/>
      <c r="UXX70" s="49"/>
      <c r="UXY70" s="49"/>
      <c r="UXZ70" s="49"/>
      <c r="UYA70" s="49"/>
      <c r="UYB70" s="49"/>
      <c r="UYC70" s="49"/>
      <c r="UYD70" s="49"/>
      <c r="UYE70" s="49"/>
      <c r="UYF70" s="49"/>
      <c r="UYG70" s="49"/>
      <c r="UYH70" s="49"/>
      <c r="UYI70" s="49"/>
      <c r="UYJ70" s="49"/>
      <c r="UYK70" s="49"/>
      <c r="UYL70" s="49"/>
      <c r="UYM70" s="49"/>
      <c r="UYN70" s="49"/>
      <c r="UYO70" s="49"/>
      <c r="UYP70" s="49"/>
      <c r="UYQ70" s="49"/>
      <c r="UYR70" s="49"/>
      <c r="UYS70" s="49"/>
      <c r="UYT70" s="49"/>
      <c r="UYU70" s="49"/>
      <c r="UYV70" s="49"/>
      <c r="UYW70" s="49"/>
      <c r="UYX70" s="49"/>
      <c r="UYY70" s="49"/>
      <c r="UYZ70" s="49"/>
      <c r="UZA70" s="49"/>
      <c r="UZB70" s="49"/>
      <c r="UZE70" s="49"/>
      <c r="UZH70" s="49"/>
      <c r="UZK70" s="49"/>
      <c r="UZN70" s="49"/>
      <c r="UZQ70" s="49"/>
      <c r="UZT70" s="49"/>
      <c r="VAC70" s="49"/>
      <c r="VAF70" s="49"/>
      <c r="VAI70" s="49"/>
      <c r="VAL70" s="49"/>
      <c r="VAU70" s="49"/>
      <c r="VBA70" s="49"/>
      <c r="VBD70" s="49"/>
      <c r="VBG70" s="49"/>
      <c r="VBJ70" s="49"/>
      <c r="VBP70" s="49"/>
      <c r="VBS70" s="49"/>
      <c r="VBY70" s="49"/>
      <c r="VCA70" s="49"/>
      <c r="VCB70" s="49"/>
      <c r="VCD70" s="49"/>
      <c r="VCU70" s="49"/>
      <c r="VCZ70" s="49"/>
      <c r="VDF70" s="49"/>
      <c r="VDI70" s="49"/>
      <c r="VDL70" s="49"/>
      <c r="VDT70" s="49"/>
      <c r="VEP70" s="49"/>
      <c r="VEQ70" s="49"/>
      <c r="VER70" s="49"/>
      <c r="VES70" s="49"/>
      <c r="VET70" s="49"/>
      <c r="VEU70" s="49"/>
      <c r="VFM70" s="49"/>
      <c r="VFN70" s="49"/>
      <c r="VFQ70" s="49"/>
      <c r="VFT70" s="49"/>
      <c r="VFV70" s="49"/>
      <c r="VFX70" s="49"/>
      <c r="VGA70" s="49"/>
      <c r="VGD70" s="49"/>
      <c r="VGG70" s="49"/>
      <c r="VGJ70" s="49"/>
      <c r="VGM70" s="49"/>
      <c r="VGP70" s="49"/>
      <c r="VGS70" s="49"/>
      <c r="VGV70" s="49"/>
      <c r="VGX70" s="49"/>
      <c r="VHK70" s="49"/>
      <c r="VHL70" s="49"/>
      <c r="VHM70" s="49"/>
      <c r="VHN70" s="49"/>
      <c r="VHO70" s="49"/>
      <c r="VHP70" s="49"/>
      <c r="VHQ70" s="49"/>
      <c r="VHR70" s="49"/>
      <c r="VHS70" s="49"/>
      <c r="VHT70" s="49"/>
      <c r="VHU70" s="49"/>
      <c r="VHV70" s="49"/>
      <c r="VHW70" s="49"/>
      <c r="VHX70" s="49"/>
      <c r="VHY70" s="49"/>
      <c r="VHZ70" s="49"/>
      <c r="VIA70" s="49"/>
      <c r="VIB70" s="49"/>
      <c r="VIC70" s="49"/>
      <c r="VID70" s="49"/>
      <c r="VIE70" s="49"/>
      <c r="VIF70" s="49"/>
      <c r="VIG70" s="49"/>
      <c r="VIH70" s="49"/>
      <c r="VII70" s="49"/>
      <c r="VIJ70" s="49"/>
      <c r="VIK70" s="49"/>
      <c r="VIL70" s="49"/>
      <c r="VIM70" s="49"/>
      <c r="VIN70" s="49"/>
      <c r="VIO70" s="49"/>
      <c r="VIP70" s="49"/>
      <c r="VIQ70" s="49"/>
      <c r="VIR70" s="49"/>
      <c r="VIS70" s="49"/>
      <c r="VIT70" s="49"/>
      <c r="VIU70" s="49"/>
      <c r="VIV70" s="49"/>
      <c r="VIW70" s="49"/>
      <c r="VIX70" s="49"/>
      <c r="VJA70" s="49"/>
      <c r="VJD70" s="49"/>
      <c r="VJG70" s="49"/>
      <c r="VJJ70" s="49"/>
      <c r="VJM70" s="49"/>
      <c r="VJP70" s="49"/>
      <c r="VJY70" s="49"/>
      <c r="VKB70" s="49"/>
      <c r="VKE70" s="49"/>
      <c r="VKH70" s="49"/>
      <c r="VKQ70" s="49"/>
      <c r="VKW70" s="49"/>
      <c r="VKZ70" s="49"/>
      <c r="VLC70" s="49"/>
      <c r="VLF70" s="49"/>
      <c r="VLL70" s="49"/>
      <c r="VLO70" s="49"/>
      <c r="VLU70" s="49"/>
      <c r="VLW70" s="49"/>
      <c r="VLX70" s="49"/>
      <c r="VLZ70" s="49"/>
      <c r="VMQ70" s="49"/>
      <c r="VMV70" s="49"/>
      <c r="VNB70" s="49"/>
      <c r="VNE70" s="49"/>
      <c r="VNH70" s="49"/>
      <c r="VNP70" s="49"/>
      <c r="VOL70" s="49"/>
      <c r="VOM70" s="49"/>
      <c r="VON70" s="49"/>
      <c r="VOO70" s="49"/>
      <c r="VOP70" s="49"/>
      <c r="VOQ70" s="49"/>
      <c r="VPI70" s="49"/>
      <c r="VPJ70" s="49"/>
      <c r="VPM70" s="49"/>
      <c r="VPP70" s="49"/>
      <c r="VPR70" s="49"/>
      <c r="VPT70" s="49"/>
      <c r="VPW70" s="49"/>
      <c r="VPZ70" s="49"/>
      <c r="VQC70" s="49"/>
      <c r="VQF70" s="49"/>
      <c r="VQI70" s="49"/>
      <c r="VQL70" s="49"/>
      <c r="VQO70" s="49"/>
      <c r="VQR70" s="49"/>
      <c r="VQT70" s="49"/>
      <c r="VRG70" s="49"/>
      <c r="VRH70" s="49"/>
      <c r="VRI70" s="49"/>
      <c r="VRJ70" s="49"/>
      <c r="VRK70" s="49"/>
      <c r="VRL70" s="49"/>
      <c r="VRM70" s="49"/>
      <c r="VRN70" s="49"/>
      <c r="VRO70" s="49"/>
      <c r="VRP70" s="49"/>
      <c r="VRQ70" s="49"/>
      <c r="VRR70" s="49"/>
      <c r="VRS70" s="49"/>
      <c r="VRT70" s="49"/>
      <c r="VRU70" s="49"/>
      <c r="VRV70" s="49"/>
      <c r="VRW70" s="49"/>
      <c r="VRX70" s="49"/>
      <c r="VRY70" s="49"/>
      <c r="VRZ70" s="49"/>
      <c r="VSA70" s="49"/>
      <c r="VSB70" s="49"/>
      <c r="VSC70" s="49"/>
      <c r="VSD70" s="49"/>
      <c r="VSE70" s="49"/>
      <c r="VSF70" s="49"/>
      <c r="VSG70" s="49"/>
      <c r="VSH70" s="49"/>
      <c r="VSI70" s="49"/>
      <c r="VSJ70" s="49"/>
      <c r="VSK70" s="49"/>
      <c r="VSL70" s="49"/>
      <c r="VSM70" s="49"/>
      <c r="VSN70" s="49"/>
      <c r="VSO70" s="49"/>
      <c r="VSP70" s="49"/>
      <c r="VSQ70" s="49"/>
      <c r="VSR70" s="49"/>
      <c r="VSS70" s="49"/>
      <c r="VST70" s="49"/>
      <c r="VSW70" s="49"/>
      <c r="VSZ70" s="49"/>
      <c r="VTC70" s="49"/>
      <c r="VTF70" s="49"/>
      <c r="VTI70" s="49"/>
      <c r="VTL70" s="49"/>
      <c r="VTU70" s="49"/>
      <c r="VTX70" s="49"/>
      <c r="VUA70" s="49"/>
      <c r="VUD70" s="49"/>
      <c r="VUM70" s="49"/>
      <c r="VUS70" s="49"/>
      <c r="VUV70" s="49"/>
      <c r="VUY70" s="49"/>
      <c r="VVB70" s="49"/>
      <c r="VVH70" s="49"/>
      <c r="VVK70" s="49"/>
      <c r="VVQ70" s="49"/>
      <c r="VVS70" s="49"/>
      <c r="VVT70" s="49"/>
      <c r="VVV70" s="49"/>
      <c r="VWM70" s="49"/>
      <c r="VWR70" s="49"/>
      <c r="VWX70" s="49"/>
      <c r="VXA70" s="49"/>
      <c r="VXD70" s="49"/>
      <c r="VXL70" s="49"/>
      <c r="VYH70" s="49"/>
      <c r="VYI70" s="49"/>
      <c r="VYJ70" s="49"/>
      <c r="VYK70" s="49"/>
      <c r="VYL70" s="49"/>
      <c r="VYM70" s="49"/>
      <c r="VZE70" s="49"/>
      <c r="VZF70" s="49"/>
      <c r="VZI70" s="49"/>
      <c r="VZL70" s="49"/>
      <c r="VZN70" s="49"/>
      <c r="VZP70" s="49"/>
      <c r="VZS70" s="49"/>
      <c r="VZV70" s="49"/>
      <c r="VZY70" s="49"/>
      <c r="WAB70" s="49"/>
      <c r="WAE70" s="49"/>
      <c r="WAH70" s="49"/>
      <c r="WAK70" s="49"/>
      <c r="WAN70" s="49"/>
      <c r="WAP70" s="49"/>
      <c r="WBC70" s="49"/>
      <c r="WBD70" s="49"/>
      <c r="WBE70" s="49"/>
      <c r="WBF70" s="49"/>
      <c r="WBG70" s="49"/>
      <c r="WBH70" s="49"/>
      <c r="WBI70" s="49"/>
      <c r="WBJ70" s="49"/>
      <c r="WBK70" s="49"/>
      <c r="WBL70" s="49"/>
      <c r="WBM70" s="49"/>
      <c r="WBN70" s="49"/>
      <c r="WBO70" s="49"/>
      <c r="WBP70" s="49"/>
      <c r="WBQ70" s="49"/>
      <c r="WBR70" s="49"/>
      <c r="WBS70" s="49"/>
      <c r="WBT70" s="49"/>
      <c r="WBU70" s="49"/>
      <c r="WBV70" s="49"/>
      <c r="WBW70" s="49"/>
      <c r="WBX70" s="49"/>
      <c r="WBY70" s="49"/>
      <c r="WBZ70" s="49"/>
      <c r="WCA70" s="49"/>
      <c r="WCB70" s="49"/>
      <c r="WCC70" s="49"/>
      <c r="WCD70" s="49"/>
      <c r="WCE70" s="49"/>
      <c r="WCF70" s="49"/>
      <c r="WCG70" s="49"/>
      <c r="WCH70" s="49"/>
      <c r="WCI70" s="49"/>
      <c r="WCJ70" s="49"/>
      <c r="WCK70" s="49"/>
      <c r="WCL70" s="49"/>
      <c r="WCM70" s="49"/>
      <c r="WCN70" s="49"/>
      <c r="WCO70" s="49"/>
      <c r="WCP70" s="49"/>
      <c r="WCS70" s="49"/>
      <c r="WCV70" s="49"/>
      <c r="WCY70" s="49"/>
      <c r="WDB70" s="49"/>
      <c r="WDE70" s="49"/>
      <c r="WDH70" s="49"/>
      <c r="WDQ70" s="49"/>
      <c r="WDT70" s="49"/>
      <c r="WDW70" s="49"/>
      <c r="WDZ70" s="49"/>
      <c r="WEI70" s="49"/>
      <c r="WEO70" s="49"/>
      <c r="WER70" s="49"/>
      <c r="WEU70" s="49"/>
      <c r="WEX70" s="49"/>
      <c r="WFD70" s="49"/>
      <c r="WFG70" s="49"/>
      <c r="WFM70" s="49"/>
      <c r="WFO70" s="49"/>
      <c r="WFP70" s="49"/>
      <c r="WFR70" s="49"/>
      <c r="WGI70" s="49"/>
      <c r="WGN70" s="49"/>
      <c r="WGT70" s="49"/>
      <c r="WGW70" s="49"/>
      <c r="WGZ70" s="49"/>
      <c r="WHH70" s="49"/>
      <c r="WID70" s="49"/>
      <c r="WIE70" s="49"/>
      <c r="WIF70" s="49"/>
      <c r="WIG70" s="49"/>
      <c r="WIH70" s="49"/>
      <c r="WII70" s="49"/>
      <c r="WJA70" s="49"/>
      <c r="WJB70" s="49"/>
      <c r="WJE70" s="49"/>
      <c r="WJH70" s="49"/>
      <c r="WJJ70" s="49"/>
      <c r="WJL70" s="49"/>
      <c r="WJO70" s="49"/>
      <c r="WJR70" s="49"/>
      <c r="WJU70" s="49"/>
      <c r="WJX70" s="49"/>
      <c r="WKA70" s="49"/>
      <c r="WKD70" s="49"/>
      <c r="WKG70" s="49"/>
      <c r="WKJ70" s="49"/>
      <c r="WKL70" s="49"/>
      <c r="WKY70" s="49"/>
      <c r="WKZ70" s="49"/>
      <c r="WLA70" s="49"/>
      <c r="WLB70" s="49"/>
      <c r="WLC70" s="49"/>
      <c r="WLD70" s="49"/>
      <c r="WLE70" s="49"/>
      <c r="WLF70" s="49"/>
      <c r="WLG70" s="49"/>
      <c r="WLH70" s="49"/>
      <c r="WLI70" s="49"/>
      <c r="WLJ70" s="49"/>
      <c r="WLK70" s="49"/>
      <c r="WLL70" s="49"/>
      <c r="WLM70" s="49"/>
      <c r="WLN70" s="49"/>
      <c r="WLO70" s="49"/>
      <c r="WLP70" s="49"/>
      <c r="WLQ70" s="49"/>
      <c r="WLR70" s="49"/>
      <c r="WLS70" s="49"/>
      <c r="WLT70" s="49"/>
      <c r="WLU70" s="49"/>
      <c r="WLV70" s="49"/>
      <c r="WLW70" s="49"/>
      <c r="WLX70" s="49"/>
      <c r="WLY70" s="49"/>
      <c r="WLZ70" s="49"/>
      <c r="WMA70" s="49"/>
      <c r="WMB70" s="49"/>
      <c r="WMC70" s="49"/>
      <c r="WMD70" s="49"/>
      <c r="WME70" s="49"/>
      <c r="WMF70" s="49"/>
      <c r="WMG70" s="49"/>
      <c r="WMH70" s="49"/>
      <c r="WMI70" s="49"/>
      <c r="WMJ70" s="49"/>
      <c r="WMK70" s="49"/>
      <c r="WML70" s="49"/>
      <c r="WMO70" s="49"/>
      <c r="WMR70" s="49"/>
      <c r="WMU70" s="49"/>
      <c r="WMX70" s="49"/>
      <c r="WNA70" s="49"/>
      <c r="WND70" s="49"/>
      <c r="WNM70" s="49"/>
      <c r="WNP70" s="49"/>
      <c r="WNS70" s="49"/>
      <c r="WNV70" s="49"/>
      <c r="WOE70" s="49"/>
      <c r="WOK70" s="49"/>
      <c r="WON70" s="49"/>
      <c r="WOQ70" s="49"/>
      <c r="WOT70" s="49"/>
      <c r="WOZ70" s="49"/>
      <c r="WPC70" s="49"/>
      <c r="WPI70" s="49"/>
      <c r="WPK70" s="49"/>
      <c r="WPL70" s="49"/>
      <c r="WPN70" s="49"/>
      <c r="WQE70" s="49"/>
      <c r="WQJ70" s="49"/>
      <c r="WQP70" s="49"/>
      <c r="WQS70" s="49"/>
      <c r="WQV70" s="49"/>
      <c r="WRD70" s="49"/>
      <c r="WRZ70" s="49"/>
      <c r="WSA70" s="49"/>
      <c r="WSB70" s="49"/>
      <c r="WSC70" s="49"/>
      <c r="WSD70" s="49"/>
      <c r="WSE70" s="49"/>
      <c r="WSW70" s="49"/>
      <c r="WSX70" s="49"/>
      <c r="WTA70" s="49"/>
      <c r="WTD70" s="49"/>
      <c r="WTF70" s="49"/>
      <c r="WTH70" s="49"/>
      <c r="WTK70" s="49"/>
      <c r="WTN70" s="49"/>
      <c r="WTQ70" s="49"/>
      <c r="WTT70" s="49"/>
      <c r="WTW70" s="49"/>
      <c r="WTZ70" s="49"/>
      <c r="WUC70" s="49"/>
      <c r="WUF70" s="49"/>
      <c r="WUH70" s="49"/>
      <c r="WUU70" s="49"/>
      <c r="WUV70" s="49"/>
      <c r="WUW70" s="49"/>
      <c r="WUX70" s="49"/>
      <c r="WUY70" s="49"/>
      <c r="WUZ70" s="49"/>
      <c r="WVA70" s="49"/>
      <c r="WVB70" s="49"/>
      <c r="WVC70" s="49"/>
      <c r="WVD70" s="49"/>
      <c r="WVE70" s="49"/>
      <c r="WVF70" s="49"/>
      <c r="WVG70" s="49"/>
      <c r="WVH70" s="49"/>
      <c r="WVI70" s="49"/>
      <c r="WVJ70" s="49"/>
      <c r="WVK70" s="49"/>
      <c r="WVL70" s="49"/>
      <c r="WVM70" s="49"/>
      <c r="WVN70" s="49"/>
      <c r="WVO70" s="49"/>
      <c r="WVP70" s="49"/>
      <c r="WVQ70" s="49"/>
      <c r="WVR70" s="49"/>
      <c r="WVS70" s="49"/>
      <c r="WVT70" s="49"/>
      <c r="WVU70" s="49"/>
      <c r="WVV70" s="49"/>
      <c r="WVW70" s="49"/>
      <c r="WVX70" s="49"/>
      <c r="WVY70" s="49"/>
      <c r="WVZ70" s="49"/>
      <c r="WWA70" s="49"/>
      <c r="WWB70" s="49"/>
      <c r="WWC70" s="49"/>
      <c r="WWD70" s="49"/>
      <c r="WWE70" s="49"/>
      <c r="WWF70" s="49"/>
      <c r="WWG70" s="49"/>
      <c r="WWH70" s="49"/>
      <c r="WWI70" s="49"/>
      <c r="WWJ70" s="49"/>
      <c r="WWK70" s="49"/>
      <c r="WWL70" s="49"/>
      <c r="WWM70" s="49"/>
      <c r="WWN70" s="49"/>
      <c r="WWO70" s="49"/>
      <c r="WWP70" s="49"/>
      <c r="WWQ70" s="49"/>
      <c r="WWR70" s="49"/>
      <c r="WWS70" s="49"/>
      <c r="WWT70" s="49"/>
      <c r="WWU70" s="49"/>
      <c r="WWV70" s="49"/>
      <c r="WWW70" s="49"/>
      <c r="WWX70" s="49"/>
      <c r="WWY70" s="49"/>
      <c r="WWZ70" s="49"/>
      <c r="WXA70" s="49"/>
      <c r="WXB70" s="49"/>
      <c r="WXC70" s="49"/>
      <c r="WXD70" s="49"/>
      <c r="WXE70" s="49"/>
      <c r="WXF70" s="49"/>
      <c r="WXG70" s="49"/>
      <c r="WXH70" s="49"/>
      <c r="WXI70" s="49"/>
      <c r="WXJ70" s="49"/>
      <c r="WXK70" s="49"/>
      <c r="WXL70" s="49"/>
      <c r="WXM70" s="49"/>
      <c r="WXN70" s="49"/>
      <c r="WXO70" s="49"/>
      <c r="WXP70" s="49"/>
      <c r="WXQ70" s="49"/>
      <c r="WXR70" s="49"/>
      <c r="WXS70" s="49"/>
      <c r="WXT70" s="49"/>
      <c r="WXU70" s="49"/>
      <c r="WXV70" s="49"/>
      <c r="WXW70" s="49"/>
      <c r="WXX70" s="49"/>
      <c r="WXY70" s="49"/>
      <c r="WXZ70" s="49"/>
      <c r="WYA70" s="49"/>
      <c r="WYB70" s="49"/>
      <c r="WYC70" s="49"/>
      <c r="WYD70" s="49"/>
      <c r="WYE70" s="49"/>
      <c r="WYF70" s="49"/>
      <c r="WYG70" s="49"/>
      <c r="WYH70" s="49"/>
      <c r="WYI70" s="49"/>
      <c r="WYJ70" s="49"/>
      <c r="WYK70" s="49"/>
      <c r="WYL70" s="49"/>
      <c r="WYM70" s="49"/>
      <c r="WYN70" s="49"/>
      <c r="WYO70" s="49"/>
      <c r="WYP70" s="49"/>
      <c r="WYQ70" s="49"/>
      <c r="WYR70" s="49"/>
      <c r="WYS70" s="49"/>
      <c r="WYT70" s="49"/>
      <c r="WYU70" s="49"/>
      <c r="WYV70" s="49"/>
      <c r="WYW70" s="49"/>
      <c r="WYX70" s="49"/>
      <c r="WYY70" s="49"/>
      <c r="WYZ70" s="49"/>
      <c r="WZA70" s="49"/>
      <c r="WZB70" s="49"/>
      <c r="WZC70" s="49"/>
      <c r="WZD70" s="49"/>
      <c r="WZE70" s="49"/>
      <c r="WZF70" s="49"/>
      <c r="WZG70" s="49"/>
      <c r="WZH70" s="49"/>
      <c r="WZI70" s="49"/>
      <c r="WZJ70" s="49"/>
      <c r="WZK70" s="49"/>
      <c r="WZL70" s="49"/>
      <c r="WZM70" s="49"/>
      <c r="WZN70" s="49"/>
      <c r="WZO70" s="49"/>
      <c r="WZP70" s="49"/>
      <c r="WZQ70" s="49"/>
      <c r="WZR70" s="49"/>
      <c r="WZS70" s="49"/>
      <c r="WZT70" s="49"/>
      <c r="WZU70" s="49"/>
      <c r="WZV70" s="49"/>
      <c r="WZW70" s="49"/>
      <c r="WZX70" s="49"/>
      <c r="WZY70" s="49"/>
      <c r="WZZ70" s="49"/>
      <c r="XAA70" s="49"/>
      <c r="XAB70" s="49"/>
      <c r="XAC70" s="49"/>
      <c r="XAD70" s="49"/>
      <c r="XAE70" s="49"/>
      <c r="XAF70" s="49"/>
      <c r="XAG70" s="49"/>
      <c r="XAH70" s="49"/>
      <c r="XAI70" s="49"/>
      <c r="XAJ70" s="49"/>
      <c r="XAK70" s="49"/>
      <c r="XAL70" s="49"/>
      <c r="XAM70" s="49"/>
      <c r="XAN70" s="49"/>
      <c r="XAO70" s="49"/>
      <c r="XAP70" s="49"/>
      <c r="XAQ70" s="49"/>
      <c r="XAR70" s="49"/>
      <c r="XAS70" s="49"/>
      <c r="XAT70" s="49"/>
      <c r="XAU70" s="49"/>
      <c r="XAV70" s="49"/>
      <c r="XAW70" s="49"/>
      <c r="XAX70" s="49"/>
      <c r="XAY70" s="49"/>
      <c r="XAZ70" s="49"/>
      <c r="XBA70" s="49"/>
      <c r="XBB70" s="49"/>
      <c r="XBC70" s="49"/>
      <c r="XBD70" s="49"/>
      <c r="XBE70" s="49"/>
      <c r="XBF70" s="49"/>
      <c r="XBG70" s="49"/>
      <c r="XBH70" s="49"/>
      <c r="XBI70" s="49"/>
      <c r="XBJ70" s="49"/>
      <c r="XBK70" s="49"/>
      <c r="XBL70" s="49"/>
      <c r="XBM70" s="49"/>
      <c r="XBN70" s="49"/>
      <c r="XBO70" s="49"/>
      <c r="XBP70" s="49"/>
      <c r="XBQ70" s="49"/>
      <c r="XBR70" s="49"/>
      <c r="XBS70" s="49"/>
      <c r="XBT70" s="49"/>
      <c r="XBU70" s="49"/>
      <c r="XBV70" s="49"/>
      <c r="XBW70" s="49"/>
      <c r="XBX70" s="49"/>
      <c r="XBY70" s="49"/>
      <c r="XBZ70" s="49"/>
      <c r="XCA70" s="49"/>
      <c r="XCB70" s="49"/>
      <c r="XCC70" s="49"/>
      <c r="XCD70" s="49"/>
      <c r="XCE70" s="49"/>
      <c r="XCF70" s="49"/>
      <c r="XCG70" s="49"/>
      <c r="XCH70" s="49"/>
      <c r="XCI70" s="49"/>
      <c r="XCJ70" s="49"/>
      <c r="XCK70" s="49"/>
      <c r="XCL70" s="49"/>
      <c r="XCM70" s="49"/>
      <c r="XCN70" s="49"/>
      <c r="XCO70" s="49"/>
      <c r="XCP70" s="49"/>
      <c r="XCQ70" s="49"/>
      <c r="XCR70" s="49"/>
      <c r="XCS70" s="49"/>
      <c r="XCT70" s="49"/>
      <c r="XCU70" s="49"/>
      <c r="XCV70" s="49"/>
      <c r="XCW70" s="49"/>
      <c r="XCX70" s="49"/>
      <c r="XCY70" s="49"/>
      <c r="XCZ70" s="49"/>
      <c r="XDA70" s="49"/>
      <c r="XDB70" s="49"/>
      <c r="XDC70" s="49"/>
      <c r="XDD70" s="49"/>
      <c r="XDE70" s="49"/>
      <c r="XDF70" s="49"/>
      <c r="XDG70" s="49"/>
      <c r="XDH70" s="49"/>
      <c r="XDI70" s="49"/>
      <c r="XDJ70" s="49"/>
      <c r="XDK70" s="49"/>
      <c r="XDL70" s="49"/>
      <c r="XDM70" s="49"/>
      <c r="XDN70" s="49"/>
      <c r="XDO70" s="49"/>
      <c r="XDP70" s="49"/>
      <c r="XDQ70" s="49"/>
      <c r="XDR70" s="49"/>
      <c r="XDS70" s="49"/>
      <c r="XDT70" s="49"/>
      <c r="XDU70" s="49"/>
      <c r="XDV70" s="49"/>
      <c r="XDW70" s="49"/>
      <c r="XDX70" s="49"/>
      <c r="XDY70" s="49"/>
      <c r="XDZ70" s="49"/>
      <c r="XEA70" s="49"/>
      <c r="XEB70" s="49"/>
      <c r="XEC70" s="49"/>
      <c r="XED70" s="49"/>
      <c r="XEE70" s="49"/>
      <c r="XEF70" s="49"/>
      <c r="XEG70" s="49"/>
      <c r="XEH70" s="49"/>
      <c r="XEI70" s="49"/>
      <c r="XEJ70" s="49"/>
      <c r="XEK70" s="49"/>
      <c r="XEL70" s="49"/>
      <c r="XEM70" s="49"/>
      <c r="XEN70" s="49"/>
      <c r="XEO70" s="49"/>
      <c r="XEP70" s="49"/>
      <c r="XEQ70" s="49"/>
      <c r="XER70" s="49"/>
      <c r="XES70" s="49"/>
      <c r="XET70" s="49"/>
      <c r="XEU70" s="49"/>
      <c r="XEV70" s="49"/>
      <c r="XEW70" s="49"/>
      <c r="XEX70" s="49"/>
      <c r="XEY70" s="49"/>
      <c r="XEZ70" s="49"/>
      <c r="XFA70" s="49"/>
      <c r="XFB70" s="49"/>
      <c r="XFC70" s="49"/>
      <c r="XFD70" s="49"/>
    </row>
    <row r="71" spans="1:16384" s="45" customFormat="1" ht="20.25" hidden="1" customHeight="1">
      <c r="A71" s="8" t="s">
        <v>69</v>
      </c>
      <c r="B71" s="44" t="s">
        <v>329</v>
      </c>
      <c r="C71" s="53"/>
      <c r="D71" s="59"/>
      <c r="E71" s="60"/>
    </row>
    <row r="72" spans="1:16384" s="45" customFormat="1" ht="21.75" hidden="1" customHeight="1">
      <c r="A72" s="8" t="s">
        <v>70</v>
      </c>
      <c r="B72" s="44" t="s">
        <v>329</v>
      </c>
      <c r="C72" s="53"/>
      <c r="D72" s="59"/>
      <c r="E72" s="60"/>
    </row>
    <row r="73" spans="1:16384" s="45" customFormat="1" ht="21.75" hidden="1" customHeight="1">
      <c r="A73" s="8" t="s">
        <v>71</v>
      </c>
      <c r="B73" s="44" t="s">
        <v>325</v>
      </c>
      <c r="C73" s="53"/>
      <c r="D73" s="59"/>
      <c r="E73" s="60"/>
    </row>
    <row r="74" spans="1:16384" s="45" customFormat="1" ht="20.25" hidden="1" customHeight="1">
      <c r="A74" s="8" t="s">
        <v>72</v>
      </c>
      <c r="B74" s="44" t="s">
        <v>331</v>
      </c>
      <c r="C74" s="53"/>
      <c r="D74" s="59"/>
      <c r="E74" s="60"/>
    </row>
    <row r="75" spans="1:16384" s="45" customFormat="1" ht="36" hidden="1" customHeight="1">
      <c r="A75" s="17" t="s">
        <v>73</v>
      </c>
      <c r="B75" s="44" t="s">
        <v>325</v>
      </c>
      <c r="C75" s="53"/>
      <c r="D75" s="59"/>
      <c r="E75" s="60"/>
    </row>
    <row r="76" spans="1:16384" s="45" customFormat="1" ht="36" hidden="1" customHeight="1">
      <c r="A76" s="18" t="s">
        <v>74</v>
      </c>
      <c r="B76" s="44" t="s">
        <v>326</v>
      </c>
      <c r="C76" s="53"/>
      <c r="D76" s="59"/>
      <c r="E76" s="60"/>
    </row>
    <row r="77" spans="1:16384" s="45" customFormat="1" ht="21.75" hidden="1" customHeight="1">
      <c r="A77" s="17" t="s">
        <v>75</v>
      </c>
      <c r="B77" s="44" t="s">
        <v>325</v>
      </c>
      <c r="C77" s="53"/>
      <c r="D77" s="59"/>
      <c r="E77" s="60"/>
    </row>
    <row r="78" spans="1:16384" s="45" customFormat="1" ht="20.25" hidden="1" customHeight="1">
      <c r="A78" s="11" t="s">
        <v>76</v>
      </c>
      <c r="B78" s="44" t="s">
        <v>332</v>
      </c>
      <c r="C78" s="53"/>
      <c r="D78" s="59"/>
      <c r="E78" s="60"/>
    </row>
    <row r="79" spans="1:16384" s="45" customFormat="1" ht="21.75" hidden="1" customHeight="1">
      <c r="A79" s="19" t="s">
        <v>77</v>
      </c>
      <c r="B79" s="44" t="s">
        <v>329</v>
      </c>
      <c r="C79" s="53"/>
      <c r="D79" s="59"/>
      <c r="E79" s="60"/>
    </row>
    <row r="80" spans="1:16384" s="45" customFormat="1" ht="20.25" hidden="1" customHeight="1">
      <c r="A80" s="19" t="s">
        <v>78</v>
      </c>
      <c r="B80" s="44" t="s">
        <v>325</v>
      </c>
      <c r="C80" s="53"/>
      <c r="D80" s="59"/>
      <c r="E80" s="60"/>
    </row>
    <row r="81" spans="1:5" s="45" customFormat="1" ht="21.75" hidden="1" customHeight="1">
      <c r="A81" s="19" t="s">
        <v>79</v>
      </c>
      <c r="B81" s="44" t="s">
        <v>325</v>
      </c>
      <c r="C81" s="53"/>
      <c r="D81" s="59"/>
      <c r="E81" s="60"/>
    </row>
    <row r="82" spans="1:5" s="45" customFormat="1" ht="21.75" hidden="1" customHeight="1">
      <c r="A82" s="19" t="s">
        <v>80</v>
      </c>
      <c r="B82" s="44" t="s">
        <v>329</v>
      </c>
      <c r="C82" s="53"/>
      <c r="D82" s="59"/>
      <c r="E82" s="60"/>
    </row>
    <row r="83" spans="1:5" s="45" customFormat="1" ht="21.75" hidden="1" customHeight="1">
      <c r="A83" s="8" t="s">
        <v>81</v>
      </c>
      <c r="B83" s="44" t="s">
        <v>325</v>
      </c>
      <c r="C83" s="52"/>
      <c r="D83" s="59"/>
      <c r="E83" s="60"/>
    </row>
    <row r="84" spans="1:5" s="45" customFormat="1" ht="21.75" hidden="1" customHeight="1">
      <c r="A84" s="8" t="s">
        <v>82</v>
      </c>
      <c r="B84" s="44" t="s">
        <v>325</v>
      </c>
      <c r="C84" s="53"/>
      <c r="D84" s="59"/>
      <c r="E84" s="60"/>
    </row>
    <row r="85" spans="1:5" s="45" customFormat="1" ht="20.25" hidden="1" customHeight="1">
      <c r="A85" s="8" t="s">
        <v>83</v>
      </c>
      <c r="B85" s="44" t="s">
        <v>325</v>
      </c>
      <c r="C85" s="53"/>
      <c r="D85" s="59"/>
      <c r="E85" s="60"/>
    </row>
    <row r="86" spans="1:5" s="45" customFormat="1" ht="20.25" hidden="1" customHeight="1">
      <c r="A86" s="8" t="s">
        <v>84</v>
      </c>
      <c r="B86" s="44" t="s">
        <v>329</v>
      </c>
      <c r="C86" s="53"/>
      <c r="D86" s="59"/>
      <c r="E86" s="60"/>
    </row>
    <row r="87" spans="1:5" s="45" customFormat="1" ht="20.25" hidden="1" customHeight="1">
      <c r="A87" s="8" t="s">
        <v>85</v>
      </c>
      <c r="B87" s="44" t="s">
        <v>325</v>
      </c>
      <c r="C87" s="53"/>
      <c r="D87" s="59"/>
      <c r="E87" s="60"/>
    </row>
    <row r="88" spans="1:5" s="45" customFormat="1" ht="20.25" hidden="1" customHeight="1">
      <c r="A88" s="8" t="s">
        <v>86</v>
      </c>
      <c r="B88" s="44" t="s">
        <v>329</v>
      </c>
      <c r="C88" s="53"/>
      <c r="D88" s="59"/>
      <c r="E88" s="60"/>
    </row>
    <row r="89" spans="1:5" s="45" customFormat="1" ht="21.75" hidden="1" customHeight="1">
      <c r="A89" s="8" t="s">
        <v>87</v>
      </c>
      <c r="B89" s="44" t="s">
        <v>325</v>
      </c>
      <c r="C89" s="53"/>
      <c r="D89" s="59"/>
      <c r="E89" s="60"/>
    </row>
    <row r="90" spans="1:5" s="45" customFormat="1" ht="21.75" hidden="1" customHeight="1">
      <c r="A90" s="21" t="s">
        <v>88</v>
      </c>
      <c r="B90" s="44" t="s">
        <v>325</v>
      </c>
      <c r="C90" s="53"/>
      <c r="D90" s="59"/>
      <c r="E90" s="60"/>
    </row>
    <row r="91" spans="1:5" s="45" customFormat="1" ht="21.75" hidden="1" customHeight="1">
      <c r="A91" s="8" t="s">
        <v>89</v>
      </c>
      <c r="B91" s="44" t="s">
        <v>325</v>
      </c>
      <c r="C91" s="53"/>
      <c r="D91" s="59"/>
      <c r="E91" s="60"/>
    </row>
    <row r="92" spans="1:5" s="45" customFormat="1" ht="20.25" hidden="1" customHeight="1">
      <c r="A92" s="8" t="s">
        <v>90</v>
      </c>
      <c r="B92" s="44" t="s">
        <v>329</v>
      </c>
      <c r="C92" s="53"/>
      <c r="D92" s="59"/>
      <c r="E92" s="60"/>
    </row>
    <row r="93" spans="1:5" s="45" customFormat="1" ht="39.950000000000003" hidden="1" customHeight="1">
      <c r="A93" s="8" t="s">
        <v>91</v>
      </c>
      <c r="B93" s="44" t="s">
        <v>325</v>
      </c>
      <c r="C93" s="54"/>
      <c r="D93" s="59"/>
      <c r="E93" s="60"/>
    </row>
    <row r="94" spans="1:5" s="45" customFormat="1" ht="20.25" hidden="1" customHeight="1">
      <c r="A94" s="19" t="s">
        <v>92</v>
      </c>
      <c r="B94" s="44" t="s">
        <v>325</v>
      </c>
      <c r="C94" s="53"/>
      <c r="D94" s="59"/>
      <c r="E94" s="60"/>
    </row>
    <row r="95" spans="1:5" s="45" customFormat="1" ht="20.25" hidden="1" customHeight="1">
      <c r="A95" s="4" t="s">
        <v>93</v>
      </c>
      <c r="B95" s="44" t="s">
        <v>325</v>
      </c>
      <c r="C95" s="53"/>
      <c r="D95" s="59"/>
      <c r="E95" s="60"/>
    </row>
    <row r="96" spans="1:5" s="45" customFormat="1" ht="21.75" hidden="1" customHeight="1">
      <c r="A96" s="11" t="s">
        <v>94</v>
      </c>
      <c r="B96" s="44" t="s">
        <v>329</v>
      </c>
      <c r="C96" s="53"/>
      <c r="D96" s="59"/>
      <c r="E96" s="60"/>
    </row>
    <row r="97" spans="1:16384" s="45" customFormat="1" ht="21.75" hidden="1" customHeight="1">
      <c r="A97" s="8" t="s">
        <v>95</v>
      </c>
      <c r="B97" s="44" t="s">
        <v>325</v>
      </c>
      <c r="C97" s="53"/>
      <c r="D97" s="59"/>
      <c r="E97" s="60"/>
    </row>
    <row r="98" spans="1:16384" s="45" customFormat="1" ht="20.25" hidden="1" customHeight="1">
      <c r="A98" s="11" t="s">
        <v>96</v>
      </c>
      <c r="B98" s="44" t="s">
        <v>330</v>
      </c>
      <c r="C98" s="53"/>
      <c r="D98" s="59"/>
      <c r="E98" s="60"/>
    </row>
    <row r="99" spans="1:16384" s="45" customFormat="1" ht="18" customHeight="1">
      <c r="A99" s="10" t="s">
        <v>196</v>
      </c>
      <c r="B99" s="111" t="s">
        <v>330</v>
      </c>
      <c r="C99" s="112">
        <v>170</v>
      </c>
      <c r="D99" s="113">
        <f>_xlfn.IFNA(VLOOKUP(A99,'12.12'!A82:C371,3,),)</f>
        <v>5000</v>
      </c>
      <c r="E99" s="114">
        <f>+D99*C99</f>
        <v>850000</v>
      </c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C99" s="49"/>
      <c r="AF99" s="49"/>
      <c r="AI99" s="49"/>
      <c r="AL99" s="49"/>
      <c r="AO99" s="49"/>
      <c r="AR99" s="49"/>
      <c r="BA99" s="49"/>
      <c r="BD99" s="49"/>
      <c r="BG99" s="49"/>
      <c r="BJ99" s="49"/>
      <c r="BS99" s="49"/>
      <c r="BY99" s="49"/>
      <c r="CB99" s="49"/>
      <c r="CE99" s="49"/>
      <c r="CH99" s="49"/>
      <c r="CN99" s="49"/>
      <c r="CQ99" s="49"/>
      <c r="CW99" s="49"/>
      <c r="CY99" s="49"/>
      <c r="CZ99" s="49"/>
      <c r="DB99" s="49"/>
      <c r="DS99" s="49"/>
      <c r="DX99" s="49"/>
      <c r="ED99" s="49"/>
      <c r="EG99" s="49"/>
      <c r="EJ99" s="49"/>
      <c r="ER99" s="49"/>
      <c r="FN99" s="49"/>
      <c r="FO99" s="49"/>
      <c r="FP99" s="49"/>
      <c r="FQ99" s="49"/>
      <c r="FR99" s="49"/>
      <c r="FS99" s="49"/>
      <c r="GK99" s="49"/>
      <c r="GL99" s="49"/>
      <c r="GO99" s="49"/>
      <c r="GR99" s="49"/>
      <c r="GT99" s="49"/>
      <c r="GV99" s="49"/>
      <c r="GY99" s="49"/>
      <c r="HB99" s="49"/>
      <c r="HE99" s="49"/>
      <c r="HH99" s="49"/>
      <c r="HK99" s="49"/>
      <c r="HN99" s="49"/>
      <c r="HQ99" s="49"/>
      <c r="HT99" s="49"/>
      <c r="HV99" s="49"/>
      <c r="II99" s="49"/>
      <c r="IJ99" s="49"/>
      <c r="IK99" s="49"/>
      <c r="IL99" s="49"/>
      <c r="IM99" s="49"/>
      <c r="IN99" s="49"/>
      <c r="IO99" s="49"/>
      <c r="IP99" s="49"/>
      <c r="IQ99" s="49"/>
      <c r="IR99" s="49"/>
      <c r="IS99" s="49"/>
      <c r="IT99" s="49"/>
      <c r="IU99" s="49"/>
      <c r="IV99" s="49"/>
      <c r="IW99" s="49"/>
      <c r="IX99" s="49"/>
      <c r="IY99" s="49"/>
      <c r="IZ99" s="49"/>
      <c r="JA99" s="49"/>
      <c r="JB99" s="49"/>
      <c r="JC99" s="49"/>
      <c r="JD99" s="49"/>
      <c r="JE99" s="49"/>
      <c r="JF99" s="49"/>
      <c r="JG99" s="49"/>
      <c r="JH99" s="49"/>
      <c r="JI99" s="49"/>
      <c r="JJ99" s="49"/>
      <c r="JK99" s="49"/>
      <c r="JL99" s="49"/>
      <c r="JM99" s="49"/>
      <c r="JN99" s="49"/>
      <c r="JO99" s="49"/>
      <c r="JP99" s="49"/>
      <c r="JQ99" s="49"/>
      <c r="JR99" s="49"/>
      <c r="JS99" s="49"/>
      <c r="JT99" s="49"/>
      <c r="JU99" s="49"/>
      <c r="JV99" s="49"/>
      <c r="JY99" s="49"/>
      <c r="KB99" s="49"/>
      <c r="KE99" s="49"/>
      <c r="KH99" s="49"/>
      <c r="KK99" s="49"/>
      <c r="KN99" s="49"/>
      <c r="KW99" s="49"/>
      <c r="KZ99" s="49"/>
      <c r="LC99" s="49"/>
      <c r="LF99" s="49"/>
      <c r="LO99" s="49"/>
      <c r="LU99" s="49"/>
      <c r="LX99" s="49"/>
      <c r="MA99" s="49"/>
      <c r="MD99" s="49"/>
      <c r="MJ99" s="49"/>
      <c r="MM99" s="49"/>
      <c r="MS99" s="49"/>
      <c r="MU99" s="49"/>
      <c r="MV99" s="49"/>
      <c r="MX99" s="49"/>
      <c r="NO99" s="49"/>
      <c r="NT99" s="49"/>
      <c r="NZ99" s="49"/>
      <c r="OC99" s="49"/>
      <c r="OF99" s="49"/>
      <c r="ON99" s="49"/>
      <c r="PJ99" s="49"/>
      <c r="PK99" s="49"/>
      <c r="PL99" s="49"/>
      <c r="PM99" s="49"/>
      <c r="PN99" s="49"/>
      <c r="PO99" s="49"/>
      <c r="QG99" s="49"/>
      <c r="QH99" s="49"/>
      <c r="QK99" s="49"/>
      <c r="QN99" s="49"/>
      <c r="QP99" s="49"/>
      <c r="QR99" s="49"/>
      <c r="QU99" s="49"/>
      <c r="QX99" s="49"/>
      <c r="RA99" s="49"/>
      <c r="RD99" s="49"/>
      <c r="RG99" s="49"/>
      <c r="RJ99" s="49"/>
      <c r="RM99" s="49"/>
      <c r="RP99" s="49"/>
      <c r="RR99" s="49"/>
      <c r="SE99" s="49"/>
      <c r="SF99" s="49"/>
      <c r="SG99" s="49"/>
      <c r="SH99" s="49"/>
      <c r="SI99" s="49"/>
      <c r="SJ99" s="49"/>
      <c r="SK99" s="49"/>
      <c r="SL99" s="49"/>
      <c r="SM99" s="49"/>
      <c r="SN99" s="49"/>
      <c r="SO99" s="49"/>
      <c r="SP99" s="49"/>
      <c r="SQ99" s="49"/>
      <c r="SR99" s="49"/>
      <c r="SS99" s="49"/>
      <c r="ST99" s="49"/>
      <c r="SU99" s="49"/>
      <c r="SV99" s="49"/>
      <c r="SW99" s="49"/>
      <c r="SX99" s="49"/>
      <c r="SY99" s="49"/>
      <c r="SZ99" s="49"/>
      <c r="TA99" s="49"/>
      <c r="TB99" s="49"/>
      <c r="TC99" s="49"/>
      <c r="TD99" s="49"/>
      <c r="TE99" s="49"/>
      <c r="TF99" s="49"/>
      <c r="TG99" s="49"/>
      <c r="TH99" s="49"/>
      <c r="TI99" s="49"/>
      <c r="TJ99" s="49"/>
      <c r="TK99" s="49"/>
      <c r="TL99" s="49"/>
      <c r="TM99" s="49"/>
      <c r="TN99" s="49"/>
      <c r="TO99" s="49"/>
      <c r="TP99" s="49"/>
      <c r="TQ99" s="49"/>
      <c r="TR99" s="49"/>
      <c r="TU99" s="49"/>
      <c r="TX99" s="49"/>
      <c r="UA99" s="49"/>
      <c r="UD99" s="49"/>
      <c r="UG99" s="49"/>
      <c r="UJ99" s="49"/>
      <c r="US99" s="49"/>
      <c r="UV99" s="49"/>
      <c r="UY99" s="49"/>
      <c r="VB99" s="49"/>
      <c r="VK99" s="49"/>
      <c r="VQ99" s="49"/>
      <c r="VT99" s="49"/>
      <c r="VW99" s="49"/>
      <c r="VZ99" s="49"/>
      <c r="WF99" s="49"/>
      <c r="WI99" s="49"/>
      <c r="WO99" s="49"/>
      <c r="WQ99" s="49"/>
      <c r="WR99" s="49"/>
      <c r="WT99" s="49"/>
      <c r="XK99" s="49"/>
      <c r="XP99" s="49"/>
      <c r="XV99" s="49"/>
      <c r="XY99" s="49"/>
      <c r="YB99" s="49"/>
      <c r="YJ99" s="49"/>
      <c r="ZF99" s="49"/>
      <c r="ZG99" s="49"/>
      <c r="ZH99" s="49"/>
      <c r="ZI99" s="49"/>
      <c r="ZJ99" s="49"/>
      <c r="ZK99" s="49"/>
      <c r="AAC99" s="49"/>
      <c r="AAD99" s="49"/>
      <c r="AAG99" s="49"/>
      <c r="AAJ99" s="49"/>
      <c r="AAL99" s="49"/>
      <c r="AAN99" s="49"/>
      <c r="AAQ99" s="49"/>
      <c r="AAT99" s="49"/>
      <c r="AAW99" s="49"/>
      <c r="AAZ99" s="49"/>
      <c r="ABC99" s="49"/>
      <c r="ABF99" s="49"/>
      <c r="ABI99" s="49"/>
      <c r="ABL99" s="49"/>
      <c r="ABN99" s="49"/>
      <c r="ACA99" s="49"/>
      <c r="ACB99" s="49"/>
      <c r="ACC99" s="49"/>
      <c r="ACD99" s="49"/>
      <c r="ACE99" s="49"/>
      <c r="ACF99" s="49"/>
      <c r="ACG99" s="49"/>
      <c r="ACH99" s="49"/>
      <c r="ACI99" s="49"/>
      <c r="ACJ99" s="49"/>
      <c r="ACK99" s="49"/>
      <c r="ACL99" s="49"/>
      <c r="ACM99" s="49"/>
      <c r="ACN99" s="49"/>
      <c r="ACO99" s="49"/>
      <c r="ACP99" s="49"/>
      <c r="ACQ99" s="49"/>
      <c r="ACR99" s="49"/>
      <c r="ACS99" s="49"/>
      <c r="ACT99" s="49"/>
      <c r="ACU99" s="49"/>
      <c r="ACV99" s="49"/>
      <c r="ACW99" s="49"/>
      <c r="ACX99" s="49"/>
      <c r="ACY99" s="49"/>
      <c r="ACZ99" s="49"/>
      <c r="ADA99" s="49"/>
      <c r="ADB99" s="49"/>
      <c r="ADC99" s="49"/>
      <c r="ADD99" s="49"/>
      <c r="ADE99" s="49"/>
      <c r="ADF99" s="49"/>
      <c r="ADG99" s="49"/>
      <c r="ADH99" s="49"/>
      <c r="ADI99" s="49"/>
      <c r="ADJ99" s="49"/>
      <c r="ADK99" s="49"/>
      <c r="ADL99" s="49"/>
      <c r="ADM99" s="49"/>
      <c r="ADN99" s="49"/>
      <c r="ADQ99" s="49"/>
      <c r="ADT99" s="49"/>
      <c r="ADW99" s="49"/>
      <c r="ADZ99" s="49"/>
      <c r="AEC99" s="49"/>
      <c r="AEF99" s="49"/>
      <c r="AEO99" s="49"/>
      <c r="AER99" s="49"/>
      <c r="AEU99" s="49"/>
      <c r="AEX99" s="49"/>
      <c r="AFG99" s="49"/>
      <c r="AFM99" s="49"/>
      <c r="AFP99" s="49"/>
      <c r="AFS99" s="49"/>
      <c r="AFV99" s="49"/>
      <c r="AGB99" s="49"/>
      <c r="AGE99" s="49"/>
      <c r="AGK99" s="49"/>
      <c r="AGM99" s="49"/>
      <c r="AGN99" s="49"/>
      <c r="AGP99" s="49"/>
      <c r="AHG99" s="49"/>
      <c r="AHL99" s="49"/>
      <c r="AHR99" s="49"/>
      <c r="AHU99" s="49"/>
      <c r="AHX99" s="49"/>
      <c r="AIF99" s="49"/>
      <c r="AJB99" s="49"/>
      <c r="AJC99" s="49"/>
      <c r="AJD99" s="49"/>
      <c r="AJE99" s="49"/>
      <c r="AJF99" s="49"/>
      <c r="AJG99" s="49"/>
      <c r="AJY99" s="49"/>
      <c r="AJZ99" s="49"/>
      <c r="AKC99" s="49"/>
      <c r="AKF99" s="49"/>
      <c r="AKH99" s="49"/>
      <c r="AKJ99" s="49"/>
      <c r="AKM99" s="49"/>
      <c r="AKP99" s="49"/>
      <c r="AKS99" s="49"/>
      <c r="AKV99" s="49"/>
      <c r="AKY99" s="49"/>
      <c r="ALB99" s="49"/>
      <c r="ALE99" s="49"/>
      <c r="ALH99" s="49"/>
      <c r="ALJ99" s="49"/>
      <c r="ALW99" s="49"/>
      <c r="ALX99" s="49"/>
      <c r="ALY99" s="49"/>
      <c r="ALZ99" s="49"/>
      <c r="AMA99" s="49"/>
      <c r="AMB99" s="49"/>
      <c r="AMC99" s="49"/>
      <c r="AMD99" s="49"/>
      <c r="AME99" s="49"/>
      <c r="AMF99" s="49"/>
      <c r="AMG99" s="49"/>
      <c r="AMH99" s="49"/>
      <c r="AMI99" s="49"/>
      <c r="AMJ99" s="49"/>
      <c r="AMK99" s="49"/>
      <c r="AML99" s="49"/>
      <c r="AMM99" s="49"/>
      <c r="AMN99" s="49"/>
      <c r="AMO99" s="49"/>
      <c r="AMP99" s="49"/>
      <c r="AMQ99" s="49"/>
      <c r="AMR99" s="49"/>
      <c r="AMS99" s="49"/>
      <c r="AMT99" s="49"/>
      <c r="AMU99" s="49"/>
      <c r="AMV99" s="49"/>
      <c r="AMW99" s="49"/>
      <c r="AMX99" s="49"/>
      <c r="AMY99" s="49"/>
      <c r="AMZ99" s="49"/>
      <c r="ANA99" s="49"/>
      <c r="ANB99" s="49"/>
      <c r="ANC99" s="49"/>
      <c r="AND99" s="49"/>
      <c r="ANE99" s="49"/>
      <c r="ANF99" s="49"/>
      <c r="ANG99" s="49"/>
      <c r="ANH99" s="49"/>
      <c r="ANI99" s="49"/>
      <c r="ANJ99" s="49"/>
      <c r="ANM99" s="49"/>
      <c r="ANP99" s="49"/>
      <c r="ANS99" s="49"/>
      <c r="ANV99" s="49"/>
      <c r="ANY99" s="49"/>
      <c r="AOB99" s="49"/>
      <c r="AOK99" s="49"/>
      <c r="AON99" s="49"/>
      <c r="AOQ99" s="49"/>
      <c r="AOT99" s="49"/>
      <c r="APC99" s="49"/>
      <c r="API99" s="49"/>
      <c r="APL99" s="49"/>
      <c r="APO99" s="49"/>
      <c r="APR99" s="49"/>
      <c r="APX99" s="49"/>
      <c r="AQA99" s="49"/>
      <c r="AQG99" s="49"/>
      <c r="AQI99" s="49"/>
      <c r="AQJ99" s="49"/>
      <c r="AQL99" s="49"/>
      <c r="ARC99" s="49"/>
      <c r="ARH99" s="49"/>
      <c r="ARN99" s="49"/>
      <c r="ARQ99" s="49"/>
      <c r="ART99" s="49"/>
      <c r="ASB99" s="49"/>
      <c r="ASX99" s="49"/>
      <c r="ASY99" s="49"/>
      <c r="ASZ99" s="49"/>
      <c r="ATA99" s="49"/>
      <c r="ATB99" s="49"/>
      <c r="ATC99" s="49"/>
      <c r="ATU99" s="49"/>
      <c r="ATV99" s="49"/>
      <c r="ATY99" s="49"/>
      <c r="AUB99" s="49"/>
      <c r="AUD99" s="49"/>
      <c r="AUF99" s="49"/>
      <c r="AUI99" s="49"/>
      <c r="AUL99" s="49"/>
      <c r="AUO99" s="49"/>
      <c r="AUR99" s="49"/>
      <c r="AUU99" s="49"/>
      <c r="AUX99" s="49"/>
      <c r="AVA99" s="49"/>
      <c r="AVD99" s="49"/>
      <c r="AVF99" s="49"/>
      <c r="AVS99" s="49"/>
      <c r="AVT99" s="49"/>
      <c r="AVU99" s="49"/>
      <c r="AVV99" s="49"/>
      <c r="AVW99" s="49"/>
      <c r="AVX99" s="49"/>
      <c r="AVY99" s="49"/>
      <c r="AVZ99" s="49"/>
      <c r="AWA99" s="49"/>
      <c r="AWB99" s="49"/>
      <c r="AWC99" s="49"/>
      <c r="AWD99" s="49"/>
      <c r="AWE99" s="49"/>
      <c r="AWF99" s="49"/>
      <c r="AWG99" s="49"/>
      <c r="AWH99" s="49"/>
      <c r="AWI99" s="49"/>
      <c r="AWJ99" s="49"/>
      <c r="AWK99" s="49"/>
      <c r="AWL99" s="49"/>
      <c r="AWM99" s="49"/>
      <c r="AWN99" s="49"/>
      <c r="AWO99" s="49"/>
      <c r="AWP99" s="49"/>
      <c r="AWQ99" s="49"/>
      <c r="AWR99" s="49"/>
      <c r="AWS99" s="49"/>
      <c r="AWT99" s="49"/>
      <c r="AWU99" s="49"/>
      <c r="AWV99" s="49"/>
      <c r="AWW99" s="49"/>
      <c r="AWX99" s="49"/>
      <c r="AWY99" s="49"/>
      <c r="AWZ99" s="49"/>
      <c r="AXA99" s="49"/>
      <c r="AXB99" s="49"/>
      <c r="AXC99" s="49"/>
      <c r="AXD99" s="49"/>
      <c r="AXE99" s="49"/>
      <c r="AXF99" s="49"/>
      <c r="AXI99" s="49"/>
      <c r="AXL99" s="49"/>
      <c r="AXO99" s="49"/>
      <c r="AXR99" s="49"/>
      <c r="AXU99" s="49"/>
      <c r="AXX99" s="49"/>
      <c r="AYG99" s="49"/>
      <c r="AYJ99" s="49"/>
      <c r="AYM99" s="49"/>
      <c r="AYP99" s="49"/>
      <c r="AYY99" s="49"/>
      <c r="AZE99" s="49"/>
      <c r="AZH99" s="49"/>
      <c r="AZK99" s="49"/>
      <c r="AZN99" s="49"/>
      <c r="AZT99" s="49"/>
      <c r="AZW99" s="49"/>
      <c r="BAC99" s="49"/>
      <c r="BAE99" s="49"/>
      <c r="BAF99" s="49"/>
      <c r="BAH99" s="49"/>
      <c r="BAY99" s="49"/>
      <c r="BBD99" s="49"/>
      <c r="BBJ99" s="49"/>
      <c r="BBM99" s="49"/>
      <c r="BBP99" s="49"/>
      <c r="BBX99" s="49"/>
      <c r="BCT99" s="49"/>
      <c r="BCU99" s="49"/>
      <c r="BCV99" s="49"/>
      <c r="BCW99" s="49"/>
      <c r="BCX99" s="49"/>
      <c r="BCY99" s="49"/>
      <c r="BDQ99" s="49"/>
      <c r="BDR99" s="49"/>
      <c r="BDU99" s="49"/>
      <c r="BDX99" s="49"/>
      <c r="BDZ99" s="49"/>
      <c r="BEB99" s="49"/>
      <c r="BEE99" s="49"/>
      <c r="BEH99" s="49"/>
      <c r="BEK99" s="49"/>
      <c r="BEN99" s="49"/>
      <c r="BEQ99" s="49"/>
      <c r="BET99" s="49"/>
      <c r="BEW99" s="49"/>
      <c r="BEZ99" s="49"/>
      <c r="BFB99" s="49"/>
      <c r="BFO99" s="49"/>
      <c r="BFP99" s="49"/>
      <c r="BFQ99" s="49"/>
      <c r="BFR99" s="49"/>
      <c r="BFS99" s="49"/>
      <c r="BFT99" s="49"/>
      <c r="BFU99" s="49"/>
      <c r="BFV99" s="49"/>
      <c r="BFW99" s="49"/>
      <c r="BFX99" s="49"/>
      <c r="BFY99" s="49"/>
      <c r="BFZ99" s="49"/>
      <c r="BGA99" s="49"/>
      <c r="BGB99" s="49"/>
      <c r="BGC99" s="49"/>
      <c r="BGD99" s="49"/>
      <c r="BGE99" s="49"/>
      <c r="BGF99" s="49"/>
      <c r="BGG99" s="49"/>
      <c r="BGH99" s="49"/>
      <c r="BGI99" s="49"/>
      <c r="BGJ99" s="49"/>
      <c r="BGK99" s="49"/>
      <c r="BGL99" s="49"/>
      <c r="BGM99" s="49"/>
      <c r="BGN99" s="49"/>
      <c r="BGO99" s="49"/>
      <c r="BGP99" s="49"/>
      <c r="BGQ99" s="49"/>
      <c r="BGR99" s="49"/>
      <c r="BGS99" s="49"/>
      <c r="BGT99" s="49"/>
      <c r="BGU99" s="49"/>
      <c r="BGV99" s="49"/>
      <c r="BGW99" s="49"/>
      <c r="BGX99" s="49"/>
      <c r="BGY99" s="49"/>
      <c r="BGZ99" s="49"/>
      <c r="BHA99" s="49"/>
      <c r="BHB99" s="49"/>
      <c r="BHE99" s="49"/>
      <c r="BHH99" s="49"/>
      <c r="BHK99" s="49"/>
      <c r="BHN99" s="49"/>
      <c r="BHQ99" s="49"/>
      <c r="BHT99" s="49"/>
      <c r="BIC99" s="49"/>
      <c r="BIF99" s="49"/>
      <c r="BII99" s="49"/>
      <c r="BIL99" s="49"/>
      <c r="BIU99" s="49"/>
      <c r="BJA99" s="49"/>
      <c r="BJD99" s="49"/>
      <c r="BJG99" s="49"/>
      <c r="BJJ99" s="49"/>
      <c r="BJP99" s="49"/>
      <c r="BJS99" s="49"/>
      <c r="BJY99" s="49"/>
      <c r="BKA99" s="49"/>
      <c r="BKB99" s="49"/>
      <c r="BKD99" s="49"/>
      <c r="BKU99" s="49"/>
      <c r="BKZ99" s="49"/>
      <c r="BLF99" s="49"/>
      <c r="BLI99" s="49"/>
      <c r="BLL99" s="49"/>
      <c r="BLT99" s="49"/>
      <c r="BMP99" s="49"/>
      <c r="BMQ99" s="49"/>
      <c r="BMR99" s="49"/>
      <c r="BMS99" s="49"/>
      <c r="BMT99" s="49"/>
      <c r="BMU99" s="49"/>
      <c r="BNM99" s="49"/>
      <c r="BNN99" s="49"/>
      <c r="BNQ99" s="49"/>
      <c r="BNT99" s="49"/>
      <c r="BNV99" s="49"/>
      <c r="BNX99" s="49"/>
      <c r="BOA99" s="49"/>
      <c r="BOD99" s="49"/>
      <c r="BOG99" s="49"/>
      <c r="BOJ99" s="49"/>
      <c r="BOM99" s="49"/>
      <c r="BOP99" s="49"/>
      <c r="BOS99" s="49"/>
      <c r="BOV99" s="49"/>
      <c r="BOX99" s="49"/>
      <c r="BPK99" s="49"/>
      <c r="BPL99" s="49"/>
      <c r="BPM99" s="49"/>
      <c r="BPN99" s="49"/>
      <c r="BPO99" s="49"/>
      <c r="BPP99" s="49"/>
      <c r="BPQ99" s="49"/>
      <c r="BPR99" s="49"/>
      <c r="BPS99" s="49"/>
      <c r="BPT99" s="49"/>
      <c r="BPU99" s="49"/>
      <c r="BPV99" s="49"/>
      <c r="BPW99" s="49"/>
      <c r="BPX99" s="49"/>
      <c r="BPY99" s="49"/>
      <c r="BPZ99" s="49"/>
      <c r="BQA99" s="49"/>
      <c r="BQB99" s="49"/>
      <c r="BQC99" s="49"/>
      <c r="BQD99" s="49"/>
      <c r="BQE99" s="49"/>
      <c r="BQF99" s="49"/>
      <c r="BQG99" s="49"/>
      <c r="BQH99" s="49"/>
      <c r="BQI99" s="49"/>
      <c r="BQJ99" s="49"/>
      <c r="BQK99" s="49"/>
      <c r="BQL99" s="49"/>
      <c r="BQM99" s="49"/>
      <c r="BQN99" s="49"/>
      <c r="BQO99" s="49"/>
      <c r="BQP99" s="49"/>
      <c r="BQQ99" s="49"/>
      <c r="BQR99" s="49"/>
      <c r="BQS99" s="49"/>
      <c r="BQT99" s="49"/>
      <c r="BQU99" s="49"/>
      <c r="BQV99" s="49"/>
      <c r="BQW99" s="49"/>
      <c r="BQX99" s="49"/>
      <c r="BRA99" s="49"/>
      <c r="BRD99" s="49"/>
      <c r="BRG99" s="49"/>
      <c r="BRJ99" s="49"/>
      <c r="BRM99" s="49"/>
      <c r="BRP99" s="49"/>
      <c r="BRY99" s="49"/>
      <c r="BSB99" s="49"/>
      <c r="BSE99" s="49"/>
      <c r="BSH99" s="49"/>
      <c r="BSQ99" s="49"/>
      <c r="BSW99" s="49"/>
      <c r="BSZ99" s="49"/>
      <c r="BTC99" s="49"/>
      <c r="BTF99" s="49"/>
      <c r="BTL99" s="49"/>
      <c r="BTO99" s="49"/>
      <c r="BTU99" s="49"/>
      <c r="BTW99" s="49"/>
      <c r="BTX99" s="49"/>
      <c r="BTZ99" s="49"/>
      <c r="BUQ99" s="49"/>
      <c r="BUV99" s="49"/>
      <c r="BVB99" s="49"/>
      <c r="BVE99" s="49"/>
      <c r="BVH99" s="49"/>
      <c r="BVP99" s="49"/>
      <c r="BWL99" s="49"/>
      <c r="BWM99" s="49"/>
      <c r="BWN99" s="49"/>
      <c r="BWO99" s="49"/>
      <c r="BWP99" s="49"/>
      <c r="BWQ99" s="49"/>
      <c r="BXI99" s="49"/>
      <c r="BXJ99" s="49"/>
      <c r="BXM99" s="49"/>
      <c r="BXP99" s="49"/>
      <c r="BXR99" s="49"/>
      <c r="BXT99" s="49"/>
      <c r="BXW99" s="49"/>
      <c r="BXZ99" s="49"/>
      <c r="BYC99" s="49"/>
      <c r="BYF99" s="49"/>
      <c r="BYI99" s="49"/>
      <c r="BYL99" s="49"/>
      <c r="BYO99" s="49"/>
      <c r="BYR99" s="49"/>
      <c r="BYT99" s="49"/>
      <c r="BZG99" s="49"/>
      <c r="BZH99" s="49"/>
      <c r="BZI99" s="49"/>
      <c r="BZJ99" s="49"/>
      <c r="BZK99" s="49"/>
      <c r="BZL99" s="49"/>
      <c r="BZM99" s="49"/>
      <c r="BZN99" s="49"/>
      <c r="BZO99" s="49"/>
      <c r="BZP99" s="49"/>
      <c r="BZQ99" s="49"/>
      <c r="BZR99" s="49"/>
      <c r="BZS99" s="49"/>
      <c r="BZT99" s="49"/>
      <c r="BZU99" s="49"/>
      <c r="BZV99" s="49"/>
      <c r="BZW99" s="49"/>
      <c r="BZX99" s="49"/>
      <c r="BZY99" s="49"/>
      <c r="BZZ99" s="49"/>
      <c r="CAA99" s="49"/>
      <c r="CAB99" s="49"/>
      <c r="CAC99" s="49"/>
      <c r="CAD99" s="49"/>
      <c r="CAE99" s="49"/>
      <c r="CAF99" s="49"/>
      <c r="CAG99" s="49"/>
      <c r="CAH99" s="49"/>
      <c r="CAI99" s="49"/>
      <c r="CAJ99" s="49"/>
      <c r="CAK99" s="49"/>
      <c r="CAL99" s="49"/>
      <c r="CAM99" s="49"/>
      <c r="CAN99" s="49"/>
      <c r="CAO99" s="49"/>
      <c r="CAP99" s="49"/>
      <c r="CAQ99" s="49"/>
      <c r="CAR99" s="49"/>
      <c r="CAS99" s="49"/>
      <c r="CAT99" s="49"/>
      <c r="CAW99" s="49"/>
      <c r="CAZ99" s="49"/>
      <c r="CBC99" s="49"/>
      <c r="CBF99" s="49"/>
      <c r="CBI99" s="49"/>
      <c r="CBL99" s="49"/>
      <c r="CBU99" s="49"/>
      <c r="CBX99" s="49"/>
      <c r="CCA99" s="49"/>
      <c r="CCD99" s="49"/>
      <c r="CCM99" s="49"/>
      <c r="CCS99" s="49"/>
      <c r="CCV99" s="49"/>
      <c r="CCY99" s="49"/>
      <c r="CDB99" s="49"/>
      <c r="CDH99" s="49"/>
      <c r="CDK99" s="49"/>
      <c r="CDQ99" s="49"/>
      <c r="CDS99" s="49"/>
      <c r="CDT99" s="49"/>
      <c r="CDV99" s="49"/>
      <c r="CEM99" s="49"/>
      <c r="CER99" s="49"/>
      <c r="CEX99" s="49"/>
      <c r="CFA99" s="49"/>
      <c r="CFD99" s="49"/>
      <c r="CFL99" s="49"/>
      <c r="CGH99" s="49"/>
      <c r="CGI99" s="49"/>
      <c r="CGJ99" s="49"/>
      <c r="CGK99" s="49"/>
      <c r="CGL99" s="49"/>
      <c r="CGM99" s="49"/>
      <c r="CHE99" s="49"/>
      <c r="CHF99" s="49"/>
      <c r="CHI99" s="49"/>
      <c r="CHL99" s="49"/>
      <c r="CHN99" s="49"/>
      <c r="CHP99" s="49"/>
      <c r="CHS99" s="49"/>
      <c r="CHV99" s="49"/>
      <c r="CHY99" s="49"/>
      <c r="CIB99" s="49"/>
      <c r="CIE99" s="49"/>
      <c r="CIH99" s="49"/>
      <c r="CIK99" s="49"/>
      <c r="CIN99" s="49"/>
      <c r="CIP99" s="49"/>
      <c r="CJC99" s="49"/>
      <c r="CJD99" s="49"/>
      <c r="CJE99" s="49"/>
      <c r="CJF99" s="49"/>
      <c r="CJG99" s="49"/>
      <c r="CJH99" s="49"/>
      <c r="CJI99" s="49"/>
      <c r="CJJ99" s="49"/>
      <c r="CJK99" s="49"/>
      <c r="CJL99" s="49"/>
      <c r="CJM99" s="49"/>
      <c r="CJN99" s="49"/>
      <c r="CJO99" s="49"/>
      <c r="CJP99" s="49"/>
      <c r="CJQ99" s="49"/>
      <c r="CJR99" s="49"/>
      <c r="CJS99" s="49"/>
      <c r="CJT99" s="49"/>
      <c r="CJU99" s="49"/>
      <c r="CJV99" s="49"/>
      <c r="CJW99" s="49"/>
      <c r="CJX99" s="49"/>
      <c r="CJY99" s="49"/>
      <c r="CJZ99" s="49"/>
      <c r="CKA99" s="49"/>
      <c r="CKB99" s="49"/>
      <c r="CKC99" s="49"/>
      <c r="CKD99" s="49"/>
      <c r="CKE99" s="49"/>
      <c r="CKF99" s="49"/>
      <c r="CKG99" s="49"/>
      <c r="CKH99" s="49"/>
      <c r="CKI99" s="49"/>
      <c r="CKJ99" s="49"/>
      <c r="CKK99" s="49"/>
      <c r="CKL99" s="49"/>
      <c r="CKM99" s="49"/>
      <c r="CKN99" s="49"/>
      <c r="CKO99" s="49"/>
      <c r="CKP99" s="49"/>
      <c r="CKS99" s="49"/>
      <c r="CKV99" s="49"/>
      <c r="CKY99" s="49"/>
      <c r="CLB99" s="49"/>
      <c r="CLE99" s="49"/>
      <c r="CLH99" s="49"/>
      <c r="CLQ99" s="49"/>
      <c r="CLT99" s="49"/>
      <c r="CLW99" s="49"/>
      <c r="CLZ99" s="49"/>
      <c r="CMI99" s="49"/>
      <c r="CMO99" s="49"/>
      <c r="CMR99" s="49"/>
      <c r="CMU99" s="49"/>
      <c r="CMX99" s="49"/>
      <c r="CND99" s="49"/>
      <c r="CNG99" s="49"/>
      <c r="CNM99" s="49"/>
      <c r="CNO99" s="49"/>
      <c r="CNP99" s="49"/>
      <c r="CNR99" s="49"/>
      <c r="COI99" s="49"/>
      <c r="CON99" s="49"/>
      <c r="COT99" s="49"/>
      <c r="COW99" s="49"/>
      <c r="COZ99" s="49"/>
      <c r="CPH99" s="49"/>
      <c r="CQD99" s="49"/>
      <c r="CQE99" s="49"/>
      <c r="CQF99" s="49"/>
      <c r="CQG99" s="49"/>
      <c r="CQH99" s="49"/>
      <c r="CQI99" s="49"/>
      <c r="CRA99" s="49"/>
      <c r="CRB99" s="49"/>
      <c r="CRE99" s="49"/>
      <c r="CRH99" s="49"/>
      <c r="CRJ99" s="49"/>
      <c r="CRL99" s="49"/>
      <c r="CRO99" s="49"/>
      <c r="CRR99" s="49"/>
      <c r="CRU99" s="49"/>
      <c r="CRX99" s="49"/>
      <c r="CSA99" s="49"/>
      <c r="CSD99" s="49"/>
      <c r="CSG99" s="49"/>
      <c r="CSJ99" s="49"/>
      <c r="CSL99" s="49"/>
      <c r="CSY99" s="49"/>
      <c r="CSZ99" s="49"/>
      <c r="CTA99" s="49"/>
      <c r="CTB99" s="49"/>
      <c r="CTC99" s="49"/>
      <c r="CTD99" s="49"/>
      <c r="CTE99" s="49"/>
      <c r="CTF99" s="49"/>
      <c r="CTG99" s="49"/>
      <c r="CTH99" s="49"/>
      <c r="CTI99" s="49"/>
      <c r="CTJ99" s="49"/>
      <c r="CTK99" s="49"/>
      <c r="CTL99" s="49"/>
      <c r="CTM99" s="49"/>
      <c r="CTN99" s="49"/>
      <c r="CTO99" s="49"/>
      <c r="CTP99" s="49"/>
      <c r="CTQ99" s="49"/>
      <c r="CTR99" s="49"/>
      <c r="CTS99" s="49"/>
      <c r="CTT99" s="49"/>
      <c r="CTU99" s="49"/>
      <c r="CTV99" s="49"/>
      <c r="CTW99" s="49"/>
      <c r="CTX99" s="49"/>
      <c r="CTY99" s="49"/>
      <c r="CTZ99" s="49"/>
      <c r="CUA99" s="49"/>
      <c r="CUB99" s="49"/>
      <c r="CUC99" s="49"/>
      <c r="CUD99" s="49"/>
      <c r="CUE99" s="49"/>
      <c r="CUF99" s="49"/>
      <c r="CUG99" s="49"/>
      <c r="CUH99" s="49"/>
      <c r="CUI99" s="49"/>
      <c r="CUJ99" s="49"/>
      <c r="CUK99" s="49"/>
      <c r="CUL99" s="49"/>
      <c r="CUO99" s="49"/>
      <c r="CUR99" s="49"/>
      <c r="CUU99" s="49"/>
      <c r="CUX99" s="49"/>
      <c r="CVA99" s="49"/>
      <c r="CVD99" s="49"/>
      <c r="CVM99" s="49"/>
      <c r="CVP99" s="49"/>
      <c r="CVS99" s="49"/>
      <c r="CVV99" s="49"/>
      <c r="CWE99" s="49"/>
      <c r="CWK99" s="49"/>
      <c r="CWN99" s="49"/>
      <c r="CWQ99" s="49"/>
      <c r="CWT99" s="49"/>
      <c r="CWZ99" s="49"/>
      <c r="CXC99" s="49"/>
      <c r="CXI99" s="49"/>
      <c r="CXK99" s="49"/>
      <c r="CXL99" s="49"/>
      <c r="CXN99" s="49"/>
      <c r="CYE99" s="49"/>
      <c r="CYJ99" s="49"/>
      <c r="CYP99" s="49"/>
      <c r="CYS99" s="49"/>
      <c r="CYV99" s="49"/>
      <c r="CZD99" s="49"/>
      <c r="CZZ99" s="49"/>
      <c r="DAA99" s="49"/>
      <c r="DAB99" s="49"/>
      <c r="DAC99" s="49"/>
      <c r="DAD99" s="49"/>
      <c r="DAE99" s="49"/>
      <c r="DAW99" s="49"/>
      <c r="DAX99" s="49"/>
      <c r="DBA99" s="49"/>
      <c r="DBD99" s="49"/>
      <c r="DBF99" s="49"/>
      <c r="DBH99" s="49"/>
      <c r="DBK99" s="49"/>
      <c r="DBN99" s="49"/>
      <c r="DBQ99" s="49"/>
      <c r="DBT99" s="49"/>
      <c r="DBW99" s="49"/>
      <c r="DBZ99" s="49"/>
      <c r="DCC99" s="49"/>
      <c r="DCF99" s="49"/>
      <c r="DCH99" s="49"/>
      <c r="DCU99" s="49"/>
      <c r="DCV99" s="49"/>
      <c r="DCW99" s="49"/>
      <c r="DCX99" s="49"/>
      <c r="DCY99" s="49"/>
      <c r="DCZ99" s="49"/>
      <c r="DDA99" s="49"/>
      <c r="DDB99" s="49"/>
      <c r="DDC99" s="49"/>
      <c r="DDD99" s="49"/>
      <c r="DDE99" s="49"/>
      <c r="DDF99" s="49"/>
      <c r="DDG99" s="49"/>
      <c r="DDH99" s="49"/>
      <c r="DDI99" s="49"/>
      <c r="DDJ99" s="49"/>
      <c r="DDK99" s="49"/>
      <c r="DDL99" s="49"/>
      <c r="DDM99" s="49"/>
      <c r="DDN99" s="49"/>
      <c r="DDO99" s="49"/>
      <c r="DDP99" s="49"/>
      <c r="DDQ99" s="49"/>
      <c r="DDR99" s="49"/>
      <c r="DDS99" s="49"/>
      <c r="DDT99" s="49"/>
      <c r="DDU99" s="49"/>
      <c r="DDV99" s="49"/>
      <c r="DDW99" s="49"/>
      <c r="DDX99" s="49"/>
      <c r="DDY99" s="49"/>
      <c r="DDZ99" s="49"/>
      <c r="DEA99" s="49"/>
      <c r="DEB99" s="49"/>
      <c r="DEC99" s="49"/>
      <c r="DED99" s="49"/>
      <c r="DEE99" s="49"/>
      <c r="DEF99" s="49"/>
      <c r="DEG99" s="49"/>
      <c r="DEH99" s="49"/>
      <c r="DEK99" s="49"/>
      <c r="DEN99" s="49"/>
      <c r="DEQ99" s="49"/>
      <c r="DET99" s="49"/>
      <c r="DEW99" s="49"/>
      <c r="DEZ99" s="49"/>
      <c r="DFI99" s="49"/>
      <c r="DFL99" s="49"/>
      <c r="DFO99" s="49"/>
      <c r="DFR99" s="49"/>
      <c r="DGA99" s="49"/>
      <c r="DGG99" s="49"/>
      <c r="DGJ99" s="49"/>
      <c r="DGM99" s="49"/>
      <c r="DGP99" s="49"/>
      <c r="DGV99" s="49"/>
      <c r="DGY99" s="49"/>
      <c r="DHE99" s="49"/>
      <c r="DHG99" s="49"/>
      <c r="DHH99" s="49"/>
      <c r="DHJ99" s="49"/>
      <c r="DIA99" s="49"/>
      <c r="DIF99" s="49"/>
      <c r="DIL99" s="49"/>
      <c r="DIO99" s="49"/>
      <c r="DIR99" s="49"/>
      <c r="DIZ99" s="49"/>
      <c r="DJV99" s="49"/>
      <c r="DJW99" s="49"/>
      <c r="DJX99" s="49"/>
      <c r="DJY99" s="49"/>
      <c r="DJZ99" s="49"/>
      <c r="DKA99" s="49"/>
      <c r="DKS99" s="49"/>
      <c r="DKT99" s="49"/>
      <c r="DKW99" s="49"/>
      <c r="DKZ99" s="49"/>
      <c r="DLB99" s="49"/>
      <c r="DLD99" s="49"/>
      <c r="DLG99" s="49"/>
      <c r="DLJ99" s="49"/>
      <c r="DLM99" s="49"/>
      <c r="DLP99" s="49"/>
      <c r="DLS99" s="49"/>
      <c r="DLV99" s="49"/>
      <c r="DLY99" s="49"/>
      <c r="DMB99" s="49"/>
      <c r="DMD99" s="49"/>
      <c r="DMQ99" s="49"/>
      <c r="DMR99" s="49"/>
      <c r="DMS99" s="49"/>
      <c r="DMT99" s="49"/>
      <c r="DMU99" s="49"/>
      <c r="DMV99" s="49"/>
      <c r="DMW99" s="49"/>
      <c r="DMX99" s="49"/>
      <c r="DMY99" s="49"/>
      <c r="DMZ99" s="49"/>
      <c r="DNA99" s="49"/>
      <c r="DNB99" s="49"/>
      <c r="DNC99" s="49"/>
      <c r="DND99" s="49"/>
      <c r="DNE99" s="49"/>
      <c r="DNF99" s="49"/>
      <c r="DNG99" s="49"/>
      <c r="DNH99" s="49"/>
      <c r="DNI99" s="49"/>
      <c r="DNJ99" s="49"/>
      <c r="DNK99" s="49"/>
      <c r="DNL99" s="49"/>
      <c r="DNM99" s="49"/>
      <c r="DNN99" s="49"/>
      <c r="DNO99" s="49"/>
      <c r="DNP99" s="49"/>
      <c r="DNQ99" s="49"/>
      <c r="DNR99" s="49"/>
      <c r="DNS99" s="49"/>
      <c r="DNT99" s="49"/>
      <c r="DNU99" s="49"/>
      <c r="DNV99" s="49"/>
      <c r="DNW99" s="49"/>
      <c r="DNX99" s="49"/>
      <c r="DNY99" s="49"/>
      <c r="DNZ99" s="49"/>
      <c r="DOA99" s="49"/>
      <c r="DOB99" s="49"/>
      <c r="DOC99" s="49"/>
      <c r="DOD99" s="49"/>
      <c r="DOG99" s="49"/>
      <c r="DOJ99" s="49"/>
      <c r="DOM99" s="49"/>
      <c r="DOP99" s="49"/>
      <c r="DOS99" s="49"/>
      <c r="DOV99" s="49"/>
      <c r="DPE99" s="49"/>
      <c r="DPH99" s="49"/>
      <c r="DPK99" s="49"/>
      <c r="DPN99" s="49"/>
      <c r="DPW99" s="49"/>
      <c r="DQC99" s="49"/>
      <c r="DQF99" s="49"/>
      <c r="DQI99" s="49"/>
      <c r="DQL99" s="49"/>
      <c r="DQR99" s="49"/>
      <c r="DQU99" s="49"/>
      <c r="DRA99" s="49"/>
      <c r="DRC99" s="49"/>
      <c r="DRD99" s="49"/>
      <c r="DRF99" s="49"/>
      <c r="DRW99" s="49"/>
      <c r="DSB99" s="49"/>
      <c r="DSH99" s="49"/>
      <c r="DSK99" s="49"/>
      <c r="DSN99" s="49"/>
      <c r="DSV99" s="49"/>
      <c r="DTR99" s="49"/>
      <c r="DTS99" s="49"/>
      <c r="DTT99" s="49"/>
      <c r="DTU99" s="49"/>
      <c r="DTV99" s="49"/>
      <c r="DTW99" s="49"/>
      <c r="DUO99" s="49"/>
      <c r="DUP99" s="49"/>
      <c r="DUS99" s="49"/>
      <c r="DUV99" s="49"/>
      <c r="DUX99" s="49"/>
      <c r="DUZ99" s="49"/>
      <c r="DVC99" s="49"/>
      <c r="DVF99" s="49"/>
      <c r="DVI99" s="49"/>
      <c r="DVL99" s="49"/>
      <c r="DVO99" s="49"/>
      <c r="DVR99" s="49"/>
      <c r="DVU99" s="49"/>
      <c r="DVX99" s="49"/>
      <c r="DVZ99" s="49"/>
      <c r="DWM99" s="49"/>
      <c r="DWN99" s="49"/>
      <c r="DWO99" s="49"/>
      <c r="DWP99" s="49"/>
      <c r="DWQ99" s="49"/>
      <c r="DWR99" s="49"/>
      <c r="DWS99" s="49"/>
      <c r="DWT99" s="49"/>
      <c r="DWU99" s="49"/>
      <c r="DWV99" s="49"/>
      <c r="DWW99" s="49"/>
      <c r="DWX99" s="49"/>
      <c r="DWY99" s="49"/>
      <c r="DWZ99" s="49"/>
      <c r="DXA99" s="49"/>
      <c r="DXB99" s="49"/>
      <c r="DXC99" s="49"/>
      <c r="DXD99" s="49"/>
      <c r="DXE99" s="49"/>
      <c r="DXF99" s="49"/>
      <c r="DXG99" s="49"/>
      <c r="DXH99" s="49"/>
      <c r="DXI99" s="49"/>
      <c r="DXJ99" s="49"/>
      <c r="DXK99" s="49"/>
      <c r="DXL99" s="49"/>
      <c r="DXM99" s="49"/>
      <c r="DXN99" s="49"/>
      <c r="DXO99" s="49"/>
      <c r="DXP99" s="49"/>
      <c r="DXQ99" s="49"/>
      <c r="DXR99" s="49"/>
      <c r="DXS99" s="49"/>
      <c r="DXT99" s="49"/>
      <c r="DXU99" s="49"/>
      <c r="DXV99" s="49"/>
      <c r="DXW99" s="49"/>
      <c r="DXX99" s="49"/>
      <c r="DXY99" s="49"/>
      <c r="DXZ99" s="49"/>
      <c r="DYC99" s="49"/>
      <c r="DYF99" s="49"/>
      <c r="DYI99" s="49"/>
      <c r="DYL99" s="49"/>
      <c r="DYO99" s="49"/>
      <c r="DYR99" s="49"/>
      <c r="DZA99" s="49"/>
      <c r="DZD99" s="49"/>
      <c r="DZG99" s="49"/>
      <c r="DZJ99" s="49"/>
      <c r="DZS99" s="49"/>
      <c r="DZY99" s="49"/>
      <c r="EAB99" s="49"/>
      <c r="EAE99" s="49"/>
      <c r="EAH99" s="49"/>
      <c r="EAN99" s="49"/>
      <c r="EAQ99" s="49"/>
      <c r="EAW99" s="49"/>
      <c r="EAY99" s="49"/>
      <c r="EAZ99" s="49"/>
      <c r="EBB99" s="49"/>
      <c r="EBS99" s="49"/>
      <c r="EBX99" s="49"/>
      <c r="ECD99" s="49"/>
      <c r="ECG99" s="49"/>
      <c r="ECJ99" s="49"/>
      <c r="ECR99" s="49"/>
      <c r="EDN99" s="49"/>
      <c r="EDO99" s="49"/>
      <c r="EDP99" s="49"/>
      <c r="EDQ99" s="49"/>
      <c r="EDR99" s="49"/>
      <c r="EDS99" s="49"/>
      <c r="EEK99" s="49"/>
      <c r="EEL99" s="49"/>
      <c r="EEO99" s="49"/>
      <c r="EER99" s="49"/>
      <c r="EET99" s="49"/>
      <c r="EEV99" s="49"/>
      <c r="EEY99" s="49"/>
      <c r="EFB99" s="49"/>
      <c r="EFE99" s="49"/>
      <c r="EFH99" s="49"/>
      <c r="EFK99" s="49"/>
      <c r="EFN99" s="49"/>
      <c r="EFQ99" s="49"/>
      <c r="EFT99" s="49"/>
      <c r="EFV99" s="49"/>
      <c r="EGI99" s="49"/>
      <c r="EGJ99" s="49"/>
      <c r="EGK99" s="49"/>
      <c r="EGL99" s="49"/>
      <c r="EGM99" s="49"/>
      <c r="EGN99" s="49"/>
      <c r="EGO99" s="49"/>
      <c r="EGP99" s="49"/>
      <c r="EGQ99" s="49"/>
      <c r="EGR99" s="49"/>
      <c r="EGS99" s="49"/>
      <c r="EGT99" s="49"/>
      <c r="EGU99" s="49"/>
      <c r="EGV99" s="49"/>
      <c r="EGW99" s="49"/>
      <c r="EGX99" s="49"/>
      <c r="EGY99" s="49"/>
      <c r="EGZ99" s="49"/>
      <c r="EHA99" s="49"/>
      <c r="EHB99" s="49"/>
      <c r="EHC99" s="49"/>
      <c r="EHD99" s="49"/>
      <c r="EHE99" s="49"/>
      <c r="EHF99" s="49"/>
      <c r="EHG99" s="49"/>
      <c r="EHH99" s="49"/>
      <c r="EHI99" s="49"/>
      <c r="EHJ99" s="49"/>
      <c r="EHK99" s="49"/>
      <c r="EHL99" s="49"/>
      <c r="EHM99" s="49"/>
      <c r="EHN99" s="49"/>
      <c r="EHO99" s="49"/>
      <c r="EHP99" s="49"/>
      <c r="EHQ99" s="49"/>
      <c r="EHR99" s="49"/>
      <c r="EHS99" s="49"/>
      <c r="EHT99" s="49"/>
      <c r="EHU99" s="49"/>
      <c r="EHV99" s="49"/>
      <c r="EHY99" s="49"/>
      <c r="EIB99" s="49"/>
      <c r="EIE99" s="49"/>
      <c r="EIH99" s="49"/>
      <c r="EIK99" s="49"/>
      <c r="EIN99" s="49"/>
      <c r="EIW99" s="49"/>
      <c r="EIZ99" s="49"/>
      <c r="EJC99" s="49"/>
      <c r="EJF99" s="49"/>
      <c r="EJO99" s="49"/>
      <c r="EJU99" s="49"/>
      <c r="EJX99" s="49"/>
      <c r="EKA99" s="49"/>
      <c r="EKD99" s="49"/>
      <c r="EKJ99" s="49"/>
      <c r="EKM99" s="49"/>
      <c r="EKS99" s="49"/>
      <c r="EKU99" s="49"/>
      <c r="EKV99" s="49"/>
      <c r="EKX99" s="49"/>
      <c r="ELO99" s="49"/>
      <c r="ELT99" s="49"/>
      <c r="ELZ99" s="49"/>
      <c r="EMC99" s="49"/>
      <c r="EMF99" s="49"/>
      <c r="EMN99" s="49"/>
      <c r="ENJ99" s="49"/>
      <c r="ENK99" s="49"/>
      <c r="ENL99" s="49"/>
      <c r="ENM99" s="49"/>
      <c r="ENN99" s="49"/>
      <c r="ENO99" s="49"/>
      <c r="EOG99" s="49"/>
      <c r="EOH99" s="49"/>
      <c r="EOK99" s="49"/>
      <c r="EON99" s="49"/>
      <c r="EOP99" s="49"/>
      <c r="EOR99" s="49"/>
      <c r="EOU99" s="49"/>
      <c r="EOX99" s="49"/>
      <c r="EPA99" s="49"/>
      <c r="EPD99" s="49"/>
      <c r="EPG99" s="49"/>
      <c r="EPJ99" s="49"/>
      <c r="EPM99" s="49"/>
      <c r="EPP99" s="49"/>
      <c r="EPR99" s="49"/>
      <c r="EQE99" s="49"/>
      <c r="EQF99" s="49"/>
      <c r="EQG99" s="49"/>
      <c r="EQH99" s="49"/>
      <c r="EQI99" s="49"/>
      <c r="EQJ99" s="49"/>
      <c r="EQK99" s="49"/>
      <c r="EQL99" s="49"/>
      <c r="EQM99" s="49"/>
      <c r="EQN99" s="49"/>
      <c r="EQO99" s="49"/>
      <c r="EQP99" s="49"/>
      <c r="EQQ99" s="49"/>
      <c r="EQR99" s="49"/>
      <c r="EQS99" s="49"/>
      <c r="EQT99" s="49"/>
      <c r="EQU99" s="49"/>
      <c r="EQV99" s="49"/>
      <c r="EQW99" s="49"/>
      <c r="EQX99" s="49"/>
      <c r="EQY99" s="49"/>
      <c r="EQZ99" s="49"/>
      <c r="ERA99" s="49"/>
      <c r="ERB99" s="49"/>
      <c r="ERC99" s="49"/>
      <c r="ERD99" s="49"/>
      <c r="ERE99" s="49"/>
      <c r="ERF99" s="49"/>
      <c r="ERG99" s="49"/>
      <c r="ERH99" s="49"/>
      <c r="ERI99" s="49"/>
      <c r="ERJ99" s="49"/>
      <c r="ERK99" s="49"/>
      <c r="ERL99" s="49"/>
      <c r="ERM99" s="49"/>
      <c r="ERN99" s="49"/>
      <c r="ERO99" s="49"/>
      <c r="ERP99" s="49"/>
      <c r="ERQ99" s="49"/>
      <c r="ERR99" s="49"/>
      <c r="ERU99" s="49"/>
      <c r="ERX99" s="49"/>
      <c r="ESA99" s="49"/>
      <c r="ESD99" s="49"/>
      <c r="ESG99" s="49"/>
      <c r="ESJ99" s="49"/>
      <c r="ESS99" s="49"/>
      <c r="ESV99" s="49"/>
      <c r="ESY99" s="49"/>
      <c r="ETB99" s="49"/>
      <c r="ETK99" s="49"/>
      <c r="ETQ99" s="49"/>
      <c r="ETT99" s="49"/>
      <c r="ETW99" s="49"/>
      <c r="ETZ99" s="49"/>
      <c r="EUF99" s="49"/>
      <c r="EUI99" s="49"/>
      <c r="EUO99" s="49"/>
      <c r="EUQ99" s="49"/>
      <c r="EUR99" s="49"/>
      <c r="EUT99" s="49"/>
      <c r="EVK99" s="49"/>
      <c r="EVP99" s="49"/>
      <c r="EVV99" s="49"/>
      <c r="EVY99" s="49"/>
      <c r="EWB99" s="49"/>
      <c r="EWJ99" s="49"/>
      <c r="EXF99" s="49"/>
      <c r="EXG99" s="49"/>
      <c r="EXH99" s="49"/>
      <c r="EXI99" s="49"/>
      <c r="EXJ99" s="49"/>
      <c r="EXK99" s="49"/>
      <c r="EYC99" s="49"/>
      <c r="EYD99" s="49"/>
      <c r="EYG99" s="49"/>
      <c r="EYJ99" s="49"/>
      <c r="EYL99" s="49"/>
      <c r="EYN99" s="49"/>
      <c r="EYQ99" s="49"/>
      <c r="EYT99" s="49"/>
      <c r="EYW99" s="49"/>
      <c r="EYZ99" s="49"/>
      <c r="EZC99" s="49"/>
      <c r="EZF99" s="49"/>
      <c r="EZI99" s="49"/>
      <c r="EZL99" s="49"/>
      <c r="EZN99" s="49"/>
      <c r="FAA99" s="49"/>
      <c r="FAB99" s="49"/>
      <c r="FAC99" s="49"/>
      <c r="FAD99" s="49"/>
      <c r="FAE99" s="49"/>
      <c r="FAF99" s="49"/>
      <c r="FAG99" s="49"/>
      <c r="FAH99" s="49"/>
      <c r="FAI99" s="49"/>
      <c r="FAJ99" s="49"/>
      <c r="FAK99" s="49"/>
      <c r="FAL99" s="49"/>
      <c r="FAM99" s="49"/>
      <c r="FAN99" s="49"/>
      <c r="FAO99" s="49"/>
      <c r="FAP99" s="49"/>
      <c r="FAQ99" s="49"/>
      <c r="FAR99" s="49"/>
      <c r="FAS99" s="49"/>
      <c r="FAT99" s="49"/>
      <c r="FAU99" s="49"/>
      <c r="FAV99" s="49"/>
      <c r="FAW99" s="49"/>
      <c r="FAX99" s="49"/>
      <c r="FAY99" s="49"/>
      <c r="FAZ99" s="49"/>
      <c r="FBA99" s="49"/>
      <c r="FBB99" s="49"/>
      <c r="FBC99" s="49"/>
      <c r="FBD99" s="49"/>
      <c r="FBE99" s="49"/>
      <c r="FBF99" s="49"/>
      <c r="FBG99" s="49"/>
      <c r="FBH99" s="49"/>
      <c r="FBI99" s="49"/>
      <c r="FBJ99" s="49"/>
      <c r="FBK99" s="49"/>
      <c r="FBL99" s="49"/>
      <c r="FBM99" s="49"/>
      <c r="FBN99" s="49"/>
      <c r="FBQ99" s="49"/>
      <c r="FBT99" s="49"/>
      <c r="FBW99" s="49"/>
      <c r="FBZ99" s="49"/>
      <c r="FCC99" s="49"/>
      <c r="FCF99" s="49"/>
      <c r="FCO99" s="49"/>
      <c r="FCR99" s="49"/>
      <c r="FCU99" s="49"/>
      <c r="FCX99" s="49"/>
      <c r="FDG99" s="49"/>
      <c r="FDM99" s="49"/>
      <c r="FDP99" s="49"/>
      <c r="FDS99" s="49"/>
      <c r="FDV99" s="49"/>
      <c r="FEB99" s="49"/>
      <c r="FEE99" s="49"/>
      <c r="FEK99" s="49"/>
      <c r="FEM99" s="49"/>
      <c r="FEN99" s="49"/>
      <c r="FEP99" s="49"/>
      <c r="FFG99" s="49"/>
      <c r="FFL99" s="49"/>
      <c r="FFR99" s="49"/>
      <c r="FFU99" s="49"/>
      <c r="FFX99" s="49"/>
      <c r="FGF99" s="49"/>
      <c r="FHB99" s="49"/>
      <c r="FHC99" s="49"/>
      <c r="FHD99" s="49"/>
      <c r="FHE99" s="49"/>
      <c r="FHF99" s="49"/>
      <c r="FHG99" s="49"/>
      <c r="FHY99" s="49"/>
      <c r="FHZ99" s="49"/>
      <c r="FIC99" s="49"/>
      <c r="FIF99" s="49"/>
      <c r="FIH99" s="49"/>
      <c r="FIJ99" s="49"/>
      <c r="FIM99" s="49"/>
      <c r="FIP99" s="49"/>
      <c r="FIS99" s="49"/>
      <c r="FIV99" s="49"/>
      <c r="FIY99" s="49"/>
      <c r="FJB99" s="49"/>
      <c r="FJE99" s="49"/>
      <c r="FJH99" s="49"/>
      <c r="FJJ99" s="49"/>
      <c r="FJW99" s="49"/>
      <c r="FJX99" s="49"/>
      <c r="FJY99" s="49"/>
      <c r="FJZ99" s="49"/>
      <c r="FKA99" s="49"/>
      <c r="FKB99" s="49"/>
      <c r="FKC99" s="49"/>
      <c r="FKD99" s="49"/>
      <c r="FKE99" s="49"/>
      <c r="FKF99" s="49"/>
      <c r="FKG99" s="49"/>
      <c r="FKH99" s="49"/>
      <c r="FKI99" s="49"/>
      <c r="FKJ99" s="49"/>
      <c r="FKK99" s="49"/>
      <c r="FKL99" s="49"/>
      <c r="FKM99" s="49"/>
      <c r="FKN99" s="49"/>
      <c r="FKO99" s="49"/>
      <c r="FKP99" s="49"/>
      <c r="FKQ99" s="49"/>
      <c r="FKR99" s="49"/>
      <c r="FKS99" s="49"/>
      <c r="FKT99" s="49"/>
      <c r="FKU99" s="49"/>
      <c r="FKV99" s="49"/>
      <c r="FKW99" s="49"/>
      <c r="FKX99" s="49"/>
      <c r="FKY99" s="49"/>
      <c r="FKZ99" s="49"/>
      <c r="FLA99" s="49"/>
      <c r="FLB99" s="49"/>
      <c r="FLC99" s="49"/>
      <c r="FLD99" s="49"/>
      <c r="FLE99" s="49"/>
      <c r="FLF99" s="49"/>
      <c r="FLG99" s="49"/>
      <c r="FLH99" s="49"/>
      <c r="FLI99" s="49"/>
      <c r="FLJ99" s="49"/>
      <c r="FLM99" s="49"/>
      <c r="FLP99" s="49"/>
      <c r="FLS99" s="49"/>
      <c r="FLV99" s="49"/>
      <c r="FLY99" s="49"/>
      <c r="FMB99" s="49"/>
      <c r="FMK99" s="49"/>
      <c r="FMN99" s="49"/>
      <c r="FMQ99" s="49"/>
      <c r="FMT99" s="49"/>
      <c r="FNC99" s="49"/>
      <c r="FNI99" s="49"/>
      <c r="FNL99" s="49"/>
      <c r="FNO99" s="49"/>
      <c r="FNR99" s="49"/>
      <c r="FNX99" s="49"/>
      <c r="FOA99" s="49"/>
      <c r="FOG99" s="49"/>
      <c r="FOI99" s="49"/>
      <c r="FOJ99" s="49"/>
      <c r="FOL99" s="49"/>
      <c r="FPC99" s="49"/>
      <c r="FPH99" s="49"/>
      <c r="FPN99" s="49"/>
      <c r="FPQ99" s="49"/>
      <c r="FPT99" s="49"/>
      <c r="FQB99" s="49"/>
      <c r="FQX99" s="49"/>
      <c r="FQY99" s="49"/>
      <c r="FQZ99" s="49"/>
      <c r="FRA99" s="49"/>
      <c r="FRB99" s="49"/>
      <c r="FRC99" s="49"/>
      <c r="FRU99" s="49"/>
      <c r="FRV99" s="49"/>
      <c r="FRY99" s="49"/>
      <c r="FSB99" s="49"/>
      <c r="FSD99" s="49"/>
      <c r="FSF99" s="49"/>
      <c r="FSI99" s="49"/>
      <c r="FSL99" s="49"/>
      <c r="FSO99" s="49"/>
      <c r="FSR99" s="49"/>
      <c r="FSU99" s="49"/>
      <c r="FSX99" s="49"/>
      <c r="FTA99" s="49"/>
      <c r="FTD99" s="49"/>
      <c r="FTF99" s="49"/>
      <c r="FTS99" s="49"/>
      <c r="FTT99" s="49"/>
      <c r="FTU99" s="49"/>
      <c r="FTV99" s="49"/>
      <c r="FTW99" s="49"/>
      <c r="FTX99" s="49"/>
      <c r="FTY99" s="49"/>
      <c r="FTZ99" s="49"/>
      <c r="FUA99" s="49"/>
      <c r="FUB99" s="49"/>
      <c r="FUC99" s="49"/>
      <c r="FUD99" s="49"/>
      <c r="FUE99" s="49"/>
      <c r="FUF99" s="49"/>
      <c r="FUG99" s="49"/>
      <c r="FUH99" s="49"/>
      <c r="FUI99" s="49"/>
      <c r="FUJ99" s="49"/>
      <c r="FUK99" s="49"/>
      <c r="FUL99" s="49"/>
      <c r="FUM99" s="49"/>
      <c r="FUN99" s="49"/>
      <c r="FUO99" s="49"/>
      <c r="FUP99" s="49"/>
      <c r="FUQ99" s="49"/>
      <c r="FUR99" s="49"/>
      <c r="FUS99" s="49"/>
      <c r="FUT99" s="49"/>
      <c r="FUU99" s="49"/>
      <c r="FUV99" s="49"/>
      <c r="FUW99" s="49"/>
      <c r="FUX99" s="49"/>
      <c r="FUY99" s="49"/>
      <c r="FUZ99" s="49"/>
      <c r="FVA99" s="49"/>
      <c r="FVB99" s="49"/>
      <c r="FVC99" s="49"/>
      <c r="FVD99" s="49"/>
      <c r="FVE99" s="49"/>
      <c r="FVF99" s="49"/>
      <c r="FVI99" s="49"/>
      <c r="FVL99" s="49"/>
      <c r="FVO99" s="49"/>
      <c r="FVR99" s="49"/>
      <c r="FVU99" s="49"/>
      <c r="FVX99" s="49"/>
      <c r="FWG99" s="49"/>
      <c r="FWJ99" s="49"/>
      <c r="FWM99" s="49"/>
      <c r="FWP99" s="49"/>
      <c r="FWY99" s="49"/>
      <c r="FXE99" s="49"/>
      <c r="FXH99" s="49"/>
      <c r="FXK99" s="49"/>
      <c r="FXN99" s="49"/>
      <c r="FXT99" s="49"/>
      <c r="FXW99" s="49"/>
      <c r="FYC99" s="49"/>
      <c r="FYE99" s="49"/>
      <c r="FYF99" s="49"/>
      <c r="FYH99" s="49"/>
      <c r="FYY99" s="49"/>
      <c r="FZD99" s="49"/>
      <c r="FZJ99" s="49"/>
      <c r="FZM99" s="49"/>
      <c r="FZP99" s="49"/>
      <c r="FZX99" s="49"/>
      <c r="GAT99" s="49"/>
      <c r="GAU99" s="49"/>
      <c r="GAV99" s="49"/>
      <c r="GAW99" s="49"/>
      <c r="GAX99" s="49"/>
      <c r="GAY99" s="49"/>
      <c r="GBQ99" s="49"/>
      <c r="GBR99" s="49"/>
      <c r="GBU99" s="49"/>
      <c r="GBX99" s="49"/>
      <c r="GBZ99" s="49"/>
      <c r="GCB99" s="49"/>
      <c r="GCE99" s="49"/>
      <c r="GCH99" s="49"/>
      <c r="GCK99" s="49"/>
      <c r="GCN99" s="49"/>
      <c r="GCQ99" s="49"/>
      <c r="GCT99" s="49"/>
      <c r="GCW99" s="49"/>
      <c r="GCZ99" s="49"/>
      <c r="GDB99" s="49"/>
      <c r="GDO99" s="49"/>
      <c r="GDP99" s="49"/>
      <c r="GDQ99" s="49"/>
      <c r="GDR99" s="49"/>
      <c r="GDS99" s="49"/>
      <c r="GDT99" s="49"/>
      <c r="GDU99" s="49"/>
      <c r="GDV99" s="49"/>
      <c r="GDW99" s="49"/>
      <c r="GDX99" s="49"/>
      <c r="GDY99" s="49"/>
      <c r="GDZ99" s="49"/>
      <c r="GEA99" s="49"/>
      <c r="GEB99" s="49"/>
      <c r="GEC99" s="49"/>
      <c r="GED99" s="49"/>
      <c r="GEE99" s="49"/>
      <c r="GEF99" s="49"/>
      <c r="GEG99" s="49"/>
      <c r="GEH99" s="49"/>
      <c r="GEI99" s="49"/>
      <c r="GEJ99" s="49"/>
      <c r="GEK99" s="49"/>
      <c r="GEL99" s="49"/>
      <c r="GEM99" s="49"/>
      <c r="GEN99" s="49"/>
      <c r="GEO99" s="49"/>
      <c r="GEP99" s="49"/>
      <c r="GEQ99" s="49"/>
      <c r="GER99" s="49"/>
      <c r="GES99" s="49"/>
      <c r="GET99" s="49"/>
      <c r="GEU99" s="49"/>
      <c r="GEV99" s="49"/>
      <c r="GEW99" s="49"/>
      <c r="GEX99" s="49"/>
      <c r="GEY99" s="49"/>
      <c r="GEZ99" s="49"/>
      <c r="GFA99" s="49"/>
      <c r="GFB99" s="49"/>
      <c r="GFE99" s="49"/>
      <c r="GFH99" s="49"/>
      <c r="GFK99" s="49"/>
      <c r="GFN99" s="49"/>
      <c r="GFQ99" s="49"/>
      <c r="GFT99" s="49"/>
      <c r="GGC99" s="49"/>
      <c r="GGF99" s="49"/>
      <c r="GGI99" s="49"/>
      <c r="GGL99" s="49"/>
      <c r="GGU99" s="49"/>
      <c r="GHA99" s="49"/>
      <c r="GHD99" s="49"/>
      <c r="GHG99" s="49"/>
      <c r="GHJ99" s="49"/>
      <c r="GHP99" s="49"/>
      <c r="GHS99" s="49"/>
      <c r="GHY99" s="49"/>
      <c r="GIA99" s="49"/>
      <c r="GIB99" s="49"/>
      <c r="GID99" s="49"/>
      <c r="GIU99" s="49"/>
      <c r="GIZ99" s="49"/>
      <c r="GJF99" s="49"/>
      <c r="GJI99" s="49"/>
      <c r="GJL99" s="49"/>
      <c r="GJT99" s="49"/>
      <c r="GKP99" s="49"/>
      <c r="GKQ99" s="49"/>
      <c r="GKR99" s="49"/>
      <c r="GKS99" s="49"/>
      <c r="GKT99" s="49"/>
      <c r="GKU99" s="49"/>
      <c r="GLM99" s="49"/>
      <c r="GLN99" s="49"/>
      <c r="GLQ99" s="49"/>
      <c r="GLT99" s="49"/>
      <c r="GLV99" s="49"/>
      <c r="GLX99" s="49"/>
      <c r="GMA99" s="49"/>
      <c r="GMD99" s="49"/>
      <c r="GMG99" s="49"/>
      <c r="GMJ99" s="49"/>
      <c r="GMM99" s="49"/>
      <c r="GMP99" s="49"/>
      <c r="GMS99" s="49"/>
      <c r="GMV99" s="49"/>
      <c r="GMX99" s="49"/>
      <c r="GNK99" s="49"/>
      <c r="GNL99" s="49"/>
      <c r="GNM99" s="49"/>
      <c r="GNN99" s="49"/>
      <c r="GNO99" s="49"/>
      <c r="GNP99" s="49"/>
      <c r="GNQ99" s="49"/>
      <c r="GNR99" s="49"/>
      <c r="GNS99" s="49"/>
      <c r="GNT99" s="49"/>
      <c r="GNU99" s="49"/>
      <c r="GNV99" s="49"/>
      <c r="GNW99" s="49"/>
      <c r="GNX99" s="49"/>
      <c r="GNY99" s="49"/>
      <c r="GNZ99" s="49"/>
      <c r="GOA99" s="49"/>
      <c r="GOB99" s="49"/>
      <c r="GOC99" s="49"/>
      <c r="GOD99" s="49"/>
      <c r="GOE99" s="49"/>
      <c r="GOF99" s="49"/>
      <c r="GOG99" s="49"/>
      <c r="GOH99" s="49"/>
      <c r="GOI99" s="49"/>
      <c r="GOJ99" s="49"/>
      <c r="GOK99" s="49"/>
      <c r="GOL99" s="49"/>
      <c r="GOM99" s="49"/>
      <c r="GON99" s="49"/>
      <c r="GOO99" s="49"/>
      <c r="GOP99" s="49"/>
      <c r="GOQ99" s="49"/>
      <c r="GOR99" s="49"/>
      <c r="GOS99" s="49"/>
      <c r="GOT99" s="49"/>
      <c r="GOU99" s="49"/>
      <c r="GOV99" s="49"/>
      <c r="GOW99" s="49"/>
      <c r="GOX99" s="49"/>
      <c r="GPA99" s="49"/>
      <c r="GPD99" s="49"/>
      <c r="GPG99" s="49"/>
      <c r="GPJ99" s="49"/>
      <c r="GPM99" s="49"/>
      <c r="GPP99" s="49"/>
      <c r="GPY99" s="49"/>
      <c r="GQB99" s="49"/>
      <c r="GQE99" s="49"/>
      <c r="GQH99" s="49"/>
      <c r="GQQ99" s="49"/>
      <c r="GQW99" s="49"/>
      <c r="GQZ99" s="49"/>
      <c r="GRC99" s="49"/>
      <c r="GRF99" s="49"/>
      <c r="GRL99" s="49"/>
      <c r="GRO99" s="49"/>
      <c r="GRU99" s="49"/>
      <c r="GRW99" s="49"/>
      <c r="GRX99" s="49"/>
      <c r="GRZ99" s="49"/>
      <c r="GSQ99" s="49"/>
      <c r="GSV99" s="49"/>
      <c r="GTB99" s="49"/>
      <c r="GTE99" s="49"/>
      <c r="GTH99" s="49"/>
      <c r="GTP99" s="49"/>
      <c r="GUL99" s="49"/>
      <c r="GUM99" s="49"/>
      <c r="GUN99" s="49"/>
      <c r="GUO99" s="49"/>
      <c r="GUP99" s="49"/>
      <c r="GUQ99" s="49"/>
      <c r="GVI99" s="49"/>
      <c r="GVJ99" s="49"/>
      <c r="GVM99" s="49"/>
      <c r="GVP99" s="49"/>
      <c r="GVR99" s="49"/>
      <c r="GVT99" s="49"/>
      <c r="GVW99" s="49"/>
      <c r="GVZ99" s="49"/>
      <c r="GWC99" s="49"/>
      <c r="GWF99" s="49"/>
      <c r="GWI99" s="49"/>
      <c r="GWL99" s="49"/>
      <c r="GWO99" s="49"/>
      <c r="GWR99" s="49"/>
      <c r="GWT99" s="49"/>
      <c r="GXG99" s="49"/>
      <c r="GXH99" s="49"/>
      <c r="GXI99" s="49"/>
      <c r="GXJ99" s="49"/>
      <c r="GXK99" s="49"/>
      <c r="GXL99" s="49"/>
      <c r="GXM99" s="49"/>
      <c r="GXN99" s="49"/>
      <c r="GXO99" s="49"/>
      <c r="GXP99" s="49"/>
      <c r="GXQ99" s="49"/>
      <c r="GXR99" s="49"/>
      <c r="GXS99" s="49"/>
      <c r="GXT99" s="49"/>
      <c r="GXU99" s="49"/>
      <c r="GXV99" s="49"/>
      <c r="GXW99" s="49"/>
      <c r="GXX99" s="49"/>
      <c r="GXY99" s="49"/>
      <c r="GXZ99" s="49"/>
      <c r="GYA99" s="49"/>
      <c r="GYB99" s="49"/>
      <c r="GYC99" s="49"/>
      <c r="GYD99" s="49"/>
      <c r="GYE99" s="49"/>
      <c r="GYF99" s="49"/>
      <c r="GYG99" s="49"/>
      <c r="GYH99" s="49"/>
      <c r="GYI99" s="49"/>
      <c r="GYJ99" s="49"/>
      <c r="GYK99" s="49"/>
      <c r="GYL99" s="49"/>
      <c r="GYM99" s="49"/>
      <c r="GYN99" s="49"/>
      <c r="GYO99" s="49"/>
      <c r="GYP99" s="49"/>
      <c r="GYQ99" s="49"/>
      <c r="GYR99" s="49"/>
      <c r="GYS99" s="49"/>
      <c r="GYT99" s="49"/>
      <c r="GYW99" s="49"/>
      <c r="GYZ99" s="49"/>
      <c r="GZC99" s="49"/>
      <c r="GZF99" s="49"/>
      <c r="GZI99" s="49"/>
      <c r="GZL99" s="49"/>
      <c r="GZU99" s="49"/>
      <c r="GZX99" s="49"/>
      <c r="HAA99" s="49"/>
      <c r="HAD99" s="49"/>
      <c r="HAM99" s="49"/>
      <c r="HAS99" s="49"/>
      <c r="HAV99" s="49"/>
      <c r="HAY99" s="49"/>
      <c r="HBB99" s="49"/>
      <c r="HBH99" s="49"/>
      <c r="HBK99" s="49"/>
      <c r="HBQ99" s="49"/>
      <c r="HBS99" s="49"/>
      <c r="HBT99" s="49"/>
      <c r="HBV99" s="49"/>
      <c r="HCM99" s="49"/>
      <c r="HCR99" s="49"/>
      <c r="HCX99" s="49"/>
      <c r="HDA99" s="49"/>
      <c r="HDD99" s="49"/>
      <c r="HDL99" s="49"/>
      <c r="HEH99" s="49"/>
      <c r="HEI99" s="49"/>
      <c r="HEJ99" s="49"/>
      <c r="HEK99" s="49"/>
      <c r="HEL99" s="49"/>
      <c r="HEM99" s="49"/>
      <c r="HFE99" s="49"/>
      <c r="HFF99" s="49"/>
      <c r="HFI99" s="49"/>
      <c r="HFL99" s="49"/>
      <c r="HFN99" s="49"/>
      <c r="HFP99" s="49"/>
      <c r="HFS99" s="49"/>
      <c r="HFV99" s="49"/>
      <c r="HFY99" s="49"/>
      <c r="HGB99" s="49"/>
      <c r="HGE99" s="49"/>
      <c r="HGH99" s="49"/>
      <c r="HGK99" s="49"/>
      <c r="HGN99" s="49"/>
      <c r="HGP99" s="49"/>
      <c r="HHC99" s="49"/>
      <c r="HHD99" s="49"/>
      <c r="HHE99" s="49"/>
      <c r="HHF99" s="49"/>
      <c r="HHG99" s="49"/>
      <c r="HHH99" s="49"/>
      <c r="HHI99" s="49"/>
      <c r="HHJ99" s="49"/>
      <c r="HHK99" s="49"/>
      <c r="HHL99" s="49"/>
      <c r="HHM99" s="49"/>
      <c r="HHN99" s="49"/>
      <c r="HHO99" s="49"/>
      <c r="HHP99" s="49"/>
      <c r="HHQ99" s="49"/>
      <c r="HHR99" s="49"/>
      <c r="HHS99" s="49"/>
      <c r="HHT99" s="49"/>
      <c r="HHU99" s="49"/>
      <c r="HHV99" s="49"/>
      <c r="HHW99" s="49"/>
      <c r="HHX99" s="49"/>
      <c r="HHY99" s="49"/>
      <c r="HHZ99" s="49"/>
      <c r="HIA99" s="49"/>
      <c r="HIB99" s="49"/>
      <c r="HIC99" s="49"/>
      <c r="HID99" s="49"/>
      <c r="HIE99" s="49"/>
      <c r="HIF99" s="49"/>
      <c r="HIG99" s="49"/>
      <c r="HIH99" s="49"/>
      <c r="HII99" s="49"/>
      <c r="HIJ99" s="49"/>
      <c r="HIK99" s="49"/>
      <c r="HIL99" s="49"/>
      <c r="HIM99" s="49"/>
      <c r="HIN99" s="49"/>
      <c r="HIO99" s="49"/>
      <c r="HIP99" s="49"/>
      <c r="HIS99" s="49"/>
      <c r="HIV99" s="49"/>
      <c r="HIY99" s="49"/>
      <c r="HJB99" s="49"/>
      <c r="HJE99" s="49"/>
      <c r="HJH99" s="49"/>
      <c r="HJQ99" s="49"/>
      <c r="HJT99" s="49"/>
      <c r="HJW99" s="49"/>
      <c r="HJZ99" s="49"/>
      <c r="HKI99" s="49"/>
      <c r="HKO99" s="49"/>
      <c r="HKR99" s="49"/>
      <c r="HKU99" s="49"/>
      <c r="HKX99" s="49"/>
      <c r="HLD99" s="49"/>
      <c r="HLG99" s="49"/>
      <c r="HLM99" s="49"/>
      <c r="HLO99" s="49"/>
      <c r="HLP99" s="49"/>
      <c r="HLR99" s="49"/>
      <c r="HMI99" s="49"/>
      <c r="HMN99" s="49"/>
      <c r="HMT99" s="49"/>
      <c r="HMW99" s="49"/>
      <c r="HMZ99" s="49"/>
      <c r="HNH99" s="49"/>
      <c r="HOD99" s="49"/>
      <c r="HOE99" s="49"/>
      <c r="HOF99" s="49"/>
      <c r="HOG99" s="49"/>
      <c r="HOH99" s="49"/>
      <c r="HOI99" s="49"/>
      <c r="HPA99" s="49"/>
      <c r="HPB99" s="49"/>
      <c r="HPE99" s="49"/>
      <c r="HPH99" s="49"/>
      <c r="HPJ99" s="49"/>
      <c r="HPL99" s="49"/>
      <c r="HPO99" s="49"/>
      <c r="HPR99" s="49"/>
      <c r="HPU99" s="49"/>
      <c r="HPX99" s="49"/>
      <c r="HQA99" s="49"/>
      <c r="HQD99" s="49"/>
      <c r="HQG99" s="49"/>
      <c r="HQJ99" s="49"/>
      <c r="HQL99" s="49"/>
      <c r="HQY99" s="49"/>
      <c r="HQZ99" s="49"/>
      <c r="HRA99" s="49"/>
      <c r="HRB99" s="49"/>
      <c r="HRC99" s="49"/>
      <c r="HRD99" s="49"/>
      <c r="HRE99" s="49"/>
      <c r="HRF99" s="49"/>
      <c r="HRG99" s="49"/>
      <c r="HRH99" s="49"/>
      <c r="HRI99" s="49"/>
      <c r="HRJ99" s="49"/>
      <c r="HRK99" s="49"/>
      <c r="HRL99" s="49"/>
      <c r="HRM99" s="49"/>
      <c r="HRN99" s="49"/>
      <c r="HRO99" s="49"/>
      <c r="HRP99" s="49"/>
      <c r="HRQ99" s="49"/>
      <c r="HRR99" s="49"/>
      <c r="HRS99" s="49"/>
      <c r="HRT99" s="49"/>
      <c r="HRU99" s="49"/>
      <c r="HRV99" s="49"/>
      <c r="HRW99" s="49"/>
      <c r="HRX99" s="49"/>
      <c r="HRY99" s="49"/>
      <c r="HRZ99" s="49"/>
      <c r="HSA99" s="49"/>
      <c r="HSB99" s="49"/>
      <c r="HSC99" s="49"/>
      <c r="HSD99" s="49"/>
      <c r="HSE99" s="49"/>
      <c r="HSF99" s="49"/>
      <c r="HSG99" s="49"/>
      <c r="HSH99" s="49"/>
      <c r="HSI99" s="49"/>
      <c r="HSJ99" s="49"/>
      <c r="HSK99" s="49"/>
      <c r="HSL99" s="49"/>
      <c r="HSO99" s="49"/>
      <c r="HSR99" s="49"/>
      <c r="HSU99" s="49"/>
      <c r="HSX99" s="49"/>
      <c r="HTA99" s="49"/>
      <c r="HTD99" s="49"/>
      <c r="HTM99" s="49"/>
      <c r="HTP99" s="49"/>
      <c r="HTS99" s="49"/>
      <c r="HTV99" s="49"/>
      <c r="HUE99" s="49"/>
      <c r="HUK99" s="49"/>
      <c r="HUN99" s="49"/>
      <c r="HUQ99" s="49"/>
      <c r="HUT99" s="49"/>
      <c r="HUZ99" s="49"/>
      <c r="HVC99" s="49"/>
      <c r="HVI99" s="49"/>
      <c r="HVK99" s="49"/>
      <c r="HVL99" s="49"/>
      <c r="HVN99" s="49"/>
      <c r="HWE99" s="49"/>
      <c r="HWJ99" s="49"/>
      <c r="HWP99" s="49"/>
      <c r="HWS99" s="49"/>
      <c r="HWV99" s="49"/>
      <c r="HXD99" s="49"/>
      <c r="HXZ99" s="49"/>
      <c r="HYA99" s="49"/>
      <c r="HYB99" s="49"/>
      <c r="HYC99" s="49"/>
      <c r="HYD99" s="49"/>
      <c r="HYE99" s="49"/>
      <c r="HYW99" s="49"/>
      <c r="HYX99" s="49"/>
      <c r="HZA99" s="49"/>
      <c r="HZD99" s="49"/>
      <c r="HZF99" s="49"/>
      <c r="HZH99" s="49"/>
      <c r="HZK99" s="49"/>
      <c r="HZN99" s="49"/>
      <c r="HZQ99" s="49"/>
      <c r="HZT99" s="49"/>
      <c r="HZW99" s="49"/>
      <c r="HZZ99" s="49"/>
      <c r="IAC99" s="49"/>
      <c r="IAF99" s="49"/>
      <c r="IAH99" s="49"/>
      <c r="IAU99" s="49"/>
      <c r="IAV99" s="49"/>
      <c r="IAW99" s="49"/>
      <c r="IAX99" s="49"/>
      <c r="IAY99" s="49"/>
      <c r="IAZ99" s="49"/>
      <c r="IBA99" s="49"/>
      <c r="IBB99" s="49"/>
      <c r="IBC99" s="49"/>
      <c r="IBD99" s="49"/>
      <c r="IBE99" s="49"/>
      <c r="IBF99" s="49"/>
      <c r="IBG99" s="49"/>
      <c r="IBH99" s="49"/>
      <c r="IBI99" s="49"/>
      <c r="IBJ99" s="49"/>
      <c r="IBK99" s="49"/>
      <c r="IBL99" s="49"/>
      <c r="IBM99" s="49"/>
      <c r="IBN99" s="49"/>
      <c r="IBO99" s="49"/>
      <c r="IBP99" s="49"/>
      <c r="IBQ99" s="49"/>
      <c r="IBR99" s="49"/>
      <c r="IBS99" s="49"/>
      <c r="IBT99" s="49"/>
      <c r="IBU99" s="49"/>
      <c r="IBV99" s="49"/>
      <c r="IBW99" s="49"/>
      <c r="IBX99" s="49"/>
      <c r="IBY99" s="49"/>
      <c r="IBZ99" s="49"/>
      <c r="ICA99" s="49"/>
      <c r="ICB99" s="49"/>
      <c r="ICC99" s="49"/>
      <c r="ICD99" s="49"/>
      <c r="ICE99" s="49"/>
      <c r="ICF99" s="49"/>
      <c r="ICG99" s="49"/>
      <c r="ICH99" s="49"/>
      <c r="ICK99" s="49"/>
      <c r="ICN99" s="49"/>
      <c r="ICQ99" s="49"/>
      <c r="ICT99" s="49"/>
      <c r="ICW99" s="49"/>
      <c r="ICZ99" s="49"/>
      <c r="IDI99" s="49"/>
      <c r="IDL99" s="49"/>
      <c r="IDO99" s="49"/>
      <c r="IDR99" s="49"/>
      <c r="IEA99" s="49"/>
      <c r="IEG99" s="49"/>
      <c r="IEJ99" s="49"/>
      <c r="IEM99" s="49"/>
      <c r="IEP99" s="49"/>
      <c r="IEV99" s="49"/>
      <c r="IEY99" s="49"/>
      <c r="IFE99" s="49"/>
      <c r="IFG99" s="49"/>
      <c r="IFH99" s="49"/>
      <c r="IFJ99" s="49"/>
      <c r="IGA99" s="49"/>
      <c r="IGF99" s="49"/>
      <c r="IGL99" s="49"/>
      <c r="IGO99" s="49"/>
      <c r="IGR99" s="49"/>
      <c r="IGZ99" s="49"/>
      <c r="IHV99" s="49"/>
      <c r="IHW99" s="49"/>
      <c r="IHX99" s="49"/>
      <c r="IHY99" s="49"/>
      <c r="IHZ99" s="49"/>
      <c r="IIA99" s="49"/>
      <c r="IIS99" s="49"/>
      <c r="IIT99" s="49"/>
      <c r="IIW99" s="49"/>
      <c r="IIZ99" s="49"/>
      <c r="IJB99" s="49"/>
      <c r="IJD99" s="49"/>
      <c r="IJG99" s="49"/>
      <c r="IJJ99" s="49"/>
      <c r="IJM99" s="49"/>
      <c r="IJP99" s="49"/>
      <c r="IJS99" s="49"/>
      <c r="IJV99" s="49"/>
      <c r="IJY99" s="49"/>
      <c r="IKB99" s="49"/>
      <c r="IKD99" s="49"/>
      <c r="IKQ99" s="49"/>
      <c r="IKR99" s="49"/>
      <c r="IKS99" s="49"/>
      <c r="IKT99" s="49"/>
      <c r="IKU99" s="49"/>
      <c r="IKV99" s="49"/>
      <c r="IKW99" s="49"/>
      <c r="IKX99" s="49"/>
      <c r="IKY99" s="49"/>
      <c r="IKZ99" s="49"/>
      <c r="ILA99" s="49"/>
      <c r="ILB99" s="49"/>
      <c r="ILC99" s="49"/>
      <c r="ILD99" s="49"/>
      <c r="ILE99" s="49"/>
      <c r="ILF99" s="49"/>
      <c r="ILG99" s="49"/>
      <c r="ILH99" s="49"/>
      <c r="ILI99" s="49"/>
      <c r="ILJ99" s="49"/>
      <c r="ILK99" s="49"/>
      <c r="ILL99" s="49"/>
      <c r="ILM99" s="49"/>
      <c r="ILN99" s="49"/>
      <c r="ILO99" s="49"/>
      <c r="ILP99" s="49"/>
      <c r="ILQ99" s="49"/>
      <c r="ILR99" s="49"/>
      <c r="ILS99" s="49"/>
      <c r="ILT99" s="49"/>
      <c r="ILU99" s="49"/>
      <c r="ILV99" s="49"/>
      <c r="ILW99" s="49"/>
      <c r="ILX99" s="49"/>
      <c r="ILY99" s="49"/>
      <c r="ILZ99" s="49"/>
      <c r="IMA99" s="49"/>
      <c r="IMB99" s="49"/>
      <c r="IMC99" s="49"/>
      <c r="IMD99" s="49"/>
      <c r="IMG99" s="49"/>
      <c r="IMJ99" s="49"/>
      <c r="IMM99" s="49"/>
      <c r="IMP99" s="49"/>
      <c r="IMS99" s="49"/>
      <c r="IMV99" s="49"/>
      <c r="INE99" s="49"/>
      <c r="INH99" s="49"/>
      <c r="INK99" s="49"/>
      <c r="INN99" s="49"/>
      <c r="INW99" s="49"/>
      <c r="IOC99" s="49"/>
      <c r="IOF99" s="49"/>
      <c r="IOI99" s="49"/>
      <c r="IOL99" s="49"/>
      <c r="IOR99" s="49"/>
      <c r="IOU99" s="49"/>
      <c r="IPA99" s="49"/>
      <c r="IPC99" s="49"/>
      <c r="IPD99" s="49"/>
      <c r="IPF99" s="49"/>
      <c r="IPW99" s="49"/>
      <c r="IQB99" s="49"/>
      <c r="IQH99" s="49"/>
      <c r="IQK99" s="49"/>
      <c r="IQN99" s="49"/>
      <c r="IQV99" s="49"/>
      <c r="IRR99" s="49"/>
      <c r="IRS99" s="49"/>
      <c r="IRT99" s="49"/>
      <c r="IRU99" s="49"/>
      <c r="IRV99" s="49"/>
      <c r="IRW99" s="49"/>
      <c r="ISO99" s="49"/>
      <c r="ISP99" s="49"/>
      <c r="ISS99" s="49"/>
      <c r="ISV99" s="49"/>
      <c r="ISX99" s="49"/>
      <c r="ISZ99" s="49"/>
      <c r="ITC99" s="49"/>
      <c r="ITF99" s="49"/>
      <c r="ITI99" s="49"/>
      <c r="ITL99" s="49"/>
      <c r="ITO99" s="49"/>
      <c r="ITR99" s="49"/>
      <c r="ITU99" s="49"/>
      <c r="ITX99" s="49"/>
      <c r="ITZ99" s="49"/>
      <c r="IUM99" s="49"/>
      <c r="IUN99" s="49"/>
      <c r="IUO99" s="49"/>
      <c r="IUP99" s="49"/>
      <c r="IUQ99" s="49"/>
      <c r="IUR99" s="49"/>
      <c r="IUS99" s="49"/>
      <c r="IUT99" s="49"/>
      <c r="IUU99" s="49"/>
      <c r="IUV99" s="49"/>
      <c r="IUW99" s="49"/>
      <c r="IUX99" s="49"/>
      <c r="IUY99" s="49"/>
      <c r="IUZ99" s="49"/>
      <c r="IVA99" s="49"/>
      <c r="IVB99" s="49"/>
      <c r="IVC99" s="49"/>
      <c r="IVD99" s="49"/>
      <c r="IVE99" s="49"/>
      <c r="IVF99" s="49"/>
      <c r="IVG99" s="49"/>
      <c r="IVH99" s="49"/>
      <c r="IVI99" s="49"/>
      <c r="IVJ99" s="49"/>
      <c r="IVK99" s="49"/>
      <c r="IVL99" s="49"/>
      <c r="IVM99" s="49"/>
      <c r="IVN99" s="49"/>
      <c r="IVO99" s="49"/>
      <c r="IVP99" s="49"/>
      <c r="IVQ99" s="49"/>
      <c r="IVR99" s="49"/>
      <c r="IVS99" s="49"/>
      <c r="IVT99" s="49"/>
      <c r="IVU99" s="49"/>
      <c r="IVV99" s="49"/>
      <c r="IVW99" s="49"/>
      <c r="IVX99" s="49"/>
      <c r="IVY99" s="49"/>
      <c r="IVZ99" s="49"/>
      <c r="IWC99" s="49"/>
      <c r="IWF99" s="49"/>
      <c r="IWI99" s="49"/>
      <c r="IWL99" s="49"/>
      <c r="IWO99" s="49"/>
      <c r="IWR99" s="49"/>
      <c r="IXA99" s="49"/>
      <c r="IXD99" s="49"/>
      <c r="IXG99" s="49"/>
      <c r="IXJ99" s="49"/>
      <c r="IXS99" s="49"/>
      <c r="IXY99" s="49"/>
      <c r="IYB99" s="49"/>
      <c r="IYE99" s="49"/>
      <c r="IYH99" s="49"/>
      <c r="IYN99" s="49"/>
      <c r="IYQ99" s="49"/>
      <c r="IYW99" s="49"/>
      <c r="IYY99" s="49"/>
      <c r="IYZ99" s="49"/>
      <c r="IZB99" s="49"/>
      <c r="IZS99" s="49"/>
      <c r="IZX99" s="49"/>
      <c r="JAD99" s="49"/>
      <c r="JAG99" s="49"/>
      <c r="JAJ99" s="49"/>
      <c r="JAR99" s="49"/>
      <c r="JBN99" s="49"/>
      <c r="JBO99" s="49"/>
      <c r="JBP99" s="49"/>
      <c r="JBQ99" s="49"/>
      <c r="JBR99" s="49"/>
      <c r="JBS99" s="49"/>
      <c r="JCK99" s="49"/>
      <c r="JCL99" s="49"/>
      <c r="JCO99" s="49"/>
      <c r="JCR99" s="49"/>
      <c r="JCT99" s="49"/>
      <c r="JCV99" s="49"/>
      <c r="JCY99" s="49"/>
      <c r="JDB99" s="49"/>
      <c r="JDE99" s="49"/>
      <c r="JDH99" s="49"/>
      <c r="JDK99" s="49"/>
      <c r="JDN99" s="49"/>
      <c r="JDQ99" s="49"/>
      <c r="JDT99" s="49"/>
      <c r="JDV99" s="49"/>
      <c r="JEI99" s="49"/>
      <c r="JEJ99" s="49"/>
      <c r="JEK99" s="49"/>
      <c r="JEL99" s="49"/>
      <c r="JEM99" s="49"/>
      <c r="JEN99" s="49"/>
      <c r="JEO99" s="49"/>
      <c r="JEP99" s="49"/>
      <c r="JEQ99" s="49"/>
      <c r="JER99" s="49"/>
      <c r="JES99" s="49"/>
      <c r="JET99" s="49"/>
      <c r="JEU99" s="49"/>
      <c r="JEV99" s="49"/>
      <c r="JEW99" s="49"/>
      <c r="JEX99" s="49"/>
      <c r="JEY99" s="49"/>
      <c r="JEZ99" s="49"/>
      <c r="JFA99" s="49"/>
      <c r="JFB99" s="49"/>
      <c r="JFC99" s="49"/>
      <c r="JFD99" s="49"/>
      <c r="JFE99" s="49"/>
      <c r="JFF99" s="49"/>
      <c r="JFG99" s="49"/>
      <c r="JFH99" s="49"/>
      <c r="JFI99" s="49"/>
      <c r="JFJ99" s="49"/>
      <c r="JFK99" s="49"/>
      <c r="JFL99" s="49"/>
      <c r="JFM99" s="49"/>
      <c r="JFN99" s="49"/>
      <c r="JFO99" s="49"/>
      <c r="JFP99" s="49"/>
      <c r="JFQ99" s="49"/>
      <c r="JFR99" s="49"/>
      <c r="JFS99" s="49"/>
      <c r="JFT99" s="49"/>
      <c r="JFU99" s="49"/>
      <c r="JFV99" s="49"/>
      <c r="JFY99" s="49"/>
      <c r="JGB99" s="49"/>
      <c r="JGE99" s="49"/>
      <c r="JGH99" s="49"/>
      <c r="JGK99" s="49"/>
      <c r="JGN99" s="49"/>
      <c r="JGW99" s="49"/>
      <c r="JGZ99" s="49"/>
      <c r="JHC99" s="49"/>
      <c r="JHF99" s="49"/>
      <c r="JHO99" s="49"/>
      <c r="JHU99" s="49"/>
      <c r="JHX99" s="49"/>
      <c r="JIA99" s="49"/>
      <c r="JID99" s="49"/>
      <c r="JIJ99" s="49"/>
      <c r="JIM99" s="49"/>
      <c r="JIS99" s="49"/>
      <c r="JIU99" s="49"/>
      <c r="JIV99" s="49"/>
      <c r="JIX99" s="49"/>
      <c r="JJO99" s="49"/>
      <c r="JJT99" s="49"/>
      <c r="JJZ99" s="49"/>
      <c r="JKC99" s="49"/>
      <c r="JKF99" s="49"/>
      <c r="JKN99" s="49"/>
      <c r="JLJ99" s="49"/>
      <c r="JLK99" s="49"/>
      <c r="JLL99" s="49"/>
      <c r="JLM99" s="49"/>
      <c r="JLN99" s="49"/>
      <c r="JLO99" s="49"/>
      <c r="JMG99" s="49"/>
      <c r="JMH99" s="49"/>
      <c r="JMK99" s="49"/>
      <c r="JMN99" s="49"/>
      <c r="JMP99" s="49"/>
      <c r="JMR99" s="49"/>
      <c r="JMU99" s="49"/>
      <c r="JMX99" s="49"/>
      <c r="JNA99" s="49"/>
      <c r="JND99" s="49"/>
      <c r="JNG99" s="49"/>
      <c r="JNJ99" s="49"/>
      <c r="JNM99" s="49"/>
      <c r="JNP99" s="49"/>
      <c r="JNR99" s="49"/>
      <c r="JOE99" s="49"/>
      <c r="JOF99" s="49"/>
      <c r="JOG99" s="49"/>
      <c r="JOH99" s="49"/>
      <c r="JOI99" s="49"/>
      <c r="JOJ99" s="49"/>
      <c r="JOK99" s="49"/>
      <c r="JOL99" s="49"/>
      <c r="JOM99" s="49"/>
      <c r="JON99" s="49"/>
      <c r="JOO99" s="49"/>
      <c r="JOP99" s="49"/>
      <c r="JOQ99" s="49"/>
      <c r="JOR99" s="49"/>
      <c r="JOS99" s="49"/>
      <c r="JOT99" s="49"/>
      <c r="JOU99" s="49"/>
      <c r="JOV99" s="49"/>
      <c r="JOW99" s="49"/>
      <c r="JOX99" s="49"/>
      <c r="JOY99" s="49"/>
      <c r="JOZ99" s="49"/>
      <c r="JPA99" s="49"/>
      <c r="JPB99" s="49"/>
      <c r="JPC99" s="49"/>
      <c r="JPD99" s="49"/>
      <c r="JPE99" s="49"/>
      <c r="JPF99" s="49"/>
      <c r="JPG99" s="49"/>
      <c r="JPH99" s="49"/>
      <c r="JPI99" s="49"/>
      <c r="JPJ99" s="49"/>
      <c r="JPK99" s="49"/>
      <c r="JPL99" s="49"/>
      <c r="JPM99" s="49"/>
      <c r="JPN99" s="49"/>
      <c r="JPO99" s="49"/>
      <c r="JPP99" s="49"/>
      <c r="JPQ99" s="49"/>
      <c r="JPR99" s="49"/>
      <c r="JPU99" s="49"/>
      <c r="JPX99" s="49"/>
      <c r="JQA99" s="49"/>
      <c r="JQD99" s="49"/>
      <c r="JQG99" s="49"/>
      <c r="JQJ99" s="49"/>
      <c r="JQS99" s="49"/>
      <c r="JQV99" s="49"/>
      <c r="JQY99" s="49"/>
      <c r="JRB99" s="49"/>
      <c r="JRK99" s="49"/>
      <c r="JRQ99" s="49"/>
      <c r="JRT99" s="49"/>
      <c r="JRW99" s="49"/>
      <c r="JRZ99" s="49"/>
      <c r="JSF99" s="49"/>
      <c r="JSI99" s="49"/>
      <c r="JSO99" s="49"/>
      <c r="JSQ99" s="49"/>
      <c r="JSR99" s="49"/>
      <c r="JST99" s="49"/>
      <c r="JTK99" s="49"/>
      <c r="JTP99" s="49"/>
      <c r="JTV99" s="49"/>
      <c r="JTY99" s="49"/>
      <c r="JUB99" s="49"/>
      <c r="JUJ99" s="49"/>
      <c r="JVF99" s="49"/>
      <c r="JVG99" s="49"/>
      <c r="JVH99" s="49"/>
      <c r="JVI99" s="49"/>
      <c r="JVJ99" s="49"/>
      <c r="JVK99" s="49"/>
      <c r="JWC99" s="49"/>
      <c r="JWD99" s="49"/>
      <c r="JWG99" s="49"/>
      <c r="JWJ99" s="49"/>
      <c r="JWL99" s="49"/>
      <c r="JWN99" s="49"/>
      <c r="JWQ99" s="49"/>
      <c r="JWT99" s="49"/>
      <c r="JWW99" s="49"/>
      <c r="JWZ99" s="49"/>
      <c r="JXC99" s="49"/>
      <c r="JXF99" s="49"/>
      <c r="JXI99" s="49"/>
      <c r="JXL99" s="49"/>
      <c r="JXN99" s="49"/>
      <c r="JYA99" s="49"/>
      <c r="JYB99" s="49"/>
      <c r="JYC99" s="49"/>
      <c r="JYD99" s="49"/>
      <c r="JYE99" s="49"/>
      <c r="JYF99" s="49"/>
      <c r="JYG99" s="49"/>
      <c r="JYH99" s="49"/>
      <c r="JYI99" s="49"/>
      <c r="JYJ99" s="49"/>
      <c r="JYK99" s="49"/>
      <c r="JYL99" s="49"/>
      <c r="JYM99" s="49"/>
      <c r="JYN99" s="49"/>
      <c r="JYO99" s="49"/>
      <c r="JYP99" s="49"/>
      <c r="JYQ99" s="49"/>
      <c r="JYR99" s="49"/>
      <c r="JYS99" s="49"/>
      <c r="JYT99" s="49"/>
      <c r="JYU99" s="49"/>
      <c r="JYV99" s="49"/>
      <c r="JYW99" s="49"/>
      <c r="JYX99" s="49"/>
      <c r="JYY99" s="49"/>
      <c r="JYZ99" s="49"/>
      <c r="JZA99" s="49"/>
      <c r="JZB99" s="49"/>
      <c r="JZC99" s="49"/>
      <c r="JZD99" s="49"/>
      <c r="JZE99" s="49"/>
      <c r="JZF99" s="49"/>
      <c r="JZG99" s="49"/>
      <c r="JZH99" s="49"/>
      <c r="JZI99" s="49"/>
      <c r="JZJ99" s="49"/>
      <c r="JZK99" s="49"/>
      <c r="JZL99" s="49"/>
      <c r="JZM99" s="49"/>
      <c r="JZN99" s="49"/>
      <c r="JZQ99" s="49"/>
      <c r="JZT99" s="49"/>
      <c r="JZW99" s="49"/>
      <c r="JZZ99" s="49"/>
      <c r="KAC99" s="49"/>
      <c r="KAF99" s="49"/>
      <c r="KAO99" s="49"/>
      <c r="KAR99" s="49"/>
      <c r="KAU99" s="49"/>
      <c r="KAX99" s="49"/>
      <c r="KBG99" s="49"/>
      <c r="KBM99" s="49"/>
      <c r="KBP99" s="49"/>
      <c r="KBS99" s="49"/>
      <c r="KBV99" s="49"/>
      <c r="KCB99" s="49"/>
      <c r="KCE99" s="49"/>
      <c r="KCK99" s="49"/>
      <c r="KCM99" s="49"/>
      <c r="KCN99" s="49"/>
      <c r="KCP99" s="49"/>
      <c r="KDG99" s="49"/>
      <c r="KDL99" s="49"/>
      <c r="KDR99" s="49"/>
      <c r="KDU99" s="49"/>
      <c r="KDX99" s="49"/>
      <c r="KEF99" s="49"/>
      <c r="KFB99" s="49"/>
      <c r="KFC99" s="49"/>
      <c r="KFD99" s="49"/>
      <c r="KFE99" s="49"/>
      <c r="KFF99" s="49"/>
      <c r="KFG99" s="49"/>
      <c r="KFY99" s="49"/>
      <c r="KFZ99" s="49"/>
      <c r="KGC99" s="49"/>
      <c r="KGF99" s="49"/>
      <c r="KGH99" s="49"/>
      <c r="KGJ99" s="49"/>
      <c r="KGM99" s="49"/>
      <c r="KGP99" s="49"/>
      <c r="KGS99" s="49"/>
      <c r="KGV99" s="49"/>
      <c r="KGY99" s="49"/>
      <c r="KHB99" s="49"/>
      <c r="KHE99" s="49"/>
      <c r="KHH99" s="49"/>
      <c r="KHJ99" s="49"/>
      <c r="KHW99" s="49"/>
      <c r="KHX99" s="49"/>
      <c r="KHY99" s="49"/>
      <c r="KHZ99" s="49"/>
      <c r="KIA99" s="49"/>
      <c r="KIB99" s="49"/>
      <c r="KIC99" s="49"/>
      <c r="KID99" s="49"/>
      <c r="KIE99" s="49"/>
      <c r="KIF99" s="49"/>
      <c r="KIG99" s="49"/>
      <c r="KIH99" s="49"/>
      <c r="KII99" s="49"/>
      <c r="KIJ99" s="49"/>
      <c r="KIK99" s="49"/>
      <c r="KIL99" s="49"/>
      <c r="KIM99" s="49"/>
      <c r="KIN99" s="49"/>
      <c r="KIO99" s="49"/>
      <c r="KIP99" s="49"/>
      <c r="KIQ99" s="49"/>
      <c r="KIR99" s="49"/>
      <c r="KIS99" s="49"/>
      <c r="KIT99" s="49"/>
      <c r="KIU99" s="49"/>
      <c r="KIV99" s="49"/>
      <c r="KIW99" s="49"/>
      <c r="KIX99" s="49"/>
      <c r="KIY99" s="49"/>
      <c r="KIZ99" s="49"/>
      <c r="KJA99" s="49"/>
      <c r="KJB99" s="49"/>
      <c r="KJC99" s="49"/>
      <c r="KJD99" s="49"/>
      <c r="KJE99" s="49"/>
      <c r="KJF99" s="49"/>
      <c r="KJG99" s="49"/>
      <c r="KJH99" s="49"/>
      <c r="KJI99" s="49"/>
      <c r="KJJ99" s="49"/>
      <c r="KJM99" s="49"/>
      <c r="KJP99" s="49"/>
      <c r="KJS99" s="49"/>
      <c r="KJV99" s="49"/>
      <c r="KJY99" s="49"/>
      <c r="KKB99" s="49"/>
      <c r="KKK99" s="49"/>
      <c r="KKN99" s="49"/>
      <c r="KKQ99" s="49"/>
      <c r="KKT99" s="49"/>
      <c r="KLC99" s="49"/>
      <c r="KLI99" s="49"/>
      <c r="KLL99" s="49"/>
      <c r="KLO99" s="49"/>
      <c r="KLR99" s="49"/>
      <c r="KLX99" s="49"/>
      <c r="KMA99" s="49"/>
      <c r="KMG99" s="49"/>
      <c r="KMI99" s="49"/>
      <c r="KMJ99" s="49"/>
      <c r="KML99" s="49"/>
      <c r="KNC99" s="49"/>
      <c r="KNH99" s="49"/>
      <c r="KNN99" s="49"/>
      <c r="KNQ99" s="49"/>
      <c r="KNT99" s="49"/>
      <c r="KOB99" s="49"/>
      <c r="KOX99" s="49"/>
      <c r="KOY99" s="49"/>
      <c r="KOZ99" s="49"/>
      <c r="KPA99" s="49"/>
      <c r="KPB99" s="49"/>
      <c r="KPC99" s="49"/>
      <c r="KPU99" s="49"/>
      <c r="KPV99" s="49"/>
      <c r="KPY99" s="49"/>
      <c r="KQB99" s="49"/>
      <c r="KQD99" s="49"/>
      <c r="KQF99" s="49"/>
      <c r="KQI99" s="49"/>
      <c r="KQL99" s="49"/>
      <c r="KQO99" s="49"/>
      <c r="KQR99" s="49"/>
      <c r="KQU99" s="49"/>
      <c r="KQX99" s="49"/>
      <c r="KRA99" s="49"/>
      <c r="KRD99" s="49"/>
      <c r="KRF99" s="49"/>
      <c r="KRS99" s="49"/>
      <c r="KRT99" s="49"/>
      <c r="KRU99" s="49"/>
      <c r="KRV99" s="49"/>
      <c r="KRW99" s="49"/>
      <c r="KRX99" s="49"/>
      <c r="KRY99" s="49"/>
      <c r="KRZ99" s="49"/>
      <c r="KSA99" s="49"/>
      <c r="KSB99" s="49"/>
      <c r="KSC99" s="49"/>
      <c r="KSD99" s="49"/>
      <c r="KSE99" s="49"/>
      <c r="KSF99" s="49"/>
      <c r="KSG99" s="49"/>
      <c r="KSH99" s="49"/>
      <c r="KSI99" s="49"/>
      <c r="KSJ99" s="49"/>
      <c r="KSK99" s="49"/>
      <c r="KSL99" s="49"/>
      <c r="KSM99" s="49"/>
      <c r="KSN99" s="49"/>
      <c r="KSO99" s="49"/>
      <c r="KSP99" s="49"/>
      <c r="KSQ99" s="49"/>
      <c r="KSR99" s="49"/>
      <c r="KSS99" s="49"/>
      <c r="KST99" s="49"/>
      <c r="KSU99" s="49"/>
      <c r="KSV99" s="49"/>
      <c r="KSW99" s="49"/>
      <c r="KSX99" s="49"/>
      <c r="KSY99" s="49"/>
      <c r="KSZ99" s="49"/>
      <c r="KTA99" s="49"/>
      <c r="KTB99" s="49"/>
      <c r="KTC99" s="49"/>
      <c r="KTD99" s="49"/>
      <c r="KTE99" s="49"/>
      <c r="KTF99" s="49"/>
      <c r="KTI99" s="49"/>
      <c r="KTL99" s="49"/>
      <c r="KTO99" s="49"/>
      <c r="KTR99" s="49"/>
      <c r="KTU99" s="49"/>
      <c r="KTX99" s="49"/>
      <c r="KUG99" s="49"/>
      <c r="KUJ99" s="49"/>
      <c r="KUM99" s="49"/>
      <c r="KUP99" s="49"/>
      <c r="KUY99" s="49"/>
      <c r="KVE99" s="49"/>
      <c r="KVH99" s="49"/>
      <c r="KVK99" s="49"/>
      <c r="KVN99" s="49"/>
      <c r="KVT99" s="49"/>
      <c r="KVW99" s="49"/>
      <c r="KWC99" s="49"/>
      <c r="KWE99" s="49"/>
      <c r="KWF99" s="49"/>
      <c r="KWH99" s="49"/>
      <c r="KWY99" s="49"/>
      <c r="KXD99" s="49"/>
      <c r="KXJ99" s="49"/>
      <c r="KXM99" s="49"/>
      <c r="KXP99" s="49"/>
      <c r="KXX99" s="49"/>
      <c r="KYT99" s="49"/>
      <c r="KYU99" s="49"/>
      <c r="KYV99" s="49"/>
      <c r="KYW99" s="49"/>
      <c r="KYX99" s="49"/>
      <c r="KYY99" s="49"/>
      <c r="KZQ99" s="49"/>
      <c r="KZR99" s="49"/>
      <c r="KZU99" s="49"/>
      <c r="KZX99" s="49"/>
      <c r="KZZ99" s="49"/>
      <c r="LAB99" s="49"/>
      <c r="LAE99" s="49"/>
      <c r="LAH99" s="49"/>
      <c r="LAK99" s="49"/>
      <c r="LAN99" s="49"/>
      <c r="LAQ99" s="49"/>
      <c r="LAT99" s="49"/>
      <c r="LAW99" s="49"/>
      <c r="LAZ99" s="49"/>
      <c r="LBB99" s="49"/>
      <c r="LBO99" s="49"/>
      <c r="LBP99" s="49"/>
      <c r="LBQ99" s="49"/>
      <c r="LBR99" s="49"/>
      <c r="LBS99" s="49"/>
      <c r="LBT99" s="49"/>
      <c r="LBU99" s="49"/>
      <c r="LBV99" s="49"/>
      <c r="LBW99" s="49"/>
      <c r="LBX99" s="49"/>
      <c r="LBY99" s="49"/>
      <c r="LBZ99" s="49"/>
      <c r="LCA99" s="49"/>
      <c r="LCB99" s="49"/>
      <c r="LCC99" s="49"/>
      <c r="LCD99" s="49"/>
      <c r="LCE99" s="49"/>
      <c r="LCF99" s="49"/>
      <c r="LCG99" s="49"/>
      <c r="LCH99" s="49"/>
      <c r="LCI99" s="49"/>
      <c r="LCJ99" s="49"/>
      <c r="LCK99" s="49"/>
      <c r="LCL99" s="49"/>
      <c r="LCM99" s="49"/>
      <c r="LCN99" s="49"/>
      <c r="LCO99" s="49"/>
      <c r="LCP99" s="49"/>
      <c r="LCQ99" s="49"/>
      <c r="LCR99" s="49"/>
      <c r="LCS99" s="49"/>
      <c r="LCT99" s="49"/>
      <c r="LCU99" s="49"/>
      <c r="LCV99" s="49"/>
      <c r="LCW99" s="49"/>
      <c r="LCX99" s="49"/>
      <c r="LCY99" s="49"/>
      <c r="LCZ99" s="49"/>
      <c r="LDA99" s="49"/>
      <c r="LDB99" s="49"/>
      <c r="LDE99" s="49"/>
      <c r="LDH99" s="49"/>
      <c r="LDK99" s="49"/>
      <c r="LDN99" s="49"/>
      <c r="LDQ99" s="49"/>
      <c r="LDT99" s="49"/>
      <c r="LEC99" s="49"/>
      <c r="LEF99" s="49"/>
      <c r="LEI99" s="49"/>
      <c r="LEL99" s="49"/>
      <c r="LEU99" s="49"/>
      <c r="LFA99" s="49"/>
      <c r="LFD99" s="49"/>
      <c r="LFG99" s="49"/>
      <c r="LFJ99" s="49"/>
      <c r="LFP99" s="49"/>
      <c r="LFS99" s="49"/>
      <c r="LFY99" s="49"/>
      <c r="LGA99" s="49"/>
      <c r="LGB99" s="49"/>
      <c r="LGD99" s="49"/>
      <c r="LGU99" s="49"/>
      <c r="LGZ99" s="49"/>
      <c r="LHF99" s="49"/>
      <c r="LHI99" s="49"/>
      <c r="LHL99" s="49"/>
      <c r="LHT99" s="49"/>
      <c r="LIP99" s="49"/>
      <c r="LIQ99" s="49"/>
      <c r="LIR99" s="49"/>
      <c r="LIS99" s="49"/>
      <c r="LIT99" s="49"/>
      <c r="LIU99" s="49"/>
      <c r="LJM99" s="49"/>
      <c r="LJN99" s="49"/>
      <c r="LJQ99" s="49"/>
      <c r="LJT99" s="49"/>
      <c r="LJV99" s="49"/>
      <c r="LJX99" s="49"/>
      <c r="LKA99" s="49"/>
      <c r="LKD99" s="49"/>
      <c r="LKG99" s="49"/>
      <c r="LKJ99" s="49"/>
      <c r="LKM99" s="49"/>
      <c r="LKP99" s="49"/>
      <c r="LKS99" s="49"/>
      <c r="LKV99" s="49"/>
      <c r="LKX99" s="49"/>
      <c r="LLK99" s="49"/>
      <c r="LLL99" s="49"/>
      <c r="LLM99" s="49"/>
      <c r="LLN99" s="49"/>
      <c r="LLO99" s="49"/>
      <c r="LLP99" s="49"/>
      <c r="LLQ99" s="49"/>
      <c r="LLR99" s="49"/>
      <c r="LLS99" s="49"/>
      <c r="LLT99" s="49"/>
      <c r="LLU99" s="49"/>
      <c r="LLV99" s="49"/>
      <c r="LLW99" s="49"/>
      <c r="LLX99" s="49"/>
      <c r="LLY99" s="49"/>
      <c r="LLZ99" s="49"/>
      <c r="LMA99" s="49"/>
      <c r="LMB99" s="49"/>
      <c r="LMC99" s="49"/>
      <c r="LMD99" s="49"/>
      <c r="LME99" s="49"/>
      <c r="LMF99" s="49"/>
      <c r="LMG99" s="49"/>
      <c r="LMH99" s="49"/>
      <c r="LMI99" s="49"/>
      <c r="LMJ99" s="49"/>
      <c r="LMK99" s="49"/>
      <c r="LML99" s="49"/>
      <c r="LMM99" s="49"/>
      <c r="LMN99" s="49"/>
      <c r="LMO99" s="49"/>
      <c r="LMP99" s="49"/>
      <c r="LMQ99" s="49"/>
      <c r="LMR99" s="49"/>
      <c r="LMS99" s="49"/>
      <c r="LMT99" s="49"/>
      <c r="LMU99" s="49"/>
      <c r="LMV99" s="49"/>
      <c r="LMW99" s="49"/>
      <c r="LMX99" s="49"/>
      <c r="LNA99" s="49"/>
      <c r="LND99" s="49"/>
      <c r="LNG99" s="49"/>
      <c r="LNJ99" s="49"/>
      <c r="LNM99" s="49"/>
      <c r="LNP99" s="49"/>
      <c r="LNY99" s="49"/>
      <c r="LOB99" s="49"/>
      <c r="LOE99" s="49"/>
      <c r="LOH99" s="49"/>
      <c r="LOQ99" s="49"/>
      <c r="LOW99" s="49"/>
      <c r="LOZ99" s="49"/>
      <c r="LPC99" s="49"/>
      <c r="LPF99" s="49"/>
      <c r="LPL99" s="49"/>
      <c r="LPO99" s="49"/>
      <c r="LPU99" s="49"/>
      <c r="LPW99" s="49"/>
      <c r="LPX99" s="49"/>
      <c r="LPZ99" s="49"/>
      <c r="LQQ99" s="49"/>
      <c r="LQV99" s="49"/>
      <c r="LRB99" s="49"/>
      <c r="LRE99" s="49"/>
      <c r="LRH99" s="49"/>
      <c r="LRP99" s="49"/>
      <c r="LSL99" s="49"/>
      <c r="LSM99" s="49"/>
      <c r="LSN99" s="49"/>
      <c r="LSO99" s="49"/>
      <c r="LSP99" s="49"/>
      <c r="LSQ99" s="49"/>
      <c r="LTI99" s="49"/>
      <c r="LTJ99" s="49"/>
      <c r="LTM99" s="49"/>
      <c r="LTP99" s="49"/>
      <c r="LTR99" s="49"/>
      <c r="LTT99" s="49"/>
      <c r="LTW99" s="49"/>
      <c r="LTZ99" s="49"/>
      <c r="LUC99" s="49"/>
      <c r="LUF99" s="49"/>
      <c r="LUI99" s="49"/>
      <c r="LUL99" s="49"/>
      <c r="LUO99" s="49"/>
      <c r="LUR99" s="49"/>
      <c r="LUT99" s="49"/>
      <c r="LVG99" s="49"/>
      <c r="LVH99" s="49"/>
      <c r="LVI99" s="49"/>
      <c r="LVJ99" s="49"/>
      <c r="LVK99" s="49"/>
      <c r="LVL99" s="49"/>
      <c r="LVM99" s="49"/>
      <c r="LVN99" s="49"/>
      <c r="LVO99" s="49"/>
      <c r="LVP99" s="49"/>
      <c r="LVQ99" s="49"/>
      <c r="LVR99" s="49"/>
      <c r="LVS99" s="49"/>
      <c r="LVT99" s="49"/>
      <c r="LVU99" s="49"/>
      <c r="LVV99" s="49"/>
      <c r="LVW99" s="49"/>
      <c r="LVX99" s="49"/>
      <c r="LVY99" s="49"/>
      <c r="LVZ99" s="49"/>
      <c r="LWA99" s="49"/>
      <c r="LWB99" s="49"/>
      <c r="LWC99" s="49"/>
      <c r="LWD99" s="49"/>
      <c r="LWE99" s="49"/>
      <c r="LWF99" s="49"/>
      <c r="LWG99" s="49"/>
      <c r="LWH99" s="49"/>
      <c r="LWI99" s="49"/>
      <c r="LWJ99" s="49"/>
      <c r="LWK99" s="49"/>
      <c r="LWL99" s="49"/>
      <c r="LWM99" s="49"/>
      <c r="LWN99" s="49"/>
      <c r="LWO99" s="49"/>
      <c r="LWP99" s="49"/>
      <c r="LWQ99" s="49"/>
      <c r="LWR99" s="49"/>
      <c r="LWS99" s="49"/>
      <c r="LWT99" s="49"/>
      <c r="LWW99" s="49"/>
      <c r="LWZ99" s="49"/>
      <c r="LXC99" s="49"/>
      <c r="LXF99" s="49"/>
      <c r="LXI99" s="49"/>
      <c r="LXL99" s="49"/>
      <c r="LXU99" s="49"/>
      <c r="LXX99" s="49"/>
      <c r="LYA99" s="49"/>
      <c r="LYD99" s="49"/>
      <c r="LYM99" s="49"/>
      <c r="LYS99" s="49"/>
      <c r="LYV99" s="49"/>
      <c r="LYY99" s="49"/>
      <c r="LZB99" s="49"/>
      <c r="LZH99" s="49"/>
      <c r="LZK99" s="49"/>
      <c r="LZQ99" s="49"/>
      <c r="LZS99" s="49"/>
      <c r="LZT99" s="49"/>
      <c r="LZV99" s="49"/>
      <c r="MAM99" s="49"/>
      <c r="MAR99" s="49"/>
      <c r="MAX99" s="49"/>
      <c r="MBA99" s="49"/>
      <c r="MBD99" s="49"/>
      <c r="MBL99" s="49"/>
      <c r="MCH99" s="49"/>
      <c r="MCI99" s="49"/>
      <c r="MCJ99" s="49"/>
      <c r="MCK99" s="49"/>
      <c r="MCL99" s="49"/>
      <c r="MCM99" s="49"/>
      <c r="MDE99" s="49"/>
      <c r="MDF99" s="49"/>
      <c r="MDI99" s="49"/>
      <c r="MDL99" s="49"/>
      <c r="MDN99" s="49"/>
      <c r="MDP99" s="49"/>
      <c r="MDS99" s="49"/>
      <c r="MDV99" s="49"/>
      <c r="MDY99" s="49"/>
      <c r="MEB99" s="49"/>
      <c r="MEE99" s="49"/>
      <c r="MEH99" s="49"/>
      <c r="MEK99" s="49"/>
      <c r="MEN99" s="49"/>
      <c r="MEP99" s="49"/>
      <c r="MFC99" s="49"/>
      <c r="MFD99" s="49"/>
      <c r="MFE99" s="49"/>
      <c r="MFF99" s="49"/>
      <c r="MFG99" s="49"/>
      <c r="MFH99" s="49"/>
      <c r="MFI99" s="49"/>
      <c r="MFJ99" s="49"/>
      <c r="MFK99" s="49"/>
      <c r="MFL99" s="49"/>
      <c r="MFM99" s="49"/>
      <c r="MFN99" s="49"/>
      <c r="MFO99" s="49"/>
      <c r="MFP99" s="49"/>
      <c r="MFQ99" s="49"/>
      <c r="MFR99" s="49"/>
      <c r="MFS99" s="49"/>
      <c r="MFT99" s="49"/>
      <c r="MFU99" s="49"/>
      <c r="MFV99" s="49"/>
      <c r="MFW99" s="49"/>
      <c r="MFX99" s="49"/>
      <c r="MFY99" s="49"/>
      <c r="MFZ99" s="49"/>
      <c r="MGA99" s="49"/>
      <c r="MGB99" s="49"/>
      <c r="MGC99" s="49"/>
      <c r="MGD99" s="49"/>
      <c r="MGE99" s="49"/>
      <c r="MGF99" s="49"/>
      <c r="MGG99" s="49"/>
      <c r="MGH99" s="49"/>
      <c r="MGI99" s="49"/>
      <c r="MGJ99" s="49"/>
      <c r="MGK99" s="49"/>
      <c r="MGL99" s="49"/>
      <c r="MGM99" s="49"/>
      <c r="MGN99" s="49"/>
      <c r="MGO99" s="49"/>
      <c r="MGP99" s="49"/>
      <c r="MGS99" s="49"/>
      <c r="MGV99" s="49"/>
      <c r="MGY99" s="49"/>
      <c r="MHB99" s="49"/>
      <c r="MHE99" s="49"/>
      <c r="MHH99" s="49"/>
      <c r="MHQ99" s="49"/>
      <c r="MHT99" s="49"/>
      <c r="MHW99" s="49"/>
      <c r="MHZ99" s="49"/>
      <c r="MII99" s="49"/>
      <c r="MIO99" s="49"/>
      <c r="MIR99" s="49"/>
      <c r="MIU99" s="49"/>
      <c r="MIX99" s="49"/>
      <c r="MJD99" s="49"/>
      <c r="MJG99" s="49"/>
      <c r="MJM99" s="49"/>
      <c r="MJO99" s="49"/>
      <c r="MJP99" s="49"/>
      <c r="MJR99" s="49"/>
      <c r="MKI99" s="49"/>
      <c r="MKN99" s="49"/>
      <c r="MKT99" s="49"/>
      <c r="MKW99" s="49"/>
      <c r="MKZ99" s="49"/>
      <c r="MLH99" s="49"/>
      <c r="MMD99" s="49"/>
      <c r="MME99" s="49"/>
      <c r="MMF99" s="49"/>
      <c r="MMG99" s="49"/>
      <c r="MMH99" s="49"/>
      <c r="MMI99" s="49"/>
      <c r="MNA99" s="49"/>
      <c r="MNB99" s="49"/>
      <c r="MNE99" s="49"/>
      <c r="MNH99" s="49"/>
      <c r="MNJ99" s="49"/>
      <c r="MNL99" s="49"/>
      <c r="MNO99" s="49"/>
      <c r="MNR99" s="49"/>
      <c r="MNU99" s="49"/>
      <c r="MNX99" s="49"/>
      <c r="MOA99" s="49"/>
      <c r="MOD99" s="49"/>
      <c r="MOG99" s="49"/>
      <c r="MOJ99" s="49"/>
      <c r="MOL99" s="49"/>
      <c r="MOY99" s="49"/>
      <c r="MOZ99" s="49"/>
      <c r="MPA99" s="49"/>
      <c r="MPB99" s="49"/>
      <c r="MPC99" s="49"/>
      <c r="MPD99" s="49"/>
      <c r="MPE99" s="49"/>
      <c r="MPF99" s="49"/>
      <c r="MPG99" s="49"/>
      <c r="MPH99" s="49"/>
      <c r="MPI99" s="49"/>
      <c r="MPJ99" s="49"/>
      <c r="MPK99" s="49"/>
      <c r="MPL99" s="49"/>
      <c r="MPM99" s="49"/>
      <c r="MPN99" s="49"/>
      <c r="MPO99" s="49"/>
      <c r="MPP99" s="49"/>
      <c r="MPQ99" s="49"/>
      <c r="MPR99" s="49"/>
      <c r="MPS99" s="49"/>
      <c r="MPT99" s="49"/>
      <c r="MPU99" s="49"/>
      <c r="MPV99" s="49"/>
      <c r="MPW99" s="49"/>
      <c r="MPX99" s="49"/>
      <c r="MPY99" s="49"/>
      <c r="MPZ99" s="49"/>
      <c r="MQA99" s="49"/>
      <c r="MQB99" s="49"/>
      <c r="MQC99" s="49"/>
      <c r="MQD99" s="49"/>
      <c r="MQE99" s="49"/>
      <c r="MQF99" s="49"/>
      <c r="MQG99" s="49"/>
      <c r="MQH99" s="49"/>
      <c r="MQI99" s="49"/>
      <c r="MQJ99" s="49"/>
      <c r="MQK99" s="49"/>
      <c r="MQL99" s="49"/>
      <c r="MQO99" s="49"/>
      <c r="MQR99" s="49"/>
      <c r="MQU99" s="49"/>
      <c r="MQX99" s="49"/>
      <c r="MRA99" s="49"/>
      <c r="MRD99" s="49"/>
      <c r="MRM99" s="49"/>
      <c r="MRP99" s="49"/>
      <c r="MRS99" s="49"/>
      <c r="MRV99" s="49"/>
      <c r="MSE99" s="49"/>
      <c r="MSK99" s="49"/>
      <c r="MSN99" s="49"/>
      <c r="MSQ99" s="49"/>
      <c r="MST99" s="49"/>
      <c r="MSZ99" s="49"/>
      <c r="MTC99" s="49"/>
      <c r="MTI99" s="49"/>
      <c r="MTK99" s="49"/>
      <c r="MTL99" s="49"/>
      <c r="MTN99" s="49"/>
      <c r="MUE99" s="49"/>
      <c r="MUJ99" s="49"/>
      <c r="MUP99" s="49"/>
      <c r="MUS99" s="49"/>
      <c r="MUV99" s="49"/>
      <c r="MVD99" s="49"/>
      <c r="MVZ99" s="49"/>
      <c r="MWA99" s="49"/>
      <c r="MWB99" s="49"/>
      <c r="MWC99" s="49"/>
      <c r="MWD99" s="49"/>
      <c r="MWE99" s="49"/>
      <c r="MWW99" s="49"/>
      <c r="MWX99" s="49"/>
      <c r="MXA99" s="49"/>
      <c r="MXD99" s="49"/>
      <c r="MXF99" s="49"/>
      <c r="MXH99" s="49"/>
      <c r="MXK99" s="49"/>
      <c r="MXN99" s="49"/>
      <c r="MXQ99" s="49"/>
      <c r="MXT99" s="49"/>
      <c r="MXW99" s="49"/>
      <c r="MXZ99" s="49"/>
      <c r="MYC99" s="49"/>
      <c r="MYF99" s="49"/>
      <c r="MYH99" s="49"/>
      <c r="MYU99" s="49"/>
      <c r="MYV99" s="49"/>
      <c r="MYW99" s="49"/>
      <c r="MYX99" s="49"/>
      <c r="MYY99" s="49"/>
      <c r="MYZ99" s="49"/>
      <c r="MZA99" s="49"/>
      <c r="MZB99" s="49"/>
      <c r="MZC99" s="49"/>
      <c r="MZD99" s="49"/>
      <c r="MZE99" s="49"/>
      <c r="MZF99" s="49"/>
      <c r="MZG99" s="49"/>
      <c r="MZH99" s="49"/>
      <c r="MZI99" s="49"/>
      <c r="MZJ99" s="49"/>
      <c r="MZK99" s="49"/>
      <c r="MZL99" s="49"/>
      <c r="MZM99" s="49"/>
      <c r="MZN99" s="49"/>
      <c r="MZO99" s="49"/>
      <c r="MZP99" s="49"/>
      <c r="MZQ99" s="49"/>
      <c r="MZR99" s="49"/>
      <c r="MZS99" s="49"/>
      <c r="MZT99" s="49"/>
      <c r="MZU99" s="49"/>
      <c r="MZV99" s="49"/>
      <c r="MZW99" s="49"/>
      <c r="MZX99" s="49"/>
      <c r="MZY99" s="49"/>
      <c r="MZZ99" s="49"/>
      <c r="NAA99" s="49"/>
      <c r="NAB99" s="49"/>
      <c r="NAC99" s="49"/>
      <c r="NAD99" s="49"/>
      <c r="NAE99" s="49"/>
      <c r="NAF99" s="49"/>
      <c r="NAG99" s="49"/>
      <c r="NAH99" s="49"/>
      <c r="NAK99" s="49"/>
      <c r="NAN99" s="49"/>
      <c r="NAQ99" s="49"/>
      <c r="NAT99" s="49"/>
      <c r="NAW99" s="49"/>
      <c r="NAZ99" s="49"/>
      <c r="NBI99" s="49"/>
      <c r="NBL99" s="49"/>
      <c r="NBO99" s="49"/>
      <c r="NBR99" s="49"/>
      <c r="NCA99" s="49"/>
      <c r="NCG99" s="49"/>
      <c r="NCJ99" s="49"/>
      <c r="NCM99" s="49"/>
      <c r="NCP99" s="49"/>
      <c r="NCV99" s="49"/>
      <c r="NCY99" s="49"/>
      <c r="NDE99" s="49"/>
      <c r="NDG99" s="49"/>
      <c r="NDH99" s="49"/>
      <c r="NDJ99" s="49"/>
      <c r="NEA99" s="49"/>
      <c r="NEF99" s="49"/>
      <c r="NEL99" s="49"/>
      <c r="NEO99" s="49"/>
      <c r="NER99" s="49"/>
      <c r="NEZ99" s="49"/>
      <c r="NFV99" s="49"/>
      <c r="NFW99" s="49"/>
      <c r="NFX99" s="49"/>
      <c r="NFY99" s="49"/>
      <c r="NFZ99" s="49"/>
      <c r="NGA99" s="49"/>
      <c r="NGS99" s="49"/>
      <c r="NGT99" s="49"/>
      <c r="NGW99" s="49"/>
      <c r="NGZ99" s="49"/>
      <c r="NHB99" s="49"/>
      <c r="NHD99" s="49"/>
      <c r="NHG99" s="49"/>
      <c r="NHJ99" s="49"/>
      <c r="NHM99" s="49"/>
      <c r="NHP99" s="49"/>
      <c r="NHS99" s="49"/>
      <c r="NHV99" s="49"/>
      <c r="NHY99" s="49"/>
      <c r="NIB99" s="49"/>
      <c r="NID99" s="49"/>
      <c r="NIQ99" s="49"/>
      <c r="NIR99" s="49"/>
      <c r="NIS99" s="49"/>
      <c r="NIT99" s="49"/>
      <c r="NIU99" s="49"/>
      <c r="NIV99" s="49"/>
      <c r="NIW99" s="49"/>
      <c r="NIX99" s="49"/>
      <c r="NIY99" s="49"/>
      <c r="NIZ99" s="49"/>
      <c r="NJA99" s="49"/>
      <c r="NJB99" s="49"/>
      <c r="NJC99" s="49"/>
      <c r="NJD99" s="49"/>
      <c r="NJE99" s="49"/>
      <c r="NJF99" s="49"/>
      <c r="NJG99" s="49"/>
      <c r="NJH99" s="49"/>
      <c r="NJI99" s="49"/>
      <c r="NJJ99" s="49"/>
      <c r="NJK99" s="49"/>
      <c r="NJL99" s="49"/>
      <c r="NJM99" s="49"/>
      <c r="NJN99" s="49"/>
      <c r="NJO99" s="49"/>
      <c r="NJP99" s="49"/>
      <c r="NJQ99" s="49"/>
      <c r="NJR99" s="49"/>
      <c r="NJS99" s="49"/>
      <c r="NJT99" s="49"/>
      <c r="NJU99" s="49"/>
      <c r="NJV99" s="49"/>
      <c r="NJW99" s="49"/>
      <c r="NJX99" s="49"/>
      <c r="NJY99" s="49"/>
      <c r="NJZ99" s="49"/>
      <c r="NKA99" s="49"/>
      <c r="NKB99" s="49"/>
      <c r="NKC99" s="49"/>
      <c r="NKD99" s="49"/>
      <c r="NKG99" s="49"/>
      <c r="NKJ99" s="49"/>
      <c r="NKM99" s="49"/>
      <c r="NKP99" s="49"/>
      <c r="NKS99" s="49"/>
      <c r="NKV99" s="49"/>
      <c r="NLE99" s="49"/>
      <c r="NLH99" s="49"/>
      <c r="NLK99" s="49"/>
      <c r="NLN99" s="49"/>
      <c r="NLW99" s="49"/>
      <c r="NMC99" s="49"/>
      <c r="NMF99" s="49"/>
      <c r="NMI99" s="49"/>
      <c r="NML99" s="49"/>
      <c r="NMR99" s="49"/>
      <c r="NMU99" s="49"/>
      <c r="NNA99" s="49"/>
      <c r="NNC99" s="49"/>
      <c r="NND99" s="49"/>
      <c r="NNF99" s="49"/>
      <c r="NNW99" s="49"/>
      <c r="NOB99" s="49"/>
      <c r="NOH99" s="49"/>
      <c r="NOK99" s="49"/>
      <c r="NON99" s="49"/>
      <c r="NOV99" s="49"/>
      <c r="NPR99" s="49"/>
      <c r="NPS99" s="49"/>
      <c r="NPT99" s="49"/>
      <c r="NPU99" s="49"/>
      <c r="NPV99" s="49"/>
      <c r="NPW99" s="49"/>
      <c r="NQO99" s="49"/>
      <c r="NQP99" s="49"/>
      <c r="NQS99" s="49"/>
      <c r="NQV99" s="49"/>
      <c r="NQX99" s="49"/>
      <c r="NQZ99" s="49"/>
      <c r="NRC99" s="49"/>
      <c r="NRF99" s="49"/>
      <c r="NRI99" s="49"/>
      <c r="NRL99" s="49"/>
      <c r="NRO99" s="49"/>
      <c r="NRR99" s="49"/>
      <c r="NRU99" s="49"/>
      <c r="NRX99" s="49"/>
      <c r="NRZ99" s="49"/>
      <c r="NSM99" s="49"/>
      <c r="NSN99" s="49"/>
      <c r="NSO99" s="49"/>
      <c r="NSP99" s="49"/>
      <c r="NSQ99" s="49"/>
      <c r="NSR99" s="49"/>
      <c r="NSS99" s="49"/>
      <c r="NST99" s="49"/>
      <c r="NSU99" s="49"/>
      <c r="NSV99" s="49"/>
      <c r="NSW99" s="49"/>
      <c r="NSX99" s="49"/>
      <c r="NSY99" s="49"/>
      <c r="NSZ99" s="49"/>
      <c r="NTA99" s="49"/>
      <c r="NTB99" s="49"/>
      <c r="NTC99" s="49"/>
      <c r="NTD99" s="49"/>
      <c r="NTE99" s="49"/>
      <c r="NTF99" s="49"/>
      <c r="NTG99" s="49"/>
      <c r="NTH99" s="49"/>
      <c r="NTI99" s="49"/>
      <c r="NTJ99" s="49"/>
      <c r="NTK99" s="49"/>
      <c r="NTL99" s="49"/>
      <c r="NTM99" s="49"/>
      <c r="NTN99" s="49"/>
      <c r="NTO99" s="49"/>
      <c r="NTP99" s="49"/>
      <c r="NTQ99" s="49"/>
      <c r="NTR99" s="49"/>
      <c r="NTS99" s="49"/>
      <c r="NTT99" s="49"/>
      <c r="NTU99" s="49"/>
      <c r="NTV99" s="49"/>
      <c r="NTW99" s="49"/>
      <c r="NTX99" s="49"/>
      <c r="NTY99" s="49"/>
      <c r="NTZ99" s="49"/>
      <c r="NUC99" s="49"/>
      <c r="NUF99" s="49"/>
      <c r="NUI99" s="49"/>
      <c r="NUL99" s="49"/>
      <c r="NUO99" s="49"/>
      <c r="NUR99" s="49"/>
      <c r="NVA99" s="49"/>
      <c r="NVD99" s="49"/>
      <c r="NVG99" s="49"/>
      <c r="NVJ99" s="49"/>
      <c r="NVS99" s="49"/>
      <c r="NVY99" s="49"/>
      <c r="NWB99" s="49"/>
      <c r="NWE99" s="49"/>
      <c r="NWH99" s="49"/>
      <c r="NWN99" s="49"/>
      <c r="NWQ99" s="49"/>
      <c r="NWW99" s="49"/>
      <c r="NWY99" s="49"/>
      <c r="NWZ99" s="49"/>
      <c r="NXB99" s="49"/>
      <c r="NXS99" s="49"/>
      <c r="NXX99" s="49"/>
      <c r="NYD99" s="49"/>
      <c r="NYG99" s="49"/>
      <c r="NYJ99" s="49"/>
      <c r="NYR99" s="49"/>
      <c r="NZN99" s="49"/>
      <c r="NZO99" s="49"/>
      <c r="NZP99" s="49"/>
      <c r="NZQ99" s="49"/>
      <c r="NZR99" s="49"/>
      <c r="NZS99" s="49"/>
      <c r="OAK99" s="49"/>
      <c r="OAL99" s="49"/>
      <c r="OAO99" s="49"/>
      <c r="OAR99" s="49"/>
      <c r="OAT99" s="49"/>
      <c r="OAV99" s="49"/>
      <c r="OAY99" s="49"/>
      <c r="OBB99" s="49"/>
      <c r="OBE99" s="49"/>
      <c r="OBH99" s="49"/>
      <c r="OBK99" s="49"/>
      <c r="OBN99" s="49"/>
      <c r="OBQ99" s="49"/>
      <c r="OBT99" s="49"/>
      <c r="OBV99" s="49"/>
      <c r="OCI99" s="49"/>
      <c r="OCJ99" s="49"/>
      <c r="OCK99" s="49"/>
      <c r="OCL99" s="49"/>
      <c r="OCM99" s="49"/>
      <c r="OCN99" s="49"/>
      <c r="OCO99" s="49"/>
      <c r="OCP99" s="49"/>
      <c r="OCQ99" s="49"/>
      <c r="OCR99" s="49"/>
      <c r="OCS99" s="49"/>
      <c r="OCT99" s="49"/>
      <c r="OCU99" s="49"/>
      <c r="OCV99" s="49"/>
      <c r="OCW99" s="49"/>
      <c r="OCX99" s="49"/>
      <c r="OCY99" s="49"/>
      <c r="OCZ99" s="49"/>
      <c r="ODA99" s="49"/>
      <c r="ODB99" s="49"/>
      <c r="ODC99" s="49"/>
      <c r="ODD99" s="49"/>
      <c r="ODE99" s="49"/>
      <c r="ODF99" s="49"/>
      <c r="ODG99" s="49"/>
      <c r="ODH99" s="49"/>
      <c r="ODI99" s="49"/>
      <c r="ODJ99" s="49"/>
      <c r="ODK99" s="49"/>
      <c r="ODL99" s="49"/>
      <c r="ODM99" s="49"/>
      <c r="ODN99" s="49"/>
      <c r="ODO99" s="49"/>
      <c r="ODP99" s="49"/>
      <c r="ODQ99" s="49"/>
      <c r="ODR99" s="49"/>
      <c r="ODS99" s="49"/>
      <c r="ODT99" s="49"/>
      <c r="ODU99" s="49"/>
      <c r="ODV99" s="49"/>
      <c r="ODY99" s="49"/>
      <c r="OEB99" s="49"/>
      <c r="OEE99" s="49"/>
      <c r="OEH99" s="49"/>
      <c r="OEK99" s="49"/>
      <c r="OEN99" s="49"/>
      <c r="OEW99" s="49"/>
      <c r="OEZ99" s="49"/>
      <c r="OFC99" s="49"/>
      <c r="OFF99" s="49"/>
      <c r="OFO99" s="49"/>
      <c r="OFU99" s="49"/>
      <c r="OFX99" s="49"/>
      <c r="OGA99" s="49"/>
      <c r="OGD99" s="49"/>
      <c r="OGJ99" s="49"/>
      <c r="OGM99" s="49"/>
      <c r="OGS99" s="49"/>
      <c r="OGU99" s="49"/>
      <c r="OGV99" s="49"/>
      <c r="OGX99" s="49"/>
      <c r="OHO99" s="49"/>
      <c r="OHT99" s="49"/>
      <c r="OHZ99" s="49"/>
      <c r="OIC99" s="49"/>
      <c r="OIF99" s="49"/>
      <c r="OIN99" s="49"/>
      <c r="OJJ99" s="49"/>
      <c r="OJK99" s="49"/>
      <c r="OJL99" s="49"/>
      <c r="OJM99" s="49"/>
      <c r="OJN99" s="49"/>
      <c r="OJO99" s="49"/>
      <c r="OKG99" s="49"/>
      <c r="OKH99" s="49"/>
      <c r="OKK99" s="49"/>
      <c r="OKN99" s="49"/>
      <c r="OKP99" s="49"/>
      <c r="OKR99" s="49"/>
      <c r="OKU99" s="49"/>
      <c r="OKX99" s="49"/>
      <c r="OLA99" s="49"/>
      <c r="OLD99" s="49"/>
      <c r="OLG99" s="49"/>
      <c r="OLJ99" s="49"/>
      <c r="OLM99" s="49"/>
      <c r="OLP99" s="49"/>
      <c r="OLR99" s="49"/>
      <c r="OME99" s="49"/>
      <c r="OMF99" s="49"/>
      <c r="OMG99" s="49"/>
      <c r="OMH99" s="49"/>
      <c r="OMI99" s="49"/>
      <c r="OMJ99" s="49"/>
      <c r="OMK99" s="49"/>
      <c r="OML99" s="49"/>
      <c r="OMM99" s="49"/>
      <c r="OMN99" s="49"/>
      <c r="OMO99" s="49"/>
      <c r="OMP99" s="49"/>
      <c r="OMQ99" s="49"/>
      <c r="OMR99" s="49"/>
      <c r="OMS99" s="49"/>
      <c r="OMT99" s="49"/>
      <c r="OMU99" s="49"/>
      <c r="OMV99" s="49"/>
      <c r="OMW99" s="49"/>
      <c r="OMX99" s="49"/>
      <c r="OMY99" s="49"/>
      <c r="OMZ99" s="49"/>
      <c r="ONA99" s="49"/>
      <c r="ONB99" s="49"/>
      <c r="ONC99" s="49"/>
      <c r="OND99" s="49"/>
      <c r="ONE99" s="49"/>
      <c r="ONF99" s="49"/>
      <c r="ONG99" s="49"/>
      <c r="ONH99" s="49"/>
      <c r="ONI99" s="49"/>
      <c r="ONJ99" s="49"/>
      <c r="ONK99" s="49"/>
      <c r="ONL99" s="49"/>
      <c r="ONM99" s="49"/>
      <c r="ONN99" s="49"/>
      <c r="ONO99" s="49"/>
      <c r="ONP99" s="49"/>
      <c r="ONQ99" s="49"/>
      <c r="ONR99" s="49"/>
      <c r="ONU99" s="49"/>
      <c r="ONX99" s="49"/>
      <c r="OOA99" s="49"/>
      <c r="OOD99" s="49"/>
      <c r="OOG99" s="49"/>
      <c r="OOJ99" s="49"/>
      <c r="OOS99" s="49"/>
      <c r="OOV99" s="49"/>
      <c r="OOY99" s="49"/>
      <c r="OPB99" s="49"/>
      <c r="OPK99" s="49"/>
      <c r="OPQ99" s="49"/>
      <c r="OPT99" s="49"/>
      <c r="OPW99" s="49"/>
      <c r="OPZ99" s="49"/>
      <c r="OQF99" s="49"/>
      <c r="OQI99" s="49"/>
      <c r="OQO99" s="49"/>
      <c r="OQQ99" s="49"/>
      <c r="OQR99" s="49"/>
      <c r="OQT99" s="49"/>
      <c r="ORK99" s="49"/>
      <c r="ORP99" s="49"/>
      <c r="ORV99" s="49"/>
      <c r="ORY99" s="49"/>
      <c r="OSB99" s="49"/>
      <c r="OSJ99" s="49"/>
      <c r="OTF99" s="49"/>
      <c r="OTG99" s="49"/>
      <c r="OTH99" s="49"/>
      <c r="OTI99" s="49"/>
      <c r="OTJ99" s="49"/>
      <c r="OTK99" s="49"/>
      <c r="OUC99" s="49"/>
      <c r="OUD99" s="49"/>
      <c r="OUG99" s="49"/>
      <c r="OUJ99" s="49"/>
      <c r="OUL99" s="49"/>
      <c r="OUN99" s="49"/>
      <c r="OUQ99" s="49"/>
      <c r="OUT99" s="49"/>
      <c r="OUW99" s="49"/>
      <c r="OUZ99" s="49"/>
      <c r="OVC99" s="49"/>
      <c r="OVF99" s="49"/>
      <c r="OVI99" s="49"/>
      <c r="OVL99" s="49"/>
      <c r="OVN99" s="49"/>
      <c r="OWA99" s="49"/>
      <c r="OWB99" s="49"/>
      <c r="OWC99" s="49"/>
      <c r="OWD99" s="49"/>
      <c r="OWE99" s="49"/>
      <c r="OWF99" s="49"/>
      <c r="OWG99" s="49"/>
      <c r="OWH99" s="49"/>
      <c r="OWI99" s="49"/>
      <c r="OWJ99" s="49"/>
      <c r="OWK99" s="49"/>
      <c r="OWL99" s="49"/>
      <c r="OWM99" s="49"/>
      <c r="OWN99" s="49"/>
      <c r="OWO99" s="49"/>
      <c r="OWP99" s="49"/>
      <c r="OWQ99" s="49"/>
      <c r="OWR99" s="49"/>
      <c r="OWS99" s="49"/>
      <c r="OWT99" s="49"/>
      <c r="OWU99" s="49"/>
      <c r="OWV99" s="49"/>
      <c r="OWW99" s="49"/>
      <c r="OWX99" s="49"/>
      <c r="OWY99" s="49"/>
      <c r="OWZ99" s="49"/>
      <c r="OXA99" s="49"/>
      <c r="OXB99" s="49"/>
      <c r="OXC99" s="49"/>
      <c r="OXD99" s="49"/>
      <c r="OXE99" s="49"/>
      <c r="OXF99" s="49"/>
      <c r="OXG99" s="49"/>
      <c r="OXH99" s="49"/>
      <c r="OXI99" s="49"/>
      <c r="OXJ99" s="49"/>
      <c r="OXK99" s="49"/>
      <c r="OXL99" s="49"/>
      <c r="OXM99" s="49"/>
      <c r="OXN99" s="49"/>
      <c r="OXQ99" s="49"/>
      <c r="OXT99" s="49"/>
      <c r="OXW99" s="49"/>
      <c r="OXZ99" s="49"/>
      <c r="OYC99" s="49"/>
      <c r="OYF99" s="49"/>
      <c r="OYO99" s="49"/>
      <c r="OYR99" s="49"/>
      <c r="OYU99" s="49"/>
      <c r="OYX99" s="49"/>
      <c r="OZG99" s="49"/>
      <c r="OZM99" s="49"/>
      <c r="OZP99" s="49"/>
      <c r="OZS99" s="49"/>
      <c r="OZV99" s="49"/>
      <c r="PAB99" s="49"/>
      <c r="PAE99" s="49"/>
      <c r="PAK99" s="49"/>
      <c r="PAM99" s="49"/>
      <c r="PAN99" s="49"/>
      <c r="PAP99" s="49"/>
      <c r="PBG99" s="49"/>
      <c r="PBL99" s="49"/>
      <c r="PBR99" s="49"/>
      <c r="PBU99" s="49"/>
      <c r="PBX99" s="49"/>
      <c r="PCF99" s="49"/>
      <c r="PDB99" s="49"/>
      <c r="PDC99" s="49"/>
      <c r="PDD99" s="49"/>
      <c r="PDE99" s="49"/>
      <c r="PDF99" s="49"/>
      <c r="PDG99" s="49"/>
      <c r="PDY99" s="49"/>
      <c r="PDZ99" s="49"/>
      <c r="PEC99" s="49"/>
      <c r="PEF99" s="49"/>
      <c r="PEH99" s="49"/>
      <c r="PEJ99" s="49"/>
      <c r="PEM99" s="49"/>
      <c r="PEP99" s="49"/>
      <c r="PES99" s="49"/>
      <c r="PEV99" s="49"/>
      <c r="PEY99" s="49"/>
      <c r="PFB99" s="49"/>
      <c r="PFE99" s="49"/>
      <c r="PFH99" s="49"/>
      <c r="PFJ99" s="49"/>
      <c r="PFW99" s="49"/>
      <c r="PFX99" s="49"/>
      <c r="PFY99" s="49"/>
      <c r="PFZ99" s="49"/>
      <c r="PGA99" s="49"/>
      <c r="PGB99" s="49"/>
      <c r="PGC99" s="49"/>
      <c r="PGD99" s="49"/>
      <c r="PGE99" s="49"/>
      <c r="PGF99" s="49"/>
      <c r="PGG99" s="49"/>
      <c r="PGH99" s="49"/>
      <c r="PGI99" s="49"/>
      <c r="PGJ99" s="49"/>
      <c r="PGK99" s="49"/>
      <c r="PGL99" s="49"/>
      <c r="PGM99" s="49"/>
      <c r="PGN99" s="49"/>
      <c r="PGO99" s="49"/>
      <c r="PGP99" s="49"/>
      <c r="PGQ99" s="49"/>
      <c r="PGR99" s="49"/>
      <c r="PGS99" s="49"/>
      <c r="PGT99" s="49"/>
      <c r="PGU99" s="49"/>
      <c r="PGV99" s="49"/>
      <c r="PGW99" s="49"/>
      <c r="PGX99" s="49"/>
      <c r="PGY99" s="49"/>
      <c r="PGZ99" s="49"/>
      <c r="PHA99" s="49"/>
      <c r="PHB99" s="49"/>
      <c r="PHC99" s="49"/>
      <c r="PHD99" s="49"/>
      <c r="PHE99" s="49"/>
      <c r="PHF99" s="49"/>
      <c r="PHG99" s="49"/>
      <c r="PHH99" s="49"/>
      <c r="PHI99" s="49"/>
      <c r="PHJ99" s="49"/>
      <c r="PHM99" s="49"/>
      <c r="PHP99" s="49"/>
      <c r="PHS99" s="49"/>
      <c r="PHV99" s="49"/>
      <c r="PHY99" s="49"/>
      <c r="PIB99" s="49"/>
      <c r="PIK99" s="49"/>
      <c r="PIN99" s="49"/>
      <c r="PIQ99" s="49"/>
      <c r="PIT99" s="49"/>
      <c r="PJC99" s="49"/>
      <c r="PJI99" s="49"/>
      <c r="PJL99" s="49"/>
      <c r="PJO99" s="49"/>
      <c r="PJR99" s="49"/>
      <c r="PJX99" s="49"/>
      <c r="PKA99" s="49"/>
      <c r="PKG99" s="49"/>
      <c r="PKI99" s="49"/>
      <c r="PKJ99" s="49"/>
      <c r="PKL99" s="49"/>
      <c r="PLC99" s="49"/>
      <c r="PLH99" s="49"/>
      <c r="PLN99" s="49"/>
      <c r="PLQ99" s="49"/>
      <c r="PLT99" s="49"/>
      <c r="PMB99" s="49"/>
      <c r="PMX99" s="49"/>
      <c r="PMY99" s="49"/>
      <c r="PMZ99" s="49"/>
      <c r="PNA99" s="49"/>
      <c r="PNB99" s="49"/>
      <c r="PNC99" s="49"/>
      <c r="PNU99" s="49"/>
      <c r="PNV99" s="49"/>
      <c r="PNY99" s="49"/>
      <c r="POB99" s="49"/>
      <c r="POD99" s="49"/>
      <c r="POF99" s="49"/>
      <c r="POI99" s="49"/>
      <c r="POL99" s="49"/>
      <c r="POO99" s="49"/>
      <c r="POR99" s="49"/>
      <c r="POU99" s="49"/>
      <c r="POX99" s="49"/>
      <c r="PPA99" s="49"/>
      <c r="PPD99" s="49"/>
      <c r="PPF99" s="49"/>
      <c r="PPS99" s="49"/>
      <c r="PPT99" s="49"/>
      <c r="PPU99" s="49"/>
      <c r="PPV99" s="49"/>
      <c r="PPW99" s="49"/>
      <c r="PPX99" s="49"/>
      <c r="PPY99" s="49"/>
      <c r="PPZ99" s="49"/>
      <c r="PQA99" s="49"/>
      <c r="PQB99" s="49"/>
      <c r="PQC99" s="49"/>
      <c r="PQD99" s="49"/>
      <c r="PQE99" s="49"/>
      <c r="PQF99" s="49"/>
      <c r="PQG99" s="49"/>
      <c r="PQH99" s="49"/>
      <c r="PQI99" s="49"/>
      <c r="PQJ99" s="49"/>
      <c r="PQK99" s="49"/>
      <c r="PQL99" s="49"/>
      <c r="PQM99" s="49"/>
      <c r="PQN99" s="49"/>
      <c r="PQO99" s="49"/>
      <c r="PQP99" s="49"/>
      <c r="PQQ99" s="49"/>
      <c r="PQR99" s="49"/>
      <c r="PQS99" s="49"/>
      <c r="PQT99" s="49"/>
      <c r="PQU99" s="49"/>
      <c r="PQV99" s="49"/>
      <c r="PQW99" s="49"/>
      <c r="PQX99" s="49"/>
      <c r="PQY99" s="49"/>
      <c r="PQZ99" s="49"/>
      <c r="PRA99" s="49"/>
      <c r="PRB99" s="49"/>
      <c r="PRC99" s="49"/>
      <c r="PRD99" s="49"/>
      <c r="PRE99" s="49"/>
      <c r="PRF99" s="49"/>
      <c r="PRI99" s="49"/>
      <c r="PRL99" s="49"/>
      <c r="PRO99" s="49"/>
      <c r="PRR99" s="49"/>
      <c r="PRU99" s="49"/>
      <c r="PRX99" s="49"/>
      <c r="PSG99" s="49"/>
      <c r="PSJ99" s="49"/>
      <c r="PSM99" s="49"/>
      <c r="PSP99" s="49"/>
      <c r="PSY99" s="49"/>
      <c r="PTE99" s="49"/>
      <c r="PTH99" s="49"/>
      <c r="PTK99" s="49"/>
      <c r="PTN99" s="49"/>
      <c r="PTT99" s="49"/>
      <c r="PTW99" s="49"/>
      <c r="PUC99" s="49"/>
      <c r="PUE99" s="49"/>
      <c r="PUF99" s="49"/>
      <c r="PUH99" s="49"/>
      <c r="PUY99" s="49"/>
      <c r="PVD99" s="49"/>
      <c r="PVJ99" s="49"/>
      <c r="PVM99" s="49"/>
      <c r="PVP99" s="49"/>
      <c r="PVX99" s="49"/>
      <c r="PWT99" s="49"/>
      <c r="PWU99" s="49"/>
      <c r="PWV99" s="49"/>
      <c r="PWW99" s="49"/>
      <c r="PWX99" s="49"/>
      <c r="PWY99" s="49"/>
      <c r="PXQ99" s="49"/>
      <c r="PXR99" s="49"/>
      <c r="PXU99" s="49"/>
      <c r="PXX99" s="49"/>
      <c r="PXZ99" s="49"/>
      <c r="PYB99" s="49"/>
      <c r="PYE99" s="49"/>
      <c r="PYH99" s="49"/>
      <c r="PYK99" s="49"/>
      <c r="PYN99" s="49"/>
      <c r="PYQ99" s="49"/>
      <c r="PYT99" s="49"/>
      <c r="PYW99" s="49"/>
      <c r="PYZ99" s="49"/>
      <c r="PZB99" s="49"/>
      <c r="PZO99" s="49"/>
      <c r="PZP99" s="49"/>
      <c r="PZQ99" s="49"/>
      <c r="PZR99" s="49"/>
      <c r="PZS99" s="49"/>
      <c r="PZT99" s="49"/>
      <c r="PZU99" s="49"/>
      <c r="PZV99" s="49"/>
      <c r="PZW99" s="49"/>
      <c r="PZX99" s="49"/>
      <c r="PZY99" s="49"/>
      <c r="PZZ99" s="49"/>
      <c r="QAA99" s="49"/>
      <c r="QAB99" s="49"/>
      <c r="QAC99" s="49"/>
      <c r="QAD99" s="49"/>
      <c r="QAE99" s="49"/>
      <c r="QAF99" s="49"/>
      <c r="QAG99" s="49"/>
      <c r="QAH99" s="49"/>
      <c r="QAI99" s="49"/>
      <c r="QAJ99" s="49"/>
      <c r="QAK99" s="49"/>
      <c r="QAL99" s="49"/>
      <c r="QAM99" s="49"/>
      <c r="QAN99" s="49"/>
      <c r="QAO99" s="49"/>
      <c r="QAP99" s="49"/>
      <c r="QAQ99" s="49"/>
      <c r="QAR99" s="49"/>
      <c r="QAS99" s="49"/>
      <c r="QAT99" s="49"/>
      <c r="QAU99" s="49"/>
      <c r="QAV99" s="49"/>
      <c r="QAW99" s="49"/>
      <c r="QAX99" s="49"/>
      <c r="QAY99" s="49"/>
      <c r="QAZ99" s="49"/>
      <c r="QBA99" s="49"/>
      <c r="QBB99" s="49"/>
      <c r="QBE99" s="49"/>
      <c r="QBH99" s="49"/>
      <c r="QBK99" s="49"/>
      <c r="QBN99" s="49"/>
      <c r="QBQ99" s="49"/>
      <c r="QBT99" s="49"/>
      <c r="QCC99" s="49"/>
      <c r="QCF99" s="49"/>
      <c r="QCI99" s="49"/>
      <c r="QCL99" s="49"/>
      <c r="QCU99" s="49"/>
      <c r="QDA99" s="49"/>
      <c r="QDD99" s="49"/>
      <c r="QDG99" s="49"/>
      <c r="QDJ99" s="49"/>
      <c r="QDP99" s="49"/>
      <c r="QDS99" s="49"/>
      <c r="QDY99" s="49"/>
      <c r="QEA99" s="49"/>
      <c r="QEB99" s="49"/>
      <c r="QED99" s="49"/>
      <c r="QEU99" s="49"/>
      <c r="QEZ99" s="49"/>
      <c r="QFF99" s="49"/>
      <c r="QFI99" s="49"/>
      <c r="QFL99" s="49"/>
      <c r="QFT99" s="49"/>
      <c r="QGP99" s="49"/>
      <c r="QGQ99" s="49"/>
      <c r="QGR99" s="49"/>
      <c r="QGS99" s="49"/>
      <c r="QGT99" s="49"/>
      <c r="QGU99" s="49"/>
      <c r="QHM99" s="49"/>
      <c r="QHN99" s="49"/>
      <c r="QHQ99" s="49"/>
      <c r="QHT99" s="49"/>
      <c r="QHV99" s="49"/>
      <c r="QHX99" s="49"/>
      <c r="QIA99" s="49"/>
      <c r="QID99" s="49"/>
      <c r="QIG99" s="49"/>
      <c r="QIJ99" s="49"/>
      <c r="QIM99" s="49"/>
      <c r="QIP99" s="49"/>
      <c r="QIS99" s="49"/>
      <c r="QIV99" s="49"/>
      <c r="QIX99" s="49"/>
      <c r="QJK99" s="49"/>
      <c r="QJL99" s="49"/>
      <c r="QJM99" s="49"/>
      <c r="QJN99" s="49"/>
      <c r="QJO99" s="49"/>
      <c r="QJP99" s="49"/>
      <c r="QJQ99" s="49"/>
      <c r="QJR99" s="49"/>
      <c r="QJS99" s="49"/>
      <c r="QJT99" s="49"/>
      <c r="QJU99" s="49"/>
      <c r="QJV99" s="49"/>
      <c r="QJW99" s="49"/>
      <c r="QJX99" s="49"/>
      <c r="QJY99" s="49"/>
      <c r="QJZ99" s="49"/>
      <c r="QKA99" s="49"/>
      <c r="QKB99" s="49"/>
      <c r="QKC99" s="49"/>
      <c r="QKD99" s="49"/>
      <c r="QKE99" s="49"/>
      <c r="QKF99" s="49"/>
      <c r="QKG99" s="49"/>
      <c r="QKH99" s="49"/>
      <c r="QKI99" s="49"/>
      <c r="QKJ99" s="49"/>
      <c r="QKK99" s="49"/>
      <c r="QKL99" s="49"/>
      <c r="QKM99" s="49"/>
      <c r="QKN99" s="49"/>
      <c r="QKO99" s="49"/>
      <c r="QKP99" s="49"/>
      <c r="QKQ99" s="49"/>
      <c r="QKR99" s="49"/>
      <c r="QKS99" s="49"/>
      <c r="QKT99" s="49"/>
      <c r="QKU99" s="49"/>
      <c r="QKV99" s="49"/>
      <c r="QKW99" s="49"/>
      <c r="QKX99" s="49"/>
      <c r="QLA99" s="49"/>
      <c r="QLD99" s="49"/>
      <c r="QLG99" s="49"/>
      <c r="QLJ99" s="49"/>
      <c r="QLM99" s="49"/>
      <c r="QLP99" s="49"/>
      <c r="QLY99" s="49"/>
      <c r="QMB99" s="49"/>
      <c r="QME99" s="49"/>
      <c r="QMH99" s="49"/>
      <c r="QMQ99" s="49"/>
      <c r="QMW99" s="49"/>
      <c r="QMZ99" s="49"/>
      <c r="QNC99" s="49"/>
      <c r="QNF99" s="49"/>
      <c r="QNL99" s="49"/>
      <c r="QNO99" s="49"/>
      <c r="QNU99" s="49"/>
      <c r="QNW99" s="49"/>
      <c r="QNX99" s="49"/>
      <c r="QNZ99" s="49"/>
      <c r="QOQ99" s="49"/>
      <c r="QOV99" s="49"/>
      <c r="QPB99" s="49"/>
      <c r="QPE99" s="49"/>
      <c r="QPH99" s="49"/>
      <c r="QPP99" s="49"/>
      <c r="QQL99" s="49"/>
      <c r="QQM99" s="49"/>
      <c r="QQN99" s="49"/>
      <c r="QQO99" s="49"/>
      <c r="QQP99" s="49"/>
      <c r="QQQ99" s="49"/>
      <c r="QRI99" s="49"/>
      <c r="QRJ99" s="49"/>
      <c r="QRM99" s="49"/>
      <c r="QRP99" s="49"/>
      <c r="QRR99" s="49"/>
      <c r="QRT99" s="49"/>
      <c r="QRW99" s="49"/>
      <c r="QRZ99" s="49"/>
      <c r="QSC99" s="49"/>
      <c r="QSF99" s="49"/>
      <c r="QSI99" s="49"/>
      <c r="QSL99" s="49"/>
      <c r="QSO99" s="49"/>
      <c r="QSR99" s="49"/>
      <c r="QST99" s="49"/>
      <c r="QTG99" s="49"/>
      <c r="QTH99" s="49"/>
      <c r="QTI99" s="49"/>
      <c r="QTJ99" s="49"/>
      <c r="QTK99" s="49"/>
      <c r="QTL99" s="49"/>
      <c r="QTM99" s="49"/>
      <c r="QTN99" s="49"/>
      <c r="QTO99" s="49"/>
      <c r="QTP99" s="49"/>
      <c r="QTQ99" s="49"/>
      <c r="QTR99" s="49"/>
      <c r="QTS99" s="49"/>
      <c r="QTT99" s="49"/>
      <c r="QTU99" s="49"/>
      <c r="QTV99" s="49"/>
      <c r="QTW99" s="49"/>
      <c r="QTX99" s="49"/>
      <c r="QTY99" s="49"/>
      <c r="QTZ99" s="49"/>
      <c r="QUA99" s="49"/>
      <c r="QUB99" s="49"/>
      <c r="QUC99" s="49"/>
      <c r="QUD99" s="49"/>
      <c r="QUE99" s="49"/>
      <c r="QUF99" s="49"/>
      <c r="QUG99" s="49"/>
      <c r="QUH99" s="49"/>
      <c r="QUI99" s="49"/>
      <c r="QUJ99" s="49"/>
      <c r="QUK99" s="49"/>
      <c r="QUL99" s="49"/>
      <c r="QUM99" s="49"/>
      <c r="QUN99" s="49"/>
      <c r="QUO99" s="49"/>
      <c r="QUP99" s="49"/>
      <c r="QUQ99" s="49"/>
      <c r="QUR99" s="49"/>
      <c r="QUS99" s="49"/>
      <c r="QUT99" s="49"/>
      <c r="QUW99" s="49"/>
      <c r="QUZ99" s="49"/>
      <c r="QVC99" s="49"/>
      <c r="QVF99" s="49"/>
      <c r="QVI99" s="49"/>
      <c r="QVL99" s="49"/>
      <c r="QVU99" s="49"/>
      <c r="QVX99" s="49"/>
      <c r="QWA99" s="49"/>
      <c r="QWD99" s="49"/>
      <c r="QWM99" s="49"/>
      <c r="QWS99" s="49"/>
      <c r="QWV99" s="49"/>
      <c r="QWY99" s="49"/>
      <c r="QXB99" s="49"/>
      <c r="QXH99" s="49"/>
      <c r="QXK99" s="49"/>
      <c r="QXQ99" s="49"/>
      <c r="QXS99" s="49"/>
      <c r="QXT99" s="49"/>
      <c r="QXV99" s="49"/>
      <c r="QYM99" s="49"/>
      <c r="QYR99" s="49"/>
      <c r="QYX99" s="49"/>
      <c r="QZA99" s="49"/>
      <c r="QZD99" s="49"/>
      <c r="QZL99" s="49"/>
      <c r="RAH99" s="49"/>
      <c r="RAI99" s="49"/>
      <c r="RAJ99" s="49"/>
      <c r="RAK99" s="49"/>
      <c r="RAL99" s="49"/>
      <c r="RAM99" s="49"/>
      <c r="RBE99" s="49"/>
      <c r="RBF99" s="49"/>
      <c r="RBI99" s="49"/>
      <c r="RBL99" s="49"/>
      <c r="RBN99" s="49"/>
      <c r="RBP99" s="49"/>
      <c r="RBS99" s="49"/>
      <c r="RBV99" s="49"/>
      <c r="RBY99" s="49"/>
      <c r="RCB99" s="49"/>
      <c r="RCE99" s="49"/>
      <c r="RCH99" s="49"/>
      <c r="RCK99" s="49"/>
      <c r="RCN99" s="49"/>
      <c r="RCP99" s="49"/>
      <c r="RDC99" s="49"/>
      <c r="RDD99" s="49"/>
      <c r="RDE99" s="49"/>
      <c r="RDF99" s="49"/>
      <c r="RDG99" s="49"/>
      <c r="RDH99" s="49"/>
      <c r="RDI99" s="49"/>
      <c r="RDJ99" s="49"/>
      <c r="RDK99" s="49"/>
      <c r="RDL99" s="49"/>
      <c r="RDM99" s="49"/>
      <c r="RDN99" s="49"/>
      <c r="RDO99" s="49"/>
      <c r="RDP99" s="49"/>
      <c r="RDQ99" s="49"/>
      <c r="RDR99" s="49"/>
      <c r="RDS99" s="49"/>
      <c r="RDT99" s="49"/>
      <c r="RDU99" s="49"/>
      <c r="RDV99" s="49"/>
      <c r="RDW99" s="49"/>
      <c r="RDX99" s="49"/>
      <c r="RDY99" s="49"/>
      <c r="RDZ99" s="49"/>
      <c r="REA99" s="49"/>
      <c r="REB99" s="49"/>
      <c r="REC99" s="49"/>
      <c r="RED99" s="49"/>
      <c r="REE99" s="49"/>
      <c r="REF99" s="49"/>
      <c r="REG99" s="49"/>
      <c r="REH99" s="49"/>
      <c r="REI99" s="49"/>
      <c r="REJ99" s="49"/>
      <c r="REK99" s="49"/>
      <c r="REL99" s="49"/>
      <c r="REM99" s="49"/>
      <c r="REN99" s="49"/>
      <c r="REO99" s="49"/>
      <c r="REP99" s="49"/>
      <c r="RES99" s="49"/>
      <c r="REV99" s="49"/>
      <c r="REY99" s="49"/>
      <c r="RFB99" s="49"/>
      <c r="RFE99" s="49"/>
      <c r="RFH99" s="49"/>
      <c r="RFQ99" s="49"/>
      <c r="RFT99" s="49"/>
      <c r="RFW99" s="49"/>
      <c r="RFZ99" s="49"/>
      <c r="RGI99" s="49"/>
      <c r="RGO99" s="49"/>
      <c r="RGR99" s="49"/>
      <c r="RGU99" s="49"/>
      <c r="RGX99" s="49"/>
      <c r="RHD99" s="49"/>
      <c r="RHG99" s="49"/>
      <c r="RHM99" s="49"/>
      <c r="RHO99" s="49"/>
      <c r="RHP99" s="49"/>
      <c r="RHR99" s="49"/>
      <c r="RII99" s="49"/>
      <c r="RIN99" s="49"/>
      <c r="RIT99" s="49"/>
      <c r="RIW99" s="49"/>
      <c r="RIZ99" s="49"/>
      <c r="RJH99" s="49"/>
      <c r="RKD99" s="49"/>
      <c r="RKE99" s="49"/>
      <c r="RKF99" s="49"/>
      <c r="RKG99" s="49"/>
      <c r="RKH99" s="49"/>
      <c r="RKI99" s="49"/>
      <c r="RLA99" s="49"/>
      <c r="RLB99" s="49"/>
      <c r="RLE99" s="49"/>
      <c r="RLH99" s="49"/>
      <c r="RLJ99" s="49"/>
      <c r="RLL99" s="49"/>
      <c r="RLO99" s="49"/>
      <c r="RLR99" s="49"/>
      <c r="RLU99" s="49"/>
      <c r="RLX99" s="49"/>
      <c r="RMA99" s="49"/>
      <c r="RMD99" s="49"/>
      <c r="RMG99" s="49"/>
      <c r="RMJ99" s="49"/>
      <c r="RML99" s="49"/>
      <c r="RMY99" s="49"/>
      <c r="RMZ99" s="49"/>
      <c r="RNA99" s="49"/>
      <c r="RNB99" s="49"/>
      <c r="RNC99" s="49"/>
      <c r="RND99" s="49"/>
      <c r="RNE99" s="49"/>
      <c r="RNF99" s="49"/>
      <c r="RNG99" s="49"/>
      <c r="RNH99" s="49"/>
      <c r="RNI99" s="49"/>
      <c r="RNJ99" s="49"/>
      <c r="RNK99" s="49"/>
      <c r="RNL99" s="49"/>
      <c r="RNM99" s="49"/>
      <c r="RNN99" s="49"/>
      <c r="RNO99" s="49"/>
      <c r="RNP99" s="49"/>
      <c r="RNQ99" s="49"/>
      <c r="RNR99" s="49"/>
      <c r="RNS99" s="49"/>
      <c r="RNT99" s="49"/>
      <c r="RNU99" s="49"/>
      <c r="RNV99" s="49"/>
      <c r="RNW99" s="49"/>
      <c r="RNX99" s="49"/>
      <c r="RNY99" s="49"/>
      <c r="RNZ99" s="49"/>
      <c r="ROA99" s="49"/>
      <c r="ROB99" s="49"/>
      <c r="ROC99" s="49"/>
      <c r="ROD99" s="49"/>
      <c r="ROE99" s="49"/>
      <c r="ROF99" s="49"/>
      <c r="ROG99" s="49"/>
      <c r="ROH99" s="49"/>
      <c r="ROI99" s="49"/>
      <c r="ROJ99" s="49"/>
      <c r="ROK99" s="49"/>
      <c r="ROL99" s="49"/>
      <c r="ROO99" s="49"/>
      <c r="ROR99" s="49"/>
      <c r="ROU99" s="49"/>
      <c r="ROX99" s="49"/>
      <c r="RPA99" s="49"/>
      <c r="RPD99" s="49"/>
      <c r="RPM99" s="49"/>
      <c r="RPP99" s="49"/>
      <c r="RPS99" s="49"/>
      <c r="RPV99" s="49"/>
      <c r="RQE99" s="49"/>
      <c r="RQK99" s="49"/>
      <c r="RQN99" s="49"/>
      <c r="RQQ99" s="49"/>
      <c r="RQT99" s="49"/>
      <c r="RQZ99" s="49"/>
      <c r="RRC99" s="49"/>
      <c r="RRI99" s="49"/>
      <c r="RRK99" s="49"/>
      <c r="RRL99" s="49"/>
      <c r="RRN99" s="49"/>
      <c r="RSE99" s="49"/>
      <c r="RSJ99" s="49"/>
      <c r="RSP99" s="49"/>
      <c r="RSS99" s="49"/>
      <c r="RSV99" s="49"/>
      <c r="RTD99" s="49"/>
      <c r="RTZ99" s="49"/>
      <c r="RUA99" s="49"/>
      <c r="RUB99" s="49"/>
      <c r="RUC99" s="49"/>
      <c r="RUD99" s="49"/>
      <c r="RUE99" s="49"/>
      <c r="RUW99" s="49"/>
      <c r="RUX99" s="49"/>
      <c r="RVA99" s="49"/>
      <c r="RVD99" s="49"/>
      <c r="RVF99" s="49"/>
      <c r="RVH99" s="49"/>
      <c r="RVK99" s="49"/>
      <c r="RVN99" s="49"/>
      <c r="RVQ99" s="49"/>
      <c r="RVT99" s="49"/>
      <c r="RVW99" s="49"/>
      <c r="RVZ99" s="49"/>
      <c r="RWC99" s="49"/>
      <c r="RWF99" s="49"/>
      <c r="RWH99" s="49"/>
      <c r="RWU99" s="49"/>
      <c r="RWV99" s="49"/>
      <c r="RWW99" s="49"/>
      <c r="RWX99" s="49"/>
      <c r="RWY99" s="49"/>
      <c r="RWZ99" s="49"/>
      <c r="RXA99" s="49"/>
      <c r="RXB99" s="49"/>
      <c r="RXC99" s="49"/>
      <c r="RXD99" s="49"/>
      <c r="RXE99" s="49"/>
      <c r="RXF99" s="49"/>
      <c r="RXG99" s="49"/>
      <c r="RXH99" s="49"/>
      <c r="RXI99" s="49"/>
      <c r="RXJ99" s="49"/>
      <c r="RXK99" s="49"/>
      <c r="RXL99" s="49"/>
      <c r="RXM99" s="49"/>
      <c r="RXN99" s="49"/>
      <c r="RXO99" s="49"/>
      <c r="RXP99" s="49"/>
      <c r="RXQ99" s="49"/>
      <c r="RXR99" s="49"/>
      <c r="RXS99" s="49"/>
      <c r="RXT99" s="49"/>
      <c r="RXU99" s="49"/>
      <c r="RXV99" s="49"/>
      <c r="RXW99" s="49"/>
      <c r="RXX99" s="49"/>
      <c r="RXY99" s="49"/>
      <c r="RXZ99" s="49"/>
      <c r="RYA99" s="49"/>
      <c r="RYB99" s="49"/>
      <c r="RYC99" s="49"/>
      <c r="RYD99" s="49"/>
      <c r="RYE99" s="49"/>
      <c r="RYF99" s="49"/>
      <c r="RYG99" s="49"/>
      <c r="RYH99" s="49"/>
      <c r="RYK99" s="49"/>
      <c r="RYN99" s="49"/>
      <c r="RYQ99" s="49"/>
      <c r="RYT99" s="49"/>
      <c r="RYW99" s="49"/>
      <c r="RYZ99" s="49"/>
      <c r="RZI99" s="49"/>
      <c r="RZL99" s="49"/>
      <c r="RZO99" s="49"/>
      <c r="RZR99" s="49"/>
      <c r="SAA99" s="49"/>
      <c r="SAG99" s="49"/>
      <c r="SAJ99" s="49"/>
      <c r="SAM99" s="49"/>
      <c r="SAP99" s="49"/>
      <c r="SAV99" s="49"/>
      <c r="SAY99" s="49"/>
      <c r="SBE99" s="49"/>
      <c r="SBG99" s="49"/>
      <c r="SBH99" s="49"/>
      <c r="SBJ99" s="49"/>
      <c r="SCA99" s="49"/>
      <c r="SCF99" s="49"/>
      <c r="SCL99" s="49"/>
      <c r="SCO99" s="49"/>
      <c r="SCR99" s="49"/>
      <c r="SCZ99" s="49"/>
      <c r="SDV99" s="49"/>
      <c r="SDW99" s="49"/>
      <c r="SDX99" s="49"/>
      <c r="SDY99" s="49"/>
      <c r="SDZ99" s="49"/>
      <c r="SEA99" s="49"/>
      <c r="SES99" s="49"/>
      <c r="SET99" s="49"/>
      <c r="SEW99" s="49"/>
      <c r="SEZ99" s="49"/>
      <c r="SFB99" s="49"/>
      <c r="SFD99" s="49"/>
      <c r="SFG99" s="49"/>
      <c r="SFJ99" s="49"/>
      <c r="SFM99" s="49"/>
      <c r="SFP99" s="49"/>
      <c r="SFS99" s="49"/>
      <c r="SFV99" s="49"/>
      <c r="SFY99" s="49"/>
      <c r="SGB99" s="49"/>
      <c r="SGD99" s="49"/>
      <c r="SGQ99" s="49"/>
      <c r="SGR99" s="49"/>
      <c r="SGS99" s="49"/>
      <c r="SGT99" s="49"/>
      <c r="SGU99" s="49"/>
      <c r="SGV99" s="49"/>
      <c r="SGW99" s="49"/>
      <c r="SGX99" s="49"/>
      <c r="SGY99" s="49"/>
      <c r="SGZ99" s="49"/>
      <c r="SHA99" s="49"/>
      <c r="SHB99" s="49"/>
      <c r="SHC99" s="49"/>
      <c r="SHD99" s="49"/>
      <c r="SHE99" s="49"/>
      <c r="SHF99" s="49"/>
      <c r="SHG99" s="49"/>
      <c r="SHH99" s="49"/>
      <c r="SHI99" s="49"/>
      <c r="SHJ99" s="49"/>
      <c r="SHK99" s="49"/>
      <c r="SHL99" s="49"/>
      <c r="SHM99" s="49"/>
      <c r="SHN99" s="49"/>
      <c r="SHO99" s="49"/>
      <c r="SHP99" s="49"/>
      <c r="SHQ99" s="49"/>
      <c r="SHR99" s="49"/>
      <c r="SHS99" s="49"/>
      <c r="SHT99" s="49"/>
      <c r="SHU99" s="49"/>
      <c r="SHV99" s="49"/>
      <c r="SHW99" s="49"/>
      <c r="SHX99" s="49"/>
      <c r="SHY99" s="49"/>
      <c r="SHZ99" s="49"/>
      <c r="SIA99" s="49"/>
      <c r="SIB99" s="49"/>
      <c r="SIC99" s="49"/>
      <c r="SID99" s="49"/>
      <c r="SIG99" s="49"/>
      <c r="SIJ99" s="49"/>
      <c r="SIM99" s="49"/>
      <c r="SIP99" s="49"/>
      <c r="SIS99" s="49"/>
      <c r="SIV99" s="49"/>
      <c r="SJE99" s="49"/>
      <c r="SJH99" s="49"/>
      <c r="SJK99" s="49"/>
      <c r="SJN99" s="49"/>
      <c r="SJW99" s="49"/>
      <c r="SKC99" s="49"/>
      <c r="SKF99" s="49"/>
      <c r="SKI99" s="49"/>
      <c r="SKL99" s="49"/>
      <c r="SKR99" s="49"/>
      <c r="SKU99" s="49"/>
      <c r="SLA99" s="49"/>
      <c r="SLC99" s="49"/>
      <c r="SLD99" s="49"/>
      <c r="SLF99" s="49"/>
      <c r="SLW99" s="49"/>
      <c r="SMB99" s="49"/>
      <c r="SMH99" s="49"/>
      <c r="SMK99" s="49"/>
      <c r="SMN99" s="49"/>
      <c r="SMV99" s="49"/>
      <c r="SNR99" s="49"/>
      <c r="SNS99" s="49"/>
      <c r="SNT99" s="49"/>
      <c r="SNU99" s="49"/>
      <c r="SNV99" s="49"/>
      <c r="SNW99" s="49"/>
      <c r="SOO99" s="49"/>
      <c r="SOP99" s="49"/>
      <c r="SOS99" s="49"/>
      <c r="SOV99" s="49"/>
      <c r="SOX99" s="49"/>
      <c r="SOZ99" s="49"/>
      <c r="SPC99" s="49"/>
      <c r="SPF99" s="49"/>
      <c r="SPI99" s="49"/>
      <c r="SPL99" s="49"/>
      <c r="SPO99" s="49"/>
      <c r="SPR99" s="49"/>
      <c r="SPU99" s="49"/>
      <c r="SPX99" s="49"/>
      <c r="SPZ99" s="49"/>
      <c r="SQM99" s="49"/>
      <c r="SQN99" s="49"/>
      <c r="SQO99" s="49"/>
      <c r="SQP99" s="49"/>
      <c r="SQQ99" s="49"/>
      <c r="SQR99" s="49"/>
      <c r="SQS99" s="49"/>
      <c r="SQT99" s="49"/>
      <c r="SQU99" s="49"/>
      <c r="SQV99" s="49"/>
      <c r="SQW99" s="49"/>
      <c r="SQX99" s="49"/>
      <c r="SQY99" s="49"/>
      <c r="SQZ99" s="49"/>
      <c r="SRA99" s="49"/>
      <c r="SRB99" s="49"/>
      <c r="SRC99" s="49"/>
      <c r="SRD99" s="49"/>
      <c r="SRE99" s="49"/>
      <c r="SRF99" s="49"/>
      <c r="SRG99" s="49"/>
      <c r="SRH99" s="49"/>
      <c r="SRI99" s="49"/>
      <c r="SRJ99" s="49"/>
      <c r="SRK99" s="49"/>
      <c r="SRL99" s="49"/>
      <c r="SRM99" s="49"/>
      <c r="SRN99" s="49"/>
      <c r="SRO99" s="49"/>
      <c r="SRP99" s="49"/>
      <c r="SRQ99" s="49"/>
      <c r="SRR99" s="49"/>
      <c r="SRS99" s="49"/>
      <c r="SRT99" s="49"/>
      <c r="SRU99" s="49"/>
      <c r="SRV99" s="49"/>
      <c r="SRW99" s="49"/>
      <c r="SRX99" s="49"/>
      <c r="SRY99" s="49"/>
      <c r="SRZ99" s="49"/>
      <c r="SSC99" s="49"/>
      <c r="SSF99" s="49"/>
      <c r="SSI99" s="49"/>
      <c r="SSL99" s="49"/>
      <c r="SSO99" s="49"/>
      <c r="SSR99" s="49"/>
      <c r="STA99" s="49"/>
      <c r="STD99" s="49"/>
      <c r="STG99" s="49"/>
      <c r="STJ99" s="49"/>
      <c r="STS99" s="49"/>
      <c r="STY99" s="49"/>
      <c r="SUB99" s="49"/>
      <c r="SUE99" s="49"/>
      <c r="SUH99" s="49"/>
      <c r="SUN99" s="49"/>
      <c r="SUQ99" s="49"/>
      <c r="SUW99" s="49"/>
      <c r="SUY99" s="49"/>
      <c r="SUZ99" s="49"/>
      <c r="SVB99" s="49"/>
      <c r="SVS99" s="49"/>
      <c r="SVX99" s="49"/>
      <c r="SWD99" s="49"/>
      <c r="SWG99" s="49"/>
      <c r="SWJ99" s="49"/>
      <c r="SWR99" s="49"/>
      <c r="SXN99" s="49"/>
      <c r="SXO99" s="49"/>
      <c r="SXP99" s="49"/>
      <c r="SXQ99" s="49"/>
      <c r="SXR99" s="49"/>
      <c r="SXS99" s="49"/>
      <c r="SYK99" s="49"/>
      <c r="SYL99" s="49"/>
      <c r="SYO99" s="49"/>
      <c r="SYR99" s="49"/>
      <c r="SYT99" s="49"/>
      <c r="SYV99" s="49"/>
      <c r="SYY99" s="49"/>
      <c r="SZB99" s="49"/>
      <c r="SZE99" s="49"/>
      <c r="SZH99" s="49"/>
      <c r="SZK99" s="49"/>
      <c r="SZN99" s="49"/>
      <c r="SZQ99" s="49"/>
      <c r="SZT99" s="49"/>
      <c r="SZV99" s="49"/>
      <c r="TAI99" s="49"/>
      <c r="TAJ99" s="49"/>
      <c r="TAK99" s="49"/>
      <c r="TAL99" s="49"/>
      <c r="TAM99" s="49"/>
      <c r="TAN99" s="49"/>
      <c r="TAO99" s="49"/>
      <c r="TAP99" s="49"/>
      <c r="TAQ99" s="49"/>
      <c r="TAR99" s="49"/>
      <c r="TAS99" s="49"/>
      <c r="TAT99" s="49"/>
      <c r="TAU99" s="49"/>
      <c r="TAV99" s="49"/>
      <c r="TAW99" s="49"/>
      <c r="TAX99" s="49"/>
      <c r="TAY99" s="49"/>
      <c r="TAZ99" s="49"/>
      <c r="TBA99" s="49"/>
      <c r="TBB99" s="49"/>
      <c r="TBC99" s="49"/>
      <c r="TBD99" s="49"/>
      <c r="TBE99" s="49"/>
      <c r="TBF99" s="49"/>
      <c r="TBG99" s="49"/>
      <c r="TBH99" s="49"/>
      <c r="TBI99" s="49"/>
      <c r="TBJ99" s="49"/>
      <c r="TBK99" s="49"/>
      <c r="TBL99" s="49"/>
      <c r="TBM99" s="49"/>
      <c r="TBN99" s="49"/>
      <c r="TBO99" s="49"/>
      <c r="TBP99" s="49"/>
      <c r="TBQ99" s="49"/>
      <c r="TBR99" s="49"/>
      <c r="TBS99" s="49"/>
      <c r="TBT99" s="49"/>
      <c r="TBU99" s="49"/>
      <c r="TBV99" s="49"/>
      <c r="TBY99" s="49"/>
      <c r="TCB99" s="49"/>
      <c r="TCE99" s="49"/>
      <c r="TCH99" s="49"/>
      <c r="TCK99" s="49"/>
      <c r="TCN99" s="49"/>
      <c r="TCW99" s="49"/>
      <c r="TCZ99" s="49"/>
      <c r="TDC99" s="49"/>
      <c r="TDF99" s="49"/>
      <c r="TDO99" s="49"/>
      <c r="TDU99" s="49"/>
      <c r="TDX99" s="49"/>
      <c r="TEA99" s="49"/>
      <c r="TED99" s="49"/>
      <c r="TEJ99" s="49"/>
      <c r="TEM99" s="49"/>
      <c r="TES99" s="49"/>
      <c r="TEU99" s="49"/>
      <c r="TEV99" s="49"/>
      <c r="TEX99" s="49"/>
      <c r="TFO99" s="49"/>
      <c r="TFT99" s="49"/>
      <c r="TFZ99" s="49"/>
      <c r="TGC99" s="49"/>
      <c r="TGF99" s="49"/>
      <c r="TGN99" s="49"/>
      <c r="THJ99" s="49"/>
      <c r="THK99" s="49"/>
      <c r="THL99" s="49"/>
      <c r="THM99" s="49"/>
      <c r="THN99" s="49"/>
      <c r="THO99" s="49"/>
      <c r="TIG99" s="49"/>
      <c r="TIH99" s="49"/>
      <c r="TIK99" s="49"/>
      <c r="TIN99" s="49"/>
      <c r="TIP99" s="49"/>
      <c r="TIR99" s="49"/>
      <c r="TIU99" s="49"/>
      <c r="TIX99" s="49"/>
      <c r="TJA99" s="49"/>
      <c r="TJD99" s="49"/>
      <c r="TJG99" s="49"/>
      <c r="TJJ99" s="49"/>
      <c r="TJM99" s="49"/>
      <c r="TJP99" s="49"/>
      <c r="TJR99" s="49"/>
      <c r="TKE99" s="49"/>
      <c r="TKF99" s="49"/>
      <c r="TKG99" s="49"/>
      <c r="TKH99" s="49"/>
      <c r="TKI99" s="49"/>
      <c r="TKJ99" s="49"/>
      <c r="TKK99" s="49"/>
      <c r="TKL99" s="49"/>
      <c r="TKM99" s="49"/>
      <c r="TKN99" s="49"/>
      <c r="TKO99" s="49"/>
      <c r="TKP99" s="49"/>
      <c r="TKQ99" s="49"/>
      <c r="TKR99" s="49"/>
      <c r="TKS99" s="49"/>
      <c r="TKT99" s="49"/>
      <c r="TKU99" s="49"/>
      <c r="TKV99" s="49"/>
      <c r="TKW99" s="49"/>
      <c r="TKX99" s="49"/>
      <c r="TKY99" s="49"/>
      <c r="TKZ99" s="49"/>
      <c r="TLA99" s="49"/>
      <c r="TLB99" s="49"/>
      <c r="TLC99" s="49"/>
      <c r="TLD99" s="49"/>
      <c r="TLE99" s="49"/>
      <c r="TLF99" s="49"/>
      <c r="TLG99" s="49"/>
      <c r="TLH99" s="49"/>
      <c r="TLI99" s="49"/>
      <c r="TLJ99" s="49"/>
      <c r="TLK99" s="49"/>
      <c r="TLL99" s="49"/>
      <c r="TLM99" s="49"/>
      <c r="TLN99" s="49"/>
      <c r="TLO99" s="49"/>
      <c r="TLP99" s="49"/>
      <c r="TLQ99" s="49"/>
      <c r="TLR99" s="49"/>
      <c r="TLU99" s="49"/>
      <c r="TLX99" s="49"/>
      <c r="TMA99" s="49"/>
      <c r="TMD99" s="49"/>
      <c r="TMG99" s="49"/>
      <c r="TMJ99" s="49"/>
      <c r="TMS99" s="49"/>
      <c r="TMV99" s="49"/>
      <c r="TMY99" s="49"/>
      <c r="TNB99" s="49"/>
      <c r="TNK99" s="49"/>
      <c r="TNQ99" s="49"/>
      <c r="TNT99" s="49"/>
      <c r="TNW99" s="49"/>
      <c r="TNZ99" s="49"/>
      <c r="TOF99" s="49"/>
      <c r="TOI99" s="49"/>
      <c r="TOO99" s="49"/>
      <c r="TOQ99" s="49"/>
      <c r="TOR99" s="49"/>
      <c r="TOT99" s="49"/>
      <c r="TPK99" s="49"/>
      <c r="TPP99" s="49"/>
      <c r="TPV99" s="49"/>
      <c r="TPY99" s="49"/>
      <c r="TQB99" s="49"/>
      <c r="TQJ99" s="49"/>
      <c r="TRF99" s="49"/>
      <c r="TRG99" s="49"/>
      <c r="TRH99" s="49"/>
      <c r="TRI99" s="49"/>
      <c r="TRJ99" s="49"/>
      <c r="TRK99" s="49"/>
      <c r="TSC99" s="49"/>
      <c r="TSD99" s="49"/>
      <c r="TSG99" s="49"/>
      <c r="TSJ99" s="49"/>
      <c r="TSL99" s="49"/>
      <c r="TSN99" s="49"/>
      <c r="TSQ99" s="49"/>
      <c r="TST99" s="49"/>
      <c r="TSW99" s="49"/>
      <c r="TSZ99" s="49"/>
      <c r="TTC99" s="49"/>
      <c r="TTF99" s="49"/>
      <c r="TTI99" s="49"/>
      <c r="TTL99" s="49"/>
      <c r="TTN99" s="49"/>
      <c r="TUA99" s="49"/>
      <c r="TUB99" s="49"/>
      <c r="TUC99" s="49"/>
      <c r="TUD99" s="49"/>
      <c r="TUE99" s="49"/>
      <c r="TUF99" s="49"/>
      <c r="TUG99" s="49"/>
      <c r="TUH99" s="49"/>
      <c r="TUI99" s="49"/>
      <c r="TUJ99" s="49"/>
      <c r="TUK99" s="49"/>
      <c r="TUL99" s="49"/>
      <c r="TUM99" s="49"/>
      <c r="TUN99" s="49"/>
      <c r="TUO99" s="49"/>
      <c r="TUP99" s="49"/>
      <c r="TUQ99" s="49"/>
      <c r="TUR99" s="49"/>
      <c r="TUS99" s="49"/>
      <c r="TUT99" s="49"/>
      <c r="TUU99" s="49"/>
      <c r="TUV99" s="49"/>
      <c r="TUW99" s="49"/>
      <c r="TUX99" s="49"/>
      <c r="TUY99" s="49"/>
      <c r="TUZ99" s="49"/>
      <c r="TVA99" s="49"/>
      <c r="TVB99" s="49"/>
      <c r="TVC99" s="49"/>
      <c r="TVD99" s="49"/>
      <c r="TVE99" s="49"/>
      <c r="TVF99" s="49"/>
      <c r="TVG99" s="49"/>
      <c r="TVH99" s="49"/>
      <c r="TVI99" s="49"/>
      <c r="TVJ99" s="49"/>
      <c r="TVK99" s="49"/>
      <c r="TVL99" s="49"/>
      <c r="TVM99" s="49"/>
      <c r="TVN99" s="49"/>
      <c r="TVQ99" s="49"/>
      <c r="TVT99" s="49"/>
      <c r="TVW99" s="49"/>
      <c r="TVZ99" s="49"/>
      <c r="TWC99" s="49"/>
      <c r="TWF99" s="49"/>
      <c r="TWO99" s="49"/>
      <c r="TWR99" s="49"/>
      <c r="TWU99" s="49"/>
      <c r="TWX99" s="49"/>
      <c r="TXG99" s="49"/>
      <c r="TXM99" s="49"/>
      <c r="TXP99" s="49"/>
      <c r="TXS99" s="49"/>
      <c r="TXV99" s="49"/>
      <c r="TYB99" s="49"/>
      <c r="TYE99" s="49"/>
      <c r="TYK99" s="49"/>
      <c r="TYM99" s="49"/>
      <c r="TYN99" s="49"/>
      <c r="TYP99" s="49"/>
      <c r="TZG99" s="49"/>
      <c r="TZL99" s="49"/>
      <c r="TZR99" s="49"/>
      <c r="TZU99" s="49"/>
      <c r="TZX99" s="49"/>
      <c r="UAF99" s="49"/>
      <c r="UBB99" s="49"/>
      <c r="UBC99" s="49"/>
      <c r="UBD99" s="49"/>
      <c r="UBE99" s="49"/>
      <c r="UBF99" s="49"/>
      <c r="UBG99" s="49"/>
      <c r="UBY99" s="49"/>
      <c r="UBZ99" s="49"/>
      <c r="UCC99" s="49"/>
      <c r="UCF99" s="49"/>
      <c r="UCH99" s="49"/>
      <c r="UCJ99" s="49"/>
      <c r="UCM99" s="49"/>
      <c r="UCP99" s="49"/>
      <c r="UCS99" s="49"/>
      <c r="UCV99" s="49"/>
      <c r="UCY99" s="49"/>
      <c r="UDB99" s="49"/>
      <c r="UDE99" s="49"/>
      <c r="UDH99" s="49"/>
      <c r="UDJ99" s="49"/>
      <c r="UDW99" s="49"/>
      <c r="UDX99" s="49"/>
      <c r="UDY99" s="49"/>
      <c r="UDZ99" s="49"/>
      <c r="UEA99" s="49"/>
      <c r="UEB99" s="49"/>
      <c r="UEC99" s="49"/>
      <c r="UED99" s="49"/>
      <c r="UEE99" s="49"/>
      <c r="UEF99" s="49"/>
      <c r="UEG99" s="49"/>
      <c r="UEH99" s="49"/>
      <c r="UEI99" s="49"/>
      <c r="UEJ99" s="49"/>
      <c r="UEK99" s="49"/>
      <c r="UEL99" s="49"/>
      <c r="UEM99" s="49"/>
      <c r="UEN99" s="49"/>
      <c r="UEO99" s="49"/>
      <c r="UEP99" s="49"/>
      <c r="UEQ99" s="49"/>
      <c r="UER99" s="49"/>
      <c r="UES99" s="49"/>
      <c r="UET99" s="49"/>
      <c r="UEU99" s="49"/>
      <c r="UEV99" s="49"/>
      <c r="UEW99" s="49"/>
      <c r="UEX99" s="49"/>
      <c r="UEY99" s="49"/>
      <c r="UEZ99" s="49"/>
      <c r="UFA99" s="49"/>
      <c r="UFB99" s="49"/>
      <c r="UFC99" s="49"/>
      <c r="UFD99" s="49"/>
      <c r="UFE99" s="49"/>
      <c r="UFF99" s="49"/>
      <c r="UFG99" s="49"/>
      <c r="UFH99" s="49"/>
      <c r="UFI99" s="49"/>
      <c r="UFJ99" s="49"/>
      <c r="UFM99" s="49"/>
      <c r="UFP99" s="49"/>
      <c r="UFS99" s="49"/>
      <c r="UFV99" s="49"/>
      <c r="UFY99" s="49"/>
      <c r="UGB99" s="49"/>
      <c r="UGK99" s="49"/>
      <c r="UGN99" s="49"/>
      <c r="UGQ99" s="49"/>
      <c r="UGT99" s="49"/>
      <c r="UHC99" s="49"/>
      <c r="UHI99" s="49"/>
      <c r="UHL99" s="49"/>
      <c r="UHO99" s="49"/>
      <c r="UHR99" s="49"/>
      <c r="UHX99" s="49"/>
      <c r="UIA99" s="49"/>
      <c r="UIG99" s="49"/>
      <c r="UII99" s="49"/>
      <c r="UIJ99" s="49"/>
      <c r="UIL99" s="49"/>
      <c r="UJC99" s="49"/>
      <c r="UJH99" s="49"/>
      <c r="UJN99" s="49"/>
      <c r="UJQ99" s="49"/>
      <c r="UJT99" s="49"/>
      <c r="UKB99" s="49"/>
      <c r="UKX99" s="49"/>
      <c r="UKY99" s="49"/>
      <c r="UKZ99" s="49"/>
      <c r="ULA99" s="49"/>
      <c r="ULB99" s="49"/>
      <c r="ULC99" s="49"/>
      <c r="ULU99" s="49"/>
      <c r="ULV99" s="49"/>
      <c r="ULY99" s="49"/>
      <c r="UMB99" s="49"/>
      <c r="UMD99" s="49"/>
      <c r="UMF99" s="49"/>
      <c r="UMI99" s="49"/>
      <c r="UML99" s="49"/>
      <c r="UMO99" s="49"/>
      <c r="UMR99" s="49"/>
      <c r="UMU99" s="49"/>
      <c r="UMX99" s="49"/>
      <c r="UNA99" s="49"/>
      <c r="UND99" s="49"/>
      <c r="UNF99" s="49"/>
      <c r="UNS99" s="49"/>
      <c r="UNT99" s="49"/>
      <c r="UNU99" s="49"/>
      <c r="UNV99" s="49"/>
      <c r="UNW99" s="49"/>
      <c r="UNX99" s="49"/>
      <c r="UNY99" s="49"/>
      <c r="UNZ99" s="49"/>
      <c r="UOA99" s="49"/>
      <c r="UOB99" s="49"/>
      <c r="UOC99" s="49"/>
      <c r="UOD99" s="49"/>
      <c r="UOE99" s="49"/>
      <c r="UOF99" s="49"/>
      <c r="UOG99" s="49"/>
      <c r="UOH99" s="49"/>
      <c r="UOI99" s="49"/>
      <c r="UOJ99" s="49"/>
      <c r="UOK99" s="49"/>
      <c r="UOL99" s="49"/>
      <c r="UOM99" s="49"/>
      <c r="UON99" s="49"/>
      <c r="UOO99" s="49"/>
      <c r="UOP99" s="49"/>
      <c r="UOQ99" s="49"/>
      <c r="UOR99" s="49"/>
      <c r="UOS99" s="49"/>
      <c r="UOT99" s="49"/>
      <c r="UOU99" s="49"/>
      <c r="UOV99" s="49"/>
      <c r="UOW99" s="49"/>
      <c r="UOX99" s="49"/>
      <c r="UOY99" s="49"/>
      <c r="UOZ99" s="49"/>
      <c r="UPA99" s="49"/>
      <c r="UPB99" s="49"/>
      <c r="UPC99" s="49"/>
      <c r="UPD99" s="49"/>
      <c r="UPE99" s="49"/>
      <c r="UPF99" s="49"/>
      <c r="UPI99" s="49"/>
      <c r="UPL99" s="49"/>
      <c r="UPO99" s="49"/>
      <c r="UPR99" s="49"/>
      <c r="UPU99" s="49"/>
      <c r="UPX99" s="49"/>
      <c r="UQG99" s="49"/>
      <c r="UQJ99" s="49"/>
      <c r="UQM99" s="49"/>
      <c r="UQP99" s="49"/>
      <c r="UQY99" s="49"/>
      <c r="URE99" s="49"/>
      <c r="URH99" s="49"/>
      <c r="URK99" s="49"/>
      <c r="URN99" s="49"/>
      <c r="URT99" s="49"/>
      <c r="URW99" s="49"/>
      <c r="USC99" s="49"/>
      <c r="USE99" s="49"/>
      <c r="USF99" s="49"/>
      <c r="USH99" s="49"/>
      <c r="USY99" s="49"/>
      <c r="UTD99" s="49"/>
      <c r="UTJ99" s="49"/>
      <c r="UTM99" s="49"/>
      <c r="UTP99" s="49"/>
      <c r="UTX99" s="49"/>
      <c r="UUT99" s="49"/>
      <c r="UUU99" s="49"/>
      <c r="UUV99" s="49"/>
      <c r="UUW99" s="49"/>
      <c r="UUX99" s="49"/>
      <c r="UUY99" s="49"/>
      <c r="UVQ99" s="49"/>
      <c r="UVR99" s="49"/>
      <c r="UVU99" s="49"/>
      <c r="UVX99" s="49"/>
      <c r="UVZ99" s="49"/>
      <c r="UWB99" s="49"/>
      <c r="UWE99" s="49"/>
      <c r="UWH99" s="49"/>
      <c r="UWK99" s="49"/>
      <c r="UWN99" s="49"/>
      <c r="UWQ99" s="49"/>
      <c r="UWT99" s="49"/>
      <c r="UWW99" s="49"/>
      <c r="UWZ99" s="49"/>
      <c r="UXB99" s="49"/>
      <c r="UXO99" s="49"/>
      <c r="UXP99" s="49"/>
      <c r="UXQ99" s="49"/>
      <c r="UXR99" s="49"/>
      <c r="UXS99" s="49"/>
      <c r="UXT99" s="49"/>
      <c r="UXU99" s="49"/>
      <c r="UXV99" s="49"/>
      <c r="UXW99" s="49"/>
      <c r="UXX99" s="49"/>
      <c r="UXY99" s="49"/>
      <c r="UXZ99" s="49"/>
      <c r="UYA99" s="49"/>
      <c r="UYB99" s="49"/>
      <c r="UYC99" s="49"/>
      <c r="UYD99" s="49"/>
      <c r="UYE99" s="49"/>
      <c r="UYF99" s="49"/>
      <c r="UYG99" s="49"/>
      <c r="UYH99" s="49"/>
      <c r="UYI99" s="49"/>
      <c r="UYJ99" s="49"/>
      <c r="UYK99" s="49"/>
      <c r="UYL99" s="49"/>
      <c r="UYM99" s="49"/>
      <c r="UYN99" s="49"/>
      <c r="UYO99" s="49"/>
      <c r="UYP99" s="49"/>
      <c r="UYQ99" s="49"/>
      <c r="UYR99" s="49"/>
      <c r="UYS99" s="49"/>
      <c r="UYT99" s="49"/>
      <c r="UYU99" s="49"/>
      <c r="UYV99" s="49"/>
      <c r="UYW99" s="49"/>
      <c r="UYX99" s="49"/>
      <c r="UYY99" s="49"/>
      <c r="UYZ99" s="49"/>
      <c r="UZA99" s="49"/>
      <c r="UZB99" s="49"/>
      <c r="UZE99" s="49"/>
      <c r="UZH99" s="49"/>
      <c r="UZK99" s="49"/>
      <c r="UZN99" s="49"/>
      <c r="UZQ99" s="49"/>
      <c r="UZT99" s="49"/>
      <c r="VAC99" s="49"/>
      <c r="VAF99" s="49"/>
      <c r="VAI99" s="49"/>
      <c r="VAL99" s="49"/>
      <c r="VAU99" s="49"/>
      <c r="VBA99" s="49"/>
      <c r="VBD99" s="49"/>
      <c r="VBG99" s="49"/>
      <c r="VBJ99" s="49"/>
      <c r="VBP99" s="49"/>
      <c r="VBS99" s="49"/>
      <c r="VBY99" s="49"/>
      <c r="VCA99" s="49"/>
      <c r="VCB99" s="49"/>
      <c r="VCD99" s="49"/>
      <c r="VCU99" s="49"/>
      <c r="VCZ99" s="49"/>
      <c r="VDF99" s="49"/>
      <c r="VDI99" s="49"/>
      <c r="VDL99" s="49"/>
      <c r="VDT99" s="49"/>
      <c r="VEP99" s="49"/>
      <c r="VEQ99" s="49"/>
      <c r="VER99" s="49"/>
      <c r="VES99" s="49"/>
      <c r="VET99" s="49"/>
      <c r="VEU99" s="49"/>
      <c r="VFM99" s="49"/>
      <c r="VFN99" s="49"/>
      <c r="VFQ99" s="49"/>
      <c r="VFT99" s="49"/>
      <c r="VFV99" s="49"/>
      <c r="VFX99" s="49"/>
      <c r="VGA99" s="49"/>
      <c r="VGD99" s="49"/>
      <c r="VGG99" s="49"/>
      <c r="VGJ99" s="49"/>
      <c r="VGM99" s="49"/>
      <c r="VGP99" s="49"/>
      <c r="VGS99" s="49"/>
      <c r="VGV99" s="49"/>
      <c r="VGX99" s="49"/>
      <c r="VHK99" s="49"/>
      <c r="VHL99" s="49"/>
      <c r="VHM99" s="49"/>
      <c r="VHN99" s="49"/>
      <c r="VHO99" s="49"/>
      <c r="VHP99" s="49"/>
      <c r="VHQ99" s="49"/>
      <c r="VHR99" s="49"/>
      <c r="VHS99" s="49"/>
      <c r="VHT99" s="49"/>
      <c r="VHU99" s="49"/>
      <c r="VHV99" s="49"/>
      <c r="VHW99" s="49"/>
      <c r="VHX99" s="49"/>
      <c r="VHY99" s="49"/>
      <c r="VHZ99" s="49"/>
      <c r="VIA99" s="49"/>
      <c r="VIB99" s="49"/>
      <c r="VIC99" s="49"/>
      <c r="VID99" s="49"/>
      <c r="VIE99" s="49"/>
      <c r="VIF99" s="49"/>
      <c r="VIG99" s="49"/>
      <c r="VIH99" s="49"/>
      <c r="VII99" s="49"/>
      <c r="VIJ99" s="49"/>
      <c r="VIK99" s="49"/>
      <c r="VIL99" s="49"/>
      <c r="VIM99" s="49"/>
      <c r="VIN99" s="49"/>
      <c r="VIO99" s="49"/>
      <c r="VIP99" s="49"/>
      <c r="VIQ99" s="49"/>
      <c r="VIR99" s="49"/>
      <c r="VIS99" s="49"/>
      <c r="VIT99" s="49"/>
      <c r="VIU99" s="49"/>
      <c r="VIV99" s="49"/>
      <c r="VIW99" s="49"/>
      <c r="VIX99" s="49"/>
      <c r="VJA99" s="49"/>
      <c r="VJD99" s="49"/>
      <c r="VJG99" s="49"/>
      <c r="VJJ99" s="49"/>
      <c r="VJM99" s="49"/>
      <c r="VJP99" s="49"/>
      <c r="VJY99" s="49"/>
      <c r="VKB99" s="49"/>
      <c r="VKE99" s="49"/>
      <c r="VKH99" s="49"/>
      <c r="VKQ99" s="49"/>
      <c r="VKW99" s="49"/>
      <c r="VKZ99" s="49"/>
      <c r="VLC99" s="49"/>
      <c r="VLF99" s="49"/>
      <c r="VLL99" s="49"/>
      <c r="VLO99" s="49"/>
      <c r="VLU99" s="49"/>
      <c r="VLW99" s="49"/>
      <c r="VLX99" s="49"/>
      <c r="VLZ99" s="49"/>
      <c r="VMQ99" s="49"/>
      <c r="VMV99" s="49"/>
      <c r="VNB99" s="49"/>
      <c r="VNE99" s="49"/>
      <c r="VNH99" s="49"/>
      <c r="VNP99" s="49"/>
      <c r="VOL99" s="49"/>
      <c r="VOM99" s="49"/>
      <c r="VON99" s="49"/>
      <c r="VOO99" s="49"/>
      <c r="VOP99" s="49"/>
      <c r="VOQ99" s="49"/>
      <c r="VPI99" s="49"/>
      <c r="VPJ99" s="49"/>
      <c r="VPM99" s="49"/>
      <c r="VPP99" s="49"/>
      <c r="VPR99" s="49"/>
      <c r="VPT99" s="49"/>
      <c r="VPW99" s="49"/>
      <c r="VPZ99" s="49"/>
      <c r="VQC99" s="49"/>
      <c r="VQF99" s="49"/>
      <c r="VQI99" s="49"/>
      <c r="VQL99" s="49"/>
      <c r="VQO99" s="49"/>
      <c r="VQR99" s="49"/>
      <c r="VQT99" s="49"/>
      <c r="VRG99" s="49"/>
      <c r="VRH99" s="49"/>
      <c r="VRI99" s="49"/>
      <c r="VRJ99" s="49"/>
      <c r="VRK99" s="49"/>
      <c r="VRL99" s="49"/>
      <c r="VRM99" s="49"/>
      <c r="VRN99" s="49"/>
      <c r="VRO99" s="49"/>
      <c r="VRP99" s="49"/>
      <c r="VRQ99" s="49"/>
      <c r="VRR99" s="49"/>
      <c r="VRS99" s="49"/>
      <c r="VRT99" s="49"/>
      <c r="VRU99" s="49"/>
      <c r="VRV99" s="49"/>
      <c r="VRW99" s="49"/>
      <c r="VRX99" s="49"/>
      <c r="VRY99" s="49"/>
      <c r="VRZ99" s="49"/>
      <c r="VSA99" s="49"/>
      <c r="VSB99" s="49"/>
      <c r="VSC99" s="49"/>
      <c r="VSD99" s="49"/>
      <c r="VSE99" s="49"/>
      <c r="VSF99" s="49"/>
      <c r="VSG99" s="49"/>
      <c r="VSH99" s="49"/>
      <c r="VSI99" s="49"/>
      <c r="VSJ99" s="49"/>
      <c r="VSK99" s="49"/>
      <c r="VSL99" s="49"/>
      <c r="VSM99" s="49"/>
      <c r="VSN99" s="49"/>
      <c r="VSO99" s="49"/>
      <c r="VSP99" s="49"/>
      <c r="VSQ99" s="49"/>
      <c r="VSR99" s="49"/>
      <c r="VSS99" s="49"/>
      <c r="VST99" s="49"/>
      <c r="VSW99" s="49"/>
      <c r="VSZ99" s="49"/>
      <c r="VTC99" s="49"/>
      <c r="VTF99" s="49"/>
      <c r="VTI99" s="49"/>
      <c r="VTL99" s="49"/>
      <c r="VTU99" s="49"/>
      <c r="VTX99" s="49"/>
      <c r="VUA99" s="49"/>
      <c r="VUD99" s="49"/>
      <c r="VUM99" s="49"/>
      <c r="VUS99" s="49"/>
      <c r="VUV99" s="49"/>
      <c r="VUY99" s="49"/>
      <c r="VVB99" s="49"/>
      <c r="VVH99" s="49"/>
      <c r="VVK99" s="49"/>
      <c r="VVQ99" s="49"/>
      <c r="VVS99" s="49"/>
      <c r="VVT99" s="49"/>
      <c r="VVV99" s="49"/>
      <c r="VWM99" s="49"/>
      <c r="VWR99" s="49"/>
      <c r="VWX99" s="49"/>
      <c r="VXA99" s="49"/>
      <c r="VXD99" s="49"/>
      <c r="VXL99" s="49"/>
      <c r="VYH99" s="49"/>
      <c r="VYI99" s="49"/>
      <c r="VYJ99" s="49"/>
      <c r="VYK99" s="49"/>
      <c r="VYL99" s="49"/>
      <c r="VYM99" s="49"/>
      <c r="VZE99" s="49"/>
      <c r="VZF99" s="49"/>
      <c r="VZI99" s="49"/>
      <c r="VZL99" s="49"/>
      <c r="VZN99" s="49"/>
      <c r="VZP99" s="49"/>
      <c r="VZS99" s="49"/>
      <c r="VZV99" s="49"/>
      <c r="VZY99" s="49"/>
      <c r="WAB99" s="49"/>
      <c r="WAE99" s="49"/>
      <c r="WAH99" s="49"/>
      <c r="WAK99" s="49"/>
      <c r="WAN99" s="49"/>
      <c r="WAP99" s="49"/>
      <c r="WBC99" s="49"/>
      <c r="WBD99" s="49"/>
      <c r="WBE99" s="49"/>
      <c r="WBF99" s="49"/>
      <c r="WBG99" s="49"/>
      <c r="WBH99" s="49"/>
      <c r="WBI99" s="49"/>
      <c r="WBJ99" s="49"/>
      <c r="WBK99" s="49"/>
      <c r="WBL99" s="49"/>
      <c r="WBM99" s="49"/>
      <c r="WBN99" s="49"/>
      <c r="WBO99" s="49"/>
      <c r="WBP99" s="49"/>
      <c r="WBQ99" s="49"/>
      <c r="WBR99" s="49"/>
      <c r="WBS99" s="49"/>
      <c r="WBT99" s="49"/>
      <c r="WBU99" s="49"/>
      <c r="WBV99" s="49"/>
      <c r="WBW99" s="49"/>
      <c r="WBX99" s="49"/>
      <c r="WBY99" s="49"/>
      <c r="WBZ99" s="49"/>
      <c r="WCA99" s="49"/>
      <c r="WCB99" s="49"/>
      <c r="WCC99" s="49"/>
      <c r="WCD99" s="49"/>
      <c r="WCE99" s="49"/>
      <c r="WCF99" s="49"/>
      <c r="WCG99" s="49"/>
      <c r="WCH99" s="49"/>
      <c r="WCI99" s="49"/>
      <c r="WCJ99" s="49"/>
      <c r="WCK99" s="49"/>
      <c r="WCL99" s="49"/>
      <c r="WCM99" s="49"/>
      <c r="WCN99" s="49"/>
      <c r="WCO99" s="49"/>
      <c r="WCP99" s="49"/>
      <c r="WCS99" s="49"/>
      <c r="WCV99" s="49"/>
      <c r="WCY99" s="49"/>
      <c r="WDB99" s="49"/>
      <c r="WDE99" s="49"/>
      <c r="WDH99" s="49"/>
      <c r="WDQ99" s="49"/>
      <c r="WDT99" s="49"/>
      <c r="WDW99" s="49"/>
      <c r="WDZ99" s="49"/>
      <c r="WEI99" s="49"/>
      <c r="WEO99" s="49"/>
      <c r="WER99" s="49"/>
      <c r="WEU99" s="49"/>
      <c r="WEX99" s="49"/>
      <c r="WFD99" s="49"/>
      <c r="WFG99" s="49"/>
      <c r="WFM99" s="49"/>
      <c r="WFO99" s="49"/>
      <c r="WFP99" s="49"/>
      <c r="WFR99" s="49"/>
      <c r="WGI99" s="49"/>
      <c r="WGN99" s="49"/>
      <c r="WGT99" s="49"/>
      <c r="WGW99" s="49"/>
      <c r="WGZ99" s="49"/>
      <c r="WHH99" s="49"/>
      <c r="WID99" s="49"/>
      <c r="WIE99" s="49"/>
      <c r="WIF99" s="49"/>
      <c r="WIG99" s="49"/>
      <c r="WIH99" s="49"/>
      <c r="WII99" s="49"/>
      <c r="WJA99" s="49"/>
      <c r="WJB99" s="49"/>
      <c r="WJE99" s="49"/>
      <c r="WJH99" s="49"/>
      <c r="WJJ99" s="49"/>
      <c r="WJL99" s="49"/>
      <c r="WJO99" s="49"/>
      <c r="WJR99" s="49"/>
      <c r="WJU99" s="49"/>
      <c r="WJX99" s="49"/>
      <c r="WKA99" s="49"/>
      <c r="WKD99" s="49"/>
      <c r="WKG99" s="49"/>
      <c r="WKJ99" s="49"/>
      <c r="WKL99" s="49"/>
      <c r="WKY99" s="49"/>
      <c r="WKZ99" s="49"/>
      <c r="WLA99" s="49"/>
      <c r="WLB99" s="49"/>
      <c r="WLC99" s="49"/>
      <c r="WLD99" s="49"/>
      <c r="WLE99" s="49"/>
      <c r="WLF99" s="49"/>
      <c r="WLG99" s="49"/>
      <c r="WLH99" s="49"/>
      <c r="WLI99" s="49"/>
      <c r="WLJ99" s="49"/>
      <c r="WLK99" s="49"/>
      <c r="WLL99" s="49"/>
      <c r="WLM99" s="49"/>
      <c r="WLN99" s="49"/>
      <c r="WLO99" s="49"/>
      <c r="WLP99" s="49"/>
      <c r="WLQ99" s="49"/>
      <c r="WLR99" s="49"/>
      <c r="WLS99" s="49"/>
      <c r="WLT99" s="49"/>
      <c r="WLU99" s="49"/>
      <c r="WLV99" s="49"/>
      <c r="WLW99" s="49"/>
      <c r="WLX99" s="49"/>
      <c r="WLY99" s="49"/>
      <c r="WLZ99" s="49"/>
      <c r="WMA99" s="49"/>
      <c r="WMB99" s="49"/>
      <c r="WMC99" s="49"/>
      <c r="WMD99" s="49"/>
      <c r="WME99" s="49"/>
      <c r="WMF99" s="49"/>
      <c r="WMG99" s="49"/>
      <c r="WMH99" s="49"/>
      <c r="WMI99" s="49"/>
      <c r="WMJ99" s="49"/>
      <c r="WMK99" s="49"/>
      <c r="WML99" s="49"/>
      <c r="WMO99" s="49"/>
      <c r="WMR99" s="49"/>
      <c r="WMU99" s="49"/>
      <c r="WMX99" s="49"/>
      <c r="WNA99" s="49"/>
      <c r="WND99" s="49"/>
      <c r="WNM99" s="49"/>
      <c r="WNP99" s="49"/>
      <c r="WNS99" s="49"/>
      <c r="WNV99" s="49"/>
      <c r="WOE99" s="49"/>
      <c r="WOK99" s="49"/>
      <c r="WON99" s="49"/>
      <c r="WOQ99" s="49"/>
      <c r="WOT99" s="49"/>
      <c r="WOZ99" s="49"/>
      <c r="WPC99" s="49"/>
      <c r="WPI99" s="49"/>
      <c r="WPK99" s="49"/>
      <c r="WPL99" s="49"/>
      <c r="WPN99" s="49"/>
      <c r="WQE99" s="49"/>
      <c r="WQJ99" s="49"/>
      <c r="WQP99" s="49"/>
      <c r="WQS99" s="49"/>
      <c r="WQV99" s="49"/>
      <c r="WRD99" s="49"/>
      <c r="WRZ99" s="49"/>
      <c r="WSA99" s="49"/>
      <c r="WSB99" s="49"/>
      <c r="WSC99" s="49"/>
      <c r="WSD99" s="49"/>
      <c r="WSE99" s="49"/>
      <c r="WSW99" s="49"/>
      <c r="WSX99" s="49"/>
      <c r="WTA99" s="49"/>
      <c r="WTD99" s="49"/>
      <c r="WTF99" s="49"/>
      <c r="WTH99" s="49"/>
      <c r="WTK99" s="49"/>
      <c r="WTN99" s="49"/>
      <c r="WTQ99" s="49"/>
      <c r="WTT99" s="49"/>
      <c r="WTW99" s="49"/>
      <c r="WTZ99" s="49"/>
      <c r="WUC99" s="49"/>
      <c r="WUF99" s="49"/>
      <c r="WUH99" s="49"/>
      <c r="WUU99" s="49"/>
      <c r="WUV99" s="49"/>
      <c r="WUW99" s="49"/>
      <c r="WUX99" s="49"/>
      <c r="WUY99" s="49"/>
      <c r="WUZ99" s="49"/>
      <c r="WVA99" s="49"/>
      <c r="WVB99" s="49"/>
      <c r="WVC99" s="49"/>
      <c r="WVD99" s="49"/>
      <c r="WVE99" s="49"/>
      <c r="WVF99" s="49"/>
      <c r="WVG99" s="49"/>
      <c r="WVH99" s="49"/>
      <c r="WVI99" s="49"/>
      <c r="WVJ99" s="49"/>
      <c r="WVK99" s="49"/>
      <c r="WVL99" s="49"/>
      <c r="WVM99" s="49"/>
      <c r="WVN99" s="49"/>
      <c r="WVO99" s="49"/>
      <c r="WVP99" s="49"/>
      <c r="WVQ99" s="49"/>
      <c r="WVR99" s="49"/>
      <c r="WVS99" s="49"/>
      <c r="WVT99" s="49"/>
      <c r="WVU99" s="49"/>
      <c r="WVV99" s="49"/>
      <c r="WVW99" s="49"/>
      <c r="WVX99" s="49"/>
      <c r="WVY99" s="49"/>
      <c r="WVZ99" s="49"/>
      <c r="WWA99" s="49"/>
      <c r="WWB99" s="49"/>
      <c r="WWC99" s="49"/>
      <c r="WWD99" s="49"/>
      <c r="WWE99" s="49"/>
      <c r="WWF99" s="49"/>
      <c r="WWG99" s="49"/>
      <c r="WWH99" s="49"/>
      <c r="WWI99" s="49"/>
      <c r="WWJ99" s="49"/>
      <c r="WWK99" s="49"/>
      <c r="WWL99" s="49"/>
      <c r="WWM99" s="49"/>
      <c r="WWN99" s="49"/>
      <c r="WWO99" s="49"/>
      <c r="WWP99" s="49"/>
      <c r="WWQ99" s="49"/>
      <c r="WWR99" s="49"/>
      <c r="WWS99" s="49"/>
      <c r="WWT99" s="49"/>
      <c r="WWU99" s="49"/>
      <c r="WWV99" s="49"/>
      <c r="WWW99" s="49"/>
      <c r="WWX99" s="49"/>
      <c r="WWY99" s="49"/>
      <c r="WWZ99" s="49"/>
      <c r="WXA99" s="49"/>
      <c r="WXB99" s="49"/>
      <c r="WXC99" s="49"/>
      <c r="WXD99" s="49"/>
      <c r="WXE99" s="49"/>
      <c r="WXF99" s="49"/>
      <c r="WXG99" s="49"/>
      <c r="WXH99" s="49"/>
      <c r="WXI99" s="49"/>
      <c r="WXJ99" s="49"/>
      <c r="WXK99" s="49"/>
      <c r="WXL99" s="49"/>
      <c r="WXM99" s="49"/>
      <c r="WXN99" s="49"/>
      <c r="WXO99" s="49"/>
      <c r="WXP99" s="49"/>
      <c r="WXQ99" s="49"/>
      <c r="WXR99" s="49"/>
      <c r="WXS99" s="49"/>
      <c r="WXT99" s="49"/>
      <c r="WXU99" s="49"/>
      <c r="WXV99" s="49"/>
      <c r="WXW99" s="49"/>
      <c r="WXX99" s="49"/>
      <c r="WXY99" s="49"/>
      <c r="WXZ99" s="49"/>
      <c r="WYA99" s="49"/>
      <c r="WYB99" s="49"/>
      <c r="WYC99" s="49"/>
      <c r="WYD99" s="49"/>
      <c r="WYE99" s="49"/>
      <c r="WYF99" s="49"/>
      <c r="WYG99" s="49"/>
      <c r="WYH99" s="49"/>
      <c r="WYI99" s="49"/>
      <c r="WYJ99" s="49"/>
      <c r="WYK99" s="49"/>
      <c r="WYL99" s="49"/>
      <c r="WYM99" s="49"/>
      <c r="WYN99" s="49"/>
      <c r="WYO99" s="49"/>
      <c r="WYP99" s="49"/>
      <c r="WYQ99" s="49"/>
      <c r="WYR99" s="49"/>
      <c r="WYS99" s="49"/>
      <c r="WYT99" s="49"/>
      <c r="WYU99" s="49"/>
      <c r="WYV99" s="49"/>
      <c r="WYW99" s="49"/>
      <c r="WYX99" s="49"/>
      <c r="WYY99" s="49"/>
      <c r="WYZ99" s="49"/>
      <c r="WZA99" s="49"/>
      <c r="WZB99" s="49"/>
      <c r="WZC99" s="49"/>
      <c r="WZD99" s="49"/>
      <c r="WZE99" s="49"/>
      <c r="WZF99" s="49"/>
      <c r="WZG99" s="49"/>
      <c r="WZH99" s="49"/>
      <c r="WZI99" s="49"/>
      <c r="WZJ99" s="49"/>
      <c r="WZK99" s="49"/>
      <c r="WZL99" s="49"/>
      <c r="WZM99" s="49"/>
      <c r="WZN99" s="49"/>
      <c r="WZO99" s="49"/>
      <c r="WZP99" s="49"/>
      <c r="WZQ99" s="49"/>
      <c r="WZR99" s="49"/>
      <c r="WZS99" s="49"/>
      <c r="WZT99" s="49"/>
      <c r="WZU99" s="49"/>
      <c r="WZV99" s="49"/>
      <c r="WZW99" s="49"/>
      <c r="WZX99" s="49"/>
      <c r="WZY99" s="49"/>
      <c r="WZZ99" s="49"/>
      <c r="XAA99" s="49"/>
      <c r="XAB99" s="49"/>
      <c r="XAC99" s="49"/>
      <c r="XAD99" s="49"/>
      <c r="XAE99" s="49"/>
      <c r="XAF99" s="49"/>
      <c r="XAG99" s="49"/>
      <c r="XAH99" s="49"/>
      <c r="XAI99" s="49"/>
      <c r="XAJ99" s="49"/>
      <c r="XAK99" s="49"/>
      <c r="XAL99" s="49"/>
      <c r="XAM99" s="49"/>
      <c r="XAN99" s="49"/>
      <c r="XAO99" s="49"/>
      <c r="XAP99" s="49"/>
      <c r="XAQ99" s="49"/>
      <c r="XAR99" s="49"/>
      <c r="XAS99" s="49"/>
      <c r="XAT99" s="49"/>
      <c r="XAU99" s="49"/>
      <c r="XAV99" s="49"/>
      <c r="XAW99" s="49"/>
      <c r="XAX99" s="49"/>
      <c r="XAY99" s="49"/>
      <c r="XAZ99" s="49"/>
      <c r="XBA99" s="49"/>
      <c r="XBB99" s="49"/>
      <c r="XBC99" s="49"/>
      <c r="XBD99" s="49"/>
      <c r="XBE99" s="49"/>
      <c r="XBF99" s="49"/>
      <c r="XBG99" s="49"/>
      <c r="XBH99" s="49"/>
      <c r="XBI99" s="49"/>
      <c r="XBJ99" s="49"/>
      <c r="XBK99" s="49"/>
      <c r="XBL99" s="49"/>
      <c r="XBM99" s="49"/>
      <c r="XBN99" s="49"/>
      <c r="XBO99" s="49"/>
      <c r="XBP99" s="49"/>
      <c r="XBQ99" s="49"/>
      <c r="XBR99" s="49"/>
      <c r="XBS99" s="49"/>
      <c r="XBT99" s="49"/>
      <c r="XBU99" s="49"/>
      <c r="XBV99" s="49"/>
      <c r="XBW99" s="49"/>
      <c r="XBX99" s="49"/>
      <c r="XBY99" s="49"/>
      <c r="XBZ99" s="49"/>
      <c r="XCA99" s="49"/>
      <c r="XCB99" s="49"/>
      <c r="XCC99" s="49"/>
      <c r="XCD99" s="49"/>
      <c r="XCE99" s="49"/>
      <c r="XCF99" s="49"/>
      <c r="XCG99" s="49"/>
      <c r="XCH99" s="49"/>
      <c r="XCI99" s="49"/>
      <c r="XCJ99" s="49"/>
      <c r="XCK99" s="49"/>
      <c r="XCL99" s="49"/>
      <c r="XCM99" s="49"/>
      <c r="XCN99" s="49"/>
      <c r="XCO99" s="49"/>
      <c r="XCP99" s="49"/>
      <c r="XCQ99" s="49"/>
      <c r="XCR99" s="49"/>
      <c r="XCS99" s="49"/>
      <c r="XCT99" s="49"/>
      <c r="XCU99" s="49"/>
      <c r="XCV99" s="49"/>
      <c r="XCW99" s="49"/>
      <c r="XCX99" s="49"/>
      <c r="XCY99" s="49"/>
      <c r="XCZ99" s="49"/>
      <c r="XDA99" s="49"/>
      <c r="XDB99" s="49"/>
      <c r="XDC99" s="49"/>
      <c r="XDD99" s="49"/>
      <c r="XDE99" s="49"/>
      <c r="XDF99" s="49"/>
      <c r="XDG99" s="49"/>
      <c r="XDH99" s="49"/>
      <c r="XDI99" s="49"/>
      <c r="XDJ99" s="49"/>
      <c r="XDK99" s="49"/>
      <c r="XDL99" s="49"/>
      <c r="XDM99" s="49"/>
      <c r="XDN99" s="49"/>
      <c r="XDO99" s="49"/>
      <c r="XDP99" s="49"/>
      <c r="XDQ99" s="49"/>
      <c r="XDR99" s="49"/>
      <c r="XDS99" s="49"/>
      <c r="XDT99" s="49"/>
      <c r="XDU99" s="49"/>
      <c r="XDV99" s="49"/>
      <c r="XDW99" s="49"/>
      <c r="XDX99" s="49"/>
      <c r="XDY99" s="49"/>
      <c r="XDZ99" s="49"/>
      <c r="XEA99" s="49"/>
      <c r="XEB99" s="49"/>
      <c r="XEC99" s="49"/>
      <c r="XED99" s="49"/>
      <c r="XEE99" s="49"/>
      <c r="XEF99" s="49"/>
      <c r="XEG99" s="49"/>
      <c r="XEH99" s="49"/>
      <c r="XEI99" s="49"/>
      <c r="XEJ99" s="49"/>
      <c r="XEK99" s="49"/>
      <c r="XEL99" s="49"/>
      <c r="XEM99" s="49"/>
      <c r="XEN99" s="49"/>
      <c r="XEO99" s="49"/>
      <c r="XEP99" s="49"/>
      <c r="XEQ99" s="49"/>
      <c r="XER99" s="49"/>
      <c r="XES99" s="49"/>
      <c r="XET99" s="49"/>
      <c r="XEU99" s="49"/>
      <c r="XEV99" s="49"/>
      <c r="XEW99" s="49"/>
      <c r="XEX99" s="49"/>
      <c r="XEY99" s="49"/>
      <c r="XEZ99" s="49"/>
      <c r="XFA99" s="49"/>
      <c r="XFB99" s="49"/>
      <c r="XFC99" s="49"/>
      <c r="XFD99" s="49"/>
    </row>
    <row r="100" spans="1:16384" s="45" customFormat="1" ht="21.75" hidden="1" customHeight="1">
      <c r="A100" s="8" t="s">
        <v>98</v>
      </c>
      <c r="B100" s="44" t="s">
        <v>331</v>
      </c>
      <c r="C100" s="53"/>
      <c r="D100" s="59"/>
      <c r="E100" s="60"/>
    </row>
    <row r="101" spans="1:16384" s="45" customFormat="1" ht="20.25" hidden="1" customHeight="1">
      <c r="A101" s="11" t="s">
        <v>99</v>
      </c>
      <c r="B101" s="44" t="s">
        <v>330</v>
      </c>
      <c r="C101" s="53"/>
      <c r="D101" s="59"/>
      <c r="E101" s="60"/>
    </row>
    <row r="102" spans="1:16384" s="45" customFormat="1" ht="21.75" hidden="1" customHeight="1">
      <c r="A102" s="22" t="s">
        <v>100</v>
      </c>
      <c r="B102" s="44" t="s">
        <v>330</v>
      </c>
      <c r="C102" s="53"/>
      <c r="D102" s="59"/>
      <c r="E102" s="60"/>
    </row>
    <row r="103" spans="1:16384" s="45" customFormat="1" ht="20.25" hidden="1" customHeight="1">
      <c r="A103" s="23" t="s">
        <v>101</v>
      </c>
      <c r="B103" s="44" t="s">
        <v>325</v>
      </c>
      <c r="C103" s="54"/>
      <c r="D103" s="59"/>
      <c r="E103" s="60"/>
    </row>
    <row r="104" spans="1:16384" s="45" customFormat="1" ht="21.75" hidden="1" customHeight="1">
      <c r="A104" s="23" t="s">
        <v>102</v>
      </c>
      <c r="B104" s="44" t="s">
        <v>330</v>
      </c>
      <c r="C104" s="54"/>
      <c r="D104" s="59"/>
      <c r="E104" s="60"/>
    </row>
    <row r="105" spans="1:16384" s="45" customFormat="1" ht="20.25" hidden="1" customHeight="1">
      <c r="A105" s="8" t="s">
        <v>103</v>
      </c>
      <c r="B105" s="44" t="s">
        <v>325</v>
      </c>
      <c r="C105" s="54"/>
      <c r="D105" s="59"/>
      <c r="E105" s="60"/>
    </row>
    <row r="106" spans="1:16384" s="45" customFormat="1" ht="20.25" hidden="1" customHeight="1">
      <c r="A106" s="8" t="s">
        <v>104</v>
      </c>
      <c r="B106" s="44" t="s">
        <v>330</v>
      </c>
      <c r="C106" s="54"/>
      <c r="D106" s="59"/>
      <c r="E106" s="60"/>
    </row>
    <row r="107" spans="1:16384" s="45" customFormat="1" ht="20.25" hidden="1" customHeight="1">
      <c r="A107" s="8" t="s">
        <v>105</v>
      </c>
      <c r="B107" s="44" t="s">
        <v>325</v>
      </c>
      <c r="C107" s="54"/>
      <c r="D107" s="59"/>
      <c r="E107" s="60"/>
    </row>
    <row r="108" spans="1:16384" s="45" customFormat="1" ht="20.25" hidden="1" customHeight="1">
      <c r="A108" s="8" t="s">
        <v>106</v>
      </c>
      <c r="B108" s="44" t="s">
        <v>330</v>
      </c>
      <c r="C108" s="54"/>
      <c r="D108" s="59"/>
      <c r="E108" s="60"/>
    </row>
    <row r="109" spans="1:16384" s="45" customFormat="1" ht="41.45" hidden="1" customHeight="1">
      <c r="A109" s="8" t="s">
        <v>107</v>
      </c>
      <c r="B109" s="44" t="s">
        <v>325</v>
      </c>
      <c r="C109" s="54"/>
      <c r="D109" s="59"/>
      <c r="E109" s="60"/>
    </row>
    <row r="110" spans="1:16384" s="45" customFormat="1" ht="21.75" hidden="1" customHeight="1">
      <c r="A110" s="8" t="s">
        <v>108</v>
      </c>
      <c r="B110" s="44" t="s">
        <v>325</v>
      </c>
      <c r="C110" s="54"/>
      <c r="D110" s="59"/>
      <c r="E110" s="60"/>
    </row>
    <row r="111" spans="1:16384" s="45" customFormat="1" ht="21.75" hidden="1" customHeight="1">
      <c r="A111" s="8" t="s">
        <v>109</v>
      </c>
      <c r="B111" s="44" t="s">
        <v>330</v>
      </c>
      <c r="C111" s="54"/>
      <c r="D111" s="59"/>
      <c r="E111" s="60"/>
    </row>
    <row r="112" spans="1:16384" s="45" customFormat="1" ht="21.75" hidden="1" customHeight="1">
      <c r="A112" s="8" t="s">
        <v>110</v>
      </c>
      <c r="B112" s="44" t="s">
        <v>329</v>
      </c>
      <c r="C112" s="54"/>
      <c r="D112" s="59"/>
      <c r="E112" s="60"/>
    </row>
    <row r="113" spans="1:16384" s="45" customFormat="1" ht="21.75" hidden="1" customHeight="1">
      <c r="A113" s="8" t="s">
        <v>111</v>
      </c>
      <c r="B113" s="44" t="s">
        <v>325</v>
      </c>
      <c r="C113" s="54"/>
      <c r="D113" s="59"/>
      <c r="E113" s="60"/>
    </row>
    <row r="114" spans="1:16384" s="45" customFormat="1" ht="20.25" hidden="1" customHeight="1">
      <c r="A114" s="8" t="s">
        <v>112</v>
      </c>
      <c r="B114" s="44" t="s">
        <v>330</v>
      </c>
      <c r="C114" s="54"/>
      <c r="D114" s="59"/>
      <c r="E114" s="60"/>
    </row>
    <row r="115" spans="1:16384" s="45" customFormat="1" ht="18" customHeight="1">
      <c r="A115" s="10" t="s">
        <v>198</v>
      </c>
      <c r="B115" s="111" t="s">
        <v>330</v>
      </c>
      <c r="C115" s="112">
        <v>437</v>
      </c>
      <c r="D115" s="113">
        <v>5000</v>
      </c>
      <c r="E115" s="114">
        <f>+D115*C115</f>
        <v>2185000</v>
      </c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47"/>
      <c r="AB115" s="47"/>
      <c r="AC115" s="115"/>
      <c r="AD115" s="47"/>
      <c r="AE115" s="47"/>
      <c r="AF115" s="115"/>
      <c r="AG115" s="47"/>
      <c r="AH115" s="47"/>
      <c r="AI115" s="115"/>
      <c r="AJ115" s="47"/>
      <c r="AK115" s="47"/>
      <c r="AL115" s="115"/>
      <c r="AM115" s="47"/>
      <c r="AN115" s="47"/>
      <c r="AO115" s="115"/>
      <c r="AP115" s="47"/>
      <c r="AQ115" s="47"/>
      <c r="AR115" s="115"/>
      <c r="AS115" s="47"/>
      <c r="AT115" s="47"/>
      <c r="AU115" s="47"/>
      <c r="AV115" s="47"/>
      <c r="AW115" s="47"/>
      <c r="AX115" s="47"/>
      <c r="AY115" s="47"/>
      <c r="AZ115" s="47"/>
      <c r="BA115" s="115"/>
      <c r="BB115" s="47"/>
      <c r="BC115" s="47"/>
      <c r="BD115" s="115"/>
      <c r="BE115" s="47"/>
      <c r="BF115" s="47"/>
      <c r="BG115" s="115"/>
      <c r="BH115" s="47"/>
      <c r="BI115" s="47"/>
      <c r="BJ115" s="115"/>
      <c r="BK115" s="47"/>
      <c r="BL115" s="47"/>
      <c r="BM115" s="47"/>
      <c r="BN115" s="47"/>
      <c r="BO115" s="47"/>
      <c r="BP115" s="47"/>
      <c r="BQ115" s="47"/>
      <c r="BR115" s="47"/>
      <c r="BS115" s="115"/>
      <c r="BT115" s="47"/>
      <c r="BU115" s="47"/>
      <c r="BV115" s="47"/>
      <c r="BW115" s="47"/>
      <c r="BX115" s="47"/>
      <c r="BY115" s="115"/>
      <c r="BZ115" s="47"/>
      <c r="CA115" s="47"/>
      <c r="CB115" s="115"/>
      <c r="CC115" s="47"/>
      <c r="CD115" s="47"/>
      <c r="CE115" s="115"/>
      <c r="CF115" s="47"/>
      <c r="CG115" s="47"/>
      <c r="CH115" s="115"/>
      <c r="CI115" s="47"/>
      <c r="CJ115" s="47"/>
      <c r="CK115" s="47"/>
      <c r="CL115" s="47"/>
      <c r="CM115" s="47"/>
      <c r="CN115" s="115"/>
      <c r="CO115" s="47"/>
      <c r="CP115" s="47"/>
      <c r="CQ115" s="115"/>
      <c r="CR115" s="47"/>
      <c r="CS115" s="47"/>
      <c r="CT115" s="47"/>
      <c r="CU115" s="47"/>
      <c r="CV115" s="47"/>
      <c r="CW115" s="115"/>
      <c r="CX115" s="47"/>
      <c r="CY115" s="115"/>
      <c r="CZ115" s="115"/>
      <c r="DA115" s="47"/>
      <c r="DB115" s="115"/>
      <c r="DC115" s="47"/>
      <c r="DD115" s="47"/>
      <c r="DE115" s="47"/>
      <c r="DF115" s="47"/>
      <c r="DG115" s="47"/>
      <c r="DH115" s="47"/>
      <c r="DI115" s="47"/>
      <c r="DJ115" s="47"/>
      <c r="DK115" s="47"/>
      <c r="DL115" s="47"/>
      <c r="DM115" s="47"/>
      <c r="DN115" s="47"/>
      <c r="DO115" s="47"/>
      <c r="DP115" s="47"/>
      <c r="DQ115" s="47"/>
      <c r="DR115" s="47"/>
      <c r="DS115" s="115"/>
      <c r="DT115" s="47"/>
      <c r="DU115" s="47"/>
      <c r="DV115" s="47"/>
      <c r="DW115" s="47"/>
      <c r="DX115" s="115"/>
      <c r="DY115" s="47"/>
      <c r="DZ115" s="47"/>
      <c r="EA115" s="47"/>
      <c r="EB115" s="47"/>
      <c r="EC115" s="47"/>
      <c r="ED115" s="115"/>
      <c r="EE115" s="47"/>
      <c r="EF115" s="47"/>
      <c r="EG115" s="115"/>
      <c r="EH115" s="47"/>
      <c r="EI115" s="47"/>
      <c r="EJ115" s="115"/>
      <c r="EK115" s="47"/>
      <c r="EL115" s="47"/>
      <c r="EM115" s="47"/>
      <c r="EN115" s="47"/>
      <c r="EO115" s="47"/>
      <c r="EP115" s="47"/>
      <c r="EQ115" s="47"/>
      <c r="ER115" s="115"/>
      <c r="ES115" s="47"/>
      <c r="ET115" s="47"/>
      <c r="EU115" s="47"/>
      <c r="EV115" s="47"/>
      <c r="EW115" s="47"/>
      <c r="EX115" s="47"/>
      <c r="EY115" s="47"/>
      <c r="EZ115" s="47"/>
      <c r="FA115" s="47"/>
      <c r="FB115" s="47"/>
      <c r="FC115" s="47"/>
      <c r="FD115" s="47"/>
      <c r="FE115" s="47"/>
      <c r="FF115" s="47"/>
      <c r="FG115" s="47"/>
      <c r="FH115" s="47"/>
      <c r="FI115" s="47"/>
      <c r="FJ115" s="47"/>
      <c r="FK115" s="47"/>
      <c r="FL115" s="47"/>
      <c r="FM115" s="47"/>
      <c r="FN115" s="115"/>
      <c r="FO115" s="115"/>
      <c r="FP115" s="115"/>
      <c r="FQ115" s="115"/>
      <c r="FR115" s="115"/>
      <c r="FS115" s="115"/>
      <c r="FT115" s="47"/>
      <c r="FU115" s="47"/>
      <c r="FV115" s="47"/>
      <c r="FW115" s="47"/>
      <c r="FX115" s="47"/>
      <c r="FY115" s="47"/>
      <c r="FZ115" s="47"/>
      <c r="GA115" s="47"/>
      <c r="GB115" s="47"/>
      <c r="GC115" s="47"/>
      <c r="GD115" s="47"/>
      <c r="GE115" s="47"/>
      <c r="GF115" s="47"/>
      <c r="GG115" s="47"/>
      <c r="GH115" s="47"/>
      <c r="GI115" s="47"/>
      <c r="GJ115" s="47"/>
      <c r="GK115" s="115"/>
      <c r="GL115" s="115"/>
      <c r="GM115" s="47"/>
      <c r="GN115" s="47"/>
      <c r="GO115" s="115"/>
      <c r="GP115" s="47"/>
      <c r="GQ115" s="47"/>
      <c r="GR115" s="115"/>
      <c r="GS115" s="47"/>
      <c r="GT115" s="115"/>
      <c r="GU115" s="47"/>
      <c r="GV115" s="115"/>
      <c r="GW115" s="47"/>
      <c r="GX115" s="47"/>
      <c r="GY115" s="115"/>
      <c r="GZ115" s="47"/>
      <c r="HA115" s="47"/>
      <c r="HB115" s="115"/>
      <c r="HC115" s="47"/>
      <c r="HD115" s="47"/>
      <c r="HE115" s="115"/>
      <c r="HF115" s="47"/>
      <c r="HG115" s="47"/>
      <c r="HH115" s="115"/>
      <c r="HI115" s="47"/>
      <c r="HJ115" s="47"/>
      <c r="HK115" s="115"/>
      <c r="HL115" s="47"/>
      <c r="HM115" s="47"/>
      <c r="HN115" s="115"/>
      <c r="HO115" s="47"/>
      <c r="HP115" s="47"/>
      <c r="HQ115" s="115"/>
      <c r="HR115" s="47"/>
      <c r="HS115" s="47"/>
      <c r="HT115" s="115"/>
      <c r="HU115" s="47"/>
      <c r="HV115" s="115"/>
      <c r="HW115" s="47"/>
      <c r="HX115" s="47"/>
      <c r="HY115" s="47"/>
      <c r="HZ115" s="47"/>
      <c r="IA115" s="47"/>
      <c r="IB115" s="47"/>
      <c r="IC115" s="47"/>
      <c r="ID115" s="47"/>
      <c r="IE115" s="47"/>
      <c r="IF115" s="47"/>
      <c r="IG115" s="47"/>
      <c r="IH115" s="47"/>
      <c r="II115" s="115"/>
      <c r="IJ115" s="115"/>
      <c r="IK115" s="115"/>
      <c r="IL115" s="115"/>
      <c r="IM115" s="115"/>
      <c r="IN115" s="115"/>
      <c r="IO115" s="115"/>
      <c r="IP115" s="115"/>
      <c r="IQ115" s="115"/>
      <c r="IR115" s="115"/>
      <c r="IS115" s="115"/>
      <c r="IT115" s="115"/>
      <c r="IU115" s="115"/>
      <c r="IV115" s="115"/>
      <c r="IW115" s="49"/>
      <c r="IX115" s="49"/>
      <c r="IY115" s="49"/>
      <c r="IZ115" s="49"/>
      <c r="JA115" s="49"/>
      <c r="JB115" s="49"/>
      <c r="JC115" s="49"/>
      <c r="JD115" s="49"/>
      <c r="JE115" s="49"/>
      <c r="JF115" s="49"/>
      <c r="JG115" s="49"/>
      <c r="JH115" s="49"/>
      <c r="JI115" s="49"/>
      <c r="JJ115" s="49"/>
      <c r="JK115" s="49"/>
      <c r="JL115" s="49"/>
      <c r="JM115" s="49"/>
      <c r="JN115" s="49"/>
      <c r="JO115" s="49"/>
      <c r="JP115" s="49"/>
      <c r="JQ115" s="49"/>
      <c r="JR115" s="49"/>
      <c r="JS115" s="49"/>
      <c r="JT115" s="49"/>
      <c r="JU115" s="49"/>
      <c r="JV115" s="49"/>
      <c r="JY115" s="49"/>
      <c r="KB115" s="49"/>
      <c r="KE115" s="49"/>
      <c r="KH115" s="49"/>
      <c r="KK115" s="49"/>
      <c r="KN115" s="49"/>
      <c r="KW115" s="49"/>
      <c r="KZ115" s="49"/>
      <c r="LC115" s="49"/>
      <c r="LF115" s="49"/>
      <c r="LO115" s="49"/>
      <c r="LU115" s="49"/>
      <c r="LX115" s="49"/>
      <c r="MA115" s="49"/>
      <c r="MD115" s="49"/>
      <c r="MJ115" s="49"/>
      <c r="MM115" s="49"/>
      <c r="MS115" s="49"/>
      <c r="MU115" s="49"/>
      <c r="MV115" s="49"/>
      <c r="MX115" s="49"/>
      <c r="NO115" s="49"/>
      <c r="NT115" s="49"/>
      <c r="NZ115" s="49"/>
      <c r="OC115" s="49"/>
      <c r="OF115" s="49"/>
      <c r="ON115" s="49"/>
      <c r="PJ115" s="49"/>
      <c r="PK115" s="49"/>
      <c r="PL115" s="49"/>
      <c r="PM115" s="49"/>
      <c r="PN115" s="49"/>
      <c r="PO115" s="49"/>
      <c r="QG115" s="49"/>
      <c r="QH115" s="49"/>
      <c r="QK115" s="49"/>
      <c r="QN115" s="49"/>
      <c r="QP115" s="49"/>
      <c r="QR115" s="49"/>
      <c r="QU115" s="49"/>
      <c r="QX115" s="49"/>
      <c r="RA115" s="49"/>
      <c r="RD115" s="49"/>
      <c r="RG115" s="49"/>
      <c r="RJ115" s="49"/>
      <c r="RM115" s="49"/>
      <c r="RP115" s="49"/>
      <c r="RR115" s="49"/>
      <c r="SE115" s="49"/>
      <c r="SF115" s="49"/>
      <c r="SG115" s="49"/>
      <c r="SH115" s="49"/>
      <c r="SI115" s="49"/>
      <c r="SJ115" s="49"/>
      <c r="SK115" s="49"/>
      <c r="SL115" s="49"/>
      <c r="SM115" s="49"/>
      <c r="SN115" s="49"/>
      <c r="SO115" s="49"/>
      <c r="SP115" s="49"/>
      <c r="SQ115" s="49"/>
      <c r="SR115" s="49"/>
      <c r="SS115" s="49"/>
      <c r="ST115" s="49"/>
      <c r="SU115" s="49"/>
      <c r="SV115" s="49"/>
      <c r="SW115" s="49"/>
      <c r="SX115" s="49"/>
      <c r="SY115" s="49"/>
      <c r="SZ115" s="49"/>
      <c r="TA115" s="49"/>
      <c r="TB115" s="49"/>
      <c r="TC115" s="49"/>
      <c r="TD115" s="49"/>
      <c r="TE115" s="49"/>
      <c r="TF115" s="49"/>
      <c r="TG115" s="49"/>
      <c r="TH115" s="49"/>
      <c r="TI115" s="49"/>
      <c r="TJ115" s="49"/>
      <c r="TK115" s="49"/>
      <c r="TL115" s="49"/>
      <c r="TM115" s="49"/>
      <c r="TN115" s="49"/>
      <c r="TO115" s="49"/>
      <c r="TP115" s="49"/>
      <c r="TQ115" s="49"/>
      <c r="TR115" s="49"/>
      <c r="TU115" s="49"/>
      <c r="TX115" s="49"/>
      <c r="UA115" s="49"/>
      <c r="UD115" s="49"/>
      <c r="UG115" s="49"/>
      <c r="UJ115" s="49"/>
      <c r="US115" s="49"/>
      <c r="UV115" s="49"/>
      <c r="UY115" s="49"/>
      <c r="VB115" s="49"/>
      <c r="VK115" s="49"/>
      <c r="VQ115" s="49"/>
      <c r="VT115" s="49"/>
      <c r="VW115" s="49"/>
      <c r="VZ115" s="49"/>
      <c r="WF115" s="49"/>
      <c r="WI115" s="49"/>
      <c r="WO115" s="49"/>
      <c r="WQ115" s="49"/>
      <c r="WR115" s="49"/>
      <c r="WT115" s="49"/>
      <c r="XK115" s="49"/>
      <c r="XP115" s="49"/>
      <c r="XV115" s="49"/>
      <c r="XY115" s="49"/>
      <c r="YB115" s="49"/>
      <c r="YJ115" s="49"/>
      <c r="ZF115" s="49"/>
      <c r="ZG115" s="49"/>
      <c r="ZH115" s="49"/>
      <c r="ZI115" s="49"/>
      <c r="ZJ115" s="49"/>
      <c r="ZK115" s="49"/>
      <c r="AAC115" s="49"/>
      <c r="AAD115" s="49"/>
      <c r="AAG115" s="49"/>
      <c r="AAJ115" s="49"/>
      <c r="AAL115" s="49"/>
      <c r="AAN115" s="49"/>
      <c r="AAQ115" s="49"/>
      <c r="AAT115" s="49"/>
      <c r="AAW115" s="49"/>
      <c r="AAZ115" s="49"/>
      <c r="ABC115" s="49"/>
      <c r="ABF115" s="49"/>
      <c r="ABI115" s="49"/>
      <c r="ABL115" s="49"/>
      <c r="ABN115" s="49"/>
      <c r="ACA115" s="49"/>
      <c r="ACB115" s="49"/>
      <c r="ACC115" s="49"/>
      <c r="ACD115" s="49"/>
      <c r="ACE115" s="49"/>
      <c r="ACF115" s="49"/>
      <c r="ACG115" s="49"/>
      <c r="ACH115" s="49"/>
      <c r="ACI115" s="49"/>
      <c r="ACJ115" s="49"/>
      <c r="ACK115" s="49"/>
      <c r="ACL115" s="49"/>
      <c r="ACM115" s="49"/>
      <c r="ACN115" s="49"/>
      <c r="ACO115" s="49"/>
      <c r="ACP115" s="49"/>
      <c r="ACQ115" s="49"/>
      <c r="ACR115" s="49"/>
      <c r="ACS115" s="49"/>
      <c r="ACT115" s="49"/>
      <c r="ACU115" s="49"/>
      <c r="ACV115" s="49"/>
      <c r="ACW115" s="49"/>
      <c r="ACX115" s="49"/>
      <c r="ACY115" s="49"/>
      <c r="ACZ115" s="49"/>
      <c r="ADA115" s="49"/>
      <c r="ADB115" s="49"/>
      <c r="ADC115" s="49"/>
      <c r="ADD115" s="49"/>
      <c r="ADE115" s="49"/>
      <c r="ADF115" s="49"/>
      <c r="ADG115" s="49"/>
      <c r="ADH115" s="49"/>
      <c r="ADI115" s="49"/>
      <c r="ADJ115" s="49"/>
      <c r="ADK115" s="49"/>
      <c r="ADL115" s="49"/>
      <c r="ADM115" s="49"/>
      <c r="ADN115" s="49"/>
      <c r="ADQ115" s="49"/>
      <c r="ADT115" s="49"/>
      <c r="ADW115" s="49"/>
      <c r="ADZ115" s="49"/>
      <c r="AEC115" s="49"/>
      <c r="AEF115" s="49"/>
      <c r="AEO115" s="49"/>
      <c r="AER115" s="49"/>
      <c r="AEU115" s="49"/>
      <c r="AEX115" s="49"/>
      <c r="AFG115" s="49"/>
      <c r="AFM115" s="49"/>
      <c r="AFP115" s="49"/>
      <c r="AFS115" s="49"/>
      <c r="AFV115" s="49"/>
      <c r="AGB115" s="49"/>
      <c r="AGE115" s="49"/>
      <c r="AGK115" s="49"/>
      <c r="AGM115" s="49"/>
      <c r="AGN115" s="49"/>
      <c r="AGP115" s="49"/>
      <c r="AHG115" s="49"/>
      <c r="AHL115" s="49"/>
      <c r="AHR115" s="49"/>
      <c r="AHU115" s="49"/>
      <c r="AHX115" s="49"/>
      <c r="AIF115" s="49"/>
      <c r="AJB115" s="49"/>
      <c r="AJC115" s="49"/>
      <c r="AJD115" s="49"/>
      <c r="AJE115" s="49"/>
      <c r="AJF115" s="49"/>
      <c r="AJG115" s="49"/>
      <c r="AJY115" s="49"/>
      <c r="AJZ115" s="49"/>
      <c r="AKC115" s="49"/>
      <c r="AKF115" s="49"/>
      <c r="AKH115" s="49"/>
      <c r="AKJ115" s="49"/>
      <c r="AKM115" s="49"/>
      <c r="AKP115" s="49"/>
      <c r="AKS115" s="49"/>
      <c r="AKV115" s="49"/>
      <c r="AKY115" s="49"/>
      <c r="ALB115" s="49"/>
      <c r="ALE115" s="49"/>
      <c r="ALH115" s="49"/>
      <c r="ALJ115" s="49"/>
      <c r="ALW115" s="49"/>
      <c r="ALX115" s="49"/>
      <c r="ALY115" s="49"/>
      <c r="ALZ115" s="49"/>
      <c r="AMA115" s="49"/>
      <c r="AMB115" s="49"/>
      <c r="AMC115" s="49"/>
      <c r="AMD115" s="49"/>
      <c r="AME115" s="49"/>
      <c r="AMF115" s="49"/>
      <c r="AMG115" s="49"/>
      <c r="AMH115" s="49"/>
      <c r="AMI115" s="49"/>
      <c r="AMJ115" s="49"/>
      <c r="AMK115" s="49"/>
      <c r="AML115" s="49"/>
      <c r="AMM115" s="49"/>
      <c r="AMN115" s="49"/>
      <c r="AMO115" s="49"/>
      <c r="AMP115" s="49"/>
      <c r="AMQ115" s="49"/>
      <c r="AMR115" s="49"/>
      <c r="AMS115" s="49"/>
      <c r="AMT115" s="49"/>
      <c r="AMU115" s="49"/>
      <c r="AMV115" s="49"/>
      <c r="AMW115" s="49"/>
      <c r="AMX115" s="49"/>
      <c r="AMY115" s="49"/>
      <c r="AMZ115" s="49"/>
      <c r="ANA115" s="49"/>
      <c r="ANB115" s="49"/>
      <c r="ANC115" s="49"/>
      <c r="AND115" s="49"/>
      <c r="ANE115" s="49"/>
      <c r="ANF115" s="49"/>
      <c r="ANG115" s="49"/>
      <c r="ANH115" s="49"/>
      <c r="ANI115" s="49"/>
      <c r="ANJ115" s="49"/>
      <c r="ANM115" s="49"/>
      <c r="ANP115" s="49"/>
      <c r="ANS115" s="49"/>
      <c r="ANV115" s="49"/>
      <c r="ANY115" s="49"/>
      <c r="AOB115" s="49"/>
      <c r="AOK115" s="49"/>
      <c r="AON115" s="49"/>
      <c r="AOQ115" s="49"/>
      <c r="AOT115" s="49"/>
      <c r="APC115" s="49"/>
      <c r="API115" s="49"/>
      <c r="APL115" s="49"/>
      <c r="APO115" s="49"/>
      <c r="APR115" s="49"/>
      <c r="APX115" s="49"/>
      <c r="AQA115" s="49"/>
      <c r="AQG115" s="49"/>
      <c r="AQI115" s="49"/>
      <c r="AQJ115" s="49"/>
      <c r="AQL115" s="49"/>
      <c r="ARC115" s="49"/>
      <c r="ARH115" s="49"/>
      <c r="ARN115" s="49"/>
      <c r="ARQ115" s="49"/>
      <c r="ART115" s="49"/>
      <c r="ASB115" s="49"/>
      <c r="ASX115" s="49"/>
      <c r="ASY115" s="49"/>
      <c r="ASZ115" s="49"/>
      <c r="ATA115" s="49"/>
      <c r="ATB115" s="49"/>
      <c r="ATC115" s="49"/>
      <c r="ATU115" s="49"/>
      <c r="ATV115" s="49"/>
      <c r="ATY115" s="49"/>
      <c r="AUB115" s="49"/>
      <c r="AUD115" s="49"/>
      <c r="AUF115" s="49"/>
      <c r="AUI115" s="49"/>
      <c r="AUL115" s="49"/>
      <c r="AUO115" s="49"/>
      <c r="AUR115" s="49"/>
      <c r="AUU115" s="49"/>
      <c r="AUX115" s="49"/>
      <c r="AVA115" s="49"/>
      <c r="AVD115" s="49"/>
      <c r="AVF115" s="49"/>
      <c r="AVS115" s="49"/>
      <c r="AVT115" s="49"/>
      <c r="AVU115" s="49"/>
      <c r="AVV115" s="49"/>
      <c r="AVW115" s="49"/>
      <c r="AVX115" s="49"/>
      <c r="AVY115" s="49"/>
      <c r="AVZ115" s="49"/>
      <c r="AWA115" s="49"/>
      <c r="AWB115" s="49"/>
      <c r="AWC115" s="49"/>
      <c r="AWD115" s="49"/>
      <c r="AWE115" s="49"/>
      <c r="AWF115" s="49"/>
      <c r="AWG115" s="49"/>
      <c r="AWH115" s="49"/>
      <c r="AWI115" s="49"/>
      <c r="AWJ115" s="49"/>
      <c r="AWK115" s="49"/>
      <c r="AWL115" s="49"/>
      <c r="AWM115" s="49"/>
      <c r="AWN115" s="49"/>
      <c r="AWO115" s="49"/>
      <c r="AWP115" s="49"/>
      <c r="AWQ115" s="49"/>
      <c r="AWR115" s="49"/>
      <c r="AWS115" s="49"/>
      <c r="AWT115" s="49"/>
      <c r="AWU115" s="49"/>
      <c r="AWV115" s="49"/>
      <c r="AWW115" s="49"/>
      <c r="AWX115" s="49"/>
      <c r="AWY115" s="49"/>
      <c r="AWZ115" s="49"/>
      <c r="AXA115" s="49"/>
      <c r="AXB115" s="49"/>
      <c r="AXC115" s="49"/>
      <c r="AXD115" s="49"/>
      <c r="AXE115" s="49"/>
      <c r="AXF115" s="49"/>
      <c r="AXI115" s="49"/>
      <c r="AXL115" s="49"/>
      <c r="AXO115" s="49"/>
      <c r="AXR115" s="49"/>
      <c r="AXU115" s="49"/>
      <c r="AXX115" s="49"/>
      <c r="AYG115" s="49"/>
      <c r="AYJ115" s="49"/>
      <c r="AYM115" s="49"/>
      <c r="AYP115" s="49"/>
      <c r="AYY115" s="49"/>
      <c r="AZE115" s="49"/>
      <c r="AZH115" s="49"/>
      <c r="AZK115" s="49"/>
      <c r="AZN115" s="49"/>
      <c r="AZT115" s="49"/>
      <c r="AZW115" s="49"/>
      <c r="BAC115" s="49"/>
      <c r="BAE115" s="49"/>
      <c r="BAF115" s="49"/>
      <c r="BAH115" s="49"/>
      <c r="BAY115" s="49"/>
      <c r="BBD115" s="49"/>
      <c r="BBJ115" s="49"/>
      <c r="BBM115" s="49"/>
      <c r="BBP115" s="49"/>
      <c r="BBX115" s="49"/>
      <c r="BCT115" s="49"/>
      <c r="BCU115" s="49"/>
      <c r="BCV115" s="49"/>
      <c r="BCW115" s="49"/>
      <c r="BCX115" s="49"/>
      <c r="BCY115" s="49"/>
      <c r="BDQ115" s="49"/>
      <c r="BDR115" s="49"/>
      <c r="BDU115" s="49"/>
      <c r="BDX115" s="49"/>
      <c r="BDZ115" s="49"/>
      <c r="BEB115" s="49"/>
      <c r="BEE115" s="49"/>
      <c r="BEH115" s="49"/>
      <c r="BEK115" s="49"/>
      <c r="BEN115" s="49"/>
      <c r="BEQ115" s="49"/>
      <c r="BET115" s="49"/>
      <c r="BEW115" s="49"/>
      <c r="BEZ115" s="49"/>
      <c r="BFB115" s="49"/>
      <c r="BFO115" s="49"/>
      <c r="BFP115" s="49"/>
      <c r="BFQ115" s="49"/>
      <c r="BFR115" s="49"/>
      <c r="BFS115" s="49"/>
      <c r="BFT115" s="49"/>
      <c r="BFU115" s="49"/>
      <c r="BFV115" s="49"/>
      <c r="BFW115" s="49"/>
      <c r="BFX115" s="49"/>
      <c r="BFY115" s="49"/>
      <c r="BFZ115" s="49"/>
      <c r="BGA115" s="49"/>
      <c r="BGB115" s="49"/>
      <c r="BGC115" s="49"/>
      <c r="BGD115" s="49"/>
      <c r="BGE115" s="49"/>
      <c r="BGF115" s="49"/>
      <c r="BGG115" s="49"/>
      <c r="BGH115" s="49"/>
      <c r="BGI115" s="49"/>
      <c r="BGJ115" s="49"/>
      <c r="BGK115" s="49"/>
      <c r="BGL115" s="49"/>
      <c r="BGM115" s="49"/>
      <c r="BGN115" s="49"/>
      <c r="BGO115" s="49"/>
      <c r="BGP115" s="49"/>
      <c r="BGQ115" s="49"/>
      <c r="BGR115" s="49"/>
      <c r="BGS115" s="49"/>
      <c r="BGT115" s="49"/>
      <c r="BGU115" s="49"/>
      <c r="BGV115" s="49"/>
      <c r="BGW115" s="49"/>
      <c r="BGX115" s="49"/>
      <c r="BGY115" s="49"/>
      <c r="BGZ115" s="49"/>
      <c r="BHA115" s="49"/>
      <c r="BHB115" s="49"/>
      <c r="BHE115" s="49"/>
      <c r="BHH115" s="49"/>
      <c r="BHK115" s="49"/>
      <c r="BHN115" s="49"/>
      <c r="BHQ115" s="49"/>
      <c r="BHT115" s="49"/>
      <c r="BIC115" s="49"/>
      <c r="BIF115" s="49"/>
      <c r="BII115" s="49"/>
      <c r="BIL115" s="49"/>
      <c r="BIU115" s="49"/>
      <c r="BJA115" s="49"/>
      <c r="BJD115" s="49"/>
      <c r="BJG115" s="49"/>
      <c r="BJJ115" s="49"/>
      <c r="BJP115" s="49"/>
      <c r="BJS115" s="49"/>
      <c r="BJY115" s="49"/>
      <c r="BKA115" s="49"/>
      <c r="BKB115" s="49"/>
      <c r="BKD115" s="49"/>
      <c r="BKU115" s="49"/>
      <c r="BKZ115" s="49"/>
      <c r="BLF115" s="49"/>
      <c r="BLI115" s="49"/>
      <c r="BLL115" s="49"/>
      <c r="BLT115" s="49"/>
      <c r="BMP115" s="49"/>
      <c r="BMQ115" s="49"/>
      <c r="BMR115" s="49"/>
      <c r="BMS115" s="49"/>
      <c r="BMT115" s="49"/>
      <c r="BMU115" s="49"/>
      <c r="BNM115" s="49"/>
      <c r="BNN115" s="49"/>
      <c r="BNQ115" s="49"/>
      <c r="BNT115" s="49"/>
      <c r="BNV115" s="49"/>
      <c r="BNX115" s="49"/>
      <c r="BOA115" s="49"/>
      <c r="BOD115" s="49"/>
      <c r="BOG115" s="49"/>
      <c r="BOJ115" s="49"/>
      <c r="BOM115" s="49"/>
      <c r="BOP115" s="49"/>
      <c r="BOS115" s="49"/>
      <c r="BOV115" s="49"/>
      <c r="BOX115" s="49"/>
      <c r="BPK115" s="49"/>
      <c r="BPL115" s="49"/>
      <c r="BPM115" s="49"/>
      <c r="BPN115" s="49"/>
      <c r="BPO115" s="49"/>
      <c r="BPP115" s="49"/>
      <c r="BPQ115" s="49"/>
      <c r="BPR115" s="49"/>
      <c r="BPS115" s="49"/>
      <c r="BPT115" s="49"/>
      <c r="BPU115" s="49"/>
      <c r="BPV115" s="49"/>
      <c r="BPW115" s="49"/>
      <c r="BPX115" s="49"/>
      <c r="BPY115" s="49"/>
      <c r="BPZ115" s="49"/>
      <c r="BQA115" s="49"/>
      <c r="BQB115" s="49"/>
      <c r="BQC115" s="49"/>
      <c r="BQD115" s="49"/>
      <c r="BQE115" s="49"/>
      <c r="BQF115" s="49"/>
      <c r="BQG115" s="49"/>
      <c r="BQH115" s="49"/>
      <c r="BQI115" s="49"/>
      <c r="BQJ115" s="49"/>
      <c r="BQK115" s="49"/>
      <c r="BQL115" s="49"/>
      <c r="BQM115" s="49"/>
      <c r="BQN115" s="49"/>
      <c r="BQO115" s="49"/>
      <c r="BQP115" s="49"/>
      <c r="BQQ115" s="49"/>
      <c r="BQR115" s="49"/>
      <c r="BQS115" s="49"/>
      <c r="BQT115" s="49"/>
      <c r="BQU115" s="49"/>
      <c r="BQV115" s="49"/>
      <c r="BQW115" s="49"/>
      <c r="BQX115" s="49"/>
      <c r="BRA115" s="49"/>
      <c r="BRD115" s="49"/>
      <c r="BRG115" s="49"/>
      <c r="BRJ115" s="49"/>
      <c r="BRM115" s="49"/>
      <c r="BRP115" s="49"/>
      <c r="BRY115" s="49"/>
      <c r="BSB115" s="49"/>
      <c r="BSE115" s="49"/>
      <c r="BSH115" s="49"/>
      <c r="BSQ115" s="49"/>
      <c r="BSW115" s="49"/>
      <c r="BSZ115" s="49"/>
      <c r="BTC115" s="49"/>
      <c r="BTF115" s="49"/>
      <c r="BTL115" s="49"/>
      <c r="BTO115" s="49"/>
      <c r="BTU115" s="49"/>
      <c r="BTW115" s="49"/>
      <c r="BTX115" s="49"/>
      <c r="BTZ115" s="49"/>
      <c r="BUQ115" s="49"/>
      <c r="BUV115" s="49"/>
      <c r="BVB115" s="49"/>
      <c r="BVE115" s="49"/>
      <c r="BVH115" s="49"/>
      <c r="BVP115" s="49"/>
      <c r="BWL115" s="49"/>
      <c r="BWM115" s="49"/>
      <c r="BWN115" s="49"/>
      <c r="BWO115" s="49"/>
      <c r="BWP115" s="49"/>
      <c r="BWQ115" s="49"/>
      <c r="BXI115" s="49"/>
      <c r="BXJ115" s="49"/>
      <c r="BXM115" s="49"/>
      <c r="BXP115" s="49"/>
      <c r="BXR115" s="49"/>
      <c r="BXT115" s="49"/>
      <c r="BXW115" s="49"/>
      <c r="BXZ115" s="49"/>
      <c r="BYC115" s="49"/>
      <c r="BYF115" s="49"/>
      <c r="BYI115" s="49"/>
      <c r="BYL115" s="49"/>
      <c r="BYO115" s="49"/>
      <c r="BYR115" s="49"/>
      <c r="BYT115" s="49"/>
      <c r="BZG115" s="49"/>
      <c r="BZH115" s="49"/>
      <c r="BZI115" s="49"/>
      <c r="BZJ115" s="49"/>
      <c r="BZK115" s="49"/>
      <c r="BZL115" s="49"/>
      <c r="BZM115" s="49"/>
      <c r="BZN115" s="49"/>
      <c r="BZO115" s="49"/>
      <c r="BZP115" s="49"/>
      <c r="BZQ115" s="49"/>
      <c r="BZR115" s="49"/>
      <c r="BZS115" s="49"/>
      <c r="BZT115" s="49"/>
      <c r="BZU115" s="49"/>
      <c r="BZV115" s="49"/>
      <c r="BZW115" s="49"/>
      <c r="BZX115" s="49"/>
      <c r="BZY115" s="49"/>
      <c r="BZZ115" s="49"/>
      <c r="CAA115" s="49"/>
      <c r="CAB115" s="49"/>
      <c r="CAC115" s="49"/>
      <c r="CAD115" s="49"/>
      <c r="CAE115" s="49"/>
      <c r="CAF115" s="49"/>
      <c r="CAG115" s="49"/>
      <c r="CAH115" s="49"/>
      <c r="CAI115" s="49"/>
      <c r="CAJ115" s="49"/>
      <c r="CAK115" s="49"/>
      <c r="CAL115" s="49"/>
      <c r="CAM115" s="49"/>
      <c r="CAN115" s="49"/>
      <c r="CAO115" s="49"/>
      <c r="CAP115" s="49"/>
      <c r="CAQ115" s="49"/>
      <c r="CAR115" s="49"/>
      <c r="CAS115" s="49"/>
      <c r="CAT115" s="49"/>
      <c r="CAW115" s="49"/>
      <c r="CAZ115" s="49"/>
      <c r="CBC115" s="49"/>
      <c r="CBF115" s="49"/>
      <c r="CBI115" s="49"/>
      <c r="CBL115" s="49"/>
      <c r="CBU115" s="49"/>
      <c r="CBX115" s="49"/>
      <c r="CCA115" s="49"/>
      <c r="CCD115" s="49"/>
      <c r="CCM115" s="49"/>
      <c r="CCS115" s="49"/>
      <c r="CCV115" s="49"/>
      <c r="CCY115" s="49"/>
      <c r="CDB115" s="49"/>
      <c r="CDH115" s="49"/>
      <c r="CDK115" s="49"/>
      <c r="CDQ115" s="49"/>
      <c r="CDS115" s="49"/>
      <c r="CDT115" s="49"/>
      <c r="CDV115" s="49"/>
      <c r="CEM115" s="49"/>
      <c r="CER115" s="49"/>
      <c r="CEX115" s="49"/>
      <c r="CFA115" s="49"/>
      <c r="CFD115" s="49"/>
      <c r="CFL115" s="49"/>
      <c r="CGH115" s="49"/>
      <c r="CGI115" s="49"/>
      <c r="CGJ115" s="49"/>
      <c r="CGK115" s="49"/>
      <c r="CGL115" s="49"/>
      <c r="CGM115" s="49"/>
      <c r="CHE115" s="49"/>
      <c r="CHF115" s="49"/>
      <c r="CHI115" s="49"/>
      <c r="CHL115" s="49"/>
      <c r="CHN115" s="49"/>
      <c r="CHP115" s="49"/>
      <c r="CHS115" s="49"/>
      <c r="CHV115" s="49"/>
      <c r="CHY115" s="49"/>
      <c r="CIB115" s="49"/>
      <c r="CIE115" s="49"/>
      <c r="CIH115" s="49"/>
      <c r="CIK115" s="49"/>
      <c r="CIN115" s="49"/>
      <c r="CIP115" s="49"/>
      <c r="CJC115" s="49"/>
      <c r="CJD115" s="49"/>
      <c r="CJE115" s="49"/>
      <c r="CJF115" s="49"/>
      <c r="CJG115" s="49"/>
      <c r="CJH115" s="49"/>
      <c r="CJI115" s="49"/>
      <c r="CJJ115" s="49"/>
      <c r="CJK115" s="49"/>
      <c r="CJL115" s="49"/>
      <c r="CJM115" s="49"/>
      <c r="CJN115" s="49"/>
      <c r="CJO115" s="49"/>
      <c r="CJP115" s="49"/>
      <c r="CJQ115" s="49"/>
      <c r="CJR115" s="49"/>
      <c r="CJS115" s="49"/>
      <c r="CJT115" s="49"/>
      <c r="CJU115" s="49"/>
      <c r="CJV115" s="49"/>
      <c r="CJW115" s="49"/>
      <c r="CJX115" s="49"/>
      <c r="CJY115" s="49"/>
      <c r="CJZ115" s="49"/>
      <c r="CKA115" s="49"/>
      <c r="CKB115" s="49"/>
      <c r="CKC115" s="49"/>
      <c r="CKD115" s="49"/>
      <c r="CKE115" s="49"/>
      <c r="CKF115" s="49"/>
      <c r="CKG115" s="49"/>
      <c r="CKH115" s="49"/>
      <c r="CKI115" s="49"/>
      <c r="CKJ115" s="49"/>
      <c r="CKK115" s="49"/>
      <c r="CKL115" s="49"/>
      <c r="CKM115" s="49"/>
      <c r="CKN115" s="49"/>
      <c r="CKO115" s="49"/>
      <c r="CKP115" s="49"/>
      <c r="CKS115" s="49"/>
      <c r="CKV115" s="49"/>
      <c r="CKY115" s="49"/>
      <c r="CLB115" s="49"/>
      <c r="CLE115" s="49"/>
      <c r="CLH115" s="49"/>
      <c r="CLQ115" s="49"/>
      <c r="CLT115" s="49"/>
      <c r="CLW115" s="49"/>
      <c r="CLZ115" s="49"/>
      <c r="CMI115" s="49"/>
      <c r="CMO115" s="49"/>
      <c r="CMR115" s="49"/>
      <c r="CMU115" s="49"/>
      <c r="CMX115" s="49"/>
      <c r="CND115" s="49"/>
      <c r="CNG115" s="49"/>
      <c r="CNM115" s="49"/>
      <c r="CNO115" s="49"/>
      <c r="CNP115" s="49"/>
      <c r="CNR115" s="49"/>
      <c r="COI115" s="49"/>
      <c r="CON115" s="49"/>
      <c r="COT115" s="49"/>
      <c r="COW115" s="49"/>
      <c r="COZ115" s="49"/>
      <c r="CPH115" s="49"/>
      <c r="CQD115" s="49"/>
      <c r="CQE115" s="49"/>
      <c r="CQF115" s="49"/>
      <c r="CQG115" s="49"/>
      <c r="CQH115" s="49"/>
      <c r="CQI115" s="49"/>
      <c r="CRA115" s="49"/>
      <c r="CRB115" s="49"/>
      <c r="CRE115" s="49"/>
      <c r="CRH115" s="49"/>
      <c r="CRJ115" s="49"/>
      <c r="CRL115" s="49"/>
      <c r="CRO115" s="49"/>
      <c r="CRR115" s="49"/>
      <c r="CRU115" s="49"/>
      <c r="CRX115" s="49"/>
      <c r="CSA115" s="49"/>
      <c r="CSD115" s="49"/>
      <c r="CSG115" s="49"/>
      <c r="CSJ115" s="49"/>
      <c r="CSL115" s="49"/>
      <c r="CSY115" s="49"/>
      <c r="CSZ115" s="49"/>
      <c r="CTA115" s="49"/>
      <c r="CTB115" s="49"/>
      <c r="CTC115" s="49"/>
      <c r="CTD115" s="49"/>
      <c r="CTE115" s="49"/>
      <c r="CTF115" s="49"/>
      <c r="CTG115" s="49"/>
      <c r="CTH115" s="49"/>
      <c r="CTI115" s="49"/>
      <c r="CTJ115" s="49"/>
      <c r="CTK115" s="49"/>
      <c r="CTL115" s="49"/>
      <c r="CTM115" s="49"/>
      <c r="CTN115" s="49"/>
      <c r="CTO115" s="49"/>
      <c r="CTP115" s="49"/>
      <c r="CTQ115" s="49"/>
      <c r="CTR115" s="49"/>
      <c r="CTS115" s="49"/>
      <c r="CTT115" s="49"/>
      <c r="CTU115" s="49"/>
      <c r="CTV115" s="49"/>
      <c r="CTW115" s="49"/>
      <c r="CTX115" s="49"/>
      <c r="CTY115" s="49"/>
      <c r="CTZ115" s="49"/>
      <c r="CUA115" s="49"/>
      <c r="CUB115" s="49"/>
      <c r="CUC115" s="49"/>
      <c r="CUD115" s="49"/>
      <c r="CUE115" s="49"/>
      <c r="CUF115" s="49"/>
      <c r="CUG115" s="49"/>
      <c r="CUH115" s="49"/>
      <c r="CUI115" s="49"/>
      <c r="CUJ115" s="49"/>
      <c r="CUK115" s="49"/>
      <c r="CUL115" s="49"/>
      <c r="CUO115" s="49"/>
      <c r="CUR115" s="49"/>
      <c r="CUU115" s="49"/>
      <c r="CUX115" s="49"/>
      <c r="CVA115" s="49"/>
      <c r="CVD115" s="49"/>
      <c r="CVM115" s="49"/>
      <c r="CVP115" s="49"/>
      <c r="CVS115" s="49"/>
      <c r="CVV115" s="49"/>
      <c r="CWE115" s="49"/>
      <c r="CWK115" s="49"/>
      <c r="CWN115" s="49"/>
      <c r="CWQ115" s="49"/>
      <c r="CWT115" s="49"/>
      <c r="CWZ115" s="49"/>
      <c r="CXC115" s="49"/>
      <c r="CXI115" s="49"/>
      <c r="CXK115" s="49"/>
      <c r="CXL115" s="49"/>
      <c r="CXN115" s="49"/>
      <c r="CYE115" s="49"/>
      <c r="CYJ115" s="49"/>
      <c r="CYP115" s="49"/>
      <c r="CYS115" s="49"/>
      <c r="CYV115" s="49"/>
      <c r="CZD115" s="49"/>
      <c r="CZZ115" s="49"/>
      <c r="DAA115" s="49"/>
      <c r="DAB115" s="49"/>
      <c r="DAC115" s="49"/>
      <c r="DAD115" s="49"/>
      <c r="DAE115" s="49"/>
      <c r="DAW115" s="49"/>
      <c r="DAX115" s="49"/>
      <c r="DBA115" s="49"/>
      <c r="DBD115" s="49"/>
      <c r="DBF115" s="49"/>
      <c r="DBH115" s="49"/>
      <c r="DBK115" s="49"/>
      <c r="DBN115" s="49"/>
      <c r="DBQ115" s="49"/>
      <c r="DBT115" s="49"/>
      <c r="DBW115" s="49"/>
      <c r="DBZ115" s="49"/>
      <c r="DCC115" s="49"/>
      <c r="DCF115" s="49"/>
      <c r="DCH115" s="49"/>
      <c r="DCU115" s="49"/>
      <c r="DCV115" s="49"/>
      <c r="DCW115" s="49"/>
      <c r="DCX115" s="49"/>
      <c r="DCY115" s="49"/>
      <c r="DCZ115" s="49"/>
      <c r="DDA115" s="49"/>
      <c r="DDB115" s="49"/>
      <c r="DDC115" s="49"/>
      <c r="DDD115" s="49"/>
      <c r="DDE115" s="49"/>
      <c r="DDF115" s="49"/>
      <c r="DDG115" s="49"/>
      <c r="DDH115" s="49"/>
      <c r="DDI115" s="49"/>
      <c r="DDJ115" s="49"/>
      <c r="DDK115" s="49"/>
      <c r="DDL115" s="49"/>
      <c r="DDM115" s="49"/>
      <c r="DDN115" s="49"/>
      <c r="DDO115" s="49"/>
      <c r="DDP115" s="49"/>
      <c r="DDQ115" s="49"/>
      <c r="DDR115" s="49"/>
      <c r="DDS115" s="49"/>
      <c r="DDT115" s="49"/>
      <c r="DDU115" s="49"/>
      <c r="DDV115" s="49"/>
      <c r="DDW115" s="49"/>
      <c r="DDX115" s="49"/>
      <c r="DDY115" s="49"/>
      <c r="DDZ115" s="49"/>
      <c r="DEA115" s="49"/>
      <c r="DEB115" s="49"/>
      <c r="DEC115" s="49"/>
      <c r="DED115" s="49"/>
      <c r="DEE115" s="49"/>
      <c r="DEF115" s="49"/>
      <c r="DEG115" s="49"/>
      <c r="DEH115" s="49"/>
      <c r="DEK115" s="49"/>
      <c r="DEN115" s="49"/>
      <c r="DEQ115" s="49"/>
      <c r="DET115" s="49"/>
      <c r="DEW115" s="49"/>
      <c r="DEZ115" s="49"/>
      <c r="DFI115" s="49"/>
      <c r="DFL115" s="49"/>
      <c r="DFO115" s="49"/>
      <c r="DFR115" s="49"/>
      <c r="DGA115" s="49"/>
      <c r="DGG115" s="49"/>
      <c r="DGJ115" s="49"/>
      <c r="DGM115" s="49"/>
      <c r="DGP115" s="49"/>
      <c r="DGV115" s="49"/>
      <c r="DGY115" s="49"/>
      <c r="DHE115" s="49"/>
      <c r="DHG115" s="49"/>
      <c r="DHH115" s="49"/>
      <c r="DHJ115" s="49"/>
      <c r="DIA115" s="49"/>
      <c r="DIF115" s="49"/>
      <c r="DIL115" s="49"/>
      <c r="DIO115" s="49"/>
      <c r="DIR115" s="49"/>
      <c r="DIZ115" s="49"/>
      <c r="DJV115" s="49"/>
      <c r="DJW115" s="49"/>
      <c r="DJX115" s="49"/>
      <c r="DJY115" s="49"/>
      <c r="DJZ115" s="49"/>
      <c r="DKA115" s="49"/>
      <c r="DKS115" s="49"/>
      <c r="DKT115" s="49"/>
      <c r="DKW115" s="49"/>
      <c r="DKZ115" s="49"/>
      <c r="DLB115" s="49"/>
      <c r="DLD115" s="49"/>
      <c r="DLG115" s="49"/>
      <c r="DLJ115" s="49"/>
      <c r="DLM115" s="49"/>
      <c r="DLP115" s="49"/>
      <c r="DLS115" s="49"/>
      <c r="DLV115" s="49"/>
      <c r="DLY115" s="49"/>
      <c r="DMB115" s="49"/>
      <c r="DMD115" s="49"/>
      <c r="DMQ115" s="49"/>
      <c r="DMR115" s="49"/>
      <c r="DMS115" s="49"/>
      <c r="DMT115" s="49"/>
      <c r="DMU115" s="49"/>
      <c r="DMV115" s="49"/>
      <c r="DMW115" s="49"/>
      <c r="DMX115" s="49"/>
      <c r="DMY115" s="49"/>
      <c r="DMZ115" s="49"/>
      <c r="DNA115" s="49"/>
      <c r="DNB115" s="49"/>
      <c r="DNC115" s="49"/>
      <c r="DND115" s="49"/>
      <c r="DNE115" s="49"/>
      <c r="DNF115" s="49"/>
      <c r="DNG115" s="49"/>
      <c r="DNH115" s="49"/>
      <c r="DNI115" s="49"/>
      <c r="DNJ115" s="49"/>
      <c r="DNK115" s="49"/>
      <c r="DNL115" s="49"/>
      <c r="DNM115" s="49"/>
      <c r="DNN115" s="49"/>
      <c r="DNO115" s="49"/>
      <c r="DNP115" s="49"/>
      <c r="DNQ115" s="49"/>
      <c r="DNR115" s="49"/>
      <c r="DNS115" s="49"/>
      <c r="DNT115" s="49"/>
      <c r="DNU115" s="49"/>
      <c r="DNV115" s="49"/>
      <c r="DNW115" s="49"/>
      <c r="DNX115" s="49"/>
      <c r="DNY115" s="49"/>
      <c r="DNZ115" s="49"/>
      <c r="DOA115" s="49"/>
      <c r="DOB115" s="49"/>
      <c r="DOC115" s="49"/>
      <c r="DOD115" s="49"/>
      <c r="DOG115" s="49"/>
      <c r="DOJ115" s="49"/>
      <c r="DOM115" s="49"/>
      <c r="DOP115" s="49"/>
      <c r="DOS115" s="49"/>
      <c r="DOV115" s="49"/>
      <c r="DPE115" s="49"/>
      <c r="DPH115" s="49"/>
      <c r="DPK115" s="49"/>
      <c r="DPN115" s="49"/>
      <c r="DPW115" s="49"/>
      <c r="DQC115" s="49"/>
      <c r="DQF115" s="49"/>
      <c r="DQI115" s="49"/>
      <c r="DQL115" s="49"/>
      <c r="DQR115" s="49"/>
      <c r="DQU115" s="49"/>
      <c r="DRA115" s="49"/>
      <c r="DRC115" s="49"/>
      <c r="DRD115" s="49"/>
      <c r="DRF115" s="49"/>
      <c r="DRW115" s="49"/>
      <c r="DSB115" s="49"/>
      <c r="DSH115" s="49"/>
      <c r="DSK115" s="49"/>
      <c r="DSN115" s="49"/>
      <c r="DSV115" s="49"/>
      <c r="DTR115" s="49"/>
      <c r="DTS115" s="49"/>
      <c r="DTT115" s="49"/>
      <c r="DTU115" s="49"/>
      <c r="DTV115" s="49"/>
      <c r="DTW115" s="49"/>
      <c r="DUO115" s="49"/>
      <c r="DUP115" s="49"/>
      <c r="DUS115" s="49"/>
      <c r="DUV115" s="49"/>
      <c r="DUX115" s="49"/>
      <c r="DUZ115" s="49"/>
      <c r="DVC115" s="49"/>
      <c r="DVF115" s="49"/>
      <c r="DVI115" s="49"/>
      <c r="DVL115" s="49"/>
      <c r="DVO115" s="49"/>
      <c r="DVR115" s="49"/>
      <c r="DVU115" s="49"/>
      <c r="DVX115" s="49"/>
      <c r="DVZ115" s="49"/>
      <c r="DWM115" s="49"/>
      <c r="DWN115" s="49"/>
      <c r="DWO115" s="49"/>
      <c r="DWP115" s="49"/>
      <c r="DWQ115" s="49"/>
      <c r="DWR115" s="49"/>
      <c r="DWS115" s="49"/>
      <c r="DWT115" s="49"/>
      <c r="DWU115" s="49"/>
      <c r="DWV115" s="49"/>
      <c r="DWW115" s="49"/>
      <c r="DWX115" s="49"/>
      <c r="DWY115" s="49"/>
      <c r="DWZ115" s="49"/>
      <c r="DXA115" s="49"/>
      <c r="DXB115" s="49"/>
      <c r="DXC115" s="49"/>
      <c r="DXD115" s="49"/>
      <c r="DXE115" s="49"/>
      <c r="DXF115" s="49"/>
      <c r="DXG115" s="49"/>
      <c r="DXH115" s="49"/>
      <c r="DXI115" s="49"/>
      <c r="DXJ115" s="49"/>
      <c r="DXK115" s="49"/>
      <c r="DXL115" s="49"/>
      <c r="DXM115" s="49"/>
      <c r="DXN115" s="49"/>
      <c r="DXO115" s="49"/>
      <c r="DXP115" s="49"/>
      <c r="DXQ115" s="49"/>
      <c r="DXR115" s="49"/>
      <c r="DXS115" s="49"/>
      <c r="DXT115" s="49"/>
      <c r="DXU115" s="49"/>
      <c r="DXV115" s="49"/>
      <c r="DXW115" s="49"/>
      <c r="DXX115" s="49"/>
      <c r="DXY115" s="49"/>
      <c r="DXZ115" s="49"/>
      <c r="DYC115" s="49"/>
      <c r="DYF115" s="49"/>
      <c r="DYI115" s="49"/>
      <c r="DYL115" s="49"/>
      <c r="DYO115" s="49"/>
      <c r="DYR115" s="49"/>
      <c r="DZA115" s="49"/>
      <c r="DZD115" s="49"/>
      <c r="DZG115" s="49"/>
      <c r="DZJ115" s="49"/>
      <c r="DZS115" s="49"/>
      <c r="DZY115" s="49"/>
      <c r="EAB115" s="49"/>
      <c r="EAE115" s="49"/>
      <c r="EAH115" s="49"/>
      <c r="EAN115" s="49"/>
      <c r="EAQ115" s="49"/>
      <c r="EAW115" s="49"/>
      <c r="EAY115" s="49"/>
      <c r="EAZ115" s="49"/>
      <c r="EBB115" s="49"/>
      <c r="EBS115" s="49"/>
      <c r="EBX115" s="49"/>
      <c r="ECD115" s="49"/>
      <c r="ECG115" s="49"/>
      <c r="ECJ115" s="49"/>
      <c r="ECR115" s="49"/>
      <c r="EDN115" s="49"/>
      <c r="EDO115" s="49"/>
      <c r="EDP115" s="49"/>
      <c r="EDQ115" s="49"/>
      <c r="EDR115" s="49"/>
      <c r="EDS115" s="49"/>
      <c r="EEK115" s="49"/>
      <c r="EEL115" s="49"/>
      <c r="EEO115" s="49"/>
      <c r="EER115" s="49"/>
      <c r="EET115" s="49"/>
      <c r="EEV115" s="49"/>
      <c r="EEY115" s="49"/>
      <c r="EFB115" s="49"/>
      <c r="EFE115" s="49"/>
      <c r="EFH115" s="49"/>
      <c r="EFK115" s="49"/>
      <c r="EFN115" s="49"/>
      <c r="EFQ115" s="49"/>
      <c r="EFT115" s="49"/>
      <c r="EFV115" s="49"/>
      <c r="EGI115" s="49"/>
      <c r="EGJ115" s="49"/>
      <c r="EGK115" s="49"/>
      <c r="EGL115" s="49"/>
      <c r="EGM115" s="49"/>
      <c r="EGN115" s="49"/>
      <c r="EGO115" s="49"/>
      <c r="EGP115" s="49"/>
      <c r="EGQ115" s="49"/>
      <c r="EGR115" s="49"/>
      <c r="EGS115" s="49"/>
      <c r="EGT115" s="49"/>
      <c r="EGU115" s="49"/>
      <c r="EGV115" s="49"/>
      <c r="EGW115" s="49"/>
      <c r="EGX115" s="49"/>
      <c r="EGY115" s="49"/>
      <c r="EGZ115" s="49"/>
      <c r="EHA115" s="49"/>
      <c r="EHB115" s="49"/>
      <c r="EHC115" s="49"/>
      <c r="EHD115" s="49"/>
      <c r="EHE115" s="49"/>
      <c r="EHF115" s="49"/>
      <c r="EHG115" s="49"/>
      <c r="EHH115" s="49"/>
      <c r="EHI115" s="49"/>
      <c r="EHJ115" s="49"/>
      <c r="EHK115" s="49"/>
      <c r="EHL115" s="49"/>
      <c r="EHM115" s="49"/>
      <c r="EHN115" s="49"/>
      <c r="EHO115" s="49"/>
      <c r="EHP115" s="49"/>
      <c r="EHQ115" s="49"/>
      <c r="EHR115" s="49"/>
      <c r="EHS115" s="49"/>
      <c r="EHT115" s="49"/>
      <c r="EHU115" s="49"/>
      <c r="EHV115" s="49"/>
      <c r="EHY115" s="49"/>
      <c r="EIB115" s="49"/>
      <c r="EIE115" s="49"/>
      <c r="EIH115" s="49"/>
      <c r="EIK115" s="49"/>
      <c r="EIN115" s="49"/>
      <c r="EIW115" s="49"/>
      <c r="EIZ115" s="49"/>
      <c r="EJC115" s="49"/>
      <c r="EJF115" s="49"/>
      <c r="EJO115" s="49"/>
      <c r="EJU115" s="49"/>
      <c r="EJX115" s="49"/>
      <c r="EKA115" s="49"/>
      <c r="EKD115" s="49"/>
      <c r="EKJ115" s="49"/>
      <c r="EKM115" s="49"/>
      <c r="EKS115" s="49"/>
      <c r="EKU115" s="49"/>
      <c r="EKV115" s="49"/>
      <c r="EKX115" s="49"/>
      <c r="ELO115" s="49"/>
      <c r="ELT115" s="49"/>
      <c r="ELZ115" s="49"/>
      <c r="EMC115" s="49"/>
      <c r="EMF115" s="49"/>
      <c r="EMN115" s="49"/>
      <c r="ENJ115" s="49"/>
      <c r="ENK115" s="49"/>
      <c r="ENL115" s="49"/>
      <c r="ENM115" s="49"/>
      <c r="ENN115" s="49"/>
      <c r="ENO115" s="49"/>
      <c r="EOG115" s="49"/>
      <c r="EOH115" s="49"/>
      <c r="EOK115" s="49"/>
      <c r="EON115" s="49"/>
      <c r="EOP115" s="49"/>
      <c r="EOR115" s="49"/>
      <c r="EOU115" s="49"/>
      <c r="EOX115" s="49"/>
      <c r="EPA115" s="49"/>
      <c r="EPD115" s="49"/>
      <c r="EPG115" s="49"/>
      <c r="EPJ115" s="49"/>
      <c r="EPM115" s="49"/>
      <c r="EPP115" s="49"/>
      <c r="EPR115" s="49"/>
      <c r="EQE115" s="49"/>
      <c r="EQF115" s="49"/>
      <c r="EQG115" s="49"/>
      <c r="EQH115" s="49"/>
      <c r="EQI115" s="49"/>
      <c r="EQJ115" s="49"/>
      <c r="EQK115" s="49"/>
      <c r="EQL115" s="49"/>
      <c r="EQM115" s="49"/>
      <c r="EQN115" s="49"/>
      <c r="EQO115" s="49"/>
      <c r="EQP115" s="49"/>
      <c r="EQQ115" s="49"/>
      <c r="EQR115" s="49"/>
      <c r="EQS115" s="49"/>
      <c r="EQT115" s="49"/>
      <c r="EQU115" s="49"/>
      <c r="EQV115" s="49"/>
      <c r="EQW115" s="49"/>
      <c r="EQX115" s="49"/>
      <c r="EQY115" s="49"/>
      <c r="EQZ115" s="49"/>
      <c r="ERA115" s="49"/>
      <c r="ERB115" s="49"/>
      <c r="ERC115" s="49"/>
      <c r="ERD115" s="49"/>
      <c r="ERE115" s="49"/>
      <c r="ERF115" s="49"/>
      <c r="ERG115" s="49"/>
      <c r="ERH115" s="49"/>
      <c r="ERI115" s="49"/>
      <c r="ERJ115" s="49"/>
      <c r="ERK115" s="49"/>
      <c r="ERL115" s="49"/>
      <c r="ERM115" s="49"/>
      <c r="ERN115" s="49"/>
      <c r="ERO115" s="49"/>
      <c r="ERP115" s="49"/>
      <c r="ERQ115" s="49"/>
      <c r="ERR115" s="49"/>
      <c r="ERU115" s="49"/>
      <c r="ERX115" s="49"/>
      <c r="ESA115" s="49"/>
      <c r="ESD115" s="49"/>
      <c r="ESG115" s="49"/>
      <c r="ESJ115" s="49"/>
      <c r="ESS115" s="49"/>
      <c r="ESV115" s="49"/>
      <c r="ESY115" s="49"/>
      <c r="ETB115" s="49"/>
      <c r="ETK115" s="49"/>
      <c r="ETQ115" s="49"/>
      <c r="ETT115" s="49"/>
      <c r="ETW115" s="49"/>
      <c r="ETZ115" s="49"/>
      <c r="EUF115" s="49"/>
      <c r="EUI115" s="49"/>
      <c r="EUO115" s="49"/>
      <c r="EUQ115" s="49"/>
      <c r="EUR115" s="49"/>
      <c r="EUT115" s="49"/>
      <c r="EVK115" s="49"/>
      <c r="EVP115" s="49"/>
      <c r="EVV115" s="49"/>
      <c r="EVY115" s="49"/>
      <c r="EWB115" s="49"/>
      <c r="EWJ115" s="49"/>
      <c r="EXF115" s="49"/>
      <c r="EXG115" s="49"/>
      <c r="EXH115" s="49"/>
      <c r="EXI115" s="49"/>
      <c r="EXJ115" s="49"/>
      <c r="EXK115" s="49"/>
      <c r="EYC115" s="49"/>
      <c r="EYD115" s="49"/>
      <c r="EYG115" s="49"/>
      <c r="EYJ115" s="49"/>
      <c r="EYL115" s="49"/>
      <c r="EYN115" s="49"/>
      <c r="EYQ115" s="49"/>
      <c r="EYT115" s="49"/>
      <c r="EYW115" s="49"/>
      <c r="EYZ115" s="49"/>
      <c r="EZC115" s="49"/>
      <c r="EZF115" s="49"/>
      <c r="EZI115" s="49"/>
      <c r="EZL115" s="49"/>
      <c r="EZN115" s="49"/>
      <c r="FAA115" s="49"/>
      <c r="FAB115" s="49"/>
      <c r="FAC115" s="49"/>
      <c r="FAD115" s="49"/>
      <c r="FAE115" s="49"/>
      <c r="FAF115" s="49"/>
      <c r="FAG115" s="49"/>
      <c r="FAH115" s="49"/>
      <c r="FAI115" s="49"/>
      <c r="FAJ115" s="49"/>
      <c r="FAK115" s="49"/>
      <c r="FAL115" s="49"/>
      <c r="FAM115" s="49"/>
      <c r="FAN115" s="49"/>
      <c r="FAO115" s="49"/>
      <c r="FAP115" s="49"/>
      <c r="FAQ115" s="49"/>
      <c r="FAR115" s="49"/>
      <c r="FAS115" s="49"/>
      <c r="FAT115" s="49"/>
      <c r="FAU115" s="49"/>
      <c r="FAV115" s="49"/>
      <c r="FAW115" s="49"/>
      <c r="FAX115" s="49"/>
      <c r="FAY115" s="49"/>
      <c r="FAZ115" s="49"/>
      <c r="FBA115" s="49"/>
      <c r="FBB115" s="49"/>
      <c r="FBC115" s="49"/>
      <c r="FBD115" s="49"/>
      <c r="FBE115" s="49"/>
      <c r="FBF115" s="49"/>
      <c r="FBG115" s="49"/>
      <c r="FBH115" s="49"/>
      <c r="FBI115" s="49"/>
      <c r="FBJ115" s="49"/>
      <c r="FBK115" s="49"/>
      <c r="FBL115" s="49"/>
      <c r="FBM115" s="49"/>
      <c r="FBN115" s="49"/>
      <c r="FBQ115" s="49"/>
      <c r="FBT115" s="49"/>
      <c r="FBW115" s="49"/>
      <c r="FBZ115" s="49"/>
      <c r="FCC115" s="49"/>
      <c r="FCF115" s="49"/>
      <c r="FCO115" s="49"/>
      <c r="FCR115" s="49"/>
      <c r="FCU115" s="49"/>
      <c r="FCX115" s="49"/>
      <c r="FDG115" s="49"/>
      <c r="FDM115" s="49"/>
      <c r="FDP115" s="49"/>
      <c r="FDS115" s="49"/>
      <c r="FDV115" s="49"/>
      <c r="FEB115" s="49"/>
      <c r="FEE115" s="49"/>
      <c r="FEK115" s="49"/>
      <c r="FEM115" s="49"/>
      <c r="FEN115" s="49"/>
      <c r="FEP115" s="49"/>
      <c r="FFG115" s="49"/>
      <c r="FFL115" s="49"/>
      <c r="FFR115" s="49"/>
      <c r="FFU115" s="49"/>
      <c r="FFX115" s="49"/>
      <c r="FGF115" s="49"/>
      <c r="FHB115" s="49"/>
      <c r="FHC115" s="49"/>
      <c r="FHD115" s="49"/>
      <c r="FHE115" s="49"/>
      <c r="FHF115" s="49"/>
      <c r="FHG115" s="49"/>
      <c r="FHY115" s="49"/>
      <c r="FHZ115" s="49"/>
      <c r="FIC115" s="49"/>
      <c r="FIF115" s="49"/>
      <c r="FIH115" s="49"/>
      <c r="FIJ115" s="49"/>
      <c r="FIM115" s="49"/>
      <c r="FIP115" s="49"/>
      <c r="FIS115" s="49"/>
      <c r="FIV115" s="49"/>
      <c r="FIY115" s="49"/>
      <c r="FJB115" s="49"/>
      <c r="FJE115" s="49"/>
      <c r="FJH115" s="49"/>
      <c r="FJJ115" s="49"/>
      <c r="FJW115" s="49"/>
      <c r="FJX115" s="49"/>
      <c r="FJY115" s="49"/>
      <c r="FJZ115" s="49"/>
      <c r="FKA115" s="49"/>
      <c r="FKB115" s="49"/>
      <c r="FKC115" s="49"/>
      <c r="FKD115" s="49"/>
      <c r="FKE115" s="49"/>
      <c r="FKF115" s="49"/>
      <c r="FKG115" s="49"/>
      <c r="FKH115" s="49"/>
      <c r="FKI115" s="49"/>
      <c r="FKJ115" s="49"/>
      <c r="FKK115" s="49"/>
      <c r="FKL115" s="49"/>
      <c r="FKM115" s="49"/>
      <c r="FKN115" s="49"/>
      <c r="FKO115" s="49"/>
      <c r="FKP115" s="49"/>
      <c r="FKQ115" s="49"/>
      <c r="FKR115" s="49"/>
      <c r="FKS115" s="49"/>
      <c r="FKT115" s="49"/>
      <c r="FKU115" s="49"/>
      <c r="FKV115" s="49"/>
      <c r="FKW115" s="49"/>
      <c r="FKX115" s="49"/>
      <c r="FKY115" s="49"/>
      <c r="FKZ115" s="49"/>
      <c r="FLA115" s="49"/>
      <c r="FLB115" s="49"/>
      <c r="FLC115" s="49"/>
      <c r="FLD115" s="49"/>
      <c r="FLE115" s="49"/>
      <c r="FLF115" s="49"/>
      <c r="FLG115" s="49"/>
      <c r="FLH115" s="49"/>
      <c r="FLI115" s="49"/>
      <c r="FLJ115" s="49"/>
      <c r="FLM115" s="49"/>
      <c r="FLP115" s="49"/>
      <c r="FLS115" s="49"/>
      <c r="FLV115" s="49"/>
      <c r="FLY115" s="49"/>
      <c r="FMB115" s="49"/>
      <c r="FMK115" s="49"/>
      <c r="FMN115" s="49"/>
      <c r="FMQ115" s="49"/>
      <c r="FMT115" s="49"/>
      <c r="FNC115" s="49"/>
      <c r="FNI115" s="49"/>
      <c r="FNL115" s="49"/>
      <c r="FNO115" s="49"/>
      <c r="FNR115" s="49"/>
      <c r="FNX115" s="49"/>
      <c r="FOA115" s="49"/>
      <c r="FOG115" s="49"/>
      <c r="FOI115" s="49"/>
      <c r="FOJ115" s="49"/>
      <c r="FOL115" s="49"/>
      <c r="FPC115" s="49"/>
      <c r="FPH115" s="49"/>
      <c r="FPN115" s="49"/>
      <c r="FPQ115" s="49"/>
      <c r="FPT115" s="49"/>
      <c r="FQB115" s="49"/>
      <c r="FQX115" s="49"/>
      <c r="FQY115" s="49"/>
      <c r="FQZ115" s="49"/>
      <c r="FRA115" s="49"/>
      <c r="FRB115" s="49"/>
      <c r="FRC115" s="49"/>
      <c r="FRU115" s="49"/>
      <c r="FRV115" s="49"/>
      <c r="FRY115" s="49"/>
      <c r="FSB115" s="49"/>
      <c r="FSD115" s="49"/>
      <c r="FSF115" s="49"/>
      <c r="FSI115" s="49"/>
      <c r="FSL115" s="49"/>
      <c r="FSO115" s="49"/>
      <c r="FSR115" s="49"/>
      <c r="FSU115" s="49"/>
      <c r="FSX115" s="49"/>
      <c r="FTA115" s="49"/>
      <c r="FTD115" s="49"/>
      <c r="FTF115" s="49"/>
      <c r="FTS115" s="49"/>
      <c r="FTT115" s="49"/>
      <c r="FTU115" s="49"/>
      <c r="FTV115" s="49"/>
      <c r="FTW115" s="49"/>
      <c r="FTX115" s="49"/>
      <c r="FTY115" s="49"/>
      <c r="FTZ115" s="49"/>
      <c r="FUA115" s="49"/>
      <c r="FUB115" s="49"/>
      <c r="FUC115" s="49"/>
      <c r="FUD115" s="49"/>
      <c r="FUE115" s="49"/>
      <c r="FUF115" s="49"/>
      <c r="FUG115" s="49"/>
      <c r="FUH115" s="49"/>
      <c r="FUI115" s="49"/>
      <c r="FUJ115" s="49"/>
      <c r="FUK115" s="49"/>
      <c r="FUL115" s="49"/>
      <c r="FUM115" s="49"/>
      <c r="FUN115" s="49"/>
      <c r="FUO115" s="49"/>
      <c r="FUP115" s="49"/>
      <c r="FUQ115" s="49"/>
      <c r="FUR115" s="49"/>
      <c r="FUS115" s="49"/>
      <c r="FUT115" s="49"/>
      <c r="FUU115" s="49"/>
      <c r="FUV115" s="49"/>
      <c r="FUW115" s="49"/>
      <c r="FUX115" s="49"/>
      <c r="FUY115" s="49"/>
      <c r="FUZ115" s="49"/>
      <c r="FVA115" s="49"/>
      <c r="FVB115" s="49"/>
      <c r="FVC115" s="49"/>
      <c r="FVD115" s="49"/>
      <c r="FVE115" s="49"/>
      <c r="FVF115" s="49"/>
      <c r="FVI115" s="49"/>
      <c r="FVL115" s="49"/>
      <c r="FVO115" s="49"/>
      <c r="FVR115" s="49"/>
      <c r="FVU115" s="49"/>
      <c r="FVX115" s="49"/>
      <c r="FWG115" s="49"/>
      <c r="FWJ115" s="49"/>
      <c r="FWM115" s="49"/>
      <c r="FWP115" s="49"/>
      <c r="FWY115" s="49"/>
      <c r="FXE115" s="49"/>
      <c r="FXH115" s="49"/>
      <c r="FXK115" s="49"/>
      <c r="FXN115" s="49"/>
      <c r="FXT115" s="49"/>
      <c r="FXW115" s="49"/>
      <c r="FYC115" s="49"/>
      <c r="FYE115" s="49"/>
      <c r="FYF115" s="49"/>
      <c r="FYH115" s="49"/>
      <c r="FYY115" s="49"/>
      <c r="FZD115" s="49"/>
      <c r="FZJ115" s="49"/>
      <c r="FZM115" s="49"/>
      <c r="FZP115" s="49"/>
      <c r="FZX115" s="49"/>
      <c r="GAT115" s="49"/>
      <c r="GAU115" s="49"/>
      <c r="GAV115" s="49"/>
      <c r="GAW115" s="49"/>
      <c r="GAX115" s="49"/>
      <c r="GAY115" s="49"/>
      <c r="GBQ115" s="49"/>
      <c r="GBR115" s="49"/>
      <c r="GBU115" s="49"/>
      <c r="GBX115" s="49"/>
      <c r="GBZ115" s="49"/>
      <c r="GCB115" s="49"/>
      <c r="GCE115" s="49"/>
      <c r="GCH115" s="49"/>
      <c r="GCK115" s="49"/>
      <c r="GCN115" s="49"/>
      <c r="GCQ115" s="49"/>
      <c r="GCT115" s="49"/>
      <c r="GCW115" s="49"/>
      <c r="GCZ115" s="49"/>
      <c r="GDB115" s="49"/>
      <c r="GDO115" s="49"/>
      <c r="GDP115" s="49"/>
      <c r="GDQ115" s="49"/>
      <c r="GDR115" s="49"/>
      <c r="GDS115" s="49"/>
      <c r="GDT115" s="49"/>
      <c r="GDU115" s="49"/>
      <c r="GDV115" s="49"/>
      <c r="GDW115" s="49"/>
      <c r="GDX115" s="49"/>
      <c r="GDY115" s="49"/>
      <c r="GDZ115" s="49"/>
      <c r="GEA115" s="49"/>
      <c r="GEB115" s="49"/>
      <c r="GEC115" s="49"/>
      <c r="GED115" s="49"/>
      <c r="GEE115" s="49"/>
      <c r="GEF115" s="49"/>
      <c r="GEG115" s="49"/>
      <c r="GEH115" s="49"/>
      <c r="GEI115" s="49"/>
      <c r="GEJ115" s="49"/>
      <c r="GEK115" s="49"/>
      <c r="GEL115" s="49"/>
      <c r="GEM115" s="49"/>
      <c r="GEN115" s="49"/>
      <c r="GEO115" s="49"/>
      <c r="GEP115" s="49"/>
      <c r="GEQ115" s="49"/>
      <c r="GER115" s="49"/>
      <c r="GES115" s="49"/>
      <c r="GET115" s="49"/>
      <c r="GEU115" s="49"/>
      <c r="GEV115" s="49"/>
      <c r="GEW115" s="49"/>
      <c r="GEX115" s="49"/>
      <c r="GEY115" s="49"/>
      <c r="GEZ115" s="49"/>
      <c r="GFA115" s="49"/>
      <c r="GFB115" s="49"/>
      <c r="GFE115" s="49"/>
      <c r="GFH115" s="49"/>
      <c r="GFK115" s="49"/>
      <c r="GFN115" s="49"/>
      <c r="GFQ115" s="49"/>
      <c r="GFT115" s="49"/>
      <c r="GGC115" s="49"/>
      <c r="GGF115" s="49"/>
      <c r="GGI115" s="49"/>
      <c r="GGL115" s="49"/>
      <c r="GGU115" s="49"/>
      <c r="GHA115" s="49"/>
      <c r="GHD115" s="49"/>
      <c r="GHG115" s="49"/>
      <c r="GHJ115" s="49"/>
      <c r="GHP115" s="49"/>
      <c r="GHS115" s="49"/>
      <c r="GHY115" s="49"/>
      <c r="GIA115" s="49"/>
      <c r="GIB115" s="49"/>
      <c r="GID115" s="49"/>
      <c r="GIU115" s="49"/>
      <c r="GIZ115" s="49"/>
      <c r="GJF115" s="49"/>
      <c r="GJI115" s="49"/>
      <c r="GJL115" s="49"/>
      <c r="GJT115" s="49"/>
      <c r="GKP115" s="49"/>
      <c r="GKQ115" s="49"/>
      <c r="GKR115" s="49"/>
      <c r="GKS115" s="49"/>
      <c r="GKT115" s="49"/>
      <c r="GKU115" s="49"/>
      <c r="GLM115" s="49"/>
      <c r="GLN115" s="49"/>
      <c r="GLQ115" s="49"/>
      <c r="GLT115" s="49"/>
      <c r="GLV115" s="49"/>
      <c r="GLX115" s="49"/>
      <c r="GMA115" s="49"/>
      <c r="GMD115" s="49"/>
      <c r="GMG115" s="49"/>
      <c r="GMJ115" s="49"/>
      <c r="GMM115" s="49"/>
      <c r="GMP115" s="49"/>
      <c r="GMS115" s="49"/>
      <c r="GMV115" s="49"/>
      <c r="GMX115" s="49"/>
      <c r="GNK115" s="49"/>
      <c r="GNL115" s="49"/>
      <c r="GNM115" s="49"/>
      <c r="GNN115" s="49"/>
      <c r="GNO115" s="49"/>
      <c r="GNP115" s="49"/>
      <c r="GNQ115" s="49"/>
      <c r="GNR115" s="49"/>
      <c r="GNS115" s="49"/>
      <c r="GNT115" s="49"/>
      <c r="GNU115" s="49"/>
      <c r="GNV115" s="49"/>
      <c r="GNW115" s="49"/>
      <c r="GNX115" s="49"/>
      <c r="GNY115" s="49"/>
      <c r="GNZ115" s="49"/>
      <c r="GOA115" s="49"/>
      <c r="GOB115" s="49"/>
      <c r="GOC115" s="49"/>
      <c r="GOD115" s="49"/>
      <c r="GOE115" s="49"/>
      <c r="GOF115" s="49"/>
      <c r="GOG115" s="49"/>
      <c r="GOH115" s="49"/>
      <c r="GOI115" s="49"/>
      <c r="GOJ115" s="49"/>
      <c r="GOK115" s="49"/>
      <c r="GOL115" s="49"/>
      <c r="GOM115" s="49"/>
      <c r="GON115" s="49"/>
      <c r="GOO115" s="49"/>
      <c r="GOP115" s="49"/>
      <c r="GOQ115" s="49"/>
      <c r="GOR115" s="49"/>
      <c r="GOS115" s="49"/>
      <c r="GOT115" s="49"/>
      <c r="GOU115" s="49"/>
      <c r="GOV115" s="49"/>
      <c r="GOW115" s="49"/>
      <c r="GOX115" s="49"/>
      <c r="GPA115" s="49"/>
      <c r="GPD115" s="49"/>
      <c r="GPG115" s="49"/>
      <c r="GPJ115" s="49"/>
      <c r="GPM115" s="49"/>
      <c r="GPP115" s="49"/>
      <c r="GPY115" s="49"/>
      <c r="GQB115" s="49"/>
      <c r="GQE115" s="49"/>
      <c r="GQH115" s="49"/>
      <c r="GQQ115" s="49"/>
      <c r="GQW115" s="49"/>
      <c r="GQZ115" s="49"/>
      <c r="GRC115" s="49"/>
      <c r="GRF115" s="49"/>
      <c r="GRL115" s="49"/>
      <c r="GRO115" s="49"/>
      <c r="GRU115" s="49"/>
      <c r="GRW115" s="49"/>
      <c r="GRX115" s="49"/>
      <c r="GRZ115" s="49"/>
      <c r="GSQ115" s="49"/>
      <c r="GSV115" s="49"/>
      <c r="GTB115" s="49"/>
      <c r="GTE115" s="49"/>
      <c r="GTH115" s="49"/>
      <c r="GTP115" s="49"/>
      <c r="GUL115" s="49"/>
      <c r="GUM115" s="49"/>
      <c r="GUN115" s="49"/>
      <c r="GUO115" s="49"/>
      <c r="GUP115" s="49"/>
      <c r="GUQ115" s="49"/>
      <c r="GVI115" s="49"/>
      <c r="GVJ115" s="49"/>
      <c r="GVM115" s="49"/>
      <c r="GVP115" s="49"/>
      <c r="GVR115" s="49"/>
      <c r="GVT115" s="49"/>
      <c r="GVW115" s="49"/>
      <c r="GVZ115" s="49"/>
      <c r="GWC115" s="49"/>
      <c r="GWF115" s="49"/>
      <c r="GWI115" s="49"/>
      <c r="GWL115" s="49"/>
      <c r="GWO115" s="49"/>
      <c r="GWR115" s="49"/>
      <c r="GWT115" s="49"/>
      <c r="GXG115" s="49"/>
      <c r="GXH115" s="49"/>
      <c r="GXI115" s="49"/>
      <c r="GXJ115" s="49"/>
      <c r="GXK115" s="49"/>
      <c r="GXL115" s="49"/>
      <c r="GXM115" s="49"/>
      <c r="GXN115" s="49"/>
      <c r="GXO115" s="49"/>
      <c r="GXP115" s="49"/>
      <c r="GXQ115" s="49"/>
      <c r="GXR115" s="49"/>
      <c r="GXS115" s="49"/>
      <c r="GXT115" s="49"/>
      <c r="GXU115" s="49"/>
      <c r="GXV115" s="49"/>
      <c r="GXW115" s="49"/>
      <c r="GXX115" s="49"/>
      <c r="GXY115" s="49"/>
      <c r="GXZ115" s="49"/>
      <c r="GYA115" s="49"/>
      <c r="GYB115" s="49"/>
      <c r="GYC115" s="49"/>
      <c r="GYD115" s="49"/>
      <c r="GYE115" s="49"/>
      <c r="GYF115" s="49"/>
      <c r="GYG115" s="49"/>
      <c r="GYH115" s="49"/>
      <c r="GYI115" s="49"/>
      <c r="GYJ115" s="49"/>
      <c r="GYK115" s="49"/>
      <c r="GYL115" s="49"/>
      <c r="GYM115" s="49"/>
      <c r="GYN115" s="49"/>
      <c r="GYO115" s="49"/>
      <c r="GYP115" s="49"/>
      <c r="GYQ115" s="49"/>
      <c r="GYR115" s="49"/>
      <c r="GYS115" s="49"/>
      <c r="GYT115" s="49"/>
      <c r="GYW115" s="49"/>
      <c r="GYZ115" s="49"/>
      <c r="GZC115" s="49"/>
      <c r="GZF115" s="49"/>
      <c r="GZI115" s="49"/>
      <c r="GZL115" s="49"/>
      <c r="GZU115" s="49"/>
      <c r="GZX115" s="49"/>
      <c r="HAA115" s="49"/>
      <c r="HAD115" s="49"/>
      <c r="HAM115" s="49"/>
      <c r="HAS115" s="49"/>
      <c r="HAV115" s="49"/>
      <c r="HAY115" s="49"/>
      <c r="HBB115" s="49"/>
      <c r="HBH115" s="49"/>
      <c r="HBK115" s="49"/>
      <c r="HBQ115" s="49"/>
      <c r="HBS115" s="49"/>
      <c r="HBT115" s="49"/>
      <c r="HBV115" s="49"/>
      <c r="HCM115" s="49"/>
      <c r="HCR115" s="49"/>
      <c r="HCX115" s="49"/>
      <c r="HDA115" s="49"/>
      <c r="HDD115" s="49"/>
      <c r="HDL115" s="49"/>
      <c r="HEH115" s="49"/>
      <c r="HEI115" s="49"/>
      <c r="HEJ115" s="49"/>
      <c r="HEK115" s="49"/>
      <c r="HEL115" s="49"/>
      <c r="HEM115" s="49"/>
      <c r="HFE115" s="49"/>
      <c r="HFF115" s="49"/>
      <c r="HFI115" s="49"/>
      <c r="HFL115" s="49"/>
      <c r="HFN115" s="49"/>
      <c r="HFP115" s="49"/>
      <c r="HFS115" s="49"/>
      <c r="HFV115" s="49"/>
      <c r="HFY115" s="49"/>
      <c r="HGB115" s="49"/>
      <c r="HGE115" s="49"/>
      <c r="HGH115" s="49"/>
      <c r="HGK115" s="49"/>
      <c r="HGN115" s="49"/>
      <c r="HGP115" s="49"/>
      <c r="HHC115" s="49"/>
      <c r="HHD115" s="49"/>
      <c r="HHE115" s="49"/>
      <c r="HHF115" s="49"/>
      <c r="HHG115" s="49"/>
      <c r="HHH115" s="49"/>
      <c r="HHI115" s="49"/>
      <c r="HHJ115" s="49"/>
      <c r="HHK115" s="49"/>
      <c r="HHL115" s="49"/>
      <c r="HHM115" s="49"/>
      <c r="HHN115" s="49"/>
      <c r="HHO115" s="49"/>
      <c r="HHP115" s="49"/>
      <c r="HHQ115" s="49"/>
      <c r="HHR115" s="49"/>
      <c r="HHS115" s="49"/>
      <c r="HHT115" s="49"/>
      <c r="HHU115" s="49"/>
      <c r="HHV115" s="49"/>
      <c r="HHW115" s="49"/>
      <c r="HHX115" s="49"/>
      <c r="HHY115" s="49"/>
      <c r="HHZ115" s="49"/>
      <c r="HIA115" s="49"/>
      <c r="HIB115" s="49"/>
      <c r="HIC115" s="49"/>
      <c r="HID115" s="49"/>
      <c r="HIE115" s="49"/>
      <c r="HIF115" s="49"/>
      <c r="HIG115" s="49"/>
      <c r="HIH115" s="49"/>
      <c r="HII115" s="49"/>
      <c r="HIJ115" s="49"/>
      <c r="HIK115" s="49"/>
      <c r="HIL115" s="49"/>
      <c r="HIM115" s="49"/>
      <c r="HIN115" s="49"/>
      <c r="HIO115" s="49"/>
      <c r="HIP115" s="49"/>
      <c r="HIS115" s="49"/>
      <c r="HIV115" s="49"/>
      <c r="HIY115" s="49"/>
      <c r="HJB115" s="49"/>
      <c r="HJE115" s="49"/>
      <c r="HJH115" s="49"/>
      <c r="HJQ115" s="49"/>
      <c r="HJT115" s="49"/>
      <c r="HJW115" s="49"/>
      <c r="HJZ115" s="49"/>
      <c r="HKI115" s="49"/>
      <c r="HKO115" s="49"/>
      <c r="HKR115" s="49"/>
      <c r="HKU115" s="49"/>
      <c r="HKX115" s="49"/>
      <c r="HLD115" s="49"/>
      <c r="HLG115" s="49"/>
      <c r="HLM115" s="49"/>
      <c r="HLO115" s="49"/>
      <c r="HLP115" s="49"/>
      <c r="HLR115" s="49"/>
      <c r="HMI115" s="49"/>
      <c r="HMN115" s="49"/>
      <c r="HMT115" s="49"/>
      <c r="HMW115" s="49"/>
      <c r="HMZ115" s="49"/>
      <c r="HNH115" s="49"/>
      <c r="HOD115" s="49"/>
      <c r="HOE115" s="49"/>
      <c r="HOF115" s="49"/>
      <c r="HOG115" s="49"/>
      <c r="HOH115" s="49"/>
      <c r="HOI115" s="49"/>
      <c r="HPA115" s="49"/>
      <c r="HPB115" s="49"/>
      <c r="HPE115" s="49"/>
      <c r="HPH115" s="49"/>
      <c r="HPJ115" s="49"/>
      <c r="HPL115" s="49"/>
      <c r="HPO115" s="49"/>
      <c r="HPR115" s="49"/>
      <c r="HPU115" s="49"/>
      <c r="HPX115" s="49"/>
      <c r="HQA115" s="49"/>
      <c r="HQD115" s="49"/>
      <c r="HQG115" s="49"/>
      <c r="HQJ115" s="49"/>
      <c r="HQL115" s="49"/>
      <c r="HQY115" s="49"/>
      <c r="HQZ115" s="49"/>
      <c r="HRA115" s="49"/>
      <c r="HRB115" s="49"/>
      <c r="HRC115" s="49"/>
      <c r="HRD115" s="49"/>
      <c r="HRE115" s="49"/>
      <c r="HRF115" s="49"/>
      <c r="HRG115" s="49"/>
      <c r="HRH115" s="49"/>
      <c r="HRI115" s="49"/>
      <c r="HRJ115" s="49"/>
      <c r="HRK115" s="49"/>
      <c r="HRL115" s="49"/>
      <c r="HRM115" s="49"/>
      <c r="HRN115" s="49"/>
      <c r="HRO115" s="49"/>
      <c r="HRP115" s="49"/>
      <c r="HRQ115" s="49"/>
      <c r="HRR115" s="49"/>
      <c r="HRS115" s="49"/>
      <c r="HRT115" s="49"/>
      <c r="HRU115" s="49"/>
      <c r="HRV115" s="49"/>
      <c r="HRW115" s="49"/>
      <c r="HRX115" s="49"/>
      <c r="HRY115" s="49"/>
      <c r="HRZ115" s="49"/>
      <c r="HSA115" s="49"/>
      <c r="HSB115" s="49"/>
      <c r="HSC115" s="49"/>
      <c r="HSD115" s="49"/>
      <c r="HSE115" s="49"/>
      <c r="HSF115" s="49"/>
      <c r="HSG115" s="49"/>
      <c r="HSH115" s="49"/>
      <c r="HSI115" s="49"/>
      <c r="HSJ115" s="49"/>
      <c r="HSK115" s="49"/>
      <c r="HSL115" s="49"/>
      <c r="HSO115" s="49"/>
      <c r="HSR115" s="49"/>
      <c r="HSU115" s="49"/>
      <c r="HSX115" s="49"/>
      <c r="HTA115" s="49"/>
      <c r="HTD115" s="49"/>
      <c r="HTM115" s="49"/>
      <c r="HTP115" s="49"/>
      <c r="HTS115" s="49"/>
      <c r="HTV115" s="49"/>
      <c r="HUE115" s="49"/>
      <c r="HUK115" s="49"/>
      <c r="HUN115" s="49"/>
      <c r="HUQ115" s="49"/>
      <c r="HUT115" s="49"/>
      <c r="HUZ115" s="49"/>
      <c r="HVC115" s="49"/>
      <c r="HVI115" s="49"/>
      <c r="HVK115" s="49"/>
      <c r="HVL115" s="49"/>
      <c r="HVN115" s="49"/>
      <c r="HWE115" s="49"/>
      <c r="HWJ115" s="49"/>
      <c r="HWP115" s="49"/>
      <c r="HWS115" s="49"/>
      <c r="HWV115" s="49"/>
      <c r="HXD115" s="49"/>
      <c r="HXZ115" s="49"/>
      <c r="HYA115" s="49"/>
      <c r="HYB115" s="49"/>
      <c r="HYC115" s="49"/>
      <c r="HYD115" s="49"/>
      <c r="HYE115" s="49"/>
      <c r="HYW115" s="49"/>
      <c r="HYX115" s="49"/>
      <c r="HZA115" s="49"/>
      <c r="HZD115" s="49"/>
      <c r="HZF115" s="49"/>
      <c r="HZH115" s="49"/>
      <c r="HZK115" s="49"/>
      <c r="HZN115" s="49"/>
      <c r="HZQ115" s="49"/>
      <c r="HZT115" s="49"/>
      <c r="HZW115" s="49"/>
      <c r="HZZ115" s="49"/>
      <c r="IAC115" s="49"/>
      <c r="IAF115" s="49"/>
      <c r="IAH115" s="49"/>
      <c r="IAU115" s="49"/>
      <c r="IAV115" s="49"/>
      <c r="IAW115" s="49"/>
      <c r="IAX115" s="49"/>
      <c r="IAY115" s="49"/>
      <c r="IAZ115" s="49"/>
      <c r="IBA115" s="49"/>
      <c r="IBB115" s="49"/>
      <c r="IBC115" s="49"/>
      <c r="IBD115" s="49"/>
      <c r="IBE115" s="49"/>
      <c r="IBF115" s="49"/>
      <c r="IBG115" s="49"/>
      <c r="IBH115" s="49"/>
      <c r="IBI115" s="49"/>
      <c r="IBJ115" s="49"/>
      <c r="IBK115" s="49"/>
      <c r="IBL115" s="49"/>
      <c r="IBM115" s="49"/>
      <c r="IBN115" s="49"/>
      <c r="IBO115" s="49"/>
      <c r="IBP115" s="49"/>
      <c r="IBQ115" s="49"/>
      <c r="IBR115" s="49"/>
      <c r="IBS115" s="49"/>
      <c r="IBT115" s="49"/>
      <c r="IBU115" s="49"/>
      <c r="IBV115" s="49"/>
      <c r="IBW115" s="49"/>
      <c r="IBX115" s="49"/>
      <c r="IBY115" s="49"/>
      <c r="IBZ115" s="49"/>
      <c r="ICA115" s="49"/>
      <c r="ICB115" s="49"/>
      <c r="ICC115" s="49"/>
      <c r="ICD115" s="49"/>
      <c r="ICE115" s="49"/>
      <c r="ICF115" s="49"/>
      <c r="ICG115" s="49"/>
      <c r="ICH115" s="49"/>
      <c r="ICK115" s="49"/>
      <c r="ICN115" s="49"/>
      <c r="ICQ115" s="49"/>
      <c r="ICT115" s="49"/>
      <c r="ICW115" s="49"/>
      <c r="ICZ115" s="49"/>
      <c r="IDI115" s="49"/>
      <c r="IDL115" s="49"/>
      <c r="IDO115" s="49"/>
      <c r="IDR115" s="49"/>
      <c r="IEA115" s="49"/>
      <c r="IEG115" s="49"/>
      <c r="IEJ115" s="49"/>
      <c r="IEM115" s="49"/>
      <c r="IEP115" s="49"/>
      <c r="IEV115" s="49"/>
      <c r="IEY115" s="49"/>
      <c r="IFE115" s="49"/>
      <c r="IFG115" s="49"/>
      <c r="IFH115" s="49"/>
      <c r="IFJ115" s="49"/>
      <c r="IGA115" s="49"/>
      <c r="IGF115" s="49"/>
      <c r="IGL115" s="49"/>
      <c r="IGO115" s="49"/>
      <c r="IGR115" s="49"/>
      <c r="IGZ115" s="49"/>
      <c r="IHV115" s="49"/>
      <c r="IHW115" s="49"/>
      <c r="IHX115" s="49"/>
      <c r="IHY115" s="49"/>
      <c r="IHZ115" s="49"/>
      <c r="IIA115" s="49"/>
      <c r="IIS115" s="49"/>
      <c r="IIT115" s="49"/>
      <c r="IIW115" s="49"/>
      <c r="IIZ115" s="49"/>
      <c r="IJB115" s="49"/>
      <c r="IJD115" s="49"/>
      <c r="IJG115" s="49"/>
      <c r="IJJ115" s="49"/>
      <c r="IJM115" s="49"/>
      <c r="IJP115" s="49"/>
      <c r="IJS115" s="49"/>
      <c r="IJV115" s="49"/>
      <c r="IJY115" s="49"/>
      <c r="IKB115" s="49"/>
      <c r="IKD115" s="49"/>
      <c r="IKQ115" s="49"/>
      <c r="IKR115" s="49"/>
      <c r="IKS115" s="49"/>
      <c r="IKT115" s="49"/>
      <c r="IKU115" s="49"/>
      <c r="IKV115" s="49"/>
      <c r="IKW115" s="49"/>
      <c r="IKX115" s="49"/>
      <c r="IKY115" s="49"/>
      <c r="IKZ115" s="49"/>
      <c r="ILA115" s="49"/>
      <c r="ILB115" s="49"/>
      <c r="ILC115" s="49"/>
      <c r="ILD115" s="49"/>
      <c r="ILE115" s="49"/>
      <c r="ILF115" s="49"/>
      <c r="ILG115" s="49"/>
      <c r="ILH115" s="49"/>
      <c r="ILI115" s="49"/>
      <c r="ILJ115" s="49"/>
      <c r="ILK115" s="49"/>
      <c r="ILL115" s="49"/>
      <c r="ILM115" s="49"/>
      <c r="ILN115" s="49"/>
      <c r="ILO115" s="49"/>
      <c r="ILP115" s="49"/>
      <c r="ILQ115" s="49"/>
      <c r="ILR115" s="49"/>
      <c r="ILS115" s="49"/>
      <c r="ILT115" s="49"/>
      <c r="ILU115" s="49"/>
      <c r="ILV115" s="49"/>
      <c r="ILW115" s="49"/>
      <c r="ILX115" s="49"/>
      <c r="ILY115" s="49"/>
      <c r="ILZ115" s="49"/>
      <c r="IMA115" s="49"/>
      <c r="IMB115" s="49"/>
      <c r="IMC115" s="49"/>
      <c r="IMD115" s="49"/>
      <c r="IMG115" s="49"/>
      <c r="IMJ115" s="49"/>
      <c r="IMM115" s="49"/>
      <c r="IMP115" s="49"/>
      <c r="IMS115" s="49"/>
      <c r="IMV115" s="49"/>
      <c r="INE115" s="49"/>
      <c r="INH115" s="49"/>
      <c r="INK115" s="49"/>
      <c r="INN115" s="49"/>
      <c r="INW115" s="49"/>
      <c r="IOC115" s="49"/>
      <c r="IOF115" s="49"/>
      <c r="IOI115" s="49"/>
      <c r="IOL115" s="49"/>
      <c r="IOR115" s="49"/>
      <c r="IOU115" s="49"/>
      <c r="IPA115" s="49"/>
      <c r="IPC115" s="49"/>
      <c r="IPD115" s="49"/>
      <c r="IPF115" s="49"/>
      <c r="IPW115" s="49"/>
      <c r="IQB115" s="49"/>
      <c r="IQH115" s="49"/>
      <c r="IQK115" s="49"/>
      <c r="IQN115" s="49"/>
      <c r="IQV115" s="49"/>
      <c r="IRR115" s="49"/>
      <c r="IRS115" s="49"/>
      <c r="IRT115" s="49"/>
      <c r="IRU115" s="49"/>
      <c r="IRV115" s="49"/>
      <c r="IRW115" s="49"/>
      <c r="ISO115" s="49"/>
      <c r="ISP115" s="49"/>
      <c r="ISS115" s="49"/>
      <c r="ISV115" s="49"/>
      <c r="ISX115" s="49"/>
      <c r="ISZ115" s="49"/>
      <c r="ITC115" s="49"/>
      <c r="ITF115" s="49"/>
      <c r="ITI115" s="49"/>
      <c r="ITL115" s="49"/>
      <c r="ITO115" s="49"/>
      <c r="ITR115" s="49"/>
      <c r="ITU115" s="49"/>
      <c r="ITX115" s="49"/>
      <c r="ITZ115" s="49"/>
      <c r="IUM115" s="49"/>
      <c r="IUN115" s="49"/>
      <c r="IUO115" s="49"/>
      <c r="IUP115" s="49"/>
      <c r="IUQ115" s="49"/>
      <c r="IUR115" s="49"/>
      <c r="IUS115" s="49"/>
      <c r="IUT115" s="49"/>
      <c r="IUU115" s="49"/>
      <c r="IUV115" s="49"/>
      <c r="IUW115" s="49"/>
      <c r="IUX115" s="49"/>
      <c r="IUY115" s="49"/>
      <c r="IUZ115" s="49"/>
      <c r="IVA115" s="49"/>
      <c r="IVB115" s="49"/>
      <c r="IVC115" s="49"/>
      <c r="IVD115" s="49"/>
      <c r="IVE115" s="49"/>
      <c r="IVF115" s="49"/>
      <c r="IVG115" s="49"/>
      <c r="IVH115" s="49"/>
      <c r="IVI115" s="49"/>
      <c r="IVJ115" s="49"/>
      <c r="IVK115" s="49"/>
      <c r="IVL115" s="49"/>
      <c r="IVM115" s="49"/>
      <c r="IVN115" s="49"/>
      <c r="IVO115" s="49"/>
      <c r="IVP115" s="49"/>
      <c r="IVQ115" s="49"/>
      <c r="IVR115" s="49"/>
      <c r="IVS115" s="49"/>
      <c r="IVT115" s="49"/>
      <c r="IVU115" s="49"/>
      <c r="IVV115" s="49"/>
      <c r="IVW115" s="49"/>
      <c r="IVX115" s="49"/>
      <c r="IVY115" s="49"/>
      <c r="IVZ115" s="49"/>
      <c r="IWC115" s="49"/>
      <c r="IWF115" s="49"/>
      <c r="IWI115" s="49"/>
      <c r="IWL115" s="49"/>
      <c r="IWO115" s="49"/>
      <c r="IWR115" s="49"/>
      <c r="IXA115" s="49"/>
      <c r="IXD115" s="49"/>
      <c r="IXG115" s="49"/>
      <c r="IXJ115" s="49"/>
      <c r="IXS115" s="49"/>
      <c r="IXY115" s="49"/>
      <c r="IYB115" s="49"/>
      <c r="IYE115" s="49"/>
      <c r="IYH115" s="49"/>
      <c r="IYN115" s="49"/>
      <c r="IYQ115" s="49"/>
      <c r="IYW115" s="49"/>
      <c r="IYY115" s="49"/>
      <c r="IYZ115" s="49"/>
      <c r="IZB115" s="49"/>
      <c r="IZS115" s="49"/>
      <c r="IZX115" s="49"/>
      <c r="JAD115" s="49"/>
      <c r="JAG115" s="49"/>
      <c r="JAJ115" s="49"/>
      <c r="JAR115" s="49"/>
      <c r="JBN115" s="49"/>
      <c r="JBO115" s="49"/>
      <c r="JBP115" s="49"/>
      <c r="JBQ115" s="49"/>
      <c r="JBR115" s="49"/>
      <c r="JBS115" s="49"/>
      <c r="JCK115" s="49"/>
      <c r="JCL115" s="49"/>
      <c r="JCO115" s="49"/>
      <c r="JCR115" s="49"/>
      <c r="JCT115" s="49"/>
      <c r="JCV115" s="49"/>
      <c r="JCY115" s="49"/>
      <c r="JDB115" s="49"/>
      <c r="JDE115" s="49"/>
      <c r="JDH115" s="49"/>
      <c r="JDK115" s="49"/>
      <c r="JDN115" s="49"/>
      <c r="JDQ115" s="49"/>
      <c r="JDT115" s="49"/>
      <c r="JDV115" s="49"/>
      <c r="JEI115" s="49"/>
      <c r="JEJ115" s="49"/>
      <c r="JEK115" s="49"/>
      <c r="JEL115" s="49"/>
      <c r="JEM115" s="49"/>
      <c r="JEN115" s="49"/>
      <c r="JEO115" s="49"/>
      <c r="JEP115" s="49"/>
      <c r="JEQ115" s="49"/>
      <c r="JER115" s="49"/>
      <c r="JES115" s="49"/>
      <c r="JET115" s="49"/>
      <c r="JEU115" s="49"/>
      <c r="JEV115" s="49"/>
      <c r="JEW115" s="49"/>
      <c r="JEX115" s="49"/>
      <c r="JEY115" s="49"/>
      <c r="JEZ115" s="49"/>
      <c r="JFA115" s="49"/>
      <c r="JFB115" s="49"/>
      <c r="JFC115" s="49"/>
      <c r="JFD115" s="49"/>
      <c r="JFE115" s="49"/>
      <c r="JFF115" s="49"/>
      <c r="JFG115" s="49"/>
      <c r="JFH115" s="49"/>
      <c r="JFI115" s="49"/>
      <c r="JFJ115" s="49"/>
      <c r="JFK115" s="49"/>
      <c r="JFL115" s="49"/>
      <c r="JFM115" s="49"/>
      <c r="JFN115" s="49"/>
      <c r="JFO115" s="49"/>
      <c r="JFP115" s="49"/>
      <c r="JFQ115" s="49"/>
      <c r="JFR115" s="49"/>
      <c r="JFS115" s="49"/>
      <c r="JFT115" s="49"/>
      <c r="JFU115" s="49"/>
      <c r="JFV115" s="49"/>
      <c r="JFY115" s="49"/>
      <c r="JGB115" s="49"/>
      <c r="JGE115" s="49"/>
      <c r="JGH115" s="49"/>
      <c r="JGK115" s="49"/>
      <c r="JGN115" s="49"/>
      <c r="JGW115" s="49"/>
      <c r="JGZ115" s="49"/>
      <c r="JHC115" s="49"/>
      <c r="JHF115" s="49"/>
      <c r="JHO115" s="49"/>
      <c r="JHU115" s="49"/>
      <c r="JHX115" s="49"/>
      <c r="JIA115" s="49"/>
      <c r="JID115" s="49"/>
      <c r="JIJ115" s="49"/>
      <c r="JIM115" s="49"/>
      <c r="JIS115" s="49"/>
      <c r="JIU115" s="49"/>
      <c r="JIV115" s="49"/>
      <c r="JIX115" s="49"/>
      <c r="JJO115" s="49"/>
      <c r="JJT115" s="49"/>
      <c r="JJZ115" s="49"/>
      <c r="JKC115" s="49"/>
      <c r="JKF115" s="49"/>
      <c r="JKN115" s="49"/>
      <c r="JLJ115" s="49"/>
      <c r="JLK115" s="49"/>
      <c r="JLL115" s="49"/>
      <c r="JLM115" s="49"/>
      <c r="JLN115" s="49"/>
      <c r="JLO115" s="49"/>
      <c r="JMG115" s="49"/>
      <c r="JMH115" s="49"/>
      <c r="JMK115" s="49"/>
      <c r="JMN115" s="49"/>
      <c r="JMP115" s="49"/>
      <c r="JMR115" s="49"/>
      <c r="JMU115" s="49"/>
      <c r="JMX115" s="49"/>
      <c r="JNA115" s="49"/>
      <c r="JND115" s="49"/>
      <c r="JNG115" s="49"/>
      <c r="JNJ115" s="49"/>
      <c r="JNM115" s="49"/>
      <c r="JNP115" s="49"/>
      <c r="JNR115" s="49"/>
      <c r="JOE115" s="49"/>
      <c r="JOF115" s="49"/>
      <c r="JOG115" s="49"/>
      <c r="JOH115" s="49"/>
      <c r="JOI115" s="49"/>
      <c r="JOJ115" s="49"/>
      <c r="JOK115" s="49"/>
      <c r="JOL115" s="49"/>
      <c r="JOM115" s="49"/>
      <c r="JON115" s="49"/>
      <c r="JOO115" s="49"/>
      <c r="JOP115" s="49"/>
      <c r="JOQ115" s="49"/>
      <c r="JOR115" s="49"/>
      <c r="JOS115" s="49"/>
      <c r="JOT115" s="49"/>
      <c r="JOU115" s="49"/>
      <c r="JOV115" s="49"/>
      <c r="JOW115" s="49"/>
      <c r="JOX115" s="49"/>
      <c r="JOY115" s="49"/>
      <c r="JOZ115" s="49"/>
      <c r="JPA115" s="49"/>
      <c r="JPB115" s="49"/>
      <c r="JPC115" s="49"/>
      <c r="JPD115" s="49"/>
      <c r="JPE115" s="49"/>
      <c r="JPF115" s="49"/>
      <c r="JPG115" s="49"/>
      <c r="JPH115" s="49"/>
      <c r="JPI115" s="49"/>
      <c r="JPJ115" s="49"/>
      <c r="JPK115" s="49"/>
      <c r="JPL115" s="49"/>
      <c r="JPM115" s="49"/>
      <c r="JPN115" s="49"/>
      <c r="JPO115" s="49"/>
      <c r="JPP115" s="49"/>
      <c r="JPQ115" s="49"/>
      <c r="JPR115" s="49"/>
      <c r="JPU115" s="49"/>
      <c r="JPX115" s="49"/>
      <c r="JQA115" s="49"/>
      <c r="JQD115" s="49"/>
      <c r="JQG115" s="49"/>
      <c r="JQJ115" s="49"/>
      <c r="JQS115" s="49"/>
      <c r="JQV115" s="49"/>
      <c r="JQY115" s="49"/>
      <c r="JRB115" s="49"/>
      <c r="JRK115" s="49"/>
      <c r="JRQ115" s="49"/>
      <c r="JRT115" s="49"/>
      <c r="JRW115" s="49"/>
      <c r="JRZ115" s="49"/>
      <c r="JSF115" s="49"/>
      <c r="JSI115" s="49"/>
      <c r="JSO115" s="49"/>
      <c r="JSQ115" s="49"/>
      <c r="JSR115" s="49"/>
      <c r="JST115" s="49"/>
      <c r="JTK115" s="49"/>
      <c r="JTP115" s="49"/>
      <c r="JTV115" s="49"/>
      <c r="JTY115" s="49"/>
      <c r="JUB115" s="49"/>
      <c r="JUJ115" s="49"/>
      <c r="JVF115" s="49"/>
      <c r="JVG115" s="49"/>
      <c r="JVH115" s="49"/>
      <c r="JVI115" s="49"/>
      <c r="JVJ115" s="49"/>
      <c r="JVK115" s="49"/>
      <c r="JWC115" s="49"/>
      <c r="JWD115" s="49"/>
      <c r="JWG115" s="49"/>
      <c r="JWJ115" s="49"/>
      <c r="JWL115" s="49"/>
      <c r="JWN115" s="49"/>
      <c r="JWQ115" s="49"/>
      <c r="JWT115" s="49"/>
      <c r="JWW115" s="49"/>
      <c r="JWZ115" s="49"/>
      <c r="JXC115" s="49"/>
      <c r="JXF115" s="49"/>
      <c r="JXI115" s="49"/>
      <c r="JXL115" s="49"/>
      <c r="JXN115" s="49"/>
      <c r="JYA115" s="49"/>
      <c r="JYB115" s="49"/>
      <c r="JYC115" s="49"/>
      <c r="JYD115" s="49"/>
      <c r="JYE115" s="49"/>
      <c r="JYF115" s="49"/>
      <c r="JYG115" s="49"/>
      <c r="JYH115" s="49"/>
      <c r="JYI115" s="49"/>
      <c r="JYJ115" s="49"/>
      <c r="JYK115" s="49"/>
      <c r="JYL115" s="49"/>
      <c r="JYM115" s="49"/>
      <c r="JYN115" s="49"/>
      <c r="JYO115" s="49"/>
      <c r="JYP115" s="49"/>
      <c r="JYQ115" s="49"/>
      <c r="JYR115" s="49"/>
      <c r="JYS115" s="49"/>
      <c r="JYT115" s="49"/>
      <c r="JYU115" s="49"/>
      <c r="JYV115" s="49"/>
      <c r="JYW115" s="49"/>
      <c r="JYX115" s="49"/>
      <c r="JYY115" s="49"/>
      <c r="JYZ115" s="49"/>
      <c r="JZA115" s="49"/>
      <c r="JZB115" s="49"/>
      <c r="JZC115" s="49"/>
      <c r="JZD115" s="49"/>
      <c r="JZE115" s="49"/>
      <c r="JZF115" s="49"/>
      <c r="JZG115" s="49"/>
      <c r="JZH115" s="49"/>
      <c r="JZI115" s="49"/>
      <c r="JZJ115" s="49"/>
      <c r="JZK115" s="49"/>
      <c r="JZL115" s="49"/>
      <c r="JZM115" s="49"/>
      <c r="JZN115" s="49"/>
      <c r="JZQ115" s="49"/>
      <c r="JZT115" s="49"/>
      <c r="JZW115" s="49"/>
      <c r="JZZ115" s="49"/>
      <c r="KAC115" s="49"/>
      <c r="KAF115" s="49"/>
      <c r="KAO115" s="49"/>
      <c r="KAR115" s="49"/>
      <c r="KAU115" s="49"/>
      <c r="KAX115" s="49"/>
      <c r="KBG115" s="49"/>
      <c r="KBM115" s="49"/>
      <c r="KBP115" s="49"/>
      <c r="KBS115" s="49"/>
      <c r="KBV115" s="49"/>
      <c r="KCB115" s="49"/>
      <c r="KCE115" s="49"/>
      <c r="KCK115" s="49"/>
      <c r="KCM115" s="49"/>
      <c r="KCN115" s="49"/>
      <c r="KCP115" s="49"/>
      <c r="KDG115" s="49"/>
      <c r="KDL115" s="49"/>
      <c r="KDR115" s="49"/>
      <c r="KDU115" s="49"/>
      <c r="KDX115" s="49"/>
      <c r="KEF115" s="49"/>
      <c r="KFB115" s="49"/>
      <c r="KFC115" s="49"/>
      <c r="KFD115" s="49"/>
      <c r="KFE115" s="49"/>
      <c r="KFF115" s="49"/>
      <c r="KFG115" s="49"/>
      <c r="KFY115" s="49"/>
      <c r="KFZ115" s="49"/>
      <c r="KGC115" s="49"/>
      <c r="KGF115" s="49"/>
      <c r="KGH115" s="49"/>
      <c r="KGJ115" s="49"/>
      <c r="KGM115" s="49"/>
      <c r="KGP115" s="49"/>
      <c r="KGS115" s="49"/>
      <c r="KGV115" s="49"/>
      <c r="KGY115" s="49"/>
      <c r="KHB115" s="49"/>
      <c r="KHE115" s="49"/>
      <c r="KHH115" s="49"/>
      <c r="KHJ115" s="49"/>
      <c r="KHW115" s="49"/>
      <c r="KHX115" s="49"/>
      <c r="KHY115" s="49"/>
      <c r="KHZ115" s="49"/>
      <c r="KIA115" s="49"/>
      <c r="KIB115" s="49"/>
      <c r="KIC115" s="49"/>
      <c r="KID115" s="49"/>
      <c r="KIE115" s="49"/>
      <c r="KIF115" s="49"/>
      <c r="KIG115" s="49"/>
      <c r="KIH115" s="49"/>
      <c r="KII115" s="49"/>
      <c r="KIJ115" s="49"/>
      <c r="KIK115" s="49"/>
      <c r="KIL115" s="49"/>
      <c r="KIM115" s="49"/>
      <c r="KIN115" s="49"/>
      <c r="KIO115" s="49"/>
      <c r="KIP115" s="49"/>
      <c r="KIQ115" s="49"/>
      <c r="KIR115" s="49"/>
      <c r="KIS115" s="49"/>
      <c r="KIT115" s="49"/>
      <c r="KIU115" s="49"/>
      <c r="KIV115" s="49"/>
      <c r="KIW115" s="49"/>
      <c r="KIX115" s="49"/>
      <c r="KIY115" s="49"/>
      <c r="KIZ115" s="49"/>
      <c r="KJA115" s="49"/>
      <c r="KJB115" s="49"/>
      <c r="KJC115" s="49"/>
      <c r="KJD115" s="49"/>
      <c r="KJE115" s="49"/>
      <c r="KJF115" s="49"/>
      <c r="KJG115" s="49"/>
      <c r="KJH115" s="49"/>
      <c r="KJI115" s="49"/>
      <c r="KJJ115" s="49"/>
      <c r="KJM115" s="49"/>
      <c r="KJP115" s="49"/>
      <c r="KJS115" s="49"/>
      <c r="KJV115" s="49"/>
      <c r="KJY115" s="49"/>
      <c r="KKB115" s="49"/>
      <c r="KKK115" s="49"/>
      <c r="KKN115" s="49"/>
      <c r="KKQ115" s="49"/>
      <c r="KKT115" s="49"/>
      <c r="KLC115" s="49"/>
      <c r="KLI115" s="49"/>
      <c r="KLL115" s="49"/>
      <c r="KLO115" s="49"/>
      <c r="KLR115" s="49"/>
      <c r="KLX115" s="49"/>
      <c r="KMA115" s="49"/>
      <c r="KMG115" s="49"/>
      <c r="KMI115" s="49"/>
      <c r="KMJ115" s="49"/>
      <c r="KML115" s="49"/>
      <c r="KNC115" s="49"/>
      <c r="KNH115" s="49"/>
      <c r="KNN115" s="49"/>
      <c r="KNQ115" s="49"/>
      <c r="KNT115" s="49"/>
      <c r="KOB115" s="49"/>
      <c r="KOX115" s="49"/>
      <c r="KOY115" s="49"/>
      <c r="KOZ115" s="49"/>
      <c r="KPA115" s="49"/>
      <c r="KPB115" s="49"/>
      <c r="KPC115" s="49"/>
      <c r="KPU115" s="49"/>
      <c r="KPV115" s="49"/>
      <c r="KPY115" s="49"/>
      <c r="KQB115" s="49"/>
      <c r="KQD115" s="49"/>
      <c r="KQF115" s="49"/>
      <c r="KQI115" s="49"/>
      <c r="KQL115" s="49"/>
      <c r="KQO115" s="49"/>
      <c r="KQR115" s="49"/>
      <c r="KQU115" s="49"/>
      <c r="KQX115" s="49"/>
      <c r="KRA115" s="49"/>
      <c r="KRD115" s="49"/>
      <c r="KRF115" s="49"/>
      <c r="KRS115" s="49"/>
      <c r="KRT115" s="49"/>
      <c r="KRU115" s="49"/>
      <c r="KRV115" s="49"/>
      <c r="KRW115" s="49"/>
      <c r="KRX115" s="49"/>
      <c r="KRY115" s="49"/>
      <c r="KRZ115" s="49"/>
      <c r="KSA115" s="49"/>
      <c r="KSB115" s="49"/>
      <c r="KSC115" s="49"/>
      <c r="KSD115" s="49"/>
      <c r="KSE115" s="49"/>
      <c r="KSF115" s="49"/>
      <c r="KSG115" s="49"/>
      <c r="KSH115" s="49"/>
      <c r="KSI115" s="49"/>
      <c r="KSJ115" s="49"/>
      <c r="KSK115" s="49"/>
      <c r="KSL115" s="49"/>
      <c r="KSM115" s="49"/>
      <c r="KSN115" s="49"/>
      <c r="KSO115" s="49"/>
      <c r="KSP115" s="49"/>
      <c r="KSQ115" s="49"/>
      <c r="KSR115" s="49"/>
      <c r="KSS115" s="49"/>
      <c r="KST115" s="49"/>
      <c r="KSU115" s="49"/>
      <c r="KSV115" s="49"/>
      <c r="KSW115" s="49"/>
      <c r="KSX115" s="49"/>
      <c r="KSY115" s="49"/>
      <c r="KSZ115" s="49"/>
      <c r="KTA115" s="49"/>
      <c r="KTB115" s="49"/>
      <c r="KTC115" s="49"/>
      <c r="KTD115" s="49"/>
      <c r="KTE115" s="49"/>
      <c r="KTF115" s="49"/>
      <c r="KTI115" s="49"/>
      <c r="KTL115" s="49"/>
      <c r="KTO115" s="49"/>
      <c r="KTR115" s="49"/>
      <c r="KTU115" s="49"/>
      <c r="KTX115" s="49"/>
      <c r="KUG115" s="49"/>
      <c r="KUJ115" s="49"/>
      <c r="KUM115" s="49"/>
      <c r="KUP115" s="49"/>
      <c r="KUY115" s="49"/>
      <c r="KVE115" s="49"/>
      <c r="KVH115" s="49"/>
      <c r="KVK115" s="49"/>
      <c r="KVN115" s="49"/>
      <c r="KVT115" s="49"/>
      <c r="KVW115" s="49"/>
      <c r="KWC115" s="49"/>
      <c r="KWE115" s="49"/>
      <c r="KWF115" s="49"/>
      <c r="KWH115" s="49"/>
      <c r="KWY115" s="49"/>
      <c r="KXD115" s="49"/>
      <c r="KXJ115" s="49"/>
      <c r="KXM115" s="49"/>
      <c r="KXP115" s="49"/>
      <c r="KXX115" s="49"/>
      <c r="KYT115" s="49"/>
      <c r="KYU115" s="49"/>
      <c r="KYV115" s="49"/>
      <c r="KYW115" s="49"/>
      <c r="KYX115" s="49"/>
      <c r="KYY115" s="49"/>
      <c r="KZQ115" s="49"/>
      <c r="KZR115" s="49"/>
      <c r="KZU115" s="49"/>
      <c r="KZX115" s="49"/>
      <c r="KZZ115" s="49"/>
      <c r="LAB115" s="49"/>
      <c r="LAE115" s="49"/>
      <c r="LAH115" s="49"/>
      <c r="LAK115" s="49"/>
      <c r="LAN115" s="49"/>
      <c r="LAQ115" s="49"/>
      <c r="LAT115" s="49"/>
      <c r="LAW115" s="49"/>
      <c r="LAZ115" s="49"/>
      <c r="LBB115" s="49"/>
      <c r="LBO115" s="49"/>
      <c r="LBP115" s="49"/>
      <c r="LBQ115" s="49"/>
      <c r="LBR115" s="49"/>
      <c r="LBS115" s="49"/>
      <c r="LBT115" s="49"/>
      <c r="LBU115" s="49"/>
      <c r="LBV115" s="49"/>
      <c r="LBW115" s="49"/>
      <c r="LBX115" s="49"/>
      <c r="LBY115" s="49"/>
      <c r="LBZ115" s="49"/>
      <c r="LCA115" s="49"/>
      <c r="LCB115" s="49"/>
      <c r="LCC115" s="49"/>
      <c r="LCD115" s="49"/>
      <c r="LCE115" s="49"/>
      <c r="LCF115" s="49"/>
      <c r="LCG115" s="49"/>
      <c r="LCH115" s="49"/>
      <c r="LCI115" s="49"/>
      <c r="LCJ115" s="49"/>
      <c r="LCK115" s="49"/>
      <c r="LCL115" s="49"/>
      <c r="LCM115" s="49"/>
      <c r="LCN115" s="49"/>
      <c r="LCO115" s="49"/>
      <c r="LCP115" s="49"/>
      <c r="LCQ115" s="49"/>
      <c r="LCR115" s="49"/>
      <c r="LCS115" s="49"/>
      <c r="LCT115" s="49"/>
      <c r="LCU115" s="49"/>
      <c r="LCV115" s="49"/>
      <c r="LCW115" s="49"/>
      <c r="LCX115" s="49"/>
      <c r="LCY115" s="49"/>
      <c r="LCZ115" s="49"/>
      <c r="LDA115" s="49"/>
      <c r="LDB115" s="49"/>
      <c r="LDE115" s="49"/>
      <c r="LDH115" s="49"/>
      <c r="LDK115" s="49"/>
      <c r="LDN115" s="49"/>
      <c r="LDQ115" s="49"/>
      <c r="LDT115" s="49"/>
      <c r="LEC115" s="49"/>
      <c r="LEF115" s="49"/>
      <c r="LEI115" s="49"/>
      <c r="LEL115" s="49"/>
      <c r="LEU115" s="49"/>
      <c r="LFA115" s="49"/>
      <c r="LFD115" s="49"/>
      <c r="LFG115" s="49"/>
      <c r="LFJ115" s="49"/>
      <c r="LFP115" s="49"/>
      <c r="LFS115" s="49"/>
      <c r="LFY115" s="49"/>
      <c r="LGA115" s="49"/>
      <c r="LGB115" s="49"/>
      <c r="LGD115" s="49"/>
      <c r="LGU115" s="49"/>
      <c r="LGZ115" s="49"/>
      <c r="LHF115" s="49"/>
      <c r="LHI115" s="49"/>
      <c r="LHL115" s="49"/>
      <c r="LHT115" s="49"/>
      <c r="LIP115" s="49"/>
      <c r="LIQ115" s="49"/>
      <c r="LIR115" s="49"/>
      <c r="LIS115" s="49"/>
      <c r="LIT115" s="49"/>
      <c r="LIU115" s="49"/>
      <c r="LJM115" s="49"/>
      <c r="LJN115" s="49"/>
      <c r="LJQ115" s="49"/>
      <c r="LJT115" s="49"/>
      <c r="LJV115" s="49"/>
      <c r="LJX115" s="49"/>
      <c r="LKA115" s="49"/>
      <c r="LKD115" s="49"/>
      <c r="LKG115" s="49"/>
      <c r="LKJ115" s="49"/>
      <c r="LKM115" s="49"/>
      <c r="LKP115" s="49"/>
      <c r="LKS115" s="49"/>
      <c r="LKV115" s="49"/>
      <c r="LKX115" s="49"/>
      <c r="LLK115" s="49"/>
      <c r="LLL115" s="49"/>
      <c r="LLM115" s="49"/>
      <c r="LLN115" s="49"/>
      <c r="LLO115" s="49"/>
      <c r="LLP115" s="49"/>
      <c r="LLQ115" s="49"/>
      <c r="LLR115" s="49"/>
      <c r="LLS115" s="49"/>
      <c r="LLT115" s="49"/>
      <c r="LLU115" s="49"/>
      <c r="LLV115" s="49"/>
      <c r="LLW115" s="49"/>
      <c r="LLX115" s="49"/>
      <c r="LLY115" s="49"/>
      <c r="LLZ115" s="49"/>
      <c r="LMA115" s="49"/>
      <c r="LMB115" s="49"/>
      <c r="LMC115" s="49"/>
      <c r="LMD115" s="49"/>
      <c r="LME115" s="49"/>
      <c r="LMF115" s="49"/>
      <c r="LMG115" s="49"/>
      <c r="LMH115" s="49"/>
      <c r="LMI115" s="49"/>
      <c r="LMJ115" s="49"/>
      <c r="LMK115" s="49"/>
      <c r="LML115" s="49"/>
      <c r="LMM115" s="49"/>
      <c r="LMN115" s="49"/>
      <c r="LMO115" s="49"/>
      <c r="LMP115" s="49"/>
      <c r="LMQ115" s="49"/>
      <c r="LMR115" s="49"/>
      <c r="LMS115" s="49"/>
      <c r="LMT115" s="49"/>
      <c r="LMU115" s="49"/>
      <c r="LMV115" s="49"/>
      <c r="LMW115" s="49"/>
      <c r="LMX115" s="49"/>
      <c r="LNA115" s="49"/>
      <c r="LND115" s="49"/>
      <c r="LNG115" s="49"/>
      <c r="LNJ115" s="49"/>
      <c r="LNM115" s="49"/>
      <c r="LNP115" s="49"/>
      <c r="LNY115" s="49"/>
      <c r="LOB115" s="49"/>
      <c r="LOE115" s="49"/>
      <c r="LOH115" s="49"/>
      <c r="LOQ115" s="49"/>
      <c r="LOW115" s="49"/>
      <c r="LOZ115" s="49"/>
      <c r="LPC115" s="49"/>
      <c r="LPF115" s="49"/>
      <c r="LPL115" s="49"/>
      <c r="LPO115" s="49"/>
      <c r="LPU115" s="49"/>
      <c r="LPW115" s="49"/>
      <c r="LPX115" s="49"/>
      <c r="LPZ115" s="49"/>
      <c r="LQQ115" s="49"/>
      <c r="LQV115" s="49"/>
      <c r="LRB115" s="49"/>
      <c r="LRE115" s="49"/>
      <c r="LRH115" s="49"/>
      <c r="LRP115" s="49"/>
      <c r="LSL115" s="49"/>
      <c r="LSM115" s="49"/>
      <c r="LSN115" s="49"/>
      <c r="LSO115" s="49"/>
      <c r="LSP115" s="49"/>
      <c r="LSQ115" s="49"/>
      <c r="LTI115" s="49"/>
      <c r="LTJ115" s="49"/>
      <c r="LTM115" s="49"/>
      <c r="LTP115" s="49"/>
      <c r="LTR115" s="49"/>
      <c r="LTT115" s="49"/>
      <c r="LTW115" s="49"/>
      <c r="LTZ115" s="49"/>
      <c r="LUC115" s="49"/>
      <c r="LUF115" s="49"/>
      <c r="LUI115" s="49"/>
      <c r="LUL115" s="49"/>
      <c r="LUO115" s="49"/>
      <c r="LUR115" s="49"/>
      <c r="LUT115" s="49"/>
      <c r="LVG115" s="49"/>
      <c r="LVH115" s="49"/>
      <c r="LVI115" s="49"/>
      <c r="LVJ115" s="49"/>
      <c r="LVK115" s="49"/>
      <c r="LVL115" s="49"/>
      <c r="LVM115" s="49"/>
      <c r="LVN115" s="49"/>
      <c r="LVO115" s="49"/>
      <c r="LVP115" s="49"/>
      <c r="LVQ115" s="49"/>
      <c r="LVR115" s="49"/>
      <c r="LVS115" s="49"/>
      <c r="LVT115" s="49"/>
      <c r="LVU115" s="49"/>
      <c r="LVV115" s="49"/>
      <c r="LVW115" s="49"/>
      <c r="LVX115" s="49"/>
      <c r="LVY115" s="49"/>
      <c r="LVZ115" s="49"/>
      <c r="LWA115" s="49"/>
      <c r="LWB115" s="49"/>
      <c r="LWC115" s="49"/>
      <c r="LWD115" s="49"/>
      <c r="LWE115" s="49"/>
      <c r="LWF115" s="49"/>
      <c r="LWG115" s="49"/>
      <c r="LWH115" s="49"/>
      <c r="LWI115" s="49"/>
      <c r="LWJ115" s="49"/>
      <c r="LWK115" s="49"/>
      <c r="LWL115" s="49"/>
      <c r="LWM115" s="49"/>
      <c r="LWN115" s="49"/>
      <c r="LWO115" s="49"/>
      <c r="LWP115" s="49"/>
      <c r="LWQ115" s="49"/>
      <c r="LWR115" s="49"/>
      <c r="LWS115" s="49"/>
      <c r="LWT115" s="49"/>
      <c r="LWW115" s="49"/>
      <c r="LWZ115" s="49"/>
      <c r="LXC115" s="49"/>
      <c r="LXF115" s="49"/>
      <c r="LXI115" s="49"/>
      <c r="LXL115" s="49"/>
      <c r="LXU115" s="49"/>
      <c r="LXX115" s="49"/>
      <c r="LYA115" s="49"/>
      <c r="LYD115" s="49"/>
      <c r="LYM115" s="49"/>
      <c r="LYS115" s="49"/>
      <c r="LYV115" s="49"/>
      <c r="LYY115" s="49"/>
      <c r="LZB115" s="49"/>
      <c r="LZH115" s="49"/>
      <c r="LZK115" s="49"/>
      <c r="LZQ115" s="49"/>
      <c r="LZS115" s="49"/>
      <c r="LZT115" s="49"/>
      <c r="LZV115" s="49"/>
      <c r="MAM115" s="49"/>
      <c r="MAR115" s="49"/>
      <c r="MAX115" s="49"/>
      <c r="MBA115" s="49"/>
      <c r="MBD115" s="49"/>
      <c r="MBL115" s="49"/>
      <c r="MCH115" s="49"/>
      <c r="MCI115" s="49"/>
      <c r="MCJ115" s="49"/>
      <c r="MCK115" s="49"/>
      <c r="MCL115" s="49"/>
      <c r="MCM115" s="49"/>
      <c r="MDE115" s="49"/>
      <c r="MDF115" s="49"/>
      <c r="MDI115" s="49"/>
      <c r="MDL115" s="49"/>
      <c r="MDN115" s="49"/>
      <c r="MDP115" s="49"/>
      <c r="MDS115" s="49"/>
      <c r="MDV115" s="49"/>
      <c r="MDY115" s="49"/>
      <c r="MEB115" s="49"/>
      <c r="MEE115" s="49"/>
      <c r="MEH115" s="49"/>
      <c r="MEK115" s="49"/>
      <c r="MEN115" s="49"/>
      <c r="MEP115" s="49"/>
      <c r="MFC115" s="49"/>
      <c r="MFD115" s="49"/>
      <c r="MFE115" s="49"/>
      <c r="MFF115" s="49"/>
      <c r="MFG115" s="49"/>
      <c r="MFH115" s="49"/>
      <c r="MFI115" s="49"/>
      <c r="MFJ115" s="49"/>
      <c r="MFK115" s="49"/>
      <c r="MFL115" s="49"/>
      <c r="MFM115" s="49"/>
      <c r="MFN115" s="49"/>
      <c r="MFO115" s="49"/>
      <c r="MFP115" s="49"/>
      <c r="MFQ115" s="49"/>
      <c r="MFR115" s="49"/>
      <c r="MFS115" s="49"/>
      <c r="MFT115" s="49"/>
      <c r="MFU115" s="49"/>
      <c r="MFV115" s="49"/>
      <c r="MFW115" s="49"/>
      <c r="MFX115" s="49"/>
      <c r="MFY115" s="49"/>
      <c r="MFZ115" s="49"/>
      <c r="MGA115" s="49"/>
      <c r="MGB115" s="49"/>
      <c r="MGC115" s="49"/>
      <c r="MGD115" s="49"/>
      <c r="MGE115" s="49"/>
      <c r="MGF115" s="49"/>
      <c r="MGG115" s="49"/>
      <c r="MGH115" s="49"/>
      <c r="MGI115" s="49"/>
      <c r="MGJ115" s="49"/>
      <c r="MGK115" s="49"/>
      <c r="MGL115" s="49"/>
      <c r="MGM115" s="49"/>
      <c r="MGN115" s="49"/>
      <c r="MGO115" s="49"/>
      <c r="MGP115" s="49"/>
      <c r="MGS115" s="49"/>
      <c r="MGV115" s="49"/>
      <c r="MGY115" s="49"/>
      <c r="MHB115" s="49"/>
      <c r="MHE115" s="49"/>
      <c r="MHH115" s="49"/>
      <c r="MHQ115" s="49"/>
      <c r="MHT115" s="49"/>
      <c r="MHW115" s="49"/>
      <c r="MHZ115" s="49"/>
      <c r="MII115" s="49"/>
      <c r="MIO115" s="49"/>
      <c r="MIR115" s="49"/>
      <c r="MIU115" s="49"/>
      <c r="MIX115" s="49"/>
      <c r="MJD115" s="49"/>
      <c r="MJG115" s="49"/>
      <c r="MJM115" s="49"/>
      <c r="MJO115" s="49"/>
      <c r="MJP115" s="49"/>
      <c r="MJR115" s="49"/>
      <c r="MKI115" s="49"/>
      <c r="MKN115" s="49"/>
      <c r="MKT115" s="49"/>
      <c r="MKW115" s="49"/>
      <c r="MKZ115" s="49"/>
      <c r="MLH115" s="49"/>
      <c r="MMD115" s="49"/>
      <c r="MME115" s="49"/>
      <c r="MMF115" s="49"/>
      <c r="MMG115" s="49"/>
      <c r="MMH115" s="49"/>
      <c r="MMI115" s="49"/>
      <c r="MNA115" s="49"/>
      <c r="MNB115" s="49"/>
      <c r="MNE115" s="49"/>
      <c r="MNH115" s="49"/>
      <c r="MNJ115" s="49"/>
      <c r="MNL115" s="49"/>
      <c r="MNO115" s="49"/>
      <c r="MNR115" s="49"/>
      <c r="MNU115" s="49"/>
      <c r="MNX115" s="49"/>
      <c r="MOA115" s="49"/>
      <c r="MOD115" s="49"/>
      <c r="MOG115" s="49"/>
      <c r="MOJ115" s="49"/>
      <c r="MOL115" s="49"/>
      <c r="MOY115" s="49"/>
      <c r="MOZ115" s="49"/>
      <c r="MPA115" s="49"/>
      <c r="MPB115" s="49"/>
      <c r="MPC115" s="49"/>
      <c r="MPD115" s="49"/>
      <c r="MPE115" s="49"/>
      <c r="MPF115" s="49"/>
      <c r="MPG115" s="49"/>
      <c r="MPH115" s="49"/>
      <c r="MPI115" s="49"/>
      <c r="MPJ115" s="49"/>
      <c r="MPK115" s="49"/>
      <c r="MPL115" s="49"/>
      <c r="MPM115" s="49"/>
      <c r="MPN115" s="49"/>
      <c r="MPO115" s="49"/>
      <c r="MPP115" s="49"/>
      <c r="MPQ115" s="49"/>
      <c r="MPR115" s="49"/>
      <c r="MPS115" s="49"/>
      <c r="MPT115" s="49"/>
      <c r="MPU115" s="49"/>
      <c r="MPV115" s="49"/>
      <c r="MPW115" s="49"/>
      <c r="MPX115" s="49"/>
      <c r="MPY115" s="49"/>
      <c r="MPZ115" s="49"/>
      <c r="MQA115" s="49"/>
      <c r="MQB115" s="49"/>
      <c r="MQC115" s="49"/>
      <c r="MQD115" s="49"/>
      <c r="MQE115" s="49"/>
      <c r="MQF115" s="49"/>
      <c r="MQG115" s="49"/>
      <c r="MQH115" s="49"/>
      <c r="MQI115" s="49"/>
      <c r="MQJ115" s="49"/>
      <c r="MQK115" s="49"/>
      <c r="MQL115" s="49"/>
      <c r="MQO115" s="49"/>
      <c r="MQR115" s="49"/>
      <c r="MQU115" s="49"/>
      <c r="MQX115" s="49"/>
      <c r="MRA115" s="49"/>
      <c r="MRD115" s="49"/>
      <c r="MRM115" s="49"/>
      <c r="MRP115" s="49"/>
      <c r="MRS115" s="49"/>
      <c r="MRV115" s="49"/>
      <c r="MSE115" s="49"/>
      <c r="MSK115" s="49"/>
      <c r="MSN115" s="49"/>
      <c r="MSQ115" s="49"/>
      <c r="MST115" s="49"/>
      <c r="MSZ115" s="49"/>
      <c r="MTC115" s="49"/>
      <c r="MTI115" s="49"/>
      <c r="MTK115" s="49"/>
      <c r="MTL115" s="49"/>
      <c r="MTN115" s="49"/>
      <c r="MUE115" s="49"/>
      <c r="MUJ115" s="49"/>
      <c r="MUP115" s="49"/>
      <c r="MUS115" s="49"/>
      <c r="MUV115" s="49"/>
      <c r="MVD115" s="49"/>
      <c r="MVZ115" s="49"/>
      <c r="MWA115" s="49"/>
      <c r="MWB115" s="49"/>
      <c r="MWC115" s="49"/>
      <c r="MWD115" s="49"/>
      <c r="MWE115" s="49"/>
      <c r="MWW115" s="49"/>
      <c r="MWX115" s="49"/>
      <c r="MXA115" s="49"/>
      <c r="MXD115" s="49"/>
      <c r="MXF115" s="49"/>
      <c r="MXH115" s="49"/>
      <c r="MXK115" s="49"/>
      <c r="MXN115" s="49"/>
      <c r="MXQ115" s="49"/>
      <c r="MXT115" s="49"/>
      <c r="MXW115" s="49"/>
      <c r="MXZ115" s="49"/>
      <c r="MYC115" s="49"/>
      <c r="MYF115" s="49"/>
      <c r="MYH115" s="49"/>
      <c r="MYU115" s="49"/>
      <c r="MYV115" s="49"/>
      <c r="MYW115" s="49"/>
      <c r="MYX115" s="49"/>
      <c r="MYY115" s="49"/>
      <c r="MYZ115" s="49"/>
      <c r="MZA115" s="49"/>
      <c r="MZB115" s="49"/>
      <c r="MZC115" s="49"/>
      <c r="MZD115" s="49"/>
      <c r="MZE115" s="49"/>
      <c r="MZF115" s="49"/>
      <c r="MZG115" s="49"/>
      <c r="MZH115" s="49"/>
      <c r="MZI115" s="49"/>
      <c r="MZJ115" s="49"/>
      <c r="MZK115" s="49"/>
      <c r="MZL115" s="49"/>
      <c r="MZM115" s="49"/>
      <c r="MZN115" s="49"/>
      <c r="MZO115" s="49"/>
      <c r="MZP115" s="49"/>
      <c r="MZQ115" s="49"/>
      <c r="MZR115" s="49"/>
      <c r="MZS115" s="49"/>
      <c r="MZT115" s="49"/>
      <c r="MZU115" s="49"/>
      <c r="MZV115" s="49"/>
      <c r="MZW115" s="49"/>
      <c r="MZX115" s="49"/>
      <c r="MZY115" s="49"/>
      <c r="MZZ115" s="49"/>
      <c r="NAA115" s="49"/>
      <c r="NAB115" s="49"/>
      <c r="NAC115" s="49"/>
      <c r="NAD115" s="49"/>
      <c r="NAE115" s="49"/>
      <c r="NAF115" s="49"/>
      <c r="NAG115" s="49"/>
      <c r="NAH115" s="49"/>
      <c r="NAK115" s="49"/>
      <c r="NAN115" s="49"/>
      <c r="NAQ115" s="49"/>
      <c r="NAT115" s="49"/>
      <c r="NAW115" s="49"/>
      <c r="NAZ115" s="49"/>
      <c r="NBI115" s="49"/>
      <c r="NBL115" s="49"/>
      <c r="NBO115" s="49"/>
      <c r="NBR115" s="49"/>
      <c r="NCA115" s="49"/>
      <c r="NCG115" s="49"/>
      <c r="NCJ115" s="49"/>
      <c r="NCM115" s="49"/>
      <c r="NCP115" s="49"/>
      <c r="NCV115" s="49"/>
      <c r="NCY115" s="49"/>
      <c r="NDE115" s="49"/>
      <c r="NDG115" s="49"/>
      <c r="NDH115" s="49"/>
      <c r="NDJ115" s="49"/>
      <c r="NEA115" s="49"/>
      <c r="NEF115" s="49"/>
      <c r="NEL115" s="49"/>
      <c r="NEO115" s="49"/>
      <c r="NER115" s="49"/>
      <c r="NEZ115" s="49"/>
      <c r="NFV115" s="49"/>
      <c r="NFW115" s="49"/>
      <c r="NFX115" s="49"/>
      <c r="NFY115" s="49"/>
      <c r="NFZ115" s="49"/>
      <c r="NGA115" s="49"/>
      <c r="NGS115" s="49"/>
      <c r="NGT115" s="49"/>
      <c r="NGW115" s="49"/>
      <c r="NGZ115" s="49"/>
      <c r="NHB115" s="49"/>
      <c r="NHD115" s="49"/>
      <c r="NHG115" s="49"/>
      <c r="NHJ115" s="49"/>
      <c r="NHM115" s="49"/>
      <c r="NHP115" s="49"/>
      <c r="NHS115" s="49"/>
      <c r="NHV115" s="49"/>
      <c r="NHY115" s="49"/>
      <c r="NIB115" s="49"/>
      <c r="NID115" s="49"/>
      <c r="NIQ115" s="49"/>
      <c r="NIR115" s="49"/>
      <c r="NIS115" s="49"/>
      <c r="NIT115" s="49"/>
      <c r="NIU115" s="49"/>
      <c r="NIV115" s="49"/>
      <c r="NIW115" s="49"/>
      <c r="NIX115" s="49"/>
      <c r="NIY115" s="49"/>
      <c r="NIZ115" s="49"/>
      <c r="NJA115" s="49"/>
      <c r="NJB115" s="49"/>
      <c r="NJC115" s="49"/>
      <c r="NJD115" s="49"/>
      <c r="NJE115" s="49"/>
      <c r="NJF115" s="49"/>
      <c r="NJG115" s="49"/>
      <c r="NJH115" s="49"/>
      <c r="NJI115" s="49"/>
      <c r="NJJ115" s="49"/>
      <c r="NJK115" s="49"/>
      <c r="NJL115" s="49"/>
      <c r="NJM115" s="49"/>
      <c r="NJN115" s="49"/>
      <c r="NJO115" s="49"/>
      <c r="NJP115" s="49"/>
      <c r="NJQ115" s="49"/>
      <c r="NJR115" s="49"/>
      <c r="NJS115" s="49"/>
      <c r="NJT115" s="49"/>
      <c r="NJU115" s="49"/>
      <c r="NJV115" s="49"/>
      <c r="NJW115" s="49"/>
      <c r="NJX115" s="49"/>
      <c r="NJY115" s="49"/>
      <c r="NJZ115" s="49"/>
      <c r="NKA115" s="49"/>
      <c r="NKB115" s="49"/>
      <c r="NKC115" s="49"/>
      <c r="NKD115" s="49"/>
      <c r="NKG115" s="49"/>
      <c r="NKJ115" s="49"/>
      <c r="NKM115" s="49"/>
      <c r="NKP115" s="49"/>
      <c r="NKS115" s="49"/>
      <c r="NKV115" s="49"/>
      <c r="NLE115" s="49"/>
      <c r="NLH115" s="49"/>
      <c r="NLK115" s="49"/>
      <c r="NLN115" s="49"/>
      <c r="NLW115" s="49"/>
      <c r="NMC115" s="49"/>
      <c r="NMF115" s="49"/>
      <c r="NMI115" s="49"/>
      <c r="NML115" s="49"/>
      <c r="NMR115" s="49"/>
      <c r="NMU115" s="49"/>
      <c r="NNA115" s="49"/>
      <c r="NNC115" s="49"/>
      <c r="NND115" s="49"/>
      <c r="NNF115" s="49"/>
      <c r="NNW115" s="49"/>
      <c r="NOB115" s="49"/>
      <c r="NOH115" s="49"/>
      <c r="NOK115" s="49"/>
      <c r="NON115" s="49"/>
      <c r="NOV115" s="49"/>
      <c r="NPR115" s="49"/>
      <c r="NPS115" s="49"/>
      <c r="NPT115" s="49"/>
      <c r="NPU115" s="49"/>
      <c r="NPV115" s="49"/>
      <c r="NPW115" s="49"/>
      <c r="NQO115" s="49"/>
      <c r="NQP115" s="49"/>
      <c r="NQS115" s="49"/>
      <c r="NQV115" s="49"/>
      <c r="NQX115" s="49"/>
      <c r="NQZ115" s="49"/>
      <c r="NRC115" s="49"/>
      <c r="NRF115" s="49"/>
      <c r="NRI115" s="49"/>
      <c r="NRL115" s="49"/>
      <c r="NRO115" s="49"/>
      <c r="NRR115" s="49"/>
      <c r="NRU115" s="49"/>
      <c r="NRX115" s="49"/>
      <c r="NRZ115" s="49"/>
      <c r="NSM115" s="49"/>
      <c r="NSN115" s="49"/>
      <c r="NSO115" s="49"/>
      <c r="NSP115" s="49"/>
      <c r="NSQ115" s="49"/>
      <c r="NSR115" s="49"/>
      <c r="NSS115" s="49"/>
      <c r="NST115" s="49"/>
      <c r="NSU115" s="49"/>
      <c r="NSV115" s="49"/>
      <c r="NSW115" s="49"/>
      <c r="NSX115" s="49"/>
      <c r="NSY115" s="49"/>
      <c r="NSZ115" s="49"/>
      <c r="NTA115" s="49"/>
      <c r="NTB115" s="49"/>
      <c r="NTC115" s="49"/>
      <c r="NTD115" s="49"/>
      <c r="NTE115" s="49"/>
      <c r="NTF115" s="49"/>
      <c r="NTG115" s="49"/>
      <c r="NTH115" s="49"/>
      <c r="NTI115" s="49"/>
      <c r="NTJ115" s="49"/>
      <c r="NTK115" s="49"/>
      <c r="NTL115" s="49"/>
      <c r="NTM115" s="49"/>
      <c r="NTN115" s="49"/>
      <c r="NTO115" s="49"/>
      <c r="NTP115" s="49"/>
      <c r="NTQ115" s="49"/>
      <c r="NTR115" s="49"/>
      <c r="NTS115" s="49"/>
      <c r="NTT115" s="49"/>
      <c r="NTU115" s="49"/>
      <c r="NTV115" s="49"/>
      <c r="NTW115" s="49"/>
      <c r="NTX115" s="49"/>
      <c r="NTY115" s="49"/>
      <c r="NTZ115" s="49"/>
      <c r="NUC115" s="49"/>
      <c r="NUF115" s="49"/>
      <c r="NUI115" s="49"/>
      <c r="NUL115" s="49"/>
      <c r="NUO115" s="49"/>
      <c r="NUR115" s="49"/>
      <c r="NVA115" s="49"/>
      <c r="NVD115" s="49"/>
      <c r="NVG115" s="49"/>
      <c r="NVJ115" s="49"/>
      <c r="NVS115" s="49"/>
      <c r="NVY115" s="49"/>
      <c r="NWB115" s="49"/>
      <c r="NWE115" s="49"/>
      <c r="NWH115" s="49"/>
      <c r="NWN115" s="49"/>
      <c r="NWQ115" s="49"/>
      <c r="NWW115" s="49"/>
      <c r="NWY115" s="49"/>
      <c r="NWZ115" s="49"/>
      <c r="NXB115" s="49"/>
      <c r="NXS115" s="49"/>
      <c r="NXX115" s="49"/>
      <c r="NYD115" s="49"/>
      <c r="NYG115" s="49"/>
      <c r="NYJ115" s="49"/>
      <c r="NYR115" s="49"/>
      <c r="NZN115" s="49"/>
      <c r="NZO115" s="49"/>
      <c r="NZP115" s="49"/>
      <c r="NZQ115" s="49"/>
      <c r="NZR115" s="49"/>
      <c r="NZS115" s="49"/>
      <c r="OAK115" s="49"/>
      <c r="OAL115" s="49"/>
      <c r="OAO115" s="49"/>
      <c r="OAR115" s="49"/>
      <c r="OAT115" s="49"/>
      <c r="OAV115" s="49"/>
      <c r="OAY115" s="49"/>
      <c r="OBB115" s="49"/>
      <c r="OBE115" s="49"/>
      <c r="OBH115" s="49"/>
      <c r="OBK115" s="49"/>
      <c r="OBN115" s="49"/>
      <c r="OBQ115" s="49"/>
      <c r="OBT115" s="49"/>
      <c r="OBV115" s="49"/>
      <c r="OCI115" s="49"/>
      <c r="OCJ115" s="49"/>
      <c r="OCK115" s="49"/>
      <c r="OCL115" s="49"/>
      <c r="OCM115" s="49"/>
      <c r="OCN115" s="49"/>
      <c r="OCO115" s="49"/>
      <c r="OCP115" s="49"/>
      <c r="OCQ115" s="49"/>
      <c r="OCR115" s="49"/>
      <c r="OCS115" s="49"/>
      <c r="OCT115" s="49"/>
      <c r="OCU115" s="49"/>
      <c r="OCV115" s="49"/>
      <c r="OCW115" s="49"/>
      <c r="OCX115" s="49"/>
      <c r="OCY115" s="49"/>
      <c r="OCZ115" s="49"/>
      <c r="ODA115" s="49"/>
      <c r="ODB115" s="49"/>
      <c r="ODC115" s="49"/>
      <c r="ODD115" s="49"/>
      <c r="ODE115" s="49"/>
      <c r="ODF115" s="49"/>
      <c r="ODG115" s="49"/>
      <c r="ODH115" s="49"/>
      <c r="ODI115" s="49"/>
      <c r="ODJ115" s="49"/>
      <c r="ODK115" s="49"/>
      <c r="ODL115" s="49"/>
      <c r="ODM115" s="49"/>
      <c r="ODN115" s="49"/>
      <c r="ODO115" s="49"/>
      <c r="ODP115" s="49"/>
      <c r="ODQ115" s="49"/>
      <c r="ODR115" s="49"/>
      <c r="ODS115" s="49"/>
      <c r="ODT115" s="49"/>
      <c r="ODU115" s="49"/>
      <c r="ODV115" s="49"/>
      <c r="ODY115" s="49"/>
      <c r="OEB115" s="49"/>
      <c r="OEE115" s="49"/>
      <c r="OEH115" s="49"/>
      <c r="OEK115" s="49"/>
      <c r="OEN115" s="49"/>
      <c r="OEW115" s="49"/>
      <c r="OEZ115" s="49"/>
      <c r="OFC115" s="49"/>
      <c r="OFF115" s="49"/>
      <c r="OFO115" s="49"/>
      <c r="OFU115" s="49"/>
      <c r="OFX115" s="49"/>
      <c r="OGA115" s="49"/>
      <c r="OGD115" s="49"/>
      <c r="OGJ115" s="49"/>
      <c r="OGM115" s="49"/>
      <c r="OGS115" s="49"/>
      <c r="OGU115" s="49"/>
      <c r="OGV115" s="49"/>
      <c r="OGX115" s="49"/>
      <c r="OHO115" s="49"/>
      <c r="OHT115" s="49"/>
      <c r="OHZ115" s="49"/>
      <c r="OIC115" s="49"/>
      <c r="OIF115" s="49"/>
      <c r="OIN115" s="49"/>
      <c r="OJJ115" s="49"/>
      <c r="OJK115" s="49"/>
      <c r="OJL115" s="49"/>
      <c r="OJM115" s="49"/>
      <c r="OJN115" s="49"/>
      <c r="OJO115" s="49"/>
      <c r="OKG115" s="49"/>
      <c r="OKH115" s="49"/>
      <c r="OKK115" s="49"/>
      <c r="OKN115" s="49"/>
      <c r="OKP115" s="49"/>
      <c r="OKR115" s="49"/>
      <c r="OKU115" s="49"/>
      <c r="OKX115" s="49"/>
      <c r="OLA115" s="49"/>
      <c r="OLD115" s="49"/>
      <c r="OLG115" s="49"/>
      <c r="OLJ115" s="49"/>
      <c r="OLM115" s="49"/>
      <c r="OLP115" s="49"/>
      <c r="OLR115" s="49"/>
      <c r="OME115" s="49"/>
      <c r="OMF115" s="49"/>
      <c r="OMG115" s="49"/>
      <c r="OMH115" s="49"/>
      <c r="OMI115" s="49"/>
      <c r="OMJ115" s="49"/>
      <c r="OMK115" s="49"/>
      <c r="OML115" s="49"/>
      <c r="OMM115" s="49"/>
      <c r="OMN115" s="49"/>
      <c r="OMO115" s="49"/>
      <c r="OMP115" s="49"/>
      <c r="OMQ115" s="49"/>
      <c r="OMR115" s="49"/>
      <c r="OMS115" s="49"/>
      <c r="OMT115" s="49"/>
      <c r="OMU115" s="49"/>
      <c r="OMV115" s="49"/>
      <c r="OMW115" s="49"/>
      <c r="OMX115" s="49"/>
      <c r="OMY115" s="49"/>
      <c r="OMZ115" s="49"/>
      <c r="ONA115" s="49"/>
      <c r="ONB115" s="49"/>
      <c r="ONC115" s="49"/>
      <c r="OND115" s="49"/>
      <c r="ONE115" s="49"/>
      <c r="ONF115" s="49"/>
      <c r="ONG115" s="49"/>
      <c r="ONH115" s="49"/>
      <c r="ONI115" s="49"/>
      <c r="ONJ115" s="49"/>
      <c r="ONK115" s="49"/>
      <c r="ONL115" s="49"/>
      <c r="ONM115" s="49"/>
      <c r="ONN115" s="49"/>
      <c r="ONO115" s="49"/>
      <c r="ONP115" s="49"/>
      <c r="ONQ115" s="49"/>
      <c r="ONR115" s="49"/>
      <c r="ONU115" s="49"/>
      <c r="ONX115" s="49"/>
      <c r="OOA115" s="49"/>
      <c r="OOD115" s="49"/>
      <c r="OOG115" s="49"/>
      <c r="OOJ115" s="49"/>
      <c r="OOS115" s="49"/>
      <c r="OOV115" s="49"/>
      <c r="OOY115" s="49"/>
      <c r="OPB115" s="49"/>
      <c r="OPK115" s="49"/>
      <c r="OPQ115" s="49"/>
      <c r="OPT115" s="49"/>
      <c r="OPW115" s="49"/>
      <c r="OPZ115" s="49"/>
      <c r="OQF115" s="49"/>
      <c r="OQI115" s="49"/>
      <c r="OQO115" s="49"/>
      <c r="OQQ115" s="49"/>
      <c r="OQR115" s="49"/>
      <c r="OQT115" s="49"/>
      <c r="ORK115" s="49"/>
      <c r="ORP115" s="49"/>
      <c r="ORV115" s="49"/>
      <c r="ORY115" s="49"/>
      <c r="OSB115" s="49"/>
      <c r="OSJ115" s="49"/>
      <c r="OTF115" s="49"/>
      <c r="OTG115" s="49"/>
      <c r="OTH115" s="49"/>
      <c r="OTI115" s="49"/>
      <c r="OTJ115" s="49"/>
      <c r="OTK115" s="49"/>
      <c r="OUC115" s="49"/>
      <c r="OUD115" s="49"/>
      <c r="OUG115" s="49"/>
      <c r="OUJ115" s="49"/>
      <c r="OUL115" s="49"/>
      <c r="OUN115" s="49"/>
      <c r="OUQ115" s="49"/>
      <c r="OUT115" s="49"/>
      <c r="OUW115" s="49"/>
      <c r="OUZ115" s="49"/>
      <c r="OVC115" s="49"/>
      <c r="OVF115" s="49"/>
      <c r="OVI115" s="49"/>
      <c r="OVL115" s="49"/>
      <c r="OVN115" s="49"/>
      <c r="OWA115" s="49"/>
      <c r="OWB115" s="49"/>
      <c r="OWC115" s="49"/>
      <c r="OWD115" s="49"/>
      <c r="OWE115" s="49"/>
      <c r="OWF115" s="49"/>
      <c r="OWG115" s="49"/>
      <c r="OWH115" s="49"/>
      <c r="OWI115" s="49"/>
      <c r="OWJ115" s="49"/>
      <c r="OWK115" s="49"/>
      <c r="OWL115" s="49"/>
      <c r="OWM115" s="49"/>
      <c r="OWN115" s="49"/>
      <c r="OWO115" s="49"/>
      <c r="OWP115" s="49"/>
      <c r="OWQ115" s="49"/>
      <c r="OWR115" s="49"/>
      <c r="OWS115" s="49"/>
      <c r="OWT115" s="49"/>
      <c r="OWU115" s="49"/>
      <c r="OWV115" s="49"/>
      <c r="OWW115" s="49"/>
      <c r="OWX115" s="49"/>
      <c r="OWY115" s="49"/>
      <c r="OWZ115" s="49"/>
      <c r="OXA115" s="49"/>
      <c r="OXB115" s="49"/>
      <c r="OXC115" s="49"/>
      <c r="OXD115" s="49"/>
      <c r="OXE115" s="49"/>
      <c r="OXF115" s="49"/>
      <c r="OXG115" s="49"/>
      <c r="OXH115" s="49"/>
      <c r="OXI115" s="49"/>
      <c r="OXJ115" s="49"/>
      <c r="OXK115" s="49"/>
      <c r="OXL115" s="49"/>
      <c r="OXM115" s="49"/>
      <c r="OXN115" s="49"/>
      <c r="OXQ115" s="49"/>
      <c r="OXT115" s="49"/>
      <c r="OXW115" s="49"/>
      <c r="OXZ115" s="49"/>
      <c r="OYC115" s="49"/>
      <c r="OYF115" s="49"/>
      <c r="OYO115" s="49"/>
      <c r="OYR115" s="49"/>
      <c r="OYU115" s="49"/>
      <c r="OYX115" s="49"/>
      <c r="OZG115" s="49"/>
      <c r="OZM115" s="49"/>
      <c r="OZP115" s="49"/>
      <c r="OZS115" s="49"/>
      <c r="OZV115" s="49"/>
      <c r="PAB115" s="49"/>
      <c r="PAE115" s="49"/>
      <c r="PAK115" s="49"/>
      <c r="PAM115" s="49"/>
      <c r="PAN115" s="49"/>
      <c r="PAP115" s="49"/>
      <c r="PBG115" s="49"/>
      <c r="PBL115" s="49"/>
      <c r="PBR115" s="49"/>
      <c r="PBU115" s="49"/>
      <c r="PBX115" s="49"/>
      <c r="PCF115" s="49"/>
      <c r="PDB115" s="49"/>
      <c r="PDC115" s="49"/>
      <c r="PDD115" s="49"/>
      <c r="PDE115" s="49"/>
      <c r="PDF115" s="49"/>
      <c r="PDG115" s="49"/>
      <c r="PDY115" s="49"/>
      <c r="PDZ115" s="49"/>
      <c r="PEC115" s="49"/>
      <c r="PEF115" s="49"/>
      <c r="PEH115" s="49"/>
      <c r="PEJ115" s="49"/>
      <c r="PEM115" s="49"/>
      <c r="PEP115" s="49"/>
      <c r="PES115" s="49"/>
      <c r="PEV115" s="49"/>
      <c r="PEY115" s="49"/>
      <c r="PFB115" s="49"/>
      <c r="PFE115" s="49"/>
      <c r="PFH115" s="49"/>
      <c r="PFJ115" s="49"/>
      <c r="PFW115" s="49"/>
      <c r="PFX115" s="49"/>
      <c r="PFY115" s="49"/>
      <c r="PFZ115" s="49"/>
      <c r="PGA115" s="49"/>
      <c r="PGB115" s="49"/>
      <c r="PGC115" s="49"/>
      <c r="PGD115" s="49"/>
      <c r="PGE115" s="49"/>
      <c r="PGF115" s="49"/>
      <c r="PGG115" s="49"/>
      <c r="PGH115" s="49"/>
      <c r="PGI115" s="49"/>
      <c r="PGJ115" s="49"/>
      <c r="PGK115" s="49"/>
      <c r="PGL115" s="49"/>
      <c r="PGM115" s="49"/>
      <c r="PGN115" s="49"/>
      <c r="PGO115" s="49"/>
      <c r="PGP115" s="49"/>
      <c r="PGQ115" s="49"/>
      <c r="PGR115" s="49"/>
      <c r="PGS115" s="49"/>
      <c r="PGT115" s="49"/>
      <c r="PGU115" s="49"/>
      <c r="PGV115" s="49"/>
      <c r="PGW115" s="49"/>
      <c r="PGX115" s="49"/>
      <c r="PGY115" s="49"/>
      <c r="PGZ115" s="49"/>
      <c r="PHA115" s="49"/>
      <c r="PHB115" s="49"/>
      <c r="PHC115" s="49"/>
      <c r="PHD115" s="49"/>
      <c r="PHE115" s="49"/>
      <c r="PHF115" s="49"/>
      <c r="PHG115" s="49"/>
      <c r="PHH115" s="49"/>
      <c r="PHI115" s="49"/>
      <c r="PHJ115" s="49"/>
      <c r="PHM115" s="49"/>
      <c r="PHP115" s="49"/>
      <c r="PHS115" s="49"/>
      <c r="PHV115" s="49"/>
      <c r="PHY115" s="49"/>
      <c r="PIB115" s="49"/>
      <c r="PIK115" s="49"/>
      <c r="PIN115" s="49"/>
      <c r="PIQ115" s="49"/>
      <c r="PIT115" s="49"/>
      <c r="PJC115" s="49"/>
      <c r="PJI115" s="49"/>
      <c r="PJL115" s="49"/>
      <c r="PJO115" s="49"/>
      <c r="PJR115" s="49"/>
      <c r="PJX115" s="49"/>
      <c r="PKA115" s="49"/>
      <c r="PKG115" s="49"/>
      <c r="PKI115" s="49"/>
      <c r="PKJ115" s="49"/>
      <c r="PKL115" s="49"/>
      <c r="PLC115" s="49"/>
      <c r="PLH115" s="49"/>
      <c r="PLN115" s="49"/>
      <c r="PLQ115" s="49"/>
      <c r="PLT115" s="49"/>
      <c r="PMB115" s="49"/>
      <c r="PMX115" s="49"/>
      <c r="PMY115" s="49"/>
      <c r="PMZ115" s="49"/>
      <c r="PNA115" s="49"/>
      <c r="PNB115" s="49"/>
      <c r="PNC115" s="49"/>
      <c r="PNU115" s="49"/>
      <c r="PNV115" s="49"/>
      <c r="PNY115" s="49"/>
      <c r="POB115" s="49"/>
      <c r="POD115" s="49"/>
      <c r="POF115" s="49"/>
      <c r="POI115" s="49"/>
      <c r="POL115" s="49"/>
      <c r="POO115" s="49"/>
      <c r="POR115" s="49"/>
      <c r="POU115" s="49"/>
      <c r="POX115" s="49"/>
      <c r="PPA115" s="49"/>
      <c r="PPD115" s="49"/>
      <c r="PPF115" s="49"/>
      <c r="PPS115" s="49"/>
      <c r="PPT115" s="49"/>
      <c r="PPU115" s="49"/>
      <c r="PPV115" s="49"/>
      <c r="PPW115" s="49"/>
      <c r="PPX115" s="49"/>
      <c r="PPY115" s="49"/>
      <c r="PPZ115" s="49"/>
      <c r="PQA115" s="49"/>
      <c r="PQB115" s="49"/>
      <c r="PQC115" s="49"/>
      <c r="PQD115" s="49"/>
      <c r="PQE115" s="49"/>
      <c r="PQF115" s="49"/>
      <c r="PQG115" s="49"/>
      <c r="PQH115" s="49"/>
      <c r="PQI115" s="49"/>
      <c r="PQJ115" s="49"/>
      <c r="PQK115" s="49"/>
      <c r="PQL115" s="49"/>
      <c r="PQM115" s="49"/>
      <c r="PQN115" s="49"/>
      <c r="PQO115" s="49"/>
      <c r="PQP115" s="49"/>
      <c r="PQQ115" s="49"/>
      <c r="PQR115" s="49"/>
      <c r="PQS115" s="49"/>
      <c r="PQT115" s="49"/>
      <c r="PQU115" s="49"/>
      <c r="PQV115" s="49"/>
      <c r="PQW115" s="49"/>
      <c r="PQX115" s="49"/>
      <c r="PQY115" s="49"/>
      <c r="PQZ115" s="49"/>
      <c r="PRA115" s="49"/>
      <c r="PRB115" s="49"/>
      <c r="PRC115" s="49"/>
      <c r="PRD115" s="49"/>
      <c r="PRE115" s="49"/>
      <c r="PRF115" s="49"/>
      <c r="PRI115" s="49"/>
      <c r="PRL115" s="49"/>
      <c r="PRO115" s="49"/>
      <c r="PRR115" s="49"/>
      <c r="PRU115" s="49"/>
      <c r="PRX115" s="49"/>
      <c r="PSG115" s="49"/>
      <c r="PSJ115" s="49"/>
      <c r="PSM115" s="49"/>
      <c r="PSP115" s="49"/>
      <c r="PSY115" s="49"/>
      <c r="PTE115" s="49"/>
      <c r="PTH115" s="49"/>
      <c r="PTK115" s="49"/>
      <c r="PTN115" s="49"/>
      <c r="PTT115" s="49"/>
      <c r="PTW115" s="49"/>
      <c r="PUC115" s="49"/>
      <c r="PUE115" s="49"/>
      <c r="PUF115" s="49"/>
      <c r="PUH115" s="49"/>
      <c r="PUY115" s="49"/>
      <c r="PVD115" s="49"/>
      <c r="PVJ115" s="49"/>
      <c r="PVM115" s="49"/>
      <c r="PVP115" s="49"/>
      <c r="PVX115" s="49"/>
      <c r="PWT115" s="49"/>
      <c r="PWU115" s="49"/>
      <c r="PWV115" s="49"/>
      <c r="PWW115" s="49"/>
      <c r="PWX115" s="49"/>
      <c r="PWY115" s="49"/>
      <c r="PXQ115" s="49"/>
      <c r="PXR115" s="49"/>
      <c r="PXU115" s="49"/>
      <c r="PXX115" s="49"/>
      <c r="PXZ115" s="49"/>
      <c r="PYB115" s="49"/>
      <c r="PYE115" s="49"/>
      <c r="PYH115" s="49"/>
      <c r="PYK115" s="49"/>
      <c r="PYN115" s="49"/>
      <c r="PYQ115" s="49"/>
      <c r="PYT115" s="49"/>
      <c r="PYW115" s="49"/>
      <c r="PYZ115" s="49"/>
      <c r="PZB115" s="49"/>
      <c r="PZO115" s="49"/>
      <c r="PZP115" s="49"/>
      <c r="PZQ115" s="49"/>
      <c r="PZR115" s="49"/>
      <c r="PZS115" s="49"/>
      <c r="PZT115" s="49"/>
      <c r="PZU115" s="49"/>
      <c r="PZV115" s="49"/>
      <c r="PZW115" s="49"/>
      <c r="PZX115" s="49"/>
      <c r="PZY115" s="49"/>
      <c r="PZZ115" s="49"/>
      <c r="QAA115" s="49"/>
      <c r="QAB115" s="49"/>
      <c r="QAC115" s="49"/>
      <c r="QAD115" s="49"/>
      <c r="QAE115" s="49"/>
      <c r="QAF115" s="49"/>
      <c r="QAG115" s="49"/>
      <c r="QAH115" s="49"/>
      <c r="QAI115" s="49"/>
      <c r="QAJ115" s="49"/>
      <c r="QAK115" s="49"/>
      <c r="QAL115" s="49"/>
      <c r="QAM115" s="49"/>
      <c r="QAN115" s="49"/>
      <c r="QAO115" s="49"/>
      <c r="QAP115" s="49"/>
      <c r="QAQ115" s="49"/>
      <c r="QAR115" s="49"/>
      <c r="QAS115" s="49"/>
      <c r="QAT115" s="49"/>
      <c r="QAU115" s="49"/>
      <c r="QAV115" s="49"/>
      <c r="QAW115" s="49"/>
      <c r="QAX115" s="49"/>
      <c r="QAY115" s="49"/>
      <c r="QAZ115" s="49"/>
      <c r="QBA115" s="49"/>
      <c r="QBB115" s="49"/>
      <c r="QBE115" s="49"/>
      <c r="QBH115" s="49"/>
      <c r="QBK115" s="49"/>
      <c r="QBN115" s="49"/>
      <c r="QBQ115" s="49"/>
      <c r="QBT115" s="49"/>
      <c r="QCC115" s="49"/>
      <c r="QCF115" s="49"/>
      <c r="QCI115" s="49"/>
      <c r="QCL115" s="49"/>
      <c r="QCU115" s="49"/>
      <c r="QDA115" s="49"/>
      <c r="QDD115" s="49"/>
      <c r="QDG115" s="49"/>
      <c r="QDJ115" s="49"/>
      <c r="QDP115" s="49"/>
      <c r="QDS115" s="49"/>
      <c r="QDY115" s="49"/>
      <c r="QEA115" s="49"/>
      <c r="QEB115" s="49"/>
      <c r="QED115" s="49"/>
      <c r="QEU115" s="49"/>
      <c r="QEZ115" s="49"/>
      <c r="QFF115" s="49"/>
      <c r="QFI115" s="49"/>
      <c r="QFL115" s="49"/>
      <c r="QFT115" s="49"/>
      <c r="QGP115" s="49"/>
      <c r="QGQ115" s="49"/>
      <c r="QGR115" s="49"/>
      <c r="QGS115" s="49"/>
      <c r="QGT115" s="49"/>
      <c r="QGU115" s="49"/>
      <c r="QHM115" s="49"/>
      <c r="QHN115" s="49"/>
      <c r="QHQ115" s="49"/>
      <c r="QHT115" s="49"/>
      <c r="QHV115" s="49"/>
      <c r="QHX115" s="49"/>
      <c r="QIA115" s="49"/>
      <c r="QID115" s="49"/>
      <c r="QIG115" s="49"/>
      <c r="QIJ115" s="49"/>
      <c r="QIM115" s="49"/>
      <c r="QIP115" s="49"/>
      <c r="QIS115" s="49"/>
      <c r="QIV115" s="49"/>
      <c r="QIX115" s="49"/>
      <c r="QJK115" s="49"/>
      <c r="QJL115" s="49"/>
      <c r="QJM115" s="49"/>
      <c r="QJN115" s="49"/>
      <c r="QJO115" s="49"/>
      <c r="QJP115" s="49"/>
      <c r="QJQ115" s="49"/>
      <c r="QJR115" s="49"/>
      <c r="QJS115" s="49"/>
      <c r="QJT115" s="49"/>
      <c r="QJU115" s="49"/>
      <c r="QJV115" s="49"/>
      <c r="QJW115" s="49"/>
      <c r="QJX115" s="49"/>
      <c r="QJY115" s="49"/>
      <c r="QJZ115" s="49"/>
      <c r="QKA115" s="49"/>
      <c r="QKB115" s="49"/>
      <c r="QKC115" s="49"/>
      <c r="QKD115" s="49"/>
      <c r="QKE115" s="49"/>
      <c r="QKF115" s="49"/>
      <c r="QKG115" s="49"/>
      <c r="QKH115" s="49"/>
      <c r="QKI115" s="49"/>
      <c r="QKJ115" s="49"/>
      <c r="QKK115" s="49"/>
      <c r="QKL115" s="49"/>
      <c r="QKM115" s="49"/>
      <c r="QKN115" s="49"/>
      <c r="QKO115" s="49"/>
      <c r="QKP115" s="49"/>
      <c r="QKQ115" s="49"/>
      <c r="QKR115" s="49"/>
      <c r="QKS115" s="49"/>
      <c r="QKT115" s="49"/>
      <c r="QKU115" s="49"/>
      <c r="QKV115" s="49"/>
      <c r="QKW115" s="49"/>
      <c r="QKX115" s="49"/>
      <c r="QLA115" s="49"/>
      <c r="QLD115" s="49"/>
      <c r="QLG115" s="49"/>
      <c r="QLJ115" s="49"/>
      <c r="QLM115" s="49"/>
      <c r="QLP115" s="49"/>
      <c r="QLY115" s="49"/>
      <c r="QMB115" s="49"/>
      <c r="QME115" s="49"/>
      <c r="QMH115" s="49"/>
      <c r="QMQ115" s="49"/>
      <c r="QMW115" s="49"/>
      <c r="QMZ115" s="49"/>
      <c r="QNC115" s="49"/>
      <c r="QNF115" s="49"/>
      <c r="QNL115" s="49"/>
      <c r="QNO115" s="49"/>
      <c r="QNU115" s="49"/>
      <c r="QNW115" s="49"/>
      <c r="QNX115" s="49"/>
      <c r="QNZ115" s="49"/>
      <c r="QOQ115" s="49"/>
      <c r="QOV115" s="49"/>
      <c r="QPB115" s="49"/>
      <c r="QPE115" s="49"/>
      <c r="QPH115" s="49"/>
      <c r="QPP115" s="49"/>
      <c r="QQL115" s="49"/>
      <c r="QQM115" s="49"/>
      <c r="QQN115" s="49"/>
      <c r="QQO115" s="49"/>
      <c r="QQP115" s="49"/>
      <c r="QQQ115" s="49"/>
      <c r="QRI115" s="49"/>
      <c r="QRJ115" s="49"/>
      <c r="QRM115" s="49"/>
      <c r="QRP115" s="49"/>
      <c r="QRR115" s="49"/>
      <c r="QRT115" s="49"/>
      <c r="QRW115" s="49"/>
      <c r="QRZ115" s="49"/>
      <c r="QSC115" s="49"/>
      <c r="QSF115" s="49"/>
      <c r="QSI115" s="49"/>
      <c r="QSL115" s="49"/>
      <c r="QSO115" s="49"/>
      <c r="QSR115" s="49"/>
      <c r="QST115" s="49"/>
      <c r="QTG115" s="49"/>
      <c r="QTH115" s="49"/>
      <c r="QTI115" s="49"/>
      <c r="QTJ115" s="49"/>
      <c r="QTK115" s="49"/>
      <c r="QTL115" s="49"/>
      <c r="QTM115" s="49"/>
      <c r="QTN115" s="49"/>
      <c r="QTO115" s="49"/>
      <c r="QTP115" s="49"/>
      <c r="QTQ115" s="49"/>
      <c r="QTR115" s="49"/>
      <c r="QTS115" s="49"/>
      <c r="QTT115" s="49"/>
      <c r="QTU115" s="49"/>
      <c r="QTV115" s="49"/>
      <c r="QTW115" s="49"/>
      <c r="QTX115" s="49"/>
      <c r="QTY115" s="49"/>
      <c r="QTZ115" s="49"/>
      <c r="QUA115" s="49"/>
      <c r="QUB115" s="49"/>
      <c r="QUC115" s="49"/>
      <c r="QUD115" s="49"/>
      <c r="QUE115" s="49"/>
      <c r="QUF115" s="49"/>
      <c r="QUG115" s="49"/>
      <c r="QUH115" s="49"/>
      <c r="QUI115" s="49"/>
      <c r="QUJ115" s="49"/>
      <c r="QUK115" s="49"/>
      <c r="QUL115" s="49"/>
      <c r="QUM115" s="49"/>
      <c r="QUN115" s="49"/>
      <c r="QUO115" s="49"/>
      <c r="QUP115" s="49"/>
      <c r="QUQ115" s="49"/>
      <c r="QUR115" s="49"/>
      <c r="QUS115" s="49"/>
      <c r="QUT115" s="49"/>
      <c r="QUW115" s="49"/>
      <c r="QUZ115" s="49"/>
      <c r="QVC115" s="49"/>
      <c r="QVF115" s="49"/>
      <c r="QVI115" s="49"/>
      <c r="QVL115" s="49"/>
      <c r="QVU115" s="49"/>
      <c r="QVX115" s="49"/>
      <c r="QWA115" s="49"/>
      <c r="QWD115" s="49"/>
      <c r="QWM115" s="49"/>
      <c r="QWS115" s="49"/>
      <c r="QWV115" s="49"/>
      <c r="QWY115" s="49"/>
      <c r="QXB115" s="49"/>
      <c r="QXH115" s="49"/>
      <c r="QXK115" s="49"/>
      <c r="QXQ115" s="49"/>
      <c r="QXS115" s="49"/>
      <c r="QXT115" s="49"/>
      <c r="QXV115" s="49"/>
      <c r="QYM115" s="49"/>
      <c r="QYR115" s="49"/>
      <c r="QYX115" s="49"/>
      <c r="QZA115" s="49"/>
      <c r="QZD115" s="49"/>
      <c r="QZL115" s="49"/>
      <c r="RAH115" s="49"/>
      <c r="RAI115" s="49"/>
      <c r="RAJ115" s="49"/>
      <c r="RAK115" s="49"/>
      <c r="RAL115" s="49"/>
      <c r="RAM115" s="49"/>
      <c r="RBE115" s="49"/>
      <c r="RBF115" s="49"/>
      <c r="RBI115" s="49"/>
      <c r="RBL115" s="49"/>
      <c r="RBN115" s="49"/>
      <c r="RBP115" s="49"/>
      <c r="RBS115" s="49"/>
      <c r="RBV115" s="49"/>
      <c r="RBY115" s="49"/>
      <c r="RCB115" s="49"/>
      <c r="RCE115" s="49"/>
      <c r="RCH115" s="49"/>
      <c r="RCK115" s="49"/>
      <c r="RCN115" s="49"/>
      <c r="RCP115" s="49"/>
      <c r="RDC115" s="49"/>
      <c r="RDD115" s="49"/>
      <c r="RDE115" s="49"/>
      <c r="RDF115" s="49"/>
      <c r="RDG115" s="49"/>
      <c r="RDH115" s="49"/>
      <c r="RDI115" s="49"/>
      <c r="RDJ115" s="49"/>
      <c r="RDK115" s="49"/>
      <c r="RDL115" s="49"/>
      <c r="RDM115" s="49"/>
      <c r="RDN115" s="49"/>
      <c r="RDO115" s="49"/>
      <c r="RDP115" s="49"/>
      <c r="RDQ115" s="49"/>
      <c r="RDR115" s="49"/>
      <c r="RDS115" s="49"/>
      <c r="RDT115" s="49"/>
      <c r="RDU115" s="49"/>
      <c r="RDV115" s="49"/>
      <c r="RDW115" s="49"/>
      <c r="RDX115" s="49"/>
      <c r="RDY115" s="49"/>
      <c r="RDZ115" s="49"/>
      <c r="REA115" s="49"/>
      <c r="REB115" s="49"/>
      <c r="REC115" s="49"/>
      <c r="RED115" s="49"/>
      <c r="REE115" s="49"/>
      <c r="REF115" s="49"/>
      <c r="REG115" s="49"/>
      <c r="REH115" s="49"/>
      <c r="REI115" s="49"/>
      <c r="REJ115" s="49"/>
      <c r="REK115" s="49"/>
      <c r="REL115" s="49"/>
      <c r="REM115" s="49"/>
      <c r="REN115" s="49"/>
      <c r="REO115" s="49"/>
      <c r="REP115" s="49"/>
      <c r="RES115" s="49"/>
      <c r="REV115" s="49"/>
      <c r="REY115" s="49"/>
      <c r="RFB115" s="49"/>
      <c r="RFE115" s="49"/>
      <c r="RFH115" s="49"/>
      <c r="RFQ115" s="49"/>
      <c r="RFT115" s="49"/>
      <c r="RFW115" s="49"/>
      <c r="RFZ115" s="49"/>
      <c r="RGI115" s="49"/>
      <c r="RGO115" s="49"/>
      <c r="RGR115" s="49"/>
      <c r="RGU115" s="49"/>
      <c r="RGX115" s="49"/>
      <c r="RHD115" s="49"/>
      <c r="RHG115" s="49"/>
      <c r="RHM115" s="49"/>
      <c r="RHO115" s="49"/>
      <c r="RHP115" s="49"/>
      <c r="RHR115" s="49"/>
      <c r="RII115" s="49"/>
      <c r="RIN115" s="49"/>
      <c r="RIT115" s="49"/>
      <c r="RIW115" s="49"/>
      <c r="RIZ115" s="49"/>
      <c r="RJH115" s="49"/>
      <c r="RKD115" s="49"/>
      <c r="RKE115" s="49"/>
      <c r="RKF115" s="49"/>
      <c r="RKG115" s="49"/>
      <c r="RKH115" s="49"/>
      <c r="RKI115" s="49"/>
      <c r="RLA115" s="49"/>
      <c r="RLB115" s="49"/>
      <c r="RLE115" s="49"/>
      <c r="RLH115" s="49"/>
      <c r="RLJ115" s="49"/>
      <c r="RLL115" s="49"/>
      <c r="RLO115" s="49"/>
      <c r="RLR115" s="49"/>
      <c r="RLU115" s="49"/>
      <c r="RLX115" s="49"/>
      <c r="RMA115" s="49"/>
      <c r="RMD115" s="49"/>
      <c r="RMG115" s="49"/>
      <c r="RMJ115" s="49"/>
      <c r="RML115" s="49"/>
      <c r="RMY115" s="49"/>
      <c r="RMZ115" s="49"/>
      <c r="RNA115" s="49"/>
      <c r="RNB115" s="49"/>
      <c r="RNC115" s="49"/>
      <c r="RND115" s="49"/>
      <c r="RNE115" s="49"/>
      <c r="RNF115" s="49"/>
      <c r="RNG115" s="49"/>
      <c r="RNH115" s="49"/>
      <c r="RNI115" s="49"/>
      <c r="RNJ115" s="49"/>
      <c r="RNK115" s="49"/>
      <c r="RNL115" s="49"/>
      <c r="RNM115" s="49"/>
      <c r="RNN115" s="49"/>
      <c r="RNO115" s="49"/>
      <c r="RNP115" s="49"/>
      <c r="RNQ115" s="49"/>
      <c r="RNR115" s="49"/>
      <c r="RNS115" s="49"/>
      <c r="RNT115" s="49"/>
      <c r="RNU115" s="49"/>
      <c r="RNV115" s="49"/>
      <c r="RNW115" s="49"/>
      <c r="RNX115" s="49"/>
      <c r="RNY115" s="49"/>
      <c r="RNZ115" s="49"/>
      <c r="ROA115" s="49"/>
      <c r="ROB115" s="49"/>
      <c r="ROC115" s="49"/>
      <c r="ROD115" s="49"/>
      <c r="ROE115" s="49"/>
      <c r="ROF115" s="49"/>
      <c r="ROG115" s="49"/>
      <c r="ROH115" s="49"/>
      <c r="ROI115" s="49"/>
      <c r="ROJ115" s="49"/>
      <c r="ROK115" s="49"/>
      <c r="ROL115" s="49"/>
      <c r="ROO115" s="49"/>
      <c r="ROR115" s="49"/>
      <c r="ROU115" s="49"/>
      <c r="ROX115" s="49"/>
      <c r="RPA115" s="49"/>
      <c r="RPD115" s="49"/>
      <c r="RPM115" s="49"/>
      <c r="RPP115" s="49"/>
      <c r="RPS115" s="49"/>
      <c r="RPV115" s="49"/>
      <c r="RQE115" s="49"/>
      <c r="RQK115" s="49"/>
      <c r="RQN115" s="49"/>
      <c r="RQQ115" s="49"/>
      <c r="RQT115" s="49"/>
      <c r="RQZ115" s="49"/>
      <c r="RRC115" s="49"/>
      <c r="RRI115" s="49"/>
      <c r="RRK115" s="49"/>
      <c r="RRL115" s="49"/>
      <c r="RRN115" s="49"/>
      <c r="RSE115" s="49"/>
      <c r="RSJ115" s="49"/>
      <c r="RSP115" s="49"/>
      <c r="RSS115" s="49"/>
      <c r="RSV115" s="49"/>
      <c r="RTD115" s="49"/>
      <c r="RTZ115" s="49"/>
      <c r="RUA115" s="49"/>
      <c r="RUB115" s="49"/>
      <c r="RUC115" s="49"/>
      <c r="RUD115" s="49"/>
      <c r="RUE115" s="49"/>
      <c r="RUW115" s="49"/>
      <c r="RUX115" s="49"/>
      <c r="RVA115" s="49"/>
      <c r="RVD115" s="49"/>
      <c r="RVF115" s="49"/>
      <c r="RVH115" s="49"/>
      <c r="RVK115" s="49"/>
      <c r="RVN115" s="49"/>
      <c r="RVQ115" s="49"/>
      <c r="RVT115" s="49"/>
      <c r="RVW115" s="49"/>
      <c r="RVZ115" s="49"/>
      <c r="RWC115" s="49"/>
      <c r="RWF115" s="49"/>
      <c r="RWH115" s="49"/>
      <c r="RWU115" s="49"/>
      <c r="RWV115" s="49"/>
      <c r="RWW115" s="49"/>
      <c r="RWX115" s="49"/>
      <c r="RWY115" s="49"/>
      <c r="RWZ115" s="49"/>
      <c r="RXA115" s="49"/>
      <c r="RXB115" s="49"/>
      <c r="RXC115" s="49"/>
      <c r="RXD115" s="49"/>
      <c r="RXE115" s="49"/>
      <c r="RXF115" s="49"/>
      <c r="RXG115" s="49"/>
      <c r="RXH115" s="49"/>
      <c r="RXI115" s="49"/>
      <c r="RXJ115" s="49"/>
      <c r="RXK115" s="49"/>
      <c r="RXL115" s="49"/>
      <c r="RXM115" s="49"/>
      <c r="RXN115" s="49"/>
      <c r="RXO115" s="49"/>
      <c r="RXP115" s="49"/>
      <c r="RXQ115" s="49"/>
      <c r="RXR115" s="49"/>
      <c r="RXS115" s="49"/>
      <c r="RXT115" s="49"/>
      <c r="RXU115" s="49"/>
      <c r="RXV115" s="49"/>
      <c r="RXW115" s="49"/>
      <c r="RXX115" s="49"/>
      <c r="RXY115" s="49"/>
      <c r="RXZ115" s="49"/>
      <c r="RYA115" s="49"/>
      <c r="RYB115" s="49"/>
      <c r="RYC115" s="49"/>
      <c r="RYD115" s="49"/>
      <c r="RYE115" s="49"/>
      <c r="RYF115" s="49"/>
      <c r="RYG115" s="49"/>
      <c r="RYH115" s="49"/>
      <c r="RYK115" s="49"/>
      <c r="RYN115" s="49"/>
      <c r="RYQ115" s="49"/>
      <c r="RYT115" s="49"/>
      <c r="RYW115" s="49"/>
      <c r="RYZ115" s="49"/>
      <c r="RZI115" s="49"/>
      <c r="RZL115" s="49"/>
      <c r="RZO115" s="49"/>
      <c r="RZR115" s="49"/>
      <c r="SAA115" s="49"/>
      <c r="SAG115" s="49"/>
      <c r="SAJ115" s="49"/>
      <c r="SAM115" s="49"/>
      <c r="SAP115" s="49"/>
      <c r="SAV115" s="49"/>
      <c r="SAY115" s="49"/>
      <c r="SBE115" s="49"/>
      <c r="SBG115" s="49"/>
      <c r="SBH115" s="49"/>
      <c r="SBJ115" s="49"/>
      <c r="SCA115" s="49"/>
      <c r="SCF115" s="49"/>
      <c r="SCL115" s="49"/>
      <c r="SCO115" s="49"/>
      <c r="SCR115" s="49"/>
      <c r="SCZ115" s="49"/>
      <c r="SDV115" s="49"/>
      <c r="SDW115" s="49"/>
      <c r="SDX115" s="49"/>
      <c r="SDY115" s="49"/>
      <c r="SDZ115" s="49"/>
      <c r="SEA115" s="49"/>
      <c r="SES115" s="49"/>
      <c r="SET115" s="49"/>
      <c r="SEW115" s="49"/>
      <c r="SEZ115" s="49"/>
      <c r="SFB115" s="49"/>
      <c r="SFD115" s="49"/>
      <c r="SFG115" s="49"/>
      <c r="SFJ115" s="49"/>
      <c r="SFM115" s="49"/>
      <c r="SFP115" s="49"/>
      <c r="SFS115" s="49"/>
      <c r="SFV115" s="49"/>
      <c r="SFY115" s="49"/>
      <c r="SGB115" s="49"/>
      <c r="SGD115" s="49"/>
      <c r="SGQ115" s="49"/>
      <c r="SGR115" s="49"/>
      <c r="SGS115" s="49"/>
      <c r="SGT115" s="49"/>
      <c r="SGU115" s="49"/>
      <c r="SGV115" s="49"/>
      <c r="SGW115" s="49"/>
      <c r="SGX115" s="49"/>
      <c r="SGY115" s="49"/>
      <c r="SGZ115" s="49"/>
      <c r="SHA115" s="49"/>
      <c r="SHB115" s="49"/>
      <c r="SHC115" s="49"/>
      <c r="SHD115" s="49"/>
      <c r="SHE115" s="49"/>
      <c r="SHF115" s="49"/>
      <c r="SHG115" s="49"/>
      <c r="SHH115" s="49"/>
      <c r="SHI115" s="49"/>
      <c r="SHJ115" s="49"/>
      <c r="SHK115" s="49"/>
      <c r="SHL115" s="49"/>
      <c r="SHM115" s="49"/>
      <c r="SHN115" s="49"/>
      <c r="SHO115" s="49"/>
      <c r="SHP115" s="49"/>
      <c r="SHQ115" s="49"/>
      <c r="SHR115" s="49"/>
      <c r="SHS115" s="49"/>
      <c r="SHT115" s="49"/>
      <c r="SHU115" s="49"/>
      <c r="SHV115" s="49"/>
      <c r="SHW115" s="49"/>
      <c r="SHX115" s="49"/>
      <c r="SHY115" s="49"/>
      <c r="SHZ115" s="49"/>
      <c r="SIA115" s="49"/>
      <c r="SIB115" s="49"/>
      <c r="SIC115" s="49"/>
      <c r="SID115" s="49"/>
      <c r="SIG115" s="49"/>
      <c r="SIJ115" s="49"/>
      <c r="SIM115" s="49"/>
      <c r="SIP115" s="49"/>
      <c r="SIS115" s="49"/>
      <c r="SIV115" s="49"/>
      <c r="SJE115" s="49"/>
      <c r="SJH115" s="49"/>
      <c r="SJK115" s="49"/>
      <c r="SJN115" s="49"/>
      <c r="SJW115" s="49"/>
      <c r="SKC115" s="49"/>
      <c r="SKF115" s="49"/>
      <c r="SKI115" s="49"/>
      <c r="SKL115" s="49"/>
      <c r="SKR115" s="49"/>
      <c r="SKU115" s="49"/>
      <c r="SLA115" s="49"/>
      <c r="SLC115" s="49"/>
      <c r="SLD115" s="49"/>
      <c r="SLF115" s="49"/>
      <c r="SLW115" s="49"/>
      <c r="SMB115" s="49"/>
      <c r="SMH115" s="49"/>
      <c r="SMK115" s="49"/>
      <c r="SMN115" s="49"/>
      <c r="SMV115" s="49"/>
      <c r="SNR115" s="49"/>
      <c r="SNS115" s="49"/>
      <c r="SNT115" s="49"/>
      <c r="SNU115" s="49"/>
      <c r="SNV115" s="49"/>
      <c r="SNW115" s="49"/>
      <c r="SOO115" s="49"/>
      <c r="SOP115" s="49"/>
      <c r="SOS115" s="49"/>
      <c r="SOV115" s="49"/>
      <c r="SOX115" s="49"/>
      <c r="SOZ115" s="49"/>
      <c r="SPC115" s="49"/>
      <c r="SPF115" s="49"/>
      <c r="SPI115" s="49"/>
      <c r="SPL115" s="49"/>
      <c r="SPO115" s="49"/>
      <c r="SPR115" s="49"/>
      <c r="SPU115" s="49"/>
      <c r="SPX115" s="49"/>
      <c r="SPZ115" s="49"/>
      <c r="SQM115" s="49"/>
      <c r="SQN115" s="49"/>
      <c r="SQO115" s="49"/>
      <c r="SQP115" s="49"/>
      <c r="SQQ115" s="49"/>
      <c r="SQR115" s="49"/>
      <c r="SQS115" s="49"/>
      <c r="SQT115" s="49"/>
      <c r="SQU115" s="49"/>
      <c r="SQV115" s="49"/>
      <c r="SQW115" s="49"/>
      <c r="SQX115" s="49"/>
      <c r="SQY115" s="49"/>
      <c r="SQZ115" s="49"/>
      <c r="SRA115" s="49"/>
      <c r="SRB115" s="49"/>
      <c r="SRC115" s="49"/>
      <c r="SRD115" s="49"/>
      <c r="SRE115" s="49"/>
      <c r="SRF115" s="49"/>
      <c r="SRG115" s="49"/>
      <c r="SRH115" s="49"/>
      <c r="SRI115" s="49"/>
      <c r="SRJ115" s="49"/>
      <c r="SRK115" s="49"/>
      <c r="SRL115" s="49"/>
      <c r="SRM115" s="49"/>
      <c r="SRN115" s="49"/>
      <c r="SRO115" s="49"/>
      <c r="SRP115" s="49"/>
      <c r="SRQ115" s="49"/>
      <c r="SRR115" s="49"/>
      <c r="SRS115" s="49"/>
      <c r="SRT115" s="49"/>
      <c r="SRU115" s="49"/>
      <c r="SRV115" s="49"/>
      <c r="SRW115" s="49"/>
      <c r="SRX115" s="49"/>
      <c r="SRY115" s="49"/>
      <c r="SRZ115" s="49"/>
      <c r="SSC115" s="49"/>
      <c r="SSF115" s="49"/>
      <c r="SSI115" s="49"/>
      <c r="SSL115" s="49"/>
      <c r="SSO115" s="49"/>
      <c r="SSR115" s="49"/>
      <c r="STA115" s="49"/>
      <c r="STD115" s="49"/>
      <c r="STG115" s="49"/>
      <c r="STJ115" s="49"/>
      <c r="STS115" s="49"/>
      <c r="STY115" s="49"/>
      <c r="SUB115" s="49"/>
      <c r="SUE115" s="49"/>
      <c r="SUH115" s="49"/>
      <c r="SUN115" s="49"/>
      <c r="SUQ115" s="49"/>
      <c r="SUW115" s="49"/>
      <c r="SUY115" s="49"/>
      <c r="SUZ115" s="49"/>
      <c r="SVB115" s="49"/>
      <c r="SVS115" s="49"/>
      <c r="SVX115" s="49"/>
      <c r="SWD115" s="49"/>
      <c r="SWG115" s="49"/>
      <c r="SWJ115" s="49"/>
      <c r="SWR115" s="49"/>
      <c r="SXN115" s="49"/>
      <c r="SXO115" s="49"/>
      <c r="SXP115" s="49"/>
      <c r="SXQ115" s="49"/>
      <c r="SXR115" s="49"/>
      <c r="SXS115" s="49"/>
      <c r="SYK115" s="49"/>
      <c r="SYL115" s="49"/>
      <c r="SYO115" s="49"/>
      <c r="SYR115" s="49"/>
      <c r="SYT115" s="49"/>
      <c r="SYV115" s="49"/>
      <c r="SYY115" s="49"/>
      <c r="SZB115" s="49"/>
      <c r="SZE115" s="49"/>
      <c r="SZH115" s="49"/>
      <c r="SZK115" s="49"/>
      <c r="SZN115" s="49"/>
      <c r="SZQ115" s="49"/>
      <c r="SZT115" s="49"/>
      <c r="SZV115" s="49"/>
      <c r="TAI115" s="49"/>
      <c r="TAJ115" s="49"/>
      <c r="TAK115" s="49"/>
      <c r="TAL115" s="49"/>
      <c r="TAM115" s="49"/>
      <c r="TAN115" s="49"/>
      <c r="TAO115" s="49"/>
      <c r="TAP115" s="49"/>
      <c r="TAQ115" s="49"/>
      <c r="TAR115" s="49"/>
      <c r="TAS115" s="49"/>
      <c r="TAT115" s="49"/>
      <c r="TAU115" s="49"/>
      <c r="TAV115" s="49"/>
      <c r="TAW115" s="49"/>
      <c r="TAX115" s="49"/>
      <c r="TAY115" s="49"/>
      <c r="TAZ115" s="49"/>
      <c r="TBA115" s="49"/>
      <c r="TBB115" s="49"/>
      <c r="TBC115" s="49"/>
      <c r="TBD115" s="49"/>
      <c r="TBE115" s="49"/>
      <c r="TBF115" s="49"/>
      <c r="TBG115" s="49"/>
      <c r="TBH115" s="49"/>
      <c r="TBI115" s="49"/>
      <c r="TBJ115" s="49"/>
      <c r="TBK115" s="49"/>
      <c r="TBL115" s="49"/>
      <c r="TBM115" s="49"/>
      <c r="TBN115" s="49"/>
      <c r="TBO115" s="49"/>
      <c r="TBP115" s="49"/>
      <c r="TBQ115" s="49"/>
      <c r="TBR115" s="49"/>
      <c r="TBS115" s="49"/>
      <c r="TBT115" s="49"/>
      <c r="TBU115" s="49"/>
      <c r="TBV115" s="49"/>
      <c r="TBY115" s="49"/>
      <c r="TCB115" s="49"/>
      <c r="TCE115" s="49"/>
      <c r="TCH115" s="49"/>
      <c r="TCK115" s="49"/>
      <c r="TCN115" s="49"/>
      <c r="TCW115" s="49"/>
      <c r="TCZ115" s="49"/>
      <c r="TDC115" s="49"/>
      <c r="TDF115" s="49"/>
      <c r="TDO115" s="49"/>
      <c r="TDU115" s="49"/>
      <c r="TDX115" s="49"/>
      <c r="TEA115" s="49"/>
      <c r="TED115" s="49"/>
      <c r="TEJ115" s="49"/>
      <c r="TEM115" s="49"/>
      <c r="TES115" s="49"/>
      <c r="TEU115" s="49"/>
      <c r="TEV115" s="49"/>
      <c r="TEX115" s="49"/>
      <c r="TFO115" s="49"/>
      <c r="TFT115" s="49"/>
      <c r="TFZ115" s="49"/>
      <c r="TGC115" s="49"/>
      <c r="TGF115" s="49"/>
      <c r="TGN115" s="49"/>
      <c r="THJ115" s="49"/>
      <c r="THK115" s="49"/>
      <c r="THL115" s="49"/>
      <c r="THM115" s="49"/>
      <c r="THN115" s="49"/>
      <c r="THO115" s="49"/>
      <c r="TIG115" s="49"/>
      <c r="TIH115" s="49"/>
      <c r="TIK115" s="49"/>
      <c r="TIN115" s="49"/>
      <c r="TIP115" s="49"/>
      <c r="TIR115" s="49"/>
      <c r="TIU115" s="49"/>
      <c r="TIX115" s="49"/>
      <c r="TJA115" s="49"/>
      <c r="TJD115" s="49"/>
      <c r="TJG115" s="49"/>
      <c r="TJJ115" s="49"/>
      <c r="TJM115" s="49"/>
      <c r="TJP115" s="49"/>
      <c r="TJR115" s="49"/>
      <c r="TKE115" s="49"/>
      <c r="TKF115" s="49"/>
      <c r="TKG115" s="49"/>
      <c r="TKH115" s="49"/>
      <c r="TKI115" s="49"/>
      <c r="TKJ115" s="49"/>
      <c r="TKK115" s="49"/>
      <c r="TKL115" s="49"/>
      <c r="TKM115" s="49"/>
      <c r="TKN115" s="49"/>
      <c r="TKO115" s="49"/>
      <c r="TKP115" s="49"/>
      <c r="TKQ115" s="49"/>
      <c r="TKR115" s="49"/>
      <c r="TKS115" s="49"/>
      <c r="TKT115" s="49"/>
      <c r="TKU115" s="49"/>
      <c r="TKV115" s="49"/>
      <c r="TKW115" s="49"/>
      <c r="TKX115" s="49"/>
      <c r="TKY115" s="49"/>
      <c r="TKZ115" s="49"/>
      <c r="TLA115" s="49"/>
      <c r="TLB115" s="49"/>
      <c r="TLC115" s="49"/>
      <c r="TLD115" s="49"/>
      <c r="TLE115" s="49"/>
      <c r="TLF115" s="49"/>
      <c r="TLG115" s="49"/>
      <c r="TLH115" s="49"/>
      <c r="TLI115" s="49"/>
      <c r="TLJ115" s="49"/>
      <c r="TLK115" s="49"/>
      <c r="TLL115" s="49"/>
      <c r="TLM115" s="49"/>
      <c r="TLN115" s="49"/>
      <c r="TLO115" s="49"/>
      <c r="TLP115" s="49"/>
      <c r="TLQ115" s="49"/>
      <c r="TLR115" s="49"/>
      <c r="TLU115" s="49"/>
      <c r="TLX115" s="49"/>
      <c r="TMA115" s="49"/>
      <c r="TMD115" s="49"/>
      <c r="TMG115" s="49"/>
      <c r="TMJ115" s="49"/>
      <c r="TMS115" s="49"/>
      <c r="TMV115" s="49"/>
      <c r="TMY115" s="49"/>
      <c r="TNB115" s="49"/>
      <c r="TNK115" s="49"/>
      <c r="TNQ115" s="49"/>
      <c r="TNT115" s="49"/>
      <c r="TNW115" s="49"/>
      <c r="TNZ115" s="49"/>
      <c r="TOF115" s="49"/>
      <c r="TOI115" s="49"/>
      <c r="TOO115" s="49"/>
      <c r="TOQ115" s="49"/>
      <c r="TOR115" s="49"/>
      <c r="TOT115" s="49"/>
      <c r="TPK115" s="49"/>
      <c r="TPP115" s="49"/>
      <c r="TPV115" s="49"/>
      <c r="TPY115" s="49"/>
      <c r="TQB115" s="49"/>
      <c r="TQJ115" s="49"/>
      <c r="TRF115" s="49"/>
      <c r="TRG115" s="49"/>
      <c r="TRH115" s="49"/>
      <c r="TRI115" s="49"/>
      <c r="TRJ115" s="49"/>
      <c r="TRK115" s="49"/>
      <c r="TSC115" s="49"/>
      <c r="TSD115" s="49"/>
      <c r="TSG115" s="49"/>
      <c r="TSJ115" s="49"/>
      <c r="TSL115" s="49"/>
      <c r="TSN115" s="49"/>
      <c r="TSQ115" s="49"/>
      <c r="TST115" s="49"/>
      <c r="TSW115" s="49"/>
      <c r="TSZ115" s="49"/>
      <c r="TTC115" s="49"/>
      <c r="TTF115" s="49"/>
      <c r="TTI115" s="49"/>
      <c r="TTL115" s="49"/>
      <c r="TTN115" s="49"/>
      <c r="TUA115" s="49"/>
      <c r="TUB115" s="49"/>
      <c r="TUC115" s="49"/>
      <c r="TUD115" s="49"/>
      <c r="TUE115" s="49"/>
      <c r="TUF115" s="49"/>
      <c r="TUG115" s="49"/>
      <c r="TUH115" s="49"/>
      <c r="TUI115" s="49"/>
      <c r="TUJ115" s="49"/>
      <c r="TUK115" s="49"/>
      <c r="TUL115" s="49"/>
      <c r="TUM115" s="49"/>
      <c r="TUN115" s="49"/>
      <c r="TUO115" s="49"/>
      <c r="TUP115" s="49"/>
      <c r="TUQ115" s="49"/>
      <c r="TUR115" s="49"/>
      <c r="TUS115" s="49"/>
      <c r="TUT115" s="49"/>
      <c r="TUU115" s="49"/>
      <c r="TUV115" s="49"/>
      <c r="TUW115" s="49"/>
      <c r="TUX115" s="49"/>
      <c r="TUY115" s="49"/>
      <c r="TUZ115" s="49"/>
      <c r="TVA115" s="49"/>
      <c r="TVB115" s="49"/>
      <c r="TVC115" s="49"/>
      <c r="TVD115" s="49"/>
      <c r="TVE115" s="49"/>
      <c r="TVF115" s="49"/>
      <c r="TVG115" s="49"/>
      <c r="TVH115" s="49"/>
      <c r="TVI115" s="49"/>
      <c r="TVJ115" s="49"/>
      <c r="TVK115" s="49"/>
      <c r="TVL115" s="49"/>
      <c r="TVM115" s="49"/>
      <c r="TVN115" s="49"/>
      <c r="TVQ115" s="49"/>
      <c r="TVT115" s="49"/>
      <c r="TVW115" s="49"/>
      <c r="TVZ115" s="49"/>
      <c r="TWC115" s="49"/>
      <c r="TWF115" s="49"/>
      <c r="TWO115" s="49"/>
      <c r="TWR115" s="49"/>
      <c r="TWU115" s="49"/>
      <c r="TWX115" s="49"/>
      <c r="TXG115" s="49"/>
      <c r="TXM115" s="49"/>
      <c r="TXP115" s="49"/>
      <c r="TXS115" s="49"/>
      <c r="TXV115" s="49"/>
      <c r="TYB115" s="49"/>
      <c r="TYE115" s="49"/>
      <c r="TYK115" s="49"/>
      <c r="TYM115" s="49"/>
      <c r="TYN115" s="49"/>
      <c r="TYP115" s="49"/>
      <c r="TZG115" s="49"/>
      <c r="TZL115" s="49"/>
      <c r="TZR115" s="49"/>
      <c r="TZU115" s="49"/>
      <c r="TZX115" s="49"/>
      <c r="UAF115" s="49"/>
      <c r="UBB115" s="49"/>
      <c r="UBC115" s="49"/>
      <c r="UBD115" s="49"/>
      <c r="UBE115" s="49"/>
      <c r="UBF115" s="49"/>
      <c r="UBG115" s="49"/>
      <c r="UBY115" s="49"/>
      <c r="UBZ115" s="49"/>
      <c r="UCC115" s="49"/>
      <c r="UCF115" s="49"/>
      <c r="UCH115" s="49"/>
      <c r="UCJ115" s="49"/>
      <c r="UCM115" s="49"/>
      <c r="UCP115" s="49"/>
      <c r="UCS115" s="49"/>
      <c r="UCV115" s="49"/>
      <c r="UCY115" s="49"/>
      <c r="UDB115" s="49"/>
      <c r="UDE115" s="49"/>
      <c r="UDH115" s="49"/>
      <c r="UDJ115" s="49"/>
      <c r="UDW115" s="49"/>
      <c r="UDX115" s="49"/>
      <c r="UDY115" s="49"/>
      <c r="UDZ115" s="49"/>
      <c r="UEA115" s="49"/>
      <c r="UEB115" s="49"/>
      <c r="UEC115" s="49"/>
      <c r="UED115" s="49"/>
      <c r="UEE115" s="49"/>
      <c r="UEF115" s="49"/>
      <c r="UEG115" s="49"/>
      <c r="UEH115" s="49"/>
      <c r="UEI115" s="49"/>
      <c r="UEJ115" s="49"/>
      <c r="UEK115" s="49"/>
      <c r="UEL115" s="49"/>
      <c r="UEM115" s="49"/>
      <c r="UEN115" s="49"/>
      <c r="UEO115" s="49"/>
      <c r="UEP115" s="49"/>
      <c r="UEQ115" s="49"/>
      <c r="UER115" s="49"/>
      <c r="UES115" s="49"/>
      <c r="UET115" s="49"/>
      <c r="UEU115" s="49"/>
      <c r="UEV115" s="49"/>
      <c r="UEW115" s="49"/>
      <c r="UEX115" s="49"/>
      <c r="UEY115" s="49"/>
      <c r="UEZ115" s="49"/>
      <c r="UFA115" s="49"/>
      <c r="UFB115" s="49"/>
      <c r="UFC115" s="49"/>
      <c r="UFD115" s="49"/>
      <c r="UFE115" s="49"/>
      <c r="UFF115" s="49"/>
      <c r="UFG115" s="49"/>
      <c r="UFH115" s="49"/>
      <c r="UFI115" s="49"/>
      <c r="UFJ115" s="49"/>
      <c r="UFM115" s="49"/>
      <c r="UFP115" s="49"/>
      <c r="UFS115" s="49"/>
      <c r="UFV115" s="49"/>
      <c r="UFY115" s="49"/>
      <c r="UGB115" s="49"/>
      <c r="UGK115" s="49"/>
      <c r="UGN115" s="49"/>
      <c r="UGQ115" s="49"/>
      <c r="UGT115" s="49"/>
      <c r="UHC115" s="49"/>
      <c r="UHI115" s="49"/>
      <c r="UHL115" s="49"/>
      <c r="UHO115" s="49"/>
      <c r="UHR115" s="49"/>
      <c r="UHX115" s="49"/>
      <c r="UIA115" s="49"/>
      <c r="UIG115" s="49"/>
      <c r="UII115" s="49"/>
      <c r="UIJ115" s="49"/>
      <c r="UIL115" s="49"/>
      <c r="UJC115" s="49"/>
      <c r="UJH115" s="49"/>
      <c r="UJN115" s="49"/>
      <c r="UJQ115" s="49"/>
      <c r="UJT115" s="49"/>
      <c r="UKB115" s="49"/>
      <c r="UKX115" s="49"/>
      <c r="UKY115" s="49"/>
      <c r="UKZ115" s="49"/>
      <c r="ULA115" s="49"/>
      <c r="ULB115" s="49"/>
      <c r="ULC115" s="49"/>
      <c r="ULU115" s="49"/>
      <c r="ULV115" s="49"/>
      <c r="ULY115" s="49"/>
      <c r="UMB115" s="49"/>
      <c r="UMD115" s="49"/>
      <c r="UMF115" s="49"/>
      <c r="UMI115" s="49"/>
      <c r="UML115" s="49"/>
      <c r="UMO115" s="49"/>
      <c r="UMR115" s="49"/>
      <c r="UMU115" s="49"/>
      <c r="UMX115" s="49"/>
      <c r="UNA115" s="49"/>
      <c r="UND115" s="49"/>
      <c r="UNF115" s="49"/>
      <c r="UNS115" s="49"/>
      <c r="UNT115" s="49"/>
      <c r="UNU115" s="49"/>
      <c r="UNV115" s="49"/>
      <c r="UNW115" s="49"/>
      <c r="UNX115" s="49"/>
      <c r="UNY115" s="49"/>
      <c r="UNZ115" s="49"/>
      <c r="UOA115" s="49"/>
      <c r="UOB115" s="49"/>
      <c r="UOC115" s="49"/>
      <c r="UOD115" s="49"/>
      <c r="UOE115" s="49"/>
      <c r="UOF115" s="49"/>
      <c r="UOG115" s="49"/>
      <c r="UOH115" s="49"/>
      <c r="UOI115" s="49"/>
      <c r="UOJ115" s="49"/>
      <c r="UOK115" s="49"/>
      <c r="UOL115" s="49"/>
      <c r="UOM115" s="49"/>
      <c r="UON115" s="49"/>
      <c r="UOO115" s="49"/>
      <c r="UOP115" s="49"/>
      <c r="UOQ115" s="49"/>
      <c r="UOR115" s="49"/>
      <c r="UOS115" s="49"/>
      <c r="UOT115" s="49"/>
      <c r="UOU115" s="49"/>
      <c r="UOV115" s="49"/>
      <c r="UOW115" s="49"/>
      <c r="UOX115" s="49"/>
      <c r="UOY115" s="49"/>
      <c r="UOZ115" s="49"/>
      <c r="UPA115" s="49"/>
      <c r="UPB115" s="49"/>
      <c r="UPC115" s="49"/>
      <c r="UPD115" s="49"/>
      <c r="UPE115" s="49"/>
      <c r="UPF115" s="49"/>
      <c r="UPI115" s="49"/>
      <c r="UPL115" s="49"/>
      <c r="UPO115" s="49"/>
      <c r="UPR115" s="49"/>
      <c r="UPU115" s="49"/>
      <c r="UPX115" s="49"/>
      <c r="UQG115" s="49"/>
      <c r="UQJ115" s="49"/>
      <c r="UQM115" s="49"/>
      <c r="UQP115" s="49"/>
      <c r="UQY115" s="49"/>
      <c r="URE115" s="49"/>
      <c r="URH115" s="49"/>
      <c r="URK115" s="49"/>
      <c r="URN115" s="49"/>
      <c r="URT115" s="49"/>
      <c r="URW115" s="49"/>
      <c r="USC115" s="49"/>
      <c r="USE115" s="49"/>
      <c r="USF115" s="49"/>
      <c r="USH115" s="49"/>
      <c r="USY115" s="49"/>
      <c r="UTD115" s="49"/>
      <c r="UTJ115" s="49"/>
      <c r="UTM115" s="49"/>
      <c r="UTP115" s="49"/>
      <c r="UTX115" s="49"/>
      <c r="UUT115" s="49"/>
      <c r="UUU115" s="49"/>
      <c r="UUV115" s="49"/>
      <c r="UUW115" s="49"/>
      <c r="UUX115" s="49"/>
      <c r="UUY115" s="49"/>
      <c r="UVQ115" s="49"/>
      <c r="UVR115" s="49"/>
      <c r="UVU115" s="49"/>
      <c r="UVX115" s="49"/>
      <c r="UVZ115" s="49"/>
      <c r="UWB115" s="49"/>
      <c r="UWE115" s="49"/>
      <c r="UWH115" s="49"/>
      <c r="UWK115" s="49"/>
      <c r="UWN115" s="49"/>
      <c r="UWQ115" s="49"/>
      <c r="UWT115" s="49"/>
      <c r="UWW115" s="49"/>
      <c r="UWZ115" s="49"/>
      <c r="UXB115" s="49"/>
      <c r="UXO115" s="49"/>
      <c r="UXP115" s="49"/>
      <c r="UXQ115" s="49"/>
      <c r="UXR115" s="49"/>
      <c r="UXS115" s="49"/>
      <c r="UXT115" s="49"/>
      <c r="UXU115" s="49"/>
      <c r="UXV115" s="49"/>
      <c r="UXW115" s="49"/>
      <c r="UXX115" s="49"/>
      <c r="UXY115" s="49"/>
      <c r="UXZ115" s="49"/>
      <c r="UYA115" s="49"/>
      <c r="UYB115" s="49"/>
      <c r="UYC115" s="49"/>
      <c r="UYD115" s="49"/>
      <c r="UYE115" s="49"/>
      <c r="UYF115" s="49"/>
      <c r="UYG115" s="49"/>
      <c r="UYH115" s="49"/>
      <c r="UYI115" s="49"/>
      <c r="UYJ115" s="49"/>
      <c r="UYK115" s="49"/>
      <c r="UYL115" s="49"/>
      <c r="UYM115" s="49"/>
      <c r="UYN115" s="49"/>
      <c r="UYO115" s="49"/>
      <c r="UYP115" s="49"/>
      <c r="UYQ115" s="49"/>
      <c r="UYR115" s="49"/>
      <c r="UYS115" s="49"/>
      <c r="UYT115" s="49"/>
      <c r="UYU115" s="49"/>
      <c r="UYV115" s="49"/>
      <c r="UYW115" s="49"/>
      <c r="UYX115" s="49"/>
      <c r="UYY115" s="49"/>
      <c r="UYZ115" s="49"/>
      <c r="UZA115" s="49"/>
      <c r="UZB115" s="49"/>
      <c r="UZE115" s="49"/>
      <c r="UZH115" s="49"/>
      <c r="UZK115" s="49"/>
      <c r="UZN115" s="49"/>
      <c r="UZQ115" s="49"/>
      <c r="UZT115" s="49"/>
      <c r="VAC115" s="49"/>
      <c r="VAF115" s="49"/>
      <c r="VAI115" s="49"/>
      <c r="VAL115" s="49"/>
      <c r="VAU115" s="49"/>
      <c r="VBA115" s="49"/>
      <c r="VBD115" s="49"/>
      <c r="VBG115" s="49"/>
      <c r="VBJ115" s="49"/>
      <c r="VBP115" s="49"/>
      <c r="VBS115" s="49"/>
      <c r="VBY115" s="49"/>
      <c r="VCA115" s="49"/>
      <c r="VCB115" s="49"/>
      <c r="VCD115" s="49"/>
      <c r="VCU115" s="49"/>
      <c r="VCZ115" s="49"/>
      <c r="VDF115" s="49"/>
      <c r="VDI115" s="49"/>
      <c r="VDL115" s="49"/>
      <c r="VDT115" s="49"/>
      <c r="VEP115" s="49"/>
      <c r="VEQ115" s="49"/>
      <c r="VER115" s="49"/>
      <c r="VES115" s="49"/>
      <c r="VET115" s="49"/>
      <c r="VEU115" s="49"/>
      <c r="VFM115" s="49"/>
      <c r="VFN115" s="49"/>
      <c r="VFQ115" s="49"/>
      <c r="VFT115" s="49"/>
      <c r="VFV115" s="49"/>
      <c r="VFX115" s="49"/>
      <c r="VGA115" s="49"/>
      <c r="VGD115" s="49"/>
      <c r="VGG115" s="49"/>
      <c r="VGJ115" s="49"/>
      <c r="VGM115" s="49"/>
      <c r="VGP115" s="49"/>
      <c r="VGS115" s="49"/>
      <c r="VGV115" s="49"/>
      <c r="VGX115" s="49"/>
      <c r="VHK115" s="49"/>
      <c r="VHL115" s="49"/>
      <c r="VHM115" s="49"/>
      <c r="VHN115" s="49"/>
      <c r="VHO115" s="49"/>
      <c r="VHP115" s="49"/>
      <c r="VHQ115" s="49"/>
      <c r="VHR115" s="49"/>
      <c r="VHS115" s="49"/>
      <c r="VHT115" s="49"/>
      <c r="VHU115" s="49"/>
      <c r="VHV115" s="49"/>
      <c r="VHW115" s="49"/>
      <c r="VHX115" s="49"/>
      <c r="VHY115" s="49"/>
      <c r="VHZ115" s="49"/>
      <c r="VIA115" s="49"/>
      <c r="VIB115" s="49"/>
      <c r="VIC115" s="49"/>
      <c r="VID115" s="49"/>
      <c r="VIE115" s="49"/>
      <c r="VIF115" s="49"/>
      <c r="VIG115" s="49"/>
      <c r="VIH115" s="49"/>
      <c r="VII115" s="49"/>
      <c r="VIJ115" s="49"/>
      <c r="VIK115" s="49"/>
      <c r="VIL115" s="49"/>
      <c r="VIM115" s="49"/>
      <c r="VIN115" s="49"/>
      <c r="VIO115" s="49"/>
      <c r="VIP115" s="49"/>
      <c r="VIQ115" s="49"/>
      <c r="VIR115" s="49"/>
      <c r="VIS115" s="49"/>
      <c r="VIT115" s="49"/>
      <c r="VIU115" s="49"/>
      <c r="VIV115" s="49"/>
      <c r="VIW115" s="49"/>
      <c r="VIX115" s="49"/>
      <c r="VJA115" s="49"/>
      <c r="VJD115" s="49"/>
      <c r="VJG115" s="49"/>
      <c r="VJJ115" s="49"/>
      <c r="VJM115" s="49"/>
      <c r="VJP115" s="49"/>
      <c r="VJY115" s="49"/>
      <c r="VKB115" s="49"/>
      <c r="VKE115" s="49"/>
      <c r="VKH115" s="49"/>
      <c r="VKQ115" s="49"/>
      <c r="VKW115" s="49"/>
      <c r="VKZ115" s="49"/>
      <c r="VLC115" s="49"/>
      <c r="VLF115" s="49"/>
      <c r="VLL115" s="49"/>
      <c r="VLO115" s="49"/>
      <c r="VLU115" s="49"/>
      <c r="VLW115" s="49"/>
      <c r="VLX115" s="49"/>
      <c r="VLZ115" s="49"/>
      <c r="VMQ115" s="49"/>
      <c r="VMV115" s="49"/>
      <c r="VNB115" s="49"/>
      <c r="VNE115" s="49"/>
      <c r="VNH115" s="49"/>
      <c r="VNP115" s="49"/>
      <c r="VOL115" s="49"/>
      <c r="VOM115" s="49"/>
      <c r="VON115" s="49"/>
      <c r="VOO115" s="49"/>
      <c r="VOP115" s="49"/>
      <c r="VOQ115" s="49"/>
      <c r="VPI115" s="49"/>
      <c r="VPJ115" s="49"/>
      <c r="VPM115" s="49"/>
      <c r="VPP115" s="49"/>
      <c r="VPR115" s="49"/>
      <c r="VPT115" s="49"/>
      <c r="VPW115" s="49"/>
      <c r="VPZ115" s="49"/>
      <c r="VQC115" s="49"/>
      <c r="VQF115" s="49"/>
      <c r="VQI115" s="49"/>
      <c r="VQL115" s="49"/>
      <c r="VQO115" s="49"/>
      <c r="VQR115" s="49"/>
      <c r="VQT115" s="49"/>
      <c r="VRG115" s="49"/>
      <c r="VRH115" s="49"/>
      <c r="VRI115" s="49"/>
      <c r="VRJ115" s="49"/>
      <c r="VRK115" s="49"/>
      <c r="VRL115" s="49"/>
      <c r="VRM115" s="49"/>
      <c r="VRN115" s="49"/>
      <c r="VRO115" s="49"/>
      <c r="VRP115" s="49"/>
      <c r="VRQ115" s="49"/>
      <c r="VRR115" s="49"/>
      <c r="VRS115" s="49"/>
      <c r="VRT115" s="49"/>
      <c r="VRU115" s="49"/>
      <c r="VRV115" s="49"/>
      <c r="VRW115" s="49"/>
      <c r="VRX115" s="49"/>
      <c r="VRY115" s="49"/>
      <c r="VRZ115" s="49"/>
      <c r="VSA115" s="49"/>
      <c r="VSB115" s="49"/>
      <c r="VSC115" s="49"/>
      <c r="VSD115" s="49"/>
      <c r="VSE115" s="49"/>
      <c r="VSF115" s="49"/>
      <c r="VSG115" s="49"/>
      <c r="VSH115" s="49"/>
      <c r="VSI115" s="49"/>
      <c r="VSJ115" s="49"/>
      <c r="VSK115" s="49"/>
      <c r="VSL115" s="49"/>
      <c r="VSM115" s="49"/>
      <c r="VSN115" s="49"/>
      <c r="VSO115" s="49"/>
      <c r="VSP115" s="49"/>
      <c r="VSQ115" s="49"/>
      <c r="VSR115" s="49"/>
      <c r="VSS115" s="49"/>
      <c r="VST115" s="49"/>
      <c r="VSW115" s="49"/>
      <c r="VSZ115" s="49"/>
      <c r="VTC115" s="49"/>
      <c r="VTF115" s="49"/>
      <c r="VTI115" s="49"/>
      <c r="VTL115" s="49"/>
      <c r="VTU115" s="49"/>
      <c r="VTX115" s="49"/>
      <c r="VUA115" s="49"/>
      <c r="VUD115" s="49"/>
      <c r="VUM115" s="49"/>
      <c r="VUS115" s="49"/>
      <c r="VUV115" s="49"/>
      <c r="VUY115" s="49"/>
      <c r="VVB115" s="49"/>
      <c r="VVH115" s="49"/>
      <c r="VVK115" s="49"/>
      <c r="VVQ115" s="49"/>
      <c r="VVS115" s="49"/>
      <c r="VVT115" s="49"/>
      <c r="VVV115" s="49"/>
      <c r="VWM115" s="49"/>
      <c r="VWR115" s="49"/>
      <c r="VWX115" s="49"/>
      <c r="VXA115" s="49"/>
      <c r="VXD115" s="49"/>
      <c r="VXL115" s="49"/>
      <c r="VYH115" s="49"/>
      <c r="VYI115" s="49"/>
      <c r="VYJ115" s="49"/>
      <c r="VYK115" s="49"/>
      <c r="VYL115" s="49"/>
      <c r="VYM115" s="49"/>
      <c r="VZE115" s="49"/>
      <c r="VZF115" s="49"/>
      <c r="VZI115" s="49"/>
      <c r="VZL115" s="49"/>
      <c r="VZN115" s="49"/>
      <c r="VZP115" s="49"/>
      <c r="VZS115" s="49"/>
      <c r="VZV115" s="49"/>
      <c r="VZY115" s="49"/>
      <c r="WAB115" s="49"/>
      <c r="WAE115" s="49"/>
      <c r="WAH115" s="49"/>
      <c r="WAK115" s="49"/>
      <c r="WAN115" s="49"/>
      <c r="WAP115" s="49"/>
      <c r="WBC115" s="49"/>
      <c r="WBD115" s="49"/>
      <c r="WBE115" s="49"/>
      <c r="WBF115" s="49"/>
      <c r="WBG115" s="49"/>
      <c r="WBH115" s="49"/>
      <c r="WBI115" s="49"/>
      <c r="WBJ115" s="49"/>
      <c r="WBK115" s="49"/>
      <c r="WBL115" s="49"/>
      <c r="WBM115" s="49"/>
      <c r="WBN115" s="49"/>
      <c r="WBO115" s="49"/>
      <c r="WBP115" s="49"/>
      <c r="WBQ115" s="49"/>
      <c r="WBR115" s="49"/>
      <c r="WBS115" s="49"/>
      <c r="WBT115" s="49"/>
      <c r="WBU115" s="49"/>
      <c r="WBV115" s="49"/>
      <c r="WBW115" s="49"/>
      <c r="WBX115" s="49"/>
      <c r="WBY115" s="49"/>
      <c r="WBZ115" s="49"/>
      <c r="WCA115" s="49"/>
      <c r="WCB115" s="49"/>
      <c r="WCC115" s="49"/>
      <c r="WCD115" s="49"/>
      <c r="WCE115" s="49"/>
      <c r="WCF115" s="49"/>
      <c r="WCG115" s="49"/>
      <c r="WCH115" s="49"/>
      <c r="WCI115" s="49"/>
      <c r="WCJ115" s="49"/>
      <c r="WCK115" s="49"/>
      <c r="WCL115" s="49"/>
      <c r="WCM115" s="49"/>
      <c r="WCN115" s="49"/>
      <c r="WCO115" s="49"/>
      <c r="WCP115" s="49"/>
      <c r="WCS115" s="49"/>
      <c r="WCV115" s="49"/>
      <c r="WCY115" s="49"/>
      <c r="WDB115" s="49"/>
      <c r="WDE115" s="49"/>
      <c r="WDH115" s="49"/>
      <c r="WDQ115" s="49"/>
      <c r="WDT115" s="49"/>
      <c r="WDW115" s="49"/>
      <c r="WDZ115" s="49"/>
      <c r="WEI115" s="49"/>
      <c r="WEO115" s="49"/>
      <c r="WER115" s="49"/>
      <c r="WEU115" s="49"/>
      <c r="WEX115" s="49"/>
      <c r="WFD115" s="49"/>
      <c r="WFG115" s="49"/>
      <c r="WFM115" s="49"/>
      <c r="WFO115" s="49"/>
      <c r="WFP115" s="49"/>
      <c r="WFR115" s="49"/>
      <c r="WGI115" s="49"/>
      <c r="WGN115" s="49"/>
      <c r="WGT115" s="49"/>
      <c r="WGW115" s="49"/>
      <c r="WGZ115" s="49"/>
      <c r="WHH115" s="49"/>
      <c r="WID115" s="49"/>
      <c r="WIE115" s="49"/>
      <c r="WIF115" s="49"/>
      <c r="WIG115" s="49"/>
      <c r="WIH115" s="49"/>
      <c r="WII115" s="49"/>
      <c r="WJA115" s="49"/>
      <c r="WJB115" s="49"/>
      <c r="WJE115" s="49"/>
      <c r="WJH115" s="49"/>
      <c r="WJJ115" s="49"/>
      <c r="WJL115" s="49"/>
      <c r="WJO115" s="49"/>
      <c r="WJR115" s="49"/>
      <c r="WJU115" s="49"/>
      <c r="WJX115" s="49"/>
      <c r="WKA115" s="49"/>
      <c r="WKD115" s="49"/>
      <c r="WKG115" s="49"/>
      <c r="WKJ115" s="49"/>
      <c r="WKL115" s="49"/>
      <c r="WKY115" s="49"/>
      <c r="WKZ115" s="49"/>
      <c r="WLA115" s="49"/>
      <c r="WLB115" s="49"/>
      <c r="WLC115" s="49"/>
      <c r="WLD115" s="49"/>
      <c r="WLE115" s="49"/>
      <c r="WLF115" s="49"/>
      <c r="WLG115" s="49"/>
      <c r="WLH115" s="49"/>
      <c r="WLI115" s="49"/>
      <c r="WLJ115" s="49"/>
      <c r="WLK115" s="49"/>
      <c r="WLL115" s="49"/>
      <c r="WLM115" s="49"/>
      <c r="WLN115" s="49"/>
      <c r="WLO115" s="49"/>
      <c r="WLP115" s="49"/>
      <c r="WLQ115" s="49"/>
      <c r="WLR115" s="49"/>
      <c r="WLS115" s="49"/>
      <c r="WLT115" s="49"/>
      <c r="WLU115" s="49"/>
      <c r="WLV115" s="49"/>
      <c r="WLW115" s="49"/>
      <c r="WLX115" s="49"/>
      <c r="WLY115" s="49"/>
      <c r="WLZ115" s="49"/>
      <c r="WMA115" s="49"/>
      <c r="WMB115" s="49"/>
      <c r="WMC115" s="49"/>
      <c r="WMD115" s="49"/>
      <c r="WME115" s="49"/>
      <c r="WMF115" s="49"/>
      <c r="WMG115" s="49"/>
      <c r="WMH115" s="49"/>
      <c r="WMI115" s="49"/>
      <c r="WMJ115" s="49"/>
      <c r="WMK115" s="49"/>
      <c r="WML115" s="49"/>
      <c r="WMO115" s="49"/>
      <c r="WMR115" s="49"/>
      <c r="WMU115" s="49"/>
      <c r="WMX115" s="49"/>
      <c r="WNA115" s="49"/>
      <c r="WND115" s="49"/>
      <c r="WNM115" s="49"/>
      <c r="WNP115" s="49"/>
      <c r="WNS115" s="49"/>
      <c r="WNV115" s="49"/>
      <c r="WOE115" s="49"/>
      <c r="WOK115" s="49"/>
      <c r="WON115" s="49"/>
      <c r="WOQ115" s="49"/>
      <c r="WOT115" s="49"/>
      <c r="WOZ115" s="49"/>
      <c r="WPC115" s="49"/>
      <c r="WPI115" s="49"/>
      <c r="WPK115" s="49"/>
      <c r="WPL115" s="49"/>
      <c r="WPN115" s="49"/>
      <c r="WQE115" s="49"/>
      <c r="WQJ115" s="49"/>
      <c r="WQP115" s="49"/>
      <c r="WQS115" s="49"/>
      <c r="WQV115" s="49"/>
      <c r="WRD115" s="49"/>
      <c r="WRZ115" s="49"/>
      <c r="WSA115" s="49"/>
      <c r="WSB115" s="49"/>
      <c r="WSC115" s="49"/>
      <c r="WSD115" s="49"/>
      <c r="WSE115" s="49"/>
      <c r="WSW115" s="49"/>
      <c r="WSX115" s="49"/>
      <c r="WTA115" s="49"/>
      <c r="WTD115" s="49"/>
      <c r="WTF115" s="49"/>
      <c r="WTH115" s="49"/>
      <c r="WTK115" s="49"/>
      <c r="WTN115" s="49"/>
      <c r="WTQ115" s="49"/>
      <c r="WTT115" s="49"/>
      <c r="WTW115" s="49"/>
      <c r="WTZ115" s="49"/>
      <c r="WUC115" s="49"/>
      <c r="WUF115" s="49"/>
      <c r="WUH115" s="49"/>
      <c r="WUU115" s="49"/>
      <c r="WUV115" s="49"/>
      <c r="WUW115" s="49"/>
      <c r="WUX115" s="49"/>
      <c r="WUY115" s="49"/>
      <c r="WUZ115" s="49"/>
      <c r="WVA115" s="49"/>
      <c r="WVB115" s="49"/>
      <c r="WVC115" s="49"/>
      <c r="WVD115" s="49"/>
      <c r="WVE115" s="49"/>
      <c r="WVF115" s="49"/>
      <c r="WVG115" s="49"/>
      <c r="WVH115" s="49"/>
      <c r="WVI115" s="49"/>
      <c r="WVJ115" s="49"/>
      <c r="WVK115" s="49"/>
      <c r="WVL115" s="49"/>
      <c r="WVM115" s="49"/>
      <c r="WVN115" s="49"/>
      <c r="WVO115" s="49"/>
      <c r="WVP115" s="49"/>
      <c r="WVQ115" s="49"/>
      <c r="WVR115" s="49"/>
      <c r="WVS115" s="49"/>
      <c r="WVT115" s="49"/>
      <c r="WVU115" s="49"/>
      <c r="WVV115" s="49"/>
      <c r="WVW115" s="49"/>
      <c r="WVX115" s="49"/>
      <c r="WVY115" s="49"/>
      <c r="WVZ115" s="49"/>
      <c r="WWA115" s="49"/>
      <c r="WWB115" s="49"/>
      <c r="WWC115" s="49"/>
      <c r="WWD115" s="49"/>
      <c r="WWE115" s="49"/>
      <c r="WWF115" s="49"/>
      <c r="WWG115" s="49"/>
      <c r="WWH115" s="49"/>
      <c r="WWI115" s="49"/>
      <c r="WWJ115" s="49"/>
      <c r="WWK115" s="49"/>
      <c r="WWL115" s="49"/>
      <c r="WWM115" s="49"/>
      <c r="WWN115" s="49"/>
      <c r="WWO115" s="49"/>
      <c r="WWP115" s="49"/>
      <c r="WWQ115" s="49"/>
      <c r="WWR115" s="49"/>
      <c r="WWS115" s="49"/>
      <c r="WWT115" s="49"/>
      <c r="WWU115" s="49"/>
      <c r="WWV115" s="49"/>
      <c r="WWW115" s="49"/>
      <c r="WWX115" s="49"/>
      <c r="WWY115" s="49"/>
      <c r="WWZ115" s="49"/>
      <c r="WXA115" s="49"/>
      <c r="WXB115" s="49"/>
      <c r="WXC115" s="49"/>
      <c r="WXD115" s="49"/>
      <c r="WXE115" s="49"/>
      <c r="WXF115" s="49"/>
      <c r="WXG115" s="49"/>
      <c r="WXH115" s="49"/>
      <c r="WXI115" s="49"/>
      <c r="WXJ115" s="49"/>
      <c r="WXK115" s="49"/>
      <c r="WXL115" s="49"/>
      <c r="WXM115" s="49"/>
      <c r="WXN115" s="49"/>
      <c r="WXO115" s="49"/>
      <c r="WXP115" s="49"/>
      <c r="WXQ115" s="49"/>
      <c r="WXR115" s="49"/>
      <c r="WXS115" s="49"/>
      <c r="WXT115" s="49"/>
      <c r="WXU115" s="49"/>
      <c r="WXV115" s="49"/>
      <c r="WXW115" s="49"/>
      <c r="WXX115" s="49"/>
      <c r="WXY115" s="49"/>
      <c r="WXZ115" s="49"/>
      <c r="WYA115" s="49"/>
      <c r="WYB115" s="49"/>
      <c r="WYC115" s="49"/>
      <c r="WYD115" s="49"/>
      <c r="WYE115" s="49"/>
      <c r="WYF115" s="49"/>
      <c r="WYG115" s="49"/>
      <c r="WYH115" s="49"/>
      <c r="WYI115" s="49"/>
      <c r="WYJ115" s="49"/>
      <c r="WYK115" s="49"/>
      <c r="WYL115" s="49"/>
      <c r="WYM115" s="49"/>
      <c r="WYN115" s="49"/>
      <c r="WYO115" s="49"/>
      <c r="WYP115" s="49"/>
      <c r="WYQ115" s="49"/>
      <c r="WYR115" s="49"/>
      <c r="WYS115" s="49"/>
      <c r="WYT115" s="49"/>
      <c r="WYU115" s="49"/>
      <c r="WYV115" s="49"/>
      <c r="WYW115" s="49"/>
      <c r="WYX115" s="49"/>
      <c r="WYY115" s="49"/>
      <c r="WYZ115" s="49"/>
      <c r="WZA115" s="49"/>
      <c r="WZB115" s="49"/>
      <c r="WZC115" s="49"/>
      <c r="WZD115" s="49"/>
      <c r="WZE115" s="49"/>
      <c r="WZF115" s="49"/>
      <c r="WZG115" s="49"/>
      <c r="WZH115" s="49"/>
      <c r="WZI115" s="49"/>
      <c r="WZJ115" s="49"/>
      <c r="WZK115" s="49"/>
      <c r="WZL115" s="49"/>
      <c r="WZM115" s="49"/>
      <c r="WZN115" s="49"/>
      <c r="WZO115" s="49"/>
      <c r="WZP115" s="49"/>
      <c r="WZQ115" s="49"/>
      <c r="WZR115" s="49"/>
      <c r="WZS115" s="49"/>
      <c r="WZT115" s="49"/>
      <c r="WZU115" s="49"/>
      <c r="WZV115" s="49"/>
      <c r="WZW115" s="49"/>
      <c r="WZX115" s="49"/>
      <c r="WZY115" s="49"/>
      <c r="WZZ115" s="49"/>
      <c r="XAA115" s="49"/>
      <c r="XAB115" s="49"/>
      <c r="XAC115" s="49"/>
      <c r="XAD115" s="49"/>
      <c r="XAE115" s="49"/>
      <c r="XAF115" s="49"/>
      <c r="XAG115" s="49"/>
      <c r="XAH115" s="49"/>
      <c r="XAI115" s="49"/>
      <c r="XAJ115" s="49"/>
      <c r="XAK115" s="49"/>
      <c r="XAL115" s="49"/>
      <c r="XAM115" s="49"/>
      <c r="XAN115" s="49"/>
      <c r="XAO115" s="49"/>
      <c r="XAP115" s="49"/>
      <c r="XAQ115" s="49"/>
      <c r="XAR115" s="49"/>
      <c r="XAS115" s="49"/>
      <c r="XAT115" s="49"/>
      <c r="XAU115" s="49"/>
      <c r="XAV115" s="49"/>
      <c r="XAW115" s="49"/>
      <c r="XAX115" s="49"/>
      <c r="XAY115" s="49"/>
      <c r="XAZ115" s="49"/>
      <c r="XBA115" s="49"/>
      <c r="XBB115" s="49"/>
      <c r="XBC115" s="49"/>
      <c r="XBD115" s="49"/>
      <c r="XBE115" s="49"/>
      <c r="XBF115" s="49"/>
      <c r="XBG115" s="49"/>
      <c r="XBH115" s="49"/>
      <c r="XBI115" s="49"/>
      <c r="XBJ115" s="49"/>
      <c r="XBK115" s="49"/>
      <c r="XBL115" s="49"/>
      <c r="XBM115" s="49"/>
      <c r="XBN115" s="49"/>
      <c r="XBO115" s="49"/>
      <c r="XBP115" s="49"/>
      <c r="XBQ115" s="49"/>
      <c r="XBR115" s="49"/>
      <c r="XBS115" s="49"/>
      <c r="XBT115" s="49"/>
      <c r="XBU115" s="49"/>
      <c r="XBV115" s="49"/>
      <c r="XBW115" s="49"/>
      <c r="XBX115" s="49"/>
      <c r="XBY115" s="49"/>
      <c r="XBZ115" s="49"/>
      <c r="XCA115" s="49"/>
      <c r="XCB115" s="49"/>
      <c r="XCC115" s="49"/>
      <c r="XCD115" s="49"/>
      <c r="XCE115" s="49"/>
      <c r="XCF115" s="49"/>
      <c r="XCG115" s="49"/>
      <c r="XCH115" s="49"/>
      <c r="XCI115" s="49"/>
      <c r="XCJ115" s="49"/>
      <c r="XCK115" s="49"/>
      <c r="XCL115" s="49"/>
      <c r="XCM115" s="49"/>
      <c r="XCN115" s="49"/>
      <c r="XCO115" s="49"/>
      <c r="XCP115" s="49"/>
      <c r="XCQ115" s="49"/>
      <c r="XCR115" s="49"/>
      <c r="XCS115" s="49"/>
      <c r="XCT115" s="49"/>
      <c r="XCU115" s="49"/>
      <c r="XCV115" s="49"/>
      <c r="XCW115" s="49"/>
      <c r="XCX115" s="49"/>
      <c r="XCY115" s="49"/>
      <c r="XCZ115" s="49"/>
      <c r="XDA115" s="49"/>
      <c r="XDB115" s="49"/>
      <c r="XDC115" s="49"/>
      <c r="XDD115" s="49"/>
      <c r="XDE115" s="49"/>
      <c r="XDF115" s="49"/>
      <c r="XDG115" s="49"/>
      <c r="XDH115" s="49"/>
      <c r="XDI115" s="49"/>
      <c r="XDJ115" s="49"/>
      <c r="XDK115" s="49"/>
      <c r="XDL115" s="49"/>
      <c r="XDM115" s="49"/>
      <c r="XDN115" s="49"/>
      <c r="XDO115" s="49"/>
      <c r="XDP115" s="49"/>
      <c r="XDQ115" s="49"/>
      <c r="XDR115" s="49"/>
      <c r="XDS115" s="49"/>
      <c r="XDT115" s="49"/>
      <c r="XDU115" s="49"/>
      <c r="XDV115" s="49"/>
      <c r="XDW115" s="49"/>
      <c r="XDX115" s="49"/>
      <c r="XDY115" s="49"/>
      <c r="XDZ115" s="49"/>
      <c r="XEA115" s="49"/>
      <c r="XEB115" s="49"/>
      <c r="XEC115" s="49"/>
      <c r="XED115" s="49"/>
      <c r="XEE115" s="49"/>
      <c r="XEF115" s="49"/>
      <c r="XEG115" s="49"/>
      <c r="XEH115" s="49"/>
      <c r="XEI115" s="49"/>
      <c r="XEJ115" s="49"/>
      <c r="XEK115" s="49"/>
      <c r="XEL115" s="49"/>
      <c r="XEM115" s="49"/>
      <c r="XEN115" s="49"/>
      <c r="XEO115" s="49"/>
      <c r="XEP115" s="49"/>
      <c r="XEQ115" s="49"/>
      <c r="XER115" s="49"/>
      <c r="XES115" s="49"/>
      <c r="XET115" s="49"/>
      <c r="XEU115" s="49"/>
      <c r="XEV115" s="49"/>
      <c r="XEW115" s="49"/>
      <c r="XEX115" s="49"/>
      <c r="XEY115" s="49"/>
      <c r="XEZ115" s="49"/>
      <c r="XFA115" s="49"/>
      <c r="XFB115" s="49"/>
      <c r="XFC115" s="49"/>
      <c r="XFD115" s="49"/>
    </row>
    <row r="116" spans="1:16384" s="45" customFormat="1" ht="20.25" hidden="1" customHeight="1">
      <c r="A116" s="8" t="s">
        <v>114</v>
      </c>
      <c r="B116" s="44" t="s">
        <v>329</v>
      </c>
      <c r="C116" s="53"/>
      <c r="D116" s="61"/>
      <c r="E116" s="60"/>
    </row>
    <row r="117" spans="1:16384" s="45" customFormat="1" ht="21.75" hidden="1" customHeight="1">
      <c r="A117" s="8" t="s">
        <v>115</v>
      </c>
      <c r="B117" s="44" t="s">
        <v>330</v>
      </c>
      <c r="C117" s="53"/>
      <c r="D117" s="59"/>
      <c r="E117" s="60"/>
    </row>
    <row r="118" spans="1:16384" s="45" customFormat="1" ht="20.25" hidden="1" customHeight="1">
      <c r="A118" s="4" t="s">
        <v>116</v>
      </c>
      <c r="B118" s="44" t="s">
        <v>325</v>
      </c>
      <c r="C118" s="53"/>
      <c r="D118" s="59"/>
      <c r="E118" s="60"/>
    </row>
    <row r="119" spans="1:16384" s="45" customFormat="1" ht="21.75" hidden="1" customHeight="1">
      <c r="A119" s="8" t="s">
        <v>117</v>
      </c>
      <c r="B119" s="44" t="s">
        <v>325</v>
      </c>
      <c r="C119" s="53"/>
      <c r="D119" s="59"/>
      <c r="E119" s="60"/>
    </row>
    <row r="120" spans="1:16384" s="45" customFormat="1" ht="20.25" hidden="1" customHeight="1">
      <c r="A120" s="8" t="s">
        <v>118</v>
      </c>
      <c r="B120" s="44"/>
      <c r="C120" s="53"/>
      <c r="D120" s="59"/>
      <c r="E120" s="60"/>
    </row>
    <row r="121" spans="1:16384" s="45" customFormat="1" ht="20.25" hidden="1" customHeight="1">
      <c r="A121" s="8" t="s">
        <v>119</v>
      </c>
      <c r="B121" s="44" t="s">
        <v>325</v>
      </c>
      <c r="C121" s="53"/>
      <c r="D121" s="59"/>
      <c r="E121" s="60"/>
    </row>
    <row r="122" spans="1:16384" s="45" customFormat="1" ht="18" customHeight="1">
      <c r="A122" s="6" t="s">
        <v>179</v>
      </c>
      <c r="B122" s="111" t="s">
        <v>325</v>
      </c>
      <c r="C122" s="112">
        <v>400</v>
      </c>
      <c r="D122" s="113">
        <f>_xlfn.IFNA(VLOOKUP(A122,'12.12'!A105:C394,3,),)</f>
        <v>28000</v>
      </c>
      <c r="E122" s="114">
        <f>+D122*C122</f>
        <v>11200000</v>
      </c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C122" s="49"/>
      <c r="AF122" s="49"/>
      <c r="AI122" s="49"/>
      <c r="AL122" s="49"/>
      <c r="AO122" s="49"/>
      <c r="AR122" s="49"/>
      <c r="BA122" s="49"/>
      <c r="BD122" s="49"/>
      <c r="BG122" s="49"/>
      <c r="BJ122" s="49"/>
      <c r="BS122" s="49"/>
      <c r="BY122" s="49"/>
      <c r="CB122" s="49"/>
      <c r="CE122" s="49"/>
      <c r="CH122" s="49"/>
      <c r="CN122" s="49"/>
      <c r="CQ122" s="49"/>
      <c r="CW122" s="49"/>
      <c r="CY122" s="49"/>
      <c r="CZ122" s="49"/>
      <c r="DB122" s="49"/>
      <c r="DS122" s="49"/>
      <c r="DX122" s="49"/>
      <c r="ED122" s="49"/>
      <c r="EG122" s="49"/>
      <c r="EJ122" s="49"/>
      <c r="ER122" s="49"/>
      <c r="FN122" s="49"/>
      <c r="FO122" s="49"/>
      <c r="FP122" s="49"/>
      <c r="FQ122" s="49"/>
      <c r="FR122" s="49"/>
      <c r="FS122" s="49"/>
      <c r="GK122" s="49"/>
      <c r="GL122" s="49"/>
      <c r="GO122" s="49"/>
      <c r="GR122" s="49"/>
      <c r="GT122" s="49"/>
      <c r="GV122" s="49"/>
      <c r="GY122" s="49"/>
      <c r="HB122" s="49"/>
      <c r="HE122" s="49"/>
      <c r="HH122" s="49"/>
      <c r="HK122" s="49"/>
      <c r="HN122" s="49"/>
      <c r="HQ122" s="49"/>
      <c r="HT122" s="49"/>
      <c r="HV122" s="49"/>
      <c r="II122" s="49"/>
      <c r="IJ122" s="49"/>
      <c r="IK122" s="49"/>
      <c r="IL122" s="49"/>
      <c r="IM122" s="49"/>
      <c r="IN122" s="49"/>
      <c r="IO122" s="49"/>
      <c r="IP122" s="49"/>
      <c r="IQ122" s="49"/>
      <c r="IR122" s="49"/>
      <c r="IS122" s="49"/>
      <c r="IT122" s="49"/>
      <c r="IU122" s="49"/>
      <c r="IV122" s="49"/>
      <c r="IW122" s="49"/>
      <c r="IX122" s="49"/>
      <c r="IY122" s="49"/>
      <c r="IZ122" s="49"/>
      <c r="JA122" s="49"/>
      <c r="JB122" s="49"/>
      <c r="JC122" s="49"/>
      <c r="JD122" s="49"/>
      <c r="JE122" s="49"/>
      <c r="JF122" s="49"/>
      <c r="JG122" s="49"/>
      <c r="JH122" s="49"/>
      <c r="JI122" s="49"/>
      <c r="JJ122" s="49"/>
      <c r="JK122" s="49"/>
      <c r="JL122" s="49"/>
      <c r="JM122" s="49"/>
      <c r="JN122" s="49"/>
      <c r="JO122" s="49"/>
      <c r="JP122" s="49"/>
      <c r="JQ122" s="49"/>
      <c r="JR122" s="49"/>
      <c r="JS122" s="49"/>
      <c r="JT122" s="49"/>
      <c r="JU122" s="49"/>
      <c r="JV122" s="49"/>
      <c r="JY122" s="49"/>
      <c r="KB122" s="49"/>
      <c r="KE122" s="49"/>
      <c r="KH122" s="49"/>
      <c r="KK122" s="49"/>
      <c r="KN122" s="49"/>
      <c r="KW122" s="49"/>
      <c r="KZ122" s="49"/>
      <c r="LC122" s="49"/>
      <c r="LF122" s="49"/>
      <c r="LO122" s="49"/>
      <c r="LU122" s="49"/>
      <c r="LX122" s="49"/>
      <c r="MA122" s="49"/>
      <c r="MD122" s="49"/>
      <c r="MJ122" s="49"/>
      <c r="MM122" s="49"/>
      <c r="MS122" s="49"/>
      <c r="MU122" s="49"/>
      <c r="MV122" s="49"/>
      <c r="MX122" s="49"/>
      <c r="NO122" s="49"/>
      <c r="NT122" s="49"/>
      <c r="NZ122" s="49"/>
      <c r="OC122" s="49"/>
      <c r="OF122" s="49"/>
      <c r="ON122" s="49"/>
      <c r="PJ122" s="49"/>
      <c r="PK122" s="49"/>
      <c r="PL122" s="49"/>
      <c r="PM122" s="49"/>
      <c r="PN122" s="49"/>
      <c r="PO122" s="49"/>
      <c r="QG122" s="49"/>
      <c r="QH122" s="49"/>
      <c r="QK122" s="49"/>
      <c r="QN122" s="49"/>
      <c r="QP122" s="49"/>
      <c r="QR122" s="49"/>
      <c r="QU122" s="49"/>
      <c r="QX122" s="49"/>
      <c r="RA122" s="49"/>
      <c r="RD122" s="49"/>
      <c r="RG122" s="49"/>
      <c r="RJ122" s="49"/>
      <c r="RM122" s="49"/>
      <c r="RP122" s="49"/>
      <c r="RR122" s="49"/>
      <c r="SE122" s="49"/>
      <c r="SF122" s="49"/>
      <c r="SG122" s="49"/>
      <c r="SH122" s="49"/>
      <c r="SI122" s="49"/>
      <c r="SJ122" s="49"/>
      <c r="SK122" s="49"/>
      <c r="SL122" s="49"/>
      <c r="SM122" s="49"/>
      <c r="SN122" s="49"/>
      <c r="SO122" s="49"/>
      <c r="SP122" s="49"/>
      <c r="SQ122" s="49"/>
      <c r="SR122" s="49"/>
      <c r="SS122" s="49"/>
      <c r="ST122" s="49"/>
      <c r="SU122" s="49"/>
      <c r="SV122" s="49"/>
      <c r="SW122" s="49"/>
      <c r="SX122" s="49"/>
      <c r="SY122" s="49"/>
      <c r="SZ122" s="49"/>
      <c r="TA122" s="49"/>
      <c r="TB122" s="49"/>
      <c r="TC122" s="49"/>
      <c r="TD122" s="49"/>
      <c r="TE122" s="49"/>
      <c r="TF122" s="49"/>
      <c r="TG122" s="49"/>
      <c r="TH122" s="49"/>
      <c r="TI122" s="49"/>
      <c r="TJ122" s="49"/>
      <c r="TK122" s="49"/>
      <c r="TL122" s="49"/>
      <c r="TM122" s="49"/>
      <c r="TN122" s="49"/>
      <c r="TO122" s="49"/>
      <c r="TP122" s="49"/>
      <c r="TQ122" s="49"/>
      <c r="TR122" s="49"/>
      <c r="TU122" s="49"/>
      <c r="TX122" s="49"/>
      <c r="UA122" s="49"/>
      <c r="UD122" s="49"/>
      <c r="UG122" s="49"/>
      <c r="UJ122" s="49"/>
      <c r="US122" s="49"/>
      <c r="UV122" s="49"/>
      <c r="UY122" s="49"/>
      <c r="VB122" s="49"/>
      <c r="VK122" s="49"/>
      <c r="VQ122" s="49"/>
      <c r="VT122" s="49"/>
      <c r="VW122" s="49"/>
      <c r="VZ122" s="49"/>
      <c r="WF122" s="49"/>
      <c r="WI122" s="49"/>
      <c r="WO122" s="49"/>
      <c r="WQ122" s="49"/>
      <c r="WR122" s="49"/>
      <c r="WT122" s="49"/>
      <c r="XK122" s="49"/>
      <c r="XP122" s="49"/>
      <c r="XV122" s="49"/>
      <c r="XY122" s="49"/>
      <c r="YB122" s="49"/>
      <c r="YJ122" s="49"/>
      <c r="ZF122" s="49"/>
      <c r="ZG122" s="49"/>
      <c r="ZH122" s="49"/>
      <c r="ZI122" s="49"/>
      <c r="ZJ122" s="49"/>
      <c r="ZK122" s="49"/>
      <c r="AAC122" s="49"/>
      <c r="AAD122" s="49"/>
      <c r="AAG122" s="49"/>
      <c r="AAJ122" s="49"/>
      <c r="AAL122" s="49"/>
      <c r="AAN122" s="49"/>
      <c r="AAQ122" s="49"/>
      <c r="AAT122" s="49"/>
      <c r="AAW122" s="49"/>
      <c r="AAZ122" s="49"/>
      <c r="ABC122" s="49"/>
      <c r="ABF122" s="49"/>
      <c r="ABI122" s="49"/>
      <c r="ABL122" s="49"/>
      <c r="ABN122" s="49"/>
      <c r="ACA122" s="49"/>
      <c r="ACB122" s="49"/>
      <c r="ACC122" s="49"/>
      <c r="ACD122" s="49"/>
      <c r="ACE122" s="49"/>
      <c r="ACF122" s="49"/>
      <c r="ACG122" s="49"/>
      <c r="ACH122" s="49"/>
      <c r="ACI122" s="49"/>
      <c r="ACJ122" s="49"/>
      <c r="ACK122" s="49"/>
      <c r="ACL122" s="49"/>
      <c r="ACM122" s="49"/>
      <c r="ACN122" s="49"/>
      <c r="ACO122" s="49"/>
      <c r="ACP122" s="49"/>
      <c r="ACQ122" s="49"/>
      <c r="ACR122" s="49"/>
      <c r="ACS122" s="49"/>
      <c r="ACT122" s="49"/>
      <c r="ACU122" s="49"/>
      <c r="ACV122" s="49"/>
      <c r="ACW122" s="49"/>
      <c r="ACX122" s="49"/>
      <c r="ACY122" s="49"/>
      <c r="ACZ122" s="49"/>
      <c r="ADA122" s="49"/>
      <c r="ADB122" s="49"/>
      <c r="ADC122" s="49"/>
      <c r="ADD122" s="49"/>
      <c r="ADE122" s="49"/>
      <c r="ADF122" s="49"/>
      <c r="ADG122" s="49"/>
      <c r="ADH122" s="49"/>
      <c r="ADI122" s="49"/>
      <c r="ADJ122" s="49"/>
      <c r="ADK122" s="49"/>
      <c r="ADL122" s="49"/>
      <c r="ADM122" s="49"/>
      <c r="ADN122" s="49"/>
      <c r="ADQ122" s="49"/>
      <c r="ADT122" s="49"/>
      <c r="ADW122" s="49"/>
      <c r="ADZ122" s="49"/>
      <c r="AEC122" s="49"/>
      <c r="AEF122" s="49"/>
      <c r="AEO122" s="49"/>
      <c r="AER122" s="49"/>
      <c r="AEU122" s="49"/>
      <c r="AEX122" s="49"/>
      <c r="AFG122" s="49"/>
      <c r="AFM122" s="49"/>
      <c r="AFP122" s="49"/>
      <c r="AFS122" s="49"/>
      <c r="AFV122" s="49"/>
      <c r="AGB122" s="49"/>
      <c r="AGE122" s="49"/>
      <c r="AGK122" s="49"/>
      <c r="AGM122" s="49"/>
      <c r="AGN122" s="49"/>
      <c r="AGP122" s="49"/>
      <c r="AHG122" s="49"/>
      <c r="AHL122" s="49"/>
      <c r="AHR122" s="49"/>
      <c r="AHU122" s="49"/>
      <c r="AHX122" s="49"/>
      <c r="AIF122" s="49"/>
      <c r="AJB122" s="49"/>
      <c r="AJC122" s="49"/>
      <c r="AJD122" s="49"/>
      <c r="AJE122" s="49"/>
      <c r="AJF122" s="49"/>
      <c r="AJG122" s="49"/>
      <c r="AJY122" s="49"/>
      <c r="AJZ122" s="49"/>
      <c r="AKC122" s="49"/>
      <c r="AKF122" s="49"/>
      <c r="AKH122" s="49"/>
      <c r="AKJ122" s="49"/>
      <c r="AKM122" s="49"/>
      <c r="AKP122" s="49"/>
      <c r="AKS122" s="49"/>
      <c r="AKV122" s="49"/>
      <c r="AKY122" s="49"/>
      <c r="ALB122" s="49"/>
      <c r="ALE122" s="49"/>
      <c r="ALH122" s="49"/>
      <c r="ALJ122" s="49"/>
      <c r="ALW122" s="49"/>
      <c r="ALX122" s="49"/>
      <c r="ALY122" s="49"/>
      <c r="ALZ122" s="49"/>
      <c r="AMA122" s="49"/>
      <c r="AMB122" s="49"/>
      <c r="AMC122" s="49"/>
      <c r="AMD122" s="49"/>
      <c r="AME122" s="49"/>
      <c r="AMF122" s="49"/>
      <c r="AMG122" s="49"/>
      <c r="AMH122" s="49"/>
      <c r="AMI122" s="49"/>
      <c r="AMJ122" s="49"/>
      <c r="AMK122" s="49"/>
      <c r="AML122" s="49"/>
      <c r="AMM122" s="49"/>
      <c r="AMN122" s="49"/>
      <c r="AMO122" s="49"/>
      <c r="AMP122" s="49"/>
      <c r="AMQ122" s="49"/>
      <c r="AMR122" s="49"/>
      <c r="AMS122" s="49"/>
      <c r="AMT122" s="49"/>
      <c r="AMU122" s="49"/>
      <c r="AMV122" s="49"/>
      <c r="AMW122" s="49"/>
      <c r="AMX122" s="49"/>
      <c r="AMY122" s="49"/>
      <c r="AMZ122" s="49"/>
      <c r="ANA122" s="49"/>
      <c r="ANB122" s="49"/>
      <c r="ANC122" s="49"/>
      <c r="AND122" s="49"/>
      <c r="ANE122" s="49"/>
      <c r="ANF122" s="49"/>
      <c r="ANG122" s="49"/>
      <c r="ANH122" s="49"/>
      <c r="ANI122" s="49"/>
      <c r="ANJ122" s="49"/>
      <c r="ANM122" s="49"/>
      <c r="ANP122" s="49"/>
      <c r="ANS122" s="49"/>
      <c r="ANV122" s="49"/>
      <c r="ANY122" s="49"/>
      <c r="AOB122" s="49"/>
      <c r="AOK122" s="49"/>
      <c r="AON122" s="49"/>
      <c r="AOQ122" s="49"/>
      <c r="AOT122" s="49"/>
      <c r="APC122" s="49"/>
      <c r="API122" s="49"/>
      <c r="APL122" s="49"/>
      <c r="APO122" s="49"/>
      <c r="APR122" s="49"/>
      <c r="APX122" s="49"/>
      <c r="AQA122" s="49"/>
      <c r="AQG122" s="49"/>
      <c r="AQI122" s="49"/>
      <c r="AQJ122" s="49"/>
      <c r="AQL122" s="49"/>
      <c r="ARC122" s="49"/>
      <c r="ARH122" s="49"/>
      <c r="ARN122" s="49"/>
      <c r="ARQ122" s="49"/>
      <c r="ART122" s="49"/>
      <c r="ASB122" s="49"/>
      <c r="ASX122" s="49"/>
      <c r="ASY122" s="49"/>
      <c r="ASZ122" s="49"/>
      <c r="ATA122" s="49"/>
      <c r="ATB122" s="49"/>
      <c r="ATC122" s="49"/>
      <c r="ATU122" s="49"/>
      <c r="ATV122" s="49"/>
      <c r="ATY122" s="49"/>
      <c r="AUB122" s="49"/>
      <c r="AUD122" s="49"/>
      <c r="AUF122" s="49"/>
      <c r="AUI122" s="49"/>
      <c r="AUL122" s="49"/>
      <c r="AUO122" s="49"/>
      <c r="AUR122" s="49"/>
      <c r="AUU122" s="49"/>
      <c r="AUX122" s="49"/>
      <c r="AVA122" s="49"/>
      <c r="AVD122" s="49"/>
      <c r="AVF122" s="49"/>
      <c r="AVS122" s="49"/>
      <c r="AVT122" s="49"/>
      <c r="AVU122" s="49"/>
      <c r="AVV122" s="49"/>
      <c r="AVW122" s="49"/>
      <c r="AVX122" s="49"/>
      <c r="AVY122" s="49"/>
      <c r="AVZ122" s="49"/>
      <c r="AWA122" s="49"/>
      <c r="AWB122" s="49"/>
      <c r="AWC122" s="49"/>
      <c r="AWD122" s="49"/>
      <c r="AWE122" s="49"/>
      <c r="AWF122" s="49"/>
      <c r="AWG122" s="49"/>
      <c r="AWH122" s="49"/>
      <c r="AWI122" s="49"/>
      <c r="AWJ122" s="49"/>
      <c r="AWK122" s="49"/>
      <c r="AWL122" s="49"/>
      <c r="AWM122" s="49"/>
      <c r="AWN122" s="49"/>
      <c r="AWO122" s="49"/>
      <c r="AWP122" s="49"/>
      <c r="AWQ122" s="49"/>
      <c r="AWR122" s="49"/>
      <c r="AWS122" s="49"/>
      <c r="AWT122" s="49"/>
      <c r="AWU122" s="49"/>
      <c r="AWV122" s="49"/>
      <c r="AWW122" s="49"/>
      <c r="AWX122" s="49"/>
      <c r="AWY122" s="49"/>
      <c r="AWZ122" s="49"/>
      <c r="AXA122" s="49"/>
      <c r="AXB122" s="49"/>
      <c r="AXC122" s="49"/>
      <c r="AXD122" s="49"/>
      <c r="AXE122" s="49"/>
      <c r="AXF122" s="49"/>
      <c r="AXI122" s="49"/>
      <c r="AXL122" s="49"/>
      <c r="AXO122" s="49"/>
      <c r="AXR122" s="49"/>
      <c r="AXU122" s="49"/>
      <c r="AXX122" s="49"/>
      <c r="AYG122" s="49"/>
      <c r="AYJ122" s="49"/>
      <c r="AYM122" s="49"/>
      <c r="AYP122" s="49"/>
      <c r="AYY122" s="49"/>
      <c r="AZE122" s="49"/>
      <c r="AZH122" s="49"/>
      <c r="AZK122" s="49"/>
      <c r="AZN122" s="49"/>
      <c r="AZT122" s="49"/>
      <c r="AZW122" s="49"/>
      <c r="BAC122" s="49"/>
      <c r="BAE122" s="49"/>
      <c r="BAF122" s="49"/>
      <c r="BAH122" s="49"/>
      <c r="BAY122" s="49"/>
      <c r="BBD122" s="49"/>
      <c r="BBJ122" s="49"/>
      <c r="BBM122" s="49"/>
      <c r="BBP122" s="49"/>
      <c r="BBX122" s="49"/>
      <c r="BCT122" s="49"/>
      <c r="BCU122" s="49"/>
      <c r="BCV122" s="49"/>
      <c r="BCW122" s="49"/>
      <c r="BCX122" s="49"/>
      <c r="BCY122" s="49"/>
      <c r="BDQ122" s="49"/>
      <c r="BDR122" s="49"/>
      <c r="BDU122" s="49"/>
      <c r="BDX122" s="49"/>
      <c r="BDZ122" s="49"/>
      <c r="BEB122" s="49"/>
      <c r="BEE122" s="49"/>
      <c r="BEH122" s="49"/>
      <c r="BEK122" s="49"/>
      <c r="BEN122" s="49"/>
      <c r="BEQ122" s="49"/>
      <c r="BET122" s="49"/>
      <c r="BEW122" s="49"/>
      <c r="BEZ122" s="49"/>
      <c r="BFB122" s="49"/>
      <c r="BFO122" s="49"/>
      <c r="BFP122" s="49"/>
      <c r="BFQ122" s="49"/>
      <c r="BFR122" s="49"/>
      <c r="BFS122" s="49"/>
      <c r="BFT122" s="49"/>
      <c r="BFU122" s="49"/>
      <c r="BFV122" s="49"/>
      <c r="BFW122" s="49"/>
      <c r="BFX122" s="49"/>
      <c r="BFY122" s="49"/>
      <c r="BFZ122" s="49"/>
      <c r="BGA122" s="49"/>
      <c r="BGB122" s="49"/>
      <c r="BGC122" s="49"/>
      <c r="BGD122" s="49"/>
      <c r="BGE122" s="49"/>
      <c r="BGF122" s="49"/>
      <c r="BGG122" s="49"/>
      <c r="BGH122" s="49"/>
      <c r="BGI122" s="49"/>
      <c r="BGJ122" s="49"/>
      <c r="BGK122" s="49"/>
      <c r="BGL122" s="49"/>
      <c r="BGM122" s="49"/>
      <c r="BGN122" s="49"/>
      <c r="BGO122" s="49"/>
      <c r="BGP122" s="49"/>
      <c r="BGQ122" s="49"/>
      <c r="BGR122" s="49"/>
      <c r="BGS122" s="49"/>
      <c r="BGT122" s="49"/>
      <c r="BGU122" s="49"/>
      <c r="BGV122" s="49"/>
      <c r="BGW122" s="49"/>
      <c r="BGX122" s="49"/>
      <c r="BGY122" s="49"/>
      <c r="BGZ122" s="49"/>
      <c r="BHA122" s="49"/>
      <c r="BHB122" s="49"/>
      <c r="BHE122" s="49"/>
      <c r="BHH122" s="49"/>
      <c r="BHK122" s="49"/>
      <c r="BHN122" s="49"/>
      <c r="BHQ122" s="49"/>
      <c r="BHT122" s="49"/>
      <c r="BIC122" s="49"/>
      <c r="BIF122" s="49"/>
      <c r="BII122" s="49"/>
      <c r="BIL122" s="49"/>
      <c r="BIU122" s="49"/>
      <c r="BJA122" s="49"/>
      <c r="BJD122" s="49"/>
      <c r="BJG122" s="49"/>
      <c r="BJJ122" s="49"/>
      <c r="BJP122" s="49"/>
      <c r="BJS122" s="49"/>
      <c r="BJY122" s="49"/>
      <c r="BKA122" s="49"/>
      <c r="BKB122" s="49"/>
      <c r="BKD122" s="49"/>
      <c r="BKU122" s="49"/>
      <c r="BKZ122" s="49"/>
      <c r="BLF122" s="49"/>
      <c r="BLI122" s="49"/>
      <c r="BLL122" s="49"/>
      <c r="BLT122" s="49"/>
      <c r="BMP122" s="49"/>
      <c r="BMQ122" s="49"/>
      <c r="BMR122" s="49"/>
      <c r="BMS122" s="49"/>
      <c r="BMT122" s="49"/>
      <c r="BMU122" s="49"/>
      <c r="BNM122" s="49"/>
      <c r="BNN122" s="49"/>
      <c r="BNQ122" s="49"/>
      <c r="BNT122" s="49"/>
      <c r="BNV122" s="49"/>
      <c r="BNX122" s="49"/>
      <c r="BOA122" s="49"/>
      <c r="BOD122" s="49"/>
      <c r="BOG122" s="49"/>
      <c r="BOJ122" s="49"/>
      <c r="BOM122" s="49"/>
      <c r="BOP122" s="49"/>
      <c r="BOS122" s="49"/>
      <c r="BOV122" s="49"/>
      <c r="BOX122" s="49"/>
      <c r="BPK122" s="49"/>
      <c r="BPL122" s="49"/>
      <c r="BPM122" s="49"/>
      <c r="BPN122" s="49"/>
      <c r="BPO122" s="49"/>
      <c r="BPP122" s="49"/>
      <c r="BPQ122" s="49"/>
      <c r="BPR122" s="49"/>
      <c r="BPS122" s="49"/>
      <c r="BPT122" s="49"/>
      <c r="BPU122" s="49"/>
      <c r="BPV122" s="49"/>
      <c r="BPW122" s="49"/>
      <c r="BPX122" s="49"/>
      <c r="BPY122" s="49"/>
      <c r="BPZ122" s="49"/>
      <c r="BQA122" s="49"/>
      <c r="BQB122" s="49"/>
      <c r="BQC122" s="49"/>
      <c r="BQD122" s="49"/>
      <c r="BQE122" s="49"/>
      <c r="BQF122" s="49"/>
      <c r="BQG122" s="49"/>
      <c r="BQH122" s="49"/>
      <c r="BQI122" s="49"/>
      <c r="BQJ122" s="49"/>
      <c r="BQK122" s="49"/>
      <c r="BQL122" s="49"/>
      <c r="BQM122" s="49"/>
      <c r="BQN122" s="49"/>
      <c r="BQO122" s="49"/>
      <c r="BQP122" s="49"/>
      <c r="BQQ122" s="49"/>
      <c r="BQR122" s="49"/>
      <c r="BQS122" s="49"/>
      <c r="BQT122" s="49"/>
      <c r="BQU122" s="49"/>
      <c r="BQV122" s="49"/>
      <c r="BQW122" s="49"/>
      <c r="BQX122" s="49"/>
      <c r="BRA122" s="49"/>
      <c r="BRD122" s="49"/>
      <c r="BRG122" s="49"/>
      <c r="BRJ122" s="49"/>
      <c r="BRM122" s="49"/>
      <c r="BRP122" s="49"/>
      <c r="BRY122" s="49"/>
      <c r="BSB122" s="49"/>
      <c r="BSE122" s="49"/>
      <c r="BSH122" s="49"/>
      <c r="BSQ122" s="49"/>
      <c r="BSW122" s="49"/>
      <c r="BSZ122" s="49"/>
      <c r="BTC122" s="49"/>
      <c r="BTF122" s="49"/>
      <c r="BTL122" s="49"/>
      <c r="BTO122" s="49"/>
      <c r="BTU122" s="49"/>
      <c r="BTW122" s="49"/>
      <c r="BTX122" s="49"/>
      <c r="BTZ122" s="49"/>
      <c r="BUQ122" s="49"/>
      <c r="BUV122" s="49"/>
      <c r="BVB122" s="49"/>
      <c r="BVE122" s="49"/>
      <c r="BVH122" s="49"/>
      <c r="BVP122" s="49"/>
      <c r="BWL122" s="49"/>
      <c r="BWM122" s="49"/>
      <c r="BWN122" s="49"/>
      <c r="BWO122" s="49"/>
      <c r="BWP122" s="49"/>
      <c r="BWQ122" s="49"/>
      <c r="BXI122" s="49"/>
      <c r="BXJ122" s="49"/>
      <c r="BXM122" s="49"/>
      <c r="BXP122" s="49"/>
      <c r="BXR122" s="49"/>
      <c r="BXT122" s="49"/>
      <c r="BXW122" s="49"/>
      <c r="BXZ122" s="49"/>
      <c r="BYC122" s="49"/>
      <c r="BYF122" s="49"/>
      <c r="BYI122" s="49"/>
      <c r="BYL122" s="49"/>
      <c r="BYO122" s="49"/>
      <c r="BYR122" s="49"/>
      <c r="BYT122" s="49"/>
      <c r="BZG122" s="49"/>
      <c r="BZH122" s="49"/>
      <c r="BZI122" s="49"/>
      <c r="BZJ122" s="49"/>
      <c r="BZK122" s="49"/>
      <c r="BZL122" s="49"/>
      <c r="BZM122" s="49"/>
      <c r="BZN122" s="49"/>
      <c r="BZO122" s="49"/>
      <c r="BZP122" s="49"/>
      <c r="BZQ122" s="49"/>
      <c r="BZR122" s="49"/>
      <c r="BZS122" s="49"/>
      <c r="BZT122" s="49"/>
      <c r="BZU122" s="49"/>
      <c r="BZV122" s="49"/>
      <c r="BZW122" s="49"/>
      <c r="BZX122" s="49"/>
      <c r="BZY122" s="49"/>
      <c r="BZZ122" s="49"/>
      <c r="CAA122" s="49"/>
      <c r="CAB122" s="49"/>
      <c r="CAC122" s="49"/>
      <c r="CAD122" s="49"/>
      <c r="CAE122" s="49"/>
      <c r="CAF122" s="49"/>
      <c r="CAG122" s="49"/>
      <c r="CAH122" s="49"/>
      <c r="CAI122" s="49"/>
      <c r="CAJ122" s="49"/>
      <c r="CAK122" s="49"/>
      <c r="CAL122" s="49"/>
      <c r="CAM122" s="49"/>
      <c r="CAN122" s="49"/>
      <c r="CAO122" s="49"/>
      <c r="CAP122" s="49"/>
      <c r="CAQ122" s="49"/>
      <c r="CAR122" s="49"/>
      <c r="CAS122" s="49"/>
      <c r="CAT122" s="49"/>
      <c r="CAW122" s="49"/>
      <c r="CAZ122" s="49"/>
      <c r="CBC122" s="49"/>
      <c r="CBF122" s="49"/>
      <c r="CBI122" s="49"/>
      <c r="CBL122" s="49"/>
      <c r="CBU122" s="49"/>
      <c r="CBX122" s="49"/>
      <c r="CCA122" s="49"/>
      <c r="CCD122" s="49"/>
      <c r="CCM122" s="49"/>
      <c r="CCS122" s="49"/>
      <c r="CCV122" s="49"/>
      <c r="CCY122" s="49"/>
      <c r="CDB122" s="49"/>
      <c r="CDH122" s="49"/>
      <c r="CDK122" s="49"/>
      <c r="CDQ122" s="49"/>
      <c r="CDS122" s="49"/>
      <c r="CDT122" s="49"/>
      <c r="CDV122" s="49"/>
      <c r="CEM122" s="49"/>
      <c r="CER122" s="49"/>
      <c r="CEX122" s="49"/>
      <c r="CFA122" s="49"/>
      <c r="CFD122" s="49"/>
      <c r="CFL122" s="49"/>
      <c r="CGH122" s="49"/>
      <c r="CGI122" s="49"/>
      <c r="CGJ122" s="49"/>
      <c r="CGK122" s="49"/>
      <c r="CGL122" s="49"/>
      <c r="CGM122" s="49"/>
      <c r="CHE122" s="49"/>
      <c r="CHF122" s="49"/>
      <c r="CHI122" s="49"/>
      <c r="CHL122" s="49"/>
      <c r="CHN122" s="49"/>
      <c r="CHP122" s="49"/>
      <c r="CHS122" s="49"/>
      <c r="CHV122" s="49"/>
      <c r="CHY122" s="49"/>
      <c r="CIB122" s="49"/>
      <c r="CIE122" s="49"/>
      <c r="CIH122" s="49"/>
      <c r="CIK122" s="49"/>
      <c r="CIN122" s="49"/>
      <c r="CIP122" s="49"/>
      <c r="CJC122" s="49"/>
      <c r="CJD122" s="49"/>
      <c r="CJE122" s="49"/>
      <c r="CJF122" s="49"/>
      <c r="CJG122" s="49"/>
      <c r="CJH122" s="49"/>
      <c r="CJI122" s="49"/>
      <c r="CJJ122" s="49"/>
      <c r="CJK122" s="49"/>
      <c r="CJL122" s="49"/>
      <c r="CJM122" s="49"/>
      <c r="CJN122" s="49"/>
      <c r="CJO122" s="49"/>
      <c r="CJP122" s="49"/>
      <c r="CJQ122" s="49"/>
      <c r="CJR122" s="49"/>
      <c r="CJS122" s="49"/>
      <c r="CJT122" s="49"/>
      <c r="CJU122" s="49"/>
      <c r="CJV122" s="49"/>
      <c r="CJW122" s="49"/>
      <c r="CJX122" s="49"/>
      <c r="CJY122" s="49"/>
      <c r="CJZ122" s="49"/>
      <c r="CKA122" s="49"/>
      <c r="CKB122" s="49"/>
      <c r="CKC122" s="49"/>
      <c r="CKD122" s="49"/>
      <c r="CKE122" s="49"/>
      <c r="CKF122" s="49"/>
      <c r="CKG122" s="49"/>
      <c r="CKH122" s="49"/>
      <c r="CKI122" s="49"/>
      <c r="CKJ122" s="49"/>
      <c r="CKK122" s="49"/>
      <c r="CKL122" s="49"/>
      <c r="CKM122" s="49"/>
      <c r="CKN122" s="49"/>
      <c r="CKO122" s="49"/>
      <c r="CKP122" s="49"/>
      <c r="CKS122" s="49"/>
      <c r="CKV122" s="49"/>
      <c r="CKY122" s="49"/>
      <c r="CLB122" s="49"/>
      <c r="CLE122" s="49"/>
      <c r="CLH122" s="49"/>
      <c r="CLQ122" s="49"/>
      <c r="CLT122" s="49"/>
      <c r="CLW122" s="49"/>
      <c r="CLZ122" s="49"/>
      <c r="CMI122" s="49"/>
      <c r="CMO122" s="49"/>
      <c r="CMR122" s="49"/>
      <c r="CMU122" s="49"/>
      <c r="CMX122" s="49"/>
      <c r="CND122" s="49"/>
      <c r="CNG122" s="49"/>
      <c r="CNM122" s="49"/>
      <c r="CNO122" s="49"/>
      <c r="CNP122" s="49"/>
      <c r="CNR122" s="49"/>
      <c r="COI122" s="49"/>
      <c r="CON122" s="49"/>
      <c r="COT122" s="49"/>
      <c r="COW122" s="49"/>
      <c r="COZ122" s="49"/>
      <c r="CPH122" s="49"/>
      <c r="CQD122" s="49"/>
      <c r="CQE122" s="49"/>
      <c r="CQF122" s="49"/>
      <c r="CQG122" s="49"/>
      <c r="CQH122" s="49"/>
      <c r="CQI122" s="49"/>
      <c r="CRA122" s="49"/>
      <c r="CRB122" s="49"/>
      <c r="CRE122" s="49"/>
      <c r="CRH122" s="49"/>
      <c r="CRJ122" s="49"/>
      <c r="CRL122" s="49"/>
      <c r="CRO122" s="49"/>
      <c r="CRR122" s="49"/>
      <c r="CRU122" s="49"/>
      <c r="CRX122" s="49"/>
      <c r="CSA122" s="49"/>
      <c r="CSD122" s="49"/>
      <c r="CSG122" s="49"/>
      <c r="CSJ122" s="49"/>
      <c r="CSL122" s="49"/>
      <c r="CSY122" s="49"/>
      <c r="CSZ122" s="49"/>
      <c r="CTA122" s="49"/>
      <c r="CTB122" s="49"/>
      <c r="CTC122" s="49"/>
      <c r="CTD122" s="49"/>
      <c r="CTE122" s="49"/>
      <c r="CTF122" s="49"/>
      <c r="CTG122" s="49"/>
      <c r="CTH122" s="49"/>
      <c r="CTI122" s="49"/>
      <c r="CTJ122" s="49"/>
      <c r="CTK122" s="49"/>
      <c r="CTL122" s="49"/>
      <c r="CTM122" s="49"/>
      <c r="CTN122" s="49"/>
      <c r="CTO122" s="49"/>
      <c r="CTP122" s="49"/>
      <c r="CTQ122" s="49"/>
      <c r="CTR122" s="49"/>
      <c r="CTS122" s="49"/>
      <c r="CTT122" s="49"/>
      <c r="CTU122" s="49"/>
      <c r="CTV122" s="49"/>
      <c r="CTW122" s="49"/>
      <c r="CTX122" s="49"/>
      <c r="CTY122" s="49"/>
      <c r="CTZ122" s="49"/>
      <c r="CUA122" s="49"/>
      <c r="CUB122" s="49"/>
      <c r="CUC122" s="49"/>
      <c r="CUD122" s="49"/>
      <c r="CUE122" s="49"/>
      <c r="CUF122" s="49"/>
      <c r="CUG122" s="49"/>
      <c r="CUH122" s="49"/>
      <c r="CUI122" s="49"/>
      <c r="CUJ122" s="49"/>
      <c r="CUK122" s="49"/>
      <c r="CUL122" s="49"/>
      <c r="CUO122" s="49"/>
      <c r="CUR122" s="49"/>
      <c r="CUU122" s="49"/>
      <c r="CUX122" s="49"/>
      <c r="CVA122" s="49"/>
      <c r="CVD122" s="49"/>
      <c r="CVM122" s="49"/>
      <c r="CVP122" s="49"/>
      <c r="CVS122" s="49"/>
      <c r="CVV122" s="49"/>
      <c r="CWE122" s="49"/>
      <c r="CWK122" s="49"/>
      <c r="CWN122" s="49"/>
      <c r="CWQ122" s="49"/>
      <c r="CWT122" s="49"/>
      <c r="CWZ122" s="49"/>
      <c r="CXC122" s="49"/>
      <c r="CXI122" s="49"/>
      <c r="CXK122" s="49"/>
      <c r="CXL122" s="49"/>
      <c r="CXN122" s="49"/>
      <c r="CYE122" s="49"/>
      <c r="CYJ122" s="49"/>
      <c r="CYP122" s="49"/>
      <c r="CYS122" s="49"/>
      <c r="CYV122" s="49"/>
      <c r="CZD122" s="49"/>
      <c r="CZZ122" s="49"/>
      <c r="DAA122" s="49"/>
      <c r="DAB122" s="49"/>
      <c r="DAC122" s="49"/>
      <c r="DAD122" s="49"/>
      <c r="DAE122" s="49"/>
      <c r="DAW122" s="49"/>
      <c r="DAX122" s="49"/>
      <c r="DBA122" s="49"/>
      <c r="DBD122" s="49"/>
      <c r="DBF122" s="49"/>
      <c r="DBH122" s="49"/>
      <c r="DBK122" s="49"/>
      <c r="DBN122" s="49"/>
      <c r="DBQ122" s="49"/>
      <c r="DBT122" s="49"/>
      <c r="DBW122" s="49"/>
      <c r="DBZ122" s="49"/>
      <c r="DCC122" s="49"/>
      <c r="DCF122" s="49"/>
      <c r="DCH122" s="49"/>
      <c r="DCU122" s="49"/>
      <c r="DCV122" s="49"/>
      <c r="DCW122" s="49"/>
      <c r="DCX122" s="49"/>
      <c r="DCY122" s="49"/>
      <c r="DCZ122" s="49"/>
      <c r="DDA122" s="49"/>
      <c r="DDB122" s="49"/>
      <c r="DDC122" s="49"/>
      <c r="DDD122" s="49"/>
      <c r="DDE122" s="49"/>
      <c r="DDF122" s="49"/>
      <c r="DDG122" s="49"/>
      <c r="DDH122" s="49"/>
      <c r="DDI122" s="49"/>
      <c r="DDJ122" s="49"/>
      <c r="DDK122" s="49"/>
      <c r="DDL122" s="49"/>
      <c r="DDM122" s="49"/>
      <c r="DDN122" s="49"/>
      <c r="DDO122" s="49"/>
      <c r="DDP122" s="49"/>
      <c r="DDQ122" s="49"/>
      <c r="DDR122" s="49"/>
      <c r="DDS122" s="49"/>
      <c r="DDT122" s="49"/>
      <c r="DDU122" s="49"/>
      <c r="DDV122" s="49"/>
      <c r="DDW122" s="49"/>
      <c r="DDX122" s="49"/>
      <c r="DDY122" s="49"/>
      <c r="DDZ122" s="49"/>
      <c r="DEA122" s="49"/>
      <c r="DEB122" s="49"/>
      <c r="DEC122" s="49"/>
      <c r="DED122" s="49"/>
      <c r="DEE122" s="49"/>
      <c r="DEF122" s="49"/>
      <c r="DEG122" s="49"/>
      <c r="DEH122" s="49"/>
      <c r="DEK122" s="49"/>
      <c r="DEN122" s="49"/>
      <c r="DEQ122" s="49"/>
      <c r="DET122" s="49"/>
      <c r="DEW122" s="49"/>
      <c r="DEZ122" s="49"/>
      <c r="DFI122" s="49"/>
      <c r="DFL122" s="49"/>
      <c r="DFO122" s="49"/>
      <c r="DFR122" s="49"/>
      <c r="DGA122" s="49"/>
      <c r="DGG122" s="49"/>
      <c r="DGJ122" s="49"/>
      <c r="DGM122" s="49"/>
      <c r="DGP122" s="49"/>
      <c r="DGV122" s="49"/>
      <c r="DGY122" s="49"/>
      <c r="DHE122" s="49"/>
      <c r="DHG122" s="49"/>
      <c r="DHH122" s="49"/>
      <c r="DHJ122" s="49"/>
      <c r="DIA122" s="49"/>
      <c r="DIF122" s="49"/>
      <c r="DIL122" s="49"/>
      <c r="DIO122" s="49"/>
      <c r="DIR122" s="49"/>
      <c r="DIZ122" s="49"/>
      <c r="DJV122" s="49"/>
      <c r="DJW122" s="49"/>
      <c r="DJX122" s="49"/>
      <c r="DJY122" s="49"/>
      <c r="DJZ122" s="49"/>
      <c r="DKA122" s="49"/>
      <c r="DKS122" s="49"/>
      <c r="DKT122" s="49"/>
      <c r="DKW122" s="49"/>
      <c r="DKZ122" s="49"/>
      <c r="DLB122" s="49"/>
      <c r="DLD122" s="49"/>
      <c r="DLG122" s="49"/>
      <c r="DLJ122" s="49"/>
      <c r="DLM122" s="49"/>
      <c r="DLP122" s="49"/>
      <c r="DLS122" s="49"/>
      <c r="DLV122" s="49"/>
      <c r="DLY122" s="49"/>
      <c r="DMB122" s="49"/>
      <c r="DMD122" s="49"/>
      <c r="DMQ122" s="49"/>
      <c r="DMR122" s="49"/>
      <c r="DMS122" s="49"/>
      <c r="DMT122" s="49"/>
      <c r="DMU122" s="49"/>
      <c r="DMV122" s="49"/>
      <c r="DMW122" s="49"/>
      <c r="DMX122" s="49"/>
      <c r="DMY122" s="49"/>
      <c r="DMZ122" s="49"/>
      <c r="DNA122" s="49"/>
      <c r="DNB122" s="49"/>
      <c r="DNC122" s="49"/>
      <c r="DND122" s="49"/>
      <c r="DNE122" s="49"/>
      <c r="DNF122" s="49"/>
      <c r="DNG122" s="49"/>
      <c r="DNH122" s="49"/>
      <c r="DNI122" s="49"/>
      <c r="DNJ122" s="49"/>
      <c r="DNK122" s="49"/>
      <c r="DNL122" s="49"/>
      <c r="DNM122" s="49"/>
      <c r="DNN122" s="49"/>
      <c r="DNO122" s="49"/>
      <c r="DNP122" s="49"/>
      <c r="DNQ122" s="49"/>
      <c r="DNR122" s="49"/>
      <c r="DNS122" s="49"/>
      <c r="DNT122" s="49"/>
      <c r="DNU122" s="49"/>
      <c r="DNV122" s="49"/>
      <c r="DNW122" s="49"/>
      <c r="DNX122" s="49"/>
      <c r="DNY122" s="49"/>
      <c r="DNZ122" s="49"/>
      <c r="DOA122" s="49"/>
      <c r="DOB122" s="49"/>
      <c r="DOC122" s="49"/>
      <c r="DOD122" s="49"/>
      <c r="DOG122" s="49"/>
      <c r="DOJ122" s="49"/>
      <c r="DOM122" s="49"/>
      <c r="DOP122" s="49"/>
      <c r="DOS122" s="49"/>
      <c r="DOV122" s="49"/>
      <c r="DPE122" s="49"/>
      <c r="DPH122" s="49"/>
      <c r="DPK122" s="49"/>
      <c r="DPN122" s="49"/>
      <c r="DPW122" s="49"/>
      <c r="DQC122" s="49"/>
      <c r="DQF122" s="49"/>
      <c r="DQI122" s="49"/>
      <c r="DQL122" s="49"/>
      <c r="DQR122" s="49"/>
      <c r="DQU122" s="49"/>
      <c r="DRA122" s="49"/>
      <c r="DRC122" s="49"/>
      <c r="DRD122" s="49"/>
      <c r="DRF122" s="49"/>
      <c r="DRW122" s="49"/>
      <c r="DSB122" s="49"/>
      <c r="DSH122" s="49"/>
      <c r="DSK122" s="49"/>
      <c r="DSN122" s="49"/>
      <c r="DSV122" s="49"/>
      <c r="DTR122" s="49"/>
      <c r="DTS122" s="49"/>
      <c r="DTT122" s="49"/>
      <c r="DTU122" s="49"/>
      <c r="DTV122" s="49"/>
      <c r="DTW122" s="49"/>
      <c r="DUO122" s="49"/>
      <c r="DUP122" s="49"/>
      <c r="DUS122" s="49"/>
      <c r="DUV122" s="49"/>
      <c r="DUX122" s="49"/>
      <c r="DUZ122" s="49"/>
      <c r="DVC122" s="49"/>
      <c r="DVF122" s="49"/>
      <c r="DVI122" s="49"/>
      <c r="DVL122" s="49"/>
      <c r="DVO122" s="49"/>
      <c r="DVR122" s="49"/>
      <c r="DVU122" s="49"/>
      <c r="DVX122" s="49"/>
      <c r="DVZ122" s="49"/>
      <c r="DWM122" s="49"/>
      <c r="DWN122" s="49"/>
      <c r="DWO122" s="49"/>
      <c r="DWP122" s="49"/>
      <c r="DWQ122" s="49"/>
      <c r="DWR122" s="49"/>
      <c r="DWS122" s="49"/>
      <c r="DWT122" s="49"/>
      <c r="DWU122" s="49"/>
      <c r="DWV122" s="49"/>
      <c r="DWW122" s="49"/>
      <c r="DWX122" s="49"/>
      <c r="DWY122" s="49"/>
      <c r="DWZ122" s="49"/>
      <c r="DXA122" s="49"/>
      <c r="DXB122" s="49"/>
      <c r="DXC122" s="49"/>
      <c r="DXD122" s="49"/>
      <c r="DXE122" s="49"/>
      <c r="DXF122" s="49"/>
      <c r="DXG122" s="49"/>
      <c r="DXH122" s="49"/>
      <c r="DXI122" s="49"/>
      <c r="DXJ122" s="49"/>
      <c r="DXK122" s="49"/>
      <c r="DXL122" s="49"/>
      <c r="DXM122" s="49"/>
      <c r="DXN122" s="49"/>
      <c r="DXO122" s="49"/>
      <c r="DXP122" s="49"/>
      <c r="DXQ122" s="49"/>
      <c r="DXR122" s="49"/>
      <c r="DXS122" s="49"/>
      <c r="DXT122" s="49"/>
      <c r="DXU122" s="49"/>
      <c r="DXV122" s="49"/>
      <c r="DXW122" s="49"/>
      <c r="DXX122" s="49"/>
      <c r="DXY122" s="49"/>
      <c r="DXZ122" s="49"/>
      <c r="DYC122" s="49"/>
      <c r="DYF122" s="49"/>
      <c r="DYI122" s="49"/>
      <c r="DYL122" s="49"/>
      <c r="DYO122" s="49"/>
      <c r="DYR122" s="49"/>
      <c r="DZA122" s="49"/>
      <c r="DZD122" s="49"/>
      <c r="DZG122" s="49"/>
      <c r="DZJ122" s="49"/>
      <c r="DZS122" s="49"/>
      <c r="DZY122" s="49"/>
      <c r="EAB122" s="49"/>
      <c r="EAE122" s="49"/>
      <c r="EAH122" s="49"/>
      <c r="EAN122" s="49"/>
      <c r="EAQ122" s="49"/>
      <c r="EAW122" s="49"/>
      <c r="EAY122" s="49"/>
      <c r="EAZ122" s="49"/>
      <c r="EBB122" s="49"/>
      <c r="EBS122" s="49"/>
      <c r="EBX122" s="49"/>
      <c r="ECD122" s="49"/>
      <c r="ECG122" s="49"/>
      <c r="ECJ122" s="49"/>
      <c r="ECR122" s="49"/>
      <c r="EDN122" s="49"/>
      <c r="EDO122" s="49"/>
      <c r="EDP122" s="49"/>
      <c r="EDQ122" s="49"/>
      <c r="EDR122" s="49"/>
      <c r="EDS122" s="49"/>
      <c r="EEK122" s="49"/>
      <c r="EEL122" s="49"/>
      <c r="EEO122" s="49"/>
      <c r="EER122" s="49"/>
      <c r="EET122" s="49"/>
      <c r="EEV122" s="49"/>
      <c r="EEY122" s="49"/>
      <c r="EFB122" s="49"/>
      <c r="EFE122" s="49"/>
      <c r="EFH122" s="49"/>
      <c r="EFK122" s="49"/>
      <c r="EFN122" s="49"/>
      <c r="EFQ122" s="49"/>
      <c r="EFT122" s="49"/>
      <c r="EFV122" s="49"/>
      <c r="EGI122" s="49"/>
      <c r="EGJ122" s="49"/>
      <c r="EGK122" s="49"/>
      <c r="EGL122" s="49"/>
      <c r="EGM122" s="49"/>
      <c r="EGN122" s="49"/>
      <c r="EGO122" s="49"/>
      <c r="EGP122" s="49"/>
      <c r="EGQ122" s="49"/>
      <c r="EGR122" s="49"/>
      <c r="EGS122" s="49"/>
      <c r="EGT122" s="49"/>
      <c r="EGU122" s="49"/>
      <c r="EGV122" s="49"/>
      <c r="EGW122" s="49"/>
      <c r="EGX122" s="49"/>
      <c r="EGY122" s="49"/>
      <c r="EGZ122" s="49"/>
      <c r="EHA122" s="49"/>
      <c r="EHB122" s="49"/>
      <c r="EHC122" s="49"/>
      <c r="EHD122" s="49"/>
      <c r="EHE122" s="49"/>
      <c r="EHF122" s="49"/>
      <c r="EHG122" s="49"/>
      <c r="EHH122" s="49"/>
      <c r="EHI122" s="49"/>
      <c r="EHJ122" s="49"/>
      <c r="EHK122" s="49"/>
      <c r="EHL122" s="49"/>
      <c r="EHM122" s="49"/>
      <c r="EHN122" s="49"/>
      <c r="EHO122" s="49"/>
      <c r="EHP122" s="49"/>
      <c r="EHQ122" s="49"/>
      <c r="EHR122" s="49"/>
      <c r="EHS122" s="49"/>
      <c r="EHT122" s="49"/>
      <c r="EHU122" s="49"/>
      <c r="EHV122" s="49"/>
      <c r="EHY122" s="49"/>
      <c r="EIB122" s="49"/>
      <c r="EIE122" s="49"/>
      <c r="EIH122" s="49"/>
      <c r="EIK122" s="49"/>
      <c r="EIN122" s="49"/>
      <c r="EIW122" s="49"/>
      <c r="EIZ122" s="49"/>
      <c r="EJC122" s="49"/>
      <c r="EJF122" s="49"/>
      <c r="EJO122" s="49"/>
      <c r="EJU122" s="49"/>
      <c r="EJX122" s="49"/>
      <c r="EKA122" s="49"/>
      <c r="EKD122" s="49"/>
      <c r="EKJ122" s="49"/>
      <c r="EKM122" s="49"/>
      <c r="EKS122" s="49"/>
      <c r="EKU122" s="49"/>
      <c r="EKV122" s="49"/>
      <c r="EKX122" s="49"/>
      <c r="ELO122" s="49"/>
      <c r="ELT122" s="49"/>
      <c r="ELZ122" s="49"/>
      <c r="EMC122" s="49"/>
      <c r="EMF122" s="49"/>
      <c r="EMN122" s="49"/>
      <c r="ENJ122" s="49"/>
      <c r="ENK122" s="49"/>
      <c r="ENL122" s="49"/>
      <c r="ENM122" s="49"/>
      <c r="ENN122" s="49"/>
      <c r="ENO122" s="49"/>
      <c r="EOG122" s="49"/>
      <c r="EOH122" s="49"/>
      <c r="EOK122" s="49"/>
      <c r="EON122" s="49"/>
      <c r="EOP122" s="49"/>
      <c r="EOR122" s="49"/>
      <c r="EOU122" s="49"/>
      <c r="EOX122" s="49"/>
      <c r="EPA122" s="49"/>
      <c r="EPD122" s="49"/>
      <c r="EPG122" s="49"/>
      <c r="EPJ122" s="49"/>
      <c r="EPM122" s="49"/>
      <c r="EPP122" s="49"/>
      <c r="EPR122" s="49"/>
      <c r="EQE122" s="49"/>
      <c r="EQF122" s="49"/>
      <c r="EQG122" s="49"/>
      <c r="EQH122" s="49"/>
      <c r="EQI122" s="49"/>
      <c r="EQJ122" s="49"/>
      <c r="EQK122" s="49"/>
      <c r="EQL122" s="49"/>
      <c r="EQM122" s="49"/>
      <c r="EQN122" s="49"/>
      <c r="EQO122" s="49"/>
      <c r="EQP122" s="49"/>
      <c r="EQQ122" s="49"/>
      <c r="EQR122" s="49"/>
      <c r="EQS122" s="49"/>
      <c r="EQT122" s="49"/>
      <c r="EQU122" s="49"/>
      <c r="EQV122" s="49"/>
      <c r="EQW122" s="49"/>
      <c r="EQX122" s="49"/>
      <c r="EQY122" s="49"/>
      <c r="EQZ122" s="49"/>
      <c r="ERA122" s="49"/>
      <c r="ERB122" s="49"/>
      <c r="ERC122" s="49"/>
      <c r="ERD122" s="49"/>
      <c r="ERE122" s="49"/>
      <c r="ERF122" s="49"/>
      <c r="ERG122" s="49"/>
      <c r="ERH122" s="49"/>
      <c r="ERI122" s="49"/>
      <c r="ERJ122" s="49"/>
      <c r="ERK122" s="49"/>
      <c r="ERL122" s="49"/>
      <c r="ERM122" s="49"/>
      <c r="ERN122" s="49"/>
      <c r="ERO122" s="49"/>
      <c r="ERP122" s="49"/>
      <c r="ERQ122" s="49"/>
      <c r="ERR122" s="49"/>
      <c r="ERU122" s="49"/>
      <c r="ERX122" s="49"/>
      <c r="ESA122" s="49"/>
      <c r="ESD122" s="49"/>
      <c r="ESG122" s="49"/>
      <c r="ESJ122" s="49"/>
      <c r="ESS122" s="49"/>
      <c r="ESV122" s="49"/>
      <c r="ESY122" s="49"/>
      <c r="ETB122" s="49"/>
      <c r="ETK122" s="49"/>
      <c r="ETQ122" s="49"/>
      <c r="ETT122" s="49"/>
      <c r="ETW122" s="49"/>
      <c r="ETZ122" s="49"/>
      <c r="EUF122" s="49"/>
      <c r="EUI122" s="49"/>
      <c r="EUO122" s="49"/>
      <c r="EUQ122" s="49"/>
      <c r="EUR122" s="49"/>
      <c r="EUT122" s="49"/>
      <c r="EVK122" s="49"/>
      <c r="EVP122" s="49"/>
      <c r="EVV122" s="49"/>
      <c r="EVY122" s="49"/>
      <c r="EWB122" s="49"/>
      <c r="EWJ122" s="49"/>
      <c r="EXF122" s="49"/>
      <c r="EXG122" s="49"/>
      <c r="EXH122" s="49"/>
      <c r="EXI122" s="49"/>
      <c r="EXJ122" s="49"/>
      <c r="EXK122" s="49"/>
      <c r="EYC122" s="49"/>
      <c r="EYD122" s="49"/>
      <c r="EYG122" s="49"/>
      <c r="EYJ122" s="49"/>
      <c r="EYL122" s="49"/>
      <c r="EYN122" s="49"/>
      <c r="EYQ122" s="49"/>
      <c r="EYT122" s="49"/>
      <c r="EYW122" s="49"/>
      <c r="EYZ122" s="49"/>
      <c r="EZC122" s="49"/>
      <c r="EZF122" s="49"/>
      <c r="EZI122" s="49"/>
      <c r="EZL122" s="49"/>
      <c r="EZN122" s="49"/>
      <c r="FAA122" s="49"/>
      <c r="FAB122" s="49"/>
      <c r="FAC122" s="49"/>
      <c r="FAD122" s="49"/>
      <c r="FAE122" s="49"/>
      <c r="FAF122" s="49"/>
      <c r="FAG122" s="49"/>
      <c r="FAH122" s="49"/>
      <c r="FAI122" s="49"/>
      <c r="FAJ122" s="49"/>
      <c r="FAK122" s="49"/>
      <c r="FAL122" s="49"/>
      <c r="FAM122" s="49"/>
      <c r="FAN122" s="49"/>
      <c r="FAO122" s="49"/>
      <c r="FAP122" s="49"/>
      <c r="FAQ122" s="49"/>
      <c r="FAR122" s="49"/>
      <c r="FAS122" s="49"/>
      <c r="FAT122" s="49"/>
      <c r="FAU122" s="49"/>
      <c r="FAV122" s="49"/>
      <c r="FAW122" s="49"/>
      <c r="FAX122" s="49"/>
      <c r="FAY122" s="49"/>
      <c r="FAZ122" s="49"/>
      <c r="FBA122" s="49"/>
      <c r="FBB122" s="49"/>
      <c r="FBC122" s="49"/>
      <c r="FBD122" s="49"/>
      <c r="FBE122" s="49"/>
      <c r="FBF122" s="49"/>
      <c r="FBG122" s="49"/>
      <c r="FBH122" s="49"/>
      <c r="FBI122" s="49"/>
      <c r="FBJ122" s="49"/>
      <c r="FBK122" s="49"/>
      <c r="FBL122" s="49"/>
      <c r="FBM122" s="49"/>
      <c r="FBN122" s="49"/>
      <c r="FBQ122" s="49"/>
      <c r="FBT122" s="49"/>
      <c r="FBW122" s="49"/>
      <c r="FBZ122" s="49"/>
      <c r="FCC122" s="49"/>
      <c r="FCF122" s="49"/>
      <c r="FCO122" s="49"/>
      <c r="FCR122" s="49"/>
      <c r="FCU122" s="49"/>
      <c r="FCX122" s="49"/>
      <c r="FDG122" s="49"/>
      <c r="FDM122" s="49"/>
      <c r="FDP122" s="49"/>
      <c r="FDS122" s="49"/>
      <c r="FDV122" s="49"/>
      <c r="FEB122" s="49"/>
      <c r="FEE122" s="49"/>
      <c r="FEK122" s="49"/>
      <c r="FEM122" s="49"/>
      <c r="FEN122" s="49"/>
      <c r="FEP122" s="49"/>
      <c r="FFG122" s="49"/>
      <c r="FFL122" s="49"/>
      <c r="FFR122" s="49"/>
      <c r="FFU122" s="49"/>
      <c r="FFX122" s="49"/>
      <c r="FGF122" s="49"/>
      <c r="FHB122" s="49"/>
      <c r="FHC122" s="49"/>
      <c r="FHD122" s="49"/>
      <c r="FHE122" s="49"/>
      <c r="FHF122" s="49"/>
      <c r="FHG122" s="49"/>
      <c r="FHY122" s="49"/>
      <c r="FHZ122" s="49"/>
      <c r="FIC122" s="49"/>
      <c r="FIF122" s="49"/>
      <c r="FIH122" s="49"/>
      <c r="FIJ122" s="49"/>
      <c r="FIM122" s="49"/>
      <c r="FIP122" s="49"/>
      <c r="FIS122" s="49"/>
      <c r="FIV122" s="49"/>
      <c r="FIY122" s="49"/>
      <c r="FJB122" s="49"/>
      <c r="FJE122" s="49"/>
      <c r="FJH122" s="49"/>
      <c r="FJJ122" s="49"/>
      <c r="FJW122" s="49"/>
      <c r="FJX122" s="49"/>
      <c r="FJY122" s="49"/>
      <c r="FJZ122" s="49"/>
      <c r="FKA122" s="49"/>
      <c r="FKB122" s="49"/>
      <c r="FKC122" s="49"/>
      <c r="FKD122" s="49"/>
      <c r="FKE122" s="49"/>
      <c r="FKF122" s="49"/>
      <c r="FKG122" s="49"/>
      <c r="FKH122" s="49"/>
      <c r="FKI122" s="49"/>
      <c r="FKJ122" s="49"/>
      <c r="FKK122" s="49"/>
      <c r="FKL122" s="49"/>
      <c r="FKM122" s="49"/>
      <c r="FKN122" s="49"/>
      <c r="FKO122" s="49"/>
      <c r="FKP122" s="49"/>
      <c r="FKQ122" s="49"/>
      <c r="FKR122" s="49"/>
      <c r="FKS122" s="49"/>
      <c r="FKT122" s="49"/>
      <c r="FKU122" s="49"/>
      <c r="FKV122" s="49"/>
      <c r="FKW122" s="49"/>
      <c r="FKX122" s="49"/>
      <c r="FKY122" s="49"/>
      <c r="FKZ122" s="49"/>
      <c r="FLA122" s="49"/>
      <c r="FLB122" s="49"/>
      <c r="FLC122" s="49"/>
      <c r="FLD122" s="49"/>
      <c r="FLE122" s="49"/>
      <c r="FLF122" s="49"/>
      <c r="FLG122" s="49"/>
      <c r="FLH122" s="49"/>
      <c r="FLI122" s="49"/>
      <c r="FLJ122" s="49"/>
      <c r="FLM122" s="49"/>
      <c r="FLP122" s="49"/>
      <c r="FLS122" s="49"/>
      <c r="FLV122" s="49"/>
      <c r="FLY122" s="49"/>
      <c r="FMB122" s="49"/>
      <c r="FMK122" s="49"/>
      <c r="FMN122" s="49"/>
      <c r="FMQ122" s="49"/>
      <c r="FMT122" s="49"/>
      <c r="FNC122" s="49"/>
      <c r="FNI122" s="49"/>
      <c r="FNL122" s="49"/>
      <c r="FNO122" s="49"/>
      <c r="FNR122" s="49"/>
      <c r="FNX122" s="49"/>
      <c r="FOA122" s="49"/>
      <c r="FOG122" s="49"/>
      <c r="FOI122" s="49"/>
      <c r="FOJ122" s="49"/>
      <c r="FOL122" s="49"/>
      <c r="FPC122" s="49"/>
      <c r="FPH122" s="49"/>
      <c r="FPN122" s="49"/>
      <c r="FPQ122" s="49"/>
      <c r="FPT122" s="49"/>
      <c r="FQB122" s="49"/>
      <c r="FQX122" s="49"/>
      <c r="FQY122" s="49"/>
      <c r="FQZ122" s="49"/>
      <c r="FRA122" s="49"/>
      <c r="FRB122" s="49"/>
      <c r="FRC122" s="49"/>
      <c r="FRU122" s="49"/>
      <c r="FRV122" s="49"/>
      <c r="FRY122" s="49"/>
      <c r="FSB122" s="49"/>
      <c r="FSD122" s="49"/>
      <c r="FSF122" s="49"/>
      <c r="FSI122" s="49"/>
      <c r="FSL122" s="49"/>
      <c r="FSO122" s="49"/>
      <c r="FSR122" s="49"/>
      <c r="FSU122" s="49"/>
      <c r="FSX122" s="49"/>
      <c r="FTA122" s="49"/>
      <c r="FTD122" s="49"/>
      <c r="FTF122" s="49"/>
      <c r="FTS122" s="49"/>
      <c r="FTT122" s="49"/>
      <c r="FTU122" s="49"/>
      <c r="FTV122" s="49"/>
      <c r="FTW122" s="49"/>
      <c r="FTX122" s="49"/>
      <c r="FTY122" s="49"/>
      <c r="FTZ122" s="49"/>
      <c r="FUA122" s="49"/>
      <c r="FUB122" s="49"/>
      <c r="FUC122" s="49"/>
      <c r="FUD122" s="49"/>
      <c r="FUE122" s="49"/>
      <c r="FUF122" s="49"/>
      <c r="FUG122" s="49"/>
      <c r="FUH122" s="49"/>
      <c r="FUI122" s="49"/>
      <c r="FUJ122" s="49"/>
      <c r="FUK122" s="49"/>
      <c r="FUL122" s="49"/>
      <c r="FUM122" s="49"/>
      <c r="FUN122" s="49"/>
      <c r="FUO122" s="49"/>
      <c r="FUP122" s="49"/>
      <c r="FUQ122" s="49"/>
      <c r="FUR122" s="49"/>
      <c r="FUS122" s="49"/>
      <c r="FUT122" s="49"/>
      <c r="FUU122" s="49"/>
      <c r="FUV122" s="49"/>
      <c r="FUW122" s="49"/>
      <c r="FUX122" s="49"/>
      <c r="FUY122" s="49"/>
      <c r="FUZ122" s="49"/>
      <c r="FVA122" s="49"/>
      <c r="FVB122" s="49"/>
      <c r="FVC122" s="49"/>
      <c r="FVD122" s="49"/>
      <c r="FVE122" s="49"/>
      <c r="FVF122" s="49"/>
      <c r="FVI122" s="49"/>
      <c r="FVL122" s="49"/>
      <c r="FVO122" s="49"/>
      <c r="FVR122" s="49"/>
      <c r="FVU122" s="49"/>
      <c r="FVX122" s="49"/>
      <c r="FWG122" s="49"/>
      <c r="FWJ122" s="49"/>
      <c r="FWM122" s="49"/>
      <c r="FWP122" s="49"/>
      <c r="FWY122" s="49"/>
      <c r="FXE122" s="49"/>
      <c r="FXH122" s="49"/>
      <c r="FXK122" s="49"/>
      <c r="FXN122" s="49"/>
      <c r="FXT122" s="49"/>
      <c r="FXW122" s="49"/>
      <c r="FYC122" s="49"/>
      <c r="FYE122" s="49"/>
      <c r="FYF122" s="49"/>
      <c r="FYH122" s="49"/>
      <c r="FYY122" s="49"/>
      <c r="FZD122" s="49"/>
      <c r="FZJ122" s="49"/>
      <c r="FZM122" s="49"/>
      <c r="FZP122" s="49"/>
      <c r="FZX122" s="49"/>
      <c r="GAT122" s="49"/>
      <c r="GAU122" s="49"/>
      <c r="GAV122" s="49"/>
      <c r="GAW122" s="49"/>
      <c r="GAX122" s="49"/>
      <c r="GAY122" s="49"/>
      <c r="GBQ122" s="49"/>
      <c r="GBR122" s="49"/>
      <c r="GBU122" s="49"/>
      <c r="GBX122" s="49"/>
      <c r="GBZ122" s="49"/>
      <c r="GCB122" s="49"/>
      <c r="GCE122" s="49"/>
      <c r="GCH122" s="49"/>
      <c r="GCK122" s="49"/>
      <c r="GCN122" s="49"/>
      <c r="GCQ122" s="49"/>
      <c r="GCT122" s="49"/>
      <c r="GCW122" s="49"/>
      <c r="GCZ122" s="49"/>
      <c r="GDB122" s="49"/>
      <c r="GDO122" s="49"/>
      <c r="GDP122" s="49"/>
      <c r="GDQ122" s="49"/>
      <c r="GDR122" s="49"/>
      <c r="GDS122" s="49"/>
      <c r="GDT122" s="49"/>
      <c r="GDU122" s="49"/>
      <c r="GDV122" s="49"/>
      <c r="GDW122" s="49"/>
      <c r="GDX122" s="49"/>
      <c r="GDY122" s="49"/>
      <c r="GDZ122" s="49"/>
      <c r="GEA122" s="49"/>
      <c r="GEB122" s="49"/>
      <c r="GEC122" s="49"/>
      <c r="GED122" s="49"/>
      <c r="GEE122" s="49"/>
      <c r="GEF122" s="49"/>
      <c r="GEG122" s="49"/>
      <c r="GEH122" s="49"/>
      <c r="GEI122" s="49"/>
      <c r="GEJ122" s="49"/>
      <c r="GEK122" s="49"/>
      <c r="GEL122" s="49"/>
      <c r="GEM122" s="49"/>
      <c r="GEN122" s="49"/>
      <c r="GEO122" s="49"/>
      <c r="GEP122" s="49"/>
      <c r="GEQ122" s="49"/>
      <c r="GER122" s="49"/>
      <c r="GES122" s="49"/>
      <c r="GET122" s="49"/>
      <c r="GEU122" s="49"/>
      <c r="GEV122" s="49"/>
      <c r="GEW122" s="49"/>
      <c r="GEX122" s="49"/>
      <c r="GEY122" s="49"/>
      <c r="GEZ122" s="49"/>
      <c r="GFA122" s="49"/>
      <c r="GFB122" s="49"/>
      <c r="GFE122" s="49"/>
      <c r="GFH122" s="49"/>
      <c r="GFK122" s="49"/>
      <c r="GFN122" s="49"/>
      <c r="GFQ122" s="49"/>
      <c r="GFT122" s="49"/>
      <c r="GGC122" s="49"/>
      <c r="GGF122" s="49"/>
      <c r="GGI122" s="49"/>
      <c r="GGL122" s="49"/>
      <c r="GGU122" s="49"/>
      <c r="GHA122" s="49"/>
      <c r="GHD122" s="49"/>
      <c r="GHG122" s="49"/>
      <c r="GHJ122" s="49"/>
      <c r="GHP122" s="49"/>
      <c r="GHS122" s="49"/>
      <c r="GHY122" s="49"/>
      <c r="GIA122" s="49"/>
      <c r="GIB122" s="49"/>
      <c r="GID122" s="49"/>
      <c r="GIU122" s="49"/>
      <c r="GIZ122" s="49"/>
      <c r="GJF122" s="49"/>
      <c r="GJI122" s="49"/>
      <c r="GJL122" s="49"/>
      <c r="GJT122" s="49"/>
      <c r="GKP122" s="49"/>
      <c r="GKQ122" s="49"/>
      <c r="GKR122" s="49"/>
      <c r="GKS122" s="49"/>
      <c r="GKT122" s="49"/>
      <c r="GKU122" s="49"/>
      <c r="GLM122" s="49"/>
      <c r="GLN122" s="49"/>
      <c r="GLQ122" s="49"/>
      <c r="GLT122" s="49"/>
      <c r="GLV122" s="49"/>
      <c r="GLX122" s="49"/>
      <c r="GMA122" s="49"/>
      <c r="GMD122" s="49"/>
      <c r="GMG122" s="49"/>
      <c r="GMJ122" s="49"/>
      <c r="GMM122" s="49"/>
      <c r="GMP122" s="49"/>
      <c r="GMS122" s="49"/>
      <c r="GMV122" s="49"/>
      <c r="GMX122" s="49"/>
      <c r="GNK122" s="49"/>
      <c r="GNL122" s="49"/>
      <c r="GNM122" s="49"/>
      <c r="GNN122" s="49"/>
      <c r="GNO122" s="49"/>
      <c r="GNP122" s="49"/>
      <c r="GNQ122" s="49"/>
      <c r="GNR122" s="49"/>
      <c r="GNS122" s="49"/>
      <c r="GNT122" s="49"/>
      <c r="GNU122" s="49"/>
      <c r="GNV122" s="49"/>
      <c r="GNW122" s="49"/>
      <c r="GNX122" s="49"/>
      <c r="GNY122" s="49"/>
      <c r="GNZ122" s="49"/>
      <c r="GOA122" s="49"/>
      <c r="GOB122" s="49"/>
      <c r="GOC122" s="49"/>
      <c r="GOD122" s="49"/>
      <c r="GOE122" s="49"/>
      <c r="GOF122" s="49"/>
      <c r="GOG122" s="49"/>
      <c r="GOH122" s="49"/>
      <c r="GOI122" s="49"/>
      <c r="GOJ122" s="49"/>
      <c r="GOK122" s="49"/>
      <c r="GOL122" s="49"/>
      <c r="GOM122" s="49"/>
      <c r="GON122" s="49"/>
      <c r="GOO122" s="49"/>
      <c r="GOP122" s="49"/>
      <c r="GOQ122" s="49"/>
      <c r="GOR122" s="49"/>
      <c r="GOS122" s="49"/>
      <c r="GOT122" s="49"/>
      <c r="GOU122" s="49"/>
      <c r="GOV122" s="49"/>
      <c r="GOW122" s="49"/>
      <c r="GOX122" s="49"/>
      <c r="GPA122" s="49"/>
      <c r="GPD122" s="49"/>
      <c r="GPG122" s="49"/>
      <c r="GPJ122" s="49"/>
      <c r="GPM122" s="49"/>
      <c r="GPP122" s="49"/>
      <c r="GPY122" s="49"/>
      <c r="GQB122" s="49"/>
      <c r="GQE122" s="49"/>
      <c r="GQH122" s="49"/>
      <c r="GQQ122" s="49"/>
      <c r="GQW122" s="49"/>
      <c r="GQZ122" s="49"/>
      <c r="GRC122" s="49"/>
      <c r="GRF122" s="49"/>
      <c r="GRL122" s="49"/>
      <c r="GRO122" s="49"/>
      <c r="GRU122" s="49"/>
      <c r="GRW122" s="49"/>
      <c r="GRX122" s="49"/>
      <c r="GRZ122" s="49"/>
      <c r="GSQ122" s="49"/>
      <c r="GSV122" s="49"/>
      <c r="GTB122" s="49"/>
      <c r="GTE122" s="49"/>
      <c r="GTH122" s="49"/>
      <c r="GTP122" s="49"/>
      <c r="GUL122" s="49"/>
      <c r="GUM122" s="49"/>
      <c r="GUN122" s="49"/>
      <c r="GUO122" s="49"/>
      <c r="GUP122" s="49"/>
      <c r="GUQ122" s="49"/>
      <c r="GVI122" s="49"/>
      <c r="GVJ122" s="49"/>
      <c r="GVM122" s="49"/>
      <c r="GVP122" s="49"/>
      <c r="GVR122" s="49"/>
      <c r="GVT122" s="49"/>
      <c r="GVW122" s="49"/>
      <c r="GVZ122" s="49"/>
      <c r="GWC122" s="49"/>
      <c r="GWF122" s="49"/>
      <c r="GWI122" s="49"/>
      <c r="GWL122" s="49"/>
      <c r="GWO122" s="49"/>
      <c r="GWR122" s="49"/>
      <c r="GWT122" s="49"/>
      <c r="GXG122" s="49"/>
      <c r="GXH122" s="49"/>
      <c r="GXI122" s="49"/>
      <c r="GXJ122" s="49"/>
      <c r="GXK122" s="49"/>
      <c r="GXL122" s="49"/>
      <c r="GXM122" s="49"/>
      <c r="GXN122" s="49"/>
      <c r="GXO122" s="49"/>
      <c r="GXP122" s="49"/>
      <c r="GXQ122" s="49"/>
      <c r="GXR122" s="49"/>
      <c r="GXS122" s="49"/>
      <c r="GXT122" s="49"/>
      <c r="GXU122" s="49"/>
      <c r="GXV122" s="49"/>
      <c r="GXW122" s="49"/>
      <c r="GXX122" s="49"/>
      <c r="GXY122" s="49"/>
      <c r="GXZ122" s="49"/>
      <c r="GYA122" s="49"/>
      <c r="GYB122" s="49"/>
      <c r="GYC122" s="49"/>
      <c r="GYD122" s="49"/>
      <c r="GYE122" s="49"/>
      <c r="GYF122" s="49"/>
      <c r="GYG122" s="49"/>
      <c r="GYH122" s="49"/>
      <c r="GYI122" s="49"/>
      <c r="GYJ122" s="49"/>
      <c r="GYK122" s="49"/>
      <c r="GYL122" s="49"/>
      <c r="GYM122" s="49"/>
      <c r="GYN122" s="49"/>
      <c r="GYO122" s="49"/>
      <c r="GYP122" s="49"/>
      <c r="GYQ122" s="49"/>
      <c r="GYR122" s="49"/>
      <c r="GYS122" s="49"/>
      <c r="GYT122" s="49"/>
      <c r="GYW122" s="49"/>
      <c r="GYZ122" s="49"/>
      <c r="GZC122" s="49"/>
      <c r="GZF122" s="49"/>
      <c r="GZI122" s="49"/>
      <c r="GZL122" s="49"/>
      <c r="GZU122" s="49"/>
      <c r="GZX122" s="49"/>
      <c r="HAA122" s="49"/>
      <c r="HAD122" s="49"/>
      <c r="HAM122" s="49"/>
      <c r="HAS122" s="49"/>
      <c r="HAV122" s="49"/>
      <c r="HAY122" s="49"/>
      <c r="HBB122" s="49"/>
      <c r="HBH122" s="49"/>
      <c r="HBK122" s="49"/>
      <c r="HBQ122" s="49"/>
      <c r="HBS122" s="49"/>
      <c r="HBT122" s="49"/>
      <c r="HBV122" s="49"/>
      <c r="HCM122" s="49"/>
      <c r="HCR122" s="49"/>
      <c r="HCX122" s="49"/>
      <c r="HDA122" s="49"/>
      <c r="HDD122" s="49"/>
      <c r="HDL122" s="49"/>
      <c r="HEH122" s="49"/>
      <c r="HEI122" s="49"/>
      <c r="HEJ122" s="49"/>
      <c r="HEK122" s="49"/>
      <c r="HEL122" s="49"/>
      <c r="HEM122" s="49"/>
      <c r="HFE122" s="49"/>
      <c r="HFF122" s="49"/>
      <c r="HFI122" s="49"/>
      <c r="HFL122" s="49"/>
      <c r="HFN122" s="49"/>
      <c r="HFP122" s="49"/>
      <c r="HFS122" s="49"/>
      <c r="HFV122" s="49"/>
      <c r="HFY122" s="49"/>
      <c r="HGB122" s="49"/>
      <c r="HGE122" s="49"/>
      <c r="HGH122" s="49"/>
      <c r="HGK122" s="49"/>
      <c r="HGN122" s="49"/>
      <c r="HGP122" s="49"/>
      <c r="HHC122" s="49"/>
      <c r="HHD122" s="49"/>
      <c r="HHE122" s="49"/>
      <c r="HHF122" s="49"/>
      <c r="HHG122" s="49"/>
      <c r="HHH122" s="49"/>
      <c r="HHI122" s="49"/>
      <c r="HHJ122" s="49"/>
      <c r="HHK122" s="49"/>
      <c r="HHL122" s="49"/>
      <c r="HHM122" s="49"/>
      <c r="HHN122" s="49"/>
      <c r="HHO122" s="49"/>
      <c r="HHP122" s="49"/>
      <c r="HHQ122" s="49"/>
      <c r="HHR122" s="49"/>
      <c r="HHS122" s="49"/>
      <c r="HHT122" s="49"/>
      <c r="HHU122" s="49"/>
      <c r="HHV122" s="49"/>
      <c r="HHW122" s="49"/>
      <c r="HHX122" s="49"/>
      <c r="HHY122" s="49"/>
      <c r="HHZ122" s="49"/>
      <c r="HIA122" s="49"/>
      <c r="HIB122" s="49"/>
      <c r="HIC122" s="49"/>
      <c r="HID122" s="49"/>
      <c r="HIE122" s="49"/>
      <c r="HIF122" s="49"/>
      <c r="HIG122" s="49"/>
      <c r="HIH122" s="49"/>
      <c r="HII122" s="49"/>
      <c r="HIJ122" s="49"/>
      <c r="HIK122" s="49"/>
      <c r="HIL122" s="49"/>
      <c r="HIM122" s="49"/>
      <c r="HIN122" s="49"/>
      <c r="HIO122" s="49"/>
      <c r="HIP122" s="49"/>
      <c r="HIS122" s="49"/>
      <c r="HIV122" s="49"/>
      <c r="HIY122" s="49"/>
      <c r="HJB122" s="49"/>
      <c r="HJE122" s="49"/>
      <c r="HJH122" s="49"/>
      <c r="HJQ122" s="49"/>
      <c r="HJT122" s="49"/>
      <c r="HJW122" s="49"/>
      <c r="HJZ122" s="49"/>
      <c r="HKI122" s="49"/>
      <c r="HKO122" s="49"/>
      <c r="HKR122" s="49"/>
      <c r="HKU122" s="49"/>
      <c r="HKX122" s="49"/>
      <c r="HLD122" s="49"/>
      <c r="HLG122" s="49"/>
      <c r="HLM122" s="49"/>
      <c r="HLO122" s="49"/>
      <c r="HLP122" s="49"/>
      <c r="HLR122" s="49"/>
      <c r="HMI122" s="49"/>
      <c r="HMN122" s="49"/>
      <c r="HMT122" s="49"/>
      <c r="HMW122" s="49"/>
      <c r="HMZ122" s="49"/>
      <c r="HNH122" s="49"/>
      <c r="HOD122" s="49"/>
      <c r="HOE122" s="49"/>
      <c r="HOF122" s="49"/>
      <c r="HOG122" s="49"/>
      <c r="HOH122" s="49"/>
      <c r="HOI122" s="49"/>
      <c r="HPA122" s="49"/>
      <c r="HPB122" s="49"/>
      <c r="HPE122" s="49"/>
      <c r="HPH122" s="49"/>
      <c r="HPJ122" s="49"/>
      <c r="HPL122" s="49"/>
      <c r="HPO122" s="49"/>
      <c r="HPR122" s="49"/>
      <c r="HPU122" s="49"/>
      <c r="HPX122" s="49"/>
      <c r="HQA122" s="49"/>
      <c r="HQD122" s="49"/>
      <c r="HQG122" s="49"/>
      <c r="HQJ122" s="49"/>
      <c r="HQL122" s="49"/>
      <c r="HQY122" s="49"/>
      <c r="HQZ122" s="49"/>
      <c r="HRA122" s="49"/>
      <c r="HRB122" s="49"/>
      <c r="HRC122" s="49"/>
      <c r="HRD122" s="49"/>
      <c r="HRE122" s="49"/>
      <c r="HRF122" s="49"/>
      <c r="HRG122" s="49"/>
      <c r="HRH122" s="49"/>
      <c r="HRI122" s="49"/>
      <c r="HRJ122" s="49"/>
      <c r="HRK122" s="49"/>
      <c r="HRL122" s="49"/>
      <c r="HRM122" s="49"/>
      <c r="HRN122" s="49"/>
      <c r="HRO122" s="49"/>
      <c r="HRP122" s="49"/>
      <c r="HRQ122" s="49"/>
      <c r="HRR122" s="49"/>
      <c r="HRS122" s="49"/>
      <c r="HRT122" s="49"/>
      <c r="HRU122" s="49"/>
      <c r="HRV122" s="49"/>
      <c r="HRW122" s="49"/>
      <c r="HRX122" s="49"/>
      <c r="HRY122" s="49"/>
      <c r="HRZ122" s="49"/>
      <c r="HSA122" s="49"/>
      <c r="HSB122" s="49"/>
      <c r="HSC122" s="49"/>
      <c r="HSD122" s="49"/>
      <c r="HSE122" s="49"/>
      <c r="HSF122" s="49"/>
      <c r="HSG122" s="49"/>
      <c r="HSH122" s="49"/>
      <c r="HSI122" s="49"/>
      <c r="HSJ122" s="49"/>
      <c r="HSK122" s="49"/>
      <c r="HSL122" s="49"/>
      <c r="HSO122" s="49"/>
      <c r="HSR122" s="49"/>
      <c r="HSU122" s="49"/>
      <c r="HSX122" s="49"/>
      <c r="HTA122" s="49"/>
      <c r="HTD122" s="49"/>
      <c r="HTM122" s="49"/>
      <c r="HTP122" s="49"/>
      <c r="HTS122" s="49"/>
      <c r="HTV122" s="49"/>
      <c r="HUE122" s="49"/>
      <c r="HUK122" s="49"/>
      <c r="HUN122" s="49"/>
      <c r="HUQ122" s="49"/>
      <c r="HUT122" s="49"/>
      <c r="HUZ122" s="49"/>
      <c r="HVC122" s="49"/>
      <c r="HVI122" s="49"/>
      <c r="HVK122" s="49"/>
      <c r="HVL122" s="49"/>
      <c r="HVN122" s="49"/>
      <c r="HWE122" s="49"/>
      <c r="HWJ122" s="49"/>
      <c r="HWP122" s="49"/>
      <c r="HWS122" s="49"/>
      <c r="HWV122" s="49"/>
      <c r="HXD122" s="49"/>
      <c r="HXZ122" s="49"/>
      <c r="HYA122" s="49"/>
      <c r="HYB122" s="49"/>
      <c r="HYC122" s="49"/>
      <c r="HYD122" s="49"/>
      <c r="HYE122" s="49"/>
      <c r="HYW122" s="49"/>
      <c r="HYX122" s="49"/>
      <c r="HZA122" s="49"/>
      <c r="HZD122" s="49"/>
      <c r="HZF122" s="49"/>
      <c r="HZH122" s="49"/>
      <c r="HZK122" s="49"/>
      <c r="HZN122" s="49"/>
      <c r="HZQ122" s="49"/>
      <c r="HZT122" s="49"/>
      <c r="HZW122" s="49"/>
      <c r="HZZ122" s="49"/>
      <c r="IAC122" s="49"/>
      <c r="IAF122" s="49"/>
      <c r="IAH122" s="49"/>
      <c r="IAU122" s="49"/>
      <c r="IAV122" s="49"/>
      <c r="IAW122" s="49"/>
      <c r="IAX122" s="49"/>
      <c r="IAY122" s="49"/>
      <c r="IAZ122" s="49"/>
      <c r="IBA122" s="49"/>
      <c r="IBB122" s="49"/>
      <c r="IBC122" s="49"/>
      <c r="IBD122" s="49"/>
      <c r="IBE122" s="49"/>
      <c r="IBF122" s="49"/>
      <c r="IBG122" s="49"/>
      <c r="IBH122" s="49"/>
      <c r="IBI122" s="49"/>
      <c r="IBJ122" s="49"/>
      <c r="IBK122" s="49"/>
      <c r="IBL122" s="49"/>
      <c r="IBM122" s="49"/>
      <c r="IBN122" s="49"/>
      <c r="IBO122" s="49"/>
      <c r="IBP122" s="49"/>
      <c r="IBQ122" s="49"/>
      <c r="IBR122" s="49"/>
      <c r="IBS122" s="49"/>
      <c r="IBT122" s="49"/>
      <c r="IBU122" s="49"/>
      <c r="IBV122" s="49"/>
      <c r="IBW122" s="49"/>
      <c r="IBX122" s="49"/>
      <c r="IBY122" s="49"/>
      <c r="IBZ122" s="49"/>
      <c r="ICA122" s="49"/>
      <c r="ICB122" s="49"/>
      <c r="ICC122" s="49"/>
      <c r="ICD122" s="49"/>
      <c r="ICE122" s="49"/>
      <c r="ICF122" s="49"/>
      <c r="ICG122" s="49"/>
      <c r="ICH122" s="49"/>
      <c r="ICK122" s="49"/>
      <c r="ICN122" s="49"/>
      <c r="ICQ122" s="49"/>
      <c r="ICT122" s="49"/>
      <c r="ICW122" s="49"/>
      <c r="ICZ122" s="49"/>
      <c r="IDI122" s="49"/>
      <c r="IDL122" s="49"/>
      <c r="IDO122" s="49"/>
      <c r="IDR122" s="49"/>
      <c r="IEA122" s="49"/>
      <c r="IEG122" s="49"/>
      <c r="IEJ122" s="49"/>
      <c r="IEM122" s="49"/>
      <c r="IEP122" s="49"/>
      <c r="IEV122" s="49"/>
      <c r="IEY122" s="49"/>
      <c r="IFE122" s="49"/>
      <c r="IFG122" s="49"/>
      <c r="IFH122" s="49"/>
      <c r="IFJ122" s="49"/>
      <c r="IGA122" s="49"/>
      <c r="IGF122" s="49"/>
      <c r="IGL122" s="49"/>
      <c r="IGO122" s="49"/>
      <c r="IGR122" s="49"/>
      <c r="IGZ122" s="49"/>
      <c r="IHV122" s="49"/>
      <c r="IHW122" s="49"/>
      <c r="IHX122" s="49"/>
      <c r="IHY122" s="49"/>
      <c r="IHZ122" s="49"/>
      <c r="IIA122" s="49"/>
      <c r="IIS122" s="49"/>
      <c r="IIT122" s="49"/>
      <c r="IIW122" s="49"/>
      <c r="IIZ122" s="49"/>
      <c r="IJB122" s="49"/>
      <c r="IJD122" s="49"/>
      <c r="IJG122" s="49"/>
      <c r="IJJ122" s="49"/>
      <c r="IJM122" s="49"/>
      <c r="IJP122" s="49"/>
      <c r="IJS122" s="49"/>
      <c r="IJV122" s="49"/>
      <c r="IJY122" s="49"/>
      <c r="IKB122" s="49"/>
      <c r="IKD122" s="49"/>
      <c r="IKQ122" s="49"/>
      <c r="IKR122" s="49"/>
      <c r="IKS122" s="49"/>
      <c r="IKT122" s="49"/>
      <c r="IKU122" s="49"/>
      <c r="IKV122" s="49"/>
      <c r="IKW122" s="49"/>
      <c r="IKX122" s="49"/>
      <c r="IKY122" s="49"/>
      <c r="IKZ122" s="49"/>
      <c r="ILA122" s="49"/>
      <c r="ILB122" s="49"/>
      <c r="ILC122" s="49"/>
      <c r="ILD122" s="49"/>
      <c r="ILE122" s="49"/>
      <c r="ILF122" s="49"/>
      <c r="ILG122" s="49"/>
      <c r="ILH122" s="49"/>
      <c r="ILI122" s="49"/>
      <c r="ILJ122" s="49"/>
      <c r="ILK122" s="49"/>
      <c r="ILL122" s="49"/>
      <c r="ILM122" s="49"/>
      <c r="ILN122" s="49"/>
      <c r="ILO122" s="49"/>
      <c r="ILP122" s="49"/>
      <c r="ILQ122" s="49"/>
      <c r="ILR122" s="49"/>
      <c r="ILS122" s="49"/>
      <c r="ILT122" s="49"/>
      <c r="ILU122" s="49"/>
      <c r="ILV122" s="49"/>
      <c r="ILW122" s="49"/>
      <c r="ILX122" s="49"/>
      <c r="ILY122" s="49"/>
      <c r="ILZ122" s="49"/>
      <c r="IMA122" s="49"/>
      <c r="IMB122" s="49"/>
      <c r="IMC122" s="49"/>
      <c r="IMD122" s="49"/>
      <c r="IMG122" s="49"/>
      <c r="IMJ122" s="49"/>
      <c r="IMM122" s="49"/>
      <c r="IMP122" s="49"/>
      <c r="IMS122" s="49"/>
      <c r="IMV122" s="49"/>
      <c r="INE122" s="49"/>
      <c r="INH122" s="49"/>
      <c r="INK122" s="49"/>
      <c r="INN122" s="49"/>
      <c r="INW122" s="49"/>
      <c r="IOC122" s="49"/>
      <c r="IOF122" s="49"/>
      <c r="IOI122" s="49"/>
      <c r="IOL122" s="49"/>
      <c r="IOR122" s="49"/>
      <c r="IOU122" s="49"/>
      <c r="IPA122" s="49"/>
      <c r="IPC122" s="49"/>
      <c r="IPD122" s="49"/>
      <c r="IPF122" s="49"/>
      <c r="IPW122" s="49"/>
      <c r="IQB122" s="49"/>
      <c r="IQH122" s="49"/>
      <c r="IQK122" s="49"/>
      <c r="IQN122" s="49"/>
      <c r="IQV122" s="49"/>
      <c r="IRR122" s="49"/>
      <c r="IRS122" s="49"/>
      <c r="IRT122" s="49"/>
      <c r="IRU122" s="49"/>
      <c r="IRV122" s="49"/>
      <c r="IRW122" s="49"/>
      <c r="ISO122" s="49"/>
      <c r="ISP122" s="49"/>
      <c r="ISS122" s="49"/>
      <c r="ISV122" s="49"/>
      <c r="ISX122" s="49"/>
      <c r="ISZ122" s="49"/>
      <c r="ITC122" s="49"/>
      <c r="ITF122" s="49"/>
      <c r="ITI122" s="49"/>
      <c r="ITL122" s="49"/>
      <c r="ITO122" s="49"/>
      <c r="ITR122" s="49"/>
      <c r="ITU122" s="49"/>
      <c r="ITX122" s="49"/>
      <c r="ITZ122" s="49"/>
      <c r="IUM122" s="49"/>
      <c r="IUN122" s="49"/>
      <c r="IUO122" s="49"/>
      <c r="IUP122" s="49"/>
      <c r="IUQ122" s="49"/>
      <c r="IUR122" s="49"/>
      <c r="IUS122" s="49"/>
      <c r="IUT122" s="49"/>
      <c r="IUU122" s="49"/>
      <c r="IUV122" s="49"/>
      <c r="IUW122" s="49"/>
      <c r="IUX122" s="49"/>
      <c r="IUY122" s="49"/>
      <c r="IUZ122" s="49"/>
      <c r="IVA122" s="49"/>
      <c r="IVB122" s="49"/>
      <c r="IVC122" s="49"/>
      <c r="IVD122" s="49"/>
      <c r="IVE122" s="49"/>
      <c r="IVF122" s="49"/>
      <c r="IVG122" s="49"/>
      <c r="IVH122" s="49"/>
      <c r="IVI122" s="49"/>
      <c r="IVJ122" s="49"/>
      <c r="IVK122" s="49"/>
      <c r="IVL122" s="49"/>
      <c r="IVM122" s="49"/>
      <c r="IVN122" s="49"/>
      <c r="IVO122" s="49"/>
      <c r="IVP122" s="49"/>
      <c r="IVQ122" s="49"/>
      <c r="IVR122" s="49"/>
      <c r="IVS122" s="49"/>
      <c r="IVT122" s="49"/>
      <c r="IVU122" s="49"/>
      <c r="IVV122" s="49"/>
      <c r="IVW122" s="49"/>
      <c r="IVX122" s="49"/>
      <c r="IVY122" s="49"/>
      <c r="IVZ122" s="49"/>
      <c r="IWC122" s="49"/>
      <c r="IWF122" s="49"/>
      <c r="IWI122" s="49"/>
      <c r="IWL122" s="49"/>
      <c r="IWO122" s="49"/>
      <c r="IWR122" s="49"/>
      <c r="IXA122" s="49"/>
      <c r="IXD122" s="49"/>
      <c r="IXG122" s="49"/>
      <c r="IXJ122" s="49"/>
      <c r="IXS122" s="49"/>
      <c r="IXY122" s="49"/>
      <c r="IYB122" s="49"/>
      <c r="IYE122" s="49"/>
      <c r="IYH122" s="49"/>
      <c r="IYN122" s="49"/>
      <c r="IYQ122" s="49"/>
      <c r="IYW122" s="49"/>
      <c r="IYY122" s="49"/>
      <c r="IYZ122" s="49"/>
      <c r="IZB122" s="49"/>
      <c r="IZS122" s="49"/>
      <c r="IZX122" s="49"/>
      <c r="JAD122" s="49"/>
      <c r="JAG122" s="49"/>
      <c r="JAJ122" s="49"/>
      <c r="JAR122" s="49"/>
      <c r="JBN122" s="49"/>
      <c r="JBO122" s="49"/>
      <c r="JBP122" s="49"/>
      <c r="JBQ122" s="49"/>
      <c r="JBR122" s="49"/>
      <c r="JBS122" s="49"/>
      <c r="JCK122" s="49"/>
      <c r="JCL122" s="49"/>
      <c r="JCO122" s="49"/>
      <c r="JCR122" s="49"/>
      <c r="JCT122" s="49"/>
      <c r="JCV122" s="49"/>
      <c r="JCY122" s="49"/>
      <c r="JDB122" s="49"/>
      <c r="JDE122" s="49"/>
      <c r="JDH122" s="49"/>
      <c r="JDK122" s="49"/>
      <c r="JDN122" s="49"/>
      <c r="JDQ122" s="49"/>
      <c r="JDT122" s="49"/>
      <c r="JDV122" s="49"/>
      <c r="JEI122" s="49"/>
      <c r="JEJ122" s="49"/>
      <c r="JEK122" s="49"/>
      <c r="JEL122" s="49"/>
      <c r="JEM122" s="49"/>
      <c r="JEN122" s="49"/>
      <c r="JEO122" s="49"/>
      <c r="JEP122" s="49"/>
      <c r="JEQ122" s="49"/>
      <c r="JER122" s="49"/>
      <c r="JES122" s="49"/>
      <c r="JET122" s="49"/>
      <c r="JEU122" s="49"/>
      <c r="JEV122" s="49"/>
      <c r="JEW122" s="49"/>
      <c r="JEX122" s="49"/>
      <c r="JEY122" s="49"/>
      <c r="JEZ122" s="49"/>
      <c r="JFA122" s="49"/>
      <c r="JFB122" s="49"/>
      <c r="JFC122" s="49"/>
      <c r="JFD122" s="49"/>
      <c r="JFE122" s="49"/>
      <c r="JFF122" s="49"/>
      <c r="JFG122" s="49"/>
      <c r="JFH122" s="49"/>
      <c r="JFI122" s="49"/>
      <c r="JFJ122" s="49"/>
      <c r="JFK122" s="49"/>
      <c r="JFL122" s="49"/>
      <c r="JFM122" s="49"/>
      <c r="JFN122" s="49"/>
      <c r="JFO122" s="49"/>
      <c r="JFP122" s="49"/>
      <c r="JFQ122" s="49"/>
      <c r="JFR122" s="49"/>
      <c r="JFS122" s="49"/>
      <c r="JFT122" s="49"/>
      <c r="JFU122" s="49"/>
      <c r="JFV122" s="49"/>
      <c r="JFY122" s="49"/>
      <c r="JGB122" s="49"/>
      <c r="JGE122" s="49"/>
      <c r="JGH122" s="49"/>
      <c r="JGK122" s="49"/>
      <c r="JGN122" s="49"/>
      <c r="JGW122" s="49"/>
      <c r="JGZ122" s="49"/>
      <c r="JHC122" s="49"/>
      <c r="JHF122" s="49"/>
      <c r="JHO122" s="49"/>
      <c r="JHU122" s="49"/>
      <c r="JHX122" s="49"/>
      <c r="JIA122" s="49"/>
      <c r="JID122" s="49"/>
      <c r="JIJ122" s="49"/>
      <c r="JIM122" s="49"/>
      <c r="JIS122" s="49"/>
      <c r="JIU122" s="49"/>
      <c r="JIV122" s="49"/>
      <c r="JIX122" s="49"/>
      <c r="JJO122" s="49"/>
      <c r="JJT122" s="49"/>
      <c r="JJZ122" s="49"/>
      <c r="JKC122" s="49"/>
      <c r="JKF122" s="49"/>
      <c r="JKN122" s="49"/>
      <c r="JLJ122" s="49"/>
      <c r="JLK122" s="49"/>
      <c r="JLL122" s="49"/>
      <c r="JLM122" s="49"/>
      <c r="JLN122" s="49"/>
      <c r="JLO122" s="49"/>
      <c r="JMG122" s="49"/>
      <c r="JMH122" s="49"/>
      <c r="JMK122" s="49"/>
      <c r="JMN122" s="49"/>
      <c r="JMP122" s="49"/>
      <c r="JMR122" s="49"/>
      <c r="JMU122" s="49"/>
      <c r="JMX122" s="49"/>
      <c r="JNA122" s="49"/>
      <c r="JND122" s="49"/>
      <c r="JNG122" s="49"/>
      <c r="JNJ122" s="49"/>
      <c r="JNM122" s="49"/>
      <c r="JNP122" s="49"/>
      <c r="JNR122" s="49"/>
      <c r="JOE122" s="49"/>
      <c r="JOF122" s="49"/>
      <c r="JOG122" s="49"/>
      <c r="JOH122" s="49"/>
      <c r="JOI122" s="49"/>
      <c r="JOJ122" s="49"/>
      <c r="JOK122" s="49"/>
      <c r="JOL122" s="49"/>
      <c r="JOM122" s="49"/>
      <c r="JON122" s="49"/>
      <c r="JOO122" s="49"/>
      <c r="JOP122" s="49"/>
      <c r="JOQ122" s="49"/>
      <c r="JOR122" s="49"/>
      <c r="JOS122" s="49"/>
      <c r="JOT122" s="49"/>
      <c r="JOU122" s="49"/>
      <c r="JOV122" s="49"/>
      <c r="JOW122" s="49"/>
      <c r="JOX122" s="49"/>
      <c r="JOY122" s="49"/>
      <c r="JOZ122" s="49"/>
      <c r="JPA122" s="49"/>
      <c r="JPB122" s="49"/>
      <c r="JPC122" s="49"/>
      <c r="JPD122" s="49"/>
      <c r="JPE122" s="49"/>
      <c r="JPF122" s="49"/>
      <c r="JPG122" s="49"/>
      <c r="JPH122" s="49"/>
      <c r="JPI122" s="49"/>
      <c r="JPJ122" s="49"/>
      <c r="JPK122" s="49"/>
      <c r="JPL122" s="49"/>
      <c r="JPM122" s="49"/>
      <c r="JPN122" s="49"/>
      <c r="JPO122" s="49"/>
      <c r="JPP122" s="49"/>
      <c r="JPQ122" s="49"/>
      <c r="JPR122" s="49"/>
      <c r="JPU122" s="49"/>
      <c r="JPX122" s="49"/>
      <c r="JQA122" s="49"/>
      <c r="JQD122" s="49"/>
      <c r="JQG122" s="49"/>
      <c r="JQJ122" s="49"/>
      <c r="JQS122" s="49"/>
      <c r="JQV122" s="49"/>
      <c r="JQY122" s="49"/>
      <c r="JRB122" s="49"/>
      <c r="JRK122" s="49"/>
      <c r="JRQ122" s="49"/>
      <c r="JRT122" s="49"/>
      <c r="JRW122" s="49"/>
      <c r="JRZ122" s="49"/>
      <c r="JSF122" s="49"/>
      <c r="JSI122" s="49"/>
      <c r="JSO122" s="49"/>
      <c r="JSQ122" s="49"/>
      <c r="JSR122" s="49"/>
      <c r="JST122" s="49"/>
      <c r="JTK122" s="49"/>
      <c r="JTP122" s="49"/>
      <c r="JTV122" s="49"/>
      <c r="JTY122" s="49"/>
      <c r="JUB122" s="49"/>
      <c r="JUJ122" s="49"/>
      <c r="JVF122" s="49"/>
      <c r="JVG122" s="49"/>
      <c r="JVH122" s="49"/>
      <c r="JVI122" s="49"/>
      <c r="JVJ122" s="49"/>
      <c r="JVK122" s="49"/>
      <c r="JWC122" s="49"/>
      <c r="JWD122" s="49"/>
      <c r="JWG122" s="49"/>
      <c r="JWJ122" s="49"/>
      <c r="JWL122" s="49"/>
      <c r="JWN122" s="49"/>
      <c r="JWQ122" s="49"/>
      <c r="JWT122" s="49"/>
      <c r="JWW122" s="49"/>
      <c r="JWZ122" s="49"/>
      <c r="JXC122" s="49"/>
      <c r="JXF122" s="49"/>
      <c r="JXI122" s="49"/>
      <c r="JXL122" s="49"/>
      <c r="JXN122" s="49"/>
      <c r="JYA122" s="49"/>
      <c r="JYB122" s="49"/>
      <c r="JYC122" s="49"/>
      <c r="JYD122" s="49"/>
      <c r="JYE122" s="49"/>
      <c r="JYF122" s="49"/>
      <c r="JYG122" s="49"/>
      <c r="JYH122" s="49"/>
      <c r="JYI122" s="49"/>
      <c r="JYJ122" s="49"/>
      <c r="JYK122" s="49"/>
      <c r="JYL122" s="49"/>
      <c r="JYM122" s="49"/>
      <c r="JYN122" s="49"/>
      <c r="JYO122" s="49"/>
      <c r="JYP122" s="49"/>
      <c r="JYQ122" s="49"/>
      <c r="JYR122" s="49"/>
      <c r="JYS122" s="49"/>
      <c r="JYT122" s="49"/>
      <c r="JYU122" s="49"/>
      <c r="JYV122" s="49"/>
      <c r="JYW122" s="49"/>
      <c r="JYX122" s="49"/>
      <c r="JYY122" s="49"/>
      <c r="JYZ122" s="49"/>
      <c r="JZA122" s="49"/>
      <c r="JZB122" s="49"/>
      <c r="JZC122" s="49"/>
      <c r="JZD122" s="49"/>
      <c r="JZE122" s="49"/>
      <c r="JZF122" s="49"/>
      <c r="JZG122" s="49"/>
      <c r="JZH122" s="49"/>
      <c r="JZI122" s="49"/>
      <c r="JZJ122" s="49"/>
      <c r="JZK122" s="49"/>
      <c r="JZL122" s="49"/>
      <c r="JZM122" s="49"/>
      <c r="JZN122" s="49"/>
      <c r="JZQ122" s="49"/>
      <c r="JZT122" s="49"/>
      <c r="JZW122" s="49"/>
      <c r="JZZ122" s="49"/>
      <c r="KAC122" s="49"/>
      <c r="KAF122" s="49"/>
      <c r="KAO122" s="49"/>
      <c r="KAR122" s="49"/>
      <c r="KAU122" s="49"/>
      <c r="KAX122" s="49"/>
      <c r="KBG122" s="49"/>
      <c r="KBM122" s="49"/>
      <c r="KBP122" s="49"/>
      <c r="KBS122" s="49"/>
      <c r="KBV122" s="49"/>
      <c r="KCB122" s="49"/>
      <c r="KCE122" s="49"/>
      <c r="KCK122" s="49"/>
      <c r="KCM122" s="49"/>
      <c r="KCN122" s="49"/>
      <c r="KCP122" s="49"/>
      <c r="KDG122" s="49"/>
      <c r="KDL122" s="49"/>
      <c r="KDR122" s="49"/>
      <c r="KDU122" s="49"/>
      <c r="KDX122" s="49"/>
      <c r="KEF122" s="49"/>
      <c r="KFB122" s="49"/>
      <c r="KFC122" s="49"/>
      <c r="KFD122" s="49"/>
      <c r="KFE122" s="49"/>
      <c r="KFF122" s="49"/>
      <c r="KFG122" s="49"/>
      <c r="KFY122" s="49"/>
      <c r="KFZ122" s="49"/>
      <c r="KGC122" s="49"/>
      <c r="KGF122" s="49"/>
      <c r="KGH122" s="49"/>
      <c r="KGJ122" s="49"/>
      <c r="KGM122" s="49"/>
      <c r="KGP122" s="49"/>
      <c r="KGS122" s="49"/>
      <c r="KGV122" s="49"/>
      <c r="KGY122" s="49"/>
      <c r="KHB122" s="49"/>
      <c r="KHE122" s="49"/>
      <c r="KHH122" s="49"/>
      <c r="KHJ122" s="49"/>
      <c r="KHW122" s="49"/>
      <c r="KHX122" s="49"/>
      <c r="KHY122" s="49"/>
      <c r="KHZ122" s="49"/>
      <c r="KIA122" s="49"/>
      <c r="KIB122" s="49"/>
      <c r="KIC122" s="49"/>
      <c r="KID122" s="49"/>
      <c r="KIE122" s="49"/>
      <c r="KIF122" s="49"/>
      <c r="KIG122" s="49"/>
      <c r="KIH122" s="49"/>
      <c r="KII122" s="49"/>
      <c r="KIJ122" s="49"/>
      <c r="KIK122" s="49"/>
      <c r="KIL122" s="49"/>
      <c r="KIM122" s="49"/>
      <c r="KIN122" s="49"/>
      <c r="KIO122" s="49"/>
      <c r="KIP122" s="49"/>
      <c r="KIQ122" s="49"/>
      <c r="KIR122" s="49"/>
      <c r="KIS122" s="49"/>
      <c r="KIT122" s="49"/>
      <c r="KIU122" s="49"/>
      <c r="KIV122" s="49"/>
      <c r="KIW122" s="49"/>
      <c r="KIX122" s="49"/>
      <c r="KIY122" s="49"/>
      <c r="KIZ122" s="49"/>
      <c r="KJA122" s="49"/>
      <c r="KJB122" s="49"/>
      <c r="KJC122" s="49"/>
      <c r="KJD122" s="49"/>
      <c r="KJE122" s="49"/>
      <c r="KJF122" s="49"/>
      <c r="KJG122" s="49"/>
      <c r="KJH122" s="49"/>
      <c r="KJI122" s="49"/>
      <c r="KJJ122" s="49"/>
      <c r="KJM122" s="49"/>
      <c r="KJP122" s="49"/>
      <c r="KJS122" s="49"/>
      <c r="KJV122" s="49"/>
      <c r="KJY122" s="49"/>
      <c r="KKB122" s="49"/>
      <c r="KKK122" s="49"/>
      <c r="KKN122" s="49"/>
      <c r="KKQ122" s="49"/>
      <c r="KKT122" s="49"/>
      <c r="KLC122" s="49"/>
      <c r="KLI122" s="49"/>
      <c r="KLL122" s="49"/>
      <c r="KLO122" s="49"/>
      <c r="KLR122" s="49"/>
      <c r="KLX122" s="49"/>
      <c r="KMA122" s="49"/>
      <c r="KMG122" s="49"/>
      <c r="KMI122" s="49"/>
      <c r="KMJ122" s="49"/>
      <c r="KML122" s="49"/>
      <c r="KNC122" s="49"/>
      <c r="KNH122" s="49"/>
      <c r="KNN122" s="49"/>
      <c r="KNQ122" s="49"/>
      <c r="KNT122" s="49"/>
      <c r="KOB122" s="49"/>
      <c r="KOX122" s="49"/>
      <c r="KOY122" s="49"/>
      <c r="KOZ122" s="49"/>
      <c r="KPA122" s="49"/>
      <c r="KPB122" s="49"/>
      <c r="KPC122" s="49"/>
      <c r="KPU122" s="49"/>
      <c r="KPV122" s="49"/>
      <c r="KPY122" s="49"/>
      <c r="KQB122" s="49"/>
      <c r="KQD122" s="49"/>
      <c r="KQF122" s="49"/>
      <c r="KQI122" s="49"/>
      <c r="KQL122" s="49"/>
      <c r="KQO122" s="49"/>
      <c r="KQR122" s="49"/>
      <c r="KQU122" s="49"/>
      <c r="KQX122" s="49"/>
      <c r="KRA122" s="49"/>
      <c r="KRD122" s="49"/>
      <c r="KRF122" s="49"/>
      <c r="KRS122" s="49"/>
      <c r="KRT122" s="49"/>
      <c r="KRU122" s="49"/>
      <c r="KRV122" s="49"/>
      <c r="KRW122" s="49"/>
      <c r="KRX122" s="49"/>
      <c r="KRY122" s="49"/>
      <c r="KRZ122" s="49"/>
      <c r="KSA122" s="49"/>
      <c r="KSB122" s="49"/>
      <c r="KSC122" s="49"/>
      <c r="KSD122" s="49"/>
      <c r="KSE122" s="49"/>
      <c r="KSF122" s="49"/>
      <c r="KSG122" s="49"/>
      <c r="KSH122" s="49"/>
      <c r="KSI122" s="49"/>
      <c r="KSJ122" s="49"/>
      <c r="KSK122" s="49"/>
      <c r="KSL122" s="49"/>
      <c r="KSM122" s="49"/>
      <c r="KSN122" s="49"/>
      <c r="KSO122" s="49"/>
      <c r="KSP122" s="49"/>
      <c r="KSQ122" s="49"/>
      <c r="KSR122" s="49"/>
      <c r="KSS122" s="49"/>
      <c r="KST122" s="49"/>
      <c r="KSU122" s="49"/>
      <c r="KSV122" s="49"/>
      <c r="KSW122" s="49"/>
      <c r="KSX122" s="49"/>
      <c r="KSY122" s="49"/>
      <c r="KSZ122" s="49"/>
      <c r="KTA122" s="49"/>
      <c r="KTB122" s="49"/>
      <c r="KTC122" s="49"/>
      <c r="KTD122" s="49"/>
      <c r="KTE122" s="49"/>
      <c r="KTF122" s="49"/>
      <c r="KTI122" s="49"/>
      <c r="KTL122" s="49"/>
      <c r="KTO122" s="49"/>
      <c r="KTR122" s="49"/>
      <c r="KTU122" s="49"/>
      <c r="KTX122" s="49"/>
      <c r="KUG122" s="49"/>
      <c r="KUJ122" s="49"/>
      <c r="KUM122" s="49"/>
      <c r="KUP122" s="49"/>
      <c r="KUY122" s="49"/>
      <c r="KVE122" s="49"/>
      <c r="KVH122" s="49"/>
      <c r="KVK122" s="49"/>
      <c r="KVN122" s="49"/>
      <c r="KVT122" s="49"/>
      <c r="KVW122" s="49"/>
      <c r="KWC122" s="49"/>
      <c r="KWE122" s="49"/>
      <c r="KWF122" s="49"/>
      <c r="KWH122" s="49"/>
      <c r="KWY122" s="49"/>
      <c r="KXD122" s="49"/>
      <c r="KXJ122" s="49"/>
      <c r="KXM122" s="49"/>
      <c r="KXP122" s="49"/>
      <c r="KXX122" s="49"/>
      <c r="KYT122" s="49"/>
      <c r="KYU122" s="49"/>
      <c r="KYV122" s="49"/>
      <c r="KYW122" s="49"/>
      <c r="KYX122" s="49"/>
      <c r="KYY122" s="49"/>
      <c r="KZQ122" s="49"/>
      <c r="KZR122" s="49"/>
      <c r="KZU122" s="49"/>
      <c r="KZX122" s="49"/>
      <c r="KZZ122" s="49"/>
      <c r="LAB122" s="49"/>
      <c r="LAE122" s="49"/>
      <c r="LAH122" s="49"/>
      <c r="LAK122" s="49"/>
      <c r="LAN122" s="49"/>
      <c r="LAQ122" s="49"/>
      <c r="LAT122" s="49"/>
      <c r="LAW122" s="49"/>
      <c r="LAZ122" s="49"/>
      <c r="LBB122" s="49"/>
      <c r="LBO122" s="49"/>
      <c r="LBP122" s="49"/>
      <c r="LBQ122" s="49"/>
      <c r="LBR122" s="49"/>
      <c r="LBS122" s="49"/>
      <c r="LBT122" s="49"/>
      <c r="LBU122" s="49"/>
      <c r="LBV122" s="49"/>
      <c r="LBW122" s="49"/>
      <c r="LBX122" s="49"/>
      <c r="LBY122" s="49"/>
      <c r="LBZ122" s="49"/>
      <c r="LCA122" s="49"/>
      <c r="LCB122" s="49"/>
      <c r="LCC122" s="49"/>
      <c r="LCD122" s="49"/>
      <c r="LCE122" s="49"/>
      <c r="LCF122" s="49"/>
      <c r="LCG122" s="49"/>
      <c r="LCH122" s="49"/>
      <c r="LCI122" s="49"/>
      <c r="LCJ122" s="49"/>
      <c r="LCK122" s="49"/>
      <c r="LCL122" s="49"/>
      <c r="LCM122" s="49"/>
      <c r="LCN122" s="49"/>
      <c r="LCO122" s="49"/>
      <c r="LCP122" s="49"/>
      <c r="LCQ122" s="49"/>
      <c r="LCR122" s="49"/>
      <c r="LCS122" s="49"/>
      <c r="LCT122" s="49"/>
      <c r="LCU122" s="49"/>
      <c r="LCV122" s="49"/>
      <c r="LCW122" s="49"/>
      <c r="LCX122" s="49"/>
      <c r="LCY122" s="49"/>
      <c r="LCZ122" s="49"/>
      <c r="LDA122" s="49"/>
      <c r="LDB122" s="49"/>
      <c r="LDE122" s="49"/>
      <c r="LDH122" s="49"/>
      <c r="LDK122" s="49"/>
      <c r="LDN122" s="49"/>
      <c r="LDQ122" s="49"/>
      <c r="LDT122" s="49"/>
      <c r="LEC122" s="49"/>
      <c r="LEF122" s="49"/>
      <c r="LEI122" s="49"/>
      <c r="LEL122" s="49"/>
      <c r="LEU122" s="49"/>
      <c r="LFA122" s="49"/>
      <c r="LFD122" s="49"/>
      <c r="LFG122" s="49"/>
      <c r="LFJ122" s="49"/>
      <c r="LFP122" s="49"/>
      <c r="LFS122" s="49"/>
      <c r="LFY122" s="49"/>
      <c r="LGA122" s="49"/>
      <c r="LGB122" s="49"/>
      <c r="LGD122" s="49"/>
      <c r="LGU122" s="49"/>
      <c r="LGZ122" s="49"/>
      <c r="LHF122" s="49"/>
      <c r="LHI122" s="49"/>
      <c r="LHL122" s="49"/>
      <c r="LHT122" s="49"/>
      <c r="LIP122" s="49"/>
      <c r="LIQ122" s="49"/>
      <c r="LIR122" s="49"/>
      <c r="LIS122" s="49"/>
      <c r="LIT122" s="49"/>
      <c r="LIU122" s="49"/>
      <c r="LJM122" s="49"/>
      <c r="LJN122" s="49"/>
      <c r="LJQ122" s="49"/>
      <c r="LJT122" s="49"/>
      <c r="LJV122" s="49"/>
      <c r="LJX122" s="49"/>
      <c r="LKA122" s="49"/>
      <c r="LKD122" s="49"/>
      <c r="LKG122" s="49"/>
      <c r="LKJ122" s="49"/>
      <c r="LKM122" s="49"/>
      <c r="LKP122" s="49"/>
      <c r="LKS122" s="49"/>
      <c r="LKV122" s="49"/>
      <c r="LKX122" s="49"/>
      <c r="LLK122" s="49"/>
      <c r="LLL122" s="49"/>
      <c r="LLM122" s="49"/>
      <c r="LLN122" s="49"/>
      <c r="LLO122" s="49"/>
      <c r="LLP122" s="49"/>
      <c r="LLQ122" s="49"/>
      <c r="LLR122" s="49"/>
      <c r="LLS122" s="49"/>
      <c r="LLT122" s="49"/>
      <c r="LLU122" s="49"/>
      <c r="LLV122" s="49"/>
      <c r="LLW122" s="49"/>
      <c r="LLX122" s="49"/>
      <c r="LLY122" s="49"/>
      <c r="LLZ122" s="49"/>
      <c r="LMA122" s="49"/>
      <c r="LMB122" s="49"/>
      <c r="LMC122" s="49"/>
      <c r="LMD122" s="49"/>
      <c r="LME122" s="49"/>
      <c r="LMF122" s="49"/>
      <c r="LMG122" s="49"/>
      <c r="LMH122" s="49"/>
      <c r="LMI122" s="49"/>
      <c r="LMJ122" s="49"/>
      <c r="LMK122" s="49"/>
      <c r="LML122" s="49"/>
      <c r="LMM122" s="49"/>
      <c r="LMN122" s="49"/>
      <c r="LMO122" s="49"/>
      <c r="LMP122" s="49"/>
      <c r="LMQ122" s="49"/>
      <c r="LMR122" s="49"/>
      <c r="LMS122" s="49"/>
      <c r="LMT122" s="49"/>
      <c r="LMU122" s="49"/>
      <c r="LMV122" s="49"/>
      <c r="LMW122" s="49"/>
      <c r="LMX122" s="49"/>
      <c r="LNA122" s="49"/>
      <c r="LND122" s="49"/>
      <c r="LNG122" s="49"/>
      <c r="LNJ122" s="49"/>
      <c r="LNM122" s="49"/>
      <c r="LNP122" s="49"/>
      <c r="LNY122" s="49"/>
      <c r="LOB122" s="49"/>
      <c r="LOE122" s="49"/>
      <c r="LOH122" s="49"/>
      <c r="LOQ122" s="49"/>
      <c r="LOW122" s="49"/>
      <c r="LOZ122" s="49"/>
      <c r="LPC122" s="49"/>
      <c r="LPF122" s="49"/>
      <c r="LPL122" s="49"/>
      <c r="LPO122" s="49"/>
      <c r="LPU122" s="49"/>
      <c r="LPW122" s="49"/>
      <c r="LPX122" s="49"/>
      <c r="LPZ122" s="49"/>
      <c r="LQQ122" s="49"/>
      <c r="LQV122" s="49"/>
      <c r="LRB122" s="49"/>
      <c r="LRE122" s="49"/>
      <c r="LRH122" s="49"/>
      <c r="LRP122" s="49"/>
      <c r="LSL122" s="49"/>
      <c r="LSM122" s="49"/>
      <c r="LSN122" s="49"/>
      <c r="LSO122" s="49"/>
      <c r="LSP122" s="49"/>
      <c r="LSQ122" s="49"/>
      <c r="LTI122" s="49"/>
      <c r="LTJ122" s="49"/>
      <c r="LTM122" s="49"/>
      <c r="LTP122" s="49"/>
      <c r="LTR122" s="49"/>
      <c r="LTT122" s="49"/>
      <c r="LTW122" s="49"/>
      <c r="LTZ122" s="49"/>
      <c r="LUC122" s="49"/>
      <c r="LUF122" s="49"/>
      <c r="LUI122" s="49"/>
      <c r="LUL122" s="49"/>
      <c r="LUO122" s="49"/>
      <c r="LUR122" s="49"/>
      <c r="LUT122" s="49"/>
      <c r="LVG122" s="49"/>
      <c r="LVH122" s="49"/>
      <c r="LVI122" s="49"/>
      <c r="LVJ122" s="49"/>
      <c r="LVK122" s="49"/>
      <c r="LVL122" s="49"/>
      <c r="LVM122" s="49"/>
      <c r="LVN122" s="49"/>
      <c r="LVO122" s="49"/>
      <c r="LVP122" s="49"/>
      <c r="LVQ122" s="49"/>
      <c r="LVR122" s="49"/>
      <c r="LVS122" s="49"/>
      <c r="LVT122" s="49"/>
      <c r="LVU122" s="49"/>
      <c r="LVV122" s="49"/>
      <c r="LVW122" s="49"/>
      <c r="LVX122" s="49"/>
      <c r="LVY122" s="49"/>
      <c r="LVZ122" s="49"/>
      <c r="LWA122" s="49"/>
      <c r="LWB122" s="49"/>
      <c r="LWC122" s="49"/>
      <c r="LWD122" s="49"/>
      <c r="LWE122" s="49"/>
      <c r="LWF122" s="49"/>
      <c r="LWG122" s="49"/>
      <c r="LWH122" s="49"/>
      <c r="LWI122" s="49"/>
      <c r="LWJ122" s="49"/>
      <c r="LWK122" s="49"/>
      <c r="LWL122" s="49"/>
      <c r="LWM122" s="49"/>
      <c r="LWN122" s="49"/>
      <c r="LWO122" s="49"/>
      <c r="LWP122" s="49"/>
      <c r="LWQ122" s="49"/>
      <c r="LWR122" s="49"/>
      <c r="LWS122" s="49"/>
      <c r="LWT122" s="49"/>
      <c r="LWW122" s="49"/>
      <c r="LWZ122" s="49"/>
      <c r="LXC122" s="49"/>
      <c r="LXF122" s="49"/>
      <c r="LXI122" s="49"/>
      <c r="LXL122" s="49"/>
      <c r="LXU122" s="49"/>
      <c r="LXX122" s="49"/>
      <c r="LYA122" s="49"/>
      <c r="LYD122" s="49"/>
      <c r="LYM122" s="49"/>
      <c r="LYS122" s="49"/>
      <c r="LYV122" s="49"/>
      <c r="LYY122" s="49"/>
      <c r="LZB122" s="49"/>
      <c r="LZH122" s="49"/>
      <c r="LZK122" s="49"/>
      <c r="LZQ122" s="49"/>
      <c r="LZS122" s="49"/>
      <c r="LZT122" s="49"/>
      <c r="LZV122" s="49"/>
      <c r="MAM122" s="49"/>
      <c r="MAR122" s="49"/>
      <c r="MAX122" s="49"/>
      <c r="MBA122" s="49"/>
      <c r="MBD122" s="49"/>
      <c r="MBL122" s="49"/>
      <c r="MCH122" s="49"/>
      <c r="MCI122" s="49"/>
      <c r="MCJ122" s="49"/>
      <c r="MCK122" s="49"/>
      <c r="MCL122" s="49"/>
      <c r="MCM122" s="49"/>
      <c r="MDE122" s="49"/>
      <c r="MDF122" s="49"/>
      <c r="MDI122" s="49"/>
      <c r="MDL122" s="49"/>
      <c r="MDN122" s="49"/>
      <c r="MDP122" s="49"/>
      <c r="MDS122" s="49"/>
      <c r="MDV122" s="49"/>
      <c r="MDY122" s="49"/>
      <c r="MEB122" s="49"/>
      <c r="MEE122" s="49"/>
      <c r="MEH122" s="49"/>
      <c r="MEK122" s="49"/>
      <c r="MEN122" s="49"/>
      <c r="MEP122" s="49"/>
      <c r="MFC122" s="49"/>
      <c r="MFD122" s="49"/>
      <c r="MFE122" s="49"/>
      <c r="MFF122" s="49"/>
      <c r="MFG122" s="49"/>
      <c r="MFH122" s="49"/>
      <c r="MFI122" s="49"/>
      <c r="MFJ122" s="49"/>
      <c r="MFK122" s="49"/>
      <c r="MFL122" s="49"/>
      <c r="MFM122" s="49"/>
      <c r="MFN122" s="49"/>
      <c r="MFO122" s="49"/>
      <c r="MFP122" s="49"/>
      <c r="MFQ122" s="49"/>
      <c r="MFR122" s="49"/>
      <c r="MFS122" s="49"/>
      <c r="MFT122" s="49"/>
      <c r="MFU122" s="49"/>
      <c r="MFV122" s="49"/>
      <c r="MFW122" s="49"/>
      <c r="MFX122" s="49"/>
      <c r="MFY122" s="49"/>
      <c r="MFZ122" s="49"/>
      <c r="MGA122" s="49"/>
      <c r="MGB122" s="49"/>
      <c r="MGC122" s="49"/>
      <c r="MGD122" s="49"/>
      <c r="MGE122" s="49"/>
      <c r="MGF122" s="49"/>
      <c r="MGG122" s="49"/>
      <c r="MGH122" s="49"/>
      <c r="MGI122" s="49"/>
      <c r="MGJ122" s="49"/>
      <c r="MGK122" s="49"/>
      <c r="MGL122" s="49"/>
      <c r="MGM122" s="49"/>
      <c r="MGN122" s="49"/>
      <c r="MGO122" s="49"/>
      <c r="MGP122" s="49"/>
      <c r="MGS122" s="49"/>
      <c r="MGV122" s="49"/>
      <c r="MGY122" s="49"/>
      <c r="MHB122" s="49"/>
      <c r="MHE122" s="49"/>
      <c r="MHH122" s="49"/>
      <c r="MHQ122" s="49"/>
      <c r="MHT122" s="49"/>
      <c r="MHW122" s="49"/>
      <c r="MHZ122" s="49"/>
      <c r="MII122" s="49"/>
      <c r="MIO122" s="49"/>
      <c r="MIR122" s="49"/>
      <c r="MIU122" s="49"/>
      <c r="MIX122" s="49"/>
      <c r="MJD122" s="49"/>
      <c r="MJG122" s="49"/>
      <c r="MJM122" s="49"/>
      <c r="MJO122" s="49"/>
      <c r="MJP122" s="49"/>
      <c r="MJR122" s="49"/>
      <c r="MKI122" s="49"/>
      <c r="MKN122" s="49"/>
      <c r="MKT122" s="49"/>
      <c r="MKW122" s="49"/>
      <c r="MKZ122" s="49"/>
      <c r="MLH122" s="49"/>
      <c r="MMD122" s="49"/>
      <c r="MME122" s="49"/>
      <c r="MMF122" s="49"/>
      <c r="MMG122" s="49"/>
      <c r="MMH122" s="49"/>
      <c r="MMI122" s="49"/>
      <c r="MNA122" s="49"/>
      <c r="MNB122" s="49"/>
      <c r="MNE122" s="49"/>
      <c r="MNH122" s="49"/>
      <c r="MNJ122" s="49"/>
      <c r="MNL122" s="49"/>
      <c r="MNO122" s="49"/>
      <c r="MNR122" s="49"/>
      <c r="MNU122" s="49"/>
      <c r="MNX122" s="49"/>
      <c r="MOA122" s="49"/>
      <c r="MOD122" s="49"/>
      <c r="MOG122" s="49"/>
      <c r="MOJ122" s="49"/>
      <c r="MOL122" s="49"/>
      <c r="MOY122" s="49"/>
      <c r="MOZ122" s="49"/>
      <c r="MPA122" s="49"/>
      <c r="MPB122" s="49"/>
      <c r="MPC122" s="49"/>
      <c r="MPD122" s="49"/>
      <c r="MPE122" s="49"/>
      <c r="MPF122" s="49"/>
      <c r="MPG122" s="49"/>
      <c r="MPH122" s="49"/>
      <c r="MPI122" s="49"/>
      <c r="MPJ122" s="49"/>
      <c r="MPK122" s="49"/>
      <c r="MPL122" s="49"/>
      <c r="MPM122" s="49"/>
      <c r="MPN122" s="49"/>
      <c r="MPO122" s="49"/>
      <c r="MPP122" s="49"/>
      <c r="MPQ122" s="49"/>
      <c r="MPR122" s="49"/>
      <c r="MPS122" s="49"/>
      <c r="MPT122" s="49"/>
      <c r="MPU122" s="49"/>
      <c r="MPV122" s="49"/>
      <c r="MPW122" s="49"/>
      <c r="MPX122" s="49"/>
      <c r="MPY122" s="49"/>
      <c r="MPZ122" s="49"/>
      <c r="MQA122" s="49"/>
      <c r="MQB122" s="49"/>
      <c r="MQC122" s="49"/>
      <c r="MQD122" s="49"/>
      <c r="MQE122" s="49"/>
      <c r="MQF122" s="49"/>
      <c r="MQG122" s="49"/>
      <c r="MQH122" s="49"/>
      <c r="MQI122" s="49"/>
      <c r="MQJ122" s="49"/>
      <c r="MQK122" s="49"/>
      <c r="MQL122" s="49"/>
      <c r="MQO122" s="49"/>
      <c r="MQR122" s="49"/>
      <c r="MQU122" s="49"/>
      <c r="MQX122" s="49"/>
      <c r="MRA122" s="49"/>
      <c r="MRD122" s="49"/>
      <c r="MRM122" s="49"/>
      <c r="MRP122" s="49"/>
      <c r="MRS122" s="49"/>
      <c r="MRV122" s="49"/>
      <c r="MSE122" s="49"/>
      <c r="MSK122" s="49"/>
      <c r="MSN122" s="49"/>
      <c r="MSQ122" s="49"/>
      <c r="MST122" s="49"/>
      <c r="MSZ122" s="49"/>
      <c r="MTC122" s="49"/>
      <c r="MTI122" s="49"/>
      <c r="MTK122" s="49"/>
      <c r="MTL122" s="49"/>
      <c r="MTN122" s="49"/>
      <c r="MUE122" s="49"/>
      <c r="MUJ122" s="49"/>
      <c r="MUP122" s="49"/>
      <c r="MUS122" s="49"/>
      <c r="MUV122" s="49"/>
      <c r="MVD122" s="49"/>
      <c r="MVZ122" s="49"/>
      <c r="MWA122" s="49"/>
      <c r="MWB122" s="49"/>
      <c r="MWC122" s="49"/>
      <c r="MWD122" s="49"/>
      <c r="MWE122" s="49"/>
      <c r="MWW122" s="49"/>
      <c r="MWX122" s="49"/>
      <c r="MXA122" s="49"/>
      <c r="MXD122" s="49"/>
      <c r="MXF122" s="49"/>
      <c r="MXH122" s="49"/>
      <c r="MXK122" s="49"/>
      <c r="MXN122" s="49"/>
      <c r="MXQ122" s="49"/>
      <c r="MXT122" s="49"/>
      <c r="MXW122" s="49"/>
      <c r="MXZ122" s="49"/>
      <c r="MYC122" s="49"/>
      <c r="MYF122" s="49"/>
      <c r="MYH122" s="49"/>
      <c r="MYU122" s="49"/>
      <c r="MYV122" s="49"/>
      <c r="MYW122" s="49"/>
      <c r="MYX122" s="49"/>
      <c r="MYY122" s="49"/>
      <c r="MYZ122" s="49"/>
      <c r="MZA122" s="49"/>
      <c r="MZB122" s="49"/>
      <c r="MZC122" s="49"/>
      <c r="MZD122" s="49"/>
      <c r="MZE122" s="49"/>
      <c r="MZF122" s="49"/>
      <c r="MZG122" s="49"/>
      <c r="MZH122" s="49"/>
      <c r="MZI122" s="49"/>
      <c r="MZJ122" s="49"/>
      <c r="MZK122" s="49"/>
      <c r="MZL122" s="49"/>
      <c r="MZM122" s="49"/>
      <c r="MZN122" s="49"/>
      <c r="MZO122" s="49"/>
      <c r="MZP122" s="49"/>
      <c r="MZQ122" s="49"/>
      <c r="MZR122" s="49"/>
      <c r="MZS122" s="49"/>
      <c r="MZT122" s="49"/>
      <c r="MZU122" s="49"/>
      <c r="MZV122" s="49"/>
      <c r="MZW122" s="49"/>
      <c r="MZX122" s="49"/>
      <c r="MZY122" s="49"/>
      <c r="MZZ122" s="49"/>
      <c r="NAA122" s="49"/>
      <c r="NAB122" s="49"/>
      <c r="NAC122" s="49"/>
      <c r="NAD122" s="49"/>
      <c r="NAE122" s="49"/>
      <c r="NAF122" s="49"/>
      <c r="NAG122" s="49"/>
      <c r="NAH122" s="49"/>
      <c r="NAK122" s="49"/>
      <c r="NAN122" s="49"/>
      <c r="NAQ122" s="49"/>
      <c r="NAT122" s="49"/>
      <c r="NAW122" s="49"/>
      <c r="NAZ122" s="49"/>
      <c r="NBI122" s="49"/>
      <c r="NBL122" s="49"/>
      <c r="NBO122" s="49"/>
      <c r="NBR122" s="49"/>
      <c r="NCA122" s="49"/>
      <c r="NCG122" s="49"/>
      <c r="NCJ122" s="49"/>
      <c r="NCM122" s="49"/>
      <c r="NCP122" s="49"/>
      <c r="NCV122" s="49"/>
      <c r="NCY122" s="49"/>
      <c r="NDE122" s="49"/>
      <c r="NDG122" s="49"/>
      <c r="NDH122" s="49"/>
      <c r="NDJ122" s="49"/>
      <c r="NEA122" s="49"/>
      <c r="NEF122" s="49"/>
      <c r="NEL122" s="49"/>
      <c r="NEO122" s="49"/>
      <c r="NER122" s="49"/>
      <c r="NEZ122" s="49"/>
      <c r="NFV122" s="49"/>
      <c r="NFW122" s="49"/>
      <c r="NFX122" s="49"/>
      <c r="NFY122" s="49"/>
      <c r="NFZ122" s="49"/>
      <c r="NGA122" s="49"/>
      <c r="NGS122" s="49"/>
      <c r="NGT122" s="49"/>
      <c r="NGW122" s="49"/>
      <c r="NGZ122" s="49"/>
      <c r="NHB122" s="49"/>
      <c r="NHD122" s="49"/>
      <c r="NHG122" s="49"/>
      <c r="NHJ122" s="49"/>
      <c r="NHM122" s="49"/>
      <c r="NHP122" s="49"/>
      <c r="NHS122" s="49"/>
      <c r="NHV122" s="49"/>
      <c r="NHY122" s="49"/>
      <c r="NIB122" s="49"/>
      <c r="NID122" s="49"/>
      <c r="NIQ122" s="49"/>
      <c r="NIR122" s="49"/>
      <c r="NIS122" s="49"/>
      <c r="NIT122" s="49"/>
      <c r="NIU122" s="49"/>
      <c r="NIV122" s="49"/>
      <c r="NIW122" s="49"/>
      <c r="NIX122" s="49"/>
      <c r="NIY122" s="49"/>
      <c r="NIZ122" s="49"/>
      <c r="NJA122" s="49"/>
      <c r="NJB122" s="49"/>
      <c r="NJC122" s="49"/>
      <c r="NJD122" s="49"/>
      <c r="NJE122" s="49"/>
      <c r="NJF122" s="49"/>
      <c r="NJG122" s="49"/>
      <c r="NJH122" s="49"/>
      <c r="NJI122" s="49"/>
      <c r="NJJ122" s="49"/>
      <c r="NJK122" s="49"/>
      <c r="NJL122" s="49"/>
      <c r="NJM122" s="49"/>
      <c r="NJN122" s="49"/>
      <c r="NJO122" s="49"/>
      <c r="NJP122" s="49"/>
      <c r="NJQ122" s="49"/>
      <c r="NJR122" s="49"/>
      <c r="NJS122" s="49"/>
      <c r="NJT122" s="49"/>
      <c r="NJU122" s="49"/>
      <c r="NJV122" s="49"/>
      <c r="NJW122" s="49"/>
      <c r="NJX122" s="49"/>
      <c r="NJY122" s="49"/>
      <c r="NJZ122" s="49"/>
      <c r="NKA122" s="49"/>
      <c r="NKB122" s="49"/>
      <c r="NKC122" s="49"/>
      <c r="NKD122" s="49"/>
      <c r="NKG122" s="49"/>
      <c r="NKJ122" s="49"/>
      <c r="NKM122" s="49"/>
      <c r="NKP122" s="49"/>
      <c r="NKS122" s="49"/>
      <c r="NKV122" s="49"/>
      <c r="NLE122" s="49"/>
      <c r="NLH122" s="49"/>
      <c r="NLK122" s="49"/>
      <c r="NLN122" s="49"/>
      <c r="NLW122" s="49"/>
      <c r="NMC122" s="49"/>
      <c r="NMF122" s="49"/>
      <c r="NMI122" s="49"/>
      <c r="NML122" s="49"/>
      <c r="NMR122" s="49"/>
      <c r="NMU122" s="49"/>
      <c r="NNA122" s="49"/>
      <c r="NNC122" s="49"/>
      <c r="NND122" s="49"/>
      <c r="NNF122" s="49"/>
      <c r="NNW122" s="49"/>
      <c r="NOB122" s="49"/>
      <c r="NOH122" s="49"/>
      <c r="NOK122" s="49"/>
      <c r="NON122" s="49"/>
      <c r="NOV122" s="49"/>
      <c r="NPR122" s="49"/>
      <c r="NPS122" s="49"/>
      <c r="NPT122" s="49"/>
      <c r="NPU122" s="49"/>
      <c r="NPV122" s="49"/>
      <c r="NPW122" s="49"/>
      <c r="NQO122" s="49"/>
      <c r="NQP122" s="49"/>
      <c r="NQS122" s="49"/>
      <c r="NQV122" s="49"/>
      <c r="NQX122" s="49"/>
      <c r="NQZ122" s="49"/>
      <c r="NRC122" s="49"/>
      <c r="NRF122" s="49"/>
      <c r="NRI122" s="49"/>
      <c r="NRL122" s="49"/>
      <c r="NRO122" s="49"/>
      <c r="NRR122" s="49"/>
      <c r="NRU122" s="49"/>
      <c r="NRX122" s="49"/>
      <c r="NRZ122" s="49"/>
      <c r="NSM122" s="49"/>
      <c r="NSN122" s="49"/>
      <c r="NSO122" s="49"/>
      <c r="NSP122" s="49"/>
      <c r="NSQ122" s="49"/>
      <c r="NSR122" s="49"/>
      <c r="NSS122" s="49"/>
      <c r="NST122" s="49"/>
      <c r="NSU122" s="49"/>
      <c r="NSV122" s="49"/>
      <c r="NSW122" s="49"/>
      <c r="NSX122" s="49"/>
      <c r="NSY122" s="49"/>
      <c r="NSZ122" s="49"/>
      <c r="NTA122" s="49"/>
      <c r="NTB122" s="49"/>
      <c r="NTC122" s="49"/>
      <c r="NTD122" s="49"/>
      <c r="NTE122" s="49"/>
      <c r="NTF122" s="49"/>
      <c r="NTG122" s="49"/>
      <c r="NTH122" s="49"/>
      <c r="NTI122" s="49"/>
      <c r="NTJ122" s="49"/>
      <c r="NTK122" s="49"/>
      <c r="NTL122" s="49"/>
      <c r="NTM122" s="49"/>
      <c r="NTN122" s="49"/>
      <c r="NTO122" s="49"/>
      <c r="NTP122" s="49"/>
      <c r="NTQ122" s="49"/>
      <c r="NTR122" s="49"/>
      <c r="NTS122" s="49"/>
      <c r="NTT122" s="49"/>
      <c r="NTU122" s="49"/>
      <c r="NTV122" s="49"/>
      <c r="NTW122" s="49"/>
      <c r="NTX122" s="49"/>
      <c r="NTY122" s="49"/>
      <c r="NTZ122" s="49"/>
      <c r="NUC122" s="49"/>
      <c r="NUF122" s="49"/>
      <c r="NUI122" s="49"/>
      <c r="NUL122" s="49"/>
      <c r="NUO122" s="49"/>
      <c r="NUR122" s="49"/>
      <c r="NVA122" s="49"/>
      <c r="NVD122" s="49"/>
      <c r="NVG122" s="49"/>
      <c r="NVJ122" s="49"/>
      <c r="NVS122" s="49"/>
      <c r="NVY122" s="49"/>
      <c r="NWB122" s="49"/>
      <c r="NWE122" s="49"/>
      <c r="NWH122" s="49"/>
      <c r="NWN122" s="49"/>
      <c r="NWQ122" s="49"/>
      <c r="NWW122" s="49"/>
      <c r="NWY122" s="49"/>
      <c r="NWZ122" s="49"/>
      <c r="NXB122" s="49"/>
      <c r="NXS122" s="49"/>
      <c r="NXX122" s="49"/>
      <c r="NYD122" s="49"/>
      <c r="NYG122" s="49"/>
      <c r="NYJ122" s="49"/>
      <c r="NYR122" s="49"/>
      <c r="NZN122" s="49"/>
      <c r="NZO122" s="49"/>
      <c r="NZP122" s="49"/>
      <c r="NZQ122" s="49"/>
      <c r="NZR122" s="49"/>
      <c r="NZS122" s="49"/>
      <c r="OAK122" s="49"/>
      <c r="OAL122" s="49"/>
      <c r="OAO122" s="49"/>
      <c r="OAR122" s="49"/>
      <c r="OAT122" s="49"/>
      <c r="OAV122" s="49"/>
      <c r="OAY122" s="49"/>
      <c r="OBB122" s="49"/>
      <c r="OBE122" s="49"/>
      <c r="OBH122" s="49"/>
      <c r="OBK122" s="49"/>
      <c r="OBN122" s="49"/>
      <c r="OBQ122" s="49"/>
      <c r="OBT122" s="49"/>
      <c r="OBV122" s="49"/>
      <c r="OCI122" s="49"/>
      <c r="OCJ122" s="49"/>
      <c r="OCK122" s="49"/>
      <c r="OCL122" s="49"/>
      <c r="OCM122" s="49"/>
      <c r="OCN122" s="49"/>
      <c r="OCO122" s="49"/>
      <c r="OCP122" s="49"/>
      <c r="OCQ122" s="49"/>
      <c r="OCR122" s="49"/>
      <c r="OCS122" s="49"/>
      <c r="OCT122" s="49"/>
      <c r="OCU122" s="49"/>
      <c r="OCV122" s="49"/>
      <c r="OCW122" s="49"/>
      <c r="OCX122" s="49"/>
      <c r="OCY122" s="49"/>
      <c r="OCZ122" s="49"/>
      <c r="ODA122" s="49"/>
      <c r="ODB122" s="49"/>
      <c r="ODC122" s="49"/>
      <c r="ODD122" s="49"/>
      <c r="ODE122" s="49"/>
      <c r="ODF122" s="49"/>
      <c r="ODG122" s="49"/>
      <c r="ODH122" s="49"/>
      <c r="ODI122" s="49"/>
      <c r="ODJ122" s="49"/>
      <c r="ODK122" s="49"/>
      <c r="ODL122" s="49"/>
      <c r="ODM122" s="49"/>
      <c r="ODN122" s="49"/>
      <c r="ODO122" s="49"/>
      <c r="ODP122" s="49"/>
      <c r="ODQ122" s="49"/>
      <c r="ODR122" s="49"/>
      <c r="ODS122" s="49"/>
      <c r="ODT122" s="49"/>
      <c r="ODU122" s="49"/>
      <c r="ODV122" s="49"/>
      <c r="ODY122" s="49"/>
      <c r="OEB122" s="49"/>
      <c r="OEE122" s="49"/>
      <c r="OEH122" s="49"/>
      <c r="OEK122" s="49"/>
      <c r="OEN122" s="49"/>
      <c r="OEW122" s="49"/>
      <c r="OEZ122" s="49"/>
      <c r="OFC122" s="49"/>
      <c r="OFF122" s="49"/>
      <c r="OFO122" s="49"/>
      <c r="OFU122" s="49"/>
      <c r="OFX122" s="49"/>
      <c r="OGA122" s="49"/>
      <c r="OGD122" s="49"/>
      <c r="OGJ122" s="49"/>
      <c r="OGM122" s="49"/>
      <c r="OGS122" s="49"/>
      <c r="OGU122" s="49"/>
      <c r="OGV122" s="49"/>
      <c r="OGX122" s="49"/>
      <c r="OHO122" s="49"/>
      <c r="OHT122" s="49"/>
      <c r="OHZ122" s="49"/>
      <c r="OIC122" s="49"/>
      <c r="OIF122" s="49"/>
      <c r="OIN122" s="49"/>
      <c r="OJJ122" s="49"/>
      <c r="OJK122" s="49"/>
      <c r="OJL122" s="49"/>
      <c r="OJM122" s="49"/>
      <c r="OJN122" s="49"/>
      <c r="OJO122" s="49"/>
      <c r="OKG122" s="49"/>
      <c r="OKH122" s="49"/>
      <c r="OKK122" s="49"/>
      <c r="OKN122" s="49"/>
      <c r="OKP122" s="49"/>
      <c r="OKR122" s="49"/>
      <c r="OKU122" s="49"/>
      <c r="OKX122" s="49"/>
      <c r="OLA122" s="49"/>
      <c r="OLD122" s="49"/>
      <c r="OLG122" s="49"/>
      <c r="OLJ122" s="49"/>
      <c r="OLM122" s="49"/>
      <c r="OLP122" s="49"/>
      <c r="OLR122" s="49"/>
      <c r="OME122" s="49"/>
      <c r="OMF122" s="49"/>
      <c r="OMG122" s="49"/>
      <c r="OMH122" s="49"/>
      <c r="OMI122" s="49"/>
      <c r="OMJ122" s="49"/>
      <c r="OMK122" s="49"/>
      <c r="OML122" s="49"/>
      <c r="OMM122" s="49"/>
      <c r="OMN122" s="49"/>
      <c r="OMO122" s="49"/>
      <c r="OMP122" s="49"/>
      <c r="OMQ122" s="49"/>
      <c r="OMR122" s="49"/>
      <c r="OMS122" s="49"/>
      <c r="OMT122" s="49"/>
      <c r="OMU122" s="49"/>
      <c r="OMV122" s="49"/>
      <c r="OMW122" s="49"/>
      <c r="OMX122" s="49"/>
      <c r="OMY122" s="49"/>
      <c r="OMZ122" s="49"/>
      <c r="ONA122" s="49"/>
      <c r="ONB122" s="49"/>
      <c r="ONC122" s="49"/>
      <c r="OND122" s="49"/>
      <c r="ONE122" s="49"/>
      <c r="ONF122" s="49"/>
      <c r="ONG122" s="49"/>
      <c r="ONH122" s="49"/>
      <c r="ONI122" s="49"/>
      <c r="ONJ122" s="49"/>
      <c r="ONK122" s="49"/>
      <c r="ONL122" s="49"/>
      <c r="ONM122" s="49"/>
      <c r="ONN122" s="49"/>
      <c r="ONO122" s="49"/>
      <c r="ONP122" s="49"/>
      <c r="ONQ122" s="49"/>
      <c r="ONR122" s="49"/>
      <c r="ONU122" s="49"/>
      <c r="ONX122" s="49"/>
      <c r="OOA122" s="49"/>
      <c r="OOD122" s="49"/>
      <c r="OOG122" s="49"/>
      <c r="OOJ122" s="49"/>
      <c r="OOS122" s="49"/>
      <c r="OOV122" s="49"/>
      <c r="OOY122" s="49"/>
      <c r="OPB122" s="49"/>
      <c r="OPK122" s="49"/>
      <c r="OPQ122" s="49"/>
      <c r="OPT122" s="49"/>
      <c r="OPW122" s="49"/>
      <c r="OPZ122" s="49"/>
      <c r="OQF122" s="49"/>
      <c r="OQI122" s="49"/>
      <c r="OQO122" s="49"/>
      <c r="OQQ122" s="49"/>
      <c r="OQR122" s="49"/>
      <c r="OQT122" s="49"/>
      <c r="ORK122" s="49"/>
      <c r="ORP122" s="49"/>
      <c r="ORV122" s="49"/>
      <c r="ORY122" s="49"/>
      <c r="OSB122" s="49"/>
      <c r="OSJ122" s="49"/>
      <c r="OTF122" s="49"/>
      <c r="OTG122" s="49"/>
      <c r="OTH122" s="49"/>
      <c r="OTI122" s="49"/>
      <c r="OTJ122" s="49"/>
      <c r="OTK122" s="49"/>
      <c r="OUC122" s="49"/>
      <c r="OUD122" s="49"/>
      <c r="OUG122" s="49"/>
      <c r="OUJ122" s="49"/>
      <c r="OUL122" s="49"/>
      <c r="OUN122" s="49"/>
      <c r="OUQ122" s="49"/>
      <c r="OUT122" s="49"/>
      <c r="OUW122" s="49"/>
      <c r="OUZ122" s="49"/>
      <c r="OVC122" s="49"/>
      <c r="OVF122" s="49"/>
      <c r="OVI122" s="49"/>
      <c r="OVL122" s="49"/>
      <c r="OVN122" s="49"/>
      <c r="OWA122" s="49"/>
      <c r="OWB122" s="49"/>
      <c r="OWC122" s="49"/>
      <c r="OWD122" s="49"/>
      <c r="OWE122" s="49"/>
      <c r="OWF122" s="49"/>
      <c r="OWG122" s="49"/>
      <c r="OWH122" s="49"/>
      <c r="OWI122" s="49"/>
      <c r="OWJ122" s="49"/>
      <c r="OWK122" s="49"/>
      <c r="OWL122" s="49"/>
      <c r="OWM122" s="49"/>
      <c r="OWN122" s="49"/>
      <c r="OWO122" s="49"/>
      <c r="OWP122" s="49"/>
      <c r="OWQ122" s="49"/>
      <c r="OWR122" s="49"/>
      <c r="OWS122" s="49"/>
      <c r="OWT122" s="49"/>
      <c r="OWU122" s="49"/>
      <c r="OWV122" s="49"/>
      <c r="OWW122" s="49"/>
      <c r="OWX122" s="49"/>
      <c r="OWY122" s="49"/>
      <c r="OWZ122" s="49"/>
      <c r="OXA122" s="49"/>
      <c r="OXB122" s="49"/>
      <c r="OXC122" s="49"/>
      <c r="OXD122" s="49"/>
      <c r="OXE122" s="49"/>
      <c r="OXF122" s="49"/>
      <c r="OXG122" s="49"/>
      <c r="OXH122" s="49"/>
      <c r="OXI122" s="49"/>
      <c r="OXJ122" s="49"/>
      <c r="OXK122" s="49"/>
      <c r="OXL122" s="49"/>
      <c r="OXM122" s="49"/>
      <c r="OXN122" s="49"/>
      <c r="OXQ122" s="49"/>
      <c r="OXT122" s="49"/>
      <c r="OXW122" s="49"/>
      <c r="OXZ122" s="49"/>
      <c r="OYC122" s="49"/>
      <c r="OYF122" s="49"/>
      <c r="OYO122" s="49"/>
      <c r="OYR122" s="49"/>
      <c r="OYU122" s="49"/>
      <c r="OYX122" s="49"/>
      <c r="OZG122" s="49"/>
      <c r="OZM122" s="49"/>
      <c r="OZP122" s="49"/>
      <c r="OZS122" s="49"/>
      <c r="OZV122" s="49"/>
      <c r="PAB122" s="49"/>
      <c r="PAE122" s="49"/>
      <c r="PAK122" s="49"/>
      <c r="PAM122" s="49"/>
      <c r="PAN122" s="49"/>
      <c r="PAP122" s="49"/>
      <c r="PBG122" s="49"/>
      <c r="PBL122" s="49"/>
      <c r="PBR122" s="49"/>
      <c r="PBU122" s="49"/>
      <c r="PBX122" s="49"/>
      <c r="PCF122" s="49"/>
      <c r="PDB122" s="49"/>
      <c r="PDC122" s="49"/>
      <c r="PDD122" s="49"/>
      <c r="PDE122" s="49"/>
      <c r="PDF122" s="49"/>
      <c r="PDG122" s="49"/>
      <c r="PDY122" s="49"/>
      <c r="PDZ122" s="49"/>
      <c r="PEC122" s="49"/>
      <c r="PEF122" s="49"/>
      <c r="PEH122" s="49"/>
      <c r="PEJ122" s="49"/>
      <c r="PEM122" s="49"/>
      <c r="PEP122" s="49"/>
      <c r="PES122" s="49"/>
      <c r="PEV122" s="49"/>
      <c r="PEY122" s="49"/>
      <c r="PFB122" s="49"/>
      <c r="PFE122" s="49"/>
      <c r="PFH122" s="49"/>
      <c r="PFJ122" s="49"/>
      <c r="PFW122" s="49"/>
      <c r="PFX122" s="49"/>
      <c r="PFY122" s="49"/>
      <c r="PFZ122" s="49"/>
      <c r="PGA122" s="49"/>
      <c r="PGB122" s="49"/>
      <c r="PGC122" s="49"/>
      <c r="PGD122" s="49"/>
      <c r="PGE122" s="49"/>
      <c r="PGF122" s="49"/>
      <c r="PGG122" s="49"/>
      <c r="PGH122" s="49"/>
      <c r="PGI122" s="49"/>
      <c r="PGJ122" s="49"/>
      <c r="PGK122" s="49"/>
      <c r="PGL122" s="49"/>
      <c r="PGM122" s="49"/>
      <c r="PGN122" s="49"/>
      <c r="PGO122" s="49"/>
      <c r="PGP122" s="49"/>
      <c r="PGQ122" s="49"/>
      <c r="PGR122" s="49"/>
      <c r="PGS122" s="49"/>
      <c r="PGT122" s="49"/>
      <c r="PGU122" s="49"/>
      <c r="PGV122" s="49"/>
      <c r="PGW122" s="49"/>
      <c r="PGX122" s="49"/>
      <c r="PGY122" s="49"/>
      <c r="PGZ122" s="49"/>
      <c r="PHA122" s="49"/>
      <c r="PHB122" s="49"/>
      <c r="PHC122" s="49"/>
      <c r="PHD122" s="49"/>
      <c r="PHE122" s="49"/>
      <c r="PHF122" s="49"/>
      <c r="PHG122" s="49"/>
      <c r="PHH122" s="49"/>
      <c r="PHI122" s="49"/>
      <c r="PHJ122" s="49"/>
      <c r="PHM122" s="49"/>
      <c r="PHP122" s="49"/>
      <c r="PHS122" s="49"/>
      <c r="PHV122" s="49"/>
      <c r="PHY122" s="49"/>
      <c r="PIB122" s="49"/>
      <c r="PIK122" s="49"/>
      <c r="PIN122" s="49"/>
      <c r="PIQ122" s="49"/>
      <c r="PIT122" s="49"/>
      <c r="PJC122" s="49"/>
      <c r="PJI122" s="49"/>
      <c r="PJL122" s="49"/>
      <c r="PJO122" s="49"/>
      <c r="PJR122" s="49"/>
      <c r="PJX122" s="49"/>
      <c r="PKA122" s="49"/>
      <c r="PKG122" s="49"/>
      <c r="PKI122" s="49"/>
      <c r="PKJ122" s="49"/>
      <c r="PKL122" s="49"/>
      <c r="PLC122" s="49"/>
      <c r="PLH122" s="49"/>
      <c r="PLN122" s="49"/>
      <c r="PLQ122" s="49"/>
      <c r="PLT122" s="49"/>
      <c r="PMB122" s="49"/>
      <c r="PMX122" s="49"/>
      <c r="PMY122" s="49"/>
      <c r="PMZ122" s="49"/>
      <c r="PNA122" s="49"/>
      <c r="PNB122" s="49"/>
      <c r="PNC122" s="49"/>
      <c r="PNU122" s="49"/>
      <c r="PNV122" s="49"/>
      <c r="PNY122" s="49"/>
      <c r="POB122" s="49"/>
      <c r="POD122" s="49"/>
      <c r="POF122" s="49"/>
      <c r="POI122" s="49"/>
      <c r="POL122" s="49"/>
      <c r="POO122" s="49"/>
      <c r="POR122" s="49"/>
      <c r="POU122" s="49"/>
      <c r="POX122" s="49"/>
      <c r="PPA122" s="49"/>
      <c r="PPD122" s="49"/>
      <c r="PPF122" s="49"/>
      <c r="PPS122" s="49"/>
      <c r="PPT122" s="49"/>
      <c r="PPU122" s="49"/>
      <c r="PPV122" s="49"/>
      <c r="PPW122" s="49"/>
      <c r="PPX122" s="49"/>
      <c r="PPY122" s="49"/>
      <c r="PPZ122" s="49"/>
      <c r="PQA122" s="49"/>
      <c r="PQB122" s="49"/>
      <c r="PQC122" s="49"/>
      <c r="PQD122" s="49"/>
      <c r="PQE122" s="49"/>
      <c r="PQF122" s="49"/>
      <c r="PQG122" s="49"/>
      <c r="PQH122" s="49"/>
      <c r="PQI122" s="49"/>
      <c r="PQJ122" s="49"/>
      <c r="PQK122" s="49"/>
      <c r="PQL122" s="49"/>
      <c r="PQM122" s="49"/>
      <c r="PQN122" s="49"/>
      <c r="PQO122" s="49"/>
      <c r="PQP122" s="49"/>
      <c r="PQQ122" s="49"/>
      <c r="PQR122" s="49"/>
      <c r="PQS122" s="49"/>
      <c r="PQT122" s="49"/>
      <c r="PQU122" s="49"/>
      <c r="PQV122" s="49"/>
      <c r="PQW122" s="49"/>
      <c r="PQX122" s="49"/>
      <c r="PQY122" s="49"/>
      <c r="PQZ122" s="49"/>
      <c r="PRA122" s="49"/>
      <c r="PRB122" s="49"/>
      <c r="PRC122" s="49"/>
      <c r="PRD122" s="49"/>
      <c r="PRE122" s="49"/>
      <c r="PRF122" s="49"/>
      <c r="PRI122" s="49"/>
      <c r="PRL122" s="49"/>
      <c r="PRO122" s="49"/>
      <c r="PRR122" s="49"/>
      <c r="PRU122" s="49"/>
      <c r="PRX122" s="49"/>
      <c r="PSG122" s="49"/>
      <c r="PSJ122" s="49"/>
      <c r="PSM122" s="49"/>
      <c r="PSP122" s="49"/>
      <c r="PSY122" s="49"/>
      <c r="PTE122" s="49"/>
      <c r="PTH122" s="49"/>
      <c r="PTK122" s="49"/>
      <c r="PTN122" s="49"/>
      <c r="PTT122" s="49"/>
      <c r="PTW122" s="49"/>
      <c r="PUC122" s="49"/>
      <c r="PUE122" s="49"/>
      <c r="PUF122" s="49"/>
      <c r="PUH122" s="49"/>
      <c r="PUY122" s="49"/>
      <c r="PVD122" s="49"/>
      <c r="PVJ122" s="49"/>
      <c r="PVM122" s="49"/>
      <c r="PVP122" s="49"/>
      <c r="PVX122" s="49"/>
      <c r="PWT122" s="49"/>
      <c r="PWU122" s="49"/>
      <c r="PWV122" s="49"/>
      <c r="PWW122" s="49"/>
      <c r="PWX122" s="49"/>
      <c r="PWY122" s="49"/>
      <c r="PXQ122" s="49"/>
      <c r="PXR122" s="49"/>
      <c r="PXU122" s="49"/>
      <c r="PXX122" s="49"/>
      <c r="PXZ122" s="49"/>
      <c r="PYB122" s="49"/>
      <c r="PYE122" s="49"/>
      <c r="PYH122" s="49"/>
      <c r="PYK122" s="49"/>
      <c r="PYN122" s="49"/>
      <c r="PYQ122" s="49"/>
      <c r="PYT122" s="49"/>
      <c r="PYW122" s="49"/>
      <c r="PYZ122" s="49"/>
      <c r="PZB122" s="49"/>
      <c r="PZO122" s="49"/>
      <c r="PZP122" s="49"/>
      <c r="PZQ122" s="49"/>
      <c r="PZR122" s="49"/>
      <c r="PZS122" s="49"/>
      <c r="PZT122" s="49"/>
      <c r="PZU122" s="49"/>
      <c r="PZV122" s="49"/>
      <c r="PZW122" s="49"/>
      <c r="PZX122" s="49"/>
      <c r="PZY122" s="49"/>
      <c r="PZZ122" s="49"/>
      <c r="QAA122" s="49"/>
      <c r="QAB122" s="49"/>
      <c r="QAC122" s="49"/>
      <c r="QAD122" s="49"/>
      <c r="QAE122" s="49"/>
      <c r="QAF122" s="49"/>
      <c r="QAG122" s="49"/>
      <c r="QAH122" s="49"/>
      <c r="QAI122" s="49"/>
      <c r="QAJ122" s="49"/>
      <c r="QAK122" s="49"/>
      <c r="QAL122" s="49"/>
      <c r="QAM122" s="49"/>
      <c r="QAN122" s="49"/>
      <c r="QAO122" s="49"/>
      <c r="QAP122" s="49"/>
      <c r="QAQ122" s="49"/>
      <c r="QAR122" s="49"/>
      <c r="QAS122" s="49"/>
      <c r="QAT122" s="49"/>
      <c r="QAU122" s="49"/>
      <c r="QAV122" s="49"/>
      <c r="QAW122" s="49"/>
      <c r="QAX122" s="49"/>
      <c r="QAY122" s="49"/>
      <c r="QAZ122" s="49"/>
      <c r="QBA122" s="49"/>
      <c r="QBB122" s="49"/>
      <c r="QBE122" s="49"/>
      <c r="QBH122" s="49"/>
      <c r="QBK122" s="49"/>
      <c r="QBN122" s="49"/>
      <c r="QBQ122" s="49"/>
      <c r="QBT122" s="49"/>
      <c r="QCC122" s="49"/>
      <c r="QCF122" s="49"/>
      <c r="QCI122" s="49"/>
      <c r="QCL122" s="49"/>
      <c r="QCU122" s="49"/>
      <c r="QDA122" s="49"/>
      <c r="QDD122" s="49"/>
      <c r="QDG122" s="49"/>
      <c r="QDJ122" s="49"/>
      <c r="QDP122" s="49"/>
      <c r="QDS122" s="49"/>
      <c r="QDY122" s="49"/>
      <c r="QEA122" s="49"/>
      <c r="QEB122" s="49"/>
      <c r="QED122" s="49"/>
      <c r="QEU122" s="49"/>
      <c r="QEZ122" s="49"/>
      <c r="QFF122" s="49"/>
      <c r="QFI122" s="49"/>
      <c r="QFL122" s="49"/>
      <c r="QFT122" s="49"/>
      <c r="QGP122" s="49"/>
      <c r="QGQ122" s="49"/>
      <c r="QGR122" s="49"/>
      <c r="QGS122" s="49"/>
      <c r="QGT122" s="49"/>
      <c r="QGU122" s="49"/>
      <c r="QHM122" s="49"/>
      <c r="QHN122" s="49"/>
      <c r="QHQ122" s="49"/>
      <c r="QHT122" s="49"/>
      <c r="QHV122" s="49"/>
      <c r="QHX122" s="49"/>
      <c r="QIA122" s="49"/>
      <c r="QID122" s="49"/>
      <c r="QIG122" s="49"/>
      <c r="QIJ122" s="49"/>
      <c r="QIM122" s="49"/>
      <c r="QIP122" s="49"/>
      <c r="QIS122" s="49"/>
      <c r="QIV122" s="49"/>
      <c r="QIX122" s="49"/>
      <c r="QJK122" s="49"/>
      <c r="QJL122" s="49"/>
      <c r="QJM122" s="49"/>
      <c r="QJN122" s="49"/>
      <c r="QJO122" s="49"/>
      <c r="QJP122" s="49"/>
      <c r="QJQ122" s="49"/>
      <c r="QJR122" s="49"/>
      <c r="QJS122" s="49"/>
      <c r="QJT122" s="49"/>
      <c r="QJU122" s="49"/>
      <c r="QJV122" s="49"/>
      <c r="QJW122" s="49"/>
      <c r="QJX122" s="49"/>
      <c r="QJY122" s="49"/>
      <c r="QJZ122" s="49"/>
      <c r="QKA122" s="49"/>
      <c r="QKB122" s="49"/>
      <c r="QKC122" s="49"/>
      <c r="QKD122" s="49"/>
      <c r="QKE122" s="49"/>
      <c r="QKF122" s="49"/>
      <c r="QKG122" s="49"/>
      <c r="QKH122" s="49"/>
      <c r="QKI122" s="49"/>
      <c r="QKJ122" s="49"/>
      <c r="QKK122" s="49"/>
      <c r="QKL122" s="49"/>
      <c r="QKM122" s="49"/>
      <c r="QKN122" s="49"/>
      <c r="QKO122" s="49"/>
      <c r="QKP122" s="49"/>
      <c r="QKQ122" s="49"/>
      <c r="QKR122" s="49"/>
      <c r="QKS122" s="49"/>
      <c r="QKT122" s="49"/>
      <c r="QKU122" s="49"/>
      <c r="QKV122" s="49"/>
      <c r="QKW122" s="49"/>
      <c r="QKX122" s="49"/>
      <c r="QLA122" s="49"/>
      <c r="QLD122" s="49"/>
      <c r="QLG122" s="49"/>
      <c r="QLJ122" s="49"/>
      <c r="QLM122" s="49"/>
      <c r="QLP122" s="49"/>
      <c r="QLY122" s="49"/>
      <c r="QMB122" s="49"/>
      <c r="QME122" s="49"/>
      <c r="QMH122" s="49"/>
      <c r="QMQ122" s="49"/>
      <c r="QMW122" s="49"/>
      <c r="QMZ122" s="49"/>
      <c r="QNC122" s="49"/>
      <c r="QNF122" s="49"/>
      <c r="QNL122" s="49"/>
      <c r="QNO122" s="49"/>
      <c r="QNU122" s="49"/>
      <c r="QNW122" s="49"/>
      <c r="QNX122" s="49"/>
      <c r="QNZ122" s="49"/>
      <c r="QOQ122" s="49"/>
      <c r="QOV122" s="49"/>
      <c r="QPB122" s="49"/>
      <c r="QPE122" s="49"/>
      <c r="QPH122" s="49"/>
      <c r="QPP122" s="49"/>
      <c r="QQL122" s="49"/>
      <c r="QQM122" s="49"/>
      <c r="QQN122" s="49"/>
      <c r="QQO122" s="49"/>
      <c r="QQP122" s="49"/>
      <c r="QQQ122" s="49"/>
      <c r="QRI122" s="49"/>
      <c r="QRJ122" s="49"/>
      <c r="QRM122" s="49"/>
      <c r="QRP122" s="49"/>
      <c r="QRR122" s="49"/>
      <c r="QRT122" s="49"/>
      <c r="QRW122" s="49"/>
      <c r="QRZ122" s="49"/>
      <c r="QSC122" s="49"/>
      <c r="QSF122" s="49"/>
      <c r="QSI122" s="49"/>
      <c r="QSL122" s="49"/>
      <c r="QSO122" s="49"/>
      <c r="QSR122" s="49"/>
      <c r="QST122" s="49"/>
      <c r="QTG122" s="49"/>
      <c r="QTH122" s="49"/>
      <c r="QTI122" s="49"/>
      <c r="QTJ122" s="49"/>
      <c r="QTK122" s="49"/>
      <c r="QTL122" s="49"/>
      <c r="QTM122" s="49"/>
      <c r="QTN122" s="49"/>
      <c r="QTO122" s="49"/>
      <c r="QTP122" s="49"/>
      <c r="QTQ122" s="49"/>
      <c r="QTR122" s="49"/>
      <c r="QTS122" s="49"/>
      <c r="QTT122" s="49"/>
      <c r="QTU122" s="49"/>
      <c r="QTV122" s="49"/>
      <c r="QTW122" s="49"/>
      <c r="QTX122" s="49"/>
      <c r="QTY122" s="49"/>
      <c r="QTZ122" s="49"/>
      <c r="QUA122" s="49"/>
      <c r="QUB122" s="49"/>
      <c r="QUC122" s="49"/>
      <c r="QUD122" s="49"/>
      <c r="QUE122" s="49"/>
      <c r="QUF122" s="49"/>
      <c r="QUG122" s="49"/>
      <c r="QUH122" s="49"/>
      <c r="QUI122" s="49"/>
      <c r="QUJ122" s="49"/>
      <c r="QUK122" s="49"/>
      <c r="QUL122" s="49"/>
      <c r="QUM122" s="49"/>
      <c r="QUN122" s="49"/>
      <c r="QUO122" s="49"/>
      <c r="QUP122" s="49"/>
      <c r="QUQ122" s="49"/>
      <c r="QUR122" s="49"/>
      <c r="QUS122" s="49"/>
      <c r="QUT122" s="49"/>
      <c r="QUW122" s="49"/>
      <c r="QUZ122" s="49"/>
      <c r="QVC122" s="49"/>
      <c r="QVF122" s="49"/>
      <c r="QVI122" s="49"/>
      <c r="QVL122" s="49"/>
      <c r="QVU122" s="49"/>
      <c r="QVX122" s="49"/>
      <c r="QWA122" s="49"/>
      <c r="QWD122" s="49"/>
      <c r="QWM122" s="49"/>
      <c r="QWS122" s="49"/>
      <c r="QWV122" s="49"/>
      <c r="QWY122" s="49"/>
      <c r="QXB122" s="49"/>
      <c r="QXH122" s="49"/>
      <c r="QXK122" s="49"/>
      <c r="QXQ122" s="49"/>
      <c r="QXS122" s="49"/>
      <c r="QXT122" s="49"/>
      <c r="QXV122" s="49"/>
      <c r="QYM122" s="49"/>
      <c r="QYR122" s="49"/>
      <c r="QYX122" s="49"/>
      <c r="QZA122" s="49"/>
      <c r="QZD122" s="49"/>
      <c r="QZL122" s="49"/>
      <c r="RAH122" s="49"/>
      <c r="RAI122" s="49"/>
      <c r="RAJ122" s="49"/>
      <c r="RAK122" s="49"/>
      <c r="RAL122" s="49"/>
      <c r="RAM122" s="49"/>
      <c r="RBE122" s="49"/>
      <c r="RBF122" s="49"/>
      <c r="RBI122" s="49"/>
      <c r="RBL122" s="49"/>
      <c r="RBN122" s="49"/>
      <c r="RBP122" s="49"/>
      <c r="RBS122" s="49"/>
      <c r="RBV122" s="49"/>
      <c r="RBY122" s="49"/>
      <c r="RCB122" s="49"/>
      <c r="RCE122" s="49"/>
      <c r="RCH122" s="49"/>
      <c r="RCK122" s="49"/>
      <c r="RCN122" s="49"/>
      <c r="RCP122" s="49"/>
      <c r="RDC122" s="49"/>
      <c r="RDD122" s="49"/>
      <c r="RDE122" s="49"/>
      <c r="RDF122" s="49"/>
      <c r="RDG122" s="49"/>
      <c r="RDH122" s="49"/>
      <c r="RDI122" s="49"/>
      <c r="RDJ122" s="49"/>
      <c r="RDK122" s="49"/>
      <c r="RDL122" s="49"/>
      <c r="RDM122" s="49"/>
      <c r="RDN122" s="49"/>
      <c r="RDO122" s="49"/>
      <c r="RDP122" s="49"/>
      <c r="RDQ122" s="49"/>
      <c r="RDR122" s="49"/>
      <c r="RDS122" s="49"/>
      <c r="RDT122" s="49"/>
      <c r="RDU122" s="49"/>
      <c r="RDV122" s="49"/>
      <c r="RDW122" s="49"/>
      <c r="RDX122" s="49"/>
      <c r="RDY122" s="49"/>
      <c r="RDZ122" s="49"/>
      <c r="REA122" s="49"/>
      <c r="REB122" s="49"/>
      <c r="REC122" s="49"/>
      <c r="RED122" s="49"/>
      <c r="REE122" s="49"/>
      <c r="REF122" s="49"/>
      <c r="REG122" s="49"/>
      <c r="REH122" s="49"/>
      <c r="REI122" s="49"/>
      <c r="REJ122" s="49"/>
      <c r="REK122" s="49"/>
      <c r="REL122" s="49"/>
      <c r="REM122" s="49"/>
      <c r="REN122" s="49"/>
      <c r="REO122" s="49"/>
      <c r="REP122" s="49"/>
      <c r="RES122" s="49"/>
      <c r="REV122" s="49"/>
      <c r="REY122" s="49"/>
      <c r="RFB122" s="49"/>
      <c r="RFE122" s="49"/>
      <c r="RFH122" s="49"/>
      <c r="RFQ122" s="49"/>
      <c r="RFT122" s="49"/>
      <c r="RFW122" s="49"/>
      <c r="RFZ122" s="49"/>
      <c r="RGI122" s="49"/>
      <c r="RGO122" s="49"/>
      <c r="RGR122" s="49"/>
      <c r="RGU122" s="49"/>
      <c r="RGX122" s="49"/>
      <c r="RHD122" s="49"/>
      <c r="RHG122" s="49"/>
      <c r="RHM122" s="49"/>
      <c r="RHO122" s="49"/>
      <c r="RHP122" s="49"/>
      <c r="RHR122" s="49"/>
      <c r="RII122" s="49"/>
      <c r="RIN122" s="49"/>
      <c r="RIT122" s="49"/>
      <c r="RIW122" s="49"/>
      <c r="RIZ122" s="49"/>
      <c r="RJH122" s="49"/>
      <c r="RKD122" s="49"/>
      <c r="RKE122" s="49"/>
      <c r="RKF122" s="49"/>
      <c r="RKG122" s="49"/>
      <c r="RKH122" s="49"/>
      <c r="RKI122" s="49"/>
      <c r="RLA122" s="49"/>
      <c r="RLB122" s="49"/>
      <c r="RLE122" s="49"/>
      <c r="RLH122" s="49"/>
      <c r="RLJ122" s="49"/>
      <c r="RLL122" s="49"/>
      <c r="RLO122" s="49"/>
      <c r="RLR122" s="49"/>
      <c r="RLU122" s="49"/>
      <c r="RLX122" s="49"/>
      <c r="RMA122" s="49"/>
      <c r="RMD122" s="49"/>
      <c r="RMG122" s="49"/>
      <c r="RMJ122" s="49"/>
      <c r="RML122" s="49"/>
      <c r="RMY122" s="49"/>
      <c r="RMZ122" s="49"/>
      <c r="RNA122" s="49"/>
      <c r="RNB122" s="49"/>
      <c r="RNC122" s="49"/>
      <c r="RND122" s="49"/>
      <c r="RNE122" s="49"/>
      <c r="RNF122" s="49"/>
      <c r="RNG122" s="49"/>
      <c r="RNH122" s="49"/>
      <c r="RNI122" s="49"/>
      <c r="RNJ122" s="49"/>
      <c r="RNK122" s="49"/>
      <c r="RNL122" s="49"/>
      <c r="RNM122" s="49"/>
      <c r="RNN122" s="49"/>
      <c r="RNO122" s="49"/>
      <c r="RNP122" s="49"/>
      <c r="RNQ122" s="49"/>
      <c r="RNR122" s="49"/>
      <c r="RNS122" s="49"/>
      <c r="RNT122" s="49"/>
      <c r="RNU122" s="49"/>
      <c r="RNV122" s="49"/>
      <c r="RNW122" s="49"/>
      <c r="RNX122" s="49"/>
      <c r="RNY122" s="49"/>
      <c r="RNZ122" s="49"/>
      <c r="ROA122" s="49"/>
      <c r="ROB122" s="49"/>
      <c r="ROC122" s="49"/>
      <c r="ROD122" s="49"/>
      <c r="ROE122" s="49"/>
      <c r="ROF122" s="49"/>
      <c r="ROG122" s="49"/>
      <c r="ROH122" s="49"/>
      <c r="ROI122" s="49"/>
      <c r="ROJ122" s="49"/>
      <c r="ROK122" s="49"/>
      <c r="ROL122" s="49"/>
      <c r="ROO122" s="49"/>
      <c r="ROR122" s="49"/>
      <c r="ROU122" s="49"/>
      <c r="ROX122" s="49"/>
      <c r="RPA122" s="49"/>
      <c r="RPD122" s="49"/>
      <c r="RPM122" s="49"/>
      <c r="RPP122" s="49"/>
      <c r="RPS122" s="49"/>
      <c r="RPV122" s="49"/>
      <c r="RQE122" s="49"/>
      <c r="RQK122" s="49"/>
      <c r="RQN122" s="49"/>
      <c r="RQQ122" s="49"/>
      <c r="RQT122" s="49"/>
      <c r="RQZ122" s="49"/>
      <c r="RRC122" s="49"/>
      <c r="RRI122" s="49"/>
      <c r="RRK122" s="49"/>
      <c r="RRL122" s="49"/>
      <c r="RRN122" s="49"/>
      <c r="RSE122" s="49"/>
      <c r="RSJ122" s="49"/>
      <c r="RSP122" s="49"/>
      <c r="RSS122" s="49"/>
      <c r="RSV122" s="49"/>
      <c r="RTD122" s="49"/>
      <c r="RTZ122" s="49"/>
      <c r="RUA122" s="49"/>
      <c r="RUB122" s="49"/>
      <c r="RUC122" s="49"/>
      <c r="RUD122" s="49"/>
      <c r="RUE122" s="49"/>
      <c r="RUW122" s="49"/>
      <c r="RUX122" s="49"/>
      <c r="RVA122" s="49"/>
      <c r="RVD122" s="49"/>
      <c r="RVF122" s="49"/>
      <c r="RVH122" s="49"/>
      <c r="RVK122" s="49"/>
      <c r="RVN122" s="49"/>
      <c r="RVQ122" s="49"/>
      <c r="RVT122" s="49"/>
      <c r="RVW122" s="49"/>
      <c r="RVZ122" s="49"/>
      <c r="RWC122" s="49"/>
      <c r="RWF122" s="49"/>
      <c r="RWH122" s="49"/>
      <c r="RWU122" s="49"/>
      <c r="RWV122" s="49"/>
      <c r="RWW122" s="49"/>
      <c r="RWX122" s="49"/>
      <c r="RWY122" s="49"/>
      <c r="RWZ122" s="49"/>
      <c r="RXA122" s="49"/>
      <c r="RXB122" s="49"/>
      <c r="RXC122" s="49"/>
      <c r="RXD122" s="49"/>
      <c r="RXE122" s="49"/>
      <c r="RXF122" s="49"/>
      <c r="RXG122" s="49"/>
      <c r="RXH122" s="49"/>
      <c r="RXI122" s="49"/>
      <c r="RXJ122" s="49"/>
      <c r="RXK122" s="49"/>
      <c r="RXL122" s="49"/>
      <c r="RXM122" s="49"/>
      <c r="RXN122" s="49"/>
      <c r="RXO122" s="49"/>
      <c r="RXP122" s="49"/>
      <c r="RXQ122" s="49"/>
      <c r="RXR122" s="49"/>
      <c r="RXS122" s="49"/>
      <c r="RXT122" s="49"/>
      <c r="RXU122" s="49"/>
      <c r="RXV122" s="49"/>
      <c r="RXW122" s="49"/>
      <c r="RXX122" s="49"/>
      <c r="RXY122" s="49"/>
      <c r="RXZ122" s="49"/>
      <c r="RYA122" s="49"/>
      <c r="RYB122" s="49"/>
      <c r="RYC122" s="49"/>
      <c r="RYD122" s="49"/>
      <c r="RYE122" s="49"/>
      <c r="RYF122" s="49"/>
      <c r="RYG122" s="49"/>
      <c r="RYH122" s="49"/>
      <c r="RYK122" s="49"/>
      <c r="RYN122" s="49"/>
      <c r="RYQ122" s="49"/>
      <c r="RYT122" s="49"/>
      <c r="RYW122" s="49"/>
      <c r="RYZ122" s="49"/>
      <c r="RZI122" s="49"/>
      <c r="RZL122" s="49"/>
      <c r="RZO122" s="49"/>
      <c r="RZR122" s="49"/>
      <c r="SAA122" s="49"/>
      <c r="SAG122" s="49"/>
      <c r="SAJ122" s="49"/>
      <c r="SAM122" s="49"/>
      <c r="SAP122" s="49"/>
      <c r="SAV122" s="49"/>
      <c r="SAY122" s="49"/>
      <c r="SBE122" s="49"/>
      <c r="SBG122" s="49"/>
      <c r="SBH122" s="49"/>
      <c r="SBJ122" s="49"/>
      <c r="SCA122" s="49"/>
      <c r="SCF122" s="49"/>
      <c r="SCL122" s="49"/>
      <c r="SCO122" s="49"/>
      <c r="SCR122" s="49"/>
      <c r="SCZ122" s="49"/>
      <c r="SDV122" s="49"/>
      <c r="SDW122" s="49"/>
      <c r="SDX122" s="49"/>
      <c r="SDY122" s="49"/>
      <c r="SDZ122" s="49"/>
      <c r="SEA122" s="49"/>
      <c r="SES122" s="49"/>
      <c r="SET122" s="49"/>
      <c r="SEW122" s="49"/>
      <c r="SEZ122" s="49"/>
      <c r="SFB122" s="49"/>
      <c r="SFD122" s="49"/>
      <c r="SFG122" s="49"/>
      <c r="SFJ122" s="49"/>
      <c r="SFM122" s="49"/>
      <c r="SFP122" s="49"/>
      <c r="SFS122" s="49"/>
      <c r="SFV122" s="49"/>
      <c r="SFY122" s="49"/>
      <c r="SGB122" s="49"/>
      <c r="SGD122" s="49"/>
      <c r="SGQ122" s="49"/>
      <c r="SGR122" s="49"/>
      <c r="SGS122" s="49"/>
      <c r="SGT122" s="49"/>
      <c r="SGU122" s="49"/>
      <c r="SGV122" s="49"/>
      <c r="SGW122" s="49"/>
      <c r="SGX122" s="49"/>
      <c r="SGY122" s="49"/>
      <c r="SGZ122" s="49"/>
      <c r="SHA122" s="49"/>
      <c r="SHB122" s="49"/>
      <c r="SHC122" s="49"/>
      <c r="SHD122" s="49"/>
      <c r="SHE122" s="49"/>
      <c r="SHF122" s="49"/>
      <c r="SHG122" s="49"/>
      <c r="SHH122" s="49"/>
      <c r="SHI122" s="49"/>
      <c r="SHJ122" s="49"/>
      <c r="SHK122" s="49"/>
      <c r="SHL122" s="49"/>
      <c r="SHM122" s="49"/>
      <c r="SHN122" s="49"/>
      <c r="SHO122" s="49"/>
      <c r="SHP122" s="49"/>
      <c r="SHQ122" s="49"/>
      <c r="SHR122" s="49"/>
      <c r="SHS122" s="49"/>
      <c r="SHT122" s="49"/>
      <c r="SHU122" s="49"/>
      <c r="SHV122" s="49"/>
      <c r="SHW122" s="49"/>
      <c r="SHX122" s="49"/>
      <c r="SHY122" s="49"/>
      <c r="SHZ122" s="49"/>
      <c r="SIA122" s="49"/>
      <c r="SIB122" s="49"/>
      <c r="SIC122" s="49"/>
      <c r="SID122" s="49"/>
      <c r="SIG122" s="49"/>
      <c r="SIJ122" s="49"/>
      <c r="SIM122" s="49"/>
      <c r="SIP122" s="49"/>
      <c r="SIS122" s="49"/>
      <c r="SIV122" s="49"/>
      <c r="SJE122" s="49"/>
      <c r="SJH122" s="49"/>
      <c r="SJK122" s="49"/>
      <c r="SJN122" s="49"/>
      <c r="SJW122" s="49"/>
      <c r="SKC122" s="49"/>
      <c r="SKF122" s="49"/>
      <c r="SKI122" s="49"/>
      <c r="SKL122" s="49"/>
      <c r="SKR122" s="49"/>
      <c r="SKU122" s="49"/>
      <c r="SLA122" s="49"/>
      <c r="SLC122" s="49"/>
      <c r="SLD122" s="49"/>
      <c r="SLF122" s="49"/>
      <c r="SLW122" s="49"/>
      <c r="SMB122" s="49"/>
      <c r="SMH122" s="49"/>
      <c r="SMK122" s="49"/>
      <c r="SMN122" s="49"/>
      <c r="SMV122" s="49"/>
      <c r="SNR122" s="49"/>
      <c r="SNS122" s="49"/>
      <c r="SNT122" s="49"/>
      <c r="SNU122" s="49"/>
      <c r="SNV122" s="49"/>
      <c r="SNW122" s="49"/>
      <c r="SOO122" s="49"/>
      <c r="SOP122" s="49"/>
      <c r="SOS122" s="49"/>
      <c r="SOV122" s="49"/>
      <c r="SOX122" s="49"/>
      <c r="SOZ122" s="49"/>
      <c r="SPC122" s="49"/>
      <c r="SPF122" s="49"/>
      <c r="SPI122" s="49"/>
      <c r="SPL122" s="49"/>
      <c r="SPO122" s="49"/>
      <c r="SPR122" s="49"/>
      <c r="SPU122" s="49"/>
      <c r="SPX122" s="49"/>
      <c r="SPZ122" s="49"/>
      <c r="SQM122" s="49"/>
      <c r="SQN122" s="49"/>
      <c r="SQO122" s="49"/>
      <c r="SQP122" s="49"/>
      <c r="SQQ122" s="49"/>
      <c r="SQR122" s="49"/>
      <c r="SQS122" s="49"/>
      <c r="SQT122" s="49"/>
      <c r="SQU122" s="49"/>
      <c r="SQV122" s="49"/>
      <c r="SQW122" s="49"/>
      <c r="SQX122" s="49"/>
      <c r="SQY122" s="49"/>
      <c r="SQZ122" s="49"/>
      <c r="SRA122" s="49"/>
      <c r="SRB122" s="49"/>
      <c r="SRC122" s="49"/>
      <c r="SRD122" s="49"/>
      <c r="SRE122" s="49"/>
      <c r="SRF122" s="49"/>
      <c r="SRG122" s="49"/>
      <c r="SRH122" s="49"/>
      <c r="SRI122" s="49"/>
      <c r="SRJ122" s="49"/>
      <c r="SRK122" s="49"/>
      <c r="SRL122" s="49"/>
      <c r="SRM122" s="49"/>
      <c r="SRN122" s="49"/>
      <c r="SRO122" s="49"/>
      <c r="SRP122" s="49"/>
      <c r="SRQ122" s="49"/>
      <c r="SRR122" s="49"/>
      <c r="SRS122" s="49"/>
      <c r="SRT122" s="49"/>
      <c r="SRU122" s="49"/>
      <c r="SRV122" s="49"/>
      <c r="SRW122" s="49"/>
      <c r="SRX122" s="49"/>
      <c r="SRY122" s="49"/>
      <c r="SRZ122" s="49"/>
      <c r="SSC122" s="49"/>
      <c r="SSF122" s="49"/>
      <c r="SSI122" s="49"/>
      <c r="SSL122" s="49"/>
      <c r="SSO122" s="49"/>
      <c r="SSR122" s="49"/>
      <c r="STA122" s="49"/>
      <c r="STD122" s="49"/>
      <c r="STG122" s="49"/>
      <c r="STJ122" s="49"/>
      <c r="STS122" s="49"/>
      <c r="STY122" s="49"/>
      <c r="SUB122" s="49"/>
      <c r="SUE122" s="49"/>
      <c r="SUH122" s="49"/>
      <c r="SUN122" s="49"/>
      <c r="SUQ122" s="49"/>
      <c r="SUW122" s="49"/>
      <c r="SUY122" s="49"/>
      <c r="SUZ122" s="49"/>
      <c r="SVB122" s="49"/>
      <c r="SVS122" s="49"/>
      <c r="SVX122" s="49"/>
      <c r="SWD122" s="49"/>
      <c r="SWG122" s="49"/>
      <c r="SWJ122" s="49"/>
      <c r="SWR122" s="49"/>
      <c r="SXN122" s="49"/>
      <c r="SXO122" s="49"/>
      <c r="SXP122" s="49"/>
      <c r="SXQ122" s="49"/>
      <c r="SXR122" s="49"/>
      <c r="SXS122" s="49"/>
      <c r="SYK122" s="49"/>
      <c r="SYL122" s="49"/>
      <c r="SYO122" s="49"/>
      <c r="SYR122" s="49"/>
      <c r="SYT122" s="49"/>
      <c r="SYV122" s="49"/>
      <c r="SYY122" s="49"/>
      <c r="SZB122" s="49"/>
      <c r="SZE122" s="49"/>
      <c r="SZH122" s="49"/>
      <c r="SZK122" s="49"/>
      <c r="SZN122" s="49"/>
      <c r="SZQ122" s="49"/>
      <c r="SZT122" s="49"/>
      <c r="SZV122" s="49"/>
      <c r="TAI122" s="49"/>
      <c r="TAJ122" s="49"/>
      <c r="TAK122" s="49"/>
      <c r="TAL122" s="49"/>
      <c r="TAM122" s="49"/>
      <c r="TAN122" s="49"/>
      <c r="TAO122" s="49"/>
      <c r="TAP122" s="49"/>
      <c r="TAQ122" s="49"/>
      <c r="TAR122" s="49"/>
      <c r="TAS122" s="49"/>
      <c r="TAT122" s="49"/>
      <c r="TAU122" s="49"/>
      <c r="TAV122" s="49"/>
      <c r="TAW122" s="49"/>
      <c r="TAX122" s="49"/>
      <c r="TAY122" s="49"/>
      <c r="TAZ122" s="49"/>
      <c r="TBA122" s="49"/>
      <c r="TBB122" s="49"/>
      <c r="TBC122" s="49"/>
      <c r="TBD122" s="49"/>
      <c r="TBE122" s="49"/>
      <c r="TBF122" s="49"/>
      <c r="TBG122" s="49"/>
      <c r="TBH122" s="49"/>
      <c r="TBI122" s="49"/>
      <c r="TBJ122" s="49"/>
      <c r="TBK122" s="49"/>
      <c r="TBL122" s="49"/>
      <c r="TBM122" s="49"/>
      <c r="TBN122" s="49"/>
      <c r="TBO122" s="49"/>
      <c r="TBP122" s="49"/>
      <c r="TBQ122" s="49"/>
      <c r="TBR122" s="49"/>
      <c r="TBS122" s="49"/>
      <c r="TBT122" s="49"/>
      <c r="TBU122" s="49"/>
      <c r="TBV122" s="49"/>
      <c r="TBY122" s="49"/>
      <c r="TCB122" s="49"/>
      <c r="TCE122" s="49"/>
      <c r="TCH122" s="49"/>
      <c r="TCK122" s="49"/>
      <c r="TCN122" s="49"/>
      <c r="TCW122" s="49"/>
      <c r="TCZ122" s="49"/>
      <c r="TDC122" s="49"/>
      <c r="TDF122" s="49"/>
      <c r="TDO122" s="49"/>
      <c r="TDU122" s="49"/>
      <c r="TDX122" s="49"/>
      <c r="TEA122" s="49"/>
      <c r="TED122" s="49"/>
      <c r="TEJ122" s="49"/>
      <c r="TEM122" s="49"/>
      <c r="TES122" s="49"/>
      <c r="TEU122" s="49"/>
      <c r="TEV122" s="49"/>
      <c r="TEX122" s="49"/>
      <c r="TFO122" s="49"/>
      <c r="TFT122" s="49"/>
      <c r="TFZ122" s="49"/>
      <c r="TGC122" s="49"/>
      <c r="TGF122" s="49"/>
      <c r="TGN122" s="49"/>
      <c r="THJ122" s="49"/>
      <c r="THK122" s="49"/>
      <c r="THL122" s="49"/>
      <c r="THM122" s="49"/>
      <c r="THN122" s="49"/>
      <c r="THO122" s="49"/>
      <c r="TIG122" s="49"/>
      <c r="TIH122" s="49"/>
      <c r="TIK122" s="49"/>
      <c r="TIN122" s="49"/>
      <c r="TIP122" s="49"/>
      <c r="TIR122" s="49"/>
      <c r="TIU122" s="49"/>
      <c r="TIX122" s="49"/>
      <c r="TJA122" s="49"/>
      <c r="TJD122" s="49"/>
      <c r="TJG122" s="49"/>
      <c r="TJJ122" s="49"/>
      <c r="TJM122" s="49"/>
      <c r="TJP122" s="49"/>
      <c r="TJR122" s="49"/>
      <c r="TKE122" s="49"/>
      <c r="TKF122" s="49"/>
      <c r="TKG122" s="49"/>
      <c r="TKH122" s="49"/>
      <c r="TKI122" s="49"/>
      <c r="TKJ122" s="49"/>
      <c r="TKK122" s="49"/>
      <c r="TKL122" s="49"/>
      <c r="TKM122" s="49"/>
      <c r="TKN122" s="49"/>
      <c r="TKO122" s="49"/>
      <c r="TKP122" s="49"/>
      <c r="TKQ122" s="49"/>
      <c r="TKR122" s="49"/>
      <c r="TKS122" s="49"/>
      <c r="TKT122" s="49"/>
      <c r="TKU122" s="49"/>
      <c r="TKV122" s="49"/>
      <c r="TKW122" s="49"/>
      <c r="TKX122" s="49"/>
      <c r="TKY122" s="49"/>
      <c r="TKZ122" s="49"/>
      <c r="TLA122" s="49"/>
      <c r="TLB122" s="49"/>
      <c r="TLC122" s="49"/>
      <c r="TLD122" s="49"/>
      <c r="TLE122" s="49"/>
      <c r="TLF122" s="49"/>
      <c r="TLG122" s="49"/>
      <c r="TLH122" s="49"/>
      <c r="TLI122" s="49"/>
      <c r="TLJ122" s="49"/>
      <c r="TLK122" s="49"/>
      <c r="TLL122" s="49"/>
      <c r="TLM122" s="49"/>
      <c r="TLN122" s="49"/>
      <c r="TLO122" s="49"/>
      <c r="TLP122" s="49"/>
      <c r="TLQ122" s="49"/>
      <c r="TLR122" s="49"/>
      <c r="TLU122" s="49"/>
      <c r="TLX122" s="49"/>
      <c r="TMA122" s="49"/>
      <c r="TMD122" s="49"/>
      <c r="TMG122" s="49"/>
      <c r="TMJ122" s="49"/>
      <c r="TMS122" s="49"/>
      <c r="TMV122" s="49"/>
      <c r="TMY122" s="49"/>
      <c r="TNB122" s="49"/>
      <c r="TNK122" s="49"/>
      <c r="TNQ122" s="49"/>
      <c r="TNT122" s="49"/>
      <c r="TNW122" s="49"/>
      <c r="TNZ122" s="49"/>
      <c r="TOF122" s="49"/>
      <c r="TOI122" s="49"/>
      <c r="TOO122" s="49"/>
      <c r="TOQ122" s="49"/>
      <c r="TOR122" s="49"/>
      <c r="TOT122" s="49"/>
      <c r="TPK122" s="49"/>
      <c r="TPP122" s="49"/>
      <c r="TPV122" s="49"/>
      <c r="TPY122" s="49"/>
      <c r="TQB122" s="49"/>
      <c r="TQJ122" s="49"/>
      <c r="TRF122" s="49"/>
      <c r="TRG122" s="49"/>
      <c r="TRH122" s="49"/>
      <c r="TRI122" s="49"/>
      <c r="TRJ122" s="49"/>
      <c r="TRK122" s="49"/>
      <c r="TSC122" s="49"/>
      <c r="TSD122" s="49"/>
      <c r="TSG122" s="49"/>
      <c r="TSJ122" s="49"/>
      <c r="TSL122" s="49"/>
      <c r="TSN122" s="49"/>
      <c r="TSQ122" s="49"/>
      <c r="TST122" s="49"/>
      <c r="TSW122" s="49"/>
      <c r="TSZ122" s="49"/>
      <c r="TTC122" s="49"/>
      <c r="TTF122" s="49"/>
      <c r="TTI122" s="49"/>
      <c r="TTL122" s="49"/>
      <c r="TTN122" s="49"/>
      <c r="TUA122" s="49"/>
      <c r="TUB122" s="49"/>
      <c r="TUC122" s="49"/>
      <c r="TUD122" s="49"/>
      <c r="TUE122" s="49"/>
      <c r="TUF122" s="49"/>
      <c r="TUG122" s="49"/>
      <c r="TUH122" s="49"/>
      <c r="TUI122" s="49"/>
      <c r="TUJ122" s="49"/>
      <c r="TUK122" s="49"/>
      <c r="TUL122" s="49"/>
      <c r="TUM122" s="49"/>
      <c r="TUN122" s="49"/>
      <c r="TUO122" s="49"/>
      <c r="TUP122" s="49"/>
      <c r="TUQ122" s="49"/>
      <c r="TUR122" s="49"/>
      <c r="TUS122" s="49"/>
      <c r="TUT122" s="49"/>
      <c r="TUU122" s="49"/>
      <c r="TUV122" s="49"/>
      <c r="TUW122" s="49"/>
      <c r="TUX122" s="49"/>
      <c r="TUY122" s="49"/>
      <c r="TUZ122" s="49"/>
      <c r="TVA122" s="49"/>
      <c r="TVB122" s="49"/>
      <c r="TVC122" s="49"/>
      <c r="TVD122" s="49"/>
      <c r="TVE122" s="49"/>
      <c r="TVF122" s="49"/>
      <c r="TVG122" s="49"/>
      <c r="TVH122" s="49"/>
      <c r="TVI122" s="49"/>
      <c r="TVJ122" s="49"/>
      <c r="TVK122" s="49"/>
      <c r="TVL122" s="49"/>
      <c r="TVM122" s="49"/>
      <c r="TVN122" s="49"/>
      <c r="TVQ122" s="49"/>
      <c r="TVT122" s="49"/>
      <c r="TVW122" s="49"/>
      <c r="TVZ122" s="49"/>
      <c r="TWC122" s="49"/>
      <c r="TWF122" s="49"/>
      <c r="TWO122" s="49"/>
      <c r="TWR122" s="49"/>
      <c r="TWU122" s="49"/>
      <c r="TWX122" s="49"/>
      <c r="TXG122" s="49"/>
      <c r="TXM122" s="49"/>
      <c r="TXP122" s="49"/>
      <c r="TXS122" s="49"/>
      <c r="TXV122" s="49"/>
      <c r="TYB122" s="49"/>
      <c r="TYE122" s="49"/>
      <c r="TYK122" s="49"/>
      <c r="TYM122" s="49"/>
      <c r="TYN122" s="49"/>
      <c r="TYP122" s="49"/>
      <c r="TZG122" s="49"/>
      <c r="TZL122" s="49"/>
      <c r="TZR122" s="49"/>
      <c r="TZU122" s="49"/>
      <c r="TZX122" s="49"/>
      <c r="UAF122" s="49"/>
      <c r="UBB122" s="49"/>
      <c r="UBC122" s="49"/>
      <c r="UBD122" s="49"/>
      <c r="UBE122" s="49"/>
      <c r="UBF122" s="49"/>
      <c r="UBG122" s="49"/>
      <c r="UBY122" s="49"/>
      <c r="UBZ122" s="49"/>
      <c r="UCC122" s="49"/>
      <c r="UCF122" s="49"/>
      <c r="UCH122" s="49"/>
      <c r="UCJ122" s="49"/>
      <c r="UCM122" s="49"/>
      <c r="UCP122" s="49"/>
      <c r="UCS122" s="49"/>
      <c r="UCV122" s="49"/>
      <c r="UCY122" s="49"/>
      <c r="UDB122" s="49"/>
      <c r="UDE122" s="49"/>
      <c r="UDH122" s="49"/>
      <c r="UDJ122" s="49"/>
      <c r="UDW122" s="49"/>
      <c r="UDX122" s="49"/>
      <c r="UDY122" s="49"/>
      <c r="UDZ122" s="49"/>
      <c r="UEA122" s="49"/>
      <c r="UEB122" s="49"/>
      <c r="UEC122" s="49"/>
      <c r="UED122" s="49"/>
      <c r="UEE122" s="49"/>
      <c r="UEF122" s="49"/>
      <c r="UEG122" s="49"/>
      <c r="UEH122" s="49"/>
      <c r="UEI122" s="49"/>
      <c r="UEJ122" s="49"/>
      <c r="UEK122" s="49"/>
      <c r="UEL122" s="49"/>
      <c r="UEM122" s="49"/>
      <c r="UEN122" s="49"/>
      <c r="UEO122" s="49"/>
      <c r="UEP122" s="49"/>
      <c r="UEQ122" s="49"/>
      <c r="UER122" s="49"/>
      <c r="UES122" s="49"/>
      <c r="UET122" s="49"/>
      <c r="UEU122" s="49"/>
      <c r="UEV122" s="49"/>
      <c r="UEW122" s="49"/>
      <c r="UEX122" s="49"/>
      <c r="UEY122" s="49"/>
      <c r="UEZ122" s="49"/>
      <c r="UFA122" s="49"/>
      <c r="UFB122" s="49"/>
      <c r="UFC122" s="49"/>
      <c r="UFD122" s="49"/>
      <c r="UFE122" s="49"/>
      <c r="UFF122" s="49"/>
      <c r="UFG122" s="49"/>
      <c r="UFH122" s="49"/>
      <c r="UFI122" s="49"/>
      <c r="UFJ122" s="49"/>
      <c r="UFM122" s="49"/>
      <c r="UFP122" s="49"/>
      <c r="UFS122" s="49"/>
      <c r="UFV122" s="49"/>
      <c r="UFY122" s="49"/>
      <c r="UGB122" s="49"/>
      <c r="UGK122" s="49"/>
      <c r="UGN122" s="49"/>
      <c r="UGQ122" s="49"/>
      <c r="UGT122" s="49"/>
      <c r="UHC122" s="49"/>
      <c r="UHI122" s="49"/>
      <c r="UHL122" s="49"/>
      <c r="UHO122" s="49"/>
      <c r="UHR122" s="49"/>
      <c r="UHX122" s="49"/>
      <c r="UIA122" s="49"/>
      <c r="UIG122" s="49"/>
      <c r="UII122" s="49"/>
      <c r="UIJ122" s="49"/>
      <c r="UIL122" s="49"/>
      <c r="UJC122" s="49"/>
      <c r="UJH122" s="49"/>
      <c r="UJN122" s="49"/>
      <c r="UJQ122" s="49"/>
      <c r="UJT122" s="49"/>
      <c r="UKB122" s="49"/>
      <c r="UKX122" s="49"/>
      <c r="UKY122" s="49"/>
      <c r="UKZ122" s="49"/>
      <c r="ULA122" s="49"/>
      <c r="ULB122" s="49"/>
      <c r="ULC122" s="49"/>
      <c r="ULU122" s="49"/>
      <c r="ULV122" s="49"/>
      <c r="ULY122" s="49"/>
      <c r="UMB122" s="49"/>
      <c r="UMD122" s="49"/>
      <c r="UMF122" s="49"/>
      <c r="UMI122" s="49"/>
      <c r="UML122" s="49"/>
      <c r="UMO122" s="49"/>
      <c r="UMR122" s="49"/>
      <c r="UMU122" s="49"/>
      <c r="UMX122" s="49"/>
      <c r="UNA122" s="49"/>
      <c r="UND122" s="49"/>
      <c r="UNF122" s="49"/>
      <c r="UNS122" s="49"/>
      <c r="UNT122" s="49"/>
      <c r="UNU122" s="49"/>
      <c r="UNV122" s="49"/>
      <c r="UNW122" s="49"/>
      <c r="UNX122" s="49"/>
      <c r="UNY122" s="49"/>
      <c r="UNZ122" s="49"/>
      <c r="UOA122" s="49"/>
      <c r="UOB122" s="49"/>
      <c r="UOC122" s="49"/>
      <c r="UOD122" s="49"/>
      <c r="UOE122" s="49"/>
      <c r="UOF122" s="49"/>
      <c r="UOG122" s="49"/>
      <c r="UOH122" s="49"/>
      <c r="UOI122" s="49"/>
      <c r="UOJ122" s="49"/>
      <c r="UOK122" s="49"/>
      <c r="UOL122" s="49"/>
      <c r="UOM122" s="49"/>
      <c r="UON122" s="49"/>
      <c r="UOO122" s="49"/>
      <c r="UOP122" s="49"/>
      <c r="UOQ122" s="49"/>
      <c r="UOR122" s="49"/>
      <c r="UOS122" s="49"/>
      <c r="UOT122" s="49"/>
      <c r="UOU122" s="49"/>
      <c r="UOV122" s="49"/>
      <c r="UOW122" s="49"/>
      <c r="UOX122" s="49"/>
      <c r="UOY122" s="49"/>
      <c r="UOZ122" s="49"/>
      <c r="UPA122" s="49"/>
      <c r="UPB122" s="49"/>
      <c r="UPC122" s="49"/>
      <c r="UPD122" s="49"/>
      <c r="UPE122" s="49"/>
      <c r="UPF122" s="49"/>
      <c r="UPI122" s="49"/>
      <c r="UPL122" s="49"/>
      <c r="UPO122" s="49"/>
      <c r="UPR122" s="49"/>
      <c r="UPU122" s="49"/>
      <c r="UPX122" s="49"/>
      <c r="UQG122" s="49"/>
      <c r="UQJ122" s="49"/>
      <c r="UQM122" s="49"/>
      <c r="UQP122" s="49"/>
      <c r="UQY122" s="49"/>
      <c r="URE122" s="49"/>
      <c r="URH122" s="49"/>
      <c r="URK122" s="49"/>
      <c r="URN122" s="49"/>
      <c r="URT122" s="49"/>
      <c r="URW122" s="49"/>
      <c r="USC122" s="49"/>
      <c r="USE122" s="49"/>
      <c r="USF122" s="49"/>
      <c r="USH122" s="49"/>
      <c r="USY122" s="49"/>
      <c r="UTD122" s="49"/>
      <c r="UTJ122" s="49"/>
      <c r="UTM122" s="49"/>
      <c r="UTP122" s="49"/>
      <c r="UTX122" s="49"/>
      <c r="UUT122" s="49"/>
      <c r="UUU122" s="49"/>
      <c r="UUV122" s="49"/>
      <c r="UUW122" s="49"/>
      <c r="UUX122" s="49"/>
      <c r="UUY122" s="49"/>
      <c r="UVQ122" s="49"/>
      <c r="UVR122" s="49"/>
      <c r="UVU122" s="49"/>
      <c r="UVX122" s="49"/>
      <c r="UVZ122" s="49"/>
      <c r="UWB122" s="49"/>
      <c r="UWE122" s="49"/>
      <c r="UWH122" s="49"/>
      <c r="UWK122" s="49"/>
      <c r="UWN122" s="49"/>
      <c r="UWQ122" s="49"/>
      <c r="UWT122" s="49"/>
      <c r="UWW122" s="49"/>
      <c r="UWZ122" s="49"/>
      <c r="UXB122" s="49"/>
      <c r="UXO122" s="49"/>
      <c r="UXP122" s="49"/>
      <c r="UXQ122" s="49"/>
      <c r="UXR122" s="49"/>
      <c r="UXS122" s="49"/>
      <c r="UXT122" s="49"/>
      <c r="UXU122" s="49"/>
      <c r="UXV122" s="49"/>
      <c r="UXW122" s="49"/>
      <c r="UXX122" s="49"/>
      <c r="UXY122" s="49"/>
      <c r="UXZ122" s="49"/>
      <c r="UYA122" s="49"/>
      <c r="UYB122" s="49"/>
      <c r="UYC122" s="49"/>
      <c r="UYD122" s="49"/>
      <c r="UYE122" s="49"/>
      <c r="UYF122" s="49"/>
      <c r="UYG122" s="49"/>
      <c r="UYH122" s="49"/>
      <c r="UYI122" s="49"/>
      <c r="UYJ122" s="49"/>
      <c r="UYK122" s="49"/>
      <c r="UYL122" s="49"/>
      <c r="UYM122" s="49"/>
      <c r="UYN122" s="49"/>
      <c r="UYO122" s="49"/>
      <c r="UYP122" s="49"/>
      <c r="UYQ122" s="49"/>
      <c r="UYR122" s="49"/>
      <c r="UYS122" s="49"/>
      <c r="UYT122" s="49"/>
      <c r="UYU122" s="49"/>
      <c r="UYV122" s="49"/>
      <c r="UYW122" s="49"/>
      <c r="UYX122" s="49"/>
      <c r="UYY122" s="49"/>
      <c r="UYZ122" s="49"/>
      <c r="UZA122" s="49"/>
      <c r="UZB122" s="49"/>
      <c r="UZE122" s="49"/>
      <c r="UZH122" s="49"/>
      <c r="UZK122" s="49"/>
      <c r="UZN122" s="49"/>
      <c r="UZQ122" s="49"/>
      <c r="UZT122" s="49"/>
      <c r="VAC122" s="49"/>
      <c r="VAF122" s="49"/>
      <c r="VAI122" s="49"/>
      <c r="VAL122" s="49"/>
      <c r="VAU122" s="49"/>
      <c r="VBA122" s="49"/>
      <c r="VBD122" s="49"/>
      <c r="VBG122" s="49"/>
      <c r="VBJ122" s="49"/>
      <c r="VBP122" s="49"/>
      <c r="VBS122" s="49"/>
      <c r="VBY122" s="49"/>
      <c r="VCA122" s="49"/>
      <c r="VCB122" s="49"/>
      <c r="VCD122" s="49"/>
      <c r="VCU122" s="49"/>
      <c r="VCZ122" s="49"/>
      <c r="VDF122" s="49"/>
      <c r="VDI122" s="49"/>
      <c r="VDL122" s="49"/>
      <c r="VDT122" s="49"/>
      <c r="VEP122" s="49"/>
      <c r="VEQ122" s="49"/>
      <c r="VER122" s="49"/>
      <c r="VES122" s="49"/>
      <c r="VET122" s="49"/>
      <c r="VEU122" s="49"/>
      <c r="VFM122" s="49"/>
      <c r="VFN122" s="49"/>
      <c r="VFQ122" s="49"/>
      <c r="VFT122" s="49"/>
      <c r="VFV122" s="49"/>
      <c r="VFX122" s="49"/>
      <c r="VGA122" s="49"/>
      <c r="VGD122" s="49"/>
      <c r="VGG122" s="49"/>
      <c r="VGJ122" s="49"/>
      <c r="VGM122" s="49"/>
      <c r="VGP122" s="49"/>
      <c r="VGS122" s="49"/>
      <c r="VGV122" s="49"/>
      <c r="VGX122" s="49"/>
      <c r="VHK122" s="49"/>
      <c r="VHL122" s="49"/>
      <c r="VHM122" s="49"/>
      <c r="VHN122" s="49"/>
      <c r="VHO122" s="49"/>
      <c r="VHP122" s="49"/>
      <c r="VHQ122" s="49"/>
      <c r="VHR122" s="49"/>
      <c r="VHS122" s="49"/>
      <c r="VHT122" s="49"/>
      <c r="VHU122" s="49"/>
      <c r="VHV122" s="49"/>
      <c r="VHW122" s="49"/>
      <c r="VHX122" s="49"/>
      <c r="VHY122" s="49"/>
      <c r="VHZ122" s="49"/>
      <c r="VIA122" s="49"/>
      <c r="VIB122" s="49"/>
      <c r="VIC122" s="49"/>
      <c r="VID122" s="49"/>
      <c r="VIE122" s="49"/>
      <c r="VIF122" s="49"/>
      <c r="VIG122" s="49"/>
      <c r="VIH122" s="49"/>
      <c r="VII122" s="49"/>
      <c r="VIJ122" s="49"/>
      <c r="VIK122" s="49"/>
      <c r="VIL122" s="49"/>
      <c r="VIM122" s="49"/>
      <c r="VIN122" s="49"/>
      <c r="VIO122" s="49"/>
      <c r="VIP122" s="49"/>
      <c r="VIQ122" s="49"/>
      <c r="VIR122" s="49"/>
      <c r="VIS122" s="49"/>
      <c r="VIT122" s="49"/>
      <c r="VIU122" s="49"/>
      <c r="VIV122" s="49"/>
      <c r="VIW122" s="49"/>
      <c r="VIX122" s="49"/>
      <c r="VJA122" s="49"/>
      <c r="VJD122" s="49"/>
      <c r="VJG122" s="49"/>
      <c r="VJJ122" s="49"/>
      <c r="VJM122" s="49"/>
      <c r="VJP122" s="49"/>
      <c r="VJY122" s="49"/>
      <c r="VKB122" s="49"/>
      <c r="VKE122" s="49"/>
      <c r="VKH122" s="49"/>
      <c r="VKQ122" s="49"/>
      <c r="VKW122" s="49"/>
      <c r="VKZ122" s="49"/>
      <c r="VLC122" s="49"/>
      <c r="VLF122" s="49"/>
      <c r="VLL122" s="49"/>
      <c r="VLO122" s="49"/>
      <c r="VLU122" s="49"/>
      <c r="VLW122" s="49"/>
      <c r="VLX122" s="49"/>
      <c r="VLZ122" s="49"/>
      <c r="VMQ122" s="49"/>
      <c r="VMV122" s="49"/>
      <c r="VNB122" s="49"/>
      <c r="VNE122" s="49"/>
      <c r="VNH122" s="49"/>
      <c r="VNP122" s="49"/>
      <c r="VOL122" s="49"/>
      <c r="VOM122" s="49"/>
      <c r="VON122" s="49"/>
      <c r="VOO122" s="49"/>
      <c r="VOP122" s="49"/>
      <c r="VOQ122" s="49"/>
      <c r="VPI122" s="49"/>
      <c r="VPJ122" s="49"/>
      <c r="VPM122" s="49"/>
      <c r="VPP122" s="49"/>
      <c r="VPR122" s="49"/>
      <c r="VPT122" s="49"/>
      <c r="VPW122" s="49"/>
      <c r="VPZ122" s="49"/>
      <c r="VQC122" s="49"/>
      <c r="VQF122" s="49"/>
      <c r="VQI122" s="49"/>
      <c r="VQL122" s="49"/>
      <c r="VQO122" s="49"/>
      <c r="VQR122" s="49"/>
      <c r="VQT122" s="49"/>
      <c r="VRG122" s="49"/>
      <c r="VRH122" s="49"/>
      <c r="VRI122" s="49"/>
      <c r="VRJ122" s="49"/>
      <c r="VRK122" s="49"/>
      <c r="VRL122" s="49"/>
      <c r="VRM122" s="49"/>
      <c r="VRN122" s="49"/>
      <c r="VRO122" s="49"/>
      <c r="VRP122" s="49"/>
      <c r="VRQ122" s="49"/>
      <c r="VRR122" s="49"/>
      <c r="VRS122" s="49"/>
      <c r="VRT122" s="49"/>
      <c r="VRU122" s="49"/>
      <c r="VRV122" s="49"/>
      <c r="VRW122" s="49"/>
      <c r="VRX122" s="49"/>
      <c r="VRY122" s="49"/>
      <c r="VRZ122" s="49"/>
      <c r="VSA122" s="49"/>
      <c r="VSB122" s="49"/>
      <c r="VSC122" s="49"/>
      <c r="VSD122" s="49"/>
      <c r="VSE122" s="49"/>
      <c r="VSF122" s="49"/>
      <c r="VSG122" s="49"/>
      <c r="VSH122" s="49"/>
      <c r="VSI122" s="49"/>
      <c r="VSJ122" s="49"/>
      <c r="VSK122" s="49"/>
      <c r="VSL122" s="49"/>
      <c r="VSM122" s="49"/>
      <c r="VSN122" s="49"/>
      <c r="VSO122" s="49"/>
      <c r="VSP122" s="49"/>
      <c r="VSQ122" s="49"/>
      <c r="VSR122" s="49"/>
      <c r="VSS122" s="49"/>
      <c r="VST122" s="49"/>
      <c r="VSW122" s="49"/>
      <c r="VSZ122" s="49"/>
      <c r="VTC122" s="49"/>
      <c r="VTF122" s="49"/>
      <c r="VTI122" s="49"/>
      <c r="VTL122" s="49"/>
      <c r="VTU122" s="49"/>
      <c r="VTX122" s="49"/>
      <c r="VUA122" s="49"/>
      <c r="VUD122" s="49"/>
      <c r="VUM122" s="49"/>
      <c r="VUS122" s="49"/>
      <c r="VUV122" s="49"/>
      <c r="VUY122" s="49"/>
      <c r="VVB122" s="49"/>
      <c r="VVH122" s="49"/>
      <c r="VVK122" s="49"/>
      <c r="VVQ122" s="49"/>
      <c r="VVS122" s="49"/>
      <c r="VVT122" s="49"/>
      <c r="VVV122" s="49"/>
      <c r="VWM122" s="49"/>
      <c r="VWR122" s="49"/>
      <c r="VWX122" s="49"/>
      <c r="VXA122" s="49"/>
      <c r="VXD122" s="49"/>
      <c r="VXL122" s="49"/>
      <c r="VYH122" s="49"/>
      <c r="VYI122" s="49"/>
      <c r="VYJ122" s="49"/>
      <c r="VYK122" s="49"/>
      <c r="VYL122" s="49"/>
      <c r="VYM122" s="49"/>
      <c r="VZE122" s="49"/>
      <c r="VZF122" s="49"/>
      <c r="VZI122" s="49"/>
      <c r="VZL122" s="49"/>
      <c r="VZN122" s="49"/>
      <c r="VZP122" s="49"/>
      <c r="VZS122" s="49"/>
      <c r="VZV122" s="49"/>
      <c r="VZY122" s="49"/>
      <c r="WAB122" s="49"/>
      <c r="WAE122" s="49"/>
      <c r="WAH122" s="49"/>
      <c r="WAK122" s="49"/>
      <c r="WAN122" s="49"/>
      <c r="WAP122" s="49"/>
      <c r="WBC122" s="49"/>
      <c r="WBD122" s="49"/>
      <c r="WBE122" s="49"/>
      <c r="WBF122" s="49"/>
      <c r="WBG122" s="49"/>
      <c r="WBH122" s="49"/>
      <c r="WBI122" s="49"/>
      <c r="WBJ122" s="49"/>
      <c r="WBK122" s="49"/>
      <c r="WBL122" s="49"/>
      <c r="WBM122" s="49"/>
      <c r="WBN122" s="49"/>
      <c r="WBO122" s="49"/>
      <c r="WBP122" s="49"/>
      <c r="WBQ122" s="49"/>
      <c r="WBR122" s="49"/>
      <c r="WBS122" s="49"/>
      <c r="WBT122" s="49"/>
      <c r="WBU122" s="49"/>
      <c r="WBV122" s="49"/>
      <c r="WBW122" s="49"/>
      <c r="WBX122" s="49"/>
      <c r="WBY122" s="49"/>
      <c r="WBZ122" s="49"/>
      <c r="WCA122" s="49"/>
      <c r="WCB122" s="49"/>
      <c r="WCC122" s="49"/>
      <c r="WCD122" s="49"/>
      <c r="WCE122" s="49"/>
      <c r="WCF122" s="49"/>
      <c r="WCG122" s="49"/>
      <c r="WCH122" s="49"/>
      <c r="WCI122" s="49"/>
      <c r="WCJ122" s="49"/>
      <c r="WCK122" s="49"/>
      <c r="WCL122" s="49"/>
      <c r="WCM122" s="49"/>
      <c r="WCN122" s="49"/>
      <c r="WCO122" s="49"/>
      <c r="WCP122" s="49"/>
      <c r="WCS122" s="49"/>
      <c r="WCV122" s="49"/>
      <c r="WCY122" s="49"/>
      <c r="WDB122" s="49"/>
      <c r="WDE122" s="49"/>
      <c r="WDH122" s="49"/>
      <c r="WDQ122" s="49"/>
      <c r="WDT122" s="49"/>
      <c r="WDW122" s="49"/>
      <c r="WDZ122" s="49"/>
      <c r="WEI122" s="49"/>
      <c r="WEO122" s="49"/>
      <c r="WER122" s="49"/>
      <c r="WEU122" s="49"/>
      <c r="WEX122" s="49"/>
      <c r="WFD122" s="49"/>
      <c r="WFG122" s="49"/>
      <c r="WFM122" s="49"/>
      <c r="WFO122" s="49"/>
      <c r="WFP122" s="49"/>
      <c r="WFR122" s="49"/>
      <c r="WGI122" s="49"/>
      <c r="WGN122" s="49"/>
      <c r="WGT122" s="49"/>
      <c r="WGW122" s="49"/>
      <c r="WGZ122" s="49"/>
      <c r="WHH122" s="49"/>
      <c r="WID122" s="49"/>
      <c r="WIE122" s="49"/>
      <c r="WIF122" s="49"/>
      <c r="WIG122" s="49"/>
      <c r="WIH122" s="49"/>
      <c r="WII122" s="49"/>
      <c r="WJA122" s="49"/>
      <c r="WJB122" s="49"/>
      <c r="WJE122" s="49"/>
      <c r="WJH122" s="49"/>
      <c r="WJJ122" s="49"/>
      <c r="WJL122" s="49"/>
      <c r="WJO122" s="49"/>
      <c r="WJR122" s="49"/>
      <c r="WJU122" s="49"/>
      <c r="WJX122" s="49"/>
      <c r="WKA122" s="49"/>
      <c r="WKD122" s="49"/>
      <c r="WKG122" s="49"/>
      <c r="WKJ122" s="49"/>
      <c r="WKL122" s="49"/>
      <c r="WKY122" s="49"/>
      <c r="WKZ122" s="49"/>
      <c r="WLA122" s="49"/>
      <c r="WLB122" s="49"/>
      <c r="WLC122" s="49"/>
      <c r="WLD122" s="49"/>
      <c r="WLE122" s="49"/>
      <c r="WLF122" s="49"/>
      <c r="WLG122" s="49"/>
      <c r="WLH122" s="49"/>
      <c r="WLI122" s="49"/>
      <c r="WLJ122" s="49"/>
      <c r="WLK122" s="49"/>
      <c r="WLL122" s="49"/>
      <c r="WLM122" s="49"/>
      <c r="WLN122" s="49"/>
      <c r="WLO122" s="49"/>
      <c r="WLP122" s="49"/>
      <c r="WLQ122" s="49"/>
      <c r="WLR122" s="49"/>
      <c r="WLS122" s="49"/>
      <c r="WLT122" s="49"/>
      <c r="WLU122" s="49"/>
      <c r="WLV122" s="49"/>
      <c r="WLW122" s="49"/>
      <c r="WLX122" s="49"/>
      <c r="WLY122" s="49"/>
      <c r="WLZ122" s="49"/>
      <c r="WMA122" s="49"/>
      <c r="WMB122" s="49"/>
      <c r="WMC122" s="49"/>
      <c r="WMD122" s="49"/>
      <c r="WME122" s="49"/>
      <c r="WMF122" s="49"/>
      <c r="WMG122" s="49"/>
      <c r="WMH122" s="49"/>
      <c r="WMI122" s="49"/>
      <c r="WMJ122" s="49"/>
      <c r="WMK122" s="49"/>
      <c r="WML122" s="49"/>
      <c r="WMO122" s="49"/>
      <c r="WMR122" s="49"/>
      <c r="WMU122" s="49"/>
      <c r="WMX122" s="49"/>
      <c r="WNA122" s="49"/>
      <c r="WND122" s="49"/>
      <c r="WNM122" s="49"/>
      <c r="WNP122" s="49"/>
      <c r="WNS122" s="49"/>
      <c r="WNV122" s="49"/>
      <c r="WOE122" s="49"/>
      <c r="WOK122" s="49"/>
      <c r="WON122" s="49"/>
      <c r="WOQ122" s="49"/>
      <c r="WOT122" s="49"/>
      <c r="WOZ122" s="49"/>
      <c r="WPC122" s="49"/>
      <c r="WPI122" s="49"/>
      <c r="WPK122" s="49"/>
      <c r="WPL122" s="49"/>
      <c r="WPN122" s="49"/>
      <c r="WQE122" s="49"/>
      <c r="WQJ122" s="49"/>
      <c r="WQP122" s="49"/>
      <c r="WQS122" s="49"/>
      <c r="WQV122" s="49"/>
      <c r="WRD122" s="49"/>
      <c r="WRZ122" s="49"/>
      <c r="WSA122" s="49"/>
      <c r="WSB122" s="49"/>
      <c r="WSC122" s="49"/>
      <c r="WSD122" s="49"/>
      <c r="WSE122" s="49"/>
      <c r="WSW122" s="49"/>
      <c r="WSX122" s="49"/>
      <c r="WTA122" s="49"/>
      <c r="WTD122" s="49"/>
      <c r="WTF122" s="49"/>
      <c r="WTH122" s="49"/>
      <c r="WTK122" s="49"/>
      <c r="WTN122" s="49"/>
      <c r="WTQ122" s="49"/>
      <c r="WTT122" s="49"/>
      <c r="WTW122" s="49"/>
      <c r="WTZ122" s="49"/>
      <c r="WUC122" s="49"/>
      <c r="WUF122" s="49"/>
      <c r="WUH122" s="49"/>
      <c r="WUU122" s="49"/>
      <c r="WUV122" s="49"/>
      <c r="WUW122" s="49"/>
      <c r="WUX122" s="49"/>
      <c r="WUY122" s="49"/>
      <c r="WUZ122" s="49"/>
      <c r="WVA122" s="49"/>
      <c r="WVB122" s="49"/>
      <c r="WVC122" s="49"/>
      <c r="WVD122" s="49"/>
      <c r="WVE122" s="49"/>
      <c r="WVF122" s="49"/>
      <c r="WVG122" s="49"/>
      <c r="WVH122" s="49"/>
      <c r="WVI122" s="49"/>
      <c r="WVJ122" s="49"/>
      <c r="WVK122" s="49"/>
      <c r="WVL122" s="49"/>
      <c r="WVM122" s="49"/>
      <c r="WVN122" s="49"/>
      <c r="WVO122" s="49"/>
      <c r="WVP122" s="49"/>
      <c r="WVQ122" s="49"/>
      <c r="WVR122" s="49"/>
      <c r="WVS122" s="49"/>
      <c r="WVT122" s="49"/>
      <c r="WVU122" s="49"/>
      <c r="WVV122" s="49"/>
      <c r="WVW122" s="49"/>
      <c r="WVX122" s="49"/>
      <c r="WVY122" s="49"/>
      <c r="WVZ122" s="49"/>
      <c r="WWA122" s="49"/>
      <c r="WWB122" s="49"/>
      <c r="WWC122" s="49"/>
      <c r="WWD122" s="49"/>
      <c r="WWE122" s="49"/>
      <c r="WWF122" s="49"/>
      <c r="WWG122" s="49"/>
      <c r="WWH122" s="49"/>
      <c r="WWI122" s="49"/>
      <c r="WWJ122" s="49"/>
      <c r="WWK122" s="49"/>
      <c r="WWL122" s="49"/>
      <c r="WWM122" s="49"/>
      <c r="WWN122" s="49"/>
      <c r="WWO122" s="49"/>
      <c r="WWP122" s="49"/>
      <c r="WWQ122" s="49"/>
      <c r="WWR122" s="49"/>
      <c r="WWS122" s="49"/>
      <c r="WWT122" s="49"/>
      <c r="WWU122" s="49"/>
      <c r="WWV122" s="49"/>
      <c r="WWW122" s="49"/>
      <c r="WWX122" s="49"/>
      <c r="WWY122" s="49"/>
      <c r="WWZ122" s="49"/>
      <c r="WXA122" s="49"/>
      <c r="WXB122" s="49"/>
      <c r="WXC122" s="49"/>
      <c r="WXD122" s="49"/>
      <c r="WXE122" s="49"/>
      <c r="WXF122" s="49"/>
      <c r="WXG122" s="49"/>
      <c r="WXH122" s="49"/>
      <c r="WXI122" s="49"/>
      <c r="WXJ122" s="49"/>
      <c r="WXK122" s="49"/>
      <c r="WXL122" s="49"/>
      <c r="WXM122" s="49"/>
      <c r="WXN122" s="49"/>
      <c r="WXO122" s="49"/>
      <c r="WXP122" s="49"/>
      <c r="WXQ122" s="49"/>
      <c r="WXR122" s="49"/>
      <c r="WXS122" s="49"/>
      <c r="WXT122" s="49"/>
      <c r="WXU122" s="49"/>
      <c r="WXV122" s="49"/>
      <c r="WXW122" s="49"/>
      <c r="WXX122" s="49"/>
      <c r="WXY122" s="49"/>
      <c r="WXZ122" s="49"/>
      <c r="WYA122" s="49"/>
      <c r="WYB122" s="49"/>
      <c r="WYC122" s="49"/>
      <c r="WYD122" s="49"/>
      <c r="WYE122" s="49"/>
      <c r="WYF122" s="49"/>
      <c r="WYG122" s="49"/>
      <c r="WYH122" s="49"/>
      <c r="WYI122" s="49"/>
      <c r="WYJ122" s="49"/>
      <c r="WYK122" s="49"/>
      <c r="WYL122" s="49"/>
      <c r="WYM122" s="49"/>
      <c r="WYN122" s="49"/>
      <c r="WYO122" s="49"/>
      <c r="WYP122" s="49"/>
      <c r="WYQ122" s="49"/>
      <c r="WYR122" s="49"/>
      <c r="WYS122" s="49"/>
      <c r="WYT122" s="49"/>
      <c r="WYU122" s="49"/>
      <c r="WYV122" s="49"/>
      <c r="WYW122" s="49"/>
      <c r="WYX122" s="49"/>
      <c r="WYY122" s="49"/>
      <c r="WYZ122" s="49"/>
      <c r="WZA122" s="49"/>
      <c r="WZB122" s="49"/>
      <c r="WZC122" s="49"/>
      <c r="WZD122" s="49"/>
      <c r="WZE122" s="49"/>
      <c r="WZF122" s="49"/>
      <c r="WZG122" s="49"/>
      <c r="WZH122" s="49"/>
      <c r="WZI122" s="49"/>
      <c r="WZJ122" s="49"/>
      <c r="WZK122" s="49"/>
      <c r="WZL122" s="49"/>
      <c r="WZM122" s="49"/>
      <c r="WZN122" s="49"/>
      <c r="WZO122" s="49"/>
      <c r="WZP122" s="49"/>
      <c r="WZQ122" s="49"/>
      <c r="WZR122" s="49"/>
      <c r="WZS122" s="49"/>
      <c r="WZT122" s="49"/>
      <c r="WZU122" s="49"/>
      <c r="WZV122" s="49"/>
      <c r="WZW122" s="49"/>
      <c r="WZX122" s="49"/>
      <c r="WZY122" s="49"/>
      <c r="WZZ122" s="49"/>
      <c r="XAA122" s="49"/>
      <c r="XAB122" s="49"/>
      <c r="XAC122" s="49"/>
      <c r="XAD122" s="49"/>
      <c r="XAE122" s="49"/>
      <c r="XAF122" s="49"/>
      <c r="XAG122" s="49"/>
      <c r="XAH122" s="49"/>
      <c r="XAI122" s="49"/>
      <c r="XAJ122" s="49"/>
      <c r="XAK122" s="49"/>
      <c r="XAL122" s="49"/>
      <c r="XAM122" s="49"/>
      <c r="XAN122" s="49"/>
      <c r="XAO122" s="49"/>
      <c r="XAP122" s="49"/>
      <c r="XAQ122" s="49"/>
      <c r="XAR122" s="49"/>
      <c r="XAS122" s="49"/>
      <c r="XAT122" s="49"/>
      <c r="XAU122" s="49"/>
      <c r="XAV122" s="49"/>
      <c r="XAW122" s="49"/>
      <c r="XAX122" s="49"/>
      <c r="XAY122" s="49"/>
      <c r="XAZ122" s="49"/>
      <c r="XBA122" s="49"/>
      <c r="XBB122" s="49"/>
      <c r="XBC122" s="49"/>
      <c r="XBD122" s="49"/>
      <c r="XBE122" s="49"/>
      <c r="XBF122" s="49"/>
      <c r="XBG122" s="49"/>
      <c r="XBH122" s="49"/>
      <c r="XBI122" s="49"/>
      <c r="XBJ122" s="49"/>
      <c r="XBK122" s="49"/>
      <c r="XBL122" s="49"/>
      <c r="XBM122" s="49"/>
      <c r="XBN122" s="49"/>
      <c r="XBO122" s="49"/>
      <c r="XBP122" s="49"/>
      <c r="XBQ122" s="49"/>
      <c r="XBR122" s="49"/>
      <c r="XBS122" s="49"/>
      <c r="XBT122" s="49"/>
      <c r="XBU122" s="49"/>
      <c r="XBV122" s="49"/>
      <c r="XBW122" s="49"/>
      <c r="XBX122" s="49"/>
      <c r="XBY122" s="49"/>
      <c r="XBZ122" s="49"/>
      <c r="XCA122" s="49"/>
      <c r="XCB122" s="49"/>
      <c r="XCC122" s="49"/>
      <c r="XCD122" s="49"/>
      <c r="XCE122" s="49"/>
      <c r="XCF122" s="49"/>
      <c r="XCG122" s="49"/>
      <c r="XCH122" s="49"/>
      <c r="XCI122" s="49"/>
      <c r="XCJ122" s="49"/>
      <c r="XCK122" s="49"/>
      <c r="XCL122" s="49"/>
      <c r="XCM122" s="49"/>
      <c r="XCN122" s="49"/>
      <c r="XCO122" s="49"/>
      <c r="XCP122" s="49"/>
      <c r="XCQ122" s="49"/>
      <c r="XCR122" s="49"/>
      <c r="XCS122" s="49"/>
      <c r="XCT122" s="49"/>
      <c r="XCU122" s="49"/>
      <c r="XCV122" s="49"/>
      <c r="XCW122" s="49"/>
      <c r="XCX122" s="49"/>
      <c r="XCY122" s="49"/>
      <c r="XCZ122" s="49"/>
      <c r="XDA122" s="49"/>
      <c r="XDB122" s="49"/>
      <c r="XDC122" s="49"/>
      <c r="XDD122" s="49"/>
      <c r="XDE122" s="49"/>
      <c r="XDF122" s="49"/>
      <c r="XDG122" s="49"/>
      <c r="XDH122" s="49"/>
      <c r="XDI122" s="49"/>
      <c r="XDJ122" s="49"/>
      <c r="XDK122" s="49"/>
      <c r="XDL122" s="49"/>
      <c r="XDM122" s="49"/>
      <c r="XDN122" s="49"/>
      <c r="XDO122" s="49"/>
      <c r="XDP122" s="49"/>
      <c r="XDQ122" s="49"/>
      <c r="XDR122" s="49"/>
      <c r="XDS122" s="49"/>
      <c r="XDT122" s="49"/>
      <c r="XDU122" s="49"/>
      <c r="XDV122" s="49"/>
      <c r="XDW122" s="49"/>
      <c r="XDX122" s="49"/>
      <c r="XDY122" s="49"/>
      <c r="XDZ122" s="49"/>
      <c r="XEA122" s="49"/>
      <c r="XEB122" s="49"/>
      <c r="XEC122" s="49"/>
      <c r="XED122" s="49"/>
      <c r="XEE122" s="49"/>
      <c r="XEF122" s="49"/>
      <c r="XEG122" s="49"/>
      <c r="XEH122" s="49"/>
      <c r="XEI122" s="49"/>
      <c r="XEJ122" s="49"/>
      <c r="XEK122" s="49"/>
      <c r="XEL122" s="49"/>
      <c r="XEM122" s="49"/>
      <c r="XEN122" s="49"/>
      <c r="XEO122" s="49"/>
      <c r="XEP122" s="49"/>
      <c r="XEQ122" s="49"/>
      <c r="XER122" s="49"/>
      <c r="XES122" s="49"/>
      <c r="XET122" s="49"/>
      <c r="XEU122" s="49"/>
      <c r="XEV122" s="49"/>
      <c r="XEW122" s="49"/>
      <c r="XEX122" s="49"/>
      <c r="XEY122" s="49"/>
      <c r="XEZ122" s="49"/>
      <c r="XFA122" s="49"/>
      <c r="XFB122" s="49"/>
      <c r="XFC122" s="49"/>
      <c r="XFD122" s="49"/>
    </row>
    <row r="123" spans="1:16384" s="45" customFormat="1" ht="20.25" hidden="1" customHeight="1">
      <c r="A123" s="8" t="s">
        <v>121</v>
      </c>
      <c r="B123" s="44" t="s">
        <v>325</v>
      </c>
      <c r="C123" s="53"/>
      <c r="D123" s="59"/>
      <c r="E123" s="60"/>
    </row>
    <row r="124" spans="1:16384" s="45" customFormat="1" ht="20.25" hidden="1" customHeight="1">
      <c r="A124" s="6" t="s">
        <v>122</v>
      </c>
      <c r="B124" s="44" t="s">
        <v>325</v>
      </c>
      <c r="C124" s="53"/>
      <c r="D124" s="59"/>
      <c r="E124" s="60"/>
    </row>
    <row r="125" spans="1:16384" s="45" customFormat="1" ht="20.25" hidden="1" customHeight="1">
      <c r="A125" s="19" t="s">
        <v>123</v>
      </c>
      <c r="B125" s="44" t="s">
        <v>330</v>
      </c>
      <c r="C125" s="53"/>
      <c r="D125" s="59"/>
      <c r="E125" s="60"/>
    </row>
    <row r="126" spans="1:16384" s="45" customFormat="1" ht="20.25" hidden="1" customHeight="1">
      <c r="A126" s="24" t="s">
        <v>124</v>
      </c>
      <c r="B126" s="44" t="s">
        <v>325</v>
      </c>
      <c r="C126" s="53"/>
      <c r="D126" s="59"/>
      <c r="E126" s="60"/>
    </row>
    <row r="127" spans="1:16384" s="45" customFormat="1" ht="21.75" hidden="1" customHeight="1">
      <c r="A127" s="19" t="s">
        <v>125</v>
      </c>
      <c r="B127" s="44" t="s">
        <v>332</v>
      </c>
      <c r="C127" s="53"/>
      <c r="D127" s="59"/>
      <c r="E127" s="60"/>
    </row>
    <row r="128" spans="1:16384" s="45" customFormat="1" ht="21.75" hidden="1" customHeight="1">
      <c r="A128" s="4" t="s">
        <v>126</v>
      </c>
      <c r="B128" s="44" t="s">
        <v>332</v>
      </c>
      <c r="C128" s="54"/>
      <c r="D128" s="59"/>
      <c r="E128" s="60"/>
    </row>
    <row r="129" spans="1:16384" s="45" customFormat="1" ht="20.25" hidden="1" customHeight="1">
      <c r="A129" s="4" t="s">
        <v>127</v>
      </c>
      <c r="B129" s="44" t="s">
        <v>325</v>
      </c>
      <c r="C129" s="54"/>
      <c r="D129" s="59"/>
      <c r="E129" s="60"/>
    </row>
    <row r="130" spans="1:16384" s="45" customFormat="1" ht="21.75" hidden="1" customHeight="1">
      <c r="A130" s="4" t="s">
        <v>128</v>
      </c>
      <c r="B130" s="44" t="s">
        <v>325</v>
      </c>
      <c r="C130" s="54"/>
      <c r="D130" s="59"/>
      <c r="E130" s="60"/>
    </row>
    <row r="131" spans="1:16384" s="45" customFormat="1" ht="21.75" hidden="1" customHeight="1">
      <c r="A131" s="4" t="s">
        <v>129</v>
      </c>
      <c r="B131" s="44" t="s">
        <v>325</v>
      </c>
      <c r="C131" s="55"/>
      <c r="D131" s="59"/>
      <c r="E131" s="60"/>
    </row>
    <row r="132" spans="1:16384" s="45" customFormat="1" ht="41.45" hidden="1" customHeight="1">
      <c r="A132" s="8" t="s">
        <v>130</v>
      </c>
      <c r="B132" s="44" t="s">
        <v>325</v>
      </c>
      <c r="C132" s="54"/>
      <c r="D132" s="59"/>
      <c r="E132" s="60"/>
    </row>
    <row r="133" spans="1:16384" s="45" customFormat="1" ht="21.75" hidden="1" customHeight="1">
      <c r="A133" s="11" t="s">
        <v>131</v>
      </c>
      <c r="B133" s="44" t="s">
        <v>329</v>
      </c>
      <c r="C133" s="53"/>
      <c r="D133" s="59"/>
      <c r="E133" s="60"/>
    </row>
    <row r="134" spans="1:16384" s="45" customFormat="1" ht="21.75" hidden="1" customHeight="1">
      <c r="A134" s="11" t="s">
        <v>132</v>
      </c>
      <c r="B134" s="44" t="s">
        <v>325</v>
      </c>
      <c r="C134" s="53"/>
      <c r="D134" s="59"/>
      <c r="E134" s="60"/>
    </row>
    <row r="135" spans="1:16384" s="45" customFormat="1" ht="21.75" hidden="1" customHeight="1">
      <c r="A135" s="11" t="s">
        <v>133</v>
      </c>
      <c r="B135" s="44" t="s">
        <v>329</v>
      </c>
      <c r="C135" s="53"/>
      <c r="D135" s="59"/>
      <c r="E135" s="60"/>
    </row>
    <row r="136" spans="1:16384" s="45" customFormat="1" ht="21.75" hidden="1" customHeight="1">
      <c r="A136" s="8" t="s">
        <v>134</v>
      </c>
      <c r="B136" s="44" t="s">
        <v>325</v>
      </c>
      <c r="C136" s="53"/>
      <c r="D136" s="59"/>
      <c r="E136" s="60"/>
    </row>
    <row r="137" spans="1:16384" s="45" customFormat="1" ht="21.75" hidden="1" customHeight="1">
      <c r="A137" s="8" t="s">
        <v>135</v>
      </c>
      <c r="B137" s="44" t="s">
        <v>325</v>
      </c>
      <c r="C137" s="53"/>
      <c r="D137" s="59"/>
      <c r="E137" s="60"/>
    </row>
    <row r="138" spans="1:16384" s="45" customFormat="1" ht="20.25" hidden="1" customHeight="1">
      <c r="A138" s="11" t="s">
        <v>136</v>
      </c>
      <c r="B138" s="44" t="s">
        <v>329</v>
      </c>
      <c r="C138" s="53"/>
      <c r="D138" s="59"/>
      <c r="E138" s="60"/>
    </row>
    <row r="139" spans="1:16384" s="45" customFormat="1" ht="21.75" hidden="1" customHeight="1">
      <c r="A139" s="8" t="s">
        <v>137</v>
      </c>
      <c r="B139" s="44" t="s">
        <v>325</v>
      </c>
      <c r="C139" s="54"/>
      <c r="D139" s="59"/>
      <c r="E139" s="60"/>
    </row>
    <row r="140" spans="1:16384" s="45" customFormat="1" ht="20.25" hidden="1" customHeight="1">
      <c r="A140" s="8" t="s">
        <v>138</v>
      </c>
      <c r="B140" s="44" t="s">
        <v>329</v>
      </c>
      <c r="C140" s="54"/>
      <c r="D140" s="59"/>
      <c r="E140" s="60"/>
    </row>
    <row r="141" spans="1:16384" s="45" customFormat="1" ht="20.25" hidden="1" customHeight="1">
      <c r="A141" s="4" t="s">
        <v>139</v>
      </c>
      <c r="B141" s="44" t="s">
        <v>325</v>
      </c>
      <c r="C141" s="54"/>
      <c r="D141" s="59"/>
      <c r="E141" s="60"/>
    </row>
    <row r="142" spans="1:16384" s="45" customFormat="1" ht="18" customHeight="1">
      <c r="A142" s="10" t="s">
        <v>180</v>
      </c>
      <c r="B142" s="111" t="s">
        <v>329</v>
      </c>
      <c r="C142" s="112">
        <v>30</v>
      </c>
      <c r="D142" s="113">
        <v>6000</v>
      </c>
      <c r="E142" s="114">
        <f>+D142*C142</f>
        <v>180000</v>
      </c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C142" s="49"/>
      <c r="AF142" s="49"/>
      <c r="AI142" s="49"/>
      <c r="AL142" s="49"/>
      <c r="AO142" s="49"/>
      <c r="AR142" s="49"/>
      <c r="BA142" s="49"/>
      <c r="BD142" s="49"/>
      <c r="BG142" s="49"/>
      <c r="BJ142" s="49"/>
      <c r="BS142" s="49"/>
      <c r="BY142" s="49"/>
      <c r="CB142" s="49"/>
      <c r="CE142" s="49"/>
      <c r="CH142" s="49"/>
      <c r="CN142" s="49"/>
      <c r="CQ142" s="49"/>
      <c r="CW142" s="49"/>
      <c r="CY142" s="49"/>
      <c r="CZ142" s="49"/>
      <c r="DB142" s="49"/>
      <c r="DS142" s="49"/>
      <c r="DX142" s="49"/>
      <c r="ED142" s="49"/>
      <c r="EG142" s="49"/>
      <c r="EJ142" s="49"/>
      <c r="ER142" s="49"/>
      <c r="FN142" s="49"/>
      <c r="FO142" s="49"/>
      <c r="FP142" s="49"/>
      <c r="FQ142" s="49"/>
      <c r="FR142" s="49"/>
      <c r="FS142" s="49"/>
      <c r="GK142" s="49"/>
      <c r="GL142" s="49"/>
      <c r="GO142" s="49"/>
      <c r="GR142" s="49"/>
      <c r="GT142" s="49"/>
      <c r="GV142" s="49"/>
      <c r="GY142" s="49"/>
      <c r="HB142" s="49"/>
      <c r="HE142" s="49"/>
      <c r="HH142" s="49"/>
      <c r="HK142" s="49"/>
      <c r="HN142" s="49"/>
      <c r="HQ142" s="49"/>
      <c r="HT142" s="49"/>
      <c r="HV142" s="49"/>
      <c r="II142" s="49"/>
      <c r="IJ142" s="49"/>
      <c r="IK142" s="49"/>
      <c r="IL142" s="49"/>
      <c r="IM142" s="49"/>
      <c r="IN142" s="49"/>
      <c r="IO142" s="49"/>
      <c r="IP142" s="49"/>
      <c r="IQ142" s="49"/>
      <c r="IR142" s="49"/>
      <c r="IS142" s="49"/>
      <c r="IT142" s="49"/>
      <c r="IU142" s="49"/>
      <c r="IV142" s="49"/>
      <c r="IW142" s="49"/>
      <c r="IX142" s="49"/>
      <c r="IY142" s="49"/>
      <c r="IZ142" s="49"/>
      <c r="JA142" s="49"/>
      <c r="JB142" s="49"/>
      <c r="JC142" s="49"/>
      <c r="JD142" s="49"/>
      <c r="JE142" s="49"/>
      <c r="JF142" s="49"/>
      <c r="JG142" s="49"/>
      <c r="JH142" s="49"/>
      <c r="JI142" s="49"/>
      <c r="JJ142" s="49"/>
      <c r="JK142" s="49"/>
      <c r="JL142" s="49"/>
      <c r="JM142" s="49"/>
      <c r="JN142" s="49"/>
      <c r="JO142" s="49"/>
      <c r="JP142" s="49"/>
      <c r="JQ142" s="49"/>
      <c r="JR142" s="49"/>
      <c r="JS142" s="49"/>
      <c r="JT142" s="49"/>
      <c r="JU142" s="49"/>
      <c r="JV142" s="49"/>
      <c r="JY142" s="49"/>
      <c r="KB142" s="49"/>
      <c r="KE142" s="49"/>
      <c r="KH142" s="49"/>
      <c r="KK142" s="49"/>
      <c r="KN142" s="49"/>
      <c r="KW142" s="49"/>
      <c r="KZ142" s="49"/>
      <c r="LC142" s="49"/>
      <c r="LF142" s="49"/>
      <c r="LO142" s="49"/>
      <c r="LU142" s="49"/>
      <c r="LX142" s="49"/>
      <c r="MA142" s="49"/>
      <c r="MD142" s="49"/>
      <c r="MJ142" s="49"/>
      <c r="MM142" s="49"/>
      <c r="MS142" s="49"/>
      <c r="MU142" s="49"/>
      <c r="MV142" s="49"/>
      <c r="MX142" s="49"/>
      <c r="NO142" s="49"/>
      <c r="NT142" s="49"/>
      <c r="NZ142" s="49"/>
      <c r="OC142" s="49"/>
      <c r="OF142" s="49"/>
      <c r="ON142" s="49"/>
      <c r="PJ142" s="49"/>
      <c r="PK142" s="49"/>
      <c r="PL142" s="49"/>
      <c r="PM142" s="49"/>
      <c r="PN142" s="49"/>
      <c r="PO142" s="49"/>
      <c r="QG142" s="49"/>
      <c r="QH142" s="49"/>
      <c r="QK142" s="49"/>
      <c r="QN142" s="49"/>
      <c r="QP142" s="49"/>
      <c r="QR142" s="49"/>
      <c r="QU142" s="49"/>
      <c r="QX142" s="49"/>
      <c r="RA142" s="49"/>
      <c r="RD142" s="49"/>
      <c r="RG142" s="49"/>
      <c r="RJ142" s="49"/>
      <c r="RM142" s="49"/>
      <c r="RP142" s="49"/>
      <c r="RR142" s="49"/>
      <c r="SE142" s="49"/>
      <c r="SF142" s="49"/>
      <c r="SG142" s="49"/>
      <c r="SH142" s="49"/>
      <c r="SI142" s="49"/>
      <c r="SJ142" s="49"/>
      <c r="SK142" s="49"/>
      <c r="SL142" s="49"/>
      <c r="SM142" s="49"/>
      <c r="SN142" s="49"/>
      <c r="SO142" s="49"/>
      <c r="SP142" s="49"/>
      <c r="SQ142" s="49"/>
      <c r="SR142" s="49"/>
      <c r="SS142" s="49"/>
      <c r="ST142" s="49"/>
      <c r="SU142" s="49"/>
      <c r="SV142" s="49"/>
      <c r="SW142" s="49"/>
      <c r="SX142" s="49"/>
      <c r="SY142" s="49"/>
      <c r="SZ142" s="49"/>
      <c r="TA142" s="49"/>
      <c r="TB142" s="49"/>
      <c r="TC142" s="49"/>
      <c r="TD142" s="49"/>
      <c r="TE142" s="49"/>
      <c r="TF142" s="49"/>
      <c r="TG142" s="49"/>
      <c r="TH142" s="49"/>
      <c r="TI142" s="49"/>
      <c r="TJ142" s="49"/>
      <c r="TK142" s="49"/>
      <c r="TL142" s="49"/>
      <c r="TM142" s="49"/>
      <c r="TN142" s="49"/>
      <c r="TO142" s="49"/>
      <c r="TP142" s="49"/>
      <c r="TQ142" s="49"/>
      <c r="TR142" s="49"/>
      <c r="TU142" s="49"/>
      <c r="TX142" s="49"/>
      <c r="UA142" s="49"/>
      <c r="UD142" s="49"/>
      <c r="UG142" s="49"/>
      <c r="UJ142" s="49"/>
      <c r="US142" s="49"/>
      <c r="UV142" s="49"/>
      <c r="UY142" s="49"/>
      <c r="VB142" s="49"/>
      <c r="VK142" s="49"/>
      <c r="VQ142" s="49"/>
      <c r="VT142" s="49"/>
      <c r="VW142" s="49"/>
      <c r="VZ142" s="49"/>
      <c r="WF142" s="49"/>
      <c r="WI142" s="49"/>
      <c r="WO142" s="49"/>
      <c r="WQ142" s="49"/>
      <c r="WR142" s="49"/>
      <c r="WT142" s="49"/>
      <c r="XK142" s="49"/>
      <c r="XP142" s="49"/>
      <c r="XV142" s="49"/>
      <c r="XY142" s="49"/>
      <c r="YB142" s="49"/>
      <c r="YJ142" s="49"/>
      <c r="ZF142" s="49"/>
      <c r="ZG142" s="49"/>
      <c r="ZH142" s="49"/>
      <c r="ZI142" s="49"/>
      <c r="ZJ142" s="49"/>
      <c r="ZK142" s="49"/>
      <c r="AAC142" s="49"/>
      <c r="AAD142" s="49"/>
      <c r="AAG142" s="49"/>
      <c r="AAJ142" s="49"/>
      <c r="AAL142" s="49"/>
      <c r="AAN142" s="49"/>
      <c r="AAQ142" s="49"/>
      <c r="AAT142" s="49"/>
      <c r="AAW142" s="49"/>
      <c r="AAZ142" s="49"/>
      <c r="ABC142" s="49"/>
      <c r="ABF142" s="49"/>
      <c r="ABI142" s="49"/>
      <c r="ABL142" s="49"/>
      <c r="ABN142" s="49"/>
      <c r="ACA142" s="49"/>
      <c r="ACB142" s="49"/>
      <c r="ACC142" s="49"/>
      <c r="ACD142" s="49"/>
      <c r="ACE142" s="49"/>
      <c r="ACF142" s="49"/>
      <c r="ACG142" s="49"/>
      <c r="ACH142" s="49"/>
      <c r="ACI142" s="49"/>
      <c r="ACJ142" s="49"/>
      <c r="ACK142" s="49"/>
      <c r="ACL142" s="49"/>
      <c r="ACM142" s="49"/>
      <c r="ACN142" s="49"/>
      <c r="ACO142" s="49"/>
      <c r="ACP142" s="49"/>
      <c r="ACQ142" s="49"/>
      <c r="ACR142" s="49"/>
      <c r="ACS142" s="49"/>
      <c r="ACT142" s="49"/>
      <c r="ACU142" s="49"/>
      <c r="ACV142" s="49"/>
      <c r="ACW142" s="49"/>
      <c r="ACX142" s="49"/>
      <c r="ACY142" s="49"/>
      <c r="ACZ142" s="49"/>
      <c r="ADA142" s="49"/>
      <c r="ADB142" s="49"/>
      <c r="ADC142" s="49"/>
      <c r="ADD142" s="49"/>
      <c r="ADE142" s="49"/>
      <c r="ADF142" s="49"/>
      <c r="ADG142" s="49"/>
      <c r="ADH142" s="49"/>
      <c r="ADI142" s="49"/>
      <c r="ADJ142" s="49"/>
      <c r="ADK142" s="49"/>
      <c r="ADL142" s="49"/>
      <c r="ADM142" s="49"/>
      <c r="ADN142" s="49"/>
      <c r="ADQ142" s="49"/>
      <c r="ADT142" s="49"/>
      <c r="ADW142" s="49"/>
      <c r="ADZ142" s="49"/>
      <c r="AEC142" s="49"/>
      <c r="AEF142" s="49"/>
      <c r="AEO142" s="49"/>
      <c r="AER142" s="49"/>
      <c r="AEU142" s="49"/>
      <c r="AEX142" s="49"/>
      <c r="AFG142" s="49"/>
      <c r="AFM142" s="49"/>
      <c r="AFP142" s="49"/>
      <c r="AFS142" s="49"/>
      <c r="AFV142" s="49"/>
      <c r="AGB142" s="49"/>
      <c r="AGE142" s="49"/>
      <c r="AGK142" s="49"/>
      <c r="AGM142" s="49"/>
      <c r="AGN142" s="49"/>
      <c r="AGP142" s="49"/>
      <c r="AHG142" s="49"/>
      <c r="AHL142" s="49"/>
      <c r="AHR142" s="49"/>
      <c r="AHU142" s="49"/>
      <c r="AHX142" s="49"/>
      <c r="AIF142" s="49"/>
      <c r="AJB142" s="49"/>
      <c r="AJC142" s="49"/>
      <c r="AJD142" s="49"/>
      <c r="AJE142" s="49"/>
      <c r="AJF142" s="49"/>
      <c r="AJG142" s="49"/>
      <c r="AJY142" s="49"/>
      <c r="AJZ142" s="49"/>
      <c r="AKC142" s="49"/>
      <c r="AKF142" s="49"/>
      <c r="AKH142" s="49"/>
      <c r="AKJ142" s="49"/>
      <c r="AKM142" s="49"/>
      <c r="AKP142" s="49"/>
      <c r="AKS142" s="49"/>
      <c r="AKV142" s="49"/>
      <c r="AKY142" s="49"/>
      <c r="ALB142" s="49"/>
      <c r="ALE142" s="49"/>
      <c r="ALH142" s="49"/>
      <c r="ALJ142" s="49"/>
      <c r="ALW142" s="49"/>
      <c r="ALX142" s="49"/>
      <c r="ALY142" s="49"/>
      <c r="ALZ142" s="49"/>
      <c r="AMA142" s="49"/>
      <c r="AMB142" s="49"/>
      <c r="AMC142" s="49"/>
      <c r="AMD142" s="49"/>
      <c r="AME142" s="49"/>
      <c r="AMF142" s="49"/>
      <c r="AMG142" s="49"/>
      <c r="AMH142" s="49"/>
      <c r="AMI142" s="49"/>
      <c r="AMJ142" s="49"/>
      <c r="AMK142" s="49"/>
      <c r="AML142" s="49"/>
      <c r="AMM142" s="49"/>
      <c r="AMN142" s="49"/>
      <c r="AMO142" s="49"/>
      <c r="AMP142" s="49"/>
      <c r="AMQ142" s="49"/>
      <c r="AMR142" s="49"/>
      <c r="AMS142" s="49"/>
      <c r="AMT142" s="49"/>
      <c r="AMU142" s="49"/>
      <c r="AMV142" s="49"/>
      <c r="AMW142" s="49"/>
      <c r="AMX142" s="49"/>
      <c r="AMY142" s="49"/>
      <c r="AMZ142" s="49"/>
      <c r="ANA142" s="49"/>
      <c r="ANB142" s="49"/>
      <c r="ANC142" s="49"/>
      <c r="AND142" s="49"/>
      <c r="ANE142" s="49"/>
      <c r="ANF142" s="49"/>
      <c r="ANG142" s="49"/>
      <c r="ANH142" s="49"/>
      <c r="ANI142" s="49"/>
      <c r="ANJ142" s="49"/>
      <c r="ANM142" s="49"/>
      <c r="ANP142" s="49"/>
      <c r="ANS142" s="49"/>
      <c r="ANV142" s="49"/>
      <c r="ANY142" s="49"/>
      <c r="AOB142" s="49"/>
      <c r="AOK142" s="49"/>
      <c r="AON142" s="49"/>
      <c r="AOQ142" s="49"/>
      <c r="AOT142" s="49"/>
      <c r="APC142" s="49"/>
      <c r="API142" s="49"/>
      <c r="APL142" s="49"/>
      <c r="APO142" s="49"/>
      <c r="APR142" s="49"/>
      <c r="APX142" s="49"/>
      <c r="AQA142" s="49"/>
      <c r="AQG142" s="49"/>
      <c r="AQI142" s="49"/>
      <c r="AQJ142" s="49"/>
      <c r="AQL142" s="49"/>
      <c r="ARC142" s="49"/>
      <c r="ARH142" s="49"/>
      <c r="ARN142" s="49"/>
      <c r="ARQ142" s="49"/>
      <c r="ART142" s="49"/>
      <c r="ASB142" s="49"/>
      <c r="ASX142" s="49"/>
      <c r="ASY142" s="49"/>
      <c r="ASZ142" s="49"/>
      <c r="ATA142" s="49"/>
      <c r="ATB142" s="49"/>
      <c r="ATC142" s="49"/>
      <c r="ATU142" s="49"/>
      <c r="ATV142" s="49"/>
      <c r="ATY142" s="49"/>
      <c r="AUB142" s="49"/>
      <c r="AUD142" s="49"/>
      <c r="AUF142" s="49"/>
      <c r="AUI142" s="49"/>
      <c r="AUL142" s="49"/>
      <c r="AUO142" s="49"/>
      <c r="AUR142" s="49"/>
      <c r="AUU142" s="49"/>
      <c r="AUX142" s="49"/>
      <c r="AVA142" s="49"/>
      <c r="AVD142" s="49"/>
      <c r="AVF142" s="49"/>
      <c r="AVS142" s="49"/>
      <c r="AVT142" s="49"/>
      <c r="AVU142" s="49"/>
      <c r="AVV142" s="49"/>
      <c r="AVW142" s="49"/>
      <c r="AVX142" s="49"/>
      <c r="AVY142" s="49"/>
      <c r="AVZ142" s="49"/>
      <c r="AWA142" s="49"/>
      <c r="AWB142" s="49"/>
      <c r="AWC142" s="49"/>
      <c r="AWD142" s="49"/>
      <c r="AWE142" s="49"/>
      <c r="AWF142" s="49"/>
      <c r="AWG142" s="49"/>
      <c r="AWH142" s="49"/>
      <c r="AWI142" s="49"/>
      <c r="AWJ142" s="49"/>
      <c r="AWK142" s="49"/>
      <c r="AWL142" s="49"/>
      <c r="AWM142" s="49"/>
      <c r="AWN142" s="49"/>
      <c r="AWO142" s="49"/>
      <c r="AWP142" s="49"/>
      <c r="AWQ142" s="49"/>
      <c r="AWR142" s="49"/>
      <c r="AWS142" s="49"/>
      <c r="AWT142" s="49"/>
      <c r="AWU142" s="49"/>
      <c r="AWV142" s="49"/>
      <c r="AWW142" s="49"/>
      <c r="AWX142" s="49"/>
      <c r="AWY142" s="49"/>
      <c r="AWZ142" s="49"/>
      <c r="AXA142" s="49"/>
      <c r="AXB142" s="49"/>
      <c r="AXC142" s="49"/>
      <c r="AXD142" s="49"/>
      <c r="AXE142" s="49"/>
      <c r="AXF142" s="49"/>
      <c r="AXI142" s="49"/>
      <c r="AXL142" s="49"/>
      <c r="AXO142" s="49"/>
      <c r="AXR142" s="49"/>
      <c r="AXU142" s="49"/>
      <c r="AXX142" s="49"/>
      <c r="AYG142" s="49"/>
      <c r="AYJ142" s="49"/>
      <c r="AYM142" s="49"/>
      <c r="AYP142" s="49"/>
      <c r="AYY142" s="49"/>
      <c r="AZE142" s="49"/>
      <c r="AZH142" s="49"/>
      <c r="AZK142" s="49"/>
      <c r="AZN142" s="49"/>
      <c r="AZT142" s="49"/>
      <c r="AZW142" s="49"/>
      <c r="BAC142" s="49"/>
      <c r="BAE142" s="49"/>
      <c r="BAF142" s="49"/>
      <c r="BAH142" s="49"/>
      <c r="BAY142" s="49"/>
      <c r="BBD142" s="49"/>
      <c r="BBJ142" s="49"/>
      <c r="BBM142" s="49"/>
      <c r="BBP142" s="49"/>
      <c r="BBX142" s="49"/>
      <c r="BCT142" s="49"/>
      <c r="BCU142" s="49"/>
      <c r="BCV142" s="49"/>
      <c r="BCW142" s="49"/>
      <c r="BCX142" s="49"/>
      <c r="BCY142" s="49"/>
      <c r="BDQ142" s="49"/>
      <c r="BDR142" s="49"/>
      <c r="BDU142" s="49"/>
      <c r="BDX142" s="49"/>
      <c r="BDZ142" s="49"/>
      <c r="BEB142" s="49"/>
      <c r="BEE142" s="49"/>
      <c r="BEH142" s="49"/>
      <c r="BEK142" s="49"/>
      <c r="BEN142" s="49"/>
      <c r="BEQ142" s="49"/>
      <c r="BET142" s="49"/>
      <c r="BEW142" s="49"/>
      <c r="BEZ142" s="49"/>
      <c r="BFB142" s="49"/>
      <c r="BFO142" s="49"/>
      <c r="BFP142" s="49"/>
      <c r="BFQ142" s="49"/>
      <c r="BFR142" s="49"/>
      <c r="BFS142" s="49"/>
      <c r="BFT142" s="49"/>
      <c r="BFU142" s="49"/>
      <c r="BFV142" s="49"/>
      <c r="BFW142" s="49"/>
      <c r="BFX142" s="49"/>
      <c r="BFY142" s="49"/>
      <c r="BFZ142" s="49"/>
      <c r="BGA142" s="49"/>
      <c r="BGB142" s="49"/>
      <c r="BGC142" s="49"/>
      <c r="BGD142" s="49"/>
      <c r="BGE142" s="49"/>
      <c r="BGF142" s="49"/>
      <c r="BGG142" s="49"/>
      <c r="BGH142" s="49"/>
      <c r="BGI142" s="49"/>
      <c r="BGJ142" s="49"/>
      <c r="BGK142" s="49"/>
      <c r="BGL142" s="49"/>
      <c r="BGM142" s="49"/>
      <c r="BGN142" s="49"/>
      <c r="BGO142" s="49"/>
      <c r="BGP142" s="49"/>
      <c r="BGQ142" s="49"/>
      <c r="BGR142" s="49"/>
      <c r="BGS142" s="49"/>
      <c r="BGT142" s="49"/>
      <c r="BGU142" s="49"/>
      <c r="BGV142" s="49"/>
      <c r="BGW142" s="49"/>
      <c r="BGX142" s="49"/>
      <c r="BGY142" s="49"/>
      <c r="BGZ142" s="49"/>
      <c r="BHA142" s="49"/>
      <c r="BHB142" s="49"/>
      <c r="BHE142" s="49"/>
      <c r="BHH142" s="49"/>
      <c r="BHK142" s="49"/>
      <c r="BHN142" s="49"/>
      <c r="BHQ142" s="49"/>
      <c r="BHT142" s="49"/>
      <c r="BIC142" s="49"/>
      <c r="BIF142" s="49"/>
      <c r="BII142" s="49"/>
      <c r="BIL142" s="49"/>
      <c r="BIU142" s="49"/>
      <c r="BJA142" s="49"/>
      <c r="BJD142" s="49"/>
      <c r="BJG142" s="49"/>
      <c r="BJJ142" s="49"/>
      <c r="BJP142" s="49"/>
      <c r="BJS142" s="49"/>
      <c r="BJY142" s="49"/>
      <c r="BKA142" s="49"/>
      <c r="BKB142" s="49"/>
      <c r="BKD142" s="49"/>
      <c r="BKU142" s="49"/>
      <c r="BKZ142" s="49"/>
      <c r="BLF142" s="49"/>
      <c r="BLI142" s="49"/>
      <c r="BLL142" s="49"/>
      <c r="BLT142" s="49"/>
      <c r="BMP142" s="49"/>
      <c r="BMQ142" s="49"/>
      <c r="BMR142" s="49"/>
      <c r="BMS142" s="49"/>
      <c r="BMT142" s="49"/>
      <c r="BMU142" s="49"/>
      <c r="BNM142" s="49"/>
      <c r="BNN142" s="49"/>
      <c r="BNQ142" s="49"/>
      <c r="BNT142" s="49"/>
      <c r="BNV142" s="49"/>
      <c r="BNX142" s="49"/>
      <c r="BOA142" s="49"/>
      <c r="BOD142" s="49"/>
      <c r="BOG142" s="49"/>
      <c r="BOJ142" s="49"/>
      <c r="BOM142" s="49"/>
      <c r="BOP142" s="49"/>
      <c r="BOS142" s="49"/>
      <c r="BOV142" s="49"/>
      <c r="BOX142" s="49"/>
      <c r="BPK142" s="49"/>
      <c r="BPL142" s="49"/>
      <c r="BPM142" s="49"/>
      <c r="BPN142" s="49"/>
      <c r="BPO142" s="49"/>
      <c r="BPP142" s="49"/>
      <c r="BPQ142" s="49"/>
      <c r="BPR142" s="49"/>
      <c r="BPS142" s="49"/>
      <c r="BPT142" s="49"/>
      <c r="BPU142" s="49"/>
      <c r="BPV142" s="49"/>
      <c r="BPW142" s="49"/>
      <c r="BPX142" s="49"/>
      <c r="BPY142" s="49"/>
      <c r="BPZ142" s="49"/>
      <c r="BQA142" s="49"/>
      <c r="BQB142" s="49"/>
      <c r="BQC142" s="49"/>
      <c r="BQD142" s="49"/>
      <c r="BQE142" s="49"/>
      <c r="BQF142" s="49"/>
      <c r="BQG142" s="49"/>
      <c r="BQH142" s="49"/>
      <c r="BQI142" s="49"/>
      <c r="BQJ142" s="49"/>
      <c r="BQK142" s="49"/>
      <c r="BQL142" s="49"/>
      <c r="BQM142" s="49"/>
      <c r="BQN142" s="49"/>
      <c r="BQO142" s="49"/>
      <c r="BQP142" s="49"/>
      <c r="BQQ142" s="49"/>
      <c r="BQR142" s="49"/>
      <c r="BQS142" s="49"/>
      <c r="BQT142" s="49"/>
      <c r="BQU142" s="49"/>
      <c r="BQV142" s="49"/>
      <c r="BQW142" s="49"/>
      <c r="BQX142" s="49"/>
      <c r="BRA142" s="49"/>
      <c r="BRD142" s="49"/>
      <c r="BRG142" s="49"/>
      <c r="BRJ142" s="49"/>
      <c r="BRM142" s="49"/>
      <c r="BRP142" s="49"/>
      <c r="BRY142" s="49"/>
      <c r="BSB142" s="49"/>
      <c r="BSE142" s="49"/>
      <c r="BSH142" s="49"/>
      <c r="BSQ142" s="49"/>
      <c r="BSW142" s="49"/>
      <c r="BSZ142" s="49"/>
      <c r="BTC142" s="49"/>
      <c r="BTF142" s="49"/>
      <c r="BTL142" s="49"/>
      <c r="BTO142" s="49"/>
      <c r="BTU142" s="49"/>
      <c r="BTW142" s="49"/>
      <c r="BTX142" s="49"/>
      <c r="BTZ142" s="49"/>
      <c r="BUQ142" s="49"/>
      <c r="BUV142" s="49"/>
      <c r="BVB142" s="49"/>
      <c r="BVE142" s="49"/>
      <c r="BVH142" s="49"/>
      <c r="BVP142" s="49"/>
      <c r="BWL142" s="49"/>
      <c r="BWM142" s="49"/>
      <c r="BWN142" s="49"/>
      <c r="BWO142" s="49"/>
      <c r="BWP142" s="49"/>
      <c r="BWQ142" s="49"/>
      <c r="BXI142" s="49"/>
      <c r="BXJ142" s="49"/>
      <c r="BXM142" s="49"/>
      <c r="BXP142" s="49"/>
      <c r="BXR142" s="49"/>
      <c r="BXT142" s="49"/>
      <c r="BXW142" s="49"/>
      <c r="BXZ142" s="49"/>
      <c r="BYC142" s="49"/>
      <c r="BYF142" s="49"/>
      <c r="BYI142" s="49"/>
      <c r="BYL142" s="49"/>
      <c r="BYO142" s="49"/>
      <c r="BYR142" s="49"/>
      <c r="BYT142" s="49"/>
      <c r="BZG142" s="49"/>
      <c r="BZH142" s="49"/>
      <c r="BZI142" s="49"/>
      <c r="BZJ142" s="49"/>
      <c r="BZK142" s="49"/>
      <c r="BZL142" s="49"/>
      <c r="BZM142" s="49"/>
      <c r="BZN142" s="49"/>
      <c r="BZO142" s="49"/>
      <c r="BZP142" s="49"/>
      <c r="BZQ142" s="49"/>
      <c r="BZR142" s="49"/>
      <c r="BZS142" s="49"/>
      <c r="BZT142" s="49"/>
      <c r="BZU142" s="49"/>
      <c r="BZV142" s="49"/>
      <c r="BZW142" s="49"/>
      <c r="BZX142" s="49"/>
      <c r="BZY142" s="49"/>
      <c r="BZZ142" s="49"/>
      <c r="CAA142" s="49"/>
      <c r="CAB142" s="49"/>
      <c r="CAC142" s="49"/>
      <c r="CAD142" s="49"/>
      <c r="CAE142" s="49"/>
      <c r="CAF142" s="49"/>
      <c r="CAG142" s="49"/>
      <c r="CAH142" s="49"/>
      <c r="CAI142" s="49"/>
      <c r="CAJ142" s="49"/>
      <c r="CAK142" s="49"/>
      <c r="CAL142" s="49"/>
      <c r="CAM142" s="49"/>
      <c r="CAN142" s="49"/>
      <c r="CAO142" s="49"/>
      <c r="CAP142" s="49"/>
      <c r="CAQ142" s="49"/>
      <c r="CAR142" s="49"/>
      <c r="CAS142" s="49"/>
      <c r="CAT142" s="49"/>
      <c r="CAW142" s="49"/>
      <c r="CAZ142" s="49"/>
      <c r="CBC142" s="49"/>
      <c r="CBF142" s="49"/>
      <c r="CBI142" s="49"/>
      <c r="CBL142" s="49"/>
      <c r="CBU142" s="49"/>
      <c r="CBX142" s="49"/>
      <c r="CCA142" s="49"/>
      <c r="CCD142" s="49"/>
      <c r="CCM142" s="49"/>
      <c r="CCS142" s="49"/>
      <c r="CCV142" s="49"/>
      <c r="CCY142" s="49"/>
      <c r="CDB142" s="49"/>
      <c r="CDH142" s="49"/>
      <c r="CDK142" s="49"/>
      <c r="CDQ142" s="49"/>
      <c r="CDS142" s="49"/>
      <c r="CDT142" s="49"/>
      <c r="CDV142" s="49"/>
      <c r="CEM142" s="49"/>
      <c r="CER142" s="49"/>
      <c r="CEX142" s="49"/>
      <c r="CFA142" s="49"/>
      <c r="CFD142" s="49"/>
      <c r="CFL142" s="49"/>
      <c r="CGH142" s="49"/>
      <c r="CGI142" s="49"/>
      <c r="CGJ142" s="49"/>
      <c r="CGK142" s="49"/>
      <c r="CGL142" s="49"/>
      <c r="CGM142" s="49"/>
      <c r="CHE142" s="49"/>
      <c r="CHF142" s="49"/>
      <c r="CHI142" s="49"/>
      <c r="CHL142" s="49"/>
      <c r="CHN142" s="49"/>
      <c r="CHP142" s="49"/>
      <c r="CHS142" s="49"/>
      <c r="CHV142" s="49"/>
      <c r="CHY142" s="49"/>
      <c r="CIB142" s="49"/>
      <c r="CIE142" s="49"/>
      <c r="CIH142" s="49"/>
      <c r="CIK142" s="49"/>
      <c r="CIN142" s="49"/>
      <c r="CIP142" s="49"/>
      <c r="CJC142" s="49"/>
      <c r="CJD142" s="49"/>
      <c r="CJE142" s="49"/>
      <c r="CJF142" s="49"/>
      <c r="CJG142" s="49"/>
      <c r="CJH142" s="49"/>
      <c r="CJI142" s="49"/>
      <c r="CJJ142" s="49"/>
      <c r="CJK142" s="49"/>
      <c r="CJL142" s="49"/>
      <c r="CJM142" s="49"/>
      <c r="CJN142" s="49"/>
      <c r="CJO142" s="49"/>
      <c r="CJP142" s="49"/>
      <c r="CJQ142" s="49"/>
      <c r="CJR142" s="49"/>
      <c r="CJS142" s="49"/>
      <c r="CJT142" s="49"/>
      <c r="CJU142" s="49"/>
      <c r="CJV142" s="49"/>
      <c r="CJW142" s="49"/>
      <c r="CJX142" s="49"/>
      <c r="CJY142" s="49"/>
      <c r="CJZ142" s="49"/>
      <c r="CKA142" s="49"/>
      <c r="CKB142" s="49"/>
      <c r="CKC142" s="49"/>
      <c r="CKD142" s="49"/>
      <c r="CKE142" s="49"/>
      <c r="CKF142" s="49"/>
      <c r="CKG142" s="49"/>
      <c r="CKH142" s="49"/>
      <c r="CKI142" s="49"/>
      <c r="CKJ142" s="49"/>
      <c r="CKK142" s="49"/>
      <c r="CKL142" s="49"/>
      <c r="CKM142" s="49"/>
      <c r="CKN142" s="49"/>
      <c r="CKO142" s="49"/>
      <c r="CKP142" s="49"/>
      <c r="CKS142" s="49"/>
      <c r="CKV142" s="49"/>
      <c r="CKY142" s="49"/>
      <c r="CLB142" s="49"/>
      <c r="CLE142" s="49"/>
      <c r="CLH142" s="49"/>
      <c r="CLQ142" s="49"/>
      <c r="CLT142" s="49"/>
      <c r="CLW142" s="49"/>
      <c r="CLZ142" s="49"/>
      <c r="CMI142" s="49"/>
      <c r="CMO142" s="49"/>
      <c r="CMR142" s="49"/>
      <c r="CMU142" s="49"/>
      <c r="CMX142" s="49"/>
      <c r="CND142" s="49"/>
      <c r="CNG142" s="49"/>
      <c r="CNM142" s="49"/>
      <c r="CNO142" s="49"/>
      <c r="CNP142" s="49"/>
      <c r="CNR142" s="49"/>
      <c r="COI142" s="49"/>
      <c r="CON142" s="49"/>
      <c r="COT142" s="49"/>
      <c r="COW142" s="49"/>
      <c r="COZ142" s="49"/>
      <c r="CPH142" s="49"/>
      <c r="CQD142" s="49"/>
      <c r="CQE142" s="49"/>
      <c r="CQF142" s="49"/>
      <c r="CQG142" s="49"/>
      <c r="CQH142" s="49"/>
      <c r="CQI142" s="49"/>
      <c r="CRA142" s="49"/>
      <c r="CRB142" s="49"/>
      <c r="CRE142" s="49"/>
      <c r="CRH142" s="49"/>
      <c r="CRJ142" s="49"/>
      <c r="CRL142" s="49"/>
      <c r="CRO142" s="49"/>
      <c r="CRR142" s="49"/>
      <c r="CRU142" s="49"/>
      <c r="CRX142" s="49"/>
      <c r="CSA142" s="49"/>
      <c r="CSD142" s="49"/>
      <c r="CSG142" s="49"/>
      <c r="CSJ142" s="49"/>
      <c r="CSL142" s="49"/>
      <c r="CSY142" s="49"/>
      <c r="CSZ142" s="49"/>
      <c r="CTA142" s="49"/>
      <c r="CTB142" s="49"/>
      <c r="CTC142" s="49"/>
      <c r="CTD142" s="49"/>
      <c r="CTE142" s="49"/>
      <c r="CTF142" s="49"/>
      <c r="CTG142" s="49"/>
      <c r="CTH142" s="49"/>
      <c r="CTI142" s="49"/>
      <c r="CTJ142" s="49"/>
      <c r="CTK142" s="49"/>
      <c r="CTL142" s="49"/>
      <c r="CTM142" s="49"/>
      <c r="CTN142" s="49"/>
      <c r="CTO142" s="49"/>
      <c r="CTP142" s="49"/>
      <c r="CTQ142" s="49"/>
      <c r="CTR142" s="49"/>
      <c r="CTS142" s="49"/>
      <c r="CTT142" s="49"/>
      <c r="CTU142" s="49"/>
      <c r="CTV142" s="49"/>
      <c r="CTW142" s="49"/>
      <c r="CTX142" s="49"/>
      <c r="CTY142" s="49"/>
      <c r="CTZ142" s="49"/>
      <c r="CUA142" s="49"/>
      <c r="CUB142" s="49"/>
      <c r="CUC142" s="49"/>
      <c r="CUD142" s="49"/>
      <c r="CUE142" s="49"/>
      <c r="CUF142" s="49"/>
      <c r="CUG142" s="49"/>
      <c r="CUH142" s="49"/>
      <c r="CUI142" s="49"/>
      <c r="CUJ142" s="49"/>
      <c r="CUK142" s="49"/>
      <c r="CUL142" s="49"/>
      <c r="CUO142" s="49"/>
      <c r="CUR142" s="49"/>
      <c r="CUU142" s="49"/>
      <c r="CUX142" s="49"/>
      <c r="CVA142" s="49"/>
      <c r="CVD142" s="49"/>
      <c r="CVM142" s="49"/>
      <c r="CVP142" s="49"/>
      <c r="CVS142" s="49"/>
      <c r="CVV142" s="49"/>
      <c r="CWE142" s="49"/>
      <c r="CWK142" s="49"/>
      <c r="CWN142" s="49"/>
      <c r="CWQ142" s="49"/>
      <c r="CWT142" s="49"/>
      <c r="CWZ142" s="49"/>
      <c r="CXC142" s="49"/>
      <c r="CXI142" s="49"/>
      <c r="CXK142" s="49"/>
      <c r="CXL142" s="49"/>
      <c r="CXN142" s="49"/>
      <c r="CYE142" s="49"/>
      <c r="CYJ142" s="49"/>
      <c r="CYP142" s="49"/>
      <c r="CYS142" s="49"/>
      <c r="CYV142" s="49"/>
      <c r="CZD142" s="49"/>
      <c r="CZZ142" s="49"/>
      <c r="DAA142" s="49"/>
      <c r="DAB142" s="49"/>
      <c r="DAC142" s="49"/>
      <c r="DAD142" s="49"/>
      <c r="DAE142" s="49"/>
      <c r="DAW142" s="49"/>
      <c r="DAX142" s="49"/>
      <c r="DBA142" s="49"/>
      <c r="DBD142" s="49"/>
      <c r="DBF142" s="49"/>
      <c r="DBH142" s="49"/>
      <c r="DBK142" s="49"/>
      <c r="DBN142" s="49"/>
      <c r="DBQ142" s="49"/>
      <c r="DBT142" s="49"/>
      <c r="DBW142" s="49"/>
      <c r="DBZ142" s="49"/>
      <c r="DCC142" s="49"/>
      <c r="DCF142" s="49"/>
      <c r="DCH142" s="49"/>
      <c r="DCU142" s="49"/>
      <c r="DCV142" s="49"/>
      <c r="DCW142" s="49"/>
      <c r="DCX142" s="49"/>
      <c r="DCY142" s="49"/>
      <c r="DCZ142" s="49"/>
      <c r="DDA142" s="49"/>
      <c r="DDB142" s="49"/>
      <c r="DDC142" s="49"/>
      <c r="DDD142" s="49"/>
      <c r="DDE142" s="49"/>
      <c r="DDF142" s="49"/>
      <c r="DDG142" s="49"/>
      <c r="DDH142" s="49"/>
      <c r="DDI142" s="49"/>
      <c r="DDJ142" s="49"/>
      <c r="DDK142" s="49"/>
      <c r="DDL142" s="49"/>
      <c r="DDM142" s="49"/>
      <c r="DDN142" s="49"/>
      <c r="DDO142" s="49"/>
      <c r="DDP142" s="49"/>
      <c r="DDQ142" s="49"/>
      <c r="DDR142" s="49"/>
      <c r="DDS142" s="49"/>
      <c r="DDT142" s="49"/>
      <c r="DDU142" s="49"/>
      <c r="DDV142" s="49"/>
      <c r="DDW142" s="49"/>
      <c r="DDX142" s="49"/>
      <c r="DDY142" s="49"/>
      <c r="DDZ142" s="49"/>
      <c r="DEA142" s="49"/>
      <c r="DEB142" s="49"/>
      <c r="DEC142" s="49"/>
      <c r="DED142" s="49"/>
      <c r="DEE142" s="49"/>
      <c r="DEF142" s="49"/>
      <c r="DEG142" s="49"/>
      <c r="DEH142" s="49"/>
      <c r="DEK142" s="49"/>
      <c r="DEN142" s="49"/>
      <c r="DEQ142" s="49"/>
      <c r="DET142" s="49"/>
      <c r="DEW142" s="49"/>
      <c r="DEZ142" s="49"/>
      <c r="DFI142" s="49"/>
      <c r="DFL142" s="49"/>
      <c r="DFO142" s="49"/>
      <c r="DFR142" s="49"/>
      <c r="DGA142" s="49"/>
      <c r="DGG142" s="49"/>
      <c r="DGJ142" s="49"/>
      <c r="DGM142" s="49"/>
      <c r="DGP142" s="49"/>
      <c r="DGV142" s="49"/>
      <c r="DGY142" s="49"/>
      <c r="DHE142" s="49"/>
      <c r="DHG142" s="49"/>
      <c r="DHH142" s="49"/>
      <c r="DHJ142" s="49"/>
      <c r="DIA142" s="49"/>
      <c r="DIF142" s="49"/>
      <c r="DIL142" s="49"/>
      <c r="DIO142" s="49"/>
      <c r="DIR142" s="49"/>
      <c r="DIZ142" s="49"/>
      <c r="DJV142" s="49"/>
      <c r="DJW142" s="49"/>
      <c r="DJX142" s="49"/>
      <c r="DJY142" s="49"/>
      <c r="DJZ142" s="49"/>
      <c r="DKA142" s="49"/>
      <c r="DKS142" s="49"/>
      <c r="DKT142" s="49"/>
      <c r="DKW142" s="49"/>
      <c r="DKZ142" s="49"/>
      <c r="DLB142" s="49"/>
      <c r="DLD142" s="49"/>
      <c r="DLG142" s="49"/>
      <c r="DLJ142" s="49"/>
      <c r="DLM142" s="49"/>
      <c r="DLP142" s="49"/>
      <c r="DLS142" s="49"/>
      <c r="DLV142" s="49"/>
      <c r="DLY142" s="49"/>
      <c r="DMB142" s="49"/>
      <c r="DMD142" s="49"/>
      <c r="DMQ142" s="49"/>
      <c r="DMR142" s="49"/>
      <c r="DMS142" s="49"/>
      <c r="DMT142" s="49"/>
      <c r="DMU142" s="49"/>
      <c r="DMV142" s="49"/>
      <c r="DMW142" s="49"/>
      <c r="DMX142" s="49"/>
      <c r="DMY142" s="49"/>
      <c r="DMZ142" s="49"/>
      <c r="DNA142" s="49"/>
      <c r="DNB142" s="49"/>
      <c r="DNC142" s="49"/>
      <c r="DND142" s="49"/>
      <c r="DNE142" s="49"/>
      <c r="DNF142" s="49"/>
      <c r="DNG142" s="49"/>
      <c r="DNH142" s="49"/>
      <c r="DNI142" s="49"/>
      <c r="DNJ142" s="49"/>
      <c r="DNK142" s="49"/>
      <c r="DNL142" s="49"/>
      <c r="DNM142" s="49"/>
      <c r="DNN142" s="49"/>
      <c r="DNO142" s="49"/>
      <c r="DNP142" s="49"/>
      <c r="DNQ142" s="49"/>
      <c r="DNR142" s="49"/>
      <c r="DNS142" s="49"/>
      <c r="DNT142" s="49"/>
      <c r="DNU142" s="49"/>
      <c r="DNV142" s="49"/>
      <c r="DNW142" s="49"/>
      <c r="DNX142" s="49"/>
      <c r="DNY142" s="49"/>
      <c r="DNZ142" s="49"/>
      <c r="DOA142" s="49"/>
      <c r="DOB142" s="49"/>
      <c r="DOC142" s="49"/>
      <c r="DOD142" s="49"/>
      <c r="DOG142" s="49"/>
      <c r="DOJ142" s="49"/>
      <c r="DOM142" s="49"/>
      <c r="DOP142" s="49"/>
      <c r="DOS142" s="49"/>
      <c r="DOV142" s="49"/>
      <c r="DPE142" s="49"/>
      <c r="DPH142" s="49"/>
      <c r="DPK142" s="49"/>
      <c r="DPN142" s="49"/>
      <c r="DPW142" s="49"/>
      <c r="DQC142" s="49"/>
      <c r="DQF142" s="49"/>
      <c r="DQI142" s="49"/>
      <c r="DQL142" s="49"/>
      <c r="DQR142" s="49"/>
      <c r="DQU142" s="49"/>
      <c r="DRA142" s="49"/>
      <c r="DRC142" s="49"/>
      <c r="DRD142" s="49"/>
      <c r="DRF142" s="49"/>
      <c r="DRW142" s="49"/>
      <c r="DSB142" s="49"/>
      <c r="DSH142" s="49"/>
      <c r="DSK142" s="49"/>
      <c r="DSN142" s="49"/>
      <c r="DSV142" s="49"/>
      <c r="DTR142" s="49"/>
      <c r="DTS142" s="49"/>
      <c r="DTT142" s="49"/>
      <c r="DTU142" s="49"/>
      <c r="DTV142" s="49"/>
      <c r="DTW142" s="49"/>
      <c r="DUO142" s="49"/>
      <c r="DUP142" s="49"/>
      <c r="DUS142" s="49"/>
      <c r="DUV142" s="49"/>
      <c r="DUX142" s="49"/>
      <c r="DUZ142" s="49"/>
      <c r="DVC142" s="49"/>
      <c r="DVF142" s="49"/>
      <c r="DVI142" s="49"/>
      <c r="DVL142" s="49"/>
      <c r="DVO142" s="49"/>
      <c r="DVR142" s="49"/>
      <c r="DVU142" s="49"/>
      <c r="DVX142" s="49"/>
      <c r="DVZ142" s="49"/>
      <c r="DWM142" s="49"/>
      <c r="DWN142" s="49"/>
      <c r="DWO142" s="49"/>
      <c r="DWP142" s="49"/>
      <c r="DWQ142" s="49"/>
      <c r="DWR142" s="49"/>
      <c r="DWS142" s="49"/>
      <c r="DWT142" s="49"/>
      <c r="DWU142" s="49"/>
      <c r="DWV142" s="49"/>
      <c r="DWW142" s="49"/>
      <c r="DWX142" s="49"/>
      <c r="DWY142" s="49"/>
      <c r="DWZ142" s="49"/>
      <c r="DXA142" s="49"/>
      <c r="DXB142" s="49"/>
      <c r="DXC142" s="49"/>
      <c r="DXD142" s="49"/>
      <c r="DXE142" s="49"/>
      <c r="DXF142" s="49"/>
      <c r="DXG142" s="49"/>
      <c r="DXH142" s="49"/>
      <c r="DXI142" s="49"/>
      <c r="DXJ142" s="49"/>
      <c r="DXK142" s="49"/>
      <c r="DXL142" s="49"/>
      <c r="DXM142" s="49"/>
      <c r="DXN142" s="49"/>
      <c r="DXO142" s="49"/>
      <c r="DXP142" s="49"/>
      <c r="DXQ142" s="49"/>
      <c r="DXR142" s="49"/>
      <c r="DXS142" s="49"/>
      <c r="DXT142" s="49"/>
      <c r="DXU142" s="49"/>
      <c r="DXV142" s="49"/>
      <c r="DXW142" s="49"/>
      <c r="DXX142" s="49"/>
      <c r="DXY142" s="49"/>
      <c r="DXZ142" s="49"/>
      <c r="DYC142" s="49"/>
      <c r="DYF142" s="49"/>
      <c r="DYI142" s="49"/>
      <c r="DYL142" s="49"/>
      <c r="DYO142" s="49"/>
      <c r="DYR142" s="49"/>
      <c r="DZA142" s="49"/>
      <c r="DZD142" s="49"/>
      <c r="DZG142" s="49"/>
      <c r="DZJ142" s="49"/>
      <c r="DZS142" s="49"/>
      <c r="DZY142" s="49"/>
      <c r="EAB142" s="49"/>
      <c r="EAE142" s="49"/>
      <c r="EAH142" s="49"/>
      <c r="EAN142" s="49"/>
      <c r="EAQ142" s="49"/>
      <c r="EAW142" s="49"/>
      <c r="EAY142" s="49"/>
      <c r="EAZ142" s="49"/>
      <c r="EBB142" s="49"/>
      <c r="EBS142" s="49"/>
      <c r="EBX142" s="49"/>
      <c r="ECD142" s="49"/>
      <c r="ECG142" s="49"/>
      <c r="ECJ142" s="49"/>
      <c r="ECR142" s="49"/>
      <c r="EDN142" s="49"/>
      <c r="EDO142" s="49"/>
      <c r="EDP142" s="49"/>
      <c r="EDQ142" s="49"/>
      <c r="EDR142" s="49"/>
      <c r="EDS142" s="49"/>
      <c r="EEK142" s="49"/>
      <c r="EEL142" s="49"/>
      <c r="EEO142" s="49"/>
      <c r="EER142" s="49"/>
      <c r="EET142" s="49"/>
      <c r="EEV142" s="49"/>
      <c r="EEY142" s="49"/>
      <c r="EFB142" s="49"/>
      <c r="EFE142" s="49"/>
      <c r="EFH142" s="49"/>
      <c r="EFK142" s="49"/>
      <c r="EFN142" s="49"/>
      <c r="EFQ142" s="49"/>
      <c r="EFT142" s="49"/>
      <c r="EFV142" s="49"/>
      <c r="EGI142" s="49"/>
      <c r="EGJ142" s="49"/>
      <c r="EGK142" s="49"/>
      <c r="EGL142" s="49"/>
      <c r="EGM142" s="49"/>
      <c r="EGN142" s="49"/>
      <c r="EGO142" s="49"/>
      <c r="EGP142" s="49"/>
      <c r="EGQ142" s="49"/>
      <c r="EGR142" s="49"/>
      <c r="EGS142" s="49"/>
      <c r="EGT142" s="49"/>
      <c r="EGU142" s="49"/>
      <c r="EGV142" s="49"/>
      <c r="EGW142" s="49"/>
      <c r="EGX142" s="49"/>
      <c r="EGY142" s="49"/>
      <c r="EGZ142" s="49"/>
      <c r="EHA142" s="49"/>
      <c r="EHB142" s="49"/>
      <c r="EHC142" s="49"/>
      <c r="EHD142" s="49"/>
      <c r="EHE142" s="49"/>
      <c r="EHF142" s="49"/>
      <c r="EHG142" s="49"/>
      <c r="EHH142" s="49"/>
      <c r="EHI142" s="49"/>
      <c r="EHJ142" s="49"/>
      <c r="EHK142" s="49"/>
      <c r="EHL142" s="49"/>
      <c r="EHM142" s="49"/>
      <c r="EHN142" s="49"/>
      <c r="EHO142" s="49"/>
      <c r="EHP142" s="49"/>
      <c r="EHQ142" s="49"/>
      <c r="EHR142" s="49"/>
      <c r="EHS142" s="49"/>
      <c r="EHT142" s="49"/>
      <c r="EHU142" s="49"/>
      <c r="EHV142" s="49"/>
      <c r="EHY142" s="49"/>
      <c r="EIB142" s="49"/>
      <c r="EIE142" s="49"/>
      <c r="EIH142" s="49"/>
      <c r="EIK142" s="49"/>
      <c r="EIN142" s="49"/>
      <c r="EIW142" s="49"/>
      <c r="EIZ142" s="49"/>
      <c r="EJC142" s="49"/>
      <c r="EJF142" s="49"/>
      <c r="EJO142" s="49"/>
      <c r="EJU142" s="49"/>
      <c r="EJX142" s="49"/>
      <c r="EKA142" s="49"/>
      <c r="EKD142" s="49"/>
      <c r="EKJ142" s="49"/>
      <c r="EKM142" s="49"/>
      <c r="EKS142" s="49"/>
      <c r="EKU142" s="49"/>
      <c r="EKV142" s="49"/>
      <c r="EKX142" s="49"/>
      <c r="ELO142" s="49"/>
      <c r="ELT142" s="49"/>
      <c r="ELZ142" s="49"/>
      <c r="EMC142" s="49"/>
      <c r="EMF142" s="49"/>
      <c r="EMN142" s="49"/>
      <c r="ENJ142" s="49"/>
      <c r="ENK142" s="49"/>
      <c r="ENL142" s="49"/>
      <c r="ENM142" s="49"/>
      <c r="ENN142" s="49"/>
      <c r="ENO142" s="49"/>
      <c r="EOG142" s="49"/>
      <c r="EOH142" s="49"/>
      <c r="EOK142" s="49"/>
      <c r="EON142" s="49"/>
      <c r="EOP142" s="49"/>
      <c r="EOR142" s="49"/>
      <c r="EOU142" s="49"/>
      <c r="EOX142" s="49"/>
      <c r="EPA142" s="49"/>
      <c r="EPD142" s="49"/>
      <c r="EPG142" s="49"/>
      <c r="EPJ142" s="49"/>
      <c r="EPM142" s="49"/>
      <c r="EPP142" s="49"/>
      <c r="EPR142" s="49"/>
      <c r="EQE142" s="49"/>
      <c r="EQF142" s="49"/>
      <c r="EQG142" s="49"/>
      <c r="EQH142" s="49"/>
      <c r="EQI142" s="49"/>
      <c r="EQJ142" s="49"/>
      <c r="EQK142" s="49"/>
      <c r="EQL142" s="49"/>
      <c r="EQM142" s="49"/>
      <c r="EQN142" s="49"/>
      <c r="EQO142" s="49"/>
      <c r="EQP142" s="49"/>
      <c r="EQQ142" s="49"/>
      <c r="EQR142" s="49"/>
      <c r="EQS142" s="49"/>
      <c r="EQT142" s="49"/>
      <c r="EQU142" s="49"/>
      <c r="EQV142" s="49"/>
      <c r="EQW142" s="49"/>
      <c r="EQX142" s="49"/>
      <c r="EQY142" s="49"/>
      <c r="EQZ142" s="49"/>
      <c r="ERA142" s="49"/>
      <c r="ERB142" s="49"/>
      <c r="ERC142" s="49"/>
      <c r="ERD142" s="49"/>
      <c r="ERE142" s="49"/>
      <c r="ERF142" s="49"/>
      <c r="ERG142" s="49"/>
      <c r="ERH142" s="49"/>
      <c r="ERI142" s="49"/>
      <c r="ERJ142" s="49"/>
      <c r="ERK142" s="49"/>
      <c r="ERL142" s="49"/>
      <c r="ERM142" s="49"/>
      <c r="ERN142" s="49"/>
      <c r="ERO142" s="49"/>
      <c r="ERP142" s="49"/>
      <c r="ERQ142" s="49"/>
      <c r="ERR142" s="49"/>
      <c r="ERU142" s="49"/>
      <c r="ERX142" s="49"/>
      <c r="ESA142" s="49"/>
      <c r="ESD142" s="49"/>
      <c r="ESG142" s="49"/>
      <c r="ESJ142" s="49"/>
      <c r="ESS142" s="49"/>
      <c r="ESV142" s="49"/>
      <c r="ESY142" s="49"/>
      <c r="ETB142" s="49"/>
      <c r="ETK142" s="49"/>
      <c r="ETQ142" s="49"/>
      <c r="ETT142" s="49"/>
      <c r="ETW142" s="49"/>
      <c r="ETZ142" s="49"/>
      <c r="EUF142" s="49"/>
      <c r="EUI142" s="49"/>
      <c r="EUO142" s="49"/>
      <c r="EUQ142" s="49"/>
      <c r="EUR142" s="49"/>
      <c r="EUT142" s="49"/>
      <c r="EVK142" s="49"/>
      <c r="EVP142" s="49"/>
      <c r="EVV142" s="49"/>
      <c r="EVY142" s="49"/>
      <c r="EWB142" s="49"/>
      <c r="EWJ142" s="49"/>
      <c r="EXF142" s="49"/>
      <c r="EXG142" s="49"/>
      <c r="EXH142" s="49"/>
      <c r="EXI142" s="49"/>
      <c r="EXJ142" s="49"/>
      <c r="EXK142" s="49"/>
      <c r="EYC142" s="49"/>
      <c r="EYD142" s="49"/>
      <c r="EYG142" s="49"/>
      <c r="EYJ142" s="49"/>
      <c r="EYL142" s="49"/>
      <c r="EYN142" s="49"/>
      <c r="EYQ142" s="49"/>
      <c r="EYT142" s="49"/>
      <c r="EYW142" s="49"/>
      <c r="EYZ142" s="49"/>
      <c r="EZC142" s="49"/>
      <c r="EZF142" s="49"/>
      <c r="EZI142" s="49"/>
      <c r="EZL142" s="49"/>
      <c r="EZN142" s="49"/>
      <c r="FAA142" s="49"/>
      <c r="FAB142" s="49"/>
      <c r="FAC142" s="49"/>
      <c r="FAD142" s="49"/>
      <c r="FAE142" s="49"/>
      <c r="FAF142" s="49"/>
      <c r="FAG142" s="49"/>
      <c r="FAH142" s="49"/>
      <c r="FAI142" s="49"/>
      <c r="FAJ142" s="49"/>
      <c r="FAK142" s="49"/>
      <c r="FAL142" s="49"/>
      <c r="FAM142" s="49"/>
      <c r="FAN142" s="49"/>
      <c r="FAO142" s="49"/>
      <c r="FAP142" s="49"/>
      <c r="FAQ142" s="49"/>
      <c r="FAR142" s="49"/>
      <c r="FAS142" s="49"/>
      <c r="FAT142" s="49"/>
      <c r="FAU142" s="49"/>
      <c r="FAV142" s="49"/>
      <c r="FAW142" s="49"/>
      <c r="FAX142" s="49"/>
      <c r="FAY142" s="49"/>
      <c r="FAZ142" s="49"/>
      <c r="FBA142" s="49"/>
      <c r="FBB142" s="49"/>
      <c r="FBC142" s="49"/>
      <c r="FBD142" s="49"/>
      <c r="FBE142" s="49"/>
      <c r="FBF142" s="49"/>
      <c r="FBG142" s="49"/>
      <c r="FBH142" s="49"/>
      <c r="FBI142" s="49"/>
      <c r="FBJ142" s="49"/>
      <c r="FBK142" s="49"/>
      <c r="FBL142" s="49"/>
      <c r="FBM142" s="49"/>
      <c r="FBN142" s="49"/>
      <c r="FBQ142" s="49"/>
      <c r="FBT142" s="49"/>
      <c r="FBW142" s="49"/>
      <c r="FBZ142" s="49"/>
      <c r="FCC142" s="49"/>
      <c r="FCF142" s="49"/>
      <c r="FCO142" s="49"/>
      <c r="FCR142" s="49"/>
      <c r="FCU142" s="49"/>
      <c r="FCX142" s="49"/>
      <c r="FDG142" s="49"/>
      <c r="FDM142" s="49"/>
      <c r="FDP142" s="49"/>
      <c r="FDS142" s="49"/>
      <c r="FDV142" s="49"/>
      <c r="FEB142" s="49"/>
      <c r="FEE142" s="49"/>
      <c r="FEK142" s="49"/>
      <c r="FEM142" s="49"/>
      <c r="FEN142" s="49"/>
      <c r="FEP142" s="49"/>
      <c r="FFG142" s="49"/>
      <c r="FFL142" s="49"/>
      <c r="FFR142" s="49"/>
      <c r="FFU142" s="49"/>
      <c r="FFX142" s="49"/>
      <c r="FGF142" s="49"/>
      <c r="FHB142" s="49"/>
      <c r="FHC142" s="49"/>
      <c r="FHD142" s="49"/>
      <c r="FHE142" s="49"/>
      <c r="FHF142" s="49"/>
      <c r="FHG142" s="49"/>
      <c r="FHY142" s="49"/>
      <c r="FHZ142" s="49"/>
      <c r="FIC142" s="49"/>
      <c r="FIF142" s="49"/>
      <c r="FIH142" s="49"/>
      <c r="FIJ142" s="49"/>
      <c r="FIM142" s="49"/>
      <c r="FIP142" s="49"/>
      <c r="FIS142" s="49"/>
      <c r="FIV142" s="49"/>
      <c r="FIY142" s="49"/>
      <c r="FJB142" s="49"/>
      <c r="FJE142" s="49"/>
      <c r="FJH142" s="49"/>
      <c r="FJJ142" s="49"/>
      <c r="FJW142" s="49"/>
      <c r="FJX142" s="49"/>
      <c r="FJY142" s="49"/>
      <c r="FJZ142" s="49"/>
      <c r="FKA142" s="49"/>
      <c r="FKB142" s="49"/>
      <c r="FKC142" s="49"/>
      <c r="FKD142" s="49"/>
      <c r="FKE142" s="49"/>
      <c r="FKF142" s="49"/>
      <c r="FKG142" s="49"/>
      <c r="FKH142" s="49"/>
      <c r="FKI142" s="49"/>
      <c r="FKJ142" s="49"/>
      <c r="FKK142" s="49"/>
      <c r="FKL142" s="49"/>
      <c r="FKM142" s="49"/>
      <c r="FKN142" s="49"/>
      <c r="FKO142" s="49"/>
      <c r="FKP142" s="49"/>
      <c r="FKQ142" s="49"/>
      <c r="FKR142" s="49"/>
      <c r="FKS142" s="49"/>
      <c r="FKT142" s="49"/>
      <c r="FKU142" s="49"/>
      <c r="FKV142" s="49"/>
      <c r="FKW142" s="49"/>
      <c r="FKX142" s="49"/>
      <c r="FKY142" s="49"/>
      <c r="FKZ142" s="49"/>
      <c r="FLA142" s="49"/>
      <c r="FLB142" s="49"/>
      <c r="FLC142" s="49"/>
      <c r="FLD142" s="49"/>
      <c r="FLE142" s="49"/>
      <c r="FLF142" s="49"/>
      <c r="FLG142" s="49"/>
      <c r="FLH142" s="49"/>
      <c r="FLI142" s="49"/>
      <c r="FLJ142" s="49"/>
      <c r="FLM142" s="49"/>
      <c r="FLP142" s="49"/>
      <c r="FLS142" s="49"/>
      <c r="FLV142" s="49"/>
      <c r="FLY142" s="49"/>
      <c r="FMB142" s="49"/>
      <c r="FMK142" s="49"/>
      <c r="FMN142" s="49"/>
      <c r="FMQ142" s="49"/>
      <c r="FMT142" s="49"/>
      <c r="FNC142" s="49"/>
      <c r="FNI142" s="49"/>
      <c r="FNL142" s="49"/>
      <c r="FNO142" s="49"/>
      <c r="FNR142" s="49"/>
      <c r="FNX142" s="49"/>
      <c r="FOA142" s="49"/>
      <c r="FOG142" s="49"/>
      <c r="FOI142" s="49"/>
      <c r="FOJ142" s="49"/>
      <c r="FOL142" s="49"/>
      <c r="FPC142" s="49"/>
      <c r="FPH142" s="49"/>
      <c r="FPN142" s="49"/>
      <c r="FPQ142" s="49"/>
      <c r="FPT142" s="49"/>
      <c r="FQB142" s="49"/>
      <c r="FQX142" s="49"/>
      <c r="FQY142" s="49"/>
      <c r="FQZ142" s="49"/>
      <c r="FRA142" s="49"/>
      <c r="FRB142" s="49"/>
      <c r="FRC142" s="49"/>
      <c r="FRU142" s="49"/>
      <c r="FRV142" s="49"/>
      <c r="FRY142" s="49"/>
      <c r="FSB142" s="49"/>
      <c r="FSD142" s="49"/>
      <c r="FSF142" s="49"/>
      <c r="FSI142" s="49"/>
      <c r="FSL142" s="49"/>
      <c r="FSO142" s="49"/>
      <c r="FSR142" s="49"/>
      <c r="FSU142" s="49"/>
      <c r="FSX142" s="49"/>
      <c r="FTA142" s="49"/>
      <c r="FTD142" s="49"/>
      <c r="FTF142" s="49"/>
      <c r="FTS142" s="49"/>
      <c r="FTT142" s="49"/>
      <c r="FTU142" s="49"/>
      <c r="FTV142" s="49"/>
      <c r="FTW142" s="49"/>
      <c r="FTX142" s="49"/>
      <c r="FTY142" s="49"/>
      <c r="FTZ142" s="49"/>
      <c r="FUA142" s="49"/>
      <c r="FUB142" s="49"/>
      <c r="FUC142" s="49"/>
      <c r="FUD142" s="49"/>
      <c r="FUE142" s="49"/>
      <c r="FUF142" s="49"/>
      <c r="FUG142" s="49"/>
      <c r="FUH142" s="49"/>
      <c r="FUI142" s="49"/>
      <c r="FUJ142" s="49"/>
      <c r="FUK142" s="49"/>
      <c r="FUL142" s="49"/>
      <c r="FUM142" s="49"/>
      <c r="FUN142" s="49"/>
      <c r="FUO142" s="49"/>
      <c r="FUP142" s="49"/>
      <c r="FUQ142" s="49"/>
      <c r="FUR142" s="49"/>
      <c r="FUS142" s="49"/>
      <c r="FUT142" s="49"/>
      <c r="FUU142" s="49"/>
      <c r="FUV142" s="49"/>
      <c r="FUW142" s="49"/>
      <c r="FUX142" s="49"/>
      <c r="FUY142" s="49"/>
      <c r="FUZ142" s="49"/>
      <c r="FVA142" s="49"/>
      <c r="FVB142" s="49"/>
      <c r="FVC142" s="49"/>
      <c r="FVD142" s="49"/>
      <c r="FVE142" s="49"/>
      <c r="FVF142" s="49"/>
      <c r="FVI142" s="49"/>
      <c r="FVL142" s="49"/>
      <c r="FVO142" s="49"/>
      <c r="FVR142" s="49"/>
      <c r="FVU142" s="49"/>
      <c r="FVX142" s="49"/>
      <c r="FWG142" s="49"/>
      <c r="FWJ142" s="49"/>
      <c r="FWM142" s="49"/>
      <c r="FWP142" s="49"/>
      <c r="FWY142" s="49"/>
      <c r="FXE142" s="49"/>
      <c r="FXH142" s="49"/>
      <c r="FXK142" s="49"/>
      <c r="FXN142" s="49"/>
      <c r="FXT142" s="49"/>
      <c r="FXW142" s="49"/>
      <c r="FYC142" s="49"/>
      <c r="FYE142" s="49"/>
      <c r="FYF142" s="49"/>
      <c r="FYH142" s="49"/>
      <c r="FYY142" s="49"/>
      <c r="FZD142" s="49"/>
      <c r="FZJ142" s="49"/>
      <c r="FZM142" s="49"/>
      <c r="FZP142" s="49"/>
      <c r="FZX142" s="49"/>
      <c r="GAT142" s="49"/>
      <c r="GAU142" s="49"/>
      <c r="GAV142" s="49"/>
      <c r="GAW142" s="49"/>
      <c r="GAX142" s="49"/>
      <c r="GAY142" s="49"/>
      <c r="GBQ142" s="49"/>
      <c r="GBR142" s="49"/>
      <c r="GBU142" s="49"/>
      <c r="GBX142" s="49"/>
      <c r="GBZ142" s="49"/>
      <c r="GCB142" s="49"/>
      <c r="GCE142" s="49"/>
      <c r="GCH142" s="49"/>
      <c r="GCK142" s="49"/>
      <c r="GCN142" s="49"/>
      <c r="GCQ142" s="49"/>
      <c r="GCT142" s="49"/>
      <c r="GCW142" s="49"/>
      <c r="GCZ142" s="49"/>
      <c r="GDB142" s="49"/>
      <c r="GDO142" s="49"/>
      <c r="GDP142" s="49"/>
      <c r="GDQ142" s="49"/>
      <c r="GDR142" s="49"/>
      <c r="GDS142" s="49"/>
      <c r="GDT142" s="49"/>
      <c r="GDU142" s="49"/>
      <c r="GDV142" s="49"/>
      <c r="GDW142" s="49"/>
      <c r="GDX142" s="49"/>
      <c r="GDY142" s="49"/>
      <c r="GDZ142" s="49"/>
      <c r="GEA142" s="49"/>
      <c r="GEB142" s="49"/>
      <c r="GEC142" s="49"/>
      <c r="GED142" s="49"/>
      <c r="GEE142" s="49"/>
      <c r="GEF142" s="49"/>
      <c r="GEG142" s="49"/>
      <c r="GEH142" s="49"/>
      <c r="GEI142" s="49"/>
      <c r="GEJ142" s="49"/>
      <c r="GEK142" s="49"/>
      <c r="GEL142" s="49"/>
      <c r="GEM142" s="49"/>
      <c r="GEN142" s="49"/>
      <c r="GEO142" s="49"/>
      <c r="GEP142" s="49"/>
      <c r="GEQ142" s="49"/>
      <c r="GER142" s="49"/>
      <c r="GES142" s="49"/>
      <c r="GET142" s="49"/>
      <c r="GEU142" s="49"/>
      <c r="GEV142" s="49"/>
      <c r="GEW142" s="49"/>
      <c r="GEX142" s="49"/>
      <c r="GEY142" s="49"/>
      <c r="GEZ142" s="49"/>
      <c r="GFA142" s="49"/>
      <c r="GFB142" s="49"/>
      <c r="GFE142" s="49"/>
      <c r="GFH142" s="49"/>
      <c r="GFK142" s="49"/>
      <c r="GFN142" s="49"/>
      <c r="GFQ142" s="49"/>
      <c r="GFT142" s="49"/>
      <c r="GGC142" s="49"/>
      <c r="GGF142" s="49"/>
      <c r="GGI142" s="49"/>
      <c r="GGL142" s="49"/>
      <c r="GGU142" s="49"/>
      <c r="GHA142" s="49"/>
      <c r="GHD142" s="49"/>
      <c r="GHG142" s="49"/>
      <c r="GHJ142" s="49"/>
      <c r="GHP142" s="49"/>
      <c r="GHS142" s="49"/>
      <c r="GHY142" s="49"/>
      <c r="GIA142" s="49"/>
      <c r="GIB142" s="49"/>
      <c r="GID142" s="49"/>
      <c r="GIU142" s="49"/>
      <c r="GIZ142" s="49"/>
      <c r="GJF142" s="49"/>
      <c r="GJI142" s="49"/>
      <c r="GJL142" s="49"/>
      <c r="GJT142" s="49"/>
      <c r="GKP142" s="49"/>
      <c r="GKQ142" s="49"/>
      <c r="GKR142" s="49"/>
      <c r="GKS142" s="49"/>
      <c r="GKT142" s="49"/>
      <c r="GKU142" s="49"/>
      <c r="GLM142" s="49"/>
      <c r="GLN142" s="49"/>
      <c r="GLQ142" s="49"/>
      <c r="GLT142" s="49"/>
      <c r="GLV142" s="49"/>
      <c r="GLX142" s="49"/>
      <c r="GMA142" s="49"/>
      <c r="GMD142" s="49"/>
      <c r="GMG142" s="49"/>
      <c r="GMJ142" s="49"/>
      <c r="GMM142" s="49"/>
      <c r="GMP142" s="49"/>
      <c r="GMS142" s="49"/>
      <c r="GMV142" s="49"/>
      <c r="GMX142" s="49"/>
      <c r="GNK142" s="49"/>
      <c r="GNL142" s="49"/>
      <c r="GNM142" s="49"/>
      <c r="GNN142" s="49"/>
      <c r="GNO142" s="49"/>
      <c r="GNP142" s="49"/>
      <c r="GNQ142" s="49"/>
      <c r="GNR142" s="49"/>
      <c r="GNS142" s="49"/>
      <c r="GNT142" s="49"/>
      <c r="GNU142" s="49"/>
      <c r="GNV142" s="49"/>
      <c r="GNW142" s="49"/>
      <c r="GNX142" s="49"/>
      <c r="GNY142" s="49"/>
      <c r="GNZ142" s="49"/>
      <c r="GOA142" s="49"/>
      <c r="GOB142" s="49"/>
      <c r="GOC142" s="49"/>
      <c r="GOD142" s="49"/>
      <c r="GOE142" s="49"/>
      <c r="GOF142" s="49"/>
      <c r="GOG142" s="49"/>
      <c r="GOH142" s="49"/>
      <c r="GOI142" s="49"/>
      <c r="GOJ142" s="49"/>
      <c r="GOK142" s="49"/>
      <c r="GOL142" s="49"/>
      <c r="GOM142" s="49"/>
      <c r="GON142" s="49"/>
      <c r="GOO142" s="49"/>
      <c r="GOP142" s="49"/>
      <c r="GOQ142" s="49"/>
      <c r="GOR142" s="49"/>
      <c r="GOS142" s="49"/>
      <c r="GOT142" s="49"/>
      <c r="GOU142" s="49"/>
      <c r="GOV142" s="49"/>
      <c r="GOW142" s="49"/>
      <c r="GOX142" s="49"/>
      <c r="GPA142" s="49"/>
      <c r="GPD142" s="49"/>
      <c r="GPG142" s="49"/>
      <c r="GPJ142" s="49"/>
      <c r="GPM142" s="49"/>
      <c r="GPP142" s="49"/>
      <c r="GPY142" s="49"/>
      <c r="GQB142" s="49"/>
      <c r="GQE142" s="49"/>
      <c r="GQH142" s="49"/>
      <c r="GQQ142" s="49"/>
      <c r="GQW142" s="49"/>
      <c r="GQZ142" s="49"/>
      <c r="GRC142" s="49"/>
      <c r="GRF142" s="49"/>
      <c r="GRL142" s="49"/>
      <c r="GRO142" s="49"/>
      <c r="GRU142" s="49"/>
      <c r="GRW142" s="49"/>
      <c r="GRX142" s="49"/>
      <c r="GRZ142" s="49"/>
      <c r="GSQ142" s="49"/>
      <c r="GSV142" s="49"/>
      <c r="GTB142" s="49"/>
      <c r="GTE142" s="49"/>
      <c r="GTH142" s="49"/>
      <c r="GTP142" s="49"/>
      <c r="GUL142" s="49"/>
      <c r="GUM142" s="49"/>
      <c r="GUN142" s="49"/>
      <c r="GUO142" s="49"/>
      <c r="GUP142" s="49"/>
      <c r="GUQ142" s="49"/>
      <c r="GVI142" s="49"/>
      <c r="GVJ142" s="49"/>
      <c r="GVM142" s="49"/>
      <c r="GVP142" s="49"/>
      <c r="GVR142" s="49"/>
      <c r="GVT142" s="49"/>
      <c r="GVW142" s="49"/>
      <c r="GVZ142" s="49"/>
      <c r="GWC142" s="49"/>
      <c r="GWF142" s="49"/>
      <c r="GWI142" s="49"/>
      <c r="GWL142" s="49"/>
      <c r="GWO142" s="49"/>
      <c r="GWR142" s="49"/>
      <c r="GWT142" s="49"/>
      <c r="GXG142" s="49"/>
      <c r="GXH142" s="49"/>
      <c r="GXI142" s="49"/>
      <c r="GXJ142" s="49"/>
      <c r="GXK142" s="49"/>
      <c r="GXL142" s="49"/>
      <c r="GXM142" s="49"/>
      <c r="GXN142" s="49"/>
      <c r="GXO142" s="49"/>
      <c r="GXP142" s="49"/>
      <c r="GXQ142" s="49"/>
      <c r="GXR142" s="49"/>
      <c r="GXS142" s="49"/>
      <c r="GXT142" s="49"/>
      <c r="GXU142" s="49"/>
      <c r="GXV142" s="49"/>
      <c r="GXW142" s="49"/>
      <c r="GXX142" s="49"/>
      <c r="GXY142" s="49"/>
      <c r="GXZ142" s="49"/>
      <c r="GYA142" s="49"/>
      <c r="GYB142" s="49"/>
      <c r="GYC142" s="49"/>
      <c r="GYD142" s="49"/>
      <c r="GYE142" s="49"/>
      <c r="GYF142" s="49"/>
      <c r="GYG142" s="49"/>
      <c r="GYH142" s="49"/>
      <c r="GYI142" s="49"/>
      <c r="GYJ142" s="49"/>
      <c r="GYK142" s="49"/>
      <c r="GYL142" s="49"/>
      <c r="GYM142" s="49"/>
      <c r="GYN142" s="49"/>
      <c r="GYO142" s="49"/>
      <c r="GYP142" s="49"/>
      <c r="GYQ142" s="49"/>
      <c r="GYR142" s="49"/>
      <c r="GYS142" s="49"/>
      <c r="GYT142" s="49"/>
      <c r="GYW142" s="49"/>
      <c r="GYZ142" s="49"/>
      <c r="GZC142" s="49"/>
      <c r="GZF142" s="49"/>
      <c r="GZI142" s="49"/>
      <c r="GZL142" s="49"/>
      <c r="GZU142" s="49"/>
      <c r="GZX142" s="49"/>
      <c r="HAA142" s="49"/>
      <c r="HAD142" s="49"/>
      <c r="HAM142" s="49"/>
      <c r="HAS142" s="49"/>
      <c r="HAV142" s="49"/>
      <c r="HAY142" s="49"/>
      <c r="HBB142" s="49"/>
      <c r="HBH142" s="49"/>
      <c r="HBK142" s="49"/>
      <c r="HBQ142" s="49"/>
      <c r="HBS142" s="49"/>
      <c r="HBT142" s="49"/>
      <c r="HBV142" s="49"/>
      <c r="HCM142" s="49"/>
      <c r="HCR142" s="49"/>
      <c r="HCX142" s="49"/>
      <c r="HDA142" s="49"/>
      <c r="HDD142" s="49"/>
      <c r="HDL142" s="49"/>
      <c r="HEH142" s="49"/>
      <c r="HEI142" s="49"/>
      <c r="HEJ142" s="49"/>
      <c r="HEK142" s="49"/>
      <c r="HEL142" s="49"/>
      <c r="HEM142" s="49"/>
      <c r="HFE142" s="49"/>
      <c r="HFF142" s="49"/>
      <c r="HFI142" s="49"/>
      <c r="HFL142" s="49"/>
      <c r="HFN142" s="49"/>
      <c r="HFP142" s="49"/>
      <c r="HFS142" s="49"/>
      <c r="HFV142" s="49"/>
      <c r="HFY142" s="49"/>
      <c r="HGB142" s="49"/>
      <c r="HGE142" s="49"/>
      <c r="HGH142" s="49"/>
      <c r="HGK142" s="49"/>
      <c r="HGN142" s="49"/>
      <c r="HGP142" s="49"/>
      <c r="HHC142" s="49"/>
      <c r="HHD142" s="49"/>
      <c r="HHE142" s="49"/>
      <c r="HHF142" s="49"/>
      <c r="HHG142" s="49"/>
      <c r="HHH142" s="49"/>
      <c r="HHI142" s="49"/>
      <c r="HHJ142" s="49"/>
      <c r="HHK142" s="49"/>
      <c r="HHL142" s="49"/>
      <c r="HHM142" s="49"/>
      <c r="HHN142" s="49"/>
      <c r="HHO142" s="49"/>
      <c r="HHP142" s="49"/>
      <c r="HHQ142" s="49"/>
      <c r="HHR142" s="49"/>
      <c r="HHS142" s="49"/>
      <c r="HHT142" s="49"/>
      <c r="HHU142" s="49"/>
      <c r="HHV142" s="49"/>
      <c r="HHW142" s="49"/>
      <c r="HHX142" s="49"/>
      <c r="HHY142" s="49"/>
      <c r="HHZ142" s="49"/>
      <c r="HIA142" s="49"/>
      <c r="HIB142" s="49"/>
      <c r="HIC142" s="49"/>
      <c r="HID142" s="49"/>
      <c r="HIE142" s="49"/>
      <c r="HIF142" s="49"/>
      <c r="HIG142" s="49"/>
      <c r="HIH142" s="49"/>
      <c r="HII142" s="49"/>
      <c r="HIJ142" s="49"/>
      <c r="HIK142" s="49"/>
      <c r="HIL142" s="49"/>
      <c r="HIM142" s="49"/>
      <c r="HIN142" s="49"/>
      <c r="HIO142" s="49"/>
      <c r="HIP142" s="49"/>
      <c r="HIS142" s="49"/>
      <c r="HIV142" s="49"/>
      <c r="HIY142" s="49"/>
      <c r="HJB142" s="49"/>
      <c r="HJE142" s="49"/>
      <c r="HJH142" s="49"/>
      <c r="HJQ142" s="49"/>
      <c r="HJT142" s="49"/>
      <c r="HJW142" s="49"/>
      <c r="HJZ142" s="49"/>
      <c r="HKI142" s="49"/>
      <c r="HKO142" s="49"/>
      <c r="HKR142" s="49"/>
      <c r="HKU142" s="49"/>
      <c r="HKX142" s="49"/>
      <c r="HLD142" s="49"/>
      <c r="HLG142" s="49"/>
      <c r="HLM142" s="49"/>
      <c r="HLO142" s="49"/>
      <c r="HLP142" s="49"/>
      <c r="HLR142" s="49"/>
      <c r="HMI142" s="49"/>
      <c r="HMN142" s="49"/>
      <c r="HMT142" s="49"/>
      <c r="HMW142" s="49"/>
      <c r="HMZ142" s="49"/>
      <c r="HNH142" s="49"/>
      <c r="HOD142" s="49"/>
      <c r="HOE142" s="49"/>
      <c r="HOF142" s="49"/>
      <c r="HOG142" s="49"/>
      <c r="HOH142" s="49"/>
      <c r="HOI142" s="49"/>
      <c r="HPA142" s="49"/>
      <c r="HPB142" s="49"/>
      <c r="HPE142" s="49"/>
      <c r="HPH142" s="49"/>
      <c r="HPJ142" s="49"/>
      <c r="HPL142" s="49"/>
      <c r="HPO142" s="49"/>
      <c r="HPR142" s="49"/>
      <c r="HPU142" s="49"/>
      <c r="HPX142" s="49"/>
      <c r="HQA142" s="49"/>
      <c r="HQD142" s="49"/>
      <c r="HQG142" s="49"/>
      <c r="HQJ142" s="49"/>
      <c r="HQL142" s="49"/>
      <c r="HQY142" s="49"/>
      <c r="HQZ142" s="49"/>
      <c r="HRA142" s="49"/>
      <c r="HRB142" s="49"/>
      <c r="HRC142" s="49"/>
      <c r="HRD142" s="49"/>
      <c r="HRE142" s="49"/>
      <c r="HRF142" s="49"/>
      <c r="HRG142" s="49"/>
      <c r="HRH142" s="49"/>
      <c r="HRI142" s="49"/>
      <c r="HRJ142" s="49"/>
      <c r="HRK142" s="49"/>
      <c r="HRL142" s="49"/>
      <c r="HRM142" s="49"/>
      <c r="HRN142" s="49"/>
      <c r="HRO142" s="49"/>
      <c r="HRP142" s="49"/>
      <c r="HRQ142" s="49"/>
      <c r="HRR142" s="49"/>
      <c r="HRS142" s="49"/>
      <c r="HRT142" s="49"/>
      <c r="HRU142" s="49"/>
      <c r="HRV142" s="49"/>
      <c r="HRW142" s="49"/>
      <c r="HRX142" s="49"/>
      <c r="HRY142" s="49"/>
      <c r="HRZ142" s="49"/>
      <c r="HSA142" s="49"/>
      <c r="HSB142" s="49"/>
      <c r="HSC142" s="49"/>
      <c r="HSD142" s="49"/>
      <c r="HSE142" s="49"/>
      <c r="HSF142" s="49"/>
      <c r="HSG142" s="49"/>
      <c r="HSH142" s="49"/>
      <c r="HSI142" s="49"/>
      <c r="HSJ142" s="49"/>
      <c r="HSK142" s="49"/>
      <c r="HSL142" s="49"/>
      <c r="HSO142" s="49"/>
      <c r="HSR142" s="49"/>
      <c r="HSU142" s="49"/>
      <c r="HSX142" s="49"/>
      <c r="HTA142" s="49"/>
      <c r="HTD142" s="49"/>
      <c r="HTM142" s="49"/>
      <c r="HTP142" s="49"/>
      <c r="HTS142" s="49"/>
      <c r="HTV142" s="49"/>
      <c r="HUE142" s="49"/>
      <c r="HUK142" s="49"/>
      <c r="HUN142" s="49"/>
      <c r="HUQ142" s="49"/>
      <c r="HUT142" s="49"/>
      <c r="HUZ142" s="49"/>
      <c r="HVC142" s="49"/>
      <c r="HVI142" s="49"/>
      <c r="HVK142" s="49"/>
      <c r="HVL142" s="49"/>
      <c r="HVN142" s="49"/>
      <c r="HWE142" s="49"/>
      <c r="HWJ142" s="49"/>
      <c r="HWP142" s="49"/>
      <c r="HWS142" s="49"/>
      <c r="HWV142" s="49"/>
      <c r="HXD142" s="49"/>
      <c r="HXZ142" s="49"/>
      <c r="HYA142" s="49"/>
      <c r="HYB142" s="49"/>
      <c r="HYC142" s="49"/>
      <c r="HYD142" s="49"/>
      <c r="HYE142" s="49"/>
      <c r="HYW142" s="49"/>
      <c r="HYX142" s="49"/>
      <c r="HZA142" s="49"/>
      <c r="HZD142" s="49"/>
      <c r="HZF142" s="49"/>
      <c r="HZH142" s="49"/>
      <c r="HZK142" s="49"/>
      <c r="HZN142" s="49"/>
      <c r="HZQ142" s="49"/>
      <c r="HZT142" s="49"/>
      <c r="HZW142" s="49"/>
      <c r="HZZ142" s="49"/>
      <c r="IAC142" s="49"/>
      <c r="IAF142" s="49"/>
      <c r="IAH142" s="49"/>
      <c r="IAU142" s="49"/>
      <c r="IAV142" s="49"/>
      <c r="IAW142" s="49"/>
      <c r="IAX142" s="49"/>
      <c r="IAY142" s="49"/>
      <c r="IAZ142" s="49"/>
      <c r="IBA142" s="49"/>
      <c r="IBB142" s="49"/>
      <c r="IBC142" s="49"/>
      <c r="IBD142" s="49"/>
      <c r="IBE142" s="49"/>
      <c r="IBF142" s="49"/>
      <c r="IBG142" s="49"/>
      <c r="IBH142" s="49"/>
      <c r="IBI142" s="49"/>
      <c r="IBJ142" s="49"/>
      <c r="IBK142" s="49"/>
      <c r="IBL142" s="49"/>
      <c r="IBM142" s="49"/>
      <c r="IBN142" s="49"/>
      <c r="IBO142" s="49"/>
      <c r="IBP142" s="49"/>
      <c r="IBQ142" s="49"/>
      <c r="IBR142" s="49"/>
      <c r="IBS142" s="49"/>
      <c r="IBT142" s="49"/>
      <c r="IBU142" s="49"/>
      <c r="IBV142" s="49"/>
      <c r="IBW142" s="49"/>
      <c r="IBX142" s="49"/>
      <c r="IBY142" s="49"/>
      <c r="IBZ142" s="49"/>
      <c r="ICA142" s="49"/>
      <c r="ICB142" s="49"/>
      <c r="ICC142" s="49"/>
      <c r="ICD142" s="49"/>
      <c r="ICE142" s="49"/>
      <c r="ICF142" s="49"/>
      <c r="ICG142" s="49"/>
      <c r="ICH142" s="49"/>
      <c r="ICK142" s="49"/>
      <c r="ICN142" s="49"/>
      <c r="ICQ142" s="49"/>
      <c r="ICT142" s="49"/>
      <c r="ICW142" s="49"/>
      <c r="ICZ142" s="49"/>
      <c r="IDI142" s="49"/>
      <c r="IDL142" s="49"/>
      <c r="IDO142" s="49"/>
      <c r="IDR142" s="49"/>
      <c r="IEA142" s="49"/>
      <c r="IEG142" s="49"/>
      <c r="IEJ142" s="49"/>
      <c r="IEM142" s="49"/>
      <c r="IEP142" s="49"/>
      <c r="IEV142" s="49"/>
      <c r="IEY142" s="49"/>
      <c r="IFE142" s="49"/>
      <c r="IFG142" s="49"/>
      <c r="IFH142" s="49"/>
      <c r="IFJ142" s="49"/>
      <c r="IGA142" s="49"/>
      <c r="IGF142" s="49"/>
      <c r="IGL142" s="49"/>
      <c r="IGO142" s="49"/>
      <c r="IGR142" s="49"/>
      <c r="IGZ142" s="49"/>
      <c r="IHV142" s="49"/>
      <c r="IHW142" s="49"/>
      <c r="IHX142" s="49"/>
      <c r="IHY142" s="49"/>
      <c r="IHZ142" s="49"/>
      <c r="IIA142" s="49"/>
      <c r="IIS142" s="49"/>
      <c r="IIT142" s="49"/>
      <c r="IIW142" s="49"/>
      <c r="IIZ142" s="49"/>
      <c r="IJB142" s="49"/>
      <c r="IJD142" s="49"/>
      <c r="IJG142" s="49"/>
      <c r="IJJ142" s="49"/>
      <c r="IJM142" s="49"/>
      <c r="IJP142" s="49"/>
      <c r="IJS142" s="49"/>
      <c r="IJV142" s="49"/>
      <c r="IJY142" s="49"/>
      <c r="IKB142" s="49"/>
      <c r="IKD142" s="49"/>
      <c r="IKQ142" s="49"/>
      <c r="IKR142" s="49"/>
      <c r="IKS142" s="49"/>
      <c r="IKT142" s="49"/>
      <c r="IKU142" s="49"/>
      <c r="IKV142" s="49"/>
      <c r="IKW142" s="49"/>
      <c r="IKX142" s="49"/>
      <c r="IKY142" s="49"/>
      <c r="IKZ142" s="49"/>
      <c r="ILA142" s="49"/>
      <c r="ILB142" s="49"/>
      <c r="ILC142" s="49"/>
      <c r="ILD142" s="49"/>
      <c r="ILE142" s="49"/>
      <c r="ILF142" s="49"/>
      <c r="ILG142" s="49"/>
      <c r="ILH142" s="49"/>
      <c r="ILI142" s="49"/>
      <c r="ILJ142" s="49"/>
      <c r="ILK142" s="49"/>
      <c r="ILL142" s="49"/>
      <c r="ILM142" s="49"/>
      <c r="ILN142" s="49"/>
      <c r="ILO142" s="49"/>
      <c r="ILP142" s="49"/>
      <c r="ILQ142" s="49"/>
      <c r="ILR142" s="49"/>
      <c r="ILS142" s="49"/>
      <c r="ILT142" s="49"/>
      <c r="ILU142" s="49"/>
      <c r="ILV142" s="49"/>
      <c r="ILW142" s="49"/>
      <c r="ILX142" s="49"/>
      <c r="ILY142" s="49"/>
      <c r="ILZ142" s="49"/>
      <c r="IMA142" s="49"/>
      <c r="IMB142" s="49"/>
      <c r="IMC142" s="49"/>
      <c r="IMD142" s="49"/>
      <c r="IMG142" s="49"/>
      <c r="IMJ142" s="49"/>
      <c r="IMM142" s="49"/>
      <c r="IMP142" s="49"/>
      <c r="IMS142" s="49"/>
      <c r="IMV142" s="49"/>
      <c r="INE142" s="49"/>
      <c r="INH142" s="49"/>
      <c r="INK142" s="49"/>
      <c r="INN142" s="49"/>
      <c r="INW142" s="49"/>
      <c r="IOC142" s="49"/>
      <c r="IOF142" s="49"/>
      <c r="IOI142" s="49"/>
      <c r="IOL142" s="49"/>
      <c r="IOR142" s="49"/>
      <c r="IOU142" s="49"/>
      <c r="IPA142" s="49"/>
      <c r="IPC142" s="49"/>
      <c r="IPD142" s="49"/>
      <c r="IPF142" s="49"/>
      <c r="IPW142" s="49"/>
      <c r="IQB142" s="49"/>
      <c r="IQH142" s="49"/>
      <c r="IQK142" s="49"/>
      <c r="IQN142" s="49"/>
      <c r="IQV142" s="49"/>
      <c r="IRR142" s="49"/>
      <c r="IRS142" s="49"/>
      <c r="IRT142" s="49"/>
      <c r="IRU142" s="49"/>
      <c r="IRV142" s="49"/>
      <c r="IRW142" s="49"/>
      <c r="ISO142" s="49"/>
      <c r="ISP142" s="49"/>
      <c r="ISS142" s="49"/>
      <c r="ISV142" s="49"/>
      <c r="ISX142" s="49"/>
      <c r="ISZ142" s="49"/>
      <c r="ITC142" s="49"/>
      <c r="ITF142" s="49"/>
      <c r="ITI142" s="49"/>
      <c r="ITL142" s="49"/>
      <c r="ITO142" s="49"/>
      <c r="ITR142" s="49"/>
      <c r="ITU142" s="49"/>
      <c r="ITX142" s="49"/>
      <c r="ITZ142" s="49"/>
      <c r="IUM142" s="49"/>
      <c r="IUN142" s="49"/>
      <c r="IUO142" s="49"/>
      <c r="IUP142" s="49"/>
      <c r="IUQ142" s="49"/>
      <c r="IUR142" s="49"/>
      <c r="IUS142" s="49"/>
      <c r="IUT142" s="49"/>
      <c r="IUU142" s="49"/>
      <c r="IUV142" s="49"/>
      <c r="IUW142" s="49"/>
      <c r="IUX142" s="49"/>
      <c r="IUY142" s="49"/>
      <c r="IUZ142" s="49"/>
      <c r="IVA142" s="49"/>
      <c r="IVB142" s="49"/>
      <c r="IVC142" s="49"/>
      <c r="IVD142" s="49"/>
      <c r="IVE142" s="49"/>
      <c r="IVF142" s="49"/>
      <c r="IVG142" s="49"/>
      <c r="IVH142" s="49"/>
      <c r="IVI142" s="49"/>
      <c r="IVJ142" s="49"/>
      <c r="IVK142" s="49"/>
      <c r="IVL142" s="49"/>
      <c r="IVM142" s="49"/>
      <c r="IVN142" s="49"/>
      <c r="IVO142" s="49"/>
      <c r="IVP142" s="49"/>
      <c r="IVQ142" s="49"/>
      <c r="IVR142" s="49"/>
      <c r="IVS142" s="49"/>
      <c r="IVT142" s="49"/>
      <c r="IVU142" s="49"/>
      <c r="IVV142" s="49"/>
      <c r="IVW142" s="49"/>
      <c r="IVX142" s="49"/>
      <c r="IVY142" s="49"/>
      <c r="IVZ142" s="49"/>
      <c r="IWC142" s="49"/>
      <c r="IWF142" s="49"/>
      <c r="IWI142" s="49"/>
      <c r="IWL142" s="49"/>
      <c r="IWO142" s="49"/>
      <c r="IWR142" s="49"/>
      <c r="IXA142" s="49"/>
      <c r="IXD142" s="49"/>
      <c r="IXG142" s="49"/>
      <c r="IXJ142" s="49"/>
      <c r="IXS142" s="49"/>
      <c r="IXY142" s="49"/>
      <c r="IYB142" s="49"/>
      <c r="IYE142" s="49"/>
      <c r="IYH142" s="49"/>
      <c r="IYN142" s="49"/>
      <c r="IYQ142" s="49"/>
      <c r="IYW142" s="49"/>
      <c r="IYY142" s="49"/>
      <c r="IYZ142" s="49"/>
      <c r="IZB142" s="49"/>
      <c r="IZS142" s="49"/>
      <c r="IZX142" s="49"/>
      <c r="JAD142" s="49"/>
      <c r="JAG142" s="49"/>
      <c r="JAJ142" s="49"/>
      <c r="JAR142" s="49"/>
      <c r="JBN142" s="49"/>
      <c r="JBO142" s="49"/>
      <c r="JBP142" s="49"/>
      <c r="JBQ142" s="49"/>
      <c r="JBR142" s="49"/>
      <c r="JBS142" s="49"/>
      <c r="JCK142" s="49"/>
      <c r="JCL142" s="49"/>
      <c r="JCO142" s="49"/>
      <c r="JCR142" s="49"/>
      <c r="JCT142" s="49"/>
      <c r="JCV142" s="49"/>
      <c r="JCY142" s="49"/>
      <c r="JDB142" s="49"/>
      <c r="JDE142" s="49"/>
      <c r="JDH142" s="49"/>
      <c r="JDK142" s="49"/>
      <c r="JDN142" s="49"/>
      <c r="JDQ142" s="49"/>
      <c r="JDT142" s="49"/>
      <c r="JDV142" s="49"/>
      <c r="JEI142" s="49"/>
      <c r="JEJ142" s="49"/>
      <c r="JEK142" s="49"/>
      <c r="JEL142" s="49"/>
      <c r="JEM142" s="49"/>
      <c r="JEN142" s="49"/>
      <c r="JEO142" s="49"/>
      <c r="JEP142" s="49"/>
      <c r="JEQ142" s="49"/>
      <c r="JER142" s="49"/>
      <c r="JES142" s="49"/>
      <c r="JET142" s="49"/>
      <c r="JEU142" s="49"/>
      <c r="JEV142" s="49"/>
      <c r="JEW142" s="49"/>
      <c r="JEX142" s="49"/>
      <c r="JEY142" s="49"/>
      <c r="JEZ142" s="49"/>
      <c r="JFA142" s="49"/>
      <c r="JFB142" s="49"/>
      <c r="JFC142" s="49"/>
      <c r="JFD142" s="49"/>
      <c r="JFE142" s="49"/>
      <c r="JFF142" s="49"/>
      <c r="JFG142" s="49"/>
      <c r="JFH142" s="49"/>
      <c r="JFI142" s="49"/>
      <c r="JFJ142" s="49"/>
      <c r="JFK142" s="49"/>
      <c r="JFL142" s="49"/>
      <c r="JFM142" s="49"/>
      <c r="JFN142" s="49"/>
      <c r="JFO142" s="49"/>
      <c r="JFP142" s="49"/>
      <c r="JFQ142" s="49"/>
      <c r="JFR142" s="49"/>
      <c r="JFS142" s="49"/>
      <c r="JFT142" s="49"/>
      <c r="JFU142" s="49"/>
      <c r="JFV142" s="49"/>
      <c r="JFY142" s="49"/>
      <c r="JGB142" s="49"/>
      <c r="JGE142" s="49"/>
      <c r="JGH142" s="49"/>
      <c r="JGK142" s="49"/>
      <c r="JGN142" s="49"/>
      <c r="JGW142" s="49"/>
      <c r="JGZ142" s="49"/>
      <c r="JHC142" s="49"/>
      <c r="JHF142" s="49"/>
      <c r="JHO142" s="49"/>
      <c r="JHU142" s="49"/>
      <c r="JHX142" s="49"/>
      <c r="JIA142" s="49"/>
      <c r="JID142" s="49"/>
      <c r="JIJ142" s="49"/>
      <c r="JIM142" s="49"/>
      <c r="JIS142" s="49"/>
      <c r="JIU142" s="49"/>
      <c r="JIV142" s="49"/>
      <c r="JIX142" s="49"/>
      <c r="JJO142" s="49"/>
      <c r="JJT142" s="49"/>
      <c r="JJZ142" s="49"/>
      <c r="JKC142" s="49"/>
      <c r="JKF142" s="49"/>
      <c r="JKN142" s="49"/>
      <c r="JLJ142" s="49"/>
      <c r="JLK142" s="49"/>
      <c r="JLL142" s="49"/>
      <c r="JLM142" s="49"/>
      <c r="JLN142" s="49"/>
      <c r="JLO142" s="49"/>
      <c r="JMG142" s="49"/>
      <c r="JMH142" s="49"/>
      <c r="JMK142" s="49"/>
      <c r="JMN142" s="49"/>
      <c r="JMP142" s="49"/>
      <c r="JMR142" s="49"/>
      <c r="JMU142" s="49"/>
      <c r="JMX142" s="49"/>
      <c r="JNA142" s="49"/>
      <c r="JND142" s="49"/>
      <c r="JNG142" s="49"/>
      <c r="JNJ142" s="49"/>
      <c r="JNM142" s="49"/>
      <c r="JNP142" s="49"/>
      <c r="JNR142" s="49"/>
      <c r="JOE142" s="49"/>
      <c r="JOF142" s="49"/>
      <c r="JOG142" s="49"/>
      <c r="JOH142" s="49"/>
      <c r="JOI142" s="49"/>
      <c r="JOJ142" s="49"/>
      <c r="JOK142" s="49"/>
      <c r="JOL142" s="49"/>
      <c r="JOM142" s="49"/>
      <c r="JON142" s="49"/>
      <c r="JOO142" s="49"/>
      <c r="JOP142" s="49"/>
      <c r="JOQ142" s="49"/>
      <c r="JOR142" s="49"/>
      <c r="JOS142" s="49"/>
      <c r="JOT142" s="49"/>
      <c r="JOU142" s="49"/>
      <c r="JOV142" s="49"/>
      <c r="JOW142" s="49"/>
      <c r="JOX142" s="49"/>
      <c r="JOY142" s="49"/>
      <c r="JOZ142" s="49"/>
      <c r="JPA142" s="49"/>
      <c r="JPB142" s="49"/>
      <c r="JPC142" s="49"/>
      <c r="JPD142" s="49"/>
      <c r="JPE142" s="49"/>
      <c r="JPF142" s="49"/>
      <c r="JPG142" s="49"/>
      <c r="JPH142" s="49"/>
      <c r="JPI142" s="49"/>
      <c r="JPJ142" s="49"/>
      <c r="JPK142" s="49"/>
      <c r="JPL142" s="49"/>
      <c r="JPM142" s="49"/>
      <c r="JPN142" s="49"/>
      <c r="JPO142" s="49"/>
      <c r="JPP142" s="49"/>
      <c r="JPQ142" s="49"/>
      <c r="JPR142" s="49"/>
      <c r="JPU142" s="49"/>
      <c r="JPX142" s="49"/>
      <c r="JQA142" s="49"/>
      <c r="JQD142" s="49"/>
      <c r="JQG142" s="49"/>
      <c r="JQJ142" s="49"/>
      <c r="JQS142" s="49"/>
      <c r="JQV142" s="49"/>
      <c r="JQY142" s="49"/>
      <c r="JRB142" s="49"/>
      <c r="JRK142" s="49"/>
      <c r="JRQ142" s="49"/>
      <c r="JRT142" s="49"/>
      <c r="JRW142" s="49"/>
      <c r="JRZ142" s="49"/>
      <c r="JSF142" s="49"/>
      <c r="JSI142" s="49"/>
      <c r="JSO142" s="49"/>
      <c r="JSQ142" s="49"/>
      <c r="JSR142" s="49"/>
      <c r="JST142" s="49"/>
      <c r="JTK142" s="49"/>
      <c r="JTP142" s="49"/>
      <c r="JTV142" s="49"/>
      <c r="JTY142" s="49"/>
      <c r="JUB142" s="49"/>
      <c r="JUJ142" s="49"/>
      <c r="JVF142" s="49"/>
      <c r="JVG142" s="49"/>
      <c r="JVH142" s="49"/>
      <c r="JVI142" s="49"/>
      <c r="JVJ142" s="49"/>
      <c r="JVK142" s="49"/>
      <c r="JWC142" s="49"/>
      <c r="JWD142" s="49"/>
      <c r="JWG142" s="49"/>
      <c r="JWJ142" s="49"/>
      <c r="JWL142" s="49"/>
      <c r="JWN142" s="49"/>
      <c r="JWQ142" s="49"/>
      <c r="JWT142" s="49"/>
      <c r="JWW142" s="49"/>
      <c r="JWZ142" s="49"/>
      <c r="JXC142" s="49"/>
      <c r="JXF142" s="49"/>
      <c r="JXI142" s="49"/>
      <c r="JXL142" s="49"/>
      <c r="JXN142" s="49"/>
      <c r="JYA142" s="49"/>
      <c r="JYB142" s="49"/>
      <c r="JYC142" s="49"/>
      <c r="JYD142" s="49"/>
      <c r="JYE142" s="49"/>
      <c r="JYF142" s="49"/>
      <c r="JYG142" s="49"/>
      <c r="JYH142" s="49"/>
      <c r="JYI142" s="49"/>
      <c r="JYJ142" s="49"/>
      <c r="JYK142" s="49"/>
      <c r="JYL142" s="49"/>
      <c r="JYM142" s="49"/>
      <c r="JYN142" s="49"/>
      <c r="JYO142" s="49"/>
      <c r="JYP142" s="49"/>
      <c r="JYQ142" s="49"/>
      <c r="JYR142" s="49"/>
      <c r="JYS142" s="49"/>
      <c r="JYT142" s="49"/>
      <c r="JYU142" s="49"/>
      <c r="JYV142" s="49"/>
      <c r="JYW142" s="49"/>
      <c r="JYX142" s="49"/>
      <c r="JYY142" s="49"/>
      <c r="JYZ142" s="49"/>
      <c r="JZA142" s="49"/>
      <c r="JZB142" s="49"/>
      <c r="JZC142" s="49"/>
      <c r="JZD142" s="49"/>
      <c r="JZE142" s="49"/>
      <c r="JZF142" s="49"/>
      <c r="JZG142" s="49"/>
      <c r="JZH142" s="49"/>
      <c r="JZI142" s="49"/>
      <c r="JZJ142" s="49"/>
      <c r="JZK142" s="49"/>
      <c r="JZL142" s="49"/>
      <c r="JZM142" s="49"/>
      <c r="JZN142" s="49"/>
      <c r="JZQ142" s="49"/>
      <c r="JZT142" s="49"/>
      <c r="JZW142" s="49"/>
      <c r="JZZ142" s="49"/>
      <c r="KAC142" s="49"/>
      <c r="KAF142" s="49"/>
      <c r="KAO142" s="49"/>
      <c r="KAR142" s="49"/>
      <c r="KAU142" s="49"/>
      <c r="KAX142" s="49"/>
      <c r="KBG142" s="49"/>
      <c r="KBM142" s="49"/>
      <c r="KBP142" s="49"/>
      <c r="KBS142" s="49"/>
      <c r="KBV142" s="49"/>
      <c r="KCB142" s="49"/>
      <c r="KCE142" s="49"/>
      <c r="KCK142" s="49"/>
      <c r="KCM142" s="49"/>
      <c r="KCN142" s="49"/>
      <c r="KCP142" s="49"/>
      <c r="KDG142" s="49"/>
      <c r="KDL142" s="49"/>
      <c r="KDR142" s="49"/>
      <c r="KDU142" s="49"/>
      <c r="KDX142" s="49"/>
      <c r="KEF142" s="49"/>
      <c r="KFB142" s="49"/>
      <c r="KFC142" s="49"/>
      <c r="KFD142" s="49"/>
      <c r="KFE142" s="49"/>
      <c r="KFF142" s="49"/>
      <c r="KFG142" s="49"/>
      <c r="KFY142" s="49"/>
      <c r="KFZ142" s="49"/>
      <c r="KGC142" s="49"/>
      <c r="KGF142" s="49"/>
      <c r="KGH142" s="49"/>
      <c r="KGJ142" s="49"/>
      <c r="KGM142" s="49"/>
      <c r="KGP142" s="49"/>
      <c r="KGS142" s="49"/>
      <c r="KGV142" s="49"/>
      <c r="KGY142" s="49"/>
      <c r="KHB142" s="49"/>
      <c r="KHE142" s="49"/>
      <c r="KHH142" s="49"/>
      <c r="KHJ142" s="49"/>
      <c r="KHW142" s="49"/>
      <c r="KHX142" s="49"/>
      <c r="KHY142" s="49"/>
      <c r="KHZ142" s="49"/>
      <c r="KIA142" s="49"/>
      <c r="KIB142" s="49"/>
      <c r="KIC142" s="49"/>
      <c r="KID142" s="49"/>
      <c r="KIE142" s="49"/>
      <c r="KIF142" s="49"/>
      <c r="KIG142" s="49"/>
      <c r="KIH142" s="49"/>
      <c r="KII142" s="49"/>
      <c r="KIJ142" s="49"/>
      <c r="KIK142" s="49"/>
      <c r="KIL142" s="49"/>
      <c r="KIM142" s="49"/>
      <c r="KIN142" s="49"/>
      <c r="KIO142" s="49"/>
      <c r="KIP142" s="49"/>
      <c r="KIQ142" s="49"/>
      <c r="KIR142" s="49"/>
      <c r="KIS142" s="49"/>
      <c r="KIT142" s="49"/>
      <c r="KIU142" s="49"/>
      <c r="KIV142" s="49"/>
      <c r="KIW142" s="49"/>
      <c r="KIX142" s="49"/>
      <c r="KIY142" s="49"/>
      <c r="KIZ142" s="49"/>
      <c r="KJA142" s="49"/>
      <c r="KJB142" s="49"/>
      <c r="KJC142" s="49"/>
      <c r="KJD142" s="49"/>
      <c r="KJE142" s="49"/>
      <c r="KJF142" s="49"/>
      <c r="KJG142" s="49"/>
      <c r="KJH142" s="49"/>
      <c r="KJI142" s="49"/>
      <c r="KJJ142" s="49"/>
      <c r="KJM142" s="49"/>
      <c r="KJP142" s="49"/>
      <c r="KJS142" s="49"/>
      <c r="KJV142" s="49"/>
      <c r="KJY142" s="49"/>
      <c r="KKB142" s="49"/>
      <c r="KKK142" s="49"/>
      <c r="KKN142" s="49"/>
      <c r="KKQ142" s="49"/>
      <c r="KKT142" s="49"/>
      <c r="KLC142" s="49"/>
      <c r="KLI142" s="49"/>
      <c r="KLL142" s="49"/>
      <c r="KLO142" s="49"/>
      <c r="KLR142" s="49"/>
      <c r="KLX142" s="49"/>
      <c r="KMA142" s="49"/>
      <c r="KMG142" s="49"/>
      <c r="KMI142" s="49"/>
      <c r="KMJ142" s="49"/>
      <c r="KML142" s="49"/>
      <c r="KNC142" s="49"/>
      <c r="KNH142" s="49"/>
      <c r="KNN142" s="49"/>
      <c r="KNQ142" s="49"/>
      <c r="KNT142" s="49"/>
      <c r="KOB142" s="49"/>
      <c r="KOX142" s="49"/>
      <c r="KOY142" s="49"/>
      <c r="KOZ142" s="49"/>
      <c r="KPA142" s="49"/>
      <c r="KPB142" s="49"/>
      <c r="KPC142" s="49"/>
      <c r="KPU142" s="49"/>
      <c r="KPV142" s="49"/>
      <c r="KPY142" s="49"/>
      <c r="KQB142" s="49"/>
      <c r="KQD142" s="49"/>
      <c r="KQF142" s="49"/>
      <c r="KQI142" s="49"/>
      <c r="KQL142" s="49"/>
      <c r="KQO142" s="49"/>
      <c r="KQR142" s="49"/>
      <c r="KQU142" s="49"/>
      <c r="KQX142" s="49"/>
      <c r="KRA142" s="49"/>
      <c r="KRD142" s="49"/>
      <c r="KRF142" s="49"/>
      <c r="KRS142" s="49"/>
      <c r="KRT142" s="49"/>
      <c r="KRU142" s="49"/>
      <c r="KRV142" s="49"/>
      <c r="KRW142" s="49"/>
      <c r="KRX142" s="49"/>
      <c r="KRY142" s="49"/>
      <c r="KRZ142" s="49"/>
      <c r="KSA142" s="49"/>
      <c r="KSB142" s="49"/>
      <c r="KSC142" s="49"/>
      <c r="KSD142" s="49"/>
      <c r="KSE142" s="49"/>
      <c r="KSF142" s="49"/>
      <c r="KSG142" s="49"/>
      <c r="KSH142" s="49"/>
      <c r="KSI142" s="49"/>
      <c r="KSJ142" s="49"/>
      <c r="KSK142" s="49"/>
      <c r="KSL142" s="49"/>
      <c r="KSM142" s="49"/>
      <c r="KSN142" s="49"/>
      <c r="KSO142" s="49"/>
      <c r="KSP142" s="49"/>
      <c r="KSQ142" s="49"/>
      <c r="KSR142" s="49"/>
      <c r="KSS142" s="49"/>
      <c r="KST142" s="49"/>
      <c r="KSU142" s="49"/>
      <c r="KSV142" s="49"/>
      <c r="KSW142" s="49"/>
      <c r="KSX142" s="49"/>
      <c r="KSY142" s="49"/>
      <c r="KSZ142" s="49"/>
      <c r="KTA142" s="49"/>
      <c r="KTB142" s="49"/>
      <c r="KTC142" s="49"/>
      <c r="KTD142" s="49"/>
      <c r="KTE142" s="49"/>
      <c r="KTF142" s="49"/>
      <c r="KTI142" s="49"/>
      <c r="KTL142" s="49"/>
      <c r="KTO142" s="49"/>
      <c r="KTR142" s="49"/>
      <c r="KTU142" s="49"/>
      <c r="KTX142" s="49"/>
      <c r="KUG142" s="49"/>
      <c r="KUJ142" s="49"/>
      <c r="KUM142" s="49"/>
      <c r="KUP142" s="49"/>
      <c r="KUY142" s="49"/>
      <c r="KVE142" s="49"/>
      <c r="KVH142" s="49"/>
      <c r="KVK142" s="49"/>
      <c r="KVN142" s="49"/>
      <c r="KVT142" s="49"/>
      <c r="KVW142" s="49"/>
      <c r="KWC142" s="49"/>
      <c r="KWE142" s="49"/>
      <c r="KWF142" s="49"/>
      <c r="KWH142" s="49"/>
      <c r="KWY142" s="49"/>
      <c r="KXD142" s="49"/>
      <c r="KXJ142" s="49"/>
      <c r="KXM142" s="49"/>
      <c r="KXP142" s="49"/>
      <c r="KXX142" s="49"/>
      <c r="KYT142" s="49"/>
      <c r="KYU142" s="49"/>
      <c r="KYV142" s="49"/>
      <c r="KYW142" s="49"/>
      <c r="KYX142" s="49"/>
      <c r="KYY142" s="49"/>
      <c r="KZQ142" s="49"/>
      <c r="KZR142" s="49"/>
      <c r="KZU142" s="49"/>
      <c r="KZX142" s="49"/>
      <c r="KZZ142" s="49"/>
      <c r="LAB142" s="49"/>
      <c r="LAE142" s="49"/>
      <c r="LAH142" s="49"/>
      <c r="LAK142" s="49"/>
      <c r="LAN142" s="49"/>
      <c r="LAQ142" s="49"/>
      <c r="LAT142" s="49"/>
      <c r="LAW142" s="49"/>
      <c r="LAZ142" s="49"/>
      <c r="LBB142" s="49"/>
      <c r="LBO142" s="49"/>
      <c r="LBP142" s="49"/>
      <c r="LBQ142" s="49"/>
      <c r="LBR142" s="49"/>
      <c r="LBS142" s="49"/>
      <c r="LBT142" s="49"/>
      <c r="LBU142" s="49"/>
      <c r="LBV142" s="49"/>
      <c r="LBW142" s="49"/>
      <c r="LBX142" s="49"/>
      <c r="LBY142" s="49"/>
      <c r="LBZ142" s="49"/>
      <c r="LCA142" s="49"/>
      <c r="LCB142" s="49"/>
      <c r="LCC142" s="49"/>
      <c r="LCD142" s="49"/>
      <c r="LCE142" s="49"/>
      <c r="LCF142" s="49"/>
      <c r="LCG142" s="49"/>
      <c r="LCH142" s="49"/>
      <c r="LCI142" s="49"/>
      <c r="LCJ142" s="49"/>
      <c r="LCK142" s="49"/>
      <c r="LCL142" s="49"/>
      <c r="LCM142" s="49"/>
      <c r="LCN142" s="49"/>
      <c r="LCO142" s="49"/>
      <c r="LCP142" s="49"/>
      <c r="LCQ142" s="49"/>
      <c r="LCR142" s="49"/>
      <c r="LCS142" s="49"/>
      <c r="LCT142" s="49"/>
      <c r="LCU142" s="49"/>
      <c r="LCV142" s="49"/>
      <c r="LCW142" s="49"/>
      <c r="LCX142" s="49"/>
      <c r="LCY142" s="49"/>
      <c r="LCZ142" s="49"/>
      <c r="LDA142" s="49"/>
      <c r="LDB142" s="49"/>
      <c r="LDE142" s="49"/>
      <c r="LDH142" s="49"/>
      <c r="LDK142" s="49"/>
      <c r="LDN142" s="49"/>
      <c r="LDQ142" s="49"/>
      <c r="LDT142" s="49"/>
      <c r="LEC142" s="49"/>
      <c r="LEF142" s="49"/>
      <c r="LEI142" s="49"/>
      <c r="LEL142" s="49"/>
      <c r="LEU142" s="49"/>
      <c r="LFA142" s="49"/>
      <c r="LFD142" s="49"/>
      <c r="LFG142" s="49"/>
      <c r="LFJ142" s="49"/>
      <c r="LFP142" s="49"/>
      <c r="LFS142" s="49"/>
      <c r="LFY142" s="49"/>
      <c r="LGA142" s="49"/>
      <c r="LGB142" s="49"/>
      <c r="LGD142" s="49"/>
      <c r="LGU142" s="49"/>
      <c r="LGZ142" s="49"/>
      <c r="LHF142" s="49"/>
      <c r="LHI142" s="49"/>
      <c r="LHL142" s="49"/>
      <c r="LHT142" s="49"/>
      <c r="LIP142" s="49"/>
      <c r="LIQ142" s="49"/>
      <c r="LIR142" s="49"/>
      <c r="LIS142" s="49"/>
      <c r="LIT142" s="49"/>
      <c r="LIU142" s="49"/>
      <c r="LJM142" s="49"/>
      <c r="LJN142" s="49"/>
      <c r="LJQ142" s="49"/>
      <c r="LJT142" s="49"/>
      <c r="LJV142" s="49"/>
      <c r="LJX142" s="49"/>
      <c r="LKA142" s="49"/>
      <c r="LKD142" s="49"/>
      <c r="LKG142" s="49"/>
      <c r="LKJ142" s="49"/>
      <c r="LKM142" s="49"/>
      <c r="LKP142" s="49"/>
      <c r="LKS142" s="49"/>
      <c r="LKV142" s="49"/>
      <c r="LKX142" s="49"/>
      <c r="LLK142" s="49"/>
      <c r="LLL142" s="49"/>
      <c r="LLM142" s="49"/>
      <c r="LLN142" s="49"/>
      <c r="LLO142" s="49"/>
      <c r="LLP142" s="49"/>
      <c r="LLQ142" s="49"/>
      <c r="LLR142" s="49"/>
      <c r="LLS142" s="49"/>
      <c r="LLT142" s="49"/>
      <c r="LLU142" s="49"/>
      <c r="LLV142" s="49"/>
      <c r="LLW142" s="49"/>
      <c r="LLX142" s="49"/>
      <c r="LLY142" s="49"/>
      <c r="LLZ142" s="49"/>
      <c r="LMA142" s="49"/>
      <c r="LMB142" s="49"/>
      <c r="LMC142" s="49"/>
      <c r="LMD142" s="49"/>
      <c r="LME142" s="49"/>
      <c r="LMF142" s="49"/>
      <c r="LMG142" s="49"/>
      <c r="LMH142" s="49"/>
      <c r="LMI142" s="49"/>
      <c r="LMJ142" s="49"/>
      <c r="LMK142" s="49"/>
      <c r="LML142" s="49"/>
      <c r="LMM142" s="49"/>
      <c r="LMN142" s="49"/>
      <c r="LMO142" s="49"/>
      <c r="LMP142" s="49"/>
      <c r="LMQ142" s="49"/>
      <c r="LMR142" s="49"/>
      <c r="LMS142" s="49"/>
      <c r="LMT142" s="49"/>
      <c r="LMU142" s="49"/>
      <c r="LMV142" s="49"/>
      <c r="LMW142" s="49"/>
      <c r="LMX142" s="49"/>
      <c r="LNA142" s="49"/>
      <c r="LND142" s="49"/>
      <c r="LNG142" s="49"/>
      <c r="LNJ142" s="49"/>
      <c r="LNM142" s="49"/>
      <c r="LNP142" s="49"/>
      <c r="LNY142" s="49"/>
      <c r="LOB142" s="49"/>
      <c r="LOE142" s="49"/>
      <c r="LOH142" s="49"/>
      <c r="LOQ142" s="49"/>
      <c r="LOW142" s="49"/>
      <c r="LOZ142" s="49"/>
      <c r="LPC142" s="49"/>
      <c r="LPF142" s="49"/>
      <c r="LPL142" s="49"/>
      <c r="LPO142" s="49"/>
      <c r="LPU142" s="49"/>
      <c r="LPW142" s="49"/>
      <c r="LPX142" s="49"/>
      <c r="LPZ142" s="49"/>
      <c r="LQQ142" s="49"/>
      <c r="LQV142" s="49"/>
      <c r="LRB142" s="49"/>
      <c r="LRE142" s="49"/>
      <c r="LRH142" s="49"/>
      <c r="LRP142" s="49"/>
      <c r="LSL142" s="49"/>
      <c r="LSM142" s="49"/>
      <c r="LSN142" s="49"/>
      <c r="LSO142" s="49"/>
      <c r="LSP142" s="49"/>
      <c r="LSQ142" s="49"/>
      <c r="LTI142" s="49"/>
      <c r="LTJ142" s="49"/>
      <c r="LTM142" s="49"/>
      <c r="LTP142" s="49"/>
      <c r="LTR142" s="49"/>
      <c r="LTT142" s="49"/>
      <c r="LTW142" s="49"/>
      <c r="LTZ142" s="49"/>
      <c r="LUC142" s="49"/>
      <c r="LUF142" s="49"/>
      <c r="LUI142" s="49"/>
      <c r="LUL142" s="49"/>
      <c r="LUO142" s="49"/>
      <c r="LUR142" s="49"/>
      <c r="LUT142" s="49"/>
      <c r="LVG142" s="49"/>
      <c r="LVH142" s="49"/>
      <c r="LVI142" s="49"/>
      <c r="LVJ142" s="49"/>
      <c r="LVK142" s="49"/>
      <c r="LVL142" s="49"/>
      <c r="LVM142" s="49"/>
      <c r="LVN142" s="49"/>
      <c r="LVO142" s="49"/>
      <c r="LVP142" s="49"/>
      <c r="LVQ142" s="49"/>
      <c r="LVR142" s="49"/>
      <c r="LVS142" s="49"/>
      <c r="LVT142" s="49"/>
      <c r="LVU142" s="49"/>
      <c r="LVV142" s="49"/>
      <c r="LVW142" s="49"/>
      <c r="LVX142" s="49"/>
      <c r="LVY142" s="49"/>
      <c r="LVZ142" s="49"/>
      <c r="LWA142" s="49"/>
      <c r="LWB142" s="49"/>
      <c r="LWC142" s="49"/>
      <c r="LWD142" s="49"/>
      <c r="LWE142" s="49"/>
      <c r="LWF142" s="49"/>
      <c r="LWG142" s="49"/>
      <c r="LWH142" s="49"/>
      <c r="LWI142" s="49"/>
      <c r="LWJ142" s="49"/>
      <c r="LWK142" s="49"/>
      <c r="LWL142" s="49"/>
      <c r="LWM142" s="49"/>
      <c r="LWN142" s="49"/>
      <c r="LWO142" s="49"/>
      <c r="LWP142" s="49"/>
      <c r="LWQ142" s="49"/>
      <c r="LWR142" s="49"/>
      <c r="LWS142" s="49"/>
      <c r="LWT142" s="49"/>
      <c r="LWW142" s="49"/>
      <c r="LWZ142" s="49"/>
      <c r="LXC142" s="49"/>
      <c r="LXF142" s="49"/>
      <c r="LXI142" s="49"/>
      <c r="LXL142" s="49"/>
      <c r="LXU142" s="49"/>
      <c r="LXX142" s="49"/>
      <c r="LYA142" s="49"/>
      <c r="LYD142" s="49"/>
      <c r="LYM142" s="49"/>
      <c r="LYS142" s="49"/>
      <c r="LYV142" s="49"/>
      <c r="LYY142" s="49"/>
      <c r="LZB142" s="49"/>
      <c r="LZH142" s="49"/>
      <c r="LZK142" s="49"/>
      <c r="LZQ142" s="49"/>
      <c r="LZS142" s="49"/>
      <c r="LZT142" s="49"/>
      <c r="LZV142" s="49"/>
      <c r="MAM142" s="49"/>
      <c r="MAR142" s="49"/>
      <c r="MAX142" s="49"/>
      <c r="MBA142" s="49"/>
      <c r="MBD142" s="49"/>
      <c r="MBL142" s="49"/>
      <c r="MCH142" s="49"/>
      <c r="MCI142" s="49"/>
      <c r="MCJ142" s="49"/>
      <c r="MCK142" s="49"/>
      <c r="MCL142" s="49"/>
      <c r="MCM142" s="49"/>
      <c r="MDE142" s="49"/>
      <c r="MDF142" s="49"/>
      <c r="MDI142" s="49"/>
      <c r="MDL142" s="49"/>
      <c r="MDN142" s="49"/>
      <c r="MDP142" s="49"/>
      <c r="MDS142" s="49"/>
      <c r="MDV142" s="49"/>
      <c r="MDY142" s="49"/>
      <c r="MEB142" s="49"/>
      <c r="MEE142" s="49"/>
      <c r="MEH142" s="49"/>
      <c r="MEK142" s="49"/>
      <c r="MEN142" s="49"/>
      <c r="MEP142" s="49"/>
      <c r="MFC142" s="49"/>
      <c r="MFD142" s="49"/>
      <c r="MFE142" s="49"/>
      <c r="MFF142" s="49"/>
      <c r="MFG142" s="49"/>
      <c r="MFH142" s="49"/>
      <c r="MFI142" s="49"/>
      <c r="MFJ142" s="49"/>
      <c r="MFK142" s="49"/>
      <c r="MFL142" s="49"/>
      <c r="MFM142" s="49"/>
      <c r="MFN142" s="49"/>
      <c r="MFO142" s="49"/>
      <c r="MFP142" s="49"/>
      <c r="MFQ142" s="49"/>
      <c r="MFR142" s="49"/>
      <c r="MFS142" s="49"/>
      <c r="MFT142" s="49"/>
      <c r="MFU142" s="49"/>
      <c r="MFV142" s="49"/>
      <c r="MFW142" s="49"/>
      <c r="MFX142" s="49"/>
      <c r="MFY142" s="49"/>
      <c r="MFZ142" s="49"/>
      <c r="MGA142" s="49"/>
      <c r="MGB142" s="49"/>
      <c r="MGC142" s="49"/>
      <c r="MGD142" s="49"/>
      <c r="MGE142" s="49"/>
      <c r="MGF142" s="49"/>
      <c r="MGG142" s="49"/>
      <c r="MGH142" s="49"/>
      <c r="MGI142" s="49"/>
      <c r="MGJ142" s="49"/>
      <c r="MGK142" s="49"/>
      <c r="MGL142" s="49"/>
      <c r="MGM142" s="49"/>
      <c r="MGN142" s="49"/>
      <c r="MGO142" s="49"/>
      <c r="MGP142" s="49"/>
      <c r="MGS142" s="49"/>
      <c r="MGV142" s="49"/>
      <c r="MGY142" s="49"/>
      <c r="MHB142" s="49"/>
      <c r="MHE142" s="49"/>
      <c r="MHH142" s="49"/>
      <c r="MHQ142" s="49"/>
      <c r="MHT142" s="49"/>
      <c r="MHW142" s="49"/>
      <c r="MHZ142" s="49"/>
      <c r="MII142" s="49"/>
      <c r="MIO142" s="49"/>
      <c r="MIR142" s="49"/>
      <c r="MIU142" s="49"/>
      <c r="MIX142" s="49"/>
      <c r="MJD142" s="49"/>
      <c r="MJG142" s="49"/>
      <c r="MJM142" s="49"/>
      <c r="MJO142" s="49"/>
      <c r="MJP142" s="49"/>
      <c r="MJR142" s="49"/>
      <c r="MKI142" s="49"/>
      <c r="MKN142" s="49"/>
      <c r="MKT142" s="49"/>
      <c r="MKW142" s="49"/>
      <c r="MKZ142" s="49"/>
      <c r="MLH142" s="49"/>
      <c r="MMD142" s="49"/>
      <c r="MME142" s="49"/>
      <c r="MMF142" s="49"/>
      <c r="MMG142" s="49"/>
      <c r="MMH142" s="49"/>
      <c r="MMI142" s="49"/>
      <c r="MNA142" s="49"/>
      <c r="MNB142" s="49"/>
      <c r="MNE142" s="49"/>
      <c r="MNH142" s="49"/>
      <c r="MNJ142" s="49"/>
      <c r="MNL142" s="49"/>
      <c r="MNO142" s="49"/>
      <c r="MNR142" s="49"/>
      <c r="MNU142" s="49"/>
      <c r="MNX142" s="49"/>
      <c r="MOA142" s="49"/>
      <c r="MOD142" s="49"/>
      <c r="MOG142" s="49"/>
      <c r="MOJ142" s="49"/>
      <c r="MOL142" s="49"/>
      <c r="MOY142" s="49"/>
      <c r="MOZ142" s="49"/>
      <c r="MPA142" s="49"/>
      <c r="MPB142" s="49"/>
      <c r="MPC142" s="49"/>
      <c r="MPD142" s="49"/>
      <c r="MPE142" s="49"/>
      <c r="MPF142" s="49"/>
      <c r="MPG142" s="49"/>
      <c r="MPH142" s="49"/>
      <c r="MPI142" s="49"/>
      <c r="MPJ142" s="49"/>
      <c r="MPK142" s="49"/>
      <c r="MPL142" s="49"/>
      <c r="MPM142" s="49"/>
      <c r="MPN142" s="49"/>
      <c r="MPO142" s="49"/>
      <c r="MPP142" s="49"/>
      <c r="MPQ142" s="49"/>
      <c r="MPR142" s="49"/>
      <c r="MPS142" s="49"/>
      <c r="MPT142" s="49"/>
      <c r="MPU142" s="49"/>
      <c r="MPV142" s="49"/>
      <c r="MPW142" s="49"/>
      <c r="MPX142" s="49"/>
      <c r="MPY142" s="49"/>
      <c r="MPZ142" s="49"/>
      <c r="MQA142" s="49"/>
      <c r="MQB142" s="49"/>
      <c r="MQC142" s="49"/>
      <c r="MQD142" s="49"/>
      <c r="MQE142" s="49"/>
      <c r="MQF142" s="49"/>
      <c r="MQG142" s="49"/>
      <c r="MQH142" s="49"/>
      <c r="MQI142" s="49"/>
      <c r="MQJ142" s="49"/>
      <c r="MQK142" s="49"/>
      <c r="MQL142" s="49"/>
      <c r="MQO142" s="49"/>
      <c r="MQR142" s="49"/>
      <c r="MQU142" s="49"/>
      <c r="MQX142" s="49"/>
      <c r="MRA142" s="49"/>
      <c r="MRD142" s="49"/>
      <c r="MRM142" s="49"/>
      <c r="MRP142" s="49"/>
      <c r="MRS142" s="49"/>
      <c r="MRV142" s="49"/>
      <c r="MSE142" s="49"/>
      <c r="MSK142" s="49"/>
      <c r="MSN142" s="49"/>
      <c r="MSQ142" s="49"/>
      <c r="MST142" s="49"/>
      <c r="MSZ142" s="49"/>
      <c r="MTC142" s="49"/>
      <c r="MTI142" s="49"/>
      <c r="MTK142" s="49"/>
      <c r="MTL142" s="49"/>
      <c r="MTN142" s="49"/>
      <c r="MUE142" s="49"/>
      <c r="MUJ142" s="49"/>
      <c r="MUP142" s="49"/>
      <c r="MUS142" s="49"/>
      <c r="MUV142" s="49"/>
      <c r="MVD142" s="49"/>
      <c r="MVZ142" s="49"/>
      <c r="MWA142" s="49"/>
      <c r="MWB142" s="49"/>
      <c r="MWC142" s="49"/>
      <c r="MWD142" s="49"/>
      <c r="MWE142" s="49"/>
      <c r="MWW142" s="49"/>
      <c r="MWX142" s="49"/>
      <c r="MXA142" s="49"/>
      <c r="MXD142" s="49"/>
      <c r="MXF142" s="49"/>
      <c r="MXH142" s="49"/>
      <c r="MXK142" s="49"/>
      <c r="MXN142" s="49"/>
      <c r="MXQ142" s="49"/>
      <c r="MXT142" s="49"/>
      <c r="MXW142" s="49"/>
      <c r="MXZ142" s="49"/>
      <c r="MYC142" s="49"/>
      <c r="MYF142" s="49"/>
      <c r="MYH142" s="49"/>
      <c r="MYU142" s="49"/>
      <c r="MYV142" s="49"/>
      <c r="MYW142" s="49"/>
      <c r="MYX142" s="49"/>
      <c r="MYY142" s="49"/>
      <c r="MYZ142" s="49"/>
      <c r="MZA142" s="49"/>
      <c r="MZB142" s="49"/>
      <c r="MZC142" s="49"/>
      <c r="MZD142" s="49"/>
      <c r="MZE142" s="49"/>
      <c r="MZF142" s="49"/>
      <c r="MZG142" s="49"/>
      <c r="MZH142" s="49"/>
      <c r="MZI142" s="49"/>
      <c r="MZJ142" s="49"/>
      <c r="MZK142" s="49"/>
      <c r="MZL142" s="49"/>
      <c r="MZM142" s="49"/>
      <c r="MZN142" s="49"/>
      <c r="MZO142" s="49"/>
      <c r="MZP142" s="49"/>
      <c r="MZQ142" s="49"/>
      <c r="MZR142" s="49"/>
      <c r="MZS142" s="49"/>
      <c r="MZT142" s="49"/>
      <c r="MZU142" s="49"/>
      <c r="MZV142" s="49"/>
      <c r="MZW142" s="49"/>
      <c r="MZX142" s="49"/>
      <c r="MZY142" s="49"/>
      <c r="MZZ142" s="49"/>
      <c r="NAA142" s="49"/>
      <c r="NAB142" s="49"/>
      <c r="NAC142" s="49"/>
      <c r="NAD142" s="49"/>
      <c r="NAE142" s="49"/>
      <c r="NAF142" s="49"/>
      <c r="NAG142" s="49"/>
      <c r="NAH142" s="49"/>
      <c r="NAK142" s="49"/>
      <c r="NAN142" s="49"/>
      <c r="NAQ142" s="49"/>
      <c r="NAT142" s="49"/>
      <c r="NAW142" s="49"/>
      <c r="NAZ142" s="49"/>
      <c r="NBI142" s="49"/>
      <c r="NBL142" s="49"/>
      <c r="NBO142" s="49"/>
      <c r="NBR142" s="49"/>
      <c r="NCA142" s="49"/>
      <c r="NCG142" s="49"/>
      <c r="NCJ142" s="49"/>
      <c r="NCM142" s="49"/>
      <c r="NCP142" s="49"/>
      <c r="NCV142" s="49"/>
      <c r="NCY142" s="49"/>
      <c r="NDE142" s="49"/>
      <c r="NDG142" s="49"/>
      <c r="NDH142" s="49"/>
      <c r="NDJ142" s="49"/>
      <c r="NEA142" s="49"/>
      <c r="NEF142" s="49"/>
      <c r="NEL142" s="49"/>
      <c r="NEO142" s="49"/>
      <c r="NER142" s="49"/>
      <c r="NEZ142" s="49"/>
      <c r="NFV142" s="49"/>
      <c r="NFW142" s="49"/>
      <c r="NFX142" s="49"/>
      <c r="NFY142" s="49"/>
      <c r="NFZ142" s="49"/>
      <c r="NGA142" s="49"/>
      <c r="NGS142" s="49"/>
      <c r="NGT142" s="49"/>
      <c r="NGW142" s="49"/>
      <c r="NGZ142" s="49"/>
      <c r="NHB142" s="49"/>
      <c r="NHD142" s="49"/>
      <c r="NHG142" s="49"/>
      <c r="NHJ142" s="49"/>
      <c r="NHM142" s="49"/>
      <c r="NHP142" s="49"/>
      <c r="NHS142" s="49"/>
      <c r="NHV142" s="49"/>
      <c r="NHY142" s="49"/>
      <c r="NIB142" s="49"/>
      <c r="NID142" s="49"/>
      <c r="NIQ142" s="49"/>
      <c r="NIR142" s="49"/>
      <c r="NIS142" s="49"/>
      <c r="NIT142" s="49"/>
      <c r="NIU142" s="49"/>
      <c r="NIV142" s="49"/>
      <c r="NIW142" s="49"/>
      <c r="NIX142" s="49"/>
      <c r="NIY142" s="49"/>
      <c r="NIZ142" s="49"/>
      <c r="NJA142" s="49"/>
      <c r="NJB142" s="49"/>
      <c r="NJC142" s="49"/>
      <c r="NJD142" s="49"/>
      <c r="NJE142" s="49"/>
      <c r="NJF142" s="49"/>
      <c r="NJG142" s="49"/>
      <c r="NJH142" s="49"/>
      <c r="NJI142" s="49"/>
      <c r="NJJ142" s="49"/>
      <c r="NJK142" s="49"/>
      <c r="NJL142" s="49"/>
      <c r="NJM142" s="49"/>
      <c r="NJN142" s="49"/>
      <c r="NJO142" s="49"/>
      <c r="NJP142" s="49"/>
      <c r="NJQ142" s="49"/>
      <c r="NJR142" s="49"/>
      <c r="NJS142" s="49"/>
      <c r="NJT142" s="49"/>
      <c r="NJU142" s="49"/>
      <c r="NJV142" s="49"/>
      <c r="NJW142" s="49"/>
      <c r="NJX142" s="49"/>
      <c r="NJY142" s="49"/>
      <c r="NJZ142" s="49"/>
      <c r="NKA142" s="49"/>
      <c r="NKB142" s="49"/>
      <c r="NKC142" s="49"/>
      <c r="NKD142" s="49"/>
      <c r="NKG142" s="49"/>
      <c r="NKJ142" s="49"/>
      <c r="NKM142" s="49"/>
      <c r="NKP142" s="49"/>
      <c r="NKS142" s="49"/>
      <c r="NKV142" s="49"/>
      <c r="NLE142" s="49"/>
      <c r="NLH142" s="49"/>
      <c r="NLK142" s="49"/>
      <c r="NLN142" s="49"/>
      <c r="NLW142" s="49"/>
      <c r="NMC142" s="49"/>
      <c r="NMF142" s="49"/>
      <c r="NMI142" s="49"/>
      <c r="NML142" s="49"/>
      <c r="NMR142" s="49"/>
      <c r="NMU142" s="49"/>
      <c r="NNA142" s="49"/>
      <c r="NNC142" s="49"/>
      <c r="NND142" s="49"/>
      <c r="NNF142" s="49"/>
      <c r="NNW142" s="49"/>
      <c r="NOB142" s="49"/>
      <c r="NOH142" s="49"/>
      <c r="NOK142" s="49"/>
      <c r="NON142" s="49"/>
      <c r="NOV142" s="49"/>
      <c r="NPR142" s="49"/>
      <c r="NPS142" s="49"/>
      <c r="NPT142" s="49"/>
      <c r="NPU142" s="49"/>
      <c r="NPV142" s="49"/>
      <c r="NPW142" s="49"/>
      <c r="NQO142" s="49"/>
      <c r="NQP142" s="49"/>
      <c r="NQS142" s="49"/>
      <c r="NQV142" s="49"/>
      <c r="NQX142" s="49"/>
      <c r="NQZ142" s="49"/>
      <c r="NRC142" s="49"/>
      <c r="NRF142" s="49"/>
      <c r="NRI142" s="49"/>
      <c r="NRL142" s="49"/>
      <c r="NRO142" s="49"/>
      <c r="NRR142" s="49"/>
      <c r="NRU142" s="49"/>
      <c r="NRX142" s="49"/>
      <c r="NRZ142" s="49"/>
      <c r="NSM142" s="49"/>
      <c r="NSN142" s="49"/>
      <c r="NSO142" s="49"/>
      <c r="NSP142" s="49"/>
      <c r="NSQ142" s="49"/>
      <c r="NSR142" s="49"/>
      <c r="NSS142" s="49"/>
      <c r="NST142" s="49"/>
      <c r="NSU142" s="49"/>
      <c r="NSV142" s="49"/>
      <c r="NSW142" s="49"/>
      <c r="NSX142" s="49"/>
      <c r="NSY142" s="49"/>
      <c r="NSZ142" s="49"/>
      <c r="NTA142" s="49"/>
      <c r="NTB142" s="49"/>
      <c r="NTC142" s="49"/>
      <c r="NTD142" s="49"/>
      <c r="NTE142" s="49"/>
      <c r="NTF142" s="49"/>
      <c r="NTG142" s="49"/>
      <c r="NTH142" s="49"/>
      <c r="NTI142" s="49"/>
      <c r="NTJ142" s="49"/>
      <c r="NTK142" s="49"/>
      <c r="NTL142" s="49"/>
      <c r="NTM142" s="49"/>
      <c r="NTN142" s="49"/>
      <c r="NTO142" s="49"/>
      <c r="NTP142" s="49"/>
      <c r="NTQ142" s="49"/>
      <c r="NTR142" s="49"/>
      <c r="NTS142" s="49"/>
      <c r="NTT142" s="49"/>
      <c r="NTU142" s="49"/>
      <c r="NTV142" s="49"/>
      <c r="NTW142" s="49"/>
      <c r="NTX142" s="49"/>
      <c r="NTY142" s="49"/>
      <c r="NTZ142" s="49"/>
      <c r="NUC142" s="49"/>
      <c r="NUF142" s="49"/>
      <c r="NUI142" s="49"/>
      <c r="NUL142" s="49"/>
      <c r="NUO142" s="49"/>
      <c r="NUR142" s="49"/>
      <c r="NVA142" s="49"/>
      <c r="NVD142" s="49"/>
      <c r="NVG142" s="49"/>
      <c r="NVJ142" s="49"/>
      <c r="NVS142" s="49"/>
      <c r="NVY142" s="49"/>
      <c r="NWB142" s="49"/>
      <c r="NWE142" s="49"/>
      <c r="NWH142" s="49"/>
      <c r="NWN142" s="49"/>
      <c r="NWQ142" s="49"/>
      <c r="NWW142" s="49"/>
      <c r="NWY142" s="49"/>
      <c r="NWZ142" s="49"/>
      <c r="NXB142" s="49"/>
      <c r="NXS142" s="49"/>
      <c r="NXX142" s="49"/>
      <c r="NYD142" s="49"/>
      <c r="NYG142" s="49"/>
      <c r="NYJ142" s="49"/>
      <c r="NYR142" s="49"/>
      <c r="NZN142" s="49"/>
      <c r="NZO142" s="49"/>
      <c r="NZP142" s="49"/>
      <c r="NZQ142" s="49"/>
      <c r="NZR142" s="49"/>
      <c r="NZS142" s="49"/>
      <c r="OAK142" s="49"/>
      <c r="OAL142" s="49"/>
      <c r="OAO142" s="49"/>
      <c r="OAR142" s="49"/>
      <c r="OAT142" s="49"/>
      <c r="OAV142" s="49"/>
      <c r="OAY142" s="49"/>
      <c r="OBB142" s="49"/>
      <c r="OBE142" s="49"/>
      <c r="OBH142" s="49"/>
      <c r="OBK142" s="49"/>
      <c r="OBN142" s="49"/>
      <c r="OBQ142" s="49"/>
      <c r="OBT142" s="49"/>
      <c r="OBV142" s="49"/>
      <c r="OCI142" s="49"/>
      <c r="OCJ142" s="49"/>
      <c r="OCK142" s="49"/>
      <c r="OCL142" s="49"/>
      <c r="OCM142" s="49"/>
      <c r="OCN142" s="49"/>
      <c r="OCO142" s="49"/>
      <c r="OCP142" s="49"/>
      <c r="OCQ142" s="49"/>
      <c r="OCR142" s="49"/>
      <c r="OCS142" s="49"/>
      <c r="OCT142" s="49"/>
      <c r="OCU142" s="49"/>
      <c r="OCV142" s="49"/>
      <c r="OCW142" s="49"/>
      <c r="OCX142" s="49"/>
      <c r="OCY142" s="49"/>
      <c r="OCZ142" s="49"/>
      <c r="ODA142" s="49"/>
      <c r="ODB142" s="49"/>
      <c r="ODC142" s="49"/>
      <c r="ODD142" s="49"/>
      <c r="ODE142" s="49"/>
      <c r="ODF142" s="49"/>
      <c r="ODG142" s="49"/>
      <c r="ODH142" s="49"/>
      <c r="ODI142" s="49"/>
      <c r="ODJ142" s="49"/>
      <c r="ODK142" s="49"/>
      <c r="ODL142" s="49"/>
      <c r="ODM142" s="49"/>
      <c r="ODN142" s="49"/>
      <c r="ODO142" s="49"/>
      <c r="ODP142" s="49"/>
      <c r="ODQ142" s="49"/>
      <c r="ODR142" s="49"/>
      <c r="ODS142" s="49"/>
      <c r="ODT142" s="49"/>
      <c r="ODU142" s="49"/>
      <c r="ODV142" s="49"/>
      <c r="ODY142" s="49"/>
      <c r="OEB142" s="49"/>
      <c r="OEE142" s="49"/>
      <c r="OEH142" s="49"/>
      <c r="OEK142" s="49"/>
      <c r="OEN142" s="49"/>
      <c r="OEW142" s="49"/>
      <c r="OEZ142" s="49"/>
      <c r="OFC142" s="49"/>
      <c r="OFF142" s="49"/>
      <c r="OFO142" s="49"/>
      <c r="OFU142" s="49"/>
      <c r="OFX142" s="49"/>
      <c r="OGA142" s="49"/>
      <c r="OGD142" s="49"/>
      <c r="OGJ142" s="49"/>
      <c r="OGM142" s="49"/>
      <c r="OGS142" s="49"/>
      <c r="OGU142" s="49"/>
      <c r="OGV142" s="49"/>
      <c r="OGX142" s="49"/>
      <c r="OHO142" s="49"/>
      <c r="OHT142" s="49"/>
      <c r="OHZ142" s="49"/>
      <c r="OIC142" s="49"/>
      <c r="OIF142" s="49"/>
      <c r="OIN142" s="49"/>
      <c r="OJJ142" s="49"/>
      <c r="OJK142" s="49"/>
      <c r="OJL142" s="49"/>
      <c r="OJM142" s="49"/>
      <c r="OJN142" s="49"/>
      <c r="OJO142" s="49"/>
      <c r="OKG142" s="49"/>
      <c r="OKH142" s="49"/>
      <c r="OKK142" s="49"/>
      <c r="OKN142" s="49"/>
      <c r="OKP142" s="49"/>
      <c r="OKR142" s="49"/>
      <c r="OKU142" s="49"/>
      <c r="OKX142" s="49"/>
      <c r="OLA142" s="49"/>
      <c r="OLD142" s="49"/>
      <c r="OLG142" s="49"/>
      <c r="OLJ142" s="49"/>
      <c r="OLM142" s="49"/>
      <c r="OLP142" s="49"/>
      <c r="OLR142" s="49"/>
      <c r="OME142" s="49"/>
      <c r="OMF142" s="49"/>
      <c r="OMG142" s="49"/>
      <c r="OMH142" s="49"/>
      <c r="OMI142" s="49"/>
      <c r="OMJ142" s="49"/>
      <c r="OMK142" s="49"/>
      <c r="OML142" s="49"/>
      <c r="OMM142" s="49"/>
      <c r="OMN142" s="49"/>
      <c r="OMO142" s="49"/>
      <c r="OMP142" s="49"/>
      <c r="OMQ142" s="49"/>
      <c r="OMR142" s="49"/>
      <c r="OMS142" s="49"/>
      <c r="OMT142" s="49"/>
      <c r="OMU142" s="49"/>
      <c r="OMV142" s="49"/>
      <c r="OMW142" s="49"/>
      <c r="OMX142" s="49"/>
      <c r="OMY142" s="49"/>
      <c r="OMZ142" s="49"/>
      <c r="ONA142" s="49"/>
      <c r="ONB142" s="49"/>
      <c r="ONC142" s="49"/>
      <c r="OND142" s="49"/>
      <c r="ONE142" s="49"/>
      <c r="ONF142" s="49"/>
      <c r="ONG142" s="49"/>
      <c r="ONH142" s="49"/>
      <c r="ONI142" s="49"/>
      <c r="ONJ142" s="49"/>
      <c r="ONK142" s="49"/>
      <c r="ONL142" s="49"/>
      <c r="ONM142" s="49"/>
      <c r="ONN142" s="49"/>
      <c r="ONO142" s="49"/>
      <c r="ONP142" s="49"/>
      <c r="ONQ142" s="49"/>
      <c r="ONR142" s="49"/>
      <c r="ONU142" s="49"/>
      <c r="ONX142" s="49"/>
      <c r="OOA142" s="49"/>
      <c r="OOD142" s="49"/>
      <c r="OOG142" s="49"/>
      <c r="OOJ142" s="49"/>
      <c r="OOS142" s="49"/>
      <c r="OOV142" s="49"/>
      <c r="OOY142" s="49"/>
      <c r="OPB142" s="49"/>
      <c r="OPK142" s="49"/>
      <c r="OPQ142" s="49"/>
      <c r="OPT142" s="49"/>
      <c r="OPW142" s="49"/>
      <c r="OPZ142" s="49"/>
      <c r="OQF142" s="49"/>
      <c r="OQI142" s="49"/>
      <c r="OQO142" s="49"/>
      <c r="OQQ142" s="49"/>
      <c r="OQR142" s="49"/>
      <c r="OQT142" s="49"/>
      <c r="ORK142" s="49"/>
      <c r="ORP142" s="49"/>
      <c r="ORV142" s="49"/>
      <c r="ORY142" s="49"/>
      <c r="OSB142" s="49"/>
      <c r="OSJ142" s="49"/>
      <c r="OTF142" s="49"/>
      <c r="OTG142" s="49"/>
      <c r="OTH142" s="49"/>
      <c r="OTI142" s="49"/>
      <c r="OTJ142" s="49"/>
      <c r="OTK142" s="49"/>
      <c r="OUC142" s="49"/>
      <c r="OUD142" s="49"/>
      <c r="OUG142" s="49"/>
      <c r="OUJ142" s="49"/>
      <c r="OUL142" s="49"/>
      <c r="OUN142" s="49"/>
      <c r="OUQ142" s="49"/>
      <c r="OUT142" s="49"/>
      <c r="OUW142" s="49"/>
      <c r="OUZ142" s="49"/>
      <c r="OVC142" s="49"/>
      <c r="OVF142" s="49"/>
      <c r="OVI142" s="49"/>
      <c r="OVL142" s="49"/>
      <c r="OVN142" s="49"/>
      <c r="OWA142" s="49"/>
      <c r="OWB142" s="49"/>
      <c r="OWC142" s="49"/>
      <c r="OWD142" s="49"/>
      <c r="OWE142" s="49"/>
      <c r="OWF142" s="49"/>
      <c r="OWG142" s="49"/>
      <c r="OWH142" s="49"/>
      <c r="OWI142" s="49"/>
      <c r="OWJ142" s="49"/>
      <c r="OWK142" s="49"/>
      <c r="OWL142" s="49"/>
      <c r="OWM142" s="49"/>
      <c r="OWN142" s="49"/>
      <c r="OWO142" s="49"/>
      <c r="OWP142" s="49"/>
      <c r="OWQ142" s="49"/>
      <c r="OWR142" s="49"/>
      <c r="OWS142" s="49"/>
      <c r="OWT142" s="49"/>
      <c r="OWU142" s="49"/>
      <c r="OWV142" s="49"/>
      <c r="OWW142" s="49"/>
      <c r="OWX142" s="49"/>
      <c r="OWY142" s="49"/>
      <c r="OWZ142" s="49"/>
      <c r="OXA142" s="49"/>
      <c r="OXB142" s="49"/>
      <c r="OXC142" s="49"/>
      <c r="OXD142" s="49"/>
      <c r="OXE142" s="49"/>
      <c r="OXF142" s="49"/>
      <c r="OXG142" s="49"/>
      <c r="OXH142" s="49"/>
      <c r="OXI142" s="49"/>
      <c r="OXJ142" s="49"/>
      <c r="OXK142" s="49"/>
      <c r="OXL142" s="49"/>
      <c r="OXM142" s="49"/>
      <c r="OXN142" s="49"/>
      <c r="OXQ142" s="49"/>
      <c r="OXT142" s="49"/>
      <c r="OXW142" s="49"/>
      <c r="OXZ142" s="49"/>
      <c r="OYC142" s="49"/>
      <c r="OYF142" s="49"/>
      <c r="OYO142" s="49"/>
      <c r="OYR142" s="49"/>
      <c r="OYU142" s="49"/>
      <c r="OYX142" s="49"/>
      <c r="OZG142" s="49"/>
      <c r="OZM142" s="49"/>
      <c r="OZP142" s="49"/>
      <c r="OZS142" s="49"/>
      <c r="OZV142" s="49"/>
      <c r="PAB142" s="49"/>
      <c r="PAE142" s="49"/>
      <c r="PAK142" s="49"/>
      <c r="PAM142" s="49"/>
      <c r="PAN142" s="49"/>
      <c r="PAP142" s="49"/>
      <c r="PBG142" s="49"/>
      <c r="PBL142" s="49"/>
      <c r="PBR142" s="49"/>
      <c r="PBU142" s="49"/>
      <c r="PBX142" s="49"/>
      <c r="PCF142" s="49"/>
      <c r="PDB142" s="49"/>
      <c r="PDC142" s="49"/>
      <c r="PDD142" s="49"/>
      <c r="PDE142" s="49"/>
      <c r="PDF142" s="49"/>
      <c r="PDG142" s="49"/>
      <c r="PDY142" s="49"/>
      <c r="PDZ142" s="49"/>
      <c r="PEC142" s="49"/>
      <c r="PEF142" s="49"/>
      <c r="PEH142" s="49"/>
      <c r="PEJ142" s="49"/>
      <c r="PEM142" s="49"/>
      <c r="PEP142" s="49"/>
      <c r="PES142" s="49"/>
      <c r="PEV142" s="49"/>
      <c r="PEY142" s="49"/>
      <c r="PFB142" s="49"/>
      <c r="PFE142" s="49"/>
      <c r="PFH142" s="49"/>
      <c r="PFJ142" s="49"/>
      <c r="PFW142" s="49"/>
      <c r="PFX142" s="49"/>
      <c r="PFY142" s="49"/>
      <c r="PFZ142" s="49"/>
      <c r="PGA142" s="49"/>
      <c r="PGB142" s="49"/>
      <c r="PGC142" s="49"/>
      <c r="PGD142" s="49"/>
      <c r="PGE142" s="49"/>
      <c r="PGF142" s="49"/>
      <c r="PGG142" s="49"/>
      <c r="PGH142" s="49"/>
      <c r="PGI142" s="49"/>
      <c r="PGJ142" s="49"/>
      <c r="PGK142" s="49"/>
      <c r="PGL142" s="49"/>
      <c r="PGM142" s="49"/>
      <c r="PGN142" s="49"/>
      <c r="PGO142" s="49"/>
      <c r="PGP142" s="49"/>
      <c r="PGQ142" s="49"/>
      <c r="PGR142" s="49"/>
      <c r="PGS142" s="49"/>
      <c r="PGT142" s="49"/>
      <c r="PGU142" s="49"/>
      <c r="PGV142" s="49"/>
      <c r="PGW142" s="49"/>
      <c r="PGX142" s="49"/>
      <c r="PGY142" s="49"/>
      <c r="PGZ142" s="49"/>
      <c r="PHA142" s="49"/>
      <c r="PHB142" s="49"/>
      <c r="PHC142" s="49"/>
      <c r="PHD142" s="49"/>
      <c r="PHE142" s="49"/>
      <c r="PHF142" s="49"/>
      <c r="PHG142" s="49"/>
      <c r="PHH142" s="49"/>
      <c r="PHI142" s="49"/>
      <c r="PHJ142" s="49"/>
      <c r="PHM142" s="49"/>
      <c r="PHP142" s="49"/>
      <c r="PHS142" s="49"/>
      <c r="PHV142" s="49"/>
      <c r="PHY142" s="49"/>
      <c r="PIB142" s="49"/>
      <c r="PIK142" s="49"/>
      <c r="PIN142" s="49"/>
      <c r="PIQ142" s="49"/>
      <c r="PIT142" s="49"/>
      <c r="PJC142" s="49"/>
      <c r="PJI142" s="49"/>
      <c r="PJL142" s="49"/>
      <c r="PJO142" s="49"/>
      <c r="PJR142" s="49"/>
      <c r="PJX142" s="49"/>
      <c r="PKA142" s="49"/>
      <c r="PKG142" s="49"/>
      <c r="PKI142" s="49"/>
      <c r="PKJ142" s="49"/>
      <c r="PKL142" s="49"/>
      <c r="PLC142" s="49"/>
      <c r="PLH142" s="49"/>
      <c r="PLN142" s="49"/>
      <c r="PLQ142" s="49"/>
      <c r="PLT142" s="49"/>
      <c r="PMB142" s="49"/>
      <c r="PMX142" s="49"/>
      <c r="PMY142" s="49"/>
      <c r="PMZ142" s="49"/>
      <c r="PNA142" s="49"/>
      <c r="PNB142" s="49"/>
      <c r="PNC142" s="49"/>
      <c r="PNU142" s="49"/>
      <c r="PNV142" s="49"/>
      <c r="PNY142" s="49"/>
      <c r="POB142" s="49"/>
      <c r="POD142" s="49"/>
      <c r="POF142" s="49"/>
      <c r="POI142" s="49"/>
      <c r="POL142" s="49"/>
      <c r="POO142" s="49"/>
      <c r="POR142" s="49"/>
      <c r="POU142" s="49"/>
      <c r="POX142" s="49"/>
      <c r="PPA142" s="49"/>
      <c r="PPD142" s="49"/>
      <c r="PPF142" s="49"/>
      <c r="PPS142" s="49"/>
      <c r="PPT142" s="49"/>
      <c r="PPU142" s="49"/>
      <c r="PPV142" s="49"/>
      <c r="PPW142" s="49"/>
      <c r="PPX142" s="49"/>
      <c r="PPY142" s="49"/>
      <c r="PPZ142" s="49"/>
      <c r="PQA142" s="49"/>
      <c r="PQB142" s="49"/>
      <c r="PQC142" s="49"/>
      <c r="PQD142" s="49"/>
      <c r="PQE142" s="49"/>
      <c r="PQF142" s="49"/>
      <c r="PQG142" s="49"/>
      <c r="PQH142" s="49"/>
      <c r="PQI142" s="49"/>
      <c r="PQJ142" s="49"/>
      <c r="PQK142" s="49"/>
      <c r="PQL142" s="49"/>
      <c r="PQM142" s="49"/>
      <c r="PQN142" s="49"/>
      <c r="PQO142" s="49"/>
      <c r="PQP142" s="49"/>
      <c r="PQQ142" s="49"/>
      <c r="PQR142" s="49"/>
      <c r="PQS142" s="49"/>
      <c r="PQT142" s="49"/>
      <c r="PQU142" s="49"/>
      <c r="PQV142" s="49"/>
      <c r="PQW142" s="49"/>
      <c r="PQX142" s="49"/>
      <c r="PQY142" s="49"/>
      <c r="PQZ142" s="49"/>
      <c r="PRA142" s="49"/>
      <c r="PRB142" s="49"/>
      <c r="PRC142" s="49"/>
      <c r="PRD142" s="49"/>
      <c r="PRE142" s="49"/>
      <c r="PRF142" s="49"/>
      <c r="PRI142" s="49"/>
      <c r="PRL142" s="49"/>
      <c r="PRO142" s="49"/>
      <c r="PRR142" s="49"/>
      <c r="PRU142" s="49"/>
      <c r="PRX142" s="49"/>
      <c r="PSG142" s="49"/>
      <c r="PSJ142" s="49"/>
      <c r="PSM142" s="49"/>
      <c r="PSP142" s="49"/>
      <c r="PSY142" s="49"/>
      <c r="PTE142" s="49"/>
      <c r="PTH142" s="49"/>
      <c r="PTK142" s="49"/>
      <c r="PTN142" s="49"/>
      <c r="PTT142" s="49"/>
      <c r="PTW142" s="49"/>
      <c r="PUC142" s="49"/>
      <c r="PUE142" s="49"/>
      <c r="PUF142" s="49"/>
      <c r="PUH142" s="49"/>
      <c r="PUY142" s="49"/>
      <c r="PVD142" s="49"/>
      <c r="PVJ142" s="49"/>
      <c r="PVM142" s="49"/>
      <c r="PVP142" s="49"/>
      <c r="PVX142" s="49"/>
      <c r="PWT142" s="49"/>
      <c r="PWU142" s="49"/>
      <c r="PWV142" s="49"/>
      <c r="PWW142" s="49"/>
      <c r="PWX142" s="49"/>
      <c r="PWY142" s="49"/>
      <c r="PXQ142" s="49"/>
      <c r="PXR142" s="49"/>
      <c r="PXU142" s="49"/>
      <c r="PXX142" s="49"/>
      <c r="PXZ142" s="49"/>
      <c r="PYB142" s="49"/>
      <c r="PYE142" s="49"/>
      <c r="PYH142" s="49"/>
      <c r="PYK142" s="49"/>
      <c r="PYN142" s="49"/>
      <c r="PYQ142" s="49"/>
      <c r="PYT142" s="49"/>
      <c r="PYW142" s="49"/>
      <c r="PYZ142" s="49"/>
      <c r="PZB142" s="49"/>
      <c r="PZO142" s="49"/>
      <c r="PZP142" s="49"/>
      <c r="PZQ142" s="49"/>
      <c r="PZR142" s="49"/>
      <c r="PZS142" s="49"/>
      <c r="PZT142" s="49"/>
      <c r="PZU142" s="49"/>
      <c r="PZV142" s="49"/>
      <c r="PZW142" s="49"/>
      <c r="PZX142" s="49"/>
      <c r="PZY142" s="49"/>
      <c r="PZZ142" s="49"/>
      <c r="QAA142" s="49"/>
      <c r="QAB142" s="49"/>
      <c r="QAC142" s="49"/>
      <c r="QAD142" s="49"/>
      <c r="QAE142" s="49"/>
      <c r="QAF142" s="49"/>
      <c r="QAG142" s="49"/>
      <c r="QAH142" s="49"/>
      <c r="QAI142" s="49"/>
      <c r="QAJ142" s="49"/>
      <c r="QAK142" s="49"/>
      <c r="QAL142" s="49"/>
      <c r="QAM142" s="49"/>
      <c r="QAN142" s="49"/>
      <c r="QAO142" s="49"/>
      <c r="QAP142" s="49"/>
      <c r="QAQ142" s="49"/>
      <c r="QAR142" s="49"/>
      <c r="QAS142" s="49"/>
      <c r="QAT142" s="49"/>
      <c r="QAU142" s="49"/>
      <c r="QAV142" s="49"/>
      <c r="QAW142" s="49"/>
      <c r="QAX142" s="49"/>
      <c r="QAY142" s="49"/>
      <c r="QAZ142" s="49"/>
      <c r="QBA142" s="49"/>
      <c r="QBB142" s="49"/>
      <c r="QBE142" s="49"/>
      <c r="QBH142" s="49"/>
      <c r="QBK142" s="49"/>
      <c r="QBN142" s="49"/>
      <c r="QBQ142" s="49"/>
      <c r="QBT142" s="49"/>
      <c r="QCC142" s="49"/>
      <c r="QCF142" s="49"/>
      <c r="QCI142" s="49"/>
      <c r="QCL142" s="49"/>
      <c r="QCU142" s="49"/>
      <c r="QDA142" s="49"/>
      <c r="QDD142" s="49"/>
      <c r="QDG142" s="49"/>
      <c r="QDJ142" s="49"/>
      <c r="QDP142" s="49"/>
      <c r="QDS142" s="49"/>
      <c r="QDY142" s="49"/>
      <c r="QEA142" s="49"/>
      <c r="QEB142" s="49"/>
      <c r="QED142" s="49"/>
      <c r="QEU142" s="49"/>
      <c r="QEZ142" s="49"/>
      <c r="QFF142" s="49"/>
      <c r="QFI142" s="49"/>
      <c r="QFL142" s="49"/>
      <c r="QFT142" s="49"/>
      <c r="QGP142" s="49"/>
      <c r="QGQ142" s="49"/>
      <c r="QGR142" s="49"/>
      <c r="QGS142" s="49"/>
      <c r="QGT142" s="49"/>
      <c r="QGU142" s="49"/>
      <c r="QHM142" s="49"/>
      <c r="QHN142" s="49"/>
      <c r="QHQ142" s="49"/>
      <c r="QHT142" s="49"/>
      <c r="QHV142" s="49"/>
      <c r="QHX142" s="49"/>
      <c r="QIA142" s="49"/>
      <c r="QID142" s="49"/>
      <c r="QIG142" s="49"/>
      <c r="QIJ142" s="49"/>
      <c r="QIM142" s="49"/>
      <c r="QIP142" s="49"/>
      <c r="QIS142" s="49"/>
      <c r="QIV142" s="49"/>
      <c r="QIX142" s="49"/>
      <c r="QJK142" s="49"/>
      <c r="QJL142" s="49"/>
      <c r="QJM142" s="49"/>
      <c r="QJN142" s="49"/>
      <c r="QJO142" s="49"/>
      <c r="QJP142" s="49"/>
      <c r="QJQ142" s="49"/>
      <c r="QJR142" s="49"/>
      <c r="QJS142" s="49"/>
      <c r="QJT142" s="49"/>
      <c r="QJU142" s="49"/>
      <c r="QJV142" s="49"/>
      <c r="QJW142" s="49"/>
      <c r="QJX142" s="49"/>
      <c r="QJY142" s="49"/>
      <c r="QJZ142" s="49"/>
      <c r="QKA142" s="49"/>
      <c r="QKB142" s="49"/>
      <c r="QKC142" s="49"/>
      <c r="QKD142" s="49"/>
      <c r="QKE142" s="49"/>
      <c r="QKF142" s="49"/>
      <c r="QKG142" s="49"/>
      <c r="QKH142" s="49"/>
      <c r="QKI142" s="49"/>
      <c r="QKJ142" s="49"/>
      <c r="QKK142" s="49"/>
      <c r="QKL142" s="49"/>
      <c r="QKM142" s="49"/>
      <c r="QKN142" s="49"/>
      <c r="QKO142" s="49"/>
      <c r="QKP142" s="49"/>
      <c r="QKQ142" s="49"/>
      <c r="QKR142" s="49"/>
      <c r="QKS142" s="49"/>
      <c r="QKT142" s="49"/>
      <c r="QKU142" s="49"/>
      <c r="QKV142" s="49"/>
      <c r="QKW142" s="49"/>
      <c r="QKX142" s="49"/>
      <c r="QLA142" s="49"/>
      <c r="QLD142" s="49"/>
      <c r="QLG142" s="49"/>
      <c r="QLJ142" s="49"/>
      <c r="QLM142" s="49"/>
      <c r="QLP142" s="49"/>
      <c r="QLY142" s="49"/>
      <c r="QMB142" s="49"/>
      <c r="QME142" s="49"/>
      <c r="QMH142" s="49"/>
      <c r="QMQ142" s="49"/>
      <c r="QMW142" s="49"/>
      <c r="QMZ142" s="49"/>
      <c r="QNC142" s="49"/>
      <c r="QNF142" s="49"/>
      <c r="QNL142" s="49"/>
      <c r="QNO142" s="49"/>
      <c r="QNU142" s="49"/>
      <c r="QNW142" s="49"/>
      <c r="QNX142" s="49"/>
      <c r="QNZ142" s="49"/>
      <c r="QOQ142" s="49"/>
      <c r="QOV142" s="49"/>
      <c r="QPB142" s="49"/>
      <c r="QPE142" s="49"/>
      <c r="QPH142" s="49"/>
      <c r="QPP142" s="49"/>
      <c r="QQL142" s="49"/>
      <c r="QQM142" s="49"/>
      <c r="QQN142" s="49"/>
      <c r="QQO142" s="49"/>
      <c r="QQP142" s="49"/>
      <c r="QQQ142" s="49"/>
      <c r="QRI142" s="49"/>
      <c r="QRJ142" s="49"/>
      <c r="QRM142" s="49"/>
      <c r="QRP142" s="49"/>
      <c r="QRR142" s="49"/>
      <c r="QRT142" s="49"/>
      <c r="QRW142" s="49"/>
      <c r="QRZ142" s="49"/>
      <c r="QSC142" s="49"/>
      <c r="QSF142" s="49"/>
      <c r="QSI142" s="49"/>
      <c r="QSL142" s="49"/>
      <c r="QSO142" s="49"/>
      <c r="QSR142" s="49"/>
      <c r="QST142" s="49"/>
      <c r="QTG142" s="49"/>
      <c r="QTH142" s="49"/>
      <c r="QTI142" s="49"/>
      <c r="QTJ142" s="49"/>
      <c r="QTK142" s="49"/>
      <c r="QTL142" s="49"/>
      <c r="QTM142" s="49"/>
      <c r="QTN142" s="49"/>
      <c r="QTO142" s="49"/>
      <c r="QTP142" s="49"/>
      <c r="QTQ142" s="49"/>
      <c r="QTR142" s="49"/>
      <c r="QTS142" s="49"/>
      <c r="QTT142" s="49"/>
      <c r="QTU142" s="49"/>
      <c r="QTV142" s="49"/>
      <c r="QTW142" s="49"/>
      <c r="QTX142" s="49"/>
      <c r="QTY142" s="49"/>
      <c r="QTZ142" s="49"/>
      <c r="QUA142" s="49"/>
      <c r="QUB142" s="49"/>
      <c r="QUC142" s="49"/>
      <c r="QUD142" s="49"/>
      <c r="QUE142" s="49"/>
      <c r="QUF142" s="49"/>
      <c r="QUG142" s="49"/>
      <c r="QUH142" s="49"/>
      <c r="QUI142" s="49"/>
      <c r="QUJ142" s="49"/>
      <c r="QUK142" s="49"/>
      <c r="QUL142" s="49"/>
      <c r="QUM142" s="49"/>
      <c r="QUN142" s="49"/>
      <c r="QUO142" s="49"/>
      <c r="QUP142" s="49"/>
      <c r="QUQ142" s="49"/>
      <c r="QUR142" s="49"/>
      <c r="QUS142" s="49"/>
      <c r="QUT142" s="49"/>
      <c r="QUW142" s="49"/>
      <c r="QUZ142" s="49"/>
      <c r="QVC142" s="49"/>
      <c r="QVF142" s="49"/>
      <c r="QVI142" s="49"/>
      <c r="QVL142" s="49"/>
      <c r="QVU142" s="49"/>
      <c r="QVX142" s="49"/>
      <c r="QWA142" s="49"/>
      <c r="QWD142" s="49"/>
      <c r="QWM142" s="49"/>
      <c r="QWS142" s="49"/>
      <c r="QWV142" s="49"/>
      <c r="QWY142" s="49"/>
      <c r="QXB142" s="49"/>
      <c r="QXH142" s="49"/>
      <c r="QXK142" s="49"/>
      <c r="QXQ142" s="49"/>
      <c r="QXS142" s="49"/>
      <c r="QXT142" s="49"/>
      <c r="QXV142" s="49"/>
      <c r="QYM142" s="49"/>
      <c r="QYR142" s="49"/>
      <c r="QYX142" s="49"/>
      <c r="QZA142" s="49"/>
      <c r="QZD142" s="49"/>
      <c r="QZL142" s="49"/>
      <c r="RAH142" s="49"/>
      <c r="RAI142" s="49"/>
      <c r="RAJ142" s="49"/>
      <c r="RAK142" s="49"/>
      <c r="RAL142" s="49"/>
      <c r="RAM142" s="49"/>
      <c r="RBE142" s="49"/>
      <c r="RBF142" s="49"/>
      <c r="RBI142" s="49"/>
      <c r="RBL142" s="49"/>
      <c r="RBN142" s="49"/>
      <c r="RBP142" s="49"/>
      <c r="RBS142" s="49"/>
      <c r="RBV142" s="49"/>
      <c r="RBY142" s="49"/>
      <c r="RCB142" s="49"/>
      <c r="RCE142" s="49"/>
      <c r="RCH142" s="49"/>
      <c r="RCK142" s="49"/>
      <c r="RCN142" s="49"/>
      <c r="RCP142" s="49"/>
      <c r="RDC142" s="49"/>
      <c r="RDD142" s="49"/>
      <c r="RDE142" s="49"/>
      <c r="RDF142" s="49"/>
      <c r="RDG142" s="49"/>
      <c r="RDH142" s="49"/>
      <c r="RDI142" s="49"/>
      <c r="RDJ142" s="49"/>
      <c r="RDK142" s="49"/>
      <c r="RDL142" s="49"/>
      <c r="RDM142" s="49"/>
      <c r="RDN142" s="49"/>
      <c r="RDO142" s="49"/>
      <c r="RDP142" s="49"/>
      <c r="RDQ142" s="49"/>
      <c r="RDR142" s="49"/>
      <c r="RDS142" s="49"/>
      <c r="RDT142" s="49"/>
      <c r="RDU142" s="49"/>
      <c r="RDV142" s="49"/>
      <c r="RDW142" s="49"/>
      <c r="RDX142" s="49"/>
      <c r="RDY142" s="49"/>
      <c r="RDZ142" s="49"/>
      <c r="REA142" s="49"/>
      <c r="REB142" s="49"/>
      <c r="REC142" s="49"/>
      <c r="RED142" s="49"/>
      <c r="REE142" s="49"/>
      <c r="REF142" s="49"/>
      <c r="REG142" s="49"/>
      <c r="REH142" s="49"/>
      <c r="REI142" s="49"/>
      <c r="REJ142" s="49"/>
      <c r="REK142" s="49"/>
      <c r="REL142" s="49"/>
      <c r="REM142" s="49"/>
      <c r="REN142" s="49"/>
      <c r="REO142" s="49"/>
      <c r="REP142" s="49"/>
      <c r="RES142" s="49"/>
      <c r="REV142" s="49"/>
      <c r="REY142" s="49"/>
      <c r="RFB142" s="49"/>
      <c r="RFE142" s="49"/>
      <c r="RFH142" s="49"/>
      <c r="RFQ142" s="49"/>
      <c r="RFT142" s="49"/>
      <c r="RFW142" s="49"/>
      <c r="RFZ142" s="49"/>
      <c r="RGI142" s="49"/>
      <c r="RGO142" s="49"/>
      <c r="RGR142" s="49"/>
      <c r="RGU142" s="49"/>
      <c r="RGX142" s="49"/>
      <c r="RHD142" s="49"/>
      <c r="RHG142" s="49"/>
      <c r="RHM142" s="49"/>
      <c r="RHO142" s="49"/>
      <c r="RHP142" s="49"/>
      <c r="RHR142" s="49"/>
      <c r="RII142" s="49"/>
      <c r="RIN142" s="49"/>
      <c r="RIT142" s="49"/>
      <c r="RIW142" s="49"/>
      <c r="RIZ142" s="49"/>
      <c r="RJH142" s="49"/>
      <c r="RKD142" s="49"/>
      <c r="RKE142" s="49"/>
      <c r="RKF142" s="49"/>
      <c r="RKG142" s="49"/>
      <c r="RKH142" s="49"/>
      <c r="RKI142" s="49"/>
      <c r="RLA142" s="49"/>
      <c r="RLB142" s="49"/>
      <c r="RLE142" s="49"/>
      <c r="RLH142" s="49"/>
      <c r="RLJ142" s="49"/>
      <c r="RLL142" s="49"/>
      <c r="RLO142" s="49"/>
      <c r="RLR142" s="49"/>
      <c r="RLU142" s="49"/>
      <c r="RLX142" s="49"/>
      <c r="RMA142" s="49"/>
      <c r="RMD142" s="49"/>
      <c r="RMG142" s="49"/>
      <c r="RMJ142" s="49"/>
      <c r="RML142" s="49"/>
      <c r="RMY142" s="49"/>
      <c r="RMZ142" s="49"/>
      <c r="RNA142" s="49"/>
      <c r="RNB142" s="49"/>
      <c r="RNC142" s="49"/>
      <c r="RND142" s="49"/>
      <c r="RNE142" s="49"/>
      <c r="RNF142" s="49"/>
      <c r="RNG142" s="49"/>
      <c r="RNH142" s="49"/>
      <c r="RNI142" s="49"/>
      <c r="RNJ142" s="49"/>
      <c r="RNK142" s="49"/>
      <c r="RNL142" s="49"/>
      <c r="RNM142" s="49"/>
      <c r="RNN142" s="49"/>
      <c r="RNO142" s="49"/>
      <c r="RNP142" s="49"/>
      <c r="RNQ142" s="49"/>
      <c r="RNR142" s="49"/>
      <c r="RNS142" s="49"/>
      <c r="RNT142" s="49"/>
      <c r="RNU142" s="49"/>
      <c r="RNV142" s="49"/>
      <c r="RNW142" s="49"/>
      <c r="RNX142" s="49"/>
      <c r="RNY142" s="49"/>
      <c r="RNZ142" s="49"/>
      <c r="ROA142" s="49"/>
      <c r="ROB142" s="49"/>
      <c r="ROC142" s="49"/>
      <c r="ROD142" s="49"/>
      <c r="ROE142" s="49"/>
      <c r="ROF142" s="49"/>
      <c r="ROG142" s="49"/>
      <c r="ROH142" s="49"/>
      <c r="ROI142" s="49"/>
      <c r="ROJ142" s="49"/>
      <c r="ROK142" s="49"/>
      <c r="ROL142" s="49"/>
      <c r="ROO142" s="49"/>
      <c r="ROR142" s="49"/>
      <c r="ROU142" s="49"/>
      <c r="ROX142" s="49"/>
      <c r="RPA142" s="49"/>
      <c r="RPD142" s="49"/>
      <c r="RPM142" s="49"/>
      <c r="RPP142" s="49"/>
      <c r="RPS142" s="49"/>
      <c r="RPV142" s="49"/>
      <c r="RQE142" s="49"/>
      <c r="RQK142" s="49"/>
      <c r="RQN142" s="49"/>
      <c r="RQQ142" s="49"/>
      <c r="RQT142" s="49"/>
      <c r="RQZ142" s="49"/>
      <c r="RRC142" s="49"/>
      <c r="RRI142" s="49"/>
      <c r="RRK142" s="49"/>
      <c r="RRL142" s="49"/>
      <c r="RRN142" s="49"/>
      <c r="RSE142" s="49"/>
      <c r="RSJ142" s="49"/>
      <c r="RSP142" s="49"/>
      <c r="RSS142" s="49"/>
      <c r="RSV142" s="49"/>
      <c r="RTD142" s="49"/>
      <c r="RTZ142" s="49"/>
      <c r="RUA142" s="49"/>
      <c r="RUB142" s="49"/>
      <c r="RUC142" s="49"/>
      <c r="RUD142" s="49"/>
      <c r="RUE142" s="49"/>
      <c r="RUW142" s="49"/>
      <c r="RUX142" s="49"/>
      <c r="RVA142" s="49"/>
      <c r="RVD142" s="49"/>
      <c r="RVF142" s="49"/>
      <c r="RVH142" s="49"/>
      <c r="RVK142" s="49"/>
      <c r="RVN142" s="49"/>
      <c r="RVQ142" s="49"/>
      <c r="RVT142" s="49"/>
      <c r="RVW142" s="49"/>
      <c r="RVZ142" s="49"/>
      <c r="RWC142" s="49"/>
      <c r="RWF142" s="49"/>
      <c r="RWH142" s="49"/>
      <c r="RWU142" s="49"/>
      <c r="RWV142" s="49"/>
      <c r="RWW142" s="49"/>
      <c r="RWX142" s="49"/>
      <c r="RWY142" s="49"/>
      <c r="RWZ142" s="49"/>
      <c r="RXA142" s="49"/>
      <c r="RXB142" s="49"/>
      <c r="RXC142" s="49"/>
      <c r="RXD142" s="49"/>
      <c r="RXE142" s="49"/>
      <c r="RXF142" s="49"/>
      <c r="RXG142" s="49"/>
      <c r="RXH142" s="49"/>
      <c r="RXI142" s="49"/>
      <c r="RXJ142" s="49"/>
      <c r="RXK142" s="49"/>
      <c r="RXL142" s="49"/>
      <c r="RXM142" s="49"/>
      <c r="RXN142" s="49"/>
      <c r="RXO142" s="49"/>
      <c r="RXP142" s="49"/>
      <c r="RXQ142" s="49"/>
      <c r="RXR142" s="49"/>
      <c r="RXS142" s="49"/>
      <c r="RXT142" s="49"/>
      <c r="RXU142" s="49"/>
      <c r="RXV142" s="49"/>
      <c r="RXW142" s="49"/>
      <c r="RXX142" s="49"/>
      <c r="RXY142" s="49"/>
      <c r="RXZ142" s="49"/>
      <c r="RYA142" s="49"/>
      <c r="RYB142" s="49"/>
      <c r="RYC142" s="49"/>
      <c r="RYD142" s="49"/>
      <c r="RYE142" s="49"/>
      <c r="RYF142" s="49"/>
      <c r="RYG142" s="49"/>
      <c r="RYH142" s="49"/>
      <c r="RYK142" s="49"/>
      <c r="RYN142" s="49"/>
      <c r="RYQ142" s="49"/>
      <c r="RYT142" s="49"/>
      <c r="RYW142" s="49"/>
      <c r="RYZ142" s="49"/>
      <c r="RZI142" s="49"/>
      <c r="RZL142" s="49"/>
      <c r="RZO142" s="49"/>
      <c r="RZR142" s="49"/>
      <c r="SAA142" s="49"/>
      <c r="SAG142" s="49"/>
      <c r="SAJ142" s="49"/>
      <c r="SAM142" s="49"/>
      <c r="SAP142" s="49"/>
      <c r="SAV142" s="49"/>
      <c r="SAY142" s="49"/>
      <c r="SBE142" s="49"/>
      <c r="SBG142" s="49"/>
      <c r="SBH142" s="49"/>
      <c r="SBJ142" s="49"/>
      <c r="SCA142" s="49"/>
      <c r="SCF142" s="49"/>
      <c r="SCL142" s="49"/>
      <c r="SCO142" s="49"/>
      <c r="SCR142" s="49"/>
      <c r="SCZ142" s="49"/>
      <c r="SDV142" s="49"/>
      <c r="SDW142" s="49"/>
      <c r="SDX142" s="49"/>
      <c r="SDY142" s="49"/>
      <c r="SDZ142" s="49"/>
      <c r="SEA142" s="49"/>
      <c r="SES142" s="49"/>
      <c r="SET142" s="49"/>
      <c r="SEW142" s="49"/>
      <c r="SEZ142" s="49"/>
      <c r="SFB142" s="49"/>
      <c r="SFD142" s="49"/>
      <c r="SFG142" s="49"/>
      <c r="SFJ142" s="49"/>
      <c r="SFM142" s="49"/>
      <c r="SFP142" s="49"/>
      <c r="SFS142" s="49"/>
      <c r="SFV142" s="49"/>
      <c r="SFY142" s="49"/>
      <c r="SGB142" s="49"/>
      <c r="SGD142" s="49"/>
      <c r="SGQ142" s="49"/>
      <c r="SGR142" s="49"/>
      <c r="SGS142" s="49"/>
      <c r="SGT142" s="49"/>
      <c r="SGU142" s="49"/>
      <c r="SGV142" s="49"/>
      <c r="SGW142" s="49"/>
      <c r="SGX142" s="49"/>
      <c r="SGY142" s="49"/>
      <c r="SGZ142" s="49"/>
      <c r="SHA142" s="49"/>
      <c r="SHB142" s="49"/>
      <c r="SHC142" s="49"/>
      <c r="SHD142" s="49"/>
      <c r="SHE142" s="49"/>
      <c r="SHF142" s="49"/>
      <c r="SHG142" s="49"/>
      <c r="SHH142" s="49"/>
      <c r="SHI142" s="49"/>
      <c r="SHJ142" s="49"/>
      <c r="SHK142" s="49"/>
      <c r="SHL142" s="49"/>
      <c r="SHM142" s="49"/>
      <c r="SHN142" s="49"/>
      <c r="SHO142" s="49"/>
      <c r="SHP142" s="49"/>
      <c r="SHQ142" s="49"/>
      <c r="SHR142" s="49"/>
      <c r="SHS142" s="49"/>
      <c r="SHT142" s="49"/>
      <c r="SHU142" s="49"/>
      <c r="SHV142" s="49"/>
      <c r="SHW142" s="49"/>
      <c r="SHX142" s="49"/>
      <c r="SHY142" s="49"/>
      <c r="SHZ142" s="49"/>
      <c r="SIA142" s="49"/>
      <c r="SIB142" s="49"/>
      <c r="SIC142" s="49"/>
      <c r="SID142" s="49"/>
      <c r="SIG142" s="49"/>
      <c r="SIJ142" s="49"/>
      <c r="SIM142" s="49"/>
      <c r="SIP142" s="49"/>
      <c r="SIS142" s="49"/>
      <c r="SIV142" s="49"/>
      <c r="SJE142" s="49"/>
      <c r="SJH142" s="49"/>
      <c r="SJK142" s="49"/>
      <c r="SJN142" s="49"/>
      <c r="SJW142" s="49"/>
      <c r="SKC142" s="49"/>
      <c r="SKF142" s="49"/>
      <c r="SKI142" s="49"/>
      <c r="SKL142" s="49"/>
      <c r="SKR142" s="49"/>
      <c r="SKU142" s="49"/>
      <c r="SLA142" s="49"/>
      <c r="SLC142" s="49"/>
      <c r="SLD142" s="49"/>
      <c r="SLF142" s="49"/>
      <c r="SLW142" s="49"/>
      <c r="SMB142" s="49"/>
      <c r="SMH142" s="49"/>
      <c r="SMK142" s="49"/>
      <c r="SMN142" s="49"/>
      <c r="SMV142" s="49"/>
      <c r="SNR142" s="49"/>
      <c r="SNS142" s="49"/>
      <c r="SNT142" s="49"/>
      <c r="SNU142" s="49"/>
      <c r="SNV142" s="49"/>
      <c r="SNW142" s="49"/>
      <c r="SOO142" s="49"/>
      <c r="SOP142" s="49"/>
      <c r="SOS142" s="49"/>
      <c r="SOV142" s="49"/>
      <c r="SOX142" s="49"/>
      <c r="SOZ142" s="49"/>
      <c r="SPC142" s="49"/>
      <c r="SPF142" s="49"/>
      <c r="SPI142" s="49"/>
      <c r="SPL142" s="49"/>
      <c r="SPO142" s="49"/>
      <c r="SPR142" s="49"/>
      <c r="SPU142" s="49"/>
      <c r="SPX142" s="49"/>
      <c r="SPZ142" s="49"/>
      <c r="SQM142" s="49"/>
      <c r="SQN142" s="49"/>
      <c r="SQO142" s="49"/>
      <c r="SQP142" s="49"/>
      <c r="SQQ142" s="49"/>
      <c r="SQR142" s="49"/>
      <c r="SQS142" s="49"/>
      <c r="SQT142" s="49"/>
      <c r="SQU142" s="49"/>
      <c r="SQV142" s="49"/>
      <c r="SQW142" s="49"/>
      <c r="SQX142" s="49"/>
      <c r="SQY142" s="49"/>
      <c r="SQZ142" s="49"/>
      <c r="SRA142" s="49"/>
      <c r="SRB142" s="49"/>
      <c r="SRC142" s="49"/>
      <c r="SRD142" s="49"/>
      <c r="SRE142" s="49"/>
      <c r="SRF142" s="49"/>
      <c r="SRG142" s="49"/>
      <c r="SRH142" s="49"/>
      <c r="SRI142" s="49"/>
      <c r="SRJ142" s="49"/>
      <c r="SRK142" s="49"/>
      <c r="SRL142" s="49"/>
      <c r="SRM142" s="49"/>
      <c r="SRN142" s="49"/>
      <c r="SRO142" s="49"/>
      <c r="SRP142" s="49"/>
      <c r="SRQ142" s="49"/>
      <c r="SRR142" s="49"/>
      <c r="SRS142" s="49"/>
      <c r="SRT142" s="49"/>
      <c r="SRU142" s="49"/>
      <c r="SRV142" s="49"/>
      <c r="SRW142" s="49"/>
      <c r="SRX142" s="49"/>
      <c r="SRY142" s="49"/>
      <c r="SRZ142" s="49"/>
      <c r="SSC142" s="49"/>
      <c r="SSF142" s="49"/>
      <c r="SSI142" s="49"/>
      <c r="SSL142" s="49"/>
      <c r="SSO142" s="49"/>
      <c r="SSR142" s="49"/>
      <c r="STA142" s="49"/>
      <c r="STD142" s="49"/>
      <c r="STG142" s="49"/>
      <c r="STJ142" s="49"/>
      <c r="STS142" s="49"/>
      <c r="STY142" s="49"/>
      <c r="SUB142" s="49"/>
      <c r="SUE142" s="49"/>
      <c r="SUH142" s="49"/>
      <c r="SUN142" s="49"/>
      <c r="SUQ142" s="49"/>
      <c r="SUW142" s="49"/>
      <c r="SUY142" s="49"/>
      <c r="SUZ142" s="49"/>
      <c r="SVB142" s="49"/>
      <c r="SVS142" s="49"/>
      <c r="SVX142" s="49"/>
      <c r="SWD142" s="49"/>
      <c r="SWG142" s="49"/>
      <c r="SWJ142" s="49"/>
      <c r="SWR142" s="49"/>
      <c r="SXN142" s="49"/>
      <c r="SXO142" s="49"/>
      <c r="SXP142" s="49"/>
      <c r="SXQ142" s="49"/>
      <c r="SXR142" s="49"/>
      <c r="SXS142" s="49"/>
      <c r="SYK142" s="49"/>
      <c r="SYL142" s="49"/>
      <c r="SYO142" s="49"/>
      <c r="SYR142" s="49"/>
      <c r="SYT142" s="49"/>
      <c r="SYV142" s="49"/>
      <c r="SYY142" s="49"/>
      <c r="SZB142" s="49"/>
      <c r="SZE142" s="49"/>
      <c r="SZH142" s="49"/>
      <c r="SZK142" s="49"/>
      <c r="SZN142" s="49"/>
      <c r="SZQ142" s="49"/>
      <c r="SZT142" s="49"/>
      <c r="SZV142" s="49"/>
      <c r="TAI142" s="49"/>
      <c r="TAJ142" s="49"/>
      <c r="TAK142" s="49"/>
      <c r="TAL142" s="49"/>
      <c r="TAM142" s="49"/>
      <c r="TAN142" s="49"/>
      <c r="TAO142" s="49"/>
      <c r="TAP142" s="49"/>
      <c r="TAQ142" s="49"/>
      <c r="TAR142" s="49"/>
      <c r="TAS142" s="49"/>
      <c r="TAT142" s="49"/>
      <c r="TAU142" s="49"/>
      <c r="TAV142" s="49"/>
      <c r="TAW142" s="49"/>
      <c r="TAX142" s="49"/>
      <c r="TAY142" s="49"/>
      <c r="TAZ142" s="49"/>
      <c r="TBA142" s="49"/>
      <c r="TBB142" s="49"/>
      <c r="TBC142" s="49"/>
      <c r="TBD142" s="49"/>
      <c r="TBE142" s="49"/>
      <c r="TBF142" s="49"/>
      <c r="TBG142" s="49"/>
      <c r="TBH142" s="49"/>
      <c r="TBI142" s="49"/>
      <c r="TBJ142" s="49"/>
      <c r="TBK142" s="49"/>
      <c r="TBL142" s="49"/>
      <c r="TBM142" s="49"/>
      <c r="TBN142" s="49"/>
      <c r="TBO142" s="49"/>
      <c r="TBP142" s="49"/>
      <c r="TBQ142" s="49"/>
      <c r="TBR142" s="49"/>
      <c r="TBS142" s="49"/>
      <c r="TBT142" s="49"/>
      <c r="TBU142" s="49"/>
      <c r="TBV142" s="49"/>
      <c r="TBY142" s="49"/>
      <c r="TCB142" s="49"/>
      <c r="TCE142" s="49"/>
      <c r="TCH142" s="49"/>
      <c r="TCK142" s="49"/>
      <c r="TCN142" s="49"/>
      <c r="TCW142" s="49"/>
      <c r="TCZ142" s="49"/>
      <c r="TDC142" s="49"/>
      <c r="TDF142" s="49"/>
      <c r="TDO142" s="49"/>
      <c r="TDU142" s="49"/>
      <c r="TDX142" s="49"/>
      <c r="TEA142" s="49"/>
      <c r="TED142" s="49"/>
      <c r="TEJ142" s="49"/>
      <c r="TEM142" s="49"/>
      <c r="TES142" s="49"/>
      <c r="TEU142" s="49"/>
      <c r="TEV142" s="49"/>
      <c r="TEX142" s="49"/>
      <c r="TFO142" s="49"/>
      <c r="TFT142" s="49"/>
      <c r="TFZ142" s="49"/>
      <c r="TGC142" s="49"/>
      <c r="TGF142" s="49"/>
      <c r="TGN142" s="49"/>
      <c r="THJ142" s="49"/>
      <c r="THK142" s="49"/>
      <c r="THL142" s="49"/>
      <c r="THM142" s="49"/>
      <c r="THN142" s="49"/>
      <c r="THO142" s="49"/>
      <c r="TIG142" s="49"/>
      <c r="TIH142" s="49"/>
      <c r="TIK142" s="49"/>
      <c r="TIN142" s="49"/>
      <c r="TIP142" s="49"/>
      <c r="TIR142" s="49"/>
      <c r="TIU142" s="49"/>
      <c r="TIX142" s="49"/>
      <c r="TJA142" s="49"/>
      <c r="TJD142" s="49"/>
      <c r="TJG142" s="49"/>
      <c r="TJJ142" s="49"/>
      <c r="TJM142" s="49"/>
      <c r="TJP142" s="49"/>
      <c r="TJR142" s="49"/>
      <c r="TKE142" s="49"/>
      <c r="TKF142" s="49"/>
      <c r="TKG142" s="49"/>
      <c r="TKH142" s="49"/>
      <c r="TKI142" s="49"/>
      <c r="TKJ142" s="49"/>
      <c r="TKK142" s="49"/>
      <c r="TKL142" s="49"/>
      <c r="TKM142" s="49"/>
      <c r="TKN142" s="49"/>
      <c r="TKO142" s="49"/>
      <c r="TKP142" s="49"/>
      <c r="TKQ142" s="49"/>
      <c r="TKR142" s="49"/>
      <c r="TKS142" s="49"/>
      <c r="TKT142" s="49"/>
      <c r="TKU142" s="49"/>
      <c r="TKV142" s="49"/>
      <c r="TKW142" s="49"/>
      <c r="TKX142" s="49"/>
      <c r="TKY142" s="49"/>
      <c r="TKZ142" s="49"/>
      <c r="TLA142" s="49"/>
      <c r="TLB142" s="49"/>
      <c r="TLC142" s="49"/>
      <c r="TLD142" s="49"/>
      <c r="TLE142" s="49"/>
      <c r="TLF142" s="49"/>
      <c r="TLG142" s="49"/>
      <c r="TLH142" s="49"/>
      <c r="TLI142" s="49"/>
      <c r="TLJ142" s="49"/>
      <c r="TLK142" s="49"/>
      <c r="TLL142" s="49"/>
      <c r="TLM142" s="49"/>
      <c r="TLN142" s="49"/>
      <c r="TLO142" s="49"/>
      <c r="TLP142" s="49"/>
      <c r="TLQ142" s="49"/>
      <c r="TLR142" s="49"/>
      <c r="TLU142" s="49"/>
      <c r="TLX142" s="49"/>
      <c r="TMA142" s="49"/>
      <c r="TMD142" s="49"/>
      <c r="TMG142" s="49"/>
      <c r="TMJ142" s="49"/>
      <c r="TMS142" s="49"/>
      <c r="TMV142" s="49"/>
      <c r="TMY142" s="49"/>
      <c r="TNB142" s="49"/>
      <c r="TNK142" s="49"/>
      <c r="TNQ142" s="49"/>
      <c r="TNT142" s="49"/>
      <c r="TNW142" s="49"/>
      <c r="TNZ142" s="49"/>
      <c r="TOF142" s="49"/>
      <c r="TOI142" s="49"/>
      <c r="TOO142" s="49"/>
      <c r="TOQ142" s="49"/>
      <c r="TOR142" s="49"/>
      <c r="TOT142" s="49"/>
      <c r="TPK142" s="49"/>
      <c r="TPP142" s="49"/>
      <c r="TPV142" s="49"/>
      <c r="TPY142" s="49"/>
      <c r="TQB142" s="49"/>
      <c r="TQJ142" s="49"/>
      <c r="TRF142" s="49"/>
      <c r="TRG142" s="49"/>
      <c r="TRH142" s="49"/>
      <c r="TRI142" s="49"/>
      <c r="TRJ142" s="49"/>
      <c r="TRK142" s="49"/>
      <c r="TSC142" s="49"/>
      <c r="TSD142" s="49"/>
      <c r="TSG142" s="49"/>
      <c r="TSJ142" s="49"/>
      <c r="TSL142" s="49"/>
      <c r="TSN142" s="49"/>
      <c r="TSQ142" s="49"/>
      <c r="TST142" s="49"/>
      <c r="TSW142" s="49"/>
      <c r="TSZ142" s="49"/>
      <c r="TTC142" s="49"/>
      <c r="TTF142" s="49"/>
      <c r="TTI142" s="49"/>
      <c r="TTL142" s="49"/>
      <c r="TTN142" s="49"/>
      <c r="TUA142" s="49"/>
      <c r="TUB142" s="49"/>
      <c r="TUC142" s="49"/>
      <c r="TUD142" s="49"/>
      <c r="TUE142" s="49"/>
      <c r="TUF142" s="49"/>
      <c r="TUG142" s="49"/>
      <c r="TUH142" s="49"/>
      <c r="TUI142" s="49"/>
      <c r="TUJ142" s="49"/>
      <c r="TUK142" s="49"/>
      <c r="TUL142" s="49"/>
      <c r="TUM142" s="49"/>
      <c r="TUN142" s="49"/>
      <c r="TUO142" s="49"/>
      <c r="TUP142" s="49"/>
      <c r="TUQ142" s="49"/>
      <c r="TUR142" s="49"/>
      <c r="TUS142" s="49"/>
      <c r="TUT142" s="49"/>
      <c r="TUU142" s="49"/>
      <c r="TUV142" s="49"/>
      <c r="TUW142" s="49"/>
      <c r="TUX142" s="49"/>
      <c r="TUY142" s="49"/>
      <c r="TUZ142" s="49"/>
      <c r="TVA142" s="49"/>
      <c r="TVB142" s="49"/>
      <c r="TVC142" s="49"/>
      <c r="TVD142" s="49"/>
      <c r="TVE142" s="49"/>
      <c r="TVF142" s="49"/>
      <c r="TVG142" s="49"/>
      <c r="TVH142" s="49"/>
      <c r="TVI142" s="49"/>
      <c r="TVJ142" s="49"/>
      <c r="TVK142" s="49"/>
      <c r="TVL142" s="49"/>
      <c r="TVM142" s="49"/>
      <c r="TVN142" s="49"/>
      <c r="TVQ142" s="49"/>
      <c r="TVT142" s="49"/>
      <c r="TVW142" s="49"/>
      <c r="TVZ142" s="49"/>
      <c r="TWC142" s="49"/>
      <c r="TWF142" s="49"/>
      <c r="TWO142" s="49"/>
      <c r="TWR142" s="49"/>
      <c r="TWU142" s="49"/>
      <c r="TWX142" s="49"/>
      <c r="TXG142" s="49"/>
      <c r="TXM142" s="49"/>
      <c r="TXP142" s="49"/>
      <c r="TXS142" s="49"/>
      <c r="TXV142" s="49"/>
      <c r="TYB142" s="49"/>
      <c r="TYE142" s="49"/>
      <c r="TYK142" s="49"/>
      <c r="TYM142" s="49"/>
      <c r="TYN142" s="49"/>
      <c r="TYP142" s="49"/>
      <c r="TZG142" s="49"/>
      <c r="TZL142" s="49"/>
      <c r="TZR142" s="49"/>
      <c r="TZU142" s="49"/>
      <c r="TZX142" s="49"/>
      <c r="UAF142" s="49"/>
      <c r="UBB142" s="49"/>
      <c r="UBC142" s="49"/>
      <c r="UBD142" s="49"/>
      <c r="UBE142" s="49"/>
      <c r="UBF142" s="49"/>
      <c r="UBG142" s="49"/>
      <c r="UBY142" s="49"/>
      <c r="UBZ142" s="49"/>
      <c r="UCC142" s="49"/>
      <c r="UCF142" s="49"/>
      <c r="UCH142" s="49"/>
      <c r="UCJ142" s="49"/>
      <c r="UCM142" s="49"/>
      <c r="UCP142" s="49"/>
      <c r="UCS142" s="49"/>
      <c r="UCV142" s="49"/>
      <c r="UCY142" s="49"/>
      <c r="UDB142" s="49"/>
      <c r="UDE142" s="49"/>
      <c r="UDH142" s="49"/>
      <c r="UDJ142" s="49"/>
      <c r="UDW142" s="49"/>
      <c r="UDX142" s="49"/>
      <c r="UDY142" s="49"/>
      <c r="UDZ142" s="49"/>
      <c r="UEA142" s="49"/>
      <c r="UEB142" s="49"/>
      <c r="UEC142" s="49"/>
      <c r="UED142" s="49"/>
      <c r="UEE142" s="49"/>
      <c r="UEF142" s="49"/>
      <c r="UEG142" s="49"/>
      <c r="UEH142" s="49"/>
      <c r="UEI142" s="49"/>
      <c r="UEJ142" s="49"/>
      <c r="UEK142" s="49"/>
      <c r="UEL142" s="49"/>
      <c r="UEM142" s="49"/>
      <c r="UEN142" s="49"/>
      <c r="UEO142" s="49"/>
      <c r="UEP142" s="49"/>
      <c r="UEQ142" s="49"/>
      <c r="UER142" s="49"/>
      <c r="UES142" s="49"/>
      <c r="UET142" s="49"/>
      <c r="UEU142" s="49"/>
      <c r="UEV142" s="49"/>
      <c r="UEW142" s="49"/>
      <c r="UEX142" s="49"/>
      <c r="UEY142" s="49"/>
      <c r="UEZ142" s="49"/>
      <c r="UFA142" s="49"/>
      <c r="UFB142" s="49"/>
      <c r="UFC142" s="49"/>
      <c r="UFD142" s="49"/>
      <c r="UFE142" s="49"/>
      <c r="UFF142" s="49"/>
      <c r="UFG142" s="49"/>
      <c r="UFH142" s="49"/>
      <c r="UFI142" s="49"/>
      <c r="UFJ142" s="49"/>
      <c r="UFM142" s="49"/>
      <c r="UFP142" s="49"/>
      <c r="UFS142" s="49"/>
      <c r="UFV142" s="49"/>
      <c r="UFY142" s="49"/>
      <c r="UGB142" s="49"/>
      <c r="UGK142" s="49"/>
      <c r="UGN142" s="49"/>
      <c r="UGQ142" s="49"/>
      <c r="UGT142" s="49"/>
      <c r="UHC142" s="49"/>
      <c r="UHI142" s="49"/>
      <c r="UHL142" s="49"/>
      <c r="UHO142" s="49"/>
      <c r="UHR142" s="49"/>
      <c r="UHX142" s="49"/>
      <c r="UIA142" s="49"/>
      <c r="UIG142" s="49"/>
      <c r="UII142" s="49"/>
      <c r="UIJ142" s="49"/>
      <c r="UIL142" s="49"/>
      <c r="UJC142" s="49"/>
      <c r="UJH142" s="49"/>
      <c r="UJN142" s="49"/>
      <c r="UJQ142" s="49"/>
      <c r="UJT142" s="49"/>
      <c r="UKB142" s="49"/>
      <c r="UKX142" s="49"/>
      <c r="UKY142" s="49"/>
      <c r="UKZ142" s="49"/>
      <c r="ULA142" s="49"/>
      <c r="ULB142" s="49"/>
      <c r="ULC142" s="49"/>
      <c r="ULU142" s="49"/>
      <c r="ULV142" s="49"/>
      <c r="ULY142" s="49"/>
      <c r="UMB142" s="49"/>
      <c r="UMD142" s="49"/>
      <c r="UMF142" s="49"/>
      <c r="UMI142" s="49"/>
      <c r="UML142" s="49"/>
      <c r="UMO142" s="49"/>
      <c r="UMR142" s="49"/>
      <c r="UMU142" s="49"/>
      <c r="UMX142" s="49"/>
      <c r="UNA142" s="49"/>
      <c r="UND142" s="49"/>
      <c r="UNF142" s="49"/>
      <c r="UNS142" s="49"/>
      <c r="UNT142" s="49"/>
      <c r="UNU142" s="49"/>
      <c r="UNV142" s="49"/>
      <c r="UNW142" s="49"/>
      <c r="UNX142" s="49"/>
      <c r="UNY142" s="49"/>
      <c r="UNZ142" s="49"/>
      <c r="UOA142" s="49"/>
      <c r="UOB142" s="49"/>
      <c r="UOC142" s="49"/>
      <c r="UOD142" s="49"/>
      <c r="UOE142" s="49"/>
      <c r="UOF142" s="49"/>
      <c r="UOG142" s="49"/>
      <c r="UOH142" s="49"/>
      <c r="UOI142" s="49"/>
      <c r="UOJ142" s="49"/>
      <c r="UOK142" s="49"/>
      <c r="UOL142" s="49"/>
      <c r="UOM142" s="49"/>
      <c r="UON142" s="49"/>
      <c r="UOO142" s="49"/>
      <c r="UOP142" s="49"/>
      <c r="UOQ142" s="49"/>
      <c r="UOR142" s="49"/>
      <c r="UOS142" s="49"/>
      <c r="UOT142" s="49"/>
      <c r="UOU142" s="49"/>
      <c r="UOV142" s="49"/>
      <c r="UOW142" s="49"/>
      <c r="UOX142" s="49"/>
      <c r="UOY142" s="49"/>
      <c r="UOZ142" s="49"/>
      <c r="UPA142" s="49"/>
      <c r="UPB142" s="49"/>
      <c r="UPC142" s="49"/>
      <c r="UPD142" s="49"/>
      <c r="UPE142" s="49"/>
      <c r="UPF142" s="49"/>
      <c r="UPI142" s="49"/>
      <c r="UPL142" s="49"/>
      <c r="UPO142" s="49"/>
      <c r="UPR142" s="49"/>
      <c r="UPU142" s="49"/>
      <c r="UPX142" s="49"/>
      <c r="UQG142" s="49"/>
      <c r="UQJ142" s="49"/>
      <c r="UQM142" s="49"/>
      <c r="UQP142" s="49"/>
      <c r="UQY142" s="49"/>
      <c r="URE142" s="49"/>
      <c r="URH142" s="49"/>
      <c r="URK142" s="49"/>
      <c r="URN142" s="49"/>
      <c r="URT142" s="49"/>
      <c r="URW142" s="49"/>
      <c r="USC142" s="49"/>
      <c r="USE142" s="49"/>
      <c r="USF142" s="49"/>
      <c r="USH142" s="49"/>
      <c r="USY142" s="49"/>
      <c r="UTD142" s="49"/>
      <c r="UTJ142" s="49"/>
      <c r="UTM142" s="49"/>
      <c r="UTP142" s="49"/>
      <c r="UTX142" s="49"/>
      <c r="UUT142" s="49"/>
      <c r="UUU142" s="49"/>
      <c r="UUV142" s="49"/>
      <c r="UUW142" s="49"/>
      <c r="UUX142" s="49"/>
      <c r="UUY142" s="49"/>
      <c r="UVQ142" s="49"/>
      <c r="UVR142" s="49"/>
      <c r="UVU142" s="49"/>
      <c r="UVX142" s="49"/>
      <c r="UVZ142" s="49"/>
      <c r="UWB142" s="49"/>
      <c r="UWE142" s="49"/>
      <c r="UWH142" s="49"/>
      <c r="UWK142" s="49"/>
      <c r="UWN142" s="49"/>
      <c r="UWQ142" s="49"/>
      <c r="UWT142" s="49"/>
      <c r="UWW142" s="49"/>
      <c r="UWZ142" s="49"/>
      <c r="UXB142" s="49"/>
      <c r="UXO142" s="49"/>
      <c r="UXP142" s="49"/>
      <c r="UXQ142" s="49"/>
      <c r="UXR142" s="49"/>
      <c r="UXS142" s="49"/>
      <c r="UXT142" s="49"/>
      <c r="UXU142" s="49"/>
      <c r="UXV142" s="49"/>
      <c r="UXW142" s="49"/>
      <c r="UXX142" s="49"/>
      <c r="UXY142" s="49"/>
      <c r="UXZ142" s="49"/>
      <c r="UYA142" s="49"/>
      <c r="UYB142" s="49"/>
      <c r="UYC142" s="49"/>
      <c r="UYD142" s="49"/>
      <c r="UYE142" s="49"/>
      <c r="UYF142" s="49"/>
      <c r="UYG142" s="49"/>
      <c r="UYH142" s="49"/>
      <c r="UYI142" s="49"/>
      <c r="UYJ142" s="49"/>
      <c r="UYK142" s="49"/>
      <c r="UYL142" s="49"/>
      <c r="UYM142" s="49"/>
      <c r="UYN142" s="49"/>
      <c r="UYO142" s="49"/>
      <c r="UYP142" s="49"/>
      <c r="UYQ142" s="49"/>
      <c r="UYR142" s="49"/>
      <c r="UYS142" s="49"/>
      <c r="UYT142" s="49"/>
      <c r="UYU142" s="49"/>
      <c r="UYV142" s="49"/>
      <c r="UYW142" s="49"/>
      <c r="UYX142" s="49"/>
      <c r="UYY142" s="49"/>
      <c r="UYZ142" s="49"/>
      <c r="UZA142" s="49"/>
      <c r="UZB142" s="49"/>
      <c r="UZE142" s="49"/>
      <c r="UZH142" s="49"/>
      <c r="UZK142" s="49"/>
      <c r="UZN142" s="49"/>
      <c r="UZQ142" s="49"/>
      <c r="UZT142" s="49"/>
      <c r="VAC142" s="49"/>
      <c r="VAF142" s="49"/>
      <c r="VAI142" s="49"/>
      <c r="VAL142" s="49"/>
      <c r="VAU142" s="49"/>
      <c r="VBA142" s="49"/>
      <c r="VBD142" s="49"/>
      <c r="VBG142" s="49"/>
      <c r="VBJ142" s="49"/>
      <c r="VBP142" s="49"/>
      <c r="VBS142" s="49"/>
      <c r="VBY142" s="49"/>
      <c r="VCA142" s="49"/>
      <c r="VCB142" s="49"/>
      <c r="VCD142" s="49"/>
      <c r="VCU142" s="49"/>
      <c r="VCZ142" s="49"/>
      <c r="VDF142" s="49"/>
      <c r="VDI142" s="49"/>
      <c r="VDL142" s="49"/>
      <c r="VDT142" s="49"/>
      <c r="VEP142" s="49"/>
      <c r="VEQ142" s="49"/>
      <c r="VER142" s="49"/>
      <c r="VES142" s="49"/>
      <c r="VET142" s="49"/>
      <c r="VEU142" s="49"/>
      <c r="VFM142" s="49"/>
      <c r="VFN142" s="49"/>
      <c r="VFQ142" s="49"/>
      <c r="VFT142" s="49"/>
      <c r="VFV142" s="49"/>
      <c r="VFX142" s="49"/>
      <c r="VGA142" s="49"/>
      <c r="VGD142" s="49"/>
      <c r="VGG142" s="49"/>
      <c r="VGJ142" s="49"/>
      <c r="VGM142" s="49"/>
      <c r="VGP142" s="49"/>
      <c r="VGS142" s="49"/>
      <c r="VGV142" s="49"/>
      <c r="VGX142" s="49"/>
      <c r="VHK142" s="49"/>
      <c r="VHL142" s="49"/>
      <c r="VHM142" s="49"/>
      <c r="VHN142" s="49"/>
      <c r="VHO142" s="49"/>
      <c r="VHP142" s="49"/>
      <c r="VHQ142" s="49"/>
      <c r="VHR142" s="49"/>
      <c r="VHS142" s="49"/>
      <c r="VHT142" s="49"/>
      <c r="VHU142" s="49"/>
      <c r="VHV142" s="49"/>
      <c r="VHW142" s="49"/>
      <c r="VHX142" s="49"/>
      <c r="VHY142" s="49"/>
      <c r="VHZ142" s="49"/>
      <c r="VIA142" s="49"/>
      <c r="VIB142" s="49"/>
      <c r="VIC142" s="49"/>
      <c r="VID142" s="49"/>
      <c r="VIE142" s="49"/>
      <c r="VIF142" s="49"/>
      <c r="VIG142" s="49"/>
      <c r="VIH142" s="49"/>
      <c r="VII142" s="49"/>
      <c r="VIJ142" s="49"/>
      <c r="VIK142" s="49"/>
      <c r="VIL142" s="49"/>
      <c r="VIM142" s="49"/>
      <c r="VIN142" s="49"/>
      <c r="VIO142" s="49"/>
      <c r="VIP142" s="49"/>
      <c r="VIQ142" s="49"/>
      <c r="VIR142" s="49"/>
      <c r="VIS142" s="49"/>
      <c r="VIT142" s="49"/>
      <c r="VIU142" s="49"/>
      <c r="VIV142" s="49"/>
      <c r="VIW142" s="49"/>
      <c r="VIX142" s="49"/>
      <c r="VJA142" s="49"/>
      <c r="VJD142" s="49"/>
      <c r="VJG142" s="49"/>
      <c r="VJJ142" s="49"/>
      <c r="VJM142" s="49"/>
      <c r="VJP142" s="49"/>
      <c r="VJY142" s="49"/>
      <c r="VKB142" s="49"/>
      <c r="VKE142" s="49"/>
      <c r="VKH142" s="49"/>
      <c r="VKQ142" s="49"/>
      <c r="VKW142" s="49"/>
      <c r="VKZ142" s="49"/>
      <c r="VLC142" s="49"/>
      <c r="VLF142" s="49"/>
      <c r="VLL142" s="49"/>
      <c r="VLO142" s="49"/>
      <c r="VLU142" s="49"/>
      <c r="VLW142" s="49"/>
      <c r="VLX142" s="49"/>
      <c r="VLZ142" s="49"/>
      <c r="VMQ142" s="49"/>
      <c r="VMV142" s="49"/>
      <c r="VNB142" s="49"/>
      <c r="VNE142" s="49"/>
      <c r="VNH142" s="49"/>
      <c r="VNP142" s="49"/>
      <c r="VOL142" s="49"/>
      <c r="VOM142" s="49"/>
      <c r="VON142" s="49"/>
      <c r="VOO142" s="49"/>
      <c r="VOP142" s="49"/>
      <c r="VOQ142" s="49"/>
      <c r="VPI142" s="49"/>
      <c r="VPJ142" s="49"/>
      <c r="VPM142" s="49"/>
      <c r="VPP142" s="49"/>
      <c r="VPR142" s="49"/>
      <c r="VPT142" s="49"/>
      <c r="VPW142" s="49"/>
      <c r="VPZ142" s="49"/>
      <c r="VQC142" s="49"/>
      <c r="VQF142" s="49"/>
      <c r="VQI142" s="49"/>
      <c r="VQL142" s="49"/>
      <c r="VQO142" s="49"/>
      <c r="VQR142" s="49"/>
      <c r="VQT142" s="49"/>
      <c r="VRG142" s="49"/>
      <c r="VRH142" s="49"/>
      <c r="VRI142" s="49"/>
      <c r="VRJ142" s="49"/>
      <c r="VRK142" s="49"/>
      <c r="VRL142" s="49"/>
      <c r="VRM142" s="49"/>
      <c r="VRN142" s="49"/>
      <c r="VRO142" s="49"/>
      <c r="VRP142" s="49"/>
      <c r="VRQ142" s="49"/>
      <c r="VRR142" s="49"/>
      <c r="VRS142" s="49"/>
      <c r="VRT142" s="49"/>
      <c r="VRU142" s="49"/>
      <c r="VRV142" s="49"/>
      <c r="VRW142" s="49"/>
      <c r="VRX142" s="49"/>
      <c r="VRY142" s="49"/>
      <c r="VRZ142" s="49"/>
      <c r="VSA142" s="49"/>
      <c r="VSB142" s="49"/>
      <c r="VSC142" s="49"/>
      <c r="VSD142" s="49"/>
      <c r="VSE142" s="49"/>
      <c r="VSF142" s="49"/>
      <c r="VSG142" s="49"/>
      <c r="VSH142" s="49"/>
      <c r="VSI142" s="49"/>
      <c r="VSJ142" s="49"/>
      <c r="VSK142" s="49"/>
      <c r="VSL142" s="49"/>
      <c r="VSM142" s="49"/>
      <c r="VSN142" s="49"/>
      <c r="VSO142" s="49"/>
      <c r="VSP142" s="49"/>
      <c r="VSQ142" s="49"/>
      <c r="VSR142" s="49"/>
      <c r="VSS142" s="49"/>
      <c r="VST142" s="49"/>
      <c r="VSW142" s="49"/>
      <c r="VSZ142" s="49"/>
      <c r="VTC142" s="49"/>
      <c r="VTF142" s="49"/>
      <c r="VTI142" s="49"/>
      <c r="VTL142" s="49"/>
      <c r="VTU142" s="49"/>
      <c r="VTX142" s="49"/>
      <c r="VUA142" s="49"/>
      <c r="VUD142" s="49"/>
      <c r="VUM142" s="49"/>
      <c r="VUS142" s="49"/>
      <c r="VUV142" s="49"/>
      <c r="VUY142" s="49"/>
      <c r="VVB142" s="49"/>
      <c r="VVH142" s="49"/>
      <c r="VVK142" s="49"/>
      <c r="VVQ142" s="49"/>
      <c r="VVS142" s="49"/>
      <c r="VVT142" s="49"/>
      <c r="VVV142" s="49"/>
      <c r="VWM142" s="49"/>
      <c r="VWR142" s="49"/>
      <c r="VWX142" s="49"/>
      <c r="VXA142" s="49"/>
      <c r="VXD142" s="49"/>
      <c r="VXL142" s="49"/>
      <c r="VYH142" s="49"/>
      <c r="VYI142" s="49"/>
      <c r="VYJ142" s="49"/>
      <c r="VYK142" s="49"/>
      <c r="VYL142" s="49"/>
      <c r="VYM142" s="49"/>
      <c r="VZE142" s="49"/>
      <c r="VZF142" s="49"/>
      <c r="VZI142" s="49"/>
      <c r="VZL142" s="49"/>
      <c r="VZN142" s="49"/>
      <c r="VZP142" s="49"/>
      <c r="VZS142" s="49"/>
      <c r="VZV142" s="49"/>
      <c r="VZY142" s="49"/>
      <c r="WAB142" s="49"/>
      <c r="WAE142" s="49"/>
      <c r="WAH142" s="49"/>
      <c r="WAK142" s="49"/>
      <c r="WAN142" s="49"/>
      <c r="WAP142" s="49"/>
      <c r="WBC142" s="49"/>
      <c r="WBD142" s="49"/>
      <c r="WBE142" s="49"/>
      <c r="WBF142" s="49"/>
      <c r="WBG142" s="49"/>
      <c r="WBH142" s="49"/>
      <c r="WBI142" s="49"/>
      <c r="WBJ142" s="49"/>
      <c r="WBK142" s="49"/>
      <c r="WBL142" s="49"/>
      <c r="WBM142" s="49"/>
      <c r="WBN142" s="49"/>
      <c r="WBO142" s="49"/>
      <c r="WBP142" s="49"/>
      <c r="WBQ142" s="49"/>
      <c r="WBR142" s="49"/>
      <c r="WBS142" s="49"/>
      <c r="WBT142" s="49"/>
      <c r="WBU142" s="49"/>
      <c r="WBV142" s="49"/>
      <c r="WBW142" s="49"/>
      <c r="WBX142" s="49"/>
      <c r="WBY142" s="49"/>
      <c r="WBZ142" s="49"/>
      <c r="WCA142" s="49"/>
      <c r="WCB142" s="49"/>
      <c r="WCC142" s="49"/>
      <c r="WCD142" s="49"/>
      <c r="WCE142" s="49"/>
      <c r="WCF142" s="49"/>
      <c r="WCG142" s="49"/>
      <c r="WCH142" s="49"/>
      <c r="WCI142" s="49"/>
      <c r="WCJ142" s="49"/>
      <c r="WCK142" s="49"/>
      <c r="WCL142" s="49"/>
      <c r="WCM142" s="49"/>
      <c r="WCN142" s="49"/>
      <c r="WCO142" s="49"/>
      <c r="WCP142" s="49"/>
      <c r="WCS142" s="49"/>
      <c r="WCV142" s="49"/>
      <c r="WCY142" s="49"/>
      <c r="WDB142" s="49"/>
      <c r="WDE142" s="49"/>
      <c r="WDH142" s="49"/>
      <c r="WDQ142" s="49"/>
      <c r="WDT142" s="49"/>
      <c r="WDW142" s="49"/>
      <c r="WDZ142" s="49"/>
      <c r="WEI142" s="49"/>
      <c r="WEO142" s="49"/>
      <c r="WER142" s="49"/>
      <c r="WEU142" s="49"/>
      <c r="WEX142" s="49"/>
      <c r="WFD142" s="49"/>
      <c r="WFG142" s="49"/>
      <c r="WFM142" s="49"/>
      <c r="WFO142" s="49"/>
      <c r="WFP142" s="49"/>
      <c r="WFR142" s="49"/>
      <c r="WGI142" s="49"/>
      <c r="WGN142" s="49"/>
      <c r="WGT142" s="49"/>
      <c r="WGW142" s="49"/>
      <c r="WGZ142" s="49"/>
      <c r="WHH142" s="49"/>
      <c r="WID142" s="49"/>
      <c r="WIE142" s="49"/>
      <c r="WIF142" s="49"/>
      <c r="WIG142" s="49"/>
      <c r="WIH142" s="49"/>
      <c r="WII142" s="49"/>
      <c r="WJA142" s="49"/>
      <c r="WJB142" s="49"/>
      <c r="WJE142" s="49"/>
      <c r="WJH142" s="49"/>
      <c r="WJJ142" s="49"/>
      <c r="WJL142" s="49"/>
      <c r="WJO142" s="49"/>
      <c r="WJR142" s="49"/>
      <c r="WJU142" s="49"/>
      <c r="WJX142" s="49"/>
      <c r="WKA142" s="49"/>
      <c r="WKD142" s="49"/>
      <c r="WKG142" s="49"/>
      <c r="WKJ142" s="49"/>
      <c r="WKL142" s="49"/>
      <c r="WKY142" s="49"/>
      <c r="WKZ142" s="49"/>
      <c r="WLA142" s="49"/>
      <c r="WLB142" s="49"/>
      <c r="WLC142" s="49"/>
      <c r="WLD142" s="49"/>
      <c r="WLE142" s="49"/>
      <c r="WLF142" s="49"/>
      <c r="WLG142" s="49"/>
      <c r="WLH142" s="49"/>
      <c r="WLI142" s="49"/>
      <c r="WLJ142" s="49"/>
      <c r="WLK142" s="49"/>
      <c r="WLL142" s="49"/>
      <c r="WLM142" s="49"/>
      <c r="WLN142" s="49"/>
      <c r="WLO142" s="49"/>
      <c r="WLP142" s="49"/>
      <c r="WLQ142" s="49"/>
      <c r="WLR142" s="49"/>
      <c r="WLS142" s="49"/>
      <c r="WLT142" s="49"/>
      <c r="WLU142" s="49"/>
      <c r="WLV142" s="49"/>
      <c r="WLW142" s="49"/>
      <c r="WLX142" s="49"/>
      <c r="WLY142" s="49"/>
      <c r="WLZ142" s="49"/>
      <c r="WMA142" s="49"/>
      <c r="WMB142" s="49"/>
      <c r="WMC142" s="49"/>
      <c r="WMD142" s="49"/>
      <c r="WME142" s="49"/>
      <c r="WMF142" s="49"/>
      <c r="WMG142" s="49"/>
      <c r="WMH142" s="49"/>
      <c r="WMI142" s="49"/>
      <c r="WMJ142" s="49"/>
      <c r="WMK142" s="49"/>
      <c r="WML142" s="49"/>
      <c r="WMO142" s="49"/>
      <c r="WMR142" s="49"/>
      <c r="WMU142" s="49"/>
      <c r="WMX142" s="49"/>
      <c r="WNA142" s="49"/>
      <c r="WND142" s="49"/>
      <c r="WNM142" s="49"/>
      <c r="WNP142" s="49"/>
      <c r="WNS142" s="49"/>
      <c r="WNV142" s="49"/>
      <c r="WOE142" s="49"/>
      <c r="WOK142" s="49"/>
      <c r="WON142" s="49"/>
      <c r="WOQ142" s="49"/>
      <c r="WOT142" s="49"/>
      <c r="WOZ142" s="49"/>
      <c r="WPC142" s="49"/>
      <c r="WPI142" s="49"/>
      <c r="WPK142" s="49"/>
      <c r="WPL142" s="49"/>
      <c r="WPN142" s="49"/>
      <c r="WQE142" s="49"/>
      <c r="WQJ142" s="49"/>
      <c r="WQP142" s="49"/>
      <c r="WQS142" s="49"/>
      <c r="WQV142" s="49"/>
      <c r="WRD142" s="49"/>
      <c r="WRZ142" s="49"/>
      <c r="WSA142" s="49"/>
      <c r="WSB142" s="49"/>
      <c r="WSC142" s="49"/>
      <c r="WSD142" s="49"/>
      <c r="WSE142" s="49"/>
      <c r="WSW142" s="49"/>
      <c r="WSX142" s="49"/>
      <c r="WTA142" s="49"/>
      <c r="WTD142" s="49"/>
      <c r="WTF142" s="49"/>
      <c r="WTH142" s="49"/>
      <c r="WTK142" s="49"/>
      <c r="WTN142" s="49"/>
      <c r="WTQ142" s="49"/>
      <c r="WTT142" s="49"/>
      <c r="WTW142" s="49"/>
      <c r="WTZ142" s="49"/>
      <c r="WUC142" s="49"/>
      <c r="WUF142" s="49"/>
      <c r="WUH142" s="49"/>
      <c r="WUU142" s="49"/>
      <c r="WUV142" s="49"/>
      <c r="WUW142" s="49"/>
      <c r="WUX142" s="49"/>
      <c r="WUY142" s="49"/>
      <c r="WUZ142" s="49"/>
      <c r="WVA142" s="49"/>
      <c r="WVB142" s="49"/>
      <c r="WVC142" s="49"/>
      <c r="WVD142" s="49"/>
      <c r="WVE142" s="49"/>
      <c r="WVF142" s="49"/>
      <c r="WVG142" s="49"/>
      <c r="WVH142" s="49"/>
      <c r="WVI142" s="49"/>
      <c r="WVJ142" s="49"/>
      <c r="WVK142" s="49"/>
      <c r="WVL142" s="49"/>
      <c r="WVM142" s="49"/>
      <c r="WVN142" s="49"/>
      <c r="WVO142" s="49"/>
      <c r="WVP142" s="49"/>
      <c r="WVQ142" s="49"/>
      <c r="WVR142" s="49"/>
      <c r="WVS142" s="49"/>
      <c r="WVT142" s="49"/>
      <c r="WVU142" s="49"/>
      <c r="WVV142" s="49"/>
      <c r="WVW142" s="49"/>
      <c r="WVX142" s="49"/>
      <c r="WVY142" s="49"/>
      <c r="WVZ142" s="49"/>
      <c r="WWA142" s="49"/>
      <c r="WWB142" s="49"/>
      <c r="WWC142" s="49"/>
      <c r="WWD142" s="49"/>
      <c r="WWE142" s="49"/>
      <c r="WWF142" s="49"/>
      <c r="WWG142" s="49"/>
      <c r="WWH142" s="49"/>
      <c r="WWI142" s="49"/>
      <c r="WWJ142" s="49"/>
      <c r="WWK142" s="49"/>
      <c r="WWL142" s="49"/>
      <c r="WWM142" s="49"/>
      <c r="WWN142" s="49"/>
      <c r="WWO142" s="49"/>
      <c r="WWP142" s="49"/>
      <c r="WWQ142" s="49"/>
      <c r="WWR142" s="49"/>
      <c r="WWS142" s="49"/>
      <c r="WWT142" s="49"/>
      <c r="WWU142" s="49"/>
      <c r="WWV142" s="49"/>
      <c r="WWW142" s="49"/>
      <c r="WWX142" s="49"/>
      <c r="WWY142" s="49"/>
      <c r="WWZ142" s="49"/>
      <c r="WXA142" s="49"/>
      <c r="WXB142" s="49"/>
      <c r="WXC142" s="49"/>
      <c r="WXD142" s="49"/>
      <c r="WXE142" s="49"/>
      <c r="WXF142" s="49"/>
      <c r="WXG142" s="49"/>
      <c r="WXH142" s="49"/>
      <c r="WXI142" s="49"/>
      <c r="WXJ142" s="49"/>
      <c r="WXK142" s="49"/>
      <c r="WXL142" s="49"/>
      <c r="WXM142" s="49"/>
      <c r="WXN142" s="49"/>
      <c r="WXO142" s="49"/>
      <c r="WXP142" s="49"/>
      <c r="WXQ142" s="49"/>
      <c r="WXR142" s="49"/>
      <c r="WXS142" s="49"/>
      <c r="WXT142" s="49"/>
      <c r="WXU142" s="49"/>
      <c r="WXV142" s="49"/>
      <c r="WXW142" s="49"/>
      <c r="WXX142" s="49"/>
      <c r="WXY142" s="49"/>
      <c r="WXZ142" s="49"/>
      <c r="WYA142" s="49"/>
      <c r="WYB142" s="49"/>
      <c r="WYC142" s="49"/>
      <c r="WYD142" s="49"/>
      <c r="WYE142" s="49"/>
      <c r="WYF142" s="49"/>
      <c r="WYG142" s="49"/>
      <c r="WYH142" s="49"/>
      <c r="WYI142" s="49"/>
      <c r="WYJ142" s="49"/>
      <c r="WYK142" s="49"/>
      <c r="WYL142" s="49"/>
      <c r="WYM142" s="49"/>
      <c r="WYN142" s="49"/>
      <c r="WYO142" s="49"/>
      <c r="WYP142" s="49"/>
      <c r="WYQ142" s="49"/>
      <c r="WYR142" s="49"/>
      <c r="WYS142" s="49"/>
      <c r="WYT142" s="49"/>
      <c r="WYU142" s="49"/>
      <c r="WYV142" s="49"/>
      <c r="WYW142" s="49"/>
      <c r="WYX142" s="49"/>
      <c r="WYY142" s="49"/>
      <c r="WYZ142" s="49"/>
      <c r="WZA142" s="49"/>
      <c r="WZB142" s="49"/>
      <c r="WZC142" s="49"/>
      <c r="WZD142" s="49"/>
      <c r="WZE142" s="49"/>
      <c r="WZF142" s="49"/>
      <c r="WZG142" s="49"/>
      <c r="WZH142" s="49"/>
      <c r="WZI142" s="49"/>
      <c r="WZJ142" s="49"/>
      <c r="WZK142" s="49"/>
      <c r="WZL142" s="49"/>
      <c r="WZM142" s="49"/>
      <c r="WZN142" s="49"/>
      <c r="WZO142" s="49"/>
      <c r="WZP142" s="49"/>
      <c r="WZQ142" s="49"/>
      <c r="WZR142" s="49"/>
      <c r="WZS142" s="49"/>
      <c r="WZT142" s="49"/>
      <c r="WZU142" s="49"/>
      <c r="WZV142" s="49"/>
      <c r="WZW142" s="49"/>
      <c r="WZX142" s="49"/>
      <c r="WZY142" s="49"/>
      <c r="WZZ142" s="49"/>
      <c r="XAA142" s="49"/>
      <c r="XAB142" s="49"/>
      <c r="XAC142" s="49"/>
      <c r="XAD142" s="49"/>
      <c r="XAE142" s="49"/>
      <c r="XAF142" s="49"/>
      <c r="XAG142" s="49"/>
      <c r="XAH142" s="49"/>
      <c r="XAI142" s="49"/>
      <c r="XAJ142" s="49"/>
      <c r="XAK142" s="49"/>
      <c r="XAL142" s="49"/>
      <c r="XAM142" s="49"/>
      <c r="XAN142" s="49"/>
      <c r="XAO142" s="49"/>
      <c r="XAP142" s="49"/>
      <c r="XAQ142" s="49"/>
      <c r="XAR142" s="49"/>
      <c r="XAS142" s="49"/>
      <c r="XAT142" s="49"/>
      <c r="XAU142" s="49"/>
      <c r="XAV142" s="49"/>
      <c r="XAW142" s="49"/>
      <c r="XAX142" s="49"/>
      <c r="XAY142" s="49"/>
      <c r="XAZ142" s="49"/>
      <c r="XBA142" s="49"/>
      <c r="XBB142" s="49"/>
      <c r="XBC142" s="49"/>
      <c r="XBD142" s="49"/>
      <c r="XBE142" s="49"/>
      <c r="XBF142" s="49"/>
      <c r="XBG142" s="49"/>
      <c r="XBH142" s="49"/>
      <c r="XBI142" s="49"/>
      <c r="XBJ142" s="49"/>
      <c r="XBK142" s="49"/>
      <c r="XBL142" s="49"/>
      <c r="XBM142" s="49"/>
      <c r="XBN142" s="49"/>
      <c r="XBO142" s="49"/>
      <c r="XBP142" s="49"/>
      <c r="XBQ142" s="49"/>
      <c r="XBR142" s="49"/>
      <c r="XBS142" s="49"/>
      <c r="XBT142" s="49"/>
      <c r="XBU142" s="49"/>
      <c r="XBV142" s="49"/>
      <c r="XBW142" s="49"/>
      <c r="XBX142" s="49"/>
      <c r="XBY142" s="49"/>
      <c r="XBZ142" s="49"/>
      <c r="XCA142" s="49"/>
      <c r="XCB142" s="49"/>
      <c r="XCC142" s="49"/>
      <c r="XCD142" s="49"/>
      <c r="XCE142" s="49"/>
      <c r="XCF142" s="49"/>
      <c r="XCG142" s="49"/>
      <c r="XCH142" s="49"/>
      <c r="XCI142" s="49"/>
      <c r="XCJ142" s="49"/>
      <c r="XCK142" s="49"/>
      <c r="XCL142" s="49"/>
      <c r="XCM142" s="49"/>
      <c r="XCN142" s="49"/>
      <c r="XCO142" s="49"/>
      <c r="XCP142" s="49"/>
      <c r="XCQ142" s="49"/>
      <c r="XCR142" s="49"/>
      <c r="XCS142" s="49"/>
      <c r="XCT142" s="49"/>
      <c r="XCU142" s="49"/>
      <c r="XCV142" s="49"/>
      <c r="XCW142" s="49"/>
      <c r="XCX142" s="49"/>
      <c r="XCY142" s="49"/>
      <c r="XCZ142" s="49"/>
      <c r="XDA142" s="49"/>
      <c r="XDB142" s="49"/>
      <c r="XDC142" s="49"/>
      <c r="XDD142" s="49"/>
      <c r="XDE142" s="49"/>
      <c r="XDF142" s="49"/>
      <c r="XDG142" s="49"/>
      <c r="XDH142" s="49"/>
      <c r="XDI142" s="49"/>
      <c r="XDJ142" s="49"/>
      <c r="XDK142" s="49"/>
      <c r="XDL142" s="49"/>
      <c r="XDM142" s="49"/>
      <c r="XDN142" s="49"/>
      <c r="XDO142" s="49"/>
      <c r="XDP142" s="49"/>
      <c r="XDQ142" s="49"/>
      <c r="XDR142" s="49"/>
      <c r="XDS142" s="49"/>
      <c r="XDT142" s="49"/>
      <c r="XDU142" s="49"/>
      <c r="XDV142" s="49"/>
      <c r="XDW142" s="49"/>
      <c r="XDX142" s="49"/>
      <c r="XDY142" s="49"/>
      <c r="XDZ142" s="49"/>
      <c r="XEA142" s="49"/>
      <c r="XEB142" s="49"/>
      <c r="XEC142" s="49"/>
      <c r="XED142" s="49"/>
      <c r="XEE142" s="49"/>
      <c r="XEF142" s="49"/>
      <c r="XEG142" s="49"/>
      <c r="XEH142" s="49"/>
      <c r="XEI142" s="49"/>
      <c r="XEJ142" s="49"/>
      <c r="XEK142" s="49"/>
      <c r="XEL142" s="49"/>
      <c r="XEM142" s="49"/>
      <c r="XEN142" s="49"/>
      <c r="XEO142" s="49"/>
      <c r="XEP142" s="49"/>
      <c r="XEQ142" s="49"/>
      <c r="XER142" s="49"/>
      <c r="XES142" s="49"/>
      <c r="XET142" s="49"/>
      <c r="XEU142" s="49"/>
      <c r="XEV142" s="49"/>
      <c r="XEW142" s="49"/>
      <c r="XEX142" s="49"/>
      <c r="XEY142" s="49"/>
      <c r="XEZ142" s="49"/>
      <c r="XFA142" s="49"/>
      <c r="XFB142" s="49"/>
      <c r="XFC142" s="49"/>
      <c r="XFD142" s="49"/>
    </row>
    <row r="143" spans="1:16384" s="45" customFormat="1" ht="20.25" hidden="1" customHeight="1">
      <c r="A143" s="19" t="s">
        <v>141</v>
      </c>
      <c r="B143" s="44" t="s">
        <v>326</v>
      </c>
      <c r="C143" s="53"/>
      <c r="D143" s="59"/>
      <c r="E143" s="60"/>
    </row>
    <row r="144" spans="1:16384" s="45" customFormat="1" ht="20.25" hidden="1" customHeight="1">
      <c r="A144" s="4" t="s">
        <v>142</v>
      </c>
      <c r="B144" s="44" t="s">
        <v>325</v>
      </c>
      <c r="C144" s="53"/>
      <c r="D144" s="59"/>
      <c r="E144" s="60"/>
    </row>
    <row r="145" spans="1:16384" s="45" customFormat="1" ht="18" customHeight="1">
      <c r="A145" s="6" t="s">
        <v>182</v>
      </c>
      <c r="B145" s="111" t="s">
        <v>325</v>
      </c>
      <c r="C145" s="112">
        <v>25</v>
      </c>
      <c r="D145" s="113">
        <v>24000</v>
      </c>
      <c r="E145" s="114">
        <f t="shared" ref="E145:E146" si="4">+D145*C145</f>
        <v>600000</v>
      </c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C145" s="49"/>
      <c r="AF145" s="49"/>
      <c r="AI145" s="49"/>
      <c r="AL145" s="49"/>
      <c r="AO145" s="49"/>
      <c r="AR145" s="49"/>
      <c r="BA145" s="49"/>
      <c r="BD145" s="49"/>
      <c r="BG145" s="49"/>
      <c r="BJ145" s="49"/>
      <c r="BS145" s="49"/>
      <c r="BY145" s="49"/>
      <c r="CB145" s="49"/>
      <c r="CE145" s="49"/>
      <c r="CH145" s="49"/>
      <c r="CN145" s="49"/>
      <c r="CQ145" s="49"/>
      <c r="CW145" s="49"/>
      <c r="CY145" s="49"/>
      <c r="CZ145" s="49"/>
      <c r="DB145" s="49"/>
      <c r="DS145" s="49"/>
      <c r="DX145" s="49"/>
      <c r="ED145" s="49"/>
      <c r="EG145" s="49"/>
      <c r="EJ145" s="49"/>
      <c r="ER145" s="49"/>
      <c r="FN145" s="49"/>
      <c r="FO145" s="49"/>
      <c r="FP145" s="49"/>
      <c r="FQ145" s="49"/>
      <c r="FR145" s="49"/>
      <c r="FS145" s="49"/>
      <c r="GK145" s="49"/>
      <c r="GL145" s="49"/>
      <c r="GO145" s="49"/>
      <c r="GR145" s="49"/>
      <c r="GT145" s="49"/>
      <c r="GV145" s="49"/>
      <c r="GY145" s="49"/>
      <c r="HB145" s="49"/>
      <c r="HE145" s="49"/>
      <c r="HH145" s="49"/>
      <c r="HK145" s="49"/>
      <c r="HN145" s="49"/>
      <c r="HQ145" s="49"/>
      <c r="HT145" s="49"/>
      <c r="HV145" s="49"/>
      <c r="II145" s="49"/>
      <c r="IJ145" s="49"/>
      <c r="IK145" s="49"/>
      <c r="IL145" s="49"/>
      <c r="IM145" s="49"/>
      <c r="IN145" s="49"/>
      <c r="IO145" s="49"/>
      <c r="IP145" s="49"/>
      <c r="IQ145" s="49"/>
      <c r="IR145" s="49"/>
      <c r="IS145" s="49"/>
      <c r="IT145" s="49"/>
      <c r="IU145" s="49"/>
      <c r="IV145" s="49"/>
      <c r="IW145" s="49"/>
      <c r="IX145" s="49"/>
      <c r="IY145" s="49"/>
      <c r="IZ145" s="49"/>
      <c r="JA145" s="49"/>
      <c r="JB145" s="49"/>
      <c r="JC145" s="49"/>
      <c r="JD145" s="49"/>
      <c r="JE145" s="49"/>
      <c r="JF145" s="49"/>
      <c r="JG145" s="49"/>
      <c r="JH145" s="49"/>
      <c r="JI145" s="49"/>
      <c r="JJ145" s="49"/>
      <c r="JK145" s="49"/>
      <c r="JL145" s="49"/>
      <c r="JM145" s="49"/>
      <c r="JN145" s="49"/>
      <c r="JO145" s="49"/>
      <c r="JP145" s="49"/>
      <c r="JQ145" s="49"/>
      <c r="JR145" s="49"/>
      <c r="JS145" s="49"/>
      <c r="JT145" s="49"/>
      <c r="JU145" s="49"/>
      <c r="JV145" s="49"/>
      <c r="JY145" s="49"/>
      <c r="KB145" s="49"/>
      <c r="KE145" s="49"/>
      <c r="KH145" s="49"/>
      <c r="KK145" s="49"/>
      <c r="KN145" s="49"/>
      <c r="KW145" s="49"/>
      <c r="KZ145" s="49"/>
      <c r="LC145" s="49"/>
      <c r="LF145" s="49"/>
      <c r="LO145" s="49"/>
      <c r="LU145" s="49"/>
      <c r="LX145" s="49"/>
      <c r="MA145" s="49"/>
      <c r="MD145" s="49"/>
      <c r="MJ145" s="49"/>
      <c r="MM145" s="49"/>
      <c r="MS145" s="49"/>
      <c r="MU145" s="49"/>
      <c r="MV145" s="49"/>
      <c r="MX145" s="49"/>
      <c r="NO145" s="49"/>
      <c r="NT145" s="49"/>
      <c r="NZ145" s="49"/>
      <c r="OC145" s="49"/>
      <c r="OF145" s="49"/>
      <c r="ON145" s="49"/>
      <c r="PJ145" s="49"/>
      <c r="PK145" s="49"/>
      <c r="PL145" s="49"/>
      <c r="PM145" s="49"/>
      <c r="PN145" s="49"/>
      <c r="PO145" s="49"/>
      <c r="QG145" s="49"/>
      <c r="QH145" s="49"/>
      <c r="QK145" s="49"/>
      <c r="QN145" s="49"/>
      <c r="QP145" s="49"/>
      <c r="QR145" s="49"/>
      <c r="QU145" s="49"/>
      <c r="QX145" s="49"/>
      <c r="RA145" s="49"/>
      <c r="RD145" s="49"/>
      <c r="RG145" s="49"/>
      <c r="RJ145" s="49"/>
      <c r="RM145" s="49"/>
      <c r="RP145" s="49"/>
      <c r="RR145" s="49"/>
      <c r="SE145" s="49"/>
      <c r="SF145" s="49"/>
      <c r="SG145" s="49"/>
      <c r="SH145" s="49"/>
      <c r="SI145" s="49"/>
      <c r="SJ145" s="49"/>
      <c r="SK145" s="49"/>
      <c r="SL145" s="49"/>
      <c r="SM145" s="49"/>
      <c r="SN145" s="49"/>
      <c r="SO145" s="49"/>
      <c r="SP145" s="49"/>
      <c r="SQ145" s="49"/>
      <c r="SR145" s="49"/>
      <c r="SS145" s="49"/>
      <c r="ST145" s="49"/>
      <c r="SU145" s="49"/>
      <c r="SV145" s="49"/>
      <c r="SW145" s="49"/>
      <c r="SX145" s="49"/>
      <c r="SY145" s="49"/>
      <c r="SZ145" s="49"/>
      <c r="TA145" s="49"/>
      <c r="TB145" s="49"/>
      <c r="TC145" s="49"/>
      <c r="TD145" s="49"/>
      <c r="TE145" s="49"/>
      <c r="TF145" s="49"/>
      <c r="TG145" s="49"/>
      <c r="TH145" s="49"/>
      <c r="TI145" s="49"/>
      <c r="TJ145" s="49"/>
      <c r="TK145" s="49"/>
      <c r="TL145" s="49"/>
      <c r="TM145" s="49"/>
      <c r="TN145" s="49"/>
      <c r="TO145" s="49"/>
      <c r="TP145" s="49"/>
      <c r="TQ145" s="49"/>
      <c r="TR145" s="49"/>
      <c r="TU145" s="49"/>
      <c r="TX145" s="49"/>
      <c r="UA145" s="49"/>
      <c r="UD145" s="49"/>
      <c r="UG145" s="49"/>
      <c r="UJ145" s="49"/>
      <c r="US145" s="49"/>
      <c r="UV145" s="49"/>
      <c r="UY145" s="49"/>
      <c r="VB145" s="49"/>
      <c r="VK145" s="49"/>
      <c r="VQ145" s="49"/>
      <c r="VT145" s="49"/>
      <c r="VW145" s="49"/>
      <c r="VZ145" s="49"/>
      <c r="WF145" s="49"/>
      <c r="WI145" s="49"/>
      <c r="WO145" s="49"/>
      <c r="WQ145" s="49"/>
      <c r="WR145" s="49"/>
      <c r="WT145" s="49"/>
      <c r="XK145" s="49"/>
      <c r="XP145" s="49"/>
      <c r="XV145" s="49"/>
      <c r="XY145" s="49"/>
      <c r="YB145" s="49"/>
      <c r="YJ145" s="49"/>
      <c r="ZF145" s="49"/>
      <c r="ZG145" s="49"/>
      <c r="ZH145" s="49"/>
      <c r="ZI145" s="49"/>
      <c r="ZJ145" s="49"/>
      <c r="ZK145" s="49"/>
      <c r="AAC145" s="49"/>
      <c r="AAD145" s="49"/>
      <c r="AAG145" s="49"/>
      <c r="AAJ145" s="49"/>
      <c r="AAL145" s="49"/>
      <c r="AAN145" s="49"/>
      <c r="AAQ145" s="49"/>
      <c r="AAT145" s="49"/>
      <c r="AAW145" s="49"/>
      <c r="AAZ145" s="49"/>
      <c r="ABC145" s="49"/>
      <c r="ABF145" s="49"/>
      <c r="ABI145" s="49"/>
      <c r="ABL145" s="49"/>
      <c r="ABN145" s="49"/>
      <c r="ACA145" s="49"/>
      <c r="ACB145" s="49"/>
      <c r="ACC145" s="49"/>
      <c r="ACD145" s="49"/>
      <c r="ACE145" s="49"/>
      <c r="ACF145" s="49"/>
      <c r="ACG145" s="49"/>
      <c r="ACH145" s="49"/>
      <c r="ACI145" s="49"/>
      <c r="ACJ145" s="49"/>
      <c r="ACK145" s="49"/>
      <c r="ACL145" s="49"/>
      <c r="ACM145" s="49"/>
      <c r="ACN145" s="49"/>
      <c r="ACO145" s="49"/>
      <c r="ACP145" s="49"/>
      <c r="ACQ145" s="49"/>
      <c r="ACR145" s="49"/>
      <c r="ACS145" s="49"/>
      <c r="ACT145" s="49"/>
      <c r="ACU145" s="49"/>
      <c r="ACV145" s="49"/>
      <c r="ACW145" s="49"/>
      <c r="ACX145" s="49"/>
      <c r="ACY145" s="49"/>
      <c r="ACZ145" s="49"/>
      <c r="ADA145" s="49"/>
      <c r="ADB145" s="49"/>
      <c r="ADC145" s="49"/>
      <c r="ADD145" s="49"/>
      <c r="ADE145" s="49"/>
      <c r="ADF145" s="49"/>
      <c r="ADG145" s="49"/>
      <c r="ADH145" s="49"/>
      <c r="ADI145" s="49"/>
      <c r="ADJ145" s="49"/>
      <c r="ADK145" s="49"/>
      <c r="ADL145" s="49"/>
      <c r="ADM145" s="49"/>
      <c r="ADN145" s="49"/>
      <c r="ADQ145" s="49"/>
      <c r="ADT145" s="49"/>
      <c r="ADW145" s="49"/>
      <c r="ADZ145" s="49"/>
      <c r="AEC145" s="49"/>
      <c r="AEF145" s="49"/>
      <c r="AEO145" s="49"/>
      <c r="AER145" s="49"/>
      <c r="AEU145" s="49"/>
      <c r="AEX145" s="49"/>
      <c r="AFG145" s="49"/>
      <c r="AFM145" s="49"/>
      <c r="AFP145" s="49"/>
      <c r="AFS145" s="49"/>
      <c r="AFV145" s="49"/>
      <c r="AGB145" s="49"/>
      <c r="AGE145" s="49"/>
      <c r="AGK145" s="49"/>
      <c r="AGM145" s="49"/>
      <c r="AGN145" s="49"/>
      <c r="AGP145" s="49"/>
      <c r="AHG145" s="49"/>
      <c r="AHL145" s="49"/>
      <c r="AHR145" s="49"/>
      <c r="AHU145" s="49"/>
      <c r="AHX145" s="49"/>
      <c r="AIF145" s="49"/>
      <c r="AJB145" s="49"/>
      <c r="AJC145" s="49"/>
      <c r="AJD145" s="49"/>
      <c r="AJE145" s="49"/>
      <c r="AJF145" s="49"/>
      <c r="AJG145" s="49"/>
      <c r="AJY145" s="49"/>
      <c r="AJZ145" s="49"/>
      <c r="AKC145" s="49"/>
      <c r="AKF145" s="49"/>
      <c r="AKH145" s="49"/>
      <c r="AKJ145" s="49"/>
      <c r="AKM145" s="49"/>
      <c r="AKP145" s="49"/>
      <c r="AKS145" s="49"/>
      <c r="AKV145" s="49"/>
      <c r="AKY145" s="49"/>
      <c r="ALB145" s="49"/>
      <c r="ALE145" s="49"/>
      <c r="ALH145" s="49"/>
      <c r="ALJ145" s="49"/>
      <c r="ALW145" s="49"/>
      <c r="ALX145" s="49"/>
      <c r="ALY145" s="49"/>
      <c r="ALZ145" s="49"/>
      <c r="AMA145" s="49"/>
      <c r="AMB145" s="49"/>
      <c r="AMC145" s="49"/>
      <c r="AMD145" s="49"/>
      <c r="AME145" s="49"/>
      <c r="AMF145" s="49"/>
      <c r="AMG145" s="49"/>
      <c r="AMH145" s="49"/>
      <c r="AMI145" s="49"/>
      <c r="AMJ145" s="49"/>
      <c r="AMK145" s="49"/>
      <c r="AML145" s="49"/>
      <c r="AMM145" s="49"/>
      <c r="AMN145" s="49"/>
      <c r="AMO145" s="49"/>
      <c r="AMP145" s="49"/>
      <c r="AMQ145" s="49"/>
      <c r="AMR145" s="49"/>
      <c r="AMS145" s="49"/>
      <c r="AMT145" s="49"/>
      <c r="AMU145" s="49"/>
      <c r="AMV145" s="49"/>
      <c r="AMW145" s="49"/>
      <c r="AMX145" s="49"/>
      <c r="AMY145" s="49"/>
      <c r="AMZ145" s="49"/>
      <c r="ANA145" s="49"/>
      <c r="ANB145" s="49"/>
      <c r="ANC145" s="49"/>
      <c r="AND145" s="49"/>
      <c r="ANE145" s="49"/>
      <c r="ANF145" s="49"/>
      <c r="ANG145" s="49"/>
      <c r="ANH145" s="49"/>
      <c r="ANI145" s="49"/>
      <c r="ANJ145" s="49"/>
      <c r="ANM145" s="49"/>
      <c r="ANP145" s="49"/>
      <c r="ANS145" s="49"/>
      <c r="ANV145" s="49"/>
      <c r="ANY145" s="49"/>
      <c r="AOB145" s="49"/>
      <c r="AOK145" s="49"/>
      <c r="AON145" s="49"/>
      <c r="AOQ145" s="49"/>
      <c r="AOT145" s="49"/>
      <c r="APC145" s="49"/>
      <c r="API145" s="49"/>
      <c r="APL145" s="49"/>
      <c r="APO145" s="49"/>
      <c r="APR145" s="49"/>
      <c r="APX145" s="49"/>
      <c r="AQA145" s="49"/>
      <c r="AQG145" s="49"/>
      <c r="AQI145" s="49"/>
      <c r="AQJ145" s="49"/>
      <c r="AQL145" s="49"/>
      <c r="ARC145" s="49"/>
      <c r="ARH145" s="49"/>
      <c r="ARN145" s="49"/>
      <c r="ARQ145" s="49"/>
      <c r="ART145" s="49"/>
      <c r="ASB145" s="49"/>
      <c r="ASX145" s="49"/>
      <c r="ASY145" s="49"/>
      <c r="ASZ145" s="49"/>
      <c r="ATA145" s="49"/>
      <c r="ATB145" s="49"/>
      <c r="ATC145" s="49"/>
      <c r="ATU145" s="49"/>
      <c r="ATV145" s="49"/>
      <c r="ATY145" s="49"/>
      <c r="AUB145" s="49"/>
      <c r="AUD145" s="49"/>
      <c r="AUF145" s="49"/>
      <c r="AUI145" s="49"/>
      <c r="AUL145" s="49"/>
      <c r="AUO145" s="49"/>
      <c r="AUR145" s="49"/>
      <c r="AUU145" s="49"/>
      <c r="AUX145" s="49"/>
      <c r="AVA145" s="49"/>
      <c r="AVD145" s="49"/>
      <c r="AVF145" s="49"/>
      <c r="AVS145" s="49"/>
      <c r="AVT145" s="49"/>
      <c r="AVU145" s="49"/>
      <c r="AVV145" s="49"/>
      <c r="AVW145" s="49"/>
      <c r="AVX145" s="49"/>
      <c r="AVY145" s="49"/>
      <c r="AVZ145" s="49"/>
      <c r="AWA145" s="49"/>
      <c r="AWB145" s="49"/>
      <c r="AWC145" s="49"/>
      <c r="AWD145" s="49"/>
      <c r="AWE145" s="49"/>
      <c r="AWF145" s="49"/>
      <c r="AWG145" s="49"/>
      <c r="AWH145" s="49"/>
      <c r="AWI145" s="49"/>
      <c r="AWJ145" s="49"/>
      <c r="AWK145" s="49"/>
      <c r="AWL145" s="49"/>
      <c r="AWM145" s="49"/>
      <c r="AWN145" s="49"/>
      <c r="AWO145" s="49"/>
      <c r="AWP145" s="49"/>
      <c r="AWQ145" s="49"/>
      <c r="AWR145" s="49"/>
      <c r="AWS145" s="49"/>
      <c r="AWT145" s="49"/>
      <c r="AWU145" s="49"/>
      <c r="AWV145" s="49"/>
      <c r="AWW145" s="49"/>
      <c r="AWX145" s="49"/>
      <c r="AWY145" s="49"/>
      <c r="AWZ145" s="49"/>
      <c r="AXA145" s="49"/>
      <c r="AXB145" s="49"/>
      <c r="AXC145" s="49"/>
      <c r="AXD145" s="49"/>
      <c r="AXE145" s="49"/>
      <c r="AXF145" s="49"/>
      <c r="AXI145" s="49"/>
      <c r="AXL145" s="49"/>
      <c r="AXO145" s="49"/>
      <c r="AXR145" s="49"/>
      <c r="AXU145" s="49"/>
      <c r="AXX145" s="49"/>
      <c r="AYG145" s="49"/>
      <c r="AYJ145" s="49"/>
      <c r="AYM145" s="49"/>
      <c r="AYP145" s="49"/>
      <c r="AYY145" s="49"/>
      <c r="AZE145" s="49"/>
      <c r="AZH145" s="49"/>
      <c r="AZK145" s="49"/>
      <c r="AZN145" s="49"/>
      <c r="AZT145" s="49"/>
      <c r="AZW145" s="49"/>
      <c r="BAC145" s="49"/>
      <c r="BAE145" s="49"/>
      <c r="BAF145" s="49"/>
      <c r="BAH145" s="49"/>
      <c r="BAY145" s="49"/>
      <c r="BBD145" s="49"/>
      <c r="BBJ145" s="49"/>
      <c r="BBM145" s="49"/>
      <c r="BBP145" s="49"/>
      <c r="BBX145" s="49"/>
      <c r="BCT145" s="49"/>
      <c r="BCU145" s="49"/>
      <c r="BCV145" s="49"/>
      <c r="BCW145" s="49"/>
      <c r="BCX145" s="49"/>
      <c r="BCY145" s="49"/>
      <c r="BDQ145" s="49"/>
      <c r="BDR145" s="49"/>
      <c r="BDU145" s="49"/>
      <c r="BDX145" s="49"/>
      <c r="BDZ145" s="49"/>
      <c r="BEB145" s="49"/>
      <c r="BEE145" s="49"/>
      <c r="BEH145" s="49"/>
      <c r="BEK145" s="49"/>
      <c r="BEN145" s="49"/>
      <c r="BEQ145" s="49"/>
      <c r="BET145" s="49"/>
      <c r="BEW145" s="49"/>
      <c r="BEZ145" s="49"/>
      <c r="BFB145" s="49"/>
      <c r="BFO145" s="49"/>
      <c r="BFP145" s="49"/>
      <c r="BFQ145" s="49"/>
      <c r="BFR145" s="49"/>
      <c r="BFS145" s="49"/>
      <c r="BFT145" s="49"/>
      <c r="BFU145" s="49"/>
      <c r="BFV145" s="49"/>
      <c r="BFW145" s="49"/>
      <c r="BFX145" s="49"/>
      <c r="BFY145" s="49"/>
      <c r="BFZ145" s="49"/>
      <c r="BGA145" s="49"/>
      <c r="BGB145" s="49"/>
      <c r="BGC145" s="49"/>
      <c r="BGD145" s="49"/>
      <c r="BGE145" s="49"/>
      <c r="BGF145" s="49"/>
      <c r="BGG145" s="49"/>
      <c r="BGH145" s="49"/>
      <c r="BGI145" s="49"/>
      <c r="BGJ145" s="49"/>
      <c r="BGK145" s="49"/>
      <c r="BGL145" s="49"/>
      <c r="BGM145" s="49"/>
      <c r="BGN145" s="49"/>
      <c r="BGO145" s="49"/>
      <c r="BGP145" s="49"/>
      <c r="BGQ145" s="49"/>
      <c r="BGR145" s="49"/>
      <c r="BGS145" s="49"/>
      <c r="BGT145" s="49"/>
      <c r="BGU145" s="49"/>
      <c r="BGV145" s="49"/>
      <c r="BGW145" s="49"/>
      <c r="BGX145" s="49"/>
      <c r="BGY145" s="49"/>
      <c r="BGZ145" s="49"/>
      <c r="BHA145" s="49"/>
      <c r="BHB145" s="49"/>
      <c r="BHE145" s="49"/>
      <c r="BHH145" s="49"/>
      <c r="BHK145" s="49"/>
      <c r="BHN145" s="49"/>
      <c r="BHQ145" s="49"/>
      <c r="BHT145" s="49"/>
      <c r="BIC145" s="49"/>
      <c r="BIF145" s="49"/>
      <c r="BII145" s="49"/>
      <c r="BIL145" s="49"/>
      <c r="BIU145" s="49"/>
      <c r="BJA145" s="49"/>
      <c r="BJD145" s="49"/>
      <c r="BJG145" s="49"/>
      <c r="BJJ145" s="49"/>
      <c r="BJP145" s="49"/>
      <c r="BJS145" s="49"/>
      <c r="BJY145" s="49"/>
      <c r="BKA145" s="49"/>
      <c r="BKB145" s="49"/>
      <c r="BKD145" s="49"/>
      <c r="BKU145" s="49"/>
      <c r="BKZ145" s="49"/>
      <c r="BLF145" s="49"/>
      <c r="BLI145" s="49"/>
      <c r="BLL145" s="49"/>
      <c r="BLT145" s="49"/>
      <c r="BMP145" s="49"/>
      <c r="BMQ145" s="49"/>
      <c r="BMR145" s="49"/>
      <c r="BMS145" s="49"/>
      <c r="BMT145" s="49"/>
      <c r="BMU145" s="49"/>
      <c r="BNM145" s="49"/>
      <c r="BNN145" s="49"/>
      <c r="BNQ145" s="49"/>
      <c r="BNT145" s="49"/>
      <c r="BNV145" s="49"/>
      <c r="BNX145" s="49"/>
      <c r="BOA145" s="49"/>
      <c r="BOD145" s="49"/>
      <c r="BOG145" s="49"/>
      <c r="BOJ145" s="49"/>
      <c r="BOM145" s="49"/>
      <c r="BOP145" s="49"/>
      <c r="BOS145" s="49"/>
      <c r="BOV145" s="49"/>
      <c r="BOX145" s="49"/>
      <c r="BPK145" s="49"/>
      <c r="BPL145" s="49"/>
      <c r="BPM145" s="49"/>
      <c r="BPN145" s="49"/>
      <c r="BPO145" s="49"/>
      <c r="BPP145" s="49"/>
      <c r="BPQ145" s="49"/>
      <c r="BPR145" s="49"/>
      <c r="BPS145" s="49"/>
      <c r="BPT145" s="49"/>
      <c r="BPU145" s="49"/>
      <c r="BPV145" s="49"/>
      <c r="BPW145" s="49"/>
      <c r="BPX145" s="49"/>
      <c r="BPY145" s="49"/>
      <c r="BPZ145" s="49"/>
      <c r="BQA145" s="49"/>
      <c r="BQB145" s="49"/>
      <c r="BQC145" s="49"/>
      <c r="BQD145" s="49"/>
      <c r="BQE145" s="49"/>
      <c r="BQF145" s="49"/>
      <c r="BQG145" s="49"/>
      <c r="BQH145" s="49"/>
      <c r="BQI145" s="49"/>
      <c r="BQJ145" s="49"/>
      <c r="BQK145" s="49"/>
      <c r="BQL145" s="49"/>
      <c r="BQM145" s="49"/>
      <c r="BQN145" s="49"/>
      <c r="BQO145" s="49"/>
      <c r="BQP145" s="49"/>
      <c r="BQQ145" s="49"/>
      <c r="BQR145" s="49"/>
      <c r="BQS145" s="49"/>
      <c r="BQT145" s="49"/>
      <c r="BQU145" s="49"/>
      <c r="BQV145" s="49"/>
      <c r="BQW145" s="49"/>
      <c r="BQX145" s="49"/>
      <c r="BRA145" s="49"/>
      <c r="BRD145" s="49"/>
      <c r="BRG145" s="49"/>
      <c r="BRJ145" s="49"/>
      <c r="BRM145" s="49"/>
      <c r="BRP145" s="49"/>
      <c r="BRY145" s="49"/>
      <c r="BSB145" s="49"/>
      <c r="BSE145" s="49"/>
      <c r="BSH145" s="49"/>
      <c r="BSQ145" s="49"/>
      <c r="BSW145" s="49"/>
      <c r="BSZ145" s="49"/>
      <c r="BTC145" s="49"/>
      <c r="BTF145" s="49"/>
      <c r="BTL145" s="49"/>
      <c r="BTO145" s="49"/>
      <c r="BTU145" s="49"/>
      <c r="BTW145" s="49"/>
      <c r="BTX145" s="49"/>
      <c r="BTZ145" s="49"/>
      <c r="BUQ145" s="49"/>
      <c r="BUV145" s="49"/>
      <c r="BVB145" s="49"/>
      <c r="BVE145" s="49"/>
      <c r="BVH145" s="49"/>
      <c r="BVP145" s="49"/>
      <c r="BWL145" s="49"/>
      <c r="BWM145" s="49"/>
      <c r="BWN145" s="49"/>
      <c r="BWO145" s="49"/>
      <c r="BWP145" s="49"/>
      <c r="BWQ145" s="49"/>
      <c r="BXI145" s="49"/>
      <c r="BXJ145" s="49"/>
      <c r="BXM145" s="49"/>
      <c r="BXP145" s="49"/>
      <c r="BXR145" s="49"/>
      <c r="BXT145" s="49"/>
      <c r="BXW145" s="49"/>
      <c r="BXZ145" s="49"/>
      <c r="BYC145" s="49"/>
      <c r="BYF145" s="49"/>
      <c r="BYI145" s="49"/>
      <c r="BYL145" s="49"/>
      <c r="BYO145" s="49"/>
      <c r="BYR145" s="49"/>
      <c r="BYT145" s="49"/>
      <c r="BZG145" s="49"/>
      <c r="BZH145" s="49"/>
      <c r="BZI145" s="49"/>
      <c r="BZJ145" s="49"/>
      <c r="BZK145" s="49"/>
      <c r="BZL145" s="49"/>
      <c r="BZM145" s="49"/>
      <c r="BZN145" s="49"/>
      <c r="BZO145" s="49"/>
      <c r="BZP145" s="49"/>
      <c r="BZQ145" s="49"/>
      <c r="BZR145" s="49"/>
      <c r="BZS145" s="49"/>
      <c r="BZT145" s="49"/>
      <c r="BZU145" s="49"/>
      <c r="BZV145" s="49"/>
      <c r="BZW145" s="49"/>
      <c r="BZX145" s="49"/>
      <c r="BZY145" s="49"/>
      <c r="BZZ145" s="49"/>
      <c r="CAA145" s="49"/>
      <c r="CAB145" s="49"/>
      <c r="CAC145" s="49"/>
      <c r="CAD145" s="49"/>
      <c r="CAE145" s="49"/>
      <c r="CAF145" s="49"/>
      <c r="CAG145" s="49"/>
      <c r="CAH145" s="49"/>
      <c r="CAI145" s="49"/>
      <c r="CAJ145" s="49"/>
      <c r="CAK145" s="49"/>
      <c r="CAL145" s="49"/>
      <c r="CAM145" s="49"/>
      <c r="CAN145" s="49"/>
      <c r="CAO145" s="49"/>
      <c r="CAP145" s="49"/>
      <c r="CAQ145" s="49"/>
      <c r="CAR145" s="49"/>
      <c r="CAS145" s="49"/>
      <c r="CAT145" s="49"/>
      <c r="CAW145" s="49"/>
      <c r="CAZ145" s="49"/>
      <c r="CBC145" s="49"/>
      <c r="CBF145" s="49"/>
      <c r="CBI145" s="49"/>
      <c r="CBL145" s="49"/>
      <c r="CBU145" s="49"/>
      <c r="CBX145" s="49"/>
      <c r="CCA145" s="49"/>
      <c r="CCD145" s="49"/>
      <c r="CCM145" s="49"/>
      <c r="CCS145" s="49"/>
      <c r="CCV145" s="49"/>
      <c r="CCY145" s="49"/>
      <c r="CDB145" s="49"/>
      <c r="CDH145" s="49"/>
      <c r="CDK145" s="49"/>
      <c r="CDQ145" s="49"/>
      <c r="CDS145" s="49"/>
      <c r="CDT145" s="49"/>
      <c r="CDV145" s="49"/>
      <c r="CEM145" s="49"/>
      <c r="CER145" s="49"/>
      <c r="CEX145" s="49"/>
      <c r="CFA145" s="49"/>
      <c r="CFD145" s="49"/>
      <c r="CFL145" s="49"/>
      <c r="CGH145" s="49"/>
      <c r="CGI145" s="49"/>
      <c r="CGJ145" s="49"/>
      <c r="CGK145" s="49"/>
      <c r="CGL145" s="49"/>
      <c r="CGM145" s="49"/>
      <c r="CHE145" s="49"/>
      <c r="CHF145" s="49"/>
      <c r="CHI145" s="49"/>
      <c r="CHL145" s="49"/>
      <c r="CHN145" s="49"/>
      <c r="CHP145" s="49"/>
      <c r="CHS145" s="49"/>
      <c r="CHV145" s="49"/>
      <c r="CHY145" s="49"/>
      <c r="CIB145" s="49"/>
      <c r="CIE145" s="49"/>
      <c r="CIH145" s="49"/>
      <c r="CIK145" s="49"/>
      <c r="CIN145" s="49"/>
      <c r="CIP145" s="49"/>
      <c r="CJC145" s="49"/>
      <c r="CJD145" s="49"/>
      <c r="CJE145" s="49"/>
      <c r="CJF145" s="49"/>
      <c r="CJG145" s="49"/>
      <c r="CJH145" s="49"/>
      <c r="CJI145" s="49"/>
      <c r="CJJ145" s="49"/>
      <c r="CJK145" s="49"/>
      <c r="CJL145" s="49"/>
      <c r="CJM145" s="49"/>
      <c r="CJN145" s="49"/>
      <c r="CJO145" s="49"/>
      <c r="CJP145" s="49"/>
      <c r="CJQ145" s="49"/>
      <c r="CJR145" s="49"/>
      <c r="CJS145" s="49"/>
      <c r="CJT145" s="49"/>
      <c r="CJU145" s="49"/>
      <c r="CJV145" s="49"/>
      <c r="CJW145" s="49"/>
      <c r="CJX145" s="49"/>
      <c r="CJY145" s="49"/>
      <c r="CJZ145" s="49"/>
      <c r="CKA145" s="49"/>
      <c r="CKB145" s="49"/>
      <c r="CKC145" s="49"/>
      <c r="CKD145" s="49"/>
      <c r="CKE145" s="49"/>
      <c r="CKF145" s="49"/>
      <c r="CKG145" s="49"/>
      <c r="CKH145" s="49"/>
      <c r="CKI145" s="49"/>
      <c r="CKJ145" s="49"/>
      <c r="CKK145" s="49"/>
      <c r="CKL145" s="49"/>
      <c r="CKM145" s="49"/>
      <c r="CKN145" s="49"/>
      <c r="CKO145" s="49"/>
      <c r="CKP145" s="49"/>
      <c r="CKS145" s="49"/>
      <c r="CKV145" s="49"/>
      <c r="CKY145" s="49"/>
      <c r="CLB145" s="49"/>
      <c r="CLE145" s="49"/>
      <c r="CLH145" s="49"/>
      <c r="CLQ145" s="49"/>
      <c r="CLT145" s="49"/>
      <c r="CLW145" s="49"/>
      <c r="CLZ145" s="49"/>
      <c r="CMI145" s="49"/>
      <c r="CMO145" s="49"/>
      <c r="CMR145" s="49"/>
      <c r="CMU145" s="49"/>
      <c r="CMX145" s="49"/>
      <c r="CND145" s="49"/>
      <c r="CNG145" s="49"/>
      <c r="CNM145" s="49"/>
      <c r="CNO145" s="49"/>
      <c r="CNP145" s="49"/>
      <c r="CNR145" s="49"/>
      <c r="COI145" s="49"/>
      <c r="CON145" s="49"/>
      <c r="COT145" s="49"/>
      <c r="COW145" s="49"/>
      <c r="COZ145" s="49"/>
      <c r="CPH145" s="49"/>
      <c r="CQD145" s="49"/>
      <c r="CQE145" s="49"/>
      <c r="CQF145" s="49"/>
      <c r="CQG145" s="49"/>
      <c r="CQH145" s="49"/>
      <c r="CQI145" s="49"/>
      <c r="CRA145" s="49"/>
      <c r="CRB145" s="49"/>
      <c r="CRE145" s="49"/>
      <c r="CRH145" s="49"/>
      <c r="CRJ145" s="49"/>
      <c r="CRL145" s="49"/>
      <c r="CRO145" s="49"/>
      <c r="CRR145" s="49"/>
      <c r="CRU145" s="49"/>
      <c r="CRX145" s="49"/>
      <c r="CSA145" s="49"/>
      <c r="CSD145" s="49"/>
      <c r="CSG145" s="49"/>
      <c r="CSJ145" s="49"/>
      <c r="CSL145" s="49"/>
      <c r="CSY145" s="49"/>
      <c r="CSZ145" s="49"/>
      <c r="CTA145" s="49"/>
      <c r="CTB145" s="49"/>
      <c r="CTC145" s="49"/>
      <c r="CTD145" s="49"/>
      <c r="CTE145" s="49"/>
      <c r="CTF145" s="49"/>
      <c r="CTG145" s="49"/>
      <c r="CTH145" s="49"/>
      <c r="CTI145" s="49"/>
      <c r="CTJ145" s="49"/>
      <c r="CTK145" s="49"/>
      <c r="CTL145" s="49"/>
      <c r="CTM145" s="49"/>
      <c r="CTN145" s="49"/>
      <c r="CTO145" s="49"/>
      <c r="CTP145" s="49"/>
      <c r="CTQ145" s="49"/>
      <c r="CTR145" s="49"/>
      <c r="CTS145" s="49"/>
      <c r="CTT145" s="49"/>
      <c r="CTU145" s="49"/>
      <c r="CTV145" s="49"/>
      <c r="CTW145" s="49"/>
      <c r="CTX145" s="49"/>
      <c r="CTY145" s="49"/>
      <c r="CTZ145" s="49"/>
      <c r="CUA145" s="49"/>
      <c r="CUB145" s="49"/>
      <c r="CUC145" s="49"/>
      <c r="CUD145" s="49"/>
      <c r="CUE145" s="49"/>
      <c r="CUF145" s="49"/>
      <c r="CUG145" s="49"/>
      <c r="CUH145" s="49"/>
      <c r="CUI145" s="49"/>
      <c r="CUJ145" s="49"/>
      <c r="CUK145" s="49"/>
      <c r="CUL145" s="49"/>
      <c r="CUO145" s="49"/>
      <c r="CUR145" s="49"/>
      <c r="CUU145" s="49"/>
      <c r="CUX145" s="49"/>
      <c r="CVA145" s="49"/>
      <c r="CVD145" s="49"/>
      <c r="CVM145" s="49"/>
      <c r="CVP145" s="49"/>
      <c r="CVS145" s="49"/>
      <c r="CVV145" s="49"/>
      <c r="CWE145" s="49"/>
      <c r="CWK145" s="49"/>
      <c r="CWN145" s="49"/>
      <c r="CWQ145" s="49"/>
      <c r="CWT145" s="49"/>
      <c r="CWZ145" s="49"/>
      <c r="CXC145" s="49"/>
      <c r="CXI145" s="49"/>
      <c r="CXK145" s="49"/>
      <c r="CXL145" s="49"/>
      <c r="CXN145" s="49"/>
      <c r="CYE145" s="49"/>
      <c r="CYJ145" s="49"/>
      <c r="CYP145" s="49"/>
      <c r="CYS145" s="49"/>
      <c r="CYV145" s="49"/>
      <c r="CZD145" s="49"/>
      <c r="CZZ145" s="49"/>
      <c r="DAA145" s="49"/>
      <c r="DAB145" s="49"/>
      <c r="DAC145" s="49"/>
      <c r="DAD145" s="49"/>
      <c r="DAE145" s="49"/>
      <c r="DAW145" s="49"/>
      <c r="DAX145" s="49"/>
      <c r="DBA145" s="49"/>
      <c r="DBD145" s="49"/>
      <c r="DBF145" s="49"/>
      <c r="DBH145" s="49"/>
      <c r="DBK145" s="49"/>
      <c r="DBN145" s="49"/>
      <c r="DBQ145" s="49"/>
      <c r="DBT145" s="49"/>
      <c r="DBW145" s="49"/>
      <c r="DBZ145" s="49"/>
      <c r="DCC145" s="49"/>
      <c r="DCF145" s="49"/>
      <c r="DCH145" s="49"/>
      <c r="DCU145" s="49"/>
      <c r="DCV145" s="49"/>
      <c r="DCW145" s="49"/>
      <c r="DCX145" s="49"/>
      <c r="DCY145" s="49"/>
      <c r="DCZ145" s="49"/>
      <c r="DDA145" s="49"/>
      <c r="DDB145" s="49"/>
      <c r="DDC145" s="49"/>
      <c r="DDD145" s="49"/>
      <c r="DDE145" s="49"/>
      <c r="DDF145" s="49"/>
      <c r="DDG145" s="49"/>
      <c r="DDH145" s="49"/>
      <c r="DDI145" s="49"/>
      <c r="DDJ145" s="49"/>
      <c r="DDK145" s="49"/>
      <c r="DDL145" s="49"/>
      <c r="DDM145" s="49"/>
      <c r="DDN145" s="49"/>
      <c r="DDO145" s="49"/>
      <c r="DDP145" s="49"/>
      <c r="DDQ145" s="49"/>
      <c r="DDR145" s="49"/>
      <c r="DDS145" s="49"/>
      <c r="DDT145" s="49"/>
      <c r="DDU145" s="49"/>
      <c r="DDV145" s="49"/>
      <c r="DDW145" s="49"/>
      <c r="DDX145" s="49"/>
      <c r="DDY145" s="49"/>
      <c r="DDZ145" s="49"/>
      <c r="DEA145" s="49"/>
      <c r="DEB145" s="49"/>
      <c r="DEC145" s="49"/>
      <c r="DED145" s="49"/>
      <c r="DEE145" s="49"/>
      <c r="DEF145" s="49"/>
      <c r="DEG145" s="49"/>
      <c r="DEH145" s="49"/>
      <c r="DEK145" s="49"/>
      <c r="DEN145" s="49"/>
      <c r="DEQ145" s="49"/>
      <c r="DET145" s="49"/>
      <c r="DEW145" s="49"/>
      <c r="DEZ145" s="49"/>
      <c r="DFI145" s="49"/>
      <c r="DFL145" s="49"/>
      <c r="DFO145" s="49"/>
      <c r="DFR145" s="49"/>
      <c r="DGA145" s="49"/>
      <c r="DGG145" s="49"/>
      <c r="DGJ145" s="49"/>
      <c r="DGM145" s="49"/>
      <c r="DGP145" s="49"/>
      <c r="DGV145" s="49"/>
      <c r="DGY145" s="49"/>
      <c r="DHE145" s="49"/>
      <c r="DHG145" s="49"/>
      <c r="DHH145" s="49"/>
      <c r="DHJ145" s="49"/>
      <c r="DIA145" s="49"/>
      <c r="DIF145" s="49"/>
      <c r="DIL145" s="49"/>
      <c r="DIO145" s="49"/>
      <c r="DIR145" s="49"/>
      <c r="DIZ145" s="49"/>
      <c r="DJV145" s="49"/>
      <c r="DJW145" s="49"/>
      <c r="DJX145" s="49"/>
      <c r="DJY145" s="49"/>
      <c r="DJZ145" s="49"/>
      <c r="DKA145" s="49"/>
      <c r="DKS145" s="49"/>
      <c r="DKT145" s="49"/>
      <c r="DKW145" s="49"/>
      <c r="DKZ145" s="49"/>
      <c r="DLB145" s="49"/>
      <c r="DLD145" s="49"/>
      <c r="DLG145" s="49"/>
      <c r="DLJ145" s="49"/>
      <c r="DLM145" s="49"/>
      <c r="DLP145" s="49"/>
      <c r="DLS145" s="49"/>
      <c r="DLV145" s="49"/>
      <c r="DLY145" s="49"/>
      <c r="DMB145" s="49"/>
      <c r="DMD145" s="49"/>
      <c r="DMQ145" s="49"/>
      <c r="DMR145" s="49"/>
      <c r="DMS145" s="49"/>
      <c r="DMT145" s="49"/>
      <c r="DMU145" s="49"/>
      <c r="DMV145" s="49"/>
      <c r="DMW145" s="49"/>
      <c r="DMX145" s="49"/>
      <c r="DMY145" s="49"/>
      <c r="DMZ145" s="49"/>
      <c r="DNA145" s="49"/>
      <c r="DNB145" s="49"/>
      <c r="DNC145" s="49"/>
      <c r="DND145" s="49"/>
      <c r="DNE145" s="49"/>
      <c r="DNF145" s="49"/>
      <c r="DNG145" s="49"/>
      <c r="DNH145" s="49"/>
      <c r="DNI145" s="49"/>
      <c r="DNJ145" s="49"/>
      <c r="DNK145" s="49"/>
      <c r="DNL145" s="49"/>
      <c r="DNM145" s="49"/>
      <c r="DNN145" s="49"/>
      <c r="DNO145" s="49"/>
      <c r="DNP145" s="49"/>
      <c r="DNQ145" s="49"/>
      <c r="DNR145" s="49"/>
      <c r="DNS145" s="49"/>
      <c r="DNT145" s="49"/>
      <c r="DNU145" s="49"/>
      <c r="DNV145" s="49"/>
      <c r="DNW145" s="49"/>
      <c r="DNX145" s="49"/>
      <c r="DNY145" s="49"/>
      <c r="DNZ145" s="49"/>
      <c r="DOA145" s="49"/>
      <c r="DOB145" s="49"/>
      <c r="DOC145" s="49"/>
      <c r="DOD145" s="49"/>
      <c r="DOG145" s="49"/>
      <c r="DOJ145" s="49"/>
      <c r="DOM145" s="49"/>
      <c r="DOP145" s="49"/>
      <c r="DOS145" s="49"/>
      <c r="DOV145" s="49"/>
      <c r="DPE145" s="49"/>
      <c r="DPH145" s="49"/>
      <c r="DPK145" s="49"/>
      <c r="DPN145" s="49"/>
      <c r="DPW145" s="49"/>
      <c r="DQC145" s="49"/>
      <c r="DQF145" s="49"/>
      <c r="DQI145" s="49"/>
      <c r="DQL145" s="49"/>
      <c r="DQR145" s="49"/>
      <c r="DQU145" s="49"/>
      <c r="DRA145" s="49"/>
      <c r="DRC145" s="49"/>
      <c r="DRD145" s="49"/>
      <c r="DRF145" s="49"/>
      <c r="DRW145" s="49"/>
      <c r="DSB145" s="49"/>
      <c r="DSH145" s="49"/>
      <c r="DSK145" s="49"/>
      <c r="DSN145" s="49"/>
      <c r="DSV145" s="49"/>
      <c r="DTR145" s="49"/>
      <c r="DTS145" s="49"/>
      <c r="DTT145" s="49"/>
      <c r="DTU145" s="49"/>
      <c r="DTV145" s="49"/>
      <c r="DTW145" s="49"/>
      <c r="DUO145" s="49"/>
      <c r="DUP145" s="49"/>
      <c r="DUS145" s="49"/>
      <c r="DUV145" s="49"/>
      <c r="DUX145" s="49"/>
      <c r="DUZ145" s="49"/>
      <c r="DVC145" s="49"/>
      <c r="DVF145" s="49"/>
      <c r="DVI145" s="49"/>
      <c r="DVL145" s="49"/>
      <c r="DVO145" s="49"/>
      <c r="DVR145" s="49"/>
      <c r="DVU145" s="49"/>
      <c r="DVX145" s="49"/>
      <c r="DVZ145" s="49"/>
      <c r="DWM145" s="49"/>
      <c r="DWN145" s="49"/>
      <c r="DWO145" s="49"/>
      <c r="DWP145" s="49"/>
      <c r="DWQ145" s="49"/>
      <c r="DWR145" s="49"/>
      <c r="DWS145" s="49"/>
      <c r="DWT145" s="49"/>
      <c r="DWU145" s="49"/>
      <c r="DWV145" s="49"/>
      <c r="DWW145" s="49"/>
      <c r="DWX145" s="49"/>
      <c r="DWY145" s="49"/>
      <c r="DWZ145" s="49"/>
      <c r="DXA145" s="49"/>
      <c r="DXB145" s="49"/>
      <c r="DXC145" s="49"/>
      <c r="DXD145" s="49"/>
      <c r="DXE145" s="49"/>
      <c r="DXF145" s="49"/>
      <c r="DXG145" s="49"/>
      <c r="DXH145" s="49"/>
      <c r="DXI145" s="49"/>
      <c r="DXJ145" s="49"/>
      <c r="DXK145" s="49"/>
      <c r="DXL145" s="49"/>
      <c r="DXM145" s="49"/>
      <c r="DXN145" s="49"/>
      <c r="DXO145" s="49"/>
      <c r="DXP145" s="49"/>
      <c r="DXQ145" s="49"/>
      <c r="DXR145" s="49"/>
      <c r="DXS145" s="49"/>
      <c r="DXT145" s="49"/>
      <c r="DXU145" s="49"/>
      <c r="DXV145" s="49"/>
      <c r="DXW145" s="49"/>
      <c r="DXX145" s="49"/>
      <c r="DXY145" s="49"/>
      <c r="DXZ145" s="49"/>
      <c r="DYC145" s="49"/>
      <c r="DYF145" s="49"/>
      <c r="DYI145" s="49"/>
      <c r="DYL145" s="49"/>
      <c r="DYO145" s="49"/>
      <c r="DYR145" s="49"/>
      <c r="DZA145" s="49"/>
      <c r="DZD145" s="49"/>
      <c r="DZG145" s="49"/>
      <c r="DZJ145" s="49"/>
      <c r="DZS145" s="49"/>
      <c r="DZY145" s="49"/>
      <c r="EAB145" s="49"/>
      <c r="EAE145" s="49"/>
      <c r="EAH145" s="49"/>
      <c r="EAN145" s="49"/>
      <c r="EAQ145" s="49"/>
      <c r="EAW145" s="49"/>
      <c r="EAY145" s="49"/>
      <c r="EAZ145" s="49"/>
      <c r="EBB145" s="49"/>
      <c r="EBS145" s="49"/>
      <c r="EBX145" s="49"/>
      <c r="ECD145" s="49"/>
      <c r="ECG145" s="49"/>
      <c r="ECJ145" s="49"/>
      <c r="ECR145" s="49"/>
      <c r="EDN145" s="49"/>
      <c r="EDO145" s="49"/>
      <c r="EDP145" s="49"/>
      <c r="EDQ145" s="49"/>
      <c r="EDR145" s="49"/>
      <c r="EDS145" s="49"/>
      <c r="EEK145" s="49"/>
      <c r="EEL145" s="49"/>
      <c r="EEO145" s="49"/>
      <c r="EER145" s="49"/>
      <c r="EET145" s="49"/>
      <c r="EEV145" s="49"/>
      <c r="EEY145" s="49"/>
      <c r="EFB145" s="49"/>
      <c r="EFE145" s="49"/>
      <c r="EFH145" s="49"/>
      <c r="EFK145" s="49"/>
      <c r="EFN145" s="49"/>
      <c r="EFQ145" s="49"/>
      <c r="EFT145" s="49"/>
      <c r="EFV145" s="49"/>
      <c r="EGI145" s="49"/>
      <c r="EGJ145" s="49"/>
      <c r="EGK145" s="49"/>
      <c r="EGL145" s="49"/>
      <c r="EGM145" s="49"/>
      <c r="EGN145" s="49"/>
      <c r="EGO145" s="49"/>
      <c r="EGP145" s="49"/>
      <c r="EGQ145" s="49"/>
      <c r="EGR145" s="49"/>
      <c r="EGS145" s="49"/>
      <c r="EGT145" s="49"/>
      <c r="EGU145" s="49"/>
      <c r="EGV145" s="49"/>
      <c r="EGW145" s="49"/>
      <c r="EGX145" s="49"/>
      <c r="EGY145" s="49"/>
      <c r="EGZ145" s="49"/>
      <c r="EHA145" s="49"/>
      <c r="EHB145" s="49"/>
      <c r="EHC145" s="49"/>
      <c r="EHD145" s="49"/>
      <c r="EHE145" s="49"/>
      <c r="EHF145" s="49"/>
      <c r="EHG145" s="49"/>
      <c r="EHH145" s="49"/>
      <c r="EHI145" s="49"/>
      <c r="EHJ145" s="49"/>
      <c r="EHK145" s="49"/>
      <c r="EHL145" s="49"/>
      <c r="EHM145" s="49"/>
      <c r="EHN145" s="49"/>
      <c r="EHO145" s="49"/>
      <c r="EHP145" s="49"/>
      <c r="EHQ145" s="49"/>
      <c r="EHR145" s="49"/>
      <c r="EHS145" s="49"/>
      <c r="EHT145" s="49"/>
      <c r="EHU145" s="49"/>
      <c r="EHV145" s="49"/>
      <c r="EHY145" s="49"/>
      <c r="EIB145" s="49"/>
      <c r="EIE145" s="49"/>
      <c r="EIH145" s="49"/>
      <c r="EIK145" s="49"/>
      <c r="EIN145" s="49"/>
      <c r="EIW145" s="49"/>
      <c r="EIZ145" s="49"/>
      <c r="EJC145" s="49"/>
      <c r="EJF145" s="49"/>
      <c r="EJO145" s="49"/>
      <c r="EJU145" s="49"/>
      <c r="EJX145" s="49"/>
      <c r="EKA145" s="49"/>
      <c r="EKD145" s="49"/>
      <c r="EKJ145" s="49"/>
      <c r="EKM145" s="49"/>
      <c r="EKS145" s="49"/>
      <c r="EKU145" s="49"/>
      <c r="EKV145" s="49"/>
      <c r="EKX145" s="49"/>
      <c r="ELO145" s="49"/>
      <c r="ELT145" s="49"/>
      <c r="ELZ145" s="49"/>
      <c r="EMC145" s="49"/>
      <c r="EMF145" s="49"/>
      <c r="EMN145" s="49"/>
      <c r="ENJ145" s="49"/>
      <c r="ENK145" s="49"/>
      <c r="ENL145" s="49"/>
      <c r="ENM145" s="49"/>
      <c r="ENN145" s="49"/>
      <c r="ENO145" s="49"/>
      <c r="EOG145" s="49"/>
      <c r="EOH145" s="49"/>
      <c r="EOK145" s="49"/>
      <c r="EON145" s="49"/>
      <c r="EOP145" s="49"/>
      <c r="EOR145" s="49"/>
      <c r="EOU145" s="49"/>
      <c r="EOX145" s="49"/>
      <c r="EPA145" s="49"/>
      <c r="EPD145" s="49"/>
      <c r="EPG145" s="49"/>
      <c r="EPJ145" s="49"/>
      <c r="EPM145" s="49"/>
      <c r="EPP145" s="49"/>
      <c r="EPR145" s="49"/>
      <c r="EQE145" s="49"/>
      <c r="EQF145" s="49"/>
      <c r="EQG145" s="49"/>
      <c r="EQH145" s="49"/>
      <c r="EQI145" s="49"/>
      <c r="EQJ145" s="49"/>
      <c r="EQK145" s="49"/>
      <c r="EQL145" s="49"/>
      <c r="EQM145" s="49"/>
      <c r="EQN145" s="49"/>
      <c r="EQO145" s="49"/>
      <c r="EQP145" s="49"/>
      <c r="EQQ145" s="49"/>
      <c r="EQR145" s="49"/>
      <c r="EQS145" s="49"/>
      <c r="EQT145" s="49"/>
      <c r="EQU145" s="49"/>
      <c r="EQV145" s="49"/>
      <c r="EQW145" s="49"/>
      <c r="EQX145" s="49"/>
      <c r="EQY145" s="49"/>
      <c r="EQZ145" s="49"/>
      <c r="ERA145" s="49"/>
      <c r="ERB145" s="49"/>
      <c r="ERC145" s="49"/>
      <c r="ERD145" s="49"/>
      <c r="ERE145" s="49"/>
      <c r="ERF145" s="49"/>
      <c r="ERG145" s="49"/>
      <c r="ERH145" s="49"/>
      <c r="ERI145" s="49"/>
      <c r="ERJ145" s="49"/>
      <c r="ERK145" s="49"/>
      <c r="ERL145" s="49"/>
      <c r="ERM145" s="49"/>
      <c r="ERN145" s="49"/>
      <c r="ERO145" s="49"/>
      <c r="ERP145" s="49"/>
      <c r="ERQ145" s="49"/>
      <c r="ERR145" s="49"/>
      <c r="ERU145" s="49"/>
      <c r="ERX145" s="49"/>
      <c r="ESA145" s="49"/>
      <c r="ESD145" s="49"/>
      <c r="ESG145" s="49"/>
      <c r="ESJ145" s="49"/>
      <c r="ESS145" s="49"/>
      <c r="ESV145" s="49"/>
      <c r="ESY145" s="49"/>
      <c r="ETB145" s="49"/>
      <c r="ETK145" s="49"/>
      <c r="ETQ145" s="49"/>
      <c r="ETT145" s="49"/>
      <c r="ETW145" s="49"/>
      <c r="ETZ145" s="49"/>
      <c r="EUF145" s="49"/>
      <c r="EUI145" s="49"/>
      <c r="EUO145" s="49"/>
      <c r="EUQ145" s="49"/>
      <c r="EUR145" s="49"/>
      <c r="EUT145" s="49"/>
      <c r="EVK145" s="49"/>
      <c r="EVP145" s="49"/>
      <c r="EVV145" s="49"/>
      <c r="EVY145" s="49"/>
      <c r="EWB145" s="49"/>
      <c r="EWJ145" s="49"/>
      <c r="EXF145" s="49"/>
      <c r="EXG145" s="49"/>
      <c r="EXH145" s="49"/>
      <c r="EXI145" s="49"/>
      <c r="EXJ145" s="49"/>
      <c r="EXK145" s="49"/>
      <c r="EYC145" s="49"/>
      <c r="EYD145" s="49"/>
      <c r="EYG145" s="49"/>
      <c r="EYJ145" s="49"/>
      <c r="EYL145" s="49"/>
      <c r="EYN145" s="49"/>
      <c r="EYQ145" s="49"/>
      <c r="EYT145" s="49"/>
      <c r="EYW145" s="49"/>
      <c r="EYZ145" s="49"/>
      <c r="EZC145" s="49"/>
      <c r="EZF145" s="49"/>
      <c r="EZI145" s="49"/>
      <c r="EZL145" s="49"/>
      <c r="EZN145" s="49"/>
      <c r="FAA145" s="49"/>
      <c r="FAB145" s="49"/>
      <c r="FAC145" s="49"/>
      <c r="FAD145" s="49"/>
      <c r="FAE145" s="49"/>
      <c r="FAF145" s="49"/>
      <c r="FAG145" s="49"/>
      <c r="FAH145" s="49"/>
      <c r="FAI145" s="49"/>
      <c r="FAJ145" s="49"/>
      <c r="FAK145" s="49"/>
      <c r="FAL145" s="49"/>
      <c r="FAM145" s="49"/>
      <c r="FAN145" s="49"/>
      <c r="FAO145" s="49"/>
      <c r="FAP145" s="49"/>
      <c r="FAQ145" s="49"/>
      <c r="FAR145" s="49"/>
      <c r="FAS145" s="49"/>
      <c r="FAT145" s="49"/>
      <c r="FAU145" s="49"/>
      <c r="FAV145" s="49"/>
      <c r="FAW145" s="49"/>
      <c r="FAX145" s="49"/>
      <c r="FAY145" s="49"/>
      <c r="FAZ145" s="49"/>
      <c r="FBA145" s="49"/>
      <c r="FBB145" s="49"/>
      <c r="FBC145" s="49"/>
      <c r="FBD145" s="49"/>
      <c r="FBE145" s="49"/>
      <c r="FBF145" s="49"/>
      <c r="FBG145" s="49"/>
      <c r="FBH145" s="49"/>
      <c r="FBI145" s="49"/>
      <c r="FBJ145" s="49"/>
      <c r="FBK145" s="49"/>
      <c r="FBL145" s="49"/>
      <c r="FBM145" s="49"/>
      <c r="FBN145" s="49"/>
      <c r="FBQ145" s="49"/>
      <c r="FBT145" s="49"/>
      <c r="FBW145" s="49"/>
      <c r="FBZ145" s="49"/>
      <c r="FCC145" s="49"/>
      <c r="FCF145" s="49"/>
      <c r="FCO145" s="49"/>
      <c r="FCR145" s="49"/>
      <c r="FCU145" s="49"/>
      <c r="FCX145" s="49"/>
      <c r="FDG145" s="49"/>
      <c r="FDM145" s="49"/>
      <c r="FDP145" s="49"/>
      <c r="FDS145" s="49"/>
      <c r="FDV145" s="49"/>
      <c r="FEB145" s="49"/>
      <c r="FEE145" s="49"/>
      <c r="FEK145" s="49"/>
      <c r="FEM145" s="49"/>
      <c r="FEN145" s="49"/>
      <c r="FEP145" s="49"/>
      <c r="FFG145" s="49"/>
      <c r="FFL145" s="49"/>
      <c r="FFR145" s="49"/>
      <c r="FFU145" s="49"/>
      <c r="FFX145" s="49"/>
      <c r="FGF145" s="49"/>
      <c r="FHB145" s="49"/>
      <c r="FHC145" s="49"/>
      <c r="FHD145" s="49"/>
      <c r="FHE145" s="49"/>
      <c r="FHF145" s="49"/>
      <c r="FHG145" s="49"/>
      <c r="FHY145" s="49"/>
      <c r="FHZ145" s="49"/>
      <c r="FIC145" s="49"/>
      <c r="FIF145" s="49"/>
      <c r="FIH145" s="49"/>
      <c r="FIJ145" s="49"/>
      <c r="FIM145" s="49"/>
      <c r="FIP145" s="49"/>
      <c r="FIS145" s="49"/>
      <c r="FIV145" s="49"/>
      <c r="FIY145" s="49"/>
      <c r="FJB145" s="49"/>
      <c r="FJE145" s="49"/>
      <c r="FJH145" s="49"/>
      <c r="FJJ145" s="49"/>
      <c r="FJW145" s="49"/>
      <c r="FJX145" s="49"/>
      <c r="FJY145" s="49"/>
      <c r="FJZ145" s="49"/>
      <c r="FKA145" s="49"/>
      <c r="FKB145" s="49"/>
      <c r="FKC145" s="49"/>
      <c r="FKD145" s="49"/>
      <c r="FKE145" s="49"/>
      <c r="FKF145" s="49"/>
      <c r="FKG145" s="49"/>
      <c r="FKH145" s="49"/>
      <c r="FKI145" s="49"/>
      <c r="FKJ145" s="49"/>
      <c r="FKK145" s="49"/>
      <c r="FKL145" s="49"/>
      <c r="FKM145" s="49"/>
      <c r="FKN145" s="49"/>
      <c r="FKO145" s="49"/>
      <c r="FKP145" s="49"/>
      <c r="FKQ145" s="49"/>
      <c r="FKR145" s="49"/>
      <c r="FKS145" s="49"/>
      <c r="FKT145" s="49"/>
      <c r="FKU145" s="49"/>
      <c r="FKV145" s="49"/>
      <c r="FKW145" s="49"/>
      <c r="FKX145" s="49"/>
      <c r="FKY145" s="49"/>
      <c r="FKZ145" s="49"/>
      <c r="FLA145" s="49"/>
      <c r="FLB145" s="49"/>
      <c r="FLC145" s="49"/>
      <c r="FLD145" s="49"/>
      <c r="FLE145" s="49"/>
      <c r="FLF145" s="49"/>
      <c r="FLG145" s="49"/>
      <c r="FLH145" s="49"/>
      <c r="FLI145" s="49"/>
      <c r="FLJ145" s="49"/>
      <c r="FLM145" s="49"/>
      <c r="FLP145" s="49"/>
      <c r="FLS145" s="49"/>
      <c r="FLV145" s="49"/>
      <c r="FLY145" s="49"/>
      <c r="FMB145" s="49"/>
      <c r="FMK145" s="49"/>
      <c r="FMN145" s="49"/>
      <c r="FMQ145" s="49"/>
      <c r="FMT145" s="49"/>
      <c r="FNC145" s="49"/>
      <c r="FNI145" s="49"/>
      <c r="FNL145" s="49"/>
      <c r="FNO145" s="49"/>
      <c r="FNR145" s="49"/>
      <c r="FNX145" s="49"/>
      <c r="FOA145" s="49"/>
      <c r="FOG145" s="49"/>
      <c r="FOI145" s="49"/>
      <c r="FOJ145" s="49"/>
      <c r="FOL145" s="49"/>
      <c r="FPC145" s="49"/>
      <c r="FPH145" s="49"/>
      <c r="FPN145" s="49"/>
      <c r="FPQ145" s="49"/>
      <c r="FPT145" s="49"/>
      <c r="FQB145" s="49"/>
      <c r="FQX145" s="49"/>
      <c r="FQY145" s="49"/>
      <c r="FQZ145" s="49"/>
      <c r="FRA145" s="49"/>
      <c r="FRB145" s="49"/>
      <c r="FRC145" s="49"/>
      <c r="FRU145" s="49"/>
      <c r="FRV145" s="49"/>
      <c r="FRY145" s="49"/>
      <c r="FSB145" s="49"/>
      <c r="FSD145" s="49"/>
      <c r="FSF145" s="49"/>
      <c r="FSI145" s="49"/>
      <c r="FSL145" s="49"/>
      <c r="FSO145" s="49"/>
      <c r="FSR145" s="49"/>
      <c r="FSU145" s="49"/>
      <c r="FSX145" s="49"/>
      <c r="FTA145" s="49"/>
      <c r="FTD145" s="49"/>
      <c r="FTF145" s="49"/>
      <c r="FTS145" s="49"/>
      <c r="FTT145" s="49"/>
      <c r="FTU145" s="49"/>
      <c r="FTV145" s="49"/>
      <c r="FTW145" s="49"/>
      <c r="FTX145" s="49"/>
      <c r="FTY145" s="49"/>
      <c r="FTZ145" s="49"/>
      <c r="FUA145" s="49"/>
      <c r="FUB145" s="49"/>
      <c r="FUC145" s="49"/>
      <c r="FUD145" s="49"/>
      <c r="FUE145" s="49"/>
      <c r="FUF145" s="49"/>
      <c r="FUG145" s="49"/>
      <c r="FUH145" s="49"/>
      <c r="FUI145" s="49"/>
      <c r="FUJ145" s="49"/>
      <c r="FUK145" s="49"/>
      <c r="FUL145" s="49"/>
      <c r="FUM145" s="49"/>
      <c r="FUN145" s="49"/>
      <c r="FUO145" s="49"/>
      <c r="FUP145" s="49"/>
      <c r="FUQ145" s="49"/>
      <c r="FUR145" s="49"/>
      <c r="FUS145" s="49"/>
      <c r="FUT145" s="49"/>
      <c r="FUU145" s="49"/>
      <c r="FUV145" s="49"/>
      <c r="FUW145" s="49"/>
      <c r="FUX145" s="49"/>
      <c r="FUY145" s="49"/>
      <c r="FUZ145" s="49"/>
      <c r="FVA145" s="49"/>
      <c r="FVB145" s="49"/>
      <c r="FVC145" s="49"/>
      <c r="FVD145" s="49"/>
      <c r="FVE145" s="49"/>
      <c r="FVF145" s="49"/>
      <c r="FVI145" s="49"/>
      <c r="FVL145" s="49"/>
      <c r="FVO145" s="49"/>
      <c r="FVR145" s="49"/>
      <c r="FVU145" s="49"/>
      <c r="FVX145" s="49"/>
      <c r="FWG145" s="49"/>
      <c r="FWJ145" s="49"/>
      <c r="FWM145" s="49"/>
      <c r="FWP145" s="49"/>
      <c r="FWY145" s="49"/>
      <c r="FXE145" s="49"/>
      <c r="FXH145" s="49"/>
      <c r="FXK145" s="49"/>
      <c r="FXN145" s="49"/>
      <c r="FXT145" s="49"/>
      <c r="FXW145" s="49"/>
      <c r="FYC145" s="49"/>
      <c r="FYE145" s="49"/>
      <c r="FYF145" s="49"/>
      <c r="FYH145" s="49"/>
      <c r="FYY145" s="49"/>
      <c r="FZD145" s="49"/>
      <c r="FZJ145" s="49"/>
      <c r="FZM145" s="49"/>
      <c r="FZP145" s="49"/>
      <c r="FZX145" s="49"/>
      <c r="GAT145" s="49"/>
      <c r="GAU145" s="49"/>
      <c r="GAV145" s="49"/>
      <c r="GAW145" s="49"/>
      <c r="GAX145" s="49"/>
      <c r="GAY145" s="49"/>
      <c r="GBQ145" s="49"/>
      <c r="GBR145" s="49"/>
      <c r="GBU145" s="49"/>
      <c r="GBX145" s="49"/>
      <c r="GBZ145" s="49"/>
      <c r="GCB145" s="49"/>
      <c r="GCE145" s="49"/>
      <c r="GCH145" s="49"/>
      <c r="GCK145" s="49"/>
      <c r="GCN145" s="49"/>
      <c r="GCQ145" s="49"/>
      <c r="GCT145" s="49"/>
      <c r="GCW145" s="49"/>
      <c r="GCZ145" s="49"/>
      <c r="GDB145" s="49"/>
      <c r="GDO145" s="49"/>
      <c r="GDP145" s="49"/>
      <c r="GDQ145" s="49"/>
      <c r="GDR145" s="49"/>
      <c r="GDS145" s="49"/>
      <c r="GDT145" s="49"/>
      <c r="GDU145" s="49"/>
      <c r="GDV145" s="49"/>
      <c r="GDW145" s="49"/>
      <c r="GDX145" s="49"/>
      <c r="GDY145" s="49"/>
      <c r="GDZ145" s="49"/>
      <c r="GEA145" s="49"/>
      <c r="GEB145" s="49"/>
      <c r="GEC145" s="49"/>
      <c r="GED145" s="49"/>
      <c r="GEE145" s="49"/>
      <c r="GEF145" s="49"/>
      <c r="GEG145" s="49"/>
      <c r="GEH145" s="49"/>
      <c r="GEI145" s="49"/>
      <c r="GEJ145" s="49"/>
      <c r="GEK145" s="49"/>
      <c r="GEL145" s="49"/>
      <c r="GEM145" s="49"/>
      <c r="GEN145" s="49"/>
      <c r="GEO145" s="49"/>
      <c r="GEP145" s="49"/>
      <c r="GEQ145" s="49"/>
      <c r="GER145" s="49"/>
      <c r="GES145" s="49"/>
      <c r="GET145" s="49"/>
      <c r="GEU145" s="49"/>
      <c r="GEV145" s="49"/>
      <c r="GEW145" s="49"/>
      <c r="GEX145" s="49"/>
      <c r="GEY145" s="49"/>
      <c r="GEZ145" s="49"/>
      <c r="GFA145" s="49"/>
      <c r="GFB145" s="49"/>
      <c r="GFE145" s="49"/>
      <c r="GFH145" s="49"/>
      <c r="GFK145" s="49"/>
      <c r="GFN145" s="49"/>
      <c r="GFQ145" s="49"/>
      <c r="GFT145" s="49"/>
      <c r="GGC145" s="49"/>
      <c r="GGF145" s="49"/>
      <c r="GGI145" s="49"/>
      <c r="GGL145" s="49"/>
      <c r="GGU145" s="49"/>
      <c r="GHA145" s="49"/>
      <c r="GHD145" s="49"/>
      <c r="GHG145" s="49"/>
      <c r="GHJ145" s="49"/>
      <c r="GHP145" s="49"/>
      <c r="GHS145" s="49"/>
      <c r="GHY145" s="49"/>
      <c r="GIA145" s="49"/>
      <c r="GIB145" s="49"/>
      <c r="GID145" s="49"/>
      <c r="GIU145" s="49"/>
      <c r="GIZ145" s="49"/>
      <c r="GJF145" s="49"/>
      <c r="GJI145" s="49"/>
      <c r="GJL145" s="49"/>
      <c r="GJT145" s="49"/>
      <c r="GKP145" s="49"/>
      <c r="GKQ145" s="49"/>
      <c r="GKR145" s="49"/>
      <c r="GKS145" s="49"/>
      <c r="GKT145" s="49"/>
      <c r="GKU145" s="49"/>
      <c r="GLM145" s="49"/>
      <c r="GLN145" s="49"/>
      <c r="GLQ145" s="49"/>
      <c r="GLT145" s="49"/>
      <c r="GLV145" s="49"/>
      <c r="GLX145" s="49"/>
      <c r="GMA145" s="49"/>
      <c r="GMD145" s="49"/>
      <c r="GMG145" s="49"/>
      <c r="GMJ145" s="49"/>
      <c r="GMM145" s="49"/>
      <c r="GMP145" s="49"/>
      <c r="GMS145" s="49"/>
      <c r="GMV145" s="49"/>
      <c r="GMX145" s="49"/>
      <c r="GNK145" s="49"/>
      <c r="GNL145" s="49"/>
      <c r="GNM145" s="49"/>
      <c r="GNN145" s="49"/>
      <c r="GNO145" s="49"/>
      <c r="GNP145" s="49"/>
      <c r="GNQ145" s="49"/>
      <c r="GNR145" s="49"/>
      <c r="GNS145" s="49"/>
      <c r="GNT145" s="49"/>
      <c r="GNU145" s="49"/>
      <c r="GNV145" s="49"/>
      <c r="GNW145" s="49"/>
      <c r="GNX145" s="49"/>
      <c r="GNY145" s="49"/>
      <c r="GNZ145" s="49"/>
      <c r="GOA145" s="49"/>
      <c r="GOB145" s="49"/>
      <c r="GOC145" s="49"/>
      <c r="GOD145" s="49"/>
      <c r="GOE145" s="49"/>
      <c r="GOF145" s="49"/>
      <c r="GOG145" s="49"/>
      <c r="GOH145" s="49"/>
      <c r="GOI145" s="49"/>
      <c r="GOJ145" s="49"/>
      <c r="GOK145" s="49"/>
      <c r="GOL145" s="49"/>
      <c r="GOM145" s="49"/>
      <c r="GON145" s="49"/>
      <c r="GOO145" s="49"/>
      <c r="GOP145" s="49"/>
      <c r="GOQ145" s="49"/>
      <c r="GOR145" s="49"/>
      <c r="GOS145" s="49"/>
      <c r="GOT145" s="49"/>
      <c r="GOU145" s="49"/>
      <c r="GOV145" s="49"/>
      <c r="GOW145" s="49"/>
      <c r="GOX145" s="49"/>
      <c r="GPA145" s="49"/>
      <c r="GPD145" s="49"/>
      <c r="GPG145" s="49"/>
      <c r="GPJ145" s="49"/>
      <c r="GPM145" s="49"/>
      <c r="GPP145" s="49"/>
      <c r="GPY145" s="49"/>
      <c r="GQB145" s="49"/>
      <c r="GQE145" s="49"/>
      <c r="GQH145" s="49"/>
      <c r="GQQ145" s="49"/>
      <c r="GQW145" s="49"/>
      <c r="GQZ145" s="49"/>
      <c r="GRC145" s="49"/>
      <c r="GRF145" s="49"/>
      <c r="GRL145" s="49"/>
      <c r="GRO145" s="49"/>
      <c r="GRU145" s="49"/>
      <c r="GRW145" s="49"/>
      <c r="GRX145" s="49"/>
      <c r="GRZ145" s="49"/>
      <c r="GSQ145" s="49"/>
      <c r="GSV145" s="49"/>
      <c r="GTB145" s="49"/>
      <c r="GTE145" s="49"/>
      <c r="GTH145" s="49"/>
      <c r="GTP145" s="49"/>
      <c r="GUL145" s="49"/>
      <c r="GUM145" s="49"/>
      <c r="GUN145" s="49"/>
      <c r="GUO145" s="49"/>
      <c r="GUP145" s="49"/>
      <c r="GUQ145" s="49"/>
      <c r="GVI145" s="49"/>
      <c r="GVJ145" s="49"/>
      <c r="GVM145" s="49"/>
      <c r="GVP145" s="49"/>
      <c r="GVR145" s="49"/>
      <c r="GVT145" s="49"/>
      <c r="GVW145" s="49"/>
      <c r="GVZ145" s="49"/>
      <c r="GWC145" s="49"/>
      <c r="GWF145" s="49"/>
      <c r="GWI145" s="49"/>
      <c r="GWL145" s="49"/>
      <c r="GWO145" s="49"/>
      <c r="GWR145" s="49"/>
      <c r="GWT145" s="49"/>
      <c r="GXG145" s="49"/>
      <c r="GXH145" s="49"/>
      <c r="GXI145" s="49"/>
      <c r="GXJ145" s="49"/>
      <c r="GXK145" s="49"/>
      <c r="GXL145" s="49"/>
      <c r="GXM145" s="49"/>
      <c r="GXN145" s="49"/>
      <c r="GXO145" s="49"/>
      <c r="GXP145" s="49"/>
      <c r="GXQ145" s="49"/>
      <c r="GXR145" s="49"/>
      <c r="GXS145" s="49"/>
      <c r="GXT145" s="49"/>
      <c r="GXU145" s="49"/>
      <c r="GXV145" s="49"/>
      <c r="GXW145" s="49"/>
      <c r="GXX145" s="49"/>
      <c r="GXY145" s="49"/>
      <c r="GXZ145" s="49"/>
      <c r="GYA145" s="49"/>
      <c r="GYB145" s="49"/>
      <c r="GYC145" s="49"/>
      <c r="GYD145" s="49"/>
      <c r="GYE145" s="49"/>
      <c r="GYF145" s="49"/>
      <c r="GYG145" s="49"/>
      <c r="GYH145" s="49"/>
      <c r="GYI145" s="49"/>
      <c r="GYJ145" s="49"/>
      <c r="GYK145" s="49"/>
      <c r="GYL145" s="49"/>
      <c r="GYM145" s="49"/>
      <c r="GYN145" s="49"/>
      <c r="GYO145" s="49"/>
      <c r="GYP145" s="49"/>
      <c r="GYQ145" s="49"/>
      <c r="GYR145" s="49"/>
      <c r="GYS145" s="49"/>
      <c r="GYT145" s="49"/>
      <c r="GYW145" s="49"/>
      <c r="GYZ145" s="49"/>
      <c r="GZC145" s="49"/>
      <c r="GZF145" s="49"/>
      <c r="GZI145" s="49"/>
      <c r="GZL145" s="49"/>
      <c r="GZU145" s="49"/>
      <c r="GZX145" s="49"/>
      <c r="HAA145" s="49"/>
      <c r="HAD145" s="49"/>
      <c r="HAM145" s="49"/>
      <c r="HAS145" s="49"/>
      <c r="HAV145" s="49"/>
      <c r="HAY145" s="49"/>
      <c r="HBB145" s="49"/>
      <c r="HBH145" s="49"/>
      <c r="HBK145" s="49"/>
      <c r="HBQ145" s="49"/>
      <c r="HBS145" s="49"/>
      <c r="HBT145" s="49"/>
      <c r="HBV145" s="49"/>
      <c r="HCM145" s="49"/>
      <c r="HCR145" s="49"/>
      <c r="HCX145" s="49"/>
      <c r="HDA145" s="49"/>
      <c r="HDD145" s="49"/>
      <c r="HDL145" s="49"/>
      <c r="HEH145" s="49"/>
      <c r="HEI145" s="49"/>
      <c r="HEJ145" s="49"/>
      <c r="HEK145" s="49"/>
      <c r="HEL145" s="49"/>
      <c r="HEM145" s="49"/>
      <c r="HFE145" s="49"/>
      <c r="HFF145" s="49"/>
      <c r="HFI145" s="49"/>
      <c r="HFL145" s="49"/>
      <c r="HFN145" s="49"/>
      <c r="HFP145" s="49"/>
      <c r="HFS145" s="49"/>
      <c r="HFV145" s="49"/>
      <c r="HFY145" s="49"/>
      <c r="HGB145" s="49"/>
      <c r="HGE145" s="49"/>
      <c r="HGH145" s="49"/>
      <c r="HGK145" s="49"/>
      <c r="HGN145" s="49"/>
      <c r="HGP145" s="49"/>
      <c r="HHC145" s="49"/>
      <c r="HHD145" s="49"/>
      <c r="HHE145" s="49"/>
      <c r="HHF145" s="49"/>
      <c r="HHG145" s="49"/>
      <c r="HHH145" s="49"/>
      <c r="HHI145" s="49"/>
      <c r="HHJ145" s="49"/>
      <c r="HHK145" s="49"/>
      <c r="HHL145" s="49"/>
      <c r="HHM145" s="49"/>
      <c r="HHN145" s="49"/>
      <c r="HHO145" s="49"/>
      <c r="HHP145" s="49"/>
      <c r="HHQ145" s="49"/>
      <c r="HHR145" s="49"/>
      <c r="HHS145" s="49"/>
      <c r="HHT145" s="49"/>
      <c r="HHU145" s="49"/>
      <c r="HHV145" s="49"/>
      <c r="HHW145" s="49"/>
      <c r="HHX145" s="49"/>
      <c r="HHY145" s="49"/>
      <c r="HHZ145" s="49"/>
      <c r="HIA145" s="49"/>
      <c r="HIB145" s="49"/>
      <c r="HIC145" s="49"/>
      <c r="HID145" s="49"/>
      <c r="HIE145" s="49"/>
      <c r="HIF145" s="49"/>
      <c r="HIG145" s="49"/>
      <c r="HIH145" s="49"/>
      <c r="HII145" s="49"/>
      <c r="HIJ145" s="49"/>
      <c r="HIK145" s="49"/>
      <c r="HIL145" s="49"/>
      <c r="HIM145" s="49"/>
      <c r="HIN145" s="49"/>
      <c r="HIO145" s="49"/>
      <c r="HIP145" s="49"/>
      <c r="HIS145" s="49"/>
      <c r="HIV145" s="49"/>
      <c r="HIY145" s="49"/>
      <c r="HJB145" s="49"/>
      <c r="HJE145" s="49"/>
      <c r="HJH145" s="49"/>
      <c r="HJQ145" s="49"/>
      <c r="HJT145" s="49"/>
      <c r="HJW145" s="49"/>
      <c r="HJZ145" s="49"/>
      <c r="HKI145" s="49"/>
      <c r="HKO145" s="49"/>
      <c r="HKR145" s="49"/>
      <c r="HKU145" s="49"/>
      <c r="HKX145" s="49"/>
      <c r="HLD145" s="49"/>
      <c r="HLG145" s="49"/>
      <c r="HLM145" s="49"/>
      <c r="HLO145" s="49"/>
      <c r="HLP145" s="49"/>
      <c r="HLR145" s="49"/>
      <c r="HMI145" s="49"/>
      <c r="HMN145" s="49"/>
      <c r="HMT145" s="49"/>
      <c r="HMW145" s="49"/>
      <c r="HMZ145" s="49"/>
      <c r="HNH145" s="49"/>
      <c r="HOD145" s="49"/>
      <c r="HOE145" s="49"/>
      <c r="HOF145" s="49"/>
      <c r="HOG145" s="49"/>
      <c r="HOH145" s="49"/>
      <c r="HOI145" s="49"/>
      <c r="HPA145" s="49"/>
      <c r="HPB145" s="49"/>
      <c r="HPE145" s="49"/>
      <c r="HPH145" s="49"/>
      <c r="HPJ145" s="49"/>
      <c r="HPL145" s="49"/>
      <c r="HPO145" s="49"/>
      <c r="HPR145" s="49"/>
      <c r="HPU145" s="49"/>
      <c r="HPX145" s="49"/>
      <c r="HQA145" s="49"/>
      <c r="HQD145" s="49"/>
      <c r="HQG145" s="49"/>
      <c r="HQJ145" s="49"/>
      <c r="HQL145" s="49"/>
      <c r="HQY145" s="49"/>
      <c r="HQZ145" s="49"/>
      <c r="HRA145" s="49"/>
      <c r="HRB145" s="49"/>
      <c r="HRC145" s="49"/>
      <c r="HRD145" s="49"/>
      <c r="HRE145" s="49"/>
      <c r="HRF145" s="49"/>
      <c r="HRG145" s="49"/>
      <c r="HRH145" s="49"/>
      <c r="HRI145" s="49"/>
      <c r="HRJ145" s="49"/>
      <c r="HRK145" s="49"/>
      <c r="HRL145" s="49"/>
      <c r="HRM145" s="49"/>
      <c r="HRN145" s="49"/>
      <c r="HRO145" s="49"/>
      <c r="HRP145" s="49"/>
      <c r="HRQ145" s="49"/>
      <c r="HRR145" s="49"/>
      <c r="HRS145" s="49"/>
      <c r="HRT145" s="49"/>
      <c r="HRU145" s="49"/>
      <c r="HRV145" s="49"/>
      <c r="HRW145" s="49"/>
      <c r="HRX145" s="49"/>
      <c r="HRY145" s="49"/>
      <c r="HRZ145" s="49"/>
      <c r="HSA145" s="49"/>
      <c r="HSB145" s="49"/>
      <c r="HSC145" s="49"/>
      <c r="HSD145" s="49"/>
      <c r="HSE145" s="49"/>
      <c r="HSF145" s="49"/>
      <c r="HSG145" s="49"/>
      <c r="HSH145" s="49"/>
      <c r="HSI145" s="49"/>
      <c r="HSJ145" s="49"/>
      <c r="HSK145" s="49"/>
      <c r="HSL145" s="49"/>
      <c r="HSO145" s="49"/>
      <c r="HSR145" s="49"/>
      <c r="HSU145" s="49"/>
      <c r="HSX145" s="49"/>
      <c r="HTA145" s="49"/>
      <c r="HTD145" s="49"/>
      <c r="HTM145" s="49"/>
      <c r="HTP145" s="49"/>
      <c r="HTS145" s="49"/>
      <c r="HTV145" s="49"/>
      <c r="HUE145" s="49"/>
      <c r="HUK145" s="49"/>
      <c r="HUN145" s="49"/>
      <c r="HUQ145" s="49"/>
      <c r="HUT145" s="49"/>
      <c r="HUZ145" s="49"/>
      <c r="HVC145" s="49"/>
      <c r="HVI145" s="49"/>
      <c r="HVK145" s="49"/>
      <c r="HVL145" s="49"/>
      <c r="HVN145" s="49"/>
      <c r="HWE145" s="49"/>
      <c r="HWJ145" s="49"/>
      <c r="HWP145" s="49"/>
      <c r="HWS145" s="49"/>
      <c r="HWV145" s="49"/>
      <c r="HXD145" s="49"/>
      <c r="HXZ145" s="49"/>
      <c r="HYA145" s="49"/>
      <c r="HYB145" s="49"/>
      <c r="HYC145" s="49"/>
      <c r="HYD145" s="49"/>
      <c r="HYE145" s="49"/>
      <c r="HYW145" s="49"/>
      <c r="HYX145" s="49"/>
      <c r="HZA145" s="49"/>
      <c r="HZD145" s="49"/>
      <c r="HZF145" s="49"/>
      <c r="HZH145" s="49"/>
      <c r="HZK145" s="49"/>
      <c r="HZN145" s="49"/>
      <c r="HZQ145" s="49"/>
      <c r="HZT145" s="49"/>
      <c r="HZW145" s="49"/>
      <c r="HZZ145" s="49"/>
      <c r="IAC145" s="49"/>
      <c r="IAF145" s="49"/>
      <c r="IAH145" s="49"/>
      <c r="IAU145" s="49"/>
      <c r="IAV145" s="49"/>
      <c r="IAW145" s="49"/>
      <c r="IAX145" s="49"/>
      <c r="IAY145" s="49"/>
      <c r="IAZ145" s="49"/>
      <c r="IBA145" s="49"/>
      <c r="IBB145" s="49"/>
      <c r="IBC145" s="49"/>
      <c r="IBD145" s="49"/>
      <c r="IBE145" s="49"/>
      <c r="IBF145" s="49"/>
      <c r="IBG145" s="49"/>
      <c r="IBH145" s="49"/>
      <c r="IBI145" s="49"/>
      <c r="IBJ145" s="49"/>
      <c r="IBK145" s="49"/>
      <c r="IBL145" s="49"/>
      <c r="IBM145" s="49"/>
      <c r="IBN145" s="49"/>
      <c r="IBO145" s="49"/>
      <c r="IBP145" s="49"/>
      <c r="IBQ145" s="49"/>
      <c r="IBR145" s="49"/>
      <c r="IBS145" s="49"/>
      <c r="IBT145" s="49"/>
      <c r="IBU145" s="49"/>
      <c r="IBV145" s="49"/>
      <c r="IBW145" s="49"/>
      <c r="IBX145" s="49"/>
      <c r="IBY145" s="49"/>
      <c r="IBZ145" s="49"/>
      <c r="ICA145" s="49"/>
      <c r="ICB145" s="49"/>
      <c r="ICC145" s="49"/>
      <c r="ICD145" s="49"/>
      <c r="ICE145" s="49"/>
      <c r="ICF145" s="49"/>
      <c r="ICG145" s="49"/>
      <c r="ICH145" s="49"/>
      <c r="ICK145" s="49"/>
      <c r="ICN145" s="49"/>
      <c r="ICQ145" s="49"/>
      <c r="ICT145" s="49"/>
      <c r="ICW145" s="49"/>
      <c r="ICZ145" s="49"/>
      <c r="IDI145" s="49"/>
      <c r="IDL145" s="49"/>
      <c r="IDO145" s="49"/>
      <c r="IDR145" s="49"/>
      <c r="IEA145" s="49"/>
      <c r="IEG145" s="49"/>
      <c r="IEJ145" s="49"/>
      <c r="IEM145" s="49"/>
      <c r="IEP145" s="49"/>
      <c r="IEV145" s="49"/>
      <c r="IEY145" s="49"/>
      <c r="IFE145" s="49"/>
      <c r="IFG145" s="49"/>
      <c r="IFH145" s="49"/>
      <c r="IFJ145" s="49"/>
      <c r="IGA145" s="49"/>
      <c r="IGF145" s="49"/>
      <c r="IGL145" s="49"/>
      <c r="IGO145" s="49"/>
      <c r="IGR145" s="49"/>
      <c r="IGZ145" s="49"/>
      <c r="IHV145" s="49"/>
      <c r="IHW145" s="49"/>
      <c r="IHX145" s="49"/>
      <c r="IHY145" s="49"/>
      <c r="IHZ145" s="49"/>
      <c r="IIA145" s="49"/>
      <c r="IIS145" s="49"/>
      <c r="IIT145" s="49"/>
      <c r="IIW145" s="49"/>
      <c r="IIZ145" s="49"/>
      <c r="IJB145" s="49"/>
      <c r="IJD145" s="49"/>
      <c r="IJG145" s="49"/>
      <c r="IJJ145" s="49"/>
      <c r="IJM145" s="49"/>
      <c r="IJP145" s="49"/>
      <c r="IJS145" s="49"/>
      <c r="IJV145" s="49"/>
      <c r="IJY145" s="49"/>
      <c r="IKB145" s="49"/>
      <c r="IKD145" s="49"/>
      <c r="IKQ145" s="49"/>
      <c r="IKR145" s="49"/>
      <c r="IKS145" s="49"/>
      <c r="IKT145" s="49"/>
      <c r="IKU145" s="49"/>
      <c r="IKV145" s="49"/>
      <c r="IKW145" s="49"/>
      <c r="IKX145" s="49"/>
      <c r="IKY145" s="49"/>
      <c r="IKZ145" s="49"/>
      <c r="ILA145" s="49"/>
      <c r="ILB145" s="49"/>
      <c r="ILC145" s="49"/>
      <c r="ILD145" s="49"/>
      <c r="ILE145" s="49"/>
      <c r="ILF145" s="49"/>
      <c r="ILG145" s="49"/>
      <c r="ILH145" s="49"/>
      <c r="ILI145" s="49"/>
      <c r="ILJ145" s="49"/>
      <c r="ILK145" s="49"/>
      <c r="ILL145" s="49"/>
      <c r="ILM145" s="49"/>
      <c r="ILN145" s="49"/>
      <c r="ILO145" s="49"/>
      <c r="ILP145" s="49"/>
      <c r="ILQ145" s="49"/>
      <c r="ILR145" s="49"/>
      <c r="ILS145" s="49"/>
      <c r="ILT145" s="49"/>
      <c r="ILU145" s="49"/>
      <c r="ILV145" s="49"/>
      <c r="ILW145" s="49"/>
      <c r="ILX145" s="49"/>
      <c r="ILY145" s="49"/>
      <c r="ILZ145" s="49"/>
      <c r="IMA145" s="49"/>
      <c r="IMB145" s="49"/>
      <c r="IMC145" s="49"/>
      <c r="IMD145" s="49"/>
      <c r="IMG145" s="49"/>
      <c r="IMJ145" s="49"/>
      <c r="IMM145" s="49"/>
      <c r="IMP145" s="49"/>
      <c r="IMS145" s="49"/>
      <c r="IMV145" s="49"/>
      <c r="INE145" s="49"/>
      <c r="INH145" s="49"/>
      <c r="INK145" s="49"/>
      <c r="INN145" s="49"/>
      <c r="INW145" s="49"/>
      <c r="IOC145" s="49"/>
      <c r="IOF145" s="49"/>
      <c r="IOI145" s="49"/>
      <c r="IOL145" s="49"/>
      <c r="IOR145" s="49"/>
      <c r="IOU145" s="49"/>
      <c r="IPA145" s="49"/>
      <c r="IPC145" s="49"/>
      <c r="IPD145" s="49"/>
      <c r="IPF145" s="49"/>
      <c r="IPW145" s="49"/>
      <c r="IQB145" s="49"/>
      <c r="IQH145" s="49"/>
      <c r="IQK145" s="49"/>
      <c r="IQN145" s="49"/>
      <c r="IQV145" s="49"/>
      <c r="IRR145" s="49"/>
      <c r="IRS145" s="49"/>
      <c r="IRT145" s="49"/>
      <c r="IRU145" s="49"/>
      <c r="IRV145" s="49"/>
      <c r="IRW145" s="49"/>
      <c r="ISO145" s="49"/>
      <c r="ISP145" s="49"/>
      <c r="ISS145" s="49"/>
      <c r="ISV145" s="49"/>
      <c r="ISX145" s="49"/>
      <c r="ISZ145" s="49"/>
      <c r="ITC145" s="49"/>
      <c r="ITF145" s="49"/>
      <c r="ITI145" s="49"/>
      <c r="ITL145" s="49"/>
      <c r="ITO145" s="49"/>
      <c r="ITR145" s="49"/>
      <c r="ITU145" s="49"/>
      <c r="ITX145" s="49"/>
      <c r="ITZ145" s="49"/>
      <c r="IUM145" s="49"/>
      <c r="IUN145" s="49"/>
      <c r="IUO145" s="49"/>
      <c r="IUP145" s="49"/>
      <c r="IUQ145" s="49"/>
      <c r="IUR145" s="49"/>
      <c r="IUS145" s="49"/>
      <c r="IUT145" s="49"/>
      <c r="IUU145" s="49"/>
      <c r="IUV145" s="49"/>
      <c r="IUW145" s="49"/>
      <c r="IUX145" s="49"/>
      <c r="IUY145" s="49"/>
      <c r="IUZ145" s="49"/>
      <c r="IVA145" s="49"/>
      <c r="IVB145" s="49"/>
      <c r="IVC145" s="49"/>
      <c r="IVD145" s="49"/>
      <c r="IVE145" s="49"/>
      <c r="IVF145" s="49"/>
      <c r="IVG145" s="49"/>
      <c r="IVH145" s="49"/>
      <c r="IVI145" s="49"/>
      <c r="IVJ145" s="49"/>
      <c r="IVK145" s="49"/>
      <c r="IVL145" s="49"/>
      <c r="IVM145" s="49"/>
      <c r="IVN145" s="49"/>
      <c r="IVO145" s="49"/>
      <c r="IVP145" s="49"/>
      <c r="IVQ145" s="49"/>
      <c r="IVR145" s="49"/>
      <c r="IVS145" s="49"/>
      <c r="IVT145" s="49"/>
      <c r="IVU145" s="49"/>
      <c r="IVV145" s="49"/>
      <c r="IVW145" s="49"/>
      <c r="IVX145" s="49"/>
      <c r="IVY145" s="49"/>
      <c r="IVZ145" s="49"/>
      <c r="IWC145" s="49"/>
      <c r="IWF145" s="49"/>
      <c r="IWI145" s="49"/>
      <c r="IWL145" s="49"/>
      <c r="IWO145" s="49"/>
      <c r="IWR145" s="49"/>
      <c r="IXA145" s="49"/>
      <c r="IXD145" s="49"/>
      <c r="IXG145" s="49"/>
      <c r="IXJ145" s="49"/>
      <c r="IXS145" s="49"/>
      <c r="IXY145" s="49"/>
      <c r="IYB145" s="49"/>
      <c r="IYE145" s="49"/>
      <c r="IYH145" s="49"/>
      <c r="IYN145" s="49"/>
      <c r="IYQ145" s="49"/>
      <c r="IYW145" s="49"/>
      <c r="IYY145" s="49"/>
      <c r="IYZ145" s="49"/>
      <c r="IZB145" s="49"/>
      <c r="IZS145" s="49"/>
      <c r="IZX145" s="49"/>
      <c r="JAD145" s="49"/>
      <c r="JAG145" s="49"/>
      <c r="JAJ145" s="49"/>
      <c r="JAR145" s="49"/>
      <c r="JBN145" s="49"/>
      <c r="JBO145" s="49"/>
      <c r="JBP145" s="49"/>
      <c r="JBQ145" s="49"/>
      <c r="JBR145" s="49"/>
      <c r="JBS145" s="49"/>
      <c r="JCK145" s="49"/>
      <c r="JCL145" s="49"/>
      <c r="JCO145" s="49"/>
      <c r="JCR145" s="49"/>
      <c r="JCT145" s="49"/>
      <c r="JCV145" s="49"/>
      <c r="JCY145" s="49"/>
      <c r="JDB145" s="49"/>
      <c r="JDE145" s="49"/>
      <c r="JDH145" s="49"/>
      <c r="JDK145" s="49"/>
      <c r="JDN145" s="49"/>
      <c r="JDQ145" s="49"/>
      <c r="JDT145" s="49"/>
      <c r="JDV145" s="49"/>
      <c r="JEI145" s="49"/>
      <c r="JEJ145" s="49"/>
      <c r="JEK145" s="49"/>
      <c r="JEL145" s="49"/>
      <c r="JEM145" s="49"/>
      <c r="JEN145" s="49"/>
      <c r="JEO145" s="49"/>
      <c r="JEP145" s="49"/>
      <c r="JEQ145" s="49"/>
      <c r="JER145" s="49"/>
      <c r="JES145" s="49"/>
      <c r="JET145" s="49"/>
      <c r="JEU145" s="49"/>
      <c r="JEV145" s="49"/>
      <c r="JEW145" s="49"/>
      <c r="JEX145" s="49"/>
      <c r="JEY145" s="49"/>
      <c r="JEZ145" s="49"/>
      <c r="JFA145" s="49"/>
      <c r="JFB145" s="49"/>
      <c r="JFC145" s="49"/>
      <c r="JFD145" s="49"/>
      <c r="JFE145" s="49"/>
      <c r="JFF145" s="49"/>
      <c r="JFG145" s="49"/>
      <c r="JFH145" s="49"/>
      <c r="JFI145" s="49"/>
      <c r="JFJ145" s="49"/>
      <c r="JFK145" s="49"/>
      <c r="JFL145" s="49"/>
      <c r="JFM145" s="49"/>
      <c r="JFN145" s="49"/>
      <c r="JFO145" s="49"/>
      <c r="JFP145" s="49"/>
      <c r="JFQ145" s="49"/>
      <c r="JFR145" s="49"/>
      <c r="JFS145" s="49"/>
      <c r="JFT145" s="49"/>
      <c r="JFU145" s="49"/>
      <c r="JFV145" s="49"/>
      <c r="JFY145" s="49"/>
      <c r="JGB145" s="49"/>
      <c r="JGE145" s="49"/>
      <c r="JGH145" s="49"/>
      <c r="JGK145" s="49"/>
      <c r="JGN145" s="49"/>
      <c r="JGW145" s="49"/>
      <c r="JGZ145" s="49"/>
      <c r="JHC145" s="49"/>
      <c r="JHF145" s="49"/>
      <c r="JHO145" s="49"/>
      <c r="JHU145" s="49"/>
      <c r="JHX145" s="49"/>
      <c r="JIA145" s="49"/>
      <c r="JID145" s="49"/>
      <c r="JIJ145" s="49"/>
      <c r="JIM145" s="49"/>
      <c r="JIS145" s="49"/>
      <c r="JIU145" s="49"/>
      <c r="JIV145" s="49"/>
      <c r="JIX145" s="49"/>
      <c r="JJO145" s="49"/>
      <c r="JJT145" s="49"/>
      <c r="JJZ145" s="49"/>
      <c r="JKC145" s="49"/>
      <c r="JKF145" s="49"/>
      <c r="JKN145" s="49"/>
      <c r="JLJ145" s="49"/>
      <c r="JLK145" s="49"/>
      <c r="JLL145" s="49"/>
      <c r="JLM145" s="49"/>
      <c r="JLN145" s="49"/>
      <c r="JLO145" s="49"/>
      <c r="JMG145" s="49"/>
      <c r="JMH145" s="49"/>
      <c r="JMK145" s="49"/>
      <c r="JMN145" s="49"/>
      <c r="JMP145" s="49"/>
      <c r="JMR145" s="49"/>
      <c r="JMU145" s="49"/>
      <c r="JMX145" s="49"/>
      <c r="JNA145" s="49"/>
      <c r="JND145" s="49"/>
      <c r="JNG145" s="49"/>
      <c r="JNJ145" s="49"/>
      <c r="JNM145" s="49"/>
      <c r="JNP145" s="49"/>
      <c r="JNR145" s="49"/>
      <c r="JOE145" s="49"/>
      <c r="JOF145" s="49"/>
      <c r="JOG145" s="49"/>
      <c r="JOH145" s="49"/>
      <c r="JOI145" s="49"/>
      <c r="JOJ145" s="49"/>
      <c r="JOK145" s="49"/>
      <c r="JOL145" s="49"/>
      <c r="JOM145" s="49"/>
      <c r="JON145" s="49"/>
      <c r="JOO145" s="49"/>
      <c r="JOP145" s="49"/>
      <c r="JOQ145" s="49"/>
      <c r="JOR145" s="49"/>
      <c r="JOS145" s="49"/>
      <c r="JOT145" s="49"/>
      <c r="JOU145" s="49"/>
      <c r="JOV145" s="49"/>
      <c r="JOW145" s="49"/>
      <c r="JOX145" s="49"/>
      <c r="JOY145" s="49"/>
      <c r="JOZ145" s="49"/>
      <c r="JPA145" s="49"/>
      <c r="JPB145" s="49"/>
      <c r="JPC145" s="49"/>
      <c r="JPD145" s="49"/>
      <c r="JPE145" s="49"/>
      <c r="JPF145" s="49"/>
      <c r="JPG145" s="49"/>
      <c r="JPH145" s="49"/>
      <c r="JPI145" s="49"/>
      <c r="JPJ145" s="49"/>
      <c r="JPK145" s="49"/>
      <c r="JPL145" s="49"/>
      <c r="JPM145" s="49"/>
      <c r="JPN145" s="49"/>
      <c r="JPO145" s="49"/>
      <c r="JPP145" s="49"/>
      <c r="JPQ145" s="49"/>
      <c r="JPR145" s="49"/>
      <c r="JPU145" s="49"/>
      <c r="JPX145" s="49"/>
      <c r="JQA145" s="49"/>
      <c r="JQD145" s="49"/>
      <c r="JQG145" s="49"/>
      <c r="JQJ145" s="49"/>
      <c r="JQS145" s="49"/>
      <c r="JQV145" s="49"/>
      <c r="JQY145" s="49"/>
      <c r="JRB145" s="49"/>
      <c r="JRK145" s="49"/>
      <c r="JRQ145" s="49"/>
      <c r="JRT145" s="49"/>
      <c r="JRW145" s="49"/>
      <c r="JRZ145" s="49"/>
      <c r="JSF145" s="49"/>
      <c r="JSI145" s="49"/>
      <c r="JSO145" s="49"/>
      <c r="JSQ145" s="49"/>
      <c r="JSR145" s="49"/>
      <c r="JST145" s="49"/>
      <c r="JTK145" s="49"/>
      <c r="JTP145" s="49"/>
      <c r="JTV145" s="49"/>
      <c r="JTY145" s="49"/>
      <c r="JUB145" s="49"/>
      <c r="JUJ145" s="49"/>
      <c r="JVF145" s="49"/>
      <c r="JVG145" s="49"/>
      <c r="JVH145" s="49"/>
      <c r="JVI145" s="49"/>
      <c r="JVJ145" s="49"/>
      <c r="JVK145" s="49"/>
      <c r="JWC145" s="49"/>
      <c r="JWD145" s="49"/>
      <c r="JWG145" s="49"/>
      <c r="JWJ145" s="49"/>
      <c r="JWL145" s="49"/>
      <c r="JWN145" s="49"/>
      <c r="JWQ145" s="49"/>
      <c r="JWT145" s="49"/>
      <c r="JWW145" s="49"/>
      <c r="JWZ145" s="49"/>
      <c r="JXC145" s="49"/>
      <c r="JXF145" s="49"/>
      <c r="JXI145" s="49"/>
      <c r="JXL145" s="49"/>
      <c r="JXN145" s="49"/>
      <c r="JYA145" s="49"/>
      <c r="JYB145" s="49"/>
      <c r="JYC145" s="49"/>
      <c r="JYD145" s="49"/>
      <c r="JYE145" s="49"/>
      <c r="JYF145" s="49"/>
      <c r="JYG145" s="49"/>
      <c r="JYH145" s="49"/>
      <c r="JYI145" s="49"/>
      <c r="JYJ145" s="49"/>
      <c r="JYK145" s="49"/>
      <c r="JYL145" s="49"/>
      <c r="JYM145" s="49"/>
      <c r="JYN145" s="49"/>
      <c r="JYO145" s="49"/>
      <c r="JYP145" s="49"/>
      <c r="JYQ145" s="49"/>
      <c r="JYR145" s="49"/>
      <c r="JYS145" s="49"/>
      <c r="JYT145" s="49"/>
      <c r="JYU145" s="49"/>
      <c r="JYV145" s="49"/>
      <c r="JYW145" s="49"/>
      <c r="JYX145" s="49"/>
      <c r="JYY145" s="49"/>
      <c r="JYZ145" s="49"/>
      <c r="JZA145" s="49"/>
      <c r="JZB145" s="49"/>
      <c r="JZC145" s="49"/>
      <c r="JZD145" s="49"/>
      <c r="JZE145" s="49"/>
      <c r="JZF145" s="49"/>
      <c r="JZG145" s="49"/>
      <c r="JZH145" s="49"/>
      <c r="JZI145" s="49"/>
      <c r="JZJ145" s="49"/>
      <c r="JZK145" s="49"/>
      <c r="JZL145" s="49"/>
      <c r="JZM145" s="49"/>
      <c r="JZN145" s="49"/>
      <c r="JZQ145" s="49"/>
      <c r="JZT145" s="49"/>
      <c r="JZW145" s="49"/>
      <c r="JZZ145" s="49"/>
      <c r="KAC145" s="49"/>
      <c r="KAF145" s="49"/>
      <c r="KAO145" s="49"/>
      <c r="KAR145" s="49"/>
      <c r="KAU145" s="49"/>
      <c r="KAX145" s="49"/>
      <c r="KBG145" s="49"/>
      <c r="KBM145" s="49"/>
      <c r="KBP145" s="49"/>
      <c r="KBS145" s="49"/>
      <c r="KBV145" s="49"/>
      <c r="KCB145" s="49"/>
      <c r="KCE145" s="49"/>
      <c r="KCK145" s="49"/>
      <c r="KCM145" s="49"/>
      <c r="KCN145" s="49"/>
      <c r="KCP145" s="49"/>
      <c r="KDG145" s="49"/>
      <c r="KDL145" s="49"/>
      <c r="KDR145" s="49"/>
      <c r="KDU145" s="49"/>
      <c r="KDX145" s="49"/>
      <c r="KEF145" s="49"/>
      <c r="KFB145" s="49"/>
      <c r="KFC145" s="49"/>
      <c r="KFD145" s="49"/>
      <c r="KFE145" s="49"/>
      <c r="KFF145" s="49"/>
      <c r="KFG145" s="49"/>
      <c r="KFY145" s="49"/>
      <c r="KFZ145" s="49"/>
      <c r="KGC145" s="49"/>
      <c r="KGF145" s="49"/>
      <c r="KGH145" s="49"/>
      <c r="KGJ145" s="49"/>
      <c r="KGM145" s="49"/>
      <c r="KGP145" s="49"/>
      <c r="KGS145" s="49"/>
      <c r="KGV145" s="49"/>
      <c r="KGY145" s="49"/>
      <c r="KHB145" s="49"/>
      <c r="KHE145" s="49"/>
      <c r="KHH145" s="49"/>
      <c r="KHJ145" s="49"/>
      <c r="KHW145" s="49"/>
      <c r="KHX145" s="49"/>
      <c r="KHY145" s="49"/>
      <c r="KHZ145" s="49"/>
      <c r="KIA145" s="49"/>
      <c r="KIB145" s="49"/>
      <c r="KIC145" s="49"/>
      <c r="KID145" s="49"/>
      <c r="KIE145" s="49"/>
      <c r="KIF145" s="49"/>
      <c r="KIG145" s="49"/>
      <c r="KIH145" s="49"/>
      <c r="KII145" s="49"/>
      <c r="KIJ145" s="49"/>
      <c r="KIK145" s="49"/>
      <c r="KIL145" s="49"/>
      <c r="KIM145" s="49"/>
      <c r="KIN145" s="49"/>
      <c r="KIO145" s="49"/>
      <c r="KIP145" s="49"/>
      <c r="KIQ145" s="49"/>
      <c r="KIR145" s="49"/>
      <c r="KIS145" s="49"/>
      <c r="KIT145" s="49"/>
      <c r="KIU145" s="49"/>
      <c r="KIV145" s="49"/>
      <c r="KIW145" s="49"/>
      <c r="KIX145" s="49"/>
      <c r="KIY145" s="49"/>
      <c r="KIZ145" s="49"/>
      <c r="KJA145" s="49"/>
      <c r="KJB145" s="49"/>
      <c r="KJC145" s="49"/>
      <c r="KJD145" s="49"/>
      <c r="KJE145" s="49"/>
      <c r="KJF145" s="49"/>
      <c r="KJG145" s="49"/>
      <c r="KJH145" s="49"/>
      <c r="KJI145" s="49"/>
      <c r="KJJ145" s="49"/>
      <c r="KJM145" s="49"/>
      <c r="KJP145" s="49"/>
      <c r="KJS145" s="49"/>
      <c r="KJV145" s="49"/>
      <c r="KJY145" s="49"/>
      <c r="KKB145" s="49"/>
      <c r="KKK145" s="49"/>
      <c r="KKN145" s="49"/>
      <c r="KKQ145" s="49"/>
      <c r="KKT145" s="49"/>
      <c r="KLC145" s="49"/>
      <c r="KLI145" s="49"/>
      <c r="KLL145" s="49"/>
      <c r="KLO145" s="49"/>
      <c r="KLR145" s="49"/>
      <c r="KLX145" s="49"/>
      <c r="KMA145" s="49"/>
      <c r="KMG145" s="49"/>
      <c r="KMI145" s="49"/>
      <c r="KMJ145" s="49"/>
      <c r="KML145" s="49"/>
      <c r="KNC145" s="49"/>
      <c r="KNH145" s="49"/>
      <c r="KNN145" s="49"/>
      <c r="KNQ145" s="49"/>
      <c r="KNT145" s="49"/>
      <c r="KOB145" s="49"/>
      <c r="KOX145" s="49"/>
      <c r="KOY145" s="49"/>
      <c r="KOZ145" s="49"/>
      <c r="KPA145" s="49"/>
      <c r="KPB145" s="49"/>
      <c r="KPC145" s="49"/>
      <c r="KPU145" s="49"/>
      <c r="KPV145" s="49"/>
      <c r="KPY145" s="49"/>
      <c r="KQB145" s="49"/>
      <c r="KQD145" s="49"/>
      <c r="KQF145" s="49"/>
      <c r="KQI145" s="49"/>
      <c r="KQL145" s="49"/>
      <c r="KQO145" s="49"/>
      <c r="KQR145" s="49"/>
      <c r="KQU145" s="49"/>
      <c r="KQX145" s="49"/>
      <c r="KRA145" s="49"/>
      <c r="KRD145" s="49"/>
      <c r="KRF145" s="49"/>
      <c r="KRS145" s="49"/>
      <c r="KRT145" s="49"/>
      <c r="KRU145" s="49"/>
      <c r="KRV145" s="49"/>
      <c r="KRW145" s="49"/>
      <c r="KRX145" s="49"/>
      <c r="KRY145" s="49"/>
      <c r="KRZ145" s="49"/>
      <c r="KSA145" s="49"/>
      <c r="KSB145" s="49"/>
      <c r="KSC145" s="49"/>
      <c r="KSD145" s="49"/>
      <c r="KSE145" s="49"/>
      <c r="KSF145" s="49"/>
      <c r="KSG145" s="49"/>
      <c r="KSH145" s="49"/>
      <c r="KSI145" s="49"/>
      <c r="KSJ145" s="49"/>
      <c r="KSK145" s="49"/>
      <c r="KSL145" s="49"/>
      <c r="KSM145" s="49"/>
      <c r="KSN145" s="49"/>
      <c r="KSO145" s="49"/>
      <c r="KSP145" s="49"/>
      <c r="KSQ145" s="49"/>
      <c r="KSR145" s="49"/>
      <c r="KSS145" s="49"/>
      <c r="KST145" s="49"/>
      <c r="KSU145" s="49"/>
      <c r="KSV145" s="49"/>
      <c r="KSW145" s="49"/>
      <c r="KSX145" s="49"/>
      <c r="KSY145" s="49"/>
      <c r="KSZ145" s="49"/>
      <c r="KTA145" s="49"/>
      <c r="KTB145" s="49"/>
      <c r="KTC145" s="49"/>
      <c r="KTD145" s="49"/>
      <c r="KTE145" s="49"/>
      <c r="KTF145" s="49"/>
      <c r="KTI145" s="49"/>
      <c r="KTL145" s="49"/>
      <c r="KTO145" s="49"/>
      <c r="KTR145" s="49"/>
      <c r="KTU145" s="49"/>
      <c r="KTX145" s="49"/>
      <c r="KUG145" s="49"/>
      <c r="KUJ145" s="49"/>
      <c r="KUM145" s="49"/>
      <c r="KUP145" s="49"/>
      <c r="KUY145" s="49"/>
      <c r="KVE145" s="49"/>
      <c r="KVH145" s="49"/>
      <c r="KVK145" s="49"/>
      <c r="KVN145" s="49"/>
      <c r="KVT145" s="49"/>
      <c r="KVW145" s="49"/>
      <c r="KWC145" s="49"/>
      <c r="KWE145" s="49"/>
      <c r="KWF145" s="49"/>
      <c r="KWH145" s="49"/>
      <c r="KWY145" s="49"/>
      <c r="KXD145" s="49"/>
      <c r="KXJ145" s="49"/>
      <c r="KXM145" s="49"/>
      <c r="KXP145" s="49"/>
      <c r="KXX145" s="49"/>
      <c r="KYT145" s="49"/>
      <c r="KYU145" s="49"/>
      <c r="KYV145" s="49"/>
      <c r="KYW145" s="49"/>
      <c r="KYX145" s="49"/>
      <c r="KYY145" s="49"/>
      <c r="KZQ145" s="49"/>
      <c r="KZR145" s="49"/>
      <c r="KZU145" s="49"/>
      <c r="KZX145" s="49"/>
      <c r="KZZ145" s="49"/>
      <c r="LAB145" s="49"/>
      <c r="LAE145" s="49"/>
      <c r="LAH145" s="49"/>
      <c r="LAK145" s="49"/>
      <c r="LAN145" s="49"/>
      <c r="LAQ145" s="49"/>
      <c r="LAT145" s="49"/>
      <c r="LAW145" s="49"/>
      <c r="LAZ145" s="49"/>
      <c r="LBB145" s="49"/>
      <c r="LBO145" s="49"/>
      <c r="LBP145" s="49"/>
      <c r="LBQ145" s="49"/>
      <c r="LBR145" s="49"/>
      <c r="LBS145" s="49"/>
      <c r="LBT145" s="49"/>
      <c r="LBU145" s="49"/>
      <c r="LBV145" s="49"/>
      <c r="LBW145" s="49"/>
      <c r="LBX145" s="49"/>
      <c r="LBY145" s="49"/>
      <c r="LBZ145" s="49"/>
      <c r="LCA145" s="49"/>
      <c r="LCB145" s="49"/>
      <c r="LCC145" s="49"/>
      <c r="LCD145" s="49"/>
      <c r="LCE145" s="49"/>
      <c r="LCF145" s="49"/>
      <c r="LCG145" s="49"/>
      <c r="LCH145" s="49"/>
      <c r="LCI145" s="49"/>
      <c r="LCJ145" s="49"/>
      <c r="LCK145" s="49"/>
      <c r="LCL145" s="49"/>
      <c r="LCM145" s="49"/>
      <c r="LCN145" s="49"/>
      <c r="LCO145" s="49"/>
      <c r="LCP145" s="49"/>
      <c r="LCQ145" s="49"/>
      <c r="LCR145" s="49"/>
      <c r="LCS145" s="49"/>
      <c r="LCT145" s="49"/>
      <c r="LCU145" s="49"/>
      <c r="LCV145" s="49"/>
      <c r="LCW145" s="49"/>
      <c r="LCX145" s="49"/>
      <c r="LCY145" s="49"/>
      <c r="LCZ145" s="49"/>
      <c r="LDA145" s="49"/>
      <c r="LDB145" s="49"/>
      <c r="LDE145" s="49"/>
      <c r="LDH145" s="49"/>
      <c r="LDK145" s="49"/>
      <c r="LDN145" s="49"/>
      <c r="LDQ145" s="49"/>
      <c r="LDT145" s="49"/>
      <c r="LEC145" s="49"/>
      <c r="LEF145" s="49"/>
      <c r="LEI145" s="49"/>
      <c r="LEL145" s="49"/>
      <c r="LEU145" s="49"/>
      <c r="LFA145" s="49"/>
      <c r="LFD145" s="49"/>
      <c r="LFG145" s="49"/>
      <c r="LFJ145" s="49"/>
      <c r="LFP145" s="49"/>
      <c r="LFS145" s="49"/>
      <c r="LFY145" s="49"/>
      <c r="LGA145" s="49"/>
      <c r="LGB145" s="49"/>
      <c r="LGD145" s="49"/>
      <c r="LGU145" s="49"/>
      <c r="LGZ145" s="49"/>
      <c r="LHF145" s="49"/>
      <c r="LHI145" s="49"/>
      <c r="LHL145" s="49"/>
      <c r="LHT145" s="49"/>
      <c r="LIP145" s="49"/>
      <c r="LIQ145" s="49"/>
      <c r="LIR145" s="49"/>
      <c r="LIS145" s="49"/>
      <c r="LIT145" s="49"/>
      <c r="LIU145" s="49"/>
      <c r="LJM145" s="49"/>
      <c r="LJN145" s="49"/>
      <c r="LJQ145" s="49"/>
      <c r="LJT145" s="49"/>
      <c r="LJV145" s="49"/>
      <c r="LJX145" s="49"/>
      <c r="LKA145" s="49"/>
      <c r="LKD145" s="49"/>
      <c r="LKG145" s="49"/>
      <c r="LKJ145" s="49"/>
      <c r="LKM145" s="49"/>
      <c r="LKP145" s="49"/>
      <c r="LKS145" s="49"/>
      <c r="LKV145" s="49"/>
      <c r="LKX145" s="49"/>
      <c r="LLK145" s="49"/>
      <c r="LLL145" s="49"/>
      <c r="LLM145" s="49"/>
      <c r="LLN145" s="49"/>
      <c r="LLO145" s="49"/>
      <c r="LLP145" s="49"/>
      <c r="LLQ145" s="49"/>
      <c r="LLR145" s="49"/>
      <c r="LLS145" s="49"/>
      <c r="LLT145" s="49"/>
      <c r="LLU145" s="49"/>
      <c r="LLV145" s="49"/>
      <c r="LLW145" s="49"/>
      <c r="LLX145" s="49"/>
      <c r="LLY145" s="49"/>
      <c r="LLZ145" s="49"/>
      <c r="LMA145" s="49"/>
      <c r="LMB145" s="49"/>
      <c r="LMC145" s="49"/>
      <c r="LMD145" s="49"/>
      <c r="LME145" s="49"/>
      <c r="LMF145" s="49"/>
      <c r="LMG145" s="49"/>
      <c r="LMH145" s="49"/>
      <c r="LMI145" s="49"/>
      <c r="LMJ145" s="49"/>
      <c r="LMK145" s="49"/>
      <c r="LML145" s="49"/>
      <c r="LMM145" s="49"/>
      <c r="LMN145" s="49"/>
      <c r="LMO145" s="49"/>
      <c r="LMP145" s="49"/>
      <c r="LMQ145" s="49"/>
      <c r="LMR145" s="49"/>
      <c r="LMS145" s="49"/>
      <c r="LMT145" s="49"/>
      <c r="LMU145" s="49"/>
      <c r="LMV145" s="49"/>
      <c r="LMW145" s="49"/>
      <c r="LMX145" s="49"/>
      <c r="LNA145" s="49"/>
      <c r="LND145" s="49"/>
      <c r="LNG145" s="49"/>
      <c r="LNJ145" s="49"/>
      <c r="LNM145" s="49"/>
      <c r="LNP145" s="49"/>
      <c r="LNY145" s="49"/>
      <c r="LOB145" s="49"/>
      <c r="LOE145" s="49"/>
      <c r="LOH145" s="49"/>
      <c r="LOQ145" s="49"/>
      <c r="LOW145" s="49"/>
      <c r="LOZ145" s="49"/>
      <c r="LPC145" s="49"/>
      <c r="LPF145" s="49"/>
      <c r="LPL145" s="49"/>
      <c r="LPO145" s="49"/>
      <c r="LPU145" s="49"/>
      <c r="LPW145" s="49"/>
      <c r="LPX145" s="49"/>
      <c r="LPZ145" s="49"/>
      <c r="LQQ145" s="49"/>
      <c r="LQV145" s="49"/>
      <c r="LRB145" s="49"/>
      <c r="LRE145" s="49"/>
      <c r="LRH145" s="49"/>
      <c r="LRP145" s="49"/>
      <c r="LSL145" s="49"/>
      <c r="LSM145" s="49"/>
      <c r="LSN145" s="49"/>
      <c r="LSO145" s="49"/>
      <c r="LSP145" s="49"/>
      <c r="LSQ145" s="49"/>
      <c r="LTI145" s="49"/>
      <c r="LTJ145" s="49"/>
      <c r="LTM145" s="49"/>
      <c r="LTP145" s="49"/>
      <c r="LTR145" s="49"/>
      <c r="LTT145" s="49"/>
      <c r="LTW145" s="49"/>
      <c r="LTZ145" s="49"/>
      <c r="LUC145" s="49"/>
      <c r="LUF145" s="49"/>
      <c r="LUI145" s="49"/>
      <c r="LUL145" s="49"/>
      <c r="LUO145" s="49"/>
      <c r="LUR145" s="49"/>
      <c r="LUT145" s="49"/>
      <c r="LVG145" s="49"/>
      <c r="LVH145" s="49"/>
      <c r="LVI145" s="49"/>
      <c r="LVJ145" s="49"/>
      <c r="LVK145" s="49"/>
      <c r="LVL145" s="49"/>
      <c r="LVM145" s="49"/>
      <c r="LVN145" s="49"/>
      <c r="LVO145" s="49"/>
      <c r="LVP145" s="49"/>
      <c r="LVQ145" s="49"/>
      <c r="LVR145" s="49"/>
      <c r="LVS145" s="49"/>
      <c r="LVT145" s="49"/>
      <c r="LVU145" s="49"/>
      <c r="LVV145" s="49"/>
      <c r="LVW145" s="49"/>
      <c r="LVX145" s="49"/>
      <c r="LVY145" s="49"/>
      <c r="LVZ145" s="49"/>
      <c r="LWA145" s="49"/>
      <c r="LWB145" s="49"/>
      <c r="LWC145" s="49"/>
      <c r="LWD145" s="49"/>
      <c r="LWE145" s="49"/>
      <c r="LWF145" s="49"/>
      <c r="LWG145" s="49"/>
      <c r="LWH145" s="49"/>
      <c r="LWI145" s="49"/>
      <c r="LWJ145" s="49"/>
      <c r="LWK145" s="49"/>
      <c r="LWL145" s="49"/>
      <c r="LWM145" s="49"/>
      <c r="LWN145" s="49"/>
      <c r="LWO145" s="49"/>
      <c r="LWP145" s="49"/>
      <c r="LWQ145" s="49"/>
      <c r="LWR145" s="49"/>
      <c r="LWS145" s="49"/>
      <c r="LWT145" s="49"/>
      <c r="LWW145" s="49"/>
      <c r="LWZ145" s="49"/>
      <c r="LXC145" s="49"/>
      <c r="LXF145" s="49"/>
      <c r="LXI145" s="49"/>
      <c r="LXL145" s="49"/>
      <c r="LXU145" s="49"/>
      <c r="LXX145" s="49"/>
      <c r="LYA145" s="49"/>
      <c r="LYD145" s="49"/>
      <c r="LYM145" s="49"/>
      <c r="LYS145" s="49"/>
      <c r="LYV145" s="49"/>
      <c r="LYY145" s="49"/>
      <c r="LZB145" s="49"/>
      <c r="LZH145" s="49"/>
      <c r="LZK145" s="49"/>
      <c r="LZQ145" s="49"/>
      <c r="LZS145" s="49"/>
      <c r="LZT145" s="49"/>
      <c r="LZV145" s="49"/>
      <c r="MAM145" s="49"/>
      <c r="MAR145" s="49"/>
      <c r="MAX145" s="49"/>
      <c r="MBA145" s="49"/>
      <c r="MBD145" s="49"/>
      <c r="MBL145" s="49"/>
      <c r="MCH145" s="49"/>
      <c r="MCI145" s="49"/>
      <c r="MCJ145" s="49"/>
      <c r="MCK145" s="49"/>
      <c r="MCL145" s="49"/>
      <c r="MCM145" s="49"/>
      <c r="MDE145" s="49"/>
      <c r="MDF145" s="49"/>
      <c r="MDI145" s="49"/>
      <c r="MDL145" s="49"/>
      <c r="MDN145" s="49"/>
      <c r="MDP145" s="49"/>
      <c r="MDS145" s="49"/>
      <c r="MDV145" s="49"/>
      <c r="MDY145" s="49"/>
      <c r="MEB145" s="49"/>
      <c r="MEE145" s="49"/>
      <c r="MEH145" s="49"/>
      <c r="MEK145" s="49"/>
      <c r="MEN145" s="49"/>
      <c r="MEP145" s="49"/>
      <c r="MFC145" s="49"/>
      <c r="MFD145" s="49"/>
      <c r="MFE145" s="49"/>
      <c r="MFF145" s="49"/>
      <c r="MFG145" s="49"/>
      <c r="MFH145" s="49"/>
      <c r="MFI145" s="49"/>
      <c r="MFJ145" s="49"/>
      <c r="MFK145" s="49"/>
      <c r="MFL145" s="49"/>
      <c r="MFM145" s="49"/>
      <c r="MFN145" s="49"/>
      <c r="MFO145" s="49"/>
      <c r="MFP145" s="49"/>
      <c r="MFQ145" s="49"/>
      <c r="MFR145" s="49"/>
      <c r="MFS145" s="49"/>
      <c r="MFT145" s="49"/>
      <c r="MFU145" s="49"/>
      <c r="MFV145" s="49"/>
      <c r="MFW145" s="49"/>
      <c r="MFX145" s="49"/>
      <c r="MFY145" s="49"/>
      <c r="MFZ145" s="49"/>
      <c r="MGA145" s="49"/>
      <c r="MGB145" s="49"/>
      <c r="MGC145" s="49"/>
      <c r="MGD145" s="49"/>
      <c r="MGE145" s="49"/>
      <c r="MGF145" s="49"/>
      <c r="MGG145" s="49"/>
      <c r="MGH145" s="49"/>
      <c r="MGI145" s="49"/>
      <c r="MGJ145" s="49"/>
      <c r="MGK145" s="49"/>
      <c r="MGL145" s="49"/>
      <c r="MGM145" s="49"/>
      <c r="MGN145" s="49"/>
      <c r="MGO145" s="49"/>
      <c r="MGP145" s="49"/>
      <c r="MGS145" s="49"/>
      <c r="MGV145" s="49"/>
      <c r="MGY145" s="49"/>
      <c r="MHB145" s="49"/>
      <c r="MHE145" s="49"/>
      <c r="MHH145" s="49"/>
      <c r="MHQ145" s="49"/>
      <c r="MHT145" s="49"/>
      <c r="MHW145" s="49"/>
      <c r="MHZ145" s="49"/>
      <c r="MII145" s="49"/>
      <c r="MIO145" s="49"/>
      <c r="MIR145" s="49"/>
      <c r="MIU145" s="49"/>
      <c r="MIX145" s="49"/>
      <c r="MJD145" s="49"/>
      <c r="MJG145" s="49"/>
      <c r="MJM145" s="49"/>
      <c r="MJO145" s="49"/>
      <c r="MJP145" s="49"/>
      <c r="MJR145" s="49"/>
      <c r="MKI145" s="49"/>
      <c r="MKN145" s="49"/>
      <c r="MKT145" s="49"/>
      <c r="MKW145" s="49"/>
      <c r="MKZ145" s="49"/>
      <c r="MLH145" s="49"/>
      <c r="MMD145" s="49"/>
      <c r="MME145" s="49"/>
      <c r="MMF145" s="49"/>
      <c r="MMG145" s="49"/>
      <c r="MMH145" s="49"/>
      <c r="MMI145" s="49"/>
      <c r="MNA145" s="49"/>
      <c r="MNB145" s="49"/>
      <c r="MNE145" s="49"/>
      <c r="MNH145" s="49"/>
      <c r="MNJ145" s="49"/>
      <c r="MNL145" s="49"/>
      <c r="MNO145" s="49"/>
      <c r="MNR145" s="49"/>
      <c r="MNU145" s="49"/>
      <c r="MNX145" s="49"/>
      <c r="MOA145" s="49"/>
      <c r="MOD145" s="49"/>
      <c r="MOG145" s="49"/>
      <c r="MOJ145" s="49"/>
      <c r="MOL145" s="49"/>
      <c r="MOY145" s="49"/>
      <c r="MOZ145" s="49"/>
      <c r="MPA145" s="49"/>
      <c r="MPB145" s="49"/>
      <c r="MPC145" s="49"/>
      <c r="MPD145" s="49"/>
      <c r="MPE145" s="49"/>
      <c r="MPF145" s="49"/>
      <c r="MPG145" s="49"/>
      <c r="MPH145" s="49"/>
      <c r="MPI145" s="49"/>
      <c r="MPJ145" s="49"/>
      <c r="MPK145" s="49"/>
      <c r="MPL145" s="49"/>
      <c r="MPM145" s="49"/>
      <c r="MPN145" s="49"/>
      <c r="MPO145" s="49"/>
      <c r="MPP145" s="49"/>
      <c r="MPQ145" s="49"/>
      <c r="MPR145" s="49"/>
      <c r="MPS145" s="49"/>
      <c r="MPT145" s="49"/>
      <c r="MPU145" s="49"/>
      <c r="MPV145" s="49"/>
      <c r="MPW145" s="49"/>
      <c r="MPX145" s="49"/>
      <c r="MPY145" s="49"/>
      <c r="MPZ145" s="49"/>
      <c r="MQA145" s="49"/>
      <c r="MQB145" s="49"/>
      <c r="MQC145" s="49"/>
      <c r="MQD145" s="49"/>
      <c r="MQE145" s="49"/>
      <c r="MQF145" s="49"/>
      <c r="MQG145" s="49"/>
      <c r="MQH145" s="49"/>
      <c r="MQI145" s="49"/>
      <c r="MQJ145" s="49"/>
      <c r="MQK145" s="49"/>
      <c r="MQL145" s="49"/>
      <c r="MQO145" s="49"/>
      <c r="MQR145" s="49"/>
      <c r="MQU145" s="49"/>
      <c r="MQX145" s="49"/>
      <c r="MRA145" s="49"/>
      <c r="MRD145" s="49"/>
      <c r="MRM145" s="49"/>
      <c r="MRP145" s="49"/>
      <c r="MRS145" s="49"/>
      <c r="MRV145" s="49"/>
      <c r="MSE145" s="49"/>
      <c r="MSK145" s="49"/>
      <c r="MSN145" s="49"/>
      <c r="MSQ145" s="49"/>
      <c r="MST145" s="49"/>
      <c r="MSZ145" s="49"/>
      <c r="MTC145" s="49"/>
      <c r="MTI145" s="49"/>
      <c r="MTK145" s="49"/>
      <c r="MTL145" s="49"/>
      <c r="MTN145" s="49"/>
      <c r="MUE145" s="49"/>
      <c r="MUJ145" s="49"/>
      <c r="MUP145" s="49"/>
      <c r="MUS145" s="49"/>
      <c r="MUV145" s="49"/>
      <c r="MVD145" s="49"/>
      <c r="MVZ145" s="49"/>
      <c r="MWA145" s="49"/>
      <c r="MWB145" s="49"/>
      <c r="MWC145" s="49"/>
      <c r="MWD145" s="49"/>
      <c r="MWE145" s="49"/>
      <c r="MWW145" s="49"/>
      <c r="MWX145" s="49"/>
      <c r="MXA145" s="49"/>
      <c r="MXD145" s="49"/>
      <c r="MXF145" s="49"/>
      <c r="MXH145" s="49"/>
      <c r="MXK145" s="49"/>
      <c r="MXN145" s="49"/>
      <c r="MXQ145" s="49"/>
      <c r="MXT145" s="49"/>
      <c r="MXW145" s="49"/>
      <c r="MXZ145" s="49"/>
      <c r="MYC145" s="49"/>
      <c r="MYF145" s="49"/>
      <c r="MYH145" s="49"/>
      <c r="MYU145" s="49"/>
      <c r="MYV145" s="49"/>
      <c r="MYW145" s="49"/>
      <c r="MYX145" s="49"/>
      <c r="MYY145" s="49"/>
      <c r="MYZ145" s="49"/>
      <c r="MZA145" s="49"/>
      <c r="MZB145" s="49"/>
      <c r="MZC145" s="49"/>
      <c r="MZD145" s="49"/>
      <c r="MZE145" s="49"/>
      <c r="MZF145" s="49"/>
      <c r="MZG145" s="49"/>
      <c r="MZH145" s="49"/>
      <c r="MZI145" s="49"/>
      <c r="MZJ145" s="49"/>
      <c r="MZK145" s="49"/>
      <c r="MZL145" s="49"/>
      <c r="MZM145" s="49"/>
      <c r="MZN145" s="49"/>
      <c r="MZO145" s="49"/>
      <c r="MZP145" s="49"/>
      <c r="MZQ145" s="49"/>
      <c r="MZR145" s="49"/>
      <c r="MZS145" s="49"/>
      <c r="MZT145" s="49"/>
      <c r="MZU145" s="49"/>
      <c r="MZV145" s="49"/>
      <c r="MZW145" s="49"/>
      <c r="MZX145" s="49"/>
      <c r="MZY145" s="49"/>
      <c r="MZZ145" s="49"/>
      <c r="NAA145" s="49"/>
      <c r="NAB145" s="49"/>
      <c r="NAC145" s="49"/>
      <c r="NAD145" s="49"/>
      <c r="NAE145" s="49"/>
      <c r="NAF145" s="49"/>
      <c r="NAG145" s="49"/>
      <c r="NAH145" s="49"/>
      <c r="NAK145" s="49"/>
      <c r="NAN145" s="49"/>
      <c r="NAQ145" s="49"/>
      <c r="NAT145" s="49"/>
      <c r="NAW145" s="49"/>
      <c r="NAZ145" s="49"/>
      <c r="NBI145" s="49"/>
      <c r="NBL145" s="49"/>
      <c r="NBO145" s="49"/>
      <c r="NBR145" s="49"/>
      <c r="NCA145" s="49"/>
      <c r="NCG145" s="49"/>
      <c r="NCJ145" s="49"/>
      <c r="NCM145" s="49"/>
      <c r="NCP145" s="49"/>
      <c r="NCV145" s="49"/>
      <c r="NCY145" s="49"/>
      <c r="NDE145" s="49"/>
      <c r="NDG145" s="49"/>
      <c r="NDH145" s="49"/>
      <c r="NDJ145" s="49"/>
      <c r="NEA145" s="49"/>
      <c r="NEF145" s="49"/>
      <c r="NEL145" s="49"/>
      <c r="NEO145" s="49"/>
      <c r="NER145" s="49"/>
      <c r="NEZ145" s="49"/>
      <c r="NFV145" s="49"/>
      <c r="NFW145" s="49"/>
      <c r="NFX145" s="49"/>
      <c r="NFY145" s="49"/>
      <c r="NFZ145" s="49"/>
      <c r="NGA145" s="49"/>
      <c r="NGS145" s="49"/>
      <c r="NGT145" s="49"/>
      <c r="NGW145" s="49"/>
      <c r="NGZ145" s="49"/>
      <c r="NHB145" s="49"/>
      <c r="NHD145" s="49"/>
      <c r="NHG145" s="49"/>
      <c r="NHJ145" s="49"/>
      <c r="NHM145" s="49"/>
      <c r="NHP145" s="49"/>
      <c r="NHS145" s="49"/>
      <c r="NHV145" s="49"/>
      <c r="NHY145" s="49"/>
      <c r="NIB145" s="49"/>
      <c r="NID145" s="49"/>
      <c r="NIQ145" s="49"/>
      <c r="NIR145" s="49"/>
      <c r="NIS145" s="49"/>
      <c r="NIT145" s="49"/>
      <c r="NIU145" s="49"/>
      <c r="NIV145" s="49"/>
      <c r="NIW145" s="49"/>
      <c r="NIX145" s="49"/>
      <c r="NIY145" s="49"/>
      <c r="NIZ145" s="49"/>
      <c r="NJA145" s="49"/>
      <c r="NJB145" s="49"/>
      <c r="NJC145" s="49"/>
      <c r="NJD145" s="49"/>
      <c r="NJE145" s="49"/>
      <c r="NJF145" s="49"/>
      <c r="NJG145" s="49"/>
      <c r="NJH145" s="49"/>
      <c r="NJI145" s="49"/>
      <c r="NJJ145" s="49"/>
      <c r="NJK145" s="49"/>
      <c r="NJL145" s="49"/>
      <c r="NJM145" s="49"/>
      <c r="NJN145" s="49"/>
      <c r="NJO145" s="49"/>
      <c r="NJP145" s="49"/>
      <c r="NJQ145" s="49"/>
      <c r="NJR145" s="49"/>
      <c r="NJS145" s="49"/>
      <c r="NJT145" s="49"/>
      <c r="NJU145" s="49"/>
      <c r="NJV145" s="49"/>
      <c r="NJW145" s="49"/>
      <c r="NJX145" s="49"/>
      <c r="NJY145" s="49"/>
      <c r="NJZ145" s="49"/>
      <c r="NKA145" s="49"/>
      <c r="NKB145" s="49"/>
      <c r="NKC145" s="49"/>
      <c r="NKD145" s="49"/>
      <c r="NKG145" s="49"/>
      <c r="NKJ145" s="49"/>
      <c r="NKM145" s="49"/>
      <c r="NKP145" s="49"/>
      <c r="NKS145" s="49"/>
      <c r="NKV145" s="49"/>
      <c r="NLE145" s="49"/>
      <c r="NLH145" s="49"/>
      <c r="NLK145" s="49"/>
      <c r="NLN145" s="49"/>
      <c r="NLW145" s="49"/>
      <c r="NMC145" s="49"/>
      <c r="NMF145" s="49"/>
      <c r="NMI145" s="49"/>
      <c r="NML145" s="49"/>
      <c r="NMR145" s="49"/>
      <c r="NMU145" s="49"/>
      <c r="NNA145" s="49"/>
      <c r="NNC145" s="49"/>
      <c r="NND145" s="49"/>
      <c r="NNF145" s="49"/>
      <c r="NNW145" s="49"/>
      <c r="NOB145" s="49"/>
      <c r="NOH145" s="49"/>
      <c r="NOK145" s="49"/>
      <c r="NON145" s="49"/>
      <c r="NOV145" s="49"/>
      <c r="NPR145" s="49"/>
      <c r="NPS145" s="49"/>
      <c r="NPT145" s="49"/>
      <c r="NPU145" s="49"/>
      <c r="NPV145" s="49"/>
      <c r="NPW145" s="49"/>
      <c r="NQO145" s="49"/>
      <c r="NQP145" s="49"/>
      <c r="NQS145" s="49"/>
      <c r="NQV145" s="49"/>
      <c r="NQX145" s="49"/>
      <c r="NQZ145" s="49"/>
      <c r="NRC145" s="49"/>
      <c r="NRF145" s="49"/>
      <c r="NRI145" s="49"/>
      <c r="NRL145" s="49"/>
      <c r="NRO145" s="49"/>
      <c r="NRR145" s="49"/>
      <c r="NRU145" s="49"/>
      <c r="NRX145" s="49"/>
      <c r="NRZ145" s="49"/>
      <c r="NSM145" s="49"/>
      <c r="NSN145" s="49"/>
      <c r="NSO145" s="49"/>
      <c r="NSP145" s="49"/>
      <c r="NSQ145" s="49"/>
      <c r="NSR145" s="49"/>
      <c r="NSS145" s="49"/>
      <c r="NST145" s="49"/>
      <c r="NSU145" s="49"/>
      <c r="NSV145" s="49"/>
      <c r="NSW145" s="49"/>
      <c r="NSX145" s="49"/>
      <c r="NSY145" s="49"/>
      <c r="NSZ145" s="49"/>
      <c r="NTA145" s="49"/>
      <c r="NTB145" s="49"/>
      <c r="NTC145" s="49"/>
      <c r="NTD145" s="49"/>
      <c r="NTE145" s="49"/>
      <c r="NTF145" s="49"/>
      <c r="NTG145" s="49"/>
      <c r="NTH145" s="49"/>
      <c r="NTI145" s="49"/>
      <c r="NTJ145" s="49"/>
      <c r="NTK145" s="49"/>
      <c r="NTL145" s="49"/>
      <c r="NTM145" s="49"/>
      <c r="NTN145" s="49"/>
      <c r="NTO145" s="49"/>
      <c r="NTP145" s="49"/>
      <c r="NTQ145" s="49"/>
      <c r="NTR145" s="49"/>
      <c r="NTS145" s="49"/>
      <c r="NTT145" s="49"/>
      <c r="NTU145" s="49"/>
      <c r="NTV145" s="49"/>
      <c r="NTW145" s="49"/>
      <c r="NTX145" s="49"/>
      <c r="NTY145" s="49"/>
      <c r="NTZ145" s="49"/>
      <c r="NUC145" s="49"/>
      <c r="NUF145" s="49"/>
      <c r="NUI145" s="49"/>
      <c r="NUL145" s="49"/>
      <c r="NUO145" s="49"/>
      <c r="NUR145" s="49"/>
      <c r="NVA145" s="49"/>
      <c r="NVD145" s="49"/>
      <c r="NVG145" s="49"/>
      <c r="NVJ145" s="49"/>
      <c r="NVS145" s="49"/>
      <c r="NVY145" s="49"/>
      <c r="NWB145" s="49"/>
      <c r="NWE145" s="49"/>
      <c r="NWH145" s="49"/>
      <c r="NWN145" s="49"/>
      <c r="NWQ145" s="49"/>
      <c r="NWW145" s="49"/>
      <c r="NWY145" s="49"/>
      <c r="NWZ145" s="49"/>
      <c r="NXB145" s="49"/>
      <c r="NXS145" s="49"/>
      <c r="NXX145" s="49"/>
      <c r="NYD145" s="49"/>
      <c r="NYG145" s="49"/>
      <c r="NYJ145" s="49"/>
      <c r="NYR145" s="49"/>
      <c r="NZN145" s="49"/>
      <c r="NZO145" s="49"/>
      <c r="NZP145" s="49"/>
      <c r="NZQ145" s="49"/>
      <c r="NZR145" s="49"/>
      <c r="NZS145" s="49"/>
      <c r="OAK145" s="49"/>
      <c r="OAL145" s="49"/>
      <c r="OAO145" s="49"/>
      <c r="OAR145" s="49"/>
      <c r="OAT145" s="49"/>
      <c r="OAV145" s="49"/>
      <c r="OAY145" s="49"/>
      <c r="OBB145" s="49"/>
      <c r="OBE145" s="49"/>
      <c r="OBH145" s="49"/>
      <c r="OBK145" s="49"/>
      <c r="OBN145" s="49"/>
      <c r="OBQ145" s="49"/>
      <c r="OBT145" s="49"/>
      <c r="OBV145" s="49"/>
      <c r="OCI145" s="49"/>
      <c r="OCJ145" s="49"/>
      <c r="OCK145" s="49"/>
      <c r="OCL145" s="49"/>
      <c r="OCM145" s="49"/>
      <c r="OCN145" s="49"/>
      <c r="OCO145" s="49"/>
      <c r="OCP145" s="49"/>
      <c r="OCQ145" s="49"/>
      <c r="OCR145" s="49"/>
      <c r="OCS145" s="49"/>
      <c r="OCT145" s="49"/>
      <c r="OCU145" s="49"/>
      <c r="OCV145" s="49"/>
      <c r="OCW145" s="49"/>
      <c r="OCX145" s="49"/>
      <c r="OCY145" s="49"/>
      <c r="OCZ145" s="49"/>
      <c r="ODA145" s="49"/>
      <c r="ODB145" s="49"/>
      <c r="ODC145" s="49"/>
      <c r="ODD145" s="49"/>
      <c r="ODE145" s="49"/>
      <c r="ODF145" s="49"/>
      <c r="ODG145" s="49"/>
      <c r="ODH145" s="49"/>
      <c r="ODI145" s="49"/>
      <c r="ODJ145" s="49"/>
      <c r="ODK145" s="49"/>
      <c r="ODL145" s="49"/>
      <c r="ODM145" s="49"/>
      <c r="ODN145" s="49"/>
      <c r="ODO145" s="49"/>
      <c r="ODP145" s="49"/>
      <c r="ODQ145" s="49"/>
      <c r="ODR145" s="49"/>
      <c r="ODS145" s="49"/>
      <c r="ODT145" s="49"/>
      <c r="ODU145" s="49"/>
      <c r="ODV145" s="49"/>
      <c r="ODY145" s="49"/>
      <c r="OEB145" s="49"/>
      <c r="OEE145" s="49"/>
      <c r="OEH145" s="49"/>
      <c r="OEK145" s="49"/>
      <c r="OEN145" s="49"/>
      <c r="OEW145" s="49"/>
      <c r="OEZ145" s="49"/>
      <c r="OFC145" s="49"/>
      <c r="OFF145" s="49"/>
      <c r="OFO145" s="49"/>
      <c r="OFU145" s="49"/>
      <c r="OFX145" s="49"/>
      <c r="OGA145" s="49"/>
      <c r="OGD145" s="49"/>
      <c r="OGJ145" s="49"/>
      <c r="OGM145" s="49"/>
      <c r="OGS145" s="49"/>
      <c r="OGU145" s="49"/>
      <c r="OGV145" s="49"/>
      <c r="OGX145" s="49"/>
      <c r="OHO145" s="49"/>
      <c r="OHT145" s="49"/>
      <c r="OHZ145" s="49"/>
      <c r="OIC145" s="49"/>
      <c r="OIF145" s="49"/>
      <c r="OIN145" s="49"/>
      <c r="OJJ145" s="49"/>
      <c r="OJK145" s="49"/>
      <c r="OJL145" s="49"/>
      <c r="OJM145" s="49"/>
      <c r="OJN145" s="49"/>
      <c r="OJO145" s="49"/>
      <c r="OKG145" s="49"/>
      <c r="OKH145" s="49"/>
      <c r="OKK145" s="49"/>
      <c r="OKN145" s="49"/>
      <c r="OKP145" s="49"/>
      <c r="OKR145" s="49"/>
      <c r="OKU145" s="49"/>
      <c r="OKX145" s="49"/>
      <c r="OLA145" s="49"/>
      <c r="OLD145" s="49"/>
      <c r="OLG145" s="49"/>
      <c r="OLJ145" s="49"/>
      <c r="OLM145" s="49"/>
      <c r="OLP145" s="49"/>
      <c r="OLR145" s="49"/>
      <c r="OME145" s="49"/>
      <c r="OMF145" s="49"/>
      <c r="OMG145" s="49"/>
      <c r="OMH145" s="49"/>
      <c r="OMI145" s="49"/>
      <c r="OMJ145" s="49"/>
      <c r="OMK145" s="49"/>
      <c r="OML145" s="49"/>
      <c r="OMM145" s="49"/>
      <c r="OMN145" s="49"/>
      <c r="OMO145" s="49"/>
      <c r="OMP145" s="49"/>
      <c r="OMQ145" s="49"/>
      <c r="OMR145" s="49"/>
      <c r="OMS145" s="49"/>
      <c r="OMT145" s="49"/>
      <c r="OMU145" s="49"/>
      <c r="OMV145" s="49"/>
      <c r="OMW145" s="49"/>
      <c r="OMX145" s="49"/>
      <c r="OMY145" s="49"/>
      <c r="OMZ145" s="49"/>
      <c r="ONA145" s="49"/>
      <c r="ONB145" s="49"/>
      <c r="ONC145" s="49"/>
      <c r="OND145" s="49"/>
      <c r="ONE145" s="49"/>
      <c r="ONF145" s="49"/>
      <c r="ONG145" s="49"/>
      <c r="ONH145" s="49"/>
      <c r="ONI145" s="49"/>
      <c r="ONJ145" s="49"/>
      <c r="ONK145" s="49"/>
      <c r="ONL145" s="49"/>
      <c r="ONM145" s="49"/>
      <c r="ONN145" s="49"/>
      <c r="ONO145" s="49"/>
      <c r="ONP145" s="49"/>
      <c r="ONQ145" s="49"/>
      <c r="ONR145" s="49"/>
      <c r="ONU145" s="49"/>
      <c r="ONX145" s="49"/>
      <c r="OOA145" s="49"/>
      <c r="OOD145" s="49"/>
      <c r="OOG145" s="49"/>
      <c r="OOJ145" s="49"/>
      <c r="OOS145" s="49"/>
      <c r="OOV145" s="49"/>
      <c r="OOY145" s="49"/>
      <c r="OPB145" s="49"/>
      <c r="OPK145" s="49"/>
      <c r="OPQ145" s="49"/>
      <c r="OPT145" s="49"/>
      <c r="OPW145" s="49"/>
      <c r="OPZ145" s="49"/>
      <c r="OQF145" s="49"/>
      <c r="OQI145" s="49"/>
      <c r="OQO145" s="49"/>
      <c r="OQQ145" s="49"/>
      <c r="OQR145" s="49"/>
      <c r="OQT145" s="49"/>
      <c r="ORK145" s="49"/>
      <c r="ORP145" s="49"/>
      <c r="ORV145" s="49"/>
      <c r="ORY145" s="49"/>
      <c r="OSB145" s="49"/>
      <c r="OSJ145" s="49"/>
      <c r="OTF145" s="49"/>
      <c r="OTG145" s="49"/>
      <c r="OTH145" s="49"/>
      <c r="OTI145" s="49"/>
      <c r="OTJ145" s="49"/>
      <c r="OTK145" s="49"/>
      <c r="OUC145" s="49"/>
      <c r="OUD145" s="49"/>
      <c r="OUG145" s="49"/>
      <c r="OUJ145" s="49"/>
      <c r="OUL145" s="49"/>
      <c r="OUN145" s="49"/>
      <c r="OUQ145" s="49"/>
      <c r="OUT145" s="49"/>
      <c r="OUW145" s="49"/>
      <c r="OUZ145" s="49"/>
      <c r="OVC145" s="49"/>
      <c r="OVF145" s="49"/>
      <c r="OVI145" s="49"/>
      <c r="OVL145" s="49"/>
      <c r="OVN145" s="49"/>
      <c r="OWA145" s="49"/>
      <c r="OWB145" s="49"/>
      <c r="OWC145" s="49"/>
      <c r="OWD145" s="49"/>
      <c r="OWE145" s="49"/>
      <c r="OWF145" s="49"/>
      <c r="OWG145" s="49"/>
      <c r="OWH145" s="49"/>
      <c r="OWI145" s="49"/>
      <c r="OWJ145" s="49"/>
      <c r="OWK145" s="49"/>
      <c r="OWL145" s="49"/>
      <c r="OWM145" s="49"/>
      <c r="OWN145" s="49"/>
      <c r="OWO145" s="49"/>
      <c r="OWP145" s="49"/>
      <c r="OWQ145" s="49"/>
      <c r="OWR145" s="49"/>
      <c r="OWS145" s="49"/>
      <c r="OWT145" s="49"/>
      <c r="OWU145" s="49"/>
      <c r="OWV145" s="49"/>
      <c r="OWW145" s="49"/>
      <c r="OWX145" s="49"/>
      <c r="OWY145" s="49"/>
      <c r="OWZ145" s="49"/>
      <c r="OXA145" s="49"/>
      <c r="OXB145" s="49"/>
      <c r="OXC145" s="49"/>
      <c r="OXD145" s="49"/>
      <c r="OXE145" s="49"/>
      <c r="OXF145" s="49"/>
      <c r="OXG145" s="49"/>
      <c r="OXH145" s="49"/>
      <c r="OXI145" s="49"/>
      <c r="OXJ145" s="49"/>
      <c r="OXK145" s="49"/>
      <c r="OXL145" s="49"/>
      <c r="OXM145" s="49"/>
      <c r="OXN145" s="49"/>
      <c r="OXQ145" s="49"/>
      <c r="OXT145" s="49"/>
      <c r="OXW145" s="49"/>
      <c r="OXZ145" s="49"/>
      <c r="OYC145" s="49"/>
      <c r="OYF145" s="49"/>
      <c r="OYO145" s="49"/>
      <c r="OYR145" s="49"/>
      <c r="OYU145" s="49"/>
      <c r="OYX145" s="49"/>
      <c r="OZG145" s="49"/>
      <c r="OZM145" s="49"/>
      <c r="OZP145" s="49"/>
      <c r="OZS145" s="49"/>
      <c r="OZV145" s="49"/>
      <c r="PAB145" s="49"/>
      <c r="PAE145" s="49"/>
      <c r="PAK145" s="49"/>
      <c r="PAM145" s="49"/>
      <c r="PAN145" s="49"/>
      <c r="PAP145" s="49"/>
      <c r="PBG145" s="49"/>
      <c r="PBL145" s="49"/>
      <c r="PBR145" s="49"/>
      <c r="PBU145" s="49"/>
      <c r="PBX145" s="49"/>
      <c r="PCF145" s="49"/>
      <c r="PDB145" s="49"/>
      <c r="PDC145" s="49"/>
      <c r="PDD145" s="49"/>
      <c r="PDE145" s="49"/>
      <c r="PDF145" s="49"/>
      <c r="PDG145" s="49"/>
      <c r="PDY145" s="49"/>
      <c r="PDZ145" s="49"/>
      <c r="PEC145" s="49"/>
      <c r="PEF145" s="49"/>
      <c r="PEH145" s="49"/>
      <c r="PEJ145" s="49"/>
      <c r="PEM145" s="49"/>
      <c r="PEP145" s="49"/>
      <c r="PES145" s="49"/>
      <c r="PEV145" s="49"/>
      <c r="PEY145" s="49"/>
      <c r="PFB145" s="49"/>
      <c r="PFE145" s="49"/>
      <c r="PFH145" s="49"/>
      <c r="PFJ145" s="49"/>
      <c r="PFW145" s="49"/>
      <c r="PFX145" s="49"/>
      <c r="PFY145" s="49"/>
      <c r="PFZ145" s="49"/>
      <c r="PGA145" s="49"/>
      <c r="PGB145" s="49"/>
      <c r="PGC145" s="49"/>
      <c r="PGD145" s="49"/>
      <c r="PGE145" s="49"/>
      <c r="PGF145" s="49"/>
      <c r="PGG145" s="49"/>
      <c r="PGH145" s="49"/>
      <c r="PGI145" s="49"/>
      <c r="PGJ145" s="49"/>
      <c r="PGK145" s="49"/>
      <c r="PGL145" s="49"/>
      <c r="PGM145" s="49"/>
      <c r="PGN145" s="49"/>
      <c r="PGO145" s="49"/>
      <c r="PGP145" s="49"/>
      <c r="PGQ145" s="49"/>
      <c r="PGR145" s="49"/>
      <c r="PGS145" s="49"/>
      <c r="PGT145" s="49"/>
      <c r="PGU145" s="49"/>
      <c r="PGV145" s="49"/>
      <c r="PGW145" s="49"/>
      <c r="PGX145" s="49"/>
      <c r="PGY145" s="49"/>
      <c r="PGZ145" s="49"/>
      <c r="PHA145" s="49"/>
      <c r="PHB145" s="49"/>
      <c r="PHC145" s="49"/>
      <c r="PHD145" s="49"/>
      <c r="PHE145" s="49"/>
      <c r="PHF145" s="49"/>
      <c r="PHG145" s="49"/>
      <c r="PHH145" s="49"/>
      <c r="PHI145" s="49"/>
      <c r="PHJ145" s="49"/>
      <c r="PHM145" s="49"/>
      <c r="PHP145" s="49"/>
      <c r="PHS145" s="49"/>
      <c r="PHV145" s="49"/>
      <c r="PHY145" s="49"/>
      <c r="PIB145" s="49"/>
      <c r="PIK145" s="49"/>
      <c r="PIN145" s="49"/>
      <c r="PIQ145" s="49"/>
      <c r="PIT145" s="49"/>
      <c r="PJC145" s="49"/>
      <c r="PJI145" s="49"/>
      <c r="PJL145" s="49"/>
      <c r="PJO145" s="49"/>
      <c r="PJR145" s="49"/>
      <c r="PJX145" s="49"/>
      <c r="PKA145" s="49"/>
      <c r="PKG145" s="49"/>
      <c r="PKI145" s="49"/>
      <c r="PKJ145" s="49"/>
      <c r="PKL145" s="49"/>
      <c r="PLC145" s="49"/>
      <c r="PLH145" s="49"/>
      <c r="PLN145" s="49"/>
      <c r="PLQ145" s="49"/>
      <c r="PLT145" s="49"/>
      <c r="PMB145" s="49"/>
      <c r="PMX145" s="49"/>
      <c r="PMY145" s="49"/>
      <c r="PMZ145" s="49"/>
      <c r="PNA145" s="49"/>
      <c r="PNB145" s="49"/>
      <c r="PNC145" s="49"/>
      <c r="PNU145" s="49"/>
      <c r="PNV145" s="49"/>
      <c r="PNY145" s="49"/>
      <c r="POB145" s="49"/>
      <c r="POD145" s="49"/>
      <c r="POF145" s="49"/>
      <c r="POI145" s="49"/>
      <c r="POL145" s="49"/>
      <c r="POO145" s="49"/>
      <c r="POR145" s="49"/>
      <c r="POU145" s="49"/>
      <c r="POX145" s="49"/>
      <c r="PPA145" s="49"/>
      <c r="PPD145" s="49"/>
      <c r="PPF145" s="49"/>
      <c r="PPS145" s="49"/>
      <c r="PPT145" s="49"/>
      <c r="PPU145" s="49"/>
      <c r="PPV145" s="49"/>
      <c r="PPW145" s="49"/>
      <c r="PPX145" s="49"/>
      <c r="PPY145" s="49"/>
      <c r="PPZ145" s="49"/>
      <c r="PQA145" s="49"/>
      <c r="PQB145" s="49"/>
      <c r="PQC145" s="49"/>
      <c r="PQD145" s="49"/>
      <c r="PQE145" s="49"/>
      <c r="PQF145" s="49"/>
      <c r="PQG145" s="49"/>
      <c r="PQH145" s="49"/>
      <c r="PQI145" s="49"/>
      <c r="PQJ145" s="49"/>
      <c r="PQK145" s="49"/>
      <c r="PQL145" s="49"/>
      <c r="PQM145" s="49"/>
      <c r="PQN145" s="49"/>
      <c r="PQO145" s="49"/>
      <c r="PQP145" s="49"/>
      <c r="PQQ145" s="49"/>
      <c r="PQR145" s="49"/>
      <c r="PQS145" s="49"/>
      <c r="PQT145" s="49"/>
      <c r="PQU145" s="49"/>
      <c r="PQV145" s="49"/>
      <c r="PQW145" s="49"/>
      <c r="PQX145" s="49"/>
      <c r="PQY145" s="49"/>
      <c r="PQZ145" s="49"/>
      <c r="PRA145" s="49"/>
      <c r="PRB145" s="49"/>
      <c r="PRC145" s="49"/>
      <c r="PRD145" s="49"/>
      <c r="PRE145" s="49"/>
      <c r="PRF145" s="49"/>
      <c r="PRI145" s="49"/>
      <c r="PRL145" s="49"/>
      <c r="PRO145" s="49"/>
      <c r="PRR145" s="49"/>
      <c r="PRU145" s="49"/>
      <c r="PRX145" s="49"/>
      <c r="PSG145" s="49"/>
      <c r="PSJ145" s="49"/>
      <c r="PSM145" s="49"/>
      <c r="PSP145" s="49"/>
      <c r="PSY145" s="49"/>
      <c r="PTE145" s="49"/>
      <c r="PTH145" s="49"/>
      <c r="PTK145" s="49"/>
      <c r="PTN145" s="49"/>
      <c r="PTT145" s="49"/>
      <c r="PTW145" s="49"/>
      <c r="PUC145" s="49"/>
      <c r="PUE145" s="49"/>
      <c r="PUF145" s="49"/>
      <c r="PUH145" s="49"/>
      <c r="PUY145" s="49"/>
      <c r="PVD145" s="49"/>
      <c r="PVJ145" s="49"/>
      <c r="PVM145" s="49"/>
      <c r="PVP145" s="49"/>
      <c r="PVX145" s="49"/>
      <c r="PWT145" s="49"/>
      <c r="PWU145" s="49"/>
      <c r="PWV145" s="49"/>
      <c r="PWW145" s="49"/>
      <c r="PWX145" s="49"/>
      <c r="PWY145" s="49"/>
      <c r="PXQ145" s="49"/>
      <c r="PXR145" s="49"/>
      <c r="PXU145" s="49"/>
      <c r="PXX145" s="49"/>
      <c r="PXZ145" s="49"/>
      <c r="PYB145" s="49"/>
      <c r="PYE145" s="49"/>
      <c r="PYH145" s="49"/>
      <c r="PYK145" s="49"/>
      <c r="PYN145" s="49"/>
      <c r="PYQ145" s="49"/>
      <c r="PYT145" s="49"/>
      <c r="PYW145" s="49"/>
      <c r="PYZ145" s="49"/>
      <c r="PZB145" s="49"/>
      <c r="PZO145" s="49"/>
      <c r="PZP145" s="49"/>
      <c r="PZQ145" s="49"/>
      <c r="PZR145" s="49"/>
      <c r="PZS145" s="49"/>
      <c r="PZT145" s="49"/>
      <c r="PZU145" s="49"/>
      <c r="PZV145" s="49"/>
      <c r="PZW145" s="49"/>
      <c r="PZX145" s="49"/>
      <c r="PZY145" s="49"/>
      <c r="PZZ145" s="49"/>
      <c r="QAA145" s="49"/>
      <c r="QAB145" s="49"/>
      <c r="QAC145" s="49"/>
      <c r="QAD145" s="49"/>
      <c r="QAE145" s="49"/>
      <c r="QAF145" s="49"/>
      <c r="QAG145" s="49"/>
      <c r="QAH145" s="49"/>
      <c r="QAI145" s="49"/>
      <c r="QAJ145" s="49"/>
      <c r="QAK145" s="49"/>
      <c r="QAL145" s="49"/>
      <c r="QAM145" s="49"/>
      <c r="QAN145" s="49"/>
      <c r="QAO145" s="49"/>
      <c r="QAP145" s="49"/>
      <c r="QAQ145" s="49"/>
      <c r="QAR145" s="49"/>
      <c r="QAS145" s="49"/>
      <c r="QAT145" s="49"/>
      <c r="QAU145" s="49"/>
      <c r="QAV145" s="49"/>
      <c r="QAW145" s="49"/>
      <c r="QAX145" s="49"/>
      <c r="QAY145" s="49"/>
      <c r="QAZ145" s="49"/>
      <c r="QBA145" s="49"/>
      <c r="QBB145" s="49"/>
      <c r="QBE145" s="49"/>
      <c r="QBH145" s="49"/>
      <c r="QBK145" s="49"/>
      <c r="QBN145" s="49"/>
      <c r="QBQ145" s="49"/>
      <c r="QBT145" s="49"/>
      <c r="QCC145" s="49"/>
      <c r="QCF145" s="49"/>
      <c r="QCI145" s="49"/>
      <c r="QCL145" s="49"/>
      <c r="QCU145" s="49"/>
      <c r="QDA145" s="49"/>
      <c r="QDD145" s="49"/>
      <c r="QDG145" s="49"/>
      <c r="QDJ145" s="49"/>
      <c r="QDP145" s="49"/>
      <c r="QDS145" s="49"/>
      <c r="QDY145" s="49"/>
      <c r="QEA145" s="49"/>
      <c r="QEB145" s="49"/>
      <c r="QED145" s="49"/>
      <c r="QEU145" s="49"/>
      <c r="QEZ145" s="49"/>
      <c r="QFF145" s="49"/>
      <c r="QFI145" s="49"/>
      <c r="QFL145" s="49"/>
      <c r="QFT145" s="49"/>
      <c r="QGP145" s="49"/>
      <c r="QGQ145" s="49"/>
      <c r="QGR145" s="49"/>
      <c r="QGS145" s="49"/>
      <c r="QGT145" s="49"/>
      <c r="QGU145" s="49"/>
      <c r="QHM145" s="49"/>
      <c r="QHN145" s="49"/>
      <c r="QHQ145" s="49"/>
      <c r="QHT145" s="49"/>
      <c r="QHV145" s="49"/>
      <c r="QHX145" s="49"/>
      <c r="QIA145" s="49"/>
      <c r="QID145" s="49"/>
      <c r="QIG145" s="49"/>
      <c r="QIJ145" s="49"/>
      <c r="QIM145" s="49"/>
      <c r="QIP145" s="49"/>
      <c r="QIS145" s="49"/>
      <c r="QIV145" s="49"/>
      <c r="QIX145" s="49"/>
      <c r="QJK145" s="49"/>
      <c r="QJL145" s="49"/>
      <c r="QJM145" s="49"/>
      <c r="QJN145" s="49"/>
      <c r="QJO145" s="49"/>
      <c r="QJP145" s="49"/>
      <c r="QJQ145" s="49"/>
      <c r="QJR145" s="49"/>
      <c r="QJS145" s="49"/>
      <c r="QJT145" s="49"/>
      <c r="QJU145" s="49"/>
      <c r="QJV145" s="49"/>
      <c r="QJW145" s="49"/>
      <c r="QJX145" s="49"/>
      <c r="QJY145" s="49"/>
      <c r="QJZ145" s="49"/>
      <c r="QKA145" s="49"/>
      <c r="QKB145" s="49"/>
      <c r="QKC145" s="49"/>
      <c r="QKD145" s="49"/>
      <c r="QKE145" s="49"/>
      <c r="QKF145" s="49"/>
      <c r="QKG145" s="49"/>
      <c r="QKH145" s="49"/>
      <c r="QKI145" s="49"/>
      <c r="QKJ145" s="49"/>
      <c r="QKK145" s="49"/>
      <c r="QKL145" s="49"/>
      <c r="QKM145" s="49"/>
      <c r="QKN145" s="49"/>
      <c r="QKO145" s="49"/>
      <c r="QKP145" s="49"/>
      <c r="QKQ145" s="49"/>
      <c r="QKR145" s="49"/>
      <c r="QKS145" s="49"/>
      <c r="QKT145" s="49"/>
      <c r="QKU145" s="49"/>
      <c r="QKV145" s="49"/>
      <c r="QKW145" s="49"/>
      <c r="QKX145" s="49"/>
      <c r="QLA145" s="49"/>
      <c r="QLD145" s="49"/>
      <c r="QLG145" s="49"/>
      <c r="QLJ145" s="49"/>
      <c r="QLM145" s="49"/>
      <c r="QLP145" s="49"/>
      <c r="QLY145" s="49"/>
      <c r="QMB145" s="49"/>
      <c r="QME145" s="49"/>
      <c r="QMH145" s="49"/>
      <c r="QMQ145" s="49"/>
      <c r="QMW145" s="49"/>
      <c r="QMZ145" s="49"/>
      <c r="QNC145" s="49"/>
      <c r="QNF145" s="49"/>
      <c r="QNL145" s="49"/>
      <c r="QNO145" s="49"/>
      <c r="QNU145" s="49"/>
      <c r="QNW145" s="49"/>
      <c r="QNX145" s="49"/>
      <c r="QNZ145" s="49"/>
      <c r="QOQ145" s="49"/>
      <c r="QOV145" s="49"/>
      <c r="QPB145" s="49"/>
      <c r="QPE145" s="49"/>
      <c r="QPH145" s="49"/>
      <c r="QPP145" s="49"/>
      <c r="QQL145" s="49"/>
      <c r="QQM145" s="49"/>
      <c r="QQN145" s="49"/>
      <c r="QQO145" s="49"/>
      <c r="QQP145" s="49"/>
      <c r="QQQ145" s="49"/>
      <c r="QRI145" s="49"/>
      <c r="QRJ145" s="49"/>
      <c r="QRM145" s="49"/>
      <c r="QRP145" s="49"/>
      <c r="QRR145" s="49"/>
      <c r="QRT145" s="49"/>
      <c r="QRW145" s="49"/>
      <c r="QRZ145" s="49"/>
      <c r="QSC145" s="49"/>
      <c r="QSF145" s="49"/>
      <c r="QSI145" s="49"/>
      <c r="QSL145" s="49"/>
      <c r="QSO145" s="49"/>
      <c r="QSR145" s="49"/>
      <c r="QST145" s="49"/>
      <c r="QTG145" s="49"/>
      <c r="QTH145" s="49"/>
      <c r="QTI145" s="49"/>
      <c r="QTJ145" s="49"/>
      <c r="QTK145" s="49"/>
      <c r="QTL145" s="49"/>
      <c r="QTM145" s="49"/>
      <c r="QTN145" s="49"/>
      <c r="QTO145" s="49"/>
      <c r="QTP145" s="49"/>
      <c r="QTQ145" s="49"/>
      <c r="QTR145" s="49"/>
      <c r="QTS145" s="49"/>
      <c r="QTT145" s="49"/>
      <c r="QTU145" s="49"/>
      <c r="QTV145" s="49"/>
      <c r="QTW145" s="49"/>
      <c r="QTX145" s="49"/>
      <c r="QTY145" s="49"/>
      <c r="QTZ145" s="49"/>
      <c r="QUA145" s="49"/>
      <c r="QUB145" s="49"/>
      <c r="QUC145" s="49"/>
      <c r="QUD145" s="49"/>
      <c r="QUE145" s="49"/>
      <c r="QUF145" s="49"/>
      <c r="QUG145" s="49"/>
      <c r="QUH145" s="49"/>
      <c r="QUI145" s="49"/>
      <c r="QUJ145" s="49"/>
      <c r="QUK145" s="49"/>
      <c r="QUL145" s="49"/>
      <c r="QUM145" s="49"/>
      <c r="QUN145" s="49"/>
      <c r="QUO145" s="49"/>
      <c r="QUP145" s="49"/>
      <c r="QUQ145" s="49"/>
      <c r="QUR145" s="49"/>
      <c r="QUS145" s="49"/>
      <c r="QUT145" s="49"/>
      <c r="QUW145" s="49"/>
      <c r="QUZ145" s="49"/>
      <c r="QVC145" s="49"/>
      <c r="QVF145" s="49"/>
      <c r="QVI145" s="49"/>
      <c r="QVL145" s="49"/>
      <c r="QVU145" s="49"/>
      <c r="QVX145" s="49"/>
      <c r="QWA145" s="49"/>
      <c r="QWD145" s="49"/>
      <c r="QWM145" s="49"/>
      <c r="QWS145" s="49"/>
      <c r="QWV145" s="49"/>
      <c r="QWY145" s="49"/>
      <c r="QXB145" s="49"/>
      <c r="QXH145" s="49"/>
      <c r="QXK145" s="49"/>
      <c r="QXQ145" s="49"/>
      <c r="QXS145" s="49"/>
      <c r="QXT145" s="49"/>
      <c r="QXV145" s="49"/>
      <c r="QYM145" s="49"/>
      <c r="QYR145" s="49"/>
      <c r="QYX145" s="49"/>
      <c r="QZA145" s="49"/>
      <c r="QZD145" s="49"/>
      <c r="QZL145" s="49"/>
      <c r="RAH145" s="49"/>
      <c r="RAI145" s="49"/>
      <c r="RAJ145" s="49"/>
      <c r="RAK145" s="49"/>
      <c r="RAL145" s="49"/>
      <c r="RAM145" s="49"/>
      <c r="RBE145" s="49"/>
      <c r="RBF145" s="49"/>
      <c r="RBI145" s="49"/>
      <c r="RBL145" s="49"/>
      <c r="RBN145" s="49"/>
      <c r="RBP145" s="49"/>
      <c r="RBS145" s="49"/>
      <c r="RBV145" s="49"/>
      <c r="RBY145" s="49"/>
      <c r="RCB145" s="49"/>
      <c r="RCE145" s="49"/>
      <c r="RCH145" s="49"/>
      <c r="RCK145" s="49"/>
      <c r="RCN145" s="49"/>
      <c r="RCP145" s="49"/>
      <c r="RDC145" s="49"/>
      <c r="RDD145" s="49"/>
      <c r="RDE145" s="49"/>
      <c r="RDF145" s="49"/>
      <c r="RDG145" s="49"/>
      <c r="RDH145" s="49"/>
      <c r="RDI145" s="49"/>
      <c r="RDJ145" s="49"/>
      <c r="RDK145" s="49"/>
      <c r="RDL145" s="49"/>
      <c r="RDM145" s="49"/>
      <c r="RDN145" s="49"/>
      <c r="RDO145" s="49"/>
      <c r="RDP145" s="49"/>
      <c r="RDQ145" s="49"/>
      <c r="RDR145" s="49"/>
      <c r="RDS145" s="49"/>
      <c r="RDT145" s="49"/>
      <c r="RDU145" s="49"/>
      <c r="RDV145" s="49"/>
      <c r="RDW145" s="49"/>
      <c r="RDX145" s="49"/>
      <c r="RDY145" s="49"/>
      <c r="RDZ145" s="49"/>
      <c r="REA145" s="49"/>
      <c r="REB145" s="49"/>
      <c r="REC145" s="49"/>
      <c r="RED145" s="49"/>
      <c r="REE145" s="49"/>
      <c r="REF145" s="49"/>
      <c r="REG145" s="49"/>
      <c r="REH145" s="49"/>
      <c r="REI145" s="49"/>
      <c r="REJ145" s="49"/>
      <c r="REK145" s="49"/>
      <c r="REL145" s="49"/>
      <c r="REM145" s="49"/>
      <c r="REN145" s="49"/>
      <c r="REO145" s="49"/>
      <c r="REP145" s="49"/>
      <c r="RES145" s="49"/>
      <c r="REV145" s="49"/>
      <c r="REY145" s="49"/>
      <c r="RFB145" s="49"/>
      <c r="RFE145" s="49"/>
      <c r="RFH145" s="49"/>
      <c r="RFQ145" s="49"/>
      <c r="RFT145" s="49"/>
      <c r="RFW145" s="49"/>
      <c r="RFZ145" s="49"/>
      <c r="RGI145" s="49"/>
      <c r="RGO145" s="49"/>
      <c r="RGR145" s="49"/>
      <c r="RGU145" s="49"/>
      <c r="RGX145" s="49"/>
      <c r="RHD145" s="49"/>
      <c r="RHG145" s="49"/>
      <c r="RHM145" s="49"/>
      <c r="RHO145" s="49"/>
      <c r="RHP145" s="49"/>
      <c r="RHR145" s="49"/>
      <c r="RII145" s="49"/>
      <c r="RIN145" s="49"/>
      <c r="RIT145" s="49"/>
      <c r="RIW145" s="49"/>
      <c r="RIZ145" s="49"/>
      <c r="RJH145" s="49"/>
      <c r="RKD145" s="49"/>
      <c r="RKE145" s="49"/>
      <c r="RKF145" s="49"/>
      <c r="RKG145" s="49"/>
      <c r="RKH145" s="49"/>
      <c r="RKI145" s="49"/>
      <c r="RLA145" s="49"/>
      <c r="RLB145" s="49"/>
      <c r="RLE145" s="49"/>
      <c r="RLH145" s="49"/>
      <c r="RLJ145" s="49"/>
      <c r="RLL145" s="49"/>
      <c r="RLO145" s="49"/>
      <c r="RLR145" s="49"/>
      <c r="RLU145" s="49"/>
      <c r="RLX145" s="49"/>
      <c r="RMA145" s="49"/>
      <c r="RMD145" s="49"/>
      <c r="RMG145" s="49"/>
      <c r="RMJ145" s="49"/>
      <c r="RML145" s="49"/>
      <c r="RMY145" s="49"/>
      <c r="RMZ145" s="49"/>
      <c r="RNA145" s="49"/>
      <c r="RNB145" s="49"/>
      <c r="RNC145" s="49"/>
      <c r="RND145" s="49"/>
      <c r="RNE145" s="49"/>
      <c r="RNF145" s="49"/>
      <c r="RNG145" s="49"/>
      <c r="RNH145" s="49"/>
      <c r="RNI145" s="49"/>
      <c r="RNJ145" s="49"/>
      <c r="RNK145" s="49"/>
      <c r="RNL145" s="49"/>
      <c r="RNM145" s="49"/>
      <c r="RNN145" s="49"/>
      <c r="RNO145" s="49"/>
      <c r="RNP145" s="49"/>
      <c r="RNQ145" s="49"/>
      <c r="RNR145" s="49"/>
      <c r="RNS145" s="49"/>
      <c r="RNT145" s="49"/>
      <c r="RNU145" s="49"/>
      <c r="RNV145" s="49"/>
      <c r="RNW145" s="49"/>
      <c r="RNX145" s="49"/>
      <c r="RNY145" s="49"/>
      <c r="RNZ145" s="49"/>
      <c r="ROA145" s="49"/>
      <c r="ROB145" s="49"/>
      <c r="ROC145" s="49"/>
      <c r="ROD145" s="49"/>
      <c r="ROE145" s="49"/>
      <c r="ROF145" s="49"/>
      <c r="ROG145" s="49"/>
      <c r="ROH145" s="49"/>
      <c r="ROI145" s="49"/>
      <c r="ROJ145" s="49"/>
      <c r="ROK145" s="49"/>
      <c r="ROL145" s="49"/>
      <c r="ROO145" s="49"/>
      <c r="ROR145" s="49"/>
      <c r="ROU145" s="49"/>
      <c r="ROX145" s="49"/>
      <c r="RPA145" s="49"/>
      <c r="RPD145" s="49"/>
      <c r="RPM145" s="49"/>
      <c r="RPP145" s="49"/>
      <c r="RPS145" s="49"/>
      <c r="RPV145" s="49"/>
      <c r="RQE145" s="49"/>
      <c r="RQK145" s="49"/>
      <c r="RQN145" s="49"/>
      <c r="RQQ145" s="49"/>
      <c r="RQT145" s="49"/>
      <c r="RQZ145" s="49"/>
      <c r="RRC145" s="49"/>
      <c r="RRI145" s="49"/>
      <c r="RRK145" s="49"/>
      <c r="RRL145" s="49"/>
      <c r="RRN145" s="49"/>
      <c r="RSE145" s="49"/>
      <c r="RSJ145" s="49"/>
      <c r="RSP145" s="49"/>
      <c r="RSS145" s="49"/>
      <c r="RSV145" s="49"/>
      <c r="RTD145" s="49"/>
      <c r="RTZ145" s="49"/>
      <c r="RUA145" s="49"/>
      <c r="RUB145" s="49"/>
      <c r="RUC145" s="49"/>
      <c r="RUD145" s="49"/>
      <c r="RUE145" s="49"/>
      <c r="RUW145" s="49"/>
      <c r="RUX145" s="49"/>
      <c r="RVA145" s="49"/>
      <c r="RVD145" s="49"/>
      <c r="RVF145" s="49"/>
      <c r="RVH145" s="49"/>
      <c r="RVK145" s="49"/>
      <c r="RVN145" s="49"/>
      <c r="RVQ145" s="49"/>
      <c r="RVT145" s="49"/>
      <c r="RVW145" s="49"/>
      <c r="RVZ145" s="49"/>
      <c r="RWC145" s="49"/>
      <c r="RWF145" s="49"/>
      <c r="RWH145" s="49"/>
      <c r="RWU145" s="49"/>
      <c r="RWV145" s="49"/>
      <c r="RWW145" s="49"/>
      <c r="RWX145" s="49"/>
      <c r="RWY145" s="49"/>
      <c r="RWZ145" s="49"/>
      <c r="RXA145" s="49"/>
      <c r="RXB145" s="49"/>
      <c r="RXC145" s="49"/>
      <c r="RXD145" s="49"/>
      <c r="RXE145" s="49"/>
      <c r="RXF145" s="49"/>
      <c r="RXG145" s="49"/>
      <c r="RXH145" s="49"/>
      <c r="RXI145" s="49"/>
      <c r="RXJ145" s="49"/>
      <c r="RXK145" s="49"/>
      <c r="RXL145" s="49"/>
      <c r="RXM145" s="49"/>
      <c r="RXN145" s="49"/>
      <c r="RXO145" s="49"/>
      <c r="RXP145" s="49"/>
      <c r="RXQ145" s="49"/>
      <c r="RXR145" s="49"/>
      <c r="RXS145" s="49"/>
      <c r="RXT145" s="49"/>
      <c r="RXU145" s="49"/>
      <c r="RXV145" s="49"/>
      <c r="RXW145" s="49"/>
      <c r="RXX145" s="49"/>
      <c r="RXY145" s="49"/>
      <c r="RXZ145" s="49"/>
      <c r="RYA145" s="49"/>
      <c r="RYB145" s="49"/>
      <c r="RYC145" s="49"/>
      <c r="RYD145" s="49"/>
      <c r="RYE145" s="49"/>
      <c r="RYF145" s="49"/>
      <c r="RYG145" s="49"/>
      <c r="RYH145" s="49"/>
      <c r="RYK145" s="49"/>
      <c r="RYN145" s="49"/>
      <c r="RYQ145" s="49"/>
      <c r="RYT145" s="49"/>
      <c r="RYW145" s="49"/>
      <c r="RYZ145" s="49"/>
      <c r="RZI145" s="49"/>
      <c r="RZL145" s="49"/>
      <c r="RZO145" s="49"/>
      <c r="RZR145" s="49"/>
      <c r="SAA145" s="49"/>
      <c r="SAG145" s="49"/>
      <c r="SAJ145" s="49"/>
      <c r="SAM145" s="49"/>
      <c r="SAP145" s="49"/>
      <c r="SAV145" s="49"/>
      <c r="SAY145" s="49"/>
      <c r="SBE145" s="49"/>
      <c r="SBG145" s="49"/>
      <c r="SBH145" s="49"/>
      <c r="SBJ145" s="49"/>
      <c r="SCA145" s="49"/>
      <c r="SCF145" s="49"/>
      <c r="SCL145" s="49"/>
      <c r="SCO145" s="49"/>
      <c r="SCR145" s="49"/>
      <c r="SCZ145" s="49"/>
      <c r="SDV145" s="49"/>
      <c r="SDW145" s="49"/>
      <c r="SDX145" s="49"/>
      <c r="SDY145" s="49"/>
      <c r="SDZ145" s="49"/>
      <c r="SEA145" s="49"/>
      <c r="SES145" s="49"/>
      <c r="SET145" s="49"/>
      <c r="SEW145" s="49"/>
      <c r="SEZ145" s="49"/>
      <c r="SFB145" s="49"/>
      <c r="SFD145" s="49"/>
      <c r="SFG145" s="49"/>
      <c r="SFJ145" s="49"/>
      <c r="SFM145" s="49"/>
      <c r="SFP145" s="49"/>
      <c r="SFS145" s="49"/>
      <c r="SFV145" s="49"/>
      <c r="SFY145" s="49"/>
      <c r="SGB145" s="49"/>
      <c r="SGD145" s="49"/>
      <c r="SGQ145" s="49"/>
      <c r="SGR145" s="49"/>
      <c r="SGS145" s="49"/>
      <c r="SGT145" s="49"/>
      <c r="SGU145" s="49"/>
      <c r="SGV145" s="49"/>
      <c r="SGW145" s="49"/>
      <c r="SGX145" s="49"/>
      <c r="SGY145" s="49"/>
      <c r="SGZ145" s="49"/>
      <c r="SHA145" s="49"/>
      <c r="SHB145" s="49"/>
      <c r="SHC145" s="49"/>
      <c r="SHD145" s="49"/>
      <c r="SHE145" s="49"/>
      <c r="SHF145" s="49"/>
      <c r="SHG145" s="49"/>
      <c r="SHH145" s="49"/>
      <c r="SHI145" s="49"/>
      <c r="SHJ145" s="49"/>
      <c r="SHK145" s="49"/>
      <c r="SHL145" s="49"/>
      <c r="SHM145" s="49"/>
      <c r="SHN145" s="49"/>
      <c r="SHO145" s="49"/>
      <c r="SHP145" s="49"/>
      <c r="SHQ145" s="49"/>
      <c r="SHR145" s="49"/>
      <c r="SHS145" s="49"/>
      <c r="SHT145" s="49"/>
      <c r="SHU145" s="49"/>
      <c r="SHV145" s="49"/>
      <c r="SHW145" s="49"/>
      <c r="SHX145" s="49"/>
      <c r="SHY145" s="49"/>
      <c r="SHZ145" s="49"/>
      <c r="SIA145" s="49"/>
      <c r="SIB145" s="49"/>
      <c r="SIC145" s="49"/>
      <c r="SID145" s="49"/>
      <c r="SIG145" s="49"/>
      <c r="SIJ145" s="49"/>
      <c r="SIM145" s="49"/>
      <c r="SIP145" s="49"/>
      <c r="SIS145" s="49"/>
      <c r="SIV145" s="49"/>
      <c r="SJE145" s="49"/>
      <c r="SJH145" s="49"/>
      <c r="SJK145" s="49"/>
      <c r="SJN145" s="49"/>
      <c r="SJW145" s="49"/>
      <c r="SKC145" s="49"/>
      <c r="SKF145" s="49"/>
      <c r="SKI145" s="49"/>
      <c r="SKL145" s="49"/>
      <c r="SKR145" s="49"/>
      <c r="SKU145" s="49"/>
      <c r="SLA145" s="49"/>
      <c r="SLC145" s="49"/>
      <c r="SLD145" s="49"/>
      <c r="SLF145" s="49"/>
      <c r="SLW145" s="49"/>
      <c r="SMB145" s="49"/>
      <c r="SMH145" s="49"/>
      <c r="SMK145" s="49"/>
      <c r="SMN145" s="49"/>
      <c r="SMV145" s="49"/>
      <c r="SNR145" s="49"/>
      <c r="SNS145" s="49"/>
      <c r="SNT145" s="49"/>
      <c r="SNU145" s="49"/>
      <c r="SNV145" s="49"/>
      <c r="SNW145" s="49"/>
      <c r="SOO145" s="49"/>
      <c r="SOP145" s="49"/>
      <c r="SOS145" s="49"/>
      <c r="SOV145" s="49"/>
      <c r="SOX145" s="49"/>
      <c r="SOZ145" s="49"/>
      <c r="SPC145" s="49"/>
      <c r="SPF145" s="49"/>
      <c r="SPI145" s="49"/>
      <c r="SPL145" s="49"/>
      <c r="SPO145" s="49"/>
      <c r="SPR145" s="49"/>
      <c r="SPU145" s="49"/>
      <c r="SPX145" s="49"/>
      <c r="SPZ145" s="49"/>
      <c r="SQM145" s="49"/>
      <c r="SQN145" s="49"/>
      <c r="SQO145" s="49"/>
      <c r="SQP145" s="49"/>
      <c r="SQQ145" s="49"/>
      <c r="SQR145" s="49"/>
      <c r="SQS145" s="49"/>
      <c r="SQT145" s="49"/>
      <c r="SQU145" s="49"/>
      <c r="SQV145" s="49"/>
      <c r="SQW145" s="49"/>
      <c r="SQX145" s="49"/>
      <c r="SQY145" s="49"/>
      <c r="SQZ145" s="49"/>
      <c r="SRA145" s="49"/>
      <c r="SRB145" s="49"/>
      <c r="SRC145" s="49"/>
      <c r="SRD145" s="49"/>
      <c r="SRE145" s="49"/>
      <c r="SRF145" s="49"/>
      <c r="SRG145" s="49"/>
      <c r="SRH145" s="49"/>
      <c r="SRI145" s="49"/>
      <c r="SRJ145" s="49"/>
      <c r="SRK145" s="49"/>
      <c r="SRL145" s="49"/>
      <c r="SRM145" s="49"/>
      <c r="SRN145" s="49"/>
      <c r="SRO145" s="49"/>
      <c r="SRP145" s="49"/>
      <c r="SRQ145" s="49"/>
      <c r="SRR145" s="49"/>
      <c r="SRS145" s="49"/>
      <c r="SRT145" s="49"/>
      <c r="SRU145" s="49"/>
      <c r="SRV145" s="49"/>
      <c r="SRW145" s="49"/>
      <c r="SRX145" s="49"/>
      <c r="SRY145" s="49"/>
      <c r="SRZ145" s="49"/>
      <c r="SSC145" s="49"/>
      <c r="SSF145" s="49"/>
      <c r="SSI145" s="49"/>
      <c r="SSL145" s="49"/>
      <c r="SSO145" s="49"/>
      <c r="SSR145" s="49"/>
      <c r="STA145" s="49"/>
      <c r="STD145" s="49"/>
      <c r="STG145" s="49"/>
      <c r="STJ145" s="49"/>
      <c r="STS145" s="49"/>
      <c r="STY145" s="49"/>
      <c r="SUB145" s="49"/>
      <c r="SUE145" s="49"/>
      <c r="SUH145" s="49"/>
      <c r="SUN145" s="49"/>
      <c r="SUQ145" s="49"/>
      <c r="SUW145" s="49"/>
      <c r="SUY145" s="49"/>
      <c r="SUZ145" s="49"/>
      <c r="SVB145" s="49"/>
      <c r="SVS145" s="49"/>
      <c r="SVX145" s="49"/>
      <c r="SWD145" s="49"/>
      <c r="SWG145" s="49"/>
      <c r="SWJ145" s="49"/>
      <c r="SWR145" s="49"/>
      <c r="SXN145" s="49"/>
      <c r="SXO145" s="49"/>
      <c r="SXP145" s="49"/>
      <c r="SXQ145" s="49"/>
      <c r="SXR145" s="49"/>
      <c r="SXS145" s="49"/>
      <c r="SYK145" s="49"/>
      <c r="SYL145" s="49"/>
      <c r="SYO145" s="49"/>
      <c r="SYR145" s="49"/>
      <c r="SYT145" s="49"/>
      <c r="SYV145" s="49"/>
      <c r="SYY145" s="49"/>
      <c r="SZB145" s="49"/>
      <c r="SZE145" s="49"/>
      <c r="SZH145" s="49"/>
      <c r="SZK145" s="49"/>
      <c r="SZN145" s="49"/>
      <c r="SZQ145" s="49"/>
      <c r="SZT145" s="49"/>
      <c r="SZV145" s="49"/>
      <c r="TAI145" s="49"/>
      <c r="TAJ145" s="49"/>
      <c r="TAK145" s="49"/>
      <c r="TAL145" s="49"/>
      <c r="TAM145" s="49"/>
      <c r="TAN145" s="49"/>
      <c r="TAO145" s="49"/>
      <c r="TAP145" s="49"/>
      <c r="TAQ145" s="49"/>
      <c r="TAR145" s="49"/>
      <c r="TAS145" s="49"/>
      <c r="TAT145" s="49"/>
      <c r="TAU145" s="49"/>
      <c r="TAV145" s="49"/>
      <c r="TAW145" s="49"/>
      <c r="TAX145" s="49"/>
      <c r="TAY145" s="49"/>
      <c r="TAZ145" s="49"/>
      <c r="TBA145" s="49"/>
      <c r="TBB145" s="49"/>
      <c r="TBC145" s="49"/>
      <c r="TBD145" s="49"/>
      <c r="TBE145" s="49"/>
      <c r="TBF145" s="49"/>
      <c r="TBG145" s="49"/>
      <c r="TBH145" s="49"/>
      <c r="TBI145" s="49"/>
      <c r="TBJ145" s="49"/>
      <c r="TBK145" s="49"/>
      <c r="TBL145" s="49"/>
      <c r="TBM145" s="49"/>
      <c r="TBN145" s="49"/>
      <c r="TBO145" s="49"/>
      <c r="TBP145" s="49"/>
      <c r="TBQ145" s="49"/>
      <c r="TBR145" s="49"/>
      <c r="TBS145" s="49"/>
      <c r="TBT145" s="49"/>
      <c r="TBU145" s="49"/>
      <c r="TBV145" s="49"/>
      <c r="TBY145" s="49"/>
      <c r="TCB145" s="49"/>
      <c r="TCE145" s="49"/>
      <c r="TCH145" s="49"/>
      <c r="TCK145" s="49"/>
      <c r="TCN145" s="49"/>
      <c r="TCW145" s="49"/>
      <c r="TCZ145" s="49"/>
      <c r="TDC145" s="49"/>
      <c r="TDF145" s="49"/>
      <c r="TDO145" s="49"/>
      <c r="TDU145" s="49"/>
      <c r="TDX145" s="49"/>
      <c r="TEA145" s="49"/>
      <c r="TED145" s="49"/>
      <c r="TEJ145" s="49"/>
      <c r="TEM145" s="49"/>
      <c r="TES145" s="49"/>
      <c r="TEU145" s="49"/>
      <c r="TEV145" s="49"/>
      <c r="TEX145" s="49"/>
      <c r="TFO145" s="49"/>
      <c r="TFT145" s="49"/>
      <c r="TFZ145" s="49"/>
      <c r="TGC145" s="49"/>
      <c r="TGF145" s="49"/>
      <c r="TGN145" s="49"/>
      <c r="THJ145" s="49"/>
      <c r="THK145" s="49"/>
      <c r="THL145" s="49"/>
      <c r="THM145" s="49"/>
      <c r="THN145" s="49"/>
      <c r="THO145" s="49"/>
      <c r="TIG145" s="49"/>
      <c r="TIH145" s="49"/>
      <c r="TIK145" s="49"/>
      <c r="TIN145" s="49"/>
      <c r="TIP145" s="49"/>
      <c r="TIR145" s="49"/>
      <c r="TIU145" s="49"/>
      <c r="TIX145" s="49"/>
      <c r="TJA145" s="49"/>
      <c r="TJD145" s="49"/>
      <c r="TJG145" s="49"/>
      <c r="TJJ145" s="49"/>
      <c r="TJM145" s="49"/>
      <c r="TJP145" s="49"/>
      <c r="TJR145" s="49"/>
      <c r="TKE145" s="49"/>
      <c r="TKF145" s="49"/>
      <c r="TKG145" s="49"/>
      <c r="TKH145" s="49"/>
      <c r="TKI145" s="49"/>
      <c r="TKJ145" s="49"/>
      <c r="TKK145" s="49"/>
      <c r="TKL145" s="49"/>
      <c r="TKM145" s="49"/>
      <c r="TKN145" s="49"/>
      <c r="TKO145" s="49"/>
      <c r="TKP145" s="49"/>
      <c r="TKQ145" s="49"/>
      <c r="TKR145" s="49"/>
      <c r="TKS145" s="49"/>
      <c r="TKT145" s="49"/>
      <c r="TKU145" s="49"/>
      <c r="TKV145" s="49"/>
      <c r="TKW145" s="49"/>
      <c r="TKX145" s="49"/>
      <c r="TKY145" s="49"/>
      <c r="TKZ145" s="49"/>
      <c r="TLA145" s="49"/>
      <c r="TLB145" s="49"/>
      <c r="TLC145" s="49"/>
      <c r="TLD145" s="49"/>
      <c r="TLE145" s="49"/>
      <c r="TLF145" s="49"/>
      <c r="TLG145" s="49"/>
      <c r="TLH145" s="49"/>
      <c r="TLI145" s="49"/>
      <c r="TLJ145" s="49"/>
      <c r="TLK145" s="49"/>
      <c r="TLL145" s="49"/>
      <c r="TLM145" s="49"/>
      <c r="TLN145" s="49"/>
      <c r="TLO145" s="49"/>
      <c r="TLP145" s="49"/>
      <c r="TLQ145" s="49"/>
      <c r="TLR145" s="49"/>
      <c r="TLU145" s="49"/>
      <c r="TLX145" s="49"/>
      <c r="TMA145" s="49"/>
      <c r="TMD145" s="49"/>
      <c r="TMG145" s="49"/>
      <c r="TMJ145" s="49"/>
      <c r="TMS145" s="49"/>
      <c r="TMV145" s="49"/>
      <c r="TMY145" s="49"/>
      <c r="TNB145" s="49"/>
      <c r="TNK145" s="49"/>
      <c r="TNQ145" s="49"/>
      <c r="TNT145" s="49"/>
      <c r="TNW145" s="49"/>
      <c r="TNZ145" s="49"/>
      <c r="TOF145" s="49"/>
      <c r="TOI145" s="49"/>
      <c r="TOO145" s="49"/>
      <c r="TOQ145" s="49"/>
      <c r="TOR145" s="49"/>
      <c r="TOT145" s="49"/>
      <c r="TPK145" s="49"/>
      <c r="TPP145" s="49"/>
      <c r="TPV145" s="49"/>
      <c r="TPY145" s="49"/>
      <c r="TQB145" s="49"/>
      <c r="TQJ145" s="49"/>
      <c r="TRF145" s="49"/>
      <c r="TRG145" s="49"/>
      <c r="TRH145" s="49"/>
      <c r="TRI145" s="49"/>
      <c r="TRJ145" s="49"/>
      <c r="TRK145" s="49"/>
      <c r="TSC145" s="49"/>
      <c r="TSD145" s="49"/>
      <c r="TSG145" s="49"/>
      <c r="TSJ145" s="49"/>
      <c r="TSL145" s="49"/>
      <c r="TSN145" s="49"/>
      <c r="TSQ145" s="49"/>
      <c r="TST145" s="49"/>
      <c r="TSW145" s="49"/>
      <c r="TSZ145" s="49"/>
      <c r="TTC145" s="49"/>
      <c r="TTF145" s="49"/>
      <c r="TTI145" s="49"/>
      <c r="TTL145" s="49"/>
      <c r="TTN145" s="49"/>
      <c r="TUA145" s="49"/>
      <c r="TUB145" s="49"/>
      <c r="TUC145" s="49"/>
      <c r="TUD145" s="49"/>
      <c r="TUE145" s="49"/>
      <c r="TUF145" s="49"/>
      <c r="TUG145" s="49"/>
      <c r="TUH145" s="49"/>
      <c r="TUI145" s="49"/>
      <c r="TUJ145" s="49"/>
      <c r="TUK145" s="49"/>
      <c r="TUL145" s="49"/>
      <c r="TUM145" s="49"/>
      <c r="TUN145" s="49"/>
      <c r="TUO145" s="49"/>
      <c r="TUP145" s="49"/>
      <c r="TUQ145" s="49"/>
      <c r="TUR145" s="49"/>
      <c r="TUS145" s="49"/>
      <c r="TUT145" s="49"/>
      <c r="TUU145" s="49"/>
      <c r="TUV145" s="49"/>
      <c r="TUW145" s="49"/>
      <c r="TUX145" s="49"/>
      <c r="TUY145" s="49"/>
      <c r="TUZ145" s="49"/>
      <c r="TVA145" s="49"/>
      <c r="TVB145" s="49"/>
      <c r="TVC145" s="49"/>
      <c r="TVD145" s="49"/>
      <c r="TVE145" s="49"/>
      <c r="TVF145" s="49"/>
      <c r="TVG145" s="49"/>
      <c r="TVH145" s="49"/>
      <c r="TVI145" s="49"/>
      <c r="TVJ145" s="49"/>
      <c r="TVK145" s="49"/>
      <c r="TVL145" s="49"/>
      <c r="TVM145" s="49"/>
      <c r="TVN145" s="49"/>
      <c r="TVQ145" s="49"/>
      <c r="TVT145" s="49"/>
      <c r="TVW145" s="49"/>
      <c r="TVZ145" s="49"/>
      <c r="TWC145" s="49"/>
      <c r="TWF145" s="49"/>
      <c r="TWO145" s="49"/>
      <c r="TWR145" s="49"/>
      <c r="TWU145" s="49"/>
      <c r="TWX145" s="49"/>
      <c r="TXG145" s="49"/>
      <c r="TXM145" s="49"/>
      <c r="TXP145" s="49"/>
      <c r="TXS145" s="49"/>
      <c r="TXV145" s="49"/>
      <c r="TYB145" s="49"/>
      <c r="TYE145" s="49"/>
      <c r="TYK145" s="49"/>
      <c r="TYM145" s="49"/>
      <c r="TYN145" s="49"/>
      <c r="TYP145" s="49"/>
      <c r="TZG145" s="49"/>
      <c r="TZL145" s="49"/>
      <c r="TZR145" s="49"/>
      <c r="TZU145" s="49"/>
      <c r="TZX145" s="49"/>
      <c r="UAF145" s="49"/>
      <c r="UBB145" s="49"/>
      <c r="UBC145" s="49"/>
      <c r="UBD145" s="49"/>
      <c r="UBE145" s="49"/>
      <c r="UBF145" s="49"/>
      <c r="UBG145" s="49"/>
      <c r="UBY145" s="49"/>
      <c r="UBZ145" s="49"/>
      <c r="UCC145" s="49"/>
      <c r="UCF145" s="49"/>
      <c r="UCH145" s="49"/>
      <c r="UCJ145" s="49"/>
      <c r="UCM145" s="49"/>
      <c r="UCP145" s="49"/>
      <c r="UCS145" s="49"/>
      <c r="UCV145" s="49"/>
      <c r="UCY145" s="49"/>
      <c r="UDB145" s="49"/>
      <c r="UDE145" s="49"/>
      <c r="UDH145" s="49"/>
      <c r="UDJ145" s="49"/>
      <c r="UDW145" s="49"/>
      <c r="UDX145" s="49"/>
      <c r="UDY145" s="49"/>
      <c r="UDZ145" s="49"/>
      <c r="UEA145" s="49"/>
      <c r="UEB145" s="49"/>
      <c r="UEC145" s="49"/>
      <c r="UED145" s="49"/>
      <c r="UEE145" s="49"/>
      <c r="UEF145" s="49"/>
      <c r="UEG145" s="49"/>
      <c r="UEH145" s="49"/>
      <c r="UEI145" s="49"/>
      <c r="UEJ145" s="49"/>
      <c r="UEK145" s="49"/>
      <c r="UEL145" s="49"/>
      <c r="UEM145" s="49"/>
      <c r="UEN145" s="49"/>
      <c r="UEO145" s="49"/>
      <c r="UEP145" s="49"/>
      <c r="UEQ145" s="49"/>
      <c r="UER145" s="49"/>
      <c r="UES145" s="49"/>
      <c r="UET145" s="49"/>
      <c r="UEU145" s="49"/>
      <c r="UEV145" s="49"/>
      <c r="UEW145" s="49"/>
      <c r="UEX145" s="49"/>
      <c r="UEY145" s="49"/>
      <c r="UEZ145" s="49"/>
      <c r="UFA145" s="49"/>
      <c r="UFB145" s="49"/>
      <c r="UFC145" s="49"/>
      <c r="UFD145" s="49"/>
      <c r="UFE145" s="49"/>
      <c r="UFF145" s="49"/>
      <c r="UFG145" s="49"/>
      <c r="UFH145" s="49"/>
      <c r="UFI145" s="49"/>
      <c r="UFJ145" s="49"/>
      <c r="UFM145" s="49"/>
      <c r="UFP145" s="49"/>
      <c r="UFS145" s="49"/>
      <c r="UFV145" s="49"/>
      <c r="UFY145" s="49"/>
      <c r="UGB145" s="49"/>
      <c r="UGK145" s="49"/>
      <c r="UGN145" s="49"/>
      <c r="UGQ145" s="49"/>
      <c r="UGT145" s="49"/>
      <c r="UHC145" s="49"/>
      <c r="UHI145" s="49"/>
      <c r="UHL145" s="49"/>
      <c r="UHO145" s="49"/>
      <c r="UHR145" s="49"/>
      <c r="UHX145" s="49"/>
      <c r="UIA145" s="49"/>
      <c r="UIG145" s="49"/>
      <c r="UII145" s="49"/>
      <c r="UIJ145" s="49"/>
      <c r="UIL145" s="49"/>
      <c r="UJC145" s="49"/>
      <c r="UJH145" s="49"/>
      <c r="UJN145" s="49"/>
      <c r="UJQ145" s="49"/>
      <c r="UJT145" s="49"/>
      <c r="UKB145" s="49"/>
      <c r="UKX145" s="49"/>
      <c r="UKY145" s="49"/>
      <c r="UKZ145" s="49"/>
      <c r="ULA145" s="49"/>
      <c r="ULB145" s="49"/>
      <c r="ULC145" s="49"/>
      <c r="ULU145" s="49"/>
      <c r="ULV145" s="49"/>
      <c r="ULY145" s="49"/>
      <c r="UMB145" s="49"/>
      <c r="UMD145" s="49"/>
      <c r="UMF145" s="49"/>
      <c r="UMI145" s="49"/>
      <c r="UML145" s="49"/>
      <c r="UMO145" s="49"/>
      <c r="UMR145" s="49"/>
      <c r="UMU145" s="49"/>
      <c r="UMX145" s="49"/>
      <c r="UNA145" s="49"/>
      <c r="UND145" s="49"/>
      <c r="UNF145" s="49"/>
      <c r="UNS145" s="49"/>
      <c r="UNT145" s="49"/>
      <c r="UNU145" s="49"/>
      <c r="UNV145" s="49"/>
      <c r="UNW145" s="49"/>
      <c r="UNX145" s="49"/>
      <c r="UNY145" s="49"/>
      <c r="UNZ145" s="49"/>
      <c r="UOA145" s="49"/>
      <c r="UOB145" s="49"/>
      <c r="UOC145" s="49"/>
      <c r="UOD145" s="49"/>
      <c r="UOE145" s="49"/>
      <c r="UOF145" s="49"/>
      <c r="UOG145" s="49"/>
      <c r="UOH145" s="49"/>
      <c r="UOI145" s="49"/>
      <c r="UOJ145" s="49"/>
      <c r="UOK145" s="49"/>
      <c r="UOL145" s="49"/>
      <c r="UOM145" s="49"/>
      <c r="UON145" s="49"/>
      <c r="UOO145" s="49"/>
      <c r="UOP145" s="49"/>
      <c r="UOQ145" s="49"/>
      <c r="UOR145" s="49"/>
      <c r="UOS145" s="49"/>
      <c r="UOT145" s="49"/>
      <c r="UOU145" s="49"/>
      <c r="UOV145" s="49"/>
      <c r="UOW145" s="49"/>
      <c r="UOX145" s="49"/>
      <c r="UOY145" s="49"/>
      <c r="UOZ145" s="49"/>
      <c r="UPA145" s="49"/>
      <c r="UPB145" s="49"/>
      <c r="UPC145" s="49"/>
      <c r="UPD145" s="49"/>
      <c r="UPE145" s="49"/>
      <c r="UPF145" s="49"/>
      <c r="UPI145" s="49"/>
      <c r="UPL145" s="49"/>
      <c r="UPO145" s="49"/>
      <c r="UPR145" s="49"/>
      <c r="UPU145" s="49"/>
      <c r="UPX145" s="49"/>
      <c r="UQG145" s="49"/>
      <c r="UQJ145" s="49"/>
      <c r="UQM145" s="49"/>
      <c r="UQP145" s="49"/>
      <c r="UQY145" s="49"/>
      <c r="URE145" s="49"/>
      <c r="URH145" s="49"/>
      <c r="URK145" s="49"/>
      <c r="URN145" s="49"/>
      <c r="URT145" s="49"/>
      <c r="URW145" s="49"/>
      <c r="USC145" s="49"/>
      <c r="USE145" s="49"/>
      <c r="USF145" s="49"/>
      <c r="USH145" s="49"/>
      <c r="USY145" s="49"/>
      <c r="UTD145" s="49"/>
      <c r="UTJ145" s="49"/>
      <c r="UTM145" s="49"/>
      <c r="UTP145" s="49"/>
      <c r="UTX145" s="49"/>
      <c r="UUT145" s="49"/>
      <c r="UUU145" s="49"/>
      <c r="UUV145" s="49"/>
      <c r="UUW145" s="49"/>
      <c r="UUX145" s="49"/>
      <c r="UUY145" s="49"/>
      <c r="UVQ145" s="49"/>
      <c r="UVR145" s="49"/>
      <c r="UVU145" s="49"/>
      <c r="UVX145" s="49"/>
      <c r="UVZ145" s="49"/>
      <c r="UWB145" s="49"/>
      <c r="UWE145" s="49"/>
      <c r="UWH145" s="49"/>
      <c r="UWK145" s="49"/>
      <c r="UWN145" s="49"/>
      <c r="UWQ145" s="49"/>
      <c r="UWT145" s="49"/>
      <c r="UWW145" s="49"/>
      <c r="UWZ145" s="49"/>
      <c r="UXB145" s="49"/>
      <c r="UXO145" s="49"/>
      <c r="UXP145" s="49"/>
      <c r="UXQ145" s="49"/>
      <c r="UXR145" s="49"/>
      <c r="UXS145" s="49"/>
      <c r="UXT145" s="49"/>
      <c r="UXU145" s="49"/>
      <c r="UXV145" s="49"/>
      <c r="UXW145" s="49"/>
      <c r="UXX145" s="49"/>
      <c r="UXY145" s="49"/>
      <c r="UXZ145" s="49"/>
      <c r="UYA145" s="49"/>
      <c r="UYB145" s="49"/>
      <c r="UYC145" s="49"/>
      <c r="UYD145" s="49"/>
      <c r="UYE145" s="49"/>
      <c r="UYF145" s="49"/>
      <c r="UYG145" s="49"/>
      <c r="UYH145" s="49"/>
      <c r="UYI145" s="49"/>
      <c r="UYJ145" s="49"/>
      <c r="UYK145" s="49"/>
      <c r="UYL145" s="49"/>
      <c r="UYM145" s="49"/>
      <c r="UYN145" s="49"/>
      <c r="UYO145" s="49"/>
      <c r="UYP145" s="49"/>
      <c r="UYQ145" s="49"/>
      <c r="UYR145" s="49"/>
      <c r="UYS145" s="49"/>
      <c r="UYT145" s="49"/>
      <c r="UYU145" s="49"/>
      <c r="UYV145" s="49"/>
      <c r="UYW145" s="49"/>
      <c r="UYX145" s="49"/>
      <c r="UYY145" s="49"/>
      <c r="UYZ145" s="49"/>
      <c r="UZA145" s="49"/>
      <c r="UZB145" s="49"/>
      <c r="UZE145" s="49"/>
      <c r="UZH145" s="49"/>
      <c r="UZK145" s="49"/>
      <c r="UZN145" s="49"/>
      <c r="UZQ145" s="49"/>
      <c r="UZT145" s="49"/>
      <c r="VAC145" s="49"/>
      <c r="VAF145" s="49"/>
      <c r="VAI145" s="49"/>
      <c r="VAL145" s="49"/>
      <c r="VAU145" s="49"/>
      <c r="VBA145" s="49"/>
      <c r="VBD145" s="49"/>
      <c r="VBG145" s="49"/>
      <c r="VBJ145" s="49"/>
      <c r="VBP145" s="49"/>
      <c r="VBS145" s="49"/>
      <c r="VBY145" s="49"/>
      <c r="VCA145" s="49"/>
      <c r="VCB145" s="49"/>
      <c r="VCD145" s="49"/>
      <c r="VCU145" s="49"/>
      <c r="VCZ145" s="49"/>
      <c r="VDF145" s="49"/>
      <c r="VDI145" s="49"/>
      <c r="VDL145" s="49"/>
      <c r="VDT145" s="49"/>
      <c r="VEP145" s="49"/>
      <c r="VEQ145" s="49"/>
      <c r="VER145" s="49"/>
      <c r="VES145" s="49"/>
      <c r="VET145" s="49"/>
      <c r="VEU145" s="49"/>
      <c r="VFM145" s="49"/>
      <c r="VFN145" s="49"/>
      <c r="VFQ145" s="49"/>
      <c r="VFT145" s="49"/>
      <c r="VFV145" s="49"/>
      <c r="VFX145" s="49"/>
      <c r="VGA145" s="49"/>
      <c r="VGD145" s="49"/>
      <c r="VGG145" s="49"/>
      <c r="VGJ145" s="49"/>
      <c r="VGM145" s="49"/>
      <c r="VGP145" s="49"/>
      <c r="VGS145" s="49"/>
      <c r="VGV145" s="49"/>
      <c r="VGX145" s="49"/>
      <c r="VHK145" s="49"/>
      <c r="VHL145" s="49"/>
      <c r="VHM145" s="49"/>
      <c r="VHN145" s="49"/>
      <c r="VHO145" s="49"/>
      <c r="VHP145" s="49"/>
      <c r="VHQ145" s="49"/>
      <c r="VHR145" s="49"/>
      <c r="VHS145" s="49"/>
      <c r="VHT145" s="49"/>
      <c r="VHU145" s="49"/>
      <c r="VHV145" s="49"/>
      <c r="VHW145" s="49"/>
      <c r="VHX145" s="49"/>
      <c r="VHY145" s="49"/>
      <c r="VHZ145" s="49"/>
      <c r="VIA145" s="49"/>
      <c r="VIB145" s="49"/>
      <c r="VIC145" s="49"/>
      <c r="VID145" s="49"/>
      <c r="VIE145" s="49"/>
      <c r="VIF145" s="49"/>
      <c r="VIG145" s="49"/>
      <c r="VIH145" s="49"/>
      <c r="VII145" s="49"/>
      <c r="VIJ145" s="49"/>
      <c r="VIK145" s="49"/>
      <c r="VIL145" s="49"/>
      <c r="VIM145" s="49"/>
      <c r="VIN145" s="49"/>
      <c r="VIO145" s="49"/>
      <c r="VIP145" s="49"/>
      <c r="VIQ145" s="49"/>
      <c r="VIR145" s="49"/>
      <c r="VIS145" s="49"/>
      <c r="VIT145" s="49"/>
      <c r="VIU145" s="49"/>
      <c r="VIV145" s="49"/>
      <c r="VIW145" s="49"/>
      <c r="VIX145" s="49"/>
      <c r="VJA145" s="49"/>
      <c r="VJD145" s="49"/>
      <c r="VJG145" s="49"/>
      <c r="VJJ145" s="49"/>
      <c r="VJM145" s="49"/>
      <c r="VJP145" s="49"/>
      <c r="VJY145" s="49"/>
      <c r="VKB145" s="49"/>
      <c r="VKE145" s="49"/>
      <c r="VKH145" s="49"/>
      <c r="VKQ145" s="49"/>
      <c r="VKW145" s="49"/>
      <c r="VKZ145" s="49"/>
      <c r="VLC145" s="49"/>
      <c r="VLF145" s="49"/>
      <c r="VLL145" s="49"/>
      <c r="VLO145" s="49"/>
      <c r="VLU145" s="49"/>
      <c r="VLW145" s="49"/>
      <c r="VLX145" s="49"/>
      <c r="VLZ145" s="49"/>
      <c r="VMQ145" s="49"/>
      <c r="VMV145" s="49"/>
      <c r="VNB145" s="49"/>
      <c r="VNE145" s="49"/>
      <c r="VNH145" s="49"/>
      <c r="VNP145" s="49"/>
      <c r="VOL145" s="49"/>
      <c r="VOM145" s="49"/>
      <c r="VON145" s="49"/>
      <c r="VOO145" s="49"/>
      <c r="VOP145" s="49"/>
      <c r="VOQ145" s="49"/>
      <c r="VPI145" s="49"/>
      <c r="VPJ145" s="49"/>
      <c r="VPM145" s="49"/>
      <c r="VPP145" s="49"/>
      <c r="VPR145" s="49"/>
      <c r="VPT145" s="49"/>
      <c r="VPW145" s="49"/>
      <c r="VPZ145" s="49"/>
      <c r="VQC145" s="49"/>
      <c r="VQF145" s="49"/>
      <c r="VQI145" s="49"/>
      <c r="VQL145" s="49"/>
      <c r="VQO145" s="49"/>
      <c r="VQR145" s="49"/>
      <c r="VQT145" s="49"/>
      <c r="VRG145" s="49"/>
      <c r="VRH145" s="49"/>
      <c r="VRI145" s="49"/>
      <c r="VRJ145" s="49"/>
      <c r="VRK145" s="49"/>
      <c r="VRL145" s="49"/>
      <c r="VRM145" s="49"/>
      <c r="VRN145" s="49"/>
      <c r="VRO145" s="49"/>
      <c r="VRP145" s="49"/>
      <c r="VRQ145" s="49"/>
      <c r="VRR145" s="49"/>
      <c r="VRS145" s="49"/>
      <c r="VRT145" s="49"/>
      <c r="VRU145" s="49"/>
      <c r="VRV145" s="49"/>
      <c r="VRW145" s="49"/>
      <c r="VRX145" s="49"/>
      <c r="VRY145" s="49"/>
      <c r="VRZ145" s="49"/>
      <c r="VSA145" s="49"/>
      <c r="VSB145" s="49"/>
      <c r="VSC145" s="49"/>
      <c r="VSD145" s="49"/>
      <c r="VSE145" s="49"/>
      <c r="VSF145" s="49"/>
      <c r="VSG145" s="49"/>
      <c r="VSH145" s="49"/>
      <c r="VSI145" s="49"/>
      <c r="VSJ145" s="49"/>
      <c r="VSK145" s="49"/>
      <c r="VSL145" s="49"/>
      <c r="VSM145" s="49"/>
      <c r="VSN145" s="49"/>
      <c r="VSO145" s="49"/>
      <c r="VSP145" s="49"/>
      <c r="VSQ145" s="49"/>
      <c r="VSR145" s="49"/>
      <c r="VSS145" s="49"/>
      <c r="VST145" s="49"/>
      <c r="VSW145" s="49"/>
      <c r="VSZ145" s="49"/>
      <c r="VTC145" s="49"/>
      <c r="VTF145" s="49"/>
      <c r="VTI145" s="49"/>
      <c r="VTL145" s="49"/>
      <c r="VTU145" s="49"/>
      <c r="VTX145" s="49"/>
      <c r="VUA145" s="49"/>
      <c r="VUD145" s="49"/>
      <c r="VUM145" s="49"/>
      <c r="VUS145" s="49"/>
      <c r="VUV145" s="49"/>
      <c r="VUY145" s="49"/>
      <c r="VVB145" s="49"/>
      <c r="VVH145" s="49"/>
      <c r="VVK145" s="49"/>
      <c r="VVQ145" s="49"/>
      <c r="VVS145" s="49"/>
      <c r="VVT145" s="49"/>
      <c r="VVV145" s="49"/>
      <c r="VWM145" s="49"/>
      <c r="VWR145" s="49"/>
      <c r="VWX145" s="49"/>
      <c r="VXA145" s="49"/>
      <c r="VXD145" s="49"/>
      <c r="VXL145" s="49"/>
      <c r="VYH145" s="49"/>
      <c r="VYI145" s="49"/>
      <c r="VYJ145" s="49"/>
      <c r="VYK145" s="49"/>
      <c r="VYL145" s="49"/>
      <c r="VYM145" s="49"/>
      <c r="VZE145" s="49"/>
      <c r="VZF145" s="49"/>
      <c r="VZI145" s="49"/>
      <c r="VZL145" s="49"/>
      <c r="VZN145" s="49"/>
      <c r="VZP145" s="49"/>
      <c r="VZS145" s="49"/>
      <c r="VZV145" s="49"/>
      <c r="VZY145" s="49"/>
      <c r="WAB145" s="49"/>
      <c r="WAE145" s="49"/>
      <c r="WAH145" s="49"/>
      <c r="WAK145" s="49"/>
      <c r="WAN145" s="49"/>
      <c r="WAP145" s="49"/>
      <c r="WBC145" s="49"/>
      <c r="WBD145" s="49"/>
      <c r="WBE145" s="49"/>
      <c r="WBF145" s="49"/>
      <c r="WBG145" s="49"/>
      <c r="WBH145" s="49"/>
      <c r="WBI145" s="49"/>
      <c r="WBJ145" s="49"/>
      <c r="WBK145" s="49"/>
      <c r="WBL145" s="49"/>
      <c r="WBM145" s="49"/>
      <c r="WBN145" s="49"/>
      <c r="WBO145" s="49"/>
      <c r="WBP145" s="49"/>
      <c r="WBQ145" s="49"/>
      <c r="WBR145" s="49"/>
      <c r="WBS145" s="49"/>
      <c r="WBT145" s="49"/>
      <c r="WBU145" s="49"/>
      <c r="WBV145" s="49"/>
      <c r="WBW145" s="49"/>
      <c r="WBX145" s="49"/>
      <c r="WBY145" s="49"/>
      <c r="WBZ145" s="49"/>
      <c r="WCA145" s="49"/>
      <c r="WCB145" s="49"/>
      <c r="WCC145" s="49"/>
      <c r="WCD145" s="49"/>
      <c r="WCE145" s="49"/>
      <c r="WCF145" s="49"/>
      <c r="WCG145" s="49"/>
      <c r="WCH145" s="49"/>
      <c r="WCI145" s="49"/>
      <c r="WCJ145" s="49"/>
      <c r="WCK145" s="49"/>
      <c r="WCL145" s="49"/>
      <c r="WCM145" s="49"/>
      <c r="WCN145" s="49"/>
      <c r="WCO145" s="49"/>
      <c r="WCP145" s="49"/>
      <c r="WCS145" s="49"/>
      <c r="WCV145" s="49"/>
      <c r="WCY145" s="49"/>
      <c r="WDB145" s="49"/>
      <c r="WDE145" s="49"/>
      <c r="WDH145" s="49"/>
      <c r="WDQ145" s="49"/>
      <c r="WDT145" s="49"/>
      <c r="WDW145" s="49"/>
      <c r="WDZ145" s="49"/>
      <c r="WEI145" s="49"/>
      <c r="WEO145" s="49"/>
      <c r="WER145" s="49"/>
      <c r="WEU145" s="49"/>
      <c r="WEX145" s="49"/>
      <c r="WFD145" s="49"/>
      <c r="WFG145" s="49"/>
      <c r="WFM145" s="49"/>
      <c r="WFO145" s="49"/>
      <c r="WFP145" s="49"/>
      <c r="WFR145" s="49"/>
      <c r="WGI145" s="49"/>
      <c r="WGN145" s="49"/>
      <c r="WGT145" s="49"/>
      <c r="WGW145" s="49"/>
      <c r="WGZ145" s="49"/>
      <c r="WHH145" s="49"/>
      <c r="WID145" s="49"/>
      <c r="WIE145" s="49"/>
      <c r="WIF145" s="49"/>
      <c r="WIG145" s="49"/>
      <c r="WIH145" s="49"/>
      <c r="WII145" s="49"/>
      <c r="WJA145" s="49"/>
      <c r="WJB145" s="49"/>
      <c r="WJE145" s="49"/>
      <c r="WJH145" s="49"/>
      <c r="WJJ145" s="49"/>
      <c r="WJL145" s="49"/>
      <c r="WJO145" s="49"/>
      <c r="WJR145" s="49"/>
      <c r="WJU145" s="49"/>
      <c r="WJX145" s="49"/>
      <c r="WKA145" s="49"/>
      <c r="WKD145" s="49"/>
      <c r="WKG145" s="49"/>
      <c r="WKJ145" s="49"/>
      <c r="WKL145" s="49"/>
      <c r="WKY145" s="49"/>
      <c r="WKZ145" s="49"/>
      <c r="WLA145" s="49"/>
      <c r="WLB145" s="49"/>
      <c r="WLC145" s="49"/>
      <c r="WLD145" s="49"/>
      <c r="WLE145" s="49"/>
      <c r="WLF145" s="49"/>
      <c r="WLG145" s="49"/>
      <c r="WLH145" s="49"/>
      <c r="WLI145" s="49"/>
      <c r="WLJ145" s="49"/>
      <c r="WLK145" s="49"/>
      <c r="WLL145" s="49"/>
      <c r="WLM145" s="49"/>
      <c r="WLN145" s="49"/>
      <c r="WLO145" s="49"/>
      <c r="WLP145" s="49"/>
      <c r="WLQ145" s="49"/>
      <c r="WLR145" s="49"/>
      <c r="WLS145" s="49"/>
      <c r="WLT145" s="49"/>
      <c r="WLU145" s="49"/>
      <c r="WLV145" s="49"/>
      <c r="WLW145" s="49"/>
      <c r="WLX145" s="49"/>
      <c r="WLY145" s="49"/>
      <c r="WLZ145" s="49"/>
      <c r="WMA145" s="49"/>
      <c r="WMB145" s="49"/>
      <c r="WMC145" s="49"/>
      <c r="WMD145" s="49"/>
      <c r="WME145" s="49"/>
      <c r="WMF145" s="49"/>
      <c r="WMG145" s="49"/>
      <c r="WMH145" s="49"/>
      <c r="WMI145" s="49"/>
      <c r="WMJ145" s="49"/>
      <c r="WMK145" s="49"/>
      <c r="WML145" s="49"/>
      <c r="WMO145" s="49"/>
      <c r="WMR145" s="49"/>
      <c r="WMU145" s="49"/>
      <c r="WMX145" s="49"/>
      <c r="WNA145" s="49"/>
      <c r="WND145" s="49"/>
      <c r="WNM145" s="49"/>
      <c r="WNP145" s="49"/>
      <c r="WNS145" s="49"/>
      <c r="WNV145" s="49"/>
      <c r="WOE145" s="49"/>
      <c r="WOK145" s="49"/>
      <c r="WON145" s="49"/>
      <c r="WOQ145" s="49"/>
      <c r="WOT145" s="49"/>
      <c r="WOZ145" s="49"/>
      <c r="WPC145" s="49"/>
      <c r="WPI145" s="49"/>
      <c r="WPK145" s="49"/>
      <c r="WPL145" s="49"/>
      <c r="WPN145" s="49"/>
      <c r="WQE145" s="49"/>
      <c r="WQJ145" s="49"/>
      <c r="WQP145" s="49"/>
      <c r="WQS145" s="49"/>
      <c r="WQV145" s="49"/>
      <c r="WRD145" s="49"/>
      <c r="WRZ145" s="49"/>
      <c r="WSA145" s="49"/>
      <c r="WSB145" s="49"/>
      <c r="WSC145" s="49"/>
      <c r="WSD145" s="49"/>
      <c r="WSE145" s="49"/>
      <c r="WSW145" s="49"/>
      <c r="WSX145" s="49"/>
      <c r="WTA145" s="49"/>
      <c r="WTD145" s="49"/>
      <c r="WTF145" s="49"/>
      <c r="WTH145" s="49"/>
      <c r="WTK145" s="49"/>
      <c r="WTN145" s="49"/>
      <c r="WTQ145" s="49"/>
      <c r="WTT145" s="49"/>
      <c r="WTW145" s="49"/>
      <c r="WTZ145" s="49"/>
      <c r="WUC145" s="49"/>
      <c r="WUF145" s="49"/>
      <c r="WUH145" s="49"/>
      <c r="WUU145" s="49"/>
      <c r="WUV145" s="49"/>
      <c r="WUW145" s="49"/>
      <c r="WUX145" s="49"/>
      <c r="WUY145" s="49"/>
      <c r="WUZ145" s="49"/>
      <c r="WVA145" s="49"/>
      <c r="WVB145" s="49"/>
      <c r="WVC145" s="49"/>
      <c r="WVD145" s="49"/>
      <c r="WVE145" s="49"/>
      <c r="WVF145" s="49"/>
      <c r="WVG145" s="49"/>
      <c r="WVH145" s="49"/>
      <c r="WVI145" s="49"/>
      <c r="WVJ145" s="49"/>
      <c r="WVK145" s="49"/>
      <c r="WVL145" s="49"/>
      <c r="WVM145" s="49"/>
      <c r="WVN145" s="49"/>
      <c r="WVO145" s="49"/>
      <c r="WVP145" s="49"/>
      <c r="WVQ145" s="49"/>
      <c r="WVR145" s="49"/>
      <c r="WVS145" s="49"/>
      <c r="WVT145" s="49"/>
      <c r="WVU145" s="49"/>
      <c r="WVV145" s="49"/>
      <c r="WVW145" s="49"/>
      <c r="WVX145" s="49"/>
      <c r="WVY145" s="49"/>
      <c r="WVZ145" s="49"/>
      <c r="WWA145" s="49"/>
      <c r="WWB145" s="49"/>
      <c r="WWC145" s="49"/>
      <c r="WWD145" s="49"/>
      <c r="WWE145" s="49"/>
      <c r="WWF145" s="49"/>
      <c r="WWG145" s="49"/>
      <c r="WWH145" s="49"/>
      <c r="WWI145" s="49"/>
      <c r="WWJ145" s="49"/>
      <c r="WWK145" s="49"/>
      <c r="WWL145" s="49"/>
      <c r="WWM145" s="49"/>
      <c r="WWN145" s="49"/>
      <c r="WWO145" s="49"/>
      <c r="WWP145" s="49"/>
      <c r="WWQ145" s="49"/>
      <c r="WWR145" s="49"/>
      <c r="WWS145" s="49"/>
      <c r="WWT145" s="49"/>
      <c r="WWU145" s="49"/>
      <c r="WWV145" s="49"/>
      <c r="WWW145" s="49"/>
      <c r="WWX145" s="49"/>
      <c r="WWY145" s="49"/>
      <c r="WWZ145" s="49"/>
      <c r="WXA145" s="49"/>
      <c r="WXB145" s="49"/>
      <c r="WXC145" s="49"/>
      <c r="WXD145" s="49"/>
      <c r="WXE145" s="49"/>
      <c r="WXF145" s="49"/>
      <c r="WXG145" s="49"/>
      <c r="WXH145" s="49"/>
      <c r="WXI145" s="49"/>
      <c r="WXJ145" s="49"/>
      <c r="WXK145" s="49"/>
      <c r="WXL145" s="49"/>
      <c r="WXM145" s="49"/>
      <c r="WXN145" s="49"/>
      <c r="WXO145" s="49"/>
      <c r="WXP145" s="49"/>
      <c r="WXQ145" s="49"/>
      <c r="WXR145" s="49"/>
      <c r="WXS145" s="49"/>
      <c r="WXT145" s="49"/>
      <c r="WXU145" s="49"/>
      <c r="WXV145" s="49"/>
      <c r="WXW145" s="49"/>
      <c r="WXX145" s="49"/>
      <c r="WXY145" s="49"/>
      <c r="WXZ145" s="49"/>
      <c r="WYA145" s="49"/>
      <c r="WYB145" s="49"/>
      <c r="WYC145" s="49"/>
      <c r="WYD145" s="49"/>
      <c r="WYE145" s="49"/>
      <c r="WYF145" s="49"/>
      <c r="WYG145" s="49"/>
      <c r="WYH145" s="49"/>
      <c r="WYI145" s="49"/>
      <c r="WYJ145" s="49"/>
      <c r="WYK145" s="49"/>
      <c r="WYL145" s="49"/>
      <c r="WYM145" s="49"/>
      <c r="WYN145" s="49"/>
      <c r="WYO145" s="49"/>
      <c r="WYP145" s="49"/>
      <c r="WYQ145" s="49"/>
      <c r="WYR145" s="49"/>
      <c r="WYS145" s="49"/>
      <c r="WYT145" s="49"/>
      <c r="WYU145" s="49"/>
      <c r="WYV145" s="49"/>
      <c r="WYW145" s="49"/>
      <c r="WYX145" s="49"/>
      <c r="WYY145" s="49"/>
      <c r="WYZ145" s="49"/>
      <c r="WZA145" s="49"/>
      <c r="WZB145" s="49"/>
      <c r="WZC145" s="49"/>
      <c r="WZD145" s="49"/>
      <c r="WZE145" s="49"/>
      <c r="WZF145" s="49"/>
      <c r="WZG145" s="49"/>
      <c r="WZH145" s="49"/>
      <c r="WZI145" s="49"/>
      <c r="WZJ145" s="49"/>
      <c r="WZK145" s="49"/>
      <c r="WZL145" s="49"/>
      <c r="WZM145" s="49"/>
      <c r="WZN145" s="49"/>
      <c r="WZO145" s="49"/>
      <c r="WZP145" s="49"/>
      <c r="WZQ145" s="49"/>
      <c r="WZR145" s="49"/>
      <c r="WZS145" s="49"/>
      <c r="WZT145" s="49"/>
      <c r="WZU145" s="49"/>
      <c r="WZV145" s="49"/>
      <c r="WZW145" s="49"/>
      <c r="WZX145" s="49"/>
      <c r="WZY145" s="49"/>
      <c r="WZZ145" s="49"/>
      <c r="XAA145" s="49"/>
      <c r="XAB145" s="49"/>
      <c r="XAC145" s="49"/>
      <c r="XAD145" s="49"/>
      <c r="XAE145" s="49"/>
      <c r="XAF145" s="49"/>
      <c r="XAG145" s="49"/>
      <c r="XAH145" s="49"/>
      <c r="XAI145" s="49"/>
      <c r="XAJ145" s="49"/>
      <c r="XAK145" s="49"/>
      <c r="XAL145" s="49"/>
      <c r="XAM145" s="49"/>
      <c r="XAN145" s="49"/>
      <c r="XAO145" s="49"/>
      <c r="XAP145" s="49"/>
      <c r="XAQ145" s="49"/>
      <c r="XAR145" s="49"/>
      <c r="XAS145" s="49"/>
      <c r="XAT145" s="49"/>
      <c r="XAU145" s="49"/>
      <c r="XAV145" s="49"/>
      <c r="XAW145" s="49"/>
      <c r="XAX145" s="49"/>
      <c r="XAY145" s="49"/>
      <c r="XAZ145" s="49"/>
      <c r="XBA145" s="49"/>
      <c r="XBB145" s="49"/>
      <c r="XBC145" s="49"/>
      <c r="XBD145" s="49"/>
      <c r="XBE145" s="49"/>
      <c r="XBF145" s="49"/>
      <c r="XBG145" s="49"/>
      <c r="XBH145" s="49"/>
      <c r="XBI145" s="49"/>
      <c r="XBJ145" s="49"/>
      <c r="XBK145" s="49"/>
      <c r="XBL145" s="49"/>
      <c r="XBM145" s="49"/>
      <c r="XBN145" s="49"/>
      <c r="XBO145" s="49"/>
      <c r="XBP145" s="49"/>
      <c r="XBQ145" s="49"/>
      <c r="XBR145" s="49"/>
      <c r="XBS145" s="49"/>
      <c r="XBT145" s="49"/>
      <c r="XBU145" s="49"/>
      <c r="XBV145" s="49"/>
      <c r="XBW145" s="49"/>
      <c r="XBX145" s="49"/>
      <c r="XBY145" s="49"/>
      <c r="XBZ145" s="49"/>
      <c r="XCA145" s="49"/>
      <c r="XCB145" s="49"/>
      <c r="XCC145" s="49"/>
      <c r="XCD145" s="49"/>
      <c r="XCE145" s="49"/>
      <c r="XCF145" s="49"/>
      <c r="XCG145" s="49"/>
      <c r="XCH145" s="49"/>
      <c r="XCI145" s="49"/>
      <c r="XCJ145" s="49"/>
      <c r="XCK145" s="49"/>
      <c r="XCL145" s="49"/>
      <c r="XCM145" s="49"/>
      <c r="XCN145" s="49"/>
      <c r="XCO145" s="49"/>
      <c r="XCP145" s="49"/>
      <c r="XCQ145" s="49"/>
      <c r="XCR145" s="49"/>
      <c r="XCS145" s="49"/>
      <c r="XCT145" s="49"/>
      <c r="XCU145" s="49"/>
      <c r="XCV145" s="49"/>
      <c r="XCW145" s="49"/>
      <c r="XCX145" s="49"/>
      <c r="XCY145" s="49"/>
      <c r="XCZ145" s="49"/>
      <c r="XDA145" s="49"/>
      <c r="XDB145" s="49"/>
      <c r="XDC145" s="49"/>
      <c r="XDD145" s="49"/>
      <c r="XDE145" s="49"/>
      <c r="XDF145" s="49"/>
      <c r="XDG145" s="49"/>
      <c r="XDH145" s="49"/>
      <c r="XDI145" s="49"/>
      <c r="XDJ145" s="49"/>
      <c r="XDK145" s="49"/>
      <c r="XDL145" s="49"/>
      <c r="XDM145" s="49"/>
      <c r="XDN145" s="49"/>
      <c r="XDO145" s="49"/>
      <c r="XDP145" s="49"/>
      <c r="XDQ145" s="49"/>
      <c r="XDR145" s="49"/>
      <c r="XDS145" s="49"/>
      <c r="XDT145" s="49"/>
      <c r="XDU145" s="49"/>
      <c r="XDV145" s="49"/>
      <c r="XDW145" s="49"/>
      <c r="XDX145" s="49"/>
      <c r="XDY145" s="49"/>
      <c r="XDZ145" s="49"/>
      <c r="XEA145" s="49"/>
      <c r="XEB145" s="49"/>
      <c r="XEC145" s="49"/>
      <c r="XED145" s="49"/>
      <c r="XEE145" s="49"/>
      <c r="XEF145" s="49"/>
      <c r="XEG145" s="49"/>
      <c r="XEH145" s="49"/>
      <c r="XEI145" s="49"/>
      <c r="XEJ145" s="49"/>
      <c r="XEK145" s="49"/>
      <c r="XEL145" s="49"/>
      <c r="XEM145" s="49"/>
      <c r="XEN145" s="49"/>
      <c r="XEO145" s="49"/>
      <c r="XEP145" s="49"/>
      <c r="XEQ145" s="49"/>
      <c r="XER145" s="49"/>
      <c r="XES145" s="49"/>
      <c r="XET145" s="49"/>
      <c r="XEU145" s="49"/>
      <c r="XEV145" s="49"/>
      <c r="XEW145" s="49"/>
      <c r="XEX145" s="49"/>
      <c r="XEY145" s="49"/>
      <c r="XEZ145" s="49"/>
      <c r="XFA145" s="49"/>
      <c r="XFB145" s="49"/>
      <c r="XFC145" s="49"/>
      <c r="XFD145" s="49"/>
    </row>
    <row r="146" spans="1:16384" s="45" customFormat="1" ht="18" customHeight="1">
      <c r="A146" s="11" t="s">
        <v>301</v>
      </c>
      <c r="B146" s="111" t="s">
        <v>325</v>
      </c>
      <c r="C146" s="112">
        <v>580</v>
      </c>
      <c r="D146" s="113">
        <f>_xlfn.IFNA(VLOOKUP(A146,'12.12'!A129:C418,3,),)</f>
        <v>26000</v>
      </c>
      <c r="E146" s="114">
        <f t="shared" si="4"/>
        <v>15080000</v>
      </c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C146" s="49"/>
      <c r="AF146" s="49"/>
      <c r="AI146" s="49"/>
      <c r="AL146" s="49"/>
      <c r="AO146" s="49"/>
      <c r="AR146" s="49"/>
      <c r="BA146" s="49"/>
      <c r="BD146" s="49"/>
      <c r="BG146" s="49"/>
      <c r="BJ146" s="49"/>
      <c r="BS146" s="49"/>
      <c r="BY146" s="49"/>
      <c r="CB146" s="49"/>
      <c r="CE146" s="49"/>
      <c r="CH146" s="49"/>
      <c r="CN146" s="49"/>
      <c r="CQ146" s="49"/>
      <c r="CW146" s="49"/>
      <c r="CY146" s="49"/>
      <c r="CZ146" s="49"/>
      <c r="DB146" s="49"/>
      <c r="DS146" s="49"/>
      <c r="DX146" s="49"/>
      <c r="ED146" s="49"/>
      <c r="EG146" s="49"/>
      <c r="EJ146" s="49"/>
      <c r="ER146" s="49"/>
      <c r="FN146" s="49"/>
      <c r="FO146" s="49"/>
      <c r="FP146" s="49"/>
      <c r="FQ146" s="49"/>
      <c r="FR146" s="49"/>
      <c r="FS146" s="49"/>
      <c r="GK146" s="49"/>
      <c r="GL146" s="49"/>
      <c r="GO146" s="49"/>
      <c r="GR146" s="49"/>
      <c r="GT146" s="49"/>
      <c r="GV146" s="49"/>
      <c r="GY146" s="49"/>
      <c r="HB146" s="49"/>
      <c r="HE146" s="49"/>
      <c r="HH146" s="49"/>
      <c r="HK146" s="49"/>
      <c r="HN146" s="49"/>
      <c r="HQ146" s="49"/>
      <c r="HT146" s="49"/>
      <c r="HV146" s="49"/>
      <c r="II146" s="49"/>
      <c r="IJ146" s="49"/>
      <c r="IK146" s="49"/>
      <c r="IL146" s="49"/>
      <c r="IM146" s="49"/>
      <c r="IN146" s="49"/>
      <c r="IO146" s="49"/>
      <c r="IP146" s="49"/>
      <c r="IQ146" s="49"/>
      <c r="IR146" s="49"/>
      <c r="IS146" s="49"/>
      <c r="IT146" s="49"/>
      <c r="IU146" s="49"/>
      <c r="IV146" s="49"/>
      <c r="IW146" s="49"/>
      <c r="IX146" s="49"/>
      <c r="IY146" s="49"/>
      <c r="IZ146" s="49"/>
      <c r="JA146" s="49"/>
      <c r="JB146" s="49"/>
      <c r="JC146" s="49"/>
      <c r="JD146" s="49"/>
      <c r="JE146" s="49"/>
      <c r="JF146" s="49"/>
      <c r="JG146" s="49"/>
      <c r="JH146" s="49"/>
      <c r="JI146" s="49"/>
      <c r="JJ146" s="49"/>
      <c r="JK146" s="49"/>
      <c r="JL146" s="49"/>
      <c r="JM146" s="49"/>
      <c r="JN146" s="49"/>
      <c r="JO146" s="49"/>
      <c r="JP146" s="49"/>
      <c r="JQ146" s="49"/>
      <c r="JR146" s="49"/>
      <c r="JS146" s="49"/>
      <c r="JT146" s="49"/>
      <c r="JU146" s="49"/>
      <c r="JV146" s="49"/>
      <c r="JY146" s="49"/>
      <c r="KB146" s="49"/>
      <c r="KE146" s="49"/>
      <c r="KH146" s="49"/>
      <c r="KK146" s="49"/>
      <c r="KN146" s="49"/>
      <c r="KW146" s="49"/>
      <c r="KZ146" s="49"/>
      <c r="LC146" s="49"/>
      <c r="LF146" s="49"/>
      <c r="LO146" s="49"/>
      <c r="LU146" s="49"/>
      <c r="LX146" s="49"/>
      <c r="MA146" s="49"/>
      <c r="MD146" s="49"/>
      <c r="MJ146" s="49"/>
      <c r="MM146" s="49"/>
      <c r="MS146" s="49"/>
      <c r="MU146" s="49"/>
      <c r="MV146" s="49"/>
      <c r="MX146" s="49"/>
      <c r="NO146" s="49"/>
      <c r="NT146" s="49"/>
      <c r="NZ146" s="49"/>
      <c r="OC146" s="49"/>
      <c r="OF146" s="49"/>
      <c r="ON146" s="49"/>
      <c r="PJ146" s="49"/>
      <c r="PK146" s="49"/>
      <c r="PL146" s="49"/>
      <c r="PM146" s="49"/>
      <c r="PN146" s="49"/>
      <c r="PO146" s="49"/>
      <c r="QG146" s="49"/>
      <c r="QH146" s="49"/>
      <c r="QK146" s="49"/>
      <c r="QN146" s="49"/>
      <c r="QP146" s="49"/>
      <c r="QR146" s="49"/>
      <c r="QU146" s="49"/>
      <c r="QX146" s="49"/>
      <c r="RA146" s="49"/>
      <c r="RD146" s="49"/>
      <c r="RG146" s="49"/>
      <c r="RJ146" s="49"/>
      <c r="RM146" s="49"/>
      <c r="RP146" s="49"/>
      <c r="RR146" s="49"/>
      <c r="SE146" s="49"/>
      <c r="SF146" s="49"/>
      <c r="SG146" s="49"/>
      <c r="SH146" s="49"/>
      <c r="SI146" s="49"/>
      <c r="SJ146" s="49"/>
      <c r="SK146" s="49"/>
      <c r="SL146" s="49"/>
      <c r="SM146" s="49"/>
      <c r="SN146" s="49"/>
      <c r="SO146" s="49"/>
      <c r="SP146" s="49"/>
      <c r="SQ146" s="49"/>
      <c r="SR146" s="49"/>
      <c r="SS146" s="49"/>
      <c r="ST146" s="49"/>
      <c r="SU146" s="49"/>
      <c r="SV146" s="49"/>
      <c r="SW146" s="49"/>
      <c r="SX146" s="49"/>
      <c r="SY146" s="49"/>
      <c r="SZ146" s="49"/>
      <c r="TA146" s="49"/>
      <c r="TB146" s="49"/>
      <c r="TC146" s="49"/>
      <c r="TD146" s="49"/>
      <c r="TE146" s="49"/>
      <c r="TF146" s="49"/>
      <c r="TG146" s="49"/>
      <c r="TH146" s="49"/>
      <c r="TI146" s="49"/>
      <c r="TJ146" s="49"/>
      <c r="TK146" s="49"/>
      <c r="TL146" s="49"/>
      <c r="TM146" s="49"/>
      <c r="TN146" s="49"/>
      <c r="TO146" s="49"/>
      <c r="TP146" s="49"/>
      <c r="TQ146" s="49"/>
      <c r="TR146" s="49"/>
      <c r="TU146" s="49"/>
      <c r="TX146" s="49"/>
      <c r="UA146" s="49"/>
      <c r="UD146" s="49"/>
      <c r="UG146" s="49"/>
      <c r="UJ146" s="49"/>
      <c r="US146" s="49"/>
      <c r="UV146" s="49"/>
      <c r="UY146" s="49"/>
      <c r="VB146" s="49"/>
      <c r="VK146" s="49"/>
      <c r="VQ146" s="49"/>
      <c r="VT146" s="49"/>
      <c r="VW146" s="49"/>
      <c r="VZ146" s="49"/>
      <c r="WF146" s="49"/>
      <c r="WI146" s="49"/>
      <c r="WO146" s="49"/>
      <c r="WQ146" s="49"/>
      <c r="WR146" s="49"/>
      <c r="WT146" s="49"/>
      <c r="XK146" s="49"/>
      <c r="XP146" s="49"/>
      <c r="XV146" s="49"/>
      <c r="XY146" s="49"/>
      <c r="YB146" s="49"/>
      <c r="YJ146" s="49"/>
      <c r="ZF146" s="49"/>
      <c r="ZG146" s="49"/>
      <c r="ZH146" s="49"/>
      <c r="ZI146" s="49"/>
      <c r="ZJ146" s="49"/>
      <c r="ZK146" s="49"/>
      <c r="AAC146" s="49"/>
      <c r="AAD146" s="49"/>
      <c r="AAG146" s="49"/>
      <c r="AAJ146" s="49"/>
      <c r="AAL146" s="49"/>
      <c r="AAN146" s="49"/>
      <c r="AAQ146" s="49"/>
      <c r="AAT146" s="49"/>
      <c r="AAW146" s="49"/>
      <c r="AAZ146" s="49"/>
      <c r="ABC146" s="49"/>
      <c r="ABF146" s="49"/>
      <c r="ABI146" s="49"/>
      <c r="ABL146" s="49"/>
      <c r="ABN146" s="49"/>
      <c r="ACA146" s="49"/>
      <c r="ACB146" s="49"/>
      <c r="ACC146" s="49"/>
      <c r="ACD146" s="49"/>
      <c r="ACE146" s="49"/>
      <c r="ACF146" s="49"/>
      <c r="ACG146" s="49"/>
      <c r="ACH146" s="49"/>
      <c r="ACI146" s="49"/>
      <c r="ACJ146" s="49"/>
      <c r="ACK146" s="49"/>
      <c r="ACL146" s="49"/>
      <c r="ACM146" s="49"/>
      <c r="ACN146" s="49"/>
      <c r="ACO146" s="49"/>
      <c r="ACP146" s="49"/>
      <c r="ACQ146" s="49"/>
      <c r="ACR146" s="49"/>
      <c r="ACS146" s="49"/>
      <c r="ACT146" s="49"/>
      <c r="ACU146" s="49"/>
      <c r="ACV146" s="49"/>
      <c r="ACW146" s="49"/>
      <c r="ACX146" s="49"/>
      <c r="ACY146" s="49"/>
      <c r="ACZ146" s="49"/>
      <c r="ADA146" s="49"/>
      <c r="ADB146" s="49"/>
      <c r="ADC146" s="49"/>
      <c r="ADD146" s="49"/>
      <c r="ADE146" s="49"/>
      <c r="ADF146" s="49"/>
      <c r="ADG146" s="49"/>
      <c r="ADH146" s="49"/>
      <c r="ADI146" s="49"/>
      <c r="ADJ146" s="49"/>
      <c r="ADK146" s="49"/>
      <c r="ADL146" s="49"/>
      <c r="ADM146" s="49"/>
      <c r="ADN146" s="49"/>
      <c r="ADQ146" s="49"/>
      <c r="ADT146" s="49"/>
      <c r="ADW146" s="49"/>
      <c r="ADZ146" s="49"/>
      <c r="AEC146" s="49"/>
      <c r="AEF146" s="49"/>
      <c r="AEO146" s="49"/>
      <c r="AER146" s="49"/>
      <c r="AEU146" s="49"/>
      <c r="AEX146" s="49"/>
      <c r="AFG146" s="49"/>
      <c r="AFM146" s="49"/>
      <c r="AFP146" s="49"/>
      <c r="AFS146" s="49"/>
      <c r="AFV146" s="49"/>
      <c r="AGB146" s="49"/>
      <c r="AGE146" s="49"/>
      <c r="AGK146" s="49"/>
      <c r="AGM146" s="49"/>
      <c r="AGN146" s="49"/>
      <c r="AGP146" s="49"/>
      <c r="AHG146" s="49"/>
      <c r="AHL146" s="49"/>
      <c r="AHR146" s="49"/>
      <c r="AHU146" s="49"/>
      <c r="AHX146" s="49"/>
      <c r="AIF146" s="49"/>
      <c r="AJB146" s="49"/>
      <c r="AJC146" s="49"/>
      <c r="AJD146" s="49"/>
      <c r="AJE146" s="49"/>
      <c r="AJF146" s="49"/>
      <c r="AJG146" s="49"/>
      <c r="AJY146" s="49"/>
      <c r="AJZ146" s="49"/>
      <c r="AKC146" s="49"/>
      <c r="AKF146" s="49"/>
      <c r="AKH146" s="49"/>
      <c r="AKJ146" s="49"/>
      <c r="AKM146" s="49"/>
      <c r="AKP146" s="49"/>
      <c r="AKS146" s="49"/>
      <c r="AKV146" s="49"/>
      <c r="AKY146" s="49"/>
      <c r="ALB146" s="49"/>
      <c r="ALE146" s="49"/>
      <c r="ALH146" s="49"/>
      <c r="ALJ146" s="49"/>
      <c r="ALW146" s="49"/>
      <c r="ALX146" s="49"/>
      <c r="ALY146" s="49"/>
      <c r="ALZ146" s="49"/>
      <c r="AMA146" s="49"/>
      <c r="AMB146" s="49"/>
      <c r="AMC146" s="49"/>
      <c r="AMD146" s="49"/>
      <c r="AME146" s="49"/>
      <c r="AMF146" s="49"/>
      <c r="AMG146" s="49"/>
      <c r="AMH146" s="49"/>
      <c r="AMI146" s="49"/>
      <c r="AMJ146" s="49"/>
      <c r="AMK146" s="49"/>
      <c r="AML146" s="49"/>
      <c r="AMM146" s="49"/>
      <c r="AMN146" s="49"/>
      <c r="AMO146" s="49"/>
      <c r="AMP146" s="49"/>
      <c r="AMQ146" s="49"/>
      <c r="AMR146" s="49"/>
      <c r="AMS146" s="49"/>
      <c r="AMT146" s="49"/>
      <c r="AMU146" s="49"/>
      <c r="AMV146" s="49"/>
      <c r="AMW146" s="49"/>
      <c r="AMX146" s="49"/>
      <c r="AMY146" s="49"/>
      <c r="AMZ146" s="49"/>
      <c r="ANA146" s="49"/>
      <c r="ANB146" s="49"/>
      <c r="ANC146" s="49"/>
      <c r="AND146" s="49"/>
      <c r="ANE146" s="49"/>
      <c r="ANF146" s="49"/>
      <c r="ANG146" s="49"/>
      <c r="ANH146" s="49"/>
      <c r="ANI146" s="49"/>
      <c r="ANJ146" s="49"/>
      <c r="ANM146" s="49"/>
      <c r="ANP146" s="49"/>
      <c r="ANS146" s="49"/>
      <c r="ANV146" s="49"/>
      <c r="ANY146" s="49"/>
      <c r="AOB146" s="49"/>
      <c r="AOK146" s="49"/>
      <c r="AON146" s="49"/>
      <c r="AOQ146" s="49"/>
      <c r="AOT146" s="49"/>
      <c r="APC146" s="49"/>
      <c r="API146" s="49"/>
      <c r="APL146" s="49"/>
      <c r="APO146" s="49"/>
      <c r="APR146" s="49"/>
      <c r="APX146" s="49"/>
      <c r="AQA146" s="49"/>
      <c r="AQG146" s="49"/>
      <c r="AQI146" s="49"/>
      <c r="AQJ146" s="49"/>
      <c r="AQL146" s="49"/>
      <c r="ARC146" s="49"/>
      <c r="ARH146" s="49"/>
      <c r="ARN146" s="49"/>
      <c r="ARQ146" s="49"/>
      <c r="ART146" s="49"/>
      <c r="ASB146" s="49"/>
      <c r="ASX146" s="49"/>
      <c r="ASY146" s="49"/>
      <c r="ASZ146" s="49"/>
      <c r="ATA146" s="49"/>
      <c r="ATB146" s="49"/>
      <c r="ATC146" s="49"/>
      <c r="ATU146" s="49"/>
      <c r="ATV146" s="49"/>
      <c r="ATY146" s="49"/>
      <c r="AUB146" s="49"/>
      <c r="AUD146" s="49"/>
      <c r="AUF146" s="49"/>
      <c r="AUI146" s="49"/>
      <c r="AUL146" s="49"/>
      <c r="AUO146" s="49"/>
      <c r="AUR146" s="49"/>
      <c r="AUU146" s="49"/>
      <c r="AUX146" s="49"/>
      <c r="AVA146" s="49"/>
      <c r="AVD146" s="49"/>
      <c r="AVF146" s="49"/>
      <c r="AVS146" s="49"/>
      <c r="AVT146" s="49"/>
      <c r="AVU146" s="49"/>
      <c r="AVV146" s="49"/>
      <c r="AVW146" s="49"/>
      <c r="AVX146" s="49"/>
      <c r="AVY146" s="49"/>
      <c r="AVZ146" s="49"/>
      <c r="AWA146" s="49"/>
      <c r="AWB146" s="49"/>
      <c r="AWC146" s="49"/>
      <c r="AWD146" s="49"/>
      <c r="AWE146" s="49"/>
      <c r="AWF146" s="49"/>
      <c r="AWG146" s="49"/>
      <c r="AWH146" s="49"/>
      <c r="AWI146" s="49"/>
      <c r="AWJ146" s="49"/>
      <c r="AWK146" s="49"/>
      <c r="AWL146" s="49"/>
      <c r="AWM146" s="49"/>
      <c r="AWN146" s="49"/>
      <c r="AWO146" s="49"/>
      <c r="AWP146" s="49"/>
      <c r="AWQ146" s="49"/>
      <c r="AWR146" s="49"/>
      <c r="AWS146" s="49"/>
      <c r="AWT146" s="49"/>
      <c r="AWU146" s="49"/>
      <c r="AWV146" s="49"/>
      <c r="AWW146" s="49"/>
      <c r="AWX146" s="49"/>
      <c r="AWY146" s="49"/>
      <c r="AWZ146" s="49"/>
      <c r="AXA146" s="49"/>
      <c r="AXB146" s="49"/>
      <c r="AXC146" s="49"/>
      <c r="AXD146" s="49"/>
      <c r="AXE146" s="49"/>
      <c r="AXF146" s="49"/>
      <c r="AXI146" s="49"/>
      <c r="AXL146" s="49"/>
      <c r="AXO146" s="49"/>
      <c r="AXR146" s="49"/>
      <c r="AXU146" s="49"/>
      <c r="AXX146" s="49"/>
      <c r="AYG146" s="49"/>
      <c r="AYJ146" s="49"/>
      <c r="AYM146" s="49"/>
      <c r="AYP146" s="49"/>
      <c r="AYY146" s="49"/>
      <c r="AZE146" s="49"/>
      <c r="AZH146" s="49"/>
      <c r="AZK146" s="49"/>
      <c r="AZN146" s="49"/>
      <c r="AZT146" s="49"/>
      <c r="AZW146" s="49"/>
      <c r="BAC146" s="49"/>
      <c r="BAE146" s="49"/>
      <c r="BAF146" s="49"/>
      <c r="BAH146" s="49"/>
      <c r="BAY146" s="49"/>
      <c r="BBD146" s="49"/>
      <c r="BBJ146" s="49"/>
      <c r="BBM146" s="49"/>
      <c r="BBP146" s="49"/>
      <c r="BBX146" s="49"/>
      <c r="BCT146" s="49"/>
      <c r="BCU146" s="49"/>
      <c r="BCV146" s="49"/>
      <c r="BCW146" s="49"/>
      <c r="BCX146" s="49"/>
      <c r="BCY146" s="49"/>
      <c r="BDQ146" s="49"/>
      <c r="BDR146" s="49"/>
      <c r="BDU146" s="49"/>
      <c r="BDX146" s="49"/>
      <c r="BDZ146" s="49"/>
      <c r="BEB146" s="49"/>
      <c r="BEE146" s="49"/>
      <c r="BEH146" s="49"/>
      <c r="BEK146" s="49"/>
      <c r="BEN146" s="49"/>
      <c r="BEQ146" s="49"/>
      <c r="BET146" s="49"/>
      <c r="BEW146" s="49"/>
      <c r="BEZ146" s="49"/>
      <c r="BFB146" s="49"/>
      <c r="BFO146" s="49"/>
      <c r="BFP146" s="49"/>
      <c r="BFQ146" s="49"/>
      <c r="BFR146" s="49"/>
      <c r="BFS146" s="49"/>
      <c r="BFT146" s="49"/>
      <c r="BFU146" s="49"/>
      <c r="BFV146" s="49"/>
      <c r="BFW146" s="49"/>
      <c r="BFX146" s="49"/>
      <c r="BFY146" s="49"/>
      <c r="BFZ146" s="49"/>
      <c r="BGA146" s="49"/>
      <c r="BGB146" s="49"/>
      <c r="BGC146" s="49"/>
      <c r="BGD146" s="49"/>
      <c r="BGE146" s="49"/>
      <c r="BGF146" s="49"/>
      <c r="BGG146" s="49"/>
      <c r="BGH146" s="49"/>
      <c r="BGI146" s="49"/>
      <c r="BGJ146" s="49"/>
      <c r="BGK146" s="49"/>
      <c r="BGL146" s="49"/>
      <c r="BGM146" s="49"/>
      <c r="BGN146" s="49"/>
      <c r="BGO146" s="49"/>
      <c r="BGP146" s="49"/>
      <c r="BGQ146" s="49"/>
      <c r="BGR146" s="49"/>
      <c r="BGS146" s="49"/>
      <c r="BGT146" s="49"/>
      <c r="BGU146" s="49"/>
      <c r="BGV146" s="49"/>
      <c r="BGW146" s="49"/>
      <c r="BGX146" s="49"/>
      <c r="BGY146" s="49"/>
      <c r="BGZ146" s="49"/>
      <c r="BHA146" s="49"/>
      <c r="BHB146" s="49"/>
      <c r="BHE146" s="49"/>
      <c r="BHH146" s="49"/>
      <c r="BHK146" s="49"/>
      <c r="BHN146" s="49"/>
      <c r="BHQ146" s="49"/>
      <c r="BHT146" s="49"/>
      <c r="BIC146" s="49"/>
      <c r="BIF146" s="49"/>
      <c r="BII146" s="49"/>
      <c r="BIL146" s="49"/>
      <c r="BIU146" s="49"/>
      <c r="BJA146" s="49"/>
      <c r="BJD146" s="49"/>
      <c r="BJG146" s="49"/>
      <c r="BJJ146" s="49"/>
      <c r="BJP146" s="49"/>
      <c r="BJS146" s="49"/>
      <c r="BJY146" s="49"/>
      <c r="BKA146" s="49"/>
      <c r="BKB146" s="49"/>
      <c r="BKD146" s="49"/>
      <c r="BKU146" s="49"/>
      <c r="BKZ146" s="49"/>
      <c r="BLF146" s="49"/>
      <c r="BLI146" s="49"/>
      <c r="BLL146" s="49"/>
      <c r="BLT146" s="49"/>
      <c r="BMP146" s="49"/>
      <c r="BMQ146" s="49"/>
      <c r="BMR146" s="49"/>
      <c r="BMS146" s="49"/>
      <c r="BMT146" s="49"/>
      <c r="BMU146" s="49"/>
      <c r="BNM146" s="49"/>
      <c r="BNN146" s="49"/>
      <c r="BNQ146" s="49"/>
      <c r="BNT146" s="49"/>
      <c r="BNV146" s="49"/>
      <c r="BNX146" s="49"/>
      <c r="BOA146" s="49"/>
      <c r="BOD146" s="49"/>
      <c r="BOG146" s="49"/>
      <c r="BOJ146" s="49"/>
      <c r="BOM146" s="49"/>
      <c r="BOP146" s="49"/>
      <c r="BOS146" s="49"/>
      <c r="BOV146" s="49"/>
      <c r="BOX146" s="49"/>
      <c r="BPK146" s="49"/>
      <c r="BPL146" s="49"/>
      <c r="BPM146" s="49"/>
      <c r="BPN146" s="49"/>
      <c r="BPO146" s="49"/>
      <c r="BPP146" s="49"/>
      <c r="BPQ146" s="49"/>
      <c r="BPR146" s="49"/>
      <c r="BPS146" s="49"/>
      <c r="BPT146" s="49"/>
      <c r="BPU146" s="49"/>
      <c r="BPV146" s="49"/>
      <c r="BPW146" s="49"/>
      <c r="BPX146" s="49"/>
      <c r="BPY146" s="49"/>
      <c r="BPZ146" s="49"/>
      <c r="BQA146" s="49"/>
      <c r="BQB146" s="49"/>
      <c r="BQC146" s="49"/>
      <c r="BQD146" s="49"/>
      <c r="BQE146" s="49"/>
      <c r="BQF146" s="49"/>
      <c r="BQG146" s="49"/>
      <c r="BQH146" s="49"/>
      <c r="BQI146" s="49"/>
      <c r="BQJ146" s="49"/>
      <c r="BQK146" s="49"/>
      <c r="BQL146" s="49"/>
      <c r="BQM146" s="49"/>
      <c r="BQN146" s="49"/>
      <c r="BQO146" s="49"/>
      <c r="BQP146" s="49"/>
      <c r="BQQ146" s="49"/>
      <c r="BQR146" s="49"/>
      <c r="BQS146" s="49"/>
      <c r="BQT146" s="49"/>
      <c r="BQU146" s="49"/>
      <c r="BQV146" s="49"/>
      <c r="BQW146" s="49"/>
      <c r="BQX146" s="49"/>
      <c r="BRA146" s="49"/>
      <c r="BRD146" s="49"/>
      <c r="BRG146" s="49"/>
      <c r="BRJ146" s="49"/>
      <c r="BRM146" s="49"/>
      <c r="BRP146" s="49"/>
      <c r="BRY146" s="49"/>
      <c r="BSB146" s="49"/>
      <c r="BSE146" s="49"/>
      <c r="BSH146" s="49"/>
      <c r="BSQ146" s="49"/>
      <c r="BSW146" s="49"/>
      <c r="BSZ146" s="49"/>
      <c r="BTC146" s="49"/>
      <c r="BTF146" s="49"/>
      <c r="BTL146" s="49"/>
      <c r="BTO146" s="49"/>
      <c r="BTU146" s="49"/>
      <c r="BTW146" s="49"/>
      <c r="BTX146" s="49"/>
      <c r="BTZ146" s="49"/>
      <c r="BUQ146" s="49"/>
      <c r="BUV146" s="49"/>
      <c r="BVB146" s="49"/>
      <c r="BVE146" s="49"/>
      <c r="BVH146" s="49"/>
      <c r="BVP146" s="49"/>
      <c r="BWL146" s="49"/>
      <c r="BWM146" s="49"/>
      <c r="BWN146" s="49"/>
      <c r="BWO146" s="49"/>
      <c r="BWP146" s="49"/>
      <c r="BWQ146" s="49"/>
      <c r="BXI146" s="49"/>
      <c r="BXJ146" s="49"/>
      <c r="BXM146" s="49"/>
      <c r="BXP146" s="49"/>
      <c r="BXR146" s="49"/>
      <c r="BXT146" s="49"/>
      <c r="BXW146" s="49"/>
      <c r="BXZ146" s="49"/>
      <c r="BYC146" s="49"/>
      <c r="BYF146" s="49"/>
      <c r="BYI146" s="49"/>
      <c r="BYL146" s="49"/>
      <c r="BYO146" s="49"/>
      <c r="BYR146" s="49"/>
      <c r="BYT146" s="49"/>
      <c r="BZG146" s="49"/>
      <c r="BZH146" s="49"/>
      <c r="BZI146" s="49"/>
      <c r="BZJ146" s="49"/>
      <c r="BZK146" s="49"/>
      <c r="BZL146" s="49"/>
      <c r="BZM146" s="49"/>
      <c r="BZN146" s="49"/>
      <c r="BZO146" s="49"/>
      <c r="BZP146" s="49"/>
      <c r="BZQ146" s="49"/>
      <c r="BZR146" s="49"/>
      <c r="BZS146" s="49"/>
      <c r="BZT146" s="49"/>
      <c r="BZU146" s="49"/>
      <c r="BZV146" s="49"/>
      <c r="BZW146" s="49"/>
      <c r="BZX146" s="49"/>
      <c r="BZY146" s="49"/>
      <c r="BZZ146" s="49"/>
      <c r="CAA146" s="49"/>
      <c r="CAB146" s="49"/>
      <c r="CAC146" s="49"/>
      <c r="CAD146" s="49"/>
      <c r="CAE146" s="49"/>
      <c r="CAF146" s="49"/>
      <c r="CAG146" s="49"/>
      <c r="CAH146" s="49"/>
      <c r="CAI146" s="49"/>
      <c r="CAJ146" s="49"/>
      <c r="CAK146" s="49"/>
      <c r="CAL146" s="49"/>
      <c r="CAM146" s="49"/>
      <c r="CAN146" s="49"/>
      <c r="CAO146" s="49"/>
      <c r="CAP146" s="49"/>
      <c r="CAQ146" s="49"/>
      <c r="CAR146" s="49"/>
      <c r="CAS146" s="49"/>
      <c r="CAT146" s="49"/>
      <c r="CAW146" s="49"/>
      <c r="CAZ146" s="49"/>
      <c r="CBC146" s="49"/>
      <c r="CBF146" s="49"/>
      <c r="CBI146" s="49"/>
      <c r="CBL146" s="49"/>
      <c r="CBU146" s="49"/>
      <c r="CBX146" s="49"/>
      <c r="CCA146" s="49"/>
      <c r="CCD146" s="49"/>
      <c r="CCM146" s="49"/>
      <c r="CCS146" s="49"/>
      <c r="CCV146" s="49"/>
      <c r="CCY146" s="49"/>
      <c r="CDB146" s="49"/>
      <c r="CDH146" s="49"/>
      <c r="CDK146" s="49"/>
      <c r="CDQ146" s="49"/>
      <c r="CDS146" s="49"/>
      <c r="CDT146" s="49"/>
      <c r="CDV146" s="49"/>
      <c r="CEM146" s="49"/>
      <c r="CER146" s="49"/>
      <c r="CEX146" s="49"/>
      <c r="CFA146" s="49"/>
      <c r="CFD146" s="49"/>
      <c r="CFL146" s="49"/>
      <c r="CGH146" s="49"/>
      <c r="CGI146" s="49"/>
      <c r="CGJ146" s="49"/>
      <c r="CGK146" s="49"/>
      <c r="CGL146" s="49"/>
      <c r="CGM146" s="49"/>
      <c r="CHE146" s="49"/>
      <c r="CHF146" s="49"/>
      <c r="CHI146" s="49"/>
      <c r="CHL146" s="49"/>
      <c r="CHN146" s="49"/>
      <c r="CHP146" s="49"/>
      <c r="CHS146" s="49"/>
      <c r="CHV146" s="49"/>
      <c r="CHY146" s="49"/>
      <c r="CIB146" s="49"/>
      <c r="CIE146" s="49"/>
      <c r="CIH146" s="49"/>
      <c r="CIK146" s="49"/>
      <c r="CIN146" s="49"/>
      <c r="CIP146" s="49"/>
      <c r="CJC146" s="49"/>
      <c r="CJD146" s="49"/>
      <c r="CJE146" s="49"/>
      <c r="CJF146" s="49"/>
      <c r="CJG146" s="49"/>
      <c r="CJH146" s="49"/>
      <c r="CJI146" s="49"/>
      <c r="CJJ146" s="49"/>
      <c r="CJK146" s="49"/>
      <c r="CJL146" s="49"/>
      <c r="CJM146" s="49"/>
      <c r="CJN146" s="49"/>
      <c r="CJO146" s="49"/>
      <c r="CJP146" s="49"/>
      <c r="CJQ146" s="49"/>
      <c r="CJR146" s="49"/>
      <c r="CJS146" s="49"/>
      <c r="CJT146" s="49"/>
      <c r="CJU146" s="49"/>
      <c r="CJV146" s="49"/>
      <c r="CJW146" s="49"/>
      <c r="CJX146" s="49"/>
      <c r="CJY146" s="49"/>
      <c r="CJZ146" s="49"/>
      <c r="CKA146" s="49"/>
      <c r="CKB146" s="49"/>
      <c r="CKC146" s="49"/>
      <c r="CKD146" s="49"/>
      <c r="CKE146" s="49"/>
      <c r="CKF146" s="49"/>
      <c r="CKG146" s="49"/>
      <c r="CKH146" s="49"/>
      <c r="CKI146" s="49"/>
      <c r="CKJ146" s="49"/>
      <c r="CKK146" s="49"/>
      <c r="CKL146" s="49"/>
      <c r="CKM146" s="49"/>
      <c r="CKN146" s="49"/>
      <c r="CKO146" s="49"/>
      <c r="CKP146" s="49"/>
      <c r="CKS146" s="49"/>
      <c r="CKV146" s="49"/>
      <c r="CKY146" s="49"/>
      <c r="CLB146" s="49"/>
      <c r="CLE146" s="49"/>
      <c r="CLH146" s="49"/>
      <c r="CLQ146" s="49"/>
      <c r="CLT146" s="49"/>
      <c r="CLW146" s="49"/>
      <c r="CLZ146" s="49"/>
      <c r="CMI146" s="49"/>
      <c r="CMO146" s="49"/>
      <c r="CMR146" s="49"/>
      <c r="CMU146" s="49"/>
      <c r="CMX146" s="49"/>
      <c r="CND146" s="49"/>
      <c r="CNG146" s="49"/>
      <c r="CNM146" s="49"/>
      <c r="CNO146" s="49"/>
      <c r="CNP146" s="49"/>
      <c r="CNR146" s="49"/>
      <c r="COI146" s="49"/>
      <c r="CON146" s="49"/>
      <c r="COT146" s="49"/>
      <c r="COW146" s="49"/>
      <c r="COZ146" s="49"/>
      <c r="CPH146" s="49"/>
      <c r="CQD146" s="49"/>
      <c r="CQE146" s="49"/>
      <c r="CQF146" s="49"/>
      <c r="CQG146" s="49"/>
      <c r="CQH146" s="49"/>
      <c r="CQI146" s="49"/>
      <c r="CRA146" s="49"/>
      <c r="CRB146" s="49"/>
      <c r="CRE146" s="49"/>
      <c r="CRH146" s="49"/>
      <c r="CRJ146" s="49"/>
      <c r="CRL146" s="49"/>
      <c r="CRO146" s="49"/>
      <c r="CRR146" s="49"/>
      <c r="CRU146" s="49"/>
      <c r="CRX146" s="49"/>
      <c r="CSA146" s="49"/>
      <c r="CSD146" s="49"/>
      <c r="CSG146" s="49"/>
      <c r="CSJ146" s="49"/>
      <c r="CSL146" s="49"/>
      <c r="CSY146" s="49"/>
      <c r="CSZ146" s="49"/>
      <c r="CTA146" s="49"/>
      <c r="CTB146" s="49"/>
      <c r="CTC146" s="49"/>
      <c r="CTD146" s="49"/>
      <c r="CTE146" s="49"/>
      <c r="CTF146" s="49"/>
      <c r="CTG146" s="49"/>
      <c r="CTH146" s="49"/>
      <c r="CTI146" s="49"/>
      <c r="CTJ146" s="49"/>
      <c r="CTK146" s="49"/>
      <c r="CTL146" s="49"/>
      <c r="CTM146" s="49"/>
      <c r="CTN146" s="49"/>
      <c r="CTO146" s="49"/>
      <c r="CTP146" s="49"/>
      <c r="CTQ146" s="49"/>
      <c r="CTR146" s="49"/>
      <c r="CTS146" s="49"/>
      <c r="CTT146" s="49"/>
      <c r="CTU146" s="49"/>
      <c r="CTV146" s="49"/>
      <c r="CTW146" s="49"/>
      <c r="CTX146" s="49"/>
      <c r="CTY146" s="49"/>
      <c r="CTZ146" s="49"/>
      <c r="CUA146" s="49"/>
      <c r="CUB146" s="49"/>
      <c r="CUC146" s="49"/>
      <c r="CUD146" s="49"/>
      <c r="CUE146" s="49"/>
      <c r="CUF146" s="49"/>
      <c r="CUG146" s="49"/>
      <c r="CUH146" s="49"/>
      <c r="CUI146" s="49"/>
      <c r="CUJ146" s="49"/>
      <c r="CUK146" s="49"/>
      <c r="CUL146" s="49"/>
      <c r="CUO146" s="49"/>
      <c r="CUR146" s="49"/>
      <c r="CUU146" s="49"/>
      <c r="CUX146" s="49"/>
      <c r="CVA146" s="49"/>
      <c r="CVD146" s="49"/>
      <c r="CVM146" s="49"/>
      <c r="CVP146" s="49"/>
      <c r="CVS146" s="49"/>
      <c r="CVV146" s="49"/>
      <c r="CWE146" s="49"/>
      <c r="CWK146" s="49"/>
      <c r="CWN146" s="49"/>
      <c r="CWQ146" s="49"/>
      <c r="CWT146" s="49"/>
      <c r="CWZ146" s="49"/>
      <c r="CXC146" s="49"/>
      <c r="CXI146" s="49"/>
      <c r="CXK146" s="49"/>
      <c r="CXL146" s="49"/>
      <c r="CXN146" s="49"/>
      <c r="CYE146" s="49"/>
      <c r="CYJ146" s="49"/>
      <c r="CYP146" s="49"/>
      <c r="CYS146" s="49"/>
      <c r="CYV146" s="49"/>
      <c r="CZD146" s="49"/>
      <c r="CZZ146" s="49"/>
      <c r="DAA146" s="49"/>
      <c r="DAB146" s="49"/>
      <c r="DAC146" s="49"/>
      <c r="DAD146" s="49"/>
      <c r="DAE146" s="49"/>
      <c r="DAW146" s="49"/>
      <c r="DAX146" s="49"/>
      <c r="DBA146" s="49"/>
      <c r="DBD146" s="49"/>
      <c r="DBF146" s="49"/>
      <c r="DBH146" s="49"/>
      <c r="DBK146" s="49"/>
      <c r="DBN146" s="49"/>
      <c r="DBQ146" s="49"/>
      <c r="DBT146" s="49"/>
      <c r="DBW146" s="49"/>
      <c r="DBZ146" s="49"/>
      <c r="DCC146" s="49"/>
      <c r="DCF146" s="49"/>
      <c r="DCH146" s="49"/>
      <c r="DCU146" s="49"/>
      <c r="DCV146" s="49"/>
      <c r="DCW146" s="49"/>
      <c r="DCX146" s="49"/>
      <c r="DCY146" s="49"/>
      <c r="DCZ146" s="49"/>
      <c r="DDA146" s="49"/>
      <c r="DDB146" s="49"/>
      <c r="DDC146" s="49"/>
      <c r="DDD146" s="49"/>
      <c r="DDE146" s="49"/>
      <c r="DDF146" s="49"/>
      <c r="DDG146" s="49"/>
      <c r="DDH146" s="49"/>
      <c r="DDI146" s="49"/>
      <c r="DDJ146" s="49"/>
      <c r="DDK146" s="49"/>
      <c r="DDL146" s="49"/>
      <c r="DDM146" s="49"/>
      <c r="DDN146" s="49"/>
      <c r="DDO146" s="49"/>
      <c r="DDP146" s="49"/>
      <c r="DDQ146" s="49"/>
      <c r="DDR146" s="49"/>
      <c r="DDS146" s="49"/>
      <c r="DDT146" s="49"/>
      <c r="DDU146" s="49"/>
      <c r="DDV146" s="49"/>
      <c r="DDW146" s="49"/>
      <c r="DDX146" s="49"/>
      <c r="DDY146" s="49"/>
      <c r="DDZ146" s="49"/>
      <c r="DEA146" s="49"/>
      <c r="DEB146" s="49"/>
      <c r="DEC146" s="49"/>
      <c r="DED146" s="49"/>
      <c r="DEE146" s="49"/>
      <c r="DEF146" s="49"/>
      <c r="DEG146" s="49"/>
      <c r="DEH146" s="49"/>
      <c r="DEK146" s="49"/>
      <c r="DEN146" s="49"/>
      <c r="DEQ146" s="49"/>
      <c r="DET146" s="49"/>
      <c r="DEW146" s="49"/>
      <c r="DEZ146" s="49"/>
      <c r="DFI146" s="49"/>
      <c r="DFL146" s="49"/>
      <c r="DFO146" s="49"/>
      <c r="DFR146" s="49"/>
      <c r="DGA146" s="49"/>
      <c r="DGG146" s="49"/>
      <c r="DGJ146" s="49"/>
      <c r="DGM146" s="49"/>
      <c r="DGP146" s="49"/>
      <c r="DGV146" s="49"/>
      <c r="DGY146" s="49"/>
      <c r="DHE146" s="49"/>
      <c r="DHG146" s="49"/>
      <c r="DHH146" s="49"/>
      <c r="DHJ146" s="49"/>
      <c r="DIA146" s="49"/>
      <c r="DIF146" s="49"/>
      <c r="DIL146" s="49"/>
      <c r="DIO146" s="49"/>
      <c r="DIR146" s="49"/>
      <c r="DIZ146" s="49"/>
      <c r="DJV146" s="49"/>
      <c r="DJW146" s="49"/>
      <c r="DJX146" s="49"/>
      <c r="DJY146" s="49"/>
      <c r="DJZ146" s="49"/>
      <c r="DKA146" s="49"/>
      <c r="DKS146" s="49"/>
      <c r="DKT146" s="49"/>
      <c r="DKW146" s="49"/>
      <c r="DKZ146" s="49"/>
      <c r="DLB146" s="49"/>
      <c r="DLD146" s="49"/>
      <c r="DLG146" s="49"/>
      <c r="DLJ146" s="49"/>
      <c r="DLM146" s="49"/>
      <c r="DLP146" s="49"/>
      <c r="DLS146" s="49"/>
      <c r="DLV146" s="49"/>
      <c r="DLY146" s="49"/>
      <c r="DMB146" s="49"/>
      <c r="DMD146" s="49"/>
      <c r="DMQ146" s="49"/>
      <c r="DMR146" s="49"/>
      <c r="DMS146" s="49"/>
      <c r="DMT146" s="49"/>
      <c r="DMU146" s="49"/>
      <c r="DMV146" s="49"/>
      <c r="DMW146" s="49"/>
      <c r="DMX146" s="49"/>
      <c r="DMY146" s="49"/>
      <c r="DMZ146" s="49"/>
      <c r="DNA146" s="49"/>
      <c r="DNB146" s="49"/>
      <c r="DNC146" s="49"/>
      <c r="DND146" s="49"/>
      <c r="DNE146" s="49"/>
      <c r="DNF146" s="49"/>
      <c r="DNG146" s="49"/>
      <c r="DNH146" s="49"/>
      <c r="DNI146" s="49"/>
      <c r="DNJ146" s="49"/>
      <c r="DNK146" s="49"/>
      <c r="DNL146" s="49"/>
      <c r="DNM146" s="49"/>
      <c r="DNN146" s="49"/>
      <c r="DNO146" s="49"/>
      <c r="DNP146" s="49"/>
      <c r="DNQ146" s="49"/>
      <c r="DNR146" s="49"/>
      <c r="DNS146" s="49"/>
      <c r="DNT146" s="49"/>
      <c r="DNU146" s="49"/>
      <c r="DNV146" s="49"/>
      <c r="DNW146" s="49"/>
      <c r="DNX146" s="49"/>
      <c r="DNY146" s="49"/>
      <c r="DNZ146" s="49"/>
      <c r="DOA146" s="49"/>
      <c r="DOB146" s="49"/>
      <c r="DOC146" s="49"/>
      <c r="DOD146" s="49"/>
      <c r="DOG146" s="49"/>
      <c r="DOJ146" s="49"/>
      <c r="DOM146" s="49"/>
      <c r="DOP146" s="49"/>
      <c r="DOS146" s="49"/>
      <c r="DOV146" s="49"/>
      <c r="DPE146" s="49"/>
      <c r="DPH146" s="49"/>
      <c r="DPK146" s="49"/>
      <c r="DPN146" s="49"/>
      <c r="DPW146" s="49"/>
      <c r="DQC146" s="49"/>
      <c r="DQF146" s="49"/>
      <c r="DQI146" s="49"/>
      <c r="DQL146" s="49"/>
      <c r="DQR146" s="49"/>
      <c r="DQU146" s="49"/>
      <c r="DRA146" s="49"/>
      <c r="DRC146" s="49"/>
      <c r="DRD146" s="49"/>
      <c r="DRF146" s="49"/>
      <c r="DRW146" s="49"/>
      <c r="DSB146" s="49"/>
      <c r="DSH146" s="49"/>
      <c r="DSK146" s="49"/>
      <c r="DSN146" s="49"/>
      <c r="DSV146" s="49"/>
      <c r="DTR146" s="49"/>
      <c r="DTS146" s="49"/>
      <c r="DTT146" s="49"/>
      <c r="DTU146" s="49"/>
      <c r="DTV146" s="49"/>
      <c r="DTW146" s="49"/>
      <c r="DUO146" s="49"/>
      <c r="DUP146" s="49"/>
      <c r="DUS146" s="49"/>
      <c r="DUV146" s="49"/>
      <c r="DUX146" s="49"/>
      <c r="DUZ146" s="49"/>
      <c r="DVC146" s="49"/>
      <c r="DVF146" s="49"/>
      <c r="DVI146" s="49"/>
      <c r="DVL146" s="49"/>
      <c r="DVO146" s="49"/>
      <c r="DVR146" s="49"/>
      <c r="DVU146" s="49"/>
      <c r="DVX146" s="49"/>
      <c r="DVZ146" s="49"/>
      <c r="DWM146" s="49"/>
      <c r="DWN146" s="49"/>
      <c r="DWO146" s="49"/>
      <c r="DWP146" s="49"/>
      <c r="DWQ146" s="49"/>
      <c r="DWR146" s="49"/>
      <c r="DWS146" s="49"/>
      <c r="DWT146" s="49"/>
      <c r="DWU146" s="49"/>
      <c r="DWV146" s="49"/>
      <c r="DWW146" s="49"/>
      <c r="DWX146" s="49"/>
      <c r="DWY146" s="49"/>
      <c r="DWZ146" s="49"/>
      <c r="DXA146" s="49"/>
      <c r="DXB146" s="49"/>
      <c r="DXC146" s="49"/>
      <c r="DXD146" s="49"/>
      <c r="DXE146" s="49"/>
      <c r="DXF146" s="49"/>
      <c r="DXG146" s="49"/>
      <c r="DXH146" s="49"/>
      <c r="DXI146" s="49"/>
      <c r="DXJ146" s="49"/>
      <c r="DXK146" s="49"/>
      <c r="DXL146" s="49"/>
      <c r="DXM146" s="49"/>
      <c r="DXN146" s="49"/>
      <c r="DXO146" s="49"/>
      <c r="DXP146" s="49"/>
      <c r="DXQ146" s="49"/>
      <c r="DXR146" s="49"/>
      <c r="DXS146" s="49"/>
      <c r="DXT146" s="49"/>
      <c r="DXU146" s="49"/>
      <c r="DXV146" s="49"/>
      <c r="DXW146" s="49"/>
      <c r="DXX146" s="49"/>
      <c r="DXY146" s="49"/>
      <c r="DXZ146" s="49"/>
      <c r="DYC146" s="49"/>
      <c r="DYF146" s="49"/>
      <c r="DYI146" s="49"/>
      <c r="DYL146" s="49"/>
      <c r="DYO146" s="49"/>
      <c r="DYR146" s="49"/>
      <c r="DZA146" s="49"/>
      <c r="DZD146" s="49"/>
      <c r="DZG146" s="49"/>
      <c r="DZJ146" s="49"/>
      <c r="DZS146" s="49"/>
      <c r="DZY146" s="49"/>
      <c r="EAB146" s="49"/>
      <c r="EAE146" s="49"/>
      <c r="EAH146" s="49"/>
      <c r="EAN146" s="49"/>
      <c r="EAQ146" s="49"/>
      <c r="EAW146" s="49"/>
      <c r="EAY146" s="49"/>
      <c r="EAZ146" s="49"/>
      <c r="EBB146" s="49"/>
      <c r="EBS146" s="49"/>
      <c r="EBX146" s="49"/>
      <c r="ECD146" s="49"/>
      <c r="ECG146" s="49"/>
      <c r="ECJ146" s="49"/>
      <c r="ECR146" s="49"/>
      <c r="EDN146" s="49"/>
      <c r="EDO146" s="49"/>
      <c r="EDP146" s="49"/>
      <c r="EDQ146" s="49"/>
      <c r="EDR146" s="49"/>
      <c r="EDS146" s="49"/>
      <c r="EEK146" s="49"/>
      <c r="EEL146" s="49"/>
      <c r="EEO146" s="49"/>
      <c r="EER146" s="49"/>
      <c r="EET146" s="49"/>
      <c r="EEV146" s="49"/>
      <c r="EEY146" s="49"/>
      <c r="EFB146" s="49"/>
      <c r="EFE146" s="49"/>
      <c r="EFH146" s="49"/>
      <c r="EFK146" s="49"/>
      <c r="EFN146" s="49"/>
      <c r="EFQ146" s="49"/>
      <c r="EFT146" s="49"/>
      <c r="EFV146" s="49"/>
      <c r="EGI146" s="49"/>
      <c r="EGJ146" s="49"/>
      <c r="EGK146" s="49"/>
      <c r="EGL146" s="49"/>
      <c r="EGM146" s="49"/>
      <c r="EGN146" s="49"/>
      <c r="EGO146" s="49"/>
      <c r="EGP146" s="49"/>
      <c r="EGQ146" s="49"/>
      <c r="EGR146" s="49"/>
      <c r="EGS146" s="49"/>
      <c r="EGT146" s="49"/>
      <c r="EGU146" s="49"/>
      <c r="EGV146" s="49"/>
      <c r="EGW146" s="49"/>
      <c r="EGX146" s="49"/>
      <c r="EGY146" s="49"/>
      <c r="EGZ146" s="49"/>
      <c r="EHA146" s="49"/>
      <c r="EHB146" s="49"/>
      <c r="EHC146" s="49"/>
      <c r="EHD146" s="49"/>
      <c r="EHE146" s="49"/>
      <c r="EHF146" s="49"/>
      <c r="EHG146" s="49"/>
      <c r="EHH146" s="49"/>
      <c r="EHI146" s="49"/>
      <c r="EHJ146" s="49"/>
      <c r="EHK146" s="49"/>
      <c r="EHL146" s="49"/>
      <c r="EHM146" s="49"/>
      <c r="EHN146" s="49"/>
      <c r="EHO146" s="49"/>
      <c r="EHP146" s="49"/>
      <c r="EHQ146" s="49"/>
      <c r="EHR146" s="49"/>
      <c r="EHS146" s="49"/>
      <c r="EHT146" s="49"/>
      <c r="EHU146" s="49"/>
      <c r="EHV146" s="49"/>
      <c r="EHY146" s="49"/>
      <c r="EIB146" s="49"/>
      <c r="EIE146" s="49"/>
      <c r="EIH146" s="49"/>
      <c r="EIK146" s="49"/>
      <c r="EIN146" s="49"/>
      <c r="EIW146" s="49"/>
      <c r="EIZ146" s="49"/>
      <c r="EJC146" s="49"/>
      <c r="EJF146" s="49"/>
      <c r="EJO146" s="49"/>
      <c r="EJU146" s="49"/>
      <c r="EJX146" s="49"/>
      <c r="EKA146" s="49"/>
      <c r="EKD146" s="49"/>
      <c r="EKJ146" s="49"/>
      <c r="EKM146" s="49"/>
      <c r="EKS146" s="49"/>
      <c r="EKU146" s="49"/>
      <c r="EKV146" s="49"/>
      <c r="EKX146" s="49"/>
      <c r="ELO146" s="49"/>
      <c r="ELT146" s="49"/>
      <c r="ELZ146" s="49"/>
      <c r="EMC146" s="49"/>
      <c r="EMF146" s="49"/>
      <c r="EMN146" s="49"/>
      <c r="ENJ146" s="49"/>
      <c r="ENK146" s="49"/>
      <c r="ENL146" s="49"/>
      <c r="ENM146" s="49"/>
      <c r="ENN146" s="49"/>
      <c r="ENO146" s="49"/>
      <c r="EOG146" s="49"/>
      <c r="EOH146" s="49"/>
      <c r="EOK146" s="49"/>
      <c r="EON146" s="49"/>
      <c r="EOP146" s="49"/>
      <c r="EOR146" s="49"/>
      <c r="EOU146" s="49"/>
      <c r="EOX146" s="49"/>
      <c r="EPA146" s="49"/>
      <c r="EPD146" s="49"/>
      <c r="EPG146" s="49"/>
      <c r="EPJ146" s="49"/>
      <c r="EPM146" s="49"/>
      <c r="EPP146" s="49"/>
      <c r="EPR146" s="49"/>
      <c r="EQE146" s="49"/>
      <c r="EQF146" s="49"/>
      <c r="EQG146" s="49"/>
      <c r="EQH146" s="49"/>
      <c r="EQI146" s="49"/>
      <c r="EQJ146" s="49"/>
      <c r="EQK146" s="49"/>
      <c r="EQL146" s="49"/>
      <c r="EQM146" s="49"/>
      <c r="EQN146" s="49"/>
      <c r="EQO146" s="49"/>
      <c r="EQP146" s="49"/>
      <c r="EQQ146" s="49"/>
      <c r="EQR146" s="49"/>
      <c r="EQS146" s="49"/>
      <c r="EQT146" s="49"/>
      <c r="EQU146" s="49"/>
      <c r="EQV146" s="49"/>
      <c r="EQW146" s="49"/>
      <c r="EQX146" s="49"/>
      <c r="EQY146" s="49"/>
      <c r="EQZ146" s="49"/>
      <c r="ERA146" s="49"/>
      <c r="ERB146" s="49"/>
      <c r="ERC146" s="49"/>
      <c r="ERD146" s="49"/>
      <c r="ERE146" s="49"/>
      <c r="ERF146" s="49"/>
      <c r="ERG146" s="49"/>
      <c r="ERH146" s="49"/>
      <c r="ERI146" s="49"/>
      <c r="ERJ146" s="49"/>
      <c r="ERK146" s="49"/>
      <c r="ERL146" s="49"/>
      <c r="ERM146" s="49"/>
      <c r="ERN146" s="49"/>
      <c r="ERO146" s="49"/>
      <c r="ERP146" s="49"/>
      <c r="ERQ146" s="49"/>
      <c r="ERR146" s="49"/>
      <c r="ERU146" s="49"/>
      <c r="ERX146" s="49"/>
      <c r="ESA146" s="49"/>
      <c r="ESD146" s="49"/>
      <c r="ESG146" s="49"/>
      <c r="ESJ146" s="49"/>
      <c r="ESS146" s="49"/>
      <c r="ESV146" s="49"/>
      <c r="ESY146" s="49"/>
      <c r="ETB146" s="49"/>
      <c r="ETK146" s="49"/>
      <c r="ETQ146" s="49"/>
      <c r="ETT146" s="49"/>
      <c r="ETW146" s="49"/>
      <c r="ETZ146" s="49"/>
      <c r="EUF146" s="49"/>
      <c r="EUI146" s="49"/>
      <c r="EUO146" s="49"/>
      <c r="EUQ146" s="49"/>
      <c r="EUR146" s="49"/>
      <c r="EUT146" s="49"/>
      <c r="EVK146" s="49"/>
      <c r="EVP146" s="49"/>
      <c r="EVV146" s="49"/>
      <c r="EVY146" s="49"/>
      <c r="EWB146" s="49"/>
      <c r="EWJ146" s="49"/>
      <c r="EXF146" s="49"/>
      <c r="EXG146" s="49"/>
      <c r="EXH146" s="49"/>
      <c r="EXI146" s="49"/>
      <c r="EXJ146" s="49"/>
      <c r="EXK146" s="49"/>
      <c r="EYC146" s="49"/>
      <c r="EYD146" s="49"/>
      <c r="EYG146" s="49"/>
      <c r="EYJ146" s="49"/>
      <c r="EYL146" s="49"/>
      <c r="EYN146" s="49"/>
      <c r="EYQ146" s="49"/>
      <c r="EYT146" s="49"/>
      <c r="EYW146" s="49"/>
      <c r="EYZ146" s="49"/>
      <c r="EZC146" s="49"/>
      <c r="EZF146" s="49"/>
      <c r="EZI146" s="49"/>
      <c r="EZL146" s="49"/>
      <c r="EZN146" s="49"/>
      <c r="FAA146" s="49"/>
      <c r="FAB146" s="49"/>
      <c r="FAC146" s="49"/>
      <c r="FAD146" s="49"/>
      <c r="FAE146" s="49"/>
      <c r="FAF146" s="49"/>
      <c r="FAG146" s="49"/>
      <c r="FAH146" s="49"/>
      <c r="FAI146" s="49"/>
      <c r="FAJ146" s="49"/>
      <c r="FAK146" s="49"/>
      <c r="FAL146" s="49"/>
      <c r="FAM146" s="49"/>
      <c r="FAN146" s="49"/>
      <c r="FAO146" s="49"/>
      <c r="FAP146" s="49"/>
      <c r="FAQ146" s="49"/>
      <c r="FAR146" s="49"/>
      <c r="FAS146" s="49"/>
      <c r="FAT146" s="49"/>
      <c r="FAU146" s="49"/>
      <c r="FAV146" s="49"/>
      <c r="FAW146" s="49"/>
      <c r="FAX146" s="49"/>
      <c r="FAY146" s="49"/>
      <c r="FAZ146" s="49"/>
      <c r="FBA146" s="49"/>
      <c r="FBB146" s="49"/>
      <c r="FBC146" s="49"/>
      <c r="FBD146" s="49"/>
      <c r="FBE146" s="49"/>
      <c r="FBF146" s="49"/>
      <c r="FBG146" s="49"/>
      <c r="FBH146" s="49"/>
      <c r="FBI146" s="49"/>
      <c r="FBJ146" s="49"/>
      <c r="FBK146" s="49"/>
      <c r="FBL146" s="49"/>
      <c r="FBM146" s="49"/>
      <c r="FBN146" s="49"/>
      <c r="FBQ146" s="49"/>
      <c r="FBT146" s="49"/>
      <c r="FBW146" s="49"/>
      <c r="FBZ146" s="49"/>
      <c r="FCC146" s="49"/>
      <c r="FCF146" s="49"/>
      <c r="FCO146" s="49"/>
      <c r="FCR146" s="49"/>
      <c r="FCU146" s="49"/>
      <c r="FCX146" s="49"/>
      <c r="FDG146" s="49"/>
      <c r="FDM146" s="49"/>
      <c r="FDP146" s="49"/>
      <c r="FDS146" s="49"/>
      <c r="FDV146" s="49"/>
      <c r="FEB146" s="49"/>
      <c r="FEE146" s="49"/>
      <c r="FEK146" s="49"/>
      <c r="FEM146" s="49"/>
      <c r="FEN146" s="49"/>
      <c r="FEP146" s="49"/>
      <c r="FFG146" s="49"/>
      <c r="FFL146" s="49"/>
      <c r="FFR146" s="49"/>
      <c r="FFU146" s="49"/>
      <c r="FFX146" s="49"/>
      <c r="FGF146" s="49"/>
      <c r="FHB146" s="49"/>
      <c r="FHC146" s="49"/>
      <c r="FHD146" s="49"/>
      <c r="FHE146" s="49"/>
      <c r="FHF146" s="49"/>
      <c r="FHG146" s="49"/>
      <c r="FHY146" s="49"/>
      <c r="FHZ146" s="49"/>
      <c r="FIC146" s="49"/>
      <c r="FIF146" s="49"/>
      <c r="FIH146" s="49"/>
      <c r="FIJ146" s="49"/>
      <c r="FIM146" s="49"/>
      <c r="FIP146" s="49"/>
      <c r="FIS146" s="49"/>
      <c r="FIV146" s="49"/>
      <c r="FIY146" s="49"/>
      <c r="FJB146" s="49"/>
      <c r="FJE146" s="49"/>
      <c r="FJH146" s="49"/>
      <c r="FJJ146" s="49"/>
      <c r="FJW146" s="49"/>
      <c r="FJX146" s="49"/>
      <c r="FJY146" s="49"/>
      <c r="FJZ146" s="49"/>
      <c r="FKA146" s="49"/>
      <c r="FKB146" s="49"/>
      <c r="FKC146" s="49"/>
      <c r="FKD146" s="49"/>
      <c r="FKE146" s="49"/>
      <c r="FKF146" s="49"/>
      <c r="FKG146" s="49"/>
      <c r="FKH146" s="49"/>
      <c r="FKI146" s="49"/>
      <c r="FKJ146" s="49"/>
      <c r="FKK146" s="49"/>
      <c r="FKL146" s="49"/>
      <c r="FKM146" s="49"/>
      <c r="FKN146" s="49"/>
      <c r="FKO146" s="49"/>
      <c r="FKP146" s="49"/>
      <c r="FKQ146" s="49"/>
      <c r="FKR146" s="49"/>
      <c r="FKS146" s="49"/>
      <c r="FKT146" s="49"/>
      <c r="FKU146" s="49"/>
      <c r="FKV146" s="49"/>
      <c r="FKW146" s="49"/>
      <c r="FKX146" s="49"/>
      <c r="FKY146" s="49"/>
      <c r="FKZ146" s="49"/>
      <c r="FLA146" s="49"/>
      <c r="FLB146" s="49"/>
      <c r="FLC146" s="49"/>
      <c r="FLD146" s="49"/>
      <c r="FLE146" s="49"/>
      <c r="FLF146" s="49"/>
      <c r="FLG146" s="49"/>
      <c r="FLH146" s="49"/>
      <c r="FLI146" s="49"/>
      <c r="FLJ146" s="49"/>
      <c r="FLM146" s="49"/>
      <c r="FLP146" s="49"/>
      <c r="FLS146" s="49"/>
      <c r="FLV146" s="49"/>
      <c r="FLY146" s="49"/>
      <c r="FMB146" s="49"/>
      <c r="FMK146" s="49"/>
      <c r="FMN146" s="49"/>
      <c r="FMQ146" s="49"/>
      <c r="FMT146" s="49"/>
      <c r="FNC146" s="49"/>
      <c r="FNI146" s="49"/>
      <c r="FNL146" s="49"/>
      <c r="FNO146" s="49"/>
      <c r="FNR146" s="49"/>
      <c r="FNX146" s="49"/>
      <c r="FOA146" s="49"/>
      <c r="FOG146" s="49"/>
      <c r="FOI146" s="49"/>
      <c r="FOJ146" s="49"/>
      <c r="FOL146" s="49"/>
      <c r="FPC146" s="49"/>
      <c r="FPH146" s="49"/>
      <c r="FPN146" s="49"/>
      <c r="FPQ146" s="49"/>
      <c r="FPT146" s="49"/>
      <c r="FQB146" s="49"/>
      <c r="FQX146" s="49"/>
      <c r="FQY146" s="49"/>
      <c r="FQZ146" s="49"/>
      <c r="FRA146" s="49"/>
      <c r="FRB146" s="49"/>
      <c r="FRC146" s="49"/>
      <c r="FRU146" s="49"/>
      <c r="FRV146" s="49"/>
      <c r="FRY146" s="49"/>
      <c r="FSB146" s="49"/>
      <c r="FSD146" s="49"/>
      <c r="FSF146" s="49"/>
      <c r="FSI146" s="49"/>
      <c r="FSL146" s="49"/>
      <c r="FSO146" s="49"/>
      <c r="FSR146" s="49"/>
      <c r="FSU146" s="49"/>
      <c r="FSX146" s="49"/>
      <c r="FTA146" s="49"/>
      <c r="FTD146" s="49"/>
      <c r="FTF146" s="49"/>
      <c r="FTS146" s="49"/>
      <c r="FTT146" s="49"/>
      <c r="FTU146" s="49"/>
      <c r="FTV146" s="49"/>
      <c r="FTW146" s="49"/>
      <c r="FTX146" s="49"/>
      <c r="FTY146" s="49"/>
      <c r="FTZ146" s="49"/>
      <c r="FUA146" s="49"/>
      <c r="FUB146" s="49"/>
      <c r="FUC146" s="49"/>
      <c r="FUD146" s="49"/>
      <c r="FUE146" s="49"/>
      <c r="FUF146" s="49"/>
      <c r="FUG146" s="49"/>
      <c r="FUH146" s="49"/>
      <c r="FUI146" s="49"/>
      <c r="FUJ146" s="49"/>
      <c r="FUK146" s="49"/>
      <c r="FUL146" s="49"/>
      <c r="FUM146" s="49"/>
      <c r="FUN146" s="49"/>
      <c r="FUO146" s="49"/>
      <c r="FUP146" s="49"/>
      <c r="FUQ146" s="49"/>
      <c r="FUR146" s="49"/>
      <c r="FUS146" s="49"/>
      <c r="FUT146" s="49"/>
      <c r="FUU146" s="49"/>
      <c r="FUV146" s="49"/>
      <c r="FUW146" s="49"/>
      <c r="FUX146" s="49"/>
      <c r="FUY146" s="49"/>
      <c r="FUZ146" s="49"/>
      <c r="FVA146" s="49"/>
      <c r="FVB146" s="49"/>
      <c r="FVC146" s="49"/>
      <c r="FVD146" s="49"/>
      <c r="FVE146" s="49"/>
      <c r="FVF146" s="49"/>
      <c r="FVI146" s="49"/>
      <c r="FVL146" s="49"/>
      <c r="FVO146" s="49"/>
      <c r="FVR146" s="49"/>
      <c r="FVU146" s="49"/>
      <c r="FVX146" s="49"/>
      <c r="FWG146" s="49"/>
      <c r="FWJ146" s="49"/>
      <c r="FWM146" s="49"/>
      <c r="FWP146" s="49"/>
      <c r="FWY146" s="49"/>
      <c r="FXE146" s="49"/>
      <c r="FXH146" s="49"/>
      <c r="FXK146" s="49"/>
      <c r="FXN146" s="49"/>
      <c r="FXT146" s="49"/>
      <c r="FXW146" s="49"/>
      <c r="FYC146" s="49"/>
      <c r="FYE146" s="49"/>
      <c r="FYF146" s="49"/>
      <c r="FYH146" s="49"/>
      <c r="FYY146" s="49"/>
      <c r="FZD146" s="49"/>
      <c r="FZJ146" s="49"/>
      <c r="FZM146" s="49"/>
      <c r="FZP146" s="49"/>
      <c r="FZX146" s="49"/>
      <c r="GAT146" s="49"/>
      <c r="GAU146" s="49"/>
      <c r="GAV146" s="49"/>
      <c r="GAW146" s="49"/>
      <c r="GAX146" s="49"/>
      <c r="GAY146" s="49"/>
      <c r="GBQ146" s="49"/>
      <c r="GBR146" s="49"/>
      <c r="GBU146" s="49"/>
      <c r="GBX146" s="49"/>
      <c r="GBZ146" s="49"/>
      <c r="GCB146" s="49"/>
      <c r="GCE146" s="49"/>
      <c r="GCH146" s="49"/>
      <c r="GCK146" s="49"/>
      <c r="GCN146" s="49"/>
      <c r="GCQ146" s="49"/>
      <c r="GCT146" s="49"/>
      <c r="GCW146" s="49"/>
      <c r="GCZ146" s="49"/>
      <c r="GDB146" s="49"/>
      <c r="GDO146" s="49"/>
      <c r="GDP146" s="49"/>
      <c r="GDQ146" s="49"/>
      <c r="GDR146" s="49"/>
      <c r="GDS146" s="49"/>
      <c r="GDT146" s="49"/>
      <c r="GDU146" s="49"/>
      <c r="GDV146" s="49"/>
      <c r="GDW146" s="49"/>
      <c r="GDX146" s="49"/>
      <c r="GDY146" s="49"/>
      <c r="GDZ146" s="49"/>
      <c r="GEA146" s="49"/>
      <c r="GEB146" s="49"/>
      <c r="GEC146" s="49"/>
      <c r="GED146" s="49"/>
      <c r="GEE146" s="49"/>
      <c r="GEF146" s="49"/>
      <c r="GEG146" s="49"/>
      <c r="GEH146" s="49"/>
      <c r="GEI146" s="49"/>
      <c r="GEJ146" s="49"/>
      <c r="GEK146" s="49"/>
      <c r="GEL146" s="49"/>
      <c r="GEM146" s="49"/>
      <c r="GEN146" s="49"/>
      <c r="GEO146" s="49"/>
      <c r="GEP146" s="49"/>
      <c r="GEQ146" s="49"/>
      <c r="GER146" s="49"/>
      <c r="GES146" s="49"/>
      <c r="GET146" s="49"/>
      <c r="GEU146" s="49"/>
      <c r="GEV146" s="49"/>
      <c r="GEW146" s="49"/>
      <c r="GEX146" s="49"/>
      <c r="GEY146" s="49"/>
      <c r="GEZ146" s="49"/>
      <c r="GFA146" s="49"/>
      <c r="GFB146" s="49"/>
      <c r="GFE146" s="49"/>
      <c r="GFH146" s="49"/>
      <c r="GFK146" s="49"/>
      <c r="GFN146" s="49"/>
      <c r="GFQ146" s="49"/>
      <c r="GFT146" s="49"/>
      <c r="GGC146" s="49"/>
      <c r="GGF146" s="49"/>
      <c r="GGI146" s="49"/>
      <c r="GGL146" s="49"/>
      <c r="GGU146" s="49"/>
      <c r="GHA146" s="49"/>
      <c r="GHD146" s="49"/>
      <c r="GHG146" s="49"/>
      <c r="GHJ146" s="49"/>
      <c r="GHP146" s="49"/>
      <c r="GHS146" s="49"/>
      <c r="GHY146" s="49"/>
      <c r="GIA146" s="49"/>
      <c r="GIB146" s="49"/>
      <c r="GID146" s="49"/>
      <c r="GIU146" s="49"/>
      <c r="GIZ146" s="49"/>
      <c r="GJF146" s="49"/>
      <c r="GJI146" s="49"/>
      <c r="GJL146" s="49"/>
      <c r="GJT146" s="49"/>
      <c r="GKP146" s="49"/>
      <c r="GKQ146" s="49"/>
      <c r="GKR146" s="49"/>
      <c r="GKS146" s="49"/>
      <c r="GKT146" s="49"/>
      <c r="GKU146" s="49"/>
      <c r="GLM146" s="49"/>
      <c r="GLN146" s="49"/>
      <c r="GLQ146" s="49"/>
      <c r="GLT146" s="49"/>
      <c r="GLV146" s="49"/>
      <c r="GLX146" s="49"/>
      <c r="GMA146" s="49"/>
      <c r="GMD146" s="49"/>
      <c r="GMG146" s="49"/>
      <c r="GMJ146" s="49"/>
      <c r="GMM146" s="49"/>
      <c r="GMP146" s="49"/>
      <c r="GMS146" s="49"/>
      <c r="GMV146" s="49"/>
      <c r="GMX146" s="49"/>
      <c r="GNK146" s="49"/>
      <c r="GNL146" s="49"/>
      <c r="GNM146" s="49"/>
      <c r="GNN146" s="49"/>
      <c r="GNO146" s="49"/>
      <c r="GNP146" s="49"/>
      <c r="GNQ146" s="49"/>
      <c r="GNR146" s="49"/>
      <c r="GNS146" s="49"/>
      <c r="GNT146" s="49"/>
      <c r="GNU146" s="49"/>
      <c r="GNV146" s="49"/>
      <c r="GNW146" s="49"/>
      <c r="GNX146" s="49"/>
      <c r="GNY146" s="49"/>
      <c r="GNZ146" s="49"/>
      <c r="GOA146" s="49"/>
      <c r="GOB146" s="49"/>
      <c r="GOC146" s="49"/>
      <c r="GOD146" s="49"/>
      <c r="GOE146" s="49"/>
      <c r="GOF146" s="49"/>
      <c r="GOG146" s="49"/>
      <c r="GOH146" s="49"/>
      <c r="GOI146" s="49"/>
      <c r="GOJ146" s="49"/>
      <c r="GOK146" s="49"/>
      <c r="GOL146" s="49"/>
      <c r="GOM146" s="49"/>
      <c r="GON146" s="49"/>
      <c r="GOO146" s="49"/>
      <c r="GOP146" s="49"/>
      <c r="GOQ146" s="49"/>
      <c r="GOR146" s="49"/>
      <c r="GOS146" s="49"/>
      <c r="GOT146" s="49"/>
      <c r="GOU146" s="49"/>
      <c r="GOV146" s="49"/>
      <c r="GOW146" s="49"/>
      <c r="GOX146" s="49"/>
      <c r="GPA146" s="49"/>
      <c r="GPD146" s="49"/>
      <c r="GPG146" s="49"/>
      <c r="GPJ146" s="49"/>
      <c r="GPM146" s="49"/>
      <c r="GPP146" s="49"/>
      <c r="GPY146" s="49"/>
      <c r="GQB146" s="49"/>
      <c r="GQE146" s="49"/>
      <c r="GQH146" s="49"/>
      <c r="GQQ146" s="49"/>
      <c r="GQW146" s="49"/>
      <c r="GQZ146" s="49"/>
      <c r="GRC146" s="49"/>
      <c r="GRF146" s="49"/>
      <c r="GRL146" s="49"/>
      <c r="GRO146" s="49"/>
      <c r="GRU146" s="49"/>
      <c r="GRW146" s="49"/>
      <c r="GRX146" s="49"/>
      <c r="GRZ146" s="49"/>
      <c r="GSQ146" s="49"/>
      <c r="GSV146" s="49"/>
      <c r="GTB146" s="49"/>
      <c r="GTE146" s="49"/>
      <c r="GTH146" s="49"/>
      <c r="GTP146" s="49"/>
      <c r="GUL146" s="49"/>
      <c r="GUM146" s="49"/>
      <c r="GUN146" s="49"/>
      <c r="GUO146" s="49"/>
      <c r="GUP146" s="49"/>
      <c r="GUQ146" s="49"/>
      <c r="GVI146" s="49"/>
      <c r="GVJ146" s="49"/>
      <c r="GVM146" s="49"/>
      <c r="GVP146" s="49"/>
      <c r="GVR146" s="49"/>
      <c r="GVT146" s="49"/>
      <c r="GVW146" s="49"/>
      <c r="GVZ146" s="49"/>
      <c r="GWC146" s="49"/>
      <c r="GWF146" s="49"/>
      <c r="GWI146" s="49"/>
      <c r="GWL146" s="49"/>
      <c r="GWO146" s="49"/>
      <c r="GWR146" s="49"/>
      <c r="GWT146" s="49"/>
      <c r="GXG146" s="49"/>
      <c r="GXH146" s="49"/>
      <c r="GXI146" s="49"/>
      <c r="GXJ146" s="49"/>
      <c r="GXK146" s="49"/>
      <c r="GXL146" s="49"/>
      <c r="GXM146" s="49"/>
      <c r="GXN146" s="49"/>
      <c r="GXO146" s="49"/>
      <c r="GXP146" s="49"/>
      <c r="GXQ146" s="49"/>
      <c r="GXR146" s="49"/>
      <c r="GXS146" s="49"/>
      <c r="GXT146" s="49"/>
      <c r="GXU146" s="49"/>
      <c r="GXV146" s="49"/>
      <c r="GXW146" s="49"/>
      <c r="GXX146" s="49"/>
      <c r="GXY146" s="49"/>
      <c r="GXZ146" s="49"/>
      <c r="GYA146" s="49"/>
      <c r="GYB146" s="49"/>
      <c r="GYC146" s="49"/>
      <c r="GYD146" s="49"/>
      <c r="GYE146" s="49"/>
      <c r="GYF146" s="49"/>
      <c r="GYG146" s="49"/>
      <c r="GYH146" s="49"/>
      <c r="GYI146" s="49"/>
      <c r="GYJ146" s="49"/>
      <c r="GYK146" s="49"/>
      <c r="GYL146" s="49"/>
      <c r="GYM146" s="49"/>
      <c r="GYN146" s="49"/>
      <c r="GYO146" s="49"/>
      <c r="GYP146" s="49"/>
      <c r="GYQ146" s="49"/>
      <c r="GYR146" s="49"/>
      <c r="GYS146" s="49"/>
      <c r="GYT146" s="49"/>
      <c r="GYW146" s="49"/>
      <c r="GYZ146" s="49"/>
      <c r="GZC146" s="49"/>
      <c r="GZF146" s="49"/>
      <c r="GZI146" s="49"/>
      <c r="GZL146" s="49"/>
      <c r="GZU146" s="49"/>
      <c r="GZX146" s="49"/>
      <c r="HAA146" s="49"/>
      <c r="HAD146" s="49"/>
      <c r="HAM146" s="49"/>
      <c r="HAS146" s="49"/>
      <c r="HAV146" s="49"/>
      <c r="HAY146" s="49"/>
      <c r="HBB146" s="49"/>
      <c r="HBH146" s="49"/>
      <c r="HBK146" s="49"/>
      <c r="HBQ146" s="49"/>
      <c r="HBS146" s="49"/>
      <c r="HBT146" s="49"/>
      <c r="HBV146" s="49"/>
      <c r="HCM146" s="49"/>
      <c r="HCR146" s="49"/>
      <c r="HCX146" s="49"/>
      <c r="HDA146" s="49"/>
      <c r="HDD146" s="49"/>
      <c r="HDL146" s="49"/>
      <c r="HEH146" s="49"/>
      <c r="HEI146" s="49"/>
      <c r="HEJ146" s="49"/>
      <c r="HEK146" s="49"/>
      <c r="HEL146" s="49"/>
      <c r="HEM146" s="49"/>
      <c r="HFE146" s="49"/>
      <c r="HFF146" s="49"/>
      <c r="HFI146" s="49"/>
      <c r="HFL146" s="49"/>
      <c r="HFN146" s="49"/>
      <c r="HFP146" s="49"/>
      <c r="HFS146" s="49"/>
      <c r="HFV146" s="49"/>
      <c r="HFY146" s="49"/>
      <c r="HGB146" s="49"/>
      <c r="HGE146" s="49"/>
      <c r="HGH146" s="49"/>
      <c r="HGK146" s="49"/>
      <c r="HGN146" s="49"/>
      <c r="HGP146" s="49"/>
      <c r="HHC146" s="49"/>
      <c r="HHD146" s="49"/>
      <c r="HHE146" s="49"/>
      <c r="HHF146" s="49"/>
      <c r="HHG146" s="49"/>
      <c r="HHH146" s="49"/>
      <c r="HHI146" s="49"/>
      <c r="HHJ146" s="49"/>
      <c r="HHK146" s="49"/>
      <c r="HHL146" s="49"/>
      <c r="HHM146" s="49"/>
      <c r="HHN146" s="49"/>
      <c r="HHO146" s="49"/>
      <c r="HHP146" s="49"/>
      <c r="HHQ146" s="49"/>
      <c r="HHR146" s="49"/>
      <c r="HHS146" s="49"/>
      <c r="HHT146" s="49"/>
      <c r="HHU146" s="49"/>
      <c r="HHV146" s="49"/>
      <c r="HHW146" s="49"/>
      <c r="HHX146" s="49"/>
      <c r="HHY146" s="49"/>
      <c r="HHZ146" s="49"/>
      <c r="HIA146" s="49"/>
      <c r="HIB146" s="49"/>
      <c r="HIC146" s="49"/>
      <c r="HID146" s="49"/>
      <c r="HIE146" s="49"/>
      <c r="HIF146" s="49"/>
      <c r="HIG146" s="49"/>
      <c r="HIH146" s="49"/>
      <c r="HII146" s="49"/>
      <c r="HIJ146" s="49"/>
      <c r="HIK146" s="49"/>
      <c r="HIL146" s="49"/>
      <c r="HIM146" s="49"/>
      <c r="HIN146" s="49"/>
      <c r="HIO146" s="49"/>
      <c r="HIP146" s="49"/>
      <c r="HIS146" s="49"/>
      <c r="HIV146" s="49"/>
      <c r="HIY146" s="49"/>
      <c r="HJB146" s="49"/>
      <c r="HJE146" s="49"/>
      <c r="HJH146" s="49"/>
      <c r="HJQ146" s="49"/>
      <c r="HJT146" s="49"/>
      <c r="HJW146" s="49"/>
      <c r="HJZ146" s="49"/>
      <c r="HKI146" s="49"/>
      <c r="HKO146" s="49"/>
      <c r="HKR146" s="49"/>
      <c r="HKU146" s="49"/>
      <c r="HKX146" s="49"/>
      <c r="HLD146" s="49"/>
      <c r="HLG146" s="49"/>
      <c r="HLM146" s="49"/>
      <c r="HLO146" s="49"/>
      <c r="HLP146" s="49"/>
      <c r="HLR146" s="49"/>
      <c r="HMI146" s="49"/>
      <c r="HMN146" s="49"/>
      <c r="HMT146" s="49"/>
      <c r="HMW146" s="49"/>
      <c r="HMZ146" s="49"/>
      <c r="HNH146" s="49"/>
      <c r="HOD146" s="49"/>
      <c r="HOE146" s="49"/>
      <c r="HOF146" s="49"/>
      <c r="HOG146" s="49"/>
      <c r="HOH146" s="49"/>
      <c r="HOI146" s="49"/>
      <c r="HPA146" s="49"/>
      <c r="HPB146" s="49"/>
      <c r="HPE146" s="49"/>
      <c r="HPH146" s="49"/>
      <c r="HPJ146" s="49"/>
      <c r="HPL146" s="49"/>
      <c r="HPO146" s="49"/>
      <c r="HPR146" s="49"/>
      <c r="HPU146" s="49"/>
      <c r="HPX146" s="49"/>
      <c r="HQA146" s="49"/>
      <c r="HQD146" s="49"/>
      <c r="HQG146" s="49"/>
      <c r="HQJ146" s="49"/>
      <c r="HQL146" s="49"/>
      <c r="HQY146" s="49"/>
      <c r="HQZ146" s="49"/>
      <c r="HRA146" s="49"/>
      <c r="HRB146" s="49"/>
      <c r="HRC146" s="49"/>
      <c r="HRD146" s="49"/>
      <c r="HRE146" s="49"/>
      <c r="HRF146" s="49"/>
      <c r="HRG146" s="49"/>
      <c r="HRH146" s="49"/>
      <c r="HRI146" s="49"/>
      <c r="HRJ146" s="49"/>
      <c r="HRK146" s="49"/>
      <c r="HRL146" s="49"/>
      <c r="HRM146" s="49"/>
      <c r="HRN146" s="49"/>
      <c r="HRO146" s="49"/>
      <c r="HRP146" s="49"/>
      <c r="HRQ146" s="49"/>
      <c r="HRR146" s="49"/>
      <c r="HRS146" s="49"/>
      <c r="HRT146" s="49"/>
      <c r="HRU146" s="49"/>
      <c r="HRV146" s="49"/>
      <c r="HRW146" s="49"/>
      <c r="HRX146" s="49"/>
      <c r="HRY146" s="49"/>
      <c r="HRZ146" s="49"/>
      <c r="HSA146" s="49"/>
      <c r="HSB146" s="49"/>
      <c r="HSC146" s="49"/>
      <c r="HSD146" s="49"/>
      <c r="HSE146" s="49"/>
      <c r="HSF146" s="49"/>
      <c r="HSG146" s="49"/>
      <c r="HSH146" s="49"/>
      <c r="HSI146" s="49"/>
      <c r="HSJ146" s="49"/>
      <c r="HSK146" s="49"/>
      <c r="HSL146" s="49"/>
      <c r="HSO146" s="49"/>
      <c r="HSR146" s="49"/>
      <c r="HSU146" s="49"/>
      <c r="HSX146" s="49"/>
      <c r="HTA146" s="49"/>
      <c r="HTD146" s="49"/>
      <c r="HTM146" s="49"/>
      <c r="HTP146" s="49"/>
      <c r="HTS146" s="49"/>
      <c r="HTV146" s="49"/>
      <c r="HUE146" s="49"/>
      <c r="HUK146" s="49"/>
      <c r="HUN146" s="49"/>
      <c r="HUQ146" s="49"/>
      <c r="HUT146" s="49"/>
      <c r="HUZ146" s="49"/>
      <c r="HVC146" s="49"/>
      <c r="HVI146" s="49"/>
      <c r="HVK146" s="49"/>
      <c r="HVL146" s="49"/>
      <c r="HVN146" s="49"/>
      <c r="HWE146" s="49"/>
      <c r="HWJ146" s="49"/>
      <c r="HWP146" s="49"/>
      <c r="HWS146" s="49"/>
      <c r="HWV146" s="49"/>
      <c r="HXD146" s="49"/>
      <c r="HXZ146" s="49"/>
      <c r="HYA146" s="49"/>
      <c r="HYB146" s="49"/>
      <c r="HYC146" s="49"/>
      <c r="HYD146" s="49"/>
      <c r="HYE146" s="49"/>
      <c r="HYW146" s="49"/>
      <c r="HYX146" s="49"/>
      <c r="HZA146" s="49"/>
      <c r="HZD146" s="49"/>
      <c r="HZF146" s="49"/>
      <c r="HZH146" s="49"/>
      <c r="HZK146" s="49"/>
      <c r="HZN146" s="49"/>
      <c r="HZQ146" s="49"/>
      <c r="HZT146" s="49"/>
      <c r="HZW146" s="49"/>
      <c r="HZZ146" s="49"/>
      <c r="IAC146" s="49"/>
      <c r="IAF146" s="49"/>
      <c r="IAH146" s="49"/>
      <c r="IAU146" s="49"/>
      <c r="IAV146" s="49"/>
      <c r="IAW146" s="49"/>
      <c r="IAX146" s="49"/>
      <c r="IAY146" s="49"/>
      <c r="IAZ146" s="49"/>
      <c r="IBA146" s="49"/>
      <c r="IBB146" s="49"/>
      <c r="IBC146" s="49"/>
      <c r="IBD146" s="49"/>
      <c r="IBE146" s="49"/>
      <c r="IBF146" s="49"/>
      <c r="IBG146" s="49"/>
      <c r="IBH146" s="49"/>
      <c r="IBI146" s="49"/>
      <c r="IBJ146" s="49"/>
      <c r="IBK146" s="49"/>
      <c r="IBL146" s="49"/>
      <c r="IBM146" s="49"/>
      <c r="IBN146" s="49"/>
      <c r="IBO146" s="49"/>
      <c r="IBP146" s="49"/>
      <c r="IBQ146" s="49"/>
      <c r="IBR146" s="49"/>
      <c r="IBS146" s="49"/>
      <c r="IBT146" s="49"/>
      <c r="IBU146" s="49"/>
      <c r="IBV146" s="49"/>
      <c r="IBW146" s="49"/>
      <c r="IBX146" s="49"/>
      <c r="IBY146" s="49"/>
      <c r="IBZ146" s="49"/>
      <c r="ICA146" s="49"/>
      <c r="ICB146" s="49"/>
      <c r="ICC146" s="49"/>
      <c r="ICD146" s="49"/>
      <c r="ICE146" s="49"/>
      <c r="ICF146" s="49"/>
      <c r="ICG146" s="49"/>
      <c r="ICH146" s="49"/>
      <c r="ICK146" s="49"/>
      <c r="ICN146" s="49"/>
      <c r="ICQ146" s="49"/>
      <c r="ICT146" s="49"/>
      <c r="ICW146" s="49"/>
      <c r="ICZ146" s="49"/>
      <c r="IDI146" s="49"/>
      <c r="IDL146" s="49"/>
      <c r="IDO146" s="49"/>
      <c r="IDR146" s="49"/>
      <c r="IEA146" s="49"/>
      <c r="IEG146" s="49"/>
      <c r="IEJ146" s="49"/>
      <c r="IEM146" s="49"/>
      <c r="IEP146" s="49"/>
      <c r="IEV146" s="49"/>
      <c r="IEY146" s="49"/>
      <c r="IFE146" s="49"/>
      <c r="IFG146" s="49"/>
      <c r="IFH146" s="49"/>
      <c r="IFJ146" s="49"/>
      <c r="IGA146" s="49"/>
      <c r="IGF146" s="49"/>
      <c r="IGL146" s="49"/>
      <c r="IGO146" s="49"/>
      <c r="IGR146" s="49"/>
      <c r="IGZ146" s="49"/>
      <c r="IHV146" s="49"/>
      <c r="IHW146" s="49"/>
      <c r="IHX146" s="49"/>
      <c r="IHY146" s="49"/>
      <c r="IHZ146" s="49"/>
      <c r="IIA146" s="49"/>
      <c r="IIS146" s="49"/>
      <c r="IIT146" s="49"/>
      <c r="IIW146" s="49"/>
      <c r="IIZ146" s="49"/>
      <c r="IJB146" s="49"/>
      <c r="IJD146" s="49"/>
      <c r="IJG146" s="49"/>
      <c r="IJJ146" s="49"/>
      <c r="IJM146" s="49"/>
      <c r="IJP146" s="49"/>
      <c r="IJS146" s="49"/>
      <c r="IJV146" s="49"/>
      <c r="IJY146" s="49"/>
      <c r="IKB146" s="49"/>
      <c r="IKD146" s="49"/>
      <c r="IKQ146" s="49"/>
      <c r="IKR146" s="49"/>
      <c r="IKS146" s="49"/>
      <c r="IKT146" s="49"/>
      <c r="IKU146" s="49"/>
      <c r="IKV146" s="49"/>
      <c r="IKW146" s="49"/>
      <c r="IKX146" s="49"/>
      <c r="IKY146" s="49"/>
      <c r="IKZ146" s="49"/>
      <c r="ILA146" s="49"/>
      <c r="ILB146" s="49"/>
      <c r="ILC146" s="49"/>
      <c r="ILD146" s="49"/>
      <c r="ILE146" s="49"/>
      <c r="ILF146" s="49"/>
      <c r="ILG146" s="49"/>
      <c r="ILH146" s="49"/>
      <c r="ILI146" s="49"/>
      <c r="ILJ146" s="49"/>
      <c r="ILK146" s="49"/>
      <c r="ILL146" s="49"/>
      <c r="ILM146" s="49"/>
      <c r="ILN146" s="49"/>
      <c r="ILO146" s="49"/>
      <c r="ILP146" s="49"/>
      <c r="ILQ146" s="49"/>
      <c r="ILR146" s="49"/>
      <c r="ILS146" s="49"/>
      <c r="ILT146" s="49"/>
      <c r="ILU146" s="49"/>
      <c r="ILV146" s="49"/>
      <c r="ILW146" s="49"/>
      <c r="ILX146" s="49"/>
      <c r="ILY146" s="49"/>
      <c r="ILZ146" s="49"/>
      <c r="IMA146" s="49"/>
      <c r="IMB146" s="49"/>
      <c r="IMC146" s="49"/>
      <c r="IMD146" s="49"/>
      <c r="IMG146" s="49"/>
      <c r="IMJ146" s="49"/>
      <c r="IMM146" s="49"/>
      <c r="IMP146" s="49"/>
      <c r="IMS146" s="49"/>
      <c r="IMV146" s="49"/>
      <c r="INE146" s="49"/>
      <c r="INH146" s="49"/>
      <c r="INK146" s="49"/>
      <c r="INN146" s="49"/>
      <c r="INW146" s="49"/>
      <c r="IOC146" s="49"/>
      <c r="IOF146" s="49"/>
      <c r="IOI146" s="49"/>
      <c r="IOL146" s="49"/>
      <c r="IOR146" s="49"/>
      <c r="IOU146" s="49"/>
      <c r="IPA146" s="49"/>
      <c r="IPC146" s="49"/>
      <c r="IPD146" s="49"/>
      <c r="IPF146" s="49"/>
      <c r="IPW146" s="49"/>
      <c r="IQB146" s="49"/>
      <c r="IQH146" s="49"/>
      <c r="IQK146" s="49"/>
      <c r="IQN146" s="49"/>
      <c r="IQV146" s="49"/>
      <c r="IRR146" s="49"/>
      <c r="IRS146" s="49"/>
      <c r="IRT146" s="49"/>
      <c r="IRU146" s="49"/>
      <c r="IRV146" s="49"/>
      <c r="IRW146" s="49"/>
      <c r="ISO146" s="49"/>
      <c r="ISP146" s="49"/>
      <c r="ISS146" s="49"/>
      <c r="ISV146" s="49"/>
      <c r="ISX146" s="49"/>
      <c r="ISZ146" s="49"/>
      <c r="ITC146" s="49"/>
      <c r="ITF146" s="49"/>
      <c r="ITI146" s="49"/>
      <c r="ITL146" s="49"/>
      <c r="ITO146" s="49"/>
      <c r="ITR146" s="49"/>
      <c r="ITU146" s="49"/>
      <c r="ITX146" s="49"/>
      <c r="ITZ146" s="49"/>
      <c r="IUM146" s="49"/>
      <c r="IUN146" s="49"/>
      <c r="IUO146" s="49"/>
      <c r="IUP146" s="49"/>
      <c r="IUQ146" s="49"/>
      <c r="IUR146" s="49"/>
      <c r="IUS146" s="49"/>
      <c r="IUT146" s="49"/>
      <c r="IUU146" s="49"/>
      <c r="IUV146" s="49"/>
      <c r="IUW146" s="49"/>
      <c r="IUX146" s="49"/>
      <c r="IUY146" s="49"/>
      <c r="IUZ146" s="49"/>
      <c r="IVA146" s="49"/>
      <c r="IVB146" s="49"/>
      <c r="IVC146" s="49"/>
      <c r="IVD146" s="49"/>
      <c r="IVE146" s="49"/>
      <c r="IVF146" s="49"/>
      <c r="IVG146" s="49"/>
      <c r="IVH146" s="49"/>
      <c r="IVI146" s="49"/>
      <c r="IVJ146" s="49"/>
      <c r="IVK146" s="49"/>
      <c r="IVL146" s="49"/>
      <c r="IVM146" s="49"/>
      <c r="IVN146" s="49"/>
      <c r="IVO146" s="49"/>
      <c r="IVP146" s="49"/>
      <c r="IVQ146" s="49"/>
      <c r="IVR146" s="49"/>
      <c r="IVS146" s="49"/>
      <c r="IVT146" s="49"/>
      <c r="IVU146" s="49"/>
      <c r="IVV146" s="49"/>
      <c r="IVW146" s="49"/>
      <c r="IVX146" s="49"/>
      <c r="IVY146" s="49"/>
      <c r="IVZ146" s="49"/>
      <c r="IWC146" s="49"/>
      <c r="IWF146" s="49"/>
      <c r="IWI146" s="49"/>
      <c r="IWL146" s="49"/>
      <c r="IWO146" s="49"/>
      <c r="IWR146" s="49"/>
      <c r="IXA146" s="49"/>
      <c r="IXD146" s="49"/>
      <c r="IXG146" s="49"/>
      <c r="IXJ146" s="49"/>
      <c r="IXS146" s="49"/>
      <c r="IXY146" s="49"/>
      <c r="IYB146" s="49"/>
      <c r="IYE146" s="49"/>
      <c r="IYH146" s="49"/>
      <c r="IYN146" s="49"/>
      <c r="IYQ146" s="49"/>
      <c r="IYW146" s="49"/>
      <c r="IYY146" s="49"/>
      <c r="IYZ146" s="49"/>
      <c r="IZB146" s="49"/>
      <c r="IZS146" s="49"/>
      <c r="IZX146" s="49"/>
      <c r="JAD146" s="49"/>
      <c r="JAG146" s="49"/>
      <c r="JAJ146" s="49"/>
      <c r="JAR146" s="49"/>
      <c r="JBN146" s="49"/>
      <c r="JBO146" s="49"/>
      <c r="JBP146" s="49"/>
      <c r="JBQ146" s="49"/>
      <c r="JBR146" s="49"/>
      <c r="JBS146" s="49"/>
      <c r="JCK146" s="49"/>
      <c r="JCL146" s="49"/>
      <c r="JCO146" s="49"/>
      <c r="JCR146" s="49"/>
      <c r="JCT146" s="49"/>
      <c r="JCV146" s="49"/>
      <c r="JCY146" s="49"/>
      <c r="JDB146" s="49"/>
      <c r="JDE146" s="49"/>
      <c r="JDH146" s="49"/>
      <c r="JDK146" s="49"/>
      <c r="JDN146" s="49"/>
      <c r="JDQ146" s="49"/>
      <c r="JDT146" s="49"/>
      <c r="JDV146" s="49"/>
      <c r="JEI146" s="49"/>
      <c r="JEJ146" s="49"/>
      <c r="JEK146" s="49"/>
      <c r="JEL146" s="49"/>
      <c r="JEM146" s="49"/>
      <c r="JEN146" s="49"/>
      <c r="JEO146" s="49"/>
      <c r="JEP146" s="49"/>
      <c r="JEQ146" s="49"/>
      <c r="JER146" s="49"/>
      <c r="JES146" s="49"/>
      <c r="JET146" s="49"/>
      <c r="JEU146" s="49"/>
      <c r="JEV146" s="49"/>
      <c r="JEW146" s="49"/>
      <c r="JEX146" s="49"/>
      <c r="JEY146" s="49"/>
      <c r="JEZ146" s="49"/>
      <c r="JFA146" s="49"/>
      <c r="JFB146" s="49"/>
      <c r="JFC146" s="49"/>
      <c r="JFD146" s="49"/>
      <c r="JFE146" s="49"/>
      <c r="JFF146" s="49"/>
      <c r="JFG146" s="49"/>
      <c r="JFH146" s="49"/>
      <c r="JFI146" s="49"/>
      <c r="JFJ146" s="49"/>
      <c r="JFK146" s="49"/>
      <c r="JFL146" s="49"/>
      <c r="JFM146" s="49"/>
      <c r="JFN146" s="49"/>
      <c r="JFO146" s="49"/>
      <c r="JFP146" s="49"/>
      <c r="JFQ146" s="49"/>
      <c r="JFR146" s="49"/>
      <c r="JFS146" s="49"/>
      <c r="JFT146" s="49"/>
      <c r="JFU146" s="49"/>
      <c r="JFV146" s="49"/>
      <c r="JFY146" s="49"/>
      <c r="JGB146" s="49"/>
      <c r="JGE146" s="49"/>
      <c r="JGH146" s="49"/>
      <c r="JGK146" s="49"/>
      <c r="JGN146" s="49"/>
      <c r="JGW146" s="49"/>
      <c r="JGZ146" s="49"/>
      <c r="JHC146" s="49"/>
      <c r="JHF146" s="49"/>
      <c r="JHO146" s="49"/>
      <c r="JHU146" s="49"/>
      <c r="JHX146" s="49"/>
      <c r="JIA146" s="49"/>
      <c r="JID146" s="49"/>
      <c r="JIJ146" s="49"/>
      <c r="JIM146" s="49"/>
      <c r="JIS146" s="49"/>
      <c r="JIU146" s="49"/>
      <c r="JIV146" s="49"/>
      <c r="JIX146" s="49"/>
      <c r="JJO146" s="49"/>
      <c r="JJT146" s="49"/>
      <c r="JJZ146" s="49"/>
      <c r="JKC146" s="49"/>
      <c r="JKF146" s="49"/>
      <c r="JKN146" s="49"/>
      <c r="JLJ146" s="49"/>
      <c r="JLK146" s="49"/>
      <c r="JLL146" s="49"/>
      <c r="JLM146" s="49"/>
      <c r="JLN146" s="49"/>
      <c r="JLO146" s="49"/>
      <c r="JMG146" s="49"/>
      <c r="JMH146" s="49"/>
      <c r="JMK146" s="49"/>
      <c r="JMN146" s="49"/>
      <c r="JMP146" s="49"/>
      <c r="JMR146" s="49"/>
      <c r="JMU146" s="49"/>
      <c r="JMX146" s="49"/>
      <c r="JNA146" s="49"/>
      <c r="JND146" s="49"/>
      <c r="JNG146" s="49"/>
      <c r="JNJ146" s="49"/>
      <c r="JNM146" s="49"/>
      <c r="JNP146" s="49"/>
      <c r="JNR146" s="49"/>
      <c r="JOE146" s="49"/>
      <c r="JOF146" s="49"/>
      <c r="JOG146" s="49"/>
      <c r="JOH146" s="49"/>
      <c r="JOI146" s="49"/>
      <c r="JOJ146" s="49"/>
      <c r="JOK146" s="49"/>
      <c r="JOL146" s="49"/>
      <c r="JOM146" s="49"/>
      <c r="JON146" s="49"/>
      <c r="JOO146" s="49"/>
      <c r="JOP146" s="49"/>
      <c r="JOQ146" s="49"/>
      <c r="JOR146" s="49"/>
      <c r="JOS146" s="49"/>
      <c r="JOT146" s="49"/>
      <c r="JOU146" s="49"/>
      <c r="JOV146" s="49"/>
      <c r="JOW146" s="49"/>
      <c r="JOX146" s="49"/>
      <c r="JOY146" s="49"/>
      <c r="JOZ146" s="49"/>
      <c r="JPA146" s="49"/>
      <c r="JPB146" s="49"/>
      <c r="JPC146" s="49"/>
      <c r="JPD146" s="49"/>
      <c r="JPE146" s="49"/>
      <c r="JPF146" s="49"/>
      <c r="JPG146" s="49"/>
      <c r="JPH146" s="49"/>
      <c r="JPI146" s="49"/>
      <c r="JPJ146" s="49"/>
      <c r="JPK146" s="49"/>
      <c r="JPL146" s="49"/>
      <c r="JPM146" s="49"/>
      <c r="JPN146" s="49"/>
      <c r="JPO146" s="49"/>
      <c r="JPP146" s="49"/>
      <c r="JPQ146" s="49"/>
      <c r="JPR146" s="49"/>
      <c r="JPU146" s="49"/>
      <c r="JPX146" s="49"/>
      <c r="JQA146" s="49"/>
      <c r="JQD146" s="49"/>
      <c r="JQG146" s="49"/>
      <c r="JQJ146" s="49"/>
      <c r="JQS146" s="49"/>
      <c r="JQV146" s="49"/>
      <c r="JQY146" s="49"/>
      <c r="JRB146" s="49"/>
      <c r="JRK146" s="49"/>
      <c r="JRQ146" s="49"/>
      <c r="JRT146" s="49"/>
      <c r="JRW146" s="49"/>
      <c r="JRZ146" s="49"/>
      <c r="JSF146" s="49"/>
      <c r="JSI146" s="49"/>
      <c r="JSO146" s="49"/>
      <c r="JSQ146" s="49"/>
      <c r="JSR146" s="49"/>
      <c r="JST146" s="49"/>
      <c r="JTK146" s="49"/>
      <c r="JTP146" s="49"/>
      <c r="JTV146" s="49"/>
      <c r="JTY146" s="49"/>
      <c r="JUB146" s="49"/>
      <c r="JUJ146" s="49"/>
      <c r="JVF146" s="49"/>
      <c r="JVG146" s="49"/>
      <c r="JVH146" s="49"/>
      <c r="JVI146" s="49"/>
      <c r="JVJ146" s="49"/>
      <c r="JVK146" s="49"/>
      <c r="JWC146" s="49"/>
      <c r="JWD146" s="49"/>
      <c r="JWG146" s="49"/>
      <c r="JWJ146" s="49"/>
      <c r="JWL146" s="49"/>
      <c r="JWN146" s="49"/>
      <c r="JWQ146" s="49"/>
      <c r="JWT146" s="49"/>
      <c r="JWW146" s="49"/>
      <c r="JWZ146" s="49"/>
      <c r="JXC146" s="49"/>
      <c r="JXF146" s="49"/>
      <c r="JXI146" s="49"/>
      <c r="JXL146" s="49"/>
      <c r="JXN146" s="49"/>
      <c r="JYA146" s="49"/>
      <c r="JYB146" s="49"/>
      <c r="JYC146" s="49"/>
      <c r="JYD146" s="49"/>
      <c r="JYE146" s="49"/>
      <c r="JYF146" s="49"/>
      <c r="JYG146" s="49"/>
      <c r="JYH146" s="49"/>
      <c r="JYI146" s="49"/>
      <c r="JYJ146" s="49"/>
      <c r="JYK146" s="49"/>
      <c r="JYL146" s="49"/>
      <c r="JYM146" s="49"/>
      <c r="JYN146" s="49"/>
      <c r="JYO146" s="49"/>
      <c r="JYP146" s="49"/>
      <c r="JYQ146" s="49"/>
      <c r="JYR146" s="49"/>
      <c r="JYS146" s="49"/>
      <c r="JYT146" s="49"/>
      <c r="JYU146" s="49"/>
      <c r="JYV146" s="49"/>
      <c r="JYW146" s="49"/>
      <c r="JYX146" s="49"/>
      <c r="JYY146" s="49"/>
      <c r="JYZ146" s="49"/>
      <c r="JZA146" s="49"/>
      <c r="JZB146" s="49"/>
      <c r="JZC146" s="49"/>
      <c r="JZD146" s="49"/>
      <c r="JZE146" s="49"/>
      <c r="JZF146" s="49"/>
      <c r="JZG146" s="49"/>
      <c r="JZH146" s="49"/>
      <c r="JZI146" s="49"/>
      <c r="JZJ146" s="49"/>
      <c r="JZK146" s="49"/>
      <c r="JZL146" s="49"/>
      <c r="JZM146" s="49"/>
      <c r="JZN146" s="49"/>
      <c r="JZQ146" s="49"/>
      <c r="JZT146" s="49"/>
      <c r="JZW146" s="49"/>
      <c r="JZZ146" s="49"/>
      <c r="KAC146" s="49"/>
      <c r="KAF146" s="49"/>
      <c r="KAO146" s="49"/>
      <c r="KAR146" s="49"/>
      <c r="KAU146" s="49"/>
      <c r="KAX146" s="49"/>
      <c r="KBG146" s="49"/>
      <c r="KBM146" s="49"/>
      <c r="KBP146" s="49"/>
      <c r="KBS146" s="49"/>
      <c r="KBV146" s="49"/>
      <c r="KCB146" s="49"/>
      <c r="KCE146" s="49"/>
      <c r="KCK146" s="49"/>
      <c r="KCM146" s="49"/>
      <c r="KCN146" s="49"/>
      <c r="KCP146" s="49"/>
      <c r="KDG146" s="49"/>
      <c r="KDL146" s="49"/>
      <c r="KDR146" s="49"/>
      <c r="KDU146" s="49"/>
      <c r="KDX146" s="49"/>
      <c r="KEF146" s="49"/>
      <c r="KFB146" s="49"/>
      <c r="KFC146" s="49"/>
      <c r="KFD146" s="49"/>
      <c r="KFE146" s="49"/>
      <c r="KFF146" s="49"/>
      <c r="KFG146" s="49"/>
      <c r="KFY146" s="49"/>
      <c r="KFZ146" s="49"/>
      <c r="KGC146" s="49"/>
      <c r="KGF146" s="49"/>
      <c r="KGH146" s="49"/>
      <c r="KGJ146" s="49"/>
      <c r="KGM146" s="49"/>
      <c r="KGP146" s="49"/>
      <c r="KGS146" s="49"/>
      <c r="KGV146" s="49"/>
      <c r="KGY146" s="49"/>
      <c r="KHB146" s="49"/>
      <c r="KHE146" s="49"/>
      <c r="KHH146" s="49"/>
      <c r="KHJ146" s="49"/>
      <c r="KHW146" s="49"/>
      <c r="KHX146" s="49"/>
      <c r="KHY146" s="49"/>
      <c r="KHZ146" s="49"/>
      <c r="KIA146" s="49"/>
      <c r="KIB146" s="49"/>
      <c r="KIC146" s="49"/>
      <c r="KID146" s="49"/>
      <c r="KIE146" s="49"/>
      <c r="KIF146" s="49"/>
      <c r="KIG146" s="49"/>
      <c r="KIH146" s="49"/>
      <c r="KII146" s="49"/>
      <c r="KIJ146" s="49"/>
      <c r="KIK146" s="49"/>
      <c r="KIL146" s="49"/>
      <c r="KIM146" s="49"/>
      <c r="KIN146" s="49"/>
      <c r="KIO146" s="49"/>
      <c r="KIP146" s="49"/>
      <c r="KIQ146" s="49"/>
      <c r="KIR146" s="49"/>
      <c r="KIS146" s="49"/>
      <c r="KIT146" s="49"/>
      <c r="KIU146" s="49"/>
      <c r="KIV146" s="49"/>
      <c r="KIW146" s="49"/>
      <c r="KIX146" s="49"/>
      <c r="KIY146" s="49"/>
      <c r="KIZ146" s="49"/>
      <c r="KJA146" s="49"/>
      <c r="KJB146" s="49"/>
      <c r="KJC146" s="49"/>
      <c r="KJD146" s="49"/>
      <c r="KJE146" s="49"/>
      <c r="KJF146" s="49"/>
      <c r="KJG146" s="49"/>
      <c r="KJH146" s="49"/>
      <c r="KJI146" s="49"/>
      <c r="KJJ146" s="49"/>
      <c r="KJM146" s="49"/>
      <c r="KJP146" s="49"/>
      <c r="KJS146" s="49"/>
      <c r="KJV146" s="49"/>
      <c r="KJY146" s="49"/>
      <c r="KKB146" s="49"/>
      <c r="KKK146" s="49"/>
      <c r="KKN146" s="49"/>
      <c r="KKQ146" s="49"/>
      <c r="KKT146" s="49"/>
      <c r="KLC146" s="49"/>
      <c r="KLI146" s="49"/>
      <c r="KLL146" s="49"/>
      <c r="KLO146" s="49"/>
      <c r="KLR146" s="49"/>
      <c r="KLX146" s="49"/>
      <c r="KMA146" s="49"/>
      <c r="KMG146" s="49"/>
      <c r="KMI146" s="49"/>
      <c r="KMJ146" s="49"/>
      <c r="KML146" s="49"/>
      <c r="KNC146" s="49"/>
      <c r="KNH146" s="49"/>
      <c r="KNN146" s="49"/>
      <c r="KNQ146" s="49"/>
      <c r="KNT146" s="49"/>
      <c r="KOB146" s="49"/>
      <c r="KOX146" s="49"/>
      <c r="KOY146" s="49"/>
      <c r="KOZ146" s="49"/>
      <c r="KPA146" s="49"/>
      <c r="KPB146" s="49"/>
      <c r="KPC146" s="49"/>
      <c r="KPU146" s="49"/>
      <c r="KPV146" s="49"/>
      <c r="KPY146" s="49"/>
      <c r="KQB146" s="49"/>
      <c r="KQD146" s="49"/>
      <c r="KQF146" s="49"/>
      <c r="KQI146" s="49"/>
      <c r="KQL146" s="49"/>
      <c r="KQO146" s="49"/>
      <c r="KQR146" s="49"/>
      <c r="KQU146" s="49"/>
      <c r="KQX146" s="49"/>
      <c r="KRA146" s="49"/>
      <c r="KRD146" s="49"/>
      <c r="KRF146" s="49"/>
      <c r="KRS146" s="49"/>
      <c r="KRT146" s="49"/>
      <c r="KRU146" s="49"/>
      <c r="KRV146" s="49"/>
      <c r="KRW146" s="49"/>
      <c r="KRX146" s="49"/>
      <c r="KRY146" s="49"/>
      <c r="KRZ146" s="49"/>
      <c r="KSA146" s="49"/>
      <c r="KSB146" s="49"/>
      <c r="KSC146" s="49"/>
      <c r="KSD146" s="49"/>
      <c r="KSE146" s="49"/>
      <c r="KSF146" s="49"/>
      <c r="KSG146" s="49"/>
      <c r="KSH146" s="49"/>
      <c r="KSI146" s="49"/>
      <c r="KSJ146" s="49"/>
      <c r="KSK146" s="49"/>
      <c r="KSL146" s="49"/>
      <c r="KSM146" s="49"/>
      <c r="KSN146" s="49"/>
      <c r="KSO146" s="49"/>
      <c r="KSP146" s="49"/>
      <c r="KSQ146" s="49"/>
      <c r="KSR146" s="49"/>
      <c r="KSS146" s="49"/>
      <c r="KST146" s="49"/>
      <c r="KSU146" s="49"/>
      <c r="KSV146" s="49"/>
      <c r="KSW146" s="49"/>
      <c r="KSX146" s="49"/>
      <c r="KSY146" s="49"/>
      <c r="KSZ146" s="49"/>
      <c r="KTA146" s="49"/>
      <c r="KTB146" s="49"/>
      <c r="KTC146" s="49"/>
      <c r="KTD146" s="49"/>
      <c r="KTE146" s="49"/>
      <c r="KTF146" s="49"/>
      <c r="KTI146" s="49"/>
      <c r="KTL146" s="49"/>
      <c r="KTO146" s="49"/>
      <c r="KTR146" s="49"/>
      <c r="KTU146" s="49"/>
      <c r="KTX146" s="49"/>
      <c r="KUG146" s="49"/>
      <c r="KUJ146" s="49"/>
      <c r="KUM146" s="49"/>
      <c r="KUP146" s="49"/>
      <c r="KUY146" s="49"/>
      <c r="KVE146" s="49"/>
      <c r="KVH146" s="49"/>
      <c r="KVK146" s="49"/>
      <c r="KVN146" s="49"/>
      <c r="KVT146" s="49"/>
      <c r="KVW146" s="49"/>
      <c r="KWC146" s="49"/>
      <c r="KWE146" s="49"/>
      <c r="KWF146" s="49"/>
      <c r="KWH146" s="49"/>
      <c r="KWY146" s="49"/>
      <c r="KXD146" s="49"/>
      <c r="KXJ146" s="49"/>
      <c r="KXM146" s="49"/>
      <c r="KXP146" s="49"/>
      <c r="KXX146" s="49"/>
      <c r="KYT146" s="49"/>
      <c r="KYU146" s="49"/>
      <c r="KYV146" s="49"/>
      <c r="KYW146" s="49"/>
      <c r="KYX146" s="49"/>
      <c r="KYY146" s="49"/>
      <c r="KZQ146" s="49"/>
      <c r="KZR146" s="49"/>
      <c r="KZU146" s="49"/>
      <c r="KZX146" s="49"/>
      <c r="KZZ146" s="49"/>
      <c r="LAB146" s="49"/>
      <c r="LAE146" s="49"/>
      <c r="LAH146" s="49"/>
      <c r="LAK146" s="49"/>
      <c r="LAN146" s="49"/>
      <c r="LAQ146" s="49"/>
      <c r="LAT146" s="49"/>
      <c r="LAW146" s="49"/>
      <c r="LAZ146" s="49"/>
      <c r="LBB146" s="49"/>
      <c r="LBO146" s="49"/>
      <c r="LBP146" s="49"/>
      <c r="LBQ146" s="49"/>
      <c r="LBR146" s="49"/>
      <c r="LBS146" s="49"/>
      <c r="LBT146" s="49"/>
      <c r="LBU146" s="49"/>
      <c r="LBV146" s="49"/>
      <c r="LBW146" s="49"/>
      <c r="LBX146" s="49"/>
      <c r="LBY146" s="49"/>
      <c r="LBZ146" s="49"/>
      <c r="LCA146" s="49"/>
      <c r="LCB146" s="49"/>
      <c r="LCC146" s="49"/>
      <c r="LCD146" s="49"/>
      <c r="LCE146" s="49"/>
      <c r="LCF146" s="49"/>
      <c r="LCG146" s="49"/>
      <c r="LCH146" s="49"/>
      <c r="LCI146" s="49"/>
      <c r="LCJ146" s="49"/>
      <c r="LCK146" s="49"/>
      <c r="LCL146" s="49"/>
      <c r="LCM146" s="49"/>
      <c r="LCN146" s="49"/>
      <c r="LCO146" s="49"/>
      <c r="LCP146" s="49"/>
      <c r="LCQ146" s="49"/>
      <c r="LCR146" s="49"/>
      <c r="LCS146" s="49"/>
      <c r="LCT146" s="49"/>
      <c r="LCU146" s="49"/>
      <c r="LCV146" s="49"/>
      <c r="LCW146" s="49"/>
      <c r="LCX146" s="49"/>
      <c r="LCY146" s="49"/>
      <c r="LCZ146" s="49"/>
      <c r="LDA146" s="49"/>
      <c r="LDB146" s="49"/>
      <c r="LDE146" s="49"/>
      <c r="LDH146" s="49"/>
      <c r="LDK146" s="49"/>
      <c r="LDN146" s="49"/>
      <c r="LDQ146" s="49"/>
      <c r="LDT146" s="49"/>
      <c r="LEC146" s="49"/>
      <c r="LEF146" s="49"/>
      <c r="LEI146" s="49"/>
      <c r="LEL146" s="49"/>
      <c r="LEU146" s="49"/>
      <c r="LFA146" s="49"/>
      <c r="LFD146" s="49"/>
      <c r="LFG146" s="49"/>
      <c r="LFJ146" s="49"/>
      <c r="LFP146" s="49"/>
      <c r="LFS146" s="49"/>
      <c r="LFY146" s="49"/>
      <c r="LGA146" s="49"/>
      <c r="LGB146" s="49"/>
      <c r="LGD146" s="49"/>
      <c r="LGU146" s="49"/>
      <c r="LGZ146" s="49"/>
      <c r="LHF146" s="49"/>
      <c r="LHI146" s="49"/>
      <c r="LHL146" s="49"/>
      <c r="LHT146" s="49"/>
      <c r="LIP146" s="49"/>
      <c r="LIQ146" s="49"/>
      <c r="LIR146" s="49"/>
      <c r="LIS146" s="49"/>
      <c r="LIT146" s="49"/>
      <c r="LIU146" s="49"/>
      <c r="LJM146" s="49"/>
      <c r="LJN146" s="49"/>
      <c r="LJQ146" s="49"/>
      <c r="LJT146" s="49"/>
      <c r="LJV146" s="49"/>
      <c r="LJX146" s="49"/>
      <c r="LKA146" s="49"/>
      <c r="LKD146" s="49"/>
      <c r="LKG146" s="49"/>
      <c r="LKJ146" s="49"/>
      <c r="LKM146" s="49"/>
      <c r="LKP146" s="49"/>
      <c r="LKS146" s="49"/>
      <c r="LKV146" s="49"/>
      <c r="LKX146" s="49"/>
      <c r="LLK146" s="49"/>
      <c r="LLL146" s="49"/>
      <c r="LLM146" s="49"/>
      <c r="LLN146" s="49"/>
      <c r="LLO146" s="49"/>
      <c r="LLP146" s="49"/>
      <c r="LLQ146" s="49"/>
      <c r="LLR146" s="49"/>
      <c r="LLS146" s="49"/>
      <c r="LLT146" s="49"/>
      <c r="LLU146" s="49"/>
      <c r="LLV146" s="49"/>
      <c r="LLW146" s="49"/>
      <c r="LLX146" s="49"/>
      <c r="LLY146" s="49"/>
      <c r="LLZ146" s="49"/>
      <c r="LMA146" s="49"/>
      <c r="LMB146" s="49"/>
      <c r="LMC146" s="49"/>
      <c r="LMD146" s="49"/>
      <c r="LME146" s="49"/>
      <c r="LMF146" s="49"/>
      <c r="LMG146" s="49"/>
      <c r="LMH146" s="49"/>
      <c r="LMI146" s="49"/>
      <c r="LMJ146" s="49"/>
      <c r="LMK146" s="49"/>
      <c r="LML146" s="49"/>
      <c r="LMM146" s="49"/>
      <c r="LMN146" s="49"/>
      <c r="LMO146" s="49"/>
      <c r="LMP146" s="49"/>
      <c r="LMQ146" s="49"/>
      <c r="LMR146" s="49"/>
      <c r="LMS146" s="49"/>
      <c r="LMT146" s="49"/>
      <c r="LMU146" s="49"/>
      <c r="LMV146" s="49"/>
      <c r="LMW146" s="49"/>
      <c r="LMX146" s="49"/>
      <c r="LNA146" s="49"/>
      <c r="LND146" s="49"/>
      <c r="LNG146" s="49"/>
      <c r="LNJ146" s="49"/>
      <c r="LNM146" s="49"/>
      <c r="LNP146" s="49"/>
      <c r="LNY146" s="49"/>
      <c r="LOB146" s="49"/>
      <c r="LOE146" s="49"/>
      <c r="LOH146" s="49"/>
      <c r="LOQ146" s="49"/>
      <c r="LOW146" s="49"/>
      <c r="LOZ146" s="49"/>
      <c r="LPC146" s="49"/>
      <c r="LPF146" s="49"/>
      <c r="LPL146" s="49"/>
      <c r="LPO146" s="49"/>
      <c r="LPU146" s="49"/>
      <c r="LPW146" s="49"/>
      <c r="LPX146" s="49"/>
      <c r="LPZ146" s="49"/>
      <c r="LQQ146" s="49"/>
      <c r="LQV146" s="49"/>
      <c r="LRB146" s="49"/>
      <c r="LRE146" s="49"/>
      <c r="LRH146" s="49"/>
      <c r="LRP146" s="49"/>
      <c r="LSL146" s="49"/>
      <c r="LSM146" s="49"/>
      <c r="LSN146" s="49"/>
      <c r="LSO146" s="49"/>
      <c r="LSP146" s="49"/>
      <c r="LSQ146" s="49"/>
      <c r="LTI146" s="49"/>
      <c r="LTJ146" s="49"/>
      <c r="LTM146" s="49"/>
      <c r="LTP146" s="49"/>
      <c r="LTR146" s="49"/>
      <c r="LTT146" s="49"/>
      <c r="LTW146" s="49"/>
      <c r="LTZ146" s="49"/>
      <c r="LUC146" s="49"/>
      <c r="LUF146" s="49"/>
      <c r="LUI146" s="49"/>
      <c r="LUL146" s="49"/>
      <c r="LUO146" s="49"/>
      <c r="LUR146" s="49"/>
      <c r="LUT146" s="49"/>
      <c r="LVG146" s="49"/>
      <c r="LVH146" s="49"/>
      <c r="LVI146" s="49"/>
      <c r="LVJ146" s="49"/>
      <c r="LVK146" s="49"/>
      <c r="LVL146" s="49"/>
      <c r="LVM146" s="49"/>
      <c r="LVN146" s="49"/>
      <c r="LVO146" s="49"/>
      <c r="LVP146" s="49"/>
      <c r="LVQ146" s="49"/>
      <c r="LVR146" s="49"/>
      <c r="LVS146" s="49"/>
      <c r="LVT146" s="49"/>
      <c r="LVU146" s="49"/>
      <c r="LVV146" s="49"/>
      <c r="LVW146" s="49"/>
      <c r="LVX146" s="49"/>
      <c r="LVY146" s="49"/>
      <c r="LVZ146" s="49"/>
      <c r="LWA146" s="49"/>
      <c r="LWB146" s="49"/>
      <c r="LWC146" s="49"/>
      <c r="LWD146" s="49"/>
      <c r="LWE146" s="49"/>
      <c r="LWF146" s="49"/>
      <c r="LWG146" s="49"/>
      <c r="LWH146" s="49"/>
      <c r="LWI146" s="49"/>
      <c r="LWJ146" s="49"/>
      <c r="LWK146" s="49"/>
      <c r="LWL146" s="49"/>
      <c r="LWM146" s="49"/>
      <c r="LWN146" s="49"/>
      <c r="LWO146" s="49"/>
      <c r="LWP146" s="49"/>
      <c r="LWQ146" s="49"/>
      <c r="LWR146" s="49"/>
      <c r="LWS146" s="49"/>
      <c r="LWT146" s="49"/>
      <c r="LWW146" s="49"/>
      <c r="LWZ146" s="49"/>
      <c r="LXC146" s="49"/>
      <c r="LXF146" s="49"/>
      <c r="LXI146" s="49"/>
      <c r="LXL146" s="49"/>
      <c r="LXU146" s="49"/>
      <c r="LXX146" s="49"/>
      <c r="LYA146" s="49"/>
      <c r="LYD146" s="49"/>
      <c r="LYM146" s="49"/>
      <c r="LYS146" s="49"/>
      <c r="LYV146" s="49"/>
      <c r="LYY146" s="49"/>
      <c r="LZB146" s="49"/>
      <c r="LZH146" s="49"/>
      <c r="LZK146" s="49"/>
      <c r="LZQ146" s="49"/>
      <c r="LZS146" s="49"/>
      <c r="LZT146" s="49"/>
      <c r="LZV146" s="49"/>
      <c r="MAM146" s="49"/>
      <c r="MAR146" s="49"/>
      <c r="MAX146" s="49"/>
      <c r="MBA146" s="49"/>
      <c r="MBD146" s="49"/>
      <c r="MBL146" s="49"/>
      <c r="MCH146" s="49"/>
      <c r="MCI146" s="49"/>
      <c r="MCJ146" s="49"/>
      <c r="MCK146" s="49"/>
      <c r="MCL146" s="49"/>
      <c r="MCM146" s="49"/>
      <c r="MDE146" s="49"/>
      <c r="MDF146" s="49"/>
      <c r="MDI146" s="49"/>
      <c r="MDL146" s="49"/>
      <c r="MDN146" s="49"/>
      <c r="MDP146" s="49"/>
      <c r="MDS146" s="49"/>
      <c r="MDV146" s="49"/>
      <c r="MDY146" s="49"/>
      <c r="MEB146" s="49"/>
      <c r="MEE146" s="49"/>
      <c r="MEH146" s="49"/>
      <c r="MEK146" s="49"/>
      <c r="MEN146" s="49"/>
      <c r="MEP146" s="49"/>
      <c r="MFC146" s="49"/>
      <c r="MFD146" s="49"/>
      <c r="MFE146" s="49"/>
      <c r="MFF146" s="49"/>
      <c r="MFG146" s="49"/>
      <c r="MFH146" s="49"/>
      <c r="MFI146" s="49"/>
      <c r="MFJ146" s="49"/>
      <c r="MFK146" s="49"/>
      <c r="MFL146" s="49"/>
      <c r="MFM146" s="49"/>
      <c r="MFN146" s="49"/>
      <c r="MFO146" s="49"/>
      <c r="MFP146" s="49"/>
      <c r="MFQ146" s="49"/>
      <c r="MFR146" s="49"/>
      <c r="MFS146" s="49"/>
      <c r="MFT146" s="49"/>
      <c r="MFU146" s="49"/>
      <c r="MFV146" s="49"/>
      <c r="MFW146" s="49"/>
      <c r="MFX146" s="49"/>
      <c r="MFY146" s="49"/>
      <c r="MFZ146" s="49"/>
      <c r="MGA146" s="49"/>
      <c r="MGB146" s="49"/>
      <c r="MGC146" s="49"/>
      <c r="MGD146" s="49"/>
      <c r="MGE146" s="49"/>
      <c r="MGF146" s="49"/>
      <c r="MGG146" s="49"/>
      <c r="MGH146" s="49"/>
      <c r="MGI146" s="49"/>
      <c r="MGJ146" s="49"/>
      <c r="MGK146" s="49"/>
      <c r="MGL146" s="49"/>
      <c r="MGM146" s="49"/>
      <c r="MGN146" s="49"/>
      <c r="MGO146" s="49"/>
      <c r="MGP146" s="49"/>
      <c r="MGS146" s="49"/>
      <c r="MGV146" s="49"/>
      <c r="MGY146" s="49"/>
      <c r="MHB146" s="49"/>
      <c r="MHE146" s="49"/>
      <c r="MHH146" s="49"/>
      <c r="MHQ146" s="49"/>
      <c r="MHT146" s="49"/>
      <c r="MHW146" s="49"/>
      <c r="MHZ146" s="49"/>
      <c r="MII146" s="49"/>
      <c r="MIO146" s="49"/>
      <c r="MIR146" s="49"/>
      <c r="MIU146" s="49"/>
      <c r="MIX146" s="49"/>
      <c r="MJD146" s="49"/>
      <c r="MJG146" s="49"/>
      <c r="MJM146" s="49"/>
      <c r="MJO146" s="49"/>
      <c r="MJP146" s="49"/>
      <c r="MJR146" s="49"/>
      <c r="MKI146" s="49"/>
      <c r="MKN146" s="49"/>
      <c r="MKT146" s="49"/>
      <c r="MKW146" s="49"/>
      <c r="MKZ146" s="49"/>
      <c r="MLH146" s="49"/>
      <c r="MMD146" s="49"/>
      <c r="MME146" s="49"/>
      <c r="MMF146" s="49"/>
      <c r="MMG146" s="49"/>
      <c r="MMH146" s="49"/>
      <c r="MMI146" s="49"/>
      <c r="MNA146" s="49"/>
      <c r="MNB146" s="49"/>
      <c r="MNE146" s="49"/>
      <c r="MNH146" s="49"/>
      <c r="MNJ146" s="49"/>
      <c r="MNL146" s="49"/>
      <c r="MNO146" s="49"/>
      <c r="MNR146" s="49"/>
      <c r="MNU146" s="49"/>
      <c r="MNX146" s="49"/>
      <c r="MOA146" s="49"/>
      <c r="MOD146" s="49"/>
      <c r="MOG146" s="49"/>
      <c r="MOJ146" s="49"/>
      <c r="MOL146" s="49"/>
      <c r="MOY146" s="49"/>
      <c r="MOZ146" s="49"/>
      <c r="MPA146" s="49"/>
      <c r="MPB146" s="49"/>
      <c r="MPC146" s="49"/>
      <c r="MPD146" s="49"/>
      <c r="MPE146" s="49"/>
      <c r="MPF146" s="49"/>
      <c r="MPG146" s="49"/>
      <c r="MPH146" s="49"/>
      <c r="MPI146" s="49"/>
      <c r="MPJ146" s="49"/>
      <c r="MPK146" s="49"/>
      <c r="MPL146" s="49"/>
      <c r="MPM146" s="49"/>
      <c r="MPN146" s="49"/>
      <c r="MPO146" s="49"/>
      <c r="MPP146" s="49"/>
      <c r="MPQ146" s="49"/>
      <c r="MPR146" s="49"/>
      <c r="MPS146" s="49"/>
      <c r="MPT146" s="49"/>
      <c r="MPU146" s="49"/>
      <c r="MPV146" s="49"/>
      <c r="MPW146" s="49"/>
      <c r="MPX146" s="49"/>
      <c r="MPY146" s="49"/>
      <c r="MPZ146" s="49"/>
      <c r="MQA146" s="49"/>
      <c r="MQB146" s="49"/>
      <c r="MQC146" s="49"/>
      <c r="MQD146" s="49"/>
      <c r="MQE146" s="49"/>
      <c r="MQF146" s="49"/>
      <c r="MQG146" s="49"/>
      <c r="MQH146" s="49"/>
      <c r="MQI146" s="49"/>
      <c r="MQJ146" s="49"/>
      <c r="MQK146" s="49"/>
      <c r="MQL146" s="49"/>
      <c r="MQO146" s="49"/>
      <c r="MQR146" s="49"/>
      <c r="MQU146" s="49"/>
      <c r="MQX146" s="49"/>
      <c r="MRA146" s="49"/>
      <c r="MRD146" s="49"/>
      <c r="MRM146" s="49"/>
      <c r="MRP146" s="49"/>
      <c r="MRS146" s="49"/>
      <c r="MRV146" s="49"/>
      <c r="MSE146" s="49"/>
      <c r="MSK146" s="49"/>
      <c r="MSN146" s="49"/>
      <c r="MSQ146" s="49"/>
      <c r="MST146" s="49"/>
      <c r="MSZ146" s="49"/>
      <c r="MTC146" s="49"/>
      <c r="MTI146" s="49"/>
      <c r="MTK146" s="49"/>
      <c r="MTL146" s="49"/>
      <c r="MTN146" s="49"/>
      <c r="MUE146" s="49"/>
      <c r="MUJ146" s="49"/>
      <c r="MUP146" s="49"/>
      <c r="MUS146" s="49"/>
      <c r="MUV146" s="49"/>
      <c r="MVD146" s="49"/>
      <c r="MVZ146" s="49"/>
      <c r="MWA146" s="49"/>
      <c r="MWB146" s="49"/>
      <c r="MWC146" s="49"/>
      <c r="MWD146" s="49"/>
      <c r="MWE146" s="49"/>
      <c r="MWW146" s="49"/>
      <c r="MWX146" s="49"/>
      <c r="MXA146" s="49"/>
      <c r="MXD146" s="49"/>
      <c r="MXF146" s="49"/>
      <c r="MXH146" s="49"/>
      <c r="MXK146" s="49"/>
      <c r="MXN146" s="49"/>
      <c r="MXQ146" s="49"/>
      <c r="MXT146" s="49"/>
      <c r="MXW146" s="49"/>
      <c r="MXZ146" s="49"/>
      <c r="MYC146" s="49"/>
      <c r="MYF146" s="49"/>
      <c r="MYH146" s="49"/>
      <c r="MYU146" s="49"/>
      <c r="MYV146" s="49"/>
      <c r="MYW146" s="49"/>
      <c r="MYX146" s="49"/>
      <c r="MYY146" s="49"/>
      <c r="MYZ146" s="49"/>
      <c r="MZA146" s="49"/>
      <c r="MZB146" s="49"/>
      <c r="MZC146" s="49"/>
      <c r="MZD146" s="49"/>
      <c r="MZE146" s="49"/>
      <c r="MZF146" s="49"/>
      <c r="MZG146" s="49"/>
      <c r="MZH146" s="49"/>
      <c r="MZI146" s="49"/>
      <c r="MZJ146" s="49"/>
      <c r="MZK146" s="49"/>
      <c r="MZL146" s="49"/>
      <c r="MZM146" s="49"/>
      <c r="MZN146" s="49"/>
      <c r="MZO146" s="49"/>
      <c r="MZP146" s="49"/>
      <c r="MZQ146" s="49"/>
      <c r="MZR146" s="49"/>
      <c r="MZS146" s="49"/>
      <c r="MZT146" s="49"/>
      <c r="MZU146" s="49"/>
      <c r="MZV146" s="49"/>
      <c r="MZW146" s="49"/>
      <c r="MZX146" s="49"/>
      <c r="MZY146" s="49"/>
      <c r="MZZ146" s="49"/>
      <c r="NAA146" s="49"/>
      <c r="NAB146" s="49"/>
      <c r="NAC146" s="49"/>
      <c r="NAD146" s="49"/>
      <c r="NAE146" s="49"/>
      <c r="NAF146" s="49"/>
      <c r="NAG146" s="49"/>
      <c r="NAH146" s="49"/>
      <c r="NAK146" s="49"/>
      <c r="NAN146" s="49"/>
      <c r="NAQ146" s="49"/>
      <c r="NAT146" s="49"/>
      <c r="NAW146" s="49"/>
      <c r="NAZ146" s="49"/>
      <c r="NBI146" s="49"/>
      <c r="NBL146" s="49"/>
      <c r="NBO146" s="49"/>
      <c r="NBR146" s="49"/>
      <c r="NCA146" s="49"/>
      <c r="NCG146" s="49"/>
      <c r="NCJ146" s="49"/>
      <c r="NCM146" s="49"/>
      <c r="NCP146" s="49"/>
      <c r="NCV146" s="49"/>
      <c r="NCY146" s="49"/>
      <c r="NDE146" s="49"/>
      <c r="NDG146" s="49"/>
      <c r="NDH146" s="49"/>
      <c r="NDJ146" s="49"/>
      <c r="NEA146" s="49"/>
      <c r="NEF146" s="49"/>
      <c r="NEL146" s="49"/>
      <c r="NEO146" s="49"/>
      <c r="NER146" s="49"/>
      <c r="NEZ146" s="49"/>
      <c r="NFV146" s="49"/>
      <c r="NFW146" s="49"/>
      <c r="NFX146" s="49"/>
      <c r="NFY146" s="49"/>
      <c r="NFZ146" s="49"/>
      <c r="NGA146" s="49"/>
      <c r="NGS146" s="49"/>
      <c r="NGT146" s="49"/>
      <c r="NGW146" s="49"/>
      <c r="NGZ146" s="49"/>
      <c r="NHB146" s="49"/>
      <c r="NHD146" s="49"/>
      <c r="NHG146" s="49"/>
      <c r="NHJ146" s="49"/>
      <c r="NHM146" s="49"/>
      <c r="NHP146" s="49"/>
      <c r="NHS146" s="49"/>
      <c r="NHV146" s="49"/>
      <c r="NHY146" s="49"/>
      <c r="NIB146" s="49"/>
      <c r="NID146" s="49"/>
      <c r="NIQ146" s="49"/>
      <c r="NIR146" s="49"/>
      <c r="NIS146" s="49"/>
      <c r="NIT146" s="49"/>
      <c r="NIU146" s="49"/>
      <c r="NIV146" s="49"/>
      <c r="NIW146" s="49"/>
      <c r="NIX146" s="49"/>
      <c r="NIY146" s="49"/>
      <c r="NIZ146" s="49"/>
      <c r="NJA146" s="49"/>
      <c r="NJB146" s="49"/>
      <c r="NJC146" s="49"/>
      <c r="NJD146" s="49"/>
      <c r="NJE146" s="49"/>
      <c r="NJF146" s="49"/>
      <c r="NJG146" s="49"/>
      <c r="NJH146" s="49"/>
      <c r="NJI146" s="49"/>
      <c r="NJJ146" s="49"/>
      <c r="NJK146" s="49"/>
      <c r="NJL146" s="49"/>
      <c r="NJM146" s="49"/>
      <c r="NJN146" s="49"/>
      <c r="NJO146" s="49"/>
      <c r="NJP146" s="49"/>
      <c r="NJQ146" s="49"/>
      <c r="NJR146" s="49"/>
      <c r="NJS146" s="49"/>
      <c r="NJT146" s="49"/>
      <c r="NJU146" s="49"/>
      <c r="NJV146" s="49"/>
      <c r="NJW146" s="49"/>
      <c r="NJX146" s="49"/>
      <c r="NJY146" s="49"/>
      <c r="NJZ146" s="49"/>
      <c r="NKA146" s="49"/>
      <c r="NKB146" s="49"/>
      <c r="NKC146" s="49"/>
      <c r="NKD146" s="49"/>
      <c r="NKG146" s="49"/>
      <c r="NKJ146" s="49"/>
      <c r="NKM146" s="49"/>
      <c r="NKP146" s="49"/>
      <c r="NKS146" s="49"/>
      <c r="NKV146" s="49"/>
      <c r="NLE146" s="49"/>
      <c r="NLH146" s="49"/>
      <c r="NLK146" s="49"/>
      <c r="NLN146" s="49"/>
      <c r="NLW146" s="49"/>
      <c r="NMC146" s="49"/>
      <c r="NMF146" s="49"/>
      <c r="NMI146" s="49"/>
      <c r="NML146" s="49"/>
      <c r="NMR146" s="49"/>
      <c r="NMU146" s="49"/>
      <c r="NNA146" s="49"/>
      <c r="NNC146" s="49"/>
      <c r="NND146" s="49"/>
      <c r="NNF146" s="49"/>
      <c r="NNW146" s="49"/>
      <c r="NOB146" s="49"/>
      <c r="NOH146" s="49"/>
      <c r="NOK146" s="49"/>
      <c r="NON146" s="49"/>
      <c r="NOV146" s="49"/>
      <c r="NPR146" s="49"/>
      <c r="NPS146" s="49"/>
      <c r="NPT146" s="49"/>
      <c r="NPU146" s="49"/>
      <c r="NPV146" s="49"/>
      <c r="NPW146" s="49"/>
      <c r="NQO146" s="49"/>
      <c r="NQP146" s="49"/>
      <c r="NQS146" s="49"/>
      <c r="NQV146" s="49"/>
      <c r="NQX146" s="49"/>
      <c r="NQZ146" s="49"/>
      <c r="NRC146" s="49"/>
      <c r="NRF146" s="49"/>
      <c r="NRI146" s="49"/>
      <c r="NRL146" s="49"/>
      <c r="NRO146" s="49"/>
      <c r="NRR146" s="49"/>
      <c r="NRU146" s="49"/>
      <c r="NRX146" s="49"/>
      <c r="NRZ146" s="49"/>
      <c r="NSM146" s="49"/>
      <c r="NSN146" s="49"/>
      <c r="NSO146" s="49"/>
      <c r="NSP146" s="49"/>
      <c r="NSQ146" s="49"/>
      <c r="NSR146" s="49"/>
      <c r="NSS146" s="49"/>
      <c r="NST146" s="49"/>
      <c r="NSU146" s="49"/>
      <c r="NSV146" s="49"/>
      <c r="NSW146" s="49"/>
      <c r="NSX146" s="49"/>
      <c r="NSY146" s="49"/>
      <c r="NSZ146" s="49"/>
      <c r="NTA146" s="49"/>
      <c r="NTB146" s="49"/>
      <c r="NTC146" s="49"/>
      <c r="NTD146" s="49"/>
      <c r="NTE146" s="49"/>
      <c r="NTF146" s="49"/>
      <c r="NTG146" s="49"/>
      <c r="NTH146" s="49"/>
      <c r="NTI146" s="49"/>
      <c r="NTJ146" s="49"/>
      <c r="NTK146" s="49"/>
      <c r="NTL146" s="49"/>
      <c r="NTM146" s="49"/>
      <c r="NTN146" s="49"/>
      <c r="NTO146" s="49"/>
      <c r="NTP146" s="49"/>
      <c r="NTQ146" s="49"/>
      <c r="NTR146" s="49"/>
      <c r="NTS146" s="49"/>
      <c r="NTT146" s="49"/>
      <c r="NTU146" s="49"/>
      <c r="NTV146" s="49"/>
      <c r="NTW146" s="49"/>
      <c r="NTX146" s="49"/>
      <c r="NTY146" s="49"/>
      <c r="NTZ146" s="49"/>
      <c r="NUC146" s="49"/>
      <c r="NUF146" s="49"/>
      <c r="NUI146" s="49"/>
      <c r="NUL146" s="49"/>
      <c r="NUO146" s="49"/>
      <c r="NUR146" s="49"/>
      <c r="NVA146" s="49"/>
      <c r="NVD146" s="49"/>
      <c r="NVG146" s="49"/>
      <c r="NVJ146" s="49"/>
      <c r="NVS146" s="49"/>
      <c r="NVY146" s="49"/>
      <c r="NWB146" s="49"/>
      <c r="NWE146" s="49"/>
      <c r="NWH146" s="49"/>
      <c r="NWN146" s="49"/>
      <c r="NWQ146" s="49"/>
      <c r="NWW146" s="49"/>
      <c r="NWY146" s="49"/>
      <c r="NWZ146" s="49"/>
      <c r="NXB146" s="49"/>
      <c r="NXS146" s="49"/>
      <c r="NXX146" s="49"/>
      <c r="NYD146" s="49"/>
      <c r="NYG146" s="49"/>
      <c r="NYJ146" s="49"/>
      <c r="NYR146" s="49"/>
      <c r="NZN146" s="49"/>
      <c r="NZO146" s="49"/>
      <c r="NZP146" s="49"/>
      <c r="NZQ146" s="49"/>
      <c r="NZR146" s="49"/>
      <c r="NZS146" s="49"/>
      <c r="OAK146" s="49"/>
      <c r="OAL146" s="49"/>
      <c r="OAO146" s="49"/>
      <c r="OAR146" s="49"/>
      <c r="OAT146" s="49"/>
      <c r="OAV146" s="49"/>
      <c r="OAY146" s="49"/>
      <c r="OBB146" s="49"/>
      <c r="OBE146" s="49"/>
      <c r="OBH146" s="49"/>
      <c r="OBK146" s="49"/>
      <c r="OBN146" s="49"/>
      <c r="OBQ146" s="49"/>
      <c r="OBT146" s="49"/>
      <c r="OBV146" s="49"/>
      <c r="OCI146" s="49"/>
      <c r="OCJ146" s="49"/>
      <c r="OCK146" s="49"/>
      <c r="OCL146" s="49"/>
      <c r="OCM146" s="49"/>
      <c r="OCN146" s="49"/>
      <c r="OCO146" s="49"/>
      <c r="OCP146" s="49"/>
      <c r="OCQ146" s="49"/>
      <c r="OCR146" s="49"/>
      <c r="OCS146" s="49"/>
      <c r="OCT146" s="49"/>
      <c r="OCU146" s="49"/>
      <c r="OCV146" s="49"/>
      <c r="OCW146" s="49"/>
      <c r="OCX146" s="49"/>
      <c r="OCY146" s="49"/>
      <c r="OCZ146" s="49"/>
      <c r="ODA146" s="49"/>
      <c r="ODB146" s="49"/>
      <c r="ODC146" s="49"/>
      <c r="ODD146" s="49"/>
      <c r="ODE146" s="49"/>
      <c r="ODF146" s="49"/>
      <c r="ODG146" s="49"/>
      <c r="ODH146" s="49"/>
      <c r="ODI146" s="49"/>
      <c r="ODJ146" s="49"/>
      <c r="ODK146" s="49"/>
      <c r="ODL146" s="49"/>
      <c r="ODM146" s="49"/>
      <c r="ODN146" s="49"/>
      <c r="ODO146" s="49"/>
      <c r="ODP146" s="49"/>
      <c r="ODQ146" s="49"/>
      <c r="ODR146" s="49"/>
      <c r="ODS146" s="49"/>
      <c r="ODT146" s="49"/>
      <c r="ODU146" s="49"/>
      <c r="ODV146" s="49"/>
      <c r="ODY146" s="49"/>
      <c r="OEB146" s="49"/>
      <c r="OEE146" s="49"/>
      <c r="OEH146" s="49"/>
      <c r="OEK146" s="49"/>
      <c r="OEN146" s="49"/>
      <c r="OEW146" s="49"/>
      <c r="OEZ146" s="49"/>
      <c r="OFC146" s="49"/>
      <c r="OFF146" s="49"/>
      <c r="OFO146" s="49"/>
      <c r="OFU146" s="49"/>
      <c r="OFX146" s="49"/>
      <c r="OGA146" s="49"/>
      <c r="OGD146" s="49"/>
      <c r="OGJ146" s="49"/>
      <c r="OGM146" s="49"/>
      <c r="OGS146" s="49"/>
      <c r="OGU146" s="49"/>
      <c r="OGV146" s="49"/>
      <c r="OGX146" s="49"/>
      <c r="OHO146" s="49"/>
      <c r="OHT146" s="49"/>
      <c r="OHZ146" s="49"/>
      <c r="OIC146" s="49"/>
      <c r="OIF146" s="49"/>
      <c r="OIN146" s="49"/>
      <c r="OJJ146" s="49"/>
      <c r="OJK146" s="49"/>
      <c r="OJL146" s="49"/>
      <c r="OJM146" s="49"/>
      <c r="OJN146" s="49"/>
      <c r="OJO146" s="49"/>
      <c r="OKG146" s="49"/>
      <c r="OKH146" s="49"/>
      <c r="OKK146" s="49"/>
      <c r="OKN146" s="49"/>
      <c r="OKP146" s="49"/>
      <c r="OKR146" s="49"/>
      <c r="OKU146" s="49"/>
      <c r="OKX146" s="49"/>
      <c r="OLA146" s="49"/>
      <c r="OLD146" s="49"/>
      <c r="OLG146" s="49"/>
      <c r="OLJ146" s="49"/>
      <c r="OLM146" s="49"/>
      <c r="OLP146" s="49"/>
      <c r="OLR146" s="49"/>
      <c r="OME146" s="49"/>
      <c r="OMF146" s="49"/>
      <c r="OMG146" s="49"/>
      <c r="OMH146" s="49"/>
      <c r="OMI146" s="49"/>
      <c r="OMJ146" s="49"/>
      <c r="OMK146" s="49"/>
      <c r="OML146" s="49"/>
      <c r="OMM146" s="49"/>
      <c r="OMN146" s="49"/>
      <c r="OMO146" s="49"/>
      <c r="OMP146" s="49"/>
      <c r="OMQ146" s="49"/>
      <c r="OMR146" s="49"/>
      <c r="OMS146" s="49"/>
      <c r="OMT146" s="49"/>
      <c r="OMU146" s="49"/>
      <c r="OMV146" s="49"/>
      <c r="OMW146" s="49"/>
      <c r="OMX146" s="49"/>
      <c r="OMY146" s="49"/>
      <c r="OMZ146" s="49"/>
      <c r="ONA146" s="49"/>
      <c r="ONB146" s="49"/>
      <c r="ONC146" s="49"/>
      <c r="OND146" s="49"/>
      <c r="ONE146" s="49"/>
      <c r="ONF146" s="49"/>
      <c r="ONG146" s="49"/>
      <c r="ONH146" s="49"/>
      <c r="ONI146" s="49"/>
      <c r="ONJ146" s="49"/>
      <c r="ONK146" s="49"/>
      <c r="ONL146" s="49"/>
      <c r="ONM146" s="49"/>
      <c r="ONN146" s="49"/>
      <c r="ONO146" s="49"/>
      <c r="ONP146" s="49"/>
      <c r="ONQ146" s="49"/>
      <c r="ONR146" s="49"/>
      <c r="ONU146" s="49"/>
      <c r="ONX146" s="49"/>
      <c r="OOA146" s="49"/>
      <c r="OOD146" s="49"/>
      <c r="OOG146" s="49"/>
      <c r="OOJ146" s="49"/>
      <c r="OOS146" s="49"/>
      <c r="OOV146" s="49"/>
      <c r="OOY146" s="49"/>
      <c r="OPB146" s="49"/>
      <c r="OPK146" s="49"/>
      <c r="OPQ146" s="49"/>
      <c r="OPT146" s="49"/>
      <c r="OPW146" s="49"/>
      <c r="OPZ146" s="49"/>
      <c r="OQF146" s="49"/>
      <c r="OQI146" s="49"/>
      <c r="OQO146" s="49"/>
      <c r="OQQ146" s="49"/>
      <c r="OQR146" s="49"/>
      <c r="OQT146" s="49"/>
      <c r="ORK146" s="49"/>
      <c r="ORP146" s="49"/>
      <c r="ORV146" s="49"/>
      <c r="ORY146" s="49"/>
      <c r="OSB146" s="49"/>
      <c r="OSJ146" s="49"/>
      <c r="OTF146" s="49"/>
      <c r="OTG146" s="49"/>
      <c r="OTH146" s="49"/>
      <c r="OTI146" s="49"/>
      <c r="OTJ146" s="49"/>
      <c r="OTK146" s="49"/>
      <c r="OUC146" s="49"/>
      <c r="OUD146" s="49"/>
      <c r="OUG146" s="49"/>
      <c r="OUJ146" s="49"/>
      <c r="OUL146" s="49"/>
      <c r="OUN146" s="49"/>
      <c r="OUQ146" s="49"/>
      <c r="OUT146" s="49"/>
      <c r="OUW146" s="49"/>
      <c r="OUZ146" s="49"/>
      <c r="OVC146" s="49"/>
      <c r="OVF146" s="49"/>
      <c r="OVI146" s="49"/>
      <c r="OVL146" s="49"/>
      <c r="OVN146" s="49"/>
      <c r="OWA146" s="49"/>
      <c r="OWB146" s="49"/>
      <c r="OWC146" s="49"/>
      <c r="OWD146" s="49"/>
      <c r="OWE146" s="49"/>
      <c r="OWF146" s="49"/>
      <c r="OWG146" s="49"/>
      <c r="OWH146" s="49"/>
      <c r="OWI146" s="49"/>
      <c r="OWJ146" s="49"/>
      <c r="OWK146" s="49"/>
      <c r="OWL146" s="49"/>
      <c r="OWM146" s="49"/>
      <c r="OWN146" s="49"/>
      <c r="OWO146" s="49"/>
      <c r="OWP146" s="49"/>
      <c r="OWQ146" s="49"/>
      <c r="OWR146" s="49"/>
      <c r="OWS146" s="49"/>
      <c r="OWT146" s="49"/>
      <c r="OWU146" s="49"/>
      <c r="OWV146" s="49"/>
      <c r="OWW146" s="49"/>
      <c r="OWX146" s="49"/>
      <c r="OWY146" s="49"/>
      <c r="OWZ146" s="49"/>
      <c r="OXA146" s="49"/>
      <c r="OXB146" s="49"/>
      <c r="OXC146" s="49"/>
      <c r="OXD146" s="49"/>
      <c r="OXE146" s="49"/>
      <c r="OXF146" s="49"/>
      <c r="OXG146" s="49"/>
      <c r="OXH146" s="49"/>
      <c r="OXI146" s="49"/>
      <c r="OXJ146" s="49"/>
      <c r="OXK146" s="49"/>
      <c r="OXL146" s="49"/>
      <c r="OXM146" s="49"/>
      <c r="OXN146" s="49"/>
      <c r="OXQ146" s="49"/>
      <c r="OXT146" s="49"/>
      <c r="OXW146" s="49"/>
      <c r="OXZ146" s="49"/>
      <c r="OYC146" s="49"/>
      <c r="OYF146" s="49"/>
      <c r="OYO146" s="49"/>
      <c r="OYR146" s="49"/>
      <c r="OYU146" s="49"/>
      <c r="OYX146" s="49"/>
      <c r="OZG146" s="49"/>
      <c r="OZM146" s="49"/>
      <c r="OZP146" s="49"/>
      <c r="OZS146" s="49"/>
      <c r="OZV146" s="49"/>
      <c r="PAB146" s="49"/>
      <c r="PAE146" s="49"/>
      <c r="PAK146" s="49"/>
      <c r="PAM146" s="49"/>
      <c r="PAN146" s="49"/>
      <c r="PAP146" s="49"/>
      <c r="PBG146" s="49"/>
      <c r="PBL146" s="49"/>
      <c r="PBR146" s="49"/>
      <c r="PBU146" s="49"/>
      <c r="PBX146" s="49"/>
      <c r="PCF146" s="49"/>
      <c r="PDB146" s="49"/>
      <c r="PDC146" s="49"/>
      <c r="PDD146" s="49"/>
      <c r="PDE146" s="49"/>
      <c r="PDF146" s="49"/>
      <c r="PDG146" s="49"/>
      <c r="PDY146" s="49"/>
      <c r="PDZ146" s="49"/>
      <c r="PEC146" s="49"/>
      <c r="PEF146" s="49"/>
      <c r="PEH146" s="49"/>
      <c r="PEJ146" s="49"/>
      <c r="PEM146" s="49"/>
      <c r="PEP146" s="49"/>
      <c r="PES146" s="49"/>
      <c r="PEV146" s="49"/>
      <c r="PEY146" s="49"/>
      <c r="PFB146" s="49"/>
      <c r="PFE146" s="49"/>
      <c r="PFH146" s="49"/>
      <c r="PFJ146" s="49"/>
      <c r="PFW146" s="49"/>
      <c r="PFX146" s="49"/>
      <c r="PFY146" s="49"/>
      <c r="PFZ146" s="49"/>
      <c r="PGA146" s="49"/>
      <c r="PGB146" s="49"/>
      <c r="PGC146" s="49"/>
      <c r="PGD146" s="49"/>
      <c r="PGE146" s="49"/>
      <c r="PGF146" s="49"/>
      <c r="PGG146" s="49"/>
      <c r="PGH146" s="49"/>
      <c r="PGI146" s="49"/>
      <c r="PGJ146" s="49"/>
      <c r="PGK146" s="49"/>
      <c r="PGL146" s="49"/>
      <c r="PGM146" s="49"/>
      <c r="PGN146" s="49"/>
      <c r="PGO146" s="49"/>
      <c r="PGP146" s="49"/>
      <c r="PGQ146" s="49"/>
      <c r="PGR146" s="49"/>
      <c r="PGS146" s="49"/>
      <c r="PGT146" s="49"/>
      <c r="PGU146" s="49"/>
      <c r="PGV146" s="49"/>
      <c r="PGW146" s="49"/>
      <c r="PGX146" s="49"/>
      <c r="PGY146" s="49"/>
      <c r="PGZ146" s="49"/>
      <c r="PHA146" s="49"/>
      <c r="PHB146" s="49"/>
      <c r="PHC146" s="49"/>
      <c r="PHD146" s="49"/>
      <c r="PHE146" s="49"/>
      <c r="PHF146" s="49"/>
      <c r="PHG146" s="49"/>
      <c r="PHH146" s="49"/>
      <c r="PHI146" s="49"/>
      <c r="PHJ146" s="49"/>
      <c r="PHM146" s="49"/>
      <c r="PHP146" s="49"/>
      <c r="PHS146" s="49"/>
      <c r="PHV146" s="49"/>
      <c r="PHY146" s="49"/>
      <c r="PIB146" s="49"/>
      <c r="PIK146" s="49"/>
      <c r="PIN146" s="49"/>
      <c r="PIQ146" s="49"/>
      <c r="PIT146" s="49"/>
      <c r="PJC146" s="49"/>
      <c r="PJI146" s="49"/>
      <c r="PJL146" s="49"/>
      <c r="PJO146" s="49"/>
      <c r="PJR146" s="49"/>
      <c r="PJX146" s="49"/>
      <c r="PKA146" s="49"/>
      <c r="PKG146" s="49"/>
      <c r="PKI146" s="49"/>
      <c r="PKJ146" s="49"/>
      <c r="PKL146" s="49"/>
      <c r="PLC146" s="49"/>
      <c r="PLH146" s="49"/>
      <c r="PLN146" s="49"/>
      <c r="PLQ146" s="49"/>
      <c r="PLT146" s="49"/>
      <c r="PMB146" s="49"/>
      <c r="PMX146" s="49"/>
      <c r="PMY146" s="49"/>
      <c r="PMZ146" s="49"/>
      <c r="PNA146" s="49"/>
      <c r="PNB146" s="49"/>
      <c r="PNC146" s="49"/>
      <c r="PNU146" s="49"/>
      <c r="PNV146" s="49"/>
      <c r="PNY146" s="49"/>
      <c r="POB146" s="49"/>
      <c r="POD146" s="49"/>
      <c r="POF146" s="49"/>
      <c r="POI146" s="49"/>
      <c r="POL146" s="49"/>
      <c r="POO146" s="49"/>
      <c r="POR146" s="49"/>
      <c r="POU146" s="49"/>
      <c r="POX146" s="49"/>
      <c r="PPA146" s="49"/>
      <c r="PPD146" s="49"/>
      <c r="PPF146" s="49"/>
      <c r="PPS146" s="49"/>
      <c r="PPT146" s="49"/>
      <c r="PPU146" s="49"/>
      <c r="PPV146" s="49"/>
      <c r="PPW146" s="49"/>
      <c r="PPX146" s="49"/>
      <c r="PPY146" s="49"/>
      <c r="PPZ146" s="49"/>
      <c r="PQA146" s="49"/>
      <c r="PQB146" s="49"/>
      <c r="PQC146" s="49"/>
      <c r="PQD146" s="49"/>
      <c r="PQE146" s="49"/>
      <c r="PQF146" s="49"/>
      <c r="PQG146" s="49"/>
      <c r="PQH146" s="49"/>
      <c r="PQI146" s="49"/>
      <c r="PQJ146" s="49"/>
      <c r="PQK146" s="49"/>
      <c r="PQL146" s="49"/>
      <c r="PQM146" s="49"/>
      <c r="PQN146" s="49"/>
      <c r="PQO146" s="49"/>
      <c r="PQP146" s="49"/>
      <c r="PQQ146" s="49"/>
      <c r="PQR146" s="49"/>
      <c r="PQS146" s="49"/>
      <c r="PQT146" s="49"/>
      <c r="PQU146" s="49"/>
      <c r="PQV146" s="49"/>
      <c r="PQW146" s="49"/>
      <c r="PQX146" s="49"/>
      <c r="PQY146" s="49"/>
      <c r="PQZ146" s="49"/>
      <c r="PRA146" s="49"/>
      <c r="PRB146" s="49"/>
      <c r="PRC146" s="49"/>
      <c r="PRD146" s="49"/>
      <c r="PRE146" s="49"/>
      <c r="PRF146" s="49"/>
      <c r="PRI146" s="49"/>
      <c r="PRL146" s="49"/>
      <c r="PRO146" s="49"/>
      <c r="PRR146" s="49"/>
      <c r="PRU146" s="49"/>
      <c r="PRX146" s="49"/>
      <c r="PSG146" s="49"/>
      <c r="PSJ146" s="49"/>
      <c r="PSM146" s="49"/>
      <c r="PSP146" s="49"/>
      <c r="PSY146" s="49"/>
      <c r="PTE146" s="49"/>
      <c r="PTH146" s="49"/>
      <c r="PTK146" s="49"/>
      <c r="PTN146" s="49"/>
      <c r="PTT146" s="49"/>
      <c r="PTW146" s="49"/>
      <c r="PUC146" s="49"/>
      <c r="PUE146" s="49"/>
      <c r="PUF146" s="49"/>
      <c r="PUH146" s="49"/>
      <c r="PUY146" s="49"/>
      <c r="PVD146" s="49"/>
      <c r="PVJ146" s="49"/>
      <c r="PVM146" s="49"/>
      <c r="PVP146" s="49"/>
      <c r="PVX146" s="49"/>
      <c r="PWT146" s="49"/>
      <c r="PWU146" s="49"/>
      <c r="PWV146" s="49"/>
      <c r="PWW146" s="49"/>
      <c r="PWX146" s="49"/>
      <c r="PWY146" s="49"/>
      <c r="PXQ146" s="49"/>
      <c r="PXR146" s="49"/>
      <c r="PXU146" s="49"/>
      <c r="PXX146" s="49"/>
      <c r="PXZ146" s="49"/>
      <c r="PYB146" s="49"/>
      <c r="PYE146" s="49"/>
      <c r="PYH146" s="49"/>
      <c r="PYK146" s="49"/>
      <c r="PYN146" s="49"/>
      <c r="PYQ146" s="49"/>
      <c r="PYT146" s="49"/>
      <c r="PYW146" s="49"/>
      <c r="PYZ146" s="49"/>
      <c r="PZB146" s="49"/>
      <c r="PZO146" s="49"/>
      <c r="PZP146" s="49"/>
      <c r="PZQ146" s="49"/>
      <c r="PZR146" s="49"/>
      <c r="PZS146" s="49"/>
      <c r="PZT146" s="49"/>
      <c r="PZU146" s="49"/>
      <c r="PZV146" s="49"/>
      <c r="PZW146" s="49"/>
      <c r="PZX146" s="49"/>
      <c r="PZY146" s="49"/>
      <c r="PZZ146" s="49"/>
      <c r="QAA146" s="49"/>
      <c r="QAB146" s="49"/>
      <c r="QAC146" s="49"/>
      <c r="QAD146" s="49"/>
      <c r="QAE146" s="49"/>
      <c r="QAF146" s="49"/>
      <c r="QAG146" s="49"/>
      <c r="QAH146" s="49"/>
      <c r="QAI146" s="49"/>
      <c r="QAJ146" s="49"/>
      <c r="QAK146" s="49"/>
      <c r="QAL146" s="49"/>
      <c r="QAM146" s="49"/>
      <c r="QAN146" s="49"/>
      <c r="QAO146" s="49"/>
      <c r="QAP146" s="49"/>
      <c r="QAQ146" s="49"/>
      <c r="QAR146" s="49"/>
      <c r="QAS146" s="49"/>
      <c r="QAT146" s="49"/>
      <c r="QAU146" s="49"/>
      <c r="QAV146" s="49"/>
      <c r="QAW146" s="49"/>
      <c r="QAX146" s="49"/>
      <c r="QAY146" s="49"/>
      <c r="QAZ146" s="49"/>
      <c r="QBA146" s="49"/>
      <c r="QBB146" s="49"/>
      <c r="QBE146" s="49"/>
      <c r="QBH146" s="49"/>
      <c r="QBK146" s="49"/>
      <c r="QBN146" s="49"/>
      <c r="QBQ146" s="49"/>
      <c r="QBT146" s="49"/>
      <c r="QCC146" s="49"/>
      <c r="QCF146" s="49"/>
      <c r="QCI146" s="49"/>
      <c r="QCL146" s="49"/>
      <c r="QCU146" s="49"/>
      <c r="QDA146" s="49"/>
      <c r="QDD146" s="49"/>
      <c r="QDG146" s="49"/>
      <c r="QDJ146" s="49"/>
      <c r="QDP146" s="49"/>
      <c r="QDS146" s="49"/>
      <c r="QDY146" s="49"/>
      <c r="QEA146" s="49"/>
      <c r="QEB146" s="49"/>
      <c r="QED146" s="49"/>
      <c r="QEU146" s="49"/>
      <c r="QEZ146" s="49"/>
      <c r="QFF146" s="49"/>
      <c r="QFI146" s="49"/>
      <c r="QFL146" s="49"/>
      <c r="QFT146" s="49"/>
      <c r="QGP146" s="49"/>
      <c r="QGQ146" s="49"/>
      <c r="QGR146" s="49"/>
      <c r="QGS146" s="49"/>
      <c r="QGT146" s="49"/>
      <c r="QGU146" s="49"/>
      <c r="QHM146" s="49"/>
      <c r="QHN146" s="49"/>
      <c r="QHQ146" s="49"/>
      <c r="QHT146" s="49"/>
      <c r="QHV146" s="49"/>
      <c r="QHX146" s="49"/>
      <c r="QIA146" s="49"/>
      <c r="QID146" s="49"/>
      <c r="QIG146" s="49"/>
      <c r="QIJ146" s="49"/>
      <c r="QIM146" s="49"/>
      <c r="QIP146" s="49"/>
      <c r="QIS146" s="49"/>
      <c r="QIV146" s="49"/>
      <c r="QIX146" s="49"/>
      <c r="QJK146" s="49"/>
      <c r="QJL146" s="49"/>
      <c r="QJM146" s="49"/>
      <c r="QJN146" s="49"/>
      <c r="QJO146" s="49"/>
      <c r="QJP146" s="49"/>
      <c r="QJQ146" s="49"/>
      <c r="QJR146" s="49"/>
      <c r="QJS146" s="49"/>
      <c r="QJT146" s="49"/>
      <c r="QJU146" s="49"/>
      <c r="QJV146" s="49"/>
      <c r="QJW146" s="49"/>
      <c r="QJX146" s="49"/>
      <c r="QJY146" s="49"/>
      <c r="QJZ146" s="49"/>
      <c r="QKA146" s="49"/>
      <c r="QKB146" s="49"/>
      <c r="QKC146" s="49"/>
      <c r="QKD146" s="49"/>
      <c r="QKE146" s="49"/>
      <c r="QKF146" s="49"/>
      <c r="QKG146" s="49"/>
      <c r="QKH146" s="49"/>
      <c r="QKI146" s="49"/>
      <c r="QKJ146" s="49"/>
      <c r="QKK146" s="49"/>
      <c r="QKL146" s="49"/>
      <c r="QKM146" s="49"/>
      <c r="QKN146" s="49"/>
      <c r="QKO146" s="49"/>
      <c r="QKP146" s="49"/>
      <c r="QKQ146" s="49"/>
      <c r="QKR146" s="49"/>
      <c r="QKS146" s="49"/>
      <c r="QKT146" s="49"/>
      <c r="QKU146" s="49"/>
      <c r="QKV146" s="49"/>
      <c r="QKW146" s="49"/>
      <c r="QKX146" s="49"/>
      <c r="QLA146" s="49"/>
      <c r="QLD146" s="49"/>
      <c r="QLG146" s="49"/>
      <c r="QLJ146" s="49"/>
      <c r="QLM146" s="49"/>
      <c r="QLP146" s="49"/>
      <c r="QLY146" s="49"/>
      <c r="QMB146" s="49"/>
      <c r="QME146" s="49"/>
      <c r="QMH146" s="49"/>
      <c r="QMQ146" s="49"/>
      <c r="QMW146" s="49"/>
      <c r="QMZ146" s="49"/>
      <c r="QNC146" s="49"/>
      <c r="QNF146" s="49"/>
      <c r="QNL146" s="49"/>
      <c r="QNO146" s="49"/>
      <c r="QNU146" s="49"/>
      <c r="QNW146" s="49"/>
      <c r="QNX146" s="49"/>
      <c r="QNZ146" s="49"/>
      <c r="QOQ146" s="49"/>
      <c r="QOV146" s="49"/>
      <c r="QPB146" s="49"/>
      <c r="QPE146" s="49"/>
      <c r="QPH146" s="49"/>
      <c r="QPP146" s="49"/>
      <c r="QQL146" s="49"/>
      <c r="QQM146" s="49"/>
      <c r="QQN146" s="49"/>
      <c r="QQO146" s="49"/>
      <c r="QQP146" s="49"/>
      <c r="QQQ146" s="49"/>
      <c r="QRI146" s="49"/>
      <c r="QRJ146" s="49"/>
      <c r="QRM146" s="49"/>
      <c r="QRP146" s="49"/>
      <c r="QRR146" s="49"/>
      <c r="QRT146" s="49"/>
      <c r="QRW146" s="49"/>
      <c r="QRZ146" s="49"/>
      <c r="QSC146" s="49"/>
      <c r="QSF146" s="49"/>
      <c r="QSI146" s="49"/>
      <c r="QSL146" s="49"/>
      <c r="QSO146" s="49"/>
      <c r="QSR146" s="49"/>
      <c r="QST146" s="49"/>
      <c r="QTG146" s="49"/>
      <c r="QTH146" s="49"/>
      <c r="QTI146" s="49"/>
      <c r="QTJ146" s="49"/>
      <c r="QTK146" s="49"/>
      <c r="QTL146" s="49"/>
      <c r="QTM146" s="49"/>
      <c r="QTN146" s="49"/>
      <c r="QTO146" s="49"/>
      <c r="QTP146" s="49"/>
      <c r="QTQ146" s="49"/>
      <c r="QTR146" s="49"/>
      <c r="QTS146" s="49"/>
      <c r="QTT146" s="49"/>
      <c r="QTU146" s="49"/>
      <c r="QTV146" s="49"/>
      <c r="QTW146" s="49"/>
      <c r="QTX146" s="49"/>
      <c r="QTY146" s="49"/>
      <c r="QTZ146" s="49"/>
      <c r="QUA146" s="49"/>
      <c r="QUB146" s="49"/>
      <c r="QUC146" s="49"/>
      <c r="QUD146" s="49"/>
      <c r="QUE146" s="49"/>
      <c r="QUF146" s="49"/>
      <c r="QUG146" s="49"/>
      <c r="QUH146" s="49"/>
      <c r="QUI146" s="49"/>
      <c r="QUJ146" s="49"/>
      <c r="QUK146" s="49"/>
      <c r="QUL146" s="49"/>
      <c r="QUM146" s="49"/>
      <c r="QUN146" s="49"/>
      <c r="QUO146" s="49"/>
      <c r="QUP146" s="49"/>
      <c r="QUQ146" s="49"/>
      <c r="QUR146" s="49"/>
      <c r="QUS146" s="49"/>
      <c r="QUT146" s="49"/>
      <c r="QUW146" s="49"/>
      <c r="QUZ146" s="49"/>
      <c r="QVC146" s="49"/>
      <c r="QVF146" s="49"/>
      <c r="QVI146" s="49"/>
      <c r="QVL146" s="49"/>
      <c r="QVU146" s="49"/>
      <c r="QVX146" s="49"/>
      <c r="QWA146" s="49"/>
      <c r="QWD146" s="49"/>
      <c r="QWM146" s="49"/>
      <c r="QWS146" s="49"/>
      <c r="QWV146" s="49"/>
      <c r="QWY146" s="49"/>
      <c r="QXB146" s="49"/>
      <c r="QXH146" s="49"/>
      <c r="QXK146" s="49"/>
      <c r="QXQ146" s="49"/>
      <c r="QXS146" s="49"/>
      <c r="QXT146" s="49"/>
      <c r="QXV146" s="49"/>
      <c r="QYM146" s="49"/>
      <c r="QYR146" s="49"/>
      <c r="QYX146" s="49"/>
      <c r="QZA146" s="49"/>
      <c r="QZD146" s="49"/>
      <c r="QZL146" s="49"/>
      <c r="RAH146" s="49"/>
      <c r="RAI146" s="49"/>
      <c r="RAJ146" s="49"/>
      <c r="RAK146" s="49"/>
      <c r="RAL146" s="49"/>
      <c r="RAM146" s="49"/>
      <c r="RBE146" s="49"/>
      <c r="RBF146" s="49"/>
      <c r="RBI146" s="49"/>
      <c r="RBL146" s="49"/>
      <c r="RBN146" s="49"/>
      <c r="RBP146" s="49"/>
      <c r="RBS146" s="49"/>
      <c r="RBV146" s="49"/>
      <c r="RBY146" s="49"/>
      <c r="RCB146" s="49"/>
      <c r="RCE146" s="49"/>
      <c r="RCH146" s="49"/>
      <c r="RCK146" s="49"/>
      <c r="RCN146" s="49"/>
      <c r="RCP146" s="49"/>
      <c r="RDC146" s="49"/>
      <c r="RDD146" s="49"/>
      <c r="RDE146" s="49"/>
      <c r="RDF146" s="49"/>
      <c r="RDG146" s="49"/>
      <c r="RDH146" s="49"/>
      <c r="RDI146" s="49"/>
      <c r="RDJ146" s="49"/>
      <c r="RDK146" s="49"/>
      <c r="RDL146" s="49"/>
      <c r="RDM146" s="49"/>
      <c r="RDN146" s="49"/>
      <c r="RDO146" s="49"/>
      <c r="RDP146" s="49"/>
      <c r="RDQ146" s="49"/>
      <c r="RDR146" s="49"/>
      <c r="RDS146" s="49"/>
      <c r="RDT146" s="49"/>
      <c r="RDU146" s="49"/>
      <c r="RDV146" s="49"/>
      <c r="RDW146" s="49"/>
      <c r="RDX146" s="49"/>
      <c r="RDY146" s="49"/>
      <c r="RDZ146" s="49"/>
      <c r="REA146" s="49"/>
      <c r="REB146" s="49"/>
      <c r="REC146" s="49"/>
      <c r="RED146" s="49"/>
      <c r="REE146" s="49"/>
      <c r="REF146" s="49"/>
      <c r="REG146" s="49"/>
      <c r="REH146" s="49"/>
      <c r="REI146" s="49"/>
      <c r="REJ146" s="49"/>
      <c r="REK146" s="49"/>
      <c r="REL146" s="49"/>
      <c r="REM146" s="49"/>
      <c r="REN146" s="49"/>
      <c r="REO146" s="49"/>
      <c r="REP146" s="49"/>
      <c r="RES146" s="49"/>
      <c r="REV146" s="49"/>
      <c r="REY146" s="49"/>
      <c r="RFB146" s="49"/>
      <c r="RFE146" s="49"/>
      <c r="RFH146" s="49"/>
      <c r="RFQ146" s="49"/>
      <c r="RFT146" s="49"/>
      <c r="RFW146" s="49"/>
      <c r="RFZ146" s="49"/>
      <c r="RGI146" s="49"/>
      <c r="RGO146" s="49"/>
      <c r="RGR146" s="49"/>
      <c r="RGU146" s="49"/>
      <c r="RGX146" s="49"/>
      <c r="RHD146" s="49"/>
      <c r="RHG146" s="49"/>
      <c r="RHM146" s="49"/>
      <c r="RHO146" s="49"/>
      <c r="RHP146" s="49"/>
      <c r="RHR146" s="49"/>
      <c r="RII146" s="49"/>
      <c r="RIN146" s="49"/>
      <c r="RIT146" s="49"/>
      <c r="RIW146" s="49"/>
      <c r="RIZ146" s="49"/>
      <c r="RJH146" s="49"/>
      <c r="RKD146" s="49"/>
      <c r="RKE146" s="49"/>
      <c r="RKF146" s="49"/>
      <c r="RKG146" s="49"/>
      <c r="RKH146" s="49"/>
      <c r="RKI146" s="49"/>
      <c r="RLA146" s="49"/>
      <c r="RLB146" s="49"/>
      <c r="RLE146" s="49"/>
      <c r="RLH146" s="49"/>
      <c r="RLJ146" s="49"/>
      <c r="RLL146" s="49"/>
      <c r="RLO146" s="49"/>
      <c r="RLR146" s="49"/>
      <c r="RLU146" s="49"/>
      <c r="RLX146" s="49"/>
      <c r="RMA146" s="49"/>
      <c r="RMD146" s="49"/>
      <c r="RMG146" s="49"/>
      <c r="RMJ146" s="49"/>
      <c r="RML146" s="49"/>
      <c r="RMY146" s="49"/>
      <c r="RMZ146" s="49"/>
      <c r="RNA146" s="49"/>
      <c r="RNB146" s="49"/>
      <c r="RNC146" s="49"/>
      <c r="RND146" s="49"/>
      <c r="RNE146" s="49"/>
      <c r="RNF146" s="49"/>
      <c r="RNG146" s="49"/>
      <c r="RNH146" s="49"/>
      <c r="RNI146" s="49"/>
      <c r="RNJ146" s="49"/>
      <c r="RNK146" s="49"/>
      <c r="RNL146" s="49"/>
      <c r="RNM146" s="49"/>
      <c r="RNN146" s="49"/>
      <c r="RNO146" s="49"/>
      <c r="RNP146" s="49"/>
      <c r="RNQ146" s="49"/>
      <c r="RNR146" s="49"/>
      <c r="RNS146" s="49"/>
      <c r="RNT146" s="49"/>
      <c r="RNU146" s="49"/>
      <c r="RNV146" s="49"/>
      <c r="RNW146" s="49"/>
      <c r="RNX146" s="49"/>
      <c r="RNY146" s="49"/>
      <c r="RNZ146" s="49"/>
      <c r="ROA146" s="49"/>
      <c r="ROB146" s="49"/>
      <c r="ROC146" s="49"/>
      <c r="ROD146" s="49"/>
      <c r="ROE146" s="49"/>
      <c r="ROF146" s="49"/>
      <c r="ROG146" s="49"/>
      <c r="ROH146" s="49"/>
      <c r="ROI146" s="49"/>
      <c r="ROJ146" s="49"/>
      <c r="ROK146" s="49"/>
      <c r="ROL146" s="49"/>
      <c r="ROO146" s="49"/>
      <c r="ROR146" s="49"/>
      <c r="ROU146" s="49"/>
      <c r="ROX146" s="49"/>
      <c r="RPA146" s="49"/>
      <c r="RPD146" s="49"/>
      <c r="RPM146" s="49"/>
      <c r="RPP146" s="49"/>
      <c r="RPS146" s="49"/>
      <c r="RPV146" s="49"/>
      <c r="RQE146" s="49"/>
      <c r="RQK146" s="49"/>
      <c r="RQN146" s="49"/>
      <c r="RQQ146" s="49"/>
      <c r="RQT146" s="49"/>
      <c r="RQZ146" s="49"/>
      <c r="RRC146" s="49"/>
      <c r="RRI146" s="49"/>
      <c r="RRK146" s="49"/>
      <c r="RRL146" s="49"/>
      <c r="RRN146" s="49"/>
      <c r="RSE146" s="49"/>
      <c r="RSJ146" s="49"/>
      <c r="RSP146" s="49"/>
      <c r="RSS146" s="49"/>
      <c r="RSV146" s="49"/>
      <c r="RTD146" s="49"/>
      <c r="RTZ146" s="49"/>
      <c r="RUA146" s="49"/>
      <c r="RUB146" s="49"/>
      <c r="RUC146" s="49"/>
      <c r="RUD146" s="49"/>
      <c r="RUE146" s="49"/>
      <c r="RUW146" s="49"/>
      <c r="RUX146" s="49"/>
      <c r="RVA146" s="49"/>
      <c r="RVD146" s="49"/>
      <c r="RVF146" s="49"/>
      <c r="RVH146" s="49"/>
      <c r="RVK146" s="49"/>
      <c r="RVN146" s="49"/>
      <c r="RVQ146" s="49"/>
      <c r="RVT146" s="49"/>
      <c r="RVW146" s="49"/>
      <c r="RVZ146" s="49"/>
      <c r="RWC146" s="49"/>
      <c r="RWF146" s="49"/>
      <c r="RWH146" s="49"/>
      <c r="RWU146" s="49"/>
      <c r="RWV146" s="49"/>
      <c r="RWW146" s="49"/>
      <c r="RWX146" s="49"/>
      <c r="RWY146" s="49"/>
      <c r="RWZ146" s="49"/>
      <c r="RXA146" s="49"/>
      <c r="RXB146" s="49"/>
      <c r="RXC146" s="49"/>
      <c r="RXD146" s="49"/>
      <c r="RXE146" s="49"/>
      <c r="RXF146" s="49"/>
      <c r="RXG146" s="49"/>
      <c r="RXH146" s="49"/>
      <c r="RXI146" s="49"/>
      <c r="RXJ146" s="49"/>
      <c r="RXK146" s="49"/>
      <c r="RXL146" s="49"/>
      <c r="RXM146" s="49"/>
      <c r="RXN146" s="49"/>
      <c r="RXO146" s="49"/>
      <c r="RXP146" s="49"/>
      <c r="RXQ146" s="49"/>
      <c r="RXR146" s="49"/>
      <c r="RXS146" s="49"/>
      <c r="RXT146" s="49"/>
      <c r="RXU146" s="49"/>
      <c r="RXV146" s="49"/>
      <c r="RXW146" s="49"/>
      <c r="RXX146" s="49"/>
      <c r="RXY146" s="49"/>
      <c r="RXZ146" s="49"/>
      <c r="RYA146" s="49"/>
      <c r="RYB146" s="49"/>
      <c r="RYC146" s="49"/>
      <c r="RYD146" s="49"/>
      <c r="RYE146" s="49"/>
      <c r="RYF146" s="49"/>
      <c r="RYG146" s="49"/>
      <c r="RYH146" s="49"/>
      <c r="RYK146" s="49"/>
      <c r="RYN146" s="49"/>
      <c r="RYQ146" s="49"/>
      <c r="RYT146" s="49"/>
      <c r="RYW146" s="49"/>
      <c r="RYZ146" s="49"/>
      <c r="RZI146" s="49"/>
      <c r="RZL146" s="49"/>
      <c r="RZO146" s="49"/>
      <c r="RZR146" s="49"/>
      <c r="SAA146" s="49"/>
      <c r="SAG146" s="49"/>
      <c r="SAJ146" s="49"/>
      <c r="SAM146" s="49"/>
      <c r="SAP146" s="49"/>
      <c r="SAV146" s="49"/>
      <c r="SAY146" s="49"/>
      <c r="SBE146" s="49"/>
      <c r="SBG146" s="49"/>
      <c r="SBH146" s="49"/>
      <c r="SBJ146" s="49"/>
      <c r="SCA146" s="49"/>
      <c r="SCF146" s="49"/>
      <c r="SCL146" s="49"/>
      <c r="SCO146" s="49"/>
      <c r="SCR146" s="49"/>
      <c r="SCZ146" s="49"/>
      <c r="SDV146" s="49"/>
      <c r="SDW146" s="49"/>
      <c r="SDX146" s="49"/>
      <c r="SDY146" s="49"/>
      <c r="SDZ146" s="49"/>
      <c r="SEA146" s="49"/>
      <c r="SES146" s="49"/>
      <c r="SET146" s="49"/>
      <c r="SEW146" s="49"/>
      <c r="SEZ146" s="49"/>
      <c r="SFB146" s="49"/>
      <c r="SFD146" s="49"/>
      <c r="SFG146" s="49"/>
      <c r="SFJ146" s="49"/>
      <c r="SFM146" s="49"/>
      <c r="SFP146" s="49"/>
      <c r="SFS146" s="49"/>
      <c r="SFV146" s="49"/>
      <c r="SFY146" s="49"/>
      <c r="SGB146" s="49"/>
      <c r="SGD146" s="49"/>
      <c r="SGQ146" s="49"/>
      <c r="SGR146" s="49"/>
      <c r="SGS146" s="49"/>
      <c r="SGT146" s="49"/>
      <c r="SGU146" s="49"/>
      <c r="SGV146" s="49"/>
      <c r="SGW146" s="49"/>
      <c r="SGX146" s="49"/>
      <c r="SGY146" s="49"/>
      <c r="SGZ146" s="49"/>
      <c r="SHA146" s="49"/>
      <c r="SHB146" s="49"/>
      <c r="SHC146" s="49"/>
      <c r="SHD146" s="49"/>
      <c r="SHE146" s="49"/>
      <c r="SHF146" s="49"/>
      <c r="SHG146" s="49"/>
      <c r="SHH146" s="49"/>
      <c r="SHI146" s="49"/>
      <c r="SHJ146" s="49"/>
      <c r="SHK146" s="49"/>
      <c r="SHL146" s="49"/>
      <c r="SHM146" s="49"/>
      <c r="SHN146" s="49"/>
      <c r="SHO146" s="49"/>
      <c r="SHP146" s="49"/>
      <c r="SHQ146" s="49"/>
      <c r="SHR146" s="49"/>
      <c r="SHS146" s="49"/>
      <c r="SHT146" s="49"/>
      <c r="SHU146" s="49"/>
      <c r="SHV146" s="49"/>
      <c r="SHW146" s="49"/>
      <c r="SHX146" s="49"/>
      <c r="SHY146" s="49"/>
      <c r="SHZ146" s="49"/>
      <c r="SIA146" s="49"/>
      <c r="SIB146" s="49"/>
      <c r="SIC146" s="49"/>
      <c r="SID146" s="49"/>
      <c r="SIG146" s="49"/>
      <c r="SIJ146" s="49"/>
      <c r="SIM146" s="49"/>
      <c r="SIP146" s="49"/>
      <c r="SIS146" s="49"/>
      <c r="SIV146" s="49"/>
      <c r="SJE146" s="49"/>
      <c r="SJH146" s="49"/>
      <c r="SJK146" s="49"/>
      <c r="SJN146" s="49"/>
      <c r="SJW146" s="49"/>
      <c r="SKC146" s="49"/>
      <c r="SKF146" s="49"/>
      <c r="SKI146" s="49"/>
      <c r="SKL146" s="49"/>
      <c r="SKR146" s="49"/>
      <c r="SKU146" s="49"/>
      <c r="SLA146" s="49"/>
      <c r="SLC146" s="49"/>
      <c r="SLD146" s="49"/>
      <c r="SLF146" s="49"/>
      <c r="SLW146" s="49"/>
      <c r="SMB146" s="49"/>
      <c r="SMH146" s="49"/>
      <c r="SMK146" s="49"/>
      <c r="SMN146" s="49"/>
      <c r="SMV146" s="49"/>
      <c r="SNR146" s="49"/>
      <c r="SNS146" s="49"/>
      <c r="SNT146" s="49"/>
      <c r="SNU146" s="49"/>
      <c r="SNV146" s="49"/>
      <c r="SNW146" s="49"/>
      <c r="SOO146" s="49"/>
      <c r="SOP146" s="49"/>
      <c r="SOS146" s="49"/>
      <c r="SOV146" s="49"/>
      <c r="SOX146" s="49"/>
      <c r="SOZ146" s="49"/>
      <c r="SPC146" s="49"/>
      <c r="SPF146" s="49"/>
      <c r="SPI146" s="49"/>
      <c r="SPL146" s="49"/>
      <c r="SPO146" s="49"/>
      <c r="SPR146" s="49"/>
      <c r="SPU146" s="49"/>
      <c r="SPX146" s="49"/>
      <c r="SPZ146" s="49"/>
      <c r="SQM146" s="49"/>
      <c r="SQN146" s="49"/>
      <c r="SQO146" s="49"/>
      <c r="SQP146" s="49"/>
      <c r="SQQ146" s="49"/>
      <c r="SQR146" s="49"/>
      <c r="SQS146" s="49"/>
      <c r="SQT146" s="49"/>
      <c r="SQU146" s="49"/>
      <c r="SQV146" s="49"/>
      <c r="SQW146" s="49"/>
      <c r="SQX146" s="49"/>
      <c r="SQY146" s="49"/>
      <c r="SQZ146" s="49"/>
      <c r="SRA146" s="49"/>
      <c r="SRB146" s="49"/>
      <c r="SRC146" s="49"/>
      <c r="SRD146" s="49"/>
      <c r="SRE146" s="49"/>
      <c r="SRF146" s="49"/>
      <c r="SRG146" s="49"/>
      <c r="SRH146" s="49"/>
      <c r="SRI146" s="49"/>
      <c r="SRJ146" s="49"/>
      <c r="SRK146" s="49"/>
      <c r="SRL146" s="49"/>
      <c r="SRM146" s="49"/>
      <c r="SRN146" s="49"/>
      <c r="SRO146" s="49"/>
      <c r="SRP146" s="49"/>
      <c r="SRQ146" s="49"/>
      <c r="SRR146" s="49"/>
      <c r="SRS146" s="49"/>
      <c r="SRT146" s="49"/>
      <c r="SRU146" s="49"/>
      <c r="SRV146" s="49"/>
      <c r="SRW146" s="49"/>
      <c r="SRX146" s="49"/>
      <c r="SRY146" s="49"/>
      <c r="SRZ146" s="49"/>
      <c r="SSC146" s="49"/>
      <c r="SSF146" s="49"/>
      <c r="SSI146" s="49"/>
      <c r="SSL146" s="49"/>
      <c r="SSO146" s="49"/>
      <c r="SSR146" s="49"/>
      <c r="STA146" s="49"/>
      <c r="STD146" s="49"/>
      <c r="STG146" s="49"/>
      <c r="STJ146" s="49"/>
      <c r="STS146" s="49"/>
      <c r="STY146" s="49"/>
      <c r="SUB146" s="49"/>
      <c r="SUE146" s="49"/>
      <c r="SUH146" s="49"/>
      <c r="SUN146" s="49"/>
      <c r="SUQ146" s="49"/>
      <c r="SUW146" s="49"/>
      <c r="SUY146" s="49"/>
      <c r="SUZ146" s="49"/>
      <c r="SVB146" s="49"/>
      <c r="SVS146" s="49"/>
      <c r="SVX146" s="49"/>
      <c r="SWD146" s="49"/>
      <c r="SWG146" s="49"/>
      <c r="SWJ146" s="49"/>
      <c r="SWR146" s="49"/>
      <c r="SXN146" s="49"/>
      <c r="SXO146" s="49"/>
      <c r="SXP146" s="49"/>
      <c r="SXQ146" s="49"/>
      <c r="SXR146" s="49"/>
      <c r="SXS146" s="49"/>
      <c r="SYK146" s="49"/>
      <c r="SYL146" s="49"/>
      <c r="SYO146" s="49"/>
      <c r="SYR146" s="49"/>
      <c r="SYT146" s="49"/>
      <c r="SYV146" s="49"/>
      <c r="SYY146" s="49"/>
      <c r="SZB146" s="49"/>
      <c r="SZE146" s="49"/>
      <c r="SZH146" s="49"/>
      <c r="SZK146" s="49"/>
      <c r="SZN146" s="49"/>
      <c r="SZQ146" s="49"/>
      <c r="SZT146" s="49"/>
      <c r="SZV146" s="49"/>
      <c r="TAI146" s="49"/>
      <c r="TAJ146" s="49"/>
      <c r="TAK146" s="49"/>
      <c r="TAL146" s="49"/>
      <c r="TAM146" s="49"/>
      <c r="TAN146" s="49"/>
      <c r="TAO146" s="49"/>
      <c r="TAP146" s="49"/>
      <c r="TAQ146" s="49"/>
      <c r="TAR146" s="49"/>
      <c r="TAS146" s="49"/>
      <c r="TAT146" s="49"/>
      <c r="TAU146" s="49"/>
      <c r="TAV146" s="49"/>
      <c r="TAW146" s="49"/>
      <c r="TAX146" s="49"/>
      <c r="TAY146" s="49"/>
      <c r="TAZ146" s="49"/>
      <c r="TBA146" s="49"/>
      <c r="TBB146" s="49"/>
      <c r="TBC146" s="49"/>
      <c r="TBD146" s="49"/>
      <c r="TBE146" s="49"/>
      <c r="TBF146" s="49"/>
      <c r="TBG146" s="49"/>
      <c r="TBH146" s="49"/>
      <c r="TBI146" s="49"/>
      <c r="TBJ146" s="49"/>
      <c r="TBK146" s="49"/>
      <c r="TBL146" s="49"/>
      <c r="TBM146" s="49"/>
      <c r="TBN146" s="49"/>
      <c r="TBO146" s="49"/>
      <c r="TBP146" s="49"/>
      <c r="TBQ146" s="49"/>
      <c r="TBR146" s="49"/>
      <c r="TBS146" s="49"/>
      <c r="TBT146" s="49"/>
      <c r="TBU146" s="49"/>
      <c r="TBV146" s="49"/>
      <c r="TBY146" s="49"/>
      <c r="TCB146" s="49"/>
      <c r="TCE146" s="49"/>
      <c r="TCH146" s="49"/>
      <c r="TCK146" s="49"/>
      <c r="TCN146" s="49"/>
      <c r="TCW146" s="49"/>
      <c r="TCZ146" s="49"/>
      <c r="TDC146" s="49"/>
      <c r="TDF146" s="49"/>
      <c r="TDO146" s="49"/>
      <c r="TDU146" s="49"/>
      <c r="TDX146" s="49"/>
      <c r="TEA146" s="49"/>
      <c r="TED146" s="49"/>
      <c r="TEJ146" s="49"/>
      <c r="TEM146" s="49"/>
      <c r="TES146" s="49"/>
      <c r="TEU146" s="49"/>
      <c r="TEV146" s="49"/>
      <c r="TEX146" s="49"/>
      <c r="TFO146" s="49"/>
      <c r="TFT146" s="49"/>
      <c r="TFZ146" s="49"/>
      <c r="TGC146" s="49"/>
      <c r="TGF146" s="49"/>
      <c r="TGN146" s="49"/>
      <c r="THJ146" s="49"/>
      <c r="THK146" s="49"/>
      <c r="THL146" s="49"/>
      <c r="THM146" s="49"/>
      <c r="THN146" s="49"/>
      <c r="THO146" s="49"/>
      <c r="TIG146" s="49"/>
      <c r="TIH146" s="49"/>
      <c r="TIK146" s="49"/>
      <c r="TIN146" s="49"/>
      <c r="TIP146" s="49"/>
      <c r="TIR146" s="49"/>
      <c r="TIU146" s="49"/>
      <c r="TIX146" s="49"/>
      <c r="TJA146" s="49"/>
      <c r="TJD146" s="49"/>
      <c r="TJG146" s="49"/>
      <c r="TJJ146" s="49"/>
      <c r="TJM146" s="49"/>
      <c r="TJP146" s="49"/>
      <c r="TJR146" s="49"/>
      <c r="TKE146" s="49"/>
      <c r="TKF146" s="49"/>
      <c r="TKG146" s="49"/>
      <c r="TKH146" s="49"/>
      <c r="TKI146" s="49"/>
      <c r="TKJ146" s="49"/>
      <c r="TKK146" s="49"/>
      <c r="TKL146" s="49"/>
      <c r="TKM146" s="49"/>
      <c r="TKN146" s="49"/>
      <c r="TKO146" s="49"/>
      <c r="TKP146" s="49"/>
      <c r="TKQ146" s="49"/>
      <c r="TKR146" s="49"/>
      <c r="TKS146" s="49"/>
      <c r="TKT146" s="49"/>
      <c r="TKU146" s="49"/>
      <c r="TKV146" s="49"/>
      <c r="TKW146" s="49"/>
      <c r="TKX146" s="49"/>
      <c r="TKY146" s="49"/>
      <c r="TKZ146" s="49"/>
      <c r="TLA146" s="49"/>
      <c r="TLB146" s="49"/>
      <c r="TLC146" s="49"/>
      <c r="TLD146" s="49"/>
      <c r="TLE146" s="49"/>
      <c r="TLF146" s="49"/>
      <c r="TLG146" s="49"/>
      <c r="TLH146" s="49"/>
      <c r="TLI146" s="49"/>
      <c r="TLJ146" s="49"/>
      <c r="TLK146" s="49"/>
      <c r="TLL146" s="49"/>
      <c r="TLM146" s="49"/>
      <c r="TLN146" s="49"/>
      <c r="TLO146" s="49"/>
      <c r="TLP146" s="49"/>
      <c r="TLQ146" s="49"/>
      <c r="TLR146" s="49"/>
      <c r="TLU146" s="49"/>
      <c r="TLX146" s="49"/>
      <c r="TMA146" s="49"/>
      <c r="TMD146" s="49"/>
      <c r="TMG146" s="49"/>
      <c r="TMJ146" s="49"/>
      <c r="TMS146" s="49"/>
      <c r="TMV146" s="49"/>
      <c r="TMY146" s="49"/>
      <c r="TNB146" s="49"/>
      <c r="TNK146" s="49"/>
      <c r="TNQ146" s="49"/>
      <c r="TNT146" s="49"/>
      <c r="TNW146" s="49"/>
      <c r="TNZ146" s="49"/>
      <c r="TOF146" s="49"/>
      <c r="TOI146" s="49"/>
      <c r="TOO146" s="49"/>
      <c r="TOQ146" s="49"/>
      <c r="TOR146" s="49"/>
      <c r="TOT146" s="49"/>
      <c r="TPK146" s="49"/>
      <c r="TPP146" s="49"/>
      <c r="TPV146" s="49"/>
      <c r="TPY146" s="49"/>
      <c r="TQB146" s="49"/>
      <c r="TQJ146" s="49"/>
      <c r="TRF146" s="49"/>
      <c r="TRG146" s="49"/>
      <c r="TRH146" s="49"/>
      <c r="TRI146" s="49"/>
      <c r="TRJ146" s="49"/>
      <c r="TRK146" s="49"/>
      <c r="TSC146" s="49"/>
      <c r="TSD146" s="49"/>
      <c r="TSG146" s="49"/>
      <c r="TSJ146" s="49"/>
      <c r="TSL146" s="49"/>
      <c r="TSN146" s="49"/>
      <c r="TSQ146" s="49"/>
      <c r="TST146" s="49"/>
      <c r="TSW146" s="49"/>
      <c r="TSZ146" s="49"/>
      <c r="TTC146" s="49"/>
      <c r="TTF146" s="49"/>
      <c r="TTI146" s="49"/>
      <c r="TTL146" s="49"/>
      <c r="TTN146" s="49"/>
      <c r="TUA146" s="49"/>
      <c r="TUB146" s="49"/>
      <c r="TUC146" s="49"/>
      <c r="TUD146" s="49"/>
      <c r="TUE146" s="49"/>
      <c r="TUF146" s="49"/>
      <c r="TUG146" s="49"/>
      <c r="TUH146" s="49"/>
      <c r="TUI146" s="49"/>
      <c r="TUJ146" s="49"/>
      <c r="TUK146" s="49"/>
      <c r="TUL146" s="49"/>
      <c r="TUM146" s="49"/>
      <c r="TUN146" s="49"/>
      <c r="TUO146" s="49"/>
      <c r="TUP146" s="49"/>
      <c r="TUQ146" s="49"/>
      <c r="TUR146" s="49"/>
      <c r="TUS146" s="49"/>
      <c r="TUT146" s="49"/>
      <c r="TUU146" s="49"/>
      <c r="TUV146" s="49"/>
      <c r="TUW146" s="49"/>
      <c r="TUX146" s="49"/>
      <c r="TUY146" s="49"/>
      <c r="TUZ146" s="49"/>
      <c r="TVA146" s="49"/>
      <c r="TVB146" s="49"/>
      <c r="TVC146" s="49"/>
      <c r="TVD146" s="49"/>
      <c r="TVE146" s="49"/>
      <c r="TVF146" s="49"/>
      <c r="TVG146" s="49"/>
      <c r="TVH146" s="49"/>
      <c r="TVI146" s="49"/>
      <c r="TVJ146" s="49"/>
      <c r="TVK146" s="49"/>
      <c r="TVL146" s="49"/>
      <c r="TVM146" s="49"/>
      <c r="TVN146" s="49"/>
      <c r="TVQ146" s="49"/>
      <c r="TVT146" s="49"/>
      <c r="TVW146" s="49"/>
      <c r="TVZ146" s="49"/>
      <c r="TWC146" s="49"/>
      <c r="TWF146" s="49"/>
      <c r="TWO146" s="49"/>
      <c r="TWR146" s="49"/>
      <c r="TWU146" s="49"/>
      <c r="TWX146" s="49"/>
      <c r="TXG146" s="49"/>
      <c r="TXM146" s="49"/>
      <c r="TXP146" s="49"/>
      <c r="TXS146" s="49"/>
      <c r="TXV146" s="49"/>
      <c r="TYB146" s="49"/>
      <c r="TYE146" s="49"/>
      <c r="TYK146" s="49"/>
      <c r="TYM146" s="49"/>
      <c r="TYN146" s="49"/>
      <c r="TYP146" s="49"/>
      <c r="TZG146" s="49"/>
      <c r="TZL146" s="49"/>
      <c r="TZR146" s="49"/>
      <c r="TZU146" s="49"/>
      <c r="TZX146" s="49"/>
      <c r="UAF146" s="49"/>
      <c r="UBB146" s="49"/>
      <c r="UBC146" s="49"/>
      <c r="UBD146" s="49"/>
      <c r="UBE146" s="49"/>
      <c r="UBF146" s="49"/>
      <c r="UBG146" s="49"/>
      <c r="UBY146" s="49"/>
      <c r="UBZ146" s="49"/>
      <c r="UCC146" s="49"/>
      <c r="UCF146" s="49"/>
      <c r="UCH146" s="49"/>
      <c r="UCJ146" s="49"/>
      <c r="UCM146" s="49"/>
      <c r="UCP146" s="49"/>
      <c r="UCS146" s="49"/>
      <c r="UCV146" s="49"/>
      <c r="UCY146" s="49"/>
      <c r="UDB146" s="49"/>
      <c r="UDE146" s="49"/>
      <c r="UDH146" s="49"/>
      <c r="UDJ146" s="49"/>
      <c r="UDW146" s="49"/>
      <c r="UDX146" s="49"/>
      <c r="UDY146" s="49"/>
      <c r="UDZ146" s="49"/>
      <c r="UEA146" s="49"/>
      <c r="UEB146" s="49"/>
      <c r="UEC146" s="49"/>
      <c r="UED146" s="49"/>
      <c r="UEE146" s="49"/>
      <c r="UEF146" s="49"/>
      <c r="UEG146" s="49"/>
      <c r="UEH146" s="49"/>
      <c r="UEI146" s="49"/>
      <c r="UEJ146" s="49"/>
      <c r="UEK146" s="49"/>
      <c r="UEL146" s="49"/>
      <c r="UEM146" s="49"/>
      <c r="UEN146" s="49"/>
      <c r="UEO146" s="49"/>
      <c r="UEP146" s="49"/>
      <c r="UEQ146" s="49"/>
      <c r="UER146" s="49"/>
      <c r="UES146" s="49"/>
      <c r="UET146" s="49"/>
      <c r="UEU146" s="49"/>
      <c r="UEV146" s="49"/>
      <c r="UEW146" s="49"/>
      <c r="UEX146" s="49"/>
      <c r="UEY146" s="49"/>
      <c r="UEZ146" s="49"/>
      <c r="UFA146" s="49"/>
      <c r="UFB146" s="49"/>
      <c r="UFC146" s="49"/>
      <c r="UFD146" s="49"/>
      <c r="UFE146" s="49"/>
      <c r="UFF146" s="49"/>
      <c r="UFG146" s="49"/>
      <c r="UFH146" s="49"/>
      <c r="UFI146" s="49"/>
      <c r="UFJ146" s="49"/>
      <c r="UFM146" s="49"/>
      <c r="UFP146" s="49"/>
      <c r="UFS146" s="49"/>
      <c r="UFV146" s="49"/>
      <c r="UFY146" s="49"/>
      <c r="UGB146" s="49"/>
      <c r="UGK146" s="49"/>
      <c r="UGN146" s="49"/>
      <c r="UGQ146" s="49"/>
      <c r="UGT146" s="49"/>
      <c r="UHC146" s="49"/>
      <c r="UHI146" s="49"/>
      <c r="UHL146" s="49"/>
      <c r="UHO146" s="49"/>
      <c r="UHR146" s="49"/>
      <c r="UHX146" s="49"/>
      <c r="UIA146" s="49"/>
      <c r="UIG146" s="49"/>
      <c r="UII146" s="49"/>
      <c r="UIJ146" s="49"/>
      <c r="UIL146" s="49"/>
      <c r="UJC146" s="49"/>
      <c r="UJH146" s="49"/>
      <c r="UJN146" s="49"/>
      <c r="UJQ146" s="49"/>
      <c r="UJT146" s="49"/>
      <c r="UKB146" s="49"/>
      <c r="UKX146" s="49"/>
      <c r="UKY146" s="49"/>
      <c r="UKZ146" s="49"/>
      <c r="ULA146" s="49"/>
      <c r="ULB146" s="49"/>
      <c r="ULC146" s="49"/>
      <c r="ULU146" s="49"/>
      <c r="ULV146" s="49"/>
      <c r="ULY146" s="49"/>
      <c r="UMB146" s="49"/>
      <c r="UMD146" s="49"/>
      <c r="UMF146" s="49"/>
      <c r="UMI146" s="49"/>
      <c r="UML146" s="49"/>
      <c r="UMO146" s="49"/>
      <c r="UMR146" s="49"/>
      <c r="UMU146" s="49"/>
      <c r="UMX146" s="49"/>
      <c r="UNA146" s="49"/>
      <c r="UND146" s="49"/>
      <c r="UNF146" s="49"/>
      <c r="UNS146" s="49"/>
      <c r="UNT146" s="49"/>
      <c r="UNU146" s="49"/>
      <c r="UNV146" s="49"/>
      <c r="UNW146" s="49"/>
      <c r="UNX146" s="49"/>
      <c r="UNY146" s="49"/>
      <c r="UNZ146" s="49"/>
      <c r="UOA146" s="49"/>
      <c r="UOB146" s="49"/>
      <c r="UOC146" s="49"/>
      <c r="UOD146" s="49"/>
      <c r="UOE146" s="49"/>
      <c r="UOF146" s="49"/>
      <c r="UOG146" s="49"/>
      <c r="UOH146" s="49"/>
      <c r="UOI146" s="49"/>
      <c r="UOJ146" s="49"/>
      <c r="UOK146" s="49"/>
      <c r="UOL146" s="49"/>
      <c r="UOM146" s="49"/>
      <c r="UON146" s="49"/>
      <c r="UOO146" s="49"/>
      <c r="UOP146" s="49"/>
      <c r="UOQ146" s="49"/>
      <c r="UOR146" s="49"/>
      <c r="UOS146" s="49"/>
      <c r="UOT146" s="49"/>
      <c r="UOU146" s="49"/>
      <c r="UOV146" s="49"/>
      <c r="UOW146" s="49"/>
      <c r="UOX146" s="49"/>
      <c r="UOY146" s="49"/>
      <c r="UOZ146" s="49"/>
      <c r="UPA146" s="49"/>
      <c r="UPB146" s="49"/>
      <c r="UPC146" s="49"/>
      <c r="UPD146" s="49"/>
      <c r="UPE146" s="49"/>
      <c r="UPF146" s="49"/>
      <c r="UPI146" s="49"/>
      <c r="UPL146" s="49"/>
      <c r="UPO146" s="49"/>
      <c r="UPR146" s="49"/>
      <c r="UPU146" s="49"/>
      <c r="UPX146" s="49"/>
      <c r="UQG146" s="49"/>
      <c r="UQJ146" s="49"/>
      <c r="UQM146" s="49"/>
      <c r="UQP146" s="49"/>
      <c r="UQY146" s="49"/>
      <c r="URE146" s="49"/>
      <c r="URH146" s="49"/>
      <c r="URK146" s="49"/>
      <c r="URN146" s="49"/>
      <c r="URT146" s="49"/>
      <c r="URW146" s="49"/>
      <c r="USC146" s="49"/>
      <c r="USE146" s="49"/>
      <c r="USF146" s="49"/>
      <c r="USH146" s="49"/>
      <c r="USY146" s="49"/>
      <c r="UTD146" s="49"/>
      <c r="UTJ146" s="49"/>
      <c r="UTM146" s="49"/>
      <c r="UTP146" s="49"/>
      <c r="UTX146" s="49"/>
      <c r="UUT146" s="49"/>
      <c r="UUU146" s="49"/>
      <c r="UUV146" s="49"/>
      <c r="UUW146" s="49"/>
      <c r="UUX146" s="49"/>
      <c r="UUY146" s="49"/>
      <c r="UVQ146" s="49"/>
      <c r="UVR146" s="49"/>
      <c r="UVU146" s="49"/>
      <c r="UVX146" s="49"/>
      <c r="UVZ146" s="49"/>
      <c r="UWB146" s="49"/>
      <c r="UWE146" s="49"/>
      <c r="UWH146" s="49"/>
      <c r="UWK146" s="49"/>
      <c r="UWN146" s="49"/>
      <c r="UWQ146" s="49"/>
      <c r="UWT146" s="49"/>
      <c r="UWW146" s="49"/>
      <c r="UWZ146" s="49"/>
      <c r="UXB146" s="49"/>
      <c r="UXO146" s="49"/>
      <c r="UXP146" s="49"/>
      <c r="UXQ146" s="49"/>
      <c r="UXR146" s="49"/>
      <c r="UXS146" s="49"/>
      <c r="UXT146" s="49"/>
      <c r="UXU146" s="49"/>
      <c r="UXV146" s="49"/>
      <c r="UXW146" s="49"/>
      <c r="UXX146" s="49"/>
      <c r="UXY146" s="49"/>
      <c r="UXZ146" s="49"/>
      <c r="UYA146" s="49"/>
      <c r="UYB146" s="49"/>
      <c r="UYC146" s="49"/>
      <c r="UYD146" s="49"/>
      <c r="UYE146" s="49"/>
      <c r="UYF146" s="49"/>
      <c r="UYG146" s="49"/>
      <c r="UYH146" s="49"/>
      <c r="UYI146" s="49"/>
      <c r="UYJ146" s="49"/>
      <c r="UYK146" s="49"/>
      <c r="UYL146" s="49"/>
      <c r="UYM146" s="49"/>
      <c r="UYN146" s="49"/>
      <c r="UYO146" s="49"/>
      <c r="UYP146" s="49"/>
      <c r="UYQ146" s="49"/>
      <c r="UYR146" s="49"/>
      <c r="UYS146" s="49"/>
      <c r="UYT146" s="49"/>
      <c r="UYU146" s="49"/>
      <c r="UYV146" s="49"/>
      <c r="UYW146" s="49"/>
      <c r="UYX146" s="49"/>
      <c r="UYY146" s="49"/>
      <c r="UYZ146" s="49"/>
      <c r="UZA146" s="49"/>
      <c r="UZB146" s="49"/>
      <c r="UZE146" s="49"/>
      <c r="UZH146" s="49"/>
      <c r="UZK146" s="49"/>
      <c r="UZN146" s="49"/>
      <c r="UZQ146" s="49"/>
      <c r="UZT146" s="49"/>
      <c r="VAC146" s="49"/>
      <c r="VAF146" s="49"/>
      <c r="VAI146" s="49"/>
      <c r="VAL146" s="49"/>
      <c r="VAU146" s="49"/>
      <c r="VBA146" s="49"/>
      <c r="VBD146" s="49"/>
      <c r="VBG146" s="49"/>
      <c r="VBJ146" s="49"/>
      <c r="VBP146" s="49"/>
      <c r="VBS146" s="49"/>
      <c r="VBY146" s="49"/>
      <c r="VCA146" s="49"/>
      <c r="VCB146" s="49"/>
      <c r="VCD146" s="49"/>
      <c r="VCU146" s="49"/>
      <c r="VCZ146" s="49"/>
      <c r="VDF146" s="49"/>
      <c r="VDI146" s="49"/>
      <c r="VDL146" s="49"/>
      <c r="VDT146" s="49"/>
      <c r="VEP146" s="49"/>
      <c r="VEQ146" s="49"/>
      <c r="VER146" s="49"/>
      <c r="VES146" s="49"/>
      <c r="VET146" s="49"/>
      <c r="VEU146" s="49"/>
      <c r="VFM146" s="49"/>
      <c r="VFN146" s="49"/>
      <c r="VFQ146" s="49"/>
      <c r="VFT146" s="49"/>
      <c r="VFV146" s="49"/>
      <c r="VFX146" s="49"/>
      <c r="VGA146" s="49"/>
      <c r="VGD146" s="49"/>
      <c r="VGG146" s="49"/>
      <c r="VGJ146" s="49"/>
      <c r="VGM146" s="49"/>
      <c r="VGP146" s="49"/>
      <c r="VGS146" s="49"/>
      <c r="VGV146" s="49"/>
      <c r="VGX146" s="49"/>
      <c r="VHK146" s="49"/>
      <c r="VHL146" s="49"/>
      <c r="VHM146" s="49"/>
      <c r="VHN146" s="49"/>
      <c r="VHO146" s="49"/>
      <c r="VHP146" s="49"/>
      <c r="VHQ146" s="49"/>
      <c r="VHR146" s="49"/>
      <c r="VHS146" s="49"/>
      <c r="VHT146" s="49"/>
      <c r="VHU146" s="49"/>
      <c r="VHV146" s="49"/>
      <c r="VHW146" s="49"/>
      <c r="VHX146" s="49"/>
      <c r="VHY146" s="49"/>
      <c r="VHZ146" s="49"/>
      <c r="VIA146" s="49"/>
      <c r="VIB146" s="49"/>
      <c r="VIC146" s="49"/>
      <c r="VID146" s="49"/>
      <c r="VIE146" s="49"/>
      <c r="VIF146" s="49"/>
      <c r="VIG146" s="49"/>
      <c r="VIH146" s="49"/>
      <c r="VII146" s="49"/>
      <c r="VIJ146" s="49"/>
      <c r="VIK146" s="49"/>
      <c r="VIL146" s="49"/>
      <c r="VIM146" s="49"/>
      <c r="VIN146" s="49"/>
      <c r="VIO146" s="49"/>
      <c r="VIP146" s="49"/>
      <c r="VIQ146" s="49"/>
      <c r="VIR146" s="49"/>
      <c r="VIS146" s="49"/>
      <c r="VIT146" s="49"/>
      <c r="VIU146" s="49"/>
      <c r="VIV146" s="49"/>
      <c r="VIW146" s="49"/>
      <c r="VIX146" s="49"/>
      <c r="VJA146" s="49"/>
      <c r="VJD146" s="49"/>
      <c r="VJG146" s="49"/>
      <c r="VJJ146" s="49"/>
      <c r="VJM146" s="49"/>
      <c r="VJP146" s="49"/>
      <c r="VJY146" s="49"/>
      <c r="VKB146" s="49"/>
      <c r="VKE146" s="49"/>
      <c r="VKH146" s="49"/>
      <c r="VKQ146" s="49"/>
      <c r="VKW146" s="49"/>
      <c r="VKZ146" s="49"/>
      <c r="VLC146" s="49"/>
      <c r="VLF146" s="49"/>
      <c r="VLL146" s="49"/>
      <c r="VLO146" s="49"/>
      <c r="VLU146" s="49"/>
      <c r="VLW146" s="49"/>
      <c r="VLX146" s="49"/>
      <c r="VLZ146" s="49"/>
      <c r="VMQ146" s="49"/>
      <c r="VMV146" s="49"/>
      <c r="VNB146" s="49"/>
      <c r="VNE146" s="49"/>
      <c r="VNH146" s="49"/>
      <c r="VNP146" s="49"/>
      <c r="VOL146" s="49"/>
      <c r="VOM146" s="49"/>
      <c r="VON146" s="49"/>
      <c r="VOO146" s="49"/>
      <c r="VOP146" s="49"/>
      <c r="VOQ146" s="49"/>
      <c r="VPI146" s="49"/>
      <c r="VPJ146" s="49"/>
      <c r="VPM146" s="49"/>
      <c r="VPP146" s="49"/>
      <c r="VPR146" s="49"/>
      <c r="VPT146" s="49"/>
      <c r="VPW146" s="49"/>
      <c r="VPZ146" s="49"/>
      <c r="VQC146" s="49"/>
      <c r="VQF146" s="49"/>
      <c r="VQI146" s="49"/>
      <c r="VQL146" s="49"/>
      <c r="VQO146" s="49"/>
      <c r="VQR146" s="49"/>
      <c r="VQT146" s="49"/>
      <c r="VRG146" s="49"/>
      <c r="VRH146" s="49"/>
      <c r="VRI146" s="49"/>
      <c r="VRJ146" s="49"/>
      <c r="VRK146" s="49"/>
      <c r="VRL146" s="49"/>
      <c r="VRM146" s="49"/>
      <c r="VRN146" s="49"/>
      <c r="VRO146" s="49"/>
      <c r="VRP146" s="49"/>
      <c r="VRQ146" s="49"/>
      <c r="VRR146" s="49"/>
      <c r="VRS146" s="49"/>
      <c r="VRT146" s="49"/>
      <c r="VRU146" s="49"/>
      <c r="VRV146" s="49"/>
      <c r="VRW146" s="49"/>
      <c r="VRX146" s="49"/>
      <c r="VRY146" s="49"/>
      <c r="VRZ146" s="49"/>
      <c r="VSA146" s="49"/>
      <c r="VSB146" s="49"/>
      <c r="VSC146" s="49"/>
      <c r="VSD146" s="49"/>
      <c r="VSE146" s="49"/>
      <c r="VSF146" s="49"/>
      <c r="VSG146" s="49"/>
      <c r="VSH146" s="49"/>
      <c r="VSI146" s="49"/>
      <c r="VSJ146" s="49"/>
      <c r="VSK146" s="49"/>
      <c r="VSL146" s="49"/>
      <c r="VSM146" s="49"/>
      <c r="VSN146" s="49"/>
      <c r="VSO146" s="49"/>
      <c r="VSP146" s="49"/>
      <c r="VSQ146" s="49"/>
      <c r="VSR146" s="49"/>
      <c r="VSS146" s="49"/>
      <c r="VST146" s="49"/>
      <c r="VSW146" s="49"/>
      <c r="VSZ146" s="49"/>
      <c r="VTC146" s="49"/>
      <c r="VTF146" s="49"/>
      <c r="VTI146" s="49"/>
      <c r="VTL146" s="49"/>
      <c r="VTU146" s="49"/>
      <c r="VTX146" s="49"/>
      <c r="VUA146" s="49"/>
      <c r="VUD146" s="49"/>
      <c r="VUM146" s="49"/>
      <c r="VUS146" s="49"/>
      <c r="VUV146" s="49"/>
      <c r="VUY146" s="49"/>
      <c r="VVB146" s="49"/>
      <c r="VVH146" s="49"/>
      <c r="VVK146" s="49"/>
      <c r="VVQ146" s="49"/>
      <c r="VVS146" s="49"/>
      <c r="VVT146" s="49"/>
      <c r="VVV146" s="49"/>
      <c r="VWM146" s="49"/>
      <c r="VWR146" s="49"/>
      <c r="VWX146" s="49"/>
      <c r="VXA146" s="49"/>
      <c r="VXD146" s="49"/>
      <c r="VXL146" s="49"/>
      <c r="VYH146" s="49"/>
      <c r="VYI146" s="49"/>
      <c r="VYJ146" s="49"/>
      <c r="VYK146" s="49"/>
      <c r="VYL146" s="49"/>
      <c r="VYM146" s="49"/>
      <c r="VZE146" s="49"/>
      <c r="VZF146" s="49"/>
      <c r="VZI146" s="49"/>
      <c r="VZL146" s="49"/>
      <c r="VZN146" s="49"/>
      <c r="VZP146" s="49"/>
      <c r="VZS146" s="49"/>
      <c r="VZV146" s="49"/>
      <c r="VZY146" s="49"/>
      <c r="WAB146" s="49"/>
      <c r="WAE146" s="49"/>
      <c r="WAH146" s="49"/>
      <c r="WAK146" s="49"/>
      <c r="WAN146" s="49"/>
      <c r="WAP146" s="49"/>
      <c r="WBC146" s="49"/>
      <c r="WBD146" s="49"/>
      <c r="WBE146" s="49"/>
      <c r="WBF146" s="49"/>
      <c r="WBG146" s="49"/>
      <c r="WBH146" s="49"/>
      <c r="WBI146" s="49"/>
      <c r="WBJ146" s="49"/>
      <c r="WBK146" s="49"/>
      <c r="WBL146" s="49"/>
      <c r="WBM146" s="49"/>
      <c r="WBN146" s="49"/>
      <c r="WBO146" s="49"/>
      <c r="WBP146" s="49"/>
      <c r="WBQ146" s="49"/>
      <c r="WBR146" s="49"/>
      <c r="WBS146" s="49"/>
      <c r="WBT146" s="49"/>
      <c r="WBU146" s="49"/>
      <c r="WBV146" s="49"/>
      <c r="WBW146" s="49"/>
      <c r="WBX146" s="49"/>
      <c r="WBY146" s="49"/>
      <c r="WBZ146" s="49"/>
      <c r="WCA146" s="49"/>
      <c r="WCB146" s="49"/>
      <c r="WCC146" s="49"/>
      <c r="WCD146" s="49"/>
      <c r="WCE146" s="49"/>
      <c r="WCF146" s="49"/>
      <c r="WCG146" s="49"/>
      <c r="WCH146" s="49"/>
      <c r="WCI146" s="49"/>
      <c r="WCJ146" s="49"/>
      <c r="WCK146" s="49"/>
      <c r="WCL146" s="49"/>
      <c r="WCM146" s="49"/>
      <c r="WCN146" s="49"/>
      <c r="WCO146" s="49"/>
      <c r="WCP146" s="49"/>
      <c r="WCS146" s="49"/>
      <c r="WCV146" s="49"/>
      <c r="WCY146" s="49"/>
      <c r="WDB146" s="49"/>
      <c r="WDE146" s="49"/>
      <c r="WDH146" s="49"/>
      <c r="WDQ146" s="49"/>
      <c r="WDT146" s="49"/>
      <c r="WDW146" s="49"/>
      <c r="WDZ146" s="49"/>
      <c r="WEI146" s="49"/>
      <c r="WEO146" s="49"/>
      <c r="WER146" s="49"/>
      <c r="WEU146" s="49"/>
      <c r="WEX146" s="49"/>
      <c r="WFD146" s="49"/>
      <c r="WFG146" s="49"/>
      <c r="WFM146" s="49"/>
      <c r="WFO146" s="49"/>
      <c r="WFP146" s="49"/>
      <c r="WFR146" s="49"/>
      <c r="WGI146" s="49"/>
      <c r="WGN146" s="49"/>
      <c r="WGT146" s="49"/>
      <c r="WGW146" s="49"/>
      <c r="WGZ146" s="49"/>
      <c r="WHH146" s="49"/>
      <c r="WID146" s="49"/>
      <c r="WIE146" s="49"/>
      <c r="WIF146" s="49"/>
      <c r="WIG146" s="49"/>
      <c r="WIH146" s="49"/>
      <c r="WII146" s="49"/>
      <c r="WJA146" s="49"/>
      <c r="WJB146" s="49"/>
      <c r="WJE146" s="49"/>
      <c r="WJH146" s="49"/>
      <c r="WJJ146" s="49"/>
      <c r="WJL146" s="49"/>
      <c r="WJO146" s="49"/>
      <c r="WJR146" s="49"/>
      <c r="WJU146" s="49"/>
      <c r="WJX146" s="49"/>
      <c r="WKA146" s="49"/>
      <c r="WKD146" s="49"/>
      <c r="WKG146" s="49"/>
      <c r="WKJ146" s="49"/>
      <c r="WKL146" s="49"/>
      <c r="WKY146" s="49"/>
      <c r="WKZ146" s="49"/>
      <c r="WLA146" s="49"/>
      <c r="WLB146" s="49"/>
      <c r="WLC146" s="49"/>
      <c r="WLD146" s="49"/>
      <c r="WLE146" s="49"/>
      <c r="WLF146" s="49"/>
      <c r="WLG146" s="49"/>
      <c r="WLH146" s="49"/>
      <c r="WLI146" s="49"/>
      <c r="WLJ146" s="49"/>
      <c r="WLK146" s="49"/>
      <c r="WLL146" s="49"/>
      <c r="WLM146" s="49"/>
      <c r="WLN146" s="49"/>
      <c r="WLO146" s="49"/>
      <c r="WLP146" s="49"/>
      <c r="WLQ146" s="49"/>
      <c r="WLR146" s="49"/>
      <c r="WLS146" s="49"/>
      <c r="WLT146" s="49"/>
      <c r="WLU146" s="49"/>
      <c r="WLV146" s="49"/>
      <c r="WLW146" s="49"/>
      <c r="WLX146" s="49"/>
      <c r="WLY146" s="49"/>
      <c r="WLZ146" s="49"/>
      <c r="WMA146" s="49"/>
      <c r="WMB146" s="49"/>
      <c r="WMC146" s="49"/>
      <c r="WMD146" s="49"/>
      <c r="WME146" s="49"/>
      <c r="WMF146" s="49"/>
      <c r="WMG146" s="49"/>
      <c r="WMH146" s="49"/>
      <c r="WMI146" s="49"/>
      <c r="WMJ146" s="49"/>
      <c r="WMK146" s="49"/>
      <c r="WML146" s="49"/>
      <c r="WMO146" s="49"/>
      <c r="WMR146" s="49"/>
      <c r="WMU146" s="49"/>
      <c r="WMX146" s="49"/>
      <c r="WNA146" s="49"/>
      <c r="WND146" s="49"/>
      <c r="WNM146" s="49"/>
      <c r="WNP146" s="49"/>
      <c r="WNS146" s="49"/>
      <c r="WNV146" s="49"/>
      <c r="WOE146" s="49"/>
      <c r="WOK146" s="49"/>
      <c r="WON146" s="49"/>
      <c r="WOQ146" s="49"/>
      <c r="WOT146" s="49"/>
      <c r="WOZ146" s="49"/>
      <c r="WPC146" s="49"/>
      <c r="WPI146" s="49"/>
      <c r="WPK146" s="49"/>
      <c r="WPL146" s="49"/>
      <c r="WPN146" s="49"/>
      <c r="WQE146" s="49"/>
      <c r="WQJ146" s="49"/>
      <c r="WQP146" s="49"/>
      <c r="WQS146" s="49"/>
      <c r="WQV146" s="49"/>
      <c r="WRD146" s="49"/>
      <c r="WRZ146" s="49"/>
      <c r="WSA146" s="49"/>
      <c r="WSB146" s="49"/>
      <c r="WSC146" s="49"/>
      <c r="WSD146" s="49"/>
      <c r="WSE146" s="49"/>
      <c r="WSW146" s="49"/>
      <c r="WSX146" s="49"/>
      <c r="WTA146" s="49"/>
      <c r="WTD146" s="49"/>
      <c r="WTF146" s="49"/>
      <c r="WTH146" s="49"/>
      <c r="WTK146" s="49"/>
      <c r="WTN146" s="49"/>
      <c r="WTQ146" s="49"/>
      <c r="WTT146" s="49"/>
      <c r="WTW146" s="49"/>
      <c r="WTZ146" s="49"/>
      <c r="WUC146" s="49"/>
      <c r="WUF146" s="49"/>
      <c r="WUH146" s="49"/>
      <c r="WUU146" s="49"/>
      <c r="WUV146" s="49"/>
      <c r="WUW146" s="49"/>
      <c r="WUX146" s="49"/>
      <c r="WUY146" s="49"/>
      <c r="WUZ146" s="49"/>
      <c r="WVA146" s="49"/>
      <c r="WVB146" s="49"/>
      <c r="WVC146" s="49"/>
      <c r="WVD146" s="49"/>
      <c r="WVE146" s="49"/>
      <c r="WVF146" s="49"/>
      <c r="WVG146" s="49"/>
      <c r="WVH146" s="49"/>
      <c r="WVI146" s="49"/>
      <c r="WVJ146" s="49"/>
      <c r="WVK146" s="49"/>
      <c r="WVL146" s="49"/>
      <c r="WVM146" s="49"/>
      <c r="WVN146" s="49"/>
      <c r="WVO146" s="49"/>
      <c r="WVP146" s="49"/>
      <c r="WVQ146" s="49"/>
      <c r="WVR146" s="49"/>
      <c r="WVS146" s="49"/>
      <c r="WVT146" s="49"/>
      <c r="WVU146" s="49"/>
      <c r="WVV146" s="49"/>
      <c r="WVW146" s="49"/>
      <c r="WVX146" s="49"/>
      <c r="WVY146" s="49"/>
      <c r="WVZ146" s="49"/>
      <c r="WWA146" s="49"/>
      <c r="WWB146" s="49"/>
      <c r="WWC146" s="49"/>
      <c r="WWD146" s="49"/>
      <c r="WWE146" s="49"/>
      <c r="WWF146" s="49"/>
      <c r="WWG146" s="49"/>
      <c r="WWH146" s="49"/>
      <c r="WWI146" s="49"/>
      <c r="WWJ146" s="49"/>
      <c r="WWK146" s="49"/>
      <c r="WWL146" s="49"/>
      <c r="WWM146" s="49"/>
      <c r="WWN146" s="49"/>
      <c r="WWO146" s="49"/>
      <c r="WWP146" s="49"/>
      <c r="WWQ146" s="49"/>
      <c r="WWR146" s="49"/>
      <c r="WWS146" s="49"/>
      <c r="WWT146" s="49"/>
      <c r="WWU146" s="49"/>
      <c r="WWV146" s="49"/>
      <c r="WWW146" s="49"/>
      <c r="WWX146" s="49"/>
      <c r="WWY146" s="49"/>
      <c r="WWZ146" s="49"/>
      <c r="WXA146" s="49"/>
      <c r="WXB146" s="49"/>
      <c r="WXC146" s="49"/>
      <c r="WXD146" s="49"/>
      <c r="WXE146" s="49"/>
      <c r="WXF146" s="49"/>
      <c r="WXG146" s="49"/>
      <c r="WXH146" s="49"/>
      <c r="WXI146" s="49"/>
      <c r="WXJ146" s="49"/>
      <c r="WXK146" s="49"/>
      <c r="WXL146" s="49"/>
      <c r="WXM146" s="49"/>
      <c r="WXN146" s="49"/>
      <c r="WXO146" s="49"/>
      <c r="WXP146" s="49"/>
      <c r="WXQ146" s="49"/>
      <c r="WXR146" s="49"/>
      <c r="WXS146" s="49"/>
      <c r="WXT146" s="49"/>
      <c r="WXU146" s="49"/>
      <c r="WXV146" s="49"/>
      <c r="WXW146" s="49"/>
      <c r="WXX146" s="49"/>
      <c r="WXY146" s="49"/>
      <c r="WXZ146" s="49"/>
      <c r="WYA146" s="49"/>
      <c r="WYB146" s="49"/>
      <c r="WYC146" s="49"/>
      <c r="WYD146" s="49"/>
      <c r="WYE146" s="49"/>
      <c r="WYF146" s="49"/>
      <c r="WYG146" s="49"/>
      <c r="WYH146" s="49"/>
      <c r="WYI146" s="49"/>
      <c r="WYJ146" s="49"/>
      <c r="WYK146" s="49"/>
      <c r="WYL146" s="49"/>
      <c r="WYM146" s="49"/>
      <c r="WYN146" s="49"/>
      <c r="WYO146" s="49"/>
      <c r="WYP146" s="49"/>
      <c r="WYQ146" s="49"/>
      <c r="WYR146" s="49"/>
      <c r="WYS146" s="49"/>
      <c r="WYT146" s="49"/>
      <c r="WYU146" s="49"/>
      <c r="WYV146" s="49"/>
      <c r="WYW146" s="49"/>
      <c r="WYX146" s="49"/>
      <c r="WYY146" s="49"/>
      <c r="WYZ146" s="49"/>
      <c r="WZA146" s="49"/>
      <c r="WZB146" s="49"/>
      <c r="WZC146" s="49"/>
      <c r="WZD146" s="49"/>
      <c r="WZE146" s="49"/>
      <c r="WZF146" s="49"/>
      <c r="WZG146" s="49"/>
      <c r="WZH146" s="49"/>
      <c r="WZI146" s="49"/>
      <c r="WZJ146" s="49"/>
      <c r="WZK146" s="49"/>
      <c r="WZL146" s="49"/>
      <c r="WZM146" s="49"/>
      <c r="WZN146" s="49"/>
      <c r="WZO146" s="49"/>
      <c r="WZP146" s="49"/>
      <c r="WZQ146" s="49"/>
      <c r="WZR146" s="49"/>
      <c r="WZS146" s="49"/>
      <c r="WZT146" s="49"/>
      <c r="WZU146" s="49"/>
      <c r="WZV146" s="49"/>
      <c r="WZW146" s="49"/>
      <c r="WZX146" s="49"/>
      <c r="WZY146" s="49"/>
      <c r="WZZ146" s="49"/>
      <c r="XAA146" s="49"/>
      <c r="XAB146" s="49"/>
      <c r="XAC146" s="49"/>
      <c r="XAD146" s="49"/>
      <c r="XAE146" s="49"/>
      <c r="XAF146" s="49"/>
      <c r="XAG146" s="49"/>
      <c r="XAH146" s="49"/>
      <c r="XAI146" s="49"/>
      <c r="XAJ146" s="49"/>
      <c r="XAK146" s="49"/>
      <c r="XAL146" s="49"/>
      <c r="XAM146" s="49"/>
      <c r="XAN146" s="49"/>
      <c r="XAO146" s="49"/>
      <c r="XAP146" s="49"/>
      <c r="XAQ146" s="49"/>
      <c r="XAR146" s="49"/>
      <c r="XAS146" s="49"/>
      <c r="XAT146" s="49"/>
      <c r="XAU146" s="49"/>
      <c r="XAV146" s="49"/>
      <c r="XAW146" s="49"/>
      <c r="XAX146" s="49"/>
      <c r="XAY146" s="49"/>
      <c r="XAZ146" s="49"/>
      <c r="XBA146" s="49"/>
      <c r="XBB146" s="49"/>
      <c r="XBC146" s="49"/>
      <c r="XBD146" s="49"/>
      <c r="XBE146" s="49"/>
      <c r="XBF146" s="49"/>
      <c r="XBG146" s="49"/>
      <c r="XBH146" s="49"/>
      <c r="XBI146" s="49"/>
      <c r="XBJ146" s="49"/>
      <c r="XBK146" s="49"/>
      <c r="XBL146" s="49"/>
      <c r="XBM146" s="49"/>
      <c r="XBN146" s="49"/>
      <c r="XBO146" s="49"/>
      <c r="XBP146" s="49"/>
      <c r="XBQ146" s="49"/>
      <c r="XBR146" s="49"/>
      <c r="XBS146" s="49"/>
      <c r="XBT146" s="49"/>
      <c r="XBU146" s="49"/>
      <c r="XBV146" s="49"/>
      <c r="XBW146" s="49"/>
      <c r="XBX146" s="49"/>
      <c r="XBY146" s="49"/>
      <c r="XBZ146" s="49"/>
      <c r="XCA146" s="49"/>
      <c r="XCB146" s="49"/>
      <c r="XCC146" s="49"/>
      <c r="XCD146" s="49"/>
      <c r="XCE146" s="49"/>
      <c r="XCF146" s="49"/>
      <c r="XCG146" s="49"/>
      <c r="XCH146" s="49"/>
      <c r="XCI146" s="49"/>
      <c r="XCJ146" s="49"/>
      <c r="XCK146" s="49"/>
      <c r="XCL146" s="49"/>
      <c r="XCM146" s="49"/>
      <c r="XCN146" s="49"/>
      <c r="XCO146" s="49"/>
      <c r="XCP146" s="49"/>
      <c r="XCQ146" s="49"/>
      <c r="XCR146" s="49"/>
      <c r="XCS146" s="49"/>
      <c r="XCT146" s="49"/>
      <c r="XCU146" s="49"/>
      <c r="XCV146" s="49"/>
      <c r="XCW146" s="49"/>
      <c r="XCX146" s="49"/>
      <c r="XCY146" s="49"/>
      <c r="XCZ146" s="49"/>
      <c r="XDA146" s="49"/>
      <c r="XDB146" s="49"/>
      <c r="XDC146" s="49"/>
      <c r="XDD146" s="49"/>
      <c r="XDE146" s="49"/>
      <c r="XDF146" s="49"/>
      <c r="XDG146" s="49"/>
      <c r="XDH146" s="49"/>
      <c r="XDI146" s="49"/>
      <c r="XDJ146" s="49"/>
      <c r="XDK146" s="49"/>
      <c r="XDL146" s="49"/>
      <c r="XDM146" s="49"/>
      <c r="XDN146" s="49"/>
      <c r="XDO146" s="49"/>
      <c r="XDP146" s="49"/>
      <c r="XDQ146" s="49"/>
      <c r="XDR146" s="49"/>
      <c r="XDS146" s="49"/>
      <c r="XDT146" s="49"/>
      <c r="XDU146" s="49"/>
      <c r="XDV146" s="49"/>
      <c r="XDW146" s="49"/>
      <c r="XDX146" s="49"/>
      <c r="XDY146" s="49"/>
      <c r="XDZ146" s="49"/>
      <c r="XEA146" s="49"/>
      <c r="XEB146" s="49"/>
      <c r="XEC146" s="49"/>
      <c r="XED146" s="49"/>
      <c r="XEE146" s="49"/>
      <c r="XEF146" s="49"/>
      <c r="XEG146" s="49"/>
      <c r="XEH146" s="49"/>
      <c r="XEI146" s="49"/>
      <c r="XEJ146" s="49"/>
      <c r="XEK146" s="49"/>
      <c r="XEL146" s="49"/>
      <c r="XEM146" s="49"/>
      <c r="XEN146" s="49"/>
      <c r="XEO146" s="49"/>
      <c r="XEP146" s="49"/>
      <c r="XEQ146" s="49"/>
      <c r="XER146" s="49"/>
      <c r="XES146" s="49"/>
      <c r="XET146" s="49"/>
      <c r="XEU146" s="49"/>
      <c r="XEV146" s="49"/>
      <c r="XEW146" s="49"/>
      <c r="XEX146" s="49"/>
      <c r="XEY146" s="49"/>
      <c r="XEZ146" s="49"/>
      <c r="XFA146" s="49"/>
      <c r="XFB146" s="49"/>
      <c r="XFC146" s="49"/>
      <c r="XFD146" s="49"/>
    </row>
    <row r="147" spans="1:16384" s="45" customFormat="1" ht="20.25" hidden="1" customHeight="1">
      <c r="A147" s="21" t="s">
        <v>145</v>
      </c>
      <c r="B147" s="44" t="s">
        <v>329</v>
      </c>
      <c r="C147" s="53"/>
      <c r="D147" s="59"/>
      <c r="E147" s="60"/>
    </row>
    <row r="148" spans="1:16384" s="45" customFormat="1" ht="21.75" hidden="1" customHeight="1">
      <c r="A148" s="8" t="s">
        <v>146</v>
      </c>
      <c r="B148" s="44" t="s">
        <v>325</v>
      </c>
      <c r="C148" s="53"/>
      <c r="D148" s="59"/>
      <c r="E148" s="60"/>
    </row>
    <row r="149" spans="1:16384" s="45" customFormat="1" ht="20.25" hidden="1" customHeight="1">
      <c r="A149" s="8" t="s">
        <v>147</v>
      </c>
      <c r="B149" s="44" t="s">
        <v>329</v>
      </c>
      <c r="C149" s="53"/>
      <c r="D149" s="59"/>
      <c r="E149" s="60"/>
    </row>
    <row r="150" spans="1:16384" s="45" customFormat="1" ht="21.75" hidden="1" customHeight="1">
      <c r="A150" s="8" t="s">
        <v>148</v>
      </c>
      <c r="B150" s="44" t="s">
        <v>325</v>
      </c>
      <c r="C150" s="53"/>
      <c r="D150" s="61"/>
      <c r="E150" s="60"/>
    </row>
    <row r="151" spans="1:16384" s="45" customFormat="1" ht="21.75" hidden="1" customHeight="1">
      <c r="A151" s="11" t="s">
        <v>149</v>
      </c>
      <c r="B151" s="44" t="s">
        <v>332</v>
      </c>
      <c r="C151" s="53"/>
      <c r="D151" s="59"/>
      <c r="E151" s="60"/>
    </row>
    <row r="152" spans="1:16384" s="45" customFormat="1" ht="21.75" hidden="1" customHeight="1">
      <c r="A152" s="11" t="s">
        <v>150</v>
      </c>
      <c r="B152" s="44" t="s">
        <v>332</v>
      </c>
      <c r="C152" s="53"/>
      <c r="D152" s="59"/>
      <c r="E152" s="60"/>
    </row>
    <row r="153" spans="1:16384" s="45" customFormat="1" ht="21.75" hidden="1" customHeight="1">
      <c r="A153" s="11" t="s">
        <v>151</v>
      </c>
      <c r="B153" s="44" t="s">
        <v>325</v>
      </c>
      <c r="C153" s="53"/>
      <c r="D153" s="61"/>
      <c r="E153" s="60"/>
    </row>
    <row r="154" spans="1:16384" s="45" customFormat="1" ht="20.25" hidden="1" customHeight="1">
      <c r="A154" s="8" t="s">
        <v>152</v>
      </c>
      <c r="B154" s="44" t="s">
        <v>325</v>
      </c>
      <c r="C154" s="53"/>
      <c r="D154" s="61"/>
      <c r="E154" s="60"/>
    </row>
    <row r="155" spans="1:16384" s="45" customFormat="1" ht="20.25" hidden="1" customHeight="1">
      <c r="A155" s="6" t="s">
        <v>153</v>
      </c>
      <c r="B155" s="44" t="s">
        <v>325</v>
      </c>
      <c r="C155" s="53"/>
      <c r="D155" s="59"/>
      <c r="E155" s="60"/>
    </row>
    <row r="156" spans="1:16384" s="45" customFormat="1" ht="20.25" hidden="1" customHeight="1">
      <c r="A156" s="8" t="s">
        <v>154</v>
      </c>
      <c r="B156" s="44" t="s">
        <v>325</v>
      </c>
      <c r="C156" s="53"/>
      <c r="D156" s="61"/>
      <c r="E156" s="60"/>
    </row>
    <row r="157" spans="1:16384" s="45" customFormat="1" ht="20.25" hidden="1" customHeight="1">
      <c r="A157" s="8" t="s">
        <v>155</v>
      </c>
      <c r="B157" s="44" t="s">
        <v>325</v>
      </c>
      <c r="C157" s="53"/>
      <c r="D157" s="59"/>
      <c r="E157" s="60"/>
    </row>
    <row r="158" spans="1:16384" s="45" customFormat="1" ht="21.75" hidden="1" customHeight="1">
      <c r="A158" s="13" t="s">
        <v>156</v>
      </c>
      <c r="B158" s="44" t="s">
        <v>325</v>
      </c>
      <c r="C158" s="53"/>
      <c r="D158" s="61"/>
      <c r="E158" s="60"/>
    </row>
    <row r="159" spans="1:16384" s="45" customFormat="1" ht="21.75" hidden="1" customHeight="1">
      <c r="A159" s="8" t="s">
        <v>157</v>
      </c>
      <c r="B159" s="44" t="s">
        <v>325</v>
      </c>
      <c r="C159" s="53"/>
      <c r="D159" s="61"/>
      <c r="E159" s="60"/>
    </row>
    <row r="160" spans="1:16384" s="45" customFormat="1" ht="21.75" hidden="1" customHeight="1">
      <c r="A160" s="7" t="s">
        <v>158</v>
      </c>
      <c r="B160" s="44" t="s">
        <v>325</v>
      </c>
      <c r="C160" s="53"/>
      <c r="D160" s="61"/>
      <c r="E160" s="60"/>
    </row>
    <row r="161" spans="1:16384" s="45" customFormat="1" ht="21.75" hidden="1" customHeight="1">
      <c r="A161" s="100" t="s">
        <v>348</v>
      </c>
      <c r="B161" s="44" t="s">
        <v>325</v>
      </c>
      <c r="C161" s="53"/>
      <c r="D161" s="59"/>
      <c r="E161" s="60"/>
    </row>
    <row r="162" spans="1:16384" s="45" customFormat="1" ht="21.75" hidden="1" customHeight="1">
      <c r="A162" s="8" t="s">
        <v>160</v>
      </c>
      <c r="B162" s="44" t="s">
        <v>325</v>
      </c>
      <c r="C162" s="53"/>
      <c r="D162" s="59"/>
      <c r="E162" s="60"/>
    </row>
    <row r="163" spans="1:16384" s="45" customFormat="1" ht="20.25" hidden="1" customHeight="1">
      <c r="A163" s="8" t="s">
        <v>161</v>
      </c>
      <c r="B163" s="44" t="s">
        <v>325</v>
      </c>
      <c r="C163" s="53"/>
      <c r="D163" s="59"/>
      <c r="E163" s="60"/>
    </row>
    <row r="164" spans="1:16384" s="45" customFormat="1" ht="20.25" hidden="1" customHeight="1">
      <c r="A164" s="8" t="s">
        <v>162</v>
      </c>
      <c r="B164" s="44" t="s">
        <v>329</v>
      </c>
      <c r="C164" s="53"/>
      <c r="D164" s="59"/>
      <c r="E164" s="60"/>
    </row>
    <row r="165" spans="1:16384" s="45" customFormat="1" ht="21.75" hidden="1" customHeight="1">
      <c r="A165" s="8" t="s">
        <v>163</v>
      </c>
      <c r="B165" s="44" t="s">
        <v>329</v>
      </c>
      <c r="C165" s="53"/>
      <c r="D165" s="59"/>
      <c r="E165" s="60"/>
    </row>
    <row r="166" spans="1:16384" s="45" customFormat="1" ht="20.25" hidden="1" customHeight="1">
      <c r="A166" s="11" t="s">
        <v>164</v>
      </c>
      <c r="B166" s="44" t="s">
        <v>329</v>
      </c>
      <c r="C166" s="53"/>
      <c r="D166" s="59"/>
      <c r="E166" s="60"/>
    </row>
    <row r="167" spans="1:16384" s="45" customFormat="1" ht="18" customHeight="1">
      <c r="A167" s="11" t="s">
        <v>345</v>
      </c>
      <c r="B167" s="111" t="s">
        <v>329</v>
      </c>
      <c r="C167" s="112">
        <v>200</v>
      </c>
      <c r="D167" s="113">
        <f>_xlfn.IFNA(VLOOKUP(A167,'12.12'!A150:C439,3,),)</f>
        <v>0</v>
      </c>
      <c r="E167" s="114">
        <f>+D167*C167</f>
        <v>0</v>
      </c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C167" s="49"/>
      <c r="AF167" s="49"/>
      <c r="AI167" s="49"/>
      <c r="AL167" s="49"/>
      <c r="AO167" s="49"/>
      <c r="AR167" s="49"/>
      <c r="BA167" s="49"/>
      <c r="BD167" s="49"/>
      <c r="BG167" s="49"/>
      <c r="BJ167" s="49"/>
      <c r="BS167" s="49"/>
      <c r="BY167" s="49"/>
      <c r="CB167" s="49"/>
      <c r="CE167" s="49"/>
      <c r="CH167" s="49"/>
      <c r="CN167" s="49"/>
      <c r="CQ167" s="49"/>
      <c r="CW167" s="49"/>
      <c r="CY167" s="49"/>
      <c r="CZ167" s="49"/>
      <c r="DB167" s="49"/>
      <c r="DS167" s="49"/>
      <c r="DX167" s="49"/>
      <c r="ED167" s="49"/>
      <c r="EG167" s="49"/>
      <c r="EJ167" s="49"/>
      <c r="ER167" s="49"/>
      <c r="FN167" s="49"/>
      <c r="FO167" s="49"/>
      <c r="FP167" s="49"/>
      <c r="FQ167" s="49"/>
      <c r="FR167" s="49"/>
      <c r="FS167" s="49"/>
      <c r="GK167" s="49"/>
      <c r="GL167" s="49"/>
      <c r="GO167" s="49"/>
      <c r="GR167" s="49"/>
      <c r="GT167" s="49"/>
      <c r="GV167" s="49"/>
      <c r="GY167" s="49"/>
      <c r="HB167" s="49"/>
      <c r="HE167" s="49"/>
      <c r="HH167" s="49"/>
      <c r="HK167" s="49"/>
      <c r="HN167" s="49"/>
      <c r="HQ167" s="49"/>
      <c r="HT167" s="49"/>
      <c r="HV167" s="49"/>
      <c r="II167" s="49"/>
      <c r="IJ167" s="49"/>
      <c r="IK167" s="49"/>
      <c r="IL167" s="49"/>
      <c r="IM167" s="49"/>
      <c r="IN167" s="49"/>
      <c r="IO167" s="49"/>
      <c r="IP167" s="49"/>
      <c r="IQ167" s="49"/>
      <c r="IR167" s="49"/>
      <c r="IS167" s="49"/>
      <c r="IT167" s="49"/>
      <c r="IU167" s="49"/>
      <c r="IV167" s="49"/>
      <c r="IW167" s="49"/>
      <c r="IX167" s="49"/>
      <c r="IY167" s="49"/>
      <c r="IZ167" s="49"/>
      <c r="JA167" s="49"/>
      <c r="JB167" s="49"/>
      <c r="JC167" s="49"/>
      <c r="JD167" s="49"/>
      <c r="JE167" s="49"/>
      <c r="JF167" s="49"/>
      <c r="JG167" s="49"/>
      <c r="JH167" s="49"/>
      <c r="JI167" s="49"/>
      <c r="JJ167" s="49"/>
      <c r="JK167" s="49"/>
      <c r="JL167" s="49"/>
      <c r="JM167" s="49"/>
      <c r="JN167" s="49"/>
      <c r="JO167" s="49"/>
      <c r="JP167" s="49"/>
      <c r="JQ167" s="49"/>
      <c r="JR167" s="49"/>
      <c r="JS167" s="49"/>
      <c r="JT167" s="49"/>
      <c r="JU167" s="49"/>
      <c r="JV167" s="49"/>
      <c r="JY167" s="49"/>
      <c r="KB167" s="49"/>
      <c r="KE167" s="49"/>
      <c r="KH167" s="49"/>
      <c r="KK167" s="49"/>
      <c r="KN167" s="49"/>
      <c r="KW167" s="49"/>
      <c r="KZ167" s="49"/>
      <c r="LC167" s="49"/>
      <c r="LF167" s="49"/>
      <c r="LO167" s="49"/>
      <c r="LU167" s="49"/>
      <c r="LX167" s="49"/>
      <c r="MA167" s="49"/>
      <c r="MD167" s="49"/>
      <c r="MJ167" s="49"/>
      <c r="MM167" s="49"/>
      <c r="MS167" s="49"/>
      <c r="MU167" s="49"/>
      <c r="MV167" s="49"/>
      <c r="MX167" s="49"/>
      <c r="NO167" s="49"/>
      <c r="NT167" s="49"/>
      <c r="NZ167" s="49"/>
      <c r="OC167" s="49"/>
      <c r="OF167" s="49"/>
      <c r="ON167" s="49"/>
      <c r="PJ167" s="49"/>
      <c r="PK167" s="49"/>
      <c r="PL167" s="49"/>
      <c r="PM167" s="49"/>
      <c r="PN167" s="49"/>
      <c r="PO167" s="49"/>
      <c r="QG167" s="49"/>
      <c r="QH167" s="49"/>
      <c r="QK167" s="49"/>
      <c r="QN167" s="49"/>
      <c r="QP167" s="49"/>
      <c r="QR167" s="49"/>
      <c r="QU167" s="49"/>
      <c r="QX167" s="49"/>
      <c r="RA167" s="49"/>
      <c r="RD167" s="49"/>
      <c r="RG167" s="49"/>
      <c r="RJ167" s="49"/>
      <c r="RM167" s="49"/>
      <c r="RP167" s="49"/>
      <c r="RR167" s="49"/>
      <c r="SE167" s="49"/>
      <c r="SF167" s="49"/>
      <c r="SG167" s="49"/>
      <c r="SH167" s="49"/>
      <c r="SI167" s="49"/>
      <c r="SJ167" s="49"/>
      <c r="SK167" s="49"/>
      <c r="SL167" s="49"/>
      <c r="SM167" s="49"/>
      <c r="SN167" s="49"/>
      <c r="SO167" s="49"/>
      <c r="SP167" s="49"/>
      <c r="SQ167" s="49"/>
      <c r="SR167" s="49"/>
      <c r="SS167" s="49"/>
      <c r="ST167" s="49"/>
      <c r="SU167" s="49"/>
      <c r="SV167" s="49"/>
      <c r="SW167" s="49"/>
      <c r="SX167" s="49"/>
      <c r="SY167" s="49"/>
      <c r="SZ167" s="49"/>
      <c r="TA167" s="49"/>
      <c r="TB167" s="49"/>
      <c r="TC167" s="49"/>
      <c r="TD167" s="49"/>
      <c r="TE167" s="49"/>
      <c r="TF167" s="49"/>
      <c r="TG167" s="49"/>
      <c r="TH167" s="49"/>
      <c r="TI167" s="49"/>
      <c r="TJ167" s="49"/>
      <c r="TK167" s="49"/>
      <c r="TL167" s="49"/>
      <c r="TM167" s="49"/>
      <c r="TN167" s="49"/>
      <c r="TO167" s="49"/>
      <c r="TP167" s="49"/>
      <c r="TQ167" s="49"/>
      <c r="TR167" s="49"/>
      <c r="TU167" s="49"/>
      <c r="TX167" s="49"/>
      <c r="UA167" s="49"/>
      <c r="UD167" s="49"/>
      <c r="UG167" s="49"/>
      <c r="UJ167" s="49"/>
      <c r="US167" s="49"/>
      <c r="UV167" s="49"/>
      <c r="UY167" s="49"/>
      <c r="VB167" s="49"/>
      <c r="VK167" s="49"/>
      <c r="VQ167" s="49"/>
      <c r="VT167" s="49"/>
      <c r="VW167" s="49"/>
      <c r="VZ167" s="49"/>
      <c r="WF167" s="49"/>
      <c r="WI167" s="49"/>
      <c r="WO167" s="49"/>
      <c r="WQ167" s="49"/>
      <c r="WR167" s="49"/>
      <c r="WT167" s="49"/>
      <c r="XK167" s="49"/>
      <c r="XP167" s="49"/>
      <c r="XV167" s="49"/>
      <c r="XY167" s="49"/>
      <c r="YB167" s="49"/>
      <c r="YJ167" s="49"/>
      <c r="ZF167" s="49"/>
      <c r="ZG167" s="49"/>
      <c r="ZH167" s="49"/>
      <c r="ZI167" s="49"/>
      <c r="ZJ167" s="49"/>
      <c r="ZK167" s="49"/>
      <c r="AAC167" s="49"/>
      <c r="AAD167" s="49"/>
      <c r="AAG167" s="49"/>
      <c r="AAJ167" s="49"/>
      <c r="AAL167" s="49"/>
      <c r="AAN167" s="49"/>
      <c r="AAQ167" s="49"/>
      <c r="AAT167" s="49"/>
      <c r="AAW167" s="49"/>
      <c r="AAZ167" s="49"/>
      <c r="ABC167" s="49"/>
      <c r="ABF167" s="49"/>
      <c r="ABI167" s="49"/>
      <c r="ABL167" s="49"/>
      <c r="ABN167" s="49"/>
      <c r="ACA167" s="49"/>
      <c r="ACB167" s="49"/>
      <c r="ACC167" s="49"/>
      <c r="ACD167" s="49"/>
      <c r="ACE167" s="49"/>
      <c r="ACF167" s="49"/>
      <c r="ACG167" s="49"/>
      <c r="ACH167" s="49"/>
      <c r="ACI167" s="49"/>
      <c r="ACJ167" s="49"/>
      <c r="ACK167" s="49"/>
      <c r="ACL167" s="49"/>
      <c r="ACM167" s="49"/>
      <c r="ACN167" s="49"/>
      <c r="ACO167" s="49"/>
      <c r="ACP167" s="49"/>
      <c r="ACQ167" s="49"/>
      <c r="ACR167" s="49"/>
      <c r="ACS167" s="49"/>
      <c r="ACT167" s="49"/>
      <c r="ACU167" s="49"/>
      <c r="ACV167" s="49"/>
      <c r="ACW167" s="49"/>
      <c r="ACX167" s="49"/>
      <c r="ACY167" s="49"/>
      <c r="ACZ167" s="49"/>
      <c r="ADA167" s="49"/>
      <c r="ADB167" s="49"/>
      <c r="ADC167" s="49"/>
      <c r="ADD167" s="49"/>
      <c r="ADE167" s="49"/>
      <c r="ADF167" s="49"/>
      <c r="ADG167" s="49"/>
      <c r="ADH167" s="49"/>
      <c r="ADI167" s="49"/>
      <c r="ADJ167" s="49"/>
      <c r="ADK167" s="49"/>
      <c r="ADL167" s="49"/>
      <c r="ADM167" s="49"/>
      <c r="ADN167" s="49"/>
      <c r="ADQ167" s="49"/>
      <c r="ADT167" s="49"/>
      <c r="ADW167" s="49"/>
      <c r="ADZ167" s="49"/>
      <c r="AEC167" s="49"/>
      <c r="AEF167" s="49"/>
      <c r="AEO167" s="49"/>
      <c r="AER167" s="49"/>
      <c r="AEU167" s="49"/>
      <c r="AEX167" s="49"/>
      <c r="AFG167" s="49"/>
      <c r="AFM167" s="49"/>
      <c r="AFP167" s="49"/>
      <c r="AFS167" s="49"/>
      <c r="AFV167" s="49"/>
      <c r="AGB167" s="49"/>
      <c r="AGE167" s="49"/>
      <c r="AGK167" s="49"/>
      <c r="AGM167" s="49"/>
      <c r="AGN167" s="49"/>
      <c r="AGP167" s="49"/>
      <c r="AHG167" s="49"/>
      <c r="AHL167" s="49"/>
      <c r="AHR167" s="49"/>
      <c r="AHU167" s="49"/>
      <c r="AHX167" s="49"/>
      <c r="AIF167" s="49"/>
      <c r="AJB167" s="49"/>
      <c r="AJC167" s="49"/>
      <c r="AJD167" s="49"/>
      <c r="AJE167" s="49"/>
      <c r="AJF167" s="49"/>
      <c r="AJG167" s="49"/>
      <c r="AJY167" s="49"/>
      <c r="AJZ167" s="49"/>
      <c r="AKC167" s="49"/>
      <c r="AKF167" s="49"/>
      <c r="AKH167" s="49"/>
      <c r="AKJ167" s="49"/>
      <c r="AKM167" s="49"/>
      <c r="AKP167" s="49"/>
      <c r="AKS167" s="49"/>
      <c r="AKV167" s="49"/>
      <c r="AKY167" s="49"/>
      <c r="ALB167" s="49"/>
      <c r="ALE167" s="49"/>
      <c r="ALH167" s="49"/>
      <c r="ALJ167" s="49"/>
      <c r="ALW167" s="49"/>
      <c r="ALX167" s="49"/>
      <c r="ALY167" s="49"/>
      <c r="ALZ167" s="49"/>
      <c r="AMA167" s="49"/>
      <c r="AMB167" s="49"/>
      <c r="AMC167" s="49"/>
      <c r="AMD167" s="49"/>
      <c r="AME167" s="49"/>
      <c r="AMF167" s="49"/>
      <c r="AMG167" s="49"/>
      <c r="AMH167" s="49"/>
      <c r="AMI167" s="49"/>
      <c r="AMJ167" s="49"/>
      <c r="AMK167" s="49"/>
      <c r="AML167" s="49"/>
      <c r="AMM167" s="49"/>
      <c r="AMN167" s="49"/>
      <c r="AMO167" s="49"/>
      <c r="AMP167" s="49"/>
      <c r="AMQ167" s="49"/>
      <c r="AMR167" s="49"/>
      <c r="AMS167" s="49"/>
      <c r="AMT167" s="49"/>
      <c r="AMU167" s="49"/>
      <c r="AMV167" s="49"/>
      <c r="AMW167" s="49"/>
      <c r="AMX167" s="49"/>
      <c r="AMY167" s="49"/>
      <c r="AMZ167" s="49"/>
      <c r="ANA167" s="49"/>
      <c r="ANB167" s="49"/>
      <c r="ANC167" s="49"/>
      <c r="AND167" s="49"/>
      <c r="ANE167" s="49"/>
      <c r="ANF167" s="49"/>
      <c r="ANG167" s="49"/>
      <c r="ANH167" s="49"/>
      <c r="ANI167" s="49"/>
      <c r="ANJ167" s="49"/>
      <c r="ANM167" s="49"/>
      <c r="ANP167" s="49"/>
      <c r="ANS167" s="49"/>
      <c r="ANV167" s="49"/>
      <c r="ANY167" s="49"/>
      <c r="AOB167" s="49"/>
      <c r="AOK167" s="49"/>
      <c r="AON167" s="49"/>
      <c r="AOQ167" s="49"/>
      <c r="AOT167" s="49"/>
      <c r="APC167" s="49"/>
      <c r="API167" s="49"/>
      <c r="APL167" s="49"/>
      <c r="APO167" s="49"/>
      <c r="APR167" s="49"/>
      <c r="APX167" s="49"/>
      <c r="AQA167" s="49"/>
      <c r="AQG167" s="49"/>
      <c r="AQI167" s="49"/>
      <c r="AQJ167" s="49"/>
      <c r="AQL167" s="49"/>
      <c r="ARC167" s="49"/>
      <c r="ARH167" s="49"/>
      <c r="ARN167" s="49"/>
      <c r="ARQ167" s="49"/>
      <c r="ART167" s="49"/>
      <c r="ASB167" s="49"/>
      <c r="ASX167" s="49"/>
      <c r="ASY167" s="49"/>
      <c r="ASZ167" s="49"/>
      <c r="ATA167" s="49"/>
      <c r="ATB167" s="49"/>
      <c r="ATC167" s="49"/>
      <c r="ATU167" s="49"/>
      <c r="ATV167" s="49"/>
      <c r="ATY167" s="49"/>
      <c r="AUB167" s="49"/>
      <c r="AUD167" s="49"/>
      <c r="AUF167" s="49"/>
      <c r="AUI167" s="49"/>
      <c r="AUL167" s="49"/>
      <c r="AUO167" s="49"/>
      <c r="AUR167" s="49"/>
      <c r="AUU167" s="49"/>
      <c r="AUX167" s="49"/>
      <c r="AVA167" s="49"/>
      <c r="AVD167" s="49"/>
      <c r="AVF167" s="49"/>
      <c r="AVS167" s="49"/>
      <c r="AVT167" s="49"/>
      <c r="AVU167" s="49"/>
      <c r="AVV167" s="49"/>
      <c r="AVW167" s="49"/>
      <c r="AVX167" s="49"/>
      <c r="AVY167" s="49"/>
      <c r="AVZ167" s="49"/>
      <c r="AWA167" s="49"/>
      <c r="AWB167" s="49"/>
      <c r="AWC167" s="49"/>
      <c r="AWD167" s="49"/>
      <c r="AWE167" s="49"/>
      <c r="AWF167" s="49"/>
      <c r="AWG167" s="49"/>
      <c r="AWH167" s="49"/>
      <c r="AWI167" s="49"/>
      <c r="AWJ167" s="49"/>
      <c r="AWK167" s="49"/>
      <c r="AWL167" s="49"/>
      <c r="AWM167" s="49"/>
      <c r="AWN167" s="49"/>
      <c r="AWO167" s="49"/>
      <c r="AWP167" s="49"/>
      <c r="AWQ167" s="49"/>
      <c r="AWR167" s="49"/>
      <c r="AWS167" s="49"/>
      <c r="AWT167" s="49"/>
      <c r="AWU167" s="49"/>
      <c r="AWV167" s="49"/>
      <c r="AWW167" s="49"/>
      <c r="AWX167" s="49"/>
      <c r="AWY167" s="49"/>
      <c r="AWZ167" s="49"/>
      <c r="AXA167" s="49"/>
      <c r="AXB167" s="49"/>
      <c r="AXC167" s="49"/>
      <c r="AXD167" s="49"/>
      <c r="AXE167" s="49"/>
      <c r="AXF167" s="49"/>
      <c r="AXI167" s="49"/>
      <c r="AXL167" s="49"/>
      <c r="AXO167" s="49"/>
      <c r="AXR167" s="49"/>
      <c r="AXU167" s="49"/>
      <c r="AXX167" s="49"/>
      <c r="AYG167" s="49"/>
      <c r="AYJ167" s="49"/>
      <c r="AYM167" s="49"/>
      <c r="AYP167" s="49"/>
      <c r="AYY167" s="49"/>
      <c r="AZE167" s="49"/>
      <c r="AZH167" s="49"/>
      <c r="AZK167" s="49"/>
      <c r="AZN167" s="49"/>
      <c r="AZT167" s="49"/>
      <c r="AZW167" s="49"/>
      <c r="BAC167" s="49"/>
      <c r="BAE167" s="49"/>
      <c r="BAF167" s="49"/>
      <c r="BAH167" s="49"/>
      <c r="BAY167" s="49"/>
      <c r="BBD167" s="49"/>
      <c r="BBJ167" s="49"/>
      <c r="BBM167" s="49"/>
      <c r="BBP167" s="49"/>
      <c r="BBX167" s="49"/>
      <c r="BCT167" s="49"/>
      <c r="BCU167" s="49"/>
      <c r="BCV167" s="49"/>
      <c r="BCW167" s="49"/>
      <c r="BCX167" s="49"/>
      <c r="BCY167" s="49"/>
      <c r="BDQ167" s="49"/>
      <c r="BDR167" s="49"/>
      <c r="BDU167" s="49"/>
      <c r="BDX167" s="49"/>
      <c r="BDZ167" s="49"/>
      <c r="BEB167" s="49"/>
      <c r="BEE167" s="49"/>
      <c r="BEH167" s="49"/>
      <c r="BEK167" s="49"/>
      <c r="BEN167" s="49"/>
      <c r="BEQ167" s="49"/>
      <c r="BET167" s="49"/>
      <c r="BEW167" s="49"/>
      <c r="BEZ167" s="49"/>
      <c r="BFB167" s="49"/>
      <c r="BFO167" s="49"/>
      <c r="BFP167" s="49"/>
      <c r="BFQ167" s="49"/>
      <c r="BFR167" s="49"/>
      <c r="BFS167" s="49"/>
      <c r="BFT167" s="49"/>
      <c r="BFU167" s="49"/>
      <c r="BFV167" s="49"/>
      <c r="BFW167" s="49"/>
      <c r="BFX167" s="49"/>
      <c r="BFY167" s="49"/>
      <c r="BFZ167" s="49"/>
      <c r="BGA167" s="49"/>
      <c r="BGB167" s="49"/>
      <c r="BGC167" s="49"/>
      <c r="BGD167" s="49"/>
      <c r="BGE167" s="49"/>
      <c r="BGF167" s="49"/>
      <c r="BGG167" s="49"/>
      <c r="BGH167" s="49"/>
      <c r="BGI167" s="49"/>
      <c r="BGJ167" s="49"/>
      <c r="BGK167" s="49"/>
      <c r="BGL167" s="49"/>
      <c r="BGM167" s="49"/>
      <c r="BGN167" s="49"/>
      <c r="BGO167" s="49"/>
      <c r="BGP167" s="49"/>
      <c r="BGQ167" s="49"/>
      <c r="BGR167" s="49"/>
      <c r="BGS167" s="49"/>
      <c r="BGT167" s="49"/>
      <c r="BGU167" s="49"/>
      <c r="BGV167" s="49"/>
      <c r="BGW167" s="49"/>
      <c r="BGX167" s="49"/>
      <c r="BGY167" s="49"/>
      <c r="BGZ167" s="49"/>
      <c r="BHA167" s="49"/>
      <c r="BHB167" s="49"/>
      <c r="BHE167" s="49"/>
      <c r="BHH167" s="49"/>
      <c r="BHK167" s="49"/>
      <c r="BHN167" s="49"/>
      <c r="BHQ167" s="49"/>
      <c r="BHT167" s="49"/>
      <c r="BIC167" s="49"/>
      <c r="BIF167" s="49"/>
      <c r="BII167" s="49"/>
      <c r="BIL167" s="49"/>
      <c r="BIU167" s="49"/>
      <c r="BJA167" s="49"/>
      <c r="BJD167" s="49"/>
      <c r="BJG167" s="49"/>
      <c r="BJJ167" s="49"/>
      <c r="BJP167" s="49"/>
      <c r="BJS167" s="49"/>
      <c r="BJY167" s="49"/>
      <c r="BKA167" s="49"/>
      <c r="BKB167" s="49"/>
      <c r="BKD167" s="49"/>
      <c r="BKU167" s="49"/>
      <c r="BKZ167" s="49"/>
      <c r="BLF167" s="49"/>
      <c r="BLI167" s="49"/>
      <c r="BLL167" s="49"/>
      <c r="BLT167" s="49"/>
      <c r="BMP167" s="49"/>
      <c r="BMQ167" s="49"/>
      <c r="BMR167" s="49"/>
      <c r="BMS167" s="49"/>
      <c r="BMT167" s="49"/>
      <c r="BMU167" s="49"/>
      <c r="BNM167" s="49"/>
      <c r="BNN167" s="49"/>
      <c r="BNQ167" s="49"/>
      <c r="BNT167" s="49"/>
      <c r="BNV167" s="49"/>
      <c r="BNX167" s="49"/>
      <c r="BOA167" s="49"/>
      <c r="BOD167" s="49"/>
      <c r="BOG167" s="49"/>
      <c r="BOJ167" s="49"/>
      <c r="BOM167" s="49"/>
      <c r="BOP167" s="49"/>
      <c r="BOS167" s="49"/>
      <c r="BOV167" s="49"/>
      <c r="BOX167" s="49"/>
      <c r="BPK167" s="49"/>
      <c r="BPL167" s="49"/>
      <c r="BPM167" s="49"/>
      <c r="BPN167" s="49"/>
      <c r="BPO167" s="49"/>
      <c r="BPP167" s="49"/>
      <c r="BPQ167" s="49"/>
      <c r="BPR167" s="49"/>
      <c r="BPS167" s="49"/>
      <c r="BPT167" s="49"/>
      <c r="BPU167" s="49"/>
      <c r="BPV167" s="49"/>
      <c r="BPW167" s="49"/>
      <c r="BPX167" s="49"/>
      <c r="BPY167" s="49"/>
      <c r="BPZ167" s="49"/>
      <c r="BQA167" s="49"/>
      <c r="BQB167" s="49"/>
      <c r="BQC167" s="49"/>
      <c r="BQD167" s="49"/>
      <c r="BQE167" s="49"/>
      <c r="BQF167" s="49"/>
      <c r="BQG167" s="49"/>
      <c r="BQH167" s="49"/>
      <c r="BQI167" s="49"/>
      <c r="BQJ167" s="49"/>
      <c r="BQK167" s="49"/>
      <c r="BQL167" s="49"/>
      <c r="BQM167" s="49"/>
      <c r="BQN167" s="49"/>
      <c r="BQO167" s="49"/>
      <c r="BQP167" s="49"/>
      <c r="BQQ167" s="49"/>
      <c r="BQR167" s="49"/>
      <c r="BQS167" s="49"/>
      <c r="BQT167" s="49"/>
      <c r="BQU167" s="49"/>
      <c r="BQV167" s="49"/>
      <c r="BQW167" s="49"/>
      <c r="BQX167" s="49"/>
      <c r="BRA167" s="49"/>
      <c r="BRD167" s="49"/>
      <c r="BRG167" s="49"/>
      <c r="BRJ167" s="49"/>
      <c r="BRM167" s="49"/>
      <c r="BRP167" s="49"/>
      <c r="BRY167" s="49"/>
      <c r="BSB167" s="49"/>
      <c r="BSE167" s="49"/>
      <c r="BSH167" s="49"/>
      <c r="BSQ167" s="49"/>
      <c r="BSW167" s="49"/>
      <c r="BSZ167" s="49"/>
      <c r="BTC167" s="49"/>
      <c r="BTF167" s="49"/>
      <c r="BTL167" s="49"/>
      <c r="BTO167" s="49"/>
      <c r="BTU167" s="49"/>
      <c r="BTW167" s="49"/>
      <c r="BTX167" s="49"/>
      <c r="BTZ167" s="49"/>
      <c r="BUQ167" s="49"/>
      <c r="BUV167" s="49"/>
      <c r="BVB167" s="49"/>
      <c r="BVE167" s="49"/>
      <c r="BVH167" s="49"/>
      <c r="BVP167" s="49"/>
      <c r="BWL167" s="49"/>
      <c r="BWM167" s="49"/>
      <c r="BWN167" s="49"/>
      <c r="BWO167" s="49"/>
      <c r="BWP167" s="49"/>
      <c r="BWQ167" s="49"/>
      <c r="BXI167" s="49"/>
      <c r="BXJ167" s="49"/>
      <c r="BXM167" s="49"/>
      <c r="BXP167" s="49"/>
      <c r="BXR167" s="49"/>
      <c r="BXT167" s="49"/>
      <c r="BXW167" s="49"/>
      <c r="BXZ167" s="49"/>
      <c r="BYC167" s="49"/>
      <c r="BYF167" s="49"/>
      <c r="BYI167" s="49"/>
      <c r="BYL167" s="49"/>
      <c r="BYO167" s="49"/>
      <c r="BYR167" s="49"/>
      <c r="BYT167" s="49"/>
      <c r="BZG167" s="49"/>
      <c r="BZH167" s="49"/>
      <c r="BZI167" s="49"/>
      <c r="BZJ167" s="49"/>
      <c r="BZK167" s="49"/>
      <c r="BZL167" s="49"/>
      <c r="BZM167" s="49"/>
      <c r="BZN167" s="49"/>
      <c r="BZO167" s="49"/>
      <c r="BZP167" s="49"/>
      <c r="BZQ167" s="49"/>
      <c r="BZR167" s="49"/>
      <c r="BZS167" s="49"/>
      <c r="BZT167" s="49"/>
      <c r="BZU167" s="49"/>
      <c r="BZV167" s="49"/>
      <c r="BZW167" s="49"/>
      <c r="BZX167" s="49"/>
      <c r="BZY167" s="49"/>
      <c r="BZZ167" s="49"/>
      <c r="CAA167" s="49"/>
      <c r="CAB167" s="49"/>
      <c r="CAC167" s="49"/>
      <c r="CAD167" s="49"/>
      <c r="CAE167" s="49"/>
      <c r="CAF167" s="49"/>
      <c r="CAG167" s="49"/>
      <c r="CAH167" s="49"/>
      <c r="CAI167" s="49"/>
      <c r="CAJ167" s="49"/>
      <c r="CAK167" s="49"/>
      <c r="CAL167" s="49"/>
      <c r="CAM167" s="49"/>
      <c r="CAN167" s="49"/>
      <c r="CAO167" s="49"/>
      <c r="CAP167" s="49"/>
      <c r="CAQ167" s="49"/>
      <c r="CAR167" s="49"/>
      <c r="CAS167" s="49"/>
      <c r="CAT167" s="49"/>
      <c r="CAW167" s="49"/>
      <c r="CAZ167" s="49"/>
      <c r="CBC167" s="49"/>
      <c r="CBF167" s="49"/>
      <c r="CBI167" s="49"/>
      <c r="CBL167" s="49"/>
      <c r="CBU167" s="49"/>
      <c r="CBX167" s="49"/>
      <c r="CCA167" s="49"/>
      <c r="CCD167" s="49"/>
      <c r="CCM167" s="49"/>
      <c r="CCS167" s="49"/>
      <c r="CCV167" s="49"/>
      <c r="CCY167" s="49"/>
      <c r="CDB167" s="49"/>
      <c r="CDH167" s="49"/>
      <c r="CDK167" s="49"/>
      <c r="CDQ167" s="49"/>
      <c r="CDS167" s="49"/>
      <c r="CDT167" s="49"/>
      <c r="CDV167" s="49"/>
      <c r="CEM167" s="49"/>
      <c r="CER167" s="49"/>
      <c r="CEX167" s="49"/>
      <c r="CFA167" s="49"/>
      <c r="CFD167" s="49"/>
      <c r="CFL167" s="49"/>
      <c r="CGH167" s="49"/>
      <c r="CGI167" s="49"/>
      <c r="CGJ167" s="49"/>
      <c r="CGK167" s="49"/>
      <c r="CGL167" s="49"/>
      <c r="CGM167" s="49"/>
      <c r="CHE167" s="49"/>
      <c r="CHF167" s="49"/>
      <c r="CHI167" s="49"/>
      <c r="CHL167" s="49"/>
      <c r="CHN167" s="49"/>
      <c r="CHP167" s="49"/>
      <c r="CHS167" s="49"/>
      <c r="CHV167" s="49"/>
      <c r="CHY167" s="49"/>
      <c r="CIB167" s="49"/>
      <c r="CIE167" s="49"/>
      <c r="CIH167" s="49"/>
      <c r="CIK167" s="49"/>
      <c r="CIN167" s="49"/>
      <c r="CIP167" s="49"/>
      <c r="CJC167" s="49"/>
      <c r="CJD167" s="49"/>
      <c r="CJE167" s="49"/>
      <c r="CJF167" s="49"/>
      <c r="CJG167" s="49"/>
      <c r="CJH167" s="49"/>
      <c r="CJI167" s="49"/>
      <c r="CJJ167" s="49"/>
      <c r="CJK167" s="49"/>
      <c r="CJL167" s="49"/>
      <c r="CJM167" s="49"/>
      <c r="CJN167" s="49"/>
      <c r="CJO167" s="49"/>
      <c r="CJP167" s="49"/>
      <c r="CJQ167" s="49"/>
      <c r="CJR167" s="49"/>
      <c r="CJS167" s="49"/>
      <c r="CJT167" s="49"/>
      <c r="CJU167" s="49"/>
      <c r="CJV167" s="49"/>
      <c r="CJW167" s="49"/>
      <c r="CJX167" s="49"/>
      <c r="CJY167" s="49"/>
      <c r="CJZ167" s="49"/>
      <c r="CKA167" s="49"/>
      <c r="CKB167" s="49"/>
      <c r="CKC167" s="49"/>
      <c r="CKD167" s="49"/>
      <c r="CKE167" s="49"/>
      <c r="CKF167" s="49"/>
      <c r="CKG167" s="49"/>
      <c r="CKH167" s="49"/>
      <c r="CKI167" s="49"/>
      <c r="CKJ167" s="49"/>
      <c r="CKK167" s="49"/>
      <c r="CKL167" s="49"/>
      <c r="CKM167" s="49"/>
      <c r="CKN167" s="49"/>
      <c r="CKO167" s="49"/>
      <c r="CKP167" s="49"/>
      <c r="CKS167" s="49"/>
      <c r="CKV167" s="49"/>
      <c r="CKY167" s="49"/>
      <c r="CLB167" s="49"/>
      <c r="CLE167" s="49"/>
      <c r="CLH167" s="49"/>
      <c r="CLQ167" s="49"/>
      <c r="CLT167" s="49"/>
      <c r="CLW167" s="49"/>
      <c r="CLZ167" s="49"/>
      <c r="CMI167" s="49"/>
      <c r="CMO167" s="49"/>
      <c r="CMR167" s="49"/>
      <c r="CMU167" s="49"/>
      <c r="CMX167" s="49"/>
      <c r="CND167" s="49"/>
      <c r="CNG167" s="49"/>
      <c r="CNM167" s="49"/>
      <c r="CNO167" s="49"/>
      <c r="CNP167" s="49"/>
      <c r="CNR167" s="49"/>
      <c r="COI167" s="49"/>
      <c r="CON167" s="49"/>
      <c r="COT167" s="49"/>
      <c r="COW167" s="49"/>
      <c r="COZ167" s="49"/>
      <c r="CPH167" s="49"/>
      <c r="CQD167" s="49"/>
      <c r="CQE167" s="49"/>
      <c r="CQF167" s="49"/>
      <c r="CQG167" s="49"/>
      <c r="CQH167" s="49"/>
      <c r="CQI167" s="49"/>
      <c r="CRA167" s="49"/>
      <c r="CRB167" s="49"/>
      <c r="CRE167" s="49"/>
      <c r="CRH167" s="49"/>
      <c r="CRJ167" s="49"/>
      <c r="CRL167" s="49"/>
      <c r="CRO167" s="49"/>
      <c r="CRR167" s="49"/>
      <c r="CRU167" s="49"/>
      <c r="CRX167" s="49"/>
      <c r="CSA167" s="49"/>
      <c r="CSD167" s="49"/>
      <c r="CSG167" s="49"/>
      <c r="CSJ167" s="49"/>
      <c r="CSL167" s="49"/>
      <c r="CSY167" s="49"/>
      <c r="CSZ167" s="49"/>
      <c r="CTA167" s="49"/>
      <c r="CTB167" s="49"/>
      <c r="CTC167" s="49"/>
      <c r="CTD167" s="49"/>
      <c r="CTE167" s="49"/>
      <c r="CTF167" s="49"/>
      <c r="CTG167" s="49"/>
      <c r="CTH167" s="49"/>
      <c r="CTI167" s="49"/>
      <c r="CTJ167" s="49"/>
      <c r="CTK167" s="49"/>
      <c r="CTL167" s="49"/>
      <c r="CTM167" s="49"/>
      <c r="CTN167" s="49"/>
      <c r="CTO167" s="49"/>
      <c r="CTP167" s="49"/>
      <c r="CTQ167" s="49"/>
      <c r="CTR167" s="49"/>
      <c r="CTS167" s="49"/>
      <c r="CTT167" s="49"/>
      <c r="CTU167" s="49"/>
      <c r="CTV167" s="49"/>
      <c r="CTW167" s="49"/>
      <c r="CTX167" s="49"/>
      <c r="CTY167" s="49"/>
      <c r="CTZ167" s="49"/>
      <c r="CUA167" s="49"/>
      <c r="CUB167" s="49"/>
      <c r="CUC167" s="49"/>
      <c r="CUD167" s="49"/>
      <c r="CUE167" s="49"/>
      <c r="CUF167" s="49"/>
      <c r="CUG167" s="49"/>
      <c r="CUH167" s="49"/>
      <c r="CUI167" s="49"/>
      <c r="CUJ167" s="49"/>
      <c r="CUK167" s="49"/>
      <c r="CUL167" s="49"/>
      <c r="CUO167" s="49"/>
      <c r="CUR167" s="49"/>
      <c r="CUU167" s="49"/>
      <c r="CUX167" s="49"/>
      <c r="CVA167" s="49"/>
      <c r="CVD167" s="49"/>
      <c r="CVM167" s="49"/>
      <c r="CVP167" s="49"/>
      <c r="CVS167" s="49"/>
      <c r="CVV167" s="49"/>
      <c r="CWE167" s="49"/>
      <c r="CWK167" s="49"/>
      <c r="CWN167" s="49"/>
      <c r="CWQ167" s="49"/>
      <c r="CWT167" s="49"/>
      <c r="CWZ167" s="49"/>
      <c r="CXC167" s="49"/>
      <c r="CXI167" s="49"/>
      <c r="CXK167" s="49"/>
      <c r="CXL167" s="49"/>
      <c r="CXN167" s="49"/>
      <c r="CYE167" s="49"/>
      <c r="CYJ167" s="49"/>
      <c r="CYP167" s="49"/>
      <c r="CYS167" s="49"/>
      <c r="CYV167" s="49"/>
      <c r="CZD167" s="49"/>
      <c r="CZZ167" s="49"/>
      <c r="DAA167" s="49"/>
      <c r="DAB167" s="49"/>
      <c r="DAC167" s="49"/>
      <c r="DAD167" s="49"/>
      <c r="DAE167" s="49"/>
      <c r="DAW167" s="49"/>
      <c r="DAX167" s="49"/>
      <c r="DBA167" s="49"/>
      <c r="DBD167" s="49"/>
      <c r="DBF167" s="49"/>
      <c r="DBH167" s="49"/>
      <c r="DBK167" s="49"/>
      <c r="DBN167" s="49"/>
      <c r="DBQ167" s="49"/>
      <c r="DBT167" s="49"/>
      <c r="DBW167" s="49"/>
      <c r="DBZ167" s="49"/>
      <c r="DCC167" s="49"/>
      <c r="DCF167" s="49"/>
      <c r="DCH167" s="49"/>
      <c r="DCU167" s="49"/>
      <c r="DCV167" s="49"/>
      <c r="DCW167" s="49"/>
      <c r="DCX167" s="49"/>
      <c r="DCY167" s="49"/>
      <c r="DCZ167" s="49"/>
      <c r="DDA167" s="49"/>
      <c r="DDB167" s="49"/>
      <c r="DDC167" s="49"/>
      <c r="DDD167" s="49"/>
      <c r="DDE167" s="49"/>
      <c r="DDF167" s="49"/>
      <c r="DDG167" s="49"/>
      <c r="DDH167" s="49"/>
      <c r="DDI167" s="49"/>
      <c r="DDJ167" s="49"/>
      <c r="DDK167" s="49"/>
      <c r="DDL167" s="49"/>
      <c r="DDM167" s="49"/>
      <c r="DDN167" s="49"/>
      <c r="DDO167" s="49"/>
      <c r="DDP167" s="49"/>
      <c r="DDQ167" s="49"/>
      <c r="DDR167" s="49"/>
      <c r="DDS167" s="49"/>
      <c r="DDT167" s="49"/>
      <c r="DDU167" s="49"/>
      <c r="DDV167" s="49"/>
      <c r="DDW167" s="49"/>
      <c r="DDX167" s="49"/>
      <c r="DDY167" s="49"/>
      <c r="DDZ167" s="49"/>
      <c r="DEA167" s="49"/>
      <c r="DEB167" s="49"/>
      <c r="DEC167" s="49"/>
      <c r="DED167" s="49"/>
      <c r="DEE167" s="49"/>
      <c r="DEF167" s="49"/>
      <c r="DEG167" s="49"/>
      <c r="DEH167" s="49"/>
      <c r="DEK167" s="49"/>
      <c r="DEN167" s="49"/>
      <c r="DEQ167" s="49"/>
      <c r="DET167" s="49"/>
      <c r="DEW167" s="49"/>
      <c r="DEZ167" s="49"/>
      <c r="DFI167" s="49"/>
      <c r="DFL167" s="49"/>
      <c r="DFO167" s="49"/>
      <c r="DFR167" s="49"/>
      <c r="DGA167" s="49"/>
      <c r="DGG167" s="49"/>
      <c r="DGJ167" s="49"/>
      <c r="DGM167" s="49"/>
      <c r="DGP167" s="49"/>
      <c r="DGV167" s="49"/>
      <c r="DGY167" s="49"/>
      <c r="DHE167" s="49"/>
      <c r="DHG167" s="49"/>
      <c r="DHH167" s="49"/>
      <c r="DHJ167" s="49"/>
      <c r="DIA167" s="49"/>
      <c r="DIF167" s="49"/>
      <c r="DIL167" s="49"/>
      <c r="DIO167" s="49"/>
      <c r="DIR167" s="49"/>
      <c r="DIZ167" s="49"/>
      <c r="DJV167" s="49"/>
      <c r="DJW167" s="49"/>
      <c r="DJX167" s="49"/>
      <c r="DJY167" s="49"/>
      <c r="DJZ167" s="49"/>
      <c r="DKA167" s="49"/>
      <c r="DKS167" s="49"/>
      <c r="DKT167" s="49"/>
      <c r="DKW167" s="49"/>
      <c r="DKZ167" s="49"/>
      <c r="DLB167" s="49"/>
      <c r="DLD167" s="49"/>
      <c r="DLG167" s="49"/>
      <c r="DLJ167" s="49"/>
      <c r="DLM167" s="49"/>
      <c r="DLP167" s="49"/>
      <c r="DLS167" s="49"/>
      <c r="DLV167" s="49"/>
      <c r="DLY167" s="49"/>
      <c r="DMB167" s="49"/>
      <c r="DMD167" s="49"/>
      <c r="DMQ167" s="49"/>
      <c r="DMR167" s="49"/>
      <c r="DMS167" s="49"/>
      <c r="DMT167" s="49"/>
      <c r="DMU167" s="49"/>
      <c r="DMV167" s="49"/>
      <c r="DMW167" s="49"/>
      <c r="DMX167" s="49"/>
      <c r="DMY167" s="49"/>
      <c r="DMZ167" s="49"/>
      <c r="DNA167" s="49"/>
      <c r="DNB167" s="49"/>
      <c r="DNC167" s="49"/>
      <c r="DND167" s="49"/>
      <c r="DNE167" s="49"/>
      <c r="DNF167" s="49"/>
      <c r="DNG167" s="49"/>
      <c r="DNH167" s="49"/>
      <c r="DNI167" s="49"/>
      <c r="DNJ167" s="49"/>
      <c r="DNK167" s="49"/>
      <c r="DNL167" s="49"/>
      <c r="DNM167" s="49"/>
      <c r="DNN167" s="49"/>
      <c r="DNO167" s="49"/>
      <c r="DNP167" s="49"/>
      <c r="DNQ167" s="49"/>
      <c r="DNR167" s="49"/>
      <c r="DNS167" s="49"/>
      <c r="DNT167" s="49"/>
      <c r="DNU167" s="49"/>
      <c r="DNV167" s="49"/>
      <c r="DNW167" s="49"/>
      <c r="DNX167" s="49"/>
      <c r="DNY167" s="49"/>
      <c r="DNZ167" s="49"/>
      <c r="DOA167" s="49"/>
      <c r="DOB167" s="49"/>
      <c r="DOC167" s="49"/>
      <c r="DOD167" s="49"/>
      <c r="DOG167" s="49"/>
      <c r="DOJ167" s="49"/>
      <c r="DOM167" s="49"/>
      <c r="DOP167" s="49"/>
      <c r="DOS167" s="49"/>
      <c r="DOV167" s="49"/>
      <c r="DPE167" s="49"/>
      <c r="DPH167" s="49"/>
      <c r="DPK167" s="49"/>
      <c r="DPN167" s="49"/>
      <c r="DPW167" s="49"/>
      <c r="DQC167" s="49"/>
      <c r="DQF167" s="49"/>
      <c r="DQI167" s="49"/>
      <c r="DQL167" s="49"/>
      <c r="DQR167" s="49"/>
      <c r="DQU167" s="49"/>
      <c r="DRA167" s="49"/>
      <c r="DRC167" s="49"/>
      <c r="DRD167" s="49"/>
      <c r="DRF167" s="49"/>
      <c r="DRW167" s="49"/>
      <c r="DSB167" s="49"/>
      <c r="DSH167" s="49"/>
      <c r="DSK167" s="49"/>
      <c r="DSN167" s="49"/>
      <c r="DSV167" s="49"/>
      <c r="DTR167" s="49"/>
      <c r="DTS167" s="49"/>
      <c r="DTT167" s="49"/>
      <c r="DTU167" s="49"/>
      <c r="DTV167" s="49"/>
      <c r="DTW167" s="49"/>
      <c r="DUO167" s="49"/>
      <c r="DUP167" s="49"/>
      <c r="DUS167" s="49"/>
      <c r="DUV167" s="49"/>
      <c r="DUX167" s="49"/>
      <c r="DUZ167" s="49"/>
      <c r="DVC167" s="49"/>
      <c r="DVF167" s="49"/>
      <c r="DVI167" s="49"/>
      <c r="DVL167" s="49"/>
      <c r="DVO167" s="49"/>
      <c r="DVR167" s="49"/>
      <c r="DVU167" s="49"/>
      <c r="DVX167" s="49"/>
      <c r="DVZ167" s="49"/>
      <c r="DWM167" s="49"/>
      <c r="DWN167" s="49"/>
      <c r="DWO167" s="49"/>
      <c r="DWP167" s="49"/>
      <c r="DWQ167" s="49"/>
      <c r="DWR167" s="49"/>
      <c r="DWS167" s="49"/>
      <c r="DWT167" s="49"/>
      <c r="DWU167" s="49"/>
      <c r="DWV167" s="49"/>
      <c r="DWW167" s="49"/>
      <c r="DWX167" s="49"/>
      <c r="DWY167" s="49"/>
      <c r="DWZ167" s="49"/>
      <c r="DXA167" s="49"/>
      <c r="DXB167" s="49"/>
      <c r="DXC167" s="49"/>
      <c r="DXD167" s="49"/>
      <c r="DXE167" s="49"/>
      <c r="DXF167" s="49"/>
      <c r="DXG167" s="49"/>
      <c r="DXH167" s="49"/>
      <c r="DXI167" s="49"/>
      <c r="DXJ167" s="49"/>
      <c r="DXK167" s="49"/>
      <c r="DXL167" s="49"/>
      <c r="DXM167" s="49"/>
      <c r="DXN167" s="49"/>
      <c r="DXO167" s="49"/>
      <c r="DXP167" s="49"/>
      <c r="DXQ167" s="49"/>
      <c r="DXR167" s="49"/>
      <c r="DXS167" s="49"/>
      <c r="DXT167" s="49"/>
      <c r="DXU167" s="49"/>
      <c r="DXV167" s="49"/>
      <c r="DXW167" s="49"/>
      <c r="DXX167" s="49"/>
      <c r="DXY167" s="49"/>
      <c r="DXZ167" s="49"/>
      <c r="DYC167" s="49"/>
      <c r="DYF167" s="49"/>
      <c r="DYI167" s="49"/>
      <c r="DYL167" s="49"/>
      <c r="DYO167" s="49"/>
      <c r="DYR167" s="49"/>
      <c r="DZA167" s="49"/>
      <c r="DZD167" s="49"/>
      <c r="DZG167" s="49"/>
      <c r="DZJ167" s="49"/>
      <c r="DZS167" s="49"/>
      <c r="DZY167" s="49"/>
      <c r="EAB167" s="49"/>
      <c r="EAE167" s="49"/>
      <c r="EAH167" s="49"/>
      <c r="EAN167" s="49"/>
      <c r="EAQ167" s="49"/>
      <c r="EAW167" s="49"/>
      <c r="EAY167" s="49"/>
      <c r="EAZ167" s="49"/>
      <c r="EBB167" s="49"/>
      <c r="EBS167" s="49"/>
      <c r="EBX167" s="49"/>
      <c r="ECD167" s="49"/>
      <c r="ECG167" s="49"/>
      <c r="ECJ167" s="49"/>
      <c r="ECR167" s="49"/>
      <c r="EDN167" s="49"/>
      <c r="EDO167" s="49"/>
      <c r="EDP167" s="49"/>
      <c r="EDQ167" s="49"/>
      <c r="EDR167" s="49"/>
      <c r="EDS167" s="49"/>
      <c r="EEK167" s="49"/>
      <c r="EEL167" s="49"/>
      <c r="EEO167" s="49"/>
      <c r="EER167" s="49"/>
      <c r="EET167" s="49"/>
      <c r="EEV167" s="49"/>
      <c r="EEY167" s="49"/>
      <c r="EFB167" s="49"/>
      <c r="EFE167" s="49"/>
      <c r="EFH167" s="49"/>
      <c r="EFK167" s="49"/>
      <c r="EFN167" s="49"/>
      <c r="EFQ167" s="49"/>
      <c r="EFT167" s="49"/>
      <c r="EFV167" s="49"/>
      <c r="EGI167" s="49"/>
      <c r="EGJ167" s="49"/>
      <c r="EGK167" s="49"/>
      <c r="EGL167" s="49"/>
      <c r="EGM167" s="49"/>
      <c r="EGN167" s="49"/>
      <c r="EGO167" s="49"/>
      <c r="EGP167" s="49"/>
      <c r="EGQ167" s="49"/>
      <c r="EGR167" s="49"/>
      <c r="EGS167" s="49"/>
      <c r="EGT167" s="49"/>
      <c r="EGU167" s="49"/>
      <c r="EGV167" s="49"/>
      <c r="EGW167" s="49"/>
      <c r="EGX167" s="49"/>
      <c r="EGY167" s="49"/>
      <c r="EGZ167" s="49"/>
      <c r="EHA167" s="49"/>
      <c r="EHB167" s="49"/>
      <c r="EHC167" s="49"/>
      <c r="EHD167" s="49"/>
      <c r="EHE167" s="49"/>
      <c r="EHF167" s="49"/>
      <c r="EHG167" s="49"/>
      <c r="EHH167" s="49"/>
      <c r="EHI167" s="49"/>
      <c r="EHJ167" s="49"/>
      <c r="EHK167" s="49"/>
      <c r="EHL167" s="49"/>
      <c r="EHM167" s="49"/>
      <c r="EHN167" s="49"/>
      <c r="EHO167" s="49"/>
      <c r="EHP167" s="49"/>
      <c r="EHQ167" s="49"/>
      <c r="EHR167" s="49"/>
      <c r="EHS167" s="49"/>
      <c r="EHT167" s="49"/>
      <c r="EHU167" s="49"/>
      <c r="EHV167" s="49"/>
      <c r="EHY167" s="49"/>
      <c r="EIB167" s="49"/>
      <c r="EIE167" s="49"/>
      <c r="EIH167" s="49"/>
      <c r="EIK167" s="49"/>
      <c r="EIN167" s="49"/>
      <c r="EIW167" s="49"/>
      <c r="EIZ167" s="49"/>
      <c r="EJC167" s="49"/>
      <c r="EJF167" s="49"/>
      <c r="EJO167" s="49"/>
      <c r="EJU167" s="49"/>
      <c r="EJX167" s="49"/>
      <c r="EKA167" s="49"/>
      <c r="EKD167" s="49"/>
      <c r="EKJ167" s="49"/>
      <c r="EKM167" s="49"/>
      <c r="EKS167" s="49"/>
      <c r="EKU167" s="49"/>
      <c r="EKV167" s="49"/>
      <c r="EKX167" s="49"/>
      <c r="ELO167" s="49"/>
      <c r="ELT167" s="49"/>
      <c r="ELZ167" s="49"/>
      <c r="EMC167" s="49"/>
      <c r="EMF167" s="49"/>
      <c r="EMN167" s="49"/>
      <c r="ENJ167" s="49"/>
      <c r="ENK167" s="49"/>
      <c r="ENL167" s="49"/>
      <c r="ENM167" s="49"/>
      <c r="ENN167" s="49"/>
      <c r="ENO167" s="49"/>
      <c r="EOG167" s="49"/>
      <c r="EOH167" s="49"/>
      <c r="EOK167" s="49"/>
      <c r="EON167" s="49"/>
      <c r="EOP167" s="49"/>
      <c r="EOR167" s="49"/>
      <c r="EOU167" s="49"/>
      <c r="EOX167" s="49"/>
      <c r="EPA167" s="49"/>
      <c r="EPD167" s="49"/>
      <c r="EPG167" s="49"/>
      <c r="EPJ167" s="49"/>
      <c r="EPM167" s="49"/>
      <c r="EPP167" s="49"/>
      <c r="EPR167" s="49"/>
      <c r="EQE167" s="49"/>
      <c r="EQF167" s="49"/>
      <c r="EQG167" s="49"/>
      <c r="EQH167" s="49"/>
      <c r="EQI167" s="49"/>
      <c r="EQJ167" s="49"/>
      <c r="EQK167" s="49"/>
      <c r="EQL167" s="49"/>
      <c r="EQM167" s="49"/>
      <c r="EQN167" s="49"/>
      <c r="EQO167" s="49"/>
      <c r="EQP167" s="49"/>
      <c r="EQQ167" s="49"/>
      <c r="EQR167" s="49"/>
      <c r="EQS167" s="49"/>
      <c r="EQT167" s="49"/>
      <c r="EQU167" s="49"/>
      <c r="EQV167" s="49"/>
      <c r="EQW167" s="49"/>
      <c r="EQX167" s="49"/>
      <c r="EQY167" s="49"/>
      <c r="EQZ167" s="49"/>
      <c r="ERA167" s="49"/>
      <c r="ERB167" s="49"/>
      <c r="ERC167" s="49"/>
      <c r="ERD167" s="49"/>
      <c r="ERE167" s="49"/>
      <c r="ERF167" s="49"/>
      <c r="ERG167" s="49"/>
      <c r="ERH167" s="49"/>
      <c r="ERI167" s="49"/>
      <c r="ERJ167" s="49"/>
      <c r="ERK167" s="49"/>
      <c r="ERL167" s="49"/>
      <c r="ERM167" s="49"/>
      <c r="ERN167" s="49"/>
      <c r="ERO167" s="49"/>
      <c r="ERP167" s="49"/>
      <c r="ERQ167" s="49"/>
      <c r="ERR167" s="49"/>
      <c r="ERU167" s="49"/>
      <c r="ERX167" s="49"/>
      <c r="ESA167" s="49"/>
      <c r="ESD167" s="49"/>
      <c r="ESG167" s="49"/>
      <c r="ESJ167" s="49"/>
      <c r="ESS167" s="49"/>
      <c r="ESV167" s="49"/>
      <c r="ESY167" s="49"/>
      <c r="ETB167" s="49"/>
      <c r="ETK167" s="49"/>
      <c r="ETQ167" s="49"/>
      <c r="ETT167" s="49"/>
      <c r="ETW167" s="49"/>
      <c r="ETZ167" s="49"/>
      <c r="EUF167" s="49"/>
      <c r="EUI167" s="49"/>
      <c r="EUO167" s="49"/>
      <c r="EUQ167" s="49"/>
      <c r="EUR167" s="49"/>
      <c r="EUT167" s="49"/>
      <c r="EVK167" s="49"/>
      <c r="EVP167" s="49"/>
      <c r="EVV167" s="49"/>
      <c r="EVY167" s="49"/>
      <c r="EWB167" s="49"/>
      <c r="EWJ167" s="49"/>
      <c r="EXF167" s="49"/>
      <c r="EXG167" s="49"/>
      <c r="EXH167" s="49"/>
      <c r="EXI167" s="49"/>
      <c r="EXJ167" s="49"/>
      <c r="EXK167" s="49"/>
      <c r="EYC167" s="49"/>
      <c r="EYD167" s="49"/>
      <c r="EYG167" s="49"/>
      <c r="EYJ167" s="49"/>
      <c r="EYL167" s="49"/>
      <c r="EYN167" s="49"/>
      <c r="EYQ167" s="49"/>
      <c r="EYT167" s="49"/>
      <c r="EYW167" s="49"/>
      <c r="EYZ167" s="49"/>
      <c r="EZC167" s="49"/>
      <c r="EZF167" s="49"/>
      <c r="EZI167" s="49"/>
      <c r="EZL167" s="49"/>
      <c r="EZN167" s="49"/>
      <c r="FAA167" s="49"/>
      <c r="FAB167" s="49"/>
      <c r="FAC167" s="49"/>
      <c r="FAD167" s="49"/>
      <c r="FAE167" s="49"/>
      <c r="FAF167" s="49"/>
      <c r="FAG167" s="49"/>
      <c r="FAH167" s="49"/>
      <c r="FAI167" s="49"/>
      <c r="FAJ167" s="49"/>
      <c r="FAK167" s="49"/>
      <c r="FAL167" s="49"/>
      <c r="FAM167" s="49"/>
      <c r="FAN167" s="49"/>
      <c r="FAO167" s="49"/>
      <c r="FAP167" s="49"/>
      <c r="FAQ167" s="49"/>
      <c r="FAR167" s="49"/>
      <c r="FAS167" s="49"/>
      <c r="FAT167" s="49"/>
      <c r="FAU167" s="49"/>
      <c r="FAV167" s="49"/>
      <c r="FAW167" s="49"/>
      <c r="FAX167" s="49"/>
      <c r="FAY167" s="49"/>
      <c r="FAZ167" s="49"/>
      <c r="FBA167" s="49"/>
      <c r="FBB167" s="49"/>
      <c r="FBC167" s="49"/>
      <c r="FBD167" s="49"/>
      <c r="FBE167" s="49"/>
      <c r="FBF167" s="49"/>
      <c r="FBG167" s="49"/>
      <c r="FBH167" s="49"/>
      <c r="FBI167" s="49"/>
      <c r="FBJ167" s="49"/>
      <c r="FBK167" s="49"/>
      <c r="FBL167" s="49"/>
      <c r="FBM167" s="49"/>
      <c r="FBN167" s="49"/>
      <c r="FBQ167" s="49"/>
      <c r="FBT167" s="49"/>
      <c r="FBW167" s="49"/>
      <c r="FBZ167" s="49"/>
      <c r="FCC167" s="49"/>
      <c r="FCF167" s="49"/>
      <c r="FCO167" s="49"/>
      <c r="FCR167" s="49"/>
      <c r="FCU167" s="49"/>
      <c r="FCX167" s="49"/>
      <c r="FDG167" s="49"/>
      <c r="FDM167" s="49"/>
      <c r="FDP167" s="49"/>
      <c r="FDS167" s="49"/>
      <c r="FDV167" s="49"/>
      <c r="FEB167" s="49"/>
      <c r="FEE167" s="49"/>
      <c r="FEK167" s="49"/>
      <c r="FEM167" s="49"/>
      <c r="FEN167" s="49"/>
      <c r="FEP167" s="49"/>
      <c r="FFG167" s="49"/>
      <c r="FFL167" s="49"/>
      <c r="FFR167" s="49"/>
      <c r="FFU167" s="49"/>
      <c r="FFX167" s="49"/>
      <c r="FGF167" s="49"/>
      <c r="FHB167" s="49"/>
      <c r="FHC167" s="49"/>
      <c r="FHD167" s="49"/>
      <c r="FHE167" s="49"/>
      <c r="FHF167" s="49"/>
      <c r="FHG167" s="49"/>
      <c r="FHY167" s="49"/>
      <c r="FHZ167" s="49"/>
      <c r="FIC167" s="49"/>
      <c r="FIF167" s="49"/>
      <c r="FIH167" s="49"/>
      <c r="FIJ167" s="49"/>
      <c r="FIM167" s="49"/>
      <c r="FIP167" s="49"/>
      <c r="FIS167" s="49"/>
      <c r="FIV167" s="49"/>
      <c r="FIY167" s="49"/>
      <c r="FJB167" s="49"/>
      <c r="FJE167" s="49"/>
      <c r="FJH167" s="49"/>
      <c r="FJJ167" s="49"/>
      <c r="FJW167" s="49"/>
      <c r="FJX167" s="49"/>
      <c r="FJY167" s="49"/>
      <c r="FJZ167" s="49"/>
      <c r="FKA167" s="49"/>
      <c r="FKB167" s="49"/>
      <c r="FKC167" s="49"/>
      <c r="FKD167" s="49"/>
      <c r="FKE167" s="49"/>
      <c r="FKF167" s="49"/>
      <c r="FKG167" s="49"/>
      <c r="FKH167" s="49"/>
      <c r="FKI167" s="49"/>
      <c r="FKJ167" s="49"/>
      <c r="FKK167" s="49"/>
      <c r="FKL167" s="49"/>
      <c r="FKM167" s="49"/>
      <c r="FKN167" s="49"/>
      <c r="FKO167" s="49"/>
      <c r="FKP167" s="49"/>
      <c r="FKQ167" s="49"/>
      <c r="FKR167" s="49"/>
      <c r="FKS167" s="49"/>
      <c r="FKT167" s="49"/>
      <c r="FKU167" s="49"/>
      <c r="FKV167" s="49"/>
      <c r="FKW167" s="49"/>
      <c r="FKX167" s="49"/>
      <c r="FKY167" s="49"/>
      <c r="FKZ167" s="49"/>
      <c r="FLA167" s="49"/>
      <c r="FLB167" s="49"/>
      <c r="FLC167" s="49"/>
      <c r="FLD167" s="49"/>
      <c r="FLE167" s="49"/>
      <c r="FLF167" s="49"/>
      <c r="FLG167" s="49"/>
      <c r="FLH167" s="49"/>
      <c r="FLI167" s="49"/>
      <c r="FLJ167" s="49"/>
      <c r="FLM167" s="49"/>
      <c r="FLP167" s="49"/>
      <c r="FLS167" s="49"/>
      <c r="FLV167" s="49"/>
      <c r="FLY167" s="49"/>
      <c r="FMB167" s="49"/>
      <c r="FMK167" s="49"/>
      <c r="FMN167" s="49"/>
      <c r="FMQ167" s="49"/>
      <c r="FMT167" s="49"/>
      <c r="FNC167" s="49"/>
      <c r="FNI167" s="49"/>
      <c r="FNL167" s="49"/>
      <c r="FNO167" s="49"/>
      <c r="FNR167" s="49"/>
      <c r="FNX167" s="49"/>
      <c r="FOA167" s="49"/>
      <c r="FOG167" s="49"/>
      <c r="FOI167" s="49"/>
      <c r="FOJ167" s="49"/>
      <c r="FOL167" s="49"/>
      <c r="FPC167" s="49"/>
      <c r="FPH167" s="49"/>
      <c r="FPN167" s="49"/>
      <c r="FPQ167" s="49"/>
      <c r="FPT167" s="49"/>
      <c r="FQB167" s="49"/>
      <c r="FQX167" s="49"/>
      <c r="FQY167" s="49"/>
      <c r="FQZ167" s="49"/>
      <c r="FRA167" s="49"/>
      <c r="FRB167" s="49"/>
      <c r="FRC167" s="49"/>
      <c r="FRU167" s="49"/>
      <c r="FRV167" s="49"/>
      <c r="FRY167" s="49"/>
      <c r="FSB167" s="49"/>
      <c r="FSD167" s="49"/>
      <c r="FSF167" s="49"/>
      <c r="FSI167" s="49"/>
      <c r="FSL167" s="49"/>
      <c r="FSO167" s="49"/>
      <c r="FSR167" s="49"/>
      <c r="FSU167" s="49"/>
      <c r="FSX167" s="49"/>
      <c r="FTA167" s="49"/>
      <c r="FTD167" s="49"/>
      <c r="FTF167" s="49"/>
      <c r="FTS167" s="49"/>
      <c r="FTT167" s="49"/>
      <c r="FTU167" s="49"/>
      <c r="FTV167" s="49"/>
      <c r="FTW167" s="49"/>
      <c r="FTX167" s="49"/>
      <c r="FTY167" s="49"/>
      <c r="FTZ167" s="49"/>
      <c r="FUA167" s="49"/>
      <c r="FUB167" s="49"/>
      <c r="FUC167" s="49"/>
      <c r="FUD167" s="49"/>
      <c r="FUE167" s="49"/>
      <c r="FUF167" s="49"/>
      <c r="FUG167" s="49"/>
      <c r="FUH167" s="49"/>
      <c r="FUI167" s="49"/>
      <c r="FUJ167" s="49"/>
      <c r="FUK167" s="49"/>
      <c r="FUL167" s="49"/>
      <c r="FUM167" s="49"/>
      <c r="FUN167" s="49"/>
      <c r="FUO167" s="49"/>
      <c r="FUP167" s="49"/>
      <c r="FUQ167" s="49"/>
      <c r="FUR167" s="49"/>
      <c r="FUS167" s="49"/>
      <c r="FUT167" s="49"/>
      <c r="FUU167" s="49"/>
      <c r="FUV167" s="49"/>
      <c r="FUW167" s="49"/>
      <c r="FUX167" s="49"/>
      <c r="FUY167" s="49"/>
      <c r="FUZ167" s="49"/>
      <c r="FVA167" s="49"/>
      <c r="FVB167" s="49"/>
      <c r="FVC167" s="49"/>
      <c r="FVD167" s="49"/>
      <c r="FVE167" s="49"/>
      <c r="FVF167" s="49"/>
      <c r="FVI167" s="49"/>
      <c r="FVL167" s="49"/>
      <c r="FVO167" s="49"/>
      <c r="FVR167" s="49"/>
      <c r="FVU167" s="49"/>
      <c r="FVX167" s="49"/>
      <c r="FWG167" s="49"/>
      <c r="FWJ167" s="49"/>
      <c r="FWM167" s="49"/>
      <c r="FWP167" s="49"/>
      <c r="FWY167" s="49"/>
      <c r="FXE167" s="49"/>
      <c r="FXH167" s="49"/>
      <c r="FXK167" s="49"/>
      <c r="FXN167" s="49"/>
      <c r="FXT167" s="49"/>
      <c r="FXW167" s="49"/>
      <c r="FYC167" s="49"/>
      <c r="FYE167" s="49"/>
      <c r="FYF167" s="49"/>
      <c r="FYH167" s="49"/>
      <c r="FYY167" s="49"/>
      <c r="FZD167" s="49"/>
      <c r="FZJ167" s="49"/>
      <c r="FZM167" s="49"/>
      <c r="FZP167" s="49"/>
      <c r="FZX167" s="49"/>
      <c r="GAT167" s="49"/>
      <c r="GAU167" s="49"/>
      <c r="GAV167" s="49"/>
      <c r="GAW167" s="49"/>
      <c r="GAX167" s="49"/>
      <c r="GAY167" s="49"/>
      <c r="GBQ167" s="49"/>
      <c r="GBR167" s="49"/>
      <c r="GBU167" s="49"/>
      <c r="GBX167" s="49"/>
      <c r="GBZ167" s="49"/>
      <c r="GCB167" s="49"/>
      <c r="GCE167" s="49"/>
      <c r="GCH167" s="49"/>
      <c r="GCK167" s="49"/>
      <c r="GCN167" s="49"/>
      <c r="GCQ167" s="49"/>
      <c r="GCT167" s="49"/>
      <c r="GCW167" s="49"/>
      <c r="GCZ167" s="49"/>
      <c r="GDB167" s="49"/>
      <c r="GDO167" s="49"/>
      <c r="GDP167" s="49"/>
      <c r="GDQ167" s="49"/>
      <c r="GDR167" s="49"/>
      <c r="GDS167" s="49"/>
      <c r="GDT167" s="49"/>
      <c r="GDU167" s="49"/>
      <c r="GDV167" s="49"/>
      <c r="GDW167" s="49"/>
      <c r="GDX167" s="49"/>
      <c r="GDY167" s="49"/>
      <c r="GDZ167" s="49"/>
      <c r="GEA167" s="49"/>
      <c r="GEB167" s="49"/>
      <c r="GEC167" s="49"/>
      <c r="GED167" s="49"/>
      <c r="GEE167" s="49"/>
      <c r="GEF167" s="49"/>
      <c r="GEG167" s="49"/>
      <c r="GEH167" s="49"/>
      <c r="GEI167" s="49"/>
      <c r="GEJ167" s="49"/>
      <c r="GEK167" s="49"/>
      <c r="GEL167" s="49"/>
      <c r="GEM167" s="49"/>
      <c r="GEN167" s="49"/>
      <c r="GEO167" s="49"/>
      <c r="GEP167" s="49"/>
      <c r="GEQ167" s="49"/>
      <c r="GER167" s="49"/>
      <c r="GES167" s="49"/>
      <c r="GET167" s="49"/>
      <c r="GEU167" s="49"/>
      <c r="GEV167" s="49"/>
      <c r="GEW167" s="49"/>
      <c r="GEX167" s="49"/>
      <c r="GEY167" s="49"/>
      <c r="GEZ167" s="49"/>
      <c r="GFA167" s="49"/>
      <c r="GFB167" s="49"/>
      <c r="GFE167" s="49"/>
      <c r="GFH167" s="49"/>
      <c r="GFK167" s="49"/>
      <c r="GFN167" s="49"/>
      <c r="GFQ167" s="49"/>
      <c r="GFT167" s="49"/>
      <c r="GGC167" s="49"/>
      <c r="GGF167" s="49"/>
      <c r="GGI167" s="49"/>
      <c r="GGL167" s="49"/>
      <c r="GGU167" s="49"/>
      <c r="GHA167" s="49"/>
      <c r="GHD167" s="49"/>
      <c r="GHG167" s="49"/>
      <c r="GHJ167" s="49"/>
      <c r="GHP167" s="49"/>
      <c r="GHS167" s="49"/>
      <c r="GHY167" s="49"/>
      <c r="GIA167" s="49"/>
      <c r="GIB167" s="49"/>
      <c r="GID167" s="49"/>
      <c r="GIU167" s="49"/>
      <c r="GIZ167" s="49"/>
      <c r="GJF167" s="49"/>
      <c r="GJI167" s="49"/>
      <c r="GJL167" s="49"/>
      <c r="GJT167" s="49"/>
      <c r="GKP167" s="49"/>
      <c r="GKQ167" s="49"/>
      <c r="GKR167" s="49"/>
      <c r="GKS167" s="49"/>
      <c r="GKT167" s="49"/>
      <c r="GKU167" s="49"/>
      <c r="GLM167" s="49"/>
      <c r="GLN167" s="49"/>
      <c r="GLQ167" s="49"/>
      <c r="GLT167" s="49"/>
      <c r="GLV167" s="49"/>
      <c r="GLX167" s="49"/>
      <c r="GMA167" s="49"/>
      <c r="GMD167" s="49"/>
      <c r="GMG167" s="49"/>
      <c r="GMJ167" s="49"/>
      <c r="GMM167" s="49"/>
      <c r="GMP167" s="49"/>
      <c r="GMS167" s="49"/>
      <c r="GMV167" s="49"/>
      <c r="GMX167" s="49"/>
      <c r="GNK167" s="49"/>
      <c r="GNL167" s="49"/>
      <c r="GNM167" s="49"/>
      <c r="GNN167" s="49"/>
      <c r="GNO167" s="49"/>
      <c r="GNP167" s="49"/>
      <c r="GNQ167" s="49"/>
      <c r="GNR167" s="49"/>
      <c r="GNS167" s="49"/>
      <c r="GNT167" s="49"/>
      <c r="GNU167" s="49"/>
      <c r="GNV167" s="49"/>
      <c r="GNW167" s="49"/>
      <c r="GNX167" s="49"/>
      <c r="GNY167" s="49"/>
      <c r="GNZ167" s="49"/>
      <c r="GOA167" s="49"/>
      <c r="GOB167" s="49"/>
      <c r="GOC167" s="49"/>
      <c r="GOD167" s="49"/>
      <c r="GOE167" s="49"/>
      <c r="GOF167" s="49"/>
      <c r="GOG167" s="49"/>
      <c r="GOH167" s="49"/>
      <c r="GOI167" s="49"/>
      <c r="GOJ167" s="49"/>
      <c r="GOK167" s="49"/>
      <c r="GOL167" s="49"/>
      <c r="GOM167" s="49"/>
      <c r="GON167" s="49"/>
      <c r="GOO167" s="49"/>
      <c r="GOP167" s="49"/>
      <c r="GOQ167" s="49"/>
      <c r="GOR167" s="49"/>
      <c r="GOS167" s="49"/>
      <c r="GOT167" s="49"/>
      <c r="GOU167" s="49"/>
      <c r="GOV167" s="49"/>
      <c r="GOW167" s="49"/>
      <c r="GOX167" s="49"/>
      <c r="GPA167" s="49"/>
      <c r="GPD167" s="49"/>
      <c r="GPG167" s="49"/>
      <c r="GPJ167" s="49"/>
      <c r="GPM167" s="49"/>
      <c r="GPP167" s="49"/>
      <c r="GPY167" s="49"/>
      <c r="GQB167" s="49"/>
      <c r="GQE167" s="49"/>
      <c r="GQH167" s="49"/>
      <c r="GQQ167" s="49"/>
      <c r="GQW167" s="49"/>
      <c r="GQZ167" s="49"/>
      <c r="GRC167" s="49"/>
      <c r="GRF167" s="49"/>
      <c r="GRL167" s="49"/>
      <c r="GRO167" s="49"/>
      <c r="GRU167" s="49"/>
      <c r="GRW167" s="49"/>
      <c r="GRX167" s="49"/>
      <c r="GRZ167" s="49"/>
      <c r="GSQ167" s="49"/>
      <c r="GSV167" s="49"/>
      <c r="GTB167" s="49"/>
      <c r="GTE167" s="49"/>
      <c r="GTH167" s="49"/>
      <c r="GTP167" s="49"/>
      <c r="GUL167" s="49"/>
      <c r="GUM167" s="49"/>
      <c r="GUN167" s="49"/>
      <c r="GUO167" s="49"/>
      <c r="GUP167" s="49"/>
      <c r="GUQ167" s="49"/>
      <c r="GVI167" s="49"/>
      <c r="GVJ167" s="49"/>
      <c r="GVM167" s="49"/>
      <c r="GVP167" s="49"/>
      <c r="GVR167" s="49"/>
      <c r="GVT167" s="49"/>
      <c r="GVW167" s="49"/>
      <c r="GVZ167" s="49"/>
      <c r="GWC167" s="49"/>
      <c r="GWF167" s="49"/>
      <c r="GWI167" s="49"/>
      <c r="GWL167" s="49"/>
      <c r="GWO167" s="49"/>
      <c r="GWR167" s="49"/>
      <c r="GWT167" s="49"/>
      <c r="GXG167" s="49"/>
      <c r="GXH167" s="49"/>
      <c r="GXI167" s="49"/>
      <c r="GXJ167" s="49"/>
      <c r="GXK167" s="49"/>
      <c r="GXL167" s="49"/>
      <c r="GXM167" s="49"/>
      <c r="GXN167" s="49"/>
      <c r="GXO167" s="49"/>
      <c r="GXP167" s="49"/>
      <c r="GXQ167" s="49"/>
      <c r="GXR167" s="49"/>
      <c r="GXS167" s="49"/>
      <c r="GXT167" s="49"/>
      <c r="GXU167" s="49"/>
      <c r="GXV167" s="49"/>
      <c r="GXW167" s="49"/>
      <c r="GXX167" s="49"/>
      <c r="GXY167" s="49"/>
      <c r="GXZ167" s="49"/>
      <c r="GYA167" s="49"/>
      <c r="GYB167" s="49"/>
      <c r="GYC167" s="49"/>
      <c r="GYD167" s="49"/>
      <c r="GYE167" s="49"/>
      <c r="GYF167" s="49"/>
      <c r="GYG167" s="49"/>
      <c r="GYH167" s="49"/>
      <c r="GYI167" s="49"/>
      <c r="GYJ167" s="49"/>
      <c r="GYK167" s="49"/>
      <c r="GYL167" s="49"/>
      <c r="GYM167" s="49"/>
      <c r="GYN167" s="49"/>
      <c r="GYO167" s="49"/>
      <c r="GYP167" s="49"/>
      <c r="GYQ167" s="49"/>
      <c r="GYR167" s="49"/>
      <c r="GYS167" s="49"/>
      <c r="GYT167" s="49"/>
      <c r="GYW167" s="49"/>
      <c r="GYZ167" s="49"/>
      <c r="GZC167" s="49"/>
      <c r="GZF167" s="49"/>
      <c r="GZI167" s="49"/>
      <c r="GZL167" s="49"/>
      <c r="GZU167" s="49"/>
      <c r="GZX167" s="49"/>
      <c r="HAA167" s="49"/>
      <c r="HAD167" s="49"/>
      <c r="HAM167" s="49"/>
      <c r="HAS167" s="49"/>
      <c r="HAV167" s="49"/>
      <c r="HAY167" s="49"/>
      <c r="HBB167" s="49"/>
      <c r="HBH167" s="49"/>
      <c r="HBK167" s="49"/>
      <c r="HBQ167" s="49"/>
      <c r="HBS167" s="49"/>
      <c r="HBT167" s="49"/>
      <c r="HBV167" s="49"/>
      <c r="HCM167" s="49"/>
      <c r="HCR167" s="49"/>
      <c r="HCX167" s="49"/>
      <c r="HDA167" s="49"/>
      <c r="HDD167" s="49"/>
      <c r="HDL167" s="49"/>
      <c r="HEH167" s="49"/>
      <c r="HEI167" s="49"/>
      <c r="HEJ167" s="49"/>
      <c r="HEK167" s="49"/>
      <c r="HEL167" s="49"/>
      <c r="HEM167" s="49"/>
      <c r="HFE167" s="49"/>
      <c r="HFF167" s="49"/>
      <c r="HFI167" s="49"/>
      <c r="HFL167" s="49"/>
      <c r="HFN167" s="49"/>
      <c r="HFP167" s="49"/>
      <c r="HFS167" s="49"/>
      <c r="HFV167" s="49"/>
      <c r="HFY167" s="49"/>
      <c r="HGB167" s="49"/>
      <c r="HGE167" s="49"/>
      <c r="HGH167" s="49"/>
      <c r="HGK167" s="49"/>
      <c r="HGN167" s="49"/>
      <c r="HGP167" s="49"/>
      <c r="HHC167" s="49"/>
      <c r="HHD167" s="49"/>
      <c r="HHE167" s="49"/>
      <c r="HHF167" s="49"/>
      <c r="HHG167" s="49"/>
      <c r="HHH167" s="49"/>
      <c r="HHI167" s="49"/>
      <c r="HHJ167" s="49"/>
      <c r="HHK167" s="49"/>
      <c r="HHL167" s="49"/>
      <c r="HHM167" s="49"/>
      <c r="HHN167" s="49"/>
      <c r="HHO167" s="49"/>
      <c r="HHP167" s="49"/>
      <c r="HHQ167" s="49"/>
      <c r="HHR167" s="49"/>
      <c r="HHS167" s="49"/>
      <c r="HHT167" s="49"/>
      <c r="HHU167" s="49"/>
      <c r="HHV167" s="49"/>
      <c r="HHW167" s="49"/>
      <c r="HHX167" s="49"/>
      <c r="HHY167" s="49"/>
      <c r="HHZ167" s="49"/>
      <c r="HIA167" s="49"/>
      <c r="HIB167" s="49"/>
      <c r="HIC167" s="49"/>
      <c r="HID167" s="49"/>
      <c r="HIE167" s="49"/>
      <c r="HIF167" s="49"/>
      <c r="HIG167" s="49"/>
      <c r="HIH167" s="49"/>
      <c r="HII167" s="49"/>
      <c r="HIJ167" s="49"/>
      <c r="HIK167" s="49"/>
      <c r="HIL167" s="49"/>
      <c r="HIM167" s="49"/>
      <c r="HIN167" s="49"/>
      <c r="HIO167" s="49"/>
      <c r="HIP167" s="49"/>
      <c r="HIS167" s="49"/>
      <c r="HIV167" s="49"/>
      <c r="HIY167" s="49"/>
      <c r="HJB167" s="49"/>
      <c r="HJE167" s="49"/>
      <c r="HJH167" s="49"/>
      <c r="HJQ167" s="49"/>
      <c r="HJT167" s="49"/>
      <c r="HJW167" s="49"/>
      <c r="HJZ167" s="49"/>
      <c r="HKI167" s="49"/>
      <c r="HKO167" s="49"/>
      <c r="HKR167" s="49"/>
      <c r="HKU167" s="49"/>
      <c r="HKX167" s="49"/>
      <c r="HLD167" s="49"/>
      <c r="HLG167" s="49"/>
      <c r="HLM167" s="49"/>
      <c r="HLO167" s="49"/>
      <c r="HLP167" s="49"/>
      <c r="HLR167" s="49"/>
      <c r="HMI167" s="49"/>
      <c r="HMN167" s="49"/>
      <c r="HMT167" s="49"/>
      <c r="HMW167" s="49"/>
      <c r="HMZ167" s="49"/>
      <c r="HNH167" s="49"/>
      <c r="HOD167" s="49"/>
      <c r="HOE167" s="49"/>
      <c r="HOF167" s="49"/>
      <c r="HOG167" s="49"/>
      <c r="HOH167" s="49"/>
      <c r="HOI167" s="49"/>
      <c r="HPA167" s="49"/>
      <c r="HPB167" s="49"/>
      <c r="HPE167" s="49"/>
      <c r="HPH167" s="49"/>
      <c r="HPJ167" s="49"/>
      <c r="HPL167" s="49"/>
      <c r="HPO167" s="49"/>
      <c r="HPR167" s="49"/>
      <c r="HPU167" s="49"/>
      <c r="HPX167" s="49"/>
      <c r="HQA167" s="49"/>
      <c r="HQD167" s="49"/>
      <c r="HQG167" s="49"/>
      <c r="HQJ167" s="49"/>
      <c r="HQL167" s="49"/>
      <c r="HQY167" s="49"/>
      <c r="HQZ167" s="49"/>
      <c r="HRA167" s="49"/>
      <c r="HRB167" s="49"/>
      <c r="HRC167" s="49"/>
      <c r="HRD167" s="49"/>
      <c r="HRE167" s="49"/>
      <c r="HRF167" s="49"/>
      <c r="HRG167" s="49"/>
      <c r="HRH167" s="49"/>
      <c r="HRI167" s="49"/>
      <c r="HRJ167" s="49"/>
      <c r="HRK167" s="49"/>
      <c r="HRL167" s="49"/>
      <c r="HRM167" s="49"/>
      <c r="HRN167" s="49"/>
      <c r="HRO167" s="49"/>
      <c r="HRP167" s="49"/>
      <c r="HRQ167" s="49"/>
      <c r="HRR167" s="49"/>
      <c r="HRS167" s="49"/>
      <c r="HRT167" s="49"/>
      <c r="HRU167" s="49"/>
      <c r="HRV167" s="49"/>
      <c r="HRW167" s="49"/>
      <c r="HRX167" s="49"/>
      <c r="HRY167" s="49"/>
      <c r="HRZ167" s="49"/>
      <c r="HSA167" s="49"/>
      <c r="HSB167" s="49"/>
      <c r="HSC167" s="49"/>
      <c r="HSD167" s="49"/>
      <c r="HSE167" s="49"/>
      <c r="HSF167" s="49"/>
      <c r="HSG167" s="49"/>
      <c r="HSH167" s="49"/>
      <c r="HSI167" s="49"/>
      <c r="HSJ167" s="49"/>
      <c r="HSK167" s="49"/>
      <c r="HSL167" s="49"/>
      <c r="HSO167" s="49"/>
      <c r="HSR167" s="49"/>
      <c r="HSU167" s="49"/>
      <c r="HSX167" s="49"/>
      <c r="HTA167" s="49"/>
      <c r="HTD167" s="49"/>
      <c r="HTM167" s="49"/>
      <c r="HTP167" s="49"/>
      <c r="HTS167" s="49"/>
      <c r="HTV167" s="49"/>
      <c r="HUE167" s="49"/>
      <c r="HUK167" s="49"/>
      <c r="HUN167" s="49"/>
      <c r="HUQ167" s="49"/>
      <c r="HUT167" s="49"/>
      <c r="HUZ167" s="49"/>
      <c r="HVC167" s="49"/>
      <c r="HVI167" s="49"/>
      <c r="HVK167" s="49"/>
      <c r="HVL167" s="49"/>
      <c r="HVN167" s="49"/>
      <c r="HWE167" s="49"/>
      <c r="HWJ167" s="49"/>
      <c r="HWP167" s="49"/>
      <c r="HWS167" s="49"/>
      <c r="HWV167" s="49"/>
      <c r="HXD167" s="49"/>
      <c r="HXZ167" s="49"/>
      <c r="HYA167" s="49"/>
      <c r="HYB167" s="49"/>
      <c r="HYC167" s="49"/>
      <c r="HYD167" s="49"/>
      <c r="HYE167" s="49"/>
      <c r="HYW167" s="49"/>
      <c r="HYX167" s="49"/>
      <c r="HZA167" s="49"/>
      <c r="HZD167" s="49"/>
      <c r="HZF167" s="49"/>
      <c r="HZH167" s="49"/>
      <c r="HZK167" s="49"/>
      <c r="HZN167" s="49"/>
      <c r="HZQ167" s="49"/>
      <c r="HZT167" s="49"/>
      <c r="HZW167" s="49"/>
      <c r="HZZ167" s="49"/>
      <c r="IAC167" s="49"/>
      <c r="IAF167" s="49"/>
      <c r="IAH167" s="49"/>
      <c r="IAU167" s="49"/>
      <c r="IAV167" s="49"/>
      <c r="IAW167" s="49"/>
      <c r="IAX167" s="49"/>
      <c r="IAY167" s="49"/>
      <c r="IAZ167" s="49"/>
      <c r="IBA167" s="49"/>
      <c r="IBB167" s="49"/>
      <c r="IBC167" s="49"/>
      <c r="IBD167" s="49"/>
      <c r="IBE167" s="49"/>
      <c r="IBF167" s="49"/>
      <c r="IBG167" s="49"/>
      <c r="IBH167" s="49"/>
      <c r="IBI167" s="49"/>
      <c r="IBJ167" s="49"/>
      <c r="IBK167" s="49"/>
      <c r="IBL167" s="49"/>
      <c r="IBM167" s="49"/>
      <c r="IBN167" s="49"/>
      <c r="IBO167" s="49"/>
      <c r="IBP167" s="49"/>
      <c r="IBQ167" s="49"/>
      <c r="IBR167" s="49"/>
      <c r="IBS167" s="49"/>
      <c r="IBT167" s="49"/>
      <c r="IBU167" s="49"/>
      <c r="IBV167" s="49"/>
      <c r="IBW167" s="49"/>
      <c r="IBX167" s="49"/>
      <c r="IBY167" s="49"/>
      <c r="IBZ167" s="49"/>
      <c r="ICA167" s="49"/>
      <c r="ICB167" s="49"/>
      <c r="ICC167" s="49"/>
      <c r="ICD167" s="49"/>
      <c r="ICE167" s="49"/>
      <c r="ICF167" s="49"/>
      <c r="ICG167" s="49"/>
      <c r="ICH167" s="49"/>
      <c r="ICK167" s="49"/>
      <c r="ICN167" s="49"/>
      <c r="ICQ167" s="49"/>
      <c r="ICT167" s="49"/>
      <c r="ICW167" s="49"/>
      <c r="ICZ167" s="49"/>
      <c r="IDI167" s="49"/>
      <c r="IDL167" s="49"/>
      <c r="IDO167" s="49"/>
      <c r="IDR167" s="49"/>
      <c r="IEA167" s="49"/>
      <c r="IEG167" s="49"/>
      <c r="IEJ167" s="49"/>
      <c r="IEM167" s="49"/>
      <c r="IEP167" s="49"/>
      <c r="IEV167" s="49"/>
      <c r="IEY167" s="49"/>
      <c r="IFE167" s="49"/>
      <c r="IFG167" s="49"/>
      <c r="IFH167" s="49"/>
      <c r="IFJ167" s="49"/>
      <c r="IGA167" s="49"/>
      <c r="IGF167" s="49"/>
      <c r="IGL167" s="49"/>
      <c r="IGO167" s="49"/>
      <c r="IGR167" s="49"/>
      <c r="IGZ167" s="49"/>
      <c r="IHV167" s="49"/>
      <c r="IHW167" s="49"/>
      <c r="IHX167" s="49"/>
      <c r="IHY167" s="49"/>
      <c r="IHZ167" s="49"/>
      <c r="IIA167" s="49"/>
      <c r="IIS167" s="49"/>
      <c r="IIT167" s="49"/>
      <c r="IIW167" s="49"/>
      <c r="IIZ167" s="49"/>
      <c r="IJB167" s="49"/>
      <c r="IJD167" s="49"/>
      <c r="IJG167" s="49"/>
      <c r="IJJ167" s="49"/>
      <c r="IJM167" s="49"/>
      <c r="IJP167" s="49"/>
      <c r="IJS167" s="49"/>
      <c r="IJV167" s="49"/>
      <c r="IJY167" s="49"/>
      <c r="IKB167" s="49"/>
      <c r="IKD167" s="49"/>
      <c r="IKQ167" s="49"/>
      <c r="IKR167" s="49"/>
      <c r="IKS167" s="49"/>
      <c r="IKT167" s="49"/>
      <c r="IKU167" s="49"/>
      <c r="IKV167" s="49"/>
      <c r="IKW167" s="49"/>
      <c r="IKX167" s="49"/>
      <c r="IKY167" s="49"/>
      <c r="IKZ167" s="49"/>
      <c r="ILA167" s="49"/>
      <c r="ILB167" s="49"/>
      <c r="ILC167" s="49"/>
      <c r="ILD167" s="49"/>
      <c r="ILE167" s="49"/>
      <c r="ILF167" s="49"/>
      <c r="ILG167" s="49"/>
      <c r="ILH167" s="49"/>
      <c r="ILI167" s="49"/>
      <c r="ILJ167" s="49"/>
      <c r="ILK167" s="49"/>
      <c r="ILL167" s="49"/>
      <c r="ILM167" s="49"/>
      <c r="ILN167" s="49"/>
      <c r="ILO167" s="49"/>
      <c r="ILP167" s="49"/>
      <c r="ILQ167" s="49"/>
      <c r="ILR167" s="49"/>
      <c r="ILS167" s="49"/>
      <c r="ILT167" s="49"/>
      <c r="ILU167" s="49"/>
      <c r="ILV167" s="49"/>
      <c r="ILW167" s="49"/>
      <c r="ILX167" s="49"/>
      <c r="ILY167" s="49"/>
      <c r="ILZ167" s="49"/>
      <c r="IMA167" s="49"/>
      <c r="IMB167" s="49"/>
      <c r="IMC167" s="49"/>
      <c r="IMD167" s="49"/>
      <c r="IMG167" s="49"/>
      <c r="IMJ167" s="49"/>
      <c r="IMM167" s="49"/>
      <c r="IMP167" s="49"/>
      <c r="IMS167" s="49"/>
      <c r="IMV167" s="49"/>
      <c r="INE167" s="49"/>
      <c r="INH167" s="49"/>
      <c r="INK167" s="49"/>
      <c r="INN167" s="49"/>
      <c r="INW167" s="49"/>
      <c r="IOC167" s="49"/>
      <c r="IOF167" s="49"/>
      <c r="IOI167" s="49"/>
      <c r="IOL167" s="49"/>
      <c r="IOR167" s="49"/>
      <c r="IOU167" s="49"/>
      <c r="IPA167" s="49"/>
      <c r="IPC167" s="49"/>
      <c r="IPD167" s="49"/>
      <c r="IPF167" s="49"/>
      <c r="IPW167" s="49"/>
      <c r="IQB167" s="49"/>
      <c r="IQH167" s="49"/>
      <c r="IQK167" s="49"/>
      <c r="IQN167" s="49"/>
      <c r="IQV167" s="49"/>
      <c r="IRR167" s="49"/>
      <c r="IRS167" s="49"/>
      <c r="IRT167" s="49"/>
      <c r="IRU167" s="49"/>
      <c r="IRV167" s="49"/>
      <c r="IRW167" s="49"/>
      <c r="ISO167" s="49"/>
      <c r="ISP167" s="49"/>
      <c r="ISS167" s="49"/>
      <c r="ISV167" s="49"/>
      <c r="ISX167" s="49"/>
      <c r="ISZ167" s="49"/>
      <c r="ITC167" s="49"/>
      <c r="ITF167" s="49"/>
      <c r="ITI167" s="49"/>
      <c r="ITL167" s="49"/>
      <c r="ITO167" s="49"/>
      <c r="ITR167" s="49"/>
      <c r="ITU167" s="49"/>
      <c r="ITX167" s="49"/>
      <c r="ITZ167" s="49"/>
      <c r="IUM167" s="49"/>
      <c r="IUN167" s="49"/>
      <c r="IUO167" s="49"/>
      <c r="IUP167" s="49"/>
      <c r="IUQ167" s="49"/>
      <c r="IUR167" s="49"/>
      <c r="IUS167" s="49"/>
      <c r="IUT167" s="49"/>
      <c r="IUU167" s="49"/>
      <c r="IUV167" s="49"/>
      <c r="IUW167" s="49"/>
      <c r="IUX167" s="49"/>
      <c r="IUY167" s="49"/>
      <c r="IUZ167" s="49"/>
      <c r="IVA167" s="49"/>
      <c r="IVB167" s="49"/>
      <c r="IVC167" s="49"/>
      <c r="IVD167" s="49"/>
      <c r="IVE167" s="49"/>
      <c r="IVF167" s="49"/>
      <c r="IVG167" s="49"/>
      <c r="IVH167" s="49"/>
      <c r="IVI167" s="49"/>
      <c r="IVJ167" s="49"/>
      <c r="IVK167" s="49"/>
      <c r="IVL167" s="49"/>
      <c r="IVM167" s="49"/>
      <c r="IVN167" s="49"/>
      <c r="IVO167" s="49"/>
      <c r="IVP167" s="49"/>
      <c r="IVQ167" s="49"/>
      <c r="IVR167" s="49"/>
      <c r="IVS167" s="49"/>
      <c r="IVT167" s="49"/>
      <c r="IVU167" s="49"/>
      <c r="IVV167" s="49"/>
      <c r="IVW167" s="49"/>
      <c r="IVX167" s="49"/>
      <c r="IVY167" s="49"/>
      <c r="IVZ167" s="49"/>
      <c r="IWC167" s="49"/>
      <c r="IWF167" s="49"/>
      <c r="IWI167" s="49"/>
      <c r="IWL167" s="49"/>
      <c r="IWO167" s="49"/>
      <c r="IWR167" s="49"/>
      <c r="IXA167" s="49"/>
      <c r="IXD167" s="49"/>
      <c r="IXG167" s="49"/>
      <c r="IXJ167" s="49"/>
      <c r="IXS167" s="49"/>
      <c r="IXY167" s="49"/>
      <c r="IYB167" s="49"/>
      <c r="IYE167" s="49"/>
      <c r="IYH167" s="49"/>
      <c r="IYN167" s="49"/>
      <c r="IYQ167" s="49"/>
      <c r="IYW167" s="49"/>
      <c r="IYY167" s="49"/>
      <c r="IYZ167" s="49"/>
      <c r="IZB167" s="49"/>
      <c r="IZS167" s="49"/>
      <c r="IZX167" s="49"/>
      <c r="JAD167" s="49"/>
      <c r="JAG167" s="49"/>
      <c r="JAJ167" s="49"/>
      <c r="JAR167" s="49"/>
      <c r="JBN167" s="49"/>
      <c r="JBO167" s="49"/>
      <c r="JBP167" s="49"/>
      <c r="JBQ167" s="49"/>
      <c r="JBR167" s="49"/>
      <c r="JBS167" s="49"/>
      <c r="JCK167" s="49"/>
      <c r="JCL167" s="49"/>
      <c r="JCO167" s="49"/>
      <c r="JCR167" s="49"/>
      <c r="JCT167" s="49"/>
      <c r="JCV167" s="49"/>
      <c r="JCY167" s="49"/>
      <c r="JDB167" s="49"/>
      <c r="JDE167" s="49"/>
      <c r="JDH167" s="49"/>
      <c r="JDK167" s="49"/>
      <c r="JDN167" s="49"/>
      <c r="JDQ167" s="49"/>
      <c r="JDT167" s="49"/>
      <c r="JDV167" s="49"/>
      <c r="JEI167" s="49"/>
      <c r="JEJ167" s="49"/>
      <c r="JEK167" s="49"/>
      <c r="JEL167" s="49"/>
      <c r="JEM167" s="49"/>
      <c r="JEN167" s="49"/>
      <c r="JEO167" s="49"/>
      <c r="JEP167" s="49"/>
      <c r="JEQ167" s="49"/>
      <c r="JER167" s="49"/>
      <c r="JES167" s="49"/>
      <c r="JET167" s="49"/>
      <c r="JEU167" s="49"/>
      <c r="JEV167" s="49"/>
      <c r="JEW167" s="49"/>
      <c r="JEX167" s="49"/>
      <c r="JEY167" s="49"/>
      <c r="JEZ167" s="49"/>
      <c r="JFA167" s="49"/>
      <c r="JFB167" s="49"/>
      <c r="JFC167" s="49"/>
      <c r="JFD167" s="49"/>
      <c r="JFE167" s="49"/>
      <c r="JFF167" s="49"/>
      <c r="JFG167" s="49"/>
      <c r="JFH167" s="49"/>
      <c r="JFI167" s="49"/>
      <c r="JFJ167" s="49"/>
      <c r="JFK167" s="49"/>
      <c r="JFL167" s="49"/>
      <c r="JFM167" s="49"/>
      <c r="JFN167" s="49"/>
      <c r="JFO167" s="49"/>
      <c r="JFP167" s="49"/>
      <c r="JFQ167" s="49"/>
      <c r="JFR167" s="49"/>
      <c r="JFS167" s="49"/>
      <c r="JFT167" s="49"/>
      <c r="JFU167" s="49"/>
      <c r="JFV167" s="49"/>
      <c r="JFY167" s="49"/>
      <c r="JGB167" s="49"/>
      <c r="JGE167" s="49"/>
      <c r="JGH167" s="49"/>
      <c r="JGK167" s="49"/>
      <c r="JGN167" s="49"/>
      <c r="JGW167" s="49"/>
      <c r="JGZ167" s="49"/>
      <c r="JHC167" s="49"/>
      <c r="JHF167" s="49"/>
      <c r="JHO167" s="49"/>
      <c r="JHU167" s="49"/>
      <c r="JHX167" s="49"/>
      <c r="JIA167" s="49"/>
      <c r="JID167" s="49"/>
      <c r="JIJ167" s="49"/>
      <c r="JIM167" s="49"/>
      <c r="JIS167" s="49"/>
      <c r="JIU167" s="49"/>
      <c r="JIV167" s="49"/>
      <c r="JIX167" s="49"/>
      <c r="JJO167" s="49"/>
      <c r="JJT167" s="49"/>
      <c r="JJZ167" s="49"/>
      <c r="JKC167" s="49"/>
      <c r="JKF167" s="49"/>
      <c r="JKN167" s="49"/>
      <c r="JLJ167" s="49"/>
      <c r="JLK167" s="49"/>
      <c r="JLL167" s="49"/>
      <c r="JLM167" s="49"/>
      <c r="JLN167" s="49"/>
      <c r="JLO167" s="49"/>
      <c r="JMG167" s="49"/>
      <c r="JMH167" s="49"/>
      <c r="JMK167" s="49"/>
      <c r="JMN167" s="49"/>
      <c r="JMP167" s="49"/>
      <c r="JMR167" s="49"/>
      <c r="JMU167" s="49"/>
      <c r="JMX167" s="49"/>
      <c r="JNA167" s="49"/>
      <c r="JND167" s="49"/>
      <c r="JNG167" s="49"/>
      <c r="JNJ167" s="49"/>
      <c r="JNM167" s="49"/>
      <c r="JNP167" s="49"/>
      <c r="JNR167" s="49"/>
      <c r="JOE167" s="49"/>
      <c r="JOF167" s="49"/>
      <c r="JOG167" s="49"/>
      <c r="JOH167" s="49"/>
      <c r="JOI167" s="49"/>
      <c r="JOJ167" s="49"/>
      <c r="JOK167" s="49"/>
      <c r="JOL167" s="49"/>
      <c r="JOM167" s="49"/>
      <c r="JON167" s="49"/>
      <c r="JOO167" s="49"/>
      <c r="JOP167" s="49"/>
      <c r="JOQ167" s="49"/>
      <c r="JOR167" s="49"/>
      <c r="JOS167" s="49"/>
      <c r="JOT167" s="49"/>
      <c r="JOU167" s="49"/>
      <c r="JOV167" s="49"/>
      <c r="JOW167" s="49"/>
      <c r="JOX167" s="49"/>
      <c r="JOY167" s="49"/>
      <c r="JOZ167" s="49"/>
      <c r="JPA167" s="49"/>
      <c r="JPB167" s="49"/>
      <c r="JPC167" s="49"/>
      <c r="JPD167" s="49"/>
      <c r="JPE167" s="49"/>
      <c r="JPF167" s="49"/>
      <c r="JPG167" s="49"/>
      <c r="JPH167" s="49"/>
      <c r="JPI167" s="49"/>
      <c r="JPJ167" s="49"/>
      <c r="JPK167" s="49"/>
      <c r="JPL167" s="49"/>
      <c r="JPM167" s="49"/>
      <c r="JPN167" s="49"/>
      <c r="JPO167" s="49"/>
      <c r="JPP167" s="49"/>
      <c r="JPQ167" s="49"/>
      <c r="JPR167" s="49"/>
      <c r="JPU167" s="49"/>
      <c r="JPX167" s="49"/>
      <c r="JQA167" s="49"/>
      <c r="JQD167" s="49"/>
      <c r="JQG167" s="49"/>
      <c r="JQJ167" s="49"/>
      <c r="JQS167" s="49"/>
      <c r="JQV167" s="49"/>
      <c r="JQY167" s="49"/>
      <c r="JRB167" s="49"/>
      <c r="JRK167" s="49"/>
      <c r="JRQ167" s="49"/>
      <c r="JRT167" s="49"/>
      <c r="JRW167" s="49"/>
      <c r="JRZ167" s="49"/>
      <c r="JSF167" s="49"/>
      <c r="JSI167" s="49"/>
      <c r="JSO167" s="49"/>
      <c r="JSQ167" s="49"/>
      <c r="JSR167" s="49"/>
      <c r="JST167" s="49"/>
      <c r="JTK167" s="49"/>
      <c r="JTP167" s="49"/>
      <c r="JTV167" s="49"/>
      <c r="JTY167" s="49"/>
      <c r="JUB167" s="49"/>
      <c r="JUJ167" s="49"/>
      <c r="JVF167" s="49"/>
      <c r="JVG167" s="49"/>
      <c r="JVH167" s="49"/>
      <c r="JVI167" s="49"/>
      <c r="JVJ167" s="49"/>
      <c r="JVK167" s="49"/>
      <c r="JWC167" s="49"/>
      <c r="JWD167" s="49"/>
      <c r="JWG167" s="49"/>
      <c r="JWJ167" s="49"/>
      <c r="JWL167" s="49"/>
      <c r="JWN167" s="49"/>
      <c r="JWQ167" s="49"/>
      <c r="JWT167" s="49"/>
      <c r="JWW167" s="49"/>
      <c r="JWZ167" s="49"/>
      <c r="JXC167" s="49"/>
      <c r="JXF167" s="49"/>
      <c r="JXI167" s="49"/>
      <c r="JXL167" s="49"/>
      <c r="JXN167" s="49"/>
      <c r="JYA167" s="49"/>
      <c r="JYB167" s="49"/>
      <c r="JYC167" s="49"/>
      <c r="JYD167" s="49"/>
      <c r="JYE167" s="49"/>
      <c r="JYF167" s="49"/>
      <c r="JYG167" s="49"/>
      <c r="JYH167" s="49"/>
      <c r="JYI167" s="49"/>
      <c r="JYJ167" s="49"/>
      <c r="JYK167" s="49"/>
      <c r="JYL167" s="49"/>
      <c r="JYM167" s="49"/>
      <c r="JYN167" s="49"/>
      <c r="JYO167" s="49"/>
      <c r="JYP167" s="49"/>
      <c r="JYQ167" s="49"/>
      <c r="JYR167" s="49"/>
      <c r="JYS167" s="49"/>
      <c r="JYT167" s="49"/>
      <c r="JYU167" s="49"/>
      <c r="JYV167" s="49"/>
      <c r="JYW167" s="49"/>
      <c r="JYX167" s="49"/>
      <c r="JYY167" s="49"/>
      <c r="JYZ167" s="49"/>
      <c r="JZA167" s="49"/>
      <c r="JZB167" s="49"/>
      <c r="JZC167" s="49"/>
      <c r="JZD167" s="49"/>
      <c r="JZE167" s="49"/>
      <c r="JZF167" s="49"/>
      <c r="JZG167" s="49"/>
      <c r="JZH167" s="49"/>
      <c r="JZI167" s="49"/>
      <c r="JZJ167" s="49"/>
      <c r="JZK167" s="49"/>
      <c r="JZL167" s="49"/>
      <c r="JZM167" s="49"/>
      <c r="JZN167" s="49"/>
      <c r="JZQ167" s="49"/>
      <c r="JZT167" s="49"/>
      <c r="JZW167" s="49"/>
      <c r="JZZ167" s="49"/>
      <c r="KAC167" s="49"/>
      <c r="KAF167" s="49"/>
      <c r="KAO167" s="49"/>
      <c r="KAR167" s="49"/>
      <c r="KAU167" s="49"/>
      <c r="KAX167" s="49"/>
      <c r="KBG167" s="49"/>
      <c r="KBM167" s="49"/>
      <c r="KBP167" s="49"/>
      <c r="KBS167" s="49"/>
      <c r="KBV167" s="49"/>
      <c r="KCB167" s="49"/>
      <c r="KCE167" s="49"/>
      <c r="KCK167" s="49"/>
      <c r="KCM167" s="49"/>
      <c r="KCN167" s="49"/>
      <c r="KCP167" s="49"/>
      <c r="KDG167" s="49"/>
      <c r="KDL167" s="49"/>
      <c r="KDR167" s="49"/>
      <c r="KDU167" s="49"/>
      <c r="KDX167" s="49"/>
      <c r="KEF167" s="49"/>
      <c r="KFB167" s="49"/>
      <c r="KFC167" s="49"/>
      <c r="KFD167" s="49"/>
      <c r="KFE167" s="49"/>
      <c r="KFF167" s="49"/>
      <c r="KFG167" s="49"/>
      <c r="KFY167" s="49"/>
      <c r="KFZ167" s="49"/>
      <c r="KGC167" s="49"/>
      <c r="KGF167" s="49"/>
      <c r="KGH167" s="49"/>
      <c r="KGJ167" s="49"/>
      <c r="KGM167" s="49"/>
      <c r="KGP167" s="49"/>
      <c r="KGS167" s="49"/>
      <c r="KGV167" s="49"/>
      <c r="KGY167" s="49"/>
      <c r="KHB167" s="49"/>
      <c r="KHE167" s="49"/>
      <c r="KHH167" s="49"/>
      <c r="KHJ167" s="49"/>
      <c r="KHW167" s="49"/>
      <c r="KHX167" s="49"/>
      <c r="KHY167" s="49"/>
      <c r="KHZ167" s="49"/>
      <c r="KIA167" s="49"/>
      <c r="KIB167" s="49"/>
      <c r="KIC167" s="49"/>
      <c r="KID167" s="49"/>
      <c r="KIE167" s="49"/>
      <c r="KIF167" s="49"/>
      <c r="KIG167" s="49"/>
      <c r="KIH167" s="49"/>
      <c r="KII167" s="49"/>
      <c r="KIJ167" s="49"/>
      <c r="KIK167" s="49"/>
      <c r="KIL167" s="49"/>
      <c r="KIM167" s="49"/>
      <c r="KIN167" s="49"/>
      <c r="KIO167" s="49"/>
      <c r="KIP167" s="49"/>
      <c r="KIQ167" s="49"/>
      <c r="KIR167" s="49"/>
      <c r="KIS167" s="49"/>
      <c r="KIT167" s="49"/>
      <c r="KIU167" s="49"/>
      <c r="KIV167" s="49"/>
      <c r="KIW167" s="49"/>
      <c r="KIX167" s="49"/>
      <c r="KIY167" s="49"/>
      <c r="KIZ167" s="49"/>
      <c r="KJA167" s="49"/>
      <c r="KJB167" s="49"/>
      <c r="KJC167" s="49"/>
      <c r="KJD167" s="49"/>
      <c r="KJE167" s="49"/>
      <c r="KJF167" s="49"/>
      <c r="KJG167" s="49"/>
      <c r="KJH167" s="49"/>
      <c r="KJI167" s="49"/>
      <c r="KJJ167" s="49"/>
      <c r="KJM167" s="49"/>
      <c r="KJP167" s="49"/>
      <c r="KJS167" s="49"/>
      <c r="KJV167" s="49"/>
      <c r="KJY167" s="49"/>
      <c r="KKB167" s="49"/>
      <c r="KKK167" s="49"/>
      <c r="KKN167" s="49"/>
      <c r="KKQ167" s="49"/>
      <c r="KKT167" s="49"/>
      <c r="KLC167" s="49"/>
      <c r="KLI167" s="49"/>
      <c r="KLL167" s="49"/>
      <c r="KLO167" s="49"/>
      <c r="KLR167" s="49"/>
      <c r="KLX167" s="49"/>
      <c r="KMA167" s="49"/>
      <c r="KMG167" s="49"/>
      <c r="KMI167" s="49"/>
      <c r="KMJ167" s="49"/>
      <c r="KML167" s="49"/>
      <c r="KNC167" s="49"/>
      <c r="KNH167" s="49"/>
      <c r="KNN167" s="49"/>
      <c r="KNQ167" s="49"/>
      <c r="KNT167" s="49"/>
      <c r="KOB167" s="49"/>
      <c r="KOX167" s="49"/>
      <c r="KOY167" s="49"/>
      <c r="KOZ167" s="49"/>
      <c r="KPA167" s="49"/>
      <c r="KPB167" s="49"/>
      <c r="KPC167" s="49"/>
      <c r="KPU167" s="49"/>
      <c r="KPV167" s="49"/>
      <c r="KPY167" s="49"/>
      <c r="KQB167" s="49"/>
      <c r="KQD167" s="49"/>
      <c r="KQF167" s="49"/>
      <c r="KQI167" s="49"/>
      <c r="KQL167" s="49"/>
      <c r="KQO167" s="49"/>
      <c r="KQR167" s="49"/>
      <c r="KQU167" s="49"/>
      <c r="KQX167" s="49"/>
      <c r="KRA167" s="49"/>
      <c r="KRD167" s="49"/>
      <c r="KRF167" s="49"/>
      <c r="KRS167" s="49"/>
      <c r="KRT167" s="49"/>
      <c r="KRU167" s="49"/>
      <c r="KRV167" s="49"/>
      <c r="KRW167" s="49"/>
      <c r="KRX167" s="49"/>
      <c r="KRY167" s="49"/>
      <c r="KRZ167" s="49"/>
      <c r="KSA167" s="49"/>
      <c r="KSB167" s="49"/>
      <c r="KSC167" s="49"/>
      <c r="KSD167" s="49"/>
      <c r="KSE167" s="49"/>
      <c r="KSF167" s="49"/>
      <c r="KSG167" s="49"/>
      <c r="KSH167" s="49"/>
      <c r="KSI167" s="49"/>
      <c r="KSJ167" s="49"/>
      <c r="KSK167" s="49"/>
      <c r="KSL167" s="49"/>
      <c r="KSM167" s="49"/>
      <c r="KSN167" s="49"/>
      <c r="KSO167" s="49"/>
      <c r="KSP167" s="49"/>
      <c r="KSQ167" s="49"/>
      <c r="KSR167" s="49"/>
      <c r="KSS167" s="49"/>
      <c r="KST167" s="49"/>
      <c r="KSU167" s="49"/>
      <c r="KSV167" s="49"/>
      <c r="KSW167" s="49"/>
      <c r="KSX167" s="49"/>
      <c r="KSY167" s="49"/>
      <c r="KSZ167" s="49"/>
      <c r="KTA167" s="49"/>
      <c r="KTB167" s="49"/>
      <c r="KTC167" s="49"/>
      <c r="KTD167" s="49"/>
      <c r="KTE167" s="49"/>
      <c r="KTF167" s="49"/>
      <c r="KTI167" s="49"/>
      <c r="KTL167" s="49"/>
      <c r="KTO167" s="49"/>
      <c r="KTR167" s="49"/>
      <c r="KTU167" s="49"/>
      <c r="KTX167" s="49"/>
      <c r="KUG167" s="49"/>
      <c r="KUJ167" s="49"/>
      <c r="KUM167" s="49"/>
      <c r="KUP167" s="49"/>
      <c r="KUY167" s="49"/>
      <c r="KVE167" s="49"/>
      <c r="KVH167" s="49"/>
      <c r="KVK167" s="49"/>
      <c r="KVN167" s="49"/>
      <c r="KVT167" s="49"/>
      <c r="KVW167" s="49"/>
      <c r="KWC167" s="49"/>
      <c r="KWE167" s="49"/>
      <c r="KWF167" s="49"/>
      <c r="KWH167" s="49"/>
      <c r="KWY167" s="49"/>
      <c r="KXD167" s="49"/>
      <c r="KXJ167" s="49"/>
      <c r="KXM167" s="49"/>
      <c r="KXP167" s="49"/>
      <c r="KXX167" s="49"/>
      <c r="KYT167" s="49"/>
      <c r="KYU167" s="49"/>
      <c r="KYV167" s="49"/>
      <c r="KYW167" s="49"/>
      <c r="KYX167" s="49"/>
      <c r="KYY167" s="49"/>
      <c r="KZQ167" s="49"/>
      <c r="KZR167" s="49"/>
      <c r="KZU167" s="49"/>
      <c r="KZX167" s="49"/>
      <c r="KZZ167" s="49"/>
      <c r="LAB167" s="49"/>
      <c r="LAE167" s="49"/>
      <c r="LAH167" s="49"/>
      <c r="LAK167" s="49"/>
      <c r="LAN167" s="49"/>
      <c r="LAQ167" s="49"/>
      <c r="LAT167" s="49"/>
      <c r="LAW167" s="49"/>
      <c r="LAZ167" s="49"/>
      <c r="LBB167" s="49"/>
      <c r="LBO167" s="49"/>
      <c r="LBP167" s="49"/>
      <c r="LBQ167" s="49"/>
      <c r="LBR167" s="49"/>
      <c r="LBS167" s="49"/>
      <c r="LBT167" s="49"/>
      <c r="LBU167" s="49"/>
      <c r="LBV167" s="49"/>
      <c r="LBW167" s="49"/>
      <c r="LBX167" s="49"/>
      <c r="LBY167" s="49"/>
      <c r="LBZ167" s="49"/>
      <c r="LCA167" s="49"/>
      <c r="LCB167" s="49"/>
      <c r="LCC167" s="49"/>
      <c r="LCD167" s="49"/>
      <c r="LCE167" s="49"/>
      <c r="LCF167" s="49"/>
      <c r="LCG167" s="49"/>
      <c r="LCH167" s="49"/>
      <c r="LCI167" s="49"/>
      <c r="LCJ167" s="49"/>
      <c r="LCK167" s="49"/>
      <c r="LCL167" s="49"/>
      <c r="LCM167" s="49"/>
      <c r="LCN167" s="49"/>
      <c r="LCO167" s="49"/>
      <c r="LCP167" s="49"/>
      <c r="LCQ167" s="49"/>
      <c r="LCR167" s="49"/>
      <c r="LCS167" s="49"/>
      <c r="LCT167" s="49"/>
      <c r="LCU167" s="49"/>
      <c r="LCV167" s="49"/>
      <c r="LCW167" s="49"/>
      <c r="LCX167" s="49"/>
      <c r="LCY167" s="49"/>
      <c r="LCZ167" s="49"/>
      <c r="LDA167" s="49"/>
      <c r="LDB167" s="49"/>
      <c r="LDE167" s="49"/>
      <c r="LDH167" s="49"/>
      <c r="LDK167" s="49"/>
      <c r="LDN167" s="49"/>
      <c r="LDQ167" s="49"/>
      <c r="LDT167" s="49"/>
      <c r="LEC167" s="49"/>
      <c r="LEF167" s="49"/>
      <c r="LEI167" s="49"/>
      <c r="LEL167" s="49"/>
      <c r="LEU167" s="49"/>
      <c r="LFA167" s="49"/>
      <c r="LFD167" s="49"/>
      <c r="LFG167" s="49"/>
      <c r="LFJ167" s="49"/>
      <c r="LFP167" s="49"/>
      <c r="LFS167" s="49"/>
      <c r="LFY167" s="49"/>
      <c r="LGA167" s="49"/>
      <c r="LGB167" s="49"/>
      <c r="LGD167" s="49"/>
      <c r="LGU167" s="49"/>
      <c r="LGZ167" s="49"/>
      <c r="LHF167" s="49"/>
      <c r="LHI167" s="49"/>
      <c r="LHL167" s="49"/>
      <c r="LHT167" s="49"/>
      <c r="LIP167" s="49"/>
      <c r="LIQ167" s="49"/>
      <c r="LIR167" s="49"/>
      <c r="LIS167" s="49"/>
      <c r="LIT167" s="49"/>
      <c r="LIU167" s="49"/>
      <c r="LJM167" s="49"/>
      <c r="LJN167" s="49"/>
      <c r="LJQ167" s="49"/>
      <c r="LJT167" s="49"/>
      <c r="LJV167" s="49"/>
      <c r="LJX167" s="49"/>
      <c r="LKA167" s="49"/>
      <c r="LKD167" s="49"/>
      <c r="LKG167" s="49"/>
      <c r="LKJ167" s="49"/>
      <c r="LKM167" s="49"/>
      <c r="LKP167" s="49"/>
      <c r="LKS167" s="49"/>
      <c r="LKV167" s="49"/>
      <c r="LKX167" s="49"/>
      <c r="LLK167" s="49"/>
      <c r="LLL167" s="49"/>
      <c r="LLM167" s="49"/>
      <c r="LLN167" s="49"/>
      <c r="LLO167" s="49"/>
      <c r="LLP167" s="49"/>
      <c r="LLQ167" s="49"/>
      <c r="LLR167" s="49"/>
      <c r="LLS167" s="49"/>
      <c r="LLT167" s="49"/>
      <c r="LLU167" s="49"/>
      <c r="LLV167" s="49"/>
      <c r="LLW167" s="49"/>
      <c r="LLX167" s="49"/>
      <c r="LLY167" s="49"/>
      <c r="LLZ167" s="49"/>
      <c r="LMA167" s="49"/>
      <c r="LMB167" s="49"/>
      <c r="LMC167" s="49"/>
      <c r="LMD167" s="49"/>
      <c r="LME167" s="49"/>
      <c r="LMF167" s="49"/>
      <c r="LMG167" s="49"/>
      <c r="LMH167" s="49"/>
      <c r="LMI167" s="49"/>
      <c r="LMJ167" s="49"/>
      <c r="LMK167" s="49"/>
      <c r="LML167" s="49"/>
      <c r="LMM167" s="49"/>
      <c r="LMN167" s="49"/>
      <c r="LMO167" s="49"/>
      <c r="LMP167" s="49"/>
      <c r="LMQ167" s="49"/>
      <c r="LMR167" s="49"/>
      <c r="LMS167" s="49"/>
      <c r="LMT167" s="49"/>
      <c r="LMU167" s="49"/>
      <c r="LMV167" s="49"/>
      <c r="LMW167" s="49"/>
      <c r="LMX167" s="49"/>
      <c r="LNA167" s="49"/>
      <c r="LND167" s="49"/>
      <c r="LNG167" s="49"/>
      <c r="LNJ167" s="49"/>
      <c r="LNM167" s="49"/>
      <c r="LNP167" s="49"/>
      <c r="LNY167" s="49"/>
      <c r="LOB167" s="49"/>
      <c r="LOE167" s="49"/>
      <c r="LOH167" s="49"/>
      <c r="LOQ167" s="49"/>
      <c r="LOW167" s="49"/>
      <c r="LOZ167" s="49"/>
      <c r="LPC167" s="49"/>
      <c r="LPF167" s="49"/>
      <c r="LPL167" s="49"/>
      <c r="LPO167" s="49"/>
      <c r="LPU167" s="49"/>
      <c r="LPW167" s="49"/>
      <c r="LPX167" s="49"/>
      <c r="LPZ167" s="49"/>
      <c r="LQQ167" s="49"/>
      <c r="LQV167" s="49"/>
      <c r="LRB167" s="49"/>
      <c r="LRE167" s="49"/>
      <c r="LRH167" s="49"/>
      <c r="LRP167" s="49"/>
      <c r="LSL167" s="49"/>
      <c r="LSM167" s="49"/>
      <c r="LSN167" s="49"/>
      <c r="LSO167" s="49"/>
      <c r="LSP167" s="49"/>
      <c r="LSQ167" s="49"/>
      <c r="LTI167" s="49"/>
      <c r="LTJ167" s="49"/>
      <c r="LTM167" s="49"/>
      <c r="LTP167" s="49"/>
      <c r="LTR167" s="49"/>
      <c r="LTT167" s="49"/>
      <c r="LTW167" s="49"/>
      <c r="LTZ167" s="49"/>
      <c r="LUC167" s="49"/>
      <c r="LUF167" s="49"/>
      <c r="LUI167" s="49"/>
      <c r="LUL167" s="49"/>
      <c r="LUO167" s="49"/>
      <c r="LUR167" s="49"/>
      <c r="LUT167" s="49"/>
      <c r="LVG167" s="49"/>
      <c r="LVH167" s="49"/>
      <c r="LVI167" s="49"/>
      <c r="LVJ167" s="49"/>
      <c r="LVK167" s="49"/>
      <c r="LVL167" s="49"/>
      <c r="LVM167" s="49"/>
      <c r="LVN167" s="49"/>
      <c r="LVO167" s="49"/>
      <c r="LVP167" s="49"/>
      <c r="LVQ167" s="49"/>
      <c r="LVR167" s="49"/>
      <c r="LVS167" s="49"/>
      <c r="LVT167" s="49"/>
      <c r="LVU167" s="49"/>
      <c r="LVV167" s="49"/>
      <c r="LVW167" s="49"/>
      <c r="LVX167" s="49"/>
      <c r="LVY167" s="49"/>
      <c r="LVZ167" s="49"/>
      <c r="LWA167" s="49"/>
      <c r="LWB167" s="49"/>
      <c r="LWC167" s="49"/>
      <c r="LWD167" s="49"/>
      <c r="LWE167" s="49"/>
      <c r="LWF167" s="49"/>
      <c r="LWG167" s="49"/>
      <c r="LWH167" s="49"/>
      <c r="LWI167" s="49"/>
      <c r="LWJ167" s="49"/>
      <c r="LWK167" s="49"/>
      <c r="LWL167" s="49"/>
      <c r="LWM167" s="49"/>
      <c r="LWN167" s="49"/>
      <c r="LWO167" s="49"/>
      <c r="LWP167" s="49"/>
      <c r="LWQ167" s="49"/>
      <c r="LWR167" s="49"/>
      <c r="LWS167" s="49"/>
      <c r="LWT167" s="49"/>
      <c r="LWW167" s="49"/>
      <c r="LWZ167" s="49"/>
      <c r="LXC167" s="49"/>
      <c r="LXF167" s="49"/>
      <c r="LXI167" s="49"/>
      <c r="LXL167" s="49"/>
      <c r="LXU167" s="49"/>
      <c r="LXX167" s="49"/>
      <c r="LYA167" s="49"/>
      <c r="LYD167" s="49"/>
      <c r="LYM167" s="49"/>
      <c r="LYS167" s="49"/>
      <c r="LYV167" s="49"/>
      <c r="LYY167" s="49"/>
      <c r="LZB167" s="49"/>
      <c r="LZH167" s="49"/>
      <c r="LZK167" s="49"/>
      <c r="LZQ167" s="49"/>
      <c r="LZS167" s="49"/>
      <c r="LZT167" s="49"/>
      <c r="LZV167" s="49"/>
      <c r="MAM167" s="49"/>
      <c r="MAR167" s="49"/>
      <c r="MAX167" s="49"/>
      <c r="MBA167" s="49"/>
      <c r="MBD167" s="49"/>
      <c r="MBL167" s="49"/>
      <c r="MCH167" s="49"/>
      <c r="MCI167" s="49"/>
      <c r="MCJ167" s="49"/>
      <c r="MCK167" s="49"/>
      <c r="MCL167" s="49"/>
      <c r="MCM167" s="49"/>
      <c r="MDE167" s="49"/>
      <c r="MDF167" s="49"/>
      <c r="MDI167" s="49"/>
      <c r="MDL167" s="49"/>
      <c r="MDN167" s="49"/>
      <c r="MDP167" s="49"/>
      <c r="MDS167" s="49"/>
      <c r="MDV167" s="49"/>
      <c r="MDY167" s="49"/>
      <c r="MEB167" s="49"/>
      <c r="MEE167" s="49"/>
      <c r="MEH167" s="49"/>
      <c r="MEK167" s="49"/>
      <c r="MEN167" s="49"/>
      <c r="MEP167" s="49"/>
      <c r="MFC167" s="49"/>
      <c r="MFD167" s="49"/>
      <c r="MFE167" s="49"/>
      <c r="MFF167" s="49"/>
      <c r="MFG167" s="49"/>
      <c r="MFH167" s="49"/>
      <c r="MFI167" s="49"/>
      <c r="MFJ167" s="49"/>
      <c r="MFK167" s="49"/>
      <c r="MFL167" s="49"/>
      <c r="MFM167" s="49"/>
      <c r="MFN167" s="49"/>
      <c r="MFO167" s="49"/>
      <c r="MFP167" s="49"/>
      <c r="MFQ167" s="49"/>
      <c r="MFR167" s="49"/>
      <c r="MFS167" s="49"/>
      <c r="MFT167" s="49"/>
      <c r="MFU167" s="49"/>
      <c r="MFV167" s="49"/>
      <c r="MFW167" s="49"/>
      <c r="MFX167" s="49"/>
      <c r="MFY167" s="49"/>
      <c r="MFZ167" s="49"/>
      <c r="MGA167" s="49"/>
      <c r="MGB167" s="49"/>
      <c r="MGC167" s="49"/>
      <c r="MGD167" s="49"/>
      <c r="MGE167" s="49"/>
      <c r="MGF167" s="49"/>
      <c r="MGG167" s="49"/>
      <c r="MGH167" s="49"/>
      <c r="MGI167" s="49"/>
      <c r="MGJ167" s="49"/>
      <c r="MGK167" s="49"/>
      <c r="MGL167" s="49"/>
      <c r="MGM167" s="49"/>
      <c r="MGN167" s="49"/>
      <c r="MGO167" s="49"/>
      <c r="MGP167" s="49"/>
      <c r="MGS167" s="49"/>
      <c r="MGV167" s="49"/>
      <c r="MGY167" s="49"/>
      <c r="MHB167" s="49"/>
      <c r="MHE167" s="49"/>
      <c r="MHH167" s="49"/>
      <c r="MHQ167" s="49"/>
      <c r="MHT167" s="49"/>
      <c r="MHW167" s="49"/>
      <c r="MHZ167" s="49"/>
      <c r="MII167" s="49"/>
      <c r="MIO167" s="49"/>
      <c r="MIR167" s="49"/>
      <c r="MIU167" s="49"/>
      <c r="MIX167" s="49"/>
      <c r="MJD167" s="49"/>
      <c r="MJG167" s="49"/>
      <c r="MJM167" s="49"/>
      <c r="MJO167" s="49"/>
      <c r="MJP167" s="49"/>
      <c r="MJR167" s="49"/>
      <c r="MKI167" s="49"/>
      <c r="MKN167" s="49"/>
      <c r="MKT167" s="49"/>
      <c r="MKW167" s="49"/>
      <c r="MKZ167" s="49"/>
      <c r="MLH167" s="49"/>
      <c r="MMD167" s="49"/>
      <c r="MME167" s="49"/>
      <c r="MMF167" s="49"/>
      <c r="MMG167" s="49"/>
      <c r="MMH167" s="49"/>
      <c r="MMI167" s="49"/>
      <c r="MNA167" s="49"/>
      <c r="MNB167" s="49"/>
      <c r="MNE167" s="49"/>
      <c r="MNH167" s="49"/>
      <c r="MNJ167" s="49"/>
      <c r="MNL167" s="49"/>
      <c r="MNO167" s="49"/>
      <c r="MNR167" s="49"/>
      <c r="MNU167" s="49"/>
      <c r="MNX167" s="49"/>
      <c r="MOA167" s="49"/>
      <c r="MOD167" s="49"/>
      <c r="MOG167" s="49"/>
      <c r="MOJ167" s="49"/>
      <c r="MOL167" s="49"/>
      <c r="MOY167" s="49"/>
      <c r="MOZ167" s="49"/>
      <c r="MPA167" s="49"/>
      <c r="MPB167" s="49"/>
      <c r="MPC167" s="49"/>
      <c r="MPD167" s="49"/>
      <c r="MPE167" s="49"/>
      <c r="MPF167" s="49"/>
      <c r="MPG167" s="49"/>
      <c r="MPH167" s="49"/>
      <c r="MPI167" s="49"/>
      <c r="MPJ167" s="49"/>
      <c r="MPK167" s="49"/>
      <c r="MPL167" s="49"/>
      <c r="MPM167" s="49"/>
      <c r="MPN167" s="49"/>
      <c r="MPO167" s="49"/>
      <c r="MPP167" s="49"/>
      <c r="MPQ167" s="49"/>
      <c r="MPR167" s="49"/>
      <c r="MPS167" s="49"/>
      <c r="MPT167" s="49"/>
      <c r="MPU167" s="49"/>
      <c r="MPV167" s="49"/>
      <c r="MPW167" s="49"/>
      <c r="MPX167" s="49"/>
      <c r="MPY167" s="49"/>
      <c r="MPZ167" s="49"/>
      <c r="MQA167" s="49"/>
      <c r="MQB167" s="49"/>
      <c r="MQC167" s="49"/>
      <c r="MQD167" s="49"/>
      <c r="MQE167" s="49"/>
      <c r="MQF167" s="49"/>
      <c r="MQG167" s="49"/>
      <c r="MQH167" s="49"/>
      <c r="MQI167" s="49"/>
      <c r="MQJ167" s="49"/>
      <c r="MQK167" s="49"/>
      <c r="MQL167" s="49"/>
      <c r="MQO167" s="49"/>
      <c r="MQR167" s="49"/>
      <c r="MQU167" s="49"/>
      <c r="MQX167" s="49"/>
      <c r="MRA167" s="49"/>
      <c r="MRD167" s="49"/>
      <c r="MRM167" s="49"/>
      <c r="MRP167" s="49"/>
      <c r="MRS167" s="49"/>
      <c r="MRV167" s="49"/>
      <c r="MSE167" s="49"/>
      <c r="MSK167" s="49"/>
      <c r="MSN167" s="49"/>
      <c r="MSQ167" s="49"/>
      <c r="MST167" s="49"/>
      <c r="MSZ167" s="49"/>
      <c r="MTC167" s="49"/>
      <c r="MTI167" s="49"/>
      <c r="MTK167" s="49"/>
      <c r="MTL167" s="49"/>
      <c r="MTN167" s="49"/>
      <c r="MUE167" s="49"/>
      <c r="MUJ167" s="49"/>
      <c r="MUP167" s="49"/>
      <c r="MUS167" s="49"/>
      <c r="MUV167" s="49"/>
      <c r="MVD167" s="49"/>
      <c r="MVZ167" s="49"/>
      <c r="MWA167" s="49"/>
      <c r="MWB167" s="49"/>
      <c r="MWC167" s="49"/>
      <c r="MWD167" s="49"/>
      <c r="MWE167" s="49"/>
      <c r="MWW167" s="49"/>
      <c r="MWX167" s="49"/>
      <c r="MXA167" s="49"/>
      <c r="MXD167" s="49"/>
      <c r="MXF167" s="49"/>
      <c r="MXH167" s="49"/>
      <c r="MXK167" s="49"/>
      <c r="MXN167" s="49"/>
      <c r="MXQ167" s="49"/>
      <c r="MXT167" s="49"/>
      <c r="MXW167" s="49"/>
      <c r="MXZ167" s="49"/>
      <c r="MYC167" s="49"/>
      <c r="MYF167" s="49"/>
      <c r="MYH167" s="49"/>
      <c r="MYU167" s="49"/>
      <c r="MYV167" s="49"/>
      <c r="MYW167" s="49"/>
      <c r="MYX167" s="49"/>
      <c r="MYY167" s="49"/>
      <c r="MYZ167" s="49"/>
      <c r="MZA167" s="49"/>
      <c r="MZB167" s="49"/>
      <c r="MZC167" s="49"/>
      <c r="MZD167" s="49"/>
      <c r="MZE167" s="49"/>
      <c r="MZF167" s="49"/>
      <c r="MZG167" s="49"/>
      <c r="MZH167" s="49"/>
      <c r="MZI167" s="49"/>
      <c r="MZJ167" s="49"/>
      <c r="MZK167" s="49"/>
      <c r="MZL167" s="49"/>
      <c r="MZM167" s="49"/>
      <c r="MZN167" s="49"/>
      <c r="MZO167" s="49"/>
      <c r="MZP167" s="49"/>
      <c r="MZQ167" s="49"/>
      <c r="MZR167" s="49"/>
      <c r="MZS167" s="49"/>
      <c r="MZT167" s="49"/>
      <c r="MZU167" s="49"/>
      <c r="MZV167" s="49"/>
      <c r="MZW167" s="49"/>
      <c r="MZX167" s="49"/>
      <c r="MZY167" s="49"/>
      <c r="MZZ167" s="49"/>
      <c r="NAA167" s="49"/>
      <c r="NAB167" s="49"/>
      <c r="NAC167" s="49"/>
      <c r="NAD167" s="49"/>
      <c r="NAE167" s="49"/>
      <c r="NAF167" s="49"/>
      <c r="NAG167" s="49"/>
      <c r="NAH167" s="49"/>
      <c r="NAK167" s="49"/>
      <c r="NAN167" s="49"/>
      <c r="NAQ167" s="49"/>
      <c r="NAT167" s="49"/>
      <c r="NAW167" s="49"/>
      <c r="NAZ167" s="49"/>
      <c r="NBI167" s="49"/>
      <c r="NBL167" s="49"/>
      <c r="NBO167" s="49"/>
      <c r="NBR167" s="49"/>
      <c r="NCA167" s="49"/>
      <c r="NCG167" s="49"/>
      <c r="NCJ167" s="49"/>
      <c r="NCM167" s="49"/>
      <c r="NCP167" s="49"/>
      <c r="NCV167" s="49"/>
      <c r="NCY167" s="49"/>
      <c r="NDE167" s="49"/>
      <c r="NDG167" s="49"/>
      <c r="NDH167" s="49"/>
      <c r="NDJ167" s="49"/>
      <c r="NEA167" s="49"/>
      <c r="NEF167" s="49"/>
      <c r="NEL167" s="49"/>
      <c r="NEO167" s="49"/>
      <c r="NER167" s="49"/>
      <c r="NEZ167" s="49"/>
      <c r="NFV167" s="49"/>
      <c r="NFW167" s="49"/>
      <c r="NFX167" s="49"/>
      <c r="NFY167" s="49"/>
      <c r="NFZ167" s="49"/>
      <c r="NGA167" s="49"/>
      <c r="NGS167" s="49"/>
      <c r="NGT167" s="49"/>
      <c r="NGW167" s="49"/>
      <c r="NGZ167" s="49"/>
      <c r="NHB167" s="49"/>
      <c r="NHD167" s="49"/>
      <c r="NHG167" s="49"/>
      <c r="NHJ167" s="49"/>
      <c r="NHM167" s="49"/>
      <c r="NHP167" s="49"/>
      <c r="NHS167" s="49"/>
      <c r="NHV167" s="49"/>
      <c r="NHY167" s="49"/>
      <c r="NIB167" s="49"/>
      <c r="NID167" s="49"/>
      <c r="NIQ167" s="49"/>
      <c r="NIR167" s="49"/>
      <c r="NIS167" s="49"/>
      <c r="NIT167" s="49"/>
      <c r="NIU167" s="49"/>
      <c r="NIV167" s="49"/>
      <c r="NIW167" s="49"/>
      <c r="NIX167" s="49"/>
      <c r="NIY167" s="49"/>
      <c r="NIZ167" s="49"/>
      <c r="NJA167" s="49"/>
      <c r="NJB167" s="49"/>
      <c r="NJC167" s="49"/>
      <c r="NJD167" s="49"/>
      <c r="NJE167" s="49"/>
      <c r="NJF167" s="49"/>
      <c r="NJG167" s="49"/>
      <c r="NJH167" s="49"/>
      <c r="NJI167" s="49"/>
      <c r="NJJ167" s="49"/>
      <c r="NJK167" s="49"/>
      <c r="NJL167" s="49"/>
      <c r="NJM167" s="49"/>
      <c r="NJN167" s="49"/>
      <c r="NJO167" s="49"/>
      <c r="NJP167" s="49"/>
      <c r="NJQ167" s="49"/>
      <c r="NJR167" s="49"/>
      <c r="NJS167" s="49"/>
      <c r="NJT167" s="49"/>
      <c r="NJU167" s="49"/>
      <c r="NJV167" s="49"/>
      <c r="NJW167" s="49"/>
      <c r="NJX167" s="49"/>
      <c r="NJY167" s="49"/>
      <c r="NJZ167" s="49"/>
      <c r="NKA167" s="49"/>
      <c r="NKB167" s="49"/>
      <c r="NKC167" s="49"/>
      <c r="NKD167" s="49"/>
      <c r="NKG167" s="49"/>
      <c r="NKJ167" s="49"/>
      <c r="NKM167" s="49"/>
      <c r="NKP167" s="49"/>
      <c r="NKS167" s="49"/>
      <c r="NKV167" s="49"/>
      <c r="NLE167" s="49"/>
      <c r="NLH167" s="49"/>
      <c r="NLK167" s="49"/>
      <c r="NLN167" s="49"/>
      <c r="NLW167" s="49"/>
      <c r="NMC167" s="49"/>
      <c r="NMF167" s="49"/>
      <c r="NMI167" s="49"/>
      <c r="NML167" s="49"/>
      <c r="NMR167" s="49"/>
      <c r="NMU167" s="49"/>
      <c r="NNA167" s="49"/>
      <c r="NNC167" s="49"/>
      <c r="NND167" s="49"/>
      <c r="NNF167" s="49"/>
      <c r="NNW167" s="49"/>
      <c r="NOB167" s="49"/>
      <c r="NOH167" s="49"/>
      <c r="NOK167" s="49"/>
      <c r="NON167" s="49"/>
      <c r="NOV167" s="49"/>
      <c r="NPR167" s="49"/>
      <c r="NPS167" s="49"/>
      <c r="NPT167" s="49"/>
      <c r="NPU167" s="49"/>
      <c r="NPV167" s="49"/>
      <c r="NPW167" s="49"/>
      <c r="NQO167" s="49"/>
      <c r="NQP167" s="49"/>
      <c r="NQS167" s="49"/>
      <c r="NQV167" s="49"/>
      <c r="NQX167" s="49"/>
      <c r="NQZ167" s="49"/>
      <c r="NRC167" s="49"/>
      <c r="NRF167" s="49"/>
      <c r="NRI167" s="49"/>
      <c r="NRL167" s="49"/>
      <c r="NRO167" s="49"/>
      <c r="NRR167" s="49"/>
      <c r="NRU167" s="49"/>
      <c r="NRX167" s="49"/>
      <c r="NRZ167" s="49"/>
      <c r="NSM167" s="49"/>
      <c r="NSN167" s="49"/>
      <c r="NSO167" s="49"/>
      <c r="NSP167" s="49"/>
      <c r="NSQ167" s="49"/>
      <c r="NSR167" s="49"/>
      <c r="NSS167" s="49"/>
      <c r="NST167" s="49"/>
      <c r="NSU167" s="49"/>
      <c r="NSV167" s="49"/>
      <c r="NSW167" s="49"/>
      <c r="NSX167" s="49"/>
      <c r="NSY167" s="49"/>
      <c r="NSZ167" s="49"/>
      <c r="NTA167" s="49"/>
      <c r="NTB167" s="49"/>
      <c r="NTC167" s="49"/>
      <c r="NTD167" s="49"/>
      <c r="NTE167" s="49"/>
      <c r="NTF167" s="49"/>
      <c r="NTG167" s="49"/>
      <c r="NTH167" s="49"/>
      <c r="NTI167" s="49"/>
      <c r="NTJ167" s="49"/>
      <c r="NTK167" s="49"/>
      <c r="NTL167" s="49"/>
      <c r="NTM167" s="49"/>
      <c r="NTN167" s="49"/>
      <c r="NTO167" s="49"/>
      <c r="NTP167" s="49"/>
      <c r="NTQ167" s="49"/>
      <c r="NTR167" s="49"/>
      <c r="NTS167" s="49"/>
      <c r="NTT167" s="49"/>
      <c r="NTU167" s="49"/>
      <c r="NTV167" s="49"/>
      <c r="NTW167" s="49"/>
      <c r="NTX167" s="49"/>
      <c r="NTY167" s="49"/>
      <c r="NTZ167" s="49"/>
      <c r="NUC167" s="49"/>
      <c r="NUF167" s="49"/>
      <c r="NUI167" s="49"/>
      <c r="NUL167" s="49"/>
      <c r="NUO167" s="49"/>
      <c r="NUR167" s="49"/>
      <c r="NVA167" s="49"/>
      <c r="NVD167" s="49"/>
      <c r="NVG167" s="49"/>
      <c r="NVJ167" s="49"/>
      <c r="NVS167" s="49"/>
      <c r="NVY167" s="49"/>
      <c r="NWB167" s="49"/>
      <c r="NWE167" s="49"/>
      <c r="NWH167" s="49"/>
      <c r="NWN167" s="49"/>
      <c r="NWQ167" s="49"/>
      <c r="NWW167" s="49"/>
      <c r="NWY167" s="49"/>
      <c r="NWZ167" s="49"/>
      <c r="NXB167" s="49"/>
      <c r="NXS167" s="49"/>
      <c r="NXX167" s="49"/>
      <c r="NYD167" s="49"/>
      <c r="NYG167" s="49"/>
      <c r="NYJ167" s="49"/>
      <c r="NYR167" s="49"/>
      <c r="NZN167" s="49"/>
      <c r="NZO167" s="49"/>
      <c r="NZP167" s="49"/>
      <c r="NZQ167" s="49"/>
      <c r="NZR167" s="49"/>
      <c r="NZS167" s="49"/>
      <c r="OAK167" s="49"/>
      <c r="OAL167" s="49"/>
      <c r="OAO167" s="49"/>
      <c r="OAR167" s="49"/>
      <c r="OAT167" s="49"/>
      <c r="OAV167" s="49"/>
      <c r="OAY167" s="49"/>
      <c r="OBB167" s="49"/>
      <c r="OBE167" s="49"/>
      <c r="OBH167" s="49"/>
      <c r="OBK167" s="49"/>
      <c r="OBN167" s="49"/>
      <c r="OBQ167" s="49"/>
      <c r="OBT167" s="49"/>
      <c r="OBV167" s="49"/>
      <c r="OCI167" s="49"/>
      <c r="OCJ167" s="49"/>
      <c r="OCK167" s="49"/>
      <c r="OCL167" s="49"/>
      <c r="OCM167" s="49"/>
      <c r="OCN167" s="49"/>
      <c r="OCO167" s="49"/>
      <c r="OCP167" s="49"/>
      <c r="OCQ167" s="49"/>
      <c r="OCR167" s="49"/>
      <c r="OCS167" s="49"/>
      <c r="OCT167" s="49"/>
      <c r="OCU167" s="49"/>
      <c r="OCV167" s="49"/>
      <c r="OCW167" s="49"/>
      <c r="OCX167" s="49"/>
      <c r="OCY167" s="49"/>
      <c r="OCZ167" s="49"/>
      <c r="ODA167" s="49"/>
      <c r="ODB167" s="49"/>
      <c r="ODC167" s="49"/>
      <c r="ODD167" s="49"/>
      <c r="ODE167" s="49"/>
      <c r="ODF167" s="49"/>
      <c r="ODG167" s="49"/>
      <c r="ODH167" s="49"/>
      <c r="ODI167" s="49"/>
      <c r="ODJ167" s="49"/>
      <c r="ODK167" s="49"/>
      <c r="ODL167" s="49"/>
      <c r="ODM167" s="49"/>
      <c r="ODN167" s="49"/>
      <c r="ODO167" s="49"/>
      <c r="ODP167" s="49"/>
      <c r="ODQ167" s="49"/>
      <c r="ODR167" s="49"/>
      <c r="ODS167" s="49"/>
      <c r="ODT167" s="49"/>
      <c r="ODU167" s="49"/>
      <c r="ODV167" s="49"/>
      <c r="ODY167" s="49"/>
      <c r="OEB167" s="49"/>
      <c r="OEE167" s="49"/>
      <c r="OEH167" s="49"/>
      <c r="OEK167" s="49"/>
      <c r="OEN167" s="49"/>
      <c r="OEW167" s="49"/>
      <c r="OEZ167" s="49"/>
      <c r="OFC167" s="49"/>
      <c r="OFF167" s="49"/>
      <c r="OFO167" s="49"/>
      <c r="OFU167" s="49"/>
      <c r="OFX167" s="49"/>
      <c r="OGA167" s="49"/>
      <c r="OGD167" s="49"/>
      <c r="OGJ167" s="49"/>
      <c r="OGM167" s="49"/>
      <c r="OGS167" s="49"/>
      <c r="OGU167" s="49"/>
      <c r="OGV167" s="49"/>
      <c r="OGX167" s="49"/>
      <c r="OHO167" s="49"/>
      <c r="OHT167" s="49"/>
      <c r="OHZ167" s="49"/>
      <c r="OIC167" s="49"/>
      <c r="OIF167" s="49"/>
      <c r="OIN167" s="49"/>
      <c r="OJJ167" s="49"/>
      <c r="OJK167" s="49"/>
      <c r="OJL167" s="49"/>
      <c r="OJM167" s="49"/>
      <c r="OJN167" s="49"/>
      <c r="OJO167" s="49"/>
      <c r="OKG167" s="49"/>
      <c r="OKH167" s="49"/>
      <c r="OKK167" s="49"/>
      <c r="OKN167" s="49"/>
      <c r="OKP167" s="49"/>
      <c r="OKR167" s="49"/>
      <c r="OKU167" s="49"/>
      <c r="OKX167" s="49"/>
      <c r="OLA167" s="49"/>
      <c r="OLD167" s="49"/>
      <c r="OLG167" s="49"/>
      <c r="OLJ167" s="49"/>
      <c r="OLM167" s="49"/>
      <c r="OLP167" s="49"/>
      <c r="OLR167" s="49"/>
      <c r="OME167" s="49"/>
      <c r="OMF167" s="49"/>
      <c r="OMG167" s="49"/>
      <c r="OMH167" s="49"/>
      <c r="OMI167" s="49"/>
      <c r="OMJ167" s="49"/>
      <c r="OMK167" s="49"/>
      <c r="OML167" s="49"/>
      <c r="OMM167" s="49"/>
      <c r="OMN167" s="49"/>
      <c r="OMO167" s="49"/>
      <c r="OMP167" s="49"/>
      <c r="OMQ167" s="49"/>
      <c r="OMR167" s="49"/>
      <c r="OMS167" s="49"/>
      <c r="OMT167" s="49"/>
      <c r="OMU167" s="49"/>
      <c r="OMV167" s="49"/>
      <c r="OMW167" s="49"/>
      <c r="OMX167" s="49"/>
      <c r="OMY167" s="49"/>
      <c r="OMZ167" s="49"/>
      <c r="ONA167" s="49"/>
      <c r="ONB167" s="49"/>
      <c r="ONC167" s="49"/>
      <c r="OND167" s="49"/>
      <c r="ONE167" s="49"/>
      <c r="ONF167" s="49"/>
      <c r="ONG167" s="49"/>
      <c r="ONH167" s="49"/>
      <c r="ONI167" s="49"/>
      <c r="ONJ167" s="49"/>
      <c r="ONK167" s="49"/>
      <c r="ONL167" s="49"/>
      <c r="ONM167" s="49"/>
      <c r="ONN167" s="49"/>
      <c r="ONO167" s="49"/>
      <c r="ONP167" s="49"/>
      <c r="ONQ167" s="49"/>
      <c r="ONR167" s="49"/>
      <c r="ONU167" s="49"/>
      <c r="ONX167" s="49"/>
      <c r="OOA167" s="49"/>
      <c r="OOD167" s="49"/>
      <c r="OOG167" s="49"/>
      <c r="OOJ167" s="49"/>
      <c r="OOS167" s="49"/>
      <c r="OOV167" s="49"/>
      <c r="OOY167" s="49"/>
      <c r="OPB167" s="49"/>
      <c r="OPK167" s="49"/>
      <c r="OPQ167" s="49"/>
      <c r="OPT167" s="49"/>
      <c r="OPW167" s="49"/>
      <c r="OPZ167" s="49"/>
      <c r="OQF167" s="49"/>
      <c r="OQI167" s="49"/>
      <c r="OQO167" s="49"/>
      <c r="OQQ167" s="49"/>
      <c r="OQR167" s="49"/>
      <c r="OQT167" s="49"/>
      <c r="ORK167" s="49"/>
      <c r="ORP167" s="49"/>
      <c r="ORV167" s="49"/>
      <c r="ORY167" s="49"/>
      <c r="OSB167" s="49"/>
      <c r="OSJ167" s="49"/>
      <c r="OTF167" s="49"/>
      <c r="OTG167" s="49"/>
      <c r="OTH167" s="49"/>
      <c r="OTI167" s="49"/>
      <c r="OTJ167" s="49"/>
      <c r="OTK167" s="49"/>
      <c r="OUC167" s="49"/>
      <c r="OUD167" s="49"/>
      <c r="OUG167" s="49"/>
      <c r="OUJ167" s="49"/>
      <c r="OUL167" s="49"/>
      <c r="OUN167" s="49"/>
      <c r="OUQ167" s="49"/>
      <c r="OUT167" s="49"/>
      <c r="OUW167" s="49"/>
      <c r="OUZ167" s="49"/>
      <c r="OVC167" s="49"/>
      <c r="OVF167" s="49"/>
      <c r="OVI167" s="49"/>
      <c r="OVL167" s="49"/>
      <c r="OVN167" s="49"/>
      <c r="OWA167" s="49"/>
      <c r="OWB167" s="49"/>
      <c r="OWC167" s="49"/>
      <c r="OWD167" s="49"/>
      <c r="OWE167" s="49"/>
      <c r="OWF167" s="49"/>
      <c r="OWG167" s="49"/>
      <c r="OWH167" s="49"/>
      <c r="OWI167" s="49"/>
      <c r="OWJ167" s="49"/>
      <c r="OWK167" s="49"/>
      <c r="OWL167" s="49"/>
      <c r="OWM167" s="49"/>
      <c r="OWN167" s="49"/>
      <c r="OWO167" s="49"/>
      <c r="OWP167" s="49"/>
      <c r="OWQ167" s="49"/>
      <c r="OWR167" s="49"/>
      <c r="OWS167" s="49"/>
      <c r="OWT167" s="49"/>
      <c r="OWU167" s="49"/>
      <c r="OWV167" s="49"/>
      <c r="OWW167" s="49"/>
      <c r="OWX167" s="49"/>
      <c r="OWY167" s="49"/>
      <c r="OWZ167" s="49"/>
      <c r="OXA167" s="49"/>
      <c r="OXB167" s="49"/>
      <c r="OXC167" s="49"/>
      <c r="OXD167" s="49"/>
      <c r="OXE167" s="49"/>
      <c r="OXF167" s="49"/>
      <c r="OXG167" s="49"/>
      <c r="OXH167" s="49"/>
      <c r="OXI167" s="49"/>
      <c r="OXJ167" s="49"/>
      <c r="OXK167" s="49"/>
      <c r="OXL167" s="49"/>
      <c r="OXM167" s="49"/>
      <c r="OXN167" s="49"/>
      <c r="OXQ167" s="49"/>
      <c r="OXT167" s="49"/>
      <c r="OXW167" s="49"/>
      <c r="OXZ167" s="49"/>
      <c r="OYC167" s="49"/>
      <c r="OYF167" s="49"/>
      <c r="OYO167" s="49"/>
      <c r="OYR167" s="49"/>
      <c r="OYU167" s="49"/>
      <c r="OYX167" s="49"/>
      <c r="OZG167" s="49"/>
      <c r="OZM167" s="49"/>
      <c r="OZP167" s="49"/>
      <c r="OZS167" s="49"/>
      <c r="OZV167" s="49"/>
      <c r="PAB167" s="49"/>
      <c r="PAE167" s="49"/>
      <c r="PAK167" s="49"/>
      <c r="PAM167" s="49"/>
      <c r="PAN167" s="49"/>
      <c r="PAP167" s="49"/>
      <c r="PBG167" s="49"/>
      <c r="PBL167" s="49"/>
      <c r="PBR167" s="49"/>
      <c r="PBU167" s="49"/>
      <c r="PBX167" s="49"/>
      <c r="PCF167" s="49"/>
      <c r="PDB167" s="49"/>
      <c r="PDC167" s="49"/>
      <c r="PDD167" s="49"/>
      <c r="PDE167" s="49"/>
      <c r="PDF167" s="49"/>
      <c r="PDG167" s="49"/>
      <c r="PDY167" s="49"/>
      <c r="PDZ167" s="49"/>
      <c r="PEC167" s="49"/>
      <c r="PEF167" s="49"/>
      <c r="PEH167" s="49"/>
      <c r="PEJ167" s="49"/>
      <c r="PEM167" s="49"/>
      <c r="PEP167" s="49"/>
      <c r="PES167" s="49"/>
      <c r="PEV167" s="49"/>
      <c r="PEY167" s="49"/>
      <c r="PFB167" s="49"/>
      <c r="PFE167" s="49"/>
      <c r="PFH167" s="49"/>
      <c r="PFJ167" s="49"/>
      <c r="PFW167" s="49"/>
      <c r="PFX167" s="49"/>
      <c r="PFY167" s="49"/>
      <c r="PFZ167" s="49"/>
      <c r="PGA167" s="49"/>
      <c r="PGB167" s="49"/>
      <c r="PGC167" s="49"/>
      <c r="PGD167" s="49"/>
      <c r="PGE167" s="49"/>
      <c r="PGF167" s="49"/>
      <c r="PGG167" s="49"/>
      <c r="PGH167" s="49"/>
      <c r="PGI167" s="49"/>
      <c r="PGJ167" s="49"/>
      <c r="PGK167" s="49"/>
      <c r="PGL167" s="49"/>
      <c r="PGM167" s="49"/>
      <c r="PGN167" s="49"/>
      <c r="PGO167" s="49"/>
      <c r="PGP167" s="49"/>
      <c r="PGQ167" s="49"/>
      <c r="PGR167" s="49"/>
      <c r="PGS167" s="49"/>
      <c r="PGT167" s="49"/>
      <c r="PGU167" s="49"/>
      <c r="PGV167" s="49"/>
      <c r="PGW167" s="49"/>
      <c r="PGX167" s="49"/>
      <c r="PGY167" s="49"/>
      <c r="PGZ167" s="49"/>
      <c r="PHA167" s="49"/>
      <c r="PHB167" s="49"/>
      <c r="PHC167" s="49"/>
      <c r="PHD167" s="49"/>
      <c r="PHE167" s="49"/>
      <c r="PHF167" s="49"/>
      <c r="PHG167" s="49"/>
      <c r="PHH167" s="49"/>
      <c r="PHI167" s="49"/>
      <c r="PHJ167" s="49"/>
      <c r="PHM167" s="49"/>
      <c r="PHP167" s="49"/>
      <c r="PHS167" s="49"/>
      <c r="PHV167" s="49"/>
      <c r="PHY167" s="49"/>
      <c r="PIB167" s="49"/>
      <c r="PIK167" s="49"/>
      <c r="PIN167" s="49"/>
      <c r="PIQ167" s="49"/>
      <c r="PIT167" s="49"/>
      <c r="PJC167" s="49"/>
      <c r="PJI167" s="49"/>
      <c r="PJL167" s="49"/>
      <c r="PJO167" s="49"/>
      <c r="PJR167" s="49"/>
      <c r="PJX167" s="49"/>
      <c r="PKA167" s="49"/>
      <c r="PKG167" s="49"/>
      <c r="PKI167" s="49"/>
      <c r="PKJ167" s="49"/>
      <c r="PKL167" s="49"/>
      <c r="PLC167" s="49"/>
      <c r="PLH167" s="49"/>
      <c r="PLN167" s="49"/>
      <c r="PLQ167" s="49"/>
      <c r="PLT167" s="49"/>
      <c r="PMB167" s="49"/>
      <c r="PMX167" s="49"/>
      <c r="PMY167" s="49"/>
      <c r="PMZ167" s="49"/>
      <c r="PNA167" s="49"/>
      <c r="PNB167" s="49"/>
      <c r="PNC167" s="49"/>
      <c r="PNU167" s="49"/>
      <c r="PNV167" s="49"/>
      <c r="PNY167" s="49"/>
      <c r="POB167" s="49"/>
      <c r="POD167" s="49"/>
      <c r="POF167" s="49"/>
      <c r="POI167" s="49"/>
      <c r="POL167" s="49"/>
      <c r="POO167" s="49"/>
      <c r="POR167" s="49"/>
      <c r="POU167" s="49"/>
      <c r="POX167" s="49"/>
      <c r="PPA167" s="49"/>
      <c r="PPD167" s="49"/>
      <c r="PPF167" s="49"/>
      <c r="PPS167" s="49"/>
      <c r="PPT167" s="49"/>
      <c r="PPU167" s="49"/>
      <c r="PPV167" s="49"/>
      <c r="PPW167" s="49"/>
      <c r="PPX167" s="49"/>
      <c r="PPY167" s="49"/>
      <c r="PPZ167" s="49"/>
      <c r="PQA167" s="49"/>
      <c r="PQB167" s="49"/>
      <c r="PQC167" s="49"/>
      <c r="PQD167" s="49"/>
      <c r="PQE167" s="49"/>
      <c r="PQF167" s="49"/>
      <c r="PQG167" s="49"/>
      <c r="PQH167" s="49"/>
      <c r="PQI167" s="49"/>
      <c r="PQJ167" s="49"/>
      <c r="PQK167" s="49"/>
      <c r="PQL167" s="49"/>
      <c r="PQM167" s="49"/>
      <c r="PQN167" s="49"/>
      <c r="PQO167" s="49"/>
      <c r="PQP167" s="49"/>
      <c r="PQQ167" s="49"/>
      <c r="PQR167" s="49"/>
      <c r="PQS167" s="49"/>
      <c r="PQT167" s="49"/>
      <c r="PQU167" s="49"/>
      <c r="PQV167" s="49"/>
      <c r="PQW167" s="49"/>
      <c r="PQX167" s="49"/>
      <c r="PQY167" s="49"/>
      <c r="PQZ167" s="49"/>
      <c r="PRA167" s="49"/>
      <c r="PRB167" s="49"/>
      <c r="PRC167" s="49"/>
      <c r="PRD167" s="49"/>
      <c r="PRE167" s="49"/>
      <c r="PRF167" s="49"/>
      <c r="PRI167" s="49"/>
      <c r="PRL167" s="49"/>
      <c r="PRO167" s="49"/>
      <c r="PRR167" s="49"/>
      <c r="PRU167" s="49"/>
      <c r="PRX167" s="49"/>
      <c r="PSG167" s="49"/>
      <c r="PSJ167" s="49"/>
      <c r="PSM167" s="49"/>
      <c r="PSP167" s="49"/>
      <c r="PSY167" s="49"/>
      <c r="PTE167" s="49"/>
      <c r="PTH167" s="49"/>
      <c r="PTK167" s="49"/>
      <c r="PTN167" s="49"/>
      <c r="PTT167" s="49"/>
      <c r="PTW167" s="49"/>
      <c r="PUC167" s="49"/>
      <c r="PUE167" s="49"/>
      <c r="PUF167" s="49"/>
      <c r="PUH167" s="49"/>
      <c r="PUY167" s="49"/>
      <c r="PVD167" s="49"/>
      <c r="PVJ167" s="49"/>
      <c r="PVM167" s="49"/>
      <c r="PVP167" s="49"/>
      <c r="PVX167" s="49"/>
      <c r="PWT167" s="49"/>
      <c r="PWU167" s="49"/>
      <c r="PWV167" s="49"/>
      <c r="PWW167" s="49"/>
      <c r="PWX167" s="49"/>
      <c r="PWY167" s="49"/>
      <c r="PXQ167" s="49"/>
      <c r="PXR167" s="49"/>
      <c r="PXU167" s="49"/>
      <c r="PXX167" s="49"/>
      <c r="PXZ167" s="49"/>
      <c r="PYB167" s="49"/>
      <c r="PYE167" s="49"/>
      <c r="PYH167" s="49"/>
      <c r="PYK167" s="49"/>
      <c r="PYN167" s="49"/>
      <c r="PYQ167" s="49"/>
      <c r="PYT167" s="49"/>
      <c r="PYW167" s="49"/>
      <c r="PYZ167" s="49"/>
      <c r="PZB167" s="49"/>
      <c r="PZO167" s="49"/>
      <c r="PZP167" s="49"/>
      <c r="PZQ167" s="49"/>
      <c r="PZR167" s="49"/>
      <c r="PZS167" s="49"/>
      <c r="PZT167" s="49"/>
      <c r="PZU167" s="49"/>
      <c r="PZV167" s="49"/>
      <c r="PZW167" s="49"/>
      <c r="PZX167" s="49"/>
      <c r="PZY167" s="49"/>
      <c r="PZZ167" s="49"/>
      <c r="QAA167" s="49"/>
      <c r="QAB167" s="49"/>
      <c r="QAC167" s="49"/>
      <c r="QAD167" s="49"/>
      <c r="QAE167" s="49"/>
      <c r="QAF167" s="49"/>
      <c r="QAG167" s="49"/>
      <c r="QAH167" s="49"/>
      <c r="QAI167" s="49"/>
      <c r="QAJ167" s="49"/>
      <c r="QAK167" s="49"/>
      <c r="QAL167" s="49"/>
      <c r="QAM167" s="49"/>
      <c r="QAN167" s="49"/>
      <c r="QAO167" s="49"/>
      <c r="QAP167" s="49"/>
      <c r="QAQ167" s="49"/>
      <c r="QAR167" s="49"/>
      <c r="QAS167" s="49"/>
      <c r="QAT167" s="49"/>
      <c r="QAU167" s="49"/>
      <c r="QAV167" s="49"/>
      <c r="QAW167" s="49"/>
      <c r="QAX167" s="49"/>
      <c r="QAY167" s="49"/>
      <c r="QAZ167" s="49"/>
      <c r="QBA167" s="49"/>
      <c r="QBB167" s="49"/>
      <c r="QBE167" s="49"/>
      <c r="QBH167" s="49"/>
      <c r="QBK167" s="49"/>
      <c r="QBN167" s="49"/>
      <c r="QBQ167" s="49"/>
      <c r="QBT167" s="49"/>
      <c r="QCC167" s="49"/>
      <c r="QCF167" s="49"/>
      <c r="QCI167" s="49"/>
      <c r="QCL167" s="49"/>
      <c r="QCU167" s="49"/>
      <c r="QDA167" s="49"/>
      <c r="QDD167" s="49"/>
      <c r="QDG167" s="49"/>
      <c r="QDJ167" s="49"/>
      <c r="QDP167" s="49"/>
      <c r="QDS167" s="49"/>
      <c r="QDY167" s="49"/>
      <c r="QEA167" s="49"/>
      <c r="QEB167" s="49"/>
      <c r="QED167" s="49"/>
      <c r="QEU167" s="49"/>
      <c r="QEZ167" s="49"/>
      <c r="QFF167" s="49"/>
      <c r="QFI167" s="49"/>
      <c r="QFL167" s="49"/>
      <c r="QFT167" s="49"/>
      <c r="QGP167" s="49"/>
      <c r="QGQ167" s="49"/>
      <c r="QGR167" s="49"/>
      <c r="QGS167" s="49"/>
      <c r="QGT167" s="49"/>
      <c r="QGU167" s="49"/>
      <c r="QHM167" s="49"/>
      <c r="QHN167" s="49"/>
      <c r="QHQ167" s="49"/>
      <c r="QHT167" s="49"/>
      <c r="QHV167" s="49"/>
      <c r="QHX167" s="49"/>
      <c r="QIA167" s="49"/>
      <c r="QID167" s="49"/>
      <c r="QIG167" s="49"/>
      <c r="QIJ167" s="49"/>
      <c r="QIM167" s="49"/>
      <c r="QIP167" s="49"/>
      <c r="QIS167" s="49"/>
      <c r="QIV167" s="49"/>
      <c r="QIX167" s="49"/>
      <c r="QJK167" s="49"/>
      <c r="QJL167" s="49"/>
      <c r="QJM167" s="49"/>
      <c r="QJN167" s="49"/>
      <c r="QJO167" s="49"/>
      <c r="QJP167" s="49"/>
      <c r="QJQ167" s="49"/>
      <c r="QJR167" s="49"/>
      <c r="QJS167" s="49"/>
      <c r="QJT167" s="49"/>
      <c r="QJU167" s="49"/>
      <c r="QJV167" s="49"/>
      <c r="QJW167" s="49"/>
      <c r="QJX167" s="49"/>
      <c r="QJY167" s="49"/>
      <c r="QJZ167" s="49"/>
      <c r="QKA167" s="49"/>
      <c r="QKB167" s="49"/>
      <c r="QKC167" s="49"/>
      <c r="QKD167" s="49"/>
      <c r="QKE167" s="49"/>
      <c r="QKF167" s="49"/>
      <c r="QKG167" s="49"/>
      <c r="QKH167" s="49"/>
      <c r="QKI167" s="49"/>
      <c r="QKJ167" s="49"/>
      <c r="QKK167" s="49"/>
      <c r="QKL167" s="49"/>
      <c r="QKM167" s="49"/>
      <c r="QKN167" s="49"/>
      <c r="QKO167" s="49"/>
      <c r="QKP167" s="49"/>
      <c r="QKQ167" s="49"/>
      <c r="QKR167" s="49"/>
      <c r="QKS167" s="49"/>
      <c r="QKT167" s="49"/>
      <c r="QKU167" s="49"/>
      <c r="QKV167" s="49"/>
      <c r="QKW167" s="49"/>
      <c r="QKX167" s="49"/>
      <c r="QLA167" s="49"/>
      <c r="QLD167" s="49"/>
      <c r="QLG167" s="49"/>
      <c r="QLJ167" s="49"/>
      <c r="QLM167" s="49"/>
      <c r="QLP167" s="49"/>
      <c r="QLY167" s="49"/>
      <c r="QMB167" s="49"/>
      <c r="QME167" s="49"/>
      <c r="QMH167" s="49"/>
      <c r="QMQ167" s="49"/>
      <c r="QMW167" s="49"/>
      <c r="QMZ167" s="49"/>
      <c r="QNC167" s="49"/>
      <c r="QNF167" s="49"/>
      <c r="QNL167" s="49"/>
      <c r="QNO167" s="49"/>
      <c r="QNU167" s="49"/>
      <c r="QNW167" s="49"/>
      <c r="QNX167" s="49"/>
      <c r="QNZ167" s="49"/>
      <c r="QOQ167" s="49"/>
      <c r="QOV167" s="49"/>
      <c r="QPB167" s="49"/>
      <c r="QPE167" s="49"/>
      <c r="QPH167" s="49"/>
      <c r="QPP167" s="49"/>
      <c r="QQL167" s="49"/>
      <c r="QQM167" s="49"/>
      <c r="QQN167" s="49"/>
      <c r="QQO167" s="49"/>
      <c r="QQP167" s="49"/>
      <c r="QQQ167" s="49"/>
      <c r="QRI167" s="49"/>
      <c r="QRJ167" s="49"/>
      <c r="QRM167" s="49"/>
      <c r="QRP167" s="49"/>
      <c r="QRR167" s="49"/>
      <c r="QRT167" s="49"/>
      <c r="QRW167" s="49"/>
      <c r="QRZ167" s="49"/>
      <c r="QSC167" s="49"/>
      <c r="QSF167" s="49"/>
      <c r="QSI167" s="49"/>
      <c r="QSL167" s="49"/>
      <c r="QSO167" s="49"/>
      <c r="QSR167" s="49"/>
      <c r="QST167" s="49"/>
      <c r="QTG167" s="49"/>
      <c r="QTH167" s="49"/>
      <c r="QTI167" s="49"/>
      <c r="QTJ167" s="49"/>
      <c r="QTK167" s="49"/>
      <c r="QTL167" s="49"/>
      <c r="QTM167" s="49"/>
      <c r="QTN167" s="49"/>
      <c r="QTO167" s="49"/>
      <c r="QTP167" s="49"/>
      <c r="QTQ167" s="49"/>
      <c r="QTR167" s="49"/>
      <c r="QTS167" s="49"/>
      <c r="QTT167" s="49"/>
      <c r="QTU167" s="49"/>
      <c r="QTV167" s="49"/>
      <c r="QTW167" s="49"/>
      <c r="QTX167" s="49"/>
      <c r="QTY167" s="49"/>
      <c r="QTZ167" s="49"/>
      <c r="QUA167" s="49"/>
      <c r="QUB167" s="49"/>
      <c r="QUC167" s="49"/>
      <c r="QUD167" s="49"/>
      <c r="QUE167" s="49"/>
      <c r="QUF167" s="49"/>
      <c r="QUG167" s="49"/>
      <c r="QUH167" s="49"/>
      <c r="QUI167" s="49"/>
      <c r="QUJ167" s="49"/>
      <c r="QUK167" s="49"/>
      <c r="QUL167" s="49"/>
      <c r="QUM167" s="49"/>
      <c r="QUN167" s="49"/>
      <c r="QUO167" s="49"/>
      <c r="QUP167" s="49"/>
      <c r="QUQ167" s="49"/>
      <c r="QUR167" s="49"/>
      <c r="QUS167" s="49"/>
      <c r="QUT167" s="49"/>
      <c r="QUW167" s="49"/>
      <c r="QUZ167" s="49"/>
      <c r="QVC167" s="49"/>
      <c r="QVF167" s="49"/>
      <c r="QVI167" s="49"/>
      <c r="QVL167" s="49"/>
      <c r="QVU167" s="49"/>
      <c r="QVX167" s="49"/>
      <c r="QWA167" s="49"/>
      <c r="QWD167" s="49"/>
      <c r="QWM167" s="49"/>
      <c r="QWS167" s="49"/>
      <c r="QWV167" s="49"/>
      <c r="QWY167" s="49"/>
      <c r="QXB167" s="49"/>
      <c r="QXH167" s="49"/>
      <c r="QXK167" s="49"/>
      <c r="QXQ167" s="49"/>
      <c r="QXS167" s="49"/>
      <c r="QXT167" s="49"/>
      <c r="QXV167" s="49"/>
      <c r="QYM167" s="49"/>
      <c r="QYR167" s="49"/>
      <c r="QYX167" s="49"/>
      <c r="QZA167" s="49"/>
      <c r="QZD167" s="49"/>
      <c r="QZL167" s="49"/>
      <c r="RAH167" s="49"/>
      <c r="RAI167" s="49"/>
      <c r="RAJ167" s="49"/>
      <c r="RAK167" s="49"/>
      <c r="RAL167" s="49"/>
      <c r="RAM167" s="49"/>
      <c r="RBE167" s="49"/>
      <c r="RBF167" s="49"/>
      <c r="RBI167" s="49"/>
      <c r="RBL167" s="49"/>
      <c r="RBN167" s="49"/>
      <c r="RBP167" s="49"/>
      <c r="RBS167" s="49"/>
      <c r="RBV167" s="49"/>
      <c r="RBY167" s="49"/>
      <c r="RCB167" s="49"/>
      <c r="RCE167" s="49"/>
      <c r="RCH167" s="49"/>
      <c r="RCK167" s="49"/>
      <c r="RCN167" s="49"/>
      <c r="RCP167" s="49"/>
      <c r="RDC167" s="49"/>
      <c r="RDD167" s="49"/>
      <c r="RDE167" s="49"/>
      <c r="RDF167" s="49"/>
      <c r="RDG167" s="49"/>
      <c r="RDH167" s="49"/>
      <c r="RDI167" s="49"/>
      <c r="RDJ167" s="49"/>
      <c r="RDK167" s="49"/>
      <c r="RDL167" s="49"/>
      <c r="RDM167" s="49"/>
      <c r="RDN167" s="49"/>
      <c r="RDO167" s="49"/>
      <c r="RDP167" s="49"/>
      <c r="RDQ167" s="49"/>
      <c r="RDR167" s="49"/>
      <c r="RDS167" s="49"/>
      <c r="RDT167" s="49"/>
      <c r="RDU167" s="49"/>
      <c r="RDV167" s="49"/>
      <c r="RDW167" s="49"/>
      <c r="RDX167" s="49"/>
      <c r="RDY167" s="49"/>
      <c r="RDZ167" s="49"/>
      <c r="REA167" s="49"/>
      <c r="REB167" s="49"/>
      <c r="REC167" s="49"/>
      <c r="RED167" s="49"/>
      <c r="REE167" s="49"/>
      <c r="REF167" s="49"/>
      <c r="REG167" s="49"/>
      <c r="REH167" s="49"/>
      <c r="REI167" s="49"/>
      <c r="REJ167" s="49"/>
      <c r="REK167" s="49"/>
      <c r="REL167" s="49"/>
      <c r="REM167" s="49"/>
      <c r="REN167" s="49"/>
      <c r="REO167" s="49"/>
      <c r="REP167" s="49"/>
      <c r="RES167" s="49"/>
      <c r="REV167" s="49"/>
      <c r="REY167" s="49"/>
      <c r="RFB167" s="49"/>
      <c r="RFE167" s="49"/>
      <c r="RFH167" s="49"/>
      <c r="RFQ167" s="49"/>
      <c r="RFT167" s="49"/>
      <c r="RFW167" s="49"/>
      <c r="RFZ167" s="49"/>
      <c r="RGI167" s="49"/>
      <c r="RGO167" s="49"/>
      <c r="RGR167" s="49"/>
      <c r="RGU167" s="49"/>
      <c r="RGX167" s="49"/>
      <c r="RHD167" s="49"/>
      <c r="RHG167" s="49"/>
      <c r="RHM167" s="49"/>
      <c r="RHO167" s="49"/>
      <c r="RHP167" s="49"/>
      <c r="RHR167" s="49"/>
      <c r="RII167" s="49"/>
      <c r="RIN167" s="49"/>
      <c r="RIT167" s="49"/>
      <c r="RIW167" s="49"/>
      <c r="RIZ167" s="49"/>
      <c r="RJH167" s="49"/>
      <c r="RKD167" s="49"/>
      <c r="RKE167" s="49"/>
      <c r="RKF167" s="49"/>
      <c r="RKG167" s="49"/>
      <c r="RKH167" s="49"/>
      <c r="RKI167" s="49"/>
      <c r="RLA167" s="49"/>
      <c r="RLB167" s="49"/>
      <c r="RLE167" s="49"/>
      <c r="RLH167" s="49"/>
      <c r="RLJ167" s="49"/>
      <c r="RLL167" s="49"/>
      <c r="RLO167" s="49"/>
      <c r="RLR167" s="49"/>
      <c r="RLU167" s="49"/>
      <c r="RLX167" s="49"/>
      <c r="RMA167" s="49"/>
      <c r="RMD167" s="49"/>
      <c r="RMG167" s="49"/>
      <c r="RMJ167" s="49"/>
      <c r="RML167" s="49"/>
      <c r="RMY167" s="49"/>
      <c r="RMZ167" s="49"/>
      <c r="RNA167" s="49"/>
      <c r="RNB167" s="49"/>
      <c r="RNC167" s="49"/>
      <c r="RND167" s="49"/>
      <c r="RNE167" s="49"/>
      <c r="RNF167" s="49"/>
      <c r="RNG167" s="49"/>
      <c r="RNH167" s="49"/>
      <c r="RNI167" s="49"/>
      <c r="RNJ167" s="49"/>
      <c r="RNK167" s="49"/>
      <c r="RNL167" s="49"/>
      <c r="RNM167" s="49"/>
      <c r="RNN167" s="49"/>
      <c r="RNO167" s="49"/>
      <c r="RNP167" s="49"/>
      <c r="RNQ167" s="49"/>
      <c r="RNR167" s="49"/>
      <c r="RNS167" s="49"/>
      <c r="RNT167" s="49"/>
      <c r="RNU167" s="49"/>
      <c r="RNV167" s="49"/>
      <c r="RNW167" s="49"/>
      <c r="RNX167" s="49"/>
      <c r="RNY167" s="49"/>
      <c r="RNZ167" s="49"/>
      <c r="ROA167" s="49"/>
      <c r="ROB167" s="49"/>
      <c r="ROC167" s="49"/>
      <c r="ROD167" s="49"/>
      <c r="ROE167" s="49"/>
      <c r="ROF167" s="49"/>
      <c r="ROG167" s="49"/>
      <c r="ROH167" s="49"/>
      <c r="ROI167" s="49"/>
      <c r="ROJ167" s="49"/>
      <c r="ROK167" s="49"/>
      <c r="ROL167" s="49"/>
      <c r="ROO167" s="49"/>
      <c r="ROR167" s="49"/>
      <c r="ROU167" s="49"/>
      <c r="ROX167" s="49"/>
      <c r="RPA167" s="49"/>
      <c r="RPD167" s="49"/>
      <c r="RPM167" s="49"/>
      <c r="RPP167" s="49"/>
      <c r="RPS167" s="49"/>
      <c r="RPV167" s="49"/>
      <c r="RQE167" s="49"/>
      <c r="RQK167" s="49"/>
      <c r="RQN167" s="49"/>
      <c r="RQQ167" s="49"/>
      <c r="RQT167" s="49"/>
      <c r="RQZ167" s="49"/>
      <c r="RRC167" s="49"/>
      <c r="RRI167" s="49"/>
      <c r="RRK167" s="49"/>
      <c r="RRL167" s="49"/>
      <c r="RRN167" s="49"/>
      <c r="RSE167" s="49"/>
      <c r="RSJ167" s="49"/>
      <c r="RSP167" s="49"/>
      <c r="RSS167" s="49"/>
      <c r="RSV167" s="49"/>
      <c r="RTD167" s="49"/>
      <c r="RTZ167" s="49"/>
      <c r="RUA167" s="49"/>
      <c r="RUB167" s="49"/>
      <c r="RUC167" s="49"/>
      <c r="RUD167" s="49"/>
      <c r="RUE167" s="49"/>
      <c r="RUW167" s="49"/>
      <c r="RUX167" s="49"/>
      <c r="RVA167" s="49"/>
      <c r="RVD167" s="49"/>
      <c r="RVF167" s="49"/>
      <c r="RVH167" s="49"/>
      <c r="RVK167" s="49"/>
      <c r="RVN167" s="49"/>
      <c r="RVQ167" s="49"/>
      <c r="RVT167" s="49"/>
      <c r="RVW167" s="49"/>
      <c r="RVZ167" s="49"/>
      <c r="RWC167" s="49"/>
      <c r="RWF167" s="49"/>
      <c r="RWH167" s="49"/>
      <c r="RWU167" s="49"/>
      <c r="RWV167" s="49"/>
      <c r="RWW167" s="49"/>
      <c r="RWX167" s="49"/>
      <c r="RWY167" s="49"/>
      <c r="RWZ167" s="49"/>
      <c r="RXA167" s="49"/>
      <c r="RXB167" s="49"/>
      <c r="RXC167" s="49"/>
      <c r="RXD167" s="49"/>
      <c r="RXE167" s="49"/>
      <c r="RXF167" s="49"/>
      <c r="RXG167" s="49"/>
      <c r="RXH167" s="49"/>
      <c r="RXI167" s="49"/>
      <c r="RXJ167" s="49"/>
      <c r="RXK167" s="49"/>
      <c r="RXL167" s="49"/>
      <c r="RXM167" s="49"/>
      <c r="RXN167" s="49"/>
      <c r="RXO167" s="49"/>
      <c r="RXP167" s="49"/>
      <c r="RXQ167" s="49"/>
      <c r="RXR167" s="49"/>
      <c r="RXS167" s="49"/>
      <c r="RXT167" s="49"/>
      <c r="RXU167" s="49"/>
      <c r="RXV167" s="49"/>
      <c r="RXW167" s="49"/>
      <c r="RXX167" s="49"/>
      <c r="RXY167" s="49"/>
      <c r="RXZ167" s="49"/>
      <c r="RYA167" s="49"/>
      <c r="RYB167" s="49"/>
      <c r="RYC167" s="49"/>
      <c r="RYD167" s="49"/>
      <c r="RYE167" s="49"/>
      <c r="RYF167" s="49"/>
      <c r="RYG167" s="49"/>
      <c r="RYH167" s="49"/>
      <c r="RYK167" s="49"/>
      <c r="RYN167" s="49"/>
      <c r="RYQ167" s="49"/>
      <c r="RYT167" s="49"/>
      <c r="RYW167" s="49"/>
      <c r="RYZ167" s="49"/>
      <c r="RZI167" s="49"/>
      <c r="RZL167" s="49"/>
      <c r="RZO167" s="49"/>
      <c r="RZR167" s="49"/>
      <c r="SAA167" s="49"/>
      <c r="SAG167" s="49"/>
      <c r="SAJ167" s="49"/>
      <c r="SAM167" s="49"/>
      <c r="SAP167" s="49"/>
      <c r="SAV167" s="49"/>
      <c r="SAY167" s="49"/>
      <c r="SBE167" s="49"/>
      <c r="SBG167" s="49"/>
      <c r="SBH167" s="49"/>
      <c r="SBJ167" s="49"/>
      <c r="SCA167" s="49"/>
      <c r="SCF167" s="49"/>
      <c r="SCL167" s="49"/>
      <c r="SCO167" s="49"/>
      <c r="SCR167" s="49"/>
      <c r="SCZ167" s="49"/>
      <c r="SDV167" s="49"/>
      <c r="SDW167" s="49"/>
      <c r="SDX167" s="49"/>
      <c r="SDY167" s="49"/>
      <c r="SDZ167" s="49"/>
      <c r="SEA167" s="49"/>
      <c r="SES167" s="49"/>
      <c r="SET167" s="49"/>
      <c r="SEW167" s="49"/>
      <c r="SEZ167" s="49"/>
      <c r="SFB167" s="49"/>
      <c r="SFD167" s="49"/>
      <c r="SFG167" s="49"/>
      <c r="SFJ167" s="49"/>
      <c r="SFM167" s="49"/>
      <c r="SFP167" s="49"/>
      <c r="SFS167" s="49"/>
      <c r="SFV167" s="49"/>
      <c r="SFY167" s="49"/>
      <c r="SGB167" s="49"/>
      <c r="SGD167" s="49"/>
      <c r="SGQ167" s="49"/>
      <c r="SGR167" s="49"/>
      <c r="SGS167" s="49"/>
      <c r="SGT167" s="49"/>
      <c r="SGU167" s="49"/>
      <c r="SGV167" s="49"/>
      <c r="SGW167" s="49"/>
      <c r="SGX167" s="49"/>
      <c r="SGY167" s="49"/>
      <c r="SGZ167" s="49"/>
      <c r="SHA167" s="49"/>
      <c r="SHB167" s="49"/>
      <c r="SHC167" s="49"/>
      <c r="SHD167" s="49"/>
      <c r="SHE167" s="49"/>
      <c r="SHF167" s="49"/>
      <c r="SHG167" s="49"/>
      <c r="SHH167" s="49"/>
      <c r="SHI167" s="49"/>
      <c r="SHJ167" s="49"/>
      <c r="SHK167" s="49"/>
      <c r="SHL167" s="49"/>
      <c r="SHM167" s="49"/>
      <c r="SHN167" s="49"/>
      <c r="SHO167" s="49"/>
      <c r="SHP167" s="49"/>
      <c r="SHQ167" s="49"/>
      <c r="SHR167" s="49"/>
      <c r="SHS167" s="49"/>
      <c r="SHT167" s="49"/>
      <c r="SHU167" s="49"/>
      <c r="SHV167" s="49"/>
      <c r="SHW167" s="49"/>
      <c r="SHX167" s="49"/>
      <c r="SHY167" s="49"/>
      <c r="SHZ167" s="49"/>
      <c r="SIA167" s="49"/>
      <c r="SIB167" s="49"/>
      <c r="SIC167" s="49"/>
      <c r="SID167" s="49"/>
      <c r="SIG167" s="49"/>
      <c r="SIJ167" s="49"/>
      <c r="SIM167" s="49"/>
      <c r="SIP167" s="49"/>
      <c r="SIS167" s="49"/>
      <c r="SIV167" s="49"/>
      <c r="SJE167" s="49"/>
      <c r="SJH167" s="49"/>
      <c r="SJK167" s="49"/>
      <c r="SJN167" s="49"/>
      <c r="SJW167" s="49"/>
      <c r="SKC167" s="49"/>
      <c r="SKF167" s="49"/>
      <c r="SKI167" s="49"/>
      <c r="SKL167" s="49"/>
      <c r="SKR167" s="49"/>
      <c r="SKU167" s="49"/>
      <c r="SLA167" s="49"/>
      <c r="SLC167" s="49"/>
      <c r="SLD167" s="49"/>
      <c r="SLF167" s="49"/>
      <c r="SLW167" s="49"/>
      <c r="SMB167" s="49"/>
      <c r="SMH167" s="49"/>
      <c r="SMK167" s="49"/>
      <c r="SMN167" s="49"/>
      <c r="SMV167" s="49"/>
      <c r="SNR167" s="49"/>
      <c r="SNS167" s="49"/>
      <c r="SNT167" s="49"/>
      <c r="SNU167" s="49"/>
      <c r="SNV167" s="49"/>
      <c r="SNW167" s="49"/>
      <c r="SOO167" s="49"/>
      <c r="SOP167" s="49"/>
      <c r="SOS167" s="49"/>
      <c r="SOV167" s="49"/>
      <c r="SOX167" s="49"/>
      <c r="SOZ167" s="49"/>
      <c r="SPC167" s="49"/>
      <c r="SPF167" s="49"/>
      <c r="SPI167" s="49"/>
      <c r="SPL167" s="49"/>
      <c r="SPO167" s="49"/>
      <c r="SPR167" s="49"/>
      <c r="SPU167" s="49"/>
      <c r="SPX167" s="49"/>
      <c r="SPZ167" s="49"/>
      <c r="SQM167" s="49"/>
      <c r="SQN167" s="49"/>
      <c r="SQO167" s="49"/>
      <c r="SQP167" s="49"/>
      <c r="SQQ167" s="49"/>
      <c r="SQR167" s="49"/>
      <c r="SQS167" s="49"/>
      <c r="SQT167" s="49"/>
      <c r="SQU167" s="49"/>
      <c r="SQV167" s="49"/>
      <c r="SQW167" s="49"/>
      <c r="SQX167" s="49"/>
      <c r="SQY167" s="49"/>
      <c r="SQZ167" s="49"/>
      <c r="SRA167" s="49"/>
      <c r="SRB167" s="49"/>
      <c r="SRC167" s="49"/>
      <c r="SRD167" s="49"/>
      <c r="SRE167" s="49"/>
      <c r="SRF167" s="49"/>
      <c r="SRG167" s="49"/>
      <c r="SRH167" s="49"/>
      <c r="SRI167" s="49"/>
      <c r="SRJ167" s="49"/>
      <c r="SRK167" s="49"/>
      <c r="SRL167" s="49"/>
      <c r="SRM167" s="49"/>
      <c r="SRN167" s="49"/>
      <c r="SRO167" s="49"/>
      <c r="SRP167" s="49"/>
      <c r="SRQ167" s="49"/>
      <c r="SRR167" s="49"/>
      <c r="SRS167" s="49"/>
      <c r="SRT167" s="49"/>
      <c r="SRU167" s="49"/>
      <c r="SRV167" s="49"/>
      <c r="SRW167" s="49"/>
      <c r="SRX167" s="49"/>
      <c r="SRY167" s="49"/>
      <c r="SRZ167" s="49"/>
      <c r="SSC167" s="49"/>
      <c r="SSF167" s="49"/>
      <c r="SSI167" s="49"/>
      <c r="SSL167" s="49"/>
      <c r="SSO167" s="49"/>
      <c r="SSR167" s="49"/>
      <c r="STA167" s="49"/>
      <c r="STD167" s="49"/>
      <c r="STG167" s="49"/>
      <c r="STJ167" s="49"/>
      <c r="STS167" s="49"/>
      <c r="STY167" s="49"/>
      <c r="SUB167" s="49"/>
      <c r="SUE167" s="49"/>
      <c r="SUH167" s="49"/>
      <c r="SUN167" s="49"/>
      <c r="SUQ167" s="49"/>
      <c r="SUW167" s="49"/>
      <c r="SUY167" s="49"/>
      <c r="SUZ167" s="49"/>
      <c r="SVB167" s="49"/>
      <c r="SVS167" s="49"/>
      <c r="SVX167" s="49"/>
      <c r="SWD167" s="49"/>
      <c r="SWG167" s="49"/>
      <c r="SWJ167" s="49"/>
      <c r="SWR167" s="49"/>
      <c r="SXN167" s="49"/>
      <c r="SXO167" s="49"/>
      <c r="SXP167" s="49"/>
      <c r="SXQ167" s="49"/>
      <c r="SXR167" s="49"/>
      <c r="SXS167" s="49"/>
      <c r="SYK167" s="49"/>
      <c r="SYL167" s="49"/>
      <c r="SYO167" s="49"/>
      <c r="SYR167" s="49"/>
      <c r="SYT167" s="49"/>
      <c r="SYV167" s="49"/>
      <c r="SYY167" s="49"/>
      <c r="SZB167" s="49"/>
      <c r="SZE167" s="49"/>
      <c r="SZH167" s="49"/>
      <c r="SZK167" s="49"/>
      <c r="SZN167" s="49"/>
      <c r="SZQ167" s="49"/>
      <c r="SZT167" s="49"/>
      <c r="SZV167" s="49"/>
      <c r="TAI167" s="49"/>
      <c r="TAJ167" s="49"/>
      <c r="TAK167" s="49"/>
      <c r="TAL167" s="49"/>
      <c r="TAM167" s="49"/>
      <c r="TAN167" s="49"/>
      <c r="TAO167" s="49"/>
      <c r="TAP167" s="49"/>
      <c r="TAQ167" s="49"/>
      <c r="TAR167" s="49"/>
      <c r="TAS167" s="49"/>
      <c r="TAT167" s="49"/>
      <c r="TAU167" s="49"/>
      <c r="TAV167" s="49"/>
      <c r="TAW167" s="49"/>
      <c r="TAX167" s="49"/>
      <c r="TAY167" s="49"/>
      <c r="TAZ167" s="49"/>
      <c r="TBA167" s="49"/>
      <c r="TBB167" s="49"/>
      <c r="TBC167" s="49"/>
      <c r="TBD167" s="49"/>
      <c r="TBE167" s="49"/>
      <c r="TBF167" s="49"/>
      <c r="TBG167" s="49"/>
      <c r="TBH167" s="49"/>
      <c r="TBI167" s="49"/>
      <c r="TBJ167" s="49"/>
      <c r="TBK167" s="49"/>
      <c r="TBL167" s="49"/>
      <c r="TBM167" s="49"/>
      <c r="TBN167" s="49"/>
      <c r="TBO167" s="49"/>
      <c r="TBP167" s="49"/>
      <c r="TBQ167" s="49"/>
      <c r="TBR167" s="49"/>
      <c r="TBS167" s="49"/>
      <c r="TBT167" s="49"/>
      <c r="TBU167" s="49"/>
      <c r="TBV167" s="49"/>
      <c r="TBY167" s="49"/>
      <c r="TCB167" s="49"/>
      <c r="TCE167" s="49"/>
      <c r="TCH167" s="49"/>
      <c r="TCK167" s="49"/>
      <c r="TCN167" s="49"/>
      <c r="TCW167" s="49"/>
      <c r="TCZ167" s="49"/>
      <c r="TDC167" s="49"/>
      <c r="TDF167" s="49"/>
      <c r="TDO167" s="49"/>
      <c r="TDU167" s="49"/>
      <c r="TDX167" s="49"/>
      <c r="TEA167" s="49"/>
      <c r="TED167" s="49"/>
      <c r="TEJ167" s="49"/>
      <c r="TEM167" s="49"/>
      <c r="TES167" s="49"/>
      <c r="TEU167" s="49"/>
      <c r="TEV167" s="49"/>
      <c r="TEX167" s="49"/>
      <c r="TFO167" s="49"/>
      <c r="TFT167" s="49"/>
      <c r="TFZ167" s="49"/>
      <c r="TGC167" s="49"/>
      <c r="TGF167" s="49"/>
      <c r="TGN167" s="49"/>
      <c r="THJ167" s="49"/>
      <c r="THK167" s="49"/>
      <c r="THL167" s="49"/>
      <c r="THM167" s="49"/>
      <c r="THN167" s="49"/>
      <c r="THO167" s="49"/>
      <c r="TIG167" s="49"/>
      <c r="TIH167" s="49"/>
      <c r="TIK167" s="49"/>
      <c r="TIN167" s="49"/>
      <c r="TIP167" s="49"/>
      <c r="TIR167" s="49"/>
      <c r="TIU167" s="49"/>
      <c r="TIX167" s="49"/>
      <c r="TJA167" s="49"/>
      <c r="TJD167" s="49"/>
      <c r="TJG167" s="49"/>
      <c r="TJJ167" s="49"/>
      <c r="TJM167" s="49"/>
      <c r="TJP167" s="49"/>
      <c r="TJR167" s="49"/>
      <c r="TKE167" s="49"/>
      <c r="TKF167" s="49"/>
      <c r="TKG167" s="49"/>
      <c r="TKH167" s="49"/>
      <c r="TKI167" s="49"/>
      <c r="TKJ167" s="49"/>
      <c r="TKK167" s="49"/>
      <c r="TKL167" s="49"/>
      <c r="TKM167" s="49"/>
      <c r="TKN167" s="49"/>
      <c r="TKO167" s="49"/>
      <c r="TKP167" s="49"/>
      <c r="TKQ167" s="49"/>
      <c r="TKR167" s="49"/>
      <c r="TKS167" s="49"/>
      <c r="TKT167" s="49"/>
      <c r="TKU167" s="49"/>
      <c r="TKV167" s="49"/>
      <c r="TKW167" s="49"/>
      <c r="TKX167" s="49"/>
      <c r="TKY167" s="49"/>
      <c r="TKZ167" s="49"/>
      <c r="TLA167" s="49"/>
      <c r="TLB167" s="49"/>
      <c r="TLC167" s="49"/>
      <c r="TLD167" s="49"/>
      <c r="TLE167" s="49"/>
      <c r="TLF167" s="49"/>
      <c r="TLG167" s="49"/>
      <c r="TLH167" s="49"/>
      <c r="TLI167" s="49"/>
      <c r="TLJ167" s="49"/>
      <c r="TLK167" s="49"/>
      <c r="TLL167" s="49"/>
      <c r="TLM167" s="49"/>
      <c r="TLN167" s="49"/>
      <c r="TLO167" s="49"/>
      <c r="TLP167" s="49"/>
      <c r="TLQ167" s="49"/>
      <c r="TLR167" s="49"/>
      <c r="TLU167" s="49"/>
      <c r="TLX167" s="49"/>
      <c r="TMA167" s="49"/>
      <c r="TMD167" s="49"/>
      <c r="TMG167" s="49"/>
      <c r="TMJ167" s="49"/>
      <c r="TMS167" s="49"/>
      <c r="TMV167" s="49"/>
      <c r="TMY167" s="49"/>
      <c r="TNB167" s="49"/>
      <c r="TNK167" s="49"/>
      <c r="TNQ167" s="49"/>
      <c r="TNT167" s="49"/>
      <c r="TNW167" s="49"/>
      <c r="TNZ167" s="49"/>
      <c r="TOF167" s="49"/>
      <c r="TOI167" s="49"/>
      <c r="TOO167" s="49"/>
      <c r="TOQ167" s="49"/>
      <c r="TOR167" s="49"/>
      <c r="TOT167" s="49"/>
      <c r="TPK167" s="49"/>
      <c r="TPP167" s="49"/>
      <c r="TPV167" s="49"/>
      <c r="TPY167" s="49"/>
      <c r="TQB167" s="49"/>
      <c r="TQJ167" s="49"/>
      <c r="TRF167" s="49"/>
      <c r="TRG167" s="49"/>
      <c r="TRH167" s="49"/>
      <c r="TRI167" s="49"/>
      <c r="TRJ167" s="49"/>
      <c r="TRK167" s="49"/>
      <c r="TSC167" s="49"/>
      <c r="TSD167" s="49"/>
      <c r="TSG167" s="49"/>
      <c r="TSJ167" s="49"/>
      <c r="TSL167" s="49"/>
      <c r="TSN167" s="49"/>
      <c r="TSQ167" s="49"/>
      <c r="TST167" s="49"/>
      <c r="TSW167" s="49"/>
      <c r="TSZ167" s="49"/>
      <c r="TTC167" s="49"/>
      <c r="TTF167" s="49"/>
      <c r="TTI167" s="49"/>
      <c r="TTL167" s="49"/>
      <c r="TTN167" s="49"/>
      <c r="TUA167" s="49"/>
      <c r="TUB167" s="49"/>
      <c r="TUC167" s="49"/>
      <c r="TUD167" s="49"/>
      <c r="TUE167" s="49"/>
      <c r="TUF167" s="49"/>
      <c r="TUG167" s="49"/>
      <c r="TUH167" s="49"/>
      <c r="TUI167" s="49"/>
      <c r="TUJ167" s="49"/>
      <c r="TUK167" s="49"/>
      <c r="TUL167" s="49"/>
      <c r="TUM167" s="49"/>
      <c r="TUN167" s="49"/>
      <c r="TUO167" s="49"/>
      <c r="TUP167" s="49"/>
      <c r="TUQ167" s="49"/>
      <c r="TUR167" s="49"/>
      <c r="TUS167" s="49"/>
      <c r="TUT167" s="49"/>
      <c r="TUU167" s="49"/>
      <c r="TUV167" s="49"/>
      <c r="TUW167" s="49"/>
      <c r="TUX167" s="49"/>
      <c r="TUY167" s="49"/>
      <c r="TUZ167" s="49"/>
      <c r="TVA167" s="49"/>
      <c r="TVB167" s="49"/>
      <c r="TVC167" s="49"/>
      <c r="TVD167" s="49"/>
      <c r="TVE167" s="49"/>
      <c r="TVF167" s="49"/>
      <c r="TVG167" s="49"/>
      <c r="TVH167" s="49"/>
      <c r="TVI167" s="49"/>
      <c r="TVJ167" s="49"/>
      <c r="TVK167" s="49"/>
      <c r="TVL167" s="49"/>
      <c r="TVM167" s="49"/>
      <c r="TVN167" s="49"/>
      <c r="TVQ167" s="49"/>
      <c r="TVT167" s="49"/>
      <c r="TVW167" s="49"/>
      <c r="TVZ167" s="49"/>
      <c r="TWC167" s="49"/>
      <c r="TWF167" s="49"/>
      <c r="TWO167" s="49"/>
      <c r="TWR167" s="49"/>
      <c r="TWU167" s="49"/>
      <c r="TWX167" s="49"/>
      <c r="TXG167" s="49"/>
      <c r="TXM167" s="49"/>
      <c r="TXP167" s="49"/>
      <c r="TXS167" s="49"/>
      <c r="TXV167" s="49"/>
      <c r="TYB167" s="49"/>
      <c r="TYE167" s="49"/>
      <c r="TYK167" s="49"/>
      <c r="TYM167" s="49"/>
      <c r="TYN167" s="49"/>
      <c r="TYP167" s="49"/>
      <c r="TZG167" s="49"/>
      <c r="TZL167" s="49"/>
      <c r="TZR167" s="49"/>
      <c r="TZU167" s="49"/>
      <c r="TZX167" s="49"/>
      <c r="UAF167" s="49"/>
      <c r="UBB167" s="49"/>
      <c r="UBC167" s="49"/>
      <c r="UBD167" s="49"/>
      <c r="UBE167" s="49"/>
      <c r="UBF167" s="49"/>
      <c r="UBG167" s="49"/>
      <c r="UBY167" s="49"/>
      <c r="UBZ167" s="49"/>
      <c r="UCC167" s="49"/>
      <c r="UCF167" s="49"/>
      <c r="UCH167" s="49"/>
      <c r="UCJ167" s="49"/>
      <c r="UCM167" s="49"/>
      <c r="UCP167" s="49"/>
      <c r="UCS167" s="49"/>
      <c r="UCV167" s="49"/>
      <c r="UCY167" s="49"/>
      <c r="UDB167" s="49"/>
      <c r="UDE167" s="49"/>
      <c r="UDH167" s="49"/>
      <c r="UDJ167" s="49"/>
      <c r="UDW167" s="49"/>
      <c r="UDX167" s="49"/>
      <c r="UDY167" s="49"/>
      <c r="UDZ167" s="49"/>
      <c r="UEA167" s="49"/>
      <c r="UEB167" s="49"/>
      <c r="UEC167" s="49"/>
      <c r="UED167" s="49"/>
      <c r="UEE167" s="49"/>
      <c r="UEF167" s="49"/>
      <c r="UEG167" s="49"/>
      <c r="UEH167" s="49"/>
      <c r="UEI167" s="49"/>
      <c r="UEJ167" s="49"/>
      <c r="UEK167" s="49"/>
      <c r="UEL167" s="49"/>
      <c r="UEM167" s="49"/>
      <c r="UEN167" s="49"/>
      <c r="UEO167" s="49"/>
      <c r="UEP167" s="49"/>
      <c r="UEQ167" s="49"/>
      <c r="UER167" s="49"/>
      <c r="UES167" s="49"/>
      <c r="UET167" s="49"/>
      <c r="UEU167" s="49"/>
      <c r="UEV167" s="49"/>
      <c r="UEW167" s="49"/>
      <c r="UEX167" s="49"/>
      <c r="UEY167" s="49"/>
      <c r="UEZ167" s="49"/>
      <c r="UFA167" s="49"/>
      <c r="UFB167" s="49"/>
      <c r="UFC167" s="49"/>
      <c r="UFD167" s="49"/>
      <c r="UFE167" s="49"/>
      <c r="UFF167" s="49"/>
      <c r="UFG167" s="49"/>
      <c r="UFH167" s="49"/>
      <c r="UFI167" s="49"/>
      <c r="UFJ167" s="49"/>
      <c r="UFM167" s="49"/>
      <c r="UFP167" s="49"/>
      <c r="UFS167" s="49"/>
      <c r="UFV167" s="49"/>
      <c r="UFY167" s="49"/>
      <c r="UGB167" s="49"/>
      <c r="UGK167" s="49"/>
      <c r="UGN167" s="49"/>
      <c r="UGQ167" s="49"/>
      <c r="UGT167" s="49"/>
      <c r="UHC167" s="49"/>
      <c r="UHI167" s="49"/>
      <c r="UHL167" s="49"/>
      <c r="UHO167" s="49"/>
      <c r="UHR167" s="49"/>
      <c r="UHX167" s="49"/>
      <c r="UIA167" s="49"/>
      <c r="UIG167" s="49"/>
      <c r="UII167" s="49"/>
      <c r="UIJ167" s="49"/>
      <c r="UIL167" s="49"/>
      <c r="UJC167" s="49"/>
      <c r="UJH167" s="49"/>
      <c r="UJN167" s="49"/>
      <c r="UJQ167" s="49"/>
      <c r="UJT167" s="49"/>
      <c r="UKB167" s="49"/>
      <c r="UKX167" s="49"/>
      <c r="UKY167" s="49"/>
      <c r="UKZ167" s="49"/>
      <c r="ULA167" s="49"/>
      <c r="ULB167" s="49"/>
      <c r="ULC167" s="49"/>
      <c r="ULU167" s="49"/>
      <c r="ULV167" s="49"/>
      <c r="ULY167" s="49"/>
      <c r="UMB167" s="49"/>
      <c r="UMD167" s="49"/>
      <c r="UMF167" s="49"/>
      <c r="UMI167" s="49"/>
      <c r="UML167" s="49"/>
      <c r="UMO167" s="49"/>
      <c r="UMR167" s="49"/>
      <c r="UMU167" s="49"/>
      <c r="UMX167" s="49"/>
      <c r="UNA167" s="49"/>
      <c r="UND167" s="49"/>
      <c r="UNF167" s="49"/>
      <c r="UNS167" s="49"/>
      <c r="UNT167" s="49"/>
      <c r="UNU167" s="49"/>
      <c r="UNV167" s="49"/>
      <c r="UNW167" s="49"/>
      <c r="UNX167" s="49"/>
      <c r="UNY167" s="49"/>
      <c r="UNZ167" s="49"/>
      <c r="UOA167" s="49"/>
      <c r="UOB167" s="49"/>
      <c r="UOC167" s="49"/>
      <c r="UOD167" s="49"/>
      <c r="UOE167" s="49"/>
      <c r="UOF167" s="49"/>
      <c r="UOG167" s="49"/>
      <c r="UOH167" s="49"/>
      <c r="UOI167" s="49"/>
      <c r="UOJ167" s="49"/>
      <c r="UOK167" s="49"/>
      <c r="UOL167" s="49"/>
      <c r="UOM167" s="49"/>
      <c r="UON167" s="49"/>
      <c r="UOO167" s="49"/>
      <c r="UOP167" s="49"/>
      <c r="UOQ167" s="49"/>
      <c r="UOR167" s="49"/>
      <c r="UOS167" s="49"/>
      <c r="UOT167" s="49"/>
      <c r="UOU167" s="49"/>
      <c r="UOV167" s="49"/>
      <c r="UOW167" s="49"/>
      <c r="UOX167" s="49"/>
      <c r="UOY167" s="49"/>
      <c r="UOZ167" s="49"/>
      <c r="UPA167" s="49"/>
      <c r="UPB167" s="49"/>
      <c r="UPC167" s="49"/>
      <c r="UPD167" s="49"/>
      <c r="UPE167" s="49"/>
      <c r="UPF167" s="49"/>
      <c r="UPI167" s="49"/>
      <c r="UPL167" s="49"/>
      <c r="UPO167" s="49"/>
      <c r="UPR167" s="49"/>
      <c r="UPU167" s="49"/>
      <c r="UPX167" s="49"/>
      <c r="UQG167" s="49"/>
      <c r="UQJ167" s="49"/>
      <c r="UQM167" s="49"/>
      <c r="UQP167" s="49"/>
      <c r="UQY167" s="49"/>
      <c r="URE167" s="49"/>
      <c r="URH167" s="49"/>
      <c r="URK167" s="49"/>
      <c r="URN167" s="49"/>
      <c r="URT167" s="49"/>
      <c r="URW167" s="49"/>
      <c r="USC167" s="49"/>
      <c r="USE167" s="49"/>
      <c r="USF167" s="49"/>
      <c r="USH167" s="49"/>
      <c r="USY167" s="49"/>
      <c r="UTD167" s="49"/>
      <c r="UTJ167" s="49"/>
      <c r="UTM167" s="49"/>
      <c r="UTP167" s="49"/>
      <c r="UTX167" s="49"/>
      <c r="UUT167" s="49"/>
      <c r="UUU167" s="49"/>
      <c r="UUV167" s="49"/>
      <c r="UUW167" s="49"/>
      <c r="UUX167" s="49"/>
      <c r="UUY167" s="49"/>
      <c r="UVQ167" s="49"/>
      <c r="UVR167" s="49"/>
      <c r="UVU167" s="49"/>
      <c r="UVX167" s="49"/>
      <c r="UVZ167" s="49"/>
      <c r="UWB167" s="49"/>
      <c r="UWE167" s="49"/>
      <c r="UWH167" s="49"/>
      <c r="UWK167" s="49"/>
      <c r="UWN167" s="49"/>
      <c r="UWQ167" s="49"/>
      <c r="UWT167" s="49"/>
      <c r="UWW167" s="49"/>
      <c r="UWZ167" s="49"/>
      <c r="UXB167" s="49"/>
      <c r="UXO167" s="49"/>
      <c r="UXP167" s="49"/>
      <c r="UXQ167" s="49"/>
      <c r="UXR167" s="49"/>
      <c r="UXS167" s="49"/>
      <c r="UXT167" s="49"/>
      <c r="UXU167" s="49"/>
      <c r="UXV167" s="49"/>
      <c r="UXW167" s="49"/>
      <c r="UXX167" s="49"/>
      <c r="UXY167" s="49"/>
      <c r="UXZ167" s="49"/>
      <c r="UYA167" s="49"/>
      <c r="UYB167" s="49"/>
      <c r="UYC167" s="49"/>
      <c r="UYD167" s="49"/>
      <c r="UYE167" s="49"/>
      <c r="UYF167" s="49"/>
      <c r="UYG167" s="49"/>
      <c r="UYH167" s="49"/>
      <c r="UYI167" s="49"/>
      <c r="UYJ167" s="49"/>
      <c r="UYK167" s="49"/>
      <c r="UYL167" s="49"/>
      <c r="UYM167" s="49"/>
      <c r="UYN167" s="49"/>
      <c r="UYO167" s="49"/>
      <c r="UYP167" s="49"/>
      <c r="UYQ167" s="49"/>
      <c r="UYR167" s="49"/>
      <c r="UYS167" s="49"/>
      <c r="UYT167" s="49"/>
      <c r="UYU167" s="49"/>
      <c r="UYV167" s="49"/>
      <c r="UYW167" s="49"/>
      <c r="UYX167" s="49"/>
      <c r="UYY167" s="49"/>
      <c r="UYZ167" s="49"/>
      <c r="UZA167" s="49"/>
      <c r="UZB167" s="49"/>
      <c r="UZE167" s="49"/>
      <c r="UZH167" s="49"/>
      <c r="UZK167" s="49"/>
      <c r="UZN167" s="49"/>
      <c r="UZQ167" s="49"/>
      <c r="UZT167" s="49"/>
      <c r="VAC167" s="49"/>
      <c r="VAF167" s="49"/>
      <c r="VAI167" s="49"/>
      <c r="VAL167" s="49"/>
      <c r="VAU167" s="49"/>
      <c r="VBA167" s="49"/>
      <c r="VBD167" s="49"/>
      <c r="VBG167" s="49"/>
      <c r="VBJ167" s="49"/>
      <c r="VBP167" s="49"/>
      <c r="VBS167" s="49"/>
      <c r="VBY167" s="49"/>
      <c r="VCA167" s="49"/>
      <c r="VCB167" s="49"/>
      <c r="VCD167" s="49"/>
      <c r="VCU167" s="49"/>
      <c r="VCZ167" s="49"/>
      <c r="VDF167" s="49"/>
      <c r="VDI167" s="49"/>
      <c r="VDL167" s="49"/>
      <c r="VDT167" s="49"/>
      <c r="VEP167" s="49"/>
      <c r="VEQ167" s="49"/>
      <c r="VER167" s="49"/>
      <c r="VES167" s="49"/>
      <c r="VET167" s="49"/>
      <c r="VEU167" s="49"/>
      <c r="VFM167" s="49"/>
      <c r="VFN167" s="49"/>
      <c r="VFQ167" s="49"/>
      <c r="VFT167" s="49"/>
      <c r="VFV167" s="49"/>
      <c r="VFX167" s="49"/>
      <c r="VGA167" s="49"/>
      <c r="VGD167" s="49"/>
      <c r="VGG167" s="49"/>
      <c r="VGJ167" s="49"/>
      <c r="VGM167" s="49"/>
      <c r="VGP167" s="49"/>
      <c r="VGS167" s="49"/>
      <c r="VGV167" s="49"/>
      <c r="VGX167" s="49"/>
      <c r="VHK167" s="49"/>
      <c r="VHL167" s="49"/>
      <c r="VHM167" s="49"/>
      <c r="VHN167" s="49"/>
      <c r="VHO167" s="49"/>
      <c r="VHP167" s="49"/>
      <c r="VHQ167" s="49"/>
      <c r="VHR167" s="49"/>
      <c r="VHS167" s="49"/>
      <c r="VHT167" s="49"/>
      <c r="VHU167" s="49"/>
      <c r="VHV167" s="49"/>
      <c r="VHW167" s="49"/>
      <c r="VHX167" s="49"/>
      <c r="VHY167" s="49"/>
      <c r="VHZ167" s="49"/>
      <c r="VIA167" s="49"/>
      <c r="VIB167" s="49"/>
      <c r="VIC167" s="49"/>
      <c r="VID167" s="49"/>
      <c r="VIE167" s="49"/>
      <c r="VIF167" s="49"/>
      <c r="VIG167" s="49"/>
      <c r="VIH167" s="49"/>
      <c r="VII167" s="49"/>
      <c r="VIJ167" s="49"/>
      <c r="VIK167" s="49"/>
      <c r="VIL167" s="49"/>
      <c r="VIM167" s="49"/>
      <c r="VIN167" s="49"/>
      <c r="VIO167" s="49"/>
      <c r="VIP167" s="49"/>
      <c r="VIQ167" s="49"/>
      <c r="VIR167" s="49"/>
      <c r="VIS167" s="49"/>
      <c r="VIT167" s="49"/>
      <c r="VIU167" s="49"/>
      <c r="VIV167" s="49"/>
      <c r="VIW167" s="49"/>
      <c r="VIX167" s="49"/>
      <c r="VJA167" s="49"/>
      <c r="VJD167" s="49"/>
      <c r="VJG167" s="49"/>
      <c r="VJJ167" s="49"/>
      <c r="VJM167" s="49"/>
      <c r="VJP167" s="49"/>
      <c r="VJY167" s="49"/>
      <c r="VKB167" s="49"/>
      <c r="VKE167" s="49"/>
      <c r="VKH167" s="49"/>
      <c r="VKQ167" s="49"/>
      <c r="VKW167" s="49"/>
      <c r="VKZ167" s="49"/>
      <c r="VLC167" s="49"/>
      <c r="VLF167" s="49"/>
      <c r="VLL167" s="49"/>
      <c r="VLO167" s="49"/>
      <c r="VLU167" s="49"/>
      <c r="VLW167" s="49"/>
      <c r="VLX167" s="49"/>
      <c r="VLZ167" s="49"/>
      <c r="VMQ167" s="49"/>
      <c r="VMV167" s="49"/>
      <c r="VNB167" s="49"/>
      <c r="VNE167" s="49"/>
      <c r="VNH167" s="49"/>
      <c r="VNP167" s="49"/>
      <c r="VOL167" s="49"/>
      <c r="VOM167" s="49"/>
      <c r="VON167" s="49"/>
      <c r="VOO167" s="49"/>
      <c r="VOP167" s="49"/>
      <c r="VOQ167" s="49"/>
      <c r="VPI167" s="49"/>
      <c r="VPJ167" s="49"/>
      <c r="VPM167" s="49"/>
      <c r="VPP167" s="49"/>
      <c r="VPR167" s="49"/>
      <c r="VPT167" s="49"/>
      <c r="VPW167" s="49"/>
      <c r="VPZ167" s="49"/>
      <c r="VQC167" s="49"/>
      <c r="VQF167" s="49"/>
      <c r="VQI167" s="49"/>
      <c r="VQL167" s="49"/>
      <c r="VQO167" s="49"/>
      <c r="VQR167" s="49"/>
      <c r="VQT167" s="49"/>
      <c r="VRG167" s="49"/>
      <c r="VRH167" s="49"/>
      <c r="VRI167" s="49"/>
      <c r="VRJ167" s="49"/>
      <c r="VRK167" s="49"/>
      <c r="VRL167" s="49"/>
      <c r="VRM167" s="49"/>
      <c r="VRN167" s="49"/>
      <c r="VRO167" s="49"/>
      <c r="VRP167" s="49"/>
      <c r="VRQ167" s="49"/>
      <c r="VRR167" s="49"/>
      <c r="VRS167" s="49"/>
      <c r="VRT167" s="49"/>
      <c r="VRU167" s="49"/>
      <c r="VRV167" s="49"/>
      <c r="VRW167" s="49"/>
      <c r="VRX167" s="49"/>
      <c r="VRY167" s="49"/>
      <c r="VRZ167" s="49"/>
      <c r="VSA167" s="49"/>
      <c r="VSB167" s="49"/>
      <c r="VSC167" s="49"/>
      <c r="VSD167" s="49"/>
      <c r="VSE167" s="49"/>
      <c r="VSF167" s="49"/>
      <c r="VSG167" s="49"/>
      <c r="VSH167" s="49"/>
      <c r="VSI167" s="49"/>
      <c r="VSJ167" s="49"/>
      <c r="VSK167" s="49"/>
      <c r="VSL167" s="49"/>
      <c r="VSM167" s="49"/>
      <c r="VSN167" s="49"/>
      <c r="VSO167" s="49"/>
      <c r="VSP167" s="49"/>
      <c r="VSQ167" s="49"/>
      <c r="VSR167" s="49"/>
      <c r="VSS167" s="49"/>
      <c r="VST167" s="49"/>
      <c r="VSW167" s="49"/>
      <c r="VSZ167" s="49"/>
      <c r="VTC167" s="49"/>
      <c r="VTF167" s="49"/>
      <c r="VTI167" s="49"/>
      <c r="VTL167" s="49"/>
      <c r="VTU167" s="49"/>
      <c r="VTX167" s="49"/>
      <c r="VUA167" s="49"/>
      <c r="VUD167" s="49"/>
      <c r="VUM167" s="49"/>
      <c r="VUS167" s="49"/>
      <c r="VUV167" s="49"/>
      <c r="VUY167" s="49"/>
      <c r="VVB167" s="49"/>
      <c r="VVH167" s="49"/>
      <c r="VVK167" s="49"/>
      <c r="VVQ167" s="49"/>
      <c r="VVS167" s="49"/>
      <c r="VVT167" s="49"/>
      <c r="VVV167" s="49"/>
      <c r="VWM167" s="49"/>
      <c r="VWR167" s="49"/>
      <c r="VWX167" s="49"/>
      <c r="VXA167" s="49"/>
      <c r="VXD167" s="49"/>
      <c r="VXL167" s="49"/>
      <c r="VYH167" s="49"/>
      <c r="VYI167" s="49"/>
      <c r="VYJ167" s="49"/>
      <c r="VYK167" s="49"/>
      <c r="VYL167" s="49"/>
      <c r="VYM167" s="49"/>
      <c r="VZE167" s="49"/>
      <c r="VZF167" s="49"/>
      <c r="VZI167" s="49"/>
      <c r="VZL167" s="49"/>
      <c r="VZN167" s="49"/>
      <c r="VZP167" s="49"/>
      <c r="VZS167" s="49"/>
      <c r="VZV167" s="49"/>
      <c r="VZY167" s="49"/>
      <c r="WAB167" s="49"/>
      <c r="WAE167" s="49"/>
      <c r="WAH167" s="49"/>
      <c r="WAK167" s="49"/>
      <c r="WAN167" s="49"/>
      <c r="WAP167" s="49"/>
      <c r="WBC167" s="49"/>
      <c r="WBD167" s="49"/>
      <c r="WBE167" s="49"/>
      <c r="WBF167" s="49"/>
      <c r="WBG167" s="49"/>
      <c r="WBH167" s="49"/>
      <c r="WBI167" s="49"/>
      <c r="WBJ167" s="49"/>
      <c r="WBK167" s="49"/>
      <c r="WBL167" s="49"/>
      <c r="WBM167" s="49"/>
      <c r="WBN167" s="49"/>
      <c r="WBO167" s="49"/>
      <c r="WBP167" s="49"/>
      <c r="WBQ167" s="49"/>
      <c r="WBR167" s="49"/>
      <c r="WBS167" s="49"/>
      <c r="WBT167" s="49"/>
      <c r="WBU167" s="49"/>
      <c r="WBV167" s="49"/>
      <c r="WBW167" s="49"/>
      <c r="WBX167" s="49"/>
      <c r="WBY167" s="49"/>
      <c r="WBZ167" s="49"/>
      <c r="WCA167" s="49"/>
      <c r="WCB167" s="49"/>
      <c r="WCC167" s="49"/>
      <c r="WCD167" s="49"/>
      <c r="WCE167" s="49"/>
      <c r="WCF167" s="49"/>
      <c r="WCG167" s="49"/>
      <c r="WCH167" s="49"/>
      <c r="WCI167" s="49"/>
      <c r="WCJ167" s="49"/>
      <c r="WCK167" s="49"/>
      <c r="WCL167" s="49"/>
      <c r="WCM167" s="49"/>
      <c r="WCN167" s="49"/>
      <c r="WCO167" s="49"/>
      <c r="WCP167" s="49"/>
      <c r="WCS167" s="49"/>
      <c r="WCV167" s="49"/>
      <c r="WCY167" s="49"/>
      <c r="WDB167" s="49"/>
      <c r="WDE167" s="49"/>
      <c r="WDH167" s="49"/>
      <c r="WDQ167" s="49"/>
      <c r="WDT167" s="49"/>
      <c r="WDW167" s="49"/>
      <c r="WDZ167" s="49"/>
      <c r="WEI167" s="49"/>
      <c r="WEO167" s="49"/>
      <c r="WER167" s="49"/>
      <c r="WEU167" s="49"/>
      <c r="WEX167" s="49"/>
      <c r="WFD167" s="49"/>
      <c r="WFG167" s="49"/>
      <c r="WFM167" s="49"/>
      <c r="WFO167" s="49"/>
      <c r="WFP167" s="49"/>
      <c r="WFR167" s="49"/>
      <c r="WGI167" s="49"/>
      <c r="WGN167" s="49"/>
      <c r="WGT167" s="49"/>
      <c r="WGW167" s="49"/>
      <c r="WGZ167" s="49"/>
      <c r="WHH167" s="49"/>
      <c r="WID167" s="49"/>
      <c r="WIE167" s="49"/>
      <c r="WIF167" s="49"/>
      <c r="WIG167" s="49"/>
      <c r="WIH167" s="49"/>
      <c r="WII167" s="49"/>
      <c r="WJA167" s="49"/>
      <c r="WJB167" s="49"/>
      <c r="WJE167" s="49"/>
      <c r="WJH167" s="49"/>
      <c r="WJJ167" s="49"/>
      <c r="WJL167" s="49"/>
      <c r="WJO167" s="49"/>
      <c r="WJR167" s="49"/>
      <c r="WJU167" s="49"/>
      <c r="WJX167" s="49"/>
      <c r="WKA167" s="49"/>
      <c r="WKD167" s="49"/>
      <c r="WKG167" s="49"/>
      <c r="WKJ167" s="49"/>
      <c r="WKL167" s="49"/>
      <c r="WKY167" s="49"/>
      <c r="WKZ167" s="49"/>
      <c r="WLA167" s="49"/>
      <c r="WLB167" s="49"/>
      <c r="WLC167" s="49"/>
      <c r="WLD167" s="49"/>
      <c r="WLE167" s="49"/>
      <c r="WLF167" s="49"/>
      <c r="WLG167" s="49"/>
      <c r="WLH167" s="49"/>
      <c r="WLI167" s="49"/>
      <c r="WLJ167" s="49"/>
      <c r="WLK167" s="49"/>
      <c r="WLL167" s="49"/>
      <c r="WLM167" s="49"/>
      <c r="WLN167" s="49"/>
      <c r="WLO167" s="49"/>
      <c r="WLP167" s="49"/>
      <c r="WLQ167" s="49"/>
      <c r="WLR167" s="49"/>
      <c r="WLS167" s="49"/>
      <c r="WLT167" s="49"/>
      <c r="WLU167" s="49"/>
      <c r="WLV167" s="49"/>
      <c r="WLW167" s="49"/>
      <c r="WLX167" s="49"/>
      <c r="WLY167" s="49"/>
      <c r="WLZ167" s="49"/>
      <c r="WMA167" s="49"/>
      <c r="WMB167" s="49"/>
      <c r="WMC167" s="49"/>
      <c r="WMD167" s="49"/>
      <c r="WME167" s="49"/>
      <c r="WMF167" s="49"/>
      <c r="WMG167" s="49"/>
      <c r="WMH167" s="49"/>
      <c r="WMI167" s="49"/>
      <c r="WMJ167" s="49"/>
      <c r="WMK167" s="49"/>
      <c r="WML167" s="49"/>
      <c r="WMO167" s="49"/>
      <c r="WMR167" s="49"/>
      <c r="WMU167" s="49"/>
      <c r="WMX167" s="49"/>
      <c r="WNA167" s="49"/>
      <c r="WND167" s="49"/>
      <c r="WNM167" s="49"/>
      <c r="WNP167" s="49"/>
      <c r="WNS167" s="49"/>
      <c r="WNV167" s="49"/>
      <c r="WOE167" s="49"/>
      <c r="WOK167" s="49"/>
      <c r="WON167" s="49"/>
      <c r="WOQ167" s="49"/>
      <c r="WOT167" s="49"/>
      <c r="WOZ167" s="49"/>
      <c r="WPC167" s="49"/>
      <c r="WPI167" s="49"/>
      <c r="WPK167" s="49"/>
      <c r="WPL167" s="49"/>
      <c r="WPN167" s="49"/>
      <c r="WQE167" s="49"/>
      <c r="WQJ167" s="49"/>
      <c r="WQP167" s="49"/>
      <c r="WQS167" s="49"/>
      <c r="WQV167" s="49"/>
      <c r="WRD167" s="49"/>
      <c r="WRZ167" s="49"/>
      <c r="WSA167" s="49"/>
      <c r="WSB167" s="49"/>
      <c r="WSC167" s="49"/>
      <c r="WSD167" s="49"/>
      <c r="WSE167" s="49"/>
      <c r="WSW167" s="49"/>
      <c r="WSX167" s="49"/>
      <c r="WTA167" s="49"/>
      <c r="WTD167" s="49"/>
      <c r="WTF167" s="49"/>
      <c r="WTH167" s="49"/>
      <c r="WTK167" s="49"/>
      <c r="WTN167" s="49"/>
      <c r="WTQ167" s="49"/>
      <c r="WTT167" s="49"/>
      <c r="WTW167" s="49"/>
      <c r="WTZ167" s="49"/>
      <c r="WUC167" s="49"/>
      <c r="WUF167" s="49"/>
      <c r="WUH167" s="49"/>
      <c r="WUU167" s="49"/>
      <c r="WUV167" s="49"/>
      <c r="WUW167" s="49"/>
      <c r="WUX167" s="49"/>
      <c r="WUY167" s="49"/>
      <c r="WUZ167" s="49"/>
      <c r="WVA167" s="49"/>
      <c r="WVB167" s="49"/>
      <c r="WVC167" s="49"/>
      <c r="WVD167" s="49"/>
      <c r="WVE167" s="49"/>
      <c r="WVF167" s="49"/>
      <c r="WVG167" s="49"/>
      <c r="WVH167" s="49"/>
      <c r="WVI167" s="49"/>
      <c r="WVJ167" s="49"/>
      <c r="WVK167" s="49"/>
      <c r="WVL167" s="49"/>
      <c r="WVM167" s="49"/>
      <c r="WVN167" s="49"/>
      <c r="WVO167" s="49"/>
      <c r="WVP167" s="49"/>
      <c r="WVQ167" s="49"/>
      <c r="WVR167" s="49"/>
      <c r="WVS167" s="49"/>
      <c r="WVT167" s="49"/>
      <c r="WVU167" s="49"/>
      <c r="WVV167" s="49"/>
      <c r="WVW167" s="49"/>
      <c r="WVX167" s="49"/>
      <c r="WVY167" s="49"/>
      <c r="WVZ167" s="49"/>
      <c r="WWA167" s="49"/>
      <c r="WWB167" s="49"/>
      <c r="WWC167" s="49"/>
      <c r="WWD167" s="49"/>
      <c r="WWE167" s="49"/>
      <c r="WWF167" s="49"/>
      <c r="WWG167" s="49"/>
      <c r="WWH167" s="49"/>
      <c r="WWI167" s="49"/>
      <c r="WWJ167" s="49"/>
      <c r="WWK167" s="49"/>
      <c r="WWL167" s="49"/>
      <c r="WWM167" s="49"/>
      <c r="WWN167" s="49"/>
      <c r="WWO167" s="49"/>
      <c r="WWP167" s="49"/>
      <c r="WWQ167" s="49"/>
      <c r="WWR167" s="49"/>
      <c r="WWS167" s="49"/>
      <c r="WWT167" s="49"/>
      <c r="WWU167" s="49"/>
      <c r="WWV167" s="49"/>
      <c r="WWW167" s="49"/>
      <c r="WWX167" s="49"/>
      <c r="WWY167" s="49"/>
      <c r="WWZ167" s="49"/>
      <c r="WXA167" s="49"/>
      <c r="WXB167" s="49"/>
      <c r="WXC167" s="49"/>
      <c r="WXD167" s="49"/>
      <c r="WXE167" s="49"/>
      <c r="WXF167" s="49"/>
      <c r="WXG167" s="49"/>
      <c r="WXH167" s="49"/>
      <c r="WXI167" s="49"/>
      <c r="WXJ167" s="49"/>
      <c r="WXK167" s="49"/>
      <c r="WXL167" s="49"/>
      <c r="WXM167" s="49"/>
      <c r="WXN167" s="49"/>
      <c r="WXO167" s="49"/>
      <c r="WXP167" s="49"/>
      <c r="WXQ167" s="49"/>
      <c r="WXR167" s="49"/>
      <c r="WXS167" s="49"/>
      <c r="WXT167" s="49"/>
      <c r="WXU167" s="49"/>
      <c r="WXV167" s="49"/>
      <c r="WXW167" s="49"/>
      <c r="WXX167" s="49"/>
      <c r="WXY167" s="49"/>
      <c r="WXZ167" s="49"/>
      <c r="WYA167" s="49"/>
      <c r="WYB167" s="49"/>
      <c r="WYC167" s="49"/>
      <c r="WYD167" s="49"/>
      <c r="WYE167" s="49"/>
      <c r="WYF167" s="49"/>
      <c r="WYG167" s="49"/>
      <c r="WYH167" s="49"/>
      <c r="WYI167" s="49"/>
      <c r="WYJ167" s="49"/>
      <c r="WYK167" s="49"/>
      <c r="WYL167" s="49"/>
      <c r="WYM167" s="49"/>
      <c r="WYN167" s="49"/>
      <c r="WYO167" s="49"/>
      <c r="WYP167" s="49"/>
      <c r="WYQ167" s="49"/>
      <c r="WYR167" s="49"/>
      <c r="WYS167" s="49"/>
      <c r="WYT167" s="49"/>
      <c r="WYU167" s="49"/>
      <c r="WYV167" s="49"/>
      <c r="WYW167" s="49"/>
      <c r="WYX167" s="49"/>
      <c r="WYY167" s="49"/>
      <c r="WYZ167" s="49"/>
      <c r="WZA167" s="49"/>
      <c r="WZB167" s="49"/>
      <c r="WZC167" s="49"/>
      <c r="WZD167" s="49"/>
      <c r="WZE167" s="49"/>
      <c r="WZF167" s="49"/>
      <c r="WZG167" s="49"/>
      <c r="WZH167" s="49"/>
      <c r="WZI167" s="49"/>
      <c r="WZJ167" s="49"/>
      <c r="WZK167" s="49"/>
      <c r="WZL167" s="49"/>
      <c r="WZM167" s="49"/>
      <c r="WZN167" s="49"/>
      <c r="WZO167" s="49"/>
      <c r="WZP167" s="49"/>
      <c r="WZQ167" s="49"/>
      <c r="WZR167" s="49"/>
      <c r="WZS167" s="49"/>
      <c r="WZT167" s="49"/>
      <c r="WZU167" s="49"/>
      <c r="WZV167" s="49"/>
      <c r="WZW167" s="49"/>
      <c r="WZX167" s="49"/>
      <c r="WZY167" s="49"/>
      <c r="WZZ167" s="49"/>
      <c r="XAA167" s="49"/>
      <c r="XAB167" s="49"/>
      <c r="XAC167" s="49"/>
      <c r="XAD167" s="49"/>
      <c r="XAE167" s="49"/>
      <c r="XAF167" s="49"/>
      <c r="XAG167" s="49"/>
      <c r="XAH167" s="49"/>
      <c r="XAI167" s="49"/>
      <c r="XAJ167" s="49"/>
      <c r="XAK167" s="49"/>
      <c r="XAL167" s="49"/>
      <c r="XAM167" s="49"/>
      <c r="XAN167" s="49"/>
      <c r="XAO167" s="49"/>
      <c r="XAP167" s="49"/>
      <c r="XAQ167" s="49"/>
      <c r="XAR167" s="49"/>
      <c r="XAS167" s="49"/>
      <c r="XAT167" s="49"/>
      <c r="XAU167" s="49"/>
      <c r="XAV167" s="49"/>
      <c r="XAW167" s="49"/>
      <c r="XAX167" s="49"/>
      <c r="XAY167" s="49"/>
      <c r="XAZ167" s="49"/>
      <c r="XBA167" s="49"/>
      <c r="XBB167" s="49"/>
      <c r="XBC167" s="49"/>
      <c r="XBD167" s="49"/>
      <c r="XBE167" s="49"/>
      <c r="XBF167" s="49"/>
      <c r="XBG167" s="49"/>
      <c r="XBH167" s="49"/>
      <c r="XBI167" s="49"/>
      <c r="XBJ167" s="49"/>
      <c r="XBK167" s="49"/>
      <c r="XBL167" s="49"/>
      <c r="XBM167" s="49"/>
      <c r="XBN167" s="49"/>
      <c r="XBO167" s="49"/>
      <c r="XBP167" s="49"/>
      <c r="XBQ167" s="49"/>
      <c r="XBR167" s="49"/>
      <c r="XBS167" s="49"/>
      <c r="XBT167" s="49"/>
      <c r="XBU167" s="49"/>
      <c r="XBV167" s="49"/>
      <c r="XBW167" s="49"/>
      <c r="XBX167" s="49"/>
      <c r="XBY167" s="49"/>
      <c r="XBZ167" s="49"/>
      <c r="XCA167" s="49"/>
      <c r="XCB167" s="49"/>
      <c r="XCC167" s="49"/>
      <c r="XCD167" s="49"/>
      <c r="XCE167" s="49"/>
      <c r="XCF167" s="49"/>
      <c r="XCG167" s="49"/>
      <c r="XCH167" s="49"/>
      <c r="XCI167" s="49"/>
      <c r="XCJ167" s="49"/>
      <c r="XCK167" s="49"/>
      <c r="XCL167" s="49"/>
      <c r="XCM167" s="49"/>
      <c r="XCN167" s="49"/>
      <c r="XCO167" s="49"/>
      <c r="XCP167" s="49"/>
      <c r="XCQ167" s="49"/>
      <c r="XCR167" s="49"/>
      <c r="XCS167" s="49"/>
      <c r="XCT167" s="49"/>
      <c r="XCU167" s="49"/>
      <c r="XCV167" s="49"/>
      <c r="XCW167" s="49"/>
      <c r="XCX167" s="49"/>
      <c r="XCY167" s="49"/>
      <c r="XCZ167" s="49"/>
      <c r="XDA167" s="49"/>
      <c r="XDB167" s="49"/>
      <c r="XDC167" s="49"/>
      <c r="XDD167" s="49"/>
      <c r="XDE167" s="49"/>
      <c r="XDF167" s="49"/>
      <c r="XDG167" s="49"/>
      <c r="XDH167" s="49"/>
      <c r="XDI167" s="49"/>
      <c r="XDJ167" s="49"/>
      <c r="XDK167" s="49"/>
      <c r="XDL167" s="49"/>
      <c r="XDM167" s="49"/>
      <c r="XDN167" s="49"/>
      <c r="XDO167" s="49"/>
      <c r="XDP167" s="49"/>
      <c r="XDQ167" s="49"/>
      <c r="XDR167" s="49"/>
      <c r="XDS167" s="49"/>
      <c r="XDT167" s="49"/>
      <c r="XDU167" s="49"/>
      <c r="XDV167" s="49"/>
      <c r="XDW167" s="49"/>
      <c r="XDX167" s="49"/>
      <c r="XDY167" s="49"/>
      <c r="XDZ167" s="49"/>
      <c r="XEA167" s="49"/>
      <c r="XEB167" s="49"/>
      <c r="XEC167" s="49"/>
      <c r="XED167" s="49"/>
      <c r="XEE167" s="49"/>
      <c r="XEF167" s="49"/>
      <c r="XEG167" s="49"/>
      <c r="XEH167" s="49"/>
      <c r="XEI167" s="49"/>
      <c r="XEJ167" s="49"/>
      <c r="XEK167" s="49"/>
      <c r="XEL167" s="49"/>
      <c r="XEM167" s="49"/>
      <c r="XEN167" s="49"/>
      <c r="XEO167" s="49"/>
      <c r="XEP167" s="49"/>
      <c r="XEQ167" s="49"/>
      <c r="XER167" s="49"/>
      <c r="XES167" s="49"/>
      <c r="XET167" s="49"/>
      <c r="XEU167" s="49"/>
      <c r="XEV167" s="49"/>
      <c r="XEW167" s="49"/>
      <c r="XEX167" s="49"/>
      <c r="XEY167" s="49"/>
      <c r="XEZ167" s="49"/>
      <c r="XFA167" s="49"/>
      <c r="XFB167" s="49"/>
      <c r="XFC167" s="49"/>
      <c r="XFD167" s="49"/>
    </row>
    <row r="168" spans="1:16384" s="45" customFormat="1" ht="21.75" hidden="1" customHeight="1">
      <c r="A168" s="19" t="s">
        <v>166</v>
      </c>
      <c r="B168" s="44" t="s">
        <v>330</v>
      </c>
      <c r="C168" s="53"/>
      <c r="D168" s="59"/>
      <c r="E168" s="60"/>
    </row>
    <row r="169" spans="1:16384" s="45" customFormat="1" ht="18" customHeight="1">
      <c r="A169" s="10" t="s">
        <v>67</v>
      </c>
      <c r="B169" s="111" t="s">
        <v>325</v>
      </c>
      <c r="C169" s="112">
        <v>400</v>
      </c>
      <c r="D169" s="113">
        <v>27000</v>
      </c>
      <c r="E169" s="114">
        <f t="shared" ref="E169:E170" si="5">+D169*C169</f>
        <v>10800000</v>
      </c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C169" s="49"/>
      <c r="AF169" s="49"/>
      <c r="AI169" s="49"/>
      <c r="AL169" s="49"/>
      <c r="AO169" s="49"/>
      <c r="AR169" s="49"/>
      <c r="BA169" s="49"/>
      <c r="BD169" s="49"/>
      <c r="BG169" s="49"/>
      <c r="BJ169" s="49"/>
      <c r="BS169" s="49"/>
      <c r="BY169" s="49"/>
      <c r="CB169" s="49"/>
      <c r="CE169" s="49"/>
      <c r="CH169" s="49"/>
      <c r="CN169" s="49"/>
      <c r="CQ169" s="49"/>
      <c r="CW169" s="49"/>
      <c r="CY169" s="49"/>
      <c r="CZ169" s="49"/>
      <c r="DB169" s="49"/>
      <c r="DS169" s="49"/>
      <c r="DX169" s="49"/>
      <c r="ED169" s="49"/>
      <c r="EG169" s="49"/>
      <c r="EJ169" s="49"/>
      <c r="ER169" s="49"/>
      <c r="FN169" s="49"/>
      <c r="FO169" s="49"/>
      <c r="FP169" s="49"/>
      <c r="FQ169" s="49"/>
      <c r="FR169" s="49"/>
      <c r="FS169" s="49"/>
      <c r="GK169" s="49"/>
      <c r="GL169" s="49"/>
      <c r="GO169" s="49"/>
      <c r="GR169" s="49"/>
      <c r="GT169" s="49"/>
      <c r="GV169" s="49"/>
      <c r="GY169" s="49"/>
      <c r="HB169" s="49"/>
      <c r="HE169" s="49"/>
      <c r="HH169" s="49"/>
      <c r="HK169" s="49"/>
      <c r="HN169" s="49"/>
      <c r="HQ169" s="49"/>
      <c r="HT169" s="49"/>
      <c r="HV169" s="49"/>
      <c r="II169" s="49"/>
      <c r="IJ169" s="49"/>
      <c r="IK169" s="49"/>
      <c r="IL169" s="49"/>
      <c r="IM169" s="49"/>
      <c r="IN169" s="49"/>
      <c r="IO169" s="49"/>
      <c r="IP169" s="49"/>
      <c r="IQ169" s="49"/>
      <c r="IR169" s="49"/>
      <c r="IS169" s="49"/>
      <c r="IT169" s="49"/>
      <c r="IU169" s="49"/>
      <c r="IV169" s="49"/>
      <c r="IW169" s="49"/>
      <c r="IX169" s="49"/>
      <c r="IY169" s="49"/>
      <c r="IZ169" s="49"/>
      <c r="JA169" s="49"/>
      <c r="JB169" s="49"/>
      <c r="JC169" s="49"/>
      <c r="JD169" s="49"/>
      <c r="JE169" s="49"/>
      <c r="JF169" s="49"/>
      <c r="JG169" s="49"/>
      <c r="JH169" s="49"/>
      <c r="JI169" s="49"/>
      <c r="JJ169" s="49"/>
      <c r="JK169" s="49"/>
      <c r="JL169" s="49"/>
      <c r="JM169" s="49"/>
      <c r="JN169" s="49"/>
      <c r="JO169" s="49"/>
      <c r="JP169" s="49"/>
      <c r="JQ169" s="49"/>
      <c r="JR169" s="49"/>
      <c r="JS169" s="49"/>
      <c r="JT169" s="49"/>
      <c r="JU169" s="49"/>
      <c r="JV169" s="49"/>
      <c r="JY169" s="49"/>
      <c r="KB169" s="49"/>
      <c r="KE169" s="49"/>
      <c r="KH169" s="49"/>
      <c r="KK169" s="49"/>
      <c r="KN169" s="49"/>
      <c r="KW169" s="49"/>
      <c r="KZ169" s="49"/>
      <c r="LC169" s="49"/>
      <c r="LF169" s="49"/>
      <c r="LO169" s="49"/>
      <c r="LU169" s="49"/>
      <c r="LX169" s="49"/>
      <c r="MA169" s="49"/>
      <c r="MD169" s="49"/>
      <c r="MJ169" s="49"/>
      <c r="MM169" s="49"/>
      <c r="MS169" s="49"/>
      <c r="MU169" s="49"/>
      <c r="MV169" s="49"/>
      <c r="MX169" s="49"/>
      <c r="NO169" s="49"/>
      <c r="NT169" s="49"/>
      <c r="NZ169" s="49"/>
      <c r="OC169" s="49"/>
      <c r="OF169" s="49"/>
      <c r="ON169" s="49"/>
      <c r="PJ169" s="49"/>
      <c r="PK169" s="49"/>
      <c r="PL169" s="49"/>
      <c r="PM169" s="49"/>
      <c r="PN169" s="49"/>
      <c r="PO169" s="49"/>
      <c r="QG169" s="49"/>
      <c r="QH169" s="49"/>
      <c r="QK169" s="49"/>
      <c r="QN169" s="49"/>
      <c r="QP169" s="49"/>
      <c r="QR169" s="49"/>
      <c r="QU169" s="49"/>
      <c r="QX169" s="49"/>
      <c r="RA169" s="49"/>
      <c r="RD169" s="49"/>
      <c r="RG169" s="49"/>
      <c r="RJ169" s="49"/>
      <c r="RM169" s="49"/>
      <c r="RP169" s="49"/>
      <c r="RR169" s="49"/>
      <c r="SE169" s="49"/>
      <c r="SF169" s="49"/>
      <c r="SG169" s="49"/>
      <c r="SH169" s="49"/>
      <c r="SI169" s="49"/>
      <c r="SJ169" s="49"/>
      <c r="SK169" s="49"/>
      <c r="SL169" s="49"/>
      <c r="SM169" s="49"/>
      <c r="SN169" s="49"/>
      <c r="SO169" s="49"/>
      <c r="SP169" s="49"/>
      <c r="SQ169" s="49"/>
      <c r="SR169" s="49"/>
      <c r="SS169" s="49"/>
      <c r="ST169" s="49"/>
      <c r="SU169" s="49"/>
      <c r="SV169" s="49"/>
      <c r="SW169" s="49"/>
      <c r="SX169" s="49"/>
      <c r="SY169" s="49"/>
      <c r="SZ169" s="49"/>
      <c r="TA169" s="49"/>
      <c r="TB169" s="49"/>
      <c r="TC169" s="49"/>
      <c r="TD169" s="49"/>
      <c r="TE169" s="49"/>
      <c r="TF169" s="49"/>
      <c r="TG169" s="49"/>
      <c r="TH169" s="49"/>
      <c r="TI169" s="49"/>
      <c r="TJ169" s="49"/>
      <c r="TK169" s="49"/>
      <c r="TL169" s="49"/>
      <c r="TM169" s="49"/>
      <c r="TN169" s="49"/>
      <c r="TO169" s="49"/>
      <c r="TP169" s="49"/>
      <c r="TQ169" s="49"/>
      <c r="TR169" s="49"/>
      <c r="TU169" s="49"/>
      <c r="TX169" s="49"/>
      <c r="UA169" s="49"/>
      <c r="UD169" s="49"/>
      <c r="UG169" s="49"/>
      <c r="UJ169" s="49"/>
      <c r="US169" s="49"/>
      <c r="UV169" s="49"/>
      <c r="UY169" s="49"/>
      <c r="VB169" s="49"/>
      <c r="VK169" s="49"/>
      <c r="VQ169" s="49"/>
      <c r="VT169" s="49"/>
      <c r="VW169" s="49"/>
      <c r="VZ169" s="49"/>
      <c r="WF169" s="49"/>
      <c r="WI169" s="49"/>
      <c r="WO169" s="49"/>
      <c r="WQ169" s="49"/>
      <c r="WR169" s="49"/>
      <c r="WT169" s="49"/>
      <c r="XK169" s="49"/>
      <c r="XP169" s="49"/>
      <c r="XV169" s="49"/>
      <c r="XY169" s="49"/>
      <c r="YB169" s="49"/>
      <c r="YJ169" s="49"/>
      <c r="ZF169" s="49"/>
      <c r="ZG169" s="49"/>
      <c r="ZH169" s="49"/>
      <c r="ZI169" s="49"/>
      <c r="ZJ169" s="49"/>
      <c r="ZK169" s="49"/>
      <c r="AAC169" s="49"/>
      <c r="AAD169" s="49"/>
      <c r="AAG169" s="49"/>
      <c r="AAJ169" s="49"/>
      <c r="AAL169" s="49"/>
      <c r="AAN169" s="49"/>
      <c r="AAQ169" s="49"/>
      <c r="AAT169" s="49"/>
      <c r="AAW169" s="49"/>
      <c r="AAZ169" s="49"/>
      <c r="ABC169" s="49"/>
      <c r="ABF169" s="49"/>
      <c r="ABI169" s="49"/>
      <c r="ABL169" s="49"/>
      <c r="ABN169" s="49"/>
      <c r="ACA169" s="49"/>
      <c r="ACB169" s="49"/>
      <c r="ACC169" s="49"/>
      <c r="ACD169" s="49"/>
      <c r="ACE169" s="49"/>
      <c r="ACF169" s="49"/>
      <c r="ACG169" s="49"/>
      <c r="ACH169" s="49"/>
      <c r="ACI169" s="49"/>
      <c r="ACJ169" s="49"/>
      <c r="ACK169" s="49"/>
      <c r="ACL169" s="49"/>
      <c r="ACM169" s="49"/>
      <c r="ACN169" s="49"/>
      <c r="ACO169" s="49"/>
      <c r="ACP169" s="49"/>
      <c r="ACQ169" s="49"/>
      <c r="ACR169" s="49"/>
      <c r="ACS169" s="49"/>
      <c r="ACT169" s="49"/>
      <c r="ACU169" s="49"/>
      <c r="ACV169" s="49"/>
      <c r="ACW169" s="49"/>
      <c r="ACX169" s="49"/>
      <c r="ACY169" s="49"/>
      <c r="ACZ169" s="49"/>
      <c r="ADA169" s="49"/>
      <c r="ADB169" s="49"/>
      <c r="ADC169" s="49"/>
      <c r="ADD169" s="49"/>
      <c r="ADE169" s="49"/>
      <c r="ADF169" s="49"/>
      <c r="ADG169" s="49"/>
      <c r="ADH169" s="49"/>
      <c r="ADI169" s="49"/>
      <c r="ADJ169" s="49"/>
      <c r="ADK169" s="49"/>
      <c r="ADL169" s="49"/>
      <c r="ADM169" s="49"/>
      <c r="ADN169" s="49"/>
      <c r="ADQ169" s="49"/>
      <c r="ADT169" s="49"/>
      <c r="ADW169" s="49"/>
      <c r="ADZ169" s="49"/>
      <c r="AEC169" s="49"/>
      <c r="AEF169" s="49"/>
      <c r="AEO169" s="49"/>
      <c r="AER169" s="49"/>
      <c r="AEU169" s="49"/>
      <c r="AEX169" s="49"/>
      <c r="AFG169" s="49"/>
      <c r="AFM169" s="49"/>
      <c r="AFP169" s="49"/>
      <c r="AFS169" s="49"/>
      <c r="AFV169" s="49"/>
      <c r="AGB169" s="49"/>
      <c r="AGE169" s="49"/>
      <c r="AGK169" s="49"/>
      <c r="AGM169" s="49"/>
      <c r="AGN169" s="49"/>
      <c r="AGP169" s="49"/>
      <c r="AHG169" s="49"/>
      <c r="AHL169" s="49"/>
      <c r="AHR169" s="49"/>
      <c r="AHU169" s="49"/>
      <c r="AHX169" s="49"/>
      <c r="AIF169" s="49"/>
      <c r="AJB169" s="49"/>
      <c r="AJC169" s="49"/>
      <c r="AJD169" s="49"/>
      <c r="AJE169" s="49"/>
      <c r="AJF169" s="49"/>
      <c r="AJG169" s="49"/>
      <c r="AJY169" s="49"/>
      <c r="AJZ169" s="49"/>
      <c r="AKC169" s="49"/>
      <c r="AKF169" s="49"/>
      <c r="AKH169" s="49"/>
      <c r="AKJ169" s="49"/>
      <c r="AKM169" s="49"/>
      <c r="AKP169" s="49"/>
      <c r="AKS169" s="49"/>
      <c r="AKV169" s="49"/>
      <c r="AKY169" s="49"/>
      <c r="ALB169" s="49"/>
      <c r="ALE169" s="49"/>
      <c r="ALH169" s="49"/>
      <c r="ALJ169" s="49"/>
      <c r="ALW169" s="49"/>
      <c r="ALX169" s="49"/>
      <c r="ALY169" s="49"/>
      <c r="ALZ169" s="49"/>
      <c r="AMA169" s="49"/>
      <c r="AMB169" s="49"/>
      <c r="AMC169" s="49"/>
      <c r="AMD169" s="49"/>
      <c r="AME169" s="49"/>
      <c r="AMF169" s="49"/>
      <c r="AMG169" s="49"/>
      <c r="AMH169" s="49"/>
      <c r="AMI169" s="49"/>
      <c r="AMJ169" s="49"/>
      <c r="AMK169" s="49"/>
      <c r="AML169" s="49"/>
      <c r="AMM169" s="49"/>
      <c r="AMN169" s="49"/>
      <c r="AMO169" s="49"/>
      <c r="AMP169" s="49"/>
      <c r="AMQ169" s="49"/>
      <c r="AMR169" s="49"/>
      <c r="AMS169" s="49"/>
      <c r="AMT169" s="49"/>
      <c r="AMU169" s="49"/>
      <c r="AMV169" s="49"/>
      <c r="AMW169" s="49"/>
      <c r="AMX169" s="49"/>
      <c r="AMY169" s="49"/>
      <c r="AMZ169" s="49"/>
      <c r="ANA169" s="49"/>
      <c r="ANB169" s="49"/>
      <c r="ANC169" s="49"/>
      <c r="AND169" s="49"/>
      <c r="ANE169" s="49"/>
      <c r="ANF169" s="49"/>
      <c r="ANG169" s="49"/>
      <c r="ANH169" s="49"/>
      <c r="ANI169" s="49"/>
      <c r="ANJ169" s="49"/>
      <c r="ANM169" s="49"/>
      <c r="ANP169" s="49"/>
      <c r="ANS169" s="49"/>
      <c r="ANV169" s="49"/>
      <c r="ANY169" s="49"/>
      <c r="AOB169" s="49"/>
      <c r="AOK169" s="49"/>
      <c r="AON169" s="49"/>
      <c r="AOQ169" s="49"/>
      <c r="AOT169" s="49"/>
      <c r="APC169" s="49"/>
      <c r="API169" s="49"/>
      <c r="APL169" s="49"/>
      <c r="APO169" s="49"/>
      <c r="APR169" s="49"/>
      <c r="APX169" s="49"/>
      <c r="AQA169" s="49"/>
      <c r="AQG169" s="49"/>
      <c r="AQI169" s="49"/>
      <c r="AQJ169" s="49"/>
      <c r="AQL169" s="49"/>
      <c r="ARC169" s="49"/>
      <c r="ARH169" s="49"/>
      <c r="ARN169" s="49"/>
      <c r="ARQ169" s="49"/>
      <c r="ART169" s="49"/>
      <c r="ASB169" s="49"/>
      <c r="ASX169" s="49"/>
      <c r="ASY169" s="49"/>
      <c r="ASZ169" s="49"/>
      <c r="ATA169" s="49"/>
      <c r="ATB169" s="49"/>
      <c r="ATC169" s="49"/>
      <c r="ATU169" s="49"/>
      <c r="ATV169" s="49"/>
      <c r="ATY169" s="49"/>
      <c r="AUB169" s="49"/>
      <c r="AUD169" s="49"/>
      <c r="AUF169" s="49"/>
      <c r="AUI169" s="49"/>
      <c r="AUL169" s="49"/>
      <c r="AUO169" s="49"/>
      <c r="AUR169" s="49"/>
      <c r="AUU169" s="49"/>
      <c r="AUX169" s="49"/>
      <c r="AVA169" s="49"/>
      <c r="AVD169" s="49"/>
      <c r="AVF169" s="49"/>
      <c r="AVS169" s="49"/>
      <c r="AVT169" s="49"/>
      <c r="AVU169" s="49"/>
      <c r="AVV169" s="49"/>
      <c r="AVW169" s="49"/>
      <c r="AVX169" s="49"/>
      <c r="AVY169" s="49"/>
      <c r="AVZ169" s="49"/>
      <c r="AWA169" s="49"/>
      <c r="AWB169" s="49"/>
      <c r="AWC169" s="49"/>
      <c r="AWD169" s="49"/>
      <c r="AWE169" s="49"/>
      <c r="AWF169" s="49"/>
      <c r="AWG169" s="49"/>
      <c r="AWH169" s="49"/>
      <c r="AWI169" s="49"/>
      <c r="AWJ169" s="49"/>
      <c r="AWK169" s="49"/>
      <c r="AWL169" s="49"/>
      <c r="AWM169" s="49"/>
      <c r="AWN169" s="49"/>
      <c r="AWO169" s="49"/>
      <c r="AWP169" s="49"/>
      <c r="AWQ169" s="49"/>
      <c r="AWR169" s="49"/>
      <c r="AWS169" s="49"/>
      <c r="AWT169" s="49"/>
      <c r="AWU169" s="49"/>
      <c r="AWV169" s="49"/>
      <c r="AWW169" s="49"/>
      <c r="AWX169" s="49"/>
      <c r="AWY169" s="49"/>
      <c r="AWZ169" s="49"/>
      <c r="AXA169" s="49"/>
      <c r="AXB169" s="49"/>
      <c r="AXC169" s="49"/>
      <c r="AXD169" s="49"/>
      <c r="AXE169" s="49"/>
      <c r="AXF169" s="49"/>
      <c r="AXI169" s="49"/>
      <c r="AXL169" s="49"/>
      <c r="AXO169" s="49"/>
      <c r="AXR169" s="49"/>
      <c r="AXU169" s="49"/>
      <c r="AXX169" s="49"/>
      <c r="AYG169" s="49"/>
      <c r="AYJ169" s="49"/>
      <c r="AYM169" s="49"/>
      <c r="AYP169" s="49"/>
      <c r="AYY169" s="49"/>
      <c r="AZE169" s="49"/>
      <c r="AZH169" s="49"/>
      <c r="AZK169" s="49"/>
      <c r="AZN169" s="49"/>
      <c r="AZT169" s="49"/>
      <c r="AZW169" s="49"/>
      <c r="BAC169" s="49"/>
      <c r="BAE169" s="49"/>
      <c r="BAF169" s="49"/>
      <c r="BAH169" s="49"/>
      <c r="BAY169" s="49"/>
      <c r="BBD169" s="49"/>
      <c r="BBJ169" s="49"/>
      <c r="BBM169" s="49"/>
      <c r="BBP169" s="49"/>
      <c r="BBX169" s="49"/>
      <c r="BCT169" s="49"/>
      <c r="BCU169" s="49"/>
      <c r="BCV169" s="49"/>
      <c r="BCW169" s="49"/>
      <c r="BCX169" s="49"/>
      <c r="BCY169" s="49"/>
      <c r="BDQ169" s="49"/>
      <c r="BDR169" s="49"/>
      <c r="BDU169" s="49"/>
      <c r="BDX169" s="49"/>
      <c r="BDZ169" s="49"/>
      <c r="BEB169" s="49"/>
      <c r="BEE169" s="49"/>
      <c r="BEH169" s="49"/>
      <c r="BEK169" s="49"/>
      <c r="BEN169" s="49"/>
      <c r="BEQ169" s="49"/>
      <c r="BET169" s="49"/>
      <c r="BEW169" s="49"/>
      <c r="BEZ169" s="49"/>
      <c r="BFB169" s="49"/>
      <c r="BFO169" s="49"/>
      <c r="BFP169" s="49"/>
      <c r="BFQ169" s="49"/>
      <c r="BFR169" s="49"/>
      <c r="BFS169" s="49"/>
      <c r="BFT169" s="49"/>
      <c r="BFU169" s="49"/>
      <c r="BFV169" s="49"/>
      <c r="BFW169" s="49"/>
      <c r="BFX169" s="49"/>
      <c r="BFY169" s="49"/>
      <c r="BFZ169" s="49"/>
      <c r="BGA169" s="49"/>
      <c r="BGB169" s="49"/>
      <c r="BGC169" s="49"/>
      <c r="BGD169" s="49"/>
      <c r="BGE169" s="49"/>
      <c r="BGF169" s="49"/>
      <c r="BGG169" s="49"/>
      <c r="BGH169" s="49"/>
      <c r="BGI169" s="49"/>
      <c r="BGJ169" s="49"/>
      <c r="BGK169" s="49"/>
      <c r="BGL169" s="49"/>
      <c r="BGM169" s="49"/>
      <c r="BGN169" s="49"/>
      <c r="BGO169" s="49"/>
      <c r="BGP169" s="49"/>
      <c r="BGQ169" s="49"/>
      <c r="BGR169" s="49"/>
      <c r="BGS169" s="49"/>
      <c r="BGT169" s="49"/>
      <c r="BGU169" s="49"/>
      <c r="BGV169" s="49"/>
      <c r="BGW169" s="49"/>
      <c r="BGX169" s="49"/>
      <c r="BGY169" s="49"/>
      <c r="BGZ169" s="49"/>
      <c r="BHA169" s="49"/>
      <c r="BHB169" s="49"/>
      <c r="BHE169" s="49"/>
      <c r="BHH169" s="49"/>
      <c r="BHK169" s="49"/>
      <c r="BHN169" s="49"/>
      <c r="BHQ169" s="49"/>
      <c r="BHT169" s="49"/>
      <c r="BIC169" s="49"/>
      <c r="BIF169" s="49"/>
      <c r="BII169" s="49"/>
      <c r="BIL169" s="49"/>
      <c r="BIU169" s="49"/>
      <c r="BJA169" s="49"/>
      <c r="BJD169" s="49"/>
      <c r="BJG169" s="49"/>
      <c r="BJJ169" s="49"/>
      <c r="BJP169" s="49"/>
      <c r="BJS169" s="49"/>
      <c r="BJY169" s="49"/>
      <c r="BKA169" s="49"/>
      <c r="BKB169" s="49"/>
      <c r="BKD169" s="49"/>
      <c r="BKU169" s="49"/>
      <c r="BKZ169" s="49"/>
      <c r="BLF169" s="49"/>
      <c r="BLI169" s="49"/>
      <c r="BLL169" s="49"/>
      <c r="BLT169" s="49"/>
      <c r="BMP169" s="49"/>
      <c r="BMQ169" s="49"/>
      <c r="BMR169" s="49"/>
      <c r="BMS169" s="49"/>
      <c r="BMT169" s="49"/>
      <c r="BMU169" s="49"/>
      <c r="BNM169" s="49"/>
      <c r="BNN169" s="49"/>
      <c r="BNQ169" s="49"/>
      <c r="BNT169" s="49"/>
      <c r="BNV169" s="49"/>
      <c r="BNX169" s="49"/>
      <c r="BOA169" s="49"/>
      <c r="BOD169" s="49"/>
      <c r="BOG169" s="49"/>
      <c r="BOJ169" s="49"/>
      <c r="BOM169" s="49"/>
      <c r="BOP169" s="49"/>
      <c r="BOS169" s="49"/>
      <c r="BOV169" s="49"/>
      <c r="BOX169" s="49"/>
      <c r="BPK169" s="49"/>
      <c r="BPL169" s="49"/>
      <c r="BPM169" s="49"/>
      <c r="BPN169" s="49"/>
      <c r="BPO169" s="49"/>
      <c r="BPP169" s="49"/>
      <c r="BPQ169" s="49"/>
      <c r="BPR169" s="49"/>
      <c r="BPS169" s="49"/>
      <c r="BPT169" s="49"/>
      <c r="BPU169" s="49"/>
      <c r="BPV169" s="49"/>
      <c r="BPW169" s="49"/>
      <c r="BPX169" s="49"/>
      <c r="BPY169" s="49"/>
      <c r="BPZ169" s="49"/>
      <c r="BQA169" s="49"/>
      <c r="BQB169" s="49"/>
      <c r="BQC169" s="49"/>
      <c r="BQD169" s="49"/>
      <c r="BQE169" s="49"/>
      <c r="BQF169" s="49"/>
      <c r="BQG169" s="49"/>
      <c r="BQH169" s="49"/>
      <c r="BQI169" s="49"/>
      <c r="BQJ169" s="49"/>
      <c r="BQK169" s="49"/>
      <c r="BQL169" s="49"/>
      <c r="BQM169" s="49"/>
      <c r="BQN169" s="49"/>
      <c r="BQO169" s="49"/>
      <c r="BQP169" s="49"/>
      <c r="BQQ169" s="49"/>
      <c r="BQR169" s="49"/>
      <c r="BQS169" s="49"/>
      <c r="BQT169" s="49"/>
      <c r="BQU169" s="49"/>
      <c r="BQV169" s="49"/>
      <c r="BQW169" s="49"/>
      <c r="BQX169" s="49"/>
      <c r="BRA169" s="49"/>
      <c r="BRD169" s="49"/>
      <c r="BRG169" s="49"/>
      <c r="BRJ169" s="49"/>
      <c r="BRM169" s="49"/>
      <c r="BRP169" s="49"/>
      <c r="BRY169" s="49"/>
      <c r="BSB169" s="49"/>
      <c r="BSE169" s="49"/>
      <c r="BSH169" s="49"/>
      <c r="BSQ169" s="49"/>
      <c r="BSW169" s="49"/>
      <c r="BSZ169" s="49"/>
      <c r="BTC169" s="49"/>
      <c r="BTF169" s="49"/>
      <c r="BTL169" s="49"/>
      <c r="BTO169" s="49"/>
      <c r="BTU169" s="49"/>
      <c r="BTW169" s="49"/>
      <c r="BTX169" s="49"/>
      <c r="BTZ169" s="49"/>
      <c r="BUQ169" s="49"/>
      <c r="BUV169" s="49"/>
      <c r="BVB169" s="49"/>
      <c r="BVE169" s="49"/>
      <c r="BVH169" s="49"/>
      <c r="BVP169" s="49"/>
      <c r="BWL169" s="49"/>
      <c r="BWM169" s="49"/>
      <c r="BWN169" s="49"/>
      <c r="BWO169" s="49"/>
      <c r="BWP169" s="49"/>
      <c r="BWQ169" s="49"/>
      <c r="BXI169" s="49"/>
      <c r="BXJ169" s="49"/>
      <c r="BXM169" s="49"/>
      <c r="BXP169" s="49"/>
      <c r="BXR169" s="49"/>
      <c r="BXT169" s="49"/>
      <c r="BXW169" s="49"/>
      <c r="BXZ169" s="49"/>
      <c r="BYC169" s="49"/>
      <c r="BYF169" s="49"/>
      <c r="BYI169" s="49"/>
      <c r="BYL169" s="49"/>
      <c r="BYO169" s="49"/>
      <c r="BYR169" s="49"/>
      <c r="BYT169" s="49"/>
      <c r="BZG169" s="49"/>
      <c r="BZH169" s="49"/>
      <c r="BZI169" s="49"/>
      <c r="BZJ169" s="49"/>
      <c r="BZK169" s="49"/>
      <c r="BZL169" s="49"/>
      <c r="BZM169" s="49"/>
      <c r="BZN169" s="49"/>
      <c r="BZO169" s="49"/>
      <c r="BZP169" s="49"/>
      <c r="BZQ169" s="49"/>
      <c r="BZR169" s="49"/>
      <c r="BZS169" s="49"/>
      <c r="BZT169" s="49"/>
      <c r="BZU169" s="49"/>
      <c r="BZV169" s="49"/>
      <c r="BZW169" s="49"/>
      <c r="BZX169" s="49"/>
      <c r="BZY169" s="49"/>
      <c r="BZZ169" s="49"/>
      <c r="CAA169" s="49"/>
      <c r="CAB169" s="49"/>
      <c r="CAC169" s="49"/>
      <c r="CAD169" s="49"/>
      <c r="CAE169" s="49"/>
      <c r="CAF169" s="49"/>
      <c r="CAG169" s="49"/>
      <c r="CAH169" s="49"/>
      <c r="CAI169" s="49"/>
      <c r="CAJ169" s="49"/>
      <c r="CAK169" s="49"/>
      <c r="CAL169" s="49"/>
      <c r="CAM169" s="49"/>
      <c r="CAN169" s="49"/>
      <c r="CAO169" s="49"/>
      <c r="CAP169" s="49"/>
      <c r="CAQ169" s="49"/>
      <c r="CAR169" s="49"/>
      <c r="CAS169" s="49"/>
      <c r="CAT169" s="49"/>
      <c r="CAW169" s="49"/>
      <c r="CAZ169" s="49"/>
      <c r="CBC169" s="49"/>
      <c r="CBF169" s="49"/>
      <c r="CBI169" s="49"/>
      <c r="CBL169" s="49"/>
      <c r="CBU169" s="49"/>
      <c r="CBX169" s="49"/>
      <c r="CCA169" s="49"/>
      <c r="CCD169" s="49"/>
      <c r="CCM169" s="49"/>
      <c r="CCS169" s="49"/>
      <c r="CCV169" s="49"/>
      <c r="CCY169" s="49"/>
      <c r="CDB169" s="49"/>
      <c r="CDH169" s="49"/>
      <c r="CDK169" s="49"/>
      <c r="CDQ169" s="49"/>
      <c r="CDS169" s="49"/>
      <c r="CDT169" s="49"/>
      <c r="CDV169" s="49"/>
      <c r="CEM169" s="49"/>
      <c r="CER169" s="49"/>
      <c r="CEX169" s="49"/>
      <c r="CFA169" s="49"/>
      <c r="CFD169" s="49"/>
      <c r="CFL169" s="49"/>
      <c r="CGH169" s="49"/>
      <c r="CGI169" s="49"/>
      <c r="CGJ169" s="49"/>
      <c r="CGK169" s="49"/>
      <c r="CGL169" s="49"/>
      <c r="CGM169" s="49"/>
      <c r="CHE169" s="49"/>
      <c r="CHF169" s="49"/>
      <c r="CHI169" s="49"/>
      <c r="CHL169" s="49"/>
      <c r="CHN169" s="49"/>
      <c r="CHP169" s="49"/>
      <c r="CHS169" s="49"/>
      <c r="CHV169" s="49"/>
      <c r="CHY169" s="49"/>
      <c r="CIB169" s="49"/>
      <c r="CIE169" s="49"/>
      <c r="CIH169" s="49"/>
      <c r="CIK169" s="49"/>
      <c r="CIN169" s="49"/>
      <c r="CIP169" s="49"/>
      <c r="CJC169" s="49"/>
      <c r="CJD169" s="49"/>
      <c r="CJE169" s="49"/>
      <c r="CJF169" s="49"/>
      <c r="CJG169" s="49"/>
      <c r="CJH169" s="49"/>
      <c r="CJI169" s="49"/>
      <c r="CJJ169" s="49"/>
      <c r="CJK169" s="49"/>
      <c r="CJL169" s="49"/>
      <c r="CJM169" s="49"/>
      <c r="CJN169" s="49"/>
      <c r="CJO169" s="49"/>
      <c r="CJP169" s="49"/>
      <c r="CJQ169" s="49"/>
      <c r="CJR169" s="49"/>
      <c r="CJS169" s="49"/>
      <c r="CJT169" s="49"/>
      <c r="CJU169" s="49"/>
      <c r="CJV169" s="49"/>
      <c r="CJW169" s="49"/>
      <c r="CJX169" s="49"/>
      <c r="CJY169" s="49"/>
      <c r="CJZ169" s="49"/>
      <c r="CKA169" s="49"/>
      <c r="CKB169" s="49"/>
      <c r="CKC169" s="49"/>
      <c r="CKD169" s="49"/>
      <c r="CKE169" s="49"/>
      <c r="CKF169" s="49"/>
      <c r="CKG169" s="49"/>
      <c r="CKH169" s="49"/>
      <c r="CKI169" s="49"/>
      <c r="CKJ169" s="49"/>
      <c r="CKK169" s="49"/>
      <c r="CKL169" s="49"/>
      <c r="CKM169" s="49"/>
      <c r="CKN169" s="49"/>
      <c r="CKO169" s="49"/>
      <c r="CKP169" s="49"/>
      <c r="CKS169" s="49"/>
      <c r="CKV169" s="49"/>
      <c r="CKY169" s="49"/>
      <c r="CLB169" s="49"/>
      <c r="CLE169" s="49"/>
      <c r="CLH169" s="49"/>
      <c r="CLQ169" s="49"/>
      <c r="CLT169" s="49"/>
      <c r="CLW169" s="49"/>
      <c r="CLZ169" s="49"/>
      <c r="CMI169" s="49"/>
      <c r="CMO169" s="49"/>
      <c r="CMR169" s="49"/>
      <c r="CMU169" s="49"/>
      <c r="CMX169" s="49"/>
      <c r="CND169" s="49"/>
      <c r="CNG169" s="49"/>
      <c r="CNM169" s="49"/>
      <c r="CNO169" s="49"/>
      <c r="CNP169" s="49"/>
      <c r="CNR169" s="49"/>
      <c r="COI169" s="49"/>
      <c r="CON169" s="49"/>
      <c r="COT169" s="49"/>
      <c r="COW169" s="49"/>
      <c r="COZ169" s="49"/>
      <c r="CPH169" s="49"/>
      <c r="CQD169" s="49"/>
      <c r="CQE169" s="49"/>
      <c r="CQF169" s="49"/>
      <c r="CQG169" s="49"/>
      <c r="CQH169" s="49"/>
      <c r="CQI169" s="49"/>
      <c r="CRA169" s="49"/>
      <c r="CRB169" s="49"/>
      <c r="CRE169" s="49"/>
      <c r="CRH169" s="49"/>
      <c r="CRJ169" s="49"/>
      <c r="CRL169" s="49"/>
      <c r="CRO169" s="49"/>
      <c r="CRR169" s="49"/>
      <c r="CRU169" s="49"/>
      <c r="CRX169" s="49"/>
      <c r="CSA169" s="49"/>
      <c r="CSD169" s="49"/>
      <c r="CSG169" s="49"/>
      <c r="CSJ169" s="49"/>
      <c r="CSL169" s="49"/>
      <c r="CSY169" s="49"/>
      <c r="CSZ169" s="49"/>
      <c r="CTA169" s="49"/>
      <c r="CTB169" s="49"/>
      <c r="CTC169" s="49"/>
      <c r="CTD169" s="49"/>
      <c r="CTE169" s="49"/>
      <c r="CTF169" s="49"/>
      <c r="CTG169" s="49"/>
      <c r="CTH169" s="49"/>
      <c r="CTI169" s="49"/>
      <c r="CTJ169" s="49"/>
      <c r="CTK169" s="49"/>
      <c r="CTL169" s="49"/>
      <c r="CTM169" s="49"/>
      <c r="CTN169" s="49"/>
      <c r="CTO169" s="49"/>
      <c r="CTP169" s="49"/>
      <c r="CTQ169" s="49"/>
      <c r="CTR169" s="49"/>
      <c r="CTS169" s="49"/>
      <c r="CTT169" s="49"/>
      <c r="CTU169" s="49"/>
      <c r="CTV169" s="49"/>
      <c r="CTW169" s="49"/>
      <c r="CTX169" s="49"/>
      <c r="CTY169" s="49"/>
      <c r="CTZ169" s="49"/>
      <c r="CUA169" s="49"/>
      <c r="CUB169" s="49"/>
      <c r="CUC169" s="49"/>
      <c r="CUD169" s="49"/>
      <c r="CUE169" s="49"/>
      <c r="CUF169" s="49"/>
      <c r="CUG169" s="49"/>
      <c r="CUH169" s="49"/>
      <c r="CUI169" s="49"/>
      <c r="CUJ169" s="49"/>
      <c r="CUK169" s="49"/>
      <c r="CUL169" s="49"/>
      <c r="CUO169" s="49"/>
      <c r="CUR169" s="49"/>
      <c r="CUU169" s="49"/>
      <c r="CUX169" s="49"/>
      <c r="CVA169" s="49"/>
      <c r="CVD169" s="49"/>
      <c r="CVM169" s="49"/>
      <c r="CVP169" s="49"/>
      <c r="CVS169" s="49"/>
      <c r="CVV169" s="49"/>
      <c r="CWE169" s="49"/>
      <c r="CWK169" s="49"/>
      <c r="CWN169" s="49"/>
      <c r="CWQ169" s="49"/>
      <c r="CWT169" s="49"/>
      <c r="CWZ169" s="49"/>
      <c r="CXC169" s="49"/>
      <c r="CXI169" s="49"/>
      <c r="CXK169" s="49"/>
      <c r="CXL169" s="49"/>
      <c r="CXN169" s="49"/>
      <c r="CYE169" s="49"/>
      <c r="CYJ169" s="49"/>
      <c r="CYP169" s="49"/>
      <c r="CYS169" s="49"/>
      <c r="CYV169" s="49"/>
      <c r="CZD169" s="49"/>
      <c r="CZZ169" s="49"/>
      <c r="DAA169" s="49"/>
      <c r="DAB169" s="49"/>
      <c r="DAC169" s="49"/>
      <c r="DAD169" s="49"/>
      <c r="DAE169" s="49"/>
      <c r="DAW169" s="49"/>
      <c r="DAX169" s="49"/>
      <c r="DBA169" s="49"/>
      <c r="DBD169" s="49"/>
      <c r="DBF169" s="49"/>
      <c r="DBH169" s="49"/>
      <c r="DBK169" s="49"/>
      <c r="DBN169" s="49"/>
      <c r="DBQ169" s="49"/>
      <c r="DBT169" s="49"/>
      <c r="DBW169" s="49"/>
      <c r="DBZ169" s="49"/>
      <c r="DCC169" s="49"/>
      <c r="DCF169" s="49"/>
      <c r="DCH169" s="49"/>
      <c r="DCU169" s="49"/>
      <c r="DCV169" s="49"/>
      <c r="DCW169" s="49"/>
      <c r="DCX169" s="49"/>
      <c r="DCY169" s="49"/>
      <c r="DCZ169" s="49"/>
      <c r="DDA169" s="49"/>
      <c r="DDB169" s="49"/>
      <c r="DDC169" s="49"/>
      <c r="DDD169" s="49"/>
      <c r="DDE169" s="49"/>
      <c r="DDF169" s="49"/>
      <c r="DDG169" s="49"/>
      <c r="DDH169" s="49"/>
      <c r="DDI169" s="49"/>
      <c r="DDJ169" s="49"/>
      <c r="DDK169" s="49"/>
      <c r="DDL169" s="49"/>
      <c r="DDM169" s="49"/>
      <c r="DDN169" s="49"/>
      <c r="DDO169" s="49"/>
      <c r="DDP169" s="49"/>
      <c r="DDQ169" s="49"/>
      <c r="DDR169" s="49"/>
      <c r="DDS169" s="49"/>
      <c r="DDT169" s="49"/>
      <c r="DDU169" s="49"/>
      <c r="DDV169" s="49"/>
      <c r="DDW169" s="49"/>
      <c r="DDX169" s="49"/>
      <c r="DDY169" s="49"/>
      <c r="DDZ169" s="49"/>
      <c r="DEA169" s="49"/>
      <c r="DEB169" s="49"/>
      <c r="DEC169" s="49"/>
      <c r="DED169" s="49"/>
      <c r="DEE169" s="49"/>
      <c r="DEF169" s="49"/>
      <c r="DEG169" s="49"/>
      <c r="DEH169" s="49"/>
      <c r="DEK169" s="49"/>
      <c r="DEN169" s="49"/>
      <c r="DEQ169" s="49"/>
      <c r="DET169" s="49"/>
      <c r="DEW169" s="49"/>
      <c r="DEZ169" s="49"/>
      <c r="DFI169" s="49"/>
      <c r="DFL169" s="49"/>
      <c r="DFO169" s="49"/>
      <c r="DFR169" s="49"/>
      <c r="DGA169" s="49"/>
      <c r="DGG169" s="49"/>
      <c r="DGJ169" s="49"/>
      <c r="DGM169" s="49"/>
      <c r="DGP169" s="49"/>
      <c r="DGV169" s="49"/>
      <c r="DGY169" s="49"/>
      <c r="DHE169" s="49"/>
      <c r="DHG169" s="49"/>
      <c r="DHH169" s="49"/>
      <c r="DHJ169" s="49"/>
      <c r="DIA169" s="49"/>
      <c r="DIF169" s="49"/>
      <c r="DIL169" s="49"/>
      <c r="DIO169" s="49"/>
      <c r="DIR169" s="49"/>
      <c r="DIZ169" s="49"/>
      <c r="DJV169" s="49"/>
      <c r="DJW169" s="49"/>
      <c r="DJX169" s="49"/>
      <c r="DJY169" s="49"/>
      <c r="DJZ169" s="49"/>
      <c r="DKA169" s="49"/>
      <c r="DKS169" s="49"/>
      <c r="DKT169" s="49"/>
      <c r="DKW169" s="49"/>
      <c r="DKZ169" s="49"/>
      <c r="DLB169" s="49"/>
      <c r="DLD169" s="49"/>
      <c r="DLG169" s="49"/>
      <c r="DLJ169" s="49"/>
      <c r="DLM169" s="49"/>
      <c r="DLP169" s="49"/>
      <c r="DLS169" s="49"/>
      <c r="DLV169" s="49"/>
      <c r="DLY169" s="49"/>
      <c r="DMB169" s="49"/>
      <c r="DMD169" s="49"/>
      <c r="DMQ169" s="49"/>
      <c r="DMR169" s="49"/>
      <c r="DMS169" s="49"/>
      <c r="DMT169" s="49"/>
      <c r="DMU169" s="49"/>
      <c r="DMV169" s="49"/>
      <c r="DMW169" s="49"/>
      <c r="DMX169" s="49"/>
      <c r="DMY169" s="49"/>
      <c r="DMZ169" s="49"/>
      <c r="DNA169" s="49"/>
      <c r="DNB169" s="49"/>
      <c r="DNC169" s="49"/>
      <c r="DND169" s="49"/>
      <c r="DNE169" s="49"/>
      <c r="DNF169" s="49"/>
      <c r="DNG169" s="49"/>
      <c r="DNH169" s="49"/>
      <c r="DNI169" s="49"/>
      <c r="DNJ169" s="49"/>
      <c r="DNK169" s="49"/>
      <c r="DNL169" s="49"/>
      <c r="DNM169" s="49"/>
      <c r="DNN169" s="49"/>
      <c r="DNO169" s="49"/>
      <c r="DNP169" s="49"/>
      <c r="DNQ169" s="49"/>
      <c r="DNR169" s="49"/>
      <c r="DNS169" s="49"/>
      <c r="DNT169" s="49"/>
      <c r="DNU169" s="49"/>
      <c r="DNV169" s="49"/>
      <c r="DNW169" s="49"/>
      <c r="DNX169" s="49"/>
      <c r="DNY169" s="49"/>
      <c r="DNZ169" s="49"/>
      <c r="DOA169" s="49"/>
      <c r="DOB169" s="49"/>
      <c r="DOC169" s="49"/>
      <c r="DOD169" s="49"/>
      <c r="DOG169" s="49"/>
      <c r="DOJ169" s="49"/>
      <c r="DOM169" s="49"/>
      <c r="DOP169" s="49"/>
      <c r="DOS169" s="49"/>
      <c r="DOV169" s="49"/>
      <c r="DPE169" s="49"/>
      <c r="DPH169" s="49"/>
      <c r="DPK169" s="49"/>
      <c r="DPN169" s="49"/>
      <c r="DPW169" s="49"/>
      <c r="DQC169" s="49"/>
      <c r="DQF169" s="49"/>
      <c r="DQI169" s="49"/>
      <c r="DQL169" s="49"/>
      <c r="DQR169" s="49"/>
      <c r="DQU169" s="49"/>
      <c r="DRA169" s="49"/>
      <c r="DRC169" s="49"/>
      <c r="DRD169" s="49"/>
      <c r="DRF169" s="49"/>
      <c r="DRW169" s="49"/>
      <c r="DSB169" s="49"/>
      <c r="DSH169" s="49"/>
      <c r="DSK169" s="49"/>
      <c r="DSN169" s="49"/>
      <c r="DSV169" s="49"/>
      <c r="DTR169" s="49"/>
      <c r="DTS169" s="49"/>
      <c r="DTT169" s="49"/>
      <c r="DTU169" s="49"/>
      <c r="DTV169" s="49"/>
      <c r="DTW169" s="49"/>
      <c r="DUO169" s="49"/>
      <c r="DUP169" s="49"/>
      <c r="DUS169" s="49"/>
      <c r="DUV169" s="49"/>
      <c r="DUX169" s="49"/>
      <c r="DUZ169" s="49"/>
      <c r="DVC169" s="49"/>
      <c r="DVF169" s="49"/>
      <c r="DVI169" s="49"/>
      <c r="DVL169" s="49"/>
      <c r="DVO169" s="49"/>
      <c r="DVR169" s="49"/>
      <c r="DVU169" s="49"/>
      <c r="DVX169" s="49"/>
      <c r="DVZ169" s="49"/>
      <c r="DWM169" s="49"/>
      <c r="DWN169" s="49"/>
      <c r="DWO169" s="49"/>
      <c r="DWP169" s="49"/>
      <c r="DWQ169" s="49"/>
      <c r="DWR169" s="49"/>
      <c r="DWS169" s="49"/>
      <c r="DWT169" s="49"/>
      <c r="DWU169" s="49"/>
      <c r="DWV169" s="49"/>
      <c r="DWW169" s="49"/>
      <c r="DWX169" s="49"/>
      <c r="DWY169" s="49"/>
      <c r="DWZ169" s="49"/>
      <c r="DXA169" s="49"/>
      <c r="DXB169" s="49"/>
      <c r="DXC169" s="49"/>
      <c r="DXD169" s="49"/>
      <c r="DXE169" s="49"/>
      <c r="DXF169" s="49"/>
      <c r="DXG169" s="49"/>
      <c r="DXH169" s="49"/>
      <c r="DXI169" s="49"/>
      <c r="DXJ169" s="49"/>
      <c r="DXK169" s="49"/>
      <c r="DXL169" s="49"/>
      <c r="DXM169" s="49"/>
      <c r="DXN169" s="49"/>
      <c r="DXO169" s="49"/>
      <c r="DXP169" s="49"/>
      <c r="DXQ169" s="49"/>
      <c r="DXR169" s="49"/>
      <c r="DXS169" s="49"/>
      <c r="DXT169" s="49"/>
      <c r="DXU169" s="49"/>
      <c r="DXV169" s="49"/>
      <c r="DXW169" s="49"/>
      <c r="DXX169" s="49"/>
      <c r="DXY169" s="49"/>
      <c r="DXZ169" s="49"/>
      <c r="DYC169" s="49"/>
      <c r="DYF169" s="49"/>
      <c r="DYI169" s="49"/>
      <c r="DYL169" s="49"/>
      <c r="DYO169" s="49"/>
      <c r="DYR169" s="49"/>
      <c r="DZA169" s="49"/>
      <c r="DZD169" s="49"/>
      <c r="DZG169" s="49"/>
      <c r="DZJ169" s="49"/>
      <c r="DZS169" s="49"/>
      <c r="DZY169" s="49"/>
      <c r="EAB169" s="49"/>
      <c r="EAE169" s="49"/>
      <c r="EAH169" s="49"/>
      <c r="EAN169" s="49"/>
      <c r="EAQ169" s="49"/>
      <c r="EAW169" s="49"/>
      <c r="EAY169" s="49"/>
      <c r="EAZ169" s="49"/>
      <c r="EBB169" s="49"/>
      <c r="EBS169" s="49"/>
      <c r="EBX169" s="49"/>
      <c r="ECD169" s="49"/>
      <c r="ECG169" s="49"/>
      <c r="ECJ169" s="49"/>
      <c r="ECR169" s="49"/>
      <c r="EDN169" s="49"/>
      <c r="EDO169" s="49"/>
      <c r="EDP169" s="49"/>
      <c r="EDQ169" s="49"/>
      <c r="EDR169" s="49"/>
      <c r="EDS169" s="49"/>
      <c r="EEK169" s="49"/>
      <c r="EEL169" s="49"/>
      <c r="EEO169" s="49"/>
      <c r="EER169" s="49"/>
      <c r="EET169" s="49"/>
      <c r="EEV169" s="49"/>
      <c r="EEY169" s="49"/>
      <c r="EFB169" s="49"/>
      <c r="EFE169" s="49"/>
      <c r="EFH169" s="49"/>
      <c r="EFK169" s="49"/>
      <c r="EFN169" s="49"/>
      <c r="EFQ169" s="49"/>
      <c r="EFT169" s="49"/>
      <c r="EFV169" s="49"/>
      <c r="EGI169" s="49"/>
      <c r="EGJ169" s="49"/>
      <c r="EGK169" s="49"/>
      <c r="EGL169" s="49"/>
      <c r="EGM169" s="49"/>
      <c r="EGN169" s="49"/>
      <c r="EGO169" s="49"/>
      <c r="EGP169" s="49"/>
      <c r="EGQ169" s="49"/>
      <c r="EGR169" s="49"/>
      <c r="EGS169" s="49"/>
      <c r="EGT169" s="49"/>
      <c r="EGU169" s="49"/>
      <c r="EGV169" s="49"/>
      <c r="EGW169" s="49"/>
      <c r="EGX169" s="49"/>
      <c r="EGY169" s="49"/>
      <c r="EGZ169" s="49"/>
      <c r="EHA169" s="49"/>
      <c r="EHB169" s="49"/>
      <c r="EHC169" s="49"/>
      <c r="EHD169" s="49"/>
      <c r="EHE169" s="49"/>
      <c r="EHF169" s="49"/>
      <c r="EHG169" s="49"/>
      <c r="EHH169" s="49"/>
      <c r="EHI169" s="49"/>
      <c r="EHJ169" s="49"/>
      <c r="EHK169" s="49"/>
      <c r="EHL169" s="49"/>
      <c r="EHM169" s="49"/>
      <c r="EHN169" s="49"/>
      <c r="EHO169" s="49"/>
      <c r="EHP169" s="49"/>
      <c r="EHQ169" s="49"/>
      <c r="EHR169" s="49"/>
      <c r="EHS169" s="49"/>
      <c r="EHT169" s="49"/>
      <c r="EHU169" s="49"/>
      <c r="EHV169" s="49"/>
      <c r="EHY169" s="49"/>
      <c r="EIB169" s="49"/>
      <c r="EIE169" s="49"/>
      <c r="EIH169" s="49"/>
      <c r="EIK169" s="49"/>
      <c r="EIN169" s="49"/>
      <c r="EIW169" s="49"/>
      <c r="EIZ169" s="49"/>
      <c r="EJC169" s="49"/>
      <c r="EJF169" s="49"/>
      <c r="EJO169" s="49"/>
      <c r="EJU169" s="49"/>
      <c r="EJX169" s="49"/>
      <c r="EKA169" s="49"/>
      <c r="EKD169" s="49"/>
      <c r="EKJ169" s="49"/>
      <c r="EKM169" s="49"/>
      <c r="EKS169" s="49"/>
      <c r="EKU169" s="49"/>
      <c r="EKV169" s="49"/>
      <c r="EKX169" s="49"/>
      <c r="ELO169" s="49"/>
      <c r="ELT169" s="49"/>
      <c r="ELZ169" s="49"/>
      <c r="EMC169" s="49"/>
      <c r="EMF169" s="49"/>
      <c r="EMN169" s="49"/>
      <c r="ENJ169" s="49"/>
      <c r="ENK169" s="49"/>
      <c r="ENL169" s="49"/>
      <c r="ENM169" s="49"/>
      <c r="ENN169" s="49"/>
      <c r="ENO169" s="49"/>
      <c r="EOG169" s="49"/>
      <c r="EOH169" s="49"/>
      <c r="EOK169" s="49"/>
      <c r="EON169" s="49"/>
      <c r="EOP169" s="49"/>
      <c r="EOR169" s="49"/>
      <c r="EOU169" s="49"/>
      <c r="EOX169" s="49"/>
      <c r="EPA169" s="49"/>
      <c r="EPD169" s="49"/>
      <c r="EPG169" s="49"/>
      <c r="EPJ169" s="49"/>
      <c r="EPM169" s="49"/>
      <c r="EPP169" s="49"/>
      <c r="EPR169" s="49"/>
      <c r="EQE169" s="49"/>
      <c r="EQF169" s="49"/>
      <c r="EQG169" s="49"/>
      <c r="EQH169" s="49"/>
      <c r="EQI169" s="49"/>
      <c r="EQJ169" s="49"/>
      <c r="EQK169" s="49"/>
      <c r="EQL169" s="49"/>
      <c r="EQM169" s="49"/>
      <c r="EQN169" s="49"/>
      <c r="EQO169" s="49"/>
      <c r="EQP169" s="49"/>
      <c r="EQQ169" s="49"/>
      <c r="EQR169" s="49"/>
      <c r="EQS169" s="49"/>
      <c r="EQT169" s="49"/>
      <c r="EQU169" s="49"/>
      <c r="EQV169" s="49"/>
      <c r="EQW169" s="49"/>
      <c r="EQX169" s="49"/>
      <c r="EQY169" s="49"/>
      <c r="EQZ169" s="49"/>
      <c r="ERA169" s="49"/>
      <c r="ERB169" s="49"/>
      <c r="ERC169" s="49"/>
      <c r="ERD169" s="49"/>
      <c r="ERE169" s="49"/>
      <c r="ERF169" s="49"/>
      <c r="ERG169" s="49"/>
      <c r="ERH169" s="49"/>
      <c r="ERI169" s="49"/>
      <c r="ERJ169" s="49"/>
      <c r="ERK169" s="49"/>
      <c r="ERL169" s="49"/>
      <c r="ERM169" s="49"/>
      <c r="ERN169" s="49"/>
      <c r="ERO169" s="49"/>
      <c r="ERP169" s="49"/>
      <c r="ERQ169" s="49"/>
      <c r="ERR169" s="49"/>
      <c r="ERU169" s="49"/>
      <c r="ERX169" s="49"/>
      <c r="ESA169" s="49"/>
      <c r="ESD169" s="49"/>
      <c r="ESG169" s="49"/>
      <c r="ESJ169" s="49"/>
      <c r="ESS169" s="49"/>
      <c r="ESV169" s="49"/>
      <c r="ESY169" s="49"/>
      <c r="ETB169" s="49"/>
      <c r="ETK169" s="49"/>
      <c r="ETQ169" s="49"/>
      <c r="ETT169" s="49"/>
      <c r="ETW169" s="49"/>
      <c r="ETZ169" s="49"/>
      <c r="EUF169" s="49"/>
      <c r="EUI169" s="49"/>
      <c r="EUO169" s="49"/>
      <c r="EUQ169" s="49"/>
      <c r="EUR169" s="49"/>
      <c r="EUT169" s="49"/>
      <c r="EVK169" s="49"/>
      <c r="EVP169" s="49"/>
      <c r="EVV169" s="49"/>
      <c r="EVY169" s="49"/>
      <c r="EWB169" s="49"/>
      <c r="EWJ169" s="49"/>
      <c r="EXF169" s="49"/>
      <c r="EXG169" s="49"/>
      <c r="EXH169" s="49"/>
      <c r="EXI169" s="49"/>
      <c r="EXJ169" s="49"/>
      <c r="EXK169" s="49"/>
      <c r="EYC169" s="49"/>
      <c r="EYD169" s="49"/>
      <c r="EYG169" s="49"/>
      <c r="EYJ169" s="49"/>
      <c r="EYL169" s="49"/>
      <c r="EYN169" s="49"/>
      <c r="EYQ169" s="49"/>
      <c r="EYT169" s="49"/>
      <c r="EYW169" s="49"/>
      <c r="EYZ169" s="49"/>
      <c r="EZC169" s="49"/>
      <c r="EZF169" s="49"/>
      <c r="EZI169" s="49"/>
      <c r="EZL169" s="49"/>
      <c r="EZN169" s="49"/>
      <c r="FAA169" s="49"/>
      <c r="FAB169" s="49"/>
      <c r="FAC169" s="49"/>
      <c r="FAD169" s="49"/>
      <c r="FAE169" s="49"/>
      <c r="FAF169" s="49"/>
      <c r="FAG169" s="49"/>
      <c r="FAH169" s="49"/>
      <c r="FAI169" s="49"/>
      <c r="FAJ169" s="49"/>
      <c r="FAK169" s="49"/>
      <c r="FAL169" s="49"/>
      <c r="FAM169" s="49"/>
      <c r="FAN169" s="49"/>
      <c r="FAO169" s="49"/>
      <c r="FAP169" s="49"/>
      <c r="FAQ169" s="49"/>
      <c r="FAR169" s="49"/>
      <c r="FAS169" s="49"/>
      <c r="FAT169" s="49"/>
      <c r="FAU169" s="49"/>
      <c r="FAV169" s="49"/>
      <c r="FAW169" s="49"/>
      <c r="FAX169" s="49"/>
      <c r="FAY169" s="49"/>
      <c r="FAZ169" s="49"/>
      <c r="FBA169" s="49"/>
      <c r="FBB169" s="49"/>
      <c r="FBC169" s="49"/>
      <c r="FBD169" s="49"/>
      <c r="FBE169" s="49"/>
      <c r="FBF169" s="49"/>
      <c r="FBG169" s="49"/>
      <c r="FBH169" s="49"/>
      <c r="FBI169" s="49"/>
      <c r="FBJ169" s="49"/>
      <c r="FBK169" s="49"/>
      <c r="FBL169" s="49"/>
      <c r="FBM169" s="49"/>
      <c r="FBN169" s="49"/>
      <c r="FBQ169" s="49"/>
      <c r="FBT169" s="49"/>
      <c r="FBW169" s="49"/>
      <c r="FBZ169" s="49"/>
      <c r="FCC169" s="49"/>
      <c r="FCF169" s="49"/>
      <c r="FCO169" s="49"/>
      <c r="FCR169" s="49"/>
      <c r="FCU169" s="49"/>
      <c r="FCX169" s="49"/>
      <c r="FDG169" s="49"/>
      <c r="FDM169" s="49"/>
      <c r="FDP169" s="49"/>
      <c r="FDS169" s="49"/>
      <c r="FDV169" s="49"/>
      <c r="FEB169" s="49"/>
      <c r="FEE169" s="49"/>
      <c r="FEK169" s="49"/>
      <c r="FEM169" s="49"/>
      <c r="FEN169" s="49"/>
      <c r="FEP169" s="49"/>
      <c r="FFG169" s="49"/>
      <c r="FFL169" s="49"/>
      <c r="FFR169" s="49"/>
      <c r="FFU169" s="49"/>
      <c r="FFX169" s="49"/>
      <c r="FGF169" s="49"/>
      <c r="FHB169" s="49"/>
      <c r="FHC169" s="49"/>
      <c r="FHD169" s="49"/>
      <c r="FHE169" s="49"/>
      <c r="FHF169" s="49"/>
      <c r="FHG169" s="49"/>
      <c r="FHY169" s="49"/>
      <c r="FHZ169" s="49"/>
      <c r="FIC169" s="49"/>
      <c r="FIF169" s="49"/>
      <c r="FIH169" s="49"/>
      <c r="FIJ169" s="49"/>
      <c r="FIM169" s="49"/>
      <c r="FIP169" s="49"/>
      <c r="FIS169" s="49"/>
      <c r="FIV169" s="49"/>
      <c r="FIY169" s="49"/>
      <c r="FJB169" s="49"/>
      <c r="FJE169" s="49"/>
      <c r="FJH169" s="49"/>
      <c r="FJJ169" s="49"/>
      <c r="FJW169" s="49"/>
      <c r="FJX169" s="49"/>
      <c r="FJY169" s="49"/>
      <c r="FJZ169" s="49"/>
      <c r="FKA169" s="49"/>
      <c r="FKB169" s="49"/>
      <c r="FKC169" s="49"/>
      <c r="FKD169" s="49"/>
      <c r="FKE169" s="49"/>
      <c r="FKF169" s="49"/>
      <c r="FKG169" s="49"/>
      <c r="FKH169" s="49"/>
      <c r="FKI169" s="49"/>
      <c r="FKJ169" s="49"/>
      <c r="FKK169" s="49"/>
      <c r="FKL169" s="49"/>
      <c r="FKM169" s="49"/>
      <c r="FKN169" s="49"/>
      <c r="FKO169" s="49"/>
      <c r="FKP169" s="49"/>
      <c r="FKQ169" s="49"/>
      <c r="FKR169" s="49"/>
      <c r="FKS169" s="49"/>
      <c r="FKT169" s="49"/>
      <c r="FKU169" s="49"/>
      <c r="FKV169" s="49"/>
      <c r="FKW169" s="49"/>
      <c r="FKX169" s="49"/>
      <c r="FKY169" s="49"/>
      <c r="FKZ169" s="49"/>
      <c r="FLA169" s="49"/>
      <c r="FLB169" s="49"/>
      <c r="FLC169" s="49"/>
      <c r="FLD169" s="49"/>
      <c r="FLE169" s="49"/>
      <c r="FLF169" s="49"/>
      <c r="FLG169" s="49"/>
      <c r="FLH169" s="49"/>
      <c r="FLI169" s="49"/>
      <c r="FLJ169" s="49"/>
      <c r="FLM169" s="49"/>
      <c r="FLP169" s="49"/>
      <c r="FLS169" s="49"/>
      <c r="FLV169" s="49"/>
      <c r="FLY169" s="49"/>
      <c r="FMB169" s="49"/>
      <c r="FMK169" s="49"/>
      <c r="FMN169" s="49"/>
      <c r="FMQ169" s="49"/>
      <c r="FMT169" s="49"/>
      <c r="FNC169" s="49"/>
      <c r="FNI169" s="49"/>
      <c r="FNL169" s="49"/>
      <c r="FNO169" s="49"/>
      <c r="FNR169" s="49"/>
      <c r="FNX169" s="49"/>
      <c r="FOA169" s="49"/>
      <c r="FOG169" s="49"/>
      <c r="FOI169" s="49"/>
      <c r="FOJ169" s="49"/>
      <c r="FOL169" s="49"/>
      <c r="FPC169" s="49"/>
      <c r="FPH169" s="49"/>
      <c r="FPN169" s="49"/>
      <c r="FPQ169" s="49"/>
      <c r="FPT169" s="49"/>
      <c r="FQB169" s="49"/>
      <c r="FQX169" s="49"/>
      <c r="FQY169" s="49"/>
      <c r="FQZ169" s="49"/>
      <c r="FRA169" s="49"/>
      <c r="FRB169" s="49"/>
      <c r="FRC169" s="49"/>
      <c r="FRU169" s="49"/>
      <c r="FRV169" s="49"/>
      <c r="FRY169" s="49"/>
      <c r="FSB169" s="49"/>
      <c r="FSD169" s="49"/>
      <c r="FSF169" s="49"/>
      <c r="FSI169" s="49"/>
      <c r="FSL169" s="49"/>
      <c r="FSO169" s="49"/>
      <c r="FSR169" s="49"/>
      <c r="FSU169" s="49"/>
      <c r="FSX169" s="49"/>
      <c r="FTA169" s="49"/>
      <c r="FTD169" s="49"/>
      <c r="FTF169" s="49"/>
      <c r="FTS169" s="49"/>
      <c r="FTT169" s="49"/>
      <c r="FTU169" s="49"/>
      <c r="FTV169" s="49"/>
      <c r="FTW169" s="49"/>
      <c r="FTX169" s="49"/>
      <c r="FTY169" s="49"/>
      <c r="FTZ169" s="49"/>
      <c r="FUA169" s="49"/>
      <c r="FUB169" s="49"/>
      <c r="FUC169" s="49"/>
      <c r="FUD169" s="49"/>
      <c r="FUE169" s="49"/>
      <c r="FUF169" s="49"/>
      <c r="FUG169" s="49"/>
      <c r="FUH169" s="49"/>
      <c r="FUI169" s="49"/>
      <c r="FUJ169" s="49"/>
      <c r="FUK169" s="49"/>
      <c r="FUL169" s="49"/>
      <c r="FUM169" s="49"/>
      <c r="FUN169" s="49"/>
      <c r="FUO169" s="49"/>
      <c r="FUP169" s="49"/>
      <c r="FUQ169" s="49"/>
      <c r="FUR169" s="49"/>
      <c r="FUS169" s="49"/>
      <c r="FUT169" s="49"/>
      <c r="FUU169" s="49"/>
      <c r="FUV169" s="49"/>
      <c r="FUW169" s="49"/>
      <c r="FUX169" s="49"/>
      <c r="FUY169" s="49"/>
      <c r="FUZ169" s="49"/>
      <c r="FVA169" s="49"/>
      <c r="FVB169" s="49"/>
      <c r="FVC169" s="49"/>
      <c r="FVD169" s="49"/>
      <c r="FVE169" s="49"/>
      <c r="FVF169" s="49"/>
      <c r="FVI169" s="49"/>
      <c r="FVL169" s="49"/>
      <c r="FVO169" s="49"/>
      <c r="FVR169" s="49"/>
      <c r="FVU169" s="49"/>
      <c r="FVX169" s="49"/>
      <c r="FWG169" s="49"/>
      <c r="FWJ169" s="49"/>
      <c r="FWM169" s="49"/>
      <c r="FWP169" s="49"/>
      <c r="FWY169" s="49"/>
      <c r="FXE169" s="49"/>
      <c r="FXH169" s="49"/>
      <c r="FXK169" s="49"/>
      <c r="FXN169" s="49"/>
      <c r="FXT169" s="49"/>
      <c r="FXW169" s="49"/>
      <c r="FYC169" s="49"/>
      <c r="FYE169" s="49"/>
      <c r="FYF169" s="49"/>
      <c r="FYH169" s="49"/>
      <c r="FYY169" s="49"/>
      <c r="FZD169" s="49"/>
      <c r="FZJ169" s="49"/>
      <c r="FZM169" s="49"/>
      <c r="FZP169" s="49"/>
      <c r="FZX169" s="49"/>
      <c r="GAT169" s="49"/>
      <c r="GAU169" s="49"/>
      <c r="GAV169" s="49"/>
      <c r="GAW169" s="49"/>
      <c r="GAX169" s="49"/>
      <c r="GAY169" s="49"/>
      <c r="GBQ169" s="49"/>
      <c r="GBR169" s="49"/>
      <c r="GBU169" s="49"/>
      <c r="GBX169" s="49"/>
      <c r="GBZ169" s="49"/>
      <c r="GCB169" s="49"/>
      <c r="GCE169" s="49"/>
      <c r="GCH169" s="49"/>
      <c r="GCK169" s="49"/>
      <c r="GCN169" s="49"/>
      <c r="GCQ169" s="49"/>
      <c r="GCT169" s="49"/>
      <c r="GCW169" s="49"/>
      <c r="GCZ169" s="49"/>
      <c r="GDB169" s="49"/>
      <c r="GDO169" s="49"/>
      <c r="GDP169" s="49"/>
      <c r="GDQ169" s="49"/>
      <c r="GDR169" s="49"/>
      <c r="GDS169" s="49"/>
      <c r="GDT169" s="49"/>
      <c r="GDU169" s="49"/>
      <c r="GDV169" s="49"/>
      <c r="GDW169" s="49"/>
      <c r="GDX169" s="49"/>
      <c r="GDY169" s="49"/>
      <c r="GDZ169" s="49"/>
      <c r="GEA169" s="49"/>
      <c r="GEB169" s="49"/>
      <c r="GEC169" s="49"/>
      <c r="GED169" s="49"/>
      <c r="GEE169" s="49"/>
      <c r="GEF169" s="49"/>
      <c r="GEG169" s="49"/>
      <c r="GEH169" s="49"/>
      <c r="GEI169" s="49"/>
      <c r="GEJ169" s="49"/>
      <c r="GEK169" s="49"/>
      <c r="GEL169" s="49"/>
      <c r="GEM169" s="49"/>
      <c r="GEN169" s="49"/>
      <c r="GEO169" s="49"/>
      <c r="GEP169" s="49"/>
      <c r="GEQ169" s="49"/>
      <c r="GER169" s="49"/>
      <c r="GES169" s="49"/>
      <c r="GET169" s="49"/>
      <c r="GEU169" s="49"/>
      <c r="GEV169" s="49"/>
      <c r="GEW169" s="49"/>
      <c r="GEX169" s="49"/>
      <c r="GEY169" s="49"/>
      <c r="GEZ169" s="49"/>
      <c r="GFA169" s="49"/>
      <c r="GFB169" s="49"/>
      <c r="GFE169" s="49"/>
      <c r="GFH169" s="49"/>
      <c r="GFK169" s="49"/>
      <c r="GFN169" s="49"/>
      <c r="GFQ169" s="49"/>
      <c r="GFT169" s="49"/>
      <c r="GGC169" s="49"/>
      <c r="GGF169" s="49"/>
      <c r="GGI169" s="49"/>
      <c r="GGL169" s="49"/>
      <c r="GGU169" s="49"/>
      <c r="GHA169" s="49"/>
      <c r="GHD169" s="49"/>
      <c r="GHG169" s="49"/>
      <c r="GHJ169" s="49"/>
      <c r="GHP169" s="49"/>
      <c r="GHS169" s="49"/>
      <c r="GHY169" s="49"/>
      <c r="GIA169" s="49"/>
      <c r="GIB169" s="49"/>
      <c r="GID169" s="49"/>
      <c r="GIU169" s="49"/>
      <c r="GIZ169" s="49"/>
      <c r="GJF169" s="49"/>
      <c r="GJI169" s="49"/>
      <c r="GJL169" s="49"/>
      <c r="GJT169" s="49"/>
      <c r="GKP169" s="49"/>
      <c r="GKQ169" s="49"/>
      <c r="GKR169" s="49"/>
      <c r="GKS169" s="49"/>
      <c r="GKT169" s="49"/>
      <c r="GKU169" s="49"/>
      <c r="GLM169" s="49"/>
      <c r="GLN169" s="49"/>
      <c r="GLQ169" s="49"/>
      <c r="GLT169" s="49"/>
      <c r="GLV169" s="49"/>
      <c r="GLX169" s="49"/>
      <c r="GMA169" s="49"/>
      <c r="GMD169" s="49"/>
      <c r="GMG169" s="49"/>
      <c r="GMJ169" s="49"/>
      <c r="GMM169" s="49"/>
      <c r="GMP169" s="49"/>
      <c r="GMS169" s="49"/>
      <c r="GMV169" s="49"/>
      <c r="GMX169" s="49"/>
      <c r="GNK169" s="49"/>
      <c r="GNL169" s="49"/>
      <c r="GNM169" s="49"/>
      <c r="GNN169" s="49"/>
      <c r="GNO169" s="49"/>
      <c r="GNP169" s="49"/>
      <c r="GNQ169" s="49"/>
      <c r="GNR169" s="49"/>
      <c r="GNS169" s="49"/>
      <c r="GNT169" s="49"/>
      <c r="GNU169" s="49"/>
      <c r="GNV169" s="49"/>
      <c r="GNW169" s="49"/>
      <c r="GNX169" s="49"/>
      <c r="GNY169" s="49"/>
      <c r="GNZ169" s="49"/>
      <c r="GOA169" s="49"/>
      <c r="GOB169" s="49"/>
      <c r="GOC169" s="49"/>
      <c r="GOD169" s="49"/>
      <c r="GOE169" s="49"/>
      <c r="GOF169" s="49"/>
      <c r="GOG169" s="49"/>
      <c r="GOH169" s="49"/>
      <c r="GOI169" s="49"/>
      <c r="GOJ169" s="49"/>
      <c r="GOK169" s="49"/>
      <c r="GOL169" s="49"/>
      <c r="GOM169" s="49"/>
      <c r="GON169" s="49"/>
      <c r="GOO169" s="49"/>
      <c r="GOP169" s="49"/>
      <c r="GOQ169" s="49"/>
      <c r="GOR169" s="49"/>
      <c r="GOS169" s="49"/>
      <c r="GOT169" s="49"/>
      <c r="GOU169" s="49"/>
      <c r="GOV169" s="49"/>
      <c r="GOW169" s="49"/>
      <c r="GOX169" s="49"/>
      <c r="GPA169" s="49"/>
      <c r="GPD169" s="49"/>
      <c r="GPG169" s="49"/>
      <c r="GPJ169" s="49"/>
      <c r="GPM169" s="49"/>
      <c r="GPP169" s="49"/>
      <c r="GPY169" s="49"/>
      <c r="GQB169" s="49"/>
      <c r="GQE169" s="49"/>
      <c r="GQH169" s="49"/>
      <c r="GQQ169" s="49"/>
      <c r="GQW169" s="49"/>
      <c r="GQZ169" s="49"/>
      <c r="GRC169" s="49"/>
      <c r="GRF169" s="49"/>
      <c r="GRL169" s="49"/>
      <c r="GRO169" s="49"/>
      <c r="GRU169" s="49"/>
      <c r="GRW169" s="49"/>
      <c r="GRX169" s="49"/>
      <c r="GRZ169" s="49"/>
      <c r="GSQ169" s="49"/>
      <c r="GSV169" s="49"/>
      <c r="GTB169" s="49"/>
      <c r="GTE169" s="49"/>
      <c r="GTH169" s="49"/>
      <c r="GTP169" s="49"/>
      <c r="GUL169" s="49"/>
      <c r="GUM169" s="49"/>
      <c r="GUN169" s="49"/>
      <c r="GUO169" s="49"/>
      <c r="GUP169" s="49"/>
      <c r="GUQ169" s="49"/>
      <c r="GVI169" s="49"/>
      <c r="GVJ169" s="49"/>
      <c r="GVM169" s="49"/>
      <c r="GVP169" s="49"/>
      <c r="GVR169" s="49"/>
      <c r="GVT169" s="49"/>
      <c r="GVW169" s="49"/>
      <c r="GVZ169" s="49"/>
      <c r="GWC169" s="49"/>
      <c r="GWF169" s="49"/>
      <c r="GWI169" s="49"/>
      <c r="GWL169" s="49"/>
      <c r="GWO169" s="49"/>
      <c r="GWR169" s="49"/>
      <c r="GWT169" s="49"/>
      <c r="GXG169" s="49"/>
      <c r="GXH169" s="49"/>
      <c r="GXI169" s="49"/>
      <c r="GXJ169" s="49"/>
      <c r="GXK169" s="49"/>
      <c r="GXL169" s="49"/>
      <c r="GXM169" s="49"/>
      <c r="GXN169" s="49"/>
      <c r="GXO169" s="49"/>
      <c r="GXP169" s="49"/>
      <c r="GXQ169" s="49"/>
      <c r="GXR169" s="49"/>
      <c r="GXS169" s="49"/>
      <c r="GXT169" s="49"/>
      <c r="GXU169" s="49"/>
      <c r="GXV169" s="49"/>
      <c r="GXW169" s="49"/>
      <c r="GXX169" s="49"/>
      <c r="GXY169" s="49"/>
      <c r="GXZ169" s="49"/>
      <c r="GYA169" s="49"/>
      <c r="GYB169" s="49"/>
      <c r="GYC169" s="49"/>
      <c r="GYD169" s="49"/>
      <c r="GYE169" s="49"/>
      <c r="GYF169" s="49"/>
      <c r="GYG169" s="49"/>
      <c r="GYH169" s="49"/>
      <c r="GYI169" s="49"/>
      <c r="GYJ169" s="49"/>
      <c r="GYK169" s="49"/>
      <c r="GYL169" s="49"/>
      <c r="GYM169" s="49"/>
      <c r="GYN169" s="49"/>
      <c r="GYO169" s="49"/>
      <c r="GYP169" s="49"/>
      <c r="GYQ169" s="49"/>
      <c r="GYR169" s="49"/>
      <c r="GYS169" s="49"/>
      <c r="GYT169" s="49"/>
      <c r="GYW169" s="49"/>
      <c r="GYZ169" s="49"/>
      <c r="GZC169" s="49"/>
      <c r="GZF169" s="49"/>
      <c r="GZI169" s="49"/>
      <c r="GZL169" s="49"/>
      <c r="GZU169" s="49"/>
      <c r="GZX169" s="49"/>
      <c r="HAA169" s="49"/>
      <c r="HAD169" s="49"/>
      <c r="HAM169" s="49"/>
      <c r="HAS169" s="49"/>
      <c r="HAV169" s="49"/>
      <c r="HAY169" s="49"/>
      <c r="HBB169" s="49"/>
      <c r="HBH169" s="49"/>
      <c r="HBK169" s="49"/>
      <c r="HBQ169" s="49"/>
      <c r="HBS169" s="49"/>
      <c r="HBT169" s="49"/>
      <c r="HBV169" s="49"/>
      <c r="HCM169" s="49"/>
      <c r="HCR169" s="49"/>
      <c r="HCX169" s="49"/>
      <c r="HDA169" s="49"/>
      <c r="HDD169" s="49"/>
      <c r="HDL169" s="49"/>
      <c r="HEH169" s="49"/>
      <c r="HEI169" s="49"/>
      <c r="HEJ169" s="49"/>
      <c r="HEK169" s="49"/>
      <c r="HEL169" s="49"/>
      <c r="HEM169" s="49"/>
      <c r="HFE169" s="49"/>
      <c r="HFF169" s="49"/>
      <c r="HFI169" s="49"/>
      <c r="HFL169" s="49"/>
      <c r="HFN169" s="49"/>
      <c r="HFP169" s="49"/>
      <c r="HFS169" s="49"/>
      <c r="HFV169" s="49"/>
      <c r="HFY169" s="49"/>
      <c r="HGB169" s="49"/>
      <c r="HGE169" s="49"/>
      <c r="HGH169" s="49"/>
      <c r="HGK169" s="49"/>
      <c r="HGN169" s="49"/>
      <c r="HGP169" s="49"/>
      <c r="HHC169" s="49"/>
      <c r="HHD169" s="49"/>
      <c r="HHE169" s="49"/>
      <c r="HHF169" s="49"/>
      <c r="HHG169" s="49"/>
      <c r="HHH169" s="49"/>
      <c r="HHI169" s="49"/>
      <c r="HHJ169" s="49"/>
      <c r="HHK169" s="49"/>
      <c r="HHL169" s="49"/>
      <c r="HHM169" s="49"/>
      <c r="HHN169" s="49"/>
      <c r="HHO169" s="49"/>
      <c r="HHP169" s="49"/>
      <c r="HHQ169" s="49"/>
      <c r="HHR169" s="49"/>
      <c r="HHS169" s="49"/>
      <c r="HHT169" s="49"/>
      <c r="HHU169" s="49"/>
      <c r="HHV169" s="49"/>
      <c r="HHW169" s="49"/>
      <c r="HHX169" s="49"/>
      <c r="HHY169" s="49"/>
      <c r="HHZ169" s="49"/>
      <c r="HIA169" s="49"/>
      <c r="HIB169" s="49"/>
      <c r="HIC169" s="49"/>
      <c r="HID169" s="49"/>
      <c r="HIE169" s="49"/>
      <c r="HIF169" s="49"/>
      <c r="HIG169" s="49"/>
      <c r="HIH169" s="49"/>
      <c r="HII169" s="49"/>
      <c r="HIJ169" s="49"/>
      <c r="HIK169" s="49"/>
      <c r="HIL169" s="49"/>
      <c r="HIM169" s="49"/>
      <c r="HIN169" s="49"/>
      <c r="HIO169" s="49"/>
      <c r="HIP169" s="49"/>
      <c r="HIS169" s="49"/>
      <c r="HIV169" s="49"/>
      <c r="HIY169" s="49"/>
      <c r="HJB169" s="49"/>
      <c r="HJE169" s="49"/>
      <c r="HJH169" s="49"/>
      <c r="HJQ169" s="49"/>
      <c r="HJT169" s="49"/>
      <c r="HJW169" s="49"/>
      <c r="HJZ169" s="49"/>
      <c r="HKI169" s="49"/>
      <c r="HKO169" s="49"/>
      <c r="HKR169" s="49"/>
      <c r="HKU169" s="49"/>
      <c r="HKX169" s="49"/>
      <c r="HLD169" s="49"/>
      <c r="HLG169" s="49"/>
      <c r="HLM169" s="49"/>
      <c r="HLO169" s="49"/>
      <c r="HLP169" s="49"/>
      <c r="HLR169" s="49"/>
      <c r="HMI169" s="49"/>
      <c r="HMN169" s="49"/>
      <c r="HMT169" s="49"/>
      <c r="HMW169" s="49"/>
      <c r="HMZ169" s="49"/>
      <c r="HNH169" s="49"/>
      <c r="HOD169" s="49"/>
      <c r="HOE169" s="49"/>
      <c r="HOF169" s="49"/>
      <c r="HOG169" s="49"/>
      <c r="HOH169" s="49"/>
      <c r="HOI169" s="49"/>
      <c r="HPA169" s="49"/>
      <c r="HPB169" s="49"/>
      <c r="HPE169" s="49"/>
      <c r="HPH169" s="49"/>
      <c r="HPJ169" s="49"/>
      <c r="HPL169" s="49"/>
      <c r="HPO169" s="49"/>
      <c r="HPR169" s="49"/>
      <c r="HPU169" s="49"/>
      <c r="HPX169" s="49"/>
      <c r="HQA169" s="49"/>
      <c r="HQD169" s="49"/>
      <c r="HQG169" s="49"/>
      <c r="HQJ169" s="49"/>
      <c r="HQL169" s="49"/>
      <c r="HQY169" s="49"/>
      <c r="HQZ169" s="49"/>
      <c r="HRA169" s="49"/>
      <c r="HRB169" s="49"/>
      <c r="HRC169" s="49"/>
      <c r="HRD169" s="49"/>
      <c r="HRE169" s="49"/>
      <c r="HRF169" s="49"/>
      <c r="HRG169" s="49"/>
      <c r="HRH169" s="49"/>
      <c r="HRI169" s="49"/>
      <c r="HRJ169" s="49"/>
      <c r="HRK169" s="49"/>
      <c r="HRL169" s="49"/>
      <c r="HRM169" s="49"/>
      <c r="HRN169" s="49"/>
      <c r="HRO169" s="49"/>
      <c r="HRP169" s="49"/>
      <c r="HRQ169" s="49"/>
      <c r="HRR169" s="49"/>
      <c r="HRS169" s="49"/>
      <c r="HRT169" s="49"/>
      <c r="HRU169" s="49"/>
      <c r="HRV169" s="49"/>
      <c r="HRW169" s="49"/>
      <c r="HRX169" s="49"/>
      <c r="HRY169" s="49"/>
      <c r="HRZ169" s="49"/>
      <c r="HSA169" s="49"/>
      <c r="HSB169" s="49"/>
      <c r="HSC169" s="49"/>
      <c r="HSD169" s="49"/>
      <c r="HSE169" s="49"/>
      <c r="HSF169" s="49"/>
      <c r="HSG169" s="49"/>
      <c r="HSH169" s="49"/>
      <c r="HSI169" s="49"/>
      <c r="HSJ169" s="49"/>
      <c r="HSK169" s="49"/>
      <c r="HSL169" s="49"/>
      <c r="HSO169" s="49"/>
      <c r="HSR169" s="49"/>
      <c r="HSU169" s="49"/>
      <c r="HSX169" s="49"/>
      <c r="HTA169" s="49"/>
      <c r="HTD169" s="49"/>
      <c r="HTM169" s="49"/>
      <c r="HTP169" s="49"/>
      <c r="HTS169" s="49"/>
      <c r="HTV169" s="49"/>
      <c r="HUE169" s="49"/>
      <c r="HUK169" s="49"/>
      <c r="HUN169" s="49"/>
      <c r="HUQ169" s="49"/>
      <c r="HUT169" s="49"/>
      <c r="HUZ169" s="49"/>
      <c r="HVC169" s="49"/>
      <c r="HVI169" s="49"/>
      <c r="HVK169" s="49"/>
      <c r="HVL169" s="49"/>
      <c r="HVN169" s="49"/>
      <c r="HWE169" s="49"/>
      <c r="HWJ169" s="49"/>
      <c r="HWP169" s="49"/>
      <c r="HWS169" s="49"/>
      <c r="HWV169" s="49"/>
      <c r="HXD169" s="49"/>
      <c r="HXZ169" s="49"/>
      <c r="HYA169" s="49"/>
      <c r="HYB169" s="49"/>
      <c r="HYC169" s="49"/>
      <c r="HYD169" s="49"/>
      <c r="HYE169" s="49"/>
      <c r="HYW169" s="49"/>
      <c r="HYX169" s="49"/>
      <c r="HZA169" s="49"/>
      <c r="HZD169" s="49"/>
      <c r="HZF169" s="49"/>
      <c r="HZH169" s="49"/>
      <c r="HZK169" s="49"/>
      <c r="HZN169" s="49"/>
      <c r="HZQ169" s="49"/>
      <c r="HZT169" s="49"/>
      <c r="HZW169" s="49"/>
      <c r="HZZ169" s="49"/>
      <c r="IAC169" s="49"/>
      <c r="IAF169" s="49"/>
      <c r="IAH169" s="49"/>
      <c r="IAU169" s="49"/>
      <c r="IAV169" s="49"/>
      <c r="IAW169" s="49"/>
      <c r="IAX169" s="49"/>
      <c r="IAY169" s="49"/>
      <c r="IAZ169" s="49"/>
      <c r="IBA169" s="49"/>
      <c r="IBB169" s="49"/>
      <c r="IBC169" s="49"/>
      <c r="IBD169" s="49"/>
      <c r="IBE169" s="49"/>
      <c r="IBF169" s="49"/>
      <c r="IBG169" s="49"/>
      <c r="IBH169" s="49"/>
      <c r="IBI169" s="49"/>
      <c r="IBJ169" s="49"/>
      <c r="IBK169" s="49"/>
      <c r="IBL169" s="49"/>
      <c r="IBM169" s="49"/>
      <c r="IBN169" s="49"/>
      <c r="IBO169" s="49"/>
      <c r="IBP169" s="49"/>
      <c r="IBQ169" s="49"/>
      <c r="IBR169" s="49"/>
      <c r="IBS169" s="49"/>
      <c r="IBT169" s="49"/>
      <c r="IBU169" s="49"/>
      <c r="IBV169" s="49"/>
      <c r="IBW169" s="49"/>
      <c r="IBX169" s="49"/>
      <c r="IBY169" s="49"/>
      <c r="IBZ169" s="49"/>
      <c r="ICA169" s="49"/>
      <c r="ICB169" s="49"/>
      <c r="ICC169" s="49"/>
      <c r="ICD169" s="49"/>
      <c r="ICE169" s="49"/>
      <c r="ICF169" s="49"/>
      <c r="ICG169" s="49"/>
      <c r="ICH169" s="49"/>
      <c r="ICK169" s="49"/>
      <c r="ICN169" s="49"/>
      <c r="ICQ169" s="49"/>
      <c r="ICT169" s="49"/>
      <c r="ICW169" s="49"/>
      <c r="ICZ169" s="49"/>
      <c r="IDI169" s="49"/>
      <c r="IDL169" s="49"/>
      <c r="IDO169" s="49"/>
      <c r="IDR169" s="49"/>
      <c r="IEA169" s="49"/>
      <c r="IEG169" s="49"/>
      <c r="IEJ169" s="49"/>
      <c r="IEM169" s="49"/>
      <c r="IEP169" s="49"/>
      <c r="IEV169" s="49"/>
      <c r="IEY169" s="49"/>
      <c r="IFE169" s="49"/>
      <c r="IFG169" s="49"/>
      <c r="IFH169" s="49"/>
      <c r="IFJ169" s="49"/>
      <c r="IGA169" s="49"/>
      <c r="IGF169" s="49"/>
      <c r="IGL169" s="49"/>
      <c r="IGO169" s="49"/>
      <c r="IGR169" s="49"/>
      <c r="IGZ169" s="49"/>
      <c r="IHV169" s="49"/>
      <c r="IHW169" s="49"/>
      <c r="IHX169" s="49"/>
      <c r="IHY169" s="49"/>
      <c r="IHZ169" s="49"/>
      <c r="IIA169" s="49"/>
      <c r="IIS169" s="49"/>
      <c r="IIT169" s="49"/>
      <c r="IIW169" s="49"/>
      <c r="IIZ169" s="49"/>
      <c r="IJB169" s="49"/>
      <c r="IJD169" s="49"/>
      <c r="IJG169" s="49"/>
      <c r="IJJ169" s="49"/>
      <c r="IJM169" s="49"/>
      <c r="IJP169" s="49"/>
      <c r="IJS169" s="49"/>
      <c r="IJV169" s="49"/>
      <c r="IJY169" s="49"/>
      <c r="IKB169" s="49"/>
      <c r="IKD169" s="49"/>
      <c r="IKQ169" s="49"/>
      <c r="IKR169" s="49"/>
      <c r="IKS169" s="49"/>
      <c r="IKT169" s="49"/>
      <c r="IKU169" s="49"/>
      <c r="IKV169" s="49"/>
      <c r="IKW169" s="49"/>
      <c r="IKX169" s="49"/>
      <c r="IKY169" s="49"/>
      <c r="IKZ169" s="49"/>
      <c r="ILA169" s="49"/>
      <c r="ILB169" s="49"/>
      <c r="ILC169" s="49"/>
      <c r="ILD169" s="49"/>
      <c r="ILE169" s="49"/>
      <c r="ILF169" s="49"/>
      <c r="ILG169" s="49"/>
      <c r="ILH169" s="49"/>
      <c r="ILI169" s="49"/>
      <c r="ILJ169" s="49"/>
      <c r="ILK169" s="49"/>
      <c r="ILL169" s="49"/>
      <c r="ILM169" s="49"/>
      <c r="ILN169" s="49"/>
      <c r="ILO169" s="49"/>
      <c r="ILP169" s="49"/>
      <c r="ILQ169" s="49"/>
      <c r="ILR169" s="49"/>
      <c r="ILS169" s="49"/>
      <c r="ILT169" s="49"/>
      <c r="ILU169" s="49"/>
      <c r="ILV169" s="49"/>
      <c r="ILW169" s="49"/>
      <c r="ILX169" s="49"/>
      <c r="ILY169" s="49"/>
      <c r="ILZ169" s="49"/>
      <c r="IMA169" s="49"/>
      <c r="IMB169" s="49"/>
      <c r="IMC169" s="49"/>
      <c r="IMD169" s="49"/>
      <c r="IMG169" s="49"/>
      <c r="IMJ169" s="49"/>
      <c r="IMM169" s="49"/>
      <c r="IMP169" s="49"/>
      <c r="IMS169" s="49"/>
      <c r="IMV169" s="49"/>
      <c r="INE169" s="49"/>
      <c r="INH169" s="49"/>
      <c r="INK169" s="49"/>
      <c r="INN169" s="49"/>
      <c r="INW169" s="49"/>
      <c r="IOC169" s="49"/>
      <c r="IOF169" s="49"/>
      <c r="IOI169" s="49"/>
      <c r="IOL169" s="49"/>
      <c r="IOR169" s="49"/>
      <c r="IOU169" s="49"/>
      <c r="IPA169" s="49"/>
      <c r="IPC169" s="49"/>
      <c r="IPD169" s="49"/>
      <c r="IPF169" s="49"/>
      <c r="IPW169" s="49"/>
      <c r="IQB169" s="49"/>
      <c r="IQH169" s="49"/>
      <c r="IQK169" s="49"/>
      <c r="IQN169" s="49"/>
      <c r="IQV169" s="49"/>
      <c r="IRR169" s="49"/>
      <c r="IRS169" s="49"/>
      <c r="IRT169" s="49"/>
      <c r="IRU169" s="49"/>
      <c r="IRV169" s="49"/>
      <c r="IRW169" s="49"/>
      <c r="ISO169" s="49"/>
      <c r="ISP169" s="49"/>
      <c r="ISS169" s="49"/>
      <c r="ISV169" s="49"/>
      <c r="ISX169" s="49"/>
      <c r="ISZ169" s="49"/>
      <c r="ITC169" s="49"/>
      <c r="ITF169" s="49"/>
      <c r="ITI169" s="49"/>
      <c r="ITL169" s="49"/>
      <c r="ITO169" s="49"/>
      <c r="ITR169" s="49"/>
      <c r="ITU169" s="49"/>
      <c r="ITX169" s="49"/>
      <c r="ITZ169" s="49"/>
      <c r="IUM169" s="49"/>
      <c r="IUN169" s="49"/>
      <c r="IUO169" s="49"/>
      <c r="IUP169" s="49"/>
      <c r="IUQ169" s="49"/>
      <c r="IUR169" s="49"/>
      <c r="IUS169" s="49"/>
      <c r="IUT169" s="49"/>
      <c r="IUU169" s="49"/>
      <c r="IUV169" s="49"/>
      <c r="IUW169" s="49"/>
      <c r="IUX169" s="49"/>
      <c r="IUY169" s="49"/>
      <c r="IUZ169" s="49"/>
      <c r="IVA169" s="49"/>
      <c r="IVB169" s="49"/>
      <c r="IVC169" s="49"/>
      <c r="IVD169" s="49"/>
      <c r="IVE169" s="49"/>
      <c r="IVF169" s="49"/>
      <c r="IVG169" s="49"/>
      <c r="IVH169" s="49"/>
      <c r="IVI169" s="49"/>
      <c r="IVJ169" s="49"/>
      <c r="IVK169" s="49"/>
      <c r="IVL169" s="49"/>
      <c r="IVM169" s="49"/>
      <c r="IVN169" s="49"/>
      <c r="IVO169" s="49"/>
      <c r="IVP169" s="49"/>
      <c r="IVQ169" s="49"/>
      <c r="IVR169" s="49"/>
      <c r="IVS169" s="49"/>
      <c r="IVT169" s="49"/>
      <c r="IVU169" s="49"/>
      <c r="IVV169" s="49"/>
      <c r="IVW169" s="49"/>
      <c r="IVX169" s="49"/>
      <c r="IVY169" s="49"/>
      <c r="IVZ169" s="49"/>
      <c r="IWC169" s="49"/>
      <c r="IWF169" s="49"/>
      <c r="IWI169" s="49"/>
      <c r="IWL169" s="49"/>
      <c r="IWO169" s="49"/>
      <c r="IWR169" s="49"/>
      <c r="IXA169" s="49"/>
      <c r="IXD169" s="49"/>
      <c r="IXG169" s="49"/>
      <c r="IXJ169" s="49"/>
      <c r="IXS169" s="49"/>
      <c r="IXY169" s="49"/>
      <c r="IYB169" s="49"/>
      <c r="IYE169" s="49"/>
      <c r="IYH169" s="49"/>
      <c r="IYN169" s="49"/>
      <c r="IYQ169" s="49"/>
      <c r="IYW169" s="49"/>
      <c r="IYY169" s="49"/>
      <c r="IYZ169" s="49"/>
      <c r="IZB169" s="49"/>
      <c r="IZS169" s="49"/>
      <c r="IZX169" s="49"/>
      <c r="JAD169" s="49"/>
      <c r="JAG169" s="49"/>
      <c r="JAJ169" s="49"/>
      <c r="JAR169" s="49"/>
      <c r="JBN169" s="49"/>
      <c r="JBO169" s="49"/>
      <c r="JBP169" s="49"/>
      <c r="JBQ169" s="49"/>
      <c r="JBR169" s="49"/>
      <c r="JBS169" s="49"/>
      <c r="JCK169" s="49"/>
      <c r="JCL169" s="49"/>
      <c r="JCO169" s="49"/>
      <c r="JCR169" s="49"/>
      <c r="JCT169" s="49"/>
      <c r="JCV169" s="49"/>
      <c r="JCY169" s="49"/>
      <c r="JDB169" s="49"/>
      <c r="JDE169" s="49"/>
      <c r="JDH169" s="49"/>
      <c r="JDK169" s="49"/>
      <c r="JDN169" s="49"/>
      <c r="JDQ169" s="49"/>
      <c r="JDT169" s="49"/>
      <c r="JDV169" s="49"/>
      <c r="JEI169" s="49"/>
      <c r="JEJ169" s="49"/>
      <c r="JEK169" s="49"/>
      <c r="JEL169" s="49"/>
      <c r="JEM169" s="49"/>
      <c r="JEN169" s="49"/>
      <c r="JEO169" s="49"/>
      <c r="JEP169" s="49"/>
      <c r="JEQ169" s="49"/>
      <c r="JER169" s="49"/>
      <c r="JES169" s="49"/>
      <c r="JET169" s="49"/>
      <c r="JEU169" s="49"/>
      <c r="JEV169" s="49"/>
      <c r="JEW169" s="49"/>
      <c r="JEX169" s="49"/>
      <c r="JEY169" s="49"/>
      <c r="JEZ169" s="49"/>
      <c r="JFA169" s="49"/>
      <c r="JFB169" s="49"/>
      <c r="JFC169" s="49"/>
      <c r="JFD169" s="49"/>
      <c r="JFE169" s="49"/>
      <c r="JFF169" s="49"/>
      <c r="JFG169" s="49"/>
      <c r="JFH169" s="49"/>
      <c r="JFI169" s="49"/>
      <c r="JFJ169" s="49"/>
      <c r="JFK169" s="49"/>
      <c r="JFL169" s="49"/>
      <c r="JFM169" s="49"/>
      <c r="JFN169" s="49"/>
      <c r="JFO169" s="49"/>
      <c r="JFP169" s="49"/>
      <c r="JFQ169" s="49"/>
      <c r="JFR169" s="49"/>
      <c r="JFS169" s="49"/>
      <c r="JFT169" s="49"/>
      <c r="JFU169" s="49"/>
      <c r="JFV169" s="49"/>
      <c r="JFY169" s="49"/>
      <c r="JGB169" s="49"/>
      <c r="JGE169" s="49"/>
      <c r="JGH169" s="49"/>
      <c r="JGK169" s="49"/>
      <c r="JGN169" s="49"/>
      <c r="JGW169" s="49"/>
      <c r="JGZ169" s="49"/>
      <c r="JHC169" s="49"/>
      <c r="JHF169" s="49"/>
      <c r="JHO169" s="49"/>
      <c r="JHU169" s="49"/>
      <c r="JHX169" s="49"/>
      <c r="JIA169" s="49"/>
      <c r="JID169" s="49"/>
      <c r="JIJ169" s="49"/>
      <c r="JIM169" s="49"/>
      <c r="JIS169" s="49"/>
      <c r="JIU169" s="49"/>
      <c r="JIV169" s="49"/>
      <c r="JIX169" s="49"/>
      <c r="JJO169" s="49"/>
      <c r="JJT169" s="49"/>
      <c r="JJZ169" s="49"/>
      <c r="JKC169" s="49"/>
      <c r="JKF169" s="49"/>
      <c r="JKN169" s="49"/>
      <c r="JLJ169" s="49"/>
      <c r="JLK169" s="49"/>
      <c r="JLL169" s="49"/>
      <c r="JLM169" s="49"/>
      <c r="JLN169" s="49"/>
      <c r="JLO169" s="49"/>
      <c r="JMG169" s="49"/>
      <c r="JMH169" s="49"/>
      <c r="JMK169" s="49"/>
      <c r="JMN169" s="49"/>
      <c r="JMP169" s="49"/>
      <c r="JMR169" s="49"/>
      <c r="JMU169" s="49"/>
      <c r="JMX169" s="49"/>
      <c r="JNA169" s="49"/>
      <c r="JND169" s="49"/>
      <c r="JNG169" s="49"/>
      <c r="JNJ169" s="49"/>
      <c r="JNM169" s="49"/>
      <c r="JNP169" s="49"/>
      <c r="JNR169" s="49"/>
      <c r="JOE169" s="49"/>
      <c r="JOF169" s="49"/>
      <c r="JOG169" s="49"/>
      <c r="JOH169" s="49"/>
      <c r="JOI169" s="49"/>
      <c r="JOJ169" s="49"/>
      <c r="JOK169" s="49"/>
      <c r="JOL169" s="49"/>
      <c r="JOM169" s="49"/>
      <c r="JON169" s="49"/>
      <c r="JOO169" s="49"/>
      <c r="JOP169" s="49"/>
      <c r="JOQ169" s="49"/>
      <c r="JOR169" s="49"/>
      <c r="JOS169" s="49"/>
      <c r="JOT169" s="49"/>
      <c r="JOU169" s="49"/>
      <c r="JOV169" s="49"/>
      <c r="JOW169" s="49"/>
      <c r="JOX169" s="49"/>
      <c r="JOY169" s="49"/>
      <c r="JOZ169" s="49"/>
      <c r="JPA169" s="49"/>
      <c r="JPB169" s="49"/>
      <c r="JPC169" s="49"/>
      <c r="JPD169" s="49"/>
      <c r="JPE169" s="49"/>
      <c r="JPF169" s="49"/>
      <c r="JPG169" s="49"/>
      <c r="JPH169" s="49"/>
      <c r="JPI169" s="49"/>
      <c r="JPJ169" s="49"/>
      <c r="JPK169" s="49"/>
      <c r="JPL169" s="49"/>
      <c r="JPM169" s="49"/>
      <c r="JPN169" s="49"/>
      <c r="JPO169" s="49"/>
      <c r="JPP169" s="49"/>
      <c r="JPQ169" s="49"/>
      <c r="JPR169" s="49"/>
      <c r="JPU169" s="49"/>
      <c r="JPX169" s="49"/>
      <c r="JQA169" s="49"/>
      <c r="JQD169" s="49"/>
      <c r="JQG169" s="49"/>
      <c r="JQJ169" s="49"/>
      <c r="JQS169" s="49"/>
      <c r="JQV169" s="49"/>
      <c r="JQY169" s="49"/>
      <c r="JRB169" s="49"/>
      <c r="JRK169" s="49"/>
      <c r="JRQ169" s="49"/>
      <c r="JRT169" s="49"/>
      <c r="JRW169" s="49"/>
      <c r="JRZ169" s="49"/>
      <c r="JSF169" s="49"/>
      <c r="JSI169" s="49"/>
      <c r="JSO169" s="49"/>
      <c r="JSQ169" s="49"/>
      <c r="JSR169" s="49"/>
      <c r="JST169" s="49"/>
      <c r="JTK169" s="49"/>
      <c r="JTP169" s="49"/>
      <c r="JTV169" s="49"/>
      <c r="JTY169" s="49"/>
      <c r="JUB169" s="49"/>
      <c r="JUJ169" s="49"/>
      <c r="JVF169" s="49"/>
      <c r="JVG169" s="49"/>
      <c r="JVH169" s="49"/>
      <c r="JVI169" s="49"/>
      <c r="JVJ169" s="49"/>
      <c r="JVK169" s="49"/>
      <c r="JWC169" s="49"/>
      <c r="JWD169" s="49"/>
      <c r="JWG169" s="49"/>
      <c r="JWJ169" s="49"/>
      <c r="JWL169" s="49"/>
      <c r="JWN169" s="49"/>
      <c r="JWQ169" s="49"/>
      <c r="JWT169" s="49"/>
      <c r="JWW169" s="49"/>
      <c r="JWZ169" s="49"/>
      <c r="JXC169" s="49"/>
      <c r="JXF169" s="49"/>
      <c r="JXI169" s="49"/>
      <c r="JXL169" s="49"/>
      <c r="JXN169" s="49"/>
      <c r="JYA169" s="49"/>
      <c r="JYB169" s="49"/>
      <c r="JYC169" s="49"/>
      <c r="JYD169" s="49"/>
      <c r="JYE169" s="49"/>
      <c r="JYF169" s="49"/>
      <c r="JYG169" s="49"/>
      <c r="JYH169" s="49"/>
      <c r="JYI169" s="49"/>
      <c r="JYJ169" s="49"/>
      <c r="JYK169" s="49"/>
      <c r="JYL169" s="49"/>
      <c r="JYM169" s="49"/>
      <c r="JYN169" s="49"/>
      <c r="JYO169" s="49"/>
      <c r="JYP169" s="49"/>
      <c r="JYQ169" s="49"/>
      <c r="JYR169" s="49"/>
      <c r="JYS169" s="49"/>
      <c r="JYT169" s="49"/>
      <c r="JYU169" s="49"/>
      <c r="JYV169" s="49"/>
      <c r="JYW169" s="49"/>
      <c r="JYX169" s="49"/>
      <c r="JYY169" s="49"/>
      <c r="JYZ169" s="49"/>
      <c r="JZA169" s="49"/>
      <c r="JZB169" s="49"/>
      <c r="JZC169" s="49"/>
      <c r="JZD169" s="49"/>
      <c r="JZE169" s="49"/>
      <c r="JZF169" s="49"/>
      <c r="JZG169" s="49"/>
      <c r="JZH169" s="49"/>
      <c r="JZI169" s="49"/>
      <c r="JZJ169" s="49"/>
      <c r="JZK169" s="49"/>
      <c r="JZL169" s="49"/>
      <c r="JZM169" s="49"/>
      <c r="JZN169" s="49"/>
      <c r="JZQ169" s="49"/>
      <c r="JZT169" s="49"/>
      <c r="JZW169" s="49"/>
      <c r="JZZ169" s="49"/>
      <c r="KAC169" s="49"/>
      <c r="KAF169" s="49"/>
      <c r="KAO169" s="49"/>
      <c r="KAR169" s="49"/>
      <c r="KAU169" s="49"/>
      <c r="KAX169" s="49"/>
      <c r="KBG169" s="49"/>
      <c r="KBM169" s="49"/>
      <c r="KBP169" s="49"/>
      <c r="KBS169" s="49"/>
      <c r="KBV169" s="49"/>
      <c r="KCB169" s="49"/>
      <c r="KCE169" s="49"/>
      <c r="KCK169" s="49"/>
      <c r="KCM169" s="49"/>
      <c r="KCN169" s="49"/>
      <c r="KCP169" s="49"/>
      <c r="KDG169" s="49"/>
      <c r="KDL169" s="49"/>
      <c r="KDR169" s="49"/>
      <c r="KDU169" s="49"/>
      <c r="KDX169" s="49"/>
      <c r="KEF169" s="49"/>
      <c r="KFB169" s="49"/>
      <c r="KFC169" s="49"/>
      <c r="KFD169" s="49"/>
      <c r="KFE169" s="49"/>
      <c r="KFF169" s="49"/>
      <c r="KFG169" s="49"/>
      <c r="KFY169" s="49"/>
      <c r="KFZ169" s="49"/>
      <c r="KGC169" s="49"/>
      <c r="KGF169" s="49"/>
      <c r="KGH169" s="49"/>
      <c r="KGJ169" s="49"/>
      <c r="KGM169" s="49"/>
      <c r="KGP169" s="49"/>
      <c r="KGS169" s="49"/>
      <c r="KGV169" s="49"/>
      <c r="KGY169" s="49"/>
      <c r="KHB169" s="49"/>
      <c r="KHE169" s="49"/>
      <c r="KHH169" s="49"/>
      <c r="KHJ169" s="49"/>
      <c r="KHW169" s="49"/>
      <c r="KHX169" s="49"/>
      <c r="KHY169" s="49"/>
      <c r="KHZ169" s="49"/>
      <c r="KIA169" s="49"/>
      <c r="KIB169" s="49"/>
      <c r="KIC169" s="49"/>
      <c r="KID169" s="49"/>
      <c r="KIE169" s="49"/>
      <c r="KIF169" s="49"/>
      <c r="KIG169" s="49"/>
      <c r="KIH169" s="49"/>
      <c r="KII169" s="49"/>
      <c r="KIJ169" s="49"/>
      <c r="KIK169" s="49"/>
      <c r="KIL169" s="49"/>
      <c r="KIM169" s="49"/>
      <c r="KIN169" s="49"/>
      <c r="KIO169" s="49"/>
      <c r="KIP169" s="49"/>
      <c r="KIQ169" s="49"/>
      <c r="KIR169" s="49"/>
      <c r="KIS169" s="49"/>
      <c r="KIT169" s="49"/>
      <c r="KIU169" s="49"/>
      <c r="KIV169" s="49"/>
      <c r="KIW169" s="49"/>
      <c r="KIX169" s="49"/>
      <c r="KIY169" s="49"/>
      <c r="KIZ169" s="49"/>
      <c r="KJA169" s="49"/>
      <c r="KJB169" s="49"/>
      <c r="KJC169" s="49"/>
      <c r="KJD169" s="49"/>
      <c r="KJE169" s="49"/>
      <c r="KJF169" s="49"/>
      <c r="KJG169" s="49"/>
      <c r="KJH169" s="49"/>
      <c r="KJI169" s="49"/>
      <c r="KJJ169" s="49"/>
      <c r="KJM169" s="49"/>
      <c r="KJP169" s="49"/>
      <c r="KJS169" s="49"/>
      <c r="KJV169" s="49"/>
      <c r="KJY169" s="49"/>
      <c r="KKB169" s="49"/>
      <c r="KKK169" s="49"/>
      <c r="KKN169" s="49"/>
      <c r="KKQ169" s="49"/>
      <c r="KKT169" s="49"/>
      <c r="KLC169" s="49"/>
      <c r="KLI169" s="49"/>
      <c r="KLL169" s="49"/>
      <c r="KLO169" s="49"/>
      <c r="KLR169" s="49"/>
      <c r="KLX169" s="49"/>
      <c r="KMA169" s="49"/>
      <c r="KMG169" s="49"/>
      <c r="KMI169" s="49"/>
      <c r="KMJ169" s="49"/>
      <c r="KML169" s="49"/>
      <c r="KNC169" s="49"/>
      <c r="KNH169" s="49"/>
      <c r="KNN169" s="49"/>
      <c r="KNQ169" s="49"/>
      <c r="KNT169" s="49"/>
      <c r="KOB169" s="49"/>
      <c r="KOX169" s="49"/>
      <c r="KOY169" s="49"/>
      <c r="KOZ169" s="49"/>
      <c r="KPA169" s="49"/>
      <c r="KPB169" s="49"/>
      <c r="KPC169" s="49"/>
      <c r="KPU169" s="49"/>
      <c r="KPV169" s="49"/>
      <c r="KPY169" s="49"/>
      <c r="KQB169" s="49"/>
      <c r="KQD169" s="49"/>
      <c r="KQF169" s="49"/>
      <c r="KQI169" s="49"/>
      <c r="KQL169" s="49"/>
      <c r="KQO169" s="49"/>
      <c r="KQR169" s="49"/>
      <c r="KQU169" s="49"/>
      <c r="KQX169" s="49"/>
      <c r="KRA169" s="49"/>
      <c r="KRD169" s="49"/>
      <c r="KRF169" s="49"/>
      <c r="KRS169" s="49"/>
      <c r="KRT169" s="49"/>
      <c r="KRU169" s="49"/>
      <c r="KRV169" s="49"/>
      <c r="KRW169" s="49"/>
      <c r="KRX169" s="49"/>
      <c r="KRY169" s="49"/>
      <c r="KRZ169" s="49"/>
      <c r="KSA169" s="49"/>
      <c r="KSB169" s="49"/>
      <c r="KSC169" s="49"/>
      <c r="KSD169" s="49"/>
      <c r="KSE169" s="49"/>
      <c r="KSF169" s="49"/>
      <c r="KSG169" s="49"/>
      <c r="KSH169" s="49"/>
      <c r="KSI169" s="49"/>
      <c r="KSJ169" s="49"/>
      <c r="KSK169" s="49"/>
      <c r="KSL169" s="49"/>
      <c r="KSM169" s="49"/>
      <c r="KSN169" s="49"/>
      <c r="KSO169" s="49"/>
      <c r="KSP169" s="49"/>
      <c r="KSQ169" s="49"/>
      <c r="KSR169" s="49"/>
      <c r="KSS169" s="49"/>
      <c r="KST169" s="49"/>
      <c r="KSU169" s="49"/>
      <c r="KSV169" s="49"/>
      <c r="KSW169" s="49"/>
      <c r="KSX169" s="49"/>
      <c r="KSY169" s="49"/>
      <c r="KSZ169" s="49"/>
      <c r="KTA169" s="49"/>
      <c r="KTB169" s="49"/>
      <c r="KTC169" s="49"/>
      <c r="KTD169" s="49"/>
      <c r="KTE169" s="49"/>
      <c r="KTF169" s="49"/>
      <c r="KTI169" s="49"/>
      <c r="KTL169" s="49"/>
      <c r="KTO169" s="49"/>
      <c r="KTR169" s="49"/>
      <c r="KTU169" s="49"/>
      <c r="KTX169" s="49"/>
      <c r="KUG169" s="49"/>
      <c r="KUJ169" s="49"/>
      <c r="KUM169" s="49"/>
      <c r="KUP169" s="49"/>
      <c r="KUY169" s="49"/>
      <c r="KVE169" s="49"/>
      <c r="KVH169" s="49"/>
      <c r="KVK169" s="49"/>
      <c r="KVN169" s="49"/>
      <c r="KVT169" s="49"/>
      <c r="KVW169" s="49"/>
      <c r="KWC169" s="49"/>
      <c r="KWE169" s="49"/>
      <c r="KWF169" s="49"/>
      <c r="KWH169" s="49"/>
      <c r="KWY169" s="49"/>
      <c r="KXD169" s="49"/>
      <c r="KXJ169" s="49"/>
      <c r="KXM169" s="49"/>
      <c r="KXP169" s="49"/>
      <c r="KXX169" s="49"/>
      <c r="KYT169" s="49"/>
      <c r="KYU169" s="49"/>
      <c r="KYV169" s="49"/>
      <c r="KYW169" s="49"/>
      <c r="KYX169" s="49"/>
      <c r="KYY169" s="49"/>
      <c r="KZQ169" s="49"/>
      <c r="KZR169" s="49"/>
      <c r="KZU169" s="49"/>
      <c r="KZX169" s="49"/>
      <c r="KZZ169" s="49"/>
      <c r="LAB169" s="49"/>
      <c r="LAE169" s="49"/>
      <c r="LAH169" s="49"/>
      <c r="LAK169" s="49"/>
      <c r="LAN169" s="49"/>
      <c r="LAQ169" s="49"/>
      <c r="LAT169" s="49"/>
      <c r="LAW169" s="49"/>
      <c r="LAZ169" s="49"/>
      <c r="LBB169" s="49"/>
      <c r="LBO169" s="49"/>
      <c r="LBP169" s="49"/>
      <c r="LBQ169" s="49"/>
      <c r="LBR169" s="49"/>
      <c r="LBS169" s="49"/>
      <c r="LBT169" s="49"/>
      <c r="LBU169" s="49"/>
      <c r="LBV169" s="49"/>
      <c r="LBW169" s="49"/>
      <c r="LBX169" s="49"/>
      <c r="LBY169" s="49"/>
      <c r="LBZ169" s="49"/>
      <c r="LCA169" s="49"/>
      <c r="LCB169" s="49"/>
      <c r="LCC169" s="49"/>
      <c r="LCD169" s="49"/>
      <c r="LCE169" s="49"/>
      <c r="LCF169" s="49"/>
      <c r="LCG169" s="49"/>
      <c r="LCH169" s="49"/>
      <c r="LCI169" s="49"/>
      <c r="LCJ169" s="49"/>
      <c r="LCK169" s="49"/>
      <c r="LCL169" s="49"/>
      <c r="LCM169" s="49"/>
      <c r="LCN169" s="49"/>
      <c r="LCO169" s="49"/>
      <c r="LCP169" s="49"/>
      <c r="LCQ169" s="49"/>
      <c r="LCR169" s="49"/>
      <c r="LCS169" s="49"/>
      <c r="LCT169" s="49"/>
      <c r="LCU169" s="49"/>
      <c r="LCV169" s="49"/>
      <c r="LCW169" s="49"/>
      <c r="LCX169" s="49"/>
      <c r="LCY169" s="49"/>
      <c r="LCZ169" s="49"/>
      <c r="LDA169" s="49"/>
      <c r="LDB169" s="49"/>
      <c r="LDE169" s="49"/>
      <c r="LDH169" s="49"/>
      <c r="LDK169" s="49"/>
      <c r="LDN169" s="49"/>
      <c r="LDQ169" s="49"/>
      <c r="LDT169" s="49"/>
      <c r="LEC169" s="49"/>
      <c r="LEF169" s="49"/>
      <c r="LEI169" s="49"/>
      <c r="LEL169" s="49"/>
      <c r="LEU169" s="49"/>
      <c r="LFA169" s="49"/>
      <c r="LFD169" s="49"/>
      <c r="LFG169" s="49"/>
      <c r="LFJ169" s="49"/>
      <c r="LFP169" s="49"/>
      <c r="LFS169" s="49"/>
      <c r="LFY169" s="49"/>
      <c r="LGA169" s="49"/>
      <c r="LGB169" s="49"/>
      <c r="LGD169" s="49"/>
      <c r="LGU169" s="49"/>
      <c r="LGZ169" s="49"/>
      <c r="LHF169" s="49"/>
      <c r="LHI169" s="49"/>
      <c r="LHL169" s="49"/>
      <c r="LHT169" s="49"/>
      <c r="LIP169" s="49"/>
      <c r="LIQ169" s="49"/>
      <c r="LIR169" s="49"/>
      <c r="LIS169" s="49"/>
      <c r="LIT169" s="49"/>
      <c r="LIU169" s="49"/>
      <c r="LJM169" s="49"/>
      <c r="LJN169" s="49"/>
      <c r="LJQ169" s="49"/>
      <c r="LJT169" s="49"/>
      <c r="LJV169" s="49"/>
      <c r="LJX169" s="49"/>
      <c r="LKA169" s="49"/>
      <c r="LKD169" s="49"/>
      <c r="LKG169" s="49"/>
      <c r="LKJ169" s="49"/>
      <c r="LKM169" s="49"/>
      <c r="LKP169" s="49"/>
      <c r="LKS169" s="49"/>
      <c r="LKV169" s="49"/>
      <c r="LKX169" s="49"/>
      <c r="LLK169" s="49"/>
      <c r="LLL169" s="49"/>
      <c r="LLM169" s="49"/>
      <c r="LLN169" s="49"/>
      <c r="LLO169" s="49"/>
      <c r="LLP169" s="49"/>
      <c r="LLQ169" s="49"/>
      <c r="LLR169" s="49"/>
      <c r="LLS169" s="49"/>
      <c r="LLT169" s="49"/>
      <c r="LLU169" s="49"/>
      <c r="LLV169" s="49"/>
      <c r="LLW169" s="49"/>
      <c r="LLX169" s="49"/>
      <c r="LLY169" s="49"/>
      <c r="LLZ169" s="49"/>
      <c r="LMA169" s="49"/>
      <c r="LMB169" s="49"/>
      <c r="LMC169" s="49"/>
      <c r="LMD169" s="49"/>
      <c r="LME169" s="49"/>
      <c r="LMF169" s="49"/>
      <c r="LMG169" s="49"/>
      <c r="LMH169" s="49"/>
      <c r="LMI169" s="49"/>
      <c r="LMJ169" s="49"/>
      <c r="LMK169" s="49"/>
      <c r="LML169" s="49"/>
      <c r="LMM169" s="49"/>
      <c r="LMN169" s="49"/>
      <c r="LMO169" s="49"/>
      <c r="LMP169" s="49"/>
      <c r="LMQ169" s="49"/>
      <c r="LMR169" s="49"/>
      <c r="LMS169" s="49"/>
      <c r="LMT169" s="49"/>
      <c r="LMU169" s="49"/>
      <c r="LMV169" s="49"/>
      <c r="LMW169" s="49"/>
      <c r="LMX169" s="49"/>
      <c r="LNA169" s="49"/>
      <c r="LND169" s="49"/>
      <c r="LNG169" s="49"/>
      <c r="LNJ169" s="49"/>
      <c r="LNM169" s="49"/>
      <c r="LNP169" s="49"/>
      <c r="LNY169" s="49"/>
      <c r="LOB169" s="49"/>
      <c r="LOE169" s="49"/>
      <c r="LOH169" s="49"/>
      <c r="LOQ169" s="49"/>
      <c r="LOW169" s="49"/>
      <c r="LOZ169" s="49"/>
      <c r="LPC169" s="49"/>
      <c r="LPF169" s="49"/>
      <c r="LPL169" s="49"/>
      <c r="LPO169" s="49"/>
      <c r="LPU169" s="49"/>
      <c r="LPW169" s="49"/>
      <c r="LPX169" s="49"/>
      <c r="LPZ169" s="49"/>
      <c r="LQQ169" s="49"/>
      <c r="LQV169" s="49"/>
      <c r="LRB169" s="49"/>
      <c r="LRE169" s="49"/>
      <c r="LRH169" s="49"/>
      <c r="LRP169" s="49"/>
      <c r="LSL169" s="49"/>
      <c r="LSM169" s="49"/>
      <c r="LSN169" s="49"/>
      <c r="LSO169" s="49"/>
      <c r="LSP169" s="49"/>
      <c r="LSQ169" s="49"/>
      <c r="LTI169" s="49"/>
      <c r="LTJ169" s="49"/>
      <c r="LTM169" s="49"/>
      <c r="LTP169" s="49"/>
      <c r="LTR169" s="49"/>
      <c r="LTT169" s="49"/>
      <c r="LTW169" s="49"/>
      <c r="LTZ169" s="49"/>
      <c r="LUC169" s="49"/>
      <c r="LUF169" s="49"/>
      <c r="LUI169" s="49"/>
      <c r="LUL169" s="49"/>
      <c r="LUO169" s="49"/>
      <c r="LUR169" s="49"/>
      <c r="LUT169" s="49"/>
      <c r="LVG169" s="49"/>
      <c r="LVH169" s="49"/>
      <c r="LVI169" s="49"/>
      <c r="LVJ169" s="49"/>
      <c r="LVK169" s="49"/>
      <c r="LVL169" s="49"/>
      <c r="LVM169" s="49"/>
      <c r="LVN169" s="49"/>
      <c r="LVO169" s="49"/>
      <c r="LVP169" s="49"/>
      <c r="LVQ169" s="49"/>
      <c r="LVR169" s="49"/>
      <c r="LVS169" s="49"/>
      <c r="LVT169" s="49"/>
      <c r="LVU169" s="49"/>
      <c r="LVV169" s="49"/>
      <c r="LVW169" s="49"/>
      <c r="LVX169" s="49"/>
      <c r="LVY169" s="49"/>
      <c r="LVZ169" s="49"/>
      <c r="LWA169" s="49"/>
      <c r="LWB169" s="49"/>
      <c r="LWC169" s="49"/>
      <c r="LWD169" s="49"/>
      <c r="LWE169" s="49"/>
      <c r="LWF169" s="49"/>
      <c r="LWG169" s="49"/>
      <c r="LWH169" s="49"/>
      <c r="LWI169" s="49"/>
      <c r="LWJ169" s="49"/>
      <c r="LWK169" s="49"/>
      <c r="LWL169" s="49"/>
      <c r="LWM169" s="49"/>
      <c r="LWN169" s="49"/>
      <c r="LWO169" s="49"/>
      <c r="LWP169" s="49"/>
      <c r="LWQ169" s="49"/>
      <c r="LWR169" s="49"/>
      <c r="LWS169" s="49"/>
      <c r="LWT169" s="49"/>
      <c r="LWW169" s="49"/>
      <c r="LWZ169" s="49"/>
      <c r="LXC169" s="49"/>
      <c r="LXF169" s="49"/>
      <c r="LXI169" s="49"/>
      <c r="LXL169" s="49"/>
      <c r="LXU169" s="49"/>
      <c r="LXX169" s="49"/>
      <c r="LYA169" s="49"/>
      <c r="LYD169" s="49"/>
      <c r="LYM169" s="49"/>
      <c r="LYS169" s="49"/>
      <c r="LYV169" s="49"/>
      <c r="LYY169" s="49"/>
      <c r="LZB169" s="49"/>
      <c r="LZH169" s="49"/>
      <c r="LZK169" s="49"/>
      <c r="LZQ169" s="49"/>
      <c r="LZS169" s="49"/>
      <c r="LZT169" s="49"/>
      <c r="LZV169" s="49"/>
      <c r="MAM169" s="49"/>
      <c r="MAR169" s="49"/>
      <c r="MAX169" s="49"/>
      <c r="MBA169" s="49"/>
      <c r="MBD169" s="49"/>
      <c r="MBL169" s="49"/>
      <c r="MCH169" s="49"/>
      <c r="MCI169" s="49"/>
      <c r="MCJ169" s="49"/>
      <c r="MCK169" s="49"/>
      <c r="MCL169" s="49"/>
      <c r="MCM169" s="49"/>
      <c r="MDE169" s="49"/>
      <c r="MDF169" s="49"/>
      <c r="MDI169" s="49"/>
      <c r="MDL169" s="49"/>
      <c r="MDN169" s="49"/>
      <c r="MDP169" s="49"/>
      <c r="MDS169" s="49"/>
      <c r="MDV169" s="49"/>
      <c r="MDY169" s="49"/>
      <c r="MEB169" s="49"/>
      <c r="MEE169" s="49"/>
      <c r="MEH169" s="49"/>
      <c r="MEK169" s="49"/>
      <c r="MEN169" s="49"/>
      <c r="MEP169" s="49"/>
      <c r="MFC169" s="49"/>
      <c r="MFD169" s="49"/>
      <c r="MFE169" s="49"/>
      <c r="MFF169" s="49"/>
      <c r="MFG169" s="49"/>
      <c r="MFH169" s="49"/>
      <c r="MFI169" s="49"/>
      <c r="MFJ169" s="49"/>
      <c r="MFK169" s="49"/>
      <c r="MFL169" s="49"/>
      <c r="MFM169" s="49"/>
      <c r="MFN169" s="49"/>
      <c r="MFO169" s="49"/>
      <c r="MFP169" s="49"/>
      <c r="MFQ169" s="49"/>
      <c r="MFR169" s="49"/>
      <c r="MFS169" s="49"/>
      <c r="MFT169" s="49"/>
      <c r="MFU169" s="49"/>
      <c r="MFV169" s="49"/>
      <c r="MFW169" s="49"/>
      <c r="MFX169" s="49"/>
      <c r="MFY169" s="49"/>
      <c r="MFZ169" s="49"/>
      <c r="MGA169" s="49"/>
      <c r="MGB169" s="49"/>
      <c r="MGC169" s="49"/>
      <c r="MGD169" s="49"/>
      <c r="MGE169" s="49"/>
      <c r="MGF169" s="49"/>
      <c r="MGG169" s="49"/>
      <c r="MGH169" s="49"/>
      <c r="MGI169" s="49"/>
      <c r="MGJ169" s="49"/>
      <c r="MGK169" s="49"/>
      <c r="MGL169" s="49"/>
      <c r="MGM169" s="49"/>
      <c r="MGN169" s="49"/>
      <c r="MGO169" s="49"/>
      <c r="MGP169" s="49"/>
      <c r="MGS169" s="49"/>
      <c r="MGV169" s="49"/>
      <c r="MGY169" s="49"/>
      <c r="MHB169" s="49"/>
      <c r="MHE169" s="49"/>
      <c r="MHH169" s="49"/>
      <c r="MHQ169" s="49"/>
      <c r="MHT169" s="49"/>
      <c r="MHW169" s="49"/>
      <c r="MHZ169" s="49"/>
      <c r="MII169" s="49"/>
      <c r="MIO169" s="49"/>
      <c r="MIR169" s="49"/>
      <c r="MIU169" s="49"/>
      <c r="MIX169" s="49"/>
      <c r="MJD169" s="49"/>
      <c r="MJG169" s="49"/>
      <c r="MJM169" s="49"/>
      <c r="MJO169" s="49"/>
      <c r="MJP169" s="49"/>
      <c r="MJR169" s="49"/>
      <c r="MKI169" s="49"/>
      <c r="MKN169" s="49"/>
      <c r="MKT169" s="49"/>
      <c r="MKW169" s="49"/>
      <c r="MKZ169" s="49"/>
      <c r="MLH169" s="49"/>
      <c r="MMD169" s="49"/>
      <c r="MME169" s="49"/>
      <c r="MMF169" s="49"/>
      <c r="MMG169" s="49"/>
      <c r="MMH169" s="49"/>
      <c r="MMI169" s="49"/>
      <c r="MNA169" s="49"/>
      <c r="MNB169" s="49"/>
      <c r="MNE169" s="49"/>
      <c r="MNH169" s="49"/>
      <c r="MNJ169" s="49"/>
      <c r="MNL169" s="49"/>
      <c r="MNO169" s="49"/>
      <c r="MNR169" s="49"/>
      <c r="MNU169" s="49"/>
      <c r="MNX169" s="49"/>
      <c r="MOA169" s="49"/>
      <c r="MOD169" s="49"/>
      <c r="MOG169" s="49"/>
      <c r="MOJ169" s="49"/>
      <c r="MOL169" s="49"/>
      <c r="MOY169" s="49"/>
      <c r="MOZ169" s="49"/>
      <c r="MPA169" s="49"/>
      <c r="MPB169" s="49"/>
      <c r="MPC169" s="49"/>
      <c r="MPD169" s="49"/>
      <c r="MPE169" s="49"/>
      <c r="MPF169" s="49"/>
      <c r="MPG169" s="49"/>
      <c r="MPH169" s="49"/>
      <c r="MPI169" s="49"/>
      <c r="MPJ169" s="49"/>
      <c r="MPK169" s="49"/>
      <c r="MPL169" s="49"/>
      <c r="MPM169" s="49"/>
      <c r="MPN169" s="49"/>
      <c r="MPO169" s="49"/>
      <c r="MPP169" s="49"/>
      <c r="MPQ169" s="49"/>
      <c r="MPR169" s="49"/>
      <c r="MPS169" s="49"/>
      <c r="MPT169" s="49"/>
      <c r="MPU169" s="49"/>
      <c r="MPV169" s="49"/>
      <c r="MPW169" s="49"/>
      <c r="MPX169" s="49"/>
      <c r="MPY169" s="49"/>
      <c r="MPZ169" s="49"/>
      <c r="MQA169" s="49"/>
      <c r="MQB169" s="49"/>
      <c r="MQC169" s="49"/>
      <c r="MQD169" s="49"/>
      <c r="MQE169" s="49"/>
      <c r="MQF169" s="49"/>
      <c r="MQG169" s="49"/>
      <c r="MQH169" s="49"/>
      <c r="MQI169" s="49"/>
      <c r="MQJ169" s="49"/>
      <c r="MQK169" s="49"/>
      <c r="MQL169" s="49"/>
      <c r="MQO169" s="49"/>
      <c r="MQR169" s="49"/>
      <c r="MQU169" s="49"/>
      <c r="MQX169" s="49"/>
      <c r="MRA169" s="49"/>
      <c r="MRD169" s="49"/>
      <c r="MRM169" s="49"/>
      <c r="MRP169" s="49"/>
      <c r="MRS169" s="49"/>
      <c r="MRV169" s="49"/>
      <c r="MSE169" s="49"/>
      <c r="MSK169" s="49"/>
      <c r="MSN169" s="49"/>
      <c r="MSQ169" s="49"/>
      <c r="MST169" s="49"/>
      <c r="MSZ169" s="49"/>
      <c r="MTC169" s="49"/>
      <c r="MTI169" s="49"/>
      <c r="MTK169" s="49"/>
      <c r="MTL169" s="49"/>
      <c r="MTN169" s="49"/>
      <c r="MUE169" s="49"/>
      <c r="MUJ169" s="49"/>
      <c r="MUP169" s="49"/>
      <c r="MUS169" s="49"/>
      <c r="MUV169" s="49"/>
      <c r="MVD169" s="49"/>
      <c r="MVZ169" s="49"/>
      <c r="MWA169" s="49"/>
      <c r="MWB169" s="49"/>
      <c r="MWC169" s="49"/>
      <c r="MWD169" s="49"/>
      <c r="MWE169" s="49"/>
      <c r="MWW169" s="49"/>
      <c r="MWX169" s="49"/>
      <c r="MXA169" s="49"/>
      <c r="MXD169" s="49"/>
      <c r="MXF169" s="49"/>
      <c r="MXH169" s="49"/>
      <c r="MXK169" s="49"/>
      <c r="MXN169" s="49"/>
      <c r="MXQ169" s="49"/>
      <c r="MXT169" s="49"/>
      <c r="MXW169" s="49"/>
      <c r="MXZ169" s="49"/>
      <c r="MYC169" s="49"/>
      <c r="MYF169" s="49"/>
      <c r="MYH169" s="49"/>
      <c r="MYU169" s="49"/>
      <c r="MYV169" s="49"/>
      <c r="MYW169" s="49"/>
      <c r="MYX169" s="49"/>
      <c r="MYY169" s="49"/>
      <c r="MYZ169" s="49"/>
      <c r="MZA169" s="49"/>
      <c r="MZB169" s="49"/>
      <c r="MZC169" s="49"/>
      <c r="MZD169" s="49"/>
      <c r="MZE169" s="49"/>
      <c r="MZF169" s="49"/>
      <c r="MZG169" s="49"/>
      <c r="MZH169" s="49"/>
      <c r="MZI169" s="49"/>
      <c r="MZJ169" s="49"/>
      <c r="MZK169" s="49"/>
      <c r="MZL169" s="49"/>
      <c r="MZM169" s="49"/>
      <c r="MZN169" s="49"/>
      <c r="MZO169" s="49"/>
      <c r="MZP169" s="49"/>
      <c r="MZQ169" s="49"/>
      <c r="MZR169" s="49"/>
      <c r="MZS169" s="49"/>
      <c r="MZT169" s="49"/>
      <c r="MZU169" s="49"/>
      <c r="MZV169" s="49"/>
      <c r="MZW169" s="49"/>
      <c r="MZX169" s="49"/>
      <c r="MZY169" s="49"/>
      <c r="MZZ169" s="49"/>
      <c r="NAA169" s="49"/>
      <c r="NAB169" s="49"/>
      <c r="NAC169" s="49"/>
      <c r="NAD169" s="49"/>
      <c r="NAE169" s="49"/>
      <c r="NAF169" s="49"/>
      <c r="NAG169" s="49"/>
      <c r="NAH169" s="49"/>
      <c r="NAK169" s="49"/>
      <c r="NAN169" s="49"/>
      <c r="NAQ169" s="49"/>
      <c r="NAT169" s="49"/>
      <c r="NAW169" s="49"/>
      <c r="NAZ169" s="49"/>
      <c r="NBI169" s="49"/>
      <c r="NBL169" s="49"/>
      <c r="NBO169" s="49"/>
      <c r="NBR169" s="49"/>
      <c r="NCA169" s="49"/>
      <c r="NCG169" s="49"/>
      <c r="NCJ169" s="49"/>
      <c r="NCM169" s="49"/>
      <c r="NCP169" s="49"/>
      <c r="NCV169" s="49"/>
      <c r="NCY169" s="49"/>
      <c r="NDE169" s="49"/>
      <c r="NDG169" s="49"/>
      <c r="NDH169" s="49"/>
      <c r="NDJ169" s="49"/>
      <c r="NEA169" s="49"/>
      <c r="NEF169" s="49"/>
      <c r="NEL169" s="49"/>
      <c r="NEO169" s="49"/>
      <c r="NER169" s="49"/>
      <c r="NEZ169" s="49"/>
      <c r="NFV169" s="49"/>
      <c r="NFW169" s="49"/>
      <c r="NFX169" s="49"/>
      <c r="NFY169" s="49"/>
      <c r="NFZ169" s="49"/>
      <c r="NGA169" s="49"/>
      <c r="NGS169" s="49"/>
      <c r="NGT169" s="49"/>
      <c r="NGW169" s="49"/>
      <c r="NGZ169" s="49"/>
      <c r="NHB169" s="49"/>
      <c r="NHD169" s="49"/>
      <c r="NHG169" s="49"/>
      <c r="NHJ169" s="49"/>
      <c r="NHM169" s="49"/>
      <c r="NHP169" s="49"/>
      <c r="NHS169" s="49"/>
      <c r="NHV169" s="49"/>
      <c r="NHY169" s="49"/>
      <c r="NIB169" s="49"/>
      <c r="NID169" s="49"/>
      <c r="NIQ169" s="49"/>
      <c r="NIR169" s="49"/>
      <c r="NIS169" s="49"/>
      <c r="NIT169" s="49"/>
      <c r="NIU169" s="49"/>
      <c r="NIV169" s="49"/>
      <c r="NIW169" s="49"/>
      <c r="NIX169" s="49"/>
      <c r="NIY169" s="49"/>
      <c r="NIZ169" s="49"/>
      <c r="NJA169" s="49"/>
      <c r="NJB169" s="49"/>
      <c r="NJC169" s="49"/>
      <c r="NJD169" s="49"/>
      <c r="NJE169" s="49"/>
      <c r="NJF169" s="49"/>
      <c r="NJG169" s="49"/>
      <c r="NJH169" s="49"/>
      <c r="NJI169" s="49"/>
      <c r="NJJ169" s="49"/>
      <c r="NJK169" s="49"/>
      <c r="NJL169" s="49"/>
      <c r="NJM169" s="49"/>
      <c r="NJN169" s="49"/>
      <c r="NJO169" s="49"/>
      <c r="NJP169" s="49"/>
      <c r="NJQ169" s="49"/>
      <c r="NJR169" s="49"/>
      <c r="NJS169" s="49"/>
      <c r="NJT169" s="49"/>
      <c r="NJU169" s="49"/>
      <c r="NJV169" s="49"/>
      <c r="NJW169" s="49"/>
      <c r="NJX169" s="49"/>
      <c r="NJY169" s="49"/>
      <c r="NJZ169" s="49"/>
      <c r="NKA169" s="49"/>
      <c r="NKB169" s="49"/>
      <c r="NKC169" s="49"/>
      <c r="NKD169" s="49"/>
      <c r="NKG169" s="49"/>
      <c r="NKJ169" s="49"/>
      <c r="NKM169" s="49"/>
      <c r="NKP169" s="49"/>
      <c r="NKS169" s="49"/>
      <c r="NKV169" s="49"/>
      <c r="NLE169" s="49"/>
      <c r="NLH169" s="49"/>
      <c r="NLK169" s="49"/>
      <c r="NLN169" s="49"/>
      <c r="NLW169" s="49"/>
      <c r="NMC169" s="49"/>
      <c r="NMF169" s="49"/>
      <c r="NMI169" s="49"/>
      <c r="NML169" s="49"/>
      <c r="NMR169" s="49"/>
      <c r="NMU169" s="49"/>
      <c r="NNA169" s="49"/>
      <c r="NNC169" s="49"/>
      <c r="NND169" s="49"/>
      <c r="NNF169" s="49"/>
      <c r="NNW169" s="49"/>
      <c r="NOB169" s="49"/>
      <c r="NOH169" s="49"/>
      <c r="NOK169" s="49"/>
      <c r="NON169" s="49"/>
      <c r="NOV169" s="49"/>
      <c r="NPR169" s="49"/>
      <c r="NPS169" s="49"/>
      <c r="NPT169" s="49"/>
      <c r="NPU169" s="49"/>
      <c r="NPV169" s="49"/>
      <c r="NPW169" s="49"/>
      <c r="NQO169" s="49"/>
      <c r="NQP169" s="49"/>
      <c r="NQS169" s="49"/>
      <c r="NQV169" s="49"/>
      <c r="NQX169" s="49"/>
      <c r="NQZ169" s="49"/>
      <c r="NRC169" s="49"/>
      <c r="NRF169" s="49"/>
      <c r="NRI169" s="49"/>
      <c r="NRL169" s="49"/>
      <c r="NRO169" s="49"/>
      <c r="NRR169" s="49"/>
      <c r="NRU169" s="49"/>
      <c r="NRX169" s="49"/>
      <c r="NRZ169" s="49"/>
      <c r="NSM169" s="49"/>
      <c r="NSN169" s="49"/>
      <c r="NSO169" s="49"/>
      <c r="NSP169" s="49"/>
      <c r="NSQ169" s="49"/>
      <c r="NSR169" s="49"/>
      <c r="NSS169" s="49"/>
      <c r="NST169" s="49"/>
      <c r="NSU169" s="49"/>
      <c r="NSV169" s="49"/>
      <c r="NSW169" s="49"/>
      <c r="NSX169" s="49"/>
      <c r="NSY169" s="49"/>
      <c r="NSZ169" s="49"/>
      <c r="NTA169" s="49"/>
      <c r="NTB169" s="49"/>
      <c r="NTC169" s="49"/>
      <c r="NTD169" s="49"/>
      <c r="NTE169" s="49"/>
      <c r="NTF169" s="49"/>
      <c r="NTG169" s="49"/>
      <c r="NTH169" s="49"/>
      <c r="NTI169" s="49"/>
      <c r="NTJ169" s="49"/>
      <c r="NTK169" s="49"/>
      <c r="NTL169" s="49"/>
      <c r="NTM169" s="49"/>
      <c r="NTN169" s="49"/>
      <c r="NTO169" s="49"/>
      <c r="NTP169" s="49"/>
      <c r="NTQ169" s="49"/>
      <c r="NTR169" s="49"/>
      <c r="NTS169" s="49"/>
      <c r="NTT169" s="49"/>
      <c r="NTU169" s="49"/>
      <c r="NTV169" s="49"/>
      <c r="NTW169" s="49"/>
      <c r="NTX169" s="49"/>
      <c r="NTY169" s="49"/>
      <c r="NTZ169" s="49"/>
      <c r="NUC169" s="49"/>
      <c r="NUF169" s="49"/>
      <c r="NUI169" s="49"/>
      <c r="NUL169" s="49"/>
      <c r="NUO169" s="49"/>
      <c r="NUR169" s="49"/>
      <c r="NVA169" s="49"/>
      <c r="NVD169" s="49"/>
      <c r="NVG169" s="49"/>
      <c r="NVJ169" s="49"/>
      <c r="NVS169" s="49"/>
      <c r="NVY169" s="49"/>
      <c r="NWB169" s="49"/>
      <c r="NWE169" s="49"/>
      <c r="NWH169" s="49"/>
      <c r="NWN169" s="49"/>
      <c r="NWQ169" s="49"/>
      <c r="NWW169" s="49"/>
      <c r="NWY169" s="49"/>
      <c r="NWZ169" s="49"/>
      <c r="NXB169" s="49"/>
      <c r="NXS169" s="49"/>
      <c r="NXX169" s="49"/>
      <c r="NYD169" s="49"/>
      <c r="NYG169" s="49"/>
      <c r="NYJ169" s="49"/>
      <c r="NYR169" s="49"/>
      <c r="NZN169" s="49"/>
      <c r="NZO169" s="49"/>
      <c r="NZP169" s="49"/>
      <c r="NZQ169" s="49"/>
      <c r="NZR169" s="49"/>
      <c r="NZS169" s="49"/>
      <c r="OAK169" s="49"/>
      <c r="OAL169" s="49"/>
      <c r="OAO169" s="49"/>
      <c r="OAR169" s="49"/>
      <c r="OAT169" s="49"/>
      <c r="OAV169" s="49"/>
      <c r="OAY169" s="49"/>
      <c r="OBB169" s="49"/>
      <c r="OBE169" s="49"/>
      <c r="OBH169" s="49"/>
      <c r="OBK169" s="49"/>
      <c r="OBN169" s="49"/>
      <c r="OBQ169" s="49"/>
      <c r="OBT169" s="49"/>
      <c r="OBV169" s="49"/>
      <c r="OCI169" s="49"/>
      <c r="OCJ169" s="49"/>
      <c r="OCK169" s="49"/>
      <c r="OCL169" s="49"/>
      <c r="OCM169" s="49"/>
      <c r="OCN169" s="49"/>
      <c r="OCO169" s="49"/>
      <c r="OCP169" s="49"/>
      <c r="OCQ169" s="49"/>
      <c r="OCR169" s="49"/>
      <c r="OCS169" s="49"/>
      <c r="OCT169" s="49"/>
      <c r="OCU169" s="49"/>
      <c r="OCV169" s="49"/>
      <c r="OCW169" s="49"/>
      <c r="OCX169" s="49"/>
      <c r="OCY169" s="49"/>
      <c r="OCZ169" s="49"/>
      <c r="ODA169" s="49"/>
      <c r="ODB169" s="49"/>
      <c r="ODC169" s="49"/>
      <c r="ODD169" s="49"/>
      <c r="ODE169" s="49"/>
      <c r="ODF169" s="49"/>
      <c r="ODG169" s="49"/>
      <c r="ODH169" s="49"/>
      <c r="ODI169" s="49"/>
      <c r="ODJ169" s="49"/>
      <c r="ODK169" s="49"/>
      <c r="ODL169" s="49"/>
      <c r="ODM169" s="49"/>
      <c r="ODN169" s="49"/>
      <c r="ODO169" s="49"/>
      <c r="ODP169" s="49"/>
      <c r="ODQ169" s="49"/>
      <c r="ODR169" s="49"/>
      <c r="ODS169" s="49"/>
      <c r="ODT169" s="49"/>
      <c r="ODU169" s="49"/>
      <c r="ODV169" s="49"/>
      <c r="ODY169" s="49"/>
      <c r="OEB169" s="49"/>
      <c r="OEE169" s="49"/>
      <c r="OEH169" s="49"/>
      <c r="OEK169" s="49"/>
      <c r="OEN169" s="49"/>
      <c r="OEW169" s="49"/>
      <c r="OEZ169" s="49"/>
      <c r="OFC169" s="49"/>
      <c r="OFF169" s="49"/>
      <c r="OFO169" s="49"/>
      <c r="OFU169" s="49"/>
      <c r="OFX169" s="49"/>
      <c r="OGA169" s="49"/>
      <c r="OGD169" s="49"/>
      <c r="OGJ169" s="49"/>
      <c r="OGM169" s="49"/>
      <c r="OGS169" s="49"/>
      <c r="OGU169" s="49"/>
      <c r="OGV169" s="49"/>
      <c r="OGX169" s="49"/>
      <c r="OHO169" s="49"/>
      <c r="OHT169" s="49"/>
      <c r="OHZ169" s="49"/>
      <c r="OIC169" s="49"/>
      <c r="OIF169" s="49"/>
      <c r="OIN169" s="49"/>
      <c r="OJJ169" s="49"/>
      <c r="OJK169" s="49"/>
      <c r="OJL169" s="49"/>
      <c r="OJM169" s="49"/>
      <c r="OJN169" s="49"/>
      <c r="OJO169" s="49"/>
      <c r="OKG169" s="49"/>
      <c r="OKH169" s="49"/>
      <c r="OKK169" s="49"/>
      <c r="OKN169" s="49"/>
      <c r="OKP169" s="49"/>
      <c r="OKR169" s="49"/>
      <c r="OKU169" s="49"/>
      <c r="OKX169" s="49"/>
      <c r="OLA169" s="49"/>
      <c r="OLD169" s="49"/>
      <c r="OLG169" s="49"/>
      <c r="OLJ169" s="49"/>
      <c r="OLM169" s="49"/>
      <c r="OLP169" s="49"/>
      <c r="OLR169" s="49"/>
      <c r="OME169" s="49"/>
      <c r="OMF169" s="49"/>
      <c r="OMG169" s="49"/>
      <c r="OMH169" s="49"/>
      <c r="OMI169" s="49"/>
      <c r="OMJ169" s="49"/>
      <c r="OMK169" s="49"/>
      <c r="OML169" s="49"/>
      <c r="OMM169" s="49"/>
      <c r="OMN169" s="49"/>
      <c r="OMO169" s="49"/>
      <c r="OMP169" s="49"/>
      <c r="OMQ169" s="49"/>
      <c r="OMR169" s="49"/>
      <c r="OMS169" s="49"/>
      <c r="OMT169" s="49"/>
      <c r="OMU169" s="49"/>
      <c r="OMV169" s="49"/>
      <c r="OMW169" s="49"/>
      <c r="OMX169" s="49"/>
      <c r="OMY169" s="49"/>
      <c r="OMZ169" s="49"/>
      <c r="ONA169" s="49"/>
      <c r="ONB169" s="49"/>
      <c r="ONC169" s="49"/>
      <c r="OND169" s="49"/>
      <c r="ONE169" s="49"/>
      <c r="ONF169" s="49"/>
      <c r="ONG169" s="49"/>
      <c r="ONH169" s="49"/>
      <c r="ONI169" s="49"/>
      <c r="ONJ169" s="49"/>
      <c r="ONK169" s="49"/>
      <c r="ONL169" s="49"/>
      <c r="ONM169" s="49"/>
      <c r="ONN169" s="49"/>
      <c r="ONO169" s="49"/>
      <c r="ONP169" s="49"/>
      <c r="ONQ169" s="49"/>
      <c r="ONR169" s="49"/>
      <c r="ONU169" s="49"/>
      <c r="ONX169" s="49"/>
      <c r="OOA169" s="49"/>
      <c r="OOD169" s="49"/>
      <c r="OOG169" s="49"/>
      <c r="OOJ169" s="49"/>
      <c r="OOS169" s="49"/>
      <c r="OOV169" s="49"/>
      <c r="OOY169" s="49"/>
      <c r="OPB169" s="49"/>
      <c r="OPK169" s="49"/>
      <c r="OPQ169" s="49"/>
      <c r="OPT169" s="49"/>
      <c r="OPW169" s="49"/>
      <c r="OPZ169" s="49"/>
      <c r="OQF169" s="49"/>
      <c r="OQI169" s="49"/>
      <c r="OQO169" s="49"/>
      <c r="OQQ169" s="49"/>
      <c r="OQR169" s="49"/>
      <c r="OQT169" s="49"/>
      <c r="ORK169" s="49"/>
      <c r="ORP169" s="49"/>
      <c r="ORV169" s="49"/>
      <c r="ORY169" s="49"/>
      <c r="OSB169" s="49"/>
      <c r="OSJ169" s="49"/>
      <c r="OTF169" s="49"/>
      <c r="OTG169" s="49"/>
      <c r="OTH169" s="49"/>
      <c r="OTI169" s="49"/>
      <c r="OTJ169" s="49"/>
      <c r="OTK169" s="49"/>
      <c r="OUC169" s="49"/>
      <c r="OUD169" s="49"/>
      <c r="OUG169" s="49"/>
      <c r="OUJ169" s="49"/>
      <c r="OUL169" s="49"/>
      <c r="OUN169" s="49"/>
      <c r="OUQ169" s="49"/>
      <c r="OUT169" s="49"/>
      <c r="OUW169" s="49"/>
      <c r="OUZ169" s="49"/>
      <c r="OVC169" s="49"/>
      <c r="OVF169" s="49"/>
      <c r="OVI169" s="49"/>
      <c r="OVL169" s="49"/>
      <c r="OVN169" s="49"/>
      <c r="OWA169" s="49"/>
      <c r="OWB169" s="49"/>
      <c r="OWC169" s="49"/>
      <c r="OWD169" s="49"/>
      <c r="OWE169" s="49"/>
      <c r="OWF169" s="49"/>
      <c r="OWG169" s="49"/>
      <c r="OWH169" s="49"/>
      <c r="OWI169" s="49"/>
      <c r="OWJ169" s="49"/>
      <c r="OWK169" s="49"/>
      <c r="OWL169" s="49"/>
      <c r="OWM169" s="49"/>
      <c r="OWN169" s="49"/>
      <c r="OWO169" s="49"/>
      <c r="OWP169" s="49"/>
      <c r="OWQ169" s="49"/>
      <c r="OWR169" s="49"/>
      <c r="OWS169" s="49"/>
      <c r="OWT169" s="49"/>
      <c r="OWU169" s="49"/>
      <c r="OWV169" s="49"/>
      <c r="OWW169" s="49"/>
      <c r="OWX169" s="49"/>
      <c r="OWY169" s="49"/>
      <c r="OWZ169" s="49"/>
      <c r="OXA169" s="49"/>
      <c r="OXB169" s="49"/>
      <c r="OXC169" s="49"/>
      <c r="OXD169" s="49"/>
      <c r="OXE169" s="49"/>
      <c r="OXF169" s="49"/>
      <c r="OXG169" s="49"/>
      <c r="OXH169" s="49"/>
      <c r="OXI169" s="49"/>
      <c r="OXJ169" s="49"/>
      <c r="OXK169" s="49"/>
      <c r="OXL169" s="49"/>
      <c r="OXM169" s="49"/>
      <c r="OXN169" s="49"/>
      <c r="OXQ169" s="49"/>
      <c r="OXT169" s="49"/>
      <c r="OXW169" s="49"/>
      <c r="OXZ169" s="49"/>
      <c r="OYC169" s="49"/>
      <c r="OYF169" s="49"/>
      <c r="OYO169" s="49"/>
      <c r="OYR169" s="49"/>
      <c r="OYU169" s="49"/>
      <c r="OYX169" s="49"/>
      <c r="OZG169" s="49"/>
      <c r="OZM169" s="49"/>
      <c r="OZP169" s="49"/>
      <c r="OZS169" s="49"/>
      <c r="OZV169" s="49"/>
      <c r="PAB169" s="49"/>
      <c r="PAE169" s="49"/>
      <c r="PAK169" s="49"/>
      <c r="PAM169" s="49"/>
      <c r="PAN169" s="49"/>
      <c r="PAP169" s="49"/>
      <c r="PBG169" s="49"/>
      <c r="PBL169" s="49"/>
      <c r="PBR169" s="49"/>
      <c r="PBU169" s="49"/>
      <c r="PBX169" s="49"/>
      <c r="PCF169" s="49"/>
      <c r="PDB169" s="49"/>
      <c r="PDC169" s="49"/>
      <c r="PDD169" s="49"/>
      <c r="PDE169" s="49"/>
      <c r="PDF169" s="49"/>
      <c r="PDG169" s="49"/>
      <c r="PDY169" s="49"/>
      <c r="PDZ169" s="49"/>
      <c r="PEC169" s="49"/>
      <c r="PEF169" s="49"/>
      <c r="PEH169" s="49"/>
      <c r="PEJ169" s="49"/>
      <c r="PEM169" s="49"/>
      <c r="PEP169" s="49"/>
      <c r="PES169" s="49"/>
      <c r="PEV169" s="49"/>
      <c r="PEY169" s="49"/>
      <c r="PFB169" s="49"/>
      <c r="PFE169" s="49"/>
      <c r="PFH169" s="49"/>
      <c r="PFJ169" s="49"/>
      <c r="PFW169" s="49"/>
      <c r="PFX169" s="49"/>
      <c r="PFY169" s="49"/>
      <c r="PFZ169" s="49"/>
      <c r="PGA169" s="49"/>
      <c r="PGB169" s="49"/>
      <c r="PGC169" s="49"/>
      <c r="PGD169" s="49"/>
      <c r="PGE169" s="49"/>
      <c r="PGF169" s="49"/>
      <c r="PGG169" s="49"/>
      <c r="PGH169" s="49"/>
      <c r="PGI169" s="49"/>
      <c r="PGJ169" s="49"/>
      <c r="PGK169" s="49"/>
      <c r="PGL169" s="49"/>
      <c r="PGM169" s="49"/>
      <c r="PGN169" s="49"/>
      <c r="PGO169" s="49"/>
      <c r="PGP169" s="49"/>
      <c r="PGQ169" s="49"/>
      <c r="PGR169" s="49"/>
      <c r="PGS169" s="49"/>
      <c r="PGT169" s="49"/>
      <c r="PGU169" s="49"/>
      <c r="PGV169" s="49"/>
      <c r="PGW169" s="49"/>
      <c r="PGX169" s="49"/>
      <c r="PGY169" s="49"/>
      <c r="PGZ169" s="49"/>
      <c r="PHA169" s="49"/>
      <c r="PHB169" s="49"/>
      <c r="PHC169" s="49"/>
      <c r="PHD169" s="49"/>
      <c r="PHE169" s="49"/>
      <c r="PHF169" s="49"/>
      <c r="PHG169" s="49"/>
      <c r="PHH169" s="49"/>
      <c r="PHI169" s="49"/>
      <c r="PHJ169" s="49"/>
      <c r="PHM169" s="49"/>
      <c r="PHP169" s="49"/>
      <c r="PHS169" s="49"/>
      <c r="PHV169" s="49"/>
      <c r="PHY169" s="49"/>
      <c r="PIB169" s="49"/>
      <c r="PIK169" s="49"/>
      <c r="PIN169" s="49"/>
      <c r="PIQ169" s="49"/>
      <c r="PIT169" s="49"/>
      <c r="PJC169" s="49"/>
      <c r="PJI169" s="49"/>
      <c r="PJL169" s="49"/>
      <c r="PJO169" s="49"/>
      <c r="PJR169" s="49"/>
      <c r="PJX169" s="49"/>
      <c r="PKA169" s="49"/>
      <c r="PKG169" s="49"/>
      <c r="PKI169" s="49"/>
      <c r="PKJ169" s="49"/>
      <c r="PKL169" s="49"/>
      <c r="PLC169" s="49"/>
      <c r="PLH169" s="49"/>
      <c r="PLN169" s="49"/>
      <c r="PLQ169" s="49"/>
      <c r="PLT169" s="49"/>
      <c r="PMB169" s="49"/>
      <c r="PMX169" s="49"/>
      <c r="PMY169" s="49"/>
      <c r="PMZ169" s="49"/>
      <c r="PNA169" s="49"/>
      <c r="PNB169" s="49"/>
      <c r="PNC169" s="49"/>
      <c r="PNU169" s="49"/>
      <c r="PNV169" s="49"/>
      <c r="PNY169" s="49"/>
      <c r="POB169" s="49"/>
      <c r="POD169" s="49"/>
      <c r="POF169" s="49"/>
      <c r="POI169" s="49"/>
      <c r="POL169" s="49"/>
      <c r="POO169" s="49"/>
      <c r="POR169" s="49"/>
      <c r="POU169" s="49"/>
      <c r="POX169" s="49"/>
      <c r="PPA169" s="49"/>
      <c r="PPD169" s="49"/>
      <c r="PPF169" s="49"/>
      <c r="PPS169" s="49"/>
      <c r="PPT169" s="49"/>
      <c r="PPU169" s="49"/>
      <c r="PPV169" s="49"/>
      <c r="PPW169" s="49"/>
      <c r="PPX169" s="49"/>
      <c r="PPY169" s="49"/>
      <c r="PPZ169" s="49"/>
      <c r="PQA169" s="49"/>
      <c r="PQB169" s="49"/>
      <c r="PQC169" s="49"/>
      <c r="PQD169" s="49"/>
      <c r="PQE169" s="49"/>
      <c r="PQF169" s="49"/>
      <c r="PQG169" s="49"/>
      <c r="PQH169" s="49"/>
      <c r="PQI169" s="49"/>
      <c r="PQJ169" s="49"/>
      <c r="PQK169" s="49"/>
      <c r="PQL169" s="49"/>
      <c r="PQM169" s="49"/>
      <c r="PQN169" s="49"/>
      <c r="PQO169" s="49"/>
      <c r="PQP169" s="49"/>
      <c r="PQQ169" s="49"/>
      <c r="PQR169" s="49"/>
      <c r="PQS169" s="49"/>
      <c r="PQT169" s="49"/>
      <c r="PQU169" s="49"/>
      <c r="PQV169" s="49"/>
      <c r="PQW169" s="49"/>
      <c r="PQX169" s="49"/>
      <c r="PQY169" s="49"/>
      <c r="PQZ169" s="49"/>
      <c r="PRA169" s="49"/>
      <c r="PRB169" s="49"/>
      <c r="PRC169" s="49"/>
      <c r="PRD169" s="49"/>
      <c r="PRE169" s="49"/>
      <c r="PRF169" s="49"/>
      <c r="PRI169" s="49"/>
      <c r="PRL169" s="49"/>
      <c r="PRO169" s="49"/>
      <c r="PRR169" s="49"/>
      <c r="PRU169" s="49"/>
      <c r="PRX169" s="49"/>
      <c r="PSG169" s="49"/>
      <c r="PSJ169" s="49"/>
      <c r="PSM169" s="49"/>
      <c r="PSP169" s="49"/>
      <c r="PSY169" s="49"/>
      <c r="PTE169" s="49"/>
      <c r="PTH169" s="49"/>
      <c r="PTK169" s="49"/>
      <c r="PTN169" s="49"/>
      <c r="PTT169" s="49"/>
      <c r="PTW169" s="49"/>
      <c r="PUC169" s="49"/>
      <c r="PUE169" s="49"/>
      <c r="PUF169" s="49"/>
      <c r="PUH169" s="49"/>
      <c r="PUY169" s="49"/>
      <c r="PVD169" s="49"/>
      <c r="PVJ169" s="49"/>
      <c r="PVM169" s="49"/>
      <c r="PVP169" s="49"/>
      <c r="PVX169" s="49"/>
      <c r="PWT169" s="49"/>
      <c r="PWU169" s="49"/>
      <c r="PWV169" s="49"/>
      <c r="PWW169" s="49"/>
      <c r="PWX169" s="49"/>
      <c r="PWY169" s="49"/>
      <c r="PXQ169" s="49"/>
      <c r="PXR169" s="49"/>
      <c r="PXU169" s="49"/>
      <c r="PXX169" s="49"/>
      <c r="PXZ169" s="49"/>
      <c r="PYB169" s="49"/>
      <c r="PYE169" s="49"/>
      <c r="PYH169" s="49"/>
      <c r="PYK169" s="49"/>
      <c r="PYN169" s="49"/>
      <c r="PYQ169" s="49"/>
      <c r="PYT169" s="49"/>
      <c r="PYW169" s="49"/>
      <c r="PYZ169" s="49"/>
      <c r="PZB169" s="49"/>
      <c r="PZO169" s="49"/>
      <c r="PZP169" s="49"/>
      <c r="PZQ169" s="49"/>
      <c r="PZR169" s="49"/>
      <c r="PZS169" s="49"/>
      <c r="PZT169" s="49"/>
      <c r="PZU169" s="49"/>
      <c r="PZV169" s="49"/>
      <c r="PZW169" s="49"/>
      <c r="PZX169" s="49"/>
      <c r="PZY169" s="49"/>
      <c r="PZZ169" s="49"/>
      <c r="QAA169" s="49"/>
      <c r="QAB169" s="49"/>
      <c r="QAC169" s="49"/>
      <c r="QAD169" s="49"/>
      <c r="QAE169" s="49"/>
      <c r="QAF169" s="49"/>
      <c r="QAG169" s="49"/>
      <c r="QAH169" s="49"/>
      <c r="QAI169" s="49"/>
      <c r="QAJ169" s="49"/>
      <c r="QAK169" s="49"/>
      <c r="QAL169" s="49"/>
      <c r="QAM169" s="49"/>
      <c r="QAN169" s="49"/>
      <c r="QAO169" s="49"/>
      <c r="QAP169" s="49"/>
      <c r="QAQ169" s="49"/>
      <c r="QAR169" s="49"/>
      <c r="QAS169" s="49"/>
      <c r="QAT169" s="49"/>
      <c r="QAU169" s="49"/>
      <c r="QAV169" s="49"/>
      <c r="QAW169" s="49"/>
      <c r="QAX169" s="49"/>
      <c r="QAY169" s="49"/>
      <c r="QAZ169" s="49"/>
      <c r="QBA169" s="49"/>
      <c r="QBB169" s="49"/>
      <c r="QBE169" s="49"/>
      <c r="QBH169" s="49"/>
      <c r="QBK169" s="49"/>
      <c r="QBN169" s="49"/>
      <c r="QBQ169" s="49"/>
      <c r="QBT169" s="49"/>
      <c r="QCC169" s="49"/>
      <c r="QCF169" s="49"/>
      <c r="QCI169" s="49"/>
      <c r="QCL169" s="49"/>
      <c r="QCU169" s="49"/>
      <c r="QDA169" s="49"/>
      <c r="QDD169" s="49"/>
      <c r="QDG169" s="49"/>
      <c r="QDJ169" s="49"/>
      <c r="QDP169" s="49"/>
      <c r="QDS169" s="49"/>
      <c r="QDY169" s="49"/>
      <c r="QEA169" s="49"/>
      <c r="QEB169" s="49"/>
      <c r="QED169" s="49"/>
      <c r="QEU169" s="49"/>
      <c r="QEZ169" s="49"/>
      <c r="QFF169" s="49"/>
      <c r="QFI169" s="49"/>
      <c r="QFL169" s="49"/>
      <c r="QFT169" s="49"/>
      <c r="QGP169" s="49"/>
      <c r="QGQ169" s="49"/>
      <c r="QGR169" s="49"/>
      <c r="QGS169" s="49"/>
      <c r="QGT169" s="49"/>
      <c r="QGU169" s="49"/>
      <c r="QHM169" s="49"/>
      <c r="QHN169" s="49"/>
      <c r="QHQ169" s="49"/>
      <c r="QHT169" s="49"/>
      <c r="QHV169" s="49"/>
      <c r="QHX169" s="49"/>
      <c r="QIA169" s="49"/>
      <c r="QID169" s="49"/>
      <c r="QIG169" s="49"/>
      <c r="QIJ169" s="49"/>
      <c r="QIM169" s="49"/>
      <c r="QIP169" s="49"/>
      <c r="QIS169" s="49"/>
      <c r="QIV169" s="49"/>
      <c r="QIX169" s="49"/>
      <c r="QJK169" s="49"/>
      <c r="QJL169" s="49"/>
      <c r="QJM169" s="49"/>
      <c r="QJN169" s="49"/>
      <c r="QJO169" s="49"/>
      <c r="QJP169" s="49"/>
      <c r="QJQ169" s="49"/>
      <c r="QJR169" s="49"/>
      <c r="QJS169" s="49"/>
      <c r="QJT169" s="49"/>
      <c r="QJU169" s="49"/>
      <c r="QJV169" s="49"/>
      <c r="QJW169" s="49"/>
      <c r="QJX169" s="49"/>
      <c r="QJY169" s="49"/>
      <c r="QJZ169" s="49"/>
      <c r="QKA169" s="49"/>
      <c r="QKB169" s="49"/>
      <c r="QKC169" s="49"/>
      <c r="QKD169" s="49"/>
      <c r="QKE169" s="49"/>
      <c r="QKF169" s="49"/>
      <c r="QKG169" s="49"/>
      <c r="QKH169" s="49"/>
      <c r="QKI169" s="49"/>
      <c r="QKJ169" s="49"/>
      <c r="QKK169" s="49"/>
      <c r="QKL169" s="49"/>
      <c r="QKM169" s="49"/>
      <c r="QKN169" s="49"/>
      <c r="QKO169" s="49"/>
      <c r="QKP169" s="49"/>
      <c r="QKQ169" s="49"/>
      <c r="QKR169" s="49"/>
      <c r="QKS169" s="49"/>
      <c r="QKT169" s="49"/>
      <c r="QKU169" s="49"/>
      <c r="QKV169" s="49"/>
      <c r="QKW169" s="49"/>
      <c r="QKX169" s="49"/>
      <c r="QLA169" s="49"/>
      <c r="QLD169" s="49"/>
      <c r="QLG169" s="49"/>
      <c r="QLJ169" s="49"/>
      <c r="QLM169" s="49"/>
      <c r="QLP169" s="49"/>
      <c r="QLY169" s="49"/>
      <c r="QMB169" s="49"/>
      <c r="QME169" s="49"/>
      <c r="QMH169" s="49"/>
      <c r="QMQ169" s="49"/>
      <c r="QMW169" s="49"/>
      <c r="QMZ169" s="49"/>
      <c r="QNC169" s="49"/>
      <c r="QNF169" s="49"/>
      <c r="QNL169" s="49"/>
      <c r="QNO169" s="49"/>
      <c r="QNU169" s="49"/>
      <c r="QNW169" s="49"/>
      <c r="QNX169" s="49"/>
      <c r="QNZ169" s="49"/>
      <c r="QOQ169" s="49"/>
      <c r="QOV169" s="49"/>
      <c r="QPB169" s="49"/>
      <c r="QPE169" s="49"/>
      <c r="QPH169" s="49"/>
      <c r="QPP169" s="49"/>
      <c r="QQL169" s="49"/>
      <c r="QQM169" s="49"/>
      <c r="QQN169" s="49"/>
      <c r="QQO169" s="49"/>
      <c r="QQP169" s="49"/>
      <c r="QQQ169" s="49"/>
      <c r="QRI169" s="49"/>
      <c r="QRJ169" s="49"/>
      <c r="QRM169" s="49"/>
      <c r="QRP169" s="49"/>
      <c r="QRR169" s="49"/>
      <c r="QRT169" s="49"/>
      <c r="QRW169" s="49"/>
      <c r="QRZ169" s="49"/>
      <c r="QSC169" s="49"/>
      <c r="QSF169" s="49"/>
      <c r="QSI169" s="49"/>
      <c r="QSL169" s="49"/>
      <c r="QSO169" s="49"/>
      <c r="QSR169" s="49"/>
      <c r="QST169" s="49"/>
      <c r="QTG169" s="49"/>
      <c r="QTH169" s="49"/>
      <c r="QTI169" s="49"/>
      <c r="QTJ169" s="49"/>
      <c r="QTK169" s="49"/>
      <c r="QTL169" s="49"/>
      <c r="QTM169" s="49"/>
      <c r="QTN169" s="49"/>
      <c r="QTO169" s="49"/>
      <c r="QTP169" s="49"/>
      <c r="QTQ169" s="49"/>
      <c r="QTR169" s="49"/>
      <c r="QTS169" s="49"/>
      <c r="QTT169" s="49"/>
      <c r="QTU169" s="49"/>
      <c r="QTV169" s="49"/>
      <c r="QTW169" s="49"/>
      <c r="QTX169" s="49"/>
      <c r="QTY169" s="49"/>
      <c r="QTZ169" s="49"/>
      <c r="QUA169" s="49"/>
      <c r="QUB169" s="49"/>
      <c r="QUC169" s="49"/>
      <c r="QUD169" s="49"/>
      <c r="QUE169" s="49"/>
      <c r="QUF169" s="49"/>
      <c r="QUG169" s="49"/>
      <c r="QUH169" s="49"/>
      <c r="QUI169" s="49"/>
      <c r="QUJ169" s="49"/>
      <c r="QUK169" s="49"/>
      <c r="QUL169" s="49"/>
      <c r="QUM169" s="49"/>
      <c r="QUN169" s="49"/>
      <c r="QUO169" s="49"/>
      <c r="QUP169" s="49"/>
      <c r="QUQ169" s="49"/>
      <c r="QUR169" s="49"/>
      <c r="QUS169" s="49"/>
      <c r="QUT169" s="49"/>
      <c r="QUW169" s="49"/>
      <c r="QUZ169" s="49"/>
      <c r="QVC169" s="49"/>
      <c r="QVF169" s="49"/>
      <c r="QVI169" s="49"/>
      <c r="QVL169" s="49"/>
      <c r="QVU169" s="49"/>
      <c r="QVX169" s="49"/>
      <c r="QWA169" s="49"/>
      <c r="QWD169" s="49"/>
      <c r="QWM169" s="49"/>
      <c r="QWS169" s="49"/>
      <c r="QWV169" s="49"/>
      <c r="QWY169" s="49"/>
      <c r="QXB169" s="49"/>
      <c r="QXH169" s="49"/>
      <c r="QXK169" s="49"/>
      <c r="QXQ169" s="49"/>
      <c r="QXS169" s="49"/>
      <c r="QXT169" s="49"/>
      <c r="QXV169" s="49"/>
      <c r="QYM169" s="49"/>
      <c r="QYR169" s="49"/>
      <c r="QYX169" s="49"/>
      <c r="QZA169" s="49"/>
      <c r="QZD169" s="49"/>
      <c r="QZL169" s="49"/>
      <c r="RAH169" s="49"/>
      <c r="RAI169" s="49"/>
      <c r="RAJ169" s="49"/>
      <c r="RAK169" s="49"/>
      <c r="RAL169" s="49"/>
      <c r="RAM169" s="49"/>
      <c r="RBE169" s="49"/>
      <c r="RBF169" s="49"/>
      <c r="RBI169" s="49"/>
      <c r="RBL169" s="49"/>
      <c r="RBN169" s="49"/>
      <c r="RBP169" s="49"/>
      <c r="RBS169" s="49"/>
      <c r="RBV169" s="49"/>
      <c r="RBY169" s="49"/>
      <c r="RCB169" s="49"/>
      <c r="RCE169" s="49"/>
      <c r="RCH169" s="49"/>
      <c r="RCK169" s="49"/>
      <c r="RCN169" s="49"/>
      <c r="RCP169" s="49"/>
      <c r="RDC169" s="49"/>
      <c r="RDD169" s="49"/>
      <c r="RDE169" s="49"/>
      <c r="RDF169" s="49"/>
      <c r="RDG169" s="49"/>
      <c r="RDH169" s="49"/>
      <c r="RDI169" s="49"/>
      <c r="RDJ169" s="49"/>
      <c r="RDK169" s="49"/>
      <c r="RDL169" s="49"/>
      <c r="RDM169" s="49"/>
      <c r="RDN169" s="49"/>
      <c r="RDO169" s="49"/>
      <c r="RDP169" s="49"/>
      <c r="RDQ169" s="49"/>
      <c r="RDR169" s="49"/>
      <c r="RDS169" s="49"/>
      <c r="RDT169" s="49"/>
      <c r="RDU169" s="49"/>
      <c r="RDV169" s="49"/>
      <c r="RDW169" s="49"/>
      <c r="RDX169" s="49"/>
      <c r="RDY169" s="49"/>
      <c r="RDZ169" s="49"/>
      <c r="REA169" s="49"/>
      <c r="REB169" s="49"/>
      <c r="REC169" s="49"/>
      <c r="RED169" s="49"/>
      <c r="REE169" s="49"/>
      <c r="REF169" s="49"/>
      <c r="REG169" s="49"/>
      <c r="REH169" s="49"/>
      <c r="REI169" s="49"/>
      <c r="REJ169" s="49"/>
      <c r="REK169" s="49"/>
      <c r="REL169" s="49"/>
      <c r="REM169" s="49"/>
      <c r="REN169" s="49"/>
      <c r="REO169" s="49"/>
      <c r="REP169" s="49"/>
      <c r="RES169" s="49"/>
      <c r="REV169" s="49"/>
      <c r="REY169" s="49"/>
      <c r="RFB169" s="49"/>
      <c r="RFE169" s="49"/>
      <c r="RFH169" s="49"/>
      <c r="RFQ169" s="49"/>
      <c r="RFT169" s="49"/>
      <c r="RFW169" s="49"/>
      <c r="RFZ169" s="49"/>
      <c r="RGI169" s="49"/>
      <c r="RGO169" s="49"/>
      <c r="RGR169" s="49"/>
      <c r="RGU169" s="49"/>
      <c r="RGX169" s="49"/>
      <c r="RHD169" s="49"/>
      <c r="RHG169" s="49"/>
      <c r="RHM169" s="49"/>
      <c r="RHO169" s="49"/>
      <c r="RHP169" s="49"/>
      <c r="RHR169" s="49"/>
      <c r="RII169" s="49"/>
      <c r="RIN169" s="49"/>
      <c r="RIT169" s="49"/>
      <c r="RIW169" s="49"/>
      <c r="RIZ169" s="49"/>
      <c r="RJH169" s="49"/>
      <c r="RKD169" s="49"/>
      <c r="RKE169" s="49"/>
      <c r="RKF169" s="49"/>
      <c r="RKG169" s="49"/>
      <c r="RKH169" s="49"/>
      <c r="RKI169" s="49"/>
      <c r="RLA169" s="49"/>
      <c r="RLB169" s="49"/>
      <c r="RLE169" s="49"/>
      <c r="RLH169" s="49"/>
      <c r="RLJ169" s="49"/>
      <c r="RLL169" s="49"/>
      <c r="RLO169" s="49"/>
      <c r="RLR169" s="49"/>
      <c r="RLU169" s="49"/>
      <c r="RLX169" s="49"/>
      <c r="RMA169" s="49"/>
      <c r="RMD169" s="49"/>
      <c r="RMG169" s="49"/>
      <c r="RMJ169" s="49"/>
      <c r="RML169" s="49"/>
      <c r="RMY169" s="49"/>
      <c r="RMZ169" s="49"/>
      <c r="RNA169" s="49"/>
      <c r="RNB169" s="49"/>
      <c r="RNC169" s="49"/>
      <c r="RND169" s="49"/>
      <c r="RNE169" s="49"/>
      <c r="RNF169" s="49"/>
      <c r="RNG169" s="49"/>
      <c r="RNH169" s="49"/>
      <c r="RNI169" s="49"/>
      <c r="RNJ169" s="49"/>
      <c r="RNK169" s="49"/>
      <c r="RNL169" s="49"/>
      <c r="RNM169" s="49"/>
      <c r="RNN169" s="49"/>
      <c r="RNO169" s="49"/>
      <c r="RNP169" s="49"/>
      <c r="RNQ169" s="49"/>
      <c r="RNR169" s="49"/>
      <c r="RNS169" s="49"/>
      <c r="RNT169" s="49"/>
      <c r="RNU169" s="49"/>
      <c r="RNV169" s="49"/>
      <c r="RNW169" s="49"/>
      <c r="RNX169" s="49"/>
      <c r="RNY169" s="49"/>
      <c r="RNZ169" s="49"/>
      <c r="ROA169" s="49"/>
      <c r="ROB169" s="49"/>
      <c r="ROC169" s="49"/>
      <c r="ROD169" s="49"/>
      <c r="ROE169" s="49"/>
      <c r="ROF169" s="49"/>
      <c r="ROG169" s="49"/>
      <c r="ROH169" s="49"/>
      <c r="ROI169" s="49"/>
      <c r="ROJ169" s="49"/>
      <c r="ROK169" s="49"/>
      <c r="ROL169" s="49"/>
      <c r="ROO169" s="49"/>
      <c r="ROR169" s="49"/>
      <c r="ROU169" s="49"/>
      <c r="ROX169" s="49"/>
      <c r="RPA169" s="49"/>
      <c r="RPD169" s="49"/>
      <c r="RPM169" s="49"/>
      <c r="RPP169" s="49"/>
      <c r="RPS169" s="49"/>
      <c r="RPV169" s="49"/>
      <c r="RQE169" s="49"/>
      <c r="RQK169" s="49"/>
      <c r="RQN169" s="49"/>
      <c r="RQQ169" s="49"/>
      <c r="RQT169" s="49"/>
      <c r="RQZ169" s="49"/>
      <c r="RRC169" s="49"/>
      <c r="RRI169" s="49"/>
      <c r="RRK169" s="49"/>
      <c r="RRL169" s="49"/>
      <c r="RRN169" s="49"/>
      <c r="RSE169" s="49"/>
      <c r="RSJ169" s="49"/>
      <c r="RSP169" s="49"/>
      <c r="RSS169" s="49"/>
      <c r="RSV169" s="49"/>
      <c r="RTD169" s="49"/>
      <c r="RTZ169" s="49"/>
      <c r="RUA169" s="49"/>
      <c r="RUB169" s="49"/>
      <c r="RUC169" s="49"/>
      <c r="RUD169" s="49"/>
      <c r="RUE169" s="49"/>
      <c r="RUW169" s="49"/>
      <c r="RUX169" s="49"/>
      <c r="RVA169" s="49"/>
      <c r="RVD169" s="49"/>
      <c r="RVF169" s="49"/>
      <c r="RVH169" s="49"/>
      <c r="RVK169" s="49"/>
      <c r="RVN169" s="49"/>
      <c r="RVQ169" s="49"/>
      <c r="RVT169" s="49"/>
      <c r="RVW169" s="49"/>
      <c r="RVZ169" s="49"/>
      <c r="RWC169" s="49"/>
      <c r="RWF169" s="49"/>
      <c r="RWH169" s="49"/>
      <c r="RWU169" s="49"/>
      <c r="RWV169" s="49"/>
      <c r="RWW169" s="49"/>
      <c r="RWX169" s="49"/>
      <c r="RWY169" s="49"/>
      <c r="RWZ169" s="49"/>
      <c r="RXA169" s="49"/>
      <c r="RXB169" s="49"/>
      <c r="RXC169" s="49"/>
      <c r="RXD169" s="49"/>
      <c r="RXE169" s="49"/>
      <c r="RXF169" s="49"/>
      <c r="RXG169" s="49"/>
      <c r="RXH169" s="49"/>
      <c r="RXI169" s="49"/>
      <c r="RXJ169" s="49"/>
      <c r="RXK169" s="49"/>
      <c r="RXL169" s="49"/>
      <c r="RXM169" s="49"/>
      <c r="RXN169" s="49"/>
      <c r="RXO169" s="49"/>
      <c r="RXP169" s="49"/>
      <c r="RXQ169" s="49"/>
      <c r="RXR169" s="49"/>
      <c r="RXS169" s="49"/>
      <c r="RXT169" s="49"/>
      <c r="RXU169" s="49"/>
      <c r="RXV169" s="49"/>
      <c r="RXW169" s="49"/>
      <c r="RXX169" s="49"/>
      <c r="RXY169" s="49"/>
      <c r="RXZ169" s="49"/>
      <c r="RYA169" s="49"/>
      <c r="RYB169" s="49"/>
      <c r="RYC169" s="49"/>
      <c r="RYD169" s="49"/>
      <c r="RYE169" s="49"/>
      <c r="RYF169" s="49"/>
      <c r="RYG169" s="49"/>
      <c r="RYH169" s="49"/>
      <c r="RYK169" s="49"/>
      <c r="RYN169" s="49"/>
      <c r="RYQ169" s="49"/>
      <c r="RYT169" s="49"/>
      <c r="RYW169" s="49"/>
      <c r="RYZ169" s="49"/>
      <c r="RZI169" s="49"/>
      <c r="RZL169" s="49"/>
      <c r="RZO169" s="49"/>
      <c r="RZR169" s="49"/>
      <c r="SAA169" s="49"/>
      <c r="SAG169" s="49"/>
      <c r="SAJ169" s="49"/>
      <c r="SAM169" s="49"/>
      <c r="SAP169" s="49"/>
      <c r="SAV169" s="49"/>
      <c r="SAY169" s="49"/>
      <c r="SBE169" s="49"/>
      <c r="SBG169" s="49"/>
      <c r="SBH169" s="49"/>
      <c r="SBJ169" s="49"/>
      <c r="SCA169" s="49"/>
      <c r="SCF169" s="49"/>
      <c r="SCL169" s="49"/>
      <c r="SCO169" s="49"/>
      <c r="SCR169" s="49"/>
      <c r="SCZ169" s="49"/>
      <c r="SDV169" s="49"/>
      <c r="SDW169" s="49"/>
      <c r="SDX169" s="49"/>
      <c r="SDY169" s="49"/>
      <c r="SDZ169" s="49"/>
      <c r="SEA169" s="49"/>
      <c r="SES169" s="49"/>
      <c r="SET169" s="49"/>
      <c r="SEW169" s="49"/>
      <c r="SEZ169" s="49"/>
      <c r="SFB169" s="49"/>
      <c r="SFD169" s="49"/>
      <c r="SFG169" s="49"/>
      <c r="SFJ169" s="49"/>
      <c r="SFM169" s="49"/>
      <c r="SFP169" s="49"/>
      <c r="SFS169" s="49"/>
      <c r="SFV169" s="49"/>
      <c r="SFY169" s="49"/>
      <c r="SGB169" s="49"/>
      <c r="SGD169" s="49"/>
      <c r="SGQ169" s="49"/>
      <c r="SGR169" s="49"/>
      <c r="SGS169" s="49"/>
      <c r="SGT169" s="49"/>
      <c r="SGU169" s="49"/>
      <c r="SGV169" s="49"/>
      <c r="SGW169" s="49"/>
      <c r="SGX169" s="49"/>
      <c r="SGY169" s="49"/>
      <c r="SGZ169" s="49"/>
      <c r="SHA169" s="49"/>
      <c r="SHB169" s="49"/>
      <c r="SHC169" s="49"/>
      <c r="SHD169" s="49"/>
      <c r="SHE169" s="49"/>
      <c r="SHF169" s="49"/>
      <c r="SHG169" s="49"/>
      <c r="SHH169" s="49"/>
      <c r="SHI169" s="49"/>
      <c r="SHJ169" s="49"/>
      <c r="SHK169" s="49"/>
      <c r="SHL169" s="49"/>
      <c r="SHM169" s="49"/>
      <c r="SHN169" s="49"/>
      <c r="SHO169" s="49"/>
      <c r="SHP169" s="49"/>
      <c r="SHQ169" s="49"/>
      <c r="SHR169" s="49"/>
      <c r="SHS169" s="49"/>
      <c r="SHT169" s="49"/>
      <c r="SHU169" s="49"/>
      <c r="SHV169" s="49"/>
      <c r="SHW169" s="49"/>
      <c r="SHX169" s="49"/>
      <c r="SHY169" s="49"/>
      <c r="SHZ169" s="49"/>
      <c r="SIA169" s="49"/>
      <c r="SIB169" s="49"/>
      <c r="SIC169" s="49"/>
      <c r="SID169" s="49"/>
      <c r="SIG169" s="49"/>
      <c r="SIJ169" s="49"/>
      <c r="SIM169" s="49"/>
      <c r="SIP169" s="49"/>
      <c r="SIS169" s="49"/>
      <c r="SIV169" s="49"/>
      <c r="SJE169" s="49"/>
      <c r="SJH169" s="49"/>
      <c r="SJK169" s="49"/>
      <c r="SJN169" s="49"/>
      <c r="SJW169" s="49"/>
      <c r="SKC169" s="49"/>
      <c r="SKF169" s="49"/>
      <c r="SKI169" s="49"/>
      <c r="SKL169" s="49"/>
      <c r="SKR169" s="49"/>
      <c r="SKU169" s="49"/>
      <c r="SLA169" s="49"/>
      <c r="SLC169" s="49"/>
      <c r="SLD169" s="49"/>
      <c r="SLF169" s="49"/>
      <c r="SLW169" s="49"/>
      <c r="SMB169" s="49"/>
      <c r="SMH169" s="49"/>
      <c r="SMK169" s="49"/>
      <c r="SMN169" s="49"/>
      <c r="SMV169" s="49"/>
      <c r="SNR169" s="49"/>
      <c r="SNS169" s="49"/>
      <c r="SNT169" s="49"/>
      <c r="SNU169" s="49"/>
      <c r="SNV169" s="49"/>
      <c r="SNW169" s="49"/>
      <c r="SOO169" s="49"/>
      <c r="SOP169" s="49"/>
      <c r="SOS169" s="49"/>
      <c r="SOV169" s="49"/>
      <c r="SOX169" s="49"/>
      <c r="SOZ169" s="49"/>
      <c r="SPC169" s="49"/>
      <c r="SPF169" s="49"/>
      <c r="SPI169" s="49"/>
      <c r="SPL169" s="49"/>
      <c r="SPO169" s="49"/>
      <c r="SPR169" s="49"/>
      <c r="SPU169" s="49"/>
      <c r="SPX169" s="49"/>
      <c r="SPZ169" s="49"/>
      <c r="SQM169" s="49"/>
      <c r="SQN169" s="49"/>
      <c r="SQO169" s="49"/>
      <c r="SQP169" s="49"/>
      <c r="SQQ169" s="49"/>
      <c r="SQR169" s="49"/>
      <c r="SQS169" s="49"/>
      <c r="SQT169" s="49"/>
      <c r="SQU169" s="49"/>
      <c r="SQV169" s="49"/>
      <c r="SQW169" s="49"/>
      <c r="SQX169" s="49"/>
      <c r="SQY169" s="49"/>
      <c r="SQZ169" s="49"/>
      <c r="SRA169" s="49"/>
      <c r="SRB169" s="49"/>
      <c r="SRC169" s="49"/>
      <c r="SRD169" s="49"/>
      <c r="SRE169" s="49"/>
      <c r="SRF169" s="49"/>
      <c r="SRG169" s="49"/>
      <c r="SRH169" s="49"/>
      <c r="SRI169" s="49"/>
      <c r="SRJ169" s="49"/>
      <c r="SRK169" s="49"/>
      <c r="SRL169" s="49"/>
      <c r="SRM169" s="49"/>
      <c r="SRN169" s="49"/>
      <c r="SRO169" s="49"/>
      <c r="SRP169" s="49"/>
      <c r="SRQ169" s="49"/>
      <c r="SRR169" s="49"/>
      <c r="SRS169" s="49"/>
      <c r="SRT169" s="49"/>
      <c r="SRU169" s="49"/>
      <c r="SRV169" s="49"/>
      <c r="SRW169" s="49"/>
      <c r="SRX169" s="49"/>
      <c r="SRY169" s="49"/>
      <c r="SRZ169" s="49"/>
      <c r="SSC169" s="49"/>
      <c r="SSF169" s="49"/>
      <c r="SSI169" s="49"/>
      <c r="SSL169" s="49"/>
      <c r="SSO169" s="49"/>
      <c r="SSR169" s="49"/>
      <c r="STA169" s="49"/>
      <c r="STD169" s="49"/>
      <c r="STG169" s="49"/>
      <c r="STJ169" s="49"/>
      <c r="STS169" s="49"/>
      <c r="STY169" s="49"/>
      <c r="SUB169" s="49"/>
      <c r="SUE169" s="49"/>
      <c r="SUH169" s="49"/>
      <c r="SUN169" s="49"/>
      <c r="SUQ169" s="49"/>
      <c r="SUW169" s="49"/>
      <c r="SUY169" s="49"/>
      <c r="SUZ169" s="49"/>
      <c r="SVB169" s="49"/>
      <c r="SVS169" s="49"/>
      <c r="SVX169" s="49"/>
      <c r="SWD169" s="49"/>
      <c r="SWG169" s="49"/>
      <c r="SWJ169" s="49"/>
      <c r="SWR169" s="49"/>
      <c r="SXN169" s="49"/>
      <c r="SXO169" s="49"/>
      <c r="SXP169" s="49"/>
      <c r="SXQ169" s="49"/>
      <c r="SXR169" s="49"/>
      <c r="SXS169" s="49"/>
      <c r="SYK169" s="49"/>
      <c r="SYL169" s="49"/>
      <c r="SYO169" s="49"/>
      <c r="SYR169" s="49"/>
      <c r="SYT169" s="49"/>
      <c r="SYV169" s="49"/>
      <c r="SYY169" s="49"/>
      <c r="SZB169" s="49"/>
      <c r="SZE169" s="49"/>
      <c r="SZH169" s="49"/>
      <c r="SZK169" s="49"/>
      <c r="SZN169" s="49"/>
      <c r="SZQ169" s="49"/>
      <c r="SZT169" s="49"/>
      <c r="SZV169" s="49"/>
      <c r="TAI169" s="49"/>
      <c r="TAJ169" s="49"/>
      <c r="TAK169" s="49"/>
      <c r="TAL169" s="49"/>
      <c r="TAM169" s="49"/>
      <c r="TAN169" s="49"/>
      <c r="TAO169" s="49"/>
      <c r="TAP169" s="49"/>
      <c r="TAQ169" s="49"/>
      <c r="TAR169" s="49"/>
      <c r="TAS169" s="49"/>
      <c r="TAT169" s="49"/>
      <c r="TAU169" s="49"/>
      <c r="TAV169" s="49"/>
      <c r="TAW169" s="49"/>
      <c r="TAX169" s="49"/>
      <c r="TAY169" s="49"/>
      <c r="TAZ169" s="49"/>
      <c r="TBA169" s="49"/>
      <c r="TBB169" s="49"/>
      <c r="TBC169" s="49"/>
      <c r="TBD169" s="49"/>
      <c r="TBE169" s="49"/>
      <c r="TBF169" s="49"/>
      <c r="TBG169" s="49"/>
      <c r="TBH169" s="49"/>
      <c r="TBI169" s="49"/>
      <c r="TBJ169" s="49"/>
      <c r="TBK169" s="49"/>
      <c r="TBL169" s="49"/>
      <c r="TBM169" s="49"/>
      <c r="TBN169" s="49"/>
      <c r="TBO169" s="49"/>
      <c r="TBP169" s="49"/>
      <c r="TBQ169" s="49"/>
      <c r="TBR169" s="49"/>
      <c r="TBS169" s="49"/>
      <c r="TBT169" s="49"/>
      <c r="TBU169" s="49"/>
      <c r="TBV169" s="49"/>
      <c r="TBY169" s="49"/>
      <c r="TCB169" s="49"/>
      <c r="TCE169" s="49"/>
      <c r="TCH169" s="49"/>
      <c r="TCK169" s="49"/>
      <c r="TCN169" s="49"/>
      <c r="TCW169" s="49"/>
      <c r="TCZ169" s="49"/>
      <c r="TDC169" s="49"/>
      <c r="TDF169" s="49"/>
      <c r="TDO169" s="49"/>
      <c r="TDU169" s="49"/>
      <c r="TDX169" s="49"/>
      <c r="TEA169" s="49"/>
      <c r="TED169" s="49"/>
      <c r="TEJ169" s="49"/>
      <c r="TEM169" s="49"/>
      <c r="TES169" s="49"/>
      <c r="TEU169" s="49"/>
      <c r="TEV169" s="49"/>
      <c r="TEX169" s="49"/>
      <c r="TFO169" s="49"/>
      <c r="TFT169" s="49"/>
      <c r="TFZ169" s="49"/>
      <c r="TGC169" s="49"/>
      <c r="TGF169" s="49"/>
      <c r="TGN169" s="49"/>
      <c r="THJ169" s="49"/>
      <c r="THK169" s="49"/>
      <c r="THL169" s="49"/>
      <c r="THM169" s="49"/>
      <c r="THN169" s="49"/>
      <c r="THO169" s="49"/>
      <c r="TIG169" s="49"/>
      <c r="TIH169" s="49"/>
      <c r="TIK169" s="49"/>
      <c r="TIN169" s="49"/>
      <c r="TIP169" s="49"/>
      <c r="TIR169" s="49"/>
      <c r="TIU169" s="49"/>
      <c r="TIX169" s="49"/>
      <c r="TJA169" s="49"/>
      <c r="TJD169" s="49"/>
      <c r="TJG169" s="49"/>
      <c r="TJJ169" s="49"/>
      <c r="TJM169" s="49"/>
      <c r="TJP169" s="49"/>
      <c r="TJR169" s="49"/>
      <c r="TKE169" s="49"/>
      <c r="TKF169" s="49"/>
      <c r="TKG169" s="49"/>
      <c r="TKH169" s="49"/>
      <c r="TKI169" s="49"/>
      <c r="TKJ169" s="49"/>
      <c r="TKK169" s="49"/>
      <c r="TKL169" s="49"/>
      <c r="TKM169" s="49"/>
      <c r="TKN169" s="49"/>
      <c r="TKO169" s="49"/>
      <c r="TKP169" s="49"/>
      <c r="TKQ169" s="49"/>
      <c r="TKR169" s="49"/>
      <c r="TKS169" s="49"/>
      <c r="TKT169" s="49"/>
      <c r="TKU169" s="49"/>
      <c r="TKV169" s="49"/>
      <c r="TKW169" s="49"/>
      <c r="TKX169" s="49"/>
      <c r="TKY169" s="49"/>
      <c r="TKZ169" s="49"/>
      <c r="TLA169" s="49"/>
      <c r="TLB169" s="49"/>
      <c r="TLC169" s="49"/>
      <c r="TLD169" s="49"/>
      <c r="TLE169" s="49"/>
      <c r="TLF169" s="49"/>
      <c r="TLG169" s="49"/>
      <c r="TLH169" s="49"/>
      <c r="TLI169" s="49"/>
      <c r="TLJ169" s="49"/>
      <c r="TLK169" s="49"/>
      <c r="TLL169" s="49"/>
      <c r="TLM169" s="49"/>
      <c r="TLN169" s="49"/>
      <c r="TLO169" s="49"/>
      <c r="TLP169" s="49"/>
      <c r="TLQ169" s="49"/>
      <c r="TLR169" s="49"/>
      <c r="TLU169" s="49"/>
      <c r="TLX169" s="49"/>
      <c r="TMA169" s="49"/>
      <c r="TMD169" s="49"/>
      <c r="TMG169" s="49"/>
      <c r="TMJ169" s="49"/>
      <c r="TMS169" s="49"/>
      <c r="TMV169" s="49"/>
      <c r="TMY169" s="49"/>
      <c r="TNB169" s="49"/>
      <c r="TNK169" s="49"/>
      <c r="TNQ169" s="49"/>
      <c r="TNT169" s="49"/>
      <c r="TNW169" s="49"/>
      <c r="TNZ169" s="49"/>
      <c r="TOF169" s="49"/>
      <c r="TOI169" s="49"/>
      <c r="TOO169" s="49"/>
      <c r="TOQ169" s="49"/>
      <c r="TOR169" s="49"/>
      <c r="TOT169" s="49"/>
      <c r="TPK169" s="49"/>
      <c r="TPP169" s="49"/>
      <c r="TPV169" s="49"/>
      <c r="TPY169" s="49"/>
      <c r="TQB169" s="49"/>
      <c r="TQJ169" s="49"/>
      <c r="TRF169" s="49"/>
      <c r="TRG169" s="49"/>
      <c r="TRH169" s="49"/>
      <c r="TRI169" s="49"/>
      <c r="TRJ169" s="49"/>
      <c r="TRK169" s="49"/>
      <c r="TSC169" s="49"/>
      <c r="TSD169" s="49"/>
      <c r="TSG169" s="49"/>
      <c r="TSJ169" s="49"/>
      <c r="TSL169" s="49"/>
      <c r="TSN169" s="49"/>
      <c r="TSQ169" s="49"/>
      <c r="TST169" s="49"/>
      <c r="TSW169" s="49"/>
      <c r="TSZ169" s="49"/>
      <c r="TTC169" s="49"/>
      <c r="TTF169" s="49"/>
      <c r="TTI169" s="49"/>
      <c r="TTL169" s="49"/>
      <c r="TTN169" s="49"/>
      <c r="TUA169" s="49"/>
      <c r="TUB169" s="49"/>
      <c r="TUC169" s="49"/>
      <c r="TUD169" s="49"/>
      <c r="TUE169" s="49"/>
      <c r="TUF169" s="49"/>
      <c r="TUG169" s="49"/>
      <c r="TUH169" s="49"/>
      <c r="TUI169" s="49"/>
      <c r="TUJ169" s="49"/>
      <c r="TUK169" s="49"/>
      <c r="TUL169" s="49"/>
      <c r="TUM169" s="49"/>
      <c r="TUN169" s="49"/>
      <c r="TUO169" s="49"/>
      <c r="TUP169" s="49"/>
      <c r="TUQ169" s="49"/>
      <c r="TUR169" s="49"/>
      <c r="TUS169" s="49"/>
      <c r="TUT169" s="49"/>
      <c r="TUU169" s="49"/>
      <c r="TUV169" s="49"/>
      <c r="TUW169" s="49"/>
      <c r="TUX169" s="49"/>
      <c r="TUY169" s="49"/>
      <c r="TUZ169" s="49"/>
      <c r="TVA169" s="49"/>
      <c r="TVB169" s="49"/>
      <c r="TVC169" s="49"/>
      <c r="TVD169" s="49"/>
      <c r="TVE169" s="49"/>
      <c r="TVF169" s="49"/>
      <c r="TVG169" s="49"/>
      <c r="TVH169" s="49"/>
      <c r="TVI169" s="49"/>
      <c r="TVJ169" s="49"/>
      <c r="TVK169" s="49"/>
      <c r="TVL169" s="49"/>
      <c r="TVM169" s="49"/>
      <c r="TVN169" s="49"/>
      <c r="TVQ169" s="49"/>
      <c r="TVT169" s="49"/>
      <c r="TVW169" s="49"/>
      <c r="TVZ169" s="49"/>
      <c r="TWC169" s="49"/>
      <c r="TWF169" s="49"/>
      <c r="TWO169" s="49"/>
      <c r="TWR169" s="49"/>
      <c r="TWU169" s="49"/>
      <c r="TWX169" s="49"/>
      <c r="TXG169" s="49"/>
      <c r="TXM169" s="49"/>
      <c r="TXP169" s="49"/>
      <c r="TXS169" s="49"/>
      <c r="TXV169" s="49"/>
      <c r="TYB169" s="49"/>
      <c r="TYE169" s="49"/>
      <c r="TYK169" s="49"/>
      <c r="TYM169" s="49"/>
      <c r="TYN169" s="49"/>
      <c r="TYP169" s="49"/>
      <c r="TZG169" s="49"/>
      <c r="TZL169" s="49"/>
      <c r="TZR169" s="49"/>
      <c r="TZU169" s="49"/>
      <c r="TZX169" s="49"/>
      <c r="UAF169" s="49"/>
      <c r="UBB169" s="49"/>
      <c r="UBC169" s="49"/>
      <c r="UBD169" s="49"/>
      <c r="UBE169" s="49"/>
      <c r="UBF169" s="49"/>
      <c r="UBG169" s="49"/>
      <c r="UBY169" s="49"/>
      <c r="UBZ169" s="49"/>
      <c r="UCC169" s="49"/>
      <c r="UCF169" s="49"/>
      <c r="UCH169" s="49"/>
      <c r="UCJ169" s="49"/>
      <c r="UCM169" s="49"/>
      <c r="UCP169" s="49"/>
      <c r="UCS169" s="49"/>
      <c r="UCV169" s="49"/>
      <c r="UCY169" s="49"/>
      <c r="UDB169" s="49"/>
      <c r="UDE169" s="49"/>
      <c r="UDH169" s="49"/>
      <c r="UDJ169" s="49"/>
      <c r="UDW169" s="49"/>
      <c r="UDX169" s="49"/>
      <c r="UDY169" s="49"/>
      <c r="UDZ169" s="49"/>
      <c r="UEA169" s="49"/>
      <c r="UEB169" s="49"/>
      <c r="UEC169" s="49"/>
      <c r="UED169" s="49"/>
      <c r="UEE169" s="49"/>
      <c r="UEF169" s="49"/>
      <c r="UEG169" s="49"/>
      <c r="UEH169" s="49"/>
      <c r="UEI169" s="49"/>
      <c r="UEJ169" s="49"/>
      <c r="UEK169" s="49"/>
      <c r="UEL169" s="49"/>
      <c r="UEM169" s="49"/>
      <c r="UEN169" s="49"/>
      <c r="UEO169" s="49"/>
      <c r="UEP169" s="49"/>
      <c r="UEQ169" s="49"/>
      <c r="UER169" s="49"/>
      <c r="UES169" s="49"/>
      <c r="UET169" s="49"/>
      <c r="UEU169" s="49"/>
      <c r="UEV169" s="49"/>
      <c r="UEW169" s="49"/>
      <c r="UEX169" s="49"/>
      <c r="UEY169" s="49"/>
      <c r="UEZ169" s="49"/>
      <c r="UFA169" s="49"/>
      <c r="UFB169" s="49"/>
      <c r="UFC169" s="49"/>
      <c r="UFD169" s="49"/>
      <c r="UFE169" s="49"/>
      <c r="UFF169" s="49"/>
      <c r="UFG169" s="49"/>
      <c r="UFH169" s="49"/>
      <c r="UFI169" s="49"/>
      <c r="UFJ169" s="49"/>
      <c r="UFM169" s="49"/>
      <c r="UFP169" s="49"/>
      <c r="UFS169" s="49"/>
      <c r="UFV169" s="49"/>
      <c r="UFY169" s="49"/>
      <c r="UGB169" s="49"/>
      <c r="UGK169" s="49"/>
      <c r="UGN169" s="49"/>
      <c r="UGQ169" s="49"/>
      <c r="UGT169" s="49"/>
      <c r="UHC169" s="49"/>
      <c r="UHI169" s="49"/>
      <c r="UHL169" s="49"/>
      <c r="UHO169" s="49"/>
      <c r="UHR169" s="49"/>
      <c r="UHX169" s="49"/>
      <c r="UIA169" s="49"/>
      <c r="UIG169" s="49"/>
      <c r="UII169" s="49"/>
      <c r="UIJ169" s="49"/>
      <c r="UIL169" s="49"/>
      <c r="UJC169" s="49"/>
      <c r="UJH169" s="49"/>
      <c r="UJN169" s="49"/>
      <c r="UJQ169" s="49"/>
      <c r="UJT169" s="49"/>
      <c r="UKB169" s="49"/>
      <c r="UKX169" s="49"/>
      <c r="UKY169" s="49"/>
      <c r="UKZ169" s="49"/>
      <c r="ULA169" s="49"/>
      <c r="ULB169" s="49"/>
      <c r="ULC169" s="49"/>
      <c r="ULU169" s="49"/>
      <c r="ULV169" s="49"/>
      <c r="ULY169" s="49"/>
      <c r="UMB169" s="49"/>
      <c r="UMD169" s="49"/>
      <c r="UMF169" s="49"/>
      <c r="UMI169" s="49"/>
      <c r="UML169" s="49"/>
      <c r="UMO169" s="49"/>
      <c r="UMR169" s="49"/>
      <c r="UMU169" s="49"/>
      <c r="UMX169" s="49"/>
      <c r="UNA169" s="49"/>
      <c r="UND169" s="49"/>
      <c r="UNF169" s="49"/>
      <c r="UNS169" s="49"/>
      <c r="UNT169" s="49"/>
      <c r="UNU169" s="49"/>
      <c r="UNV169" s="49"/>
      <c r="UNW169" s="49"/>
      <c r="UNX169" s="49"/>
      <c r="UNY169" s="49"/>
      <c r="UNZ169" s="49"/>
      <c r="UOA169" s="49"/>
      <c r="UOB169" s="49"/>
      <c r="UOC169" s="49"/>
      <c r="UOD169" s="49"/>
      <c r="UOE169" s="49"/>
      <c r="UOF169" s="49"/>
      <c r="UOG169" s="49"/>
      <c r="UOH169" s="49"/>
      <c r="UOI169" s="49"/>
      <c r="UOJ169" s="49"/>
      <c r="UOK169" s="49"/>
      <c r="UOL169" s="49"/>
      <c r="UOM169" s="49"/>
      <c r="UON169" s="49"/>
      <c r="UOO169" s="49"/>
      <c r="UOP169" s="49"/>
      <c r="UOQ169" s="49"/>
      <c r="UOR169" s="49"/>
      <c r="UOS169" s="49"/>
      <c r="UOT169" s="49"/>
      <c r="UOU169" s="49"/>
      <c r="UOV169" s="49"/>
      <c r="UOW169" s="49"/>
      <c r="UOX169" s="49"/>
      <c r="UOY169" s="49"/>
      <c r="UOZ169" s="49"/>
      <c r="UPA169" s="49"/>
      <c r="UPB169" s="49"/>
      <c r="UPC169" s="49"/>
      <c r="UPD169" s="49"/>
      <c r="UPE169" s="49"/>
      <c r="UPF169" s="49"/>
      <c r="UPI169" s="49"/>
      <c r="UPL169" s="49"/>
      <c r="UPO169" s="49"/>
      <c r="UPR169" s="49"/>
      <c r="UPU169" s="49"/>
      <c r="UPX169" s="49"/>
      <c r="UQG169" s="49"/>
      <c r="UQJ169" s="49"/>
      <c r="UQM169" s="49"/>
      <c r="UQP169" s="49"/>
      <c r="UQY169" s="49"/>
      <c r="URE169" s="49"/>
      <c r="URH169" s="49"/>
      <c r="URK169" s="49"/>
      <c r="URN169" s="49"/>
      <c r="URT169" s="49"/>
      <c r="URW169" s="49"/>
      <c r="USC169" s="49"/>
      <c r="USE169" s="49"/>
      <c r="USF169" s="49"/>
      <c r="USH169" s="49"/>
      <c r="USY169" s="49"/>
      <c r="UTD169" s="49"/>
      <c r="UTJ169" s="49"/>
      <c r="UTM169" s="49"/>
      <c r="UTP169" s="49"/>
      <c r="UTX169" s="49"/>
      <c r="UUT169" s="49"/>
      <c r="UUU169" s="49"/>
      <c r="UUV169" s="49"/>
      <c r="UUW169" s="49"/>
      <c r="UUX169" s="49"/>
      <c r="UUY169" s="49"/>
      <c r="UVQ169" s="49"/>
      <c r="UVR169" s="49"/>
      <c r="UVU169" s="49"/>
      <c r="UVX169" s="49"/>
      <c r="UVZ169" s="49"/>
      <c r="UWB169" s="49"/>
      <c r="UWE169" s="49"/>
      <c r="UWH169" s="49"/>
      <c r="UWK169" s="49"/>
      <c r="UWN169" s="49"/>
      <c r="UWQ169" s="49"/>
      <c r="UWT169" s="49"/>
      <c r="UWW169" s="49"/>
      <c r="UWZ169" s="49"/>
      <c r="UXB169" s="49"/>
      <c r="UXO169" s="49"/>
      <c r="UXP169" s="49"/>
      <c r="UXQ169" s="49"/>
      <c r="UXR169" s="49"/>
      <c r="UXS169" s="49"/>
      <c r="UXT169" s="49"/>
      <c r="UXU169" s="49"/>
      <c r="UXV169" s="49"/>
      <c r="UXW169" s="49"/>
      <c r="UXX169" s="49"/>
      <c r="UXY169" s="49"/>
      <c r="UXZ169" s="49"/>
      <c r="UYA169" s="49"/>
      <c r="UYB169" s="49"/>
      <c r="UYC169" s="49"/>
      <c r="UYD169" s="49"/>
      <c r="UYE169" s="49"/>
      <c r="UYF169" s="49"/>
      <c r="UYG169" s="49"/>
      <c r="UYH169" s="49"/>
      <c r="UYI169" s="49"/>
      <c r="UYJ169" s="49"/>
      <c r="UYK169" s="49"/>
      <c r="UYL169" s="49"/>
      <c r="UYM169" s="49"/>
      <c r="UYN169" s="49"/>
      <c r="UYO169" s="49"/>
      <c r="UYP169" s="49"/>
      <c r="UYQ169" s="49"/>
      <c r="UYR169" s="49"/>
      <c r="UYS169" s="49"/>
      <c r="UYT169" s="49"/>
      <c r="UYU169" s="49"/>
      <c r="UYV169" s="49"/>
      <c r="UYW169" s="49"/>
      <c r="UYX169" s="49"/>
      <c r="UYY169" s="49"/>
      <c r="UYZ169" s="49"/>
      <c r="UZA169" s="49"/>
      <c r="UZB169" s="49"/>
      <c r="UZE169" s="49"/>
      <c r="UZH169" s="49"/>
      <c r="UZK169" s="49"/>
      <c r="UZN169" s="49"/>
      <c r="UZQ169" s="49"/>
      <c r="UZT169" s="49"/>
      <c r="VAC169" s="49"/>
      <c r="VAF169" s="49"/>
      <c r="VAI169" s="49"/>
      <c r="VAL169" s="49"/>
      <c r="VAU169" s="49"/>
      <c r="VBA169" s="49"/>
      <c r="VBD169" s="49"/>
      <c r="VBG169" s="49"/>
      <c r="VBJ169" s="49"/>
      <c r="VBP169" s="49"/>
      <c r="VBS169" s="49"/>
      <c r="VBY169" s="49"/>
      <c r="VCA169" s="49"/>
      <c r="VCB169" s="49"/>
      <c r="VCD169" s="49"/>
      <c r="VCU169" s="49"/>
      <c r="VCZ169" s="49"/>
      <c r="VDF169" s="49"/>
      <c r="VDI169" s="49"/>
      <c r="VDL169" s="49"/>
      <c r="VDT169" s="49"/>
      <c r="VEP169" s="49"/>
      <c r="VEQ169" s="49"/>
      <c r="VER169" s="49"/>
      <c r="VES169" s="49"/>
      <c r="VET169" s="49"/>
      <c r="VEU169" s="49"/>
      <c r="VFM169" s="49"/>
      <c r="VFN169" s="49"/>
      <c r="VFQ169" s="49"/>
      <c r="VFT169" s="49"/>
      <c r="VFV169" s="49"/>
      <c r="VFX169" s="49"/>
      <c r="VGA169" s="49"/>
      <c r="VGD169" s="49"/>
      <c r="VGG169" s="49"/>
      <c r="VGJ169" s="49"/>
      <c r="VGM169" s="49"/>
      <c r="VGP169" s="49"/>
      <c r="VGS169" s="49"/>
      <c r="VGV169" s="49"/>
      <c r="VGX169" s="49"/>
      <c r="VHK169" s="49"/>
      <c r="VHL169" s="49"/>
      <c r="VHM169" s="49"/>
      <c r="VHN169" s="49"/>
      <c r="VHO169" s="49"/>
      <c r="VHP169" s="49"/>
      <c r="VHQ169" s="49"/>
      <c r="VHR169" s="49"/>
      <c r="VHS169" s="49"/>
      <c r="VHT169" s="49"/>
      <c r="VHU169" s="49"/>
      <c r="VHV169" s="49"/>
      <c r="VHW169" s="49"/>
      <c r="VHX169" s="49"/>
      <c r="VHY169" s="49"/>
      <c r="VHZ169" s="49"/>
      <c r="VIA169" s="49"/>
      <c r="VIB169" s="49"/>
      <c r="VIC169" s="49"/>
      <c r="VID169" s="49"/>
      <c r="VIE169" s="49"/>
      <c r="VIF169" s="49"/>
      <c r="VIG169" s="49"/>
      <c r="VIH169" s="49"/>
      <c r="VII169" s="49"/>
      <c r="VIJ169" s="49"/>
      <c r="VIK169" s="49"/>
      <c r="VIL169" s="49"/>
      <c r="VIM169" s="49"/>
      <c r="VIN169" s="49"/>
      <c r="VIO169" s="49"/>
      <c r="VIP169" s="49"/>
      <c r="VIQ169" s="49"/>
      <c r="VIR169" s="49"/>
      <c r="VIS169" s="49"/>
      <c r="VIT169" s="49"/>
      <c r="VIU169" s="49"/>
      <c r="VIV169" s="49"/>
      <c r="VIW169" s="49"/>
      <c r="VIX169" s="49"/>
      <c r="VJA169" s="49"/>
      <c r="VJD169" s="49"/>
      <c r="VJG169" s="49"/>
      <c r="VJJ169" s="49"/>
      <c r="VJM169" s="49"/>
      <c r="VJP169" s="49"/>
      <c r="VJY169" s="49"/>
      <c r="VKB169" s="49"/>
      <c r="VKE169" s="49"/>
      <c r="VKH169" s="49"/>
      <c r="VKQ169" s="49"/>
      <c r="VKW169" s="49"/>
      <c r="VKZ169" s="49"/>
      <c r="VLC169" s="49"/>
      <c r="VLF169" s="49"/>
      <c r="VLL169" s="49"/>
      <c r="VLO169" s="49"/>
      <c r="VLU169" s="49"/>
      <c r="VLW169" s="49"/>
      <c r="VLX169" s="49"/>
      <c r="VLZ169" s="49"/>
      <c r="VMQ169" s="49"/>
      <c r="VMV169" s="49"/>
      <c r="VNB169" s="49"/>
      <c r="VNE169" s="49"/>
      <c r="VNH169" s="49"/>
      <c r="VNP169" s="49"/>
      <c r="VOL169" s="49"/>
      <c r="VOM169" s="49"/>
      <c r="VON169" s="49"/>
      <c r="VOO169" s="49"/>
      <c r="VOP169" s="49"/>
      <c r="VOQ169" s="49"/>
      <c r="VPI169" s="49"/>
      <c r="VPJ169" s="49"/>
      <c r="VPM169" s="49"/>
      <c r="VPP169" s="49"/>
      <c r="VPR169" s="49"/>
      <c r="VPT169" s="49"/>
      <c r="VPW169" s="49"/>
      <c r="VPZ169" s="49"/>
      <c r="VQC169" s="49"/>
      <c r="VQF169" s="49"/>
      <c r="VQI169" s="49"/>
      <c r="VQL169" s="49"/>
      <c r="VQO169" s="49"/>
      <c r="VQR169" s="49"/>
      <c r="VQT169" s="49"/>
      <c r="VRG169" s="49"/>
      <c r="VRH169" s="49"/>
      <c r="VRI169" s="49"/>
      <c r="VRJ169" s="49"/>
      <c r="VRK169" s="49"/>
      <c r="VRL169" s="49"/>
      <c r="VRM169" s="49"/>
      <c r="VRN169" s="49"/>
      <c r="VRO169" s="49"/>
      <c r="VRP169" s="49"/>
      <c r="VRQ169" s="49"/>
      <c r="VRR169" s="49"/>
      <c r="VRS169" s="49"/>
      <c r="VRT169" s="49"/>
      <c r="VRU169" s="49"/>
      <c r="VRV169" s="49"/>
      <c r="VRW169" s="49"/>
      <c r="VRX169" s="49"/>
      <c r="VRY169" s="49"/>
      <c r="VRZ169" s="49"/>
      <c r="VSA169" s="49"/>
      <c r="VSB169" s="49"/>
      <c r="VSC169" s="49"/>
      <c r="VSD169" s="49"/>
      <c r="VSE169" s="49"/>
      <c r="VSF169" s="49"/>
      <c r="VSG169" s="49"/>
      <c r="VSH169" s="49"/>
      <c r="VSI169" s="49"/>
      <c r="VSJ169" s="49"/>
      <c r="VSK169" s="49"/>
      <c r="VSL169" s="49"/>
      <c r="VSM169" s="49"/>
      <c r="VSN169" s="49"/>
      <c r="VSO169" s="49"/>
      <c r="VSP169" s="49"/>
      <c r="VSQ169" s="49"/>
      <c r="VSR169" s="49"/>
      <c r="VSS169" s="49"/>
      <c r="VST169" s="49"/>
      <c r="VSW169" s="49"/>
      <c r="VSZ169" s="49"/>
      <c r="VTC169" s="49"/>
      <c r="VTF169" s="49"/>
      <c r="VTI169" s="49"/>
      <c r="VTL169" s="49"/>
      <c r="VTU169" s="49"/>
      <c r="VTX169" s="49"/>
      <c r="VUA169" s="49"/>
      <c r="VUD169" s="49"/>
      <c r="VUM169" s="49"/>
      <c r="VUS169" s="49"/>
      <c r="VUV169" s="49"/>
      <c r="VUY169" s="49"/>
      <c r="VVB169" s="49"/>
      <c r="VVH169" s="49"/>
      <c r="VVK169" s="49"/>
      <c r="VVQ169" s="49"/>
      <c r="VVS169" s="49"/>
      <c r="VVT169" s="49"/>
      <c r="VVV169" s="49"/>
      <c r="VWM169" s="49"/>
      <c r="VWR169" s="49"/>
      <c r="VWX169" s="49"/>
      <c r="VXA169" s="49"/>
      <c r="VXD169" s="49"/>
      <c r="VXL169" s="49"/>
      <c r="VYH169" s="49"/>
      <c r="VYI169" s="49"/>
      <c r="VYJ169" s="49"/>
      <c r="VYK169" s="49"/>
      <c r="VYL169" s="49"/>
      <c r="VYM169" s="49"/>
      <c r="VZE169" s="49"/>
      <c r="VZF169" s="49"/>
      <c r="VZI169" s="49"/>
      <c r="VZL169" s="49"/>
      <c r="VZN169" s="49"/>
      <c r="VZP169" s="49"/>
      <c r="VZS169" s="49"/>
      <c r="VZV169" s="49"/>
      <c r="VZY169" s="49"/>
      <c r="WAB169" s="49"/>
      <c r="WAE169" s="49"/>
      <c r="WAH169" s="49"/>
      <c r="WAK169" s="49"/>
      <c r="WAN169" s="49"/>
      <c r="WAP169" s="49"/>
      <c r="WBC169" s="49"/>
      <c r="WBD169" s="49"/>
      <c r="WBE169" s="49"/>
      <c r="WBF169" s="49"/>
      <c r="WBG169" s="49"/>
      <c r="WBH169" s="49"/>
      <c r="WBI169" s="49"/>
      <c r="WBJ169" s="49"/>
      <c r="WBK169" s="49"/>
      <c r="WBL169" s="49"/>
      <c r="WBM169" s="49"/>
      <c r="WBN169" s="49"/>
      <c r="WBO169" s="49"/>
      <c r="WBP169" s="49"/>
      <c r="WBQ169" s="49"/>
      <c r="WBR169" s="49"/>
      <c r="WBS169" s="49"/>
      <c r="WBT169" s="49"/>
      <c r="WBU169" s="49"/>
      <c r="WBV169" s="49"/>
      <c r="WBW169" s="49"/>
      <c r="WBX169" s="49"/>
      <c r="WBY169" s="49"/>
      <c r="WBZ169" s="49"/>
      <c r="WCA169" s="49"/>
      <c r="WCB169" s="49"/>
      <c r="WCC169" s="49"/>
      <c r="WCD169" s="49"/>
      <c r="WCE169" s="49"/>
      <c r="WCF169" s="49"/>
      <c r="WCG169" s="49"/>
      <c r="WCH169" s="49"/>
      <c r="WCI169" s="49"/>
      <c r="WCJ169" s="49"/>
      <c r="WCK169" s="49"/>
      <c r="WCL169" s="49"/>
      <c r="WCM169" s="49"/>
      <c r="WCN169" s="49"/>
      <c r="WCO169" s="49"/>
      <c r="WCP169" s="49"/>
      <c r="WCS169" s="49"/>
      <c r="WCV169" s="49"/>
      <c r="WCY169" s="49"/>
      <c r="WDB169" s="49"/>
      <c r="WDE169" s="49"/>
      <c r="WDH169" s="49"/>
      <c r="WDQ169" s="49"/>
      <c r="WDT169" s="49"/>
      <c r="WDW169" s="49"/>
      <c r="WDZ169" s="49"/>
      <c r="WEI169" s="49"/>
      <c r="WEO169" s="49"/>
      <c r="WER169" s="49"/>
      <c r="WEU169" s="49"/>
      <c r="WEX169" s="49"/>
      <c r="WFD169" s="49"/>
      <c r="WFG169" s="49"/>
      <c r="WFM169" s="49"/>
      <c r="WFO169" s="49"/>
      <c r="WFP169" s="49"/>
      <c r="WFR169" s="49"/>
      <c r="WGI169" s="49"/>
      <c r="WGN169" s="49"/>
      <c r="WGT169" s="49"/>
      <c r="WGW169" s="49"/>
      <c r="WGZ169" s="49"/>
      <c r="WHH169" s="49"/>
      <c r="WID169" s="49"/>
      <c r="WIE169" s="49"/>
      <c r="WIF169" s="49"/>
      <c r="WIG169" s="49"/>
      <c r="WIH169" s="49"/>
      <c r="WII169" s="49"/>
      <c r="WJA169" s="49"/>
      <c r="WJB169" s="49"/>
      <c r="WJE169" s="49"/>
      <c r="WJH169" s="49"/>
      <c r="WJJ169" s="49"/>
      <c r="WJL169" s="49"/>
      <c r="WJO169" s="49"/>
      <c r="WJR169" s="49"/>
      <c r="WJU169" s="49"/>
      <c r="WJX169" s="49"/>
      <c r="WKA169" s="49"/>
      <c r="WKD169" s="49"/>
      <c r="WKG169" s="49"/>
      <c r="WKJ169" s="49"/>
      <c r="WKL169" s="49"/>
      <c r="WKY169" s="49"/>
      <c r="WKZ169" s="49"/>
      <c r="WLA169" s="49"/>
      <c r="WLB169" s="49"/>
      <c r="WLC169" s="49"/>
      <c r="WLD169" s="49"/>
      <c r="WLE169" s="49"/>
      <c r="WLF169" s="49"/>
      <c r="WLG169" s="49"/>
      <c r="WLH169" s="49"/>
      <c r="WLI169" s="49"/>
      <c r="WLJ169" s="49"/>
      <c r="WLK169" s="49"/>
      <c r="WLL169" s="49"/>
      <c r="WLM169" s="49"/>
      <c r="WLN169" s="49"/>
      <c r="WLO169" s="49"/>
      <c r="WLP169" s="49"/>
      <c r="WLQ169" s="49"/>
      <c r="WLR169" s="49"/>
      <c r="WLS169" s="49"/>
      <c r="WLT169" s="49"/>
      <c r="WLU169" s="49"/>
      <c r="WLV169" s="49"/>
      <c r="WLW169" s="49"/>
      <c r="WLX169" s="49"/>
      <c r="WLY169" s="49"/>
      <c r="WLZ169" s="49"/>
      <c r="WMA169" s="49"/>
      <c r="WMB169" s="49"/>
      <c r="WMC169" s="49"/>
      <c r="WMD169" s="49"/>
      <c r="WME169" s="49"/>
      <c r="WMF169" s="49"/>
      <c r="WMG169" s="49"/>
      <c r="WMH169" s="49"/>
      <c r="WMI169" s="49"/>
      <c r="WMJ169" s="49"/>
      <c r="WMK169" s="49"/>
      <c r="WML169" s="49"/>
      <c r="WMO169" s="49"/>
      <c r="WMR169" s="49"/>
      <c r="WMU169" s="49"/>
      <c r="WMX169" s="49"/>
      <c r="WNA169" s="49"/>
      <c r="WND169" s="49"/>
      <c r="WNM169" s="49"/>
      <c r="WNP169" s="49"/>
      <c r="WNS169" s="49"/>
      <c r="WNV169" s="49"/>
      <c r="WOE169" s="49"/>
      <c r="WOK169" s="49"/>
      <c r="WON169" s="49"/>
      <c r="WOQ169" s="49"/>
      <c r="WOT169" s="49"/>
      <c r="WOZ169" s="49"/>
      <c r="WPC169" s="49"/>
      <c r="WPI169" s="49"/>
      <c r="WPK169" s="49"/>
      <c r="WPL169" s="49"/>
      <c r="WPN169" s="49"/>
      <c r="WQE169" s="49"/>
      <c r="WQJ169" s="49"/>
      <c r="WQP169" s="49"/>
      <c r="WQS169" s="49"/>
      <c r="WQV169" s="49"/>
      <c r="WRD169" s="49"/>
      <c r="WRZ169" s="49"/>
      <c r="WSA169" s="49"/>
      <c r="WSB169" s="49"/>
      <c r="WSC169" s="49"/>
      <c r="WSD169" s="49"/>
      <c r="WSE169" s="49"/>
      <c r="WSW169" s="49"/>
      <c r="WSX169" s="49"/>
      <c r="WTA169" s="49"/>
      <c r="WTD169" s="49"/>
      <c r="WTF169" s="49"/>
      <c r="WTH169" s="49"/>
      <c r="WTK169" s="49"/>
      <c r="WTN169" s="49"/>
      <c r="WTQ169" s="49"/>
      <c r="WTT169" s="49"/>
      <c r="WTW169" s="49"/>
      <c r="WTZ169" s="49"/>
      <c r="WUC169" s="49"/>
      <c r="WUF169" s="49"/>
      <c r="WUH169" s="49"/>
      <c r="WUU169" s="49"/>
      <c r="WUV169" s="49"/>
      <c r="WUW169" s="49"/>
      <c r="WUX169" s="49"/>
      <c r="WUY169" s="49"/>
      <c r="WUZ169" s="49"/>
      <c r="WVA169" s="49"/>
      <c r="WVB169" s="49"/>
      <c r="WVC169" s="49"/>
      <c r="WVD169" s="49"/>
      <c r="WVE169" s="49"/>
      <c r="WVF169" s="49"/>
      <c r="WVG169" s="49"/>
      <c r="WVH169" s="49"/>
      <c r="WVI169" s="49"/>
      <c r="WVJ169" s="49"/>
      <c r="WVK169" s="49"/>
      <c r="WVL169" s="49"/>
      <c r="WVM169" s="49"/>
      <c r="WVN169" s="49"/>
      <c r="WVO169" s="49"/>
      <c r="WVP169" s="49"/>
      <c r="WVQ169" s="49"/>
      <c r="WVR169" s="49"/>
      <c r="WVS169" s="49"/>
      <c r="WVT169" s="49"/>
      <c r="WVU169" s="49"/>
      <c r="WVV169" s="49"/>
      <c r="WVW169" s="49"/>
      <c r="WVX169" s="49"/>
      <c r="WVY169" s="49"/>
      <c r="WVZ169" s="49"/>
      <c r="WWA169" s="49"/>
      <c r="WWB169" s="49"/>
      <c r="WWC169" s="49"/>
      <c r="WWD169" s="49"/>
      <c r="WWE169" s="49"/>
      <c r="WWF169" s="49"/>
      <c r="WWG169" s="49"/>
      <c r="WWH169" s="49"/>
      <c r="WWI169" s="49"/>
      <c r="WWJ169" s="49"/>
      <c r="WWK169" s="49"/>
      <c r="WWL169" s="49"/>
      <c r="WWM169" s="49"/>
      <c r="WWN169" s="49"/>
      <c r="WWO169" s="49"/>
      <c r="WWP169" s="49"/>
      <c r="WWQ169" s="49"/>
      <c r="WWR169" s="49"/>
      <c r="WWS169" s="49"/>
      <c r="WWT169" s="49"/>
      <c r="WWU169" s="49"/>
      <c r="WWV169" s="49"/>
      <c r="WWW169" s="49"/>
      <c r="WWX169" s="49"/>
      <c r="WWY169" s="49"/>
      <c r="WWZ169" s="49"/>
      <c r="WXA169" s="49"/>
      <c r="WXB169" s="49"/>
      <c r="WXC169" s="49"/>
      <c r="WXD169" s="49"/>
      <c r="WXE169" s="49"/>
      <c r="WXF169" s="49"/>
      <c r="WXG169" s="49"/>
      <c r="WXH169" s="49"/>
      <c r="WXI169" s="49"/>
      <c r="WXJ169" s="49"/>
      <c r="WXK169" s="49"/>
      <c r="WXL169" s="49"/>
      <c r="WXM169" s="49"/>
      <c r="WXN169" s="49"/>
      <c r="WXO169" s="49"/>
      <c r="WXP169" s="49"/>
      <c r="WXQ169" s="49"/>
      <c r="WXR169" s="49"/>
      <c r="WXS169" s="49"/>
      <c r="WXT169" s="49"/>
      <c r="WXU169" s="49"/>
      <c r="WXV169" s="49"/>
      <c r="WXW169" s="49"/>
      <c r="WXX169" s="49"/>
      <c r="WXY169" s="49"/>
      <c r="WXZ169" s="49"/>
      <c r="WYA169" s="49"/>
      <c r="WYB169" s="49"/>
      <c r="WYC169" s="49"/>
      <c r="WYD169" s="49"/>
      <c r="WYE169" s="49"/>
      <c r="WYF169" s="49"/>
      <c r="WYG169" s="49"/>
      <c r="WYH169" s="49"/>
      <c r="WYI169" s="49"/>
      <c r="WYJ169" s="49"/>
      <c r="WYK169" s="49"/>
      <c r="WYL169" s="49"/>
      <c r="WYM169" s="49"/>
      <c r="WYN169" s="49"/>
      <c r="WYO169" s="49"/>
      <c r="WYP169" s="49"/>
      <c r="WYQ169" s="49"/>
      <c r="WYR169" s="49"/>
      <c r="WYS169" s="49"/>
      <c r="WYT169" s="49"/>
      <c r="WYU169" s="49"/>
      <c r="WYV169" s="49"/>
      <c r="WYW169" s="49"/>
      <c r="WYX169" s="49"/>
      <c r="WYY169" s="49"/>
      <c r="WYZ169" s="49"/>
      <c r="WZA169" s="49"/>
      <c r="WZB169" s="49"/>
      <c r="WZC169" s="49"/>
      <c r="WZD169" s="49"/>
      <c r="WZE169" s="49"/>
      <c r="WZF169" s="49"/>
      <c r="WZG169" s="49"/>
      <c r="WZH169" s="49"/>
      <c r="WZI169" s="49"/>
      <c r="WZJ169" s="49"/>
      <c r="WZK169" s="49"/>
      <c r="WZL169" s="49"/>
      <c r="WZM169" s="49"/>
      <c r="WZN169" s="49"/>
      <c r="WZO169" s="49"/>
      <c r="WZP169" s="49"/>
      <c r="WZQ169" s="49"/>
      <c r="WZR169" s="49"/>
      <c r="WZS169" s="49"/>
      <c r="WZT169" s="49"/>
      <c r="WZU169" s="49"/>
      <c r="WZV169" s="49"/>
      <c r="WZW169" s="49"/>
      <c r="WZX169" s="49"/>
      <c r="WZY169" s="49"/>
      <c r="WZZ169" s="49"/>
      <c r="XAA169" s="49"/>
      <c r="XAB169" s="49"/>
      <c r="XAC169" s="49"/>
      <c r="XAD169" s="49"/>
      <c r="XAE169" s="49"/>
      <c r="XAF169" s="49"/>
      <c r="XAG169" s="49"/>
      <c r="XAH169" s="49"/>
      <c r="XAI169" s="49"/>
      <c r="XAJ169" s="49"/>
      <c r="XAK169" s="49"/>
      <c r="XAL169" s="49"/>
      <c r="XAM169" s="49"/>
      <c r="XAN169" s="49"/>
      <c r="XAO169" s="49"/>
      <c r="XAP169" s="49"/>
      <c r="XAQ169" s="49"/>
      <c r="XAR169" s="49"/>
      <c r="XAS169" s="49"/>
      <c r="XAT169" s="49"/>
      <c r="XAU169" s="49"/>
      <c r="XAV169" s="49"/>
      <c r="XAW169" s="49"/>
      <c r="XAX169" s="49"/>
      <c r="XAY169" s="49"/>
      <c r="XAZ169" s="49"/>
      <c r="XBA169" s="49"/>
      <c r="XBB169" s="49"/>
      <c r="XBC169" s="49"/>
      <c r="XBD169" s="49"/>
      <c r="XBE169" s="49"/>
      <c r="XBF169" s="49"/>
      <c r="XBG169" s="49"/>
      <c r="XBH169" s="49"/>
      <c r="XBI169" s="49"/>
      <c r="XBJ169" s="49"/>
      <c r="XBK169" s="49"/>
      <c r="XBL169" s="49"/>
      <c r="XBM169" s="49"/>
      <c r="XBN169" s="49"/>
      <c r="XBO169" s="49"/>
      <c r="XBP169" s="49"/>
      <c r="XBQ169" s="49"/>
      <c r="XBR169" s="49"/>
      <c r="XBS169" s="49"/>
      <c r="XBT169" s="49"/>
      <c r="XBU169" s="49"/>
      <c r="XBV169" s="49"/>
      <c r="XBW169" s="49"/>
      <c r="XBX169" s="49"/>
      <c r="XBY169" s="49"/>
      <c r="XBZ169" s="49"/>
      <c r="XCA169" s="49"/>
      <c r="XCB169" s="49"/>
      <c r="XCC169" s="49"/>
      <c r="XCD169" s="49"/>
      <c r="XCE169" s="49"/>
      <c r="XCF169" s="49"/>
      <c r="XCG169" s="49"/>
      <c r="XCH169" s="49"/>
      <c r="XCI169" s="49"/>
      <c r="XCJ169" s="49"/>
      <c r="XCK169" s="49"/>
      <c r="XCL169" s="49"/>
      <c r="XCM169" s="49"/>
      <c r="XCN169" s="49"/>
      <c r="XCO169" s="49"/>
      <c r="XCP169" s="49"/>
      <c r="XCQ169" s="49"/>
      <c r="XCR169" s="49"/>
      <c r="XCS169" s="49"/>
      <c r="XCT169" s="49"/>
      <c r="XCU169" s="49"/>
      <c r="XCV169" s="49"/>
      <c r="XCW169" s="49"/>
      <c r="XCX169" s="49"/>
      <c r="XCY169" s="49"/>
      <c r="XCZ169" s="49"/>
      <c r="XDA169" s="49"/>
      <c r="XDB169" s="49"/>
      <c r="XDC169" s="49"/>
      <c r="XDD169" s="49"/>
      <c r="XDE169" s="49"/>
      <c r="XDF169" s="49"/>
      <c r="XDG169" s="49"/>
      <c r="XDH169" s="49"/>
      <c r="XDI169" s="49"/>
      <c r="XDJ169" s="49"/>
      <c r="XDK169" s="49"/>
      <c r="XDL169" s="49"/>
      <c r="XDM169" s="49"/>
      <c r="XDN169" s="49"/>
      <c r="XDO169" s="49"/>
      <c r="XDP169" s="49"/>
      <c r="XDQ169" s="49"/>
      <c r="XDR169" s="49"/>
      <c r="XDS169" s="49"/>
      <c r="XDT169" s="49"/>
      <c r="XDU169" s="49"/>
      <c r="XDV169" s="49"/>
      <c r="XDW169" s="49"/>
      <c r="XDX169" s="49"/>
      <c r="XDY169" s="49"/>
      <c r="XDZ169" s="49"/>
      <c r="XEA169" s="49"/>
      <c r="XEB169" s="49"/>
      <c r="XEC169" s="49"/>
      <c r="XED169" s="49"/>
      <c r="XEE169" s="49"/>
      <c r="XEF169" s="49"/>
      <c r="XEG169" s="49"/>
      <c r="XEH169" s="49"/>
      <c r="XEI169" s="49"/>
      <c r="XEJ169" s="49"/>
      <c r="XEK169" s="49"/>
      <c r="XEL169" s="49"/>
      <c r="XEM169" s="49"/>
      <c r="XEN169" s="49"/>
      <c r="XEO169" s="49"/>
      <c r="XEP169" s="49"/>
      <c r="XEQ169" s="49"/>
      <c r="XER169" s="49"/>
      <c r="XES169" s="49"/>
      <c r="XET169" s="49"/>
      <c r="XEU169" s="49"/>
      <c r="XEV169" s="49"/>
      <c r="XEW169" s="49"/>
      <c r="XEX169" s="49"/>
      <c r="XEY169" s="49"/>
      <c r="XEZ169" s="49"/>
      <c r="XFA169" s="49"/>
      <c r="XFB169" s="49"/>
      <c r="XFC169" s="49"/>
      <c r="XFD169" s="49"/>
    </row>
    <row r="170" spans="1:16384" s="45" customFormat="1" ht="18" customHeight="1">
      <c r="A170" s="6" t="s">
        <v>68</v>
      </c>
      <c r="B170" s="111" t="s">
        <v>325</v>
      </c>
      <c r="C170" s="112">
        <v>220</v>
      </c>
      <c r="D170" s="113">
        <v>26000</v>
      </c>
      <c r="E170" s="114">
        <f t="shared" si="5"/>
        <v>5720000</v>
      </c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C170" s="49"/>
      <c r="AF170" s="49"/>
      <c r="AI170" s="49"/>
      <c r="AL170" s="49"/>
      <c r="AO170" s="49"/>
      <c r="AR170" s="49"/>
      <c r="BA170" s="49"/>
      <c r="BD170" s="49"/>
      <c r="BG170" s="49"/>
      <c r="BJ170" s="49"/>
      <c r="BS170" s="49"/>
      <c r="BY170" s="49"/>
      <c r="CB170" s="49"/>
      <c r="CE170" s="49"/>
      <c r="CH170" s="49"/>
      <c r="CN170" s="49"/>
      <c r="CQ170" s="49"/>
      <c r="CW170" s="49"/>
      <c r="CY170" s="49"/>
      <c r="CZ170" s="49"/>
      <c r="DB170" s="49"/>
      <c r="DS170" s="49"/>
      <c r="DX170" s="49"/>
      <c r="ED170" s="49"/>
      <c r="EG170" s="49"/>
      <c r="EJ170" s="49"/>
      <c r="ER170" s="49"/>
      <c r="FN170" s="49"/>
      <c r="FO170" s="49"/>
      <c r="FP170" s="49"/>
      <c r="FQ170" s="49"/>
      <c r="FR170" s="49"/>
      <c r="FS170" s="49"/>
      <c r="GK170" s="49"/>
      <c r="GL170" s="49"/>
      <c r="GO170" s="49"/>
      <c r="GR170" s="49"/>
      <c r="GT170" s="49"/>
      <c r="GV170" s="49"/>
      <c r="GY170" s="49"/>
      <c r="HB170" s="49"/>
      <c r="HE170" s="49"/>
      <c r="HH170" s="49"/>
      <c r="HK170" s="49"/>
      <c r="HN170" s="49"/>
      <c r="HQ170" s="49"/>
      <c r="HT170" s="49"/>
      <c r="HV170" s="49"/>
      <c r="II170" s="49"/>
      <c r="IJ170" s="49"/>
      <c r="IK170" s="49"/>
      <c r="IL170" s="49"/>
      <c r="IM170" s="49"/>
      <c r="IN170" s="49"/>
      <c r="IO170" s="49"/>
      <c r="IP170" s="49"/>
      <c r="IQ170" s="49"/>
      <c r="IR170" s="49"/>
      <c r="IS170" s="49"/>
      <c r="IT170" s="49"/>
      <c r="IU170" s="49"/>
      <c r="IV170" s="49"/>
      <c r="IW170" s="49"/>
      <c r="IX170" s="49"/>
      <c r="IY170" s="49"/>
      <c r="IZ170" s="49"/>
      <c r="JA170" s="49"/>
      <c r="JB170" s="49"/>
      <c r="JC170" s="49"/>
      <c r="JD170" s="49"/>
      <c r="JE170" s="49"/>
      <c r="JF170" s="49"/>
      <c r="JG170" s="49"/>
      <c r="JH170" s="49"/>
      <c r="JI170" s="49"/>
      <c r="JJ170" s="49"/>
      <c r="JK170" s="49"/>
      <c r="JL170" s="49"/>
      <c r="JM170" s="49"/>
      <c r="JN170" s="49"/>
      <c r="JO170" s="49"/>
      <c r="JP170" s="49"/>
      <c r="JQ170" s="49"/>
      <c r="JR170" s="49"/>
      <c r="JS170" s="49"/>
      <c r="JT170" s="49"/>
      <c r="JU170" s="49"/>
      <c r="JV170" s="49"/>
      <c r="JY170" s="49"/>
      <c r="KB170" s="49"/>
      <c r="KE170" s="49"/>
      <c r="KH170" s="49"/>
      <c r="KK170" s="49"/>
      <c r="KN170" s="49"/>
      <c r="KW170" s="49"/>
      <c r="KZ170" s="49"/>
      <c r="LC170" s="49"/>
      <c r="LF170" s="49"/>
      <c r="LO170" s="49"/>
      <c r="LU170" s="49"/>
      <c r="LX170" s="49"/>
      <c r="MA170" s="49"/>
      <c r="MD170" s="49"/>
      <c r="MJ170" s="49"/>
      <c r="MM170" s="49"/>
      <c r="MS170" s="49"/>
      <c r="MU170" s="49"/>
      <c r="MV170" s="49"/>
      <c r="MX170" s="49"/>
      <c r="NO170" s="49"/>
      <c r="NT170" s="49"/>
      <c r="NZ170" s="49"/>
      <c r="OC170" s="49"/>
      <c r="OF170" s="49"/>
      <c r="ON170" s="49"/>
      <c r="PJ170" s="49"/>
      <c r="PK170" s="49"/>
      <c r="PL170" s="49"/>
      <c r="PM170" s="49"/>
      <c r="PN170" s="49"/>
      <c r="PO170" s="49"/>
      <c r="QG170" s="49"/>
      <c r="QH170" s="49"/>
      <c r="QK170" s="49"/>
      <c r="QN170" s="49"/>
      <c r="QP170" s="49"/>
      <c r="QR170" s="49"/>
      <c r="QU170" s="49"/>
      <c r="QX170" s="49"/>
      <c r="RA170" s="49"/>
      <c r="RD170" s="49"/>
      <c r="RG170" s="49"/>
      <c r="RJ170" s="49"/>
      <c r="RM170" s="49"/>
      <c r="RP170" s="49"/>
      <c r="RR170" s="49"/>
      <c r="SE170" s="49"/>
      <c r="SF170" s="49"/>
      <c r="SG170" s="49"/>
      <c r="SH170" s="49"/>
      <c r="SI170" s="49"/>
      <c r="SJ170" s="49"/>
      <c r="SK170" s="49"/>
      <c r="SL170" s="49"/>
      <c r="SM170" s="49"/>
      <c r="SN170" s="49"/>
      <c r="SO170" s="49"/>
      <c r="SP170" s="49"/>
      <c r="SQ170" s="49"/>
      <c r="SR170" s="49"/>
      <c r="SS170" s="49"/>
      <c r="ST170" s="49"/>
      <c r="SU170" s="49"/>
      <c r="SV170" s="49"/>
      <c r="SW170" s="49"/>
      <c r="SX170" s="49"/>
      <c r="SY170" s="49"/>
      <c r="SZ170" s="49"/>
      <c r="TA170" s="49"/>
      <c r="TB170" s="49"/>
      <c r="TC170" s="49"/>
      <c r="TD170" s="49"/>
      <c r="TE170" s="49"/>
      <c r="TF170" s="49"/>
      <c r="TG170" s="49"/>
      <c r="TH170" s="49"/>
      <c r="TI170" s="49"/>
      <c r="TJ170" s="49"/>
      <c r="TK170" s="49"/>
      <c r="TL170" s="49"/>
      <c r="TM170" s="49"/>
      <c r="TN170" s="49"/>
      <c r="TO170" s="49"/>
      <c r="TP170" s="49"/>
      <c r="TQ170" s="49"/>
      <c r="TR170" s="49"/>
      <c r="TU170" s="49"/>
      <c r="TX170" s="49"/>
      <c r="UA170" s="49"/>
      <c r="UD170" s="49"/>
      <c r="UG170" s="49"/>
      <c r="UJ170" s="49"/>
      <c r="US170" s="49"/>
      <c r="UV170" s="49"/>
      <c r="UY170" s="49"/>
      <c r="VB170" s="49"/>
      <c r="VK170" s="49"/>
      <c r="VQ170" s="49"/>
      <c r="VT170" s="49"/>
      <c r="VW170" s="49"/>
      <c r="VZ170" s="49"/>
      <c r="WF170" s="49"/>
      <c r="WI170" s="49"/>
      <c r="WO170" s="49"/>
      <c r="WQ170" s="49"/>
      <c r="WR170" s="49"/>
      <c r="WT170" s="49"/>
      <c r="XK170" s="49"/>
      <c r="XP170" s="49"/>
      <c r="XV170" s="49"/>
      <c r="XY170" s="49"/>
      <c r="YB170" s="49"/>
      <c r="YJ170" s="49"/>
      <c r="ZF170" s="49"/>
      <c r="ZG170" s="49"/>
      <c r="ZH170" s="49"/>
      <c r="ZI170" s="49"/>
      <c r="ZJ170" s="49"/>
      <c r="ZK170" s="49"/>
      <c r="AAC170" s="49"/>
      <c r="AAD170" s="49"/>
      <c r="AAG170" s="49"/>
      <c r="AAJ170" s="49"/>
      <c r="AAL170" s="49"/>
      <c r="AAN170" s="49"/>
      <c r="AAQ170" s="49"/>
      <c r="AAT170" s="49"/>
      <c r="AAW170" s="49"/>
      <c r="AAZ170" s="49"/>
      <c r="ABC170" s="49"/>
      <c r="ABF170" s="49"/>
      <c r="ABI170" s="49"/>
      <c r="ABL170" s="49"/>
      <c r="ABN170" s="49"/>
      <c r="ACA170" s="49"/>
      <c r="ACB170" s="49"/>
      <c r="ACC170" s="49"/>
      <c r="ACD170" s="49"/>
      <c r="ACE170" s="49"/>
      <c r="ACF170" s="49"/>
      <c r="ACG170" s="49"/>
      <c r="ACH170" s="49"/>
      <c r="ACI170" s="49"/>
      <c r="ACJ170" s="49"/>
      <c r="ACK170" s="49"/>
      <c r="ACL170" s="49"/>
      <c r="ACM170" s="49"/>
      <c r="ACN170" s="49"/>
      <c r="ACO170" s="49"/>
      <c r="ACP170" s="49"/>
      <c r="ACQ170" s="49"/>
      <c r="ACR170" s="49"/>
      <c r="ACS170" s="49"/>
      <c r="ACT170" s="49"/>
      <c r="ACU170" s="49"/>
      <c r="ACV170" s="49"/>
      <c r="ACW170" s="49"/>
      <c r="ACX170" s="49"/>
      <c r="ACY170" s="49"/>
      <c r="ACZ170" s="49"/>
      <c r="ADA170" s="49"/>
      <c r="ADB170" s="49"/>
      <c r="ADC170" s="49"/>
      <c r="ADD170" s="49"/>
      <c r="ADE170" s="49"/>
      <c r="ADF170" s="49"/>
      <c r="ADG170" s="49"/>
      <c r="ADH170" s="49"/>
      <c r="ADI170" s="49"/>
      <c r="ADJ170" s="49"/>
      <c r="ADK170" s="49"/>
      <c r="ADL170" s="49"/>
      <c r="ADM170" s="49"/>
      <c r="ADN170" s="49"/>
      <c r="ADQ170" s="49"/>
      <c r="ADT170" s="49"/>
      <c r="ADW170" s="49"/>
      <c r="ADZ170" s="49"/>
      <c r="AEC170" s="49"/>
      <c r="AEF170" s="49"/>
      <c r="AEO170" s="49"/>
      <c r="AER170" s="49"/>
      <c r="AEU170" s="49"/>
      <c r="AEX170" s="49"/>
      <c r="AFG170" s="49"/>
      <c r="AFM170" s="49"/>
      <c r="AFP170" s="49"/>
      <c r="AFS170" s="49"/>
      <c r="AFV170" s="49"/>
      <c r="AGB170" s="49"/>
      <c r="AGE170" s="49"/>
      <c r="AGK170" s="49"/>
      <c r="AGM170" s="49"/>
      <c r="AGN170" s="49"/>
      <c r="AGP170" s="49"/>
      <c r="AHG170" s="49"/>
      <c r="AHL170" s="49"/>
      <c r="AHR170" s="49"/>
      <c r="AHU170" s="49"/>
      <c r="AHX170" s="49"/>
      <c r="AIF170" s="49"/>
      <c r="AJB170" s="49"/>
      <c r="AJC170" s="49"/>
      <c r="AJD170" s="49"/>
      <c r="AJE170" s="49"/>
      <c r="AJF170" s="49"/>
      <c r="AJG170" s="49"/>
      <c r="AJY170" s="49"/>
      <c r="AJZ170" s="49"/>
      <c r="AKC170" s="49"/>
      <c r="AKF170" s="49"/>
      <c r="AKH170" s="49"/>
      <c r="AKJ170" s="49"/>
      <c r="AKM170" s="49"/>
      <c r="AKP170" s="49"/>
      <c r="AKS170" s="49"/>
      <c r="AKV170" s="49"/>
      <c r="AKY170" s="49"/>
      <c r="ALB170" s="49"/>
      <c r="ALE170" s="49"/>
      <c r="ALH170" s="49"/>
      <c r="ALJ170" s="49"/>
      <c r="ALW170" s="49"/>
      <c r="ALX170" s="49"/>
      <c r="ALY170" s="49"/>
      <c r="ALZ170" s="49"/>
      <c r="AMA170" s="49"/>
      <c r="AMB170" s="49"/>
      <c r="AMC170" s="49"/>
      <c r="AMD170" s="49"/>
      <c r="AME170" s="49"/>
      <c r="AMF170" s="49"/>
      <c r="AMG170" s="49"/>
      <c r="AMH170" s="49"/>
      <c r="AMI170" s="49"/>
      <c r="AMJ170" s="49"/>
      <c r="AMK170" s="49"/>
      <c r="AML170" s="49"/>
      <c r="AMM170" s="49"/>
      <c r="AMN170" s="49"/>
      <c r="AMO170" s="49"/>
      <c r="AMP170" s="49"/>
      <c r="AMQ170" s="49"/>
      <c r="AMR170" s="49"/>
      <c r="AMS170" s="49"/>
      <c r="AMT170" s="49"/>
      <c r="AMU170" s="49"/>
      <c r="AMV170" s="49"/>
      <c r="AMW170" s="49"/>
      <c r="AMX170" s="49"/>
      <c r="AMY170" s="49"/>
      <c r="AMZ170" s="49"/>
      <c r="ANA170" s="49"/>
      <c r="ANB170" s="49"/>
      <c r="ANC170" s="49"/>
      <c r="AND170" s="49"/>
      <c r="ANE170" s="49"/>
      <c r="ANF170" s="49"/>
      <c r="ANG170" s="49"/>
      <c r="ANH170" s="49"/>
      <c r="ANI170" s="49"/>
      <c r="ANJ170" s="49"/>
      <c r="ANM170" s="49"/>
      <c r="ANP170" s="49"/>
      <c r="ANS170" s="49"/>
      <c r="ANV170" s="49"/>
      <c r="ANY170" s="49"/>
      <c r="AOB170" s="49"/>
      <c r="AOK170" s="49"/>
      <c r="AON170" s="49"/>
      <c r="AOQ170" s="49"/>
      <c r="AOT170" s="49"/>
      <c r="APC170" s="49"/>
      <c r="API170" s="49"/>
      <c r="APL170" s="49"/>
      <c r="APO170" s="49"/>
      <c r="APR170" s="49"/>
      <c r="APX170" s="49"/>
      <c r="AQA170" s="49"/>
      <c r="AQG170" s="49"/>
      <c r="AQI170" s="49"/>
      <c r="AQJ170" s="49"/>
      <c r="AQL170" s="49"/>
      <c r="ARC170" s="49"/>
      <c r="ARH170" s="49"/>
      <c r="ARN170" s="49"/>
      <c r="ARQ170" s="49"/>
      <c r="ART170" s="49"/>
      <c r="ASB170" s="49"/>
      <c r="ASX170" s="49"/>
      <c r="ASY170" s="49"/>
      <c r="ASZ170" s="49"/>
      <c r="ATA170" s="49"/>
      <c r="ATB170" s="49"/>
      <c r="ATC170" s="49"/>
      <c r="ATU170" s="49"/>
      <c r="ATV170" s="49"/>
      <c r="ATY170" s="49"/>
      <c r="AUB170" s="49"/>
      <c r="AUD170" s="49"/>
      <c r="AUF170" s="49"/>
      <c r="AUI170" s="49"/>
      <c r="AUL170" s="49"/>
      <c r="AUO170" s="49"/>
      <c r="AUR170" s="49"/>
      <c r="AUU170" s="49"/>
      <c r="AUX170" s="49"/>
      <c r="AVA170" s="49"/>
      <c r="AVD170" s="49"/>
      <c r="AVF170" s="49"/>
      <c r="AVS170" s="49"/>
      <c r="AVT170" s="49"/>
      <c r="AVU170" s="49"/>
      <c r="AVV170" s="49"/>
      <c r="AVW170" s="49"/>
      <c r="AVX170" s="49"/>
      <c r="AVY170" s="49"/>
      <c r="AVZ170" s="49"/>
      <c r="AWA170" s="49"/>
      <c r="AWB170" s="49"/>
      <c r="AWC170" s="49"/>
      <c r="AWD170" s="49"/>
      <c r="AWE170" s="49"/>
      <c r="AWF170" s="49"/>
      <c r="AWG170" s="49"/>
      <c r="AWH170" s="49"/>
      <c r="AWI170" s="49"/>
      <c r="AWJ170" s="49"/>
      <c r="AWK170" s="49"/>
      <c r="AWL170" s="49"/>
      <c r="AWM170" s="49"/>
      <c r="AWN170" s="49"/>
      <c r="AWO170" s="49"/>
      <c r="AWP170" s="49"/>
      <c r="AWQ170" s="49"/>
      <c r="AWR170" s="49"/>
      <c r="AWS170" s="49"/>
      <c r="AWT170" s="49"/>
      <c r="AWU170" s="49"/>
      <c r="AWV170" s="49"/>
      <c r="AWW170" s="49"/>
      <c r="AWX170" s="49"/>
      <c r="AWY170" s="49"/>
      <c r="AWZ170" s="49"/>
      <c r="AXA170" s="49"/>
      <c r="AXB170" s="49"/>
      <c r="AXC170" s="49"/>
      <c r="AXD170" s="49"/>
      <c r="AXE170" s="49"/>
      <c r="AXF170" s="49"/>
      <c r="AXI170" s="49"/>
      <c r="AXL170" s="49"/>
      <c r="AXO170" s="49"/>
      <c r="AXR170" s="49"/>
      <c r="AXU170" s="49"/>
      <c r="AXX170" s="49"/>
      <c r="AYG170" s="49"/>
      <c r="AYJ170" s="49"/>
      <c r="AYM170" s="49"/>
      <c r="AYP170" s="49"/>
      <c r="AYY170" s="49"/>
      <c r="AZE170" s="49"/>
      <c r="AZH170" s="49"/>
      <c r="AZK170" s="49"/>
      <c r="AZN170" s="49"/>
      <c r="AZT170" s="49"/>
      <c r="AZW170" s="49"/>
      <c r="BAC170" s="49"/>
      <c r="BAE170" s="49"/>
      <c r="BAF170" s="49"/>
      <c r="BAH170" s="49"/>
      <c r="BAY170" s="49"/>
      <c r="BBD170" s="49"/>
      <c r="BBJ170" s="49"/>
      <c r="BBM170" s="49"/>
      <c r="BBP170" s="49"/>
      <c r="BBX170" s="49"/>
      <c r="BCT170" s="49"/>
      <c r="BCU170" s="49"/>
      <c r="BCV170" s="49"/>
      <c r="BCW170" s="49"/>
      <c r="BCX170" s="49"/>
      <c r="BCY170" s="49"/>
      <c r="BDQ170" s="49"/>
      <c r="BDR170" s="49"/>
      <c r="BDU170" s="49"/>
      <c r="BDX170" s="49"/>
      <c r="BDZ170" s="49"/>
      <c r="BEB170" s="49"/>
      <c r="BEE170" s="49"/>
      <c r="BEH170" s="49"/>
      <c r="BEK170" s="49"/>
      <c r="BEN170" s="49"/>
      <c r="BEQ170" s="49"/>
      <c r="BET170" s="49"/>
      <c r="BEW170" s="49"/>
      <c r="BEZ170" s="49"/>
      <c r="BFB170" s="49"/>
      <c r="BFO170" s="49"/>
      <c r="BFP170" s="49"/>
      <c r="BFQ170" s="49"/>
      <c r="BFR170" s="49"/>
      <c r="BFS170" s="49"/>
      <c r="BFT170" s="49"/>
      <c r="BFU170" s="49"/>
      <c r="BFV170" s="49"/>
      <c r="BFW170" s="49"/>
      <c r="BFX170" s="49"/>
      <c r="BFY170" s="49"/>
      <c r="BFZ170" s="49"/>
      <c r="BGA170" s="49"/>
      <c r="BGB170" s="49"/>
      <c r="BGC170" s="49"/>
      <c r="BGD170" s="49"/>
      <c r="BGE170" s="49"/>
      <c r="BGF170" s="49"/>
      <c r="BGG170" s="49"/>
      <c r="BGH170" s="49"/>
      <c r="BGI170" s="49"/>
      <c r="BGJ170" s="49"/>
      <c r="BGK170" s="49"/>
      <c r="BGL170" s="49"/>
      <c r="BGM170" s="49"/>
      <c r="BGN170" s="49"/>
      <c r="BGO170" s="49"/>
      <c r="BGP170" s="49"/>
      <c r="BGQ170" s="49"/>
      <c r="BGR170" s="49"/>
      <c r="BGS170" s="49"/>
      <c r="BGT170" s="49"/>
      <c r="BGU170" s="49"/>
      <c r="BGV170" s="49"/>
      <c r="BGW170" s="49"/>
      <c r="BGX170" s="49"/>
      <c r="BGY170" s="49"/>
      <c r="BGZ170" s="49"/>
      <c r="BHA170" s="49"/>
      <c r="BHB170" s="49"/>
      <c r="BHE170" s="49"/>
      <c r="BHH170" s="49"/>
      <c r="BHK170" s="49"/>
      <c r="BHN170" s="49"/>
      <c r="BHQ170" s="49"/>
      <c r="BHT170" s="49"/>
      <c r="BIC170" s="49"/>
      <c r="BIF170" s="49"/>
      <c r="BII170" s="49"/>
      <c r="BIL170" s="49"/>
      <c r="BIU170" s="49"/>
      <c r="BJA170" s="49"/>
      <c r="BJD170" s="49"/>
      <c r="BJG170" s="49"/>
      <c r="BJJ170" s="49"/>
      <c r="BJP170" s="49"/>
      <c r="BJS170" s="49"/>
      <c r="BJY170" s="49"/>
      <c r="BKA170" s="49"/>
      <c r="BKB170" s="49"/>
      <c r="BKD170" s="49"/>
      <c r="BKU170" s="49"/>
      <c r="BKZ170" s="49"/>
      <c r="BLF170" s="49"/>
      <c r="BLI170" s="49"/>
      <c r="BLL170" s="49"/>
      <c r="BLT170" s="49"/>
      <c r="BMP170" s="49"/>
      <c r="BMQ170" s="49"/>
      <c r="BMR170" s="49"/>
      <c r="BMS170" s="49"/>
      <c r="BMT170" s="49"/>
      <c r="BMU170" s="49"/>
      <c r="BNM170" s="49"/>
      <c r="BNN170" s="49"/>
      <c r="BNQ170" s="49"/>
      <c r="BNT170" s="49"/>
      <c r="BNV170" s="49"/>
      <c r="BNX170" s="49"/>
      <c r="BOA170" s="49"/>
      <c r="BOD170" s="49"/>
      <c r="BOG170" s="49"/>
      <c r="BOJ170" s="49"/>
      <c r="BOM170" s="49"/>
      <c r="BOP170" s="49"/>
      <c r="BOS170" s="49"/>
      <c r="BOV170" s="49"/>
      <c r="BOX170" s="49"/>
      <c r="BPK170" s="49"/>
      <c r="BPL170" s="49"/>
      <c r="BPM170" s="49"/>
      <c r="BPN170" s="49"/>
      <c r="BPO170" s="49"/>
      <c r="BPP170" s="49"/>
      <c r="BPQ170" s="49"/>
      <c r="BPR170" s="49"/>
      <c r="BPS170" s="49"/>
      <c r="BPT170" s="49"/>
      <c r="BPU170" s="49"/>
      <c r="BPV170" s="49"/>
      <c r="BPW170" s="49"/>
      <c r="BPX170" s="49"/>
      <c r="BPY170" s="49"/>
      <c r="BPZ170" s="49"/>
      <c r="BQA170" s="49"/>
      <c r="BQB170" s="49"/>
      <c r="BQC170" s="49"/>
      <c r="BQD170" s="49"/>
      <c r="BQE170" s="49"/>
      <c r="BQF170" s="49"/>
      <c r="BQG170" s="49"/>
      <c r="BQH170" s="49"/>
      <c r="BQI170" s="49"/>
      <c r="BQJ170" s="49"/>
      <c r="BQK170" s="49"/>
      <c r="BQL170" s="49"/>
      <c r="BQM170" s="49"/>
      <c r="BQN170" s="49"/>
      <c r="BQO170" s="49"/>
      <c r="BQP170" s="49"/>
      <c r="BQQ170" s="49"/>
      <c r="BQR170" s="49"/>
      <c r="BQS170" s="49"/>
      <c r="BQT170" s="49"/>
      <c r="BQU170" s="49"/>
      <c r="BQV170" s="49"/>
      <c r="BQW170" s="49"/>
      <c r="BQX170" s="49"/>
      <c r="BRA170" s="49"/>
      <c r="BRD170" s="49"/>
      <c r="BRG170" s="49"/>
      <c r="BRJ170" s="49"/>
      <c r="BRM170" s="49"/>
      <c r="BRP170" s="49"/>
      <c r="BRY170" s="49"/>
      <c r="BSB170" s="49"/>
      <c r="BSE170" s="49"/>
      <c r="BSH170" s="49"/>
      <c r="BSQ170" s="49"/>
      <c r="BSW170" s="49"/>
      <c r="BSZ170" s="49"/>
      <c r="BTC170" s="49"/>
      <c r="BTF170" s="49"/>
      <c r="BTL170" s="49"/>
      <c r="BTO170" s="49"/>
      <c r="BTU170" s="49"/>
      <c r="BTW170" s="49"/>
      <c r="BTX170" s="49"/>
      <c r="BTZ170" s="49"/>
      <c r="BUQ170" s="49"/>
      <c r="BUV170" s="49"/>
      <c r="BVB170" s="49"/>
      <c r="BVE170" s="49"/>
      <c r="BVH170" s="49"/>
      <c r="BVP170" s="49"/>
      <c r="BWL170" s="49"/>
      <c r="BWM170" s="49"/>
      <c r="BWN170" s="49"/>
      <c r="BWO170" s="49"/>
      <c r="BWP170" s="49"/>
      <c r="BWQ170" s="49"/>
      <c r="BXI170" s="49"/>
      <c r="BXJ170" s="49"/>
      <c r="BXM170" s="49"/>
      <c r="BXP170" s="49"/>
      <c r="BXR170" s="49"/>
      <c r="BXT170" s="49"/>
      <c r="BXW170" s="49"/>
      <c r="BXZ170" s="49"/>
      <c r="BYC170" s="49"/>
      <c r="BYF170" s="49"/>
      <c r="BYI170" s="49"/>
      <c r="BYL170" s="49"/>
      <c r="BYO170" s="49"/>
      <c r="BYR170" s="49"/>
      <c r="BYT170" s="49"/>
      <c r="BZG170" s="49"/>
      <c r="BZH170" s="49"/>
      <c r="BZI170" s="49"/>
      <c r="BZJ170" s="49"/>
      <c r="BZK170" s="49"/>
      <c r="BZL170" s="49"/>
      <c r="BZM170" s="49"/>
      <c r="BZN170" s="49"/>
      <c r="BZO170" s="49"/>
      <c r="BZP170" s="49"/>
      <c r="BZQ170" s="49"/>
      <c r="BZR170" s="49"/>
      <c r="BZS170" s="49"/>
      <c r="BZT170" s="49"/>
      <c r="BZU170" s="49"/>
      <c r="BZV170" s="49"/>
      <c r="BZW170" s="49"/>
      <c r="BZX170" s="49"/>
      <c r="BZY170" s="49"/>
      <c r="BZZ170" s="49"/>
      <c r="CAA170" s="49"/>
      <c r="CAB170" s="49"/>
      <c r="CAC170" s="49"/>
      <c r="CAD170" s="49"/>
      <c r="CAE170" s="49"/>
      <c r="CAF170" s="49"/>
      <c r="CAG170" s="49"/>
      <c r="CAH170" s="49"/>
      <c r="CAI170" s="49"/>
      <c r="CAJ170" s="49"/>
      <c r="CAK170" s="49"/>
      <c r="CAL170" s="49"/>
      <c r="CAM170" s="49"/>
      <c r="CAN170" s="49"/>
      <c r="CAO170" s="49"/>
      <c r="CAP170" s="49"/>
      <c r="CAQ170" s="49"/>
      <c r="CAR170" s="49"/>
      <c r="CAS170" s="49"/>
      <c r="CAT170" s="49"/>
      <c r="CAW170" s="49"/>
      <c r="CAZ170" s="49"/>
      <c r="CBC170" s="49"/>
      <c r="CBF170" s="49"/>
      <c r="CBI170" s="49"/>
      <c r="CBL170" s="49"/>
      <c r="CBU170" s="49"/>
      <c r="CBX170" s="49"/>
      <c r="CCA170" s="49"/>
      <c r="CCD170" s="49"/>
      <c r="CCM170" s="49"/>
      <c r="CCS170" s="49"/>
      <c r="CCV170" s="49"/>
      <c r="CCY170" s="49"/>
      <c r="CDB170" s="49"/>
      <c r="CDH170" s="49"/>
      <c r="CDK170" s="49"/>
      <c r="CDQ170" s="49"/>
      <c r="CDS170" s="49"/>
      <c r="CDT170" s="49"/>
      <c r="CDV170" s="49"/>
      <c r="CEM170" s="49"/>
      <c r="CER170" s="49"/>
      <c r="CEX170" s="49"/>
      <c r="CFA170" s="49"/>
      <c r="CFD170" s="49"/>
      <c r="CFL170" s="49"/>
      <c r="CGH170" s="49"/>
      <c r="CGI170" s="49"/>
      <c r="CGJ170" s="49"/>
      <c r="CGK170" s="49"/>
      <c r="CGL170" s="49"/>
      <c r="CGM170" s="49"/>
      <c r="CHE170" s="49"/>
      <c r="CHF170" s="49"/>
      <c r="CHI170" s="49"/>
      <c r="CHL170" s="49"/>
      <c r="CHN170" s="49"/>
      <c r="CHP170" s="49"/>
      <c r="CHS170" s="49"/>
      <c r="CHV170" s="49"/>
      <c r="CHY170" s="49"/>
      <c r="CIB170" s="49"/>
      <c r="CIE170" s="49"/>
      <c r="CIH170" s="49"/>
      <c r="CIK170" s="49"/>
      <c r="CIN170" s="49"/>
      <c r="CIP170" s="49"/>
      <c r="CJC170" s="49"/>
      <c r="CJD170" s="49"/>
      <c r="CJE170" s="49"/>
      <c r="CJF170" s="49"/>
      <c r="CJG170" s="49"/>
      <c r="CJH170" s="49"/>
      <c r="CJI170" s="49"/>
      <c r="CJJ170" s="49"/>
      <c r="CJK170" s="49"/>
      <c r="CJL170" s="49"/>
      <c r="CJM170" s="49"/>
      <c r="CJN170" s="49"/>
      <c r="CJO170" s="49"/>
      <c r="CJP170" s="49"/>
      <c r="CJQ170" s="49"/>
      <c r="CJR170" s="49"/>
      <c r="CJS170" s="49"/>
      <c r="CJT170" s="49"/>
      <c r="CJU170" s="49"/>
      <c r="CJV170" s="49"/>
      <c r="CJW170" s="49"/>
      <c r="CJX170" s="49"/>
      <c r="CJY170" s="49"/>
      <c r="CJZ170" s="49"/>
      <c r="CKA170" s="49"/>
      <c r="CKB170" s="49"/>
      <c r="CKC170" s="49"/>
      <c r="CKD170" s="49"/>
      <c r="CKE170" s="49"/>
      <c r="CKF170" s="49"/>
      <c r="CKG170" s="49"/>
      <c r="CKH170" s="49"/>
      <c r="CKI170" s="49"/>
      <c r="CKJ170" s="49"/>
      <c r="CKK170" s="49"/>
      <c r="CKL170" s="49"/>
      <c r="CKM170" s="49"/>
      <c r="CKN170" s="49"/>
      <c r="CKO170" s="49"/>
      <c r="CKP170" s="49"/>
      <c r="CKS170" s="49"/>
      <c r="CKV170" s="49"/>
      <c r="CKY170" s="49"/>
      <c r="CLB170" s="49"/>
      <c r="CLE170" s="49"/>
      <c r="CLH170" s="49"/>
      <c r="CLQ170" s="49"/>
      <c r="CLT170" s="49"/>
      <c r="CLW170" s="49"/>
      <c r="CLZ170" s="49"/>
      <c r="CMI170" s="49"/>
      <c r="CMO170" s="49"/>
      <c r="CMR170" s="49"/>
      <c r="CMU170" s="49"/>
      <c r="CMX170" s="49"/>
      <c r="CND170" s="49"/>
      <c r="CNG170" s="49"/>
      <c r="CNM170" s="49"/>
      <c r="CNO170" s="49"/>
      <c r="CNP170" s="49"/>
      <c r="CNR170" s="49"/>
      <c r="COI170" s="49"/>
      <c r="CON170" s="49"/>
      <c r="COT170" s="49"/>
      <c r="COW170" s="49"/>
      <c r="COZ170" s="49"/>
      <c r="CPH170" s="49"/>
      <c r="CQD170" s="49"/>
      <c r="CQE170" s="49"/>
      <c r="CQF170" s="49"/>
      <c r="CQG170" s="49"/>
      <c r="CQH170" s="49"/>
      <c r="CQI170" s="49"/>
      <c r="CRA170" s="49"/>
      <c r="CRB170" s="49"/>
      <c r="CRE170" s="49"/>
      <c r="CRH170" s="49"/>
      <c r="CRJ170" s="49"/>
      <c r="CRL170" s="49"/>
      <c r="CRO170" s="49"/>
      <c r="CRR170" s="49"/>
      <c r="CRU170" s="49"/>
      <c r="CRX170" s="49"/>
      <c r="CSA170" s="49"/>
      <c r="CSD170" s="49"/>
      <c r="CSG170" s="49"/>
      <c r="CSJ170" s="49"/>
      <c r="CSL170" s="49"/>
      <c r="CSY170" s="49"/>
      <c r="CSZ170" s="49"/>
      <c r="CTA170" s="49"/>
      <c r="CTB170" s="49"/>
      <c r="CTC170" s="49"/>
      <c r="CTD170" s="49"/>
      <c r="CTE170" s="49"/>
      <c r="CTF170" s="49"/>
      <c r="CTG170" s="49"/>
      <c r="CTH170" s="49"/>
      <c r="CTI170" s="49"/>
      <c r="CTJ170" s="49"/>
      <c r="CTK170" s="49"/>
      <c r="CTL170" s="49"/>
      <c r="CTM170" s="49"/>
      <c r="CTN170" s="49"/>
      <c r="CTO170" s="49"/>
      <c r="CTP170" s="49"/>
      <c r="CTQ170" s="49"/>
      <c r="CTR170" s="49"/>
      <c r="CTS170" s="49"/>
      <c r="CTT170" s="49"/>
      <c r="CTU170" s="49"/>
      <c r="CTV170" s="49"/>
      <c r="CTW170" s="49"/>
      <c r="CTX170" s="49"/>
      <c r="CTY170" s="49"/>
      <c r="CTZ170" s="49"/>
      <c r="CUA170" s="49"/>
      <c r="CUB170" s="49"/>
      <c r="CUC170" s="49"/>
      <c r="CUD170" s="49"/>
      <c r="CUE170" s="49"/>
      <c r="CUF170" s="49"/>
      <c r="CUG170" s="49"/>
      <c r="CUH170" s="49"/>
      <c r="CUI170" s="49"/>
      <c r="CUJ170" s="49"/>
      <c r="CUK170" s="49"/>
      <c r="CUL170" s="49"/>
      <c r="CUO170" s="49"/>
      <c r="CUR170" s="49"/>
      <c r="CUU170" s="49"/>
      <c r="CUX170" s="49"/>
      <c r="CVA170" s="49"/>
      <c r="CVD170" s="49"/>
      <c r="CVM170" s="49"/>
      <c r="CVP170" s="49"/>
      <c r="CVS170" s="49"/>
      <c r="CVV170" s="49"/>
      <c r="CWE170" s="49"/>
      <c r="CWK170" s="49"/>
      <c r="CWN170" s="49"/>
      <c r="CWQ170" s="49"/>
      <c r="CWT170" s="49"/>
      <c r="CWZ170" s="49"/>
      <c r="CXC170" s="49"/>
      <c r="CXI170" s="49"/>
      <c r="CXK170" s="49"/>
      <c r="CXL170" s="49"/>
      <c r="CXN170" s="49"/>
      <c r="CYE170" s="49"/>
      <c r="CYJ170" s="49"/>
      <c r="CYP170" s="49"/>
      <c r="CYS170" s="49"/>
      <c r="CYV170" s="49"/>
      <c r="CZD170" s="49"/>
      <c r="CZZ170" s="49"/>
      <c r="DAA170" s="49"/>
      <c r="DAB170" s="49"/>
      <c r="DAC170" s="49"/>
      <c r="DAD170" s="49"/>
      <c r="DAE170" s="49"/>
      <c r="DAW170" s="49"/>
      <c r="DAX170" s="49"/>
      <c r="DBA170" s="49"/>
      <c r="DBD170" s="49"/>
      <c r="DBF170" s="49"/>
      <c r="DBH170" s="49"/>
      <c r="DBK170" s="49"/>
      <c r="DBN170" s="49"/>
      <c r="DBQ170" s="49"/>
      <c r="DBT170" s="49"/>
      <c r="DBW170" s="49"/>
      <c r="DBZ170" s="49"/>
      <c r="DCC170" s="49"/>
      <c r="DCF170" s="49"/>
      <c r="DCH170" s="49"/>
      <c r="DCU170" s="49"/>
      <c r="DCV170" s="49"/>
      <c r="DCW170" s="49"/>
      <c r="DCX170" s="49"/>
      <c r="DCY170" s="49"/>
      <c r="DCZ170" s="49"/>
      <c r="DDA170" s="49"/>
      <c r="DDB170" s="49"/>
      <c r="DDC170" s="49"/>
      <c r="DDD170" s="49"/>
      <c r="DDE170" s="49"/>
      <c r="DDF170" s="49"/>
      <c r="DDG170" s="49"/>
      <c r="DDH170" s="49"/>
      <c r="DDI170" s="49"/>
      <c r="DDJ170" s="49"/>
      <c r="DDK170" s="49"/>
      <c r="DDL170" s="49"/>
      <c r="DDM170" s="49"/>
      <c r="DDN170" s="49"/>
      <c r="DDO170" s="49"/>
      <c r="DDP170" s="49"/>
      <c r="DDQ170" s="49"/>
      <c r="DDR170" s="49"/>
      <c r="DDS170" s="49"/>
      <c r="DDT170" s="49"/>
      <c r="DDU170" s="49"/>
      <c r="DDV170" s="49"/>
      <c r="DDW170" s="49"/>
      <c r="DDX170" s="49"/>
      <c r="DDY170" s="49"/>
      <c r="DDZ170" s="49"/>
      <c r="DEA170" s="49"/>
      <c r="DEB170" s="49"/>
      <c r="DEC170" s="49"/>
      <c r="DED170" s="49"/>
      <c r="DEE170" s="49"/>
      <c r="DEF170" s="49"/>
      <c r="DEG170" s="49"/>
      <c r="DEH170" s="49"/>
      <c r="DEK170" s="49"/>
      <c r="DEN170" s="49"/>
      <c r="DEQ170" s="49"/>
      <c r="DET170" s="49"/>
      <c r="DEW170" s="49"/>
      <c r="DEZ170" s="49"/>
      <c r="DFI170" s="49"/>
      <c r="DFL170" s="49"/>
      <c r="DFO170" s="49"/>
      <c r="DFR170" s="49"/>
      <c r="DGA170" s="49"/>
      <c r="DGG170" s="49"/>
      <c r="DGJ170" s="49"/>
      <c r="DGM170" s="49"/>
      <c r="DGP170" s="49"/>
      <c r="DGV170" s="49"/>
      <c r="DGY170" s="49"/>
      <c r="DHE170" s="49"/>
      <c r="DHG170" s="49"/>
      <c r="DHH170" s="49"/>
      <c r="DHJ170" s="49"/>
      <c r="DIA170" s="49"/>
      <c r="DIF170" s="49"/>
      <c r="DIL170" s="49"/>
      <c r="DIO170" s="49"/>
      <c r="DIR170" s="49"/>
      <c r="DIZ170" s="49"/>
      <c r="DJV170" s="49"/>
      <c r="DJW170" s="49"/>
      <c r="DJX170" s="49"/>
      <c r="DJY170" s="49"/>
      <c r="DJZ170" s="49"/>
      <c r="DKA170" s="49"/>
      <c r="DKS170" s="49"/>
      <c r="DKT170" s="49"/>
      <c r="DKW170" s="49"/>
      <c r="DKZ170" s="49"/>
      <c r="DLB170" s="49"/>
      <c r="DLD170" s="49"/>
      <c r="DLG170" s="49"/>
      <c r="DLJ170" s="49"/>
      <c r="DLM170" s="49"/>
      <c r="DLP170" s="49"/>
      <c r="DLS170" s="49"/>
      <c r="DLV170" s="49"/>
      <c r="DLY170" s="49"/>
      <c r="DMB170" s="49"/>
      <c r="DMD170" s="49"/>
      <c r="DMQ170" s="49"/>
      <c r="DMR170" s="49"/>
      <c r="DMS170" s="49"/>
      <c r="DMT170" s="49"/>
      <c r="DMU170" s="49"/>
      <c r="DMV170" s="49"/>
      <c r="DMW170" s="49"/>
      <c r="DMX170" s="49"/>
      <c r="DMY170" s="49"/>
      <c r="DMZ170" s="49"/>
      <c r="DNA170" s="49"/>
      <c r="DNB170" s="49"/>
      <c r="DNC170" s="49"/>
      <c r="DND170" s="49"/>
      <c r="DNE170" s="49"/>
      <c r="DNF170" s="49"/>
      <c r="DNG170" s="49"/>
      <c r="DNH170" s="49"/>
      <c r="DNI170" s="49"/>
      <c r="DNJ170" s="49"/>
      <c r="DNK170" s="49"/>
      <c r="DNL170" s="49"/>
      <c r="DNM170" s="49"/>
      <c r="DNN170" s="49"/>
      <c r="DNO170" s="49"/>
      <c r="DNP170" s="49"/>
      <c r="DNQ170" s="49"/>
      <c r="DNR170" s="49"/>
      <c r="DNS170" s="49"/>
      <c r="DNT170" s="49"/>
      <c r="DNU170" s="49"/>
      <c r="DNV170" s="49"/>
      <c r="DNW170" s="49"/>
      <c r="DNX170" s="49"/>
      <c r="DNY170" s="49"/>
      <c r="DNZ170" s="49"/>
      <c r="DOA170" s="49"/>
      <c r="DOB170" s="49"/>
      <c r="DOC170" s="49"/>
      <c r="DOD170" s="49"/>
      <c r="DOG170" s="49"/>
      <c r="DOJ170" s="49"/>
      <c r="DOM170" s="49"/>
      <c r="DOP170" s="49"/>
      <c r="DOS170" s="49"/>
      <c r="DOV170" s="49"/>
      <c r="DPE170" s="49"/>
      <c r="DPH170" s="49"/>
      <c r="DPK170" s="49"/>
      <c r="DPN170" s="49"/>
      <c r="DPW170" s="49"/>
      <c r="DQC170" s="49"/>
      <c r="DQF170" s="49"/>
      <c r="DQI170" s="49"/>
      <c r="DQL170" s="49"/>
      <c r="DQR170" s="49"/>
      <c r="DQU170" s="49"/>
      <c r="DRA170" s="49"/>
      <c r="DRC170" s="49"/>
      <c r="DRD170" s="49"/>
      <c r="DRF170" s="49"/>
      <c r="DRW170" s="49"/>
      <c r="DSB170" s="49"/>
      <c r="DSH170" s="49"/>
      <c r="DSK170" s="49"/>
      <c r="DSN170" s="49"/>
      <c r="DSV170" s="49"/>
      <c r="DTR170" s="49"/>
      <c r="DTS170" s="49"/>
      <c r="DTT170" s="49"/>
      <c r="DTU170" s="49"/>
      <c r="DTV170" s="49"/>
      <c r="DTW170" s="49"/>
      <c r="DUO170" s="49"/>
      <c r="DUP170" s="49"/>
      <c r="DUS170" s="49"/>
      <c r="DUV170" s="49"/>
      <c r="DUX170" s="49"/>
      <c r="DUZ170" s="49"/>
      <c r="DVC170" s="49"/>
      <c r="DVF170" s="49"/>
      <c r="DVI170" s="49"/>
      <c r="DVL170" s="49"/>
      <c r="DVO170" s="49"/>
      <c r="DVR170" s="49"/>
      <c r="DVU170" s="49"/>
      <c r="DVX170" s="49"/>
      <c r="DVZ170" s="49"/>
      <c r="DWM170" s="49"/>
      <c r="DWN170" s="49"/>
      <c r="DWO170" s="49"/>
      <c r="DWP170" s="49"/>
      <c r="DWQ170" s="49"/>
      <c r="DWR170" s="49"/>
      <c r="DWS170" s="49"/>
      <c r="DWT170" s="49"/>
      <c r="DWU170" s="49"/>
      <c r="DWV170" s="49"/>
      <c r="DWW170" s="49"/>
      <c r="DWX170" s="49"/>
      <c r="DWY170" s="49"/>
      <c r="DWZ170" s="49"/>
      <c r="DXA170" s="49"/>
      <c r="DXB170" s="49"/>
      <c r="DXC170" s="49"/>
      <c r="DXD170" s="49"/>
      <c r="DXE170" s="49"/>
      <c r="DXF170" s="49"/>
      <c r="DXG170" s="49"/>
      <c r="DXH170" s="49"/>
      <c r="DXI170" s="49"/>
      <c r="DXJ170" s="49"/>
      <c r="DXK170" s="49"/>
      <c r="DXL170" s="49"/>
      <c r="DXM170" s="49"/>
      <c r="DXN170" s="49"/>
      <c r="DXO170" s="49"/>
      <c r="DXP170" s="49"/>
      <c r="DXQ170" s="49"/>
      <c r="DXR170" s="49"/>
      <c r="DXS170" s="49"/>
      <c r="DXT170" s="49"/>
      <c r="DXU170" s="49"/>
      <c r="DXV170" s="49"/>
      <c r="DXW170" s="49"/>
      <c r="DXX170" s="49"/>
      <c r="DXY170" s="49"/>
      <c r="DXZ170" s="49"/>
      <c r="DYC170" s="49"/>
      <c r="DYF170" s="49"/>
      <c r="DYI170" s="49"/>
      <c r="DYL170" s="49"/>
      <c r="DYO170" s="49"/>
      <c r="DYR170" s="49"/>
      <c r="DZA170" s="49"/>
      <c r="DZD170" s="49"/>
      <c r="DZG170" s="49"/>
      <c r="DZJ170" s="49"/>
      <c r="DZS170" s="49"/>
      <c r="DZY170" s="49"/>
      <c r="EAB170" s="49"/>
      <c r="EAE170" s="49"/>
      <c r="EAH170" s="49"/>
      <c r="EAN170" s="49"/>
      <c r="EAQ170" s="49"/>
      <c r="EAW170" s="49"/>
      <c r="EAY170" s="49"/>
      <c r="EAZ170" s="49"/>
      <c r="EBB170" s="49"/>
      <c r="EBS170" s="49"/>
      <c r="EBX170" s="49"/>
      <c r="ECD170" s="49"/>
      <c r="ECG170" s="49"/>
      <c r="ECJ170" s="49"/>
      <c r="ECR170" s="49"/>
      <c r="EDN170" s="49"/>
      <c r="EDO170" s="49"/>
      <c r="EDP170" s="49"/>
      <c r="EDQ170" s="49"/>
      <c r="EDR170" s="49"/>
      <c r="EDS170" s="49"/>
      <c r="EEK170" s="49"/>
      <c r="EEL170" s="49"/>
      <c r="EEO170" s="49"/>
      <c r="EER170" s="49"/>
      <c r="EET170" s="49"/>
      <c r="EEV170" s="49"/>
      <c r="EEY170" s="49"/>
      <c r="EFB170" s="49"/>
      <c r="EFE170" s="49"/>
      <c r="EFH170" s="49"/>
      <c r="EFK170" s="49"/>
      <c r="EFN170" s="49"/>
      <c r="EFQ170" s="49"/>
      <c r="EFT170" s="49"/>
      <c r="EFV170" s="49"/>
      <c r="EGI170" s="49"/>
      <c r="EGJ170" s="49"/>
      <c r="EGK170" s="49"/>
      <c r="EGL170" s="49"/>
      <c r="EGM170" s="49"/>
      <c r="EGN170" s="49"/>
      <c r="EGO170" s="49"/>
      <c r="EGP170" s="49"/>
      <c r="EGQ170" s="49"/>
      <c r="EGR170" s="49"/>
      <c r="EGS170" s="49"/>
      <c r="EGT170" s="49"/>
      <c r="EGU170" s="49"/>
      <c r="EGV170" s="49"/>
      <c r="EGW170" s="49"/>
      <c r="EGX170" s="49"/>
      <c r="EGY170" s="49"/>
      <c r="EGZ170" s="49"/>
      <c r="EHA170" s="49"/>
      <c r="EHB170" s="49"/>
      <c r="EHC170" s="49"/>
      <c r="EHD170" s="49"/>
      <c r="EHE170" s="49"/>
      <c r="EHF170" s="49"/>
      <c r="EHG170" s="49"/>
      <c r="EHH170" s="49"/>
      <c r="EHI170" s="49"/>
      <c r="EHJ170" s="49"/>
      <c r="EHK170" s="49"/>
      <c r="EHL170" s="49"/>
      <c r="EHM170" s="49"/>
      <c r="EHN170" s="49"/>
      <c r="EHO170" s="49"/>
      <c r="EHP170" s="49"/>
      <c r="EHQ170" s="49"/>
      <c r="EHR170" s="49"/>
      <c r="EHS170" s="49"/>
      <c r="EHT170" s="49"/>
      <c r="EHU170" s="49"/>
      <c r="EHV170" s="49"/>
      <c r="EHY170" s="49"/>
      <c r="EIB170" s="49"/>
      <c r="EIE170" s="49"/>
      <c r="EIH170" s="49"/>
      <c r="EIK170" s="49"/>
      <c r="EIN170" s="49"/>
      <c r="EIW170" s="49"/>
      <c r="EIZ170" s="49"/>
      <c r="EJC170" s="49"/>
      <c r="EJF170" s="49"/>
      <c r="EJO170" s="49"/>
      <c r="EJU170" s="49"/>
      <c r="EJX170" s="49"/>
      <c r="EKA170" s="49"/>
      <c r="EKD170" s="49"/>
      <c r="EKJ170" s="49"/>
      <c r="EKM170" s="49"/>
      <c r="EKS170" s="49"/>
      <c r="EKU170" s="49"/>
      <c r="EKV170" s="49"/>
      <c r="EKX170" s="49"/>
      <c r="ELO170" s="49"/>
      <c r="ELT170" s="49"/>
      <c r="ELZ170" s="49"/>
      <c r="EMC170" s="49"/>
      <c r="EMF170" s="49"/>
      <c r="EMN170" s="49"/>
      <c r="ENJ170" s="49"/>
      <c r="ENK170" s="49"/>
      <c r="ENL170" s="49"/>
      <c r="ENM170" s="49"/>
      <c r="ENN170" s="49"/>
      <c r="ENO170" s="49"/>
      <c r="EOG170" s="49"/>
      <c r="EOH170" s="49"/>
      <c r="EOK170" s="49"/>
      <c r="EON170" s="49"/>
      <c r="EOP170" s="49"/>
      <c r="EOR170" s="49"/>
      <c r="EOU170" s="49"/>
      <c r="EOX170" s="49"/>
      <c r="EPA170" s="49"/>
      <c r="EPD170" s="49"/>
      <c r="EPG170" s="49"/>
      <c r="EPJ170" s="49"/>
      <c r="EPM170" s="49"/>
      <c r="EPP170" s="49"/>
      <c r="EPR170" s="49"/>
      <c r="EQE170" s="49"/>
      <c r="EQF170" s="49"/>
      <c r="EQG170" s="49"/>
      <c r="EQH170" s="49"/>
      <c r="EQI170" s="49"/>
      <c r="EQJ170" s="49"/>
      <c r="EQK170" s="49"/>
      <c r="EQL170" s="49"/>
      <c r="EQM170" s="49"/>
      <c r="EQN170" s="49"/>
      <c r="EQO170" s="49"/>
      <c r="EQP170" s="49"/>
      <c r="EQQ170" s="49"/>
      <c r="EQR170" s="49"/>
      <c r="EQS170" s="49"/>
      <c r="EQT170" s="49"/>
      <c r="EQU170" s="49"/>
      <c r="EQV170" s="49"/>
      <c r="EQW170" s="49"/>
      <c r="EQX170" s="49"/>
      <c r="EQY170" s="49"/>
      <c r="EQZ170" s="49"/>
      <c r="ERA170" s="49"/>
      <c r="ERB170" s="49"/>
      <c r="ERC170" s="49"/>
      <c r="ERD170" s="49"/>
      <c r="ERE170" s="49"/>
      <c r="ERF170" s="49"/>
      <c r="ERG170" s="49"/>
      <c r="ERH170" s="49"/>
      <c r="ERI170" s="49"/>
      <c r="ERJ170" s="49"/>
      <c r="ERK170" s="49"/>
      <c r="ERL170" s="49"/>
      <c r="ERM170" s="49"/>
      <c r="ERN170" s="49"/>
      <c r="ERO170" s="49"/>
      <c r="ERP170" s="49"/>
      <c r="ERQ170" s="49"/>
      <c r="ERR170" s="49"/>
      <c r="ERU170" s="49"/>
      <c r="ERX170" s="49"/>
      <c r="ESA170" s="49"/>
      <c r="ESD170" s="49"/>
      <c r="ESG170" s="49"/>
      <c r="ESJ170" s="49"/>
      <c r="ESS170" s="49"/>
      <c r="ESV170" s="49"/>
      <c r="ESY170" s="49"/>
      <c r="ETB170" s="49"/>
      <c r="ETK170" s="49"/>
      <c r="ETQ170" s="49"/>
      <c r="ETT170" s="49"/>
      <c r="ETW170" s="49"/>
      <c r="ETZ170" s="49"/>
      <c r="EUF170" s="49"/>
      <c r="EUI170" s="49"/>
      <c r="EUO170" s="49"/>
      <c r="EUQ170" s="49"/>
      <c r="EUR170" s="49"/>
      <c r="EUT170" s="49"/>
      <c r="EVK170" s="49"/>
      <c r="EVP170" s="49"/>
      <c r="EVV170" s="49"/>
      <c r="EVY170" s="49"/>
      <c r="EWB170" s="49"/>
      <c r="EWJ170" s="49"/>
      <c r="EXF170" s="49"/>
      <c r="EXG170" s="49"/>
      <c r="EXH170" s="49"/>
      <c r="EXI170" s="49"/>
      <c r="EXJ170" s="49"/>
      <c r="EXK170" s="49"/>
      <c r="EYC170" s="49"/>
      <c r="EYD170" s="49"/>
      <c r="EYG170" s="49"/>
      <c r="EYJ170" s="49"/>
      <c r="EYL170" s="49"/>
      <c r="EYN170" s="49"/>
      <c r="EYQ170" s="49"/>
      <c r="EYT170" s="49"/>
      <c r="EYW170" s="49"/>
      <c r="EYZ170" s="49"/>
      <c r="EZC170" s="49"/>
      <c r="EZF170" s="49"/>
      <c r="EZI170" s="49"/>
      <c r="EZL170" s="49"/>
      <c r="EZN170" s="49"/>
      <c r="FAA170" s="49"/>
      <c r="FAB170" s="49"/>
      <c r="FAC170" s="49"/>
      <c r="FAD170" s="49"/>
      <c r="FAE170" s="49"/>
      <c r="FAF170" s="49"/>
      <c r="FAG170" s="49"/>
      <c r="FAH170" s="49"/>
      <c r="FAI170" s="49"/>
      <c r="FAJ170" s="49"/>
      <c r="FAK170" s="49"/>
      <c r="FAL170" s="49"/>
      <c r="FAM170" s="49"/>
      <c r="FAN170" s="49"/>
      <c r="FAO170" s="49"/>
      <c r="FAP170" s="49"/>
      <c r="FAQ170" s="49"/>
      <c r="FAR170" s="49"/>
      <c r="FAS170" s="49"/>
      <c r="FAT170" s="49"/>
      <c r="FAU170" s="49"/>
      <c r="FAV170" s="49"/>
      <c r="FAW170" s="49"/>
      <c r="FAX170" s="49"/>
      <c r="FAY170" s="49"/>
      <c r="FAZ170" s="49"/>
      <c r="FBA170" s="49"/>
      <c r="FBB170" s="49"/>
      <c r="FBC170" s="49"/>
      <c r="FBD170" s="49"/>
      <c r="FBE170" s="49"/>
      <c r="FBF170" s="49"/>
      <c r="FBG170" s="49"/>
      <c r="FBH170" s="49"/>
      <c r="FBI170" s="49"/>
      <c r="FBJ170" s="49"/>
      <c r="FBK170" s="49"/>
      <c r="FBL170" s="49"/>
      <c r="FBM170" s="49"/>
      <c r="FBN170" s="49"/>
      <c r="FBQ170" s="49"/>
      <c r="FBT170" s="49"/>
      <c r="FBW170" s="49"/>
      <c r="FBZ170" s="49"/>
      <c r="FCC170" s="49"/>
      <c r="FCF170" s="49"/>
      <c r="FCO170" s="49"/>
      <c r="FCR170" s="49"/>
      <c r="FCU170" s="49"/>
      <c r="FCX170" s="49"/>
      <c r="FDG170" s="49"/>
      <c r="FDM170" s="49"/>
      <c r="FDP170" s="49"/>
      <c r="FDS170" s="49"/>
      <c r="FDV170" s="49"/>
      <c r="FEB170" s="49"/>
      <c r="FEE170" s="49"/>
      <c r="FEK170" s="49"/>
      <c r="FEM170" s="49"/>
      <c r="FEN170" s="49"/>
      <c r="FEP170" s="49"/>
      <c r="FFG170" s="49"/>
      <c r="FFL170" s="49"/>
      <c r="FFR170" s="49"/>
      <c r="FFU170" s="49"/>
      <c r="FFX170" s="49"/>
      <c r="FGF170" s="49"/>
      <c r="FHB170" s="49"/>
      <c r="FHC170" s="49"/>
      <c r="FHD170" s="49"/>
      <c r="FHE170" s="49"/>
      <c r="FHF170" s="49"/>
      <c r="FHG170" s="49"/>
      <c r="FHY170" s="49"/>
      <c r="FHZ170" s="49"/>
      <c r="FIC170" s="49"/>
      <c r="FIF170" s="49"/>
      <c r="FIH170" s="49"/>
      <c r="FIJ170" s="49"/>
      <c r="FIM170" s="49"/>
      <c r="FIP170" s="49"/>
      <c r="FIS170" s="49"/>
      <c r="FIV170" s="49"/>
      <c r="FIY170" s="49"/>
      <c r="FJB170" s="49"/>
      <c r="FJE170" s="49"/>
      <c r="FJH170" s="49"/>
      <c r="FJJ170" s="49"/>
      <c r="FJW170" s="49"/>
      <c r="FJX170" s="49"/>
      <c r="FJY170" s="49"/>
      <c r="FJZ170" s="49"/>
      <c r="FKA170" s="49"/>
      <c r="FKB170" s="49"/>
      <c r="FKC170" s="49"/>
      <c r="FKD170" s="49"/>
      <c r="FKE170" s="49"/>
      <c r="FKF170" s="49"/>
      <c r="FKG170" s="49"/>
      <c r="FKH170" s="49"/>
      <c r="FKI170" s="49"/>
      <c r="FKJ170" s="49"/>
      <c r="FKK170" s="49"/>
      <c r="FKL170" s="49"/>
      <c r="FKM170" s="49"/>
      <c r="FKN170" s="49"/>
      <c r="FKO170" s="49"/>
      <c r="FKP170" s="49"/>
      <c r="FKQ170" s="49"/>
      <c r="FKR170" s="49"/>
      <c r="FKS170" s="49"/>
      <c r="FKT170" s="49"/>
      <c r="FKU170" s="49"/>
      <c r="FKV170" s="49"/>
      <c r="FKW170" s="49"/>
      <c r="FKX170" s="49"/>
      <c r="FKY170" s="49"/>
      <c r="FKZ170" s="49"/>
      <c r="FLA170" s="49"/>
      <c r="FLB170" s="49"/>
      <c r="FLC170" s="49"/>
      <c r="FLD170" s="49"/>
      <c r="FLE170" s="49"/>
      <c r="FLF170" s="49"/>
      <c r="FLG170" s="49"/>
      <c r="FLH170" s="49"/>
      <c r="FLI170" s="49"/>
      <c r="FLJ170" s="49"/>
      <c r="FLM170" s="49"/>
      <c r="FLP170" s="49"/>
      <c r="FLS170" s="49"/>
      <c r="FLV170" s="49"/>
      <c r="FLY170" s="49"/>
      <c r="FMB170" s="49"/>
      <c r="FMK170" s="49"/>
      <c r="FMN170" s="49"/>
      <c r="FMQ170" s="49"/>
      <c r="FMT170" s="49"/>
      <c r="FNC170" s="49"/>
      <c r="FNI170" s="49"/>
      <c r="FNL170" s="49"/>
      <c r="FNO170" s="49"/>
      <c r="FNR170" s="49"/>
      <c r="FNX170" s="49"/>
      <c r="FOA170" s="49"/>
      <c r="FOG170" s="49"/>
      <c r="FOI170" s="49"/>
      <c r="FOJ170" s="49"/>
      <c r="FOL170" s="49"/>
      <c r="FPC170" s="49"/>
      <c r="FPH170" s="49"/>
      <c r="FPN170" s="49"/>
      <c r="FPQ170" s="49"/>
      <c r="FPT170" s="49"/>
      <c r="FQB170" s="49"/>
      <c r="FQX170" s="49"/>
      <c r="FQY170" s="49"/>
      <c r="FQZ170" s="49"/>
      <c r="FRA170" s="49"/>
      <c r="FRB170" s="49"/>
      <c r="FRC170" s="49"/>
      <c r="FRU170" s="49"/>
      <c r="FRV170" s="49"/>
      <c r="FRY170" s="49"/>
      <c r="FSB170" s="49"/>
      <c r="FSD170" s="49"/>
      <c r="FSF170" s="49"/>
      <c r="FSI170" s="49"/>
      <c r="FSL170" s="49"/>
      <c r="FSO170" s="49"/>
      <c r="FSR170" s="49"/>
      <c r="FSU170" s="49"/>
      <c r="FSX170" s="49"/>
      <c r="FTA170" s="49"/>
      <c r="FTD170" s="49"/>
      <c r="FTF170" s="49"/>
      <c r="FTS170" s="49"/>
      <c r="FTT170" s="49"/>
      <c r="FTU170" s="49"/>
      <c r="FTV170" s="49"/>
      <c r="FTW170" s="49"/>
      <c r="FTX170" s="49"/>
      <c r="FTY170" s="49"/>
      <c r="FTZ170" s="49"/>
      <c r="FUA170" s="49"/>
      <c r="FUB170" s="49"/>
      <c r="FUC170" s="49"/>
      <c r="FUD170" s="49"/>
      <c r="FUE170" s="49"/>
      <c r="FUF170" s="49"/>
      <c r="FUG170" s="49"/>
      <c r="FUH170" s="49"/>
      <c r="FUI170" s="49"/>
      <c r="FUJ170" s="49"/>
      <c r="FUK170" s="49"/>
      <c r="FUL170" s="49"/>
      <c r="FUM170" s="49"/>
      <c r="FUN170" s="49"/>
      <c r="FUO170" s="49"/>
      <c r="FUP170" s="49"/>
      <c r="FUQ170" s="49"/>
      <c r="FUR170" s="49"/>
      <c r="FUS170" s="49"/>
      <c r="FUT170" s="49"/>
      <c r="FUU170" s="49"/>
      <c r="FUV170" s="49"/>
      <c r="FUW170" s="49"/>
      <c r="FUX170" s="49"/>
      <c r="FUY170" s="49"/>
      <c r="FUZ170" s="49"/>
      <c r="FVA170" s="49"/>
      <c r="FVB170" s="49"/>
      <c r="FVC170" s="49"/>
      <c r="FVD170" s="49"/>
      <c r="FVE170" s="49"/>
      <c r="FVF170" s="49"/>
      <c r="FVI170" s="49"/>
      <c r="FVL170" s="49"/>
      <c r="FVO170" s="49"/>
      <c r="FVR170" s="49"/>
      <c r="FVU170" s="49"/>
      <c r="FVX170" s="49"/>
      <c r="FWG170" s="49"/>
      <c r="FWJ170" s="49"/>
      <c r="FWM170" s="49"/>
      <c r="FWP170" s="49"/>
      <c r="FWY170" s="49"/>
      <c r="FXE170" s="49"/>
      <c r="FXH170" s="49"/>
      <c r="FXK170" s="49"/>
      <c r="FXN170" s="49"/>
      <c r="FXT170" s="49"/>
      <c r="FXW170" s="49"/>
      <c r="FYC170" s="49"/>
      <c r="FYE170" s="49"/>
      <c r="FYF170" s="49"/>
      <c r="FYH170" s="49"/>
      <c r="FYY170" s="49"/>
      <c r="FZD170" s="49"/>
      <c r="FZJ170" s="49"/>
      <c r="FZM170" s="49"/>
      <c r="FZP170" s="49"/>
      <c r="FZX170" s="49"/>
      <c r="GAT170" s="49"/>
      <c r="GAU170" s="49"/>
      <c r="GAV170" s="49"/>
      <c r="GAW170" s="49"/>
      <c r="GAX170" s="49"/>
      <c r="GAY170" s="49"/>
      <c r="GBQ170" s="49"/>
      <c r="GBR170" s="49"/>
      <c r="GBU170" s="49"/>
      <c r="GBX170" s="49"/>
      <c r="GBZ170" s="49"/>
      <c r="GCB170" s="49"/>
      <c r="GCE170" s="49"/>
      <c r="GCH170" s="49"/>
      <c r="GCK170" s="49"/>
      <c r="GCN170" s="49"/>
      <c r="GCQ170" s="49"/>
      <c r="GCT170" s="49"/>
      <c r="GCW170" s="49"/>
      <c r="GCZ170" s="49"/>
      <c r="GDB170" s="49"/>
      <c r="GDO170" s="49"/>
      <c r="GDP170" s="49"/>
      <c r="GDQ170" s="49"/>
      <c r="GDR170" s="49"/>
      <c r="GDS170" s="49"/>
      <c r="GDT170" s="49"/>
      <c r="GDU170" s="49"/>
      <c r="GDV170" s="49"/>
      <c r="GDW170" s="49"/>
      <c r="GDX170" s="49"/>
      <c r="GDY170" s="49"/>
      <c r="GDZ170" s="49"/>
      <c r="GEA170" s="49"/>
      <c r="GEB170" s="49"/>
      <c r="GEC170" s="49"/>
      <c r="GED170" s="49"/>
      <c r="GEE170" s="49"/>
      <c r="GEF170" s="49"/>
      <c r="GEG170" s="49"/>
      <c r="GEH170" s="49"/>
      <c r="GEI170" s="49"/>
      <c r="GEJ170" s="49"/>
      <c r="GEK170" s="49"/>
      <c r="GEL170" s="49"/>
      <c r="GEM170" s="49"/>
      <c r="GEN170" s="49"/>
      <c r="GEO170" s="49"/>
      <c r="GEP170" s="49"/>
      <c r="GEQ170" s="49"/>
      <c r="GER170" s="49"/>
      <c r="GES170" s="49"/>
      <c r="GET170" s="49"/>
      <c r="GEU170" s="49"/>
      <c r="GEV170" s="49"/>
      <c r="GEW170" s="49"/>
      <c r="GEX170" s="49"/>
      <c r="GEY170" s="49"/>
      <c r="GEZ170" s="49"/>
      <c r="GFA170" s="49"/>
      <c r="GFB170" s="49"/>
      <c r="GFE170" s="49"/>
      <c r="GFH170" s="49"/>
      <c r="GFK170" s="49"/>
      <c r="GFN170" s="49"/>
      <c r="GFQ170" s="49"/>
      <c r="GFT170" s="49"/>
      <c r="GGC170" s="49"/>
      <c r="GGF170" s="49"/>
      <c r="GGI170" s="49"/>
      <c r="GGL170" s="49"/>
      <c r="GGU170" s="49"/>
      <c r="GHA170" s="49"/>
      <c r="GHD170" s="49"/>
      <c r="GHG170" s="49"/>
      <c r="GHJ170" s="49"/>
      <c r="GHP170" s="49"/>
      <c r="GHS170" s="49"/>
      <c r="GHY170" s="49"/>
      <c r="GIA170" s="49"/>
      <c r="GIB170" s="49"/>
      <c r="GID170" s="49"/>
      <c r="GIU170" s="49"/>
      <c r="GIZ170" s="49"/>
      <c r="GJF170" s="49"/>
      <c r="GJI170" s="49"/>
      <c r="GJL170" s="49"/>
      <c r="GJT170" s="49"/>
      <c r="GKP170" s="49"/>
      <c r="GKQ170" s="49"/>
      <c r="GKR170" s="49"/>
      <c r="GKS170" s="49"/>
      <c r="GKT170" s="49"/>
      <c r="GKU170" s="49"/>
      <c r="GLM170" s="49"/>
      <c r="GLN170" s="49"/>
      <c r="GLQ170" s="49"/>
      <c r="GLT170" s="49"/>
      <c r="GLV170" s="49"/>
      <c r="GLX170" s="49"/>
      <c r="GMA170" s="49"/>
      <c r="GMD170" s="49"/>
      <c r="GMG170" s="49"/>
      <c r="GMJ170" s="49"/>
      <c r="GMM170" s="49"/>
      <c r="GMP170" s="49"/>
      <c r="GMS170" s="49"/>
      <c r="GMV170" s="49"/>
      <c r="GMX170" s="49"/>
      <c r="GNK170" s="49"/>
      <c r="GNL170" s="49"/>
      <c r="GNM170" s="49"/>
      <c r="GNN170" s="49"/>
      <c r="GNO170" s="49"/>
      <c r="GNP170" s="49"/>
      <c r="GNQ170" s="49"/>
      <c r="GNR170" s="49"/>
      <c r="GNS170" s="49"/>
      <c r="GNT170" s="49"/>
      <c r="GNU170" s="49"/>
      <c r="GNV170" s="49"/>
      <c r="GNW170" s="49"/>
      <c r="GNX170" s="49"/>
      <c r="GNY170" s="49"/>
      <c r="GNZ170" s="49"/>
      <c r="GOA170" s="49"/>
      <c r="GOB170" s="49"/>
      <c r="GOC170" s="49"/>
      <c r="GOD170" s="49"/>
      <c r="GOE170" s="49"/>
      <c r="GOF170" s="49"/>
      <c r="GOG170" s="49"/>
      <c r="GOH170" s="49"/>
      <c r="GOI170" s="49"/>
      <c r="GOJ170" s="49"/>
      <c r="GOK170" s="49"/>
      <c r="GOL170" s="49"/>
      <c r="GOM170" s="49"/>
      <c r="GON170" s="49"/>
      <c r="GOO170" s="49"/>
      <c r="GOP170" s="49"/>
      <c r="GOQ170" s="49"/>
      <c r="GOR170" s="49"/>
      <c r="GOS170" s="49"/>
      <c r="GOT170" s="49"/>
      <c r="GOU170" s="49"/>
      <c r="GOV170" s="49"/>
      <c r="GOW170" s="49"/>
      <c r="GOX170" s="49"/>
      <c r="GPA170" s="49"/>
      <c r="GPD170" s="49"/>
      <c r="GPG170" s="49"/>
      <c r="GPJ170" s="49"/>
      <c r="GPM170" s="49"/>
      <c r="GPP170" s="49"/>
      <c r="GPY170" s="49"/>
      <c r="GQB170" s="49"/>
      <c r="GQE170" s="49"/>
      <c r="GQH170" s="49"/>
      <c r="GQQ170" s="49"/>
      <c r="GQW170" s="49"/>
      <c r="GQZ170" s="49"/>
      <c r="GRC170" s="49"/>
      <c r="GRF170" s="49"/>
      <c r="GRL170" s="49"/>
      <c r="GRO170" s="49"/>
      <c r="GRU170" s="49"/>
      <c r="GRW170" s="49"/>
      <c r="GRX170" s="49"/>
      <c r="GRZ170" s="49"/>
      <c r="GSQ170" s="49"/>
      <c r="GSV170" s="49"/>
      <c r="GTB170" s="49"/>
      <c r="GTE170" s="49"/>
      <c r="GTH170" s="49"/>
      <c r="GTP170" s="49"/>
      <c r="GUL170" s="49"/>
      <c r="GUM170" s="49"/>
      <c r="GUN170" s="49"/>
      <c r="GUO170" s="49"/>
      <c r="GUP170" s="49"/>
      <c r="GUQ170" s="49"/>
      <c r="GVI170" s="49"/>
      <c r="GVJ170" s="49"/>
      <c r="GVM170" s="49"/>
      <c r="GVP170" s="49"/>
      <c r="GVR170" s="49"/>
      <c r="GVT170" s="49"/>
      <c r="GVW170" s="49"/>
      <c r="GVZ170" s="49"/>
      <c r="GWC170" s="49"/>
      <c r="GWF170" s="49"/>
      <c r="GWI170" s="49"/>
      <c r="GWL170" s="49"/>
      <c r="GWO170" s="49"/>
      <c r="GWR170" s="49"/>
      <c r="GWT170" s="49"/>
      <c r="GXG170" s="49"/>
      <c r="GXH170" s="49"/>
      <c r="GXI170" s="49"/>
      <c r="GXJ170" s="49"/>
      <c r="GXK170" s="49"/>
      <c r="GXL170" s="49"/>
      <c r="GXM170" s="49"/>
      <c r="GXN170" s="49"/>
      <c r="GXO170" s="49"/>
      <c r="GXP170" s="49"/>
      <c r="GXQ170" s="49"/>
      <c r="GXR170" s="49"/>
      <c r="GXS170" s="49"/>
      <c r="GXT170" s="49"/>
      <c r="GXU170" s="49"/>
      <c r="GXV170" s="49"/>
      <c r="GXW170" s="49"/>
      <c r="GXX170" s="49"/>
      <c r="GXY170" s="49"/>
      <c r="GXZ170" s="49"/>
      <c r="GYA170" s="49"/>
      <c r="GYB170" s="49"/>
      <c r="GYC170" s="49"/>
      <c r="GYD170" s="49"/>
      <c r="GYE170" s="49"/>
      <c r="GYF170" s="49"/>
      <c r="GYG170" s="49"/>
      <c r="GYH170" s="49"/>
      <c r="GYI170" s="49"/>
      <c r="GYJ170" s="49"/>
      <c r="GYK170" s="49"/>
      <c r="GYL170" s="49"/>
      <c r="GYM170" s="49"/>
      <c r="GYN170" s="49"/>
      <c r="GYO170" s="49"/>
      <c r="GYP170" s="49"/>
      <c r="GYQ170" s="49"/>
      <c r="GYR170" s="49"/>
      <c r="GYS170" s="49"/>
      <c r="GYT170" s="49"/>
      <c r="GYW170" s="49"/>
      <c r="GYZ170" s="49"/>
      <c r="GZC170" s="49"/>
      <c r="GZF170" s="49"/>
      <c r="GZI170" s="49"/>
      <c r="GZL170" s="49"/>
      <c r="GZU170" s="49"/>
      <c r="GZX170" s="49"/>
      <c r="HAA170" s="49"/>
      <c r="HAD170" s="49"/>
      <c r="HAM170" s="49"/>
      <c r="HAS170" s="49"/>
      <c r="HAV170" s="49"/>
      <c r="HAY170" s="49"/>
      <c r="HBB170" s="49"/>
      <c r="HBH170" s="49"/>
      <c r="HBK170" s="49"/>
      <c r="HBQ170" s="49"/>
      <c r="HBS170" s="49"/>
      <c r="HBT170" s="49"/>
      <c r="HBV170" s="49"/>
      <c r="HCM170" s="49"/>
      <c r="HCR170" s="49"/>
      <c r="HCX170" s="49"/>
      <c r="HDA170" s="49"/>
      <c r="HDD170" s="49"/>
      <c r="HDL170" s="49"/>
      <c r="HEH170" s="49"/>
      <c r="HEI170" s="49"/>
      <c r="HEJ170" s="49"/>
      <c r="HEK170" s="49"/>
      <c r="HEL170" s="49"/>
      <c r="HEM170" s="49"/>
      <c r="HFE170" s="49"/>
      <c r="HFF170" s="49"/>
      <c r="HFI170" s="49"/>
      <c r="HFL170" s="49"/>
      <c r="HFN170" s="49"/>
      <c r="HFP170" s="49"/>
      <c r="HFS170" s="49"/>
      <c r="HFV170" s="49"/>
      <c r="HFY170" s="49"/>
      <c r="HGB170" s="49"/>
      <c r="HGE170" s="49"/>
      <c r="HGH170" s="49"/>
      <c r="HGK170" s="49"/>
      <c r="HGN170" s="49"/>
      <c r="HGP170" s="49"/>
      <c r="HHC170" s="49"/>
      <c r="HHD170" s="49"/>
      <c r="HHE170" s="49"/>
      <c r="HHF170" s="49"/>
      <c r="HHG170" s="49"/>
      <c r="HHH170" s="49"/>
      <c r="HHI170" s="49"/>
      <c r="HHJ170" s="49"/>
      <c r="HHK170" s="49"/>
      <c r="HHL170" s="49"/>
      <c r="HHM170" s="49"/>
      <c r="HHN170" s="49"/>
      <c r="HHO170" s="49"/>
      <c r="HHP170" s="49"/>
      <c r="HHQ170" s="49"/>
      <c r="HHR170" s="49"/>
      <c r="HHS170" s="49"/>
      <c r="HHT170" s="49"/>
      <c r="HHU170" s="49"/>
      <c r="HHV170" s="49"/>
      <c r="HHW170" s="49"/>
      <c r="HHX170" s="49"/>
      <c r="HHY170" s="49"/>
      <c r="HHZ170" s="49"/>
      <c r="HIA170" s="49"/>
      <c r="HIB170" s="49"/>
      <c r="HIC170" s="49"/>
      <c r="HID170" s="49"/>
      <c r="HIE170" s="49"/>
      <c r="HIF170" s="49"/>
      <c r="HIG170" s="49"/>
      <c r="HIH170" s="49"/>
      <c r="HII170" s="49"/>
      <c r="HIJ170" s="49"/>
      <c r="HIK170" s="49"/>
      <c r="HIL170" s="49"/>
      <c r="HIM170" s="49"/>
      <c r="HIN170" s="49"/>
      <c r="HIO170" s="49"/>
      <c r="HIP170" s="49"/>
      <c r="HIS170" s="49"/>
      <c r="HIV170" s="49"/>
      <c r="HIY170" s="49"/>
      <c r="HJB170" s="49"/>
      <c r="HJE170" s="49"/>
      <c r="HJH170" s="49"/>
      <c r="HJQ170" s="49"/>
      <c r="HJT170" s="49"/>
      <c r="HJW170" s="49"/>
      <c r="HJZ170" s="49"/>
      <c r="HKI170" s="49"/>
      <c r="HKO170" s="49"/>
      <c r="HKR170" s="49"/>
      <c r="HKU170" s="49"/>
      <c r="HKX170" s="49"/>
      <c r="HLD170" s="49"/>
      <c r="HLG170" s="49"/>
      <c r="HLM170" s="49"/>
      <c r="HLO170" s="49"/>
      <c r="HLP170" s="49"/>
      <c r="HLR170" s="49"/>
      <c r="HMI170" s="49"/>
      <c r="HMN170" s="49"/>
      <c r="HMT170" s="49"/>
      <c r="HMW170" s="49"/>
      <c r="HMZ170" s="49"/>
      <c r="HNH170" s="49"/>
      <c r="HOD170" s="49"/>
      <c r="HOE170" s="49"/>
      <c r="HOF170" s="49"/>
      <c r="HOG170" s="49"/>
      <c r="HOH170" s="49"/>
      <c r="HOI170" s="49"/>
      <c r="HPA170" s="49"/>
      <c r="HPB170" s="49"/>
      <c r="HPE170" s="49"/>
      <c r="HPH170" s="49"/>
      <c r="HPJ170" s="49"/>
      <c r="HPL170" s="49"/>
      <c r="HPO170" s="49"/>
      <c r="HPR170" s="49"/>
      <c r="HPU170" s="49"/>
      <c r="HPX170" s="49"/>
      <c r="HQA170" s="49"/>
      <c r="HQD170" s="49"/>
      <c r="HQG170" s="49"/>
      <c r="HQJ170" s="49"/>
      <c r="HQL170" s="49"/>
      <c r="HQY170" s="49"/>
      <c r="HQZ170" s="49"/>
      <c r="HRA170" s="49"/>
      <c r="HRB170" s="49"/>
      <c r="HRC170" s="49"/>
      <c r="HRD170" s="49"/>
      <c r="HRE170" s="49"/>
      <c r="HRF170" s="49"/>
      <c r="HRG170" s="49"/>
      <c r="HRH170" s="49"/>
      <c r="HRI170" s="49"/>
      <c r="HRJ170" s="49"/>
      <c r="HRK170" s="49"/>
      <c r="HRL170" s="49"/>
      <c r="HRM170" s="49"/>
      <c r="HRN170" s="49"/>
      <c r="HRO170" s="49"/>
      <c r="HRP170" s="49"/>
      <c r="HRQ170" s="49"/>
      <c r="HRR170" s="49"/>
      <c r="HRS170" s="49"/>
      <c r="HRT170" s="49"/>
      <c r="HRU170" s="49"/>
      <c r="HRV170" s="49"/>
      <c r="HRW170" s="49"/>
      <c r="HRX170" s="49"/>
      <c r="HRY170" s="49"/>
      <c r="HRZ170" s="49"/>
      <c r="HSA170" s="49"/>
      <c r="HSB170" s="49"/>
      <c r="HSC170" s="49"/>
      <c r="HSD170" s="49"/>
      <c r="HSE170" s="49"/>
      <c r="HSF170" s="49"/>
      <c r="HSG170" s="49"/>
      <c r="HSH170" s="49"/>
      <c r="HSI170" s="49"/>
      <c r="HSJ170" s="49"/>
      <c r="HSK170" s="49"/>
      <c r="HSL170" s="49"/>
      <c r="HSO170" s="49"/>
      <c r="HSR170" s="49"/>
      <c r="HSU170" s="49"/>
      <c r="HSX170" s="49"/>
      <c r="HTA170" s="49"/>
      <c r="HTD170" s="49"/>
      <c r="HTM170" s="49"/>
      <c r="HTP170" s="49"/>
      <c r="HTS170" s="49"/>
      <c r="HTV170" s="49"/>
      <c r="HUE170" s="49"/>
      <c r="HUK170" s="49"/>
      <c r="HUN170" s="49"/>
      <c r="HUQ170" s="49"/>
      <c r="HUT170" s="49"/>
      <c r="HUZ170" s="49"/>
      <c r="HVC170" s="49"/>
      <c r="HVI170" s="49"/>
      <c r="HVK170" s="49"/>
      <c r="HVL170" s="49"/>
      <c r="HVN170" s="49"/>
      <c r="HWE170" s="49"/>
      <c r="HWJ170" s="49"/>
      <c r="HWP170" s="49"/>
      <c r="HWS170" s="49"/>
      <c r="HWV170" s="49"/>
      <c r="HXD170" s="49"/>
      <c r="HXZ170" s="49"/>
      <c r="HYA170" s="49"/>
      <c r="HYB170" s="49"/>
      <c r="HYC170" s="49"/>
      <c r="HYD170" s="49"/>
      <c r="HYE170" s="49"/>
      <c r="HYW170" s="49"/>
      <c r="HYX170" s="49"/>
      <c r="HZA170" s="49"/>
      <c r="HZD170" s="49"/>
      <c r="HZF170" s="49"/>
      <c r="HZH170" s="49"/>
      <c r="HZK170" s="49"/>
      <c r="HZN170" s="49"/>
      <c r="HZQ170" s="49"/>
      <c r="HZT170" s="49"/>
      <c r="HZW170" s="49"/>
      <c r="HZZ170" s="49"/>
      <c r="IAC170" s="49"/>
      <c r="IAF170" s="49"/>
      <c r="IAH170" s="49"/>
      <c r="IAU170" s="49"/>
      <c r="IAV170" s="49"/>
      <c r="IAW170" s="49"/>
      <c r="IAX170" s="49"/>
      <c r="IAY170" s="49"/>
      <c r="IAZ170" s="49"/>
      <c r="IBA170" s="49"/>
      <c r="IBB170" s="49"/>
      <c r="IBC170" s="49"/>
      <c r="IBD170" s="49"/>
      <c r="IBE170" s="49"/>
      <c r="IBF170" s="49"/>
      <c r="IBG170" s="49"/>
      <c r="IBH170" s="49"/>
      <c r="IBI170" s="49"/>
      <c r="IBJ170" s="49"/>
      <c r="IBK170" s="49"/>
      <c r="IBL170" s="49"/>
      <c r="IBM170" s="49"/>
      <c r="IBN170" s="49"/>
      <c r="IBO170" s="49"/>
      <c r="IBP170" s="49"/>
      <c r="IBQ170" s="49"/>
      <c r="IBR170" s="49"/>
      <c r="IBS170" s="49"/>
      <c r="IBT170" s="49"/>
      <c r="IBU170" s="49"/>
      <c r="IBV170" s="49"/>
      <c r="IBW170" s="49"/>
      <c r="IBX170" s="49"/>
      <c r="IBY170" s="49"/>
      <c r="IBZ170" s="49"/>
      <c r="ICA170" s="49"/>
      <c r="ICB170" s="49"/>
      <c r="ICC170" s="49"/>
      <c r="ICD170" s="49"/>
      <c r="ICE170" s="49"/>
      <c r="ICF170" s="49"/>
      <c r="ICG170" s="49"/>
      <c r="ICH170" s="49"/>
      <c r="ICK170" s="49"/>
      <c r="ICN170" s="49"/>
      <c r="ICQ170" s="49"/>
      <c r="ICT170" s="49"/>
      <c r="ICW170" s="49"/>
      <c r="ICZ170" s="49"/>
      <c r="IDI170" s="49"/>
      <c r="IDL170" s="49"/>
      <c r="IDO170" s="49"/>
      <c r="IDR170" s="49"/>
      <c r="IEA170" s="49"/>
      <c r="IEG170" s="49"/>
      <c r="IEJ170" s="49"/>
      <c r="IEM170" s="49"/>
      <c r="IEP170" s="49"/>
      <c r="IEV170" s="49"/>
      <c r="IEY170" s="49"/>
      <c r="IFE170" s="49"/>
      <c r="IFG170" s="49"/>
      <c r="IFH170" s="49"/>
      <c r="IFJ170" s="49"/>
      <c r="IGA170" s="49"/>
      <c r="IGF170" s="49"/>
      <c r="IGL170" s="49"/>
      <c r="IGO170" s="49"/>
      <c r="IGR170" s="49"/>
      <c r="IGZ170" s="49"/>
      <c r="IHV170" s="49"/>
      <c r="IHW170" s="49"/>
      <c r="IHX170" s="49"/>
      <c r="IHY170" s="49"/>
      <c r="IHZ170" s="49"/>
      <c r="IIA170" s="49"/>
      <c r="IIS170" s="49"/>
      <c r="IIT170" s="49"/>
      <c r="IIW170" s="49"/>
      <c r="IIZ170" s="49"/>
      <c r="IJB170" s="49"/>
      <c r="IJD170" s="49"/>
      <c r="IJG170" s="49"/>
      <c r="IJJ170" s="49"/>
      <c r="IJM170" s="49"/>
      <c r="IJP170" s="49"/>
      <c r="IJS170" s="49"/>
      <c r="IJV170" s="49"/>
      <c r="IJY170" s="49"/>
      <c r="IKB170" s="49"/>
      <c r="IKD170" s="49"/>
      <c r="IKQ170" s="49"/>
      <c r="IKR170" s="49"/>
      <c r="IKS170" s="49"/>
      <c r="IKT170" s="49"/>
      <c r="IKU170" s="49"/>
      <c r="IKV170" s="49"/>
      <c r="IKW170" s="49"/>
      <c r="IKX170" s="49"/>
      <c r="IKY170" s="49"/>
      <c r="IKZ170" s="49"/>
      <c r="ILA170" s="49"/>
      <c r="ILB170" s="49"/>
      <c r="ILC170" s="49"/>
      <c r="ILD170" s="49"/>
      <c r="ILE170" s="49"/>
      <c r="ILF170" s="49"/>
      <c r="ILG170" s="49"/>
      <c r="ILH170" s="49"/>
      <c r="ILI170" s="49"/>
      <c r="ILJ170" s="49"/>
      <c r="ILK170" s="49"/>
      <c r="ILL170" s="49"/>
      <c r="ILM170" s="49"/>
      <c r="ILN170" s="49"/>
      <c r="ILO170" s="49"/>
      <c r="ILP170" s="49"/>
      <c r="ILQ170" s="49"/>
      <c r="ILR170" s="49"/>
      <c r="ILS170" s="49"/>
      <c r="ILT170" s="49"/>
      <c r="ILU170" s="49"/>
      <c r="ILV170" s="49"/>
      <c r="ILW170" s="49"/>
      <c r="ILX170" s="49"/>
      <c r="ILY170" s="49"/>
      <c r="ILZ170" s="49"/>
      <c r="IMA170" s="49"/>
      <c r="IMB170" s="49"/>
      <c r="IMC170" s="49"/>
      <c r="IMD170" s="49"/>
      <c r="IMG170" s="49"/>
      <c r="IMJ170" s="49"/>
      <c r="IMM170" s="49"/>
      <c r="IMP170" s="49"/>
      <c r="IMS170" s="49"/>
      <c r="IMV170" s="49"/>
      <c r="INE170" s="49"/>
      <c r="INH170" s="49"/>
      <c r="INK170" s="49"/>
      <c r="INN170" s="49"/>
      <c r="INW170" s="49"/>
      <c r="IOC170" s="49"/>
      <c r="IOF170" s="49"/>
      <c r="IOI170" s="49"/>
      <c r="IOL170" s="49"/>
      <c r="IOR170" s="49"/>
      <c r="IOU170" s="49"/>
      <c r="IPA170" s="49"/>
      <c r="IPC170" s="49"/>
      <c r="IPD170" s="49"/>
      <c r="IPF170" s="49"/>
      <c r="IPW170" s="49"/>
      <c r="IQB170" s="49"/>
      <c r="IQH170" s="49"/>
      <c r="IQK170" s="49"/>
      <c r="IQN170" s="49"/>
      <c r="IQV170" s="49"/>
      <c r="IRR170" s="49"/>
      <c r="IRS170" s="49"/>
      <c r="IRT170" s="49"/>
      <c r="IRU170" s="49"/>
      <c r="IRV170" s="49"/>
      <c r="IRW170" s="49"/>
      <c r="ISO170" s="49"/>
      <c r="ISP170" s="49"/>
      <c r="ISS170" s="49"/>
      <c r="ISV170" s="49"/>
      <c r="ISX170" s="49"/>
      <c r="ISZ170" s="49"/>
      <c r="ITC170" s="49"/>
      <c r="ITF170" s="49"/>
      <c r="ITI170" s="49"/>
      <c r="ITL170" s="49"/>
      <c r="ITO170" s="49"/>
      <c r="ITR170" s="49"/>
      <c r="ITU170" s="49"/>
      <c r="ITX170" s="49"/>
      <c r="ITZ170" s="49"/>
      <c r="IUM170" s="49"/>
      <c r="IUN170" s="49"/>
      <c r="IUO170" s="49"/>
      <c r="IUP170" s="49"/>
      <c r="IUQ170" s="49"/>
      <c r="IUR170" s="49"/>
      <c r="IUS170" s="49"/>
      <c r="IUT170" s="49"/>
      <c r="IUU170" s="49"/>
      <c r="IUV170" s="49"/>
      <c r="IUW170" s="49"/>
      <c r="IUX170" s="49"/>
      <c r="IUY170" s="49"/>
      <c r="IUZ170" s="49"/>
      <c r="IVA170" s="49"/>
      <c r="IVB170" s="49"/>
      <c r="IVC170" s="49"/>
      <c r="IVD170" s="49"/>
      <c r="IVE170" s="49"/>
      <c r="IVF170" s="49"/>
      <c r="IVG170" s="49"/>
      <c r="IVH170" s="49"/>
      <c r="IVI170" s="49"/>
      <c r="IVJ170" s="49"/>
      <c r="IVK170" s="49"/>
      <c r="IVL170" s="49"/>
      <c r="IVM170" s="49"/>
      <c r="IVN170" s="49"/>
      <c r="IVO170" s="49"/>
      <c r="IVP170" s="49"/>
      <c r="IVQ170" s="49"/>
      <c r="IVR170" s="49"/>
      <c r="IVS170" s="49"/>
      <c r="IVT170" s="49"/>
      <c r="IVU170" s="49"/>
      <c r="IVV170" s="49"/>
      <c r="IVW170" s="49"/>
      <c r="IVX170" s="49"/>
      <c r="IVY170" s="49"/>
      <c r="IVZ170" s="49"/>
      <c r="IWC170" s="49"/>
      <c r="IWF170" s="49"/>
      <c r="IWI170" s="49"/>
      <c r="IWL170" s="49"/>
      <c r="IWO170" s="49"/>
      <c r="IWR170" s="49"/>
      <c r="IXA170" s="49"/>
      <c r="IXD170" s="49"/>
      <c r="IXG170" s="49"/>
      <c r="IXJ170" s="49"/>
      <c r="IXS170" s="49"/>
      <c r="IXY170" s="49"/>
      <c r="IYB170" s="49"/>
      <c r="IYE170" s="49"/>
      <c r="IYH170" s="49"/>
      <c r="IYN170" s="49"/>
      <c r="IYQ170" s="49"/>
      <c r="IYW170" s="49"/>
      <c r="IYY170" s="49"/>
      <c r="IYZ170" s="49"/>
      <c r="IZB170" s="49"/>
      <c r="IZS170" s="49"/>
      <c r="IZX170" s="49"/>
      <c r="JAD170" s="49"/>
      <c r="JAG170" s="49"/>
      <c r="JAJ170" s="49"/>
      <c r="JAR170" s="49"/>
      <c r="JBN170" s="49"/>
      <c r="JBO170" s="49"/>
      <c r="JBP170" s="49"/>
      <c r="JBQ170" s="49"/>
      <c r="JBR170" s="49"/>
      <c r="JBS170" s="49"/>
      <c r="JCK170" s="49"/>
      <c r="JCL170" s="49"/>
      <c r="JCO170" s="49"/>
      <c r="JCR170" s="49"/>
      <c r="JCT170" s="49"/>
      <c r="JCV170" s="49"/>
      <c r="JCY170" s="49"/>
      <c r="JDB170" s="49"/>
      <c r="JDE170" s="49"/>
      <c r="JDH170" s="49"/>
      <c r="JDK170" s="49"/>
      <c r="JDN170" s="49"/>
      <c r="JDQ170" s="49"/>
      <c r="JDT170" s="49"/>
      <c r="JDV170" s="49"/>
      <c r="JEI170" s="49"/>
      <c r="JEJ170" s="49"/>
      <c r="JEK170" s="49"/>
      <c r="JEL170" s="49"/>
      <c r="JEM170" s="49"/>
      <c r="JEN170" s="49"/>
      <c r="JEO170" s="49"/>
      <c r="JEP170" s="49"/>
      <c r="JEQ170" s="49"/>
      <c r="JER170" s="49"/>
      <c r="JES170" s="49"/>
      <c r="JET170" s="49"/>
      <c r="JEU170" s="49"/>
      <c r="JEV170" s="49"/>
      <c r="JEW170" s="49"/>
      <c r="JEX170" s="49"/>
      <c r="JEY170" s="49"/>
      <c r="JEZ170" s="49"/>
      <c r="JFA170" s="49"/>
      <c r="JFB170" s="49"/>
      <c r="JFC170" s="49"/>
      <c r="JFD170" s="49"/>
      <c r="JFE170" s="49"/>
      <c r="JFF170" s="49"/>
      <c r="JFG170" s="49"/>
      <c r="JFH170" s="49"/>
      <c r="JFI170" s="49"/>
      <c r="JFJ170" s="49"/>
      <c r="JFK170" s="49"/>
      <c r="JFL170" s="49"/>
      <c r="JFM170" s="49"/>
      <c r="JFN170" s="49"/>
      <c r="JFO170" s="49"/>
      <c r="JFP170" s="49"/>
      <c r="JFQ170" s="49"/>
      <c r="JFR170" s="49"/>
      <c r="JFS170" s="49"/>
      <c r="JFT170" s="49"/>
      <c r="JFU170" s="49"/>
      <c r="JFV170" s="49"/>
      <c r="JFY170" s="49"/>
      <c r="JGB170" s="49"/>
      <c r="JGE170" s="49"/>
      <c r="JGH170" s="49"/>
      <c r="JGK170" s="49"/>
      <c r="JGN170" s="49"/>
      <c r="JGW170" s="49"/>
      <c r="JGZ170" s="49"/>
      <c r="JHC170" s="49"/>
      <c r="JHF170" s="49"/>
      <c r="JHO170" s="49"/>
      <c r="JHU170" s="49"/>
      <c r="JHX170" s="49"/>
      <c r="JIA170" s="49"/>
      <c r="JID170" s="49"/>
      <c r="JIJ170" s="49"/>
      <c r="JIM170" s="49"/>
      <c r="JIS170" s="49"/>
      <c r="JIU170" s="49"/>
      <c r="JIV170" s="49"/>
      <c r="JIX170" s="49"/>
      <c r="JJO170" s="49"/>
      <c r="JJT170" s="49"/>
      <c r="JJZ170" s="49"/>
      <c r="JKC170" s="49"/>
      <c r="JKF170" s="49"/>
      <c r="JKN170" s="49"/>
      <c r="JLJ170" s="49"/>
      <c r="JLK170" s="49"/>
      <c r="JLL170" s="49"/>
      <c r="JLM170" s="49"/>
      <c r="JLN170" s="49"/>
      <c r="JLO170" s="49"/>
      <c r="JMG170" s="49"/>
      <c r="JMH170" s="49"/>
      <c r="JMK170" s="49"/>
      <c r="JMN170" s="49"/>
      <c r="JMP170" s="49"/>
      <c r="JMR170" s="49"/>
      <c r="JMU170" s="49"/>
      <c r="JMX170" s="49"/>
      <c r="JNA170" s="49"/>
      <c r="JND170" s="49"/>
      <c r="JNG170" s="49"/>
      <c r="JNJ170" s="49"/>
      <c r="JNM170" s="49"/>
      <c r="JNP170" s="49"/>
      <c r="JNR170" s="49"/>
      <c r="JOE170" s="49"/>
      <c r="JOF170" s="49"/>
      <c r="JOG170" s="49"/>
      <c r="JOH170" s="49"/>
      <c r="JOI170" s="49"/>
      <c r="JOJ170" s="49"/>
      <c r="JOK170" s="49"/>
      <c r="JOL170" s="49"/>
      <c r="JOM170" s="49"/>
      <c r="JON170" s="49"/>
      <c r="JOO170" s="49"/>
      <c r="JOP170" s="49"/>
      <c r="JOQ170" s="49"/>
      <c r="JOR170" s="49"/>
      <c r="JOS170" s="49"/>
      <c r="JOT170" s="49"/>
      <c r="JOU170" s="49"/>
      <c r="JOV170" s="49"/>
      <c r="JOW170" s="49"/>
      <c r="JOX170" s="49"/>
      <c r="JOY170" s="49"/>
      <c r="JOZ170" s="49"/>
      <c r="JPA170" s="49"/>
      <c r="JPB170" s="49"/>
      <c r="JPC170" s="49"/>
      <c r="JPD170" s="49"/>
      <c r="JPE170" s="49"/>
      <c r="JPF170" s="49"/>
      <c r="JPG170" s="49"/>
      <c r="JPH170" s="49"/>
      <c r="JPI170" s="49"/>
      <c r="JPJ170" s="49"/>
      <c r="JPK170" s="49"/>
      <c r="JPL170" s="49"/>
      <c r="JPM170" s="49"/>
      <c r="JPN170" s="49"/>
      <c r="JPO170" s="49"/>
      <c r="JPP170" s="49"/>
      <c r="JPQ170" s="49"/>
      <c r="JPR170" s="49"/>
      <c r="JPU170" s="49"/>
      <c r="JPX170" s="49"/>
      <c r="JQA170" s="49"/>
      <c r="JQD170" s="49"/>
      <c r="JQG170" s="49"/>
      <c r="JQJ170" s="49"/>
      <c r="JQS170" s="49"/>
      <c r="JQV170" s="49"/>
      <c r="JQY170" s="49"/>
      <c r="JRB170" s="49"/>
      <c r="JRK170" s="49"/>
      <c r="JRQ170" s="49"/>
      <c r="JRT170" s="49"/>
      <c r="JRW170" s="49"/>
      <c r="JRZ170" s="49"/>
      <c r="JSF170" s="49"/>
      <c r="JSI170" s="49"/>
      <c r="JSO170" s="49"/>
      <c r="JSQ170" s="49"/>
      <c r="JSR170" s="49"/>
      <c r="JST170" s="49"/>
      <c r="JTK170" s="49"/>
      <c r="JTP170" s="49"/>
      <c r="JTV170" s="49"/>
      <c r="JTY170" s="49"/>
      <c r="JUB170" s="49"/>
      <c r="JUJ170" s="49"/>
      <c r="JVF170" s="49"/>
      <c r="JVG170" s="49"/>
      <c r="JVH170" s="49"/>
      <c r="JVI170" s="49"/>
      <c r="JVJ170" s="49"/>
      <c r="JVK170" s="49"/>
      <c r="JWC170" s="49"/>
      <c r="JWD170" s="49"/>
      <c r="JWG170" s="49"/>
      <c r="JWJ170" s="49"/>
      <c r="JWL170" s="49"/>
      <c r="JWN170" s="49"/>
      <c r="JWQ170" s="49"/>
      <c r="JWT170" s="49"/>
      <c r="JWW170" s="49"/>
      <c r="JWZ170" s="49"/>
      <c r="JXC170" s="49"/>
      <c r="JXF170" s="49"/>
      <c r="JXI170" s="49"/>
      <c r="JXL170" s="49"/>
      <c r="JXN170" s="49"/>
      <c r="JYA170" s="49"/>
      <c r="JYB170" s="49"/>
      <c r="JYC170" s="49"/>
      <c r="JYD170" s="49"/>
      <c r="JYE170" s="49"/>
      <c r="JYF170" s="49"/>
      <c r="JYG170" s="49"/>
      <c r="JYH170" s="49"/>
      <c r="JYI170" s="49"/>
      <c r="JYJ170" s="49"/>
      <c r="JYK170" s="49"/>
      <c r="JYL170" s="49"/>
      <c r="JYM170" s="49"/>
      <c r="JYN170" s="49"/>
      <c r="JYO170" s="49"/>
      <c r="JYP170" s="49"/>
      <c r="JYQ170" s="49"/>
      <c r="JYR170" s="49"/>
      <c r="JYS170" s="49"/>
      <c r="JYT170" s="49"/>
      <c r="JYU170" s="49"/>
      <c r="JYV170" s="49"/>
      <c r="JYW170" s="49"/>
      <c r="JYX170" s="49"/>
      <c r="JYY170" s="49"/>
      <c r="JYZ170" s="49"/>
      <c r="JZA170" s="49"/>
      <c r="JZB170" s="49"/>
      <c r="JZC170" s="49"/>
      <c r="JZD170" s="49"/>
      <c r="JZE170" s="49"/>
      <c r="JZF170" s="49"/>
      <c r="JZG170" s="49"/>
      <c r="JZH170" s="49"/>
      <c r="JZI170" s="49"/>
      <c r="JZJ170" s="49"/>
      <c r="JZK170" s="49"/>
      <c r="JZL170" s="49"/>
      <c r="JZM170" s="49"/>
      <c r="JZN170" s="49"/>
      <c r="JZQ170" s="49"/>
      <c r="JZT170" s="49"/>
      <c r="JZW170" s="49"/>
      <c r="JZZ170" s="49"/>
      <c r="KAC170" s="49"/>
      <c r="KAF170" s="49"/>
      <c r="KAO170" s="49"/>
      <c r="KAR170" s="49"/>
      <c r="KAU170" s="49"/>
      <c r="KAX170" s="49"/>
      <c r="KBG170" s="49"/>
      <c r="KBM170" s="49"/>
      <c r="KBP170" s="49"/>
      <c r="KBS170" s="49"/>
      <c r="KBV170" s="49"/>
      <c r="KCB170" s="49"/>
      <c r="KCE170" s="49"/>
      <c r="KCK170" s="49"/>
      <c r="KCM170" s="49"/>
      <c r="KCN170" s="49"/>
      <c r="KCP170" s="49"/>
      <c r="KDG170" s="49"/>
      <c r="KDL170" s="49"/>
      <c r="KDR170" s="49"/>
      <c r="KDU170" s="49"/>
      <c r="KDX170" s="49"/>
      <c r="KEF170" s="49"/>
      <c r="KFB170" s="49"/>
      <c r="KFC170" s="49"/>
      <c r="KFD170" s="49"/>
      <c r="KFE170" s="49"/>
      <c r="KFF170" s="49"/>
      <c r="KFG170" s="49"/>
      <c r="KFY170" s="49"/>
      <c r="KFZ170" s="49"/>
      <c r="KGC170" s="49"/>
      <c r="KGF170" s="49"/>
      <c r="KGH170" s="49"/>
      <c r="KGJ170" s="49"/>
      <c r="KGM170" s="49"/>
      <c r="KGP170" s="49"/>
      <c r="KGS170" s="49"/>
      <c r="KGV170" s="49"/>
      <c r="KGY170" s="49"/>
      <c r="KHB170" s="49"/>
      <c r="KHE170" s="49"/>
      <c r="KHH170" s="49"/>
      <c r="KHJ170" s="49"/>
      <c r="KHW170" s="49"/>
      <c r="KHX170" s="49"/>
      <c r="KHY170" s="49"/>
      <c r="KHZ170" s="49"/>
      <c r="KIA170" s="49"/>
      <c r="KIB170" s="49"/>
      <c r="KIC170" s="49"/>
      <c r="KID170" s="49"/>
      <c r="KIE170" s="49"/>
      <c r="KIF170" s="49"/>
      <c r="KIG170" s="49"/>
      <c r="KIH170" s="49"/>
      <c r="KII170" s="49"/>
      <c r="KIJ170" s="49"/>
      <c r="KIK170" s="49"/>
      <c r="KIL170" s="49"/>
      <c r="KIM170" s="49"/>
      <c r="KIN170" s="49"/>
      <c r="KIO170" s="49"/>
      <c r="KIP170" s="49"/>
      <c r="KIQ170" s="49"/>
      <c r="KIR170" s="49"/>
      <c r="KIS170" s="49"/>
      <c r="KIT170" s="49"/>
      <c r="KIU170" s="49"/>
      <c r="KIV170" s="49"/>
      <c r="KIW170" s="49"/>
      <c r="KIX170" s="49"/>
      <c r="KIY170" s="49"/>
      <c r="KIZ170" s="49"/>
      <c r="KJA170" s="49"/>
      <c r="KJB170" s="49"/>
      <c r="KJC170" s="49"/>
      <c r="KJD170" s="49"/>
      <c r="KJE170" s="49"/>
      <c r="KJF170" s="49"/>
      <c r="KJG170" s="49"/>
      <c r="KJH170" s="49"/>
      <c r="KJI170" s="49"/>
      <c r="KJJ170" s="49"/>
      <c r="KJM170" s="49"/>
      <c r="KJP170" s="49"/>
      <c r="KJS170" s="49"/>
      <c r="KJV170" s="49"/>
      <c r="KJY170" s="49"/>
      <c r="KKB170" s="49"/>
      <c r="KKK170" s="49"/>
      <c r="KKN170" s="49"/>
      <c r="KKQ170" s="49"/>
      <c r="KKT170" s="49"/>
      <c r="KLC170" s="49"/>
      <c r="KLI170" s="49"/>
      <c r="KLL170" s="49"/>
      <c r="KLO170" s="49"/>
      <c r="KLR170" s="49"/>
      <c r="KLX170" s="49"/>
      <c r="KMA170" s="49"/>
      <c r="KMG170" s="49"/>
      <c r="KMI170" s="49"/>
      <c r="KMJ170" s="49"/>
      <c r="KML170" s="49"/>
      <c r="KNC170" s="49"/>
      <c r="KNH170" s="49"/>
      <c r="KNN170" s="49"/>
      <c r="KNQ170" s="49"/>
      <c r="KNT170" s="49"/>
      <c r="KOB170" s="49"/>
      <c r="KOX170" s="49"/>
      <c r="KOY170" s="49"/>
      <c r="KOZ170" s="49"/>
      <c r="KPA170" s="49"/>
      <c r="KPB170" s="49"/>
      <c r="KPC170" s="49"/>
      <c r="KPU170" s="49"/>
      <c r="KPV170" s="49"/>
      <c r="KPY170" s="49"/>
      <c r="KQB170" s="49"/>
      <c r="KQD170" s="49"/>
      <c r="KQF170" s="49"/>
      <c r="KQI170" s="49"/>
      <c r="KQL170" s="49"/>
      <c r="KQO170" s="49"/>
      <c r="KQR170" s="49"/>
      <c r="KQU170" s="49"/>
      <c r="KQX170" s="49"/>
      <c r="KRA170" s="49"/>
      <c r="KRD170" s="49"/>
      <c r="KRF170" s="49"/>
      <c r="KRS170" s="49"/>
      <c r="KRT170" s="49"/>
      <c r="KRU170" s="49"/>
      <c r="KRV170" s="49"/>
      <c r="KRW170" s="49"/>
      <c r="KRX170" s="49"/>
      <c r="KRY170" s="49"/>
      <c r="KRZ170" s="49"/>
      <c r="KSA170" s="49"/>
      <c r="KSB170" s="49"/>
      <c r="KSC170" s="49"/>
      <c r="KSD170" s="49"/>
      <c r="KSE170" s="49"/>
      <c r="KSF170" s="49"/>
      <c r="KSG170" s="49"/>
      <c r="KSH170" s="49"/>
      <c r="KSI170" s="49"/>
      <c r="KSJ170" s="49"/>
      <c r="KSK170" s="49"/>
      <c r="KSL170" s="49"/>
      <c r="KSM170" s="49"/>
      <c r="KSN170" s="49"/>
      <c r="KSO170" s="49"/>
      <c r="KSP170" s="49"/>
      <c r="KSQ170" s="49"/>
      <c r="KSR170" s="49"/>
      <c r="KSS170" s="49"/>
      <c r="KST170" s="49"/>
      <c r="KSU170" s="49"/>
      <c r="KSV170" s="49"/>
      <c r="KSW170" s="49"/>
      <c r="KSX170" s="49"/>
      <c r="KSY170" s="49"/>
      <c r="KSZ170" s="49"/>
      <c r="KTA170" s="49"/>
      <c r="KTB170" s="49"/>
      <c r="KTC170" s="49"/>
      <c r="KTD170" s="49"/>
      <c r="KTE170" s="49"/>
      <c r="KTF170" s="49"/>
      <c r="KTI170" s="49"/>
      <c r="KTL170" s="49"/>
      <c r="KTO170" s="49"/>
      <c r="KTR170" s="49"/>
      <c r="KTU170" s="49"/>
      <c r="KTX170" s="49"/>
      <c r="KUG170" s="49"/>
      <c r="KUJ170" s="49"/>
      <c r="KUM170" s="49"/>
      <c r="KUP170" s="49"/>
      <c r="KUY170" s="49"/>
      <c r="KVE170" s="49"/>
      <c r="KVH170" s="49"/>
      <c r="KVK170" s="49"/>
      <c r="KVN170" s="49"/>
      <c r="KVT170" s="49"/>
      <c r="KVW170" s="49"/>
      <c r="KWC170" s="49"/>
      <c r="KWE170" s="49"/>
      <c r="KWF170" s="49"/>
      <c r="KWH170" s="49"/>
      <c r="KWY170" s="49"/>
      <c r="KXD170" s="49"/>
      <c r="KXJ170" s="49"/>
      <c r="KXM170" s="49"/>
      <c r="KXP170" s="49"/>
      <c r="KXX170" s="49"/>
      <c r="KYT170" s="49"/>
      <c r="KYU170" s="49"/>
      <c r="KYV170" s="49"/>
      <c r="KYW170" s="49"/>
      <c r="KYX170" s="49"/>
      <c r="KYY170" s="49"/>
      <c r="KZQ170" s="49"/>
      <c r="KZR170" s="49"/>
      <c r="KZU170" s="49"/>
      <c r="KZX170" s="49"/>
      <c r="KZZ170" s="49"/>
      <c r="LAB170" s="49"/>
      <c r="LAE170" s="49"/>
      <c r="LAH170" s="49"/>
      <c r="LAK170" s="49"/>
      <c r="LAN170" s="49"/>
      <c r="LAQ170" s="49"/>
      <c r="LAT170" s="49"/>
      <c r="LAW170" s="49"/>
      <c r="LAZ170" s="49"/>
      <c r="LBB170" s="49"/>
      <c r="LBO170" s="49"/>
      <c r="LBP170" s="49"/>
      <c r="LBQ170" s="49"/>
      <c r="LBR170" s="49"/>
      <c r="LBS170" s="49"/>
      <c r="LBT170" s="49"/>
      <c r="LBU170" s="49"/>
      <c r="LBV170" s="49"/>
      <c r="LBW170" s="49"/>
      <c r="LBX170" s="49"/>
      <c r="LBY170" s="49"/>
      <c r="LBZ170" s="49"/>
      <c r="LCA170" s="49"/>
      <c r="LCB170" s="49"/>
      <c r="LCC170" s="49"/>
      <c r="LCD170" s="49"/>
      <c r="LCE170" s="49"/>
      <c r="LCF170" s="49"/>
      <c r="LCG170" s="49"/>
      <c r="LCH170" s="49"/>
      <c r="LCI170" s="49"/>
      <c r="LCJ170" s="49"/>
      <c r="LCK170" s="49"/>
      <c r="LCL170" s="49"/>
      <c r="LCM170" s="49"/>
      <c r="LCN170" s="49"/>
      <c r="LCO170" s="49"/>
      <c r="LCP170" s="49"/>
      <c r="LCQ170" s="49"/>
      <c r="LCR170" s="49"/>
      <c r="LCS170" s="49"/>
      <c r="LCT170" s="49"/>
      <c r="LCU170" s="49"/>
      <c r="LCV170" s="49"/>
      <c r="LCW170" s="49"/>
      <c r="LCX170" s="49"/>
      <c r="LCY170" s="49"/>
      <c r="LCZ170" s="49"/>
      <c r="LDA170" s="49"/>
      <c r="LDB170" s="49"/>
      <c r="LDE170" s="49"/>
      <c r="LDH170" s="49"/>
      <c r="LDK170" s="49"/>
      <c r="LDN170" s="49"/>
      <c r="LDQ170" s="49"/>
      <c r="LDT170" s="49"/>
      <c r="LEC170" s="49"/>
      <c r="LEF170" s="49"/>
      <c r="LEI170" s="49"/>
      <c r="LEL170" s="49"/>
      <c r="LEU170" s="49"/>
      <c r="LFA170" s="49"/>
      <c r="LFD170" s="49"/>
      <c r="LFG170" s="49"/>
      <c r="LFJ170" s="49"/>
      <c r="LFP170" s="49"/>
      <c r="LFS170" s="49"/>
      <c r="LFY170" s="49"/>
      <c r="LGA170" s="49"/>
      <c r="LGB170" s="49"/>
      <c r="LGD170" s="49"/>
      <c r="LGU170" s="49"/>
      <c r="LGZ170" s="49"/>
      <c r="LHF170" s="49"/>
      <c r="LHI170" s="49"/>
      <c r="LHL170" s="49"/>
      <c r="LHT170" s="49"/>
      <c r="LIP170" s="49"/>
      <c r="LIQ170" s="49"/>
      <c r="LIR170" s="49"/>
      <c r="LIS170" s="49"/>
      <c r="LIT170" s="49"/>
      <c r="LIU170" s="49"/>
      <c r="LJM170" s="49"/>
      <c r="LJN170" s="49"/>
      <c r="LJQ170" s="49"/>
      <c r="LJT170" s="49"/>
      <c r="LJV170" s="49"/>
      <c r="LJX170" s="49"/>
      <c r="LKA170" s="49"/>
      <c r="LKD170" s="49"/>
      <c r="LKG170" s="49"/>
      <c r="LKJ170" s="49"/>
      <c r="LKM170" s="49"/>
      <c r="LKP170" s="49"/>
      <c r="LKS170" s="49"/>
      <c r="LKV170" s="49"/>
      <c r="LKX170" s="49"/>
      <c r="LLK170" s="49"/>
      <c r="LLL170" s="49"/>
      <c r="LLM170" s="49"/>
      <c r="LLN170" s="49"/>
      <c r="LLO170" s="49"/>
      <c r="LLP170" s="49"/>
      <c r="LLQ170" s="49"/>
      <c r="LLR170" s="49"/>
      <c r="LLS170" s="49"/>
      <c r="LLT170" s="49"/>
      <c r="LLU170" s="49"/>
      <c r="LLV170" s="49"/>
      <c r="LLW170" s="49"/>
      <c r="LLX170" s="49"/>
      <c r="LLY170" s="49"/>
      <c r="LLZ170" s="49"/>
      <c r="LMA170" s="49"/>
      <c r="LMB170" s="49"/>
      <c r="LMC170" s="49"/>
      <c r="LMD170" s="49"/>
      <c r="LME170" s="49"/>
      <c r="LMF170" s="49"/>
      <c r="LMG170" s="49"/>
      <c r="LMH170" s="49"/>
      <c r="LMI170" s="49"/>
      <c r="LMJ170" s="49"/>
      <c r="LMK170" s="49"/>
      <c r="LML170" s="49"/>
      <c r="LMM170" s="49"/>
      <c r="LMN170" s="49"/>
      <c r="LMO170" s="49"/>
      <c r="LMP170" s="49"/>
      <c r="LMQ170" s="49"/>
      <c r="LMR170" s="49"/>
      <c r="LMS170" s="49"/>
      <c r="LMT170" s="49"/>
      <c r="LMU170" s="49"/>
      <c r="LMV170" s="49"/>
      <c r="LMW170" s="49"/>
      <c r="LMX170" s="49"/>
      <c r="LNA170" s="49"/>
      <c r="LND170" s="49"/>
      <c r="LNG170" s="49"/>
      <c r="LNJ170" s="49"/>
      <c r="LNM170" s="49"/>
      <c r="LNP170" s="49"/>
      <c r="LNY170" s="49"/>
      <c r="LOB170" s="49"/>
      <c r="LOE170" s="49"/>
      <c r="LOH170" s="49"/>
      <c r="LOQ170" s="49"/>
      <c r="LOW170" s="49"/>
      <c r="LOZ170" s="49"/>
      <c r="LPC170" s="49"/>
      <c r="LPF170" s="49"/>
      <c r="LPL170" s="49"/>
      <c r="LPO170" s="49"/>
      <c r="LPU170" s="49"/>
      <c r="LPW170" s="49"/>
      <c r="LPX170" s="49"/>
      <c r="LPZ170" s="49"/>
      <c r="LQQ170" s="49"/>
      <c r="LQV170" s="49"/>
      <c r="LRB170" s="49"/>
      <c r="LRE170" s="49"/>
      <c r="LRH170" s="49"/>
      <c r="LRP170" s="49"/>
      <c r="LSL170" s="49"/>
      <c r="LSM170" s="49"/>
      <c r="LSN170" s="49"/>
      <c r="LSO170" s="49"/>
      <c r="LSP170" s="49"/>
      <c r="LSQ170" s="49"/>
      <c r="LTI170" s="49"/>
      <c r="LTJ170" s="49"/>
      <c r="LTM170" s="49"/>
      <c r="LTP170" s="49"/>
      <c r="LTR170" s="49"/>
      <c r="LTT170" s="49"/>
      <c r="LTW170" s="49"/>
      <c r="LTZ170" s="49"/>
      <c r="LUC170" s="49"/>
      <c r="LUF170" s="49"/>
      <c r="LUI170" s="49"/>
      <c r="LUL170" s="49"/>
      <c r="LUO170" s="49"/>
      <c r="LUR170" s="49"/>
      <c r="LUT170" s="49"/>
      <c r="LVG170" s="49"/>
      <c r="LVH170" s="49"/>
      <c r="LVI170" s="49"/>
      <c r="LVJ170" s="49"/>
      <c r="LVK170" s="49"/>
      <c r="LVL170" s="49"/>
      <c r="LVM170" s="49"/>
      <c r="LVN170" s="49"/>
      <c r="LVO170" s="49"/>
      <c r="LVP170" s="49"/>
      <c r="LVQ170" s="49"/>
      <c r="LVR170" s="49"/>
      <c r="LVS170" s="49"/>
      <c r="LVT170" s="49"/>
      <c r="LVU170" s="49"/>
      <c r="LVV170" s="49"/>
      <c r="LVW170" s="49"/>
      <c r="LVX170" s="49"/>
      <c r="LVY170" s="49"/>
      <c r="LVZ170" s="49"/>
      <c r="LWA170" s="49"/>
      <c r="LWB170" s="49"/>
      <c r="LWC170" s="49"/>
      <c r="LWD170" s="49"/>
      <c r="LWE170" s="49"/>
      <c r="LWF170" s="49"/>
      <c r="LWG170" s="49"/>
      <c r="LWH170" s="49"/>
      <c r="LWI170" s="49"/>
      <c r="LWJ170" s="49"/>
      <c r="LWK170" s="49"/>
      <c r="LWL170" s="49"/>
      <c r="LWM170" s="49"/>
      <c r="LWN170" s="49"/>
      <c r="LWO170" s="49"/>
      <c r="LWP170" s="49"/>
      <c r="LWQ170" s="49"/>
      <c r="LWR170" s="49"/>
      <c r="LWS170" s="49"/>
      <c r="LWT170" s="49"/>
      <c r="LWW170" s="49"/>
      <c r="LWZ170" s="49"/>
      <c r="LXC170" s="49"/>
      <c r="LXF170" s="49"/>
      <c r="LXI170" s="49"/>
      <c r="LXL170" s="49"/>
      <c r="LXU170" s="49"/>
      <c r="LXX170" s="49"/>
      <c r="LYA170" s="49"/>
      <c r="LYD170" s="49"/>
      <c r="LYM170" s="49"/>
      <c r="LYS170" s="49"/>
      <c r="LYV170" s="49"/>
      <c r="LYY170" s="49"/>
      <c r="LZB170" s="49"/>
      <c r="LZH170" s="49"/>
      <c r="LZK170" s="49"/>
      <c r="LZQ170" s="49"/>
      <c r="LZS170" s="49"/>
      <c r="LZT170" s="49"/>
      <c r="LZV170" s="49"/>
      <c r="MAM170" s="49"/>
      <c r="MAR170" s="49"/>
      <c r="MAX170" s="49"/>
      <c r="MBA170" s="49"/>
      <c r="MBD170" s="49"/>
      <c r="MBL170" s="49"/>
      <c r="MCH170" s="49"/>
      <c r="MCI170" s="49"/>
      <c r="MCJ170" s="49"/>
      <c r="MCK170" s="49"/>
      <c r="MCL170" s="49"/>
      <c r="MCM170" s="49"/>
      <c r="MDE170" s="49"/>
      <c r="MDF170" s="49"/>
      <c r="MDI170" s="49"/>
      <c r="MDL170" s="49"/>
      <c r="MDN170" s="49"/>
      <c r="MDP170" s="49"/>
      <c r="MDS170" s="49"/>
      <c r="MDV170" s="49"/>
      <c r="MDY170" s="49"/>
      <c r="MEB170" s="49"/>
      <c r="MEE170" s="49"/>
      <c r="MEH170" s="49"/>
      <c r="MEK170" s="49"/>
      <c r="MEN170" s="49"/>
      <c r="MEP170" s="49"/>
      <c r="MFC170" s="49"/>
      <c r="MFD170" s="49"/>
      <c r="MFE170" s="49"/>
      <c r="MFF170" s="49"/>
      <c r="MFG170" s="49"/>
      <c r="MFH170" s="49"/>
      <c r="MFI170" s="49"/>
      <c r="MFJ170" s="49"/>
      <c r="MFK170" s="49"/>
      <c r="MFL170" s="49"/>
      <c r="MFM170" s="49"/>
      <c r="MFN170" s="49"/>
      <c r="MFO170" s="49"/>
      <c r="MFP170" s="49"/>
      <c r="MFQ170" s="49"/>
      <c r="MFR170" s="49"/>
      <c r="MFS170" s="49"/>
      <c r="MFT170" s="49"/>
      <c r="MFU170" s="49"/>
      <c r="MFV170" s="49"/>
      <c r="MFW170" s="49"/>
      <c r="MFX170" s="49"/>
      <c r="MFY170" s="49"/>
      <c r="MFZ170" s="49"/>
      <c r="MGA170" s="49"/>
      <c r="MGB170" s="49"/>
      <c r="MGC170" s="49"/>
      <c r="MGD170" s="49"/>
      <c r="MGE170" s="49"/>
      <c r="MGF170" s="49"/>
      <c r="MGG170" s="49"/>
      <c r="MGH170" s="49"/>
      <c r="MGI170" s="49"/>
      <c r="MGJ170" s="49"/>
      <c r="MGK170" s="49"/>
      <c r="MGL170" s="49"/>
      <c r="MGM170" s="49"/>
      <c r="MGN170" s="49"/>
      <c r="MGO170" s="49"/>
      <c r="MGP170" s="49"/>
      <c r="MGS170" s="49"/>
      <c r="MGV170" s="49"/>
      <c r="MGY170" s="49"/>
      <c r="MHB170" s="49"/>
      <c r="MHE170" s="49"/>
      <c r="MHH170" s="49"/>
      <c r="MHQ170" s="49"/>
      <c r="MHT170" s="49"/>
      <c r="MHW170" s="49"/>
      <c r="MHZ170" s="49"/>
      <c r="MII170" s="49"/>
      <c r="MIO170" s="49"/>
      <c r="MIR170" s="49"/>
      <c r="MIU170" s="49"/>
      <c r="MIX170" s="49"/>
      <c r="MJD170" s="49"/>
      <c r="MJG170" s="49"/>
      <c r="MJM170" s="49"/>
      <c r="MJO170" s="49"/>
      <c r="MJP170" s="49"/>
      <c r="MJR170" s="49"/>
      <c r="MKI170" s="49"/>
      <c r="MKN170" s="49"/>
      <c r="MKT170" s="49"/>
      <c r="MKW170" s="49"/>
      <c r="MKZ170" s="49"/>
      <c r="MLH170" s="49"/>
      <c r="MMD170" s="49"/>
      <c r="MME170" s="49"/>
      <c r="MMF170" s="49"/>
      <c r="MMG170" s="49"/>
      <c r="MMH170" s="49"/>
      <c r="MMI170" s="49"/>
      <c r="MNA170" s="49"/>
      <c r="MNB170" s="49"/>
      <c r="MNE170" s="49"/>
      <c r="MNH170" s="49"/>
      <c r="MNJ170" s="49"/>
      <c r="MNL170" s="49"/>
      <c r="MNO170" s="49"/>
      <c r="MNR170" s="49"/>
      <c r="MNU170" s="49"/>
      <c r="MNX170" s="49"/>
      <c r="MOA170" s="49"/>
      <c r="MOD170" s="49"/>
      <c r="MOG170" s="49"/>
      <c r="MOJ170" s="49"/>
      <c r="MOL170" s="49"/>
      <c r="MOY170" s="49"/>
      <c r="MOZ170" s="49"/>
      <c r="MPA170" s="49"/>
      <c r="MPB170" s="49"/>
      <c r="MPC170" s="49"/>
      <c r="MPD170" s="49"/>
      <c r="MPE170" s="49"/>
      <c r="MPF170" s="49"/>
      <c r="MPG170" s="49"/>
      <c r="MPH170" s="49"/>
      <c r="MPI170" s="49"/>
      <c r="MPJ170" s="49"/>
      <c r="MPK170" s="49"/>
      <c r="MPL170" s="49"/>
      <c r="MPM170" s="49"/>
      <c r="MPN170" s="49"/>
      <c r="MPO170" s="49"/>
      <c r="MPP170" s="49"/>
      <c r="MPQ170" s="49"/>
      <c r="MPR170" s="49"/>
      <c r="MPS170" s="49"/>
      <c r="MPT170" s="49"/>
      <c r="MPU170" s="49"/>
      <c r="MPV170" s="49"/>
      <c r="MPW170" s="49"/>
      <c r="MPX170" s="49"/>
      <c r="MPY170" s="49"/>
      <c r="MPZ170" s="49"/>
      <c r="MQA170" s="49"/>
      <c r="MQB170" s="49"/>
      <c r="MQC170" s="49"/>
      <c r="MQD170" s="49"/>
      <c r="MQE170" s="49"/>
      <c r="MQF170" s="49"/>
      <c r="MQG170" s="49"/>
      <c r="MQH170" s="49"/>
      <c r="MQI170" s="49"/>
      <c r="MQJ170" s="49"/>
      <c r="MQK170" s="49"/>
      <c r="MQL170" s="49"/>
      <c r="MQO170" s="49"/>
      <c r="MQR170" s="49"/>
      <c r="MQU170" s="49"/>
      <c r="MQX170" s="49"/>
      <c r="MRA170" s="49"/>
      <c r="MRD170" s="49"/>
      <c r="MRM170" s="49"/>
      <c r="MRP170" s="49"/>
      <c r="MRS170" s="49"/>
      <c r="MRV170" s="49"/>
      <c r="MSE170" s="49"/>
      <c r="MSK170" s="49"/>
      <c r="MSN170" s="49"/>
      <c r="MSQ170" s="49"/>
      <c r="MST170" s="49"/>
      <c r="MSZ170" s="49"/>
      <c r="MTC170" s="49"/>
      <c r="MTI170" s="49"/>
      <c r="MTK170" s="49"/>
      <c r="MTL170" s="49"/>
      <c r="MTN170" s="49"/>
      <c r="MUE170" s="49"/>
      <c r="MUJ170" s="49"/>
      <c r="MUP170" s="49"/>
      <c r="MUS170" s="49"/>
      <c r="MUV170" s="49"/>
      <c r="MVD170" s="49"/>
      <c r="MVZ170" s="49"/>
      <c r="MWA170" s="49"/>
      <c r="MWB170" s="49"/>
      <c r="MWC170" s="49"/>
      <c r="MWD170" s="49"/>
      <c r="MWE170" s="49"/>
      <c r="MWW170" s="49"/>
      <c r="MWX170" s="49"/>
      <c r="MXA170" s="49"/>
      <c r="MXD170" s="49"/>
      <c r="MXF170" s="49"/>
      <c r="MXH170" s="49"/>
      <c r="MXK170" s="49"/>
      <c r="MXN170" s="49"/>
      <c r="MXQ170" s="49"/>
      <c r="MXT170" s="49"/>
      <c r="MXW170" s="49"/>
      <c r="MXZ170" s="49"/>
      <c r="MYC170" s="49"/>
      <c r="MYF170" s="49"/>
      <c r="MYH170" s="49"/>
      <c r="MYU170" s="49"/>
      <c r="MYV170" s="49"/>
      <c r="MYW170" s="49"/>
      <c r="MYX170" s="49"/>
      <c r="MYY170" s="49"/>
      <c r="MYZ170" s="49"/>
      <c r="MZA170" s="49"/>
      <c r="MZB170" s="49"/>
      <c r="MZC170" s="49"/>
      <c r="MZD170" s="49"/>
      <c r="MZE170" s="49"/>
      <c r="MZF170" s="49"/>
      <c r="MZG170" s="49"/>
      <c r="MZH170" s="49"/>
      <c r="MZI170" s="49"/>
      <c r="MZJ170" s="49"/>
      <c r="MZK170" s="49"/>
      <c r="MZL170" s="49"/>
      <c r="MZM170" s="49"/>
      <c r="MZN170" s="49"/>
      <c r="MZO170" s="49"/>
      <c r="MZP170" s="49"/>
      <c r="MZQ170" s="49"/>
      <c r="MZR170" s="49"/>
      <c r="MZS170" s="49"/>
      <c r="MZT170" s="49"/>
      <c r="MZU170" s="49"/>
      <c r="MZV170" s="49"/>
      <c r="MZW170" s="49"/>
      <c r="MZX170" s="49"/>
      <c r="MZY170" s="49"/>
      <c r="MZZ170" s="49"/>
      <c r="NAA170" s="49"/>
      <c r="NAB170" s="49"/>
      <c r="NAC170" s="49"/>
      <c r="NAD170" s="49"/>
      <c r="NAE170" s="49"/>
      <c r="NAF170" s="49"/>
      <c r="NAG170" s="49"/>
      <c r="NAH170" s="49"/>
      <c r="NAK170" s="49"/>
      <c r="NAN170" s="49"/>
      <c r="NAQ170" s="49"/>
      <c r="NAT170" s="49"/>
      <c r="NAW170" s="49"/>
      <c r="NAZ170" s="49"/>
      <c r="NBI170" s="49"/>
      <c r="NBL170" s="49"/>
      <c r="NBO170" s="49"/>
      <c r="NBR170" s="49"/>
      <c r="NCA170" s="49"/>
      <c r="NCG170" s="49"/>
      <c r="NCJ170" s="49"/>
      <c r="NCM170" s="49"/>
      <c r="NCP170" s="49"/>
      <c r="NCV170" s="49"/>
      <c r="NCY170" s="49"/>
      <c r="NDE170" s="49"/>
      <c r="NDG170" s="49"/>
      <c r="NDH170" s="49"/>
      <c r="NDJ170" s="49"/>
      <c r="NEA170" s="49"/>
      <c r="NEF170" s="49"/>
      <c r="NEL170" s="49"/>
      <c r="NEO170" s="49"/>
      <c r="NER170" s="49"/>
      <c r="NEZ170" s="49"/>
      <c r="NFV170" s="49"/>
      <c r="NFW170" s="49"/>
      <c r="NFX170" s="49"/>
      <c r="NFY170" s="49"/>
      <c r="NFZ170" s="49"/>
      <c r="NGA170" s="49"/>
      <c r="NGS170" s="49"/>
      <c r="NGT170" s="49"/>
      <c r="NGW170" s="49"/>
      <c r="NGZ170" s="49"/>
      <c r="NHB170" s="49"/>
      <c r="NHD170" s="49"/>
      <c r="NHG170" s="49"/>
      <c r="NHJ170" s="49"/>
      <c r="NHM170" s="49"/>
      <c r="NHP170" s="49"/>
      <c r="NHS170" s="49"/>
      <c r="NHV170" s="49"/>
      <c r="NHY170" s="49"/>
      <c r="NIB170" s="49"/>
      <c r="NID170" s="49"/>
      <c r="NIQ170" s="49"/>
      <c r="NIR170" s="49"/>
      <c r="NIS170" s="49"/>
      <c r="NIT170" s="49"/>
      <c r="NIU170" s="49"/>
      <c r="NIV170" s="49"/>
      <c r="NIW170" s="49"/>
      <c r="NIX170" s="49"/>
      <c r="NIY170" s="49"/>
      <c r="NIZ170" s="49"/>
      <c r="NJA170" s="49"/>
      <c r="NJB170" s="49"/>
      <c r="NJC170" s="49"/>
      <c r="NJD170" s="49"/>
      <c r="NJE170" s="49"/>
      <c r="NJF170" s="49"/>
      <c r="NJG170" s="49"/>
      <c r="NJH170" s="49"/>
      <c r="NJI170" s="49"/>
      <c r="NJJ170" s="49"/>
      <c r="NJK170" s="49"/>
      <c r="NJL170" s="49"/>
      <c r="NJM170" s="49"/>
      <c r="NJN170" s="49"/>
      <c r="NJO170" s="49"/>
      <c r="NJP170" s="49"/>
      <c r="NJQ170" s="49"/>
      <c r="NJR170" s="49"/>
      <c r="NJS170" s="49"/>
      <c r="NJT170" s="49"/>
      <c r="NJU170" s="49"/>
      <c r="NJV170" s="49"/>
      <c r="NJW170" s="49"/>
      <c r="NJX170" s="49"/>
      <c r="NJY170" s="49"/>
      <c r="NJZ170" s="49"/>
      <c r="NKA170" s="49"/>
      <c r="NKB170" s="49"/>
      <c r="NKC170" s="49"/>
      <c r="NKD170" s="49"/>
      <c r="NKG170" s="49"/>
      <c r="NKJ170" s="49"/>
      <c r="NKM170" s="49"/>
      <c r="NKP170" s="49"/>
      <c r="NKS170" s="49"/>
      <c r="NKV170" s="49"/>
      <c r="NLE170" s="49"/>
      <c r="NLH170" s="49"/>
      <c r="NLK170" s="49"/>
      <c r="NLN170" s="49"/>
      <c r="NLW170" s="49"/>
      <c r="NMC170" s="49"/>
      <c r="NMF170" s="49"/>
      <c r="NMI170" s="49"/>
      <c r="NML170" s="49"/>
      <c r="NMR170" s="49"/>
      <c r="NMU170" s="49"/>
      <c r="NNA170" s="49"/>
      <c r="NNC170" s="49"/>
      <c r="NND170" s="49"/>
      <c r="NNF170" s="49"/>
      <c r="NNW170" s="49"/>
      <c r="NOB170" s="49"/>
      <c r="NOH170" s="49"/>
      <c r="NOK170" s="49"/>
      <c r="NON170" s="49"/>
      <c r="NOV170" s="49"/>
      <c r="NPR170" s="49"/>
      <c r="NPS170" s="49"/>
      <c r="NPT170" s="49"/>
      <c r="NPU170" s="49"/>
      <c r="NPV170" s="49"/>
      <c r="NPW170" s="49"/>
      <c r="NQO170" s="49"/>
      <c r="NQP170" s="49"/>
      <c r="NQS170" s="49"/>
      <c r="NQV170" s="49"/>
      <c r="NQX170" s="49"/>
      <c r="NQZ170" s="49"/>
      <c r="NRC170" s="49"/>
      <c r="NRF170" s="49"/>
      <c r="NRI170" s="49"/>
      <c r="NRL170" s="49"/>
      <c r="NRO170" s="49"/>
      <c r="NRR170" s="49"/>
      <c r="NRU170" s="49"/>
      <c r="NRX170" s="49"/>
      <c r="NRZ170" s="49"/>
      <c r="NSM170" s="49"/>
      <c r="NSN170" s="49"/>
      <c r="NSO170" s="49"/>
      <c r="NSP170" s="49"/>
      <c r="NSQ170" s="49"/>
      <c r="NSR170" s="49"/>
      <c r="NSS170" s="49"/>
      <c r="NST170" s="49"/>
      <c r="NSU170" s="49"/>
      <c r="NSV170" s="49"/>
      <c r="NSW170" s="49"/>
      <c r="NSX170" s="49"/>
      <c r="NSY170" s="49"/>
      <c r="NSZ170" s="49"/>
      <c r="NTA170" s="49"/>
      <c r="NTB170" s="49"/>
      <c r="NTC170" s="49"/>
      <c r="NTD170" s="49"/>
      <c r="NTE170" s="49"/>
      <c r="NTF170" s="49"/>
      <c r="NTG170" s="49"/>
      <c r="NTH170" s="49"/>
      <c r="NTI170" s="49"/>
      <c r="NTJ170" s="49"/>
      <c r="NTK170" s="49"/>
      <c r="NTL170" s="49"/>
      <c r="NTM170" s="49"/>
      <c r="NTN170" s="49"/>
      <c r="NTO170" s="49"/>
      <c r="NTP170" s="49"/>
      <c r="NTQ170" s="49"/>
      <c r="NTR170" s="49"/>
      <c r="NTS170" s="49"/>
      <c r="NTT170" s="49"/>
      <c r="NTU170" s="49"/>
      <c r="NTV170" s="49"/>
      <c r="NTW170" s="49"/>
      <c r="NTX170" s="49"/>
      <c r="NTY170" s="49"/>
      <c r="NTZ170" s="49"/>
      <c r="NUC170" s="49"/>
      <c r="NUF170" s="49"/>
      <c r="NUI170" s="49"/>
      <c r="NUL170" s="49"/>
      <c r="NUO170" s="49"/>
      <c r="NUR170" s="49"/>
      <c r="NVA170" s="49"/>
      <c r="NVD170" s="49"/>
      <c r="NVG170" s="49"/>
      <c r="NVJ170" s="49"/>
      <c r="NVS170" s="49"/>
      <c r="NVY170" s="49"/>
      <c r="NWB170" s="49"/>
      <c r="NWE170" s="49"/>
      <c r="NWH170" s="49"/>
      <c r="NWN170" s="49"/>
      <c r="NWQ170" s="49"/>
      <c r="NWW170" s="49"/>
      <c r="NWY170" s="49"/>
      <c r="NWZ170" s="49"/>
      <c r="NXB170" s="49"/>
      <c r="NXS170" s="49"/>
      <c r="NXX170" s="49"/>
      <c r="NYD170" s="49"/>
      <c r="NYG170" s="49"/>
      <c r="NYJ170" s="49"/>
      <c r="NYR170" s="49"/>
      <c r="NZN170" s="49"/>
      <c r="NZO170" s="49"/>
      <c r="NZP170" s="49"/>
      <c r="NZQ170" s="49"/>
      <c r="NZR170" s="49"/>
      <c r="NZS170" s="49"/>
      <c r="OAK170" s="49"/>
      <c r="OAL170" s="49"/>
      <c r="OAO170" s="49"/>
      <c r="OAR170" s="49"/>
      <c r="OAT170" s="49"/>
      <c r="OAV170" s="49"/>
      <c r="OAY170" s="49"/>
      <c r="OBB170" s="49"/>
      <c r="OBE170" s="49"/>
      <c r="OBH170" s="49"/>
      <c r="OBK170" s="49"/>
      <c r="OBN170" s="49"/>
      <c r="OBQ170" s="49"/>
      <c r="OBT170" s="49"/>
      <c r="OBV170" s="49"/>
      <c r="OCI170" s="49"/>
      <c r="OCJ170" s="49"/>
      <c r="OCK170" s="49"/>
      <c r="OCL170" s="49"/>
      <c r="OCM170" s="49"/>
      <c r="OCN170" s="49"/>
      <c r="OCO170" s="49"/>
      <c r="OCP170" s="49"/>
      <c r="OCQ170" s="49"/>
      <c r="OCR170" s="49"/>
      <c r="OCS170" s="49"/>
      <c r="OCT170" s="49"/>
      <c r="OCU170" s="49"/>
      <c r="OCV170" s="49"/>
      <c r="OCW170" s="49"/>
      <c r="OCX170" s="49"/>
      <c r="OCY170" s="49"/>
      <c r="OCZ170" s="49"/>
      <c r="ODA170" s="49"/>
      <c r="ODB170" s="49"/>
      <c r="ODC170" s="49"/>
      <c r="ODD170" s="49"/>
      <c r="ODE170" s="49"/>
      <c r="ODF170" s="49"/>
      <c r="ODG170" s="49"/>
      <c r="ODH170" s="49"/>
      <c r="ODI170" s="49"/>
      <c r="ODJ170" s="49"/>
      <c r="ODK170" s="49"/>
      <c r="ODL170" s="49"/>
      <c r="ODM170" s="49"/>
      <c r="ODN170" s="49"/>
      <c r="ODO170" s="49"/>
      <c r="ODP170" s="49"/>
      <c r="ODQ170" s="49"/>
      <c r="ODR170" s="49"/>
      <c r="ODS170" s="49"/>
      <c r="ODT170" s="49"/>
      <c r="ODU170" s="49"/>
      <c r="ODV170" s="49"/>
      <c r="ODY170" s="49"/>
      <c r="OEB170" s="49"/>
      <c r="OEE170" s="49"/>
      <c r="OEH170" s="49"/>
      <c r="OEK170" s="49"/>
      <c r="OEN170" s="49"/>
      <c r="OEW170" s="49"/>
      <c r="OEZ170" s="49"/>
      <c r="OFC170" s="49"/>
      <c r="OFF170" s="49"/>
      <c r="OFO170" s="49"/>
      <c r="OFU170" s="49"/>
      <c r="OFX170" s="49"/>
      <c r="OGA170" s="49"/>
      <c r="OGD170" s="49"/>
      <c r="OGJ170" s="49"/>
      <c r="OGM170" s="49"/>
      <c r="OGS170" s="49"/>
      <c r="OGU170" s="49"/>
      <c r="OGV170" s="49"/>
      <c r="OGX170" s="49"/>
      <c r="OHO170" s="49"/>
      <c r="OHT170" s="49"/>
      <c r="OHZ170" s="49"/>
      <c r="OIC170" s="49"/>
      <c r="OIF170" s="49"/>
      <c r="OIN170" s="49"/>
      <c r="OJJ170" s="49"/>
      <c r="OJK170" s="49"/>
      <c r="OJL170" s="49"/>
      <c r="OJM170" s="49"/>
      <c r="OJN170" s="49"/>
      <c r="OJO170" s="49"/>
      <c r="OKG170" s="49"/>
      <c r="OKH170" s="49"/>
      <c r="OKK170" s="49"/>
      <c r="OKN170" s="49"/>
      <c r="OKP170" s="49"/>
      <c r="OKR170" s="49"/>
      <c r="OKU170" s="49"/>
      <c r="OKX170" s="49"/>
      <c r="OLA170" s="49"/>
      <c r="OLD170" s="49"/>
      <c r="OLG170" s="49"/>
      <c r="OLJ170" s="49"/>
      <c r="OLM170" s="49"/>
      <c r="OLP170" s="49"/>
      <c r="OLR170" s="49"/>
      <c r="OME170" s="49"/>
      <c r="OMF170" s="49"/>
      <c r="OMG170" s="49"/>
      <c r="OMH170" s="49"/>
      <c r="OMI170" s="49"/>
      <c r="OMJ170" s="49"/>
      <c r="OMK170" s="49"/>
      <c r="OML170" s="49"/>
      <c r="OMM170" s="49"/>
      <c r="OMN170" s="49"/>
      <c r="OMO170" s="49"/>
      <c r="OMP170" s="49"/>
      <c r="OMQ170" s="49"/>
      <c r="OMR170" s="49"/>
      <c r="OMS170" s="49"/>
      <c r="OMT170" s="49"/>
      <c r="OMU170" s="49"/>
      <c r="OMV170" s="49"/>
      <c r="OMW170" s="49"/>
      <c r="OMX170" s="49"/>
      <c r="OMY170" s="49"/>
      <c r="OMZ170" s="49"/>
      <c r="ONA170" s="49"/>
      <c r="ONB170" s="49"/>
      <c r="ONC170" s="49"/>
      <c r="OND170" s="49"/>
      <c r="ONE170" s="49"/>
      <c r="ONF170" s="49"/>
      <c r="ONG170" s="49"/>
      <c r="ONH170" s="49"/>
      <c r="ONI170" s="49"/>
      <c r="ONJ170" s="49"/>
      <c r="ONK170" s="49"/>
      <c r="ONL170" s="49"/>
      <c r="ONM170" s="49"/>
      <c r="ONN170" s="49"/>
      <c r="ONO170" s="49"/>
      <c r="ONP170" s="49"/>
      <c r="ONQ170" s="49"/>
      <c r="ONR170" s="49"/>
      <c r="ONU170" s="49"/>
      <c r="ONX170" s="49"/>
      <c r="OOA170" s="49"/>
      <c r="OOD170" s="49"/>
      <c r="OOG170" s="49"/>
      <c r="OOJ170" s="49"/>
      <c r="OOS170" s="49"/>
      <c r="OOV170" s="49"/>
      <c r="OOY170" s="49"/>
      <c r="OPB170" s="49"/>
      <c r="OPK170" s="49"/>
      <c r="OPQ170" s="49"/>
      <c r="OPT170" s="49"/>
      <c r="OPW170" s="49"/>
      <c r="OPZ170" s="49"/>
      <c r="OQF170" s="49"/>
      <c r="OQI170" s="49"/>
      <c r="OQO170" s="49"/>
      <c r="OQQ170" s="49"/>
      <c r="OQR170" s="49"/>
      <c r="OQT170" s="49"/>
      <c r="ORK170" s="49"/>
      <c r="ORP170" s="49"/>
      <c r="ORV170" s="49"/>
      <c r="ORY170" s="49"/>
      <c r="OSB170" s="49"/>
      <c r="OSJ170" s="49"/>
      <c r="OTF170" s="49"/>
      <c r="OTG170" s="49"/>
      <c r="OTH170" s="49"/>
      <c r="OTI170" s="49"/>
      <c r="OTJ170" s="49"/>
      <c r="OTK170" s="49"/>
      <c r="OUC170" s="49"/>
      <c r="OUD170" s="49"/>
      <c r="OUG170" s="49"/>
      <c r="OUJ170" s="49"/>
      <c r="OUL170" s="49"/>
      <c r="OUN170" s="49"/>
      <c r="OUQ170" s="49"/>
      <c r="OUT170" s="49"/>
      <c r="OUW170" s="49"/>
      <c r="OUZ170" s="49"/>
      <c r="OVC170" s="49"/>
      <c r="OVF170" s="49"/>
      <c r="OVI170" s="49"/>
      <c r="OVL170" s="49"/>
      <c r="OVN170" s="49"/>
      <c r="OWA170" s="49"/>
      <c r="OWB170" s="49"/>
      <c r="OWC170" s="49"/>
      <c r="OWD170" s="49"/>
      <c r="OWE170" s="49"/>
      <c r="OWF170" s="49"/>
      <c r="OWG170" s="49"/>
      <c r="OWH170" s="49"/>
      <c r="OWI170" s="49"/>
      <c r="OWJ170" s="49"/>
      <c r="OWK170" s="49"/>
      <c r="OWL170" s="49"/>
      <c r="OWM170" s="49"/>
      <c r="OWN170" s="49"/>
      <c r="OWO170" s="49"/>
      <c r="OWP170" s="49"/>
      <c r="OWQ170" s="49"/>
      <c r="OWR170" s="49"/>
      <c r="OWS170" s="49"/>
      <c r="OWT170" s="49"/>
      <c r="OWU170" s="49"/>
      <c r="OWV170" s="49"/>
      <c r="OWW170" s="49"/>
      <c r="OWX170" s="49"/>
      <c r="OWY170" s="49"/>
      <c r="OWZ170" s="49"/>
      <c r="OXA170" s="49"/>
      <c r="OXB170" s="49"/>
      <c r="OXC170" s="49"/>
      <c r="OXD170" s="49"/>
      <c r="OXE170" s="49"/>
      <c r="OXF170" s="49"/>
      <c r="OXG170" s="49"/>
      <c r="OXH170" s="49"/>
      <c r="OXI170" s="49"/>
      <c r="OXJ170" s="49"/>
      <c r="OXK170" s="49"/>
      <c r="OXL170" s="49"/>
      <c r="OXM170" s="49"/>
      <c r="OXN170" s="49"/>
      <c r="OXQ170" s="49"/>
      <c r="OXT170" s="49"/>
      <c r="OXW170" s="49"/>
      <c r="OXZ170" s="49"/>
      <c r="OYC170" s="49"/>
      <c r="OYF170" s="49"/>
      <c r="OYO170" s="49"/>
      <c r="OYR170" s="49"/>
      <c r="OYU170" s="49"/>
      <c r="OYX170" s="49"/>
      <c r="OZG170" s="49"/>
      <c r="OZM170" s="49"/>
      <c r="OZP170" s="49"/>
      <c r="OZS170" s="49"/>
      <c r="OZV170" s="49"/>
      <c r="PAB170" s="49"/>
      <c r="PAE170" s="49"/>
      <c r="PAK170" s="49"/>
      <c r="PAM170" s="49"/>
      <c r="PAN170" s="49"/>
      <c r="PAP170" s="49"/>
      <c r="PBG170" s="49"/>
      <c r="PBL170" s="49"/>
      <c r="PBR170" s="49"/>
      <c r="PBU170" s="49"/>
      <c r="PBX170" s="49"/>
      <c r="PCF170" s="49"/>
      <c r="PDB170" s="49"/>
      <c r="PDC170" s="49"/>
      <c r="PDD170" s="49"/>
      <c r="PDE170" s="49"/>
      <c r="PDF170" s="49"/>
      <c r="PDG170" s="49"/>
      <c r="PDY170" s="49"/>
      <c r="PDZ170" s="49"/>
      <c r="PEC170" s="49"/>
      <c r="PEF170" s="49"/>
      <c r="PEH170" s="49"/>
      <c r="PEJ170" s="49"/>
      <c r="PEM170" s="49"/>
      <c r="PEP170" s="49"/>
      <c r="PES170" s="49"/>
      <c r="PEV170" s="49"/>
      <c r="PEY170" s="49"/>
      <c r="PFB170" s="49"/>
      <c r="PFE170" s="49"/>
      <c r="PFH170" s="49"/>
      <c r="PFJ170" s="49"/>
      <c r="PFW170" s="49"/>
      <c r="PFX170" s="49"/>
      <c r="PFY170" s="49"/>
      <c r="PFZ170" s="49"/>
      <c r="PGA170" s="49"/>
      <c r="PGB170" s="49"/>
      <c r="PGC170" s="49"/>
      <c r="PGD170" s="49"/>
      <c r="PGE170" s="49"/>
      <c r="PGF170" s="49"/>
      <c r="PGG170" s="49"/>
      <c r="PGH170" s="49"/>
      <c r="PGI170" s="49"/>
      <c r="PGJ170" s="49"/>
      <c r="PGK170" s="49"/>
      <c r="PGL170" s="49"/>
      <c r="PGM170" s="49"/>
      <c r="PGN170" s="49"/>
      <c r="PGO170" s="49"/>
      <c r="PGP170" s="49"/>
      <c r="PGQ170" s="49"/>
      <c r="PGR170" s="49"/>
      <c r="PGS170" s="49"/>
      <c r="PGT170" s="49"/>
      <c r="PGU170" s="49"/>
      <c r="PGV170" s="49"/>
      <c r="PGW170" s="49"/>
      <c r="PGX170" s="49"/>
      <c r="PGY170" s="49"/>
      <c r="PGZ170" s="49"/>
      <c r="PHA170" s="49"/>
      <c r="PHB170" s="49"/>
      <c r="PHC170" s="49"/>
      <c r="PHD170" s="49"/>
      <c r="PHE170" s="49"/>
      <c r="PHF170" s="49"/>
      <c r="PHG170" s="49"/>
      <c r="PHH170" s="49"/>
      <c r="PHI170" s="49"/>
      <c r="PHJ170" s="49"/>
      <c r="PHM170" s="49"/>
      <c r="PHP170" s="49"/>
      <c r="PHS170" s="49"/>
      <c r="PHV170" s="49"/>
      <c r="PHY170" s="49"/>
      <c r="PIB170" s="49"/>
      <c r="PIK170" s="49"/>
      <c r="PIN170" s="49"/>
      <c r="PIQ170" s="49"/>
      <c r="PIT170" s="49"/>
      <c r="PJC170" s="49"/>
      <c r="PJI170" s="49"/>
      <c r="PJL170" s="49"/>
      <c r="PJO170" s="49"/>
      <c r="PJR170" s="49"/>
      <c r="PJX170" s="49"/>
      <c r="PKA170" s="49"/>
      <c r="PKG170" s="49"/>
      <c r="PKI170" s="49"/>
      <c r="PKJ170" s="49"/>
      <c r="PKL170" s="49"/>
      <c r="PLC170" s="49"/>
      <c r="PLH170" s="49"/>
      <c r="PLN170" s="49"/>
      <c r="PLQ170" s="49"/>
      <c r="PLT170" s="49"/>
      <c r="PMB170" s="49"/>
      <c r="PMX170" s="49"/>
      <c r="PMY170" s="49"/>
      <c r="PMZ170" s="49"/>
      <c r="PNA170" s="49"/>
      <c r="PNB170" s="49"/>
      <c r="PNC170" s="49"/>
      <c r="PNU170" s="49"/>
      <c r="PNV170" s="49"/>
      <c r="PNY170" s="49"/>
      <c r="POB170" s="49"/>
      <c r="POD170" s="49"/>
      <c r="POF170" s="49"/>
      <c r="POI170" s="49"/>
      <c r="POL170" s="49"/>
      <c r="POO170" s="49"/>
      <c r="POR170" s="49"/>
      <c r="POU170" s="49"/>
      <c r="POX170" s="49"/>
      <c r="PPA170" s="49"/>
      <c r="PPD170" s="49"/>
      <c r="PPF170" s="49"/>
      <c r="PPS170" s="49"/>
      <c r="PPT170" s="49"/>
      <c r="PPU170" s="49"/>
      <c r="PPV170" s="49"/>
      <c r="PPW170" s="49"/>
      <c r="PPX170" s="49"/>
      <c r="PPY170" s="49"/>
      <c r="PPZ170" s="49"/>
      <c r="PQA170" s="49"/>
      <c r="PQB170" s="49"/>
      <c r="PQC170" s="49"/>
      <c r="PQD170" s="49"/>
      <c r="PQE170" s="49"/>
      <c r="PQF170" s="49"/>
      <c r="PQG170" s="49"/>
      <c r="PQH170" s="49"/>
      <c r="PQI170" s="49"/>
      <c r="PQJ170" s="49"/>
      <c r="PQK170" s="49"/>
      <c r="PQL170" s="49"/>
      <c r="PQM170" s="49"/>
      <c r="PQN170" s="49"/>
      <c r="PQO170" s="49"/>
      <c r="PQP170" s="49"/>
      <c r="PQQ170" s="49"/>
      <c r="PQR170" s="49"/>
      <c r="PQS170" s="49"/>
      <c r="PQT170" s="49"/>
      <c r="PQU170" s="49"/>
      <c r="PQV170" s="49"/>
      <c r="PQW170" s="49"/>
      <c r="PQX170" s="49"/>
      <c r="PQY170" s="49"/>
      <c r="PQZ170" s="49"/>
      <c r="PRA170" s="49"/>
      <c r="PRB170" s="49"/>
      <c r="PRC170" s="49"/>
      <c r="PRD170" s="49"/>
      <c r="PRE170" s="49"/>
      <c r="PRF170" s="49"/>
      <c r="PRI170" s="49"/>
      <c r="PRL170" s="49"/>
      <c r="PRO170" s="49"/>
      <c r="PRR170" s="49"/>
      <c r="PRU170" s="49"/>
      <c r="PRX170" s="49"/>
      <c r="PSG170" s="49"/>
      <c r="PSJ170" s="49"/>
      <c r="PSM170" s="49"/>
      <c r="PSP170" s="49"/>
      <c r="PSY170" s="49"/>
      <c r="PTE170" s="49"/>
      <c r="PTH170" s="49"/>
      <c r="PTK170" s="49"/>
      <c r="PTN170" s="49"/>
      <c r="PTT170" s="49"/>
      <c r="PTW170" s="49"/>
      <c r="PUC170" s="49"/>
      <c r="PUE170" s="49"/>
      <c r="PUF170" s="49"/>
      <c r="PUH170" s="49"/>
      <c r="PUY170" s="49"/>
      <c r="PVD170" s="49"/>
      <c r="PVJ170" s="49"/>
      <c r="PVM170" s="49"/>
      <c r="PVP170" s="49"/>
      <c r="PVX170" s="49"/>
      <c r="PWT170" s="49"/>
      <c r="PWU170" s="49"/>
      <c r="PWV170" s="49"/>
      <c r="PWW170" s="49"/>
      <c r="PWX170" s="49"/>
      <c r="PWY170" s="49"/>
      <c r="PXQ170" s="49"/>
      <c r="PXR170" s="49"/>
      <c r="PXU170" s="49"/>
      <c r="PXX170" s="49"/>
      <c r="PXZ170" s="49"/>
      <c r="PYB170" s="49"/>
      <c r="PYE170" s="49"/>
      <c r="PYH170" s="49"/>
      <c r="PYK170" s="49"/>
      <c r="PYN170" s="49"/>
      <c r="PYQ170" s="49"/>
      <c r="PYT170" s="49"/>
      <c r="PYW170" s="49"/>
      <c r="PYZ170" s="49"/>
      <c r="PZB170" s="49"/>
      <c r="PZO170" s="49"/>
      <c r="PZP170" s="49"/>
      <c r="PZQ170" s="49"/>
      <c r="PZR170" s="49"/>
      <c r="PZS170" s="49"/>
      <c r="PZT170" s="49"/>
      <c r="PZU170" s="49"/>
      <c r="PZV170" s="49"/>
      <c r="PZW170" s="49"/>
      <c r="PZX170" s="49"/>
      <c r="PZY170" s="49"/>
      <c r="PZZ170" s="49"/>
      <c r="QAA170" s="49"/>
      <c r="QAB170" s="49"/>
      <c r="QAC170" s="49"/>
      <c r="QAD170" s="49"/>
      <c r="QAE170" s="49"/>
      <c r="QAF170" s="49"/>
      <c r="QAG170" s="49"/>
      <c r="QAH170" s="49"/>
      <c r="QAI170" s="49"/>
      <c r="QAJ170" s="49"/>
      <c r="QAK170" s="49"/>
      <c r="QAL170" s="49"/>
      <c r="QAM170" s="49"/>
      <c r="QAN170" s="49"/>
      <c r="QAO170" s="49"/>
      <c r="QAP170" s="49"/>
      <c r="QAQ170" s="49"/>
      <c r="QAR170" s="49"/>
      <c r="QAS170" s="49"/>
      <c r="QAT170" s="49"/>
      <c r="QAU170" s="49"/>
      <c r="QAV170" s="49"/>
      <c r="QAW170" s="49"/>
      <c r="QAX170" s="49"/>
      <c r="QAY170" s="49"/>
      <c r="QAZ170" s="49"/>
      <c r="QBA170" s="49"/>
      <c r="QBB170" s="49"/>
      <c r="QBE170" s="49"/>
      <c r="QBH170" s="49"/>
      <c r="QBK170" s="49"/>
      <c r="QBN170" s="49"/>
      <c r="QBQ170" s="49"/>
      <c r="QBT170" s="49"/>
      <c r="QCC170" s="49"/>
      <c r="QCF170" s="49"/>
      <c r="QCI170" s="49"/>
      <c r="QCL170" s="49"/>
      <c r="QCU170" s="49"/>
      <c r="QDA170" s="49"/>
      <c r="QDD170" s="49"/>
      <c r="QDG170" s="49"/>
      <c r="QDJ170" s="49"/>
      <c r="QDP170" s="49"/>
      <c r="QDS170" s="49"/>
      <c r="QDY170" s="49"/>
      <c r="QEA170" s="49"/>
      <c r="QEB170" s="49"/>
      <c r="QED170" s="49"/>
      <c r="QEU170" s="49"/>
      <c r="QEZ170" s="49"/>
      <c r="QFF170" s="49"/>
      <c r="QFI170" s="49"/>
      <c r="QFL170" s="49"/>
      <c r="QFT170" s="49"/>
      <c r="QGP170" s="49"/>
      <c r="QGQ170" s="49"/>
      <c r="QGR170" s="49"/>
      <c r="QGS170" s="49"/>
      <c r="QGT170" s="49"/>
      <c r="QGU170" s="49"/>
      <c r="QHM170" s="49"/>
      <c r="QHN170" s="49"/>
      <c r="QHQ170" s="49"/>
      <c r="QHT170" s="49"/>
      <c r="QHV170" s="49"/>
      <c r="QHX170" s="49"/>
      <c r="QIA170" s="49"/>
      <c r="QID170" s="49"/>
      <c r="QIG170" s="49"/>
      <c r="QIJ170" s="49"/>
      <c r="QIM170" s="49"/>
      <c r="QIP170" s="49"/>
      <c r="QIS170" s="49"/>
      <c r="QIV170" s="49"/>
      <c r="QIX170" s="49"/>
      <c r="QJK170" s="49"/>
      <c r="QJL170" s="49"/>
      <c r="QJM170" s="49"/>
      <c r="QJN170" s="49"/>
      <c r="QJO170" s="49"/>
      <c r="QJP170" s="49"/>
      <c r="QJQ170" s="49"/>
      <c r="QJR170" s="49"/>
      <c r="QJS170" s="49"/>
      <c r="QJT170" s="49"/>
      <c r="QJU170" s="49"/>
      <c r="QJV170" s="49"/>
      <c r="QJW170" s="49"/>
      <c r="QJX170" s="49"/>
      <c r="QJY170" s="49"/>
      <c r="QJZ170" s="49"/>
      <c r="QKA170" s="49"/>
      <c r="QKB170" s="49"/>
      <c r="QKC170" s="49"/>
      <c r="QKD170" s="49"/>
      <c r="QKE170" s="49"/>
      <c r="QKF170" s="49"/>
      <c r="QKG170" s="49"/>
      <c r="QKH170" s="49"/>
      <c r="QKI170" s="49"/>
      <c r="QKJ170" s="49"/>
      <c r="QKK170" s="49"/>
      <c r="QKL170" s="49"/>
      <c r="QKM170" s="49"/>
      <c r="QKN170" s="49"/>
      <c r="QKO170" s="49"/>
      <c r="QKP170" s="49"/>
      <c r="QKQ170" s="49"/>
      <c r="QKR170" s="49"/>
      <c r="QKS170" s="49"/>
      <c r="QKT170" s="49"/>
      <c r="QKU170" s="49"/>
      <c r="QKV170" s="49"/>
      <c r="QKW170" s="49"/>
      <c r="QKX170" s="49"/>
      <c r="QLA170" s="49"/>
      <c r="QLD170" s="49"/>
      <c r="QLG170" s="49"/>
      <c r="QLJ170" s="49"/>
      <c r="QLM170" s="49"/>
      <c r="QLP170" s="49"/>
      <c r="QLY170" s="49"/>
      <c r="QMB170" s="49"/>
      <c r="QME170" s="49"/>
      <c r="QMH170" s="49"/>
      <c r="QMQ170" s="49"/>
      <c r="QMW170" s="49"/>
      <c r="QMZ170" s="49"/>
      <c r="QNC170" s="49"/>
      <c r="QNF170" s="49"/>
      <c r="QNL170" s="49"/>
      <c r="QNO170" s="49"/>
      <c r="QNU170" s="49"/>
      <c r="QNW170" s="49"/>
      <c r="QNX170" s="49"/>
      <c r="QNZ170" s="49"/>
      <c r="QOQ170" s="49"/>
      <c r="QOV170" s="49"/>
      <c r="QPB170" s="49"/>
      <c r="QPE170" s="49"/>
      <c r="QPH170" s="49"/>
      <c r="QPP170" s="49"/>
      <c r="QQL170" s="49"/>
      <c r="QQM170" s="49"/>
      <c r="QQN170" s="49"/>
      <c r="QQO170" s="49"/>
      <c r="QQP170" s="49"/>
      <c r="QQQ170" s="49"/>
      <c r="QRI170" s="49"/>
      <c r="QRJ170" s="49"/>
      <c r="QRM170" s="49"/>
      <c r="QRP170" s="49"/>
      <c r="QRR170" s="49"/>
      <c r="QRT170" s="49"/>
      <c r="QRW170" s="49"/>
      <c r="QRZ170" s="49"/>
      <c r="QSC170" s="49"/>
      <c r="QSF170" s="49"/>
      <c r="QSI170" s="49"/>
      <c r="QSL170" s="49"/>
      <c r="QSO170" s="49"/>
      <c r="QSR170" s="49"/>
      <c r="QST170" s="49"/>
      <c r="QTG170" s="49"/>
      <c r="QTH170" s="49"/>
      <c r="QTI170" s="49"/>
      <c r="QTJ170" s="49"/>
      <c r="QTK170" s="49"/>
      <c r="QTL170" s="49"/>
      <c r="QTM170" s="49"/>
      <c r="QTN170" s="49"/>
      <c r="QTO170" s="49"/>
      <c r="QTP170" s="49"/>
      <c r="QTQ170" s="49"/>
      <c r="QTR170" s="49"/>
      <c r="QTS170" s="49"/>
      <c r="QTT170" s="49"/>
      <c r="QTU170" s="49"/>
      <c r="QTV170" s="49"/>
      <c r="QTW170" s="49"/>
      <c r="QTX170" s="49"/>
      <c r="QTY170" s="49"/>
      <c r="QTZ170" s="49"/>
      <c r="QUA170" s="49"/>
      <c r="QUB170" s="49"/>
      <c r="QUC170" s="49"/>
      <c r="QUD170" s="49"/>
      <c r="QUE170" s="49"/>
      <c r="QUF170" s="49"/>
      <c r="QUG170" s="49"/>
      <c r="QUH170" s="49"/>
      <c r="QUI170" s="49"/>
      <c r="QUJ170" s="49"/>
      <c r="QUK170" s="49"/>
      <c r="QUL170" s="49"/>
      <c r="QUM170" s="49"/>
      <c r="QUN170" s="49"/>
      <c r="QUO170" s="49"/>
      <c r="QUP170" s="49"/>
      <c r="QUQ170" s="49"/>
      <c r="QUR170" s="49"/>
      <c r="QUS170" s="49"/>
      <c r="QUT170" s="49"/>
      <c r="QUW170" s="49"/>
      <c r="QUZ170" s="49"/>
      <c r="QVC170" s="49"/>
      <c r="QVF170" s="49"/>
      <c r="QVI170" s="49"/>
      <c r="QVL170" s="49"/>
      <c r="QVU170" s="49"/>
      <c r="QVX170" s="49"/>
      <c r="QWA170" s="49"/>
      <c r="QWD170" s="49"/>
      <c r="QWM170" s="49"/>
      <c r="QWS170" s="49"/>
      <c r="QWV170" s="49"/>
      <c r="QWY170" s="49"/>
      <c r="QXB170" s="49"/>
      <c r="QXH170" s="49"/>
      <c r="QXK170" s="49"/>
      <c r="QXQ170" s="49"/>
      <c r="QXS170" s="49"/>
      <c r="QXT170" s="49"/>
      <c r="QXV170" s="49"/>
      <c r="QYM170" s="49"/>
      <c r="QYR170" s="49"/>
      <c r="QYX170" s="49"/>
      <c r="QZA170" s="49"/>
      <c r="QZD170" s="49"/>
      <c r="QZL170" s="49"/>
      <c r="RAH170" s="49"/>
      <c r="RAI170" s="49"/>
      <c r="RAJ170" s="49"/>
      <c r="RAK170" s="49"/>
      <c r="RAL170" s="49"/>
      <c r="RAM170" s="49"/>
      <c r="RBE170" s="49"/>
      <c r="RBF170" s="49"/>
      <c r="RBI170" s="49"/>
      <c r="RBL170" s="49"/>
      <c r="RBN170" s="49"/>
      <c r="RBP170" s="49"/>
      <c r="RBS170" s="49"/>
      <c r="RBV170" s="49"/>
      <c r="RBY170" s="49"/>
      <c r="RCB170" s="49"/>
      <c r="RCE170" s="49"/>
      <c r="RCH170" s="49"/>
      <c r="RCK170" s="49"/>
      <c r="RCN170" s="49"/>
      <c r="RCP170" s="49"/>
      <c r="RDC170" s="49"/>
      <c r="RDD170" s="49"/>
      <c r="RDE170" s="49"/>
      <c r="RDF170" s="49"/>
      <c r="RDG170" s="49"/>
      <c r="RDH170" s="49"/>
      <c r="RDI170" s="49"/>
      <c r="RDJ170" s="49"/>
      <c r="RDK170" s="49"/>
      <c r="RDL170" s="49"/>
      <c r="RDM170" s="49"/>
      <c r="RDN170" s="49"/>
      <c r="RDO170" s="49"/>
      <c r="RDP170" s="49"/>
      <c r="RDQ170" s="49"/>
      <c r="RDR170" s="49"/>
      <c r="RDS170" s="49"/>
      <c r="RDT170" s="49"/>
      <c r="RDU170" s="49"/>
      <c r="RDV170" s="49"/>
      <c r="RDW170" s="49"/>
      <c r="RDX170" s="49"/>
      <c r="RDY170" s="49"/>
      <c r="RDZ170" s="49"/>
      <c r="REA170" s="49"/>
      <c r="REB170" s="49"/>
      <c r="REC170" s="49"/>
      <c r="RED170" s="49"/>
      <c r="REE170" s="49"/>
      <c r="REF170" s="49"/>
      <c r="REG170" s="49"/>
      <c r="REH170" s="49"/>
      <c r="REI170" s="49"/>
      <c r="REJ170" s="49"/>
      <c r="REK170" s="49"/>
      <c r="REL170" s="49"/>
      <c r="REM170" s="49"/>
      <c r="REN170" s="49"/>
      <c r="REO170" s="49"/>
      <c r="REP170" s="49"/>
      <c r="RES170" s="49"/>
      <c r="REV170" s="49"/>
      <c r="REY170" s="49"/>
      <c r="RFB170" s="49"/>
      <c r="RFE170" s="49"/>
      <c r="RFH170" s="49"/>
      <c r="RFQ170" s="49"/>
      <c r="RFT170" s="49"/>
      <c r="RFW170" s="49"/>
      <c r="RFZ170" s="49"/>
      <c r="RGI170" s="49"/>
      <c r="RGO170" s="49"/>
      <c r="RGR170" s="49"/>
      <c r="RGU170" s="49"/>
      <c r="RGX170" s="49"/>
      <c r="RHD170" s="49"/>
      <c r="RHG170" s="49"/>
      <c r="RHM170" s="49"/>
      <c r="RHO170" s="49"/>
      <c r="RHP170" s="49"/>
      <c r="RHR170" s="49"/>
      <c r="RII170" s="49"/>
      <c r="RIN170" s="49"/>
      <c r="RIT170" s="49"/>
      <c r="RIW170" s="49"/>
      <c r="RIZ170" s="49"/>
      <c r="RJH170" s="49"/>
      <c r="RKD170" s="49"/>
      <c r="RKE170" s="49"/>
      <c r="RKF170" s="49"/>
      <c r="RKG170" s="49"/>
      <c r="RKH170" s="49"/>
      <c r="RKI170" s="49"/>
      <c r="RLA170" s="49"/>
      <c r="RLB170" s="49"/>
      <c r="RLE170" s="49"/>
      <c r="RLH170" s="49"/>
      <c r="RLJ170" s="49"/>
      <c r="RLL170" s="49"/>
      <c r="RLO170" s="49"/>
      <c r="RLR170" s="49"/>
      <c r="RLU170" s="49"/>
      <c r="RLX170" s="49"/>
      <c r="RMA170" s="49"/>
      <c r="RMD170" s="49"/>
      <c r="RMG170" s="49"/>
      <c r="RMJ170" s="49"/>
      <c r="RML170" s="49"/>
      <c r="RMY170" s="49"/>
      <c r="RMZ170" s="49"/>
      <c r="RNA170" s="49"/>
      <c r="RNB170" s="49"/>
      <c r="RNC170" s="49"/>
      <c r="RND170" s="49"/>
      <c r="RNE170" s="49"/>
      <c r="RNF170" s="49"/>
      <c r="RNG170" s="49"/>
      <c r="RNH170" s="49"/>
      <c r="RNI170" s="49"/>
      <c r="RNJ170" s="49"/>
      <c r="RNK170" s="49"/>
      <c r="RNL170" s="49"/>
      <c r="RNM170" s="49"/>
      <c r="RNN170" s="49"/>
      <c r="RNO170" s="49"/>
      <c r="RNP170" s="49"/>
      <c r="RNQ170" s="49"/>
      <c r="RNR170" s="49"/>
      <c r="RNS170" s="49"/>
      <c r="RNT170" s="49"/>
      <c r="RNU170" s="49"/>
      <c r="RNV170" s="49"/>
      <c r="RNW170" s="49"/>
      <c r="RNX170" s="49"/>
      <c r="RNY170" s="49"/>
      <c r="RNZ170" s="49"/>
      <c r="ROA170" s="49"/>
      <c r="ROB170" s="49"/>
      <c r="ROC170" s="49"/>
      <c r="ROD170" s="49"/>
      <c r="ROE170" s="49"/>
      <c r="ROF170" s="49"/>
      <c r="ROG170" s="49"/>
      <c r="ROH170" s="49"/>
      <c r="ROI170" s="49"/>
      <c r="ROJ170" s="49"/>
      <c r="ROK170" s="49"/>
      <c r="ROL170" s="49"/>
      <c r="ROO170" s="49"/>
      <c r="ROR170" s="49"/>
      <c r="ROU170" s="49"/>
      <c r="ROX170" s="49"/>
      <c r="RPA170" s="49"/>
      <c r="RPD170" s="49"/>
      <c r="RPM170" s="49"/>
      <c r="RPP170" s="49"/>
      <c r="RPS170" s="49"/>
      <c r="RPV170" s="49"/>
      <c r="RQE170" s="49"/>
      <c r="RQK170" s="49"/>
      <c r="RQN170" s="49"/>
      <c r="RQQ170" s="49"/>
      <c r="RQT170" s="49"/>
      <c r="RQZ170" s="49"/>
      <c r="RRC170" s="49"/>
      <c r="RRI170" s="49"/>
      <c r="RRK170" s="49"/>
      <c r="RRL170" s="49"/>
      <c r="RRN170" s="49"/>
      <c r="RSE170" s="49"/>
      <c r="RSJ170" s="49"/>
      <c r="RSP170" s="49"/>
      <c r="RSS170" s="49"/>
      <c r="RSV170" s="49"/>
      <c r="RTD170" s="49"/>
      <c r="RTZ170" s="49"/>
      <c r="RUA170" s="49"/>
      <c r="RUB170" s="49"/>
      <c r="RUC170" s="49"/>
      <c r="RUD170" s="49"/>
      <c r="RUE170" s="49"/>
      <c r="RUW170" s="49"/>
      <c r="RUX170" s="49"/>
      <c r="RVA170" s="49"/>
      <c r="RVD170" s="49"/>
      <c r="RVF170" s="49"/>
      <c r="RVH170" s="49"/>
      <c r="RVK170" s="49"/>
      <c r="RVN170" s="49"/>
      <c r="RVQ170" s="49"/>
      <c r="RVT170" s="49"/>
      <c r="RVW170" s="49"/>
      <c r="RVZ170" s="49"/>
      <c r="RWC170" s="49"/>
      <c r="RWF170" s="49"/>
      <c r="RWH170" s="49"/>
      <c r="RWU170" s="49"/>
      <c r="RWV170" s="49"/>
      <c r="RWW170" s="49"/>
      <c r="RWX170" s="49"/>
      <c r="RWY170" s="49"/>
      <c r="RWZ170" s="49"/>
      <c r="RXA170" s="49"/>
      <c r="RXB170" s="49"/>
      <c r="RXC170" s="49"/>
      <c r="RXD170" s="49"/>
      <c r="RXE170" s="49"/>
      <c r="RXF170" s="49"/>
      <c r="RXG170" s="49"/>
      <c r="RXH170" s="49"/>
      <c r="RXI170" s="49"/>
      <c r="RXJ170" s="49"/>
      <c r="RXK170" s="49"/>
      <c r="RXL170" s="49"/>
      <c r="RXM170" s="49"/>
      <c r="RXN170" s="49"/>
      <c r="RXO170" s="49"/>
      <c r="RXP170" s="49"/>
      <c r="RXQ170" s="49"/>
      <c r="RXR170" s="49"/>
      <c r="RXS170" s="49"/>
      <c r="RXT170" s="49"/>
      <c r="RXU170" s="49"/>
      <c r="RXV170" s="49"/>
      <c r="RXW170" s="49"/>
      <c r="RXX170" s="49"/>
      <c r="RXY170" s="49"/>
      <c r="RXZ170" s="49"/>
      <c r="RYA170" s="49"/>
      <c r="RYB170" s="49"/>
      <c r="RYC170" s="49"/>
      <c r="RYD170" s="49"/>
      <c r="RYE170" s="49"/>
      <c r="RYF170" s="49"/>
      <c r="RYG170" s="49"/>
      <c r="RYH170" s="49"/>
      <c r="RYK170" s="49"/>
      <c r="RYN170" s="49"/>
      <c r="RYQ170" s="49"/>
      <c r="RYT170" s="49"/>
      <c r="RYW170" s="49"/>
      <c r="RYZ170" s="49"/>
      <c r="RZI170" s="49"/>
      <c r="RZL170" s="49"/>
      <c r="RZO170" s="49"/>
      <c r="RZR170" s="49"/>
      <c r="SAA170" s="49"/>
      <c r="SAG170" s="49"/>
      <c r="SAJ170" s="49"/>
      <c r="SAM170" s="49"/>
      <c r="SAP170" s="49"/>
      <c r="SAV170" s="49"/>
      <c r="SAY170" s="49"/>
      <c r="SBE170" s="49"/>
      <c r="SBG170" s="49"/>
      <c r="SBH170" s="49"/>
      <c r="SBJ170" s="49"/>
      <c r="SCA170" s="49"/>
      <c r="SCF170" s="49"/>
      <c r="SCL170" s="49"/>
      <c r="SCO170" s="49"/>
      <c r="SCR170" s="49"/>
      <c r="SCZ170" s="49"/>
      <c r="SDV170" s="49"/>
      <c r="SDW170" s="49"/>
      <c r="SDX170" s="49"/>
      <c r="SDY170" s="49"/>
      <c r="SDZ170" s="49"/>
      <c r="SEA170" s="49"/>
      <c r="SES170" s="49"/>
      <c r="SET170" s="49"/>
      <c r="SEW170" s="49"/>
      <c r="SEZ170" s="49"/>
      <c r="SFB170" s="49"/>
      <c r="SFD170" s="49"/>
      <c r="SFG170" s="49"/>
      <c r="SFJ170" s="49"/>
      <c r="SFM170" s="49"/>
      <c r="SFP170" s="49"/>
      <c r="SFS170" s="49"/>
      <c r="SFV170" s="49"/>
      <c r="SFY170" s="49"/>
      <c r="SGB170" s="49"/>
      <c r="SGD170" s="49"/>
      <c r="SGQ170" s="49"/>
      <c r="SGR170" s="49"/>
      <c r="SGS170" s="49"/>
      <c r="SGT170" s="49"/>
      <c r="SGU170" s="49"/>
      <c r="SGV170" s="49"/>
      <c r="SGW170" s="49"/>
      <c r="SGX170" s="49"/>
      <c r="SGY170" s="49"/>
      <c r="SGZ170" s="49"/>
      <c r="SHA170" s="49"/>
      <c r="SHB170" s="49"/>
      <c r="SHC170" s="49"/>
      <c r="SHD170" s="49"/>
      <c r="SHE170" s="49"/>
      <c r="SHF170" s="49"/>
      <c r="SHG170" s="49"/>
      <c r="SHH170" s="49"/>
      <c r="SHI170" s="49"/>
      <c r="SHJ170" s="49"/>
      <c r="SHK170" s="49"/>
      <c r="SHL170" s="49"/>
      <c r="SHM170" s="49"/>
      <c r="SHN170" s="49"/>
      <c r="SHO170" s="49"/>
      <c r="SHP170" s="49"/>
      <c r="SHQ170" s="49"/>
      <c r="SHR170" s="49"/>
      <c r="SHS170" s="49"/>
      <c r="SHT170" s="49"/>
      <c r="SHU170" s="49"/>
      <c r="SHV170" s="49"/>
      <c r="SHW170" s="49"/>
      <c r="SHX170" s="49"/>
      <c r="SHY170" s="49"/>
      <c r="SHZ170" s="49"/>
      <c r="SIA170" s="49"/>
      <c r="SIB170" s="49"/>
      <c r="SIC170" s="49"/>
      <c r="SID170" s="49"/>
      <c r="SIG170" s="49"/>
      <c r="SIJ170" s="49"/>
      <c r="SIM170" s="49"/>
      <c r="SIP170" s="49"/>
      <c r="SIS170" s="49"/>
      <c r="SIV170" s="49"/>
      <c r="SJE170" s="49"/>
      <c r="SJH170" s="49"/>
      <c r="SJK170" s="49"/>
      <c r="SJN170" s="49"/>
      <c r="SJW170" s="49"/>
      <c r="SKC170" s="49"/>
      <c r="SKF170" s="49"/>
      <c r="SKI170" s="49"/>
      <c r="SKL170" s="49"/>
      <c r="SKR170" s="49"/>
      <c r="SKU170" s="49"/>
      <c r="SLA170" s="49"/>
      <c r="SLC170" s="49"/>
      <c r="SLD170" s="49"/>
      <c r="SLF170" s="49"/>
      <c r="SLW170" s="49"/>
      <c r="SMB170" s="49"/>
      <c r="SMH170" s="49"/>
      <c r="SMK170" s="49"/>
      <c r="SMN170" s="49"/>
      <c r="SMV170" s="49"/>
      <c r="SNR170" s="49"/>
      <c r="SNS170" s="49"/>
      <c r="SNT170" s="49"/>
      <c r="SNU170" s="49"/>
      <c r="SNV170" s="49"/>
      <c r="SNW170" s="49"/>
      <c r="SOO170" s="49"/>
      <c r="SOP170" s="49"/>
      <c r="SOS170" s="49"/>
      <c r="SOV170" s="49"/>
      <c r="SOX170" s="49"/>
      <c r="SOZ170" s="49"/>
      <c r="SPC170" s="49"/>
      <c r="SPF170" s="49"/>
      <c r="SPI170" s="49"/>
      <c r="SPL170" s="49"/>
      <c r="SPO170" s="49"/>
      <c r="SPR170" s="49"/>
      <c r="SPU170" s="49"/>
      <c r="SPX170" s="49"/>
      <c r="SPZ170" s="49"/>
      <c r="SQM170" s="49"/>
      <c r="SQN170" s="49"/>
      <c r="SQO170" s="49"/>
      <c r="SQP170" s="49"/>
      <c r="SQQ170" s="49"/>
      <c r="SQR170" s="49"/>
      <c r="SQS170" s="49"/>
      <c r="SQT170" s="49"/>
      <c r="SQU170" s="49"/>
      <c r="SQV170" s="49"/>
      <c r="SQW170" s="49"/>
      <c r="SQX170" s="49"/>
      <c r="SQY170" s="49"/>
      <c r="SQZ170" s="49"/>
      <c r="SRA170" s="49"/>
      <c r="SRB170" s="49"/>
      <c r="SRC170" s="49"/>
      <c r="SRD170" s="49"/>
      <c r="SRE170" s="49"/>
      <c r="SRF170" s="49"/>
      <c r="SRG170" s="49"/>
      <c r="SRH170" s="49"/>
      <c r="SRI170" s="49"/>
      <c r="SRJ170" s="49"/>
      <c r="SRK170" s="49"/>
      <c r="SRL170" s="49"/>
      <c r="SRM170" s="49"/>
      <c r="SRN170" s="49"/>
      <c r="SRO170" s="49"/>
      <c r="SRP170" s="49"/>
      <c r="SRQ170" s="49"/>
      <c r="SRR170" s="49"/>
      <c r="SRS170" s="49"/>
      <c r="SRT170" s="49"/>
      <c r="SRU170" s="49"/>
      <c r="SRV170" s="49"/>
      <c r="SRW170" s="49"/>
      <c r="SRX170" s="49"/>
      <c r="SRY170" s="49"/>
      <c r="SRZ170" s="49"/>
      <c r="SSC170" s="49"/>
      <c r="SSF170" s="49"/>
      <c r="SSI170" s="49"/>
      <c r="SSL170" s="49"/>
      <c r="SSO170" s="49"/>
      <c r="SSR170" s="49"/>
      <c r="STA170" s="49"/>
      <c r="STD170" s="49"/>
      <c r="STG170" s="49"/>
      <c r="STJ170" s="49"/>
      <c r="STS170" s="49"/>
      <c r="STY170" s="49"/>
      <c r="SUB170" s="49"/>
      <c r="SUE170" s="49"/>
      <c r="SUH170" s="49"/>
      <c r="SUN170" s="49"/>
      <c r="SUQ170" s="49"/>
      <c r="SUW170" s="49"/>
      <c r="SUY170" s="49"/>
      <c r="SUZ170" s="49"/>
      <c r="SVB170" s="49"/>
      <c r="SVS170" s="49"/>
      <c r="SVX170" s="49"/>
      <c r="SWD170" s="49"/>
      <c r="SWG170" s="49"/>
      <c r="SWJ170" s="49"/>
      <c r="SWR170" s="49"/>
      <c r="SXN170" s="49"/>
      <c r="SXO170" s="49"/>
      <c r="SXP170" s="49"/>
      <c r="SXQ170" s="49"/>
      <c r="SXR170" s="49"/>
      <c r="SXS170" s="49"/>
      <c r="SYK170" s="49"/>
      <c r="SYL170" s="49"/>
      <c r="SYO170" s="49"/>
      <c r="SYR170" s="49"/>
      <c r="SYT170" s="49"/>
      <c r="SYV170" s="49"/>
      <c r="SYY170" s="49"/>
      <c r="SZB170" s="49"/>
      <c r="SZE170" s="49"/>
      <c r="SZH170" s="49"/>
      <c r="SZK170" s="49"/>
      <c r="SZN170" s="49"/>
      <c r="SZQ170" s="49"/>
      <c r="SZT170" s="49"/>
      <c r="SZV170" s="49"/>
      <c r="TAI170" s="49"/>
      <c r="TAJ170" s="49"/>
      <c r="TAK170" s="49"/>
      <c r="TAL170" s="49"/>
      <c r="TAM170" s="49"/>
      <c r="TAN170" s="49"/>
      <c r="TAO170" s="49"/>
      <c r="TAP170" s="49"/>
      <c r="TAQ170" s="49"/>
      <c r="TAR170" s="49"/>
      <c r="TAS170" s="49"/>
      <c r="TAT170" s="49"/>
      <c r="TAU170" s="49"/>
      <c r="TAV170" s="49"/>
      <c r="TAW170" s="49"/>
      <c r="TAX170" s="49"/>
      <c r="TAY170" s="49"/>
      <c r="TAZ170" s="49"/>
      <c r="TBA170" s="49"/>
      <c r="TBB170" s="49"/>
      <c r="TBC170" s="49"/>
      <c r="TBD170" s="49"/>
      <c r="TBE170" s="49"/>
      <c r="TBF170" s="49"/>
      <c r="TBG170" s="49"/>
      <c r="TBH170" s="49"/>
      <c r="TBI170" s="49"/>
      <c r="TBJ170" s="49"/>
      <c r="TBK170" s="49"/>
      <c r="TBL170" s="49"/>
      <c r="TBM170" s="49"/>
      <c r="TBN170" s="49"/>
      <c r="TBO170" s="49"/>
      <c r="TBP170" s="49"/>
      <c r="TBQ170" s="49"/>
      <c r="TBR170" s="49"/>
      <c r="TBS170" s="49"/>
      <c r="TBT170" s="49"/>
      <c r="TBU170" s="49"/>
      <c r="TBV170" s="49"/>
      <c r="TBY170" s="49"/>
      <c r="TCB170" s="49"/>
      <c r="TCE170" s="49"/>
      <c r="TCH170" s="49"/>
      <c r="TCK170" s="49"/>
      <c r="TCN170" s="49"/>
      <c r="TCW170" s="49"/>
      <c r="TCZ170" s="49"/>
      <c r="TDC170" s="49"/>
      <c r="TDF170" s="49"/>
      <c r="TDO170" s="49"/>
      <c r="TDU170" s="49"/>
      <c r="TDX170" s="49"/>
      <c r="TEA170" s="49"/>
      <c r="TED170" s="49"/>
      <c r="TEJ170" s="49"/>
      <c r="TEM170" s="49"/>
      <c r="TES170" s="49"/>
      <c r="TEU170" s="49"/>
      <c r="TEV170" s="49"/>
      <c r="TEX170" s="49"/>
      <c r="TFO170" s="49"/>
      <c r="TFT170" s="49"/>
      <c r="TFZ170" s="49"/>
      <c r="TGC170" s="49"/>
      <c r="TGF170" s="49"/>
      <c r="TGN170" s="49"/>
      <c r="THJ170" s="49"/>
      <c r="THK170" s="49"/>
      <c r="THL170" s="49"/>
      <c r="THM170" s="49"/>
      <c r="THN170" s="49"/>
      <c r="THO170" s="49"/>
      <c r="TIG170" s="49"/>
      <c r="TIH170" s="49"/>
      <c r="TIK170" s="49"/>
      <c r="TIN170" s="49"/>
      <c r="TIP170" s="49"/>
      <c r="TIR170" s="49"/>
      <c r="TIU170" s="49"/>
      <c r="TIX170" s="49"/>
      <c r="TJA170" s="49"/>
      <c r="TJD170" s="49"/>
      <c r="TJG170" s="49"/>
      <c r="TJJ170" s="49"/>
      <c r="TJM170" s="49"/>
      <c r="TJP170" s="49"/>
      <c r="TJR170" s="49"/>
      <c r="TKE170" s="49"/>
      <c r="TKF170" s="49"/>
      <c r="TKG170" s="49"/>
      <c r="TKH170" s="49"/>
      <c r="TKI170" s="49"/>
      <c r="TKJ170" s="49"/>
      <c r="TKK170" s="49"/>
      <c r="TKL170" s="49"/>
      <c r="TKM170" s="49"/>
      <c r="TKN170" s="49"/>
      <c r="TKO170" s="49"/>
      <c r="TKP170" s="49"/>
      <c r="TKQ170" s="49"/>
      <c r="TKR170" s="49"/>
      <c r="TKS170" s="49"/>
      <c r="TKT170" s="49"/>
      <c r="TKU170" s="49"/>
      <c r="TKV170" s="49"/>
      <c r="TKW170" s="49"/>
      <c r="TKX170" s="49"/>
      <c r="TKY170" s="49"/>
      <c r="TKZ170" s="49"/>
      <c r="TLA170" s="49"/>
      <c r="TLB170" s="49"/>
      <c r="TLC170" s="49"/>
      <c r="TLD170" s="49"/>
      <c r="TLE170" s="49"/>
      <c r="TLF170" s="49"/>
      <c r="TLG170" s="49"/>
      <c r="TLH170" s="49"/>
      <c r="TLI170" s="49"/>
      <c r="TLJ170" s="49"/>
      <c r="TLK170" s="49"/>
      <c r="TLL170" s="49"/>
      <c r="TLM170" s="49"/>
      <c r="TLN170" s="49"/>
      <c r="TLO170" s="49"/>
      <c r="TLP170" s="49"/>
      <c r="TLQ170" s="49"/>
      <c r="TLR170" s="49"/>
      <c r="TLU170" s="49"/>
      <c r="TLX170" s="49"/>
      <c r="TMA170" s="49"/>
      <c r="TMD170" s="49"/>
      <c r="TMG170" s="49"/>
      <c r="TMJ170" s="49"/>
      <c r="TMS170" s="49"/>
      <c r="TMV170" s="49"/>
      <c r="TMY170" s="49"/>
      <c r="TNB170" s="49"/>
      <c r="TNK170" s="49"/>
      <c r="TNQ170" s="49"/>
      <c r="TNT170" s="49"/>
      <c r="TNW170" s="49"/>
      <c r="TNZ170" s="49"/>
      <c r="TOF170" s="49"/>
      <c r="TOI170" s="49"/>
      <c r="TOO170" s="49"/>
      <c r="TOQ170" s="49"/>
      <c r="TOR170" s="49"/>
      <c r="TOT170" s="49"/>
      <c r="TPK170" s="49"/>
      <c r="TPP170" s="49"/>
      <c r="TPV170" s="49"/>
      <c r="TPY170" s="49"/>
      <c r="TQB170" s="49"/>
      <c r="TQJ170" s="49"/>
      <c r="TRF170" s="49"/>
      <c r="TRG170" s="49"/>
      <c r="TRH170" s="49"/>
      <c r="TRI170" s="49"/>
      <c r="TRJ170" s="49"/>
      <c r="TRK170" s="49"/>
      <c r="TSC170" s="49"/>
      <c r="TSD170" s="49"/>
      <c r="TSG170" s="49"/>
      <c r="TSJ170" s="49"/>
      <c r="TSL170" s="49"/>
      <c r="TSN170" s="49"/>
      <c r="TSQ170" s="49"/>
      <c r="TST170" s="49"/>
      <c r="TSW170" s="49"/>
      <c r="TSZ170" s="49"/>
      <c r="TTC170" s="49"/>
      <c r="TTF170" s="49"/>
      <c r="TTI170" s="49"/>
      <c r="TTL170" s="49"/>
      <c r="TTN170" s="49"/>
      <c r="TUA170" s="49"/>
      <c r="TUB170" s="49"/>
      <c r="TUC170" s="49"/>
      <c r="TUD170" s="49"/>
      <c r="TUE170" s="49"/>
      <c r="TUF170" s="49"/>
      <c r="TUG170" s="49"/>
      <c r="TUH170" s="49"/>
      <c r="TUI170" s="49"/>
      <c r="TUJ170" s="49"/>
      <c r="TUK170" s="49"/>
      <c r="TUL170" s="49"/>
      <c r="TUM170" s="49"/>
      <c r="TUN170" s="49"/>
      <c r="TUO170" s="49"/>
      <c r="TUP170" s="49"/>
      <c r="TUQ170" s="49"/>
      <c r="TUR170" s="49"/>
      <c r="TUS170" s="49"/>
      <c r="TUT170" s="49"/>
      <c r="TUU170" s="49"/>
      <c r="TUV170" s="49"/>
      <c r="TUW170" s="49"/>
      <c r="TUX170" s="49"/>
      <c r="TUY170" s="49"/>
      <c r="TUZ170" s="49"/>
      <c r="TVA170" s="49"/>
      <c r="TVB170" s="49"/>
      <c r="TVC170" s="49"/>
      <c r="TVD170" s="49"/>
      <c r="TVE170" s="49"/>
      <c r="TVF170" s="49"/>
      <c r="TVG170" s="49"/>
      <c r="TVH170" s="49"/>
      <c r="TVI170" s="49"/>
      <c r="TVJ170" s="49"/>
      <c r="TVK170" s="49"/>
      <c r="TVL170" s="49"/>
      <c r="TVM170" s="49"/>
      <c r="TVN170" s="49"/>
      <c r="TVQ170" s="49"/>
      <c r="TVT170" s="49"/>
      <c r="TVW170" s="49"/>
      <c r="TVZ170" s="49"/>
      <c r="TWC170" s="49"/>
      <c r="TWF170" s="49"/>
      <c r="TWO170" s="49"/>
      <c r="TWR170" s="49"/>
      <c r="TWU170" s="49"/>
      <c r="TWX170" s="49"/>
      <c r="TXG170" s="49"/>
      <c r="TXM170" s="49"/>
      <c r="TXP170" s="49"/>
      <c r="TXS170" s="49"/>
      <c r="TXV170" s="49"/>
      <c r="TYB170" s="49"/>
      <c r="TYE170" s="49"/>
      <c r="TYK170" s="49"/>
      <c r="TYM170" s="49"/>
      <c r="TYN170" s="49"/>
      <c r="TYP170" s="49"/>
      <c r="TZG170" s="49"/>
      <c r="TZL170" s="49"/>
      <c r="TZR170" s="49"/>
      <c r="TZU170" s="49"/>
      <c r="TZX170" s="49"/>
      <c r="UAF170" s="49"/>
      <c r="UBB170" s="49"/>
      <c r="UBC170" s="49"/>
      <c r="UBD170" s="49"/>
      <c r="UBE170" s="49"/>
      <c r="UBF170" s="49"/>
      <c r="UBG170" s="49"/>
      <c r="UBY170" s="49"/>
      <c r="UBZ170" s="49"/>
      <c r="UCC170" s="49"/>
      <c r="UCF170" s="49"/>
      <c r="UCH170" s="49"/>
      <c r="UCJ170" s="49"/>
      <c r="UCM170" s="49"/>
      <c r="UCP170" s="49"/>
      <c r="UCS170" s="49"/>
      <c r="UCV170" s="49"/>
      <c r="UCY170" s="49"/>
      <c r="UDB170" s="49"/>
      <c r="UDE170" s="49"/>
      <c r="UDH170" s="49"/>
      <c r="UDJ170" s="49"/>
      <c r="UDW170" s="49"/>
      <c r="UDX170" s="49"/>
      <c r="UDY170" s="49"/>
      <c r="UDZ170" s="49"/>
      <c r="UEA170" s="49"/>
      <c r="UEB170" s="49"/>
      <c r="UEC170" s="49"/>
      <c r="UED170" s="49"/>
      <c r="UEE170" s="49"/>
      <c r="UEF170" s="49"/>
      <c r="UEG170" s="49"/>
      <c r="UEH170" s="49"/>
      <c r="UEI170" s="49"/>
      <c r="UEJ170" s="49"/>
      <c r="UEK170" s="49"/>
      <c r="UEL170" s="49"/>
      <c r="UEM170" s="49"/>
      <c r="UEN170" s="49"/>
      <c r="UEO170" s="49"/>
      <c r="UEP170" s="49"/>
      <c r="UEQ170" s="49"/>
      <c r="UER170" s="49"/>
      <c r="UES170" s="49"/>
      <c r="UET170" s="49"/>
      <c r="UEU170" s="49"/>
      <c r="UEV170" s="49"/>
      <c r="UEW170" s="49"/>
      <c r="UEX170" s="49"/>
      <c r="UEY170" s="49"/>
      <c r="UEZ170" s="49"/>
      <c r="UFA170" s="49"/>
      <c r="UFB170" s="49"/>
      <c r="UFC170" s="49"/>
      <c r="UFD170" s="49"/>
      <c r="UFE170" s="49"/>
      <c r="UFF170" s="49"/>
      <c r="UFG170" s="49"/>
      <c r="UFH170" s="49"/>
      <c r="UFI170" s="49"/>
      <c r="UFJ170" s="49"/>
      <c r="UFM170" s="49"/>
      <c r="UFP170" s="49"/>
      <c r="UFS170" s="49"/>
      <c r="UFV170" s="49"/>
      <c r="UFY170" s="49"/>
      <c r="UGB170" s="49"/>
      <c r="UGK170" s="49"/>
      <c r="UGN170" s="49"/>
      <c r="UGQ170" s="49"/>
      <c r="UGT170" s="49"/>
      <c r="UHC170" s="49"/>
      <c r="UHI170" s="49"/>
      <c r="UHL170" s="49"/>
      <c r="UHO170" s="49"/>
      <c r="UHR170" s="49"/>
      <c r="UHX170" s="49"/>
      <c r="UIA170" s="49"/>
      <c r="UIG170" s="49"/>
      <c r="UII170" s="49"/>
      <c r="UIJ170" s="49"/>
      <c r="UIL170" s="49"/>
      <c r="UJC170" s="49"/>
      <c r="UJH170" s="49"/>
      <c r="UJN170" s="49"/>
      <c r="UJQ170" s="49"/>
      <c r="UJT170" s="49"/>
      <c r="UKB170" s="49"/>
      <c r="UKX170" s="49"/>
      <c r="UKY170" s="49"/>
      <c r="UKZ170" s="49"/>
      <c r="ULA170" s="49"/>
      <c r="ULB170" s="49"/>
      <c r="ULC170" s="49"/>
      <c r="ULU170" s="49"/>
      <c r="ULV170" s="49"/>
      <c r="ULY170" s="49"/>
      <c r="UMB170" s="49"/>
      <c r="UMD170" s="49"/>
      <c r="UMF170" s="49"/>
      <c r="UMI170" s="49"/>
      <c r="UML170" s="49"/>
      <c r="UMO170" s="49"/>
      <c r="UMR170" s="49"/>
      <c r="UMU170" s="49"/>
      <c r="UMX170" s="49"/>
      <c r="UNA170" s="49"/>
      <c r="UND170" s="49"/>
      <c r="UNF170" s="49"/>
      <c r="UNS170" s="49"/>
      <c r="UNT170" s="49"/>
      <c r="UNU170" s="49"/>
      <c r="UNV170" s="49"/>
      <c r="UNW170" s="49"/>
      <c r="UNX170" s="49"/>
      <c r="UNY170" s="49"/>
      <c r="UNZ170" s="49"/>
      <c r="UOA170" s="49"/>
      <c r="UOB170" s="49"/>
      <c r="UOC170" s="49"/>
      <c r="UOD170" s="49"/>
      <c r="UOE170" s="49"/>
      <c r="UOF170" s="49"/>
      <c r="UOG170" s="49"/>
      <c r="UOH170" s="49"/>
      <c r="UOI170" s="49"/>
      <c r="UOJ170" s="49"/>
      <c r="UOK170" s="49"/>
      <c r="UOL170" s="49"/>
      <c r="UOM170" s="49"/>
      <c r="UON170" s="49"/>
      <c r="UOO170" s="49"/>
      <c r="UOP170" s="49"/>
      <c r="UOQ170" s="49"/>
      <c r="UOR170" s="49"/>
      <c r="UOS170" s="49"/>
      <c r="UOT170" s="49"/>
      <c r="UOU170" s="49"/>
      <c r="UOV170" s="49"/>
      <c r="UOW170" s="49"/>
      <c r="UOX170" s="49"/>
      <c r="UOY170" s="49"/>
      <c r="UOZ170" s="49"/>
      <c r="UPA170" s="49"/>
      <c r="UPB170" s="49"/>
      <c r="UPC170" s="49"/>
      <c r="UPD170" s="49"/>
      <c r="UPE170" s="49"/>
      <c r="UPF170" s="49"/>
      <c r="UPI170" s="49"/>
      <c r="UPL170" s="49"/>
      <c r="UPO170" s="49"/>
      <c r="UPR170" s="49"/>
      <c r="UPU170" s="49"/>
      <c r="UPX170" s="49"/>
      <c r="UQG170" s="49"/>
      <c r="UQJ170" s="49"/>
      <c r="UQM170" s="49"/>
      <c r="UQP170" s="49"/>
      <c r="UQY170" s="49"/>
      <c r="URE170" s="49"/>
      <c r="URH170" s="49"/>
      <c r="URK170" s="49"/>
      <c r="URN170" s="49"/>
      <c r="URT170" s="49"/>
      <c r="URW170" s="49"/>
      <c r="USC170" s="49"/>
      <c r="USE170" s="49"/>
      <c r="USF170" s="49"/>
      <c r="USH170" s="49"/>
      <c r="USY170" s="49"/>
      <c r="UTD170" s="49"/>
      <c r="UTJ170" s="49"/>
      <c r="UTM170" s="49"/>
      <c r="UTP170" s="49"/>
      <c r="UTX170" s="49"/>
      <c r="UUT170" s="49"/>
      <c r="UUU170" s="49"/>
      <c r="UUV170" s="49"/>
      <c r="UUW170" s="49"/>
      <c r="UUX170" s="49"/>
      <c r="UUY170" s="49"/>
      <c r="UVQ170" s="49"/>
      <c r="UVR170" s="49"/>
      <c r="UVU170" s="49"/>
      <c r="UVX170" s="49"/>
      <c r="UVZ170" s="49"/>
      <c r="UWB170" s="49"/>
      <c r="UWE170" s="49"/>
      <c r="UWH170" s="49"/>
      <c r="UWK170" s="49"/>
      <c r="UWN170" s="49"/>
      <c r="UWQ170" s="49"/>
      <c r="UWT170" s="49"/>
      <c r="UWW170" s="49"/>
      <c r="UWZ170" s="49"/>
      <c r="UXB170" s="49"/>
      <c r="UXO170" s="49"/>
      <c r="UXP170" s="49"/>
      <c r="UXQ170" s="49"/>
      <c r="UXR170" s="49"/>
      <c r="UXS170" s="49"/>
      <c r="UXT170" s="49"/>
      <c r="UXU170" s="49"/>
      <c r="UXV170" s="49"/>
      <c r="UXW170" s="49"/>
      <c r="UXX170" s="49"/>
      <c r="UXY170" s="49"/>
      <c r="UXZ170" s="49"/>
      <c r="UYA170" s="49"/>
      <c r="UYB170" s="49"/>
      <c r="UYC170" s="49"/>
      <c r="UYD170" s="49"/>
      <c r="UYE170" s="49"/>
      <c r="UYF170" s="49"/>
      <c r="UYG170" s="49"/>
      <c r="UYH170" s="49"/>
      <c r="UYI170" s="49"/>
      <c r="UYJ170" s="49"/>
      <c r="UYK170" s="49"/>
      <c r="UYL170" s="49"/>
      <c r="UYM170" s="49"/>
      <c r="UYN170" s="49"/>
      <c r="UYO170" s="49"/>
      <c r="UYP170" s="49"/>
      <c r="UYQ170" s="49"/>
      <c r="UYR170" s="49"/>
      <c r="UYS170" s="49"/>
      <c r="UYT170" s="49"/>
      <c r="UYU170" s="49"/>
      <c r="UYV170" s="49"/>
      <c r="UYW170" s="49"/>
      <c r="UYX170" s="49"/>
      <c r="UYY170" s="49"/>
      <c r="UYZ170" s="49"/>
      <c r="UZA170" s="49"/>
      <c r="UZB170" s="49"/>
      <c r="UZE170" s="49"/>
      <c r="UZH170" s="49"/>
      <c r="UZK170" s="49"/>
      <c r="UZN170" s="49"/>
      <c r="UZQ170" s="49"/>
      <c r="UZT170" s="49"/>
      <c r="VAC170" s="49"/>
      <c r="VAF170" s="49"/>
      <c r="VAI170" s="49"/>
      <c r="VAL170" s="49"/>
      <c r="VAU170" s="49"/>
      <c r="VBA170" s="49"/>
      <c r="VBD170" s="49"/>
      <c r="VBG170" s="49"/>
      <c r="VBJ170" s="49"/>
      <c r="VBP170" s="49"/>
      <c r="VBS170" s="49"/>
      <c r="VBY170" s="49"/>
      <c r="VCA170" s="49"/>
      <c r="VCB170" s="49"/>
      <c r="VCD170" s="49"/>
      <c r="VCU170" s="49"/>
      <c r="VCZ170" s="49"/>
      <c r="VDF170" s="49"/>
      <c r="VDI170" s="49"/>
      <c r="VDL170" s="49"/>
      <c r="VDT170" s="49"/>
      <c r="VEP170" s="49"/>
      <c r="VEQ170" s="49"/>
      <c r="VER170" s="49"/>
      <c r="VES170" s="49"/>
      <c r="VET170" s="49"/>
      <c r="VEU170" s="49"/>
      <c r="VFM170" s="49"/>
      <c r="VFN170" s="49"/>
      <c r="VFQ170" s="49"/>
      <c r="VFT170" s="49"/>
      <c r="VFV170" s="49"/>
      <c r="VFX170" s="49"/>
      <c r="VGA170" s="49"/>
      <c r="VGD170" s="49"/>
      <c r="VGG170" s="49"/>
      <c r="VGJ170" s="49"/>
      <c r="VGM170" s="49"/>
      <c r="VGP170" s="49"/>
      <c r="VGS170" s="49"/>
      <c r="VGV170" s="49"/>
      <c r="VGX170" s="49"/>
      <c r="VHK170" s="49"/>
      <c r="VHL170" s="49"/>
      <c r="VHM170" s="49"/>
      <c r="VHN170" s="49"/>
      <c r="VHO170" s="49"/>
      <c r="VHP170" s="49"/>
      <c r="VHQ170" s="49"/>
      <c r="VHR170" s="49"/>
      <c r="VHS170" s="49"/>
      <c r="VHT170" s="49"/>
      <c r="VHU170" s="49"/>
      <c r="VHV170" s="49"/>
      <c r="VHW170" s="49"/>
      <c r="VHX170" s="49"/>
      <c r="VHY170" s="49"/>
      <c r="VHZ170" s="49"/>
      <c r="VIA170" s="49"/>
      <c r="VIB170" s="49"/>
      <c r="VIC170" s="49"/>
      <c r="VID170" s="49"/>
      <c r="VIE170" s="49"/>
      <c r="VIF170" s="49"/>
      <c r="VIG170" s="49"/>
      <c r="VIH170" s="49"/>
      <c r="VII170" s="49"/>
      <c r="VIJ170" s="49"/>
      <c r="VIK170" s="49"/>
      <c r="VIL170" s="49"/>
      <c r="VIM170" s="49"/>
      <c r="VIN170" s="49"/>
      <c r="VIO170" s="49"/>
      <c r="VIP170" s="49"/>
      <c r="VIQ170" s="49"/>
      <c r="VIR170" s="49"/>
      <c r="VIS170" s="49"/>
      <c r="VIT170" s="49"/>
      <c r="VIU170" s="49"/>
      <c r="VIV170" s="49"/>
      <c r="VIW170" s="49"/>
      <c r="VIX170" s="49"/>
      <c r="VJA170" s="49"/>
      <c r="VJD170" s="49"/>
      <c r="VJG170" s="49"/>
      <c r="VJJ170" s="49"/>
      <c r="VJM170" s="49"/>
      <c r="VJP170" s="49"/>
      <c r="VJY170" s="49"/>
      <c r="VKB170" s="49"/>
      <c r="VKE170" s="49"/>
      <c r="VKH170" s="49"/>
      <c r="VKQ170" s="49"/>
      <c r="VKW170" s="49"/>
      <c r="VKZ170" s="49"/>
      <c r="VLC170" s="49"/>
      <c r="VLF170" s="49"/>
      <c r="VLL170" s="49"/>
      <c r="VLO170" s="49"/>
      <c r="VLU170" s="49"/>
      <c r="VLW170" s="49"/>
      <c r="VLX170" s="49"/>
      <c r="VLZ170" s="49"/>
      <c r="VMQ170" s="49"/>
      <c r="VMV170" s="49"/>
      <c r="VNB170" s="49"/>
      <c r="VNE170" s="49"/>
      <c r="VNH170" s="49"/>
      <c r="VNP170" s="49"/>
      <c r="VOL170" s="49"/>
      <c r="VOM170" s="49"/>
      <c r="VON170" s="49"/>
      <c r="VOO170" s="49"/>
      <c r="VOP170" s="49"/>
      <c r="VOQ170" s="49"/>
      <c r="VPI170" s="49"/>
      <c r="VPJ170" s="49"/>
      <c r="VPM170" s="49"/>
      <c r="VPP170" s="49"/>
      <c r="VPR170" s="49"/>
      <c r="VPT170" s="49"/>
      <c r="VPW170" s="49"/>
      <c r="VPZ170" s="49"/>
      <c r="VQC170" s="49"/>
      <c r="VQF170" s="49"/>
      <c r="VQI170" s="49"/>
      <c r="VQL170" s="49"/>
      <c r="VQO170" s="49"/>
      <c r="VQR170" s="49"/>
      <c r="VQT170" s="49"/>
      <c r="VRG170" s="49"/>
      <c r="VRH170" s="49"/>
      <c r="VRI170" s="49"/>
      <c r="VRJ170" s="49"/>
      <c r="VRK170" s="49"/>
      <c r="VRL170" s="49"/>
      <c r="VRM170" s="49"/>
      <c r="VRN170" s="49"/>
      <c r="VRO170" s="49"/>
      <c r="VRP170" s="49"/>
      <c r="VRQ170" s="49"/>
      <c r="VRR170" s="49"/>
      <c r="VRS170" s="49"/>
      <c r="VRT170" s="49"/>
      <c r="VRU170" s="49"/>
      <c r="VRV170" s="49"/>
      <c r="VRW170" s="49"/>
      <c r="VRX170" s="49"/>
      <c r="VRY170" s="49"/>
      <c r="VRZ170" s="49"/>
      <c r="VSA170" s="49"/>
      <c r="VSB170" s="49"/>
      <c r="VSC170" s="49"/>
      <c r="VSD170" s="49"/>
      <c r="VSE170" s="49"/>
      <c r="VSF170" s="49"/>
      <c r="VSG170" s="49"/>
      <c r="VSH170" s="49"/>
      <c r="VSI170" s="49"/>
      <c r="VSJ170" s="49"/>
      <c r="VSK170" s="49"/>
      <c r="VSL170" s="49"/>
      <c r="VSM170" s="49"/>
      <c r="VSN170" s="49"/>
      <c r="VSO170" s="49"/>
      <c r="VSP170" s="49"/>
      <c r="VSQ170" s="49"/>
      <c r="VSR170" s="49"/>
      <c r="VSS170" s="49"/>
      <c r="VST170" s="49"/>
      <c r="VSW170" s="49"/>
      <c r="VSZ170" s="49"/>
      <c r="VTC170" s="49"/>
      <c r="VTF170" s="49"/>
      <c r="VTI170" s="49"/>
      <c r="VTL170" s="49"/>
      <c r="VTU170" s="49"/>
      <c r="VTX170" s="49"/>
      <c r="VUA170" s="49"/>
      <c r="VUD170" s="49"/>
      <c r="VUM170" s="49"/>
      <c r="VUS170" s="49"/>
      <c r="VUV170" s="49"/>
      <c r="VUY170" s="49"/>
      <c r="VVB170" s="49"/>
      <c r="VVH170" s="49"/>
      <c r="VVK170" s="49"/>
      <c r="VVQ170" s="49"/>
      <c r="VVS170" s="49"/>
      <c r="VVT170" s="49"/>
      <c r="VVV170" s="49"/>
      <c r="VWM170" s="49"/>
      <c r="VWR170" s="49"/>
      <c r="VWX170" s="49"/>
      <c r="VXA170" s="49"/>
      <c r="VXD170" s="49"/>
      <c r="VXL170" s="49"/>
      <c r="VYH170" s="49"/>
      <c r="VYI170" s="49"/>
      <c r="VYJ170" s="49"/>
      <c r="VYK170" s="49"/>
      <c r="VYL170" s="49"/>
      <c r="VYM170" s="49"/>
      <c r="VZE170" s="49"/>
      <c r="VZF170" s="49"/>
      <c r="VZI170" s="49"/>
      <c r="VZL170" s="49"/>
      <c r="VZN170" s="49"/>
      <c r="VZP170" s="49"/>
      <c r="VZS170" s="49"/>
      <c r="VZV170" s="49"/>
      <c r="VZY170" s="49"/>
      <c r="WAB170" s="49"/>
      <c r="WAE170" s="49"/>
      <c r="WAH170" s="49"/>
      <c r="WAK170" s="49"/>
      <c r="WAN170" s="49"/>
      <c r="WAP170" s="49"/>
      <c r="WBC170" s="49"/>
      <c r="WBD170" s="49"/>
      <c r="WBE170" s="49"/>
      <c r="WBF170" s="49"/>
      <c r="WBG170" s="49"/>
      <c r="WBH170" s="49"/>
      <c r="WBI170" s="49"/>
      <c r="WBJ170" s="49"/>
      <c r="WBK170" s="49"/>
      <c r="WBL170" s="49"/>
      <c r="WBM170" s="49"/>
      <c r="WBN170" s="49"/>
      <c r="WBO170" s="49"/>
      <c r="WBP170" s="49"/>
      <c r="WBQ170" s="49"/>
      <c r="WBR170" s="49"/>
      <c r="WBS170" s="49"/>
      <c r="WBT170" s="49"/>
      <c r="WBU170" s="49"/>
      <c r="WBV170" s="49"/>
      <c r="WBW170" s="49"/>
      <c r="WBX170" s="49"/>
      <c r="WBY170" s="49"/>
      <c r="WBZ170" s="49"/>
      <c r="WCA170" s="49"/>
      <c r="WCB170" s="49"/>
      <c r="WCC170" s="49"/>
      <c r="WCD170" s="49"/>
      <c r="WCE170" s="49"/>
      <c r="WCF170" s="49"/>
      <c r="WCG170" s="49"/>
      <c r="WCH170" s="49"/>
      <c r="WCI170" s="49"/>
      <c r="WCJ170" s="49"/>
      <c r="WCK170" s="49"/>
      <c r="WCL170" s="49"/>
      <c r="WCM170" s="49"/>
      <c r="WCN170" s="49"/>
      <c r="WCO170" s="49"/>
      <c r="WCP170" s="49"/>
      <c r="WCS170" s="49"/>
      <c r="WCV170" s="49"/>
      <c r="WCY170" s="49"/>
      <c r="WDB170" s="49"/>
      <c r="WDE170" s="49"/>
      <c r="WDH170" s="49"/>
      <c r="WDQ170" s="49"/>
      <c r="WDT170" s="49"/>
      <c r="WDW170" s="49"/>
      <c r="WDZ170" s="49"/>
      <c r="WEI170" s="49"/>
      <c r="WEO170" s="49"/>
      <c r="WER170" s="49"/>
      <c r="WEU170" s="49"/>
      <c r="WEX170" s="49"/>
      <c r="WFD170" s="49"/>
      <c r="WFG170" s="49"/>
      <c r="WFM170" s="49"/>
      <c r="WFO170" s="49"/>
      <c r="WFP170" s="49"/>
      <c r="WFR170" s="49"/>
      <c r="WGI170" s="49"/>
      <c r="WGN170" s="49"/>
      <c r="WGT170" s="49"/>
      <c r="WGW170" s="49"/>
      <c r="WGZ170" s="49"/>
      <c r="WHH170" s="49"/>
      <c r="WID170" s="49"/>
      <c r="WIE170" s="49"/>
      <c r="WIF170" s="49"/>
      <c r="WIG170" s="49"/>
      <c r="WIH170" s="49"/>
      <c r="WII170" s="49"/>
      <c r="WJA170" s="49"/>
      <c r="WJB170" s="49"/>
      <c r="WJE170" s="49"/>
      <c r="WJH170" s="49"/>
      <c r="WJJ170" s="49"/>
      <c r="WJL170" s="49"/>
      <c r="WJO170" s="49"/>
      <c r="WJR170" s="49"/>
      <c r="WJU170" s="49"/>
      <c r="WJX170" s="49"/>
      <c r="WKA170" s="49"/>
      <c r="WKD170" s="49"/>
      <c r="WKG170" s="49"/>
      <c r="WKJ170" s="49"/>
      <c r="WKL170" s="49"/>
      <c r="WKY170" s="49"/>
      <c r="WKZ170" s="49"/>
      <c r="WLA170" s="49"/>
      <c r="WLB170" s="49"/>
      <c r="WLC170" s="49"/>
      <c r="WLD170" s="49"/>
      <c r="WLE170" s="49"/>
      <c r="WLF170" s="49"/>
      <c r="WLG170" s="49"/>
      <c r="WLH170" s="49"/>
      <c r="WLI170" s="49"/>
      <c r="WLJ170" s="49"/>
      <c r="WLK170" s="49"/>
      <c r="WLL170" s="49"/>
      <c r="WLM170" s="49"/>
      <c r="WLN170" s="49"/>
      <c r="WLO170" s="49"/>
      <c r="WLP170" s="49"/>
      <c r="WLQ170" s="49"/>
      <c r="WLR170" s="49"/>
      <c r="WLS170" s="49"/>
      <c r="WLT170" s="49"/>
      <c r="WLU170" s="49"/>
      <c r="WLV170" s="49"/>
      <c r="WLW170" s="49"/>
      <c r="WLX170" s="49"/>
      <c r="WLY170" s="49"/>
      <c r="WLZ170" s="49"/>
      <c r="WMA170" s="49"/>
      <c r="WMB170" s="49"/>
      <c r="WMC170" s="49"/>
      <c r="WMD170" s="49"/>
      <c r="WME170" s="49"/>
      <c r="WMF170" s="49"/>
      <c r="WMG170" s="49"/>
      <c r="WMH170" s="49"/>
      <c r="WMI170" s="49"/>
      <c r="WMJ170" s="49"/>
      <c r="WMK170" s="49"/>
      <c r="WML170" s="49"/>
      <c r="WMO170" s="49"/>
      <c r="WMR170" s="49"/>
      <c r="WMU170" s="49"/>
      <c r="WMX170" s="49"/>
      <c r="WNA170" s="49"/>
      <c r="WND170" s="49"/>
      <c r="WNM170" s="49"/>
      <c r="WNP170" s="49"/>
      <c r="WNS170" s="49"/>
      <c r="WNV170" s="49"/>
      <c r="WOE170" s="49"/>
      <c r="WOK170" s="49"/>
      <c r="WON170" s="49"/>
      <c r="WOQ170" s="49"/>
      <c r="WOT170" s="49"/>
      <c r="WOZ170" s="49"/>
      <c r="WPC170" s="49"/>
      <c r="WPI170" s="49"/>
      <c r="WPK170" s="49"/>
      <c r="WPL170" s="49"/>
      <c r="WPN170" s="49"/>
      <c r="WQE170" s="49"/>
      <c r="WQJ170" s="49"/>
      <c r="WQP170" s="49"/>
      <c r="WQS170" s="49"/>
      <c r="WQV170" s="49"/>
      <c r="WRD170" s="49"/>
      <c r="WRZ170" s="49"/>
      <c r="WSA170" s="49"/>
      <c r="WSB170" s="49"/>
      <c r="WSC170" s="49"/>
      <c r="WSD170" s="49"/>
      <c r="WSE170" s="49"/>
      <c r="WSW170" s="49"/>
      <c r="WSX170" s="49"/>
      <c r="WTA170" s="49"/>
      <c r="WTD170" s="49"/>
      <c r="WTF170" s="49"/>
      <c r="WTH170" s="49"/>
      <c r="WTK170" s="49"/>
      <c r="WTN170" s="49"/>
      <c r="WTQ170" s="49"/>
      <c r="WTT170" s="49"/>
      <c r="WTW170" s="49"/>
      <c r="WTZ170" s="49"/>
      <c r="WUC170" s="49"/>
      <c r="WUF170" s="49"/>
      <c r="WUH170" s="49"/>
      <c r="WUU170" s="49"/>
      <c r="WUV170" s="49"/>
      <c r="WUW170" s="49"/>
      <c r="WUX170" s="49"/>
      <c r="WUY170" s="49"/>
      <c r="WUZ170" s="49"/>
      <c r="WVA170" s="49"/>
      <c r="WVB170" s="49"/>
      <c r="WVC170" s="49"/>
      <c r="WVD170" s="49"/>
      <c r="WVE170" s="49"/>
      <c r="WVF170" s="49"/>
      <c r="WVG170" s="49"/>
      <c r="WVH170" s="49"/>
      <c r="WVI170" s="49"/>
      <c r="WVJ170" s="49"/>
      <c r="WVK170" s="49"/>
      <c r="WVL170" s="49"/>
      <c r="WVM170" s="49"/>
      <c r="WVN170" s="49"/>
      <c r="WVO170" s="49"/>
      <c r="WVP170" s="49"/>
      <c r="WVQ170" s="49"/>
      <c r="WVR170" s="49"/>
      <c r="WVS170" s="49"/>
      <c r="WVT170" s="49"/>
      <c r="WVU170" s="49"/>
      <c r="WVV170" s="49"/>
      <c r="WVW170" s="49"/>
      <c r="WVX170" s="49"/>
      <c r="WVY170" s="49"/>
      <c r="WVZ170" s="49"/>
      <c r="WWA170" s="49"/>
      <c r="WWB170" s="49"/>
      <c r="WWC170" s="49"/>
      <c r="WWD170" s="49"/>
      <c r="WWE170" s="49"/>
      <c r="WWF170" s="49"/>
      <c r="WWG170" s="49"/>
      <c r="WWH170" s="49"/>
      <c r="WWI170" s="49"/>
      <c r="WWJ170" s="49"/>
      <c r="WWK170" s="49"/>
      <c r="WWL170" s="49"/>
      <c r="WWM170" s="49"/>
      <c r="WWN170" s="49"/>
      <c r="WWO170" s="49"/>
      <c r="WWP170" s="49"/>
      <c r="WWQ170" s="49"/>
      <c r="WWR170" s="49"/>
      <c r="WWS170" s="49"/>
      <c r="WWT170" s="49"/>
      <c r="WWU170" s="49"/>
      <c r="WWV170" s="49"/>
      <c r="WWW170" s="49"/>
      <c r="WWX170" s="49"/>
      <c r="WWY170" s="49"/>
      <c r="WWZ170" s="49"/>
      <c r="WXA170" s="49"/>
      <c r="WXB170" s="49"/>
      <c r="WXC170" s="49"/>
      <c r="WXD170" s="49"/>
      <c r="WXE170" s="49"/>
      <c r="WXF170" s="49"/>
      <c r="WXG170" s="49"/>
      <c r="WXH170" s="49"/>
      <c r="WXI170" s="49"/>
      <c r="WXJ170" s="49"/>
      <c r="WXK170" s="49"/>
      <c r="WXL170" s="49"/>
      <c r="WXM170" s="49"/>
      <c r="WXN170" s="49"/>
      <c r="WXO170" s="49"/>
      <c r="WXP170" s="49"/>
      <c r="WXQ170" s="49"/>
      <c r="WXR170" s="49"/>
      <c r="WXS170" s="49"/>
      <c r="WXT170" s="49"/>
      <c r="WXU170" s="49"/>
      <c r="WXV170" s="49"/>
      <c r="WXW170" s="49"/>
      <c r="WXX170" s="49"/>
      <c r="WXY170" s="49"/>
      <c r="WXZ170" s="49"/>
      <c r="WYA170" s="49"/>
      <c r="WYB170" s="49"/>
      <c r="WYC170" s="49"/>
      <c r="WYD170" s="49"/>
      <c r="WYE170" s="49"/>
      <c r="WYF170" s="49"/>
      <c r="WYG170" s="49"/>
      <c r="WYH170" s="49"/>
      <c r="WYI170" s="49"/>
      <c r="WYJ170" s="49"/>
      <c r="WYK170" s="49"/>
      <c r="WYL170" s="49"/>
      <c r="WYM170" s="49"/>
      <c r="WYN170" s="49"/>
      <c r="WYO170" s="49"/>
      <c r="WYP170" s="49"/>
      <c r="WYQ170" s="49"/>
      <c r="WYR170" s="49"/>
      <c r="WYS170" s="49"/>
      <c r="WYT170" s="49"/>
      <c r="WYU170" s="49"/>
      <c r="WYV170" s="49"/>
      <c r="WYW170" s="49"/>
      <c r="WYX170" s="49"/>
      <c r="WYY170" s="49"/>
      <c r="WYZ170" s="49"/>
      <c r="WZA170" s="49"/>
      <c r="WZB170" s="49"/>
      <c r="WZC170" s="49"/>
      <c r="WZD170" s="49"/>
      <c r="WZE170" s="49"/>
      <c r="WZF170" s="49"/>
      <c r="WZG170" s="49"/>
      <c r="WZH170" s="49"/>
      <c r="WZI170" s="49"/>
      <c r="WZJ170" s="49"/>
      <c r="WZK170" s="49"/>
      <c r="WZL170" s="49"/>
      <c r="WZM170" s="49"/>
      <c r="WZN170" s="49"/>
      <c r="WZO170" s="49"/>
      <c r="WZP170" s="49"/>
      <c r="WZQ170" s="49"/>
      <c r="WZR170" s="49"/>
      <c r="WZS170" s="49"/>
      <c r="WZT170" s="49"/>
      <c r="WZU170" s="49"/>
      <c r="WZV170" s="49"/>
      <c r="WZW170" s="49"/>
      <c r="WZX170" s="49"/>
      <c r="WZY170" s="49"/>
      <c r="WZZ170" s="49"/>
      <c r="XAA170" s="49"/>
      <c r="XAB170" s="49"/>
      <c r="XAC170" s="49"/>
      <c r="XAD170" s="49"/>
      <c r="XAE170" s="49"/>
      <c r="XAF170" s="49"/>
      <c r="XAG170" s="49"/>
      <c r="XAH170" s="49"/>
      <c r="XAI170" s="49"/>
      <c r="XAJ170" s="49"/>
      <c r="XAK170" s="49"/>
      <c r="XAL170" s="49"/>
      <c r="XAM170" s="49"/>
      <c r="XAN170" s="49"/>
      <c r="XAO170" s="49"/>
      <c r="XAP170" s="49"/>
      <c r="XAQ170" s="49"/>
      <c r="XAR170" s="49"/>
      <c r="XAS170" s="49"/>
      <c r="XAT170" s="49"/>
      <c r="XAU170" s="49"/>
      <c r="XAV170" s="49"/>
      <c r="XAW170" s="49"/>
      <c r="XAX170" s="49"/>
      <c r="XAY170" s="49"/>
      <c r="XAZ170" s="49"/>
      <c r="XBA170" s="49"/>
      <c r="XBB170" s="49"/>
      <c r="XBC170" s="49"/>
      <c r="XBD170" s="49"/>
      <c r="XBE170" s="49"/>
      <c r="XBF170" s="49"/>
      <c r="XBG170" s="49"/>
      <c r="XBH170" s="49"/>
      <c r="XBI170" s="49"/>
      <c r="XBJ170" s="49"/>
      <c r="XBK170" s="49"/>
      <c r="XBL170" s="49"/>
      <c r="XBM170" s="49"/>
      <c r="XBN170" s="49"/>
      <c r="XBO170" s="49"/>
      <c r="XBP170" s="49"/>
      <c r="XBQ170" s="49"/>
      <c r="XBR170" s="49"/>
      <c r="XBS170" s="49"/>
      <c r="XBT170" s="49"/>
      <c r="XBU170" s="49"/>
      <c r="XBV170" s="49"/>
      <c r="XBW170" s="49"/>
      <c r="XBX170" s="49"/>
      <c r="XBY170" s="49"/>
      <c r="XBZ170" s="49"/>
      <c r="XCA170" s="49"/>
      <c r="XCB170" s="49"/>
      <c r="XCC170" s="49"/>
      <c r="XCD170" s="49"/>
      <c r="XCE170" s="49"/>
      <c r="XCF170" s="49"/>
      <c r="XCG170" s="49"/>
      <c r="XCH170" s="49"/>
      <c r="XCI170" s="49"/>
      <c r="XCJ170" s="49"/>
      <c r="XCK170" s="49"/>
      <c r="XCL170" s="49"/>
      <c r="XCM170" s="49"/>
      <c r="XCN170" s="49"/>
      <c r="XCO170" s="49"/>
      <c r="XCP170" s="49"/>
      <c r="XCQ170" s="49"/>
      <c r="XCR170" s="49"/>
      <c r="XCS170" s="49"/>
      <c r="XCT170" s="49"/>
      <c r="XCU170" s="49"/>
      <c r="XCV170" s="49"/>
      <c r="XCW170" s="49"/>
      <c r="XCX170" s="49"/>
      <c r="XCY170" s="49"/>
      <c r="XCZ170" s="49"/>
      <c r="XDA170" s="49"/>
      <c r="XDB170" s="49"/>
      <c r="XDC170" s="49"/>
      <c r="XDD170" s="49"/>
      <c r="XDE170" s="49"/>
      <c r="XDF170" s="49"/>
      <c r="XDG170" s="49"/>
      <c r="XDH170" s="49"/>
      <c r="XDI170" s="49"/>
      <c r="XDJ170" s="49"/>
      <c r="XDK170" s="49"/>
      <c r="XDL170" s="49"/>
      <c r="XDM170" s="49"/>
      <c r="XDN170" s="49"/>
      <c r="XDO170" s="49"/>
      <c r="XDP170" s="49"/>
      <c r="XDQ170" s="49"/>
      <c r="XDR170" s="49"/>
      <c r="XDS170" s="49"/>
      <c r="XDT170" s="49"/>
      <c r="XDU170" s="49"/>
      <c r="XDV170" s="49"/>
      <c r="XDW170" s="49"/>
      <c r="XDX170" s="49"/>
      <c r="XDY170" s="49"/>
      <c r="XDZ170" s="49"/>
      <c r="XEA170" s="49"/>
      <c r="XEB170" s="49"/>
      <c r="XEC170" s="49"/>
      <c r="XED170" s="49"/>
      <c r="XEE170" s="49"/>
      <c r="XEF170" s="49"/>
      <c r="XEG170" s="49"/>
      <c r="XEH170" s="49"/>
      <c r="XEI170" s="49"/>
      <c r="XEJ170" s="49"/>
      <c r="XEK170" s="49"/>
      <c r="XEL170" s="49"/>
      <c r="XEM170" s="49"/>
      <c r="XEN170" s="49"/>
      <c r="XEO170" s="49"/>
      <c r="XEP170" s="49"/>
      <c r="XEQ170" s="49"/>
      <c r="XER170" s="49"/>
      <c r="XES170" s="49"/>
      <c r="XET170" s="49"/>
      <c r="XEU170" s="49"/>
      <c r="XEV170" s="49"/>
      <c r="XEW170" s="49"/>
      <c r="XEX170" s="49"/>
      <c r="XEY170" s="49"/>
      <c r="XEZ170" s="49"/>
      <c r="XFA170" s="49"/>
      <c r="XFB170" s="49"/>
      <c r="XFC170" s="49"/>
      <c r="XFD170" s="49"/>
    </row>
    <row r="171" spans="1:16384" s="45" customFormat="1" ht="20.25" hidden="1" customHeight="1">
      <c r="A171" s="8" t="s">
        <v>169</v>
      </c>
      <c r="B171" s="44" t="s">
        <v>325</v>
      </c>
      <c r="C171" s="53"/>
      <c r="D171" s="59"/>
      <c r="E171" s="60"/>
    </row>
    <row r="172" spans="1:16384" s="45" customFormat="1" ht="21.75" hidden="1" customHeight="1">
      <c r="A172" s="19" t="s">
        <v>170</v>
      </c>
      <c r="B172" s="44" t="s">
        <v>330</v>
      </c>
      <c r="C172" s="53"/>
      <c r="D172" s="59"/>
      <c r="E172" s="60"/>
    </row>
    <row r="173" spans="1:16384" s="45" customFormat="1" ht="21.6" hidden="1" customHeight="1">
      <c r="A173" s="8" t="s">
        <v>171</v>
      </c>
      <c r="B173" s="44" t="s">
        <v>325</v>
      </c>
      <c r="C173" s="53"/>
      <c r="D173" s="59"/>
      <c r="E173" s="60"/>
    </row>
    <row r="174" spans="1:16384" s="45" customFormat="1" ht="21.75" hidden="1" customHeight="1">
      <c r="A174" s="4" t="s">
        <v>172</v>
      </c>
      <c r="B174" s="44" t="s">
        <v>325</v>
      </c>
      <c r="C174" s="53"/>
      <c r="D174" s="59"/>
      <c r="E174" s="60"/>
    </row>
    <row r="175" spans="1:16384" s="45" customFormat="1" ht="21.75" hidden="1" customHeight="1">
      <c r="A175" s="8" t="s">
        <v>173</v>
      </c>
      <c r="B175" s="44" t="s">
        <v>329</v>
      </c>
      <c r="C175" s="53"/>
      <c r="D175" s="59"/>
      <c r="E175" s="60"/>
    </row>
    <row r="176" spans="1:16384" s="45" customFormat="1" ht="21.75" hidden="1" customHeight="1">
      <c r="A176" s="10" t="s">
        <v>174</v>
      </c>
      <c r="B176" s="44" t="s">
        <v>332</v>
      </c>
      <c r="C176" s="53"/>
      <c r="D176" s="59"/>
      <c r="E176" s="60"/>
    </row>
    <row r="177" spans="1:16384" s="46" customFormat="1" ht="20.25" hidden="1" customHeight="1">
      <c r="A177" s="10" t="s">
        <v>175</v>
      </c>
      <c r="B177" s="44" t="s">
        <v>332</v>
      </c>
      <c r="C177" s="53"/>
      <c r="D177" s="59"/>
      <c r="E177" s="60"/>
    </row>
    <row r="178" spans="1:16384" s="46" customFormat="1" ht="20.25" hidden="1" customHeight="1">
      <c r="A178" s="6" t="s">
        <v>176</v>
      </c>
      <c r="B178" s="44" t="s">
        <v>325</v>
      </c>
      <c r="C178" s="53"/>
      <c r="D178" s="59"/>
      <c r="E178" s="60"/>
    </row>
    <row r="179" spans="1:16384" s="45" customFormat="1" ht="21.75" hidden="1" customHeight="1">
      <c r="A179" s="4" t="s">
        <v>177</v>
      </c>
      <c r="B179" s="44" t="s">
        <v>325</v>
      </c>
      <c r="C179" s="53"/>
      <c r="D179" s="59"/>
      <c r="E179" s="60"/>
    </row>
    <row r="180" spans="1:16384" s="45" customFormat="1" ht="21.75" hidden="1" customHeight="1">
      <c r="A180" s="4" t="s">
        <v>178</v>
      </c>
      <c r="B180" s="44" t="s">
        <v>325</v>
      </c>
      <c r="C180" s="53"/>
      <c r="D180" s="59"/>
      <c r="E180" s="60"/>
    </row>
    <row r="181" spans="1:16384" s="45" customFormat="1" ht="18" customHeight="1">
      <c r="A181" s="10" t="s">
        <v>143</v>
      </c>
      <c r="B181" s="111" t="s">
        <v>325</v>
      </c>
      <c r="C181" s="112">
        <v>500</v>
      </c>
      <c r="D181" s="113">
        <v>20000</v>
      </c>
      <c r="E181" s="114">
        <f t="shared" ref="E181:E182" si="6">+D181*C181</f>
        <v>10000000</v>
      </c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C181" s="49"/>
      <c r="AF181" s="49"/>
      <c r="AI181" s="49"/>
      <c r="AL181" s="49"/>
      <c r="AO181" s="49"/>
      <c r="AR181" s="49"/>
      <c r="BA181" s="49"/>
      <c r="BD181" s="49"/>
      <c r="BG181" s="49"/>
      <c r="BJ181" s="49"/>
      <c r="BS181" s="49"/>
      <c r="BY181" s="49"/>
      <c r="CB181" s="49"/>
      <c r="CE181" s="49"/>
      <c r="CH181" s="49"/>
      <c r="CN181" s="49"/>
      <c r="CQ181" s="49"/>
      <c r="CW181" s="49"/>
      <c r="CY181" s="49"/>
      <c r="CZ181" s="49"/>
      <c r="DB181" s="49"/>
      <c r="DS181" s="49"/>
      <c r="DX181" s="49"/>
      <c r="ED181" s="49"/>
      <c r="EG181" s="49"/>
      <c r="EJ181" s="49"/>
      <c r="ER181" s="49"/>
      <c r="FN181" s="49"/>
      <c r="FO181" s="49"/>
      <c r="FP181" s="49"/>
      <c r="FQ181" s="49"/>
      <c r="FR181" s="49"/>
      <c r="FS181" s="49"/>
      <c r="GK181" s="49"/>
      <c r="GL181" s="49"/>
      <c r="GO181" s="49"/>
      <c r="GR181" s="49"/>
      <c r="GT181" s="49"/>
      <c r="GV181" s="49"/>
      <c r="GY181" s="49"/>
      <c r="HB181" s="49"/>
      <c r="HE181" s="49"/>
      <c r="HH181" s="49"/>
      <c r="HK181" s="49"/>
      <c r="HN181" s="49"/>
      <c r="HQ181" s="49"/>
      <c r="HT181" s="49"/>
      <c r="HV181" s="49"/>
      <c r="II181" s="49"/>
      <c r="IJ181" s="49"/>
      <c r="IK181" s="49"/>
      <c r="IL181" s="49"/>
      <c r="IM181" s="49"/>
      <c r="IN181" s="49"/>
      <c r="IO181" s="49"/>
      <c r="IP181" s="49"/>
      <c r="IQ181" s="49"/>
      <c r="IR181" s="49"/>
      <c r="IS181" s="49"/>
      <c r="IT181" s="49"/>
      <c r="IU181" s="49"/>
      <c r="IV181" s="49"/>
      <c r="IW181" s="49"/>
      <c r="IX181" s="49"/>
      <c r="IY181" s="49"/>
      <c r="IZ181" s="49"/>
      <c r="JA181" s="49"/>
      <c r="JB181" s="49"/>
      <c r="JC181" s="49"/>
      <c r="JD181" s="49"/>
      <c r="JE181" s="49"/>
      <c r="JF181" s="49"/>
      <c r="JG181" s="49"/>
      <c r="JH181" s="49"/>
      <c r="JI181" s="49"/>
      <c r="JJ181" s="49"/>
      <c r="JK181" s="49"/>
      <c r="JL181" s="49"/>
      <c r="JM181" s="49"/>
      <c r="JN181" s="49"/>
      <c r="JO181" s="49"/>
      <c r="JP181" s="49"/>
      <c r="JQ181" s="49"/>
      <c r="JR181" s="49"/>
      <c r="JS181" s="49"/>
      <c r="JT181" s="49"/>
      <c r="JU181" s="49"/>
      <c r="JV181" s="49"/>
      <c r="JY181" s="49"/>
      <c r="KB181" s="49"/>
      <c r="KE181" s="49"/>
      <c r="KH181" s="49"/>
      <c r="KK181" s="49"/>
      <c r="KN181" s="49"/>
      <c r="KW181" s="49"/>
      <c r="KZ181" s="49"/>
      <c r="LC181" s="49"/>
      <c r="LF181" s="49"/>
      <c r="LO181" s="49"/>
      <c r="LU181" s="49"/>
      <c r="LX181" s="49"/>
      <c r="MA181" s="49"/>
      <c r="MD181" s="49"/>
      <c r="MJ181" s="49"/>
      <c r="MM181" s="49"/>
      <c r="MS181" s="49"/>
      <c r="MU181" s="49"/>
      <c r="MV181" s="49"/>
      <c r="MX181" s="49"/>
      <c r="NO181" s="49"/>
      <c r="NT181" s="49"/>
      <c r="NZ181" s="49"/>
      <c r="OC181" s="49"/>
      <c r="OF181" s="49"/>
      <c r="ON181" s="49"/>
      <c r="PJ181" s="49"/>
      <c r="PK181" s="49"/>
      <c r="PL181" s="49"/>
      <c r="PM181" s="49"/>
      <c r="PN181" s="49"/>
      <c r="PO181" s="49"/>
      <c r="QG181" s="49"/>
      <c r="QH181" s="49"/>
      <c r="QK181" s="49"/>
      <c r="QN181" s="49"/>
      <c r="QP181" s="49"/>
      <c r="QR181" s="49"/>
      <c r="QU181" s="49"/>
      <c r="QX181" s="49"/>
      <c r="RA181" s="49"/>
      <c r="RD181" s="49"/>
      <c r="RG181" s="49"/>
      <c r="RJ181" s="49"/>
      <c r="RM181" s="49"/>
      <c r="RP181" s="49"/>
      <c r="RR181" s="49"/>
      <c r="SE181" s="49"/>
      <c r="SF181" s="49"/>
      <c r="SG181" s="49"/>
      <c r="SH181" s="49"/>
      <c r="SI181" s="49"/>
      <c r="SJ181" s="49"/>
      <c r="SK181" s="49"/>
      <c r="SL181" s="49"/>
      <c r="SM181" s="49"/>
      <c r="SN181" s="49"/>
      <c r="SO181" s="49"/>
      <c r="SP181" s="49"/>
      <c r="SQ181" s="49"/>
      <c r="SR181" s="49"/>
      <c r="SS181" s="49"/>
      <c r="ST181" s="49"/>
      <c r="SU181" s="49"/>
      <c r="SV181" s="49"/>
      <c r="SW181" s="49"/>
      <c r="SX181" s="49"/>
      <c r="SY181" s="49"/>
      <c r="SZ181" s="49"/>
      <c r="TA181" s="49"/>
      <c r="TB181" s="49"/>
      <c r="TC181" s="49"/>
      <c r="TD181" s="49"/>
      <c r="TE181" s="49"/>
      <c r="TF181" s="49"/>
      <c r="TG181" s="49"/>
      <c r="TH181" s="49"/>
      <c r="TI181" s="49"/>
      <c r="TJ181" s="49"/>
      <c r="TK181" s="49"/>
      <c r="TL181" s="49"/>
      <c r="TM181" s="49"/>
      <c r="TN181" s="49"/>
      <c r="TO181" s="49"/>
      <c r="TP181" s="49"/>
      <c r="TQ181" s="49"/>
      <c r="TR181" s="49"/>
      <c r="TU181" s="49"/>
      <c r="TX181" s="49"/>
      <c r="UA181" s="49"/>
      <c r="UD181" s="49"/>
      <c r="UG181" s="49"/>
      <c r="UJ181" s="49"/>
      <c r="US181" s="49"/>
      <c r="UV181" s="49"/>
      <c r="UY181" s="49"/>
      <c r="VB181" s="49"/>
      <c r="VK181" s="49"/>
      <c r="VQ181" s="49"/>
      <c r="VT181" s="49"/>
      <c r="VW181" s="49"/>
      <c r="VZ181" s="49"/>
      <c r="WF181" s="49"/>
      <c r="WI181" s="49"/>
      <c r="WO181" s="49"/>
      <c r="WQ181" s="49"/>
      <c r="WR181" s="49"/>
      <c r="WT181" s="49"/>
      <c r="XK181" s="49"/>
      <c r="XP181" s="49"/>
      <c r="XV181" s="49"/>
      <c r="XY181" s="49"/>
      <c r="YB181" s="49"/>
      <c r="YJ181" s="49"/>
      <c r="ZF181" s="49"/>
      <c r="ZG181" s="49"/>
      <c r="ZH181" s="49"/>
      <c r="ZI181" s="49"/>
      <c r="ZJ181" s="49"/>
      <c r="ZK181" s="49"/>
      <c r="AAC181" s="49"/>
      <c r="AAD181" s="49"/>
      <c r="AAG181" s="49"/>
      <c r="AAJ181" s="49"/>
      <c r="AAL181" s="49"/>
      <c r="AAN181" s="49"/>
      <c r="AAQ181" s="49"/>
      <c r="AAT181" s="49"/>
      <c r="AAW181" s="49"/>
      <c r="AAZ181" s="49"/>
      <c r="ABC181" s="49"/>
      <c r="ABF181" s="49"/>
      <c r="ABI181" s="49"/>
      <c r="ABL181" s="49"/>
      <c r="ABN181" s="49"/>
      <c r="ACA181" s="49"/>
      <c r="ACB181" s="49"/>
      <c r="ACC181" s="49"/>
      <c r="ACD181" s="49"/>
      <c r="ACE181" s="49"/>
      <c r="ACF181" s="49"/>
      <c r="ACG181" s="49"/>
      <c r="ACH181" s="49"/>
      <c r="ACI181" s="49"/>
      <c r="ACJ181" s="49"/>
      <c r="ACK181" s="49"/>
      <c r="ACL181" s="49"/>
      <c r="ACM181" s="49"/>
      <c r="ACN181" s="49"/>
      <c r="ACO181" s="49"/>
      <c r="ACP181" s="49"/>
      <c r="ACQ181" s="49"/>
      <c r="ACR181" s="49"/>
      <c r="ACS181" s="49"/>
      <c r="ACT181" s="49"/>
      <c r="ACU181" s="49"/>
      <c r="ACV181" s="49"/>
      <c r="ACW181" s="49"/>
      <c r="ACX181" s="49"/>
      <c r="ACY181" s="49"/>
      <c r="ACZ181" s="49"/>
      <c r="ADA181" s="49"/>
      <c r="ADB181" s="49"/>
      <c r="ADC181" s="49"/>
      <c r="ADD181" s="49"/>
      <c r="ADE181" s="49"/>
      <c r="ADF181" s="49"/>
      <c r="ADG181" s="49"/>
      <c r="ADH181" s="49"/>
      <c r="ADI181" s="49"/>
      <c r="ADJ181" s="49"/>
      <c r="ADK181" s="49"/>
      <c r="ADL181" s="49"/>
      <c r="ADM181" s="49"/>
      <c r="ADN181" s="49"/>
      <c r="ADQ181" s="49"/>
      <c r="ADT181" s="49"/>
      <c r="ADW181" s="49"/>
      <c r="ADZ181" s="49"/>
      <c r="AEC181" s="49"/>
      <c r="AEF181" s="49"/>
      <c r="AEO181" s="49"/>
      <c r="AER181" s="49"/>
      <c r="AEU181" s="49"/>
      <c r="AEX181" s="49"/>
      <c r="AFG181" s="49"/>
      <c r="AFM181" s="49"/>
      <c r="AFP181" s="49"/>
      <c r="AFS181" s="49"/>
      <c r="AFV181" s="49"/>
      <c r="AGB181" s="49"/>
      <c r="AGE181" s="49"/>
      <c r="AGK181" s="49"/>
      <c r="AGM181" s="49"/>
      <c r="AGN181" s="49"/>
      <c r="AGP181" s="49"/>
      <c r="AHG181" s="49"/>
      <c r="AHL181" s="49"/>
      <c r="AHR181" s="49"/>
      <c r="AHU181" s="49"/>
      <c r="AHX181" s="49"/>
      <c r="AIF181" s="49"/>
      <c r="AJB181" s="49"/>
      <c r="AJC181" s="49"/>
      <c r="AJD181" s="49"/>
      <c r="AJE181" s="49"/>
      <c r="AJF181" s="49"/>
      <c r="AJG181" s="49"/>
      <c r="AJY181" s="49"/>
      <c r="AJZ181" s="49"/>
      <c r="AKC181" s="49"/>
      <c r="AKF181" s="49"/>
      <c r="AKH181" s="49"/>
      <c r="AKJ181" s="49"/>
      <c r="AKM181" s="49"/>
      <c r="AKP181" s="49"/>
      <c r="AKS181" s="49"/>
      <c r="AKV181" s="49"/>
      <c r="AKY181" s="49"/>
      <c r="ALB181" s="49"/>
      <c r="ALE181" s="49"/>
      <c r="ALH181" s="49"/>
      <c r="ALJ181" s="49"/>
      <c r="ALW181" s="49"/>
      <c r="ALX181" s="49"/>
      <c r="ALY181" s="49"/>
      <c r="ALZ181" s="49"/>
      <c r="AMA181" s="49"/>
      <c r="AMB181" s="49"/>
      <c r="AMC181" s="49"/>
      <c r="AMD181" s="49"/>
      <c r="AME181" s="49"/>
      <c r="AMF181" s="49"/>
      <c r="AMG181" s="49"/>
      <c r="AMH181" s="49"/>
      <c r="AMI181" s="49"/>
      <c r="AMJ181" s="49"/>
      <c r="AMK181" s="49"/>
      <c r="AML181" s="49"/>
      <c r="AMM181" s="49"/>
      <c r="AMN181" s="49"/>
      <c r="AMO181" s="49"/>
      <c r="AMP181" s="49"/>
      <c r="AMQ181" s="49"/>
      <c r="AMR181" s="49"/>
      <c r="AMS181" s="49"/>
      <c r="AMT181" s="49"/>
      <c r="AMU181" s="49"/>
      <c r="AMV181" s="49"/>
      <c r="AMW181" s="49"/>
      <c r="AMX181" s="49"/>
      <c r="AMY181" s="49"/>
      <c r="AMZ181" s="49"/>
      <c r="ANA181" s="49"/>
      <c r="ANB181" s="49"/>
      <c r="ANC181" s="49"/>
      <c r="AND181" s="49"/>
      <c r="ANE181" s="49"/>
      <c r="ANF181" s="49"/>
      <c r="ANG181" s="49"/>
      <c r="ANH181" s="49"/>
      <c r="ANI181" s="49"/>
      <c r="ANJ181" s="49"/>
      <c r="ANM181" s="49"/>
      <c r="ANP181" s="49"/>
      <c r="ANS181" s="49"/>
      <c r="ANV181" s="49"/>
      <c r="ANY181" s="49"/>
      <c r="AOB181" s="49"/>
      <c r="AOK181" s="49"/>
      <c r="AON181" s="49"/>
      <c r="AOQ181" s="49"/>
      <c r="AOT181" s="49"/>
      <c r="APC181" s="49"/>
      <c r="API181" s="49"/>
      <c r="APL181" s="49"/>
      <c r="APO181" s="49"/>
      <c r="APR181" s="49"/>
      <c r="APX181" s="49"/>
      <c r="AQA181" s="49"/>
      <c r="AQG181" s="49"/>
      <c r="AQI181" s="49"/>
      <c r="AQJ181" s="49"/>
      <c r="AQL181" s="49"/>
      <c r="ARC181" s="49"/>
      <c r="ARH181" s="49"/>
      <c r="ARN181" s="49"/>
      <c r="ARQ181" s="49"/>
      <c r="ART181" s="49"/>
      <c r="ASB181" s="49"/>
      <c r="ASX181" s="49"/>
      <c r="ASY181" s="49"/>
      <c r="ASZ181" s="49"/>
      <c r="ATA181" s="49"/>
      <c r="ATB181" s="49"/>
      <c r="ATC181" s="49"/>
      <c r="ATU181" s="49"/>
      <c r="ATV181" s="49"/>
      <c r="ATY181" s="49"/>
      <c r="AUB181" s="49"/>
      <c r="AUD181" s="49"/>
      <c r="AUF181" s="49"/>
      <c r="AUI181" s="49"/>
      <c r="AUL181" s="49"/>
      <c r="AUO181" s="49"/>
      <c r="AUR181" s="49"/>
      <c r="AUU181" s="49"/>
      <c r="AUX181" s="49"/>
      <c r="AVA181" s="49"/>
      <c r="AVD181" s="49"/>
      <c r="AVF181" s="49"/>
      <c r="AVS181" s="49"/>
      <c r="AVT181" s="49"/>
      <c r="AVU181" s="49"/>
      <c r="AVV181" s="49"/>
      <c r="AVW181" s="49"/>
      <c r="AVX181" s="49"/>
      <c r="AVY181" s="49"/>
      <c r="AVZ181" s="49"/>
      <c r="AWA181" s="49"/>
      <c r="AWB181" s="49"/>
      <c r="AWC181" s="49"/>
      <c r="AWD181" s="49"/>
      <c r="AWE181" s="49"/>
      <c r="AWF181" s="49"/>
      <c r="AWG181" s="49"/>
      <c r="AWH181" s="49"/>
      <c r="AWI181" s="49"/>
      <c r="AWJ181" s="49"/>
      <c r="AWK181" s="49"/>
      <c r="AWL181" s="49"/>
      <c r="AWM181" s="49"/>
      <c r="AWN181" s="49"/>
      <c r="AWO181" s="49"/>
      <c r="AWP181" s="49"/>
      <c r="AWQ181" s="49"/>
      <c r="AWR181" s="49"/>
      <c r="AWS181" s="49"/>
      <c r="AWT181" s="49"/>
      <c r="AWU181" s="49"/>
      <c r="AWV181" s="49"/>
      <c r="AWW181" s="49"/>
      <c r="AWX181" s="49"/>
      <c r="AWY181" s="49"/>
      <c r="AWZ181" s="49"/>
      <c r="AXA181" s="49"/>
      <c r="AXB181" s="49"/>
      <c r="AXC181" s="49"/>
      <c r="AXD181" s="49"/>
      <c r="AXE181" s="49"/>
      <c r="AXF181" s="49"/>
      <c r="AXI181" s="49"/>
      <c r="AXL181" s="49"/>
      <c r="AXO181" s="49"/>
      <c r="AXR181" s="49"/>
      <c r="AXU181" s="49"/>
      <c r="AXX181" s="49"/>
      <c r="AYG181" s="49"/>
      <c r="AYJ181" s="49"/>
      <c r="AYM181" s="49"/>
      <c r="AYP181" s="49"/>
      <c r="AYY181" s="49"/>
      <c r="AZE181" s="49"/>
      <c r="AZH181" s="49"/>
      <c r="AZK181" s="49"/>
      <c r="AZN181" s="49"/>
      <c r="AZT181" s="49"/>
      <c r="AZW181" s="49"/>
      <c r="BAC181" s="49"/>
      <c r="BAE181" s="49"/>
      <c r="BAF181" s="49"/>
      <c r="BAH181" s="49"/>
      <c r="BAY181" s="49"/>
      <c r="BBD181" s="49"/>
      <c r="BBJ181" s="49"/>
      <c r="BBM181" s="49"/>
      <c r="BBP181" s="49"/>
      <c r="BBX181" s="49"/>
      <c r="BCT181" s="49"/>
      <c r="BCU181" s="49"/>
      <c r="BCV181" s="49"/>
      <c r="BCW181" s="49"/>
      <c r="BCX181" s="49"/>
      <c r="BCY181" s="49"/>
      <c r="BDQ181" s="49"/>
      <c r="BDR181" s="49"/>
      <c r="BDU181" s="49"/>
      <c r="BDX181" s="49"/>
      <c r="BDZ181" s="49"/>
      <c r="BEB181" s="49"/>
      <c r="BEE181" s="49"/>
      <c r="BEH181" s="49"/>
      <c r="BEK181" s="49"/>
      <c r="BEN181" s="49"/>
      <c r="BEQ181" s="49"/>
      <c r="BET181" s="49"/>
      <c r="BEW181" s="49"/>
      <c r="BEZ181" s="49"/>
      <c r="BFB181" s="49"/>
      <c r="BFO181" s="49"/>
      <c r="BFP181" s="49"/>
      <c r="BFQ181" s="49"/>
      <c r="BFR181" s="49"/>
      <c r="BFS181" s="49"/>
      <c r="BFT181" s="49"/>
      <c r="BFU181" s="49"/>
      <c r="BFV181" s="49"/>
      <c r="BFW181" s="49"/>
      <c r="BFX181" s="49"/>
      <c r="BFY181" s="49"/>
      <c r="BFZ181" s="49"/>
      <c r="BGA181" s="49"/>
      <c r="BGB181" s="49"/>
      <c r="BGC181" s="49"/>
      <c r="BGD181" s="49"/>
      <c r="BGE181" s="49"/>
      <c r="BGF181" s="49"/>
      <c r="BGG181" s="49"/>
      <c r="BGH181" s="49"/>
      <c r="BGI181" s="49"/>
      <c r="BGJ181" s="49"/>
      <c r="BGK181" s="49"/>
      <c r="BGL181" s="49"/>
      <c r="BGM181" s="49"/>
      <c r="BGN181" s="49"/>
      <c r="BGO181" s="49"/>
      <c r="BGP181" s="49"/>
      <c r="BGQ181" s="49"/>
      <c r="BGR181" s="49"/>
      <c r="BGS181" s="49"/>
      <c r="BGT181" s="49"/>
      <c r="BGU181" s="49"/>
      <c r="BGV181" s="49"/>
      <c r="BGW181" s="49"/>
      <c r="BGX181" s="49"/>
      <c r="BGY181" s="49"/>
      <c r="BGZ181" s="49"/>
      <c r="BHA181" s="49"/>
      <c r="BHB181" s="49"/>
      <c r="BHE181" s="49"/>
      <c r="BHH181" s="49"/>
      <c r="BHK181" s="49"/>
      <c r="BHN181" s="49"/>
      <c r="BHQ181" s="49"/>
      <c r="BHT181" s="49"/>
      <c r="BIC181" s="49"/>
      <c r="BIF181" s="49"/>
      <c r="BII181" s="49"/>
      <c r="BIL181" s="49"/>
      <c r="BIU181" s="49"/>
      <c r="BJA181" s="49"/>
      <c r="BJD181" s="49"/>
      <c r="BJG181" s="49"/>
      <c r="BJJ181" s="49"/>
      <c r="BJP181" s="49"/>
      <c r="BJS181" s="49"/>
      <c r="BJY181" s="49"/>
      <c r="BKA181" s="49"/>
      <c r="BKB181" s="49"/>
      <c r="BKD181" s="49"/>
      <c r="BKU181" s="49"/>
      <c r="BKZ181" s="49"/>
      <c r="BLF181" s="49"/>
      <c r="BLI181" s="49"/>
      <c r="BLL181" s="49"/>
      <c r="BLT181" s="49"/>
      <c r="BMP181" s="49"/>
      <c r="BMQ181" s="49"/>
      <c r="BMR181" s="49"/>
      <c r="BMS181" s="49"/>
      <c r="BMT181" s="49"/>
      <c r="BMU181" s="49"/>
      <c r="BNM181" s="49"/>
      <c r="BNN181" s="49"/>
      <c r="BNQ181" s="49"/>
      <c r="BNT181" s="49"/>
      <c r="BNV181" s="49"/>
      <c r="BNX181" s="49"/>
      <c r="BOA181" s="49"/>
      <c r="BOD181" s="49"/>
      <c r="BOG181" s="49"/>
      <c r="BOJ181" s="49"/>
      <c r="BOM181" s="49"/>
      <c r="BOP181" s="49"/>
      <c r="BOS181" s="49"/>
      <c r="BOV181" s="49"/>
      <c r="BOX181" s="49"/>
      <c r="BPK181" s="49"/>
      <c r="BPL181" s="49"/>
      <c r="BPM181" s="49"/>
      <c r="BPN181" s="49"/>
      <c r="BPO181" s="49"/>
      <c r="BPP181" s="49"/>
      <c r="BPQ181" s="49"/>
      <c r="BPR181" s="49"/>
      <c r="BPS181" s="49"/>
      <c r="BPT181" s="49"/>
      <c r="BPU181" s="49"/>
      <c r="BPV181" s="49"/>
      <c r="BPW181" s="49"/>
      <c r="BPX181" s="49"/>
      <c r="BPY181" s="49"/>
      <c r="BPZ181" s="49"/>
      <c r="BQA181" s="49"/>
      <c r="BQB181" s="49"/>
      <c r="BQC181" s="49"/>
      <c r="BQD181" s="49"/>
      <c r="BQE181" s="49"/>
      <c r="BQF181" s="49"/>
      <c r="BQG181" s="49"/>
      <c r="BQH181" s="49"/>
      <c r="BQI181" s="49"/>
      <c r="BQJ181" s="49"/>
      <c r="BQK181" s="49"/>
      <c r="BQL181" s="49"/>
      <c r="BQM181" s="49"/>
      <c r="BQN181" s="49"/>
      <c r="BQO181" s="49"/>
      <c r="BQP181" s="49"/>
      <c r="BQQ181" s="49"/>
      <c r="BQR181" s="49"/>
      <c r="BQS181" s="49"/>
      <c r="BQT181" s="49"/>
      <c r="BQU181" s="49"/>
      <c r="BQV181" s="49"/>
      <c r="BQW181" s="49"/>
      <c r="BQX181" s="49"/>
      <c r="BRA181" s="49"/>
      <c r="BRD181" s="49"/>
      <c r="BRG181" s="49"/>
      <c r="BRJ181" s="49"/>
      <c r="BRM181" s="49"/>
      <c r="BRP181" s="49"/>
      <c r="BRY181" s="49"/>
      <c r="BSB181" s="49"/>
      <c r="BSE181" s="49"/>
      <c r="BSH181" s="49"/>
      <c r="BSQ181" s="49"/>
      <c r="BSW181" s="49"/>
      <c r="BSZ181" s="49"/>
      <c r="BTC181" s="49"/>
      <c r="BTF181" s="49"/>
      <c r="BTL181" s="49"/>
      <c r="BTO181" s="49"/>
      <c r="BTU181" s="49"/>
      <c r="BTW181" s="49"/>
      <c r="BTX181" s="49"/>
      <c r="BTZ181" s="49"/>
      <c r="BUQ181" s="49"/>
      <c r="BUV181" s="49"/>
      <c r="BVB181" s="49"/>
      <c r="BVE181" s="49"/>
      <c r="BVH181" s="49"/>
      <c r="BVP181" s="49"/>
      <c r="BWL181" s="49"/>
      <c r="BWM181" s="49"/>
      <c r="BWN181" s="49"/>
      <c r="BWO181" s="49"/>
      <c r="BWP181" s="49"/>
      <c r="BWQ181" s="49"/>
      <c r="BXI181" s="49"/>
      <c r="BXJ181" s="49"/>
      <c r="BXM181" s="49"/>
      <c r="BXP181" s="49"/>
      <c r="BXR181" s="49"/>
      <c r="BXT181" s="49"/>
      <c r="BXW181" s="49"/>
      <c r="BXZ181" s="49"/>
      <c r="BYC181" s="49"/>
      <c r="BYF181" s="49"/>
      <c r="BYI181" s="49"/>
      <c r="BYL181" s="49"/>
      <c r="BYO181" s="49"/>
      <c r="BYR181" s="49"/>
      <c r="BYT181" s="49"/>
      <c r="BZG181" s="49"/>
      <c r="BZH181" s="49"/>
      <c r="BZI181" s="49"/>
      <c r="BZJ181" s="49"/>
      <c r="BZK181" s="49"/>
      <c r="BZL181" s="49"/>
      <c r="BZM181" s="49"/>
      <c r="BZN181" s="49"/>
      <c r="BZO181" s="49"/>
      <c r="BZP181" s="49"/>
      <c r="BZQ181" s="49"/>
      <c r="BZR181" s="49"/>
      <c r="BZS181" s="49"/>
      <c r="BZT181" s="49"/>
      <c r="BZU181" s="49"/>
      <c r="BZV181" s="49"/>
      <c r="BZW181" s="49"/>
      <c r="BZX181" s="49"/>
      <c r="BZY181" s="49"/>
      <c r="BZZ181" s="49"/>
      <c r="CAA181" s="49"/>
      <c r="CAB181" s="49"/>
      <c r="CAC181" s="49"/>
      <c r="CAD181" s="49"/>
      <c r="CAE181" s="49"/>
      <c r="CAF181" s="49"/>
      <c r="CAG181" s="49"/>
      <c r="CAH181" s="49"/>
      <c r="CAI181" s="49"/>
      <c r="CAJ181" s="49"/>
      <c r="CAK181" s="49"/>
      <c r="CAL181" s="49"/>
      <c r="CAM181" s="49"/>
      <c r="CAN181" s="49"/>
      <c r="CAO181" s="49"/>
      <c r="CAP181" s="49"/>
      <c r="CAQ181" s="49"/>
      <c r="CAR181" s="49"/>
      <c r="CAS181" s="49"/>
      <c r="CAT181" s="49"/>
      <c r="CAW181" s="49"/>
      <c r="CAZ181" s="49"/>
      <c r="CBC181" s="49"/>
      <c r="CBF181" s="49"/>
      <c r="CBI181" s="49"/>
      <c r="CBL181" s="49"/>
      <c r="CBU181" s="49"/>
      <c r="CBX181" s="49"/>
      <c r="CCA181" s="49"/>
      <c r="CCD181" s="49"/>
      <c r="CCM181" s="49"/>
      <c r="CCS181" s="49"/>
      <c r="CCV181" s="49"/>
      <c r="CCY181" s="49"/>
      <c r="CDB181" s="49"/>
      <c r="CDH181" s="49"/>
      <c r="CDK181" s="49"/>
      <c r="CDQ181" s="49"/>
      <c r="CDS181" s="49"/>
      <c r="CDT181" s="49"/>
      <c r="CDV181" s="49"/>
      <c r="CEM181" s="49"/>
      <c r="CER181" s="49"/>
      <c r="CEX181" s="49"/>
      <c r="CFA181" s="49"/>
      <c r="CFD181" s="49"/>
      <c r="CFL181" s="49"/>
      <c r="CGH181" s="49"/>
      <c r="CGI181" s="49"/>
      <c r="CGJ181" s="49"/>
      <c r="CGK181" s="49"/>
      <c r="CGL181" s="49"/>
      <c r="CGM181" s="49"/>
      <c r="CHE181" s="49"/>
      <c r="CHF181" s="49"/>
      <c r="CHI181" s="49"/>
      <c r="CHL181" s="49"/>
      <c r="CHN181" s="49"/>
      <c r="CHP181" s="49"/>
      <c r="CHS181" s="49"/>
      <c r="CHV181" s="49"/>
      <c r="CHY181" s="49"/>
      <c r="CIB181" s="49"/>
      <c r="CIE181" s="49"/>
      <c r="CIH181" s="49"/>
      <c r="CIK181" s="49"/>
      <c r="CIN181" s="49"/>
      <c r="CIP181" s="49"/>
      <c r="CJC181" s="49"/>
      <c r="CJD181" s="49"/>
      <c r="CJE181" s="49"/>
      <c r="CJF181" s="49"/>
      <c r="CJG181" s="49"/>
      <c r="CJH181" s="49"/>
      <c r="CJI181" s="49"/>
      <c r="CJJ181" s="49"/>
      <c r="CJK181" s="49"/>
      <c r="CJL181" s="49"/>
      <c r="CJM181" s="49"/>
      <c r="CJN181" s="49"/>
      <c r="CJO181" s="49"/>
      <c r="CJP181" s="49"/>
      <c r="CJQ181" s="49"/>
      <c r="CJR181" s="49"/>
      <c r="CJS181" s="49"/>
      <c r="CJT181" s="49"/>
      <c r="CJU181" s="49"/>
      <c r="CJV181" s="49"/>
      <c r="CJW181" s="49"/>
      <c r="CJX181" s="49"/>
      <c r="CJY181" s="49"/>
      <c r="CJZ181" s="49"/>
      <c r="CKA181" s="49"/>
      <c r="CKB181" s="49"/>
      <c r="CKC181" s="49"/>
      <c r="CKD181" s="49"/>
      <c r="CKE181" s="49"/>
      <c r="CKF181" s="49"/>
      <c r="CKG181" s="49"/>
      <c r="CKH181" s="49"/>
      <c r="CKI181" s="49"/>
      <c r="CKJ181" s="49"/>
      <c r="CKK181" s="49"/>
      <c r="CKL181" s="49"/>
      <c r="CKM181" s="49"/>
      <c r="CKN181" s="49"/>
      <c r="CKO181" s="49"/>
      <c r="CKP181" s="49"/>
      <c r="CKS181" s="49"/>
      <c r="CKV181" s="49"/>
      <c r="CKY181" s="49"/>
      <c r="CLB181" s="49"/>
      <c r="CLE181" s="49"/>
      <c r="CLH181" s="49"/>
      <c r="CLQ181" s="49"/>
      <c r="CLT181" s="49"/>
      <c r="CLW181" s="49"/>
      <c r="CLZ181" s="49"/>
      <c r="CMI181" s="49"/>
      <c r="CMO181" s="49"/>
      <c r="CMR181" s="49"/>
      <c r="CMU181" s="49"/>
      <c r="CMX181" s="49"/>
      <c r="CND181" s="49"/>
      <c r="CNG181" s="49"/>
      <c r="CNM181" s="49"/>
      <c r="CNO181" s="49"/>
      <c r="CNP181" s="49"/>
      <c r="CNR181" s="49"/>
      <c r="COI181" s="49"/>
      <c r="CON181" s="49"/>
      <c r="COT181" s="49"/>
      <c r="COW181" s="49"/>
      <c r="COZ181" s="49"/>
      <c r="CPH181" s="49"/>
      <c r="CQD181" s="49"/>
      <c r="CQE181" s="49"/>
      <c r="CQF181" s="49"/>
      <c r="CQG181" s="49"/>
      <c r="CQH181" s="49"/>
      <c r="CQI181" s="49"/>
      <c r="CRA181" s="49"/>
      <c r="CRB181" s="49"/>
      <c r="CRE181" s="49"/>
      <c r="CRH181" s="49"/>
      <c r="CRJ181" s="49"/>
      <c r="CRL181" s="49"/>
      <c r="CRO181" s="49"/>
      <c r="CRR181" s="49"/>
      <c r="CRU181" s="49"/>
      <c r="CRX181" s="49"/>
      <c r="CSA181" s="49"/>
      <c r="CSD181" s="49"/>
      <c r="CSG181" s="49"/>
      <c r="CSJ181" s="49"/>
      <c r="CSL181" s="49"/>
      <c r="CSY181" s="49"/>
      <c r="CSZ181" s="49"/>
      <c r="CTA181" s="49"/>
      <c r="CTB181" s="49"/>
      <c r="CTC181" s="49"/>
      <c r="CTD181" s="49"/>
      <c r="CTE181" s="49"/>
      <c r="CTF181" s="49"/>
      <c r="CTG181" s="49"/>
      <c r="CTH181" s="49"/>
      <c r="CTI181" s="49"/>
      <c r="CTJ181" s="49"/>
      <c r="CTK181" s="49"/>
      <c r="CTL181" s="49"/>
      <c r="CTM181" s="49"/>
      <c r="CTN181" s="49"/>
      <c r="CTO181" s="49"/>
      <c r="CTP181" s="49"/>
      <c r="CTQ181" s="49"/>
      <c r="CTR181" s="49"/>
      <c r="CTS181" s="49"/>
      <c r="CTT181" s="49"/>
      <c r="CTU181" s="49"/>
      <c r="CTV181" s="49"/>
      <c r="CTW181" s="49"/>
      <c r="CTX181" s="49"/>
      <c r="CTY181" s="49"/>
      <c r="CTZ181" s="49"/>
      <c r="CUA181" s="49"/>
      <c r="CUB181" s="49"/>
      <c r="CUC181" s="49"/>
      <c r="CUD181" s="49"/>
      <c r="CUE181" s="49"/>
      <c r="CUF181" s="49"/>
      <c r="CUG181" s="49"/>
      <c r="CUH181" s="49"/>
      <c r="CUI181" s="49"/>
      <c r="CUJ181" s="49"/>
      <c r="CUK181" s="49"/>
      <c r="CUL181" s="49"/>
      <c r="CUO181" s="49"/>
      <c r="CUR181" s="49"/>
      <c r="CUU181" s="49"/>
      <c r="CUX181" s="49"/>
      <c r="CVA181" s="49"/>
      <c r="CVD181" s="49"/>
      <c r="CVM181" s="49"/>
      <c r="CVP181" s="49"/>
      <c r="CVS181" s="49"/>
      <c r="CVV181" s="49"/>
      <c r="CWE181" s="49"/>
      <c r="CWK181" s="49"/>
      <c r="CWN181" s="49"/>
      <c r="CWQ181" s="49"/>
      <c r="CWT181" s="49"/>
      <c r="CWZ181" s="49"/>
      <c r="CXC181" s="49"/>
      <c r="CXI181" s="49"/>
      <c r="CXK181" s="49"/>
      <c r="CXL181" s="49"/>
      <c r="CXN181" s="49"/>
      <c r="CYE181" s="49"/>
      <c r="CYJ181" s="49"/>
      <c r="CYP181" s="49"/>
      <c r="CYS181" s="49"/>
      <c r="CYV181" s="49"/>
      <c r="CZD181" s="49"/>
      <c r="CZZ181" s="49"/>
      <c r="DAA181" s="49"/>
      <c r="DAB181" s="49"/>
      <c r="DAC181" s="49"/>
      <c r="DAD181" s="49"/>
      <c r="DAE181" s="49"/>
      <c r="DAW181" s="49"/>
      <c r="DAX181" s="49"/>
      <c r="DBA181" s="49"/>
      <c r="DBD181" s="49"/>
      <c r="DBF181" s="49"/>
      <c r="DBH181" s="49"/>
      <c r="DBK181" s="49"/>
      <c r="DBN181" s="49"/>
      <c r="DBQ181" s="49"/>
      <c r="DBT181" s="49"/>
      <c r="DBW181" s="49"/>
      <c r="DBZ181" s="49"/>
      <c r="DCC181" s="49"/>
      <c r="DCF181" s="49"/>
      <c r="DCH181" s="49"/>
      <c r="DCU181" s="49"/>
      <c r="DCV181" s="49"/>
      <c r="DCW181" s="49"/>
      <c r="DCX181" s="49"/>
      <c r="DCY181" s="49"/>
      <c r="DCZ181" s="49"/>
      <c r="DDA181" s="49"/>
      <c r="DDB181" s="49"/>
      <c r="DDC181" s="49"/>
      <c r="DDD181" s="49"/>
      <c r="DDE181" s="49"/>
      <c r="DDF181" s="49"/>
      <c r="DDG181" s="49"/>
      <c r="DDH181" s="49"/>
      <c r="DDI181" s="49"/>
      <c r="DDJ181" s="49"/>
      <c r="DDK181" s="49"/>
      <c r="DDL181" s="49"/>
      <c r="DDM181" s="49"/>
      <c r="DDN181" s="49"/>
      <c r="DDO181" s="49"/>
      <c r="DDP181" s="49"/>
      <c r="DDQ181" s="49"/>
      <c r="DDR181" s="49"/>
      <c r="DDS181" s="49"/>
      <c r="DDT181" s="49"/>
      <c r="DDU181" s="49"/>
      <c r="DDV181" s="49"/>
      <c r="DDW181" s="49"/>
      <c r="DDX181" s="49"/>
      <c r="DDY181" s="49"/>
      <c r="DDZ181" s="49"/>
      <c r="DEA181" s="49"/>
      <c r="DEB181" s="49"/>
      <c r="DEC181" s="49"/>
      <c r="DED181" s="49"/>
      <c r="DEE181" s="49"/>
      <c r="DEF181" s="49"/>
      <c r="DEG181" s="49"/>
      <c r="DEH181" s="49"/>
      <c r="DEK181" s="49"/>
      <c r="DEN181" s="49"/>
      <c r="DEQ181" s="49"/>
      <c r="DET181" s="49"/>
      <c r="DEW181" s="49"/>
      <c r="DEZ181" s="49"/>
      <c r="DFI181" s="49"/>
      <c r="DFL181" s="49"/>
      <c r="DFO181" s="49"/>
      <c r="DFR181" s="49"/>
      <c r="DGA181" s="49"/>
      <c r="DGG181" s="49"/>
      <c r="DGJ181" s="49"/>
      <c r="DGM181" s="49"/>
      <c r="DGP181" s="49"/>
      <c r="DGV181" s="49"/>
      <c r="DGY181" s="49"/>
      <c r="DHE181" s="49"/>
      <c r="DHG181" s="49"/>
      <c r="DHH181" s="49"/>
      <c r="DHJ181" s="49"/>
      <c r="DIA181" s="49"/>
      <c r="DIF181" s="49"/>
      <c r="DIL181" s="49"/>
      <c r="DIO181" s="49"/>
      <c r="DIR181" s="49"/>
      <c r="DIZ181" s="49"/>
      <c r="DJV181" s="49"/>
      <c r="DJW181" s="49"/>
      <c r="DJX181" s="49"/>
      <c r="DJY181" s="49"/>
      <c r="DJZ181" s="49"/>
      <c r="DKA181" s="49"/>
      <c r="DKS181" s="49"/>
      <c r="DKT181" s="49"/>
      <c r="DKW181" s="49"/>
      <c r="DKZ181" s="49"/>
      <c r="DLB181" s="49"/>
      <c r="DLD181" s="49"/>
      <c r="DLG181" s="49"/>
      <c r="DLJ181" s="49"/>
      <c r="DLM181" s="49"/>
      <c r="DLP181" s="49"/>
      <c r="DLS181" s="49"/>
      <c r="DLV181" s="49"/>
      <c r="DLY181" s="49"/>
      <c r="DMB181" s="49"/>
      <c r="DMD181" s="49"/>
      <c r="DMQ181" s="49"/>
      <c r="DMR181" s="49"/>
      <c r="DMS181" s="49"/>
      <c r="DMT181" s="49"/>
      <c r="DMU181" s="49"/>
      <c r="DMV181" s="49"/>
      <c r="DMW181" s="49"/>
      <c r="DMX181" s="49"/>
      <c r="DMY181" s="49"/>
      <c r="DMZ181" s="49"/>
      <c r="DNA181" s="49"/>
      <c r="DNB181" s="49"/>
      <c r="DNC181" s="49"/>
      <c r="DND181" s="49"/>
      <c r="DNE181" s="49"/>
      <c r="DNF181" s="49"/>
      <c r="DNG181" s="49"/>
      <c r="DNH181" s="49"/>
      <c r="DNI181" s="49"/>
      <c r="DNJ181" s="49"/>
      <c r="DNK181" s="49"/>
      <c r="DNL181" s="49"/>
      <c r="DNM181" s="49"/>
      <c r="DNN181" s="49"/>
      <c r="DNO181" s="49"/>
      <c r="DNP181" s="49"/>
      <c r="DNQ181" s="49"/>
      <c r="DNR181" s="49"/>
      <c r="DNS181" s="49"/>
      <c r="DNT181" s="49"/>
      <c r="DNU181" s="49"/>
      <c r="DNV181" s="49"/>
      <c r="DNW181" s="49"/>
      <c r="DNX181" s="49"/>
      <c r="DNY181" s="49"/>
      <c r="DNZ181" s="49"/>
      <c r="DOA181" s="49"/>
      <c r="DOB181" s="49"/>
      <c r="DOC181" s="49"/>
      <c r="DOD181" s="49"/>
      <c r="DOG181" s="49"/>
      <c r="DOJ181" s="49"/>
      <c r="DOM181" s="49"/>
      <c r="DOP181" s="49"/>
      <c r="DOS181" s="49"/>
      <c r="DOV181" s="49"/>
      <c r="DPE181" s="49"/>
      <c r="DPH181" s="49"/>
      <c r="DPK181" s="49"/>
      <c r="DPN181" s="49"/>
      <c r="DPW181" s="49"/>
      <c r="DQC181" s="49"/>
      <c r="DQF181" s="49"/>
      <c r="DQI181" s="49"/>
      <c r="DQL181" s="49"/>
      <c r="DQR181" s="49"/>
      <c r="DQU181" s="49"/>
      <c r="DRA181" s="49"/>
      <c r="DRC181" s="49"/>
      <c r="DRD181" s="49"/>
      <c r="DRF181" s="49"/>
      <c r="DRW181" s="49"/>
      <c r="DSB181" s="49"/>
      <c r="DSH181" s="49"/>
      <c r="DSK181" s="49"/>
      <c r="DSN181" s="49"/>
      <c r="DSV181" s="49"/>
      <c r="DTR181" s="49"/>
      <c r="DTS181" s="49"/>
      <c r="DTT181" s="49"/>
      <c r="DTU181" s="49"/>
      <c r="DTV181" s="49"/>
      <c r="DTW181" s="49"/>
      <c r="DUO181" s="49"/>
      <c r="DUP181" s="49"/>
      <c r="DUS181" s="49"/>
      <c r="DUV181" s="49"/>
      <c r="DUX181" s="49"/>
      <c r="DUZ181" s="49"/>
      <c r="DVC181" s="49"/>
      <c r="DVF181" s="49"/>
      <c r="DVI181" s="49"/>
      <c r="DVL181" s="49"/>
      <c r="DVO181" s="49"/>
      <c r="DVR181" s="49"/>
      <c r="DVU181" s="49"/>
      <c r="DVX181" s="49"/>
      <c r="DVZ181" s="49"/>
      <c r="DWM181" s="49"/>
      <c r="DWN181" s="49"/>
      <c r="DWO181" s="49"/>
      <c r="DWP181" s="49"/>
      <c r="DWQ181" s="49"/>
      <c r="DWR181" s="49"/>
      <c r="DWS181" s="49"/>
      <c r="DWT181" s="49"/>
      <c r="DWU181" s="49"/>
      <c r="DWV181" s="49"/>
      <c r="DWW181" s="49"/>
      <c r="DWX181" s="49"/>
      <c r="DWY181" s="49"/>
      <c r="DWZ181" s="49"/>
      <c r="DXA181" s="49"/>
      <c r="DXB181" s="49"/>
      <c r="DXC181" s="49"/>
      <c r="DXD181" s="49"/>
      <c r="DXE181" s="49"/>
      <c r="DXF181" s="49"/>
      <c r="DXG181" s="49"/>
      <c r="DXH181" s="49"/>
      <c r="DXI181" s="49"/>
      <c r="DXJ181" s="49"/>
      <c r="DXK181" s="49"/>
      <c r="DXL181" s="49"/>
      <c r="DXM181" s="49"/>
      <c r="DXN181" s="49"/>
      <c r="DXO181" s="49"/>
      <c r="DXP181" s="49"/>
      <c r="DXQ181" s="49"/>
      <c r="DXR181" s="49"/>
      <c r="DXS181" s="49"/>
      <c r="DXT181" s="49"/>
      <c r="DXU181" s="49"/>
      <c r="DXV181" s="49"/>
      <c r="DXW181" s="49"/>
      <c r="DXX181" s="49"/>
      <c r="DXY181" s="49"/>
      <c r="DXZ181" s="49"/>
      <c r="DYC181" s="49"/>
      <c r="DYF181" s="49"/>
      <c r="DYI181" s="49"/>
      <c r="DYL181" s="49"/>
      <c r="DYO181" s="49"/>
      <c r="DYR181" s="49"/>
      <c r="DZA181" s="49"/>
      <c r="DZD181" s="49"/>
      <c r="DZG181" s="49"/>
      <c r="DZJ181" s="49"/>
      <c r="DZS181" s="49"/>
      <c r="DZY181" s="49"/>
      <c r="EAB181" s="49"/>
      <c r="EAE181" s="49"/>
      <c r="EAH181" s="49"/>
      <c r="EAN181" s="49"/>
      <c r="EAQ181" s="49"/>
      <c r="EAW181" s="49"/>
      <c r="EAY181" s="49"/>
      <c r="EAZ181" s="49"/>
      <c r="EBB181" s="49"/>
      <c r="EBS181" s="49"/>
      <c r="EBX181" s="49"/>
      <c r="ECD181" s="49"/>
      <c r="ECG181" s="49"/>
      <c r="ECJ181" s="49"/>
      <c r="ECR181" s="49"/>
      <c r="EDN181" s="49"/>
      <c r="EDO181" s="49"/>
      <c r="EDP181" s="49"/>
      <c r="EDQ181" s="49"/>
      <c r="EDR181" s="49"/>
      <c r="EDS181" s="49"/>
      <c r="EEK181" s="49"/>
      <c r="EEL181" s="49"/>
      <c r="EEO181" s="49"/>
      <c r="EER181" s="49"/>
      <c r="EET181" s="49"/>
      <c r="EEV181" s="49"/>
      <c r="EEY181" s="49"/>
      <c r="EFB181" s="49"/>
      <c r="EFE181" s="49"/>
      <c r="EFH181" s="49"/>
      <c r="EFK181" s="49"/>
      <c r="EFN181" s="49"/>
      <c r="EFQ181" s="49"/>
      <c r="EFT181" s="49"/>
      <c r="EFV181" s="49"/>
      <c r="EGI181" s="49"/>
      <c r="EGJ181" s="49"/>
      <c r="EGK181" s="49"/>
      <c r="EGL181" s="49"/>
      <c r="EGM181" s="49"/>
      <c r="EGN181" s="49"/>
      <c r="EGO181" s="49"/>
      <c r="EGP181" s="49"/>
      <c r="EGQ181" s="49"/>
      <c r="EGR181" s="49"/>
      <c r="EGS181" s="49"/>
      <c r="EGT181" s="49"/>
      <c r="EGU181" s="49"/>
      <c r="EGV181" s="49"/>
      <c r="EGW181" s="49"/>
      <c r="EGX181" s="49"/>
      <c r="EGY181" s="49"/>
      <c r="EGZ181" s="49"/>
      <c r="EHA181" s="49"/>
      <c r="EHB181" s="49"/>
      <c r="EHC181" s="49"/>
      <c r="EHD181" s="49"/>
      <c r="EHE181" s="49"/>
      <c r="EHF181" s="49"/>
      <c r="EHG181" s="49"/>
      <c r="EHH181" s="49"/>
      <c r="EHI181" s="49"/>
      <c r="EHJ181" s="49"/>
      <c r="EHK181" s="49"/>
      <c r="EHL181" s="49"/>
      <c r="EHM181" s="49"/>
      <c r="EHN181" s="49"/>
      <c r="EHO181" s="49"/>
      <c r="EHP181" s="49"/>
      <c r="EHQ181" s="49"/>
      <c r="EHR181" s="49"/>
      <c r="EHS181" s="49"/>
      <c r="EHT181" s="49"/>
      <c r="EHU181" s="49"/>
      <c r="EHV181" s="49"/>
      <c r="EHY181" s="49"/>
      <c r="EIB181" s="49"/>
      <c r="EIE181" s="49"/>
      <c r="EIH181" s="49"/>
      <c r="EIK181" s="49"/>
      <c r="EIN181" s="49"/>
      <c r="EIW181" s="49"/>
      <c r="EIZ181" s="49"/>
      <c r="EJC181" s="49"/>
      <c r="EJF181" s="49"/>
      <c r="EJO181" s="49"/>
      <c r="EJU181" s="49"/>
      <c r="EJX181" s="49"/>
      <c r="EKA181" s="49"/>
      <c r="EKD181" s="49"/>
      <c r="EKJ181" s="49"/>
      <c r="EKM181" s="49"/>
      <c r="EKS181" s="49"/>
      <c r="EKU181" s="49"/>
      <c r="EKV181" s="49"/>
      <c r="EKX181" s="49"/>
      <c r="ELO181" s="49"/>
      <c r="ELT181" s="49"/>
      <c r="ELZ181" s="49"/>
      <c r="EMC181" s="49"/>
      <c r="EMF181" s="49"/>
      <c r="EMN181" s="49"/>
      <c r="ENJ181" s="49"/>
      <c r="ENK181" s="49"/>
      <c r="ENL181" s="49"/>
      <c r="ENM181" s="49"/>
      <c r="ENN181" s="49"/>
      <c r="ENO181" s="49"/>
      <c r="EOG181" s="49"/>
      <c r="EOH181" s="49"/>
      <c r="EOK181" s="49"/>
      <c r="EON181" s="49"/>
      <c r="EOP181" s="49"/>
      <c r="EOR181" s="49"/>
      <c r="EOU181" s="49"/>
      <c r="EOX181" s="49"/>
      <c r="EPA181" s="49"/>
      <c r="EPD181" s="49"/>
      <c r="EPG181" s="49"/>
      <c r="EPJ181" s="49"/>
      <c r="EPM181" s="49"/>
      <c r="EPP181" s="49"/>
      <c r="EPR181" s="49"/>
      <c r="EQE181" s="49"/>
      <c r="EQF181" s="49"/>
      <c r="EQG181" s="49"/>
      <c r="EQH181" s="49"/>
      <c r="EQI181" s="49"/>
      <c r="EQJ181" s="49"/>
      <c r="EQK181" s="49"/>
      <c r="EQL181" s="49"/>
      <c r="EQM181" s="49"/>
      <c r="EQN181" s="49"/>
      <c r="EQO181" s="49"/>
      <c r="EQP181" s="49"/>
      <c r="EQQ181" s="49"/>
      <c r="EQR181" s="49"/>
      <c r="EQS181" s="49"/>
      <c r="EQT181" s="49"/>
      <c r="EQU181" s="49"/>
      <c r="EQV181" s="49"/>
      <c r="EQW181" s="49"/>
      <c r="EQX181" s="49"/>
      <c r="EQY181" s="49"/>
      <c r="EQZ181" s="49"/>
      <c r="ERA181" s="49"/>
      <c r="ERB181" s="49"/>
      <c r="ERC181" s="49"/>
      <c r="ERD181" s="49"/>
      <c r="ERE181" s="49"/>
      <c r="ERF181" s="49"/>
      <c r="ERG181" s="49"/>
      <c r="ERH181" s="49"/>
      <c r="ERI181" s="49"/>
      <c r="ERJ181" s="49"/>
      <c r="ERK181" s="49"/>
      <c r="ERL181" s="49"/>
      <c r="ERM181" s="49"/>
      <c r="ERN181" s="49"/>
      <c r="ERO181" s="49"/>
      <c r="ERP181" s="49"/>
      <c r="ERQ181" s="49"/>
      <c r="ERR181" s="49"/>
      <c r="ERU181" s="49"/>
      <c r="ERX181" s="49"/>
      <c r="ESA181" s="49"/>
      <c r="ESD181" s="49"/>
      <c r="ESG181" s="49"/>
      <c r="ESJ181" s="49"/>
      <c r="ESS181" s="49"/>
      <c r="ESV181" s="49"/>
      <c r="ESY181" s="49"/>
      <c r="ETB181" s="49"/>
      <c r="ETK181" s="49"/>
      <c r="ETQ181" s="49"/>
      <c r="ETT181" s="49"/>
      <c r="ETW181" s="49"/>
      <c r="ETZ181" s="49"/>
      <c r="EUF181" s="49"/>
      <c r="EUI181" s="49"/>
      <c r="EUO181" s="49"/>
      <c r="EUQ181" s="49"/>
      <c r="EUR181" s="49"/>
      <c r="EUT181" s="49"/>
      <c r="EVK181" s="49"/>
      <c r="EVP181" s="49"/>
      <c r="EVV181" s="49"/>
      <c r="EVY181" s="49"/>
      <c r="EWB181" s="49"/>
      <c r="EWJ181" s="49"/>
      <c r="EXF181" s="49"/>
      <c r="EXG181" s="49"/>
      <c r="EXH181" s="49"/>
      <c r="EXI181" s="49"/>
      <c r="EXJ181" s="49"/>
      <c r="EXK181" s="49"/>
      <c r="EYC181" s="49"/>
      <c r="EYD181" s="49"/>
      <c r="EYG181" s="49"/>
      <c r="EYJ181" s="49"/>
      <c r="EYL181" s="49"/>
      <c r="EYN181" s="49"/>
      <c r="EYQ181" s="49"/>
      <c r="EYT181" s="49"/>
      <c r="EYW181" s="49"/>
      <c r="EYZ181" s="49"/>
      <c r="EZC181" s="49"/>
      <c r="EZF181" s="49"/>
      <c r="EZI181" s="49"/>
      <c r="EZL181" s="49"/>
      <c r="EZN181" s="49"/>
      <c r="FAA181" s="49"/>
      <c r="FAB181" s="49"/>
      <c r="FAC181" s="49"/>
      <c r="FAD181" s="49"/>
      <c r="FAE181" s="49"/>
      <c r="FAF181" s="49"/>
      <c r="FAG181" s="49"/>
      <c r="FAH181" s="49"/>
      <c r="FAI181" s="49"/>
      <c r="FAJ181" s="49"/>
      <c r="FAK181" s="49"/>
      <c r="FAL181" s="49"/>
      <c r="FAM181" s="49"/>
      <c r="FAN181" s="49"/>
      <c r="FAO181" s="49"/>
      <c r="FAP181" s="49"/>
      <c r="FAQ181" s="49"/>
      <c r="FAR181" s="49"/>
      <c r="FAS181" s="49"/>
      <c r="FAT181" s="49"/>
      <c r="FAU181" s="49"/>
      <c r="FAV181" s="49"/>
      <c r="FAW181" s="49"/>
      <c r="FAX181" s="49"/>
      <c r="FAY181" s="49"/>
      <c r="FAZ181" s="49"/>
      <c r="FBA181" s="49"/>
      <c r="FBB181" s="49"/>
      <c r="FBC181" s="49"/>
      <c r="FBD181" s="49"/>
      <c r="FBE181" s="49"/>
      <c r="FBF181" s="49"/>
      <c r="FBG181" s="49"/>
      <c r="FBH181" s="49"/>
      <c r="FBI181" s="49"/>
      <c r="FBJ181" s="49"/>
      <c r="FBK181" s="49"/>
      <c r="FBL181" s="49"/>
      <c r="FBM181" s="49"/>
      <c r="FBN181" s="49"/>
      <c r="FBQ181" s="49"/>
      <c r="FBT181" s="49"/>
      <c r="FBW181" s="49"/>
      <c r="FBZ181" s="49"/>
      <c r="FCC181" s="49"/>
      <c r="FCF181" s="49"/>
      <c r="FCO181" s="49"/>
      <c r="FCR181" s="49"/>
      <c r="FCU181" s="49"/>
      <c r="FCX181" s="49"/>
      <c r="FDG181" s="49"/>
      <c r="FDM181" s="49"/>
      <c r="FDP181" s="49"/>
      <c r="FDS181" s="49"/>
      <c r="FDV181" s="49"/>
      <c r="FEB181" s="49"/>
      <c r="FEE181" s="49"/>
      <c r="FEK181" s="49"/>
      <c r="FEM181" s="49"/>
      <c r="FEN181" s="49"/>
      <c r="FEP181" s="49"/>
      <c r="FFG181" s="49"/>
      <c r="FFL181" s="49"/>
      <c r="FFR181" s="49"/>
      <c r="FFU181" s="49"/>
      <c r="FFX181" s="49"/>
      <c r="FGF181" s="49"/>
      <c r="FHB181" s="49"/>
      <c r="FHC181" s="49"/>
      <c r="FHD181" s="49"/>
      <c r="FHE181" s="49"/>
      <c r="FHF181" s="49"/>
      <c r="FHG181" s="49"/>
      <c r="FHY181" s="49"/>
      <c r="FHZ181" s="49"/>
      <c r="FIC181" s="49"/>
      <c r="FIF181" s="49"/>
      <c r="FIH181" s="49"/>
      <c r="FIJ181" s="49"/>
      <c r="FIM181" s="49"/>
      <c r="FIP181" s="49"/>
      <c r="FIS181" s="49"/>
      <c r="FIV181" s="49"/>
      <c r="FIY181" s="49"/>
      <c r="FJB181" s="49"/>
      <c r="FJE181" s="49"/>
      <c r="FJH181" s="49"/>
      <c r="FJJ181" s="49"/>
      <c r="FJW181" s="49"/>
      <c r="FJX181" s="49"/>
      <c r="FJY181" s="49"/>
      <c r="FJZ181" s="49"/>
      <c r="FKA181" s="49"/>
      <c r="FKB181" s="49"/>
      <c r="FKC181" s="49"/>
      <c r="FKD181" s="49"/>
      <c r="FKE181" s="49"/>
      <c r="FKF181" s="49"/>
      <c r="FKG181" s="49"/>
      <c r="FKH181" s="49"/>
      <c r="FKI181" s="49"/>
      <c r="FKJ181" s="49"/>
      <c r="FKK181" s="49"/>
      <c r="FKL181" s="49"/>
      <c r="FKM181" s="49"/>
      <c r="FKN181" s="49"/>
      <c r="FKO181" s="49"/>
      <c r="FKP181" s="49"/>
      <c r="FKQ181" s="49"/>
      <c r="FKR181" s="49"/>
      <c r="FKS181" s="49"/>
      <c r="FKT181" s="49"/>
      <c r="FKU181" s="49"/>
      <c r="FKV181" s="49"/>
      <c r="FKW181" s="49"/>
      <c r="FKX181" s="49"/>
      <c r="FKY181" s="49"/>
      <c r="FKZ181" s="49"/>
      <c r="FLA181" s="49"/>
      <c r="FLB181" s="49"/>
      <c r="FLC181" s="49"/>
      <c r="FLD181" s="49"/>
      <c r="FLE181" s="49"/>
      <c r="FLF181" s="49"/>
      <c r="FLG181" s="49"/>
      <c r="FLH181" s="49"/>
      <c r="FLI181" s="49"/>
      <c r="FLJ181" s="49"/>
      <c r="FLM181" s="49"/>
      <c r="FLP181" s="49"/>
      <c r="FLS181" s="49"/>
      <c r="FLV181" s="49"/>
      <c r="FLY181" s="49"/>
      <c r="FMB181" s="49"/>
      <c r="FMK181" s="49"/>
      <c r="FMN181" s="49"/>
      <c r="FMQ181" s="49"/>
      <c r="FMT181" s="49"/>
      <c r="FNC181" s="49"/>
      <c r="FNI181" s="49"/>
      <c r="FNL181" s="49"/>
      <c r="FNO181" s="49"/>
      <c r="FNR181" s="49"/>
      <c r="FNX181" s="49"/>
      <c r="FOA181" s="49"/>
      <c r="FOG181" s="49"/>
      <c r="FOI181" s="49"/>
      <c r="FOJ181" s="49"/>
      <c r="FOL181" s="49"/>
      <c r="FPC181" s="49"/>
      <c r="FPH181" s="49"/>
      <c r="FPN181" s="49"/>
      <c r="FPQ181" s="49"/>
      <c r="FPT181" s="49"/>
      <c r="FQB181" s="49"/>
      <c r="FQX181" s="49"/>
      <c r="FQY181" s="49"/>
      <c r="FQZ181" s="49"/>
      <c r="FRA181" s="49"/>
      <c r="FRB181" s="49"/>
      <c r="FRC181" s="49"/>
      <c r="FRU181" s="49"/>
      <c r="FRV181" s="49"/>
      <c r="FRY181" s="49"/>
      <c r="FSB181" s="49"/>
      <c r="FSD181" s="49"/>
      <c r="FSF181" s="49"/>
      <c r="FSI181" s="49"/>
      <c r="FSL181" s="49"/>
      <c r="FSO181" s="49"/>
      <c r="FSR181" s="49"/>
      <c r="FSU181" s="49"/>
      <c r="FSX181" s="49"/>
      <c r="FTA181" s="49"/>
      <c r="FTD181" s="49"/>
      <c r="FTF181" s="49"/>
      <c r="FTS181" s="49"/>
      <c r="FTT181" s="49"/>
      <c r="FTU181" s="49"/>
      <c r="FTV181" s="49"/>
      <c r="FTW181" s="49"/>
      <c r="FTX181" s="49"/>
      <c r="FTY181" s="49"/>
      <c r="FTZ181" s="49"/>
      <c r="FUA181" s="49"/>
      <c r="FUB181" s="49"/>
      <c r="FUC181" s="49"/>
      <c r="FUD181" s="49"/>
      <c r="FUE181" s="49"/>
      <c r="FUF181" s="49"/>
      <c r="FUG181" s="49"/>
      <c r="FUH181" s="49"/>
      <c r="FUI181" s="49"/>
      <c r="FUJ181" s="49"/>
      <c r="FUK181" s="49"/>
      <c r="FUL181" s="49"/>
      <c r="FUM181" s="49"/>
      <c r="FUN181" s="49"/>
      <c r="FUO181" s="49"/>
      <c r="FUP181" s="49"/>
      <c r="FUQ181" s="49"/>
      <c r="FUR181" s="49"/>
      <c r="FUS181" s="49"/>
      <c r="FUT181" s="49"/>
      <c r="FUU181" s="49"/>
      <c r="FUV181" s="49"/>
      <c r="FUW181" s="49"/>
      <c r="FUX181" s="49"/>
      <c r="FUY181" s="49"/>
      <c r="FUZ181" s="49"/>
      <c r="FVA181" s="49"/>
      <c r="FVB181" s="49"/>
      <c r="FVC181" s="49"/>
      <c r="FVD181" s="49"/>
      <c r="FVE181" s="49"/>
      <c r="FVF181" s="49"/>
      <c r="FVI181" s="49"/>
      <c r="FVL181" s="49"/>
      <c r="FVO181" s="49"/>
      <c r="FVR181" s="49"/>
      <c r="FVU181" s="49"/>
      <c r="FVX181" s="49"/>
      <c r="FWG181" s="49"/>
      <c r="FWJ181" s="49"/>
      <c r="FWM181" s="49"/>
      <c r="FWP181" s="49"/>
      <c r="FWY181" s="49"/>
      <c r="FXE181" s="49"/>
      <c r="FXH181" s="49"/>
      <c r="FXK181" s="49"/>
      <c r="FXN181" s="49"/>
      <c r="FXT181" s="49"/>
      <c r="FXW181" s="49"/>
      <c r="FYC181" s="49"/>
      <c r="FYE181" s="49"/>
      <c r="FYF181" s="49"/>
      <c r="FYH181" s="49"/>
      <c r="FYY181" s="49"/>
      <c r="FZD181" s="49"/>
      <c r="FZJ181" s="49"/>
      <c r="FZM181" s="49"/>
      <c r="FZP181" s="49"/>
      <c r="FZX181" s="49"/>
      <c r="GAT181" s="49"/>
      <c r="GAU181" s="49"/>
      <c r="GAV181" s="49"/>
      <c r="GAW181" s="49"/>
      <c r="GAX181" s="49"/>
      <c r="GAY181" s="49"/>
      <c r="GBQ181" s="49"/>
      <c r="GBR181" s="49"/>
      <c r="GBU181" s="49"/>
      <c r="GBX181" s="49"/>
      <c r="GBZ181" s="49"/>
      <c r="GCB181" s="49"/>
      <c r="GCE181" s="49"/>
      <c r="GCH181" s="49"/>
      <c r="GCK181" s="49"/>
      <c r="GCN181" s="49"/>
      <c r="GCQ181" s="49"/>
      <c r="GCT181" s="49"/>
      <c r="GCW181" s="49"/>
      <c r="GCZ181" s="49"/>
      <c r="GDB181" s="49"/>
      <c r="GDO181" s="49"/>
      <c r="GDP181" s="49"/>
      <c r="GDQ181" s="49"/>
      <c r="GDR181" s="49"/>
      <c r="GDS181" s="49"/>
      <c r="GDT181" s="49"/>
      <c r="GDU181" s="49"/>
      <c r="GDV181" s="49"/>
      <c r="GDW181" s="49"/>
      <c r="GDX181" s="49"/>
      <c r="GDY181" s="49"/>
      <c r="GDZ181" s="49"/>
      <c r="GEA181" s="49"/>
      <c r="GEB181" s="49"/>
      <c r="GEC181" s="49"/>
      <c r="GED181" s="49"/>
      <c r="GEE181" s="49"/>
      <c r="GEF181" s="49"/>
      <c r="GEG181" s="49"/>
      <c r="GEH181" s="49"/>
      <c r="GEI181" s="49"/>
      <c r="GEJ181" s="49"/>
      <c r="GEK181" s="49"/>
      <c r="GEL181" s="49"/>
      <c r="GEM181" s="49"/>
      <c r="GEN181" s="49"/>
      <c r="GEO181" s="49"/>
      <c r="GEP181" s="49"/>
      <c r="GEQ181" s="49"/>
      <c r="GER181" s="49"/>
      <c r="GES181" s="49"/>
      <c r="GET181" s="49"/>
      <c r="GEU181" s="49"/>
      <c r="GEV181" s="49"/>
      <c r="GEW181" s="49"/>
      <c r="GEX181" s="49"/>
      <c r="GEY181" s="49"/>
      <c r="GEZ181" s="49"/>
      <c r="GFA181" s="49"/>
      <c r="GFB181" s="49"/>
      <c r="GFE181" s="49"/>
      <c r="GFH181" s="49"/>
      <c r="GFK181" s="49"/>
      <c r="GFN181" s="49"/>
      <c r="GFQ181" s="49"/>
      <c r="GFT181" s="49"/>
      <c r="GGC181" s="49"/>
      <c r="GGF181" s="49"/>
      <c r="GGI181" s="49"/>
      <c r="GGL181" s="49"/>
      <c r="GGU181" s="49"/>
      <c r="GHA181" s="49"/>
      <c r="GHD181" s="49"/>
      <c r="GHG181" s="49"/>
      <c r="GHJ181" s="49"/>
      <c r="GHP181" s="49"/>
      <c r="GHS181" s="49"/>
      <c r="GHY181" s="49"/>
      <c r="GIA181" s="49"/>
      <c r="GIB181" s="49"/>
      <c r="GID181" s="49"/>
      <c r="GIU181" s="49"/>
      <c r="GIZ181" s="49"/>
      <c r="GJF181" s="49"/>
      <c r="GJI181" s="49"/>
      <c r="GJL181" s="49"/>
      <c r="GJT181" s="49"/>
      <c r="GKP181" s="49"/>
      <c r="GKQ181" s="49"/>
      <c r="GKR181" s="49"/>
      <c r="GKS181" s="49"/>
      <c r="GKT181" s="49"/>
      <c r="GKU181" s="49"/>
      <c r="GLM181" s="49"/>
      <c r="GLN181" s="49"/>
      <c r="GLQ181" s="49"/>
      <c r="GLT181" s="49"/>
      <c r="GLV181" s="49"/>
      <c r="GLX181" s="49"/>
      <c r="GMA181" s="49"/>
      <c r="GMD181" s="49"/>
      <c r="GMG181" s="49"/>
      <c r="GMJ181" s="49"/>
      <c r="GMM181" s="49"/>
      <c r="GMP181" s="49"/>
      <c r="GMS181" s="49"/>
      <c r="GMV181" s="49"/>
      <c r="GMX181" s="49"/>
      <c r="GNK181" s="49"/>
      <c r="GNL181" s="49"/>
      <c r="GNM181" s="49"/>
      <c r="GNN181" s="49"/>
      <c r="GNO181" s="49"/>
      <c r="GNP181" s="49"/>
      <c r="GNQ181" s="49"/>
      <c r="GNR181" s="49"/>
      <c r="GNS181" s="49"/>
      <c r="GNT181" s="49"/>
      <c r="GNU181" s="49"/>
      <c r="GNV181" s="49"/>
      <c r="GNW181" s="49"/>
      <c r="GNX181" s="49"/>
      <c r="GNY181" s="49"/>
      <c r="GNZ181" s="49"/>
      <c r="GOA181" s="49"/>
      <c r="GOB181" s="49"/>
      <c r="GOC181" s="49"/>
      <c r="GOD181" s="49"/>
      <c r="GOE181" s="49"/>
      <c r="GOF181" s="49"/>
      <c r="GOG181" s="49"/>
      <c r="GOH181" s="49"/>
      <c r="GOI181" s="49"/>
      <c r="GOJ181" s="49"/>
      <c r="GOK181" s="49"/>
      <c r="GOL181" s="49"/>
      <c r="GOM181" s="49"/>
      <c r="GON181" s="49"/>
      <c r="GOO181" s="49"/>
      <c r="GOP181" s="49"/>
      <c r="GOQ181" s="49"/>
      <c r="GOR181" s="49"/>
      <c r="GOS181" s="49"/>
      <c r="GOT181" s="49"/>
      <c r="GOU181" s="49"/>
      <c r="GOV181" s="49"/>
      <c r="GOW181" s="49"/>
      <c r="GOX181" s="49"/>
      <c r="GPA181" s="49"/>
      <c r="GPD181" s="49"/>
      <c r="GPG181" s="49"/>
      <c r="GPJ181" s="49"/>
      <c r="GPM181" s="49"/>
      <c r="GPP181" s="49"/>
      <c r="GPY181" s="49"/>
      <c r="GQB181" s="49"/>
      <c r="GQE181" s="49"/>
      <c r="GQH181" s="49"/>
      <c r="GQQ181" s="49"/>
      <c r="GQW181" s="49"/>
      <c r="GQZ181" s="49"/>
      <c r="GRC181" s="49"/>
      <c r="GRF181" s="49"/>
      <c r="GRL181" s="49"/>
      <c r="GRO181" s="49"/>
      <c r="GRU181" s="49"/>
      <c r="GRW181" s="49"/>
      <c r="GRX181" s="49"/>
      <c r="GRZ181" s="49"/>
      <c r="GSQ181" s="49"/>
      <c r="GSV181" s="49"/>
      <c r="GTB181" s="49"/>
      <c r="GTE181" s="49"/>
      <c r="GTH181" s="49"/>
      <c r="GTP181" s="49"/>
      <c r="GUL181" s="49"/>
      <c r="GUM181" s="49"/>
      <c r="GUN181" s="49"/>
      <c r="GUO181" s="49"/>
      <c r="GUP181" s="49"/>
      <c r="GUQ181" s="49"/>
      <c r="GVI181" s="49"/>
      <c r="GVJ181" s="49"/>
      <c r="GVM181" s="49"/>
      <c r="GVP181" s="49"/>
      <c r="GVR181" s="49"/>
      <c r="GVT181" s="49"/>
      <c r="GVW181" s="49"/>
      <c r="GVZ181" s="49"/>
      <c r="GWC181" s="49"/>
      <c r="GWF181" s="49"/>
      <c r="GWI181" s="49"/>
      <c r="GWL181" s="49"/>
      <c r="GWO181" s="49"/>
      <c r="GWR181" s="49"/>
      <c r="GWT181" s="49"/>
      <c r="GXG181" s="49"/>
      <c r="GXH181" s="49"/>
      <c r="GXI181" s="49"/>
      <c r="GXJ181" s="49"/>
      <c r="GXK181" s="49"/>
      <c r="GXL181" s="49"/>
      <c r="GXM181" s="49"/>
      <c r="GXN181" s="49"/>
      <c r="GXO181" s="49"/>
      <c r="GXP181" s="49"/>
      <c r="GXQ181" s="49"/>
      <c r="GXR181" s="49"/>
      <c r="GXS181" s="49"/>
      <c r="GXT181" s="49"/>
      <c r="GXU181" s="49"/>
      <c r="GXV181" s="49"/>
      <c r="GXW181" s="49"/>
      <c r="GXX181" s="49"/>
      <c r="GXY181" s="49"/>
      <c r="GXZ181" s="49"/>
      <c r="GYA181" s="49"/>
      <c r="GYB181" s="49"/>
      <c r="GYC181" s="49"/>
      <c r="GYD181" s="49"/>
      <c r="GYE181" s="49"/>
      <c r="GYF181" s="49"/>
      <c r="GYG181" s="49"/>
      <c r="GYH181" s="49"/>
      <c r="GYI181" s="49"/>
      <c r="GYJ181" s="49"/>
      <c r="GYK181" s="49"/>
      <c r="GYL181" s="49"/>
      <c r="GYM181" s="49"/>
      <c r="GYN181" s="49"/>
      <c r="GYO181" s="49"/>
      <c r="GYP181" s="49"/>
      <c r="GYQ181" s="49"/>
      <c r="GYR181" s="49"/>
      <c r="GYS181" s="49"/>
      <c r="GYT181" s="49"/>
      <c r="GYW181" s="49"/>
      <c r="GYZ181" s="49"/>
      <c r="GZC181" s="49"/>
      <c r="GZF181" s="49"/>
      <c r="GZI181" s="49"/>
      <c r="GZL181" s="49"/>
      <c r="GZU181" s="49"/>
      <c r="GZX181" s="49"/>
      <c r="HAA181" s="49"/>
      <c r="HAD181" s="49"/>
      <c r="HAM181" s="49"/>
      <c r="HAS181" s="49"/>
      <c r="HAV181" s="49"/>
      <c r="HAY181" s="49"/>
      <c r="HBB181" s="49"/>
      <c r="HBH181" s="49"/>
      <c r="HBK181" s="49"/>
      <c r="HBQ181" s="49"/>
      <c r="HBS181" s="49"/>
      <c r="HBT181" s="49"/>
      <c r="HBV181" s="49"/>
      <c r="HCM181" s="49"/>
      <c r="HCR181" s="49"/>
      <c r="HCX181" s="49"/>
      <c r="HDA181" s="49"/>
      <c r="HDD181" s="49"/>
      <c r="HDL181" s="49"/>
      <c r="HEH181" s="49"/>
      <c r="HEI181" s="49"/>
      <c r="HEJ181" s="49"/>
      <c r="HEK181" s="49"/>
      <c r="HEL181" s="49"/>
      <c r="HEM181" s="49"/>
      <c r="HFE181" s="49"/>
      <c r="HFF181" s="49"/>
      <c r="HFI181" s="49"/>
      <c r="HFL181" s="49"/>
      <c r="HFN181" s="49"/>
      <c r="HFP181" s="49"/>
      <c r="HFS181" s="49"/>
      <c r="HFV181" s="49"/>
      <c r="HFY181" s="49"/>
      <c r="HGB181" s="49"/>
      <c r="HGE181" s="49"/>
      <c r="HGH181" s="49"/>
      <c r="HGK181" s="49"/>
      <c r="HGN181" s="49"/>
      <c r="HGP181" s="49"/>
      <c r="HHC181" s="49"/>
      <c r="HHD181" s="49"/>
      <c r="HHE181" s="49"/>
      <c r="HHF181" s="49"/>
      <c r="HHG181" s="49"/>
      <c r="HHH181" s="49"/>
      <c r="HHI181" s="49"/>
      <c r="HHJ181" s="49"/>
      <c r="HHK181" s="49"/>
      <c r="HHL181" s="49"/>
      <c r="HHM181" s="49"/>
      <c r="HHN181" s="49"/>
      <c r="HHO181" s="49"/>
      <c r="HHP181" s="49"/>
      <c r="HHQ181" s="49"/>
      <c r="HHR181" s="49"/>
      <c r="HHS181" s="49"/>
      <c r="HHT181" s="49"/>
      <c r="HHU181" s="49"/>
      <c r="HHV181" s="49"/>
      <c r="HHW181" s="49"/>
      <c r="HHX181" s="49"/>
      <c r="HHY181" s="49"/>
      <c r="HHZ181" s="49"/>
      <c r="HIA181" s="49"/>
      <c r="HIB181" s="49"/>
      <c r="HIC181" s="49"/>
      <c r="HID181" s="49"/>
      <c r="HIE181" s="49"/>
      <c r="HIF181" s="49"/>
      <c r="HIG181" s="49"/>
      <c r="HIH181" s="49"/>
      <c r="HII181" s="49"/>
      <c r="HIJ181" s="49"/>
      <c r="HIK181" s="49"/>
      <c r="HIL181" s="49"/>
      <c r="HIM181" s="49"/>
      <c r="HIN181" s="49"/>
      <c r="HIO181" s="49"/>
      <c r="HIP181" s="49"/>
      <c r="HIS181" s="49"/>
      <c r="HIV181" s="49"/>
      <c r="HIY181" s="49"/>
      <c r="HJB181" s="49"/>
      <c r="HJE181" s="49"/>
      <c r="HJH181" s="49"/>
      <c r="HJQ181" s="49"/>
      <c r="HJT181" s="49"/>
      <c r="HJW181" s="49"/>
      <c r="HJZ181" s="49"/>
      <c r="HKI181" s="49"/>
      <c r="HKO181" s="49"/>
      <c r="HKR181" s="49"/>
      <c r="HKU181" s="49"/>
      <c r="HKX181" s="49"/>
      <c r="HLD181" s="49"/>
      <c r="HLG181" s="49"/>
      <c r="HLM181" s="49"/>
      <c r="HLO181" s="49"/>
      <c r="HLP181" s="49"/>
      <c r="HLR181" s="49"/>
      <c r="HMI181" s="49"/>
      <c r="HMN181" s="49"/>
      <c r="HMT181" s="49"/>
      <c r="HMW181" s="49"/>
      <c r="HMZ181" s="49"/>
      <c r="HNH181" s="49"/>
      <c r="HOD181" s="49"/>
      <c r="HOE181" s="49"/>
      <c r="HOF181" s="49"/>
      <c r="HOG181" s="49"/>
      <c r="HOH181" s="49"/>
      <c r="HOI181" s="49"/>
      <c r="HPA181" s="49"/>
      <c r="HPB181" s="49"/>
      <c r="HPE181" s="49"/>
      <c r="HPH181" s="49"/>
      <c r="HPJ181" s="49"/>
      <c r="HPL181" s="49"/>
      <c r="HPO181" s="49"/>
      <c r="HPR181" s="49"/>
      <c r="HPU181" s="49"/>
      <c r="HPX181" s="49"/>
      <c r="HQA181" s="49"/>
      <c r="HQD181" s="49"/>
      <c r="HQG181" s="49"/>
      <c r="HQJ181" s="49"/>
      <c r="HQL181" s="49"/>
      <c r="HQY181" s="49"/>
      <c r="HQZ181" s="49"/>
      <c r="HRA181" s="49"/>
      <c r="HRB181" s="49"/>
      <c r="HRC181" s="49"/>
      <c r="HRD181" s="49"/>
      <c r="HRE181" s="49"/>
      <c r="HRF181" s="49"/>
      <c r="HRG181" s="49"/>
      <c r="HRH181" s="49"/>
      <c r="HRI181" s="49"/>
      <c r="HRJ181" s="49"/>
      <c r="HRK181" s="49"/>
      <c r="HRL181" s="49"/>
      <c r="HRM181" s="49"/>
      <c r="HRN181" s="49"/>
      <c r="HRO181" s="49"/>
      <c r="HRP181" s="49"/>
      <c r="HRQ181" s="49"/>
      <c r="HRR181" s="49"/>
      <c r="HRS181" s="49"/>
      <c r="HRT181" s="49"/>
      <c r="HRU181" s="49"/>
      <c r="HRV181" s="49"/>
      <c r="HRW181" s="49"/>
      <c r="HRX181" s="49"/>
      <c r="HRY181" s="49"/>
      <c r="HRZ181" s="49"/>
      <c r="HSA181" s="49"/>
      <c r="HSB181" s="49"/>
      <c r="HSC181" s="49"/>
      <c r="HSD181" s="49"/>
      <c r="HSE181" s="49"/>
      <c r="HSF181" s="49"/>
      <c r="HSG181" s="49"/>
      <c r="HSH181" s="49"/>
      <c r="HSI181" s="49"/>
      <c r="HSJ181" s="49"/>
      <c r="HSK181" s="49"/>
      <c r="HSL181" s="49"/>
      <c r="HSO181" s="49"/>
      <c r="HSR181" s="49"/>
      <c r="HSU181" s="49"/>
      <c r="HSX181" s="49"/>
      <c r="HTA181" s="49"/>
      <c r="HTD181" s="49"/>
      <c r="HTM181" s="49"/>
      <c r="HTP181" s="49"/>
      <c r="HTS181" s="49"/>
      <c r="HTV181" s="49"/>
      <c r="HUE181" s="49"/>
      <c r="HUK181" s="49"/>
      <c r="HUN181" s="49"/>
      <c r="HUQ181" s="49"/>
      <c r="HUT181" s="49"/>
      <c r="HUZ181" s="49"/>
      <c r="HVC181" s="49"/>
      <c r="HVI181" s="49"/>
      <c r="HVK181" s="49"/>
      <c r="HVL181" s="49"/>
      <c r="HVN181" s="49"/>
      <c r="HWE181" s="49"/>
      <c r="HWJ181" s="49"/>
      <c r="HWP181" s="49"/>
      <c r="HWS181" s="49"/>
      <c r="HWV181" s="49"/>
      <c r="HXD181" s="49"/>
      <c r="HXZ181" s="49"/>
      <c r="HYA181" s="49"/>
      <c r="HYB181" s="49"/>
      <c r="HYC181" s="49"/>
      <c r="HYD181" s="49"/>
      <c r="HYE181" s="49"/>
      <c r="HYW181" s="49"/>
      <c r="HYX181" s="49"/>
      <c r="HZA181" s="49"/>
      <c r="HZD181" s="49"/>
      <c r="HZF181" s="49"/>
      <c r="HZH181" s="49"/>
      <c r="HZK181" s="49"/>
      <c r="HZN181" s="49"/>
      <c r="HZQ181" s="49"/>
      <c r="HZT181" s="49"/>
      <c r="HZW181" s="49"/>
      <c r="HZZ181" s="49"/>
      <c r="IAC181" s="49"/>
      <c r="IAF181" s="49"/>
      <c r="IAH181" s="49"/>
      <c r="IAU181" s="49"/>
      <c r="IAV181" s="49"/>
      <c r="IAW181" s="49"/>
      <c r="IAX181" s="49"/>
      <c r="IAY181" s="49"/>
      <c r="IAZ181" s="49"/>
      <c r="IBA181" s="49"/>
      <c r="IBB181" s="49"/>
      <c r="IBC181" s="49"/>
      <c r="IBD181" s="49"/>
      <c r="IBE181" s="49"/>
      <c r="IBF181" s="49"/>
      <c r="IBG181" s="49"/>
      <c r="IBH181" s="49"/>
      <c r="IBI181" s="49"/>
      <c r="IBJ181" s="49"/>
      <c r="IBK181" s="49"/>
      <c r="IBL181" s="49"/>
      <c r="IBM181" s="49"/>
      <c r="IBN181" s="49"/>
      <c r="IBO181" s="49"/>
      <c r="IBP181" s="49"/>
      <c r="IBQ181" s="49"/>
      <c r="IBR181" s="49"/>
      <c r="IBS181" s="49"/>
      <c r="IBT181" s="49"/>
      <c r="IBU181" s="49"/>
      <c r="IBV181" s="49"/>
      <c r="IBW181" s="49"/>
      <c r="IBX181" s="49"/>
      <c r="IBY181" s="49"/>
      <c r="IBZ181" s="49"/>
      <c r="ICA181" s="49"/>
      <c r="ICB181" s="49"/>
      <c r="ICC181" s="49"/>
      <c r="ICD181" s="49"/>
      <c r="ICE181" s="49"/>
      <c r="ICF181" s="49"/>
      <c r="ICG181" s="49"/>
      <c r="ICH181" s="49"/>
      <c r="ICK181" s="49"/>
      <c r="ICN181" s="49"/>
      <c r="ICQ181" s="49"/>
      <c r="ICT181" s="49"/>
      <c r="ICW181" s="49"/>
      <c r="ICZ181" s="49"/>
      <c r="IDI181" s="49"/>
      <c r="IDL181" s="49"/>
      <c r="IDO181" s="49"/>
      <c r="IDR181" s="49"/>
      <c r="IEA181" s="49"/>
      <c r="IEG181" s="49"/>
      <c r="IEJ181" s="49"/>
      <c r="IEM181" s="49"/>
      <c r="IEP181" s="49"/>
      <c r="IEV181" s="49"/>
      <c r="IEY181" s="49"/>
      <c r="IFE181" s="49"/>
      <c r="IFG181" s="49"/>
      <c r="IFH181" s="49"/>
      <c r="IFJ181" s="49"/>
      <c r="IGA181" s="49"/>
      <c r="IGF181" s="49"/>
      <c r="IGL181" s="49"/>
      <c r="IGO181" s="49"/>
      <c r="IGR181" s="49"/>
      <c r="IGZ181" s="49"/>
      <c r="IHV181" s="49"/>
      <c r="IHW181" s="49"/>
      <c r="IHX181" s="49"/>
      <c r="IHY181" s="49"/>
      <c r="IHZ181" s="49"/>
      <c r="IIA181" s="49"/>
      <c r="IIS181" s="49"/>
      <c r="IIT181" s="49"/>
      <c r="IIW181" s="49"/>
      <c r="IIZ181" s="49"/>
      <c r="IJB181" s="49"/>
      <c r="IJD181" s="49"/>
      <c r="IJG181" s="49"/>
      <c r="IJJ181" s="49"/>
      <c r="IJM181" s="49"/>
      <c r="IJP181" s="49"/>
      <c r="IJS181" s="49"/>
      <c r="IJV181" s="49"/>
      <c r="IJY181" s="49"/>
      <c r="IKB181" s="49"/>
      <c r="IKD181" s="49"/>
      <c r="IKQ181" s="49"/>
      <c r="IKR181" s="49"/>
      <c r="IKS181" s="49"/>
      <c r="IKT181" s="49"/>
      <c r="IKU181" s="49"/>
      <c r="IKV181" s="49"/>
      <c r="IKW181" s="49"/>
      <c r="IKX181" s="49"/>
      <c r="IKY181" s="49"/>
      <c r="IKZ181" s="49"/>
      <c r="ILA181" s="49"/>
      <c r="ILB181" s="49"/>
      <c r="ILC181" s="49"/>
      <c r="ILD181" s="49"/>
      <c r="ILE181" s="49"/>
      <c r="ILF181" s="49"/>
      <c r="ILG181" s="49"/>
      <c r="ILH181" s="49"/>
      <c r="ILI181" s="49"/>
      <c r="ILJ181" s="49"/>
      <c r="ILK181" s="49"/>
      <c r="ILL181" s="49"/>
      <c r="ILM181" s="49"/>
      <c r="ILN181" s="49"/>
      <c r="ILO181" s="49"/>
      <c r="ILP181" s="49"/>
      <c r="ILQ181" s="49"/>
      <c r="ILR181" s="49"/>
      <c r="ILS181" s="49"/>
      <c r="ILT181" s="49"/>
      <c r="ILU181" s="49"/>
      <c r="ILV181" s="49"/>
      <c r="ILW181" s="49"/>
      <c r="ILX181" s="49"/>
      <c r="ILY181" s="49"/>
      <c r="ILZ181" s="49"/>
      <c r="IMA181" s="49"/>
      <c r="IMB181" s="49"/>
      <c r="IMC181" s="49"/>
      <c r="IMD181" s="49"/>
      <c r="IMG181" s="49"/>
      <c r="IMJ181" s="49"/>
      <c r="IMM181" s="49"/>
      <c r="IMP181" s="49"/>
      <c r="IMS181" s="49"/>
      <c r="IMV181" s="49"/>
      <c r="INE181" s="49"/>
      <c r="INH181" s="49"/>
      <c r="INK181" s="49"/>
      <c r="INN181" s="49"/>
      <c r="INW181" s="49"/>
      <c r="IOC181" s="49"/>
      <c r="IOF181" s="49"/>
      <c r="IOI181" s="49"/>
      <c r="IOL181" s="49"/>
      <c r="IOR181" s="49"/>
      <c r="IOU181" s="49"/>
      <c r="IPA181" s="49"/>
      <c r="IPC181" s="49"/>
      <c r="IPD181" s="49"/>
      <c r="IPF181" s="49"/>
      <c r="IPW181" s="49"/>
      <c r="IQB181" s="49"/>
      <c r="IQH181" s="49"/>
      <c r="IQK181" s="49"/>
      <c r="IQN181" s="49"/>
      <c r="IQV181" s="49"/>
      <c r="IRR181" s="49"/>
      <c r="IRS181" s="49"/>
      <c r="IRT181" s="49"/>
      <c r="IRU181" s="49"/>
      <c r="IRV181" s="49"/>
      <c r="IRW181" s="49"/>
      <c r="ISO181" s="49"/>
      <c r="ISP181" s="49"/>
      <c r="ISS181" s="49"/>
      <c r="ISV181" s="49"/>
      <c r="ISX181" s="49"/>
      <c r="ISZ181" s="49"/>
      <c r="ITC181" s="49"/>
      <c r="ITF181" s="49"/>
      <c r="ITI181" s="49"/>
      <c r="ITL181" s="49"/>
      <c r="ITO181" s="49"/>
      <c r="ITR181" s="49"/>
      <c r="ITU181" s="49"/>
      <c r="ITX181" s="49"/>
      <c r="ITZ181" s="49"/>
      <c r="IUM181" s="49"/>
      <c r="IUN181" s="49"/>
      <c r="IUO181" s="49"/>
      <c r="IUP181" s="49"/>
      <c r="IUQ181" s="49"/>
      <c r="IUR181" s="49"/>
      <c r="IUS181" s="49"/>
      <c r="IUT181" s="49"/>
      <c r="IUU181" s="49"/>
      <c r="IUV181" s="49"/>
      <c r="IUW181" s="49"/>
      <c r="IUX181" s="49"/>
      <c r="IUY181" s="49"/>
      <c r="IUZ181" s="49"/>
      <c r="IVA181" s="49"/>
      <c r="IVB181" s="49"/>
      <c r="IVC181" s="49"/>
      <c r="IVD181" s="49"/>
      <c r="IVE181" s="49"/>
      <c r="IVF181" s="49"/>
      <c r="IVG181" s="49"/>
      <c r="IVH181" s="49"/>
      <c r="IVI181" s="49"/>
      <c r="IVJ181" s="49"/>
      <c r="IVK181" s="49"/>
      <c r="IVL181" s="49"/>
      <c r="IVM181" s="49"/>
      <c r="IVN181" s="49"/>
      <c r="IVO181" s="49"/>
      <c r="IVP181" s="49"/>
      <c r="IVQ181" s="49"/>
      <c r="IVR181" s="49"/>
      <c r="IVS181" s="49"/>
      <c r="IVT181" s="49"/>
      <c r="IVU181" s="49"/>
      <c r="IVV181" s="49"/>
      <c r="IVW181" s="49"/>
      <c r="IVX181" s="49"/>
      <c r="IVY181" s="49"/>
      <c r="IVZ181" s="49"/>
      <c r="IWC181" s="49"/>
      <c r="IWF181" s="49"/>
      <c r="IWI181" s="49"/>
      <c r="IWL181" s="49"/>
      <c r="IWO181" s="49"/>
      <c r="IWR181" s="49"/>
      <c r="IXA181" s="49"/>
      <c r="IXD181" s="49"/>
      <c r="IXG181" s="49"/>
      <c r="IXJ181" s="49"/>
      <c r="IXS181" s="49"/>
      <c r="IXY181" s="49"/>
      <c r="IYB181" s="49"/>
      <c r="IYE181" s="49"/>
      <c r="IYH181" s="49"/>
      <c r="IYN181" s="49"/>
      <c r="IYQ181" s="49"/>
      <c r="IYW181" s="49"/>
      <c r="IYY181" s="49"/>
      <c r="IYZ181" s="49"/>
      <c r="IZB181" s="49"/>
      <c r="IZS181" s="49"/>
      <c r="IZX181" s="49"/>
      <c r="JAD181" s="49"/>
      <c r="JAG181" s="49"/>
      <c r="JAJ181" s="49"/>
      <c r="JAR181" s="49"/>
      <c r="JBN181" s="49"/>
      <c r="JBO181" s="49"/>
      <c r="JBP181" s="49"/>
      <c r="JBQ181" s="49"/>
      <c r="JBR181" s="49"/>
      <c r="JBS181" s="49"/>
      <c r="JCK181" s="49"/>
      <c r="JCL181" s="49"/>
      <c r="JCO181" s="49"/>
      <c r="JCR181" s="49"/>
      <c r="JCT181" s="49"/>
      <c r="JCV181" s="49"/>
      <c r="JCY181" s="49"/>
      <c r="JDB181" s="49"/>
      <c r="JDE181" s="49"/>
      <c r="JDH181" s="49"/>
      <c r="JDK181" s="49"/>
      <c r="JDN181" s="49"/>
      <c r="JDQ181" s="49"/>
      <c r="JDT181" s="49"/>
      <c r="JDV181" s="49"/>
      <c r="JEI181" s="49"/>
      <c r="JEJ181" s="49"/>
      <c r="JEK181" s="49"/>
      <c r="JEL181" s="49"/>
      <c r="JEM181" s="49"/>
      <c r="JEN181" s="49"/>
      <c r="JEO181" s="49"/>
      <c r="JEP181" s="49"/>
      <c r="JEQ181" s="49"/>
      <c r="JER181" s="49"/>
      <c r="JES181" s="49"/>
      <c r="JET181" s="49"/>
      <c r="JEU181" s="49"/>
      <c r="JEV181" s="49"/>
      <c r="JEW181" s="49"/>
      <c r="JEX181" s="49"/>
      <c r="JEY181" s="49"/>
      <c r="JEZ181" s="49"/>
      <c r="JFA181" s="49"/>
      <c r="JFB181" s="49"/>
      <c r="JFC181" s="49"/>
      <c r="JFD181" s="49"/>
      <c r="JFE181" s="49"/>
      <c r="JFF181" s="49"/>
      <c r="JFG181" s="49"/>
      <c r="JFH181" s="49"/>
      <c r="JFI181" s="49"/>
      <c r="JFJ181" s="49"/>
      <c r="JFK181" s="49"/>
      <c r="JFL181" s="49"/>
      <c r="JFM181" s="49"/>
      <c r="JFN181" s="49"/>
      <c r="JFO181" s="49"/>
      <c r="JFP181" s="49"/>
      <c r="JFQ181" s="49"/>
      <c r="JFR181" s="49"/>
      <c r="JFS181" s="49"/>
      <c r="JFT181" s="49"/>
      <c r="JFU181" s="49"/>
      <c r="JFV181" s="49"/>
      <c r="JFY181" s="49"/>
      <c r="JGB181" s="49"/>
      <c r="JGE181" s="49"/>
      <c r="JGH181" s="49"/>
      <c r="JGK181" s="49"/>
      <c r="JGN181" s="49"/>
      <c r="JGW181" s="49"/>
      <c r="JGZ181" s="49"/>
      <c r="JHC181" s="49"/>
      <c r="JHF181" s="49"/>
      <c r="JHO181" s="49"/>
      <c r="JHU181" s="49"/>
      <c r="JHX181" s="49"/>
      <c r="JIA181" s="49"/>
      <c r="JID181" s="49"/>
      <c r="JIJ181" s="49"/>
      <c r="JIM181" s="49"/>
      <c r="JIS181" s="49"/>
      <c r="JIU181" s="49"/>
      <c r="JIV181" s="49"/>
      <c r="JIX181" s="49"/>
      <c r="JJO181" s="49"/>
      <c r="JJT181" s="49"/>
      <c r="JJZ181" s="49"/>
      <c r="JKC181" s="49"/>
      <c r="JKF181" s="49"/>
      <c r="JKN181" s="49"/>
      <c r="JLJ181" s="49"/>
      <c r="JLK181" s="49"/>
      <c r="JLL181" s="49"/>
      <c r="JLM181" s="49"/>
      <c r="JLN181" s="49"/>
      <c r="JLO181" s="49"/>
      <c r="JMG181" s="49"/>
      <c r="JMH181" s="49"/>
      <c r="JMK181" s="49"/>
      <c r="JMN181" s="49"/>
      <c r="JMP181" s="49"/>
      <c r="JMR181" s="49"/>
      <c r="JMU181" s="49"/>
      <c r="JMX181" s="49"/>
      <c r="JNA181" s="49"/>
      <c r="JND181" s="49"/>
      <c r="JNG181" s="49"/>
      <c r="JNJ181" s="49"/>
      <c r="JNM181" s="49"/>
      <c r="JNP181" s="49"/>
      <c r="JNR181" s="49"/>
      <c r="JOE181" s="49"/>
      <c r="JOF181" s="49"/>
      <c r="JOG181" s="49"/>
      <c r="JOH181" s="49"/>
      <c r="JOI181" s="49"/>
      <c r="JOJ181" s="49"/>
      <c r="JOK181" s="49"/>
      <c r="JOL181" s="49"/>
      <c r="JOM181" s="49"/>
      <c r="JON181" s="49"/>
      <c r="JOO181" s="49"/>
      <c r="JOP181" s="49"/>
      <c r="JOQ181" s="49"/>
      <c r="JOR181" s="49"/>
      <c r="JOS181" s="49"/>
      <c r="JOT181" s="49"/>
      <c r="JOU181" s="49"/>
      <c r="JOV181" s="49"/>
      <c r="JOW181" s="49"/>
      <c r="JOX181" s="49"/>
      <c r="JOY181" s="49"/>
      <c r="JOZ181" s="49"/>
      <c r="JPA181" s="49"/>
      <c r="JPB181" s="49"/>
      <c r="JPC181" s="49"/>
      <c r="JPD181" s="49"/>
      <c r="JPE181" s="49"/>
      <c r="JPF181" s="49"/>
      <c r="JPG181" s="49"/>
      <c r="JPH181" s="49"/>
      <c r="JPI181" s="49"/>
      <c r="JPJ181" s="49"/>
      <c r="JPK181" s="49"/>
      <c r="JPL181" s="49"/>
      <c r="JPM181" s="49"/>
      <c r="JPN181" s="49"/>
      <c r="JPO181" s="49"/>
      <c r="JPP181" s="49"/>
      <c r="JPQ181" s="49"/>
      <c r="JPR181" s="49"/>
      <c r="JPU181" s="49"/>
      <c r="JPX181" s="49"/>
      <c r="JQA181" s="49"/>
      <c r="JQD181" s="49"/>
      <c r="JQG181" s="49"/>
      <c r="JQJ181" s="49"/>
      <c r="JQS181" s="49"/>
      <c r="JQV181" s="49"/>
      <c r="JQY181" s="49"/>
      <c r="JRB181" s="49"/>
      <c r="JRK181" s="49"/>
      <c r="JRQ181" s="49"/>
      <c r="JRT181" s="49"/>
      <c r="JRW181" s="49"/>
      <c r="JRZ181" s="49"/>
      <c r="JSF181" s="49"/>
      <c r="JSI181" s="49"/>
      <c r="JSO181" s="49"/>
      <c r="JSQ181" s="49"/>
      <c r="JSR181" s="49"/>
      <c r="JST181" s="49"/>
      <c r="JTK181" s="49"/>
      <c r="JTP181" s="49"/>
      <c r="JTV181" s="49"/>
      <c r="JTY181" s="49"/>
      <c r="JUB181" s="49"/>
      <c r="JUJ181" s="49"/>
      <c r="JVF181" s="49"/>
      <c r="JVG181" s="49"/>
      <c r="JVH181" s="49"/>
      <c r="JVI181" s="49"/>
      <c r="JVJ181" s="49"/>
      <c r="JVK181" s="49"/>
      <c r="JWC181" s="49"/>
      <c r="JWD181" s="49"/>
      <c r="JWG181" s="49"/>
      <c r="JWJ181" s="49"/>
      <c r="JWL181" s="49"/>
      <c r="JWN181" s="49"/>
      <c r="JWQ181" s="49"/>
      <c r="JWT181" s="49"/>
      <c r="JWW181" s="49"/>
      <c r="JWZ181" s="49"/>
      <c r="JXC181" s="49"/>
      <c r="JXF181" s="49"/>
      <c r="JXI181" s="49"/>
      <c r="JXL181" s="49"/>
      <c r="JXN181" s="49"/>
      <c r="JYA181" s="49"/>
      <c r="JYB181" s="49"/>
      <c r="JYC181" s="49"/>
      <c r="JYD181" s="49"/>
      <c r="JYE181" s="49"/>
      <c r="JYF181" s="49"/>
      <c r="JYG181" s="49"/>
      <c r="JYH181" s="49"/>
      <c r="JYI181" s="49"/>
      <c r="JYJ181" s="49"/>
      <c r="JYK181" s="49"/>
      <c r="JYL181" s="49"/>
      <c r="JYM181" s="49"/>
      <c r="JYN181" s="49"/>
      <c r="JYO181" s="49"/>
      <c r="JYP181" s="49"/>
      <c r="JYQ181" s="49"/>
      <c r="JYR181" s="49"/>
      <c r="JYS181" s="49"/>
      <c r="JYT181" s="49"/>
      <c r="JYU181" s="49"/>
      <c r="JYV181" s="49"/>
      <c r="JYW181" s="49"/>
      <c r="JYX181" s="49"/>
      <c r="JYY181" s="49"/>
      <c r="JYZ181" s="49"/>
      <c r="JZA181" s="49"/>
      <c r="JZB181" s="49"/>
      <c r="JZC181" s="49"/>
      <c r="JZD181" s="49"/>
      <c r="JZE181" s="49"/>
      <c r="JZF181" s="49"/>
      <c r="JZG181" s="49"/>
      <c r="JZH181" s="49"/>
      <c r="JZI181" s="49"/>
      <c r="JZJ181" s="49"/>
      <c r="JZK181" s="49"/>
      <c r="JZL181" s="49"/>
      <c r="JZM181" s="49"/>
      <c r="JZN181" s="49"/>
      <c r="JZQ181" s="49"/>
      <c r="JZT181" s="49"/>
      <c r="JZW181" s="49"/>
      <c r="JZZ181" s="49"/>
      <c r="KAC181" s="49"/>
      <c r="KAF181" s="49"/>
      <c r="KAO181" s="49"/>
      <c r="KAR181" s="49"/>
      <c r="KAU181" s="49"/>
      <c r="KAX181" s="49"/>
      <c r="KBG181" s="49"/>
      <c r="KBM181" s="49"/>
      <c r="KBP181" s="49"/>
      <c r="KBS181" s="49"/>
      <c r="KBV181" s="49"/>
      <c r="KCB181" s="49"/>
      <c r="KCE181" s="49"/>
      <c r="KCK181" s="49"/>
      <c r="KCM181" s="49"/>
      <c r="KCN181" s="49"/>
      <c r="KCP181" s="49"/>
      <c r="KDG181" s="49"/>
      <c r="KDL181" s="49"/>
      <c r="KDR181" s="49"/>
      <c r="KDU181" s="49"/>
      <c r="KDX181" s="49"/>
      <c r="KEF181" s="49"/>
      <c r="KFB181" s="49"/>
      <c r="KFC181" s="49"/>
      <c r="KFD181" s="49"/>
      <c r="KFE181" s="49"/>
      <c r="KFF181" s="49"/>
      <c r="KFG181" s="49"/>
      <c r="KFY181" s="49"/>
      <c r="KFZ181" s="49"/>
      <c r="KGC181" s="49"/>
      <c r="KGF181" s="49"/>
      <c r="KGH181" s="49"/>
      <c r="KGJ181" s="49"/>
      <c r="KGM181" s="49"/>
      <c r="KGP181" s="49"/>
      <c r="KGS181" s="49"/>
      <c r="KGV181" s="49"/>
      <c r="KGY181" s="49"/>
      <c r="KHB181" s="49"/>
      <c r="KHE181" s="49"/>
      <c r="KHH181" s="49"/>
      <c r="KHJ181" s="49"/>
      <c r="KHW181" s="49"/>
      <c r="KHX181" s="49"/>
      <c r="KHY181" s="49"/>
      <c r="KHZ181" s="49"/>
      <c r="KIA181" s="49"/>
      <c r="KIB181" s="49"/>
      <c r="KIC181" s="49"/>
      <c r="KID181" s="49"/>
      <c r="KIE181" s="49"/>
      <c r="KIF181" s="49"/>
      <c r="KIG181" s="49"/>
      <c r="KIH181" s="49"/>
      <c r="KII181" s="49"/>
      <c r="KIJ181" s="49"/>
      <c r="KIK181" s="49"/>
      <c r="KIL181" s="49"/>
      <c r="KIM181" s="49"/>
      <c r="KIN181" s="49"/>
      <c r="KIO181" s="49"/>
      <c r="KIP181" s="49"/>
      <c r="KIQ181" s="49"/>
      <c r="KIR181" s="49"/>
      <c r="KIS181" s="49"/>
      <c r="KIT181" s="49"/>
      <c r="KIU181" s="49"/>
      <c r="KIV181" s="49"/>
      <c r="KIW181" s="49"/>
      <c r="KIX181" s="49"/>
      <c r="KIY181" s="49"/>
      <c r="KIZ181" s="49"/>
      <c r="KJA181" s="49"/>
      <c r="KJB181" s="49"/>
      <c r="KJC181" s="49"/>
      <c r="KJD181" s="49"/>
      <c r="KJE181" s="49"/>
      <c r="KJF181" s="49"/>
      <c r="KJG181" s="49"/>
      <c r="KJH181" s="49"/>
      <c r="KJI181" s="49"/>
      <c r="KJJ181" s="49"/>
      <c r="KJM181" s="49"/>
      <c r="KJP181" s="49"/>
      <c r="KJS181" s="49"/>
      <c r="KJV181" s="49"/>
      <c r="KJY181" s="49"/>
      <c r="KKB181" s="49"/>
      <c r="KKK181" s="49"/>
      <c r="KKN181" s="49"/>
      <c r="KKQ181" s="49"/>
      <c r="KKT181" s="49"/>
      <c r="KLC181" s="49"/>
      <c r="KLI181" s="49"/>
      <c r="KLL181" s="49"/>
      <c r="KLO181" s="49"/>
      <c r="KLR181" s="49"/>
      <c r="KLX181" s="49"/>
      <c r="KMA181" s="49"/>
      <c r="KMG181" s="49"/>
      <c r="KMI181" s="49"/>
      <c r="KMJ181" s="49"/>
      <c r="KML181" s="49"/>
      <c r="KNC181" s="49"/>
      <c r="KNH181" s="49"/>
      <c r="KNN181" s="49"/>
      <c r="KNQ181" s="49"/>
      <c r="KNT181" s="49"/>
      <c r="KOB181" s="49"/>
      <c r="KOX181" s="49"/>
      <c r="KOY181" s="49"/>
      <c r="KOZ181" s="49"/>
      <c r="KPA181" s="49"/>
      <c r="KPB181" s="49"/>
      <c r="KPC181" s="49"/>
      <c r="KPU181" s="49"/>
      <c r="KPV181" s="49"/>
      <c r="KPY181" s="49"/>
      <c r="KQB181" s="49"/>
      <c r="KQD181" s="49"/>
      <c r="KQF181" s="49"/>
      <c r="KQI181" s="49"/>
      <c r="KQL181" s="49"/>
      <c r="KQO181" s="49"/>
      <c r="KQR181" s="49"/>
      <c r="KQU181" s="49"/>
      <c r="KQX181" s="49"/>
      <c r="KRA181" s="49"/>
      <c r="KRD181" s="49"/>
      <c r="KRF181" s="49"/>
      <c r="KRS181" s="49"/>
      <c r="KRT181" s="49"/>
      <c r="KRU181" s="49"/>
      <c r="KRV181" s="49"/>
      <c r="KRW181" s="49"/>
      <c r="KRX181" s="49"/>
      <c r="KRY181" s="49"/>
      <c r="KRZ181" s="49"/>
      <c r="KSA181" s="49"/>
      <c r="KSB181" s="49"/>
      <c r="KSC181" s="49"/>
      <c r="KSD181" s="49"/>
      <c r="KSE181" s="49"/>
      <c r="KSF181" s="49"/>
      <c r="KSG181" s="49"/>
      <c r="KSH181" s="49"/>
      <c r="KSI181" s="49"/>
      <c r="KSJ181" s="49"/>
      <c r="KSK181" s="49"/>
      <c r="KSL181" s="49"/>
      <c r="KSM181" s="49"/>
      <c r="KSN181" s="49"/>
      <c r="KSO181" s="49"/>
      <c r="KSP181" s="49"/>
      <c r="KSQ181" s="49"/>
      <c r="KSR181" s="49"/>
      <c r="KSS181" s="49"/>
      <c r="KST181" s="49"/>
      <c r="KSU181" s="49"/>
      <c r="KSV181" s="49"/>
      <c r="KSW181" s="49"/>
      <c r="KSX181" s="49"/>
      <c r="KSY181" s="49"/>
      <c r="KSZ181" s="49"/>
      <c r="KTA181" s="49"/>
      <c r="KTB181" s="49"/>
      <c r="KTC181" s="49"/>
      <c r="KTD181" s="49"/>
      <c r="KTE181" s="49"/>
      <c r="KTF181" s="49"/>
      <c r="KTI181" s="49"/>
      <c r="KTL181" s="49"/>
      <c r="KTO181" s="49"/>
      <c r="KTR181" s="49"/>
      <c r="KTU181" s="49"/>
      <c r="KTX181" s="49"/>
      <c r="KUG181" s="49"/>
      <c r="KUJ181" s="49"/>
      <c r="KUM181" s="49"/>
      <c r="KUP181" s="49"/>
      <c r="KUY181" s="49"/>
      <c r="KVE181" s="49"/>
      <c r="KVH181" s="49"/>
      <c r="KVK181" s="49"/>
      <c r="KVN181" s="49"/>
      <c r="KVT181" s="49"/>
      <c r="KVW181" s="49"/>
      <c r="KWC181" s="49"/>
      <c r="KWE181" s="49"/>
      <c r="KWF181" s="49"/>
      <c r="KWH181" s="49"/>
      <c r="KWY181" s="49"/>
      <c r="KXD181" s="49"/>
      <c r="KXJ181" s="49"/>
      <c r="KXM181" s="49"/>
      <c r="KXP181" s="49"/>
      <c r="KXX181" s="49"/>
      <c r="KYT181" s="49"/>
      <c r="KYU181" s="49"/>
      <c r="KYV181" s="49"/>
      <c r="KYW181" s="49"/>
      <c r="KYX181" s="49"/>
      <c r="KYY181" s="49"/>
      <c r="KZQ181" s="49"/>
      <c r="KZR181" s="49"/>
      <c r="KZU181" s="49"/>
      <c r="KZX181" s="49"/>
      <c r="KZZ181" s="49"/>
      <c r="LAB181" s="49"/>
      <c r="LAE181" s="49"/>
      <c r="LAH181" s="49"/>
      <c r="LAK181" s="49"/>
      <c r="LAN181" s="49"/>
      <c r="LAQ181" s="49"/>
      <c r="LAT181" s="49"/>
      <c r="LAW181" s="49"/>
      <c r="LAZ181" s="49"/>
      <c r="LBB181" s="49"/>
      <c r="LBO181" s="49"/>
      <c r="LBP181" s="49"/>
      <c r="LBQ181" s="49"/>
      <c r="LBR181" s="49"/>
      <c r="LBS181" s="49"/>
      <c r="LBT181" s="49"/>
      <c r="LBU181" s="49"/>
      <c r="LBV181" s="49"/>
      <c r="LBW181" s="49"/>
      <c r="LBX181" s="49"/>
      <c r="LBY181" s="49"/>
      <c r="LBZ181" s="49"/>
      <c r="LCA181" s="49"/>
      <c r="LCB181" s="49"/>
      <c r="LCC181" s="49"/>
      <c r="LCD181" s="49"/>
      <c r="LCE181" s="49"/>
      <c r="LCF181" s="49"/>
      <c r="LCG181" s="49"/>
      <c r="LCH181" s="49"/>
      <c r="LCI181" s="49"/>
      <c r="LCJ181" s="49"/>
      <c r="LCK181" s="49"/>
      <c r="LCL181" s="49"/>
      <c r="LCM181" s="49"/>
      <c r="LCN181" s="49"/>
      <c r="LCO181" s="49"/>
      <c r="LCP181" s="49"/>
      <c r="LCQ181" s="49"/>
      <c r="LCR181" s="49"/>
      <c r="LCS181" s="49"/>
      <c r="LCT181" s="49"/>
      <c r="LCU181" s="49"/>
      <c r="LCV181" s="49"/>
      <c r="LCW181" s="49"/>
      <c r="LCX181" s="49"/>
      <c r="LCY181" s="49"/>
      <c r="LCZ181" s="49"/>
      <c r="LDA181" s="49"/>
      <c r="LDB181" s="49"/>
      <c r="LDE181" s="49"/>
      <c r="LDH181" s="49"/>
      <c r="LDK181" s="49"/>
      <c r="LDN181" s="49"/>
      <c r="LDQ181" s="49"/>
      <c r="LDT181" s="49"/>
      <c r="LEC181" s="49"/>
      <c r="LEF181" s="49"/>
      <c r="LEI181" s="49"/>
      <c r="LEL181" s="49"/>
      <c r="LEU181" s="49"/>
      <c r="LFA181" s="49"/>
      <c r="LFD181" s="49"/>
      <c r="LFG181" s="49"/>
      <c r="LFJ181" s="49"/>
      <c r="LFP181" s="49"/>
      <c r="LFS181" s="49"/>
      <c r="LFY181" s="49"/>
      <c r="LGA181" s="49"/>
      <c r="LGB181" s="49"/>
      <c r="LGD181" s="49"/>
      <c r="LGU181" s="49"/>
      <c r="LGZ181" s="49"/>
      <c r="LHF181" s="49"/>
      <c r="LHI181" s="49"/>
      <c r="LHL181" s="49"/>
      <c r="LHT181" s="49"/>
      <c r="LIP181" s="49"/>
      <c r="LIQ181" s="49"/>
      <c r="LIR181" s="49"/>
      <c r="LIS181" s="49"/>
      <c r="LIT181" s="49"/>
      <c r="LIU181" s="49"/>
      <c r="LJM181" s="49"/>
      <c r="LJN181" s="49"/>
      <c r="LJQ181" s="49"/>
      <c r="LJT181" s="49"/>
      <c r="LJV181" s="49"/>
      <c r="LJX181" s="49"/>
      <c r="LKA181" s="49"/>
      <c r="LKD181" s="49"/>
      <c r="LKG181" s="49"/>
      <c r="LKJ181" s="49"/>
      <c r="LKM181" s="49"/>
      <c r="LKP181" s="49"/>
      <c r="LKS181" s="49"/>
      <c r="LKV181" s="49"/>
      <c r="LKX181" s="49"/>
      <c r="LLK181" s="49"/>
      <c r="LLL181" s="49"/>
      <c r="LLM181" s="49"/>
      <c r="LLN181" s="49"/>
      <c r="LLO181" s="49"/>
      <c r="LLP181" s="49"/>
      <c r="LLQ181" s="49"/>
      <c r="LLR181" s="49"/>
      <c r="LLS181" s="49"/>
      <c r="LLT181" s="49"/>
      <c r="LLU181" s="49"/>
      <c r="LLV181" s="49"/>
      <c r="LLW181" s="49"/>
      <c r="LLX181" s="49"/>
      <c r="LLY181" s="49"/>
      <c r="LLZ181" s="49"/>
      <c r="LMA181" s="49"/>
      <c r="LMB181" s="49"/>
      <c r="LMC181" s="49"/>
      <c r="LMD181" s="49"/>
      <c r="LME181" s="49"/>
      <c r="LMF181" s="49"/>
      <c r="LMG181" s="49"/>
      <c r="LMH181" s="49"/>
      <c r="LMI181" s="49"/>
      <c r="LMJ181" s="49"/>
      <c r="LMK181" s="49"/>
      <c r="LML181" s="49"/>
      <c r="LMM181" s="49"/>
      <c r="LMN181" s="49"/>
      <c r="LMO181" s="49"/>
      <c r="LMP181" s="49"/>
      <c r="LMQ181" s="49"/>
      <c r="LMR181" s="49"/>
      <c r="LMS181" s="49"/>
      <c r="LMT181" s="49"/>
      <c r="LMU181" s="49"/>
      <c r="LMV181" s="49"/>
      <c r="LMW181" s="49"/>
      <c r="LMX181" s="49"/>
      <c r="LNA181" s="49"/>
      <c r="LND181" s="49"/>
      <c r="LNG181" s="49"/>
      <c r="LNJ181" s="49"/>
      <c r="LNM181" s="49"/>
      <c r="LNP181" s="49"/>
      <c r="LNY181" s="49"/>
      <c r="LOB181" s="49"/>
      <c r="LOE181" s="49"/>
      <c r="LOH181" s="49"/>
      <c r="LOQ181" s="49"/>
      <c r="LOW181" s="49"/>
      <c r="LOZ181" s="49"/>
      <c r="LPC181" s="49"/>
      <c r="LPF181" s="49"/>
      <c r="LPL181" s="49"/>
      <c r="LPO181" s="49"/>
      <c r="LPU181" s="49"/>
      <c r="LPW181" s="49"/>
      <c r="LPX181" s="49"/>
      <c r="LPZ181" s="49"/>
      <c r="LQQ181" s="49"/>
      <c r="LQV181" s="49"/>
      <c r="LRB181" s="49"/>
      <c r="LRE181" s="49"/>
      <c r="LRH181" s="49"/>
      <c r="LRP181" s="49"/>
      <c r="LSL181" s="49"/>
      <c r="LSM181" s="49"/>
      <c r="LSN181" s="49"/>
      <c r="LSO181" s="49"/>
      <c r="LSP181" s="49"/>
      <c r="LSQ181" s="49"/>
      <c r="LTI181" s="49"/>
      <c r="LTJ181" s="49"/>
      <c r="LTM181" s="49"/>
      <c r="LTP181" s="49"/>
      <c r="LTR181" s="49"/>
      <c r="LTT181" s="49"/>
      <c r="LTW181" s="49"/>
      <c r="LTZ181" s="49"/>
      <c r="LUC181" s="49"/>
      <c r="LUF181" s="49"/>
      <c r="LUI181" s="49"/>
      <c r="LUL181" s="49"/>
      <c r="LUO181" s="49"/>
      <c r="LUR181" s="49"/>
      <c r="LUT181" s="49"/>
      <c r="LVG181" s="49"/>
      <c r="LVH181" s="49"/>
      <c r="LVI181" s="49"/>
      <c r="LVJ181" s="49"/>
      <c r="LVK181" s="49"/>
      <c r="LVL181" s="49"/>
      <c r="LVM181" s="49"/>
      <c r="LVN181" s="49"/>
      <c r="LVO181" s="49"/>
      <c r="LVP181" s="49"/>
      <c r="LVQ181" s="49"/>
      <c r="LVR181" s="49"/>
      <c r="LVS181" s="49"/>
      <c r="LVT181" s="49"/>
      <c r="LVU181" s="49"/>
      <c r="LVV181" s="49"/>
      <c r="LVW181" s="49"/>
      <c r="LVX181" s="49"/>
      <c r="LVY181" s="49"/>
      <c r="LVZ181" s="49"/>
      <c r="LWA181" s="49"/>
      <c r="LWB181" s="49"/>
      <c r="LWC181" s="49"/>
      <c r="LWD181" s="49"/>
      <c r="LWE181" s="49"/>
      <c r="LWF181" s="49"/>
      <c r="LWG181" s="49"/>
      <c r="LWH181" s="49"/>
      <c r="LWI181" s="49"/>
      <c r="LWJ181" s="49"/>
      <c r="LWK181" s="49"/>
      <c r="LWL181" s="49"/>
      <c r="LWM181" s="49"/>
      <c r="LWN181" s="49"/>
      <c r="LWO181" s="49"/>
      <c r="LWP181" s="49"/>
      <c r="LWQ181" s="49"/>
      <c r="LWR181" s="49"/>
      <c r="LWS181" s="49"/>
      <c r="LWT181" s="49"/>
      <c r="LWW181" s="49"/>
      <c r="LWZ181" s="49"/>
      <c r="LXC181" s="49"/>
      <c r="LXF181" s="49"/>
      <c r="LXI181" s="49"/>
      <c r="LXL181" s="49"/>
      <c r="LXU181" s="49"/>
      <c r="LXX181" s="49"/>
      <c r="LYA181" s="49"/>
      <c r="LYD181" s="49"/>
      <c r="LYM181" s="49"/>
      <c r="LYS181" s="49"/>
      <c r="LYV181" s="49"/>
      <c r="LYY181" s="49"/>
      <c r="LZB181" s="49"/>
      <c r="LZH181" s="49"/>
      <c r="LZK181" s="49"/>
      <c r="LZQ181" s="49"/>
      <c r="LZS181" s="49"/>
      <c r="LZT181" s="49"/>
      <c r="LZV181" s="49"/>
      <c r="MAM181" s="49"/>
      <c r="MAR181" s="49"/>
      <c r="MAX181" s="49"/>
      <c r="MBA181" s="49"/>
      <c r="MBD181" s="49"/>
      <c r="MBL181" s="49"/>
      <c r="MCH181" s="49"/>
      <c r="MCI181" s="49"/>
      <c r="MCJ181" s="49"/>
      <c r="MCK181" s="49"/>
      <c r="MCL181" s="49"/>
      <c r="MCM181" s="49"/>
      <c r="MDE181" s="49"/>
      <c r="MDF181" s="49"/>
      <c r="MDI181" s="49"/>
      <c r="MDL181" s="49"/>
      <c r="MDN181" s="49"/>
      <c r="MDP181" s="49"/>
      <c r="MDS181" s="49"/>
      <c r="MDV181" s="49"/>
      <c r="MDY181" s="49"/>
      <c r="MEB181" s="49"/>
      <c r="MEE181" s="49"/>
      <c r="MEH181" s="49"/>
      <c r="MEK181" s="49"/>
      <c r="MEN181" s="49"/>
      <c r="MEP181" s="49"/>
      <c r="MFC181" s="49"/>
      <c r="MFD181" s="49"/>
      <c r="MFE181" s="49"/>
      <c r="MFF181" s="49"/>
      <c r="MFG181" s="49"/>
      <c r="MFH181" s="49"/>
      <c r="MFI181" s="49"/>
      <c r="MFJ181" s="49"/>
      <c r="MFK181" s="49"/>
      <c r="MFL181" s="49"/>
      <c r="MFM181" s="49"/>
      <c r="MFN181" s="49"/>
      <c r="MFO181" s="49"/>
      <c r="MFP181" s="49"/>
      <c r="MFQ181" s="49"/>
      <c r="MFR181" s="49"/>
      <c r="MFS181" s="49"/>
      <c r="MFT181" s="49"/>
      <c r="MFU181" s="49"/>
      <c r="MFV181" s="49"/>
      <c r="MFW181" s="49"/>
      <c r="MFX181" s="49"/>
      <c r="MFY181" s="49"/>
      <c r="MFZ181" s="49"/>
      <c r="MGA181" s="49"/>
      <c r="MGB181" s="49"/>
      <c r="MGC181" s="49"/>
      <c r="MGD181" s="49"/>
      <c r="MGE181" s="49"/>
      <c r="MGF181" s="49"/>
      <c r="MGG181" s="49"/>
      <c r="MGH181" s="49"/>
      <c r="MGI181" s="49"/>
      <c r="MGJ181" s="49"/>
      <c r="MGK181" s="49"/>
      <c r="MGL181" s="49"/>
      <c r="MGM181" s="49"/>
      <c r="MGN181" s="49"/>
      <c r="MGO181" s="49"/>
      <c r="MGP181" s="49"/>
      <c r="MGS181" s="49"/>
      <c r="MGV181" s="49"/>
      <c r="MGY181" s="49"/>
      <c r="MHB181" s="49"/>
      <c r="MHE181" s="49"/>
      <c r="MHH181" s="49"/>
      <c r="MHQ181" s="49"/>
      <c r="MHT181" s="49"/>
      <c r="MHW181" s="49"/>
      <c r="MHZ181" s="49"/>
      <c r="MII181" s="49"/>
      <c r="MIO181" s="49"/>
      <c r="MIR181" s="49"/>
      <c r="MIU181" s="49"/>
      <c r="MIX181" s="49"/>
      <c r="MJD181" s="49"/>
      <c r="MJG181" s="49"/>
      <c r="MJM181" s="49"/>
      <c r="MJO181" s="49"/>
      <c r="MJP181" s="49"/>
      <c r="MJR181" s="49"/>
      <c r="MKI181" s="49"/>
      <c r="MKN181" s="49"/>
      <c r="MKT181" s="49"/>
      <c r="MKW181" s="49"/>
      <c r="MKZ181" s="49"/>
      <c r="MLH181" s="49"/>
      <c r="MMD181" s="49"/>
      <c r="MME181" s="49"/>
      <c r="MMF181" s="49"/>
      <c r="MMG181" s="49"/>
      <c r="MMH181" s="49"/>
      <c r="MMI181" s="49"/>
      <c r="MNA181" s="49"/>
      <c r="MNB181" s="49"/>
      <c r="MNE181" s="49"/>
      <c r="MNH181" s="49"/>
      <c r="MNJ181" s="49"/>
      <c r="MNL181" s="49"/>
      <c r="MNO181" s="49"/>
      <c r="MNR181" s="49"/>
      <c r="MNU181" s="49"/>
      <c r="MNX181" s="49"/>
      <c r="MOA181" s="49"/>
      <c r="MOD181" s="49"/>
      <c r="MOG181" s="49"/>
      <c r="MOJ181" s="49"/>
      <c r="MOL181" s="49"/>
      <c r="MOY181" s="49"/>
      <c r="MOZ181" s="49"/>
      <c r="MPA181" s="49"/>
      <c r="MPB181" s="49"/>
      <c r="MPC181" s="49"/>
      <c r="MPD181" s="49"/>
      <c r="MPE181" s="49"/>
      <c r="MPF181" s="49"/>
      <c r="MPG181" s="49"/>
      <c r="MPH181" s="49"/>
      <c r="MPI181" s="49"/>
      <c r="MPJ181" s="49"/>
      <c r="MPK181" s="49"/>
      <c r="MPL181" s="49"/>
      <c r="MPM181" s="49"/>
      <c r="MPN181" s="49"/>
      <c r="MPO181" s="49"/>
      <c r="MPP181" s="49"/>
      <c r="MPQ181" s="49"/>
      <c r="MPR181" s="49"/>
      <c r="MPS181" s="49"/>
      <c r="MPT181" s="49"/>
      <c r="MPU181" s="49"/>
      <c r="MPV181" s="49"/>
      <c r="MPW181" s="49"/>
      <c r="MPX181" s="49"/>
      <c r="MPY181" s="49"/>
      <c r="MPZ181" s="49"/>
      <c r="MQA181" s="49"/>
      <c r="MQB181" s="49"/>
      <c r="MQC181" s="49"/>
      <c r="MQD181" s="49"/>
      <c r="MQE181" s="49"/>
      <c r="MQF181" s="49"/>
      <c r="MQG181" s="49"/>
      <c r="MQH181" s="49"/>
      <c r="MQI181" s="49"/>
      <c r="MQJ181" s="49"/>
      <c r="MQK181" s="49"/>
      <c r="MQL181" s="49"/>
      <c r="MQO181" s="49"/>
      <c r="MQR181" s="49"/>
      <c r="MQU181" s="49"/>
      <c r="MQX181" s="49"/>
      <c r="MRA181" s="49"/>
      <c r="MRD181" s="49"/>
      <c r="MRM181" s="49"/>
      <c r="MRP181" s="49"/>
      <c r="MRS181" s="49"/>
      <c r="MRV181" s="49"/>
      <c r="MSE181" s="49"/>
      <c r="MSK181" s="49"/>
      <c r="MSN181" s="49"/>
      <c r="MSQ181" s="49"/>
      <c r="MST181" s="49"/>
      <c r="MSZ181" s="49"/>
      <c r="MTC181" s="49"/>
      <c r="MTI181" s="49"/>
      <c r="MTK181" s="49"/>
      <c r="MTL181" s="49"/>
      <c r="MTN181" s="49"/>
      <c r="MUE181" s="49"/>
      <c r="MUJ181" s="49"/>
      <c r="MUP181" s="49"/>
      <c r="MUS181" s="49"/>
      <c r="MUV181" s="49"/>
      <c r="MVD181" s="49"/>
      <c r="MVZ181" s="49"/>
      <c r="MWA181" s="49"/>
      <c r="MWB181" s="49"/>
      <c r="MWC181" s="49"/>
      <c r="MWD181" s="49"/>
      <c r="MWE181" s="49"/>
      <c r="MWW181" s="49"/>
      <c r="MWX181" s="49"/>
      <c r="MXA181" s="49"/>
      <c r="MXD181" s="49"/>
      <c r="MXF181" s="49"/>
      <c r="MXH181" s="49"/>
      <c r="MXK181" s="49"/>
      <c r="MXN181" s="49"/>
      <c r="MXQ181" s="49"/>
      <c r="MXT181" s="49"/>
      <c r="MXW181" s="49"/>
      <c r="MXZ181" s="49"/>
      <c r="MYC181" s="49"/>
      <c r="MYF181" s="49"/>
      <c r="MYH181" s="49"/>
      <c r="MYU181" s="49"/>
      <c r="MYV181" s="49"/>
      <c r="MYW181" s="49"/>
      <c r="MYX181" s="49"/>
      <c r="MYY181" s="49"/>
      <c r="MYZ181" s="49"/>
      <c r="MZA181" s="49"/>
      <c r="MZB181" s="49"/>
      <c r="MZC181" s="49"/>
      <c r="MZD181" s="49"/>
      <c r="MZE181" s="49"/>
      <c r="MZF181" s="49"/>
      <c r="MZG181" s="49"/>
      <c r="MZH181" s="49"/>
      <c r="MZI181" s="49"/>
      <c r="MZJ181" s="49"/>
      <c r="MZK181" s="49"/>
      <c r="MZL181" s="49"/>
      <c r="MZM181" s="49"/>
      <c r="MZN181" s="49"/>
      <c r="MZO181" s="49"/>
      <c r="MZP181" s="49"/>
      <c r="MZQ181" s="49"/>
      <c r="MZR181" s="49"/>
      <c r="MZS181" s="49"/>
      <c r="MZT181" s="49"/>
      <c r="MZU181" s="49"/>
      <c r="MZV181" s="49"/>
      <c r="MZW181" s="49"/>
      <c r="MZX181" s="49"/>
      <c r="MZY181" s="49"/>
      <c r="MZZ181" s="49"/>
      <c r="NAA181" s="49"/>
      <c r="NAB181" s="49"/>
      <c r="NAC181" s="49"/>
      <c r="NAD181" s="49"/>
      <c r="NAE181" s="49"/>
      <c r="NAF181" s="49"/>
      <c r="NAG181" s="49"/>
      <c r="NAH181" s="49"/>
      <c r="NAK181" s="49"/>
      <c r="NAN181" s="49"/>
      <c r="NAQ181" s="49"/>
      <c r="NAT181" s="49"/>
      <c r="NAW181" s="49"/>
      <c r="NAZ181" s="49"/>
      <c r="NBI181" s="49"/>
      <c r="NBL181" s="49"/>
      <c r="NBO181" s="49"/>
      <c r="NBR181" s="49"/>
      <c r="NCA181" s="49"/>
      <c r="NCG181" s="49"/>
      <c r="NCJ181" s="49"/>
      <c r="NCM181" s="49"/>
      <c r="NCP181" s="49"/>
      <c r="NCV181" s="49"/>
      <c r="NCY181" s="49"/>
      <c r="NDE181" s="49"/>
      <c r="NDG181" s="49"/>
      <c r="NDH181" s="49"/>
      <c r="NDJ181" s="49"/>
      <c r="NEA181" s="49"/>
      <c r="NEF181" s="49"/>
      <c r="NEL181" s="49"/>
      <c r="NEO181" s="49"/>
      <c r="NER181" s="49"/>
      <c r="NEZ181" s="49"/>
      <c r="NFV181" s="49"/>
      <c r="NFW181" s="49"/>
      <c r="NFX181" s="49"/>
      <c r="NFY181" s="49"/>
      <c r="NFZ181" s="49"/>
      <c r="NGA181" s="49"/>
      <c r="NGS181" s="49"/>
      <c r="NGT181" s="49"/>
      <c r="NGW181" s="49"/>
      <c r="NGZ181" s="49"/>
      <c r="NHB181" s="49"/>
      <c r="NHD181" s="49"/>
      <c r="NHG181" s="49"/>
      <c r="NHJ181" s="49"/>
      <c r="NHM181" s="49"/>
      <c r="NHP181" s="49"/>
      <c r="NHS181" s="49"/>
      <c r="NHV181" s="49"/>
      <c r="NHY181" s="49"/>
      <c r="NIB181" s="49"/>
      <c r="NID181" s="49"/>
      <c r="NIQ181" s="49"/>
      <c r="NIR181" s="49"/>
      <c r="NIS181" s="49"/>
      <c r="NIT181" s="49"/>
      <c r="NIU181" s="49"/>
      <c r="NIV181" s="49"/>
      <c r="NIW181" s="49"/>
      <c r="NIX181" s="49"/>
      <c r="NIY181" s="49"/>
      <c r="NIZ181" s="49"/>
      <c r="NJA181" s="49"/>
      <c r="NJB181" s="49"/>
      <c r="NJC181" s="49"/>
      <c r="NJD181" s="49"/>
      <c r="NJE181" s="49"/>
      <c r="NJF181" s="49"/>
      <c r="NJG181" s="49"/>
      <c r="NJH181" s="49"/>
      <c r="NJI181" s="49"/>
      <c r="NJJ181" s="49"/>
      <c r="NJK181" s="49"/>
      <c r="NJL181" s="49"/>
      <c r="NJM181" s="49"/>
      <c r="NJN181" s="49"/>
      <c r="NJO181" s="49"/>
      <c r="NJP181" s="49"/>
      <c r="NJQ181" s="49"/>
      <c r="NJR181" s="49"/>
      <c r="NJS181" s="49"/>
      <c r="NJT181" s="49"/>
      <c r="NJU181" s="49"/>
      <c r="NJV181" s="49"/>
      <c r="NJW181" s="49"/>
      <c r="NJX181" s="49"/>
      <c r="NJY181" s="49"/>
      <c r="NJZ181" s="49"/>
      <c r="NKA181" s="49"/>
      <c r="NKB181" s="49"/>
      <c r="NKC181" s="49"/>
      <c r="NKD181" s="49"/>
      <c r="NKG181" s="49"/>
      <c r="NKJ181" s="49"/>
      <c r="NKM181" s="49"/>
      <c r="NKP181" s="49"/>
      <c r="NKS181" s="49"/>
      <c r="NKV181" s="49"/>
      <c r="NLE181" s="49"/>
      <c r="NLH181" s="49"/>
      <c r="NLK181" s="49"/>
      <c r="NLN181" s="49"/>
      <c r="NLW181" s="49"/>
      <c r="NMC181" s="49"/>
      <c r="NMF181" s="49"/>
      <c r="NMI181" s="49"/>
      <c r="NML181" s="49"/>
      <c r="NMR181" s="49"/>
      <c r="NMU181" s="49"/>
      <c r="NNA181" s="49"/>
      <c r="NNC181" s="49"/>
      <c r="NND181" s="49"/>
      <c r="NNF181" s="49"/>
      <c r="NNW181" s="49"/>
      <c r="NOB181" s="49"/>
      <c r="NOH181" s="49"/>
      <c r="NOK181" s="49"/>
      <c r="NON181" s="49"/>
      <c r="NOV181" s="49"/>
      <c r="NPR181" s="49"/>
      <c r="NPS181" s="49"/>
      <c r="NPT181" s="49"/>
      <c r="NPU181" s="49"/>
      <c r="NPV181" s="49"/>
      <c r="NPW181" s="49"/>
      <c r="NQO181" s="49"/>
      <c r="NQP181" s="49"/>
      <c r="NQS181" s="49"/>
      <c r="NQV181" s="49"/>
      <c r="NQX181" s="49"/>
      <c r="NQZ181" s="49"/>
      <c r="NRC181" s="49"/>
      <c r="NRF181" s="49"/>
      <c r="NRI181" s="49"/>
      <c r="NRL181" s="49"/>
      <c r="NRO181" s="49"/>
      <c r="NRR181" s="49"/>
      <c r="NRU181" s="49"/>
      <c r="NRX181" s="49"/>
      <c r="NRZ181" s="49"/>
      <c r="NSM181" s="49"/>
      <c r="NSN181" s="49"/>
      <c r="NSO181" s="49"/>
      <c r="NSP181" s="49"/>
      <c r="NSQ181" s="49"/>
      <c r="NSR181" s="49"/>
      <c r="NSS181" s="49"/>
      <c r="NST181" s="49"/>
      <c r="NSU181" s="49"/>
      <c r="NSV181" s="49"/>
      <c r="NSW181" s="49"/>
      <c r="NSX181" s="49"/>
      <c r="NSY181" s="49"/>
      <c r="NSZ181" s="49"/>
      <c r="NTA181" s="49"/>
      <c r="NTB181" s="49"/>
      <c r="NTC181" s="49"/>
      <c r="NTD181" s="49"/>
      <c r="NTE181" s="49"/>
      <c r="NTF181" s="49"/>
      <c r="NTG181" s="49"/>
      <c r="NTH181" s="49"/>
      <c r="NTI181" s="49"/>
      <c r="NTJ181" s="49"/>
      <c r="NTK181" s="49"/>
      <c r="NTL181" s="49"/>
      <c r="NTM181" s="49"/>
      <c r="NTN181" s="49"/>
      <c r="NTO181" s="49"/>
      <c r="NTP181" s="49"/>
      <c r="NTQ181" s="49"/>
      <c r="NTR181" s="49"/>
      <c r="NTS181" s="49"/>
      <c r="NTT181" s="49"/>
      <c r="NTU181" s="49"/>
      <c r="NTV181" s="49"/>
      <c r="NTW181" s="49"/>
      <c r="NTX181" s="49"/>
      <c r="NTY181" s="49"/>
      <c r="NTZ181" s="49"/>
      <c r="NUC181" s="49"/>
      <c r="NUF181" s="49"/>
      <c r="NUI181" s="49"/>
      <c r="NUL181" s="49"/>
      <c r="NUO181" s="49"/>
      <c r="NUR181" s="49"/>
      <c r="NVA181" s="49"/>
      <c r="NVD181" s="49"/>
      <c r="NVG181" s="49"/>
      <c r="NVJ181" s="49"/>
      <c r="NVS181" s="49"/>
      <c r="NVY181" s="49"/>
      <c r="NWB181" s="49"/>
      <c r="NWE181" s="49"/>
      <c r="NWH181" s="49"/>
      <c r="NWN181" s="49"/>
      <c r="NWQ181" s="49"/>
      <c r="NWW181" s="49"/>
      <c r="NWY181" s="49"/>
      <c r="NWZ181" s="49"/>
      <c r="NXB181" s="49"/>
      <c r="NXS181" s="49"/>
      <c r="NXX181" s="49"/>
      <c r="NYD181" s="49"/>
      <c r="NYG181" s="49"/>
      <c r="NYJ181" s="49"/>
      <c r="NYR181" s="49"/>
      <c r="NZN181" s="49"/>
      <c r="NZO181" s="49"/>
      <c r="NZP181" s="49"/>
      <c r="NZQ181" s="49"/>
      <c r="NZR181" s="49"/>
      <c r="NZS181" s="49"/>
      <c r="OAK181" s="49"/>
      <c r="OAL181" s="49"/>
      <c r="OAO181" s="49"/>
      <c r="OAR181" s="49"/>
      <c r="OAT181" s="49"/>
      <c r="OAV181" s="49"/>
      <c r="OAY181" s="49"/>
      <c r="OBB181" s="49"/>
      <c r="OBE181" s="49"/>
      <c r="OBH181" s="49"/>
      <c r="OBK181" s="49"/>
      <c r="OBN181" s="49"/>
      <c r="OBQ181" s="49"/>
      <c r="OBT181" s="49"/>
      <c r="OBV181" s="49"/>
      <c r="OCI181" s="49"/>
      <c r="OCJ181" s="49"/>
      <c r="OCK181" s="49"/>
      <c r="OCL181" s="49"/>
      <c r="OCM181" s="49"/>
      <c r="OCN181" s="49"/>
      <c r="OCO181" s="49"/>
      <c r="OCP181" s="49"/>
      <c r="OCQ181" s="49"/>
      <c r="OCR181" s="49"/>
      <c r="OCS181" s="49"/>
      <c r="OCT181" s="49"/>
      <c r="OCU181" s="49"/>
      <c r="OCV181" s="49"/>
      <c r="OCW181" s="49"/>
      <c r="OCX181" s="49"/>
      <c r="OCY181" s="49"/>
      <c r="OCZ181" s="49"/>
      <c r="ODA181" s="49"/>
      <c r="ODB181" s="49"/>
      <c r="ODC181" s="49"/>
      <c r="ODD181" s="49"/>
      <c r="ODE181" s="49"/>
      <c r="ODF181" s="49"/>
      <c r="ODG181" s="49"/>
      <c r="ODH181" s="49"/>
      <c r="ODI181" s="49"/>
      <c r="ODJ181" s="49"/>
      <c r="ODK181" s="49"/>
      <c r="ODL181" s="49"/>
      <c r="ODM181" s="49"/>
      <c r="ODN181" s="49"/>
      <c r="ODO181" s="49"/>
      <c r="ODP181" s="49"/>
      <c r="ODQ181" s="49"/>
      <c r="ODR181" s="49"/>
      <c r="ODS181" s="49"/>
      <c r="ODT181" s="49"/>
      <c r="ODU181" s="49"/>
      <c r="ODV181" s="49"/>
      <c r="ODY181" s="49"/>
      <c r="OEB181" s="49"/>
      <c r="OEE181" s="49"/>
      <c r="OEH181" s="49"/>
      <c r="OEK181" s="49"/>
      <c r="OEN181" s="49"/>
      <c r="OEW181" s="49"/>
      <c r="OEZ181" s="49"/>
      <c r="OFC181" s="49"/>
      <c r="OFF181" s="49"/>
      <c r="OFO181" s="49"/>
      <c r="OFU181" s="49"/>
      <c r="OFX181" s="49"/>
      <c r="OGA181" s="49"/>
      <c r="OGD181" s="49"/>
      <c r="OGJ181" s="49"/>
      <c r="OGM181" s="49"/>
      <c r="OGS181" s="49"/>
      <c r="OGU181" s="49"/>
      <c r="OGV181" s="49"/>
      <c r="OGX181" s="49"/>
      <c r="OHO181" s="49"/>
      <c r="OHT181" s="49"/>
      <c r="OHZ181" s="49"/>
      <c r="OIC181" s="49"/>
      <c r="OIF181" s="49"/>
      <c r="OIN181" s="49"/>
      <c r="OJJ181" s="49"/>
      <c r="OJK181" s="49"/>
      <c r="OJL181" s="49"/>
      <c r="OJM181" s="49"/>
      <c r="OJN181" s="49"/>
      <c r="OJO181" s="49"/>
      <c r="OKG181" s="49"/>
      <c r="OKH181" s="49"/>
      <c r="OKK181" s="49"/>
      <c r="OKN181" s="49"/>
      <c r="OKP181" s="49"/>
      <c r="OKR181" s="49"/>
      <c r="OKU181" s="49"/>
      <c r="OKX181" s="49"/>
      <c r="OLA181" s="49"/>
      <c r="OLD181" s="49"/>
      <c r="OLG181" s="49"/>
      <c r="OLJ181" s="49"/>
      <c r="OLM181" s="49"/>
      <c r="OLP181" s="49"/>
      <c r="OLR181" s="49"/>
      <c r="OME181" s="49"/>
      <c r="OMF181" s="49"/>
      <c r="OMG181" s="49"/>
      <c r="OMH181" s="49"/>
      <c r="OMI181" s="49"/>
      <c r="OMJ181" s="49"/>
      <c r="OMK181" s="49"/>
      <c r="OML181" s="49"/>
      <c r="OMM181" s="49"/>
      <c r="OMN181" s="49"/>
      <c r="OMO181" s="49"/>
      <c r="OMP181" s="49"/>
      <c r="OMQ181" s="49"/>
      <c r="OMR181" s="49"/>
      <c r="OMS181" s="49"/>
      <c r="OMT181" s="49"/>
      <c r="OMU181" s="49"/>
      <c r="OMV181" s="49"/>
      <c r="OMW181" s="49"/>
      <c r="OMX181" s="49"/>
      <c r="OMY181" s="49"/>
      <c r="OMZ181" s="49"/>
      <c r="ONA181" s="49"/>
      <c r="ONB181" s="49"/>
      <c r="ONC181" s="49"/>
      <c r="OND181" s="49"/>
      <c r="ONE181" s="49"/>
      <c r="ONF181" s="49"/>
      <c r="ONG181" s="49"/>
      <c r="ONH181" s="49"/>
      <c r="ONI181" s="49"/>
      <c r="ONJ181" s="49"/>
      <c r="ONK181" s="49"/>
      <c r="ONL181" s="49"/>
      <c r="ONM181" s="49"/>
      <c r="ONN181" s="49"/>
      <c r="ONO181" s="49"/>
      <c r="ONP181" s="49"/>
      <c r="ONQ181" s="49"/>
      <c r="ONR181" s="49"/>
      <c r="ONU181" s="49"/>
      <c r="ONX181" s="49"/>
      <c r="OOA181" s="49"/>
      <c r="OOD181" s="49"/>
      <c r="OOG181" s="49"/>
      <c r="OOJ181" s="49"/>
      <c r="OOS181" s="49"/>
      <c r="OOV181" s="49"/>
      <c r="OOY181" s="49"/>
      <c r="OPB181" s="49"/>
      <c r="OPK181" s="49"/>
      <c r="OPQ181" s="49"/>
      <c r="OPT181" s="49"/>
      <c r="OPW181" s="49"/>
      <c r="OPZ181" s="49"/>
      <c r="OQF181" s="49"/>
      <c r="OQI181" s="49"/>
      <c r="OQO181" s="49"/>
      <c r="OQQ181" s="49"/>
      <c r="OQR181" s="49"/>
      <c r="OQT181" s="49"/>
      <c r="ORK181" s="49"/>
      <c r="ORP181" s="49"/>
      <c r="ORV181" s="49"/>
      <c r="ORY181" s="49"/>
      <c r="OSB181" s="49"/>
      <c r="OSJ181" s="49"/>
      <c r="OTF181" s="49"/>
      <c r="OTG181" s="49"/>
      <c r="OTH181" s="49"/>
      <c r="OTI181" s="49"/>
      <c r="OTJ181" s="49"/>
      <c r="OTK181" s="49"/>
      <c r="OUC181" s="49"/>
      <c r="OUD181" s="49"/>
      <c r="OUG181" s="49"/>
      <c r="OUJ181" s="49"/>
      <c r="OUL181" s="49"/>
      <c r="OUN181" s="49"/>
      <c r="OUQ181" s="49"/>
      <c r="OUT181" s="49"/>
      <c r="OUW181" s="49"/>
      <c r="OUZ181" s="49"/>
      <c r="OVC181" s="49"/>
      <c r="OVF181" s="49"/>
      <c r="OVI181" s="49"/>
      <c r="OVL181" s="49"/>
      <c r="OVN181" s="49"/>
      <c r="OWA181" s="49"/>
      <c r="OWB181" s="49"/>
      <c r="OWC181" s="49"/>
      <c r="OWD181" s="49"/>
      <c r="OWE181" s="49"/>
      <c r="OWF181" s="49"/>
      <c r="OWG181" s="49"/>
      <c r="OWH181" s="49"/>
      <c r="OWI181" s="49"/>
      <c r="OWJ181" s="49"/>
      <c r="OWK181" s="49"/>
      <c r="OWL181" s="49"/>
      <c r="OWM181" s="49"/>
      <c r="OWN181" s="49"/>
      <c r="OWO181" s="49"/>
      <c r="OWP181" s="49"/>
      <c r="OWQ181" s="49"/>
      <c r="OWR181" s="49"/>
      <c r="OWS181" s="49"/>
      <c r="OWT181" s="49"/>
      <c r="OWU181" s="49"/>
      <c r="OWV181" s="49"/>
      <c r="OWW181" s="49"/>
      <c r="OWX181" s="49"/>
      <c r="OWY181" s="49"/>
      <c r="OWZ181" s="49"/>
      <c r="OXA181" s="49"/>
      <c r="OXB181" s="49"/>
      <c r="OXC181" s="49"/>
      <c r="OXD181" s="49"/>
      <c r="OXE181" s="49"/>
      <c r="OXF181" s="49"/>
      <c r="OXG181" s="49"/>
      <c r="OXH181" s="49"/>
      <c r="OXI181" s="49"/>
      <c r="OXJ181" s="49"/>
      <c r="OXK181" s="49"/>
      <c r="OXL181" s="49"/>
      <c r="OXM181" s="49"/>
      <c r="OXN181" s="49"/>
      <c r="OXQ181" s="49"/>
      <c r="OXT181" s="49"/>
      <c r="OXW181" s="49"/>
      <c r="OXZ181" s="49"/>
      <c r="OYC181" s="49"/>
      <c r="OYF181" s="49"/>
      <c r="OYO181" s="49"/>
      <c r="OYR181" s="49"/>
      <c r="OYU181" s="49"/>
      <c r="OYX181" s="49"/>
      <c r="OZG181" s="49"/>
      <c r="OZM181" s="49"/>
      <c r="OZP181" s="49"/>
      <c r="OZS181" s="49"/>
      <c r="OZV181" s="49"/>
      <c r="PAB181" s="49"/>
      <c r="PAE181" s="49"/>
      <c r="PAK181" s="49"/>
      <c r="PAM181" s="49"/>
      <c r="PAN181" s="49"/>
      <c r="PAP181" s="49"/>
      <c r="PBG181" s="49"/>
      <c r="PBL181" s="49"/>
      <c r="PBR181" s="49"/>
      <c r="PBU181" s="49"/>
      <c r="PBX181" s="49"/>
      <c r="PCF181" s="49"/>
      <c r="PDB181" s="49"/>
      <c r="PDC181" s="49"/>
      <c r="PDD181" s="49"/>
      <c r="PDE181" s="49"/>
      <c r="PDF181" s="49"/>
      <c r="PDG181" s="49"/>
      <c r="PDY181" s="49"/>
      <c r="PDZ181" s="49"/>
      <c r="PEC181" s="49"/>
      <c r="PEF181" s="49"/>
      <c r="PEH181" s="49"/>
      <c r="PEJ181" s="49"/>
      <c r="PEM181" s="49"/>
      <c r="PEP181" s="49"/>
      <c r="PES181" s="49"/>
      <c r="PEV181" s="49"/>
      <c r="PEY181" s="49"/>
      <c r="PFB181" s="49"/>
      <c r="PFE181" s="49"/>
      <c r="PFH181" s="49"/>
      <c r="PFJ181" s="49"/>
      <c r="PFW181" s="49"/>
      <c r="PFX181" s="49"/>
      <c r="PFY181" s="49"/>
      <c r="PFZ181" s="49"/>
      <c r="PGA181" s="49"/>
      <c r="PGB181" s="49"/>
      <c r="PGC181" s="49"/>
      <c r="PGD181" s="49"/>
      <c r="PGE181" s="49"/>
      <c r="PGF181" s="49"/>
      <c r="PGG181" s="49"/>
      <c r="PGH181" s="49"/>
      <c r="PGI181" s="49"/>
      <c r="PGJ181" s="49"/>
      <c r="PGK181" s="49"/>
      <c r="PGL181" s="49"/>
      <c r="PGM181" s="49"/>
      <c r="PGN181" s="49"/>
      <c r="PGO181" s="49"/>
      <c r="PGP181" s="49"/>
      <c r="PGQ181" s="49"/>
      <c r="PGR181" s="49"/>
      <c r="PGS181" s="49"/>
      <c r="PGT181" s="49"/>
      <c r="PGU181" s="49"/>
      <c r="PGV181" s="49"/>
      <c r="PGW181" s="49"/>
      <c r="PGX181" s="49"/>
      <c r="PGY181" s="49"/>
      <c r="PGZ181" s="49"/>
      <c r="PHA181" s="49"/>
      <c r="PHB181" s="49"/>
      <c r="PHC181" s="49"/>
      <c r="PHD181" s="49"/>
      <c r="PHE181" s="49"/>
      <c r="PHF181" s="49"/>
      <c r="PHG181" s="49"/>
      <c r="PHH181" s="49"/>
      <c r="PHI181" s="49"/>
      <c r="PHJ181" s="49"/>
      <c r="PHM181" s="49"/>
      <c r="PHP181" s="49"/>
      <c r="PHS181" s="49"/>
      <c r="PHV181" s="49"/>
      <c r="PHY181" s="49"/>
      <c r="PIB181" s="49"/>
      <c r="PIK181" s="49"/>
      <c r="PIN181" s="49"/>
      <c r="PIQ181" s="49"/>
      <c r="PIT181" s="49"/>
      <c r="PJC181" s="49"/>
      <c r="PJI181" s="49"/>
      <c r="PJL181" s="49"/>
      <c r="PJO181" s="49"/>
      <c r="PJR181" s="49"/>
      <c r="PJX181" s="49"/>
      <c r="PKA181" s="49"/>
      <c r="PKG181" s="49"/>
      <c r="PKI181" s="49"/>
      <c r="PKJ181" s="49"/>
      <c r="PKL181" s="49"/>
      <c r="PLC181" s="49"/>
      <c r="PLH181" s="49"/>
      <c r="PLN181" s="49"/>
      <c r="PLQ181" s="49"/>
      <c r="PLT181" s="49"/>
      <c r="PMB181" s="49"/>
      <c r="PMX181" s="49"/>
      <c r="PMY181" s="49"/>
      <c r="PMZ181" s="49"/>
      <c r="PNA181" s="49"/>
      <c r="PNB181" s="49"/>
      <c r="PNC181" s="49"/>
      <c r="PNU181" s="49"/>
      <c r="PNV181" s="49"/>
      <c r="PNY181" s="49"/>
      <c r="POB181" s="49"/>
      <c r="POD181" s="49"/>
      <c r="POF181" s="49"/>
      <c r="POI181" s="49"/>
      <c r="POL181" s="49"/>
      <c r="POO181" s="49"/>
      <c r="POR181" s="49"/>
      <c r="POU181" s="49"/>
      <c r="POX181" s="49"/>
      <c r="PPA181" s="49"/>
      <c r="PPD181" s="49"/>
      <c r="PPF181" s="49"/>
      <c r="PPS181" s="49"/>
      <c r="PPT181" s="49"/>
      <c r="PPU181" s="49"/>
      <c r="PPV181" s="49"/>
      <c r="PPW181" s="49"/>
      <c r="PPX181" s="49"/>
      <c r="PPY181" s="49"/>
      <c r="PPZ181" s="49"/>
      <c r="PQA181" s="49"/>
      <c r="PQB181" s="49"/>
      <c r="PQC181" s="49"/>
      <c r="PQD181" s="49"/>
      <c r="PQE181" s="49"/>
      <c r="PQF181" s="49"/>
      <c r="PQG181" s="49"/>
      <c r="PQH181" s="49"/>
      <c r="PQI181" s="49"/>
      <c r="PQJ181" s="49"/>
      <c r="PQK181" s="49"/>
      <c r="PQL181" s="49"/>
      <c r="PQM181" s="49"/>
      <c r="PQN181" s="49"/>
      <c r="PQO181" s="49"/>
      <c r="PQP181" s="49"/>
      <c r="PQQ181" s="49"/>
      <c r="PQR181" s="49"/>
      <c r="PQS181" s="49"/>
      <c r="PQT181" s="49"/>
      <c r="PQU181" s="49"/>
      <c r="PQV181" s="49"/>
      <c r="PQW181" s="49"/>
      <c r="PQX181" s="49"/>
      <c r="PQY181" s="49"/>
      <c r="PQZ181" s="49"/>
      <c r="PRA181" s="49"/>
      <c r="PRB181" s="49"/>
      <c r="PRC181" s="49"/>
      <c r="PRD181" s="49"/>
      <c r="PRE181" s="49"/>
      <c r="PRF181" s="49"/>
      <c r="PRI181" s="49"/>
      <c r="PRL181" s="49"/>
      <c r="PRO181" s="49"/>
      <c r="PRR181" s="49"/>
      <c r="PRU181" s="49"/>
      <c r="PRX181" s="49"/>
      <c r="PSG181" s="49"/>
      <c r="PSJ181" s="49"/>
      <c r="PSM181" s="49"/>
      <c r="PSP181" s="49"/>
      <c r="PSY181" s="49"/>
      <c r="PTE181" s="49"/>
      <c r="PTH181" s="49"/>
      <c r="PTK181" s="49"/>
      <c r="PTN181" s="49"/>
      <c r="PTT181" s="49"/>
      <c r="PTW181" s="49"/>
      <c r="PUC181" s="49"/>
      <c r="PUE181" s="49"/>
      <c r="PUF181" s="49"/>
      <c r="PUH181" s="49"/>
      <c r="PUY181" s="49"/>
      <c r="PVD181" s="49"/>
      <c r="PVJ181" s="49"/>
      <c r="PVM181" s="49"/>
      <c r="PVP181" s="49"/>
      <c r="PVX181" s="49"/>
      <c r="PWT181" s="49"/>
      <c r="PWU181" s="49"/>
      <c r="PWV181" s="49"/>
      <c r="PWW181" s="49"/>
      <c r="PWX181" s="49"/>
      <c r="PWY181" s="49"/>
      <c r="PXQ181" s="49"/>
      <c r="PXR181" s="49"/>
      <c r="PXU181" s="49"/>
      <c r="PXX181" s="49"/>
      <c r="PXZ181" s="49"/>
      <c r="PYB181" s="49"/>
      <c r="PYE181" s="49"/>
      <c r="PYH181" s="49"/>
      <c r="PYK181" s="49"/>
      <c r="PYN181" s="49"/>
      <c r="PYQ181" s="49"/>
      <c r="PYT181" s="49"/>
      <c r="PYW181" s="49"/>
      <c r="PYZ181" s="49"/>
      <c r="PZB181" s="49"/>
      <c r="PZO181" s="49"/>
      <c r="PZP181" s="49"/>
      <c r="PZQ181" s="49"/>
      <c r="PZR181" s="49"/>
      <c r="PZS181" s="49"/>
      <c r="PZT181" s="49"/>
      <c r="PZU181" s="49"/>
      <c r="PZV181" s="49"/>
      <c r="PZW181" s="49"/>
      <c r="PZX181" s="49"/>
      <c r="PZY181" s="49"/>
      <c r="PZZ181" s="49"/>
      <c r="QAA181" s="49"/>
      <c r="QAB181" s="49"/>
      <c r="QAC181" s="49"/>
      <c r="QAD181" s="49"/>
      <c r="QAE181" s="49"/>
      <c r="QAF181" s="49"/>
      <c r="QAG181" s="49"/>
      <c r="QAH181" s="49"/>
      <c r="QAI181" s="49"/>
      <c r="QAJ181" s="49"/>
      <c r="QAK181" s="49"/>
      <c r="QAL181" s="49"/>
      <c r="QAM181" s="49"/>
      <c r="QAN181" s="49"/>
      <c r="QAO181" s="49"/>
      <c r="QAP181" s="49"/>
      <c r="QAQ181" s="49"/>
      <c r="QAR181" s="49"/>
      <c r="QAS181" s="49"/>
      <c r="QAT181" s="49"/>
      <c r="QAU181" s="49"/>
      <c r="QAV181" s="49"/>
      <c r="QAW181" s="49"/>
      <c r="QAX181" s="49"/>
      <c r="QAY181" s="49"/>
      <c r="QAZ181" s="49"/>
      <c r="QBA181" s="49"/>
      <c r="QBB181" s="49"/>
      <c r="QBE181" s="49"/>
      <c r="QBH181" s="49"/>
      <c r="QBK181" s="49"/>
      <c r="QBN181" s="49"/>
      <c r="QBQ181" s="49"/>
      <c r="QBT181" s="49"/>
      <c r="QCC181" s="49"/>
      <c r="QCF181" s="49"/>
      <c r="QCI181" s="49"/>
      <c r="QCL181" s="49"/>
      <c r="QCU181" s="49"/>
      <c r="QDA181" s="49"/>
      <c r="QDD181" s="49"/>
      <c r="QDG181" s="49"/>
      <c r="QDJ181" s="49"/>
      <c r="QDP181" s="49"/>
      <c r="QDS181" s="49"/>
      <c r="QDY181" s="49"/>
      <c r="QEA181" s="49"/>
      <c r="QEB181" s="49"/>
      <c r="QED181" s="49"/>
      <c r="QEU181" s="49"/>
      <c r="QEZ181" s="49"/>
      <c r="QFF181" s="49"/>
      <c r="QFI181" s="49"/>
      <c r="QFL181" s="49"/>
      <c r="QFT181" s="49"/>
      <c r="QGP181" s="49"/>
      <c r="QGQ181" s="49"/>
      <c r="QGR181" s="49"/>
      <c r="QGS181" s="49"/>
      <c r="QGT181" s="49"/>
      <c r="QGU181" s="49"/>
      <c r="QHM181" s="49"/>
      <c r="QHN181" s="49"/>
      <c r="QHQ181" s="49"/>
      <c r="QHT181" s="49"/>
      <c r="QHV181" s="49"/>
      <c r="QHX181" s="49"/>
      <c r="QIA181" s="49"/>
      <c r="QID181" s="49"/>
      <c r="QIG181" s="49"/>
      <c r="QIJ181" s="49"/>
      <c r="QIM181" s="49"/>
      <c r="QIP181" s="49"/>
      <c r="QIS181" s="49"/>
      <c r="QIV181" s="49"/>
      <c r="QIX181" s="49"/>
      <c r="QJK181" s="49"/>
      <c r="QJL181" s="49"/>
      <c r="QJM181" s="49"/>
      <c r="QJN181" s="49"/>
      <c r="QJO181" s="49"/>
      <c r="QJP181" s="49"/>
      <c r="QJQ181" s="49"/>
      <c r="QJR181" s="49"/>
      <c r="QJS181" s="49"/>
      <c r="QJT181" s="49"/>
      <c r="QJU181" s="49"/>
      <c r="QJV181" s="49"/>
      <c r="QJW181" s="49"/>
      <c r="QJX181" s="49"/>
      <c r="QJY181" s="49"/>
      <c r="QJZ181" s="49"/>
      <c r="QKA181" s="49"/>
      <c r="QKB181" s="49"/>
      <c r="QKC181" s="49"/>
      <c r="QKD181" s="49"/>
      <c r="QKE181" s="49"/>
      <c r="QKF181" s="49"/>
      <c r="QKG181" s="49"/>
      <c r="QKH181" s="49"/>
      <c r="QKI181" s="49"/>
      <c r="QKJ181" s="49"/>
      <c r="QKK181" s="49"/>
      <c r="QKL181" s="49"/>
      <c r="QKM181" s="49"/>
      <c r="QKN181" s="49"/>
      <c r="QKO181" s="49"/>
      <c r="QKP181" s="49"/>
      <c r="QKQ181" s="49"/>
      <c r="QKR181" s="49"/>
      <c r="QKS181" s="49"/>
      <c r="QKT181" s="49"/>
      <c r="QKU181" s="49"/>
      <c r="QKV181" s="49"/>
      <c r="QKW181" s="49"/>
      <c r="QKX181" s="49"/>
      <c r="QLA181" s="49"/>
      <c r="QLD181" s="49"/>
      <c r="QLG181" s="49"/>
      <c r="QLJ181" s="49"/>
      <c r="QLM181" s="49"/>
      <c r="QLP181" s="49"/>
      <c r="QLY181" s="49"/>
      <c r="QMB181" s="49"/>
      <c r="QME181" s="49"/>
      <c r="QMH181" s="49"/>
      <c r="QMQ181" s="49"/>
      <c r="QMW181" s="49"/>
      <c r="QMZ181" s="49"/>
      <c r="QNC181" s="49"/>
      <c r="QNF181" s="49"/>
      <c r="QNL181" s="49"/>
      <c r="QNO181" s="49"/>
      <c r="QNU181" s="49"/>
      <c r="QNW181" s="49"/>
      <c r="QNX181" s="49"/>
      <c r="QNZ181" s="49"/>
      <c r="QOQ181" s="49"/>
      <c r="QOV181" s="49"/>
      <c r="QPB181" s="49"/>
      <c r="QPE181" s="49"/>
      <c r="QPH181" s="49"/>
      <c r="QPP181" s="49"/>
      <c r="QQL181" s="49"/>
      <c r="QQM181" s="49"/>
      <c r="QQN181" s="49"/>
      <c r="QQO181" s="49"/>
      <c r="QQP181" s="49"/>
      <c r="QQQ181" s="49"/>
      <c r="QRI181" s="49"/>
      <c r="QRJ181" s="49"/>
      <c r="QRM181" s="49"/>
      <c r="QRP181" s="49"/>
      <c r="QRR181" s="49"/>
      <c r="QRT181" s="49"/>
      <c r="QRW181" s="49"/>
      <c r="QRZ181" s="49"/>
      <c r="QSC181" s="49"/>
      <c r="QSF181" s="49"/>
      <c r="QSI181" s="49"/>
      <c r="QSL181" s="49"/>
      <c r="QSO181" s="49"/>
      <c r="QSR181" s="49"/>
      <c r="QST181" s="49"/>
      <c r="QTG181" s="49"/>
      <c r="QTH181" s="49"/>
      <c r="QTI181" s="49"/>
      <c r="QTJ181" s="49"/>
      <c r="QTK181" s="49"/>
      <c r="QTL181" s="49"/>
      <c r="QTM181" s="49"/>
      <c r="QTN181" s="49"/>
      <c r="QTO181" s="49"/>
      <c r="QTP181" s="49"/>
      <c r="QTQ181" s="49"/>
      <c r="QTR181" s="49"/>
      <c r="QTS181" s="49"/>
      <c r="QTT181" s="49"/>
      <c r="QTU181" s="49"/>
      <c r="QTV181" s="49"/>
      <c r="QTW181" s="49"/>
      <c r="QTX181" s="49"/>
      <c r="QTY181" s="49"/>
      <c r="QTZ181" s="49"/>
      <c r="QUA181" s="49"/>
      <c r="QUB181" s="49"/>
      <c r="QUC181" s="49"/>
      <c r="QUD181" s="49"/>
      <c r="QUE181" s="49"/>
      <c r="QUF181" s="49"/>
      <c r="QUG181" s="49"/>
      <c r="QUH181" s="49"/>
      <c r="QUI181" s="49"/>
      <c r="QUJ181" s="49"/>
      <c r="QUK181" s="49"/>
      <c r="QUL181" s="49"/>
      <c r="QUM181" s="49"/>
      <c r="QUN181" s="49"/>
      <c r="QUO181" s="49"/>
      <c r="QUP181" s="49"/>
      <c r="QUQ181" s="49"/>
      <c r="QUR181" s="49"/>
      <c r="QUS181" s="49"/>
      <c r="QUT181" s="49"/>
      <c r="QUW181" s="49"/>
      <c r="QUZ181" s="49"/>
      <c r="QVC181" s="49"/>
      <c r="QVF181" s="49"/>
      <c r="QVI181" s="49"/>
      <c r="QVL181" s="49"/>
      <c r="QVU181" s="49"/>
      <c r="QVX181" s="49"/>
      <c r="QWA181" s="49"/>
      <c r="QWD181" s="49"/>
      <c r="QWM181" s="49"/>
      <c r="QWS181" s="49"/>
      <c r="QWV181" s="49"/>
      <c r="QWY181" s="49"/>
      <c r="QXB181" s="49"/>
      <c r="QXH181" s="49"/>
      <c r="QXK181" s="49"/>
      <c r="QXQ181" s="49"/>
      <c r="QXS181" s="49"/>
      <c r="QXT181" s="49"/>
      <c r="QXV181" s="49"/>
      <c r="QYM181" s="49"/>
      <c r="QYR181" s="49"/>
      <c r="QYX181" s="49"/>
      <c r="QZA181" s="49"/>
      <c r="QZD181" s="49"/>
      <c r="QZL181" s="49"/>
      <c r="RAH181" s="49"/>
      <c r="RAI181" s="49"/>
      <c r="RAJ181" s="49"/>
      <c r="RAK181" s="49"/>
      <c r="RAL181" s="49"/>
      <c r="RAM181" s="49"/>
      <c r="RBE181" s="49"/>
      <c r="RBF181" s="49"/>
      <c r="RBI181" s="49"/>
      <c r="RBL181" s="49"/>
      <c r="RBN181" s="49"/>
      <c r="RBP181" s="49"/>
      <c r="RBS181" s="49"/>
      <c r="RBV181" s="49"/>
      <c r="RBY181" s="49"/>
      <c r="RCB181" s="49"/>
      <c r="RCE181" s="49"/>
      <c r="RCH181" s="49"/>
      <c r="RCK181" s="49"/>
      <c r="RCN181" s="49"/>
      <c r="RCP181" s="49"/>
      <c r="RDC181" s="49"/>
      <c r="RDD181" s="49"/>
      <c r="RDE181" s="49"/>
      <c r="RDF181" s="49"/>
      <c r="RDG181" s="49"/>
      <c r="RDH181" s="49"/>
      <c r="RDI181" s="49"/>
      <c r="RDJ181" s="49"/>
      <c r="RDK181" s="49"/>
      <c r="RDL181" s="49"/>
      <c r="RDM181" s="49"/>
      <c r="RDN181" s="49"/>
      <c r="RDO181" s="49"/>
      <c r="RDP181" s="49"/>
      <c r="RDQ181" s="49"/>
      <c r="RDR181" s="49"/>
      <c r="RDS181" s="49"/>
      <c r="RDT181" s="49"/>
      <c r="RDU181" s="49"/>
      <c r="RDV181" s="49"/>
      <c r="RDW181" s="49"/>
      <c r="RDX181" s="49"/>
      <c r="RDY181" s="49"/>
      <c r="RDZ181" s="49"/>
      <c r="REA181" s="49"/>
      <c r="REB181" s="49"/>
      <c r="REC181" s="49"/>
      <c r="RED181" s="49"/>
      <c r="REE181" s="49"/>
      <c r="REF181" s="49"/>
      <c r="REG181" s="49"/>
      <c r="REH181" s="49"/>
      <c r="REI181" s="49"/>
      <c r="REJ181" s="49"/>
      <c r="REK181" s="49"/>
      <c r="REL181" s="49"/>
      <c r="REM181" s="49"/>
      <c r="REN181" s="49"/>
      <c r="REO181" s="49"/>
      <c r="REP181" s="49"/>
      <c r="RES181" s="49"/>
      <c r="REV181" s="49"/>
      <c r="REY181" s="49"/>
      <c r="RFB181" s="49"/>
      <c r="RFE181" s="49"/>
      <c r="RFH181" s="49"/>
      <c r="RFQ181" s="49"/>
      <c r="RFT181" s="49"/>
      <c r="RFW181" s="49"/>
      <c r="RFZ181" s="49"/>
      <c r="RGI181" s="49"/>
      <c r="RGO181" s="49"/>
      <c r="RGR181" s="49"/>
      <c r="RGU181" s="49"/>
      <c r="RGX181" s="49"/>
      <c r="RHD181" s="49"/>
      <c r="RHG181" s="49"/>
      <c r="RHM181" s="49"/>
      <c r="RHO181" s="49"/>
      <c r="RHP181" s="49"/>
      <c r="RHR181" s="49"/>
      <c r="RII181" s="49"/>
      <c r="RIN181" s="49"/>
      <c r="RIT181" s="49"/>
      <c r="RIW181" s="49"/>
      <c r="RIZ181" s="49"/>
      <c r="RJH181" s="49"/>
      <c r="RKD181" s="49"/>
      <c r="RKE181" s="49"/>
      <c r="RKF181" s="49"/>
      <c r="RKG181" s="49"/>
      <c r="RKH181" s="49"/>
      <c r="RKI181" s="49"/>
      <c r="RLA181" s="49"/>
      <c r="RLB181" s="49"/>
      <c r="RLE181" s="49"/>
      <c r="RLH181" s="49"/>
      <c r="RLJ181" s="49"/>
      <c r="RLL181" s="49"/>
      <c r="RLO181" s="49"/>
      <c r="RLR181" s="49"/>
      <c r="RLU181" s="49"/>
      <c r="RLX181" s="49"/>
      <c r="RMA181" s="49"/>
      <c r="RMD181" s="49"/>
      <c r="RMG181" s="49"/>
      <c r="RMJ181" s="49"/>
      <c r="RML181" s="49"/>
      <c r="RMY181" s="49"/>
      <c r="RMZ181" s="49"/>
      <c r="RNA181" s="49"/>
      <c r="RNB181" s="49"/>
      <c r="RNC181" s="49"/>
      <c r="RND181" s="49"/>
      <c r="RNE181" s="49"/>
      <c r="RNF181" s="49"/>
      <c r="RNG181" s="49"/>
      <c r="RNH181" s="49"/>
      <c r="RNI181" s="49"/>
      <c r="RNJ181" s="49"/>
      <c r="RNK181" s="49"/>
      <c r="RNL181" s="49"/>
      <c r="RNM181" s="49"/>
      <c r="RNN181" s="49"/>
      <c r="RNO181" s="49"/>
      <c r="RNP181" s="49"/>
      <c r="RNQ181" s="49"/>
      <c r="RNR181" s="49"/>
      <c r="RNS181" s="49"/>
      <c r="RNT181" s="49"/>
      <c r="RNU181" s="49"/>
      <c r="RNV181" s="49"/>
      <c r="RNW181" s="49"/>
      <c r="RNX181" s="49"/>
      <c r="RNY181" s="49"/>
      <c r="RNZ181" s="49"/>
      <c r="ROA181" s="49"/>
      <c r="ROB181" s="49"/>
      <c r="ROC181" s="49"/>
      <c r="ROD181" s="49"/>
      <c r="ROE181" s="49"/>
      <c r="ROF181" s="49"/>
      <c r="ROG181" s="49"/>
      <c r="ROH181" s="49"/>
      <c r="ROI181" s="49"/>
      <c r="ROJ181" s="49"/>
      <c r="ROK181" s="49"/>
      <c r="ROL181" s="49"/>
      <c r="ROO181" s="49"/>
      <c r="ROR181" s="49"/>
      <c r="ROU181" s="49"/>
      <c r="ROX181" s="49"/>
      <c r="RPA181" s="49"/>
      <c r="RPD181" s="49"/>
      <c r="RPM181" s="49"/>
      <c r="RPP181" s="49"/>
      <c r="RPS181" s="49"/>
      <c r="RPV181" s="49"/>
      <c r="RQE181" s="49"/>
      <c r="RQK181" s="49"/>
      <c r="RQN181" s="49"/>
      <c r="RQQ181" s="49"/>
      <c r="RQT181" s="49"/>
      <c r="RQZ181" s="49"/>
      <c r="RRC181" s="49"/>
      <c r="RRI181" s="49"/>
      <c r="RRK181" s="49"/>
      <c r="RRL181" s="49"/>
      <c r="RRN181" s="49"/>
      <c r="RSE181" s="49"/>
      <c r="RSJ181" s="49"/>
      <c r="RSP181" s="49"/>
      <c r="RSS181" s="49"/>
      <c r="RSV181" s="49"/>
      <c r="RTD181" s="49"/>
      <c r="RTZ181" s="49"/>
      <c r="RUA181" s="49"/>
      <c r="RUB181" s="49"/>
      <c r="RUC181" s="49"/>
      <c r="RUD181" s="49"/>
      <c r="RUE181" s="49"/>
      <c r="RUW181" s="49"/>
      <c r="RUX181" s="49"/>
      <c r="RVA181" s="49"/>
      <c r="RVD181" s="49"/>
      <c r="RVF181" s="49"/>
      <c r="RVH181" s="49"/>
      <c r="RVK181" s="49"/>
      <c r="RVN181" s="49"/>
      <c r="RVQ181" s="49"/>
      <c r="RVT181" s="49"/>
      <c r="RVW181" s="49"/>
      <c r="RVZ181" s="49"/>
      <c r="RWC181" s="49"/>
      <c r="RWF181" s="49"/>
      <c r="RWH181" s="49"/>
      <c r="RWU181" s="49"/>
      <c r="RWV181" s="49"/>
      <c r="RWW181" s="49"/>
      <c r="RWX181" s="49"/>
      <c r="RWY181" s="49"/>
      <c r="RWZ181" s="49"/>
      <c r="RXA181" s="49"/>
      <c r="RXB181" s="49"/>
      <c r="RXC181" s="49"/>
      <c r="RXD181" s="49"/>
      <c r="RXE181" s="49"/>
      <c r="RXF181" s="49"/>
      <c r="RXG181" s="49"/>
      <c r="RXH181" s="49"/>
      <c r="RXI181" s="49"/>
      <c r="RXJ181" s="49"/>
      <c r="RXK181" s="49"/>
      <c r="RXL181" s="49"/>
      <c r="RXM181" s="49"/>
      <c r="RXN181" s="49"/>
      <c r="RXO181" s="49"/>
      <c r="RXP181" s="49"/>
      <c r="RXQ181" s="49"/>
      <c r="RXR181" s="49"/>
      <c r="RXS181" s="49"/>
      <c r="RXT181" s="49"/>
      <c r="RXU181" s="49"/>
      <c r="RXV181" s="49"/>
      <c r="RXW181" s="49"/>
      <c r="RXX181" s="49"/>
      <c r="RXY181" s="49"/>
      <c r="RXZ181" s="49"/>
      <c r="RYA181" s="49"/>
      <c r="RYB181" s="49"/>
      <c r="RYC181" s="49"/>
      <c r="RYD181" s="49"/>
      <c r="RYE181" s="49"/>
      <c r="RYF181" s="49"/>
      <c r="RYG181" s="49"/>
      <c r="RYH181" s="49"/>
      <c r="RYK181" s="49"/>
      <c r="RYN181" s="49"/>
      <c r="RYQ181" s="49"/>
      <c r="RYT181" s="49"/>
      <c r="RYW181" s="49"/>
      <c r="RYZ181" s="49"/>
      <c r="RZI181" s="49"/>
      <c r="RZL181" s="49"/>
      <c r="RZO181" s="49"/>
      <c r="RZR181" s="49"/>
      <c r="SAA181" s="49"/>
      <c r="SAG181" s="49"/>
      <c r="SAJ181" s="49"/>
      <c r="SAM181" s="49"/>
      <c r="SAP181" s="49"/>
      <c r="SAV181" s="49"/>
      <c r="SAY181" s="49"/>
      <c r="SBE181" s="49"/>
      <c r="SBG181" s="49"/>
      <c r="SBH181" s="49"/>
      <c r="SBJ181" s="49"/>
      <c r="SCA181" s="49"/>
      <c r="SCF181" s="49"/>
      <c r="SCL181" s="49"/>
      <c r="SCO181" s="49"/>
      <c r="SCR181" s="49"/>
      <c r="SCZ181" s="49"/>
      <c r="SDV181" s="49"/>
      <c r="SDW181" s="49"/>
      <c r="SDX181" s="49"/>
      <c r="SDY181" s="49"/>
      <c r="SDZ181" s="49"/>
      <c r="SEA181" s="49"/>
      <c r="SES181" s="49"/>
      <c r="SET181" s="49"/>
      <c r="SEW181" s="49"/>
      <c r="SEZ181" s="49"/>
      <c r="SFB181" s="49"/>
      <c r="SFD181" s="49"/>
      <c r="SFG181" s="49"/>
      <c r="SFJ181" s="49"/>
      <c r="SFM181" s="49"/>
      <c r="SFP181" s="49"/>
      <c r="SFS181" s="49"/>
      <c r="SFV181" s="49"/>
      <c r="SFY181" s="49"/>
      <c r="SGB181" s="49"/>
      <c r="SGD181" s="49"/>
      <c r="SGQ181" s="49"/>
      <c r="SGR181" s="49"/>
      <c r="SGS181" s="49"/>
      <c r="SGT181" s="49"/>
      <c r="SGU181" s="49"/>
      <c r="SGV181" s="49"/>
      <c r="SGW181" s="49"/>
      <c r="SGX181" s="49"/>
      <c r="SGY181" s="49"/>
      <c r="SGZ181" s="49"/>
      <c r="SHA181" s="49"/>
      <c r="SHB181" s="49"/>
      <c r="SHC181" s="49"/>
      <c r="SHD181" s="49"/>
      <c r="SHE181" s="49"/>
      <c r="SHF181" s="49"/>
      <c r="SHG181" s="49"/>
      <c r="SHH181" s="49"/>
      <c r="SHI181" s="49"/>
      <c r="SHJ181" s="49"/>
      <c r="SHK181" s="49"/>
      <c r="SHL181" s="49"/>
      <c r="SHM181" s="49"/>
      <c r="SHN181" s="49"/>
      <c r="SHO181" s="49"/>
      <c r="SHP181" s="49"/>
      <c r="SHQ181" s="49"/>
      <c r="SHR181" s="49"/>
      <c r="SHS181" s="49"/>
      <c r="SHT181" s="49"/>
      <c r="SHU181" s="49"/>
      <c r="SHV181" s="49"/>
      <c r="SHW181" s="49"/>
      <c r="SHX181" s="49"/>
      <c r="SHY181" s="49"/>
      <c r="SHZ181" s="49"/>
      <c r="SIA181" s="49"/>
      <c r="SIB181" s="49"/>
      <c r="SIC181" s="49"/>
      <c r="SID181" s="49"/>
      <c r="SIG181" s="49"/>
      <c r="SIJ181" s="49"/>
      <c r="SIM181" s="49"/>
      <c r="SIP181" s="49"/>
      <c r="SIS181" s="49"/>
      <c r="SIV181" s="49"/>
      <c r="SJE181" s="49"/>
      <c r="SJH181" s="49"/>
      <c r="SJK181" s="49"/>
      <c r="SJN181" s="49"/>
      <c r="SJW181" s="49"/>
      <c r="SKC181" s="49"/>
      <c r="SKF181" s="49"/>
      <c r="SKI181" s="49"/>
      <c r="SKL181" s="49"/>
      <c r="SKR181" s="49"/>
      <c r="SKU181" s="49"/>
      <c r="SLA181" s="49"/>
      <c r="SLC181" s="49"/>
      <c r="SLD181" s="49"/>
      <c r="SLF181" s="49"/>
      <c r="SLW181" s="49"/>
      <c r="SMB181" s="49"/>
      <c r="SMH181" s="49"/>
      <c r="SMK181" s="49"/>
      <c r="SMN181" s="49"/>
      <c r="SMV181" s="49"/>
      <c r="SNR181" s="49"/>
      <c r="SNS181" s="49"/>
      <c r="SNT181" s="49"/>
      <c r="SNU181" s="49"/>
      <c r="SNV181" s="49"/>
      <c r="SNW181" s="49"/>
      <c r="SOO181" s="49"/>
      <c r="SOP181" s="49"/>
      <c r="SOS181" s="49"/>
      <c r="SOV181" s="49"/>
      <c r="SOX181" s="49"/>
      <c r="SOZ181" s="49"/>
      <c r="SPC181" s="49"/>
      <c r="SPF181" s="49"/>
      <c r="SPI181" s="49"/>
      <c r="SPL181" s="49"/>
      <c r="SPO181" s="49"/>
      <c r="SPR181" s="49"/>
      <c r="SPU181" s="49"/>
      <c r="SPX181" s="49"/>
      <c r="SPZ181" s="49"/>
      <c r="SQM181" s="49"/>
      <c r="SQN181" s="49"/>
      <c r="SQO181" s="49"/>
      <c r="SQP181" s="49"/>
      <c r="SQQ181" s="49"/>
      <c r="SQR181" s="49"/>
      <c r="SQS181" s="49"/>
      <c r="SQT181" s="49"/>
      <c r="SQU181" s="49"/>
      <c r="SQV181" s="49"/>
      <c r="SQW181" s="49"/>
      <c r="SQX181" s="49"/>
      <c r="SQY181" s="49"/>
      <c r="SQZ181" s="49"/>
      <c r="SRA181" s="49"/>
      <c r="SRB181" s="49"/>
      <c r="SRC181" s="49"/>
      <c r="SRD181" s="49"/>
      <c r="SRE181" s="49"/>
      <c r="SRF181" s="49"/>
      <c r="SRG181" s="49"/>
      <c r="SRH181" s="49"/>
      <c r="SRI181" s="49"/>
      <c r="SRJ181" s="49"/>
      <c r="SRK181" s="49"/>
      <c r="SRL181" s="49"/>
      <c r="SRM181" s="49"/>
      <c r="SRN181" s="49"/>
      <c r="SRO181" s="49"/>
      <c r="SRP181" s="49"/>
      <c r="SRQ181" s="49"/>
      <c r="SRR181" s="49"/>
      <c r="SRS181" s="49"/>
      <c r="SRT181" s="49"/>
      <c r="SRU181" s="49"/>
      <c r="SRV181" s="49"/>
      <c r="SRW181" s="49"/>
      <c r="SRX181" s="49"/>
      <c r="SRY181" s="49"/>
      <c r="SRZ181" s="49"/>
      <c r="SSC181" s="49"/>
      <c r="SSF181" s="49"/>
      <c r="SSI181" s="49"/>
      <c r="SSL181" s="49"/>
      <c r="SSO181" s="49"/>
      <c r="SSR181" s="49"/>
      <c r="STA181" s="49"/>
      <c r="STD181" s="49"/>
      <c r="STG181" s="49"/>
      <c r="STJ181" s="49"/>
      <c r="STS181" s="49"/>
      <c r="STY181" s="49"/>
      <c r="SUB181" s="49"/>
      <c r="SUE181" s="49"/>
      <c r="SUH181" s="49"/>
      <c r="SUN181" s="49"/>
      <c r="SUQ181" s="49"/>
      <c r="SUW181" s="49"/>
      <c r="SUY181" s="49"/>
      <c r="SUZ181" s="49"/>
      <c r="SVB181" s="49"/>
      <c r="SVS181" s="49"/>
      <c r="SVX181" s="49"/>
      <c r="SWD181" s="49"/>
      <c r="SWG181" s="49"/>
      <c r="SWJ181" s="49"/>
      <c r="SWR181" s="49"/>
      <c r="SXN181" s="49"/>
      <c r="SXO181" s="49"/>
      <c r="SXP181" s="49"/>
      <c r="SXQ181" s="49"/>
      <c r="SXR181" s="49"/>
      <c r="SXS181" s="49"/>
      <c r="SYK181" s="49"/>
      <c r="SYL181" s="49"/>
      <c r="SYO181" s="49"/>
      <c r="SYR181" s="49"/>
      <c r="SYT181" s="49"/>
      <c r="SYV181" s="49"/>
      <c r="SYY181" s="49"/>
      <c r="SZB181" s="49"/>
      <c r="SZE181" s="49"/>
      <c r="SZH181" s="49"/>
      <c r="SZK181" s="49"/>
      <c r="SZN181" s="49"/>
      <c r="SZQ181" s="49"/>
      <c r="SZT181" s="49"/>
      <c r="SZV181" s="49"/>
      <c r="TAI181" s="49"/>
      <c r="TAJ181" s="49"/>
      <c r="TAK181" s="49"/>
      <c r="TAL181" s="49"/>
      <c r="TAM181" s="49"/>
      <c r="TAN181" s="49"/>
      <c r="TAO181" s="49"/>
      <c r="TAP181" s="49"/>
      <c r="TAQ181" s="49"/>
      <c r="TAR181" s="49"/>
      <c r="TAS181" s="49"/>
      <c r="TAT181" s="49"/>
      <c r="TAU181" s="49"/>
      <c r="TAV181" s="49"/>
      <c r="TAW181" s="49"/>
      <c r="TAX181" s="49"/>
      <c r="TAY181" s="49"/>
      <c r="TAZ181" s="49"/>
      <c r="TBA181" s="49"/>
      <c r="TBB181" s="49"/>
      <c r="TBC181" s="49"/>
      <c r="TBD181" s="49"/>
      <c r="TBE181" s="49"/>
      <c r="TBF181" s="49"/>
      <c r="TBG181" s="49"/>
      <c r="TBH181" s="49"/>
      <c r="TBI181" s="49"/>
      <c r="TBJ181" s="49"/>
      <c r="TBK181" s="49"/>
      <c r="TBL181" s="49"/>
      <c r="TBM181" s="49"/>
      <c r="TBN181" s="49"/>
      <c r="TBO181" s="49"/>
      <c r="TBP181" s="49"/>
      <c r="TBQ181" s="49"/>
      <c r="TBR181" s="49"/>
      <c r="TBS181" s="49"/>
      <c r="TBT181" s="49"/>
      <c r="TBU181" s="49"/>
      <c r="TBV181" s="49"/>
      <c r="TBY181" s="49"/>
      <c r="TCB181" s="49"/>
      <c r="TCE181" s="49"/>
      <c r="TCH181" s="49"/>
      <c r="TCK181" s="49"/>
      <c r="TCN181" s="49"/>
      <c r="TCW181" s="49"/>
      <c r="TCZ181" s="49"/>
      <c r="TDC181" s="49"/>
      <c r="TDF181" s="49"/>
      <c r="TDO181" s="49"/>
      <c r="TDU181" s="49"/>
      <c r="TDX181" s="49"/>
      <c r="TEA181" s="49"/>
      <c r="TED181" s="49"/>
      <c r="TEJ181" s="49"/>
      <c r="TEM181" s="49"/>
      <c r="TES181" s="49"/>
      <c r="TEU181" s="49"/>
      <c r="TEV181" s="49"/>
      <c r="TEX181" s="49"/>
      <c r="TFO181" s="49"/>
      <c r="TFT181" s="49"/>
      <c r="TFZ181" s="49"/>
      <c r="TGC181" s="49"/>
      <c r="TGF181" s="49"/>
      <c r="TGN181" s="49"/>
      <c r="THJ181" s="49"/>
      <c r="THK181" s="49"/>
      <c r="THL181" s="49"/>
      <c r="THM181" s="49"/>
      <c r="THN181" s="49"/>
      <c r="THO181" s="49"/>
      <c r="TIG181" s="49"/>
      <c r="TIH181" s="49"/>
      <c r="TIK181" s="49"/>
      <c r="TIN181" s="49"/>
      <c r="TIP181" s="49"/>
      <c r="TIR181" s="49"/>
      <c r="TIU181" s="49"/>
      <c r="TIX181" s="49"/>
      <c r="TJA181" s="49"/>
      <c r="TJD181" s="49"/>
      <c r="TJG181" s="49"/>
      <c r="TJJ181" s="49"/>
      <c r="TJM181" s="49"/>
      <c r="TJP181" s="49"/>
      <c r="TJR181" s="49"/>
      <c r="TKE181" s="49"/>
      <c r="TKF181" s="49"/>
      <c r="TKG181" s="49"/>
      <c r="TKH181" s="49"/>
      <c r="TKI181" s="49"/>
      <c r="TKJ181" s="49"/>
      <c r="TKK181" s="49"/>
      <c r="TKL181" s="49"/>
      <c r="TKM181" s="49"/>
      <c r="TKN181" s="49"/>
      <c r="TKO181" s="49"/>
      <c r="TKP181" s="49"/>
      <c r="TKQ181" s="49"/>
      <c r="TKR181" s="49"/>
      <c r="TKS181" s="49"/>
      <c r="TKT181" s="49"/>
      <c r="TKU181" s="49"/>
      <c r="TKV181" s="49"/>
      <c r="TKW181" s="49"/>
      <c r="TKX181" s="49"/>
      <c r="TKY181" s="49"/>
      <c r="TKZ181" s="49"/>
      <c r="TLA181" s="49"/>
      <c r="TLB181" s="49"/>
      <c r="TLC181" s="49"/>
      <c r="TLD181" s="49"/>
      <c r="TLE181" s="49"/>
      <c r="TLF181" s="49"/>
      <c r="TLG181" s="49"/>
      <c r="TLH181" s="49"/>
      <c r="TLI181" s="49"/>
      <c r="TLJ181" s="49"/>
      <c r="TLK181" s="49"/>
      <c r="TLL181" s="49"/>
      <c r="TLM181" s="49"/>
      <c r="TLN181" s="49"/>
      <c r="TLO181" s="49"/>
      <c r="TLP181" s="49"/>
      <c r="TLQ181" s="49"/>
      <c r="TLR181" s="49"/>
      <c r="TLU181" s="49"/>
      <c r="TLX181" s="49"/>
      <c r="TMA181" s="49"/>
      <c r="TMD181" s="49"/>
      <c r="TMG181" s="49"/>
      <c r="TMJ181" s="49"/>
      <c r="TMS181" s="49"/>
      <c r="TMV181" s="49"/>
      <c r="TMY181" s="49"/>
      <c r="TNB181" s="49"/>
      <c r="TNK181" s="49"/>
      <c r="TNQ181" s="49"/>
      <c r="TNT181" s="49"/>
      <c r="TNW181" s="49"/>
      <c r="TNZ181" s="49"/>
      <c r="TOF181" s="49"/>
      <c r="TOI181" s="49"/>
      <c r="TOO181" s="49"/>
      <c r="TOQ181" s="49"/>
      <c r="TOR181" s="49"/>
      <c r="TOT181" s="49"/>
      <c r="TPK181" s="49"/>
      <c r="TPP181" s="49"/>
      <c r="TPV181" s="49"/>
      <c r="TPY181" s="49"/>
      <c r="TQB181" s="49"/>
      <c r="TQJ181" s="49"/>
      <c r="TRF181" s="49"/>
      <c r="TRG181" s="49"/>
      <c r="TRH181" s="49"/>
      <c r="TRI181" s="49"/>
      <c r="TRJ181" s="49"/>
      <c r="TRK181" s="49"/>
      <c r="TSC181" s="49"/>
      <c r="TSD181" s="49"/>
      <c r="TSG181" s="49"/>
      <c r="TSJ181" s="49"/>
      <c r="TSL181" s="49"/>
      <c r="TSN181" s="49"/>
      <c r="TSQ181" s="49"/>
      <c r="TST181" s="49"/>
      <c r="TSW181" s="49"/>
      <c r="TSZ181" s="49"/>
      <c r="TTC181" s="49"/>
      <c r="TTF181" s="49"/>
      <c r="TTI181" s="49"/>
      <c r="TTL181" s="49"/>
      <c r="TTN181" s="49"/>
      <c r="TUA181" s="49"/>
      <c r="TUB181" s="49"/>
      <c r="TUC181" s="49"/>
      <c r="TUD181" s="49"/>
      <c r="TUE181" s="49"/>
      <c r="TUF181" s="49"/>
      <c r="TUG181" s="49"/>
      <c r="TUH181" s="49"/>
      <c r="TUI181" s="49"/>
      <c r="TUJ181" s="49"/>
      <c r="TUK181" s="49"/>
      <c r="TUL181" s="49"/>
      <c r="TUM181" s="49"/>
      <c r="TUN181" s="49"/>
      <c r="TUO181" s="49"/>
      <c r="TUP181" s="49"/>
      <c r="TUQ181" s="49"/>
      <c r="TUR181" s="49"/>
      <c r="TUS181" s="49"/>
      <c r="TUT181" s="49"/>
      <c r="TUU181" s="49"/>
      <c r="TUV181" s="49"/>
      <c r="TUW181" s="49"/>
      <c r="TUX181" s="49"/>
      <c r="TUY181" s="49"/>
      <c r="TUZ181" s="49"/>
      <c r="TVA181" s="49"/>
      <c r="TVB181" s="49"/>
      <c r="TVC181" s="49"/>
      <c r="TVD181" s="49"/>
      <c r="TVE181" s="49"/>
      <c r="TVF181" s="49"/>
      <c r="TVG181" s="49"/>
      <c r="TVH181" s="49"/>
      <c r="TVI181" s="49"/>
      <c r="TVJ181" s="49"/>
      <c r="TVK181" s="49"/>
      <c r="TVL181" s="49"/>
      <c r="TVM181" s="49"/>
      <c r="TVN181" s="49"/>
      <c r="TVQ181" s="49"/>
      <c r="TVT181" s="49"/>
      <c r="TVW181" s="49"/>
      <c r="TVZ181" s="49"/>
      <c r="TWC181" s="49"/>
      <c r="TWF181" s="49"/>
      <c r="TWO181" s="49"/>
      <c r="TWR181" s="49"/>
      <c r="TWU181" s="49"/>
      <c r="TWX181" s="49"/>
      <c r="TXG181" s="49"/>
      <c r="TXM181" s="49"/>
      <c r="TXP181" s="49"/>
      <c r="TXS181" s="49"/>
      <c r="TXV181" s="49"/>
      <c r="TYB181" s="49"/>
      <c r="TYE181" s="49"/>
      <c r="TYK181" s="49"/>
      <c r="TYM181" s="49"/>
      <c r="TYN181" s="49"/>
      <c r="TYP181" s="49"/>
      <c r="TZG181" s="49"/>
      <c r="TZL181" s="49"/>
      <c r="TZR181" s="49"/>
      <c r="TZU181" s="49"/>
      <c r="TZX181" s="49"/>
      <c r="UAF181" s="49"/>
      <c r="UBB181" s="49"/>
      <c r="UBC181" s="49"/>
      <c r="UBD181" s="49"/>
      <c r="UBE181" s="49"/>
      <c r="UBF181" s="49"/>
      <c r="UBG181" s="49"/>
      <c r="UBY181" s="49"/>
      <c r="UBZ181" s="49"/>
      <c r="UCC181" s="49"/>
      <c r="UCF181" s="49"/>
      <c r="UCH181" s="49"/>
      <c r="UCJ181" s="49"/>
      <c r="UCM181" s="49"/>
      <c r="UCP181" s="49"/>
      <c r="UCS181" s="49"/>
      <c r="UCV181" s="49"/>
      <c r="UCY181" s="49"/>
      <c r="UDB181" s="49"/>
      <c r="UDE181" s="49"/>
      <c r="UDH181" s="49"/>
      <c r="UDJ181" s="49"/>
      <c r="UDW181" s="49"/>
      <c r="UDX181" s="49"/>
      <c r="UDY181" s="49"/>
      <c r="UDZ181" s="49"/>
      <c r="UEA181" s="49"/>
      <c r="UEB181" s="49"/>
      <c r="UEC181" s="49"/>
      <c r="UED181" s="49"/>
      <c r="UEE181" s="49"/>
      <c r="UEF181" s="49"/>
      <c r="UEG181" s="49"/>
      <c r="UEH181" s="49"/>
      <c r="UEI181" s="49"/>
      <c r="UEJ181" s="49"/>
      <c r="UEK181" s="49"/>
      <c r="UEL181" s="49"/>
      <c r="UEM181" s="49"/>
      <c r="UEN181" s="49"/>
      <c r="UEO181" s="49"/>
      <c r="UEP181" s="49"/>
      <c r="UEQ181" s="49"/>
      <c r="UER181" s="49"/>
      <c r="UES181" s="49"/>
      <c r="UET181" s="49"/>
      <c r="UEU181" s="49"/>
      <c r="UEV181" s="49"/>
      <c r="UEW181" s="49"/>
      <c r="UEX181" s="49"/>
      <c r="UEY181" s="49"/>
      <c r="UEZ181" s="49"/>
      <c r="UFA181" s="49"/>
      <c r="UFB181" s="49"/>
      <c r="UFC181" s="49"/>
      <c r="UFD181" s="49"/>
      <c r="UFE181" s="49"/>
      <c r="UFF181" s="49"/>
      <c r="UFG181" s="49"/>
      <c r="UFH181" s="49"/>
      <c r="UFI181" s="49"/>
      <c r="UFJ181" s="49"/>
      <c r="UFM181" s="49"/>
      <c r="UFP181" s="49"/>
      <c r="UFS181" s="49"/>
      <c r="UFV181" s="49"/>
      <c r="UFY181" s="49"/>
      <c r="UGB181" s="49"/>
      <c r="UGK181" s="49"/>
      <c r="UGN181" s="49"/>
      <c r="UGQ181" s="49"/>
      <c r="UGT181" s="49"/>
      <c r="UHC181" s="49"/>
      <c r="UHI181" s="49"/>
      <c r="UHL181" s="49"/>
      <c r="UHO181" s="49"/>
      <c r="UHR181" s="49"/>
      <c r="UHX181" s="49"/>
      <c r="UIA181" s="49"/>
      <c r="UIG181" s="49"/>
      <c r="UII181" s="49"/>
      <c r="UIJ181" s="49"/>
      <c r="UIL181" s="49"/>
      <c r="UJC181" s="49"/>
      <c r="UJH181" s="49"/>
      <c r="UJN181" s="49"/>
      <c r="UJQ181" s="49"/>
      <c r="UJT181" s="49"/>
      <c r="UKB181" s="49"/>
      <c r="UKX181" s="49"/>
      <c r="UKY181" s="49"/>
      <c r="UKZ181" s="49"/>
      <c r="ULA181" s="49"/>
      <c r="ULB181" s="49"/>
      <c r="ULC181" s="49"/>
      <c r="ULU181" s="49"/>
      <c r="ULV181" s="49"/>
      <c r="ULY181" s="49"/>
      <c r="UMB181" s="49"/>
      <c r="UMD181" s="49"/>
      <c r="UMF181" s="49"/>
      <c r="UMI181" s="49"/>
      <c r="UML181" s="49"/>
      <c r="UMO181" s="49"/>
      <c r="UMR181" s="49"/>
      <c r="UMU181" s="49"/>
      <c r="UMX181" s="49"/>
      <c r="UNA181" s="49"/>
      <c r="UND181" s="49"/>
      <c r="UNF181" s="49"/>
      <c r="UNS181" s="49"/>
      <c r="UNT181" s="49"/>
      <c r="UNU181" s="49"/>
      <c r="UNV181" s="49"/>
      <c r="UNW181" s="49"/>
      <c r="UNX181" s="49"/>
      <c r="UNY181" s="49"/>
      <c r="UNZ181" s="49"/>
      <c r="UOA181" s="49"/>
      <c r="UOB181" s="49"/>
      <c r="UOC181" s="49"/>
      <c r="UOD181" s="49"/>
      <c r="UOE181" s="49"/>
      <c r="UOF181" s="49"/>
      <c r="UOG181" s="49"/>
      <c r="UOH181" s="49"/>
      <c r="UOI181" s="49"/>
      <c r="UOJ181" s="49"/>
      <c r="UOK181" s="49"/>
      <c r="UOL181" s="49"/>
      <c r="UOM181" s="49"/>
      <c r="UON181" s="49"/>
      <c r="UOO181" s="49"/>
      <c r="UOP181" s="49"/>
      <c r="UOQ181" s="49"/>
      <c r="UOR181" s="49"/>
      <c r="UOS181" s="49"/>
      <c r="UOT181" s="49"/>
      <c r="UOU181" s="49"/>
      <c r="UOV181" s="49"/>
      <c r="UOW181" s="49"/>
      <c r="UOX181" s="49"/>
      <c r="UOY181" s="49"/>
      <c r="UOZ181" s="49"/>
      <c r="UPA181" s="49"/>
      <c r="UPB181" s="49"/>
      <c r="UPC181" s="49"/>
      <c r="UPD181" s="49"/>
      <c r="UPE181" s="49"/>
      <c r="UPF181" s="49"/>
      <c r="UPI181" s="49"/>
      <c r="UPL181" s="49"/>
      <c r="UPO181" s="49"/>
      <c r="UPR181" s="49"/>
      <c r="UPU181" s="49"/>
      <c r="UPX181" s="49"/>
      <c r="UQG181" s="49"/>
      <c r="UQJ181" s="49"/>
      <c r="UQM181" s="49"/>
      <c r="UQP181" s="49"/>
      <c r="UQY181" s="49"/>
      <c r="URE181" s="49"/>
      <c r="URH181" s="49"/>
      <c r="URK181" s="49"/>
      <c r="URN181" s="49"/>
      <c r="URT181" s="49"/>
      <c r="URW181" s="49"/>
      <c r="USC181" s="49"/>
      <c r="USE181" s="49"/>
      <c r="USF181" s="49"/>
      <c r="USH181" s="49"/>
      <c r="USY181" s="49"/>
      <c r="UTD181" s="49"/>
      <c r="UTJ181" s="49"/>
      <c r="UTM181" s="49"/>
      <c r="UTP181" s="49"/>
      <c r="UTX181" s="49"/>
      <c r="UUT181" s="49"/>
      <c r="UUU181" s="49"/>
      <c r="UUV181" s="49"/>
      <c r="UUW181" s="49"/>
      <c r="UUX181" s="49"/>
      <c r="UUY181" s="49"/>
      <c r="UVQ181" s="49"/>
      <c r="UVR181" s="49"/>
      <c r="UVU181" s="49"/>
      <c r="UVX181" s="49"/>
      <c r="UVZ181" s="49"/>
      <c r="UWB181" s="49"/>
      <c r="UWE181" s="49"/>
      <c r="UWH181" s="49"/>
      <c r="UWK181" s="49"/>
      <c r="UWN181" s="49"/>
      <c r="UWQ181" s="49"/>
      <c r="UWT181" s="49"/>
      <c r="UWW181" s="49"/>
      <c r="UWZ181" s="49"/>
      <c r="UXB181" s="49"/>
      <c r="UXO181" s="49"/>
      <c r="UXP181" s="49"/>
      <c r="UXQ181" s="49"/>
      <c r="UXR181" s="49"/>
      <c r="UXS181" s="49"/>
      <c r="UXT181" s="49"/>
      <c r="UXU181" s="49"/>
      <c r="UXV181" s="49"/>
      <c r="UXW181" s="49"/>
      <c r="UXX181" s="49"/>
      <c r="UXY181" s="49"/>
      <c r="UXZ181" s="49"/>
      <c r="UYA181" s="49"/>
      <c r="UYB181" s="49"/>
      <c r="UYC181" s="49"/>
      <c r="UYD181" s="49"/>
      <c r="UYE181" s="49"/>
      <c r="UYF181" s="49"/>
      <c r="UYG181" s="49"/>
      <c r="UYH181" s="49"/>
      <c r="UYI181" s="49"/>
      <c r="UYJ181" s="49"/>
      <c r="UYK181" s="49"/>
      <c r="UYL181" s="49"/>
      <c r="UYM181" s="49"/>
      <c r="UYN181" s="49"/>
      <c r="UYO181" s="49"/>
      <c r="UYP181" s="49"/>
      <c r="UYQ181" s="49"/>
      <c r="UYR181" s="49"/>
      <c r="UYS181" s="49"/>
      <c r="UYT181" s="49"/>
      <c r="UYU181" s="49"/>
      <c r="UYV181" s="49"/>
      <c r="UYW181" s="49"/>
      <c r="UYX181" s="49"/>
      <c r="UYY181" s="49"/>
      <c r="UYZ181" s="49"/>
      <c r="UZA181" s="49"/>
      <c r="UZB181" s="49"/>
      <c r="UZE181" s="49"/>
      <c r="UZH181" s="49"/>
      <c r="UZK181" s="49"/>
      <c r="UZN181" s="49"/>
      <c r="UZQ181" s="49"/>
      <c r="UZT181" s="49"/>
      <c r="VAC181" s="49"/>
      <c r="VAF181" s="49"/>
      <c r="VAI181" s="49"/>
      <c r="VAL181" s="49"/>
      <c r="VAU181" s="49"/>
      <c r="VBA181" s="49"/>
      <c r="VBD181" s="49"/>
      <c r="VBG181" s="49"/>
      <c r="VBJ181" s="49"/>
      <c r="VBP181" s="49"/>
      <c r="VBS181" s="49"/>
      <c r="VBY181" s="49"/>
      <c r="VCA181" s="49"/>
      <c r="VCB181" s="49"/>
      <c r="VCD181" s="49"/>
      <c r="VCU181" s="49"/>
      <c r="VCZ181" s="49"/>
      <c r="VDF181" s="49"/>
      <c r="VDI181" s="49"/>
      <c r="VDL181" s="49"/>
      <c r="VDT181" s="49"/>
      <c r="VEP181" s="49"/>
      <c r="VEQ181" s="49"/>
      <c r="VER181" s="49"/>
      <c r="VES181" s="49"/>
      <c r="VET181" s="49"/>
      <c r="VEU181" s="49"/>
      <c r="VFM181" s="49"/>
      <c r="VFN181" s="49"/>
      <c r="VFQ181" s="49"/>
      <c r="VFT181" s="49"/>
      <c r="VFV181" s="49"/>
      <c r="VFX181" s="49"/>
      <c r="VGA181" s="49"/>
      <c r="VGD181" s="49"/>
      <c r="VGG181" s="49"/>
      <c r="VGJ181" s="49"/>
      <c r="VGM181" s="49"/>
      <c r="VGP181" s="49"/>
      <c r="VGS181" s="49"/>
      <c r="VGV181" s="49"/>
      <c r="VGX181" s="49"/>
      <c r="VHK181" s="49"/>
      <c r="VHL181" s="49"/>
      <c r="VHM181" s="49"/>
      <c r="VHN181" s="49"/>
      <c r="VHO181" s="49"/>
      <c r="VHP181" s="49"/>
      <c r="VHQ181" s="49"/>
      <c r="VHR181" s="49"/>
      <c r="VHS181" s="49"/>
      <c r="VHT181" s="49"/>
      <c r="VHU181" s="49"/>
      <c r="VHV181" s="49"/>
      <c r="VHW181" s="49"/>
      <c r="VHX181" s="49"/>
      <c r="VHY181" s="49"/>
      <c r="VHZ181" s="49"/>
      <c r="VIA181" s="49"/>
      <c r="VIB181" s="49"/>
      <c r="VIC181" s="49"/>
      <c r="VID181" s="49"/>
      <c r="VIE181" s="49"/>
      <c r="VIF181" s="49"/>
      <c r="VIG181" s="49"/>
      <c r="VIH181" s="49"/>
      <c r="VII181" s="49"/>
      <c r="VIJ181" s="49"/>
      <c r="VIK181" s="49"/>
      <c r="VIL181" s="49"/>
      <c r="VIM181" s="49"/>
      <c r="VIN181" s="49"/>
      <c r="VIO181" s="49"/>
      <c r="VIP181" s="49"/>
      <c r="VIQ181" s="49"/>
      <c r="VIR181" s="49"/>
      <c r="VIS181" s="49"/>
      <c r="VIT181" s="49"/>
      <c r="VIU181" s="49"/>
      <c r="VIV181" s="49"/>
      <c r="VIW181" s="49"/>
      <c r="VIX181" s="49"/>
      <c r="VJA181" s="49"/>
      <c r="VJD181" s="49"/>
      <c r="VJG181" s="49"/>
      <c r="VJJ181" s="49"/>
      <c r="VJM181" s="49"/>
      <c r="VJP181" s="49"/>
      <c r="VJY181" s="49"/>
      <c r="VKB181" s="49"/>
      <c r="VKE181" s="49"/>
      <c r="VKH181" s="49"/>
      <c r="VKQ181" s="49"/>
      <c r="VKW181" s="49"/>
      <c r="VKZ181" s="49"/>
      <c r="VLC181" s="49"/>
      <c r="VLF181" s="49"/>
      <c r="VLL181" s="49"/>
      <c r="VLO181" s="49"/>
      <c r="VLU181" s="49"/>
      <c r="VLW181" s="49"/>
      <c r="VLX181" s="49"/>
      <c r="VLZ181" s="49"/>
      <c r="VMQ181" s="49"/>
      <c r="VMV181" s="49"/>
      <c r="VNB181" s="49"/>
      <c r="VNE181" s="49"/>
      <c r="VNH181" s="49"/>
      <c r="VNP181" s="49"/>
      <c r="VOL181" s="49"/>
      <c r="VOM181" s="49"/>
      <c r="VON181" s="49"/>
      <c r="VOO181" s="49"/>
      <c r="VOP181" s="49"/>
      <c r="VOQ181" s="49"/>
      <c r="VPI181" s="49"/>
      <c r="VPJ181" s="49"/>
      <c r="VPM181" s="49"/>
      <c r="VPP181" s="49"/>
      <c r="VPR181" s="49"/>
      <c r="VPT181" s="49"/>
      <c r="VPW181" s="49"/>
      <c r="VPZ181" s="49"/>
      <c r="VQC181" s="49"/>
      <c r="VQF181" s="49"/>
      <c r="VQI181" s="49"/>
      <c r="VQL181" s="49"/>
      <c r="VQO181" s="49"/>
      <c r="VQR181" s="49"/>
      <c r="VQT181" s="49"/>
      <c r="VRG181" s="49"/>
      <c r="VRH181" s="49"/>
      <c r="VRI181" s="49"/>
      <c r="VRJ181" s="49"/>
      <c r="VRK181" s="49"/>
      <c r="VRL181" s="49"/>
      <c r="VRM181" s="49"/>
      <c r="VRN181" s="49"/>
      <c r="VRO181" s="49"/>
      <c r="VRP181" s="49"/>
      <c r="VRQ181" s="49"/>
      <c r="VRR181" s="49"/>
      <c r="VRS181" s="49"/>
      <c r="VRT181" s="49"/>
      <c r="VRU181" s="49"/>
      <c r="VRV181" s="49"/>
      <c r="VRW181" s="49"/>
      <c r="VRX181" s="49"/>
      <c r="VRY181" s="49"/>
      <c r="VRZ181" s="49"/>
      <c r="VSA181" s="49"/>
      <c r="VSB181" s="49"/>
      <c r="VSC181" s="49"/>
      <c r="VSD181" s="49"/>
      <c r="VSE181" s="49"/>
      <c r="VSF181" s="49"/>
      <c r="VSG181" s="49"/>
      <c r="VSH181" s="49"/>
      <c r="VSI181" s="49"/>
      <c r="VSJ181" s="49"/>
      <c r="VSK181" s="49"/>
      <c r="VSL181" s="49"/>
      <c r="VSM181" s="49"/>
      <c r="VSN181" s="49"/>
      <c r="VSO181" s="49"/>
      <c r="VSP181" s="49"/>
      <c r="VSQ181" s="49"/>
      <c r="VSR181" s="49"/>
      <c r="VSS181" s="49"/>
      <c r="VST181" s="49"/>
      <c r="VSW181" s="49"/>
      <c r="VSZ181" s="49"/>
      <c r="VTC181" s="49"/>
      <c r="VTF181" s="49"/>
      <c r="VTI181" s="49"/>
      <c r="VTL181" s="49"/>
      <c r="VTU181" s="49"/>
      <c r="VTX181" s="49"/>
      <c r="VUA181" s="49"/>
      <c r="VUD181" s="49"/>
      <c r="VUM181" s="49"/>
      <c r="VUS181" s="49"/>
      <c r="VUV181" s="49"/>
      <c r="VUY181" s="49"/>
      <c r="VVB181" s="49"/>
      <c r="VVH181" s="49"/>
      <c r="VVK181" s="49"/>
      <c r="VVQ181" s="49"/>
      <c r="VVS181" s="49"/>
      <c r="VVT181" s="49"/>
      <c r="VVV181" s="49"/>
      <c r="VWM181" s="49"/>
      <c r="VWR181" s="49"/>
      <c r="VWX181" s="49"/>
      <c r="VXA181" s="49"/>
      <c r="VXD181" s="49"/>
      <c r="VXL181" s="49"/>
      <c r="VYH181" s="49"/>
      <c r="VYI181" s="49"/>
      <c r="VYJ181" s="49"/>
      <c r="VYK181" s="49"/>
      <c r="VYL181" s="49"/>
      <c r="VYM181" s="49"/>
      <c r="VZE181" s="49"/>
      <c r="VZF181" s="49"/>
      <c r="VZI181" s="49"/>
      <c r="VZL181" s="49"/>
      <c r="VZN181" s="49"/>
      <c r="VZP181" s="49"/>
      <c r="VZS181" s="49"/>
      <c r="VZV181" s="49"/>
      <c r="VZY181" s="49"/>
      <c r="WAB181" s="49"/>
      <c r="WAE181" s="49"/>
      <c r="WAH181" s="49"/>
      <c r="WAK181" s="49"/>
      <c r="WAN181" s="49"/>
      <c r="WAP181" s="49"/>
      <c r="WBC181" s="49"/>
      <c r="WBD181" s="49"/>
      <c r="WBE181" s="49"/>
      <c r="WBF181" s="49"/>
      <c r="WBG181" s="49"/>
      <c r="WBH181" s="49"/>
      <c r="WBI181" s="49"/>
      <c r="WBJ181" s="49"/>
      <c r="WBK181" s="49"/>
      <c r="WBL181" s="49"/>
      <c r="WBM181" s="49"/>
      <c r="WBN181" s="49"/>
      <c r="WBO181" s="49"/>
      <c r="WBP181" s="49"/>
      <c r="WBQ181" s="49"/>
      <c r="WBR181" s="49"/>
      <c r="WBS181" s="49"/>
      <c r="WBT181" s="49"/>
      <c r="WBU181" s="49"/>
      <c r="WBV181" s="49"/>
      <c r="WBW181" s="49"/>
      <c r="WBX181" s="49"/>
      <c r="WBY181" s="49"/>
      <c r="WBZ181" s="49"/>
      <c r="WCA181" s="49"/>
      <c r="WCB181" s="49"/>
      <c r="WCC181" s="49"/>
      <c r="WCD181" s="49"/>
      <c r="WCE181" s="49"/>
      <c r="WCF181" s="49"/>
      <c r="WCG181" s="49"/>
      <c r="WCH181" s="49"/>
      <c r="WCI181" s="49"/>
      <c r="WCJ181" s="49"/>
      <c r="WCK181" s="49"/>
      <c r="WCL181" s="49"/>
      <c r="WCM181" s="49"/>
      <c r="WCN181" s="49"/>
      <c r="WCO181" s="49"/>
      <c r="WCP181" s="49"/>
      <c r="WCS181" s="49"/>
      <c r="WCV181" s="49"/>
      <c r="WCY181" s="49"/>
      <c r="WDB181" s="49"/>
      <c r="WDE181" s="49"/>
      <c r="WDH181" s="49"/>
      <c r="WDQ181" s="49"/>
      <c r="WDT181" s="49"/>
      <c r="WDW181" s="49"/>
      <c r="WDZ181" s="49"/>
      <c r="WEI181" s="49"/>
      <c r="WEO181" s="49"/>
      <c r="WER181" s="49"/>
      <c r="WEU181" s="49"/>
      <c r="WEX181" s="49"/>
      <c r="WFD181" s="49"/>
      <c r="WFG181" s="49"/>
      <c r="WFM181" s="49"/>
      <c r="WFO181" s="49"/>
      <c r="WFP181" s="49"/>
      <c r="WFR181" s="49"/>
      <c r="WGI181" s="49"/>
      <c r="WGN181" s="49"/>
      <c r="WGT181" s="49"/>
      <c r="WGW181" s="49"/>
      <c r="WGZ181" s="49"/>
      <c r="WHH181" s="49"/>
      <c r="WID181" s="49"/>
      <c r="WIE181" s="49"/>
      <c r="WIF181" s="49"/>
      <c r="WIG181" s="49"/>
      <c r="WIH181" s="49"/>
      <c r="WII181" s="49"/>
      <c r="WJA181" s="49"/>
      <c r="WJB181" s="49"/>
      <c r="WJE181" s="49"/>
      <c r="WJH181" s="49"/>
      <c r="WJJ181" s="49"/>
      <c r="WJL181" s="49"/>
      <c r="WJO181" s="49"/>
      <c r="WJR181" s="49"/>
      <c r="WJU181" s="49"/>
      <c r="WJX181" s="49"/>
      <c r="WKA181" s="49"/>
      <c r="WKD181" s="49"/>
      <c r="WKG181" s="49"/>
      <c r="WKJ181" s="49"/>
      <c r="WKL181" s="49"/>
      <c r="WKY181" s="49"/>
      <c r="WKZ181" s="49"/>
      <c r="WLA181" s="49"/>
      <c r="WLB181" s="49"/>
      <c r="WLC181" s="49"/>
      <c r="WLD181" s="49"/>
      <c r="WLE181" s="49"/>
      <c r="WLF181" s="49"/>
      <c r="WLG181" s="49"/>
      <c r="WLH181" s="49"/>
      <c r="WLI181" s="49"/>
      <c r="WLJ181" s="49"/>
      <c r="WLK181" s="49"/>
      <c r="WLL181" s="49"/>
      <c r="WLM181" s="49"/>
      <c r="WLN181" s="49"/>
      <c r="WLO181" s="49"/>
      <c r="WLP181" s="49"/>
      <c r="WLQ181" s="49"/>
      <c r="WLR181" s="49"/>
      <c r="WLS181" s="49"/>
      <c r="WLT181" s="49"/>
      <c r="WLU181" s="49"/>
      <c r="WLV181" s="49"/>
      <c r="WLW181" s="49"/>
      <c r="WLX181" s="49"/>
      <c r="WLY181" s="49"/>
      <c r="WLZ181" s="49"/>
      <c r="WMA181" s="49"/>
      <c r="WMB181" s="49"/>
      <c r="WMC181" s="49"/>
      <c r="WMD181" s="49"/>
      <c r="WME181" s="49"/>
      <c r="WMF181" s="49"/>
      <c r="WMG181" s="49"/>
      <c r="WMH181" s="49"/>
      <c r="WMI181" s="49"/>
      <c r="WMJ181" s="49"/>
      <c r="WMK181" s="49"/>
      <c r="WML181" s="49"/>
      <c r="WMO181" s="49"/>
      <c r="WMR181" s="49"/>
      <c r="WMU181" s="49"/>
      <c r="WMX181" s="49"/>
      <c r="WNA181" s="49"/>
      <c r="WND181" s="49"/>
      <c r="WNM181" s="49"/>
      <c r="WNP181" s="49"/>
      <c r="WNS181" s="49"/>
      <c r="WNV181" s="49"/>
      <c r="WOE181" s="49"/>
      <c r="WOK181" s="49"/>
      <c r="WON181" s="49"/>
      <c r="WOQ181" s="49"/>
      <c r="WOT181" s="49"/>
      <c r="WOZ181" s="49"/>
      <c r="WPC181" s="49"/>
      <c r="WPI181" s="49"/>
      <c r="WPK181" s="49"/>
      <c r="WPL181" s="49"/>
      <c r="WPN181" s="49"/>
      <c r="WQE181" s="49"/>
      <c r="WQJ181" s="49"/>
      <c r="WQP181" s="49"/>
      <c r="WQS181" s="49"/>
      <c r="WQV181" s="49"/>
      <c r="WRD181" s="49"/>
      <c r="WRZ181" s="49"/>
      <c r="WSA181" s="49"/>
      <c r="WSB181" s="49"/>
      <c r="WSC181" s="49"/>
      <c r="WSD181" s="49"/>
      <c r="WSE181" s="49"/>
      <c r="WSW181" s="49"/>
      <c r="WSX181" s="49"/>
      <c r="WTA181" s="49"/>
      <c r="WTD181" s="49"/>
      <c r="WTF181" s="49"/>
      <c r="WTH181" s="49"/>
      <c r="WTK181" s="49"/>
      <c r="WTN181" s="49"/>
      <c r="WTQ181" s="49"/>
      <c r="WTT181" s="49"/>
      <c r="WTW181" s="49"/>
      <c r="WTZ181" s="49"/>
      <c r="WUC181" s="49"/>
      <c r="WUF181" s="49"/>
      <c r="WUH181" s="49"/>
      <c r="WUU181" s="49"/>
      <c r="WUV181" s="49"/>
      <c r="WUW181" s="49"/>
      <c r="WUX181" s="49"/>
      <c r="WUY181" s="49"/>
      <c r="WUZ181" s="49"/>
      <c r="WVA181" s="49"/>
      <c r="WVB181" s="49"/>
      <c r="WVC181" s="49"/>
      <c r="WVD181" s="49"/>
      <c r="WVE181" s="49"/>
      <c r="WVF181" s="49"/>
      <c r="WVG181" s="49"/>
      <c r="WVH181" s="49"/>
      <c r="WVI181" s="49"/>
      <c r="WVJ181" s="49"/>
      <c r="WVK181" s="49"/>
      <c r="WVL181" s="49"/>
      <c r="WVM181" s="49"/>
      <c r="WVN181" s="49"/>
      <c r="WVO181" s="49"/>
      <c r="WVP181" s="49"/>
      <c r="WVQ181" s="49"/>
      <c r="WVR181" s="49"/>
      <c r="WVS181" s="49"/>
      <c r="WVT181" s="49"/>
      <c r="WVU181" s="49"/>
      <c r="WVV181" s="49"/>
      <c r="WVW181" s="49"/>
      <c r="WVX181" s="49"/>
      <c r="WVY181" s="49"/>
      <c r="WVZ181" s="49"/>
      <c r="WWA181" s="49"/>
      <c r="WWB181" s="49"/>
      <c r="WWC181" s="49"/>
      <c r="WWD181" s="49"/>
      <c r="WWE181" s="49"/>
      <c r="WWF181" s="49"/>
      <c r="WWG181" s="49"/>
      <c r="WWH181" s="49"/>
      <c r="WWI181" s="49"/>
      <c r="WWJ181" s="49"/>
      <c r="WWK181" s="49"/>
      <c r="WWL181" s="49"/>
      <c r="WWM181" s="49"/>
      <c r="WWN181" s="49"/>
      <c r="WWO181" s="49"/>
      <c r="WWP181" s="49"/>
      <c r="WWQ181" s="49"/>
      <c r="WWR181" s="49"/>
      <c r="WWS181" s="49"/>
      <c r="WWT181" s="49"/>
      <c r="WWU181" s="49"/>
      <c r="WWV181" s="49"/>
      <c r="WWW181" s="49"/>
      <c r="WWX181" s="49"/>
      <c r="WWY181" s="49"/>
      <c r="WWZ181" s="49"/>
      <c r="WXA181" s="49"/>
      <c r="WXB181" s="49"/>
      <c r="WXC181" s="49"/>
      <c r="WXD181" s="49"/>
      <c r="WXE181" s="49"/>
      <c r="WXF181" s="49"/>
      <c r="WXG181" s="49"/>
      <c r="WXH181" s="49"/>
      <c r="WXI181" s="49"/>
      <c r="WXJ181" s="49"/>
      <c r="WXK181" s="49"/>
      <c r="WXL181" s="49"/>
      <c r="WXM181" s="49"/>
      <c r="WXN181" s="49"/>
      <c r="WXO181" s="49"/>
      <c r="WXP181" s="49"/>
      <c r="WXQ181" s="49"/>
      <c r="WXR181" s="49"/>
      <c r="WXS181" s="49"/>
      <c r="WXT181" s="49"/>
      <c r="WXU181" s="49"/>
      <c r="WXV181" s="49"/>
      <c r="WXW181" s="49"/>
      <c r="WXX181" s="49"/>
      <c r="WXY181" s="49"/>
      <c r="WXZ181" s="49"/>
      <c r="WYA181" s="49"/>
      <c r="WYB181" s="49"/>
      <c r="WYC181" s="49"/>
      <c r="WYD181" s="49"/>
      <c r="WYE181" s="49"/>
      <c r="WYF181" s="49"/>
      <c r="WYG181" s="49"/>
      <c r="WYH181" s="49"/>
      <c r="WYI181" s="49"/>
      <c r="WYJ181" s="49"/>
      <c r="WYK181" s="49"/>
      <c r="WYL181" s="49"/>
      <c r="WYM181" s="49"/>
      <c r="WYN181" s="49"/>
      <c r="WYO181" s="49"/>
      <c r="WYP181" s="49"/>
      <c r="WYQ181" s="49"/>
      <c r="WYR181" s="49"/>
      <c r="WYS181" s="49"/>
      <c r="WYT181" s="49"/>
      <c r="WYU181" s="49"/>
      <c r="WYV181" s="49"/>
      <c r="WYW181" s="49"/>
      <c r="WYX181" s="49"/>
      <c r="WYY181" s="49"/>
      <c r="WYZ181" s="49"/>
      <c r="WZA181" s="49"/>
      <c r="WZB181" s="49"/>
      <c r="WZC181" s="49"/>
      <c r="WZD181" s="49"/>
      <c r="WZE181" s="49"/>
      <c r="WZF181" s="49"/>
      <c r="WZG181" s="49"/>
      <c r="WZH181" s="49"/>
      <c r="WZI181" s="49"/>
      <c r="WZJ181" s="49"/>
      <c r="WZK181" s="49"/>
      <c r="WZL181" s="49"/>
      <c r="WZM181" s="49"/>
      <c r="WZN181" s="49"/>
      <c r="WZO181" s="49"/>
      <c r="WZP181" s="49"/>
      <c r="WZQ181" s="49"/>
      <c r="WZR181" s="49"/>
      <c r="WZS181" s="49"/>
      <c r="WZT181" s="49"/>
      <c r="WZU181" s="49"/>
      <c r="WZV181" s="49"/>
      <c r="WZW181" s="49"/>
      <c r="WZX181" s="49"/>
      <c r="WZY181" s="49"/>
      <c r="WZZ181" s="49"/>
      <c r="XAA181" s="49"/>
      <c r="XAB181" s="49"/>
      <c r="XAC181" s="49"/>
      <c r="XAD181" s="49"/>
      <c r="XAE181" s="49"/>
      <c r="XAF181" s="49"/>
      <c r="XAG181" s="49"/>
      <c r="XAH181" s="49"/>
      <c r="XAI181" s="49"/>
      <c r="XAJ181" s="49"/>
      <c r="XAK181" s="49"/>
      <c r="XAL181" s="49"/>
      <c r="XAM181" s="49"/>
      <c r="XAN181" s="49"/>
      <c r="XAO181" s="49"/>
      <c r="XAP181" s="49"/>
      <c r="XAQ181" s="49"/>
      <c r="XAR181" s="49"/>
      <c r="XAS181" s="49"/>
      <c r="XAT181" s="49"/>
      <c r="XAU181" s="49"/>
      <c r="XAV181" s="49"/>
      <c r="XAW181" s="49"/>
      <c r="XAX181" s="49"/>
      <c r="XAY181" s="49"/>
      <c r="XAZ181" s="49"/>
      <c r="XBA181" s="49"/>
      <c r="XBB181" s="49"/>
      <c r="XBC181" s="49"/>
      <c r="XBD181" s="49"/>
      <c r="XBE181" s="49"/>
      <c r="XBF181" s="49"/>
      <c r="XBG181" s="49"/>
      <c r="XBH181" s="49"/>
      <c r="XBI181" s="49"/>
      <c r="XBJ181" s="49"/>
      <c r="XBK181" s="49"/>
      <c r="XBL181" s="49"/>
      <c r="XBM181" s="49"/>
      <c r="XBN181" s="49"/>
      <c r="XBO181" s="49"/>
      <c r="XBP181" s="49"/>
      <c r="XBQ181" s="49"/>
      <c r="XBR181" s="49"/>
      <c r="XBS181" s="49"/>
      <c r="XBT181" s="49"/>
      <c r="XBU181" s="49"/>
      <c r="XBV181" s="49"/>
      <c r="XBW181" s="49"/>
      <c r="XBX181" s="49"/>
      <c r="XBY181" s="49"/>
      <c r="XBZ181" s="49"/>
      <c r="XCA181" s="49"/>
      <c r="XCB181" s="49"/>
      <c r="XCC181" s="49"/>
      <c r="XCD181" s="49"/>
      <c r="XCE181" s="49"/>
      <c r="XCF181" s="49"/>
      <c r="XCG181" s="49"/>
      <c r="XCH181" s="49"/>
      <c r="XCI181" s="49"/>
      <c r="XCJ181" s="49"/>
      <c r="XCK181" s="49"/>
      <c r="XCL181" s="49"/>
      <c r="XCM181" s="49"/>
      <c r="XCN181" s="49"/>
      <c r="XCO181" s="49"/>
      <c r="XCP181" s="49"/>
      <c r="XCQ181" s="49"/>
      <c r="XCR181" s="49"/>
      <c r="XCS181" s="49"/>
      <c r="XCT181" s="49"/>
      <c r="XCU181" s="49"/>
      <c r="XCV181" s="49"/>
      <c r="XCW181" s="49"/>
      <c r="XCX181" s="49"/>
      <c r="XCY181" s="49"/>
      <c r="XCZ181" s="49"/>
      <c r="XDA181" s="49"/>
      <c r="XDB181" s="49"/>
      <c r="XDC181" s="49"/>
      <c r="XDD181" s="49"/>
      <c r="XDE181" s="49"/>
      <c r="XDF181" s="49"/>
      <c r="XDG181" s="49"/>
      <c r="XDH181" s="49"/>
      <c r="XDI181" s="49"/>
      <c r="XDJ181" s="49"/>
      <c r="XDK181" s="49"/>
      <c r="XDL181" s="49"/>
      <c r="XDM181" s="49"/>
      <c r="XDN181" s="49"/>
      <c r="XDO181" s="49"/>
      <c r="XDP181" s="49"/>
      <c r="XDQ181" s="49"/>
      <c r="XDR181" s="49"/>
      <c r="XDS181" s="49"/>
      <c r="XDT181" s="49"/>
      <c r="XDU181" s="49"/>
      <c r="XDV181" s="49"/>
      <c r="XDW181" s="49"/>
      <c r="XDX181" s="49"/>
      <c r="XDY181" s="49"/>
      <c r="XDZ181" s="49"/>
      <c r="XEA181" s="49"/>
      <c r="XEB181" s="49"/>
      <c r="XEC181" s="49"/>
      <c r="XED181" s="49"/>
      <c r="XEE181" s="49"/>
      <c r="XEF181" s="49"/>
      <c r="XEG181" s="49"/>
      <c r="XEH181" s="49"/>
      <c r="XEI181" s="49"/>
      <c r="XEJ181" s="49"/>
      <c r="XEK181" s="49"/>
      <c r="XEL181" s="49"/>
      <c r="XEM181" s="49"/>
      <c r="XEN181" s="49"/>
      <c r="XEO181" s="49"/>
      <c r="XEP181" s="49"/>
      <c r="XEQ181" s="49"/>
      <c r="XER181" s="49"/>
      <c r="XES181" s="49"/>
      <c r="XET181" s="49"/>
      <c r="XEU181" s="49"/>
      <c r="XEV181" s="49"/>
      <c r="XEW181" s="49"/>
      <c r="XEX181" s="49"/>
      <c r="XEY181" s="49"/>
      <c r="XEZ181" s="49"/>
      <c r="XFA181" s="49"/>
      <c r="XFB181" s="49"/>
      <c r="XFC181" s="49"/>
      <c r="XFD181" s="49"/>
    </row>
    <row r="182" spans="1:16384" s="45" customFormat="1" ht="18" customHeight="1">
      <c r="A182" s="21" t="s">
        <v>144</v>
      </c>
      <c r="B182" s="111" t="s">
        <v>329</v>
      </c>
      <c r="C182" s="112">
        <v>40</v>
      </c>
      <c r="D182" s="113">
        <v>16000</v>
      </c>
      <c r="E182" s="114">
        <f t="shared" si="6"/>
        <v>640000</v>
      </c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C182" s="49"/>
      <c r="AF182" s="49"/>
      <c r="AI182" s="49"/>
      <c r="AL182" s="49"/>
      <c r="AO182" s="49"/>
      <c r="AR182" s="49"/>
      <c r="BA182" s="49"/>
      <c r="BD182" s="49"/>
      <c r="BG182" s="49"/>
      <c r="BJ182" s="49"/>
      <c r="BS182" s="49"/>
      <c r="BY182" s="49"/>
      <c r="CB182" s="49"/>
      <c r="CE182" s="49"/>
      <c r="CH182" s="49"/>
      <c r="CN182" s="49"/>
      <c r="CQ182" s="49"/>
      <c r="CW182" s="49"/>
      <c r="CY182" s="49"/>
      <c r="CZ182" s="49"/>
      <c r="DB182" s="49"/>
      <c r="DS182" s="49"/>
      <c r="DX182" s="49"/>
      <c r="ED182" s="49"/>
      <c r="EG182" s="49"/>
      <c r="EJ182" s="49"/>
      <c r="ER182" s="49"/>
      <c r="FN182" s="49"/>
      <c r="FO182" s="49"/>
      <c r="FP182" s="49"/>
      <c r="FQ182" s="49"/>
      <c r="FR182" s="49"/>
      <c r="FS182" s="49"/>
      <c r="GK182" s="49"/>
      <c r="GL182" s="49"/>
      <c r="GO182" s="49"/>
      <c r="GR182" s="49"/>
      <c r="GT182" s="49"/>
      <c r="GV182" s="49"/>
      <c r="GY182" s="49"/>
      <c r="HB182" s="49"/>
      <c r="HE182" s="49"/>
      <c r="HH182" s="49"/>
      <c r="HK182" s="49"/>
      <c r="HN182" s="49"/>
      <c r="HQ182" s="49"/>
      <c r="HT182" s="49"/>
      <c r="HV182" s="49"/>
      <c r="II182" s="49"/>
      <c r="IJ182" s="49"/>
      <c r="IK182" s="49"/>
      <c r="IL182" s="49"/>
      <c r="IM182" s="49"/>
      <c r="IN182" s="49"/>
      <c r="IO182" s="49"/>
      <c r="IP182" s="49"/>
      <c r="IQ182" s="49"/>
      <c r="IR182" s="49"/>
      <c r="IS182" s="49"/>
      <c r="IT182" s="49"/>
      <c r="IU182" s="49"/>
      <c r="IV182" s="49"/>
      <c r="IW182" s="49"/>
      <c r="IX182" s="49"/>
      <c r="IY182" s="49"/>
      <c r="IZ182" s="49"/>
      <c r="JA182" s="49"/>
      <c r="JB182" s="49"/>
      <c r="JC182" s="49"/>
      <c r="JD182" s="49"/>
      <c r="JE182" s="49"/>
      <c r="JF182" s="49"/>
      <c r="JG182" s="49"/>
      <c r="JH182" s="49"/>
      <c r="JI182" s="49"/>
      <c r="JJ182" s="49"/>
      <c r="JK182" s="49"/>
      <c r="JL182" s="49"/>
      <c r="JM182" s="49"/>
      <c r="JN182" s="49"/>
      <c r="JO182" s="49"/>
      <c r="JP182" s="49"/>
      <c r="JQ182" s="49"/>
      <c r="JR182" s="49"/>
      <c r="JS182" s="49"/>
      <c r="JT182" s="49"/>
      <c r="JU182" s="49"/>
      <c r="JV182" s="49"/>
      <c r="JY182" s="49"/>
      <c r="KB182" s="49"/>
      <c r="KE182" s="49"/>
      <c r="KH182" s="49"/>
      <c r="KK182" s="49"/>
      <c r="KN182" s="49"/>
      <c r="KW182" s="49"/>
      <c r="KZ182" s="49"/>
      <c r="LC182" s="49"/>
      <c r="LF182" s="49"/>
      <c r="LO182" s="49"/>
      <c r="LU182" s="49"/>
      <c r="LX182" s="49"/>
      <c r="MA182" s="49"/>
      <c r="MD182" s="49"/>
      <c r="MJ182" s="49"/>
      <c r="MM182" s="49"/>
      <c r="MS182" s="49"/>
      <c r="MU182" s="49"/>
      <c r="MV182" s="49"/>
      <c r="MX182" s="49"/>
      <c r="NO182" s="49"/>
      <c r="NT182" s="49"/>
      <c r="NZ182" s="49"/>
      <c r="OC182" s="49"/>
      <c r="OF182" s="49"/>
      <c r="ON182" s="49"/>
      <c r="PJ182" s="49"/>
      <c r="PK182" s="49"/>
      <c r="PL182" s="49"/>
      <c r="PM182" s="49"/>
      <c r="PN182" s="49"/>
      <c r="PO182" s="49"/>
      <c r="QG182" s="49"/>
      <c r="QH182" s="49"/>
      <c r="QK182" s="49"/>
      <c r="QN182" s="49"/>
      <c r="QP182" s="49"/>
      <c r="QR182" s="49"/>
      <c r="QU182" s="49"/>
      <c r="QX182" s="49"/>
      <c r="RA182" s="49"/>
      <c r="RD182" s="49"/>
      <c r="RG182" s="49"/>
      <c r="RJ182" s="49"/>
      <c r="RM182" s="49"/>
      <c r="RP182" s="49"/>
      <c r="RR182" s="49"/>
      <c r="SE182" s="49"/>
      <c r="SF182" s="49"/>
      <c r="SG182" s="49"/>
      <c r="SH182" s="49"/>
      <c r="SI182" s="49"/>
      <c r="SJ182" s="49"/>
      <c r="SK182" s="49"/>
      <c r="SL182" s="49"/>
      <c r="SM182" s="49"/>
      <c r="SN182" s="49"/>
      <c r="SO182" s="49"/>
      <c r="SP182" s="49"/>
      <c r="SQ182" s="49"/>
      <c r="SR182" s="49"/>
      <c r="SS182" s="49"/>
      <c r="ST182" s="49"/>
      <c r="SU182" s="49"/>
      <c r="SV182" s="49"/>
      <c r="SW182" s="49"/>
      <c r="SX182" s="49"/>
      <c r="SY182" s="49"/>
      <c r="SZ182" s="49"/>
      <c r="TA182" s="49"/>
      <c r="TB182" s="49"/>
      <c r="TC182" s="49"/>
      <c r="TD182" s="49"/>
      <c r="TE182" s="49"/>
      <c r="TF182" s="49"/>
      <c r="TG182" s="49"/>
      <c r="TH182" s="49"/>
      <c r="TI182" s="49"/>
      <c r="TJ182" s="49"/>
      <c r="TK182" s="49"/>
      <c r="TL182" s="49"/>
      <c r="TM182" s="49"/>
      <c r="TN182" s="49"/>
      <c r="TO182" s="49"/>
      <c r="TP182" s="49"/>
      <c r="TQ182" s="49"/>
      <c r="TR182" s="49"/>
      <c r="TU182" s="49"/>
      <c r="TX182" s="49"/>
      <c r="UA182" s="49"/>
      <c r="UD182" s="49"/>
      <c r="UG182" s="49"/>
      <c r="UJ182" s="49"/>
      <c r="US182" s="49"/>
      <c r="UV182" s="49"/>
      <c r="UY182" s="49"/>
      <c r="VB182" s="49"/>
      <c r="VK182" s="49"/>
      <c r="VQ182" s="49"/>
      <c r="VT182" s="49"/>
      <c r="VW182" s="49"/>
      <c r="VZ182" s="49"/>
      <c r="WF182" s="49"/>
      <c r="WI182" s="49"/>
      <c r="WO182" s="49"/>
      <c r="WQ182" s="49"/>
      <c r="WR182" s="49"/>
      <c r="WT182" s="49"/>
      <c r="XK182" s="49"/>
      <c r="XP182" s="49"/>
      <c r="XV182" s="49"/>
      <c r="XY182" s="49"/>
      <c r="YB182" s="49"/>
      <c r="YJ182" s="49"/>
      <c r="ZF182" s="49"/>
      <c r="ZG182" s="49"/>
      <c r="ZH182" s="49"/>
      <c r="ZI182" s="49"/>
      <c r="ZJ182" s="49"/>
      <c r="ZK182" s="49"/>
      <c r="AAC182" s="49"/>
      <c r="AAD182" s="49"/>
      <c r="AAG182" s="49"/>
      <c r="AAJ182" s="49"/>
      <c r="AAL182" s="49"/>
      <c r="AAN182" s="49"/>
      <c r="AAQ182" s="49"/>
      <c r="AAT182" s="49"/>
      <c r="AAW182" s="49"/>
      <c r="AAZ182" s="49"/>
      <c r="ABC182" s="49"/>
      <c r="ABF182" s="49"/>
      <c r="ABI182" s="49"/>
      <c r="ABL182" s="49"/>
      <c r="ABN182" s="49"/>
      <c r="ACA182" s="49"/>
      <c r="ACB182" s="49"/>
      <c r="ACC182" s="49"/>
      <c r="ACD182" s="49"/>
      <c r="ACE182" s="49"/>
      <c r="ACF182" s="49"/>
      <c r="ACG182" s="49"/>
      <c r="ACH182" s="49"/>
      <c r="ACI182" s="49"/>
      <c r="ACJ182" s="49"/>
      <c r="ACK182" s="49"/>
      <c r="ACL182" s="49"/>
      <c r="ACM182" s="49"/>
      <c r="ACN182" s="49"/>
      <c r="ACO182" s="49"/>
      <c r="ACP182" s="49"/>
      <c r="ACQ182" s="49"/>
      <c r="ACR182" s="49"/>
      <c r="ACS182" s="49"/>
      <c r="ACT182" s="49"/>
      <c r="ACU182" s="49"/>
      <c r="ACV182" s="49"/>
      <c r="ACW182" s="49"/>
      <c r="ACX182" s="49"/>
      <c r="ACY182" s="49"/>
      <c r="ACZ182" s="49"/>
      <c r="ADA182" s="49"/>
      <c r="ADB182" s="49"/>
      <c r="ADC182" s="49"/>
      <c r="ADD182" s="49"/>
      <c r="ADE182" s="49"/>
      <c r="ADF182" s="49"/>
      <c r="ADG182" s="49"/>
      <c r="ADH182" s="49"/>
      <c r="ADI182" s="49"/>
      <c r="ADJ182" s="49"/>
      <c r="ADK182" s="49"/>
      <c r="ADL182" s="49"/>
      <c r="ADM182" s="49"/>
      <c r="ADN182" s="49"/>
      <c r="ADQ182" s="49"/>
      <c r="ADT182" s="49"/>
      <c r="ADW182" s="49"/>
      <c r="ADZ182" s="49"/>
      <c r="AEC182" s="49"/>
      <c r="AEF182" s="49"/>
      <c r="AEO182" s="49"/>
      <c r="AER182" s="49"/>
      <c r="AEU182" s="49"/>
      <c r="AEX182" s="49"/>
      <c r="AFG182" s="49"/>
      <c r="AFM182" s="49"/>
      <c r="AFP182" s="49"/>
      <c r="AFS182" s="49"/>
      <c r="AFV182" s="49"/>
      <c r="AGB182" s="49"/>
      <c r="AGE182" s="49"/>
      <c r="AGK182" s="49"/>
      <c r="AGM182" s="49"/>
      <c r="AGN182" s="49"/>
      <c r="AGP182" s="49"/>
      <c r="AHG182" s="49"/>
      <c r="AHL182" s="49"/>
      <c r="AHR182" s="49"/>
      <c r="AHU182" s="49"/>
      <c r="AHX182" s="49"/>
      <c r="AIF182" s="49"/>
      <c r="AJB182" s="49"/>
      <c r="AJC182" s="49"/>
      <c r="AJD182" s="49"/>
      <c r="AJE182" s="49"/>
      <c r="AJF182" s="49"/>
      <c r="AJG182" s="49"/>
      <c r="AJY182" s="49"/>
      <c r="AJZ182" s="49"/>
      <c r="AKC182" s="49"/>
      <c r="AKF182" s="49"/>
      <c r="AKH182" s="49"/>
      <c r="AKJ182" s="49"/>
      <c r="AKM182" s="49"/>
      <c r="AKP182" s="49"/>
      <c r="AKS182" s="49"/>
      <c r="AKV182" s="49"/>
      <c r="AKY182" s="49"/>
      <c r="ALB182" s="49"/>
      <c r="ALE182" s="49"/>
      <c r="ALH182" s="49"/>
      <c r="ALJ182" s="49"/>
      <c r="ALW182" s="49"/>
      <c r="ALX182" s="49"/>
      <c r="ALY182" s="49"/>
      <c r="ALZ182" s="49"/>
      <c r="AMA182" s="49"/>
      <c r="AMB182" s="49"/>
      <c r="AMC182" s="49"/>
      <c r="AMD182" s="49"/>
      <c r="AME182" s="49"/>
      <c r="AMF182" s="49"/>
      <c r="AMG182" s="49"/>
      <c r="AMH182" s="49"/>
      <c r="AMI182" s="49"/>
      <c r="AMJ182" s="49"/>
      <c r="AMK182" s="49"/>
      <c r="AML182" s="49"/>
      <c r="AMM182" s="49"/>
      <c r="AMN182" s="49"/>
      <c r="AMO182" s="49"/>
      <c r="AMP182" s="49"/>
      <c r="AMQ182" s="49"/>
      <c r="AMR182" s="49"/>
      <c r="AMS182" s="49"/>
      <c r="AMT182" s="49"/>
      <c r="AMU182" s="49"/>
      <c r="AMV182" s="49"/>
      <c r="AMW182" s="49"/>
      <c r="AMX182" s="49"/>
      <c r="AMY182" s="49"/>
      <c r="AMZ182" s="49"/>
      <c r="ANA182" s="49"/>
      <c r="ANB182" s="49"/>
      <c r="ANC182" s="49"/>
      <c r="AND182" s="49"/>
      <c r="ANE182" s="49"/>
      <c r="ANF182" s="49"/>
      <c r="ANG182" s="49"/>
      <c r="ANH182" s="49"/>
      <c r="ANI182" s="49"/>
      <c r="ANJ182" s="49"/>
      <c r="ANM182" s="49"/>
      <c r="ANP182" s="49"/>
      <c r="ANS182" s="49"/>
      <c r="ANV182" s="49"/>
      <c r="ANY182" s="49"/>
      <c r="AOB182" s="49"/>
      <c r="AOK182" s="49"/>
      <c r="AON182" s="49"/>
      <c r="AOQ182" s="49"/>
      <c r="AOT182" s="49"/>
      <c r="APC182" s="49"/>
      <c r="API182" s="49"/>
      <c r="APL182" s="49"/>
      <c r="APO182" s="49"/>
      <c r="APR182" s="49"/>
      <c r="APX182" s="49"/>
      <c r="AQA182" s="49"/>
      <c r="AQG182" s="49"/>
      <c r="AQI182" s="49"/>
      <c r="AQJ182" s="49"/>
      <c r="AQL182" s="49"/>
      <c r="ARC182" s="49"/>
      <c r="ARH182" s="49"/>
      <c r="ARN182" s="49"/>
      <c r="ARQ182" s="49"/>
      <c r="ART182" s="49"/>
      <c r="ASB182" s="49"/>
      <c r="ASX182" s="49"/>
      <c r="ASY182" s="49"/>
      <c r="ASZ182" s="49"/>
      <c r="ATA182" s="49"/>
      <c r="ATB182" s="49"/>
      <c r="ATC182" s="49"/>
      <c r="ATU182" s="49"/>
      <c r="ATV182" s="49"/>
      <c r="ATY182" s="49"/>
      <c r="AUB182" s="49"/>
      <c r="AUD182" s="49"/>
      <c r="AUF182" s="49"/>
      <c r="AUI182" s="49"/>
      <c r="AUL182" s="49"/>
      <c r="AUO182" s="49"/>
      <c r="AUR182" s="49"/>
      <c r="AUU182" s="49"/>
      <c r="AUX182" s="49"/>
      <c r="AVA182" s="49"/>
      <c r="AVD182" s="49"/>
      <c r="AVF182" s="49"/>
      <c r="AVS182" s="49"/>
      <c r="AVT182" s="49"/>
      <c r="AVU182" s="49"/>
      <c r="AVV182" s="49"/>
      <c r="AVW182" s="49"/>
      <c r="AVX182" s="49"/>
      <c r="AVY182" s="49"/>
      <c r="AVZ182" s="49"/>
      <c r="AWA182" s="49"/>
      <c r="AWB182" s="49"/>
      <c r="AWC182" s="49"/>
      <c r="AWD182" s="49"/>
      <c r="AWE182" s="49"/>
      <c r="AWF182" s="49"/>
      <c r="AWG182" s="49"/>
      <c r="AWH182" s="49"/>
      <c r="AWI182" s="49"/>
      <c r="AWJ182" s="49"/>
      <c r="AWK182" s="49"/>
      <c r="AWL182" s="49"/>
      <c r="AWM182" s="49"/>
      <c r="AWN182" s="49"/>
      <c r="AWO182" s="49"/>
      <c r="AWP182" s="49"/>
      <c r="AWQ182" s="49"/>
      <c r="AWR182" s="49"/>
      <c r="AWS182" s="49"/>
      <c r="AWT182" s="49"/>
      <c r="AWU182" s="49"/>
      <c r="AWV182" s="49"/>
      <c r="AWW182" s="49"/>
      <c r="AWX182" s="49"/>
      <c r="AWY182" s="49"/>
      <c r="AWZ182" s="49"/>
      <c r="AXA182" s="49"/>
      <c r="AXB182" s="49"/>
      <c r="AXC182" s="49"/>
      <c r="AXD182" s="49"/>
      <c r="AXE182" s="49"/>
      <c r="AXF182" s="49"/>
      <c r="AXI182" s="49"/>
      <c r="AXL182" s="49"/>
      <c r="AXO182" s="49"/>
      <c r="AXR182" s="49"/>
      <c r="AXU182" s="49"/>
      <c r="AXX182" s="49"/>
      <c r="AYG182" s="49"/>
      <c r="AYJ182" s="49"/>
      <c r="AYM182" s="49"/>
      <c r="AYP182" s="49"/>
      <c r="AYY182" s="49"/>
      <c r="AZE182" s="49"/>
      <c r="AZH182" s="49"/>
      <c r="AZK182" s="49"/>
      <c r="AZN182" s="49"/>
      <c r="AZT182" s="49"/>
      <c r="AZW182" s="49"/>
      <c r="BAC182" s="49"/>
      <c r="BAE182" s="49"/>
      <c r="BAF182" s="49"/>
      <c r="BAH182" s="49"/>
      <c r="BAY182" s="49"/>
      <c r="BBD182" s="49"/>
      <c r="BBJ182" s="49"/>
      <c r="BBM182" s="49"/>
      <c r="BBP182" s="49"/>
      <c r="BBX182" s="49"/>
      <c r="BCT182" s="49"/>
      <c r="BCU182" s="49"/>
      <c r="BCV182" s="49"/>
      <c r="BCW182" s="49"/>
      <c r="BCX182" s="49"/>
      <c r="BCY182" s="49"/>
      <c r="BDQ182" s="49"/>
      <c r="BDR182" s="49"/>
      <c r="BDU182" s="49"/>
      <c r="BDX182" s="49"/>
      <c r="BDZ182" s="49"/>
      <c r="BEB182" s="49"/>
      <c r="BEE182" s="49"/>
      <c r="BEH182" s="49"/>
      <c r="BEK182" s="49"/>
      <c r="BEN182" s="49"/>
      <c r="BEQ182" s="49"/>
      <c r="BET182" s="49"/>
      <c r="BEW182" s="49"/>
      <c r="BEZ182" s="49"/>
      <c r="BFB182" s="49"/>
      <c r="BFO182" s="49"/>
      <c r="BFP182" s="49"/>
      <c r="BFQ182" s="49"/>
      <c r="BFR182" s="49"/>
      <c r="BFS182" s="49"/>
      <c r="BFT182" s="49"/>
      <c r="BFU182" s="49"/>
      <c r="BFV182" s="49"/>
      <c r="BFW182" s="49"/>
      <c r="BFX182" s="49"/>
      <c r="BFY182" s="49"/>
      <c r="BFZ182" s="49"/>
      <c r="BGA182" s="49"/>
      <c r="BGB182" s="49"/>
      <c r="BGC182" s="49"/>
      <c r="BGD182" s="49"/>
      <c r="BGE182" s="49"/>
      <c r="BGF182" s="49"/>
      <c r="BGG182" s="49"/>
      <c r="BGH182" s="49"/>
      <c r="BGI182" s="49"/>
      <c r="BGJ182" s="49"/>
      <c r="BGK182" s="49"/>
      <c r="BGL182" s="49"/>
      <c r="BGM182" s="49"/>
      <c r="BGN182" s="49"/>
      <c r="BGO182" s="49"/>
      <c r="BGP182" s="49"/>
      <c r="BGQ182" s="49"/>
      <c r="BGR182" s="49"/>
      <c r="BGS182" s="49"/>
      <c r="BGT182" s="49"/>
      <c r="BGU182" s="49"/>
      <c r="BGV182" s="49"/>
      <c r="BGW182" s="49"/>
      <c r="BGX182" s="49"/>
      <c r="BGY182" s="49"/>
      <c r="BGZ182" s="49"/>
      <c r="BHA182" s="49"/>
      <c r="BHB182" s="49"/>
      <c r="BHE182" s="49"/>
      <c r="BHH182" s="49"/>
      <c r="BHK182" s="49"/>
      <c r="BHN182" s="49"/>
      <c r="BHQ182" s="49"/>
      <c r="BHT182" s="49"/>
      <c r="BIC182" s="49"/>
      <c r="BIF182" s="49"/>
      <c r="BII182" s="49"/>
      <c r="BIL182" s="49"/>
      <c r="BIU182" s="49"/>
      <c r="BJA182" s="49"/>
      <c r="BJD182" s="49"/>
      <c r="BJG182" s="49"/>
      <c r="BJJ182" s="49"/>
      <c r="BJP182" s="49"/>
      <c r="BJS182" s="49"/>
      <c r="BJY182" s="49"/>
      <c r="BKA182" s="49"/>
      <c r="BKB182" s="49"/>
      <c r="BKD182" s="49"/>
      <c r="BKU182" s="49"/>
      <c r="BKZ182" s="49"/>
      <c r="BLF182" s="49"/>
      <c r="BLI182" s="49"/>
      <c r="BLL182" s="49"/>
      <c r="BLT182" s="49"/>
      <c r="BMP182" s="49"/>
      <c r="BMQ182" s="49"/>
      <c r="BMR182" s="49"/>
      <c r="BMS182" s="49"/>
      <c r="BMT182" s="49"/>
      <c r="BMU182" s="49"/>
      <c r="BNM182" s="49"/>
      <c r="BNN182" s="49"/>
      <c r="BNQ182" s="49"/>
      <c r="BNT182" s="49"/>
      <c r="BNV182" s="49"/>
      <c r="BNX182" s="49"/>
      <c r="BOA182" s="49"/>
      <c r="BOD182" s="49"/>
      <c r="BOG182" s="49"/>
      <c r="BOJ182" s="49"/>
      <c r="BOM182" s="49"/>
      <c r="BOP182" s="49"/>
      <c r="BOS182" s="49"/>
      <c r="BOV182" s="49"/>
      <c r="BOX182" s="49"/>
      <c r="BPK182" s="49"/>
      <c r="BPL182" s="49"/>
      <c r="BPM182" s="49"/>
      <c r="BPN182" s="49"/>
      <c r="BPO182" s="49"/>
      <c r="BPP182" s="49"/>
      <c r="BPQ182" s="49"/>
      <c r="BPR182" s="49"/>
      <c r="BPS182" s="49"/>
      <c r="BPT182" s="49"/>
      <c r="BPU182" s="49"/>
      <c r="BPV182" s="49"/>
      <c r="BPW182" s="49"/>
      <c r="BPX182" s="49"/>
      <c r="BPY182" s="49"/>
      <c r="BPZ182" s="49"/>
      <c r="BQA182" s="49"/>
      <c r="BQB182" s="49"/>
      <c r="BQC182" s="49"/>
      <c r="BQD182" s="49"/>
      <c r="BQE182" s="49"/>
      <c r="BQF182" s="49"/>
      <c r="BQG182" s="49"/>
      <c r="BQH182" s="49"/>
      <c r="BQI182" s="49"/>
      <c r="BQJ182" s="49"/>
      <c r="BQK182" s="49"/>
      <c r="BQL182" s="49"/>
      <c r="BQM182" s="49"/>
      <c r="BQN182" s="49"/>
      <c r="BQO182" s="49"/>
      <c r="BQP182" s="49"/>
      <c r="BQQ182" s="49"/>
      <c r="BQR182" s="49"/>
      <c r="BQS182" s="49"/>
      <c r="BQT182" s="49"/>
      <c r="BQU182" s="49"/>
      <c r="BQV182" s="49"/>
      <c r="BQW182" s="49"/>
      <c r="BQX182" s="49"/>
      <c r="BRA182" s="49"/>
      <c r="BRD182" s="49"/>
      <c r="BRG182" s="49"/>
      <c r="BRJ182" s="49"/>
      <c r="BRM182" s="49"/>
      <c r="BRP182" s="49"/>
      <c r="BRY182" s="49"/>
      <c r="BSB182" s="49"/>
      <c r="BSE182" s="49"/>
      <c r="BSH182" s="49"/>
      <c r="BSQ182" s="49"/>
      <c r="BSW182" s="49"/>
      <c r="BSZ182" s="49"/>
      <c r="BTC182" s="49"/>
      <c r="BTF182" s="49"/>
      <c r="BTL182" s="49"/>
      <c r="BTO182" s="49"/>
      <c r="BTU182" s="49"/>
      <c r="BTW182" s="49"/>
      <c r="BTX182" s="49"/>
      <c r="BTZ182" s="49"/>
      <c r="BUQ182" s="49"/>
      <c r="BUV182" s="49"/>
      <c r="BVB182" s="49"/>
      <c r="BVE182" s="49"/>
      <c r="BVH182" s="49"/>
      <c r="BVP182" s="49"/>
      <c r="BWL182" s="49"/>
      <c r="BWM182" s="49"/>
      <c r="BWN182" s="49"/>
      <c r="BWO182" s="49"/>
      <c r="BWP182" s="49"/>
      <c r="BWQ182" s="49"/>
      <c r="BXI182" s="49"/>
      <c r="BXJ182" s="49"/>
      <c r="BXM182" s="49"/>
      <c r="BXP182" s="49"/>
      <c r="BXR182" s="49"/>
      <c r="BXT182" s="49"/>
      <c r="BXW182" s="49"/>
      <c r="BXZ182" s="49"/>
      <c r="BYC182" s="49"/>
      <c r="BYF182" s="49"/>
      <c r="BYI182" s="49"/>
      <c r="BYL182" s="49"/>
      <c r="BYO182" s="49"/>
      <c r="BYR182" s="49"/>
      <c r="BYT182" s="49"/>
      <c r="BZG182" s="49"/>
      <c r="BZH182" s="49"/>
      <c r="BZI182" s="49"/>
      <c r="BZJ182" s="49"/>
      <c r="BZK182" s="49"/>
      <c r="BZL182" s="49"/>
      <c r="BZM182" s="49"/>
      <c r="BZN182" s="49"/>
      <c r="BZO182" s="49"/>
      <c r="BZP182" s="49"/>
      <c r="BZQ182" s="49"/>
      <c r="BZR182" s="49"/>
      <c r="BZS182" s="49"/>
      <c r="BZT182" s="49"/>
      <c r="BZU182" s="49"/>
      <c r="BZV182" s="49"/>
      <c r="BZW182" s="49"/>
      <c r="BZX182" s="49"/>
      <c r="BZY182" s="49"/>
      <c r="BZZ182" s="49"/>
      <c r="CAA182" s="49"/>
      <c r="CAB182" s="49"/>
      <c r="CAC182" s="49"/>
      <c r="CAD182" s="49"/>
      <c r="CAE182" s="49"/>
      <c r="CAF182" s="49"/>
      <c r="CAG182" s="49"/>
      <c r="CAH182" s="49"/>
      <c r="CAI182" s="49"/>
      <c r="CAJ182" s="49"/>
      <c r="CAK182" s="49"/>
      <c r="CAL182" s="49"/>
      <c r="CAM182" s="49"/>
      <c r="CAN182" s="49"/>
      <c r="CAO182" s="49"/>
      <c r="CAP182" s="49"/>
      <c r="CAQ182" s="49"/>
      <c r="CAR182" s="49"/>
      <c r="CAS182" s="49"/>
      <c r="CAT182" s="49"/>
      <c r="CAW182" s="49"/>
      <c r="CAZ182" s="49"/>
      <c r="CBC182" s="49"/>
      <c r="CBF182" s="49"/>
      <c r="CBI182" s="49"/>
      <c r="CBL182" s="49"/>
      <c r="CBU182" s="49"/>
      <c r="CBX182" s="49"/>
      <c r="CCA182" s="49"/>
      <c r="CCD182" s="49"/>
      <c r="CCM182" s="49"/>
      <c r="CCS182" s="49"/>
      <c r="CCV182" s="49"/>
      <c r="CCY182" s="49"/>
      <c r="CDB182" s="49"/>
      <c r="CDH182" s="49"/>
      <c r="CDK182" s="49"/>
      <c r="CDQ182" s="49"/>
      <c r="CDS182" s="49"/>
      <c r="CDT182" s="49"/>
      <c r="CDV182" s="49"/>
      <c r="CEM182" s="49"/>
      <c r="CER182" s="49"/>
      <c r="CEX182" s="49"/>
      <c r="CFA182" s="49"/>
      <c r="CFD182" s="49"/>
      <c r="CFL182" s="49"/>
      <c r="CGH182" s="49"/>
      <c r="CGI182" s="49"/>
      <c r="CGJ182" s="49"/>
      <c r="CGK182" s="49"/>
      <c r="CGL182" s="49"/>
      <c r="CGM182" s="49"/>
      <c r="CHE182" s="49"/>
      <c r="CHF182" s="49"/>
      <c r="CHI182" s="49"/>
      <c r="CHL182" s="49"/>
      <c r="CHN182" s="49"/>
      <c r="CHP182" s="49"/>
      <c r="CHS182" s="49"/>
      <c r="CHV182" s="49"/>
      <c r="CHY182" s="49"/>
      <c r="CIB182" s="49"/>
      <c r="CIE182" s="49"/>
      <c r="CIH182" s="49"/>
      <c r="CIK182" s="49"/>
      <c r="CIN182" s="49"/>
      <c r="CIP182" s="49"/>
      <c r="CJC182" s="49"/>
      <c r="CJD182" s="49"/>
      <c r="CJE182" s="49"/>
      <c r="CJF182" s="49"/>
      <c r="CJG182" s="49"/>
      <c r="CJH182" s="49"/>
      <c r="CJI182" s="49"/>
      <c r="CJJ182" s="49"/>
      <c r="CJK182" s="49"/>
      <c r="CJL182" s="49"/>
      <c r="CJM182" s="49"/>
      <c r="CJN182" s="49"/>
      <c r="CJO182" s="49"/>
      <c r="CJP182" s="49"/>
      <c r="CJQ182" s="49"/>
      <c r="CJR182" s="49"/>
      <c r="CJS182" s="49"/>
      <c r="CJT182" s="49"/>
      <c r="CJU182" s="49"/>
      <c r="CJV182" s="49"/>
      <c r="CJW182" s="49"/>
      <c r="CJX182" s="49"/>
      <c r="CJY182" s="49"/>
      <c r="CJZ182" s="49"/>
      <c r="CKA182" s="49"/>
      <c r="CKB182" s="49"/>
      <c r="CKC182" s="49"/>
      <c r="CKD182" s="49"/>
      <c r="CKE182" s="49"/>
      <c r="CKF182" s="49"/>
      <c r="CKG182" s="49"/>
      <c r="CKH182" s="49"/>
      <c r="CKI182" s="49"/>
      <c r="CKJ182" s="49"/>
      <c r="CKK182" s="49"/>
      <c r="CKL182" s="49"/>
      <c r="CKM182" s="49"/>
      <c r="CKN182" s="49"/>
      <c r="CKO182" s="49"/>
      <c r="CKP182" s="49"/>
      <c r="CKS182" s="49"/>
      <c r="CKV182" s="49"/>
      <c r="CKY182" s="49"/>
      <c r="CLB182" s="49"/>
      <c r="CLE182" s="49"/>
      <c r="CLH182" s="49"/>
      <c r="CLQ182" s="49"/>
      <c r="CLT182" s="49"/>
      <c r="CLW182" s="49"/>
      <c r="CLZ182" s="49"/>
      <c r="CMI182" s="49"/>
      <c r="CMO182" s="49"/>
      <c r="CMR182" s="49"/>
      <c r="CMU182" s="49"/>
      <c r="CMX182" s="49"/>
      <c r="CND182" s="49"/>
      <c r="CNG182" s="49"/>
      <c r="CNM182" s="49"/>
      <c r="CNO182" s="49"/>
      <c r="CNP182" s="49"/>
      <c r="CNR182" s="49"/>
      <c r="COI182" s="49"/>
      <c r="CON182" s="49"/>
      <c r="COT182" s="49"/>
      <c r="COW182" s="49"/>
      <c r="COZ182" s="49"/>
      <c r="CPH182" s="49"/>
      <c r="CQD182" s="49"/>
      <c r="CQE182" s="49"/>
      <c r="CQF182" s="49"/>
      <c r="CQG182" s="49"/>
      <c r="CQH182" s="49"/>
      <c r="CQI182" s="49"/>
      <c r="CRA182" s="49"/>
      <c r="CRB182" s="49"/>
      <c r="CRE182" s="49"/>
      <c r="CRH182" s="49"/>
      <c r="CRJ182" s="49"/>
      <c r="CRL182" s="49"/>
      <c r="CRO182" s="49"/>
      <c r="CRR182" s="49"/>
      <c r="CRU182" s="49"/>
      <c r="CRX182" s="49"/>
      <c r="CSA182" s="49"/>
      <c r="CSD182" s="49"/>
      <c r="CSG182" s="49"/>
      <c r="CSJ182" s="49"/>
      <c r="CSL182" s="49"/>
      <c r="CSY182" s="49"/>
      <c r="CSZ182" s="49"/>
      <c r="CTA182" s="49"/>
      <c r="CTB182" s="49"/>
      <c r="CTC182" s="49"/>
      <c r="CTD182" s="49"/>
      <c r="CTE182" s="49"/>
      <c r="CTF182" s="49"/>
      <c r="CTG182" s="49"/>
      <c r="CTH182" s="49"/>
      <c r="CTI182" s="49"/>
      <c r="CTJ182" s="49"/>
      <c r="CTK182" s="49"/>
      <c r="CTL182" s="49"/>
      <c r="CTM182" s="49"/>
      <c r="CTN182" s="49"/>
      <c r="CTO182" s="49"/>
      <c r="CTP182" s="49"/>
      <c r="CTQ182" s="49"/>
      <c r="CTR182" s="49"/>
      <c r="CTS182" s="49"/>
      <c r="CTT182" s="49"/>
      <c r="CTU182" s="49"/>
      <c r="CTV182" s="49"/>
      <c r="CTW182" s="49"/>
      <c r="CTX182" s="49"/>
      <c r="CTY182" s="49"/>
      <c r="CTZ182" s="49"/>
      <c r="CUA182" s="49"/>
      <c r="CUB182" s="49"/>
      <c r="CUC182" s="49"/>
      <c r="CUD182" s="49"/>
      <c r="CUE182" s="49"/>
      <c r="CUF182" s="49"/>
      <c r="CUG182" s="49"/>
      <c r="CUH182" s="49"/>
      <c r="CUI182" s="49"/>
      <c r="CUJ182" s="49"/>
      <c r="CUK182" s="49"/>
      <c r="CUL182" s="49"/>
      <c r="CUO182" s="49"/>
      <c r="CUR182" s="49"/>
      <c r="CUU182" s="49"/>
      <c r="CUX182" s="49"/>
      <c r="CVA182" s="49"/>
      <c r="CVD182" s="49"/>
      <c r="CVM182" s="49"/>
      <c r="CVP182" s="49"/>
      <c r="CVS182" s="49"/>
      <c r="CVV182" s="49"/>
      <c r="CWE182" s="49"/>
      <c r="CWK182" s="49"/>
      <c r="CWN182" s="49"/>
      <c r="CWQ182" s="49"/>
      <c r="CWT182" s="49"/>
      <c r="CWZ182" s="49"/>
      <c r="CXC182" s="49"/>
      <c r="CXI182" s="49"/>
      <c r="CXK182" s="49"/>
      <c r="CXL182" s="49"/>
      <c r="CXN182" s="49"/>
      <c r="CYE182" s="49"/>
      <c r="CYJ182" s="49"/>
      <c r="CYP182" s="49"/>
      <c r="CYS182" s="49"/>
      <c r="CYV182" s="49"/>
      <c r="CZD182" s="49"/>
      <c r="CZZ182" s="49"/>
      <c r="DAA182" s="49"/>
      <c r="DAB182" s="49"/>
      <c r="DAC182" s="49"/>
      <c r="DAD182" s="49"/>
      <c r="DAE182" s="49"/>
      <c r="DAW182" s="49"/>
      <c r="DAX182" s="49"/>
      <c r="DBA182" s="49"/>
      <c r="DBD182" s="49"/>
      <c r="DBF182" s="49"/>
      <c r="DBH182" s="49"/>
      <c r="DBK182" s="49"/>
      <c r="DBN182" s="49"/>
      <c r="DBQ182" s="49"/>
      <c r="DBT182" s="49"/>
      <c r="DBW182" s="49"/>
      <c r="DBZ182" s="49"/>
      <c r="DCC182" s="49"/>
      <c r="DCF182" s="49"/>
      <c r="DCH182" s="49"/>
      <c r="DCU182" s="49"/>
      <c r="DCV182" s="49"/>
      <c r="DCW182" s="49"/>
      <c r="DCX182" s="49"/>
      <c r="DCY182" s="49"/>
      <c r="DCZ182" s="49"/>
      <c r="DDA182" s="49"/>
      <c r="DDB182" s="49"/>
      <c r="DDC182" s="49"/>
      <c r="DDD182" s="49"/>
      <c r="DDE182" s="49"/>
      <c r="DDF182" s="49"/>
      <c r="DDG182" s="49"/>
      <c r="DDH182" s="49"/>
      <c r="DDI182" s="49"/>
      <c r="DDJ182" s="49"/>
      <c r="DDK182" s="49"/>
      <c r="DDL182" s="49"/>
      <c r="DDM182" s="49"/>
      <c r="DDN182" s="49"/>
      <c r="DDO182" s="49"/>
      <c r="DDP182" s="49"/>
      <c r="DDQ182" s="49"/>
      <c r="DDR182" s="49"/>
      <c r="DDS182" s="49"/>
      <c r="DDT182" s="49"/>
      <c r="DDU182" s="49"/>
      <c r="DDV182" s="49"/>
      <c r="DDW182" s="49"/>
      <c r="DDX182" s="49"/>
      <c r="DDY182" s="49"/>
      <c r="DDZ182" s="49"/>
      <c r="DEA182" s="49"/>
      <c r="DEB182" s="49"/>
      <c r="DEC182" s="49"/>
      <c r="DED182" s="49"/>
      <c r="DEE182" s="49"/>
      <c r="DEF182" s="49"/>
      <c r="DEG182" s="49"/>
      <c r="DEH182" s="49"/>
      <c r="DEK182" s="49"/>
      <c r="DEN182" s="49"/>
      <c r="DEQ182" s="49"/>
      <c r="DET182" s="49"/>
      <c r="DEW182" s="49"/>
      <c r="DEZ182" s="49"/>
      <c r="DFI182" s="49"/>
      <c r="DFL182" s="49"/>
      <c r="DFO182" s="49"/>
      <c r="DFR182" s="49"/>
      <c r="DGA182" s="49"/>
      <c r="DGG182" s="49"/>
      <c r="DGJ182" s="49"/>
      <c r="DGM182" s="49"/>
      <c r="DGP182" s="49"/>
      <c r="DGV182" s="49"/>
      <c r="DGY182" s="49"/>
      <c r="DHE182" s="49"/>
      <c r="DHG182" s="49"/>
      <c r="DHH182" s="49"/>
      <c r="DHJ182" s="49"/>
      <c r="DIA182" s="49"/>
      <c r="DIF182" s="49"/>
      <c r="DIL182" s="49"/>
      <c r="DIO182" s="49"/>
      <c r="DIR182" s="49"/>
      <c r="DIZ182" s="49"/>
      <c r="DJV182" s="49"/>
      <c r="DJW182" s="49"/>
      <c r="DJX182" s="49"/>
      <c r="DJY182" s="49"/>
      <c r="DJZ182" s="49"/>
      <c r="DKA182" s="49"/>
      <c r="DKS182" s="49"/>
      <c r="DKT182" s="49"/>
      <c r="DKW182" s="49"/>
      <c r="DKZ182" s="49"/>
      <c r="DLB182" s="49"/>
      <c r="DLD182" s="49"/>
      <c r="DLG182" s="49"/>
      <c r="DLJ182" s="49"/>
      <c r="DLM182" s="49"/>
      <c r="DLP182" s="49"/>
      <c r="DLS182" s="49"/>
      <c r="DLV182" s="49"/>
      <c r="DLY182" s="49"/>
      <c r="DMB182" s="49"/>
      <c r="DMD182" s="49"/>
      <c r="DMQ182" s="49"/>
      <c r="DMR182" s="49"/>
      <c r="DMS182" s="49"/>
      <c r="DMT182" s="49"/>
      <c r="DMU182" s="49"/>
      <c r="DMV182" s="49"/>
      <c r="DMW182" s="49"/>
      <c r="DMX182" s="49"/>
      <c r="DMY182" s="49"/>
      <c r="DMZ182" s="49"/>
      <c r="DNA182" s="49"/>
      <c r="DNB182" s="49"/>
      <c r="DNC182" s="49"/>
      <c r="DND182" s="49"/>
      <c r="DNE182" s="49"/>
      <c r="DNF182" s="49"/>
      <c r="DNG182" s="49"/>
      <c r="DNH182" s="49"/>
      <c r="DNI182" s="49"/>
      <c r="DNJ182" s="49"/>
      <c r="DNK182" s="49"/>
      <c r="DNL182" s="49"/>
      <c r="DNM182" s="49"/>
      <c r="DNN182" s="49"/>
      <c r="DNO182" s="49"/>
      <c r="DNP182" s="49"/>
      <c r="DNQ182" s="49"/>
      <c r="DNR182" s="49"/>
      <c r="DNS182" s="49"/>
      <c r="DNT182" s="49"/>
      <c r="DNU182" s="49"/>
      <c r="DNV182" s="49"/>
      <c r="DNW182" s="49"/>
      <c r="DNX182" s="49"/>
      <c r="DNY182" s="49"/>
      <c r="DNZ182" s="49"/>
      <c r="DOA182" s="49"/>
      <c r="DOB182" s="49"/>
      <c r="DOC182" s="49"/>
      <c r="DOD182" s="49"/>
      <c r="DOG182" s="49"/>
      <c r="DOJ182" s="49"/>
      <c r="DOM182" s="49"/>
      <c r="DOP182" s="49"/>
      <c r="DOS182" s="49"/>
      <c r="DOV182" s="49"/>
      <c r="DPE182" s="49"/>
      <c r="DPH182" s="49"/>
      <c r="DPK182" s="49"/>
      <c r="DPN182" s="49"/>
      <c r="DPW182" s="49"/>
      <c r="DQC182" s="49"/>
      <c r="DQF182" s="49"/>
      <c r="DQI182" s="49"/>
      <c r="DQL182" s="49"/>
      <c r="DQR182" s="49"/>
      <c r="DQU182" s="49"/>
      <c r="DRA182" s="49"/>
      <c r="DRC182" s="49"/>
      <c r="DRD182" s="49"/>
      <c r="DRF182" s="49"/>
      <c r="DRW182" s="49"/>
      <c r="DSB182" s="49"/>
      <c r="DSH182" s="49"/>
      <c r="DSK182" s="49"/>
      <c r="DSN182" s="49"/>
      <c r="DSV182" s="49"/>
      <c r="DTR182" s="49"/>
      <c r="DTS182" s="49"/>
      <c r="DTT182" s="49"/>
      <c r="DTU182" s="49"/>
      <c r="DTV182" s="49"/>
      <c r="DTW182" s="49"/>
      <c r="DUO182" s="49"/>
      <c r="DUP182" s="49"/>
      <c r="DUS182" s="49"/>
      <c r="DUV182" s="49"/>
      <c r="DUX182" s="49"/>
      <c r="DUZ182" s="49"/>
      <c r="DVC182" s="49"/>
      <c r="DVF182" s="49"/>
      <c r="DVI182" s="49"/>
      <c r="DVL182" s="49"/>
      <c r="DVO182" s="49"/>
      <c r="DVR182" s="49"/>
      <c r="DVU182" s="49"/>
      <c r="DVX182" s="49"/>
      <c r="DVZ182" s="49"/>
      <c r="DWM182" s="49"/>
      <c r="DWN182" s="49"/>
      <c r="DWO182" s="49"/>
      <c r="DWP182" s="49"/>
      <c r="DWQ182" s="49"/>
      <c r="DWR182" s="49"/>
      <c r="DWS182" s="49"/>
      <c r="DWT182" s="49"/>
      <c r="DWU182" s="49"/>
      <c r="DWV182" s="49"/>
      <c r="DWW182" s="49"/>
      <c r="DWX182" s="49"/>
      <c r="DWY182" s="49"/>
      <c r="DWZ182" s="49"/>
      <c r="DXA182" s="49"/>
      <c r="DXB182" s="49"/>
      <c r="DXC182" s="49"/>
      <c r="DXD182" s="49"/>
      <c r="DXE182" s="49"/>
      <c r="DXF182" s="49"/>
      <c r="DXG182" s="49"/>
      <c r="DXH182" s="49"/>
      <c r="DXI182" s="49"/>
      <c r="DXJ182" s="49"/>
      <c r="DXK182" s="49"/>
      <c r="DXL182" s="49"/>
      <c r="DXM182" s="49"/>
      <c r="DXN182" s="49"/>
      <c r="DXO182" s="49"/>
      <c r="DXP182" s="49"/>
      <c r="DXQ182" s="49"/>
      <c r="DXR182" s="49"/>
      <c r="DXS182" s="49"/>
      <c r="DXT182" s="49"/>
      <c r="DXU182" s="49"/>
      <c r="DXV182" s="49"/>
      <c r="DXW182" s="49"/>
      <c r="DXX182" s="49"/>
      <c r="DXY182" s="49"/>
      <c r="DXZ182" s="49"/>
      <c r="DYC182" s="49"/>
      <c r="DYF182" s="49"/>
      <c r="DYI182" s="49"/>
      <c r="DYL182" s="49"/>
      <c r="DYO182" s="49"/>
      <c r="DYR182" s="49"/>
      <c r="DZA182" s="49"/>
      <c r="DZD182" s="49"/>
      <c r="DZG182" s="49"/>
      <c r="DZJ182" s="49"/>
      <c r="DZS182" s="49"/>
      <c r="DZY182" s="49"/>
      <c r="EAB182" s="49"/>
      <c r="EAE182" s="49"/>
      <c r="EAH182" s="49"/>
      <c r="EAN182" s="49"/>
      <c r="EAQ182" s="49"/>
      <c r="EAW182" s="49"/>
      <c r="EAY182" s="49"/>
      <c r="EAZ182" s="49"/>
      <c r="EBB182" s="49"/>
      <c r="EBS182" s="49"/>
      <c r="EBX182" s="49"/>
      <c r="ECD182" s="49"/>
      <c r="ECG182" s="49"/>
      <c r="ECJ182" s="49"/>
      <c r="ECR182" s="49"/>
      <c r="EDN182" s="49"/>
      <c r="EDO182" s="49"/>
      <c r="EDP182" s="49"/>
      <c r="EDQ182" s="49"/>
      <c r="EDR182" s="49"/>
      <c r="EDS182" s="49"/>
      <c r="EEK182" s="49"/>
      <c r="EEL182" s="49"/>
      <c r="EEO182" s="49"/>
      <c r="EER182" s="49"/>
      <c r="EET182" s="49"/>
      <c r="EEV182" s="49"/>
      <c r="EEY182" s="49"/>
      <c r="EFB182" s="49"/>
      <c r="EFE182" s="49"/>
      <c r="EFH182" s="49"/>
      <c r="EFK182" s="49"/>
      <c r="EFN182" s="49"/>
      <c r="EFQ182" s="49"/>
      <c r="EFT182" s="49"/>
      <c r="EFV182" s="49"/>
      <c r="EGI182" s="49"/>
      <c r="EGJ182" s="49"/>
      <c r="EGK182" s="49"/>
      <c r="EGL182" s="49"/>
      <c r="EGM182" s="49"/>
      <c r="EGN182" s="49"/>
      <c r="EGO182" s="49"/>
      <c r="EGP182" s="49"/>
      <c r="EGQ182" s="49"/>
      <c r="EGR182" s="49"/>
      <c r="EGS182" s="49"/>
      <c r="EGT182" s="49"/>
      <c r="EGU182" s="49"/>
      <c r="EGV182" s="49"/>
      <c r="EGW182" s="49"/>
      <c r="EGX182" s="49"/>
      <c r="EGY182" s="49"/>
      <c r="EGZ182" s="49"/>
      <c r="EHA182" s="49"/>
      <c r="EHB182" s="49"/>
      <c r="EHC182" s="49"/>
      <c r="EHD182" s="49"/>
      <c r="EHE182" s="49"/>
      <c r="EHF182" s="49"/>
      <c r="EHG182" s="49"/>
      <c r="EHH182" s="49"/>
      <c r="EHI182" s="49"/>
      <c r="EHJ182" s="49"/>
      <c r="EHK182" s="49"/>
      <c r="EHL182" s="49"/>
      <c r="EHM182" s="49"/>
      <c r="EHN182" s="49"/>
      <c r="EHO182" s="49"/>
      <c r="EHP182" s="49"/>
      <c r="EHQ182" s="49"/>
      <c r="EHR182" s="49"/>
      <c r="EHS182" s="49"/>
      <c r="EHT182" s="49"/>
      <c r="EHU182" s="49"/>
      <c r="EHV182" s="49"/>
      <c r="EHY182" s="49"/>
      <c r="EIB182" s="49"/>
      <c r="EIE182" s="49"/>
      <c r="EIH182" s="49"/>
      <c r="EIK182" s="49"/>
      <c r="EIN182" s="49"/>
      <c r="EIW182" s="49"/>
      <c r="EIZ182" s="49"/>
      <c r="EJC182" s="49"/>
      <c r="EJF182" s="49"/>
      <c r="EJO182" s="49"/>
      <c r="EJU182" s="49"/>
      <c r="EJX182" s="49"/>
      <c r="EKA182" s="49"/>
      <c r="EKD182" s="49"/>
      <c r="EKJ182" s="49"/>
      <c r="EKM182" s="49"/>
      <c r="EKS182" s="49"/>
      <c r="EKU182" s="49"/>
      <c r="EKV182" s="49"/>
      <c r="EKX182" s="49"/>
      <c r="ELO182" s="49"/>
      <c r="ELT182" s="49"/>
      <c r="ELZ182" s="49"/>
      <c r="EMC182" s="49"/>
      <c r="EMF182" s="49"/>
      <c r="EMN182" s="49"/>
      <c r="ENJ182" s="49"/>
      <c r="ENK182" s="49"/>
      <c r="ENL182" s="49"/>
      <c r="ENM182" s="49"/>
      <c r="ENN182" s="49"/>
      <c r="ENO182" s="49"/>
      <c r="EOG182" s="49"/>
      <c r="EOH182" s="49"/>
      <c r="EOK182" s="49"/>
      <c r="EON182" s="49"/>
      <c r="EOP182" s="49"/>
      <c r="EOR182" s="49"/>
      <c r="EOU182" s="49"/>
      <c r="EOX182" s="49"/>
      <c r="EPA182" s="49"/>
      <c r="EPD182" s="49"/>
      <c r="EPG182" s="49"/>
      <c r="EPJ182" s="49"/>
      <c r="EPM182" s="49"/>
      <c r="EPP182" s="49"/>
      <c r="EPR182" s="49"/>
      <c r="EQE182" s="49"/>
      <c r="EQF182" s="49"/>
      <c r="EQG182" s="49"/>
      <c r="EQH182" s="49"/>
      <c r="EQI182" s="49"/>
      <c r="EQJ182" s="49"/>
      <c r="EQK182" s="49"/>
      <c r="EQL182" s="49"/>
      <c r="EQM182" s="49"/>
      <c r="EQN182" s="49"/>
      <c r="EQO182" s="49"/>
      <c r="EQP182" s="49"/>
      <c r="EQQ182" s="49"/>
      <c r="EQR182" s="49"/>
      <c r="EQS182" s="49"/>
      <c r="EQT182" s="49"/>
      <c r="EQU182" s="49"/>
      <c r="EQV182" s="49"/>
      <c r="EQW182" s="49"/>
      <c r="EQX182" s="49"/>
      <c r="EQY182" s="49"/>
      <c r="EQZ182" s="49"/>
      <c r="ERA182" s="49"/>
      <c r="ERB182" s="49"/>
      <c r="ERC182" s="49"/>
      <c r="ERD182" s="49"/>
      <c r="ERE182" s="49"/>
      <c r="ERF182" s="49"/>
      <c r="ERG182" s="49"/>
      <c r="ERH182" s="49"/>
      <c r="ERI182" s="49"/>
      <c r="ERJ182" s="49"/>
      <c r="ERK182" s="49"/>
      <c r="ERL182" s="49"/>
      <c r="ERM182" s="49"/>
      <c r="ERN182" s="49"/>
      <c r="ERO182" s="49"/>
      <c r="ERP182" s="49"/>
      <c r="ERQ182" s="49"/>
      <c r="ERR182" s="49"/>
      <c r="ERU182" s="49"/>
      <c r="ERX182" s="49"/>
      <c r="ESA182" s="49"/>
      <c r="ESD182" s="49"/>
      <c r="ESG182" s="49"/>
      <c r="ESJ182" s="49"/>
      <c r="ESS182" s="49"/>
      <c r="ESV182" s="49"/>
      <c r="ESY182" s="49"/>
      <c r="ETB182" s="49"/>
      <c r="ETK182" s="49"/>
      <c r="ETQ182" s="49"/>
      <c r="ETT182" s="49"/>
      <c r="ETW182" s="49"/>
      <c r="ETZ182" s="49"/>
      <c r="EUF182" s="49"/>
      <c r="EUI182" s="49"/>
      <c r="EUO182" s="49"/>
      <c r="EUQ182" s="49"/>
      <c r="EUR182" s="49"/>
      <c r="EUT182" s="49"/>
      <c r="EVK182" s="49"/>
      <c r="EVP182" s="49"/>
      <c r="EVV182" s="49"/>
      <c r="EVY182" s="49"/>
      <c r="EWB182" s="49"/>
      <c r="EWJ182" s="49"/>
      <c r="EXF182" s="49"/>
      <c r="EXG182" s="49"/>
      <c r="EXH182" s="49"/>
      <c r="EXI182" s="49"/>
      <c r="EXJ182" s="49"/>
      <c r="EXK182" s="49"/>
      <c r="EYC182" s="49"/>
      <c r="EYD182" s="49"/>
      <c r="EYG182" s="49"/>
      <c r="EYJ182" s="49"/>
      <c r="EYL182" s="49"/>
      <c r="EYN182" s="49"/>
      <c r="EYQ182" s="49"/>
      <c r="EYT182" s="49"/>
      <c r="EYW182" s="49"/>
      <c r="EYZ182" s="49"/>
      <c r="EZC182" s="49"/>
      <c r="EZF182" s="49"/>
      <c r="EZI182" s="49"/>
      <c r="EZL182" s="49"/>
      <c r="EZN182" s="49"/>
      <c r="FAA182" s="49"/>
      <c r="FAB182" s="49"/>
      <c r="FAC182" s="49"/>
      <c r="FAD182" s="49"/>
      <c r="FAE182" s="49"/>
      <c r="FAF182" s="49"/>
      <c r="FAG182" s="49"/>
      <c r="FAH182" s="49"/>
      <c r="FAI182" s="49"/>
      <c r="FAJ182" s="49"/>
      <c r="FAK182" s="49"/>
      <c r="FAL182" s="49"/>
      <c r="FAM182" s="49"/>
      <c r="FAN182" s="49"/>
      <c r="FAO182" s="49"/>
      <c r="FAP182" s="49"/>
      <c r="FAQ182" s="49"/>
      <c r="FAR182" s="49"/>
      <c r="FAS182" s="49"/>
      <c r="FAT182" s="49"/>
      <c r="FAU182" s="49"/>
      <c r="FAV182" s="49"/>
      <c r="FAW182" s="49"/>
      <c r="FAX182" s="49"/>
      <c r="FAY182" s="49"/>
      <c r="FAZ182" s="49"/>
      <c r="FBA182" s="49"/>
      <c r="FBB182" s="49"/>
      <c r="FBC182" s="49"/>
      <c r="FBD182" s="49"/>
      <c r="FBE182" s="49"/>
      <c r="FBF182" s="49"/>
      <c r="FBG182" s="49"/>
      <c r="FBH182" s="49"/>
      <c r="FBI182" s="49"/>
      <c r="FBJ182" s="49"/>
      <c r="FBK182" s="49"/>
      <c r="FBL182" s="49"/>
      <c r="FBM182" s="49"/>
      <c r="FBN182" s="49"/>
      <c r="FBQ182" s="49"/>
      <c r="FBT182" s="49"/>
      <c r="FBW182" s="49"/>
      <c r="FBZ182" s="49"/>
      <c r="FCC182" s="49"/>
      <c r="FCF182" s="49"/>
      <c r="FCO182" s="49"/>
      <c r="FCR182" s="49"/>
      <c r="FCU182" s="49"/>
      <c r="FCX182" s="49"/>
      <c r="FDG182" s="49"/>
      <c r="FDM182" s="49"/>
      <c r="FDP182" s="49"/>
      <c r="FDS182" s="49"/>
      <c r="FDV182" s="49"/>
      <c r="FEB182" s="49"/>
      <c r="FEE182" s="49"/>
      <c r="FEK182" s="49"/>
      <c r="FEM182" s="49"/>
      <c r="FEN182" s="49"/>
      <c r="FEP182" s="49"/>
      <c r="FFG182" s="49"/>
      <c r="FFL182" s="49"/>
      <c r="FFR182" s="49"/>
      <c r="FFU182" s="49"/>
      <c r="FFX182" s="49"/>
      <c r="FGF182" s="49"/>
      <c r="FHB182" s="49"/>
      <c r="FHC182" s="49"/>
      <c r="FHD182" s="49"/>
      <c r="FHE182" s="49"/>
      <c r="FHF182" s="49"/>
      <c r="FHG182" s="49"/>
      <c r="FHY182" s="49"/>
      <c r="FHZ182" s="49"/>
      <c r="FIC182" s="49"/>
      <c r="FIF182" s="49"/>
      <c r="FIH182" s="49"/>
      <c r="FIJ182" s="49"/>
      <c r="FIM182" s="49"/>
      <c r="FIP182" s="49"/>
      <c r="FIS182" s="49"/>
      <c r="FIV182" s="49"/>
      <c r="FIY182" s="49"/>
      <c r="FJB182" s="49"/>
      <c r="FJE182" s="49"/>
      <c r="FJH182" s="49"/>
      <c r="FJJ182" s="49"/>
      <c r="FJW182" s="49"/>
      <c r="FJX182" s="49"/>
      <c r="FJY182" s="49"/>
      <c r="FJZ182" s="49"/>
      <c r="FKA182" s="49"/>
      <c r="FKB182" s="49"/>
      <c r="FKC182" s="49"/>
      <c r="FKD182" s="49"/>
      <c r="FKE182" s="49"/>
      <c r="FKF182" s="49"/>
      <c r="FKG182" s="49"/>
      <c r="FKH182" s="49"/>
      <c r="FKI182" s="49"/>
      <c r="FKJ182" s="49"/>
      <c r="FKK182" s="49"/>
      <c r="FKL182" s="49"/>
      <c r="FKM182" s="49"/>
      <c r="FKN182" s="49"/>
      <c r="FKO182" s="49"/>
      <c r="FKP182" s="49"/>
      <c r="FKQ182" s="49"/>
      <c r="FKR182" s="49"/>
      <c r="FKS182" s="49"/>
      <c r="FKT182" s="49"/>
      <c r="FKU182" s="49"/>
      <c r="FKV182" s="49"/>
      <c r="FKW182" s="49"/>
      <c r="FKX182" s="49"/>
      <c r="FKY182" s="49"/>
      <c r="FKZ182" s="49"/>
      <c r="FLA182" s="49"/>
      <c r="FLB182" s="49"/>
      <c r="FLC182" s="49"/>
      <c r="FLD182" s="49"/>
      <c r="FLE182" s="49"/>
      <c r="FLF182" s="49"/>
      <c r="FLG182" s="49"/>
      <c r="FLH182" s="49"/>
      <c r="FLI182" s="49"/>
      <c r="FLJ182" s="49"/>
      <c r="FLM182" s="49"/>
      <c r="FLP182" s="49"/>
      <c r="FLS182" s="49"/>
      <c r="FLV182" s="49"/>
      <c r="FLY182" s="49"/>
      <c r="FMB182" s="49"/>
      <c r="FMK182" s="49"/>
      <c r="FMN182" s="49"/>
      <c r="FMQ182" s="49"/>
      <c r="FMT182" s="49"/>
      <c r="FNC182" s="49"/>
      <c r="FNI182" s="49"/>
      <c r="FNL182" s="49"/>
      <c r="FNO182" s="49"/>
      <c r="FNR182" s="49"/>
      <c r="FNX182" s="49"/>
      <c r="FOA182" s="49"/>
      <c r="FOG182" s="49"/>
      <c r="FOI182" s="49"/>
      <c r="FOJ182" s="49"/>
      <c r="FOL182" s="49"/>
      <c r="FPC182" s="49"/>
      <c r="FPH182" s="49"/>
      <c r="FPN182" s="49"/>
      <c r="FPQ182" s="49"/>
      <c r="FPT182" s="49"/>
      <c r="FQB182" s="49"/>
      <c r="FQX182" s="49"/>
      <c r="FQY182" s="49"/>
      <c r="FQZ182" s="49"/>
      <c r="FRA182" s="49"/>
      <c r="FRB182" s="49"/>
      <c r="FRC182" s="49"/>
      <c r="FRU182" s="49"/>
      <c r="FRV182" s="49"/>
      <c r="FRY182" s="49"/>
      <c r="FSB182" s="49"/>
      <c r="FSD182" s="49"/>
      <c r="FSF182" s="49"/>
      <c r="FSI182" s="49"/>
      <c r="FSL182" s="49"/>
      <c r="FSO182" s="49"/>
      <c r="FSR182" s="49"/>
      <c r="FSU182" s="49"/>
      <c r="FSX182" s="49"/>
      <c r="FTA182" s="49"/>
      <c r="FTD182" s="49"/>
      <c r="FTF182" s="49"/>
      <c r="FTS182" s="49"/>
      <c r="FTT182" s="49"/>
      <c r="FTU182" s="49"/>
      <c r="FTV182" s="49"/>
      <c r="FTW182" s="49"/>
      <c r="FTX182" s="49"/>
      <c r="FTY182" s="49"/>
      <c r="FTZ182" s="49"/>
      <c r="FUA182" s="49"/>
      <c r="FUB182" s="49"/>
      <c r="FUC182" s="49"/>
      <c r="FUD182" s="49"/>
      <c r="FUE182" s="49"/>
      <c r="FUF182" s="49"/>
      <c r="FUG182" s="49"/>
      <c r="FUH182" s="49"/>
      <c r="FUI182" s="49"/>
      <c r="FUJ182" s="49"/>
      <c r="FUK182" s="49"/>
      <c r="FUL182" s="49"/>
      <c r="FUM182" s="49"/>
      <c r="FUN182" s="49"/>
      <c r="FUO182" s="49"/>
      <c r="FUP182" s="49"/>
      <c r="FUQ182" s="49"/>
      <c r="FUR182" s="49"/>
      <c r="FUS182" s="49"/>
      <c r="FUT182" s="49"/>
      <c r="FUU182" s="49"/>
      <c r="FUV182" s="49"/>
      <c r="FUW182" s="49"/>
      <c r="FUX182" s="49"/>
      <c r="FUY182" s="49"/>
      <c r="FUZ182" s="49"/>
      <c r="FVA182" s="49"/>
      <c r="FVB182" s="49"/>
      <c r="FVC182" s="49"/>
      <c r="FVD182" s="49"/>
      <c r="FVE182" s="49"/>
      <c r="FVF182" s="49"/>
      <c r="FVI182" s="49"/>
      <c r="FVL182" s="49"/>
      <c r="FVO182" s="49"/>
      <c r="FVR182" s="49"/>
      <c r="FVU182" s="49"/>
      <c r="FVX182" s="49"/>
      <c r="FWG182" s="49"/>
      <c r="FWJ182" s="49"/>
      <c r="FWM182" s="49"/>
      <c r="FWP182" s="49"/>
      <c r="FWY182" s="49"/>
      <c r="FXE182" s="49"/>
      <c r="FXH182" s="49"/>
      <c r="FXK182" s="49"/>
      <c r="FXN182" s="49"/>
      <c r="FXT182" s="49"/>
      <c r="FXW182" s="49"/>
      <c r="FYC182" s="49"/>
      <c r="FYE182" s="49"/>
      <c r="FYF182" s="49"/>
      <c r="FYH182" s="49"/>
      <c r="FYY182" s="49"/>
      <c r="FZD182" s="49"/>
      <c r="FZJ182" s="49"/>
      <c r="FZM182" s="49"/>
      <c r="FZP182" s="49"/>
      <c r="FZX182" s="49"/>
      <c r="GAT182" s="49"/>
      <c r="GAU182" s="49"/>
      <c r="GAV182" s="49"/>
      <c r="GAW182" s="49"/>
      <c r="GAX182" s="49"/>
      <c r="GAY182" s="49"/>
      <c r="GBQ182" s="49"/>
      <c r="GBR182" s="49"/>
      <c r="GBU182" s="49"/>
      <c r="GBX182" s="49"/>
      <c r="GBZ182" s="49"/>
      <c r="GCB182" s="49"/>
      <c r="GCE182" s="49"/>
      <c r="GCH182" s="49"/>
      <c r="GCK182" s="49"/>
      <c r="GCN182" s="49"/>
      <c r="GCQ182" s="49"/>
      <c r="GCT182" s="49"/>
      <c r="GCW182" s="49"/>
      <c r="GCZ182" s="49"/>
      <c r="GDB182" s="49"/>
      <c r="GDO182" s="49"/>
      <c r="GDP182" s="49"/>
      <c r="GDQ182" s="49"/>
      <c r="GDR182" s="49"/>
      <c r="GDS182" s="49"/>
      <c r="GDT182" s="49"/>
      <c r="GDU182" s="49"/>
      <c r="GDV182" s="49"/>
      <c r="GDW182" s="49"/>
      <c r="GDX182" s="49"/>
      <c r="GDY182" s="49"/>
      <c r="GDZ182" s="49"/>
      <c r="GEA182" s="49"/>
      <c r="GEB182" s="49"/>
      <c r="GEC182" s="49"/>
      <c r="GED182" s="49"/>
      <c r="GEE182" s="49"/>
      <c r="GEF182" s="49"/>
      <c r="GEG182" s="49"/>
      <c r="GEH182" s="49"/>
      <c r="GEI182" s="49"/>
      <c r="GEJ182" s="49"/>
      <c r="GEK182" s="49"/>
      <c r="GEL182" s="49"/>
      <c r="GEM182" s="49"/>
      <c r="GEN182" s="49"/>
      <c r="GEO182" s="49"/>
      <c r="GEP182" s="49"/>
      <c r="GEQ182" s="49"/>
      <c r="GER182" s="49"/>
      <c r="GES182" s="49"/>
      <c r="GET182" s="49"/>
      <c r="GEU182" s="49"/>
      <c r="GEV182" s="49"/>
      <c r="GEW182" s="49"/>
      <c r="GEX182" s="49"/>
      <c r="GEY182" s="49"/>
      <c r="GEZ182" s="49"/>
      <c r="GFA182" s="49"/>
      <c r="GFB182" s="49"/>
      <c r="GFE182" s="49"/>
      <c r="GFH182" s="49"/>
      <c r="GFK182" s="49"/>
      <c r="GFN182" s="49"/>
      <c r="GFQ182" s="49"/>
      <c r="GFT182" s="49"/>
      <c r="GGC182" s="49"/>
      <c r="GGF182" s="49"/>
      <c r="GGI182" s="49"/>
      <c r="GGL182" s="49"/>
      <c r="GGU182" s="49"/>
      <c r="GHA182" s="49"/>
      <c r="GHD182" s="49"/>
      <c r="GHG182" s="49"/>
      <c r="GHJ182" s="49"/>
      <c r="GHP182" s="49"/>
      <c r="GHS182" s="49"/>
      <c r="GHY182" s="49"/>
      <c r="GIA182" s="49"/>
      <c r="GIB182" s="49"/>
      <c r="GID182" s="49"/>
      <c r="GIU182" s="49"/>
      <c r="GIZ182" s="49"/>
      <c r="GJF182" s="49"/>
      <c r="GJI182" s="49"/>
      <c r="GJL182" s="49"/>
      <c r="GJT182" s="49"/>
      <c r="GKP182" s="49"/>
      <c r="GKQ182" s="49"/>
      <c r="GKR182" s="49"/>
      <c r="GKS182" s="49"/>
      <c r="GKT182" s="49"/>
      <c r="GKU182" s="49"/>
      <c r="GLM182" s="49"/>
      <c r="GLN182" s="49"/>
      <c r="GLQ182" s="49"/>
      <c r="GLT182" s="49"/>
      <c r="GLV182" s="49"/>
      <c r="GLX182" s="49"/>
      <c r="GMA182" s="49"/>
      <c r="GMD182" s="49"/>
      <c r="GMG182" s="49"/>
      <c r="GMJ182" s="49"/>
      <c r="GMM182" s="49"/>
      <c r="GMP182" s="49"/>
      <c r="GMS182" s="49"/>
      <c r="GMV182" s="49"/>
      <c r="GMX182" s="49"/>
      <c r="GNK182" s="49"/>
      <c r="GNL182" s="49"/>
      <c r="GNM182" s="49"/>
      <c r="GNN182" s="49"/>
      <c r="GNO182" s="49"/>
      <c r="GNP182" s="49"/>
      <c r="GNQ182" s="49"/>
      <c r="GNR182" s="49"/>
      <c r="GNS182" s="49"/>
      <c r="GNT182" s="49"/>
      <c r="GNU182" s="49"/>
      <c r="GNV182" s="49"/>
      <c r="GNW182" s="49"/>
      <c r="GNX182" s="49"/>
      <c r="GNY182" s="49"/>
      <c r="GNZ182" s="49"/>
      <c r="GOA182" s="49"/>
      <c r="GOB182" s="49"/>
      <c r="GOC182" s="49"/>
      <c r="GOD182" s="49"/>
      <c r="GOE182" s="49"/>
      <c r="GOF182" s="49"/>
      <c r="GOG182" s="49"/>
      <c r="GOH182" s="49"/>
      <c r="GOI182" s="49"/>
      <c r="GOJ182" s="49"/>
      <c r="GOK182" s="49"/>
      <c r="GOL182" s="49"/>
      <c r="GOM182" s="49"/>
      <c r="GON182" s="49"/>
      <c r="GOO182" s="49"/>
      <c r="GOP182" s="49"/>
      <c r="GOQ182" s="49"/>
      <c r="GOR182" s="49"/>
      <c r="GOS182" s="49"/>
      <c r="GOT182" s="49"/>
      <c r="GOU182" s="49"/>
      <c r="GOV182" s="49"/>
      <c r="GOW182" s="49"/>
      <c r="GOX182" s="49"/>
      <c r="GPA182" s="49"/>
      <c r="GPD182" s="49"/>
      <c r="GPG182" s="49"/>
      <c r="GPJ182" s="49"/>
      <c r="GPM182" s="49"/>
      <c r="GPP182" s="49"/>
      <c r="GPY182" s="49"/>
      <c r="GQB182" s="49"/>
      <c r="GQE182" s="49"/>
      <c r="GQH182" s="49"/>
      <c r="GQQ182" s="49"/>
      <c r="GQW182" s="49"/>
      <c r="GQZ182" s="49"/>
      <c r="GRC182" s="49"/>
      <c r="GRF182" s="49"/>
      <c r="GRL182" s="49"/>
      <c r="GRO182" s="49"/>
      <c r="GRU182" s="49"/>
      <c r="GRW182" s="49"/>
      <c r="GRX182" s="49"/>
      <c r="GRZ182" s="49"/>
      <c r="GSQ182" s="49"/>
      <c r="GSV182" s="49"/>
      <c r="GTB182" s="49"/>
      <c r="GTE182" s="49"/>
      <c r="GTH182" s="49"/>
      <c r="GTP182" s="49"/>
      <c r="GUL182" s="49"/>
      <c r="GUM182" s="49"/>
      <c r="GUN182" s="49"/>
      <c r="GUO182" s="49"/>
      <c r="GUP182" s="49"/>
      <c r="GUQ182" s="49"/>
      <c r="GVI182" s="49"/>
      <c r="GVJ182" s="49"/>
      <c r="GVM182" s="49"/>
      <c r="GVP182" s="49"/>
      <c r="GVR182" s="49"/>
      <c r="GVT182" s="49"/>
      <c r="GVW182" s="49"/>
      <c r="GVZ182" s="49"/>
      <c r="GWC182" s="49"/>
      <c r="GWF182" s="49"/>
      <c r="GWI182" s="49"/>
      <c r="GWL182" s="49"/>
      <c r="GWO182" s="49"/>
      <c r="GWR182" s="49"/>
      <c r="GWT182" s="49"/>
      <c r="GXG182" s="49"/>
      <c r="GXH182" s="49"/>
      <c r="GXI182" s="49"/>
      <c r="GXJ182" s="49"/>
      <c r="GXK182" s="49"/>
      <c r="GXL182" s="49"/>
      <c r="GXM182" s="49"/>
      <c r="GXN182" s="49"/>
      <c r="GXO182" s="49"/>
      <c r="GXP182" s="49"/>
      <c r="GXQ182" s="49"/>
      <c r="GXR182" s="49"/>
      <c r="GXS182" s="49"/>
      <c r="GXT182" s="49"/>
      <c r="GXU182" s="49"/>
      <c r="GXV182" s="49"/>
      <c r="GXW182" s="49"/>
      <c r="GXX182" s="49"/>
      <c r="GXY182" s="49"/>
      <c r="GXZ182" s="49"/>
      <c r="GYA182" s="49"/>
      <c r="GYB182" s="49"/>
      <c r="GYC182" s="49"/>
      <c r="GYD182" s="49"/>
      <c r="GYE182" s="49"/>
      <c r="GYF182" s="49"/>
      <c r="GYG182" s="49"/>
      <c r="GYH182" s="49"/>
      <c r="GYI182" s="49"/>
      <c r="GYJ182" s="49"/>
      <c r="GYK182" s="49"/>
      <c r="GYL182" s="49"/>
      <c r="GYM182" s="49"/>
      <c r="GYN182" s="49"/>
      <c r="GYO182" s="49"/>
      <c r="GYP182" s="49"/>
      <c r="GYQ182" s="49"/>
      <c r="GYR182" s="49"/>
      <c r="GYS182" s="49"/>
      <c r="GYT182" s="49"/>
      <c r="GYW182" s="49"/>
      <c r="GYZ182" s="49"/>
      <c r="GZC182" s="49"/>
      <c r="GZF182" s="49"/>
      <c r="GZI182" s="49"/>
      <c r="GZL182" s="49"/>
      <c r="GZU182" s="49"/>
      <c r="GZX182" s="49"/>
      <c r="HAA182" s="49"/>
      <c r="HAD182" s="49"/>
      <c r="HAM182" s="49"/>
      <c r="HAS182" s="49"/>
      <c r="HAV182" s="49"/>
      <c r="HAY182" s="49"/>
      <c r="HBB182" s="49"/>
      <c r="HBH182" s="49"/>
      <c r="HBK182" s="49"/>
      <c r="HBQ182" s="49"/>
      <c r="HBS182" s="49"/>
      <c r="HBT182" s="49"/>
      <c r="HBV182" s="49"/>
      <c r="HCM182" s="49"/>
      <c r="HCR182" s="49"/>
      <c r="HCX182" s="49"/>
      <c r="HDA182" s="49"/>
      <c r="HDD182" s="49"/>
      <c r="HDL182" s="49"/>
      <c r="HEH182" s="49"/>
      <c r="HEI182" s="49"/>
      <c r="HEJ182" s="49"/>
      <c r="HEK182" s="49"/>
      <c r="HEL182" s="49"/>
      <c r="HEM182" s="49"/>
      <c r="HFE182" s="49"/>
      <c r="HFF182" s="49"/>
      <c r="HFI182" s="49"/>
      <c r="HFL182" s="49"/>
      <c r="HFN182" s="49"/>
      <c r="HFP182" s="49"/>
      <c r="HFS182" s="49"/>
      <c r="HFV182" s="49"/>
      <c r="HFY182" s="49"/>
      <c r="HGB182" s="49"/>
      <c r="HGE182" s="49"/>
      <c r="HGH182" s="49"/>
      <c r="HGK182" s="49"/>
      <c r="HGN182" s="49"/>
      <c r="HGP182" s="49"/>
      <c r="HHC182" s="49"/>
      <c r="HHD182" s="49"/>
      <c r="HHE182" s="49"/>
      <c r="HHF182" s="49"/>
      <c r="HHG182" s="49"/>
      <c r="HHH182" s="49"/>
      <c r="HHI182" s="49"/>
      <c r="HHJ182" s="49"/>
      <c r="HHK182" s="49"/>
      <c r="HHL182" s="49"/>
      <c r="HHM182" s="49"/>
      <c r="HHN182" s="49"/>
      <c r="HHO182" s="49"/>
      <c r="HHP182" s="49"/>
      <c r="HHQ182" s="49"/>
      <c r="HHR182" s="49"/>
      <c r="HHS182" s="49"/>
      <c r="HHT182" s="49"/>
      <c r="HHU182" s="49"/>
      <c r="HHV182" s="49"/>
      <c r="HHW182" s="49"/>
      <c r="HHX182" s="49"/>
      <c r="HHY182" s="49"/>
      <c r="HHZ182" s="49"/>
      <c r="HIA182" s="49"/>
      <c r="HIB182" s="49"/>
      <c r="HIC182" s="49"/>
      <c r="HID182" s="49"/>
      <c r="HIE182" s="49"/>
      <c r="HIF182" s="49"/>
      <c r="HIG182" s="49"/>
      <c r="HIH182" s="49"/>
      <c r="HII182" s="49"/>
      <c r="HIJ182" s="49"/>
      <c r="HIK182" s="49"/>
      <c r="HIL182" s="49"/>
      <c r="HIM182" s="49"/>
      <c r="HIN182" s="49"/>
      <c r="HIO182" s="49"/>
      <c r="HIP182" s="49"/>
      <c r="HIS182" s="49"/>
      <c r="HIV182" s="49"/>
      <c r="HIY182" s="49"/>
      <c r="HJB182" s="49"/>
      <c r="HJE182" s="49"/>
      <c r="HJH182" s="49"/>
      <c r="HJQ182" s="49"/>
      <c r="HJT182" s="49"/>
      <c r="HJW182" s="49"/>
      <c r="HJZ182" s="49"/>
      <c r="HKI182" s="49"/>
      <c r="HKO182" s="49"/>
      <c r="HKR182" s="49"/>
      <c r="HKU182" s="49"/>
      <c r="HKX182" s="49"/>
      <c r="HLD182" s="49"/>
      <c r="HLG182" s="49"/>
      <c r="HLM182" s="49"/>
      <c r="HLO182" s="49"/>
      <c r="HLP182" s="49"/>
      <c r="HLR182" s="49"/>
      <c r="HMI182" s="49"/>
      <c r="HMN182" s="49"/>
      <c r="HMT182" s="49"/>
      <c r="HMW182" s="49"/>
      <c r="HMZ182" s="49"/>
      <c r="HNH182" s="49"/>
      <c r="HOD182" s="49"/>
      <c r="HOE182" s="49"/>
      <c r="HOF182" s="49"/>
      <c r="HOG182" s="49"/>
      <c r="HOH182" s="49"/>
      <c r="HOI182" s="49"/>
      <c r="HPA182" s="49"/>
      <c r="HPB182" s="49"/>
      <c r="HPE182" s="49"/>
      <c r="HPH182" s="49"/>
      <c r="HPJ182" s="49"/>
      <c r="HPL182" s="49"/>
      <c r="HPO182" s="49"/>
      <c r="HPR182" s="49"/>
      <c r="HPU182" s="49"/>
      <c r="HPX182" s="49"/>
      <c r="HQA182" s="49"/>
      <c r="HQD182" s="49"/>
      <c r="HQG182" s="49"/>
      <c r="HQJ182" s="49"/>
      <c r="HQL182" s="49"/>
      <c r="HQY182" s="49"/>
      <c r="HQZ182" s="49"/>
      <c r="HRA182" s="49"/>
      <c r="HRB182" s="49"/>
      <c r="HRC182" s="49"/>
      <c r="HRD182" s="49"/>
      <c r="HRE182" s="49"/>
      <c r="HRF182" s="49"/>
      <c r="HRG182" s="49"/>
      <c r="HRH182" s="49"/>
      <c r="HRI182" s="49"/>
      <c r="HRJ182" s="49"/>
      <c r="HRK182" s="49"/>
      <c r="HRL182" s="49"/>
      <c r="HRM182" s="49"/>
      <c r="HRN182" s="49"/>
      <c r="HRO182" s="49"/>
      <c r="HRP182" s="49"/>
      <c r="HRQ182" s="49"/>
      <c r="HRR182" s="49"/>
      <c r="HRS182" s="49"/>
      <c r="HRT182" s="49"/>
      <c r="HRU182" s="49"/>
      <c r="HRV182" s="49"/>
      <c r="HRW182" s="49"/>
      <c r="HRX182" s="49"/>
      <c r="HRY182" s="49"/>
      <c r="HRZ182" s="49"/>
      <c r="HSA182" s="49"/>
      <c r="HSB182" s="49"/>
      <c r="HSC182" s="49"/>
      <c r="HSD182" s="49"/>
      <c r="HSE182" s="49"/>
      <c r="HSF182" s="49"/>
      <c r="HSG182" s="49"/>
      <c r="HSH182" s="49"/>
      <c r="HSI182" s="49"/>
      <c r="HSJ182" s="49"/>
      <c r="HSK182" s="49"/>
      <c r="HSL182" s="49"/>
      <c r="HSO182" s="49"/>
      <c r="HSR182" s="49"/>
      <c r="HSU182" s="49"/>
      <c r="HSX182" s="49"/>
      <c r="HTA182" s="49"/>
      <c r="HTD182" s="49"/>
      <c r="HTM182" s="49"/>
      <c r="HTP182" s="49"/>
      <c r="HTS182" s="49"/>
      <c r="HTV182" s="49"/>
      <c r="HUE182" s="49"/>
      <c r="HUK182" s="49"/>
      <c r="HUN182" s="49"/>
      <c r="HUQ182" s="49"/>
      <c r="HUT182" s="49"/>
      <c r="HUZ182" s="49"/>
      <c r="HVC182" s="49"/>
      <c r="HVI182" s="49"/>
      <c r="HVK182" s="49"/>
      <c r="HVL182" s="49"/>
      <c r="HVN182" s="49"/>
      <c r="HWE182" s="49"/>
      <c r="HWJ182" s="49"/>
      <c r="HWP182" s="49"/>
      <c r="HWS182" s="49"/>
      <c r="HWV182" s="49"/>
      <c r="HXD182" s="49"/>
      <c r="HXZ182" s="49"/>
      <c r="HYA182" s="49"/>
      <c r="HYB182" s="49"/>
      <c r="HYC182" s="49"/>
      <c r="HYD182" s="49"/>
      <c r="HYE182" s="49"/>
      <c r="HYW182" s="49"/>
      <c r="HYX182" s="49"/>
      <c r="HZA182" s="49"/>
      <c r="HZD182" s="49"/>
      <c r="HZF182" s="49"/>
      <c r="HZH182" s="49"/>
      <c r="HZK182" s="49"/>
      <c r="HZN182" s="49"/>
      <c r="HZQ182" s="49"/>
      <c r="HZT182" s="49"/>
      <c r="HZW182" s="49"/>
      <c r="HZZ182" s="49"/>
      <c r="IAC182" s="49"/>
      <c r="IAF182" s="49"/>
      <c r="IAH182" s="49"/>
      <c r="IAU182" s="49"/>
      <c r="IAV182" s="49"/>
      <c r="IAW182" s="49"/>
      <c r="IAX182" s="49"/>
      <c r="IAY182" s="49"/>
      <c r="IAZ182" s="49"/>
      <c r="IBA182" s="49"/>
      <c r="IBB182" s="49"/>
      <c r="IBC182" s="49"/>
      <c r="IBD182" s="49"/>
      <c r="IBE182" s="49"/>
      <c r="IBF182" s="49"/>
      <c r="IBG182" s="49"/>
      <c r="IBH182" s="49"/>
      <c r="IBI182" s="49"/>
      <c r="IBJ182" s="49"/>
      <c r="IBK182" s="49"/>
      <c r="IBL182" s="49"/>
      <c r="IBM182" s="49"/>
      <c r="IBN182" s="49"/>
      <c r="IBO182" s="49"/>
      <c r="IBP182" s="49"/>
      <c r="IBQ182" s="49"/>
      <c r="IBR182" s="49"/>
      <c r="IBS182" s="49"/>
      <c r="IBT182" s="49"/>
      <c r="IBU182" s="49"/>
      <c r="IBV182" s="49"/>
      <c r="IBW182" s="49"/>
      <c r="IBX182" s="49"/>
      <c r="IBY182" s="49"/>
      <c r="IBZ182" s="49"/>
      <c r="ICA182" s="49"/>
      <c r="ICB182" s="49"/>
      <c r="ICC182" s="49"/>
      <c r="ICD182" s="49"/>
      <c r="ICE182" s="49"/>
      <c r="ICF182" s="49"/>
      <c r="ICG182" s="49"/>
      <c r="ICH182" s="49"/>
      <c r="ICK182" s="49"/>
      <c r="ICN182" s="49"/>
      <c r="ICQ182" s="49"/>
      <c r="ICT182" s="49"/>
      <c r="ICW182" s="49"/>
      <c r="ICZ182" s="49"/>
      <c r="IDI182" s="49"/>
      <c r="IDL182" s="49"/>
      <c r="IDO182" s="49"/>
      <c r="IDR182" s="49"/>
      <c r="IEA182" s="49"/>
      <c r="IEG182" s="49"/>
      <c r="IEJ182" s="49"/>
      <c r="IEM182" s="49"/>
      <c r="IEP182" s="49"/>
      <c r="IEV182" s="49"/>
      <c r="IEY182" s="49"/>
      <c r="IFE182" s="49"/>
      <c r="IFG182" s="49"/>
      <c r="IFH182" s="49"/>
      <c r="IFJ182" s="49"/>
      <c r="IGA182" s="49"/>
      <c r="IGF182" s="49"/>
      <c r="IGL182" s="49"/>
      <c r="IGO182" s="49"/>
      <c r="IGR182" s="49"/>
      <c r="IGZ182" s="49"/>
      <c r="IHV182" s="49"/>
      <c r="IHW182" s="49"/>
      <c r="IHX182" s="49"/>
      <c r="IHY182" s="49"/>
      <c r="IHZ182" s="49"/>
      <c r="IIA182" s="49"/>
      <c r="IIS182" s="49"/>
      <c r="IIT182" s="49"/>
      <c r="IIW182" s="49"/>
      <c r="IIZ182" s="49"/>
      <c r="IJB182" s="49"/>
      <c r="IJD182" s="49"/>
      <c r="IJG182" s="49"/>
      <c r="IJJ182" s="49"/>
      <c r="IJM182" s="49"/>
      <c r="IJP182" s="49"/>
      <c r="IJS182" s="49"/>
      <c r="IJV182" s="49"/>
      <c r="IJY182" s="49"/>
      <c r="IKB182" s="49"/>
      <c r="IKD182" s="49"/>
      <c r="IKQ182" s="49"/>
      <c r="IKR182" s="49"/>
      <c r="IKS182" s="49"/>
      <c r="IKT182" s="49"/>
      <c r="IKU182" s="49"/>
      <c r="IKV182" s="49"/>
      <c r="IKW182" s="49"/>
      <c r="IKX182" s="49"/>
      <c r="IKY182" s="49"/>
      <c r="IKZ182" s="49"/>
      <c r="ILA182" s="49"/>
      <c r="ILB182" s="49"/>
      <c r="ILC182" s="49"/>
      <c r="ILD182" s="49"/>
      <c r="ILE182" s="49"/>
      <c r="ILF182" s="49"/>
      <c r="ILG182" s="49"/>
      <c r="ILH182" s="49"/>
      <c r="ILI182" s="49"/>
      <c r="ILJ182" s="49"/>
      <c r="ILK182" s="49"/>
      <c r="ILL182" s="49"/>
      <c r="ILM182" s="49"/>
      <c r="ILN182" s="49"/>
      <c r="ILO182" s="49"/>
      <c r="ILP182" s="49"/>
      <c r="ILQ182" s="49"/>
      <c r="ILR182" s="49"/>
      <c r="ILS182" s="49"/>
      <c r="ILT182" s="49"/>
      <c r="ILU182" s="49"/>
      <c r="ILV182" s="49"/>
      <c r="ILW182" s="49"/>
      <c r="ILX182" s="49"/>
      <c r="ILY182" s="49"/>
      <c r="ILZ182" s="49"/>
      <c r="IMA182" s="49"/>
      <c r="IMB182" s="49"/>
      <c r="IMC182" s="49"/>
      <c r="IMD182" s="49"/>
      <c r="IMG182" s="49"/>
      <c r="IMJ182" s="49"/>
      <c r="IMM182" s="49"/>
      <c r="IMP182" s="49"/>
      <c r="IMS182" s="49"/>
      <c r="IMV182" s="49"/>
      <c r="INE182" s="49"/>
      <c r="INH182" s="49"/>
      <c r="INK182" s="49"/>
      <c r="INN182" s="49"/>
      <c r="INW182" s="49"/>
      <c r="IOC182" s="49"/>
      <c r="IOF182" s="49"/>
      <c r="IOI182" s="49"/>
      <c r="IOL182" s="49"/>
      <c r="IOR182" s="49"/>
      <c r="IOU182" s="49"/>
      <c r="IPA182" s="49"/>
      <c r="IPC182" s="49"/>
      <c r="IPD182" s="49"/>
      <c r="IPF182" s="49"/>
      <c r="IPW182" s="49"/>
      <c r="IQB182" s="49"/>
      <c r="IQH182" s="49"/>
      <c r="IQK182" s="49"/>
      <c r="IQN182" s="49"/>
      <c r="IQV182" s="49"/>
      <c r="IRR182" s="49"/>
      <c r="IRS182" s="49"/>
      <c r="IRT182" s="49"/>
      <c r="IRU182" s="49"/>
      <c r="IRV182" s="49"/>
      <c r="IRW182" s="49"/>
      <c r="ISO182" s="49"/>
      <c r="ISP182" s="49"/>
      <c r="ISS182" s="49"/>
      <c r="ISV182" s="49"/>
      <c r="ISX182" s="49"/>
      <c r="ISZ182" s="49"/>
      <c r="ITC182" s="49"/>
      <c r="ITF182" s="49"/>
      <c r="ITI182" s="49"/>
      <c r="ITL182" s="49"/>
      <c r="ITO182" s="49"/>
      <c r="ITR182" s="49"/>
      <c r="ITU182" s="49"/>
      <c r="ITX182" s="49"/>
      <c r="ITZ182" s="49"/>
      <c r="IUM182" s="49"/>
      <c r="IUN182" s="49"/>
      <c r="IUO182" s="49"/>
      <c r="IUP182" s="49"/>
      <c r="IUQ182" s="49"/>
      <c r="IUR182" s="49"/>
      <c r="IUS182" s="49"/>
      <c r="IUT182" s="49"/>
      <c r="IUU182" s="49"/>
      <c r="IUV182" s="49"/>
      <c r="IUW182" s="49"/>
      <c r="IUX182" s="49"/>
      <c r="IUY182" s="49"/>
      <c r="IUZ182" s="49"/>
      <c r="IVA182" s="49"/>
      <c r="IVB182" s="49"/>
      <c r="IVC182" s="49"/>
      <c r="IVD182" s="49"/>
      <c r="IVE182" s="49"/>
      <c r="IVF182" s="49"/>
      <c r="IVG182" s="49"/>
      <c r="IVH182" s="49"/>
      <c r="IVI182" s="49"/>
      <c r="IVJ182" s="49"/>
      <c r="IVK182" s="49"/>
      <c r="IVL182" s="49"/>
      <c r="IVM182" s="49"/>
      <c r="IVN182" s="49"/>
      <c r="IVO182" s="49"/>
      <c r="IVP182" s="49"/>
      <c r="IVQ182" s="49"/>
      <c r="IVR182" s="49"/>
      <c r="IVS182" s="49"/>
      <c r="IVT182" s="49"/>
      <c r="IVU182" s="49"/>
      <c r="IVV182" s="49"/>
      <c r="IVW182" s="49"/>
      <c r="IVX182" s="49"/>
      <c r="IVY182" s="49"/>
      <c r="IVZ182" s="49"/>
      <c r="IWC182" s="49"/>
      <c r="IWF182" s="49"/>
      <c r="IWI182" s="49"/>
      <c r="IWL182" s="49"/>
      <c r="IWO182" s="49"/>
      <c r="IWR182" s="49"/>
      <c r="IXA182" s="49"/>
      <c r="IXD182" s="49"/>
      <c r="IXG182" s="49"/>
      <c r="IXJ182" s="49"/>
      <c r="IXS182" s="49"/>
      <c r="IXY182" s="49"/>
      <c r="IYB182" s="49"/>
      <c r="IYE182" s="49"/>
      <c r="IYH182" s="49"/>
      <c r="IYN182" s="49"/>
      <c r="IYQ182" s="49"/>
      <c r="IYW182" s="49"/>
      <c r="IYY182" s="49"/>
      <c r="IYZ182" s="49"/>
      <c r="IZB182" s="49"/>
      <c r="IZS182" s="49"/>
      <c r="IZX182" s="49"/>
      <c r="JAD182" s="49"/>
      <c r="JAG182" s="49"/>
      <c r="JAJ182" s="49"/>
      <c r="JAR182" s="49"/>
      <c r="JBN182" s="49"/>
      <c r="JBO182" s="49"/>
      <c r="JBP182" s="49"/>
      <c r="JBQ182" s="49"/>
      <c r="JBR182" s="49"/>
      <c r="JBS182" s="49"/>
      <c r="JCK182" s="49"/>
      <c r="JCL182" s="49"/>
      <c r="JCO182" s="49"/>
      <c r="JCR182" s="49"/>
      <c r="JCT182" s="49"/>
      <c r="JCV182" s="49"/>
      <c r="JCY182" s="49"/>
      <c r="JDB182" s="49"/>
      <c r="JDE182" s="49"/>
      <c r="JDH182" s="49"/>
      <c r="JDK182" s="49"/>
      <c r="JDN182" s="49"/>
      <c r="JDQ182" s="49"/>
      <c r="JDT182" s="49"/>
      <c r="JDV182" s="49"/>
      <c r="JEI182" s="49"/>
      <c r="JEJ182" s="49"/>
      <c r="JEK182" s="49"/>
      <c r="JEL182" s="49"/>
      <c r="JEM182" s="49"/>
      <c r="JEN182" s="49"/>
      <c r="JEO182" s="49"/>
      <c r="JEP182" s="49"/>
      <c r="JEQ182" s="49"/>
      <c r="JER182" s="49"/>
      <c r="JES182" s="49"/>
      <c r="JET182" s="49"/>
      <c r="JEU182" s="49"/>
      <c r="JEV182" s="49"/>
      <c r="JEW182" s="49"/>
      <c r="JEX182" s="49"/>
      <c r="JEY182" s="49"/>
      <c r="JEZ182" s="49"/>
      <c r="JFA182" s="49"/>
      <c r="JFB182" s="49"/>
      <c r="JFC182" s="49"/>
      <c r="JFD182" s="49"/>
      <c r="JFE182" s="49"/>
      <c r="JFF182" s="49"/>
      <c r="JFG182" s="49"/>
      <c r="JFH182" s="49"/>
      <c r="JFI182" s="49"/>
      <c r="JFJ182" s="49"/>
      <c r="JFK182" s="49"/>
      <c r="JFL182" s="49"/>
      <c r="JFM182" s="49"/>
      <c r="JFN182" s="49"/>
      <c r="JFO182" s="49"/>
      <c r="JFP182" s="49"/>
      <c r="JFQ182" s="49"/>
      <c r="JFR182" s="49"/>
      <c r="JFS182" s="49"/>
      <c r="JFT182" s="49"/>
      <c r="JFU182" s="49"/>
      <c r="JFV182" s="49"/>
      <c r="JFY182" s="49"/>
      <c r="JGB182" s="49"/>
      <c r="JGE182" s="49"/>
      <c r="JGH182" s="49"/>
      <c r="JGK182" s="49"/>
      <c r="JGN182" s="49"/>
      <c r="JGW182" s="49"/>
      <c r="JGZ182" s="49"/>
      <c r="JHC182" s="49"/>
      <c r="JHF182" s="49"/>
      <c r="JHO182" s="49"/>
      <c r="JHU182" s="49"/>
      <c r="JHX182" s="49"/>
      <c r="JIA182" s="49"/>
      <c r="JID182" s="49"/>
      <c r="JIJ182" s="49"/>
      <c r="JIM182" s="49"/>
      <c r="JIS182" s="49"/>
      <c r="JIU182" s="49"/>
      <c r="JIV182" s="49"/>
      <c r="JIX182" s="49"/>
      <c r="JJO182" s="49"/>
      <c r="JJT182" s="49"/>
      <c r="JJZ182" s="49"/>
      <c r="JKC182" s="49"/>
      <c r="JKF182" s="49"/>
      <c r="JKN182" s="49"/>
      <c r="JLJ182" s="49"/>
      <c r="JLK182" s="49"/>
      <c r="JLL182" s="49"/>
      <c r="JLM182" s="49"/>
      <c r="JLN182" s="49"/>
      <c r="JLO182" s="49"/>
      <c r="JMG182" s="49"/>
      <c r="JMH182" s="49"/>
      <c r="JMK182" s="49"/>
      <c r="JMN182" s="49"/>
      <c r="JMP182" s="49"/>
      <c r="JMR182" s="49"/>
      <c r="JMU182" s="49"/>
      <c r="JMX182" s="49"/>
      <c r="JNA182" s="49"/>
      <c r="JND182" s="49"/>
      <c r="JNG182" s="49"/>
      <c r="JNJ182" s="49"/>
      <c r="JNM182" s="49"/>
      <c r="JNP182" s="49"/>
      <c r="JNR182" s="49"/>
      <c r="JOE182" s="49"/>
      <c r="JOF182" s="49"/>
      <c r="JOG182" s="49"/>
      <c r="JOH182" s="49"/>
      <c r="JOI182" s="49"/>
      <c r="JOJ182" s="49"/>
      <c r="JOK182" s="49"/>
      <c r="JOL182" s="49"/>
      <c r="JOM182" s="49"/>
      <c r="JON182" s="49"/>
      <c r="JOO182" s="49"/>
      <c r="JOP182" s="49"/>
      <c r="JOQ182" s="49"/>
      <c r="JOR182" s="49"/>
      <c r="JOS182" s="49"/>
      <c r="JOT182" s="49"/>
      <c r="JOU182" s="49"/>
      <c r="JOV182" s="49"/>
      <c r="JOW182" s="49"/>
      <c r="JOX182" s="49"/>
      <c r="JOY182" s="49"/>
      <c r="JOZ182" s="49"/>
      <c r="JPA182" s="49"/>
      <c r="JPB182" s="49"/>
      <c r="JPC182" s="49"/>
      <c r="JPD182" s="49"/>
      <c r="JPE182" s="49"/>
      <c r="JPF182" s="49"/>
      <c r="JPG182" s="49"/>
      <c r="JPH182" s="49"/>
      <c r="JPI182" s="49"/>
      <c r="JPJ182" s="49"/>
      <c r="JPK182" s="49"/>
      <c r="JPL182" s="49"/>
      <c r="JPM182" s="49"/>
      <c r="JPN182" s="49"/>
      <c r="JPO182" s="49"/>
      <c r="JPP182" s="49"/>
      <c r="JPQ182" s="49"/>
      <c r="JPR182" s="49"/>
      <c r="JPU182" s="49"/>
      <c r="JPX182" s="49"/>
      <c r="JQA182" s="49"/>
      <c r="JQD182" s="49"/>
      <c r="JQG182" s="49"/>
      <c r="JQJ182" s="49"/>
      <c r="JQS182" s="49"/>
      <c r="JQV182" s="49"/>
      <c r="JQY182" s="49"/>
      <c r="JRB182" s="49"/>
      <c r="JRK182" s="49"/>
      <c r="JRQ182" s="49"/>
      <c r="JRT182" s="49"/>
      <c r="JRW182" s="49"/>
      <c r="JRZ182" s="49"/>
      <c r="JSF182" s="49"/>
      <c r="JSI182" s="49"/>
      <c r="JSO182" s="49"/>
      <c r="JSQ182" s="49"/>
      <c r="JSR182" s="49"/>
      <c r="JST182" s="49"/>
      <c r="JTK182" s="49"/>
      <c r="JTP182" s="49"/>
      <c r="JTV182" s="49"/>
      <c r="JTY182" s="49"/>
      <c r="JUB182" s="49"/>
      <c r="JUJ182" s="49"/>
      <c r="JVF182" s="49"/>
      <c r="JVG182" s="49"/>
      <c r="JVH182" s="49"/>
      <c r="JVI182" s="49"/>
      <c r="JVJ182" s="49"/>
      <c r="JVK182" s="49"/>
      <c r="JWC182" s="49"/>
      <c r="JWD182" s="49"/>
      <c r="JWG182" s="49"/>
      <c r="JWJ182" s="49"/>
      <c r="JWL182" s="49"/>
      <c r="JWN182" s="49"/>
      <c r="JWQ182" s="49"/>
      <c r="JWT182" s="49"/>
      <c r="JWW182" s="49"/>
      <c r="JWZ182" s="49"/>
      <c r="JXC182" s="49"/>
      <c r="JXF182" s="49"/>
      <c r="JXI182" s="49"/>
      <c r="JXL182" s="49"/>
      <c r="JXN182" s="49"/>
      <c r="JYA182" s="49"/>
      <c r="JYB182" s="49"/>
      <c r="JYC182" s="49"/>
      <c r="JYD182" s="49"/>
      <c r="JYE182" s="49"/>
      <c r="JYF182" s="49"/>
      <c r="JYG182" s="49"/>
      <c r="JYH182" s="49"/>
      <c r="JYI182" s="49"/>
      <c r="JYJ182" s="49"/>
      <c r="JYK182" s="49"/>
      <c r="JYL182" s="49"/>
      <c r="JYM182" s="49"/>
      <c r="JYN182" s="49"/>
      <c r="JYO182" s="49"/>
      <c r="JYP182" s="49"/>
      <c r="JYQ182" s="49"/>
      <c r="JYR182" s="49"/>
      <c r="JYS182" s="49"/>
      <c r="JYT182" s="49"/>
      <c r="JYU182" s="49"/>
      <c r="JYV182" s="49"/>
      <c r="JYW182" s="49"/>
      <c r="JYX182" s="49"/>
      <c r="JYY182" s="49"/>
      <c r="JYZ182" s="49"/>
      <c r="JZA182" s="49"/>
      <c r="JZB182" s="49"/>
      <c r="JZC182" s="49"/>
      <c r="JZD182" s="49"/>
      <c r="JZE182" s="49"/>
      <c r="JZF182" s="49"/>
      <c r="JZG182" s="49"/>
      <c r="JZH182" s="49"/>
      <c r="JZI182" s="49"/>
      <c r="JZJ182" s="49"/>
      <c r="JZK182" s="49"/>
      <c r="JZL182" s="49"/>
      <c r="JZM182" s="49"/>
      <c r="JZN182" s="49"/>
      <c r="JZQ182" s="49"/>
      <c r="JZT182" s="49"/>
      <c r="JZW182" s="49"/>
      <c r="JZZ182" s="49"/>
      <c r="KAC182" s="49"/>
      <c r="KAF182" s="49"/>
      <c r="KAO182" s="49"/>
      <c r="KAR182" s="49"/>
      <c r="KAU182" s="49"/>
      <c r="KAX182" s="49"/>
      <c r="KBG182" s="49"/>
      <c r="KBM182" s="49"/>
      <c r="KBP182" s="49"/>
      <c r="KBS182" s="49"/>
      <c r="KBV182" s="49"/>
      <c r="KCB182" s="49"/>
      <c r="KCE182" s="49"/>
      <c r="KCK182" s="49"/>
      <c r="KCM182" s="49"/>
      <c r="KCN182" s="49"/>
      <c r="KCP182" s="49"/>
      <c r="KDG182" s="49"/>
      <c r="KDL182" s="49"/>
      <c r="KDR182" s="49"/>
      <c r="KDU182" s="49"/>
      <c r="KDX182" s="49"/>
      <c r="KEF182" s="49"/>
      <c r="KFB182" s="49"/>
      <c r="KFC182" s="49"/>
      <c r="KFD182" s="49"/>
      <c r="KFE182" s="49"/>
      <c r="KFF182" s="49"/>
      <c r="KFG182" s="49"/>
      <c r="KFY182" s="49"/>
      <c r="KFZ182" s="49"/>
      <c r="KGC182" s="49"/>
      <c r="KGF182" s="49"/>
      <c r="KGH182" s="49"/>
      <c r="KGJ182" s="49"/>
      <c r="KGM182" s="49"/>
      <c r="KGP182" s="49"/>
      <c r="KGS182" s="49"/>
      <c r="KGV182" s="49"/>
      <c r="KGY182" s="49"/>
      <c r="KHB182" s="49"/>
      <c r="KHE182" s="49"/>
      <c r="KHH182" s="49"/>
      <c r="KHJ182" s="49"/>
      <c r="KHW182" s="49"/>
      <c r="KHX182" s="49"/>
      <c r="KHY182" s="49"/>
      <c r="KHZ182" s="49"/>
      <c r="KIA182" s="49"/>
      <c r="KIB182" s="49"/>
      <c r="KIC182" s="49"/>
      <c r="KID182" s="49"/>
      <c r="KIE182" s="49"/>
      <c r="KIF182" s="49"/>
      <c r="KIG182" s="49"/>
      <c r="KIH182" s="49"/>
      <c r="KII182" s="49"/>
      <c r="KIJ182" s="49"/>
      <c r="KIK182" s="49"/>
      <c r="KIL182" s="49"/>
      <c r="KIM182" s="49"/>
      <c r="KIN182" s="49"/>
      <c r="KIO182" s="49"/>
      <c r="KIP182" s="49"/>
      <c r="KIQ182" s="49"/>
      <c r="KIR182" s="49"/>
      <c r="KIS182" s="49"/>
      <c r="KIT182" s="49"/>
      <c r="KIU182" s="49"/>
      <c r="KIV182" s="49"/>
      <c r="KIW182" s="49"/>
      <c r="KIX182" s="49"/>
      <c r="KIY182" s="49"/>
      <c r="KIZ182" s="49"/>
      <c r="KJA182" s="49"/>
      <c r="KJB182" s="49"/>
      <c r="KJC182" s="49"/>
      <c r="KJD182" s="49"/>
      <c r="KJE182" s="49"/>
      <c r="KJF182" s="49"/>
      <c r="KJG182" s="49"/>
      <c r="KJH182" s="49"/>
      <c r="KJI182" s="49"/>
      <c r="KJJ182" s="49"/>
      <c r="KJM182" s="49"/>
      <c r="KJP182" s="49"/>
      <c r="KJS182" s="49"/>
      <c r="KJV182" s="49"/>
      <c r="KJY182" s="49"/>
      <c r="KKB182" s="49"/>
      <c r="KKK182" s="49"/>
      <c r="KKN182" s="49"/>
      <c r="KKQ182" s="49"/>
      <c r="KKT182" s="49"/>
      <c r="KLC182" s="49"/>
      <c r="KLI182" s="49"/>
      <c r="KLL182" s="49"/>
      <c r="KLO182" s="49"/>
      <c r="KLR182" s="49"/>
      <c r="KLX182" s="49"/>
      <c r="KMA182" s="49"/>
      <c r="KMG182" s="49"/>
      <c r="KMI182" s="49"/>
      <c r="KMJ182" s="49"/>
      <c r="KML182" s="49"/>
      <c r="KNC182" s="49"/>
      <c r="KNH182" s="49"/>
      <c r="KNN182" s="49"/>
      <c r="KNQ182" s="49"/>
      <c r="KNT182" s="49"/>
      <c r="KOB182" s="49"/>
      <c r="KOX182" s="49"/>
      <c r="KOY182" s="49"/>
      <c r="KOZ182" s="49"/>
      <c r="KPA182" s="49"/>
      <c r="KPB182" s="49"/>
      <c r="KPC182" s="49"/>
      <c r="KPU182" s="49"/>
      <c r="KPV182" s="49"/>
      <c r="KPY182" s="49"/>
      <c r="KQB182" s="49"/>
      <c r="KQD182" s="49"/>
      <c r="KQF182" s="49"/>
      <c r="KQI182" s="49"/>
      <c r="KQL182" s="49"/>
      <c r="KQO182" s="49"/>
      <c r="KQR182" s="49"/>
      <c r="KQU182" s="49"/>
      <c r="KQX182" s="49"/>
      <c r="KRA182" s="49"/>
      <c r="KRD182" s="49"/>
      <c r="KRF182" s="49"/>
      <c r="KRS182" s="49"/>
      <c r="KRT182" s="49"/>
      <c r="KRU182" s="49"/>
      <c r="KRV182" s="49"/>
      <c r="KRW182" s="49"/>
      <c r="KRX182" s="49"/>
      <c r="KRY182" s="49"/>
      <c r="KRZ182" s="49"/>
      <c r="KSA182" s="49"/>
      <c r="KSB182" s="49"/>
      <c r="KSC182" s="49"/>
      <c r="KSD182" s="49"/>
      <c r="KSE182" s="49"/>
      <c r="KSF182" s="49"/>
      <c r="KSG182" s="49"/>
      <c r="KSH182" s="49"/>
      <c r="KSI182" s="49"/>
      <c r="KSJ182" s="49"/>
      <c r="KSK182" s="49"/>
      <c r="KSL182" s="49"/>
      <c r="KSM182" s="49"/>
      <c r="KSN182" s="49"/>
      <c r="KSO182" s="49"/>
      <c r="KSP182" s="49"/>
      <c r="KSQ182" s="49"/>
      <c r="KSR182" s="49"/>
      <c r="KSS182" s="49"/>
      <c r="KST182" s="49"/>
      <c r="KSU182" s="49"/>
      <c r="KSV182" s="49"/>
      <c r="KSW182" s="49"/>
      <c r="KSX182" s="49"/>
      <c r="KSY182" s="49"/>
      <c r="KSZ182" s="49"/>
      <c r="KTA182" s="49"/>
      <c r="KTB182" s="49"/>
      <c r="KTC182" s="49"/>
      <c r="KTD182" s="49"/>
      <c r="KTE182" s="49"/>
      <c r="KTF182" s="49"/>
      <c r="KTI182" s="49"/>
      <c r="KTL182" s="49"/>
      <c r="KTO182" s="49"/>
      <c r="KTR182" s="49"/>
      <c r="KTU182" s="49"/>
      <c r="KTX182" s="49"/>
      <c r="KUG182" s="49"/>
      <c r="KUJ182" s="49"/>
      <c r="KUM182" s="49"/>
      <c r="KUP182" s="49"/>
      <c r="KUY182" s="49"/>
      <c r="KVE182" s="49"/>
      <c r="KVH182" s="49"/>
      <c r="KVK182" s="49"/>
      <c r="KVN182" s="49"/>
      <c r="KVT182" s="49"/>
      <c r="KVW182" s="49"/>
      <c r="KWC182" s="49"/>
      <c r="KWE182" s="49"/>
      <c r="KWF182" s="49"/>
      <c r="KWH182" s="49"/>
      <c r="KWY182" s="49"/>
      <c r="KXD182" s="49"/>
      <c r="KXJ182" s="49"/>
      <c r="KXM182" s="49"/>
      <c r="KXP182" s="49"/>
      <c r="KXX182" s="49"/>
      <c r="KYT182" s="49"/>
      <c r="KYU182" s="49"/>
      <c r="KYV182" s="49"/>
      <c r="KYW182" s="49"/>
      <c r="KYX182" s="49"/>
      <c r="KYY182" s="49"/>
      <c r="KZQ182" s="49"/>
      <c r="KZR182" s="49"/>
      <c r="KZU182" s="49"/>
      <c r="KZX182" s="49"/>
      <c r="KZZ182" s="49"/>
      <c r="LAB182" s="49"/>
      <c r="LAE182" s="49"/>
      <c r="LAH182" s="49"/>
      <c r="LAK182" s="49"/>
      <c r="LAN182" s="49"/>
      <c r="LAQ182" s="49"/>
      <c r="LAT182" s="49"/>
      <c r="LAW182" s="49"/>
      <c r="LAZ182" s="49"/>
      <c r="LBB182" s="49"/>
      <c r="LBO182" s="49"/>
      <c r="LBP182" s="49"/>
      <c r="LBQ182" s="49"/>
      <c r="LBR182" s="49"/>
      <c r="LBS182" s="49"/>
      <c r="LBT182" s="49"/>
      <c r="LBU182" s="49"/>
      <c r="LBV182" s="49"/>
      <c r="LBW182" s="49"/>
      <c r="LBX182" s="49"/>
      <c r="LBY182" s="49"/>
      <c r="LBZ182" s="49"/>
      <c r="LCA182" s="49"/>
      <c r="LCB182" s="49"/>
      <c r="LCC182" s="49"/>
      <c r="LCD182" s="49"/>
      <c r="LCE182" s="49"/>
      <c r="LCF182" s="49"/>
      <c r="LCG182" s="49"/>
      <c r="LCH182" s="49"/>
      <c r="LCI182" s="49"/>
      <c r="LCJ182" s="49"/>
      <c r="LCK182" s="49"/>
      <c r="LCL182" s="49"/>
      <c r="LCM182" s="49"/>
      <c r="LCN182" s="49"/>
      <c r="LCO182" s="49"/>
      <c r="LCP182" s="49"/>
      <c r="LCQ182" s="49"/>
      <c r="LCR182" s="49"/>
      <c r="LCS182" s="49"/>
      <c r="LCT182" s="49"/>
      <c r="LCU182" s="49"/>
      <c r="LCV182" s="49"/>
      <c r="LCW182" s="49"/>
      <c r="LCX182" s="49"/>
      <c r="LCY182" s="49"/>
      <c r="LCZ182" s="49"/>
      <c r="LDA182" s="49"/>
      <c r="LDB182" s="49"/>
      <c r="LDE182" s="49"/>
      <c r="LDH182" s="49"/>
      <c r="LDK182" s="49"/>
      <c r="LDN182" s="49"/>
      <c r="LDQ182" s="49"/>
      <c r="LDT182" s="49"/>
      <c r="LEC182" s="49"/>
      <c r="LEF182" s="49"/>
      <c r="LEI182" s="49"/>
      <c r="LEL182" s="49"/>
      <c r="LEU182" s="49"/>
      <c r="LFA182" s="49"/>
      <c r="LFD182" s="49"/>
      <c r="LFG182" s="49"/>
      <c r="LFJ182" s="49"/>
      <c r="LFP182" s="49"/>
      <c r="LFS182" s="49"/>
      <c r="LFY182" s="49"/>
      <c r="LGA182" s="49"/>
      <c r="LGB182" s="49"/>
      <c r="LGD182" s="49"/>
      <c r="LGU182" s="49"/>
      <c r="LGZ182" s="49"/>
      <c r="LHF182" s="49"/>
      <c r="LHI182" s="49"/>
      <c r="LHL182" s="49"/>
      <c r="LHT182" s="49"/>
      <c r="LIP182" s="49"/>
      <c r="LIQ182" s="49"/>
      <c r="LIR182" s="49"/>
      <c r="LIS182" s="49"/>
      <c r="LIT182" s="49"/>
      <c r="LIU182" s="49"/>
      <c r="LJM182" s="49"/>
      <c r="LJN182" s="49"/>
      <c r="LJQ182" s="49"/>
      <c r="LJT182" s="49"/>
      <c r="LJV182" s="49"/>
      <c r="LJX182" s="49"/>
      <c r="LKA182" s="49"/>
      <c r="LKD182" s="49"/>
      <c r="LKG182" s="49"/>
      <c r="LKJ182" s="49"/>
      <c r="LKM182" s="49"/>
      <c r="LKP182" s="49"/>
      <c r="LKS182" s="49"/>
      <c r="LKV182" s="49"/>
      <c r="LKX182" s="49"/>
      <c r="LLK182" s="49"/>
      <c r="LLL182" s="49"/>
      <c r="LLM182" s="49"/>
      <c r="LLN182" s="49"/>
      <c r="LLO182" s="49"/>
      <c r="LLP182" s="49"/>
      <c r="LLQ182" s="49"/>
      <c r="LLR182" s="49"/>
      <c r="LLS182" s="49"/>
      <c r="LLT182" s="49"/>
      <c r="LLU182" s="49"/>
      <c r="LLV182" s="49"/>
      <c r="LLW182" s="49"/>
      <c r="LLX182" s="49"/>
      <c r="LLY182" s="49"/>
      <c r="LLZ182" s="49"/>
      <c r="LMA182" s="49"/>
      <c r="LMB182" s="49"/>
      <c r="LMC182" s="49"/>
      <c r="LMD182" s="49"/>
      <c r="LME182" s="49"/>
      <c r="LMF182" s="49"/>
      <c r="LMG182" s="49"/>
      <c r="LMH182" s="49"/>
      <c r="LMI182" s="49"/>
      <c r="LMJ182" s="49"/>
      <c r="LMK182" s="49"/>
      <c r="LML182" s="49"/>
      <c r="LMM182" s="49"/>
      <c r="LMN182" s="49"/>
      <c r="LMO182" s="49"/>
      <c r="LMP182" s="49"/>
      <c r="LMQ182" s="49"/>
      <c r="LMR182" s="49"/>
      <c r="LMS182" s="49"/>
      <c r="LMT182" s="49"/>
      <c r="LMU182" s="49"/>
      <c r="LMV182" s="49"/>
      <c r="LMW182" s="49"/>
      <c r="LMX182" s="49"/>
      <c r="LNA182" s="49"/>
      <c r="LND182" s="49"/>
      <c r="LNG182" s="49"/>
      <c r="LNJ182" s="49"/>
      <c r="LNM182" s="49"/>
      <c r="LNP182" s="49"/>
      <c r="LNY182" s="49"/>
      <c r="LOB182" s="49"/>
      <c r="LOE182" s="49"/>
      <c r="LOH182" s="49"/>
      <c r="LOQ182" s="49"/>
      <c r="LOW182" s="49"/>
      <c r="LOZ182" s="49"/>
      <c r="LPC182" s="49"/>
      <c r="LPF182" s="49"/>
      <c r="LPL182" s="49"/>
      <c r="LPO182" s="49"/>
      <c r="LPU182" s="49"/>
      <c r="LPW182" s="49"/>
      <c r="LPX182" s="49"/>
      <c r="LPZ182" s="49"/>
      <c r="LQQ182" s="49"/>
      <c r="LQV182" s="49"/>
      <c r="LRB182" s="49"/>
      <c r="LRE182" s="49"/>
      <c r="LRH182" s="49"/>
      <c r="LRP182" s="49"/>
      <c r="LSL182" s="49"/>
      <c r="LSM182" s="49"/>
      <c r="LSN182" s="49"/>
      <c r="LSO182" s="49"/>
      <c r="LSP182" s="49"/>
      <c r="LSQ182" s="49"/>
      <c r="LTI182" s="49"/>
      <c r="LTJ182" s="49"/>
      <c r="LTM182" s="49"/>
      <c r="LTP182" s="49"/>
      <c r="LTR182" s="49"/>
      <c r="LTT182" s="49"/>
      <c r="LTW182" s="49"/>
      <c r="LTZ182" s="49"/>
      <c r="LUC182" s="49"/>
      <c r="LUF182" s="49"/>
      <c r="LUI182" s="49"/>
      <c r="LUL182" s="49"/>
      <c r="LUO182" s="49"/>
      <c r="LUR182" s="49"/>
      <c r="LUT182" s="49"/>
      <c r="LVG182" s="49"/>
      <c r="LVH182" s="49"/>
      <c r="LVI182" s="49"/>
      <c r="LVJ182" s="49"/>
      <c r="LVK182" s="49"/>
      <c r="LVL182" s="49"/>
      <c r="LVM182" s="49"/>
      <c r="LVN182" s="49"/>
      <c r="LVO182" s="49"/>
      <c r="LVP182" s="49"/>
      <c r="LVQ182" s="49"/>
      <c r="LVR182" s="49"/>
      <c r="LVS182" s="49"/>
      <c r="LVT182" s="49"/>
      <c r="LVU182" s="49"/>
      <c r="LVV182" s="49"/>
      <c r="LVW182" s="49"/>
      <c r="LVX182" s="49"/>
      <c r="LVY182" s="49"/>
      <c r="LVZ182" s="49"/>
      <c r="LWA182" s="49"/>
      <c r="LWB182" s="49"/>
      <c r="LWC182" s="49"/>
      <c r="LWD182" s="49"/>
      <c r="LWE182" s="49"/>
      <c r="LWF182" s="49"/>
      <c r="LWG182" s="49"/>
      <c r="LWH182" s="49"/>
      <c r="LWI182" s="49"/>
      <c r="LWJ182" s="49"/>
      <c r="LWK182" s="49"/>
      <c r="LWL182" s="49"/>
      <c r="LWM182" s="49"/>
      <c r="LWN182" s="49"/>
      <c r="LWO182" s="49"/>
      <c r="LWP182" s="49"/>
      <c r="LWQ182" s="49"/>
      <c r="LWR182" s="49"/>
      <c r="LWS182" s="49"/>
      <c r="LWT182" s="49"/>
      <c r="LWW182" s="49"/>
      <c r="LWZ182" s="49"/>
      <c r="LXC182" s="49"/>
      <c r="LXF182" s="49"/>
      <c r="LXI182" s="49"/>
      <c r="LXL182" s="49"/>
      <c r="LXU182" s="49"/>
      <c r="LXX182" s="49"/>
      <c r="LYA182" s="49"/>
      <c r="LYD182" s="49"/>
      <c r="LYM182" s="49"/>
      <c r="LYS182" s="49"/>
      <c r="LYV182" s="49"/>
      <c r="LYY182" s="49"/>
      <c r="LZB182" s="49"/>
      <c r="LZH182" s="49"/>
      <c r="LZK182" s="49"/>
      <c r="LZQ182" s="49"/>
      <c r="LZS182" s="49"/>
      <c r="LZT182" s="49"/>
      <c r="LZV182" s="49"/>
      <c r="MAM182" s="49"/>
      <c r="MAR182" s="49"/>
      <c r="MAX182" s="49"/>
      <c r="MBA182" s="49"/>
      <c r="MBD182" s="49"/>
      <c r="MBL182" s="49"/>
      <c r="MCH182" s="49"/>
      <c r="MCI182" s="49"/>
      <c r="MCJ182" s="49"/>
      <c r="MCK182" s="49"/>
      <c r="MCL182" s="49"/>
      <c r="MCM182" s="49"/>
      <c r="MDE182" s="49"/>
      <c r="MDF182" s="49"/>
      <c r="MDI182" s="49"/>
      <c r="MDL182" s="49"/>
      <c r="MDN182" s="49"/>
      <c r="MDP182" s="49"/>
      <c r="MDS182" s="49"/>
      <c r="MDV182" s="49"/>
      <c r="MDY182" s="49"/>
      <c r="MEB182" s="49"/>
      <c r="MEE182" s="49"/>
      <c r="MEH182" s="49"/>
      <c r="MEK182" s="49"/>
      <c r="MEN182" s="49"/>
      <c r="MEP182" s="49"/>
      <c r="MFC182" s="49"/>
      <c r="MFD182" s="49"/>
      <c r="MFE182" s="49"/>
      <c r="MFF182" s="49"/>
      <c r="MFG182" s="49"/>
      <c r="MFH182" s="49"/>
      <c r="MFI182" s="49"/>
      <c r="MFJ182" s="49"/>
      <c r="MFK182" s="49"/>
      <c r="MFL182" s="49"/>
      <c r="MFM182" s="49"/>
      <c r="MFN182" s="49"/>
      <c r="MFO182" s="49"/>
      <c r="MFP182" s="49"/>
      <c r="MFQ182" s="49"/>
      <c r="MFR182" s="49"/>
      <c r="MFS182" s="49"/>
      <c r="MFT182" s="49"/>
      <c r="MFU182" s="49"/>
      <c r="MFV182" s="49"/>
      <c r="MFW182" s="49"/>
      <c r="MFX182" s="49"/>
      <c r="MFY182" s="49"/>
      <c r="MFZ182" s="49"/>
      <c r="MGA182" s="49"/>
      <c r="MGB182" s="49"/>
      <c r="MGC182" s="49"/>
      <c r="MGD182" s="49"/>
      <c r="MGE182" s="49"/>
      <c r="MGF182" s="49"/>
      <c r="MGG182" s="49"/>
      <c r="MGH182" s="49"/>
      <c r="MGI182" s="49"/>
      <c r="MGJ182" s="49"/>
      <c r="MGK182" s="49"/>
      <c r="MGL182" s="49"/>
      <c r="MGM182" s="49"/>
      <c r="MGN182" s="49"/>
      <c r="MGO182" s="49"/>
      <c r="MGP182" s="49"/>
      <c r="MGS182" s="49"/>
      <c r="MGV182" s="49"/>
      <c r="MGY182" s="49"/>
      <c r="MHB182" s="49"/>
      <c r="MHE182" s="49"/>
      <c r="MHH182" s="49"/>
      <c r="MHQ182" s="49"/>
      <c r="MHT182" s="49"/>
      <c r="MHW182" s="49"/>
      <c r="MHZ182" s="49"/>
      <c r="MII182" s="49"/>
      <c r="MIO182" s="49"/>
      <c r="MIR182" s="49"/>
      <c r="MIU182" s="49"/>
      <c r="MIX182" s="49"/>
      <c r="MJD182" s="49"/>
      <c r="MJG182" s="49"/>
      <c r="MJM182" s="49"/>
      <c r="MJO182" s="49"/>
      <c r="MJP182" s="49"/>
      <c r="MJR182" s="49"/>
      <c r="MKI182" s="49"/>
      <c r="MKN182" s="49"/>
      <c r="MKT182" s="49"/>
      <c r="MKW182" s="49"/>
      <c r="MKZ182" s="49"/>
      <c r="MLH182" s="49"/>
      <c r="MMD182" s="49"/>
      <c r="MME182" s="49"/>
      <c r="MMF182" s="49"/>
      <c r="MMG182" s="49"/>
      <c r="MMH182" s="49"/>
      <c r="MMI182" s="49"/>
      <c r="MNA182" s="49"/>
      <c r="MNB182" s="49"/>
      <c r="MNE182" s="49"/>
      <c r="MNH182" s="49"/>
      <c r="MNJ182" s="49"/>
      <c r="MNL182" s="49"/>
      <c r="MNO182" s="49"/>
      <c r="MNR182" s="49"/>
      <c r="MNU182" s="49"/>
      <c r="MNX182" s="49"/>
      <c r="MOA182" s="49"/>
      <c r="MOD182" s="49"/>
      <c r="MOG182" s="49"/>
      <c r="MOJ182" s="49"/>
      <c r="MOL182" s="49"/>
      <c r="MOY182" s="49"/>
      <c r="MOZ182" s="49"/>
      <c r="MPA182" s="49"/>
      <c r="MPB182" s="49"/>
      <c r="MPC182" s="49"/>
      <c r="MPD182" s="49"/>
      <c r="MPE182" s="49"/>
      <c r="MPF182" s="49"/>
      <c r="MPG182" s="49"/>
      <c r="MPH182" s="49"/>
      <c r="MPI182" s="49"/>
      <c r="MPJ182" s="49"/>
      <c r="MPK182" s="49"/>
      <c r="MPL182" s="49"/>
      <c r="MPM182" s="49"/>
      <c r="MPN182" s="49"/>
      <c r="MPO182" s="49"/>
      <c r="MPP182" s="49"/>
      <c r="MPQ182" s="49"/>
      <c r="MPR182" s="49"/>
      <c r="MPS182" s="49"/>
      <c r="MPT182" s="49"/>
      <c r="MPU182" s="49"/>
      <c r="MPV182" s="49"/>
      <c r="MPW182" s="49"/>
      <c r="MPX182" s="49"/>
      <c r="MPY182" s="49"/>
      <c r="MPZ182" s="49"/>
      <c r="MQA182" s="49"/>
      <c r="MQB182" s="49"/>
      <c r="MQC182" s="49"/>
      <c r="MQD182" s="49"/>
      <c r="MQE182" s="49"/>
      <c r="MQF182" s="49"/>
      <c r="MQG182" s="49"/>
      <c r="MQH182" s="49"/>
      <c r="MQI182" s="49"/>
      <c r="MQJ182" s="49"/>
      <c r="MQK182" s="49"/>
      <c r="MQL182" s="49"/>
      <c r="MQO182" s="49"/>
      <c r="MQR182" s="49"/>
      <c r="MQU182" s="49"/>
      <c r="MQX182" s="49"/>
      <c r="MRA182" s="49"/>
      <c r="MRD182" s="49"/>
      <c r="MRM182" s="49"/>
      <c r="MRP182" s="49"/>
      <c r="MRS182" s="49"/>
      <c r="MRV182" s="49"/>
      <c r="MSE182" s="49"/>
      <c r="MSK182" s="49"/>
      <c r="MSN182" s="49"/>
      <c r="MSQ182" s="49"/>
      <c r="MST182" s="49"/>
      <c r="MSZ182" s="49"/>
      <c r="MTC182" s="49"/>
      <c r="MTI182" s="49"/>
      <c r="MTK182" s="49"/>
      <c r="MTL182" s="49"/>
      <c r="MTN182" s="49"/>
      <c r="MUE182" s="49"/>
      <c r="MUJ182" s="49"/>
      <c r="MUP182" s="49"/>
      <c r="MUS182" s="49"/>
      <c r="MUV182" s="49"/>
      <c r="MVD182" s="49"/>
      <c r="MVZ182" s="49"/>
      <c r="MWA182" s="49"/>
      <c r="MWB182" s="49"/>
      <c r="MWC182" s="49"/>
      <c r="MWD182" s="49"/>
      <c r="MWE182" s="49"/>
      <c r="MWW182" s="49"/>
      <c r="MWX182" s="49"/>
      <c r="MXA182" s="49"/>
      <c r="MXD182" s="49"/>
      <c r="MXF182" s="49"/>
      <c r="MXH182" s="49"/>
      <c r="MXK182" s="49"/>
      <c r="MXN182" s="49"/>
      <c r="MXQ182" s="49"/>
      <c r="MXT182" s="49"/>
      <c r="MXW182" s="49"/>
      <c r="MXZ182" s="49"/>
      <c r="MYC182" s="49"/>
      <c r="MYF182" s="49"/>
      <c r="MYH182" s="49"/>
      <c r="MYU182" s="49"/>
      <c r="MYV182" s="49"/>
      <c r="MYW182" s="49"/>
      <c r="MYX182" s="49"/>
      <c r="MYY182" s="49"/>
      <c r="MYZ182" s="49"/>
      <c r="MZA182" s="49"/>
      <c r="MZB182" s="49"/>
      <c r="MZC182" s="49"/>
      <c r="MZD182" s="49"/>
      <c r="MZE182" s="49"/>
      <c r="MZF182" s="49"/>
      <c r="MZG182" s="49"/>
      <c r="MZH182" s="49"/>
      <c r="MZI182" s="49"/>
      <c r="MZJ182" s="49"/>
      <c r="MZK182" s="49"/>
      <c r="MZL182" s="49"/>
      <c r="MZM182" s="49"/>
      <c r="MZN182" s="49"/>
      <c r="MZO182" s="49"/>
      <c r="MZP182" s="49"/>
      <c r="MZQ182" s="49"/>
      <c r="MZR182" s="49"/>
      <c r="MZS182" s="49"/>
      <c r="MZT182" s="49"/>
      <c r="MZU182" s="49"/>
      <c r="MZV182" s="49"/>
      <c r="MZW182" s="49"/>
      <c r="MZX182" s="49"/>
      <c r="MZY182" s="49"/>
      <c r="MZZ182" s="49"/>
      <c r="NAA182" s="49"/>
      <c r="NAB182" s="49"/>
      <c r="NAC182" s="49"/>
      <c r="NAD182" s="49"/>
      <c r="NAE182" s="49"/>
      <c r="NAF182" s="49"/>
      <c r="NAG182" s="49"/>
      <c r="NAH182" s="49"/>
      <c r="NAK182" s="49"/>
      <c r="NAN182" s="49"/>
      <c r="NAQ182" s="49"/>
      <c r="NAT182" s="49"/>
      <c r="NAW182" s="49"/>
      <c r="NAZ182" s="49"/>
      <c r="NBI182" s="49"/>
      <c r="NBL182" s="49"/>
      <c r="NBO182" s="49"/>
      <c r="NBR182" s="49"/>
      <c r="NCA182" s="49"/>
      <c r="NCG182" s="49"/>
      <c r="NCJ182" s="49"/>
      <c r="NCM182" s="49"/>
      <c r="NCP182" s="49"/>
      <c r="NCV182" s="49"/>
      <c r="NCY182" s="49"/>
      <c r="NDE182" s="49"/>
      <c r="NDG182" s="49"/>
      <c r="NDH182" s="49"/>
      <c r="NDJ182" s="49"/>
      <c r="NEA182" s="49"/>
      <c r="NEF182" s="49"/>
      <c r="NEL182" s="49"/>
      <c r="NEO182" s="49"/>
      <c r="NER182" s="49"/>
      <c r="NEZ182" s="49"/>
      <c r="NFV182" s="49"/>
      <c r="NFW182" s="49"/>
      <c r="NFX182" s="49"/>
      <c r="NFY182" s="49"/>
      <c r="NFZ182" s="49"/>
      <c r="NGA182" s="49"/>
      <c r="NGS182" s="49"/>
      <c r="NGT182" s="49"/>
      <c r="NGW182" s="49"/>
      <c r="NGZ182" s="49"/>
      <c r="NHB182" s="49"/>
      <c r="NHD182" s="49"/>
      <c r="NHG182" s="49"/>
      <c r="NHJ182" s="49"/>
      <c r="NHM182" s="49"/>
      <c r="NHP182" s="49"/>
      <c r="NHS182" s="49"/>
      <c r="NHV182" s="49"/>
      <c r="NHY182" s="49"/>
      <c r="NIB182" s="49"/>
      <c r="NID182" s="49"/>
      <c r="NIQ182" s="49"/>
      <c r="NIR182" s="49"/>
      <c r="NIS182" s="49"/>
      <c r="NIT182" s="49"/>
      <c r="NIU182" s="49"/>
      <c r="NIV182" s="49"/>
      <c r="NIW182" s="49"/>
      <c r="NIX182" s="49"/>
      <c r="NIY182" s="49"/>
      <c r="NIZ182" s="49"/>
      <c r="NJA182" s="49"/>
      <c r="NJB182" s="49"/>
      <c r="NJC182" s="49"/>
      <c r="NJD182" s="49"/>
      <c r="NJE182" s="49"/>
      <c r="NJF182" s="49"/>
      <c r="NJG182" s="49"/>
      <c r="NJH182" s="49"/>
      <c r="NJI182" s="49"/>
      <c r="NJJ182" s="49"/>
      <c r="NJK182" s="49"/>
      <c r="NJL182" s="49"/>
      <c r="NJM182" s="49"/>
      <c r="NJN182" s="49"/>
      <c r="NJO182" s="49"/>
      <c r="NJP182" s="49"/>
      <c r="NJQ182" s="49"/>
      <c r="NJR182" s="49"/>
      <c r="NJS182" s="49"/>
      <c r="NJT182" s="49"/>
      <c r="NJU182" s="49"/>
      <c r="NJV182" s="49"/>
      <c r="NJW182" s="49"/>
      <c r="NJX182" s="49"/>
      <c r="NJY182" s="49"/>
      <c r="NJZ182" s="49"/>
      <c r="NKA182" s="49"/>
      <c r="NKB182" s="49"/>
      <c r="NKC182" s="49"/>
      <c r="NKD182" s="49"/>
      <c r="NKG182" s="49"/>
      <c r="NKJ182" s="49"/>
      <c r="NKM182" s="49"/>
      <c r="NKP182" s="49"/>
      <c r="NKS182" s="49"/>
      <c r="NKV182" s="49"/>
      <c r="NLE182" s="49"/>
      <c r="NLH182" s="49"/>
      <c r="NLK182" s="49"/>
      <c r="NLN182" s="49"/>
      <c r="NLW182" s="49"/>
      <c r="NMC182" s="49"/>
      <c r="NMF182" s="49"/>
      <c r="NMI182" s="49"/>
      <c r="NML182" s="49"/>
      <c r="NMR182" s="49"/>
      <c r="NMU182" s="49"/>
      <c r="NNA182" s="49"/>
      <c r="NNC182" s="49"/>
      <c r="NND182" s="49"/>
      <c r="NNF182" s="49"/>
      <c r="NNW182" s="49"/>
      <c r="NOB182" s="49"/>
      <c r="NOH182" s="49"/>
      <c r="NOK182" s="49"/>
      <c r="NON182" s="49"/>
      <c r="NOV182" s="49"/>
      <c r="NPR182" s="49"/>
      <c r="NPS182" s="49"/>
      <c r="NPT182" s="49"/>
      <c r="NPU182" s="49"/>
      <c r="NPV182" s="49"/>
      <c r="NPW182" s="49"/>
      <c r="NQO182" s="49"/>
      <c r="NQP182" s="49"/>
      <c r="NQS182" s="49"/>
      <c r="NQV182" s="49"/>
      <c r="NQX182" s="49"/>
      <c r="NQZ182" s="49"/>
      <c r="NRC182" s="49"/>
      <c r="NRF182" s="49"/>
      <c r="NRI182" s="49"/>
      <c r="NRL182" s="49"/>
      <c r="NRO182" s="49"/>
      <c r="NRR182" s="49"/>
      <c r="NRU182" s="49"/>
      <c r="NRX182" s="49"/>
      <c r="NRZ182" s="49"/>
      <c r="NSM182" s="49"/>
      <c r="NSN182" s="49"/>
      <c r="NSO182" s="49"/>
      <c r="NSP182" s="49"/>
      <c r="NSQ182" s="49"/>
      <c r="NSR182" s="49"/>
      <c r="NSS182" s="49"/>
      <c r="NST182" s="49"/>
      <c r="NSU182" s="49"/>
      <c r="NSV182" s="49"/>
      <c r="NSW182" s="49"/>
      <c r="NSX182" s="49"/>
      <c r="NSY182" s="49"/>
      <c r="NSZ182" s="49"/>
      <c r="NTA182" s="49"/>
      <c r="NTB182" s="49"/>
      <c r="NTC182" s="49"/>
      <c r="NTD182" s="49"/>
      <c r="NTE182" s="49"/>
      <c r="NTF182" s="49"/>
      <c r="NTG182" s="49"/>
      <c r="NTH182" s="49"/>
      <c r="NTI182" s="49"/>
      <c r="NTJ182" s="49"/>
      <c r="NTK182" s="49"/>
      <c r="NTL182" s="49"/>
      <c r="NTM182" s="49"/>
      <c r="NTN182" s="49"/>
      <c r="NTO182" s="49"/>
      <c r="NTP182" s="49"/>
      <c r="NTQ182" s="49"/>
      <c r="NTR182" s="49"/>
      <c r="NTS182" s="49"/>
      <c r="NTT182" s="49"/>
      <c r="NTU182" s="49"/>
      <c r="NTV182" s="49"/>
      <c r="NTW182" s="49"/>
      <c r="NTX182" s="49"/>
      <c r="NTY182" s="49"/>
      <c r="NTZ182" s="49"/>
      <c r="NUC182" s="49"/>
      <c r="NUF182" s="49"/>
      <c r="NUI182" s="49"/>
      <c r="NUL182" s="49"/>
      <c r="NUO182" s="49"/>
      <c r="NUR182" s="49"/>
      <c r="NVA182" s="49"/>
      <c r="NVD182" s="49"/>
      <c r="NVG182" s="49"/>
      <c r="NVJ182" s="49"/>
      <c r="NVS182" s="49"/>
      <c r="NVY182" s="49"/>
      <c r="NWB182" s="49"/>
      <c r="NWE182" s="49"/>
      <c r="NWH182" s="49"/>
      <c r="NWN182" s="49"/>
      <c r="NWQ182" s="49"/>
      <c r="NWW182" s="49"/>
      <c r="NWY182" s="49"/>
      <c r="NWZ182" s="49"/>
      <c r="NXB182" s="49"/>
      <c r="NXS182" s="49"/>
      <c r="NXX182" s="49"/>
      <c r="NYD182" s="49"/>
      <c r="NYG182" s="49"/>
      <c r="NYJ182" s="49"/>
      <c r="NYR182" s="49"/>
      <c r="NZN182" s="49"/>
      <c r="NZO182" s="49"/>
      <c r="NZP182" s="49"/>
      <c r="NZQ182" s="49"/>
      <c r="NZR182" s="49"/>
      <c r="NZS182" s="49"/>
      <c r="OAK182" s="49"/>
      <c r="OAL182" s="49"/>
      <c r="OAO182" s="49"/>
      <c r="OAR182" s="49"/>
      <c r="OAT182" s="49"/>
      <c r="OAV182" s="49"/>
      <c r="OAY182" s="49"/>
      <c r="OBB182" s="49"/>
      <c r="OBE182" s="49"/>
      <c r="OBH182" s="49"/>
      <c r="OBK182" s="49"/>
      <c r="OBN182" s="49"/>
      <c r="OBQ182" s="49"/>
      <c r="OBT182" s="49"/>
      <c r="OBV182" s="49"/>
      <c r="OCI182" s="49"/>
      <c r="OCJ182" s="49"/>
      <c r="OCK182" s="49"/>
      <c r="OCL182" s="49"/>
      <c r="OCM182" s="49"/>
      <c r="OCN182" s="49"/>
      <c r="OCO182" s="49"/>
      <c r="OCP182" s="49"/>
      <c r="OCQ182" s="49"/>
      <c r="OCR182" s="49"/>
      <c r="OCS182" s="49"/>
      <c r="OCT182" s="49"/>
      <c r="OCU182" s="49"/>
      <c r="OCV182" s="49"/>
      <c r="OCW182" s="49"/>
      <c r="OCX182" s="49"/>
      <c r="OCY182" s="49"/>
      <c r="OCZ182" s="49"/>
      <c r="ODA182" s="49"/>
      <c r="ODB182" s="49"/>
      <c r="ODC182" s="49"/>
      <c r="ODD182" s="49"/>
      <c r="ODE182" s="49"/>
      <c r="ODF182" s="49"/>
      <c r="ODG182" s="49"/>
      <c r="ODH182" s="49"/>
      <c r="ODI182" s="49"/>
      <c r="ODJ182" s="49"/>
      <c r="ODK182" s="49"/>
      <c r="ODL182" s="49"/>
      <c r="ODM182" s="49"/>
      <c r="ODN182" s="49"/>
      <c r="ODO182" s="49"/>
      <c r="ODP182" s="49"/>
      <c r="ODQ182" s="49"/>
      <c r="ODR182" s="49"/>
      <c r="ODS182" s="49"/>
      <c r="ODT182" s="49"/>
      <c r="ODU182" s="49"/>
      <c r="ODV182" s="49"/>
      <c r="ODY182" s="49"/>
      <c r="OEB182" s="49"/>
      <c r="OEE182" s="49"/>
      <c r="OEH182" s="49"/>
      <c r="OEK182" s="49"/>
      <c r="OEN182" s="49"/>
      <c r="OEW182" s="49"/>
      <c r="OEZ182" s="49"/>
      <c r="OFC182" s="49"/>
      <c r="OFF182" s="49"/>
      <c r="OFO182" s="49"/>
      <c r="OFU182" s="49"/>
      <c r="OFX182" s="49"/>
      <c r="OGA182" s="49"/>
      <c r="OGD182" s="49"/>
      <c r="OGJ182" s="49"/>
      <c r="OGM182" s="49"/>
      <c r="OGS182" s="49"/>
      <c r="OGU182" s="49"/>
      <c r="OGV182" s="49"/>
      <c r="OGX182" s="49"/>
      <c r="OHO182" s="49"/>
      <c r="OHT182" s="49"/>
      <c r="OHZ182" s="49"/>
      <c r="OIC182" s="49"/>
      <c r="OIF182" s="49"/>
      <c r="OIN182" s="49"/>
      <c r="OJJ182" s="49"/>
      <c r="OJK182" s="49"/>
      <c r="OJL182" s="49"/>
      <c r="OJM182" s="49"/>
      <c r="OJN182" s="49"/>
      <c r="OJO182" s="49"/>
      <c r="OKG182" s="49"/>
      <c r="OKH182" s="49"/>
      <c r="OKK182" s="49"/>
      <c r="OKN182" s="49"/>
      <c r="OKP182" s="49"/>
      <c r="OKR182" s="49"/>
      <c r="OKU182" s="49"/>
      <c r="OKX182" s="49"/>
      <c r="OLA182" s="49"/>
      <c r="OLD182" s="49"/>
      <c r="OLG182" s="49"/>
      <c r="OLJ182" s="49"/>
      <c r="OLM182" s="49"/>
      <c r="OLP182" s="49"/>
      <c r="OLR182" s="49"/>
      <c r="OME182" s="49"/>
      <c r="OMF182" s="49"/>
      <c r="OMG182" s="49"/>
      <c r="OMH182" s="49"/>
      <c r="OMI182" s="49"/>
      <c r="OMJ182" s="49"/>
      <c r="OMK182" s="49"/>
      <c r="OML182" s="49"/>
      <c r="OMM182" s="49"/>
      <c r="OMN182" s="49"/>
      <c r="OMO182" s="49"/>
      <c r="OMP182" s="49"/>
      <c r="OMQ182" s="49"/>
      <c r="OMR182" s="49"/>
      <c r="OMS182" s="49"/>
      <c r="OMT182" s="49"/>
      <c r="OMU182" s="49"/>
      <c r="OMV182" s="49"/>
      <c r="OMW182" s="49"/>
      <c r="OMX182" s="49"/>
      <c r="OMY182" s="49"/>
      <c r="OMZ182" s="49"/>
      <c r="ONA182" s="49"/>
      <c r="ONB182" s="49"/>
      <c r="ONC182" s="49"/>
      <c r="OND182" s="49"/>
      <c r="ONE182" s="49"/>
      <c r="ONF182" s="49"/>
      <c r="ONG182" s="49"/>
      <c r="ONH182" s="49"/>
      <c r="ONI182" s="49"/>
      <c r="ONJ182" s="49"/>
      <c r="ONK182" s="49"/>
      <c r="ONL182" s="49"/>
      <c r="ONM182" s="49"/>
      <c r="ONN182" s="49"/>
      <c r="ONO182" s="49"/>
      <c r="ONP182" s="49"/>
      <c r="ONQ182" s="49"/>
      <c r="ONR182" s="49"/>
      <c r="ONU182" s="49"/>
      <c r="ONX182" s="49"/>
      <c r="OOA182" s="49"/>
      <c r="OOD182" s="49"/>
      <c r="OOG182" s="49"/>
      <c r="OOJ182" s="49"/>
      <c r="OOS182" s="49"/>
      <c r="OOV182" s="49"/>
      <c r="OOY182" s="49"/>
      <c r="OPB182" s="49"/>
      <c r="OPK182" s="49"/>
      <c r="OPQ182" s="49"/>
      <c r="OPT182" s="49"/>
      <c r="OPW182" s="49"/>
      <c r="OPZ182" s="49"/>
      <c r="OQF182" s="49"/>
      <c r="OQI182" s="49"/>
      <c r="OQO182" s="49"/>
      <c r="OQQ182" s="49"/>
      <c r="OQR182" s="49"/>
      <c r="OQT182" s="49"/>
      <c r="ORK182" s="49"/>
      <c r="ORP182" s="49"/>
      <c r="ORV182" s="49"/>
      <c r="ORY182" s="49"/>
      <c r="OSB182" s="49"/>
      <c r="OSJ182" s="49"/>
      <c r="OTF182" s="49"/>
      <c r="OTG182" s="49"/>
      <c r="OTH182" s="49"/>
      <c r="OTI182" s="49"/>
      <c r="OTJ182" s="49"/>
      <c r="OTK182" s="49"/>
      <c r="OUC182" s="49"/>
      <c r="OUD182" s="49"/>
      <c r="OUG182" s="49"/>
      <c r="OUJ182" s="49"/>
      <c r="OUL182" s="49"/>
      <c r="OUN182" s="49"/>
      <c r="OUQ182" s="49"/>
      <c r="OUT182" s="49"/>
      <c r="OUW182" s="49"/>
      <c r="OUZ182" s="49"/>
      <c r="OVC182" s="49"/>
      <c r="OVF182" s="49"/>
      <c r="OVI182" s="49"/>
      <c r="OVL182" s="49"/>
      <c r="OVN182" s="49"/>
      <c r="OWA182" s="49"/>
      <c r="OWB182" s="49"/>
      <c r="OWC182" s="49"/>
      <c r="OWD182" s="49"/>
      <c r="OWE182" s="49"/>
      <c r="OWF182" s="49"/>
      <c r="OWG182" s="49"/>
      <c r="OWH182" s="49"/>
      <c r="OWI182" s="49"/>
      <c r="OWJ182" s="49"/>
      <c r="OWK182" s="49"/>
      <c r="OWL182" s="49"/>
      <c r="OWM182" s="49"/>
      <c r="OWN182" s="49"/>
      <c r="OWO182" s="49"/>
      <c r="OWP182" s="49"/>
      <c r="OWQ182" s="49"/>
      <c r="OWR182" s="49"/>
      <c r="OWS182" s="49"/>
      <c r="OWT182" s="49"/>
      <c r="OWU182" s="49"/>
      <c r="OWV182" s="49"/>
      <c r="OWW182" s="49"/>
      <c r="OWX182" s="49"/>
      <c r="OWY182" s="49"/>
      <c r="OWZ182" s="49"/>
      <c r="OXA182" s="49"/>
      <c r="OXB182" s="49"/>
      <c r="OXC182" s="49"/>
      <c r="OXD182" s="49"/>
      <c r="OXE182" s="49"/>
      <c r="OXF182" s="49"/>
      <c r="OXG182" s="49"/>
      <c r="OXH182" s="49"/>
      <c r="OXI182" s="49"/>
      <c r="OXJ182" s="49"/>
      <c r="OXK182" s="49"/>
      <c r="OXL182" s="49"/>
      <c r="OXM182" s="49"/>
      <c r="OXN182" s="49"/>
      <c r="OXQ182" s="49"/>
      <c r="OXT182" s="49"/>
      <c r="OXW182" s="49"/>
      <c r="OXZ182" s="49"/>
      <c r="OYC182" s="49"/>
      <c r="OYF182" s="49"/>
      <c r="OYO182" s="49"/>
      <c r="OYR182" s="49"/>
      <c r="OYU182" s="49"/>
      <c r="OYX182" s="49"/>
      <c r="OZG182" s="49"/>
      <c r="OZM182" s="49"/>
      <c r="OZP182" s="49"/>
      <c r="OZS182" s="49"/>
      <c r="OZV182" s="49"/>
      <c r="PAB182" s="49"/>
      <c r="PAE182" s="49"/>
      <c r="PAK182" s="49"/>
      <c r="PAM182" s="49"/>
      <c r="PAN182" s="49"/>
      <c r="PAP182" s="49"/>
      <c r="PBG182" s="49"/>
      <c r="PBL182" s="49"/>
      <c r="PBR182" s="49"/>
      <c r="PBU182" s="49"/>
      <c r="PBX182" s="49"/>
      <c r="PCF182" s="49"/>
      <c r="PDB182" s="49"/>
      <c r="PDC182" s="49"/>
      <c r="PDD182" s="49"/>
      <c r="PDE182" s="49"/>
      <c r="PDF182" s="49"/>
      <c r="PDG182" s="49"/>
      <c r="PDY182" s="49"/>
      <c r="PDZ182" s="49"/>
      <c r="PEC182" s="49"/>
      <c r="PEF182" s="49"/>
      <c r="PEH182" s="49"/>
      <c r="PEJ182" s="49"/>
      <c r="PEM182" s="49"/>
      <c r="PEP182" s="49"/>
      <c r="PES182" s="49"/>
      <c r="PEV182" s="49"/>
      <c r="PEY182" s="49"/>
      <c r="PFB182" s="49"/>
      <c r="PFE182" s="49"/>
      <c r="PFH182" s="49"/>
      <c r="PFJ182" s="49"/>
      <c r="PFW182" s="49"/>
      <c r="PFX182" s="49"/>
      <c r="PFY182" s="49"/>
      <c r="PFZ182" s="49"/>
      <c r="PGA182" s="49"/>
      <c r="PGB182" s="49"/>
      <c r="PGC182" s="49"/>
      <c r="PGD182" s="49"/>
      <c r="PGE182" s="49"/>
      <c r="PGF182" s="49"/>
      <c r="PGG182" s="49"/>
      <c r="PGH182" s="49"/>
      <c r="PGI182" s="49"/>
      <c r="PGJ182" s="49"/>
      <c r="PGK182" s="49"/>
      <c r="PGL182" s="49"/>
      <c r="PGM182" s="49"/>
      <c r="PGN182" s="49"/>
      <c r="PGO182" s="49"/>
      <c r="PGP182" s="49"/>
      <c r="PGQ182" s="49"/>
      <c r="PGR182" s="49"/>
      <c r="PGS182" s="49"/>
      <c r="PGT182" s="49"/>
      <c r="PGU182" s="49"/>
      <c r="PGV182" s="49"/>
      <c r="PGW182" s="49"/>
      <c r="PGX182" s="49"/>
      <c r="PGY182" s="49"/>
      <c r="PGZ182" s="49"/>
      <c r="PHA182" s="49"/>
      <c r="PHB182" s="49"/>
      <c r="PHC182" s="49"/>
      <c r="PHD182" s="49"/>
      <c r="PHE182" s="49"/>
      <c r="PHF182" s="49"/>
      <c r="PHG182" s="49"/>
      <c r="PHH182" s="49"/>
      <c r="PHI182" s="49"/>
      <c r="PHJ182" s="49"/>
      <c r="PHM182" s="49"/>
      <c r="PHP182" s="49"/>
      <c r="PHS182" s="49"/>
      <c r="PHV182" s="49"/>
      <c r="PHY182" s="49"/>
      <c r="PIB182" s="49"/>
      <c r="PIK182" s="49"/>
      <c r="PIN182" s="49"/>
      <c r="PIQ182" s="49"/>
      <c r="PIT182" s="49"/>
      <c r="PJC182" s="49"/>
      <c r="PJI182" s="49"/>
      <c r="PJL182" s="49"/>
      <c r="PJO182" s="49"/>
      <c r="PJR182" s="49"/>
      <c r="PJX182" s="49"/>
      <c r="PKA182" s="49"/>
      <c r="PKG182" s="49"/>
      <c r="PKI182" s="49"/>
      <c r="PKJ182" s="49"/>
      <c r="PKL182" s="49"/>
      <c r="PLC182" s="49"/>
      <c r="PLH182" s="49"/>
      <c r="PLN182" s="49"/>
      <c r="PLQ182" s="49"/>
      <c r="PLT182" s="49"/>
      <c r="PMB182" s="49"/>
      <c r="PMX182" s="49"/>
      <c r="PMY182" s="49"/>
      <c r="PMZ182" s="49"/>
      <c r="PNA182" s="49"/>
      <c r="PNB182" s="49"/>
      <c r="PNC182" s="49"/>
      <c r="PNU182" s="49"/>
      <c r="PNV182" s="49"/>
      <c r="PNY182" s="49"/>
      <c r="POB182" s="49"/>
      <c r="POD182" s="49"/>
      <c r="POF182" s="49"/>
      <c r="POI182" s="49"/>
      <c r="POL182" s="49"/>
      <c r="POO182" s="49"/>
      <c r="POR182" s="49"/>
      <c r="POU182" s="49"/>
      <c r="POX182" s="49"/>
      <c r="PPA182" s="49"/>
      <c r="PPD182" s="49"/>
      <c r="PPF182" s="49"/>
      <c r="PPS182" s="49"/>
      <c r="PPT182" s="49"/>
      <c r="PPU182" s="49"/>
      <c r="PPV182" s="49"/>
      <c r="PPW182" s="49"/>
      <c r="PPX182" s="49"/>
      <c r="PPY182" s="49"/>
      <c r="PPZ182" s="49"/>
      <c r="PQA182" s="49"/>
      <c r="PQB182" s="49"/>
      <c r="PQC182" s="49"/>
      <c r="PQD182" s="49"/>
      <c r="PQE182" s="49"/>
      <c r="PQF182" s="49"/>
      <c r="PQG182" s="49"/>
      <c r="PQH182" s="49"/>
      <c r="PQI182" s="49"/>
      <c r="PQJ182" s="49"/>
      <c r="PQK182" s="49"/>
      <c r="PQL182" s="49"/>
      <c r="PQM182" s="49"/>
      <c r="PQN182" s="49"/>
      <c r="PQO182" s="49"/>
      <c r="PQP182" s="49"/>
      <c r="PQQ182" s="49"/>
      <c r="PQR182" s="49"/>
      <c r="PQS182" s="49"/>
      <c r="PQT182" s="49"/>
      <c r="PQU182" s="49"/>
      <c r="PQV182" s="49"/>
      <c r="PQW182" s="49"/>
      <c r="PQX182" s="49"/>
      <c r="PQY182" s="49"/>
      <c r="PQZ182" s="49"/>
      <c r="PRA182" s="49"/>
      <c r="PRB182" s="49"/>
      <c r="PRC182" s="49"/>
      <c r="PRD182" s="49"/>
      <c r="PRE182" s="49"/>
      <c r="PRF182" s="49"/>
      <c r="PRI182" s="49"/>
      <c r="PRL182" s="49"/>
      <c r="PRO182" s="49"/>
      <c r="PRR182" s="49"/>
      <c r="PRU182" s="49"/>
      <c r="PRX182" s="49"/>
      <c r="PSG182" s="49"/>
      <c r="PSJ182" s="49"/>
      <c r="PSM182" s="49"/>
      <c r="PSP182" s="49"/>
      <c r="PSY182" s="49"/>
      <c r="PTE182" s="49"/>
      <c r="PTH182" s="49"/>
      <c r="PTK182" s="49"/>
      <c r="PTN182" s="49"/>
      <c r="PTT182" s="49"/>
      <c r="PTW182" s="49"/>
      <c r="PUC182" s="49"/>
      <c r="PUE182" s="49"/>
      <c r="PUF182" s="49"/>
      <c r="PUH182" s="49"/>
      <c r="PUY182" s="49"/>
      <c r="PVD182" s="49"/>
      <c r="PVJ182" s="49"/>
      <c r="PVM182" s="49"/>
      <c r="PVP182" s="49"/>
      <c r="PVX182" s="49"/>
      <c r="PWT182" s="49"/>
      <c r="PWU182" s="49"/>
      <c r="PWV182" s="49"/>
      <c r="PWW182" s="49"/>
      <c r="PWX182" s="49"/>
      <c r="PWY182" s="49"/>
      <c r="PXQ182" s="49"/>
      <c r="PXR182" s="49"/>
      <c r="PXU182" s="49"/>
      <c r="PXX182" s="49"/>
      <c r="PXZ182" s="49"/>
      <c r="PYB182" s="49"/>
      <c r="PYE182" s="49"/>
      <c r="PYH182" s="49"/>
      <c r="PYK182" s="49"/>
      <c r="PYN182" s="49"/>
      <c r="PYQ182" s="49"/>
      <c r="PYT182" s="49"/>
      <c r="PYW182" s="49"/>
      <c r="PYZ182" s="49"/>
      <c r="PZB182" s="49"/>
      <c r="PZO182" s="49"/>
      <c r="PZP182" s="49"/>
      <c r="PZQ182" s="49"/>
      <c r="PZR182" s="49"/>
      <c r="PZS182" s="49"/>
      <c r="PZT182" s="49"/>
      <c r="PZU182" s="49"/>
      <c r="PZV182" s="49"/>
      <c r="PZW182" s="49"/>
      <c r="PZX182" s="49"/>
      <c r="PZY182" s="49"/>
      <c r="PZZ182" s="49"/>
      <c r="QAA182" s="49"/>
      <c r="QAB182" s="49"/>
      <c r="QAC182" s="49"/>
      <c r="QAD182" s="49"/>
      <c r="QAE182" s="49"/>
      <c r="QAF182" s="49"/>
      <c r="QAG182" s="49"/>
      <c r="QAH182" s="49"/>
      <c r="QAI182" s="49"/>
      <c r="QAJ182" s="49"/>
      <c r="QAK182" s="49"/>
      <c r="QAL182" s="49"/>
      <c r="QAM182" s="49"/>
      <c r="QAN182" s="49"/>
      <c r="QAO182" s="49"/>
      <c r="QAP182" s="49"/>
      <c r="QAQ182" s="49"/>
      <c r="QAR182" s="49"/>
      <c r="QAS182" s="49"/>
      <c r="QAT182" s="49"/>
      <c r="QAU182" s="49"/>
      <c r="QAV182" s="49"/>
      <c r="QAW182" s="49"/>
      <c r="QAX182" s="49"/>
      <c r="QAY182" s="49"/>
      <c r="QAZ182" s="49"/>
      <c r="QBA182" s="49"/>
      <c r="QBB182" s="49"/>
      <c r="QBE182" s="49"/>
      <c r="QBH182" s="49"/>
      <c r="QBK182" s="49"/>
      <c r="QBN182" s="49"/>
      <c r="QBQ182" s="49"/>
      <c r="QBT182" s="49"/>
      <c r="QCC182" s="49"/>
      <c r="QCF182" s="49"/>
      <c r="QCI182" s="49"/>
      <c r="QCL182" s="49"/>
      <c r="QCU182" s="49"/>
      <c r="QDA182" s="49"/>
      <c r="QDD182" s="49"/>
      <c r="QDG182" s="49"/>
      <c r="QDJ182" s="49"/>
      <c r="QDP182" s="49"/>
      <c r="QDS182" s="49"/>
      <c r="QDY182" s="49"/>
      <c r="QEA182" s="49"/>
      <c r="QEB182" s="49"/>
      <c r="QED182" s="49"/>
      <c r="QEU182" s="49"/>
      <c r="QEZ182" s="49"/>
      <c r="QFF182" s="49"/>
      <c r="QFI182" s="49"/>
      <c r="QFL182" s="49"/>
      <c r="QFT182" s="49"/>
      <c r="QGP182" s="49"/>
      <c r="QGQ182" s="49"/>
      <c r="QGR182" s="49"/>
      <c r="QGS182" s="49"/>
      <c r="QGT182" s="49"/>
      <c r="QGU182" s="49"/>
      <c r="QHM182" s="49"/>
      <c r="QHN182" s="49"/>
      <c r="QHQ182" s="49"/>
      <c r="QHT182" s="49"/>
      <c r="QHV182" s="49"/>
      <c r="QHX182" s="49"/>
      <c r="QIA182" s="49"/>
      <c r="QID182" s="49"/>
      <c r="QIG182" s="49"/>
      <c r="QIJ182" s="49"/>
      <c r="QIM182" s="49"/>
      <c r="QIP182" s="49"/>
      <c r="QIS182" s="49"/>
      <c r="QIV182" s="49"/>
      <c r="QIX182" s="49"/>
      <c r="QJK182" s="49"/>
      <c r="QJL182" s="49"/>
      <c r="QJM182" s="49"/>
      <c r="QJN182" s="49"/>
      <c r="QJO182" s="49"/>
      <c r="QJP182" s="49"/>
      <c r="QJQ182" s="49"/>
      <c r="QJR182" s="49"/>
      <c r="QJS182" s="49"/>
      <c r="QJT182" s="49"/>
      <c r="QJU182" s="49"/>
      <c r="QJV182" s="49"/>
      <c r="QJW182" s="49"/>
      <c r="QJX182" s="49"/>
      <c r="QJY182" s="49"/>
      <c r="QJZ182" s="49"/>
      <c r="QKA182" s="49"/>
      <c r="QKB182" s="49"/>
      <c r="QKC182" s="49"/>
      <c r="QKD182" s="49"/>
      <c r="QKE182" s="49"/>
      <c r="QKF182" s="49"/>
      <c r="QKG182" s="49"/>
      <c r="QKH182" s="49"/>
      <c r="QKI182" s="49"/>
      <c r="QKJ182" s="49"/>
      <c r="QKK182" s="49"/>
      <c r="QKL182" s="49"/>
      <c r="QKM182" s="49"/>
      <c r="QKN182" s="49"/>
      <c r="QKO182" s="49"/>
      <c r="QKP182" s="49"/>
      <c r="QKQ182" s="49"/>
      <c r="QKR182" s="49"/>
      <c r="QKS182" s="49"/>
      <c r="QKT182" s="49"/>
      <c r="QKU182" s="49"/>
      <c r="QKV182" s="49"/>
      <c r="QKW182" s="49"/>
      <c r="QKX182" s="49"/>
      <c r="QLA182" s="49"/>
      <c r="QLD182" s="49"/>
      <c r="QLG182" s="49"/>
      <c r="QLJ182" s="49"/>
      <c r="QLM182" s="49"/>
      <c r="QLP182" s="49"/>
      <c r="QLY182" s="49"/>
      <c r="QMB182" s="49"/>
      <c r="QME182" s="49"/>
      <c r="QMH182" s="49"/>
      <c r="QMQ182" s="49"/>
      <c r="QMW182" s="49"/>
      <c r="QMZ182" s="49"/>
      <c r="QNC182" s="49"/>
      <c r="QNF182" s="49"/>
      <c r="QNL182" s="49"/>
      <c r="QNO182" s="49"/>
      <c r="QNU182" s="49"/>
      <c r="QNW182" s="49"/>
      <c r="QNX182" s="49"/>
      <c r="QNZ182" s="49"/>
      <c r="QOQ182" s="49"/>
      <c r="QOV182" s="49"/>
      <c r="QPB182" s="49"/>
      <c r="QPE182" s="49"/>
      <c r="QPH182" s="49"/>
      <c r="QPP182" s="49"/>
      <c r="QQL182" s="49"/>
      <c r="QQM182" s="49"/>
      <c r="QQN182" s="49"/>
      <c r="QQO182" s="49"/>
      <c r="QQP182" s="49"/>
      <c r="QQQ182" s="49"/>
      <c r="QRI182" s="49"/>
      <c r="QRJ182" s="49"/>
      <c r="QRM182" s="49"/>
      <c r="QRP182" s="49"/>
      <c r="QRR182" s="49"/>
      <c r="QRT182" s="49"/>
      <c r="QRW182" s="49"/>
      <c r="QRZ182" s="49"/>
      <c r="QSC182" s="49"/>
      <c r="QSF182" s="49"/>
      <c r="QSI182" s="49"/>
      <c r="QSL182" s="49"/>
      <c r="QSO182" s="49"/>
      <c r="QSR182" s="49"/>
      <c r="QST182" s="49"/>
      <c r="QTG182" s="49"/>
      <c r="QTH182" s="49"/>
      <c r="QTI182" s="49"/>
      <c r="QTJ182" s="49"/>
      <c r="QTK182" s="49"/>
      <c r="QTL182" s="49"/>
      <c r="QTM182" s="49"/>
      <c r="QTN182" s="49"/>
      <c r="QTO182" s="49"/>
      <c r="QTP182" s="49"/>
      <c r="QTQ182" s="49"/>
      <c r="QTR182" s="49"/>
      <c r="QTS182" s="49"/>
      <c r="QTT182" s="49"/>
      <c r="QTU182" s="49"/>
      <c r="QTV182" s="49"/>
      <c r="QTW182" s="49"/>
      <c r="QTX182" s="49"/>
      <c r="QTY182" s="49"/>
      <c r="QTZ182" s="49"/>
      <c r="QUA182" s="49"/>
      <c r="QUB182" s="49"/>
      <c r="QUC182" s="49"/>
      <c r="QUD182" s="49"/>
      <c r="QUE182" s="49"/>
      <c r="QUF182" s="49"/>
      <c r="QUG182" s="49"/>
      <c r="QUH182" s="49"/>
      <c r="QUI182" s="49"/>
      <c r="QUJ182" s="49"/>
      <c r="QUK182" s="49"/>
      <c r="QUL182" s="49"/>
      <c r="QUM182" s="49"/>
      <c r="QUN182" s="49"/>
      <c r="QUO182" s="49"/>
      <c r="QUP182" s="49"/>
      <c r="QUQ182" s="49"/>
      <c r="QUR182" s="49"/>
      <c r="QUS182" s="49"/>
      <c r="QUT182" s="49"/>
      <c r="QUW182" s="49"/>
      <c r="QUZ182" s="49"/>
      <c r="QVC182" s="49"/>
      <c r="QVF182" s="49"/>
      <c r="QVI182" s="49"/>
      <c r="QVL182" s="49"/>
      <c r="QVU182" s="49"/>
      <c r="QVX182" s="49"/>
      <c r="QWA182" s="49"/>
      <c r="QWD182" s="49"/>
      <c r="QWM182" s="49"/>
      <c r="QWS182" s="49"/>
      <c r="QWV182" s="49"/>
      <c r="QWY182" s="49"/>
      <c r="QXB182" s="49"/>
      <c r="QXH182" s="49"/>
      <c r="QXK182" s="49"/>
      <c r="QXQ182" s="49"/>
      <c r="QXS182" s="49"/>
      <c r="QXT182" s="49"/>
      <c r="QXV182" s="49"/>
      <c r="QYM182" s="49"/>
      <c r="QYR182" s="49"/>
      <c r="QYX182" s="49"/>
      <c r="QZA182" s="49"/>
      <c r="QZD182" s="49"/>
      <c r="QZL182" s="49"/>
      <c r="RAH182" s="49"/>
      <c r="RAI182" s="49"/>
      <c r="RAJ182" s="49"/>
      <c r="RAK182" s="49"/>
      <c r="RAL182" s="49"/>
      <c r="RAM182" s="49"/>
      <c r="RBE182" s="49"/>
      <c r="RBF182" s="49"/>
      <c r="RBI182" s="49"/>
      <c r="RBL182" s="49"/>
      <c r="RBN182" s="49"/>
      <c r="RBP182" s="49"/>
      <c r="RBS182" s="49"/>
      <c r="RBV182" s="49"/>
      <c r="RBY182" s="49"/>
      <c r="RCB182" s="49"/>
      <c r="RCE182" s="49"/>
      <c r="RCH182" s="49"/>
      <c r="RCK182" s="49"/>
      <c r="RCN182" s="49"/>
      <c r="RCP182" s="49"/>
      <c r="RDC182" s="49"/>
      <c r="RDD182" s="49"/>
      <c r="RDE182" s="49"/>
      <c r="RDF182" s="49"/>
      <c r="RDG182" s="49"/>
      <c r="RDH182" s="49"/>
      <c r="RDI182" s="49"/>
      <c r="RDJ182" s="49"/>
      <c r="RDK182" s="49"/>
      <c r="RDL182" s="49"/>
      <c r="RDM182" s="49"/>
      <c r="RDN182" s="49"/>
      <c r="RDO182" s="49"/>
      <c r="RDP182" s="49"/>
      <c r="RDQ182" s="49"/>
      <c r="RDR182" s="49"/>
      <c r="RDS182" s="49"/>
      <c r="RDT182" s="49"/>
      <c r="RDU182" s="49"/>
      <c r="RDV182" s="49"/>
      <c r="RDW182" s="49"/>
      <c r="RDX182" s="49"/>
      <c r="RDY182" s="49"/>
      <c r="RDZ182" s="49"/>
      <c r="REA182" s="49"/>
      <c r="REB182" s="49"/>
      <c r="REC182" s="49"/>
      <c r="RED182" s="49"/>
      <c r="REE182" s="49"/>
      <c r="REF182" s="49"/>
      <c r="REG182" s="49"/>
      <c r="REH182" s="49"/>
      <c r="REI182" s="49"/>
      <c r="REJ182" s="49"/>
      <c r="REK182" s="49"/>
      <c r="REL182" s="49"/>
      <c r="REM182" s="49"/>
      <c r="REN182" s="49"/>
      <c r="REO182" s="49"/>
      <c r="REP182" s="49"/>
      <c r="RES182" s="49"/>
      <c r="REV182" s="49"/>
      <c r="REY182" s="49"/>
      <c r="RFB182" s="49"/>
      <c r="RFE182" s="49"/>
      <c r="RFH182" s="49"/>
      <c r="RFQ182" s="49"/>
      <c r="RFT182" s="49"/>
      <c r="RFW182" s="49"/>
      <c r="RFZ182" s="49"/>
      <c r="RGI182" s="49"/>
      <c r="RGO182" s="49"/>
      <c r="RGR182" s="49"/>
      <c r="RGU182" s="49"/>
      <c r="RGX182" s="49"/>
      <c r="RHD182" s="49"/>
      <c r="RHG182" s="49"/>
      <c r="RHM182" s="49"/>
      <c r="RHO182" s="49"/>
      <c r="RHP182" s="49"/>
      <c r="RHR182" s="49"/>
      <c r="RII182" s="49"/>
      <c r="RIN182" s="49"/>
      <c r="RIT182" s="49"/>
      <c r="RIW182" s="49"/>
      <c r="RIZ182" s="49"/>
      <c r="RJH182" s="49"/>
      <c r="RKD182" s="49"/>
      <c r="RKE182" s="49"/>
      <c r="RKF182" s="49"/>
      <c r="RKG182" s="49"/>
      <c r="RKH182" s="49"/>
      <c r="RKI182" s="49"/>
      <c r="RLA182" s="49"/>
      <c r="RLB182" s="49"/>
      <c r="RLE182" s="49"/>
      <c r="RLH182" s="49"/>
      <c r="RLJ182" s="49"/>
      <c r="RLL182" s="49"/>
      <c r="RLO182" s="49"/>
      <c r="RLR182" s="49"/>
      <c r="RLU182" s="49"/>
      <c r="RLX182" s="49"/>
      <c r="RMA182" s="49"/>
      <c r="RMD182" s="49"/>
      <c r="RMG182" s="49"/>
      <c r="RMJ182" s="49"/>
      <c r="RML182" s="49"/>
      <c r="RMY182" s="49"/>
      <c r="RMZ182" s="49"/>
      <c r="RNA182" s="49"/>
      <c r="RNB182" s="49"/>
      <c r="RNC182" s="49"/>
      <c r="RND182" s="49"/>
      <c r="RNE182" s="49"/>
      <c r="RNF182" s="49"/>
      <c r="RNG182" s="49"/>
      <c r="RNH182" s="49"/>
      <c r="RNI182" s="49"/>
      <c r="RNJ182" s="49"/>
      <c r="RNK182" s="49"/>
      <c r="RNL182" s="49"/>
      <c r="RNM182" s="49"/>
      <c r="RNN182" s="49"/>
      <c r="RNO182" s="49"/>
      <c r="RNP182" s="49"/>
      <c r="RNQ182" s="49"/>
      <c r="RNR182" s="49"/>
      <c r="RNS182" s="49"/>
      <c r="RNT182" s="49"/>
      <c r="RNU182" s="49"/>
      <c r="RNV182" s="49"/>
      <c r="RNW182" s="49"/>
      <c r="RNX182" s="49"/>
      <c r="RNY182" s="49"/>
      <c r="RNZ182" s="49"/>
      <c r="ROA182" s="49"/>
      <c r="ROB182" s="49"/>
      <c r="ROC182" s="49"/>
      <c r="ROD182" s="49"/>
      <c r="ROE182" s="49"/>
      <c r="ROF182" s="49"/>
      <c r="ROG182" s="49"/>
      <c r="ROH182" s="49"/>
      <c r="ROI182" s="49"/>
      <c r="ROJ182" s="49"/>
      <c r="ROK182" s="49"/>
      <c r="ROL182" s="49"/>
      <c r="ROO182" s="49"/>
      <c r="ROR182" s="49"/>
      <c r="ROU182" s="49"/>
      <c r="ROX182" s="49"/>
      <c r="RPA182" s="49"/>
      <c r="RPD182" s="49"/>
      <c r="RPM182" s="49"/>
      <c r="RPP182" s="49"/>
      <c r="RPS182" s="49"/>
      <c r="RPV182" s="49"/>
      <c r="RQE182" s="49"/>
      <c r="RQK182" s="49"/>
      <c r="RQN182" s="49"/>
      <c r="RQQ182" s="49"/>
      <c r="RQT182" s="49"/>
      <c r="RQZ182" s="49"/>
      <c r="RRC182" s="49"/>
      <c r="RRI182" s="49"/>
      <c r="RRK182" s="49"/>
      <c r="RRL182" s="49"/>
      <c r="RRN182" s="49"/>
      <c r="RSE182" s="49"/>
      <c r="RSJ182" s="49"/>
      <c r="RSP182" s="49"/>
      <c r="RSS182" s="49"/>
      <c r="RSV182" s="49"/>
      <c r="RTD182" s="49"/>
      <c r="RTZ182" s="49"/>
      <c r="RUA182" s="49"/>
      <c r="RUB182" s="49"/>
      <c r="RUC182" s="49"/>
      <c r="RUD182" s="49"/>
      <c r="RUE182" s="49"/>
      <c r="RUW182" s="49"/>
      <c r="RUX182" s="49"/>
      <c r="RVA182" s="49"/>
      <c r="RVD182" s="49"/>
      <c r="RVF182" s="49"/>
      <c r="RVH182" s="49"/>
      <c r="RVK182" s="49"/>
      <c r="RVN182" s="49"/>
      <c r="RVQ182" s="49"/>
      <c r="RVT182" s="49"/>
      <c r="RVW182" s="49"/>
      <c r="RVZ182" s="49"/>
      <c r="RWC182" s="49"/>
      <c r="RWF182" s="49"/>
      <c r="RWH182" s="49"/>
      <c r="RWU182" s="49"/>
      <c r="RWV182" s="49"/>
      <c r="RWW182" s="49"/>
      <c r="RWX182" s="49"/>
      <c r="RWY182" s="49"/>
      <c r="RWZ182" s="49"/>
      <c r="RXA182" s="49"/>
      <c r="RXB182" s="49"/>
      <c r="RXC182" s="49"/>
      <c r="RXD182" s="49"/>
      <c r="RXE182" s="49"/>
      <c r="RXF182" s="49"/>
      <c r="RXG182" s="49"/>
      <c r="RXH182" s="49"/>
      <c r="RXI182" s="49"/>
      <c r="RXJ182" s="49"/>
      <c r="RXK182" s="49"/>
      <c r="RXL182" s="49"/>
      <c r="RXM182" s="49"/>
      <c r="RXN182" s="49"/>
      <c r="RXO182" s="49"/>
      <c r="RXP182" s="49"/>
      <c r="RXQ182" s="49"/>
      <c r="RXR182" s="49"/>
      <c r="RXS182" s="49"/>
      <c r="RXT182" s="49"/>
      <c r="RXU182" s="49"/>
      <c r="RXV182" s="49"/>
      <c r="RXW182" s="49"/>
      <c r="RXX182" s="49"/>
      <c r="RXY182" s="49"/>
      <c r="RXZ182" s="49"/>
      <c r="RYA182" s="49"/>
      <c r="RYB182" s="49"/>
      <c r="RYC182" s="49"/>
      <c r="RYD182" s="49"/>
      <c r="RYE182" s="49"/>
      <c r="RYF182" s="49"/>
      <c r="RYG182" s="49"/>
      <c r="RYH182" s="49"/>
      <c r="RYK182" s="49"/>
      <c r="RYN182" s="49"/>
      <c r="RYQ182" s="49"/>
      <c r="RYT182" s="49"/>
      <c r="RYW182" s="49"/>
      <c r="RYZ182" s="49"/>
      <c r="RZI182" s="49"/>
      <c r="RZL182" s="49"/>
      <c r="RZO182" s="49"/>
      <c r="RZR182" s="49"/>
      <c r="SAA182" s="49"/>
      <c r="SAG182" s="49"/>
      <c r="SAJ182" s="49"/>
      <c r="SAM182" s="49"/>
      <c r="SAP182" s="49"/>
      <c r="SAV182" s="49"/>
      <c r="SAY182" s="49"/>
      <c r="SBE182" s="49"/>
      <c r="SBG182" s="49"/>
      <c r="SBH182" s="49"/>
      <c r="SBJ182" s="49"/>
      <c r="SCA182" s="49"/>
      <c r="SCF182" s="49"/>
      <c r="SCL182" s="49"/>
      <c r="SCO182" s="49"/>
      <c r="SCR182" s="49"/>
      <c r="SCZ182" s="49"/>
      <c r="SDV182" s="49"/>
      <c r="SDW182" s="49"/>
      <c r="SDX182" s="49"/>
      <c r="SDY182" s="49"/>
      <c r="SDZ182" s="49"/>
      <c r="SEA182" s="49"/>
      <c r="SES182" s="49"/>
      <c r="SET182" s="49"/>
      <c r="SEW182" s="49"/>
      <c r="SEZ182" s="49"/>
      <c r="SFB182" s="49"/>
      <c r="SFD182" s="49"/>
      <c r="SFG182" s="49"/>
      <c r="SFJ182" s="49"/>
      <c r="SFM182" s="49"/>
      <c r="SFP182" s="49"/>
      <c r="SFS182" s="49"/>
      <c r="SFV182" s="49"/>
      <c r="SFY182" s="49"/>
      <c r="SGB182" s="49"/>
      <c r="SGD182" s="49"/>
      <c r="SGQ182" s="49"/>
      <c r="SGR182" s="49"/>
      <c r="SGS182" s="49"/>
      <c r="SGT182" s="49"/>
      <c r="SGU182" s="49"/>
      <c r="SGV182" s="49"/>
      <c r="SGW182" s="49"/>
      <c r="SGX182" s="49"/>
      <c r="SGY182" s="49"/>
      <c r="SGZ182" s="49"/>
      <c r="SHA182" s="49"/>
      <c r="SHB182" s="49"/>
      <c r="SHC182" s="49"/>
      <c r="SHD182" s="49"/>
      <c r="SHE182" s="49"/>
      <c r="SHF182" s="49"/>
      <c r="SHG182" s="49"/>
      <c r="SHH182" s="49"/>
      <c r="SHI182" s="49"/>
      <c r="SHJ182" s="49"/>
      <c r="SHK182" s="49"/>
      <c r="SHL182" s="49"/>
      <c r="SHM182" s="49"/>
      <c r="SHN182" s="49"/>
      <c r="SHO182" s="49"/>
      <c r="SHP182" s="49"/>
      <c r="SHQ182" s="49"/>
      <c r="SHR182" s="49"/>
      <c r="SHS182" s="49"/>
      <c r="SHT182" s="49"/>
      <c r="SHU182" s="49"/>
      <c r="SHV182" s="49"/>
      <c r="SHW182" s="49"/>
      <c r="SHX182" s="49"/>
      <c r="SHY182" s="49"/>
      <c r="SHZ182" s="49"/>
      <c r="SIA182" s="49"/>
      <c r="SIB182" s="49"/>
      <c r="SIC182" s="49"/>
      <c r="SID182" s="49"/>
      <c r="SIG182" s="49"/>
      <c r="SIJ182" s="49"/>
      <c r="SIM182" s="49"/>
      <c r="SIP182" s="49"/>
      <c r="SIS182" s="49"/>
      <c r="SIV182" s="49"/>
      <c r="SJE182" s="49"/>
      <c r="SJH182" s="49"/>
      <c r="SJK182" s="49"/>
      <c r="SJN182" s="49"/>
      <c r="SJW182" s="49"/>
      <c r="SKC182" s="49"/>
      <c r="SKF182" s="49"/>
      <c r="SKI182" s="49"/>
      <c r="SKL182" s="49"/>
      <c r="SKR182" s="49"/>
      <c r="SKU182" s="49"/>
      <c r="SLA182" s="49"/>
      <c r="SLC182" s="49"/>
      <c r="SLD182" s="49"/>
      <c r="SLF182" s="49"/>
      <c r="SLW182" s="49"/>
      <c r="SMB182" s="49"/>
      <c r="SMH182" s="49"/>
      <c r="SMK182" s="49"/>
      <c r="SMN182" s="49"/>
      <c r="SMV182" s="49"/>
      <c r="SNR182" s="49"/>
      <c r="SNS182" s="49"/>
      <c r="SNT182" s="49"/>
      <c r="SNU182" s="49"/>
      <c r="SNV182" s="49"/>
      <c r="SNW182" s="49"/>
      <c r="SOO182" s="49"/>
      <c r="SOP182" s="49"/>
      <c r="SOS182" s="49"/>
      <c r="SOV182" s="49"/>
      <c r="SOX182" s="49"/>
      <c r="SOZ182" s="49"/>
      <c r="SPC182" s="49"/>
      <c r="SPF182" s="49"/>
      <c r="SPI182" s="49"/>
      <c r="SPL182" s="49"/>
      <c r="SPO182" s="49"/>
      <c r="SPR182" s="49"/>
      <c r="SPU182" s="49"/>
      <c r="SPX182" s="49"/>
      <c r="SPZ182" s="49"/>
      <c r="SQM182" s="49"/>
      <c r="SQN182" s="49"/>
      <c r="SQO182" s="49"/>
      <c r="SQP182" s="49"/>
      <c r="SQQ182" s="49"/>
      <c r="SQR182" s="49"/>
      <c r="SQS182" s="49"/>
      <c r="SQT182" s="49"/>
      <c r="SQU182" s="49"/>
      <c r="SQV182" s="49"/>
      <c r="SQW182" s="49"/>
      <c r="SQX182" s="49"/>
      <c r="SQY182" s="49"/>
      <c r="SQZ182" s="49"/>
      <c r="SRA182" s="49"/>
      <c r="SRB182" s="49"/>
      <c r="SRC182" s="49"/>
      <c r="SRD182" s="49"/>
      <c r="SRE182" s="49"/>
      <c r="SRF182" s="49"/>
      <c r="SRG182" s="49"/>
      <c r="SRH182" s="49"/>
      <c r="SRI182" s="49"/>
      <c r="SRJ182" s="49"/>
      <c r="SRK182" s="49"/>
      <c r="SRL182" s="49"/>
      <c r="SRM182" s="49"/>
      <c r="SRN182" s="49"/>
      <c r="SRO182" s="49"/>
      <c r="SRP182" s="49"/>
      <c r="SRQ182" s="49"/>
      <c r="SRR182" s="49"/>
      <c r="SRS182" s="49"/>
      <c r="SRT182" s="49"/>
      <c r="SRU182" s="49"/>
      <c r="SRV182" s="49"/>
      <c r="SRW182" s="49"/>
      <c r="SRX182" s="49"/>
      <c r="SRY182" s="49"/>
      <c r="SRZ182" s="49"/>
      <c r="SSC182" s="49"/>
      <c r="SSF182" s="49"/>
      <c r="SSI182" s="49"/>
      <c r="SSL182" s="49"/>
      <c r="SSO182" s="49"/>
      <c r="SSR182" s="49"/>
      <c r="STA182" s="49"/>
      <c r="STD182" s="49"/>
      <c r="STG182" s="49"/>
      <c r="STJ182" s="49"/>
      <c r="STS182" s="49"/>
      <c r="STY182" s="49"/>
      <c r="SUB182" s="49"/>
      <c r="SUE182" s="49"/>
      <c r="SUH182" s="49"/>
      <c r="SUN182" s="49"/>
      <c r="SUQ182" s="49"/>
      <c r="SUW182" s="49"/>
      <c r="SUY182" s="49"/>
      <c r="SUZ182" s="49"/>
      <c r="SVB182" s="49"/>
      <c r="SVS182" s="49"/>
      <c r="SVX182" s="49"/>
      <c r="SWD182" s="49"/>
      <c r="SWG182" s="49"/>
      <c r="SWJ182" s="49"/>
      <c r="SWR182" s="49"/>
      <c r="SXN182" s="49"/>
      <c r="SXO182" s="49"/>
      <c r="SXP182" s="49"/>
      <c r="SXQ182" s="49"/>
      <c r="SXR182" s="49"/>
      <c r="SXS182" s="49"/>
      <c r="SYK182" s="49"/>
      <c r="SYL182" s="49"/>
      <c r="SYO182" s="49"/>
      <c r="SYR182" s="49"/>
      <c r="SYT182" s="49"/>
      <c r="SYV182" s="49"/>
      <c r="SYY182" s="49"/>
      <c r="SZB182" s="49"/>
      <c r="SZE182" s="49"/>
      <c r="SZH182" s="49"/>
      <c r="SZK182" s="49"/>
      <c r="SZN182" s="49"/>
      <c r="SZQ182" s="49"/>
      <c r="SZT182" s="49"/>
      <c r="SZV182" s="49"/>
      <c r="TAI182" s="49"/>
      <c r="TAJ182" s="49"/>
      <c r="TAK182" s="49"/>
      <c r="TAL182" s="49"/>
      <c r="TAM182" s="49"/>
      <c r="TAN182" s="49"/>
      <c r="TAO182" s="49"/>
      <c r="TAP182" s="49"/>
      <c r="TAQ182" s="49"/>
      <c r="TAR182" s="49"/>
      <c r="TAS182" s="49"/>
      <c r="TAT182" s="49"/>
      <c r="TAU182" s="49"/>
      <c r="TAV182" s="49"/>
      <c r="TAW182" s="49"/>
      <c r="TAX182" s="49"/>
      <c r="TAY182" s="49"/>
      <c r="TAZ182" s="49"/>
      <c r="TBA182" s="49"/>
      <c r="TBB182" s="49"/>
      <c r="TBC182" s="49"/>
      <c r="TBD182" s="49"/>
      <c r="TBE182" s="49"/>
      <c r="TBF182" s="49"/>
      <c r="TBG182" s="49"/>
      <c r="TBH182" s="49"/>
      <c r="TBI182" s="49"/>
      <c r="TBJ182" s="49"/>
      <c r="TBK182" s="49"/>
      <c r="TBL182" s="49"/>
      <c r="TBM182" s="49"/>
      <c r="TBN182" s="49"/>
      <c r="TBO182" s="49"/>
      <c r="TBP182" s="49"/>
      <c r="TBQ182" s="49"/>
      <c r="TBR182" s="49"/>
      <c r="TBS182" s="49"/>
      <c r="TBT182" s="49"/>
      <c r="TBU182" s="49"/>
      <c r="TBV182" s="49"/>
      <c r="TBY182" s="49"/>
      <c r="TCB182" s="49"/>
      <c r="TCE182" s="49"/>
      <c r="TCH182" s="49"/>
      <c r="TCK182" s="49"/>
      <c r="TCN182" s="49"/>
      <c r="TCW182" s="49"/>
      <c r="TCZ182" s="49"/>
      <c r="TDC182" s="49"/>
      <c r="TDF182" s="49"/>
      <c r="TDO182" s="49"/>
      <c r="TDU182" s="49"/>
      <c r="TDX182" s="49"/>
      <c r="TEA182" s="49"/>
      <c r="TED182" s="49"/>
      <c r="TEJ182" s="49"/>
      <c r="TEM182" s="49"/>
      <c r="TES182" s="49"/>
      <c r="TEU182" s="49"/>
      <c r="TEV182" s="49"/>
      <c r="TEX182" s="49"/>
      <c r="TFO182" s="49"/>
      <c r="TFT182" s="49"/>
      <c r="TFZ182" s="49"/>
      <c r="TGC182" s="49"/>
      <c r="TGF182" s="49"/>
      <c r="TGN182" s="49"/>
      <c r="THJ182" s="49"/>
      <c r="THK182" s="49"/>
      <c r="THL182" s="49"/>
      <c r="THM182" s="49"/>
      <c r="THN182" s="49"/>
      <c r="THO182" s="49"/>
      <c r="TIG182" s="49"/>
      <c r="TIH182" s="49"/>
      <c r="TIK182" s="49"/>
      <c r="TIN182" s="49"/>
      <c r="TIP182" s="49"/>
      <c r="TIR182" s="49"/>
      <c r="TIU182" s="49"/>
      <c r="TIX182" s="49"/>
      <c r="TJA182" s="49"/>
      <c r="TJD182" s="49"/>
      <c r="TJG182" s="49"/>
      <c r="TJJ182" s="49"/>
      <c r="TJM182" s="49"/>
      <c r="TJP182" s="49"/>
      <c r="TJR182" s="49"/>
      <c r="TKE182" s="49"/>
      <c r="TKF182" s="49"/>
      <c r="TKG182" s="49"/>
      <c r="TKH182" s="49"/>
      <c r="TKI182" s="49"/>
      <c r="TKJ182" s="49"/>
      <c r="TKK182" s="49"/>
      <c r="TKL182" s="49"/>
      <c r="TKM182" s="49"/>
      <c r="TKN182" s="49"/>
      <c r="TKO182" s="49"/>
      <c r="TKP182" s="49"/>
      <c r="TKQ182" s="49"/>
      <c r="TKR182" s="49"/>
      <c r="TKS182" s="49"/>
      <c r="TKT182" s="49"/>
      <c r="TKU182" s="49"/>
      <c r="TKV182" s="49"/>
      <c r="TKW182" s="49"/>
      <c r="TKX182" s="49"/>
      <c r="TKY182" s="49"/>
      <c r="TKZ182" s="49"/>
      <c r="TLA182" s="49"/>
      <c r="TLB182" s="49"/>
      <c r="TLC182" s="49"/>
      <c r="TLD182" s="49"/>
      <c r="TLE182" s="49"/>
      <c r="TLF182" s="49"/>
      <c r="TLG182" s="49"/>
      <c r="TLH182" s="49"/>
      <c r="TLI182" s="49"/>
      <c r="TLJ182" s="49"/>
      <c r="TLK182" s="49"/>
      <c r="TLL182" s="49"/>
      <c r="TLM182" s="49"/>
      <c r="TLN182" s="49"/>
      <c r="TLO182" s="49"/>
      <c r="TLP182" s="49"/>
      <c r="TLQ182" s="49"/>
      <c r="TLR182" s="49"/>
      <c r="TLU182" s="49"/>
      <c r="TLX182" s="49"/>
      <c r="TMA182" s="49"/>
      <c r="TMD182" s="49"/>
      <c r="TMG182" s="49"/>
      <c r="TMJ182" s="49"/>
      <c r="TMS182" s="49"/>
      <c r="TMV182" s="49"/>
      <c r="TMY182" s="49"/>
      <c r="TNB182" s="49"/>
      <c r="TNK182" s="49"/>
      <c r="TNQ182" s="49"/>
      <c r="TNT182" s="49"/>
      <c r="TNW182" s="49"/>
      <c r="TNZ182" s="49"/>
      <c r="TOF182" s="49"/>
      <c r="TOI182" s="49"/>
      <c r="TOO182" s="49"/>
      <c r="TOQ182" s="49"/>
      <c r="TOR182" s="49"/>
      <c r="TOT182" s="49"/>
      <c r="TPK182" s="49"/>
      <c r="TPP182" s="49"/>
      <c r="TPV182" s="49"/>
      <c r="TPY182" s="49"/>
      <c r="TQB182" s="49"/>
      <c r="TQJ182" s="49"/>
      <c r="TRF182" s="49"/>
      <c r="TRG182" s="49"/>
      <c r="TRH182" s="49"/>
      <c r="TRI182" s="49"/>
      <c r="TRJ182" s="49"/>
      <c r="TRK182" s="49"/>
      <c r="TSC182" s="49"/>
      <c r="TSD182" s="49"/>
      <c r="TSG182" s="49"/>
      <c r="TSJ182" s="49"/>
      <c r="TSL182" s="49"/>
      <c r="TSN182" s="49"/>
      <c r="TSQ182" s="49"/>
      <c r="TST182" s="49"/>
      <c r="TSW182" s="49"/>
      <c r="TSZ182" s="49"/>
      <c r="TTC182" s="49"/>
      <c r="TTF182" s="49"/>
      <c r="TTI182" s="49"/>
      <c r="TTL182" s="49"/>
      <c r="TTN182" s="49"/>
      <c r="TUA182" s="49"/>
      <c r="TUB182" s="49"/>
      <c r="TUC182" s="49"/>
      <c r="TUD182" s="49"/>
      <c r="TUE182" s="49"/>
      <c r="TUF182" s="49"/>
      <c r="TUG182" s="49"/>
      <c r="TUH182" s="49"/>
      <c r="TUI182" s="49"/>
      <c r="TUJ182" s="49"/>
      <c r="TUK182" s="49"/>
      <c r="TUL182" s="49"/>
      <c r="TUM182" s="49"/>
      <c r="TUN182" s="49"/>
      <c r="TUO182" s="49"/>
      <c r="TUP182" s="49"/>
      <c r="TUQ182" s="49"/>
      <c r="TUR182" s="49"/>
      <c r="TUS182" s="49"/>
      <c r="TUT182" s="49"/>
      <c r="TUU182" s="49"/>
      <c r="TUV182" s="49"/>
      <c r="TUW182" s="49"/>
      <c r="TUX182" s="49"/>
      <c r="TUY182" s="49"/>
      <c r="TUZ182" s="49"/>
      <c r="TVA182" s="49"/>
      <c r="TVB182" s="49"/>
      <c r="TVC182" s="49"/>
      <c r="TVD182" s="49"/>
      <c r="TVE182" s="49"/>
      <c r="TVF182" s="49"/>
      <c r="TVG182" s="49"/>
      <c r="TVH182" s="49"/>
      <c r="TVI182" s="49"/>
      <c r="TVJ182" s="49"/>
      <c r="TVK182" s="49"/>
      <c r="TVL182" s="49"/>
      <c r="TVM182" s="49"/>
      <c r="TVN182" s="49"/>
      <c r="TVQ182" s="49"/>
      <c r="TVT182" s="49"/>
      <c r="TVW182" s="49"/>
      <c r="TVZ182" s="49"/>
      <c r="TWC182" s="49"/>
      <c r="TWF182" s="49"/>
      <c r="TWO182" s="49"/>
      <c r="TWR182" s="49"/>
      <c r="TWU182" s="49"/>
      <c r="TWX182" s="49"/>
      <c r="TXG182" s="49"/>
      <c r="TXM182" s="49"/>
      <c r="TXP182" s="49"/>
      <c r="TXS182" s="49"/>
      <c r="TXV182" s="49"/>
      <c r="TYB182" s="49"/>
      <c r="TYE182" s="49"/>
      <c r="TYK182" s="49"/>
      <c r="TYM182" s="49"/>
      <c r="TYN182" s="49"/>
      <c r="TYP182" s="49"/>
      <c r="TZG182" s="49"/>
      <c r="TZL182" s="49"/>
      <c r="TZR182" s="49"/>
      <c r="TZU182" s="49"/>
      <c r="TZX182" s="49"/>
      <c r="UAF182" s="49"/>
      <c r="UBB182" s="49"/>
      <c r="UBC182" s="49"/>
      <c r="UBD182" s="49"/>
      <c r="UBE182" s="49"/>
      <c r="UBF182" s="49"/>
      <c r="UBG182" s="49"/>
      <c r="UBY182" s="49"/>
      <c r="UBZ182" s="49"/>
      <c r="UCC182" s="49"/>
      <c r="UCF182" s="49"/>
      <c r="UCH182" s="49"/>
      <c r="UCJ182" s="49"/>
      <c r="UCM182" s="49"/>
      <c r="UCP182" s="49"/>
      <c r="UCS182" s="49"/>
      <c r="UCV182" s="49"/>
      <c r="UCY182" s="49"/>
      <c r="UDB182" s="49"/>
      <c r="UDE182" s="49"/>
      <c r="UDH182" s="49"/>
      <c r="UDJ182" s="49"/>
      <c r="UDW182" s="49"/>
      <c r="UDX182" s="49"/>
      <c r="UDY182" s="49"/>
      <c r="UDZ182" s="49"/>
      <c r="UEA182" s="49"/>
      <c r="UEB182" s="49"/>
      <c r="UEC182" s="49"/>
      <c r="UED182" s="49"/>
      <c r="UEE182" s="49"/>
      <c r="UEF182" s="49"/>
      <c r="UEG182" s="49"/>
      <c r="UEH182" s="49"/>
      <c r="UEI182" s="49"/>
      <c r="UEJ182" s="49"/>
      <c r="UEK182" s="49"/>
      <c r="UEL182" s="49"/>
      <c r="UEM182" s="49"/>
      <c r="UEN182" s="49"/>
      <c r="UEO182" s="49"/>
      <c r="UEP182" s="49"/>
      <c r="UEQ182" s="49"/>
      <c r="UER182" s="49"/>
      <c r="UES182" s="49"/>
      <c r="UET182" s="49"/>
      <c r="UEU182" s="49"/>
      <c r="UEV182" s="49"/>
      <c r="UEW182" s="49"/>
      <c r="UEX182" s="49"/>
      <c r="UEY182" s="49"/>
      <c r="UEZ182" s="49"/>
      <c r="UFA182" s="49"/>
      <c r="UFB182" s="49"/>
      <c r="UFC182" s="49"/>
      <c r="UFD182" s="49"/>
      <c r="UFE182" s="49"/>
      <c r="UFF182" s="49"/>
      <c r="UFG182" s="49"/>
      <c r="UFH182" s="49"/>
      <c r="UFI182" s="49"/>
      <c r="UFJ182" s="49"/>
      <c r="UFM182" s="49"/>
      <c r="UFP182" s="49"/>
      <c r="UFS182" s="49"/>
      <c r="UFV182" s="49"/>
      <c r="UFY182" s="49"/>
      <c r="UGB182" s="49"/>
      <c r="UGK182" s="49"/>
      <c r="UGN182" s="49"/>
      <c r="UGQ182" s="49"/>
      <c r="UGT182" s="49"/>
      <c r="UHC182" s="49"/>
      <c r="UHI182" s="49"/>
      <c r="UHL182" s="49"/>
      <c r="UHO182" s="49"/>
      <c r="UHR182" s="49"/>
      <c r="UHX182" s="49"/>
      <c r="UIA182" s="49"/>
      <c r="UIG182" s="49"/>
      <c r="UII182" s="49"/>
      <c r="UIJ182" s="49"/>
      <c r="UIL182" s="49"/>
      <c r="UJC182" s="49"/>
      <c r="UJH182" s="49"/>
      <c r="UJN182" s="49"/>
      <c r="UJQ182" s="49"/>
      <c r="UJT182" s="49"/>
      <c r="UKB182" s="49"/>
      <c r="UKX182" s="49"/>
      <c r="UKY182" s="49"/>
      <c r="UKZ182" s="49"/>
      <c r="ULA182" s="49"/>
      <c r="ULB182" s="49"/>
      <c r="ULC182" s="49"/>
      <c r="ULU182" s="49"/>
      <c r="ULV182" s="49"/>
      <c r="ULY182" s="49"/>
      <c r="UMB182" s="49"/>
      <c r="UMD182" s="49"/>
      <c r="UMF182" s="49"/>
      <c r="UMI182" s="49"/>
      <c r="UML182" s="49"/>
      <c r="UMO182" s="49"/>
      <c r="UMR182" s="49"/>
      <c r="UMU182" s="49"/>
      <c r="UMX182" s="49"/>
      <c r="UNA182" s="49"/>
      <c r="UND182" s="49"/>
      <c r="UNF182" s="49"/>
      <c r="UNS182" s="49"/>
      <c r="UNT182" s="49"/>
      <c r="UNU182" s="49"/>
      <c r="UNV182" s="49"/>
      <c r="UNW182" s="49"/>
      <c r="UNX182" s="49"/>
      <c r="UNY182" s="49"/>
      <c r="UNZ182" s="49"/>
      <c r="UOA182" s="49"/>
      <c r="UOB182" s="49"/>
      <c r="UOC182" s="49"/>
      <c r="UOD182" s="49"/>
      <c r="UOE182" s="49"/>
      <c r="UOF182" s="49"/>
      <c r="UOG182" s="49"/>
      <c r="UOH182" s="49"/>
      <c r="UOI182" s="49"/>
      <c r="UOJ182" s="49"/>
      <c r="UOK182" s="49"/>
      <c r="UOL182" s="49"/>
      <c r="UOM182" s="49"/>
      <c r="UON182" s="49"/>
      <c r="UOO182" s="49"/>
      <c r="UOP182" s="49"/>
      <c r="UOQ182" s="49"/>
      <c r="UOR182" s="49"/>
      <c r="UOS182" s="49"/>
      <c r="UOT182" s="49"/>
      <c r="UOU182" s="49"/>
      <c r="UOV182" s="49"/>
      <c r="UOW182" s="49"/>
      <c r="UOX182" s="49"/>
      <c r="UOY182" s="49"/>
      <c r="UOZ182" s="49"/>
      <c r="UPA182" s="49"/>
      <c r="UPB182" s="49"/>
      <c r="UPC182" s="49"/>
      <c r="UPD182" s="49"/>
      <c r="UPE182" s="49"/>
      <c r="UPF182" s="49"/>
      <c r="UPI182" s="49"/>
      <c r="UPL182" s="49"/>
      <c r="UPO182" s="49"/>
      <c r="UPR182" s="49"/>
      <c r="UPU182" s="49"/>
      <c r="UPX182" s="49"/>
      <c r="UQG182" s="49"/>
      <c r="UQJ182" s="49"/>
      <c r="UQM182" s="49"/>
      <c r="UQP182" s="49"/>
      <c r="UQY182" s="49"/>
      <c r="URE182" s="49"/>
      <c r="URH182" s="49"/>
      <c r="URK182" s="49"/>
      <c r="URN182" s="49"/>
      <c r="URT182" s="49"/>
      <c r="URW182" s="49"/>
      <c r="USC182" s="49"/>
      <c r="USE182" s="49"/>
      <c r="USF182" s="49"/>
      <c r="USH182" s="49"/>
      <c r="USY182" s="49"/>
      <c r="UTD182" s="49"/>
      <c r="UTJ182" s="49"/>
      <c r="UTM182" s="49"/>
      <c r="UTP182" s="49"/>
      <c r="UTX182" s="49"/>
      <c r="UUT182" s="49"/>
      <c r="UUU182" s="49"/>
      <c r="UUV182" s="49"/>
      <c r="UUW182" s="49"/>
      <c r="UUX182" s="49"/>
      <c r="UUY182" s="49"/>
      <c r="UVQ182" s="49"/>
      <c r="UVR182" s="49"/>
      <c r="UVU182" s="49"/>
      <c r="UVX182" s="49"/>
      <c r="UVZ182" s="49"/>
      <c r="UWB182" s="49"/>
      <c r="UWE182" s="49"/>
      <c r="UWH182" s="49"/>
      <c r="UWK182" s="49"/>
      <c r="UWN182" s="49"/>
      <c r="UWQ182" s="49"/>
      <c r="UWT182" s="49"/>
      <c r="UWW182" s="49"/>
      <c r="UWZ182" s="49"/>
      <c r="UXB182" s="49"/>
      <c r="UXO182" s="49"/>
      <c r="UXP182" s="49"/>
      <c r="UXQ182" s="49"/>
      <c r="UXR182" s="49"/>
      <c r="UXS182" s="49"/>
      <c r="UXT182" s="49"/>
      <c r="UXU182" s="49"/>
      <c r="UXV182" s="49"/>
      <c r="UXW182" s="49"/>
      <c r="UXX182" s="49"/>
      <c r="UXY182" s="49"/>
      <c r="UXZ182" s="49"/>
      <c r="UYA182" s="49"/>
      <c r="UYB182" s="49"/>
      <c r="UYC182" s="49"/>
      <c r="UYD182" s="49"/>
      <c r="UYE182" s="49"/>
      <c r="UYF182" s="49"/>
      <c r="UYG182" s="49"/>
      <c r="UYH182" s="49"/>
      <c r="UYI182" s="49"/>
      <c r="UYJ182" s="49"/>
      <c r="UYK182" s="49"/>
      <c r="UYL182" s="49"/>
      <c r="UYM182" s="49"/>
      <c r="UYN182" s="49"/>
      <c r="UYO182" s="49"/>
      <c r="UYP182" s="49"/>
      <c r="UYQ182" s="49"/>
      <c r="UYR182" s="49"/>
      <c r="UYS182" s="49"/>
      <c r="UYT182" s="49"/>
      <c r="UYU182" s="49"/>
      <c r="UYV182" s="49"/>
      <c r="UYW182" s="49"/>
      <c r="UYX182" s="49"/>
      <c r="UYY182" s="49"/>
      <c r="UYZ182" s="49"/>
      <c r="UZA182" s="49"/>
      <c r="UZB182" s="49"/>
      <c r="UZE182" s="49"/>
      <c r="UZH182" s="49"/>
      <c r="UZK182" s="49"/>
      <c r="UZN182" s="49"/>
      <c r="UZQ182" s="49"/>
      <c r="UZT182" s="49"/>
      <c r="VAC182" s="49"/>
      <c r="VAF182" s="49"/>
      <c r="VAI182" s="49"/>
      <c r="VAL182" s="49"/>
      <c r="VAU182" s="49"/>
      <c r="VBA182" s="49"/>
      <c r="VBD182" s="49"/>
      <c r="VBG182" s="49"/>
      <c r="VBJ182" s="49"/>
      <c r="VBP182" s="49"/>
      <c r="VBS182" s="49"/>
      <c r="VBY182" s="49"/>
      <c r="VCA182" s="49"/>
      <c r="VCB182" s="49"/>
      <c r="VCD182" s="49"/>
      <c r="VCU182" s="49"/>
      <c r="VCZ182" s="49"/>
      <c r="VDF182" s="49"/>
      <c r="VDI182" s="49"/>
      <c r="VDL182" s="49"/>
      <c r="VDT182" s="49"/>
      <c r="VEP182" s="49"/>
      <c r="VEQ182" s="49"/>
      <c r="VER182" s="49"/>
      <c r="VES182" s="49"/>
      <c r="VET182" s="49"/>
      <c r="VEU182" s="49"/>
      <c r="VFM182" s="49"/>
      <c r="VFN182" s="49"/>
      <c r="VFQ182" s="49"/>
      <c r="VFT182" s="49"/>
      <c r="VFV182" s="49"/>
      <c r="VFX182" s="49"/>
      <c r="VGA182" s="49"/>
      <c r="VGD182" s="49"/>
      <c r="VGG182" s="49"/>
      <c r="VGJ182" s="49"/>
      <c r="VGM182" s="49"/>
      <c r="VGP182" s="49"/>
      <c r="VGS182" s="49"/>
      <c r="VGV182" s="49"/>
      <c r="VGX182" s="49"/>
      <c r="VHK182" s="49"/>
      <c r="VHL182" s="49"/>
      <c r="VHM182" s="49"/>
      <c r="VHN182" s="49"/>
      <c r="VHO182" s="49"/>
      <c r="VHP182" s="49"/>
      <c r="VHQ182" s="49"/>
      <c r="VHR182" s="49"/>
      <c r="VHS182" s="49"/>
      <c r="VHT182" s="49"/>
      <c r="VHU182" s="49"/>
      <c r="VHV182" s="49"/>
      <c r="VHW182" s="49"/>
      <c r="VHX182" s="49"/>
      <c r="VHY182" s="49"/>
      <c r="VHZ182" s="49"/>
      <c r="VIA182" s="49"/>
      <c r="VIB182" s="49"/>
      <c r="VIC182" s="49"/>
      <c r="VID182" s="49"/>
      <c r="VIE182" s="49"/>
      <c r="VIF182" s="49"/>
      <c r="VIG182" s="49"/>
      <c r="VIH182" s="49"/>
      <c r="VII182" s="49"/>
      <c r="VIJ182" s="49"/>
      <c r="VIK182" s="49"/>
      <c r="VIL182" s="49"/>
      <c r="VIM182" s="49"/>
      <c r="VIN182" s="49"/>
      <c r="VIO182" s="49"/>
      <c r="VIP182" s="49"/>
      <c r="VIQ182" s="49"/>
      <c r="VIR182" s="49"/>
      <c r="VIS182" s="49"/>
      <c r="VIT182" s="49"/>
      <c r="VIU182" s="49"/>
      <c r="VIV182" s="49"/>
      <c r="VIW182" s="49"/>
      <c r="VIX182" s="49"/>
      <c r="VJA182" s="49"/>
      <c r="VJD182" s="49"/>
      <c r="VJG182" s="49"/>
      <c r="VJJ182" s="49"/>
      <c r="VJM182" s="49"/>
      <c r="VJP182" s="49"/>
      <c r="VJY182" s="49"/>
      <c r="VKB182" s="49"/>
      <c r="VKE182" s="49"/>
      <c r="VKH182" s="49"/>
      <c r="VKQ182" s="49"/>
      <c r="VKW182" s="49"/>
      <c r="VKZ182" s="49"/>
      <c r="VLC182" s="49"/>
      <c r="VLF182" s="49"/>
      <c r="VLL182" s="49"/>
      <c r="VLO182" s="49"/>
      <c r="VLU182" s="49"/>
      <c r="VLW182" s="49"/>
      <c r="VLX182" s="49"/>
      <c r="VLZ182" s="49"/>
      <c r="VMQ182" s="49"/>
      <c r="VMV182" s="49"/>
      <c r="VNB182" s="49"/>
      <c r="VNE182" s="49"/>
      <c r="VNH182" s="49"/>
      <c r="VNP182" s="49"/>
      <c r="VOL182" s="49"/>
      <c r="VOM182" s="49"/>
      <c r="VON182" s="49"/>
      <c r="VOO182" s="49"/>
      <c r="VOP182" s="49"/>
      <c r="VOQ182" s="49"/>
      <c r="VPI182" s="49"/>
      <c r="VPJ182" s="49"/>
      <c r="VPM182" s="49"/>
      <c r="VPP182" s="49"/>
      <c r="VPR182" s="49"/>
      <c r="VPT182" s="49"/>
      <c r="VPW182" s="49"/>
      <c r="VPZ182" s="49"/>
      <c r="VQC182" s="49"/>
      <c r="VQF182" s="49"/>
      <c r="VQI182" s="49"/>
      <c r="VQL182" s="49"/>
      <c r="VQO182" s="49"/>
      <c r="VQR182" s="49"/>
      <c r="VQT182" s="49"/>
      <c r="VRG182" s="49"/>
      <c r="VRH182" s="49"/>
      <c r="VRI182" s="49"/>
      <c r="VRJ182" s="49"/>
      <c r="VRK182" s="49"/>
      <c r="VRL182" s="49"/>
      <c r="VRM182" s="49"/>
      <c r="VRN182" s="49"/>
      <c r="VRO182" s="49"/>
      <c r="VRP182" s="49"/>
      <c r="VRQ182" s="49"/>
      <c r="VRR182" s="49"/>
      <c r="VRS182" s="49"/>
      <c r="VRT182" s="49"/>
      <c r="VRU182" s="49"/>
      <c r="VRV182" s="49"/>
      <c r="VRW182" s="49"/>
      <c r="VRX182" s="49"/>
      <c r="VRY182" s="49"/>
      <c r="VRZ182" s="49"/>
      <c r="VSA182" s="49"/>
      <c r="VSB182" s="49"/>
      <c r="VSC182" s="49"/>
      <c r="VSD182" s="49"/>
      <c r="VSE182" s="49"/>
      <c r="VSF182" s="49"/>
      <c r="VSG182" s="49"/>
      <c r="VSH182" s="49"/>
      <c r="VSI182" s="49"/>
      <c r="VSJ182" s="49"/>
      <c r="VSK182" s="49"/>
      <c r="VSL182" s="49"/>
      <c r="VSM182" s="49"/>
      <c r="VSN182" s="49"/>
      <c r="VSO182" s="49"/>
      <c r="VSP182" s="49"/>
      <c r="VSQ182" s="49"/>
      <c r="VSR182" s="49"/>
      <c r="VSS182" s="49"/>
      <c r="VST182" s="49"/>
      <c r="VSW182" s="49"/>
      <c r="VSZ182" s="49"/>
      <c r="VTC182" s="49"/>
      <c r="VTF182" s="49"/>
      <c r="VTI182" s="49"/>
      <c r="VTL182" s="49"/>
      <c r="VTU182" s="49"/>
      <c r="VTX182" s="49"/>
      <c r="VUA182" s="49"/>
      <c r="VUD182" s="49"/>
      <c r="VUM182" s="49"/>
      <c r="VUS182" s="49"/>
      <c r="VUV182" s="49"/>
      <c r="VUY182" s="49"/>
      <c r="VVB182" s="49"/>
      <c r="VVH182" s="49"/>
      <c r="VVK182" s="49"/>
      <c r="VVQ182" s="49"/>
      <c r="VVS182" s="49"/>
      <c r="VVT182" s="49"/>
      <c r="VVV182" s="49"/>
      <c r="VWM182" s="49"/>
      <c r="VWR182" s="49"/>
      <c r="VWX182" s="49"/>
      <c r="VXA182" s="49"/>
      <c r="VXD182" s="49"/>
      <c r="VXL182" s="49"/>
      <c r="VYH182" s="49"/>
      <c r="VYI182" s="49"/>
      <c r="VYJ182" s="49"/>
      <c r="VYK182" s="49"/>
      <c r="VYL182" s="49"/>
      <c r="VYM182" s="49"/>
      <c r="VZE182" s="49"/>
      <c r="VZF182" s="49"/>
      <c r="VZI182" s="49"/>
      <c r="VZL182" s="49"/>
      <c r="VZN182" s="49"/>
      <c r="VZP182" s="49"/>
      <c r="VZS182" s="49"/>
      <c r="VZV182" s="49"/>
      <c r="VZY182" s="49"/>
      <c r="WAB182" s="49"/>
      <c r="WAE182" s="49"/>
      <c r="WAH182" s="49"/>
      <c r="WAK182" s="49"/>
      <c r="WAN182" s="49"/>
      <c r="WAP182" s="49"/>
      <c r="WBC182" s="49"/>
      <c r="WBD182" s="49"/>
      <c r="WBE182" s="49"/>
      <c r="WBF182" s="49"/>
      <c r="WBG182" s="49"/>
      <c r="WBH182" s="49"/>
      <c r="WBI182" s="49"/>
      <c r="WBJ182" s="49"/>
      <c r="WBK182" s="49"/>
      <c r="WBL182" s="49"/>
      <c r="WBM182" s="49"/>
      <c r="WBN182" s="49"/>
      <c r="WBO182" s="49"/>
      <c r="WBP182" s="49"/>
      <c r="WBQ182" s="49"/>
      <c r="WBR182" s="49"/>
      <c r="WBS182" s="49"/>
      <c r="WBT182" s="49"/>
      <c r="WBU182" s="49"/>
      <c r="WBV182" s="49"/>
      <c r="WBW182" s="49"/>
      <c r="WBX182" s="49"/>
      <c r="WBY182" s="49"/>
      <c r="WBZ182" s="49"/>
      <c r="WCA182" s="49"/>
      <c r="WCB182" s="49"/>
      <c r="WCC182" s="49"/>
      <c r="WCD182" s="49"/>
      <c r="WCE182" s="49"/>
      <c r="WCF182" s="49"/>
      <c r="WCG182" s="49"/>
      <c r="WCH182" s="49"/>
      <c r="WCI182" s="49"/>
      <c r="WCJ182" s="49"/>
      <c r="WCK182" s="49"/>
      <c r="WCL182" s="49"/>
      <c r="WCM182" s="49"/>
      <c r="WCN182" s="49"/>
      <c r="WCO182" s="49"/>
      <c r="WCP182" s="49"/>
      <c r="WCS182" s="49"/>
      <c r="WCV182" s="49"/>
      <c r="WCY182" s="49"/>
      <c r="WDB182" s="49"/>
      <c r="WDE182" s="49"/>
      <c r="WDH182" s="49"/>
      <c r="WDQ182" s="49"/>
      <c r="WDT182" s="49"/>
      <c r="WDW182" s="49"/>
      <c r="WDZ182" s="49"/>
      <c r="WEI182" s="49"/>
      <c r="WEO182" s="49"/>
      <c r="WER182" s="49"/>
      <c r="WEU182" s="49"/>
      <c r="WEX182" s="49"/>
      <c r="WFD182" s="49"/>
      <c r="WFG182" s="49"/>
      <c r="WFM182" s="49"/>
      <c r="WFO182" s="49"/>
      <c r="WFP182" s="49"/>
      <c r="WFR182" s="49"/>
      <c r="WGI182" s="49"/>
      <c r="WGN182" s="49"/>
      <c r="WGT182" s="49"/>
      <c r="WGW182" s="49"/>
      <c r="WGZ182" s="49"/>
      <c r="WHH182" s="49"/>
      <c r="WID182" s="49"/>
      <c r="WIE182" s="49"/>
      <c r="WIF182" s="49"/>
      <c r="WIG182" s="49"/>
      <c r="WIH182" s="49"/>
      <c r="WII182" s="49"/>
      <c r="WJA182" s="49"/>
      <c r="WJB182" s="49"/>
      <c r="WJE182" s="49"/>
      <c r="WJH182" s="49"/>
      <c r="WJJ182" s="49"/>
      <c r="WJL182" s="49"/>
      <c r="WJO182" s="49"/>
      <c r="WJR182" s="49"/>
      <c r="WJU182" s="49"/>
      <c r="WJX182" s="49"/>
      <c r="WKA182" s="49"/>
      <c r="WKD182" s="49"/>
      <c r="WKG182" s="49"/>
      <c r="WKJ182" s="49"/>
      <c r="WKL182" s="49"/>
      <c r="WKY182" s="49"/>
      <c r="WKZ182" s="49"/>
      <c r="WLA182" s="49"/>
      <c r="WLB182" s="49"/>
      <c r="WLC182" s="49"/>
      <c r="WLD182" s="49"/>
      <c r="WLE182" s="49"/>
      <c r="WLF182" s="49"/>
      <c r="WLG182" s="49"/>
      <c r="WLH182" s="49"/>
      <c r="WLI182" s="49"/>
      <c r="WLJ182" s="49"/>
      <c r="WLK182" s="49"/>
      <c r="WLL182" s="49"/>
      <c r="WLM182" s="49"/>
      <c r="WLN182" s="49"/>
      <c r="WLO182" s="49"/>
      <c r="WLP182" s="49"/>
      <c r="WLQ182" s="49"/>
      <c r="WLR182" s="49"/>
      <c r="WLS182" s="49"/>
      <c r="WLT182" s="49"/>
      <c r="WLU182" s="49"/>
      <c r="WLV182" s="49"/>
      <c r="WLW182" s="49"/>
      <c r="WLX182" s="49"/>
      <c r="WLY182" s="49"/>
      <c r="WLZ182" s="49"/>
      <c r="WMA182" s="49"/>
      <c r="WMB182" s="49"/>
      <c r="WMC182" s="49"/>
      <c r="WMD182" s="49"/>
      <c r="WME182" s="49"/>
      <c r="WMF182" s="49"/>
      <c r="WMG182" s="49"/>
      <c r="WMH182" s="49"/>
      <c r="WMI182" s="49"/>
      <c r="WMJ182" s="49"/>
      <c r="WMK182" s="49"/>
      <c r="WML182" s="49"/>
      <c r="WMO182" s="49"/>
      <c r="WMR182" s="49"/>
      <c r="WMU182" s="49"/>
      <c r="WMX182" s="49"/>
      <c r="WNA182" s="49"/>
      <c r="WND182" s="49"/>
      <c r="WNM182" s="49"/>
      <c r="WNP182" s="49"/>
      <c r="WNS182" s="49"/>
      <c r="WNV182" s="49"/>
      <c r="WOE182" s="49"/>
      <c r="WOK182" s="49"/>
      <c r="WON182" s="49"/>
      <c r="WOQ182" s="49"/>
      <c r="WOT182" s="49"/>
      <c r="WOZ182" s="49"/>
      <c r="WPC182" s="49"/>
      <c r="WPI182" s="49"/>
      <c r="WPK182" s="49"/>
      <c r="WPL182" s="49"/>
      <c r="WPN182" s="49"/>
      <c r="WQE182" s="49"/>
      <c r="WQJ182" s="49"/>
      <c r="WQP182" s="49"/>
      <c r="WQS182" s="49"/>
      <c r="WQV182" s="49"/>
      <c r="WRD182" s="49"/>
      <c r="WRZ182" s="49"/>
      <c r="WSA182" s="49"/>
      <c r="WSB182" s="49"/>
      <c r="WSC182" s="49"/>
      <c r="WSD182" s="49"/>
      <c r="WSE182" s="49"/>
      <c r="WSW182" s="49"/>
      <c r="WSX182" s="49"/>
      <c r="WTA182" s="49"/>
      <c r="WTD182" s="49"/>
      <c r="WTF182" s="49"/>
      <c r="WTH182" s="49"/>
      <c r="WTK182" s="49"/>
      <c r="WTN182" s="49"/>
      <c r="WTQ182" s="49"/>
      <c r="WTT182" s="49"/>
      <c r="WTW182" s="49"/>
      <c r="WTZ182" s="49"/>
      <c r="WUC182" s="49"/>
      <c r="WUF182" s="49"/>
      <c r="WUH182" s="49"/>
      <c r="WUU182" s="49"/>
      <c r="WUV182" s="49"/>
      <c r="WUW182" s="49"/>
      <c r="WUX182" s="49"/>
      <c r="WUY182" s="49"/>
      <c r="WUZ182" s="49"/>
      <c r="WVA182" s="49"/>
      <c r="WVB182" s="49"/>
      <c r="WVC182" s="49"/>
      <c r="WVD182" s="49"/>
      <c r="WVE182" s="49"/>
      <c r="WVF182" s="49"/>
      <c r="WVG182" s="49"/>
      <c r="WVH182" s="49"/>
      <c r="WVI182" s="49"/>
      <c r="WVJ182" s="49"/>
      <c r="WVK182" s="49"/>
      <c r="WVL182" s="49"/>
      <c r="WVM182" s="49"/>
      <c r="WVN182" s="49"/>
      <c r="WVO182" s="49"/>
      <c r="WVP182" s="49"/>
      <c r="WVQ182" s="49"/>
      <c r="WVR182" s="49"/>
      <c r="WVS182" s="49"/>
      <c r="WVT182" s="49"/>
      <c r="WVU182" s="49"/>
      <c r="WVV182" s="49"/>
      <c r="WVW182" s="49"/>
      <c r="WVX182" s="49"/>
      <c r="WVY182" s="49"/>
      <c r="WVZ182" s="49"/>
      <c r="WWA182" s="49"/>
      <c r="WWB182" s="49"/>
      <c r="WWC182" s="49"/>
      <c r="WWD182" s="49"/>
      <c r="WWE182" s="49"/>
      <c r="WWF182" s="49"/>
      <c r="WWG182" s="49"/>
      <c r="WWH182" s="49"/>
      <c r="WWI182" s="49"/>
      <c r="WWJ182" s="49"/>
      <c r="WWK182" s="49"/>
      <c r="WWL182" s="49"/>
      <c r="WWM182" s="49"/>
      <c r="WWN182" s="49"/>
      <c r="WWO182" s="49"/>
      <c r="WWP182" s="49"/>
      <c r="WWQ182" s="49"/>
      <c r="WWR182" s="49"/>
      <c r="WWS182" s="49"/>
      <c r="WWT182" s="49"/>
      <c r="WWU182" s="49"/>
      <c r="WWV182" s="49"/>
      <c r="WWW182" s="49"/>
      <c r="WWX182" s="49"/>
      <c r="WWY182" s="49"/>
      <c r="WWZ182" s="49"/>
      <c r="WXA182" s="49"/>
      <c r="WXB182" s="49"/>
      <c r="WXC182" s="49"/>
      <c r="WXD182" s="49"/>
      <c r="WXE182" s="49"/>
      <c r="WXF182" s="49"/>
      <c r="WXG182" s="49"/>
      <c r="WXH182" s="49"/>
      <c r="WXI182" s="49"/>
      <c r="WXJ182" s="49"/>
      <c r="WXK182" s="49"/>
      <c r="WXL182" s="49"/>
      <c r="WXM182" s="49"/>
      <c r="WXN182" s="49"/>
      <c r="WXO182" s="49"/>
      <c r="WXP182" s="49"/>
      <c r="WXQ182" s="49"/>
      <c r="WXR182" s="49"/>
      <c r="WXS182" s="49"/>
      <c r="WXT182" s="49"/>
      <c r="WXU182" s="49"/>
      <c r="WXV182" s="49"/>
      <c r="WXW182" s="49"/>
      <c r="WXX182" s="49"/>
      <c r="WXY182" s="49"/>
      <c r="WXZ182" s="49"/>
      <c r="WYA182" s="49"/>
      <c r="WYB182" s="49"/>
      <c r="WYC182" s="49"/>
      <c r="WYD182" s="49"/>
      <c r="WYE182" s="49"/>
      <c r="WYF182" s="49"/>
      <c r="WYG182" s="49"/>
      <c r="WYH182" s="49"/>
      <c r="WYI182" s="49"/>
      <c r="WYJ182" s="49"/>
      <c r="WYK182" s="49"/>
      <c r="WYL182" s="49"/>
      <c r="WYM182" s="49"/>
      <c r="WYN182" s="49"/>
      <c r="WYO182" s="49"/>
      <c r="WYP182" s="49"/>
      <c r="WYQ182" s="49"/>
      <c r="WYR182" s="49"/>
      <c r="WYS182" s="49"/>
      <c r="WYT182" s="49"/>
      <c r="WYU182" s="49"/>
      <c r="WYV182" s="49"/>
      <c r="WYW182" s="49"/>
      <c r="WYX182" s="49"/>
      <c r="WYY182" s="49"/>
      <c r="WYZ182" s="49"/>
      <c r="WZA182" s="49"/>
      <c r="WZB182" s="49"/>
      <c r="WZC182" s="49"/>
      <c r="WZD182" s="49"/>
      <c r="WZE182" s="49"/>
      <c r="WZF182" s="49"/>
      <c r="WZG182" s="49"/>
      <c r="WZH182" s="49"/>
      <c r="WZI182" s="49"/>
      <c r="WZJ182" s="49"/>
      <c r="WZK182" s="49"/>
      <c r="WZL182" s="49"/>
      <c r="WZM182" s="49"/>
      <c r="WZN182" s="49"/>
      <c r="WZO182" s="49"/>
      <c r="WZP182" s="49"/>
      <c r="WZQ182" s="49"/>
      <c r="WZR182" s="49"/>
      <c r="WZS182" s="49"/>
      <c r="WZT182" s="49"/>
      <c r="WZU182" s="49"/>
      <c r="WZV182" s="49"/>
      <c r="WZW182" s="49"/>
      <c r="WZX182" s="49"/>
      <c r="WZY182" s="49"/>
      <c r="WZZ182" s="49"/>
      <c r="XAA182" s="49"/>
      <c r="XAB182" s="49"/>
      <c r="XAC182" s="49"/>
      <c r="XAD182" s="49"/>
      <c r="XAE182" s="49"/>
      <c r="XAF182" s="49"/>
      <c r="XAG182" s="49"/>
      <c r="XAH182" s="49"/>
      <c r="XAI182" s="49"/>
      <c r="XAJ182" s="49"/>
      <c r="XAK182" s="49"/>
      <c r="XAL182" s="49"/>
      <c r="XAM182" s="49"/>
      <c r="XAN182" s="49"/>
      <c r="XAO182" s="49"/>
      <c r="XAP182" s="49"/>
      <c r="XAQ182" s="49"/>
      <c r="XAR182" s="49"/>
      <c r="XAS182" s="49"/>
      <c r="XAT182" s="49"/>
      <c r="XAU182" s="49"/>
      <c r="XAV182" s="49"/>
      <c r="XAW182" s="49"/>
      <c r="XAX182" s="49"/>
      <c r="XAY182" s="49"/>
      <c r="XAZ182" s="49"/>
      <c r="XBA182" s="49"/>
      <c r="XBB182" s="49"/>
      <c r="XBC182" s="49"/>
      <c r="XBD182" s="49"/>
      <c r="XBE182" s="49"/>
      <c r="XBF182" s="49"/>
      <c r="XBG182" s="49"/>
      <c r="XBH182" s="49"/>
      <c r="XBI182" s="49"/>
      <c r="XBJ182" s="49"/>
      <c r="XBK182" s="49"/>
      <c r="XBL182" s="49"/>
      <c r="XBM182" s="49"/>
      <c r="XBN182" s="49"/>
      <c r="XBO182" s="49"/>
      <c r="XBP182" s="49"/>
      <c r="XBQ182" s="49"/>
      <c r="XBR182" s="49"/>
      <c r="XBS182" s="49"/>
      <c r="XBT182" s="49"/>
      <c r="XBU182" s="49"/>
      <c r="XBV182" s="49"/>
      <c r="XBW182" s="49"/>
      <c r="XBX182" s="49"/>
      <c r="XBY182" s="49"/>
      <c r="XBZ182" s="49"/>
      <c r="XCA182" s="49"/>
      <c r="XCB182" s="49"/>
      <c r="XCC182" s="49"/>
      <c r="XCD182" s="49"/>
      <c r="XCE182" s="49"/>
      <c r="XCF182" s="49"/>
      <c r="XCG182" s="49"/>
      <c r="XCH182" s="49"/>
      <c r="XCI182" s="49"/>
      <c r="XCJ182" s="49"/>
      <c r="XCK182" s="49"/>
      <c r="XCL182" s="49"/>
      <c r="XCM182" s="49"/>
      <c r="XCN182" s="49"/>
      <c r="XCO182" s="49"/>
      <c r="XCP182" s="49"/>
      <c r="XCQ182" s="49"/>
      <c r="XCR182" s="49"/>
      <c r="XCS182" s="49"/>
      <c r="XCT182" s="49"/>
      <c r="XCU182" s="49"/>
      <c r="XCV182" s="49"/>
      <c r="XCW182" s="49"/>
      <c r="XCX182" s="49"/>
      <c r="XCY182" s="49"/>
      <c r="XCZ182" s="49"/>
      <c r="XDA182" s="49"/>
      <c r="XDB182" s="49"/>
      <c r="XDC182" s="49"/>
      <c r="XDD182" s="49"/>
      <c r="XDE182" s="49"/>
      <c r="XDF182" s="49"/>
      <c r="XDG182" s="49"/>
      <c r="XDH182" s="49"/>
      <c r="XDI182" s="49"/>
      <c r="XDJ182" s="49"/>
      <c r="XDK182" s="49"/>
      <c r="XDL182" s="49"/>
      <c r="XDM182" s="49"/>
      <c r="XDN182" s="49"/>
      <c r="XDO182" s="49"/>
      <c r="XDP182" s="49"/>
      <c r="XDQ182" s="49"/>
      <c r="XDR182" s="49"/>
      <c r="XDS182" s="49"/>
      <c r="XDT182" s="49"/>
      <c r="XDU182" s="49"/>
      <c r="XDV182" s="49"/>
      <c r="XDW182" s="49"/>
      <c r="XDX182" s="49"/>
      <c r="XDY182" s="49"/>
      <c r="XDZ182" s="49"/>
      <c r="XEA182" s="49"/>
      <c r="XEB182" s="49"/>
      <c r="XEC182" s="49"/>
      <c r="XED182" s="49"/>
      <c r="XEE182" s="49"/>
      <c r="XEF182" s="49"/>
      <c r="XEG182" s="49"/>
      <c r="XEH182" s="49"/>
      <c r="XEI182" s="49"/>
      <c r="XEJ182" s="49"/>
      <c r="XEK182" s="49"/>
      <c r="XEL182" s="49"/>
      <c r="XEM182" s="49"/>
      <c r="XEN182" s="49"/>
      <c r="XEO182" s="49"/>
      <c r="XEP182" s="49"/>
      <c r="XEQ182" s="49"/>
      <c r="XER182" s="49"/>
      <c r="XES182" s="49"/>
      <c r="XET182" s="49"/>
      <c r="XEU182" s="49"/>
      <c r="XEV182" s="49"/>
      <c r="XEW182" s="49"/>
      <c r="XEX182" s="49"/>
      <c r="XEY182" s="49"/>
      <c r="XEZ182" s="49"/>
      <c r="XFA182" s="49"/>
      <c r="XFB182" s="49"/>
      <c r="XFC182" s="49"/>
      <c r="XFD182" s="49"/>
    </row>
    <row r="183" spans="1:16384" s="45" customFormat="1" ht="21.75" hidden="1" customHeight="1">
      <c r="A183" s="4" t="s">
        <v>181</v>
      </c>
      <c r="B183" s="44" t="s">
        <v>325</v>
      </c>
      <c r="C183" s="53"/>
      <c r="D183" s="59"/>
      <c r="E183" s="60"/>
    </row>
    <row r="184" spans="1:16384" s="45" customFormat="1" ht="18" customHeight="1">
      <c r="A184" s="10" t="s">
        <v>216</v>
      </c>
      <c r="B184" s="111" t="s">
        <v>325</v>
      </c>
      <c r="C184" s="112">
        <v>4</v>
      </c>
      <c r="D184" s="113">
        <v>28000</v>
      </c>
      <c r="E184" s="114">
        <f>+D184*C184</f>
        <v>112000</v>
      </c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C184" s="49"/>
      <c r="AF184" s="49"/>
      <c r="AI184" s="49"/>
      <c r="AL184" s="49"/>
      <c r="AO184" s="49"/>
      <c r="AR184" s="49"/>
      <c r="BA184" s="49"/>
      <c r="BD184" s="49"/>
      <c r="BG184" s="49"/>
      <c r="BJ184" s="49"/>
      <c r="BS184" s="49"/>
      <c r="BY184" s="49"/>
      <c r="CB184" s="49"/>
      <c r="CE184" s="49"/>
      <c r="CH184" s="49"/>
      <c r="CN184" s="49"/>
      <c r="CQ184" s="49"/>
      <c r="CW184" s="49"/>
      <c r="CY184" s="49"/>
      <c r="CZ184" s="49"/>
      <c r="DB184" s="49"/>
      <c r="DS184" s="49"/>
      <c r="DX184" s="49"/>
      <c r="ED184" s="49"/>
      <c r="EG184" s="49"/>
      <c r="EJ184" s="49"/>
      <c r="ER184" s="49"/>
      <c r="FN184" s="49"/>
      <c r="FO184" s="49"/>
      <c r="FP184" s="49"/>
      <c r="FQ184" s="49"/>
      <c r="FR184" s="49"/>
      <c r="FS184" s="49"/>
      <c r="GK184" s="49"/>
      <c r="GL184" s="49"/>
      <c r="GO184" s="49"/>
      <c r="GR184" s="49"/>
      <c r="GT184" s="49"/>
      <c r="GV184" s="49"/>
      <c r="GY184" s="49"/>
      <c r="HB184" s="49"/>
      <c r="HE184" s="49"/>
      <c r="HH184" s="49"/>
      <c r="HK184" s="49"/>
      <c r="HN184" s="49"/>
      <c r="HQ184" s="49"/>
      <c r="HT184" s="49"/>
      <c r="HV184" s="49"/>
      <c r="II184" s="49"/>
      <c r="IJ184" s="49"/>
      <c r="IK184" s="49"/>
      <c r="IL184" s="49"/>
      <c r="IM184" s="49"/>
      <c r="IN184" s="49"/>
      <c r="IO184" s="49"/>
      <c r="IP184" s="49"/>
      <c r="IQ184" s="49"/>
      <c r="IR184" s="49"/>
      <c r="IS184" s="49"/>
      <c r="IT184" s="49"/>
      <c r="IU184" s="49"/>
      <c r="IV184" s="49"/>
      <c r="IW184" s="49"/>
      <c r="IX184" s="49"/>
      <c r="IY184" s="49"/>
      <c r="IZ184" s="49"/>
      <c r="JA184" s="49"/>
      <c r="JB184" s="49"/>
      <c r="JC184" s="49"/>
      <c r="JD184" s="49"/>
      <c r="JE184" s="49"/>
      <c r="JF184" s="49"/>
      <c r="JG184" s="49"/>
      <c r="JH184" s="49"/>
      <c r="JI184" s="49"/>
      <c r="JJ184" s="49"/>
      <c r="JK184" s="49"/>
      <c r="JL184" s="49"/>
      <c r="JM184" s="49"/>
      <c r="JN184" s="49"/>
      <c r="JO184" s="49"/>
      <c r="JP184" s="49"/>
      <c r="JQ184" s="49"/>
      <c r="JR184" s="49"/>
      <c r="JS184" s="49"/>
      <c r="JT184" s="49"/>
      <c r="JU184" s="49"/>
      <c r="JV184" s="49"/>
      <c r="JY184" s="49"/>
      <c r="KB184" s="49"/>
      <c r="KE184" s="49"/>
      <c r="KH184" s="49"/>
      <c r="KK184" s="49"/>
      <c r="KN184" s="49"/>
      <c r="KW184" s="49"/>
      <c r="KZ184" s="49"/>
      <c r="LC184" s="49"/>
      <c r="LF184" s="49"/>
      <c r="LO184" s="49"/>
      <c r="LU184" s="49"/>
      <c r="LX184" s="49"/>
      <c r="MA184" s="49"/>
      <c r="MD184" s="49"/>
      <c r="MJ184" s="49"/>
      <c r="MM184" s="49"/>
      <c r="MS184" s="49"/>
      <c r="MU184" s="49"/>
      <c r="MV184" s="49"/>
      <c r="MX184" s="49"/>
      <c r="NO184" s="49"/>
      <c r="NT184" s="49"/>
      <c r="NZ184" s="49"/>
      <c r="OC184" s="49"/>
      <c r="OF184" s="49"/>
      <c r="ON184" s="49"/>
      <c r="PJ184" s="49"/>
      <c r="PK184" s="49"/>
      <c r="PL184" s="49"/>
      <c r="PM184" s="49"/>
      <c r="PN184" s="49"/>
      <c r="PO184" s="49"/>
      <c r="QG184" s="49"/>
      <c r="QH184" s="49"/>
      <c r="QK184" s="49"/>
      <c r="QN184" s="49"/>
      <c r="QP184" s="49"/>
      <c r="QR184" s="49"/>
      <c r="QU184" s="49"/>
      <c r="QX184" s="49"/>
      <c r="RA184" s="49"/>
      <c r="RD184" s="49"/>
      <c r="RG184" s="49"/>
      <c r="RJ184" s="49"/>
      <c r="RM184" s="49"/>
      <c r="RP184" s="49"/>
      <c r="RR184" s="49"/>
      <c r="SE184" s="49"/>
      <c r="SF184" s="49"/>
      <c r="SG184" s="49"/>
      <c r="SH184" s="49"/>
      <c r="SI184" s="49"/>
      <c r="SJ184" s="49"/>
      <c r="SK184" s="49"/>
      <c r="SL184" s="49"/>
      <c r="SM184" s="49"/>
      <c r="SN184" s="49"/>
      <c r="SO184" s="49"/>
      <c r="SP184" s="49"/>
      <c r="SQ184" s="49"/>
      <c r="SR184" s="49"/>
      <c r="SS184" s="49"/>
      <c r="ST184" s="49"/>
      <c r="SU184" s="49"/>
      <c r="SV184" s="49"/>
      <c r="SW184" s="49"/>
      <c r="SX184" s="49"/>
      <c r="SY184" s="49"/>
      <c r="SZ184" s="49"/>
      <c r="TA184" s="49"/>
      <c r="TB184" s="49"/>
      <c r="TC184" s="49"/>
      <c r="TD184" s="49"/>
      <c r="TE184" s="49"/>
      <c r="TF184" s="49"/>
      <c r="TG184" s="49"/>
      <c r="TH184" s="49"/>
      <c r="TI184" s="49"/>
      <c r="TJ184" s="49"/>
      <c r="TK184" s="49"/>
      <c r="TL184" s="49"/>
      <c r="TM184" s="49"/>
      <c r="TN184" s="49"/>
      <c r="TO184" s="49"/>
      <c r="TP184" s="49"/>
      <c r="TQ184" s="49"/>
      <c r="TR184" s="49"/>
      <c r="TU184" s="49"/>
      <c r="TX184" s="49"/>
      <c r="UA184" s="49"/>
      <c r="UD184" s="49"/>
      <c r="UG184" s="49"/>
      <c r="UJ184" s="49"/>
      <c r="US184" s="49"/>
      <c r="UV184" s="49"/>
      <c r="UY184" s="49"/>
      <c r="VB184" s="49"/>
      <c r="VK184" s="49"/>
      <c r="VQ184" s="49"/>
      <c r="VT184" s="49"/>
      <c r="VW184" s="49"/>
      <c r="VZ184" s="49"/>
      <c r="WF184" s="49"/>
      <c r="WI184" s="49"/>
      <c r="WO184" s="49"/>
      <c r="WQ184" s="49"/>
      <c r="WR184" s="49"/>
      <c r="WT184" s="49"/>
      <c r="XK184" s="49"/>
      <c r="XP184" s="49"/>
      <c r="XV184" s="49"/>
      <c r="XY184" s="49"/>
      <c r="YB184" s="49"/>
      <c r="YJ184" s="49"/>
      <c r="ZF184" s="49"/>
      <c r="ZG184" s="49"/>
      <c r="ZH184" s="49"/>
      <c r="ZI184" s="49"/>
      <c r="ZJ184" s="49"/>
      <c r="ZK184" s="49"/>
      <c r="AAC184" s="49"/>
      <c r="AAD184" s="49"/>
      <c r="AAG184" s="49"/>
      <c r="AAJ184" s="49"/>
      <c r="AAL184" s="49"/>
      <c r="AAN184" s="49"/>
      <c r="AAQ184" s="49"/>
      <c r="AAT184" s="49"/>
      <c r="AAW184" s="49"/>
      <c r="AAZ184" s="49"/>
      <c r="ABC184" s="49"/>
      <c r="ABF184" s="49"/>
      <c r="ABI184" s="49"/>
      <c r="ABL184" s="49"/>
      <c r="ABN184" s="49"/>
      <c r="ACA184" s="49"/>
      <c r="ACB184" s="49"/>
      <c r="ACC184" s="49"/>
      <c r="ACD184" s="49"/>
      <c r="ACE184" s="49"/>
      <c r="ACF184" s="49"/>
      <c r="ACG184" s="49"/>
      <c r="ACH184" s="49"/>
      <c r="ACI184" s="49"/>
      <c r="ACJ184" s="49"/>
      <c r="ACK184" s="49"/>
      <c r="ACL184" s="49"/>
      <c r="ACM184" s="49"/>
      <c r="ACN184" s="49"/>
      <c r="ACO184" s="49"/>
      <c r="ACP184" s="49"/>
      <c r="ACQ184" s="49"/>
      <c r="ACR184" s="49"/>
      <c r="ACS184" s="49"/>
      <c r="ACT184" s="49"/>
      <c r="ACU184" s="49"/>
      <c r="ACV184" s="49"/>
      <c r="ACW184" s="49"/>
      <c r="ACX184" s="49"/>
      <c r="ACY184" s="49"/>
      <c r="ACZ184" s="49"/>
      <c r="ADA184" s="49"/>
      <c r="ADB184" s="49"/>
      <c r="ADC184" s="49"/>
      <c r="ADD184" s="49"/>
      <c r="ADE184" s="49"/>
      <c r="ADF184" s="49"/>
      <c r="ADG184" s="49"/>
      <c r="ADH184" s="49"/>
      <c r="ADI184" s="49"/>
      <c r="ADJ184" s="49"/>
      <c r="ADK184" s="49"/>
      <c r="ADL184" s="49"/>
      <c r="ADM184" s="49"/>
      <c r="ADN184" s="49"/>
      <c r="ADQ184" s="49"/>
      <c r="ADT184" s="49"/>
      <c r="ADW184" s="49"/>
      <c r="ADZ184" s="49"/>
      <c r="AEC184" s="49"/>
      <c r="AEF184" s="49"/>
      <c r="AEO184" s="49"/>
      <c r="AER184" s="49"/>
      <c r="AEU184" s="49"/>
      <c r="AEX184" s="49"/>
      <c r="AFG184" s="49"/>
      <c r="AFM184" s="49"/>
      <c r="AFP184" s="49"/>
      <c r="AFS184" s="49"/>
      <c r="AFV184" s="49"/>
      <c r="AGB184" s="49"/>
      <c r="AGE184" s="49"/>
      <c r="AGK184" s="49"/>
      <c r="AGM184" s="49"/>
      <c r="AGN184" s="49"/>
      <c r="AGP184" s="49"/>
      <c r="AHG184" s="49"/>
      <c r="AHL184" s="49"/>
      <c r="AHR184" s="49"/>
      <c r="AHU184" s="49"/>
      <c r="AHX184" s="49"/>
      <c r="AIF184" s="49"/>
      <c r="AJB184" s="49"/>
      <c r="AJC184" s="49"/>
      <c r="AJD184" s="49"/>
      <c r="AJE184" s="49"/>
      <c r="AJF184" s="49"/>
      <c r="AJG184" s="49"/>
      <c r="AJY184" s="49"/>
      <c r="AJZ184" s="49"/>
      <c r="AKC184" s="49"/>
      <c r="AKF184" s="49"/>
      <c r="AKH184" s="49"/>
      <c r="AKJ184" s="49"/>
      <c r="AKM184" s="49"/>
      <c r="AKP184" s="49"/>
      <c r="AKS184" s="49"/>
      <c r="AKV184" s="49"/>
      <c r="AKY184" s="49"/>
      <c r="ALB184" s="49"/>
      <c r="ALE184" s="49"/>
      <c r="ALH184" s="49"/>
      <c r="ALJ184" s="49"/>
      <c r="ALW184" s="49"/>
      <c r="ALX184" s="49"/>
      <c r="ALY184" s="49"/>
      <c r="ALZ184" s="49"/>
      <c r="AMA184" s="49"/>
      <c r="AMB184" s="49"/>
      <c r="AMC184" s="49"/>
      <c r="AMD184" s="49"/>
      <c r="AME184" s="49"/>
      <c r="AMF184" s="49"/>
      <c r="AMG184" s="49"/>
      <c r="AMH184" s="49"/>
      <c r="AMI184" s="49"/>
      <c r="AMJ184" s="49"/>
      <c r="AMK184" s="49"/>
      <c r="AML184" s="49"/>
      <c r="AMM184" s="49"/>
      <c r="AMN184" s="49"/>
      <c r="AMO184" s="49"/>
      <c r="AMP184" s="49"/>
      <c r="AMQ184" s="49"/>
      <c r="AMR184" s="49"/>
      <c r="AMS184" s="49"/>
      <c r="AMT184" s="49"/>
      <c r="AMU184" s="49"/>
      <c r="AMV184" s="49"/>
      <c r="AMW184" s="49"/>
      <c r="AMX184" s="49"/>
      <c r="AMY184" s="49"/>
      <c r="AMZ184" s="49"/>
      <c r="ANA184" s="49"/>
      <c r="ANB184" s="49"/>
      <c r="ANC184" s="49"/>
      <c r="AND184" s="49"/>
      <c r="ANE184" s="49"/>
      <c r="ANF184" s="49"/>
      <c r="ANG184" s="49"/>
      <c r="ANH184" s="49"/>
      <c r="ANI184" s="49"/>
      <c r="ANJ184" s="49"/>
      <c r="ANM184" s="49"/>
      <c r="ANP184" s="49"/>
      <c r="ANS184" s="49"/>
      <c r="ANV184" s="49"/>
      <c r="ANY184" s="49"/>
      <c r="AOB184" s="49"/>
      <c r="AOK184" s="49"/>
      <c r="AON184" s="49"/>
      <c r="AOQ184" s="49"/>
      <c r="AOT184" s="49"/>
      <c r="APC184" s="49"/>
      <c r="API184" s="49"/>
      <c r="APL184" s="49"/>
      <c r="APO184" s="49"/>
      <c r="APR184" s="49"/>
      <c r="APX184" s="49"/>
      <c r="AQA184" s="49"/>
      <c r="AQG184" s="49"/>
      <c r="AQI184" s="49"/>
      <c r="AQJ184" s="49"/>
      <c r="AQL184" s="49"/>
      <c r="ARC184" s="49"/>
      <c r="ARH184" s="49"/>
      <c r="ARN184" s="49"/>
      <c r="ARQ184" s="49"/>
      <c r="ART184" s="49"/>
      <c r="ASB184" s="49"/>
      <c r="ASX184" s="49"/>
      <c r="ASY184" s="49"/>
      <c r="ASZ184" s="49"/>
      <c r="ATA184" s="49"/>
      <c r="ATB184" s="49"/>
      <c r="ATC184" s="49"/>
      <c r="ATU184" s="49"/>
      <c r="ATV184" s="49"/>
      <c r="ATY184" s="49"/>
      <c r="AUB184" s="49"/>
      <c r="AUD184" s="49"/>
      <c r="AUF184" s="49"/>
      <c r="AUI184" s="49"/>
      <c r="AUL184" s="49"/>
      <c r="AUO184" s="49"/>
      <c r="AUR184" s="49"/>
      <c r="AUU184" s="49"/>
      <c r="AUX184" s="49"/>
      <c r="AVA184" s="49"/>
      <c r="AVD184" s="49"/>
      <c r="AVF184" s="49"/>
      <c r="AVS184" s="49"/>
      <c r="AVT184" s="49"/>
      <c r="AVU184" s="49"/>
      <c r="AVV184" s="49"/>
      <c r="AVW184" s="49"/>
      <c r="AVX184" s="49"/>
      <c r="AVY184" s="49"/>
      <c r="AVZ184" s="49"/>
      <c r="AWA184" s="49"/>
      <c r="AWB184" s="49"/>
      <c r="AWC184" s="49"/>
      <c r="AWD184" s="49"/>
      <c r="AWE184" s="49"/>
      <c r="AWF184" s="49"/>
      <c r="AWG184" s="49"/>
      <c r="AWH184" s="49"/>
      <c r="AWI184" s="49"/>
      <c r="AWJ184" s="49"/>
      <c r="AWK184" s="49"/>
      <c r="AWL184" s="49"/>
      <c r="AWM184" s="49"/>
      <c r="AWN184" s="49"/>
      <c r="AWO184" s="49"/>
      <c r="AWP184" s="49"/>
      <c r="AWQ184" s="49"/>
      <c r="AWR184" s="49"/>
      <c r="AWS184" s="49"/>
      <c r="AWT184" s="49"/>
      <c r="AWU184" s="49"/>
      <c r="AWV184" s="49"/>
      <c r="AWW184" s="49"/>
      <c r="AWX184" s="49"/>
      <c r="AWY184" s="49"/>
      <c r="AWZ184" s="49"/>
      <c r="AXA184" s="49"/>
      <c r="AXB184" s="49"/>
      <c r="AXC184" s="49"/>
      <c r="AXD184" s="49"/>
      <c r="AXE184" s="49"/>
      <c r="AXF184" s="49"/>
      <c r="AXI184" s="49"/>
      <c r="AXL184" s="49"/>
      <c r="AXO184" s="49"/>
      <c r="AXR184" s="49"/>
      <c r="AXU184" s="49"/>
      <c r="AXX184" s="49"/>
      <c r="AYG184" s="49"/>
      <c r="AYJ184" s="49"/>
      <c r="AYM184" s="49"/>
      <c r="AYP184" s="49"/>
      <c r="AYY184" s="49"/>
      <c r="AZE184" s="49"/>
      <c r="AZH184" s="49"/>
      <c r="AZK184" s="49"/>
      <c r="AZN184" s="49"/>
      <c r="AZT184" s="49"/>
      <c r="AZW184" s="49"/>
      <c r="BAC184" s="49"/>
      <c r="BAE184" s="49"/>
      <c r="BAF184" s="49"/>
      <c r="BAH184" s="49"/>
      <c r="BAY184" s="49"/>
      <c r="BBD184" s="49"/>
      <c r="BBJ184" s="49"/>
      <c r="BBM184" s="49"/>
      <c r="BBP184" s="49"/>
      <c r="BBX184" s="49"/>
      <c r="BCT184" s="49"/>
      <c r="BCU184" s="49"/>
      <c r="BCV184" s="49"/>
      <c r="BCW184" s="49"/>
      <c r="BCX184" s="49"/>
      <c r="BCY184" s="49"/>
      <c r="BDQ184" s="49"/>
      <c r="BDR184" s="49"/>
      <c r="BDU184" s="49"/>
      <c r="BDX184" s="49"/>
      <c r="BDZ184" s="49"/>
      <c r="BEB184" s="49"/>
      <c r="BEE184" s="49"/>
      <c r="BEH184" s="49"/>
      <c r="BEK184" s="49"/>
      <c r="BEN184" s="49"/>
      <c r="BEQ184" s="49"/>
      <c r="BET184" s="49"/>
      <c r="BEW184" s="49"/>
      <c r="BEZ184" s="49"/>
      <c r="BFB184" s="49"/>
      <c r="BFO184" s="49"/>
      <c r="BFP184" s="49"/>
      <c r="BFQ184" s="49"/>
      <c r="BFR184" s="49"/>
      <c r="BFS184" s="49"/>
      <c r="BFT184" s="49"/>
      <c r="BFU184" s="49"/>
      <c r="BFV184" s="49"/>
      <c r="BFW184" s="49"/>
      <c r="BFX184" s="49"/>
      <c r="BFY184" s="49"/>
      <c r="BFZ184" s="49"/>
      <c r="BGA184" s="49"/>
      <c r="BGB184" s="49"/>
      <c r="BGC184" s="49"/>
      <c r="BGD184" s="49"/>
      <c r="BGE184" s="49"/>
      <c r="BGF184" s="49"/>
      <c r="BGG184" s="49"/>
      <c r="BGH184" s="49"/>
      <c r="BGI184" s="49"/>
      <c r="BGJ184" s="49"/>
      <c r="BGK184" s="49"/>
      <c r="BGL184" s="49"/>
      <c r="BGM184" s="49"/>
      <c r="BGN184" s="49"/>
      <c r="BGO184" s="49"/>
      <c r="BGP184" s="49"/>
      <c r="BGQ184" s="49"/>
      <c r="BGR184" s="49"/>
      <c r="BGS184" s="49"/>
      <c r="BGT184" s="49"/>
      <c r="BGU184" s="49"/>
      <c r="BGV184" s="49"/>
      <c r="BGW184" s="49"/>
      <c r="BGX184" s="49"/>
      <c r="BGY184" s="49"/>
      <c r="BGZ184" s="49"/>
      <c r="BHA184" s="49"/>
      <c r="BHB184" s="49"/>
      <c r="BHE184" s="49"/>
      <c r="BHH184" s="49"/>
      <c r="BHK184" s="49"/>
      <c r="BHN184" s="49"/>
      <c r="BHQ184" s="49"/>
      <c r="BHT184" s="49"/>
      <c r="BIC184" s="49"/>
      <c r="BIF184" s="49"/>
      <c r="BII184" s="49"/>
      <c r="BIL184" s="49"/>
      <c r="BIU184" s="49"/>
      <c r="BJA184" s="49"/>
      <c r="BJD184" s="49"/>
      <c r="BJG184" s="49"/>
      <c r="BJJ184" s="49"/>
      <c r="BJP184" s="49"/>
      <c r="BJS184" s="49"/>
      <c r="BJY184" s="49"/>
      <c r="BKA184" s="49"/>
      <c r="BKB184" s="49"/>
      <c r="BKD184" s="49"/>
      <c r="BKU184" s="49"/>
      <c r="BKZ184" s="49"/>
      <c r="BLF184" s="49"/>
      <c r="BLI184" s="49"/>
      <c r="BLL184" s="49"/>
      <c r="BLT184" s="49"/>
      <c r="BMP184" s="49"/>
      <c r="BMQ184" s="49"/>
      <c r="BMR184" s="49"/>
      <c r="BMS184" s="49"/>
      <c r="BMT184" s="49"/>
      <c r="BMU184" s="49"/>
      <c r="BNM184" s="49"/>
      <c r="BNN184" s="49"/>
      <c r="BNQ184" s="49"/>
      <c r="BNT184" s="49"/>
      <c r="BNV184" s="49"/>
      <c r="BNX184" s="49"/>
      <c r="BOA184" s="49"/>
      <c r="BOD184" s="49"/>
      <c r="BOG184" s="49"/>
      <c r="BOJ184" s="49"/>
      <c r="BOM184" s="49"/>
      <c r="BOP184" s="49"/>
      <c r="BOS184" s="49"/>
      <c r="BOV184" s="49"/>
      <c r="BOX184" s="49"/>
      <c r="BPK184" s="49"/>
      <c r="BPL184" s="49"/>
      <c r="BPM184" s="49"/>
      <c r="BPN184" s="49"/>
      <c r="BPO184" s="49"/>
      <c r="BPP184" s="49"/>
      <c r="BPQ184" s="49"/>
      <c r="BPR184" s="49"/>
      <c r="BPS184" s="49"/>
      <c r="BPT184" s="49"/>
      <c r="BPU184" s="49"/>
      <c r="BPV184" s="49"/>
      <c r="BPW184" s="49"/>
      <c r="BPX184" s="49"/>
      <c r="BPY184" s="49"/>
      <c r="BPZ184" s="49"/>
      <c r="BQA184" s="49"/>
      <c r="BQB184" s="49"/>
      <c r="BQC184" s="49"/>
      <c r="BQD184" s="49"/>
      <c r="BQE184" s="49"/>
      <c r="BQF184" s="49"/>
      <c r="BQG184" s="49"/>
      <c r="BQH184" s="49"/>
      <c r="BQI184" s="49"/>
      <c r="BQJ184" s="49"/>
      <c r="BQK184" s="49"/>
      <c r="BQL184" s="49"/>
      <c r="BQM184" s="49"/>
      <c r="BQN184" s="49"/>
      <c r="BQO184" s="49"/>
      <c r="BQP184" s="49"/>
      <c r="BQQ184" s="49"/>
      <c r="BQR184" s="49"/>
      <c r="BQS184" s="49"/>
      <c r="BQT184" s="49"/>
      <c r="BQU184" s="49"/>
      <c r="BQV184" s="49"/>
      <c r="BQW184" s="49"/>
      <c r="BQX184" s="49"/>
      <c r="BRA184" s="49"/>
      <c r="BRD184" s="49"/>
      <c r="BRG184" s="49"/>
      <c r="BRJ184" s="49"/>
      <c r="BRM184" s="49"/>
      <c r="BRP184" s="49"/>
      <c r="BRY184" s="49"/>
      <c r="BSB184" s="49"/>
      <c r="BSE184" s="49"/>
      <c r="BSH184" s="49"/>
      <c r="BSQ184" s="49"/>
      <c r="BSW184" s="49"/>
      <c r="BSZ184" s="49"/>
      <c r="BTC184" s="49"/>
      <c r="BTF184" s="49"/>
      <c r="BTL184" s="49"/>
      <c r="BTO184" s="49"/>
      <c r="BTU184" s="49"/>
      <c r="BTW184" s="49"/>
      <c r="BTX184" s="49"/>
      <c r="BTZ184" s="49"/>
      <c r="BUQ184" s="49"/>
      <c r="BUV184" s="49"/>
      <c r="BVB184" s="49"/>
      <c r="BVE184" s="49"/>
      <c r="BVH184" s="49"/>
      <c r="BVP184" s="49"/>
      <c r="BWL184" s="49"/>
      <c r="BWM184" s="49"/>
      <c r="BWN184" s="49"/>
      <c r="BWO184" s="49"/>
      <c r="BWP184" s="49"/>
      <c r="BWQ184" s="49"/>
      <c r="BXI184" s="49"/>
      <c r="BXJ184" s="49"/>
      <c r="BXM184" s="49"/>
      <c r="BXP184" s="49"/>
      <c r="BXR184" s="49"/>
      <c r="BXT184" s="49"/>
      <c r="BXW184" s="49"/>
      <c r="BXZ184" s="49"/>
      <c r="BYC184" s="49"/>
      <c r="BYF184" s="49"/>
      <c r="BYI184" s="49"/>
      <c r="BYL184" s="49"/>
      <c r="BYO184" s="49"/>
      <c r="BYR184" s="49"/>
      <c r="BYT184" s="49"/>
      <c r="BZG184" s="49"/>
      <c r="BZH184" s="49"/>
      <c r="BZI184" s="49"/>
      <c r="BZJ184" s="49"/>
      <c r="BZK184" s="49"/>
      <c r="BZL184" s="49"/>
      <c r="BZM184" s="49"/>
      <c r="BZN184" s="49"/>
      <c r="BZO184" s="49"/>
      <c r="BZP184" s="49"/>
      <c r="BZQ184" s="49"/>
      <c r="BZR184" s="49"/>
      <c r="BZS184" s="49"/>
      <c r="BZT184" s="49"/>
      <c r="BZU184" s="49"/>
      <c r="BZV184" s="49"/>
      <c r="BZW184" s="49"/>
      <c r="BZX184" s="49"/>
      <c r="BZY184" s="49"/>
      <c r="BZZ184" s="49"/>
      <c r="CAA184" s="49"/>
      <c r="CAB184" s="49"/>
      <c r="CAC184" s="49"/>
      <c r="CAD184" s="49"/>
      <c r="CAE184" s="49"/>
      <c r="CAF184" s="49"/>
      <c r="CAG184" s="49"/>
      <c r="CAH184" s="49"/>
      <c r="CAI184" s="49"/>
      <c r="CAJ184" s="49"/>
      <c r="CAK184" s="49"/>
      <c r="CAL184" s="49"/>
      <c r="CAM184" s="49"/>
      <c r="CAN184" s="49"/>
      <c r="CAO184" s="49"/>
      <c r="CAP184" s="49"/>
      <c r="CAQ184" s="49"/>
      <c r="CAR184" s="49"/>
      <c r="CAS184" s="49"/>
      <c r="CAT184" s="49"/>
      <c r="CAW184" s="49"/>
      <c r="CAZ184" s="49"/>
      <c r="CBC184" s="49"/>
      <c r="CBF184" s="49"/>
      <c r="CBI184" s="49"/>
      <c r="CBL184" s="49"/>
      <c r="CBU184" s="49"/>
      <c r="CBX184" s="49"/>
      <c r="CCA184" s="49"/>
      <c r="CCD184" s="49"/>
      <c r="CCM184" s="49"/>
      <c r="CCS184" s="49"/>
      <c r="CCV184" s="49"/>
      <c r="CCY184" s="49"/>
      <c r="CDB184" s="49"/>
      <c r="CDH184" s="49"/>
      <c r="CDK184" s="49"/>
      <c r="CDQ184" s="49"/>
      <c r="CDS184" s="49"/>
      <c r="CDT184" s="49"/>
      <c r="CDV184" s="49"/>
      <c r="CEM184" s="49"/>
      <c r="CER184" s="49"/>
      <c r="CEX184" s="49"/>
      <c r="CFA184" s="49"/>
      <c r="CFD184" s="49"/>
      <c r="CFL184" s="49"/>
      <c r="CGH184" s="49"/>
      <c r="CGI184" s="49"/>
      <c r="CGJ184" s="49"/>
      <c r="CGK184" s="49"/>
      <c r="CGL184" s="49"/>
      <c r="CGM184" s="49"/>
      <c r="CHE184" s="49"/>
      <c r="CHF184" s="49"/>
      <c r="CHI184" s="49"/>
      <c r="CHL184" s="49"/>
      <c r="CHN184" s="49"/>
      <c r="CHP184" s="49"/>
      <c r="CHS184" s="49"/>
      <c r="CHV184" s="49"/>
      <c r="CHY184" s="49"/>
      <c r="CIB184" s="49"/>
      <c r="CIE184" s="49"/>
      <c r="CIH184" s="49"/>
      <c r="CIK184" s="49"/>
      <c r="CIN184" s="49"/>
      <c r="CIP184" s="49"/>
      <c r="CJC184" s="49"/>
      <c r="CJD184" s="49"/>
      <c r="CJE184" s="49"/>
      <c r="CJF184" s="49"/>
      <c r="CJG184" s="49"/>
      <c r="CJH184" s="49"/>
      <c r="CJI184" s="49"/>
      <c r="CJJ184" s="49"/>
      <c r="CJK184" s="49"/>
      <c r="CJL184" s="49"/>
      <c r="CJM184" s="49"/>
      <c r="CJN184" s="49"/>
      <c r="CJO184" s="49"/>
      <c r="CJP184" s="49"/>
      <c r="CJQ184" s="49"/>
      <c r="CJR184" s="49"/>
      <c r="CJS184" s="49"/>
      <c r="CJT184" s="49"/>
      <c r="CJU184" s="49"/>
      <c r="CJV184" s="49"/>
      <c r="CJW184" s="49"/>
      <c r="CJX184" s="49"/>
      <c r="CJY184" s="49"/>
      <c r="CJZ184" s="49"/>
      <c r="CKA184" s="49"/>
      <c r="CKB184" s="49"/>
      <c r="CKC184" s="49"/>
      <c r="CKD184" s="49"/>
      <c r="CKE184" s="49"/>
      <c r="CKF184" s="49"/>
      <c r="CKG184" s="49"/>
      <c r="CKH184" s="49"/>
      <c r="CKI184" s="49"/>
      <c r="CKJ184" s="49"/>
      <c r="CKK184" s="49"/>
      <c r="CKL184" s="49"/>
      <c r="CKM184" s="49"/>
      <c r="CKN184" s="49"/>
      <c r="CKO184" s="49"/>
      <c r="CKP184" s="49"/>
      <c r="CKS184" s="49"/>
      <c r="CKV184" s="49"/>
      <c r="CKY184" s="49"/>
      <c r="CLB184" s="49"/>
      <c r="CLE184" s="49"/>
      <c r="CLH184" s="49"/>
      <c r="CLQ184" s="49"/>
      <c r="CLT184" s="49"/>
      <c r="CLW184" s="49"/>
      <c r="CLZ184" s="49"/>
      <c r="CMI184" s="49"/>
      <c r="CMO184" s="49"/>
      <c r="CMR184" s="49"/>
      <c r="CMU184" s="49"/>
      <c r="CMX184" s="49"/>
      <c r="CND184" s="49"/>
      <c r="CNG184" s="49"/>
      <c r="CNM184" s="49"/>
      <c r="CNO184" s="49"/>
      <c r="CNP184" s="49"/>
      <c r="CNR184" s="49"/>
      <c r="COI184" s="49"/>
      <c r="CON184" s="49"/>
      <c r="COT184" s="49"/>
      <c r="COW184" s="49"/>
      <c r="COZ184" s="49"/>
      <c r="CPH184" s="49"/>
      <c r="CQD184" s="49"/>
      <c r="CQE184" s="49"/>
      <c r="CQF184" s="49"/>
      <c r="CQG184" s="49"/>
      <c r="CQH184" s="49"/>
      <c r="CQI184" s="49"/>
      <c r="CRA184" s="49"/>
      <c r="CRB184" s="49"/>
      <c r="CRE184" s="49"/>
      <c r="CRH184" s="49"/>
      <c r="CRJ184" s="49"/>
      <c r="CRL184" s="49"/>
      <c r="CRO184" s="49"/>
      <c r="CRR184" s="49"/>
      <c r="CRU184" s="49"/>
      <c r="CRX184" s="49"/>
      <c r="CSA184" s="49"/>
      <c r="CSD184" s="49"/>
      <c r="CSG184" s="49"/>
      <c r="CSJ184" s="49"/>
      <c r="CSL184" s="49"/>
      <c r="CSY184" s="49"/>
      <c r="CSZ184" s="49"/>
      <c r="CTA184" s="49"/>
      <c r="CTB184" s="49"/>
      <c r="CTC184" s="49"/>
      <c r="CTD184" s="49"/>
      <c r="CTE184" s="49"/>
      <c r="CTF184" s="49"/>
      <c r="CTG184" s="49"/>
      <c r="CTH184" s="49"/>
      <c r="CTI184" s="49"/>
      <c r="CTJ184" s="49"/>
      <c r="CTK184" s="49"/>
      <c r="CTL184" s="49"/>
      <c r="CTM184" s="49"/>
      <c r="CTN184" s="49"/>
      <c r="CTO184" s="49"/>
      <c r="CTP184" s="49"/>
      <c r="CTQ184" s="49"/>
      <c r="CTR184" s="49"/>
      <c r="CTS184" s="49"/>
      <c r="CTT184" s="49"/>
      <c r="CTU184" s="49"/>
      <c r="CTV184" s="49"/>
      <c r="CTW184" s="49"/>
      <c r="CTX184" s="49"/>
      <c r="CTY184" s="49"/>
      <c r="CTZ184" s="49"/>
      <c r="CUA184" s="49"/>
      <c r="CUB184" s="49"/>
      <c r="CUC184" s="49"/>
      <c r="CUD184" s="49"/>
      <c r="CUE184" s="49"/>
      <c r="CUF184" s="49"/>
      <c r="CUG184" s="49"/>
      <c r="CUH184" s="49"/>
      <c r="CUI184" s="49"/>
      <c r="CUJ184" s="49"/>
      <c r="CUK184" s="49"/>
      <c r="CUL184" s="49"/>
      <c r="CUO184" s="49"/>
      <c r="CUR184" s="49"/>
      <c r="CUU184" s="49"/>
      <c r="CUX184" s="49"/>
      <c r="CVA184" s="49"/>
      <c r="CVD184" s="49"/>
      <c r="CVM184" s="49"/>
      <c r="CVP184" s="49"/>
      <c r="CVS184" s="49"/>
      <c r="CVV184" s="49"/>
      <c r="CWE184" s="49"/>
      <c r="CWK184" s="49"/>
      <c r="CWN184" s="49"/>
      <c r="CWQ184" s="49"/>
      <c r="CWT184" s="49"/>
      <c r="CWZ184" s="49"/>
      <c r="CXC184" s="49"/>
      <c r="CXI184" s="49"/>
      <c r="CXK184" s="49"/>
      <c r="CXL184" s="49"/>
      <c r="CXN184" s="49"/>
      <c r="CYE184" s="49"/>
      <c r="CYJ184" s="49"/>
      <c r="CYP184" s="49"/>
      <c r="CYS184" s="49"/>
      <c r="CYV184" s="49"/>
      <c r="CZD184" s="49"/>
      <c r="CZZ184" s="49"/>
      <c r="DAA184" s="49"/>
      <c r="DAB184" s="49"/>
      <c r="DAC184" s="49"/>
      <c r="DAD184" s="49"/>
      <c r="DAE184" s="49"/>
      <c r="DAW184" s="49"/>
      <c r="DAX184" s="49"/>
      <c r="DBA184" s="49"/>
      <c r="DBD184" s="49"/>
      <c r="DBF184" s="49"/>
      <c r="DBH184" s="49"/>
      <c r="DBK184" s="49"/>
      <c r="DBN184" s="49"/>
      <c r="DBQ184" s="49"/>
      <c r="DBT184" s="49"/>
      <c r="DBW184" s="49"/>
      <c r="DBZ184" s="49"/>
      <c r="DCC184" s="49"/>
      <c r="DCF184" s="49"/>
      <c r="DCH184" s="49"/>
      <c r="DCU184" s="49"/>
      <c r="DCV184" s="49"/>
      <c r="DCW184" s="49"/>
      <c r="DCX184" s="49"/>
      <c r="DCY184" s="49"/>
      <c r="DCZ184" s="49"/>
      <c r="DDA184" s="49"/>
      <c r="DDB184" s="49"/>
      <c r="DDC184" s="49"/>
      <c r="DDD184" s="49"/>
      <c r="DDE184" s="49"/>
      <c r="DDF184" s="49"/>
      <c r="DDG184" s="49"/>
      <c r="DDH184" s="49"/>
      <c r="DDI184" s="49"/>
      <c r="DDJ184" s="49"/>
      <c r="DDK184" s="49"/>
      <c r="DDL184" s="49"/>
      <c r="DDM184" s="49"/>
      <c r="DDN184" s="49"/>
      <c r="DDO184" s="49"/>
      <c r="DDP184" s="49"/>
      <c r="DDQ184" s="49"/>
      <c r="DDR184" s="49"/>
      <c r="DDS184" s="49"/>
      <c r="DDT184" s="49"/>
      <c r="DDU184" s="49"/>
      <c r="DDV184" s="49"/>
      <c r="DDW184" s="49"/>
      <c r="DDX184" s="49"/>
      <c r="DDY184" s="49"/>
      <c r="DDZ184" s="49"/>
      <c r="DEA184" s="49"/>
      <c r="DEB184" s="49"/>
      <c r="DEC184" s="49"/>
      <c r="DED184" s="49"/>
      <c r="DEE184" s="49"/>
      <c r="DEF184" s="49"/>
      <c r="DEG184" s="49"/>
      <c r="DEH184" s="49"/>
      <c r="DEK184" s="49"/>
      <c r="DEN184" s="49"/>
      <c r="DEQ184" s="49"/>
      <c r="DET184" s="49"/>
      <c r="DEW184" s="49"/>
      <c r="DEZ184" s="49"/>
      <c r="DFI184" s="49"/>
      <c r="DFL184" s="49"/>
      <c r="DFO184" s="49"/>
      <c r="DFR184" s="49"/>
      <c r="DGA184" s="49"/>
      <c r="DGG184" s="49"/>
      <c r="DGJ184" s="49"/>
      <c r="DGM184" s="49"/>
      <c r="DGP184" s="49"/>
      <c r="DGV184" s="49"/>
      <c r="DGY184" s="49"/>
      <c r="DHE184" s="49"/>
      <c r="DHG184" s="49"/>
      <c r="DHH184" s="49"/>
      <c r="DHJ184" s="49"/>
      <c r="DIA184" s="49"/>
      <c r="DIF184" s="49"/>
      <c r="DIL184" s="49"/>
      <c r="DIO184" s="49"/>
      <c r="DIR184" s="49"/>
      <c r="DIZ184" s="49"/>
      <c r="DJV184" s="49"/>
      <c r="DJW184" s="49"/>
      <c r="DJX184" s="49"/>
      <c r="DJY184" s="49"/>
      <c r="DJZ184" s="49"/>
      <c r="DKA184" s="49"/>
      <c r="DKS184" s="49"/>
      <c r="DKT184" s="49"/>
      <c r="DKW184" s="49"/>
      <c r="DKZ184" s="49"/>
      <c r="DLB184" s="49"/>
      <c r="DLD184" s="49"/>
      <c r="DLG184" s="49"/>
      <c r="DLJ184" s="49"/>
      <c r="DLM184" s="49"/>
      <c r="DLP184" s="49"/>
      <c r="DLS184" s="49"/>
      <c r="DLV184" s="49"/>
      <c r="DLY184" s="49"/>
      <c r="DMB184" s="49"/>
      <c r="DMD184" s="49"/>
      <c r="DMQ184" s="49"/>
      <c r="DMR184" s="49"/>
      <c r="DMS184" s="49"/>
      <c r="DMT184" s="49"/>
      <c r="DMU184" s="49"/>
      <c r="DMV184" s="49"/>
      <c r="DMW184" s="49"/>
      <c r="DMX184" s="49"/>
      <c r="DMY184" s="49"/>
      <c r="DMZ184" s="49"/>
      <c r="DNA184" s="49"/>
      <c r="DNB184" s="49"/>
      <c r="DNC184" s="49"/>
      <c r="DND184" s="49"/>
      <c r="DNE184" s="49"/>
      <c r="DNF184" s="49"/>
      <c r="DNG184" s="49"/>
      <c r="DNH184" s="49"/>
      <c r="DNI184" s="49"/>
      <c r="DNJ184" s="49"/>
      <c r="DNK184" s="49"/>
      <c r="DNL184" s="49"/>
      <c r="DNM184" s="49"/>
      <c r="DNN184" s="49"/>
      <c r="DNO184" s="49"/>
      <c r="DNP184" s="49"/>
      <c r="DNQ184" s="49"/>
      <c r="DNR184" s="49"/>
      <c r="DNS184" s="49"/>
      <c r="DNT184" s="49"/>
      <c r="DNU184" s="49"/>
      <c r="DNV184" s="49"/>
      <c r="DNW184" s="49"/>
      <c r="DNX184" s="49"/>
      <c r="DNY184" s="49"/>
      <c r="DNZ184" s="49"/>
      <c r="DOA184" s="49"/>
      <c r="DOB184" s="49"/>
      <c r="DOC184" s="49"/>
      <c r="DOD184" s="49"/>
      <c r="DOG184" s="49"/>
      <c r="DOJ184" s="49"/>
      <c r="DOM184" s="49"/>
      <c r="DOP184" s="49"/>
      <c r="DOS184" s="49"/>
      <c r="DOV184" s="49"/>
      <c r="DPE184" s="49"/>
      <c r="DPH184" s="49"/>
      <c r="DPK184" s="49"/>
      <c r="DPN184" s="49"/>
      <c r="DPW184" s="49"/>
      <c r="DQC184" s="49"/>
      <c r="DQF184" s="49"/>
      <c r="DQI184" s="49"/>
      <c r="DQL184" s="49"/>
      <c r="DQR184" s="49"/>
      <c r="DQU184" s="49"/>
      <c r="DRA184" s="49"/>
      <c r="DRC184" s="49"/>
      <c r="DRD184" s="49"/>
      <c r="DRF184" s="49"/>
      <c r="DRW184" s="49"/>
      <c r="DSB184" s="49"/>
      <c r="DSH184" s="49"/>
      <c r="DSK184" s="49"/>
      <c r="DSN184" s="49"/>
      <c r="DSV184" s="49"/>
      <c r="DTR184" s="49"/>
      <c r="DTS184" s="49"/>
      <c r="DTT184" s="49"/>
      <c r="DTU184" s="49"/>
      <c r="DTV184" s="49"/>
      <c r="DTW184" s="49"/>
      <c r="DUO184" s="49"/>
      <c r="DUP184" s="49"/>
      <c r="DUS184" s="49"/>
      <c r="DUV184" s="49"/>
      <c r="DUX184" s="49"/>
      <c r="DUZ184" s="49"/>
      <c r="DVC184" s="49"/>
      <c r="DVF184" s="49"/>
      <c r="DVI184" s="49"/>
      <c r="DVL184" s="49"/>
      <c r="DVO184" s="49"/>
      <c r="DVR184" s="49"/>
      <c r="DVU184" s="49"/>
      <c r="DVX184" s="49"/>
      <c r="DVZ184" s="49"/>
      <c r="DWM184" s="49"/>
      <c r="DWN184" s="49"/>
      <c r="DWO184" s="49"/>
      <c r="DWP184" s="49"/>
      <c r="DWQ184" s="49"/>
      <c r="DWR184" s="49"/>
      <c r="DWS184" s="49"/>
      <c r="DWT184" s="49"/>
      <c r="DWU184" s="49"/>
      <c r="DWV184" s="49"/>
      <c r="DWW184" s="49"/>
      <c r="DWX184" s="49"/>
      <c r="DWY184" s="49"/>
      <c r="DWZ184" s="49"/>
      <c r="DXA184" s="49"/>
      <c r="DXB184" s="49"/>
      <c r="DXC184" s="49"/>
      <c r="DXD184" s="49"/>
      <c r="DXE184" s="49"/>
      <c r="DXF184" s="49"/>
      <c r="DXG184" s="49"/>
      <c r="DXH184" s="49"/>
      <c r="DXI184" s="49"/>
      <c r="DXJ184" s="49"/>
      <c r="DXK184" s="49"/>
      <c r="DXL184" s="49"/>
      <c r="DXM184" s="49"/>
      <c r="DXN184" s="49"/>
      <c r="DXO184" s="49"/>
      <c r="DXP184" s="49"/>
      <c r="DXQ184" s="49"/>
      <c r="DXR184" s="49"/>
      <c r="DXS184" s="49"/>
      <c r="DXT184" s="49"/>
      <c r="DXU184" s="49"/>
      <c r="DXV184" s="49"/>
      <c r="DXW184" s="49"/>
      <c r="DXX184" s="49"/>
      <c r="DXY184" s="49"/>
      <c r="DXZ184" s="49"/>
      <c r="DYC184" s="49"/>
      <c r="DYF184" s="49"/>
      <c r="DYI184" s="49"/>
      <c r="DYL184" s="49"/>
      <c r="DYO184" s="49"/>
      <c r="DYR184" s="49"/>
      <c r="DZA184" s="49"/>
      <c r="DZD184" s="49"/>
      <c r="DZG184" s="49"/>
      <c r="DZJ184" s="49"/>
      <c r="DZS184" s="49"/>
      <c r="DZY184" s="49"/>
      <c r="EAB184" s="49"/>
      <c r="EAE184" s="49"/>
      <c r="EAH184" s="49"/>
      <c r="EAN184" s="49"/>
      <c r="EAQ184" s="49"/>
      <c r="EAW184" s="49"/>
      <c r="EAY184" s="49"/>
      <c r="EAZ184" s="49"/>
      <c r="EBB184" s="49"/>
      <c r="EBS184" s="49"/>
      <c r="EBX184" s="49"/>
      <c r="ECD184" s="49"/>
      <c r="ECG184" s="49"/>
      <c r="ECJ184" s="49"/>
      <c r="ECR184" s="49"/>
      <c r="EDN184" s="49"/>
      <c r="EDO184" s="49"/>
      <c r="EDP184" s="49"/>
      <c r="EDQ184" s="49"/>
      <c r="EDR184" s="49"/>
      <c r="EDS184" s="49"/>
      <c r="EEK184" s="49"/>
      <c r="EEL184" s="49"/>
      <c r="EEO184" s="49"/>
      <c r="EER184" s="49"/>
      <c r="EET184" s="49"/>
      <c r="EEV184" s="49"/>
      <c r="EEY184" s="49"/>
      <c r="EFB184" s="49"/>
      <c r="EFE184" s="49"/>
      <c r="EFH184" s="49"/>
      <c r="EFK184" s="49"/>
      <c r="EFN184" s="49"/>
      <c r="EFQ184" s="49"/>
      <c r="EFT184" s="49"/>
      <c r="EFV184" s="49"/>
      <c r="EGI184" s="49"/>
      <c r="EGJ184" s="49"/>
      <c r="EGK184" s="49"/>
      <c r="EGL184" s="49"/>
      <c r="EGM184" s="49"/>
      <c r="EGN184" s="49"/>
      <c r="EGO184" s="49"/>
      <c r="EGP184" s="49"/>
      <c r="EGQ184" s="49"/>
      <c r="EGR184" s="49"/>
      <c r="EGS184" s="49"/>
      <c r="EGT184" s="49"/>
      <c r="EGU184" s="49"/>
      <c r="EGV184" s="49"/>
      <c r="EGW184" s="49"/>
      <c r="EGX184" s="49"/>
      <c r="EGY184" s="49"/>
      <c r="EGZ184" s="49"/>
      <c r="EHA184" s="49"/>
      <c r="EHB184" s="49"/>
      <c r="EHC184" s="49"/>
      <c r="EHD184" s="49"/>
      <c r="EHE184" s="49"/>
      <c r="EHF184" s="49"/>
      <c r="EHG184" s="49"/>
      <c r="EHH184" s="49"/>
      <c r="EHI184" s="49"/>
      <c r="EHJ184" s="49"/>
      <c r="EHK184" s="49"/>
      <c r="EHL184" s="49"/>
      <c r="EHM184" s="49"/>
      <c r="EHN184" s="49"/>
      <c r="EHO184" s="49"/>
      <c r="EHP184" s="49"/>
      <c r="EHQ184" s="49"/>
      <c r="EHR184" s="49"/>
      <c r="EHS184" s="49"/>
      <c r="EHT184" s="49"/>
      <c r="EHU184" s="49"/>
      <c r="EHV184" s="49"/>
      <c r="EHY184" s="49"/>
      <c r="EIB184" s="49"/>
      <c r="EIE184" s="49"/>
      <c r="EIH184" s="49"/>
      <c r="EIK184" s="49"/>
      <c r="EIN184" s="49"/>
      <c r="EIW184" s="49"/>
      <c r="EIZ184" s="49"/>
      <c r="EJC184" s="49"/>
      <c r="EJF184" s="49"/>
      <c r="EJO184" s="49"/>
      <c r="EJU184" s="49"/>
      <c r="EJX184" s="49"/>
      <c r="EKA184" s="49"/>
      <c r="EKD184" s="49"/>
      <c r="EKJ184" s="49"/>
      <c r="EKM184" s="49"/>
      <c r="EKS184" s="49"/>
      <c r="EKU184" s="49"/>
      <c r="EKV184" s="49"/>
      <c r="EKX184" s="49"/>
      <c r="ELO184" s="49"/>
      <c r="ELT184" s="49"/>
      <c r="ELZ184" s="49"/>
      <c r="EMC184" s="49"/>
      <c r="EMF184" s="49"/>
      <c r="EMN184" s="49"/>
      <c r="ENJ184" s="49"/>
      <c r="ENK184" s="49"/>
      <c r="ENL184" s="49"/>
      <c r="ENM184" s="49"/>
      <c r="ENN184" s="49"/>
      <c r="ENO184" s="49"/>
      <c r="EOG184" s="49"/>
      <c r="EOH184" s="49"/>
      <c r="EOK184" s="49"/>
      <c r="EON184" s="49"/>
      <c r="EOP184" s="49"/>
      <c r="EOR184" s="49"/>
      <c r="EOU184" s="49"/>
      <c r="EOX184" s="49"/>
      <c r="EPA184" s="49"/>
      <c r="EPD184" s="49"/>
      <c r="EPG184" s="49"/>
      <c r="EPJ184" s="49"/>
      <c r="EPM184" s="49"/>
      <c r="EPP184" s="49"/>
      <c r="EPR184" s="49"/>
      <c r="EQE184" s="49"/>
      <c r="EQF184" s="49"/>
      <c r="EQG184" s="49"/>
      <c r="EQH184" s="49"/>
      <c r="EQI184" s="49"/>
      <c r="EQJ184" s="49"/>
      <c r="EQK184" s="49"/>
      <c r="EQL184" s="49"/>
      <c r="EQM184" s="49"/>
      <c r="EQN184" s="49"/>
      <c r="EQO184" s="49"/>
      <c r="EQP184" s="49"/>
      <c r="EQQ184" s="49"/>
      <c r="EQR184" s="49"/>
      <c r="EQS184" s="49"/>
      <c r="EQT184" s="49"/>
      <c r="EQU184" s="49"/>
      <c r="EQV184" s="49"/>
      <c r="EQW184" s="49"/>
      <c r="EQX184" s="49"/>
      <c r="EQY184" s="49"/>
      <c r="EQZ184" s="49"/>
      <c r="ERA184" s="49"/>
      <c r="ERB184" s="49"/>
      <c r="ERC184" s="49"/>
      <c r="ERD184" s="49"/>
      <c r="ERE184" s="49"/>
      <c r="ERF184" s="49"/>
      <c r="ERG184" s="49"/>
      <c r="ERH184" s="49"/>
      <c r="ERI184" s="49"/>
      <c r="ERJ184" s="49"/>
      <c r="ERK184" s="49"/>
      <c r="ERL184" s="49"/>
      <c r="ERM184" s="49"/>
      <c r="ERN184" s="49"/>
      <c r="ERO184" s="49"/>
      <c r="ERP184" s="49"/>
      <c r="ERQ184" s="49"/>
      <c r="ERR184" s="49"/>
      <c r="ERU184" s="49"/>
      <c r="ERX184" s="49"/>
      <c r="ESA184" s="49"/>
      <c r="ESD184" s="49"/>
      <c r="ESG184" s="49"/>
      <c r="ESJ184" s="49"/>
      <c r="ESS184" s="49"/>
      <c r="ESV184" s="49"/>
      <c r="ESY184" s="49"/>
      <c r="ETB184" s="49"/>
      <c r="ETK184" s="49"/>
      <c r="ETQ184" s="49"/>
      <c r="ETT184" s="49"/>
      <c r="ETW184" s="49"/>
      <c r="ETZ184" s="49"/>
      <c r="EUF184" s="49"/>
      <c r="EUI184" s="49"/>
      <c r="EUO184" s="49"/>
      <c r="EUQ184" s="49"/>
      <c r="EUR184" s="49"/>
      <c r="EUT184" s="49"/>
      <c r="EVK184" s="49"/>
      <c r="EVP184" s="49"/>
      <c r="EVV184" s="49"/>
      <c r="EVY184" s="49"/>
      <c r="EWB184" s="49"/>
      <c r="EWJ184" s="49"/>
      <c r="EXF184" s="49"/>
      <c r="EXG184" s="49"/>
      <c r="EXH184" s="49"/>
      <c r="EXI184" s="49"/>
      <c r="EXJ184" s="49"/>
      <c r="EXK184" s="49"/>
      <c r="EYC184" s="49"/>
      <c r="EYD184" s="49"/>
      <c r="EYG184" s="49"/>
      <c r="EYJ184" s="49"/>
      <c r="EYL184" s="49"/>
      <c r="EYN184" s="49"/>
      <c r="EYQ184" s="49"/>
      <c r="EYT184" s="49"/>
      <c r="EYW184" s="49"/>
      <c r="EYZ184" s="49"/>
      <c r="EZC184" s="49"/>
      <c r="EZF184" s="49"/>
      <c r="EZI184" s="49"/>
      <c r="EZL184" s="49"/>
      <c r="EZN184" s="49"/>
      <c r="FAA184" s="49"/>
      <c r="FAB184" s="49"/>
      <c r="FAC184" s="49"/>
      <c r="FAD184" s="49"/>
      <c r="FAE184" s="49"/>
      <c r="FAF184" s="49"/>
      <c r="FAG184" s="49"/>
      <c r="FAH184" s="49"/>
      <c r="FAI184" s="49"/>
      <c r="FAJ184" s="49"/>
      <c r="FAK184" s="49"/>
      <c r="FAL184" s="49"/>
      <c r="FAM184" s="49"/>
      <c r="FAN184" s="49"/>
      <c r="FAO184" s="49"/>
      <c r="FAP184" s="49"/>
      <c r="FAQ184" s="49"/>
      <c r="FAR184" s="49"/>
      <c r="FAS184" s="49"/>
      <c r="FAT184" s="49"/>
      <c r="FAU184" s="49"/>
      <c r="FAV184" s="49"/>
      <c r="FAW184" s="49"/>
      <c r="FAX184" s="49"/>
      <c r="FAY184" s="49"/>
      <c r="FAZ184" s="49"/>
      <c r="FBA184" s="49"/>
      <c r="FBB184" s="49"/>
      <c r="FBC184" s="49"/>
      <c r="FBD184" s="49"/>
      <c r="FBE184" s="49"/>
      <c r="FBF184" s="49"/>
      <c r="FBG184" s="49"/>
      <c r="FBH184" s="49"/>
      <c r="FBI184" s="49"/>
      <c r="FBJ184" s="49"/>
      <c r="FBK184" s="49"/>
      <c r="FBL184" s="49"/>
      <c r="FBM184" s="49"/>
      <c r="FBN184" s="49"/>
      <c r="FBQ184" s="49"/>
      <c r="FBT184" s="49"/>
      <c r="FBW184" s="49"/>
      <c r="FBZ184" s="49"/>
      <c r="FCC184" s="49"/>
      <c r="FCF184" s="49"/>
      <c r="FCO184" s="49"/>
      <c r="FCR184" s="49"/>
      <c r="FCU184" s="49"/>
      <c r="FCX184" s="49"/>
      <c r="FDG184" s="49"/>
      <c r="FDM184" s="49"/>
      <c r="FDP184" s="49"/>
      <c r="FDS184" s="49"/>
      <c r="FDV184" s="49"/>
      <c r="FEB184" s="49"/>
      <c r="FEE184" s="49"/>
      <c r="FEK184" s="49"/>
      <c r="FEM184" s="49"/>
      <c r="FEN184" s="49"/>
      <c r="FEP184" s="49"/>
      <c r="FFG184" s="49"/>
      <c r="FFL184" s="49"/>
      <c r="FFR184" s="49"/>
      <c r="FFU184" s="49"/>
      <c r="FFX184" s="49"/>
      <c r="FGF184" s="49"/>
      <c r="FHB184" s="49"/>
      <c r="FHC184" s="49"/>
      <c r="FHD184" s="49"/>
      <c r="FHE184" s="49"/>
      <c r="FHF184" s="49"/>
      <c r="FHG184" s="49"/>
      <c r="FHY184" s="49"/>
      <c r="FHZ184" s="49"/>
      <c r="FIC184" s="49"/>
      <c r="FIF184" s="49"/>
      <c r="FIH184" s="49"/>
      <c r="FIJ184" s="49"/>
      <c r="FIM184" s="49"/>
      <c r="FIP184" s="49"/>
      <c r="FIS184" s="49"/>
      <c r="FIV184" s="49"/>
      <c r="FIY184" s="49"/>
      <c r="FJB184" s="49"/>
      <c r="FJE184" s="49"/>
      <c r="FJH184" s="49"/>
      <c r="FJJ184" s="49"/>
      <c r="FJW184" s="49"/>
      <c r="FJX184" s="49"/>
      <c r="FJY184" s="49"/>
      <c r="FJZ184" s="49"/>
      <c r="FKA184" s="49"/>
      <c r="FKB184" s="49"/>
      <c r="FKC184" s="49"/>
      <c r="FKD184" s="49"/>
      <c r="FKE184" s="49"/>
      <c r="FKF184" s="49"/>
      <c r="FKG184" s="49"/>
      <c r="FKH184" s="49"/>
      <c r="FKI184" s="49"/>
      <c r="FKJ184" s="49"/>
      <c r="FKK184" s="49"/>
      <c r="FKL184" s="49"/>
      <c r="FKM184" s="49"/>
      <c r="FKN184" s="49"/>
      <c r="FKO184" s="49"/>
      <c r="FKP184" s="49"/>
      <c r="FKQ184" s="49"/>
      <c r="FKR184" s="49"/>
      <c r="FKS184" s="49"/>
      <c r="FKT184" s="49"/>
      <c r="FKU184" s="49"/>
      <c r="FKV184" s="49"/>
      <c r="FKW184" s="49"/>
      <c r="FKX184" s="49"/>
      <c r="FKY184" s="49"/>
      <c r="FKZ184" s="49"/>
      <c r="FLA184" s="49"/>
      <c r="FLB184" s="49"/>
      <c r="FLC184" s="49"/>
      <c r="FLD184" s="49"/>
      <c r="FLE184" s="49"/>
      <c r="FLF184" s="49"/>
      <c r="FLG184" s="49"/>
      <c r="FLH184" s="49"/>
      <c r="FLI184" s="49"/>
      <c r="FLJ184" s="49"/>
      <c r="FLM184" s="49"/>
      <c r="FLP184" s="49"/>
      <c r="FLS184" s="49"/>
      <c r="FLV184" s="49"/>
      <c r="FLY184" s="49"/>
      <c r="FMB184" s="49"/>
      <c r="FMK184" s="49"/>
      <c r="FMN184" s="49"/>
      <c r="FMQ184" s="49"/>
      <c r="FMT184" s="49"/>
      <c r="FNC184" s="49"/>
      <c r="FNI184" s="49"/>
      <c r="FNL184" s="49"/>
      <c r="FNO184" s="49"/>
      <c r="FNR184" s="49"/>
      <c r="FNX184" s="49"/>
      <c r="FOA184" s="49"/>
      <c r="FOG184" s="49"/>
      <c r="FOI184" s="49"/>
      <c r="FOJ184" s="49"/>
      <c r="FOL184" s="49"/>
      <c r="FPC184" s="49"/>
      <c r="FPH184" s="49"/>
      <c r="FPN184" s="49"/>
      <c r="FPQ184" s="49"/>
      <c r="FPT184" s="49"/>
      <c r="FQB184" s="49"/>
      <c r="FQX184" s="49"/>
      <c r="FQY184" s="49"/>
      <c r="FQZ184" s="49"/>
      <c r="FRA184" s="49"/>
      <c r="FRB184" s="49"/>
      <c r="FRC184" s="49"/>
      <c r="FRU184" s="49"/>
      <c r="FRV184" s="49"/>
      <c r="FRY184" s="49"/>
      <c r="FSB184" s="49"/>
      <c r="FSD184" s="49"/>
      <c r="FSF184" s="49"/>
      <c r="FSI184" s="49"/>
      <c r="FSL184" s="49"/>
      <c r="FSO184" s="49"/>
      <c r="FSR184" s="49"/>
      <c r="FSU184" s="49"/>
      <c r="FSX184" s="49"/>
      <c r="FTA184" s="49"/>
      <c r="FTD184" s="49"/>
      <c r="FTF184" s="49"/>
      <c r="FTS184" s="49"/>
      <c r="FTT184" s="49"/>
      <c r="FTU184" s="49"/>
      <c r="FTV184" s="49"/>
      <c r="FTW184" s="49"/>
      <c r="FTX184" s="49"/>
      <c r="FTY184" s="49"/>
      <c r="FTZ184" s="49"/>
      <c r="FUA184" s="49"/>
      <c r="FUB184" s="49"/>
      <c r="FUC184" s="49"/>
      <c r="FUD184" s="49"/>
      <c r="FUE184" s="49"/>
      <c r="FUF184" s="49"/>
      <c r="FUG184" s="49"/>
      <c r="FUH184" s="49"/>
      <c r="FUI184" s="49"/>
      <c r="FUJ184" s="49"/>
      <c r="FUK184" s="49"/>
      <c r="FUL184" s="49"/>
      <c r="FUM184" s="49"/>
      <c r="FUN184" s="49"/>
      <c r="FUO184" s="49"/>
      <c r="FUP184" s="49"/>
      <c r="FUQ184" s="49"/>
      <c r="FUR184" s="49"/>
      <c r="FUS184" s="49"/>
      <c r="FUT184" s="49"/>
      <c r="FUU184" s="49"/>
      <c r="FUV184" s="49"/>
      <c r="FUW184" s="49"/>
      <c r="FUX184" s="49"/>
      <c r="FUY184" s="49"/>
      <c r="FUZ184" s="49"/>
      <c r="FVA184" s="49"/>
      <c r="FVB184" s="49"/>
      <c r="FVC184" s="49"/>
      <c r="FVD184" s="49"/>
      <c r="FVE184" s="49"/>
      <c r="FVF184" s="49"/>
      <c r="FVI184" s="49"/>
      <c r="FVL184" s="49"/>
      <c r="FVO184" s="49"/>
      <c r="FVR184" s="49"/>
      <c r="FVU184" s="49"/>
      <c r="FVX184" s="49"/>
      <c r="FWG184" s="49"/>
      <c r="FWJ184" s="49"/>
      <c r="FWM184" s="49"/>
      <c r="FWP184" s="49"/>
      <c r="FWY184" s="49"/>
      <c r="FXE184" s="49"/>
      <c r="FXH184" s="49"/>
      <c r="FXK184" s="49"/>
      <c r="FXN184" s="49"/>
      <c r="FXT184" s="49"/>
      <c r="FXW184" s="49"/>
      <c r="FYC184" s="49"/>
      <c r="FYE184" s="49"/>
      <c r="FYF184" s="49"/>
      <c r="FYH184" s="49"/>
      <c r="FYY184" s="49"/>
      <c r="FZD184" s="49"/>
      <c r="FZJ184" s="49"/>
      <c r="FZM184" s="49"/>
      <c r="FZP184" s="49"/>
      <c r="FZX184" s="49"/>
      <c r="GAT184" s="49"/>
      <c r="GAU184" s="49"/>
      <c r="GAV184" s="49"/>
      <c r="GAW184" s="49"/>
      <c r="GAX184" s="49"/>
      <c r="GAY184" s="49"/>
      <c r="GBQ184" s="49"/>
      <c r="GBR184" s="49"/>
      <c r="GBU184" s="49"/>
      <c r="GBX184" s="49"/>
      <c r="GBZ184" s="49"/>
      <c r="GCB184" s="49"/>
      <c r="GCE184" s="49"/>
      <c r="GCH184" s="49"/>
      <c r="GCK184" s="49"/>
      <c r="GCN184" s="49"/>
      <c r="GCQ184" s="49"/>
      <c r="GCT184" s="49"/>
      <c r="GCW184" s="49"/>
      <c r="GCZ184" s="49"/>
      <c r="GDB184" s="49"/>
      <c r="GDO184" s="49"/>
      <c r="GDP184" s="49"/>
      <c r="GDQ184" s="49"/>
      <c r="GDR184" s="49"/>
      <c r="GDS184" s="49"/>
      <c r="GDT184" s="49"/>
      <c r="GDU184" s="49"/>
      <c r="GDV184" s="49"/>
      <c r="GDW184" s="49"/>
      <c r="GDX184" s="49"/>
      <c r="GDY184" s="49"/>
      <c r="GDZ184" s="49"/>
      <c r="GEA184" s="49"/>
      <c r="GEB184" s="49"/>
      <c r="GEC184" s="49"/>
      <c r="GED184" s="49"/>
      <c r="GEE184" s="49"/>
      <c r="GEF184" s="49"/>
      <c r="GEG184" s="49"/>
      <c r="GEH184" s="49"/>
      <c r="GEI184" s="49"/>
      <c r="GEJ184" s="49"/>
      <c r="GEK184" s="49"/>
      <c r="GEL184" s="49"/>
      <c r="GEM184" s="49"/>
      <c r="GEN184" s="49"/>
      <c r="GEO184" s="49"/>
      <c r="GEP184" s="49"/>
      <c r="GEQ184" s="49"/>
      <c r="GER184" s="49"/>
      <c r="GES184" s="49"/>
      <c r="GET184" s="49"/>
      <c r="GEU184" s="49"/>
      <c r="GEV184" s="49"/>
      <c r="GEW184" s="49"/>
      <c r="GEX184" s="49"/>
      <c r="GEY184" s="49"/>
      <c r="GEZ184" s="49"/>
      <c r="GFA184" s="49"/>
      <c r="GFB184" s="49"/>
      <c r="GFE184" s="49"/>
      <c r="GFH184" s="49"/>
      <c r="GFK184" s="49"/>
      <c r="GFN184" s="49"/>
      <c r="GFQ184" s="49"/>
      <c r="GFT184" s="49"/>
      <c r="GGC184" s="49"/>
      <c r="GGF184" s="49"/>
      <c r="GGI184" s="49"/>
      <c r="GGL184" s="49"/>
      <c r="GGU184" s="49"/>
      <c r="GHA184" s="49"/>
      <c r="GHD184" s="49"/>
      <c r="GHG184" s="49"/>
      <c r="GHJ184" s="49"/>
      <c r="GHP184" s="49"/>
      <c r="GHS184" s="49"/>
      <c r="GHY184" s="49"/>
      <c r="GIA184" s="49"/>
      <c r="GIB184" s="49"/>
      <c r="GID184" s="49"/>
      <c r="GIU184" s="49"/>
      <c r="GIZ184" s="49"/>
      <c r="GJF184" s="49"/>
      <c r="GJI184" s="49"/>
      <c r="GJL184" s="49"/>
      <c r="GJT184" s="49"/>
      <c r="GKP184" s="49"/>
      <c r="GKQ184" s="49"/>
      <c r="GKR184" s="49"/>
      <c r="GKS184" s="49"/>
      <c r="GKT184" s="49"/>
      <c r="GKU184" s="49"/>
      <c r="GLM184" s="49"/>
      <c r="GLN184" s="49"/>
      <c r="GLQ184" s="49"/>
      <c r="GLT184" s="49"/>
      <c r="GLV184" s="49"/>
      <c r="GLX184" s="49"/>
      <c r="GMA184" s="49"/>
      <c r="GMD184" s="49"/>
      <c r="GMG184" s="49"/>
      <c r="GMJ184" s="49"/>
      <c r="GMM184" s="49"/>
      <c r="GMP184" s="49"/>
      <c r="GMS184" s="49"/>
      <c r="GMV184" s="49"/>
      <c r="GMX184" s="49"/>
      <c r="GNK184" s="49"/>
      <c r="GNL184" s="49"/>
      <c r="GNM184" s="49"/>
      <c r="GNN184" s="49"/>
      <c r="GNO184" s="49"/>
      <c r="GNP184" s="49"/>
      <c r="GNQ184" s="49"/>
      <c r="GNR184" s="49"/>
      <c r="GNS184" s="49"/>
      <c r="GNT184" s="49"/>
      <c r="GNU184" s="49"/>
      <c r="GNV184" s="49"/>
      <c r="GNW184" s="49"/>
      <c r="GNX184" s="49"/>
      <c r="GNY184" s="49"/>
      <c r="GNZ184" s="49"/>
      <c r="GOA184" s="49"/>
      <c r="GOB184" s="49"/>
      <c r="GOC184" s="49"/>
      <c r="GOD184" s="49"/>
      <c r="GOE184" s="49"/>
      <c r="GOF184" s="49"/>
      <c r="GOG184" s="49"/>
      <c r="GOH184" s="49"/>
      <c r="GOI184" s="49"/>
      <c r="GOJ184" s="49"/>
      <c r="GOK184" s="49"/>
      <c r="GOL184" s="49"/>
      <c r="GOM184" s="49"/>
      <c r="GON184" s="49"/>
      <c r="GOO184" s="49"/>
      <c r="GOP184" s="49"/>
      <c r="GOQ184" s="49"/>
      <c r="GOR184" s="49"/>
      <c r="GOS184" s="49"/>
      <c r="GOT184" s="49"/>
      <c r="GOU184" s="49"/>
      <c r="GOV184" s="49"/>
      <c r="GOW184" s="49"/>
      <c r="GOX184" s="49"/>
      <c r="GPA184" s="49"/>
      <c r="GPD184" s="49"/>
      <c r="GPG184" s="49"/>
      <c r="GPJ184" s="49"/>
      <c r="GPM184" s="49"/>
      <c r="GPP184" s="49"/>
      <c r="GPY184" s="49"/>
      <c r="GQB184" s="49"/>
      <c r="GQE184" s="49"/>
      <c r="GQH184" s="49"/>
      <c r="GQQ184" s="49"/>
      <c r="GQW184" s="49"/>
      <c r="GQZ184" s="49"/>
      <c r="GRC184" s="49"/>
      <c r="GRF184" s="49"/>
      <c r="GRL184" s="49"/>
      <c r="GRO184" s="49"/>
      <c r="GRU184" s="49"/>
      <c r="GRW184" s="49"/>
      <c r="GRX184" s="49"/>
      <c r="GRZ184" s="49"/>
      <c r="GSQ184" s="49"/>
      <c r="GSV184" s="49"/>
      <c r="GTB184" s="49"/>
      <c r="GTE184" s="49"/>
      <c r="GTH184" s="49"/>
      <c r="GTP184" s="49"/>
      <c r="GUL184" s="49"/>
      <c r="GUM184" s="49"/>
      <c r="GUN184" s="49"/>
      <c r="GUO184" s="49"/>
      <c r="GUP184" s="49"/>
      <c r="GUQ184" s="49"/>
      <c r="GVI184" s="49"/>
      <c r="GVJ184" s="49"/>
      <c r="GVM184" s="49"/>
      <c r="GVP184" s="49"/>
      <c r="GVR184" s="49"/>
      <c r="GVT184" s="49"/>
      <c r="GVW184" s="49"/>
      <c r="GVZ184" s="49"/>
      <c r="GWC184" s="49"/>
      <c r="GWF184" s="49"/>
      <c r="GWI184" s="49"/>
      <c r="GWL184" s="49"/>
      <c r="GWO184" s="49"/>
      <c r="GWR184" s="49"/>
      <c r="GWT184" s="49"/>
      <c r="GXG184" s="49"/>
      <c r="GXH184" s="49"/>
      <c r="GXI184" s="49"/>
      <c r="GXJ184" s="49"/>
      <c r="GXK184" s="49"/>
      <c r="GXL184" s="49"/>
      <c r="GXM184" s="49"/>
      <c r="GXN184" s="49"/>
      <c r="GXO184" s="49"/>
      <c r="GXP184" s="49"/>
      <c r="GXQ184" s="49"/>
      <c r="GXR184" s="49"/>
      <c r="GXS184" s="49"/>
      <c r="GXT184" s="49"/>
      <c r="GXU184" s="49"/>
      <c r="GXV184" s="49"/>
      <c r="GXW184" s="49"/>
      <c r="GXX184" s="49"/>
      <c r="GXY184" s="49"/>
      <c r="GXZ184" s="49"/>
      <c r="GYA184" s="49"/>
      <c r="GYB184" s="49"/>
      <c r="GYC184" s="49"/>
      <c r="GYD184" s="49"/>
      <c r="GYE184" s="49"/>
      <c r="GYF184" s="49"/>
      <c r="GYG184" s="49"/>
      <c r="GYH184" s="49"/>
      <c r="GYI184" s="49"/>
      <c r="GYJ184" s="49"/>
      <c r="GYK184" s="49"/>
      <c r="GYL184" s="49"/>
      <c r="GYM184" s="49"/>
      <c r="GYN184" s="49"/>
      <c r="GYO184" s="49"/>
      <c r="GYP184" s="49"/>
      <c r="GYQ184" s="49"/>
      <c r="GYR184" s="49"/>
      <c r="GYS184" s="49"/>
      <c r="GYT184" s="49"/>
      <c r="GYW184" s="49"/>
      <c r="GYZ184" s="49"/>
      <c r="GZC184" s="49"/>
      <c r="GZF184" s="49"/>
      <c r="GZI184" s="49"/>
      <c r="GZL184" s="49"/>
      <c r="GZU184" s="49"/>
      <c r="GZX184" s="49"/>
      <c r="HAA184" s="49"/>
      <c r="HAD184" s="49"/>
      <c r="HAM184" s="49"/>
      <c r="HAS184" s="49"/>
      <c r="HAV184" s="49"/>
      <c r="HAY184" s="49"/>
      <c r="HBB184" s="49"/>
      <c r="HBH184" s="49"/>
      <c r="HBK184" s="49"/>
      <c r="HBQ184" s="49"/>
      <c r="HBS184" s="49"/>
      <c r="HBT184" s="49"/>
      <c r="HBV184" s="49"/>
      <c r="HCM184" s="49"/>
      <c r="HCR184" s="49"/>
      <c r="HCX184" s="49"/>
      <c r="HDA184" s="49"/>
      <c r="HDD184" s="49"/>
      <c r="HDL184" s="49"/>
      <c r="HEH184" s="49"/>
      <c r="HEI184" s="49"/>
      <c r="HEJ184" s="49"/>
      <c r="HEK184" s="49"/>
      <c r="HEL184" s="49"/>
      <c r="HEM184" s="49"/>
      <c r="HFE184" s="49"/>
      <c r="HFF184" s="49"/>
      <c r="HFI184" s="49"/>
      <c r="HFL184" s="49"/>
      <c r="HFN184" s="49"/>
      <c r="HFP184" s="49"/>
      <c r="HFS184" s="49"/>
      <c r="HFV184" s="49"/>
      <c r="HFY184" s="49"/>
      <c r="HGB184" s="49"/>
      <c r="HGE184" s="49"/>
      <c r="HGH184" s="49"/>
      <c r="HGK184" s="49"/>
      <c r="HGN184" s="49"/>
      <c r="HGP184" s="49"/>
      <c r="HHC184" s="49"/>
      <c r="HHD184" s="49"/>
      <c r="HHE184" s="49"/>
      <c r="HHF184" s="49"/>
      <c r="HHG184" s="49"/>
      <c r="HHH184" s="49"/>
      <c r="HHI184" s="49"/>
      <c r="HHJ184" s="49"/>
      <c r="HHK184" s="49"/>
      <c r="HHL184" s="49"/>
      <c r="HHM184" s="49"/>
      <c r="HHN184" s="49"/>
      <c r="HHO184" s="49"/>
      <c r="HHP184" s="49"/>
      <c r="HHQ184" s="49"/>
      <c r="HHR184" s="49"/>
      <c r="HHS184" s="49"/>
      <c r="HHT184" s="49"/>
      <c r="HHU184" s="49"/>
      <c r="HHV184" s="49"/>
      <c r="HHW184" s="49"/>
      <c r="HHX184" s="49"/>
      <c r="HHY184" s="49"/>
      <c r="HHZ184" s="49"/>
      <c r="HIA184" s="49"/>
      <c r="HIB184" s="49"/>
      <c r="HIC184" s="49"/>
      <c r="HID184" s="49"/>
      <c r="HIE184" s="49"/>
      <c r="HIF184" s="49"/>
      <c r="HIG184" s="49"/>
      <c r="HIH184" s="49"/>
      <c r="HII184" s="49"/>
      <c r="HIJ184" s="49"/>
      <c r="HIK184" s="49"/>
      <c r="HIL184" s="49"/>
      <c r="HIM184" s="49"/>
      <c r="HIN184" s="49"/>
      <c r="HIO184" s="49"/>
      <c r="HIP184" s="49"/>
      <c r="HIS184" s="49"/>
      <c r="HIV184" s="49"/>
      <c r="HIY184" s="49"/>
      <c r="HJB184" s="49"/>
      <c r="HJE184" s="49"/>
      <c r="HJH184" s="49"/>
      <c r="HJQ184" s="49"/>
      <c r="HJT184" s="49"/>
      <c r="HJW184" s="49"/>
      <c r="HJZ184" s="49"/>
      <c r="HKI184" s="49"/>
      <c r="HKO184" s="49"/>
      <c r="HKR184" s="49"/>
      <c r="HKU184" s="49"/>
      <c r="HKX184" s="49"/>
      <c r="HLD184" s="49"/>
      <c r="HLG184" s="49"/>
      <c r="HLM184" s="49"/>
      <c r="HLO184" s="49"/>
      <c r="HLP184" s="49"/>
      <c r="HLR184" s="49"/>
      <c r="HMI184" s="49"/>
      <c r="HMN184" s="49"/>
      <c r="HMT184" s="49"/>
      <c r="HMW184" s="49"/>
      <c r="HMZ184" s="49"/>
      <c r="HNH184" s="49"/>
      <c r="HOD184" s="49"/>
      <c r="HOE184" s="49"/>
      <c r="HOF184" s="49"/>
      <c r="HOG184" s="49"/>
      <c r="HOH184" s="49"/>
      <c r="HOI184" s="49"/>
      <c r="HPA184" s="49"/>
      <c r="HPB184" s="49"/>
      <c r="HPE184" s="49"/>
      <c r="HPH184" s="49"/>
      <c r="HPJ184" s="49"/>
      <c r="HPL184" s="49"/>
      <c r="HPO184" s="49"/>
      <c r="HPR184" s="49"/>
      <c r="HPU184" s="49"/>
      <c r="HPX184" s="49"/>
      <c r="HQA184" s="49"/>
      <c r="HQD184" s="49"/>
      <c r="HQG184" s="49"/>
      <c r="HQJ184" s="49"/>
      <c r="HQL184" s="49"/>
      <c r="HQY184" s="49"/>
      <c r="HQZ184" s="49"/>
      <c r="HRA184" s="49"/>
      <c r="HRB184" s="49"/>
      <c r="HRC184" s="49"/>
      <c r="HRD184" s="49"/>
      <c r="HRE184" s="49"/>
      <c r="HRF184" s="49"/>
      <c r="HRG184" s="49"/>
      <c r="HRH184" s="49"/>
      <c r="HRI184" s="49"/>
      <c r="HRJ184" s="49"/>
      <c r="HRK184" s="49"/>
      <c r="HRL184" s="49"/>
      <c r="HRM184" s="49"/>
      <c r="HRN184" s="49"/>
      <c r="HRO184" s="49"/>
      <c r="HRP184" s="49"/>
      <c r="HRQ184" s="49"/>
      <c r="HRR184" s="49"/>
      <c r="HRS184" s="49"/>
      <c r="HRT184" s="49"/>
      <c r="HRU184" s="49"/>
      <c r="HRV184" s="49"/>
      <c r="HRW184" s="49"/>
      <c r="HRX184" s="49"/>
      <c r="HRY184" s="49"/>
      <c r="HRZ184" s="49"/>
      <c r="HSA184" s="49"/>
      <c r="HSB184" s="49"/>
      <c r="HSC184" s="49"/>
      <c r="HSD184" s="49"/>
      <c r="HSE184" s="49"/>
      <c r="HSF184" s="49"/>
      <c r="HSG184" s="49"/>
      <c r="HSH184" s="49"/>
      <c r="HSI184" s="49"/>
      <c r="HSJ184" s="49"/>
      <c r="HSK184" s="49"/>
      <c r="HSL184" s="49"/>
      <c r="HSO184" s="49"/>
      <c r="HSR184" s="49"/>
      <c r="HSU184" s="49"/>
      <c r="HSX184" s="49"/>
      <c r="HTA184" s="49"/>
      <c r="HTD184" s="49"/>
      <c r="HTM184" s="49"/>
      <c r="HTP184" s="49"/>
      <c r="HTS184" s="49"/>
      <c r="HTV184" s="49"/>
      <c r="HUE184" s="49"/>
      <c r="HUK184" s="49"/>
      <c r="HUN184" s="49"/>
      <c r="HUQ184" s="49"/>
      <c r="HUT184" s="49"/>
      <c r="HUZ184" s="49"/>
      <c r="HVC184" s="49"/>
      <c r="HVI184" s="49"/>
      <c r="HVK184" s="49"/>
      <c r="HVL184" s="49"/>
      <c r="HVN184" s="49"/>
      <c r="HWE184" s="49"/>
      <c r="HWJ184" s="49"/>
      <c r="HWP184" s="49"/>
      <c r="HWS184" s="49"/>
      <c r="HWV184" s="49"/>
      <c r="HXD184" s="49"/>
      <c r="HXZ184" s="49"/>
      <c r="HYA184" s="49"/>
      <c r="HYB184" s="49"/>
      <c r="HYC184" s="49"/>
      <c r="HYD184" s="49"/>
      <c r="HYE184" s="49"/>
      <c r="HYW184" s="49"/>
      <c r="HYX184" s="49"/>
      <c r="HZA184" s="49"/>
      <c r="HZD184" s="49"/>
      <c r="HZF184" s="49"/>
      <c r="HZH184" s="49"/>
      <c r="HZK184" s="49"/>
      <c r="HZN184" s="49"/>
      <c r="HZQ184" s="49"/>
      <c r="HZT184" s="49"/>
      <c r="HZW184" s="49"/>
      <c r="HZZ184" s="49"/>
      <c r="IAC184" s="49"/>
      <c r="IAF184" s="49"/>
      <c r="IAH184" s="49"/>
      <c r="IAU184" s="49"/>
      <c r="IAV184" s="49"/>
      <c r="IAW184" s="49"/>
      <c r="IAX184" s="49"/>
      <c r="IAY184" s="49"/>
      <c r="IAZ184" s="49"/>
      <c r="IBA184" s="49"/>
      <c r="IBB184" s="49"/>
      <c r="IBC184" s="49"/>
      <c r="IBD184" s="49"/>
      <c r="IBE184" s="49"/>
      <c r="IBF184" s="49"/>
      <c r="IBG184" s="49"/>
      <c r="IBH184" s="49"/>
      <c r="IBI184" s="49"/>
      <c r="IBJ184" s="49"/>
      <c r="IBK184" s="49"/>
      <c r="IBL184" s="49"/>
      <c r="IBM184" s="49"/>
      <c r="IBN184" s="49"/>
      <c r="IBO184" s="49"/>
      <c r="IBP184" s="49"/>
      <c r="IBQ184" s="49"/>
      <c r="IBR184" s="49"/>
      <c r="IBS184" s="49"/>
      <c r="IBT184" s="49"/>
      <c r="IBU184" s="49"/>
      <c r="IBV184" s="49"/>
      <c r="IBW184" s="49"/>
      <c r="IBX184" s="49"/>
      <c r="IBY184" s="49"/>
      <c r="IBZ184" s="49"/>
      <c r="ICA184" s="49"/>
      <c r="ICB184" s="49"/>
      <c r="ICC184" s="49"/>
      <c r="ICD184" s="49"/>
      <c r="ICE184" s="49"/>
      <c r="ICF184" s="49"/>
      <c r="ICG184" s="49"/>
      <c r="ICH184" s="49"/>
      <c r="ICK184" s="49"/>
      <c r="ICN184" s="49"/>
      <c r="ICQ184" s="49"/>
      <c r="ICT184" s="49"/>
      <c r="ICW184" s="49"/>
      <c r="ICZ184" s="49"/>
      <c r="IDI184" s="49"/>
      <c r="IDL184" s="49"/>
      <c r="IDO184" s="49"/>
      <c r="IDR184" s="49"/>
      <c r="IEA184" s="49"/>
      <c r="IEG184" s="49"/>
      <c r="IEJ184" s="49"/>
      <c r="IEM184" s="49"/>
      <c r="IEP184" s="49"/>
      <c r="IEV184" s="49"/>
      <c r="IEY184" s="49"/>
      <c r="IFE184" s="49"/>
      <c r="IFG184" s="49"/>
      <c r="IFH184" s="49"/>
      <c r="IFJ184" s="49"/>
      <c r="IGA184" s="49"/>
      <c r="IGF184" s="49"/>
      <c r="IGL184" s="49"/>
      <c r="IGO184" s="49"/>
      <c r="IGR184" s="49"/>
      <c r="IGZ184" s="49"/>
      <c r="IHV184" s="49"/>
      <c r="IHW184" s="49"/>
      <c r="IHX184" s="49"/>
      <c r="IHY184" s="49"/>
      <c r="IHZ184" s="49"/>
      <c r="IIA184" s="49"/>
      <c r="IIS184" s="49"/>
      <c r="IIT184" s="49"/>
      <c r="IIW184" s="49"/>
      <c r="IIZ184" s="49"/>
      <c r="IJB184" s="49"/>
      <c r="IJD184" s="49"/>
      <c r="IJG184" s="49"/>
      <c r="IJJ184" s="49"/>
      <c r="IJM184" s="49"/>
      <c r="IJP184" s="49"/>
      <c r="IJS184" s="49"/>
      <c r="IJV184" s="49"/>
      <c r="IJY184" s="49"/>
      <c r="IKB184" s="49"/>
      <c r="IKD184" s="49"/>
      <c r="IKQ184" s="49"/>
      <c r="IKR184" s="49"/>
      <c r="IKS184" s="49"/>
      <c r="IKT184" s="49"/>
      <c r="IKU184" s="49"/>
      <c r="IKV184" s="49"/>
      <c r="IKW184" s="49"/>
      <c r="IKX184" s="49"/>
      <c r="IKY184" s="49"/>
      <c r="IKZ184" s="49"/>
      <c r="ILA184" s="49"/>
      <c r="ILB184" s="49"/>
      <c r="ILC184" s="49"/>
      <c r="ILD184" s="49"/>
      <c r="ILE184" s="49"/>
      <c r="ILF184" s="49"/>
      <c r="ILG184" s="49"/>
      <c r="ILH184" s="49"/>
      <c r="ILI184" s="49"/>
      <c r="ILJ184" s="49"/>
      <c r="ILK184" s="49"/>
      <c r="ILL184" s="49"/>
      <c r="ILM184" s="49"/>
      <c r="ILN184" s="49"/>
      <c r="ILO184" s="49"/>
      <c r="ILP184" s="49"/>
      <c r="ILQ184" s="49"/>
      <c r="ILR184" s="49"/>
      <c r="ILS184" s="49"/>
      <c r="ILT184" s="49"/>
      <c r="ILU184" s="49"/>
      <c r="ILV184" s="49"/>
      <c r="ILW184" s="49"/>
      <c r="ILX184" s="49"/>
      <c r="ILY184" s="49"/>
      <c r="ILZ184" s="49"/>
      <c r="IMA184" s="49"/>
      <c r="IMB184" s="49"/>
      <c r="IMC184" s="49"/>
      <c r="IMD184" s="49"/>
      <c r="IMG184" s="49"/>
      <c r="IMJ184" s="49"/>
      <c r="IMM184" s="49"/>
      <c r="IMP184" s="49"/>
      <c r="IMS184" s="49"/>
      <c r="IMV184" s="49"/>
      <c r="INE184" s="49"/>
      <c r="INH184" s="49"/>
      <c r="INK184" s="49"/>
      <c r="INN184" s="49"/>
      <c r="INW184" s="49"/>
      <c r="IOC184" s="49"/>
      <c r="IOF184" s="49"/>
      <c r="IOI184" s="49"/>
      <c r="IOL184" s="49"/>
      <c r="IOR184" s="49"/>
      <c r="IOU184" s="49"/>
      <c r="IPA184" s="49"/>
      <c r="IPC184" s="49"/>
      <c r="IPD184" s="49"/>
      <c r="IPF184" s="49"/>
      <c r="IPW184" s="49"/>
      <c r="IQB184" s="49"/>
      <c r="IQH184" s="49"/>
      <c r="IQK184" s="49"/>
      <c r="IQN184" s="49"/>
      <c r="IQV184" s="49"/>
      <c r="IRR184" s="49"/>
      <c r="IRS184" s="49"/>
      <c r="IRT184" s="49"/>
      <c r="IRU184" s="49"/>
      <c r="IRV184" s="49"/>
      <c r="IRW184" s="49"/>
      <c r="ISO184" s="49"/>
      <c r="ISP184" s="49"/>
      <c r="ISS184" s="49"/>
      <c r="ISV184" s="49"/>
      <c r="ISX184" s="49"/>
      <c r="ISZ184" s="49"/>
      <c r="ITC184" s="49"/>
      <c r="ITF184" s="49"/>
      <c r="ITI184" s="49"/>
      <c r="ITL184" s="49"/>
      <c r="ITO184" s="49"/>
      <c r="ITR184" s="49"/>
      <c r="ITU184" s="49"/>
      <c r="ITX184" s="49"/>
      <c r="ITZ184" s="49"/>
      <c r="IUM184" s="49"/>
      <c r="IUN184" s="49"/>
      <c r="IUO184" s="49"/>
      <c r="IUP184" s="49"/>
      <c r="IUQ184" s="49"/>
      <c r="IUR184" s="49"/>
      <c r="IUS184" s="49"/>
      <c r="IUT184" s="49"/>
      <c r="IUU184" s="49"/>
      <c r="IUV184" s="49"/>
      <c r="IUW184" s="49"/>
      <c r="IUX184" s="49"/>
      <c r="IUY184" s="49"/>
      <c r="IUZ184" s="49"/>
      <c r="IVA184" s="49"/>
      <c r="IVB184" s="49"/>
      <c r="IVC184" s="49"/>
      <c r="IVD184" s="49"/>
      <c r="IVE184" s="49"/>
      <c r="IVF184" s="49"/>
      <c r="IVG184" s="49"/>
      <c r="IVH184" s="49"/>
      <c r="IVI184" s="49"/>
      <c r="IVJ184" s="49"/>
      <c r="IVK184" s="49"/>
      <c r="IVL184" s="49"/>
      <c r="IVM184" s="49"/>
      <c r="IVN184" s="49"/>
      <c r="IVO184" s="49"/>
      <c r="IVP184" s="49"/>
      <c r="IVQ184" s="49"/>
      <c r="IVR184" s="49"/>
      <c r="IVS184" s="49"/>
      <c r="IVT184" s="49"/>
      <c r="IVU184" s="49"/>
      <c r="IVV184" s="49"/>
      <c r="IVW184" s="49"/>
      <c r="IVX184" s="49"/>
      <c r="IVY184" s="49"/>
      <c r="IVZ184" s="49"/>
      <c r="IWC184" s="49"/>
      <c r="IWF184" s="49"/>
      <c r="IWI184" s="49"/>
      <c r="IWL184" s="49"/>
      <c r="IWO184" s="49"/>
      <c r="IWR184" s="49"/>
      <c r="IXA184" s="49"/>
      <c r="IXD184" s="49"/>
      <c r="IXG184" s="49"/>
      <c r="IXJ184" s="49"/>
      <c r="IXS184" s="49"/>
      <c r="IXY184" s="49"/>
      <c r="IYB184" s="49"/>
      <c r="IYE184" s="49"/>
      <c r="IYH184" s="49"/>
      <c r="IYN184" s="49"/>
      <c r="IYQ184" s="49"/>
      <c r="IYW184" s="49"/>
      <c r="IYY184" s="49"/>
      <c r="IYZ184" s="49"/>
      <c r="IZB184" s="49"/>
      <c r="IZS184" s="49"/>
      <c r="IZX184" s="49"/>
      <c r="JAD184" s="49"/>
      <c r="JAG184" s="49"/>
      <c r="JAJ184" s="49"/>
      <c r="JAR184" s="49"/>
      <c r="JBN184" s="49"/>
      <c r="JBO184" s="49"/>
      <c r="JBP184" s="49"/>
      <c r="JBQ184" s="49"/>
      <c r="JBR184" s="49"/>
      <c r="JBS184" s="49"/>
      <c r="JCK184" s="49"/>
      <c r="JCL184" s="49"/>
      <c r="JCO184" s="49"/>
      <c r="JCR184" s="49"/>
      <c r="JCT184" s="49"/>
      <c r="JCV184" s="49"/>
      <c r="JCY184" s="49"/>
      <c r="JDB184" s="49"/>
      <c r="JDE184" s="49"/>
      <c r="JDH184" s="49"/>
      <c r="JDK184" s="49"/>
      <c r="JDN184" s="49"/>
      <c r="JDQ184" s="49"/>
      <c r="JDT184" s="49"/>
      <c r="JDV184" s="49"/>
      <c r="JEI184" s="49"/>
      <c r="JEJ184" s="49"/>
      <c r="JEK184" s="49"/>
      <c r="JEL184" s="49"/>
      <c r="JEM184" s="49"/>
      <c r="JEN184" s="49"/>
      <c r="JEO184" s="49"/>
      <c r="JEP184" s="49"/>
      <c r="JEQ184" s="49"/>
      <c r="JER184" s="49"/>
      <c r="JES184" s="49"/>
      <c r="JET184" s="49"/>
      <c r="JEU184" s="49"/>
      <c r="JEV184" s="49"/>
      <c r="JEW184" s="49"/>
      <c r="JEX184" s="49"/>
      <c r="JEY184" s="49"/>
      <c r="JEZ184" s="49"/>
      <c r="JFA184" s="49"/>
      <c r="JFB184" s="49"/>
      <c r="JFC184" s="49"/>
      <c r="JFD184" s="49"/>
      <c r="JFE184" s="49"/>
      <c r="JFF184" s="49"/>
      <c r="JFG184" s="49"/>
      <c r="JFH184" s="49"/>
      <c r="JFI184" s="49"/>
      <c r="JFJ184" s="49"/>
      <c r="JFK184" s="49"/>
      <c r="JFL184" s="49"/>
      <c r="JFM184" s="49"/>
      <c r="JFN184" s="49"/>
      <c r="JFO184" s="49"/>
      <c r="JFP184" s="49"/>
      <c r="JFQ184" s="49"/>
      <c r="JFR184" s="49"/>
      <c r="JFS184" s="49"/>
      <c r="JFT184" s="49"/>
      <c r="JFU184" s="49"/>
      <c r="JFV184" s="49"/>
      <c r="JFY184" s="49"/>
      <c r="JGB184" s="49"/>
      <c r="JGE184" s="49"/>
      <c r="JGH184" s="49"/>
      <c r="JGK184" s="49"/>
      <c r="JGN184" s="49"/>
      <c r="JGW184" s="49"/>
      <c r="JGZ184" s="49"/>
      <c r="JHC184" s="49"/>
      <c r="JHF184" s="49"/>
      <c r="JHO184" s="49"/>
      <c r="JHU184" s="49"/>
      <c r="JHX184" s="49"/>
      <c r="JIA184" s="49"/>
      <c r="JID184" s="49"/>
      <c r="JIJ184" s="49"/>
      <c r="JIM184" s="49"/>
      <c r="JIS184" s="49"/>
      <c r="JIU184" s="49"/>
      <c r="JIV184" s="49"/>
      <c r="JIX184" s="49"/>
      <c r="JJO184" s="49"/>
      <c r="JJT184" s="49"/>
      <c r="JJZ184" s="49"/>
      <c r="JKC184" s="49"/>
      <c r="JKF184" s="49"/>
      <c r="JKN184" s="49"/>
      <c r="JLJ184" s="49"/>
      <c r="JLK184" s="49"/>
      <c r="JLL184" s="49"/>
      <c r="JLM184" s="49"/>
      <c r="JLN184" s="49"/>
      <c r="JLO184" s="49"/>
      <c r="JMG184" s="49"/>
      <c r="JMH184" s="49"/>
      <c r="JMK184" s="49"/>
      <c r="JMN184" s="49"/>
      <c r="JMP184" s="49"/>
      <c r="JMR184" s="49"/>
      <c r="JMU184" s="49"/>
      <c r="JMX184" s="49"/>
      <c r="JNA184" s="49"/>
      <c r="JND184" s="49"/>
      <c r="JNG184" s="49"/>
      <c r="JNJ184" s="49"/>
      <c r="JNM184" s="49"/>
      <c r="JNP184" s="49"/>
      <c r="JNR184" s="49"/>
      <c r="JOE184" s="49"/>
      <c r="JOF184" s="49"/>
      <c r="JOG184" s="49"/>
      <c r="JOH184" s="49"/>
      <c r="JOI184" s="49"/>
      <c r="JOJ184" s="49"/>
      <c r="JOK184" s="49"/>
      <c r="JOL184" s="49"/>
      <c r="JOM184" s="49"/>
      <c r="JON184" s="49"/>
      <c r="JOO184" s="49"/>
      <c r="JOP184" s="49"/>
      <c r="JOQ184" s="49"/>
      <c r="JOR184" s="49"/>
      <c r="JOS184" s="49"/>
      <c r="JOT184" s="49"/>
      <c r="JOU184" s="49"/>
      <c r="JOV184" s="49"/>
      <c r="JOW184" s="49"/>
      <c r="JOX184" s="49"/>
      <c r="JOY184" s="49"/>
      <c r="JOZ184" s="49"/>
      <c r="JPA184" s="49"/>
      <c r="JPB184" s="49"/>
      <c r="JPC184" s="49"/>
      <c r="JPD184" s="49"/>
      <c r="JPE184" s="49"/>
      <c r="JPF184" s="49"/>
      <c r="JPG184" s="49"/>
      <c r="JPH184" s="49"/>
      <c r="JPI184" s="49"/>
      <c r="JPJ184" s="49"/>
      <c r="JPK184" s="49"/>
      <c r="JPL184" s="49"/>
      <c r="JPM184" s="49"/>
      <c r="JPN184" s="49"/>
      <c r="JPO184" s="49"/>
      <c r="JPP184" s="49"/>
      <c r="JPQ184" s="49"/>
      <c r="JPR184" s="49"/>
      <c r="JPU184" s="49"/>
      <c r="JPX184" s="49"/>
      <c r="JQA184" s="49"/>
      <c r="JQD184" s="49"/>
      <c r="JQG184" s="49"/>
      <c r="JQJ184" s="49"/>
      <c r="JQS184" s="49"/>
      <c r="JQV184" s="49"/>
      <c r="JQY184" s="49"/>
      <c r="JRB184" s="49"/>
      <c r="JRK184" s="49"/>
      <c r="JRQ184" s="49"/>
      <c r="JRT184" s="49"/>
      <c r="JRW184" s="49"/>
      <c r="JRZ184" s="49"/>
      <c r="JSF184" s="49"/>
      <c r="JSI184" s="49"/>
      <c r="JSO184" s="49"/>
      <c r="JSQ184" s="49"/>
      <c r="JSR184" s="49"/>
      <c r="JST184" s="49"/>
      <c r="JTK184" s="49"/>
      <c r="JTP184" s="49"/>
      <c r="JTV184" s="49"/>
      <c r="JTY184" s="49"/>
      <c r="JUB184" s="49"/>
      <c r="JUJ184" s="49"/>
      <c r="JVF184" s="49"/>
      <c r="JVG184" s="49"/>
      <c r="JVH184" s="49"/>
      <c r="JVI184" s="49"/>
      <c r="JVJ184" s="49"/>
      <c r="JVK184" s="49"/>
      <c r="JWC184" s="49"/>
      <c r="JWD184" s="49"/>
      <c r="JWG184" s="49"/>
      <c r="JWJ184" s="49"/>
      <c r="JWL184" s="49"/>
      <c r="JWN184" s="49"/>
      <c r="JWQ184" s="49"/>
      <c r="JWT184" s="49"/>
      <c r="JWW184" s="49"/>
      <c r="JWZ184" s="49"/>
      <c r="JXC184" s="49"/>
      <c r="JXF184" s="49"/>
      <c r="JXI184" s="49"/>
      <c r="JXL184" s="49"/>
      <c r="JXN184" s="49"/>
      <c r="JYA184" s="49"/>
      <c r="JYB184" s="49"/>
      <c r="JYC184" s="49"/>
      <c r="JYD184" s="49"/>
      <c r="JYE184" s="49"/>
      <c r="JYF184" s="49"/>
      <c r="JYG184" s="49"/>
      <c r="JYH184" s="49"/>
      <c r="JYI184" s="49"/>
      <c r="JYJ184" s="49"/>
      <c r="JYK184" s="49"/>
      <c r="JYL184" s="49"/>
      <c r="JYM184" s="49"/>
      <c r="JYN184" s="49"/>
      <c r="JYO184" s="49"/>
      <c r="JYP184" s="49"/>
      <c r="JYQ184" s="49"/>
      <c r="JYR184" s="49"/>
      <c r="JYS184" s="49"/>
      <c r="JYT184" s="49"/>
      <c r="JYU184" s="49"/>
      <c r="JYV184" s="49"/>
      <c r="JYW184" s="49"/>
      <c r="JYX184" s="49"/>
      <c r="JYY184" s="49"/>
      <c r="JYZ184" s="49"/>
      <c r="JZA184" s="49"/>
      <c r="JZB184" s="49"/>
      <c r="JZC184" s="49"/>
      <c r="JZD184" s="49"/>
      <c r="JZE184" s="49"/>
      <c r="JZF184" s="49"/>
      <c r="JZG184" s="49"/>
      <c r="JZH184" s="49"/>
      <c r="JZI184" s="49"/>
      <c r="JZJ184" s="49"/>
      <c r="JZK184" s="49"/>
      <c r="JZL184" s="49"/>
      <c r="JZM184" s="49"/>
      <c r="JZN184" s="49"/>
      <c r="JZQ184" s="49"/>
      <c r="JZT184" s="49"/>
      <c r="JZW184" s="49"/>
      <c r="JZZ184" s="49"/>
      <c r="KAC184" s="49"/>
      <c r="KAF184" s="49"/>
      <c r="KAO184" s="49"/>
      <c r="KAR184" s="49"/>
      <c r="KAU184" s="49"/>
      <c r="KAX184" s="49"/>
      <c r="KBG184" s="49"/>
      <c r="KBM184" s="49"/>
      <c r="KBP184" s="49"/>
      <c r="KBS184" s="49"/>
      <c r="KBV184" s="49"/>
      <c r="KCB184" s="49"/>
      <c r="KCE184" s="49"/>
      <c r="KCK184" s="49"/>
      <c r="KCM184" s="49"/>
      <c r="KCN184" s="49"/>
      <c r="KCP184" s="49"/>
      <c r="KDG184" s="49"/>
      <c r="KDL184" s="49"/>
      <c r="KDR184" s="49"/>
      <c r="KDU184" s="49"/>
      <c r="KDX184" s="49"/>
      <c r="KEF184" s="49"/>
      <c r="KFB184" s="49"/>
      <c r="KFC184" s="49"/>
      <c r="KFD184" s="49"/>
      <c r="KFE184" s="49"/>
      <c r="KFF184" s="49"/>
      <c r="KFG184" s="49"/>
      <c r="KFY184" s="49"/>
      <c r="KFZ184" s="49"/>
      <c r="KGC184" s="49"/>
      <c r="KGF184" s="49"/>
      <c r="KGH184" s="49"/>
      <c r="KGJ184" s="49"/>
      <c r="KGM184" s="49"/>
      <c r="KGP184" s="49"/>
      <c r="KGS184" s="49"/>
      <c r="KGV184" s="49"/>
      <c r="KGY184" s="49"/>
      <c r="KHB184" s="49"/>
      <c r="KHE184" s="49"/>
      <c r="KHH184" s="49"/>
      <c r="KHJ184" s="49"/>
      <c r="KHW184" s="49"/>
      <c r="KHX184" s="49"/>
      <c r="KHY184" s="49"/>
      <c r="KHZ184" s="49"/>
      <c r="KIA184" s="49"/>
      <c r="KIB184" s="49"/>
      <c r="KIC184" s="49"/>
      <c r="KID184" s="49"/>
      <c r="KIE184" s="49"/>
      <c r="KIF184" s="49"/>
      <c r="KIG184" s="49"/>
      <c r="KIH184" s="49"/>
      <c r="KII184" s="49"/>
      <c r="KIJ184" s="49"/>
      <c r="KIK184" s="49"/>
      <c r="KIL184" s="49"/>
      <c r="KIM184" s="49"/>
      <c r="KIN184" s="49"/>
      <c r="KIO184" s="49"/>
      <c r="KIP184" s="49"/>
      <c r="KIQ184" s="49"/>
      <c r="KIR184" s="49"/>
      <c r="KIS184" s="49"/>
      <c r="KIT184" s="49"/>
      <c r="KIU184" s="49"/>
      <c r="KIV184" s="49"/>
      <c r="KIW184" s="49"/>
      <c r="KIX184" s="49"/>
      <c r="KIY184" s="49"/>
      <c r="KIZ184" s="49"/>
      <c r="KJA184" s="49"/>
      <c r="KJB184" s="49"/>
      <c r="KJC184" s="49"/>
      <c r="KJD184" s="49"/>
      <c r="KJE184" s="49"/>
      <c r="KJF184" s="49"/>
      <c r="KJG184" s="49"/>
      <c r="KJH184" s="49"/>
      <c r="KJI184" s="49"/>
      <c r="KJJ184" s="49"/>
      <c r="KJM184" s="49"/>
      <c r="KJP184" s="49"/>
      <c r="KJS184" s="49"/>
      <c r="KJV184" s="49"/>
      <c r="KJY184" s="49"/>
      <c r="KKB184" s="49"/>
      <c r="KKK184" s="49"/>
      <c r="KKN184" s="49"/>
      <c r="KKQ184" s="49"/>
      <c r="KKT184" s="49"/>
      <c r="KLC184" s="49"/>
      <c r="KLI184" s="49"/>
      <c r="KLL184" s="49"/>
      <c r="KLO184" s="49"/>
      <c r="KLR184" s="49"/>
      <c r="KLX184" s="49"/>
      <c r="KMA184" s="49"/>
      <c r="KMG184" s="49"/>
      <c r="KMI184" s="49"/>
      <c r="KMJ184" s="49"/>
      <c r="KML184" s="49"/>
      <c r="KNC184" s="49"/>
      <c r="KNH184" s="49"/>
      <c r="KNN184" s="49"/>
      <c r="KNQ184" s="49"/>
      <c r="KNT184" s="49"/>
      <c r="KOB184" s="49"/>
      <c r="KOX184" s="49"/>
      <c r="KOY184" s="49"/>
      <c r="KOZ184" s="49"/>
      <c r="KPA184" s="49"/>
      <c r="KPB184" s="49"/>
      <c r="KPC184" s="49"/>
      <c r="KPU184" s="49"/>
      <c r="KPV184" s="49"/>
      <c r="KPY184" s="49"/>
      <c r="KQB184" s="49"/>
      <c r="KQD184" s="49"/>
      <c r="KQF184" s="49"/>
      <c r="KQI184" s="49"/>
      <c r="KQL184" s="49"/>
      <c r="KQO184" s="49"/>
      <c r="KQR184" s="49"/>
      <c r="KQU184" s="49"/>
      <c r="KQX184" s="49"/>
      <c r="KRA184" s="49"/>
      <c r="KRD184" s="49"/>
      <c r="KRF184" s="49"/>
      <c r="KRS184" s="49"/>
      <c r="KRT184" s="49"/>
      <c r="KRU184" s="49"/>
      <c r="KRV184" s="49"/>
      <c r="KRW184" s="49"/>
      <c r="KRX184" s="49"/>
      <c r="KRY184" s="49"/>
      <c r="KRZ184" s="49"/>
      <c r="KSA184" s="49"/>
      <c r="KSB184" s="49"/>
      <c r="KSC184" s="49"/>
      <c r="KSD184" s="49"/>
      <c r="KSE184" s="49"/>
      <c r="KSF184" s="49"/>
      <c r="KSG184" s="49"/>
      <c r="KSH184" s="49"/>
      <c r="KSI184" s="49"/>
      <c r="KSJ184" s="49"/>
      <c r="KSK184" s="49"/>
      <c r="KSL184" s="49"/>
      <c r="KSM184" s="49"/>
      <c r="KSN184" s="49"/>
      <c r="KSO184" s="49"/>
      <c r="KSP184" s="49"/>
      <c r="KSQ184" s="49"/>
      <c r="KSR184" s="49"/>
      <c r="KSS184" s="49"/>
      <c r="KST184" s="49"/>
      <c r="KSU184" s="49"/>
      <c r="KSV184" s="49"/>
      <c r="KSW184" s="49"/>
      <c r="KSX184" s="49"/>
      <c r="KSY184" s="49"/>
      <c r="KSZ184" s="49"/>
      <c r="KTA184" s="49"/>
      <c r="KTB184" s="49"/>
      <c r="KTC184" s="49"/>
      <c r="KTD184" s="49"/>
      <c r="KTE184" s="49"/>
      <c r="KTF184" s="49"/>
      <c r="KTI184" s="49"/>
      <c r="KTL184" s="49"/>
      <c r="KTO184" s="49"/>
      <c r="KTR184" s="49"/>
      <c r="KTU184" s="49"/>
      <c r="KTX184" s="49"/>
      <c r="KUG184" s="49"/>
      <c r="KUJ184" s="49"/>
      <c r="KUM184" s="49"/>
      <c r="KUP184" s="49"/>
      <c r="KUY184" s="49"/>
      <c r="KVE184" s="49"/>
      <c r="KVH184" s="49"/>
      <c r="KVK184" s="49"/>
      <c r="KVN184" s="49"/>
      <c r="KVT184" s="49"/>
      <c r="KVW184" s="49"/>
      <c r="KWC184" s="49"/>
      <c r="KWE184" s="49"/>
      <c r="KWF184" s="49"/>
      <c r="KWH184" s="49"/>
      <c r="KWY184" s="49"/>
      <c r="KXD184" s="49"/>
      <c r="KXJ184" s="49"/>
      <c r="KXM184" s="49"/>
      <c r="KXP184" s="49"/>
      <c r="KXX184" s="49"/>
      <c r="KYT184" s="49"/>
      <c r="KYU184" s="49"/>
      <c r="KYV184" s="49"/>
      <c r="KYW184" s="49"/>
      <c r="KYX184" s="49"/>
      <c r="KYY184" s="49"/>
      <c r="KZQ184" s="49"/>
      <c r="KZR184" s="49"/>
      <c r="KZU184" s="49"/>
      <c r="KZX184" s="49"/>
      <c r="KZZ184" s="49"/>
      <c r="LAB184" s="49"/>
      <c r="LAE184" s="49"/>
      <c r="LAH184" s="49"/>
      <c r="LAK184" s="49"/>
      <c r="LAN184" s="49"/>
      <c r="LAQ184" s="49"/>
      <c r="LAT184" s="49"/>
      <c r="LAW184" s="49"/>
      <c r="LAZ184" s="49"/>
      <c r="LBB184" s="49"/>
      <c r="LBO184" s="49"/>
      <c r="LBP184" s="49"/>
      <c r="LBQ184" s="49"/>
      <c r="LBR184" s="49"/>
      <c r="LBS184" s="49"/>
      <c r="LBT184" s="49"/>
      <c r="LBU184" s="49"/>
      <c r="LBV184" s="49"/>
      <c r="LBW184" s="49"/>
      <c r="LBX184" s="49"/>
      <c r="LBY184" s="49"/>
      <c r="LBZ184" s="49"/>
      <c r="LCA184" s="49"/>
      <c r="LCB184" s="49"/>
      <c r="LCC184" s="49"/>
      <c r="LCD184" s="49"/>
      <c r="LCE184" s="49"/>
      <c r="LCF184" s="49"/>
      <c r="LCG184" s="49"/>
      <c r="LCH184" s="49"/>
      <c r="LCI184" s="49"/>
      <c r="LCJ184" s="49"/>
      <c r="LCK184" s="49"/>
      <c r="LCL184" s="49"/>
      <c r="LCM184" s="49"/>
      <c r="LCN184" s="49"/>
      <c r="LCO184" s="49"/>
      <c r="LCP184" s="49"/>
      <c r="LCQ184" s="49"/>
      <c r="LCR184" s="49"/>
      <c r="LCS184" s="49"/>
      <c r="LCT184" s="49"/>
      <c r="LCU184" s="49"/>
      <c r="LCV184" s="49"/>
      <c r="LCW184" s="49"/>
      <c r="LCX184" s="49"/>
      <c r="LCY184" s="49"/>
      <c r="LCZ184" s="49"/>
      <c r="LDA184" s="49"/>
      <c r="LDB184" s="49"/>
      <c r="LDE184" s="49"/>
      <c r="LDH184" s="49"/>
      <c r="LDK184" s="49"/>
      <c r="LDN184" s="49"/>
      <c r="LDQ184" s="49"/>
      <c r="LDT184" s="49"/>
      <c r="LEC184" s="49"/>
      <c r="LEF184" s="49"/>
      <c r="LEI184" s="49"/>
      <c r="LEL184" s="49"/>
      <c r="LEU184" s="49"/>
      <c r="LFA184" s="49"/>
      <c r="LFD184" s="49"/>
      <c r="LFG184" s="49"/>
      <c r="LFJ184" s="49"/>
      <c r="LFP184" s="49"/>
      <c r="LFS184" s="49"/>
      <c r="LFY184" s="49"/>
      <c r="LGA184" s="49"/>
      <c r="LGB184" s="49"/>
      <c r="LGD184" s="49"/>
      <c r="LGU184" s="49"/>
      <c r="LGZ184" s="49"/>
      <c r="LHF184" s="49"/>
      <c r="LHI184" s="49"/>
      <c r="LHL184" s="49"/>
      <c r="LHT184" s="49"/>
      <c r="LIP184" s="49"/>
      <c r="LIQ184" s="49"/>
      <c r="LIR184" s="49"/>
      <c r="LIS184" s="49"/>
      <c r="LIT184" s="49"/>
      <c r="LIU184" s="49"/>
      <c r="LJM184" s="49"/>
      <c r="LJN184" s="49"/>
      <c r="LJQ184" s="49"/>
      <c r="LJT184" s="49"/>
      <c r="LJV184" s="49"/>
      <c r="LJX184" s="49"/>
      <c r="LKA184" s="49"/>
      <c r="LKD184" s="49"/>
      <c r="LKG184" s="49"/>
      <c r="LKJ184" s="49"/>
      <c r="LKM184" s="49"/>
      <c r="LKP184" s="49"/>
      <c r="LKS184" s="49"/>
      <c r="LKV184" s="49"/>
      <c r="LKX184" s="49"/>
      <c r="LLK184" s="49"/>
      <c r="LLL184" s="49"/>
      <c r="LLM184" s="49"/>
      <c r="LLN184" s="49"/>
      <c r="LLO184" s="49"/>
      <c r="LLP184" s="49"/>
      <c r="LLQ184" s="49"/>
      <c r="LLR184" s="49"/>
      <c r="LLS184" s="49"/>
      <c r="LLT184" s="49"/>
      <c r="LLU184" s="49"/>
      <c r="LLV184" s="49"/>
      <c r="LLW184" s="49"/>
      <c r="LLX184" s="49"/>
      <c r="LLY184" s="49"/>
      <c r="LLZ184" s="49"/>
      <c r="LMA184" s="49"/>
      <c r="LMB184" s="49"/>
      <c r="LMC184" s="49"/>
      <c r="LMD184" s="49"/>
      <c r="LME184" s="49"/>
      <c r="LMF184" s="49"/>
      <c r="LMG184" s="49"/>
      <c r="LMH184" s="49"/>
      <c r="LMI184" s="49"/>
      <c r="LMJ184" s="49"/>
      <c r="LMK184" s="49"/>
      <c r="LML184" s="49"/>
      <c r="LMM184" s="49"/>
      <c r="LMN184" s="49"/>
      <c r="LMO184" s="49"/>
      <c r="LMP184" s="49"/>
      <c r="LMQ184" s="49"/>
      <c r="LMR184" s="49"/>
      <c r="LMS184" s="49"/>
      <c r="LMT184" s="49"/>
      <c r="LMU184" s="49"/>
      <c r="LMV184" s="49"/>
      <c r="LMW184" s="49"/>
      <c r="LMX184" s="49"/>
      <c r="LNA184" s="49"/>
      <c r="LND184" s="49"/>
      <c r="LNG184" s="49"/>
      <c r="LNJ184" s="49"/>
      <c r="LNM184" s="49"/>
      <c r="LNP184" s="49"/>
      <c r="LNY184" s="49"/>
      <c r="LOB184" s="49"/>
      <c r="LOE184" s="49"/>
      <c r="LOH184" s="49"/>
      <c r="LOQ184" s="49"/>
      <c r="LOW184" s="49"/>
      <c r="LOZ184" s="49"/>
      <c r="LPC184" s="49"/>
      <c r="LPF184" s="49"/>
      <c r="LPL184" s="49"/>
      <c r="LPO184" s="49"/>
      <c r="LPU184" s="49"/>
      <c r="LPW184" s="49"/>
      <c r="LPX184" s="49"/>
      <c r="LPZ184" s="49"/>
      <c r="LQQ184" s="49"/>
      <c r="LQV184" s="49"/>
      <c r="LRB184" s="49"/>
      <c r="LRE184" s="49"/>
      <c r="LRH184" s="49"/>
      <c r="LRP184" s="49"/>
      <c r="LSL184" s="49"/>
      <c r="LSM184" s="49"/>
      <c r="LSN184" s="49"/>
      <c r="LSO184" s="49"/>
      <c r="LSP184" s="49"/>
      <c r="LSQ184" s="49"/>
      <c r="LTI184" s="49"/>
      <c r="LTJ184" s="49"/>
      <c r="LTM184" s="49"/>
      <c r="LTP184" s="49"/>
      <c r="LTR184" s="49"/>
      <c r="LTT184" s="49"/>
      <c r="LTW184" s="49"/>
      <c r="LTZ184" s="49"/>
      <c r="LUC184" s="49"/>
      <c r="LUF184" s="49"/>
      <c r="LUI184" s="49"/>
      <c r="LUL184" s="49"/>
      <c r="LUO184" s="49"/>
      <c r="LUR184" s="49"/>
      <c r="LUT184" s="49"/>
      <c r="LVG184" s="49"/>
      <c r="LVH184" s="49"/>
      <c r="LVI184" s="49"/>
      <c r="LVJ184" s="49"/>
      <c r="LVK184" s="49"/>
      <c r="LVL184" s="49"/>
      <c r="LVM184" s="49"/>
      <c r="LVN184" s="49"/>
      <c r="LVO184" s="49"/>
      <c r="LVP184" s="49"/>
      <c r="LVQ184" s="49"/>
      <c r="LVR184" s="49"/>
      <c r="LVS184" s="49"/>
      <c r="LVT184" s="49"/>
      <c r="LVU184" s="49"/>
      <c r="LVV184" s="49"/>
      <c r="LVW184" s="49"/>
      <c r="LVX184" s="49"/>
      <c r="LVY184" s="49"/>
      <c r="LVZ184" s="49"/>
      <c r="LWA184" s="49"/>
      <c r="LWB184" s="49"/>
      <c r="LWC184" s="49"/>
      <c r="LWD184" s="49"/>
      <c r="LWE184" s="49"/>
      <c r="LWF184" s="49"/>
      <c r="LWG184" s="49"/>
      <c r="LWH184" s="49"/>
      <c r="LWI184" s="49"/>
      <c r="LWJ184" s="49"/>
      <c r="LWK184" s="49"/>
      <c r="LWL184" s="49"/>
      <c r="LWM184" s="49"/>
      <c r="LWN184" s="49"/>
      <c r="LWO184" s="49"/>
      <c r="LWP184" s="49"/>
      <c r="LWQ184" s="49"/>
      <c r="LWR184" s="49"/>
      <c r="LWS184" s="49"/>
      <c r="LWT184" s="49"/>
      <c r="LWW184" s="49"/>
      <c r="LWZ184" s="49"/>
      <c r="LXC184" s="49"/>
      <c r="LXF184" s="49"/>
      <c r="LXI184" s="49"/>
      <c r="LXL184" s="49"/>
      <c r="LXU184" s="49"/>
      <c r="LXX184" s="49"/>
      <c r="LYA184" s="49"/>
      <c r="LYD184" s="49"/>
      <c r="LYM184" s="49"/>
      <c r="LYS184" s="49"/>
      <c r="LYV184" s="49"/>
      <c r="LYY184" s="49"/>
      <c r="LZB184" s="49"/>
      <c r="LZH184" s="49"/>
      <c r="LZK184" s="49"/>
      <c r="LZQ184" s="49"/>
      <c r="LZS184" s="49"/>
      <c r="LZT184" s="49"/>
      <c r="LZV184" s="49"/>
      <c r="MAM184" s="49"/>
      <c r="MAR184" s="49"/>
      <c r="MAX184" s="49"/>
      <c r="MBA184" s="49"/>
      <c r="MBD184" s="49"/>
      <c r="MBL184" s="49"/>
      <c r="MCH184" s="49"/>
      <c r="MCI184" s="49"/>
      <c r="MCJ184" s="49"/>
      <c r="MCK184" s="49"/>
      <c r="MCL184" s="49"/>
      <c r="MCM184" s="49"/>
      <c r="MDE184" s="49"/>
      <c r="MDF184" s="49"/>
      <c r="MDI184" s="49"/>
      <c r="MDL184" s="49"/>
      <c r="MDN184" s="49"/>
      <c r="MDP184" s="49"/>
      <c r="MDS184" s="49"/>
      <c r="MDV184" s="49"/>
      <c r="MDY184" s="49"/>
      <c r="MEB184" s="49"/>
      <c r="MEE184" s="49"/>
      <c r="MEH184" s="49"/>
      <c r="MEK184" s="49"/>
      <c r="MEN184" s="49"/>
      <c r="MEP184" s="49"/>
      <c r="MFC184" s="49"/>
      <c r="MFD184" s="49"/>
      <c r="MFE184" s="49"/>
      <c r="MFF184" s="49"/>
      <c r="MFG184" s="49"/>
      <c r="MFH184" s="49"/>
      <c r="MFI184" s="49"/>
      <c r="MFJ184" s="49"/>
      <c r="MFK184" s="49"/>
      <c r="MFL184" s="49"/>
      <c r="MFM184" s="49"/>
      <c r="MFN184" s="49"/>
      <c r="MFO184" s="49"/>
      <c r="MFP184" s="49"/>
      <c r="MFQ184" s="49"/>
      <c r="MFR184" s="49"/>
      <c r="MFS184" s="49"/>
      <c r="MFT184" s="49"/>
      <c r="MFU184" s="49"/>
      <c r="MFV184" s="49"/>
      <c r="MFW184" s="49"/>
      <c r="MFX184" s="49"/>
      <c r="MFY184" s="49"/>
      <c r="MFZ184" s="49"/>
      <c r="MGA184" s="49"/>
      <c r="MGB184" s="49"/>
      <c r="MGC184" s="49"/>
      <c r="MGD184" s="49"/>
      <c r="MGE184" s="49"/>
      <c r="MGF184" s="49"/>
      <c r="MGG184" s="49"/>
      <c r="MGH184" s="49"/>
      <c r="MGI184" s="49"/>
      <c r="MGJ184" s="49"/>
      <c r="MGK184" s="49"/>
      <c r="MGL184" s="49"/>
      <c r="MGM184" s="49"/>
      <c r="MGN184" s="49"/>
      <c r="MGO184" s="49"/>
      <c r="MGP184" s="49"/>
      <c r="MGS184" s="49"/>
      <c r="MGV184" s="49"/>
      <c r="MGY184" s="49"/>
      <c r="MHB184" s="49"/>
      <c r="MHE184" s="49"/>
      <c r="MHH184" s="49"/>
      <c r="MHQ184" s="49"/>
      <c r="MHT184" s="49"/>
      <c r="MHW184" s="49"/>
      <c r="MHZ184" s="49"/>
      <c r="MII184" s="49"/>
      <c r="MIO184" s="49"/>
      <c r="MIR184" s="49"/>
      <c r="MIU184" s="49"/>
      <c r="MIX184" s="49"/>
      <c r="MJD184" s="49"/>
      <c r="MJG184" s="49"/>
      <c r="MJM184" s="49"/>
      <c r="MJO184" s="49"/>
      <c r="MJP184" s="49"/>
      <c r="MJR184" s="49"/>
      <c r="MKI184" s="49"/>
      <c r="MKN184" s="49"/>
      <c r="MKT184" s="49"/>
      <c r="MKW184" s="49"/>
      <c r="MKZ184" s="49"/>
      <c r="MLH184" s="49"/>
      <c r="MMD184" s="49"/>
      <c r="MME184" s="49"/>
      <c r="MMF184" s="49"/>
      <c r="MMG184" s="49"/>
      <c r="MMH184" s="49"/>
      <c r="MMI184" s="49"/>
      <c r="MNA184" s="49"/>
      <c r="MNB184" s="49"/>
      <c r="MNE184" s="49"/>
      <c r="MNH184" s="49"/>
      <c r="MNJ184" s="49"/>
      <c r="MNL184" s="49"/>
      <c r="MNO184" s="49"/>
      <c r="MNR184" s="49"/>
      <c r="MNU184" s="49"/>
      <c r="MNX184" s="49"/>
      <c r="MOA184" s="49"/>
      <c r="MOD184" s="49"/>
      <c r="MOG184" s="49"/>
      <c r="MOJ184" s="49"/>
      <c r="MOL184" s="49"/>
      <c r="MOY184" s="49"/>
      <c r="MOZ184" s="49"/>
      <c r="MPA184" s="49"/>
      <c r="MPB184" s="49"/>
      <c r="MPC184" s="49"/>
      <c r="MPD184" s="49"/>
      <c r="MPE184" s="49"/>
      <c r="MPF184" s="49"/>
      <c r="MPG184" s="49"/>
      <c r="MPH184" s="49"/>
      <c r="MPI184" s="49"/>
      <c r="MPJ184" s="49"/>
      <c r="MPK184" s="49"/>
      <c r="MPL184" s="49"/>
      <c r="MPM184" s="49"/>
      <c r="MPN184" s="49"/>
      <c r="MPO184" s="49"/>
      <c r="MPP184" s="49"/>
      <c r="MPQ184" s="49"/>
      <c r="MPR184" s="49"/>
      <c r="MPS184" s="49"/>
      <c r="MPT184" s="49"/>
      <c r="MPU184" s="49"/>
      <c r="MPV184" s="49"/>
      <c r="MPW184" s="49"/>
      <c r="MPX184" s="49"/>
      <c r="MPY184" s="49"/>
      <c r="MPZ184" s="49"/>
      <c r="MQA184" s="49"/>
      <c r="MQB184" s="49"/>
      <c r="MQC184" s="49"/>
      <c r="MQD184" s="49"/>
      <c r="MQE184" s="49"/>
      <c r="MQF184" s="49"/>
      <c r="MQG184" s="49"/>
      <c r="MQH184" s="49"/>
      <c r="MQI184" s="49"/>
      <c r="MQJ184" s="49"/>
      <c r="MQK184" s="49"/>
      <c r="MQL184" s="49"/>
      <c r="MQO184" s="49"/>
      <c r="MQR184" s="49"/>
      <c r="MQU184" s="49"/>
      <c r="MQX184" s="49"/>
      <c r="MRA184" s="49"/>
      <c r="MRD184" s="49"/>
      <c r="MRM184" s="49"/>
      <c r="MRP184" s="49"/>
      <c r="MRS184" s="49"/>
      <c r="MRV184" s="49"/>
      <c r="MSE184" s="49"/>
      <c r="MSK184" s="49"/>
      <c r="MSN184" s="49"/>
      <c r="MSQ184" s="49"/>
      <c r="MST184" s="49"/>
      <c r="MSZ184" s="49"/>
      <c r="MTC184" s="49"/>
      <c r="MTI184" s="49"/>
      <c r="MTK184" s="49"/>
      <c r="MTL184" s="49"/>
      <c r="MTN184" s="49"/>
      <c r="MUE184" s="49"/>
      <c r="MUJ184" s="49"/>
      <c r="MUP184" s="49"/>
      <c r="MUS184" s="49"/>
      <c r="MUV184" s="49"/>
      <c r="MVD184" s="49"/>
      <c r="MVZ184" s="49"/>
      <c r="MWA184" s="49"/>
      <c r="MWB184" s="49"/>
      <c r="MWC184" s="49"/>
      <c r="MWD184" s="49"/>
      <c r="MWE184" s="49"/>
      <c r="MWW184" s="49"/>
      <c r="MWX184" s="49"/>
      <c r="MXA184" s="49"/>
      <c r="MXD184" s="49"/>
      <c r="MXF184" s="49"/>
      <c r="MXH184" s="49"/>
      <c r="MXK184" s="49"/>
      <c r="MXN184" s="49"/>
      <c r="MXQ184" s="49"/>
      <c r="MXT184" s="49"/>
      <c r="MXW184" s="49"/>
      <c r="MXZ184" s="49"/>
      <c r="MYC184" s="49"/>
      <c r="MYF184" s="49"/>
      <c r="MYH184" s="49"/>
      <c r="MYU184" s="49"/>
      <c r="MYV184" s="49"/>
      <c r="MYW184" s="49"/>
      <c r="MYX184" s="49"/>
      <c r="MYY184" s="49"/>
      <c r="MYZ184" s="49"/>
      <c r="MZA184" s="49"/>
      <c r="MZB184" s="49"/>
      <c r="MZC184" s="49"/>
      <c r="MZD184" s="49"/>
      <c r="MZE184" s="49"/>
      <c r="MZF184" s="49"/>
      <c r="MZG184" s="49"/>
      <c r="MZH184" s="49"/>
      <c r="MZI184" s="49"/>
      <c r="MZJ184" s="49"/>
      <c r="MZK184" s="49"/>
      <c r="MZL184" s="49"/>
      <c r="MZM184" s="49"/>
      <c r="MZN184" s="49"/>
      <c r="MZO184" s="49"/>
      <c r="MZP184" s="49"/>
      <c r="MZQ184" s="49"/>
      <c r="MZR184" s="49"/>
      <c r="MZS184" s="49"/>
      <c r="MZT184" s="49"/>
      <c r="MZU184" s="49"/>
      <c r="MZV184" s="49"/>
      <c r="MZW184" s="49"/>
      <c r="MZX184" s="49"/>
      <c r="MZY184" s="49"/>
      <c r="MZZ184" s="49"/>
      <c r="NAA184" s="49"/>
      <c r="NAB184" s="49"/>
      <c r="NAC184" s="49"/>
      <c r="NAD184" s="49"/>
      <c r="NAE184" s="49"/>
      <c r="NAF184" s="49"/>
      <c r="NAG184" s="49"/>
      <c r="NAH184" s="49"/>
      <c r="NAK184" s="49"/>
      <c r="NAN184" s="49"/>
      <c r="NAQ184" s="49"/>
      <c r="NAT184" s="49"/>
      <c r="NAW184" s="49"/>
      <c r="NAZ184" s="49"/>
      <c r="NBI184" s="49"/>
      <c r="NBL184" s="49"/>
      <c r="NBO184" s="49"/>
      <c r="NBR184" s="49"/>
      <c r="NCA184" s="49"/>
      <c r="NCG184" s="49"/>
      <c r="NCJ184" s="49"/>
      <c r="NCM184" s="49"/>
      <c r="NCP184" s="49"/>
      <c r="NCV184" s="49"/>
      <c r="NCY184" s="49"/>
      <c r="NDE184" s="49"/>
      <c r="NDG184" s="49"/>
      <c r="NDH184" s="49"/>
      <c r="NDJ184" s="49"/>
      <c r="NEA184" s="49"/>
      <c r="NEF184" s="49"/>
      <c r="NEL184" s="49"/>
      <c r="NEO184" s="49"/>
      <c r="NER184" s="49"/>
      <c r="NEZ184" s="49"/>
      <c r="NFV184" s="49"/>
      <c r="NFW184" s="49"/>
      <c r="NFX184" s="49"/>
      <c r="NFY184" s="49"/>
      <c r="NFZ184" s="49"/>
      <c r="NGA184" s="49"/>
      <c r="NGS184" s="49"/>
      <c r="NGT184" s="49"/>
      <c r="NGW184" s="49"/>
      <c r="NGZ184" s="49"/>
      <c r="NHB184" s="49"/>
      <c r="NHD184" s="49"/>
      <c r="NHG184" s="49"/>
      <c r="NHJ184" s="49"/>
      <c r="NHM184" s="49"/>
      <c r="NHP184" s="49"/>
      <c r="NHS184" s="49"/>
      <c r="NHV184" s="49"/>
      <c r="NHY184" s="49"/>
      <c r="NIB184" s="49"/>
      <c r="NID184" s="49"/>
      <c r="NIQ184" s="49"/>
      <c r="NIR184" s="49"/>
      <c r="NIS184" s="49"/>
      <c r="NIT184" s="49"/>
      <c r="NIU184" s="49"/>
      <c r="NIV184" s="49"/>
      <c r="NIW184" s="49"/>
      <c r="NIX184" s="49"/>
      <c r="NIY184" s="49"/>
      <c r="NIZ184" s="49"/>
      <c r="NJA184" s="49"/>
      <c r="NJB184" s="49"/>
      <c r="NJC184" s="49"/>
      <c r="NJD184" s="49"/>
      <c r="NJE184" s="49"/>
      <c r="NJF184" s="49"/>
      <c r="NJG184" s="49"/>
      <c r="NJH184" s="49"/>
      <c r="NJI184" s="49"/>
      <c r="NJJ184" s="49"/>
      <c r="NJK184" s="49"/>
      <c r="NJL184" s="49"/>
      <c r="NJM184" s="49"/>
      <c r="NJN184" s="49"/>
      <c r="NJO184" s="49"/>
      <c r="NJP184" s="49"/>
      <c r="NJQ184" s="49"/>
      <c r="NJR184" s="49"/>
      <c r="NJS184" s="49"/>
      <c r="NJT184" s="49"/>
      <c r="NJU184" s="49"/>
      <c r="NJV184" s="49"/>
      <c r="NJW184" s="49"/>
      <c r="NJX184" s="49"/>
      <c r="NJY184" s="49"/>
      <c r="NJZ184" s="49"/>
      <c r="NKA184" s="49"/>
      <c r="NKB184" s="49"/>
      <c r="NKC184" s="49"/>
      <c r="NKD184" s="49"/>
      <c r="NKG184" s="49"/>
      <c r="NKJ184" s="49"/>
      <c r="NKM184" s="49"/>
      <c r="NKP184" s="49"/>
      <c r="NKS184" s="49"/>
      <c r="NKV184" s="49"/>
      <c r="NLE184" s="49"/>
      <c r="NLH184" s="49"/>
      <c r="NLK184" s="49"/>
      <c r="NLN184" s="49"/>
      <c r="NLW184" s="49"/>
      <c r="NMC184" s="49"/>
      <c r="NMF184" s="49"/>
      <c r="NMI184" s="49"/>
      <c r="NML184" s="49"/>
      <c r="NMR184" s="49"/>
      <c r="NMU184" s="49"/>
      <c r="NNA184" s="49"/>
      <c r="NNC184" s="49"/>
      <c r="NND184" s="49"/>
      <c r="NNF184" s="49"/>
      <c r="NNW184" s="49"/>
      <c r="NOB184" s="49"/>
      <c r="NOH184" s="49"/>
      <c r="NOK184" s="49"/>
      <c r="NON184" s="49"/>
      <c r="NOV184" s="49"/>
      <c r="NPR184" s="49"/>
      <c r="NPS184" s="49"/>
      <c r="NPT184" s="49"/>
      <c r="NPU184" s="49"/>
      <c r="NPV184" s="49"/>
      <c r="NPW184" s="49"/>
      <c r="NQO184" s="49"/>
      <c r="NQP184" s="49"/>
      <c r="NQS184" s="49"/>
      <c r="NQV184" s="49"/>
      <c r="NQX184" s="49"/>
      <c r="NQZ184" s="49"/>
      <c r="NRC184" s="49"/>
      <c r="NRF184" s="49"/>
      <c r="NRI184" s="49"/>
      <c r="NRL184" s="49"/>
      <c r="NRO184" s="49"/>
      <c r="NRR184" s="49"/>
      <c r="NRU184" s="49"/>
      <c r="NRX184" s="49"/>
      <c r="NRZ184" s="49"/>
      <c r="NSM184" s="49"/>
      <c r="NSN184" s="49"/>
      <c r="NSO184" s="49"/>
      <c r="NSP184" s="49"/>
      <c r="NSQ184" s="49"/>
      <c r="NSR184" s="49"/>
      <c r="NSS184" s="49"/>
      <c r="NST184" s="49"/>
      <c r="NSU184" s="49"/>
      <c r="NSV184" s="49"/>
      <c r="NSW184" s="49"/>
      <c r="NSX184" s="49"/>
      <c r="NSY184" s="49"/>
      <c r="NSZ184" s="49"/>
      <c r="NTA184" s="49"/>
      <c r="NTB184" s="49"/>
      <c r="NTC184" s="49"/>
      <c r="NTD184" s="49"/>
      <c r="NTE184" s="49"/>
      <c r="NTF184" s="49"/>
      <c r="NTG184" s="49"/>
      <c r="NTH184" s="49"/>
      <c r="NTI184" s="49"/>
      <c r="NTJ184" s="49"/>
      <c r="NTK184" s="49"/>
      <c r="NTL184" s="49"/>
      <c r="NTM184" s="49"/>
      <c r="NTN184" s="49"/>
      <c r="NTO184" s="49"/>
      <c r="NTP184" s="49"/>
      <c r="NTQ184" s="49"/>
      <c r="NTR184" s="49"/>
      <c r="NTS184" s="49"/>
      <c r="NTT184" s="49"/>
      <c r="NTU184" s="49"/>
      <c r="NTV184" s="49"/>
      <c r="NTW184" s="49"/>
      <c r="NTX184" s="49"/>
      <c r="NTY184" s="49"/>
      <c r="NTZ184" s="49"/>
      <c r="NUC184" s="49"/>
      <c r="NUF184" s="49"/>
      <c r="NUI184" s="49"/>
      <c r="NUL184" s="49"/>
      <c r="NUO184" s="49"/>
      <c r="NUR184" s="49"/>
      <c r="NVA184" s="49"/>
      <c r="NVD184" s="49"/>
      <c r="NVG184" s="49"/>
      <c r="NVJ184" s="49"/>
      <c r="NVS184" s="49"/>
      <c r="NVY184" s="49"/>
      <c r="NWB184" s="49"/>
      <c r="NWE184" s="49"/>
      <c r="NWH184" s="49"/>
      <c r="NWN184" s="49"/>
      <c r="NWQ184" s="49"/>
      <c r="NWW184" s="49"/>
      <c r="NWY184" s="49"/>
      <c r="NWZ184" s="49"/>
      <c r="NXB184" s="49"/>
      <c r="NXS184" s="49"/>
      <c r="NXX184" s="49"/>
      <c r="NYD184" s="49"/>
      <c r="NYG184" s="49"/>
      <c r="NYJ184" s="49"/>
      <c r="NYR184" s="49"/>
      <c r="NZN184" s="49"/>
      <c r="NZO184" s="49"/>
      <c r="NZP184" s="49"/>
      <c r="NZQ184" s="49"/>
      <c r="NZR184" s="49"/>
      <c r="NZS184" s="49"/>
      <c r="OAK184" s="49"/>
      <c r="OAL184" s="49"/>
      <c r="OAO184" s="49"/>
      <c r="OAR184" s="49"/>
      <c r="OAT184" s="49"/>
      <c r="OAV184" s="49"/>
      <c r="OAY184" s="49"/>
      <c r="OBB184" s="49"/>
      <c r="OBE184" s="49"/>
      <c r="OBH184" s="49"/>
      <c r="OBK184" s="49"/>
      <c r="OBN184" s="49"/>
      <c r="OBQ184" s="49"/>
      <c r="OBT184" s="49"/>
      <c r="OBV184" s="49"/>
      <c r="OCI184" s="49"/>
      <c r="OCJ184" s="49"/>
      <c r="OCK184" s="49"/>
      <c r="OCL184" s="49"/>
      <c r="OCM184" s="49"/>
      <c r="OCN184" s="49"/>
      <c r="OCO184" s="49"/>
      <c r="OCP184" s="49"/>
      <c r="OCQ184" s="49"/>
      <c r="OCR184" s="49"/>
      <c r="OCS184" s="49"/>
      <c r="OCT184" s="49"/>
      <c r="OCU184" s="49"/>
      <c r="OCV184" s="49"/>
      <c r="OCW184" s="49"/>
      <c r="OCX184" s="49"/>
      <c r="OCY184" s="49"/>
      <c r="OCZ184" s="49"/>
      <c r="ODA184" s="49"/>
      <c r="ODB184" s="49"/>
      <c r="ODC184" s="49"/>
      <c r="ODD184" s="49"/>
      <c r="ODE184" s="49"/>
      <c r="ODF184" s="49"/>
      <c r="ODG184" s="49"/>
      <c r="ODH184" s="49"/>
      <c r="ODI184" s="49"/>
      <c r="ODJ184" s="49"/>
      <c r="ODK184" s="49"/>
      <c r="ODL184" s="49"/>
      <c r="ODM184" s="49"/>
      <c r="ODN184" s="49"/>
      <c r="ODO184" s="49"/>
      <c r="ODP184" s="49"/>
      <c r="ODQ184" s="49"/>
      <c r="ODR184" s="49"/>
      <c r="ODS184" s="49"/>
      <c r="ODT184" s="49"/>
      <c r="ODU184" s="49"/>
      <c r="ODV184" s="49"/>
      <c r="ODY184" s="49"/>
      <c r="OEB184" s="49"/>
      <c r="OEE184" s="49"/>
      <c r="OEH184" s="49"/>
      <c r="OEK184" s="49"/>
      <c r="OEN184" s="49"/>
      <c r="OEW184" s="49"/>
      <c r="OEZ184" s="49"/>
      <c r="OFC184" s="49"/>
      <c r="OFF184" s="49"/>
      <c r="OFO184" s="49"/>
      <c r="OFU184" s="49"/>
      <c r="OFX184" s="49"/>
      <c r="OGA184" s="49"/>
      <c r="OGD184" s="49"/>
      <c r="OGJ184" s="49"/>
      <c r="OGM184" s="49"/>
      <c r="OGS184" s="49"/>
      <c r="OGU184" s="49"/>
      <c r="OGV184" s="49"/>
      <c r="OGX184" s="49"/>
      <c r="OHO184" s="49"/>
      <c r="OHT184" s="49"/>
      <c r="OHZ184" s="49"/>
      <c r="OIC184" s="49"/>
      <c r="OIF184" s="49"/>
      <c r="OIN184" s="49"/>
      <c r="OJJ184" s="49"/>
      <c r="OJK184" s="49"/>
      <c r="OJL184" s="49"/>
      <c r="OJM184" s="49"/>
      <c r="OJN184" s="49"/>
      <c r="OJO184" s="49"/>
      <c r="OKG184" s="49"/>
      <c r="OKH184" s="49"/>
      <c r="OKK184" s="49"/>
      <c r="OKN184" s="49"/>
      <c r="OKP184" s="49"/>
      <c r="OKR184" s="49"/>
      <c r="OKU184" s="49"/>
      <c r="OKX184" s="49"/>
      <c r="OLA184" s="49"/>
      <c r="OLD184" s="49"/>
      <c r="OLG184" s="49"/>
      <c r="OLJ184" s="49"/>
      <c r="OLM184" s="49"/>
      <c r="OLP184" s="49"/>
      <c r="OLR184" s="49"/>
      <c r="OME184" s="49"/>
      <c r="OMF184" s="49"/>
      <c r="OMG184" s="49"/>
      <c r="OMH184" s="49"/>
      <c r="OMI184" s="49"/>
      <c r="OMJ184" s="49"/>
      <c r="OMK184" s="49"/>
      <c r="OML184" s="49"/>
      <c r="OMM184" s="49"/>
      <c r="OMN184" s="49"/>
      <c r="OMO184" s="49"/>
      <c r="OMP184" s="49"/>
      <c r="OMQ184" s="49"/>
      <c r="OMR184" s="49"/>
      <c r="OMS184" s="49"/>
      <c r="OMT184" s="49"/>
      <c r="OMU184" s="49"/>
      <c r="OMV184" s="49"/>
      <c r="OMW184" s="49"/>
      <c r="OMX184" s="49"/>
      <c r="OMY184" s="49"/>
      <c r="OMZ184" s="49"/>
      <c r="ONA184" s="49"/>
      <c r="ONB184" s="49"/>
      <c r="ONC184" s="49"/>
      <c r="OND184" s="49"/>
      <c r="ONE184" s="49"/>
      <c r="ONF184" s="49"/>
      <c r="ONG184" s="49"/>
      <c r="ONH184" s="49"/>
      <c r="ONI184" s="49"/>
      <c r="ONJ184" s="49"/>
      <c r="ONK184" s="49"/>
      <c r="ONL184" s="49"/>
      <c r="ONM184" s="49"/>
      <c r="ONN184" s="49"/>
      <c r="ONO184" s="49"/>
      <c r="ONP184" s="49"/>
      <c r="ONQ184" s="49"/>
      <c r="ONR184" s="49"/>
      <c r="ONU184" s="49"/>
      <c r="ONX184" s="49"/>
      <c r="OOA184" s="49"/>
      <c r="OOD184" s="49"/>
      <c r="OOG184" s="49"/>
      <c r="OOJ184" s="49"/>
      <c r="OOS184" s="49"/>
      <c r="OOV184" s="49"/>
      <c r="OOY184" s="49"/>
      <c r="OPB184" s="49"/>
      <c r="OPK184" s="49"/>
      <c r="OPQ184" s="49"/>
      <c r="OPT184" s="49"/>
      <c r="OPW184" s="49"/>
      <c r="OPZ184" s="49"/>
      <c r="OQF184" s="49"/>
      <c r="OQI184" s="49"/>
      <c r="OQO184" s="49"/>
      <c r="OQQ184" s="49"/>
      <c r="OQR184" s="49"/>
      <c r="OQT184" s="49"/>
      <c r="ORK184" s="49"/>
      <c r="ORP184" s="49"/>
      <c r="ORV184" s="49"/>
      <c r="ORY184" s="49"/>
      <c r="OSB184" s="49"/>
      <c r="OSJ184" s="49"/>
      <c r="OTF184" s="49"/>
      <c r="OTG184" s="49"/>
      <c r="OTH184" s="49"/>
      <c r="OTI184" s="49"/>
      <c r="OTJ184" s="49"/>
      <c r="OTK184" s="49"/>
      <c r="OUC184" s="49"/>
      <c r="OUD184" s="49"/>
      <c r="OUG184" s="49"/>
      <c r="OUJ184" s="49"/>
      <c r="OUL184" s="49"/>
      <c r="OUN184" s="49"/>
      <c r="OUQ184" s="49"/>
      <c r="OUT184" s="49"/>
      <c r="OUW184" s="49"/>
      <c r="OUZ184" s="49"/>
      <c r="OVC184" s="49"/>
      <c r="OVF184" s="49"/>
      <c r="OVI184" s="49"/>
      <c r="OVL184" s="49"/>
      <c r="OVN184" s="49"/>
      <c r="OWA184" s="49"/>
      <c r="OWB184" s="49"/>
      <c r="OWC184" s="49"/>
      <c r="OWD184" s="49"/>
      <c r="OWE184" s="49"/>
      <c r="OWF184" s="49"/>
      <c r="OWG184" s="49"/>
      <c r="OWH184" s="49"/>
      <c r="OWI184" s="49"/>
      <c r="OWJ184" s="49"/>
      <c r="OWK184" s="49"/>
      <c r="OWL184" s="49"/>
      <c r="OWM184" s="49"/>
      <c r="OWN184" s="49"/>
      <c r="OWO184" s="49"/>
      <c r="OWP184" s="49"/>
      <c r="OWQ184" s="49"/>
      <c r="OWR184" s="49"/>
      <c r="OWS184" s="49"/>
      <c r="OWT184" s="49"/>
      <c r="OWU184" s="49"/>
      <c r="OWV184" s="49"/>
      <c r="OWW184" s="49"/>
      <c r="OWX184" s="49"/>
      <c r="OWY184" s="49"/>
      <c r="OWZ184" s="49"/>
      <c r="OXA184" s="49"/>
      <c r="OXB184" s="49"/>
      <c r="OXC184" s="49"/>
      <c r="OXD184" s="49"/>
      <c r="OXE184" s="49"/>
      <c r="OXF184" s="49"/>
      <c r="OXG184" s="49"/>
      <c r="OXH184" s="49"/>
      <c r="OXI184" s="49"/>
      <c r="OXJ184" s="49"/>
      <c r="OXK184" s="49"/>
      <c r="OXL184" s="49"/>
      <c r="OXM184" s="49"/>
      <c r="OXN184" s="49"/>
      <c r="OXQ184" s="49"/>
      <c r="OXT184" s="49"/>
      <c r="OXW184" s="49"/>
      <c r="OXZ184" s="49"/>
      <c r="OYC184" s="49"/>
      <c r="OYF184" s="49"/>
      <c r="OYO184" s="49"/>
      <c r="OYR184" s="49"/>
      <c r="OYU184" s="49"/>
      <c r="OYX184" s="49"/>
      <c r="OZG184" s="49"/>
      <c r="OZM184" s="49"/>
      <c r="OZP184" s="49"/>
      <c r="OZS184" s="49"/>
      <c r="OZV184" s="49"/>
      <c r="PAB184" s="49"/>
      <c r="PAE184" s="49"/>
      <c r="PAK184" s="49"/>
      <c r="PAM184" s="49"/>
      <c r="PAN184" s="49"/>
      <c r="PAP184" s="49"/>
      <c r="PBG184" s="49"/>
      <c r="PBL184" s="49"/>
      <c r="PBR184" s="49"/>
      <c r="PBU184" s="49"/>
      <c r="PBX184" s="49"/>
      <c r="PCF184" s="49"/>
      <c r="PDB184" s="49"/>
      <c r="PDC184" s="49"/>
      <c r="PDD184" s="49"/>
      <c r="PDE184" s="49"/>
      <c r="PDF184" s="49"/>
      <c r="PDG184" s="49"/>
      <c r="PDY184" s="49"/>
      <c r="PDZ184" s="49"/>
      <c r="PEC184" s="49"/>
      <c r="PEF184" s="49"/>
      <c r="PEH184" s="49"/>
      <c r="PEJ184" s="49"/>
      <c r="PEM184" s="49"/>
      <c r="PEP184" s="49"/>
      <c r="PES184" s="49"/>
      <c r="PEV184" s="49"/>
      <c r="PEY184" s="49"/>
      <c r="PFB184" s="49"/>
      <c r="PFE184" s="49"/>
      <c r="PFH184" s="49"/>
      <c r="PFJ184" s="49"/>
      <c r="PFW184" s="49"/>
      <c r="PFX184" s="49"/>
      <c r="PFY184" s="49"/>
      <c r="PFZ184" s="49"/>
      <c r="PGA184" s="49"/>
      <c r="PGB184" s="49"/>
      <c r="PGC184" s="49"/>
      <c r="PGD184" s="49"/>
      <c r="PGE184" s="49"/>
      <c r="PGF184" s="49"/>
      <c r="PGG184" s="49"/>
      <c r="PGH184" s="49"/>
      <c r="PGI184" s="49"/>
      <c r="PGJ184" s="49"/>
      <c r="PGK184" s="49"/>
      <c r="PGL184" s="49"/>
      <c r="PGM184" s="49"/>
      <c r="PGN184" s="49"/>
      <c r="PGO184" s="49"/>
      <c r="PGP184" s="49"/>
      <c r="PGQ184" s="49"/>
      <c r="PGR184" s="49"/>
      <c r="PGS184" s="49"/>
      <c r="PGT184" s="49"/>
      <c r="PGU184" s="49"/>
      <c r="PGV184" s="49"/>
      <c r="PGW184" s="49"/>
      <c r="PGX184" s="49"/>
      <c r="PGY184" s="49"/>
      <c r="PGZ184" s="49"/>
      <c r="PHA184" s="49"/>
      <c r="PHB184" s="49"/>
      <c r="PHC184" s="49"/>
      <c r="PHD184" s="49"/>
      <c r="PHE184" s="49"/>
      <c r="PHF184" s="49"/>
      <c r="PHG184" s="49"/>
      <c r="PHH184" s="49"/>
      <c r="PHI184" s="49"/>
      <c r="PHJ184" s="49"/>
      <c r="PHM184" s="49"/>
      <c r="PHP184" s="49"/>
      <c r="PHS184" s="49"/>
      <c r="PHV184" s="49"/>
      <c r="PHY184" s="49"/>
      <c r="PIB184" s="49"/>
      <c r="PIK184" s="49"/>
      <c r="PIN184" s="49"/>
      <c r="PIQ184" s="49"/>
      <c r="PIT184" s="49"/>
      <c r="PJC184" s="49"/>
      <c r="PJI184" s="49"/>
      <c r="PJL184" s="49"/>
      <c r="PJO184" s="49"/>
      <c r="PJR184" s="49"/>
      <c r="PJX184" s="49"/>
      <c r="PKA184" s="49"/>
      <c r="PKG184" s="49"/>
      <c r="PKI184" s="49"/>
      <c r="PKJ184" s="49"/>
      <c r="PKL184" s="49"/>
      <c r="PLC184" s="49"/>
      <c r="PLH184" s="49"/>
      <c r="PLN184" s="49"/>
      <c r="PLQ184" s="49"/>
      <c r="PLT184" s="49"/>
      <c r="PMB184" s="49"/>
      <c r="PMX184" s="49"/>
      <c r="PMY184" s="49"/>
      <c r="PMZ184" s="49"/>
      <c r="PNA184" s="49"/>
      <c r="PNB184" s="49"/>
      <c r="PNC184" s="49"/>
      <c r="PNU184" s="49"/>
      <c r="PNV184" s="49"/>
      <c r="PNY184" s="49"/>
      <c r="POB184" s="49"/>
      <c r="POD184" s="49"/>
      <c r="POF184" s="49"/>
      <c r="POI184" s="49"/>
      <c r="POL184" s="49"/>
      <c r="POO184" s="49"/>
      <c r="POR184" s="49"/>
      <c r="POU184" s="49"/>
      <c r="POX184" s="49"/>
      <c r="PPA184" s="49"/>
      <c r="PPD184" s="49"/>
      <c r="PPF184" s="49"/>
      <c r="PPS184" s="49"/>
      <c r="PPT184" s="49"/>
      <c r="PPU184" s="49"/>
      <c r="PPV184" s="49"/>
      <c r="PPW184" s="49"/>
      <c r="PPX184" s="49"/>
      <c r="PPY184" s="49"/>
      <c r="PPZ184" s="49"/>
      <c r="PQA184" s="49"/>
      <c r="PQB184" s="49"/>
      <c r="PQC184" s="49"/>
      <c r="PQD184" s="49"/>
      <c r="PQE184" s="49"/>
      <c r="PQF184" s="49"/>
      <c r="PQG184" s="49"/>
      <c r="PQH184" s="49"/>
      <c r="PQI184" s="49"/>
      <c r="PQJ184" s="49"/>
      <c r="PQK184" s="49"/>
      <c r="PQL184" s="49"/>
      <c r="PQM184" s="49"/>
      <c r="PQN184" s="49"/>
      <c r="PQO184" s="49"/>
      <c r="PQP184" s="49"/>
      <c r="PQQ184" s="49"/>
      <c r="PQR184" s="49"/>
      <c r="PQS184" s="49"/>
      <c r="PQT184" s="49"/>
      <c r="PQU184" s="49"/>
      <c r="PQV184" s="49"/>
      <c r="PQW184" s="49"/>
      <c r="PQX184" s="49"/>
      <c r="PQY184" s="49"/>
      <c r="PQZ184" s="49"/>
      <c r="PRA184" s="49"/>
      <c r="PRB184" s="49"/>
      <c r="PRC184" s="49"/>
      <c r="PRD184" s="49"/>
      <c r="PRE184" s="49"/>
      <c r="PRF184" s="49"/>
      <c r="PRI184" s="49"/>
      <c r="PRL184" s="49"/>
      <c r="PRO184" s="49"/>
      <c r="PRR184" s="49"/>
      <c r="PRU184" s="49"/>
      <c r="PRX184" s="49"/>
      <c r="PSG184" s="49"/>
      <c r="PSJ184" s="49"/>
      <c r="PSM184" s="49"/>
      <c r="PSP184" s="49"/>
      <c r="PSY184" s="49"/>
      <c r="PTE184" s="49"/>
      <c r="PTH184" s="49"/>
      <c r="PTK184" s="49"/>
      <c r="PTN184" s="49"/>
      <c r="PTT184" s="49"/>
      <c r="PTW184" s="49"/>
      <c r="PUC184" s="49"/>
      <c r="PUE184" s="49"/>
      <c r="PUF184" s="49"/>
      <c r="PUH184" s="49"/>
      <c r="PUY184" s="49"/>
      <c r="PVD184" s="49"/>
      <c r="PVJ184" s="49"/>
      <c r="PVM184" s="49"/>
      <c r="PVP184" s="49"/>
      <c r="PVX184" s="49"/>
      <c r="PWT184" s="49"/>
      <c r="PWU184" s="49"/>
      <c r="PWV184" s="49"/>
      <c r="PWW184" s="49"/>
      <c r="PWX184" s="49"/>
      <c r="PWY184" s="49"/>
      <c r="PXQ184" s="49"/>
      <c r="PXR184" s="49"/>
      <c r="PXU184" s="49"/>
      <c r="PXX184" s="49"/>
      <c r="PXZ184" s="49"/>
      <c r="PYB184" s="49"/>
      <c r="PYE184" s="49"/>
      <c r="PYH184" s="49"/>
      <c r="PYK184" s="49"/>
      <c r="PYN184" s="49"/>
      <c r="PYQ184" s="49"/>
      <c r="PYT184" s="49"/>
      <c r="PYW184" s="49"/>
      <c r="PYZ184" s="49"/>
      <c r="PZB184" s="49"/>
      <c r="PZO184" s="49"/>
      <c r="PZP184" s="49"/>
      <c r="PZQ184" s="49"/>
      <c r="PZR184" s="49"/>
      <c r="PZS184" s="49"/>
      <c r="PZT184" s="49"/>
      <c r="PZU184" s="49"/>
      <c r="PZV184" s="49"/>
      <c r="PZW184" s="49"/>
      <c r="PZX184" s="49"/>
      <c r="PZY184" s="49"/>
      <c r="PZZ184" s="49"/>
      <c r="QAA184" s="49"/>
      <c r="QAB184" s="49"/>
      <c r="QAC184" s="49"/>
      <c r="QAD184" s="49"/>
      <c r="QAE184" s="49"/>
      <c r="QAF184" s="49"/>
      <c r="QAG184" s="49"/>
      <c r="QAH184" s="49"/>
      <c r="QAI184" s="49"/>
      <c r="QAJ184" s="49"/>
      <c r="QAK184" s="49"/>
      <c r="QAL184" s="49"/>
      <c r="QAM184" s="49"/>
      <c r="QAN184" s="49"/>
      <c r="QAO184" s="49"/>
      <c r="QAP184" s="49"/>
      <c r="QAQ184" s="49"/>
      <c r="QAR184" s="49"/>
      <c r="QAS184" s="49"/>
      <c r="QAT184" s="49"/>
      <c r="QAU184" s="49"/>
      <c r="QAV184" s="49"/>
      <c r="QAW184" s="49"/>
      <c r="QAX184" s="49"/>
      <c r="QAY184" s="49"/>
      <c r="QAZ184" s="49"/>
      <c r="QBA184" s="49"/>
      <c r="QBB184" s="49"/>
      <c r="QBE184" s="49"/>
      <c r="QBH184" s="49"/>
      <c r="QBK184" s="49"/>
      <c r="QBN184" s="49"/>
      <c r="QBQ184" s="49"/>
      <c r="QBT184" s="49"/>
      <c r="QCC184" s="49"/>
      <c r="QCF184" s="49"/>
      <c r="QCI184" s="49"/>
      <c r="QCL184" s="49"/>
      <c r="QCU184" s="49"/>
      <c r="QDA184" s="49"/>
      <c r="QDD184" s="49"/>
      <c r="QDG184" s="49"/>
      <c r="QDJ184" s="49"/>
      <c r="QDP184" s="49"/>
      <c r="QDS184" s="49"/>
      <c r="QDY184" s="49"/>
      <c r="QEA184" s="49"/>
      <c r="QEB184" s="49"/>
      <c r="QED184" s="49"/>
      <c r="QEU184" s="49"/>
      <c r="QEZ184" s="49"/>
      <c r="QFF184" s="49"/>
      <c r="QFI184" s="49"/>
      <c r="QFL184" s="49"/>
      <c r="QFT184" s="49"/>
      <c r="QGP184" s="49"/>
      <c r="QGQ184" s="49"/>
      <c r="QGR184" s="49"/>
      <c r="QGS184" s="49"/>
      <c r="QGT184" s="49"/>
      <c r="QGU184" s="49"/>
      <c r="QHM184" s="49"/>
      <c r="QHN184" s="49"/>
      <c r="QHQ184" s="49"/>
      <c r="QHT184" s="49"/>
      <c r="QHV184" s="49"/>
      <c r="QHX184" s="49"/>
      <c r="QIA184" s="49"/>
      <c r="QID184" s="49"/>
      <c r="QIG184" s="49"/>
      <c r="QIJ184" s="49"/>
      <c r="QIM184" s="49"/>
      <c r="QIP184" s="49"/>
      <c r="QIS184" s="49"/>
      <c r="QIV184" s="49"/>
      <c r="QIX184" s="49"/>
      <c r="QJK184" s="49"/>
      <c r="QJL184" s="49"/>
      <c r="QJM184" s="49"/>
      <c r="QJN184" s="49"/>
      <c r="QJO184" s="49"/>
      <c r="QJP184" s="49"/>
      <c r="QJQ184" s="49"/>
      <c r="QJR184" s="49"/>
      <c r="QJS184" s="49"/>
      <c r="QJT184" s="49"/>
      <c r="QJU184" s="49"/>
      <c r="QJV184" s="49"/>
      <c r="QJW184" s="49"/>
      <c r="QJX184" s="49"/>
      <c r="QJY184" s="49"/>
      <c r="QJZ184" s="49"/>
      <c r="QKA184" s="49"/>
      <c r="QKB184" s="49"/>
      <c r="QKC184" s="49"/>
      <c r="QKD184" s="49"/>
      <c r="QKE184" s="49"/>
      <c r="QKF184" s="49"/>
      <c r="QKG184" s="49"/>
      <c r="QKH184" s="49"/>
      <c r="QKI184" s="49"/>
      <c r="QKJ184" s="49"/>
      <c r="QKK184" s="49"/>
      <c r="QKL184" s="49"/>
      <c r="QKM184" s="49"/>
      <c r="QKN184" s="49"/>
      <c r="QKO184" s="49"/>
      <c r="QKP184" s="49"/>
      <c r="QKQ184" s="49"/>
      <c r="QKR184" s="49"/>
      <c r="QKS184" s="49"/>
      <c r="QKT184" s="49"/>
      <c r="QKU184" s="49"/>
      <c r="QKV184" s="49"/>
      <c r="QKW184" s="49"/>
      <c r="QKX184" s="49"/>
      <c r="QLA184" s="49"/>
      <c r="QLD184" s="49"/>
      <c r="QLG184" s="49"/>
      <c r="QLJ184" s="49"/>
      <c r="QLM184" s="49"/>
      <c r="QLP184" s="49"/>
      <c r="QLY184" s="49"/>
      <c r="QMB184" s="49"/>
      <c r="QME184" s="49"/>
      <c r="QMH184" s="49"/>
      <c r="QMQ184" s="49"/>
      <c r="QMW184" s="49"/>
      <c r="QMZ184" s="49"/>
      <c r="QNC184" s="49"/>
      <c r="QNF184" s="49"/>
      <c r="QNL184" s="49"/>
      <c r="QNO184" s="49"/>
      <c r="QNU184" s="49"/>
      <c r="QNW184" s="49"/>
      <c r="QNX184" s="49"/>
      <c r="QNZ184" s="49"/>
      <c r="QOQ184" s="49"/>
      <c r="QOV184" s="49"/>
      <c r="QPB184" s="49"/>
      <c r="QPE184" s="49"/>
      <c r="QPH184" s="49"/>
      <c r="QPP184" s="49"/>
      <c r="QQL184" s="49"/>
      <c r="QQM184" s="49"/>
      <c r="QQN184" s="49"/>
      <c r="QQO184" s="49"/>
      <c r="QQP184" s="49"/>
      <c r="QQQ184" s="49"/>
      <c r="QRI184" s="49"/>
      <c r="QRJ184" s="49"/>
      <c r="QRM184" s="49"/>
      <c r="QRP184" s="49"/>
      <c r="QRR184" s="49"/>
      <c r="QRT184" s="49"/>
      <c r="QRW184" s="49"/>
      <c r="QRZ184" s="49"/>
      <c r="QSC184" s="49"/>
      <c r="QSF184" s="49"/>
      <c r="QSI184" s="49"/>
      <c r="QSL184" s="49"/>
      <c r="QSO184" s="49"/>
      <c r="QSR184" s="49"/>
      <c r="QST184" s="49"/>
      <c r="QTG184" s="49"/>
      <c r="QTH184" s="49"/>
      <c r="QTI184" s="49"/>
      <c r="QTJ184" s="49"/>
      <c r="QTK184" s="49"/>
      <c r="QTL184" s="49"/>
      <c r="QTM184" s="49"/>
      <c r="QTN184" s="49"/>
      <c r="QTO184" s="49"/>
      <c r="QTP184" s="49"/>
      <c r="QTQ184" s="49"/>
      <c r="QTR184" s="49"/>
      <c r="QTS184" s="49"/>
      <c r="QTT184" s="49"/>
      <c r="QTU184" s="49"/>
      <c r="QTV184" s="49"/>
      <c r="QTW184" s="49"/>
      <c r="QTX184" s="49"/>
      <c r="QTY184" s="49"/>
      <c r="QTZ184" s="49"/>
      <c r="QUA184" s="49"/>
      <c r="QUB184" s="49"/>
      <c r="QUC184" s="49"/>
      <c r="QUD184" s="49"/>
      <c r="QUE184" s="49"/>
      <c r="QUF184" s="49"/>
      <c r="QUG184" s="49"/>
      <c r="QUH184" s="49"/>
      <c r="QUI184" s="49"/>
      <c r="QUJ184" s="49"/>
      <c r="QUK184" s="49"/>
      <c r="QUL184" s="49"/>
      <c r="QUM184" s="49"/>
      <c r="QUN184" s="49"/>
      <c r="QUO184" s="49"/>
      <c r="QUP184" s="49"/>
      <c r="QUQ184" s="49"/>
      <c r="QUR184" s="49"/>
      <c r="QUS184" s="49"/>
      <c r="QUT184" s="49"/>
      <c r="QUW184" s="49"/>
      <c r="QUZ184" s="49"/>
      <c r="QVC184" s="49"/>
      <c r="QVF184" s="49"/>
      <c r="QVI184" s="49"/>
      <c r="QVL184" s="49"/>
      <c r="QVU184" s="49"/>
      <c r="QVX184" s="49"/>
      <c r="QWA184" s="49"/>
      <c r="QWD184" s="49"/>
      <c r="QWM184" s="49"/>
      <c r="QWS184" s="49"/>
      <c r="QWV184" s="49"/>
      <c r="QWY184" s="49"/>
      <c r="QXB184" s="49"/>
      <c r="QXH184" s="49"/>
      <c r="QXK184" s="49"/>
      <c r="QXQ184" s="49"/>
      <c r="QXS184" s="49"/>
      <c r="QXT184" s="49"/>
      <c r="QXV184" s="49"/>
      <c r="QYM184" s="49"/>
      <c r="QYR184" s="49"/>
      <c r="QYX184" s="49"/>
      <c r="QZA184" s="49"/>
      <c r="QZD184" s="49"/>
      <c r="QZL184" s="49"/>
      <c r="RAH184" s="49"/>
      <c r="RAI184" s="49"/>
      <c r="RAJ184" s="49"/>
      <c r="RAK184" s="49"/>
      <c r="RAL184" s="49"/>
      <c r="RAM184" s="49"/>
      <c r="RBE184" s="49"/>
      <c r="RBF184" s="49"/>
      <c r="RBI184" s="49"/>
      <c r="RBL184" s="49"/>
      <c r="RBN184" s="49"/>
      <c r="RBP184" s="49"/>
      <c r="RBS184" s="49"/>
      <c r="RBV184" s="49"/>
      <c r="RBY184" s="49"/>
      <c r="RCB184" s="49"/>
      <c r="RCE184" s="49"/>
      <c r="RCH184" s="49"/>
      <c r="RCK184" s="49"/>
      <c r="RCN184" s="49"/>
      <c r="RCP184" s="49"/>
      <c r="RDC184" s="49"/>
      <c r="RDD184" s="49"/>
      <c r="RDE184" s="49"/>
      <c r="RDF184" s="49"/>
      <c r="RDG184" s="49"/>
      <c r="RDH184" s="49"/>
      <c r="RDI184" s="49"/>
      <c r="RDJ184" s="49"/>
      <c r="RDK184" s="49"/>
      <c r="RDL184" s="49"/>
      <c r="RDM184" s="49"/>
      <c r="RDN184" s="49"/>
      <c r="RDO184" s="49"/>
      <c r="RDP184" s="49"/>
      <c r="RDQ184" s="49"/>
      <c r="RDR184" s="49"/>
      <c r="RDS184" s="49"/>
      <c r="RDT184" s="49"/>
      <c r="RDU184" s="49"/>
      <c r="RDV184" s="49"/>
      <c r="RDW184" s="49"/>
      <c r="RDX184" s="49"/>
      <c r="RDY184" s="49"/>
      <c r="RDZ184" s="49"/>
      <c r="REA184" s="49"/>
      <c r="REB184" s="49"/>
      <c r="REC184" s="49"/>
      <c r="RED184" s="49"/>
      <c r="REE184" s="49"/>
      <c r="REF184" s="49"/>
      <c r="REG184" s="49"/>
      <c r="REH184" s="49"/>
      <c r="REI184" s="49"/>
      <c r="REJ184" s="49"/>
      <c r="REK184" s="49"/>
      <c r="REL184" s="49"/>
      <c r="REM184" s="49"/>
      <c r="REN184" s="49"/>
      <c r="REO184" s="49"/>
      <c r="REP184" s="49"/>
      <c r="RES184" s="49"/>
      <c r="REV184" s="49"/>
      <c r="REY184" s="49"/>
      <c r="RFB184" s="49"/>
      <c r="RFE184" s="49"/>
      <c r="RFH184" s="49"/>
      <c r="RFQ184" s="49"/>
      <c r="RFT184" s="49"/>
      <c r="RFW184" s="49"/>
      <c r="RFZ184" s="49"/>
      <c r="RGI184" s="49"/>
      <c r="RGO184" s="49"/>
      <c r="RGR184" s="49"/>
      <c r="RGU184" s="49"/>
      <c r="RGX184" s="49"/>
      <c r="RHD184" s="49"/>
      <c r="RHG184" s="49"/>
      <c r="RHM184" s="49"/>
      <c r="RHO184" s="49"/>
      <c r="RHP184" s="49"/>
      <c r="RHR184" s="49"/>
      <c r="RII184" s="49"/>
      <c r="RIN184" s="49"/>
      <c r="RIT184" s="49"/>
      <c r="RIW184" s="49"/>
      <c r="RIZ184" s="49"/>
      <c r="RJH184" s="49"/>
      <c r="RKD184" s="49"/>
      <c r="RKE184" s="49"/>
      <c r="RKF184" s="49"/>
      <c r="RKG184" s="49"/>
      <c r="RKH184" s="49"/>
      <c r="RKI184" s="49"/>
      <c r="RLA184" s="49"/>
      <c r="RLB184" s="49"/>
      <c r="RLE184" s="49"/>
      <c r="RLH184" s="49"/>
      <c r="RLJ184" s="49"/>
      <c r="RLL184" s="49"/>
      <c r="RLO184" s="49"/>
      <c r="RLR184" s="49"/>
      <c r="RLU184" s="49"/>
      <c r="RLX184" s="49"/>
      <c r="RMA184" s="49"/>
      <c r="RMD184" s="49"/>
      <c r="RMG184" s="49"/>
      <c r="RMJ184" s="49"/>
      <c r="RML184" s="49"/>
      <c r="RMY184" s="49"/>
      <c r="RMZ184" s="49"/>
      <c r="RNA184" s="49"/>
      <c r="RNB184" s="49"/>
      <c r="RNC184" s="49"/>
      <c r="RND184" s="49"/>
      <c r="RNE184" s="49"/>
      <c r="RNF184" s="49"/>
      <c r="RNG184" s="49"/>
      <c r="RNH184" s="49"/>
      <c r="RNI184" s="49"/>
      <c r="RNJ184" s="49"/>
      <c r="RNK184" s="49"/>
      <c r="RNL184" s="49"/>
      <c r="RNM184" s="49"/>
      <c r="RNN184" s="49"/>
      <c r="RNO184" s="49"/>
      <c r="RNP184" s="49"/>
      <c r="RNQ184" s="49"/>
      <c r="RNR184" s="49"/>
      <c r="RNS184" s="49"/>
      <c r="RNT184" s="49"/>
      <c r="RNU184" s="49"/>
      <c r="RNV184" s="49"/>
      <c r="RNW184" s="49"/>
      <c r="RNX184" s="49"/>
      <c r="RNY184" s="49"/>
      <c r="RNZ184" s="49"/>
      <c r="ROA184" s="49"/>
      <c r="ROB184" s="49"/>
      <c r="ROC184" s="49"/>
      <c r="ROD184" s="49"/>
      <c r="ROE184" s="49"/>
      <c r="ROF184" s="49"/>
      <c r="ROG184" s="49"/>
      <c r="ROH184" s="49"/>
      <c r="ROI184" s="49"/>
      <c r="ROJ184" s="49"/>
      <c r="ROK184" s="49"/>
      <c r="ROL184" s="49"/>
      <c r="ROO184" s="49"/>
      <c r="ROR184" s="49"/>
      <c r="ROU184" s="49"/>
      <c r="ROX184" s="49"/>
      <c r="RPA184" s="49"/>
      <c r="RPD184" s="49"/>
      <c r="RPM184" s="49"/>
      <c r="RPP184" s="49"/>
      <c r="RPS184" s="49"/>
      <c r="RPV184" s="49"/>
      <c r="RQE184" s="49"/>
      <c r="RQK184" s="49"/>
      <c r="RQN184" s="49"/>
      <c r="RQQ184" s="49"/>
      <c r="RQT184" s="49"/>
      <c r="RQZ184" s="49"/>
      <c r="RRC184" s="49"/>
      <c r="RRI184" s="49"/>
      <c r="RRK184" s="49"/>
      <c r="RRL184" s="49"/>
      <c r="RRN184" s="49"/>
      <c r="RSE184" s="49"/>
      <c r="RSJ184" s="49"/>
      <c r="RSP184" s="49"/>
      <c r="RSS184" s="49"/>
      <c r="RSV184" s="49"/>
      <c r="RTD184" s="49"/>
      <c r="RTZ184" s="49"/>
      <c r="RUA184" s="49"/>
      <c r="RUB184" s="49"/>
      <c r="RUC184" s="49"/>
      <c r="RUD184" s="49"/>
      <c r="RUE184" s="49"/>
      <c r="RUW184" s="49"/>
      <c r="RUX184" s="49"/>
      <c r="RVA184" s="49"/>
      <c r="RVD184" s="49"/>
      <c r="RVF184" s="49"/>
      <c r="RVH184" s="49"/>
      <c r="RVK184" s="49"/>
      <c r="RVN184" s="49"/>
      <c r="RVQ184" s="49"/>
      <c r="RVT184" s="49"/>
      <c r="RVW184" s="49"/>
      <c r="RVZ184" s="49"/>
      <c r="RWC184" s="49"/>
      <c r="RWF184" s="49"/>
      <c r="RWH184" s="49"/>
      <c r="RWU184" s="49"/>
      <c r="RWV184" s="49"/>
      <c r="RWW184" s="49"/>
      <c r="RWX184" s="49"/>
      <c r="RWY184" s="49"/>
      <c r="RWZ184" s="49"/>
      <c r="RXA184" s="49"/>
      <c r="RXB184" s="49"/>
      <c r="RXC184" s="49"/>
      <c r="RXD184" s="49"/>
      <c r="RXE184" s="49"/>
      <c r="RXF184" s="49"/>
      <c r="RXG184" s="49"/>
      <c r="RXH184" s="49"/>
      <c r="RXI184" s="49"/>
      <c r="RXJ184" s="49"/>
      <c r="RXK184" s="49"/>
      <c r="RXL184" s="49"/>
      <c r="RXM184" s="49"/>
      <c r="RXN184" s="49"/>
      <c r="RXO184" s="49"/>
      <c r="RXP184" s="49"/>
      <c r="RXQ184" s="49"/>
      <c r="RXR184" s="49"/>
      <c r="RXS184" s="49"/>
      <c r="RXT184" s="49"/>
      <c r="RXU184" s="49"/>
      <c r="RXV184" s="49"/>
      <c r="RXW184" s="49"/>
      <c r="RXX184" s="49"/>
      <c r="RXY184" s="49"/>
      <c r="RXZ184" s="49"/>
      <c r="RYA184" s="49"/>
      <c r="RYB184" s="49"/>
      <c r="RYC184" s="49"/>
      <c r="RYD184" s="49"/>
      <c r="RYE184" s="49"/>
      <c r="RYF184" s="49"/>
      <c r="RYG184" s="49"/>
      <c r="RYH184" s="49"/>
      <c r="RYK184" s="49"/>
      <c r="RYN184" s="49"/>
      <c r="RYQ184" s="49"/>
      <c r="RYT184" s="49"/>
      <c r="RYW184" s="49"/>
      <c r="RYZ184" s="49"/>
      <c r="RZI184" s="49"/>
      <c r="RZL184" s="49"/>
      <c r="RZO184" s="49"/>
      <c r="RZR184" s="49"/>
      <c r="SAA184" s="49"/>
      <c r="SAG184" s="49"/>
      <c r="SAJ184" s="49"/>
      <c r="SAM184" s="49"/>
      <c r="SAP184" s="49"/>
      <c r="SAV184" s="49"/>
      <c r="SAY184" s="49"/>
      <c r="SBE184" s="49"/>
      <c r="SBG184" s="49"/>
      <c r="SBH184" s="49"/>
      <c r="SBJ184" s="49"/>
      <c r="SCA184" s="49"/>
      <c r="SCF184" s="49"/>
      <c r="SCL184" s="49"/>
      <c r="SCO184" s="49"/>
      <c r="SCR184" s="49"/>
      <c r="SCZ184" s="49"/>
      <c r="SDV184" s="49"/>
      <c r="SDW184" s="49"/>
      <c r="SDX184" s="49"/>
      <c r="SDY184" s="49"/>
      <c r="SDZ184" s="49"/>
      <c r="SEA184" s="49"/>
      <c r="SES184" s="49"/>
      <c r="SET184" s="49"/>
      <c r="SEW184" s="49"/>
      <c r="SEZ184" s="49"/>
      <c r="SFB184" s="49"/>
      <c r="SFD184" s="49"/>
      <c r="SFG184" s="49"/>
      <c r="SFJ184" s="49"/>
      <c r="SFM184" s="49"/>
      <c r="SFP184" s="49"/>
      <c r="SFS184" s="49"/>
      <c r="SFV184" s="49"/>
      <c r="SFY184" s="49"/>
      <c r="SGB184" s="49"/>
      <c r="SGD184" s="49"/>
      <c r="SGQ184" s="49"/>
      <c r="SGR184" s="49"/>
      <c r="SGS184" s="49"/>
      <c r="SGT184" s="49"/>
      <c r="SGU184" s="49"/>
      <c r="SGV184" s="49"/>
      <c r="SGW184" s="49"/>
      <c r="SGX184" s="49"/>
      <c r="SGY184" s="49"/>
      <c r="SGZ184" s="49"/>
      <c r="SHA184" s="49"/>
      <c r="SHB184" s="49"/>
      <c r="SHC184" s="49"/>
      <c r="SHD184" s="49"/>
      <c r="SHE184" s="49"/>
      <c r="SHF184" s="49"/>
      <c r="SHG184" s="49"/>
      <c r="SHH184" s="49"/>
      <c r="SHI184" s="49"/>
      <c r="SHJ184" s="49"/>
      <c r="SHK184" s="49"/>
      <c r="SHL184" s="49"/>
      <c r="SHM184" s="49"/>
      <c r="SHN184" s="49"/>
      <c r="SHO184" s="49"/>
      <c r="SHP184" s="49"/>
      <c r="SHQ184" s="49"/>
      <c r="SHR184" s="49"/>
      <c r="SHS184" s="49"/>
      <c r="SHT184" s="49"/>
      <c r="SHU184" s="49"/>
      <c r="SHV184" s="49"/>
      <c r="SHW184" s="49"/>
      <c r="SHX184" s="49"/>
      <c r="SHY184" s="49"/>
      <c r="SHZ184" s="49"/>
      <c r="SIA184" s="49"/>
      <c r="SIB184" s="49"/>
      <c r="SIC184" s="49"/>
      <c r="SID184" s="49"/>
      <c r="SIG184" s="49"/>
      <c r="SIJ184" s="49"/>
      <c r="SIM184" s="49"/>
      <c r="SIP184" s="49"/>
      <c r="SIS184" s="49"/>
      <c r="SIV184" s="49"/>
      <c r="SJE184" s="49"/>
      <c r="SJH184" s="49"/>
      <c r="SJK184" s="49"/>
      <c r="SJN184" s="49"/>
      <c r="SJW184" s="49"/>
      <c r="SKC184" s="49"/>
      <c r="SKF184" s="49"/>
      <c r="SKI184" s="49"/>
      <c r="SKL184" s="49"/>
      <c r="SKR184" s="49"/>
      <c r="SKU184" s="49"/>
      <c r="SLA184" s="49"/>
      <c r="SLC184" s="49"/>
      <c r="SLD184" s="49"/>
      <c r="SLF184" s="49"/>
      <c r="SLW184" s="49"/>
      <c r="SMB184" s="49"/>
      <c r="SMH184" s="49"/>
      <c r="SMK184" s="49"/>
      <c r="SMN184" s="49"/>
      <c r="SMV184" s="49"/>
      <c r="SNR184" s="49"/>
      <c r="SNS184" s="49"/>
      <c r="SNT184" s="49"/>
      <c r="SNU184" s="49"/>
      <c r="SNV184" s="49"/>
      <c r="SNW184" s="49"/>
      <c r="SOO184" s="49"/>
      <c r="SOP184" s="49"/>
      <c r="SOS184" s="49"/>
      <c r="SOV184" s="49"/>
      <c r="SOX184" s="49"/>
      <c r="SOZ184" s="49"/>
      <c r="SPC184" s="49"/>
      <c r="SPF184" s="49"/>
      <c r="SPI184" s="49"/>
      <c r="SPL184" s="49"/>
      <c r="SPO184" s="49"/>
      <c r="SPR184" s="49"/>
      <c r="SPU184" s="49"/>
      <c r="SPX184" s="49"/>
      <c r="SPZ184" s="49"/>
      <c r="SQM184" s="49"/>
      <c r="SQN184" s="49"/>
      <c r="SQO184" s="49"/>
      <c r="SQP184" s="49"/>
      <c r="SQQ184" s="49"/>
      <c r="SQR184" s="49"/>
      <c r="SQS184" s="49"/>
      <c r="SQT184" s="49"/>
      <c r="SQU184" s="49"/>
      <c r="SQV184" s="49"/>
      <c r="SQW184" s="49"/>
      <c r="SQX184" s="49"/>
      <c r="SQY184" s="49"/>
      <c r="SQZ184" s="49"/>
      <c r="SRA184" s="49"/>
      <c r="SRB184" s="49"/>
      <c r="SRC184" s="49"/>
      <c r="SRD184" s="49"/>
      <c r="SRE184" s="49"/>
      <c r="SRF184" s="49"/>
      <c r="SRG184" s="49"/>
      <c r="SRH184" s="49"/>
      <c r="SRI184" s="49"/>
      <c r="SRJ184" s="49"/>
      <c r="SRK184" s="49"/>
      <c r="SRL184" s="49"/>
      <c r="SRM184" s="49"/>
      <c r="SRN184" s="49"/>
      <c r="SRO184" s="49"/>
      <c r="SRP184" s="49"/>
      <c r="SRQ184" s="49"/>
      <c r="SRR184" s="49"/>
      <c r="SRS184" s="49"/>
      <c r="SRT184" s="49"/>
      <c r="SRU184" s="49"/>
      <c r="SRV184" s="49"/>
      <c r="SRW184" s="49"/>
      <c r="SRX184" s="49"/>
      <c r="SRY184" s="49"/>
      <c r="SRZ184" s="49"/>
      <c r="SSC184" s="49"/>
      <c r="SSF184" s="49"/>
      <c r="SSI184" s="49"/>
      <c r="SSL184" s="49"/>
      <c r="SSO184" s="49"/>
      <c r="SSR184" s="49"/>
      <c r="STA184" s="49"/>
      <c r="STD184" s="49"/>
      <c r="STG184" s="49"/>
      <c r="STJ184" s="49"/>
      <c r="STS184" s="49"/>
      <c r="STY184" s="49"/>
      <c r="SUB184" s="49"/>
      <c r="SUE184" s="49"/>
      <c r="SUH184" s="49"/>
      <c r="SUN184" s="49"/>
      <c r="SUQ184" s="49"/>
      <c r="SUW184" s="49"/>
      <c r="SUY184" s="49"/>
      <c r="SUZ184" s="49"/>
      <c r="SVB184" s="49"/>
      <c r="SVS184" s="49"/>
      <c r="SVX184" s="49"/>
      <c r="SWD184" s="49"/>
      <c r="SWG184" s="49"/>
      <c r="SWJ184" s="49"/>
      <c r="SWR184" s="49"/>
      <c r="SXN184" s="49"/>
      <c r="SXO184" s="49"/>
      <c r="SXP184" s="49"/>
      <c r="SXQ184" s="49"/>
      <c r="SXR184" s="49"/>
      <c r="SXS184" s="49"/>
      <c r="SYK184" s="49"/>
      <c r="SYL184" s="49"/>
      <c r="SYO184" s="49"/>
      <c r="SYR184" s="49"/>
      <c r="SYT184" s="49"/>
      <c r="SYV184" s="49"/>
      <c r="SYY184" s="49"/>
      <c r="SZB184" s="49"/>
      <c r="SZE184" s="49"/>
      <c r="SZH184" s="49"/>
      <c r="SZK184" s="49"/>
      <c r="SZN184" s="49"/>
      <c r="SZQ184" s="49"/>
      <c r="SZT184" s="49"/>
      <c r="SZV184" s="49"/>
      <c r="TAI184" s="49"/>
      <c r="TAJ184" s="49"/>
      <c r="TAK184" s="49"/>
      <c r="TAL184" s="49"/>
      <c r="TAM184" s="49"/>
      <c r="TAN184" s="49"/>
      <c r="TAO184" s="49"/>
      <c r="TAP184" s="49"/>
      <c r="TAQ184" s="49"/>
      <c r="TAR184" s="49"/>
      <c r="TAS184" s="49"/>
      <c r="TAT184" s="49"/>
      <c r="TAU184" s="49"/>
      <c r="TAV184" s="49"/>
      <c r="TAW184" s="49"/>
      <c r="TAX184" s="49"/>
      <c r="TAY184" s="49"/>
      <c r="TAZ184" s="49"/>
      <c r="TBA184" s="49"/>
      <c r="TBB184" s="49"/>
      <c r="TBC184" s="49"/>
      <c r="TBD184" s="49"/>
      <c r="TBE184" s="49"/>
      <c r="TBF184" s="49"/>
      <c r="TBG184" s="49"/>
      <c r="TBH184" s="49"/>
      <c r="TBI184" s="49"/>
      <c r="TBJ184" s="49"/>
      <c r="TBK184" s="49"/>
      <c r="TBL184" s="49"/>
      <c r="TBM184" s="49"/>
      <c r="TBN184" s="49"/>
      <c r="TBO184" s="49"/>
      <c r="TBP184" s="49"/>
      <c r="TBQ184" s="49"/>
      <c r="TBR184" s="49"/>
      <c r="TBS184" s="49"/>
      <c r="TBT184" s="49"/>
      <c r="TBU184" s="49"/>
      <c r="TBV184" s="49"/>
      <c r="TBY184" s="49"/>
      <c r="TCB184" s="49"/>
      <c r="TCE184" s="49"/>
      <c r="TCH184" s="49"/>
      <c r="TCK184" s="49"/>
      <c r="TCN184" s="49"/>
      <c r="TCW184" s="49"/>
      <c r="TCZ184" s="49"/>
      <c r="TDC184" s="49"/>
      <c r="TDF184" s="49"/>
      <c r="TDO184" s="49"/>
      <c r="TDU184" s="49"/>
      <c r="TDX184" s="49"/>
      <c r="TEA184" s="49"/>
      <c r="TED184" s="49"/>
      <c r="TEJ184" s="49"/>
      <c r="TEM184" s="49"/>
      <c r="TES184" s="49"/>
      <c r="TEU184" s="49"/>
      <c r="TEV184" s="49"/>
      <c r="TEX184" s="49"/>
      <c r="TFO184" s="49"/>
      <c r="TFT184" s="49"/>
      <c r="TFZ184" s="49"/>
      <c r="TGC184" s="49"/>
      <c r="TGF184" s="49"/>
      <c r="TGN184" s="49"/>
      <c r="THJ184" s="49"/>
      <c r="THK184" s="49"/>
      <c r="THL184" s="49"/>
      <c r="THM184" s="49"/>
      <c r="THN184" s="49"/>
      <c r="THO184" s="49"/>
      <c r="TIG184" s="49"/>
      <c r="TIH184" s="49"/>
      <c r="TIK184" s="49"/>
      <c r="TIN184" s="49"/>
      <c r="TIP184" s="49"/>
      <c r="TIR184" s="49"/>
      <c r="TIU184" s="49"/>
      <c r="TIX184" s="49"/>
      <c r="TJA184" s="49"/>
      <c r="TJD184" s="49"/>
      <c r="TJG184" s="49"/>
      <c r="TJJ184" s="49"/>
      <c r="TJM184" s="49"/>
      <c r="TJP184" s="49"/>
      <c r="TJR184" s="49"/>
      <c r="TKE184" s="49"/>
      <c r="TKF184" s="49"/>
      <c r="TKG184" s="49"/>
      <c r="TKH184" s="49"/>
      <c r="TKI184" s="49"/>
      <c r="TKJ184" s="49"/>
      <c r="TKK184" s="49"/>
      <c r="TKL184" s="49"/>
      <c r="TKM184" s="49"/>
      <c r="TKN184" s="49"/>
      <c r="TKO184" s="49"/>
      <c r="TKP184" s="49"/>
      <c r="TKQ184" s="49"/>
      <c r="TKR184" s="49"/>
      <c r="TKS184" s="49"/>
      <c r="TKT184" s="49"/>
      <c r="TKU184" s="49"/>
      <c r="TKV184" s="49"/>
      <c r="TKW184" s="49"/>
      <c r="TKX184" s="49"/>
      <c r="TKY184" s="49"/>
      <c r="TKZ184" s="49"/>
      <c r="TLA184" s="49"/>
      <c r="TLB184" s="49"/>
      <c r="TLC184" s="49"/>
      <c r="TLD184" s="49"/>
      <c r="TLE184" s="49"/>
      <c r="TLF184" s="49"/>
      <c r="TLG184" s="49"/>
      <c r="TLH184" s="49"/>
      <c r="TLI184" s="49"/>
      <c r="TLJ184" s="49"/>
      <c r="TLK184" s="49"/>
      <c r="TLL184" s="49"/>
      <c r="TLM184" s="49"/>
      <c r="TLN184" s="49"/>
      <c r="TLO184" s="49"/>
      <c r="TLP184" s="49"/>
      <c r="TLQ184" s="49"/>
      <c r="TLR184" s="49"/>
      <c r="TLU184" s="49"/>
      <c r="TLX184" s="49"/>
      <c r="TMA184" s="49"/>
      <c r="TMD184" s="49"/>
      <c r="TMG184" s="49"/>
      <c r="TMJ184" s="49"/>
      <c r="TMS184" s="49"/>
      <c r="TMV184" s="49"/>
      <c r="TMY184" s="49"/>
      <c r="TNB184" s="49"/>
      <c r="TNK184" s="49"/>
      <c r="TNQ184" s="49"/>
      <c r="TNT184" s="49"/>
      <c r="TNW184" s="49"/>
      <c r="TNZ184" s="49"/>
      <c r="TOF184" s="49"/>
      <c r="TOI184" s="49"/>
      <c r="TOO184" s="49"/>
      <c r="TOQ184" s="49"/>
      <c r="TOR184" s="49"/>
      <c r="TOT184" s="49"/>
      <c r="TPK184" s="49"/>
      <c r="TPP184" s="49"/>
      <c r="TPV184" s="49"/>
      <c r="TPY184" s="49"/>
      <c r="TQB184" s="49"/>
      <c r="TQJ184" s="49"/>
      <c r="TRF184" s="49"/>
      <c r="TRG184" s="49"/>
      <c r="TRH184" s="49"/>
      <c r="TRI184" s="49"/>
      <c r="TRJ184" s="49"/>
      <c r="TRK184" s="49"/>
      <c r="TSC184" s="49"/>
      <c r="TSD184" s="49"/>
      <c r="TSG184" s="49"/>
      <c r="TSJ184" s="49"/>
      <c r="TSL184" s="49"/>
      <c r="TSN184" s="49"/>
      <c r="TSQ184" s="49"/>
      <c r="TST184" s="49"/>
      <c r="TSW184" s="49"/>
      <c r="TSZ184" s="49"/>
      <c r="TTC184" s="49"/>
      <c r="TTF184" s="49"/>
      <c r="TTI184" s="49"/>
      <c r="TTL184" s="49"/>
      <c r="TTN184" s="49"/>
      <c r="TUA184" s="49"/>
      <c r="TUB184" s="49"/>
      <c r="TUC184" s="49"/>
      <c r="TUD184" s="49"/>
      <c r="TUE184" s="49"/>
      <c r="TUF184" s="49"/>
      <c r="TUG184" s="49"/>
      <c r="TUH184" s="49"/>
      <c r="TUI184" s="49"/>
      <c r="TUJ184" s="49"/>
      <c r="TUK184" s="49"/>
      <c r="TUL184" s="49"/>
      <c r="TUM184" s="49"/>
      <c r="TUN184" s="49"/>
      <c r="TUO184" s="49"/>
      <c r="TUP184" s="49"/>
      <c r="TUQ184" s="49"/>
      <c r="TUR184" s="49"/>
      <c r="TUS184" s="49"/>
      <c r="TUT184" s="49"/>
      <c r="TUU184" s="49"/>
      <c r="TUV184" s="49"/>
      <c r="TUW184" s="49"/>
      <c r="TUX184" s="49"/>
      <c r="TUY184" s="49"/>
      <c r="TUZ184" s="49"/>
      <c r="TVA184" s="49"/>
      <c r="TVB184" s="49"/>
      <c r="TVC184" s="49"/>
      <c r="TVD184" s="49"/>
      <c r="TVE184" s="49"/>
      <c r="TVF184" s="49"/>
      <c r="TVG184" s="49"/>
      <c r="TVH184" s="49"/>
      <c r="TVI184" s="49"/>
      <c r="TVJ184" s="49"/>
      <c r="TVK184" s="49"/>
      <c r="TVL184" s="49"/>
      <c r="TVM184" s="49"/>
      <c r="TVN184" s="49"/>
      <c r="TVQ184" s="49"/>
      <c r="TVT184" s="49"/>
      <c r="TVW184" s="49"/>
      <c r="TVZ184" s="49"/>
      <c r="TWC184" s="49"/>
      <c r="TWF184" s="49"/>
      <c r="TWO184" s="49"/>
      <c r="TWR184" s="49"/>
      <c r="TWU184" s="49"/>
      <c r="TWX184" s="49"/>
      <c r="TXG184" s="49"/>
      <c r="TXM184" s="49"/>
      <c r="TXP184" s="49"/>
      <c r="TXS184" s="49"/>
      <c r="TXV184" s="49"/>
      <c r="TYB184" s="49"/>
      <c r="TYE184" s="49"/>
      <c r="TYK184" s="49"/>
      <c r="TYM184" s="49"/>
      <c r="TYN184" s="49"/>
      <c r="TYP184" s="49"/>
      <c r="TZG184" s="49"/>
      <c r="TZL184" s="49"/>
      <c r="TZR184" s="49"/>
      <c r="TZU184" s="49"/>
      <c r="TZX184" s="49"/>
      <c r="UAF184" s="49"/>
      <c r="UBB184" s="49"/>
      <c r="UBC184" s="49"/>
      <c r="UBD184" s="49"/>
      <c r="UBE184" s="49"/>
      <c r="UBF184" s="49"/>
      <c r="UBG184" s="49"/>
      <c r="UBY184" s="49"/>
      <c r="UBZ184" s="49"/>
      <c r="UCC184" s="49"/>
      <c r="UCF184" s="49"/>
      <c r="UCH184" s="49"/>
      <c r="UCJ184" s="49"/>
      <c r="UCM184" s="49"/>
      <c r="UCP184" s="49"/>
      <c r="UCS184" s="49"/>
      <c r="UCV184" s="49"/>
      <c r="UCY184" s="49"/>
      <c r="UDB184" s="49"/>
      <c r="UDE184" s="49"/>
      <c r="UDH184" s="49"/>
      <c r="UDJ184" s="49"/>
      <c r="UDW184" s="49"/>
      <c r="UDX184" s="49"/>
      <c r="UDY184" s="49"/>
      <c r="UDZ184" s="49"/>
      <c r="UEA184" s="49"/>
      <c r="UEB184" s="49"/>
      <c r="UEC184" s="49"/>
      <c r="UED184" s="49"/>
      <c r="UEE184" s="49"/>
      <c r="UEF184" s="49"/>
      <c r="UEG184" s="49"/>
      <c r="UEH184" s="49"/>
      <c r="UEI184" s="49"/>
      <c r="UEJ184" s="49"/>
      <c r="UEK184" s="49"/>
      <c r="UEL184" s="49"/>
      <c r="UEM184" s="49"/>
      <c r="UEN184" s="49"/>
      <c r="UEO184" s="49"/>
      <c r="UEP184" s="49"/>
      <c r="UEQ184" s="49"/>
      <c r="UER184" s="49"/>
      <c r="UES184" s="49"/>
      <c r="UET184" s="49"/>
      <c r="UEU184" s="49"/>
      <c r="UEV184" s="49"/>
      <c r="UEW184" s="49"/>
      <c r="UEX184" s="49"/>
      <c r="UEY184" s="49"/>
      <c r="UEZ184" s="49"/>
      <c r="UFA184" s="49"/>
      <c r="UFB184" s="49"/>
      <c r="UFC184" s="49"/>
      <c r="UFD184" s="49"/>
      <c r="UFE184" s="49"/>
      <c r="UFF184" s="49"/>
      <c r="UFG184" s="49"/>
      <c r="UFH184" s="49"/>
      <c r="UFI184" s="49"/>
      <c r="UFJ184" s="49"/>
      <c r="UFM184" s="49"/>
      <c r="UFP184" s="49"/>
      <c r="UFS184" s="49"/>
      <c r="UFV184" s="49"/>
      <c r="UFY184" s="49"/>
      <c r="UGB184" s="49"/>
      <c r="UGK184" s="49"/>
      <c r="UGN184" s="49"/>
      <c r="UGQ184" s="49"/>
      <c r="UGT184" s="49"/>
      <c r="UHC184" s="49"/>
      <c r="UHI184" s="49"/>
      <c r="UHL184" s="49"/>
      <c r="UHO184" s="49"/>
      <c r="UHR184" s="49"/>
      <c r="UHX184" s="49"/>
      <c r="UIA184" s="49"/>
      <c r="UIG184" s="49"/>
      <c r="UII184" s="49"/>
      <c r="UIJ184" s="49"/>
      <c r="UIL184" s="49"/>
      <c r="UJC184" s="49"/>
      <c r="UJH184" s="49"/>
      <c r="UJN184" s="49"/>
      <c r="UJQ184" s="49"/>
      <c r="UJT184" s="49"/>
      <c r="UKB184" s="49"/>
      <c r="UKX184" s="49"/>
      <c r="UKY184" s="49"/>
      <c r="UKZ184" s="49"/>
      <c r="ULA184" s="49"/>
      <c r="ULB184" s="49"/>
      <c r="ULC184" s="49"/>
      <c r="ULU184" s="49"/>
      <c r="ULV184" s="49"/>
      <c r="ULY184" s="49"/>
      <c r="UMB184" s="49"/>
      <c r="UMD184" s="49"/>
      <c r="UMF184" s="49"/>
      <c r="UMI184" s="49"/>
      <c r="UML184" s="49"/>
      <c r="UMO184" s="49"/>
      <c r="UMR184" s="49"/>
      <c r="UMU184" s="49"/>
      <c r="UMX184" s="49"/>
      <c r="UNA184" s="49"/>
      <c r="UND184" s="49"/>
      <c r="UNF184" s="49"/>
      <c r="UNS184" s="49"/>
      <c r="UNT184" s="49"/>
      <c r="UNU184" s="49"/>
      <c r="UNV184" s="49"/>
      <c r="UNW184" s="49"/>
      <c r="UNX184" s="49"/>
      <c r="UNY184" s="49"/>
      <c r="UNZ184" s="49"/>
      <c r="UOA184" s="49"/>
      <c r="UOB184" s="49"/>
      <c r="UOC184" s="49"/>
      <c r="UOD184" s="49"/>
      <c r="UOE184" s="49"/>
      <c r="UOF184" s="49"/>
      <c r="UOG184" s="49"/>
      <c r="UOH184" s="49"/>
      <c r="UOI184" s="49"/>
      <c r="UOJ184" s="49"/>
      <c r="UOK184" s="49"/>
      <c r="UOL184" s="49"/>
      <c r="UOM184" s="49"/>
      <c r="UON184" s="49"/>
      <c r="UOO184" s="49"/>
      <c r="UOP184" s="49"/>
      <c r="UOQ184" s="49"/>
      <c r="UOR184" s="49"/>
      <c r="UOS184" s="49"/>
      <c r="UOT184" s="49"/>
      <c r="UOU184" s="49"/>
      <c r="UOV184" s="49"/>
      <c r="UOW184" s="49"/>
      <c r="UOX184" s="49"/>
      <c r="UOY184" s="49"/>
      <c r="UOZ184" s="49"/>
      <c r="UPA184" s="49"/>
      <c r="UPB184" s="49"/>
      <c r="UPC184" s="49"/>
      <c r="UPD184" s="49"/>
      <c r="UPE184" s="49"/>
      <c r="UPF184" s="49"/>
      <c r="UPI184" s="49"/>
      <c r="UPL184" s="49"/>
      <c r="UPO184" s="49"/>
      <c r="UPR184" s="49"/>
      <c r="UPU184" s="49"/>
      <c r="UPX184" s="49"/>
      <c r="UQG184" s="49"/>
      <c r="UQJ184" s="49"/>
      <c r="UQM184" s="49"/>
      <c r="UQP184" s="49"/>
      <c r="UQY184" s="49"/>
      <c r="URE184" s="49"/>
      <c r="URH184" s="49"/>
      <c r="URK184" s="49"/>
      <c r="URN184" s="49"/>
      <c r="URT184" s="49"/>
      <c r="URW184" s="49"/>
      <c r="USC184" s="49"/>
      <c r="USE184" s="49"/>
      <c r="USF184" s="49"/>
      <c r="USH184" s="49"/>
      <c r="USY184" s="49"/>
      <c r="UTD184" s="49"/>
      <c r="UTJ184" s="49"/>
      <c r="UTM184" s="49"/>
      <c r="UTP184" s="49"/>
      <c r="UTX184" s="49"/>
      <c r="UUT184" s="49"/>
      <c r="UUU184" s="49"/>
      <c r="UUV184" s="49"/>
      <c r="UUW184" s="49"/>
      <c r="UUX184" s="49"/>
      <c r="UUY184" s="49"/>
      <c r="UVQ184" s="49"/>
      <c r="UVR184" s="49"/>
      <c r="UVU184" s="49"/>
      <c r="UVX184" s="49"/>
      <c r="UVZ184" s="49"/>
      <c r="UWB184" s="49"/>
      <c r="UWE184" s="49"/>
      <c r="UWH184" s="49"/>
      <c r="UWK184" s="49"/>
      <c r="UWN184" s="49"/>
      <c r="UWQ184" s="49"/>
      <c r="UWT184" s="49"/>
      <c r="UWW184" s="49"/>
      <c r="UWZ184" s="49"/>
      <c r="UXB184" s="49"/>
      <c r="UXO184" s="49"/>
      <c r="UXP184" s="49"/>
      <c r="UXQ184" s="49"/>
      <c r="UXR184" s="49"/>
      <c r="UXS184" s="49"/>
      <c r="UXT184" s="49"/>
      <c r="UXU184" s="49"/>
      <c r="UXV184" s="49"/>
      <c r="UXW184" s="49"/>
      <c r="UXX184" s="49"/>
      <c r="UXY184" s="49"/>
      <c r="UXZ184" s="49"/>
      <c r="UYA184" s="49"/>
      <c r="UYB184" s="49"/>
      <c r="UYC184" s="49"/>
      <c r="UYD184" s="49"/>
      <c r="UYE184" s="49"/>
      <c r="UYF184" s="49"/>
      <c r="UYG184" s="49"/>
      <c r="UYH184" s="49"/>
      <c r="UYI184" s="49"/>
      <c r="UYJ184" s="49"/>
      <c r="UYK184" s="49"/>
      <c r="UYL184" s="49"/>
      <c r="UYM184" s="49"/>
      <c r="UYN184" s="49"/>
      <c r="UYO184" s="49"/>
      <c r="UYP184" s="49"/>
      <c r="UYQ184" s="49"/>
      <c r="UYR184" s="49"/>
      <c r="UYS184" s="49"/>
      <c r="UYT184" s="49"/>
      <c r="UYU184" s="49"/>
      <c r="UYV184" s="49"/>
      <c r="UYW184" s="49"/>
      <c r="UYX184" s="49"/>
      <c r="UYY184" s="49"/>
      <c r="UYZ184" s="49"/>
      <c r="UZA184" s="49"/>
      <c r="UZB184" s="49"/>
      <c r="UZE184" s="49"/>
      <c r="UZH184" s="49"/>
      <c r="UZK184" s="49"/>
      <c r="UZN184" s="49"/>
      <c r="UZQ184" s="49"/>
      <c r="UZT184" s="49"/>
      <c r="VAC184" s="49"/>
      <c r="VAF184" s="49"/>
      <c r="VAI184" s="49"/>
      <c r="VAL184" s="49"/>
      <c r="VAU184" s="49"/>
      <c r="VBA184" s="49"/>
      <c r="VBD184" s="49"/>
      <c r="VBG184" s="49"/>
      <c r="VBJ184" s="49"/>
      <c r="VBP184" s="49"/>
      <c r="VBS184" s="49"/>
      <c r="VBY184" s="49"/>
      <c r="VCA184" s="49"/>
      <c r="VCB184" s="49"/>
      <c r="VCD184" s="49"/>
      <c r="VCU184" s="49"/>
      <c r="VCZ184" s="49"/>
      <c r="VDF184" s="49"/>
      <c r="VDI184" s="49"/>
      <c r="VDL184" s="49"/>
      <c r="VDT184" s="49"/>
      <c r="VEP184" s="49"/>
      <c r="VEQ184" s="49"/>
      <c r="VER184" s="49"/>
      <c r="VES184" s="49"/>
      <c r="VET184" s="49"/>
      <c r="VEU184" s="49"/>
      <c r="VFM184" s="49"/>
      <c r="VFN184" s="49"/>
      <c r="VFQ184" s="49"/>
      <c r="VFT184" s="49"/>
      <c r="VFV184" s="49"/>
      <c r="VFX184" s="49"/>
      <c r="VGA184" s="49"/>
      <c r="VGD184" s="49"/>
      <c r="VGG184" s="49"/>
      <c r="VGJ184" s="49"/>
      <c r="VGM184" s="49"/>
      <c r="VGP184" s="49"/>
      <c r="VGS184" s="49"/>
      <c r="VGV184" s="49"/>
      <c r="VGX184" s="49"/>
      <c r="VHK184" s="49"/>
      <c r="VHL184" s="49"/>
      <c r="VHM184" s="49"/>
      <c r="VHN184" s="49"/>
      <c r="VHO184" s="49"/>
      <c r="VHP184" s="49"/>
      <c r="VHQ184" s="49"/>
      <c r="VHR184" s="49"/>
      <c r="VHS184" s="49"/>
      <c r="VHT184" s="49"/>
      <c r="VHU184" s="49"/>
      <c r="VHV184" s="49"/>
      <c r="VHW184" s="49"/>
      <c r="VHX184" s="49"/>
      <c r="VHY184" s="49"/>
      <c r="VHZ184" s="49"/>
      <c r="VIA184" s="49"/>
      <c r="VIB184" s="49"/>
      <c r="VIC184" s="49"/>
      <c r="VID184" s="49"/>
      <c r="VIE184" s="49"/>
      <c r="VIF184" s="49"/>
      <c r="VIG184" s="49"/>
      <c r="VIH184" s="49"/>
      <c r="VII184" s="49"/>
      <c r="VIJ184" s="49"/>
      <c r="VIK184" s="49"/>
      <c r="VIL184" s="49"/>
      <c r="VIM184" s="49"/>
      <c r="VIN184" s="49"/>
      <c r="VIO184" s="49"/>
      <c r="VIP184" s="49"/>
      <c r="VIQ184" s="49"/>
      <c r="VIR184" s="49"/>
      <c r="VIS184" s="49"/>
      <c r="VIT184" s="49"/>
      <c r="VIU184" s="49"/>
      <c r="VIV184" s="49"/>
      <c r="VIW184" s="49"/>
      <c r="VIX184" s="49"/>
      <c r="VJA184" s="49"/>
      <c r="VJD184" s="49"/>
      <c r="VJG184" s="49"/>
      <c r="VJJ184" s="49"/>
      <c r="VJM184" s="49"/>
      <c r="VJP184" s="49"/>
      <c r="VJY184" s="49"/>
      <c r="VKB184" s="49"/>
      <c r="VKE184" s="49"/>
      <c r="VKH184" s="49"/>
      <c r="VKQ184" s="49"/>
      <c r="VKW184" s="49"/>
      <c r="VKZ184" s="49"/>
      <c r="VLC184" s="49"/>
      <c r="VLF184" s="49"/>
      <c r="VLL184" s="49"/>
      <c r="VLO184" s="49"/>
      <c r="VLU184" s="49"/>
      <c r="VLW184" s="49"/>
      <c r="VLX184" s="49"/>
      <c r="VLZ184" s="49"/>
      <c r="VMQ184" s="49"/>
      <c r="VMV184" s="49"/>
      <c r="VNB184" s="49"/>
      <c r="VNE184" s="49"/>
      <c r="VNH184" s="49"/>
      <c r="VNP184" s="49"/>
      <c r="VOL184" s="49"/>
      <c r="VOM184" s="49"/>
      <c r="VON184" s="49"/>
      <c r="VOO184" s="49"/>
      <c r="VOP184" s="49"/>
      <c r="VOQ184" s="49"/>
      <c r="VPI184" s="49"/>
      <c r="VPJ184" s="49"/>
      <c r="VPM184" s="49"/>
      <c r="VPP184" s="49"/>
      <c r="VPR184" s="49"/>
      <c r="VPT184" s="49"/>
      <c r="VPW184" s="49"/>
      <c r="VPZ184" s="49"/>
      <c r="VQC184" s="49"/>
      <c r="VQF184" s="49"/>
      <c r="VQI184" s="49"/>
      <c r="VQL184" s="49"/>
      <c r="VQO184" s="49"/>
      <c r="VQR184" s="49"/>
      <c r="VQT184" s="49"/>
      <c r="VRG184" s="49"/>
      <c r="VRH184" s="49"/>
      <c r="VRI184" s="49"/>
      <c r="VRJ184" s="49"/>
      <c r="VRK184" s="49"/>
      <c r="VRL184" s="49"/>
      <c r="VRM184" s="49"/>
      <c r="VRN184" s="49"/>
      <c r="VRO184" s="49"/>
      <c r="VRP184" s="49"/>
      <c r="VRQ184" s="49"/>
      <c r="VRR184" s="49"/>
      <c r="VRS184" s="49"/>
      <c r="VRT184" s="49"/>
      <c r="VRU184" s="49"/>
      <c r="VRV184" s="49"/>
      <c r="VRW184" s="49"/>
      <c r="VRX184" s="49"/>
      <c r="VRY184" s="49"/>
      <c r="VRZ184" s="49"/>
      <c r="VSA184" s="49"/>
      <c r="VSB184" s="49"/>
      <c r="VSC184" s="49"/>
      <c r="VSD184" s="49"/>
      <c r="VSE184" s="49"/>
      <c r="VSF184" s="49"/>
      <c r="VSG184" s="49"/>
      <c r="VSH184" s="49"/>
      <c r="VSI184" s="49"/>
      <c r="VSJ184" s="49"/>
      <c r="VSK184" s="49"/>
      <c r="VSL184" s="49"/>
      <c r="VSM184" s="49"/>
      <c r="VSN184" s="49"/>
      <c r="VSO184" s="49"/>
      <c r="VSP184" s="49"/>
      <c r="VSQ184" s="49"/>
      <c r="VSR184" s="49"/>
      <c r="VSS184" s="49"/>
      <c r="VST184" s="49"/>
      <c r="VSW184" s="49"/>
      <c r="VSZ184" s="49"/>
      <c r="VTC184" s="49"/>
      <c r="VTF184" s="49"/>
      <c r="VTI184" s="49"/>
      <c r="VTL184" s="49"/>
      <c r="VTU184" s="49"/>
      <c r="VTX184" s="49"/>
      <c r="VUA184" s="49"/>
      <c r="VUD184" s="49"/>
      <c r="VUM184" s="49"/>
      <c r="VUS184" s="49"/>
      <c r="VUV184" s="49"/>
      <c r="VUY184" s="49"/>
      <c r="VVB184" s="49"/>
      <c r="VVH184" s="49"/>
      <c r="VVK184" s="49"/>
      <c r="VVQ184" s="49"/>
      <c r="VVS184" s="49"/>
      <c r="VVT184" s="49"/>
      <c r="VVV184" s="49"/>
      <c r="VWM184" s="49"/>
      <c r="VWR184" s="49"/>
      <c r="VWX184" s="49"/>
      <c r="VXA184" s="49"/>
      <c r="VXD184" s="49"/>
      <c r="VXL184" s="49"/>
      <c r="VYH184" s="49"/>
      <c r="VYI184" s="49"/>
      <c r="VYJ184" s="49"/>
      <c r="VYK184" s="49"/>
      <c r="VYL184" s="49"/>
      <c r="VYM184" s="49"/>
      <c r="VZE184" s="49"/>
      <c r="VZF184" s="49"/>
      <c r="VZI184" s="49"/>
      <c r="VZL184" s="49"/>
      <c r="VZN184" s="49"/>
      <c r="VZP184" s="49"/>
      <c r="VZS184" s="49"/>
      <c r="VZV184" s="49"/>
      <c r="VZY184" s="49"/>
      <c r="WAB184" s="49"/>
      <c r="WAE184" s="49"/>
      <c r="WAH184" s="49"/>
      <c r="WAK184" s="49"/>
      <c r="WAN184" s="49"/>
      <c r="WAP184" s="49"/>
      <c r="WBC184" s="49"/>
      <c r="WBD184" s="49"/>
      <c r="WBE184" s="49"/>
      <c r="WBF184" s="49"/>
      <c r="WBG184" s="49"/>
      <c r="WBH184" s="49"/>
      <c r="WBI184" s="49"/>
      <c r="WBJ184" s="49"/>
      <c r="WBK184" s="49"/>
      <c r="WBL184" s="49"/>
      <c r="WBM184" s="49"/>
      <c r="WBN184" s="49"/>
      <c r="WBO184" s="49"/>
      <c r="WBP184" s="49"/>
      <c r="WBQ184" s="49"/>
      <c r="WBR184" s="49"/>
      <c r="WBS184" s="49"/>
      <c r="WBT184" s="49"/>
      <c r="WBU184" s="49"/>
      <c r="WBV184" s="49"/>
      <c r="WBW184" s="49"/>
      <c r="WBX184" s="49"/>
      <c r="WBY184" s="49"/>
      <c r="WBZ184" s="49"/>
      <c r="WCA184" s="49"/>
      <c r="WCB184" s="49"/>
      <c r="WCC184" s="49"/>
      <c r="WCD184" s="49"/>
      <c r="WCE184" s="49"/>
      <c r="WCF184" s="49"/>
      <c r="WCG184" s="49"/>
      <c r="WCH184" s="49"/>
      <c r="WCI184" s="49"/>
      <c r="WCJ184" s="49"/>
      <c r="WCK184" s="49"/>
      <c r="WCL184" s="49"/>
      <c r="WCM184" s="49"/>
      <c r="WCN184" s="49"/>
      <c r="WCO184" s="49"/>
      <c r="WCP184" s="49"/>
      <c r="WCS184" s="49"/>
      <c r="WCV184" s="49"/>
      <c r="WCY184" s="49"/>
      <c r="WDB184" s="49"/>
      <c r="WDE184" s="49"/>
      <c r="WDH184" s="49"/>
      <c r="WDQ184" s="49"/>
      <c r="WDT184" s="49"/>
      <c r="WDW184" s="49"/>
      <c r="WDZ184" s="49"/>
      <c r="WEI184" s="49"/>
      <c r="WEO184" s="49"/>
      <c r="WER184" s="49"/>
      <c r="WEU184" s="49"/>
      <c r="WEX184" s="49"/>
      <c r="WFD184" s="49"/>
      <c r="WFG184" s="49"/>
      <c r="WFM184" s="49"/>
      <c r="WFO184" s="49"/>
      <c r="WFP184" s="49"/>
      <c r="WFR184" s="49"/>
      <c r="WGI184" s="49"/>
      <c r="WGN184" s="49"/>
      <c r="WGT184" s="49"/>
      <c r="WGW184" s="49"/>
      <c r="WGZ184" s="49"/>
      <c r="WHH184" s="49"/>
      <c r="WID184" s="49"/>
      <c r="WIE184" s="49"/>
      <c r="WIF184" s="49"/>
      <c r="WIG184" s="49"/>
      <c r="WIH184" s="49"/>
      <c r="WII184" s="49"/>
      <c r="WJA184" s="49"/>
      <c r="WJB184" s="49"/>
      <c r="WJE184" s="49"/>
      <c r="WJH184" s="49"/>
      <c r="WJJ184" s="49"/>
      <c r="WJL184" s="49"/>
      <c r="WJO184" s="49"/>
      <c r="WJR184" s="49"/>
      <c r="WJU184" s="49"/>
      <c r="WJX184" s="49"/>
      <c r="WKA184" s="49"/>
      <c r="WKD184" s="49"/>
      <c r="WKG184" s="49"/>
      <c r="WKJ184" s="49"/>
      <c r="WKL184" s="49"/>
      <c r="WKY184" s="49"/>
      <c r="WKZ184" s="49"/>
      <c r="WLA184" s="49"/>
      <c r="WLB184" s="49"/>
      <c r="WLC184" s="49"/>
      <c r="WLD184" s="49"/>
      <c r="WLE184" s="49"/>
      <c r="WLF184" s="49"/>
      <c r="WLG184" s="49"/>
      <c r="WLH184" s="49"/>
      <c r="WLI184" s="49"/>
      <c r="WLJ184" s="49"/>
      <c r="WLK184" s="49"/>
      <c r="WLL184" s="49"/>
      <c r="WLM184" s="49"/>
      <c r="WLN184" s="49"/>
      <c r="WLO184" s="49"/>
      <c r="WLP184" s="49"/>
      <c r="WLQ184" s="49"/>
      <c r="WLR184" s="49"/>
      <c r="WLS184" s="49"/>
      <c r="WLT184" s="49"/>
      <c r="WLU184" s="49"/>
      <c r="WLV184" s="49"/>
      <c r="WLW184" s="49"/>
      <c r="WLX184" s="49"/>
      <c r="WLY184" s="49"/>
      <c r="WLZ184" s="49"/>
      <c r="WMA184" s="49"/>
      <c r="WMB184" s="49"/>
      <c r="WMC184" s="49"/>
      <c r="WMD184" s="49"/>
      <c r="WME184" s="49"/>
      <c r="WMF184" s="49"/>
      <c r="WMG184" s="49"/>
      <c r="WMH184" s="49"/>
      <c r="WMI184" s="49"/>
      <c r="WMJ184" s="49"/>
      <c r="WMK184" s="49"/>
      <c r="WML184" s="49"/>
      <c r="WMO184" s="49"/>
      <c r="WMR184" s="49"/>
      <c r="WMU184" s="49"/>
      <c r="WMX184" s="49"/>
      <c r="WNA184" s="49"/>
      <c r="WND184" s="49"/>
      <c r="WNM184" s="49"/>
      <c r="WNP184" s="49"/>
      <c r="WNS184" s="49"/>
      <c r="WNV184" s="49"/>
      <c r="WOE184" s="49"/>
      <c r="WOK184" s="49"/>
      <c r="WON184" s="49"/>
      <c r="WOQ184" s="49"/>
      <c r="WOT184" s="49"/>
      <c r="WOZ184" s="49"/>
      <c r="WPC184" s="49"/>
      <c r="WPI184" s="49"/>
      <c r="WPK184" s="49"/>
      <c r="WPL184" s="49"/>
      <c r="WPN184" s="49"/>
      <c r="WQE184" s="49"/>
      <c r="WQJ184" s="49"/>
      <c r="WQP184" s="49"/>
      <c r="WQS184" s="49"/>
      <c r="WQV184" s="49"/>
      <c r="WRD184" s="49"/>
      <c r="WRZ184" s="49"/>
      <c r="WSA184" s="49"/>
      <c r="WSB184" s="49"/>
      <c r="WSC184" s="49"/>
      <c r="WSD184" s="49"/>
      <c r="WSE184" s="49"/>
      <c r="WSW184" s="49"/>
      <c r="WSX184" s="49"/>
      <c r="WTA184" s="49"/>
      <c r="WTD184" s="49"/>
      <c r="WTF184" s="49"/>
      <c r="WTH184" s="49"/>
      <c r="WTK184" s="49"/>
      <c r="WTN184" s="49"/>
      <c r="WTQ184" s="49"/>
      <c r="WTT184" s="49"/>
      <c r="WTW184" s="49"/>
      <c r="WTZ184" s="49"/>
      <c r="WUC184" s="49"/>
      <c r="WUF184" s="49"/>
      <c r="WUH184" s="49"/>
      <c r="WUU184" s="49"/>
      <c r="WUV184" s="49"/>
      <c r="WUW184" s="49"/>
      <c r="WUX184" s="49"/>
      <c r="WUY184" s="49"/>
      <c r="WUZ184" s="49"/>
      <c r="WVA184" s="49"/>
      <c r="WVB184" s="49"/>
      <c r="WVC184" s="49"/>
      <c r="WVD184" s="49"/>
      <c r="WVE184" s="49"/>
      <c r="WVF184" s="49"/>
      <c r="WVG184" s="49"/>
      <c r="WVH184" s="49"/>
      <c r="WVI184" s="49"/>
      <c r="WVJ184" s="49"/>
      <c r="WVK184" s="49"/>
      <c r="WVL184" s="49"/>
      <c r="WVM184" s="49"/>
      <c r="WVN184" s="49"/>
      <c r="WVO184" s="49"/>
      <c r="WVP184" s="49"/>
      <c r="WVQ184" s="49"/>
      <c r="WVR184" s="49"/>
      <c r="WVS184" s="49"/>
      <c r="WVT184" s="49"/>
      <c r="WVU184" s="49"/>
      <c r="WVV184" s="49"/>
      <c r="WVW184" s="49"/>
      <c r="WVX184" s="49"/>
      <c r="WVY184" s="49"/>
      <c r="WVZ184" s="49"/>
      <c r="WWA184" s="49"/>
      <c r="WWB184" s="49"/>
      <c r="WWC184" s="49"/>
      <c r="WWD184" s="49"/>
      <c r="WWE184" s="49"/>
      <c r="WWF184" s="49"/>
      <c r="WWG184" s="49"/>
      <c r="WWH184" s="49"/>
      <c r="WWI184" s="49"/>
      <c r="WWJ184" s="49"/>
      <c r="WWK184" s="49"/>
      <c r="WWL184" s="49"/>
      <c r="WWM184" s="49"/>
      <c r="WWN184" s="49"/>
      <c r="WWO184" s="49"/>
      <c r="WWP184" s="49"/>
      <c r="WWQ184" s="49"/>
      <c r="WWR184" s="49"/>
      <c r="WWS184" s="49"/>
      <c r="WWT184" s="49"/>
      <c r="WWU184" s="49"/>
      <c r="WWV184" s="49"/>
      <c r="WWW184" s="49"/>
      <c r="WWX184" s="49"/>
      <c r="WWY184" s="49"/>
      <c r="WWZ184" s="49"/>
      <c r="WXA184" s="49"/>
      <c r="WXB184" s="49"/>
      <c r="WXC184" s="49"/>
      <c r="WXD184" s="49"/>
      <c r="WXE184" s="49"/>
      <c r="WXF184" s="49"/>
      <c r="WXG184" s="49"/>
      <c r="WXH184" s="49"/>
      <c r="WXI184" s="49"/>
      <c r="WXJ184" s="49"/>
      <c r="WXK184" s="49"/>
      <c r="WXL184" s="49"/>
      <c r="WXM184" s="49"/>
      <c r="WXN184" s="49"/>
      <c r="WXO184" s="49"/>
      <c r="WXP184" s="49"/>
      <c r="WXQ184" s="49"/>
      <c r="WXR184" s="49"/>
      <c r="WXS184" s="49"/>
      <c r="WXT184" s="49"/>
      <c r="WXU184" s="49"/>
      <c r="WXV184" s="49"/>
      <c r="WXW184" s="49"/>
      <c r="WXX184" s="49"/>
      <c r="WXY184" s="49"/>
      <c r="WXZ184" s="49"/>
      <c r="WYA184" s="49"/>
      <c r="WYB184" s="49"/>
      <c r="WYC184" s="49"/>
      <c r="WYD184" s="49"/>
      <c r="WYE184" s="49"/>
      <c r="WYF184" s="49"/>
      <c r="WYG184" s="49"/>
      <c r="WYH184" s="49"/>
      <c r="WYI184" s="49"/>
      <c r="WYJ184" s="49"/>
      <c r="WYK184" s="49"/>
      <c r="WYL184" s="49"/>
      <c r="WYM184" s="49"/>
      <c r="WYN184" s="49"/>
      <c r="WYO184" s="49"/>
      <c r="WYP184" s="49"/>
      <c r="WYQ184" s="49"/>
      <c r="WYR184" s="49"/>
      <c r="WYS184" s="49"/>
      <c r="WYT184" s="49"/>
      <c r="WYU184" s="49"/>
      <c r="WYV184" s="49"/>
      <c r="WYW184" s="49"/>
      <c r="WYX184" s="49"/>
      <c r="WYY184" s="49"/>
      <c r="WYZ184" s="49"/>
      <c r="WZA184" s="49"/>
      <c r="WZB184" s="49"/>
      <c r="WZC184" s="49"/>
      <c r="WZD184" s="49"/>
      <c r="WZE184" s="49"/>
      <c r="WZF184" s="49"/>
      <c r="WZG184" s="49"/>
      <c r="WZH184" s="49"/>
      <c r="WZI184" s="49"/>
      <c r="WZJ184" s="49"/>
      <c r="WZK184" s="49"/>
      <c r="WZL184" s="49"/>
      <c r="WZM184" s="49"/>
      <c r="WZN184" s="49"/>
      <c r="WZO184" s="49"/>
      <c r="WZP184" s="49"/>
      <c r="WZQ184" s="49"/>
      <c r="WZR184" s="49"/>
      <c r="WZS184" s="49"/>
      <c r="WZT184" s="49"/>
      <c r="WZU184" s="49"/>
      <c r="WZV184" s="49"/>
      <c r="WZW184" s="49"/>
      <c r="WZX184" s="49"/>
      <c r="WZY184" s="49"/>
      <c r="WZZ184" s="49"/>
      <c r="XAA184" s="49"/>
      <c r="XAB184" s="49"/>
      <c r="XAC184" s="49"/>
      <c r="XAD184" s="49"/>
      <c r="XAE184" s="49"/>
      <c r="XAF184" s="49"/>
      <c r="XAG184" s="49"/>
      <c r="XAH184" s="49"/>
      <c r="XAI184" s="49"/>
      <c r="XAJ184" s="49"/>
      <c r="XAK184" s="49"/>
      <c r="XAL184" s="49"/>
      <c r="XAM184" s="49"/>
      <c r="XAN184" s="49"/>
      <c r="XAO184" s="49"/>
      <c r="XAP184" s="49"/>
      <c r="XAQ184" s="49"/>
      <c r="XAR184" s="49"/>
      <c r="XAS184" s="49"/>
      <c r="XAT184" s="49"/>
      <c r="XAU184" s="49"/>
      <c r="XAV184" s="49"/>
      <c r="XAW184" s="49"/>
      <c r="XAX184" s="49"/>
      <c r="XAY184" s="49"/>
      <c r="XAZ184" s="49"/>
      <c r="XBA184" s="49"/>
      <c r="XBB184" s="49"/>
      <c r="XBC184" s="49"/>
      <c r="XBD184" s="49"/>
      <c r="XBE184" s="49"/>
      <c r="XBF184" s="49"/>
      <c r="XBG184" s="49"/>
      <c r="XBH184" s="49"/>
      <c r="XBI184" s="49"/>
      <c r="XBJ184" s="49"/>
      <c r="XBK184" s="49"/>
      <c r="XBL184" s="49"/>
      <c r="XBM184" s="49"/>
      <c r="XBN184" s="49"/>
      <c r="XBO184" s="49"/>
      <c r="XBP184" s="49"/>
      <c r="XBQ184" s="49"/>
      <c r="XBR184" s="49"/>
      <c r="XBS184" s="49"/>
      <c r="XBT184" s="49"/>
      <c r="XBU184" s="49"/>
      <c r="XBV184" s="49"/>
      <c r="XBW184" s="49"/>
      <c r="XBX184" s="49"/>
      <c r="XBY184" s="49"/>
      <c r="XBZ184" s="49"/>
      <c r="XCA184" s="49"/>
      <c r="XCB184" s="49"/>
      <c r="XCC184" s="49"/>
      <c r="XCD184" s="49"/>
      <c r="XCE184" s="49"/>
      <c r="XCF184" s="49"/>
      <c r="XCG184" s="49"/>
      <c r="XCH184" s="49"/>
      <c r="XCI184" s="49"/>
      <c r="XCJ184" s="49"/>
      <c r="XCK184" s="49"/>
      <c r="XCL184" s="49"/>
      <c r="XCM184" s="49"/>
      <c r="XCN184" s="49"/>
      <c r="XCO184" s="49"/>
      <c r="XCP184" s="49"/>
      <c r="XCQ184" s="49"/>
      <c r="XCR184" s="49"/>
      <c r="XCS184" s="49"/>
      <c r="XCT184" s="49"/>
      <c r="XCU184" s="49"/>
      <c r="XCV184" s="49"/>
      <c r="XCW184" s="49"/>
      <c r="XCX184" s="49"/>
      <c r="XCY184" s="49"/>
      <c r="XCZ184" s="49"/>
      <c r="XDA184" s="49"/>
      <c r="XDB184" s="49"/>
      <c r="XDC184" s="49"/>
      <c r="XDD184" s="49"/>
      <c r="XDE184" s="49"/>
      <c r="XDF184" s="49"/>
      <c r="XDG184" s="49"/>
      <c r="XDH184" s="49"/>
      <c r="XDI184" s="49"/>
      <c r="XDJ184" s="49"/>
      <c r="XDK184" s="49"/>
      <c r="XDL184" s="49"/>
      <c r="XDM184" s="49"/>
      <c r="XDN184" s="49"/>
      <c r="XDO184" s="49"/>
      <c r="XDP184" s="49"/>
      <c r="XDQ184" s="49"/>
      <c r="XDR184" s="49"/>
      <c r="XDS184" s="49"/>
      <c r="XDT184" s="49"/>
      <c r="XDU184" s="49"/>
      <c r="XDV184" s="49"/>
      <c r="XDW184" s="49"/>
      <c r="XDX184" s="49"/>
      <c r="XDY184" s="49"/>
      <c r="XDZ184" s="49"/>
      <c r="XEA184" s="49"/>
      <c r="XEB184" s="49"/>
      <c r="XEC184" s="49"/>
      <c r="XED184" s="49"/>
      <c r="XEE184" s="49"/>
      <c r="XEF184" s="49"/>
      <c r="XEG184" s="49"/>
      <c r="XEH184" s="49"/>
      <c r="XEI184" s="49"/>
      <c r="XEJ184" s="49"/>
      <c r="XEK184" s="49"/>
      <c r="XEL184" s="49"/>
      <c r="XEM184" s="49"/>
      <c r="XEN184" s="49"/>
      <c r="XEO184" s="49"/>
      <c r="XEP184" s="49"/>
      <c r="XEQ184" s="49"/>
      <c r="XER184" s="49"/>
      <c r="XES184" s="49"/>
      <c r="XET184" s="49"/>
      <c r="XEU184" s="49"/>
      <c r="XEV184" s="49"/>
      <c r="XEW184" s="49"/>
      <c r="XEX184" s="49"/>
      <c r="XEY184" s="49"/>
      <c r="XEZ184" s="49"/>
      <c r="XFA184" s="49"/>
      <c r="XFB184" s="49"/>
      <c r="XFC184" s="49"/>
      <c r="XFD184" s="49"/>
    </row>
    <row r="185" spans="1:16384" s="45" customFormat="1" ht="20.25" hidden="1" customHeight="1">
      <c r="A185" s="4" t="s">
        <v>183</v>
      </c>
      <c r="B185" s="44" t="s">
        <v>329</v>
      </c>
      <c r="C185" s="53"/>
      <c r="D185" s="59"/>
      <c r="E185" s="60"/>
    </row>
    <row r="186" spans="1:16384" s="45" customFormat="1" ht="20.25" hidden="1" customHeight="1">
      <c r="A186" s="8" t="s">
        <v>184</v>
      </c>
      <c r="B186" s="44" t="s">
        <v>329</v>
      </c>
      <c r="C186" s="53"/>
      <c r="D186" s="59"/>
      <c r="E186" s="60"/>
    </row>
    <row r="187" spans="1:16384" s="45" customFormat="1" ht="18" customHeight="1">
      <c r="A187" s="10" t="s">
        <v>185</v>
      </c>
      <c r="B187" s="111" t="s">
        <v>325</v>
      </c>
      <c r="C187" s="112">
        <v>26</v>
      </c>
      <c r="D187" s="113">
        <v>12000</v>
      </c>
      <c r="E187" s="114">
        <f>+D187*C187</f>
        <v>312000</v>
      </c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C187" s="49"/>
      <c r="AF187" s="49"/>
      <c r="AI187" s="49"/>
      <c r="AL187" s="49"/>
      <c r="AO187" s="49"/>
      <c r="AR187" s="49"/>
      <c r="BA187" s="49"/>
      <c r="BD187" s="49"/>
      <c r="BG187" s="49"/>
      <c r="BJ187" s="49"/>
      <c r="BS187" s="49"/>
      <c r="BY187" s="49"/>
      <c r="CB187" s="49"/>
      <c r="CE187" s="49"/>
      <c r="CH187" s="49"/>
      <c r="CN187" s="49"/>
      <c r="CQ187" s="49"/>
      <c r="CW187" s="49"/>
      <c r="CY187" s="49"/>
      <c r="CZ187" s="49"/>
      <c r="DB187" s="49"/>
      <c r="DS187" s="49"/>
      <c r="DX187" s="49"/>
      <c r="ED187" s="49"/>
      <c r="EG187" s="49"/>
      <c r="EJ187" s="49"/>
      <c r="ER187" s="49"/>
      <c r="FN187" s="49"/>
      <c r="FO187" s="49"/>
      <c r="FP187" s="49"/>
      <c r="FQ187" s="49"/>
      <c r="FR187" s="49"/>
      <c r="FS187" s="49"/>
      <c r="GK187" s="49"/>
      <c r="GL187" s="49"/>
      <c r="GO187" s="49"/>
      <c r="GR187" s="49"/>
      <c r="GT187" s="49"/>
      <c r="GV187" s="49"/>
      <c r="GY187" s="49"/>
      <c r="HB187" s="49"/>
      <c r="HE187" s="49"/>
      <c r="HH187" s="49"/>
      <c r="HK187" s="49"/>
      <c r="HN187" s="49"/>
      <c r="HQ187" s="49"/>
      <c r="HT187" s="49"/>
      <c r="HV187" s="49"/>
      <c r="II187" s="49"/>
      <c r="IJ187" s="49"/>
      <c r="IK187" s="49"/>
      <c r="IL187" s="49"/>
      <c r="IM187" s="49"/>
      <c r="IN187" s="49"/>
      <c r="IO187" s="49"/>
      <c r="IP187" s="49"/>
      <c r="IQ187" s="49"/>
      <c r="IR187" s="49"/>
      <c r="IS187" s="49"/>
      <c r="IT187" s="49"/>
      <c r="IU187" s="49"/>
      <c r="IV187" s="49"/>
      <c r="IW187" s="49"/>
      <c r="IX187" s="49"/>
      <c r="IY187" s="49"/>
      <c r="IZ187" s="49"/>
      <c r="JA187" s="49"/>
      <c r="JB187" s="49"/>
      <c r="JC187" s="49"/>
      <c r="JD187" s="49"/>
      <c r="JE187" s="49"/>
      <c r="JF187" s="49"/>
      <c r="JG187" s="49"/>
      <c r="JH187" s="49"/>
      <c r="JI187" s="49"/>
      <c r="JJ187" s="49"/>
      <c r="JK187" s="49"/>
      <c r="JL187" s="49"/>
      <c r="JM187" s="49"/>
      <c r="JN187" s="49"/>
      <c r="JO187" s="49"/>
      <c r="JP187" s="49"/>
      <c r="JQ187" s="49"/>
      <c r="JR187" s="49"/>
      <c r="JS187" s="49"/>
      <c r="JT187" s="49"/>
      <c r="JU187" s="49"/>
      <c r="JV187" s="49"/>
      <c r="JY187" s="49"/>
      <c r="KB187" s="49"/>
      <c r="KE187" s="49"/>
      <c r="KH187" s="49"/>
      <c r="KK187" s="49"/>
      <c r="KN187" s="49"/>
      <c r="KW187" s="49"/>
      <c r="KZ187" s="49"/>
      <c r="LC187" s="49"/>
      <c r="LF187" s="49"/>
      <c r="LO187" s="49"/>
      <c r="LU187" s="49"/>
      <c r="LX187" s="49"/>
      <c r="MA187" s="49"/>
      <c r="MD187" s="49"/>
      <c r="MJ187" s="49"/>
      <c r="MM187" s="49"/>
      <c r="MS187" s="49"/>
      <c r="MU187" s="49"/>
      <c r="MV187" s="49"/>
      <c r="MX187" s="49"/>
      <c r="NO187" s="49"/>
      <c r="NT187" s="49"/>
      <c r="NZ187" s="49"/>
      <c r="OC187" s="49"/>
      <c r="OF187" s="49"/>
      <c r="ON187" s="49"/>
      <c r="PJ187" s="49"/>
      <c r="PK187" s="49"/>
      <c r="PL187" s="49"/>
      <c r="PM187" s="49"/>
      <c r="PN187" s="49"/>
      <c r="PO187" s="49"/>
      <c r="QG187" s="49"/>
      <c r="QH187" s="49"/>
      <c r="QK187" s="49"/>
      <c r="QN187" s="49"/>
      <c r="QP187" s="49"/>
      <c r="QR187" s="49"/>
      <c r="QU187" s="49"/>
      <c r="QX187" s="49"/>
      <c r="RA187" s="49"/>
      <c r="RD187" s="49"/>
      <c r="RG187" s="49"/>
      <c r="RJ187" s="49"/>
      <c r="RM187" s="49"/>
      <c r="RP187" s="49"/>
      <c r="RR187" s="49"/>
      <c r="SE187" s="49"/>
      <c r="SF187" s="49"/>
      <c r="SG187" s="49"/>
      <c r="SH187" s="49"/>
      <c r="SI187" s="49"/>
      <c r="SJ187" s="49"/>
      <c r="SK187" s="49"/>
      <c r="SL187" s="49"/>
      <c r="SM187" s="49"/>
      <c r="SN187" s="49"/>
      <c r="SO187" s="49"/>
      <c r="SP187" s="49"/>
      <c r="SQ187" s="49"/>
      <c r="SR187" s="49"/>
      <c r="SS187" s="49"/>
      <c r="ST187" s="49"/>
      <c r="SU187" s="49"/>
      <c r="SV187" s="49"/>
      <c r="SW187" s="49"/>
      <c r="SX187" s="49"/>
      <c r="SY187" s="49"/>
      <c r="SZ187" s="49"/>
      <c r="TA187" s="49"/>
      <c r="TB187" s="49"/>
      <c r="TC187" s="49"/>
      <c r="TD187" s="49"/>
      <c r="TE187" s="49"/>
      <c r="TF187" s="49"/>
      <c r="TG187" s="49"/>
      <c r="TH187" s="49"/>
      <c r="TI187" s="49"/>
      <c r="TJ187" s="49"/>
      <c r="TK187" s="49"/>
      <c r="TL187" s="49"/>
      <c r="TM187" s="49"/>
      <c r="TN187" s="49"/>
      <c r="TO187" s="49"/>
      <c r="TP187" s="49"/>
      <c r="TQ187" s="49"/>
      <c r="TR187" s="49"/>
      <c r="TU187" s="49"/>
      <c r="TX187" s="49"/>
      <c r="UA187" s="49"/>
      <c r="UD187" s="49"/>
      <c r="UG187" s="49"/>
      <c r="UJ187" s="49"/>
      <c r="US187" s="49"/>
      <c r="UV187" s="49"/>
      <c r="UY187" s="49"/>
      <c r="VB187" s="49"/>
      <c r="VK187" s="49"/>
      <c r="VQ187" s="49"/>
      <c r="VT187" s="49"/>
      <c r="VW187" s="49"/>
      <c r="VZ187" s="49"/>
      <c r="WF187" s="49"/>
      <c r="WI187" s="49"/>
      <c r="WO187" s="49"/>
      <c r="WQ187" s="49"/>
      <c r="WR187" s="49"/>
      <c r="WT187" s="49"/>
      <c r="XK187" s="49"/>
      <c r="XP187" s="49"/>
      <c r="XV187" s="49"/>
      <c r="XY187" s="49"/>
      <c r="YB187" s="49"/>
      <c r="YJ187" s="49"/>
      <c r="ZF187" s="49"/>
      <c r="ZG187" s="49"/>
      <c r="ZH187" s="49"/>
      <c r="ZI187" s="49"/>
      <c r="ZJ187" s="49"/>
      <c r="ZK187" s="49"/>
      <c r="AAC187" s="49"/>
      <c r="AAD187" s="49"/>
      <c r="AAG187" s="49"/>
      <c r="AAJ187" s="49"/>
      <c r="AAL187" s="49"/>
      <c r="AAN187" s="49"/>
      <c r="AAQ187" s="49"/>
      <c r="AAT187" s="49"/>
      <c r="AAW187" s="49"/>
      <c r="AAZ187" s="49"/>
      <c r="ABC187" s="49"/>
      <c r="ABF187" s="49"/>
      <c r="ABI187" s="49"/>
      <c r="ABL187" s="49"/>
      <c r="ABN187" s="49"/>
      <c r="ACA187" s="49"/>
      <c r="ACB187" s="49"/>
      <c r="ACC187" s="49"/>
      <c r="ACD187" s="49"/>
      <c r="ACE187" s="49"/>
      <c r="ACF187" s="49"/>
      <c r="ACG187" s="49"/>
      <c r="ACH187" s="49"/>
      <c r="ACI187" s="49"/>
      <c r="ACJ187" s="49"/>
      <c r="ACK187" s="49"/>
      <c r="ACL187" s="49"/>
      <c r="ACM187" s="49"/>
      <c r="ACN187" s="49"/>
      <c r="ACO187" s="49"/>
      <c r="ACP187" s="49"/>
      <c r="ACQ187" s="49"/>
      <c r="ACR187" s="49"/>
      <c r="ACS187" s="49"/>
      <c r="ACT187" s="49"/>
      <c r="ACU187" s="49"/>
      <c r="ACV187" s="49"/>
      <c r="ACW187" s="49"/>
      <c r="ACX187" s="49"/>
      <c r="ACY187" s="49"/>
      <c r="ACZ187" s="49"/>
      <c r="ADA187" s="49"/>
      <c r="ADB187" s="49"/>
      <c r="ADC187" s="49"/>
      <c r="ADD187" s="49"/>
      <c r="ADE187" s="49"/>
      <c r="ADF187" s="49"/>
      <c r="ADG187" s="49"/>
      <c r="ADH187" s="49"/>
      <c r="ADI187" s="49"/>
      <c r="ADJ187" s="49"/>
      <c r="ADK187" s="49"/>
      <c r="ADL187" s="49"/>
      <c r="ADM187" s="49"/>
      <c r="ADN187" s="49"/>
      <c r="ADQ187" s="49"/>
      <c r="ADT187" s="49"/>
      <c r="ADW187" s="49"/>
      <c r="ADZ187" s="49"/>
      <c r="AEC187" s="49"/>
      <c r="AEF187" s="49"/>
      <c r="AEO187" s="49"/>
      <c r="AER187" s="49"/>
      <c r="AEU187" s="49"/>
      <c r="AEX187" s="49"/>
      <c r="AFG187" s="49"/>
      <c r="AFM187" s="49"/>
      <c r="AFP187" s="49"/>
      <c r="AFS187" s="49"/>
      <c r="AFV187" s="49"/>
      <c r="AGB187" s="49"/>
      <c r="AGE187" s="49"/>
      <c r="AGK187" s="49"/>
      <c r="AGM187" s="49"/>
      <c r="AGN187" s="49"/>
      <c r="AGP187" s="49"/>
      <c r="AHG187" s="49"/>
      <c r="AHL187" s="49"/>
      <c r="AHR187" s="49"/>
      <c r="AHU187" s="49"/>
      <c r="AHX187" s="49"/>
      <c r="AIF187" s="49"/>
      <c r="AJB187" s="49"/>
      <c r="AJC187" s="49"/>
      <c r="AJD187" s="49"/>
      <c r="AJE187" s="49"/>
      <c r="AJF187" s="49"/>
      <c r="AJG187" s="49"/>
      <c r="AJY187" s="49"/>
      <c r="AJZ187" s="49"/>
      <c r="AKC187" s="49"/>
      <c r="AKF187" s="49"/>
      <c r="AKH187" s="49"/>
      <c r="AKJ187" s="49"/>
      <c r="AKM187" s="49"/>
      <c r="AKP187" s="49"/>
      <c r="AKS187" s="49"/>
      <c r="AKV187" s="49"/>
      <c r="AKY187" s="49"/>
      <c r="ALB187" s="49"/>
      <c r="ALE187" s="49"/>
      <c r="ALH187" s="49"/>
      <c r="ALJ187" s="49"/>
      <c r="ALW187" s="49"/>
      <c r="ALX187" s="49"/>
      <c r="ALY187" s="49"/>
      <c r="ALZ187" s="49"/>
      <c r="AMA187" s="49"/>
      <c r="AMB187" s="49"/>
      <c r="AMC187" s="49"/>
      <c r="AMD187" s="49"/>
      <c r="AME187" s="49"/>
      <c r="AMF187" s="49"/>
      <c r="AMG187" s="49"/>
      <c r="AMH187" s="49"/>
      <c r="AMI187" s="49"/>
      <c r="AMJ187" s="49"/>
      <c r="AMK187" s="49"/>
      <c r="AML187" s="49"/>
      <c r="AMM187" s="49"/>
      <c r="AMN187" s="49"/>
      <c r="AMO187" s="49"/>
      <c r="AMP187" s="49"/>
      <c r="AMQ187" s="49"/>
      <c r="AMR187" s="49"/>
      <c r="AMS187" s="49"/>
      <c r="AMT187" s="49"/>
      <c r="AMU187" s="49"/>
      <c r="AMV187" s="49"/>
      <c r="AMW187" s="49"/>
      <c r="AMX187" s="49"/>
      <c r="AMY187" s="49"/>
      <c r="AMZ187" s="49"/>
      <c r="ANA187" s="49"/>
      <c r="ANB187" s="49"/>
      <c r="ANC187" s="49"/>
      <c r="AND187" s="49"/>
      <c r="ANE187" s="49"/>
      <c r="ANF187" s="49"/>
      <c r="ANG187" s="49"/>
      <c r="ANH187" s="49"/>
      <c r="ANI187" s="49"/>
      <c r="ANJ187" s="49"/>
      <c r="ANM187" s="49"/>
      <c r="ANP187" s="49"/>
      <c r="ANS187" s="49"/>
      <c r="ANV187" s="49"/>
      <c r="ANY187" s="49"/>
      <c r="AOB187" s="49"/>
      <c r="AOK187" s="49"/>
      <c r="AON187" s="49"/>
      <c r="AOQ187" s="49"/>
      <c r="AOT187" s="49"/>
      <c r="APC187" s="49"/>
      <c r="API187" s="49"/>
      <c r="APL187" s="49"/>
      <c r="APO187" s="49"/>
      <c r="APR187" s="49"/>
      <c r="APX187" s="49"/>
      <c r="AQA187" s="49"/>
      <c r="AQG187" s="49"/>
      <c r="AQI187" s="49"/>
      <c r="AQJ187" s="49"/>
      <c r="AQL187" s="49"/>
      <c r="ARC187" s="49"/>
      <c r="ARH187" s="49"/>
      <c r="ARN187" s="49"/>
      <c r="ARQ187" s="49"/>
      <c r="ART187" s="49"/>
      <c r="ASB187" s="49"/>
      <c r="ASX187" s="49"/>
      <c r="ASY187" s="49"/>
      <c r="ASZ187" s="49"/>
      <c r="ATA187" s="49"/>
      <c r="ATB187" s="49"/>
      <c r="ATC187" s="49"/>
      <c r="ATU187" s="49"/>
      <c r="ATV187" s="49"/>
      <c r="ATY187" s="49"/>
      <c r="AUB187" s="49"/>
      <c r="AUD187" s="49"/>
      <c r="AUF187" s="49"/>
      <c r="AUI187" s="49"/>
      <c r="AUL187" s="49"/>
      <c r="AUO187" s="49"/>
      <c r="AUR187" s="49"/>
      <c r="AUU187" s="49"/>
      <c r="AUX187" s="49"/>
      <c r="AVA187" s="49"/>
      <c r="AVD187" s="49"/>
      <c r="AVF187" s="49"/>
      <c r="AVS187" s="49"/>
      <c r="AVT187" s="49"/>
      <c r="AVU187" s="49"/>
      <c r="AVV187" s="49"/>
      <c r="AVW187" s="49"/>
      <c r="AVX187" s="49"/>
      <c r="AVY187" s="49"/>
      <c r="AVZ187" s="49"/>
      <c r="AWA187" s="49"/>
      <c r="AWB187" s="49"/>
      <c r="AWC187" s="49"/>
      <c r="AWD187" s="49"/>
      <c r="AWE187" s="49"/>
      <c r="AWF187" s="49"/>
      <c r="AWG187" s="49"/>
      <c r="AWH187" s="49"/>
      <c r="AWI187" s="49"/>
      <c r="AWJ187" s="49"/>
      <c r="AWK187" s="49"/>
      <c r="AWL187" s="49"/>
      <c r="AWM187" s="49"/>
      <c r="AWN187" s="49"/>
      <c r="AWO187" s="49"/>
      <c r="AWP187" s="49"/>
      <c r="AWQ187" s="49"/>
      <c r="AWR187" s="49"/>
      <c r="AWS187" s="49"/>
      <c r="AWT187" s="49"/>
      <c r="AWU187" s="49"/>
      <c r="AWV187" s="49"/>
      <c r="AWW187" s="49"/>
      <c r="AWX187" s="49"/>
      <c r="AWY187" s="49"/>
      <c r="AWZ187" s="49"/>
      <c r="AXA187" s="49"/>
      <c r="AXB187" s="49"/>
      <c r="AXC187" s="49"/>
      <c r="AXD187" s="49"/>
      <c r="AXE187" s="49"/>
      <c r="AXF187" s="49"/>
      <c r="AXI187" s="49"/>
      <c r="AXL187" s="49"/>
      <c r="AXO187" s="49"/>
      <c r="AXR187" s="49"/>
      <c r="AXU187" s="49"/>
      <c r="AXX187" s="49"/>
      <c r="AYG187" s="49"/>
      <c r="AYJ187" s="49"/>
      <c r="AYM187" s="49"/>
      <c r="AYP187" s="49"/>
      <c r="AYY187" s="49"/>
      <c r="AZE187" s="49"/>
      <c r="AZH187" s="49"/>
      <c r="AZK187" s="49"/>
      <c r="AZN187" s="49"/>
      <c r="AZT187" s="49"/>
      <c r="AZW187" s="49"/>
      <c r="BAC187" s="49"/>
      <c r="BAE187" s="49"/>
      <c r="BAF187" s="49"/>
      <c r="BAH187" s="49"/>
      <c r="BAY187" s="49"/>
      <c r="BBD187" s="49"/>
      <c r="BBJ187" s="49"/>
      <c r="BBM187" s="49"/>
      <c r="BBP187" s="49"/>
      <c r="BBX187" s="49"/>
      <c r="BCT187" s="49"/>
      <c r="BCU187" s="49"/>
      <c r="BCV187" s="49"/>
      <c r="BCW187" s="49"/>
      <c r="BCX187" s="49"/>
      <c r="BCY187" s="49"/>
      <c r="BDQ187" s="49"/>
      <c r="BDR187" s="49"/>
      <c r="BDU187" s="49"/>
      <c r="BDX187" s="49"/>
      <c r="BDZ187" s="49"/>
      <c r="BEB187" s="49"/>
      <c r="BEE187" s="49"/>
      <c r="BEH187" s="49"/>
      <c r="BEK187" s="49"/>
      <c r="BEN187" s="49"/>
      <c r="BEQ187" s="49"/>
      <c r="BET187" s="49"/>
      <c r="BEW187" s="49"/>
      <c r="BEZ187" s="49"/>
      <c r="BFB187" s="49"/>
      <c r="BFO187" s="49"/>
      <c r="BFP187" s="49"/>
      <c r="BFQ187" s="49"/>
      <c r="BFR187" s="49"/>
      <c r="BFS187" s="49"/>
      <c r="BFT187" s="49"/>
      <c r="BFU187" s="49"/>
      <c r="BFV187" s="49"/>
      <c r="BFW187" s="49"/>
      <c r="BFX187" s="49"/>
      <c r="BFY187" s="49"/>
      <c r="BFZ187" s="49"/>
      <c r="BGA187" s="49"/>
      <c r="BGB187" s="49"/>
      <c r="BGC187" s="49"/>
      <c r="BGD187" s="49"/>
      <c r="BGE187" s="49"/>
      <c r="BGF187" s="49"/>
      <c r="BGG187" s="49"/>
      <c r="BGH187" s="49"/>
      <c r="BGI187" s="49"/>
      <c r="BGJ187" s="49"/>
      <c r="BGK187" s="49"/>
      <c r="BGL187" s="49"/>
      <c r="BGM187" s="49"/>
      <c r="BGN187" s="49"/>
      <c r="BGO187" s="49"/>
      <c r="BGP187" s="49"/>
      <c r="BGQ187" s="49"/>
      <c r="BGR187" s="49"/>
      <c r="BGS187" s="49"/>
      <c r="BGT187" s="49"/>
      <c r="BGU187" s="49"/>
      <c r="BGV187" s="49"/>
      <c r="BGW187" s="49"/>
      <c r="BGX187" s="49"/>
      <c r="BGY187" s="49"/>
      <c r="BGZ187" s="49"/>
      <c r="BHA187" s="49"/>
      <c r="BHB187" s="49"/>
      <c r="BHE187" s="49"/>
      <c r="BHH187" s="49"/>
      <c r="BHK187" s="49"/>
      <c r="BHN187" s="49"/>
      <c r="BHQ187" s="49"/>
      <c r="BHT187" s="49"/>
      <c r="BIC187" s="49"/>
      <c r="BIF187" s="49"/>
      <c r="BII187" s="49"/>
      <c r="BIL187" s="49"/>
      <c r="BIU187" s="49"/>
      <c r="BJA187" s="49"/>
      <c r="BJD187" s="49"/>
      <c r="BJG187" s="49"/>
      <c r="BJJ187" s="49"/>
      <c r="BJP187" s="49"/>
      <c r="BJS187" s="49"/>
      <c r="BJY187" s="49"/>
      <c r="BKA187" s="49"/>
      <c r="BKB187" s="49"/>
      <c r="BKD187" s="49"/>
      <c r="BKU187" s="49"/>
      <c r="BKZ187" s="49"/>
      <c r="BLF187" s="49"/>
      <c r="BLI187" s="49"/>
      <c r="BLL187" s="49"/>
      <c r="BLT187" s="49"/>
      <c r="BMP187" s="49"/>
      <c r="BMQ187" s="49"/>
      <c r="BMR187" s="49"/>
      <c r="BMS187" s="49"/>
      <c r="BMT187" s="49"/>
      <c r="BMU187" s="49"/>
      <c r="BNM187" s="49"/>
      <c r="BNN187" s="49"/>
      <c r="BNQ187" s="49"/>
      <c r="BNT187" s="49"/>
      <c r="BNV187" s="49"/>
      <c r="BNX187" s="49"/>
      <c r="BOA187" s="49"/>
      <c r="BOD187" s="49"/>
      <c r="BOG187" s="49"/>
      <c r="BOJ187" s="49"/>
      <c r="BOM187" s="49"/>
      <c r="BOP187" s="49"/>
      <c r="BOS187" s="49"/>
      <c r="BOV187" s="49"/>
      <c r="BOX187" s="49"/>
      <c r="BPK187" s="49"/>
      <c r="BPL187" s="49"/>
      <c r="BPM187" s="49"/>
      <c r="BPN187" s="49"/>
      <c r="BPO187" s="49"/>
      <c r="BPP187" s="49"/>
      <c r="BPQ187" s="49"/>
      <c r="BPR187" s="49"/>
      <c r="BPS187" s="49"/>
      <c r="BPT187" s="49"/>
      <c r="BPU187" s="49"/>
      <c r="BPV187" s="49"/>
      <c r="BPW187" s="49"/>
      <c r="BPX187" s="49"/>
      <c r="BPY187" s="49"/>
      <c r="BPZ187" s="49"/>
      <c r="BQA187" s="49"/>
      <c r="BQB187" s="49"/>
      <c r="BQC187" s="49"/>
      <c r="BQD187" s="49"/>
      <c r="BQE187" s="49"/>
      <c r="BQF187" s="49"/>
      <c r="BQG187" s="49"/>
      <c r="BQH187" s="49"/>
      <c r="BQI187" s="49"/>
      <c r="BQJ187" s="49"/>
      <c r="BQK187" s="49"/>
      <c r="BQL187" s="49"/>
      <c r="BQM187" s="49"/>
      <c r="BQN187" s="49"/>
      <c r="BQO187" s="49"/>
      <c r="BQP187" s="49"/>
      <c r="BQQ187" s="49"/>
      <c r="BQR187" s="49"/>
      <c r="BQS187" s="49"/>
      <c r="BQT187" s="49"/>
      <c r="BQU187" s="49"/>
      <c r="BQV187" s="49"/>
      <c r="BQW187" s="49"/>
      <c r="BQX187" s="49"/>
      <c r="BRA187" s="49"/>
      <c r="BRD187" s="49"/>
      <c r="BRG187" s="49"/>
      <c r="BRJ187" s="49"/>
      <c r="BRM187" s="49"/>
      <c r="BRP187" s="49"/>
      <c r="BRY187" s="49"/>
      <c r="BSB187" s="49"/>
      <c r="BSE187" s="49"/>
      <c r="BSH187" s="49"/>
      <c r="BSQ187" s="49"/>
      <c r="BSW187" s="49"/>
      <c r="BSZ187" s="49"/>
      <c r="BTC187" s="49"/>
      <c r="BTF187" s="49"/>
      <c r="BTL187" s="49"/>
      <c r="BTO187" s="49"/>
      <c r="BTU187" s="49"/>
      <c r="BTW187" s="49"/>
      <c r="BTX187" s="49"/>
      <c r="BTZ187" s="49"/>
      <c r="BUQ187" s="49"/>
      <c r="BUV187" s="49"/>
      <c r="BVB187" s="49"/>
      <c r="BVE187" s="49"/>
      <c r="BVH187" s="49"/>
      <c r="BVP187" s="49"/>
      <c r="BWL187" s="49"/>
      <c r="BWM187" s="49"/>
      <c r="BWN187" s="49"/>
      <c r="BWO187" s="49"/>
      <c r="BWP187" s="49"/>
      <c r="BWQ187" s="49"/>
      <c r="BXI187" s="49"/>
      <c r="BXJ187" s="49"/>
      <c r="BXM187" s="49"/>
      <c r="BXP187" s="49"/>
      <c r="BXR187" s="49"/>
      <c r="BXT187" s="49"/>
      <c r="BXW187" s="49"/>
      <c r="BXZ187" s="49"/>
      <c r="BYC187" s="49"/>
      <c r="BYF187" s="49"/>
      <c r="BYI187" s="49"/>
      <c r="BYL187" s="49"/>
      <c r="BYO187" s="49"/>
      <c r="BYR187" s="49"/>
      <c r="BYT187" s="49"/>
      <c r="BZG187" s="49"/>
      <c r="BZH187" s="49"/>
      <c r="BZI187" s="49"/>
      <c r="BZJ187" s="49"/>
      <c r="BZK187" s="49"/>
      <c r="BZL187" s="49"/>
      <c r="BZM187" s="49"/>
      <c r="BZN187" s="49"/>
      <c r="BZO187" s="49"/>
      <c r="BZP187" s="49"/>
      <c r="BZQ187" s="49"/>
      <c r="BZR187" s="49"/>
      <c r="BZS187" s="49"/>
      <c r="BZT187" s="49"/>
      <c r="BZU187" s="49"/>
      <c r="BZV187" s="49"/>
      <c r="BZW187" s="49"/>
      <c r="BZX187" s="49"/>
      <c r="BZY187" s="49"/>
      <c r="BZZ187" s="49"/>
      <c r="CAA187" s="49"/>
      <c r="CAB187" s="49"/>
      <c r="CAC187" s="49"/>
      <c r="CAD187" s="49"/>
      <c r="CAE187" s="49"/>
      <c r="CAF187" s="49"/>
      <c r="CAG187" s="49"/>
      <c r="CAH187" s="49"/>
      <c r="CAI187" s="49"/>
      <c r="CAJ187" s="49"/>
      <c r="CAK187" s="49"/>
      <c r="CAL187" s="49"/>
      <c r="CAM187" s="49"/>
      <c r="CAN187" s="49"/>
      <c r="CAO187" s="49"/>
      <c r="CAP187" s="49"/>
      <c r="CAQ187" s="49"/>
      <c r="CAR187" s="49"/>
      <c r="CAS187" s="49"/>
      <c r="CAT187" s="49"/>
      <c r="CAW187" s="49"/>
      <c r="CAZ187" s="49"/>
      <c r="CBC187" s="49"/>
      <c r="CBF187" s="49"/>
      <c r="CBI187" s="49"/>
      <c r="CBL187" s="49"/>
      <c r="CBU187" s="49"/>
      <c r="CBX187" s="49"/>
      <c r="CCA187" s="49"/>
      <c r="CCD187" s="49"/>
      <c r="CCM187" s="49"/>
      <c r="CCS187" s="49"/>
      <c r="CCV187" s="49"/>
      <c r="CCY187" s="49"/>
      <c r="CDB187" s="49"/>
      <c r="CDH187" s="49"/>
      <c r="CDK187" s="49"/>
      <c r="CDQ187" s="49"/>
      <c r="CDS187" s="49"/>
      <c r="CDT187" s="49"/>
      <c r="CDV187" s="49"/>
      <c r="CEM187" s="49"/>
      <c r="CER187" s="49"/>
      <c r="CEX187" s="49"/>
      <c r="CFA187" s="49"/>
      <c r="CFD187" s="49"/>
      <c r="CFL187" s="49"/>
      <c r="CGH187" s="49"/>
      <c r="CGI187" s="49"/>
      <c r="CGJ187" s="49"/>
      <c r="CGK187" s="49"/>
      <c r="CGL187" s="49"/>
      <c r="CGM187" s="49"/>
      <c r="CHE187" s="49"/>
      <c r="CHF187" s="49"/>
      <c r="CHI187" s="49"/>
      <c r="CHL187" s="49"/>
      <c r="CHN187" s="49"/>
      <c r="CHP187" s="49"/>
      <c r="CHS187" s="49"/>
      <c r="CHV187" s="49"/>
      <c r="CHY187" s="49"/>
      <c r="CIB187" s="49"/>
      <c r="CIE187" s="49"/>
      <c r="CIH187" s="49"/>
      <c r="CIK187" s="49"/>
      <c r="CIN187" s="49"/>
      <c r="CIP187" s="49"/>
      <c r="CJC187" s="49"/>
      <c r="CJD187" s="49"/>
      <c r="CJE187" s="49"/>
      <c r="CJF187" s="49"/>
      <c r="CJG187" s="49"/>
      <c r="CJH187" s="49"/>
      <c r="CJI187" s="49"/>
      <c r="CJJ187" s="49"/>
      <c r="CJK187" s="49"/>
      <c r="CJL187" s="49"/>
      <c r="CJM187" s="49"/>
      <c r="CJN187" s="49"/>
      <c r="CJO187" s="49"/>
      <c r="CJP187" s="49"/>
      <c r="CJQ187" s="49"/>
      <c r="CJR187" s="49"/>
      <c r="CJS187" s="49"/>
      <c r="CJT187" s="49"/>
      <c r="CJU187" s="49"/>
      <c r="CJV187" s="49"/>
      <c r="CJW187" s="49"/>
      <c r="CJX187" s="49"/>
      <c r="CJY187" s="49"/>
      <c r="CJZ187" s="49"/>
      <c r="CKA187" s="49"/>
      <c r="CKB187" s="49"/>
      <c r="CKC187" s="49"/>
      <c r="CKD187" s="49"/>
      <c r="CKE187" s="49"/>
      <c r="CKF187" s="49"/>
      <c r="CKG187" s="49"/>
      <c r="CKH187" s="49"/>
      <c r="CKI187" s="49"/>
      <c r="CKJ187" s="49"/>
      <c r="CKK187" s="49"/>
      <c r="CKL187" s="49"/>
      <c r="CKM187" s="49"/>
      <c r="CKN187" s="49"/>
      <c r="CKO187" s="49"/>
      <c r="CKP187" s="49"/>
      <c r="CKS187" s="49"/>
      <c r="CKV187" s="49"/>
      <c r="CKY187" s="49"/>
      <c r="CLB187" s="49"/>
      <c r="CLE187" s="49"/>
      <c r="CLH187" s="49"/>
      <c r="CLQ187" s="49"/>
      <c r="CLT187" s="49"/>
      <c r="CLW187" s="49"/>
      <c r="CLZ187" s="49"/>
      <c r="CMI187" s="49"/>
      <c r="CMO187" s="49"/>
      <c r="CMR187" s="49"/>
      <c r="CMU187" s="49"/>
      <c r="CMX187" s="49"/>
      <c r="CND187" s="49"/>
      <c r="CNG187" s="49"/>
      <c r="CNM187" s="49"/>
      <c r="CNO187" s="49"/>
      <c r="CNP187" s="49"/>
      <c r="CNR187" s="49"/>
      <c r="COI187" s="49"/>
      <c r="CON187" s="49"/>
      <c r="COT187" s="49"/>
      <c r="COW187" s="49"/>
      <c r="COZ187" s="49"/>
      <c r="CPH187" s="49"/>
      <c r="CQD187" s="49"/>
      <c r="CQE187" s="49"/>
      <c r="CQF187" s="49"/>
      <c r="CQG187" s="49"/>
      <c r="CQH187" s="49"/>
      <c r="CQI187" s="49"/>
      <c r="CRA187" s="49"/>
      <c r="CRB187" s="49"/>
      <c r="CRE187" s="49"/>
      <c r="CRH187" s="49"/>
      <c r="CRJ187" s="49"/>
      <c r="CRL187" s="49"/>
      <c r="CRO187" s="49"/>
      <c r="CRR187" s="49"/>
      <c r="CRU187" s="49"/>
      <c r="CRX187" s="49"/>
      <c r="CSA187" s="49"/>
      <c r="CSD187" s="49"/>
      <c r="CSG187" s="49"/>
      <c r="CSJ187" s="49"/>
      <c r="CSL187" s="49"/>
      <c r="CSY187" s="49"/>
      <c r="CSZ187" s="49"/>
      <c r="CTA187" s="49"/>
      <c r="CTB187" s="49"/>
      <c r="CTC187" s="49"/>
      <c r="CTD187" s="49"/>
      <c r="CTE187" s="49"/>
      <c r="CTF187" s="49"/>
      <c r="CTG187" s="49"/>
      <c r="CTH187" s="49"/>
      <c r="CTI187" s="49"/>
      <c r="CTJ187" s="49"/>
      <c r="CTK187" s="49"/>
      <c r="CTL187" s="49"/>
      <c r="CTM187" s="49"/>
      <c r="CTN187" s="49"/>
      <c r="CTO187" s="49"/>
      <c r="CTP187" s="49"/>
      <c r="CTQ187" s="49"/>
      <c r="CTR187" s="49"/>
      <c r="CTS187" s="49"/>
      <c r="CTT187" s="49"/>
      <c r="CTU187" s="49"/>
      <c r="CTV187" s="49"/>
      <c r="CTW187" s="49"/>
      <c r="CTX187" s="49"/>
      <c r="CTY187" s="49"/>
      <c r="CTZ187" s="49"/>
      <c r="CUA187" s="49"/>
      <c r="CUB187" s="49"/>
      <c r="CUC187" s="49"/>
      <c r="CUD187" s="49"/>
      <c r="CUE187" s="49"/>
      <c r="CUF187" s="49"/>
      <c r="CUG187" s="49"/>
      <c r="CUH187" s="49"/>
      <c r="CUI187" s="49"/>
      <c r="CUJ187" s="49"/>
      <c r="CUK187" s="49"/>
      <c r="CUL187" s="49"/>
      <c r="CUO187" s="49"/>
      <c r="CUR187" s="49"/>
      <c r="CUU187" s="49"/>
      <c r="CUX187" s="49"/>
      <c r="CVA187" s="49"/>
      <c r="CVD187" s="49"/>
      <c r="CVM187" s="49"/>
      <c r="CVP187" s="49"/>
      <c r="CVS187" s="49"/>
      <c r="CVV187" s="49"/>
      <c r="CWE187" s="49"/>
      <c r="CWK187" s="49"/>
      <c r="CWN187" s="49"/>
      <c r="CWQ187" s="49"/>
      <c r="CWT187" s="49"/>
      <c r="CWZ187" s="49"/>
      <c r="CXC187" s="49"/>
      <c r="CXI187" s="49"/>
      <c r="CXK187" s="49"/>
      <c r="CXL187" s="49"/>
      <c r="CXN187" s="49"/>
      <c r="CYE187" s="49"/>
      <c r="CYJ187" s="49"/>
      <c r="CYP187" s="49"/>
      <c r="CYS187" s="49"/>
      <c r="CYV187" s="49"/>
      <c r="CZD187" s="49"/>
      <c r="CZZ187" s="49"/>
      <c r="DAA187" s="49"/>
      <c r="DAB187" s="49"/>
      <c r="DAC187" s="49"/>
      <c r="DAD187" s="49"/>
      <c r="DAE187" s="49"/>
      <c r="DAW187" s="49"/>
      <c r="DAX187" s="49"/>
      <c r="DBA187" s="49"/>
      <c r="DBD187" s="49"/>
      <c r="DBF187" s="49"/>
      <c r="DBH187" s="49"/>
      <c r="DBK187" s="49"/>
      <c r="DBN187" s="49"/>
      <c r="DBQ187" s="49"/>
      <c r="DBT187" s="49"/>
      <c r="DBW187" s="49"/>
      <c r="DBZ187" s="49"/>
      <c r="DCC187" s="49"/>
      <c r="DCF187" s="49"/>
      <c r="DCH187" s="49"/>
      <c r="DCU187" s="49"/>
      <c r="DCV187" s="49"/>
      <c r="DCW187" s="49"/>
      <c r="DCX187" s="49"/>
      <c r="DCY187" s="49"/>
      <c r="DCZ187" s="49"/>
      <c r="DDA187" s="49"/>
      <c r="DDB187" s="49"/>
      <c r="DDC187" s="49"/>
      <c r="DDD187" s="49"/>
      <c r="DDE187" s="49"/>
      <c r="DDF187" s="49"/>
      <c r="DDG187" s="49"/>
      <c r="DDH187" s="49"/>
      <c r="DDI187" s="49"/>
      <c r="DDJ187" s="49"/>
      <c r="DDK187" s="49"/>
      <c r="DDL187" s="49"/>
      <c r="DDM187" s="49"/>
      <c r="DDN187" s="49"/>
      <c r="DDO187" s="49"/>
      <c r="DDP187" s="49"/>
      <c r="DDQ187" s="49"/>
      <c r="DDR187" s="49"/>
      <c r="DDS187" s="49"/>
      <c r="DDT187" s="49"/>
      <c r="DDU187" s="49"/>
      <c r="DDV187" s="49"/>
      <c r="DDW187" s="49"/>
      <c r="DDX187" s="49"/>
      <c r="DDY187" s="49"/>
      <c r="DDZ187" s="49"/>
      <c r="DEA187" s="49"/>
      <c r="DEB187" s="49"/>
      <c r="DEC187" s="49"/>
      <c r="DED187" s="49"/>
      <c r="DEE187" s="49"/>
      <c r="DEF187" s="49"/>
      <c r="DEG187" s="49"/>
      <c r="DEH187" s="49"/>
      <c r="DEK187" s="49"/>
      <c r="DEN187" s="49"/>
      <c r="DEQ187" s="49"/>
      <c r="DET187" s="49"/>
      <c r="DEW187" s="49"/>
      <c r="DEZ187" s="49"/>
      <c r="DFI187" s="49"/>
      <c r="DFL187" s="49"/>
      <c r="DFO187" s="49"/>
      <c r="DFR187" s="49"/>
      <c r="DGA187" s="49"/>
      <c r="DGG187" s="49"/>
      <c r="DGJ187" s="49"/>
      <c r="DGM187" s="49"/>
      <c r="DGP187" s="49"/>
      <c r="DGV187" s="49"/>
      <c r="DGY187" s="49"/>
      <c r="DHE187" s="49"/>
      <c r="DHG187" s="49"/>
      <c r="DHH187" s="49"/>
      <c r="DHJ187" s="49"/>
      <c r="DIA187" s="49"/>
      <c r="DIF187" s="49"/>
      <c r="DIL187" s="49"/>
      <c r="DIO187" s="49"/>
      <c r="DIR187" s="49"/>
      <c r="DIZ187" s="49"/>
      <c r="DJV187" s="49"/>
      <c r="DJW187" s="49"/>
      <c r="DJX187" s="49"/>
      <c r="DJY187" s="49"/>
      <c r="DJZ187" s="49"/>
      <c r="DKA187" s="49"/>
      <c r="DKS187" s="49"/>
      <c r="DKT187" s="49"/>
      <c r="DKW187" s="49"/>
      <c r="DKZ187" s="49"/>
      <c r="DLB187" s="49"/>
      <c r="DLD187" s="49"/>
      <c r="DLG187" s="49"/>
      <c r="DLJ187" s="49"/>
      <c r="DLM187" s="49"/>
      <c r="DLP187" s="49"/>
      <c r="DLS187" s="49"/>
      <c r="DLV187" s="49"/>
      <c r="DLY187" s="49"/>
      <c r="DMB187" s="49"/>
      <c r="DMD187" s="49"/>
      <c r="DMQ187" s="49"/>
      <c r="DMR187" s="49"/>
      <c r="DMS187" s="49"/>
      <c r="DMT187" s="49"/>
      <c r="DMU187" s="49"/>
      <c r="DMV187" s="49"/>
      <c r="DMW187" s="49"/>
      <c r="DMX187" s="49"/>
      <c r="DMY187" s="49"/>
      <c r="DMZ187" s="49"/>
      <c r="DNA187" s="49"/>
      <c r="DNB187" s="49"/>
      <c r="DNC187" s="49"/>
      <c r="DND187" s="49"/>
      <c r="DNE187" s="49"/>
      <c r="DNF187" s="49"/>
      <c r="DNG187" s="49"/>
      <c r="DNH187" s="49"/>
      <c r="DNI187" s="49"/>
      <c r="DNJ187" s="49"/>
      <c r="DNK187" s="49"/>
      <c r="DNL187" s="49"/>
      <c r="DNM187" s="49"/>
      <c r="DNN187" s="49"/>
      <c r="DNO187" s="49"/>
      <c r="DNP187" s="49"/>
      <c r="DNQ187" s="49"/>
      <c r="DNR187" s="49"/>
      <c r="DNS187" s="49"/>
      <c r="DNT187" s="49"/>
      <c r="DNU187" s="49"/>
      <c r="DNV187" s="49"/>
      <c r="DNW187" s="49"/>
      <c r="DNX187" s="49"/>
      <c r="DNY187" s="49"/>
      <c r="DNZ187" s="49"/>
      <c r="DOA187" s="49"/>
      <c r="DOB187" s="49"/>
      <c r="DOC187" s="49"/>
      <c r="DOD187" s="49"/>
      <c r="DOG187" s="49"/>
      <c r="DOJ187" s="49"/>
      <c r="DOM187" s="49"/>
      <c r="DOP187" s="49"/>
      <c r="DOS187" s="49"/>
      <c r="DOV187" s="49"/>
      <c r="DPE187" s="49"/>
      <c r="DPH187" s="49"/>
      <c r="DPK187" s="49"/>
      <c r="DPN187" s="49"/>
      <c r="DPW187" s="49"/>
      <c r="DQC187" s="49"/>
      <c r="DQF187" s="49"/>
      <c r="DQI187" s="49"/>
      <c r="DQL187" s="49"/>
      <c r="DQR187" s="49"/>
      <c r="DQU187" s="49"/>
      <c r="DRA187" s="49"/>
      <c r="DRC187" s="49"/>
      <c r="DRD187" s="49"/>
      <c r="DRF187" s="49"/>
      <c r="DRW187" s="49"/>
      <c r="DSB187" s="49"/>
      <c r="DSH187" s="49"/>
      <c r="DSK187" s="49"/>
      <c r="DSN187" s="49"/>
      <c r="DSV187" s="49"/>
      <c r="DTR187" s="49"/>
      <c r="DTS187" s="49"/>
      <c r="DTT187" s="49"/>
      <c r="DTU187" s="49"/>
      <c r="DTV187" s="49"/>
      <c r="DTW187" s="49"/>
      <c r="DUO187" s="49"/>
      <c r="DUP187" s="49"/>
      <c r="DUS187" s="49"/>
      <c r="DUV187" s="49"/>
      <c r="DUX187" s="49"/>
      <c r="DUZ187" s="49"/>
      <c r="DVC187" s="49"/>
      <c r="DVF187" s="49"/>
      <c r="DVI187" s="49"/>
      <c r="DVL187" s="49"/>
      <c r="DVO187" s="49"/>
      <c r="DVR187" s="49"/>
      <c r="DVU187" s="49"/>
      <c r="DVX187" s="49"/>
      <c r="DVZ187" s="49"/>
      <c r="DWM187" s="49"/>
      <c r="DWN187" s="49"/>
      <c r="DWO187" s="49"/>
      <c r="DWP187" s="49"/>
      <c r="DWQ187" s="49"/>
      <c r="DWR187" s="49"/>
      <c r="DWS187" s="49"/>
      <c r="DWT187" s="49"/>
      <c r="DWU187" s="49"/>
      <c r="DWV187" s="49"/>
      <c r="DWW187" s="49"/>
      <c r="DWX187" s="49"/>
      <c r="DWY187" s="49"/>
      <c r="DWZ187" s="49"/>
      <c r="DXA187" s="49"/>
      <c r="DXB187" s="49"/>
      <c r="DXC187" s="49"/>
      <c r="DXD187" s="49"/>
      <c r="DXE187" s="49"/>
      <c r="DXF187" s="49"/>
      <c r="DXG187" s="49"/>
      <c r="DXH187" s="49"/>
      <c r="DXI187" s="49"/>
      <c r="DXJ187" s="49"/>
      <c r="DXK187" s="49"/>
      <c r="DXL187" s="49"/>
      <c r="DXM187" s="49"/>
      <c r="DXN187" s="49"/>
      <c r="DXO187" s="49"/>
      <c r="DXP187" s="49"/>
      <c r="DXQ187" s="49"/>
      <c r="DXR187" s="49"/>
      <c r="DXS187" s="49"/>
      <c r="DXT187" s="49"/>
      <c r="DXU187" s="49"/>
      <c r="DXV187" s="49"/>
      <c r="DXW187" s="49"/>
      <c r="DXX187" s="49"/>
      <c r="DXY187" s="49"/>
      <c r="DXZ187" s="49"/>
      <c r="DYC187" s="49"/>
      <c r="DYF187" s="49"/>
      <c r="DYI187" s="49"/>
      <c r="DYL187" s="49"/>
      <c r="DYO187" s="49"/>
      <c r="DYR187" s="49"/>
      <c r="DZA187" s="49"/>
      <c r="DZD187" s="49"/>
      <c r="DZG187" s="49"/>
      <c r="DZJ187" s="49"/>
      <c r="DZS187" s="49"/>
      <c r="DZY187" s="49"/>
      <c r="EAB187" s="49"/>
      <c r="EAE187" s="49"/>
      <c r="EAH187" s="49"/>
      <c r="EAN187" s="49"/>
      <c r="EAQ187" s="49"/>
      <c r="EAW187" s="49"/>
      <c r="EAY187" s="49"/>
      <c r="EAZ187" s="49"/>
      <c r="EBB187" s="49"/>
      <c r="EBS187" s="49"/>
      <c r="EBX187" s="49"/>
      <c r="ECD187" s="49"/>
      <c r="ECG187" s="49"/>
      <c r="ECJ187" s="49"/>
      <c r="ECR187" s="49"/>
      <c r="EDN187" s="49"/>
      <c r="EDO187" s="49"/>
      <c r="EDP187" s="49"/>
      <c r="EDQ187" s="49"/>
      <c r="EDR187" s="49"/>
      <c r="EDS187" s="49"/>
      <c r="EEK187" s="49"/>
      <c r="EEL187" s="49"/>
      <c r="EEO187" s="49"/>
      <c r="EER187" s="49"/>
      <c r="EET187" s="49"/>
      <c r="EEV187" s="49"/>
      <c r="EEY187" s="49"/>
      <c r="EFB187" s="49"/>
      <c r="EFE187" s="49"/>
      <c r="EFH187" s="49"/>
      <c r="EFK187" s="49"/>
      <c r="EFN187" s="49"/>
      <c r="EFQ187" s="49"/>
      <c r="EFT187" s="49"/>
      <c r="EFV187" s="49"/>
      <c r="EGI187" s="49"/>
      <c r="EGJ187" s="49"/>
      <c r="EGK187" s="49"/>
      <c r="EGL187" s="49"/>
      <c r="EGM187" s="49"/>
      <c r="EGN187" s="49"/>
      <c r="EGO187" s="49"/>
      <c r="EGP187" s="49"/>
      <c r="EGQ187" s="49"/>
      <c r="EGR187" s="49"/>
      <c r="EGS187" s="49"/>
      <c r="EGT187" s="49"/>
      <c r="EGU187" s="49"/>
      <c r="EGV187" s="49"/>
      <c r="EGW187" s="49"/>
      <c r="EGX187" s="49"/>
      <c r="EGY187" s="49"/>
      <c r="EGZ187" s="49"/>
      <c r="EHA187" s="49"/>
      <c r="EHB187" s="49"/>
      <c r="EHC187" s="49"/>
      <c r="EHD187" s="49"/>
      <c r="EHE187" s="49"/>
      <c r="EHF187" s="49"/>
      <c r="EHG187" s="49"/>
      <c r="EHH187" s="49"/>
      <c r="EHI187" s="49"/>
      <c r="EHJ187" s="49"/>
      <c r="EHK187" s="49"/>
      <c r="EHL187" s="49"/>
      <c r="EHM187" s="49"/>
      <c r="EHN187" s="49"/>
      <c r="EHO187" s="49"/>
      <c r="EHP187" s="49"/>
      <c r="EHQ187" s="49"/>
      <c r="EHR187" s="49"/>
      <c r="EHS187" s="49"/>
      <c r="EHT187" s="49"/>
      <c r="EHU187" s="49"/>
      <c r="EHV187" s="49"/>
      <c r="EHY187" s="49"/>
      <c r="EIB187" s="49"/>
      <c r="EIE187" s="49"/>
      <c r="EIH187" s="49"/>
      <c r="EIK187" s="49"/>
      <c r="EIN187" s="49"/>
      <c r="EIW187" s="49"/>
      <c r="EIZ187" s="49"/>
      <c r="EJC187" s="49"/>
      <c r="EJF187" s="49"/>
      <c r="EJO187" s="49"/>
      <c r="EJU187" s="49"/>
      <c r="EJX187" s="49"/>
      <c r="EKA187" s="49"/>
      <c r="EKD187" s="49"/>
      <c r="EKJ187" s="49"/>
      <c r="EKM187" s="49"/>
      <c r="EKS187" s="49"/>
      <c r="EKU187" s="49"/>
      <c r="EKV187" s="49"/>
      <c r="EKX187" s="49"/>
      <c r="ELO187" s="49"/>
      <c r="ELT187" s="49"/>
      <c r="ELZ187" s="49"/>
      <c r="EMC187" s="49"/>
      <c r="EMF187" s="49"/>
      <c r="EMN187" s="49"/>
      <c r="ENJ187" s="49"/>
      <c r="ENK187" s="49"/>
      <c r="ENL187" s="49"/>
      <c r="ENM187" s="49"/>
      <c r="ENN187" s="49"/>
      <c r="ENO187" s="49"/>
      <c r="EOG187" s="49"/>
      <c r="EOH187" s="49"/>
      <c r="EOK187" s="49"/>
      <c r="EON187" s="49"/>
      <c r="EOP187" s="49"/>
      <c r="EOR187" s="49"/>
      <c r="EOU187" s="49"/>
      <c r="EOX187" s="49"/>
      <c r="EPA187" s="49"/>
      <c r="EPD187" s="49"/>
      <c r="EPG187" s="49"/>
      <c r="EPJ187" s="49"/>
      <c r="EPM187" s="49"/>
      <c r="EPP187" s="49"/>
      <c r="EPR187" s="49"/>
      <c r="EQE187" s="49"/>
      <c r="EQF187" s="49"/>
      <c r="EQG187" s="49"/>
      <c r="EQH187" s="49"/>
      <c r="EQI187" s="49"/>
      <c r="EQJ187" s="49"/>
      <c r="EQK187" s="49"/>
      <c r="EQL187" s="49"/>
      <c r="EQM187" s="49"/>
      <c r="EQN187" s="49"/>
      <c r="EQO187" s="49"/>
      <c r="EQP187" s="49"/>
      <c r="EQQ187" s="49"/>
      <c r="EQR187" s="49"/>
      <c r="EQS187" s="49"/>
      <c r="EQT187" s="49"/>
      <c r="EQU187" s="49"/>
      <c r="EQV187" s="49"/>
      <c r="EQW187" s="49"/>
      <c r="EQX187" s="49"/>
      <c r="EQY187" s="49"/>
      <c r="EQZ187" s="49"/>
      <c r="ERA187" s="49"/>
      <c r="ERB187" s="49"/>
      <c r="ERC187" s="49"/>
      <c r="ERD187" s="49"/>
      <c r="ERE187" s="49"/>
      <c r="ERF187" s="49"/>
      <c r="ERG187" s="49"/>
      <c r="ERH187" s="49"/>
      <c r="ERI187" s="49"/>
      <c r="ERJ187" s="49"/>
      <c r="ERK187" s="49"/>
      <c r="ERL187" s="49"/>
      <c r="ERM187" s="49"/>
      <c r="ERN187" s="49"/>
      <c r="ERO187" s="49"/>
      <c r="ERP187" s="49"/>
      <c r="ERQ187" s="49"/>
      <c r="ERR187" s="49"/>
      <c r="ERU187" s="49"/>
      <c r="ERX187" s="49"/>
      <c r="ESA187" s="49"/>
      <c r="ESD187" s="49"/>
      <c r="ESG187" s="49"/>
      <c r="ESJ187" s="49"/>
      <c r="ESS187" s="49"/>
      <c r="ESV187" s="49"/>
      <c r="ESY187" s="49"/>
      <c r="ETB187" s="49"/>
      <c r="ETK187" s="49"/>
      <c r="ETQ187" s="49"/>
      <c r="ETT187" s="49"/>
      <c r="ETW187" s="49"/>
      <c r="ETZ187" s="49"/>
      <c r="EUF187" s="49"/>
      <c r="EUI187" s="49"/>
      <c r="EUO187" s="49"/>
      <c r="EUQ187" s="49"/>
      <c r="EUR187" s="49"/>
      <c r="EUT187" s="49"/>
      <c r="EVK187" s="49"/>
      <c r="EVP187" s="49"/>
      <c r="EVV187" s="49"/>
      <c r="EVY187" s="49"/>
      <c r="EWB187" s="49"/>
      <c r="EWJ187" s="49"/>
      <c r="EXF187" s="49"/>
      <c r="EXG187" s="49"/>
      <c r="EXH187" s="49"/>
      <c r="EXI187" s="49"/>
      <c r="EXJ187" s="49"/>
      <c r="EXK187" s="49"/>
      <c r="EYC187" s="49"/>
      <c r="EYD187" s="49"/>
      <c r="EYG187" s="49"/>
      <c r="EYJ187" s="49"/>
      <c r="EYL187" s="49"/>
      <c r="EYN187" s="49"/>
      <c r="EYQ187" s="49"/>
      <c r="EYT187" s="49"/>
      <c r="EYW187" s="49"/>
      <c r="EYZ187" s="49"/>
      <c r="EZC187" s="49"/>
      <c r="EZF187" s="49"/>
      <c r="EZI187" s="49"/>
      <c r="EZL187" s="49"/>
      <c r="EZN187" s="49"/>
      <c r="FAA187" s="49"/>
      <c r="FAB187" s="49"/>
      <c r="FAC187" s="49"/>
      <c r="FAD187" s="49"/>
      <c r="FAE187" s="49"/>
      <c r="FAF187" s="49"/>
      <c r="FAG187" s="49"/>
      <c r="FAH187" s="49"/>
      <c r="FAI187" s="49"/>
      <c r="FAJ187" s="49"/>
      <c r="FAK187" s="49"/>
      <c r="FAL187" s="49"/>
      <c r="FAM187" s="49"/>
      <c r="FAN187" s="49"/>
      <c r="FAO187" s="49"/>
      <c r="FAP187" s="49"/>
      <c r="FAQ187" s="49"/>
      <c r="FAR187" s="49"/>
      <c r="FAS187" s="49"/>
      <c r="FAT187" s="49"/>
      <c r="FAU187" s="49"/>
      <c r="FAV187" s="49"/>
      <c r="FAW187" s="49"/>
      <c r="FAX187" s="49"/>
      <c r="FAY187" s="49"/>
      <c r="FAZ187" s="49"/>
      <c r="FBA187" s="49"/>
      <c r="FBB187" s="49"/>
      <c r="FBC187" s="49"/>
      <c r="FBD187" s="49"/>
      <c r="FBE187" s="49"/>
      <c r="FBF187" s="49"/>
      <c r="FBG187" s="49"/>
      <c r="FBH187" s="49"/>
      <c r="FBI187" s="49"/>
      <c r="FBJ187" s="49"/>
      <c r="FBK187" s="49"/>
      <c r="FBL187" s="49"/>
      <c r="FBM187" s="49"/>
      <c r="FBN187" s="49"/>
      <c r="FBQ187" s="49"/>
      <c r="FBT187" s="49"/>
      <c r="FBW187" s="49"/>
      <c r="FBZ187" s="49"/>
      <c r="FCC187" s="49"/>
      <c r="FCF187" s="49"/>
      <c r="FCO187" s="49"/>
      <c r="FCR187" s="49"/>
      <c r="FCU187" s="49"/>
      <c r="FCX187" s="49"/>
      <c r="FDG187" s="49"/>
      <c r="FDM187" s="49"/>
      <c r="FDP187" s="49"/>
      <c r="FDS187" s="49"/>
      <c r="FDV187" s="49"/>
      <c r="FEB187" s="49"/>
      <c r="FEE187" s="49"/>
      <c r="FEK187" s="49"/>
      <c r="FEM187" s="49"/>
      <c r="FEN187" s="49"/>
      <c r="FEP187" s="49"/>
      <c r="FFG187" s="49"/>
      <c r="FFL187" s="49"/>
      <c r="FFR187" s="49"/>
      <c r="FFU187" s="49"/>
      <c r="FFX187" s="49"/>
      <c r="FGF187" s="49"/>
      <c r="FHB187" s="49"/>
      <c r="FHC187" s="49"/>
      <c r="FHD187" s="49"/>
      <c r="FHE187" s="49"/>
      <c r="FHF187" s="49"/>
      <c r="FHG187" s="49"/>
      <c r="FHY187" s="49"/>
      <c r="FHZ187" s="49"/>
      <c r="FIC187" s="49"/>
      <c r="FIF187" s="49"/>
      <c r="FIH187" s="49"/>
      <c r="FIJ187" s="49"/>
      <c r="FIM187" s="49"/>
      <c r="FIP187" s="49"/>
      <c r="FIS187" s="49"/>
      <c r="FIV187" s="49"/>
      <c r="FIY187" s="49"/>
      <c r="FJB187" s="49"/>
      <c r="FJE187" s="49"/>
      <c r="FJH187" s="49"/>
      <c r="FJJ187" s="49"/>
      <c r="FJW187" s="49"/>
      <c r="FJX187" s="49"/>
      <c r="FJY187" s="49"/>
      <c r="FJZ187" s="49"/>
      <c r="FKA187" s="49"/>
      <c r="FKB187" s="49"/>
      <c r="FKC187" s="49"/>
      <c r="FKD187" s="49"/>
      <c r="FKE187" s="49"/>
      <c r="FKF187" s="49"/>
      <c r="FKG187" s="49"/>
      <c r="FKH187" s="49"/>
      <c r="FKI187" s="49"/>
      <c r="FKJ187" s="49"/>
      <c r="FKK187" s="49"/>
      <c r="FKL187" s="49"/>
      <c r="FKM187" s="49"/>
      <c r="FKN187" s="49"/>
      <c r="FKO187" s="49"/>
      <c r="FKP187" s="49"/>
      <c r="FKQ187" s="49"/>
      <c r="FKR187" s="49"/>
      <c r="FKS187" s="49"/>
      <c r="FKT187" s="49"/>
      <c r="FKU187" s="49"/>
      <c r="FKV187" s="49"/>
      <c r="FKW187" s="49"/>
      <c r="FKX187" s="49"/>
      <c r="FKY187" s="49"/>
      <c r="FKZ187" s="49"/>
      <c r="FLA187" s="49"/>
      <c r="FLB187" s="49"/>
      <c r="FLC187" s="49"/>
      <c r="FLD187" s="49"/>
      <c r="FLE187" s="49"/>
      <c r="FLF187" s="49"/>
      <c r="FLG187" s="49"/>
      <c r="FLH187" s="49"/>
      <c r="FLI187" s="49"/>
      <c r="FLJ187" s="49"/>
      <c r="FLM187" s="49"/>
      <c r="FLP187" s="49"/>
      <c r="FLS187" s="49"/>
      <c r="FLV187" s="49"/>
      <c r="FLY187" s="49"/>
      <c r="FMB187" s="49"/>
      <c r="FMK187" s="49"/>
      <c r="FMN187" s="49"/>
      <c r="FMQ187" s="49"/>
      <c r="FMT187" s="49"/>
      <c r="FNC187" s="49"/>
      <c r="FNI187" s="49"/>
      <c r="FNL187" s="49"/>
      <c r="FNO187" s="49"/>
      <c r="FNR187" s="49"/>
      <c r="FNX187" s="49"/>
      <c r="FOA187" s="49"/>
      <c r="FOG187" s="49"/>
      <c r="FOI187" s="49"/>
      <c r="FOJ187" s="49"/>
      <c r="FOL187" s="49"/>
      <c r="FPC187" s="49"/>
      <c r="FPH187" s="49"/>
      <c r="FPN187" s="49"/>
      <c r="FPQ187" s="49"/>
      <c r="FPT187" s="49"/>
      <c r="FQB187" s="49"/>
      <c r="FQX187" s="49"/>
      <c r="FQY187" s="49"/>
      <c r="FQZ187" s="49"/>
      <c r="FRA187" s="49"/>
      <c r="FRB187" s="49"/>
      <c r="FRC187" s="49"/>
      <c r="FRU187" s="49"/>
      <c r="FRV187" s="49"/>
      <c r="FRY187" s="49"/>
      <c r="FSB187" s="49"/>
      <c r="FSD187" s="49"/>
      <c r="FSF187" s="49"/>
      <c r="FSI187" s="49"/>
      <c r="FSL187" s="49"/>
      <c r="FSO187" s="49"/>
      <c r="FSR187" s="49"/>
      <c r="FSU187" s="49"/>
      <c r="FSX187" s="49"/>
      <c r="FTA187" s="49"/>
      <c r="FTD187" s="49"/>
      <c r="FTF187" s="49"/>
      <c r="FTS187" s="49"/>
      <c r="FTT187" s="49"/>
      <c r="FTU187" s="49"/>
      <c r="FTV187" s="49"/>
      <c r="FTW187" s="49"/>
      <c r="FTX187" s="49"/>
      <c r="FTY187" s="49"/>
      <c r="FTZ187" s="49"/>
      <c r="FUA187" s="49"/>
      <c r="FUB187" s="49"/>
      <c r="FUC187" s="49"/>
      <c r="FUD187" s="49"/>
      <c r="FUE187" s="49"/>
      <c r="FUF187" s="49"/>
      <c r="FUG187" s="49"/>
      <c r="FUH187" s="49"/>
      <c r="FUI187" s="49"/>
      <c r="FUJ187" s="49"/>
      <c r="FUK187" s="49"/>
      <c r="FUL187" s="49"/>
      <c r="FUM187" s="49"/>
      <c r="FUN187" s="49"/>
      <c r="FUO187" s="49"/>
      <c r="FUP187" s="49"/>
      <c r="FUQ187" s="49"/>
      <c r="FUR187" s="49"/>
      <c r="FUS187" s="49"/>
      <c r="FUT187" s="49"/>
      <c r="FUU187" s="49"/>
      <c r="FUV187" s="49"/>
      <c r="FUW187" s="49"/>
      <c r="FUX187" s="49"/>
      <c r="FUY187" s="49"/>
      <c r="FUZ187" s="49"/>
      <c r="FVA187" s="49"/>
      <c r="FVB187" s="49"/>
      <c r="FVC187" s="49"/>
      <c r="FVD187" s="49"/>
      <c r="FVE187" s="49"/>
      <c r="FVF187" s="49"/>
      <c r="FVI187" s="49"/>
      <c r="FVL187" s="49"/>
      <c r="FVO187" s="49"/>
      <c r="FVR187" s="49"/>
      <c r="FVU187" s="49"/>
      <c r="FVX187" s="49"/>
      <c r="FWG187" s="49"/>
      <c r="FWJ187" s="49"/>
      <c r="FWM187" s="49"/>
      <c r="FWP187" s="49"/>
      <c r="FWY187" s="49"/>
      <c r="FXE187" s="49"/>
      <c r="FXH187" s="49"/>
      <c r="FXK187" s="49"/>
      <c r="FXN187" s="49"/>
      <c r="FXT187" s="49"/>
      <c r="FXW187" s="49"/>
      <c r="FYC187" s="49"/>
      <c r="FYE187" s="49"/>
      <c r="FYF187" s="49"/>
      <c r="FYH187" s="49"/>
      <c r="FYY187" s="49"/>
      <c r="FZD187" s="49"/>
      <c r="FZJ187" s="49"/>
      <c r="FZM187" s="49"/>
      <c r="FZP187" s="49"/>
      <c r="FZX187" s="49"/>
      <c r="GAT187" s="49"/>
      <c r="GAU187" s="49"/>
      <c r="GAV187" s="49"/>
      <c r="GAW187" s="49"/>
      <c r="GAX187" s="49"/>
      <c r="GAY187" s="49"/>
      <c r="GBQ187" s="49"/>
      <c r="GBR187" s="49"/>
      <c r="GBU187" s="49"/>
      <c r="GBX187" s="49"/>
      <c r="GBZ187" s="49"/>
      <c r="GCB187" s="49"/>
      <c r="GCE187" s="49"/>
      <c r="GCH187" s="49"/>
      <c r="GCK187" s="49"/>
      <c r="GCN187" s="49"/>
      <c r="GCQ187" s="49"/>
      <c r="GCT187" s="49"/>
      <c r="GCW187" s="49"/>
      <c r="GCZ187" s="49"/>
      <c r="GDB187" s="49"/>
      <c r="GDO187" s="49"/>
      <c r="GDP187" s="49"/>
      <c r="GDQ187" s="49"/>
      <c r="GDR187" s="49"/>
      <c r="GDS187" s="49"/>
      <c r="GDT187" s="49"/>
      <c r="GDU187" s="49"/>
      <c r="GDV187" s="49"/>
      <c r="GDW187" s="49"/>
      <c r="GDX187" s="49"/>
      <c r="GDY187" s="49"/>
      <c r="GDZ187" s="49"/>
      <c r="GEA187" s="49"/>
      <c r="GEB187" s="49"/>
      <c r="GEC187" s="49"/>
      <c r="GED187" s="49"/>
      <c r="GEE187" s="49"/>
      <c r="GEF187" s="49"/>
      <c r="GEG187" s="49"/>
      <c r="GEH187" s="49"/>
      <c r="GEI187" s="49"/>
      <c r="GEJ187" s="49"/>
      <c r="GEK187" s="49"/>
      <c r="GEL187" s="49"/>
      <c r="GEM187" s="49"/>
      <c r="GEN187" s="49"/>
      <c r="GEO187" s="49"/>
      <c r="GEP187" s="49"/>
      <c r="GEQ187" s="49"/>
      <c r="GER187" s="49"/>
      <c r="GES187" s="49"/>
      <c r="GET187" s="49"/>
      <c r="GEU187" s="49"/>
      <c r="GEV187" s="49"/>
      <c r="GEW187" s="49"/>
      <c r="GEX187" s="49"/>
      <c r="GEY187" s="49"/>
      <c r="GEZ187" s="49"/>
      <c r="GFA187" s="49"/>
      <c r="GFB187" s="49"/>
      <c r="GFE187" s="49"/>
      <c r="GFH187" s="49"/>
      <c r="GFK187" s="49"/>
      <c r="GFN187" s="49"/>
      <c r="GFQ187" s="49"/>
      <c r="GFT187" s="49"/>
      <c r="GGC187" s="49"/>
      <c r="GGF187" s="49"/>
      <c r="GGI187" s="49"/>
      <c r="GGL187" s="49"/>
      <c r="GGU187" s="49"/>
      <c r="GHA187" s="49"/>
      <c r="GHD187" s="49"/>
      <c r="GHG187" s="49"/>
      <c r="GHJ187" s="49"/>
      <c r="GHP187" s="49"/>
      <c r="GHS187" s="49"/>
      <c r="GHY187" s="49"/>
      <c r="GIA187" s="49"/>
      <c r="GIB187" s="49"/>
      <c r="GID187" s="49"/>
      <c r="GIU187" s="49"/>
      <c r="GIZ187" s="49"/>
      <c r="GJF187" s="49"/>
      <c r="GJI187" s="49"/>
      <c r="GJL187" s="49"/>
      <c r="GJT187" s="49"/>
      <c r="GKP187" s="49"/>
      <c r="GKQ187" s="49"/>
      <c r="GKR187" s="49"/>
      <c r="GKS187" s="49"/>
      <c r="GKT187" s="49"/>
      <c r="GKU187" s="49"/>
      <c r="GLM187" s="49"/>
      <c r="GLN187" s="49"/>
      <c r="GLQ187" s="49"/>
      <c r="GLT187" s="49"/>
      <c r="GLV187" s="49"/>
      <c r="GLX187" s="49"/>
      <c r="GMA187" s="49"/>
      <c r="GMD187" s="49"/>
      <c r="GMG187" s="49"/>
      <c r="GMJ187" s="49"/>
      <c r="GMM187" s="49"/>
      <c r="GMP187" s="49"/>
      <c r="GMS187" s="49"/>
      <c r="GMV187" s="49"/>
      <c r="GMX187" s="49"/>
      <c r="GNK187" s="49"/>
      <c r="GNL187" s="49"/>
      <c r="GNM187" s="49"/>
      <c r="GNN187" s="49"/>
      <c r="GNO187" s="49"/>
      <c r="GNP187" s="49"/>
      <c r="GNQ187" s="49"/>
      <c r="GNR187" s="49"/>
      <c r="GNS187" s="49"/>
      <c r="GNT187" s="49"/>
      <c r="GNU187" s="49"/>
      <c r="GNV187" s="49"/>
      <c r="GNW187" s="49"/>
      <c r="GNX187" s="49"/>
      <c r="GNY187" s="49"/>
      <c r="GNZ187" s="49"/>
      <c r="GOA187" s="49"/>
      <c r="GOB187" s="49"/>
      <c r="GOC187" s="49"/>
      <c r="GOD187" s="49"/>
      <c r="GOE187" s="49"/>
      <c r="GOF187" s="49"/>
      <c r="GOG187" s="49"/>
      <c r="GOH187" s="49"/>
      <c r="GOI187" s="49"/>
      <c r="GOJ187" s="49"/>
      <c r="GOK187" s="49"/>
      <c r="GOL187" s="49"/>
      <c r="GOM187" s="49"/>
      <c r="GON187" s="49"/>
      <c r="GOO187" s="49"/>
      <c r="GOP187" s="49"/>
      <c r="GOQ187" s="49"/>
      <c r="GOR187" s="49"/>
      <c r="GOS187" s="49"/>
      <c r="GOT187" s="49"/>
      <c r="GOU187" s="49"/>
      <c r="GOV187" s="49"/>
      <c r="GOW187" s="49"/>
      <c r="GOX187" s="49"/>
      <c r="GPA187" s="49"/>
      <c r="GPD187" s="49"/>
      <c r="GPG187" s="49"/>
      <c r="GPJ187" s="49"/>
      <c r="GPM187" s="49"/>
      <c r="GPP187" s="49"/>
      <c r="GPY187" s="49"/>
      <c r="GQB187" s="49"/>
      <c r="GQE187" s="49"/>
      <c r="GQH187" s="49"/>
      <c r="GQQ187" s="49"/>
      <c r="GQW187" s="49"/>
      <c r="GQZ187" s="49"/>
      <c r="GRC187" s="49"/>
      <c r="GRF187" s="49"/>
      <c r="GRL187" s="49"/>
      <c r="GRO187" s="49"/>
      <c r="GRU187" s="49"/>
      <c r="GRW187" s="49"/>
      <c r="GRX187" s="49"/>
      <c r="GRZ187" s="49"/>
      <c r="GSQ187" s="49"/>
      <c r="GSV187" s="49"/>
      <c r="GTB187" s="49"/>
      <c r="GTE187" s="49"/>
      <c r="GTH187" s="49"/>
      <c r="GTP187" s="49"/>
      <c r="GUL187" s="49"/>
      <c r="GUM187" s="49"/>
      <c r="GUN187" s="49"/>
      <c r="GUO187" s="49"/>
      <c r="GUP187" s="49"/>
      <c r="GUQ187" s="49"/>
      <c r="GVI187" s="49"/>
      <c r="GVJ187" s="49"/>
      <c r="GVM187" s="49"/>
      <c r="GVP187" s="49"/>
      <c r="GVR187" s="49"/>
      <c r="GVT187" s="49"/>
      <c r="GVW187" s="49"/>
      <c r="GVZ187" s="49"/>
      <c r="GWC187" s="49"/>
      <c r="GWF187" s="49"/>
      <c r="GWI187" s="49"/>
      <c r="GWL187" s="49"/>
      <c r="GWO187" s="49"/>
      <c r="GWR187" s="49"/>
      <c r="GWT187" s="49"/>
      <c r="GXG187" s="49"/>
      <c r="GXH187" s="49"/>
      <c r="GXI187" s="49"/>
      <c r="GXJ187" s="49"/>
      <c r="GXK187" s="49"/>
      <c r="GXL187" s="49"/>
      <c r="GXM187" s="49"/>
      <c r="GXN187" s="49"/>
      <c r="GXO187" s="49"/>
      <c r="GXP187" s="49"/>
      <c r="GXQ187" s="49"/>
      <c r="GXR187" s="49"/>
      <c r="GXS187" s="49"/>
      <c r="GXT187" s="49"/>
      <c r="GXU187" s="49"/>
      <c r="GXV187" s="49"/>
      <c r="GXW187" s="49"/>
      <c r="GXX187" s="49"/>
      <c r="GXY187" s="49"/>
      <c r="GXZ187" s="49"/>
      <c r="GYA187" s="49"/>
      <c r="GYB187" s="49"/>
      <c r="GYC187" s="49"/>
      <c r="GYD187" s="49"/>
      <c r="GYE187" s="49"/>
      <c r="GYF187" s="49"/>
      <c r="GYG187" s="49"/>
      <c r="GYH187" s="49"/>
      <c r="GYI187" s="49"/>
      <c r="GYJ187" s="49"/>
      <c r="GYK187" s="49"/>
      <c r="GYL187" s="49"/>
      <c r="GYM187" s="49"/>
      <c r="GYN187" s="49"/>
      <c r="GYO187" s="49"/>
      <c r="GYP187" s="49"/>
      <c r="GYQ187" s="49"/>
      <c r="GYR187" s="49"/>
      <c r="GYS187" s="49"/>
      <c r="GYT187" s="49"/>
      <c r="GYW187" s="49"/>
      <c r="GYZ187" s="49"/>
      <c r="GZC187" s="49"/>
      <c r="GZF187" s="49"/>
      <c r="GZI187" s="49"/>
      <c r="GZL187" s="49"/>
      <c r="GZU187" s="49"/>
      <c r="GZX187" s="49"/>
      <c r="HAA187" s="49"/>
      <c r="HAD187" s="49"/>
      <c r="HAM187" s="49"/>
      <c r="HAS187" s="49"/>
      <c r="HAV187" s="49"/>
      <c r="HAY187" s="49"/>
      <c r="HBB187" s="49"/>
      <c r="HBH187" s="49"/>
      <c r="HBK187" s="49"/>
      <c r="HBQ187" s="49"/>
      <c r="HBS187" s="49"/>
      <c r="HBT187" s="49"/>
      <c r="HBV187" s="49"/>
      <c r="HCM187" s="49"/>
      <c r="HCR187" s="49"/>
      <c r="HCX187" s="49"/>
      <c r="HDA187" s="49"/>
      <c r="HDD187" s="49"/>
      <c r="HDL187" s="49"/>
      <c r="HEH187" s="49"/>
      <c r="HEI187" s="49"/>
      <c r="HEJ187" s="49"/>
      <c r="HEK187" s="49"/>
      <c r="HEL187" s="49"/>
      <c r="HEM187" s="49"/>
      <c r="HFE187" s="49"/>
      <c r="HFF187" s="49"/>
      <c r="HFI187" s="49"/>
      <c r="HFL187" s="49"/>
      <c r="HFN187" s="49"/>
      <c r="HFP187" s="49"/>
      <c r="HFS187" s="49"/>
      <c r="HFV187" s="49"/>
      <c r="HFY187" s="49"/>
      <c r="HGB187" s="49"/>
      <c r="HGE187" s="49"/>
      <c r="HGH187" s="49"/>
      <c r="HGK187" s="49"/>
      <c r="HGN187" s="49"/>
      <c r="HGP187" s="49"/>
      <c r="HHC187" s="49"/>
      <c r="HHD187" s="49"/>
      <c r="HHE187" s="49"/>
      <c r="HHF187" s="49"/>
      <c r="HHG187" s="49"/>
      <c r="HHH187" s="49"/>
      <c r="HHI187" s="49"/>
      <c r="HHJ187" s="49"/>
      <c r="HHK187" s="49"/>
      <c r="HHL187" s="49"/>
      <c r="HHM187" s="49"/>
      <c r="HHN187" s="49"/>
      <c r="HHO187" s="49"/>
      <c r="HHP187" s="49"/>
      <c r="HHQ187" s="49"/>
      <c r="HHR187" s="49"/>
      <c r="HHS187" s="49"/>
      <c r="HHT187" s="49"/>
      <c r="HHU187" s="49"/>
      <c r="HHV187" s="49"/>
      <c r="HHW187" s="49"/>
      <c r="HHX187" s="49"/>
      <c r="HHY187" s="49"/>
      <c r="HHZ187" s="49"/>
      <c r="HIA187" s="49"/>
      <c r="HIB187" s="49"/>
      <c r="HIC187" s="49"/>
      <c r="HID187" s="49"/>
      <c r="HIE187" s="49"/>
      <c r="HIF187" s="49"/>
      <c r="HIG187" s="49"/>
      <c r="HIH187" s="49"/>
      <c r="HII187" s="49"/>
      <c r="HIJ187" s="49"/>
      <c r="HIK187" s="49"/>
      <c r="HIL187" s="49"/>
      <c r="HIM187" s="49"/>
      <c r="HIN187" s="49"/>
      <c r="HIO187" s="49"/>
      <c r="HIP187" s="49"/>
      <c r="HIS187" s="49"/>
      <c r="HIV187" s="49"/>
      <c r="HIY187" s="49"/>
      <c r="HJB187" s="49"/>
      <c r="HJE187" s="49"/>
      <c r="HJH187" s="49"/>
      <c r="HJQ187" s="49"/>
      <c r="HJT187" s="49"/>
      <c r="HJW187" s="49"/>
      <c r="HJZ187" s="49"/>
      <c r="HKI187" s="49"/>
      <c r="HKO187" s="49"/>
      <c r="HKR187" s="49"/>
      <c r="HKU187" s="49"/>
      <c r="HKX187" s="49"/>
      <c r="HLD187" s="49"/>
      <c r="HLG187" s="49"/>
      <c r="HLM187" s="49"/>
      <c r="HLO187" s="49"/>
      <c r="HLP187" s="49"/>
      <c r="HLR187" s="49"/>
      <c r="HMI187" s="49"/>
      <c r="HMN187" s="49"/>
      <c r="HMT187" s="49"/>
      <c r="HMW187" s="49"/>
      <c r="HMZ187" s="49"/>
      <c r="HNH187" s="49"/>
      <c r="HOD187" s="49"/>
      <c r="HOE187" s="49"/>
      <c r="HOF187" s="49"/>
      <c r="HOG187" s="49"/>
      <c r="HOH187" s="49"/>
      <c r="HOI187" s="49"/>
      <c r="HPA187" s="49"/>
      <c r="HPB187" s="49"/>
      <c r="HPE187" s="49"/>
      <c r="HPH187" s="49"/>
      <c r="HPJ187" s="49"/>
      <c r="HPL187" s="49"/>
      <c r="HPO187" s="49"/>
      <c r="HPR187" s="49"/>
      <c r="HPU187" s="49"/>
      <c r="HPX187" s="49"/>
      <c r="HQA187" s="49"/>
      <c r="HQD187" s="49"/>
      <c r="HQG187" s="49"/>
      <c r="HQJ187" s="49"/>
      <c r="HQL187" s="49"/>
      <c r="HQY187" s="49"/>
      <c r="HQZ187" s="49"/>
      <c r="HRA187" s="49"/>
      <c r="HRB187" s="49"/>
      <c r="HRC187" s="49"/>
      <c r="HRD187" s="49"/>
      <c r="HRE187" s="49"/>
      <c r="HRF187" s="49"/>
      <c r="HRG187" s="49"/>
      <c r="HRH187" s="49"/>
      <c r="HRI187" s="49"/>
      <c r="HRJ187" s="49"/>
      <c r="HRK187" s="49"/>
      <c r="HRL187" s="49"/>
      <c r="HRM187" s="49"/>
      <c r="HRN187" s="49"/>
      <c r="HRO187" s="49"/>
      <c r="HRP187" s="49"/>
      <c r="HRQ187" s="49"/>
      <c r="HRR187" s="49"/>
      <c r="HRS187" s="49"/>
      <c r="HRT187" s="49"/>
      <c r="HRU187" s="49"/>
      <c r="HRV187" s="49"/>
      <c r="HRW187" s="49"/>
      <c r="HRX187" s="49"/>
      <c r="HRY187" s="49"/>
      <c r="HRZ187" s="49"/>
      <c r="HSA187" s="49"/>
      <c r="HSB187" s="49"/>
      <c r="HSC187" s="49"/>
      <c r="HSD187" s="49"/>
      <c r="HSE187" s="49"/>
      <c r="HSF187" s="49"/>
      <c r="HSG187" s="49"/>
      <c r="HSH187" s="49"/>
      <c r="HSI187" s="49"/>
      <c r="HSJ187" s="49"/>
      <c r="HSK187" s="49"/>
      <c r="HSL187" s="49"/>
      <c r="HSO187" s="49"/>
      <c r="HSR187" s="49"/>
      <c r="HSU187" s="49"/>
      <c r="HSX187" s="49"/>
      <c r="HTA187" s="49"/>
      <c r="HTD187" s="49"/>
      <c r="HTM187" s="49"/>
      <c r="HTP187" s="49"/>
      <c r="HTS187" s="49"/>
      <c r="HTV187" s="49"/>
      <c r="HUE187" s="49"/>
      <c r="HUK187" s="49"/>
      <c r="HUN187" s="49"/>
      <c r="HUQ187" s="49"/>
      <c r="HUT187" s="49"/>
      <c r="HUZ187" s="49"/>
      <c r="HVC187" s="49"/>
      <c r="HVI187" s="49"/>
      <c r="HVK187" s="49"/>
      <c r="HVL187" s="49"/>
      <c r="HVN187" s="49"/>
      <c r="HWE187" s="49"/>
      <c r="HWJ187" s="49"/>
      <c r="HWP187" s="49"/>
      <c r="HWS187" s="49"/>
      <c r="HWV187" s="49"/>
      <c r="HXD187" s="49"/>
      <c r="HXZ187" s="49"/>
      <c r="HYA187" s="49"/>
      <c r="HYB187" s="49"/>
      <c r="HYC187" s="49"/>
      <c r="HYD187" s="49"/>
      <c r="HYE187" s="49"/>
      <c r="HYW187" s="49"/>
      <c r="HYX187" s="49"/>
      <c r="HZA187" s="49"/>
      <c r="HZD187" s="49"/>
      <c r="HZF187" s="49"/>
      <c r="HZH187" s="49"/>
      <c r="HZK187" s="49"/>
      <c r="HZN187" s="49"/>
      <c r="HZQ187" s="49"/>
      <c r="HZT187" s="49"/>
      <c r="HZW187" s="49"/>
      <c r="HZZ187" s="49"/>
      <c r="IAC187" s="49"/>
      <c r="IAF187" s="49"/>
      <c r="IAH187" s="49"/>
      <c r="IAU187" s="49"/>
      <c r="IAV187" s="49"/>
      <c r="IAW187" s="49"/>
      <c r="IAX187" s="49"/>
      <c r="IAY187" s="49"/>
      <c r="IAZ187" s="49"/>
      <c r="IBA187" s="49"/>
      <c r="IBB187" s="49"/>
      <c r="IBC187" s="49"/>
      <c r="IBD187" s="49"/>
      <c r="IBE187" s="49"/>
      <c r="IBF187" s="49"/>
      <c r="IBG187" s="49"/>
      <c r="IBH187" s="49"/>
      <c r="IBI187" s="49"/>
      <c r="IBJ187" s="49"/>
      <c r="IBK187" s="49"/>
      <c r="IBL187" s="49"/>
      <c r="IBM187" s="49"/>
      <c r="IBN187" s="49"/>
      <c r="IBO187" s="49"/>
      <c r="IBP187" s="49"/>
      <c r="IBQ187" s="49"/>
      <c r="IBR187" s="49"/>
      <c r="IBS187" s="49"/>
      <c r="IBT187" s="49"/>
      <c r="IBU187" s="49"/>
      <c r="IBV187" s="49"/>
      <c r="IBW187" s="49"/>
      <c r="IBX187" s="49"/>
      <c r="IBY187" s="49"/>
      <c r="IBZ187" s="49"/>
      <c r="ICA187" s="49"/>
      <c r="ICB187" s="49"/>
      <c r="ICC187" s="49"/>
      <c r="ICD187" s="49"/>
      <c r="ICE187" s="49"/>
      <c r="ICF187" s="49"/>
      <c r="ICG187" s="49"/>
      <c r="ICH187" s="49"/>
      <c r="ICK187" s="49"/>
      <c r="ICN187" s="49"/>
      <c r="ICQ187" s="49"/>
      <c r="ICT187" s="49"/>
      <c r="ICW187" s="49"/>
      <c r="ICZ187" s="49"/>
      <c r="IDI187" s="49"/>
      <c r="IDL187" s="49"/>
      <c r="IDO187" s="49"/>
      <c r="IDR187" s="49"/>
      <c r="IEA187" s="49"/>
      <c r="IEG187" s="49"/>
      <c r="IEJ187" s="49"/>
      <c r="IEM187" s="49"/>
      <c r="IEP187" s="49"/>
      <c r="IEV187" s="49"/>
      <c r="IEY187" s="49"/>
      <c r="IFE187" s="49"/>
      <c r="IFG187" s="49"/>
      <c r="IFH187" s="49"/>
      <c r="IFJ187" s="49"/>
      <c r="IGA187" s="49"/>
      <c r="IGF187" s="49"/>
      <c r="IGL187" s="49"/>
      <c r="IGO187" s="49"/>
      <c r="IGR187" s="49"/>
      <c r="IGZ187" s="49"/>
      <c r="IHV187" s="49"/>
      <c r="IHW187" s="49"/>
      <c r="IHX187" s="49"/>
      <c r="IHY187" s="49"/>
      <c r="IHZ187" s="49"/>
      <c r="IIA187" s="49"/>
      <c r="IIS187" s="49"/>
      <c r="IIT187" s="49"/>
      <c r="IIW187" s="49"/>
      <c r="IIZ187" s="49"/>
      <c r="IJB187" s="49"/>
      <c r="IJD187" s="49"/>
      <c r="IJG187" s="49"/>
      <c r="IJJ187" s="49"/>
      <c r="IJM187" s="49"/>
      <c r="IJP187" s="49"/>
      <c r="IJS187" s="49"/>
      <c r="IJV187" s="49"/>
      <c r="IJY187" s="49"/>
      <c r="IKB187" s="49"/>
      <c r="IKD187" s="49"/>
      <c r="IKQ187" s="49"/>
      <c r="IKR187" s="49"/>
      <c r="IKS187" s="49"/>
      <c r="IKT187" s="49"/>
      <c r="IKU187" s="49"/>
      <c r="IKV187" s="49"/>
      <c r="IKW187" s="49"/>
      <c r="IKX187" s="49"/>
      <c r="IKY187" s="49"/>
      <c r="IKZ187" s="49"/>
      <c r="ILA187" s="49"/>
      <c r="ILB187" s="49"/>
      <c r="ILC187" s="49"/>
      <c r="ILD187" s="49"/>
      <c r="ILE187" s="49"/>
      <c r="ILF187" s="49"/>
      <c r="ILG187" s="49"/>
      <c r="ILH187" s="49"/>
      <c r="ILI187" s="49"/>
      <c r="ILJ187" s="49"/>
      <c r="ILK187" s="49"/>
      <c r="ILL187" s="49"/>
      <c r="ILM187" s="49"/>
      <c r="ILN187" s="49"/>
      <c r="ILO187" s="49"/>
      <c r="ILP187" s="49"/>
      <c r="ILQ187" s="49"/>
      <c r="ILR187" s="49"/>
      <c r="ILS187" s="49"/>
      <c r="ILT187" s="49"/>
      <c r="ILU187" s="49"/>
      <c r="ILV187" s="49"/>
      <c r="ILW187" s="49"/>
      <c r="ILX187" s="49"/>
      <c r="ILY187" s="49"/>
      <c r="ILZ187" s="49"/>
      <c r="IMA187" s="49"/>
      <c r="IMB187" s="49"/>
      <c r="IMC187" s="49"/>
      <c r="IMD187" s="49"/>
      <c r="IMG187" s="49"/>
      <c r="IMJ187" s="49"/>
      <c r="IMM187" s="49"/>
      <c r="IMP187" s="49"/>
      <c r="IMS187" s="49"/>
      <c r="IMV187" s="49"/>
      <c r="INE187" s="49"/>
      <c r="INH187" s="49"/>
      <c r="INK187" s="49"/>
      <c r="INN187" s="49"/>
      <c r="INW187" s="49"/>
      <c r="IOC187" s="49"/>
      <c r="IOF187" s="49"/>
      <c r="IOI187" s="49"/>
      <c r="IOL187" s="49"/>
      <c r="IOR187" s="49"/>
      <c r="IOU187" s="49"/>
      <c r="IPA187" s="49"/>
      <c r="IPC187" s="49"/>
      <c r="IPD187" s="49"/>
      <c r="IPF187" s="49"/>
      <c r="IPW187" s="49"/>
      <c r="IQB187" s="49"/>
      <c r="IQH187" s="49"/>
      <c r="IQK187" s="49"/>
      <c r="IQN187" s="49"/>
      <c r="IQV187" s="49"/>
      <c r="IRR187" s="49"/>
      <c r="IRS187" s="49"/>
      <c r="IRT187" s="49"/>
      <c r="IRU187" s="49"/>
      <c r="IRV187" s="49"/>
      <c r="IRW187" s="49"/>
      <c r="ISO187" s="49"/>
      <c r="ISP187" s="49"/>
      <c r="ISS187" s="49"/>
      <c r="ISV187" s="49"/>
      <c r="ISX187" s="49"/>
      <c r="ISZ187" s="49"/>
      <c r="ITC187" s="49"/>
      <c r="ITF187" s="49"/>
      <c r="ITI187" s="49"/>
      <c r="ITL187" s="49"/>
      <c r="ITO187" s="49"/>
      <c r="ITR187" s="49"/>
      <c r="ITU187" s="49"/>
      <c r="ITX187" s="49"/>
      <c r="ITZ187" s="49"/>
      <c r="IUM187" s="49"/>
      <c r="IUN187" s="49"/>
      <c r="IUO187" s="49"/>
      <c r="IUP187" s="49"/>
      <c r="IUQ187" s="49"/>
      <c r="IUR187" s="49"/>
      <c r="IUS187" s="49"/>
      <c r="IUT187" s="49"/>
      <c r="IUU187" s="49"/>
      <c r="IUV187" s="49"/>
      <c r="IUW187" s="49"/>
      <c r="IUX187" s="49"/>
      <c r="IUY187" s="49"/>
      <c r="IUZ187" s="49"/>
      <c r="IVA187" s="49"/>
      <c r="IVB187" s="49"/>
      <c r="IVC187" s="49"/>
      <c r="IVD187" s="49"/>
      <c r="IVE187" s="49"/>
      <c r="IVF187" s="49"/>
      <c r="IVG187" s="49"/>
      <c r="IVH187" s="49"/>
      <c r="IVI187" s="49"/>
      <c r="IVJ187" s="49"/>
      <c r="IVK187" s="49"/>
      <c r="IVL187" s="49"/>
      <c r="IVM187" s="49"/>
      <c r="IVN187" s="49"/>
      <c r="IVO187" s="49"/>
      <c r="IVP187" s="49"/>
      <c r="IVQ187" s="49"/>
      <c r="IVR187" s="49"/>
      <c r="IVS187" s="49"/>
      <c r="IVT187" s="49"/>
      <c r="IVU187" s="49"/>
      <c r="IVV187" s="49"/>
      <c r="IVW187" s="49"/>
      <c r="IVX187" s="49"/>
      <c r="IVY187" s="49"/>
      <c r="IVZ187" s="49"/>
      <c r="IWC187" s="49"/>
      <c r="IWF187" s="49"/>
      <c r="IWI187" s="49"/>
      <c r="IWL187" s="49"/>
      <c r="IWO187" s="49"/>
      <c r="IWR187" s="49"/>
      <c r="IXA187" s="49"/>
      <c r="IXD187" s="49"/>
      <c r="IXG187" s="49"/>
      <c r="IXJ187" s="49"/>
      <c r="IXS187" s="49"/>
      <c r="IXY187" s="49"/>
      <c r="IYB187" s="49"/>
      <c r="IYE187" s="49"/>
      <c r="IYH187" s="49"/>
      <c r="IYN187" s="49"/>
      <c r="IYQ187" s="49"/>
      <c r="IYW187" s="49"/>
      <c r="IYY187" s="49"/>
      <c r="IYZ187" s="49"/>
      <c r="IZB187" s="49"/>
      <c r="IZS187" s="49"/>
      <c r="IZX187" s="49"/>
      <c r="JAD187" s="49"/>
      <c r="JAG187" s="49"/>
      <c r="JAJ187" s="49"/>
      <c r="JAR187" s="49"/>
      <c r="JBN187" s="49"/>
      <c r="JBO187" s="49"/>
      <c r="JBP187" s="49"/>
      <c r="JBQ187" s="49"/>
      <c r="JBR187" s="49"/>
      <c r="JBS187" s="49"/>
      <c r="JCK187" s="49"/>
      <c r="JCL187" s="49"/>
      <c r="JCO187" s="49"/>
      <c r="JCR187" s="49"/>
      <c r="JCT187" s="49"/>
      <c r="JCV187" s="49"/>
      <c r="JCY187" s="49"/>
      <c r="JDB187" s="49"/>
      <c r="JDE187" s="49"/>
      <c r="JDH187" s="49"/>
      <c r="JDK187" s="49"/>
      <c r="JDN187" s="49"/>
      <c r="JDQ187" s="49"/>
      <c r="JDT187" s="49"/>
      <c r="JDV187" s="49"/>
      <c r="JEI187" s="49"/>
      <c r="JEJ187" s="49"/>
      <c r="JEK187" s="49"/>
      <c r="JEL187" s="49"/>
      <c r="JEM187" s="49"/>
      <c r="JEN187" s="49"/>
      <c r="JEO187" s="49"/>
      <c r="JEP187" s="49"/>
      <c r="JEQ187" s="49"/>
      <c r="JER187" s="49"/>
      <c r="JES187" s="49"/>
      <c r="JET187" s="49"/>
      <c r="JEU187" s="49"/>
      <c r="JEV187" s="49"/>
      <c r="JEW187" s="49"/>
      <c r="JEX187" s="49"/>
      <c r="JEY187" s="49"/>
      <c r="JEZ187" s="49"/>
      <c r="JFA187" s="49"/>
      <c r="JFB187" s="49"/>
      <c r="JFC187" s="49"/>
      <c r="JFD187" s="49"/>
      <c r="JFE187" s="49"/>
      <c r="JFF187" s="49"/>
      <c r="JFG187" s="49"/>
      <c r="JFH187" s="49"/>
      <c r="JFI187" s="49"/>
      <c r="JFJ187" s="49"/>
      <c r="JFK187" s="49"/>
      <c r="JFL187" s="49"/>
      <c r="JFM187" s="49"/>
      <c r="JFN187" s="49"/>
      <c r="JFO187" s="49"/>
      <c r="JFP187" s="49"/>
      <c r="JFQ187" s="49"/>
      <c r="JFR187" s="49"/>
      <c r="JFS187" s="49"/>
      <c r="JFT187" s="49"/>
      <c r="JFU187" s="49"/>
      <c r="JFV187" s="49"/>
      <c r="JFY187" s="49"/>
      <c r="JGB187" s="49"/>
      <c r="JGE187" s="49"/>
      <c r="JGH187" s="49"/>
      <c r="JGK187" s="49"/>
      <c r="JGN187" s="49"/>
      <c r="JGW187" s="49"/>
      <c r="JGZ187" s="49"/>
      <c r="JHC187" s="49"/>
      <c r="JHF187" s="49"/>
      <c r="JHO187" s="49"/>
      <c r="JHU187" s="49"/>
      <c r="JHX187" s="49"/>
      <c r="JIA187" s="49"/>
      <c r="JID187" s="49"/>
      <c r="JIJ187" s="49"/>
      <c r="JIM187" s="49"/>
      <c r="JIS187" s="49"/>
      <c r="JIU187" s="49"/>
      <c r="JIV187" s="49"/>
      <c r="JIX187" s="49"/>
      <c r="JJO187" s="49"/>
      <c r="JJT187" s="49"/>
      <c r="JJZ187" s="49"/>
      <c r="JKC187" s="49"/>
      <c r="JKF187" s="49"/>
      <c r="JKN187" s="49"/>
      <c r="JLJ187" s="49"/>
      <c r="JLK187" s="49"/>
      <c r="JLL187" s="49"/>
      <c r="JLM187" s="49"/>
      <c r="JLN187" s="49"/>
      <c r="JLO187" s="49"/>
      <c r="JMG187" s="49"/>
      <c r="JMH187" s="49"/>
      <c r="JMK187" s="49"/>
      <c r="JMN187" s="49"/>
      <c r="JMP187" s="49"/>
      <c r="JMR187" s="49"/>
      <c r="JMU187" s="49"/>
      <c r="JMX187" s="49"/>
      <c r="JNA187" s="49"/>
      <c r="JND187" s="49"/>
      <c r="JNG187" s="49"/>
      <c r="JNJ187" s="49"/>
      <c r="JNM187" s="49"/>
      <c r="JNP187" s="49"/>
      <c r="JNR187" s="49"/>
      <c r="JOE187" s="49"/>
      <c r="JOF187" s="49"/>
      <c r="JOG187" s="49"/>
      <c r="JOH187" s="49"/>
      <c r="JOI187" s="49"/>
      <c r="JOJ187" s="49"/>
      <c r="JOK187" s="49"/>
      <c r="JOL187" s="49"/>
      <c r="JOM187" s="49"/>
      <c r="JON187" s="49"/>
      <c r="JOO187" s="49"/>
      <c r="JOP187" s="49"/>
      <c r="JOQ187" s="49"/>
      <c r="JOR187" s="49"/>
      <c r="JOS187" s="49"/>
      <c r="JOT187" s="49"/>
      <c r="JOU187" s="49"/>
      <c r="JOV187" s="49"/>
      <c r="JOW187" s="49"/>
      <c r="JOX187" s="49"/>
      <c r="JOY187" s="49"/>
      <c r="JOZ187" s="49"/>
      <c r="JPA187" s="49"/>
      <c r="JPB187" s="49"/>
      <c r="JPC187" s="49"/>
      <c r="JPD187" s="49"/>
      <c r="JPE187" s="49"/>
      <c r="JPF187" s="49"/>
      <c r="JPG187" s="49"/>
      <c r="JPH187" s="49"/>
      <c r="JPI187" s="49"/>
      <c r="JPJ187" s="49"/>
      <c r="JPK187" s="49"/>
      <c r="JPL187" s="49"/>
      <c r="JPM187" s="49"/>
      <c r="JPN187" s="49"/>
      <c r="JPO187" s="49"/>
      <c r="JPP187" s="49"/>
      <c r="JPQ187" s="49"/>
      <c r="JPR187" s="49"/>
      <c r="JPU187" s="49"/>
      <c r="JPX187" s="49"/>
      <c r="JQA187" s="49"/>
      <c r="JQD187" s="49"/>
      <c r="JQG187" s="49"/>
      <c r="JQJ187" s="49"/>
      <c r="JQS187" s="49"/>
      <c r="JQV187" s="49"/>
      <c r="JQY187" s="49"/>
      <c r="JRB187" s="49"/>
      <c r="JRK187" s="49"/>
      <c r="JRQ187" s="49"/>
      <c r="JRT187" s="49"/>
      <c r="JRW187" s="49"/>
      <c r="JRZ187" s="49"/>
      <c r="JSF187" s="49"/>
      <c r="JSI187" s="49"/>
      <c r="JSO187" s="49"/>
      <c r="JSQ187" s="49"/>
      <c r="JSR187" s="49"/>
      <c r="JST187" s="49"/>
      <c r="JTK187" s="49"/>
      <c r="JTP187" s="49"/>
      <c r="JTV187" s="49"/>
      <c r="JTY187" s="49"/>
      <c r="JUB187" s="49"/>
      <c r="JUJ187" s="49"/>
      <c r="JVF187" s="49"/>
      <c r="JVG187" s="49"/>
      <c r="JVH187" s="49"/>
      <c r="JVI187" s="49"/>
      <c r="JVJ187" s="49"/>
      <c r="JVK187" s="49"/>
      <c r="JWC187" s="49"/>
      <c r="JWD187" s="49"/>
      <c r="JWG187" s="49"/>
      <c r="JWJ187" s="49"/>
      <c r="JWL187" s="49"/>
      <c r="JWN187" s="49"/>
      <c r="JWQ187" s="49"/>
      <c r="JWT187" s="49"/>
      <c r="JWW187" s="49"/>
      <c r="JWZ187" s="49"/>
      <c r="JXC187" s="49"/>
      <c r="JXF187" s="49"/>
      <c r="JXI187" s="49"/>
      <c r="JXL187" s="49"/>
      <c r="JXN187" s="49"/>
      <c r="JYA187" s="49"/>
      <c r="JYB187" s="49"/>
      <c r="JYC187" s="49"/>
      <c r="JYD187" s="49"/>
      <c r="JYE187" s="49"/>
      <c r="JYF187" s="49"/>
      <c r="JYG187" s="49"/>
      <c r="JYH187" s="49"/>
      <c r="JYI187" s="49"/>
      <c r="JYJ187" s="49"/>
      <c r="JYK187" s="49"/>
      <c r="JYL187" s="49"/>
      <c r="JYM187" s="49"/>
      <c r="JYN187" s="49"/>
      <c r="JYO187" s="49"/>
      <c r="JYP187" s="49"/>
      <c r="JYQ187" s="49"/>
      <c r="JYR187" s="49"/>
      <c r="JYS187" s="49"/>
      <c r="JYT187" s="49"/>
      <c r="JYU187" s="49"/>
      <c r="JYV187" s="49"/>
      <c r="JYW187" s="49"/>
      <c r="JYX187" s="49"/>
      <c r="JYY187" s="49"/>
      <c r="JYZ187" s="49"/>
      <c r="JZA187" s="49"/>
      <c r="JZB187" s="49"/>
      <c r="JZC187" s="49"/>
      <c r="JZD187" s="49"/>
      <c r="JZE187" s="49"/>
      <c r="JZF187" s="49"/>
      <c r="JZG187" s="49"/>
      <c r="JZH187" s="49"/>
      <c r="JZI187" s="49"/>
      <c r="JZJ187" s="49"/>
      <c r="JZK187" s="49"/>
      <c r="JZL187" s="49"/>
      <c r="JZM187" s="49"/>
      <c r="JZN187" s="49"/>
      <c r="JZQ187" s="49"/>
      <c r="JZT187" s="49"/>
      <c r="JZW187" s="49"/>
      <c r="JZZ187" s="49"/>
      <c r="KAC187" s="49"/>
      <c r="KAF187" s="49"/>
      <c r="KAO187" s="49"/>
      <c r="KAR187" s="49"/>
      <c r="KAU187" s="49"/>
      <c r="KAX187" s="49"/>
      <c r="KBG187" s="49"/>
      <c r="KBM187" s="49"/>
      <c r="KBP187" s="49"/>
      <c r="KBS187" s="49"/>
      <c r="KBV187" s="49"/>
      <c r="KCB187" s="49"/>
      <c r="KCE187" s="49"/>
      <c r="KCK187" s="49"/>
      <c r="KCM187" s="49"/>
      <c r="KCN187" s="49"/>
      <c r="KCP187" s="49"/>
      <c r="KDG187" s="49"/>
      <c r="KDL187" s="49"/>
      <c r="KDR187" s="49"/>
      <c r="KDU187" s="49"/>
      <c r="KDX187" s="49"/>
      <c r="KEF187" s="49"/>
      <c r="KFB187" s="49"/>
      <c r="KFC187" s="49"/>
      <c r="KFD187" s="49"/>
      <c r="KFE187" s="49"/>
      <c r="KFF187" s="49"/>
      <c r="KFG187" s="49"/>
      <c r="KFY187" s="49"/>
      <c r="KFZ187" s="49"/>
      <c r="KGC187" s="49"/>
      <c r="KGF187" s="49"/>
      <c r="KGH187" s="49"/>
      <c r="KGJ187" s="49"/>
      <c r="KGM187" s="49"/>
      <c r="KGP187" s="49"/>
      <c r="KGS187" s="49"/>
      <c r="KGV187" s="49"/>
      <c r="KGY187" s="49"/>
      <c r="KHB187" s="49"/>
      <c r="KHE187" s="49"/>
      <c r="KHH187" s="49"/>
      <c r="KHJ187" s="49"/>
      <c r="KHW187" s="49"/>
      <c r="KHX187" s="49"/>
      <c r="KHY187" s="49"/>
      <c r="KHZ187" s="49"/>
      <c r="KIA187" s="49"/>
      <c r="KIB187" s="49"/>
      <c r="KIC187" s="49"/>
      <c r="KID187" s="49"/>
      <c r="KIE187" s="49"/>
      <c r="KIF187" s="49"/>
      <c r="KIG187" s="49"/>
      <c r="KIH187" s="49"/>
      <c r="KII187" s="49"/>
      <c r="KIJ187" s="49"/>
      <c r="KIK187" s="49"/>
      <c r="KIL187" s="49"/>
      <c r="KIM187" s="49"/>
      <c r="KIN187" s="49"/>
      <c r="KIO187" s="49"/>
      <c r="KIP187" s="49"/>
      <c r="KIQ187" s="49"/>
      <c r="KIR187" s="49"/>
      <c r="KIS187" s="49"/>
      <c r="KIT187" s="49"/>
      <c r="KIU187" s="49"/>
      <c r="KIV187" s="49"/>
      <c r="KIW187" s="49"/>
      <c r="KIX187" s="49"/>
      <c r="KIY187" s="49"/>
      <c r="KIZ187" s="49"/>
      <c r="KJA187" s="49"/>
      <c r="KJB187" s="49"/>
      <c r="KJC187" s="49"/>
      <c r="KJD187" s="49"/>
      <c r="KJE187" s="49"/>
      <c r="KJF187" s="49"/>
      <c r="KJG187" s="49"/>
      <c r="KJH187" s="49"/>
      <c r="KJI187" s="49"/>
      <c r="KJJ187" s="49"/>
      <c r="KJM187" s="49"/>
      <c r="KJP187" s="49"/>
      <c r="KJS187" s="49"/>
      <c r="KJV187" s="49"/>
      <c r="KJY187" s="49"/>
      <c r="KKB187" s="49"/>
      <c r="KKK187" s="49"/>
      <c r="KKN187" s="49"/>
      <c r="KKQ187" s="49"/>
      <c r="KKT187" s="49"/>
      <c r="KLC187" s="49"/>
      <c r="KLI187" s="49"/>
      <c r="KLL187" s="49"/>
      <c r="KLO187" s="49"/>
      <c r="KLR187" s="49"/>
      <c r="KLX187" s="49"/>
      <c r="KMA187" s="49"/>
      <c r="KMG187" s="49"/>
      <c r="KMI187" s="49"/>
      <c r="KMJ187" s="49"/>
      <c r="KML187" s="49"/>
      <c r="KNC187" s="49"/>
      <c r="KNH187" s="49"/>
      <c r="KNN187" s="49"/>
      <c r="KNQ187" s="49"/>
      <c r="KNT187" s="49"/>
      <c r="KOB187" s="49"/>
      <c r="KOX187" s="49"/>
      <c r="KOY187" s="49"/>
      <c r="KOZ187" s="49"/>
      <c r="KPA187" s="49"/>
      <c r="KPB187" s="49"/>
      <c r="KPC187" s="49"/>
      <c r="KPU187" s="49"/>
      <c r="KPV187" s="49"/>
      <c r="KPY187" s="49"/>
      <c r="KQB187" s="49"/>
      <c r="KQD187" s="49"/>
      <c r="KQF187" s="49"/>
      <c r="KQI187" s="49"/>
      <c r="KQL187" s="49"/>
      <c r="KQO187" s="49"/>
      <c r="KQR187" s="49"/>
      <c r="KQU187" s="49"/>
      <c r="KQX187" s="49"/>
      <c r="KRA187" s="49"/>
      <c r="KRD187" s="49"/>
      <c r="KRF187" s="49"/>
      <c r="KRS187" s="49"/>
      <c r="KRT187" s="49"/>
      <c r="KRU187" s="49"/>
      <c r="KRV187" s="49"/>
      <c r="KRW187" s="49"/>
      <c r="KRX187" s="49"/>
      <c r="KRY187" s="49"/>
      <c r="KRZ187" s="49"/>
      <c r="KSA187" s="49"/>
      <c r="KSB187" s="49"/>
      <c r="KSC187" s="49"/>
      <c r="KSD187" s="49"/>
      <c r="KSE187" s="49"/>
      <c r="KSF187" s="49"/>
      <c r="KSG187" s="49"/>
      <c r="KSH187" s="49"/>
      <c r="KSI187" s="49"/>
      <c r="KSJ187" s="49"/>
      <c r="KSK187" s="49"/>
      <c r="KSL187" s="49"/>
      <c r="KSM187" s="49"/>
      <c r="KSN187" s="49"/>
      <c r="KSO187" s="49"/>
      <c r="KSP187" s="49"/>
      <c r="KSQ187" s="49"/>
      <c r="KSR187" s="49"/>
      <c r="KSS187" s="49"/>
      <c r="KST187" s="49"/>
      <c r="KSU187" s="49"/>
      <c r="KSV187" s="49"/>
      <c r="KSW187" s="49"/>
      <c r="KSX187" s="49"/>
      <c r="KSY187" s="49"/>
      <c r="KSZ187" s="49"/>
      <c r="KTA187" s="49"/>
      <c r="KTB187" s="49"/>
      <c r="KTC187" s="49"/>
      <c r="KTD187" s="49"/>
      <c r="KTE187" s="49"/>
      <c r="KTF187" s="49"/>
      <c r="KTI187" s="49"/>
      <c r="KTL187" s="49"/>
      <c r="KTO187" s="49"/>
      <c r="KTR187" s="49"/>
      <c r="KTU187" s="49"/>
      <c r="KTX187" s="49"/>
      <c r="KUG187" s="49"/>
      <c r="KUJ187" s="49"/>
      <c r="KUM187" s="49"/>
      <c r="KUP187" s="49"/>
      <c r="KUY187" s="49"/>
      <c r="KVE187" s="49"/>
      <c r="KVH187" s="49"/>
      <c r="KVK187" s="49"/>
      <c r="KVN187" s="49"/>
      <c r="KVT187" s="49"/>
      <c r="KVW187" s="49"/>
      <c r="KWC187" s="49"/>
      <c r="KWE187" s="49"/>
      <c r="KWF187" s="49"/>
      <c r="KWH187" s="49"/>
      <c r="KWY187" s="49"/>
      <c r="KXD187" s="49"/>
      <c r="KXJ187" s="49"/>
      <c r="KXM187" s="49"/>
      <c r="KXP187" s="49"/>
      <c r="KXX187" s="49"/>
      <c r="KYT187" s="49"/>
      <c r="KYU187" s="49"/>
      <c r="KYV187" s="49"/>
      <c r="KYW187" s="49"/>
      <c r="KYX187" s="49"/>
      <c r="KYY187" s="49"/>
      <c r="KZQ187" s="49"/>
      <c r="KZR187" s="49"/>
      <c r="KZU187" s="49"/>
      <c r="KZX187" s="49"/>
      <c r="KZZ187" s="49"/>
      <c r="LAB187" s="49"/>
      <c r="LAE187" s="49"/>
      <c r="LAH187" s="49"/>
      <c r="LAK187" s="49"/>
      <c r="LAN187" s="49"/>
      <c r="LAQ187" s="49"/>
      <c r="LAT187" s="49"/>
      <c r="LAW187" s="49"/>
      <c r="LAZ187" s="49"/>
      <c r="LBB187" s="49"/>
      <c r="LBO187" s="49"/>
      <c r="LBP187" s="49"/>
      <c r="LBQ187" s="49"/>
      <c r="LBR187" s="49"/>
      <c r="LBS187" s="49"/>
      <c r="LBT187" s="49"/>
      <c r="LBU187" s="49"/>
      <c r="LBV187" s="49"/>
      <c r="LBW187" s="49"/>
      <c r="LBX187" s="49"/>
      <c r="LBY187" s="49"/>
      <c r="LBZ187" s="49"/>
      <c r="LCA187" s="49"/>
      <c r="LCB187" s="49"/>
      <c r="LCC187" s="49"/>
      <c r="LCD187" s="49"/>
      <c r="LCE187" s="49"/>
      <c r="LCF187" s="49"/>
      <c r="LCG187" s="49"/>
      <c r="LCH187" s="49"/>
      <c r="LCI187" s="49"/>
      <c r="LCJ187" s="49"/>
      <c r="LCK187" s="49"/>
      <c r="LCL187" s="49"/>
      <c r="LCM187" s="49"/>
      <c r="LCN187" s="49"/>
      <c r="LCO187" s="49"/>
      <c r="LCP187" s="49"/>
      <c r="LCQ187" s="49"/>
      <c r="LCR187" s="49"/>
      <c r="LCS187" s="49"/>
      <c r="LCT187" s="49"/>
      <c r="LCU187" s="49"/>
      <c r="LCV187" s="49"/>
      <c r="LCW187" s="49"/>
      <c r="LCX187" s="49"/>
      <c r="LCY187" s="49"/>
      <c r="LCZ187" s="49"/>
      <c r="LDA187" s="49"/>
      <c r="LDB187" s="49"/>
      <c r="LDE187" s="49"/>
      <c r="LDH187" s="49"/>
      <c r="LDK187" s="49"/>
      <c r="LDN187" s="49"/>
      <c r="LDQ187" s="49"/>
      <c r="LDT187" s="49"/>
      <c r="LEC187" s="49"/>
      <c r="LEF187" s="49"/>
      <c r="LEI187" s="49"/>
      <c r="LEL187" s="49"/>
      <c r="LEU187" s="49"/>
      <c r="LFA187" s="49"/>
      <c r="LFD187" s="49"/>
      <c r="LFG187" s="49"/>
      <c r="LFJ187" s="49"/>
      <c r="LFP187" s="49"/>
      <c r="LFS187" s="49"/>
      <c r="LFY187" s="49"/>
      <c r="LGA187" s="49"/>
      <c r="LGB187" s="49"/>
      <c r="LGD187" s="49"/>
      <c r="LGU187" s="49"/>
      <c r="LGZ187" s="49"/>
      <c r="LHF187" s="49"/>
      <c r="LHI187" s="49"/>
      <c r="LHL187" s="49"/>
      <c r="LHT187" s="49"/>
      <c r="LIP187" s="49"/>
      <c r="LIQ187" s="49"/>
      <c r="LIR187" s="49"/>
      <c r="LIS187" s="49"/>
      <c r="LIT187" s="49"/>
      <c r="LIU187" s="49"/>
      <c r="LJM187" s="49"/>
      <c r="LJN187" s="49"/>
      <c r="LJQ187" s="49"/>
      <c r="LJT187" s="49"/>
      <c r="LJV187" s="49"/>
      <c r="LJX187" s="49"/>
      <c r="LKA187" s="49"/>
      <c r="LKD187" s="49"/>
      <c r="LKG187" s="49"/>
      <c r="LKJ187" s="49"/>
      <c r="LKM187" s="49"/>
      <c r="LKP187" s="49"/>
      <c r="LKS187" s="49"/>
      <c r="LKV187" s="49"/>
      <c r="LKX187" s="49"/>
      <c r="LLK187" s="49"/>
      <c r="LLL187" s="49"/>
      <c r="LLM187" s="49"/>
      <c r="LLN187" s="49"/>
      <c r="LLO187" s="49"/>
      <c r="LLP187" s="49"/>
      <c r="LLQ187" s="49"/>
      <c r="LLR187" s="49"/>
      <c r="LLS187" s="49"/>
      <c r="LLT187" s="49"/>
      <c r="LLU187" s="49"/>
      <c r="LLV187" s="49"/>
      <c r="LLW187" s="49"/>
      <c r="LLX187" s="49"/>
      <c r="LLY187" s="49"/>
      <c r="LLZ187" s="49"/>
      <c r="LMA187" s="49"/>
      <c r="LMB187" s="49"/>
      <c r="LMC187" s="49"/>
      <c r="LMD187" s="49"/>
      <c r="LME187" s="49"/>
      <c r="LMF187" s="49"/>
      <c r="LMG187" s="49"/>
      <c r="LMH187" s="49"/>
      <c r="LMI187" s="49"/>
      <c r="LMJ187" s="49"/>
      <c r="LMK187" s="49"/>
      <c r="LML187" s="49"/>
      <c r="LMM187" s="49"/>
      <c r="LMN187" s="49"/>
      <c r="LMO187" s="49"/>
      <c r="LMP187" s="49"/>
      <c r="LMQ187" s="49"/>
      <c r="LMR187" s="49"/>
      <c r="LMS187" s="49"/>
      <c r="LMT187" s="49"/>
      <c r="LMU187" s="49"/>
      <c r="LMV187" s="49"/>
      <c r="LMW187" s="49"/>
      <c r="LMX187" s="49"/>
      <c r="LNA187" s="49"/>
      <c r="LND187" s="49"/>
      <c r="LNG187" s="49"/>
      <c r="LNJ187" s="49"/>
      <c r="LNM187" s="49"/>
      <c r="LNP187" s="49"/>
      <c r="LNY187" s="49"/>
      <c r="LOB187" s="49"/>
      <c r="LOE187" s="49"/>
      <c r="LOH187" s="49"/>
      <c r="LOQ187" s="49"/>
      <c r="LOW187" s="49"/>
      <c r="LOZ187" s="49"/>
      <c r="LPC187" s="49"/>
      <c r="LPF187" s="49"/>
      <c r="LPL187" s="49"/>
      <c r="LPO187" s="49"/>
      <c r="LPU187" s="49"/>
      <c r="LPW187" s="49"/>
      <c r="LPX187" s="49"/>
      <c r="LPZ187" s="49"/>
      <c r="LQQ187" s="49"/>
      <c r="LQV187" s="49"/>
      <c r="LRB187" s="49"/>
      <c r="LRE187" s="49"/>
      <c r="LRH187" s="49"/>
      <c r="LRP187" s="49"/>
      <c r="LSL187" s="49"/>
      <c r="LSM187" s="49"/>
      <c r="LSN187" s="49"/>
      <c r="LSO187" s="49"/>
      <c r="LSP187" s="49"/>
      <c r="LSQ187" s="49"/>
      <c r="LTI187" s="49"/>
      <c r="LTJ187" s="49"/>
      <c r="LTM187" s="49"/>
      <c r="LTP187" s="49"/>
      <c r="LTR187" s="49"/>
      <c r="LTT187" s="49"/>
      <c r="LTW187" s="49"/>
      <c r="LTZ187" s="49"/>
      <c r="LUC187" s="49"/>
      <c r="LUF187" s="49"/>
      <c r="LUI187" s="49"/>
      <c r="LUL187" s="49"/>
      <c r="LUO187" s="49"/>
      <c r="LUR187" s="49"/>
      <c r="LUT187" s="49"/>
      <c r="LVG187" s="49"/>
      <c r="LVH187" s="49"/>
      <c r="LVI187" s="49"/>
      <c r="LVJ187" s="49"/>
      <c r="LVK187" s="49"/>
      <c r="LVL187" s="49"/>
      <c r="LVM187" s="49"/>
      <c r="LVN187" s="49"/>
      <c r="LVO187" s="49"/>
      <c r="LVP187" s="49"/>
      <c r="LVQ187" s="49"/>
      <c r="LVR187" s="49"/>
      <c r="LVS187" s="49"/>
      <c r="LVT187" s="49"/>
      <c r="LVU187" s="49"/>
      <c r="LVV187" s="49"/>
      <c r="LVW187" s="49"/>
      <c r="LVX187" s="49"/>
      <c r="LVY187" s="49"/>
      <c r="LVZ187" s="49"/>
      <c r="LWA187" s="49"/>
      <c r="LWB187" s="49"/>
      <c r="LWC187" s="49"/>
      <c r="LWD187" s="49"/>
      <c r="LWE187" s="49"/>
      <c r="LWF187" s="49"/>
      <c r="LWG187" s="49"/>
      <c r="LWH187" s="49"/>
      <c r="LWI187" s="49"/>
      <c r="LWJ187" s="49"/>
      <c r="LWK187" s="49"/>
      <c r="LWL187" s="49"/>
      <c r="LWM187" s="49"/>
      <c r="LWN187" s="49"/>
      <c r="LWO187" s="49"/>
      <c r="LWP187" s="49"/>
      <c r="LWQ187" s="49"/>
      <c r="LWR187" s="49"/>
      <c r="LWS187" s="49"/>
      <c r="LWT187" s="49"/>
      <c r="LWW187" s="49"/>
      <c r="LWZ187" s="49"/>
      <c r="LXC187" s="49"/>
      <c r="LXF187" s="49"/>
      <c r="LXI187" s="49"/>
      <c r="LXL187" s="49"/>
      <c r="LXU187" s="49"/>
      <c r="LXX187" s="49"/>
      <c r="LYA187" s="49"/>
      <c r="LYD187" s="49"/>
      <c r="LYM187" s="49"/>
      <c r="LYS187" s="49"/>
      <c r="LYV187" s="49"/>
      <c r="LYY187" s="49"/>
      <c r="LZB187" s="49"/>
      <c r="LZH187" s="49"/>
      <c r="LZK187" s="49"/>
      <c r="LZQ187" s="49"/>
      <c r="LZS187" s="49"/>
      <c r="LZT187" s="49"/>
      <c r="LZV187" s="49"/>
      <c r="MAM187" s="49"/>
      <c r="MAR187" s="49"/>
      <c r="MAX187" s="49"/>
      <c r="MBA187" s="49"/>
      <c r="MBD187" s="49"/>
      <c r="MBL187" s="49"/>
      <c r="MCH187" s="49"/>
      <c r="MCI187" s="49"/>
      <c r="MCJ187" s="49"/>
      <c r="MCK187" s="49"/>
      <c r="MCL187" s="49"/>
      <c r="MCM187" s="49"/>
      <c r="MDE187" s="49"/>
      <c r="MDF187" s="49"/>
      <c r="MDI187" s="49"/>
      <c r="MDL187" s="49"/>
      <c r="MDN187" s="49"/>
      <c r="MDP187" s="49"/>
      <c r="MDS187" s="49"/>
      <c r="MDV187" s="49"/>
      <c r="MDY187" s="49"/>
      <c r="MEB187" s="49"/>
      <c r="MEE187" s="49"/>
      <c r="MEH187" s="49"/>
      <c r="MEK187" s="49"/>
      <c r="MEN187" s="49"/>
      <c r="MEP187" s="49"/>
      <c r="MFC187" s="49"/>
      <c r="MFD187" s="49"/>
      <c r="MFE187" s="49"/>
      <c r="MFF187" s="49"/>
      <c r="MFG187" s="49"/>
      <c r="MFH187" s="49"/>
      <c r="MFI187" s="49"/>
      <c r="MFJ187" s="49"/>
      <c r="MFK187" s="49"/>
      <c r="MFL187" s="49"/>
      <c r="MFM187" s="49"/>
      <c r="MFN187" s="49"/>
      <c r="MFO187" s="49"/>
      <c r="MFP187" s="49"/>
      <c r="MFQ187" s="49"/>
      <c r="MFR187" s="49"/>
      <c r="MFS187" s="49"/>
      <c r="MFT187" s="49"/>
      <c r="MFU187" s="49"/>
      <c r="MFV187" s="49"/>
      <c r="MFW187" s="49"/>
      <c r="MFX187" s="49"/>
      <c r="MFY187" s="49"/>
      <c r="MFZ187" s="49"/>
      <c r="MGA187" s="49"/>
      <c r="MGB187" s="49"/>
      <c r="MGC187" s="49"/>
      <c r="MGD187" s="49"/>
      <c r="MGE187" s="49"/>
      <c r="MGF187" s="49"/>
      <c r="MGG187" s="49"/>
      <c r="MGH187" s="49"/>
      <c r="MGI187" s="49"/>
      <c r="MGJ187" s="49"/>
      <c r="MGK187" s="49"/>
      <c r="MGL187" s="49"/>
      <c r="MGM187" s="49"/>
      <c r="MGN187" s="49"/>
      <c r="MGO187" s="49"/>
      <c r="MGP187" s="49"/>
      <c r="MGS187" s="49"/>
      <c r="MGV187" s="49"/>
      <c r="MGY187" s="49"/>
      <c r="MHB187" s="49"/>
      <c r="MHE187" s="49"/>
      <c r="MHH187" s="49"/>
      <c r="MHQ187" s="49"/>
      <c r="MHT187" s="49"/>
      <c r="MHW187" s="49"/>
      <c r="MHZ187" s="49"/>
      <c r="MII187" s="49"/>
      <c r="MIO187" s="49"/>
      <c r="MIR187" s="49"/>
      <c r="MIU187" s="49"/>
      <c r="MIX187" s="49"/>
      <c r="MJD187" s="49"/>
      <c r="MJG187" s="49"/>
      <c r="MJM187" s="49"/>
      <c r="MJO187" s="49"/>
      <c r="MJP187" s="49"/>
      <c r="MJR187" s="49"/>
      <c r="MKI187" s="49"/>
      <c r="MKN187" s="49"/>
      <c r="MKT187" s="49"/>
      <c r="MKW187" s="49"/>
      <c r="MKZ187" s="49"/>
      <c r="MLH187" s="49"/>
      <c r="MMD187" s="49"/>
      <c r="MME187" s="49"/>
      <c r="MMF187" s="49"/>
      <c r="MMG187" s="49"/>
      <c r="MMH187" s="49"/>
      <c r="MMI187" s="49"/>
      <c r="MNA187" s="49"/>
      <c r="MNB187" s="49"/>
      <c r="MNE187" s="49"/>
      <c r="MNH187" s="49"/>
      <c r="MNJ187" s="49"/>
      <c r="MNL187" s="49"/>
      <c r="MNO187" s="49"/>
      <c r="MNR187" s="49"/>
      <c r="MNU187" s="49"/>
      <c r="MNX187" s="49"/>
      <c r="MOA187" s="49"/>
      <c r="MOD187" s="49"/>
      <c r="MOG187" s="49"/>
      <c r="MOJ187" s="49"/>
      <c r="MOL187" s="49"/>
      <c r="MOY187" s="49"/>
      <c r="MOZ187" s="49"/>
      <c r="MPA187" s="49"/>
      <c r="MPB187" s="49"/>
      <c r="MPC187" s="49"/>
      <c r="MPD187" s="49"/>
      <c r="MPE187" s="49"/>
      <c r="MPF187" s="49"/>
      <c r="MPG187" s="49"/>
      <c r="MPH187" s="49"/>
      <c r="MPI187" s="49"/>
      <c r="MPJ187" s="49"/>
      <c r="MPK187" s="49"/>
      <c r="MPL187" s="49"/>
      <c r="MPM187" s="49"/>
      <c r="MPN187" s="49"/>
      <c r="MPO187" s="49"/>
      <c r="MPP187" s="49"/>
      <c r="MPQ187" s="49"/>
      <c r="MPR187" s="49"/>
      <c r="MPS187" s="49"/>
      <c r="MPT187" s="49"/>
      <c r="MPU187" s="49"/>
      <c r="MPV187" s="49"/>
      <c r="MPW187" s="49"/>
      <c r="MPX187" s="49"/>
      <c r="MPY187" s="49"/>
      <c r="MPZ187" s="49"/>
      <c r="MQA187" s="49"/>
      <c r="MQB187" s="49"/>
      <c r="MQC187" s="49"/>
      <c r="MQD187" s="49"/>
      <c r="MQE187" s="49"/>
      <c r="MQF187" s="49"/>
      <c r="MQG187" s="49"/>
      <c r="MQH187" s="49"/>
      <c r="MQI187" s="49"/>
      <c r="MQJ187" s="49"/>
      <c r="MQK187" s="49"/>
      <c r="MQL187" s="49"/>
      <c r="MQO187" s="49"/>
      <c r="MQR187" s="49"/>
      <c r="MQU187" s="49"/>
      <c r="MQX187" s="49"/>
      <c r="MRA187" s="49"/>
      <c r="MRD187" s="49"/>
      <c r="MRM187" s="49"/>
      <c r="MRP187" s="49"/>
      <c r="MRS187" s="49"/>
      <c r="MRV187" s="49"/>
      <c r="MSE187" s="49"/>
      <c r="MSK187" s="49"/>
      <c r="MSN187" s="49"/>
      <c r="MSQ187" s="49"/>
      <c r="MST187" s="49"/>
      <c r="MSZ187" s="49"/>
      <c r="MTC187" s="49"/>
      <c r="MTI187" s="49"/>
      <c r="MTK187" s="49"/>
      <c r="MTL187" s="49"/>
      <c r="MTN187" s="49"/>
      <c r="MUE187" s="49"/>
      <c r="MUJ187" s="49"/>
      <c r="MUP187" s="49"/>
      <c r="MUS187" s="49"/>
      <c r="MUV187" s="49"/>
      <c r="MVD187" s="49"/>
      <c r="MVZ187" s="49"/>
      <c r="MWA187" s="49"/>
      <c r="MWB187" s="49"/>
      <c r="MWC187" s="49"/>
      <c r="MWD187" s="49"/>
      <c r="MWE187" s="49"/>
      <c r="MWW187" s="49"/>
      <c r="MWX187" s="49"/>
      <c r="MXA187" s="49"/>
      <c r="MXD187" s="49"/>
      <c r="MXF187" s="49"/>
      <c r="MXH187" s="49"/>
      <c r="MXK187" s="49"/>
      <c r="MXN187" s="49"/>
      <c r="MXQ187" s="49"/>
      <c r="MXT187" s="49"/>
      <c r="MXW187" s="49"/>
      <c r="MXZ187" s="49"/>
      <c r="MYC187" s="49"/>
      <c r="MYF187" s="49"/>
      <c r="MYH187" s="49"/>
      <c r="MYU187" s="49"/>
      <c r="MYV187" s="49"/>
      <c r="MYW187" s="49"/>
      <c r="MYX187" s="49"/>
      <c r="MYY187" s="49"/>
      <c r="MYZ187" s="49"/>
      <c r="MZA187" s="49"/>
      <c r="MZB187" s="49"/>
      <c r="MZC187" s="49"/>
      <c r="MZD187" s="49"/>
      <c r="MZE187" s="49"/>
      <c r="MZF187" s="49"/>
      <c r="MZG187" s="49"/>
      <c r="MZH187" s="49"/>
      <c r="MZI187" s="49"/>
      <c r="MZJ187" s="49"/>
      <c r="MZK187" s="49"/>
      <c r="MZL187" s="49"/>
      <c r="MZM187" s="49"/>
      <c r="MZN187" s="49"/>
      <c r="MZO187" s="49"/>
      <c r="MZP187" s="49"/>
      <c r="MZQ187" s="49"/>
      <c r="MZR187" s="49"/>
      <c r="MZS187" s="49"/>
      <c r="MZT187" s="49"/>
      <c r="MZU187" s="49"/>
      <c r="MZV187" s="49"/>
      <c r="MZW187" s="49"/>
      <c r="MZX187" s="49"/>
      <c r="MZY187" s="49"/>
      <c r="MZZ187" s="49"/>
      <c r="NAA187" s="49"/>
      <c r="NAB187" s="49"/>
      <c r="NAC187" s="49"/>
      <c r="NAD187" s="49"/>
      <c r="NAE187" s="49"/>
      <c r="NAF187" s="49"/>
      <c r="NAG187" s="49"/>
      <c r="NAH187" s="49"/>
      <c r="NAK187" s="49"/>
      <c r="NAN187" s="49"/>
      <c r="NAQ187" s="49"/>
      <c r="NAT187" s="49"/>
      <c r="NAW187" s="49"/>
      <c r="NAZ187" s="49"/>
      <c r="NBI187" s="49"/>
      <c r="NBL187" s="49"/>
      <c r="NBO187" s="49"/>
      <c r="NBR187" s="49"/>
      <c r="NCA187" s="49"/>
      <c r="NCG187" s="49"/>
      <c r="NCJ187" s="49"/>
      <c r="NCM187" s="49"/>
      <c r="NCP187" s="49"/>
      <c r="NCV187" s="49"/>
      <c r="NCY187" s="49"/>
      <c r="NDE187" s="49"/>
      <c r="NDG187" s="49"/>
      <c r="NDH187" s="49"/>
      <c r="NDJ187" s="49"/>
      <c r="NEA187" s="49"/>
      <c r="NEF187" s="49"/>
      <c r="NEL187" s="49"/>
      <c r="NEO187" s="49"/>
      <c r="NER187" s="49"/>
      <c r="NEZ187" s="49"/>
      <c r="NFV187" s="49"/>
      <c r="NFW187" s="49"/>
      <c r="NFX187" s="49"/>
      <c r="NFY187" s="49"/>
      <c r="NFZ187" s="49"/>
      <c r="NGA187" s="49"/>
      <c r="NGS187" s="49"/>
      <c r="NGT187" s="49"/>
      <c r="NGW187" s="49"/>
      <c r="NGZ187" s="49"/>
      <c r="NHB187" s="49"/>
      <c r="NHD187" s="49"/>
      <c r="NHG187" s="49"/>
      <c r="NHJ187" s="49"/>
      <c r="NHM187" s="49"/>
      <c r="NHP187" s="49"/>
      <c r="NHS187" s="49"/>
      <c r="NHV187" s="49"/>
      <c r="NHY187" s="49"/>
      <c r="NIB187" s="49"/>
      <c r="NID187" s="49"/>
      <c r="NIQ187" s="49"/>
      <c r="NIR187" s="49"/>
      <c r="NIS187" s="49"/>
      <c r="NIT187" s="49"/>
      <c r="NIU187" s="49"/>
      <c r="NIV187" s="49"/>
      <c r="NIW187" s="49"/>
      <c r="NIX187" s="49"/>
      <c r="NIY187" s="49"/>
      <c r="NIZ187" s="49"/>
      <c r="NJA187" s="49"/>
      <c r="NJB187" s="49"/>
      <c r="NJC187" s="49"/>
      <c r="NJD187" s="49"/>
      <c r="NJE187" s="49"/>
      <c r="NJF187" s="49"/>
      <c r="NJG187" s="49"/>
      <c r="NJH187" s="49"/>
      <c r="NJI187" s="49"/>
      <c r="NJJ187" s="49"/>
      <c r="NJK187" s="49"/>
      <c r="NJL187" s="49"/>
      <c r="NJM187" s="49"/>
      <c r="NJN187" s="49"/>
      <c r="NJO187" s="49"/>
      <c r="NJP187" s="49"/>
      <c r="NJQ187" s="49"/>
      <c r="NJR187" s="49"/>
      <c r="NJS187" s="49"/>
      <c r="NJT187" s="49"/>
      <c r="NJU187" s="49"/>
      <c r="NJV187" s="49"/>
      <c r="NJW187" s="49"/>
      <c r="NJX187" s="49"/>
      <c r="NJY187" s="49"/>
      <c r="NJZ187" s="49"/>
      <c r="NKA187" s="49"/>
      <c r="NKB187" s="49"/>
      <c r="NKC187" s="49"/>
      <c r="NKD187" s="49"/>
      <c r="NKG187" s="49"/>
      <c r="NKJ187" s="49"/>
      <c r="NKM187" s="49"/>
      <c r="NKP187" s="49"/>
      <c r="NKS187" s="49"/>
      <c r="NKV187" s="49"/>
      <c r="NLE187" s="49"/>
      <c r="NLH187" s="49"/>
      <c r="NLK187" s="49"/>
      <c r="NLN187" s="49"/>
      <c r="NLW187" s="49"/>
      <c r="NMC187" s="49"/>
      <c r="NMF187" s="49"/>
      <c r="NMI187" s="49"/>
      <c r="NML187" s="49"/>
      <c r="NMR187" s="49"/>
      <c r="NMU187" s="49"/>
      <c r="NNA187" s="49"/>
      <c r="NNC187" s="49"/>
      <c r="NND187" s="49"/>
      <c r="NNF187" s="49"/>
      <c r="NNW187" s="49"/>
      <c r="NOB187" s="49"/>
      <c r="NOH187" s="49"/>
      <c r="NOK187" s="49"/>
      <c r="NON187" s="49"/>
      <c r="NOV187" s="49"/>
      <c r="NPR187" s="49"/>
      <c r="NPS187" s="49"/>
      <c r="NPT187" s="49"/>
      <c r="NPU187" s="49"/>
      <c r="NPV187" s="49"/>
      <c r="NPW187" s="49"/>
      <c r="NQO187" s="49"/>
      <c r="NQP187" s="49"/>
      <c r="NQS187" s="49"/>
      <c r="NQV187" s="49"/>
      <c r="NQX187" s="49"/>
      <c r="NQZ187" s="49"/>
      <c r="NRC187" s="49"/>
      <c r="NRF187" s="49"/>
      <c r="NRI187" s="49"/>
      <c r="NRL187" s="49"/>
      <c r="NRO187" s="49"/>
      <c r="NRR187" s="49"/>
      <c r="NRU187" s="49"/>
      <c r="NRX187" s="49"/>
      <c r="NRZ187" s="49"/>
      <c r="NSM187" s="49"/>
      <c r="NSN187" s="49"/>
      <c r="NSO187" s="49"/>
      <c r="NSP187" s="49"/>
      <c r="NSQ187" s="49"/>
      <c r="NSR187" s="49"/>
      <c r="NSS187" s="49"/>
      <c r="NST187" s="49"/>
      <c r="NSU187" s="49"/>
      <c r="NSV187" s="49"/>
      <c r="NSW187" s="49"/>
      <c r="NSX187" s="49"/>
      <c r="NSY187" s="49"/>
      <c r="NSZ187" s="49"/>
      <c r="NTA187" s="49"/>
      <c r="NTB187" s="49"/>
      <c r="NTC187" s="49"/>
      <c r="NTD187" s="49"/>
      <c r="NTE187" s="49"/>
      <c r="NTF187" s="49"/>
      <c r="NTG187" s="49"/>
      <c r="NTH187" s="49"/>
      <c r="NTI187" s="49"/>
      <c r="NTJ187" s="49"/>
      <c r="NTK187" s="49"/>
      <c r="NTL187" s="49"/>
      <c r="NTM187" s="49"/>
      <c r="NTN187" s="49"/>
      <c r="NTO187" s="49"/>
      <c r="NTP187" s="49"/>
      <c r="NTQ187" s="49"/>
      <c r="NTR187" s="49"/>
      <c r="NTS187" s="49"/>
      <c r="NTT187" s="49"/>
      <c r="NTU187" s="49"/>
      <c r="NTV187" s="49"/>
      <c r="NTW187" s="49"/>
      <c r="NTX187" s="49"/>
      <c r="NTY187" s="49"/>
      <c r="NTZ187" s="49"/>
      <c r="NUC187" s="49"/>
      <c r="NUF187" s="49"/>
      <c r="NUI187" s="49"/>
      <c r="NUL187" s="49"/>
      <c r="NUO187" s="49"/>
      <c r="NUR187" s="49"/>
      <c r="NVA187" s="49"/>
      <c r="NVD187" s="49"/>
      <c r="NVG187" s="49"/>
      <c r="NVJ187" s="49"/>
      <c r="NVS187" s="49"/>
      <c r="NVY187" s="49"/>
      <c r="NWB187" s="49"/>
      <c r="NWE187" s="49"/>
      <c r="NWH187" s="49"/>
      <c r="NWN187" s="49"/>
      <c r="NWQ187" s="49"/>
      <c r="NWW187" s="49"/>
      <c r="NWY187" s="49"/>
      <c r="NWZ187" s="49"/>
      <c r="NXB187" s="49"/>
      <c r="NXS187" s="49"/>
      <c r="NXX187" s="49"/>
      <c r="NYD187" s="49"/>
      <c r="NYG187" s="49"/>
      <c r="NYJ187" s="49"/>
      <c r="NYR187" s="49"/>
      <c r="NZN187" s="49"/>
      <c r="NZO187" s="49"/>
      <c r="NZP187" s="49"/>
      <c r="NZQ187" s="49"/>
      <c r="NZR187" s="49"/>
      <c r="NZS187" s="49"/>
      <c r="OAK187" s="49"/>
      <c r="OAL187" s="49"/>
      <c r="OAO187" s="49"/>
      <c r="OAR187" s="49"/>
      <c r="OAT187" s="49"/>
      <c r="OAV187" s="49"/>
      <c r="OAY187" s="49"/>
      <c r="OBB187" s="49"/>
      <c r="OBE187" s="49"/>
      <c r="OBH187" s="49"/>
      <c r="OBK187" s="49"/>
      <c r="OBN187" s="49"/>
      <c r="OBQ187" s="49"/>
      <c r="OBT187" s="49"/>
      <c r="OBV187" s="49"/>
      <c r="OCI187" s="49"/>
      <c r="OCJ187" s="49"/>
      <c r="OCK187" s="49"/>
      <c r="OCL187" s="49"/>
      <c r="OCM187" s="49"/>
      <c r="OCN187" s="49"/>
      <c r="OCO187" s="49"/>
      <c r="OCP187" s="49"/>
      <c r="OCQ187" s="49"/>
      <c r="OCR187" s="49"/>
      <c r="OCS187" s="49"/>
      <c r="OCT187" s="49"/>
      <c r="OCU187" s="49"/>
      <c r="OCV187" s="49"/>
      <c r="OCW187" s="49"/>
      <c r="OCX187" s="49"/>
      <c r="OCY187" s="49"/>
      <c r="OCZ187" s="49"/>
      <c r="ODA187" s="49"/>
      <c r="ODB187" s="49"/>
      <c r="ODC187" s="49"/>
      <c r="ODD187" s="49"/>
      <c r="ODE187" s="49"/>
      <c r="ODF187" s="49"/>
      <c r="ODG187" s="49"/>
      <c r="ODH187" s="49"/>
      <c r="ODI187" s="49"/>
      <c r="ODJ187" s="49"/>
      <c r="ODK187" s="49"/>
      <c r="ODL187" s="49"/>
      <c r="ODM187" s="49"/>
      <c r="ODN187" s="49"/>
      <c r="ODO187" s="49"/>
      <c r="ODP187" s="49"/>
      <c r="ODQ187" s="49"/>
      <c r="ODR187" s="49"/>
      <c r="ODS187" s="49"/>
      <c r="ODT187" s="49"/>
      <c r="ODU187" s="49"/>
      <c r="ODV187" s="49"/>
      <c r="ODY187" s="49"/>
      <c r="OEB187" s="49"/>
      <c r="OEE187" s="49"/>
      <c r="OEH187" s="49"/>
      <c r="OEK187" s="49"/>
      <c r="OEN187" s="49"/>
      <c r="OEW187" s="49"/>
      <c r="OEZ187" s="49"/>
      <c r="OFC187" s="49"/>
      <c r="OFF187" s="49"/>
      <c r="OFO187" s="49"/>
      <c r="OFU187" s="49"/>
      <c r="OFX187" s="49"/>
      <c r="OGA187" s="49"/>
      <c r="OGD187" s="49"/>
      <c r="OGJ187" s="49"/>
      <c r="OGM187" s="49"/>
      <c r="OGS187" s="49"/>
      <c r="OGU187" s="49"/>
      <c r="OGV187" s="49"/>
      <c r="OGX187" s="49"/>
      <c r="OHO187" s="49"/>
      <c r="OHT187" s="49"/>
      <c r="OHZ187" s="49"/>
      <c r="OIC187" s="49"/>
      <c r="OIF187" s="49"/>
      <c r="OIN187" s="49"/>
      <c r="OJJ187" s="49"/>
      <c r="OJK187" s="49"/>
      <c r="OJL187" s="49"/>
      <c r="OJM187" s="49"/>
      <c r="OJN187" s="49"/>
      <c r="OJO187" s="49"/>
      <c r="OKG187" s="49"/>
      <c r="OKH187" s="49"/>
      <c r="OKK187" s="49"/>
      <c r="OKN187" s="49"/>
      <c r="OKP187" s="49"/>
      <c r="OKR187" s="49"/>
      <c r="OKU187" s="49"/>
      <c r="OKX187" s="49"/>
      <c r="OLA187" s="49"/>
      <c r="OLD187" s="49"/>
      <c r="OLG187" s="49"/>
      <c r="OLJ187" s="49"/>
      <c r="OLM187" s="49"/>
      <c r="OLP187" s="49"/>
      <c r="OLR187" s="49"/>
      <c r="OME187" s="49"/>
      <c r="OMF187" s="49"/>
      <c r="OMG187" s="49"/>
      <c r="OMH187" s="49"/>
      <c r="OMI187" s="49"/>
      <c r="OMJ187" s="49"/>
      <c r="OMK187" s="49"/>
      <c r="OML187" s="49"/>
      <c r="OMM187" s="49"/>
      <c r="OMN187" s="49"/>
      <c r="OMO187" s="49"/>
      <c r="OMP187" s="49"/>
      <c r="OMQ187" s="49"/>
      <c r="OMR187" s="49"/>
      <c r="OMS187" s="49"/>
      <c r="OMT187" s="49"/>
      <c r="OMU187" s="49"/>
      <c r="OMV187" s="49"/>
      <c r="OMW187" s="49"/>
      <c r="OMX187" s="49"/>
      <c r="OMY187" s="49"/>
      <c r="OMZ187" s="49"/>
      <c r="ONA187" s="49"/>
      <c r="ONB187" s="49"/>
      <c r="ONC187" s="49"/>
      <c r="OND187" s="49"/>
      <c r="ONE187" s="49"/>
      <c r="ONF187" s="49"/>
      <c r="ONG187" s="49"/>
      <c r="ONH187" s="49"/>
      <c r="ONI187" s="49"/>
      <c r="ONJ187" s="49"/>
      <c r="ONK187" s="49"/>
      <c r="ONL187" s="49"/>
      <c r="ONM187" s="49"/>
      <c r="ONN187" s="49"/>
      <c r="ONO187" s="49"/>
      <c r="ONP187" s="49"/>
      <c r="ONQ187" s="49"/>
      <c r="ONR187" s="49"/>
      <c r="ONU187" s="49"/>
      <c r="ONX187" s="49"/>
      <c r="OOA187" s="49"/>
      <c r="OOD187" s="49"/>
      <c r="OOG187" s="49"/>
      <c r="OOJ187" s="49"/>
      <c r="OOS187" s="49"/>
      <c r="OOV187" s="49"/>
      <c r="OOY187" s="49"/>
      <c r="OPB187" s="49"/>
      <c r="OPK187" s="49"/>
      <c r="OPQ187" s="49"/>
      <c r="OPT187" s="49"/>
      <c r="OPW187" s="49"/>
      <c r="OPZ187" s="49"/>
      <c r="OQF187" s="49"/>
      <c r="OQI187" s="49"/>
      <c r="OQO187" s="49"/>
      <c r="OQQ187" s="49"/>
      <c r="OQR187" s="49"/>
      <c r="OQT187" s="49"/>
      <c r="ORK187" s="49"/>
      <c r="ORP187" s="49"/>
      <c r="ORV187" s="49"/>
      <c r="ORY187" s="49"/>
      <c r="OSB187" s="49"/>
      <c r="OSJ187" s="49"/>
      <c r="OTF187" s="49"/>
      <c r="OTG187" s="49"/>
      <c r="OTH187" s="49"/>
      <c r="OTI187" s="49"/>
      <c r="OTJ187" s="49"/>
      <c r="OTK187" s="49"/>
      <c r="OUC187" s="49"/>
      <c r="OUD187" s="49"/>
      <c r="OUG187" s="49"/>
      <c r="OUJ187" s="49"/>
      <c r="OUL187" s="49"/>
      <c r="OUN187" s="49"/>
      <c r="OUQ187" s="49"/>
      <c r="OUT187" s="49"/>
      <c r="OUW187" s="49"/>
      <c r="OUZ187" s="49"/>
      <c r="OVC187" s="49"/>
      <c r="OVF187" s="49"/>
      <c r="OVI187" s="49"/>
      <c r="OVL187" s="49"/>
      <c r="OVN187" s="49"/>
      <c r="OWA187" s="49"/>
      <c r="OWB187" s="49"/>
      <c r="OWC187" s="49"/>
      <c r="OWD187" s="49"/>
      <c r="OWE187" s="49"/>
      <c r="OWF187" s="49"/>
      <c r="OWG187" s="49"/>
      <c r="OWH187" s="49"/>
      <c r="OWI187" s="49"/>
      <c r="OWJ187" s="49"/>
      <c r="OWK187" s="49"/>
      <c r="OWL187" s="49"/>
      <c r="OWM187" s="49"/>
      <c r="OWN187" s="49"/>
      <c r="OWO187" s="49"/>
      <c r="OWP187" s="49"/>
      <c r="OWQ187" s="49"/>
      <c r="OWR187" s="49"/>
      <c r="OWS187" s="49"/>
      <c r="OWT187" s="49"/>
      <c r="OWU187" s="49"/>
      <c r="OWV187" s="49"/>
      <c r="OWW187" s="49"/>
      <c r="OWX187" s="49"/>
      <c r="OWY187" s="49"/>
      <c r="OWZ187" s="49"/>
      <c r="OXA187" s="49"/>
      <c r="OXB187" s="49"/>
      <c r="OXC187" s="49"/>
      <c r="OXD187" s="49"/>
      <c r="OXE187" s="49"/>
      <c r="OXF187" s="49"/>
      <c r="OXG187" s="49"/>
      <c r="OXH187" s="49"/>
      <c r="OXI187" s="49"/>
      <c r="OXJ187" s="49"/>
      <c r="OXK187" s="49"/>
      <c r="OXL187" s="49"/>
      <c r="OXM187" s="49"/>
      <c r="OXN187" s="49"/>
      <c r="OXQ187" s="49"/>
      <c r="OXT187" s="49"/>
      <c r="OXW187" s="49"/>
      <c r="OXZ187" s="49"/>
      <c r="OYC187" s="49"/>
      <c r="OYF187" s="49"/>
      <c r="OYO187" s="49"/>
      <c r="OYR187" s="49"/>
      <c r="OYU187" s="49"/>
      <c r="OYX187" s="49"/>
      <c r="OZG187" s="49"/>
      <c r="OZM187" s="49"/>
      <c r="OZP187" s="49"/>
      <c r="OZS187" s="49"/>
      <c r="OZV187" s="49"/>
      <c r="PAB187" s="49"/>
      <c r="PAE187" s="49"/>
      <c r="PAK187" s="49"/>
      <c r="PAM187" s="49"/>
      <c r="PAN187" s="49"/>
      <c r="PAP187" s="49"/>
      <c r="PBG187" s="49"/>
      <c r="PBL187" s="49"/>
      <c r="PBR187" s="49"/>
      <c r="PBU187" s="49"/>
      <c r="PBX187" s="49"/>
      <c r="PCF187" s="49"/>
      <c r="PDB187" s="49"/>
      <c r="PDC187" s="49"/>
      <c r="PDD187" s="49"/>
      <c r="PDE187" s="49"/>
      <c r="PDF187" s="49"/>
      <c r="PDG187" s="49"/>
      <c r="PDY187" s="49"/>
      <c r="PDZ187" s="49"/>
      <c r="PEC187" s="49"/>
      <c r="PEF187" s="49"/>
      <c r="PEH187" s="49"/>
      <c r="PEJ187" s="49"/>
      <c r="PEM187" s="49"/>
      <c r="PEP187" s="49"/>
      <c r="PES187" s="49"/>
      <c r="PEV187" s="49"/>
      <c r="PEY187" s="49"/>
      <c r="PFB187" s="49"/>
      <c r="PFE187" s="49"/>
      <c r="PFH187" s="49"/>
      <c r="PFJ187" s="49"/>
      <c r="PFW187" s="49"/>
      <c r="PFX187" s="49"/>
      <c r="PFY187" s="49"/>
      <c r="PFZ187" s="49"/>
      <c r="PGA187" s="49"/>
      <c r="PGB187" s="49"/>
      <c r="PGC187" s="49"/>
      <c r="PGD187" s="49"/>
      <c r="PGE187" s="49"/>
      <c r="PGF187" s="49"/>
      <c r="PGG187" s="49"/>
      <c r="PGH187" s="49"/>
      <c r="PGI187" s="49"/>
      <c r="PGJ187" s="49"/>
      <c r="PGK187" s="49"/>
      <c r="PGL187" s="49"/>
      <c r="PGM187" s="49"/>
      <c r="PGN187" s="49"/>
      <c r="PGO187" s="49"/>
      <c r="PGP187" s="49"/>
      <c r="PGQ187" s="49"/>
      <c r="PGR187" s="49"/>
      <c r="PGS187" s="49"/>
      <c r="PGT187" s="49"/>
      <c r="PGU187" s="49"/>
      <c r="PGV187" s="49"/>
      <c r="PGW187" s="49"/>
      <c r="PGX187" s="49"/>
      <c r="PGY187" s="49"/>
      <c r="PGZ187" s="49"/>
      <c r="PHA187" s="49"/>
      <c r="PHB187" s="49"/>
      <c r="PHC187" s="49"/>
      <c r="PHD187" s="49"/>
      <c r="PHE187" s="49"/>
      <c r="PHF187" s="49"/>
      <c r="PHG187" s="49"/>
      <c r="PHH187" s="49"/>
      <c r="PHI187" s="49"/>
      <c r="PHJ187" s="49"/>
      <c r="PHM187" s="49"/>
      <c r="PHP187" s="49"/>
      <c r="PHS187" s="49"/>
      <c r="PHV187" s="49"/>
      <c r="PHY187" s="49"/>
      <c r="PIB187" s="49"/>
      <c r="PIK187" s="49"/>
      <c r="PIN187" s="49"/>
      <c r="PIQ187" s="49"/>
      <c r="PIT187" s="49"/>
      <c r="PJC187" s="49"/>
      <c r="PJI187" s="49"/>
      <c r="PJL187" s="49"/>
      <c r="PJO187" s="49"/>
      <c r="PJR187" s="49"/>
      <c r="PJX187" s="49"/>
      <c r="PKA187" s="49"/>
      <c r="PKG187" s="49"/>
      <c r="PKI187" s="49"/>
      <c r="PKJ187" s="49"/>
      <c r="PKL187" s="49"/>
      <c r="PLC187" s="49"/>
      <c r="PLH187" s="49"/>
      <c r="PLN187" s="49"/>
      <c r="PLQ187" s="49"/>
      <c r="PLT187" s="49"/>
      <c r="PMB187" s="49"/>
      <c r="PMX187" s="49"/>
      <c r="PMY187" s="49"/>
      <c r="PMZ187" s="49"/>
      <c r="PNA187" s="49"/>
      <c r="PNB187" s="49"/>
      <c r="PNC187" s="49"/>
      <c r="PNU187" s="49"/>
      <c r="PNV187" s="49"/>
      <c r="PNY187" s="49"/>
      <c r="POB187" s="49"/>
      <c r="POD187" s="49"/>
      <c r="POF187" s="49"/>
      <c r="POI187" s="49"/>
      <c r="POL187" s="49"/>
      <c r="POO187" s="49"/>
      <c r="POR187" s="49"/>
      <c r="POU187" s="49"/>
      <c r="POX187" s="49"/>
      <c r="PPA187" s="49"/>
      <c r="PPD187" s="49"/>
      <c r="PPF187" s="49"/>
      <c r="PPS187" s="49"/>
      <c r="PPT187" s="49"/>
      <c r="PPU187" s="49"/>
      <c r="PPV187" s="49"/>
      <c r="PPW187" s="49"/>
      <c r="PPX187" s="49"/>
      <c r="PPY187" s="49"/>
      <c r="PPZ187" s="49"/>
      <c r="PQA187" s="49"/>
      <c r="PQB187" s="49"/>
      <c r="PQC187" s="49"/>
      <c r="PQD187" s="49"/>
      <c r="PQE187" s="49"/>
      <c r="PQF187" s="49"/>
      <c r="PQG187" s="49"/>
      <c r="PQH187" s="49"/>
      <c r="PQI187" s="49"/>
      <c r="PQJ187" s="49"/>
      <c r="PQK187" s="49"/>
      <c r="PQL187" s="49"/>
      <c r="PQM187" s="49"/>
      <c r="PQN187" s="49"/>
      <c r="PQO187" s="49"/>
      <c r="PQP187" s="49"/>
      <c r="PQQ187" s="49"/>
      <c r="PQR187" s="49"/>
      <c r="PQS187" s="49"/>
      <c r="PQT187" s="49"/>
      <c r="PQU187" s="49"/>
      <c r="PQV187" s="49"/>
      <c r="PQW187" s="49"/>
      <c r="PQX187" s="49"/>
      <c r="PQY187" s="49"/>
      <c r="PQZ187" s="49"/>
      <c r="PRA187" s="49"/>
      <c r="PRB187" s="49"/>
      <c r="PRC187" s="49"/>
      <c r="PRD187" s="49"/>
      <c r="PRE187" s="49"/>
      <c r="PRF187" s="49"/>
      <c r="PRI187" s="49"/>
      <c r="PRL187" s="49"/>
      <c r="PRO187" s="49"/>
      <c r="PRR187" s="49"/>
      <c r="PRU187" s="49"/>
      <c r="PRX187" s="49"/>
      <c r="PSG187" s="49"/>
      <c r="PSJ187" s="49"/>
      <c r="PSM187" s="49"/>
      <c r="PSP187" s="49"/>
      <c r="PSY187" s="49"/>
      <c r="PTE187" s="49"/>
      <c r="PTH187" s="49"/>
      <c r="PTK187" s="49"/>
      <c r="PTN187" s="49"/>
      <c r="PTT187" s="49"/>
      <c r="PTW187" s="49"/>
      <c r="PUC187" s="49"/>
      <c r="PUE187" s="49"/>
      <c r="PUF187" s="49"/>
      <c r="PUH187" s="49"/>
      <c r="PUY187" s="49"/>
      <c r="PVD187" s="49"/>
      <c r="PVJ187" s="49"/>
      <c r="PVM187" s="49"/>
      <c r="PVP187" s="49"/>
      <c r="PVX187" s="49"/>
      <c r="PWT187" s="49"/>
      <c r="PWU187" s="49"/>
      <c r="PWV187" s="49"/>
      <c r="PWW187" s="49"/>
      <c r="PWX187" s="49"/>
      <c r="PWY187" s="49"/>
      <c r="PXQ187" s="49"/>
      <c r="PXR187" s="49"/>
      <c r="PXU187" s="49"/>
      <c r="PXX187" s="49"/>
      <c r="PXZ187" s="49"/>
      <c r="PYB187" s="49"/>
      <c r="PYE187" s="49"/>
      <c r="PYH187" s="49"/>
      <c r="PYK187" s="49"/>
      <c r="PYN187" s="49"/>
      <c r="PYQ187" s="49"/>
      <c r="PYT187" s="49"/>
      <c r="PYW187" s="49"/>
      <c r="PYZ187" s="49"/>
      <c r="PZB187" s="49"/>
      <c r="PZO187" s="49"/>
      <c r="PZP187" s="49"/>
      <c r="PZQ187" s="49"/>
      <c r="PZR187" s="49"/>
      <c r="PZS187" s="49"/>
      <c r="PZT187" s="49"/>
      <c r="PZU187" s="49"/>
      <c r="PZV187" s="49"/>
      <c r="PZW187" s="49"/>
      <c r="PZX187" s="49"/>
      <c r="PZY187" s="49"/>
      <c r="PZZ187" s="49"/>
      <c r="QAA187" s="49"/>
      <c r="QAB187" s="49"/>
      <c r="QAC187" s="49"/>
      <c r="QAD187" s="49"/>
      <c r="QAE187" s="49"/>
      <c r="QAF187" s="49"/>
      <c r="QAG187" s="49"/>
      <c r="QAH187" s="49"/>
      <c r="QAI187" s="49"/>
      <c r="QAJ187" s="49"/>
      <c r="QAK187" s="49"/>
      <c r="QAL187" s="49"/>
      <c r="QAM187" s="49"/>
      <c r="QAN187" s="49"/>
      <c r="QAO187" s="49"/>
      <c r="QAP187" s="49"/>
      <c r="QAQ187" s="49"/>
      <c r="QAR187" s="49"/>
      <c r="QAS187" s="49"/>
      <c r="QAT187" s="49"/>
      <c r="QAU187" s="49"/>
      <c r="QAV187" s="49"/>
      <c r="QAW187" s="49"/>
      <c r="QAX187" s="49"/>
      <c r="QAY187" s="49"/>
      <c r="QAZ187" s="49"/>
      <c r="QBA187" s="49"/>
      <c r="QBB187" s="49"/>
      <c r="QBE187" s="49"/>
      <c r="QBH187" s="49"/>
      <c r="QBK187" s="49"/>
      <c r="QBN187" s="49"/>
      <c r="QBQ187" s="49"/>
      <c r="QBT187" s="49"/>
      <c r="QCC187" s="49"/>
      <c r="QCF187" s="49"/>
      <c r="QCI187" s="49"/>
      <c r="QCL187" s="49"/>
      <c r="QCU187" s="49"/>
      <c r="QDA187" s="49"/>
      <c r="QDD187" s="49"/>
      <c r="QDG187" s="49"/>
      <c r="QDJ187" s="49"/>
      <c r="QDP187" s="49"/>
      <c r="QDS187" s="49"/>
      <c r="QDY187" s="49"/>
      <c r="QEA187" s="49"/>
      <c r="QEB187" s="49"/>
      <c r="QED187" s="49"/>
      <c r="QEU187" s="49"/>
      <c r="QEZ187" s="49"/>
      <c r="QFF187" s="49"/>
      <c r="QFI187" s="49"/>
      <c r="QFL187" s="49"/>
      <c r="QFT187" s="49"/>
      <c r="QGP187" s="49"/>
      <c r="QGQ187" s="49"/>
      <c r="QGR187" s="49"/>
      <c r="QGS187" s="49"/>
      <c r="QGT187" s="49"/>
      <c r="QGU187" s="49"/>
      <c r="QHM187" s="49"/>
      <c r="QHN187" s="49"/>
      <c r="QHQ187" s="49"/>
      <c r="QHT187" s="49"/>
      <c r="QHV187" s="49"/>
      <c r="QHX187" s="49"/>
      <c r="QIA187" s="49"/>
      <c r="QID187" s="49"/>
      <c r="QIG187" s="49"/>
      <c r="QIJ187" s="49"/>
      <c r="QIM187" s="49"/>
      <c r="QIP187" s="49"/>
      <c r="QIS187" s="49"/>
      <c r="QIV187" s="49"/>
      <c r="QIX187" s="49"/>
      <c r="QJK187" s="49"/>
      <c r="QJL187" s="49"/>
      <c r="QJM187" s="49"/>
      <c r="QJN187" s="49"/>
      <c r="QJO187" s="49"/>
      <c r="QJP187" s="49"/>
      <c r="QJQ187" s="49"/>
      <c r="QJR187" s="49"/>
      <c r="QJS187" s="49"/>
      <c r="QJT187" s="49"/>
      <c r="QJU187" s="49"/>
      <c r="QJV187" s="49"/>
      <c r="QJW187" s="49"/>
      <c r="QJX187" s="49"/>
      <c r="QJY187" s="49"/>
      <c r="QJZ187" s="49"/>
      <c r="QKA187" s="49"/>
      <c r="QKB187" s="49"/>
      <c r="QKC187" s="49"/>
      <c r="QKD187" s="49"/>
      <c r="QKE187" s="49"/>
      <c r="QKF187" s="49"/>
      <c r="QKG187" s="49"/>
      <c r="QKH187" s="49"/>
      <c r="QKI187" s="49"/>
      <c r="QKJ187" s="49"/>
      <c r="QKK187" s="49"/>
      <c r="QKL187" s="49"/>
      <c r="QKM187" s="49"/>
      <c r="QKN187" s="49"/>
      <c r="QKO187" s="49"/>
      <c r="QKP187" s="49"/>
      <c r="QKQ187" s="49"/>
      <c r="QKR187" s="49"/>
      <c r="QKS187" s="49"/>
      <c r="QKT187" s="49"/>
      <c r="QKU187" s="49"/>
      <c r="QKV187" s="49"/>
      <c r="QKW187" s="49"/>
      <c r="QKX187" s="49"/>
      <c r="QLA187" s="49"/>
      <c r="QLD187" s="49"/>
      <c r="QLG187" s="49"/>
      <c r="QLJ187" s="49"/>
      <c r="QLM187" s="49"/>
      <c r="QLP187" s="49"/>
      <c r="QLY187" s="49"/>
      <c r="QMB187" s="49"/>
      <c r="QME187" s="49"/>
      <c r="QMH187" s="49"/>
      <c r="QMQ187" s="49"/>
      <c r="QMW187" s="49"/>
      <c r="QMZ187" s="49"/>
      <c r="QNC187" s="49"/>
      <c r="QNF187" s="49"/>
      <c r="QNL187" s="49"/>
      <c r="QNO187" s="49"/>
      <c r="QNU187" s="49"/>
      <c r="QNW187" s="49"/>
      <c r="QNX187" s="49"/>
      <c r="QNZ187" s="49"/>
      <c r="QOQ187" s="49"/>
      <c r="QOV187" s="49"/>
      <c r="QPB187" s="49"/>
      <c r="QPE187" s="49"/>
      <c r="QPH187" s="49"/>
      <c r="QPP187" s="49"/>
      <c r="QQL187" s="49"/>
      <c r="QQM187" s="49"/>
      <c r="QQN187" s="49"/>
      <c r="QQO187" s="49"/>
      <c r="QQP187" s="49"/>
      <c r="QQQ187" s="49"/>
      <c r="QRI187" s="49"/>
      <c r="QRJ187" s="49"/>
      <c r="QRM187" s="49"/>
      <c r="QRP187" s="49"/>
      <c r="QRR187" s="49"/>
      <c r="QRT187" s="49"/>
      <c r="QRW187" s="49"/>
      <c r="QRZ187" s="49"/>
      <c r="QSC187" s="49"/>
      <c r="QSF187" s="49"/>
      <c r="QSI187" s="49"/>
      <c r="QSL187" s="49"/>
      <c r="QSO187" s="49"/>
      <c r="QSR187" s="49"/>
      <c r="QST187" s="49"/>
      <c r="QTG187" s="49"/>
      <c r="QTH187" s="49"/>
      <c r="QTI187" s="49"/>
      <c r="QTJ187" s="49"/>
      <c r="QTK187" s="49"/>
      <c r="QTL187" s="49"/>
      <c r="QTM187" s="49"/>
      <c r="QTN187" s="49"/>
      <c r="QTO187" s="49"/>
      <c r="QTP187" s="49"/>
      <c r="QTQ187" s="49"/>
      <c r="QTR187" s="49"/>
      <c r="QTS187" s="49"/>
      <c r="QTT187" s="49"/>
      <c r="QTU187" s="49"/>
      <c r="QTV187" s="49"/>
      <c r="QTW187" s="49"/>
      <c r="QTX187" s="49"/>
      <c r="QTY187" s="49"/>
      <c r="QTZ187" s="49"/>
      <c r="QUA187" s="49"/>
      <c r="QUB187" s="49"/>
      <c r="QUC187" s="49"/>
      <c r="QUD187" s="49"/>
      <c r="QUE187" s="49"/>
      <c r="QUF187" s="49"/>
      <c r="QUG187" s="49"/>
      <c r="QUH187" s="49"/>
      <c r="QUI187" s="49"/>
      <c r="QUJ187" s="49"/>
      <c r="QUK187" s="49"/>
      <c r="QUL187" s="49"/>
      <c r="QUM187" s="49"/>
      <c r="QUN187" s="49"/>
      <c r="QUO187" s="49"/>
      <c r="QUP187" s="49"/>
      <c r="QUQ187" s="49"/>
      <c r="QUR187" s="49"/>
      <c r="QUS187" s="49"/>
      <c r="QUT187" s="49"/>
      <c r="QUW187" s="49"/>
      <c r="QUZ187" s="49"/>
      <c r="QVC187" s="49"/>
      <c r="QVF187" s="49"/>
      <c r="QVI187" s="49"/>
      <c r="QVL187" s="49"/>
      <c r="QVU187" s="49"/>
      <c r="QVX187" s="49"/>
      <c r="QWA187" s="49"/>
      <c r="QWD187" s="49"/>
      <c r="QWM187" s="49"/>
      <c r="QWS187" s="49"/>
      <c r="QWV187" s="49"/>
      <c r="QWY187" s="49"/>
      <c r="QXB187" s="49"/>
      <c r="QXH187" s="49"/>
      <c r="QXK187" s="49"/>
      <c r="QXQ187" s="49"/>
      <c r="QXS187" s="49"/>
      <c r="QXT187" s="49"/>
      <c r="QXV187" s="49"/>
      <c r="QYM187" s="49"/>
      <c r="QYR187" s="49"/>
      <c r="QYX187" s="49"/>
      <c r="QZA187" s="49"/>
      <c r="QZD187" s="49"/>
      <c r="QZL187" s="49"/>
      <c r="RAH187" s="49"/>
      <c r="RAI187" s="49"/>
      <c r="RAJ187" s="49"/>
      <c r="RAK187" s="49"/>
      <c r="RAL187" s="49"/>
      <c r="RAM187" s="49"/>
      <c r="RBE187" s="49"/>
      <c r="RBF187" s="49"/>
      <c r="RBI187" s="49"/>
      <c r="RBL187" s="49"/>
      <c r="RBN187" s="49"/>
      <c r="RBP187" s="49"/>
      <c r="RBS187" s="49"/>
      <c r="RBV187" s="49"/>
      <c r="RBY187" s="49"/>
      <c r="RCB187" s="49"/>
      <c r="RCE187" s="49"/>
      <c r="RCH187" s="49"/>
      <c r="RCK187" s="49"/>
      <c r="RCN187" s="49"/>
      <c r="RCP187" s="49"/>
      <c r="RDC187" s="49"/>
      <c r="RDD187" s="49"/>
      <c r="RDE187" s="49"/>
      <c r="RDF187" s="49"/>
      <c r="RDG187" s="49"/>
      <c r="RDH187" s="49"/>
      <c r="RDI187" s="49"/>
      <c r="RDJ187" s="49"/>
      <c r="RDK187" s="49"/>
      <c r="RDL187" s="49"/>
      <c r="RDM187" s="49"/>
      <c r="RDN187" s="49"/>
      <c r="RDO187" s="49"/>
      <c r="RDP187" s="49"/>
      <c r="RDQ187" s="49"/>
      <c r="RDR187" s="49"/>
      <c r="RDS187" s="49"/>
      <c r="RDT187" s="49"/>
      <c r="RDU187" s="49"/>
      <c r="RDV187" s="49"/>
      <c r="RDW187" s="49"/>
      <c r="RDX187" s="49"/>
      <c r="RDY187" s="49"/>
      <c r="RDZ187" s="49"/>
      <c r="REA187" s="49"/>
      <c r="REB187" s="49"/>
      <c r="REC187" s="49"/>
      <c r="RED187" s="49"/>
      <c r="REE187" s="49"/>
      <c r="REF187" s="49"/>
      <c r="REG187" s="49"/>
      <c r="REH187" s="49"/>
      <c r="REI187" s="49"/>
      <c r="REJ187" s="49"/>
      <c r="REK187" s="49"/>
      <c r="REL187" s="49"/>
      <c r="REM187" s="49"/>
      <c r="REN187" s="49"/>
      <c r="REO187" s="49"/>
      <c r="REP187" s="49"/>
      <c r="RES187" s="49"/>
      <c r="REV187" s="49"/>
      <c r="REY187" s="49"/>
      <c r="RFB187" s="49"/>
      <c r="RFE187" s="49"/>
      <c r="RFH187" s="49"/>
      <c r="RFQ187" s="49"/>
      <c r="RFT187" s="49"/>
      <c r="RFW187" s="49"/>
      <c r="RFZ187" s="49"/>
      <c r="RGI187" s="49"/>
      <c r="RGO187" s="49"/>
      <c r="RGR187" s="49"/>
      <c r="RGU187" s="49"/>
      <c r="RGX187" s="49"/>
      <c r="RHD187" s="49"/>
      <c r="RHG187" s="49"/>
      <c r="RHM187" s="49"/>
      <c r="RHO187" s="49"/>
      <c r="RHP187" s="49"/>
      <c r="RHR187" s="49"/>
      <c r="RII187" s="49"/>
      <c r="RIN187" s="49"/>
      <c r="RIT187" s="49"/>
      <c r="RIW187" s="49"/>
      <c r="RIZ187" s="49"/>
      <c r="RJH187" s="49"/>
      <c r="RKD187" s="49"/>
      <c r="RKE187" s="49"/>
      <c r="RKF187" s="49"/>
      <c r="RKG187" s="49"/>
      <c r="RKH187" s="49"/>
      <c r="RKI187" s="49"/>
      <c r="RLA187" s="49"/>
      <c r="RLB187" s="49"/>
      <c r="RLE187" s="49"/>
      <c r="RLH187" s="49"/>
      <c r="RLJ187" s="49"/>
      <c r="RLL187" s="49"/>
      <c r="RLO187" s="49"/>
      <c r="RLR187" s="49"/>
      <c r="RLU187" s="49"/>
      <c r="RLX187" s="49"/>
      <c r="RMA187" s="49"/>
      <c r="RMD187" s="49"/>
      <c r="RMG187" s="49"/>
      <c r="RMJ187" s="49"/>
      <c r="RML187" s="49"/>
      <c r="RMY187" s="49"/>
      <c r="RMZ187" s="49"/>
      <c r="RNA187" s="49"/>
      <c r="RNB187" s="49"/>
      <c r="RNC187" s="49"/>
      <c r="RND187" s="49"/>
      <c r="RNE187" s="49"/>
      <c r="RNF187" s="49"/>
      <c r="RNG187" s="49"/>
      <c r="RNH187" s="49"/>
      <c r="RNI187" s="49"/>
      <c r="RNJ187" s="49"/>
      <c r="RNK187" s="49"/>
      <c r="RNL187" s="49"/>
      <c r="RNM187" s="49"/>
      <c r="RNN187" s="49"/>
      <c r="RNO187" s="49"/>
      <c r="RNP187" s="49"/>
      <c r="RNQ187" s="49"/>
      <c r="RNR187" s="49"/>
      <c r="RNS187" s="49"/>
      <c r="RNT187" s="49"/>
      <c r="RNU187" s="49"/>
      <c r="RNV187" s="49"/>
      <c r="RNW187" s="49"/>
      <c r="RNX187" s="49"/>
      <c r="RNY187" s="49"/>
      <c r="RNZ187" s="49"/>
      <c r="ROA187" s="49"/>
      <c r="ROB187" s="49"/>
      <c r="ROC187" s="49"/>
      <c r="ROD187" s="49"/>
      <c r="ROE187" s="49"/>
      <c r="ROF187" s="49"/>
      <c r="ROG187" s="49"/>
      <c r="ROH187" s="49"/>
      <c r="ROI187" s="49"/>
      <c r="ROJ187" s="49"/>
      <c r="ROK187" s="49"/>
      <c r="ROL187" s="49"/>
      <c r="ROO187" s="49"/>
      <c r="ROR187" s="49"/>
      <c r="ROU187" s="49"/>
      <c r="ROX187" s="49"/>
      <c r="RPA187" s="49"/>
      <c r="RPD187" s="49"/>
      <c r="RPM187" s="49"/>
      <c r="RPP187" s="49"/>
      <c r="RPS187" s="49"/>
      <c r="RPV187" s="49"/>
      <c r="RQE187" s="49"/>
      <c r="RQK187" s="49"/>
      <c r="RQN187" s="49"/>
      <c r="RQQ187" s="49"/>
      <c r="RQT187" s="49"/>
      <c r="RQZ187" s="49"/>
      <c r="RRC187" s="49"/>
      <c r="RRI187" s="49"/>
      <c r="RRK187" s="49"/>
      <c r="RRL187" s="49"/>
      <c r="RRN187" s="49"/>
      <c r="RSE187" s="49"/>
      <c r="RSJ187" s="49"/>
      <c r="RSP187" s="49"/>
      <c r="RSS187" s="49"/>
      <c r="RSV187" s="49"/>
      <c r="RTD187" s="49"/>
      <c r="RTZ187" s="49"/>
      <c r="RUA187" s="49"/>
      <c r="RUB187" s="49"/>
      <c r="RUC187" s="49"/>
      <c r="RUD187" s="49"/>
      <c r="RUE187" s="49"/>
      <c r="RUW187" s="49"/>
      <c r="RUX187" s="49"/>
      <c r="RVA187" s="49"/>
      <c r="RVD187" s="49"/>
      <c r="RVF187" s="49"/>
      <c r="RVH187" s="49"/>
      <c r="RVK187" s="49"/>
      <c r="RVN187" s="49"/>
      <c r="RVQ187" s="49"/>
      <c r="RVT187" s="49"/>
      <c r="RVW187" s="49"/>
      <c r="RVZ187" s="49"/>
      <c r="RWC187" s="49"/>
      <c r="RWF187" s="49"/>
      <c r="RWH187" s="49"/>
      <c r="RWU187" s="49"/>
      <c r="RWV187" s="49"/>
      <c r="RWW187" s="49"/>
      <c r="RWX187" s="49"/>
      <c r="RWY187" s="49"/>
      <c r="RWZ187" s="49"/>
      <c r="RXA187" s="49"/>
      <c r="RXB187" s="49"/>
      <c r="RXC187" s="49"/>
      <c r="RXD187" s="49"/>
      <c r="RXE187" s="49"/>
      <c r="RXF187" s="49"/>
      <c r="RXG187" s="49"/>
      <c r="RXH187" s="49"/>
      <c r="RXI187" s="49"/>
      <c r="RXJ187" s="49"/>
      <c r="RXK187" s="49"/>
      <c r="RXL187" s="49"/>
      <c r="RXM187" s="49"/>
      <c r="RXN187" s="49"/>
      <c r="RXO187" s="49"/>
      <c r="RXP187" s="49"/>
      <c r="RXQ187" s="49"/>
      <c r="RXR187" s="49"/>
      <c r="RXS187" s="49"/>
      <c r="RXT187" s="49"/>
      <c r="RXU187" s="49"/>
      <c r="RXV187" s="49"/>
      <c r="RXW187" s="49"/>
      <c r="RXX187" s="49"/>
      <c r="RXY187" s="49"/>
      <c r="RXZ187" s="49"/>
      <c r="RYA187" s="49"/>
      <c r="RYB187" s="49"/>
      <c r="RYC187" s="49"/>
      <c r="RYD187" s="49"/>
      <c r="RYE187" s="49"/>
      <c r="RYF187" s="49"/>
      <c r="RYG187" s="49"/>
      <c r="RYH187" s="49"/>
      <c r="RYK187" s="49"/>
      <c r="RYN187" s="49"/>
      <c r="RYQ187" s="49"/>
      <c r="RYT187" s="49"/>
      <c r="RYW187" s="49"/>
      <c r="RYZ187" s="49"/>
      <c r="RZI187" s="49"/>
      <c r="RZL187" s="49"/>
      <c r="RZO187" s="49"/>
      <c r="RZR187" s="49"/>
      <c r="SAA187" s="49"/>
      <c r="SAG187" s="49"/>
      <c r="SAJ187" s="49"/>
      <c r="SAM187" s="49"/>
      <c r="SAP187" s="49"/>
      <c r="SAV187" s="49"/>
      <c r="SAY187" s="49"/>
      <c r="SBE187" s="49"/>
      <c r="SBG187" s="49"/>
      <c r="SBH187" s="49"/>
      <c r="SBJ187" s="49"/>
      <c r="SCA187" s="49"/>
      <c r="SCF187" s="49"/>
      <c r="SCL187" s="49"/>
      <c r="SCO187" s="49"/>
      <c r="SCR187" s="49"/>
      <c r="SCZ187" s="49"/>
      <c r="SDV187" s="49"/>
      <c r="SDW187" s="49"/>
      <c r="SDX187" s="49"/>
      <c r="SDY187" s="49"/>
      <c r="SDZ187" s="49"/>
      <c r="SEA187" s="49"/>
      <c r="SES187" s="49"/>
      <c r="SET187" s="49"/>
      <c r="SEW187" s="49"/>
      <c r="SEZ187" s="49"/>
      <c r="SFB187" s="49"/>
      <c r="SFD187" s="49"/>
      <c r="SFG187" s="49"/>
      <c r="SFJ187" s="49"/>
      <c r="SFM187" s="49"/>
      <c r="SFP187" s="49"/>
      <c r="SFS187" s="49"/>
      <c r="SFV187" s="49"/>
      <c r="SFY187" s="49"/>
      <c r="SGB187" s="49"/>
      <c r="SGD187" s="49"/>
      <c r="SGQ187" s="49"/>
      <c r="SGR187" s="49"/>
      <c r="SGS187" s="49"/>
      <c r="SGT187" s="49"/>
      <c r="SGU187" s="49"/>
      <c r="SGV187" s="49"/>
      <c r="SGW187" s="49"/>
      <c r="SGX187" s="49"/>
      <c r="SGY187" s="49"/>
      <c r="SGZ187" s="49"/>
      <c r="SHA187" s="49"/>
      <c r="SHB187" s="49"/>
      <c r="SHC187" s="49"/>
      <c r="SHD187" s="49"/>
      <c r="SHE187" s="49"/>
      <c r="SHF187" s="49"/>
      <c r="SHG187" s="49"/>
      <c r="SHH187" s="49"/>
      <c r="SHI187" s="49"/>
      <c r="SHJ187" s="49"/>
      <c r="SHK187" s="49"/>
      <c r="SHL187" s="49"/>
      <c r="SHM187" s="49"/>
      <c r="SHN187" s="49"/>
      <c r="SHO187" s="49"/>
      <c r="SHP187" s="49"/>
      <c r="SHQ187" s="49"/>
      <c r="SHR187" s="49"/>
      <c r="SHS187" s="49"/>
      <c r="SHT187" s="49"/>
      <c r="SHU187" s="49"/>
      <c r="SHV187" s="49"/>
      <c r="SHW187" s="49"/>
      <c r="SHX187" s="49"/>
      <c r="SHY187" s="49"/>
      <c r="SHZ187" s="49"/>
      <c r="SIA187" s="49"/>
      <c r="SIB187" s="49"/>
      <c r="SIC187" s="49"/>
      <c r="SID187" s="49"/>
      <c r="SIG187" s="49"/>
      <c r="SIJ187" s="49"/>
      <c r="SIM187" s="49"/>
      <c r="SIP187" s="49"/>
      <c r="SIS187" s="49"/>
      <c r="SIV187" s="49"/>
      <c r="SJE187" s="49"/>
      <c r="SJH187" s="49"/>
      <c r="SJK187" s="49"/>
      <c r="SJN187" s="49"/>
      <c r="SJW187" s="49"/>
      <c r="SKC187" s="49"/>
      <c r="SKF187" s="49"/>
      <c r="SKI187" s="49"/>
      <c r="SKL187" s="49"/>
      <c r="SKR187" s="49"/>
      <c r="SKU187" s="49"/>
      <c r="SLA187" s="49"/>
      <c r="SLC187" s="49"/>
      <c r="SLD187" s="49"/>
      <c r="SLF187" s="49"/>
      <c r="SLW187" s="49"/>
      <c r="SMB187" s="49"/>
      <c r="SMH187" s="49"/>
      <c r="SMK187" s="49"/>
      <c r="SMN187" s="49"/>
      <c r="SMV187" s="49"/>
      <c r="SNR187" s="49"/>
      <c r="SNS187" s="49"/>
      <c r="SNT187" s="49"/>
      <c r="SNU187" s="49"/>
      <c r="SNV187" s="49"/>
      <c r="SNW187" s="49"/>
      <c r="SOO187" s="49"/>
      <c r="SOP187" s="49"/>
      <c r="SOS187" s="49"/>
      <c r="SOV187" s="49"/>
      <c r="SOX187" s="49"/>
      <c r="SOZ187" s="49"/>
      <c r="SPC187" s="49"/>
      <c r="SPF187" s="49"/>
      <c r="SPI187" s="49"/>
      <c r="SPL187" s="49"/>
      <c r="SPO187" s="49"/>
      <c r="SPR187" s="49"/>
      <c r="SPU187" s="49"/>
      <c r="SPX187" s="49"/>
      <c r="SPZ187" s="49"/>
      <c r="SQM187" s="49"/>
      <c r="SQN187" s="49"/>
      <c r="SQO187" s="49"/>
      <c r="SQP187" s="49"/>
      <c r="SQQ187" s="49"/>
      <c r="SQR187" s="49"/>
      <c r="SQS187" s="49"/>
      <c r="SQT187" s="49"/>
      <c r="SQU187" s="49"/>
      <c r="SQV187" s="49"/>
      <c r="SQW187" s="49"/>
      <c r="SQX187" s="49"/>
      <c r="SQY187" s="49"/>
      <c r="SQZ187" s="49"/>
      <c r="SRA187" s="49"/>
      <c r="SRB187" s="49"/>
      <c r="SRC187" s="49"/>
      <c r="SRD187" s="49"/>
      <c r="SRE187" s="49"/>
      <c r="SRF187" s="49"/>
      <c r="SRG187" s="49"/>
      <c r="SRH187" s="49"/>
      <c r="SRI187" s="49"/>
      <c r="SRJ187" s="49"/>
      <c r="SRK187" s="49"/>
      <c r="SRL187" s="49"/>
      <c r="SRM187" s="49"/>
      <c r="SRN187" s="49"/>
      <c r="SRO187" s="49"/>
      <c r="SRP187" s="49"/>
      <c r="SRQ187" s="49"/>
      <c r="SRR187" s="49"/>
      <c r="SRS187" s="49"/>
      <c r="SRT187" s="49"/>
      <c r="SRU187" s="49"/>
      <c r="SRV187" s="49"/>
      <c r="SRW187" s="49"/>
      <c r="SRX187" s="49"/>
      <c r="SRY187" s="49"/>
      <c r="SRZ187" s="49"/>
      <c r="SSC187" s="49"/>
      <c r="SSF187" s="49"/>
      <c r="SSI187" s="49"/>
      <c r="SSL187" s="49"/>
      <c r="SSO187" s="49"/>
      <c r="SSR187" s="49"/>
      <c r="STA187" s="49"/>
      <c r="STD187" s="49"/>
      <c r="STG187" s="49"/>
      <c r="STJ187" s="49"/>
      <c r="STS187" s="49"/>
      <c r="STY187" s="49"/>
      <c r="SUB187" s="49"/>
      <c r="SUE187" s="49"/>
      <c r="SUH187" s="49"/>
      <c r="SUN187" s="49"/>
      <c r="SUQ187" s="49"/>
      <c r="SUW187" s="49"/>
      <c r="SUY187" s="49"/>
      <c r="SUZ187" s="49"/>
      <c r="SVB187" s="49"/>
      <c r="SVS187" s="49"/>
      <c r="SVX187" s="49"/>
      <c r="SWD187" s="49"/>
      <c r="SWG187" s="49"/>
      <c r="SWJ187" s="49"/>
      <c r="SWR187" s="49"/>
      <c r="SXN187" s="49"/>
      <c r="SXO187" s="49"/>
      <c r="SXP187" s="49"/>
      <c r="SXQ187" s="49"/>
      <c r="SXR187" s="49"/>
      <c r="SXS187" s="49"/>
      <c r="SYK187" s="49"/>
      <c r="SYL187" s="49"/>
      <c r="SYO187" s="49"/>
      <c r="SYR187" s="49"/>
      <c r="SYT187" s="49"/>
      <c r="SYV187" s="49"/>
      <c r="SYY187" s="49"/>
      <c r="SZB187" s="49"/>
      <c r="SZE187" s="49"/>
      <c r="SZH187" s="49"/>
      <c r="SZK187" s="49"/>
      <c r="SZN187" s="49"/>
      <c r="SZQ187" s="49"/>
      <c r="SZT187" s="49"/>
      <c r="SZV187" s="49"/>
      <c r="TAI187" s="49"/>
      <c r="TAJ187" s="49"/>
      <c r="TAK187" s="49"/>
      <c r="TAL187" s="49"/>
      <c r="TAM187" s="49"/>
      <c r="TAN187" s="49"/>
      <c r="TAO187" s="49"/>
      <c r="TAP187" s="49"/>
      <c r="TAQ187" s="49"/>
      <c r="TAR187" s="49"/>
      <c r="TAS187" s="49"/>
      <c r="TAT187" s="49"/>
      <c r="TAU187" s="49"/>
      <c r="TAV187" s="49"/>
      <c r="TAW187" s="49"/>
      <c r="TAX187" s="49"/>
      <c r="TAY187" s="49"/>
      <c r="TAZ187" s="49"/>
      <c r="TBA187" s="49"/>
      <c r="TBB187" s="49"/>
      <c r="TBC187" s="49"/>
      <c r="TBD187" s="49"/>
      <c r="TBE187" s="49"/>
      <c r="TBF187" s="49"/>
      <c r="TBG187" s="49"/>
      <c r="TBH187" s="49"/>
      <c r="TBI187" s="49"/>
      <c r="TBJ187" s="49"/>
      <c r="TBK187" s="49"/>
      <c r="TBL187" s="49"/>
      <c r="TBM187" s="49"/>
      <c r="TBN187" s="49"/>
      <c r="TBO187" s="49"/>
      <c r="TBP187" s="49"/>
      <c r="TBQ187" s="49"/>
      <c r="TBR187" s="49"/>
      <c r="TBS187" s="49"/>
      <c r="TBT187" s="49"/>
      <c r="TBU187" s="49"/>
      <c r="TBV187" s="49"/>
      <c r="TBY187" s="49"/>
      <c r="TCB187" s="49"/>
      <c r="TCE187" s="49"/>
      <c r="TCH187" s="49"/>
      <c r="TCK187" s="49"/>
      <c r="TCN187" s="49"/>
      <c r="TCW187" s="49"/>
      <c r="TCZ187" s="49"/>
      <c r="TDC187" s="49"/>
      <c r="TDF187" s="49"/>
      <c r="TDO187" s="49"/>
      <c r="TDU187" s="49"/>
      <c r="TDX187" s="49"/>
      <c r="TEA187" s="49"/>
      <c r="TED187" s="49"/>
      <c r="TEJ187" s="49"/>
      <c r="TEM187" s="49"/>
      <c r="TES187" s="49"/>
      <c r="TEU187" s="49"/>
      <c r="TEV187" s="49"/>
      <c r="TEX187" s="49"/>
      <c r="TFO187" s="49"/>
      <c r="TFT187" s="49"/>
      <c r="TFZ187" s="49"/>
      <c r="TGC187" s="49"/>
      <c r="TGF187" s="49"/>
      <c r="TGN187" s="49"/>
      <c r="THJ187" s="49"/>
      <c r="THK187" s="49"/>
      <c r="THL187" s="49"/>
      <c r="THM187" s="49"/>
      <c r="THN187" s="49"/>
      <c r="THO187" s="49"/>
      <c r="TIG187" s="49"/>
      <c r="TIH187" s="49"/>
      <c r="TIK187" s="49"/>
      <c r="TIN187" s="49"/>
      <c r="TIP187" s="49"/>
      <c r="TIR187" s="49"/>
      <c r="TIU187" s="49"/>
      <c r="TIX187" s="49"/>
      <c r="TJA187" s="49"/>
      <c r="TJD187" s="49"/>
      <c r="TJG187" s="49"/>
      <c r="TJJ187" s="49"/>
      <c r="TJM187" s="49"/>
      <c r="TJP187" s="49"/>
      <c r="TJR187" s="49"/>
      <c r="TKE187" s="49"/>
      <c r="TKF187" s="49"/>
      <c r="TKG187" s="49"/>
      <c r="TKH187" s="49"/>
      <c r="TKI187" s="49"/>
      <c r="TKJ187" s="49"/>
      <c r="TKK187" s="49"/>
      <c r="TKL187" s="49"/>
      <c r="TKM187" s="49"/>
      <c r="TKN187" s="49"/>
      <c r="TKO187" s="49"/>
      <c r="TKP187" s="49"/>
      <c r="TKQ187" s="49"/>
      <c r="TKR187" s="49"/>
      <c r="TKS187" s="49"/>
      <c r="TKT187" s="49"/>
      <c r="TKU187" s="49"/>
      <c r="TKV187" s="49"/>
      <c r="TKW187" s="49"/>
      <c r="TKX187" s="49"/>
      <c r="TKY187" s="49"/>
      <c r="TKZ187" s="49"/>
      <c r="TLA187" s="49"/>
      <c r="TLB187" s="49"/>
      <c r="TLC187" s="49"/>
      <c r="TLD187" s="49"/>
      <c r="TLE187" s="49"/>
      <c r="TLF187" s="49"/>
      <c r="TLG187" s="49"/>
      <c r="TLH187" s="49"/>
      <c r="TLI187" s="49"/>
      <c r="TLJ187" s="49"/>
      <c r="TLK187" s="49"/>
      <c r="TLL187" s="49"/>
      <c r="TLM187" s="49"/>
      <c r="TLN187" s="49"/>
      <c r="TLO187" s="49"/>
      <c r="TLP187" s="49"/>
      <c r="TLQ187" s="49"/>
      <c r="TLR187" s="49"/>
      <c r="TLU187" s="49"/>
      <c r="TLX187" s="49"/>
      <c r="TMA187" s="49"/>
      <c r="TMD187" s="49"/>
      <c r="TMG187" s="49"/>
      <c r="TMJ187" s="49"/>
      <c r="TMS187" s="49"/>
      <c r="TMV187" s="49"/>
      <c r="TMY187" s="49"/>
      <c r="TNB187" s="49"/>
      <c r="TNK187" s="49"/>
      <c r="TNQ187" s="49"/>
      <c r="TNT187" s="49"/>
      <c r="TNW187" s="49"/>
      <c r="TNZ187" s="49"/>
      <c r="TOF187" s="49"/>
      <c r="TOI187" s="49"/>
      <c r="TOO187" s="49"/>
      <c r="TOQ187" s="49"/>
      <c r="TOR187" s="49"/>
      <c r="TOT187" s="49"/>
      <c r="TPK187" s="49"/>
      <c r="TPP187" s="49"/>
      <c r="TPV187" s="49"/>
      <c r="TPY187" s="49"/>
      <c r="TQB187" s="49"/>
      <c r="TQJ187" s="49"/>
      <c r="TRF187" s="49"/>
      <c r="TRG187" s="49"/>
      <c r="TRH187" s="49"/>
      <c r="TRI187" s="49"/>
      <c r="TRJ187" s="49"/>
      <c r="TRK187" s="49"/>
      <c r="TSC187" s="49"/>
      <c r="TSD187" s="49"/>
      <c r="TSG187" s="49"/>
      <c r="TSJ187" s="49"/>
      <c r="TSL187" s="49"/>
      <c r="TSN187" s="49"/>
      <c r="TSQ187" s="49"/>
      <c r="TST187" s="49"/>
      <c r="TSW187" s="49"/>
      <c r="TSZ187" s="49"/>
      <c r="TTC187" s="49"/>
      <c r="TTF187" s="49"/>
      <c r="TTI187" s="49"/>
      <c r="TTL187" s="49"/>
      <c r="TTN187" s="49"/>
      <c r="TUA187" s="49"/>
      <c r="TUB187" s="49"/>
      <c r="TUC187" s="49"/>
      <c r="TUD187" s="49"/>
      <c r="TUE187" s="49"/>
      <c r="TUF187" s="49"/>
      <c r="TUG187" s="49"/>
      <c r="TUH187" s="49"/>
      <c r="TUI187" s="49"/>
      <c r="TUJ187" s="49"/>
      <c r="TUK187" s="49"/>
      <c r="TUL187" s="49"/>
      <c r="TUM187" s="49"/>
      <c r="TUN187" s="49"/>
      <c r="TUO187" s="49"/>
      <c r="TUP187" s="49"/>
      <c r="TUQ187" s="49"/>
      <c r="TUR187" s="49"/>
      <c r="TUS187" s="49"/>
      <c r="TUT187" s="49"/>
      <c r="TUU187" s="49"/>
      <c r="TUV187" s="49"/>
      <c r="TUW187" s="49"/>
      <c r="TUX187" s="49"/>
      <c r="TUY187" s="49"/>
      <c r="TUZ187" s="49"/>
      <c r="TVA187" s="49"/>
      <c r="TVB187" s="49"/>
      <c r="TVC187" s="49"/>
      <c r="TVD187" s="49"/>
      <c r="TVE187" s="49"/>
      <c r="TVF187" s="49"/>
      <c r="TVG187" s="49"/>
      <c r="TVH187" s="49"/>
      <c r="TVI187" s="49"/>
      <c r="TVJ187" s="49"/>
      <c r="TVK187" s="49"/>
      <c r="TVL187" s="49"/>
      <c r="TVM187" s="49"/>
      <c r="TVN187" s="49"/>
      <c r="TVQ187" s="49"/>
      <c r="TVT187" s="49"/>
      <c r="TVW187" s="49"/>
      <c r="TVZ187" s="49"/>
      <c r="TWC187" s="49"/>
      <c r="TWF187" s="49"/>
      <c r="TWO187" s="49"/>
      <c r="TWR187" s="49"/>
      <c r="TWU187" s="49"/>
      <c r="TWX187" s="49"/>
      <c r="TXG187" s="49"/>
      <c r="TXM187" s="49"/>
      <c r="TXP187" s="49"/>
      <c r="TXS187" s="49"/>
      <c r="TXV187" s="49"/>
      <c r="TYB187" s="49"/>
      <c r="TYE187" s="49"/>
      <c r="TYK187" s="49"/>
      <c r="TYM187" s="49"/>
      <c r="TYN187" s="49"/>
      <c r="TYP187" s="49"/>
      <c r="TZG187" s="49"/>
      <c r="TZL187" s="49"/>
      <c r="TZR187" s="49"/>
      <c r="TZU187" s="49"/>
      <c r="TZX187" s="49"/>
      <c r="UAF187" s="49"/>
      <c r="UBB187" s="49"/>
      <c r="UBC187" s="49"/>
      <c r="UBD187" s="49"/>
      <c r="UBE187" s="49"/>
      <c r="UBF187" s="49"/>
      <c r="UBG187" s="49"/>
      <c r="UBY187" s="49"/>
      <c r="UBZ187" s="49"/>
      <c r="UCC187" s="49"/>
      <c r="UCF187" s="49"/>
      <c r="UCH187" s="49"/>
      <c r="UCJ187" s="49"/>
      <c r="UCM187" s="49"/>
      <c r="UCP187" s="49"/>
      <c r="UCS187" s="49"/>
      <c r="UCV187" s="49"/>
      <c r="UCY187" s="49"/>
      <c r="UDB187" s="49"/>
      <c r="UDE187" s="49"/>
      <c r="UDH187" s="49"/>
      <c r="UDJ187" s="49"/>
      <c r="UDW187" s="49"/>
      <c r="UDX187" s="49"/>
      <c r="UDY187" s="49"/>
      <c r="UDZ187" s="49"/>
      <c r="UEA187" s="49"/>
      <c r="UEB187" s="49"/>
      <c r="UEC187" s="49"/>
      <c r="UED187" s="49"/>
      <c r="UEE187" s="49"/>
      <c r="UEF187" s="49"/>
      <c r="UEG187" s="49"/>
      <c r="UEH187" s="49"/>
      <c r="UEI187" s="49"/>
      <c r="UEJ187" s="49"/>
      <c r="UEK187" s="49"/>
      <c r="UEL187" s="49"/>
      <c r="UEM187" s="49"/>
      <c r="UEN187" s="49"/>
      <c r="UEO187" s="49"/>
      <c r="UEP187" s="49"/>
      <c r="UEQ187" s="49"/>
      <c r="UER187" s="49"/>
      <c r="UES187" s="49"/>
      <c r="UET187" s="49"/>
      <c r="UEU187" s="49"/>
      <c r="UEV187" s="49"/>
      <c r="UEW187" s="49"/>
      <c r="UEX187" s="49"/>
      <c r="UEY187" s="49"/>
      <c r="UEZ187" s="49"/>
      <c r="UFA187" s="49"/>
      <c r="UFB187" s="49"/>
      <c r="UFC187" s="49"/>
      <c r="UFD187" s="49"/>
      <c r="UFE187" s="49"/>
      <c r="UFF187" s="49"/>
      <c r="UFG187" s="49"/>
      <c r="UFH187" s="49"/>
      <c r="UFI187" s="49"/>
      <c r="UFJ187" s="49"/>
      <c r="UFM187" s="49"/>
      <c r="UFP187" s="49"/>
      <c r="UFS187" s="49"/>
      <c r="UFV187" s="49"/>
      <c r="UFY187" s="49"/>
      <c r="UGB187" s="49"/>
      <c r="UGK187" s="49"/>
      <c r="UGN187" s="49"/>
      <c r="UGQ187" s="49"/>
      <c r="UGT187" s="49"/>
      <c r="UHC187" s="49"/>
      <c r="UHI187" s="49"/>
      <c r="UHL187" s="49"/>
      <c r="UHO187" s="49"/>
      <c r="UHR187" s="49"/>
      <c r="UHX187" s="49"/>
      <c r="UIA187" s="49"/>
      <c r="UIG187" s="49"/>
      <c r="UII187" s="49"/>
      <c r="UIJ187" s="49"/>
      <c r="UIL187" s="49"/>
      <c r="UJC187" s="49"/>
      <c r="UJH187" s="49"/>
      <c r="UJN187" s="49"/>
      <c r="UJQ187" s="49"/>
      <c r="UJT187" s="49"/>
      <c r="UKB187" s="49"/>
      <c r="UKX187" s="49"/>
      <c r="UKY187" s="49"/>
      <c r="UKZ187" s="49"/>
      <c r="ULA187" s="49"/>
      <c r="ULB187" s="49"/>
      <c r="ULC187" s="49"/>
      <c r="ULU187" s="49"/>
      <c r="ULV187" s="49"/>
      <c r="ULY187" s="49"/>
      <c r="UMB187" s="49"/>
      <c r="UMD187" s="49"/>
      <c r="UMF187" s="49"/>
      <c r="UMI187" s="49"/>
      <c r="UML187" s="49"/>
      <c r="UMO187" s="49"/>
      <c r="UMR187" s="49"/>
      <c r="UMU187" s="49"/>
      <c r="UMX187" s="49"/>
      <c r="UNA187" s="49"/>
      <c r="UND187" s="49"/>
      <c r="UNF187" s="49"/>
      <c r="UNS187" s="49"/>
      <c r="UNT187" s="49"/>
      <c r="UNU187" s="49"/>
      <c r="UNV187" s="49"/>
      <c r="UNW187" s="49"/>
      <c r="UNX187" s="49"/>
      <c r="UNY187" s="49"/>
      <c r="UNZ187" s="49"/>
      <c r="UOA187" s="49"/>
      <c r="UOB187" s="49"/>
      <c r="UOC187" s="49"/>
      <c r="UOD187" s="49"/>
      <c r="UOE187" s="49"/>
      <c r="UOF187" s="49"/>
      <c r="UOG187" s="49"/>
      <c r="UOH187" s="49"/>
      <c r="UOI187" s="49"/>
      <c r="UOJ187" s="49"/>
      <c r="UOK187" s="49"/>
      <c r="UOL187" s="49"/>
      <c r="UOM187" s="49"/>
      <c r="UON187" s="49"/>
      <c r="UOO187" s="49"/>
      <c r="UOP187" s="49"/>
      <c r="UOQ187" s="49"/>
      <c r="UOR187" s="49"/>
      <c r="UOS187" s="49"/>
      <c r="UOT187" s="49"/>
      <c r="UOU187" s="49"/>
      <c r="UOV187" s="49"/>
      <c r="UOW187" s="49"/>
      <c r="UOX187" s="49"/>
      <c r="UOY187" s="49"/>
      <c r="UOZ187" s="49"/>
      <c r="UPA187" s="49"/>
      <c r="UPB187" s="49"/>
      <c r="UPC187" s="49"/>
      <c r="UPD187" s="49"/>
      <c r="UPE187" s="49"/>
      <c r="UPF187" s="49"/>
      <c r="UPI187" s="49"/>
      <c r="UPL187" s="49"/>
      <c r="UPO187" s="49"/>
      <c r="UPR187" s="49"/>
      <c r="UPU187" s="49"/>
      <c r="UPX187" s="49"/>
      <c r="UQG187" s="49"/>
      <c r="UQJ187" s="49"/>
      <c r="UQM187" s="49"/>
      <c r="UQP187" s="49"/>
      <c r="UQY187" s="49"/>
      <c r="URE187" s="49"/>
      <c r="URH187" s="49"/>
      <c r="URK187" s="49"/>
      <c r="URN187" s="49"/>
      <c r="URT187" s="49"/>
      <c r="URW187" s="49"/>
      <c r="USC187" s="49"/>
      <c r="USE187" s="49"/>
      <c r="USF187" s="49"/>
      <c r="USH187" s="49"/>
      <c r="USY187" s="49"/>
      <c r="UTD187" s="49"/>
      <c r="UTJ187" s="49"/>
      <c r="UTM187" s="49"/>
      <c r="UTP187" s="49"/>
      <c r="UTX187" s="49"/>
      <c r="UUT187" s="49"/>
      <c r="UUU187" s="49"/>
      <c r="UUV187" s="49"/>
      <c r="UUW187" s="49"/>
      <c r="UUX187" s="49"/>
      <c r="UUY187" s="49"/>
      <c r="UVQ187" s="49"/>
      <c r="UVR187" s="49"/>
      <c r="UVU187" s="49"/>
      <c r="UVX187" s="49"/>
      <c r="UVZ187" s="49"/>
      <c r="UWB187" s="49"/>
      <c r="UWE187" s="49"/>
      <c r="UWH187" s="49"/>
      <c r="UWK187" s="49"/>
      <c r="UWN187" s="49"/>
      <c r="UWQ187" s="49"/>
      <c r="UWT187" s="49"/>
      <c r="UWW187" s="49"/>
      <c r="UWZ187" s="49"/>
      <c r="UXB187" s="49"/>
      <c r="UXO187" s="49"/>
      <c r="UXP187" s="49"/>
      <c r="UXQ187" s="49"/>
      <c r="UXR187" s="49"/>
      <c r="UXS187" s="49"/>
      <c r="UXT187" s="49"/>
      <c r="UXU187" s="49"/>
      <c r="UXV187" s="49"/>
      <c r="UXW187" s="49"/>
      <c r="UXX187" s="49"/>
      <c r="UXY187" s="49"/>
      <c r="UXZ187" s="49"/>
      <c r="UYA187" s="49"/>
      <c r="UYB187" s="49"/>
      <c r="UYC187" s="49"/>
      <c r="UYD187" s="49"/>
      <c r="UYE187" s="49"/>
      <c r="UYF187" s="49"/>
      <c r="UYG187" s="49"/>
      <c r="UYH187" s="49"/>
      <c r="UYI187" s="49"/>
      <c r="UYJ187" s="49"/>
      <c r="UYK187" s="49"/>
      <c r="UYL187" s="49"/>
      <c r="UYM187" s="49"/>
      <c r="UYN187" s="49"/>
      <c r="UYO187" s="49"/>
      <c r="UYP187" s="49"/>
      <c r="UYQ187" s="49"/>
      <c r="UYR187" s="49"/>
      <c r="UYS187" s="49"/>
      <c r="UYT187" s="49"/>
      <c r="UYU187" s="49"/>
      <c r="UYV187" s="49"/>
      <c r="UYW187" s="49"/>
      <c r="UYX187" s="49"/>
      <c r="UYY187" s="49"/>
      <c r="UYZ187" s="49"/>
      <c r="UZA187" s="49"/>
      <c r="UZB187" s="49"/>
      <c r="UZE187" s="49"/>
      <c r="UZH187" s="49"/>
      <c r="UZK187" s="49"/>
      <c r="UZN187" s="49"/>
      <c r="UZQ187" s="49"/>
      <c r="UZT187" s="49"/>
      <c r="VAC187" s="49"/>
      <c r="VAF187" s="49"/>
      <c r="VAI187" s="49"/>
      <c r="VAL187" s="49"/>
      <c r="VAU187" s="49"/>
      <c r="VBA187" s="49"/>
      <c r="VBD187" s="49"/>
      <c r="VBG187" s="49"/>
      <c r="VBJ187" s="49"/>
      <c r="VBP187" s="49"/>
      <c r="VBS187" s="49"/>
      <c r="VBY187" s="49"/>
      <c r="VCA187" s="49"/>
      <c r="VCB187" s="49"/>
      <c r="VCD187" s="49"/>
      <c r="VCU187" s="49"/>
      <c r="VCZ187" s="49"/>
      <c r="VDF187" s="49"/>
      <c r="VDI187" s="49"/>
      <c r="VDL187" s="49"/>
      <c r="VDT187" s="49"/>
      <c r="VEP187" s="49"/>
      <c r="VEQ187" s="49"/>
      <c r="VER187" s="49"/>
      <c r="VES187" s="49"/>
      <c r="VET187" s="49"/>
      <c r="VEU187" s="49"/>
      <c r="VFM187" s="49"/>
      <c r="VFN187" s="49"/>
      <c r="VFQ187" s="49"/>
      <c r="VFT187" s="49"/>
      <c r="VFV187" s="49"/>
      <c r="VFX187" s="49"/>
      <c r="VGA187" s="49"/>
      <c r="VGD187" s="49"/>
      <c r="VGG187" s="49"/>
      <c r="VGJ187" s="49"/>
      <c r="VGM187" s="49"/>
      <c r="VGP187" s="49"/>
      <c r="VGS187" s="49"/>
      <c r="VGV187" s="49"/>
      <c r="VGX187" s="49"/>
      <c r="VHK187" s="49"/>
      <c r="VHL187" s="49"/>
      <c r="VHM187" s="49"/>
      <c r="VHN187" s="49"/>
      <c r="VHO187" s="49"/>
      <c r="VHP187" s="49"/>
      <c r="VHQ187" s="49"/>
      <c r="VHR187" s="49"/>
      <c r="VHS187" s="49"/>
      <c r="VHT187" s="49"/>
      <c r="VHU187" s="49"/>
      <c r="VHV187" s="49"/>
      <c r="VHW187" s="49"/>
      <c r="VHX187" s="49"/>
      <c r="VHY187" s="49"/>
      <c r="VHZ187" s="49"/>
      <c r="VIA187" s="49"/>
      <c r="VIB187" s="49"/>
      <c r="VIC187" s="49"/>
      <c r="VID187" s="49"/>
      <c r="VIE187" s="49"/>
      <c r="VIF187" s="49"/>
      <c r="VIG187" s="49"/>
      <c r="VIH187" s="49"/>
      <c r="VII187" s="49"/>
      <c r="VIJ187" s="49"/>
      <c r="VIK187" s="49"/>
      <c r="VIL187" s="49"/>
      <c r="VIM187" s="49"/>
      <c r="VIN187" s="49"/>
      <c r="VIO187" s="49"/>
      <c r="VIP187" s="49"/>
      <c r="VIQ187" s="49"/>
      <c r="VIR187" s="49"/>
      <c r="VIS187" s="49"/>
      <c r="VIT187" s="49"/>
      <c r="VIU187" s="49"/>
      <c r="VIV187" s="49"/>
      <c r="VIW187" s="49"/>
      <c r="VIX187" s="49"/>
      <c r="VJA187" s="49"/>
      <c r="VJD187" s="49"/>
      <c r="VJG187" s="49"/>
      <c r="VJJ187" s="49"/>
      <c r="VJM187" s="49"/>
      <c r="VJP187" s="49"/>
      <c r="VJY187" s="49"/>
      <c r="VKB187" s="49"/>
      <c r="VKE187" s="49"/>
      <c r="VKH187" s="49"/>
      <c r="VKQ187" s="49"/>
      <c r="VKW187" s="49"/>
      <c r="VKZ187" s="49"/>
      <c r="VLC187" s="49"/>
      <c r="VLF187" s="49"/>
      <c r="VLL187" s="49"/>
      <c r="VLO187" s="49"/>
      <c r="VLU187" s="49"/>
      <c r="VLW187" s="49"/>
      <c r="VLX187" s="49"/>
      <c r="VLZ187" s="49"/>
      <c r="VMQ187" s="49"/>
      <c r="VMV187" s="49"/>
      <c r="VNB187" s="49"/>
      <c r="VNE187" s="49"/>
      <c r="VNH187" s="49"/>
      <c r="VNP187" s="49"/>
      <c r="VOL187" s="49"/>
      <c r="VOM187" s="49"/>
      <c r="VON187" s="49"/>
      <c r="VOO187" s="49"/>
      <c r="VOP187" s="49"/>
      <c r="VOQ187" s="49"/>
      <c r="VPI187" s="49"/>
      <c r="VPJ187" s="49"/>
      <c r="VPM187" s="49"/>
      <c r="VPP187" s="49"/>
      <c r="VPR187" s="49"/>
      <c r="VPT187" s="49"/>
      <c r="VPW187" s="49"/>
      <c r="VPZ187" s="49"/>
      <c r="VQC187" s="49"/>
      <c r="VQF187" s="49"/>
      <c r="VQI187" s="49"/>
      <c r="VQL187" s="49"/>
      <c r="VQO187" s="49"/>
      <c r="VQR187" s="49"/>
      <c r="VQT187" s="49"/>
      <c r="VRG187" s="49"/>
      <c r="VRH187" s="49"/>
      <c r="VRI187" s="49"/>
      <c r="VRJ187" s="49"/>
      <c r="VRK187" s="49"/>
      <c r="VRL187" s="49"/>
      <c r="VRM187" s="49"/>
      <c r="VRN187" s="49"/>
      <c r="VRO187" s="49"/>
      <c r="VRP187" s="49"/>
      <c r="VRQ187" s="49"/>
      <c r="VRR187" s="49"/>
      <c r="VRS187" s="49"/>
      <c r="VRT187" s="49"/>
      <c r="VRU187" s="49"/>
      <c r="VRV187" s="49"/>
      <c r="VRW187" s="49"/>
      <c r="VRX187" s="49"/>
      <c r="VRY187" s="49"/>
      <c r="VRZ187" s="49"/>
      <c r="VSA187" s="49"/>
      <c r="VSB187" s="49"/>
      <c r="VSC187" s="49"/>
      <c r="VSD187" s="49"/>
      <c r="VSE187" s="49"/>
      <c r="VSF187" s="49"/>
      <c r="VSG187" s="49"/>
      <c r="VSH187" s="49"/>
      <c r="VSI187" s="49"/>
      <c r="VSJ187" s="49"/>
      <c r="VSK187" s="49"/>
      <c r="VSL187" s="49"/>
      <c r="VSM187" s="49"/>
      <c r="VSN187" s="49"/>
      <c r="VSO187" s="49"/>
      <c r="VSP187" s="49"/>
      <c r="VSQ187" s="49"/>
      <c r="VSR187" s="49"/>
      <c r="VSS187" s="49"/>
      <c r="VST187" s="49"/>
      <c r="VSW187" s="49"/>
      <c r="VSZ187" s="49"/>
      <c r="VTC187" s="49"/>
      <c r="VTF187" s="49"/>
      <c r="VTI187" s="49"/>
      <c r="VTL187" s="49"/>
      <c r="VTU187" s="49"/>
      <c r="VTX187" s="49"/>
      <c r="VUA187" s="49"/>
      <c r="VUD187" s="49"/>
      <c r="VUM187" s="49"/>
      <c r="VUS187" s="49"/>
      <c r="VUV187" s="49"/>
      <c r="VUY187" s="49"/>
      <c r="VVB187" s="49"/>
      <c r="VVH187" s="49"/>
      <c r="VVK187" s="49"/>
      <c r="VVQ187" s="49"/>
      <c r="VVS187" s="49"/>
      <c r="VVT187" s="49"/>
      <c r="VVV187" s="49"/>
      <c r="VWM187" s="49"/>
      <c r="VWR187" s="49"/>
      <c r="VWX187" s="49"/>
      <c r="VXA187" s="49"/>
      <c r="VXD187" s="49"/>
      <c r="VXL187" s="49"/>
      <c r="VYH187" s="49"/>
      <c r="VYI187" s="49"/>
      <c r="VYJ187" s="49"/>
      <c r="VYK187" s="49"/>
      <c r="VYL187" s="49"/>
      <c r="VYM187" s="49"/>
      <c r="VZE187" s="49"/>
      <c r="VZF187" s="49"/>
      <c r="VZI187" s="49"/>
      <c r="VZL187" s="49"/>
      <c r="VZN187" s="49"/>
      <c r="VZP187" s="49"/>
      <c r="VZS187" s="49"/>
      <c r="VZV187" s="49"/>
      <c r="VZY187" s="49"/>
      <c r="WAB187" s="49"/>
      <c r="WAE187" s="49"/>
      <c r="WAH187" s="49"/>
      <c r="WAK187" s="49"/>
      <c r="WAN187" s="49"/>
      <c r="WAP187" s="49"/>
      <c r="WBC187" s="49"/>
      <c r="WBD187" s="49"/>
      <c r="WBE187" s="49"/>
      <c r="WBF187" s="49"/>
      <c r="WBG187" s="49"/>
      <c r="WBH187" s="49"/>
      <c r="WBI187" s="49"/>
      <c r="WBJ187" s="49"/>
      <c r="WBK187" s="49"/>
      <c r="WBL187" s="49"/>
      <c r="WBM187" s="49"/>
      <c r="WBN187" s="49"/>
      <c r="WBO187" s="49"/>
      <c r="WBP187" s="49"/>
      <c r="WBQ187" s="49"/>
      <c r="WBR187" s="49"/>
      <c r="WBS187" s="49"/>
      <c r="WBT187" s="49"/>
      <c r="WBU187" s="49"/>
      <c r="WBV187" s="49"/>
      <c r="WBW187" s="49"/>
      <c r="WBX187" s="49"/>
      <c r="WBY187" s="49"/>
      <c r="WBZ187" s="49"/>
      <c r="WCA187" s="49"/>
      <c r="WCB187" s="49"/>
      <c r="WCC187" s="49"/>
      <c r="WCD187" s="49"/>
      <c r="WCE187" s="49"/>
      <c r="WCF187" s="49"/>
      <c r="WCG187" s="49"/>
      <c r="WCH187" s="49"/>
      <c r="WCI187" s="49"/>
      <c r="WCJ187" s="49"/>
      <c r="WCK187" s="49"/>
      <c r="WCL187" s="49"/>
      <c r="WCM187" s="49"/>
      <c r="WCN187" s="49"/>
      <c r="WCO187" s="49"/>
      <c r="WCP187" s="49"/>
      <c r="WCS187" s="49"/>
      <c r="WCV187" s="49"/>
      <c r="WCY187" s="49"/>
      <c r="WDB187" s="49"/>
      <c r="WDE187" s="49"/>
      <c r="WDH187" s="49"/>
      <c r="WDQ187" s="49"/>
      <c r="WDT187" s="49"/>
      <c r="WDW187" s="49"/>
      <c r="WDZ187" s="49"/>
      <c r="WEI187" s="49"/>
      <c r="WEO187" s="49"/>
      <c r="WER187" s="49"/>
      <c r="WEU187" s="49"/>
      <c r="WEX187" s="49"/>
      <c r="WFD187" s="49"/>
      <c r="WFG187" s="49"/>
      <c r="WFM187" s="49"/>
      <c r="WFO187" s="49"/>
      <c r="WFP187" s="49"/>
      <c r="WFR187" s="49"/>
      <c r="WGI187" s="49"/>
      <c r="WGN187" s="49"/>
      <c r="WGT187" s="49"/>
      <c r="WGW187" s="49"/>
      <c r="WGZ187" s="49"/>
      <c r="WHH187" s="49"/>
      <c r="WID187" s="49"/>
      <c r="WIE187" s="49"/>
      <c r="WIF187" s="49"/>
      <c r="WIG187" s="49"/>
      <c r="WIH187" s="49"/>
      <c r="WII187" s="49"/>
      <c r="WJA187" s="49"/>
      <c r="WJB187" s="49"/>
      <c r="WJE187" s="49"/>
      <c r="WJH187" s="49"/>
      <c r="WJJ187" s="49"/>
      <c r="WJL187" s="49"/>
      <c r="WJO187" s="49"/>
      <c r="WJR187" s="49"/>
      <c r="WJU187" s="49"/>
      <c r="WJX187" s="49"/>
      <c r="WKA187" s="49"/>
      <c r="WKD187" s="49"/>
      <c r="WKG187" s="49"/>
      <c r="WKJ187" s="49"/>
      <c r="WKL187" s="49"/>
      <c r="WKY187" s="49"/>
      <c r="WKZ187" s="49"/>
      <c r="WLA187" s="49"/>
      <c r="WLB187" s="49"/>
      <c r="WLC187" s="49"/>
      <c r="WLD187" s="49"/>
      <c r="WLE187" s="49"/>
      <c r="WLF187" s="49"/>
      <c r="WLG187" s="49"/>
      <c r="WLH187" s="49"/>
      <c r="WLI187" s="49"/>
      <c r="WLJ187" s="49"/>
      <c r="WLK187" s="49"/>
      <c r="WLL187" s="49"/>
      <c r="WLM187" s="49"/>
      <c r="WLN187" s="49"/>
      <c r="WLO187" s="49"/>
      <c r="WLP187" s="49"/>
      <c r="WLQ187" s="49"/>
      <c r="WLR187" s="49"/>
      <c r="WLS187" s="49"/>
      <c r="WLT187" s="49"/>
      <c r="WLU187" s="49"/>
      <c r="WLV187" s="49"/>
      <c r="WLW187" s="49"/>
      <c r="WLX187" s="49"/>
      <c r="WLY187" s="49"/>
      <c r="WLZ187" s="49"/>
      <c r="WMA187" s="49"/>
      <c r="WMB187" s="49"/>
      <c r="WMC187" s="49"/>
      <c r="WMD187" s="49"/>
      <c r="WME187" s="49"/>
      <c r="WMF187" s="49"/>
      <c r="WMG187" s="49"/>
      <c r="WMH187" s="49"/>
      <c r="WMI187" s="49"/>
      <c r="WMJ187" s="49"/>
      <c r="WMK187" s="49"/>
      <c r="WML187" s="49"/>
      <c r="WMO187" s="49"/>
      <c r="WMR187" s="49"/>
      <c r="WMU187" s="49"/>
      <c r="WMX187" s="49"/>
      <c r="WNA187" s="49"/>
      <c r="WND187" s="49"/>
      <c r="WNM187" s="49"/>
      <c r="WNP187" s="49"/>
      <c r="WNS187" s="49"/>
      <c r="WNV187" s="49"/>
      <c r="WOE187" s="49"/>
      <c r="WOK187" s="49"/>
      <c r="WON187" s="49"/>
      <c r="WOQ187" s="49"/>
      <c r="WOT187" s="49"/>
      <c r="WOZ187" s="49"/>
      <c r="WPC187" s="49"/>
      <c r="WPI187" s="49"/>
      <c r="WPK187" s="49"/>
      <c r="WPL187" s="49"/>
      <c r="WPN187" s="49"/>
      <c r="WQE187" s="49"/>
      <c r="WQJ187" s="49"/>
      <c r="WQP187" s="49"/>
      <c r="WQS187" s="49"/>
      <c r="WQV187" s="49"/>
      <c r="WRD187" s="49"/>
      <c r="WRZ187" s="49"/>
      <c r="WSA187" s="49"/>
      <c r="WSB187" s="49"/>
      <c r="WSC187" s="49"/>
      <c r="WSD187" s="49"/>
      <c r="WSE187" s="49"/>
      <c r="WSW187" s="49"/>
      <c r="WSX187" s="49"/>
      <c r="WTA187" s="49"/>
      <c r="WTD187" s="49"/>
      <c r="WTF187" s="49"/>
      <c r="WTH187" s="49"/>
      <c r="WTK187" s="49"/>
      <c r="WTN187" s="49"/>
      <c r="WTQ187" s="49"/>
      <c r="WTT187" s="49"/>
      <c r="WTW187" s="49"/>
      <c r="WTZ187" s="49"/>
      <c r="WUC187" s="49"/>
      <c r="WUF187" s="49"/>
      <c r="WUH187" s="49"/>
      <c r="WUU187" s="49"/>
      <c r="WUV187" s="49"/>
      <c r="WUW187" s="49"/>
      <c r="WUX187" s="49"/>
      <c r="WUY187" s="49"/>
      <c r="WUZ187" s="49"/>
      <c r="WVA187" s="49"/>
      <c r="WVB187" s="49"/>
      <c r="WVC187" s="49"/>
      <c r="WVD187" s="49"/>
      <c r="WVE187" s="49"/>
      <c r="WVF187" s="49"/>
      <c r="WVG187" s="49"/>
      <c r="WVH187" s="49"/>
      <c r="WVI187" s="49"/>
      <c r="WVJ187" s="49"/>
      <c r="WVK187" s="49"/>
      <c r="WVL187" s="49"/>
      <c r="WVM187" s="49"/>
      <c r="WVN187" s="49"/>
      <c r="WVO187" s="49"/>
      <c r="WVP187" s="49"/>
      <c r="WVQ187" s="49"/>
      <c r="WVR187" s="49"/>
      <c r="WVS187" s="49"/>
      <c r="WVT187" s="49"/>
      <c r="WVU187" s="49"/>
      <c r="WVV187" s="49"/>
      <c r="WVW187" s="49"/>
      <c r="WVX187" s="49"/>
      <c r="WVY187" s="49"/>
      <c r="WVZ187" s="49"/>
      <c r="WWA187" s="49"/>
      <c r="WWB187" s="49"/>
      <c r="WWC187" s="49"/>
      <c r="WWD187" s="49"/>
      <c r="WWE187" s="49"/>
      <c r="WWF187" s="49"/>
      <c r="WWG187" s="49"/>
      <c r="WWH187" s="49"/>
      <c r="WWI187" s="49"/>
      <c r="WWJ187" s="49"/>
      <c r="WWK187" s="49"/>
      <c r="WWL187" s="49"/>
      <c r="WWM187" s="49"/>
      <c r="WWN187" s="49"/>
      <c r="WWO187" s="49"/>
      <c r="WWP187" s="49"/>
      <c r="WWQ187" s="49"/>
      <c r="WWR187" s="49"/>
      <c r="WWS187" s="49"/>
      <c r="WWT187" s="49"/>
      <c r="WWU187" s="49"/>
      <c r="WWV187" s="49"/>
      <c r="WWW187" s="49"/>
      <c r="WWX187" s="49"/>
      <c r="WWY187" s="49"/>
      <c r="WWZ187" s="49"/>
      <c r="WXA187" s="49"/>
      <c r="WXB187" s="49"/>
      <c r="WXC187" s="49"/>
      <c r="WXD187" s="49"/>
      <c r="WXE187" s="49"/>
      <c r="WXF187" s="49"/>
      <c r="WXG187" s="49"/>
      <c r="WXH187" s="49"/>
      <c r="WXI187" s="49"/>
      <c r="WXJ187" s="49"/>
      <c r="WXK187" s="49"/>
      <c r="WXL187" s="49"/>
      <c r="WXM187" s="49"/>
      <c r="WXN187" s="49"/>
      <c r="WXO187" s="49"/>
      <c r="WXP187" s="49"/>
      <c r="WXQ187" s="49"/>
      <c r="WXR187" s="49"/>
      <c r="WXS187" s="49"/>
      <c r="WXT187" s="49"/>
      <c r="WXU187" s="49"/>
      <c r="WXV187" s="49"/>
      <c r="WXW187" s="49"/>
      <c r="WXX187" s="49"/>
      <c r="WXY187" s="49"/>
      <c r="WXZ187" s="49"/>
      <c r="WYA187" s="49"/>
      <c r="WYB187" s="49"/>
      <c r="WYC187" s="49"/>
      <c r="WYD187" s="49"/>
      <c r="WYE187" s="49"/>
      <c r="WYF187" s="49"/>
      <c r="WYG187" s="49"/>
      <c r="WYH187" s="49"/>
      <c r="WYI187" s="49"/>
      <c r="WYJ187" s="49"/>
      <c r="WYK187" s="49"/>
      <c r="WYL187" s="49"/>
      <c r="WYM187" s="49"/>
      <c r="WYN187" s="49"/>
      <c r="WYO187" s="49"/>
      <c r="WYP187" s="49"/>
      <c r="WYQ187" s="49"/>
      <c r="WYR187" s="49"/>
      <c r="WYS187" s="49"/>
      <c r="WYT187" s="49"/>
      <c r="WYU187" s="49"/>
      <c r="WYV187" s="49"/>
      <c r="WYW187" s="49"/>
      <c r="WYX187" s="49"/>
      <c r="WYY187" s="49"/>
      <c r="WYZ187" s="49"/>
      <c r="WZA187" s="49"/>
      <c r="WZB187" s="49"/>
      <c r="WZC187" s="49"/>
      <c r="WZD187" s="49"/>
      <c r="WZE187" s="49"/>
      <c r="WZF187" s="49"/>
      <c r="WZG187" s="49"/>
      <c r="WZH187" s="49"/>
      <c r="WZI187" s="49"/>
      <c r="WZJ187" s="49"/>
      <c r="WZK187" s="49"/>
      <c r="WZL187" s="49"/>
      <c r="WZM187" s="49"/>
      <c r="WZN187" s="49"/>
      <c r="WZO187" s="49"/>
      <c r="WZP187" s="49"/>
      <c r="WZQ187" s="49"/>
      <c r="WZR187" s="49"/>
      <c r="WZS187" s="49"/>
      <c r="WZT187" s="49"/>
      <c r="WZU187" s="49"/>
      <c r="WZV187" s="49"/>
      <c r="WZW187" s="49"/>
      <c r="WZX187" s="49"/>
      <c r="WZY187" s="49"/>
      <c r="WZZ187" s="49"/>
      <c r="XAA187" s="49"/>
      <c r="XAB187" s="49"/>
      <c r="XAC187" s="49"/>
      <c r="XAD187" s="49"/>
      <c r="XAE187" s="49"/>
      <c r="XAF187" s="49"/>
      <c r="XAG187" s="49"/>
      <c r="XAH187" s="49"/>
      <c r="XAI187" s="49"/>
      <c r="XAJ187" s="49"/>
      <c r="XAK187" s="49"/>
      <c r="XAL187" s="49"/>
      <c r="XAM187" s="49"/>
      <c r="XAN187" s="49"/>
      <c r="XAO187" s="49"/>
      <c r="XAP187" s="49"/>
      <c r="XAQ187" s="49"/>
      <c r="XAR187" s="49"/>
      <c r="XAS187" s="49"/>
      <c r="XAT187" s="49"/>
      <c r="XAU187" s="49"/>
      <c r="XAV187" s="49"/>
      <c r="XAW187" s="49"/>
      <c r="XAX187" s="49"/>
      <c r="XAY187" s="49"/>
      <c r="XAZ187" s="49"/>
      <c r="XBA187" s="49"/>
      <c r="XBB187" s="49"/>
      <c r="XBC187" s="49"/>
      <c r="XBD187" s="49"/>
      <c r="XBE187" s="49"/>
      <c r="XBF187" s="49"/>
      <c r="XBG187" s="49"/>
      <c r="XBH187" s="49"/>
      <c r="XBI187" s="49"/>
      <c r="XBJ187" s="49"/>
      <c r="XBK187" s="49"/>
      <c r="XBL187" s="49"/>
      <c r="XBM187" s="49"/>
      <c r="XBN187" s="49"/>
      <c r="XBO187" s="49"/>
      <c r="XBP187" s="49"/>
      <c r="XBQ187" s="49"/>
      <c r="XBR187" s="49"/>
      <c r="XBS187" s="49"/>
      <c r="XBT187" s="49"/>
      <c r="XBU187" s="49"/>
      <c r="XBV187" s="49"/>
      <c r="XBW187" s="49"/>
      <c r="XBX187" s="49"/>
      <c r="XBY187" s="49"/>
      <c r="XBZ187" s="49"/>
      <c r="XCA187" s="49"/>
      <c r="XCB187" s="49"/>
      <c r="XCC187" s="49"/>
      <c r="XCD187" s="49"/>
      <c r="XCE187" s="49"/>
      <c r="XCF187" s="49"/>
      <c r="XCG187" s="49"/>
      <c r="XCH187" s="49"/>
      <c r="XCI187" s="49"/>
      <c r="XCJ187" s="49"/>
      <c r="XCK187" s="49"/>
      <c r="XCL187" s="49"/>
      <c r="XCM187" s="49"/>
      <c r="XCN187" s="49"/>
      <c r="XCO187" s="49"/>
      <c r="XCP187" s="49"/>
      <c r="XCQ187" s="49"/>
      <c r="XCR187" s="49"/>
      <c r="XCS187" s="49"/>
      <c r="XCT187" s="49"/>
      <c r="XCU187" s="49"/>
      <c r="XCV187" s="49"/>
      <c r="XCW187" s="49"/>
      <c r="XCX187" s="49"/>
      <c r="XCY187" s="49"/>
      <c r="XCZ187" s="49"/>
      <c r="XDA187" s="49"/>
      <c r="XDB187" s="49"/>
      <c r="XDC187" s="49"/>
      <c r="XDD187" s="49"/>
      <c r="XDE187" s="49"/>
      <c r="XDF187" s="49"/>
      <c r="XDG187" s="49"/>
      <c r="XDH187" s="49"/>
      <c r="XDI187" s="49"/>
      <c r="XDJ187" s="49"/>
      <c r="XDK187" s="49"/>
      <c r="XDL187" s="49"/>
      <c r="XDM187" s="49"/>
      <c r="XDN187" s="49"/>
      <c r="XDO187" s="49"/>
      <c r="XDP187" s="49"/>
      <c r="XDQ187" s="49"/>
      <c r="XDR187" s="49"/>
      <c r="XDS187" s="49"/>
      <c r="XDT187" s="49"/>
      <c r="XDU187" s="49"/>
      <c r="XDV187" s="49"/>
      <c r="XDW187" s="49"/>
      <c r="XDX187" s="49"/>
      <c r="XDY187" s="49"/>
      <c r="XDZ187" s="49"/>
      <c r="XEA187" s="49"/>
      <c r="XEB187" s="49"/>
      <c r="XEC187" s="49"/>
      <c r="XED187" s="49"/>
      <c r="XEE187" s="49"/>
      <c r="XEF187" s="49"/>
      <c r="XEG187" s="49"/>
      <c r="XEH187" s="49"/>
      <c r="XEI187" s="49"/>
      <c r="XEJ187" s="49"/>
      <c r="XEK187" s="49"/>
      <c r="XEL187" s="49"/>
      <c r="XEM187" s="49"/>
      <c r="XEN187" s="49"/>
      <c r="XEO187" s="49"/>
      <c r="XEP187" s="49"/>
      <c r="XEQ187" s="49"/>
      <c r="XER187" s="49"/>
      <c r="XES187" s="49"/>
      <c r="XET187" s="49"/>
      <c r="XEU187" s="49"/>
      <c r="XEV187" s="49"/>
      <c r="XEW187" s="49"/>
      <c r="XEX187" s="49"/>
      <c r="XEY187" s="49"/>
      <c r="XEZ187" s="49"/>
      <c r="XFA187" s="49"/>
      <c r="XFB187" s="49"/>
      <c r="XFC187" s="49"/>
      <c r="XFD187" s="49"/>
    </row>
    <row r="188" spans="1:16384" s="45" customFormat="1" ht="21.75" hidden="1" customHeight="1">
      <c r="A188" s="8" t="s">
        <v>186</v>
      </c>
      <c r="B188" s="44" t="s">
        <v>329</v>
      </c>
      <c r="C188" s="53"/>
      <c r="D188" s="59"/>
      <c r="E188" s="60"/>
    </row>
    <row r="189" spans="1:16384" s="45" customFormat="1" ht="21.75" hidden="1" customHeight="1">
      <c r="A189" s="8" t="s">
        <v>187</v>
      </c>
      <c r="B189" s="44" t="s">
        <v>329</v>
      </c>
      <c r="C189" s="53"/>
      <c r="D189" s="59"/>
      <c r="E189" s="60"/>
    </row>
    <row r="190" spans="1:16384" s="45" customFormat="1" ht="21.6" hidden="1" customHeight="1">
      <c r="A190" s="8" t="s">
        <v>188</v>
      </c>
      <c r="B190" s="44" t="s">
        <v>329</v>
      </c>
      <c r="C190" s="53"/>
      <c r="D190" s="59"/>
      <c r="E190" s="60"/>
    </row>
    <row r="191" spans="1:16384" s="45" customFormat="1" ht="21.75" hidden="1" customHeight="1">
      <c r="A191" s="8" t="s">
        <v>189</v>
      </c>
      <c r="B191" s="44" t="s">
        <v>325</v>
      </c>
      <c r="C191" s="53"/>
      <c r="D191" s="59"/>
      <c r="E191" s="60"/>
    </row>
    <row r="192" spans="1:16384" s="45" customFormat="1" ht="20.25" hidden="1" customHeight="1">
      <c r="A192" s="8" t="s">
        <v>190</v>
      </c>
      <c r="B192" s="44" t="s">
        <v>326</v>
      </c>
      <c r="C192" s="53"/>
      <c r="D192" s="59"/>
      <c r="E192" s="60"/>
    </row>
    <row r="193" spans="1:16384" s="45" customFormat="1" ht="18" customHeight="1">
      <c r="A193" s="10" t="s">
        <v>39</v>
      </c>
      <c r="B193" s="111" t="s">
        <v>325</v>
      </c>
      <c r="C193" s="112">
        <v>5</v>
      </c>
      <c r="D193" s="113">
        <v>24000</v>
      </c>
      <c r="E193" s="114">
        <f>+D193*C193</f>
        <v>120000</v>
      </c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C193" s="49"/>
      <c r="AF193" s="49"/>
      <c r="AI193" s="49"/>
      <c r="AL193" s="49"/>
      <c r="AO193" s="49"/>
      <c r="AR193" s="49"/>
      <c r="BA193" s="49"/>
      <c r="BD193" s="49"/>
      <c r="BG193" s="49"/>
      <c r="BJ193" s="49"/>
      <c r="BS193" s="49"/>
      <c r="BY193" s="49"/>
      <c r="CB193" s="49"/>
      <c r="CE193" s="49"/>
      <c r="CH193" s="49"/>
      <c r="CN193" s="49"/>
      <c r="CQ193" s="49"/>
      <c r="CW193" s="49"/>
      <c r="CY193" s="49"/>
      <c r="CZ193" s="49"/>
      <c r="DB193" s="49"/>
      <c r="DS193" s="49"/>
      <c r="DX193" s="49"/>
      <c r="ED193" s="49"/>
      <c r="EG193" s="49"/>
      <c r="EJ193" s="49"/>
      <c r="ER193" s="49"/>
      <c r="FN193" s="49"/>
      <c r="FO193" s="49"/>
      <c r="FP193" s="49"/>
      <c r="FQ193" s="49"/>
      <c r="FR193" s="49"/>
      <c r="FS193" s="49"/>
      <c r="GK193" s="49"/>
      <c r="GL193" s="49"/>
      <c r="GO193" s="49"/>
      <c r="GR193" s="49"/>
      <c r="GT193" s="49"/>
      <c r="GV193" s="49"/>
      <c r="GY193" s="49"/>
      <c r="HB193" s="49"/>
      <c r="HE193" s="49"/>
      <c r="HH193" s="49"/>
      <c r="HK193" s="49"/>
      <c r="HN193" s="49"/>
      <c r="HQ193" s="49"/>
      <c r="HT193" s="49"/>
      <c r="HV193" s="49"/>
      <c r="II193" s="49"/>
      <c r="IJ193" s="49"/>
      <c r="IK193" s="49"/>
      <c r="IL193" s="49"/>
      <c r="IM193" s="49"/>
      <c r="IN193" s="49"/>
      <c r="IO193" s="49"/>
      <c r="IP193" s="49"/>
      <c r="IQ193" s="49"/>
      <c r="IR193" s="49"/>
      <c r="IS193" s="49"/>
      <c r="IT193" s="49"/>
      <c r="IU193" s="49"/>
      <c r="IV193" s="49"/>
      <c r="IW193" s="49"/>
      <c r="IX193" s="49"/>
      <c r="IY193" s="49"/>
      <c r="IZ193" s="49"/>
      <c r="JA193" s="49"/>
      <c r="JB193" s="49"/>
      <c r="JC193" s="49"/>
      <c r="JD193" s="49"/>
      <c r="JE193" s="49"/>
      <c r="JF193" s="49"/>
      <c r="JG193" s="49"/>
      <c r="JH193" s="49"/>
      <c r="JI193" s="49"/>
      <c r="JJ193" s="49"/>
      <c r="JK193" s="49"/>
      <c r="JL193" s="49"/>
      <c r="JM193" s="49"/>
      <c r="JN193" s="49"/>
      <c r="JO193" s="49"/>
      <c r="JP193" s="49"/>
      <c r="JQ193" s="49"/>
      <c r="JR193" s="49"/>
      <c r="JS193" s="49"/>
      <c r="JT193" s="49"/>
      <c r="JU193" s="49"/>
      <c r="JV193" s="49"/>
      <c r="JY193" s="49"/>
      <c r="KB193" s="49"/>
      <c r="KE193" s="49"/>
      <c r="KH193" s="49"/>
      <c r="KK193" s="49"/>
      <c r="KN193" s="49"/>
      <c r="KW193" s="49"/>
      <c r="KZ193" s="49"/>
      <c r="LC193" s="49"/>
      <c r="LF193" s="49"/>
      <c r="LO193" s="49"/>
      <c r="LU193" s="49"/>
      <c r="LX193" s="49"/>
      <c r="MA193" s="49"/>
      <c r="MD193" s="49"/>
      <c r="MJ193" s="49"/>
      <c r="MM193" s="49"/>
      <c r="MS193" s="49"/>
      <c r="MU193" s="49"/>
      <c r="MV193" s="49"/>
      <c r="MX193" s="49"/>
      <c r="NO193" s="49"/>
      <c r="NT193" s="49"/>
      <c r="NZ193" s="49"/>
      <c r="OC193" s="49"/>
      <c r="OF193" s="49"/>
      <c r="ON193" s="49"/>
      <c r="PJ193" s="49"/>
      <c r="PK193" s="49"/>
      <c r="PL193" s="49"/>
      <c r="PM193" s="49"/>
      <c r="PN193" s="49"/>
      <c r="PO193" s="49"/>
      <c r="QG193" s="49"/>
      <c r="QH193" s="49"/>
      <c r="QK193" s="49"/>
      <c r="QN193" s="49"/>
      <c r="QP193" s="49"/>
      <c r="QR193" s="49"/>
      <c r="QU193" s="49"/>
      <c r="QX193" s="49"/>
      <c r="RA193" s="49"/>
      <c r="RD193" s="49"/>
      <c r="RG193" s="49"/>
      <c r="RJ193" s="49"/>
      <c r="RM193" s="49"/>
      <c r="RP193" s="49"/>
      <c r="RR193" s="49"/>
      <c r="SE193" s="49"/>
      <c r="SF193" s="49"/>
      <c r="SG193" s="49"/>
      <c r="SH193" s="49"/>
      <c r="SI193" s="49"/>
      <c r="SJ193" s="49"/>
      <c r="SK193" s="49"/>
      <c r="SL193" s="49"/>
      <c r="SM193" s="49"/>
      <c r="SN193" s="49"/>
      <c r="SO193" s="49"/>
      <c r="SP193" s="49"/>
      <c r="SQ193" s="49"/>
      <c r="SR193" s="49"/>
      <c r="SS193" s="49"/>
      <c r="ST193" s="49"/>
      <c r="SU193" s="49"/>
      <c r="SV193" s="49"/>
      <c r="SW193" s="49"/>
      <c r="SX193" s="49"/>
      <c r="SY193" s="49"/>
      <c r="SZ193" s="49"/>
      <c r="TA193" s="49"/>
      <c r="TB193" s="49"/>
      <c r="TC193" s="49"/>
      <c r="TD193" s="49"/>
      <c r="TE193" s="49"/>
      <c r="TF193" s="49"/>
      <c r="TG193" s="49"/>
      <c r="TH193" s="49"/>
      <c r="TI193" s="49"/>
      <c r="TJ193" s="49"/>
      <c r="TK193" s="49"/>
      <c r="TL193" s="49"/>
      <c r="TM193" s="49"/>
      <c r="TN193" s="49"/>
      <c r="TO193" s="49"/>
      <c r="TP193" s="49"/>
      <c r="TQ193" s="49"/>
      <c r="TR193" s="49"/>
      <c r="TU193" s="49"/>
      <c r="TX193" s="49"/>
      <c r="UA193" s="49"/>
      <c r="UD193" s="49"/>
      <c r="UG193" s="49"/>
      <c r="UJ193" s="49"/>
      <c r="US193" s="49"/>
      <c r="UV193" s="49"/>
      <c r="UY193" s="49"/>
      <c r="VB193" s="49"/>
      <c r="VK193" s="49"/>
      <c r="VQ193" s="49"/>
      <c r="VT193" s="49"/>
      <c r="VW193" s="49"/>
      <c r="VZ193" s="49"/>
      <c r="WF193" s="49"/>
      <c r="WI193" s="49"/>
      <c r="WO193" s="49"/>
      <c r="WQ193" s="49"/>
      <c r="WR193" s="49"/>
      <c r="WT193" s="49"/>
      <c r="XK193" s="49"/>
      <c r="XP193" s="49"/>
      <c r="XV193" s="49"/>
      <c r="XY193" s="49"/>
      <c r="YB193" s="49"/>
      <c r="YJ193" s="49"/>
      <c r="ZF193" s="49"/>
      <c r="ZG193" s="49"/>
      <c r="ZH193" s="49"/>
      <c r="ZI193" s="49"/>
      <c r="ZJ193" s="49"/>
      <c r="ZK193" s="49"/>
      <c r="AAC193" s="49"/>
      <c r="AAD193" s="49"/>
      <c r="AAG193" s="49"/>
      <c r="AAJ193" s="49"/>
      <c r="AAL193" s="49"/>
      <c r="AAN193" s="49"/>
      <c r="AAQ193" s="49"/>
      <c r="AAT193" s="49"/>
      <c r="AAW193" s="49"/>
      <c r="AAZ193" s="49"/>
      <c r="ABC193" s="49"/>
      <c r="ABF193" s="49"/>
      <c r="ABI193" s="49"/>
      <c r="ABL193" s="49"/>
      <c r="ABN193" s="49"/>
      <c r="ACA193" s="49"/>
      <c r="ACB193" s="49"/>
      <c r="ACC193" s="49"/>
      <c r="ACD193" s="49"/>
      <c r="ACE193" s="49"/>
      <c r="ACF193" s="49"/>
      <c r="ACG193" s="49"/>
      <c r="ACH193" s="49"/>
      <c r="ACI193" s="49"/>
      <c r="ACJ193" s="49"/>
      <c r="ACK193" s="49"/>
      <c r="ACL193" s="49"/>
      <c r="ACM193" s="49"/>
      <c r="ACN193" s="49"/>
      <c r="ACO193" s="49"/>
      <c r="ACP193" s="49"/>
      <c r="ACQ193" s="49"/>
      <c r="ACR193" s="49"/>
      <c r="ACS193" s="49"/>
      <c r="ACT193" s="49"/>
      <c r="ACU193" s="49"/>
      <c r="ACV193" s="49"/>
      <c r="ACW193" s="49"/>
      <c r="ACX193" s="49"/>
      <c r="ACY193" s="49"/>
      <c r="ACZ193" s="49"/>
      <c r="ADA193" s="49"/>
      <c r="ADB193" s="49"/>
      <c r="ADC193" s="49"/>
      <c r="ADD193" s="49"/>
      <c r="ADE193" s="49"/>
      <c r="ADF193" s="49"/>
      <c r="ADG193" s="49"/>
      <c r="ADH193" s="49"/>
      <c r="ADI193" s="49"/>
      <c r="ADJ193" s="49"/>
      <c r="ADK193" s="49"/>
      <c r="ADL193" s="49"/>
      <c r="ADM193" s="49"/>
      <c r="ADN193" s="49"/>
      <c r="ADQ193" s="49"/>
      <c r="ADT193" s="49"/>
      <c r="ADW193" s="49"/>
      <c r="ADZ193" s="49"/>
      <c r="AEC193" s="49"/>
      <c r="AEF193" s="49"/>
      <c r="AEO193" s="49"/>
      <c r="AER193" s="49"/>
      <c r="AEU193" s="49"/>
      <c r="AEX193" s="49"/>
      <c r="AFG193" s="49"/>
      <c r="AFM193" s="49"/>
      <c r="AFP193" s="49"/>
      <c r="AFS193" s="49"/>
      <c r="AFV193" s="49"/>
      <c r="AGB193" s="49"/>
      <c r="AGE193" s="49"/>
      <c r="AGK193" s="49"/>
      <c r="AGM193" s="49"/>
      <c r="AGN193" s="49"/>
      <c r="AGP193" s="49"/>
      <c r="AHG193" s="49"/>
      <c r="AHL193" s="49"/>
      <c r="AHR193" s="49"/>
      <c r="AHU193" s="49"/>
      <c r="AHX193" s="49"/>
      <c r="AIF193" s="49"/>
      <c r="AJB193" s="49"/>
      <c r="AJC193" s="49"/>
      <c r="AJD193" s="49"/>
      <c r="AJE193" s="49"/>
      <c r="AJF193" s="49"/>
      <c r="AJG193" s="49"/>
      <c r="AJY193" s="49"/>
      <c r="AJZ193" s="49"/>
      <c r="AKC193" s="49"/>
      <c r="AKF193" s="49"/>
      <c r="AKH193" s="49"/>
      <c r="AKJ193" s="49"/>
      <c r="AKM193" s="49"/>
      <c r="AKP193" s="49"/>
      <c r="AKS193" s="49"/>
      <c r="AKV193" s="49"/>
      <c r="AKY193" s="49"/>
      <c r="ALB193" s="49"/>
      <c r="ALE193" s="49"/>
      <c r="ALH193" s="49"/>
      <c r="ALJ193" s="49"/>
      <c r="ALW193" s="49"/>
      <c r="ALX193" s="49"/>
      <c r="ALY193" s="49"/>
      <c r="ALZ193" s="49"/>
      <c r="AMA193" s="49"/>
      <c r="AMB193" s="49"/>
      <c r="AMC193" s="49"/>
      <c r="AMD193" s="49"/>
      <c r="AME193" s="49"/>
      <c r="AMF193" s="49"/>
      <c r="AMG193" s="49"/>
      <c r="AMH193" s="49"/>
      <c r="AMI193" s="49"/>
      <c r="AMJ193" s="49"/>
      <c r="AMK193" s="49"/>
      <c r="AML193" s="49"/>
      <c r="AMM193" s="49"/>
      <c r="AMN193" s="49"/>
      <c r="AMO193" s="49"/>
      <c r="AMP193" s="49"/>
      <c r="AMQ193" s="49"/>
      <c r="AMR193" s="49"/>
      <c r="AMS193" s="49"/>
      <c r="AMT193" s="49"/>
      <c r="AMU193" s="49"/>
      <c r="AMV193" s="49"/>
      <c r="AMW193" s="49"/>
      <c r="AMX193" s="49"/>
      <c r="AMY193" s="49"/>
      <c r="AMZ193" s="49"/>
      <c r="ANA193" s="49"/>
      <c r="ANB193" s="49"/>
      <c r="ANC193" s="49"/>
      <c r="AND193" s="49"/>
      <c r="ANE193" s="49"/>
      <c r="ANF193" s="49"/>
      <c r="ANG193" s="49"/>
      <c r="ANH193" s="49"/>
      <c r="ANI193" s="49"/>
      <c r="ANJ193" s="49"/>
      <c r="ANM193" s="49"/>
      <c r="ANP193" s="49"/>
      <c r="ANS193" s="49"/>
      <c r="ANV193" s="49"/>
      <c r="ANY193" s="49"/>
      <c r="AOB193" s="49"/>
      <c r="AOK193" s="49"/>
      <c r="AON193" s="49"/>
      <c r="AOQ193" s="49"/>
      <c r="AOT193" s="49"/>
      <c r="APC193" s="49"/>
      <c r="API193" s="49"/>
      <c r="APL193" s="49"/>
      <c r="APO193" s="49"/>
      <c r="APR193" s="49"/>
      <c r="APX193" s="49"/>
      <c r="AQA193" s="49"/>
      <c r="AQG193" s="49"/>
      <c r="AQI193" s="49"/>
      <c r="AQJ193" s="49"/>
      <c r="AQL193" s="49"/>
      <c r="ARC193" s="49"/>
      <c r="ARH193" s="49"/>
      <c r="ARN193" s="49"/>
      <c r="ARQ193" s="49"/>
      <c r="ART193" s="49"/>
      <c r="ASB193" s="49"/>
      <c r="ASX193" s="49"/>
      <c r="ASY193" s="49"/>
      <c r="ASZ193" s="49"/>
      <c r="ATA193" s="49"/>
      <c r="ATB193" s="49"/>
      <c r="ATC193" s="49"/>
      <c r="ATU193" s="49"/>
      <c r="ATV193" s="49"/>
      <c r="ATY193" s="49"/>
      <c r="AUB193" s="49"/>
      <c r="AUD193" s="49"/>
      <c r="AUF193" s="49"/>
      <c r="AUI193" s="49"/>
      <c r="AUL193" s="49"/>
      <c r="AUO193" s="49"/>
      <c r="AUR193" s="49"/>
      <c r="AUU193" s="49"/>
      <c r="AUX193" s="49"/>
      <c r="AVA193" s="49"/>
      <c r="AVD193" s="49"/>
      <c r="AVF193" s="49"/>
      <c r="AVS193" s="49"/>
      <c r="AVT193" s="49"/>
      <c r="AVU193" s="49"/>
      <c r="AVV193" s="49"/>
      <c r="AVW193" s="49"/>
      <c r="AVX193" s="49"/>
      <c r="AVY193" s="49"/>
      <c r="AVZ193" s="49"/>
      <c r="AWA193" s="49"/>
      <c r="AWB193" s="49"/>
      <c r="AWC193" s="49"/>
      <c r="AWD193" s="49"/>
      <c r="AWE193" s="49"/>
      <c r="AWF193" s="49"/>
      <c r="AWG193" s="49"/>
      <c r="AWH193" s="49"/>
      <c r="AWI193" s="49"/>
      <c r="AWJ193" s="49"/>
      <c r="AWK193" s="49"/>
      <c r="AWL193" s="49"/>
      <c r="AWM193" s="49"/>
      <c r="AWN193" s="49"/>
      <c r="AWO193" s="49"/>
      <c r="AWP193" s="49"/>
      <c r="AWQ193" s="49"/>
      <c r="AWR193" s="49"/>
      <c r="AWS193" s="49"/>
      <c r="AWT193" s="49"/>
      <c r="AWU193" s="49"/>
      <c r="AWV193" s="49"/>
      <c r="AWW193" s="49"/>
      <c r="AWX193" s="49"/>
      <c r="AWY193" s="49"/>
      <c r="AWZ193" s="49"/>
      <c r="AXA193" s="49"/>
      <c r="AXB193" s="49"/>
      <c r="AXC193" s="49"/>
      <c r="AXD193" s="49"/>
      <c r="AXE193" s="49"/>
      <c r="AXF193" s="49"/>
      <c r="AXI193" s="49"/>
      <c r="AXL193" s="49"/>
      <c r="AXO193" s="49"/>
      <c r="AXR193" s="49"/>
      <c r="AXU193" s="49"/>
      <c r="AXX193" s="49"/>
      <c r="AYG193" s="49"/>
      <c r="AYJ193" s="49"/>
      <c r="AYM193" s="49"/>
      <c r="AYP193" s="49"/>
      <c r="AYY193" s="49"/>
      <c r="AZE193" s="49"/>
      <c r="AZH193" s="49"/>
      <c r="AZK193" s="49"/>
      <c r="AZN193" s="49"/>
      <c r="AZT193" s="49"/>
      <c r="AZW193" s="49"/>
      <c r="BAC193" s="49"/>
      <c r="BAE193" s="49"/>
      <c r="BAF193" s="49"/>
      <c r="BAH193" s="49"/>
      <c r="BAY193" s="49"/>
      <c r="BBD193" s="49"/>
      <c r="BBJ193" s="49"/>
      <c r="BBM193" s="49"/>
      <c r="BBP193" s="49"/>
      <c r="BBX193" s="49"/>
      <c r="BCT193" s="49"/>
      <c r="BCU193" s="49"/>
      <c r="BCV193" s="49"/>
      <c r="BCW193" s="49"/>
      <c r="BCX193" s="49"/>
      <c r="BCY193" s="49"/>
      <c r="BDQ193" s="49"/>
      <c r="BDR193" s="49"/>
      <c r="BDU193" s="49"/>
      <c r="BDX193" s="49"/>
      <c r="BDZ193" s="49"/>
      <c r="BEB193" s="49"/>
      <c r="BEE193" s="49"/>
      <c r="BEH193" s="49"/>
      <c r="BEK193" s="49"/>
      <c r="BEN193" s="49"/>
      <c r="BEQ193" s="49"/>
      <c r="BET193" s="49"/>
      <c r="BEW193" s="49"/>
      <c r="BEZ193" s="49"/>
      <c r="BFB193" s="49"/>
      <c r="BFO193" s="49"/>
      <c r="BFP193" s="49"/>
      <c r="BFQ193" s="49"/>
      <c r="BFR193" s="49"/>
      <c r="BFS193" s="49"/>
      <c r="BFT193" s="49"/>
      <c r="BFU193" s="49"/>
      <c r="BFV193" s="49"/>
      <c r="BFW193" s="49"/>
      <c r="BFX193" s="49"/>
      <c r="BFY193" s="49"/>
      <c r="BFZ193" s="49"/>
      <c r="BGA193" s="49"/>
      <c r="BGB193" s="49"/>
      <c r="BGC193" s="49"/>
      <c r="BGD193" s="49"/>
      <c r="BGE193" s="49"/>
      <c r="BGF193" s="49"/>
      <c r="BGG193" s="49"/>
      <c r="BGH193" s="49"/>
      <c r="BGI193" s="49"/>
      <c r="BGJ193" s="49"/>
      <c r="BGK193" s="49"/>
      <c r="BGL193" s="49"/>
      <c r="BGM193" s="49"/>
      <c r="BGN193" s="49"/>
      <c r="BGO193" s="49"/>
      <c r="BGP193" s="49"/>
      <c r="BGQ193" s="49"/>
      <c r="BGR193" s="49"/>
      <c r="BGS193" s="49"/>
      <c r="BGT193" s="49"/>
      <c r="BGU193" s="49"/>
      <c r="BGV193" s="49"/>
      <c r="BGW193" s="49"/>
      <c r="BGX193" s="49"/>
      <c r="BGY193" s="49"/>
      <c r="BGZ193" s="49"/>
      <c r="BHA193" s="49"/>
      <c r="BHB193" s="49"/>
      <c r="BHE193" s="49"/>
      <c r="BHH193" s="49"/>
      <c r="BHK193" s="49"/>
      <c r="BHN193" s="49"/>
      <c r="BHQ193" s="49"/>
      <c r="BHT193" s="49"/>
      <c r="BIC193" s="49"/>
      <c r="BIF193" s="49"/>
      <c r="BII193" s="49"/>
      <c r="BIL193" s="49"/>
      <c r="BIU193" s="49"/>
      <c r="BJA193" s="49"/>
      <c r="BJD193" s="49"/>
      <c r="BJG193" s="49"/>
      <c r="BJJ193" s="49"/>
      <c r="BJP193" s="49"/>
      <c r="BJS193" s="49"/>
      <c r="BJY193" s="49"/>
      <c r="BKA193" s="49"/>
      <c r="BKB193" s="49"/>
      <c r="BKD193" s="49"/>
      <c r="BKU193" s="49"/>
      <c r="BKZ193" s="49"/>
      <c r="BLF193" s="49"/>
      <c r="BLI193" s="49"/>
      <c r="BLL193" s="49"/>
      <c r="BLT193" s="49"/>
      <c r="BMP193" s="49"/>
      <c r="BMQ193" s="49"/>
      <c r="BMR193" s="49"/>
      <c r="BMS193" s="49"/>
      <c r="BMT193" s="49"/>
      <c r="BMU193" s="49"/>
      <c r="BNM193" s="49"/>
      <c r="BNN193" s="49"/>
      <c r="BNQ193" s="49"/>
      <c r="BNT193" s="49"/>
      <c r="BNV193" s="49"/>
      <c r="BNX193" s="49"/>
      <c r="BOA193" s="49"/>
      <c r="BOD193" s="49"/>
      <c r="BOG193" s="49"/>
      <c r="BOJ193" s="49"/>
      <c r="BOM193" s="49"/>
      <c r="BOP193" s="49"/>
      <c r="BOS193" s="49"/>
      <c r="BOV193" s="49"/>
      <c r="BOX193" s="49"/>
      <c r="BPK193" s="49"/>
      <c r="BPL193" s="49"/>
      <c r="BPM193" s="49"/>
      <c r="BPN193" s="49"/>
      <c r="BPO193" s="49"/>
      <c r="BPP193" s="49"/>
      <c r="BPQ193" s="49"/>
      <c r="BPR193" s="49"/>
      <c r="BPS193" s="49"/>
      <c r="BPT193" s="49"/>
      <c r="BPU193" s="49"/>
      <c r="BPV193" s="49"/>
      <c r="BPW193" s="49"/>
      <c r="BPX193" s="49"/>
      <c r="BPY193" s="49"/>
      <c r="BPZ193" s="49"/>
      <c r="BQA193" s="49"/>
      <c r="BQB193" s="49"/>
      <c r="BQC193" s="49"/>
      <c r="BQD193" s="49"/>
      <c r="BQE193" s="49"/>
      <c r="BQF193" s="49"/>
      <c r="BQG193" s="49"/>
      <c r="BQH193" s="49"/>
      <c r="BQI193" s="49"/>
      <c r="BQJ193" s="49"/>
      <c r="BQK193" s="49"/>
      <c r="BQL193" s="49"/>
      <c r="BQM193" s="49"/>
      <c r="BQN193" s="49"/>
      <c r="BQO193" s="49"/>
      <c r="BQP193" s="49"/>
      <c r="BQQ193" s="49"/>
      <c r="BQR193" s="49"/>
      <c r="BQS193" s="49"/>
      <c r="BQT193" s="49"/>
      <c r="BQU193" s="49"/>
      <c r="BQV193" s="49"/>
      <c r="BQW193" s="49"/>
      <c r="BQX193" s="49"/>
      <c r="BRA193" s="49"/>
      <c r="BRD193" s="49"/>
      <c r="BRG193" s="49"/>
      <c r="BRJ193" s="49"/>
      <c r="BRM193" s="49"/>
      <c r="BRP193" s="49"/>
      <c r="BRY193" s="49"/>
      <c r="BSB193" s="49"/>
      <c r="BSE193" s="49"/>
      <c r="BSH193" s="49"/>
      <c r="BSQ193" s="49"/>
      <c r="BSW193" s="49"/>
      <c r="BSZ193" s="49"/>
      <c r="BTC193" s="49"/>
      <c r="BTF193" s="49"/>
      <c r="BTL193" s="49"/>
      <c r="BTO193" s="49"/>
      <c r="BTU193" s="49"/>
      <c r="BTW193" s="49"/>
      <c r="BTX193" s="49"/>
      <c r="BTZ193" s="49"/>
      <c r="BUQ193" s="49"/>
      <c r="BUV193" s="49"/>
      <c r="BVB193" s="49"/>
      <c r="BVE193" s="49"/>
      <c r="BVH193" s="49"/>
      <c r="BVP193" s="49"/>
      <c r="BWL193" s="49"/>
      <c r="BWM193" s="49"/>
      <c r="BWN193" s="49"/>
      <c r="BWO193" s="49"/>
      <c r="BWP193" s="49"/>
      <c r="BWQ193" s="49"/>
      <c r="BXI193" s="49"/>
      <c r="BXJ193" s="49"/>
      <c r="BXM193" s="49"/>
      <c r="BXP193" s="49"/>
      <c r="BXR193" s="49"/>
      <c r="BXT193" s="49"/>
      <c r="BXW193" s="49"/>
      <c r="BXZ193" s="49"/>
      <c r="BYC193" s="49"/>
      <c r="BYF193" s="49"/>
      <c r="BYI193" s="49"/>
      <c r="BYL193" s="49"/>
      <c r="BYO193" s="49"/>
      <c r="BYR193" s="49"/>
      <c r="BYT193" s="49"/>
      <c r="BZG193" s="49"/>
      <c r="BZH193" s="49"/>
      <c r="BZI193" s="49"/>
      <c r="BZJ193" s="49"/>
      <c r="BZK193" s="49"/>
      <c r="BZL193" s="49"/>
      <c r="BZM193" s="49"/>
      <c r="BZN193" s="49"/>
      <c r="BZO193" s="49"/>
      <c r="BZP193" s="49"/>
      <c r="BZQ193" s="49"/>
      <c r="BZR193" s="49"/>
      <c r="BZS193" s="49"/>
      <c r="BZT193" s="49"/>
      <c r="BZU193" s="49"/>
      <c r="BZV193" s="49"/>
      <c r="BZW193" s="49"/>
      <c r="BZX193" s="49"/>
      <c r="BZY193" s="49"/>
      <c r="BZZ193" s="49"/>
      <c r="CAA193" s="49"/>
      <c r="CAB193" s="49"/>
      <c r="CAC193" s="49"/>
      <c r="CAD193" s="49"/>
      <c r="CAE193" s="49"/>
      <c r="CAF193" s="49"/>
      <c r="CAG193" s="49"/>
      <c r="CAH193" s="49"/>
      <c r="CAI193" s="49"/>
      <c r="CAJ193" s="49"/>
      <c r="CAK193" s="49"/>
      <c r="CAL193" s="49"/>
      <c r="CAM193" s="49"/>
      <c r="CAN193" s="49"/>
      <c r="CAO193" s="49"/>
      <c r="CAP193" s="49"/>
      <c r="CAQ193" s="49"/>
      <c r="CAR193" s="49"/>
      <c r="CAS193" s="49"/>
      <c r="CAT193" s="49"/>
      <c r="CAW193" s="49"/>
      <c r="CAZ193" s="49"/>
      <c r="CBC193" s="49"/>
      <c r="CBF193" s="49"/>
      <c r="CBI193" s="49"/>
      <c r="CBL193" s="49"/>
      <c r="CBU193" s="49"/>
      <c r="CBX193" s="49"/>
      <c r="CCA193" s="49"/>
      <c r="CCD193" s="49"/>
      <c r="CCM193" s="49"/>
      <c r="CCS193" s="49"/>
      <c r="CCV193" s="49"/>
      <c r="CCY193" s="49"/>
      <c r="CDB193" s="49"/>
      <c r="CDH193" s="49"/>
      <c r="CDK193" s="49"/>
      <c r="CDQ193" s="49"/>
      <c r="CDS193" s="49"/>
      <c r="CDT193" s="49"/>
      <c r="CDV193" s="49"/>
      <c r="CEM193" s="49"/>
      <c r="CER193" s="49"/>
      <c r="CEX193" s="49"/>
      <c r="CFA193" s="49"/>
      <c r="CFD193" s="49"/>
      <c r="CFL193" s="49"/>
      <c r="CGH193" s="49"/>
      <c r="CGI193" s="49"/>
      <c r="CGJ193" s="49"/>
      <c r="CGK193" s="49"/>
      <c r="CGL193" s="49"/>
      <c r="CGM193" s="49"/>
      <c r="CHE193" s="49"/>
      <c r="CHF193" s="49"/>
      <c r="CHI193" s="49"/>
      <c r="CHL193" s="49"/>
      <c r="CHN193" s="49"/>
      <c r="CHP193" s="49"/>
      <c r="CHS193" s="49"/>
      <c r="CHV193" s="49"/>
      <c r="CHY193" s="49"/>
      <c r="CIB193" s="49"/>
      <c r="CIE193" s="49"/>
      <c r="CIH193" s="49"/>
      <c r="CIK193" s="49"/>
      <c r="CIN193" s="49"/>
      <c r="CIP193" s="49"/>
      <c r="CJC193" s="49"/>
      <c r="CJD193" s="49"/>
      <c r="CJE193" s="49"/>
      <c r="CJF193" s="49"/>
      <c r="CJG193" s="49"/>
      <c r="CJH193" s="49"/>
      <c r="CJI193" s="49"/>
      <c r="CJJ193" s="49"/>
      <c r="CJK193" s="49"/>
      <c r="CJL193" s="49"/>
      <c r="CJM193" s="49"/>
      <c r="CJN193" s="49"/>
      <c r="CJO193" s="49"/>
      <c r="CJP193" s="49"/>
      <c r="CJQ193" s="49"/>
      <c r="CJR193" s="49"/>
      <c r="CJS193" s="49"/>
      <c r="CJT193" s="49"/>
      <c r="CJU193" s="49"/>
      <c r="CJV193" s="49"/>
      <c r="CJW193" s="49"/>
      <c r="CJX193" s="49"/>
      <c r="CJY193" s="49"/>
      <c r="CJZ193" s="49"/>
      <c r="CKA193" s="49"/>
      <c r="CKB193" s="49"/>
      <c r="CKC193" s="49"/>
      <c r="CKD193" s="49"/>
      <c r="CKE193" s="49"/>
      <c r="CKF193" s="49"/>
      <c r="CKG193" s="49"/>
      <c r="CKH193" s="49"/>
      <c r="CKI193" s="49"/>
      <c r="CKJ193" s="49"/>
      <c r="CKK193" s="49"/>
      <c r="CKL193" s="49"/>
      <c r="CKM193" s="49"/>
      <c r="CKN193" s="49"/>
      <c r="CKO193" s="49"/>
      <c r="CKP193" s="49"/>
      <c r="CKS193" s="49"/>
      <c r="CKV193" s="49"/>
      <c r="CKY193" s="49"/>
      <c r="CLB193" s="49"/>
      <c r="CLE193" s="49"/>
      <c r="CLH193" s="49"/>
      <c r="CLQ193" s="49"/>
      <c r="CLT193" s="49"/>
      <c r="CLW193" s="49"/>
      <c r="CLZ193" s="49"/>
      <c r="CMI193" s="49"/>
      <c r="CMO193" s="49"/>
      <c r="CMR193" s="49"/>
      <c r="CMU193" s="49"/>
      <c r="CMX193" s="49"/>
      <c r="CND193" s="49"/>
      <c r="CNG193" s="49"/>
      <c r="CNM193" s="49"/>
      <c r="CNO193" s="49"/>
      <c r="CNP193" s="49"/>
      <c r="CNR193" s="49"/>
      <c r="COI193" s="49"/>
      <c r="CON193" s="49"/>
      <c r="COT193" s="49"/>
      <c r="COW193" s="49"/>
      <c r="COZ193" s="49"/>
      <c r="CPH193" s="49"/>
      <c r="CQD193" s="49"/>
      <c r="CQE193" s="49"/>
      <c r="CQF193" s="49"/>
      <c r="CQG193" s="49"/>
      <c r="CQH193" s="49"/>
      <c r="CQI193" s="49"/>
      <c r="CRA193" s="49"/>
      <c r="CRB193" s="49"/>
      <c r="CRE193" s="49"/>
      <c r="CRH193" s="49"/>
      <c r="CRJ193" s="49"/>
      <c r="CRL193" s="49"/>
      <c r="CRO193" s="49"/>
      <c r="CRR193" s="49"/>
      <c r="CRU193" s="49"/>
      <c r="CRX193" s="49"/>
      <c r="CSA193" s="49"/>
      <c r="CSD193" s="49"/>
      <c r="CSG193" s="49"/>
      <c r="CSJ193" s="49"/>
      <c r="CSL193" s="49"/>
      <c r="CSY193" s="49"/>
      <c r="CSZ193" s="49"/>
      <c r="CTA193" s="49"/>
      <c r="CTB193" s="49"/>
      <c r="CTC193" s="49"/>
      <c r="CTD193" s="49"/>
      <c r="CTE193" s="49"/>
      <c r="CTF193" s="49"/>
      <c r="CTG193" s="49"/>
      <c r="CTH193" s="49"/>
      <c r="CTI193" s="49"/>
      <c r="CTJ193" s="49"/>
      <c r="CTK193" s="49"/>
      <c r="CTL193" s="49"/>
      <c r="CTM193" s="49"/>
      <c r="CTN193" s="49"/>
      <c r="CTO193" s="49"/>
      <c r="CTP193" s="49"/>
      <c r="CTQ193" s="49"/>
      <c r="CTR193" s="49"/>
      <c r="CTS193" s="49"/>
      <c r="CTT193" s="49"/>
      <c r="CTU193" s="49"/>
      <c r="CTV193" s="49"/>
      <c r="CTW193" s="49"/>
      <c r="CTX193" s="49"/>
      <c r="CTY193" s="49"/>
      <c r="CTZ193" s="49"/>
      <c r="CUA193" s="49"/>
      <c r="CUB193" s="49"/>
      <c r="CUC193" s="49"/>
      <c r="CUD193" s="49"/>
      <c r="CUE193" s="49"/>
      <c r="CUF193" s="49"/>
      <c r="CUG193" s="49"/>
      <c r="CUH193" s="49"/>
      <c r="CUI193" s="49"/>
      <c r="CUJ193" s="49"/>
      <c r="CUK193" s="49"/>
      <c r="CUL193" s="49"/>
      <c r="CUO193" s="49"/>
      <c r="CUR193" s="49"/>
      <c r="CUU193" s="49"/>
      <c r="CUX193" s="49"/>
      <c r="CVA193" s="49"/>
      <c r="CVD193" s="49"/>
      <c r="CVM193" s="49"/>
      <c r="CVP193" s="49"/>
      <c r="CVS193" s="49"/>
      <c r="CVV193" s="49"/>
      <c r="CWE193" s="49"/>
      <c r="CWK193" s="49"/>
      <c r="CWN193" s="49"/>
      <c r="CWQ193" s="49"/>
      <c r="CWT193" s="49"/>
      <c r="CWZ193" s="49"/>
      <c r="CXC193" s="49"/>
      <c r="CXI193" s="49"/>
      <c r="CXK193" s="49"/>
      <c r="CXL193" s="49"/>
      <c r="CXN193" s="49"/>
      <c r="CYE193" s="49"/>
      <c r="CYJ193" s="49"/>
      <c r="CYP193" s="49"/>
      <c r="CYS193" s="49"/>
      <c r="CYV193" s="49"/>
      <c r="CZD193" s="49"/>
      <c r="CZZ193" s="49"/>
      <c r="DAA193" s="49"/>
      <c r="DAB193" s="49"/>
      <c r="DAC193" s="49"/>
      <c r="DAD193" s="49"/>
      <c r="DAE193" s="49"/>
      <c r="DAW193" s="49"/>
      <c r="DAX193" s="49"/>
      <c r="DBA193" s="49"/>
      <c r="DBD193" s="49"/>
      <c r="DBF193" s="49"/>
      <c r="DBH193" s="49"/>
      <c r="DBK193" s="49"/>
      <c r="DBN193" s="49"/>
      <c r="DBQ193" s="49"/>
      <c r="DBT193" s="49"/>
      <c r="DBW193" s="49"/>
      <c r="DBZ193" s="49"/>
      <c r="DCC193" s="49"/>
      <c r="DCF193" s="49"/>
      <c r="DCH193" s="49"/>
      <c r="DCU193" s="49"/>
      <c r="DCV193" s="49"/>
      <c r="DCW193" s="49"/>
      <c r="DCX193" s="49"/>
      <c r="DCY193" s="49"/>
      <c r="DCZ193" s="49"/>
      <c r="DDA193" s="49"/>
      <c r="DDB193" s="49"/>
      <c r="DDC193" s="49"/>
      <c r="DDD193" s="49"/>
      <c r="DDE193" s="49"/>
      <c r="DDF193" s="49"/>
      <c r="DDG193" s="49"/>
      <c r="DDH193" s="49"/>
      <c r="DDI193" s="49"/>
      <c r="DDJ193" s="49"/>
      <c r="DDK193" s="49"/>
      <c r="DDL193" s="49"/>
      <c r="DDM193" s="49"/>
      <c r="DDN193" s="49"/>
      <c r="DDO193" s="49"/>
      <c r="DDP193" s="49"/>
      <c r="DDQ193" s="49"/>
      <c r="DDR193" s="49"/>
      <c r="DDS193" s="49"/>
      <c r="DDT193" s="49"/>
      <c r="DDU193" s="49"/>
      <c r="DDV193" s="49"/>
      <c r="DDW193" s="49"/>
      <c r="DDX193" s="49"/>
      <c r="DDY193" s="49"/>
      <c r="DDZ193" s="49"/>
      <c r="DEA193" s="49"/>
      <c r="DEB193" s="49"/>
      <c r="DEC193" s="49"/>
      <c r="DED193" s="49"/>
      <c r="DEE193" s="49"/>
      <c r="DEF193" s="49"/>
      <c r="DEG193" s="49"/>
      <c r="DEH193" s="49"/>
      <c r="DEK193" s="49"/>
      <c r="DEN193" s="49"/>
      <c r="DEQ193" s="49"/>
      <c r="DET193" s="49"/>
      <c r="DEW193" s="49"/>
      <c r="DEZ193" s="49"/>
      <c r="DFI193" s="49"/>
      <c r="DFL193" s="49"/>
      <c r="DFO193" s="49"/>
      <c r="DFR193" s="49"/>
      <c r="DGA193" s="49"/>
      <c r="DGG193" s="49"/>
      <c r="DGJ193" s="49"/>
      <c r="DGM193" s="49"/>
      <c r="DGP193" s="49"/>
      <c r="DGV193" s="49"/>
      <c r="DGY193" s="49"/>
      <c r="DHE193" s="49"/>
      <c r="DHG193" s="49"/>
      <c r="DHH193" s="49"/>
      <c r="DHJ193" s="49"/>
      <c r="DIA193" s="49"/>
      <c r="DIF193" s="49"/>
      <c r="DIL193" s="49"/>
      <c r="DIO193" s="49"/>
      <c r="DIR193" s="49"/>
      <c r="DIZ193" s="49"/>
      <c r="DJV193" s="49"/>
      <c r="DJW193" s="49"/>
      <c r="DJX193" s="49"/>
      <c r="DJY193" s="49"/>
      <c r="DJZ193" s="49"/>
      <c r="DKA193" s="49"/>
      <c r="DKS193" s="49"/>
      <c r="DKT193" s="49"/>
      <c r="DKW193" s="49"/>
      <c r="DKZ193" s="49"/>
      <c r="DLB193" s="49"/>
      <c r="DLD193" s="49"/>
      <c r="DLG193" s="49"/>
      <c r="DLJ193" s="49"/>
      <c r="DLM193" s="49"/>
      <c r="DLP193" s="49"/>
      <c r="DLS193" s="49"/>
      <c r="DLV193" s="49"/>
      <c r="DLY193" s="49"/>
      <c r="DMB193" s="49"/>
      <c r="DMD193" s="49"/>
      <c r="DMQ193" s="49"/>
      <c r="DMR193" s="49"/>
      <c r="DMS193" s="49"/>
      <c r="DMT193" s="49"/>
      <c r="DMU193" s="49"/>
      <c r="DMV193" s="49"/>
      <c r="DMW193" s="49"/>
      <c r="DMX193" s="49"/>
      <c r="DMY193" s="49"/>
      <c r="DMZ193" s="49"/>
      <c r="DNA193" s="49"/>
      <c r="DNB193" s="49"/>
      <c r="DNC193" s="49"/>
      <c r="DND193" s="49"/>
      <c r="DNE193" s="49"/>
      <c r="DNF193" s="49"/>
      <c r="DNG193" s="49"/>
      <c r="DNH193" s="49"/>
      <c r="DNI193" s="49"/>
      <c r="DNJ193" s="49"/>
      <c r="DNK193" s="49"/>
      <c r="DNL193" s="49"/>
      <c r="DNM193" s="49"/>
      <c r="DNN193" s="49"/>
      <c r="DNO193" s="49"/>
      <c r="DNP193" s="49"/>
      <c r="DNQ193" s="49"/>
      <c r="DNR193" s="49"/>
      <c r="DNS193" s="49"/>
      <c r="DNT193" s="49"/>
      <c r="DNU193" s="49"/>
      <c r="DNV193" s="49"/>
      <c r="DNW193" s="49"/>
      <c r="DNX193" s="49"/>
      <c r="DNY193" s="49"/>
      <c r="DNZ193" s="49"/>
      <c r="DOA193" s="49"/>
      <c r="DOB193" s="49"/>
      <c r="DOC193" s="49"/>
      <c r="DOD193" s="49"/>
      <c r="DOG193" s="49"/>
      <c r="DOJ193" s="49"/>
      <c r="DOM193" s="49"/>
      <c r="DOP193" s="49"/>
      <c r="DOS193" s="49"/>
      <c r="DOV193" s="49"/>
      <c r="DPE193" s="49"/>
      <c r="DPH193" s="49"/>
      <c r="DPK193" s="49"/>
      <c r="DPN193" s="49"/>
      <c r="DPW193" s="49"/>
      <c r="DQC193" s="49"/>
      <c r="DQF193" s="49"/>
      <c r="DQI193" s="49"/>
      <c r="DQL193" s="49"/>
      <c r="DQR193" s="49"/>
      <c r="DQU193" s="49"/>
      <c r="DRA193" s="49"/>
      <c r="DRC193" s="49"/>
      <c r="DRD193" s="49"/>
      <c r="DRF193" s="49"/>
      <c r="DRW193" s="49"/>
      <c r="DSB193" s="49"/>
      <c r="DSH193" s="49"/>
      <c r="DSK193" s="49"/>
      <c r="DSN193" s="49"/>
      <c r="DSV193" s="49"/>
      <c r="DTR193" s="49"/>
      <c r="DTS193" s="49"/>
      <c r="DTT193" s="49"/>
      <c r="DTU193" s="49"/>
      <c r="DTV193" s="49"/>
      <c r="DTW193" s="49"/>
      <c r="DUO193" s="49"/>
      <c r="DUP193" s="49"/>
      <c r="DUS193" s="49"/>
      <c r="DUV193" s="49"/>
      <c r="DUX193" s="49"/>
      <c r="DUZ193" s="49"/>
      <c r="DVC193" s="49"/>
      <c r="DVF193" s="49"/>
      <c r="DVI193" s="49"/>
      <c r="DVL193" s="49"/>
      <c r="DVO193" s="49"/>
      <c r="DVR193" s="49"/>
      <c r="DVU193" s="49"/>
      <c r="DVX193" s="49"/>
      <c r="DVZ193" s="49"/>
      <c r="DWM193" s="49"/>
      <c r="DWN193" s="49"/>
      <c r="DWO193" s="49"/>
      <c r="DWP193" s="49"/>
      <c r="DWQ193" s="49"/>
      <c r="DWR193" s="49"/>
      <c r="DWS193" s="49"/>
      <c r="DWT193" s="49"/>
      <c r="DWU193" s="49"/>
      <c r="DWV193" s="49"/>
      <c r="DWW193" s="49"/>
      <c r="DWX193" s="49"/>
      <c r="DWY193" s="49"/>
      <c r="DWZ193" s="49"/>
      <c r="DXA193" s="49"/>
      <c r="DXB193" s="49"/>
      <c r="DXC193" s="49"/>
      <c r="DXD193" s="49"/>
      <c r="DXE193" s="49"/>
      <c r="DXF193" s="49"/>
      <c r="DXG193" s="49"/>
      <c r="DXH193" s="49"/>
      <c r="DXI193" s="49"/>
      <c r="DXJ193" s="49"/>
      <c r="DXK193" s="49"/>
      <c r="DXL193" s="49"/>
      <c r="DXM193" s="49"/>
      <c r="DXN193" s="49"/>
      <c r="DXO193" s="49"/>
      <c r="DXP193" s="49"/>
      <c r="DXQ193" s="49"/>
      <c r="DXR193" s="49"/>
      <c r="DXS193" s="49"/>
      <c r="DXT193" s="49"/>
      <c r="DXU193" s="49"/>
      <c r="DXV193" s="49"/>
      <c r="DXW193" s="49"/>
      <c r="DXX193" s="49"/>
      <c r="DXY193" s="49"/>
      <c r="DXZ193" s="49"/>
      <c r="DYC193" s="49"/>
      <c r="DYF193" s="49"/>
      <c r="DYI193" s="49"/>
      <c r="DYL193" s="49"/>
      <c r="DYO193" s="49"/>
      <c r="DYR193" s="49"/>
      <c r="DZA193" s="49"/>
      <c r="DZD193" s="49"/>
      <c r="DZG193" s="49"/>
      <c r="DZJ193" s="49"/>
      <c r="DZS193" s="49"/>
      <c r="DZY193" s="49"/>
      <c r="EAB193" s="49"/>
      <c r="EAE193" s="49"/>
      <c r="EAH193" s="49"/>
      <c r="EAN193" s="49"/>
      <c r="EAQ193" s="49"/>
      <c r="EAW193" s="49"/>
      <c r="EAY193" s="49"/>
      <c r="EAZ193" s="49"/>
      <c r="EBB193" s="49"/>
      <c r="EBS193" s="49"/>
      <c r="EBX193" s="49"/>
      <c r="ECD193" s="49"/>
      <c r="ECG193" s="49"/>
      <c r="ECJ193" s="49"/>
      <c r="ECR193" s="49"/>
      <c r="EDN193" s="49"/>
      <c r="EDO193" s="49"/>
      <c r="EDP193" s="49"/>
      <c r="EDQ193" s="49"/>
      <c r="EDR193" s="49"/>
      <c r="EDS193" s="49"/>
      <c r="EEK193" s="49"/>
      <c r="EEL193" s="49"/>
      <c r="EEO193" s="49"/>
      <c r="EER193" s="49"/>
      <c r="EET193" s="49"/>
      <c r="EEV193" s="49"/>
      <c r="EEY193" s="49"/>
      <c r="EFB193" s="49"/>
      <c r="EFE193" s="49"/>
      <c r="EFH193" s="49"/>
      <c r="EFK193" s="49"/>
      <c r="EFN193" s="49"/>
      <c r="EFQ193" s="49"/>
      <c r="EFT193" s="49"/>
      <c r="EFV193" s="49"/>
      <c r="EGI193" s="49"/>
      <c r="EGJ193" s="49"/>
      <c r="EGK193" s="49"/>
      <c r="EGL193" s="49"/>
      <c r="EGM193" s="49"/>
      <c r="EGN193" s="49"/>
      <c r="EGO193" s="49"/>
      <c r="EGP193" s="49"/>
      <c r="EGQ193" s="49"/>
      <c r="EGR193" s="49"/>
      <c r="EGS193" s="49"/>
      <c r="EGT193" s="49"/>
      <c r="EGU193" s="49"/>
      <c r="EGV193" s="49"/>
      <c r="EGW193" s="49"/>
      <c r="EGX193" s="49"/>
      <c r="EGY193" s="49"/>
      <c r="EGZ193" s="49"/>
      <c r="EHA193" s="49"/>
      <c r="EHB193" s="49"/>
      <c r="EHC193" s="49"/>
      <c r="EHD193" s="49"/>
      <c r="EHE193" s="49"/>
      <c r="EHF193" s="49"/>
      <c r="EHG193" s="49"/>
      <c r="EHH193" s="49"/>
      <c r="EHI193" s="49"/>
      <c r="EHJ193" s="49"/>
      <c r="EHK193" s="49"/>
      <c r="EHL193" s="49"/>
      <c r="EHM193" s="49"/>
      <c r="EHN193" s="49"/>
      <c r="EHO193" s="49"/>
      <c r="EHP193" s="49"/>
      <c r="EHQ193" s="49"/>
      <c r="EHR193" s="49"/>
      <c r="EHS193" s="49"/>
      <c r="EHT193" s="49"/>
      <c r="EHU193" s="49"/>
      <c r="EHV193" s="49"/>
      <c r="EHY193" s="49"/>
      <c r="EIB193" s="49"/>
      <c r="EIE193" s="49"/>
      <c r="EIH193" s="49"/>
      <c r="EIK193" s="49"/>
      <c r="EIN193" s="49"/>
      <c r="EIW193" s="49"/>
      <c r="EIZ193" s="49"/>
      <c r="EJC193" s="49"/>
      <c r="EJF193" s="49"/>
      <c r="EJO193" s="49"/>
      <c r="EJU193" s="49"/>
      <c r="EJX193" s="49"/>
      <c r="EKA193" s="49"/>
      <c r="EKD193" s="49"/>
      <c r="EKJ193" s="49"/>
      <c r="EKM193" s="49"/>
      <c r="EKS193" s="49"/>
      <c r="EKU193" s="49"/>
      <c r="EKV193" s="49"/>
      <c r="EKX193" s="49"/>
      <c r="ELO193" s="49"/>
      <c r="ELT193" s="49"/>
      <c r="ELZ193" s="49"/>
      <c r="EMC193" s="49"/>
      <c r="EMF193" s="49"/>
      <c r="EMN193" s="49"/>
      <c r="ENJ193" s="49"/>
      <c r="ENK193" s="49"/>
      <c r="ENL193" s="49"/>
      <c r="ENM193" s="49"/>
      <c r="ENN193" s="49"/>
      <c r="ENO193" s="49"/>
      <c r="EOG193" s="49"/>
      <c r="EOH193" s="49"/>
      <c r="EOK193" s="49"/>
      <c r="EON193" s="49"/>
      <c r="EOP193" s="49"/>
      <c r="EOR193" s="49"/>
      <c r="EOU193" s="49"/>
      <c r="EOX193" s="49"/>
      <c r="EPA193" s="49"/>
      <c r="EPD193" s="49"/>
      <c r="EPG193" s="49"/>
      <c r="EPJ193" s="49"/>
      <c r="EPM193" s="49"/>
      <c r="EPP193" s="49"/>
      <c r="EPR193" s="49"/>
      <c r="EQE193" s="49"/>
      <c r="EQF193" s="49"/>
      <c r="EQG193" s="49"/>
      <c r="EQH193" s="49"/>
      <c r="EQI193" s="49"/>
      <c r="EQJ193" s="49"/>
      <c r="EQK193" s="49"/>
      <c r="EQL193" s="49"/>
      <c r="EQM193" s="49"/>
      <c r="EQN193" s="49"/>
      <c r="EQO193" s="49"/>
      <c r="EQP193" s="49"/>
      <c r="EQQ193" s="49"/>
      <c r="EQR193" s="49"/>
      <c r="EQS193" s="49"/>
      <c r="EQT193" s="49"/>
      <c r="EQU193" s="49"/>
      <c r="EQV193" s="49"/>
      <c r="EQW193" s="49"/>
      <c r="EQX193" s="49"/>
      <c r="EQY193" s="49"/>
      <c r="EQZ193" s="49"/>
      <c r="ERA193" s="49"/>
      <c r="ERB193" s="49"/>
      <c r="ERC193" s="49"/>
      <c r="ERD193" s="49"/>
      <c r="ERE193" s="49"/>
      <c r="ERF193" s="49"/>
      <c r="ERG193" s="49"/>
      <c r="ERH193" s="49"/>
      <c r="ERI193" s="49"/>
      <c r="ERJ193" s="49"/>
      <c r="ERK193" s="49"/>
      <c r="ERL193" s="49"/>
      <c r="ERM193" s="49"/>
      <c r="ERN193" s="49"/>
      <c r="ERO193" s="49"/>
      <c r="ERP193" s="49"/>
      <c r="ERQ193" s="49"/>
      <c r="ERR193" s="49"/>
      <c r="ERU193" s="49"/>
      <c r="ERX193" s="49"/>
      <c r="ESA193" s="49"/>
      <c r="ESD193" s="49"/>
      <c r="ESG193" s="49"/>
      <c r="ESJ193" s="49"/>
      <c r="ESS193" s="49"/>
      <c r="ESV193" s="49"/>
      <c r="ESY193" s="49"/>
      <c r="ETB193" s="49"/>
      <c r="ETK193" s="49"/>
      <c r="ETQ193" s="49"/>
      <c r="ETT193" s="49"/>
      <c r="ETW193" s="49"/>
      <c r="ETZ193" s="49"/>
      <c r="EUF193" s="49"/>
      <c r="EUI193" s="49"/>
      <c r="EUO193" s="49"/>
      <c r="EUQ193" s="49"/>
      <c r="EUR193" s="49"/>
      <c r="EUT193" s="49"/>
      <c r="EVK193" s="49"/>
      <c r="EVP193" s="49"/>
      <c r="EVV193" s="49"/>
      <c r="EVY193" s="49"/>
      <c r="EWB193" s="49"/>
      <c r="EWJ193" s="49"/>
      <c r="EXF193" s="49"/>
      <c r="EXG193" s="49"/>
      <c r="EXH193" s="49"/>
      <c r="EXI193" s="49"/>
      <c r="EXJ193" s="49"/>
      <c r="EXK193" s="49"/>
      <c r="EYC193" s="49"/>
      <c r="EYD193" s="49"/>
      <c r="EYG193" s="49"/>
      <c r="EYJ193" s="49"/>
      <c r="EYL193" s="49"/>
      <c r="EYN193" s="49"/>
      <c r="EYQ193" s="49"/>
      <c r="EYT193" s="49"/>
      <c r="EYW193" s="49"/>
      <c r="EYZ193" s="49"/>
      <c r="EZC193" s="49"/>
      <c r="EZF193" s="49"/>
      <c r="EZI193" s="49"/>
      <c r="EZL193" s="49"/>
      <c r="EZN193" s="49"/>
      <c r="FAA193" s="49"/>
      <c r="FAB193" s="49"/>
      <c r="FAC193" s="49"/>
      <c r="FAD193" s="49"/>
      <c r="FAE193" s="49"/>
      <c r="FAF193" s="49"/>
      <c r="FAG193" s="49"/>
      <c r="FAH193" s="49"/>
      <c r="FAI193" s="49"/>
      <c r="FAJ193" s="49"/>
      <c r="FAK193" s="49"/>
      <c r="FAL193" s="49"/>
      <c r="FAM193" s="49"/>
      <c r="FAN193" s="49"/>
      <c r="FAO193" s="49"/>
      <c r="FAP193" s="49"/>
      <c r="FAQ193" s="49"/>
      <c r="FAR193" s="49"/>
      <c r="FAS193" s="49"/>
      <c r="FAT193" s="49"/>
      <c r="FAU193" s="49"/>
      <c r="FAV193" s="49"/>
      <c r="FAW193" s="49"/>
      <c r="FAX193" s="49"/>
      <c r="FAY193" s="49"/>
      <c r="FAZ193" s="49"/>
      <c r="FBA193" s="49"/>
      <c r="FBB193" s="49"/>
      <c r="FBC193" s="49"/>
      <c r="FBD193" s="49"/>
      <c r="FBE193" s="49"/>
      <c r="FBF193" s="49"/>
      <c r="FBG193" s="49"/>
      <c r="FBH193" s="49"/>
      <c r="FBI193" s="49"/>
      <c r="FBJ193" s="49"/>
      <c r="FBK193" s="49"/>
      <c r="FBL193" s="49"/>
      <c r="FBM193" s="49"/>
      <c r="FBN193" s="49"/>
      <c r="FBQ193" s="49"/>
      <c r="FBT193" s="49"/>
      <c r="FBW193" s="49"/>
      <c r="FBZ193" s="49"/>
      <c r="FCC193" s="49"/>
      <c r="FCF193" s="49"/>
      <c r="FCO193" s="49"/>
      <c r="FCR193" s="49"/>
      <c r="FCU193" s="49"/>
      <c r="FCX193" s="49"/>
      <c r="FDG193" s="49"/>
      <c r="FDM193" s="49"/>
      <c r="FDP193" s="49"/>
      <c r="FDS193" s="49"/>
      <c r="FDV193" s="49"/>
      <c r="FEB193" s="49"/>
      <c r="FEE193" s="49"/>
      <c r="FEK193" s="49"/>
      <c r="FEM193" s="49"/>
      <c r="FEN193" s="49"/>
      <c r="FEP193" s="49"/>
      <c r="FFG193" s="49"/>
      <c r="FFL193" s="49"/>
      <c r="FFR193" s="49"/>
      <c r="FFU193" s="49"/>
      <c r="FFX193" s="49"/>
      <c r="FGF193" s="49"/>
      <c r="FHB193" s="49"/>
      <c r="FHC193" s="49"/>
      <c r="FHD193" s="49"/>
      <c r="FHE193" s="49"/>
      <c r="FHF193" s="49"/>
      <c r="FHG193" s="49"/>
      <c r="FHY193" s="49"/>
      <c r="FHZ193" s="49"/>
      <c r="FIC193" s="49"/>
      <c r="FIF193" s="49"/>
      <c r="FIH193" s="49"/>
      <c r="FIJ193" s="49"/>
      <c r="FIM193" s="49"/>
      <c r="FIP193" s="49"/>
      <c r="FIS193" s="49"/>
      <c r="FIV193" s="49"/>
      <c r="FIY193" s="49"/>
      <c r="FJB193" s="49"/>
      <c r="FJE193" s="49"/>
      <c r="FJH193" s="49"/>
      <c r="FJJ193" s="49"/>
      <c r="FJW193" s="49"/>
      <c r="FJX193" s="49"/>
      <c r="FJY193" s="49"/>
      <c r="FJZ193" s="49"/>
      <c r="FKA193" s="49"/>
      <c r="FKB193" s="49"/>
      <c r="FKC193" s="49"/>
      <c r="FKD193" s="49"/>
      <c r="FKE193" s="49"/>
      <c r="FKF193" s="49"/>
      <c r="FKG193" s="49"/>
      <c r="FKH193" s="49"/>
      <c r="FKI193" s="49"/>
      <c r="FKJ193" s="49"/>
      <c r="FKK193" s="49"/>
      <c r="FKL193" s="49"/>
      <c r="FKM193" s="49"/>
      <c r="FKN193" s="49"/>
      <c r="FKO193" s="49"/>
      <c r="FKP193" s="49"/>
      <c r="FKQ193" s="49"/>
      <c r="FKR193" s="49"/>
      <c r="FKS193" s="49"/>
      <c r="FKT193" s="49"/>
      <c r="FKU193" s="49"/>
      <c r="FKV193" s="49"/>
      <c r="FKW193" s="49"/>
      <c r="FKX193" s="49"/>
      <c r="FKY193" s="49"/>
      <c r="FKZ193" s="49"/>
      <c r="FLA193" s="49"/>
      <c r="FLB193" s="49"/>
      <c r="FLC193" s="49"/>
      <c r="FLD193" s="49"/>
      <c r="FLE193" s="49"/>
      <c r="FLF193" s="49"/>
      <c r="FLG193" s="49"/>
      <c r="FLH193" s="49"/>
      <c r="FLI193" s="49"/>
      <c r="FLJ193" s="49"/>
      <c r="FLM193" s="49"/>
      <c r="FLP193" s="49"/>
      <c r="FLS193" s="49"/>
      <c r="FLV193" s="49"/>
      <c r="FLY193" s="49"/>
      <c r="FMB193" s="49"/>
      <c r="FMK193" s="49"/>
      <c r="FMN193" s="49"/>
      <c r="FMQ193" s="49"/>
      <c r="FMT193" s="49"/>
      <c r="FNC193" s="49"/>
      <c r="FNI193" s="49"/>
      <c r="FNL193" s="49"/>
      <c r="FNO193" s="49"/>
      <c r="FNR193" s="49"/>
      <c r="FNX193" s="49"/>
      <c r="FOA193" s="49"/>
      <c r="FOG193" s="49"/>
      <c r="FOI193" s="49"/>
      <c r="FOJ193" s="49"/>
      <c r="FOL193" s="49"/>
      <c r="FPC193" s="49"/>
      <c r="FPH193" s="49"/>
      <c r="FPN193" s="49"/>
      <c r="FPQ193" s="49"/>
      <c r="FPT193" s="49"/>
      <c r="FQB193" s="49"/>
      <c r="FQX193" s="49"/>
      <c r="FQY193" s="49"/>
      <c r="FQZ193" s="49"/>
      <c r="FRA193" s="49"/>
      <c r="FRB193" s="49"/>
      <c r="FRC193" s="49"/>
      <c r="FRU193" s="49"/>
      <c r="FRV193" s="49"/>
      <c r="FRY193" s="49"/>
      <c r="FSB193" s="49"/>
      <c r="FSD193" s="49"/>
      <c r="FSF193" s="49"/>
      <c r="FSI193" s="49"/>
      <c r="FSL193" s="49"/>
      <c r="FSO193" s="49"/>
      <c r="FSR193" s="49"/>
      <c r="FSU193" s="49"/>
      <c r="FSX193" s="49"/>
      <c r="FTA193" s="49"/>
      <c r="FTD193" s="49"/>
      <c r="FTF193" s="49"/>
      <c r="FTS193" s="49"/>
      <c r="FTT193" s="49"/>
      <c r="FTU193" s="49"/>
      <c r="FTV193" s="49"/>
      <c r="FTW193" s="49"/>
      <c r="FTX193" s="49"/>
      <c r="FTY193" s="49"/>
      <c r="FTZ193" s="49"/>
      <c r="FUA193" s="49"/>
      <c r="FUB193" s="49"/>
      <c r="FUC193" s="49"/>
      <c r="FUD193" s="49"/>
      <c r="FUE193" s="49"/>
      <c r="FUF193" s="49"/>
      <c r="FUG193" s="49"/>
      <c r="FUH193" s="49"/>
      <c r="FUI193" s="49"/>
      <c r="FUJ193" s="49"/>
      <c r="FUK193" s="49"/>
      <c r="FUL193" s="49"/>
      <c r="FUM193" s="49"/>
      <c r="FUN193" s="49"/>
      <c r="FUO193" s="49"/>
      <c r="FUP193" s="49"/>
      <c r="FUQ193" s="49"/>
      <c r="FUR193" s="49"/>
      <c r="FUS193" s="49"/>
      <c r="FUT193" s="49"/>
      <c r="FUU193" s="49"/>
      <c r="FUV193" s="49"/>
      <c r="FUW193" s="49"/>
      <c r="FUX193" s="49"/>
      <c r="FUY193" s="49"/>
      <c r="FUZ193" s="49"/>
      <c r="FVA193" s="49"/>
      <c r="FVB193" s="49"/>
      <c r="FVC193" s="49"/>
      <c r="FVD193" s="49"/>
      <c r="FVE193" s="49"/>
      <c r="FVF193" s="49"/>
      <c r="FVI193" s="49"/>
      <c r="FVL193" s="49"/>
      <c r="FVO193" s="49"/>
      <c r="FVR193" s="49"/>
      <c r="FVU193" s="49"/>
      <c r="FVX193" s="49"/>
      <c r="FWG193" s="49"/>
      <c r="FWJ193" s="49"/>
      <c r="FWM193" s="49"/>
      <c r="FWP193" s="49"/>
      <c r="FWY193" s="49"/>
      <c r="FXE193" s="49"/>
      <c r="FXH193" s="49"/>
      <c r="FXK193" s="49"/>
      <c r="FXN193" s="49"/>
      <c r="FXT193" s="49"/>
      <c r="FXW193" s="49"/>
      <c r="FYC193" s="49"/>
      <c r="FYE193" s="49"/>
      <c r="FYF193" s="49"/>
      <c r="FYH193" s="49"/>
      <c r="FYY193" s="49"/>
      <c r="FZD193" s="49"/>
      <c r="FZJ193" s="49"/>
      <c r="FZM193" s="49"/>
      <c r="FZP193" s="49"/>
      <c r="FZX193" s="49"/>
      <c r="GAT193" s="49"/>
      <c r="GAU193" s="49"/>
      <c r="GAV193" s="49"/>
      <c r="GAW193" s="49"/>
      <c r="GAX193" s="49"/>
      <c r="GAY193" s="49"/>
      <c r="GBQ193" s="49"/>
      <c r="GBR193" s="49"/>
      <c r="GBU193" s="49"/>
      <c r="GBX193" s="49"/>
      <c r="GBZ193" s="49"/>
      <c r="GCB193" s="49"/>
      <c r="GCE193" s="49"/>
      <c r="GCH193" s="49"/>
      <c r="GCK193" s="49"/>
      <c r="GCN193" s="49"/>
      <c r="GCQ193" s="49"/>
      <c r="GCT193" s="49"/>
      <c r="GCW193" s="49"/>
      <c r="GCZ193" s="49"/>
      <c r="GDB193" s="49"/>
      <c r="GDO193" s="49"/>
      <c r="GDP193" s="49"/>
      <c r="GDQ193" s="49"/>
      <c r="GDR193" s="49"/>
      <c r="GDS193" s="49"/>
      <c r="GDT193" s="49"/>
      <c r="GDU193" s="49"/>
      <c r="GDV193" s="49"/>
      <c r="GDW193" s="49"/>
      <c r="GDX193" s="49"/>
      <c r="GDY193" s="49"/>
      <c r="GDZ193" s="49"/>
      <c r="GEA193" s="49"/>
      <c r="GEB193" s="49"/>
      <c r="GEC193" s="49"/>
      <c r="GED193" s="49"/>
      <c r="GEE193" s="49"/>
      <c r="GEF193" s="49"/>
      <c r="GEG193" s="49"/>
      <c r="GEH193" s="49"/>
      <c r="GEI193" s="49"/>
      <c r="GEJ193" s="49"/>
      <c r="GEK193" s="49"/>
      <c r="GEL193" s="49"/>
      <c r="GEM193" s="49"/>
      <c r="GEN193" s="49"/>
      <c r="GEO193" s="49"/>
      <c r="GEP193" s="49"/>
      <c r="GEQ193" s="49"/>
      <c r="GER193" s="49"/>
      <c r="GES193" s="49"/>
      <c r="GET193" s="49"/>
      <c r="GEU193" s="49"/>
      <c r="GEV193" s="49"/>
      <c r="GEW193" s="49"/>
      <c r="GEX193" s="49"/>
      <c r="GEY193" s="49"/>
      <c r="GEZ193" s="49"/>
      <c r="GFA193" s="49"/>
      <c r="GFB193" s="49"/>
      <c r="GFE193" s="49"/>
      <c r="GFH193" s="49"/>
      <c r="GFK193" s="49"/>
      <c r="GFN193" s="49"/>
      <c r="GFQ193" s="49"/>
      <c r="GFT193" s="49"/>
      <c r="GGC193" s="49"/>
      <c r="GGF193" s="49"/>
      <c r="GGI193" s="49"/>
      <c r="GGL193" s="49"/>
      <c r="GGU193" s="49"/>
      <c r="GHA193" s="49"/>
      <c r="GHD193" s="49"/>
      <c r="GHG193" s="49"/>
      <c r="GHJ193" s="49"/>
      <c r="GHP193" s="49"/>
      <c r="GHS193" s="49"/>
      <c r="GHY193" s="49"/>
      <c r="GIA193" s="49"/>
      <c r="GIB193" s="49"/>
      <c r="GID193" s="49"/>
      <c r="GIU193" s="49"/>
      <c r="GIZ193" s="49"/>
      <c r="GJF193" s="49"/>
      <c r="GJI193" s="49"/>
      <c r="GJL193" s="49"/>
      <c r="GJT193" s="49"/>
      <c r="GKP193" s="49"/>
      <c r="GKQ193" s="49"/>
      <c r="GKR193" s="49"/>
      <c r="GKS193" s="49"/>
      <c r="GKT193" s="49"/>
      <c r="GKU193" s="49"/>
      <c r="GLM193" s="49"/>
      <c r="GLN193" s="49"/>
      <c r="GLQ193" s="49"/>
      <c r="GLT193" s="49"/>
      <c r="GLV193" s="49"/>
      <c r="GLX193" s="49"/>
      <c r="GMA193" s="49"/>
      <c r="GMD193" s="49"/>
      <c r="GMG193" s="49"/>
      <c r="GMJ193" s="49"/>
      <c r="GMM193" s="49"/>
      <c r="GMP193" s="49"/>
      <c r="GMS193" s="49"/>
      <c r="GMV193" s="49"/>
      <c r="GMX193" s="49"/>
      <c r="GNK193" s="49"/>
      <c r="GNL193" s="49"/>
      <c r="GNM193" s="49"/>
      <c r="GNN193" s="49"/>
      <c r="GNO193" s="49"/>
      <c r="GNP193" s="49"/>
      <c r="GNQ193" s="49"/>
      <c r="GNR193" s="49"/>
      <c r="GNS193" s="49"/>
      <c r="GNT193" s="49"/>
      <c r="GNU193" s="49"/>
      <c r="GNV193" s="49"/>
      <c r="GNW193" s="49"/>
      <c r="GNX193" s="49"/>
      <c r="GNY193" s="49"/>
      <c r="GNZ193" s="49"/>
      <c r="GOA193" s="49"/>
      <c r="GOB193" s="49"/>
      <c r="GOC193" s="49"/>
      <c r="GOD193" s="49"/>
      <c r="GOE193" s="49"/>
      <c r="GOF193" s="49"/>
      <c r="GOG193" s="49"/>
      <c r="GOH193" s="49"/>
      <c r="GOI193" s="49"/>
      <c r="GOJ193" s="49"/>
      <c r="GOK193" s="49"/>
      <c r="GOL193" s="49"/>
      <c r="GOM193" s="49"/>
      <c r="GON193" s="49"/>
      <c r="GOO193" s="49"/>
      <c r="GOP193" s="49"/>
      <c r="GOQ193" s="49"/>
      <c r="GOR193" s="49"/>
      <c r="GOS193" s="49"/>
      <c r="GOT193" s="49"/>
      <c r="GOU193" s="49"/>
      <c r="GOV193" s="49"/>
      <c r="GOW193" s="49"/>
      <c r="GOX193" s="49"/>
      <c r="GPA193" s="49"/>
      <c r="GPD193" s="49"/>
      <c r="GPG193" s="49"/>
      <c r="GPJ193" s="49"/>
      <c r="GPM193" s="49"/>
      <c r="GPP193" s="49"/>
      <c r="GPY193" s="49"/>
      <c r="GQB193" s="49"/>
      <c r="GQE193" s="49"/>
      <c r="GQH193" s="49"/>
      <c r="GQQ193" s="49"/>
      <c r="GQW193" s="49"/>
      <c r="GQZ193" s="49"/>
      <c r="GRC193" s="49"/>
      <c r="GRF193" s="49"/>
      <c r="GRL193" s="49"/>
      <c r="GRO193" s="49"/>
      <c r="GRU193" s="49"/>
      <c r="GRW193" s="49"/>
      <c r="GRX193" s="49"/>
      <c r="GRZ193" s="49"/>
      <c r="GSQ193" s="49"/>
      <c r="GSV193" s="49"/>
      <c r="GTB193" s="49"/>
      <c r="GTE193" s="49"/>
      <c r="GTH193" s="49"/>
      <c r="GTP193" s="49"/>
      <c r="GUL193" s="49"/>
      <c r="GUM193" s="49"/>
      <c r="GUN193" s="49"/>
      <c r="GUO193" s="49"/>
      <c r="GUP193" s="49"/>
      <c r="GUQ193" s="49"/>
      <c r="GVI193" s="49"/>
      <c r="GVJ193" s="49"/>
      <c r="GVM193" s="49"/>
      <c r="GVP193" s="49"/>
      <c r="GVR193" s="49"/>
      <c r="GVT193" s="49"/>
      <c r="GVW193" s="49"/>
      <c r="GVZ193" s="49"/>
      <c r="GWC193" s="49"/>
      <c r="GWF193" s="49"/>
      <c r="GWI193" s="49"/>
      <c r="GWL193" s="49"/>
      <c r="GWO193" s="49"/>
      <c r="GWR193" s="49"/>
      <c r="GWT193" s="49"/>
      <c r="GXG193" s="49"/>
      <c r="GXH193" s="49"/>
      <c r="GXI193" s="49"/>
      <c r="GXJ193" s="49"/>
      <c r="GXK193" s="49"/>
      <c r="GXL193" s="49"/>
      <c r="GXM193" s="49"/>
      <c r="GXN193" s="49"/>
      <c r="GXO193" s="49"/>
      <c r="GXP193" s="49"/>
      <c r="GXQ193" s="49"/>
      <c r="GXR193" s="49"/>
      <c r="GXS193" s="49"/>
      <c r="GXT193" s="49"/>
      <c r="GXU193" s="49"/>
      <c r="GXV193" s="49"/>
      <c r="GXW193" s="49"/>
      <c r="GXX193" s="49"/>
      <c r="GXY193" s="49"/>
      <c r="GXZ193" s="49"/>
      <c r="GYA193" s="49"/>
      <c r="GYB193" s="49"/>
      <c r="GYC193" s="49"/>
      <c r="GYD193" s="49"/>
      <c r="GYE193" s="49"/>
      <c r="GYF193" s="49"/>
      <c r="GYG193" s="49"/>
      <c r="GYH193" s="49"/>
      <c r="GYI193" s="49"/>
      <c r="GYJ193" s="49"/>
      <c r="GYK193" s="49"/>
      <c r="GYL193" s="49"/>
      <c r="GYM193" s="49"/>
      <c r="GYN193" s="49"/>
      <c r="GYO193" s="49"/>
      <c r="GYP193" s="49"/>
      <c r="GYQ193" s="49"/>
      <c r="GYR193" s="49"/>
      <c r="GYS193" s="49"/>
      <c r="GYT193" s="49"/>
      <c r="GYW193" s="49"/>
      <c r="GYZ193" s="49"/>
      <c r="GZC193" s="49"/>
      <c r="GZF193" s="49"/>
      <c r="GZI193" s="49"/>
      <c r="GZL193" s="49"/>
      <c r="GZU193" s="49"/>
      <c r="GZX193" s="49"/>
      <c r="HAA193" s="49"/>
      <c r="HAD193" s="49"/>
      <c r="HAM193" s="49"/>
      <c r="HAS193" s="49"/>
      <c r="HAV193" s="49"/>
      <c r="HAY193" s="49"/>
      <c r="HBB193" s="49"/>
      <c r="HBH193" s="49"/>
      <c r="HBK193" s="49"/>
      <c r="HBQ193" s="49"/>
      <c r="HBS193" s="49"/>
      <c r="HBT193" s="49"/>
      <c r="HBV193" s="49"/>
      <c r="HCM193" s="49"/>
      <c r="HCR193" s="49"/>
      <c r="HCX193" s="49"/>
      <c r="HDA193" s="49"/>
      <c r="HDD193" s="49"/>
      <c r="HDL193" s="49"/>
      <c r="HEH193" s="49"/>
      <c r="HEI193" s="49"/>
      <c r="HEJ193" s="49"/>
      <c r="HEK193" s="49"/>
      <c r="HEL193" s="49"/>
      <c r="HEM193" s="49"/>
      <c r="HFE193" s="49"/>
      <c r="HFF193" s="49"/>
      <c r="HFI193" s="49"/>
      <c r="HFL193" s="49"/>
      <c r="HFN193" s="49"/>
      <c r="HFP193" s="49"/>
      <c r="HFS193" s="49"/>
      <c r="HFV193" s="49"/>
      <c r="HFY193" s="49"/>
      <c r="HGB193" s="49"/>
      <c r="HGE193" s="49"/>
      <c r="HGH193" s="49"/>
      <c r="HGK193" s="49"/>
      <c r="HGN193" s="49"/>
      <c r="HGP193" s="49"/>
      <c r="HHC193" s="49"/>
      <c r="HHD193" s="49"/>
      <c r="HHE193" s="49"/>
      <c r="HHF193" s="49"/>
      <c r="HHG193" s="49"/>
      <c r="HHH193" s="49"/>
      <c r="HHI193" s="49"/>
      <c r="HHJ193" s="49"/>
      <c r="HHK193" s="49"/>
      <c r="HHL193" s="49"/>
      <c r="HHM193" s="49"/>
      <c r="HHN193" s="49"/>
      <c r="HHO193" s="49"/>
      <c r="HHP193" s="49"/>
      <c r="HHQ193" s="49"/>
      <c r="HHR193" s="49"/>
      <c r="HHS193" s="49"/>
      <c r="HHT193" s="49"/>
      <c r="HHU193" s="49"/>
      <c r="HHV193" s="49"/>
      <c r="HHW193" s="49"/>
      <c r="HHX193" s="49"/>
      <c r="HHY193" s="49"/>
      <c r="HHZ193" s="49"/>
      <c r="HIA193" s="49"/>
      <c r="HIB193" s="49"/>
      <c r="HIC193" s="49"/>
      <c r="HID193" s="49"/>
      <c r="HIE193" s="49"/>
      <c r="HIF193" s="49"/>
      <c r="HIG193" s="49"/>
      <c r="HIH193" s="49"/>
      <c r="HII193" s="49"/>
      <c r="HIJ193" s="49"/>
      <c r="HIK193" s="49"/>
      <c r="HIL193" s="49"/>
      <c r="HIM193" s="49"/>
      <c r="HIN193" s="49"/>
      <c r="HIO193" s="49"/>
      <c r="HIP193" s="49"/>
      <c r="HIS193" s="49"/>
      <c r="HIV193" s="49"/>
      <c r="HIY193" s="49"/>
      <c r="HJB193" s="49"/>
      <c r="HJE193" s="49"/>
      <c r="HJH193" s="49"/>
      <c r="HJQ193" s="49"/>
      <c r="HJT193" s="49"/>
      <c r="HJW193" s="49"/>
      <c r="HJZ193" s="49"/>
      <c r="HKI193" s="49"/>
      <c r="HKO193" s="49"/>
      <c r="HKR193" s="49"/>
      <c r="HKU193" s="49"/>
      <c r="HKX193" s="49"/>
      <c r="HLD193" s="49"/>
      <c r="HLG193" s="49"/>
      <c r="HLM193" s="49"/>
      <c r="HLO193" s="49"/>
      <c r="HLP193" s="49"/>
      <c r="HLR193" s="49"/>
      <c r="HMI193" s="49"/>
      <c r="HMN193" s="49"/>
      <c r="HMT193" s="49"/>
      <c r="HMW193" s="49"/>
      <c r="HMZ193" s="49"/>
      <c r="HNH193" s="49"/>
      <c r="HOD193" s="49"/>
      <c r="HOE193" s="49"/>
      <c r="HOF193" s="49"/>
      <c r="HOG193" s="49"/>
      <c r="HOH193" s="49"/>
      <c r="HOI193" s="49"/>
      <c r="HPA193" s="49"/>
      <c r="HPB193" s="49"/>
      <c r="HPE193" s="49"/>
      <c r="HPH193" s="49"/>
      <c r="HPJ193" s="49"/>
      <c r="HPL193" s="49"/>
      <c r="HPO193" s="49"/>
      <c r="HPR193" s="49"/>
      <c r="HPU193" s="49"/>
      <c r="HPX193" s="49"/>
      <c r="HQA193" s="49"/>
      <c r="HQD193" s="49"/>
      <c r="HQG193" s="49"/>
      <c r="HQJ193" s="49"/>
      <c r="HQL193" s="49"/>
      <c r="HQY193" s="49"/>
      <c r="HQZ193" s="49"/>
      <c r="HRA193" s="49"/>
      <c r="HRB193" s="49"/>
      <c r="HRC193" s="49"/>
      <c r="HRD193" s="49"/>
      <c r="HRE193" s="49"/>
      <c r="HRF193" s="49"/>
      <c r="HRG193" s="49"/>
      <c r="HRH193" s="49"/>
      <c r="HRI193" s="49"/>
      <c r="HRJ193" s="49"/>
      <c r="HRK193" s="49"/>
      <c r="HRL193" s="49"/>
      <c r="HRM193" s="49"/>
      <c r="HRN193" s="49"/>
      <c r="HRO193" s="49"/>
      <c r="HRP193" s="49"/>
      <c r="HRQ193" s="49"/>
      <c r="HRR193" s="49"/>
      <c r="HRS193" s="49"/>
      <c r="HRT193" s="49"/>
      <c r="HRU193" s="49"/>
      <c r="HRV193" s="49"/>
      <c r="HRW193" s="49"/>
      <c r="HRX193" s="49"/>
      <c r="HRY193" s="49"/>
      <c r="HRZ193" s="49"/>
      <c r="HSA193" s="49"/>
      <c r="HSB193" s="49"/>
      <c r="HSC193" s="49"/>
      <c r="HSD193" s="49"/>
      <c r="HSE193" s="49"/>
      <c r="HSF193" s="49"/>
      <c r="HSG193" s="49"/>
      <c r="HSH193" s="49"/>
      <c r="HSI193" s="49"/>
      <c r="HSJ193" s="49"/>
      <c r="HSK193" s="49"/>
      <c r="HSL193" s="49"/>
      <c r="HSO193" s="49"/>
      <c r="HSR193" s="49"/>
      <c r="HSU193" s="49"/>
      <c r="HSX193" s="49"/>
      <c r="HTA193" s="49"/>
      <c r="HTD193" s="49"/>
      <c r="HTM193" s="49"/>
      <c r="HTP193" s="49"/>
      <c r="HTS193" s="49"/>
      <c r="HTV193" s="49"/>
      <c r="HUE193" s="49"/>
      <c r="HUK193" s="49"/>
      <c r="HUN193" s="49"/>
      <c r="HUQ193" s="49"/>
      <c r="HUT193" s="49"/>
      <c r="HUZ193" s="49"/>
      <c r="HVC193" s="49"/>
      <c r="HVI193" s="49"/>
      <c r="HVK193" s="49"/>
      <c r="HVL193" s="49"/>
      <c r="HVN193" s="49"/>
      <c r="HWE193" s="49"/>
      <c r="HWJ193" s="49"/>
      <c r="HWP193" s="49"/>
      <c r="HWS193" s="49"/>
      <c r="HWV193" s="49"/>
      <c r="HXD193" s="49"/>
      <c r="HXZ193" s="49"/>
      <c r="HYA193" s="49"/>
      <c r="HYB193" s="49"/>
      <c r="HYC193" s="49"/>
      <c r="HYD193" s="49"/>
      <c r="HYE193" s="49"/>
      <c r="HYW193" s="49"/>
      <c r="HYX193" s="49"/>
      <c r="HZA193" s="49"/>
      <c r="HZD193" s="49"/>
      <c r="HZF193" s="49"/>
      <c r="HZH193" s="49"/>
      <c r="HZK193" s="49"/>
      <c r="HZN193" s="49"/>
      <c r="HZQ193" s="49"/>
      <c r="HZT193" s="49"/>
      <c r="HZW193" s="49"/>
      <c r="HZZ193" s="49"/>
      <c r="IAC193" s="49"/>
      <c r="IAF193" s="49"/>
      <c r="IAH193" s="49"/>
      <c r="IAU193" s="49"/>
      <c r="IAV193" s="49"/>
      <c r="IAW193" s="49"/>
      <c r="IAX193" s="49"/>
      <c r="IAY193" s="49"/>
      <c r="IAZ193" s="49"/>
      <c r="IBA193" s="49"/>
      <c r="IBB193" s="49"/>
      <c r="IBC193" s="49"/>
      <c r="IBD193" s="49"/>
      <c r="IBE193" s="49"/>
      <c r="IBF193" s="49"/>
      <c r="IBG193" s="49"/>
      <c r="IBH193" s="49"/>
      <c r="IBI193" s="49"/>
      <c r="IBJ193" s="49"/>
      <c r="IBK193" s="49"/>
      <c r="IBL193" s="49"/>
      <c r="IBM193" s="49"/>
      <c r="IBN193" s="49"/>
      <c r="IBO193" s="49"/>
      <c r="IBP193" s="49"/>
      <c r="IBQ193" s="49"/>
      <c r="IBR193" s="49"/>
      <c r="IBS193" s="49"/>
      <c r="IBT193" s="49"/>
      <c r="IBU193" s="49"/>
      <c r="IBV193" s="49"/>
      <c r="IBW193" s="49"/>
      <c r="IBX193" s="49"/>
      <c r="IBY193" s="49"/>
      <c r="IBZ193" s="49"/>
      <c r="ICA193" s="49"/>
      <c r="ICB193" s="49"/>
      <c r="ICC193" s="49"/>
      <c r="ICD193" s="49"/>
      <c r="ICE193" s="49"/>
      <c r="ICF193" s="49"/>
      <c r="ICG193" s="49"/>
      <c r="ICH193" s="49"/>
      <c r="ICK193" s="49"/>
      <c r="ICN193" s="49"/>
      <c r="ICQ193" s="49"/>
      <c r="ICT193" s="49"/>
      <c r="ICW193" s="49"/>
      <c r="ICZ193" s="49"/>
      <c r="IDI193" s="49"/>
      <c r="IDL193" s="49"/>
      <c r="IDO193" s="49"/>
      <c r="IDR193" s="49"/>
      <c r="IEA193" s="49"/>
      <c r="IEG193" s="49"/>
      <c r="IEJ193" s="49"/>
      <c r="IEM193" s="49"/>
      <c r="IEP193" s="49"/>
      <c r="IEV193" s="49"/>
      <c r="IEY193" s="49"/>
      <c r="IFE193" s="49"/>
      <c r="IFG193" s="49"/>
      <c r="IFH193" s="49"/>
      <c r="IFJ193" s="49"/>
      <c r="IGA193" s="49"/>
      <c r="IGF193" s="49"/>
      <c r="IGL193" s="49"/>
      <c r="IGO193" s="49"/>
      <c r="IGR193" s="49"/>
      <c r="IGZ193" s="49"/>
      <c r="IHV193" s="49"/>
      <c r="IHW193" s="49"/>
      <c r="IHX193" s="49"/>
      <c r="IHY193" s="49"/>
      <c r="IHZ193" s="49"/>
      <c r="IIA193" s="49"/>
      <c r="IIS193" s="49"/>
      <c r="IIT193" s="49"/>
      <c r="IIW193" s="49"/>
      <c r="IIZ193" s="49"/>
      <c r="IJB193" s="49"/>
      <c r="IJD193" s="49"/>
      <c r="IJG193" s="49"/>
      <c r="IJJ193" s="49"/>
      <c r="IJM193" s="49"/>
      <c r="IJP193" s="49"/>
      <c r="IJS193" s="49"/>
      <c r="IJV193" s="49"/>
      <c r="IJY193" s="49"/>
      <c r="IKB193" s="49"/>
      <c r="IKD193" s="49"/>
      <c r="IKQ193" s="49"/>
      <c r="IKR193" s="49"/>
      <c r="IKS193" s="49"/>
      <c r="IKT193" s="49"/>
      <c r="IKU193" s="49"/>
      <c r="IKV193" s="49"/>
      <c r="IKW193" s="49"/>
      <c r="IKX193" s="49"/>
      <c r="IKY193" s="49"/>
      <c r="IKZ193" s="49"/>
      <c r="ILA193" s="49"/>
      <c r="ILB193" s="49"/>
      <c r="ILC193" s="49"/>
      <c r="ILD193" s="49"/>
      <c r="ILE193" s="49"/>
      <c r="ILF193" s="49"/>
      <c r="ILG193" s="49"/>
      <c r="ILH193" s="49"/>
      <c r="ILI193" s="49"/>
      <c r="ILJ193" s="49"/>
      <c r="ILK193" s="49"/>
      <c r="ILL193" s="49"/>
      <c r="ILM193" s="49"/>
      <c r="ILN193" s="49"/>
      <c r="ILO193" s="49"/>
      <c r="ILP193" s="49"/>
      <c r="ILQ193" s="49"/>
      <c r="ILR193" s="49"/>
      <c r="ILS193" s="49"/>
      <c r="ILT193" s="49"/>
      <c r="ILU193" s="49"/>
      <c r="ILV193" s="49"/>
      <c r="ILW193" s="49"/>
      <c r="ILX193" s="49"/>
      <c r="ILY193" s="49"/>
      <c r="ILZ193" s="49"/>
      <c r="IMA193" s="49"/>
      <c r="IMB193" s="49"/>
      <c r="IMC193" s="49"/>
      <c r="IMD193" s="49"/>
      <c r="IMG193" s="49"/>
      <c r="IMJ193" s="49"/>
      <c r="IMM193" s="49"/>
      <c r="IMP193" s="49"/>
      <c r="IMS193" s="49"/>
      <c r="IMV193" s="49"/>
      <c r="INE193" s="49"/>
      <c r="INH193" s="49"/>
      <c r="INK193" s="49"/>
      <c r="INN193" s="49"/>
      <c r="INW193" s="49"/>
      <c r="IOC193" s="49"/>
      <c r="IOF193" s="49"/>
      <c r="IOI193" s="49"/>
      <c r="IOL193" s="49"/>
      <c r="IOR193" s="49"/>
      <c r="IOU193" s="49"/>
      <c r="IPA193" s="49"/>
      <c r="IPC193" s="49"/>
      <c r="IPD193" s="49"/>
      <c r="IPF193" s="49"/>
      <c r="IPW193" s="49"/>
      <c r="IQB193" s="49"/>
      <c r="IQH193" s="49"/>
      <c r="IQK193" s="49"/>
      <c r="IQN193" s="49"/>
      <c r="IQV193" s="49"/>
      <c r="IRR193" s="49"/>
      <c r="IRS193" s="49"/>
      <c r="IRT193" s="49"/>
      <c r="IRU193" s="49"/>
      <c r="IRV193" s="49"/>
      <c r="IRW193" s="49"/>
      <c r="ISO193" s="49"/>
      <c r="ISP193" s="49"/>
      <c r="ISS193" s="49"/>
      <c r="ISV193" s="49"/>
      <c r="ISX193" s="49"/>
      <c r="ISZ193" s="49"/>
      <c r="ITC193" s="49"/>
      <c r="ITF193" s="49"/>
      <c r="ITI193" s="49"/>
      <c r="ITL193" s="49"/>
      <c r="ITO193" s="49"/>
      <c r="ITR193" s="49"/>
      <c r="ITU193" s="49"/>
      <c r="ITX193" s="49"/>
      <c r="ITZ193" s="49"/>
      <c r="IUM193" s="49"/>
      <c r="IUN193" s="49"/>
      <c r="IUO193" s="49"/>
      <c r="IUP193" s="49"/>
      <c r="IUQ193" s="49"/>
      <c r="IUR193" s="49"/>
      <c r="IUS193" s="49"/>
      <c r="IUT193" s="49"/>
      <c r="IUU193" s="49"/>
      <c r="IUV193" s="49"/>
      <c r="IUW193" s="49"/>
      <c r="IUX193" s="49"/>
      <c r="IUY193" s="49"/>
      <c r="IUZ193" s="49"/>
      <c r="IVA193" s="49"/>
      <c r="IVB193" s="49"/>
      <c r="IVC193" s="49"/>
      <c r="IVD193" s="49"/>
      <c r="IVE193" s="49"/>
      <c r="IVF193" s="49"/>
      <c r="IVG193" s="49"/>
      <c r="IVH193" s="49"/>
      <c r="IVI193" s="49"/>
      <c r="IVJ193" s="49"/>
      <c r="IVK193" s="49"/>
      <c r="IVL193" s="49"/>
      <c r="IVM193" s="49"/>
      <c r="IVN193" s="49"/>
      <c r="IVO193" s="49"/>
      <c r="IVP193" s="49"/>
      <c r="IVQ193" s="49"/>
      <c r="IVR193" s="49"/>
      <c r="IVS193" s="49"/>
      <c r="IVT193" s="49"/>
      <c r="IVU193" s="49"/>
      <c r="IVV193" s="49"/>
      <c r="IVW193" s="49"/>
      <c r="IVX193" s="49"/>
      <c r="IVY193" s="49"/>
      <c r="IVZ193" s="49"/>
      <c r="IWC193" s="49"/>
      <c r="IWF193" s="49"/>
      <c r="IWI193" s="49"/>
      <c r="IWL193" s="49"/>
      <c r="IWO193" s="49"/>
      <c r="IWR193" s="49"/>
      <c r="IXA193" s="49"/>
      <c r="IXD193" s="49"/>
      <c r="IXG193" s="49"/>
      <c r="IXJ193" s="49"/>
      <c r="IXS193" s="49"/>
      <c r="IXY193" s="49"/>
      <c r="IYB193" s="49"/>
      <c r="IYE193" s="49"/>
      <c r="IYH193" s="49"/>
      <c r="IYN193" s="49"/>
      <c r="IYQ193" s="49"/>
      <c r="IYW193" s="49"/>
      <c r="IYY193" s="49"/>
      <c r="IYZ193" s="49"/>
      <c r="IZB193" s="49"/>
      <c r="IZS193" s="49"/>
      <c r="IZX193" s="49"/>
      <c r="JAD193" s="49"/>
      <c r="JAG193" s="49"/>
      <c r="JAJ193" s="49"/>
      <c r="JAR193" s="49"/>
      <c r="JBN193" s="49"/>
      <c r="JBO193" s="49"/>
      <c r="JBP193" s="49"/>
      <c r="JBQ193" s="49"/>
      <c r="JBR193" s="49"/>
      <c r="JBS193" s="49"/>
      <c r="JCK193" s="49"/>
      <c r="JCL193" s="49"/>
      <c r="JCO193" s="49"/>
      <c r="JCR193" s="49"/>
      <c r="JCT193" s="49"/>
      <c r="JCV193" s="49"/>
      <c r="JCY193" s="49"/>
      <c r="JDB193" s="49"/>
      <c r="JDE193" s="49"/>
      <c r="JDH193" s="49"/>
      <c r="JDK193" s="49"/>
      <c r="JDN193" s="49"/>
      <c r="JDQ193" s="49"/>
      <c r="JDT193" s="49"/>
      <c r="JDV193" s="49"/>
      <c r="JEI193" s="49"/>
      <c r="JEJ193" s="49"/>
      <c r="JEK193" s="49"/>
      <c r="JEL193" s="49"/>
      <c r="JEM193" s="49"/>
      <c r="JEN193" s="49"/>
      <c r="JEO193" s="49"/>
      <c r="JEP193" s="49"/>
      <c r="JEQ193" s="49"/>
      <c r="JER193" s="49"/>
      <c r="JES193" s="49"/>
      <c r="JET193" s="49"/>
      <c r="JEU193" s="49"/>
      <c r="JEV193" s="49"/>
      <c r="JEW193" s="49"/>
      <c r="JEX193" s="49"/>
      <c r="JEY193" s="49"/>
      <c r="JEZ193" s="49"/>
      <c r="JFA193" s="49"/>
      <c r="JFB193" s="49"/>
      <c r="JFC193" s="49"/>
      <c r="JFD193" s="49"/>
      <c r="JFE193" s="49"/>
      <c r="JFF193" s="49"/>
      <c r="JFG193" s="49"/>
      <c r="JFH193" s="49"/>
      <c r="JFI193" s="49"/>
      <c r="JFJ193" s="49"/>
      <c r="JFK193" s="49"/>
      <c r="JFL193" s="49"/>
      <c r="JFM193" s="49"/>
      <c r="JFN193" s="49"/>
      <c r="JFO193" s="49"/>
      <c r="JFP193" s="49"/>
      <c r="JFQ193" s="49"/>
      <c r="JFR193" s="49"/>
      <c r="JFS193" s="49"/>
      <c r="JFT193" s="49"/>
      <c r="JFU193" s="49"/>
      <c r="JFV193" s="49"/>
      <c r="JFY193" s="49"/>
      <c r="JGB193" s="49"/>
      <c r="JGE193" s="49"/>
      <c r="JGH193" s="49"/>
      <c r="JGK193" s="49"/>
      <c r="JGN193" s="49"/>
      <c r="JGW193" s="49"/>
      <c r="JGZ193" s="49"/>
      <c r="JHC193" s="49"/>
      <c r="JHF193" s="49"/>
      <c r="JHO193" s="49"/>
      <c r="JHU193" s="49"/>
      <c r="JHX193" s="49"/>
      <c r="JIA193" s="49"/>
      <c r="JID193" s="49"/>
      <c r="JIJ193" s="49"/>
      <c r="JIM193" s="49"/>
      <c r="JIS193" s="49"/>
      <c r="JIU193" s="49"/>
      <c r="JIV193" s="49"/>
      <c r="JIX193" s="49"/>
      <c r="JJO193" s="49"/>
      <c r="JJT193" s="49"/>
      <c r="JJZ193" s="49"/>
      <c r="JKC193" s="49"/>
      <c r="JKF193" s="49"/>
      <c r="JKN193" s="49"/>
      <c r="JLJ193" s="49"/>
      <c r="JLK193" s="49"/>
      <c r="JLL193" s="49"/>
      <c r="JLM193" s="49"/>
      <c r="JLN193" s="49"/>
      <c r="JLO193" s="49"/>
      <c r="JMG193" s="49"/>
      <c r="JMH193" s="49"/>
      <c r="JMK193" s="49"/>
      <c r="JMN193" s="49"/>
      <c r="JMP193" s="49"/>
      <c r="JMR193" s="49"/>
      <c r="JMU193" s="49"/>
      <c r="JMX193" s="49"/>
      <c r="JNA193" s="49"/>
      <c r="JND193" s="49"/>
      <c r="JNG193" s="49"/>
      <c r="JNJ193" s="49"/>
      <c r="JNM193" s="49"/>
      <c r="JNP193" s="49"/>
      <c r="JNR193" s="49"/>
      <c r="JOE193" s="49"/>
      <c r="JOF193" s="49"/>
      <c r="JOG193" s="49"/>
      <c r="JOH193" s="49"/>
      <c r="JOI193" s="49"/>
      <c r="JOJ193" s="49"/>
      <c r="JOK193" s="49"/>
      <c r="JOL193" s="49"/>
      <c r="JOM193" s="49"/>
      <c r="JON193" s="49"/>
      <c r="JOO193" s="49"/>
      <c r="JOP193" s="49"/>
      <c r="JOQ193" s="49"/>
      <c r="JOR193" s="49"/>
      <c r="JOS193" s="49"/>
      <c r="JOT193" s="49"/>
      <c r="JOU193" s="49"/>
      <c r="JOV193" s="49"/>
      <c r="JOW193" s="49"/>
      <c r="JOX193" s="49"/>
      <c r="JOY193" s="49"/>
      <c r="JOZ193" s="49"/>
      <c r="JPA193" s="49"/>
      <c r="JPB193" s="49"/>
      <c r="JPC193" s="49"/>
      <c r="JPD193" s="49"/>
      <c r="JPE193" s="49"/>
      <c r="JPF193" s="49"/>
      <c r="JPG193" s="49"/>
      <c r="JPH193" s="49"/>
      <c r="JPI193" s="49"/>
      <c r="JPJ193" s="49"/>
      <c r="JPK193" s="49"/>
      <c r="JPL193" s="49"/>
      <c r="JPM193" s="49"/>
      <c r="JPN193" s="49"/>
      <c r="JPO193" s="49"/>
      <c r="JPP193" s="49"/>
      <c r="JPQ193" s="49"/>
      <c r="JPR193" s="49"/>
      <c r="JPU193" s="49"/>
      <c r="JPX193" s="49"/>
      <c r="JQA193" s="49"/>
      <c r="JQD193" s="49"/>
      <c r="JQG193" s="49"/>
      <c r="JQJ193" s="49"/>
      <c r="JQS193" s="49"/>
      <c r="JQV193" s="49"/>
      <c r="JQY193" s="49"/>
      <c r="JRB193" s="49"/>
      <c r="JRK193" s="49"/>
      <c r="JRQ193" s="49"/>
      <c r="JRT193" s="49"/>
      <c r="JRW193" s="49"/>
      <c r="JRZ193" s="49"/>
      <c r="JSF193" s="49"/>
      <c r="JSI193" s="49"/>
      <c r="JSO193" s="49"/>
      <c r="JSQ193" s="49"/>
      <c r="JSR193" s="49"/>
      <c r="JST193" s="49"/>
      <c r="JTK193" s="49"/>
      <c r="JTP193" s="49"/>
      <c r="JTV193" s="49"/>
      <c r="JTY193" s="49"/>
      <c r="JUB193" s="49"/>
      <c r="JUJ193" s="49"/>
      <c r="JVF193" s="49"/>
      <c r="JVG193" s="49"/>
      <c r="JVH193" s="49"/>
      <c r="JVI193" s="49"/>
      <c r="JVJ193" s="49"/>
      <c r="JVK193" s="49"/>
      <c r="JWC193" s="49"/>
      <c r="JWD193" s="49"/>
      <c r="JWG193" s="49"/>
      <c r="JWJ193" s="49"/>
      <c r="JWL193" s="49"/>
      <c r="JWN193" s="49"/>
      <c r="JWQ193" s="49"/>
      <c r="JWT193" s="49"/>
      <c r="JWW193" s="49"/>
      <c r="JWZ193" s="49"/>
      <c r="JXC193" s="49"/>
      <c r="JXF193" s="49"/>
      <c r="JXI193" s="49"/>
      <c r="JXL193" s="49"/>
      <c r="JXN193" s="49"/>
      <c r="JYA193" s="49"/>
      <c r="JYB193" s="49"/>
      <c r="JYC193" s="49"/>
      <c r="JYD193" s="49"/>
      <c r="JYE193" s="49"/>
      <c r="JYF193" s="49"/>
      <c r="JYG193" s="49"/>
      <c r="JYH193" s="49"/>
      <c r="JYI193" s="49"/>
      <c r="JYJ193" s="49"/>
      <c r="JYK193" s="49"/>
      <c r="JYL193" s="49"/>
      <c r="JYM193" s="49"/>
      <c r="JYN193" s="49"/>
      <c r="JYO193" s="49"/>
      <c r="JYP193" s="49"/>
      <c r="JYQ193" s="49"/>
      <c r="JYR193" s="49"/>
      <c r="JYS193" s="49"/>
      <c r="JYT193" s="49"/>
      <c r="JYU193" s="49"/>
      <c r="JYV193" s="49"/>
      <c r="JYW193" s="49"/>
      <c r="JYX193" s="49"/>
      <c r="JYY193" s="49"/>
      <c r="JYZ193" s="49"/>
      <c r="JZA193" s="49"/>
      <c r="JZB193" s="49"/>
      <c r="JZC193" s="49"/>
      <c r="JZD193" s="49"/>
      <c r="JZE193" s="49"/>
      <c r="JZF193" s="49"/>
      <c r="JZG193" s="49"/>
      <c r="JZH193" s="49"/>
      <c r="JZI193" s="49"/>
      <c r="JZJ193" s="49"/>
      <c r="JZK193" s="49"/>
      <c r="JZL193" s="49"/>
      <c r="JZM193" s="49"/>
      <c r="JZN193" s="49"/>
      <c r="JZQ193" s="49"/>
      <c r="JZT193" s="49"/>
      <c r="JZW193" s="49"/>
      <c r="JZZ193" s="49"/>
      <c r="KAC193" s="49"/>
      <c r="KAF193" s="49"/>
      <c r="KAO193" s="49"/>
      <c r="KAR193" s="49"/>
      <c r="KAU193" s="49"/>
      <c r="KAX193" s="49"/>
      <c r="KBG193" s="49"/>
      <c r="KBM193" s="49"/>
      <c r="KBP193" s="49"/>
      <c r="KBS193" s="49"/>
      <c r="KBV193" s="49"/>
      <c r="KCB193" s="49"/>
      <c r="KCE193" s="49"/>
      <c r="KCK193" s="49"/>
      <c r="KCM193" s="49"/>
      <c r="KCN193" s="49"/>
      <c r="KCP193" s="49"/>
      <c r="KDG193" s="49"/>
      <c r="KDL193" s="49"/>
      <c r="KDR193" s="49"/>
      <c r="KDU193" s="49"/>
      <c r="KDX193" s="49"/>
      <c r="KEF193" s="49"/>
      <c r="KFB193" s="49"/>
      <c r="KFC193" s="49"/>
      <c r="KFD193" s="49"/>
      <c r="KFE193" s="49"/>
      <c r="KFF193" s="49"/>
      <c r="KFG193" s="49"/>
      <c r="KFY193" s="49"/>
      <c r="KFZ193" s="49"/>
      <c r="KGC193" s="49"/>
      <c r="KGF193" s="49"/>
      <c r="KGH193" s="49"/>
      <c r="KGJ193" s="49"/>
      <c r="KGM193" s="49"/>
      <c r="KGP193" s="49"/>
      <c r="KGS193" s="49"/>
      <c r="KGV193" s="49"/>
      <c r="KGY193" s="49"/>
      <c r="KHB193" s="49"/>
      <c r="KHE193" s="49"/>
      <c r="KHH193" s="49"/>
      <c r="KHJ193" s="49"/>
      <c r="KHW193" s="49"/>
      <c r="KHX193" s="49"/>
      <c r="KHY193" s="49"/>
      <c r="KHZ193" s="49"/>
      <c r="KIA193" s="49"/>
      <c r="KIB193" s="49"/>
      <c r="KIC193" s="49"/>
      <c r="KID193" s="49"/>
      <c r="KIE193" s="49"/>
      <c r="KIF193" s="49"/>
      <c r="KIG193" s="49"/>
      <c r="KIH193" s="49"/>
      <c r="KII193" s="49"/>
      <c r="KIJ193" s="49"/>
      <c r="KIK193" s="49"/>
      <c r="KIL193" s="49"/>
      <c r="KIM193" s="49"/>
      <c r="KIN193" s="49"/>
      <c r="KIO193" s="49"/>
      <c r="KIP193" s="49"/>
      <c r="KIQ193" s="49"/>
      <c r="KIR193" s="49"/>
      <c r="KIS193" s="49"/>
      <c r="KIT193" s="49"/>
      <c r="KIU193" s="49"/>
      <c r="KIV193" s="49"/>
      <c r="KIW193" s="49"/>
      <c r="KIX193" s="49"/>
      <c r="KIY193" s="49"/>
      <c r="KIZ193" s="49"/>
      <c r="KJA193" s="49"/>
      <c r="KJB193" s="49"/>
      <c r="KJC193" s="49"/>
      <c r="KJD193" s="49"/>
      <c r="KJE193" s="49"/>
      <c r="KJF193" s="49"/>
      <c r="KJG193" s="49"/>
      <c r="KJH193" s="49"/>
      <c r="KJI193" s="49"/>
      <c r="KJJ193" s="49"/>
      <c r="KJM193" s="49"/>
      <c r="KJP193" s="49"/>
      <c r="KJS193" s="49"/>
      <c r="KJV193" s="49"/>
      <c r="KJY193" s="49"/>
      <c r="KKB193" s="49"/>
      <c r="KKK193" s="49"/>
      <c r="KKN193" s="49"/>
      <c r="KKQ193" s="49"/>
      <c r="KKT193" s="49"/>
      <c r="KLC193" s="49"/>
      <c r="KLI193" s="49"/>
      <c r="KLL193" s="49"/>
      <c r="KLO193" s="49"/>
      <c r="KLR193" s="49"/>
      <c r="KLX193" s="49"/>
      <c r="KMA193" s="49"/>
      <c r="KMG193" s="49"/>
      <c r="KMI193" s="49"/>
      <c r="KMJ193" s="49"/>
      <c r="KML193" s="49"/>
      <c r="KNC193" s="49"/>
      <c r="KNH193" s="49"/>
      <c r="KNN193" s="49"/>
      <c r="KNQ193" s="49"/>
      <c r="KNT193" s="49"/>
      <c r="KOB193" s="49"/>
      <c r="KOX193" s="49"/>
      <c r="KOY193" s="49"/>
      <c r="KOZ193" s="49"/>
      <c r="KPA193" s="49"/>
      <c r="KPB193" s="49"/>
      <c r="KPC193" s="49"/>
      <c r="KPU193" s="49"/>
      <c r="KPV193" s="49"/>
      <c r="KPY193" s="49"/>
      <c r="KQB193" s="49"/>
      <c r="KQD193" s="49"/>
      <c r="KQF193" s="49"/>
      <c r="KQI193" s="49"/>
      <c r="KQL193" s="49"/>
      <c r="KQO193" s="49"/>
      <c r="KQR193" s="49"/>
      <c r="KQU193" s="49"/>
      <c r="KQX193" s="49"/>
      <c r="KRA193" s="49"/>
      <c r="KRD193" s="49"/>
      <c r="KRF193" s="49"/>
      <c r="KRS193" s="49"/>
      <c r="KRT193" s="49"/>
      <c r="KRU193" s="49"/>
      <c r="KRV193" s="49"/>
      <c r="KRW193" s="49"/>
      <c r="KRX193" s="49"/>
      <c r="KRY193" s="49"/>
      <c r="KRZ193" s="49"/>
      <c r="KSA193" s="49"/>
      <c r="KSB193" s="49"/>
      <c r="KSC193" s="49"/>
      <c r="KSD193" s="49"/>
      <c r="KSE193" s="49"/>
      <c r="KSF193" s="49"/>
      <c r="KSG193" s="49"/>
      <c r="KSH193" s="49"/>
      <c r="KSI193" s="49"/>
      <c r="KSJ193" s="49"/>
      <c r="KSK193" s="49"/>
      <c r="KSL193" s="49"/>
      <c r="KSM193" s="49"/>
      <c r="KSN193" s="49"/>
      <c r="KSO193" s="49"/>
      <c r="KSP193" s="49"/>
      <c r="KSQ193" s="49"/>
      <c r="KSR193" s="49"/>
      <c r="KSS193" s="49"/>
      <c r="KST193" s="49"/>
      <c r="KSU193" s="49"/>
      <c r="KSV193" s="49"/>
      <c r="KSW193" s="49"/>
      <c r="KSX193" s="49"/>
      <c r="KSY193" s="49"/>
      <c r="KSZ193" s="49"/>
      <c r="KTA193" s="49"/>
      <c r="KTB193" s="49"/>
      <c r="KTC193" s="49"/>
      <c r="KTD193" s="49"/>
      <c r="KTE193" s="49"/>
      <c r="KTF193" s="49"/>
      <c r="KTI193" s="49"/>
      <c r="KTL193" s="49"/>
      <c r="KTO193" s="49"/>
      <c r="KTR193" s="49"/>
      <c r="KTU193" s="49"/>
      <c r="KTX193" s="49"/>
      <c r="KUG193" s="49"/>
      <c r="KUJ193" s="49"/>
      <c r="KUM193" s="49"/>
      <c r="KUP193" s="49"/>
      <c r="KUY193" s="49"/>
      <c r="KVE193" s="49"/>
      <c r="KVH193" s="49"/>
      <c r="KVK193" s="49"/>
      <c r="KVN193" s="49"/>
      <c r="KVT193" s="49"/>
      <c r="KVW193" s="49"/>
      <c r="KWC193" s="49"/>
      <c r="KWE193" s="49"/>
      <c r="KWF193" s="49"/>
      <c r="KWH193" s="49"/>
      <c r="KWY193" s="49"/>
      <c r="KXD193" s="49"/>
      <c r="KXJ193" s="49"/>
      <c r="KXM193" s="49"/>
      <c r="KXP193" s="49"/>
      <c r="KXX193" s="49"/>
      <c r="KYT193" s="49"/>
      <c r="KYU193" s="49"/>
      <c r="KYV193" s="49"/>
      <c r="KYW193" s="49"/>
      <c r="KYX193" s="49"/>
      <c r="KYY193" s="49"/>
      <c r="KZQ193" s="49"/>
      <c r="KZR193" s="49"/>
      <c r="KZU193" s="49"/>
      <c r="KZX193" s="49"/>
      <c r="KZZ193" s="49"/>
      <c r="LAB193" s="49"/>
      <c r="LAE193" s="49"/>
      <c r="LAH193" s="49"/>
      <c r="LAK193" s="49"/>
      <c r="LAN193" s="49"/>
      <c r="LAQ193" s="49"/>
      <c r="LAT193" s="49"/>
      <c r="LAW193" s="49"/>
      <c r="LAZ193" s="49"/>
      <c r="LBB193" s="49"/>
      <c r="LBO193" s="49"/>
      <c r="LBP193" s="49"/>
      <c r="LBQ193" s="49"/>
      <c r="LBR193" s="49"/>
      <c r="LBS193" s="49"/>
      <c r="LBT193" s="49"/>
      <c r="LBU193" s="49"/>
      <c r="LBV193" s="49"/>
      <c r="LBW193" s="49"/>
      <c r="LBX193" s="49"/>
      <c r="LBY193" s="49"/>
      <c r="LBZ193" s="49"/>
      <c r="LCA193" s="49"/>
      <c r="LCB193" s="49"/>
      <c r="LCC193" s="49"/>
      <c r="LCD193" s="49"/>
      <c r="LCE193" s="49"/>
      <c r="LCF193" s="49"/>
      <c r="LCG193" s="49"/>
      <c r="LCH193" s="49"/>
      <c r="LCI193" s="49"/>
      <c r="LCJ193" s="49"/>
      <c r="LCK193" s="49"/>
      <c r="LCL193" s="49"/>
      <c r="LCM193" s="49"/>
      <c r="LCN193" s="49"/>
      <c r="LCO193" s="49"/>
      <c r="LCP193" s="49"/>
      <c r="LCQ193" s="49"/>
      <c r="LCR193" s="49"/>
      <c r="LCS193" s="49"/>
      <c r="LCT193" s="49"/>
      <c r="LCU193" s="49"/>
      <c r="LCV193" s="49"/>
      <c r="LCW193" s="49"/>
      <c r="LCX193" s="49"/>
      <c r="LCY193" s="49"/>
      <c r="LCZ193" s="49"/>
      <c r="LDA193" s="49"/>
      <c r="LDB193" s="49"/>
      <c r="LDE193" s="49"/>
      <c r="LDH193" s="49"/>
      <c r="LDK193" s="49"/>
      <c r="LDN193" s="49"/>
      <c r="LDQ193" s="49"/>
      <c r="LDT193" s="49"/>
      <c r="LEC193" s="49"/>
      <c r="LEF193" s="49"/>
      <c r="LEI193" s="49"/>
      <c r="LEL193" s="49"/>
      <c r="LEU193" s="49"/>
      <c r="LFA193" s="49"/>
      <c r="LFD193" s="49"/>
      <c r="LFG193" s="49"/>
      <c r="LFJ193" s="49"/>
      <c r="LFP193" s="49"/>
      <c r="LFS193" s="49"/>
      <c r="LFY193" s="49"/>
      <c r="LGA193" s="49"/>
      <c r="LGB193" s="49"/>
      <c r="LGD193" s="49"/>
      <c r="LGU193" s="49"/>
      <c r="LGZ193" s="49"/>
      <c r="LHF193" s="49"/>
      <c r="LHI193" s="49"/>
      <c r="LHL193" s="49"/>
      <c r="LHT193" s="49"/>
      <c r="LIP193" s="49"/>
      <c r="LIQ193" s="49"/>
      <c r="LIR193" s="49"/>
      <c r="LIS193" s="49"/>
      <c r="LIT193" s="49"/>
      <c r="LIU193" s="49"/>
      <c r="LJM193" s="49"/>
      <c r="LJN193" s="49"/>
      <c r="LJQ193" s="49"/>
      <c r="LJT193" s="49"/>
      <c r="LJV193" s="49"/>
      <c r="LJX193" s="49"/>
      <c r="LKA193" s="49"/>
      <c r="LKD193" s="49"/>
      <c r="LKG193" s="49"/>
      <c r="LKJ193" s="49"/>
      <c r="LKM193" s="49"/>
      <c r="LKP193" s="49"/>
      <c r="LKS193" s="49"/>
      <c r="LKV193" s="49"/>
      <c r="LKX193" s="49"/>
      <c r="LLK193" s="49"/>
      <c r="LLL193" s="49"/>
      <c r="LLM193" s="49"/>
      <c r="LLN193" s="49"/>
      <c r="LLO193" s="49"/>
      <c r="LLP193" s="49"/>
      <c r="LLQ193" s="49"/>
      <c r="LLR193" s="49"/>
      <c r="LLS193" s="49"/>
      <c r="LLT193" s="49"/>
      <c r="LLU193" s="49"/>
      <c r="LLV193" s="49"/>
      <c r="LLW193" s="49"/>
      <c r="LLX193" s="49"/>
      <c r="LLY193" s="49"/>
      <c r="LLZ193" s="49"/>
      <c r="LMA193" s="49"/>
      <c r="LMB193" s="49"/>
      <c r="LMC193" s="49"/>
      <c r="LMD193" s="49"/>
      <c r="LME193" s="49"/>
      <c r="LMF193" s="49"/>
      <c r="LMG193" s="49"/>
      <c r="LMH193" s="49"/>
      <c r="LMI193" s="49"/>
      <c r="LMJ193" s="49"/>
      <c r="LMK193" s="49"/>
      <c r="LML193" s="49"/>
      <c r="LMM193" s="49"/>
      <c r="LMN193" s="49"/>
      <c r="LMO193" s="49"/>
      <c r="LMP193" s="49"/>
      <c r="LMQ193" s="49"/>
      <c r="LMR193" s="49"/>
      <c r="LMS193" s="49"/>
      <c r="LMT193" s="49"/>
      <c r="LMU193" s="49"/>
      <c r="LMV193" s="49"/>
      <c r="LMW193" s="49"/>
      <c r="LMX193" s="49"/>
      <c r="LNA193" s="49"/>
      <c r="LND193" s="49"/>
      <c r="LNG193" s="49"/>
      <c r="LNJ193" s="49"/>
      <c r="LNM193" s="49"/>
      <c r="LNP193" s="49"/>
      <c r="LNY193" s="49"/>
      <c r="LOB193" s="49"/>
      <c r="LOE193" s="49"/>
      <c r="LOH193" s="49"/>
      <c r="LOQ193" s="49"/>
      <c r="LOW193" s="49"/>
      <c r="LOZ193" s="49"/>
      <c r="LPC193" s="49"/>
      <c r="LPF193" s="49"/>
      <c r="LPL193" s="49"/>
      <c r="LPO193" s="49"/>
      <c r="LPU193" s="49"/>
      <c r="LPW193" s="49"/>
      <c r="LPX193" s="49"/>
      <c r="LPZ193" s="49"/>
      <c r="LQQ193" s="49"/>
      <c r="LQV193" s="49"/>
      <c r="LRB193" s="49"/>
      <c r="LRE193" s="49"/>
      <c r="LRH193" s="49"/>
      <c r="LRP193" s="49"/>
      <c r="LSL193" s="49"/>
      <c r="LSM193" s="49"/>
      <c r="LSN193" s="49"/>
      <c r="LSO193" s="49"/>
      <c r="LSP193" s="49"/>
      <c r="LSQ193" s="49"/>
      <c r="LTI193" s="49"/>
      <c r="LTJ193" s="49"/>
      <c r="LTM193" s="49"/>
      <c r="LTP193" s="49"/>
      <c r="LTR193" s="49"/>
      <c r="LTT193" s="49"/>
      <c r="LTW193" s="49"/>
      <c r="LTZ193" s="49"/>
      <c r="LUC193" s="49"/>
      <c r="LUF193" s="49"/>
      <c r="LUI193" s="49"/>
      <c r="LUL193" s="49"/>
      <c r="LUO193" s="49"/>
      <c r="LUR193" s="49"/>
      <c r="LUT193" s="49"/>
      <c r="LVG193" s="49"/>
      <c r="LVH193" s="49"/>
      <c r="LVI193" s="49"/>
      <c r="LVJ193" s="49"/>
      <c r="LVK193" s="49"/>
      <c r="LVL193" s="49"/>
      <c r="LVM193" s="49"/>
      <c r="LVN193" s="49"/>
      <c r="LVO193" s="49"/>
      <c r="LVP193" s="49"/>
      <c r="LVQ193" s="49"/>
      <c r="LVR193" s="49"/>
      <c r="LVS193" s="49"/>
      <c r="LVT193" s="49"/>
      <c r="LVU193" s="49"/>
      <c r="LVV193" s="49"/>
      <c r="LVW193" s="49"/>
      <c r="LVX193" s="49"/>
      <c r="LVY193" s="49"/>
      <c r="LVZ193" s="49"/>
      <c r="LWA193" s="49"/>
      <c r="LWB193" s="49"/>
      <c r="LWC193" s="49"/>
      <c r="LWD193" s="49"/>
      <c r="LWE193" s="49"/>
      <c r="LWF193" s="49"/>
      <c r="LWG193" s="49"/>
      <c r="LWH193" s="49"/>
      <c r="LWI193" s="49"/>
      <c r="LWJ193" s="49"/>
      <c r="LWK193" s="49"/>
      <c r="LWL193" s="49"/>
      <c r="LWM193" s="49"/>
      <c r="LWN193" s="49"/>
      <c r="LWO193" s="49"/>
      <c r="LWP193" s="49"/>
      <c r="LWQ193" s="49"/>
      <c r="LWR193" s="49"/>
      <c r="LWS193" s="49"/>
      <c r="LWT193" s="49"/>
      <c r="LWW193" s="49"/>
      <c r="LWZ193" s="49"/>
      <c r="LXC193" s="49"/>
      <c r="LXF193" s="49"/>
      <c r="LXI193" s="49"/>
      <c r="LXL193" s="49"/>
      <c r="LXU193" s="49"/>
      <c r="LXX193" s="49"/>
      <c r="LYA193" s="49"/>
      <c r="LYD193" s="49"/>
      <c r="LYM193" s="49"/>
      <c r="LYS193" s="49"/>
      <c r="LYV193" s="49"/>
      <c r="LYY193" s="49"/>
      <c r="LZB193" s="49"/>
      <c r="LZH193" s="49"/>
      <c r="LZK193" s="49"/>
      <c r="LZQ193" s="49"/>
      <c r="LZS193" s="49"/>
      <c r="LZT193" s="49"/>
      <c r="LZV193" s="49"/>
      <c r="MAM193" s="49"/>
      <c r="MAR193" s="49"/>
      <c r="MAX193" s="49"/>
      <c r="MBA193" s="49"/>
      <c r="MBD193" s="49"/>
      <c r="MBL193" s="49"/>
      <c r="MCH193" s="49"/>
      <c r="MCI193" s="49"/>
      <c r="MCJ193" s="49"/>
      <c r="MCK193" s="49"/>
      <c r="MCL193" s="49"/>
      <c r="MCM193" s="49"/>
      <c r="MDE193" s="49"/>
      <c r="MDF193" s="49"/>
      <c r="MDI193" s="49"/>
      <c r="MDL193" s="49"/>
      <c r="MDN193" s="49"/>
      <c r="MDP193" s="49"/>
      <c r="MDS193" s="49"/>
      <c r="MDV193" s="49"/>
      <c r="MDY193" s="49"/>
      <c r="MEB193" s="49"/>
      <c r="MEE193" s="49"/>
      <c r="MEH193" s="49"/>
      <c r="MEK193" s="49"/>
      <c r="MEN193" s="49"/>
      <c r="MEP193" s="49"/>
      <c r="MFC193" s="49"/>
      <c r="MFD193" s="49"/>
      <c r="MFE193" s="49"/>
      <c r="MFF193" s="49"/>
      <c r="MFG193" s="49"/>
      <c r="MFH193" s="49"/>
      <c r="MFI193" s="49"/>
      <c r="MFJ193" s="49"/>
      <c r="MFK193" s="49"/>
      <c r="MFL193" s="49"/>
      <c r="MFM193" s="49"/>
      <c r="MFN193" s="49"/>
      <c r="MFO193" s="49"/>
      <c r="MFP193" s="49"/>
      <c r="MFQ193" s="49"/>
      <c r="MFR193" s="49"/>
      <c r="MFS193" s="49"/>
      <c r="MFT193" s="49"/>
      <c r="MFU193" s="49"/>
      <c r="MFV193" s="49"/>
      <c r="MFW193" s="49"/>
      <c r="MFX193" s="49"/>
      <c r="MFY193" s="49"/>
      <c r="MFZ193" s="49"/>
      <c r="MGA193" s="49"/>
      <c r="MGB193" s="49"/>
      <c r="MGC193" s="49"/>
      <c r="MGD193" s="49"/>
      <c r="MGE193" s="49"/>
      <c r="MGF193" s="49"/>
      <c r="MGG193" s="49"/>
      <c r="MGH193" s="49"/>
      <c r="MGI193" s="49"/>
      <c r="MGJ193" s="49"/>
      <c r="MGK193" s="49"/>
      <c r="MGL193" s="49"/>
      <c r="MGM193" s="49"/>
      <c r="MGN193" s="49"/>
      <c r="MGO193" s="49"/>
      <c r="MGP193" s="49"/>
      <c r="MGS193" s="49"/>
      <c r="MGV193" s="49"/>
      <c r="MGY193" s="49"/>
      <c r="MHB193" s="49"/>
      <c r="MHE193" s="49"/>
      <c r="MHH193" s="49"/>
      <c r="MHQ193" s="49"/>
      <c r="MHT193" s="49"/>
      <c r="MHW193" s="49"/>
      <c r="MHZ193" s="49"/>
      <c r="MII193" s="49"/>
      <c r="MIO193" s="49"/>
      <c r="MIR193" s="49"/>
      <c r="MIU193" s="49"/>
      <c r="MIX193" s="49"/>
      <c r="MJD193" s="49"/>
      <c r="MJG193" s="49"/>
      <c r="MJM193" s="49"/>
      <c r="MJO193" s="49"/>
      <c r="MJP193" s="49"/>
      <c r="MJR193" s="49"/>
      <c r="MKI193" s="49"/>
      <c r="MKN193" s="49"/>
      <c r="MKT193" s="49"/>
      <c r="MKW193" s="49"/>
      <c r="MKZ193" s="49"/>
      <c r="MLH193" s="49"/>
      <c r="MMD193" s="49"/>
      <c r="MME193" s="49"/>
      <c r="MMF193" s="49"/>
      <c r="MMG193" s="49"/>
      <c r="MMH193" s="49"/>
      <c r="MMI193" s="49"/>
      <c r="MNA193" s="49"/>
      <c r="MNB193" s="49"/>
      <c r="MNE193" s="49"/>
      <c r="MNH193" s="49"/>
      <c r="MNJ193" s="49"/>
      <c r="MNL193" s="49"/>
      <c r="MNO193" s="49"/>
      <c r="MNR193" s="49"/>
      <c r="MNU193" s="49"/>
      <c r="MNX193" s="49"/>
      <c r="MOA193" s="49"/>
      <c r="MOD193" s="49"/>
      <c r="MOG193" s="49"/>
      <c r="MOJ193" s="49"/>
      <c r="MOL193" s="49"/>
      <c r="MOY193" s="49"/>
      <c r="MOZ193" s="49"/>
      <c r="MPA193" s="49"/>
      <c r="MPB193" s="49"/>
      <c r="MPC193" s="49"/>
      <c r="MPD193" s="49"/>
      <c r="MPE193" s="49"/>
      <c r="MPF193" s="49"/>
      <c r="MPG193" s="49"/>
      <c r="MPH193" s="49"/>
      <c r="MPI193" s="49"/>
      <c r="MPJ193" s="49"/>
      <c r="MPK193" s="49"/>
      <c r="MPL193" s="49"/>
      <c r="MPM193" s="49"/>
      <c r="MPN193" s="49"/>
      <c r="MPO193" s="49"/>
      <c r="MPP193" s="49"/>
      <c r="MPQ193" s="49"/>
      <c r="MPR193" s="49"/>
      <c r="MPS193" s="49"/>
      <c r="MPT193" s="49"/>
      <c r="MPU193" s="49"/>
      <c r="MPV193" s="49"/>
      <c r="MPW193" s="49"/>
      <c r="MPX193" s="49"/>
      <c r="MPY193" s="49"/>
      <c r="MPZ193" s="49"/>
      <c r="MQA193" s="49"/>
      <c r="MQB193" s="49"/>
      <c r="MQC193" s="49"/>
      <c r="MQD193" s="49"/>
      <c r="MQE193" s="49"/>
      <c r="MQF193" s="49"/>
      <c r="MQG193" s="49"/>
      <c r="MQH193" s="49"/>
      <c r="MQI193" s="49"/>
      <c r="MQJ193" s="49"/>
      <c r="MQK193" s="49"/>
      <c r="MQL193" s="49"/>
      <c r="MQO193" s="49"/>
      <c r="MQR193" s="49"/>
      <c r="MQU193" s="49"/>
      <c r="MQX193" s="49"/>
      <c r="MRA193" s="49"/>
      <c r="MRD193" s="49"/>
      <c r="MRM193" s="49"/>
      <c r="MRP193" s="49"/>
      <c r="MRS193" s="49"/>
      <c r="MRV193" s="49"/>
      <c r="MSE193" s="49"/>
      <c r="MSK193" s="49"/>
      <c r="MSN193" s="49"/>
      <c r="MSQ193" s="49"/>
      <c r="MST193" s="49"/>
      <c r="MSZ193" s="49"/>
      <c r="MTC193" s="49"/>
      <c r="MTI193" s="49"/>
      <c r="MTK193" s="49"/>
      <c r="MTL193" s="49"/>
      <c r="MTN193" s="49"/>
      <c r="MUE193" s="49"/>
      <c r="MUJ193" s="49"/>
      <c r="MUP193" s="49"/>
      <c r="MUS193" s="49"/>
      <c r="MUV193" s="49"/>
      <c r="MVD193" s="49"/>
      <c r="MVZ193" s="49"/>
      <c r="MWA193" s="49"/>
      <c r="MWB193" s="49"/>
      <c r="MWC193" s="49"/>
      <c r="MWD193" s="49"/>
      <c r="MWE193" s="49"/>
      <c r="MWW193" s="49"/>
      <c r="MWX193" s="49"/>
      <c r="MXA193" s="49"/>
      <c r="MXD193" s="49"/>
      <c r="MXF193" s="49"/>
      <c r="MXH193" s="49"/>
      <c r="MXK193" s="49"/>
      <c r="MXN193" s="49"/>
      <c r="MXQ193" s="49"/>
      <c r="MXT193" s="49"/>
      <c r="MXW193" s="49"/>
      <c r="MXZ193" s="49"/>
      <c r="MYC193" s="49"/>
      <c r="MYF193" s="49"/>
      <c r="MYH193" s="49"/>
      <c r="MYU193" s="49"/>
      <c r="MYV193" s="49"/>
      <c r="MYW193" s="49"/>
      <c r="MYX193" s="49"/>
      <c r="MYY193" s="49"/>
      <c r="MYZ193" s="49"/>
      <c r="MZA193" s="49"/>
      <c r="MZB193" s="49"/>
      <c r="MZC193" s="49"/>
      <c r="MZD193" s="49"/>
      <c r="MZE193" s="49"/>
      <c r="MZF193" s="49"/>
      <c r="MZG193" s="49"/>
      <c r="MZH193" s="49"/>
      <c r="MZI193" s="49"/>
      <c r="MZJ193" s="49"/>
      <c r="MZK193" s="49"/>
      <c r="MZL193" s="49"/>
      <c r="MZM193" s="49"/>
      <c r="MZN193" s="49"/>
      <c r="MZO193" s="49"/>
      <c r="MZP193" s="49"/>
      <c r="MZQ193" s="49"/>
      <c r="MZR193" s="49"/>
      <c r="MZS193" s="49"/>
      <c r="MZT193" s="49"/>
      <c r="MZU193" s="49"/>
      <c r="MZV193" s="49"/>
      <c r="MZW193" s="49"/>
      <c r="MZX193" s="49"/>
      <c r="MZY193" s="49"/>
      <c r="MZZ193" s="49"/>
      <c r="NAA193" s="49"/>
      <c r="NAB193" s="49"/>
      <c r="NAC193" s="49"/>
      <c r="NAD193" s="49"/>
      <c r="NAE193" s="49"/>
      <c r="NAF193" s="49"/>
      <c r="NAG193" s="49"/>
      <c r="NAH193" s="49"/>
      <c r="NAK193" s="49"/>
      <c r="NAN193" s="49"/>
      <c r="NAQ193" s="49"/>
      <c r="NAT193" s="49"/>
      <c r="NAW193" s="49"/>
      <c r="NAZ193" s="49"/>
      <c r="NBI193" s="49"/>
      <c r="NBL193" s="49"/>
      <c r="NBO193" s="49"/>
      <c r="NBR193" s="49"/>
      <c r="NCA193" s="49"/>
      <c r="NCG193" s="49"/>
      <c r="NCJ193" s="49"/>
      <c r="NCM193" s="49"/>
      <c r="NCP193" s="49"/>
      <c r="NCV193" s="49"/>
      <c r="NCY193" s="49"/>
      <c r="NDE193" s="49"/>
      <c r="NDG193" s="49"/>
      <c r="NDH193" s="49"/>
      <c r="NDJ193" s="49"/>
      <c r="NEA193" s="49"/>
      <c r="NEF193" s="49"/>
      <c r="NEL193" s="49"/>
      <c r="NEO193" s="49"/>
      <c r="NER193" s="49"/>
      <c r="NEZ193" s="49"/>
      <c r="NFV193" s="49"/>
      <c r="NFW193" s="49"/>
      <c r="NFX193" s="49"/>
      <c r="NFY193" s="49"/>
      <c r="NFZ193" s="49"/>
      <c r="NGA193" s="49"/>
      <c r="NGS193" s="49"/>
      <c r="NGT193" s="49"/>
      <c r="NGW193" s="49"/>
      <c r="NGZ193" s="49"/>
      <c r="NHB193" s="49"/>
      <c r="NHD193" s="49"/>
      <c r="NHG193" s="49"/>
      <c r="NHJ193" s="49"/>
      <c r="NHM193" s="49"/>
      <c r="NHP193" s="49"/>
      <c r="NHS193" s="49"/>
      <c r="NHV193" s="49"/>
      <c r="NHY193" s="49"/>
      <c r="NIB193" s="49"/>
      <c r="NID193" s="49"/>
      <c r="NIQ193" s="49"/>
      <c r="NIR193" s="49"/>
      <c r="NIS193" s="49"/>
      <c r="NIT193" s="49"/>
      <c r="NIU193" s="49"/>
      <c r="NIV193" s="49"/>
      <c r="NIW193" s="49"/>
      <c r="NIX193" s="49"/>
      <c r="NIY193" s="49"/>
      <c r="NIZ193" s="49"/>
      <c r="NJA193" s="49"/>
      <c r="NJB193" s="49"/>
      <c r="NJC193" s="49"/>
      <c r="NJD193" s="49"/>
      <c r="NJE193" s="49"/>
      <c r="NJF193" s="49"/>
      <c r="NJG193" s="49"/>
      <c r="NJH193" s="49"/>
      <c r="NJI193" s="49"/>
      <c r="NJJ193" s="49"/>
      <c r="NJK193" s="49"/>
      <c r="NJL193" s="49"/>
      <c r="NJM193" s="49"/>
      <c r="NJN193" s="49"/>
      <c r="NJO193" s="49"/>
      <c r="NJP193" s="49"/>
      <c r="NJQ193" s="49"/>
      <c r="NJR193" s="49"/>
      <c r="NJS193" s="49"/>
      <c r="NJT193" s="49"/>
      <c r="NJU193" s="49"/>
      <c r="NJV193" s="49"/>
      <c r="NJW193" s="49"/>
      <c r="NJX193" s="49"/>
      <c r="NJY193" s="49"/>
      <c r="NJZ193" s="49"/>
      <c r="NKA193" s="49"/>
      <c r="NKB193" s="49"/>
      <c r="NKC193" s="49"/>
      <c r="NKD193" s="49"/>
      <c r="NKG193" s="49"/>
      <c r="NKJ193" s="49"/>
      <c r="NKM193" s="49"/>
      <c r="NKP193" s="49"/>
      <c r="NKS193" s="49"/>
      <c r="NKV193" s="49"/>
      <c r="NLE193" s="49"/>
      <c r="NLH193" s="49"/>
      <c r="NLK193" s="49"/>
      <c r="NLN193" s="49"/>
      <c r="NLW193" s="49"/>
      <c r="NMC193" s="49"/>
      <c r="NMF193" s="49"/>
      <c r="NMI193" s="49"/>
      <c r="NML193" s="49"/>
      <c r="NMR193" s="49"/>
      <c r="NMU193" s="49"/>
      <c r="NNA193" s="49"/>
      <c r="NNC193" s="49"/>
      <c r="NND193" s="49"/>
      <c r="NNF193" s="49"/>
      <c r="NNW193" s="49"/>
      <c r="NOB193" s="49"/>
      <c r="NOH193" s="49"/>
      <c r="NOK193" s="49"/>
      <c r="NON193" s="49"/>
      <c r="NOV193" s="49"/>
      <c r="NPR193" s="49"/>
      <c r="NPS193" s="49"/>
      <c r="NPT193" s="49"/>
      <c r="NPU193" s="49"/>
      <c r="NPV193" s="49"/>
      <c r="NPW193" s="49"/>
      <c r="NQO193" s="49"/>
      <c r="NQP193" s="49"/>
      <c r="NQS193" s="49"/>
      <c r="NQV193" s="49"/>
      <c r="NQX193" s="49"/>
      <c r="NQZ193" s="49"/>
      <c r="NRC193" s="49"/>
      <c r="NRF193" s="49"/>
      <c r="NRI193" s="49"/>
      <c r="NRL193" s="49"/>
      <c r="NRO193" s="49"/>
      <c r="NRR193" s="49"/>
      <c r="NRU193" s="49"/>
      <c r="NRX193" s="49"/>
      <c r="NRZ193" s="49"/>
      <c r="NSM193" s="49"/>
      <c r="NSN193" s="49"/>
      <c r="NSO193" s="49"/>
      <c r="NSP193" s="49"/>
      <c r="NSQ193" s="49"/>
      <c r="NSR193" s="49"/>
      <c r="NSS193" s="49"/>
      <c r="NST193" s="49"/>
      <c r="NSU193" s="49"/>
      <c r="NSV193" s="49"/>
      <c r="NSW193" s="49"/>
      <c r="NSX193" s="49"/>
      <c r="NSY193" s="49"/>
      <c r="NSZ193" s="49"/>
      <c r="NTA193" s="49"/>
      <c r="NTB193" s="49"/>
      <c r="NTC193" s="49"/>
      <c r="NTD193" s="49"/>
      <c r="NTE193" s="49"/>
      <c r="NTF193" s="49"/>
      <c r="NTG193" s="49"/>
      <c r="NTH193" s="49"/>
      <c r="NTI193" s="49"/>
      <c r="NTJ193" s="49"/>
      <c r="NTK193" s="49"/>
      <c r="NTL193" s="49"/>
      <c r="NTM193" s="49"/>
      <c r="NTN193" s="49"/>
      <c r="NTO193" s="49"/>
      <c r="NTP193" s="49"/>
      <c r="NTQ193" s="49"/>
      <c r="NTR193" s="49"/>
      <c r="NTS193" s="49"/>
      <c r="NTT193" s="49"/>
      <c r="NTU193" s="49"/>
      <c r="NTV193" s="49"/>
      <c r="NTW193" s="49"/>
      <c r="NTX193" s="49"/>
      <c r="NTY193" s="49"/>
      <c r="NTZ193" s="49"/>
      <c r="NUC193" s="49"/>
      <c r="NUF193" s="49"/>
      <c r="NUI193" s="49"/>
      <c r="NUL193" s="49"/>
      <c r="NUO193" s="49"/>
      <c r="NUR193" s="49"/>
      <c r="NVA193" s="49"/>
      <c r="NVD193" s="49"/>
      <c r="NVG193" s="49"/>
      <c r="NVJ193" s="49"/>
      <c r="NVS193" s="49"/>
      <c r="NVY193" s="49"/>
      <c r="NWB193" s="49"/>
      <c r="NWE193" s="49"/>
      <c r="NWH193" s="49"/>
      <c r="NWN193" s="49"/>
      <c r="NWQ193" s="49"/>
      <c r="NWW193" s="49"/>
      <c r="NWY193" s="49"/>
      <c r="NWZ193" s="49"/>
      <c r="NXB193" s="49"/>
      <c r="NXS193" s="49"/>
      <c r="NXX193" s="49"/>
      <c r="NYD193" s="49"/>
      <c r="NYG193" s="49"/>
      <c r="NYJ193" s="49"/>
      <c r="NYR193" s="49"/>
      <c r="NZN193" s="49"/>
      <c r="NZO193" s="49"/>
      <c r="NZP193" s="49"/>
      <c r="NZQ193" s="49"/>
      <c r="NZR193" s="49"/>
      <c r="NZS193" s="49"/>
      <c r="OAK193" s="49"/>
      <c r="OAL193" s="49"/>
      <c r="OAO193" s="49"/>
      <c r="OAR193" s="49"/>
      <c r="OAT193" s="49"/>
      <c r="OAV193" s="49"/>
      <c r="OAY193" s="49"/>
      <c r="OBB193" s="49"/>
      <c r="OBE193" s="49"/>
      <c r="OBH193" s="49"/>
      <c r="OBK193" s="49"/>
      <c r="OBN193" s="49"/>
      <c r="OBQ193" s="49"/>
      <c r="OBT193" s="49"/>
      <c r="OBV193" s="49"/>
      <c r="OCI193" s="49"/>
      <c r="OCJ193" s="49"/>
      <c r="OCK193" s="49"/>
      <c r="OCL193" s="49"/>
      <c r="OCM193" s="49"/>
      <c r="OCN193" s="49"/>
      <c r="OCO193" s="49"/>
      <c r="OCP193" s="49"/>
      <c r="OCQ193" s="49"/>
      <c r="OCR193" s="49"/>
      <c r="OCS193" s="49"/>
      <c r="OCT193" s="49"/>
      <c r="OCU193" s="49"/>
      <c r="OCV193" s="49"/>
      <c r="OCW193" s="49"/>
      <c r="OCX193" s="49"/>
      <c r="OCY193" s="49"/>
      <c r="OCZ193" s="49"/>
      <c r="ODA193" s="49"/>
      <c r="ODB193" s="49"/>
      <c r="ODC193" s="49"/>
      <c r="ODD193" s="49"/>
      <c r="ODE193" s="49"/>
      <c r="ODF193" s="49"/>
      <c r="ODG193" s="49"/>
      <c r="ODH193" s="49"/>
      <c r="ODI193" s="49"/>
      <c r="ODJ193" s="49"/>
      <c r="ODK193" s="49"/>
      <c r="ODL193" s="49"/>
      <c r="ODM193" s="49"/>
      <c r="ODN193" s="49"/>
      <c r="ODO193" s="49"/>
      <c r="ODP193" s="49"/>
      <c r="ODQ193" s="49"/>
      <c r="ODR193" s="49"/>
      <c r="ODS193" s="49"/>
      <c r="ODT193" s="49"/>
      <c r="ODU193" s="49"/>
      <c r="ODV193" s="49"/>
      <c r="ODY193" s="49"/>
      <c r="OEB193" s="49"/>
      <c r="OEE193" s="49"/>
      <c r="OEH193" s="49"/>
      <c r="OEK193" s="49"/>
      <c r="OEN193" s="49"/>
      <c r="OEW193" s="49"/>
      <c r="OEZ193" s="49"/>
      <c r="OFC193" s="49"/>
      <c r="OFF193" s="49"/>
      <c r="OFO193" s="49"/>
      <c r="OFU193" s="49"/>
      <c r="OFX193" s="49"/>
      <c r="OGA193" s="49"/>
      <c r="OGD193" s="49"/>
      <c r="OGJ193" s="49"/>
      <c r="OGM193" s="49"/>
      <c r="OGS193" s="49"/>
      <c r="OGU193" s="49"/>
      <c r="OGV193" s="49"/>
      <c r="OGX193" s="49"/>
      <c r="OHO193" s="49"/>
      <c r="OHT193" s="49"/>
      <c r="OHZ193" s="49"/>
      <c r="OIC193" s="49"/>
      <c r="OIF193" s="49"/>
      <c r="OIN193" s="49"/>
      <c r="OJJ193" s="49"/>
      <c r="OJK193" s="49"/>
      <c r="OJL193" s="49"/>
      <c r="OJM193" s="49"/>
      <c r="OJN193" s="49"/>
      <c r="OJO193" s="49"/>
      <c r="OKG193" s="49"/>
      <c r="OKH193" s="49"/>
      <c r="OKK193" s="49"/>
      <c r="OKN193" s="49"/>
      <c r="OKP193" s="49"/>
      <c r="OKR193" s="49"/>
      <c r="OKU193" s="49"/>
      <c r="OKX193" s="49"/>
      <c r="OLA193" s="49"/>
      <c r="OLD193" s="49"/>
      <c r="OLG193" s="49"/>
      <c r="OLJ193" s="49"/>
      <c r="OLM193" s="49"/>
      <c r="OLP193" s="49"/>
      <c r="OLR193" s="49"/>
      <c r="OME193" s="49"/>
      <c r="OMF193" s="49"/>
      <c r="OMG193" s="49"/>
      <c r="OMH193" s="49"/>
      <c r="OMI193" s="49"/>
      <c r="OMJ193" s="49"/>
      <c r="OMK193" s="49"/>
      <c r="OML193" s="49"/>
      <c r="OMM193" s="49"/>
      <c r="OMN193" s="49"/>
      <c r="OMO193" s="49"/>
      <c r="OMP193" s="49"/>
      <c r="OMQ193" s="49"/>
      <c r="OMR193" s="49"/>
      <c r="OMS193" s="49"/>
      <c r="OMT193" s="49"/>
      <c r="OMU193" s="49"/>
      <c r="OMV193" s="49"/>
      <c r="OMW193" s="49"/>
      <c r="OMX193" s="49"/>
      <c r="OMY193" s="49"/>
      <c r="OMZ193" s="49"/>
      <c r="ONA193" s="49"/>
      <c r="ONB193" s="49"/>
      <c r="ONC193" s="49"/>
      <c r="OND193" s="49"/>
      <c r="ONE193" s="49"/>
      <c r="ONF193" s="49"/>
      <c r="ONG193" s="49"/>
      <c r="ONH193" s="49"/>
      <c r="ONI193" s="49"/>
      <c r="ONJ193" s="49"/>
      <c r="ONK193" s="49"/>
      <c r="ONL193" s="49"/>
      <c r="ONM193" s="49"/>
      <c r="ONN193" s="49"/>
      <c r="ONO193" s="49"/>
      <c r="ONP193" s="49"/>
      <c r="ONQ193" s="49"/>
      <c r="ONR193" s="49"/>
      <c r="ONU193" s="49"/>
      <c r="ONX193" s="49"/>
      <c r="OOA193" s="49"/>
      <c r="OOD193" s="49"/>
      <c r="OOG193" s="49"/>
      <c r="OOJ193" s="49"/>
      <c r="OOS193" s="49"/>
      <c r="OOV193" s="49"/>
      <c r="OOY193" s="49"/>
      <c r="OPB193" s="49"/>
      <c r="OPK193" s="49"/>
      <c r="OPQ193" s="49"/>
      <c r="OPT193" s="49"/>
      <c r="OPW193" s="49"/>
      <c r="OPZ193" s="49"/>
      <c r="OQF193" s="49"/>
      <c r="OQI193" s="49"/>
      <c r="OQO193" s="49"/>
      <c r="OQQ193" s="49"/>
      <c r="OQR193" s="49"/>
      <c r="OQT193" s="49"/>
      <c r="ORK193" s="49"/>
      <c r="ORP193" s="49"/>
      <c r="ORV193" s="49"/>
      <c r="ORY193" s="49"/>
      <c r="OSB193" s="49"/>
      <c r="OSJ193" s="49"/>
      <c r="OTF193" s="49"/>
      <c r="OTG193" s="49"/>
      <c r="OTH193" s="49"/>
      <c r="OTI193" s="49"/>
      <c r="OTJ193" s="49"/>
      <c r="OTK193" s="49"/>
      <c r="OUC193" s="49"/>
      <c r="OUD193" s="49"/>
      <c r="OUG193" s="49"/>
      <c r="OUJ193" s="49"/>
      <c r="OUL193" s="49"/>
      <c r="OUN193" s="49"/>
      <c r="OUQ193" s="49"/>
      <c r="OUT193" s="49"/>
      <c r="OUW193" s="49"/>
      <c r="OUZ193" s="49"/>
      <c r="OVC193" s="49"/>
      <c r="OVF193" s="49"/>
      <c r="OVI193" s="49"/>
      <c r="OVL193" s="49"/>
      <c r="OVN193" s="49"/>
      <c r="OWA193" s="49"/>
      <c r="OWB193" s="49"/>
      <c r="OWC193" s="49"/>
      <c r="OWD193" s="49"/>
      <c r="OWE193" s="49"/>
      <c r="OWF193" s="49"/>
      <c r="OWG193" s="49"/>
      <c r="OWH193" s="49"/>
      <c r="OWI193" s="49"/>
      <c r="OWJ193" s="49"/>
      <c r="OWK193" s="49"/>
      <c r="OWL193" s="49"/>
      <c r="OWM193" s="49"/>
      <c r="OWN193" s="49"/>
      <c r="OWO193" s="49"/>
      <c r="OWP193" s="49"/>
      <c r="OWQ193" s="49"/>
      <c r="OWR193" s="49"/>
      <c r="OWS193" s="49"/>
      <c r="OWT193" s="49"/>
      <c r="OWU193" s="49"/>
      <c r="OWV193" s="49"/>
      <c r="OWW193" s="49"/>
      <c r="OWX193" s="49"/>
      <c r="OWY193" s="49"/>
      <c r="OWZ193" s="49"/>
      <c r="OXA193" s="49"/>
      <c r="OXB193" s="49"/>
      <c r="OXC193" s="49"/>
      <c r="OXD193" s="49"/>
      <c r="OXE193" s="49"/>
      <c r="OXF193" s="49"/>
      <c r="OXG193" s="49"/>
      <c r="OXH193" s="49"/>
      <c r="OXI193" s="49"/>
      <c r="OXJ193" s="49"/>
      <c r="OXK193" s="49"/>
      <c r="OXL193" s="49"/>
      <c r="OXM193" s="49"/>
      <c r="OXN193" s="49"/>
      <c r="OXQ193" s="49"/>
      <c r="OXT193" s="49"/>
      <c r="OXW193" s="49"/>
      <c r="OXZ193" s="49"/>
      <c r="OYC193" s="49"/>
      <c r="OYF193" s="49"/>
      <c r="OYO193" s="49"/>
      <c r="OYR193" s="49"/>
      <c r="OYU193" s="49"/>
      <c r="OYX193" s="49"/>
      <c r="OZG193" s="49"/>
      <c r="OZM193" s="49"/>
      <c r="OZP193" s="49"/>
      <c r="OZS193" s="49"/>
      <c r="OZV193" s="49"/>
      <c r="PAB193" s="49"/>
      <c r="PAE193" s="49"/>
      <c r="PAK193" s="49"/>
      <c r="PAM193" s="49"/>
      <c r="PAN193" s="49"/>
      <c r="PAP193" s="49"/>
      <c r="PBG193" s="49"/>
      <c r="PBL193" s="49"/>
      <c r="PBR193" s="49"/>
      <c r="PBU193" s="49"/>
      <c r="PBX193" s="49"/>
      <c r="PCF193" s="49"/>
      <c r="PDB193" s="49"/>
      <c r="PDC193" s="49"/>
      <c r="PDD193" s="49"/>
      <c r="PDE193" s="49"/>
      <c r="PDF193" s="49"/>
      <c r="PDG193" s="49"/>
      <c r="PDY193" s="49"/>
      <c r="PDZ193" s="49"/>
      <c r="PEC193" s="49"/>
      <c r="PEF193" s="49"/>
      <c r="PEH193" s="49"/>
      <c r="PEJ193" s="49"/>
      <c r="PEM193" s="49"/>
      <c r="PEP193" s="49"/>
      <c r="PES193" s="49"/>
      <c r="PEV193" s="49"/>
      <c r="PEY193" s="49"/>
      <c r="PFB193" s="49"/>
      <c r="PFE193" s="49"/>
      <c r="PFH193" s="49"/>
      <c r="PFJ193" s="49"/>
      <c r="PFW193" s="49"/>
      <c r="PFX193" s="49"/>
      <c r="PFY193" s="49"/>
      <c r="PFZ193" s="49"/>
      <c r="PGA193" s="49"/>
      <c r="PGB193" s="49"/>
      <c r="PGC193" s="49"/>
      <c r="PGD193" s="49"/>
      <c r="PGE193" s="49"/>
      <c r="PGF193" s="49"/>
      <c r="PGG193" s="49"/>
      <c r="PGH193" s="49"/>
      <c r="PGI193" s="49"/>
      <c r="PGJ193" s="49"/>
      <c r="PGK193" s="49"/>
      <c r="PGL193" s="49"/>
      <c r="PGM193" s="49"/>
      <c r="PGN193" s="49"/>
      <c r="PGO193" s="49"/>
      <c r="PGP193" s="49"/>
      <c r="PGQ193" s="49"/>
      <c r="PGR193" s="49"/>
      <c r="PGS193" s="49"/>
      <c r="PGT193" s="49"/>
      <c r="PGU193" s="49"/>
      <c r="PGV193" s="49"/>
      <c r="PGW193" s="49"/>
      <c r="PGX193" s="49"/>
      <c r="PGY193" s="49"/>
      <c r="PGZ193" s="49"/>
      <c r="PHA193" s="49"/>
      <c r="PHB193" s="49"/>
      <c r="PHC193" s="49"/>
      <c r="PHD193" s="49"/>
      <c r="PHE193" s="49"/>
      <c r="PHF193" s="49"/>
      <c r="PHG193" s="49"/>
      <c r="PHH193" s="49"/>
      <c r="PHI193" s="49"/>
      <c r="PHJ193" s="49"/>
      <c r="PHM193" s="49"/>
      <c r="PHP193" s="49"/>
      <c r="PHS193" s="49"/>
      <c r="PHV193" s="49"/>
      <c r="PHY193" s="49"/>
      <c r="PIB193" s="49"/>
      <c r="PIK193" s="49"/>
      <c r="PIN193" s="49"/>
      <c r="PIQ193" s="49"/>
      <c r="PIT193" s="49"/>
      <c r="PJC193" s="49"/>
      <c r="PJI193" s="49"/>
      <c r="PJL193" s="49"/>
      <c r="PJO193" s="49"/>
      <c r="PJR193" s="49"/>
      <c r="PJX193" s="49"/>
      <c r="PKA193" s="49"/>
      <c r="PKG193" s="49"/>
      <c r="PKI193" s="49"/>
      <c r="PKJ193" s="49"/>
      <c r="PKL193" s="49"/>
      <c r="PLC193" s="49"/>
      <c r="PLH193" s="49"/>
      <c r="PLN193" s="49"/>
      <c r="PLQ193" s="49"/>
      <c r="PLT193" s="49"/>
      <c r="PMB193" s="49"/>
      <c r="PMX193" s="49"/>
      <c r="PMY193" s="49"/>
      <c r="PMZ193" s="49"/>
      <c r="PNA193" s="49"/>
      <c r="PNB193" s="49"/>
      <c r="PNC193" s="49"/>
      <c r="PNU193" s="49"/>
      <c r="PNV193" s="49"/>
      <c r="PNY193" s="49"/>
      <c r="POB193" s="49"/>
      <c r="POD193" s="49"/>
      <c r="POF193" s="49"/>
      <c r="POI193" s="49"/>
      <c r="POL193" s="49"/>
      <c r="POO193" s="49"/>
      <c r="POR193" s="49"/>
      <c r="POU193" s="49"/>
      <c r="POX193" s="49"/>
      <c r="PPA193" s="49"/>
      <c r="PPD193" s="49"/>
      <c r="PPF193" s="49"/>
      <c r="PPS193" s="49"/>
      <c r="PPT193" s="49"/>
      <c r="PPU193" s="49"/>
      <c r="PPV193" s="49"/>
      <c r="PPW193" s="49"/>
      <c r="PPX193" s="49"/>
      <c r="PPY193" s="49"/>
      <c r="PPZ193" s="49"/>
      <c r="PQA193" s="49"/>
      <c r="PQB193" s="49"/>
      <c r="PQC193" s="49"/>
      <c r="PQD193" s="49"/>
      <c r="PQE193" s="49"/>
      <c r="PQF193" s="49"/>
      <c r="PQG193" s="49"/>
      <c r="PQH193" s="49"/>
      <c r="PQI193" s="49"/>
      <c r="PQJ193" s="49"/>
      <c r="PQK193" s="49"/>
      <c r="PQL193" s="49"/>
      <c r="PQM193" s="49"/>
      <c r="PQN193" s="49"/>
      <c r="PQO193" s="49"/>
      <c r="PQP193" s="49"/>
      <c r="PQQ193" s="49"/>
      <c r="PQR193" s="49"/>
      <c r="PQS193" s="49"/>
      <c r="PQT193" s="49"/>
      <c r="PQU193" s="49"/>
      <c r="PQV193" s="49"/>
      <c r="PQW193" s="49"/>
      <c r="PQX193" s="49"/>
      <c r="PQY193" s="49"/>
      <c r="PQZ193" s="49"/>
      <c r="PRA193" s="49"/>
      <c r="PRB193" s="49"/>
      <c r="PRC193" s="49"/>
      <c r="PRD193" s="49"/>
      <c r="PRE193" s="49"/>
      <c r="PRF193" s="49"/>
      <c r="PRI193" s="49"/>
      <c r="PRL193" s="49"/>
      <c r="PRO193" s="49"/>
      <c r="PRR193" s="49"/>
      <c r="PRU193" s="49"/>
      <c r="PRX193" s="49"/>
      <c r="PSG193" s="49"/>
      <c r="PSJ193" s="49"/>
      <c r="PSM193" s="49"/>
      <c r="PSP193" s="49"/>
      <c r="PSY193" s="49"/>
      <c r="PTE193" s="49"/>
      <c r="PTH193" s="49"/>
      <c r="PTK193" s="49"/>
      <c r="PTN193" s="49"/>
      <c r="PTT193" s="49"/>
      <c r="PTW193" s="49"/>
      <c r="PUC193" s="49"/>
      <c r="PUE193" s="49"/>
      <c r="PUF193" s="49"/>
      <c r="PUH193" s="49"/>
      <c r="PUY193" s="49"/>
      <c r="PVD193" s="49"/>
      <c r="PVJ193" s="49"/>
      <c r="PVM193" s="49"/>
      <c r="PVP193" s="49"/>
      <c r="PVX193" s="49"/>
      <c r="PWT193" s="49"/>
      <c r="PWU193" s="49"/>
      <c r="PWV193" s="49"/>
      <c r="PWW193" s="49"/>
      <c r="PWX193" s="49"/>
      <c r="PWY193" s="49"/>
      <c r="PXQ193" s="49"/>
      <c r="PXR193" s="49"/>
      <c r="PXU193" s="49"/>
      <c r="PXX193" s="49"/>
      <c r="PXZ193" s="49"/>
      <c r="PYB193" s="49"/>
      <c r="PYE193" s="49"/>
      <c r="PYH193" s="49"/>
      <c r="PYK193" s="49"/>
      <c r="PYN193" s="49"/>
      <c r="PYQ193" s="49"/>
      <c r="PYT193" s="49"/>
      <c r="PYW193" s="49"/>
      <c r="PYZ193" s="49"/>
      <c r="PZB193" s="49"/>
      <c r="PZO193" s="49"/>
      <c r="PZP193" s="49"/>
      <c r="PZQ193" s="49"/>
      <c r="PZR193" s="49"/>
      <c r="PZS193" s="49"/>
      <c r="PZT193" s="49"/>
      <c r="PZU193" s="49"/>
      <c r="PZV193" s="49"/>
      <c r="PZW193" s="49"/>
      <c r="PZX193" s="49"/>
      <c r="PZY193" s="49"/>
      <c r="PZZ193" s="49"/>
      <c r="QAA193" s="49"/>
      <c r="QAB193" s="49"/>
      <c r="QAC193" s="49"/>
      <c r="QAD193" s="49"/>
      <c r="QAE193" s="49"/>
      <c r="QAF193" s="49"/>
      <c r="QAG193" s="49"/>
      <c r="QAH193" s="49"/>
      <c r="QAI193" s="49"/>
      <c r="QAJ193" s="49"/>
      <c r="QAK193" s="49"/>
      <c r="QAL193" s="49"/>
      <c r="QAM193" s="49"/>
      <c r="QAN193" s="49"/>
      <c r="QAO193" s="49"/>
      <c r="QAP193" s="49"/>
      <c r="QAQ193" s="49"/>
      <c r="QAR193" s="49"/>
      <c r="QAS193" s="49"/>
      <c r="QAT193" s="49"/>
      <c r="QAU193" s="49"/>
      <c r="QAV193" s="49"/>
      <c r="QAW193" s="49"/>
      <c r="QAX193" s="49"/>
      <c r="QAY193" s="49"/>
      <c r="QAZ193" s="49"/>
      <c r="QBA193" s="49"/>
      <c r="QBB193" s="49"/>
      <c r="QBE193" s="49"/>
      <c r="QBH193" s="49"/>
      <c r="QBK193" s="49"/>
      <c r="QBN193" s="49"/>
      <c r="QBQ193" s="49"/>
      <c r="QBT193" s="49"/>
      <c r="QCC193" s="49"/>
      <c r="QCF193" s="49"/>
      <c r="QCI193" s="49"/>
      <c r="QCL193" s="49"/>
      <c r="QCU193" s="49"/>
      <c r="QDA193" s="49"/>
      <c r="QDD193" s="49"/>
      <c r="QDG193" s="49"/>
      <c r="QDJ193" s="49"/>
      <c r="QDP193" s="49"/>
      <c r="QDS193" s="49"/>
      <c r="QDY193" s="49"/>
      <c r="QEA193" s="49"/>
      <c r="QEB193" s="49"/>
      <c r="QED193" s="49"/>
      <c r="QEU193" s="49"/>
      <c r="QEZ193" s="49"/>
      <c r="QFF193" s="49"/>
      <c r="QFI193" s="49"/>
      <c r="QFL193" s="49"/>
      <c r="QFT193" s="49"/>
      <c r="QGP193" s="49"/>
      <c r="QGQ193" s="49"/>
      <c r="QGR193" s="49"/>
      <c r="QGS193" s="49"/>
      <c r="QGT193" s="49"/>
      <c r="QGU193" s="49"/>
      <c r="QHM193" s="49"/>
      <c r="QHN193" s="49"/>
      <c r="QHQ193" s="49"/>
      <c r="QHT193" s="49"/>
      <c r="QHV193" s="49"/>
      <c r="QHX193" s="49"/>
      <c r="QIA193" s="49"/>
      <c r="QID193" s="49"/>
      <c r="QIG193" s="49"/>
      <c r="QIJ193" s="49"/>
      <c r="QIM193" s="49"/>
      <c r="QIP193" s="49"/>
      <c r="QIS193" s="49"/>
      <c r="QIV193" s="49"/>
      <c r="QIX193" s="49"/>
      <c r="QJK193" s="49"/>
      <c r="QJL193" s="49"/>
      <c r="QJM193" s="49"/>
      <c r="QJN193" s="49"/>
      <c r="QJO193" s="49"/>
      <c r="QJP193" s="49"/>
      <c r="QJQ193" s="49"/>
      <c r="QJR193" s="49"/>
      <c r="QJS193" s="49"/>
      <c r="QJT193" s="49"/>
      <c r="QJU193" s="49"/>
      <c r="QJV193" s="49"/>
      <c r="QJW193" s="49"/>
      <c r="QJX193" s="49"/>
      <c r="QJY193" s="49"/>
      <c r="QJZ193" s="49"/>
      <c r="QKA193" s="49"/>
      <c r="QKB193" s="49"/>
      <c r="QKC193" s="49"/>
      <c r="QKD193" s="49"/>
      <c r="QKE193" s="49"/>
      <c r="QKF193" s="49"/>
      <c r="QKG193" s="49"/>
      <c r="QKH193" s="49"/>
      <c r="QKI193" s="49"/>
      <c r="QKJ193" s="49"/>
      <c r="QKK193" s="49"/>
      <c r="QKL193" s="49"/>
      <c r="QKM193" s="49"/>
      <c r="QKN193" s="49"/>
      <c r="QKO193" s="49"/>
      <c r="QKP193" s="49"/>
      <c r="QKQ193" s="49"/>
      <c r="QKR193" s="49"/>
      <c r="QKS193" s="49"/>
      <c r="QKT193" s="49"/>
      <c r="QKU193" s="49"/>
      <c r="QKV193" s="49"/>
      <c r="QKW193" s="49"/>
      <c r="QKX193" s="49"/>
      <c r="QLA193" s="49"/>
      <c r="QLD193" s="49"/>
      <c r="QLG193" s="49"/>
      <c r="QLJ193" s="49"/>
      <c r="QLM193" s="49"/>
      <c r="QLP193" s="49"/>
      <c r="QLY193" s="49"/>
      <c r="QMB193" s="49"/>
      <c r="QME193" s="49"/>
      <c r="QMH193" s="49"/>
      <c r="QMQ193" s="49"/>
      <c r="QMW193" s="49"/>
      <c r="QMZ193" s="49"/>
      <c r="QNC193" s="49"/>
      <c r="QNF193" s="49"/>
      <c r="QNL193" s="49"/>
      <c r="QNO193" s="49"/>
      <c r="QNU193" s="49"/>
      <c r="QNW193" s="49"/>
      <c r="QNX193" s="49"/>
      <c r="QNZ193" s="49"/>
      <c r="QOQ193" s="49"/>
      <c r="QOV193" s="49"/>
      <c r="QPB193" s="49"/>
      <c r="QPE193" s="49"/>
      <c r="QPH193" s="49"/>
      <c r="QPP193" s="49"/>
      <c r="QQL193" s="49"/>
      <c r="QQM193" s="49"/>
      <c r="QQN193" s="49"/>
      <c r="QQO193" s="49"/>
      <c r="QQP193" s="49"/>
      <c r="QQQ193" s="49"/>
      <c r="QRI193" s="49"/>
      <c r="QRJ193" s="49"/>
      <c r="QRM193" s="49"/>
      <c r="QRP193" s="49"/>
      <c r="QRR193" s="49"/>
      <c r="QRT193" s="49"/>
      <c r="QRW193" s="49"/>
      <c r="QRZ193" s="49"/>
      <c r="QSC193" s="49"/>
      <c r="QSF193" s="49"/>
      <c r="QSI193" s="49"/>
      <c r="QSL193" s="49"/>
      <c r="QSO193" s="49"/>
      <c r="QSR193" s="49"/>
      <c r="QST193" s="49"/>
      <c r="QTG193" s="49"/>
      <c r="QTH193" s="49"/>
      <c r="QTI193" s="49"/>
      <c r="QTJ193" s="49"/>
      <c r="QTK193" s="49"/>
      <c r="QTL193" s="49"/>
      <c r="QTM193" s="49"/>
      <c r="QTN193" s="49"/>
      <c r="QTO193" s="49"/>
      <c r="QTP193" s="49"/>
      <c r="QTQ193" s="49"/>
      <c r="QTR193" s="49"/>
      <c r="QTS193" s="49"/>
      <c r="QTT193" s="49"/>
      <c r="QTU193" s="49"/>
      <c r="QTV193" s="49"/>
      <c r="QTW193" s="49"/>
      <c r="QTX193" s="49"/>
      <c r="QTY193" s="49"/>
      <c r="QTZ193" s="49"/>
      <c r="QUA193" s="49"/>
      <c r="QUB193" s="49"/>
      <c r="QUC193" s="49"/>
      <c r="QUD193" s="49"/>
      <c r="QUE193" s="49"/>
      <c r="QUF193" s="49"/>
      <c r="QUG193" s="49"/>
      <c r="QUH193" s="49"/>
      <c r="QUI193" s="49"/>
      <c r="QUJ193" s="49"/>
      <c r="QUK193" s="49"/>
      <c r="QUL193" s="49"/>
      <c r="QUM193" s="49"/>
      <c r="QUN193" s="49"/>
      <c r="QUO193" s="49"/>
      <c r="QUP193" s="49"/>
      <c r="QUQ193" s="49"/>
      <c r="QUR193" s="49"/>
      <c r="QUS193" s="49"/>
      <c r="QUT193" s="49"/>
      <c r="QUW193" s="49"/>
      <c r="QUZ193" s="49"/>
      <c r="QVC193" s="49"/>
      <c r="QVF193" s="49"/>
      <c r="QVI193" s="49"/>
      <c r="QVL193" s="49"/>
      <c r="QVU193" s="49"/>
      <c r="QVX193" s="49"/>
      <c r="QWA193" s="49"/>
      <c r="QWD193" s="49"/>
      <c r="QWM193" s="49"/>
      <c r="QWS193" s="49"/>
      <c r="QWV193" s="49"/>
      <c r="QWY193" s="49"/>
      <c r="QXB193" s="49"/>
      <c r="QXH193" s="49"/>
      <c r="QXK193" s="49"/>
      <c r="QXQ193" s="49"/>
      <c r="QXS193" s="49"/>
      <c r="QXT193" s="49"/>
      <c r="QXV193" s="49"/>
      <c r="QYM193" s="49"/>
      <c r="QYR193" s="49"/>
      <c r="QYX193" s="49"/>
      <c r="QZA193" s="49"/>
      <c r="QZD193" s="49"/>
      <c r="QZL193" s="49"/>
      <c r="RAH193" s="49"/>
      <c r="RAI193" s="49"/>
      <c r="RAJ193" s="49"/>
      <c r="RAK193" s="49"/>
      <c r="RAL193" s="49"/>
      <c r="RAM193" s="49"/>
      <c r="RBE193" s="49"/>
      <c r="RBF193" s="49"/>
      <c r="RBI193" s="49"/>
      <c r="RBL193" s="49"/>
      <c r="RBN193" s="49"/>
      <c r="RBP193" s="49"/>
      <c r="RBS193" s="49"/>
      <c r="RBV193" s="49"/>
      <c r="RBY193" s="49"/>
      <c r="RCB193" s="49"/>
      <c r="RCE193" s="49"/>
      <c r="RCH193" s="49"/>
      <c r="RCK193" s="49"/>
      <c r="RCN193" s="49"/>
      <c r="RCP193" s="49"/>
      <c r="RDC193" s="49"/>
      <c r="RDD193" s="49"/>
      <c r="RDE193" s="49"/>
      <c r="RDF193" s="49"/>
      <c r="RDG193" s="49"/>
      <c r="RDH193" s="49"/>
      <c r="RDI193" s="49"/>
      <c r="RDJ193" s="49"/>
      <c r="RDK193" s="49"/>
      <c r="RDL193" s="49"/>
      <c r="RDM193" s="49"/>
      <c r="RDN193" s="49"/>
      <c r="RDO193" s="49"/>
      <c r="RDP193" s="49"/>
      <c r="RDQ193" s="49"/>
      <c r="RDR193" s="49"/>
      <c r="RDS193" s="49"/>
      <c r="RDT193" s="49"/>
      <c r="RDU193" s="49"/>
      <c r="RDV193" s="49"/>
      <c r="RDW193" s="49"/>
      <c r="RDX193" s="49"/>
      <c r="RDY193" s="49"/>
      <c r="RDZ193" s="49"/>
      <c r="REA193" s="49"/>
      <c r="REB193" s="49"/>
      <c r="REC193" s="49"/>
      <c r="RED193" s="49"/>
      <c r="REE193" s="49"/>
      <c r="REF193" s="49"/>
      <c r="REG193" s="49"/>
      <c r="REH193" s="49"/>
      <c r="REI193" s="49"/>
      <c r="REJ193" s="49"/>
      <c r="REK193" s="49"/>
      <c r="REL193" s="49"/>
      <c r="REM193" s="49"/>
      <c r="REN193" s="49"/>
      <c r="REO193" s="49"/>
      <c r="REP193" s="49"/>
      <c r="RES193" s="49"/>
      <c r="REV193" s="49"/>
      <c r="REY193" s="49"/>
      <c r="RFB193" s="49"/>
      <c r="RFE193" s="49"/>
      <c r="RFH193" s="49"/>
      <c r="RFQ193" s="49"/>
      <c r="RFT193" s="49"/>
      <c r="RFW193" s="49"/>
      <c r="RFZ193" s="49"/>
      <c r="RGI193" s="49"/>
      <c r="RGO193" s="49"/>
      <c r="RGR193" s="49"/>
      <c r="RGU193" s="49"/>
      <c r="RGX193" s="49"/>
      <c r="RHD193" s="49"/>
      <c r="RHG193" s="49"/>
      <c r="RHM193" s="49"/>
      <c r="RHO193" s="49"/>
      <c r="RHP193" s="49"/>
      <c r="RHR193" s="49"/>
      <c r="RII193" s="49"/>
      <c r="RIN193" s="49"/>
      <c r="RIT193" s="49"/>
      <c r="RIW193" s="49"/>
      <c r="RIZ193" s="49"/>
      <c r="RJH193" s="49"/>
      <c r="RKD193" s="49"/>
      <c r="RKE193" s="49"/>
      <c r="RKF193" s="49"/>
      <c r="RKG193" s="49"/>
      <c r="RKH193" s="49"/>
      <c r="RKI193" s="49"/>
      <c r="RLA193" s="49"/>
      <c r="RLB193" s="49"/>
      <c r="RLE193" s="49"/>
      <c r="RLH193" s="49"/>
      <c r="RLJ193" s="49"/>
      <c r="RLL193" s="49"/>
      <c r="RLO193" s="49"/>
      <c r="RLR193" s="49"/>
      <c r="RLU193" s="49"/>
      <c r="RLX193" s="49"/>
      <c r="RMA193" s="49"/>
      <c r="RMD193" s="49"/>
      <c r="RMG193" s="49"/>
      <c r="RMJ193" s="49"/>
      <c r="RML193" s="49"/>
      <c r="RMY193" s="49"/>
      <c r="RMZ193" s="49"/>
      <c r="RNA193" s="49"/>
      <c r="RNB193" s="49"/>
      <c r="RNC193" s="49"/>
      <c r="RND193" s="49"/>
      <c r="RNE193" s="49"/>
      <c r="RNF193" s="49"/>
      <c r="RNG193" s="49"/>
      <c r="RNH193" s="49"/>
      <c r="RNI193" s="49"/>
      <c r="RNJ193" s="49"/>
      <c r="RNK193" s="49"/>
      <c r="RNL193" s="49"/>
      <c r="RNM193" s="49"/>
      <c r="RNN193" s="49"/>
      <c r="RNO193" s="49"/>
      <c r="RNP193" s="49"/>
      <c r="RNQ193" s="49"/>
      <c r="RNR193" s="49"/>
      <c r="RNS193" s="49"/>
      <c r="RNT193" s="49"/>
      <c r="RNU193" s="49"/>
      <c r="RNV193" s="49"/>
      <c r="RNW193" s="49"/>
      <c r="RNX193" s="49"/>
      <c r="RNY193" s="49"/>
      <c r="RNZ193" s="49"/>
      <c r="ROA193" s="49"/>
      <c r="ROB193" s="49"/>
      <c r="ROC193" s="49"/>
      <c r="ROD193" s="49"/>
      <c r="ROE193" s="49"/>
      <c r="ROF193" s="49"/>
      <c r="ROG193" s="49"/>
      <c r="ROH193" s="49"/>
      <c r="ROI193" s="49"/>
      <c r="ROJ193" s="49"/>
      <c r="ROK193" s="49"/>
      <c r="ROL193" s="49"/>
      <c r="ROO193" s="49"/>
      <c r="ROR193" s="49"/>
      <c r="ROU193" s="49"/>
      <c r="ROX193" s="49"/>
      <c r="RPA193" s="49"/>
      <c r="RPD193" s="49"/>
      <c r="RPM193" s="49"/>
      <c r="RPP193" s="49"/>
      <c r="RPS193" s="49"/>
      <c r="RPV193" s="49"/>
      <c r="RQE193" s="49"/>
      <c r="RQK193" s="49"/>
      <c r="RQN193" s="49"/>
      <c r="RQQ193" s="49"/>
      <c r="RQT193" s="49"/>
      <c r="RQZ193" s="49"/>
      <c r="RRC193" s="49"/>
      <c r="RRI193" s="49"/>
      <c r="RRK193" s="49"/>
      <c r="RRL193" s="49"/>
      <c r="RRN193" s="49"/>
      <c r="RSE193" s="49"/>
      <c r="RSJ193" s="49"/>
      <c r="RSP193" s="49"/>
      <c r="RSS193" s="49"/>
      <c r="RSV193" s="49"/>
      <c r="RTD193" s="49"/>
      <c r="RTZ193" s="49"/>
      <c r="RUA193" s="49"/>
      <c r="RUB193" s="49"/>
      <c r="RUC193" s="49"/>
      <c r="RUD193" s="49"/>
      <c r="RUE193" s="49"/>
      <c r="RUW193" s="49"/>
      <c r="RUX193" s="49"/>
      <c r="RVA193" s="49"/>
      <c r="RVD193" s="49"/>
      <c r="RVF193" s="49"/>
      <c r="RVH193" s="49"/>
      <c r="RVK193" s="49"/>
      <c r="RVN193" s="49"/>
      <c r="RVQ193" s="49"/>
      <c r="RVT193" s="49"/>
      <c r="RVW193" s="49"/>
      <c r="RVZ193" s="49"/>
      <c r="RWC193" s="49"/>
      <c r="RWF193" s="49"/>
      <c r="RWH193" s="49"/>
      <c r="RWU193" s="49"/>
      <c r="RWV193" s="49"/>
      <c r="RWW193" s="49"/>
      <c r="RWX193" s="49"/>
      <c r="RWY193" s="49"/>
      <c r="RWZ193" s="49"/>
      <c r="RXA193" s="49"/>
      <c r="RXB193" s="49"/>
      <c r="RXC193" s="49"/>
      <c r="RXD193" s="49"/>
      <c r="RXE193" s="49"/>
      <c r="RXF193" s="49"/>
      <c r="RXG193" s="49"/>
      <c r="RXH193" s="49"/>
      <c r="RXI193" s="49"/>
      <c r="RXJ193" s="49"/>
      <c r="RXK193" s="49"/>
      <c r="RXL193" s="49"/>
      <c r="RXM193" s="49"/>
      <c r="RXN193" s="49"/>
      <c r="RXO193" s="49"/>
      <c r="RXP193" s="49"/>
      <c r="RXQ193" s="49"/>
      <c r="RXR193" s="49"/>
      <c r="RXS193" s="49"/>
      <c r="RXT193" s="49"/>
      <c r="RXU193" s="49"/>
      <c r="RXV193" s="49"/>
      <c r="RXW193" s="49"/>
      <c r="RXX193" s="49"/>
      <c r="RXY193" s="49"/>
      <c r="RXZ193" s="49"/>
      <c r="RYA193" s="49"/>
      <c r="RYB193" s="49"/>
      <c r="RYC193" s="49"/>
      <c r="RYD193" s="49"/>
      <c r="RYE193" s="49"/>
      <c r="RYF193" s="49"/>
      <c r="RYG193" s="49"/>
      <c r="RYH193" s="49"/>
      <c r="RYK193" s="49"/>
      <c r="RYN193" s="49"/>
      <c r="RYQ193" s="49"/>
      <c r="RYT193" s="49"/>
      <c r="RYW193" s="49"/>
      <c r="RYZ193" s="49"/>
      <c r="RZI193" s="49"/>
      <c r="RZL193" s="49"/>
      <c r="RZO193" s="49"/>
      <c r="RZR193" s="49"/>
      <c r="SAA193" s="49"/>
      <c r="SAG193" s="49"/>
      <c r="SAJ193" s="49"/>
      <c r="SAM193" s="49"/>
      <c r="SAP193" s="49"/>
      <c r="SAV193" s="49"/>
      <c r="SAY193" s="49"/>
      <c r="SBE193" s="49"/>
      <c r="SBG193" s="49"/>
      <c r="SBH193" s="49"/>
      <c r="SBJ193" s="49"/>
      <c r="SCA193" s="49"/>
      <c r="SCF193" s="49"/>
      <c r="SCL193" s="49"/>
      <c r="SCO193" s="49"/>
      <c r="SCR193" s="49"/>
      <c r="SCZ193" s="49"/>
      <c r="SDV193" s="49"/>
      <c r="SDW193" s="49"/>
      <c r="SDX193" s="49"/>
      <c r="SDY193" s="49"/>
      <c r="SDZ193" s="49"/>
      <c r="SEA193" s="49"/>
      <c r="SES193" s="49"/>
      <c r="SET193" s="49"/>
      <c r="SEW193" s="49"/>
      <c r="SEZ193" s="49"/>
      <c r="SFB193" s="49"/>
      <c r="SFD193" s="49"/>
      <c r="SFG193" s="49"/>
      <c r="SFJ193" s="49"/>
      <c r="SFM193" s="49"/>
      <c r="SFP193" s="49"/>
      <c r="SFS193" s="49"/>
      <c r="SFV193" s="49"/>
      <c r="SFY193" s="49"/>
      <c r="SGB193" s="49"/>
      <c r="SGD193" s="49"/>
      <c r="SGQ193" s="49"/>
      <c r="SGR193" s="49"/>
      <c r="SGS193" s="49"/>
      <c r="SGT193" s="49"/>
      <c r="SGU193" s="49"/>
      <c r="SGV193" s="49"/>
      <c r="SGW193" s="49"/>
      <c r="SGX193" s="49"/>
      <c r="SGY193" s="49"/>
      <c r="SGZ193" s="49"/>
      <c r="SHA193" s="49"/>
      <c r="SHB193" s="49"/>
      <c r="SHC193" s="49"/>
      <c r="SHD193" s="49"/>
      <c r="SHE193" s="49"/>
      <c r="SHF193" s="49"/>
      <c r="SHG193" s="49"/>
      <c r="SHH193" s="49"/>
      <c r="SHI193" s="49"/>
      <c r="SHJ193" s="49"/>
      <c r="SHK193" s="49"/>
      <c r="SHL193" s="49"/>
      <c r="SHM193" s="49"/>
      <c r="SHN193" s="49"/>
      <c r="SHO193" s="49"/>
      <c r="SHP193" s="49"/>
      <c r="SHQ193" s="49"/>
      <c r="SHR193" s="49"/>
      <c r="SHS193" s="49"/>
      <c r="SHT193" s="49"/>
      <c r="SHU193" s="49"/>
      <c r="SHV193" s="49"/>
      <c r="SHW193" s="49"/>
      <c r="SHX193" s="49"/>
      <c r="SHY193" s="49"/>
      <c r="SHZ193" s="49"/>
      <c r="SIA193" s="49"/>
      <c r="SIB193" s="49"/>
      <c r="SIC193" s="49"/>
      <c r="SID193" s="49"/>
      <c r="SIG193" s="49"/>
      <c r="SIJ193" s="49"/>
      <c r="SIM193" s="49"/>
      <c r="SIP193" s="49"/>
      <c r="SIS193" s="49"/>
      <c r="SIV193" s="49"/>
      <c r="SJE193" s="49"/>
      <c r="SJH193" s="49"/>
      <c r="SJK193" s="49"/>
      <c r="SJN193" s="49"/>
      <c r="SJW193" s="49"/>
      <c r="SKC193" s="49"/>
      <c r="SKF193" s="49"/>
      <c r="SKI193" s="49"/>
      <c r="SKL193" s="49"/>
      <c r="SKR193" s="49"/>
      <c r="SKU193" s="49"/>
      <c r="SLA193" s="49"/>
      <c r="SLC193" s="49"/>
      <c r="SLD193" s="49"/>
      <c r="SLF193" s="49"/>
      <c r="SLW193" s="49"/>
      <c r="SMB193" s="49"/>
      <c r="SMH193" s="49"/>
      <c r="SMK193" s="49"/>
      <c r="SMN193" s="49"/>
      <c r="SMV193" s="49"/>
      <c r="SNR193" s="49"/>
      <c r="SNS193" s="49"/>
      <c r="SNT193" s="49"/>
      <c r="SNU193" s="49"/>
      <c r="SNV193" s="49"/>
      <c r="SNW193" s="49"/>
      <c r="SOO193" s="49"/>
      <c r="SOP193" s="49"/>
      <c r="SOS193" s="49"/>
      <c r="SOV193" s="49"/>
      <c r="SOX193" s="49"/>
      <c r="SOZ193" s="49"/>
      <c r="SPC193" s="49"/>
      <c r="SPF193" s="49"/>
      <c r="SPI193" s="49"/>
      <c r="SPL193" s="49"/>
      <c r="SPO193" s="49"/>
      <c r="SPR193" s="49"/>
      <c r="SPU193" s="49"/>
      <c r="SPX193" s="49"/>
      <c r="SPZ193" s="49"/>
      <c r="SQM193" s="49"/>
      <c r="SQN193" s="49"/>
      <c r="SQO193" s="49"/>
      <c r="SQP193" s="49"/>
      <c r="SQQ193" s="49"/>
      <c r="SQR193" s="49"/>
      <c r="SQS193" s="49"/>
      <c r="SQT193" s="49"/>
      <c r="SQU193" s="49"/>
      <c r="SQV193" s="49"/>
      <c r="SQW193" s="49"/>
      <c r="SQX193" s="49"/>
      <c r="SQY193" s="49"/>
      <c r="SQZ193" s="49"/>
      <c r="SRA193" s="49"/>
      <c r="SRB193" s="49"/>
      <c r="SRC193" s="49"/>
      <c r="SRD193" s="49"/>
      <c r="SRE193" s="49"/>
      <c r="SRF193" s="49"/>
      <c r="SRG193" s="49"/>
      <c r="SRH193" s="49"/>
      <c r="SRI193" s="49"/>
      <c r="SRJ193" s="49"/>
      <c r="SRK193" s="49"/>
      <c r="SRL193" s="49"/>
      <c r="SRM193" s="49"/>
      <c r="SRN193" s="49"/>
      <c r="SRO193" s="49"/>
      <c r="SRP193" s="49"/>
      <c r="SRQ193" s="49"/>
      <c r="SRR193" s="49"/>
      <c r="SRS193" s="49"/>
      <c r="SRT193" s="49"/>
      <c r="SRU193" s="49"/>
      <c r="SRV193" s="49"/>
      <c r="SRW193" s="49"/>
      <c r="SRX193" s="49"/>
      <c r="SRY193" s="49"/>
      <c r="SRZ193" s="49"/>
      <c r="SSC193" s="49"/>
      <c r="SSF193" s="49"/>
      <c r="SSI193" s="49"/>
      <c r="SSL193" s="49"/>
      <c r="SSO193" s="49"/>
      <c r="SSR193" s="49"/>
      <c r="STA193" s="49"/>
      <c r="STD193" s="49"/>
      <c r="STG193" s="49"/>
      <c r="STJ193" s="49"/>
      <c r="STS193" s="49"/>
      <c r="STY193" s="49"/>
      <c r="SUB193" s="49"/>
      <c r="SUE193" s="49"/>
      <c r="SUH193" s="49"/>
      <c r="SUN193" s="49"/>
      <c r="SUQ193" s="49"/>
      <c r="SUW193" s="49"/>
      <c r="SUY193" s="49"/>
      <c r="SUZ193" s="49"/>
      <c r="SVB193" s="49"/>
      <c r="SVS193" s="49"/>
      <c r="SVX193" s="49"/>
      <c r="SWD193" s="49"/>
      <c r="SWG193" s="49"/>
      <c r="SWJ193" s="49"/>
      <c r="SWR193" s="49"/>
      <c r="SXN193" s="49"/>
      <c r="SXO193" s="49"/>
      <c r="SXP193" s="49"/>
      <c r="SXQ193" s="49"/>
      <c r="SXR193" s="49"/>
      <c r="SXS193" s="49"/>
      <c r="SYK193" s="49"/>
      <c r="SYL193" s="49"/>
      <c r="SYO193" s="49"/>
      <c r="SYR193" s="49"/>
      <c r="SYT193" s="49"/>
      <c r="SYV193" s="49"/>
      <c r="SYY193" s="49"/>
      <c r="SZB193" s="49"/>
      <c r="SZE193" s="49"/>
      <c r="SZH193" s="49"/>
      <c r="SZK193" s="49"/>
      <c r="SZN193" s="49"/>
      <c r="SZQ193" s="49"/>
      <c r="SZT193" s="49"/>
      <c r="SZV193" s="49"/>
      <c r="TAI193" s="49"/>
      <c r="TAJ193" s="49"/>
      <c r="TAK193" s="49"/>
      <c r="TAL193" s="49"/>
      <c r="TAM193" s="49"/>
      <c r="TAN193" s="49"/>
      <c r="TAO193" s="49"/>
      <c r="TAP193" s="49"/>
      <c r="TAQ193" s="49"/>
      <c r="TAR193" s="49"/>
      <c r="TAS193" s="49"/>
      <c r="TAT193" s="49"/>
      <c r="TAU193" s="49"/>
      <c r="TAV193" s="49"/>
      <c r="TAW193" s="49"/>
      <c r="TAX193" s="49"/>
      <c r="TAY193" s="49"/>
      <c r="TAZ193" s="49"/>
      <c r="TBA193" s="49"/>
      <c r="TBB193" s="49"/>
      <c r="TBC193" s="49"/>
      <c r="TBD193" s="49"/>
      <c r="TBE193" s="49"/>
      <c r="TBF193" s="49"/>
      <c r="TBG193" s="49"/>
      <c r="TBH193" s="49"/>
      <c r="TBI193" s="49"/>
      <c r="TBJ193" s="49"/>
      <c r="TBK193" s="49"/>
      <c r="TBL193" s="49"/>
      <c r="TBM193" s="49"/>
      <c r="TBN193" s="49"/>
      <c r="TBO193" s="49"/>
      <c r="TBP193" s="49"/>
      <c r="TBQ193" s="49"/>
      <c r="TBR193" s="49"/>
      <c r="TBS193" s="49"/>
      <c r="TBT193" s="49"/>
      <c r="TBU193" s="49"/>
      <c r="TBV193" s="49"/>
      <c r="TBY193" s="49"/>
      <c r="TCB193" s="49"/>
      <c r="TCE193" s="49"/>
      <c r="TCH193" s="49"/>
      <c r="TCK193" s="49"/>
      <c r="TCN193" s="49"/>
      <c r="TCW193" s="49"/>
      <c r="TCZ193" s="49"/>
      <c r="TDC193" s="49"/>
      <c r="TDF193" s="49"/>
      <c r="TDO193" s="49"/>
      <c r="TDU193" s="49"/>
      <c r="TDX193" s="49"/>
      <c r="TEA193" s="49"/>
      <c r="TED193" s="49"/>
      <c r="TEJ193" s="49"/>
      <c r="TEM193" s="49"/>
      <c r="TES193" s="49"/>
      <c r="TEU193" s="49"/>
      <c r="TEV193" s="49"/>
      <c r="TEX193" s="49"/>
      <c r="TFO193" s="49"/>
      <c r="TFT193" s="49"/>
      <c r="TFZ193" s="49"/>
      <c r="TGC193" s="49"/>
      <c r="TGF193" s="49"/>
      <c r="TGN193" s="49"/>
      <c r="THJ193" s="49"/>
      <c r="THK193" s="49"/>
      <c r="THL193" s="49"/>
      <c r="THM193" s="49"/>
      <c r="THN193" s="49"/>
      <c r="THO193" s="49"/>
      <c r="TIG193" s="49"/>
      <c r="TIH193" s="49"/>
      <c r="TIK193" s="49"/>
      <c r="TIN193" s="49"/>
      <c r="TIP193" s="49"/>
      <c r="TIR193" s="49"/>
      <c r="TIU193" s="49"/>
      <c r="TIX193" s="49"/>
      <c r="TJA193" s="49"/>
      <c r="TJD193" s="49"/>
      <c r="TJG193" s="49"/>
      <c r="TJJ193" s="49"/>
      <c r="TJM193" s="49"/>
      <c r="TJP193" s="49"/>
      <c r="TJR193" s="49"/>
      <c r="TKE193" s="49"/>
      <c r="TKF193" s="49"/>
      <c r="TKG193" s="49"/>
      <c r="TKH193" s="49"/>
      <c r="TKI193" s="49"/>
      <c r="TKJ193" s="49"/>
      <c r="TKK193" s="49"/>
      <c r="TKL193" s="49"/>
      <c r="TKM193" s="49"/>
      <c r="TKN193" s="49"/>
      <c r="TKO193" s="49"/>
      <c r="TKP193" s="49"/>
      <c r="TKQ193" s="49"/>
      <c r="TKR193" s="49"/>
      <c r="TKS193" s="49"/>
      <c r="TKT193" s="49"/>
      <c r="TKU193" s="49"/>
      <c r="TKV193" s="49"/>
      <c r="TKW193" s="49"/>
      <c r="TKX193" s="49"/>
      <c r="TKY193" s="49"/>
      <c r="TKZ193" s="49"/>
      <c r="TLA193" s="49"/>
      <c r="TLB193" s="49"/>
      <c r="TLC193" s="49"/>
      <c r="TLD193" s="49"/>
      <c r="TLE193" s="49"/>
      <c r="TLF193" s="49"/>
      <c r="TLG193" s="49"/>
      <c r="TLH193" s="49"/>
      <c r="TLI193" s="49"/>
      <c r="TLJ193" s="49"/>
      <c r="TLK193" s="49"/>
      <c r="TLL193" s="49"/>
      <c r="TLM193" s="49"/>
      <c r="TLN193" s="49"/>
      <c r="TLO193" s="49"/>
      <c r="TLP193" s="49"/>
      <c r="TLQ193" s="49"/>
      <c r="TLR193" s="49"/>
      <c r="TLU193" s="49"/>
      <c r="TLX193" s="49"/>
      <c r="TMA193" s="49"/>
      <c r="TMD193" s="49"/>
      <c r="TMG193" s="49"/>
      <c r="TMJ193" s="49"/>
      <c r="TMS193" s="49"/>
      <c r="TMV193" s="49"/>
      <c r="TMY193" s="49"/>
      <c r="TNB193" s="49"/>
      <c r="TNK193" s="49"/>
      <c r="TNQ193" s="49"/>
      <c r="TNT193" s="49"/>
      <c r="TNW193" s="49"/>
      <c r="TNZ193" s="49"/>
      <c r="TOF193" s="49"/>
      <c r="TOI193" s="49"/>
      <c r="TOO193" s="49"/>
      <c r="TOQ193" s="49"/>
      <c r="TOR193" s="49"/>
      <c r="TOT193" s="49"/>
      <c r="TPK193" s="49"/>
      <c r="TPP193" s="49"/>
      <c r="TPV193" s="49"/>
      <c r="TPY193" s="49"/>
      <c r="TQB193" s="49"/>
      <c r="TQJ193" s="49"/>
      <c r="TRF193" s="49"/>
      <c r="TRG193" s="49"/>
      <c r="TRH193" s="49"/>
      <c r="TRI193" s="49"/>
      <c r="TRJ193" s="49"/>
      <c r="TRK193" s="49"/>
      <c r="TSC193" s="49"/>
      <c r="TSD193" s="49"/>
      <c r="TSG193" s="49"/>
      <c r="TSJ193" s="49"/>
      <c r="TSL193" s="49"/>
      <c r="TSN193" s="49"/>
      <c r="TSQ193" s="49"/>
      <c r="TST193" s="49"/>
      <c r="TSW193" s="49"/>
      <c r="TSZ193" s="49"/>
      <c r="TTC193" s="49"/>
      <c r="TTF193" s="49"/>
      <c r="TTI193" s="49"/>
      <c r="TTL193" s="49"/>
      <c r="TTN193" s="49"/>
      <c r="TUA193" s="49"/>
      <c r="TUB193" s="49"/>
      <c r="TUC193" s="49"/>
      <c r="TUD193" s="49"/>
      <c r="TUE193" s="49"/>
      <c r="TUF193" s="49"/>
      <c r="TUG193" s="49"/>
      <c r="TUH193" s="49"/>
      <c r="TUI193" s="49"/>
      <c r="TUJ193" s="49"/>
      <c r="TUK193" s="49"/>
      <c r="TUL193" s="49"/>
      <c r="TUM193" s="49"/>
      <c r="TUN193" s="49"/>
      <c r="TUO193" s="49"/>
      <c r="TUP193" s="49"/>
      <c r="TUQ193" s="49"/>
      <c r="TUR193" s="49"/>
      <c r="TUS193" s="49"/>
      <c r="TUT193" s="49"/>
      <c r="TUU193" s="49"/>
      <c r="TUV193" s="49"/>
      <c r="TUW193" s="49"/>
      <c r="TUX193" s="49"/>
      <c r="TUY193" s="49"/>
      <c r="TUZ193" s="49"/>
      <c r="TVA193" s="49"/>
      <c r="TVB193" s="49"/>
      <c r="TVC193" s="49"/>
      <c r="TVD193" s="49"/>
      <c r="TVE193" s="49"/>
      <c r="TVF193" s="49"/>
      <c r="TVG193" s="49"/>
      <c r="TVH193" s="49"/>
      <c r="TVI193" s="49"/>
      <c r="TVJ193" s="49"/>
      <c r="TVK193" s="49"/>
      <c r="TVL193" s="49"/>
      <c r="TVM193" s="49"/>
      <c r="TVN193" s="49"/>
      <c r="TVQ193" s="49"/>
      <c r="TVT193" s="49"/>
      <c r="TVW193" s="49"/>
      <c r="TVZ193" s="49"/>
      <c r="TWC193" s="49"/>
      <c r="TWF193" s="49"/>
      <c r="TWO193" s="49"/>
      <c r="TWR193" s="49"/>
      <c r="TWU193" s="49"/>
      <c r="TWX193" s="49"/>
      <c r="TXG193" s="49"/>
      <c r="TXM193" s="49"/>
      <c r="TXP193" s="49"/>
      <c r="TXS193" s="49"/>
      <c r="TXV193" s="49"/>
      <c r="TYB193" s="49"/>
      <c r="TYE193" s="49"/>
      <c r="TYK193" s="49"/>
      <c r="TYM193" s="49"/>
      <c r="TYN193" s="49"/>
      <c r="TYP193" s="49"/>
      <c r="TZG193" s="49"/>
      <c r="TZL193" s="49"/>
      <c r="TZR193" s="49"/>
      <c r="TZU193" s="49"/>
      <c r="TZX193" s="49"/>
      <c r="UAF193" s="49"/>
      <c r="UBB193" s="49"/>
      <c r="UBC193" s="49"/>
      <c r="UBD193" s="49"/>
      <c r="UBE193" s="49"/>
      <c r="UBF193" s="49"/>
      <c r="UBG193" s="49"/>
      <c r="UBY193" s="49"/>
      <c r="UBZ193" s="49"/>
      <c r="UCC193" s="49"/>
      <c r="UCF193" s="49"/>
      <c r="UCH193" s="49"/>
      <c r="UCJ193" s="49"/>
      <c r="UCM193" s="49"/>
      <c r="UCP193" s="49"/>
      <c r="UCS193" s="49"/>
      <c r="UCV193" s="49"/>
      <c r="UCY193" s="49"/>
      <c r="UDB193" s="49"/>
      <c r="UDE193" s="49"/>
      <c r="UDH193" s="49"/>
      <c r="UDJ193" s="49"/>
      <c r="UDW193" s="49"/>
      <c r="UDX193" s="49"/>
      <c r="UDY193" s="49"/>
      <c r="UDZ193" s="49"/>
      <c r="UEA193" s="49"/>
      <c r="UEB193" s="49"/>
      <c r="UEC193" s="49"/>
      <c r="UED193" s="49"/>
      <c r="UEE193" s="49"/>
      <c r="UEF193" s="49"/>
      <c r="UEG193" s="49"/>
      <c r="UEH193" s="49"/>
      <c r="UEI193" s="49"/>
      <c r="UEJ193" s="49"/>
      <c r="UEK193" s="49"/>
      <c r="UEL193" s="49"/>
      <c r="UEM193" s="49"/>
      <c r="UEN193" s="49"/>
      <c r="UEO193" s="49"/>
      <c r="UEP193" s="49"/>
      <c r="UEQ193" s="49"/>
      <c r="UER193" s="49"/>
      <c r="UES193" s="49"/>
      <c r="UET193" s="49"/>
      <c r="UEU193" s="49"/>
      <c r="UEV193" s="49"/>
      <c r="UEW193" s="49"/>
      <c r="UEX193" s="49"/>
      <c r="UEY193" s="49"/>
      <c r="UEZ193" s="49"/>
      <c r="UFA193" s="49"/>
      <c r="UFB193" s="49"/>
      <c r="UFC193" s="49"/>
      <c r="UFD193" s="49"/>
      <c r="UFE193" s="49"/>
      <c r="UFF193" s="49"/>
      <c r="UFG193" s="49"/>
      <c r="UFH193" s="49"/>
      <c r="UFI193" s="49"/>
      <c r="UFJ193" s="49"/>
      <c r="UFM193" s="49"/>
      <c r="UFP193" s="49"/>
      <c r="UFS193" s="49"/>
      <c r="UFV193" s="49"/>
      <c r="UFY193" s="49"/>
      <c r="UGB193" s="49"/>
      <c r="UGK193" s="49"/>
      <c r="UGN193" s="49"/>
      <c r="UGQ193" s="49"/>
      <c r="UGT193" s="49"/>
      <c r="UHC193" s="49"/>
      <c r="UHI193" s="49"/>
      <c r="UHL193" s="49"/>
      <c r="UHO193" s="49"/>
      <c r="UHR193" s="49"/>
      <c r="UHX193" s="49"/>
      <c r="UIA193" s="49"/>
      <c r="UIG193" s="49"/>
      <c r="UII193" s="49"/>
      <c r="UIJ193" s="49"/>
      <c r="UIL193" s="49"/>
      <c r="UJC193" s="49"/>
      <c r="UJH193" s="49"/>
      <c r="UJN193" s="49"/>
      <c r="UJQ193" s="49"/>
      <c r="UJT193" s="49"/>
      <c r="UKB193" s="49"/>
      <c r="UKX193" s="49"/>
      <c r="UKY193" s="49"/>
      <c r="UKZ193" s="49"/>
      <c r="ULA193" s="49"/>
      <c r="ULB193" s="49"/>
      <c r="ULC193" s="49"/>
      <c r="ULU193" s="49"/>
      <c r="ULV193" s="49"/>
      <c r="ULY193" s="49"/>
      <c r="UMB193" s="49"/>
      <c r="UMD193" s="49"/>
      <c r="UMF193" s="49"/>
      <c r="UMI193" s="49"/>
      <c r="UML193" s="49"/>
      <c r="UMO193" s="49"/>
      <c r="UMR193" s="49"/>
      <c r="UMU193" s="49"/>
      <c r="UMX193" s="49"/>
      <c r="UNA193" s="49"/>
      <c r="UND193" s="49"/>
      <c r="UNF193" s="49"/>
      <c r="UNS193" s="49"/>
      <c r="UNT193" s="49"/>
      <c r="UNU193" s="49"/>
      <c r="UNV193" s="49"/>
      <c r="UNW193" s="49"/>
      <c r="UNX193" s="49"/>
      <c r="UNY193" s="49"/>
      <c r="UNZ193" s="49"/>
      <c r="UOA193" s="49"/>
      <c r="UOB193" s="49"/>
      <c r="UOC193" s="49"/>
      <c r="UOD193" s="49"/>
      <c r="UOE193" s="49"/>
      <c r="UOF193" s="49"/>
      <c r="UOG193" s="49"/>
      <c r="UOH193" s="49"/>
      <c r="UOI193" s="49"/>
      <c r="UOJ193" s="49"/>
      <c r="UOK193" s="49"/>
      <c r="UOL193" s="49"/>
      <c r="UOM193" s="49"/>
      <c r="UON193" s="49"/>
      <c r="UOO193" s="49"/>
      <c r="UOP193" s="49"/>
      <c r="UOQ193" s="49"/>
      <c r="UOR193" s="49"/>
      <c r="UOS193" s="49"/>
      <c r="UOT193" s="49"/>
      <c r="UOU193" s="49"/>
      <c r="UOV193" s="49"/>
      <c r="UOW193" s="49"/>
      <c r="UOX193" s="49"/>
      <c r="UOY193" s="49"/>
      <c r="UOZ193" s="49"/>
      <c r="UPA193" s="49"/>
      <c r="UPB193" s="49"/>
      <c r="UPC193" s="49"/>
      <c r="UPD193" s="49"/>
      <c r="UPE193" s="49"/>
      <c r="UPF193" s="49"/>
      <c r="UPI193" s="49"/>
      <c r="UPL193" s="49"/>
      <c r="UPO193" s="49"/>
      <c r="UPR193" s="49"/>
      <c r="UPU193" s="49"/>
      <c r="UPX193" s="49"/>
      <c r="UQG193" s="49"/>
      <c r="UQJ193" s="49"/>
      <c r="UQM193" s="49"/>
      <c r="UQP193" s="49"/>
      <c r="UQY193" s="49"/>
      <c r="URE193" s="49"/>
      <c r="URH193" s="49"/>
      <c r="URK193" s="49"/>
      <c r="URN193" s="49"/>
      <c r="URT193" s="49"/>
      <c r="URW193" s="49"/>
      <c r="USC193" s="49"/>
      <c r="USE193" s="49"/>
      <c r="USF193" s="49"/>
      <c r="USH193" s="49"/>
      <c r="USY193" s="49"/>
      <c r="UTD193" s="49"/>
      <c r="UTJ193" s="49"/>
      <c r="UTM193" s="49"/>
      <c r="UTP193" s="49"/>
      <c r="UTX193" s="49"/>
      <c r="UUT193" s="49"/>
      <c r="UUU193" s="49"/>
      <c r="UUV193" s="49"/>
      <c r="UUW193" s="49"/>
      <c r="UUX193" s="49"/>
      <c r="UUY193" s="49"/>
      <c r="UVQ193" s="49"/>
      <c r="UVR193" s="49"/>
      <c r="UVU193" s="49"/>
      <c r="UVX193" s="49"/>
      <c r="UVZ193" s="49"/>
      <c r="UWB193" s="49"/>
      <c r="UWE193" s="49"/>
      <c r="UWH193" s="49"/>
      <c r="UWK193" s="49"/>
      <c r="UWN193" s="49"/>
      <c r="UWQ193" s="49"/>
      <c r="UWT193" s="49"/>
      <c r="UWW193" s="49"/>
      <c r="UWZ193" s="49"/>
      <c r="UXB193" s="49"/>
      <c r="UXO193" s="49"/>
      <c r="UXP193" s="49"/>
      <c r="UXQ193" s="49"/>
      <c r="UXR193" s="49"/>
      <c r="UXS193" s="49"/>
      <c r="UXT193" s="49"/>
      <c r="UXU193" s="49"/>
      <c r="UXV193" s="49"/>
      <c r="UXW193" s="49"/>
      <c r="UXX193" s="49"/>
      <c r="UXY193" s="49"/>
      <c r="UXZ193" s="49"/>
      <c r="UYA193" s="49"/>
      <c r="UYB193" s="49"/>
      <c r="UYC193" s="49"/>
      <c r="UYD193" s="49"/>
      <c r="UYE193" s="49"/>
      <c r="UYF193" s="49"/>
      <c r="UYG193" s="49"/>
      <c r="UYH193" s="49"/>
      <c r="UYI193" s="49"/>
      <c r="UYJ193" s="49"/>
      <c r="UYK193" s="49"/>
      <c r="UYL193" s="49"/>
      <c r="UYM193" s="49"/>
      <c r="UYN193" s="49"/>
      <c r="UYO193" s="49"/>
      <c r="UYP193" s="49"/>
      <c r="UYQ193" s="49"/>
      <c r="UYR193" s="49"/>
      <c r="UYS193" s="49"/>
      <c r="UYT193" s="49"/>
      <c r="UYU193" s="49"/>
      <c r="UYV193" s="49"/>
      <c r="UYW193" s="49"/>
      <c r="UYX193" s="49"/>
      <c r="UYY193" s="49"/>
      <c r="UYZ193" s="49"/>
      <c r="UZA193" s="49"/>
      <c r="UZB193" s="49"/>
      <c r="UZE193" s="49"/>
      <c r="UZH193" s="49"/>
      <c r="UZK193" s="49"/>
      <c r="UZN193" s="49"/>
      <c r="UZQ193" s="49"/>
      <c r="UZT193" s="49"/>
      <c r="VAC193" s="49"/>
      <c r="VAF193" s="49"/>
      <c r="VAI193" s="49"/>
      <c r="VAL193" s="49"/>
      <c r="VAU193" s="49"/>
      <c r="VBA193" s="49"/>
      <c r="VBD193" s="49"/>
      <c r="VBG193" s="49"/>
      <c r="VBJ193" s="49"/>
      <c r="VBP193" s="49"/>
      <c r="VBS193" s="49"/>
      <c r="VBY193" s="49"/>
      <c r="VCA193" s="49"/>
      <c r="VCB193" s="49"/>
      <c r="VCD193" s="49"/>
      <c r="VCU193" s="49"/>
      <c r="VCZ193" s="49"/>
      <c r="VDF193" s="49"/>
      <c r="VDI193" s="49"/>
      <c r="VDL193" s="49"/>
      <c r="VDT193" s="49"/>
      <c r="VEP193" s="49"/>
      <c r="VEQ193" s="49"/>
      <c r="VER193" s="49"/>
      <c r="VES193" s="49"/>
      <c r="VET193" s="49"/>
      <c r="VEU193" s="49"/>
      <c r="VFM193" s="49"/>
      <c r="VFN193" s="49"/>
      <c r="VFQ193" s="49"/>
      <c r="VFT193" s="49"/>
      <c r="VFV193" s="49"/>
      <c r="VFX193" s="49"/>
      <c r="VGA193" s="49"/>
      <c r="VGD193" s="49"/>
      <c r="VGG193" s="49"/>
      <c r="VGJ193" s="49"/>
      <c r="VGM193" s="49"/>
      <c r="VGP193" s="49"/>
      <c r="VGS193" s="49"/>
      <c r="VGV193" s="49"/>
      <c r="VGX193" s="49"/>
      <c r="VHK193" s="49"/>
      <c r="VHL193" s="49"/>
      <c r="VHM193" s="49"/>
      <c r="VHN193" s="49"/>
      <c r="VHO193" s="49"/>
      <c r="VHP193" s="49"/>
      <c r="VHQ193" s="49"/>
      <c r="VHR193" s="49"/>
      <c r="VHS193" s="49"/>
      <c r="VHT193" s="49"/>
      <c r="VHU193" s="49"/>
      <c r="VHV193" s="49"/>
      <c r="VHW193" s="49"/>
      <c r="VHX193" s="49"/>
      <c r="VHY193" s="49"/>
      <c r="VHZ193" s="49"/>
      <c r="VIA193" s="49"/>
      <c r="VIB193" s="49"/>
      <c r="VIC193" s="49"/>
      <c r="VID193" s="49"/>
      <c r="VIE193" s="49"/>
      <c r="VIF193" s="49"/>
      <c r="VIG193" s="49"/>
      <c r="VIH193" s="49"/>
      <c r="VII193" s="49"/>
      <c r="VIJ193" s="49"/>
      <c r="VIK193" s="49"/>
      <c r="VIL193" s="49"/>
      <c r="VIM193" s="49"/>
      <c r="VIN193" s="49"/>
      <c r="VIO193" s="49"/>
      <c r="VIP193" s="49"/>
      <c r="VIQ193" s="49"/>
      <c r="VIR193" s="49"/>
      <c r="VIS193" s="49"/>
      <c r="VIT193" s="49"/>
      <c r="VIU193" s="49"/>
      <c r="VIV193" s="49"/>
      <c r="VIW193" s="49"/>
      <c r="VIX193" s="49"/>
      <c r="VJA193" s="49"/>
      <c r="VJD193" s="49"/>
      <c r="VJG193" s="49"/>
      <c r="VJJ193" s="49"/>
      <c r="VJM193" s="49"/>
      <c r="VJP193" s="49"/>
      <c r="VJY193" s="49"/>
      <c r="VKB193" s="49"/>
      <c r="VKE193" s="49"/>
      <c r="VKH193" s="49"/>
      <c r="VKQ193" s="49"/>
      <c r="VKW193" s="49"/>
      <c r="VKZ193" s="49"/>
      <c r="VLC193" s="49"/>
      <c r="VLF193" s="49"/>
      <c r="VLL193" s="49"/>
      <c r="VLO193" s="49"/>
      <c r="VLU193" s="49"/>
      <c r="VLW193" s="49"/>
      <c r="VLX193" s="49"/>
      <c r="VLZ193" s="49"/>
      <c r="VMQ193" s="49"/>
      <c r="VMV193" s="49"/>
      <c r="VNB193" s="49"/>
      <c r="VNE193" s="49"/>
      <c r="VNH193" s="49"/>
      <c r="VNP193" s="49"/>
      <c r="VOL193" s="49"/>
      <c r="VOM193" s="49"/>
      <c r="VON193" s="49"/>
      <c r="VOO193" s="49"/>
      <c r="VOP193" s="49"/>
      <c r="VOQ193" s="49"/>
      <c r="VPI193" s="49"/>
      <c r="VPJ193" s="49"/>
      <c r="VPM193" s="49"/>
      <c r="VPP193" s="49"/>
      <c r="VPR193" s="49"/>
      <c r="VPT193" s="49"/>
      <c r="VPW193" s="49"/>
      <c r="VPZ193" s="49"/>
      <c r="VQC193" s="49"/>
      <c r="VQF193" s="49"/>
      <c r="VQI193" s="49"/>
      <c r="VQL193" s="49"/>
      <c r="VQO193" s="49"/>
      <c r="VQR193" s="49"/>
      <c r="VQT193" s="49"/>
      <c r="VRG193" s="49"/>
      <c r="VRH193" s="49"/>
      <c r="VRI193" s="49"/>
      <c r="VRJ193" s="49"/>
      <c r="VRK193" s="49"/>
      <c r="VRL193" s="49"/>
      <c r="VRM193" s="49"/>
      <c r="VRN193" s="49"/>
      <c r="VRO193" s="49"/>
      <c r="VRP193" s="49"/>
      <c r="VRQ193" s="49"/>
      <c r="VRR193" s="49"/>
      <c r="VRS193" s="49"/>
      <c r="VRT193" s="49"/>
      <c r="VRU193" s="49"/>
      <c r="VRV193" s="49"/>
      <c r="VRW193" s="49"/>
      <c r="VRX193" s="49"/>
      <c r="VRY193" s="49"/>
      <c r="VRZ193" s="49"/>
      <c r="VSA193" s="49"/>
      <c r="VSB193" s="49"/>
      <c r="VSC193" s="49"/>
      <c r="VSD193" s="49"/>
      <c r="VSE193" s="49"/>
      <c r="VSF193" s="49"/>
      <c r="VSG193" s="49"/>
      <c r="VSH193" s="49"/>
      <c r="VSI193" s="49"/>
      <c r="VSJ193" s="49"/>
      <c r="VSK193" s="49"/>
      <c r="VSL193" s="49"/>
      <c r="VSM193" s="49"/>
      <c r="VSN193" s="49"/>
      <c r="VSO193" s="49"/>
      <c r="VSP193" s="49"/>
      <c r="VSQ193" s="49"/>
      <c r="VSR193" s="49"/>
      <c r="VSS193" s="49"/>
      <c r="VST193" s="49"/>
      <c r="VSW193" s="49"/>
      <c r="VSZ193" s="49"/>
      <c r="VTC193" s="49"/>
      <c r="VTF193" s="49"/>
      <c r="VTI193" s="49"/>
      <c r="VTL193" s="49"/>
      <c r="VTU193" s="49"/>
      <c r="VTX193" s="49"/>
      <c r="VUA193" s="49"/>
      <c r="VUD193" s="49"/>
      <c r="VUM193" s="49"/>
      <c r="VUS193" s="49"/>
      <c r="VUV193" s="49"/>
      <c r="VUY193" s="49"/>
      <c r="VVB193" s="49"/>
      <c r="VVH193" s="49"/>
      <c r="VVK193" s="49"/>
      <c r="VVQ193" s="49"/>
      <c r="VVS193" s="49"/>
      <c r="VVT193" s="49"/>
      <c r="VVV193" s="49"/>
      <c r="VWM193" s="49"/>
      <c r="VWR193" s="49"/>
      <c r="VWX193" s="49"/>
      <c r="VXA193" s="49"/>
      <c r="VXD193" s="49"/>
      <c r="VXL193" s="49"/>
      <c r="VYH193" s="49"/>
      <c r="VYI193" s="49"/>
      <c r="VYJ193" s="49"/>
      <c r="VYK193" s="49"/>
      <c r="VYL193" s="49"/>
      <c r="VYM193" s="49"/>
      <c r="VZE193" s="49"/>
      <c r="VZF193" s="49"/>
      <c r="VZI193" s="49"/>
      <c r="VZL193" s="49"/>
      <c r="VZN193" s="49"/>
      <c r="VZP193" s="49"/>
      <c r="VZS193" s="49"/>
      <c r="VZV193" s="49"/>
      <c r="VZY193" s="49"/>
      <c r="WAB193" s="49"/>
      <c r="WAE193" s="49"/>
      <c r="WAH193" s="49"/>
      <c r="WAK193" s="49"/>
      <c r="WAN193" s="49"/>
      <c r="WAP193" s="49"/>
      <c r="WBC193" s="49"/>
      <c r="WBD193" s="49"/>
      <c r="WBE193" s="49"/>
      <c r="WBF193" s="49"/>
      <c r="WBG193" s="49"/>
      <c r="WBH193" s="49"/>
      <c r="WBI193" s="49"/>
      <c r="WBJ193" s="49"/>
      <c r="WBK193" s="49"/>
      <c r="WBL193" s="49"/>
      <c r="WBM193" s="49"/>
      <c r="WBN193" s="49"/>
      <c r="WBO193" s="49"/>
      <c r="WBP193" s="49"/>
      <c r="WBQ193" s="49"/>
      <c r="WBR193" s="49"/>
      <c r="WBS193" s="49"/>
      <c r="WBT193" s="49"/>
      <c r="WBU193" s="49"/>
      <c r="WBV193" s="49"/>
      <c r="WBW193" s="49"/>
      <c r="WBX193" s="49"/>
      <c r="WBY193" s="49"/>
      <c r="WBZ193" s="49"/>
      <c r="WCA193" s="49"/>
      <c r="WCB193" s="49"/>
      <c r="WCC193" s="49"/>
      <c r="WCD193" s="49"/>
      <c r="WCE193" s="49"/>
      <c r="WCF193" s="49"/>
      <c r="WCG193" s="49"/>
      <c r="WCH193" s="49"/>
      <c r="WCI193" s="49"/>
      <c r="WCJ193" s="49"/>
      <c r="WCK193" s="49"/>
      <c r="WCL193" s="49"/>
      <c r="WCM193" s="49"/>
      <c r="WCN193" s="49"/>
      <c r="WCO193" s="49"/>
      <c r="WCP193" s="49"/>
      <c r="WCS193" s="49"/>
      <c r="WCV193" s="49"/>
      <c r="WCY193" s="49"/>
      <c r="WDB193" s="49"/>
      <c r="WDE193" s="49"/>
      <c r="WDH193" s="49"/>
      <c r="WDQ193" s="49"/>
      <c r="WDT193" s="49"/>
      <c r="WDW193" s="49"/>
      <c r="WDZ193" s="49"/>
      <c r="WEI193" s="49"/>
      <c r="WEO193" s="49"/>
      <c r="WER193" s="49"/>
      <c r="WEU193" s="49"/>
      <c r="WEX193" s="49"/>
      <c r="WFD193" s="49"/>
      <c r="WFG193" s="49"/>
      <c r="WFM193" s="49"/>
      <c r="WFO193" s="49"/>
      <c r="WFP193" s="49"/>
      <c r="WFR193" s="49"/>
      <c r="WGI193" s="49"/>
      <c r="WGN193" s="49"/>
      <c r="WGT193" s="49"/>
      <c r="WGW193" s="49"/>
      <c r="WGZ193" s="49"/>
      <c r="WHH193" s="49"/>
      <c r="WID193" s="49"/>
      <c r="WIE193" s="49"/>
      <c r="WIF193" s="49"/>
      <c r="WIG193" s="49"/>
      <c r="WIH193" s="49"/>
      <c r="WII193" s="49"/>
      <c r="WJA193" s="49"/>
      <c r="WJB193" s="49"/>
      <c r="WJE193" s="49"/>
      <c r="WJH193" s="49"/>
      <c r="WJJ193" s="49"/>
      <c r="WJL193" s="49"/>
      <c r="WJO193" s="49"/>
      <c r="WJR193" s="49"/>
      <c r="WJU193" s="49"/>
      <c r="WJX193" s="49"/>
      <c r="WKA193" s="49"/>
      <c r="WKD193" s="49"/>
      <c r="WKG193" s="49"/>
      <c r="WKJ193" s="49"/>
      <c r="WKL193" s="49"/>
      <c r="WKY193" s="49"/>
      <c r="WKZ193" s="49"/>
      <c r="WLA193" s="49"/>
      <c r="WLB193" s="49"/>
      <c r="WLC193" s="49"/>
      <c r="WLD193" s="49"/>
      <c r="WLE193" s="49"/>
      <c r="WLF193" s="49"/>
      <c r="WLG193" s="49"/>
      <c r="WLH193" s="49"/>
      <c r="WLI193" s="49"/>
      <c r="WLJ193" s="49"/>
      <c r="WLK193" s="49"/>
      <c r="WLL193" s="49"/>
      <c r="WLM193" s="49"/>
      <c r="WLN193" s="49"/>
      <c r="WLO193" s="49"/>
      <c r="WLP193" s="49"/>
      <c r="WLQ193" s="49"/>
      <c r="WLR193" s="49"/>
      <c r="WLS193" s="49"/>
      <c r="WLT193" s="49"/>
      <c r="WLU193" s="49"/>
      <c r="WLV193" s="49"/>
      <c r="WLW193" s="49"/>
      <c r="WLX193" s="49"/>
      <c r="WLY193" s="49"/>
      <c r="WLZ193" s="49"/>
      <c r="WMA193" s="49"/>
      <c r="WMB193" s="49"/>
      <c r="WMC193" s="49"/>
      <c r="WMD193" s="49"/>
      <c r="WME193" s="49"/>
      <c r="WMF193" s="49"/>
      <c r="WMG193" s="49"/>
      <c r="WMH193" s="49"/>
      <c r="WMI193" s="49"/>
      <c r="WMJ193" s="49"/>
      <c r="WMK193" s="49"/>
      <c r="WML193" s="49"/>
      <c r="WMO193" s="49"/>
      <c r="WMR193" s="49"/>
      <c r="WMU193" s="49"/>
      <c r="WMX193" s="49"/>
      <c r="WNA193" s="49"/>
      <c r="WND193" s="49"/>
      <c r="WNM193" s="49"/>
      <c r="WNP193" s="49"/>
      <c r="WNS193" s="49"/>
      <c r="WNV193" s="49"/>
      <c r="WOE193" s="49"/>
      <c r="WOK193" s="49"/>
      <c r="WON193" s="49"/>
      <c r="WOQ193" s="49"/>
      <c r="WOT193" s="49"/>
      <c r="WOZ193" s="49"/>
      <c r="WPC193" s="49"/>
      <c r="WPI193" s="49"/>
      <c r="WPK193" s="49"/>
      <c r="WPL193" s="49"/>
      <c r="WPN193" s="49"/>
      <c r="WQE193" s="49"/>
      <c r="WQJ193" s="49"/>
      <c r="WQP193" s="49"/>
      <c r="WQS193" s="49"/>
      <c r="WQV193" s="49"/>
      <c r="WRD193" s="49"/>
      <c r="WRZ193" s="49"/>
      <c r="WSA193" s="49"/>
      <c r="WSB193" s="49"/>
      <c r="WSC193" s="49"/>
      <c r="WSD193" s="49"/>
      <c r="WSE193" s="49"/>
      <c r="WSW193" s="49"/>
      <c r="WSX193" s="49"/>
      <c r="WTA193" s="49"/>
      <c r="WTD193" s="49"/>
      <c r="WTF193" s="49"/>
      <c r="WTH193" s="49"/>
      <c r="WTK193" s="49"/>
      <c r="WTN193" s="49"/>
      <c r="WTQ193" s="49"/>
      <c r="WTT193" s="49"/>
      <c r="WTW193" s="49"/>
      <c r="WTZ193" s="49"/>
      <c r="WUC193" s="49"/>
      <c r="WUF193" s="49"/>
      <c r="WUH193" s="49"/>
      <c r="WUU193" s="49"/>
      <c r="WUV193" s="49"/>
      <c r="WUW193" s="49"/>
      <c r="WUX193" s="49"/>
      <c r="WUY193" s="49"/>
      <c r="WUZ193" s="49"/>
      <c r="WVA193" s="49"/>
      <c r="WVB193" s="49"/>
      <c r="WVC193" s="49"/>
      <c r="WVD193" s="49"/>
      <c r="WVE193" s="49"/>
      <c r="WVF193" s="49"/>
      <c r="WVG193" s="49"/>
      <c r="WVH193" s="49"/>
      <c r="WVI193" s="49"/>
      <c r="WVJ193" s="49"/>
      <c r="WVK193" s="49"/>
      <c r="WVL193" s="49"/>
      <c r="WVM193" s="49"/>
      <c r="WVN193" s="49"/>
      <c r="WVO193" s="49"/>
      <c r="WVP193" s="49"/>
      <c r="WVQ193" s="49"/>
      <c r="WVR193" s="49"/>
      <c r="WVS193" s="49"/>
      <c r="WVT193" s="49"/>
      <c r="WVU193" s="49"/>
      <c r="WVV193" s="49"/>
      <c r="WVW193" s="49"/>
      <c r="WVX193" s="49"/>
      <c r="WVY193" s="49"/>
      <c r="WVZ193" s="49"/>
      <c r="WWA193" s="49"/>
      <c r="WWB193" s="49"/>
      <c r="WWC193" s="49"/>
      <c r="WWD193" s="49"/>
      <c r="WWE193" s="49"/>
      <c r="WWF193" s="49"/>
      <c r="WWG193" s="49"/>
      <c r="WWH193" s="49"/>
      <c r="WWI193" s="49"/>
      <c r="WWJ193" s="49"/>
      <c r="WWK193" s="49"/>
      <c r="WWL193" s="49"/>
      <c r="WWM193" s="49"/>
      <c r="WWN193" s="49"/>
      <c r="WWO193" s="49"/>
      <c r="WWP193" s="49"/>
      <c r="WWQ193" s="49"/>
      <c r="WWR193" s="49"/>
      <c r="WWS193" s="49"/>
      <c r="WWT193" s="49"/>
      <c r="WWU193" s="49"/>
      <c r="WWV193" s="49"/>
      <c r="WWW193" s="49"/>
      <c r="WWX193" s="49"/>
      <c r="WWY193" s="49"/>
      <c r="WWZ193" s="49"/>
      <c r="WXA193" s="49"/>
      <c r="WXB193" s="49"/>
      <c r="WXC193" s="49"/>
      <c r="WXD193" s="49"/>
      <c r="WXE193" s="49"/>
      <c r="WXF193" s="49"/>
      <c r="WXG193" s="49"/>
      <c r="WXH193" s="49"/>
      <c r="WXI193" s="49"/>
      <c r="WXJ193" s="49"/>
      <c r="WXK193" s="49"/>
      <c r="WXL193" s="49"/>
      <c r="WXM193" s="49"/>
      <c r="WXN193" s="49"/>
      <c r="WXO193" s="49"/>
      <c r="WXP193" s="49"/>
      <c r="WXQ193" s="49"/>
      <c r="WXR193" s="49"/>
      <c r="WXS193" s="49"/>
      <c r="WXT193" s="49"/>
      <c r="WXU193" s="49"/>
      <c r="WXV193" s="49"/>
      <c r="WXW193" s="49"/>
      <c r="WXX193" s="49"/>
      <c r="WXY193" s="49"/>
      <c r="WXZ193" s="49"/>
      <c r="WYA193" s="49"/>
      <c r="WYB193" s="49"/>
      <c r="WYC193" s="49"/>
      <c r="WYD193" s="49"/>
      <c r="WYE193" s="49"/>
      <c r="WYF193" s="49"/>
      <c r="WYG193" s="49"/>
      <c r="WYH193" s="49"/>
      <c r="WYI193" s="49"/>
      <c r="WYJ193" s="49"/>
      <c r="WYK193" s="49"/>
      <c r="WYL193" s="49"/>
      <c r="WYM193" s="49"/>
      <c r="WYN193" s="49"/>
      <c r="WYO193" s="49"/>
      <c r="WYP193" s="49"/>
      <c r="WYQ193" s="49"/>
      <c r="WYR193" s="49"/>
      <c r="WYS193" s="49"/>
      <c r="WYT193" s="49"/>
      <c r="WYU193" s="49"/>
      <c r="WYV193" s="49"/>
      <c r="WYW193" s="49"/>
      <c r="WYX193" s="49"/>
      <c r="WYY193" s="49"/>
      <c r="WYZ193" s="49"/>
      <c r="WZA193" s="49"/>
      <c r="WZB193" s="49"/>
      <c r="WZC193" s="49"/>
      <c r="WZD193" s="49"/>
      <c r="WZE193" s="49"/>
      <c r="WZF193" s="49"/>
      <c r="WZG193" s="49"/>
      <c r="WZH193" s="49"/>
      <c r="WZI193" s="49"/>
      <c r="WZJ193" s="49"/>
      <c r="WZK193" s="49"/>
      <c r="WZL193" s="49"/>
      <c r="WZM193" s="49"/>
      <c r="WZN193" s="49"/>
      <c r="WZO193" s="49"/>
      <c r="WZP193" s="49"/>
      <c r="WZQ193" s="49"/>
      <c r="WZR193" s="49"/>
      <c r="WZS193" s="49"/>
      <c r="WZT193" s="49"/>
      <c r="WZU193" s="49"/>
      <c r="WZV193" s="49"/>
      <c r="WZW193" s="49"/>
      <c r="WZX193" s="49"/>
      <c r="WZY193" s="49"/>
      <c r="WZZ193" s="49"/>
      <c r="XAA193" s="49"/>
      <c r="XAB193" s="49"/>
      <c r="XAC193" s="49"/>
      <c r="XAD193" s="49"/>
      <c r="XAE193" s="49"/>
      <c r="XAF193" s="49"/>
      <c r="XAG193" s="49"/>
      <c r="XAH193" s="49"/>
      <c r="XAI193" s="49"/>
      <c r="XAJ193" s="49"/>
      <c r="XAK193" s="49"/>
      <c r="XAL193" s="49"/>
      <c r="XAM193" s="49"/>
      <c r="XAN193" s="49"/>
      <c r="XAO193" s="49"/>
      <c r="XAP193" s="49"/>
      <c r="XAQ193" s="49"/>
      <c r="XAR193" s="49"/>
      <c r="XAS193" s="49"/>
      <c r="XAT193" s="49"/>
      <c r="XAU193" s="49"/>
      <c r="XAV193" s="49"/>
      <c r="XAW193" s="49"/>
      <c r="XAX193" s="49"/>
      <c r="XAY193" s="49"/>
      <c r="XAZ193" s="49"/>
      <c r="XBA193" s="49"/>
      <c r="XBB193" s="49"/>
      <c r="XBC193" s="49"/>
      <c r="XBD193" s="49"/>
      <c r="XBE193" s="49"/>
      <c r="XBF193" s="49"/>
      <c r="XBG193" s="49"/>
      <c r="XBH193" s="49"/>
      <c r="XBI193" s="49"/>
      <c r="XBJ193" s="49"/>
      <c r="XBK193" s="49"/>
      <c r="XBL193" s="49"/>
      <c r="XBM193" s="49"/>
      <c r="XBN193" s="49"/>
      <c r="XBO193" s="49"/>
      <c r="XBP193" s="49"/>
      <c r="XBQ193" s="49"/>
      <c r="XBR193" s="49"/>
      <c r="XBS193" s="49"/>
      <c r="XBT193" s="49"/>
      <c r="XBU193" s="49"/>
      <c r="XBV193" s="49"/>
      <c r="XBW193" s="49"/>
      <c r="XBX193" s="49"/>
      <c r="XBY193" s="49"/>
      <c r="XBZ193" s="49"/>
      <c r="XCA193" s="49"/>
      <c r="XCB193" s="49"/>
      <c r="XCC193" s="49"/>
      <c r="XCD193" s="49"/>
      <c r="XCE193" s="49"/>
      <c r="XCF193" s="49"/>
      <c r="XCG193" s="49"/>
      <c r="XCH193" s="49"/>
      <c r="XCI193" s="49"/>
      <c r="XCJ193" s="49"/>
      <c r="XCK193" s="49"/>
      <c r="XCL193" s="49"/>
      <c r="XCM193" s="49"/>
      <c r="XCN193" s="49"/>
      <c r="XCO193" s="49"/>
      <c r="XCP193" s="49"/>
      <c r="XCQ193" s="49"/>
      <c r="XCR193" s="49"/>
      <c r="XCS193" s="49"/>
      <c r="XCT193" s="49"/>
      <c r="XCU193" s="49"/>
      <c r="XCV193" s="49"/>
      <c r="XCW193" s="49"/>
      <c r="XCX193" s="49"/>
      <c r="XCY193" s="49"/>
      <c r="XCZ193" s="49"/>
      <c r="XDA193" s="49"/>
      <c r="XDB193" s="49"/>
      <c r="XDC193" s="49"/>
      <c r="XDD193" s="49"/>
      <c r="XDE193" s="49"/>
      <c r="XDF193" s="49"/>
      <c r="XDG193" s="49"/>
      <c r="XDH193" s="49"/>
      <c r="XDI193" s="49"/>
      <c r="XDJ193" s="49"/>
      <c r="XDK193" s="49"/>
      <c r="XDL193" s="49"/>
      <c r="XDM193" s="49"/>
      <c r="XDN193" s="49"/>
      <c r="XDO193" s="49"/>
      <c r="XDP193" s="49"/>
      <c r="XDQ193" s="49"/>
      <c r="XDR193" s="49"/>
      <c r="XDS193" s="49"/>
      <c r="XDT193" s="49"/>
      <c r="XDU193" s="49"/>
      <c r="XDV193" s="49"/>
      <c r="XDW193" s="49"/>
      <c r="XDX193" s="49"/>
      <c r="XDY193" s="49"/>
      <c r="XDZ193" s="49"/>
      <c r="XEA193" s="49"/>
      <c r="XEB193" s="49"/>
      <c r="XEC193" s="49"/>
      <c r="XED193" s="49"/>
      <c r="XEE193" s="49"/>
      <c r="XEF193" s="49"/>
      <c r="XEG193" s="49"/>
      <c r="XEH193" s="49"/>
      <c r="XEI193" s="49"/>
      <c r="XEJ193" s="49"/>
      <c r="XEK193" s="49"/>
      <c r="XEL193" s="49"/>
      <c r="XEM193" s="49"/>
      <c r="XEN193" s="49"/>
      <c r="XEO193" s="49"/>
      <c r="XEP193" s="49"/>
      <c r="XEQ193" s="49"/>
      <c r="XER193" s="49"/>
      <c r="XES193" s="49"/>
      <c r="XET193" s="49"/>
      <c r="XEU193" s="49"/>
      <c r="XEV193" s="49"/>
      <c r="XEW193" s="49"/>
      <c r="XEX193" s="49"/>
      <c r="XEY193" s="49"/>
      <c r="XEZ193" s="49"/>
      <c r="XFA193" s="49"/>
      <c r="XFB193" s="49"/>
      <c r="XFC193" s="49"/>
      <c r="XFD193" s="49"/>
    </row>
    <row r="194" spans="1:16384" s="45" customFormat="1" ht="20.25" hidden="1" customHeight="1">
      <c r="A194" s="10" t="s">
        <v>192</v>
      </c>
      <c r="B194" s="44" t="s">
        <v>333</v>
      </c>
      <c r="C194" s="53"/>
      <c r="D194" s="59"/>
      <c r="E194" s="60"/>
    </row>
    <row r="195" spans="1:16384" s="45" customFormat="1" ht="20.25" hidden="1" customHeight="1">
      <c r="A195" s="17" t="s">
        <v>193</v>
      </c>
      <c r="B195" s="44" t="s">
        <v>325</v>
      </c>
      <c r="C195" s="53"/>
      <c r="D195" s="59"/>
      <c r="E195" s="60"/>
    </row>
    <row r="196" spans="1:16384" s="45" customFormat="1" ht="20.25" hidden="1" customHeight="1">
      <c r="A196" s="8" t="s">
        <v>194</v>
      </c>
      <c r="B196" s="44" t="s">
        <v>326</v>
      </c>
      <c r="C196" s="53"/>
      <c r="D196" s="59"/>
      <c r="E196" s="60"/>
    </row>
    <row r="197" spans="1:16384" s="45" customFormat="1" ht="21.75" hidden="1" customHeight="1">
      <c r="A197" s="17" t="s">
        <v>195</v>
      </c>
      <c r="B197" s="44" t="s">
        <v>325</v>
      </c>
      <c r="C197" s="53"/>
      <c r="D197" s="59"/>
      <c r="E197" s="60"/>
    </row>
    <row r="198" spans="1:16384" s="45" customFormat="1" ht="18" customHeight="1">
      <c r="A198" s="10" t="s">
        <v>41</v>
      </c>
      <c r="B198" s="111" t="s">
        <v>325</v>
      </c>
      <c r="C198" s="112">
        <v>80</v>
      </c>
      <c r="D198" s="113">
        <v>16000</v>
      </c>
      <c r="E198" s="114">
        <f>+D198*C198</f>
        <v>1280000</v>
      </c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C198" s="49"/>
      <c r="AF198" s="49"/>
      <c r="AI198" s="49"/>
      <c r="AL198" s="49"/>
      <c r="AO198" s="49"/>
      <c r="AR198" s="49"/>
      <c r="BA198" s="49"/>
      <c r="BD198" s="49"/>
      <c r="BG198" s="49"/>
      <c r="BJ198" s="49"/>
      <c r="BS198" s="49"/>
      <c r="BY198" s="49"/>
      <c r="CB198" s="49"/>
      <c r="CE198" s="49"/>
      <c r="CH198" s="49"/>
      <c r="CN198" s="49"/>
      <c r="CQ198" s="49"/>
      <c r="CW198" s="49"/>
      <c r="CY198" s="49"/>
      <c r="CZ198" s="49"/>
      <c r="DB198" s="49"/>
      <c r="DS198" s="49"/>
      <c r="DX198" s="49"/>
      <c r="ED198" s="49"/>
      <c r="EG198" s="49"/>
      <c r="EJ198" s="49"/>
      <c r="ER198" s="49"/>
      <c r="FN198" s="49"/>
      <c r="FO198" s="49"/>
      <c r="FP198" s="49"/>
      <c r="FQ198" s="49"/>
      <c r="FR198" s="49"/>
      <c r="FS198" s="49"/>
      <c r="GK198" s="49"/>
      <c r="GL198" s="49"/>
      <c r="GO198" s="49"/>
      <c r="GR198" s="49"/>
      <c r="GT198" s="49"/>
      <c r="GV198" s="49"/>
      <c r="GY198" s="49"/>
      <c r="HB198" s="49"/>
      <c r="HE198" s="49"/>
      <c r="HH198" s="49"/>
      <c r="HK198" s="49"/>
      <c r="HN198" s="49"/>
      <c r="HQ198" s="49"/>
      <c r="HT198" s="49"/>
      <c r="HV198" s="49"/>
      <c r="II198" s="49"/>
      <c r="IJ198" s="49"/>
      <c r="IK198" s="49"/>
      <c r="IL198" s="49"/>
      <c r="IM198" s="49"/>
      <c r="IN198" s="49"/>
      <c r="IO198" s="49"/>
      <c r="IP198" s="49"/>
      <c r="IQ198" s="49"/>
      <c r="IR198" s="49"/>
      <c r="IS198" s="49"/>
      <c r="IT198" s="49"/>
      <c r="IU198" s="49"/>
      <c r="IV198" s="49"/>
      <c r="IW198" s="49"/>
      <c r="IX198" s="49"/>
      <c r="IY198" s="49"/>
      <c r="IZ198" s="49"/>
      <c r="JA198" s="49"/>
      <c r="JB198" s="49"/>
      <c r="JC198" s="49"/>
      <c r="JD198" s="49"/>
      <c r="JE198" s="49"/>
      <c r="JF198" s="49"/>
      <c r="JG198" s="49"/>
      <c r="JH198" s="49"/>
      <c r="JI198" s="49"/>
      <c r="JJ198" s="49"/>
      <c r="JK198" s="49"/>
      <c r="JL198" s="49"/>
      <c r="JM198" s="49"/>
      <c r="JN198" s="49"/>
      <c r="JO198" s="49"/>
      <c r="JP198" s="49"/>
      <c r="JQ198" s="49"/>
      <c r="JR198" s="49"/>
      <c r="JS198" s="49"/>
      <c r="JT198" s="49"/>
      <c r="JU198" s="49"/>
      <c r="JV198" s="49"/>
      <c r="JY198" s="49"/>
      <c r="KB198" s="49"/>
      <c r="KE198" s="49"/>
      <c r="KH198" s="49"/>
      <c r="KK198" s="49"/>
      <c r="KN198" s="49"/>
      <c r="KW198" s="49"/>
      <c r="KZ198" s="49"/>
      <c r="LC198" s="49"/>
      <c r="LF198" s="49"/>
      <c r="LO198" s="49"/>
      <c r="LU198" s="49"/>
      <c r="LX198" s="49"/>
      <c r="MA198" s="49"/>
      <c r="MD198" s="49"/>
      <c r="MJ198" s="49"/>
      <c r="MM198" s="49"/>
      <c r="MS198" s="49"/>
      <c r="MU198" s="49"/>
      <c r="MV198" s="49"/>
      <c r="MX198" s="49"/>
      <c r="NO198" s="49"/>
      <c r="NT198" s="49"/>
      <c r="NZ198" s="49"/>
      <c r="OC198" s="49"/>
      <c r="OF198" s="49"/>
      <c r="ON198" s="49"/>
      <c r="PJ198" s="49"/>
      <c r="PK198" s="49"/>
      <c r="PL198" s="49"/>
      <c r="PM198" s="49"/>
      <c r="PN198" s="49"/>
      <c r="PO198" s="49"/>
      <c r="QG198" s="49"/>
      <c r="QH198" s="49"/>
      <c r="QK198" s="49"/>
      <c r="QN198" s="49"/>
      <c r="QP198" s="49"/>
      <c r="QR198" s="49"/>
      <c r="QU198" s="49"/>
      <c r="QX198" s="49"/>
      <c r="RA198" s="49"/>
      <c r="RD198" s="49"/>
      <c r="RG198" s="49"/>
      <c r="RJ198" s="49"/>
      <c r="RM198" s="49"/>
      <c r="RP198" s="49"/>
      <c r="RR198" s="49"/>
      <c r="SE198" s="49"/>
      <c r="SF198" s="49"/>
      <c r="SG198" s="49"/>
      <c r="SH198" s="49"/>
      <c r="SI198" s="49"/>
      <c r="SJ198" s="49"/>
      <c r="SK198" s="49"/>
      <c r="SL198" s="49"/>
      <c r="SM198" s="49"/>
      <c r="SN198" s="49"/>
      <c r="SO198" s="49"/>
      <c r="SP198" s="49"/>
      <c r="SQ198" s="49"/>
      <c r="SR198" s="49"/>
      <c r="SS198" s="49"/>
      <c r="ST198" s="49"/>
      <c r="SU198" s="49"/>
      <c r="SV198" s="49"/>
      <c r="SW198" s="49"/>
      <c r="SX198" s="49"/>
      <c r="SY198" s="49"/>
      <c r="SZ198" s="49"/>
      <c r="TA198" s="49"/>
      <c r="TB198" s="49"/>
      <c r="TC198" s="49"/>
      <c r="TD198" s="49"/>
      <c r="TE198" s="49"/>
      <c r="TF198" s="49"/>
      <c r="TG198" s="49"/>
      <c r="TH198" s="49"/>
      <c r="TI198" s="49"/>
      <c r="TJ198" s="49"/>
      <c r="TK198" s="49"/>
      <c r="TL198" s="49"/>
      <c r="TM198" s="49"/>
      <c r="TN198" s="49"/>
      <c r="TO198" s="49"/>
      <c r="TP198" s="49"/>
      <c r="TQ198" s="49"/>
      <c r="TR198" s="49"/>
      <c r="TU198" s="49"/>
      <c r="TX198" s="49"/>
      <c r="UA198" s="49"/>
      <c r="UD198" s="49"/>
      <c r="UG198" s="49"/>
      <c r="UJ198" s="49"/>
      <c r="US198" s="49"/>
      <c r="UV198" s="49"/>
      <c r="UY198" s="49"/>
      <c r="VB198" s="49"/>
      <c r="VK198" s="49"/>
      <c r="VQ198" s="49"/>
      <c r="VT198" s="49"/>
      <c r="VW198" s="49"/>
      <c r="VZ198" s="49"/>
      <c r="WF198" s="49"/>
      <c r="WI198" s="49"/>
      <c r="WO198" s="49"/>
      <c r="WQ198" s="49"/>
      <c r="WR198" s="49"/>
      <c r="WT198" s="49"/>
      <c r="XK198" s="49"/>
      <c r="XP198" s="49"/>
      <c r="XV198" s="49"/>
      <c r="XY198" s="49"/>
      <c r="YB198" s="49"/>
      <c r="YJ198" s="49"/>
      <c r="ZF198" s="49"/>
      <c r="ZG198" s="49"/>
      <c r="ZH198" s="49"/>
      <c r="ZI198" s="49"/>
      <c r="ZJ198" s="49"/>
      <c r="ZK198" s="49"/>
      <c r="AAC198" s="49"/>
      <c r="AAD198" s="49"/>
      <c r="AAG198" s="49"/>
      <c r="AAJ198" s="49"/>
      <c r="AAL198" s="49"/>
      <c r="AAN198" s="49"/>
      <c r="AAQ198" s="49"/>
      <c r="AAT198" s="49"/>
      <c r="AAW198" s="49"/>
      <c r="AAZ198" s="49"/>
      <c r="ABC198" s="49"/>
      <c r="ABF198" s="49"/>
      <c r="ABI198" s="49"/>
      <c r="ABL198" s="49"/>
      <c r="ABN198" s="49"/>
      <c r="ACA198" s="49"/>
      <c r="ACB198" s="49"/>
      <c r="ACC198" s="49"/>
      <c r="ACD198" s="49"/>
      <c r="ACE198" s="49"/>
      <c r="ACF198" s="49"/>
      <c r="ACG198" s="49"/>
      <c r="ACH198" s="49"/>
      <c r="ACI198" s="49"/>
      <c r="ACJ198" s="49"/>
      <c r="ACK198" s="49"/>
      <c r="ACL198" s="49"/>
      <c r="ACM198" s="49"/>
      <c r="ACN198" s="49"/>
      <c r="ACO198" s="49"/>
      <c r="ACP198" s="49"/>
      <c r="ACQ198" s="49"/>
      <c r="ACR198" s="49"/>
      <c r="ACS198" s="49"/>
      <c r="ACT198" s="49"/>
      <c r="ACU198" s="49"/>
      <c r="ACV198" s="49"/>
      <c r="ACW198" s="49"/>
      <c r="ACX198" s="49"/>
      <c r="ACY198" s="49"/>
      <c r="ACZ198" s="49"/>
      <c r="ADA198" s="49"/>
      <c r="ADB198" s="49"/>
      <c r="ADC198" s="49"/>
      <c r="ADD198" s="49"/>
      <c r="ADE198" s="49"/>
      <c r="ADF198" s="49"/>
      <c r="ADG198" s="49"/>
      <c r="ADH198" s="49"/>
      <c r="ADI198" s="49"/>
      <c r="ADJ198" s="49"/>
      <c r="ADK198" s="49"/>
      <c r="ADL198" s="49"/>
      <c r="ADM198" s="49"/>
      <c r="ADN198" s="49"/>
      <c r="ADQ198" s="49"/>
      <c r="ADT198" s="49"/>
      <c r="ADW198" s="49"/>
      <c r="ADZ198" s="49"/>
      <c r="AEC198" s="49"/>
      <c r="AEF198" s="49"/>
      <c r="AEO198" s="49"/>
      <c r="AER198" s="49"/>
      <c r="AEU198" s="49"/>
      <c r="AEX198" s="49"/>
      <c r="AFG198" s="49"/>
      <c r="AFM198" s="49"/>
      <c r="AFP198" s="49"/>
      <c r="AFS198" s="49"/>
      <c r="AFV198" s="49"/>
      <c r="AGB198" s="49"/>
      <c r="AGE198" s="49"/>
      <c r="AGK198" s="49"/>
      <c r="AGM198" s="49"/>
      <c r="AGN198" s="49"/>
      <c r="AGP198" s="49"/>
      <c r="AHG198" s="49"/>
      <c r="AHL198" s="49"/>
      <c r="AHR198" s="49"/>
      <c r="AHU198" s="49"/>
      <c r="AHX198" s="49"/>
      <c r="AIF198" s="49"/>
      <c r="AJB198" s="49"/>
      <c r="AJC198" s="49"/>
      <c r="AJD198" s="49"/>
      <c r="AJE198" s="49"/>
      <c r="AJF198" s="49"/>
      <c r="AJG198" s="49"/>
      <c r="AJY198" s="49"/>
      <c r="AJZ198" s="49"/>
      <c r="AKC198" s="49"/>
      <c r="AKF198" s="49"/>
      <c r="AKH198" s="49"/>
      <c r="AKJ198" s="49"/>
      <c r="AKM198" s="49"/>
      <c r="AKP198" s="49"/>
      <c r="AKS198" s="49"/>
      <c r="AKV198" s="49"/>
      <c r="AKY198" s="49"/>
      <c r="ALB198" s="49"/>
      <c r="ALE198" s="49"/>
      <c r="ALH198" s="49"/>
      <c r="ALJ198" s="49"/>
      <c r="ALW198" s="49"/>
      <c r="ALX198" s="49"/>
      <c r="ALY198" s="49"/>
      <c r="ALZ198" s="49"/>
      <c r="AMA198" s="49"/>
      <c r="AMB198" s="49"/>
      <c r="AMC198" s="49"/>
      <c r="AMD198" s="49"/>
      <c r="AME198" s="49"/>
      <c r="AMF198" s="49"/>
      <c r="AMG198" s="49"/>
      <c r="AMH198" s="49"/>
      <c r="AMI198" s="49"/>
      <c r="AMJ198" s="49"/>
      <c r="AMK198" s="49"/>
      <c r="AML198" s="49"/>
      <c r="AMM198" s="49"/>
      <c r="AMN198" s="49"/>
      <c r="AMO198" s="49"/>
      <c r="AMP198" s="49"/>
      <c r="AMQ198" s="49"/>
      <c r="AMR198" s="49"/>
      <c r="AMS198" s="49"/>
      <c r="AMT198" s="49"/>
      <c r="AMU198" s="49"/>
      <c r="AMV198" s="49"/>
      <c r="AMW198" s="49"/>
      <c r="AMX198" s="49"/>
      <c r="AMY198" s="49"/>
      <c r="AMZ198" s="49"/>
      <c r="ANA198" s="49"/>
      <c r="ANB198" s="49"/>
      <c r="ANC198" s="49"/>
      <c r="AND198" s="49"/>
      <c r="ANE198" s="49"/>
      <c r="ANF198" s="49"/>
      <c r="ANG198" s="49"/>
      <c r="ANH198" s="49"/>
      <c r="ANI198" s="49"/>
      <c r="ANJ198" s="49"/>
      <c r="ANM198" s="49"/>
      <c r="ANP198" s="49"/>
      <c r="ANS198" s="49"/>
      <c r="ANV198" s="49"/>
      <c r="ANY198" s="49"/>
      <c r="AOB198" s="49"/>
      <c r="AOK198" s="49"/>
      <c r="AON198" s="49"/>
      <c r="AOQ198" s="49"/>
      <c r="AOT198" s="49"/>
      <c r="APC198" s="49"/>
      <c r="API198" s="49"/>
      <c r="APL198" s="49"/>
      <c r="APO198" s="49"/>
      <c r="APR198" s="49"/>
      <c r="APX198" s="49"/>
      <c r="AQA198" s="49"/>
      <c r="AQG198" s="49"/>
      <c r="AQI198" s="49"/>
      <c r="AQJ198" s="49"/>
      <c r="AQL198" s="49"/>
      <c r="ARC198" s="49"/>
      <c r="ARH198" s="49"/>
      <c r="ARN198" s="49"/>
      <c r="ARQ198" s="49"/>
      <c r="ART198" s="49"/>
      <c r="ASB198" s="49"/>
      <c r="ASX198" s="49"/>
      <c r="ASY198" s="49"/>
      <c r="ASZ198" s="49"/>
      <c r="ATA198" s="49"/>
      <c r="ATB198" s="49"/>
      <c r="ATC198" s="49"/>
      <c r="ATU198" s="49"/>
      <c r="ATV198" s="49"/>
      <c r="ATY198" s="49"/>
      <c r="AUB198" s="49"/>
      <c r="AUD198" s="49"/>
      <c r="AUF198" s="49"/>
      <c r="AUI198" s="49"/>
      <c r="AUL198" s="49"/>
      <c r="AUO198" s="49"/>
      <c r="AUR198" s="49"/>
      <c r="AUU198" s="49"/>
      <c r="AUX198" s="49"/>
      <c r="AVA198" s="49"/>
      <c r="AVD198" s="49"/>
      <c r="AVF198" s="49"/>
      <c r="AVS198" s="49"/>
      <c r="AVT198" s="49"/>
      <c r="AVU198" s="49"/>
      <c r="AVV198" s="49"/>
      <c r="AVW198" s="49"/>
      <c r="AVX198" s="49"/>
      <c r="AVY198" s="49"/>
      <c r="AVZ198" s="49"/>
      <c r="AWA198" s="49"/>
      <c r="AWB198" s="49"/>
      <c r="AWC198" s="49"/>
      <c r="AWD198" s="49"/>
      <c r="AWE198" s="49"/>
      <c r="AWF198" s="49"/>
      <c r="AWG198" s="49"/>
      <c r="AWH198" s="49"/>
      <c r="AWI198" s="49"/>
      <c r="AWJ198" s="49"/>
      <c r="AWK198" s="49"/>
      <c r="AWL198" s="49"/>
      <c r="AWM198" s="49"/>
      <c r="AWN198" s="49"/>
      <c r="AWO198" s="49"/>
      <c r="AWP198" s="49"/>
      <c r="AWQ198" s="49"/>
      <c r="AWR198" s="49"/>
      <c r="AWS198" s="49"/>
      <c r="AWT198" s="49"/>
      <c r="AWU198" s="49"/>
      <c r="AWV198" s="49"/>
      <c r="AWW198" s="49"/>
      <c r="AWX198" s="49"/>
      <c r="AWY198" s="49"/>
      <c r="AWZ198" s="49"/>
      <c r="AXA198" s="49"/>
      <c r="AXB198" s="49"/>
      <c r="AXC198" s="49"/>
      <c r="AXD198" s="49"/>
      <c r="AXE198" s="49"/>
      <c r="AXF198" s="49"/>
      <c r="AXI198" s="49"/>
      <c r="AXL198" s="49"/>
      <c r="AXO198" s="49"/>
      <c r="AXR198" s="49"/>
      <c r="AXU198" s="49"/>
      <c r="AXX198" s="49"/>
      <c r="AYG198" s="49"/>
      <c r="AYJ198" s="49"/>
      <c r="AYM198" s="49"/>
      <c r="AYP198" s="49"/>
      <c r="AYY198" s="49"/>
      <c r="AZE198" s="49"/>
      <c r="AZH198" s="49"/>
      <c r="AZK198" s="49"/>
      <c r="AZN198" s="49"/>
      <c r="AZT198" s="49"/>
      <c r="AZW198" s="49"/>
      <c r="BAC198" s="49"/>
      <c r="BAE198" s="49"/>
      <c r="BAF198" s="49"/>
      <c r="BAH198" s="49"/>
      <c r="BAY198" s="49"/>
      <c r="BBD198" s="49"/>
      <c r="BBJ198" s="49"/>
      <c r="BBM198" s="49"/>
      <c r="BBP198" s="49"/>
      <c r="BBX198" s="49"/>
      <c r="BCT198" s="49"/>
      <c r="BCU198" s="49"/>
      <c r="BCV198" s="49"/>
      <c r="BCW198" s="49"/>
      <c r="BCX198" s="49"/>
      <c r="BCY198" s="49"/>
      <c r="BDQ198" s="49"/>
      <c r="BDR198" s="49"/>
      <c r="BDU198" s="49"/>
      <c r="BDX198" s="49"/>
      <c r="BDZ198" s="49"/>
      <c r="BEB198" s="49"/>
      <c r="BEE198" s="49"/>
      <c r="BEH198" s="49"/>
      <c r="BEK198" s="49"/>
      <c r="BEN198" s="49"/>
      <c r="BEQ198" s="49"/>
      <c r="BET198" s="49"/>
      <c r="BEW198" s="49"/>
      <c r="BEZ198" s="49"/>
      <c r="BFB198" s="49"/>
      <c r="BFO198" s="49"/>
      <c r="BFP198" s="49"/>
      <c r="BFQ198" s="49"/>
      <c r="BFR198" s="49"/>
      <c r="BFS198" s="49"/>
      <c r="BFT198" s="49"/>
      <c r="BFU198" s="49"/>
      <c r="BFV198" s="49"/>
      <c r="BFW198" s="49"/>
      <c r="BFX198" s="49"/>
      <c r="BFY198" s="49"/>
      <c r="BFZ198" s="49"/>
      <c r="BGA198" s="49"/>
      <c r="BGB198" s="49"/>
      <c r="BGC198" s="49"/>
      <c r="BGD198" s="49"/>
      <c r="BGE198" s="49"/>
      <c r="BGF198" s="49"/>
      <c r="BGG198" s="49"/>
      <c r="BGH198" s="49"/>
      <c r="BGI198" s="49"/>
      <c r="BGJ198" s="49"/>
      <c r="BGK198" s="49"/>
      <c r="BGL198" s="49"/>
      <c r="BGM198" s="49"/>
      <c r="BGN198" s="49"/>
      <c r="BGO198" s="49"/>
      <c r="BGP198" s="49"/>
      <c r="BGQ198" s="49"/>
      <c r="BGR198" s="49"/>
      <c r="BGS198" s="49"/>
      <c r="BGT198" s="49"/>
      <c r="BGU198" s="49"/>
      <c r="BGV198" s="49"/>
      <c r="BGW198" s="49"/>
      <c r="BGX198" s="49"/>
      <c r="BGY198" s="49"/>
      <c r="BGZ198" s="49"/>
      <c r="BHA198" s="49"/>
      <c r="BHB198" s="49"/>
      <c r="BHE198" s="49"/>
      <c r="BHH198" s="49"/>
      <c r="BHK198" s="49"/>
      <c r="BHN198" s="49"/>
      <c r="BHQ198" s="49"/>
      <c r="BHT198" s="49"/>
      <c r="BIC198" s="49"/>
      <c r="BIF198" s="49"/>
      <c r="BII198" s="49"/>
      <c r="BIL198" s="49"/>
      <c r="BIU198" s="49"/>
      <c r="BJA198" s="49"/>
      <c r="BJD198" s="49"/>
      <c r="BJG198" s="49"/>
      <c r="BJJ198" s="49"/>
      <c r="BJP198" s="49"/>
      <c r="BJS198" s="49"/>
      <c r="BJY198" s="49"/>
      <c r="BKA198" s="49"/>
      <c r="BKB198" s="49"/>
      <c r="BKD198" s="49"/>
      <c r="BKU198" s="49"/>
      <c r="BKZ198" s="49"/>
      <c r="BLF198" s="49"/>
      <c r="BLI198" s="49"/>
      <c r="BLL198" s="49"/>
      <c r="BLT198" s="49"/>
      <c r="BMP198" s="49"/>
      <c r="BMQ198" s="49"/>
      <c r="BMR198" s="49"/>
      <c r="BMS198" s="49"/>
      <c r="BMT198" s="49"/>
      <c r="BMU198" s="49"/>
      <c r="BNM198" s="49"/>
      <c r="BNN198" s="49"/>
      <c r="BNQ198" s="49"/>
      <c r="BNT198" s="49"/>
      <c r="BNV198" s="49"/>
      <c r="BNX198" s="49"/>
      <c r="BOA198" s="49"/>
      <c r="BOD198" s="49"/>
      <c r="BOG198" s="49"/>
      <c r="BOJ198" s="49"/>
      <c r="BOM198" s="49"/>
      <c r="BOP198" s="49"/>
      <c r="BOS198" s="49"/>
      <c r="BOV198" s="49"/>
      <c r="BOX198" s="49"/>
      <c r="BPK198" s="49"/>
      <c r="BPL198" s="49"/>
      <c r="BPM198" s="49"/>
      <c r="BPN198" s="49"/>
      <c r="BPO198" s="49"/>
      <c r="BPP198" s="49"/>
      <c r="BPQ198" s="49"/>
      <c r="BPR198" s="49"/>
      <c r="BPS198" s="49"/>
      <c r="BPT198" s="49"/>
      <c r="BPU198" s="49"/>
      <c r="BPV198" s="49"/>
      <c r="BPW198" s="49"/>
      <c r="BPX198" s="49"/>
      <c r="BPY198" s="49"/>
      <c r="BPZ198" s="49"/>
      <c r="BQA198" s="49"/>
      <c r="BQB198" s="49"/>
      <c r="BQC198" s="49"/>
      <c r="BQD198" s="49"/>
      <c r="BQE198" s="49"/>
      <c r="BQF198" s="49"/>
      <c r="BQG198" s="49"/>
      <c r="BQH198" s="49"/>
      <c r="BQI198" s="49"/>
      <c r="BQJ198" s="49"/>
      <c r="BQK198" s="49"/>
      <c r="BQL198" s="49"/>
      <c r="BQM198" s="49"/>
      <c r="BQN198" s="49"/>
      <c r="BQO198" s="49"/>
      <c r="BQP198" s="49"/>
      <c r="BQQ198" s="49"/>
      <c r="BQR198" s="49"/>
      <c r="BQS198" s="49"/>
      <c r="BQT198" s="49"/>
      <c r="BQU198" s="49"/>
      <c r="BQV198" s="49"/>
      <c r="BQW198" s="49"/>
      <c r="BQX198" s="49"/>
      <c r="BRA198" s="49"/>
      <c r="BRD198" s="49"/>
      <c r="BRG198" s="49"/>
      <c r="BRJ198" s="49"/>
      <c r="BRM198" s="49"/>
      <c r="BRP198" s="49"/>
      <c r="BRY198" s="49"/>
      <c r="BSB198" s="49"/>
      <c r="BSE198" s="49"/>
      <c r="BSH198" s="49"/>
      <c r="BSQ198" s="49"/>
      <c r="BSW198" s="49"/>
      <c r="BSZ198" s="49"/>
      <c r="BTC198" s="49"/>
      <c r="BTF198" s="49"/>
      <c r="BTL198" s="49"/>
      <c r="BTO198" s="49"/>
      <c r="BTU198" s="49"/>
      <c r="BTW198" s="49"/>
      <c r="BTX198" s="49"/>
      <c r="BTZ198" s="49"/>
      <c r="BUQ198" s="49"/>
      <c r="BUV198" s="49"/>
      <c r="BVB198" s="49"/>
      <c r="BVE198" s="49"/>
      <c r="BVH198" s="49"/>
      <c r="BVP198" s="49"/>
      <c r="BWL198" s="49"/>
      <c r="BWM198" s="49"/>
      <c r="BWN198" s="49"/>
      <c r="BWO198" s="49"/>
      <c r="BWP198" s="49"/>
      <c r="BWQ198" s="49"/>
      <c r="BXI198" s="49"/>
      <c r="BXJ198" s="49"/>
      <c r="BXM198" s="49"/>
      <c r="BXP198" s="49"/>
      <c r="BXR198" s="49"/>
      <c r="BXT198" s="49"/>
      <c r="BXW198" s="49"/>
      <c r="BXZ198" s="49"/>
      <c r="BYC198" s="49"/>
      <c r="BYF198" s="49"/>
      <c r="BYI198" s="49"/>
      <c r="BYL198" s="49"/>
      <c r="BYO198" s="49"/>
      <c r="BYR198" s="49"/>
      <c r="BYT198" s="49"/>
      <c r="BZG198" s="49"/>
      <c r="BZH198" s="49"/>
      <c r="BZI198" s="49"/>
      <c r="BZJ198" s="49"/>
      <c r="BZK198" s="49"/>
      <c r="BZL198" s="49"/>
      <c r="BZM198" s="49"/>
      <c r="BZN198" s="49"/>
      <c r="BZO198" s="49"/>
      <c r="BZP198" s="49"/>
      <c r="BZQ198" s="49"/>
      <c r="BZR198" s="49"/>
      <c r="BZS198" s="49"/>
      <c r="BZT198" s="49"/>
      <c r="BZU198" s="49"/>
      <c r="BZV198" s="49"/>
      <c r="BZW198" s="49"/>
      <c r="BZX198" s="49"/>
      <c r="BZY198" s="49"/>
      <c r="BZZ198" s="49"/>
      <c r="CAA198" s="49"/>
      <c r="CAB198" s="49"/>
      <c r="CAC198" s="49"/>
      <c r="CAD198" s="49"/>
      <c r="CAE198" s="49"/>
      <c r="CAF198" s="49"/>
      <c r="CAG198" s="49"/>
      <c r="CAH198" s="49"/>
      <c r="CAI198" s="49"/>
      <c r="CAJ198" s="49"/>
      <c r="CAK198" s="49"/>
      <c r="CAL198" s="49"/>
      <c r="CAM198" s="49"/>
      <c r="CAN198" s="49"/>
      <c r="CAO198" s="49"/>
      <c r="CAP198" s="49"/>
      <c r="CAQ198" s="49"/>
      <c r="CAR198" s="49"/>
      <c r="CAS198" s="49"/>
      <c r="CAT198" s="49"/>
      <c r="CAW198" s="49"/>
      <c r="CAZ198" s="49"/>
      <c r="CBC198" s="49"/>
      <c r="CBF198" s="49"/>
      <c r="CBI198" s="49"/>
      <c r="CBL198" s="49"/>
      <c r="CBU198" s="49"/>
      <c r="CBX198" s="49"/>
      <c r="CCA198" s="49"/>
      <c r="CCD198" s="49"/>
      <c r="CCM198" s="49"/>
      <c r="CCS198" s="49"/>
      <c r="CCV198" s="49"/>
      <c r="CCY198" s="49"/>
      <c r="CDB198" s="49"/>
      <c r="CDH198" s="49"/>
      <c r="CDK198" s="49"/>
      <c r="CDQ198" s="49"/>
      <c r="CDS198" s="49"/>
      <c r="CDT198" s="49"/>
      <c r="CDV198" s="49"/>
      <c r="CEM198" s="49"/>
      <c r="CER198" s="49"/>
      <c r="CEX198" s="49"/>
      <c r="CFA198" s="49"/>
      <c r="CFD198" s="49"/>
      <c r="CFL198" s="49"/>
      <c r="CGH198" s="49"/>
      <c r="CGI198" s="49"/>
      <c r="CGJ198" s="49"/>
      <c r="CGK198" s="49"/>
      <c r="CGL198" s="49"/>
      <c r="CGM198" s="49"/>
      <c r="CHE198" s="49"/>
      <c r="CHF198" s="49"/>
      <c r="CHI198" s="49"/>
      <c r="CHL198" s="49"/>
      <c r="CHN198" s="49"/>
      <c r="CHP198" s="49"/>
      <c r="CHS198" s="49"/>
      <c r="CHV198" s="49"/>
      <c r="CHY198" s="49"/>
      <c r="CIB198" s="49"/>
      <c r="CIE198" s="49"/>
      <c r="CIH198" s="49"/>
      <c r="CIK198" s="49"/>
      <c r="CIN198" s="49"/>
      <c r="CIP198" s="49"/>
      <c r="CJC198" s="49"/>
      <c r="CJD198" s="49"/>
      <c r="CJE198" s="49"/>
      <c r="CJF198" s="49"/>
      <c r="CJG198" s="49"/>
      <c r="CJH198" s="49"/>
      <c r="CJI198" s="49"/>
      <c r="CJJ198" s="49"/>
      <c r="CJK198" s="49"/>
      <c r="CJL198" s="49"/>
      <c r="CJM198" s="49"/>
      <c r="CJN198" s="49"/>
      <c r="CJO198" s="49"/>
      <c r="CJP198" s="49"/>
      <c r="CJQ198" s="49"/>
      <c r="CJR198" s="49"/>
      <c r="CJS198" s="49"/>
      <c r="CJT198" s="49"/>
      <c r="CJU198" s="49"/>
      <c r="CJV198" s="49"/>
      <c r="CJW198" s="49"/>
      <c r="CJX198" s="49"/>
      <c r="CJY198" s="49"/>
      <c r="CJZ198" s="49"/>
      <c r="CKA198" s="49"/>
      <c r="CKB198" s="49"/>
      <c r="CKC198" s="49"/>
      <c r="CKD198" s="49"/>
      <c r="CKE198" s="49"/>
      <c r="CKF198" s="49"/>
      <c r="CKG198" s="49"/>
      <c r="CKH198" s="49"/>
      <c r="CKI198" s="49"/>
      <c r="CKJ198" s="49"/>
      <c r="CKK198" s="49"/>
      <c r="CKL198" s="49"/>
      <c r="CKM198" s="49"/>
      <c r="CKN198" s="49"/>
      <c r="CKO198" s="49"/>
      <c r="CKP198" s="49"/>
      <c r="CKS198" s="49"/>
      <c r="CKV198" s="49"/>
      <c r="CKY198" s="49"/>
      <c r="CLB198" s="49"/>
      <c r="CLE198" s="49"/>
      <c r="CLH198" s="49"/>
      <c r="CLQ198" s="49"/>
      <c r="CLT198" s="49"/>
      <c r="CLW198" s="49"/>
      <c r="CLZ198" s="49"/>
      <c r="CMI198" s="49"/>
      <c r="CMO198" s="49"/>
      <c r="CMR198" s="49"/>
      <c r="CMU198" s="49"/>
      <c r="CMX198" s="49"/>
      <c r="CND198" s="49"/>
      <c r="CNG198" s="49"/>
      <c r="CNM198" s="49"/>
      <c r="CNO198" s="49"/>
      <c r="CNP198" s="49"/>
      <c r="CNR198" s="49"/>
      <c r="COI198" s="49"/>
      <c r="CON198" s="49"/>
      <c r="COT198" s="49"/>
      <c r="COW198" s="49"/>
      <c r="COZ198" s="49"/>
      <c r="CPH198" s="49"/>
      <c r="CQD198" s="49"/>
      <c r="CQE198" s="49"/>
      <c r="CQF198" s="49"/>
      <c r="CQG198" s="49"/>
      <c r="CQH198" s="49"/>
      <c r="CQI198" s="49"/>
      <c r="CRA198" s="49"/>
      <c r="CRB198" s="49"/>
      <c r="CRE198" s="49"/>
      <c r="CRH198" s="49"/>
      <c r="CRJ198" s="49"/>
      <c r="CRL198" s="49"/>
      <c r="CRO198" s="49"/>
      <c r="CRR198" s="49"/>
      <c r="CRU198" s="49"/>
      <c r="CRX198" s="49"/>
      <c r="CSA198" s="49"/>
      <c r="CSD198" s="49"/>
      <c r="CSG198" s="49"/>
      <c r="CSJ198" s="49"/>
      <c r="CSL198" s="49"/>
      <c r="CSY198" s="49"/>
      <c r="CSZ198" s="49"/>
      <c r="CTA198" s="49"/>
      <c r="CTB198" s="49"/>
      <c r="CTC198" s="49"/>
      <c r="CTD198" s="49"/>
      <c r="CTE198" s="49"/>
      <c r="CTF198" s="49"/>
      <c r="CTG198" s="49"/>
      <c r="CTH198" s="49"/>
      <c r="CTI198" s="49"/>
      <c r="CTJ198" s="49"/>
      <c r="CTK198" s="49"/>
      <c r="CTL198" s="49"/>
      <c r="CTM198" s="49"/>
      <c r="CTN198" s="49"/>
      <c r="CTO198" s="49"/>
      <c r="CTP198" s="49"/>
      <c r="CTQ198" s="49"/>
      <c r="CTR198" s="49"/>
      <c r="CTS198" s="49"/>
      <c r="CTT198" s="49"/>
      <c r="CTU198" s="49"/>
      <c r="CTV198" s="49"/>
      <c r="CTW198" s="49"/>
      <c r="CTX198" s="49"/>
      <c r="CTY198" s="49"/>
      <c r="CTZ198" s="49"/>
      <c r="CUA198" s="49"/>
      <c r="CUB198" s="49"/>
      <c r="CUC198" s="49"/>
      <c r="CUD198" s="49"/>
      <c r="CUE198" s="49"/>
      <c r="CUF198" s="49"/>
      <c r="CUG198" s="49"/>
      <c r="CUH198" s="49"/>
      <c r="CUI198" s="49"/>
      <c r="CUJ198" s="49"/>
      <c r="CUK198" s="49"/>
      <c r="CUL198" s="49"/>
      <c r="CUO198" s="49"/>
      <c r="CUR198" s="49"/>
      <c r="CUU198" s="49"/>
      <c r="CUX198" s="49"/>
      <c r="CVA198" s="49"/>
      <c r="CVD198" s="49"/>
      <c r="CVM198" s="49"/>
      <c r="CVP198" s="49"/>
      <c r="CVS198" s="49"/>
      <c r="CVV198" s="49"/>
      <c r="CWE198" s="49"/>
      <c r="CWK198" s="49"/>
      <c r="CWN198" s="49"/>
      <c r="CWQ198" s="49"/>
      <c r="CWT198" s="49"/>
      <c r="CWZ198" s="49"/>
      <c r="CXC198" s="49"/>
      <c r="CXI198" s="49"/>
      <c r="CXK198" s="49"/>
      <c r="CXL198" s="49"/>
      <c r="CXN198" s="49"/>
      <c r="CYE198" s="49"/>
      <c r="CYJ198" s="49"/>
      <c r="CYP198" s="49"/>
      <c r="CYS198" s="49"/>
      <c r="CYV198" s="49"/>
      <c r="CZD198" s="49"/>
      <c r="CZZ198" s="49"/>
      <c r="DAA198" s="49"/>
      <c r="DAB198" s="49"/>
      <c r="DAC198" s="49"/>
      <c r="DAD198" s="49"/>
      <c r="DAE198" s="49"/>
      <c r="DAW198" s="49"/>
      <c r="DAX198" s="49"/>
      <c r="DBA198" s="49"/>
      <c r="DBD198" s="49"/>
      <c r="DBF198" s="49"/>
      <c r="DBH198" s="49"/>
      <c r="DBK198" s="49"/>
      <c r="DBN198" s="49"/>
      <c r="DBQ198" s="49"/>
      <c r="DBT198" s="49"/>
      <c r="DBW198" s="49"/>
      <c r="DBZ198" s="49"/>
      <c r="DCC198" s="49"/>
      <c r="DCF198" s="49"/>
      <c r="DCH198" s="49"/>
      <c r="DCU198" s="49"/>
      <c r="DCV198" s="49"/>
      <c r="DCW198" s="49"/>
      <c r="DCX198" s="49"/>
      <c r="DCY198" s="49"/>
      <c r="DCZ198" s="49"/>
      <c r="DDA198" s="49"/>
      <c r="DDB198" s="49"/>
      <c r="DDC198" s="49"/>
      <c r="DDD198" s="49"/>
      <c r="DDE198" s="49"/>
      <c r="DDF198" s="49"/>
      <c r="DDG198" s="49"/>
      <c r="DDH198" s="49"/>
      <c r="DDI198" s="49"/>
      <c r="DDJ198" s="49"/>
      <c r="DDK198" s="49"/>
      <c r="DDL198" s="49"/>
      <c r="DDM198" s="49"/>
      <c r="DDN198" s="49"/>
      <c r="DDO198" s="49"/>
      <c r="DDP198" s="49"/>
      <c r="DDQ198" s="49"/>
      <c r="DDR198" s="49"/>
      <c r="DDS198" s="49"/>
      <c r="DDT198" s="49"/>
      <c r="DDU198" s="49"/>
      <c r="DDV198" s="49"/>
      <c r="DDW198" s="49"/>
      <c r="DDX198" s="49"/>
      <c r="DDY198" s="49"/>
      <c r="DDZ198" s="49"/>
      <c r="DEA198" s="49"/>
      <c r="DEB198" s="49"/>
      <c r="DEC198" s="49"/>
      <c r="DED198" s="49"/>
      <c r="DEE198" s="49"/>
      <c r="DEF198" s="49"/>
      <c r="DEG198" s="49"/>
      <c r="DEH198" s="49"/>
      <c r="DEK198" s="49"/>
      <c r="DEN198" s="49"/>
      <c r="DEQ198" s="49"/>
      <c r="DET198" s="49"/>
      <c r="DEW198" s="49"/>
      <c r="DEZ198" s="49"/>
      <c r="DFI198" s="49"/>
      <c r="DFL198" s="49"/>
      <c r="DFO198" s="49"/>
      <c r="DFR198" s="49"/>
      <c r="DGA198" s="49"/>
      <c r="DGG198" s="49"/>
      <c r="DGJ198" s="49"/>
      <c r="DGM198" s="49"/>
      <c r="DGP198" s="49"/>
      <c r="DGV198" s="49"/>
      <c r="DGY198" s="49"/>
      <c r="DHE198" s="49"/>
      <c r="DHG198" s="49"/>
      <c r="DHH198" s="49"/>
      <c r="DHJ198" s="49"/>
      <c r="DIA198" s="49"/>
      <c r="DIF198" s="49"/>
      <c r="DIL198" s="49"/>
      <c r="DIO198" s="49"/>
      <c r="DIR198" s="49"/>
      <c r="DIZ198" s="49"/>
      <c r="DJV198" s="49"/>
      <c r="DJW198" s="49"/>
      <c r="DJX198" s="49"/>
      <c r="DJY198" s="49"/>
      <c r="DJZ198" s="49"/>
      <c r="DKA198" s="49"/>
      <c r="DKS198" s="49"/>
      <c r="DKT198" s="49"/>
      <c r="DKW198" s="49"/>
      <c r="DKZ198" s="49"/>
      <c r="DLB198" s="49"/>
      <c r="DLD198" s="49"/>
      <c r="DLG198" s="49"/>
      <c r="DLJ198" s="49"/>
      <c r="DLM198" s="49"/>
      <c r="DLP198" s="49"/>
      <c r="DLS198" s="49"/>
      <c r="DLV198" s="49"/>
      <c r="DLY198" s="49"/>
      <c r="DMB198" s="49"/>
      <c r="DMD198" s="49"/>
      <c r="DMQ198" s="49"/>
      <c r="DMR198" s="49"/>
      <c r="DMS198" s="49"/>
      <c r="DMT198" s="49"/>
      <c r="DMU198" s="49"/>
      <c r="DMV198" s="49"/>
      <c r="DMW198" s="49"/>
      <c r="DMX198" s="49"/>
      <c r="DMY198" s="49"/>
      <c r="DMZ198" s="49"/>
      <c r="DNA198" s="49"/>
      <c r="DNB198" s="49"/>
      <c r="DNC198" s="49"/>
      <c r="DND198" s="49"/>
      <c r="DNE198" s="49"/>
      <c r="DNF198" s="49"/>
      <c r="DNG198" s="49"/>
      <c r="DNH198" s="49"/>
      <c r="DNI198" s="49"/>
      <c r="DNJ198" s="49"/>
      <c r="DNK198" s="49"/>
      <c r="DNL198" s="49"/>
      <c r="DNM198" s="49"/>
      <c r="DNN198" s="49"/>
      <c r="DNO198" s="49"/>
      <c r="DNP198" s="49"/>
      <c r="DNQ198" s="49"/>
      <c r="DNR198" s="49"/>
      <c r="DNS198" s="49"/>
      <c r="DNT198" s="49"/>
      <c r="DNU198" s="49"/>
      <c r="DNV198" s="49"/>
      <c r="DNW198" s="49"/>
      <c r="DNX198" s="49"/>
      <c r="DNY198" s="49"/>
      <c r="DNZ198" s="49"/>
      <c r="DOA198" s="49"/>
      <c r="DOB198" s="49"/>
      <c r="DOC198" s="49"/>
      <c r="DOD198" s="49"/>
      <c r="DOG198" s="49"/>
      <c r="DOJ198" s="49"/>
      <c r="DOM198" s="49"/>
      <c r="DOP198" s="49"/>
      <c r="DOS198" s="49"/>
      <c r="DOV198" s="49"/>
      <c r="DPE198" s="49"/>
      <c r="DPH198" s="49"/>
      <c r="DPK198" s="49"/>
      <c r="DPN198" s="49"/>
      <c r="DPW198" s="49"/>
      <c r="DQC198" s="49"/>
      <c r="DQF198" s="49"/>
      <c r="DQI198" s="49"/>
      <c r="DQL198" s="49"/>
      <c r="DQR198" s="49"/>
      <c r="DQU198" s="49"/>
      <c r="DRA198" s="49"/>
      <c r="DRC198" s="49"/>
      <c r="DRD198" s="49"/>
      <c r="DRF198" s="49"/>
      <c r="DRW198" s="49"/>
      <c r="DSB198" s="49"/>
      <c r="DSH198" s="49"/>
      <c r="DSK198" s="49"/>
      <c r="DSN198" s="49"/>
      <c r="DSV198" s="49"/>
      <c r="DTR198" s="49"/>
      <c r="DTS198" s="49"/>
      <c r="DTT198" s="49"/>
      <c r="DTU198" s="49"/>
      <c r="DTV198" s="49"/>
      <c r="DTW198" s="49"/>
      <c r="DUO198" s="49"/>
      <c r="DUP198" s="49"/>
      <c r="DUS198" s="49"/>
      <c r="DUV198" s="49"/>
      <c r="DUX198" s="49"/>
      <c r="DUZ198" s="49"/>
      <c r="DVC198" s="49"/>
      <c r="DVF198" s="49"/>
      <c r="DVI198" s="49"/>
      <c r="DVL198" s="49"/>
      <c r="DVO198" s="49"/>
      <c r="DVR198" s="49"/>
      <c r="DVU198" s="49"/>
      <c r="DVX198" s="49"/>
      <c r="DVZ198" s="49"/>
      <c r="DWM198" s="49"/>
      <c r="DWN198" s="49"/>
      <c r="DWO198" s="49"/>
      <c r="DWP198" s="49"/>
      <c r="DWQ198" s="49"/>
      <c r="DWR198" s="49"/>
      <c r="DWS198" s="49"/>
      <c r="DWT198" s="49"/>
      <c r="DWU198" s="49"/>
      <c r="DWV198" s="49"/>
      <c r="DWW198" s="49"/>
      <c r="DWX198" s="49"/>
      <c r="DWY198" s="49"/>
      <c r="DWZ198" s="49"/>
      <c r="DXA198" s="49"/>
      <c r="DXB198" s="49"/>
      <c r="DXC198" s="49"/>
      <c r="DXD198" s="49"/>
      <c r="DXE198" s="49"/>
      <c r="DXF198" s="49"/>
      <c r="DXG198" s="49"/>
      <c r="DXH198" s="49"/>
      <c r="DXI198" s="49"/>
      <c r="DXJ198" s="49"/>
      <c r="DXK198" s="49"/>
      <c r="DXL198" s="49"/>
      <c r="DXM198" s="49"/>
      <c r="DXN198" s="49"/>
      <c r="DXO198" s="49"/>
      <c r="DXP198" s="49"/>
      <c r="DXQ198" s="49"/>
      <c r="DXR198" s="49"/>
      <c r="DXS198" s="49"/>
      <c r="DXT198" s="49"/>
      <c r="DXU198" s="49"/>
      <c r="DXV198" s="49"/>
      <c r="DXW198" s="49"/>
      <c r="DXX198" s="49"/>
      <c r="DXY198" s="49"/>
      <c r="DXZ198" s="49"/>
      <c r="DYC198" s="49"/>
      <c r="DYF198" s="49"/>
      <c r="DYI198" s="49"/>
      <c r="DYL198" s="49"/>
      <c r="DYO198" s="49"/>
      <c r="DYR198" s="49"/>
      <c r="DZA198" s="49"/>
      <c r="DZD198" s="49"/>
      <c r="DZG198" s="49"/>
      <c r="DZJ198" s="49"/>
      <c r="DZS198" s="49"/>
      <c r="DZY198" s="49"/>
      <c r="EAB198" s="49"/>
      <c r="EAE198" s="49"/>
      <c r="EAH198" s="49"/>
      <c r="EAN198" s="49"/>
      <c r="EAQ198" s="49"/>
      <c r="EAW198" s="49"/>
      <c r="EAY198" s="49"/>
      <c r="EAZ198" s="49"/>
      <c r="EBB198" s="49"/>
      <c r="EBS198" s="49"/>
      <c r="EBX198" s="49"/>
      <c r="ECD198" s="49"/>
      <c r="ECG198" s="49"/>
      <c r="ECJ198" s="49"/>
      <c r="ECR198" s="49"/>
      <c r="EDN198" s="49"/>
      <c r="EDO198" s="49"/>
      <c r="EDP198" s="49"/>
      <c r="EDQ198" s="49"/>
      <c r="EDR198" s="49"/>
      <c r="EDS198" s="49"/>
      <c r="EEK198" s="49"/>
      <c r="EEL198" s="49"/>
      <c r="EEO198" s="49"/>
      <c r="EER198" s="49"/>
      <c r="EET198" s="49"/>
      <c r="EEV198" s="49"/>
      <c r="EEY198" s="49"/>
      <c r="EFB198" s="49"/>
      <c r="EFE198" s="49"/>
      <c r="EFH198" s="49"/>
      <c r="EFK198" s="49"/>
      <c r="EFN198" s="49"/>
      <c r="EFQ198" s="49"/>
      <c r="EFT198" s="49"/>
      <c r="EFV198" s="49"/>
      <c r="EGI198" s="49"/>
      <c r="EGJ198" s="49"/>
      <c r="EGK198" s="49"/>
      <c r="EGL198" s="49"/>
      <c r="EGM198" s="49"/>
      <c r="EGN198" s="49"/>
      <c r="EGO198" s="49"/>
      <c r="EGP198" s="49"/>
      <c r="EGQ198" s="49"/>
      <c r="EGR198" s="49"/>
      <c r="EGS198" s="49"/>
      <c r="EGT198" s="49"/>
      <c r="EGU198" s="49"/>
      <c r="EGV198" s="49"/>
      <c r="EGW198" s="49"/>
      <c r="EGX198" s="49"/>
      <c r="EGY198" s="49"/>
      <c r="EGZ198" s="49"/>
      <c r="EHA198" s="49"/>
      <c r="EHB198" s="49"/>
      <c r="EHC198" s="49"/>
      <c r="EHD198" s="49"/>
      <c r="EHE198" s="49"/>
      <c r="EHF198" s="49"/>
      <c r="EHG198" s="49"/>
      <c r="EHH198" s="49"/>
      <c r="EHI198" s="49"/>
      <c r="EHJ198" s="49"/>
      <c r="EHK198" s="49"/>
      <c r="EHL198" s="49"/>
      <c r="EHM198" s="49"/>
      <c r="EHN198" s="49"/>
      <c r="EHO198" s="49"/>
      <c r="EHP198" s="49"/>
      <c r="EHQ198" s="49"/>
      <c r="EHR198" s="49"/>
      <c r="EHS198" s="49"/>
      <c r="EHT198" s="49"/>
      <c r="EHU198" s="49"/>
      <c r="EHV198" s="49"/>
      <c r="EHY198" s="49"/>
      <c r="EIB198" s="49"/>
      <c r="EIE198" s="49"/>
      <c r="EIH198" s="49"/>
      <c r="EIK198" s="49"/>
      <c r="EIN198" s="49"/>
      <c r="EIW198" s="49"/>
      <c r="EIZ198" s="49"/>
      <c r="EJC198" s="49"/>
      <c r="EJF198" s="49"/>
      <c r="EJO198" s="49"/>
      <c r="EJU198" s="49"/>
      <c r="EJX198" s="49"/>
      <c r="EKA198" s="49"/>
      <c r="EKD198" s="49"/>
      <c r="EKJ198" s="49"/>
      <c r="EKM198" s="49"/>
      <c r="EKS198" s="49"/>
      <c r="EKU198" s="49"/>
      <c r="EKV198" s="49"/>
      <c r="EKX198" s="49"/>
      <c r="ELO198" s="49"/>
      <c r="ELT198" s="49"/>
      <c r="ELZ198" s="49"/>
      <c r="EMC198" s="49"/>
      <c r="EMF198" s="49"/>
      <c r="EMN198" s="49"/>
      <c r="ENJ198" s="49"/>
      <c r="ENK198" s="49"/>
      <c r="ENL198" s="49"/>
      <c r="ENM198" s="49"/>
      <c r="ENN198" s="49"/>
      <c r="ENO198" s="49"/>
      <c r="EOG198" s="49"/>
      <c r="EOH198" s="49"/>
      <c r="EOK198" s="49"/>
      <c r="EON198" s="49"/>
      <c r="EOP198" s="49"/>
      <c r="EOR198" s="49"/>
      <c r="EOU198" s="49"/>
      <c r="EOX198" s="49"/>
      <c r="EPA198" s="49"/>
      <c r="EPD198" s="49"/>
      <c r="EPG198" s="49"/>
      <c r="EPJ198" s="49"/>
      <c r="EPM198" s="49"/>
      <c r="EPP198" s="49"/>
      <c r="EPR198" s="49"/>
      <c r="EQE198" s="49"/>
      <c r="EQF198" s="49"/>
      <c r="EQG198" s="49"/>
      <c r="EQH198" s="49"/>
      <c r="EQI198" s="49"/>
      <c r="EQJ198" s="49"/>
      <c r="EQK198" s="49"/>
      <c r="EQL198" s="49"/>
      <c r="EQM198" s="49"/>
      <c r="EQN198" s="49"/>
      <c r="EQO198" s="49"/>
      <c r="EQP198" s="49"/>
      <c r="EQQ198" s="49"/>
      <c r="EQR198" s="49"/>
      <c r="EQS198" s="49"/>
      <c r="EQT198" s="49"/>
      <c r="EQU198" s="49"/>
      <c r="EQV198" s="49"/>
      <c r="EQW198" s="49"/>
      <c r="EQX198" s="49"/>
      <c r="EQY198" s="49"/>
      <c r="EQZ198" s="49"/>
      <c r="ERA198" s="49"/>
      <c r="ERB198" s="49"/>
      <c r="ERC198" s="49"/>
      <c r="ERD198" s="49"/>
      <c r="ERE198" s="49"/>
      <c r="ERF198" s="49"/>
      <c r="ERG198" s="49"/>
      <c r="ERH198" s="49"/>
      <c r="ERI198" s="49"/>
      <c r="ERJ198" s="49"/>
      <c r="ERK198" s="49"/>
      <c r="ERL198" s="49"/>
      <c r="ERM198" s="49"/>
      <c r="ERN198" s="49"/>
      <c r="ERO198" s="49"/>
      <c r="ERP198" s="49"/>
      <c r="ERQ198" s="49"/>
      <c r="ERR198" s="49"/>
      <c r="ERU198" s="49"/>
      <c r="ERX198" s="49"/>
      <c r="ESA198" s="49"/>
      <c r="ESD198" s="49"/>
      <c r="ESG198" s="49"/>
      <c r="ESJ198" s="49"/>
      <c r="ESS198" s="49"/>
      <c r="ESV198" s="49"/>
      <c r="ESY198" s="49"/>
      <c r="ETB198" s="49"/>
      <c r="ETK198" s="49"/>
      <c r="ETQ198" s="49"/>
      <c r="ETT198" s="49"/>
      <c r="ETW198" s="49"/>
      <c r="ETZ198" s="49"/>
      <c r="EUF198" s="49"/>
      <c r="EUI198" s="49"/>
      <c r="EUO198" s="49"/>
      <c r="EUQ198" s="49"/>
      <c r="EUR198" s="49"/>
      <c r="EUT198" s="49"/>
      <c r="EVK198" s="49"/>
      <c r="EVP198" s="49"/>
      <c r="EVV198" s="49"/>
      <c r="EVY198" s="49"/>
      <c r="EWB198" s="49"/>
      <c r="EWJ198" s="49"/>
      <c r="EXF198" s="49"/>
      <c r="EXG198" s="49"/>
      <c r="EXH198" s="49"/>
      <c r="EXI198" s="49"/>
      <c r="EXJ198" s="49"/>
      <c r="EXK198" s="49"/>
      <c r="EYC198" s="49"/>
      <c r="EYD198" s="49"/>
      <c r="EYG198" s="49"/>
      <c r="EYJ198" s="49"/>
      <c r="EYL198" s="49"/>
      <c r="EYN198" s="49"/>
      <c r="EYQ198" s="49"/>
      <c r="EYT198" s="49"/>
      <c r="EYW198" s="49"/>
      <c r="EYZ198" s="49"/>
      <c r="EZC198" s="49"/>
      <c r="EZF198" s="49"/>
      <c r="EZI198" s="49"/>
      <c r="EZL198" s="49"/>
      <c r="EZN198" s="49"/>
      <c r="FAA198" s="49"/>
      <c r="FAB198" s="49"/>
      <c r="FAC198" s="49"/>
      <c r="FAD198" s="49"/>
      <c r="FAE198" s="49"/>
      <c r="FAF198" s="49"/>
      <c r="FAG198" s="49"/>
      <c r="FAH198" s="49"/>
      <c r="FAI198" s="49"/>
      <c r="FAJ198" s="49"/>
      <c r="FAK198" s="49"/>
      <c r="FAL198" s="49"/>
      <c r="FAM198" s="49"/>
      <c r="FAN198" s="49"/>
      <c r="FAO198" s="49"/>
      <c r="FAP198" s="49"/>
      <c r="FAQ198" s="49"/>
      <c r="FAR198" s="49"/>
      <c r="FAS198" s="49"/>
      <c r="FAT198" s="49"/>
      <c r="FAU198" s="49"/>
      <c r="FAV198" s="49"/>
      <c r="FAW198" s="49"/>
      <c r="FAX198" s="49"/>
      <c r="FAY198" s="49"/>
      <c r="FAZ198" s="49"/>
      <c r="FBA198" s="49"/>
      <c r="FBB198" s="49"/>
      <c r="FBC198" s="49"/>
      <c r="FBD198" s="49"/>
      <c r="FBE198" s="49"/>
      <c r="FBF198" s="49"/>
      <c r="FBG198" s="49"/>
      <c r="FBH198" s="49"/>
      <c r="FBI198" s="49"/>
      <c r="FBJ198" s="49"/>
      <c r="FBK198" s="49"/>
      <c r="FBL198" s="49"/>
      <c r="FBM198" s="49"/>
      <c r="FBN198" s="49"/>
      <c r="FBQ198" s="49"/>
      <c r="FBT198" s="49"/>
      <c r="FBW198" s="49"/>
      <c r="FBZ198" s="49"/>
      <c r="FCC198" s="49"/>
      <c r="FCF198" s="49"/>
      <c r="FCO198" s="49"/>
      <c r="FCR198" s="49"/>
      <c r="FCU198" s="49"/>
      <c r="FCX198" s="49"/>
      <c r="FDG198" s="49"/>
      <c r="FDM198" s="49"/>
      <c r="FDP198" s="49"/>
      <c r="FDS198" s="49"/>
      <c r="FDV198" s="49"/>
      <c r="FEB198" s="49"/>
      <c r="FEE198" s="49"/>
      <c r="FEK198" s="49"/>
      <c r="FEM198" s="49"/>
      <c r="FEN198" s="49"/>
      <c r="FEP198" s="49"/>
      <c r="FFG198" s="49"/>
      <c r="FFL198" s="49"/>
      <c r="FFR198" s="49"/>
      <c r="FFU198" s="49"/>
      <c r="FFX198" s="49"/>
      <c r="FGF198" s="49"/>
      <c r="FHB198" s="49"/>
      <c r="FHC198" s="49"/>
      <c r="FHD198" s="49"/>
      <c r="FHE198" s="49"/>
      <c r="FHF198" s="49"/>
      <c r="FHG198" s="49"/>
      <c r="FHY198" s="49"/>
      <c r="FHZ198" s="49"/>
      <c r="FIC198" s="49"/>
      <c r="FIF198" s="49"/>
      <c r="FIH198" s="49"/>
      <c r="FIJ198" s="49"/>
      <c r="FIM198" s="49"/>
      <c r="FIP198" s="49"/>
      <c r="FIS198" s="49"/>
      <c r="FIV198" s="49"/>
      <c r="FIY198" s="49"/>
      <c r="FJB198" s="49"/>
      <c r="FJE198" s="49"/>
      <c r="FJH198" s="49"/>
      <c r="FJJ198" s="49"/>
      <c r="FJW198" s="49"/>
      <c r="FJX198" s="49"/>
      <c r="FJY198" s="49"/>
      <c r="FJZ198" s="49"/>
      <c r="FKA198" s="49"/>
      <c r="FKB198" s="49"/>
      <c r="FKC198" s="49"/>
      <c r="FKD198" s="49"/>
      <c r="FKE198" s="49"/>
      <c r="FKF198" s="49"/>
      <c r="FKG198" s="49"/>
      <c r="FKH198" s="49"/>
      <c r="FKI198" s="49"/>
      <c r="FKJ198" s="49"/>
      <c r="FKK198" s="49"/>
      <c r="FKL198" s="49"/>
      <c r="FKM198" s="49"/>
      <c r="FKN198" s="49"/>
      <c r="FKO198" s="49"/>
      <c r="FKP198" s="49"/>
      <c r="FKQ198" s="49"/>
      <c r="FKR198" s="49"/>
      <c r="FKS198" s="49"/>
      <c r="FKT198" s="49"/>
      <c r="FKU198" s="49"/>
      <c r="FKV198" s="49"/>
      <c r="FKW198" s="49"/>
      <c r="FKX198" s="49"/>
      <c r="FKY198" s="49"/>
      <c r="FKZ198" s="49"/>
      <c r="FLA198" s="49"/>
      <c r="FLB198" s="49"/>
      <c r="FLC198" s="49"/>
      <c r="FLD198" s="49"/>
      <c r="FLE198" s="49"/>
      <c r="FLF198" s="49"/>
      <c r="FLG198" s="49"/>
      <c r="FLH198" s="49"/>
      <c r="FLI198" s="49"/>
      <c r="FLJ198" s="49"/>
      <c r="FLM198" s="49"/>
      <c r="FLP198" s="49"/>
      <c r="FLS198" s="49"/>
      <c r="FLV198" s="49"/>
      <c r="FLY198" s="49"/>
      <c r="FMB198" s="49"/>
      <c r="FMK198" s="49"/>
      <c r="FMN198" s="49"/>
      <c r="FMQ198" s="49"/>
      <c r="FMT198" s="49"/>
      <c r="FNC198" s="49"/>
      <c r="FNI198" s="49"/>
      <c r="FNL198" s="49"/>
      <c r="FNO198" s="49"/>
      <c r="FNR198" s="49"/>
      <c r="FNX198" s="49"/>
      <c r="FOA198" s="49"/>
      <c r="FOG198" s="49"/>
      <c r="FOI198" s="49"/>
      <c r="FOJ198" s="49"/>
      <c r="FOL198" s="49"/>
      <c r="FPC198" s="49"/>
      <c r="FPH198" s="49"/>
      <c r="FPN198" s="49"/>
      <c r="FPQ198" s="49"/>
      <c r="FPT198" s="49"/>
      <c r="FQB198" s="49"/>
      <c r="FQX198" s="49"/>
      <c r="FQY198" s="49"/>
      <c r="FQZ198" s="49"/>
      <c r="FRA198" s="49"/>
      <c r="FRB198" s="49"/>
      <c r="FRC198" s="49"/>
      <c r="FRU198" s="49"/>
      <c r="FRV198" s="49"/>
      <c r="FRY198" s="49"/>
      <c r="FSB198" s="49"/>
      <c r="FSD198" s="49"/>
      <c r="FSF198" s="49"/>
      <c r="FSI198" s="49"/>
      <c r="FSL198" s="49"/>
      <c r="FSO198" s="49"/>
      <c r="FSR198" s="49"/>
      <c r="FSU198" s="49"/>
      <c r="FSX198" s="49"/>
      <c r="FTA198" s="49"/>
      <c r="FTD198" s="49"/>
      <c r="FTF198" s="49"/>
      <c r="FTS198" s="49"/>
      <c r="FTT198" s="49"/>
      <c r="FTU198" s="49"/>
      <c r="FTV198" s="49"/>
      <c r="FTW198" s="49"/>
      <c r="FTX198" s="49"/>
      <c r="FTY198" s="49"/>
      <c r="FTZ198" s="49"/>
      <c r="FUA198" s="49"/>
      <c r="FUB198" s="49"/>
      <c r="FUC198" s="49"/>
      <c r="FUD198" s="49"/>
      <c r="FUE198" s="49"/>
      <c r="FUF198" s="49"/>
      <c r="FUG198" s="49"/>
      <c r="FUH198" s="49"/>
      <c r="FUI198" s="49"/>
      <c r="FUJ198" s="49"/>
      <c r="FUK198" s="49"/>
      <c r="FUL198" s="49"/>
      <c r="FUM198" s="49"/>
      <c r="FUN198" s="49"/>
      <c r="FUO198" s="49"/>
      <c r="FUP198" s="49"/>
      <c r="FUQ198" s="49"/>
      <c r="FUR198" s="49"/>
      <c r="FUS198" s="49"/>
      <c r="FUT198" s="49"/>
      <c r="FUU198" s="49"/>
      <c r="FUV198" s="49"/>
      <c r="FUW198" s="49"/>
      <c r="FUX198" s="49"/>
      <c r="FUY198" s="49"/>
      <c r="FUZ198" s="49"/>
      <c r="FVA198" s="49"/>
      <c r="FVB198" s="49"/>
      <c r="FVC198" s="49"/>
      <c r="FVD198" s="49"/>
      <c r="FVE198" s="49"/>
      <c r="FVF198" s="49"/>
      <c r="FVI198" s="49"/>
      <c r="FVL198" s="49"/>
      <c r="FVO198" s="49"/>
      <c r="FVR198" s="49"/>
      <c r="FVU198" s="49"/>
      <c r="FVX198" s="49"/>
      <c r="FWG198" s="49"/>
      <c r="FWJ198" s="49"/>
      <c r="FWM198" s="49"/>
      <c r="FWP198" s="49"/>
      <c r="FWY198" s="49"/>
      <c r="FXE198" s="49"/>
      <c r="FXH198" s="49"/>
      <c r="FXK198" s="49"/>
      <c r="FXN198" s="49"/>
      <c r="FXT198" s="49"/>
      <c r="FXW198" s="49"/>
      <c r="FYC198" s="49"/>
      <c r="FYE198" s="49"/>
      <c r="FYF198" s="49"/>
      <c r="FYH198" s="49"/>
      <c r="FYY198" s="49"/>
      <c r="FZD198" s="49"/>
      <c r="FZJ198" s="49"/>
      <c r="FZM198" s="49"/>
      <c r="FZP198" s="49"/>
      <c r="FZX198" s="49"/>
      <c r="GAT198" s="49"/>
      <c r="GAU198" s="49"/>
      <c r="GAV198" s="49"/>
      <c r="GAW198" s="49"/>
      <c r="GAX198" s="49"/>
      <c r="GAY198" s="49"/>
      <c r="GBQ198" s="49"/>
      <c r="GBR198" s="49"/>
      <c r="GBU198" s="49"/>
      <c r="GBX198" s="49"/>
      <c r="GBZ198" s="49"/>
      <c r="GCB198" s="49"/>
      <c r="GCE198" s="49"/>
      <c r="GCH198" s="49"/>
      <c r="GCK198" s="49"/>
      <c r="GCN198" s="49"/>
      <c r="GCQ198" s="49"/>
      <c r="GCT198" s="49"/>
      <c r="GCW198" s="49"/>
      <c r="GCZ198" s="49"/>
      <c r="GDB198" s="49"/>
      <c r="GDO198" s="49"/>
      <c r="GDP198" s="49"/>
      <c r="GDQ198" s="49"/>
      <c r="GDR198" s="49"/>
      <c r="GDS198" s="49"/>
      <c r="GDT198" s="49"/>
      <c r="GDU198" s="49"/>
      <c r="GDV198" s="49"/>
      <c r="GDW198" s="49"/>
      <c r="GDX198" s="49"/>
      <c r="GDY198" s="49"/>
      <c r="GDZ198" s="49"/>
      <c r="GEA198" s="49"/>
      <c r="GEB198" s="49"/>
      <c r="GEC198" s="49"/>
      <c r="GED198" s="49"/>
      <c r="GEE198" s="49"/>
      <c r="GEF198" s="49"/>
      <c r="GEG198" s="49"/>
      <c r="GEH198" s="49"/>
      <c r="GEI198" s="49"/>
      <c r="GEJ198" s="49"/>
      <c r="GEK198" s="49"/>
      <c r="GEL198" s="49"/>
      <c r="GEM198" s="49"/>
      <c r="GEN198" s="49"/>
      <c r="GEO198" s="49"/>
      <c r="GEP198" s="49"/>
      <c r="GEQ198" s="49"/>
      <c r="GER198" s="49"/>
      <c r="GES198" s="49"/>
      <c r="GET198" s="49"/>
      <c r="GEU198" s="49"/>
      <c r="GEV198" s="49"/>
      <c r="GEW198" s="49"/>
      <c r="GEX198" s="49"/>
      <c r="GEY198" s="49"/>
      <c r="GEZ198" s="49"/>
      <c r="GFA198" s="49"/>
      <c r="GFB198" s="49"/>
      <c r="GFE198" s="49"/>
      <c r="GFH198" s="49"/>
      <c r="GFK198" s="49"/>
      <c r="GFN198" s="49"/>
      <c r="GFQ198" s="49"/>
      <c r="GFT198" s="49"/>
      <c r="GGC198" s="49"/>
      <c r="GGF198" s="49"/>
      <c r="GGI198" s="49"/>
      <c r="GGL198" s="49"/>
      <c r="GGU198" s="49"/>
      <c r="GHA198" s="49"/>
      <c r="GHD198" s="49"/>
      <c r="GHG198" s="49"/>
      <c r="GHJ198" s="49"/>
      <c r="GHP198" s="49"/>
      <c r="GHS198" s="49"/>
      <c r="GHY198" s="49"/>
      <c r="GIA198" s="49"/>
      <c r="GIB198" s="49"/>
      <c r="GID198" s="49"/>
      <c r="GIU198" s="49"/>
      <c r="GIZ198" s="49"/>
      <c r="GJF198" s="49"/>
      <c r="GJI198" s="49"/>
      <c r="GJL198" s="49"/>
      <c r="GJT198" s="49"/>
      <c r="GKP198" s="49"/>
      <c r="GKQ198" s="49"/>
      <c r="GKR198" s="49"/>
      <c r="GKS198" s="49"/>
      <c r="GKT198" s="49"/>
      <c r="GKU198" s="49"/>
      <c r="GLM198" s="49"/>
      <c r="GLN198" s="49"/>
      <c r="GLQ198" s="49"/>
      <c r="GLT198" s="49"/>
      <c r="GLV198" s="49"/>
      <c r="GLX198" s="49"/>
      <c r="GMA198" s="49"/>
      <c r="GMD198" s="49"/>
      <c r="GMG198" s="49"/>
      <c r="GMJ198" s="49"/>
      <c r="GMM198" s="49"/>
      <c r="GMP198" s="49"/>
      <c r="GMS198" s="49"/>
      <c r="GMV198" s="49"/>
      <c r="GMX198" s="49"/>
      <c r="GNK198" s="49"/>
      <c r="GNL198" s="49"/>
      <c r="GNM198" s="49"/>
      <c r="GNN198" s="49"/>
      <c r="GNO198" s="49"/>
      <c r="GNP198" s="49"/>
      <c r="GNQ198" s="49"/>
      <c r="GNR198" s="49"/>
      <c r="GNS198" s="49"/>
      <c r="GNT198" s="49"/>
      <c r="GNU198" s="49"/>
      <c r="GNV198" s="49"/>
      <c r="GNW198" s="49"/>
      <c r="GNX198" s="49"/>
      <c r="GNY198" s="49"/>
      <c r="GNZ198" s="49"/>
      <c r="GOA198" s="49"/>
      <c r="GOB198" s="49"/>
      <c r="GOC198" s="49"/>
      <c r="GOD198" s="49"/>
      <c r="GOE198" s="49"/>
      <c r="GOF198" s="49"/>
      <c r="GOG198" s="49"/>
      <c r="GOH198" s="49"/>
      <c r="GOI198" s="49"/>
      <c r="GOJ198" s="49"/>
      <c r="GOK198" s="49"/>
      <c r="GOL198" s="49"/>
      <c r="GOM198" s="49"/>
      <c r="GON198" s="49"/>
      <c r="GOO198" s="49"/>
      <c r="GOP198" s="49"/>
      <c r="GOQ198" s="49"/>
      <c r="GOR198" s="49"/>
      <c r="GOS198" s="49"/>
      <c r="GOT198" s="49"/>
      <c r="GOU198" s="49"/>
      <c r="GOV198" s="49"/>
      <c r="GOW198" s="49"/>
      <c r="GOX198" s="49"/>
      <c r="GPA198" s="49"/>
      <c r="GPD198" s="49"/>
      <c r="GPG198" s="49"/>
      <c r="GPJ198" s="49"/>
      <c r="GPM198" s="49"/>
      <c r="GPP198" s="49"/>
      <c r="GPY198" s="49"/>
      <c r="GQB198" s="49"/>
      <c r="GQE198" s="49"/>
      <c r="GQH198" s="49"/>
      <c r="GQQ198" s="49"/>
      <c r="GQW198" s="49"/>
      <c r="GQZ198" s="49"/>
      <c r="GRC198" s="49"/>
      <c r="GRF198" s="49"/>
      <c r="GRL198" s="49"/>
      <c r="GRO198" s="49"/>
      <c r="GRU198" s="49"/>
      <c r="GRW198" s="49"/>
      <c r="GRX198" s="49"/>
      <c r="GRZ198" s="49"/>
      <c r="GSQ198" s="49"/>
      <c r="GSV198" s="49"/>
      <c r="GTB198" s="49"/>
      <c r="GTE198" s="49"/>
      <c r="GTH198" s="49"/>
      <c r="GTP198" s="49"/>
      <c r="GUL198" s="49"/>
      <c r="GUM198" s="49"/>
      <c r="GUN198" s="49"/>
      <c r="GUO198" s="49"/>
      <c r="GUP198" s="49"/>
      <c r="GUQ198" s="49"/>
      <c r="GVI198" s="49"/>
      <c r="GVJ198" s="49"/>
      <c r="GVM198" s="49"/>
      <c r="GVP198" s="49"/>
      <c r="GVR198" s="49"/>
      <c r="GVT198" s="49"/>
      <c r="GVW198" s="49"/>
      <c r="GVZ198" s="49"/>
      <c r="GWC198" s="49"/>
      <c r="GWF198" s="49"/>
      <c r="GWI198" s="49"/>
      <c r="GWL198" s="49"/>
      <c r="GWO198" s="49"/>
      <c r="GWR198" s="49"/>
      <c r="GWT198" s="49"/>
      <c r="GXG198" s="49"/>
      <c r="GXH198" s="49"/>
      <c r="GXI198" s="49"/>
      <c r="GXJ198" s="49"/>
      <c r="GXK198" s="49"/>
      <c r="GXL198" s="49"/>
      <c r="GXM198" s="49"/>
      <c r="GXN198" s="49"/>
      <c r="GXO198" s="49"/>
      <c r="GXP198" s="49"/>
      <c r="GXQ198" s="49"/>
      <c r="GXR198" s="49"/>
      <c r="GXS198" s="49"/>
      <c r="GXT198" s="49"/>
      <c r="GXU198" s="49"/>
      <c r="GXV198" s="49"/>
      <c r="GXW198" s="49"/>
      <c r="GXX198" s="49"/>
      <c r="GXY198" s="49"/>
      <c r="GXZ198" s="49"/>
      <c r="GYA198" s="49"/>
      <c r="GYB198" s="49"/>
      <c r="GYC198" s="49"/>
      <c r="GYD198" s="49"/>
      <c r="GYE198" s="49"/>
      <c r="GYF198" s="49"/>
      <c r="GYG198" s="49"/>
      <c r="GYH198" s="49"/>
      <c r="GYI198" s="49"/>
      <c r="GYJ198" s="49"/>
      <c r="GYK198" s="49"/>
      <c r="GYL198" s="49"/>
      <c r="GYM198" s="49"/>
      <c r="GYN198" s="49"/>
      <c r="GYO198" s="49"/>
      <c r="GYP198" s="49"/>
      <c r="GYQ198" s="49"/>
      <c r="GYR198" s="49"/>
      <c r="GYS198" s="49"/>
      <c r="GYT198" s="49"/>
      <c r="GYW198" s="49"/>
      <c r="GYZ198" s="49"/>
      <c r="GZC198" s="49"/>
      <c r="GZF198" s="49"/>
      <c r="GZI198" s="49"/>
      <c r="GZL198" s="49"/>
      <c r="GZU198" s="49"/>
      <c r="GZX198" s="49"/>
      <c r="HAA198" s="49"/>
      <c r="HAD198" s="49"/>
      <c r="HAM198" s="49"/>
      <c r="HAS198" s="49"/>
      <c r="HAV198" s="49"/>
      <c r="HAY198" s="49"/>
      <c r="HBB198" s="49"/>
      <c r="HBH198" s="49"/>
      <c r="HBK198" s="49"/>
      <c r="HBQ198" s="49"/>
      <c r="HBS198" s="49"/>
      <c r="HBT198" s="49"/>
      <c r="HBV198" s="49"/>
      <c r="HCM198" s="49"/>
      <c r="HCR198" s="49"/>
      <c r="HCX198" s="49"/>
      <c r="HDA198" s="49"/>
      <c r="HDD198" s="49"/>
      <c r="HDL198" s="49"/>
      <c r="HEH198" s="49"/>
      <c r="HEI198" s="49"/>
      <c r="HEJ198" s="49"/>
      <c r="HEK198" s="49"/>
      <c r="HEL198" s="49"/>
      <c r="HEM198" s="49"/>
      <c r="HFE198" s="49"/>
      <c r="HFF198" s="49"/>
      <c r="HFI198" s="49"/>
      <c r="HFL198" s="49"/>
      <c r="HFN198" s="49"/>
      <c r="HFP198" s="49"/>
      <c r="HFS198" s="49"/>
      <c r="HFV198" s="49"/>
      <c r="HFY198" s="49"/>
      <c r="HGB198" s="49"/>
      <c r="HGE198" s="49"/>
      <c r="HGH198" s="49"/>
      <c r="HGK198" s="49"/>
      <c r="HGN198" s="49"/>
      <c r="HGP198" s="49"/>
      <c r="HHC198" s="49"/>
      <c r="HHD198" s="49"/>
      <c r="HHE198" s="49"/>
      <c r="HHF198" s="49"/>
      <c r="HHG198" s="49"/>
      <c r="HHH198" s="49"/>
      <c r="HHI198" s="49"/>
      <c r="HHJ198" s="49"/>
      <c r="HHK198" s="49"/>
      <c r="HHL198" s="49"/>
      <c r="HHM198" s="49"/>
      <c r="HHN198" s="49"/>
      <c r="HHO198" s="49"/>
      <c r="HHP198" s="49"/>
      <c r="HHQ198" s="49"/>
      <c r="HHR198" s="49"/>
      <c r="HHS198" s="49"/>
      <c r="HHT198" s="49"/>
      <c r="HHU198" s="49"/>
      <c r="HHV198" s="49"/>
      <c r="HHW198" s="49"/>
      <c r="HHX198" s="49"/>
      <c r="HHY198" s="49"/>
      <c r="HHZ198" s="49"/>
      <c r="HIA198" s="49"/>
      <c r="HIB198" s="49"/>
      <c r="HIC198" s="49"/>
      <c r="HID198" s="49"/>
      <c r="HIE198" s="49"/>
      <c r="HIF198" s="49"/>
      <c r="HIG198" s="49"/>
      <c r="HIH198" s="49"/>
      <c r="HII198" s="49"/>
      <c r="HIJ198" s="49"/>
      <c r="HIK198" s="49"/>
      <c r="HIL198" s="49"/>
      <c r="HIM198" s="49"/>
      <c r="HIN198" s="49"/>
      <c r="HIO198" s="49"/>
      <c r="HIP198" s="49"/>
      <c r="HIS198" s="49"/>
      <c r="HIV198" s="49"/>
      <c r="HIY198" s="49"/>
      <c r="HJB198" s="49"/>
      <c r="HJE198" s="49"/>
      <c r="HJH198" s="49"/>
      <c r="HJQ198" s="49"/>
      <c r="HJT198" s="49"/>
      <c r="HJW198" s="49"/>
      <c r="HJZ198" s="49"/>
      <c r="HKI198" s="49"/>
      <c r="HKO198" s="49"/>
      <c r="HKR198" s="49"/>
      <c r="HKU198" s="49"/>
      <c r="HKX198" s="49"/>
      <c r="HLD198" s="49"/>
      <c r="HLG198" s="49"/>
      <c r="HLM198" s="49"/>
      <c r="HLO198" s="49"/>
      <c r="HLP198" s="49"/>
      <c r="HLR198" s="49"/>
      <c r="HMI198" s="49"/>
      <c r="HMN198" s="49"/>
      <c r="HMT198" s="49"/>
      <c r="HMW198" s="49"/>
      <c r="HMZ198" s="49"/>
      <c r="HNH198" s="49"/>
      <c r="HOD198" s="49"/>
      <c r="HOE198" s="49"/>
      <c r="HOF198" s="49"/>
      <c r="HOG198" s="49"/>
      <c r="HOH198" s="49"/>
      <c r="HOI198" s="49"/>
      <c r="HPA198" s="49"/>
      <c r="HPB198" s="49"/>
      <c r="HPE198" s="49"/>
      <c r="HPH198" s="49"/>
      <c r="HPJ198" s="49"/>
      <c r="HPL198" s="49"/>
      <c r="HPO198" s="49"/>
      <c r="HPR198" s="49"/>
      <c r="HPU198" s="49"/>
      <c r="HPX198" s="49"/>
      <c r="HQA198" s="49"/>
      <c r="HQD198" s="49"/>
      <c r="HQG198" s="49"/>
      <c r="HQJ198" s="49"/>
      <c r="HQL198" s="49"/>
      <c r="HQY198" s="49"/>
      <c r="HQZ198" s="49"/>
      <c r="HRA198" s="49"/>
      <c r="HRB198" s="49"/>
      <c r="HRC198" s="49"/>
      <c r="HRD198" s="49"/>
      <c r="HRE198" s="49"/>
      <c r="HRF198" s="49"/>
      <c r="HRG198" s="49"/>
      <c r="HRH198" s="49"/>
      <c r="HRI198" s="49"/>
      <c r="HRJ198" s="49"/>
      <c r="HRK198" s="49"/>
      <c r="HRL198" s="49"/>
      <c r="HRM198" s="49"/>
      <c r="HRN198" s="49"/>
      <c r="HRO198" s="49"/>
      <c r="HRP198" s="49"/>
      <c r="HRQ198" s="49"/>
      <c r="HRR198" s="49"/>
      <c r="HRS198" s="49"/>
      <c r="HRT198" s="49"/>
      <c r="HRU198" s="49"/>
      <c r="HRV198" s="49"/>
      <c r="HRW198" s="49"/>
      <c r="HRX198" s="49"/>
      <c r="HRY198" s="49"/>
      <c r="HRZ198" s="49"/>
      <c r="HSA198" s="49"/>
      <c r="HSB198" s="49"/>
      <c r="HSC198" s="49"/>
      <c r="HSD198" s="49"/>
      <c r="HSE198" s="49"/>
      <c r="HSF198" s="49"/>
      <c r="HSG198" s="49"/>
      <c r="HSH198" s="49"/>
      <c r="HSI198" s="49"/>
      <c r="HSJ198" s="49"/>
      <c r="HSK198" s="49"/>
      <c r="HSL198" s="49"/>
      <c r="HSO198" s="49"/>
      <c r="HSR198" s="49"/>
      <c r="HSU198" s="49"/>
      <c r="HSX198" s="49"/>
      <c r="HTA198" s="49"/>
      <c r="HTD198" s="49"/>
      <c r="HTM198" s="49"/>
      <c r="HTP198" s="49"/>
      <c r="HTS198" s="49"/>
      <c r="HTV198" s="49"/>
      <c r="HUE198" s="49"/>
      <c r="HUK198" s="49"/>
      <c r="HUN198" s="49"/>
      <c r="HUQ198" s="49"/>
      <c r="HUT198" s="49"/>
      <c r="HUZ198" s="49"/>
      <c r="HVC198" s="49"/>
      <c r="HVI198" s="49"/>
      <c r="HVK198" s="49"/>
      <c r="HVL198" s="49"/>
      <c r="HVN198" s="49"/>
      <c r="HWE198" s="49"/>
      <c r="HWJ198" s="49"/>
      <c r="HWP198" s="49"/>
      <c r="HWS198" s="49"/>
      <c r="HWV198" s="49"/>
      <c r="HXD198" s="49"/>
      <c r="HXZ198" s="49"/>
      <c r="HYA198" s="49"/>
      <c r="HYB198" s="49"/>
      <c r="HYC198" s="49"/>
      <c r="HYD198" s="49"/>
      <c r="HYE198" s="49"/>
      <c r="HYW198" s="49"/>
      <c r="HYX198" s="49"/>
      <c r="HZA198" s="49"/>
      <c r="HZD198" s="49"/>
      <c r="HZF198" s="49"/>
      <c r="HZH198" s="49"/>
      <c r="HZK198" s="49"/>
      <c r="HZN198" s="49"/>
      <c r="HZQ198" s="49"/>
      <c r="HZT198" s="49"/>
      <c r="HZW198" s="49"/>
      <c r="HZZ198" s="49"/>
      <c r="IAC198" s="49"/>
      <c r="IAF198" s="49"/>
      <c r="IAH198" s="49"/>
      <c r="IAU198" s="49"/>
      <c r="IAV198" s="49"/>
      <c r="IAW198" s="49"/>
      <c r="IAX198" s="49"/>
      <c r="IAY198" s="49"/>
      <c r="IAZ198" s="49"/>
      <c r="IBA198" s="49"/>
      <c r="IBB198" s="49"/>
      <c r="IBC198" s="49"/>
      <c r="IBD198" s="49"/>
      <c r="IBE198" s="49"/>
      <c r="IBF198" s="49"/>
      <c r="IBG198" s="49"/>
      <c r="IBH198" s="49"/>
      <c r="IBI198" s="49"/>
      <c r="IBJ198" s="49"/>
      <c r="IBK198" s="49"/>
      <c r="IBL198" s="49"/>
      <c r="IBM198" s="49"/>
      <c r="IBN198" s="49"/>
      <c r="IBO198" s="49"/>
      <c r="IBP198" s="49"/>
      <c r="IBQ198" s="49"/>
      <c r="IBR198" s="49"/>
      <c r="IBS198" s="49"/>
      <c r="IBT198" s="49"/>
      <c r="IBU198" s="49"/>
      <c r="IBV198" s="49"/>
      <c r="IBW198" s="49"/>
      <c r="IBX198" s="49"/>
      <c r="IBY198" s="49"/>
      <c r="IBZ198" s="49"/>
      <c r="ICA198" s="49"/>
      <c r="ICB198" s="49"/>
      <c r="ICC198" s="49"/>
      <c r="ICD198" s="49"/>
      <c r="ICE198" s="49"/>
      <c r="ICF198" s="49"/>
      <c r="ICG198" s="49"/>
      <c r="ICH198" s="49"/>
      <c r="ICK198" s="49"/>
      <c r="ICN198" s="49"/>
      <c r="ICQ198" s="49"/>
      <c r="ICT198" s="49"/>
      <c r="ICW198" s="49"/>
      <c r="ICZ198" s="49"/>
      <c r="IDI198" s="49"/>
      <c r="IDL198" s="49"/>
      <c r="IDO198" s="49"/>
      <c r="IDR198" s="49"/>
      <c r="IEA198" s="49"/>
      <c r="IEG198" s="49"/>
      <c r="IEJ198" s="49"/>
      <c r="IEM198" s="49"/>
      <c r="IEP198" s="49"/>
      <c r="IEV198" s="49"/>
      <c r="IEY198" s="49"/>
      <c r="IFE198" s="49"/>
      <c r="IFG198" s="49"/>
      <c r="IFH198" s="49"/>
      <c r="IFJ198" s="49"/>
      <c r="IGA198" s="49"/>
      <c r="IGF198" s="49"/>
      <c r="IGL198" s="49"/>
      <c r="IGO198" s="49"/>
      <c r="IGR198" s="49"/>
      <c r="IGZ198" s="49"/>
      <c r="IHV198" s="49"/>
      <c r="IHW198" s="49"/>
      <c r="IHX198" s="49"/>
      <c r="IHY198" s="49"/>
      <c r="IHZ198" s="49"/>
      <c r="IIA198" s="49"/>
      <c r="IIS198" s="49"/>
      <c r="IIT198" s="49"/>
      <c r="IIW198" s="49"/>
      <c r="IIZ198" s="49"/>
      <c r="IJB198" s="49"/>
      <c r="IJD198" s="49"/>
      <c r="IJG198" s="49"/>
      <c r="IJJ198" s="49"/>
      <c r="IJM198" s="49"/>
      <c r="IJP198" s="49"/>
      <c r="IJS198" s="49"/>
      <c r="IJV198" s="49"/>
      <c r="IJY198" s="49"/>
      <c r="IKB198" s="49"/>
      <c r="IKD198" s="49"/>
      <c r="IKQ198" s="49"/>
      <c r="IKR198" s="49"/>
      <c r="IKS198" s="49"/>
      <c r="IKT198" s="49"/>
      <c r="IKU198" s="49"/>
      <c r="IKV198" s="49"/>
      <c r="IKW198" s="49"/>
      <c r="IKX198" s="49"/>
      <c r="IKY198" s="49"/>
      <c r="IKZ198" s="49"/>
      <c r="ILA198" s="49"/>
      <c r="ILB198" s="49"/>
      <c r="ILC198" s="49"/>
      <c r="ILD198" s="49"/>
      <c r="ILE198" s="49"/>
      <c r="ILF198" s="49"/>
      <c r="ILG198" s="49"/>
      <c r="ILH198" s="49"/>
      <c r="ILI198" s="49"/>
      <c r="ILJ198" s="49"/>
      <c r="ILK198" s="49"/>
      <c r="ILL198" s="49"/>
      <c r="ILM198" s="49"/>
      <c r="ILN198" s="49"/>
      <c r="ILO198" s="49"/>
      <c r="ILP198" s="49"/>
      <c r="ILQ198" s="49"/>
      <c r="ILR198" s="49"/>
      <c r="ILS198" s="49"/>
      <c r="ILT198" s="49"/>
      <c r="ILU198" s="49"/>
      <c r="ILV198" s="49"/>
      <c r="ILW198" s="49"/>
      <c r="ILX198" s="49"/>
      <c r="ILY198" s="49"/>
      <c r="ILZ198" s="49"/>
      <c r="IMA198" s="49"/>
      <c r="IMB198" s="49"/>
      <c r="IMC198" s="49"/>
      <c r="IMD198" s="49"/>
      <c r="IMG198" s="49"/>
      <c r="IMJ198" s="49"/>
      <c r="IMM198" s="49"/>
      <c r="IMP198" s="49"/>
      <c r="IMS198" s="49"/>
      <c r="IMV198" s="49"/>
      <c r="INE198" s="49"/>
      <c r="INH198" s="49"/>
      <c r="INK198" s="49"/>
      <c r="INN198" s="49"/>
      <c r="INW198" s="49"/>
      <c r="IOC198" s="49"/>
      <c r="IOF198" s="49"/>
      <c r="IOI198" s="49"/>
      <c r="IOL198" s="49"/>
      <c r="IOR198" s="49"/>
      <c r="IOU198" s="49"/>
      <c r="IPA198" s="49"/>
      <c r="IPC198" s="49"/>
      <c r="IPD198" s="49"/>
      <c r="IPF198" s="49"/>
      <c r="IPW198" s="49"/>
      <c r="IQB198" s="49"/>
      <c r="IQH198" s="49"/>
      <c r="IQK198" s="49"/>
      <c r="IQN198" s="49"/>
      <c r="IQV198" s="49"/>
      <c r="IRR198" s="49"/>
      <c r="IRS198" s="49"/>
      <c r="IRT198" s="49"/>
      <c r="IRU198" s="49"/>
      <c r="IRV198" s="49"/>
      <c r="IRW198" s="49"/>
      <c r="ISO198" s="49"/>
      <c r="ISP198" s="49"/>
      <c r="ISS198" s="49"/>
      <c r="ISV198" s="49"/>
      <c r="ISX198" s="49"/>
      <c r="ISZ198" s="49"/>
      <c r="ITC198" s="49"/>
      <c r="ITF198" s="49"/>
      <c r="ITI198" s="49"/>
      <c r="ITL198" s="49"/>
      <c r="ITO198" s="49"/>
      <c r="ITR198" s="49"/>
      <c r="ITU198" s="49"/>
      <c r="ITX198" s="49"/>
      <c r="ITZ198" s="49"/>
      <c r="IUM198" s="49"/>
      <c r="IUN198" s="49"/>
      <c r="IUO198" s="49"/>
      <c r="IUP198" s="49"/>
      <c r="IUQ198" s="49"/>
      <c r="IUR198" s="49"/>
      <c r="IUS198" s="49"/>
      <c r="IUT198" s="49"/>
      <c r="IUU198" s="49"/>
      <c r="IUV198" s="49"/>
      <c r="IUW198" s="49"/>
      <c r="IUX198" s="49"/>
      <c r="IUY198" s="49"/>
      <c r="IUZ198" s="49"/>
      <c r="IVA198" s="49"/>
      <c r="IVB198" s="49"/>
      <c r="IVC198" s="49"/>
      <c r="IVD198" s="49"/>
      <c r="IVE198" s="49"/>
      <c r="IVF198" s="49"/>
      <c r="IVG198" s="49"/>
      <c r="IVH198" s="49"/>
      <c r="IVI198" s="49"/>
      <c r="IVJ198" s="49"/>
      <c r="IVK198" s="49"/>
      <c r="IVL198" s="49"/>
      <c r="IVM198" s="49"/>
      <c r="IVN198" s="49"/>
      <c r="IVO198" s="49"/>
      <c r="IVP198" s="49"/>
      <c r="IVQ198" s="49"/>
      <c r="IVR198" s="49"/>
      <c r="IVS198" s="49"/>
      <c r="IVT198" s="49"/>
      <c r="IVU198" s="49"/>
      <c r="IVV198" s="49"/>
      <c r="IVW198" s="49"/>
      <c r="IVX198" s="49"/>
      <c r="IVY198" s="49"/>
      <c r="IVZ198" s="49"/>
      <c r="IWC198" s="49"/>
      <c r="IWF198" s="49"/>
      <c r="IWI198" s="49"/>
      <c r="IWL198" s="49"/>
      <c r="IWO198" s="49"/>
      <c r="IWR198" s="49"/>
      <c r="IXA198" s="49"/>
      <c r="IXD198" s="49"/>
      <c r="IXG198" s="49"/>
      <c r="IXJ198" s="49"/>
      <c r="IXS198" s="49"/>
      <c r="IXY198" s="49"/>
      <c r="IYB198" s="49"/>
      <c r="IYE198" s="49"/>
      <c r="IYH198" s="49"/>
      <c r="IYN198" s="49"/>
      <c r="IYQ198" s="49"/>
      <c r="IYW198" s="49"/>
      <c r="IYY198" s="49"/>
      <c r="IYZ198" s="49"/>
      <c r="IZB198" s="49"/>
      <c r="IZS198" s="49"/>
      <c r="IZX198" s="49"/>
      <c r="JAD198" s="49"/>
      <c r="JAG198" s="49"/>
      <c r="JAJ198" s="49"/>
      <c r="JAR198" s="49"/>
      <c r="JBN198" s="49"/>
      <c r="JBO198" s="49"/>
      <c r="JBP198" s="49"/>
      <c r="JBQ198" s="49"/>
      <c r="JBR198" s="49"/>
      <c r="JBS198" s="49"/>
      <c r="JCK198" s="49"/>
      <c r="JCL198" s="49"/>
      <c r="JCO198" s="49"/>
      <c r="JCR198" s="49"/>
      <c r="JCT198" s="49"/>
      <c r="JCV198" s="49"/>
      <c r="JCY198" s="49"/>
      <c r="JDB198" s="49"/>
      <c r="JDE198" s="49"/>
      <c r="JDH198" s="49"/>
      <c r="JDK198" s="49"/>
      <c r="JDN198" s="49"/>
      <c r="JDQ198" s="49"/>
      <c r="JDT198" s="49"/>
      <c r="JDV198" s="49"/>
      <c r="JEI198" s="49"/>
      <c r="JEJ198" s="49"/>
      <c r="JEK198" s="49"/>
      <c r="JEL198" s="49"/>
      <c r="JEM198" s="49"/>
      <c r="JEN198" s="49"/>
      <c r="JEO198" s="49"/>
      <c r="JEP198" s="49"/>
      <c r="JEQ198" s="49"/>
      <c r="JER198" s="49"/>
      <c r="JES198" s="49"/>
      <c r="JET198" s="49"/>
      <c r="JEU198" s="49"/>
      <c r="JEV198" s="49"/>
      <c r="JEW198" s="49"/>
      <c r="JEX198" s="49"/>
      <c r="JEY198" s="49"/>
      <c r="JEZ198" s="49"/>
      <c r="JFA198" s="49"/>
      <c r="JFB198" s="49"/>
      <c r="JFC198" s="49"/>
      <c r="JFD198" s="49"/>
      <c r="JFE198" s="49"/>
      <c r="JFF198" s="49"/>
      <c r="JFG198" s="49"/>
      <c r="JFH198" s="49"/>
      <c r="JFI198" s="49"/>
      <c r="JFJ198" s="49"/>
      <c r="JFK198" s="49"/>
      <c r="JFL198" s="49"/>
      <c r="JFM198" s="49"/>
      <c r="JFN198" s="49"/>
      <c r="JFO198" s="49"/>
      <c r="JFP198" s="49"/>
      <c r="JFQ198" s="49"/>
      <c r="JFR198" s="49"/>
      <c r="JFS198" s="49"/>
      <c r="JFT198" s="49"/>
      <c r="JFU198" s="49"/>
      <c r="JFV198" s="49"/>
      <c r="JFY198" s="49"/>
      <c r="JGB198" s="49"/>
      <c r="JGE198" s="49"/>
      <c r="JGH198" s="49"/>
      <c r="JGK198" s="49"/>
      <c r="JGN198" s="49"/>
      <c r="JGW198" s="49"/>
      <c r="JGZ198" s="49"/>
      <c r="JHC198" s="49"/>
      <c r="JHF198" s="49"/>
      <c r="JHO198" s="49"/>
      <c r="JHU198" s="49"/>
      <c r="JHX198" s="49"/>
      <c r="JIA198" s="49"/>
      <c r="JID198" s="49"/>
      <c r="JIJ198" s="49"/>
      <c r="JIM198" s="49"/>
      <c r="JIS198" s="49"/>
      <c r="JIU198" s="49"/>
      <c r="JIV198" s="49"/>
      <c r="JIX198" s="49"/>
      <c r="JJO198" s="49"/>
      <c r="JJT198" s="49"/>
      <c r="JJZ198" s="49"/>
      <c r="JKC198" s="49"/>
      <c r="JKF198" s="49"/>
      <c r="JKN198" s="49"/>
      <c r="JLJ198" s="49"/>
      <c r="JLK198" s="49"/>
      <c r="JLL198" s="49"/>
      <c r="JLM198" s="49"/>
      <c r="JLN198" s="49"/>
      <c r="JLO198" s="49"/>
      <c r="JMG198" s="49"/>
      <c r="JMH198" s="49"/>
      <c r="JMK198" s="49"/>
      <c r="JMN198" s="49"/>
      <c r="JMP198" s="49"/>
      <c r="JMR198" s="49"/>
      <c r="JMU198" s="49"/>
      <c r="JMX198" s="49"/>
      <c r="JNA198" s="49"/>
      <c r="JND198" s="49"/>
      <c r="JNG198" s="49"/>
      <c r="JNJ198" s="49"/>
      <c r="JNM198" s="49"/>
      <c r="JNP198" s="49"/>
      <c r="JNR198" s="49"/>
      <c r="JOE198" s="49"/>
      <c r="JOF198" s="49"/>
      <c r="JOG198" s="49"/>
      <c r="JOH198" s="49"/>
      <c r="JOI198" s="49"/>
      <c r="JOJ198" s="49"/>
      <c r="JOK198" s="49"/>
      <c r="JOL198" s="49"/>
      <c r="JOM198" s="49"/>
      <c r="JON198" s="49"/>
      <c r="JOO198" s="49"/>
      <c r="JOP198" s="49"/>
      <c r="JOQ198" s="49"/>
      <c r="JOR198" s="49"/>
      <c r="JOS198" s="49"/>
      <c r="JOT198" s="49"/>
      <c r="JOU198" s="49"/>
      <c r="JOV198" s="49"/>
      <c r="JOW198" s="49"/>
      <c r="JOX198" s="49"/>
      <c r="JOY198" s="49"/>
      <c r="JOZ198" s="49"/>
      <c r="JPA198" s="49"/>
      <c r="JPB198" s="49"/>
      <c r="JPC198" s="49"/>
      <c r="JPD198" s="49"/>
      <c r="JPE198" s="49"/>
      <c r="JPF198" s="49"/>
      <c r="JPG198" s="49"/>
      <c r="JPH198" s="49"/>
      <c r="JPI198" s="49"/>
      <c r="JPJ198" s="49"/>
      <c r="JPK198" s="49"/>
      <c r="JPL198" s="49"/>
      <c r="JPM198" s="49"/>
      <c r="JPN198" s="49"/>
      <c r="JPO198" s="49"/>
      <c r="JPP198" s="49"/>
      <c r="JPQ198" s="49"/>
      <c r="JPR198" s="49"/>
      <c r="JPU198" s="49"/>
      <c r="JPX198" s="49"/>
      <c r="JQA198" s="49"/>
      <c r="JQD198" s="49"/>
      <c r="JQG198" s="49"/>
      <c r="JQJ198" s="49"/>
      <c r="JQS198" s="49"/>
      <c r="JQV198" s="49"/>
      <c r="JQY198" s="49"/>
      <c r="JRB198" s="49"/>
      <c r="JRK198" s="49"/>
      <c r="JRQ198" s="49"/>
      <c r="JRT198" s="49"/>
      <c r="JRW198" s="49"/>
      <c r="JRZ198" s="49"/>
      <c r="JSF198" s="49"/>
      <c r="JSI198" s="49"/>
      <c r="JSO198" s="49"/>
      <c r="JSQ198" s="49"/>
      <c r="JSR198" s="49"/>
      <c r="JST198" s="49"/>
      <c r="JTK198" s="49"/>
      <c r="JTP198" s="49"/>
      <c r="JTV198" s="49"/>
      <c r="JTY198" s="49"/>
      <c r="JUB198" s="49"/>
      <c r="JUJ198" s="49"/>
      <c r="JVF198" s="49"/>
      <c r="JVG198" s="49"/>
      <c r="JVH198" s="49"/>
      <c r="JVI198" s="49"/>
      <c r="JVJ198" s="49"/>
      <c r="JVK198" s="49"/>
      <c r="JWC198" s="49"/>
      <c r="JWD198" s="49"/>
      <c r="JWG198" s="49"/>
      <c r="JWJ198" s="49"/>
      <c r="JWL198" s="49"/>
      <c r="JWN198" s="49"/>
      <c r="JWQ198" s="49"/>
      <c r="JWT198" s="49"/>
      <c r="JWW198" s="49"/>
      <c r="JWZ198" s="49"/>
      <c r="JXC198" s="49"/>
      <c r="JXF198" s="49"/>
      <c r="JXI198" s="49"/>
      <c r="JXL198" s="49"/>
      <c r="JXN198" s="49"/>
      <c r="JYA198" s="49"/>
      <c r="JYB198" s="49"/>
      <c r="JYC198" s="49"/>
      <c r="JYD198" s="49"/>
      <c r="JYE198" s="49"/>
      <c r="JYF198" s="49"/>
      <c r="JYG198" s="49"/>
      <c r="JYH198" s="49"/>
      <c r="JYI198" s="49"/>
      <c r="JYJ198" s="49"/>
      <c r="JYK198" s="49"/>
      <c r="JYL198" s="49"/>
      <c r="JYM198" s="49"/>
      <c r="JYN198" s="49"/>
      <c r="JYO198" s="49"/>
      <c r="JYP198" s="49"/>
      <c r="JYQ198" s="49"/>
      <c r="JYR198" s="49"/>
      <c r="JYS198" s="49"/>
      <c r="JYT198" s="49"/>
      <c r="JYU198" s="49"/>
      <c r="JYV198" s="49"/>
      <c r="JYW198" s="49"/>
      <c r="JYX198" s="49"/>
      <c r="JYY198" s="49"/>
      <c r="JYZ198" s="49"/>
      <c r="JZA198" s="49"/>
      <c r="JZB198" s="49"/>
      <c r="JZC198" s="49"/>
      <c r="JZD198" s="49"/>
      <c r="JZE198" s="49"/>
      <c r="JZF198" s="49"/>
      <c r="JZG198" s="49"/>
      <c r="JZH198" s="49"/>
      <c r="JZI198" s="49"/>
      <c r="JZJ198" s="49"/>
      <c r="JZK198" s="49"/>
      <c r="JZL198" s="49"/>
      <c r="JZM198" s="49"/>
      <c r="JZN198" s="49"/>
      <c r="JZQ198" s="49"/>
      <c r="JZT198" s="49"/>
      <c r="JZW198" s="49"/>
      <c r="JZZ198" s="49"/>
      <c r="KAC198" s="49"/>
      <c r="KAF198" s="49"/>
      <c r="KAO198" s="49"/>
      <c r="KAR198" s="49"/>
      <c r="KAU198" s="49"/>
      <c r="KAX198" s="49"/>
      <c r="KBG198" s="49"/>
      <c r="KBM198" s="49"/>
      <c r="KBP198" s="49"/>
      <c r="KBS198" s="49"/>
      <c r="KBV198" s="49"/>
      <c r="KCB198" s="49"/>
      <c r="KCE198" s="49"/>
      <c r="KCK198" s="49"/>
      <c r="KCM198" s="49"/>
      <c r="KCN198" s="49"/>
      <c r="KCP198" s="49"/>
      <c r="KDG198" s="49"/>
      <c r="KDL198" s="49"/>
      <c r="KDR198" s="49"/>
      <c r="KDU198" s="49"/>
      <c r="KDX198" s="49"/>
      <c r="KEF198" s="49"/>
      <c r="KFB198" s="49"/>
      <c r="KFC198" s="49"/>
      <c r="KFD198" s="49"/>
      <c r="KFE198" s="49"/>
      <c r="KFF198" s="49"/>
      <c r="KFG198" s="49"/>
      <c r="KFY198" s="49"/>
      <c r="KFZ198" s="49"/>
      <c r="KGC198" s="49"/>
      <c r="KGF198" s="49"/>
      <c r="KGH198" s="49"/>
      <c r="KGJ198" s="49"/>
      <c r="KGM198" s="49"/>
      <c r="KGP198" s="49"/>
      <c r="KGS198" s="49"/>
      <c r="KGV198" s="49"/>
      <c r="KGY198" s="49"/>
      <c r="KHB198" s="49"/>
      <c r="KHE198" s="49"/>
      <c r="KHH198" s="49"/>
      <c r="KHJ198" s="49"/>
      <c r="KHW198" s="49"/>
      <c r="KHX198" s="49"/>
      <c r="KHY198" s="49"/>
      <c r="KHZ198" s="49"/>
      <c r="KIA198" s="49"/>
      <c r="KIB198" s="49"/>
      <c r="KIC198" s="49"/>
      <c r="KID198" s="49"/>
      <c r="KIE198" s="49"/>
      <c r="KIF198" s="49"/>
      <c r="KIG198" s="49"/>
      <c r="KIH198" s="49"/>
      <c r="KII198" s="49"/>
      <c r="KIJ198" s="49"/>
      <c r="KIK198" s="49"/>
      <c r="KIL198" s="49"/>
      <c r="KIM198" s="49"/>
      <c r="KIN198" s="49"/>
      <c r="KIO198" s="49"/>
      <c r="KIP198" s="49"/>
      <c r="KIQ198" s="49"/>
      <c r="KIR198" s="49"/>
      <c r="KIS198" s="49"/>
      <c r="KIT198" s="49"/>
      <c r="KIU198" s="49"/>
      <c r="KIV198" s="49"/>
      <c r="KIW198" s="49"/>
      <c r="KIX198" s="49"/>
      <c r="KIY198" s="49"/>
      <c r="KIZ198" s="49"/>
      <c r="KJA198" s="49"/>
      <c r="KJB198" s="49"/>
      <c r="KJC198" s="49"/>
      <c r="KJD198" s="49"/>
      <c r="KJE198" s="49"/>
      <c r="KJF198" s="49"/>
      <c r="KJG198" s="49"/>
      <c r="KJH198" s="49"/>
      <c r="KJI198" s="49"/>
      <c r="KJJ198" s="49"/>
      <c r="KJM198" s="49"/>
      <c r="KJP198" s="49"/>
      <c r="KJS198" s="49"/>
      <c r="KJV198" s="49"/>
      <c r="KJY198" s="49"/>
      <c r="KKB198" s="49"/>
      <c r="KKK198" s="49"/>
      <c r="KKN198" s="49"/>
      <c r="KKQ198" s="49"/>
      <c r="KKT198" s="49"/>
      <c r="KLC198" s="49"/>
      <c r="KLI198" s="49"/>
      <c r="KLL198" s="49"/>
      <c r="KLO198" s="49"/>
      <c r="KLR198" s="49"/>
      <c r="KLX198" s="49"/>
      <c r="KMA198" s="49"/>
      <c r="KMG198" s="49"/>
      <c r="KMI198" s="49"/>
      <c r="KMJ198" s="49"/>
      <c r="KML198" s="49"/>
      <c r="KNC198" s="49"/>
      <c r="KNH198" s="49"/>
      <c r="KNN198" s="49"/>
      <c r="KNQ198" s="49"/>
      <c r="KNT198" s="49"/>
      <c r="KOB198" s="49"/>
      <c r="KOX198" s="49"/>
      <c r="KOY198" s="49"/>
      <c r="KOZ198" s="49"/>
      <c r="KPA198" s="49"/>
      <c r="KPB198" s="49"/>
      <c r="KPC198" s="49"/>
      <c r="KPU198" s="49"/>
      <c r="KPV198" s="49"/>
      <c r="KPY198" s="49"/>
      <c r="KQB198" s="49"/>
      <c r="KQD198" s="49"/>
      <c r="KQF198" s="49"/>
      <c r="KQI198" s="49"/>
      <c r="KQL198" s="49"/>
      <c r="KQO198" s="49"/>
      <c r="KQR198" s="49"/>
      <c r="KQU198" s="49"/>
      <c r="KQX198" s="49"/>
      <c r="KRA198" s="49"/>
      <c r="KRD198" s="49"/>
      <c r="KRF198" s="49"/>
      <c r="KRS198" s="49"/>
      <c r="KRT198" s="49"/>
      <c r="KRU198" s="49"/>
      <c r="KRV198" s="49"/>
      <c r="KRW198" s="49"/>
      <c r="KRX198" s="49"/>
      <c r="KRY198" s="49"/>
      <c r="KRZ198" s="49"/>
      <c r="KSA198" s="49"/>
      <c r="KSB198" s="49"/>
      <c r="KSC198" s="49"/>
      <c r="KSD198" s="49"/>
      <c r="KSE198" s="49"/>
      <c r="KSF198" s="49"/>
      <c r="KSG198" s="49"/>
      <c r="KSH198" s="49"/>
      <c r="KSI198" s="49"/>
      <c r="KSJ198" s="49"/>
      <c r="KSK198" s="49"/>
      <c r="KSL198" s="49"/>
      <c r="KSM198" s="49"/>
      <c r="KSN198" s="49"/>
      <c r="KSO198" s="49"/>
      <c r="KSP198" s="49"/>
      <c r="KSQ198" s="49"/>
      <c r="KSR198" s="49"/>
      <c r="KSS198" s="49"/>
      <c r="KST198" s="49"/>
      <c r="KSU198" s="49"/>
      <c r="KSV198" s="49"/>
      <c r="KSW198" s="49"/>
      <c r="KSX198" s="49"/>
      <c r="KSY198" s="49"/>
      <c r="KSZ198" s="49"/>
      <c r="KTA198" s="49"/>
      <c r="KTB198" s="49"/>
      <c r="KTC198" s="49"/>
      <c r="KTD198" s="49"/>
      <c r="KTE198" s="49"/>
      <c r="KTF198" s="49"/>
      <c r="KTI198" s="49"/>
      <c r="KTL198" s="49"/>
      <c r="KTO198" s="49"/>
      <c r="KTR198" s="49"/>
      <c r="KTU198" s="49"/>
      <c r="KTX198" s="49"/>
      <c r="KUG198" s="49"/>
      <c r="KUJ198" s="49"/>
      <c r="KUM198" s="49"/>
      <c r="KUP198" s="49"/>
      <c r="KUY198" s="49"/>
      <c r="KVE198" s="49"/>
      <c r="KVH198" s="49"/>
      <c r="KVK198" s="49"/>
      <c r="KVN198" s="49"/>
      <c r="KVT198" s="49"/>
      <c r="KVW198" s="49"/>
      <c r="KWC198" s="49"/>
      <c r="KWE198" s="49"/>
      <c r="KWF198" s="49"/>
      <c r="KWH198" s="49"/>
      <c r="KWY198" s="49"/>
      <c r="KXD198" s="49"/>
      <c r="KXJ198" s="49"/>
      <c r="KXM198" s="49"/>
      <c r="KXP198" s="49"/>
      <c r="KXX198" s="49"/>
      <c r="KYT198" s="49"/>
      <c r="KYU198" s="49"/>
      <c r="KYV198" s="49"/>
      <c r="KYW198" s="49"/>
      <c r="KYX198" s="49"/>
      <c r="KYY198" s="49"/>
      <c r="KZQ198" s="49"/>
      <c r="KZR198" s="49"/>
      <c r="KZU198" s="49"/>
      <c r="KZX198" s="49"/>
      <c r="KZZ198" s="49"/>
      <c r="LAB198" s="49"/>
      <c r="LAE198" s="49"/>
      <c r="LAH198" s="49"/>
      <c r="LAK198" s="49"/>
      <c r="LAN198" s="49"/>
      <c r="LAQ198" s="49"/>
      <c r="LAT198" s="49"/>
      <c r="LAW198" s="49"/>
      <c r="LAZ198" s="49"/>
      <c r="LBB198" s="49"/>
      <c r="LBO198" s="49"/>
      <c r="LBP198" s="49"/>
      <c r="LBQ198" s="49"/>
      <c r="LBR198" s="49"/>
      <c r="LBS198" s="49"/>
      <c r="LBT198" s="49"/>
      <c r="LBU198" s="49"/>
      <c r="LBV198" s="49"/>
      <c r="LBW198" s="49"/>
      <c r="LBX198" s="49"/>
      <c r="LBY198" s="49"/>
      <c r="LBZ198" s="49"/>
      <c r="LCA198" s="49"/>
      <c r="LCB198" s="49"/>
      <c r="LCC198" s="49"/>
      <c r="LCD198" s="49"/>
      <c r="LCE198" s="49"/>
      <c r="LCF198" s="49"/>
      <c r="LCG198" s="49"/>
      <c r="LCH198" s="49"/>
      <c r="LCI198" s="49"/>
      <c r="LCJ198" s="49"/>
      <c r="LCK198" s="49"/>
      <c r="LCL198" s="49"/>
      <c r="LCM198" s="49"/>
      <c r="LCN198" s="49"/>
      <c r="LCO198" s="49"/>
      <c r="LCP198" s="49"/>
      <c r="LCQ198" s="49"/>
      <c r="LCR198" s="49"/>
      <c r="LCS198" s="49"/>
      <c r="LCT198" s="49"/>
      <c r="LCU198" s="49"/>
      <c r="LCV198" s="49"/>
      <c r="LCW198" s="49"/>
      <c r="LCX198" s="49"/>
      <c r="LCY198" s="49"/>
      <c r="LCZ198" s="49"/>
      <c r="LDA198" s="49"/>
      <c r="LDB198" s="49"/>
      <c r="LDE198" s="49"/>
      <c r="LDH198" s="49"/>
      <c r="LDK198" s="49"/>
      <c r="LDN198" s="49"/>
      <c r="LDQ198" s="49"/>
      <c r="LDT198" s="49"/>
      <c r="LEC198" s="49"/>
      <c r="LEF198" s="49"/>
      <c r="LEI198" s="49"/>
      <c r="LEL198" s="49"/>
      <c r="LEU198" s="49"/>
      <c r="LFA198" s="49"/>
      <c r="LFD198" s="49"/>
      <c r="LFG198" s="49"/>
      <c r="LFJ198" s="49"/>
      <c r="LFP198" s="49"/>
      <c r="LFS198" s="49"/>
      <c r="LFY198" s="49"/>
      <c r="LGA198" s="49"/>
      <c r="LGB198" s="49"/>
      <c r="LGD198" s="49"/>
      <c r="LGU198" s="49"/>
      <c r="LGZ198" s="49"/>
      <c r="LHF198" s="49"/>
      <c r="LHI198" s="49"/>
      <c r="LHL198" s="49"/>
      <c r="LHT198" s="49"/>
      <c r="LIP198" s="49"/>
      <c r="LIQ198" s="49"/>
      <c r="LIR198" s="49"/>
      <c r="LIS198" s="49"/>
      <c r="LIT198" s="49"/>
      <c r="LIU198" s="49"/>
      <c r="LJM198" s="49"/>
      <c r="LJN198" s="49"/>
      <c r="LJQ198" s="49"/>
      <c r="LJT198" s="49"/>
      <c r="LJV198" s="49"/>
      <c r="LJX198" s="49"/>
      <c r="LKA198" s="49"/>
      <c r="LKD198" s="49"/>
      <c r="LKG198" s="49"/>
      <c r="LKJ198" s="49"/>
      <c r="LKM198" s="49"/>
      <c r="LKP198" s="49"/>
      <c r="LKS198" s="49"/>
      <c r="LKV198" s="49"/>
      <c r="LKX198" s="49"/>
      <c r="LLK198" s="49"/>
      <c r="LLL198" s="49"/>
      <c r="LLM198" s="49"/>
      <c r="LLN198" s="49"/>
      <c r="LLO198" s="49"/>
      <c r="LLP198" s="49"/>
      <c r="LLQ198" s="49"/>
      <c r="LLR198" s="49"/>
      <c r="LLS198" s="49"/>
      <c r="LLT198" s="49"/>
      <c r="LLU198" s="49"/>
      <c r="LLV198" s="49"/>
      <c r="LLW198" s="49"/>
      <c r="LLX198" s="49"/>
      <c r="LLY198" s="49"/>
      <c r="LLZ198" s="49"/>
      <c r="LMA198" s="49"/>
      <c r="LMB198" s="49"/>
      <c r="LMC198" s="49"/>
      <c r="LMD198" s="49"/>
      <c r="LME198" s="49"/>
      <c r="LMF198" s="49"/>
      <c r="LMG198" s="49"/>
      <c r="LMH198" s="49"/>
      <c r="LMI198" s="49"/>
      <c r="LMJ198" s="49"/>
      <c r="LMK198" s="49"/>
      <c r="LML198" s="49"/>
      <c r="LMM198" s="49"/>
      <c r="LMN198" s="49"/>
      <c r="LMO198" s="49"/>
      <c r="LMP198" s="49"/>
      <c r="LMQ198" s="49"/>
      <c r="LMR198" s="49"/>
      <c r="LMS198" s="49"/>
      <c r="LMT198" s="49"/>
      <c r="LMU198" s="49"/>
      <c r="LMV198" s="49"/>
      <c r="LMW198" s="49"/>
      <c r="LMX198" s="49"/>
      <c r="LNA198" s="49"/>
      <c r="LND198" s="49"/>
      <c r="LNG198" s="49"/>
      <c r="LNJ198" s="49"/>
      <c r="LNM198" s="49"/>
      <c r="LNP198" s="49"/>
      <c r="LNY198" s="49"/>
      <c r="LOB198" s="49"/>
      <c r="LOE198" s="49"/>
      <c r="LOH198" s="49"/>
      <c r="LOQ198" s="49"/>
      <c r="LOW198" s="49"/>
      <c r="LOZ198" s="49"/>
      <c r="LPC198" s="49"/>
      <c r="LPF198" s="49"/>
      <c r="LPL198" s="49"/>
      <c r="LPO198" s="49"/>
      <c r="LPU198" s="49"/>
      <c r="LPW198" s="49"/>
      <c r="LPX198" s="49"/>
      <c r="LPZ198" s="49"/>
      <c r="LQQ198" s="49"/>
      <c r="LQV198" s="49"/>
      <c r="LRB198" s="49"/>
      <c r="LRE198" s="49"/>
      <c r="LRH198" s="49"/>
      <c r="LRP198" s="49"/>
      <c r="LSL198" s="49"/>
      <c r="LSM198" s="49"/>
      <c r="LSN198" s="49"/>
      <c r="LSO198" s="49"/>
      <c r="LSP198" s="49"/>
      <c r="LSQ198" s="49"/>
      <c r="LTI198" s="49"/>
      <c r="LTJ198" s="49"/>
      <c r="LTM198" s="49"/>
      <c r="LTP198" s="49"/>
      <c r="LTR198" s="49"/>
      <c r="LTT198" s="49"/>
      <c r="LTW198" s="49"/>
      <c r="LTZ198" s="49"/>
      <c r="LUC198" s="49"/>
      <c r="LUF198" s="49"/>
      <c r="LUI198" s="49"/>
      <c r="LUL198" s="49"/>
      <c r="LUO198" s="49"/>
      <c r="LUR198" s="49"/>
      <c r="LUT198" s="49"/>
      <c r="LVG198" s="49"/>
      <c r="LVH198" s="49"/>
      <c r="LVI198" s="49"/>
      <c r="LVJ198" s="49"/>
      <c r="LVK198" s="49"/>
      <c r="LVL198" s="49"/>
      <c r="LVM198" s="49"/>
      <c r="LVN198" s="49"/>
      <c r="LVO198" s="49"/>
      <c r="LVP198" s="49"/>
      <c r="LVQ198" s="49"/>
      <c r="LVR198" s="49"/>
      <c r="LVS198" s="49"/>
      <c r="LVT198" s="49"/>
      <c r="LVU198" s="49"/>
      <c r="LVV198" s="49"/>
      <c r="LVW198" s="49"/>
      <c r="LVX198" s="49"/>
      <c r="LVY198" s="49"/>
      <c r="LVZ198" s="49"/>
      <c r="LWA198" s="49"/>
      <c r="LWB198" s="49"/>
      <c r="LWC198" s="49"/>
      <c r="LWD198" s="49"/>
      <c r="LWE198" s="49"/>
      <c r="LWF198" s="49"/>
      <c r="LWG198" s="49"/>
      <c r="LWH198" s="49"/>
      <c r="LWI198" s="49"/>
      <c r="LWJ198" s="49"/>
      <c r="LWK198" s="49"/>
      <c r="LWL198" s="49"/>
      <c r="LWM198" s="49"/>
      <c r="LWN198" s="49"/>
      <c r="LWO198" s="49"/>
      <c r="LWP198" s="49"/>
      <c r="LWQ198" s="49"/>
      <c r="LWR198" s="49"/>
      <c r="LWS198" s="49"/>
      <c r="LWT198" s="49"/>
      <c r="LWW198" s="49"/>
      <c r="LWZ198" s="49"/>
      <c r="LXC198" s="49"/>
      <c r="LXF198" s="49"/>
      <c r="LXI198" s="49"/>
      <c r="LXL198" s="49"/>
      <c r="LXU198" s="49"/>
      <c r="LXX198" s="49"/>
      <c r="LYA198" s="49"/>
      <c r="LYD198" s="49"/>
      <c r="LYM198" s="49"/>
      <c r="LYS198" s="49"/>
      <c r="LYV198" s="49"/>
      <c r="LYY198" s="49"/>
      <c r="LZB198" s="49"/>
      <c r="LZH198" s="49"/>
      <c r="LZK198" s="49"/>
      <c r="LZQ198" s="49"/>
      <c r="LZS198" s="49"/>
      <c r="LZT198" s="49"/>
      <c r="LZV198" s="49"/>
      <c r="MAM198" s="49"/>
      <c r="MAR198" s="49"/>
      <c r="MAX198" s="49"/>
      <c r="MBA198" s="49"/>
      <c r="MBD198" s="49"/>
      <c r="MBL198" s="49"/>
      <c r="MCH198" s="49"/>
      <c r="MCI198" s="49"/>
      <c r="MCJ198" s="49"/>
      <c r="MCK198" s="49"/>
      <c r="MCL198" s="49"/>
      <c r="MCM198" s="49"/>
      <c r="MDE198" s="49"/>
      <c r="MDF198" s="49"/>
      <c r="MDI198" s="49"/>
      <c r="MDL198" s="49"/>
      <c r="MDN198" s="49"/>
      <c r="MDP198" s="49"/>
      <c r="MDS198" s="49"/>
      <c r="MDV198" s="49"/>
      <c r="MDY198" s="49"/>
      <c r="MEB198" s="49"/>
      <c r="MEE198" s="49"/>
      <c r="MEH198" s="49"/>
      <c r="MEK198" s="49"/>
      <c r="MEN198" s="49"/>
      <c r="MEP198" s="49"/>
      <c r="MFC198" s="49"/>
      <c r="MFD198" s="49"/>
      <c r="MFE198" s="49"/>
      <c r="MFF198" s="49"/>
      <c r="MFG198" s="49"/>
      <c r="MFH198" s="49"/>
      <c r="MFI198" s="49"/>
      <c r="MFJ198" s="49"/>
      <c r="MFK198" s="49"/>
      <c r="MFL198" s="49"/>
      <c r="MFM198" s="49"/>
      <c r="MFN198" s="49"/>
      <c r="MFO198" s="49"/>
      <c r="MFP198" s="49"/>
      <c r="MFQ198" s="49"/>
      <c r="MFR198" s="49"/>
      <c r="MFS198" s="49"/>
      <c r="MFT198" s="49"/>
      <c r="MFU198" s="49"/>
      <c r="MFV198" s="49"/>
      <c r="MFW198" s="49"/>
      <c r="MFX198" s="49"/>
      <c r="MFY198" s="49"/>
      <c r="MFZ198" s="49"/>
      <c r="MGA198" s="49"/>
      <c r="MGB198" s="49"/>
      <c r="MGC198" s="49"/>
      <c r="MGD198" s="49"/>
      <c r="MGE198" s="49"/>
      <c r="MGF198" s="49"/>
      <c r="MGG198" s="49"/>
      <c r="MGH198" s="49"/>
      <c r="MGI198" s="49"/>
      <c r="MGJ198" s="49"/>
      <c r="MGK198" s="49"/>
      <c r="MGL198" s="49"/>
      <c r="MGM198" s="49"/>
      <c r="MGN198" s="49"/>
      <c r="MGO198" s="49"/>
      <c r="MGP198" s="49"/>
      <c r="MGS198" s="49"/>
      <c r="MGV198" s="49"/>
      <c r="MGY198" s="49"/>
      <c r="MHB198" s="49"/>
      <c r="MHE198" s="49"/>
      <c r="MHH198" s="49"/>
      <c r="MHQ198" s="49"/>
      <c r="MHT198" s="49"/>
      <c r="MHW198" s="49"/>
      <c r="MHZ198" s="49"/>
      <c r="MII198" s="49"/>
      <c r="MIO198" s="49"/>
      <c r="MIR198" s="49"/>
      <c r="MIU198" s="49"/>
      <c r="MIX198" s="49"/>
      <c r="MJD198" s="49"/>
      <c r="MJG198" s="49"/>
      <c r="MJM198" s="49"/>
      <c r="MJO198" s="49"/>
      <c r="MJP198" s="49"/>
      <c r="MJR198" s="49"/>
      <c r="MKI198" s="49"/>
      <c r="MKN198" s="49"/>
      <c r="MKT198" s="49"/>
      <c r="MKW198" s="49"/>
      <c r="MKZ198" s="49"/>
      <c r="MLH198" s="49"/>
      <c r="MMD198" s="49"/>
      <c r="MME198" s="49"/>
      <c r="MMF198" s="49"/>
      <c r="MMG198" s="49"/>
      <c r="MMH198" s="49"/>
      <c r="MMI198" s="49"/>
      <c r="MNA198" s="49"/>
      <c r="MNB198" s="49"/>
      <c r="MNE198" s="49"/>
      <c r="MNH198" s="49"/>
      <c r="MNJ198" s="49"/>
      <c r="MNL198" s="49"/>
      <c r="MNO198" s="49"/>
      <c r="MNR198" s="49"/>
      <c r="MNU198" s="49"/>
      <c r="MNX198" s="49"/>
      <c r="MOA198" s="49"/>
      <c r="MOD198" s="49"/>
      <c r="MOG198" s="49"/>
      <c r="MOJ198" s="49"/>
      <c r="MOL198" s="49"/>
      <c r="MOY198" s="49"/>
      <c r="MOZ198" s="49"/>
      <c r="MPA198" s="49"/>
      <c r="MPB198" s="49"/>
      <c r="MPC198" s="49"/>
      <c r="MPD198" s="49"/>
      <c r="MPE198" s="49"/>
      <c r="MPF198" s="49"/>
      <c r="MPG198" s="49"/>
      <c r="MPH198" s="49"/>
      <c r="MPI198" s="49"/>
      <c r="MPJ198" s="49"/>
      <c r="MPK198" s="49"/>
      <c r="MPL198" s="49"/>
      <c r="MPM198" s="49"/>
      <c r="MPN198" s="49"/>
      <c r="MPO198" s="49"/>
      <c r="MPP198" s="49"/>
      <c r="MPQ198" s="49"/>
      <c r="MPR198" s="49"/>
      <c r="MPS198" s="49"/>
      <c r="MPT198" s="49"/>
      <c r="MPU198" s="49"/>
      <c r="MPV198" s="49"/>
      <c r="MPW198" s="49"/>
      <c r="MPX198" s="49"/>
      <c r="MPY198" s="49"/>
      <c r="MPZ198" s="49"/>
      <c r="MQA198" s="49"/>
      <c r="MQB198" s="49"/>
      <c r="MQC198" s="49"/>
      <c r="MQD198" s="49"/>
      <c r="MQE198" s="49"/>
      <c r="MQF198" s="49"/>
      <c r="MQG198" s="49"/>
      <c r="MQH198" s="49"/>
      <c r="MQI198" s="49"/>
      <c r="MQJ198" s="49"/>
      <c r="MQK198" s="49"/>
      <c r="MQL198" s="49"/>
      <c r="MQO198" s="49"/>
      <c r="MQR198" s="49"/>
      <c r="MQU198" s="49"/>
      <c r="MQX198" s="49"/>
      <c r="MRA198" s="49"/>
      <c r="MRD198" s="49"/>
      <c r="MRM198" s="49"/>
      <c r="MRP198" s="49"/>
      <c r="MRS198" s="49"/>
      <c r="MRV198" s="49"/>
      <c r="MSE198" s="49"/>
      <c r="MSK198" s="49"/>
      <c r="MSN198" s="49"/>
      <c r="MSQ198" s="49"/>
      <c r="MST198" s="49"/>
      <c r="MSZ198" s="49"/>
      <c r="MTC198" s="49"/>
      <c r="MTI198" s="49"/>
      <c r="MTK198" s="49"/>
      <c r="MTL198" s="49"/>
      <c r="MTN198" s="49"/>
      <c r="MUE198" s="49"/>
      <c r="MUJ198" s="49"/>
      <c r="MUP198" s="49"/>
      <c r="MUS198" s="49"/>
      <c r="MUV198" s="49"/>
      <c r="MVD198" s="49"/>
      <c r="MVZ198" s="49"/>
      <c r="MWA198" s="49"/>
      <c r="MWB198" s="49"/>
      <c r="MWC198" s="49"/>
      <c r="MWD198" s="49"/>
      <c r="MWE198" s="49"/>
      <c r="MWW198" s="49"/>
      <c r="MWX198" s="49"/>
      <c r="MXA198" s="49"/>
      <c r="MXD198" s="49"/>
      <c r="MXF198" s="49"/>
      <c r="MXH198" s="49"/>
      <c r="MXK198" s="49"/>
      <c r="MXN198" s="49"/>
      <c r="MXQ198" s="49"/>
      <c r="MXT198" s="49"/>
      <c r="MXW198" s="49"/>
      <c r="MXZ198" s="49"/>
      <c r="MYC198" s="49"/>
      <c r="MYF198" s="49"/>
      <c r="MYH198" s="49"/>
      <c r="MYU198" s="49"/>
      <c r="MYV198" s="49"/>
      <c r="MYW198" s="49"/>
      <c r="MYX198" s="49"/>
      <c r="MYY198" s="49"/>
      <c r="MYZ198" s="49"/>
      <c r="MZA198" s="49"/>
      <c r="MZB198" s="49"/>
      <c r="MZC198" s="49"/>
      <c r="MZD198" s="49"/>
      <c r="MZE198" s="49"/>
      <c r="MZF198" s="49"/>
      <c r="MZG198" s="49"/>
      <c r="MZH198" s="49"/>
      <c r="MZI198" s="49"/>
      <c r="MZJ198" s="49"/>
      <c r="MZK198" s="49"/>
      <c r="MZL198" s="49"/>
      <c r="MZM198" s="49"/>
      <c r="MZN198" s="49"/>
      <c r="MZO198" s="49"/>
      <c r="MZP198" s="49"/>
      <c r="MZQ198" s="49"/>
      <c r="MZR198" s="49"/>
      <c r="MZS198" s="49"/>
      <c r="MZT198" s="49"/>
      <c r="MZU198" s="49"/>
      <c r="MZV198" s="49"/>
      <c r="MZW198" s="49"/>
      <c r="MZX198" s="49"/>
      <c r="MZY198" s="49"/>
      <c r="MZZ198" s="49"/>
      <c r="NAA198" s="49"/>
      <c r="NAB198" s="49"/>
      <c r="NAC198" s="49"/>
      <c r="NAD198" s="49"/>
      <c r="NAE198" s="49"/>
      <c r="NAF198" s="49"/>
      <c r="NAG198" s="49"/>
      <c r="NAH198" s="49"/>
      <c r="NAK198" s="49"/>
      <c r="NAN198" s="49"/>
      <c r="NAQ198" s="49"/>
      <c r="NAT198" s="49"/>
      <c r="NAW198" s="49"/>
      <c r="NAZ198" s="49"/>
      <c r="NBI198" s="49"/>
      <c r="NBL198" s="49"/>
      <c r="NBO198" s="49"/>
      <c r="NBR198" s="49"/>
      <c r="NCA198" s="49"/>
      <c r="NCG198" s="49"/>
      <c r="NCJ198" s="49"/>
      <c r="NCM198" s="49"/>
      <c r="NCP198" s="49"/>
      <c r="NCV198" s="49"/>
      <c r="NCY198" s="49"/>
      <c r="NDE198" s="49"/>
      <c r="NDG198" s="49"/>
      <c r="NDH198" s="49"/>
      <c r="NDJ198" s="49"/>
      <c r="NEA198" s="49"/>
      <c r="NEF198" s="49"/>
      <c r="NEL198" s="49"/>
      <c r="NEO198" s="49"/>
      <c r="NER198" s="49"/>
      <c r="NEZ198" s="49"/>
      <c r="NFV198" s="49"/>
      <c r="NFW198" s="49"/>
      <c r="NFX198" s="49"/>
      <c r="NFY198" s="49"/>
      <c r="NFZ198" s="49"/>
      <c r="NGA198" s="49"/>
      <c r="NGS198" s="49"/>
      <c r="NGT198" s="49"/>
      <c r="NGW198" s="49"/>
      <c r="NGZ198" s="49"/>
      <c r="NHB198" s="49"/>
      <c r="NHD198" s="49"/>
      <c r="NHG198" s="49"/>
      <c r="NHJ198" s="49"/>
      <c r="NHM198" s="49"/>
      <c r="NHP198" s="49"/>
      <c r="NHS198" s="49"/>
      <c r="NHV198" s="49"/>
      <c r="NHY198" s="49"/>
      <c r="NIB198" s="49"/>
      <c r="NID198" s="49"/>
      <c r="NIQ198" s="49"/>
      <c r="NIR198" s="49"/>
      <c r="NIS198" s="49"/>
      <c r="NIT198" s="49"/>
      <c r="NIU198" s="49"/>
      <c r="NIV198" s="49"/>
      <c r="NIW198" s="49"/>
      <c r="NIX198" s="49"/>
      <c r="NIY198" s="49"/>
      <c r="NIZ198" s="49"/>
      <c r="NJA198" s="49"/>
      <c r="NJB198" s="49"/>
      <c r="NJC198" s="49"/>
      <c r="NJD198" s="49"/>
      <c r="NJE198" s="49"/>
      <c r="NJF198" s="49"/>
      <c r="NJG198" s="49"/>
      <c r="NJH198" s="49"/>
      <c r="NJI198" s="49"/>
      <c r="NJJ198" s="49"/>
      <c r="NJK198" s="49"/>
      <c r="NJL198" s="49"/>
      <c r="NJM198" s="49"/>
      <c r="NJN198" s="49"/>
      <c r="NJO198" s="49"/>
      <c r="NJP198" s="49"/>
      <c r="NJQ198" s="49"/>
      <c r="NJR198" s="49"/>
      <c r="NJS198" s="49"/>
      <c r="NJT198" s="49"/>
      <c r="NJU198" s="49"/>
      <c r="NJV198" s="49"/>
      <c r="NJW198" s="49"/>
      <c r="NJX198" s="49"/>
      <c r="NJY198" s="49"/>
      <c r="NJZ198" s="49"/>
      <c r="NKA198" s="49"/>
      <c r="NKB198" s="49"/>
      <c r="NKC198" s="49"/>
      <c r="NKD198" s="49"/>
      <c r="NKG198" s="49"/>
      <c r="NKJ198" s="49"/>
      <c r="NKM198" s="49"/>
      <c r="NKP198" s="49"/>
      <c r="NKS198" s="49"/>
      <c r="NKV198" s="49"/>
      <c r="NLE198" s="49"/>
      <c r="NLH198" s="49"/>
      <c r="NLK198" s="49"/>
      <c r="NLN198" s="49"/>
      <c r="NLW198" s="49"/>
      <c r="NMC198" s="49"/>
      <c r="NMF198" s="49"/>
      <c r="NMI198" s="49"/>
      <c r="NML198" s="49"/>
      <c r="NMR198" s="49"/>
      <c r="NMU198" s="49"/>
      <c r="NNA198" s="49"/>
      <c r="NNC198" s="49"/>
      <c r="NND198" s="49"/>
      <c r="NNF198" s="49"/>
      <c r="NNW198" s="49"/>
      <c r="NOB198" s="49"/>
      <c r="NOH198" s="49"/>
      <c r="NOK198" s="49"/>
      <c r="NON198" s="49"/>
      <c r="NOV198" s="49"/>
      <c r="NPR198" s="49"/>
      <c r="NPS198" s="49"/>
      <c r="NPT198" s="49"/>
      <c r="NPU198" s="49"/>
      <c r="NPV198" s="49"/>
      <c r="NPW198" s="49"/>
      <c r="NQO198" s="49"/>
      <c r="NQP198" s="49"/>
      <c r="NQS198" s="49"/>
      <c r="NQV198" s="49"/>
      <c r="NQX198" s="49"/>
      <c r="NQZ198" s="49"/>
      <c r="NRC198" s="49"/>
      <c r="NRF198" s="49"/>
      <c r="NRI198" s="49"/>
      <c r="NRL198" s="49"/>
      <c r="NRO198" s="49"/>
      <c r="NRR198" s="49"/>
      <c r="NRU198" s="49"/>
      <c r="NRX198" s="49"/>
      <c r="NRZ198" s="49"/>
      <c r="NSM198" s="49"/>
      <c r="NSN198" s="49"/>
      <c r="NSO198" s="49"/>
      <c r="NSP198" s="49"/>
      <c r="NSQ198" s="49"/>
      <c r="NSR198" s="49"/>
      <c r="NSS198" s="49"/>
      <c r="NST198" s="49"/>
      <c r="NSU198" s="49"/>
      <c r="NSV198" s="49"/>
      <c r="NSW198" s="49"/>
      <c r="NSX198" s="49"/>
      <c r="NSY198" s="49"/>
      <c r="NSZ198" s="49"/>
      <c r="NTA198" s="49"/>
      <c r="NTB198" s="49"/>
      <c r="NTC198" s="49"/>
      <c r="NTD198" s="49"/>
      <c r="NTE198" s="49"/>
      <c r="NTF198" s="49"/>
      <c r="NTG198" s="49"/>
      <c r="NTH198" s="49"/>
      <c r="NTI198" s="49"/>
      <c r="NTJ198" s="49"/>
      <c r="NTK198" s="49"/>
      <c r="NTL198" s="49"/>
      <c r="NTM198" s="49"/>
      <c r="NTN198" s="49"/>
      <c r="NTO198" s="49"/>
      <c r="NTP198" s="49"/>
      <c r="NTQ198" s="49"/>
      <c r="NTR198" s="49"/>
      <c r="NTS198" s="49"/>
      <c r="NTT198" s="49"/>
      <c r="NTU198" s="49"/>
      <c r="NTV198" s="49"/>
      <c r="NTW198" s="49"/>
      <c r="NTX198" s="49"/>
      <c r="NTY198" s="49"/>
      <c r="NTZ198" s="49"/>
      <c r="NUC198" s="49"/>
      <c r="NUF198" s="49"/>
      <c r="NUI198" s="49"/>
      <c r="NUL198" s="49"/>
      <c r="NUO198" s="49"/>
      <c r="NUR198" s="49"/>
      <c r="NVA198" s="49"/>
      <c r="NVD198" s="49"/>
      <c r="NVG198" s="49"/>
      <c r="NVJ198" s="49"/>
      <c r="NVS198" s="49"/>
      <c r="NVY198" s="49"/>
      <c r="NWB198" s="49"/>
      <c r="NWE198" s="49"/>
      <c r="NWH198" s="49"/>
      <c r="NWN198" s="49"/>
      <c r="NWQ198" s="49"/>
      <c r="NWW198" s="49"/>
      <c r="NWY198" s="49"/>
      <c r="NWZ198" s="49"/>
      <c r="NXB198" s="49"/>
      <c r="NXS198" s="49"/>
      <c r="NXX198" s="49"/>
      <c r="NYD198" s="49"/>
      <c r="NYG198" s="49"/>
      <c r="NYJ198" s="49"/>
      <c r="NYR198" s="49"/>
      <c r="NZN198" s="49"/>
      <c r="NZO198" s="49"/>
      <c r="NZP198" s="49"/>
      <c r="NZQ198" s="49"/>
      <c r="NZR198" s="49"/>
      <c r="NZS198" s="49"/>
      <c r="OAK198" s="49"/>
      <c r="OAL198" s="49"/>
      <c r="OAO198" s="49"/>
      <c r="OAR198" s="49"/>
      <c r="OAT198" s="49"/>
      <c r="OAV198" s="49"/>
      <c r="OAY198" s="49"/>
      <c r="OBB198" s="49"/>
      <c r="OBE198" s="49"/>
      <c r="OBH198" s="49"/>
      <c r="OBK198" s="49"/>
      <c r="OBN198" s="49"/>
      <c r="OBQ198" s="49"/>
      <c r="OBT198" s="49"/>
      <c r="OBV198" s="49"/>
      <c r="OCI198" s="49"/>
      <c r="OCJ198" s="49"/>
      <c r="OCK198" s="49"/>
      <c r="OCL198" s="49"/>
      <c r="OCM198" s="49"/>
      <c r="OCN198" s="49"/>
      <c r="OCO198" s="49"/>
      <c r="OCP198" s="49"/>
      <c r="OCQ198" s="49"/>
      <c r="OCR198" s="49"/>
      <c r="OCS198" s="49"/>
      <c r="OCT198" s="49"/>
      <c r="OCU198" s="49"/>
      <c r="OCV198" s="49"/>
      <c r="OCW198" s="49"/>
      <c r="OCX198" s="49"/>
      <c r="OCY198" s="49"/>
      <c r="OCZ198" s="49"/>
      <c r="ODA198" s="49"/>
      <c r="ODB198" s="49"/>
      <c r="ODC198" s="49"/>
      <c r="ODD198" s="49"/>
      <c r="ODE198" s="49"/>
      <c r="ODF198" s="49"/>
      <c r="ODG198" s="49"/>
      <c r="ODH198" s="49"/>
      <c r="ODI198" s="49"/>
      <c r="ODJ198" s="49"/>
      <c r="ODK198" s="49"/>
      <c r="ODL198" s="49"/>
      <c r="ODM198" s="49"/>
      <c r="ODN198" s="49"/>
      <c r="ODO198" s="49"/>
      <c r="ODP198" s="49"/>
      <c r="ODQ198" s="49"/>
      <c r="ODR198" s="49"/>
      <c r="ODS198" s="49"/>
      <c r="ODT198" s="49"/>
      <c r="ODU198" s="49"/>
      <c r="ODV198" s="49"/>
      <c r="ODY198" s="49"/>
      <c r="OEB198" s="49"/>
      <c r="OEE198" s="49"/>
      <c r="OEH198" s="49"/>
      <c r="OEK198" s="49"/>
      <c r="OEN198" s="49"/>
      <c r="OEW198" s="49"/>
      <c r="OEZ198" s="49"/>
      <c r="OFC198" s="49"/>
      <c r="OFF198" s="49"/>
      <c r="OFO198" s="49"/>
      <c r="OFU198" s="49"/>
      <c r="OFX198" s="49"/>
      <c r="OGA198" s="49"/>
      <c r="OGD198" s="49"/>
      <c r="OGJ198" s="49"/>
      <c r="OGM198" s="49"/>
      <c r="OGS198" s="49"/>
      <c r="OGU198" s="49"/>
      <c r="OGV198" s="49"/>
      <c r="OGX198" s="49"/>
      <c r="OHO198" s="49"/>
      <c r="OHT198" s="49"/>
      <c r="OHZ198" s="49"/>
      <c r="OIC198" s="49"/>
      <c r="OIF198" s="49"/>
      <c r="OIN198" s="49"/>
      <c r="OJJ198" s="49"/>
      <c r="OJK198" s="49"/>
      <c r="OJL198" s="49"/>
      <c r="OJM198" s="49"/>
      <c r="OJN198" s="49"/>
      <c r="OJO198" s="49"/>
      <c r="OKG198" s="49"/>
      <c r="OKH198" s="49"/>
      <c r="OKK198" s="49"/>
      <c r="OKN198" s="49"/>
      <c r="OKP198" s="49"/>
      <c r="OKR198" s="49"/>
      <c r="OKU198" s="49"/>
      <c r="OKX198" s="49"/>
      <c r="OLA198" s="49"/>
      <c r="OLD198" s="49"/>
      <c r="OLG198" s="49"/>
      <c r="OLJ198" s="49"/>
      <c r="OLM198" s="49"/>
      <c r="OLP198" s="49"/>
      <c r="OLR198" s="49"/>
      <c r="OME198" s="49"/>
      <c r="OMF198" s="49"/>
      <c r="OMG198" s="49"/>
      <c r="OMH198" s="49"/>
      <c r="OMI198" s="49"/>
      <c r="OMJ198" s="49"/>
      <c r="OMK198" s="49"/>
      <c r="OML198" s="49"/>
      <c r="OMM198" s="49"/>
      <c r="OMN198" s="49"/>
      <c r="OMO198" s="49"/>
      <c r="OMP198" s="49"/>
      <c r="OMQ198" s="49"/>
      <c r="OMR198" s="49"/>
      <c r="OMS198" s="49"/>
      <c r="OMT198" s="49"/>
      <c r="OMU198" s="49"/>
      <c r="OMV198" s="49"/>
      <c r="OMW198" s="49"/>
      <c r="OMX198" s="49"/>
      <c r="OMY198" s="49"/>
      <c r="OMZ198" s="49"/>
      <c r="ONA198" s="49"/>
      <c r="ONB198" s="49"/>
      <c r="ONC198" s="49"/>
      <c r="OND198" s="49"/>
      <c r="ONE198" s="49"/>
      <c r="ONF198" s="49"/>
      <c r="ONG198" s="49"/>
      <c r="ONH198" s="49"/>
      <c r="ONI198" s="49"/>
      <c r="ONJ198" s="49"/>
      <c r="ONK198" s="49"/>
      <c r="ONL198" s="49"/>
      <c r="ONM198" s="49"/>
      <c r="ONN198" s="49"/>
      <c r="ONO198" s="49"/>
      <c r="ONP198" s="49"/>
      <c r="ONQ198" s="49"/>
      <c r="ONR198" s="49"/>
      <c r="ONU198" s="49"/>
      <c r="ONX198" s="49"/>
      <c r="OOA198" s="49"/>
      <c r="OOD198" s="49"/>
      <c r="OOG198" s="49"/>
      <c r="OOJ198" s="49"/>
      <c r="OOS198" s="49"/>
      <c r="OOV198" s="49"/>
      <c r="OOY198" s="49"/>
      <c r="OPB198" s="49"/>
      <c r="OPK198" s="49"/>
      <c r="OPQ198" s="49"/>
      <c r="OPT198" s="49"/>
      <c r="OPW198" s="49"/>
      <c r="OPZ198" s="49"/>
      <c r="OQF198" s="49"/>
      <c r="OQI198" s="49"/>
      <c r="OQO198" s="49"/>
      <c r="OQQ198" s="49"/>
      <c r="OQR198" s="49"/>
      <c r="OQT198" s="49"/>
      <c r="ORK198" s="49"/>
      <c r="ORP198" s="49"/>
      <c r="ORV198" s="49"/>
      <c r="ORY198" s="49"/>
      <c r="OSB198" s="49"/>
      <c r="OSJ198" s="49"/>
      <c r="OTF198" s="49"/>
      <c r="OTG198" s="49"/>
      <c r="OTH198" s="49"/>
      <c r="OTI198" s="49"/>
      <c r="OTJ198" s="49"/>
      <c r="OTK198" s="49"/>
      <c r="OUC198" s="49"/>
      <c r="OUD198" s="49"/>
      <c r="OUG198" s="49"/>
      <c r="OUJ198" s="49"/>
      <c r="OUL198" s="49"/>
      <c r="OUN198" s="49"/>
      <c r="OUQ198" s="49"/>
      <c r="OUT198" s="49"/>
      <c r="OUW198" s="49"/>
      <c r="OUZ198" s="49"/>
      <c r="OVC198" s="49"/>
      <c r="OVF198" s="49"/>
      <c r="OVI198" s="49"/>
      <c r="OVL198" s="49"/>
      <c r="OVN198" s="49"/>
      <c r="OWA198" s="49"/>
      <c r="OWB198" s="49"/>
      <c r="OWC198" s="49"/>
      <c r="OWD198" s="49"/>
      <c r="OWE198" s="49"/>
      <c r="OWF198" s="49"/>
      <c r="OWG198" s="49"/>
      <c r="OWH198" s="49"/>
      <c r="OWI198" s="49"/>
      <c r="OWJ198" s="49"/>
      <c r="OWK198" s="49"/>
      <c r="OWL198" s="49"/>
      <c r="OWM198" s="49"/>
      <c r="OWN198" s="49"/>
      <c r="OWO198" s="49"/>
      <c r="OWP198" s="49"/>
      <c r="OWQ198" s="49"/>
      <c r="OWR198" s="49"/>
      <c r="OWS198" s="49"/>
      <c r="OWT198" s="49"/>
      <c r="OWU198" s="49"/>
      <c r="OWV198" s="49"/>
      <c r="OWW198" s="49"/>
      <c r="OWX198" s="49"/>
      <c r="OWY198" s="49"/>
      <c r="OWZ198" s="49"/>
      <c r="OXA198" s="49"/>
      <c r="OXB198" s="49"/>
      <c r="OXC198" s="49"/>
      <c r="OXD198" s="49"/>
      <c r="OXE198" s="49"/>
      <c r="OXF198" s="49"/>
      <c r="OXG198" s="49"/>
      <c r="OXH198" s="49"/>
      <c r="OXI198" s="49"/>
      <c r="OXJ198" s="49"/>
      <c r="OXK198" s="49"/>
      <c r="OXL198" s="49"/>
      <c r="OXM198" s="49"/>
      <c r="OXN198" s="49"/>
      <c r="OXQ198" s="49"/>
      <c r="OXT198" s="49"/>
      <c r="OXW198" s="49"/>
      <c r="OXZ198" s="49"/>
      <c r="OYC198" s="49"/>
      <c r="OYF198" s="49"/>
      <c r="OYO198" s="49"/>
      <c r="OYR198" s="49"/>
      <c r="OYU198" s="49"/>
      <c r="OYX198" s="49"/>
      <c r="OZG198" s="49"/>
      <c r="OZM198" s="49"/>
      <c r="OZP198" s="49"/>
      <c r="OZS198" s="49"/>
      <c r="OZV198" s="49"/>
      <c r="PAB198" s="49"/>
      <c r="PAE198" s="49"/>
      <c r="PAK198" s="49"/>
      <c r="PAM198" s="49"/>
      <c r="PAN198" s="49"/>
      <c r="PAP198" s="49"/>
      <c r="PBG198" s="49"/>
      <c r="PBL198" s="49"/>
      <c r="PBR198" s="49"/>
      <c r="PBU198" s="49"/>
      <c r="PBX198" s="49"/>
      <c r="PCF198" s="49"/>
      <c r="PDB198" s="49"/>
      <c r="PDC198" s="49"/>
      <c r="PDD198" s="49"/>
      <c r="PDE198" s="49"/>
      <c r="PDF198" s="49"/>
      <c r="PDG198" s="49"/>
      <c r="PDY198" s="49"/>
      <c r="PDZ198" s="49"/>
      <c r="PEC198" s="49"/>
      <c r="PEF198" s="49"/>
      <c r="PEH198" s="49"/>
      <c r="PEJ198" s="49"/>
      <c r="PEM198" s="49"/>
      <c r="PEP198" s="49"/>
      <c r="PES198" s="49"/>
      <c r="PEV198" s="49"/>
      <c r="PEY198" s="49"/>
      <c r="PFB198" s="49"/>
      <c r="PFE198" s="49"/>
      <c r="PFH198" s="49"/>
      <c r="PFJ198" s="49"/>
      <c r="PFW198" s="49"/>
      <c r="PFX198" s="49"/>
      <c r="PFY198" s="49"/>
      <c r="PFZ198" s="49"/>
      <c r="PGA198" s="49"/>
      <c r="PGB198" s="49"/>
      <c r="PGC198" s="49"/>
      <c r="PGD198" s="49"/>
      <c r="PGE198" s="49"/>
      <c r="PGF198" s="49"/>
      <c r="PGG198" s="49"/>
      <c r="PGH198" s="49"/>
      <c r="PGI198" s="49"/>
      <c r="PGJ198" s="49"/>
      <c r="PGK198" s="49"/>
      <c r="PGL198" s="49"/>
      <c r="PGM198" s="49"/>
      <c r="PGN198" s="49"/>
      <c r="PGO198" s="49"/>
      <c r="PGP198" s="49"/>
      <c r="PGQ198" s="49"/>
      <c r="PGR198" s="49"/>
      <c r="PGS198" s="49"/>
      <c r="PGT198" s="49"/>
      <c r="PGU198" s="49"/>
      <c r="PGV198" s="49"/>
      <c r="PGW198" s="49"/>
      <c r="PGX198" s="49"/>
      <c r="PGY198" s="49"/>
      <c r="PGZ198" s="49"/>
      <c r="PHA198" s="49"/>
      <c r="PHB198" s="49"/>
      <c r="PHC198" s="49"/>
      <c r="PHD198" s="49"/>
      <c r="PHE198" s="49"/>
      <c r="PHF198" s="49"/>
      <c r="PHG198" s="49"/>
      <c r="PHH198" s="49"/>
      <c r="PHI198" s="49"/>
      <c r="PHJ198" s="49"/>
      <c r="PHM198" s="49"/>
      <c r="PHP198" s="49"/>
      <c r="PHS198" s="49"/>
      <c r="PHV198" s="49"/>
      <c r="PHY198" s="49"/>
      <c r="PIB198" s="49"/>
      <c r="PIK198" s="49"/>
      <c r="PIN198" s="49"/>
      <c r="PIQ198" s="49"/>
      <c r="PIT198" s="49"/>
      <c r="PJC198" s="49"/>
      <c r="PJI198" s="49"/>
      <c r="PJL198" s="49"/>
      <c r="PJO198" s="49"/>
      <c r="PJR198" s="49"/>
      <c r="PJX198" s="49"/>
      <c r="PKA198" s="49"/>
      <c r="PKG198" s="49"/>
      <c r="PKI198" s="49"/>
      <c r="PKJ198" s="49"/>
      <c r="PKL198" s="49"/>
      <c r="PLC198" s="49"/>
      <c r="PLH198" s="49"/>
      <c r="PLN198" s="49"/>
      <c r="PLQ198" s="49"/>
      <c r="PLT198" s="49"/>
      <c r="PMB198" s="49"/>
      <c r="PMX198" s="49"/>
      <c r="PMY198" s="49"/>
      <c r="PMZ198" s="49"/>
      <c r="PNA198" s="49"/>
      <c r="PNB198" s="49"/>
      <c r="PNC198" s="49"/>
      <c r="PNU198" s="49"/>
      <c r="PNV198" s="49"/>
      <c r="PNY198" s="49"/>
      <c r="POB198" s="49"/>
      <c r="POD198" s="49"/>
      <c r="POF198" s="49"/>
      <c r="POI198" s="49"/>
      <c r="POL198" s="49"/>
      <c r="POO198" s="49"/>
      <c r="POR198" s="49"/>
      <c r="POU198" s="49"/>
      <c r="POX198" s="49"/>
      <c r="PPA198" s="49"/>
      <c r="PPD198" s="49"/>
      <c r="PPF198" s="49"/>
      <c r="PPS198" s="49"/>
      <c r="PPT198" s="49"/>
      <c r="PPU198" s="49"/>
      <c r="PPV198" s="49"/>
      <c r="PPW198" s="49"/>
      <c r="PPX198" s="49"/>
      <c r="PPY198" s="49"/>
      <c r="PPZ198" s="49"/>
      <c r="PQA198" s="49"/>
      <c r="PQB198" s="49"/>
      <c r="PQC198" s="49"/>
      <c r="PQD198" s="49"/>
      <c r="PQE198" s="49"/>
      <c r="PQF198" s="49"/>
      <c r="PQG198" s="49"/>
      <c r="PQH198" s="49"/>
      <c r="PQI198" s="49"/>
      <c r="PQJ198" s="49"/>
      <c r="PQK198" s="49"/>
      <c r="PQL198" s="49"/>
      <c r="PQM198" s="49"/>
      <c r="PQN198" s="49"/>
      <c r="PQO198" s="49"/>
      <c r="PQP198" s="49"/>
      <c r="PQQ198" s="49"/>
      <c r="PQR198" s="49"/>
      <c r="PQS198" s="49"/>
      <c r="PQT198" s="49"/>
      <c r="PQU198" s="49"/>
      <c r="PQV198" s="49"/>
      <c r="PQW198" s="49"/>
      <c r="PQX198" s="49"/>
      <c r="PQY198" s="49"/>
      <c r="PQZ198" s="49"/>
      <c r="PRA198" s="49"/>
      <c r="PRB198" s="49"/>
      <c r="PRC198" s="49"/>
      <c r="PRD198" s="49"/>
      <c r="PRE198" s="49"/>
      <c r="PRF198" s="49"/>
      <c r="PRI198" s="49"/>
      <c r="PRL198" s="49"/>
      <c r="PRO198" s="49"/>
      <c r="PRR198" s="49"/>
      <c r="PRU198" s="49"/>
      <c r="PRX198" s="49"/>
      <c r="PSG198" s="49"/>
      <c r="PSJ198" s="49"/>
      <c r="PSM198" s="49"/>
      <c r="PSP198" s="49"/>
      <c r="PSY198" s="49"/>
      <c r="PTE198" s="49"/>
      <c r="PTH198" s="49"/>
      <c r="PTK198" s="49"/>
      <c r="PTN198" s="49"/>
      <c r="PTT198" s="49"/>
      <c r="PTW198" s="49"/>
      <c r="PUC198" s="49"/>
      <c r="PUE198" s="49"/>
      <c r="PUF198" s="49"/>
      <c r="PUH198" s="49"/>
      <c r="PUY198" s="49"/>
      <c r="PVD198" s="49"/>
      <c r="PVJ198" s="49"/>
      <c r="PVM198" s="49"/>
      <c r="PVP198" s="49"/>
      <c r="PVX198" s="49"/>
      <c r="PWT198" s="49"/>
      <c r="PWU198" s="49"/>
      <c r="PWV198" s="49"/>
      <c r="PWW198" s="49"/>
      <c r="PWX198" s="49"/>
      <c r="PWY198" s="49"/>
      <c r="PXQ198" s="49"/>
      <c r="PXR198" s="49"/>
      <c r="PXU198" s="49"/>
      <c r="PXX198" s="49"/>
      <c r="PXZ198" s="49"/>
      <c r="PYB198" s="49"/>
      <c r="PYE198" s="49"/>
      <c r="PYH198" s="49"/>
      <c r="PYK198" s="49"/>
      <c r="PYN198" s="49"/>
      <c r="PYQ198" s="49"/>
      <c r="PYT198" s="49"/>
      <c r="PYW198" s="49"/>
      <c r="PYZ198" s="49"/>
      <c r="PZB198" s="49"/>
      <c r="PZO198" s="49"/>
      <c r="PZP198" s="49"/>
      <c r="PZQ198" s="49"/>
      <c r="PZR198" s="49"/>
      <c r="PZS198" s="49"/>
      <c r="PZT198" s="49"/>
      <c r="PZU198" s="49"/>
      <c r="PZV198" s="49"/>
      <c r="PZW198" s="49"/>
      <c r="PZX198" s="49"/>
      <c r="PZY198" s="49"/>
      <c r="PZZ198" s="49"/>
      <c r="QAA198" s="49"/>
      <c r="QAB198" s="49"/>
      <c r="QAC198" s="49"/>
      <c r="QAD198" s="49"/>
      <c r="QAE198" s="49"/>
      <c r="QAF198" s="49"/>
      <c r="QAG198" s="49"/>
      <c r="QAH198" s="49"/>
      <c r="QAI198" s="49"/>
      <c r="QAJ198" s="49"/>
      <c r="QAK198" s="49"/>
      <c r="QAL198" s="49"/>
      <c r="QAM198" s="49"/>
      <c r="QAN198" s="49"/>
      <c r="QAO198" s="49"/>
      <c r="QAP198" s="49"/>
      <c r="QAQ198" s="49"/>
      <c r="QAR198" s="49"/>
      <c r="QAS198" s="49"/>
      <c r="QAT198" s="49"/>
      <c r="QAU198" s="49"/>
      <c r="QAV198" s="49"/>
      <c r="QAW198" s="49"/>
      <c r="QAX198" s="49"/>
      <c r="QAY198" s="49"/>
      <c r="QAZ198" s="49"/>
      <c r="QBA198" s="49"/>
      <c r="QBB198" s="49"/>
      <c r="QBE198" s="49"/>
      <c r="QBH198" s="49"/>
      <c r="QBK198" s="49"/>
      <c r="QBN198" s="49"/>
      <c r="QBQ198" s="49"/>
      <c r="QBT198" s="49"/>
      <c r="QCC198" s="49"/>
      <c r="QCF198" s="49"/>
      <c r="QCI198" s="49"/>
      <c r="QCL198" s="49"/>
      <c r="QCU198" s="49"/>
      <c r="QDA198" s="49"/>
      <c r="QDD198" s="49"/>
      <c r="QDG198" s="49"/>
      <c r="QDJ198" s="49"/>
      <c r="QDP198" s="49"/>
      <c r="QDS198" s="49"/>
      <c r="QDY198" s="49"/>
      <c r="QEA198" s="49"/>
      <c r="QEB198" s="49"/>
      <c r="QED198" s="49"/>
      <c r="QEU198" s="49"/>
      <c r="QEZ198" s="49"/>
      <c r="QFF198" s="49"/>
      <c r="QFI198" s="49"/>
      <c r="QFL198" s="49"/>
      <c r="QFT198" s="49"/>
      <c r="QGP198" s="49"/>
      <c r="QGQ198" s="49"/>
      <c r="QGR198" s="49"/>
      <c r="QGS198" s="49"/>
      <c r="QGT198" s="49"/>
      <c r="QGU198" s="49"/>
      <c r="QHM198" s="49"/>
      <c r="QHN198" s="49"/>
      <c r="QHQ198" s="49"/>
      <c r="QHT198" s="49"/>
      <c r="QHV198" s="49"/>
      <c r="QHX198" s="49"/>
      <c r="QIA198" s="49"/>
      <c r="QID198" s="49"/>
      <c r="QIG198" s="49"/>
      <c r="QIJ198" s="49"/>
      <c r="QIM198" s="49"/>
      <c r="QIP198" s="49"/>
      <c r="QIS198" s="49"/>
      <c r="QIV198" s="49"/>
      <c r="QIX198" s="49"/>
      <c r="QJK198" s="49"/>
      <c r="QJL198" s="49"/>
      <c r="QJM198" s="49"/>
      <c r="QJN198" s="49"/>
      <c r="QJO198" s="49"/>
      <c r="QJP198" s="49"/>
      <c r="QJQ198" s="49"/>
      <c r="QJR198" s="49"/>
      <c r="QJS198" s="49"/>
      <c r="QJT198" s="49"/>
      <c r="QJU198" s="49"/>
      <c r="QJV198" s="49"/>
      <c r="QJW198" s="49"/>
      <c r="QJX198" s="49"/>
      <c r="QJY198" s="49"/>
      <c r="QJZ198" s="49"/>
      <c r="QKA198" s="49"/>
      <c r="QKB198" s="49"/>
      <c r="QKC198" s="49"/>
      <c r="QKD198" s="49"/>
      <c r="QKE198" s="49"/>
      <c r="QKF198" s="49"/>
      <c r="QKG198" s="49"/>
      <c r="QKH198" s="49"/>
      <c r="QKI198" s="49"/>
      <c r="QKJ198" s="49"/>
      <c r="QKK198" s="49"/>
      <c r="QKL198" s="49"/>
      <c r="QKM198" s="49"/>
      <c r="QKN198" s="49"/>
      <c r="QKO198" s="49"/>
      <c r="QKP198" s="49"/>
      <c r="QKQ198" s="49"/>
      <c r="QKR198" s="49"/>
      <c r="QKS198" s="49"/>
      <c r="QKT198" s="49"/>
      <c r="QKU198" s="49"/>
      <c r="QKV198" s="49"/>
      <c r="QKW198" s="49"/>
      <c r="QKX198" s="49"/>
      <c r="QLA198" s="49"/>
      <c r="QLD198" s="49"/>
      <c r="QLG198" s="49"/>
      <c r="QLJ198" s="49"/>
      <c r="QLM198" s="49"/>
      <c r="QLP198" s="49"/>
      <c r="QLY198" s="49"/>
      <c r="QMB198" s="49"/>
      <c r="QME198" s="49"/>
      <c r="QMH198" s="49"/>
      <c r="QMQ198" s="49"/>
      <c r="QMW198" s="49"/>
      <c r="QMZ198" s="49"/>
      <c r="QNC198" s="49"/>
      <c r="QNF198" s="49"/>
      <c r="QNL198" s="49"/>
      <c r="QNO198" s="49"/>
      <c r="QNU198" s="49"/>
      <c r="QNW198" s="49"/>
      <c r="QNX198" s="49"/>
      <c r="QNZ198" s="49"/>
      <c r="QOQ198" s="49"/>
      <c r="QOV198" s="49"/>
      <c r="QPB198" s="49"/>
      <c r="QPE198" s="49"/>
      <c r="QPH198" s="49"/>
      <c r="QPP198" s="49"/>
      <c r="QQL198" s="49"/>
      <c r="QQM198" s="49"/>
      <c r="QQN198" s="49"/>
      <c r="QQO198" s="49"/>
      <c r="QQP198" s="49"/>
      <c r="QQQ198" s="49"/>
      <c r="QRI198" s="49"/>
      <c r="QRJ198" s="49"/>
      <c r="QRM198" s="49"/>
      <c r="QRP198" s="49"/>
      <c r="QRR198" s="49"/>
      <c r="QRT198" s="49"/>
      <c r="QRW198" s="49"/>
      <c r="QRZ198" s="49"/>
      <c r="QSC198" s="49"/>
      <c r="QSF198" s="49"/>
      <c r="QSI198" s="49"/>
      <c r="QSL198" s="49"/>
      <c r="QSO198" s="49"/>
      <c r="QSR198" s="49"/>
      <c r="QST198" s="49"/>
      <c r="QTG198" s="49"/>
      <c r="QTH198" s="49"/>
      <c r="QTI198" s="49"/>
      <c r="QTJ198" s="49"/>
      <c r="QTK198" s="49"/>
      <c r="QTL198" s="49"/>
      <c r="QTM198" s="49"/>
      <c r="QTN198" s="49"/>
      <c r="QTO198" s="49"/>
      <c r="QTP198" s="49"/>
      <c r="QTQ198" s="49"/>
      <c r="QTR198" s="49"/>
      <c r="QTS198" s="49"/>
      <c r="QTT198" s="49"/>
      <c r="QTU198" s="49"/>
      <c r="QTV198" s="49"/>
      <c r="QTW198" s="49"/>
      <c r="QTX198" s="49"/>
      <c r="QTY198" s="49"/>
      <c r="QTZ198" s="49"/>
      <c r="QUA198" s="49"/>
      <c r="QUB198" s="49"/>
      <c r="QUC198" s="49"/>
      <c r="QUD198" s="49"/>
      <c r="QUE198" s="49"/>
      <c r="QUF198" s="49"/>
      <c r="QUG198" s="49"/>
      <c r="QUH198" s="49"/>
      <c r="QUI198" s="49"/>
      <c r="QUJ198" s="49"/>
      <c r="QUK198" s="49"/>
      <c r="QUL198" s="49"/>
      <c r="QUM198" s="49"/>
      <c r="QUN198" s="49"/>
      <c r="QUO198" s="49"/>
      <c r="QUP198" s="49"/>
      <c r="QUQ198" s="49"/>
      <c r="QUR198" s="49"/>
      <c r="QUS198" s="49"/>
      <c r="QUT198" s="49"/>
      <c r="QUW198" s="49"/>
      <c r="QUZ198" s="49"/>
      <c r="QVC198" s="49"/>
      <c r="QVF198" s="49"/>
      <c r="QVI198" s="49"/>
      <c r="QVL198" s="49"/>
      <c r="QVU198" s="49"/>
      <c r="QVX198" s="49"/>
      <c r="QWA198" s="49"/>
      <c r="QWD198" s="49"/>
      <c r="QWM198" s="49"/>
      <c r="QWS198" s="49"/>
      <c r="QWV198" s="49"/>
      <c r="QWY198" s="49"/>
      <c r="QXB198" s="49"/>
      <c r="QXH198" s="49"/>
      <c r="QXK198" s="49"/>
      <c r="QXQ198" s="49"/>
      <c r="QXS198" s="49"/>
      <c r="QXT198" s="49"/>
      <c r="QXV198" s="49"/>
      <c r="QYM198" s="49"/>
      <c r="QYR198" s="49"/>
      <c r="QYX198" s="49"/>
      <c r="QZA198" s="49"/>
      <c r="QZD198" s="49"/>
      <c r="QZL198" s="49"/>
      <c r="RAH198" s="49"/>
      <c r="RAI198" s="49"/>
      <c r="RAJ198" s="49"/>
      <c r="RAK198" s="49"/>
      <c r="RAL198" s="49"/>
      <c r="RAM198" s="49"/>
      <c r="RBE198" s="49"/>
      <c r="RBF198" s="49"/>
      <c r="RBI198" s="49"/>
      <c r="RBL198" s="49"/>
      <c r="RBN198" s="49"/>
      <c r="RBP198" s="49"/>
      <c r="RBS198" s="49"/>
      <c r="RBV198" s="49"/>
      <c r="RBY198" s="49"/>
      <c r="RCB198" s="49"/>
      <c r="RCE198" s="49"/>
      <c r="RCH198" s="49"/>
      <c r="RCK198" s="49"/>
      <c r="RCN198" s="49"/>
      <c r="RCP198" s="49"/>
      <c r="RDC198" s="49"/>
      <c r="RDD198" s="49"/>
      <c r="RDE198" s="49"/>
      <c r="RDF198" s="49"/>
      <c r="RDG198" s="49"/>
      <c r="RDH198" s="49"/>
      <c r="RDI198" s="49"/>
      <c r="RDJ198" s="49"/>
      <c r="RDK198" s="49"/>
      <c r="RDL198" s="49"/>
      <c r="RDM198" s="49"/>
      <c r="RDN198" s="49"/>
      <c r="RDO198" s="49"/>
      <c r="RDP198" s="49"/>
      <c r="RDQ198" s="49"/>
      <c r="RDR198" s="49"/>
      <c r="RDS198" s="49"/>
      <c r="RDT198" s="49"/>
      <c r="RDU198" s="49"/>
      <c r="RDV198" s="49"/>
      <c r="RDW198" s="49"/>
      <c r="RDX198" s="49"/>
      <c r="RDY198" s="49"/>
      <c r="RDZ198" s="49"/>
      <c r="REA198" s="49"/>
      <c r="REB198" s="49"/>
      <c r="REC198" s="49"/>
      <c r="RED198" s="49"/>
      <c r="REE198" s="49"/>
      <c r="REF198" s="49"/>
      <c r="REG198" s="49"/>
      <c r="REH198" s="49"/>
      <c r="REI198" s="49"/>
      <c r="REJ198" s="49"/>
      <c r="REK198" s="49"/>
      <c r="REL198" s="49"/>
      <c r="REM198" s="49"/>
      <c r="REN198" s="49"/>
      <c r="REO198" s="49"/>
      <c r="REP198" s="49"/>
      <c r="RES198" s="49"/>
      <c r="REV198" s="49"/>
      <c r="REY198" s="49"/>
      <c r="RFB198" s="49"/>
      <c r="RFE198" s="49"/>
      <c r="RFH198" s="49"/>
      <c r="RFQ198" s="49"/>
      <c r="RFT198" s="49"/>
      <c r="RFW198" s="49"/>
      <c r="RFZ198" s="49"/>
      <c r="RGI198" s="49"/>
      <c r="RGO198" s="49"/>
      <c r="RGR198" s="49"/>
      <c r="RGU198" s="49"/>
      <c r="RGX198" s="49"/>
      <c r="RHD198" s="49"/>
      <c r="RHG198" s="49"/>
      <c r="RHM198" s="49"/>
      <c r="RHO198" s="49"/>
      <c r="RHP198" s="49"/>
      <c r="RHR198" s="49"/>
      <c r="RII198" s="49"/>
      <c r="RIN198" s="49"/>
      <c r="RIT198" s="49"/>
      <c r="RIW198" s="49"/>
      <c r="RIZ198" s="49"/>
      <c r="RJH198" s="49"/>
      <c r="RKD198" s="49"/>
      <c r="RKE198" s="49"/>
      <c r="RKF198" s="49"/>
      <c r="RKG198" s="49"/>
      <c r="RKH198" s="49"/>
      <c r="RKI198" s="49"/>
      <c r="RLA198" s="49"/>
      <c r="RLB198" s="49"/>
      <c r="RLE198" s="49"/>
      <c r="RLH198" s="49"/>
      <c r="RLJ198" s="49"/>
      <c r="RLL198" s="49"/>
      <c r="RLO198" s="49"/>
      <c r="RLR198" s="49"/>
      <c r="RLU198" s="49"/>
      <c r="RLX198" s="49"/>
      <c r="RMA198" s="49"/>
      <c r="RMD198" s="49"/>
      <c r="RMG198" s="49"/>
      <c r="RMJ198" s="49"/>
      <c r="RML198" s="49"/>
      <c r="RMY198" s="49"/>
      <c r="RMZ198" s="49"/>
      <c r="RNA198" s="49"/>
      <c r="RNB198" s="49"/>
      <c r="RNC198" s="49"/>
      <c r="RND198" s="49"/>
      <c r="RNE198" s="49"/>
      <c r="RNF198" s="49"/>
      <c r="RNG198" s="49"/>
      <c r="RNH198" s="49"/>
      <c r="RNI198" s="49"/>
      <c r="RNJ198" s="49"/>
      <c r="RNK198" s="49"/>
      <c r="RNL198" s="49"/>
      <c r="RNM198" s="49"/>
      <c r="RNN198" s="49"/>
      <c r="RNO198" s="49"/>
      <c r="RNP198" s="49"/>
      <c r="RNQ198" s="49"/>
      <c r="RNR198" s="49"/>
      <c r="RNS198" s="49"/>
      <c r="RNT198" s="49"/>
      <c r="RNU198" s="49"/>
      <c r="RNV198" s="49"/>
      <c r="RNW198" s="49"/>
      <c r="RNX198" s="49"/>
      <c r="RNY198" s="49"/>
      <c r="RNZ198" s="49"/>
      <c r="ROA198" s="49"/>
      <c r="ROB198" s="49"/>
      <c r="ROC198" s="49"/>
      <c r="ROD198" s="49"/>
      <c r="ROE198" s="49"/>
      <c r="ROF198" s="49"/>
      <c r="ROG198" s="49"/>
      <c r="ROH198" s="49"/>
      <c r="ROI198" s="49"/>
      <c r="ROJ198" s="49"/>
      <c r="ROK198" s="49"/>
      <c r="ROL198" s="49"/>
      <c r="ROO198" s="49"/>
      <c r="ROR198" s="49"/>
      <c r="ROU198" s="49"/>
      <c r="ROX198" s="49"/>
      <c r="RPA198" s="49"/>
      <c r="RPD198" s="49"/>
      <c r="RPM198" s="49"/>
      <c r="RPP198" s="49"/>
      <c r="RPS198" s="49"/>
      <c r="RPV198" s="49"/>
      <c r="RQE198" s="49"/>
      <c r="RQK198" s="49"/>
      <c r="RQN198" s="49"/>
      <c r="RQQ198" s="49"/>
      <c r="RQT198" s="49"/>
      <c r="RQZ198" s="49"/>
      <c r="RRC198" s="49"/>
      <c r="RRI198" s="49"/>
      <c r="RRK198" s="49"/>
      <c r="RRL198" s="49"/>
      <c r="RRN198" s="49"/>
      <c r="RSE198" s="49"/>
      <c r="RSJ198" s="49"/>
      <c r="RSP198" s="49"/>
      <c r="RSS198" s="49"/>
      <c r="RSV198" s="49"/>
      <c r="RTD198" s="49"/>
      <c r="RTZ198" s="49"/>
      <c r="RUA198" s="49"/>
      <c r="RUB198" s="49"/>
      <c r="RUC198" s="49"/>
      <c r="RUD198" s="49"/>
      <c r="RUE198" s="49"/>
      <c r="RUW198" s="49"/>
      <c r="RUX198" s="49"/>
      <c r="RVA198" s="49"/>
      <c r="RVD198" s="49"/>
      <c r="RVF198" s="49"/>
      <c r="RVH198" s="49"/>
      <c r="RVK198" s="49"/>
      <c r="RVN198" s="49"/>
      <c r="RVQ198" s="49"/>
      <c r="RVT198" s="49"/>
      <c r="RVW198" s="49"/>
      <c r="RVZ198" s="49"/>
      <c r="RWC198" s="49"/>
      <c r="RWF198" s="49"/>
      <c r="RWH198" s="49"/>
      <c r="RWU198" s="49"/>
      <c r="RWV198" s="49"/>
      <c r="RWW198" s="49"/>
      <c r="RWX198" s="49"/>
      <c r="RWY198" s="49"/>
      <c r="RWZ198" s="49"/>
      <c r="RXA198" s="49"/>
      <c r="RXB198" s="49"/>
      <c r="RXC198" s="49"/>
      <c r="RXD198" s="49"/>
      <c r="RXE198" s="49"/>
      <c r="RXF198" s="49"/>
      <c r="RXG198" s="49"/>
      <c r="RXH198" s="49"/>
      <c r="RXI198" s="49"/>
      <c r="RXJ198" s="49"/>
      <c r="RXK198" s="49"/>
      <c r="RXL198" s="49"/>
      <c r="RXM198" s="49"/>
      <c r="RXN198" s="49"/>
      <c r="RXO198" s="49"/>
      <c r="RXP198" s="49"/>
      <c r="RXQ198" s="49"/>
      <c r="RXR198" s="49"/>
      <c r="RXS198" s="49"/>
      <c r="RXT198" s="49"/>
      <c r="RXU198" s="49"/>
      <c r="RXV198" s="49"/>
      <c r="RXW198" s="49"/>
      <c r="RXX198" s="49"/>
      <c r="RXY198" s="49"/>
      <c r="RXZ198" s="49"/>
      <c r="RYA198" s="49"/>
      <c r="RYB198" s="49"/>
      <c r="RYC198" s="49"/>
      <c r="RYD198" s="49"/>
      <c r="RYE198" s="49"/>
      <c r="RYF198" s="49"/>
      <c r="RYG198" s="49"/>
      <c r="RYH198" s="49"/>
      <c r="RYK198" s="49"/>
      <c r="RYN198" s="49"/>
      <c r="RYQ198" s="49"/>
      <c r="RYT198" s="49"/>
      <c r="RYW198" s="49"/>
      <c r="RYZ198" s="49"/>
      <c r="RZI198" s="49"/>
      <c r="RZL198" s="49"/>
      <c r="RZO198" s="49"/>
      <c r="RZR198" s="49"/>
      <c r="SAA198" s="49"/>
      <c r="SAG198" s="49"/>
      <c r="SAJ198" s="49"/>
      <c r="SAM198" s="49"/>
      <c r="SAP198" s="49"/>
      <c r="SAV198" s="49"/>
      <c r="SAY198" s="49"/>
      <c r="SBE198" s="49"/>
      <c r="SBG198" s="49"/>
      <c r="SBH198" s="49"/>
      <c r="SBJ198" s="49"/>
      <c r="SCA198" s="49"/>
      <c r="SCF198" s="49"/>
      <c r="SCL198" s="49"/>
      <c r="SCO198" s="49"/>
      <c r="SCR198" s="49"/>
      <c r="SCZ198" s="49"/>
      <c r="SDV198" s="49"/>
      <c r="SDW198" s="49"/>
      <c r="SDX198" s="49"/>
      <c r="SDY198" s="49"/>
      <c r="SDZ198" s="49"/>
      <c r="SEA198" s="49"/>
      <c r="SES198" s="49"/>
      <c r="SET198" s="49"/>
      <c r="SEW198" s="49"/>
      <c r="SEZ198" s="49"/>
      <c r="SFB198" s="49"/>
      <c r="SFD198" s="49"/>
      <c r="SFG198" s="49"/>
      <c r="SFJ198" s="49"/>
      <c r="SFM198" s="49"/>
      <c r="SFP198" s="49"/>
      <c r="SFS198" s="49"/>
      <c r="SFV198" s="49"/>
      <c r="SFY198" s="49"/>
      <c r="SGB198" s="49"/>
      <c r="SGD198" s="49"/>
      <c r="SGQ198" s="49"/>
      <c r="SGR198" s="49"/>
      <c r="SGS198" s="49"/>
      <c r="SGT198" s="49"/>
      <c r="SGU198" s="49"/>
      <c r="SGV198" s="49"/>
      <c r="SGW198" s="49"/>
      <c r="SGX198" s="49"/>
      <c r="SGY198" s="49"/>
      <c r="SGZ198" s="49"/>
      <c r="SHA198" s="49"/>
      <c r="SHB198" s="49"/>
      <c r="SHC198" s="49"/>
      <c r="SHD198" s="49"/>
      <c r="SHE198" s="49"/>
      <c r="SHF198" s="49"/>
      <c r="SHG198" s="49"/>
      <c r="SHH198" s="49"/>
      <c r="SHI198" s="49"/>
      <c r="SHJ198" s="49"/>
      <c r="SHK198" s="49"/>
      <c r="SHL198" s="49"/>
      <c r="SHM198" s="49"/>
      <c r="SHN198" s="49"/>
      <c r="SHO198" s="49"/>
      <c r="SHP198" s="49"/>
      <c r="SHQ198" s="49"/>
      <c r="SHR198" s="49"/>
      <c r="SHS198" s="49"/>
      <c r="SHT198" s="49"/>
      <c r="SHU198" s="49"/>
      <c r="SHV198" s="49"/>
      <c r="SHW198" s="49"/>
      <c r="SHX198" s="49"/>
      <c r="SHY198" s="49"/>
      <c r="SHZ198" s="49"/>
      <c r="SIA198" s="49"/>
      <c r="SIB198" s="49"/>
      <c r="SIC198" s="49"/>
      <c r="SID198" s="49"/>
      <c r="SIG198" s="49"/>
      <c r="SIJ198" s="49"/>
      <c r="SIM198" s="49"/>
      <c r="SIP198" s="49"/>
      <c r="SIS198" s="49"/>
      <c r="SIV198" s="49"/>
      <c r="SJE198" s="49"/>
      <c r="SJH198" s="49"/>
      <c r="SJK198" s="49"/>
      <c r="SJN198" s="49"/>
      <c r="SJW198" s="49"/>
      <c r="SKC198" s="49"/>
      <c r="SKF198" s="49"/>
      <c r="SKI198" s="49"/>
      <c r="SKL198" s="49"/>
      <c r="SKR198" s="49"/>
      <c r="SKU198" s="49"/>
      <c r="SLA198" s="49"/>
      <c r="SLC198" s="49"/>
      <c r="SLD198" s="49"/>
      <c r="SLF198" s="49"/>
      <c r="SLW198" s="49"/>
      <c r="SMB198" s="49"/>
      <c r="SMH198" s="49"/>
      <c r="SMK198" s="49"/>
      <c r="SMN198" s="49"/>
      <c r="SMV198" s="49"/>
      <c r="SNR198" s="49"/>
      <c r="SNS198" s="49"/>
      <c r="SNT198" s="49"/>
      <c r="SNU198" s="49"/>
      <c r="SNV198" s="49"/>
      <c r="SNW198" s="49"/>
      <c r="SOO198" s="49"/>
      <c r="SOP198" s="49"/>
      <c r="SOS198" s="49"/>
      <c r="SOV198" s="49"/>
      <c r="SOX198" s="49"/>
      <c r="SOZ198" s="49"/>
      <c r="SPC198" s="49"/>
      <c r="SPF198" s="49"/>
      <c r="SPI198" s="49"/>
      <c r="SPL198" s="49"/>
      <c r="SPO198" s="49"/>
      <c r="SPR198" s="49"/>
      <c r="SPU198" s="49"/>
      <c r="SPX198" s="49"/>
      <c r="SPZ198" s="49"/>
      <c r="SQM198" s="49"/>
      <c r="SQN198" s="49"/>
      <c r="SQO198" s="49"/>
      <c r="SQP198" s="49"/>
      <c r="SQQ198" s="49"/>
      <c r="SQR198" s="49"/>
      <c r="SQS198" s="49"/>
      <c r="SQT198" s="49"/>
      <c r="SQU198" s="49"/>
      <c r="SQV198" s="49"/>
      <c r="SQW198" s="49"/>
      <c r="SQX198" s="49"/>
      <c r="SQY198" s="49"/>
      <c r="SQZ198" s="49"/>
      <c r="SRA198" s="49"/>
      <c r="SRB198" s="49"/>
      <c r="SRC198" s="49"/>
      <c r="SRD198" s="49"/>
      <c r="SRE198" s="49"/>
      <c r="SRF198" s="49"/>
      <c r="SRG198" s="49"/>
      <c r="SRH198" s="49"/>
      <c r="SRI198" s="49"/>
      <c r="SRJ198" s="49"/>
      <c r="SRK198" s="49"/>
      <c r="SRL198" s="49"/>
      <c r="SRM198" s="49"/>
      <c r="SRN198" s="49"/>
      <c r="SRO198" s="49"/>
      <c r="SRP198" s="49"/>
      <c r="SRQ198" s="49"/>
      <c r="SRR198" s="49"/>
      <c r="SRS198" s="49"/>
      <c r="SRT198" s="49"/>
      <c r="SRU198" s="49"/>
      <c r="SRV198" s="49"/>
      <c r="SRW198" s="49"/>
      <c r="SRX198" s="49"/>
      <c r="SRY198" s="49"/>
      <c r="SRZ198" s="49"/>
      <c r="SSC198" s="49"/>
      <c r="SSF198" s="49"/>
      <c r="SSI198" s="49"/>
      <c r="SSL198" s="49"/>
      <c r="SSO198" s="49"/>
      <c r="SSR198" s="49"/>
      <c r="STA198" s="49"/>
      <c r="STD198" s="49"/>
      <c r="STG198" s="49"/>
      <c r="STJ198" s="49"/>
      <c r="STS198" s="49"/>
      <c r="STY198" s="49"/>
      <c r="SUB198" s="49"/>
      <c r="SUE198" s="49"/>
      <c r="SUH198" s="49"/>
      <c r="SUN198" s="49"/>
      <c r="SUQ198" s="49"/>
      <c r="SUW198" s="49"/>
      <c r="SUY198" s="49"/>
      <c r="SUZ198" s="49"/>
      <c r="SVB198" s="49"/>
      <c r="SVS198" s="49"/>
      <c r="SVX198" s="49"/>
      <c r="SWD198" s="49"/>
      <c r="SWG198" s="49"/>
      <c r="SWJ198" s="49"/>
      <c r="SWR198" s="49"/>
      <c r="SXN198" s="49"/>
      <c r="SXO198" s="49"/>
      <c r="SXP198" s="49"/>
      <c r="SXQ198" s="49"/>
      <c r="SXR198" s="49"/>
      <c r="SXS198" s="49"/>
      <c r="SYK198" s="49"/>
      <c r="SYL198" s="49"/>
      <c r="SYO198" s="49"/>
      <c r="SYR198" s="49"/>
      <c r="SYT198" s="49"/>
      <c r="SYV198" s="49"/>
      <c r="SYY198" s="49"/>
      <c r="SZB198" s="49"/>
      <c r="SZE198" s="49"/>
      <c r="SZH198" s="49"/>
      <c r="SZK198" s="49"/>
      <c r="SZN198" s="49"/>
      <c r="SZQ198" s="49"/>
      <c r="SZT198" s="49"/>
      <c r="SZV198" s="49"/>
      <c r="TAI198" s="49"/>
      <c r="TAJ198" s="49"/>
      <c r="TAK198" s="49"/>
      <c r="TAL198" s="49"/>
      <c r="TAM198" s="49"/>
      <c r="TAN198" s="49"/>
      <c r="TAO198" s="49"/>
      <c r="TAP198" s="49"/>
      <c r="TAQ198" s="49"/>
      <c r="TAR198" s="49"/>
      <c r="TAS198" s="49"/>
      <c r="TAT198" s="49"/>
      <c r="TAU198" s="49"/>
      <c r="TAV198" s="49"/>
      <c r="TAW198" s="49"/>
      <c r="TAX198" s="49"/>
      <c r="TAY198" s="49"/>
      <c r="TAZ198" s="49"/>
      <c r="TBA198" s="49"/>
      <c r="TBB198" s="49"/>
      <c r="TBC198" s="49"/>
      <c r="TBD198" s="49"/>
      <c r="TBE198" s="49"/>
      <c r="TBF198" s="49"/>
      <c r="TBG198" s="49"/>
      <c r="TBH198" s="49"/>
      <c r="TBI198" s="49"/>
      <c r="TBJ198" s="49"/>
      <c r="TBK198" s="49"/>
      <c r="TBL198" s="49"/>
      <c r="TBM198" s="49"/>
      <c r="TBN198" s="49"/>
      <c r="TBO198" s="49"/>
      <c r="TBP198" s="49"/>
      <c r="TBQ198" s="49"/>
      <c r="TBR198" s="49"/>
      <c r="TBS198" s="49"/>
      <c r="TBT198" s="49"/>
      <c r="TBU198" s="49"/>
      <c r="TBV198" s="49"/>
      <c r="TBY198" s="49"/>
      <c r="TCB198" s="49"/>
      <c r="TCE198" s="49"/>
      <c r="TCH198" s="49"/>
      <c r="TCK198" s="49"/>
      <c r="TCN198" s="49"/>
      <c r="TCW198" s="49"/>
      <c r="TCZ198" s="49"/>
      <c r="TDC198" s="49"/>
      <c r="TDF198" s="49"/>
      <c r="TDO198" s="49"/>
      <c r="TDU198" s="49"/>
      <c r="TDX198" s="49"/>
      <c r="TEA198" s="49"/>
      <c r="TED198" s="49"/>
      <c r="TEJ198" s="49"/>
      <c r="TEM198" s="49"/>
      <c r="TES198" s="49"/>
      <c r="TEU198" s="49"/>
      <c r="TEV198" s="49"/>
      <c r="TEX198" s="49"/>
      <c r="TFO198" s="49"/>
      <c r="TFT198" s="49"/>
      <c r="TFZ198" s="49"/>
      <c r="TGC198" s="49"/>
      <c r="TGF198" s="49"/>
      <c r="TGN198" s="49"/>
      <c r="THJ198" s="49"/>
      <c r="THK198" s="49"/>
      <c r="THL198" s="49"/>
      <c r="THM198" s="49"/>
      <c r="THN198" s="49"/>
      <c r="THO198" s="49"/>
      <c r="TIG198" s="49"/>
      <c r="TIH198" s="49"/>
      <c r="TIK198" s="49"/>
      <c r="TIN198" s="49"/>
      <c r="TIP198" s="49"/>
      <c r="TIR198" s="49"/>
      <c r="TIU198" s="49"/>
      <c r="TIX198" s="49"/>
      <c r="TJA198" s="49"/>
      <c r="TJD198" s="49"/>
      <c r="TJG198" s="49"/>
      <c r="TJJ198" s="49"/>
      <c r="TJM198" s="49"/>
      <c r="TJP198" s="49"/>
      <c r="TJR198" s="49"/>
      <c r="TKE198" s="49"/>
      <c r="TKF198" s="49"/>
      <c r="TKG198" s="49"/>
      <c r="TKH198" s="49"/>
      <c r="TKI198" s="49"/>
      <c r="TKJ198" s="49"/>
      <c r="TKK198" s="49"/>
      <c r="TKL198" s="49"/>
      <c r="TKM198" s="49"/>
      <c r="TKN198" s="49"/>
      <c r="TKO198" s="49"/>
      <c r="TKP198" s="49"/>
      <c r="TKQ198" s="49"/>
      <c r="TKR198" s="49"/>
      <c r="TKS198" s="49"/>
      <c r="TKT198" s="49"/>
      <c r="TKU198" s="49"/>
      <c r="TKV198" s="49"/>
      <c r="TKW198" s="49"/>
      <c r="TKX198" s="49"/>
      <c r="TKY198" s="49"/>
      <c r="TKZ198" s="49"/>
      <c r="TLA198" s="49"/>
      <c r="TLB198" s="49"/>
      <c r="TLC198" s="49"/>
      <c r="TLD198" s="49"/>
      <c r="TLE198" s="49"/>
      <c r="TLF198" s="49"/>
      <c r="TLG198" s="49"/>
      <c r="TLH198" s="49"/>
      <c r="TLI198" s="49"/>
      <c r="TLJ198" s="49"/>
      <c r="TLK198" s="49"/>
      <c r="TLL198" s="49"/>
      <c r="TLM198" s="49"/>
      <c r="TLN198" s="49"/>
      <c r="TLO198" s="49"/>
      <c r="TLP198" s="49"/>
      <c r="TLQ198" s="49"/>
      <c r="TLR198" s="49"/>
      <c r="TLU198" s="49"/>
      <c r="TLX198" s="49"/>
      <c r="TMA198" s="49"/>
      <c r="TMD198" s="49"/>
      <c r="TMG198" s="49"/>
      <c r="TMJ198" s="49"/>
      <c r="TMS198" s="49"/>
      <c r="TMV198" s="49"/>
      <c r="TMY198" s="49"/>
      <c r="TNB198" s="49"/>
      <c r="TNK198" s="49"/>
      <c r="TNQ198" s="49"/>
      <c r="TNT198" s="49"/>
      <c r="TNW198" s="49"/>
      <c r="TNZ198" s="49"/>
      <c r="TOF198" s="49"/>
      <c r="TOI198" s="49"/>
      <c r="TOO198" s="49"/>
      <c r="TOQ198" s="49"/>
      <c r="TOR198" s="49"/>
      <c r="TOT198" s="49"/>
      <c r="TPK198" s="49"/>
      <c r="TPP198" s="49"/>
      <c r="TPV198" s="49"/>
      <c r="TPY198" s="49"/>
      <c r="TQB198" s="49"/>
      <c r="TQJ198" s="49"/>
      <c r="TRF198" s="49"/>
      <c r="TRG198" s="49"/>
      <c r="TRH198" s="49"/>
      <c r="TRI198" s="49"/>
      <c r="TRJ198" s="49"/>
      <c r="TRK198" s="49"/>
      <c r="TSC198" s="49"/>
      <c r="TSD198" s="49"/>
      <c r="TSG198" s="49"/>
      <c r="TSJ198" s="49"/>
      <c r="TSL198" s="49"/>
      <c r="TSN198" s="49"/>
      <c r="TSQ198" s="49"/>
      <c r="TST198" s="49"/>
      <c r="TSW198" s="49"/>
      <c r="TSZ198" s="49"/>
      <c r="TTC198" s="49"/>
      <c r="TTF198" s="49"/>
      <c r="TTI198" s="49"/>
      <c r="TTL198" s="49"/>
      <c r="TTN198" s="49"/>
      <c r="TUA198" s="49"/>
      <c r="TUB198" s="49"/>
      <c r="TUC198" s="49"/>
      <c r="TUD198" s="49"/>
      <c r="TUE198" s="49"/>
      <c r="TUF198" s="49"/>
      <c r="TUG198" s="49"/>
      <c r="TUH198" s="49"/>
      <c r="TUI198" s="49"/>
      <c r="TUJ198" s="49"/>
      <c r="TUK198" s="49"/>
      <c r="TUL198" s="49"/>
      <c r="TUM198" s="49"/>
      <c r="TUN198" s="49"/>
      <c r="TUO198" s="49"/>
      <c r="TUP198" s="49"/>
      <c r="TUQ198" s="49"/>
      <c r="TUR198" s="49"/>
      <c r="TUS198" s="49"/>
      <c r="TUT198" s="49"/>
      <c r="TUU198" s="49"/>
      <c r="TUV198" s="49"/>
      <c r="TUW198" s="49"/>
      <c r="TUX198" s="49"/>
      <c r="TUY198" s="49"/>
      <c r="TUZ198" s="49"/>
      <c r="TVA198" s="49"/>
      <c r="TVB198" s="49"/>
      <c r="TVC198" s="49"/>
      <c r="TVD198" s="49"/>
      <c r="TVE198" s="49"/>
      <c r="TVF198" s="49"/>
      <c r="TVG198" s="49"/>
      <c r="TVH198" s="49"/>
      <c r="TVI198" s="49"/>
      <c r="TVJ198" s="49"/>
      <c r="TVK198" s="49"/>
      <c r="TVL198" s="49"/>
      <c r="TVM198" s="49"/>
      <c r="TVN198" s="49"/>
      <c r="TVQ198" s="49"/>
      <c r="TVT198" s="49"/>
      <c r="TVW198" s="49"/>
      <c r="TVZ198" s="49"/>
      <c r="TWC198" s="49"/>
      <c r="TWF198" s="49"/>
      <c r="TWO198" s="49"/>
      <c r="TWR198" s="49"/>
      <c r="TWU198" s="49"/>
      <c r="TWX198" s="49"/>
      <c r="TXG198" s="49"/>
      <c r="TXM198" s="49"/>
      <c r="TXP198" s="49"/>
      <c r="TXS198" s="49"/>
      <c r="TXV198" s="49"/>
      <c r="TYB198" s="49"/>
      <c r="TYE198" s="49"/>
      <c r="TYK198" s="49"/>
      <c r="TYM198" s="49"/>
      <c r="TYN198" s="49"/>
      <c r="TYP198" s="49"/>
      <c r="TZG198" s="49"/>
      <c r="TZL198" s="49"/>
      <c r="TZR198" s="49"/>
      <c r="TZU198" s="49"/>
      <c r="TZX198" s="49"/>
      <c r="UAF198" s="49"/>
      <c r="UBB198" s="49"/>
      <c r="UBC198" s="49"/>
      <c r="UBD198" s="49"/>
      <c r="UBE198" s="49"/>
      <c r="UBF198" s="49"/>
      <c r="UBG198" s="49"/>
      <c r="UBY198" s="49"/>
      <c r="UBZ198" s="49"/>
      <c r="UCC198" s="49"/>
      <c r="UCF198" s="49"/>
      <c r="UCH198" s="49"/>
      <c r="UCJ198" s="49"/>
      <c r="UCM198" s="49"/>
      <c r="UCP198" s="49"/>
      <c r="UCS198" s="49"/>
      <c r="UCV198" s="49"/>
      <c r="UCY198" s="49"/>
      <c r="UDB198" s="49"/>
      <c r="UDE198" s="49"/>
      <c r="UDH198" s="49"/>
      <c r="UDJ198" s="49"/>
      <c r="UDW198" s="49"/>
      <c r="UDX198" s="49"/>
      <c r="UDY198" s="49"/>
      <c r="UDZ198" s="49"/>
      <c r="UEA198" s="49"/>
      <c r="UEB198" s="49"/>
      <c r="UEC198" s="49"/>
      <c r="UED198" s="49"/>
      <c r="UEE198" s="49"/>
      <c r="UEF198" s="49"/>
      <c r="UEG198" s="49"/>
      <c r="UEH198" s="49"/>
      <c r="UEI198" s="49"/>
      <c r="UEJ198" s="49"/>
      <c r="UEK198" s="49"/>
      <c r="UEL198" s="49"/>
      <c r="UEM198" s="49"/>
      <c r="UEN198" s="49"/>
      <c r="UEO198" s="49"/>
      <c r="UEP198" s="49"/>
      <c r="UEQ198" s="49"/>
      <c r="UER198" s="49"/>
      <c r="UES198" s="49"/>
      <c r="UET198" s="49"/>
      <c r="UEU198" s="49"/>
      <c r="UEV198" s="49"/>
      <c r="UEW198" s="49"/>
      <c r="UEX198" s="49"/>
      <c r="UEY198" s="49"/>
      <c r="UEZ198" s="49"/>
      <c r="UFA198" s="49"/>
      <c r="UFB198" s="49"/>
      <c r="UFC198" s="49"/>
      <c r="UFD198" s="49"/>
      <c r="UFE198" s="49"/>
      <c r="UFF198" s="49"/>
      <c r="UFG198" s="49"/>
      <c r="UFH198" s="49"/>
      <c r="UFI198" s="49"/>
      <c r="UFJ198" s="49"/>
      <c r="UFM198" s="49"/>
      <c r="UFP198" s="49"/>
      <c r="UFS198" s="49"/>
      <c r="UFV198" s="49"/>
      <c r="UFY198" s="49"/>
      <c r="UGB198" s="49"/>
      <c r="UGK198" s="49"/>
      <c r="UGN198" s="49"/>
      <c r="UGQ198" s="49"/>
      <c r="UGT198" s="49"/>
      <c r="UHC198" s="49"/>
      <c r="UHI198" s="49"/>
      <c r="UHL198" s="49"/>
      <c r="UHO198" s="49"/>
      <c r="UHR198" s="49"/>
      <c r="UHX198" s="49"/>
      <c r="UIA198" s="49"/>
      <c r="UIG198" s="49"/>
      <c r="UII198" s="49"/>
      <c r="UIJ198" s="49"/>
      <c r="UIL198" s="49"/>
      <c r="UJC198" s="49"/>
      <c r="UJH198" s="49"/>
      <c r="UJN198" s="49"/>
      <c r="UJQ198" s="49"/>
      <c r="UJT198" s="49"/>
      <c r="UKB198" s="49"/>
      <c r="UKX198" s="49"/>
      <c r="UKY198" s="49"/>
      <c r="UKZ198" s="49"/>
      <c r="ULA198" s="49"/>
      <c r="ULB198" s="49"/>
      <c r="ULC198" s="49"/>
      <c r="ULU198" s="49"/>
      <c r="ULV198" s="49"/>
      <c r="ULY198" s="49"/>
      <c r="UMB198" s="49"/>
      <c r="UMD198" s="49"/>
      <c r="UMF198" s="49"/>
      <c r="UMI198" s="49"/>
      <c r="UML198" s="49"/>
      <c r="UMO198" s="49"/>
      <c r="UMR198" s="49"/>
      <c r="UMU198" s="49"/>
      <c r="UMX198" s="49"/>
      <c r="UNA198" s="49"/>
      <c r="UND198" s="49"/>
      <c r="UNF198" s="49"/>
      <c r="UNS198" s="49"/>
      <c r="UNT198" s="49"/>
      <c r="UNU198" s="49"/>
      <c r="UNV198" s="49"/>
      <c r="UNW198" s="49"/>
      <c r="UNX198" s="49"/>
      <c r="UNY198" s="49"/>
      <c r="UNZ198" s="49"/>
      <c r="UOA198" s="49"/>
      <c r="UOB198" s="49"/>
      <c r="UOC198" s="49"/>
      <c r="UOD198" s="49"/>
      <c r="UOE198" s="49"/>
      <c r="UOF198" s="49"/>
      <c r="UOG198" s="49"/>
      <c r="UOH198" s="49"/>
      <c r="UOI198" s="49"/>
      <c r="UOJ198" s="49"/>
      <c r="UOK198" s="49"/>
      <c r="UOL198" s="49"/>
      <c r="UOM198" s="49"/>
      <c r="UON198" s="49"/>
      <c r="UOO198" s="49"/>
      <c r="UOP198" s="49"/>
      <c r="UOQ198" s="49"/>
      <c r="UOR198" s="49"/>
      <c r="UOS198" s="49"/>
      <c r="UOT198" s="49"/>
      <c r="UOU198" s="49"/>
      <c r="UOV198" s="49"/>
      <c r="UOW198" s="49"/>
      <c r="UOX198" s="49"/>
      <c r="UOY198" s="49"/>
      <c r="UOZ198" s="49"/>
      <c r="UPA198" s="49"/>
      <c r="UPB198" s="49"/>
      <c r="UPC198" s="49"/>
      <c r="UPD198" s="49"/>
      <c r="UPE198" s="49"/>
      <c r="UPF198" s="49"/>
      <c r="UPI198" s="49"/>
      <c r="UPL198" s="49"/>
      <c r="UPO198" s="49"/>
      <c r="UPR198" s="49"/>
      <c r="UPU198" s="49"/>
      <c r="UPX198" s="49"/>
      <c r="UQG198" s="49"/>
      <c r="UQJ198" s="49"/>
      <c r="UQM198" s="49"/>
      <c r="UQP198" s="49"/>
      <c r="UQY198" s="49"/>
      <c r="URE198" s="49"/>
      <c r="URH198" s="49"/>
      <c r="URK198" s="49"/>
      <c r="URN198" s="49"/>
      <c r="URT198" s="49"/>
      <c r="URW198" s="49"/>
      <c r="USC198" s="49"/>
      <c r="USE198" s="49"/>
      <c r="USF198" s="49"/>
      <c r="USH198" s="49"/>
      <c r="USY198" s="49"/>
      <c r="UTD198" s="49"/>
      <c r="UTJ198" s="49"/>
      <c r="UTM198" s="49"/>
      <c r="UTP198" s="49"/>
      <c r="UTX198" s="49"/>
      <c r="UUT198" s="49"/>
      <c r="UUU198" s="49"/>
      <c r="UUV198" s="49"/>
      <c r="UUW198" s="49"/>
      <c r="UUX198" s="49"/>
      <c r="UUY198" s="49"/>
      <c r="UVQ198" s="49"/>
      <c r="UVR198" s="49"/>
      <c r="UVU198" s="49"/>
      <c r="UVX198" s="49"/>
      <c r="UVZ198" s="49"/>
      <c r="UWB198" s="49"/>
      <c r="UWE198" s="49"/>
      <c r="UWH198" s="49"/>
      <c r="UWK198" s="49"/>
      <c r="UWN198" s="49"/>
      <c r="UWQ198" s="49"/>
      <c r="UWT198" s="49"/>
      <c r="UWW198" s="49"/>
      <c r="UWZ198" s="49"/>
      <c r="UXB198" s="49"/>
      <c r="UXO198" s="49"/>
      <c r="UXP198" s="49"/>
      <c r="UXQ198" s="49"/>
      <c r="UXR198" s="49"/>
      <c r="UXS198" s="49"/>
      <c r="UXT198" s="49"/>
      <c r="UXU198" s="49"/>
      <c r="UXV198" s="49"/>
      <c r="UXW198" s="49"/>
      <c r="UXX198" s="49"/>
      <c r="UXY198" s="49"/>
      <c r="UXZ198" s="49"/>
      <c r="UYA198" s="49"/>
      <c r="UYB198" s="49"/>
      <c r="UYC198" s="49"/>
      <c r="UYD198" s="49"/>
      <c r="UYE198" s="49"/>
      <c r="UYF198" s="49"/>
      <c r="UYG198" s="49"/>
      <c r="UYH198" s="49"/>
      <c r="UYI198" s="49"/>
      <c r="UYJ198" s="49"/>
      <c r="UYK198" s="49"/>
      <c r="UYL198" s="49"/>
      <c r="UYM198" s="49"/>
      <c r="UYN198" s="49"/>
      <c r="UYO198" s="49"/>
      <c r="UYP198" s="49"/>
      <c r="UYQ198" s="49"/>
      <c r="UYR198" s="49"/>
      <c r="UYS198" s="49"/>
      <c r="UYT198" s="49"/>
      <c r="UYU198" s="49"/>
      <c r="UYV198" s="49"/>
      <c r="UYW198" s="49"/>
      <c r="UYX198" s="49"/>
      <c r="UYY198" s="49"/>
      <c r="UYZ198" s="49"/>
      <c r="UZA198" s="49"/>
      <c r="UZB198" s="49"/>
      <c r="UZE198" s="49"/>
      <c r="UZH198" s="49"/>
      <c r="UZK198" s="49"/>
      <c r="UZN198" s="49"/>
      <c r="UZQ198" s="49"/>
      <c r="UZT198" s="49"/>
      <c r="VAC198" s="49"/>
      <c r="VAF198" s="49"/>
      <c r="VAI198" s="49"/>
      <c r="VAL198" s="49"/>
      <c r="VAU198" s="49"/>
      <c r="VBA198" s="49"/>
      <c r="VBD198" s="49"/>
      <c r="VBG198" s="49"/>
      <c r="VBJ198" s="49"/>
      <c r="VBP198" s="49"/>
      <c r="VBS198" s="49"/>
      <c r="VBY198" s="49"/>
      <c r="VCA198" s="49"/>
      <c r="VCB198" s="49"/>
      <c r="VCD198" s="49"/>
      <c r="VCU198" s="49"/>
      <c r="VCZ198" s="49"/>
      <c r="VDF198" s="49"/>
      <c r="VDI198" s="49"/>
      <c r="VDL198" s="49"/>
      <c r="VDT198" s="49"/>
      <c r="VEP198" s="49"/>
      <c r="VEQ198" s="49"/>
      <c r="VER198" s="49"/>
      <c r="VES198" s="49"/>
      <c r="VET198" s="49"/>
      <c r="VEU198" s="49"/>
      <c r="VFM198" s="49"/>
      <c r="VFN198" s="49"/>
      <c r="VFQ198" s="49"/>
      <c r="VFT198" s="49"/>
      <c r="VFV198" s="49"/>
      <c r="VFX198" s="49"/>
      <c r="VGA198" s="49"/>
      <c r="VGD198" s="49"/>
      <c r="VGG198" s="49"/>
      <c r="VGJ198" s="49"/>
      <c r="VGM198" s="49"/>
      <c r="VGP198" s="49"/>
      <c r="VGS198" s="49"/>
      <c r="VGV198" s="49"/>
      <c r="VGX198" s="49"/>
      <c r="VHK198" s="49"/>
      <c r="VHL198" s="49"/>
      <c r="VHM198" s="49"/>
      <c r="VHN198" s="49"/>
      <c r="VHO198" s="49"/>
      <c r="VHP198" s="49"/>
      <c r="VHQ198" s="49"/>
      <c r="VHR198" s="49"/>
      <c r="VHS198" s="49"/>
      <c r="VHT198" s="49"/>
      <c r="VHU198" s="49"/>
      <c r="VHV198" s="49"/>
      <c r="VHW198" s="49"/>
      <c r="VHX198" s="49"/>
      <c r="VHY198" s="49"/>
      <c r="VHZ198" s="49"/>
      <c r="VIA198" s="49"/>
      <c r="VIB198" s="49"/>
      <c r="VIC198" s="49"/>
      <c r="VID198" s="49"/>
      <c r="VIE198" s="49"/>
      <c r="VIF198" s="49"/>
      <c r="VIG198" s="49"/>
      <c r="VIH198" s="49"/>
      <c r="VII198" s="49"/>
      <c r="VIJ198" s="49"/>
      <c r="VIK198" s="49"/>
      <c r="VIL198" s="49"/>
      <c r="VIM198" s="49"/>
      <c r="VIN198" s="49"/>
      <c r="VIO198" s="49"/>
      <c r="VIP198" s="49"/>
      <c r="VIQ198" s="49"/>
      <c r="VIR198" s="49"/>
      <c r="VIS198" s="49"/>
      <c r="VIT198" s="49"/>
      <c r="VIU198" s="49"/>
      <c r="VIV198" s="49"/>
      <c r="VIW198" s="49"/>
      <c r="VIX198" s="49"/>
      <c r="VJA198" s="49"/>
      <c r="VJD198" s="49"/>
      <c r="VJG198" s="49"/>
      <c r="VJJ198" s="49"/>
      <c r="VJM198" s="49"/>
      <c r="VJP198" s="49"/>
      <c r="VJY198" s="49"/>
      <c r="VKB198" s="49"/>
      <c r="VKE198" s="49"/>
      <c r="VKH198" s="49"/>
      <c r="VKQ198" s="49"/>
      <c r="VKW198" s="49"/>
      <c r="VKZ198" s="49"/>
      <c r="VLC198" s="49"/>
      <c r="VLF198" s="49"/>
      <c r="VLL198" s="49"/>
      <c r="VLO198" s="49"/>
      <c r="VLU198" s="49"/>
      <c r="VLW198" s="49"/>
      <c r="VLX198" s="49"/>
      <c r="VLZ198" s="49"/>
      <c r="VMQ198" s="49"/>
      <c r="VMV198" s="49"/>
      <c r="VNB198" s="49"/>
      <c r="VNE198" s="49"/>
      <c r="VNH198" s="49"/>
      <c r="VNP198" s="49"/>
      <c r="VOL198" s="49"/>
      <c r="VOM198" s="49"/>
      <c r="VON198" s="49"/>
      <c r="VOO198" s="49"/>
      <c r="VOP198" s="49"/>
      <c r="VOQ198" s="49"/>
      <c r="VPI198" s="49"/>
      <c r="VPJ198" s="49"/>
      <c r="VPM198" s="49"/>
      <c r="VPP198" s="49"/>
      <c r="VPR198" s="49"/>
      <c r="VPT198" s="49"/>
      <c r="VPW198" s="49"/>
      <c r="VPZ198" s="49"/>
      <c r="VQC198" s="49"/>
      <c r="VQF198" s="49"/>
      <c r="VQI198" s="49"/>
      <c r="VQL198" s="49"/>
      <c r="VQO198" s="49"/>
      <c r="VQR198" s="49"/>
      <c r="VQT198" s="49"/>
      <c r="VRG198" s="49"/>
      <c r="VRH198" s="49"/>
      <c r="VRI198" s="49"/>
      <c r="VRJ198" s="49"/>
      <c r="VRK198" s="49"/>
      <c r="VRL198" s="49"/>
      <c r="VRM198" s="49"/>
      <c r="VRN198" s="49"/>
      <c r="VRO198" s="49"/>
      <c r="VRP198" s="49"/>
      <c r="VRQ198" s="49"/>
      <c r="VRR198" s="49"/>
      <c r="VRS198" s="49"/>
      <c r="VRT198" s="49"/>
      <c r="VRU198" s="49"/>
      <c r="VRV198" s="49"/>
      <c r="VRW198" s="49"/>
      <c r="VRX198" s="49"/>
      <c r="VRY198" s="49"/>
      <c r="VRZ198" s="49"/>
      <c r="VSA198" s="49"/>
      <c r="VSB198" s="49"/>
      <c r="VSC198" s="49"/>
      <c r="VSD198" s="49"/>
      <c r="VSE198" s="49"/>
      <c r="VSF198" s="49"/>
      <c r="VSG198" s="49"/>
      <c r="VSH198" s="49"/>
      <c r="VSI198" s="49"/>
      <c r="VSJ198" s="49"/>
      <c r="VSK198" s="49"/>
      <c r="VSL198" s="49"/>
      <c r="VSM198" s="49"/>
      <c r="VSN198" s="49"/>
      <c r="VSO198" s="49"/>
      <c r="VSP198" s="49"/>
      <c r="VSQ198" s="49"/>
      <c r="VSR198" s="49"/>
      <c r="VSS198" s="49"/>
      <c r="VST198" s="49"/>
      <c r="VSW198" s="49"/>
      <c r="VSZ198" s="49"/>
      <c r="VTC198" s="49"/>
      <c r="VTF198" s="49"/>
      <c r="VTI198" s="49"/>
      <c r="VTL198" s="49"/>
      <c r="VTU198" s="49"/>
      <c r="VTX198" s="49"/>
      <c r="VUA198" s="49"/>
      <c r="VUD198" s="49"/>
      <c r="VUM198" s="49"/>
      <c r="VUS198" s="49"/>
      <c r="VUV198" s="49"/>
      <c r="VUY198" s="49"/>
      <c r="VVB198" s="49"/>
      <c r="VVH198" s="49"/>
      <c r="VVK198" s="49"/>
      <c r="VVQ198" s="49"/>
      <c r="VVS198" s="49"/>
      <c r="VVT198" s="49"/>
      <c r="VVV198" s="49"/>
      <c r="VWM198" s="49"/>
      <c r="VWR198" s="49"/>
      <c r="VWX198" s="49"/>
      <c r="VXA198" s="49"/>
      <c r="VXD198" s="49"/>
      <c r="VXL198" s="49"/>
      <c r="VYH198" s="49"/>
      <c r="VYI198" s="49"/>
      <c r="VYJ198" s="49"/>
      <c r="VYK198" s="49"/>
      <c r="VYL198" s="49"/>
      <c r="VYM198" s="49"/>
      <c r="VZE198" s="49"/>
      <c r="VZF198" s="49"/>
      <c r="VZI198" s="49"/>
      <c r="VZL198" s="49"/>
      <c r="VZN198" s="49"/>
      <c r="VZP198" s="49"/>
      <c r="VZS198" s="49"/>
      <c r="VZV198" s="49"/>
      <c r="VZY198" s="49"/>
      <c r="WAB198" s="49"/>
      <c r="WAE198" s="49"/>
      <c r="WAH198" s="49"/>
      <c r="WAK198" s="49"/>
      <c r="WAN198" s="49"/>
      <c r="WAP198" s="49"/>
      <c r="WBC198" s="49"/>
      <c r="WBD198" s="49"/>
      <c r="WBE198" s="49"/>
      <c r="WBF198" s="49"/>
      <c r="WBG198" s="49"/>
      <c r="WBH198" s="49"/>
      <c r="WBI198" s="49"/>
      <c r="WBJ198" s="49"/>
      <c r="WBK198" s="49"/>
      <c r="WBL198" s="49"/>
      <c r="WBM198" s="49"/>
      <c r="WBN198" s="49"/>
      <c r="WBO198" s="49"/>
      <c r="WBP198" s="49"/>
      <c r="WBQ198" s="49"/>
      <c r="WBR198" s="49"/>
      <c r="WBS198" s="49"/>
      <c r="WBT198" s="49"/>
      <c r="WBU198" s="49"/>
      <c r="WBV198" s="49"/>
      <c r="WBW198" s="49"/>
      <c r="WBX198" s="49"/>
      <c r="WBY198" s="49"/>
      <c r="WBZ198" s="49"/>
      <c r="WCA198" s="49"/>
      <c r="WCB198" s="49"/>
      <c r="WCC198" s="49"/>
      <c r="WCD198" s="49"/>
      <c r="WCE198" s="49"/>
      <c r="WCF198" s="49"/>
      <c r="WCG198" s="49"/>
      <c r="WCH198" s="49"/>
      <c r="WCI198" s="49"/>
      <c r="WCJ198" s="49"/>
      <c r="WCK198" s="49"/>
      <c r="WCL198" s="49"/>
      <c r="WCM198" s="49"/>
      <c r="WCN198" s="49"/>
      <c r="WCO198" s="49"/>
      <c r="WCP198" s="49"/>
      <c r="WCS198" s="49"/>
      <c r="WCV198" s="49"/>
      <c r="WCY198" s="49"/>
      <c r="WDB198" s="49"/>
      <c r="WDE198" s="49"/>
      <c r="WDH198" s="49"/>
      <c r="WDQ198" s="49"/>
      <c r="WDT198" s="49"/>
      <c r="WDW198" s="49"/>
      <c r="WDZ198" s="49"/>
      <c r="WEI198" s="49"/>
      <c r="WEO198" s="49"/>
      <c r="WER198" s="49"/>
      <c r="WEU198" s="49"/>
      <c r="WEX198" s="49"/>
      <c r="WFD198" s="49"/>
      <c r="WFG198" s="49"/>
      <c r="WFM198" s="49"/>
      <c r="WFO198" s="49"/>
      <c r="WFP198" s="49"/>
      <c r="WFR198" s="49"/>
      <c r="WGI198" s="49"/>
      <c r="WGN198" s="49"/>
      <c r="WGT198" s="49"/>
      <c r="WGW198" s="49"/>
      <c r="WGZ198" s="49"/>
      <c r="WHH198" s="49"/>
      <c r="WID198" s="49"/>
      <c r="WIE198" s="49"/>
      <c r="WIF198" s="49"/>
      <c r="WIG198" s="49"/>
      <c r="WIH198" s="49"/>
      <c r="WII198" s="49"/>
      <c r="WJA198" s="49"/>
      <c r="WJB198" s="49"/>
      <c r="WJE198" s="49"/>
      <c r="WJH198" s="49"/>
      <c r="WJJ198" s="49"/>
      <c r="WJL198" s="49"/>
      <c r="WJO198" s="49"/>
      <c r="WJR198" s="49"/>
      <c r="WJU198" s="49"/>
      <c r="WJX198" s="49"/>
      <c r="WKA198" s="49"/>
      <c r="WKD198" s="49"/>
      <c r="WKG198" s="49"/>
      <c r="WKJ198" s="49"/>
      <c r="WKL198" s="49"/>
      <c r="WKY198" s="49"/>
      <c r="WKZ198" s="49"/>
      <c r="WLA198" s="49"/>
      <c r="WLB198" s="49"/>
      <c r="WLC198" s="49"/>
      <c r="WLD198" s="49"/>
      <c r="WLE198" s="49"/>
      <c r="WLF198" s="49"/>
      <c r="WLG198" s="49"/>
      <c r="WLH198" s="49"/>
      <c r="WLI198" s="49"/>
      <c r="WLJ198" s="49"/>
      <c r="WLK198" s="49"/>
      <c r="WLL198" s="49"/>
      <c r="WLM198" s="49"/>
      <c r="WLN198" s="49"/>
      <c r="WLO198" s="49"/>
      <c r="WLP198" s="49"/>
      <c r="WLQ198" s="49"/>
      <c r="WLR198" s="49"/>
      <c r="WLS198" s="49"/>
      <c r="WLT198" s="49"/>
      <c r="WLU198" s="49"/>
      <c r="WLV198" s="49"/>
      <c r="WLW198" s="49"/>
      <c r="WLX198" s="49"/>
      <c r="WLY198" s="49"/>
      <c r="WLZ198" s="49"/>
      <c r="WMA198" s="49"/>
      <c r="WMB198" s="49"/>
      <c r="WMC198" s="49"/>
      <c r="WMD198" s="49"/>
      <c r="WME198" s="49"/>
      <c r="WMF198" s="49"/>
      <c r="WMG198" s="49"/>
      <c r="WMH198" s="49"/>
      <c r="WMI198" s="49"/>
      <c r="WMJ198" s="49"/>
      <c r="WMK198" s="49"/>
      <c r="WML198" s="49"/>
      <c r="WMO198" s="49"/>
      <c r="WMR198" s="49"/>
      <c r="WMU198" s="49"/>
      <c r="WMX198" s="49"/>
      <c r="WNA198" s="49"/>
      <c r="WND198" s="49"/>
      <c r="WNM198" s="49"/>
      <c r="WNP198" s="49"/>
      <c r="WNS198" s="49"/>
      <c r="WNV198" s="49"/>
      <c r="WOE198" s="49"/>
      <c r="WOK198" s="49"/>
      <c r="WON198" s="49"/>
      <c r="WOQ198" s="49"/>
      <c r="WOT198" s="49"/>
      <c r="WOZ198" s="49"/>
      <c r="WPC198" s="49"/>
      <c r="WPI198" s="49"/>
      <c r="WPK198" s="49"/>
      <c r="WPL198" s="49"/>
      <c r="WPN198" s="49"/>
      <c r="WQE198" s="49"/>
      <c r="WQJ198" s="49"/>
      <c r="WQP198" s="49"/>
      <c r="WQS198" s="49"/>
      <c r="WQV198" s="49"/>
      <c r="WRD198" s="49"/>
      <c r="WRZ198" s="49"/>
      <c r="WSA198" s="49"/>
      <c r="WSB198" s="49"/>
      <c r="WSC198" s="49"/>
      <c r="WSD198" s="49"/>
      <c r="WSE198" s="49"/>
      <c r="WSW198" s="49"/>
      <c r="WSX198" s="49"/>
      <c r="WTA198" s="49"/>
      <c r="WTD198" s="49"/>
      <c r="WTF198" s="49"/>
      <c r="WTH198" s="49"/>
      <c r="WTK198" s="49"/>
      <c r="WTN198" s="49"/>
      <c r="WTQ198" s="49"/>
      <c r="WTT198" s="49"/>
      <c r="WTW198" s="49"/>
      <c r="WTZ198" s="49"/>
      <c r="WUC198" s="49"/>
      <c r="WUF198" s="49"/>
      <c r="WUH198" s="49"/>
      <c r="WUU198" s="49"/>
      <c r="WUV198" s="49"/>
      <c r="WUW198" s="49"/>
      <c r="WUX198" s="49"/>
      <c r="WUY198" s="49"/>
      <c r="WUZ198" s="49"/>
      <c r="WVA198" s="49"/>
      <c r="WVB198" s="49"/>
      <c r="WVC198" s="49"/>
      <c r="WVD198" s="49"/>
      <c r="WVE198" s="49"/>
      <c r="WVF198" s="49"/>
      <c r="WVG198" s="49"/>
      <c r="WVH198" s="49"/>
      <c r="WVI198" s="49"/>
      <c r="WVJ198" s="49"/>
      <c r="WVK198" s="49"/>
      <c r="WVL198" s="49"/>
      <c r="WVM198" s="49"/>
      <c r="WVN198" s="49"/>
      <c r="WVO198" s="49"/>
      <c r="WVP198" s="49"/>
      <c r="WVQ198" s="49"/>
      <c r="WVR198" s="49"/>
      <c r="WVS198" s="49"/>
      <c r="WVT198" s="49"/>
      <c r="WVU198" s="49"/>
      <c r="WVV198" s="49"/>
      <c r="WVW198" s="49"/>
      <c r="WVX198" s="49"/>
      <c r="WVY198" s="49"/>
      <c r="WVZ198" s="49"/>
      <c r="WWA198" s="49"/>
      <c r="WWB198" s="49"/>
      <c r="WWC198" s="49"/>
      <c r="WWD198" s="49"/>
      <c r="WWE198" s="49"/>
      <c r="WWF198" s="49"/>
      <c r="WWG198" s="49"/>
      <c r="WWH198" s="49"/>
      <c r="WWI198" s="49"/>
      <c r="WWJ198" s="49"/>
      <c r="WWK198" s="49"/>
      <c r="WWL198" s="49"/>
      <c r="WWM198" s="49"/>
      <c r="WWN198" s="49"/>
      <c r="WWO198" s="49"/>
      <c r="WWP198" s="49"/>
      <c r="WWQ198" s="49"/>
      <c r="WWR198" s="49"/>
      <c r="WWS198" s="49"/>
      <c r="WWT198" s="49"/>
      <c r="WWU198" s="49"/>
      <c r="WWV198" s="49"/>
      <c r="WWW198" s="49"/>
      <c r="WWX198" s="49"/>
      <c r="WWY198" s="49"/>
      <c r="WWZ198" s="49"/>
      <c r="WXA198" s="49"/>
      <c r="WXB198" s="49"/>
      <c r="WXC198" s="49"/>
      <c r="WXD198" s="49"/>
      <c r="WXE198" s="49"/>
      <c r="WXF198" s="49"/>
      <c r="WXG198" s="49"/>
      <c r="WXH198" s="49"/>
      <c r="WXI198" s="49"/>
      <c r="WXJ198" s="49"/>
      <c r="WXK198" s="49"/>
      <c r="WXL198" s="49"/>
      <c r="WXM198" s="49"/>
      <c r="WXN198" s="49"/>
      <c r="WXO198" s="49"/>
      <c r="WXP198" s="49"/>
      <c r="WXQ198" s="49"/>
      <c r="WXR198" s="49"/>
      <c r="WXS198" s="49"/>
      <c r="WXT198" s="49"/>
      <c r="WXU198" s="49"/>
      <c r="WXV198" s="49"/>
      <c r="WXW198" s="49"/>
      <c r="WXX198" s="49"/>
      <c r="WXY198" s="49"/>
      <c r="WXZ198" s="49"/>
      <c r="WYA198" s="49"/>
      <c r="WYB198" s="49"/>
      <c r="WYC198" s="49"/>
      <c r="WYD198" s="49"/>
      <c r="WYE198" s="49"/>
      <c r="WYF198" s="49"/>
      <c r="WYG198" s="49"/>
      <c r="WYH198" s="49"/>
      <c r="WYI198" s="49"/>
      <c r="WYJ198" s="49"/>
      <c r="WYK198" s="49"/>
      <c r="WYL198" s="49"/>
      <c r="WYM198" s="49"/>
      <c r="WYN198" s="49"/>
      <c r="WYO198" s="49"/>
      <c r="WYP198" s="49"/>
      <c r="WYQ198" s="49"/>
      <c r="WYR198" s="49"/>
      <c r="WYS198" s="49"/>
      <c r="WYT198" s="49"/>
      <c r="WYU198" s="49"/>
      <c r="WYV198" s="49"/>
      <c r="WYW198" s="49"/>
      <c r="WYX198" s="49"/>
      <c r="WYY198" s="49"/>
      <c r="WYZ198" s="49"/>
      <c r="WZA198" s="49"/>
      <c r="WZB198" s="49"/>
      <c r="WZC198" s="49"/>
      <c r="WZD198" s="49"/>
      <c r="WZE198" s="49"/>
      <c r="WZF198" s="49"/>
      <c r="WZG198" s="49"/>
      <c r="WZH198" s="49"/>
      <c r="WZI198" s="49"/>
      <c r="WZJ198" s="49"/>
      <c r="WZK198" s="49"/>
      <c r="WZL198" s="49"/>
      <c r="WZM198" s="49"/>
      <c r="WZN198" s="49"/>
      <c r="WZO198" s="49"/>
      <c r="WZP198" s="49"/>
      <c r="WZQ198" s="49"/>
      <c r="WZR198" s="49"/>
      <c r="WZS198" s="49"/>
      <c r="WZT198" s="49"/>
      <c r="WZU198" s="49"/>
      <c r="WZV198" s="49"/>
      <c r="WZW198" s="49"/>
      <c r="WZX198" s="49"/>
      <c r="WZY198" s="49"/>
      <c r="WZZ198" s="49"/>
      <c r="XAA198" s="49"/>
      <c r="XAB198" s="49"/>
      <c r="XAC198" s="49"/>
      <c r="XAD198" s="49"/>
      <c r="XAE198" s="49"/>
      <c r="XAF198" s="49"/>
      <c r="XAG198" s="49"/>
      <c r="XAH198" s="49"/>
      <c r="XAI198" s="49"/>
      <c r="XAJ198" s="49"/>
      <c r="XAK198" s="49"/>
      <c r="XAL198" s="49"/>
      <c r="XAM198" s="49"/>
      <c r="XAN198" s="49"/>
      <c r="XAO198" s="49"/>
      <c r="XAP198" s="49"/>
      <c r="XAQ198" s="49"/>
      <c r="XAR198" s="49"/>
      <c r="XAS198" s="49"/>
      <c r="XAT198" s="49"/>
      <c r="XAU198" s="49"/>
      <c r="XAV198" s="49"/>
      <c r="XAW198" s="49"/>
      <c r="XAX198" s="49"/>
      <c r="XAY198" s="49"/>
      <c r="XAZ198" s="49"/>
      <c r="XBA198" s="49"/>
      <c r="XBB198" s="49"/>
      <c r="XBC198" s="49"/>
      <c r="XBD198" s="49"/>
      <c r="XBE198" s="49"/>
      <c r="XBF198" s="49"/>
      <c r="XBG198" s="49"/>
      <c r="XBH198" s="49"/>
      <c r="XBI198" s="49"/>
      <c r="XBJ198" s="49"/>
      <c r="XBK198" s="49"/>
      <c r="XBL198" s="49"/>
      <c r="XBM198" s="49"/>
      <c r="XBN198" s="49"/>
      <c r="XBO198" s="49"/>
      <c r="XBP198" s="49"/>
      <c r="XBQ198" s="49"/>
      <c r="XBR198" s="49"/>
      <c r="XBS198" s="49"/>
      <c r="XBT198" s="49"/>
      <c r="XBU198" s="49"/>
      <c r="XBV198" s="49"/>
      <c r="XBW198" s="49"/>
      <c r="XBX198" s="49"/>
      <c r="XBY198" s="49"/>
      <c r="XBZ198" s="49"/>
      <c r="XCA198" s="49"/>
      <c r="XCB198" s="49"/>
      <c r="XCC198" s="49"/>
      <c r="XCD198" s="49"/>
      <c r="XCE198" s="49"/>
      <c r="XCF198" s="49"/>
      <c r="XCG198" s="49"/>
      <c r="XCH198" s="49"/>
      <c r="XCI198" s="49"/>
      <c r="XCJ198" s="49"/>
      <c r="XCK198" s="49"/>
      <c r="XCL198" s="49"/>
      <c r="XCM198" s="49"/>
      <c r="XCN198" s="49"/>
      <c r="XCO198" s="49"/>
      <c r="XCP198" s="49"/>
      <c r="XCQ198" s="49"/>
      <c r="XCR198" s="49"/>
      <c r="XCS198" s="49"/>
      <c r="XCT198" s="49"/>
      <c r="XCU198" s="49"/>
      <c r="XCV198" s="49"/>
      <c r="XCW198" s="49"/>
      <c r="XCX198" s="49"/>
      <c r="XCY198" s="49"/>
      <c r="XCZ198" s="49"/>
      <c r="XDA198" s="49"/>
      <c r="XDB198" s="49"/>
      <c r="XDC198" s="49"/>
      <c r="XDD198" s="49"/>
      <c r="XDE198" s="49"/>
      <c r="XDF198" s="49"/>
      <c r="XDG198" s="49"/>
      <c r="XDH198" s="49"/>
      <c r="XDI198" s="49"/>
      <c r="XDJ198" s="49"/>
      <c r="XDK198" s="49"/>
      <c r="XDL198" s="49"/>
      <c r="XDM198" s="49"/>
      <c r="XDN198" s="49"/>
      <c r="XDO198" s="49"/>
      <c r="XDP198" s="49"/>
      <c r="XDQ198" s="49"/>
      <c r="XDR198" s="49"/>
      <c r="XDS198" s="49"/>
      <c r="XDT198" s="49"/>
      <c r="XDU198" s="49"/>
      <c r="XDV198" s="49"/>
      <c r="XDW198" s="49"/>
      <c r="XDX198" s="49"/>
      <c r="XDY198" s="49"/>
      <c r="XDZ198" s="49"/>
      <c r="XEA198" s="49"/>
      <c r="XEB198" s="49"/>
      <c r="XEC198" s="49"/>
      <c r="XED198" s="49"/>
      <c r="XEE198" s="49"/>
      <c r="XEF198" s="49"/>
      <c r="XEG198" s="49"/>
      <c r="XEH198" s="49"/>
      <c r="XEI198" s="49"/>
      <c r="XEJ198" s="49"/>
      <c r="XEK198" s="49"/>
      <c r="XEL198" s="49"/>
      <c r="XEM198" s="49"/>
      <c r="XEN198" s="49"/>
      <c r="XEO198" s="49"/>
      <c r="XEP198" s="49"/>
      <c r="XEQ198" s="49"/>
      <c r="XER198" s="49"/>
      <c r="XES198" s="49"/>
      <c r="XET198" s="49"/>
      <c r="XEU198" s="49"/>
      <c r="XEV198" s="49"/>
      <c r="XEW198" s="49"/>
      <c r="XEX198" s="49"/>
      <c r="XEY198" s="49"/>
      <c r="XEZ198" s="49"/>
      <c r="XFA198" s="49"/>
      <c r="XFB198" s="49"/>
      <c r="XFC198" s="49"/>
      <c r="XFD198" s="49"/>
    </row>
    <row r="199" spans="1:16384" s="45" customFormat="1" ht="20.25" hidden="1" customHeight="1">
      <c r="A199" s="4" t="s">
        <v>197</v>
      </c>
      <c r="B199" s="44" t="s">
        <v>325</v>
      </c>
      <c r="C199" s="53"/>
      <c r="D199" s="59"/>
      <c r="E199" s="60"/>
    </row>
    <row r="200" spans="1:16384" s="47" customFormat="1" ht="18" customHeight="1">
      <c r="A200" s="10" t="s">
        <v>42</v>
      </c>
      <c r="B200" s="111" t="s">
        <v>325</v>
      </c>
      <c r="C200" s="112">
        <v>213</v>
      </c>
      <c r="D200" s="113">
        <v>16000</v>
      </c>
      <c r="E200" s="114">
        <f>+D200*C200</f>
        <v>3408000</v>
      </c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5"/>
      <c r="AB200" s="45"/>
      <c r="AC200" s="49"/>
      <c r="AD200" s="45"/>
      <c r="AE200" s="45"/>
      <c r="AF200" s="49"/>
      <c r="AG200" s="45"/>
      <c r="AH200" s="45"/>
      <c r="AI200" s="49"/>
      <c r="AJ200" s="45"/>
      <c r="AK200" s="45"/>
      <c r="AL200" s="49"/>
      <c r="AM200" s="45"/>
      <c r="AN200" s="45"/>
      <c r="AO200" s="49"/>
      <c r="AP200" s="45"/>
      <c r="AQ200" s="45"/>
      <c r="AR200" s="49"/>
      <c r="AS200" s="45"/>
      <c r="AT200" s="45"/>
      <c r="AU200" s="45"/>
      <c r="AV200" s="45"/>
      <c r="AW200" s="45"/>
      <c r="AX200" s="45"/>
      <c r="AY200" s="45"/>
      <c r="AZ200" s="45"/>
      <c r="BA200" s="49"/>
      <c r="BB200" s="45"/>
      <c r="BC200" s="45"/>
      <c r="BD200" s="49"/>
      <c r="BE200" s="45"/>
      <c r="BF200" s="45"/>
      <c r="BG200" s="49"/>
      <c r="BH200" s="45"/>
      <c r="BI200" s="45"/>
      <c r="BJ200" s="49"/>
      <c r="BK200" s="45"/>
      <c r="BL200" s="45"/>
      <c r="BM200" s="45"/>
      <c r="BN200" s="45"/>
      <c r="BO200" s="45"/>
      <c r="BP200" s="45"/>
      <c r="BQ200" s="45"/>
      <c r="BR200" s="45"/>
      <c r="BS200" s="49"/>
      <c r="BT200" s="45"/>
      <c r="BU200" s="45"/>
      <c r="BV200" s="45"/>
      <c r="BW200" s="45"/>
      <c r="BX200" s="45"/>
      <c r="BY200" s="49"/>
      <c r="BZ200" s="45"/>
      <c r="CA200" s="45"/>
      <c r="CB200" s="49"/>
      <c r="CC200" s="45"/>
      <c r="CD200" s="45"/>
      <c r="CE200" s="49"/>
      <c r="CF200" s="45"/>
      <c r="CG200" s="45"/>
      <c r="CH200" s="49"/>
      <c r="CI200" s="45"/>
      <c r="CJ200" s="45"/>
      <c r="CK200" s="45"/>
      <c r="CL200" s="45"/>
      <c r="CM200" s="45"/>
      <c r="CN200" s="49"/>
      <c r="CO200" s="45"/>
      <c r="CP200" s="45"/>
      <c r="CQ200" s="49"/>
      <c r="CR200" s="45"/>
      <c r="CS200" s="45"/>
      <c r="CT200" s="45"/>
      <c r="CU200" s="45"/>
      <c r="CV200" s="45"/>
      <c r="CW200" s="49"/>
      <c r="CX200" s="45"/>
      <c r="CY200" s="49"/>
      <c r="CZ200" s="49"/>
      <c r="DA200" s="45"/>
      <c r="DB200" s="49"/>
      <c r="DC200" s="45"/>
      <c r="DD200" s="45"/>
      <c r="DE200" s="45"/>
      <c r="DF200" s="45"/>
      <c r="DG200" s="45"/>
      <c r="DH200" s="45"/>
      <c r="DI200" s="45"/>
      <c r="DJ200" s="45"/>
      <c r="DK200" s="45"/>
      <c r="DL200" s="45"/>
      <c r="DM200" s="45"/>
      <c r="DN200" s="45"/>
      <c r="DO200" s="45"/>
      <c r="DP200" s="45"/>
      <c r="DQ200" s="45"/>
      <c r="DR200" s="45"/>
      <c r="DS200" s="49"/>
      <c r="DT200" s="45"/>
      <c r="DU200" s="45"/>
      <c r="DV200" s="45"/>
      <c r="DW200" s="45"/>
      <c r="DX200" s="49"/>
      <c r="DY200" s="45"/>
      <c r="DZ200" s="45"/>
      <c r="EA200" s="45"/>
      <c r="EB200" s="45"/>
      <c r="EC200" s="45"/>
      <c r="ED200" s="49"/>
      <c r="EE200" s="45"/>
      <c r="EF200" s="45"/>
      <c r="EG200" s="49"/>
      <c r="EH200" s="45"/>
      <c r="EI200" s="45"/>
      <c r="EJ200" s="49"/>
      <c r="EK200" s="45"/>
      <c r="EL200" s="45"/>
      <c r="EM200" s="45"/>
      <c r="EN200" s="45"/>
      <c r="EO200" s="45"/>
      <c r="EP200" s="45"/>
      <c r="EQ200" s="45"/>
      <c r="ER200" s="49"/>
      <c r="ES200" s="45"/>
      <c r="ET200" s="45"/>
      <c r="EU200" s="45"/>
      <c r="EV200" s="45"/>
      <c r="EW200" s="45"/>
      <c r="EX200" s="45"/>
      <c r="EY200" s="45"/>
      <c r="EZ200" s="45"/>
      <c r="FA200" s="45"/>
      <c r="FB200" s="45"/>
      <c r="FC200" s="45"/>
      <c r="FD200" s="45"/>
      <c r="FE200" s="45"/>
      <c r="FF200" s="45"/>
      <c r="FG200" s="45"/>
      <c r="FH200" s="45"/>
      <c r="FI200" s="45"/>
      <c r="FJ200" s="45"/>
      <c r="FK200" s="45"/>
      <c r="FL200" s="45"/>
      <c r="FM200" s="45"/>
      <c r="FN200" s="49"/>
      <c r="FO200" s="49"/>
      <c r="FP200" s="49"/>
      <c r="FQ200" s="49"/>
      <c r="FR200" s="49"/>
      <c r="FS200" s="49"/>
      <c r="FT200" s="45"/>
      <c r="FU200" s="45"/>
      <c r="FV200" s="45"/>
      <c r="FW200" s="45"/>
      <c r="FX200" s="45"/>
      <c r="FY200" s="45"/>
      <c r="FZ200" s="45"/>
      <c r="GA200" s="45"/>
      <c r="GB200" s="45"/>
      <c r="GC200" s="45"/>
      <c r="GD200" s="45"/>
      <c r="GE200" s="45"/>
      <c r="GF200" s="45"/>
      <c r="GG200" s="45"/>
      <c r="GH200" s="45"/>
      <c r="GI200" s="45"/>
      <c r="GJ200" s="45"/>
      <c r="GK200" s="49"/>
      <c r="GL200" s="49"/>
      <c r="GM200" s="45"/>
      <c r="GN200" s="45"/>
      <c r="GO200" s="49"/>
      <c r="GP200" s="45"/>
      <c r="GQ200" s="45"/>
      <c r="GR200" s="49"/>
      <c r="GS200" s="45"/>
      <c r="GT200" s="49"/>
      <c r="GU200" s="45"/>
      <c r="GV200" s="49"/>
      <c r="GW200" s="45"/>
      <c r="GX200" s="45"/>
      <c r="GY200" s="49"/>
      <c r="GZ200" s="45"/>
      <c r="HA200" s="45"/>
      <c r="HB200" s="49"/>
      <c r="HC200" s="45"/>
      <c r="HD200" s="45"/>
      <c r="HE200" s="49"/>
      <c r="HF200" s="45"/>
      <c r="HG200" s="45"/>
      <c r="HH200" s="49"/>
      <c r="HI200" s="45"/>
      <c r="HJ200" s="45"/>
      <c r="HK200" s="49"/>
      <c r="HL200" s="45"/>
      <c r="HM200" s="45"/>
      <c r="HN200" s="49"/>
      <c r="HO200" s="45"/>
      <c r="HP200" s="45"/>
      <c r="HQ200" s="49"/>
      <c r="HR200" s="45"/>
      <c r="HS200" s="45"/>
      <c r="HT200" s="49"/>
      <c r="HU200" s="45"/>
      <c r="HV200" s="49"/>
      <c r="HW200" s="45"/>
      <c r="HX200" s="45"/>
      <c r="HY200" s="45"/>
      <c r="HZ200" s="45"/>
      <c r="IA200" s="45"/>
      <c r="IB200" s="45"/>
      <c r="IC200" s="45"/>
      <c r="ID200" s="45"/>
      <c r="IE200" s="45"/>
      <c r="IF200" s="45"/>
      <c r="IG200" s="45"/>
      <c r="IH200" s="45"/>
      <c r="II200" s="49"/>
      <c r="IJ200" s="49"/>
      <c r="IK200" s="49"/>
      <c r="IL200" s="49"/>
      <c r="IM200" s="49"/>
      <c r="IN200" s="49"/>
      <c r="IO200" s="49"/>
      <c r="IP200" s="49"/>
      <c r="IQ200" s="49"/>
      <c r="IR200" s="49"/>
      <c r="IS200" s="49"/>
      <c r="IT200" s="49"/>
      <c r="IU200" s="49"/>
      <c r="IV200" s="49"/>
      <c r="IW200" s="115"/>
      <c r="IX200" s="115"/>
      <c r="IY200" s="115"/>
      <c r="IZ200" s="115"/>
      <c r="JA200" s="115"/>
      <c r="JB200" s="115"/>
      <c r="JC200" s="115"/>
      <c r="JD200" s="115"/>
      <c r="JE200" s="115"/>
      <c r="JF200" s="115"/>
      <c r="JG200" s="115"/>
      <c r="JH200" s="115"/>
      <c r="JI200" s="115"/>
      <c r="JJ200" s="115"/>
      <c r="JK200" s="115"/>
      <c r="JL200" s="115"/>
      <c r="JM200" s="115"/>
      <c r="JN200" s="115"/>
      <c r="JO200" s="115"/>
      <c r="JP200" s="115"/>
      <c r="JQ200" s="115"/>
      <c r="JR200" s="115"/>
      <c r="JS200" s="115"/>
      <c r="JT200" s="115"/>
      <c r="JU200" s="115"/>
      <c r="JV200" s="115"/>
      <c r="JY200" s="115"/>
      <c r="KB200" s="115"/>
      <c r="KE200" s="115"/>
      <c r="KH200" s="115"/>
      <c r="KK200" s="115"/>
      <c r="KN200" s="115"/>
      <c r="KW200" s="115"/>
      <c r="KZ200" s="115"/>
      <c r="LC200" s="115"/>
      <c r="LF200" s="115"/>
      <c r="LO200" s="115"/>
      <c r="LU200" s="115"/>
      <c r="LX200" s="115"/>
      <c r="MA200" s="115"/>
      <c r="MD200" s="115"/>
      <c r="MJ200" s="115"/>
      <c r="MM200" s="115"/>
      <c r="MS200" s="115"/>
      <c r="MU200" s="115"/>
      <c r="MV200" s="115"/>
      <c r="MX200" s="115"/>
      <c r="NO200" s="115"/>
      <c r="NT200" s="115"/>
      <c r="NZ200" s="115"/>
      <c r="OC200" s="115"/>
      <c r="OF200" s="115"/>
      <c r="ON200" s="115"/>
      <c r="PJ200" s="115"/>
      <c r="PK200" s="115"/>
      <c r="PL200" s="115"/>
      <c r="PM200" s="115"/>
      <c r="PN200" s="115"/>
      <c r="PO200" s="115"/>
      <c r="QG200" s="115"/>
      <c r="QH200" s="115"/>
      <c r="QK200" s="115"/>
      <c r="QN200" s="115"/>
      <c r="QP200" s="115"/>
      <c r="QR200" s="115"/>
      <c r="QU200" s="115"/>
      <c r="QX200" s="115"/>
      <c r="RA200" s="115"/>
      <c r="RD200" s="115"/>
      <c r="RG200" s="115"/>
      <c r="RJ200" s="115"/>
      <c r="RM200" s="115"/>
      <c r="RP200" s="115"/>
      <c r="RR200" s="115"/>
      <c r="SE200" s="115"/>
      <c r="SF200" s="115"/>
      <c r="SG200" s="115"/>
      <c r="SH200" s="115"/>
      <c r="SI200" s="115"/>
      <c r="SJ200" s="115"/>
      <c r="SK200" s="115"/>
      <c r="SL200" s="115"/>
      <c r="SM200" s="115"/>
      <c r="SN200" s="115"/>
      <c r="SO200" s="115"/>
      <c r="SP200" s="115"/>
      <c r="SQ200" s="115"/>
      <c r="SR200" s="115"/>
      <c r="SS200" s="115"/>
      <c r="ST200" s="115"/>
      <c r="SU200" s="115"/>
      <c r="SV200" s="115"/>
      <c r="SW200" s="115"/>
      <c r="SX200" s="115"/>
      <c r="SY200" s="115"/>
      <c r="SZ200" s="115"/>
      <c r="TA200" s="115"/>
      <c r="TB200" s="115"/>
      <c r="TC200" s="115"/>
      <c r="TD200" s="115"/>
      <c r="TE200" s="115"/>
      <c r="TF200" s="115"/>
      <c r="TG200" s="115"/>
      <c r="TH200" s="115"/>
      <c r="TI200" s="115"/>
      <c r="TJ200" s="115"/>
      <c r="TK200" s="115"/>
      <c r="TL200" s="115"/>
      <c r="TM200" s="115"/>
      <c r="TN200" s="115"/>
      <c r="TO200" s="115"/>
      <c r="TP200" s="115"/>
      <c r="TQ200" s="115"/>
      <c r="TR200" s="115"/>
      <c r="TU200" s="115"/>
      <c r="TX200" s="115"/>
      <c r="UA200" s="115"/>
      <c r="UD200" s="115"/>
      <c r="UG200" s="115"/>
      <c r="UJ200" s="115"/>
      <c r="US200" s="115"/>
      <c r="UV200" s="115"/>
      <c r="UY200" s="115"/>
      <c r="VB200" s="115"/>
      <c r="VK200" s="115"/>
      <c r="VQ200" s="115"/>
      <c r="VT200" s="115"/>
      <c r="VW200" s="115"/>
      <c r="VZ200" s="115"/>
      <c r="WF200" s="115"/>
      <c r="WI200" s="115"/>
      <c r="WO200" s="115"/>
      <c r="WQ200" s="115"/>
      <c r="WR200" s="115"/>
      <c r="WT200" s="115"/>
      <c r="XK200" s="115"/>
      <c r="XP200" s="115"/>
      <c r="XV200" s="115"/>
      <c r="XY200" s="115"/>
      <c r="YB200" s="115"/>
      <c r="YJ200" s="115"/>
      <c r="ZF200" s="115"/>
      <c r="ZG200" s="115"/>
      <c r="ZH200" s="115"/>
      <c r="ZI200" s="115"/>
      <c r="ZJ200" s="115"/>
      <c r="ZK200" s="115"/>
      <c r="AAC200" s="115"/>
      <c r="AAD200" s="115"/>
      <c r="AAG200" s="115"/>
      <c r="AAJ200" s="115"/>
      <c r="AAL200" s="115"/>
      <c r="AAN200" s="115"/>
      <c r="AAQ200" s="115"/>
      <c r="AAT200" s="115"/>
      <c r="AAW200" s="115"/>
      <c r="AAZ200" s="115"/>
      <c r="ABC200" s="115"/>
      <c r="ABF200" s="115"/>
      <c r="ABI200" s="115"/>
      <c r="ABL200" s="115"/>
      <c r="ABN200" s="115"/>
      <c r="ACA200" s="115"/>
      <c r="ACB200" s="115"/>
      <c r="ACC200" s="115"/>
      <c r="ACD200" s="115"/>
      <c r="ACE200" s="115"/>
      <c r="ACF200" s="115"/>
      <c r="ACG200" s="115"/>
      <c r="ACH200" s="115"/>
      <c r="ACI200" s="115"/>
      <c r="ACJ200" s="115"/>
      <c r="ACK200" s="115"/>
      <c r="ACL200" s="115"/>
      <c r="ACM200" s="115"/>
      <c r="ACN200" s="115"/>
      <c r="ACO200" s="115"/>
      <c r="ACP200" s="115"/>
      <c r="ACQ200" s="115"/>
      <c r="ACR200" s="115"/>
      <c r="ACS200" s="115"/>
      <c r="ACT200" s="115"/>
      <c r="ACU200" s="115"/>
      <c r="ACV200" s="115"/>
      <c r="ACW200" s="115"/>
      <c r="ACX200" s="115"/>
      <c r="ACY200" s="115"/>
      <c r="ACZ200" s="115"/>
      <c r="ADA200" s="115"/>
      <c r="ADB200" s="115"/>
      <c r="ADC200" s="115"/>
      <c r="ADD200" s="115"/>
      <c r="ADE200" s="115"/>
      <c r="ADF200" s="115"/>
      <c r="ADG200" s="115"/>
      <c r="ADH200" s="115"/>
      <c r="ADI200" s="115"/>
      <c r="ADJ200" s="115"/>
      <c r="ADK200" s="115"/>
      <c r="ADL200" s="115"/>
      <c r="ADM200" s="115"/>
      <c r="ADN200" s="115"/>
      <c r="ADQ200" s="115"/>
      <c r="ADT200" s="115"/>
      <c r="ADW200" s="115"/>
      <c r="ADZ200" s="115"/>
      <c r="AEC200" s="115"/>
      <c r="AEF200" s="115"/>
      <c r="AEO200" s="115"/>
      <c r="AER200" s="115"/>
      <c r="AEU200" s="115"/>
      <c r="AEX200" s="115"/>
      <c r="AFG200" s="115"/>
      <c r="AFM200" s="115"/>
      <c r="AFP200" s="115"/>
      <c r="AFS200" s="115"/>
      <c r="AFV200" s="115"/>
      <c r="AGB200" s="115"/>
      <c r="AGE200" s="115"/>
      <c r="AGK200" s="115"/>
      <c r="AGM200" s="115"/>
      <c r="AGN200" s="115"/>
      <c r="AGP200" s="115"/>
      <c r="AHG200" s="115"/>
      <c r="AHL200" s="115"/>
      <c r="AHR200" s="115"/>
      <c r="AHU200" s="115"/>
      <c r="AHX200" s="115"/>
      <c r="AIF200" s="115"/>
      <c r="AJB200" s="115"/>
      <c r="AJC200" s="115"/>
      <c r="AJD200" s="115"/>
      <c r="AJE200" s="115"/>
      <c r="AJF200" s="115"/>
      <c r="AJG200" s="115"/>
      <c r="AJY200" s="115"/>
      <c r="AJZ200" s="115"/>
      <c r="AKC200" s="115"/>
      <c r="AKF200" s="115"/>
      <c r="AKH200" s="115"/>
      <c r="AKJ200" s="115"/>
      <c r="AKM200" s="115"/>
      <c r="AKP200" s="115"/>
      <c r="AKS200" s="115"/>
      <c r="AKV200" s="115"/>
      <c r="AKY200" s="115"/>
      <c r="ALB200" s="115"/>
      <c r="ALE200" s="115"/>
      <c r="ALH200" s="115"/>
      <c r="ALJ200" s="115"/>
      <c r="ALW200" s="115"/>
      <c r="ALX200" s="115"/>
      <c r="ALY200" s="115"/>
      <c r="ALZ200" s="115"/>
      <c r="AMA200" s="115"/>
      <c r="AMB200" s="115"/>
      <c r="AMC200" s="115"/>
      <c r="AMD200" s="115"/>
      <c r="AME200" s="115"/>
      <c r="AMF200" s="115"/>
      <c r="AMG200" s="115"/>
      <c r="AMH200" s="115"/>
      <c r="AMI200" s="115"/>
      <c r="AMJ200" s="115"/>
      <c r="AMK200" s="115"/>
      <c r="AML200" s="115"/>
      <c r="AMM200" s="115"/>
      <c r="AMN200" s="115"/>
      <c r="AMO200" s="115"/>
      <c r="AMP200" s="115"/>
      <c r="AMQ200" s="115"/>
      <c r="AMR200" s="115"/>
      <c r="AMS200" s="115"/>
      <c r="AMT200" s="115"/>
      <c r="AMU200" s="115"/>
      <c r="AMV200" s="115"/>
      <c r="AMW200" s="115"/>
      <c r="AMX200" s="115"/>
      <c r="AMY200" s="115"/>
      <c r="AMZ200" s="115"/>
      <c r="ANA200" s="115"/>
      <c r="ANB200" s="115"/>
      <c r="ANC200" s="115"/>
      <c r="AND200" s="115"/>
      <c r="ANE200" s="115"/>
      <c r="ANF200" s="115"/>
      <c r="ANG200" s="115"/>
      <c r="ANH200" s="115"/>
      <c r="ANI200" s="115"/>
      <c r="ANJ200" s="115"/>
      <c r="ANM200" s="115"/>
      <c r="ANP200" s="115"/>
      <c r="ANS200" s="115"/>
      <c r="ANV200" s="115"/>
      <c r="ANY200" s="115"/>
      <c r="AOB200" s="115"/>
      <c r="AOK200" s="115"/>
      <c r="AON200" s="115"/>
      <c r="AOQ200" s="115"/>
      <c r="AOT200" s="115"/>
      <c r="APC200" s="115"/>
      <c r="API200" s="115"/>
      <c r="APL200" s="115"/>
      <c r="APO200" s="115"/>
      <c r="APR200" s="115"/>
      <c r="APX200" s="115"/>
      <c r="AQA200" s="115"/>
      <c r="AQG200" s="115"/>
      <c r="AQI200" s="115"/>
      <c r="AQJ200" s="115"/>
      <c r="AQL200" s="115"/>
      <c r="ARC200" s="115"/>
      <c r="ARH200" s="115"/>
      <c r="ARN200" s="115"/>
      <c r="ARQ200" s="115"/>
      <c r="ART200" s="115"/>
      <c r="ASB200" s="115"/>
      <c r="ASX200" s="115"/>
      <c r="ASY200" s="115"/>
      <c r="ASZ200" s="115"/>
      <c r="ATA200" s="115"/>
      <c r="ATB200" s="115"/>
      <c r="ATC200" s="115"/>
      <c r="ATU200" s="115"/>
      <c r="ATV200" s="115"/>
      <c r="ATY200" s="115"/>
      <c r="AUB200" s="115"/>
      <c r="AUD200" s="115"/>
      <c r="AUF200" s="115"/>
      <c r="AUI200" s="115"/>
      <c r="AUL200" s="115"/>
      <c r="AUO200" s="115"/>
      <c r="AUR200" s="115"/>
      <c r="AUU200" s="115"/>
      <c r="AUX200" s="115"/>
      <c r="AVA200" s="115"/>
      <c r="AVD200" s="115"/>
      <c r="AVF200" s="115"/>
      <c r="AVS200" s="115"/>
      <c r="AVT200" s="115"/>
      <c r="AVU200" s="115"/>
      <c r="AVV200" s="115"/>
      <c r="AVW200" s="115"/>
      <c r="AVX200" s="115"/>
      <c r="AVY200" s="115"/>
      <c r="AVZ200" s="115"/>
      <c r="AWA200" s="115"/>
      <c r="AWB200" s="115"/>
      <c r="AWC200" s="115"/>
      <c r="AWD200" s="115"/>
      <c r="AWE200" s="115"/>
      <c r="AWF200" s="115"/>
      <c r="AWG200" s="115"/>
      <c r="AWH200" s="115"/>
      <c r="AWI200" s="115"/>
      <c r="AWJ200" s="115"/>
      <c r="AWK200" s="115"/>
      <c r="AWL200" s="115"/>
      <c r="AWM200" s="115"/>
      <c r="AWN200" s="115"/>
      <c r="AWO200" s="115"/>
      <c r="AWP200" s="115"/>
      <c r="AWQ200" s="115"/>
      <c r="AWR200" s="115"/>
      <c r="AWS200" s="115"/>
      <c r="AWT200" s="115"/>
      <c r="AWU200" s="115"/>
      <c r="AWV200" s="115"/>
      <c r="AWW200" s="115"/>
      <c r="AWX200" s="115"/>
      <c r="AWY200" s="115"/>
      <c r="AWZ200" s="115"/>
      <c r="AXA200" s="115"/>
      <c r="AXB200" s="115"/>
      <c r="AXC200" s="115"/>
      <c r="AXD200" s="115"/>
      <c r="AXE200" s="115"/>
      <c r="AXF200" s="115"/>
      <c r="AXI200" s="115"/>
      <c r="AXL200" s="115"/>
      <c r="AXO200" s="115"/>
      <c r="AXR200" s="115"/>
      <c r="AXU200" s="115"/>
      <c r="AXX200" s="115"/>
      <c r="AYG200" s="115"/>
      <c r="AYJ200" s="115"/>
      <c r="AYM200" s="115"/>
      <c r="AYP200" s="115"/>
      <c r="AYY200" s="115"/>
      <c r="AZE200" s="115"/>
      <c r="AZH200" s="115"/>
      <c r="AZK200" s="115"/>
      <c r="AZN200" s="115"/>
      <c r="AZT200" s="115"/>
      <c r="AZW200" s="115"/>
      <c r="BAC200" s="115"/>
      <c r="BAE200" s="115"/>
      <c r="BAF200" s="115"/>
      <c r="BAH200" s="115"/>
      <c r="BAY200" s="115"/>
      <c r="BBD200" s="115"/>
      <c r="BBJ200" s="115"/>
      <c r="BBM200" s="115"/>
      <c r="BBP200" s="115"/>
      <c r="BBX200" s="115"/>
      <c r="BCT200" s="115"/>
      <c r="BCU200" s="115"/>
      <c r="BCV200" s="115"/>
      <c r="BCW200" s="115"/>
      <c r="BCX200" s="115"/>
      <c r="BCY200" s="115"/>
      <c r="BDQ200" s="115"/>
      <c r="BDR200" s="115"/>
      <c r="BDU200" s="115"/>
      <c r="BDX200" s="115"/>
      <c r="BDZ200" s="115"/>
      <c r="BEB200" s="115"/>
      <c r="BEE200" s="115"/>
      <c r="BEH200" s="115"/>
      <c r="BEK200" s="115"/>
      <c r="BEN200" s="115"/>
      <c r="BEQ200" s="115"/>
      <c r="BET200" s="115"/>
      <c r="BEW200" s="115"/>
      <c r="BEZ200" s="115"/>
      <c r="BFB200" s="115"/>
      <c r="BFO200" s="115"/>
      <c r="BFP200" s="115"/>
      <c r="BFQ200" s="115"/>
      <c r="BFR200" s="115"/>
      <c r="BFS200" s="115"/>
      <c r="BFT200" s="115"/>
      <c r="BFU200" s="115"/>
      <c r="BFV200" s="115"/>
      <c r="BFW200" s="115"/>
      <c r="BFX200" s="115"/>
      <c r="BFY200" s="115"/>
      <c r="BFZ200" s="115"/>
      <c r="BGA200" s="115"/>
      <c r="BGB200" s="115"/>
      <c r="BGC200" s="115"/>
      <c r="BGD200" s="115"/>
      <c r="BGE200" s="115"/>
      <c r="BGF200" s="115"/>
      <c r="BGG200" s="115"/>
      <c r="BGH200" s="115"/>
      <c r="BGI200" s="115"/>
      <c r="BGJ200" s="115"/>
      <c r="BGK200" s="115"/>
      <c r="BGL200" s="115"/>
      <c r="BGM200" s="115"/>
      <c r="BGN200" s="115"/>
      <c r="BGO200" s="115"/>
      <c r="BGP200" s="115"/>
      <c r="BGQ200" s="115"/>
      <c r="BGR200" s="115"/>
      <c r="BGS200" s="115"/>
      <c r="BGT200" s="115"/>
      <c r="BGU200" s="115"/>
      <c r="BGV200" s="115"/>
      <c r="BGW200" s="115"/>
      <c r="BGX200" s="115"/>
      <c r="BGY200" s="115"/>
      <c r="BGZ200" s="115"/>
      <c r="BHA200" s="115"/>
      <c r="BHB200" s="115"/>
      <c r="BHE200" s="115"/>
      <c r="BHH200" s="115"/>
      <c r="BHK200" s="115"/>
      <c r="BHN200" s="115"/>
      <c r="BHQ200" s="115"/>
      <c r="BHT200" s="115"/>
      <c r="BIC200" s="115"/>
      <c r="BIF200" s="115"/>
      <c r="BII200" s="115"/>
      <c r="BIL200" s="115"/>
      <c r="BIU200" s="115"/>
      <c r="BJA200" s="115"/>
      <c r="BJD200" s="115"/>
      <c r="BJG200" s="115"/>
      <c r="BJJ200" s="115"/>
      <c r="BJP200" s="115"/>
      <c r="BJS200" s="115"/>
      <c r="BJY200" s="115"/>
      <c r="BKA200" s="115"/>
      <c r="BKB200" s="115"/>
      <c r="BKD200" s="115"/>
      <c r="BKU200" s="115"/>
      <c r="BKZ200" s="115"/>
      <c r="BLF200" s="115"/>
      <c r="BLI200" s="115"/>
      <c r="BLL200" s="115"/>
      <c r="BLT200" s="115"/>
      <c r="BMP200" s="115"/>
      <c r="BMQ200" s="115"/>
      <c r="BMR200" s="115"/>
      <c r="BMS200" s="115"/>
      <c r="BMT200" s="115"/>
      <c r="BMU200" s="115"/>
      <c r="BNM200" s="115"/>
      <c r="BNN200" s="115"/>
      <c r="BNQ200" s="115"/>
      <c r="BNT200" s="115"/>
      <c r="BNV200" s="115"/>
      <c r="BNX200" s="115"/>
      <c r="BOA200" s="115"/>
      <c r="BOD200" s="115"/>
      <c r="BOG200" s="115"/>
      <c r="BOJ200" s="115"/>
      <c r="BOM200" s="115"/>
      <c r="BOP200" s="115"/>
      <c r="BOS200" s="115"/>
      <c r="BOV200" s="115"/>
      <c r="BOX200" s="115"/>
      <c r="BPK200" s="115"/>
      <c r="BPL200" s="115"/>
      <c r="BPM200" s="115"/>
      <c r="BPN200" s="115"/>
      <c r="BPO200" s="115"/>
      <c r="BPP200" s="115"/>
      <c r="BPQ200" s="115"/>
      <c r="BPR200" s="115"/>
      <c r="BPS200" s="115"/>
      <c r="BPT200" s="115"/>
      <c r="BPU200" s="115"/>
      <c r="BPV200" s="115"/>
      <c r="BPW200" s="115"/>
      <c r="BPX200" s="115"/>
      <c r="BPY200" s="115"/>
      <c r="BPZ200" s="115"/>
      <c r="BQA200" s="115"/>
      <c r="BQB200" s="115"/>
      <c r="BQC200" s="115"/>
      <c r="BQD200" s="115"/>
      <c r="BQE200" s="115"/>
      <c r="BQF200" s="115"/>
      <c r="BQG200" s="115"/>
      <c r="BQH200" s="115"/>
      <c r="BQI200" s="115"/>
      <c r="BQJ200" s="115"/>
      <c r="BQK200" s="115"/>
      <c r="BQL200" s="115"/>
      <c r="BQM200" s="115"/>
      <c r="BQN200" s="115"/>
      <c r="BQO200" s="115"/>
      <c r="BQP200" s="115"/>
      <c r="BQQ200" s="115"/>
      <c r="BQR200" s="115"/>
      <c r="BQS200" s="115"/>
      <c r="BQT200" s="115"/>
      <c r="BQU200" s="115"/>
      <c r="BQV200" s="115"/>
      <c r="BQW200" s="115"/>
      <c r="BQX200" s="115"/>
      <c r="BRA200" s="115"/>
      <c r="BRD200" s="115"/>
      <c r="BRG200" s="115"/>
      <c r="BRJ200" s="115"/>
      <c r="BRM200" s="115"/>
      <c r="BRP200" s="115"/>
      <c r="BRY200" s="115"/>
      <c r="BSB200" s="115"/>
      <c r="BSE200" s="115"/>
      <c r="BSH200" s="115"/>
      <c r="BSQ200" s="115"/>
      <c r="BSW200" s="115"/>
      <c r="BSZ200" s="115"/>
      <c r="BTC200" s="115"/>
      <c r="BTF200" s="115"/>
      <c r="BTL200" s="115"/>
      <c r="BTO200" s="115"/>
      <c r="BTU200" s="115"/>
      <c r="BTW200" s="115"/>
      <c r="BTX200" s="115"/>
      <c r="BTZ200" s="115"/>
      <c r="BUQ200" s="115"/>
      <c r="BUV200" s="115"/>
      <c r="BVB200" s="115"/>
      <c r="BVE200" s="115"/>
      <c r="BVH200" s="115"/>
      <c r="BVP200" s="115"/>
      <c r="BWL200" s="115"/>
      <c r="BWM200" s="115"/>
      <c r="BWN200" s="115"/>
      <c r="BWO200" s="115"/>
      <c r="BWP200" s="115"/>
      <c r="BWQ200" s="115"/>
      <c r="BXI200" s="115"/>
      <c r="BXJ200" s="115"/>
      <c r="BXM200" s="115"/>
      <c r="BXP200" s="115"/>
      <c r="BXR200" s="115"/>
      <c r="BXT200" s="115"/>
      <c r="BXW200" s="115"/>
      <c r="BXZ200" s="115"/>
      <c r="BYC200" s="115"/>
      <c r="BYF200" s="115"/>
      <c r="BYI200" s="115"/>
      <c r="BYL200" s="115"/>
      <c r="BYO200" s="115"/>
      <c r="BYR200" s="115"/>
      <c r="BYT200" s="115"/>
      <c r="BZG200" s="115"/>
      <c r="BZH200" s="115"/>
      <c r="BZI200" s="115"/>
      <c r="BZJ200" s="115"/>
      <c r="BZK200" s="115"/>
      <c r="BZL200" s="115"/>
      <c r="BZM200" s="115"/>
      <c r="BZN200" s="115"/>
      <c r="BZO200" s="115"/>
      <c r="BZP200" s="115"/>
      <c r="BZQ200" s="115"/>
      <c r="BZR200" s="115"/>
      <c r="BZS200" s="115"/>
      <c r="BZT200" s="115"/>
      <c r="BZU200" s="115"/>
      <c r="BZV200" s="115"/>
      <c r="BZW200" s="115"/>
      <c r="BZX200" s="115"/>
      <c r="BZY200" s="115"/>
      <c r="BZZ200" s="115"/>
      <c r="CAA200" s="115"/>
      <c r="CAB200" s="115"/>
      <c r="CAC200" s="115"/>
      <c r="CAD200" s="115"/>
      <c r="CAE200" s="115"/>
      <c r="CAF200" s="115"/>
      <c r="CAG200" s="115"/>
      <c r="CAH200" s="115"/>
      <c r="CAI200" s="115"/>
      <c r="CAJ200" s="115"/>
      <c r="CAK200" s="115"/>
      <c r="CAL200" s="115"/>
      <c r="CAM200" s="115"/>
      <c r="CAN200" s="115"/>
      <c r="CAO200" s="115"/>
      <c r="CAP200" s="115"/>
      <c r="CAQ200" s="115"/>
      <c r="CAR200" s="115"/>
      <c r="CAS200" s="115"/>
      <c r="CAT200" s="115"/>
      <c r="CAW200" s="115"/>
      <c r="CAZ200" s="115"/>
      <c r="CBC200" s="115"/>
      <c r="CBF200" s="115"/>
      <c r="CBI200" s="115"/>
      <c r="CBL200" s="115"/>
      <c r="CBU200" s="115"/>
      <c r="CBX200" s="115"/>
      <c r="CCA200" s="115"/>
      <c r="CCD200" s="115"/>
      <c r="CCM200" s="115"/>
      <c r="CCS200" s="115"/>
      <c r="CCV200" s="115"/>
      <c r="CCY200" s="115"/>
      <c r="CDB200" s="115"/>
      <c r="CDH200" s="115"/>
      <c r="CDK200" s="115"/>
      <c r="CDQ200" s="115"/>
      <c r="CDS200" s="115"/>
      <c r="CDT200" s="115"/>
      <c r="CDV200" s="115"/>
      <c r="CEM200" s="115"/>
      <c r="CER200" s="115"/>
      <c r="CEX200" s="115"/>
      <c r="CFA200" s="115"/>
      <c r="CFD200" s="115"/>
      <c r="CFL200" s="115"/>
      <c r="CGH200" s="115"/>
      <c r="CGI200" s="115"/>
      <c r="CGJ200" s="115"/>
      <c r="CGK200" s="115"/>
      <c r="CGL200" s="115"/>
      <c r="CGM200" s="115"/>
      <c r="CHE200" s="115"/>
      <c r="CHF200" s="115"/>
      <c r="CHI200" s="115"/>
      <c r="CHL200" s="115"/>
      <c r="CHN200" s="115"/>
      <c r="CHP200" s="115"/>
      <c r="CHS200" s="115"/>
      <c r="CHV200" s="115"/>
      <c r="CHY200" s="115"/>
      <c r="CIB200" s="115"/>
      <c r="CIE200" s="115"/>
      <c r="CIH200" s="115"/>
      <c r="CIK200" s="115"/>
      <c r="CIN200" s="115"/>
      <c r="CIP200" s="115"/>
      <c r="CJC200" s="115"/>
      <c r="CJD200" s="115"/>
      <c r="CJE200" s="115"/>
      <c r="CJF200" s="115"/>
      <c r="CJG200" s="115"/>
      <c r="CJH200" s="115"/>
      <c r="CJI200" s="115"/>
      <c r="CJJ200" s="115"/>
      <c r="CJK200" s="115"/>
      <c r="CJL200" s="115"/>
      <c r="CJM200" s="115"/>
      <c r="CJN200" s="115"/>
      <c r="CJO200" s="115"/>
      <c r="CJP200" s="115"/>
      <c r="CJQ200" s="115"/>
      <c r="CJR200" s="115"/>
      <c r="CJS200" s="115"/>
      <c r="CJT200" s="115"/>
      <c r="CJU200" s="115"/>
      <c r="CJV200" s="115"/>
      <c r="CJW200" s="115"/>
      <c r="CJX200" s="115"/>
      <c r="CJY200" s="115"/>
      <c r="CJZ200" s="115"/>
      <c r="CKA200" s="115"/>
      <c r="CKB200" s="115"/>
      <c r="CKC200" s="115"/>
      <c r="CKD200" s="115"/>
      <c r="CKE200" s="115"/>
      <c r="CKF200" s="115"/>
      <c r="CKG200" s="115"/>
      <c r="CKH200" s="115"/>
      <c r="CKI200" s="115"/>
      <c r="CKJ200" s="115"/>
      <c r="CKK200" s="115"/>
      <c r="CKL200" s="115"/>
      <c r="CKM200" s="115"/>
      <c r="CKN200" s="115"/>
      <c r="CKO200" s="115"/>
      <c r="CKP200" s="115"/>
      <c r="CKS200" s="115"/>
      <c r="CKV200" s="115"/>
      <c r="CKY200" s="115"/>
      <c r="CLB200" s="115"/>
      <c r="CLE200" s="115"/>
      <c r="CLH200" s="115"/>
      <c r="CLQ200" s="115"/>
      <c r="CLT200" s="115"/>
      <c r="CLW200" s="115"/>
      <c r="CLZ200" s="115"/>
      <c r="CMI200" s="115"/>
      <c r="CMO200" s="115"/>
      <c r="CMR200" s="115"/>
      <c r="CMU200" s="115"/>
      <c r="CMX200" s="115"/>
      <c r="CND200" s="115"/>
      <c r="CNG200" s="115"/>
      <c r="CNM200" s="115"/>
      <c r="CNO200" s="115"/>
      <c r="CNP200" s="115"/>
      <c r="CNR200" s="115"/>
      <c r="COI200" s="115"/>
      <c r="CON200" s="115"/>
      <c r="COT200" s="115"/>
      <c r="COW200" s="115"/>
      <c r="COZ200" s="115"/>
      <c r="CPH200" s="115"/>
      <c r="CQD200" s="115"/>
      <c r="CQE200" s="115"/>
      <c r="CQF200" s="115"/>
      <c r="CQG200" s="115"/>
      <c r="CQH200" s="115"/>
      <c r="CQI200" s="115"/>
      <c r="CRA200" s="115"/>
      <c r="CRB200" s="115"/>
      <c r="CRE200" s="115"/>
      <c r="CRH200" s="115"/>
      <c r="CRJ200" s="115"/>
      <c r="CRL200" s="115"/>
      <c r="CRO200" s="115"/>
      <c r="CRR200" s="115"/>
      <c r="CRU200" s="115"/>
      <c r="CRX200" s="115"/>
      <c r="CSA200" s="115"/>
      <c r="CSD200" s="115"/>
      <c r="CSG200" s="115"/>
      <c r="CSJ200" s="115"/>
      <c r="CSL200" s="115"/>
      <c r="CSY200" s="115"/>
      <c r="CSZ200" s="115"/>
      <c r="CTA200" s="115"/>
      <c r="CTB200" s="115"/>
      <c r="CTC200" s="115"/>
      <c r="CTD200" s="115"/>
      <c r="CTE200" s="115"/>
      <c r="CTF200" s="115"/>
      <c r="CTG200" s="115"/>
      <c r="CTH200" s="115"/>
      <c r="CTI200" s="115"/>
      <c r="CTJ200" s="115"/>
      <c r="CTK200" s="115"/>
      <c r="CTL200" s="115"/>
      <c r="CTM200" s="115"/>
      <c r="CTN200" s="115"/>
      <c r="CTO200" s="115"/>
      <c r="CTP200" s="115"/>
      <c r="CTQ200" s="115"/>
      <c r="CTR200" s="115"/>
      <c r="CTS200" s="115"/>
      <c r="CTT200" s="115"/>
      <c r="CTU200" s="115"/>
      <c r="CTV200" s="115"/>
      <c r="CTW200" s="115"/>
      <c r="CTX200" s="115"/>
      <c r="CTY200" s="115"/>
      <c r="CTZ200" s="115"/>
      <c r="CUA200" s="115"/>
      <c r="CUB200" s="115"/>
      <c r="CUC200" s="115"/>
      <c r="CUD200" s="115"/>
      <c r="CUE200" s="115"/>
      <c r="CUF200" s="115"/>
      <c r="CUG200" s="115"/>
      <c r="CUH200" s="115"/>
      <c r="CUI200" s="115"/>
      <c r="CUJ200" s="115"/>
      <c r="CUK200" s="115"/>
      <c r="CUL200" s="115"/>
      <c r="CUO200" s="115"/>
      <c r="CUR200" s="115"/>
      <c r="CUU200" s="115"/>
      <c r="CUX200" s="115"/>
      <c r="CVA200" s="115"/>
      <c r="CVD200" s="115"/>
      <c r="CVM200" s="115"/>
      <c r="CVP200" s="115"/>
      <c r="CVS200" s="115"/>
      <c r="CVV200" s="115"/>
      <c r="CWE200" s="115"/>
      <c r="CWK200" s="115"/>
      <c r="CWN200" s="115"/>
      <c r="CWQ200" s="115"/>
      <c r="CWT200" s="115"/>
      <c r="CWZ200" s="115"/>
      <c r="CXC200" s="115"/>
      <c r="CXI200" s="115"/>
      <c r="CXK200" s="115"/>
      <c r="CXL200" s="115"/>
      <c r="CXN200" s="115"/>
      <c r="CYE200" s="115"/>
      <c r="CYJ200" s="115"/>
      <c r="CYP200" s="115"/>
      <c r="CYS200" s="115"/>
      <c r="CYV200" s="115"/>
      <c r="CZD200" s="115"/>
      <c r="CZZ200" s="115"/>
      <c r="DAA200" s="115"/>
      <c r="DAB200" s="115"/>
      <c r="DAC200" s="115"/>
      <c r="DAD200" s="115"/>
      <c r="DAE200" s="115"/>
      <c r="DAW200" s="115"/>
      <c r="DAX200" s="115"/>
      <c r="DBA200" s="115"/>
      <c r="DBD200" s="115"/>
      <c r="DBF200" s="115"/>
      <c r="DBH200" s="115"/>
      <c r="DBK200" s="115"/>
      <c r="DBN200" s="115"/>
      <c r="DBQ200" s="115"/>
      <c r="DBT200" s="115"/>
      <c r="DBW200" s="115"/>
      <c r="DBZ200" s="115"/>
      <c r="DCC200" s="115"/>
      <c r="DCF200" s="115"/>
      <c r="DCH200" s="115"/>
      <c r="DCU200" s="115"/>
      <c r="DCV200" s="115"/>
      <c r="DCW200" s="115"/>
      <c r="DCX200" s="115"/>
      <c r="DCY200" s="115"/>
      <c r="DCZ200" s="115"/>
      <c r="DDA200" s="115"/>
      <c r="DDB200" s="115"/>
      <c r="DDC200" s="115"/>
      <c r="DDD200" s="115"/>
      <c r="DDE200" s="115"/>
      <c r="DDF200" s="115"/>
      <c r="DDG200" s="115"/>
      <c r="DDH200" s="115"/>
      <c r="DDI200" s="115"/>
      <c r="DDJ200" s="115"/>
      <c r="DDK200" s="115"/>
      <c r="DDL200" s="115"/>
      <c r="DDM200" s="115"/>
      <c r="DDN200" s="115"/>
      <c r="DDO200" s="115"/>
      <c r="DDP200" s="115"/>
      <c r="DDQ200" s="115"/>
      <c r="DDR200" s="115"/>
      <c r="DDS200" s="115"/>
      <c r="DDT200" s="115"/>
      <c r="DDU200" s="115"/>
      <c r="DDV200" s="115"/>
      <c r="DDW200" s="115"/>
      <c r="DDX200" s="115"/>
      <c r="DDY200" s="115"/>
      <c r="DDZ200" s="115"/>
      <c r="DEA200" s="115"/>
      <c r="DEB200" s="115"/>
      <c r="DEC200" s="115"/>
      <c r="DED200" s="115"/>
      <c r="DEE200" s="115"/>
      <c r="DEF200" s="115"/>
      <c r="DEG200" s="115"/>
      <c r="DEH200" s="115"/>
      <c r="DEK200" s="115"/>
      <c r="DEN200" s="115"/>
      <c r="DEQ200" s="115"/>
      <c r="DET200" s="115"/>
      <c r="DEW200" s="115"/>
      <c r="DEZ200" s="115"/>
      <c r="DFI200" s="115"/>
      <c r="DFL200" s="115"/>
      <c r="DFO200" s="115"/>
      <c r="DFR200" s="115"/>
      <c r="DGA200" s="115"/>
      <c r="DGG200" s="115"/>
      <c r="DGJ200" s="115"/>
      <c r="DGM200" s="115"/>
      <c r="DGP200" s="115"/>
      <c r="DGV200" s="115"/>
      <c r="DGY200" s="115"/>
      <c r="DHE200" s="115"/>
      <c r="DHG200" s="115"/>
      <c r="DHH200" s="115"/>
      <c r="DHJ200" s="115"/>
      <c r="DIA200" s="115"/>
      <c r="DIF200" s="115"/>
      <c r="DIL200" s="115"/>
      <c r="DIO200" s="115"/>
      <c r="DIR200" s="115"/>
      <c r="DIZ200" s="115"/>
      <c r="DJV200" s="115"/>
      <c r="DJW200" s="115"/>
      <c r="DJX200" s="115"/>
      <c r="DJY200" s="115"/>
      <c r="DJZ200" s="115"/>
      <c r="DKA200" s="115"/>
      <c r="DKS200" s="115"/>
      <c r="DKT200" s="115"/>
      <c r="DKW200" s="115"/>
      <c r="DKZ200" s="115"/>
      <c r="DLB200" s="115"/>
      <c r="DLD200" s="115"/>
      <c r="DLG200" s="115"/>
      <c r="DLJ200" s="115"/>
      <c r="DLM200" s="115"/>
      <c r="DLP200" s="115"/>
      <c r="DLS200" s="115"/>
      <c r="DLV200" s="115"/>
      <c r="DLY200" s="115"/>
      <c r="DMB200" s="115"/>
      <c r="DMD200" s="115"/>
      <c r="DMQ200" s="115"/>
      <c r="DMR200" s="115"/>
      <c r="DMS200" s="115"/>
      <c r="DMT200" s="115"/>
      <c r="DMU200" s="115"/>
      <c r="DMV200" s="115"/>
      <c r="DMW200" s="115"/>
      <c r="DMX200" s="115"/>
      <c r="DMY200" s="115"/>
      <c r="DMZ200" s="115"/>
      <c r="DNA200" s="115"/>
      <c r="DNB200" s="115"/>
      <c r="DNC200" s="115"/>
      <c r="DND200" s="115"/>
      <c r="DNE200" s="115"/>
      <c r="DNF200" s="115"/>
      <c r="DNG200" s="115"/>
      <c r="DNH200" s="115"/>
      <c r="DNI200" s="115"/>
      <c r="DNJ200" s="115"/>
      <c r="DNK200" s="115"/>
      <c r="DNL200" s="115"/>
      <c r="DNM200" s="115"/>
      <c r="DNN200" s="115"/>
      <c r="DNO200" s="115"/>
      <c r="DNP200" s="115"/>
      <c r="DNQ200" s="115"/>
      <c r="DNR200" s="115"/>
      <c r="DNS200" s="115"/>
      <c r="DNT200" s="115"/>
      <c r="DNU200" s="115"/>
      <c r="DNV200" s="115"/>
      <c r="DNW200" s="115"/>
      <c r="DNX200" s="115"/>
      <c r="DNY200" s="115"/>
      <c r="DNZ200" s="115"/>
      <c r="DOA200" s="115"/>
      <c r="DOB200" s="115"/>
      <c r="DOC200" s="115"/>
      <c r="DOD200" s="115"/>
      <c r="DOG200" s="115"/>
      <c r="DOJ200" s="115"/>
      <c r="DOM200" s="115"/>
      <c r="DOP200" s="115"/>
      <c r="DOS200" s="115"/>
      <c r="DOV200" s="115"/>
      <c r="DPE200" s="115"/>
      <c r="DPH200" s="115"/>
      <c r="DPK200" s="115"/>
      <c r="DPN200" s="115"/>
      <c r="DPW200" s="115"/>
      <c r="DQC200" s="115"/>
      <c r="DQF200" s="115"/>
      <c r="DQI200" s="115"/>
      <c r="DQL200" s="115"/>
      <c r="DQR200" s="115"/>
      <c r="DQU200" s="115"/>
      <c r="DRA200" s="115"/>
      <c r="DRC200" s="115"/>
      <c r="DRD200" s="115"/>
      <c r="DRF200" s="115"/>
      <c r="DRW200" s="115"/>
      <c r="DSB200" s="115"/>
      <c r="DSH200" s="115"/>
      <c r="DSK200" s="115"/>
      <c r="DSN200" s="115"/>
      <c r="DSV200" s="115"/>
      <c r="DTR200" s="115"/>
      <c r="DTS200" s="115"/>
      <c r="DTT200" s="115"/>
      <c r="DTU200" s="115"/>
      <c r="DTV200" s="115"/>
      <c r="DTW200" s="115"/>
      <c r="DUO200" s="115"/>
      <c r="DUP200" s="115"/>
      <c r="DUS200" s="115"/>
      <c r="DUV200" s="115"/>
      <c r="DUX200" s="115"/>
      <c r="DUZ200" s="115"/>
      <c r="DVC200" s="115"/>
      <c r="DVF200" s="115"/>
      <c r="DVI200" s="115"/>
      <c r="DVL200" s="115"/>
      <c r="DVO200" s="115"/>
      <c r="DVR200" s="115"/>
      <c r="DVU200" s="115"/>
      <c r="DVX200" s="115"/>
      <c r="DVZ200" s="115"/>
      <c r="DWM200" s="115"/>
      <c r="DWN200" s="115"/>
      <c r="DWO200" s="115"/>
      <c r="DWP200" s="115"/>
      <c r="DWQ200" s="115"/>
      <c r="DWR200" s="115"/>
      <c r="DWS200" s="115"/>
      <c r="DWT200" s="115"/>
      <c r="DWU200" s="115"/>
      <c r="DWV200" s="115"/>
      <c r="DWW200" s="115"/>
      <c r="DWX200" s="115"/>
      <c r="DWY200" s="115"/>
      <c r="DWZ200" s="115"/>
      <c r="DXA200" s="115"/>
      <c r="DXB200" s="115"/>
      <c r="DXC200" s="115"/>
      <c r="DXD200" s="115"/>
      <c r="DXE200" s="115"/>
      <c r="DXF200" s="115"/>
      <c r="DXG200" s="115"/>
      <c r="DXH200" s="115"/>
      <c r="DXI200" s="115"/>
      <c r="DXJ200" s="115"/>
      <c r="DXK200" s="115"/>
      <c r="DXL200" s="115"/>
      <c r="DXM200" s="115"/>
      <c r="DXN200" s="115"/>
      <c r="DXO200" s="115"/>
      <c r="DXP200" s="115"/>
      <c r="DXQ200" s="115"/>
      <c r="DXR200" s="115"/>
      <c r="DXS200" s="115"/>
      <c r="DXT200" s="115"/>
      <c r="DXU200" s="115"/>
      <c r="DXV200" s="115"/>
      <c r="DXW200" s="115"/>
      <c r="DXX200" s="115"/>
      <c r="DXY200" s="115"/>
      <c r="DXZ200" s="115"/>
      <c r="DYC200" s="115"/>
      <c r="DYF200" s="115"/>
      <c r="DYI200" s="115"/>
      <c r="DYL200" s="115"/>
      <c r="DYO200" s="115"/>
      <c r="DYR200" s="115"/>
      <c r="DZA200" s="115"/>
      <c r="DZD200" s="115"/>
      <c r="DZG200" s="115"/>
      <c r="DZJ200" s="115"/>
      <c r="DZS200" s="115"/>
      <c r="DZY200" s="115"/>
      <c r="EAB200" s="115"/>
      <c r="EAE200" s="115"/>
      <c r="EAH200" s="115"/>
      <c r="EAN200" s="115"/>
      <c r="EAQ200" s="115"/>
      <c r="EAW200" s="115"/>
      <c r="EAY200" s="115"/>
      <c r="EAZ200" s="115"/>
      <c r="EBB200" s="115"/>
      <c r="EBS200" s="115"/>
      <c r="EBX200" s="115"/>
      <c r="ECD200" s="115"/>
      <c r="ECG200" s="115"/>
      <c r="ECJ200" s="115"/>
      <c r="ECR200" s="115"/>
      <c r="EDN200" s="115"/>
      <c r="EDO200" s="115"/>
      <c r="EDP200" s="115"/>
      <c r="EDQ200" s="115"/>
      <c r="EDR200" s="115"/>
      <c r="EDS200" s="115"/>
      <c r="EEK200" s="115"/>
      <c r="EEL200" s="115"/>
      <c r="EEO200" s="115"/>
      <c r="EER200" s="115"/>
      <c r="EET200" s="115"/>
      <c r="EEV200" s="115"/>
      <c r="EEY200" s="115"/>
      <c r="EFB200" s="115"/>
      <c r="EFE200" s="115"/>
      <c r="EFH200" s="115"/>
      <c r="EFK200" s="115"/>
      <c r="EFN200" s="115"/>
      <c r="EFQ200" s="115"/>
      <c r="EFT200" s="115"/>
      <c r="EFV200" s="115"/>
      <c r="EGI200" s="115"/>
      <c r="EGJ200" s="115"/>
      <c r="EGK200" s="115"/>
      <c r="EGL200" s="115"/>
      <c r="EGM200" s="115"/>
      <c r="EGN200" s="115"/>
      <c r="EGO200" s="115"/>
      <c r="EGP200" s="115"/>
      <c r="EGQ200" s="115"/>
      <c r="EGR200" s="115"/>
      <c r="EGS200" s="115"/>
      <c r="EGT200" s="115"/>
      <c r="EGU200" s="115"/>
      <c r="EGV200" s="115"/>
      <c r="EGW200" s="115"/>
      <c r="EGX200" s="115"/>
      <c r="EGY200" s="115"/>
      <c r="EGZ200" s="115"/>
      <c r="EHA200" s="115"/>
      <c r="EHB200" s="115"/>
      <c r="EHC200" s="115"/>
      <c r="EHD200" s="115"/>
      <c r="EHE200" s="115"/>
      <c r="EHF200" s="115"/>
      <c r="EHG200" s="115"/>
      <c r="EHH200" s="115"/>
      <c r="EHI200" s="115"/>
      <c r="EHJ200" s="115"/>
      <c r="EHK200" s="115"/>
      <c r="EHL200" s="115"/>
      <c r="EHM200" s="115"/>
      <c r="EHN200" s="115"/>
      <c r="EHO200" s="115"/>
      <c r="EHP200" s="115"/>
      <c r="EHQ200" s="115"/>
      <c r="EHR200" s="115"/>
      <c r="EHS200" s="115"/>
      <c r="EHT200" s="115"/>
      <c r="EHU200" s="115"/>
      <c r="EHV200" s="115"/>
      <c r="EHY200" s="115"/>
      <c r="EIB200" s="115"/>
      <c r="EIE200" s="115"/>
      <c r="EIH200" s="115"/>
      <c r="EIK200" s="115"/>
      <c r="EIN200" s="115"/>
      <c r="EIW200" s="115"/>
      <c r="EIZ200" s="115"/>
      <c r="EJC200" s="115"/>
      <c r="EJF200" s="115"/>
      <c r="EJO200" s="115"/>
      <c r="EJU200" s="115"/>
      <c r="EJX200" s="115"/>
      <c r="EKA200" s="115"/>
      <c r="EKD200" s="115"/>
      <c r="EKJ200" s="115"/>
      <c r="EKM200" s="115"/>
      <c r="EKS200" s="115"/>
      <c r="EKU200" s="115"/>
      <c r="EKV200" s="115"/>
      <c r="EKX200" s="115"/>
      <c r="ELO200" s="115"/>
      <c r="ELT200" s="115"/>
      <c r="ELZ200" s="115"/>
      <c r="EMC200" s="115"/>
      <c r="EMF200" s="115"/>
      <c r="EMN200" s="115"/>
      <c r="ENJ200" s="115"/>
      <c r="ENK200" s="115"/>
      <c r="ENL200" s="115"/>
      <c r="ENM200" s="115"/>
      <c r="ENN200" s="115"/>
      <c r="ENO200" s="115"/>
      <c r="EOG200" s="115"/>
      <c r="EOH200" s="115"/>
      <c r="EOK200" s="115"/>
      <c r="EON200" s="115"/>
      <c r="EOP200" s="115"/>
      <c r="EOR200" s="115"/>
      <c r="EOU200" s="115"/>
      <c r="EOX200" s="115"/>
      <c r="EPA200" s="115"/>
      <c r="EPD200" s="115"/>
      <c r="EPG200" s="115"/>
      <c r="EPJ200" s="115"/>
      <c r="EPM200" s="115"/>
      <c r="EPP200" s="115"/>
      <c r="EPR200" s="115"/>
      <c r="EQE200" s="115"/>
      <c r="EQF200" s="115"/>
      <c r="EQG200" s="115"/>
      <c r="EQH200" s="115"/>
      <c r="EQI200" s="115"/>
      <c r="EQJ200" s="115"/>
      <c r="EQK200" s="115"/>
      <c r="EQL200" s="115"/>
      <c r="EQM200" s="115"/>
      <c r="EQN200" s="115"/>
      <c r="EQO200" s="115"/>
      <c r="EQP200" s="115"/>
      <c r="EQQ200" s="115"/>
      <c r="EQR200" s="115"/>
      <c r="EQS200" s="115"/>
      <c r="EQT200" s="115"/>
      <c r="EQU200" s="115"/>
      <c r="EQV200" s="115"/>
      <c r="EQW200" s="115"/>
      <c r="EQX200" s="115"/>
      <c r="EQY200" s="115"/>
      <c r="EQZ200" s="115"/>
      <c r="ERA200" s="115"/>
      <c r="ERB200" s="115"/>
      <c r="ERC200" s="115"/>
      <c r="ERD200" s="115"/>
      <c r="ERE200" s="115"/>
      <c r="ERF200" s="115"/>
      <c r="ERG200" s="115"/>
      <c r="ERH200" s="115"/>
      <c r="ERI200" s="115"/>
      <c r="ERJ200" s="115"/>
      <c r="ERK200" s="115"/>
      <c r="ERL200" s="115"/>
      <c r="ERM200" s="115"/>
      <c r="ERN200" s="115"/>
      <c r="ERO200" s="115"/>
      <c r="ERP200" s="115"/>
      <c r="ERQ200" s="115"/>
      <c r="ERR200" s="115"/>
      <c r="ERU200" s="115"/>
      <c r="ERX200" s="115"/>
      <c r="ESA200" s="115"/>
      <c r="ESD200" s="115"/>
      <c r="ESG200" s="115"/>
      <c r="ESJ200" s="115"/>
      <c r="ESS200" s="115"/>
      <c r="ESV200" s="115"/>
      <c r="ESY200" s="115"/>
      <c r="ETB200" s="115"/>
      <c r="ETK200" s="115"/>
      <c r="ETQ200" s="115"/>
      <c r="ETT200" s="115"/>
      <c r="ETW200" s="115"/>
      <c r="ETZ200" s="115"/>
      <c r="EUF200" s="115"/>
      <c r="EUI200" s="115"/>
      <c r="EUO200" s="115"/>
      <c r="EUQ200" s="115"/>
      <c r="EUR200" s="115"/>
      <c r="EUT200" s="115"/>
      <c r="EVK200" s="115"/>
      <c r="EVP200" s="115"/>
      <c r="EVV200" s="115"/>
      <c r="EVY200" s="115"/>
      <c r="EWB200" s="115"/>
      <c r="EWJ200" s="115"/>
      <c r="EXF200" s="115"/>
      <c r="EXG200" s="115"/>
      <c r="EXH200" s="115"/>
      <c r="EXI200" s="115"/>
      <c r="EXJ200" s="115"/>
      <c r="EXK200" s="115"/>
      <c r="EYC200" s="115"/>
      <c r="EYD200" s="115"/>
      <c r="EYG200" s="115"/>
      <c r="EYJ200" s="115"/>
      <c r="EYL200" s="115"/>
      <c r="EYN200" s="115"/>
      <c r="EYQ200" s="115"/>
      <c r="EYT200" s="115"/>
      <c r="EYW200" s="115"/>
      <c r="EYZ200" s="115"/>
      <c r="EZC200" s="115"/>
      <c r="EZF200" s="115"/>
      <c r="EZI200" s="115"/>
      <c r="EZL200" s="115"/>
      <c r="EZN200" s="115"/>
      <c r="FAA200" s="115"/>
      <c r="FAB200" s="115"/>
      <c r="FAC200" s="115"/>
      <c r="FAD200" s="115"/>
      <c r="FAE200" s="115"/>
      <c r="FAF200" s="115"/>
      <c r="FAG200" s="115"/>
      <c r="FAH200" s="115"/>
      <c r="FAI200" s="115"/>
      <c r="FAJ200" s="115"/>
      <c r="FAK200" s="115"/>
      <c r="FAL200" s="115"/>
      <c r="FAM200" s="115"/>
      <c r="FAN200" s="115"/>
      <c r="FAO200" s="115"/>
      <c r="FAP200" s="115"/>
      <c r="FAQ200" s="115"/>
      <c r="FAR200" s="115"/>
      <c r="FAS200" s="115"/>
      <c r="FAT200" s="115"/>
      <c r="FAU200" s="115"/>
      <c r="FAV200" s="115"/>
      <c r="FAW200" s="115"/>
      <c r="FAX200" s="115"/>
      <c r="FAY200" s="115"/>
      <c r="FAZ200" s="115"/>
      <c r="FBA200" s="115"/>
      <c r="FBB200" s="115"/>
      <c r="FBC200" s="115"/>
      <c r="FBD200" s="115"/>
      <c r="FBE200" s="115"/>
      <c r="FBF200" s="115"/>
      <c r="FBG200" s="115"/>
      <c r="FBH200" s="115"/>
      <c r="FBI200" s="115"/>
      <c r="FBJ200" s="115"/>
      <c r="FBK200" s="115"/>
      <c r="FBL200" s="115"/>
      <c r="FBM200" s="115"/>
      <c r="FBN200" s="115"/>
      <c r="FBQ200" s="115"/>
      <c r="FBT200" s="115"/>
      <c r="FBW200" s="115"/>
      <c r="FBZ200" s="115"/>
      <c r="FCC200" s="115"/>
      <c r="FCF200" s="115"/>
      <c r="FCO200" s="115"/>
      <c r="FCR200" s="115"/>
      <c r="FCU200" s="115"/>
      <c r="FCX200" s="115"/>
      <c r="FDG200" s="115"/>
      <c r="FDM200" s="115"/>
      <c r="FDP200" s="115"/>
      <c r="FDS200" s="115"/>
      <c r="FDV200" s="115"/>
      <c r="FEB200" s="115"/>
      <c r="FEE200" s="115"/>
      <c r="FEK200" s="115"/>
      <c r="FEM200" s="115"/>
      <c r="FEN200" s="115"/>
      <c r="FEP200" s="115"/>
      <c r="FFG200" s="115"/>
      <c r="FFL200" s="115"/>
      <c r="FFR200" s="115"/>
      <c r="FFU200" s="115"/>
      <c r="FFX200" s="115"/>
      <c r="FGF200" s="115"/>
      <c r="FHB200" s="115"/>
      <c r="FHC200" s="115"/>
      <c r="FHD200" s="115"/>
      <c r="FHE200" s="115"/>
      <c r="FHF200" s="115"/>
      <c r="FHG200" s="115"/>
      <c r="FHY200" s="115"/>
      <c r="FHZ200" s="115"/>
      <c r="FIC200" s="115"/>
      <c r="FIF200" s="115"/>
      <c r="FIH200" s="115"/>
      <c r="FIJ200" s="115"/>
      <c r="FIM200" s="115"/>
      <c r="FIP200" s="115"/>
      <c r="FIS200" s="115"/>
      <c r="FIV200" s="115"/>
      <c r="FIY200" s="115"/>
      <c r="FJB200" s="115"/>
      <c r="FJE200" s="115"/>
      <c r="FJH200" s="115"/>
      <c r="FJJ200" s="115"/>
      <c r="FJW200" s="115"/>
      <c r="FJX200" s="115"/>
      <c r="FJY200" s="115"/>
      <c r="FJZ200" s="115"/>
      <c r="FKA200" s="115"/>
      <c r="FKB200" s="115"/>
      <c r="FKC200" s="115"/>
      <c r="FKD200" s="115"/>
      <c r="FKE200" s="115"/>
      <c r="FKF200" s="115"/>
      <c r="FKG200" s="115"/>
      <c r="FKH200" s="115"/>
      <c r="FKI200" s="115"/>
      <c r="FKJ200" s="115"/>
      <c r="FKK200" s="115"/>
      <c r="FKL200" s="115"/>
      <c r="FKM200" s="115"/>
      <c r="FKN200" s="115"/>
      <c r="FKO200" s="115"/>
      <c r="FKP200" s="115"/>
      <c r="FKQ200" s="115"/>
      <c r="FKR200" s="115"/>
      <c r="FKS200" s="115"/>
      <c r="FKT200" s="115"/>
      <c r="FKU200" s="115"/>
      <c r="FKV200" s="115"/>
      <c r="FKW200" s="115"/>
      <c r="FKX200" s="115"/>
      <c r="FKY200" s="115"/>
      <c r="FKZ200" s="115"/>
      <c r="FLA200" s="115"/>
      <c r="FLB200" s="115"/>
      <c r="FLC200" s="115"/>
      <c r="FLD200" s="115"/>
      <c r="FLE200" s="115"/>
      <c r="FLF200" s="115"/>
      <c r="FLG200" s="115"/>
      <c r="FLH200" s="115"/>
      <c r="FLI200" s="115"/>
      <c r="FLJ200" s="115"/>
      <c r="FLM200" s="115"/>
      <c r="FLP200" s="115"/>
      <c r="FLS200" s="115"/>
      <c r="FLV200" s="115"/>
      <c r="FLY200" s="115"/>
      <c r="FMB200" s="115"/>
      <c r="FMK200" s="115"/>
      <c r="FMN200" s="115"/>
      <c r="FMQ200" s="115"/>
      <c r="FMT200" s="115"/>
      <c r="FNC200" s="115"/>
      <c r="FNI200" s="115"/>
      <c r="FNL200" s="115"/>
      <c r="FNO200" s="115"/>
      <c r="FNR200" s="115"/>
      <c r="FNX200" s="115"/>
      <c r="FOA200" s="115"/>
      <c r="FOG200" s="115"/>
      <c r="FOI200" s="115"/>
      <c r="FOJ200" s="115"/>
      <c r="FOL200" s="115"/>
      <c r="FPC200" s="115"/>
      <c r="FPH200" s="115"/>
      <c r="FPN200" s="115"/>
      <c r="FPQ200" s="115"/>
      <c r="FPT200" s="115"/>
      <c r="FQB200" s="115"/>
      <c r="FQX200" s="115"/>
      <c r="FQY200" s="115"/>
      <c r="FQZ200" s="115"/>
      <c r="FRA200" s="115"/>
      <c r="FRB200" s="115"/>
      <c r="FRC200" s="115"/>
      <c r="FRU200" s="115"/>
      <c r="FRV200" s="115"/>
      <c r="FRY200" s="115"/>
      <c r="FSB200" s="115"/>
      <c r="FSD200" s="115"/>
      <c r="FSF200" s="115"/>
      <c r="FSI200" s="115"/>
      <c r="FSL200" s="115"/>
      <c r="FSO200" s="115"/>
      <c r="FSR200" s="115"/>
      <c r="FSU200" s="115"/>
      <c r="FSX200" s="115"/>
      <c r="FTA200" s="115"/>
      <c r="FTD200" s="115"/>
      <c r="FTF200" s="115"/>
      <c r="FTS200" s="115"/>
      <c r="FTT200" s="115"/>
      <c r="FTU200" s="115"/>
      <c r="FTV200" s="115"/>
      <c r="FTW200" s="115"/>
      <c r="FTX200" s="115"/>
      <c r="FTY200" s="115"/>
      <c r="FTZ200" s="115"/>
      <c r="FUA200" s="115"/>
      <c r="FUB200" s="115"/>
      <c r="FUC200" s="115"/>
      <c r="FUD200" s="115"/>
      <c r="FUE200" s="115"/>
      <c r="FUF200" s="115"/>
      <c r="FUG200" s="115"/>
      <c r="FUH200" s="115"/>
      <c r="FUI200" s="115"/>
      <c r="FUJ200" s="115"/>
      <c r="FUK200" s="115"/>
      <c r="FUL200" s="115"/>
      <c r="FUM200" s="115"/>
      <c r="FUN200" s="115"/>
      <c r="FUO200" s="115"/>
      <c r="FUP200" s="115"/>
      <c r="FUQ200" s="115"/>
      <c r="FUR200" s="115"/>
      <c r="FUS200" s="115"/>
      <c r="FUT200" s="115"/>
      <c r="FUU200" s="115"/>
      <c r="FUV200" s="115"/>
      <c r="FUW200" s="115"/>
      <c r="FUX200" s="115"/>
      <c r="FUY200" s="115"/>
      <c r="FUZ200" s="115"/>
      <c r="FVA200" s="115"/>
      <c r="FVB200" s="115"/>
      <c r="FVC200" s="115"/>
      <c r="FVD200" s="115"/>
      <c r="FVE200" s="115"/>
      <c r="FVF200" s="115"/>
      <c r="FVI200" s="115"/>
      <c r="FVL200" s="115"/>
      <c r="FVO200" s="115"/>
      <c r="FVR200" s="115"/>
      <c r="FVU200" s="115"/>
      <c r="FVX200" s="115"/>
      <c r="FWG200" s="115"/>
      <c r="FWJ200" s="115"/>
      <c r="FWM200" s="115"/>
      <c r="FWP200" s="115"/>
      <c r="FWY200" s="115"/>
      <c r="FXE200" s="115"/>
      <c r="FXH200" s="115"/>
      <c r="FXK200" s="115"/>
      <c r="FXN200" s="115"/>
      <c r="FXT200" s="115"/>
      <c r="FXW200" s="115"/>
      <c r="FYC200" s="115"/>
      <c r="FYE200" s="115"/>
      <c r="FYF200" s="115"/>
      <c r="FYH200" s="115"/>
      <c r="FYY200" s="115"/>
      <c r="FZD200" s="115"/>
      <c r="FZJ200" s="115"/>
      <c r="FZM200" s="115"/>
      <c r="FZP200" s="115"/>
      <c r="FZX200" s="115"/>
      <c r="GAT200" s="115"/>
      <c r="GAU200" s="115"/>
      <c r="GAV200" s="115"/>
      <c r="GAW200" s="115"/>
      <c r="GAX200" s="115"/>
      <c r="GAY200" s="115"/>
      <c r="GBQ200" s="115"/>
      <c r="GBR200" s="115"/>
      <c r="GBU200" s="115"/>
      <c r="GBX200" s="115"/>
      <c r="GBZ200" s="115"/>
      <c r="GCB200" s="115"/>
      <c r="GCE200" s="115"/>
      <c r="GCH200" s="115"/>
      <c r="GCK200" s="115"/>
      <c r="GCN200" s="115"/>
      <c r="GCQ200" s="115"/>
      <c r="GCT200" s="115"/>
      <c r="GCW200" s="115"/>
      <c r="GCZ200" s="115"/>
      <c r="GDB200" s="115"/>
      <c r="GDO200" s="115"/>
      <c r="GDP200" s="115"/>
      <c r="GDQ200" s="115"/>
      <c r="GDR200" s="115"/>
      <c r="GDS200" s="115"/>
      <c r="GDT200" s="115"/>
      <c r="GDU200" s="115"/>
      <c r="GDV200" s="115"/>
      <c r="GDW200" s="115"/>
      <c r="GDX200" s="115"/>
      <c r="GDY200" s="115"/>
      <c r="GDZ200" s="115"/>
      <c r="GEA200" s="115"/>
      <c r="GEB200" s="115"/>
      <c r="GEC200" s="115"/>
      <c r="GED200" s="115"/>
      <c r="GEE200" s="115"/>
      <c r="GEF200" s="115"/>
      <c r="GEG200" s="115"/>
      <c r="GEH200" s="115"/>
      <c r="GEI200" s="115"/>
      <c r="GEJ200" s="115"/>
      <c r="GEK200" s="115"/>
      <c r="GEL200" s="115"/>
      <c r="GEM200" s="115"/>
      <c r="GEN200" s="115"/>
      <c r="GEO200" s="115"/>
      <c r="GEP200" s="115"/>
      <c r="GEQ200" s="115"/>
      <c r="GER200" s="115"/>
      <c r="GES200" s="115"/>
      <c r="GET200" s="115"/>
      <c r="GEU200" s="115"/>
      <c r="GEV200" s="115"/>
      <c r="GEW200" s="115"/>
      <c r="GEX200" s="115"/>
      <c r="GEY200" s="115"/>
      <c r="GEZ200" s="115"/>
      <c r="GFA200" s="115"/>
      <c r="GFB200" s="115"/>
      <c r="GFE200" s="115"/>
      <c r="GFH200" s="115"/>
      <c r="GFK200" s="115"/>
      <c r="GFN200" s="115"/>
      <c r="GFQ200" s="115"/>
      <c r="GFT200" s="115"/>
      <c r="GGC200" s="115"/>
      <c r="GGF200" s="115"/>
      <c r="GGI200" s="115"/>
      <c r="GGL200" s="115"/>
      <c r="GGU200" s="115"/>
      <c r="GHA200" s="115"/>
      <c r="GHD200" s="115"/>
      <c r="GHG200" s="115"/>
      <c r="GHJ200" s="115"/>
      <c r="GHP200" s="115"/>
      <c r="GHS200" s="115"/>
      <c r="GHY200" s="115"/>
      <c r="GIA200" s="115"/>
      <c r="GIB200" s="115"/>
      <c r="GID200" s="115"/>
      <c r="GIU200" s="115"/>
      <c r="GIZ200" s="115"/>
      <c r="GJF200" s="115"/>
      <c r="GJI200" s="115"/>
      <c r="GJL200" s="115"/>
      <c r="GJT200" s="115"/>
      <c r="GKP200" s="115"/>
      <c r="GKQ200" s="115"/>
      <c r="GKR200" s="115"/>
      <c r="GKS200" s="115"/>
      <c r="GKT200" s="115"/>
      <c r="GKU200" s="115"/>
      <c r="GLM200" s="115"/>
      <c r="GLN200" s="115"/>
      <c r="GLQ200" s="115"/>
      <c r="GLT200" s="115"/>
      <c r="GLV200" s="115"/>
      <c r="GLX200" s="115"/>
      <c r="GMA200" s="115"/>
      <c r="GMD200" s="115"/>
      <c r="GMG200" s="115"/>
      <c r="GMJ200" s="115"/>
      <c r="GMM200" s="115"/>
      <c r="GMP200" s="115"/>
      <c r="GMS200" s="115"/>
      <c r="GMV200" s="115"/>
      <c r="GMX200" s="115"/>
      <c r="GNK200" s="115"/>
      <c r="GNL200" s="115"/>
      <c r="GNM200" s="115"/>
      <c r="GNN200" s="115"/>
      <c r="GNO200" s="115"/>
      <c r="GNP200" s="115"/>
      <c r="GNQ200" s="115"/>
      <c r="GNR200" s="115"/>
      <c r="GNS200" s="115"/>
      <c r="GNT200" s="115"/>
      <c r="GNU200" s="115"/>
      <c r="GNV200" s="115"/>
      <c r="GNW200" s="115"/>
      <c r="GNX200" s="115"/>
      <c r="GNY200" s="115"/>
      <c r="GNZ200" s="115"/>
      <c r="GOA200" s="115"/>
      <c r="GOB200" s="115"/>
      <c r="GOC200" s="115"/>
      <c r="GOD200" s="115"/>
      <c r="GOE200" s="115"/>
      <c r="GOF200" s="115"/>
      <c r="GOG200" s="115"/>
      <c r="GOH200" s="115"/>
      <c r="GOI200" s="115"/>
      <c r="GOJ200" s="115"/>
      <c r="GOK200" s="115"/>
      <c r="GOL200" s="115"/>
      <c r="GOM200" s="115"/>
      <c r="GON200" s="115"/>
      <c r="GOO200" s="115"/>
      <c r="GOP200" s="115"/>
      <c r="GOQ200" s="115"/>
      <c r="GOR200" s="115"/>
      <c r="GOS200" s="115"/>
      <c r="GOT200" s="115"/>
      <c r="GOU200" s="115"/>
      <c r="GOV200" s="115"/>
      <c r="GOW200" s="115"/>
      <c r="GOX200" s="115"/>
      <c r="GPA200" s="115"/>
      <c r="GPD200" s="115"/>
      <c r="GPG200" s="115"/>
      <c r="GPJ200" s="115"/>
      <c r="GPM200" s="115"/>
      <c r="GPP200" s="115"/>
      <c r="GPY200" s="115"/>
      <c r="GQB200" s="115"/>
      <c r="GQE200" s="115"/>
      <c r="GQH200" s="115"/>
      <c r="GQQ200" s="115"/>
      <c r="GQW200" s="115"/>
      <c r="GQZ200" s="115"/>
      <c r="GRC200" s="115"/>
      <c r="GRF200" s="115"/>
      <c r="GRL200" s="115"/>
      <c r="GRO200" s="115"/>
      <c r="GRU200" s="115"/>
      <c r="GRW200" s="115"/>
      <c r="GRX200" s="115"/>
      <c r="GRZ200" s="115"/>
      <c r="GSQ200" s="115"/>
      <c r="GSV200" s="115"/>
      <c r="GTB200" s="115"/>
      <c r="GTE200" s="115"/>
      <c r="GTH200" s="115"/>
      <c r="GTP200" s="115"/>
      <c r="GUL200" s="115"/>
      <c r="GUM200" s="115"/>
      <c r="GUN200" s="115"/>
      <c r="GUO200" s="115"/>
      <c r="GUP200" s="115"/>
      <c r="GUQ200" s="115"/>
      <c r="GVI200" s="115"/>
      <c r="GVJ200" s="115"/>
      <c r="GVM200" s="115"/>
      <c r="GVP200" s="115"/>
      <c r="GVR200" s="115"/>
      <c r="GVT200" s="115"/>
      <c r="GVW200" s="115"/>
      <c r="GVZ200" s="115"/>
      <c r="GWC200" s="115"/>
      <c r="GWF200" s="115"/>
      <c r="GWI200" s="115"/>
      <c r="GWL200" s="115"/>
      <c r="GWO200" s="115"/>
      <c r="GWR200" s="115"/>
      <c r="GWT200" s="115"/>
      <c r="GXG200" s="115"/>
      <c r="GXH200" s="115"/>
      <c r="GXI200" s="115"/>
      <c r="GXJ200" s="115"/>
      <c r="GXK200" s="115"/>
      <c r="GXL200" s="115"/>
      <c r="GXM200" s="115"/>
      <c r="GXN200" s="115"/>
      <c r="GXO200" s="115"/>
      <c r="GXP200" s="115"/>
      <c r="GXQ200" s="115"/>
      <c r="GXR200" s="115"/>
      <c r="GXS200" s="115"/>
      <c r="GXT200" s="115"/>
      <c r="GXU200" s="115"/>
      <c r="GXV200" s="115"/>
      <c r="GXW200" s="115"/>
      <c r="GXX200" s="115"/>
      <c r="GXY200" s="115"/>
      <c r="GXZ200" s="115"/>
      <c r="GYA200" s="115"/>
      <c r="GYB200" s="115"/>
      <c r="GYC200" s="115"/>
      <c r="GYD200" s="115"/>
      <c r="GYE200" s="115"/>
      <c r="GYF200" s="115"/>
      <c r="GYG200" s="115"/>
      <c r="GYH200" s="115"/>
      <c r="GYI200" s="115"/>
      <c r="GYJ200" s="115"/>
      <c r="GYK200" s="115"/>
      <c r="GYL200" s="115"/>
      <c r="GYM200" s="115"/>
      <c r="GYN200" s="115"/>
      <c r="GYO200" s="115"/>
      <c r="GYP200" s="115"/>
      <c r="GYQ200" s="115"/>
      <c r="GYR200" s="115"/>
      <c r="GYS200" s="115"/>
      <c r="GYT200" s="115"/>
      <c r="GYW200" s="115"/>
      <c r="GYZ200" s="115"/>
      <c r="GZC200" s="115"/>
      <c r="GZF200" s="115"/>
      <c r="GZI200" s="115"/>
      <c r="GZL200" s="115"/>
      <c r="GZU200" s="115"/>
      <c r="GZX200" s="115"/>
      <c r="HAA200" s="115"/>
      <c r="HAD200" s="115"/>
      <c r="HAM200" s="115"/>
      <c r="HAS200" s="115"/>
      <c r="HAV200" s="115"/>
      <c r="HAY200" s="115"/>
      <c r="HBB200" s="115"/>
      <c r="HBH200" s="115"/>
      <c r="HBK200" s="115"/>
      <c r="HBQ200" s="115"/>
      <c r="HBS200" s="115"/>
      <c r="HBT200" s="115"/>
      <c r="HBV200" s="115"/>
      <c r="HCM200" s="115"/>
      <c r="HCR200" s="115"/>
      <c r="HCX200" s="115"/>
      <c r="HDA200" s="115"/>
      <c r="HDD200" s="115"/>
      <c r="HDL200" s="115"/>
      <c r="HEH200" s="115"/>
      <c r="HEI200" s="115"/>
      <c r="HEJ200" s="115"/>
      <c r="HEK200" s="115"/>
      <c r="HEL200" s="115"/>
      <c r="HEM200" s="115"/>
      <c r="HFE200" s="115"/>
      <c r="HFF200" s="115"/>
      <c r="HFI200" s="115"/>
      <c r="HFL200" s="115"/>
      <c r="HFN200" s="115"/>
      <c r="HFP200" s="115"/>
      <c r="HFS200" s="115"/>
      <c r="HFV200" s="115"/>
      <c r="HFY200" s="115"/>
      <c r="HGB200" s="115"/>
      <c r="HGE200" s="115"/>
      <c r="HGH200" s="115"/>
      <c r="HGK200" s="115"/>
      <c r="HGN200" s="115"/>
      <c r="HGP200" s="115"/>
      <c r="HHC200" s="115"/>
      <c r="HHD200" s="115"/>
      <c r="HHE200" s="115"/>
      <c r="HHF200" s="115"/>
      <c r="HHG200" s="115"/>
      <c r="HHH200" s="115"/>
      <c r="HHI200" s="115"/>
      <c r="HHJ200" s="115"/>
      <c r="HHK200" s="115"/>
      <c r="HHL200" s="115"/>
      <c r="HHM200" s="115"/>
      <c r="HHN200" s="115"/>
      <c r="HHO200" s="115"/>
      <c r="HHP200" s="115"/>
      <c r="HHQ200" s="115"/>
      <c r="HHR200" s="115"/>
      <c r="HHS200" s="115"/>
      <c r="HHT200" s="115"/>
      <c r="HHU200" s="115"/>
      <c r="HHV200" s="115"/>
      <c r="HHW200" s="115"/>
      <c r="HHX200" s="115"/>
      <c r="HHY200" s="115"/>
      <c r="HHZ200" s="115"/>
      <c r="HIA200" s="115"/>
      <c r="HIB200" s="115"/>
      <c r="HIC200" s="115"/>
      <c r="HID200" s="115"/>
      <c r="HIE200" s="115"/>
      <c r="HIF200" s="115"/>
      <c r="HIG200" s="115"/>
      <c r="HIH200" s="115"/>
      <c r="HII200" s="115"/>
      <c r="HIJ200" s="115"/>
      <c r="HIK200" s="115"/>
      <c r="HIL200" s="115"/>
      <c r="HIM200" s="115"/>
      <c r="HIN200" s="115"/>
      <c r="HIO200" s="115"/>
      <c r="HIP200" s="115"/>
      <c r="HIS200" s="115"/>
      <c r="HIV200" s="115"/>
      <c r="HIY200" s="115"/>
      <c r="HJB200" s="115"/>
      <c r="HJE200" s="115"/>
      <c r="HJH200" s="115"/>
      <c r="HJQ200" s="115"/>
      <c r="HJT200" s="115"/>
      <c r="HJW200" s="115"/>
      <c r="HJZ200" s="115"/>
      <c r="HKI200" s="115"/>
      <c r="HKO200" s="115"/>
      <c r="HKR200" s="115"/>
      <c r="HKU200" s="115"/>
      <c r="HKX200" s="115"/>
      <c r="HLD200" s="115"/>
      <c r="HLG200" s="115"/>
      <c r="HLM200" s="115"/>
      <c r="HLO200" s="115"/>
      <c r="HLP200" s="115"/>
      <c r="HLR200" s="115"/>
      <c r="HMI200" s="115"/>
      <c r="HMN200" s="115"/>
      <c r="HMT200" s="115"/>
      <c r="HMW200" s="115"/>
      <c r="HMZ200" s="115"/>
      <c r="HNH200" s="115"/>
      <c r="HOD200" s="115"/>
      <c r="HOE200" s="115"/>
      <c r="HOF200" s="115"/>
      <c r="HOG200" s="115"/>
      <c r="HOH200" s="115"/>
      <c r="HOI200" s="115"/>
      <c r="HPA200" s="115"/>
      <c r="HPB200" s="115"/>
      <c r="HPE200" s="115"/>
      <c r="HPH200" s="115"/>
      <c r="HPJ200" s="115"/>
      <c r="HPL200" s="115"/>
      <c r="HPO200" s="115"/>
      <c r="HPR200" s="115"/>
      <c r="HPU200" s="115"/>
      <c r="HPX200" s="115"/>
      <c r="HQA200" s="115"/>
      <c r="HQD200" s="115"/>
      <c r="HQG200" s="115"/>
      <c r="HQJ200" s="115"/>
      <c r="HQL200" s="115"/>
      <c r="HQY200" s="115"/>
      <c r="HQZ200" s="115"/>
      <c r="HRA200" s="115"/>
      <c r="HRB200" s="115"/>
      <c r="HRC200" s="115"/>
      <c r="HRD200" s="115"/>
      <c r="HRE200" s="115"/>
      <c r="HRF200" s="115"/>
      <c r="HRG200" s="115"/>
      <c r="HRH200" s="115"/>
      <c r="HRI200" s="115"/>
      <c r="HRJ200" s="115"/>
      <c r="HRK200" s="115"/>
      <c r="HRL200" s="115"/>
      <c r="HRM200" s="115"/>
      <c r="HRN200" s="115"/>
      <c r="HRO200" s="115"/>
      <c r="HRP200" s="115"/>
      <c r="HRQ200" s="115"/>
      <c r="HRR200" s="115"/>
      <c r="HRS200" s="115"/>
      <c r="HRT200" s="115"/>
      <c r="HRU200" s="115"/>
      <c r="HRV200" s="115"/>
      <c r="HRW200" s="115"/>
      <c r="HRX200" s="115"/>
      <c r="HRY200" s="115"/>
      <c r="HRZ200" s="115"/>
      <c r="HSA200" s="115"/>
      <c r="HSB200" s="115"/>
      <c r="HSC200" s="115"/>
      <c r="HSD200" s="115"/>
      <c r="HSE200" s="115"/>
      <c r="HSF200" s="115"/>
      <c r="HSG200" s="115"/>
      <c r="HSH200" s="115"/>
      <c r="HSI200" s="115"/>
      <c r="HSJ200" s="115"/>
      <c r="HSK200" s="115"/>
      <c r="HSL200" s="115"/>
      <c r="HSO200" s="115"/>
      <c r="HSR200" s="115"/>
      <c r="HSU200" s="115"/>
      <c r="HSX200" s="115"/>
      <c r="HTA200" s="115"/>
      <c r="HTD200" s="115"/>
      <c r="HTM200" s="115"/>
      <c r="HTP200" s="115"/>
      <c r="HTS200" s="115"/>
      <c r="HTV200" s="115"/>
      <c r="HUE200" s="115"/>
      <c r="HUK200" s="115"/>
      <c r="HUN200" s="115"/>
      <c r="HUQ200" s="115"/>
      <c r="HUT200" s="115"/>
      <c r="HUZ200" s="115"/>
      <c r="HVC200" s="115"/>
      <c r="HVI200" s="115"/>
      <c r="HVK200" s="115"/>
      <c r="HVL200" s="115"/>
      <c r="HVN200" s="115"/>
      <c r="HWE200" s="115"/>
      <c r="HWJ200" s="115"/>
      <c r="HWP200" s="115"/>
      <c r="HWS200" s="115"/>
      <c r="HWV200" s="115"/>
      <c r="HXD200" s="115"/>
      <c r="HXZ200" s="115"/>
      <c r="HYA200" s="115"/>
      <c r="HYB200" s="115"/>
      <c r="HYC200" s="115"/>
      <c r="HYD200" s="115"/>
      <c r="HYE200" s="115"/>
      <c r="HYW200" s="115"/>
      <c r="HYX200" s="115"/>
      <c r="HZA200" s="115"/>
      <c r="HZD200" s="115"/>
      <c r="HZF200" s="115"/>
      <c r="HZH200" s="115"/>
      <c r="HZK200" s="115"/>
      <c r="HZN200" s="115"/>
      <c r="HZQ200" s="115"/>
      <c r="HZT200" s="115"/>
      <c r="HZW200" s="115"/>
      <c r="HZZ200" s="115"/>
      <c r="IAC200" s="115"/>
      <c r="IAF200" s="115"/>
      <c r="IAH200" s="115"/>
      <c r="IAU200" s="115"/>
      <c r="IAV200" s="115"/>
      <c r="IAW200" s="115"/>
      <c r="IAX200" s="115"/>
      <c r="IAY200" s="115"/>
      <c r="IAZ200" s="115"/>
      <c r="IBA200" s="115"/>
      <c r="IBB200" s="115"/>
      <c r="IBC200" s="115"/>
      <c r="IBD200" s="115"/>
      <c r="IBE200" s="115"/>
      <c r="IBF200" s="115"/>
      <c r="IBG200" s="115"/>
      <c r="IBH200" s="115"/>
      <c r="IBI200" s="115"/>
      <c r="IBJ200" s="115"/>
      <c r="IBK200" s="115"/>
      <c r="IBL200" s="115"/>
      <c r="IBM200" s="115"/>
      <c r="IBN200" s="115"/>
      <c r="IBO200" s="115"/>
      <c r="IBP200" s="115"/>
      <c r="IBQ200" s="115"/>
      <c r="IBR200" s="115"/>
      <c r="IBS200" s="115"/>
      <c r="IBT200" s="115"/>
      <c r="IBU200" s="115"/>
      <c r="IBV200" s="115"/>
      <c r="IBW200" s="115"/>
      <c r="IBX200" s="115"/>
      <c r="IBY200" s="115"/>
      <c r="IBZ200" s="115"/>
      <c r="ICA200" s="115"/>
      <c r="ICB200" s="115"/>
      <c r="ICC200" s="115"/>
      <c r="ICD200" s="115"/>
      <c r="ICE200" s="115"/>
      <c r="ICF200" s="115"/>
      <c r="ICG200" s="115"/>
      <c r="ICH200" s="115"/>
      <c r="ICK200" s="115"/>
      <c r="ICN200" s="115"/>
      <c r="ICQ200" s="115"/>
      <c r="ICT200" s="115"/>
      <c r="ICW200" s="115"/>
      <c r="ICZ200" s="115"/>
      <c r="IDI200" s="115"/>
      <c r="IDL200" s="115"/>
      <c r="IDO200" s="115"/>
      <c r="IDR200" s="115"/>
      <c r="IEA200" s="115"/>
      <c r="IEG200" s="115"/>
      <c r="IEJ200" s="115"/>
      <c r="IEM200" s="115"/>
      <c r="IEP200" s="115"/>
      <c r="IEV200" s="115"/>
      <c r="IEY200" s="115"/>
      <c r="IFE200" s="115"/>
      <c r="IFG200" s="115"/>
      <c r="IFH200" s="115"/>
      <c r="IFJ200" s="115"/>
      <c r="IGA200" s="115"/>
      <c r="IGF200" s="115"/>
      <c r="IGL200" s="115"/>
      <c r="IGO200" s="115"/>
      <c r="IGR200" s="115"/>
      <c r="IGZ200" s="115"/>
      <c r="IHV200" s="115"/>
      <c r="IHW200" s="115"/>
      <c r="IHX200" s="115"/>
      <c r="IHY200" s="115"/>
      <c r="IHZ200" s="115"/>
      <c r="IIA200" s="115"/>
      <c r="IIS200" s="115"/>
      <c r="IIT200" s="115"/>
      <c r="IIW200" s="115"/>
      <c r="IIZ200" s="115"/>
      <c r="IJB200" s="115"/>
      <c r="IJD200" s="115"/>
      <c r="IJG200" s="115"/>
      <c r="IJJ200" s="115"/>
      <c r="IJM200" s="115"/>
      <c r="IJP200" s="115"/>
      <c r="IJS200" s="115"/>
      <c r="IJV200" s="115"/>
      <c r="IJY200" s="115"/>
      <c r="IKB200" s="115"/>
      <c r="IKD200" s="115"/>
      <c r="IKQ200" s="115"/>
      <c r="IKR200" s="115"/>
      <c r="IKS200" s="115"/>
      <c r="IKT200" s="115"/>
      <c r="IKU200" s="115"/>
      <c r="IKV200" s="115"/>
      <c r="IKW200" s="115"/>
      <c r="IKX200" s="115"/>
      <c r="IKY200" s="115"/>
      <c r="IKZ200" s="115"/>
      <c r="ILA200" s="115"/>
      <c r="ILB200" s="115"/>
      <c r="ILC200" s="115"/>
      <c r="ILD200" s="115"/>
      <c r="ILE200" s="115"/>
      <c r="ILF200" s="115"/>
      <c r="ILG200" s="115"/>
      <c r="ILH200" s="115"/>
      <c r="ILI200" s="115"/>
      <c r="ILJ200" s="115"/>
      <c r="ILK200" s="115"/>
      <c r="ILL200" s="115"/>
      <c r="ILM200" s="115"/>
      <c r="ILN200" s="115"/>
      <c r="ILO200" s="115"/>
      <c r="ILP200" s="115"/>
      <c r="ILQ200" s="115"/>
      <c r="ILR200" s="115"/>
      <c r="ILS200" s="115"/>
      <c r="ILT200" s="115"/>
      <c r="ILU200" s="115"/>
      <c r="ILV200" s="115"/>
      <c r="ILW200" s="115"/>
      <c r="ILX200" s="115"/>
      <c r="ILY200" s="115"/>
      <c r="ILZ200" s="115"/>
      <c r="IMA200" s="115"/>
      <c r="IMB200" s="115"/>
      <c r="IMC200" s="115"/>
      <c r="IMD200" s="115"/>
      <c r="IMG200" s="115"/>
      <c r="IMJ200" s="115"/>
      <c r="IMM200" s="115"/>
      <c r="IMP200" s="115"/>
      <c r="IMS200" s="115"/>
      <c r="IMV200" s="115"/>
      <c r="INE200" s="115"/>
      <c r="INH200" s="115"/>
      <c r="INK200" s="115"/>
      <c r="INN200" s="115"/>
      <c r="INW200" s="115"/>
      <c r="IOC200" s="115"/>
      <c r="IOF200" s="115"/>
      <c r="IOI200" s="115"/>
      <c r="IOL200" s="115"/>
      <c r="IOR200" s="115"/>
      <c r="IOU200" s="115"/>
      <c r="IPA200" s="115"/>
      <c r="IPC200" s="115"/>
      <c r="IPD200" s="115"/>
      <c r="IPF200" s="115"/>
      <c r="IPW200" s="115"/>
      <c r="IQB200" s="115"/>
      <c r="IQH200" s="115"/>
      <c r="IQK200" s="115"/>
      <c r="IQN200" s="115"/>
      <c r="IQV200" s="115"/>
      <c r="IRR200" s="115"/>
      <c r="IRS200" s="115"/>
      <c r="IRT200" s="115"/>
      <c r="IRU200" s="115"/>
      <c r="IRV200" s="115"/>
      <c r="IRW200" s="115"/>
      <c r="ISO200" s="115"/>
      <c r="ISP200" s="115"/>
      <c r="ISS200" s="115"/>
      <c r="ISV200" s="115"/>
      <c r="ISX200" s="115"/>
      <c r="ISZ200" s="115"/>
      <c r="ITC200" s="115"/>
      <c r="ITF200" s="115"/>
      <c r="ITI200" s="115"/>
      <c r="ITL200" s="115"/>
      <c r="ITO200" s="115"/>
      <c r="ITR200" s="115"/>
      <c r="ITU200" s="115"/>
      <c r="ITX200" s="115"/>
      <c r="ITZ200" s="115"/>
      <c r="IUM200" s="115"/>
      <c r="IUN200" s="115"/>
      <c r="IUO200" s="115"/>
      <c r="IUP200" s="115"/>
      <c r="IUQ200" s="115"/>
      <c r="IUR200" s="115"/>
      <c r="IUS200" s="115"/>
      <c r="IUT200" s="115"/>
      <c r="IUU200" s="115"/>
      <c r="IUV200" s="115"/>
      <c r="IUW200" s="115"/>
      <c r="IUX200" s="115"/>
      <c r="IUY200" s="115"/>
      <c r="IUZ200" s="115"/>
      <c r="IVA200" s="115"/>
      <c r="IVB200" s="115"/>
      <c r="IVC200" s="115"/>
      <c r="IVD200" s="115"/>
      <c r="IVE200" s="115"/>
      <c r="IVF200" s="115"/>
      <c r="IVG200" s="115"/>
      <c r="IVH200" s="115"/>
      <c r="IVI200" s="115"/>
      <c r="IVJ200" s="115"/>
      <c r="IVK200" s="115"/>
      <c r="IVL200" s="115"/>
      <c r="IVM200" s="115"/>
      <c r="IVN200" s="115"/>
      <c r="IVO200" s="115"/>
      <c r="IVP200" s="115"/>
      <c r="IVQ200" s="115"/>
      <c r="IVR200" s="115"/>
      <c r="IVS200" s="115"/>
      <c r="IVT200" s="115"/>
      <c r="IVU200" s="115"/>
      <c r="IVV200" s="115"/>
      <c r="IVW200" s="115"/>
      <c r="IVX200" s="115"/>
      <c r="IVY200" s="115"/>
      <c r="IVZ200" s="115"/>
      <c r="IWC200" s="115"/>
      <c r="IWF200" s="115"/>
      <c r="IWI200" s="115"/>
      <c r="IWL200" s="115"/>
      <c r="IWO200" s="115"/>
      <c r="IWR200" s="115"/>
      <c r="IXA200" s="115"/>
      <c r="IXD200" s="115"/>
      <c r="IXG200" s="115"/>
      <c r="IXJ200" s="115"/>
      <c r="IXS200" s="115"/>
      <c r="IXY200" s="115"/>
      <c r="IYB200" s="115"/>
      <c r="IYE200" s="115"/>
      <c r="IYH200" s="115"/>
      <c r="IYN200" s="115"/>
      <c r="IYQ200" s="115"/>
      <c r="IYW200" s="115"/>
      <c r="IYY200" s="115"/>
      <c r="IYZ200" s="115"/>
      <c r="IZB200" s="115"/>
      <c r="IZS200" s="115"/>
      <c r="IZX200" s="115"/>
      <c r="JAD200" s="115"/>
      <c r="JAG200" s="115"/>
      <c r="JAJ200" s="115"/>
      <c r="JAR200" s="115"/>
      <c r="JBN200" s="115"/>
      <c r="JBO200" s="115"/>
      <c r="JBP200" s="115"/>
      <c r="JBQ200" s="115"/>
      <c r="JBR200" s="115"/>
      <c r="JBS200" s="115"/>
      <c r="JCK200" s="115"/>
      <c r="JCL200" s="115"/>
      <c r="JCO200" s="115"/>
      <c r="JCR200" s="115"/>
      <c r="JCT200" s="115"/>
      <c r="JCV200" s="115"/>
      <c r="JCY200" s="115"/>
      <c r="JDB200" s="115"/>
      <c r="JDE200" s="115"/>
      <c r="JDH200" s="115"/>
      <c r="JDK200" s="115"/>
      <c r="JDN200" s="115"/>
      <c r="JDQ200" s="115"/>
      <c r="JDT200" s="115"/>
      <c r="JDV200" s="115"/>
      <c r="JEI200" s="115"/>
      <c r="JEJ200" s="115"/>
      <c r="JEK200" s="115"/>
      <c r="JEL200" s="115"/>
      <c r="JEM200" s="115"/>
      <c r="JEN200" s="115"/>
      <c r="JEO200" s="115"/>
      <c r="JEP200" s="115"/>
      <c r="JEQ200" s="115"/>
      <c r="JER200" s="115"/>
      <c r="JES200" s="115"/>
      <c r="JET200" s="115"/>
      <c r="JEU200" s="115"/>
      <c r="JEV200" s="115"/>
      <c r="JEW200" s="115"/>
      <c r="JEX200" s="115"/>
      <c r="JEY200" s="115"/>
      <c r="JEZ200" s="115"/>
      <c r="JFA200" s="115"/>
      <c r="JFB200" s="115"/>
      <c r="JFC200" s="115"/>
      <c r="JFD200" s="115"/>
      <c r="JFE200" s="115"/>
      <c r="JFF200" s="115"/>
      <c r="JFG200" s="115"/>
      <c r="JFH200" s="115"/>
      <c r="JFI200" s="115"/>
      <c r="JFJ200" s="115"/>
      <c r="JFK200" s="115"/>
      <c r="JFL200" s="115"/>
      <c r="JFM200" s="115"/>
      <c r="JFN200" s="115"/>
      <c r="JFO200" s="115"/>
      <c r="JFP200" s="115"/>
      <c r="JFQ200" s="115"/>
      <c r="JFR200" s="115"/>
      <c r="JFS200" s="115"/>
      <c r="JFT200" s="115"/>
      <c r="JFU200" s="115"/>
      <c r="JFV200" s="115"/>
      <c r="JFY200" s="115"/>
      <c r="JGB200" s="115"/>
      <c r="JGE200" s="115"/>
      <c r="JGH200" s="115"/>
      <c r="JGK200" s="115"/>
      <c r="JGN200" s="115"/>
      <c r="JGW200" s="115"/>
      <c r="JGZ200" s="115"/>
      <c r="JHC200" s="115"/>
      <c r="JHF200" s="115"/>
      <c r="JHO200" s="115"/>
      <c r="JHU200" s="115"/>
      <c r="JHX200" s="115"/>
      <c r="JIA200" s="115"/>
      <c r="JID200" s="115"/>
      <c r="JIJ200" s="115"/>
      <c r="JIM200" s="115"/>
      <c r="JIS200" s="115"/>
      <c r="JIU200" s="115"/>
      <c r="JIV200" s="115"/>
      <c r="JIX200" s="115"/>
      <c r="JJO200" s="115"/>
      <c r="JJT200" s="115"/>
      <c r="JJZ200" s="115"/>
      <c r="JKC200" s="115"/>
      <c r="JKF200" s="115"/>
      <c r="JKN200" s="115"/>
      <c r="JLJ200" s="115"/>
      <c r="JLK200" s="115"/>
      <c r="JLL200" s="115"/>
      <c r="JLM200" s="115"/>
      <c r="JLN200" s="115"/>
      <c r="JLO200" s="115"/>
      <c r="JMG200" s="115"/>
      <c r="JMH200" s="115"/>
      <c r="JMK200" s="115"/>
      <c r="JMN200" s="115"/>
      <c r="JMP200" s="115"/>
      <c r="JMR200" s="115"/>
      <c r="JMU200" s="115"/>
      <c r="JMX200" s="115"/>
      <c r="JNA200" s="115"/>
      <c r="JND200" s="115"/>
      <c r="JNG200" s="115"/>
      <c r="JNJ200" s="115"/>
      <c r="JNM200" s="115"/>
      <c r="JNP200" s="115"/>
      <c r="JNR200" s="115"/>
      <c r="JOE200" s="115"/>
      <c r="JOF200" s="115"/>
      <c r="JOG200" s="115"/>
      <c r="JOH200" s="115"/>
      <c r="JOI200" s="115"/>
      <c r="JOJ200" s="115"/>
      <c r="JOK200" s="115"/>
      <c r="JOL200" s="115"/>
      <c r="JOM200" s="115"/>
      <c r="JON200" s="115"/>
      <c r="JOO200" s="115"/>
      <c r="JOP200" s="115"/>
      <c r="JOQ200" s="115"/>
      <c r="JOR200" s="115"/>
      <c r="JOS200" s="115"/>
      <c r="JOT200" s="115"/>
      <c r="JOU200" s="115"/>
      <c r="JOV200" s="115"/>
      <c r="JOW200" s="115"/>
      <c r="JOX200" s="115"/>
      <c r="JOY200" s="115"/>
      <c r="JOZ200" s="115"/>
      <c r="JPA200" s="115"/>
      <c r="JPB200" s="115"/>
      <c r="JPC200" s="115"/>
      <c r="JPD200" s="115"/>
      <c r="JPE200" s="115"/>
      <c r="JPF200" s="115"/>
      <c r="JPG200" s="115"/>
      <c r="JPH200" s="115"/>
      <c r="JPI200" s="115"/>
      <c r="JPJ200" s="115"/>
      <c r="JPK200" s="115"/>
      <c r="JPL200" s="115"/>
      <c r="JPM200" s="115"/>
      <c r="JPN200" s="115"/>
      <c r="JPO200" s="115"/>
      <c r="JPP200" s="115"/>
      <c r="JPQ200" s="115"/>
      <c r="JPR200" s="115"/>
      <c r="JPU200" s="115"/>
      <c r="JPX200" s="115"/>
      <c r="JQA200" s="115"/>
      <c r="JQD200" s="115"/>
      <c r="JQG200" s="115"/>
      <c r="JQJ200" s="115"/>
      <c r="JQS200" s="115"/>
      <c r="JQV200" s="115"/>
      <c r="JQY200" s="115"/>
      <c r="JRB200" s="115"/>
      <c r="JRK200" s="115"/>
      <c r="JRQ200" s="115"/>
      <c r="JRT200" s="115"/>
      <c r="JRW200" s="115"/>
      <c r="JRZ200" s="115"/>
      <c r="JSF200" s="115"/>
      <c r="JSI200" s="115"/>
      <c r="JSO200" s="115"/>
      <c r="JSQ200" s="115"/>
      <c r="JSR200" s="115"/>
      <c r="JST200" s="115"/>
      <c r="JTK200" s="115"/>
      <c r="JTP200" s="115"/>
      <c r="JTV200" s="115"/>
      <c r="JTY200" s="115"/>
      <c r="JUB200" s="115"/>
      <c r="JUJ200" s="115"/>
      <c r="JVF200" s="115"/>
      <c r="JVG200" s="115"/>
      <c r="JVH200" s="115"/>
      <c r="JVI200" s="115"/>
      <c r="JVJ200" s="115"/>
      <c r="JVK200" s="115"/>
      <c r="JWC200" s="115"/>
      <c r="JWD200" s="115"/>
      <c r="JWG200" s="115"/>
      <c r="JWJ200" s="115"/>
      <c r="JWL200" s="115"/>
      <c r="JWN200" s="115"/>
      <c r="JWQ200" s="115"/>
      <c r="JWT200" s="115"/>
      <c r="JWW200" s="115"/>
      <c r="JWZ200" s="115"/>
      <c r="JXC200" s="115"/>
      <c r="JXF200" s="115"/>
      <c r="JXI200" s="115"/>
      <c r="JXL200" s="115"/>
      <c r="JXN200" s="115"/>
      <c r="JYA200" s="115"/>
      <c r="JYB200" s="115"/>
      <c r="JYC200" s="115"/>
      <c r="JYD200" s="115"/>
      <c r="JYE200" s="115"/>
      <c r="JYF200" s="115"/>
      <c r="JYG200" s="115"/>
      <c r="JYH200" s="115"/>
      <c r="JYI200" s="115"/>
      <c r="JYJ200" s="115"/>
      <c r="JYK200" s="115"/>
      <c r="JYL200" s="115"/>
      <c r="JYM200" s="115"/>
      <c r="JYN200" s="115"/>
      <c r="JYO200" s="115"/>
      <c r="JYP200" s="115"/>
      <c r="JYQ200" s="115"/>
      <c r="JYR200" s="115"/>
      <c r="JYS200" s="115"/>
      <c r="JYT200" s="115"/>
      <c r="JYU200" s="115"/>
      <c r="JYV200" s="115"/>
      <c r="JYW200" s="115"/>
      <c r="JYX200" s="115"/>
      <c r="JYY200" s="115"/>
      <c r="JYZ200" s="115"/>
      <c r="JZA200" s="115"/>
      <c r="JZB200" s="115"/>
      <c r="JZC200" s="115"/>
      <c r="JZD200" s="115"/>
      <c r="JZE200" s="115"/>
      <c r="JZF200" s="115"/>
      <c r="JZG200" s="115"/>
      <c r="JZH200" s="115"/>
      <c r="JZI200" s="115"/>
      <c r="JZJ200" s="115"/>
      <c r="JZK200" s="115"/>
      <c r="JZL200" s="115"/>
      <c r="JZM200" s="115"/>
      <c r="JZN200" s="115"/>
      <c r="JZQ200" s="115"/>
      <c r="JZT200" s="115"/>
      <c r="JZW200" s="115"/>
      <c r="JZZ200" s="115"/>
      <c r="KAC200" s="115"/>
      <c r="KAF200" s="115"/>
      <c r="KAO200" s="115"/>
      <c r="KAR200" s="115"/>
      <c r="KAU200" s="115"/>
      <c r="KAX200" s="115"/>
      <c r="KBG200" s="115"/>
      <c r="KBM200" s="115"/>
      <c r="KBP200" s="115"/>
      <c r="KBS200" s="115"/>
      <c r="KBV200" s="115"/>
      <c r="KCB200" s="115"/>
      <c r="KCE200" s="115"/>
      <c r="KCK200" s="115"/>
      <c r="KCM200" s="115"/>
      <c r="KCN200" s="115"/>
      <c r="KCP200" s="115"/>
      <c r="KDG200" s="115"/>
      <c r="KDL200" s="115"/>
      <c r="KDR200" s="115"/>
      <c r="KDU200" s="115"/>
      <c r="KDX200" s="115"/>
      <c r="KEF200" s="115"/>
      <c r="KFB200" s="115"/>
      <c r="KFC200" s="115"/>
      <c r="KFD200" s="115"/>
      <c r="KFE200" s="115"/>
      <c r="KFF200" s="115"/>
      <c r="KFG200" s="115"/>
      <c r="KFY200" s="115"/>
      <c r="KFZ200" s="115"/>
      <c r="KGC200" s="115"/>
      <c r="KGF200" s="115"/>
      <c r="KGH200" s="115"/>
      <c r="KGJ200" s="115"/>
      <c r="KGM200" s="115"/>
      <c r="KGP200" s="115"/>
      <c r="KGS200" s="115"/>
      <c r="KGV200" s="115"/>
      <c r="KGY200" s="115"/>
      <c r="KHB200" s="115"/>
      <c r="KHE200" s="115"/>
      <c r="KHH200" s="115"/>
      <c r="KHJ200" s="115"/>
      <c r="KHW200" s="115"/>
      <c r="KHX200" s="115"/>
      <c r="KHY200" s="115"/>
      <c r="KHZ200" s="115"/>
      <c r="KIA200" s="115"/>
      <c r="KIB200" s="115"/>
      <c r="KIC200" s="115"/>
      <c r="KID200" s="115"/>
      <c r="KIE200" s="115"/>
      <c r="KIF200" s="115"/>
      <c r="KIG200" s="115"/>
      <c r="KIH200" s="115"/>
      <c r="KII200" s="115"/>
      <c r="KIJ200" s="115"/>
      <c r="KIK200" s="115"/>
      <c r="KIL200" s="115"/>
      <c r="KIM200" s="115"/>
      <c r="KIN200" s="115"/>
      <c r="KIO200" s="115"/>
      <c r="KIP200" s="115"/>
      <c r="KIQ200" s="115"/>
      <c r="KIR200" s="115"/>
      <c r="KIS200" s="115"/>
      <c r="KIT200" s="115"/>
      <c r="KIU200" s="115"/>
      <c r="KIV200" s="115"/>
      <c r="KIW200" s="115"/>
      <c r="KIX200" s="115"/>
      <c r="KIY200" s="115"/>
      <c r="KIZ200" s="115"/>
      <c r="KJA200" s="115"/>
      <c r="KJB200" s="115"/>
      <c r="KJC200" s="115"/>
      <c r="KJD200" s="115"/>
      <c r="KJE200" s="115"/>
      <c r="KJF200" s="115"/>
      <c r="KJG200" s="115"/>
      <c r="KJH200" s="115"/>
      <c r="KJI200" s="115"/>
      <c r="KJJ200" s="115"/>
      <c r="KJM200" s="115"/>
      <c r="KJP200" s="115"/>
      <c r="KJS200" s="115"/>
      <c r="KJV200" s="115"/>
      <c r="KJY200" s="115"/>
      <c r="KKB200" s="115"/>
      <c r="KKK200" s="115"/>
      <c r="KKN200" s="115"/>
      <c r="KKQ200" s="115"/>
      <c r="KKT200" s="115"/>
      <c r="KLC200" s="115"/>
      <c r="KLI200" s="115"/>
      <c r="KLL200" s="115"/>
      <c r="KLO200" s="115"/>
      <c r="KLR200" s="115"/>
      <c r="KLX200" s="115"/>
      <c r="KMA200" s="115"/>
      <c r="KMG200" s="115"/>
      <c r="KMI200" s="115"/>
      <c r="KMJ200" s="115"/>
      <c r="KML200" s="115"/>
      <c r="KNC200" s="115"/>
      <c r="KNH200" s="115"/>
      <c r="KNN200" s="115"/>
      <c r="KNQ200" s="115"/>
      <c r="KNT200" s="115"/>
      <c r="KOB200" s="115"/>
      <c r="KOX200" s="115"/>
      <c r="KOY200" s="115"/>
      <c r="KOZ200" s="115"/>
      <c r="KPA200" s="115"/>
      <c r="KPB200" s="115"/>
      <c r="KPC200" s="115"/>
      <c r="KPU200" s="115"/>
      <c r="KPV200" s="115"/>
      <c r="KPY200" s="115"/>
      <c r="KQB200" s="115"/>
      <c r="KQD200" s="115"/>
      <c r="KQF200" s="115"/>
      <c r="KQI200" s="115"/>
      <c r="KQL200" s="115"/>
      <c r="KQO200" s="115"/>
      <c r="KQR200" s="115"/>
      <c r="KQU200" s="115"/>
      <c r="KQX200" s="115"/>
      <c r="KRA200" s="115"/>
      <c r="KRD200" s="115"/>
      <c r="KRF200" s="115"/>
      <c r="KRS200" s="115"/>
      <c r="KRT200" s="115"/>
      <c r="KRU200" s="115"/>
      <c r="KRV200" s="115"/>
      <c r="KRW200" s="115"/>
      <c r="KRX200" s="115"/>
      <c r="KRY200" s="115"/>
      <c r="KRZ200" s="115"/>
      <c r="KSA200" s="115"/>
      <c r="KSB200" s="115"/>
      <c r="KSC200" s="115"/>
      <c r="KSD200" s="115"/>
      <c r="KSE200" s="115"/>
      <c r="KSF200" s="115"/>
      <c r="KSG200" s="115"/>
      <c r="KSH200" s="115"/>
      <c r="KSI200" s="115"/>
      <c r="KSJ200" s="115"/>
      <c r="KSK200" s="115"/>
      <c r="KSL200" s="115"/>
      <c r="KSM200" s="115"/>
      <c r="KSN200" s="115"/>
      <c r="KSO200" s="115"/>
      <c r="KSP200" s="115"/>
      <c r="KSQ200" s="115"/>
      <c r="KSR200" s="115"/>
      <c r="KSS200" s="115"/>
      <c r="KST200" s="115"/>
      <c r="KSU200" s="115"/>
      <c r="KSV200" s="115"/>
      <c r="KSW200" s="115"/>
      <c r="KSX200" s="115"/>
      <c r="KSY200" s="115"/>
      <c r="KSZ200" s="115"/>
      <c r="KTA200" s="115"/>
      <c r="KTB200" s="115"/>
      <c r="KTC200" s="115"/>
      <c r="KTD200" s="115"/>
      <c r="KTE200" s="115"/>
      <c r="KTF200" s="115"/>
      <c r="KTI200" s="115"/>
      <c r="KTL200" s="115"/>
      <c r="KTO200" s="115"/>
      <c r="KTR200" s="115"/>
      <c r="KTU200" s="115"/>
      <c r="KTX200" s="115"/>
      <c r="KUG200" s="115"/>
      <c r="KUJ200" s="115"/>
      <c r="KUM200" s="115"/>
      <c r="KUP200" s="115"/>
      <c r="KUY200" s="115"/>
      <c r="KVE200" s="115"/>
      <c r="KVH200" s="115"/>
      <c r="KVK200" s="115"/>
      <c r="KVN200" s="115"/>
      <c r="KVT200" s="115"/>
      <c r="KVW200" s="115"/>
      <c r="KWC200" s="115"/>
      <c r="KWE200" s="115"/>
      <c r="KWF200" s="115"/>
      <c r="KWH200" s="115"/>
      <c r="KWY200" s="115"/>
      <c r="KXD200" s="115"/>
      <c r="KXJ200" s="115"/>
      <c r="KXM200" s="115"/>
      <c r="KXP200" s="115"/>
      <c r="KXX200" s="115"/>
      <c r="KYT200" s="115"/>
      <c r="KYU200" s="115"/>
      <c r="KYV200" s="115"/>
      <c r="KYW200" s="115"/>
      <c r="KYX200" s="115"/>
      <c r="KYY200" s="115"/>
      <c r="KZQ200" s="115"/>
      <c r="KZR200" s="115"/>
      <c r="KZU200" s="115"/>
      <c r="KZX200" s="115"/>
      <c r="KZZ200" s="115"/>
      <c r="LAB200" s="115"/>
      <c r="LAE200" s="115"/>
      <c r="LAH200" s="115"/>
      <c r="LAK200" s="115"/>
      <c r="LAN200" s="115"/>
      <c r="LAQ200" s="115"/>
      <c r="LAT200" s="115"/>
      <c r="LAW200" s="115"/>
      <c r="LAZ200" s="115"/>
      <c r="LBB200" s="115"/>
      <c r="LBO200" s="115"/>
      <c r="LBP200" s="115"/>
      <c r="LBQ200" s="115"/>
      <c r="LBR200" s="115"/>
      <c r="LBS200" s="115"/>
      <c r="LBT200" s="115"/>
      <c r="LBU200" s="115"/>
      <c r="LBV200" s="115"/>
      <c r="LBW200" s="115"/>
      <c r="LBX200" s="115"/>
      <c r="LBY200" s="115"/>
      <c r="LBZ200" s="115"/>
      <c r="LCA200" s="115"/>
      <c r="LCB200" s="115"/>
      <c r="LCC200" s="115"/>
      <c r="LCD200" s="115"/>
      <c r="LCE200" s="115"/>
      <c r="LCF200" s="115"/>
      <c r="LCG200" s="115"/>
      <c r="LCH200" s="115"/>
      <c r="LCI200" s="115"/>
      <c r="LCJ200" s="115"/>
      <c r="LCK200" s="115"/>
      <c r="LCL200" s="115"/>
      <c r="LCM200" s="115"/>
      <c r="LCN200" s="115"/>
      <c r="LCO200" s="115"/>
      <c r="LCP200" s="115"/>
      <c r="LCQ200" s="115"/>
      <c r="LCR200" s="115"/>
      <c r="LCS200" s="115"/>
      <c r="LCT200" s="115"/>
      <c r="LCU200" s="115"/>
      <c r="LCV200" s="115"/>
      <c r="LCW200" s="115"/>
      <c r="LCX200" s="115"/>
      <c r="LCY200" s="115"/>
      <c r="LCZ200" s="115"/>
      <c r="LDA200" s="115"/>
      <c r="LDB200" s="115"/>
      <c r="LDE200" s="115"/>
      <c r="LDH200" s="115"/>
      <c r="LDK200" s="115"/>
      <c r="LDN200" s="115"/>
      <c r="LDQ200" s="115"/>
      <c r="LDT200" s="115"/>
      <c r="LEC200" s="115"/>
      <c r="LEF200" s="115"/>
      <c r="LEI200" s="115"/>
      <c r="LEL200" s="115"/>
      <c r="LEU200" s="115"/>
      <c r="LFA200" s="115"/>
      <c r="LFD200" s="115"/>
      <c r="LFG200" s="115"/>
      <c r="LFJ200" s="115"/>
      <c r="LFP200" s="115"/>
      <c r="LFS200" s="115"/>
      <c r="LFY200" s="115"/>
      <c r="LGA200" s="115"/>
      <c r="LGB200" s="115"/>
      <c r="LGD200" s="115"/>
      <c r="LGU200" s="115"/>
      <c r="LGZ200" s="115"/>
      <c r="LHF200" s="115"/>
      <c r="LHI200" s="115"/>
      <c r="LHL200" s="115"/>
      <c r="LHT200" s="115"/>
      <c r="LIP200" s="115"/>
      <c r="LIQ200" s="115"/>
      <c r="LIR200" s="115"/>
      <c r="LIS200" s="115"/>
      <c r="LIT200" s="115"/>
      <c r="LIU200" s="115"/>
      <c r="LJM200" s="115"/>
      <c r="LJN200" s="115"/>
      <c r="LJQ200" s="115"/>
      <c r="LJT200" s="115"/>
      <c r="LJV200" s="115"/>
      <c r="LJX200" s="115"/>
      <c r="LKA200" s="115"/>
      <c r="LKD200" s="115"/>
      <c r="LKG200" s="115"/>
      <c r="LKJ200" s="115"/>
      <c r="LKM200" s="115"/>
      <c r="LKP200" s="115"/>
      <c r="LKS200" s="115"/>
      <c r="LKV200" s="115"/>
      <c r="LKX200" s="115"/>
      <c r="LLK200" s="115"/>
      <c r="LLL200" s="115"/>
      <c r="LLM200" s="115"/>
      <c r="LLN200" s="115"/>
      <c r="LLO200" s="115"/>
      <c r="LLP200" s="115"/>
      <c r="LLQ200" s="115"/>
      <c r="LLR200" s="115"/>
      <c r="LLS200" s="115"/>
      <c r="LLT200" s="115"/>
      <c r="LLU200" s="115"/>
      <c r="LLV200" s="115"/>
      <c r="LLW200" s="115"/>
      <c r="LLX200" s="115"/>
      <c r="LLY200" s="115"/>
      <c r="LLZ200" s="115"/>
      <c r="LMA200" s="115"/>
      <c r="LMB200" s="115"/>
      <c r="LMC200" s="115"/>
      <c r="LMD200" s="115"/>
      <c r="LME200" s="115"/>
      <c r="LMF200" s="115"/>
      <c r="LMG200" s="115"/>
      <c r="LMH200" s="115"/>
      <c r="LMI200" s="115"/>
      <c r="LMJ200" s="115"/>
      <c r="LMK200" s="115"/>
      <c r="LML200" s="115"/>
      <c r="LMM200" s="115"/>
      <c r="LMN200" s="115"/>
      <c r="LMO200" s="115"/>
      <c r="LMP200" s="115"/>
      <c r="LMQ200" s="115"/>
      <c r="LMR200" s="115"/>
      <c r="LMS200" s="115"/>
      <c r="LMT200" s="115"/>
      <c r="LMU200" s="115"/>
      <c r="LMV200" s="115"/>
      <c r="LMW200" s="115"/>
      <c r="LMX200" s="115"/>
      <c r="LNA200" s="115"/>
      <c r="LND200" s="115"/>
      <c r="LNG200" s="115"/>
      <c r="LNJ200" s="115"/>
      <c r="LNM200" s="115"/>
      <c r="LNP200" s="115"/>
      <c r="LNY200" s="115"/>
      <c r="LOB200" s="115"/>
      <c r="LOE200" s="115"/>
      <c r="LOH200" s="115"/>
      <c r="LOQ200" s="115"/>
      <c r="LOW200" s="115"/>
      <c r="LOZ200" s="115"/>
      <c r="LPC200" s="115"/>
      <c r="LPF200" s="115"/>
      <c r="LPL200" s="115"/>
      <c r="LPO200" s="115"/>
      <c r="LPU200" s="115"/>
      <c r="LPW200" s="115"/>
      <c r="LPX200" s="115"/>
      <c r="LPZ200" s="115"/>
      <c r="LQQ200" s="115"/>
      <c r="LQV200" s="115"/>
      <c r="LRB200" s="115"/>
      <c r="LRE200" s="115"/>
      <c r="LRH200" s="115"/>
      <c r="LRP200" s="115"/>
      <c r="LSL200" s="115"/>
      <c r="LSM200" s="115"/>
      <c r="LSN200" s="115"/>
      <c r="LSO200" s="115"/>
      <c r="LSP200" s="115"/>
      <c r="LSQ200" s="115"/>
      <c r="LTI200" s="115"/>
      <c r="LTJ200" s="115"/>
      <c r="LTM200" s="115"/>
      <c r="LTP200" s="115"/>
      <c r="LTR200" s="115"/>
      <c r="LTT200" s="115"/>
      <c r="LTW200" s="115"/>
      <c r="LTZ200" s="115"/>
      <c r="LUC200" s="115"/>
      <c r="LUF200" s="115"/>
      <c r="LUI200" s="115"/>
      <c r="LUL200" s="115"/>
      <c r="LUO200" s="115"/>
      <c r="LUR200" s="115"/>
      <c r="LUT200" s="115"/>
      <c r="LVG200" s="115"/>
      <c r="LVH200" s="115"/>
      <c r="LVI200" s="115"/>
      <c r="LVJ200" s="115"/>
      <c r="LVK200" s="115"/>
      <c r="LVL200" s="115"/>
      <c r="LVM200" s="115"/>
      <c r="LVN200" s="115"/>
      <c r="LVO200" s="115"/>
      <c r="LVP200" s="115"/>
      <c r="LVQ200" s="115"/>
      <c r="LVR200" s="115"/>
      <c r="LVS200" s="115"/>
      <c r="LVT200" s="115"/>
      <c r="LVU200" s="115"/>
      <c r="LVV200" s="115"/>
      <c r="LVW200" s="115"/>
      <c r="LVX200" s="115"/>
      <c r="LVY200" s="115"/>
      <c r="LVZ200" s="115"/>
      <c r="LWA200" s="115"/>
      <c r="LWB200" s="115"/>
      <c r="LWC200" s="115"/>
      <c r="LWD200" s="115"/>
      <c r="LWE200" s="115"/>
      <c r="LWF200" s="115"/>
      <c r="LWG200" s="115"/>
      <c r="LWH200" s="115"/>
      <c r="LWI200" s="115"/>
      <c r="LWJ200" s="115"/>
      <c r="LWK200" s="115"/>
      <c r="LWL200" s="115"/>
      <c r="LWM200" s="115"/>
      <c r="LWN200" s="115"/>
      <c r="LWO200" s="115"/>
      <c r="LWP200" s="115"/>
      <c r="LWQ200" s="115"/>
      <c r="LWR200" s="115"/>
      <c r="LWS200" s="115"/>
      <c r="LWT200" s="115"/>
      <c r="LWW200" s="115"/>
      <c r="LWZ200" s="115"/>
      <c r="LXC200" s="115"/>
      <c r="LXF200" s="115"/>
      <c r="LXI200" s="115"/>
      <c r="LXL200" s="115"/>
      <c r="LXU200" s="115"/>
      <c r="LXX200" s="115"/>
      <c r="LYA200" s="115"/>
      <c r="LYD200" s="115"/>
      <c r="LYM200" s="115"/>
      <c r="LYS200" s="115"/>
      <c r="LYV200" s="115"/>
      <c r="LYY200" s="115"/>
      <c r="LZB200" s="115"/>
      <c r="LZH200" s="115"/>
      <c r="LZK200" s="115"/>
      <c r="LZQ200" s="115"/>
      <c r="LZS200" s="115"/>
      <c r="LZT200" s="115"/>
      <c r="LZV200" s="115"/>
      <c r="MAM200" s="115"/>
      <c r="MAR200" s="115"/>
      <c r="MAX200" s="115"/>
      <c r="MBA200" s="115"/>
      <c r="MBD200" s="115"/>
      <c r="MBL200" s="115"/>
      <c r="MCH200" s="115"/>
      <c r="MCI200" s="115"/>
      <c r="MCJ200" s="115"/>
      <c r="MCK200" s="115"/>
      <c r="MCL200" s="115"/>
      <c r="MCM200" s="115"/>
      <c r="MDE200" s="115"/>
      <c r="MDF200" s="115"/>
      <c r="MDI200" s="115"/>
      <c r="MDL200" s="115"/>
      <c r="MDN200" s="115"/>
      <c r="MDP200" s="115"/>
      <c r="MDS200" s="115"/>
      <c r="MDV200" s="115"/>
      <c r="MDY200" s="115"/>
      <c r="MEB200" s="115"/>
      <c r="MEE200" s="115"/>
      <c r="MEH200" s="115"/>
      <c r="MEK200" s="115"/>
      <c r="MEN200" s="115"/>
      <c r="MEP200" s="115"/>
      <c r="MFC200" s="115"/>
      <c r="MFD200" s="115"/>
      <c r="MFE200" s="115"/>
      <c r="MFF200" s="115"/>
      <c r="MFG200" s="115"/>
      <c r="MFH200" s="115"/>
      <c r="MFI200" s="115"/>
      <c r="MFJ200" s="115"/>
      <c r="MFK200" s="115"/>
      <c r="MFL200" s="115"/>
      <c r="MFM200" s="115"/>
      <c r="MFN200" s="115"/>
      <c r="MFO200" s="115"/>
      <c r="MFP200" s="115"/>
      <c r="MFQ200" s="115"/>
      <c r="MFR200" s="115"/>
      <c r="MFS200" s="115"/>
      <c r="MFT200" s="115"/>
      <c r="MFU200" s="115"/>
      <c r="MFV200" s="115"/>
      <c r="MFW200" s="115"/>
      <c r="MFX200" s="115"/>
      <c r="MFY200" s="115"/>
      <c r="MFZ200" s="115"/>
      <c r="MGA200" s="115"/>
      <c r="MGB200" s="115"/>
      <c r="MGC200" s="115"/>
      <c r="MGD200" s="115"/>
      <c r="MGE200" s="115"/>
      <c r="MGF200" s="115"/>
      <c r="MGG200" s="115"/>
      <c r="MGH200" s="115"/>
      <c r="MGI200" s="115"/>
      <c r="MGJ200" s="115"/>
      <c r="MGK200" s="115"/>
      <c r="MGL200" s="115"/>
      <c r="MGM200" s="115"/>
      <c r="MGN200" s="115"/>
      <c r="MGO200" s="115"/>
      <c r="MGP200" s="115"/>
      <c r="MGS200" s="115"/>
      <c r="MGV200" s="115"/>
      <c r="MGY200" s="115"/>
      <c r="MHB200" s="115"/>
      <c r="MHE200" s="115"/>
      <c r="MHH200" s="115"/>
      <c r="MHQ200" s="115"/>
      <c r="MHT200" s="115"/>
      <c r="MHW200" s="115"/>
      <c r="MHZ200" s="115"/>
      <c r="MII200" s="115"/>
      <c r="MIO200" s="115"/>
      <c r="MIR200" s="115"/>
      <c r="MIU200" s="115"/>
      <c r="MIX200" s="115"/>
      <c r="MJD200" s="115"/>
      <c r="MJG200" s="115"/>
      <c r="MJM200" s="115"/>
      <c r="MJO200" s="115"/>
      <c r="MJP200" s="115"/>
      <c r="MJR200" s="115"/>
      <c r="MKI200" s="115"/>
      <c r="MKN200" s="115"/>
      <c r="MKT200" s="115"/>
      <c r="MKW200" s="115"/>
      <c r="MKZ200" s="115"/>
      <c r="MLH200" s="115"/>
      <c r="MMD200" s="115"/>
      <c r="MME200" s="115"/>
      <c r="MMF200" s="115"/>
      <c r="MMG200" s="115"/>
      <c r="MMH200" s="115"/>
      <c r="MMI200" s="115"/>
      <c r="MNA200" s="115"/>
      <c r="MNB200" s="115"/>
      <c r="MNE200" s="115"/>
      <c r="MNH200" s="115"/>
      <c r="MNJ200" s="115"/>
      <c r="MNL200" s="115"/>
      <c r="MNO200" s="115"/>
      <c r="MNR200" s="115"/>
      <c r="MNU200" s="115"/>
      <c r="MNX200" s="115"/>
      <c r="MOA200" s="115"/>
      <c r="MOD200" s="115"/>
      <c r="MOG200" s="115"/>
      <c r="MOJ200" s="115"/>
      <c r="MOL200" s="115"/>
      <c r="MOY200" s="115"/>
      <c r="MOZ200" s="115"/>
      <c r="MPA200" s="115"/>
      <c r="MPB200" s="115"/>
      <c r="MPC200" s="115"/>
      <c r="MPD200" s="115"/>
      <c r="MPE200" s="115"/>
      <c r="MPF200" s="115"/>
      <c r="MPG200" s="115"/>
      <c r="MPH200" s="115"/>
      <c r="MPI200" s="115"/>
      <c r="MPJ200" s="115"/>
      <c r="MPK200" s="115"/>
      <c r="MPL200" s="115"/>
      <c r="MPM200" s="115"/>
      <c r="MPN200" s="115"/>
      <c r="MPO200" s="115"/>
      <c r="MPP200" s="115"/>
      <c r="MPQ200" s="115"/>
      <c r="MPR200" s="115"/>
      <c r="MPS200" s="115"/>
      <c r="MPT200" s="115"/>
      <c r="MPU200" s="115"/>
      <c r="MPV200" s="115"/>
      <c r="MPW200" s="115"/>
      <c r="MPX200" s="115"/>
      <c r="MPY200" s="115"/>
      <c r="MPZ200" s="115"/>
      <c r="MQA200" s="115"/>
      <c r="MQB200" s="115"/>
      <c r="MQC200" s="115"/>
      <c r="MQD200" s="115"/>
      <c r="MQE200" s="115"/>
      <c r="MQF200" s="115"/>
      <c r="MQG200" s="115"/>
      <c r="MQH200" s="115"/>
      <c r="MQI200" s="115"/>
      <c r="MQJ200" s="115"/>
      <c r="MQK200" s="115"/>
      <c r="MQL200" s="115"/>
      <c r="MQO200" s="115"/>
      <c r="MQR200" s="115"/>
      <c r="MQU200" s="115"/>
      <c r="MQX200" s="115"/>
      <c r="MRA200" s="115"/>
      <c r="MRD200" s="115"/>
      <c r="MRM200" s="115"/>
      <c r="MRP200" s="115"/>
      <c r="MRS200" s="115"/>
      <c r="MRV200" s="115"/>
      <c r="MSE200" s="115"/>
      <c r="MSK200" s="115"/>
      <c r="MSN200" s="115"/>
      <c r="MSQ200" s="115"/>
      <c r="MST200" s="115"/>
      <c r="MSZ200" s="115"/>
      <c r="MTC200" s="115"/>
      <c r="MTI200" s="115"/>
      <c r="MTK200" s="115"/>
      <c r="MTL200" s="115"/>
      <c r="MTN200" s="115"/>
      <c r="MUE200" s="115"/>
      <c r="MUJ200" s="115"/>
      <c r="MUP200" s="115"/>
      <c r="MUS200" s="115"/>
      <c r="MUV200" s="115"/>
      <c r="MVD200" s="115"/>
      <c r="MVZ200" s="115"/>
      <c r="MWA200" s="115"/>
      <c r="MWB200" s="115"/>
      <c r="MWC200" s="115"/>
      <c r="MWD200" s="115"/>
      <c r="MWE200" s="115"/>
      <c r="MWW200" s="115"/>
      <c r="MWX200" s="115"/>
      <c r="MXA200" s="115"/>
      <c r="MXD200" s="115"/>
      <c r="MXF200" s="115"/>
      <c r="MXH200" s="115"/>
      <c r="MXK200" s="115"/>
      <c r="MXN200" s="115"/>
      <c r="MXQ200" s="115"/>
      <c r="MXT200" s="115"/>
      <c r="MXW200" s="115"/>
      <c r="MXZ200" s="115"/>
      <c r="MYC200" s="115"/>
      <c r="MYF200" s="115"/>
      <c r="MYH200" s="115"/>
      <c r="MYU200" s="115"/>
      <c r="MYV200" s="115"/>
      <c r="MYW200" s="115"/>
      <c r="MYX200" s="115"/>
      <c r="MYY200" s="115"/>
      <c r="MYZ200" s="115"/>
      <c r="MZA200" s="115"/>
      <c r="MZB200" s="115"/>
      <c r="MZC200" s="115"/>
      <c r="MZD200" s="115"/>
      <c r="MZE200" s="115"/>
      <c r="MZF200" s="115"/>
      <c r="MZG200" s="115"/>
      <c r="MZH200" s="115"/>
      <c r="MZI200" s="115"/>
      <c r="MZJ200" s="115"/>
      <c r="MZK200" s="115"/>
      <c r="MZL200" s="115"/>
      <c r="MZM200" s="115"/>
      <c r="MZN200" s="115"/>
      <c r="MZO200" s="115"/>
      <c r="MZP200" s="115"/>
      <c r="MZQ200" s="115"/>
      <c r="MZR200" s="115"/>
      <c r="MZS200" s="115"/>
      <c r="MZT200" s="115"/>
      <c r="MZU200" s="115"/>
      <c r="MZV200" s="115"/>
      <c r="MZW200" s="115"/>
      <c r="MZX200" s="115"/>
      <c r="MZY200" s="115"/>
      <c r="MZZ200" s="115"/>
      <c r="NAA200" s="115"/>
      <c r="NAB200" s="115"/>
      <c r="NAC200" s="115"/>
      <c r="NAD200" s="115"/>
      <c r="NAE200" s="115"/>
      <c r="NAF200" s="115"/>
      <c r="NAG200" s="115"/>
      <c r="NAH200" s="115"/>
      <c r="NAK200" s="115"/>
      <c r="NAN200" s="115"/>
      <c r="NAQ200" s="115"/>
      <c r="NAT200" s="115"/>
      <c r="NAW200" s="115"/>
      <c r="NAZ200" s="115"/>
      <c r="NBI200" s="115"/>
      <c r="NBL200" s="115"/>
      <c r="NBO200" s="115"/>
      <c r="NBR200" s="115"/>
      <c r="NCA200" s="115"/>
      <c r="NCG200" s="115"/>
      <c r="NCJ200" s="115"/>
      <c r="NCM200" s="115"/>
      <c r="NCP200" s="115"/>
      <c r="NCV200" s="115"/>
      <c r="NCY200" s="115"/>
      <c r="NDE200" s="115"/>
      <c r="NDG200" s="115"/>
      <c r="NDH200" s="115"/>
      <c r="NDJ200" s="115"/>
      <c r="NEA200" s="115"/>
      <c r="NEF200" s="115"/>
      <c r="NEL200" s="115"/>
      <c r="NEO200" s="115"/>
      <c r="NER200" s="115"/>
      <c r="NEZ200" s="115"/>
      <c r="NFV200" s="115"/>
      <c r="NFW200" s="115"/>
      <c r="NFX200" s="115"/>
      <c r="NFY200" s="115"/>
      <c r="NFZ200" s="115"/>
      <c r="NGA200" s="115"/>
      <c r="NGS200" s="115"/>
      <c r="NGT200" s="115"/>
      <c r="NGW200" s="115"/>
      <c r="NGZ200" s="115"/>
      <c r="NHB200" s="115"/>
      <c r="NHD200" s="115"/>
      <c r="NHG200" s="115"/>
      <c r="NHJ200" s="115"/>
      <c r="NHM200" s="115"/>
      <c r="NHP200" s="115"/>
      <c r="NHS200" s="115"/>
      <c r="NHV200" s="115"/>
      <c r="NHY200" s="115"/>
      <c r="NIB200" s="115"/>
      <c r="NID200" s="115"/>
      <c r="NIQ200" s="115"/>
      <c r="NIR200" s="115"/>
      <c r="NIS200" s="115"/>
      <c r="NIT200" s="115"/>
      <c r="NIU200" s="115"/>
      <c r="NIV200" s="115"/>
      <c r="NIW200" s="115"/>
      <c r="NIX200" s="115"/>
      <c r="NIY200" s="115"/>
      <c r="NIZ200" s="115"/>
      <c r="NJA200" s="115"/>
      <c r="NJB200" s="115"/>
      <c r="NJC200" s="115"/>
      <c r="NJD200" s="115"/>
      <c r="NJE200" s="115"/>
      <c r="NJF200" s="115"/>
      <c r="NJG200" s="115"/>
      <c r="NJH200" s="115"/>
      <c r="NJI200" s="115"/>
      <c r="NJJ200" s="115"/>
      <c r="NJK200" s="115"/>
      <c r="NJL200" s="115"/>
      <c r="NJM200" s="115"/>
      <c r="NJN200" s="115"/>
      <c r="NJO200" s="115"/>
      <c r="NJP200" s="115"/>
      <c r="NJQ200" s="115"/>
      <c r="NJR200" s="115"/>
      <c r="NJS200" s="115"/>
      <c r="NJT200" s="115"/>
      <c r="NJU200" s="115"/>
      <c r="NJV200" s="115"/>
      <c r="NJW200" s="115"/>
      <c r="NJX200" s="115"/>
      <c r="NJY200" s="115"/>
      <c r="NJZ200" s="115"/>
      <c r="NKA200" s="115"/>
      <c r="NKB200" s="115"/>
      <c r="NKC200" s="115"/>
      <c r="NKD200" s="115"/>
      <c r="NKG200" s="115"/>
      <c r="NKJ200" s="115"/>
      <c r="NKM200" s="115"/>
      <c r="NKP200" s="115"/>
      <c r="NKS200" s="115"/>
      <c r="NKV200" s="115"/>
      <c r="NLE200" s="115"/>
      <c r="NLH200" s="115"/>
      <c r="NLK200" s="115"/>
      <c r="NLN200" s="115"/>
      <c r="NLW200" s="115"/>
      <c r="NMC200" s="115"/>
      <c r="NMF200" s="115"/>
      <c r="NMI200" s="115"/>
      <c r="NML200" s="115"/>
      <c r="NMR200" s="115"/>
      <c r="NMU200" s="115"/>
      <c r="NNA200" s="115"/>
      <c r="NNC200" s="115"/>
      <c r="NND200" s="115"/>
      <c r="NNF200" s="115"/>
      <c r="NNW200" s="115"/>
      <c r="NOB200" s="115"/>
      <c r="NOH200" s="115"/>
      <c r="NOK200" s="115"/>
      <c r="NON200" s="115"/>
      <c r="NOV200" s="115"/>
      <c r="NPR200" s="115"/>
      <c r="NPS200" s="115"/>
      <c r="NPT200" s="115"/>
      <c r="NPU200" s="115"/>
      <c r="NPV200" s="115"/>
      <c r="NPW200" s="115"/>
      <c r="NQO200" s="115"/>
      <c r="NQP200" s="115"/>
      <c r="NQS200" s="115"/>
      <c r="NQV200" s="115"/>
      <c r="NQX200" s="115"/>
      <c r="NQZ200" s="115"/>
      <c r="NRC200" s="115"/>
      <c r="NRF200" s="115"/>
      <c r="NRI200" s="115"/>
      <c r="NRL200" s="115"/>
      <c r="NRO200" s="115"/>
      <c r="NRR200" s="115"/>
      <c r="NRU200" s="115"/>
      <c r="NRX200" s="115"/>
      <c r="NRZ200" s="115"/>
      <c r="NSM200" s="115"/>
      <c r="NSN200" s="115"/>
      <c r="NSO200" s="115"/>
      <c r="NSP200" s="115"/>
      <c r="NSQ200" s="115"/>
      <c r="NSR200" s="115"/>
      <c r="NSS200" s="115"/>
      <c r="NST200" s="115"/>
      <c r="NSU200" s="115"/>
      <c r="NSV200" s="115"/>
      <c r="NSW200" s="115"/>
      <c r="NSX200" s="115"/>
      <c r="NSY200" s="115"/>
      <c r="NSZ200" s="115"/>
      <c r="NTA200" s="115"/>
      <c r="NTB200" s="115"/>
      <c r="NTC200" s="115"/>
      <c r="NTD200" s="115"/>
      <c r="NTE200" s="115"/>
      <c r="NTF200" s="115"/>
      <c r="NTG200" s="115"/>
      <c r="NTH200" s="115"/>
      <c r="NTI200" s="115"/>
      <c r="NTJ200" s="115"/>
      <c r="NTK200" s="115"/>
      <c r="NTL200" s="115"/>
      <c r="NTM200" s="115"/>
      <c r="NTN200" s="115"/>
      <c r="NTO200" s="115"/>
      <c r="NTP200" s="115"/>
      <c r="NTQ200" s="115"/>
      <c r="NTR200" s="115"/>
      <c r="NTS200" s="115"/>
      <c r="NTT200" s="115"/>
      <c r="NTU200" s="115"/>
      <c r="NTV200" s="115"/>
      <c r="NTW200" s="115"/>
      <c r="NTX200" s="115"/>
      <c r="NTY200" s="115"/>
      <c r="NTZ200" s="115"/>
      <c r="NUC200" s="115"/>
      <c r="NUF200" s="115"/>
      <c r="NUI200" s="115"/>
      <c r="NUL200" s="115"/>
      <c r="NUO200" s="115"/>
      <c r="NUR200" s="115"/>
      <c r="NVA200" s="115"/>
      <c r="NVD200" s="115"/>
      <c r="NVG200" s="115"/>
      <c r="NVJ200" s="115"/>
      <c r="NVS200" s="115"/>
      <c r="NVY200" s="115"/>
      <c r="NWB200" s="115"/>
      <c r="NWE200" s="115"/>
      <c r="NWH200" s="115"/>
      <c r="NWN200" s="115"/>
      <c r="NWQ200" s="115"/>
      <c r="NWW200" s="115"/>
      <c r="NWY200" s="115"/>
      <c r="NWZ200" s="115"/>
      <c r="NXB200" s="115"/>
      <c r="NXS200" s="115"/>
      <c r="NXX200" s="115"/>
      <c r="NYD200" s="115"/>
      <c r="NYG200" s="115"/>
      <c r="NYJ200" s="115"/>
      <c r="NYR200" s="115"/>
      <c r="NZN200" s="115"/>
      <c r="NZO200" s="115"/>
      <c r="NZP200" s="115"/>
      <c r="NZQ200" s="115"/>
      <c r="NZR200" s="115"/>
      <c r="NZS200" s="115"/>
      <c r="OAK200" s="115"/>
      <c r="OAL200" s="115"/>
      <c r="OAO200" s="115"/>
      <c r="OAR200" s="115"/>
      <c r="OAT200" s="115"/>
      <c r="OAV200" s="115"/>
      <c r="OAY200" s="115"/>
      <c r="OBB200" s="115"/>
      <c r="OBE200" s="115"/>
      <c r="OBH200" s="115"/>
      <c r="OBK200" s="115"/>
      <c r="OBN200" s="115"/>
      <c r="OBQ200" s="115"/>
      <c r="OBT200" s="115"/>
      <c r="OBV200" s="115"/>
      <c r="OCI200" s="115"/>
      <c r="OCJ200" s="115"/>
      <c r="OCK200" s="115"/>
      <c r="OCL200" s="115"/>
      <c r="OCM200" s="115"/>
      <c r="OCN200" s="115"/>
      <c r="OCO200" s="115"/>
      <c r="OCP200" s="115"/>
      <c r="OCQ200" s="115"/>
      <c r="OCR200" s="115"/>
      <c r="OCS200" s="115"/>
      <c r="OCT200" s="115"/>
      <c r="OCU200" s="115"/>
      <c r="OCV200" s="115"/>
      <c r="OCW200" s="115"/>
      <c r="OCX200" s="115"/>
      <c r="OCY200" s="115"/>
      <c r="OCZ200" s="115"/>
      <c r="ODA200" s="115"/>
      <c r="ODB200" s="115"/>
      <c r="ODC200" s="115"/>
      <c r="ODD200" s="115"/>
      <c r="ODE200" s="115"/>
      <c r="ODF200" s="115"/>
      <c r="ODG200" s="115"/>
      <c r="ODH200" s="115"/>
      <c r="ODI200" s="115"/>
      <c r="ODJ200" s="115"/>
      <c r="ODK200" s="115"/>
      <c r="ODL200" s="115"/>
      <c r="ODM200" s="115"/>
      <c r="ODN200" s="115"/>
      <c r="ODO200" s="115"/>
      <c r="ODP200" s="115"/>
      <c r="ODQ200" s="115"/>
      <c r="ODR200" s="115"/>
      <c r="ODS200" s="115"/>
      <c r="ODT200" s="115"/>
      <c r="ODU200" s="115"/>
      <c r="ODV200" s="115"/>
      <c r="ODY200" s="115"/>
      <c r="OEB200" s="115"/>
      <c r="OEE200" s="115"/>
      <c r="OEH200" s="115"/>
      <c r="OEK200" s="115"/>
      <c r="OEN200" s="115"/>
      <c r="OEW200" s="115"/>
      <c r="OEZ200" s="115"/>
      <c r="OFC200" s="115"/>
      <c r="OFF200" s="115"/>
      <c r="OFO200" s="115"/>
      <c r="OFU200" s="115"/>
      <c r="OFX200" s="115"/>
      <c r="OGA200" s="115"/>
      <c r="OGD200" s="115"/>
      <c r="OGJ200" s="115"/>
      <c r="OGM200" s="115"/>
      <c r="OGS200" s="115"/>
      <c r="OGU200" s="115"/>
      <c r="OGV200" s="115"/>
      <c r="OGX200" s="115"/>
      <c r="OHO200" s="115"/>
      <c r="OHT200" s="115"/>
      <c r="OHZ200" s="115"/>
      <c r="OIC200" s="115"/>
      <c r="OIF200" s="115"/>
      <c r="OIN200" s="115"/>
      <c r="OJJ200" s="115"/>
      <c r="OJK200" s="115"/>
      <c r="OJL200" s="115"/>
      <c r="OJM200" s="115"/>
      <c r="OJN200" s="115"/>
      <c r="OJO200" s="115"/>
      <c r="OKG200" s="115"/>
      <c r="OKH200" s="115"/>
      <c r="OKK200" s="115"/>
      <c r="OKN200" s="115"/>
      <c r="OKP200" s="115"/>
      <c r="OKR200" s="115"/>
      <c r="OKU200" s="115"/>
      <c r="OKX200" s="115"/>
      <c r="OLA200" s="115"/>
      <c r="OLD200" s="115"/>
      <c r="OLG200" s="115"/>
      <c r="OLJ200" s="115"/>
      <c r="OLM200" s="115"/>
      <c r="OLP200" s="115"/>
      <c r="OLR200" s="115"/>
      <c r="OME200" s="115"/>
      <c r="OMF200" s="115"/>
      <c r="OMG200" s="115"/>
      <c r="OMH200" s="115"/>
      <c r="OMI200" s="115"/>
      <c r="OMJ200" s="115"/>
      <c r="OMK200" s="115"/>
      <c r="OML200" s="115"/>
      <c r="OMM200" s="115"/>
      <c r="OMN200" s="115"/>
      <c r="OMO200" s="115"/>
      <c r="OMP200" s="115"/>
      <c r="OMQ200" s="115"/>
      <c r="OMR200" s="115"/>
      <c r="OMS200" s="115"/>
      <c r="OMT200" s="115"/>
      <c r="OMU200" s="115"/>
      <c r="OMV200" s="115"/>
      <c r="OMW200" s="115"/>
      <c r="OMX200" s="115"/>
      <c r="OMY200" s="115"/>
      <c r="OMZ200" s="115"/>
      <c r="ONA200" s="115"/>
      <c r="ONB200" s="115"/>
      <c r="ONC200" s="115"/>
      <c r="OND200" s="115"/>
      <c r="ONE200" s="115"/>
      <c r="ONF200" s="115"/>
      <c r="ONG200" s="115"/>
      <c r="ONH200" s="115"/>
      <c r="ONI200" s="115"/>
      <c r="ONJ200" s="115"/>
      <c r="ONK200" s="115"/>
      <c r="ONL200" s="115"/>
      <c r="ONM200" s="115"/>
      <c r="ONN200" s="115"/>
      <c r="ONO200" s="115"/>
      <c r="ONP200" s="115"/>
      <c r="ONQ200" s="115"/>
      <c r="ONR200" s="115"/>
      <c r="ONU200" s="115"/>
      <c r="ONX200" s="115"/>
      <c r="OOA200" s="115"/>
      <c r="OOD200" s="115"/>
      <c r="OOG200" s="115"/>
      <c r="OOJ200" s="115"/>
      <c r="OOS200" s="115"/>
      <c r="OOV200" s="115"/>
      <c r="OOY200" s="115"/>
      <c r="OPB200" s="115"/>
      <c r="OPK200" s="115"/>
      <c r="OPQ200" s="115"/>
      <c r="OPT200" s="115"/>
      <c r="OPW200" s="115"/>
      <c r="OPZ200" s="115"/>
      <c r="OQF200" s="115"/>
      <c r="OQI200" s="115"/>
      <c r="OQO200" s="115"/>
      <c r="OQQ200" s="115"/>
      <c r="OQR200" s="115"/>
      <c r="OQT200" s="115"/>
      <c r="ORK200" s="115"/>
      <c r="ORP200" s="115"/>
      <c r="ORV200" s="115"/>
      <c r="ORY200" s="115"/>
      <c r="OSB200" s="115"/>
      <c r="OSJ200" s="115"/>
      <c r="OTF200" s="115"/>
      <c r="OTG200" s="115"/>
      <c r="OTH200" s="115"/>
      <c r="OTI200" s="115"/>
      <c r="OTJ200" s="115"/>
      <c r="OTK200" s="115"/>
      <c r="OUC200" s="115"/>
      <c r="OUD200" s="115"/>
      <c r="OUG200" s="115"/>
      <c r="OUJ200" s="115"/>
      <c r="OUL200" s="115"/>
      <c r="OUN200" s="115"/>
      <c r="OUQ200" s="115"/>
      <c r="OUT200" s="115"/>
      <c r="OUW200" s="115"/>
      <c r="OUZ200" s="115"/>
      <c r="OVC200" s="115"/>
      <c r="OVF200" s="115"/>
      <c r="OVI200" s="115"/>
      <c r="OVL200" s="115"/>
      <c r="OVN200" s="115"/>
      <c r="OWA200" s="115"/>
      <c r="OWB200" s="115"/>
      <c r="OWC200" s="115"/>
      <c r="OWD200" s="115"/>
      <c r="OWE200" s="115"/>
      <c r="OWF200" s="115"/>
      <c r="OWG200" s="115"/>
      <c r="OWH200" s="115"/>
      <c r="OWI200" s="115"/>
      <c r="OWJ200" s="115"/>
      <c r="OWK200" s="115"/>
      <c r="OWL200" s="115"/>
      <c r="OWM200" s="115"/>
      <c r="OWN200" s="115"/>
      <c r="OWO200" s="115"/>
      <c r="OWP200" s="115"/>
      <c r="OWQ200" s="115"/>
      <c r="OWR200" s="115"/>
      <c r="OWS200" s="115"/>
      <c r="OWT200" s="115"/>
      <c r="OWU200" s="115"/>
      <c r="OWV200" s="115"/>
      <c r="OWW200" s="115"/>
      <c r="OWX200" s="115"/>
      <c r="OWY200" s="115"/>
      <c r="OWZ200" s="115"/>
      <c r="OXA200" s="115"/>
      <c r="OXB200" s="115"/>
      <c r="OXC200" s="115"/>
      <c r="OXD200" s="115"/>
      <c r="OXE200" s="115"/>
      <c r="OXF200" s="115"/>
      <c r="OXG200" s="115"/>
      <c r="OXH200" s="115"/>
      <c r="OXI200" s="115"/>
      <c r="OXJ200" s="115"/>
      <c r="OXK200" s="115"/>
      <c r="OXL200" s="115"/>
      <c r="OXM200" s="115"/>
      <c r="OXN200" s="115"/>
      <c r="OXQ200" s="115"/>
      <c r="OXT200" s="115"/>
      <c r="OXW200" s="115"/>
      <c r="OXZ200" s="115"/>
      <c r="OYC200" s="115"/>
      <c r="OYF200" s="115"/>
      <c r="OYO200" s="115"/>
      <c r="OYR200" s="115"/>
      <c r="OYU200" s="115"/>
      <c r="OYX200" s="115"/>
      <c r="OZG200" s="115"/>
      <c r="OZM200" s="115"/>
      <c r="OZP200" s="115"/>
      <c r="OZS200" s="115"/>
      <c r="OZV200" s="115"/>
      <c r="PAB200" s="115"/>
      <c r="PAE200" s="115"/>
      <c r="PAK200" s="115"/>
      <c r="PAM200" s="115"/>
      <c r="PAN200" s="115"/>
      <c r="PAP200" s="115"/>
      <c r="PBG200" s="115"/>
      <c r="PBL200" s="115"/>
      <c r="PBR200" s="115"/>
      <c r="PBU200" s="115"/>
      <c r="PBX200" s="115"/>
      <c r="PCF200" s="115"/>
      <c r="PDB200" s="115"/>
      <c r="PDC200" s="115"/>
      <c r="PDD200" s="115"/>
      <c r="PDE200" s="115"/>
      <c r="PDF200" s="115"/>
      <c r="PDG200" s="115"/>
      <c r="PDY200" s="115"/>
      <c r="PDZ200" s="115"/>
      <c r="PEC200" s="115"/>
      <c r="PEF200" s="115"/>
      <c r="PEH200" s="115"/>
      <c r="PEJ200" s="115"/>
      <c r="PEM200" s="115"/>
      <c r="PEP200" s="115"/>
      <c r="PES200" s="115"/>
      <c r="PEV200" s="115"/>
      <c r="PEY200" s="115"/>
      <c r="PFB200" s="115"/>
      <c r="PFE200" s="115"/>
      <c r="PFH200" s="115"/>
      <c r="PFJ200" s="115"/>
      <c r="PFW200" s="115"/>
      <c r="PFX200" s="115"/>
      <c r="PFY200" s="115"/>
      <c r="PFZ200" s="115"/>
      <c r="PGA200" s="115"/>
      <c r="PGB200" s="115"/>
      <c r="PGC200" s="115"/>
      <c r="PGD200" s="115"/>
      <c r="PGE200" s="115"/>
      <c r="PGF200" s="115"/>
      <c r="PGG200" s="115"/>
      <c r="PGH200" s="115"/>
      <c r="PGI200" s="115"/>
      <c r="PGJ200" s="115"/>
      <c r="PGK200" s="115"/>
      <c r="PGL200" s="115"/>
      <c r="PGM200" s="115"/>
      <c r="PGN200" s="115"/>
      <c r="PGO200" s="115"/>
      <c r="PGP200" s="115"/>
      <c r="PGQ200" s="115"/>
      <c r="PGR200" s="115"/>
      <c r="PGS200" s="115"/>
      <c r="PGT200" s="115"/>
      <c r="PGU200" s="115"/>
      <c r="PGV200" s="115"/>
      <c r="PGW200" s="115"/>
      <c r="PGX200" s="115"/>
      <c r="PGY200" s="115"/>
      <c r="PGZ200" s="115"/>
      <c r="PHA200" s="115"/>
      <c r="PHB200" s="115"/>
      <c r="PHC200" s="115"/>
      <c r="PHD200" s="115"/>
      <c r="PHE200" s="115"/>
      <c r="PHF200" s="115"/>
      <c r="PHG200" s="115"/>
      <c r="PHH200" s="115"/>
      <c r="PHI200" s="115"/>
      <c r="PHJ200" s="115"/>
      <c r="PHM200" s="115"/>
      <c r="PHP200" s="115"/>
      <c r="PHS200" s="115"/>
      <c r="PHV200" s="115"/>
      <c r="PHY200" s="115"/>
      <c r="PIB200" s="115"/>
      <c r="PIK200" s="115"/>
      <c r="PIN200" s="115"/>
      <c r="PIQ200" s="115"/>
      <c r="PIT200" s="115"/>
      <c r="PJC200" s="115"/>
      <c r="PJI200" s="115"/>
      <c r="PJL200" s="115"/>
      <c r="PJO200" s="115"/>
      <c r="PJR200" s="115"/>
      <c r="PJX200" s="115"/>
      <c r="PKA200" s="115"/>
      <c r="PKG200" s="115"/>
      <c r="PKI200" s="115"/>
      <c r="PKJ200" s="115"/>
      <c r="PKL200" s="115"/>
      <c r="PLC200" s="115"/>
      <c r="PLH200" s="115"/>
      <c r="PLN200" s="115"/>
      <c r="PLQ200" s="115"/>
      <c r="PLT200" s="115"/>
      <c r="PMB200" s="115"/>
      <c r="PMX200" s="115"/>
      <c r="PMY200" s="115"/>
      <c r="PMZ200" s="115"/>
      <c r="PNA200" s="115"/>
      <c r="PNB200" s="115"/>
      <c r="PNC200" s="115"/>
      <c r="PNU200" s="115"/>
      <c r="PNV200" s="115"/>
      <c r="PNY200" s="115"/>
      <c r="POB200" s="115"/>
      <c r="POD200" s="115"/>
      <c r="POF200" s="115"/>
      <c r="POI200" s="115"/>
      <c r="POL200" s="115"/>
      <c r="POO200" s="115"/>
      <c r="POR200" s="115"/>
      <c r="POU200" s="115"/>
      <c r="POX200" s="115"/>
      <c r="PPA200" s="115"/>
      <c r="PPD200" s="115"/>
      <c r="PPF200" s="115"/>
      <c r="PPS200" s="115"/>
      <c r="PPT200" s="115"/>
      <c r="PPU200" s="115"/>
      <c r="PPV200" s="115"/>
      <c r="PPW200" s="115"/>
      <c r="PPX200" s="115"/>
      <c r="PPY200" s="115"/>
      <c r="PPZ200" s="115"/>
      <c r="PQA200" s="115"/>
      <c r="PQB200" s="115"/>
      <c r="PQC200" s="115"/>
      <c r="PQD200" s="115"/>
      <c r="PQE200" s="115"/>
      <c r="PQF200" s="115"/>
      <c r="PQG200" s="115"/>
      <c r="PQH200" s="115"/>
      <c r="PQI200" s="115"/>
      <c r="PQJ200" s="115"/>
      <c r="PQK200" s="115"/>
      <c r="PQL200" s="115"/>
      <c r="PQM200" s="115"/>
      <c r="PQN200" s="115"/>
      <c r="PQO200" s="115"/>
      <c r="PQP200" s="115"/>
      <c r="PQQ200" s="115"/>
      <c r="PQR200" s="115"/>
      <c r="PQS200" s="115"/>
      <c r="PQT200" s="115"/>
      <c r="PQU200" s="115"/>
      <c r="PQV200" s="115"/>
      <c r="PQW200" s="115"/>
      <c r="PQX200" s="115"/>
      <c r="PQY200" s="115"/>
      <c r="PQZ200" s="115"/>
      <c r="PRA200" s="115"/>
      <c r="PRB200" s="115"/>
      <c r="PRC200" s="115"/>
      <c r="PRD200" s="115"/>
      <c r="PRE200" s="115"/>
      <c r="PRF200" s="115"/>
      <c r="PRI200" s="115"/>
      <c r="PRL200" s="115"/>
      <c r="PRO200" s="115"/>
      <c r="PRR200" s="115"/>
      <c r="PRU200" s="115"/>
      <c r="PRX200" s="115"/>
      <c r="PSG200" s="115"/>
      <c r="PSJ200" s="115"/>
      <c r="PSM200" s="115"/>
      <c r="PSP200" s="115"/>
      <c r="PSY200" s="115"/>
      <c r="PTE200" s="115"/>
      <c r="PTH200" s="115"/>
      <c r="PTK200" s="115"/>
      <c r="PTN200" s="115"/>
      <c r="PTT200" s="115"/>
      <c r="PTW200" s="115"/>
      <c r="PUC200" s="115"/>
      <c r="PUE200" s="115"/>
      <c r="PUF200" s="115"/>
      <c r="PUH200" s="115"/>
      <c r="PUY200" s="115"/>
      <c r="PVD200" s="115"/>
      <c r="PVJ200" s="115"/>
      <c r="PVM200" s="115"/>
      <c r="PVP200" s="115"/>
      <c r="PVX200" s="115"/>
      <c r="PWT200" s="115"/>
      <c r="PWU200" s="115"/>
      <c r="PWV200" s="115"/>
      <c r="PWW200" s="115"/>
      <c r="PWX200" s="115"/>
      <c r="PWY200" s="115"/>
      <c r="PXQ200" s="115"/>
      <c r="PXR200" s="115"/>
      <c r="PXU200" s="115"/>
      <c r="PXX200" s="115"/>
      <c r="PXZ200" s="115"/>
      <c r="PYB200" s="115"/>
      <c r="PYE200" s="115"/>
      <c r="PYH200" s="115"/>
      <c r="PYK200" s="115"/>
      <c r="PYN200" s="115"/>
      <c r="PYQ200" s="115"/>
      <c r="PYT200" s="115"/>
      <c r="PYW200" s="115"/>
      <c r="PYZ200" s="115"/>
      <c r="PZB200" s="115"/>
      <c r="PZO200" s="115"/>
      <c r="PZP200" s="115"/>
      <c r="PZQ200" s="115"/>
      <c r="PZR200" s="115"/>
      <c r="PZS200" s="115"/>
      <c r="PZT200" s="115"/>
      <c r="PZU200" s="115"/>
      <c r="PZV200" s="115"/>
      <c r="PZW200" s="115"/>
      <c r="PZX200" s="115"/>
      <c r="PZY200" s="115"/>
      <c r="PZZ200" s="115"/>
      <c r="QAA200" s="115"/>
      <c r="QAB200" s="115"/>
      <c r="QAC200" s="115"/>
      <c r="QAD200" s="115"/>
      <c r="QAE200" s="115"/>
      <c r="QAF200" s="115"/>
      <c r="QAG200" s="115"/>
      <c r="QAH200" s="115"/>
      <c r="QAI200" s="115"/>
      <c r="QAJ200" s="115"/>
      <c r="QAK200" s="115"/>
      <c r="QAL200" s="115"/>
      <c r="QAM200" s="115"/>
      <c r="QAN200" s="115"/>
      <c r="QAO200" s="115"/>
      <c r="QAP200" s="115"/>
      <c r="QAQ200" s="115"/>
      <c r="QAR200" s="115"/>
      <c r="QAS200" s="115"/>
      <c r="QAT200" s="115"/>
      <c r="QAU200" s="115"/>
      <c r="QAV200" s="115"/>
      <c r="QAW200" s="115"/>
      <c r="QAX200" s="115"/>
      <c r="QAY200" s="115"/>
      <c r="QAZ200" s="115"/>
      <c r="QBA200" s="115"/>
      <c r="QBB200" s="115"/>
      <c r="QBE200" s="115"/>
      <c r="QBH200" s="115"/>
      <c r="QBK200" s="115"/>
      <c r="QBN200" s="115"/>
      <c r="QBQ200" s="115"/>
      <c r="QBT200" s="115"/>
      <c r="QCC200" s="115"/>
      <c r="QCF200" s="115"/>
      <c r="QCI200" s="115"/>
      <c r="QCL200" s="115"/>
      <c r="QCU200" s="115"/>
      <c r="QDA200" s="115"/>
      <c r="QDD200" s="115"/>
      <c r="QDG200" s="115"/>
      <c r="QDJ200" s="115"/>
      <c r="QDP200" s="115"/>
      <c r="QDS200" s="115"/>
      <c r="QDY200" s="115"/>
      <c r="QEA200" s="115"/>
      <c r="QEB200" s="115"/>
      <c r="QED200" s="115"/>
      <c r="QEU200" s="115"/>
      <c r="QEZ200" s="115"/>
      <c r="QFF200" s="115"/>
      <c r="QFI200" s="115"/>
      <c r="QFL200" s="115"/>
      <c r="QFT200" s="115"/>
      <c r="QGP200" s="115"/>
      <c r="QGQ200" s="115"/>
      <c r="QGR200" s="115"/>
      <c r="QGS200" s="115"/>
      <c r="QGT200" s="115"/>
      <c r="QGU200" s="115"/>
      <c r="QHM200" s="115"/>
      <c r="QHN200" s="115"/>
      <c r="QHQ200" s="115"/>
      <c r="QHT200" s="115"/>
      <c r="QHV200" s="115"/>
      <c r="QHX200" s="115"/>
      <c r="QIA200" s="115"/>
      <c r="QID200" s="115"/>
      <c r="QIG200" s="115"/>
      <c r="QIJ200" s="115"/>
      <c r="QIM200" s="115"/>
      <c r="QIP200" s="115"/>
      <c r="QIS200" s="115"/>
      <c r="QIV200" s="115"/>
      <c r="QIX200" s="115"/>
      <c r="QJK200" s="115"/>
      <c r="QJL200" s="115"/>
      <c r="QJM200" s="115"/>
      <c r="QJN200" s="115"/>
      <c r="QJO200" s="115"/>
      <c r="QJP200" s="115"/>
      <c r="QJQ200" s="115"/>
      <c r="QJR200" s="115"/>
      <c r="QJS200" s="115"/>
      <c r="QJT200" s="115"/>
      <c r="QJU200" s="115"/>
      <c r="QJV200" s="115"/>
      <c r="QJW200" s="115"/>
      <c r="QJX200" s="115"/>
      <c r="QJY200" s="115"/>
      <c r="QJZ200" s="115"/>
      <c r="QKA200" s="115"/>
      <c r="QKB200" s="115"/>
      <c r="QKC200" s="115"/>
      <c r="QKD200" s="115"/>
      <c r="QKE200" s="115"/>
      <c r="QKF200" s="115"/>
      <c r="QKG200" s="115"/>
      <c r="QKH200" s="115"/>
      <c r="QKI200" s="115"/>
      <c r="QKJ200" s="115"/>
      <c r="QKK200" s="115"/>
      <c r="QKL200" s="115"/>
      <c r="QKM200" s="115"/>
      <c r="QKN200" s="115"/>
      <c r="QKO200" s="115"/>
      <c r="QKP200" s="115"/>
      <c r="QKQ200" s="115"/>
      <c r="QKR200" s="115"/>
      <c r="QKS200" s="115"/>
      <c r="QKT200" s="115"/>
      <c r="QKU200" s="115"/>
      <c r="QKV200" s="115"/>
      <c r="QKW200" s="115"/>
      <c r="QKX200" s="115"/>
      <c r="QLA200" s="115"/>
      <c r="QLD200" s="115"/>
      <c r="QLG200" s="115"/>
      <c r="QLJ200" s="115"/>
      <c r="QLM200" s="115"/>
      <c r="QLP200" s="115"/>
      <c r="QLY200" s="115"/>
      <c r="QMB200" s="115"/>
      <c r="QME200" s="115"/>
      <c r="QMH200" s="115"/>
      <c r="QMQ200" s="115"/>
      <c r="QMW200" s="115"/>
      <c r="QMZ200" s="115"/>
      <c r="QNC200" s="115"/>
      <c r="QNF200" s="115"/>
      <c r="QNL200" s="115"/>
      <c r="QNO200" s="115"/>
      <c r="QNU200" s="115"/>
      <c r="QNW200" s="115"/>
      <c r="QNX200" s="115"/>
      <c r="QNZ200" s="115"/>
      <c r="QOQ200" s="115"/>
      <c r="QOV200" s="115"/>
      <c r="QPB200" s="115"/>
      <c r="QPE200" s="115"/>
      <c r="QPH200" s="115"/>
      <c r="QPP200" s="115"/>
      <c r="QQL200" s="115"/>
      <c r="QQM200" s="115"/>
      <c r="QQN200" s="115"/>
      <c r="QQO200" s="115"/>
      <c r="QQP200" s="115"/>
      <c r="QQQ200" s="115"/>
      <c r="QRI200" s="115"/>
      <c r="QRJ200" s="115"/>
      <c r="QRM200" s="115"/>
      <c r="QRP200" s="115"/>
      <c r="QRR200" s="115"/>
      <c r="QRT200" s="115"/>
      <c r="QRW200" s="115"/>
      <c r="QRZ200" s="115"/>
      <c r="QSC200" s="115"/>
      <c r="QSF200" s="115"/>
      <c r="QSI200" s="115"/>
      <c r="QSL200" s="115"/>
      <c r="QSO200" s="115"/>
      <c r="QSR200" s="115"/>
      <c r="QST200" s="115"/>
      <c r="QTG200" s="115"/>
      <c r="QTH200" s="115"/>
      <c r="QTI200" s="115"/>
      <c r="QTJ200" s="115"/>
      <c r="QTK200" s="115"/>
      <c r="QTL200" s="115"/>
      <c r="QTM200" s="115"/>
      <c r="QTN200" s="115"/>
      <c r="QTO200" s="115"/>
      <c r="QTP200" s="115"/>
      <c r="QTQ200" s="115"/>
      <c r="QTR200" s="115"/>
      <c r="QTS200" s="115"/>
      <c r="QTT200" s="115"/>
      <c r="QTU200" s="115"/>
      <c r="QTV200" s="115"/>
      <c r="QTW200" s="115"/>
      <c r="QTX200" s="115"/>
      <c r="QTY200" s="115"/>
      <c r="QTZ200" s="115"/>
      <c r="QUA200" s="115"/>
      <c r="QUB200" s="115"/>
      <c r="QUC200" s="115"/>
      <c r="QUD200" s="115"/>
      <c r="QUE200" s="115"/>
      <c r="QUF200" s="115"/>
      <c r="QUG200" s="115"/>
      <c r="QUH200" s="115"/>
      <c r="QUI200" s="115"/>
      <c r="QUJ200" s="115"/>
      <c r="QUK200" s="115"/>
      <c r="QUL200" s="115"/>
      <c r="QUM200" s="115"/>
      <c r="QUN200" s="115"/>
      <c r="QUO200" s="115"/>
      <c r="QUP200" s="115"/>
      <c r="QUQ200" s="115"/>
      <c r="QUR200" s="115"/>
      <c r="QUS200" s="115"/>
      <c r="QUT200" s="115"/>
      <c r="QUW200" s="115"/>
      <c r="QUZ200" s="115"/>
      <c r="QVC200" s="115"/>
      <c r="QVF200" s="115"/>
      <c r="QVI200" s="115"/>
      <c r="QVL200" s="115"/>
      <c r="QVU200" s="115"/>
      <c r="QVX200" s="115"/>
      <c r="QWA200" s="115"/>
      <c r="QWD200" s="115"/>
      <c r="QWM200" s="115"/>
      <c r="QWS200" s="115"/>
      <c r="QWV200" s="115"/>
      <c r="QWY200" s="115"/>
      <c r="QXB200" s="115"/>
      <c r="QXH200" s="115"/>
      <c r="QXK200" s="115"/>
      <c r="QXQ200" s="115"/>
      <c r="QXS200" s="115"/>
      <c r="QXT200" s="115"/>
      <c r="QXV200" s="115"/>
      <c r="QYM200" s="115"/>
      <c r="QYR200" s="115"/>
      <c r="QYX200" s="115"/>
      <c r="QZA200" s="115"/>
      <c r="QZD200" s="115"/>
      <c r="QZL200" s="115"/>
      <c r="RAH200" s="115"/>
      <c r="RAI200" s="115"/>
      <c r="RAJ200" s="115"/>
      <c r="RAK200" s="115"/>
      <c r="RAL200" s="115"/>
      <c r="RAM200" s="115"/>
      <c r="RBE200" s="115"/>
      <c r="RBF200" s="115"/>
      <c r="RBI200" s="115"/>
      <c r="RBL200" s="115"/>
      <c r="RBN200" s="115"/>
      <c r="RBP200" s="115"/>
      <c r="RBS200" s="115"/>
      <c r="RBV200" s="115"/>
      <c r="RBY200" s="115"/>
      <c r="RCB200" s="115"/>
      <c r="RCE200" s="115"/>
      <c r="RCH200" s="115"/>
      <c r="RCK200" s="115"/>
      <c r="RCN200" s="115"/>
      <c r="RCP200" s="115"/>
      <c r="RDC200" s="115"/>
      <c r="RDD200" s="115"/>
      <c r="RDE200" s="115"/>
      <c r="RDF200" s="115"/>
      <c r="RDG200" s="115"/>
      <c r="RDH200" s="115"/>
      <c r="RDI200" s="115"/>
      <c r="RDJ200" s="115"/>
      <c r="RDK200" s="115"/>
      <c r="RDL200" s="115"/>
      <c r="RDM200" s="115"/>
      <c r="RDN200" s="115"/>
      <c r="RDO200" s="115"/>
      <c r="RDP200" s="115"/>
      <c r="RDQ200" s="115"/>
      <c r="RDR200" s="115"/>
      <c r="RDS200" s="115"/>
      <c r="RDT200" s="115"/>
      <c r="RDU200" s="115"/>
      <c r="RDV200" s="115"/>
      <c r="RDW200" s="115"/>
      <c r="RDX200" s="115"/>
      <c r="RDY200" s="115"/>
      <c r="RDZ200" s="115"/>
      <c r="REA200" s="115"/>
      <c r="REB200" s="115"/>
      <c r="REC200" s="115"/>
      <c r="RED200" s="115"/>
      <c r="REE200" s="115"/>
      <c r="REF200" s="115"/>
      <c r="REG200" s="115"/>
      <c r="REH200" s="115"/>
      <c r="REI200" s="115"/>
      <c r="REJ200" s="115"/>
      <c r="REK200" s="115"/>
      <c r="REL200" s="115"/>
      <c r="REM200" s="115"/>
      <c r="REN200" s="115"/>
      <c r="REO200" s="115"/>
      <c r="REP200" s="115"/>
      <c r="RES200" s="115"/>
      <c r="REV200" s="115"/>
      <c r="REY200" s="115"/>
      <c r="RFB200" s="115"/>
      <c r="RFE200" s="115"/>
      <c r="RFH200" s="115"/>
      <c r="RFQ200" s="115"/>
      <c r="RFT200" s="115"/>
      <c r="RFW200" s="115"/>
      <c r="RFZ200" s="115"/>
      <c r="RGI200" s="115"/>
      <c r="RGO200" s="115"/>
      <c r="RGR200" s="115"/>
      <c r="RGU200" s="115"/>
      <c r="RGX200" s="115"/>
      <c r="RHD200" s="115"/>
      <c r="RHG200" s="115"/>
      <c r="RHM200" s="115"/>
      <c r="RHO200" s="115"/>
      <c r="RHP200" s="115"/>
      <c r="RHR200" s="115"/>
      <c r="RII200" s="115"/>
      <c r="RIN200" s="115"/>
      <c r="RIT200" s="115"/>
      <c r="RIW200" s="115"/>
      <c r="RIZ200" s="115"/>
      <c r="RJH200" s="115"/>
      <c r="RKD200" s="115"/>
      <c r="RKE200" s="115"/>
      <c r="RKF200" s="115"/>
      <c r="RKG200" s="115"/>
      <c r="RKH200" s="115"/>
      <c r="RKI200" s="115"/>
      <c r="RLA200" s="115"/>
      <c r="RLB200" s="115"/>
      <c r="RLE200" s="115"/>
      <c r="RLH200" s="115"/>
      <c r="RLJ200" s="115"/>
      <c r="RLL200" s="115"/>
      <c r="RLO200" s="115"/>
      <c r="RLR200" s="115"/>
      <c r="RLU200" s="115"/>
      <c r="RLX200" s="115"/>
      <c r="RMA200" s="115"/>
      <c r="RMD200" s="115"/>
      <c r="RMG200" s="115"/>
      <c r="RMJ200" s="115"/>
      <c r="RML200" s="115"/>
      <c r="RMY200" s="115"/>
      <c r="RMZ200" s="115"/>
      <c r="RNA200" s="115"/>
      <c r="RNB200" s="115"/>
      <c r="RNC200" s="115"/>
      <c r="RND200" s="115"/>
      <c r="RNE200" s="115"/>
      <c r="RNF200" s="115"/>
      <c r="RNG200" s="115"/>
      <c r="RNH200" s="115"/>
      <c r="RNI200" s="115"/>
      <c r="RNJ200" s="115"/>
      <c r="RNK200" s="115"/>
      <c r="RNL200" s="115"/>
      <c r="RNM200" s="115"/>
      <c r="RNN200" s="115"/>
      <c r="RNO200" s="115"/>
      <c r="RNP200" s="115"/>
      <c r="RNQ200" s="115"/>
      <c r="RNR200" s="115"/>
      <c r="RNS200" s="115"/>
      <c r="RNT200" s="115"/>
      <c r="RNU200" s="115"/>
      <c r="RNV200" s="115"/>
      <c r="RNW200" s="115"/>
      <c r="RNX200" s="115"/>
      <c r="RNY200" s="115"/>
      <c r="RNZ200" s="115"/>
      <c r="ROA200" s="115"/>
      <c r="ROB200" s="115"/>
      <c r="ROC200" s="115"/>
      <c r="ROD200" s="115"/>
      <c r="ROE200" s="115"/>
      <c r="ROF200" s="115"/>
      <c r="ROG200" s="115"/>
      <c r="ROH200" s="115"/>
      <c r="ROI200" s="115"/>
      <c r="ROJ200" s="115"/>
      <c r="ROK200" s="115"/>
      <c r="ROL200" s="115"/>
      <c r="ROO200" s="115"/>
      <c r="ROR200" s="115"/>
      <c r="ROU200" s="115"/>
      <c r="ROX200" s="115"/>
      <c r="RPA200" s="115"/>
      <c r="RPD200" s="115"/>
      <c r="RPM200" s="115"/>
      <c r="RPP200" s="115"/>
      <c r="RPS200" s="115"/>
      <c r="RPV200" s="115"/>
      <c r="RQE200" s="115"/>
      <c r="RQK200" s="115"/>
      <c r="RQN200" s="115"/>
      <c r="RQQ200" s="115"/>
      <c r="RQT200" s="115"/>
      <c r="RQZ200" s="115"/>
      <c r="RRC200" s="115"/>
      <c r="RRI200" s="115"/>
      <c r="RRK200" s="115"/>
      <c r="RRL200" s="115"/>
      <c r="RRN200" s="115"/>
      <c r="RSE200" s="115"/>
      <c r="RSJ200" s="115"/>
      <c r="RSP200" s="115"/>
      <c r="RSS200" s="115"/>
      <c r="RSV200" s="115"/>
      <c r="RTD200" s="115"/>
      <c r="RTZ200" s="115"/>
      <c r="RUA200" s="115"/>
      <c r="RUB200" s="115"/>
      <c r="RUC200" s="115"/>
      <c r="RUD200" s="115"/>
      <c r="RUE200" s="115"/>
      <c r="RUW200" s="115"/>
      <c r="RUX200" s="115"/>
      <c r="RVA200" s="115"/>
      <c r="RVD200" s="115"/>
      <c r="RVF200" s="115"/>
      <c r="RVH200" s="115"/>
      <c r="RVK200" s="115"/>
      <c r="RVN200" s="115"/>
      <c r="RVQ200" s="115"/>
      <c r="RVT200" s="115"/>
      <c r="RVW200" s="115"/>
      <c r="RVZ200" s="115"/>
      <c r="RWC200" s="115"/>
      <c r="RWF200" s="115"/>
      <c r="RWH200" s="115"/>
      <c r="RWU200" s="115"/>
      <c r="RWV200" s="115"/>
      <c r="RWW200" s="115"/>
      <c r="RWX200" s="115"/>
      <c r="RWY200" s="115"/>
      <c r="RWZ200" s="115"/>
      <c r="RXA200" s="115"/>
      <c r="RXB200" s="115"/>
      <c r="RXC200" s="115"/>
      <c r="RXD200" s="115"/>
      <c r="RXE200" s="115"/>
      <c r="RXF200" s="115"/>
      <c r="RXG200" s="115"/>
      <c r="RXH200" s="115"/>
      <c r="RXI200" s="115"/>
      <c r="RXJ200" s="115"/>
      <c r="RXK200" s="115"/>
      <c r="RXL200" s="115"/>
      <c r="RXM200" s="115"/>
      <c r="RXN200" s="115"/>
      <c r="RXO200" s="115"/>
      <c r="RXP200" s="115"/>
      <c r="RXQ200" s="115"/>
      <c r="RXR200" s="115"/>
      <c r="RXS200" s="115"/>
      <c r="RXT200" s="115"/>
      <c r="RXU200" s="115"/>
      <c r="RXV200" s="115"/>
      <c r="RXW200" s="115"/>
      <c r="RXX200" s="115"/>
      <c r="RXY200" s="115"/>
      <c r="RXZ200" s="115"/>
      <c r="RYA200" s="115"/>
      <c r="RYB200" s="115"/>
      <c r="RYC200" s="115"/>
      <c r="RYD200" s="115"/>
      <c r="RYE200" s="115"/>
      <c r="RYF200" s="115"/>
      <c r="RYG200" s="115"/>
      <c r="RYH200" s="115"/>
      <c r="RYK200" s="115"/>
      <c r="RYN200" s="115"/>
      <c r="RYQ200" s="115"/>
      <c r="RYT200" s="115"/>
      <c r="RYW200" s="115"/>
      <c r="RYZ200" s="115"/>
      <c r="RZI200" s="115"/>
      <c r="RZL200" s="115"/>
      <c r="RZO200" s="115"/>
      <c r="RZR200" s="115"/>
      <c r="SAA200" s="115"/>
      <c r="SAG200" s="115"/>
      <c r="SAJ200" s="115"/>
      <c r="SAM200" s="115"/>
      <c r="SAP200" s="115"/>
      <c r="SAV200" s="115"/>
      <c r="SAY200" s="115"/>
      <c r="SBE200" s="115"/>
      <c r="SBG200" s="115"/>
      <c r="SBH200" s="115"/>
      <c r="SBJ200" s="115"/>
      <c r="SCA200" s="115"/>
      <c r="SCF200" s="115"/>
      <c r="SCL200" s="115"/>
      <c r="SCO200" s="115"/>
      <c r="SCR200" s="115"/>
      <c r="SCZ200" s="115"/>
      <c r="SDV200" s="115"/>
      <c r="SDW200" s="115"/>
      <c r="SDX200" s="115"/>
      <c r="SDY200" s="115"/>
      <c r="SDZ200" s="115"/>
      <c r="SEA200" s="115"/>
      <c r="SES200" s="115"/>
      <c r="SET200" s="115"/>
      <c r="SEW200" s="115"/>
      <c r="SEZ200" s="115"/>
      <c r="SFB200" s="115"/>
      <c r="SFD200" s="115"/>
      <c r="SFG200" s="115"/>
      <c r="SFJ200" s="115"/>
      <c r="SFM200" s="115"/>
      <c r="SFP200" s="115"/>
      <c r="SFS200" s="115"/>
      <c r="SFV200" s="115"/>
      <c r="SFY200" s="115"/>
      <c r="SGB200" s="115"/>
      <c r="SGD200" s="115"/>
      <c r="SGQ200" s="115"/>
      <c r="SGR200" s="115"/>
      <c r="SGS200" s="115"/>
      <c r="SGT200" s="115"/>
      <c r="SGU200" s="115"/>
      <c r="SGV200" s="115"/>
      <c r="SGW200" s="115"/>
      <c r="SGX200" s="115"/>
      <c r="SGY200" s="115"/>
      <c r="SGZ200" s="115"/>
      <c r="SHA200" s="115"/>
      <c r="SHB200" s="115"/>
      <c r="SHC200" s="115"/>
      <c r="SHD200" s="115"/>
      <c r="SHE200" s="115"/>
      <c r="SHF200" s="115"/>
      <c r="SHG200" s="115"/>
      <c r="SHH200" s="115"/>
      <c r="SHI200" s="115"/>
      <c r="SHJ200" s="115"/>
      <c r="SHK200" s="115"/>
      <c r="SHL200" s="115"/>
      <c r="SHM200" s="115"/>
      <c r="SHN200" s="115"/>
      <c r="SHO200" s="115"/>
      <c r="SHP200" s="115"/>
      <c r="SHQ200" s="115"/>
      <c r="SHR200" s="115"/>
      <c r="SHS200" s="115"/>
      <c r="SHT200" s="115"/>
      <c r="SHU200" s="115"/>
      <c r="SHV200" s="115"/>
      <c r="SHW200" s="115"/>
      <c r="SHX200" s="115"/>
      <c r="SHY200" s="115"/>
      <c r="SHZ200" s="115"/>
      <c r="SIA200" s="115"/>
      <c r="SIB200" s="115"/>
      <c r="SIC200" s="115"/>
      <c r="SID200" s="115"/>
      <c r="SIG200" s="115"/>
      <c r="SIJ200" s="115"/>
      <c r="SIM200" s="115"/>
      <c r="SIP200" s="115"/>
      <c r="SIS200" s="115"/>
      <c r="SIV200" s="115"/>
      <c r="SJE200" s="115"/>
      <c r="SJH200" s="115"/>
      <c r="SJK200" s="115"/>
      <c r="SJN200" s="115"/>
      <c r="SJW200" s="115"/>
      <c r="SKC200" s="115"/>
      <c r="SKF200" s="115"/>
      <c r="SKI200" s="115"/>
      <c r="SKL200" s="115"/>
      <c r="SKR200" s="115"/>
      <c r="SKU200" s="115"/>
      <c r="SLA200" s="115"/>
      <c r="SLC200" s="115"/>
      <c r="SLD200" s="115"/>
      <c r="SLF200" s="115"/>
      <c r="SLW200" s="115"/>
      <c r="SMB200" s="115"/>
      <c r="SMH200" s="115"/>
      <c r="SMK200" s="115"/>
      <c r="SMN200" s="115"/>
      <c r="SMV200" s="115"/>
      <c r="SNR200" s="115"/>
      <c r="SNS200" s="115"/>
      <c r="SNT200" s="115"/>
      <c r="SNU200" s="115"/>
      <c r="SNV200" s="115"/>
      <c r="SNW200" s="115"/>
      <c r="SOO200" s="115"/>
      <c r="SOP200" s="115"/>
      <c r="SOS200" s="115"/>
      <c r="SOV200" s="115"/>
      <c r="SOX200" s="115"/>
      <c r="SOZ200" s="115"/>
      <c r="SPC200" s="115"/>
      <c r="SPF200" s="115"/>
      <c r="SPI200" s="115"/>
      <c r="SPL200" s="115"/>
      <c r="SPO200" s="115"/>
      <c r="SPR200" s="115"/>
      <c r="SPU200" s="115"/>
      <c r="SPX200" s="115"/>
      <c r="SPZ200" s="115"/>
      <c r="SQM200" s="115"/>
      <c r="SQN200" s="115"/>
      <c r="SQO200" s="115"/>
      <c r="SQP200" s="115"/>
      <c r="SQQ200" s="115"/>
      <c r="SQR200" s="115"/>
      <c r="SQS200" s="115"/>
      <c r="SQT200" s="115"/>
      <c r="SQU200" s="115"/>
      <c r="SQV200" s="115"/>
      <c r="SQW200" s="115"/>
      <c r="SQX200" s="115"/>
      <c r="SQY200" s="115"/>
      <c r="SQZ200" s="115"/>
      <c r="SRA200" s="115"/>
      <c r="SRB200" s="115"/>
      <c r="SRC200" s="115"/>
      <c r="SRD200" s="115"/>
      <c r="SRE200" s="115"/>
      <c r="SRF200" s="115"/>
      <c r="SRG200" s="115"/>
      <c r="SRH200" s="115"/>
      <c r="SRI200" s="115"/>
      <c r="SRJ200" s="115"/>
      <c r="SRK200" s="115"/>
      <c r="SRL200" s="115"/>
      <c r="SRM200" s="115"/>
      <c r="SRN200" s="115"/>
      <c r="SRO200" s="115"/>
      <c r="SRP200" s="115"/>
      <c r="SRQ200" s="115"/>
      <c r="SRR200" s="115"/>
      <c r="SRS200" s="115"/>
      <c r="SRT200" s="115"/>
      <c r="SRU200" s="115"/>
      <c r="SRV200" s="115"/>
      <c r="SRW200" s="115"/>
      <c r="SRX200" s="115"/>
      <c r="SRY200" s="115"/>
      <c r="SRZ200" s="115"/>
      <c r="SSC200" s="115"/>
      <c r="SSF200" s="115"/>
      <c r="SSI200" s="115"/>
      <c r="SSL200" s="115"/>
      <c r="SSO200" s="115"/>
      <c r="SSR200" s="115"/>
      <c r="STA200" s="115"/>
      <c r="STD200" s="115"/>
      <c r="STG200" s="115"/>
      <c r="STJ200" s="115"/>
      <c r="STS200" s="115"/>
      <c r="STY200" s="115"/>
      <c r="SUB200" s="115"/>
      <c r="SUE200" s="115"/>
      <c r="SUH200" s="115"/>
      <c r="SUN200" s="115"/>
      <c r="SUQ200" s="115"/>
      <c r="SUW200" s="115"/>
      <c r="SUY200" s="115"/>
      <c r="SUZ200" s="115"/>
      <c r="SVB200" s="115"/>
      <c r="SVS200" s="115"/>
      <c r="SVX200" s="115"/>
      <c r="SWD200" s="115"/>
      <c r="SWG200" s="115"/>
      <c r="SWJ200" s="115"/>
      <c r="SWR200" s="115"/>
      <c r="SXN200" s="115"/>
      <c r="SXO200" s="115"/>
      <c r="SXP200" s="115"/>
      <c r="SXQ200" s="115"/>
      <c r="SXR200" s="115"/>
      <c r="SXS200" s="115"/>
      <c r="SYK200" s="115"/>
      <c r="SYL200" s="115"/>
      <c r="SYO200" s="115"/>
      <c r="SYR200" s="115"/>
      <c r="SYT200" s="115"/>
      <c r="SYV200" s="115"/>
      <c r="SYY200" s="115"/>
      <c r="SZB200" s="115"/>
      <c r="SZE200" s="115"/>
      <c r="SZH200" s="115"/>
      <c r="SZK200" s="115"/>
      <c r="SZN200" s="115"/>
      <c r="SZQ200" s="115"/>
      <c r="SZT200" s="115"/>
      <c r="SZV200" s="115"/>
      <c r="TAI200" s="115"/>
      <c r="TAJ200" s="115"/>
      <c r="TAK200" s="115"/>
      <c r="TAL200" s="115"/>
      <c r="TAM200" s="115"/>
      <c r="TAN200" s="115"/>
      <c r="TAO200" s="115"/>
      <c r="TAP200" s="115"/>
      <c r="TAQ200" s="115"/>
      <c r="TAR200" s="115"/>
      <c r="TAS200" s="115"/>
      <c r="TAT200" s="115"/>
      <c r="TAU200" s="115"/>
      <c r="TAV200" s="115"/>
      <c r="TAW200" s="115"/>
      <c r="TAX200" s="115"/>
      <c r="TAY200" s="115"/>
      <c r="TAZ200" s="115"/>
      <c r="TBA200" s="115"/>
      <c r="TBB200" s="115"/>
      <c r="TBC200" s="115"/>
      <c r="TBD200" s="115"/>
      <c r="TBE200" s="115"/>
      <c r="TBF200" s="115"/>
      <c r="TBG200" s="115"/>
      <c r="TBH200" s="115"/>
      <c r="TBI200" s="115"/>
      <c r="TBJ200" s="115"/>
      <c r="TBK200" s="115"/>
      <c r="TBL200" s="115"/>
      <c r="TBM200" s="115"/>
      <c r="TBN200" s="115"/>
      <c r="TBO200" s="115"/>
      <c r="TBP200" s="115"/>
      <c r="TBQ200" s="115"/>
      <c r="TBR200" s="115"/>
      <c r="TBS200" s="115"/>
      <c r="TBT200" s="115"/>
      <c r="TBU200" s="115"/>
      <c r="TBV200" s="115"/>
      <c r="TBY200" s="115"/>
      <c r="TCB200" s="115"/>
      <c r="TCE200" s="115"/>
      <c r="TCH200" s="115"/>
      <c r="TCK200" s="115"/>
      <c r="TCN200" s="115"/>
      <c r="TCW200" s="115"/>
      <c r="TCZ200" s="115"/>
      <c r="TDC200" s="115"/>
      <c r="TDF200" s="115"/>
      <c r="TDO200" s="115"/>
      <c r="TDU200" s="115"/>
      <c r="TDX200" s="115"/>
      <c r="TEA200" s="115"/>
      <c r="TED200" s="115"/>
      <c r="TEJ200" s="115"/>
      <c r="TEM200" s="115"/>
      <c r="TES200" s="115"/>
      <c r="TEU200" s="115"/>
      <c r="TEV200" s="115"/>
      <c r="TEX200" s="115"/>
      <c r="TFO200" s="115"/>
      <c r="TFT200" s="115"/>
      <c r="TFZ200" s="115"/>
      <c r="TGC200" s="115"/>
      <c r="TGF200" s="115"/>
      <c r="TGN200" s="115"/>
      <c r="THJ200" s="115"/>
      <c r="THK200" s="115"/>
      <c r="THL200" s="115"/>
      <c r="THM200" s="115"/>
      <c r="THN200" s="115"/>
      <c r="THO200" s="115"/>
      <c r="TIG200" s="115"/>
      <c r="TIH200" s="115"/>
      <c r="TIK200" s="115"/>
      <c r="TIN200" s="115"/>
      <c r="TIP200" s="115"/>
      <c r="TIR200" s="115"/>
      <c r="TIU200" s="115"/>
      <c r="TIX200" s="115"/>
      <c r="TJA200" s="115"/>
      <c r="TJD200" s="115"/>
      <c r="TJG200" s="115"/>
      <c r="TJJ200" s="115"/>
      <c r="TJM200" s="115"/>
      <c r="TJP200" s="115"/>
      <c r="TJR200" s="115"/>
      <c r="TKE200" s="115"/>
      <c r="TKF200" s="115"/>
      <c r="TKG200" s="115"/>
      <c r="TKH200" s="115"/>
      <c r="TKI200" s="115"/>
      <c r="TKJ200" s="115"/>
      <c r="TKK200" s="115"/>
      <c r="TKL200" s="115"/>
      <c r="TKM200" s="115"/>
      <c r="TKN200" s="115"/>
      <c r="TKO200" s="115"/>
      <c r="TKP200" s="115"/>
      <c r="TKQ200" s="115"/>
      <c r="TKR200" s="115"/>
      <c r="TKS200" s="115"/>
      <c r="TKT200" s="115"/>
      <c r="TKU200" s="115"/>
      <c r="TKV200" s="115"/>
      <c r="TKW200" s="115"/>
      <c r="TKX200" s="115"/>
      <c r="TKY200" s="115"/>
      <c r="TKZ200" s="115"/>
      <c r="TLA200" s="115"/>
      <c r="TLB200" s="115"/>
      <c r="TLC200" s="115"/>
      <c r="TLD200" s="115"/>
      <c r="TLE200" s="115"/>
      <c r="TLF200" s="115"/>
      <c r="TLG200" s="115"/>
      <c r="TLH200" s="115"/>
      <c r="TLI200" s="115"/>
      <c r="TLJ200" s="115"/>
      <c r="TLK200" s="115"/>
      <c r="TLL200" s="115"/>
      <c r="TLM200" s="115"/>
      <c r="TLN200" s="115"/>
      <c r="TLO200" s="115"/>
      <c r="TLP200" s="115"/>
      <c r="TLQ200" s="115"/>
      <c r="TLR200" s="115"/>
      <c r="TLU200" s="115"/>
      <c r="TLX200" s="115"/>
      <c r="TMA200" s="115"/>
      <c r="TMD200" s="115"/>
      <c r="TMG200" s="115"/>
      <c r="TMJ200" s="115"/>
      <c r="TMS200" s="115"/>
      <c r="TMV200" s="115"/>
      <c r="TMY200" s="115"/>
      <c r="TNB200" s="115"/>
      <c r="TNK200" s="115"/>
      <c r="TNQ200" s="115"/>
      <c r="TNT200" s="115"/>
      <c r="TNW200" s="115"/>
      <c r="TNZ200" s="115"/>
      <c r="TOF200" s="115"/>
      <c r="TOI200" s="115"/>
      <c r="TOO200" s="115"/>
      <c r="TOQ200" s="115"/>
      <c r="TOR200" s="115"/>
      <c r="TOT200" s="115"/>
      <c r="TPK200" s="115"/>
      <c r="TPP200" s="115"/>
      <c r="TPV200" s="115"/>
      <c r="TPY200" s="115"/>
      <c r="TQB200" s="115"/>
      <c r="TQJ200" s="115"/>
      <c r="TRF200" s="115"/>
      <c r="TRG200" s="115"/>
      <c r="TRH200" s="115"/>
      <c r="TRI200" s="115"/>
      <c r="TRJ200" s="115"/>
      <c r="TRK200" s="115"/>
      <c r="TSC200" s="115"/>
      <c r="TSD200" s="115"/>
      <c r="TSG200" s="115"/>
      <c r="TSJ200" s="115"/>
      <c r="TSL200" s="115"/>
      <c r="TSN200" s="115"/>
      <c r="TSQ200" s="115"/>
      <c r="TST200" s="115"/>
      <c r="TSW200" s="115"/>
      <c r="TSZ200" s="115"/>
      <c r="TTC200" s="115"/>
      <c r="TTF200" s="115"/>
      <c r="TTI200" s="115"/>
      <c r="TTL200" s="115"/>
      <c r="TTN200" s="115"/>
      <c r="TUA200" s="115"/>
      <c r="TUB200" s="115"/>
      <c r="TUC200" s="115"/>
      <c r="TUD200" s="115"/>
      <c r="TUE200" s="115"/>
      <c r="TUF200" s="115"/>
      <c r="TUG200" s="115"/>
      <c r="TUH200" s="115"/>
      <c r="TUI200" s="115"/>
      <c r="TUJ200" s="115"/>
      <c r="TUK200" s="115"/>
      <c r="TUL200" s="115"/>
      <c r="TUM200" s="115"/>
      <c r="TUN200" s="115"/>
      <c r="TUO200" s="115"/>
      <c r="TUP200" s="115"/>
      <c r="TUQ200" s="115"/>
      <c r="TUR200" s="115"/>
      <c r="TUS200" s="115"/>
      <c r="TUT200" s="115"/>
      <c r="TUU200" s="115"/>
      <c r="TUV200" s="115"/>
      <c r="TUW200" s="115"/>
      <c r="TUX200" s="115"/>
      <c r="TUY200" s="115"/>
      <c r="TUZ200" s="115"/>
      <c r="TVA200" s="115"/>
      <c r="TVB200" s="115"/>
      <c r="TVC200" s="115"/>
      <c r="TVD200" s="115"/>
      <c r="TVE200" s="115"/>
      <c r="TVF200" s="115"/>
      <c r="TVG200" s="115"/>
      <c r="TVH200" s="115"/>
      <c r="TVI200" s="115"/>
      <c r="TVJ200" s="115"/>
      <c r="TVK200" s="115"/>
      <c r="TVL200" s="115"/>
      <c r="TVM200" s="115"/>
      <c r="TVN200" s="115"/>
      <c r="TVQ200" s="115"/>
      <c r="TVT200" s="115"/>
      <c r="TVW200" s="115"/>
      <c r="TVZ200" s="115"/>
      <c r="TWC200" s="115"/>
      <c r="TWF200" s="115"/>
      <c r="TWO200" s="115"/>
      <c r="TWR200" s="115"/>
      <c r="TWU200" s="115"/>
      <c r="TWX200" s="115"/>
      <c r="TXG200" s="115"/>
      <c r="TXM200" s="115"/>
      <c r="TXP200" s="115"/>
      <c r="TXS200" s="115"/>
      <c r="TXV200" s="115"/>
      <c r="TYB200" s="115"/>
      <c r="TYE200" s="115"/>
      <c r="TYK200" s="115"/>
      <c r="TYM200" s="115"/>
      <c r="TYN200" s="115"/>
      <c r="TYP200" s="115"/>
      <c r="TZG200" s="115"/>
      <c r="TZL200" s="115"/>
      <c r="TZR200" s="115"/>
      <c r="TZU200" s="115"/>
      <c r="TZX200" s="115"/>
      <c r="UAF200" s="115"/>
      <c r="UBB200" s="115"/>
      <c r="UBC200" s="115"/>
      <c r="UBD200" s="115"/>
      <c r="UBE200" s="115"/>
      <c r="UBF200" s="115"/>
      <c r="UBG200" s="115"/>
      <c r="UBY200" s="115"/>
      <c r="UBZ200" s="115"/>
      <c r="UCC200" s="115"/>
      <c r="UCF200" s="115"/>
      <c r="UCH200" s="115"/>
      <c r="UCJ200" s="115"/>
      <c r="UCM200" s="115"/>
      <c r="UCP200" s="115"/>
      <c r="UCS200" s="115"/>
      <c r="UCV200" s="115"/>
      <c r="UCY200" s="115"/>
      <c r="UDB200" s="115"/>
      <c r="UDE200" s="115"/>
      <c r="UDH200" s="115"/>
      <c r="UDJ200" s="115"/>
      <c r="UDW200" s="115"/>
      <c r="UDX200" s="115"/>
      <c r="UDY200" s="115"/>
      <c r="UDZ200" s="115"/>
      <c r="UEA200" s="115"/>
      <c r="UEB200" s="115"/>
      <c r="UEC200" s="115"/>
      <c r="UED200" s="115"/>
      <c r="UEE200" s="115"/>
      <c r="UEF200" s="115"/>
      <c r="UEG200" s="115"/>
      <c r="UEH200" s="115"/>
      <c r="UEI200" s="115"/>
      <c r="UEJ200" s="115"/>
      <c r="UEK200" s="115"/>
      <c r="UEL200" s="115"/>
      <c r="UEM200" s="115"/>
      <c r="UEN200" s="115"/>
      <c r="UEO200" s="115"/>
      <c r="UEP200" s="115"/>
      <c r="UEQ200" s="115"/>
      <c r="UER200" s="115"/>
      <c r="UES200" s="115"/>
      <c r="UET200" s="115"/>
      <c r="UEU200" s="115"/>
      <c r="UEV200" s="115"/>
      <c r="UEW200" s="115"/>
      <c r="UEX200" s="115"/>
      <c r="UEY200" s="115"/>
      <c r="UEZ200" s="115"/>
      <c r="UFA200" s="115"/>
      <c r="UFB200" s="115"/>
      <c r="UFC200" s="115"/>
      <c r="UFD200" s="115"/>
      <c r="UFE200" s="115"/>
      <c r="UFF200" s="115"/>
      <c r="UFG200" s="115"/>
      <c r="UFH200" s="115"/>
      <c r="UFI200" s="115"/>
      <c r="UFJ200" s="115"/>
      <c r="UFM200" s="115"/>
      <c r="UFP200" s="115"/>
      <c r="UFS200" s="115"/>
      <c r="UFV200" s="115"/>
      <c r="UFY200" s="115"/>
      <c r="UGB200" s="115"/>
      <c r="UGK200" s="115"/>
      <c r="UGN200" s="115"/>
      <c r="UGQ200" s="115"/>
      <c r="UGT200" s="115"/>
      <c r="UHC200" s="115"/>
      <c r="UHI200" s="115"/>
      <c r="UHL200" s="115"/>
      <c r="UHO200" s="115"/>
      <c r="UHR200" s="115"/>
      <c r="UHX200" s="115"/>
      <c r="UIA200" s="115"/>
      <c r="UIG200" s="115"/>
      <c r="UII200" s="115"/>
      <c r="UIJ200" s="115"/>
      <c r="UIL200" s="115"/>
      <c r="UJC200" s="115"/>
      <c r="UJH200" s="115"/>
      <c r="UJN200" s="115"/>
      <c r="UJQ200" s="115"/>
      <c r="UJT200" s="115"/>
      <c r="UKB200" s="115"/>
      <c r="UKX200" s="115"/>
      <c r="UKY200" s="115"/>
      <c r="UKZ200" s="115"/>
      <c r="ULA200" s="115"/>
      <c r="ULB200" s="115"/>
      <c r="ULC200" s="115"/>
      <c r="ULU200" s="115"/>
      <c r="ULV200" s="115"/>
      <c r="ULY200" s="115"/>
      <c r="UMB200" s="115"/>
      <c r="UMD200" s="115"/>
      <c r="UMF200" s="115"/>
      <c r="UMI200" s="115"/>
      <c r="UML200" s="115"/>
      <c r="UMO200" s="115"/>
      <c r="UMR200" s="115"/>
      <c r="UMU200" s="115"/>
      <c r="UMX200" s="115"/>
      <c r="UNA200" s="115"/>
      <c r="UND200" s="115"/>
      <c r="UNF200" s="115"/>
      <c r="UNS200" s="115"/>
      <c r="UNT200" s="115"/>
      <c r="UNU200" s="115"/>
      <c r="UNV200" s="115"/>
      <c r="UNW200" s="115"/>
      <c r="UNX200" s="115"/>
      <c r="UNY200" s="115"/>
      <c r="UNZ200" s="115"/>
      <c r="UOA200" s="115"/>
      <c r="UOB200" s="115"/>
      <c r="UOC200" s="115"/>
      <c r="UOD200" s="115"/>
      <c r="UOE200" s="115"/>
      <c r="UOF200" s="115"/>
      <c r="UOG200" s="115"/>
      <c r="UOH200" s="115"/>
      <c r="UOI200" s="115"/>
      <c r="UOJ200" s="115"/>
      <c r="UOK200" s="115"/>
      <c r="UOL200" s="115"/>
      <c r="UOM200" s="115"/>
      <c r="UON200" s="115"/>
      <c r="UOO200" s="115"/>
      <c r="UOP200" s="115"/>
      <c r="UOQ200" s="115"/>
      <c r="UOR200" s="115"/>
      <c r="UOS200" s="115"/>
      <c r="UOT200" s="115"/>
      <c r="UOU200" s="115"/>
      <c r="UOV200" s="115"/>
      <c r="UOW200" s="115"/>
      <c r="UOX200" s="115"/>
      <c r="UOY200" s="115"/>
      <c r="UOZ200" s="115"/>
      <c r="UPA200" s="115"/>
      <c r="UPB200" s="115"/>
      <c r="UPC200" s="115"/>
      <c r="UPD200" s="115"/>
      <c r="UPE200" s="115"/>
      <c r="UPF200" s="115"/>
      <c r="UPI200" s="115"/>
      <c r="UPL200" s="115"/>
      <c r="UPO200" s="115"/>
      <c r="UPR200" s="115"/>
      <c r="UPU200" s="115"/>
      <c r="UPX200" s="115"/>
      <c r="UQG200" s="115"/>
      <c r="UQJ200" s="115"/>
      <c r="UQM200" s="115"/>
      <c r="UQP200" s="115"/>
      <c r="UQY200" s="115"/>
      <c r="URE200" s="115"/>
      <c r="URH200" s="115"/>
      <c r="URK200" s="115"/>
      <c r="URN200" s="115"/>
      <c r="URT200" s="115"/>
      <c r="URW200" s="115"/>
      <c r="USC200" s="115"/>
      <c r="USE200" s="115"/>
      <c r="USF200" s="115"/>
      <c r="USH200" s="115"/>
      <c r="USY200" s="115"/>
      <c r="UTD200" s="115"/>
      <c r="UTJ200" s="115"/>
      <c r="UTM200" s="115"/>
      <c r="UTP200" s="115"/>
      <c r="UTX200" s="115"/>
      <c r="UUT200" s="115"/>
      <c r="UUU200" s="115"/>
      <c r="UUV200" s="115"/>
      <c r="UUW200" s="115"/>
      <c r="UUX200" s="115"/>
      <c r="UUY200" s="115"/>
      <c r="UVQ200" s="115"/>
      <c r="UVR200" s="115"/>
      <c r="UVU200" s="115"/>
      <c r="UVX200" s="115"/>
      <c r="UVZ200" s="115"/>
      <c r="UWB200" s="115"/>
      <c r="UWE200" s="115"/>
      <c r="UWH200" s="115"/>
      <c r="UWK200" s="115"/>
      <c r="UWN200" s="115"/>
      <c r="UWQ200" s="115"/>
      <c r="UWT200" s="115"/>
      <c r="UWW200" s="115"/>
      <c r="UWZ200" s="115"/>
      <c r="UXB200" s="115"/>
      <c r="UXO200" s="115"/>
      <c r="UXP200" s="115"/>
      <c r="UXQ200" s="115"/>
      <c r="UXR200" s="115"/>
      <c r="UXS200" s="115"/>
      <c r="UXT200" s="115"/>
      <c r="UXU200" s="115"/>
      <c r="UXV200" s="115"/>
      <c r="UXW200" s="115"/>
      <c r="UXX200" s="115"/>
      <c r="UXY200" s="115"/>
      <c r="UXZ200" s="115"/>
      <c r="UYA200" s="115"/>
      <c r="UYB200" s="115"/>
      <c r="UYC200" s="115"/>
      <c r="UYD200" s="115"/>
      <c r="UYE200" s="115"/>
      <c r="UYF200" s="115"/>
      <c r="UYG200" s="115"/>
      <c r="UYH200" s="115"/>
      <c r="UYI200" s="115"/>
      <c r="UYJ200" s="115"/>
      <c r="UYK200" s="115"/>
      <c r="UYL200" s="115"/>
      <c r="UYM200" s="115"/>
      <c r="UYN200" s="115"/>
      <c r="UYO200" s="115"/>
      <c r="UYP200" s="115"/>
      <c r="UYQ200" s="115"/>
      <c r="UYR200" s="115"/>
      <c r="UYS200" s="115"/>
      <c r="UYT200" s="115"/>
      <c r="UYU200" s="115"/>
      <c r="UYV200" s="115"/>
      <c r="UYW200" s="115"/>
      <c r="UYX200" s="115"/>
      <c r="UYY200" s="115"/>
      <c r="UYZ200" s="115"/>
      <c r="UZA200" s="115"/>
      <c r="UZB200" s="115"/>
      <c r="UZE200" s="115"/>
      <c r="UZH200" s="115"/>
      <c r="UZK200" s="115"/>
      <c r="UZN200" s="115"/>
      <c r="UZQ200" s="115"/>
      <c r="UZT200" s="115"/>
      <c r="VAC200" s="115"/>
      <c r="VAF200" s="115"/>
      <c r="VAI200" s="115"/>
      <c r="VAL200" s="115"/>
      <c r="VAU200" s="115"/>
      <c r="VBA200" s="115"/>
      <c r="VBD200" s="115"/>
      <c r="VBG200" s="115"/>
      <c r="VBJ200" s="115"/>
      <c r="VBP200" s="115"/>
      <c r="VBS200" s="115"/>
      <c r="VBY200" s="115"/>
      <c r="VCA200" s="115"/>
      <c r="VCB200" s="115"/>
      <c r="VCD200" s="115"/>
      <c r="VCU200" s="115"/>
      <c r="VCZ200" s="115"/>
      <c r="VDF200" s="115"/>
      <c r="VDI200" s="115"/>
      <c r="VDL200" s="115"/>
      <c r="VDT200" s="115"/>
      <c r="VEP200" s="115"/>
      <c r="VEQ200" s="115"/>
      <c r="VER200" s="115"/>
      <c r="VES200" s="115"/>
      <c r="VET200" s="115"/>
      <c r="VEU200" s="115"/>
      <c r="VFM200" s="115"/>
      <c r="VFN200" s="115"/>
      <c r="VFQ200" s="115"/>
      <c r="VFT200" s="115"/>
      <c r="VFV200" s="115"/>
      <c r="VFX200" s="115"/>
      <c r="VGA200" s="115"/>
      <c r="VGD200" s="115"/>
      <c r="VGG200" s="115"/>
      <c r="VGJ200" s="115"/>
      <c r="VGM200" s="115"/>
      <c r="VGP200" s="115"/>
      <c r="VGS200" s="115"/>
      <c r="VGV200" s="115"/>
      <c r="VGX200" s="115"/>
      <c r="VHK200" s="115"/>
      <c r="VHL200" s="115"/>
      <c r="VHM200" s="115"/>
      <c r="VHN200" s="115"/>
      <c r="VHO200" s="115"/>
      <c r="VHP200" s="115"/>
      <c r="VHQ200" s="115"/>
      <c r="VHR200" s="115"/>
      <c r="VHS200" s="115"/>
      <c r="VHT200" s="115"/>
      <c r="VHU200" s="115"/>
      <c r="VHV200" s="115"/>
      <c r="VHW200" s="115"/>
      <c r="VHX200" s="115"/>
      <c r="VHY200" s="115"/>
      <c r="VHZ200" s="115"/>
      <c r="VIA200" s="115"/>
      <c r="VIB200" s="115"/>
      <c r="VIC200" s="115"/>
      <c r="VID200" s="115"/>
      <c r="VIE200" s="115"/>
      <c r="VIF200" s="115"/>
      <c r="VIG200" s="115"/>
      <c r="VIH200" s="115"/>
      <c r="VII200" s="115"/>
      <c r="VIJ200" s="115"/>
      <c r="VIK200" s="115"/>
      <c r="VIL200" s="115"/>
      <c r="VIM200" s="115"/>
      <c r="VIN200" s="115"/>
      <c r="VIO200" s="115"/>
      <c r="VIP200" s="115"/>
      <c r="VIQ200" s="115"/>
      <c r="VIR200" s="115"/>
      <c r="VIS200" s="115"/>
      <c r="VIT200" s="115"/>
      <c r="VIU200" s="115"/>
      <c r="VIV200" s="115"/>
      <c r="VIW200" s="115"/>
      <c r="VIX200" s="115"/>
      <c r="VJA200" s="115"/>
      <c r="VJD200" s="115"/>
      <c r="VJG200" s="115"/>
      <c r="VJJ200" s="115"/>
      <c r="VJM200" s="115"/>
      <c r="VJP200" s="115"/>
      <c r="VJY200" s="115"/>
      <c r="VKB200" s="115"/>
      <c r="VKE200" s="115"/>
      <c r="VKH200" s="115"/>
      <c r="VKQ200" s="115"/>
      <c r="VKW200" s="115"/>
      <c r="VKZ200" s="115"/>
      <c r="VLC200" s="115"/>
      <c r="VLF200" s="115"/>
      <c r="VLL200" s="115"/>
      <c r="VLO200" s="115"/>
      <c r="VLU200" s="115"/>
      <c r="VLW200" s="115"/>
      <c r="VLX200" s="115"/>
      <c r="VLZ200" s="115"/>
      <c r="VMQ200" s="115"/>
      <c r="VMV200" s="115"/>
      <c r="VNB200" s="115"/>
      <c r="VNE200" s="115"/>
      <c r="VNH200" s="115"/>
      <c r="VNP200" s="115"/>
      <c r="VOL200" s="115"/>
      <c r="VOM200" s="115"/>
      <c r="VON200" s="115"/>
      <c r="VOO200" s="115"/>
      <c r="VOP200" s="115"/>
      <c r="VOQ200" s="115"/>
      <c r="VPI200" s="115"/>
      <c r="VPJ200" s="115"/>
      <c r="VPM200" s="115"/>
      <c r="VPP200" s="115"/>
      <c r="VPR200" s="115"/>
      <c r="VPT200" s="115"/>
      <c r="VPW200" s="115"/>
      <c r="VPZ200" s="115"/>
      <c r="VQC200" s="115"/>
      <c r="VQF200" s="115"/>
      <c r="VQI200" s="115"/>
      <c r="VQL200" s="115"/>
      <c r="VQO200" s="115"/>
      <c r="VQR200" s="115"/>
      <c r="VQT200" s="115"/>
      <c r="VRG200" s="115"/>
      <c r="VRH200" s="115"/>
      <c r="VRI200" s="115"/>
      <c r="VRJ200" s="115"/>
      <c r="VRK200" s="115"/>
      <c r="VRL200" s="115"/>
      <c r="VRM200" s="115"/>
      <c r="VRN200" s="115"/>
      <c r="VRO200" s="115"/>
      <c r="VRP200" s="115"/>
      <c r="VRQ200" s="115"/>
      <c r="VRR200" s="115"/>
      <c r="VRS200" s="115"/>
      <c r="VRT200" s="115"/>
      <c r="VRU200" s="115"/>
      <c r="VRV200" s="115"/>
      <c r="VRW200" s="115"/>
      <c r="VRX200" s="115"/>
      <c r="VRY200" s="115"/>
      <c r="VRZ200" s="115"/>
      <c r="VSA200" s="115"/>
      <c r="VSB200" s="115"/>
      <c r="VSC200" s="115"/>
      <c r="VSD200" s="115"/>
      <c r="VSE200" s="115"/>
      <c r="VSF200" s="115"/>
      <c r="VSG200" s="115"/>
      <c r="VSH200" s="115"/>
      <c r="VSI200" s="115"/>
      <c r="VSJ200" s="115"/>
      <c r="VSK200" s="115"/>
      <c r="VSL200" s="115"/>
      <c r="VSM200" s="115"/>
      <c r="VSN200" s="115"/>
      <c r="VSO200" s="115"/>
      <c r="VSP200" s="115"/>
      <c r="VSQ200" s="115"/>
      <c r="VSR200" s="115"/>
      <c r="VSS200" s="115"/>
      <c r="VST200" s="115"/>
      <c r="VSW200" s="115"/>
      <c r="VSZ200" s="115"/>
      <c r="VTC200" s="115"/>
      <c r="VTF200" s="115"/>
      <c r="VTI200" s="115"/>
      <c r="VTL200" s="115"/>
      <c r="VTU200" s="115"/>
      <c r="VTX200" s="115"/>
      <c r="VUA200" s="115"/>
      <c r="VUD200" s="115"/>
      <c r="VUM200" s="115"/>
      <c r="VUS200" s="115"/>
      <c r="VUV200" s="115"/>
      <c r="VUY200" s="115"/>
      <c r="VVB200" s="115"/>
      <c r="VVH200" s="115"/>
      <c r="VVK200" s="115"/>
      <c r="VVQ200" s="115"/>
      <c r="VVS200" s="115"/>
      <c r="VVT200" s="115"/>
      <c r="VVV200" s="115"/>
      <c r="VWM200" s="115"/>
      <c r="VWR200" s="115"/>
      <c r="VWX200" s="115"/>
      <c r="VXA200" s="115"/>
      <c r="VXD200" s="115"/>
      <c r="VXL200" s="115"/>
      <c r="VYH200" s="115"/>
      <c r="VYI200" s="115"/>
      <c r="VYJ200" s="115"/>
      <c r="VYK200" s="115"/>
      <c r="VYL200" s="115"/>
      <c r="VYM200" s="115"/>
      <c r="VZE200" s="115"/>
      <c r="VZF200" s="115"/>
      <c r="VZI200" s="115"/>
      <c r="VZL200" s="115"/>
      <c r="VZN200" s="115"/>
      <c r="VZP200" s="115"/>
      <c r="VZS200" s="115"/>
      <c r="VZV200" s="115"/>
      <c r="VZY200" s="115"/>
      <c r="WAB200" s="115"/>
      <c r="WAE200" s="115"/>
      <c r="WAH200" s="115"/>
      <c r="WAK200" s="115"/>
      <c r="WAN200" s="115"/>
      <c r="WAP200" s="115"/>
      <c r="WBC200" s="115"/>
      <c r="WBD200" s="115"/>
      <c r="WBE200" s="115"/>
      <c r="WBF200" s="115"/>
      <c r="WBG200" s="115"/>
      <c r="WBH200" s="115"/>
      <c r="WBI200" s="115"/>
      <c r="WBJ200" s="115"/>
      <c r="WBK200" s="115"/>
      <c r="WBL200" s="115"/>
      <c r="WBM200" s="115"/>
      <c r="WBN200" s="115"/>
      <c r="WBO200" s="115"/>
      <c r="WBP200" s="115"/>
      <c r="WBQ200" s="115"/>
      <c r="WBR200" s="115"/>
      <c r="WBS200" s="115"/>
      <c r="WBT200" s="115"/>
      <c r="WBU200" s="115"/>
      <c r="WBV200" s="115"/>
      <c r="WBW200" s="115"/>
      <c r="WBX200" s="115"/>
      <c r="WBY200" s="115"/>
      <c r="WBZ200" s="115"/>
      <c r="WCA200" s="115"/>
      <c r="WCB200" s="115"/>
      <c r="WCC200" s="115"/>
      <c r="WCD200" s="115"/>
      <c r="WCE200" s="115"/>
      <c r="WCF200" s="115"/>
      <c r="WCG200" s="115"/>
      <c r="WCH200" s="115"/>
      <c r="WCI200" s="115"/>
      <c r="WCJ200" s="115"/>
      <c r="WCK200" s="115"/>
      <c r="WCL200" s="115"/>
      <c r="WCM200" s="115"/>
      <c r="WCN200" s="115"/>
      <c r="WCO200" s="115"/>
      <c r="WCP200" s="115"/>
      <c r="WCS200" s="115"/>
      <c r="WCV200" s="115"/>
      <c r="WCY200" s="115"/>
      <c r="WDB200" s="115"/>
      <c r="WDE200" s="115"/>
      <c r="WDH200" s="115"/>
      <c r="WDQ200" s="115"/>
      <c r="WDT200" s="115"/>
      <c r="WDW200" s="115"/>
      <c r="WDZ200" s="115"/>
      <c r="WEI200" s="115"/>
      <c r="WEO200" s="115"/>
      <c r="WER200" s="115"/>
      <c r="WEU200" s="115"/>
      <c r="WEX200" s="115"/>
      <c r="WFD200" s="115"/>
      <c r="WFG200" s="115"/>
      <c r="WFM200" s="115"/>
      <c r="WFO200" s="115"/>
      <c r="WFP200" s="115"/>
      <c r="WFR200" s="115"/>
      <c r="WGI200" s="115"/>
      <c r="WGN200" s="115"/>
      <c r="WGT200" s="115"/>
      <c r="WGW200" s="115"/>
      <c r="WGZ200" s="115"/>
      <c r="WHH200" s="115"/>
      <c r="WID200" s="115"/>
      <c r="WIE200" s="115"/>
      <c r="WIF200" s="115"/>
      <c r="WIG200" s="115"/>
      <c r="WIH200" s="115"/>
      <c r="WII200" s="115"/>
      <c r="WJA200" s="115"/>
      <c r="WJB200" s="115"/>
      <c r="WJE200" s="115"/>
      <c r="WJH200" s="115"/>
      <c r="WJJ200" s="115"/>
      <c r="WJL200" s="115"/>
      <c r="WJO200" s="115"/>
      <c r="WJR200" s="115"/>
      <c r="WJU200" s="115"/>
      <c r="WJX200" s="115"/>
      <c r="WKA200" s="115"/>
      <c r="WKD200" s="115"/>
      <c r="WKG200" s="115"/>
      <c r="WKJ200" s="115"/>
      <c r="WKL200" s="115"/>
      <c r="WKY200" s="115"/>
      <c r="WKZ200" s="115"/>
      <c r="WLA200" s="115"/>
      <c r="WLB200" s="115"/>
      <c r="WLC200" s="115"/>
      <c r="WLD200" s="115"/>
      <c r="WLE200" s="115"/>
      <c r="WLF200" s="115"/>
      <c r="WLG200" s="115"/>
      <c r="WLH200" s="115"/>
      <c r="WLI200" s="115"/>
      <c r="WLJ200" s="115"/>
      <c r="WLK200" s="115"/>
      <c r="WLL200" s="115"/>
      <c r="WLM200" s="115"/>
      <c r="WLN200" s="115"/>
      <c r="WLO200" s="115"/>
      <c r="WLP200" s="115"/>
      <c r="WLQ200" s="115"/>
      <c r="WLR200" s="115"/>
      <c r="WLS200" s="115"/>
      <c r="WLT200" s="115"/>
      <c r="WLU200" s="115"/>
      <c r="WLV200" s="115"/>
      <c r="WLW200" s="115"/>
      <c r="WLX200" s="115"/>
      <c r="WLY200" s="115"/>
      <c r="WLZ200" s="115"/>
      <c r="WMA200" s="115"/>
      <c r="WMB200" s="115"/>
      <c r="WMC200" s="115"/>
      <c r="WMD200" s="115"/>
      <c r="WME200" s="115"/>
      <c r="WMF200" s="115"/>
      <c r="WMG200" s="115"/>
      <c r="WMH200" s="115"/>
      <c r="WMI200" s="115"/>
      <c r="WMJ200" s="115"/>
      <c r="WMK200" s="115"/>
      <c r="WML200" s="115"/>
      <c r="WMO200" s="115"/>
      <c r="WMR200" s="115"/>
      <c r="WMU200" s="115"/>
      <c r="WMX200" s="115"/>
      <c r="WNA200" s="115"/>
      <c r="WND200" s="115"/>
      <c r="WNM200" s="115"/>
      <c r="WNP200" s="115"/>
      <c r="WNS200" s="115"/>
      <c r="WNV200" s="115"/>
      <c r="WOE200" s="115"/>
      <c r="WOK200" s="115"/>
      <c r="WON200" s="115"/>
      <c r="WOQ200" s="115"/>
      <c r="WOT200" s="115"/>
      <c r="WOZ200" s="115"/>
      <c r="WPC200" s="115"/>
      <c r="WPI200" s="115"/>
      <c r="WPK200" s="115"/>
      <c r="WPL200" s="115"/>
      <c r="WPN200" s="115"/>
      <c r="WQE200" s="115"/>
      <c r="WQJ200" s="115"/>
      <c r="WQP200" s="115"/>
      <c r="WQS200" s="115"/>
      <c r="WQV200" s="115"/>
      <c r="WRD200" s="115"/>
      <c r="WRZ200" s="115"/>
      <c r="WSA200" s="115"/>
      <c r="WSB200" s="115"/>
      <c r="WSC200" s="115"/>
      <c r="WSD200" s="115"/>
      <c r="WSE200" s="115"/>
      <c r="WSW200" s="115"/>
      <c r="WSX200" s="115"/>
      <c r="WTA200" s="115"/>
      <c r="WTD200" s="115"/>
      <c r="WTF200" s="115"/>
      <c r="WTH200" s="115"/>
      <c r="WTK200" s="115"/>
      <c r="WTN200" s="115"/>
      <c r="WTQ200" s="115"/>
      <c r="WTT200" s="115"/>
      <c r="WTW200" s="115"/>
      <c r="WTZ200" s="115"/>
      <c r="WUC200" s="115"/>
      <c r="WUF200" s="115"/>
      <c r="WUH200" s="115"/>
      <c r="WUU200" s="115"/>
      <c r="WUV200" s="115"/>
      <c r="WUW200" s="115"/>
      <c r="WUX200" s="115"/>
      <c r="WUY200" s="115"/>
      <c r="WUZ200" s="115"/>
      <c r="WVA200" s="115"/>
      <c r="WVB200" s="115"/>
      <c r="WVC200" s="115"/>
      <c r="WVD200" s="115"/>
      <c r="WVE200" s="115"/>
      <c r="WVF200" s="115"/>
      <c r="WVG200" s="115"/>
      <c r="WVH200" s="115"/>
      <c r="WVI200" s="115"/>
      <c r="WVJ200" s="115"/>
      <c r="WVK200" s="115"/>
      <c r="WVL200" s="115"/>
      <c r="WVM200" s="115"/>
      <c r="WVN200" s="115"/>
      <c r="WVO200" s="115"/>
      <c r="WVP200" s="115"/>
      <c r="WVQ200" s="115"/>
      <c r="WVR200" s="115"/>
      <c r="WVS200" s="115"/>
      <c r="WVT200" s="115"/>
      <c r="WVU200" s="115"/>
      <c r="WVV200" s="115"/>
      <c r="WVW200" s="115"/>
      <c r="WVX200" s="115"/>
      <c r="WVY200" s="115"/>
      <c r="WVZ200" s="115"/>
      <c r="WWA200" s="115"/>
      <c r="WWB200" s="115"/>
      <c r="WWC200" s="115"/>
      <c r="WWD200" s="115"/>
      <c r="WWE200" s="115"/>
      <c r="WWF200" s="115"/>
      <c r="WWG200" s="115"/>
      <c r="WWH200" s="115"/>
      <c r="WWI200" s="115"/>
      <c r="WWJ200" s="115"/>
      <c r="WWK200" s="115"/>
      <c r="WWL200" s="115"/>
      <c r="WWM200" s="115"/>
      <c r="WWN200" s="115"/>
      <c r="WWO200" s="115"/>
      <c r="WWP200" s="115"/>
      <c r="WWQ200" s="115"/>
      <c r="WWR200" s="115"/>
      <c r="WWS200" s="115"/>
      <c r="WWT200" s="115"/>
      <c r="WWU200" s="115"/>
      <c r="WWV200" s="115"/>
      <c r="WWW200" s="115"/>
      <c r="WWX200" s="115"/>
      <c r="WWY200" s="115"/>
      <c r="WWZ200" s="115"/>
      <c r="WXA200" s="115"/>
      <c r="WXB200" s="115"/>
      <c r="WXC200" s="115"/>
      <c r="WXD200" s="115"/>
      <c r="WXE200" s="115"/>
      <c r="WXF200" s="115"/>
      <c r="WXG200" s="115"/>
      <c r="WXH200" s="115"/>
      <c r="WXI200" s="115"/>
      <c r="WXJ200" s="115"/>
      <c r="WXK200" s="115"/>
      <c r="WXL200" s="115"/>
      <c r="WXM200" s="115"/>
      <c r="WXN200" s="115"/>
      <c r="WXO200" s="115"/>
      <c r="WXP200" s="115"/>
      <c r="WXQ200" s="115"/>
      <c r="WXR200" s="115"/>
      <c r="WXS200" s="115"/>
      <c r="WXT200" s="115"/>
      <c r="WXU200" s="115"/>
      <c r="WXV200" s="115"/>
      <c r="WXW200" s="115"/>
      <c r="WXX200" s="115"/>
      <c r="WXY200" s="115"/>
      <c r="WXZ200" s="115"/>
      <c r="WYA200" s="115"/>
      <c r="WYB200" s="115"/>
      <c r="WYC200" s="115"/>
      <c r="WYD200" s="115"/>
      <c r="WYE200" s="115"/>
      <c r="WYF200" s="115"/>
      <c r="WYG200" s="115"/>
      <c r="WYH200" s="115"/>
      <c r="WYI200" s="115"/>
      <c r="WYJ200" s="115"/>
      <c r="WYK200" s="115"/>
      <c r="WYL200" s="115"/>
      <c r="WYM200" s="115"/>
      <c r="WYN200" s="115"/>
      <c r="WYO200" s="115"/>
      <c r="WYP200" s="115"/>
      <c r="WYQ200" s="115"/>
      <c r="WYR200" s="115"/>
      <c r="WYS200" s="115"/>
      <c r="WYT200" s="115"/>
      <c r="WYU200" s="115"/>
      <c r="WYV200" s="115"/>
      <c r="WYW200" s="115"/>
      <c r="WYX200" s="115"/>
      <c r="WYY200" s="115"/>
      <c r="WYZ200" s="115"/>
      <c r="WZA200" s="115"/>
      <c r="WZB200" s="115"/>
      <c r="WZC200" s="115"/>
      <c r="WZD200" s="115"/>
      <c r="WZE200" s="115"/>
      <c r="WZF200" s="115"/>
      <c r="WZG200" s="115"/>
      <c r="WZH200" s="115"/>
      <c r="WZI200" s="115"/>
      <c r="WZJ200" s="115"/>
      <c r="WZK200" s="115"/>
      <c r="WZL200" s="115"/>
      <c r="WZM200" s="115"/>
      <c r="WZN200" s="115"/>
      <c r="WZO200" s="115"/>
      <c r="WZP200" s="115"/>
      <c r="WZQ200" s="115"/>
      <c r="WZR200" s="115"/>
      <c r="WZS200" s="115"/>
      <c r="WZT200" s="115"/>
      <c r="WZU200" s="115"/>
      <c r="WZV200" s="115"/>
      <c r="WZW200" s="115"/>
      <c r="WZX200" s="115"/>
      <c r="WZY200" s="115"/>
      <c r="WZZ200" s="115"/>
      <c r="XAA200" s="115"/>
      <c r="XAB200" s="115"/>
      <c r="XAC200" s="115"/>
      <c r="XAD200" s="115"/>
      <c r="XAE200" s="115"/>
      <c r="XAF200" s="115"/>
      <c r="XAG200" s="115"/>
      <c r="XAH200" s="115"/>
      <c r="XAI200" s="115"/>
      <c r="XAJ200" s="115"/>
      <c r="XAK200" s="115"/>
      <c r="XAL200" s="115"/>
      <c r="XAM200" s="115"/>
      <c r="XAN200" s="115"/>
      <c r="XAO200" s="115"/>
      <c r="XAP200" s="115"/>
      <c r="XAQ200" s="115"/>
      <c r="XAR200" s="115"/>
      <c r="XAS200" s="115"/>
      <c r="XAT200" s="115"/>
      <c r="XAU200" s="115"/>
      <c r="XAV200" s="115"/>
      <c r="XAW200" s="115"/>
      <c r="XAX200" s="115"/>
      <c r="XAY200" s="115"/>
      <c r="XAZ200" s="115"/>
      <c r="XBA200" s="115"/>
      <c r="XBB200" s="115"/>
      <c r="XBC200" s="115"/>
      <c r="XBD200" s="115"/>
      <c r="XBE200" s="115"/>
      <c r="XBF200" s="115"/>
      <c r="XBG200" s="115"/>
      <c r="XBH200" s="115"/>
      <c r="XBI200" s="115"/>
      <c r="XBJ200" s="115"/>
      <c r="XBK200" s="115"/>
      <c r="XBL200" s="115"/>
      <c r="XBM200" s="115"/>
      <c r="XBN200" s="115"/>
      <c r="XBO200" s="115"/>
      <c r="XBP200" s="115"/>
      <c r="XBQ200" s="115"/>
      <c r="XBR200" s="115"/>
      <c r="XBS200" s="115"/>
      <c r="XBT200" s="115"/>
      <c r="XBU200" s="115"/>
      <c r="XBV200" s="115"/>
      <c r="XBW200" s="115"/>
      <c r="XBX200" s="115"/>
      <c r="XBY200" s="115"/>
      <c r="XBZ200" s="115"/>
      <c r="XCA200" s="115"/>
      <c r="XCB200" s="115"/>
      <c r="XCC200" s="115"/>
      <c r="XCD200" s="115"/>
      <c r="XCE200" s="115"/>
      <c r="XCF200" s="115"/>
      <c r="XCG200" s="115"/>
      <c r="XCH200" s="115"/>
      <c r="XCI200" s="115"/>
      <c r="XCJ200" s="115"/>
      <c r="XCK200" s="115"/>
      <c r="XCL200" s="115"/>
      <c r="XCM200" s="115"/>
      <c r="XCN200" s="115"/>
      <c r="XCO200" s="115"/>
      <c r="XCP200" s="115"/>
      <c r="XCQ200" s="115"/>
      <c r="XCR200" s="115"/>
      <c r="XCS200" s="115"/>
      <c r="XCT200" s="115"/>
      <c r="XCU200" s="115"/>
      <c r="XCV200" s="115"/>
      <c r="XCW200" s="115"/>
      <c r="XCX200" s="115"/>
      <c r="XCY200" s="115"/>
      <c r="XCZ200" s="115"/>
      <c r="XDA200" s="115"/>
      <c r="XDB200" s="115"/>
      <c r="XDC200" s="115"/>
      <c r="XDD200" s="115"/>
      <c r="XDE200" s="115"/>
      <c r="XDF200" s="115"/>
      <c r="XDG200" s="115"/>
      <c r="XDH200" s="115"/>
      <c r="XDI200" s="115"/>
      <c r="XDJ200" s="115"/>
      <c r="XDK200" s="115"/>
      <c r="XDL200" s="115"/>
      <c r="XDM200" s="115"/>
      <c r="XDN200" s="115"/>
      <c r="XDO200" s="115"/>
      <c r="XDP200" s="115"/>
      <c r="XDQ200" s="115"/>
      <c r="XDR200" s="115"/>
      <c r="XDS200" s="115"/>
      <c r="XDT200" s="115"/>
      <c r="XDU200" s="115"/>
      <c r="XDV200" s="115"/>
      <c r="XDW200" s="115"/>
      <c r="XDX200" s="115"/>
      <c r="XDY200" s="115"/>
      <c r="XDZ200" s="115"/>
      <c r="XEA200" s="115"/>
      <c r="XEB200" s="115"/>
      <c r="XEC200" s="115"/>
      <c r="XED200" s="115"/>
      <c r="XEE200" s="115"/>
      <c r="XEF200" s="115"/>
      <c r="XEG200" s="115"/>
      <c r="XEH200" s="115"/>
      <c r="XEI200" s="115"/>
      <c r="XEJ200" s="115"/>
      <c r="XEK200" s="115"/>
      <c r="XEL200" s="115"/>
      <c r="XEM200" s="115"/>
      <c r="XEN200" s="115"/>
      <c r="XEO200" s="115"/>
      <c r="XEP200" s="115"/>
      <c r="XEQ200" s="115"/>
      <c r="XER200" s="115"/>
      <c r="XES200" s="115"/>
      <c r="XET200" s="115"/>
      <c r="XEU200" s="115"/>
      <c r="XEV200" s="115"/>
      <c r="XEW200" s="115"/>
      <c r="XEX200" s="115"/>
      <c r="XEY200" s="115"/>
      <c r="XEZ200" s="115"/>
      <c r="XFA200" s="115"/>
      <c r="XFB200" s="115"/>
      <c r="XFC200" s="115"/>
      <c r="XFD200" s="115"/>
    </row>
    <row r="201" spans="1:16384" s="45" customFormat="1" ht="21.75" hidden="1" customHeight="1">
      <c r="A201" s="8" t="s">
        <v>199</v>
      </c>
      <c r="B201" s="44" t="s">
        <v>325</v>
      </c>
      <c r="C201" s="53"/>
      <c r="D201" s="59"/>
      <c r="E201" s="51"/>
    </row>
    <row r="202" spans="1:16384" s="45" customFormat="1" ht="20.25" hidden="1" customHeight="1">
      <c r="A202" s="8" t="s">
        <v>200</v>
      </c>
      <c r="B202" s="44" t="s">
        <v>325</v>
      </c>
      <c r="C202" s="53"/>
      <c r="D202" s="59"/>
      <c r="E202" s="60"/>
    </row>
    <row r="203" spans="1:16384" s="45" customFormat="1" ht="20.25" hidden="1" customHeight="1">
      <c r="A203" s="7" t="s">
        <v>201</v>
      </c>
      <c r="B203" s="44" t="s">
        <v>325</v>
      </c>
      <c r="C203" s="53"/>
      <c r="D203" s="58"/>
      <c r="E203" s="62"/>
    </row>
    <row r="204" spans="1:16384" s="45" customFormat="1" ht="20.25" hidden="1" customHeight="1">
      <c r="A204" s="4" t="s">
        <v>202</v>
      </c>
      <c r="B204" s="44" t="s">
        <v>332</v>
      </c>
      <c r="C204" s="53"/>
      <c r="D204" s="59"/>
      <c r="E204" s="60"/>
    </row>
    <row r="205" spans="1:16384" s="45" customFormat="1" ht="21.75" hidden="1" customHeight="1">
      <c r="A205" s="4" t="s">
        <v>203</v>
      </c>
      <c r="B205" s="44" t="s">
        <v>325</v>
      </c>
      <c r="C205" s="53"/>
      <c r="D205" s="58"/>
      <c r="E205" s="62"/>
    </row>
    <row r="206" spans="1:16384" s="45" customFormat="1" ht="21.75" hidden="1" customHeight="1">
      <c r="A206" s="6" t="s">
        <v>204</v>
      </c>
      <c r="B206" s="44" t="s">
        <v>325</v>
      </c>
      <c r="C206" s="53"/>
      <c r="D206" s="58"/>
      <c r="E206" s="62"/>
    </row>
    <row r="207" spans="1:16384" s="45" customFormat="1" ht="21.75" hidden="1" customHeight="1">
      <c r="A207" s="6" t="s">
        <v>205</v>
      </c>
      <c r="B207" s="44" t="s">
        <v>325</v>
      </c>
      <c r="C207" s="53"/>
      <c r="D207" s="59"/>
      <c r="E207" s="60"/>
    </row>
    <row r="208" spans="1:16384" s="45" customFormat="1" ht="21.75" hidden="1" customHeight="1">
      <c r="A208" s="6" t="s">
        <v>206</v>
      </c>
      <c r="B208" s="44" t="s">
        <v>329</v>
      </c>
      <c r="C208" s="53"/>
      <c r="D208" s="59"/>
      <c r="E208" s="60"/>
    </row>
    <row r="209" spans="1:16384" s="45" customFormat="1" ht="20.25" hidden="1" customHeight="1">
      <c r="A209" s="6" t="s">
        <v>207</v>
      </c>
      <c r="B209" s="44" t="s">
        <v>325</v>
      </c>
      <c r="C209" s="53"/>
      <c r="D209" s="59"/>
      <c r="E209" s="60"/>
    </row>
    <row r="210" spans="1:16384" s="45" customFormat="1" ht="21.75" hidden="1" customHeight="1">
      <c r="A210" s="8" t="s">
        <v>208</v>
      </c>
      <c r="B210" s="44" t="s">
        <v>325</v>
      </c>
      <c r="C210" s="53"/>
      <c r="D210" s="59"/>
      <c r="E210" s="60"/>
    </row>
    <row r="211" spans="1:16384" s="45" customFormat="1" ht="21.75" hidden="1" customHeight="1">
      <c r="A211" s="8" t="s">
        <v>209</v>
      </c>
      <c r="B211" s="44" t="s">
        <v>325</v>
      </c>
      <c r="C211" s="53"/>
      <c r="D211" s="59"/>
      <c r="E211" s="60"/>
    </row>
    <row r="212" spans="1:16384" s="45" customFormat="1" ht="21.75" hidden="1" customHeight="1">
      <c r="A212" s="8" t="s">
        <v>210</v>
      </c>
      <c r="B212" s="44" t="s">
        <v>330</v>
      </c>
      <c r="C212" s="53"/>
      <c r="D212" s="59"/>
      <c r="E212" s="60"/>
    </row>
    <row r="213" spans="1:16384" s="45" customFormat="1" ht="21.75" hidden="1" customHeight="1">
      <c r="A213" s="8" t="s">
        <v>211</v>
      </c>
      <c r="B213" s="44" t="s">
        <v>325</v>
      </c>
      <c r="C213" s="53"/>
      <c r="D213" s="59"/>
      <c r="E213" s="60"/>
    </row>
    <row r="214" spans="1:16384" s="45" customFormat="1" ht="20.25" hidden="1" customHeight="1">
      <c r="A214" s="4" t="s">
        <v>212</v>
      </c>
      <c r="B214" s="44" t="s">
        <v>325</v>
      </c>
      <c r="C214" s="53"/>
      <c r="D214" s="59"/>
      <c r="E214" s="60"/>
    </row>
    <row r="215" spans="1:16384" s="45" customFormat="1" ht="20.25" hidden="1" customHeight="1">
      <c r="A215" s="4" t="s">
        <v>213</v>
      </c>
      <c r="B215" s="44" t="s">
        <v>329</v>
      </c>
      <c r="C215" s="53"/>
      <c r="D215" s="59"/>
      <c r="E215" s="60"/>
    </row>
    <row r="216" spans="1:16384" s="45" customFormat="1" ht="21.75" hidden="1" customHeight="1">
      <c r="A216" s="8" t="s">
        <v>214</v>
      </c>
      <c r="B216" s="44" t="s">
        <v>325</v>
      </c>
      <c r="C216" s="53"/>
      <c r="D216" s="59"/>
      <c r="E216" s="60"/>
    </row>
    <row r="217" spans="1:16384" s="45" customFormat="1" ht="20.25" hidden="1" customHeight="1">
      <c r="A217" s="8" t="s">
        <v>215</v>
      </c>
      <c r="B217" s="44" t="s">
        <v>325</v>
      </c>
      <c r="C217" s="53"/>
      <c r="D217" s="59"/>
      <c r="E217" s="60"/>
    </row>
    <row r="218" spans="1:16384" s="45" customFormat="1" ht="18" customHeight="1">
      <c r="A218" s="10" t="s">
        <v>22</v>
      </c>
      <c r="B218" s="111" t="s">
        <v>325</v>
      </c>
      <c r="C218" s="112">
        <v>20</v>
      </c>
      <c r="D218" s="113">
        <v>22000</v>
      </c>
      <c r="E218" s="114">
        <f>+D218*C218</f>
        <v>440000</v>
      </c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C218" s="49"/>
      <c r="AF218" s="49"/>
      <c r="AI218" s="49"/>
      <c r="AL218" s="49"/>
      <c r="AO218" s="49"/>
      <c r="AR218" s="49"/>
      <c r="BA218" s="49"/>
      <c r="BD218" s="49"/>
      <c r="BG218" s="49"/>
      <c r="BJ218" s="49"/>
      <c r="BS218" s="49"/>
      <c r="BY218" s="49"/>
      <c r="CB218" s="49"/>
      <c r="CE218" s="49"/>
      <c r="CH218" s="49"/>
      <c r="CN218" s="49"/>
      <c r="CQ218" s="49"/>
      <c r="CW218" s="49"/>
      <c r="CY218" s="49"/>
      <c r="CZ218" s="49"/>
      <c r="DB218" s="49"/>
      <c r="DS218" s="49"/>
      <c r="DX218" s="49"/>
      <c r="ED218" s="49"/>
      <c r="EG218" s="49"/>
      <c r="EJ218" s="49"/>
      <c r="ER218" s="49"/>
      <c r="FN218" s="49"/>
      <c r="FO218" s="49"/>
      <c r="FP218" s="49"/>
      <c r="FQ218" s="49"/>
      <c r="FR218" s="49"/>
      <c r="FS218" s="49"/>
      <c r="GK218" s="49"/>
      <c r="GL218" s="49"/>
      <c r="GO218" s="49"/>
      <c r="GR218" s="49"/>
      <c r="GT218" s="49"/>
      <c r="GV218" s="49"/>
      <c r="GY218" s="49"/>
      <c r="HB218" s="49"/>
      <c r="HE218" s="49"/>
      <c r="HH218" s="49"/>
      <c r="HK218" s="49"/>
      <c r="HN218" s="49"/>
      <c r="HQ218" s="49"/>
      <c r="HT218" s="49"/>
      <c r="HV218" s="49"/>
      <c r="II218" s="49"/>
      <c r="IJ218" s="49"/>
      <c r="IK218" s="49"/>
      <c r="IL218" s="49"/>
      <c r="IM218" s="49"/>
      <c r="IN218" s="49"/>
      <c r="IO218" s="49"/>
      <c r="IP218" s="49"/>
      <c r="IQ218" s="49"/>
      <c r="IR218" s="49"/>
      <c r="IS218" s="49"/>
      <c r="IT218" s="49"/>
      <c r="IU218" s="49"/>
      <c r="IV218" s="49"/>
      <c r="IW218" s="49"/>
      <c r="IX218" s="49"/>
      <c r="IY218" s="49"/>
      <c r="IZ218" s="49"/>
      <c r="JA218" s="49"/>
      <c r="JB218" s="49"/>
      <c r="JC218" s="49"/>
      <c r="JD218" s="49"/>
      <c r="JE218" s="49"/>
      <c r="JF218" s="49"/>
      <c r="JG218" s="49"/>
      <c r="JH218" s="49"/>
      <c r="JI218" s="49"/>
      <c r="JJ218" s="49"/>
      <c r="JK218" s="49"/>
      <c r="JL218" s="49"/>
      <c r="JM218" s="49"/>
      <c r="JN218" s="49"/>
      <c r="JO218" s="49"/>
      <c r="JP218" s="49"/>
      <c r="JQ218" s="49"/>
      <c r="JR218" s="49"/>
      <c r="JS218" s="49"/>
      <c r="JT218" s="49"/>
      <c r="JU218" s="49"/>
      <c r="JV218" s="49"/>
      <c r="JY218" s="49"/>
      <c r="KB218" s="49"/>
      <c r="KE218" s="49"/>
      <c r="KH218" s="49"/>
      <c r="KK218" s="49"/>
      <c r="KN218" s="49"/>
      <c r="KW218" s="49"/>
      <c r="KZ218" s="49"/>
      <c r="LC218" s="49"/>
      <c r="LF218" s="49"/>
      <c r="LO218" s="49"/>
      <c r="LU218" s="49"/>
      <c r="LX218" s="49"/>
      <c r="MA218" s="49"/>
      <c r="MD218" s="49"/>
      <c r="MJ218" s="49"/>
      <c r="MM218" s="49"/>
      <c r="MS218" s="49"/>
      <c r="MU218" s="49"/>
      <c r="MV218" s="49"/>
      <c r="MX218" s="49"/>
      <c r="NO218" s="49"/>
      <c r="NT218" s="49"/>
      <c r="NZ218" s="49"/>
      <c r="OC218" s="49"/>
      <c r="OF218" s="49"/>
      <c r="ON218" s="49"/>
      <c r="PJ218" s="49"/>
      <c r="PK218" s="49"/>
      <c r="PL218" s="49"/>
      <c r="PM218" s="49"/>
      <c r="PN218" s="49"/>
      <c r="PO218" s="49"/>
      <c r="QG218" s="49"/>
      <c r="QH218" s="49"/>
      <c r="QK218" s="49"/>
      <c r="QN218" s="49"/>
      <c r="QP218" s="49"/>
      <c r="QR218" s="49"/>
      <c r="QU218" s="49"/>
      <c r="QX218" s="49"/>
      <c r="RA218" s="49"/>
      <c r="RD218" s="49"/>
      <c r="RG218" s="49"/>
      <c r="RJ218" s="49"/>
      <c r="RM218" s="49"/>
      <c r="RP218" s="49"/>
      <c r="RR218" s="49"/>
      <c r="SE218" s="49"/>
      <c r="SF218" s="49"/>
      <c r="SG218" s="49"/>
      <c r="SH218" s="49"/>
      <c r="SI218" s="49"/>
      <c r="SJ218" s="49"/>
      <c r="SK218" s="49"/>
      <c r="SL218" s="49"/>
      <c r="SM218" s="49"/>
      <c r="SN218" s="49"/>
      <c r="SO218" s="49"/>
      <c r="SP218" s="49"/>
      <c r="SQ218" s="49"/>
      <c r="SR218" s="49"/>
      <c r="SS218" s="49"/>
      <c r="ST218" s="49"/>
      <c r="SU218" s="49"/>
      <c r="SV218" s="49"/>
      <c r="SW218" s="49"/>
      <c r="SX218" s="49"/>
      <c r="SY218" s="49"/>
      <c r="SZ218" s="49"/>
      <c r="TA218" s="49"/>
      <c r="TB218" s="49"/>
      <c r="TC218" s="49"/>
      <c r="TD218" s="49"/>
      <c r="TE218" s="49"/>
      <c r="TF218" s="49"/>
      <c r="TG218" s="49"/>
      <c r="TH218" s="49"/>
      <c r="TI218" s="49"/>
      <c r="TJ218" s="49"/>
      <c r="TK218" s="49"/>
      <c r="TL218" s="49"/>
      <c r="TM218" s="49"/>
      <c r="TN218" s="49"/>
      <c r="TO218" s="49"/>
      <c r="TP218" s="49"/>
      <c r="TQ218" s="49"/>
      <c r="TR218" s="49"/>
      <c r="TU218" s="49"/>
      <c r="TX218" s="49"/>
      <c r="UA218" s="49"/>
      <c r="UD218" s="49"/>
      <c r="UG218" s="49"/>
      <c r="UJ218" s="49"/>
      <c r="US218" s="49"/>
      <c r="UV218" s="49"/>
      <c r="UY218" s="49"/>
      <c r="VB218" s="49"/>
      <c r="VK218" s="49"/>
      <c r="VQ218" s="49"/>
      <c r="VT218" s="49"/>
      <c r="VW218" s="49"/>
      <c r="VZ218" s="49"/>
      <c r="WF218" s="49"/>
      <c r="WI218" s="49"/>
      <c r="WO218" s="49"/>
      <c r="WQ218" s="49"/>
      <c r="WR218" s="49"/>
      <c r="WT218" s="49"/>
      <c r="XK218" s="49"/>
      <c r="XP218" s="49"/>
      <c r="XV218" s="49"/>
      <c r="XY218" s="49"/>
      <c r="YB218" s="49"/>
      <c r="YJ218" s="49"/>
      <c r="ZF218" s="49"/>
      <c r="ZG218" s="49"/>
      <c r="ZH218" s="49"/>
      <c r="ZI218" s="49"/>
      <c r="ZJ218" s="49"/>
      <c r="ZK218" s="49"/>
      <c r="AAC218" s="49"/>
      <c r="AAD218" s="49"/>
      <c r="AAG218" s="49"/>
      <c r="AAJ218" s="49"/>
      <c r="AAL218" s="49"/>
      <c r="AAN218" s="49"/>
      <c r="AAQ218" s="49"/>
      <c r="AAT218" s="49"/>
      <c r="AAW218" s="49"/>
      <c r="AAZ218" s="49"/>
      <c r="ABC218" s="49"/>
      <c r="ABF218" s="49"/>
      <c r="ABI218" s="49"/>
      <c r="ABL218" s="49"/>
      <c r="ABN218" s="49"/>
      <c r="ACA218" s="49"/>
      <c r="ACB218" s="49"/>
      <c r="ACC218" s="49"/>
      <c r="ACD218" s="49"/>
      <c r="ACE218" s="49"/>
      <c r="ACF218" s="49"/>
      <c r="ACG218" s="49"/>
      <c r="ACH218" s="49"/>
      <c r="ACI218" s="49"/>
      <c r="ACJ218" s="49"/>
      <c r="ACK218" s="49"/>
      <c r="ACL218" s="49"/>
      <c r="ACM218" s="49"/>
      <c r="ACN218" s="49"/>
      <c r="ACO218" s="49"/>
      <c r="ACP218" s="49"/>
      <c r="ACQ218" s="49"/>
      <c r="ACR218" s="49"/>
      <c r="ACS218" s="49"/>
      <c r="ACT218" s="49"/>
      <c r="ACU218" s="49"/>
      <c r="ACV218" s="49"/>
      <c r="ACW218" s="49"/>
      <c r="ACX218" s="49"/>
      <c r="ACY218" s="49"/>
      <c r="ACZ218" s="49"/>
      <c r="ADA218" s="49"/>
      <c r="ADB218" s="49"/>
      <c r="ADC218" s="49"/>
      <c r="ADD218" s="49"/>
      <c r="ADE218" s="49"/>
      <c r="ADF218" s="49"/>
      <c r="ADG218" s="49"/>
      <c r="ADH218" s="49"/>
      <c r="ADI218" s="49"/>
      <c r="ADJ218" s="49"/>
      <c r="ADK218" s="49"/>
      <c r="ADL218" s="49"/>
      <c r="ADM218" s="49"/>
      <c r="ADN218" s="49"/>
      <c r="ADQ218" s="49"/>
      <c r="ADT218" s="49"/>
      <c r="ADW218" s="49"/>
      <c r="ADZ218" s="49"/>
      <c r="AEC218" s="49"/>
      <c r="AEF218" s="49"/>
      <c r="AEO218" s="49"/>
      <c r="AER218" s="49"/>
      <c r="AEU218" s="49"/>
      <c r="AEX218" s="49"/>
      <c r="AFG218" s="49"/>
      <c r="AFM218" s="49"/>
      <c r="AFP218" s="49"/>
      <c r="AFS218" s="49"/>
      <c r="AFV218" s="49"/>
      <c r="AGB218" s="49"/>
      <c r="AGE218" s="49"/>
      <c r="AGK218" s="49"/>
      <c r="AGM218" s="49"/>
      <c r="AGN218" s="49"/>
      <c r="AGP218" s="49"/>
      <c r="AHG218" s="49"/>
      <c r="AHL218" s="49"/>
      <c r="AHR218" s="49"/>
      <c r="AHU218" s="49"/>
      <c r="AHX218" s="49"/>
      <c r="AIF218" s="49"/>
      <c r="AJB218" s="49"/>
      <c r="AJC218" s="49"/>
      <c r="AJD218" s="49"/>
      <c r="AJE218" s="49"/>
      <c r="AJF218" s="49"/>
      <c r="AJG218" s="49"/>
      <c r="AJY218" s="49"/>
      <c r="AJZ218" s="49"/>
      <c r="AKC218" s="49"/>
      <c r="AKF218" s="49"/>
      <c r="AKH218" s="49"/>
      <c r="AKJ218" s="49"/>
      <c r="AKM218" s="49"/>
      <c r="AKP218" s="49"/>
      <c r="AKS218" s="49"/>
      <c r="AKV218" s="49"/>
      <c r="AKY218" s="49"/>
      <c r="ALB218" s="49"/>
      <c r="ALE218" s="49"/>
      <c r="ALH218" s="49"/>
      <c r="ALJ218" s="49"/>
      <c r="ALW218" s="49"/>
      <c r="ALX218" s="49"/>
      <c r="ALY218" s="49"/>
      <c r="ALZ218" s="49"/>
      <c r="AMA218" s="49"/>
      <c r="AMB218" s="49"/>
      <c r="AMC218" s="49"/>
      <c r="AMD218" s="49"/>
      <c r="AME218" s="49"/>
      <c r="AMF218" s="49"/>
      <c r="AMG218" s="49"/>
      <c r="AMH218" s="49"/>
      <c r="AMI218" s="49"/>
      <c r="AMJ218" s="49"/>
      <c r="AMK218" s="49"/>
      <c r="AML218" s="49"/>
      <c r="AMM218" s="49"/>
      <c r="AMN218" s="49"/>
      <c r="AMO218" s="49"/>
      <c r="AMP218" s="49"/>
      <c r="AMQ218" s="49"/>
      <c r="AMR218" s="49"/>
      <c r="AMS218" s="49"/>
      <c r="AMT218" s="49"/>
      <c r="AMU218" s="49"/>
      <c r="AMV218" s="49"/>
      <c r="AMW218" s="49"/>
      <c r="AMX218" s="49"/>
      <c r="AMY218" s="49"/>
      <c r="AMZ218" s="49"/>
      <c r="ANA218" s="49"/>
      <c r="ANB218" s="49"/>
      <c r="ANC218" s="49"/>
      <c r="AND218" s="49"/>
      <c r="ANE218" s="49"/>
      <c r="ANF218" s="49"/>
      <c r="ANG218" s="49"/>
      <c r="ANH218" s="49"/>
      <c r="ANI218" s="49"/>
      <c r="ANJ218" s="49"/>
      <c r="ANM218" s="49"/>
      <c r="ANP218" s="49"/>
      <c r="ANS218" s="49"/>
      <c r="ANV218" s="49"/>
      <c r="ANY218" s="49"/>
      <c r="AOB218" s="49"/>
      <c r="AOK218" s="49"/>
      <c r="AON218" s="49"/>
      <c r="AOQ218" s="49"/>
      <c r="AOT218" s="49"/>
      <c r="APC218" s="49"/>
      <c r="API218" s="49"/>
      <c r="APL218" s="49"/>
      <c r="APO218" s="49"/>
      <c r="APR218" s="49"/>
      <c r="APX218" s="49"/>
      <c r="AQA218" s="49"/>
      <c r="AQG218" s="49"/>
      <c r="AQI218" s="49"/>
      <c r="AQJ218" s="49"/>
      <c r="AQL218" s="49"/>
      <c r="ARC218" s="49"/>
      <c r="ARH218" s="49"/>
      <c r="ARN218" s="49"/>
      <c r="ARQ218" s="49"/>
      <c r="ART218" s="49"/>
      <c r="ASB218" s="49"/>
      <c r="ASX218" s="49"/>
      <c r="ASY218" s="49"/>
      <c r="ASZ218" s="49"/>
      <c r="ATA218" s="49"/>
      <c r="ATB218" s="49"/>
      <c r="ATC218" s="49"/>
      <c r="ATU218" s="49"/>
      <c r="ATV218" s="49"/>
      <c r="ATY218" s="49"/>
      <c r="AUB218" s="49"/>
      <c r="AUD218" s="49"/>
      <c r="AUF218" s="49"/>
      <c r="AUI218" s="49"/>
      <c r="AUL218" s="49"/>
      <c r="AUO218" s="49"/>
      <c r="AUR218" s="49"/>
      <c r="AUU218" s="49"/>
      <c r="AUX218" s="49"/>
      <c r="AVA218" s="49"/>
      <c r="AVD218" s="49"/>
      <c r="AVF218" s="49"/>
      <c r="AVS218" s="49"/>
      <c r="AVT218" s="49"/>
      <c r="AVU218" s="49"/>
      <c r="AVV218" s="49"/>
      <c r="AVW218" s="49"/>
      <c r="AVX218" s="49"/>
      <c r="AVY218" s="49"/>
      <c r="AVZ218" s="49"/>
      <c r="AWA218" s="49"/>
      <c r="AWB218" s="49"/>
      <c r="AWC218" s="49"/>
      <c r="AWD218" s="49"/>
      <c r="AWE218" s="49"/>
      <c r="AWF218" s="49"/>
      <c r="AWG218" s="49"/>
      <c r="AWH218" s="49"/>
      <c r="AWI218" s="49"/>
      <c r="AWJ218" s="49"/>
      <c r="AWK218" s="49"/>
      <c r="AWL218" s="49"/>
      <c r="AWM218" s="49"/>
      <c r="AWN218" s="49"/>
      <c r="AWO218" s="49"/>
      <c r="AWP218" s="49"/>
      <c r="AWQ218" s="49"/>
      <c r="AWR218" s="49"/>
      <c r="AWS218" s="49"/>
      <c r="AWT218" s="49"/>
      <c r="AWU218" s="49"/>
      <c r="AWV218" s="49"/>
      <c r="AWW218" s="49"/>
      <c r="AWX218" s="49"/>
      <c r="AWY218" s="49"/>
      <c r="AWZ218" s="49"/>
      <c r="AXA218" s="49"/>
      <c r="AXB218" s="49"/>
      <c r="AXC218" s="49"/>
      <c r="AXD218" s="49"/>
      <c r="AXE218" s="49"/>
      <c r="AXF218" s="49"/>
      <c r="AXI218" s="49"/>
      <c r="AXL218" s="49"/>
      <c r="AXO218" s="49"/>
      <c r="AXR218" s="49"/>
      <c r="AXU218" s="49"/>
      <c r="AXX218" s="49"/>
      <c r="AYG218" s="49"/>
      <c r="AYJ218" s="49"/>
      <c r="AYM218" s="49"/>
      <c r="AYP218" s="49"/>
      <c r="AYY218" s="49"/>
      <c r="AZE218" s="49"/>
      <c r="AZH218" s="49"/>
      <c r="AZK218" s="49"/>
      <c r="AZN218" s="49"/>
      <c r="AZT218" s="49"/>
      <c r="AZW218" s="49"/>
      <c r="BAC218" s="49"/>
      <c r="BAE218" s="49"/>
      <c r="BAF218" s="49"/>
      <c r="BAH218" s="49"/>
      <c r="BAY218" s="49"/>
      <c r="BBD218" s="49"/>
      <c r="BBJ218" s="49"/>
      <c r="BBM218" s="49"/>
      <c r="BBP218" s="49"/>
      <c r="BBX218" s="49"/>
      <c r="BCT218" s="49"/>
      <c r="BCU218" s="49"/>
      <c r="BCV218" s="49"/>
      <c r="BCW218" s="49"/>
      <c r="BCX218" s="49"/>
      <c r="BCY218" s="49"/>
      <c r="BDQ218" s="49"/>
      <c r="BDR218" s="49"/>
      <c r="BDU218" s="49"/>
      <c r="BDX218" s="49"/>
      <c r="BDZ218" s="49"/>
      <c r="BEB218" s="49"/>
      <c r="BEE218" s="49"/>
      <c r="BEH218" s="49"/>
      <c r="BEK218" s="49"/>
      <c r="BEN218" s="49"/>
      <c r="BEQ218" s="49"/>
      <c r="BET218" s="49"/>
      <c r="BEW218" s="49"/>
      <c r="BEZ218" s="49"/>
      <c r="BFB218" s="49"/>
      <c r="BFO218" s="49"/>
      <c r="BFP218" s="49"/>
      <c r="BFQ218" s="49"/>
      <c r="BFR218" s="49"/>
      <c r="BFS218" s="49"/>
      <c r="BFT218" s="49"/>
      <c r="BFU218" s="49"/>
      <c r="BFV218" s="49"/>
      <c r="BFW218" s="49"/>
      <c r="BFX218" s="49"/>
      <c r="BFY218" s="49"/>
      <c r="BFZ218" s="49"/>
      <c r="BGA218" s="49"/>
      <c r="BGB218" s="49"/>
      <c r="BGC218" s="49"/>
      <c r="BGD218" s="49"/>
      <c r="BGE218" s="49"/>
      <c r="BGF218" s="49"/>
      <c r="BGG218" s="49"/>
      <c r="BGH218" s="49"/>
      <c r="BGI218" s="49"/>
      <c r="BGJ218" s="49"/>
      <c r="BGK218" s="49"/>
      <c r="BGL218" s="49"/>
      <c r="BGM218" s="49"/>
      <c r="BGN218" s="49"/>
      <c r="BGO218" s="49"/>
      <c r="BGP218" s="49"/>
      <c r="BGQ218" s="49"/>
      <c r="BGR218" s="49"/>
      <c r="BGS218" s="49"/>
      <c r="BGT218" s="49"/>
      <c r="BGU218" s="49"/>
      <c r="BGV218" s="49"/>
      <c r="BGW218" s="49"/>
      <c r="BGX218" s="49"/>
      <c r="BGY218" s="49"/>
      <c r="BGZ218" s="49"/>
      <c r="BHA218" s="49"/>
      <c r="BHB218" s="49"/>
      <c r="BHE218" s="49"/>
      <c r="BHH218" s="49"/>
      <c r="BHK218" s="49"/>
      <c r="BHN218" s="49"/>
      <c r="BHQ218" s="49"/>
      <c r="BHT218" s="49"/>
      <c r="BIC218" s="49"/>
      <c r="BIF218" s="49"/>
      <c r="BII218" s="49"/>
      <c r="BIL218" s="49"/>
      <c r="BIU218" s="49"/>
      <c r="BJA218" s="49"/>
      <c r="BJD218" s="49"/>
      <c r="BJG218" s="49"/>
      <c r="BJJ218" s="49"/>
      <c r="BJP218" s="49"/>
      <c r="BJS218" s="49"/>
      <c r="BJY218" s="49"/>
      <c r="BKA218" s="49"/>
      <c r="BKB218" s="49"/>
      <c r="BKD218" s="49"/>
      <c r="BKU218" s="49"/>
      <c r="BKZ218" s="49"/>
      <c r="BLF218" s="49"/>
      <c r="BLI218" s="49"/>
      <c r="BLL218" s="49"/>
      <c r="BLT218" s="49"/>
      <c r="BMP218" s="49"/>
      <c r="BMQ218" s="49"/>
      <c r="BMR218" s="49"/>
      <c r="BMS218" s="49"/>
      <c r="BMT218" s="49"/>
      <c r="BMU218" s="49"/>
      <c r="BNM218" s="49"/>
      <c r="BNN218" s="49"/>
      <c r="BNQ218" s="49"/>
      <c r="BNT218" s="49"/>
      <c r="BNV218" s="49"/>
      <c r="BNX218" s="49"/>
      <c r="BOA218" s="49"/>
      <c r="BOD218" s="49"/>
      <c r="BOG218" s="49"/>
      <c r="BOJ218" s="49"/>
      <c r="BOM218" s="49"/>
      <c r="BOP218" s="49"/>
      <c r="BOS218" s="49"/>
      <c r="BOV218" s="49"/>
      <c r="BOX218" s="49"/>
      <c r="BPK218" s="49"/>
      <c r="BPL218" s="49"/>
      <c r="BPM218" s="49"/>
      <c r="BPN218" s="49"/>
      <c r="BPO218" s="49"/>
      <c r="BPP218" s="49"/>
      <c r="BPQ218" s="49"/>
      <c r="BPR218" s="49"/>
      <c r="BPS218" s="49"/>
      <c r="BPT218" s="49"/>
      <c r="BPU218" s="49"/>
      <c r="BPV218" s="49"/>
      <c r="BPW218" s="49"/>
      <c r="BPX218" s="49"/>
      <c r="BPY218" s="49"/>
      <c r="BPZ218" s="49"/>
      <c r="BQA218" s="49"/>
      <c r="BQB218" s="49"/>
      <c r="BQC218" s="49"/>
      <c r="BQD218" s="49"/>
      <c r="BQE218" s="49"/>
      <c r="BQF218" s="49"/>
      <c r="BQG218" s="49"/>
      <c r="BQH218" s="49"/>
      <c r="BQI218" s="49"/>
      <c r="BQJ218" s="49"/>
      <c r="BQK218" s="49"/>
      <c r="BQL218" s="49"/>
      <c r="BQM218" s="49"/>
      <c r="BQN218" s="49"/>
      <c r="BQO218" s="49"/>
      <c r="BQP218" s="49"/>
      <c r="BQQ218" s="49"/>
      <c r="BQR218" s="49"/>
      <c r="BQS218" s="49"/>
      <c r="BQT218" s="49"/>
      <c r="BQU218" s="49"/>
      <c r="BQV218" s="49"/>
      <c r="BQW218" s="49"/>
      <c r="BQX218" s="49"/>
      <c r="BRA218" s="49"/>
      <c r="BRD218" s="49"/>
      <c r="BRG218" s="49"/>
      <c r="BRJ218" s="49"/>
      <c r="BRM218" s="49"/>
      <c r="BRP218" s="49"/>
      <c r="BRY218" s="49"/>
      <c r="BSB218" s="49"/>
      <c r="BSE218" s="49"/>
      <c r="BSH218" s="49"/>
      <c r="BSQ218" s="49"/>
      <c r="BSW218" s="49"/>
      <c r="BSZ218" s="49"/>
      <c r="BTC218" s="49"/>
      <c r="BTF218" s="49"/>
      <c r="BTL218" s="49"/>
      <c r="BTO218" s="49"/>
      <c r="BTU218" s="49"/>
      <c r="BTW218" s="49"/>
      <c r="BTX218" s="49"/>
      <c r="BTZ218" s="49"/>
      <c r="BUQ218" s="49"/>
      <c r="BUV218" s="49"/>
      <c r="BVB218" s="49"/>
      <c r="BVE218" s="49"/>
      <c r="BVH218" s="49"/>
      <c r="BVP218" s="49"/>
      <c r="BWL218" s="49"/>
      <c r="BWM218" s="49"/>
      <c r="BWN218" s="49"/>
      <c r="BWO218" s="49"/>
      <c r="BWP218" s="49"/>
      <c r="BWQ218" s="49"/>
      <c r="BXI218" s="49"/>
      <c r="BXJ218" s="49"/>
      <c r="BXM218" s="49"/>
      <c r="BXP218" s="49"/>
      <c r="BXR218" s="49"/>
      <c r="BXT218" s="49"/>
      <c r="BXW218" s="49"/>
      <c r="BXZ218" s="49"/>
      <c r="BYC218" s="49"/>
      <c r="BYF218" s="49"/>
      <c r="BYI218" s="49"/>
      <c r="BYL218" s="49"/>
      <c r="BYO218" s="49"/>
      <c r="BYR218" s="49"/>
      <c r="BYT218" s="49"/>
      <c r="BZG218" s="49"/>
      <c r="BZH218" s="49"/>
      <c r="BZI218" s="49"/>
      <c r="BZJ218" s="49"/>
      <c r="BZK218" s="49"/>
      <c r="BZL218" s="49"/>
      <c r="BZM218" s="49"/>
      <c r="BZN218" s="49"/>
      <c r="BZO218" s="49"/>
      <c r="BZP218" s="49"/>
      <c r="BZQ218" s="49"/>
      <c r="BZR218" s="49"/>
      <c r="BZS218" s="49"/>
      <c r="BZT218" s="49"/>
      <c r="BZU218" s="49"/>
      <c r="BZV218" s="49"/>
      <c r="BZW218" s="49"/>
      <c r="BZX218" s="49"/>
      <c r="BZY218" s="49"/>
      <c r="BZZ218" s="49"/>
      <c r="CAA218" s="49"/>
      <c r="CAB218" s="49"/>
      <c r="CAC218" s="49"/>
      <c r="CAD218" s="49"/>
      <c r="CAE218" s="49"/>
      <c r="CAF218" s="49"/>
      <c r="CAG218" s="49"/>
      <c r="CAH218" s="49"/>
      <c r="CAI218" s="49"/>
      <c r="CAJ218" s="49"/>
      <c r="CAK218" s="49"/>
      <c r="CAL218" s="49"/>
      <c r="CAM218" s="49"/>
      <c r="CAN218" s="49"/>
      <c r="CAO218" s="49"/>
      <c r="CAP218" s="49"/>
      <c r="CAQ218" s="49"/>
      <c r="CAR218" s="49"/>
      <c r="CAS218" s="49"/>
      <c r="CAT218" s="49"/>
      <c r="CAW218" s="49"/>
      <c r="CAZ218" s="49"/>
      <c r="CBC218" s="49"/>
      <c r="CBF218" s="49"/>
      <c r="CBI218" s="49"/>
      <c r="CBL218" s="49"/>
      <c r="CBU218" s="49"/>
      <c r="CBX218" s="49"/>
      <c r="CCA218" s="49"/>
      <c r="CCD218" s="49"/>
      <c r="CCM218" s="49"/>
      <c r="CCS218" s="49"/>
      <c r="CCV218" s="49"/>
      <c r="CCY218" s="49"/>
      <c r="CDB218" s="49"/>
      <c r="CDH218" s="49"/>
      <c r="CDK218" s="49"/>
      <c r="CDQ218" s="49"/>
      <c r="CDS218" s="49"/>
      <c r="CDT218" s="49"/>
      <c r="CDV218" s="49"/>
      <c r="CEM218" s="49"/>
      <c r="CER218" s="49"/>
      <c r="CEX218" s="49"/>
      <c r="CFA218" s="49"/>
      <c r="CFD218" s="49"/>
      <c r="CFL218" s="49"/>
      <c r="CGH218" s="49"/>
      <c r="CGI218" s="49"/>
      <c r="CGJ218" s="49"/>
      <c r="CGK218" s="49"/>
      <c r="CGL218" s="49"/>
      <c r="CGM218" s="49"/>
      <c r="CHE218" s="49"/>
      <c r="CHF218" s="49"/>
      <c r="CHI218" s="49"/>
      <c r="CHL218" s="49"/>
      <c r="CHN218" s="49"/>
      <c r="CHP218" s="49"/>
      <c r="CHS218" s="49"/>
      <c r="CHV218" s="49"/>
      <c r="CHY218" s="49"/>
      <c r="CIB218" s="49"/>
      <c r="CIE218" s="49"/>
      <c r="CIH218" s="49"/>
      <c r="CIK218" s="49"/>
      <c r="CIN218" s="49"/>
      <c r="CIP218" s="49"/>
      <c r="CJC218" s="49"/>
      <c r="CJD218" s="49"/>
      <c r="CJE218" s="49"/>
      <c r="CJF218" s="49"/>
      <c r="CJG218" s="49"/>
      <c r="CJH218" s="49"/>
      <c r="CJI218" s="49"/>
      <c r="CJJ218" s="49"/>
      <c r="CJK218" s="49"/>
      <c r="CJL218" s="49"/>
      <c r="CJM218" s="49"/>
      <c r="CJN218" s="49"/>
      <c r="CJO218" s="49"/>
      <c r="CJP218" s="49"/>
      <c r="CJQ218" s="49"/>
      <c r="CJR218" s="49"/>
      <c r="CJS218" s="49"/>
      <c r="CJT218" s="49"/>
      <c r="CJU218" s="49"/>
      <c r="CJV218" s="49"/>
      <c r="CJW218" s="49"/>
      <c r="CJX218" s="49"/>
      <c r="CJY218" s="49"/>
      <c r="CJZ218" s="49"/>
      <c r="CKA218" s="49"/>
      <c r="CKB218" s="49"/>
      <c r="CKC218" s="49"/>
      <c r="CKD218" s="49"/>
      <c r="CKE218" s="49"/>
      <c r="CKF218" s="49"/>
      <c r="CKG218" s="49"/>
      <c r="CKH218" s="49"/>
      <c r="CKI218" s="49"/>
      <c r="CKJ218" s="49"/>
      <c r="CKK218" s="49"/>
      <c r="CKL218" s="49"/>
      <c r="CKM218" s="49"/>
      <c r="CKN218" s="49"/>
      <c r="CKO218" s="49"/>
      <c r="CKP218" s="49"/>
      <c r="CKS218" s="49"/>
      <c r="CKV218" s="49"/>
      <c r="CKY218" s="49"/>
      <c r="CLB218" s="49"/>
      <c r="CLE218" s="49"/>
      <c r="CLH218" s="49"/>
      <c r="CLQ218" s="49"/>
      <c r="CLT218" s="49"/>
      <c r="CLW218" s="49"/>
      <c r="CLZ218" s="49"/>
      <c r="CMI218" s="49"/>
      <c r="CMO218" s="49"/>
      <c r="CMR218" s="49"/>
      <c r="CMU218" s="49"/>
      <c r="CMX218" s="49"/>
      <c r="CND218" s="49"/>
      <c r="CNG218" s="49"/>
      <c r="CNM218" s="49"/>
      <c r="CNO218" s="49"/>
      <c r="CNP218" s="49"/>
      <c r="CNR218" s="49"/>
      <c r="COI218" s="49"/>
      <c r="CON218" s="49"/>
      <c r="COT218" s="49"/>
      <c r="COW218" s="49"/>
      <c r="COZ218" s="49"/>
      <c r="CPH218" s="49"/>
      <c r="CQD218" s="49"/>
      <c r="CQE218" s="49"/>
      <c r="CQF218" s="49"/>
      <c r="CQG218" s="49"/>
      <c r="CQH218" s="49"/>
      <c r="CQI218" s="49"/>
      <c r="CRA218" s="49"/>
      <c r="CRB218" s="49"/>
      <c r="CRE218" s="49"/>
      <c r="CRH218" s="49"/>
      <c r="CRJ218" s="49"/>
      <c r="CRL218" s="49"/>
      <c r="CRO218" s="49"/>
      <c r="CRR218" s="49"/>
      <c r="CRU218" s="49"/>
      <c r="CRX218" s="49"/>
      <c r="CSA218" s="49"/>
      <c r="CSD218" s="49"/>
      <c r="CSG218" s="49"/>
      <c r="CSJ218" s="49"/>
      <c r="CSL218" s="49"/>
      <c r="CSY218" s="49"/>
      <c r="CSZ218" s="49"/>
      <c r="CTA218" s="49"/>
      <c r="CTB218" s="49"/>
      <c r="CTC218" s="49"/>
      <c r="CTD218" s="49"/>
      <c r="CTE218" s="49"/>
      <c r="CTF218" s="49"/>
      <c r="CTG218" s="49"/>
      <c r="CTH218" s="49"/>
      <c r="CTI218" s="49"/>
      <c r="CTJ218" s="49"/>
      <c r="CTK218" s="49"/>
      <c r="CTL218" s="49"/>
      <c r="CTM218" s="49"/>
      <c r="CTN218" s="49"/>
      <c r="CTO218" s="49"/>
      <c r="CTP218" s="49"/>
      <c r="CTQ218" s="49"/>
      <c r="CTR218" s="49"/>
      <c r="CTS218" s="49"/>
      <c r="CTT218" s="49"/>
      <c r="CTU218" s="49"/>
      <c r="CTV218" s="49"/>
      <c r="CTW218" s="49"/>
      <c r="CTX218" s="49"/>
      <c r="CTY218" s="49"/>
      <c r="CTZ218" s="49"/>
      <c r="CUA218" s="49"/>
      <c r="CUB218" s="49"/>
      <c r="CUC218" s="49"/>
      <c r="CUD218" s="49"/>
      <c r="CUE218" s="49"/>
      <c r="CUF218" s="49"/>
      <c r="CUG218" s="49"/>
      <c r="CUH218" s="49"/>
      <c r="CUI218" s="49"/>
      <c r="CUJ218" s="49"/>
      <c r="CUK218" s="49"/>
      <c r="CUL218" s="49"/>
      <c r="CUO218" s="49"/>
      <c r="CUR218" s="49"/>
      <c r="CUU218" s="49"/>
      <c r="CUX218" s="49"/>
      <c r="CVA218" s="49"/>
      <c r="CVD218" s="49"/>
      <c r="CVM218" s="49"/>
      <c r="CVP218" s="49"/>
      <c r="CVS218" s="49"/>
      <c r="CVV218" s="49"/>
      <c r="CWE218" s="49"/>
      <c r="CWK218" s="49"/>
      <c r="CWN218" s="49"/>
      <c r="CWQ218" s="49"/>
      <c r="CWT218" s="49"/>
      <c r="CWZ218" s="49"/>
      <c r="CXC218" s="49"/>
      <c r="CXI218" s="49"/>
      <c r="CXK218" s="49"/>
      <c r="CXL218" s="49"/>
      <c r="CXN218" s="49"/>
      <c r="CYE218" s="49"/>
      <c r="CYJ218" s="49"/>
      <c r="CYP218" s="49"/>
      <c r="CYS218" s="49"/>
      <c r="CYV218" s="49"/>
      <c r="CZD218" s="49"/>
      <c r="CZZ218" s="49"/>
      <c r="DAA218" s="49"/>
      <c r="DAB218" s="49"/>
      <c r="DAC218" s="49"/>
      <c r="DAD218" s="49"/>
      <c r="DAE218" s="49"/>
      <c r="DAW218" s="49"/>
      <c r="DAX218" s="49"/>
      <c r="DBA218" s="49"/>
      <c r="DBD218" s="49"/>
      <c r="DBF218" s="49"/>
      <c r="DBH218" s="49"/>
      <c r="DBK218" s="49"/>
      <c r="DBN218" s="49"/>
      <c r="DBQ218" s="49"/>
      <c r="DBT218" s="49"/>
      <c r="DBW218" s="49"/>
      <c r="DBZ218" s="49"/>
      <c r="DCC218" s="49"/>
      <c r="DCF218" s="49"/>
      <c r="DCH218" s="49"/>
      <c r="DCU218" s="49"/>
      <c r="DCV218" s="49"/>
      <c r="DCW218" s="49"/>
      <c r="DCX218" s="49"/>
      <c r="DCY218" s="49"/>
      <c r="DCZ218" s="49"/>
      <c r="DDA218" s="49"/>
      <c r="DDB218" s="49"/>
      <c r="DDC218" s="49"/>
      <c r="DDD218" s="49"/>
      <c r="DDE218" s="49"/>
      <c r="DDF218" s="49"/>
      <c r="DDG218" s="49"/>
      <c r="DDH218" s="49"/>
      <c r="DDI218" s="49"/>
      <c r="DDJ218" s="49"/>
      <c r="DDK218" s="49"/>
      <c r="DDL218" s="49"/>
      <c r="DDM218" s="49"/>
      <c r="DDN218" s="49"/>
      <c r="DDO218" s="49"/>
      <c r="DDP218" s="49"/>
      <c r="DDQ218" s="49"/>
      <c r="DDR218" s="49"/>
      <c r="DDS218" s="49"/>
      <c r="DDT218" s="49"/>
      <c r="DDU218" s="49"/>
      <c r="DDV218" s="49"/>
      <c r="DDW218" s="49"/>
      <c r="DDX218" s="49"/>
      <c r="DDY218" s="49"/>
      <c r="DDZ218" s="49"/>
      <c r="DEA218" s="49"/>
      <c r="DEB218" s="49"/>
      <c r="DEC218" s="49"/>
      <c r="DED218" s="49"/>
      <c r="DEE218" s="49"/>
      <c r="DEF218" s="49"/>
      <c r="DEG218" s="49"/>
      <c r="DEH218" s="49"/>
      <c r="DEK218" s="49"/>
      <c r="DEN218" s="49"/>
      <c r="DEQ218" s="49"/>
      <c r="DET218" s="49"/>
      <c r="DEW218" s="49"/>
      <c r="DEZ218" s="49"/>
      <c r="DFI218" s="49"/>
      <c r="DFL218" s="49"/>
      <c r="DFO218" s="49"/>
      <c r="DFR218" s="49"/>
      <c r="DGA218" s="49"/>
      <c r="DGG218" s="49"/>
      <c r="DGJ218" s="49"/>
      <c r="DGM218" s="49"/>
      <c r="DGP218" s="49"/>
      <c r="DGV218" s="49"/>
      <c r="DGY218" s="49"/>
      <c r="DHE218" s="49"/>
      <c r="DHG218" s="49"/>
      <c r="DHH218" s="49"/>
      <c r="DHJ218" s="49"/>
      <c r="DIA218" s="49"/>
      <c r="DIF218" s="49"/>
      <c r="DIL218" s="49"/>
      <c r="DIO218" s="49"/>
      <c r="DIR218" s="49"/>
      <c r="DIZ218" s="49"/>
      <c r="DJV218" s="49"/>
      <c r="DJW218" s="49"/>
      <c r="DJX218" s="49"/>
      <c r="DJY218" s="49"/>
      <c r="DJZ218" s="49"/>
      <c r="DKA218" s="49"/>
      <c r="DKS218" s="49"/>
      <c r="DKT218" s="49"/>
      <c r="DKW218" s="49"/>
      <c r="DKZ218" s="49"/>
      <c r="DLB218" s="49"/>
      <c r="DLD218" s="49"/>
      <c r="DLG218" s="49"/>
      <c r="DLJ218" s="49"/>
      <c r="DLM218" s="49"/>
      <c r="DLP218" s="49"/>
      <c r="DLS218" s="49"/>
      <c r="DLV218" s="49"/>
      <c r="DLY218" s="49"/>
      <c r="DMB218" s="49"/>
      <c r="DMD218" s="49"/>
      <c r="DMQ218" s="49"/>
      <c r="DMR218" s="49"/>
      <c r="DMS218" s="49"/>
      <c r="DMT218" s="49"/>
      <c r="DMU218" s="49"/>
      <c r="DMV218" s="49"/>
      <c r="DMW218" s="49"/>
      <c r="DMX218" s="49"/>
      <c r="DMY218" s="49"/>
      <c r="DMZ218" s="49"/>
      <c r="DNA218" s="49"/>
      <c r="DNB218" s="49"/>
      <c r="DNC218" s="49"/>
      <c r="DND218" s="49"/>
      <c r="DNE218" s="49"/>
      <c r="DNF218" s="49"/>
      <c r="DNG218" s="49"/>
      <c r="DNH218" s="49"/>
      <c r="DNI218" s="49"/>
      <c r="DNJ218" s="49"/>
      <c r="DNK218" s="49"/>
      <c r="DNL218" s="49"/>
      <c r="DNM218" s="49"/>
      <c r="DNN218" s="49"/>
      <c r="DNO218" s="49"/>
      <c r="DNP218" s="49"/>
      <c r="DNQ218" s="49"/>
      <c r="DNR218" s="49"/>
      <c r="DNS218" s="49"/>
      <c r="DNT218" s="49"/>
      <c r="DNU218" s="49"/>
      <c r="DNV218" s="49"/>
      <c r="DNW218" s="49"/>
      <c r="DNX218" s="49"/>
      <c r="DNY218" s="49"/>
      <c r="DNZ218" s="49"/>
      <c r="DOA218" s="49"/>
      <c r="DOB218" s="49"/>
      <c r="DOC218" s="49"/>
      <c r="DOD218" s="49"/>
      <c r="DOG218" s="49"/>
      <c r="DOJ218" s="49"/>
      <c r="DOM218" s="49"/>
      <c r="DOP218" s="49"/>
      <c r="DOS218" s="49"/>
      <c r="DOV218" s="49"/>
      <c r="DPE218" s="49"/>
      <c r="DPH218" s="49"/>
      <c r="DPK218" s="49"/>
      <c r="DPN218" s="49"/>
      <c r="DPW218" s="49"/>
      <c r="DQC218" s="49"/>
      <c r="DQF218" s="49"/>
      <c r="DQI218" s="49"/>
      <c r="DQL218" s="49"/>
      <c r="DQR218" s="49"/>
      <c r="DQU218" s="49"/>
      <c r="DRA218" s="49"/>
      <c r="DRC218" s="49"/>
      <c r="DRD218" s="49"/>
      <c r="DRF218" s="49"/>
      <c r="DRW218" s="49"/>
      <c r="DSB218" s="49"/>
      <c r="DSH218" s="49"/>
      <c r="DSK218" s="49"/>
      <c r="DSN218" s="49"/>
      <c r="DSV218" s="49"/>
      <c r="DTR218" s="49"/>
      <c r="DTS218" s="49"/>
      <c r="DTT218" s="49"/>
      <c r="DTU218" s="49"/>
      <c r="DTV218" s="49"/>
      <c r="DTW218" s="49"/>
      <c r="DUO218" s="49"/>
      <c r="DUP218" s="49"/>
      <c r="DUS218" s="49"/>
      <c r="DUV218" s="49"/>
      <c r="DUX218" s="49"/>
      <c r="DUZ218" s="49"/>
      <c r="DVC218" s="49"/>
      <c r="DVF218" s="49"/>
      <c r="DVI218" s="49"/>
      <c r="DVL218" s="49"/>
      <c r="DVO218" s="49"/>
      <c r="DVR218" s="49"/>
      <c r="DVU218" s="49"/>
      <c r="DVX218" s="49"/>
      <c r="DVZ218" s="49"/>
      <c r="DWM218" s="49"/>
      <c r="DWN218" s="49"/>
      <c r="DWO218" s="49"/>
      <c r="DWP218" s="49"/>
      <c r="DWQ218" s="49"/>
      <c r="DWR218" s="49"/>
      <c r="DWS218" s="49"/>
      <c r="DWT218" s="49"/>
      <c r="DWU218" s="49"/>
      <c r="DWV218" s="49"/>
      <c r="DWW218" s="49"/>
      <c r="DWX218" s="49"/>
      <c r="DWY218" s="49"/>
      <c r="DWZ218" s="49"/>
      <c r="DXA218" s="49"/>
      <c r="DXB218" s="49"/>
      <c r="DXC218" s="49"/>
      <c r="DXD218" s="49"/>
      <c r="DXE218" s="49"/>
      <c r="DXF218" s="49"/>
      <c r="DXG218" s="49"/>
      <c r="DXH218" s="49"/>
      <c r="DXI218" s="49"/>
      <c r="DXJ218" s="49"/>
      <c r="DXK218" s="49"/>
      <c r="DXL218" s="49"/>
      <c r="DXM218" s="49"/>
      <c r="DXN218" s="49"/>
      <c r="DXO218" s="49"/>
      <c r="DXP218" s="49"/>
      <c r="DXQ218" s="49"/>
      <c r="DXR218" s="49"/>
      <c r="DXS218" s="49"/>
      <c r="DXT218" s="49"/>
      <c r="DXU218" s="49"/>
      <c r="DXV218" s="49"/>
      <c r="DXW218" s="49"/>
      <c r="DXX218" s="49"/>
      <c r="DXY218" s="49"/>
      <c r="DXZ218" s="49"/>
      <c r="DYC218" s="49"/>
      <c r="DYF218" s="49"/>
      <c r="DYI218" s="49"/>
      <c r="DYL218" s="49"/>
      <c r="DYO218" s="49"/>
      <c r="DYR218" s="49"/>
      <c r="DZA218" s="49"/>
      <c r="DZD218" s="49"/>
      <c r="DZG218" s="49"/>
      <c r="DZJ218" s="49"/>
      <c r="DZS218" s="49"/>
      <c r="DZY218" s="49"/>
      <c r="EAB218" s="49"/>
      <c r="EAE218" s="49"/>
      <c r="EAH218" s="49"/>
      <c r="EAN218" s="49"/>
      <c r="EAQ218" s="49"/>
      <c r="EAW218" s="49"/>
      <c r="EAY218" s="49"/>
      <c r="EAZ218" s="49"/>
      <c r="EBB218" s="49"/>
      <c r="EBS218" s="49"/>
      <c r="EBX218" s="49"/>
      <c r="ECD218" s="49"/>
      <c r="ECG218" s="49"/>
      <c r="ECJ218" s="49"/>
      <c r="ECR218" s="49"/>
      <c r="EDN218" s="49"/>
      <c r="EDO218" s="49"/>
      <c r="EDP218" s="49"/>
      <c r="EDQ218" s="49"/>
      <c r="EDR218" s="49"/>
      <c r="EDS218" s="49"/>
      <c r="EEK218" s="49"/>
      <c r="EEL218" s="49"/>
      <c r="EEO218" s="49"/>
      <c r="EER218" s="49"/>
      <c r="EET218" s="49"/>
      <c r="EEV218" s="49"/>
      <c r="EEY218" s="49"/>
      <c r="EFB218" s="49"/>
      <c r="EFE218" s="49"/>
      <c r="EFH218" s="49"/>
      <c r="EFK218" s="49"/>
      <c r="EFN218" s="49"/>
      <c r="EFQ218" s="49"/>
      <c r="EFT218" s="49"/>
      <c r="EFV218" s="49"/>
      <c r="EGI218" s="49"/>
      <c r="EGJ218" s="49"/>
      <c r="EGK218" s="49"/>
      <c r="EGL218" s="49"/>
      <c r="EGM218" s="49"/>
      <c r="EGN218" s="49"/>
      <c r="EGO218" s="49"/>
      <c r="EGP218" s="49"/>
      <c r="EGQ218" s="49"/>
      <c r="EGR218" s="49"/>
      <c r="EGS218" s="49"/>
      <c r="EGT218" s="49"/>
      <c r="EGU218" s="49"/>
      <c r="EGV218" s="49"/>
      <c r="EGW218" s="49"/>
      <c r="EGX218" s="49"/>
      <c r="EGY218" s="49"/>
      <c r="EGZ218" s="49"/>
      <c r="EHA218" s="49"/>
      <c r="EHB218" s="49"/>
      <c r="EHC218" s="49"/>
      <c r="EHD218" s="49"/>
      <c r="EHE218" s="49"/>
      <c r="EHF218" s="49"/>
      <c r="EHG218" s="49"/>
      <c r="EHH218" s="49"/>
      <c r="EHI218" s="49"/>
      <c r="EHJ218" s="49"/>
      <c r="EHK218" s="49"/>
      <c r="EHL218" s="49"/>
      <c r="EHM218" s="49"/>
      <c r="EHN218" s="49"/>
      <c r="EHO218" s="49"/>
      <c r="EHP218" s="49"/>
      <c r="EHQ218" s="49"/>
      <c r="EHR218" s="49"/>
      <c r="EHS218" s="49"/>
      <c r="EHT218" s="49"/>
      <c r="EHU218" s="49"/>
      <c r="EHV218" s="49"/>
      <c r="EHY218" s="49"/>
      <c r="EIB218" s="49"/>
      <c r="EIE218" s="49"/>
      <c r="EIH218" s="49"/>
      <c r="EIK218" s="49"/>
      <c r="EIN218" s="49"/>
      <c r="EIW218" s="49"/>
      <c r="EIZ218" s="49"/>
      <c r="EJC218" s="49"/>
      <c r="EJF218" s="49"/>
      <c r="EJO218" s="49"/>
      <c r="EJU218" s="49"/>
      <c r="EJX218" s="49"/>
      <c r="EKA218" s="49"/>
      <c r="EKD218" s="49"/>
      <c r="EKJ218" s="49"/>
      <c r="EKM218" s="49"/>
      <c r="EKS218" s="49"/>
      <c r="EKU218" s="49"/>
      <c r="EKV218" s="49"/>
      <c r="EKX218" s="49"/>
      <c r="ELO218" s="49"/>
      <c r="ELT218" s="49"/>
      <c r="ELZ218" s="49"/>
      <c r="EMC218" s="49"/>
      <c r="EMF218" s="49"/>
      <c r="EMN218" s="49"/>
      <c r="ENJ218" s="49"/>
      <c r="ENK218" s="49"/>
      <c r="ENL218" s="49"/>
      <c r="ENM218" s="49"/>
      <c r="ENN218" s="49"/>
      <c r="ENO218" s="49"/>
      <c r="EOG218" s="49"/>
      <c r="EOH218" s="49"/>
      <c r="EOK218" s="49"/>
      <c r="EON218" s="49"/>
      <c r="EOP218" s="49"/>
      <c r="EOR218" s="49"/>
      <c r="EOU218" s="49"/>
      <c r="EOX218" s="49"/>
      <c r="EPA218" s="49"/>
      <c r="EPD218" s="49"/>
      <c r="EPG218" s="49"/>
      <c r="EPJ218" s="49"/>
      <c r="EPM218" s="49"/>
      <c r="EPP218" s="49"/>
      <c r="EPR218" s="49"/>
      <c r="EQE218" s="49"/>
      <c r="EQF218" s="49"/>
      <c r="EQG218" s="49"/>
      <c r="EQH218" s="49"/>
      <c r="EQI218" s="49"/>
      <c r="EQJ218" s="49"/>
      <c r="EQK218" s="49"/>
      <c r="EQL218" s="49"/>
      <c r="EQM218" s="49"/>
      <c r="EQN218" s="49"/>
      <c r="EQO218" s="49"/>
      <c r="EQP218" s="49"/>
      <c r="EQQ218" s="49"/>
      <c r="EQR218" s="49"/>
      <c r="EQS218" s="49"/>
      <c r="EQT218" s="49"/>
      <c r="EQU218" s="49"/>
      <c r="EQV218" s="49"/>
      <c r="EQW218" s="49"/>
      <c r="EQX218" s="49"/>
      <c r="EQY218" s="49"/>
      <c r="EQZ218" s="49"/>
      <c r="ERA218" s="49"/>
      <c r="ERB218" s="49"/>
      <c r="ERC218" s="49"/>
      <c r="ERD218" s="49"/>
      <c r="ERE218" s="49"/>
      <c r="ERF218" s="49"/>
      <c r="ERG218" s="49"/>
      <c r="ERH218" s="49"/>
      <c r="ERI218" s="49"/>
      <c r="ERJ218" s="49"/>
      <c r="ERK218" s="49"/>
      <c r="ERL218" s="49"/>
      <c r="ERM218" s="49"/>
      <c r="ERN218" s="49"/>
      <c r="ERO218" s="49"/>
      <c r="ERP218" s="49"/>
      <c r="ERQ218" s="49"/>
      <c r="ERR218" s="49"/>
      <c r="ERU218" s="49"/>
      <c r="ERX218" s="49"/>
      <c r="ESA218" s="49"/>
      <c r="ESD218" s="49"/>
      <c r="ESG218" s="49"/>
      <c r="ESJ218" s="49"/>
      <c r="ESS218" s="49"/>
      <c r="ESV218" s="49"/>
      <c r="ESY218" s="49"/>
      <c r="ETB218" s="49"/>
      <c r="ETK218" s="49"/>
      <c r="ETQ218" s="49"/>
      <c r="ETT218" s="49"/>
      <c r="ETW218" s="49"/>
      <c r="ETZ218" s="49"/>
      <c r="EUF218" s="49"/>
      <c r="EUI218" s="49"/>
      <c r="EUO218" s="49"/>
      <c r="EUQ218" s="49"/>
      <c r="EUR218" s="49"/>
      <c r="EUT218" s="49"/>
      <c r="EVK218" s="49"/>
      <c r="EVP218" s="49"/>
      <c r="EVV218" s="49"/>
      <c r="EVY218" s="49"/>
      <c r="EWB218" s="49"/>
      <c r="EWJ218" s="49"/>
      <c r="EXF218" s="49"/>
      <c r="EXG218" s="49"/>
      <c r="EXH218" s="49"/>
      <c r="EXI218" s="49"/>
      <c r="EXJ218" s="49"/>
      <c r="EXK218" s="49"/>
      <c r="EYC218" s="49"/>
      <c r="EYD218" s="49"/>
      <c r="EYG218" s="49"/>
      <c r="EYJ218" s="49"/>
      <c r="EYL218" s="49"/>
      <c r="EYN218" s="49"/>
      <c r="EYQ218" s="49"/>
      <c r="EYT218" s="49"/>
      <c r="EYW218" s="49"/>
      <c r="EYZ218" s="49"/>
      <c r="EZC218" s="49"/>
      <c r="EZF218" s="49"/>
      <c r="EZI218" s="49"/>
      <c r="EZL218" s="49"/>
      <c r="EZN218" s="49"/>
      <c r="FAA218" s="49"/>
      <c r="FAB218" s="49"/>
      <c r="FAC218" s="49"/>
      <c r="FAD218" s="49"/>
      <c r="FAE218" s="49"/>
      <c r="FAF218" s="49"/>
      <c r="FAG218" s="49"/>
      <c r="FAH218" s="49"/>
      <c r="FAI218" s="49"/>
      <c r="FAJ218" s="49"/>
      <c r="FAK218" s="49"/>
      <c r="FAL218" s="49"/>
      <c r="FAM218" s="49"/>
      <c r="FAN218" s="49"/>
      <c r="FAO218" s="49"/>
      <c r="FAP218" s="49"/>
      <c r="FAQ218" s="49"/>
      <c r="FAR218" s="49"/>
      <c r="FAS218" s="49"/>
      <c r="FAT218" s="49"/>
      <c r="FAU218" s="49"/>
      <c r="FAV218" s="49"/>
      <c r="FAW218" s="49"/>
      <c r="FAX218" s="49"/>
      <c r="FAY218" s="49"/>
      <c r="FAZ218" s="49"/>
      <c r="FBA218" s="49"/>
      <c r="FBB218" s="49"/>
      <c r="FBC218" s="49"/>
      <c r="FBD218" s="49"/>
      <c r="FBE218" s="49"/>
      <c r="FBF218" s="49"/>
      <c r="FBG218" s="49"/>
      <c r="FBH218" s="49"/>
      <c r="FBI218" s="49"/>
      <c r="FBJ218" s="49"/>
      <c r="FBK218" s="49"/>
      <c r="FBL218" s="49"/>
      <c r="FBM218" s="49"/>
      <c r="FBN218" s="49"/>
      <c r="FBQ218" s="49"/>
      <c r="FBT218" s="49"/>
      <c r="FBW218" s="49"/>
      <c r="FBZ218" s="49"/>
      <c r="FCC218" s="49"/>
      <c r="FCF218" s="49"/>
      <c r="FCO218" s="49"/>
      <c r="FCR218" s="49"/>
      <c r="FCU218" s="49"/>
      <c r="FCX218" s="49"/>
      <c r="FDG218" s="49"/>
      <c r="FDM218" s="49"/>
      <c r="FDP218" s="49"/>
      <c r="FDS218" s="49"/>
      <c r="FDV218" s="49"/>
      <c r="FEB218" s="49"/>
      <c r="FEE218" s="49"/>
      <c r="FEK218" s="49"/>
      <c r="FEM218" s="49"/>
      <c r="FEN218" s="49"/>
      <c r="FEP218" s="49"/>
      <c r="FFG218" s="49"/>
      <c r="FFL218" s="49"/>
      <c r="FFR218" s="49"/>
      <c r="FFU218" s="49"/>
      <c r="FFX218" s="49"/>
      <c r="FGF218" s="49"/>
      <c r="FHB218" s="49"/>
      <c r="FHC218" s="49"/>
      <c r="FHD218" s="49"/>
      <c r="FHE218" s="49"/>
      <c r="FHF218" s="49"/>
      <c r="FHG218" s="49"/>
      <c r="FHY218" s="49"/>
      <c r="FHZ218" s="49"/>
      <c r="FIC218" s="49"/>
      <c r="FIF218" s="49"/>
      <c r="FIH218" s="49"/>
      <c r="FIJ218" s="49"/>
      <c r="FIM218" s="49"/>
      <c r="FIP218" s="49"/>
      <c r="FIS218" s="49"/>
      <c r="FIV218" s="49"/>
      <c r="FIY218" s="49"/>
      <c r="FJB218" s="49"/>
      <c r="FJE218" s="49"/>
      <c r="FJH218" s="49"/>
      <c r="FJJ218" s="49"/>
      <c r="FJW218" s="49"/>
      <c r="FJX218" s="49"/>
      <c r="FJY218" s="49"/>
      <c r="FJZ218" s="49"/>
      <c r="FKA218" s="49"/>
      <c r="FKB218" s="49"/>
      <c r="FKC218" s="49"/>
      <c r="FKD218" s="49"/>
      <c r="FKE218" s="49"/>
      <c r="FKF218" s="49"/>
      <c r="FKG218" s="49"/>
      <c r="FKH218" s="49"/>
      <c r="FKI218" s="49"/>
      <c r="FKJ218" s="49"/>
      <c r="FKK218" s="49"/>
      <c r="FKL218" s="49"/>
      <c r="FKM218" s="49"/>
      <c r="FKN218" s="49"/>
      <c r="FKO218" s="49"/>
      <c r="FKP218" s="49"/>
      <c r="FKQ218" s="49"/>
      <c r="FKR218" s="49"/>
      <c r="FKS218" s="49"/>
      <c r="FKT218" s="49"/>
      <c r="FKU218" s="49"/>
      <c r="FKV218" s="49"/>
      <c r="FKW218" s="49"/>
      <c r="FKX218" s="49"/>
      <c r="FKY218" s="49"/>
      <c r="FKZ218" s="49"/>
      <c r="FLA218" s="49"/>
      <c r="FLB218" s="49"/>
      <c r="FLC218" s="49"/>
      <c r="FLD218" s="49"/>
      <c r="FLE218" s="49"/>
      <c r="FLF218" s="49"/>
      <c r="FLG218" s="49"/>
      <c r="FLH218" s="49"/>
      <c r="FLI218" s="49"/>
      <c r="FLJ218" s="49"/>
      <c r="FLM218" s="49"/>
      <c r="FLP218" s="49"/>
      <c r="FLS218" s="49"/>
      <c r="FLV218" s="49"/>
      <c r="FLY218" s="49"/>
      <c r="FMB218" s="49"/>
      <c r="FMK218" s="49"/>
      <c r="FMN218" s="49"/>
      <c r="FMQ218" s="49"/>
      <c r="FMT218" s="49"/>
      <c r="FNC218" s="49"/>
      <c r="FNI218" s="49"/>
      <c r="FNL218" s="49"/>
      <c r="FNO218" s="49"/>
      <c r="FNR218" s="49"/>
      <c r="FNX218" s="49"/>
      <c r="FOA218" s="49"/>
      <c r="FOG218" s="49"/>
      <c r="FOI218" s="49"/>
      <c r="FOJ218" s="49"/>
      <c r="FOL218" s="49"/>
      <c r="FPC218" s="49"/>
      <c r="FPH218" s="49"/>
      <c r="FPN218" s="49"/>
      <c r="FPQ218" s="49"/>
      <c r="FPT218" s="49"/>
      <c r="FQB218" s="49"/>
      <c r="FQX218" s="49"/>
      <c r="FQY218" s="49"/>
      <c r="FQZ218" s="49"/>
      <c r="FRA218" s="49"/>
      <c r="FRB218" s="49"/>
      <c r="FRC218" s="49"/>
      <c r="FRU218" s="49"/>
      <c r="FRV218" s="49"/>
      <c r="FRY218" s="49"/>
      <c r="FSB218" s="49"/>
      <c r="FSD218" s="49"/>
      <c r="FSF218" s="49"/>
      <c r="FSI218" s="49"/>
      <c r="FSL218" s="49"/>
      <c r="FSO218" s="49"/>
      <c r="FSR218" s="49"/>
      <c r="FSU218" s="49"/>
      <c r="FSX218" s="49"/>
      <c r="FTA218" s="49"/>
      <c r="FTD218" s="49"/>
      <c r="FTF218" s="49"/>
      <c r="FTS218" s="49"/>
      <c r="FTT218" s="49"/>
      <c r="FTU218" s="49"/>
      <c r="FTV218" s="49"/>
      <c r="FTW218" s="49"/>
      <c r="FTX218" s="49"/>
      <c r="FTY218" s="49"/>
      <c r="FTZ218" s="49"/>
      <c r="FUA218" s="49"/>
      <c r="FUB218" s="49"/>
      <c r="FUC218" s="49"/>
      <c r="FUD218" s="49"/>
      <c r="FUE218" s="49"/>
      <c r="FUF218" s="49"/>
      <c r="FUG218" s="49"/>
      <c r="FUH218" s="49"/>
      <c r="FUI218" s="49"/>
      <c r="FUJ218" s="49"/>
      <c r="FUK218" s="49"/>
      <c r="FUL218" s="49"/>
      <c r="FUM218" s="49"/>
      <c r="FUN218" s="49"/>
      <c r="FUO218" s="49"/>
      <c r="FUP218" s="49"/>
      <c r="FUQ218" s="49"/>
      <c r="FUR218" s="49"/>
      <c r="FUS218" s="49"/>
      <c r="FUT218" s="49"/>
      <c r="FUU218" s="49"/>
      <c r="FUV218" s="49"/>
      <c r="FUW218" s="49"/>
      <c r="FUX218" s="49"/>
      <c r="FUY218" s="49"/>
      <c r="FUZ218" s="49"/>
      <c r="FVA218" s="49"/>
      <c r="FVB218" s="49"/>
      <c r="FVC218" s="49"/>
      <c r="FVD218" s="49"/>
      <c r="FVE218" s="49"/>
      <c r="FVF218" s="49"/>
      <c r="FVI218" s="49"/>
      <c r="FVL218" s="49"/>
      <c r="FVO218" s="49"/>
      <c r="FVR218" s="49"/>
      <c r="FVU218" s="49"/>
      <c r="FVX218" s="49"/>
      <c r="FWG218" s="49"/>
      <c r="FWJ218" s="49"/>
      <c r="FWM218" s="49"/>
      <c r="FWP218" s="49"/>
      <c r="FWY218" s="49"/>
      <c r="FXE218" s="49"/>
      <c r="FXH218" s="49"/>
      <c r="FXK218" s="49"/>
      <c r="FXN218" s="49"/>
      <c r="FXT218" s="49"/>
      <c r="FXW218" s="49"/>
      <c r="FYC218" s="49"/>
      <c r="FYE218" s="49"/>
      <c r="FYF218" s="49"/>
      <c r="FYH218" s="49"/>
      <c r="FYY218" s="49"/>
      <c r="FZD218" s="49"/>
      <c r="FZJ218" s="49"/>
      <c r="FZM218" s="49"/>
      <c r="FZP218" s="49"/>
      <c r="FZX218" s="49"/>
      <c r="GAT218" s="49"/>
      <c r="GAU218" s="49"/>
      <c r="GAV218" s="49"/>
      <c r="GAW218" s="49"/>
      <c r="GAX218" s="49"/>
      <c r="GAY218" s="49"/>
      <c r="GBQ218" s="49"/>
      <c r="GBR218" s="49"/>
      <c r="GBU218" s="49"/>
      <c r="GBX218" s="49"/>
      <c r="GBZ218" s="49"/>
      <c r="GCB218" s="49"/>
      <c r="GCE218" s="49"/>
      <c r="GCH218" s="49"/>
      <c r="GCK218" s="49"/>
      <c r="GCN218" s="49"/>
      <c r="GCQ218" s="49"/>
      <c r="GCT218" s="49"/>
      <c r="GCW218" s="49"/>
      <c r="GCZ218" s="49"/>
      <c r="GDB218" s="49"/>
      <c r="GDO218" s="49"/>
      <c r="GDP218" s="49"/>
      <c r="GDQ218" s="49"/>
      <c r="GDR218" s="49"/>
      <c r="GDS218" s="49"/>
      <c r="GDT218" s="49"/>
      <c r="GDU218" s="49"/>
      <c r="GDV218" s="49"/>
      <c r="GDW218" s="49"/>
      <c r="GDX218" s="49"/>
      <c r="GDY218" s="49"/>
      <c r="GDZ218" s="49"/>
      <c r="GEA218" s="49"/>
      <c r="GEB218" s="49"/>
      <c r="GEC218" s="49"/>
      <c r="GED218" s="49"/>
      <c r="GEE218" s="49"/>
      <c r="GEF218" s="49"/>
      <c r="GEG218" s="49"/>
      <c r="GEH218" s="49"/>
      <c r="GEI218" s="49"/>
      <c r="GEJ218" s="49"/>
      <c r="GEK218" s="49"/>
      <c r="GEL218" s="49"/>
      <c r="GEM218" s="49"/>
      <c r="GEN218" s="49"/>
      <c r="GEO218" s="49"/>
      <c r="GEP218" s="49"/>
      <c r="GEQ218" s="49"/>
      <c r="GER218" s="49"/>
      <c r="GES218" s="49"/>
      <c r="GET218" s="49"/>
      <c r="GEU218" s="49"/>
      <c r="GEV218" s="49"/>
      <c r="GEW218" s="49"/>
      <c r="GEX218" s="49"/>
      <c r="GEY218" s="49"/>
      <c r="GEZ218" s="49"/>
      <c r="GFA218" s="49"/>
      <c r="GFB218" s="49"/>
      <c r="GFE218" s="49"/>
      <c r="GFH218" s="49"/>
      <c r="GFK218" s="49"/>
      <c r="GFN218" s="49"/>
      <c r="GFQ218" s="49"/>
      <c r="GFT218" s="49"/>
      <c r="GGC218" s="49"/>
      <c r="GGF218" s="49"/>
      <c r="GGI218" s="49"/>
      <c r="GGL218" s="49"/>
      <c r="GGU218" s="49"/>
      <c r="GHA218" s="49"/>
      <c r="GHD218" s="49"/>
      <c r="GHG218" s="49"/>
      <c r="GHJ218" s="49"/>
      <c r="GHP218" s="49"/>
      <c r="GHS218" s="49"/>
      <c r="GHY218" s="49"/>
      <c r="GIA218" s="49"/>
      <c r="GIB218" s="49"/>
      <c r="GID218" s="49"/>
      <c r="GIU218" s="49"/>
      <c r="GIZ218" s="49"/>
      <c r="GJF218" s="49"/>
      <c r="GJI218" s="49"/>
      <c r="GJL218" s="49"/>
      <c r="GJT218" s="49"/>
      <c r="GKP218" s="49"/>
      <c r="GKQ218" s="49"/>
      <c r="GKR218" s="49"/>
      <c r="GKS218" s="49"/>
      <c r="GKT218" s="49"/>
      <c r="GKU218" s="49"/>
      <c r="GLM218" s="49"/>
      <c r="GLN218" s="49"/>
      <c r="GLQ218" s="49"/>
      <c r="GLT218" s="49"/>
      <c r="GLV218" s="49"/>
      <c r="GLX218" s="49"/>
      <c r="GMA218" s="49"/>
      <c r="GMD218" s="49"/>
      <c r="GMG218" s="49"/>
      <c r="GMJ218" s="49"/>
      <c r="GMM218" s="49"/>
      <c r="GMP218" s="49"/>
      <c r="GMS218" s="49"/>
      <c r="GMV218" s="49"/>
      <c r="GMX218" s="49"/>
      <c r="GNK218" s="49"/>
      <c r="GNL218" s="49"/>
      <c r="GNM218" s="49"/>
      <c r="GNN218" s="49"/>
      <c r="GNO218" s="49"/>
      <c r="GNP218" s="49"/>
      <c r="GNQ218" s="49"/>
      <c r="GNR218" s="49"/>
      <c r="GNS218" s="49"/>
      <c r="GNT218" s="49"/>
      <c r="GNU218" s="49"/>
      <c r="GNV218" s="49"/>
      <c r="GNW218" s="49"/>
      <c r="GNX218" s="49"/>
      <c r="GNY218" s="49"/>
      <c r="GNZ218" s="49"/>
      <c r="GOA218" s="49"/>
      <c r="GOB218" s="49"/>
      <c r="GOC218" s="49"/>
      <c r="GOD218" s="49"/>
      <c r="GOE218" s="49"/>
      <c r="GOF218" s="49"/>
      <c r="GOG218" s="49"/>
      <c r="GOH218" s="49"/>
      <c r="GOI218" s="49"/>
      <c r="GOJ218" s="49"/>
      <c r="GOK218" s="49"/>
      <c r="GOL218" s="49"/>
      <c r="GOM218" s="49"/>
      <c r="GON218" s="49"/>
      <c r="GOO218" s="49"/>
      <c r="GOP218" s="49"/>
      <c r="GOQ218" s="49"/>
      <c r="GOR218" s="49"/>
      <c r="GOS218" s="49"/>
      <c r="GOT218" s="49"/>
      <c r="GOU218" s="49"/>
      <c r="GOV218" s="49"/>
      <c r="GOW218" s="49"/>
      <c r="GOX218" s="49"/>
      <c r="GPA218" s="49"/>
      <c r="GPD218" s="49"/>
      <c r="GPG218" s="49"/>
      <c r="GPJ218" s="49"/>
      <c r="GPM218" s="49"/>
      <c r="GPP218" s="49"/>
      <c r="GPY218" s="49"/>
      <c r="GQB218" s="49"/>
      <c r="GQE218" s="49"/>
      <c r="GQH218" s="49"/>
      <c r="GQQ218" s="49"/>
      <c r="GQW218" s="49"/>
      <c r="GQZ218" s="49"/>
      <c r="GRC218" s="49"/>
      <c r="GRF218" s="49"/>
      <c r="GRL218" s="49"/>
      <c r="GRO218" s="49"/>
      <c r="GRU218" s="49"/>
      <c r="GRW218" s="49"/>
      <c r="GRX218" s="49"/>
      <c r="GRZ218" s="49"/>
      <c r="GSQ218" s="49"/>
      <c r="GSV218" s="49"/>
      <c r="GTB218" s="49"/>
      <c r="GTE218" s="49"/>
      <c r="GTH218" s="49"/>
      <c r="GTP218" s="49"/>
      <c r="GUL218" s="49"/>
      <c r="GUM218" s="49"/>
      <c r="GUN218" s="49"/>
      <c r="GUO218" s="49"/>
      <c r="GUP218" s="49"/>
      <c r="GUQ218" s="49"/>
      <c r="GVI218" s="49"/>
      <c r="GVJ218" s="49"/>
      <c r="GVM218" s="49"/>
      <c r="GVP218" s="49"/>
      <c r="GVR218" s="49"/>
      <c r="GVT218" s="49"/>
      <c r="GVW218" s="49"/>
      <c r="GVZ218" s="49"/>
      <c r="GWC218" s="49"/>
      <c r="GWF218" s="49"/>
      <c r="GWI218" s="49"/>
      <c r="GWL218" s="49"/>
      <c r="GWO218" s="49"/>
      <c r="GWR218" s="49"/>
      <c r="GWT218" s="49"/>
      <c r="GXG218" s="49"/>
      <c r="GXH218" s="49"/>
      <c r="GXI218" s="49"/>
      <c r="GXJ218" s="49"/>
      <c r="GXK218" s="49"/>
      <c r="GXL218" s="49"/>
      <c r="GXM218" s="49"/>
      <c r="GXN218" s="49"/>
      <c r="GXO218" s="49"/>
      <c r="GXP218" s="49"/>
      <c r="GXQ218" s="49"/>
      <c r="GXR218" s="49"/>
      <c r="GXS218" s="49"/>
      <c r="GXT218" s="49"/>
      <c r="GXU218" s="49"/>
      <c r="GXV218" s="49"/>
      <c r="GXW218" s="49"/>
      <c r="GXX218" s="49"/>
      <c r="GXY218" s="49"/>
      <c r="GXZ218" s="49"/>
      <c r="GYA218" s="49"/>
      <c r="GYB218" s="49"/>
      <c r="GYC218" s="49"/>
      <c r="GYD218" s="49"/>
      <c r="GYE218" s="49"/>
      <c r="GYF218" s="49"/>
      <c r="GYG218" s="49"/>
      <c r="GYH218" s="49"/>
      <c r="GYI218" s="49"/>
      <c r="GYJ218" s="49"/>
      <c r="GYK218" s="49"/>
      <c r="GYL218" s="49"/>
      <c r="GYM218" s="49"/>
      <c r="GYN218" s="49"/>
      <c r="GYO218" s="49"/>
      <c r="GYP218" s="49"/>
      <c r="GYQ218" s="49"/>
      <c r="GYR218" s="49"/>
      <c r="GYS218" s="49"/>
      <c r="GYT218" s="49"/>
      <c r="GYW218" s="49"/>
      <c r="GYZ218" s="49"/>
      <c r="GZC218" s="49"/>
      <c r="GZF218" s="49"/>
      <c r="GZI218" s="49"/>
      <c r="GZL218" s="49"/>
      <c r="GZU218" s="49"/>
      <c r="GZX218" s="49"/>
      <c r="HAA218" s="49"/>
      <c r="HAD218" s="49"/>
      <c r="HAM218" s="49"/>
      <c r="HAS218" s="49"/>
      <c r="HAV218" s="49"/>
      <c r="HAY218" s="49"/>
      <c r="HBB218" s="49"/>
      <c r="HBH218" s="49"/>
      <c r="HBK218" s="49"/>
      <c r="HBQ218" s="49"/>
      <c r="HBS218" s="49"/>
      <c r="HBT218" s="49"/>
      <c r="HBV218" s="49"/>
      <c r="HCM218" s="49"/>
      <c r="HCR218" s="49"/>
      <c r="HCX218" s="49"/>
      <c r="HDA218" s="49"/>
      <c r="HDD218" s="49"/>
      <c r="HDL218" s="49"/>
      <c r="HEH218" s="49"/>
      <c r="HEI218" s="49"/>
      <c r="HEJ218" s="49"/>
      <c r="HEK218" s="49"/>
      <c r="HEL218" s="49"/>
      <c r="HEM218" s="49"/>
      <c r="HFE218" s="49"/>
      <c r="HFF218" s="49"/>
      <c r="HFI218" s="49"/>
      <c r="HFL218" s="49"/>
      <c r="HFN218" s="49"/>
      <c r="HFP218" s="49"/>
      <c r="HFS218" s="49"/>
      <c r="HFV218" s="49"/>
      <c r="HFY218" s="49"/>
      <c r="HGB218" s="49"/>
      <c r="HGE218" s="49"/>
      <c r="HGH218" s="49"/>
      <c r="HGK218" s="49"/>
      <c r="HGN218" s="49"/>
      <c r="HGP218" s="49"/>
      <c r="HHC218" s="49"/>
      <c r="HHD218" s="49"/>
      <c r="HHE218" s="49"/>
      <c r="HHF218" s="49"/>
      <c r="HHG218" s="49"/>
      <c r="HHH218" s="49"/>
      <c r="HHI218" s="49"/>
      <c r="HHJ218" s="49"/>
      <c r="HHK218" s="49"/>
      <c r="HHL218" s="49"/>
      <c r="HHM218" s="49"/>
      <c r="HHN218" s="49"/>
      <c r="HHO218" s="49"/>
      <c r="HHP218" s="49"/>
      <c r="HHQ218" s="49"/>
      <c r="HHR218" s="49"/>
      <c r="HHS218" s="49"/>
      <c r="HHT218" s="49"/>
      <c r="HHU218" s="49"/>
      <c r="HHV218" s="49"/>
      <c r="HHW218" s="49"/>
      <c r="HHX218" s="49"/>
      <c r="HHY218" s="49"/>
      <c r="HHZ218" s="49"/>
      <c r="HIA218" s="49"/>
      <c r="HIB218" s="49"/>
      <c r="HIC218" s="49"/>
      <c r="HID218" s="49"/>
      <c r="HIE218" s="49"/>
      <c r="HIF218" s="49"/>
      <c r="HIG218" s="49"/>
      <c r="HIH218" s="49"/>
      <c r="HII218" s="49"/>
      <c r="HIJ218" s="49"/>
      <c r="HIK218" s="49"/>
      <c r="HIL218" s="49"/>
      <c r="HIM218" s="49"/>
      <c r="HIN218" s="49"/>
      <c r="HIO218" s="49"/>
      <c r="HIP218" s="49"/>
      <c r="HIS218" s="49"/>
      <c r="HIV218" s="49"/>
      <c r="HIY218" s="49"/>
      <c r="HJB218" s="49"/>
      <c r="HJE218" s="49"/>
      <c r="HJH218" s="49"/>
      <c r="HJQ218" s="49"/>
      <c r="HJT218" s="49"/>
      <c r="HJW218" s="49"/>
      <c r="HJZ218" s="49"/>
      <c r="HKI218" s="49"/>
      <c r="HKO218" s="49"/>
      <c r="HKR218" s="49"/>
      <c r="HKU218" s="49"/>
      <c r="HKX218" s="49"/>
      <c r="HLD218" s="49"/>
      <c r="HLG218" s="49"/>
      <c r="HLM218" s="49"/>
      <c r="HLO218" s="49"/>
      <c r="HLP218" s="49"/>
      <c r="HLR218" s="49"/>
      <c r="HMI218" s="49"/>
      <c r="HMN218" s="49"/>
      <c r="HMT218" s="49"/>
      <c r="HMW218" s="49"/>
      <c r="HMZ218" s="49"/>
      <c r="HNH218" s="49"/>
      <c r="HOD218" s="49"/>
      <c r="HOE218" s="49"/>
      <c r="HOF218" s="49"/>
      <c r="HOG218" s="49"/>
      <c r="HOH218" s="49"/>
      <c r="HOI218" s="49"/>
      <c r="HPA218" s="49"/>
      <c r="HPB218" s="49"/>
      <c r="HPE218" s="49"/>
      <c r="HPH218" s="49"/>
      <c r="HPJ218" s="49"/>
      <c r="HPL218" s="49"/>
      <c r="HPO218" s="49"/>
      <c r="HPR218" s="49"/>
      <c r="HPU218" s="49"/>
      <c r="HPX218" s="49"/>
      <c r="HQA218" s="49"/>
      <c r="HQD218" s="49"/>
      <c r="HQG218" s="49"/>
      <c r="HQJ218" s="49"/>
      <c r="HQL218" s="49"/>
      <c r="HQY218" s="49"/>
      <c r="HQZ218" s="49"/>
      <c r="HRA218" s="49"/>
      <c r="HRB218" s="49"/>
      <c r="HRC218" s="49"/>
      <c r="HRD218" s="49"/>
      <c r="HRE218" s="49"/>
      <c r="HRF218" s="49"/>
      <c r="HRG218" s="49"/>
      <c r="HRH218" s="49"/>
      <c r="HRI218" s="49"/>
      <c r="HRJ218" s="49"/>
      <c r="HRK218" s="49"/>
      <c r="HRL218" s="49"/>
      <c r="HRM218" s="49"/>
      <c r="HRN218" s="49"/>
      <c r="HRO218" s="49"/>
      <c r="HRP218" s="49"/>
      <c r="HRQ218" s="49"/>
      <c r="HRR218" s="49"/>
      <c r="HRS218" s="49"/>
      <c r="HRT218" s="49"/>
      <c r="HRU218" s="49"/>
      <c r="HRV218" s="49"/>
      <c r="HRW218" s="49"/>
      <c r="HRX218" s="49"/>
      <c r="HRY218" s="49"/>
      <c r="HRZ218" s="49"/>
      <c r="HSA218" s="49"/>
      <c r="HSB218" s="49"/>
      <c r="HSC218" s="49"/>
      <c r="HSD218" s="49"/>
      <c r="HSE218" s="49"/>
      <c r="HSF218" s="49"/>
      <c r="HSG218" s="49"/>
      <c r="HSH218" s="49"/>
      <c r="HSI218" s="49"/>
      <c r="HSJ218" s="49"/>
      <c r="HSK218" s="49"/>
      <c r="HSL218" s="49"/>
      <c r="HSO218" s="49"/>
      <c r="HSR218" s="49"/>
      <c r="HSU218" s="49"/>
      <c r="HSX218" s="49"/>
      <c r="HTA218" s="49"/>
      <c r="HTD218" s="49"/>
      <c r="HTM218" s="49"/>
      <c r="HTP218" s="49"/>
      <c r="HTS218" s="49"/>
      <c r="HTV218" s="49"/>
      <c r="HUE218" s="49"/>
      <c r="HUK218" s="49"/>
      <c r="HUN218" s="49"/>
      <c r="HUQ218" s="49"/>
      <c r="HUT218" s="49"/>
      <c r="HUZ218" s="49"/>
      <c r="HVC218" s="49"/>
      <c r="HVI218" s="49"/>
      <c r="HVK218" s="49"/>
      <c r="HVL218" s="49"/>
      <c r="HVN218" s="49"/>
      <c r="HWE218" s="49"/>
      <c r="HWJ218" s="49"/>
      <c r="HWP218" s="49"/>
      <c r="HWS218" s="49"/>
      <c r="HWV218" s="49"/>
      <c r="HXD218" s="49"/>
      <c r="HXZ218" s="49"/>
      <c r="HYA218" s="49"/>
      <c r="HYB218" s="49"/>
      <c r="HYC218" s="49"/>
      <c r="HYD218" s="49"/>
      <c r="HYE218" s="49"/>
      <c r="HYW218" s="49"/>
      <c r="HYX218" s="49"/>
      <c r="HZA218" s="49"/>
      <c r="HZD218" s="49"/>
      <c r="HZF218" s="49"/>
      <c r="HZH218" s="49"/>
      <c r="HZK218" s="49"/>
      <c r="HZN218" s="49"/>
      <c r="HZQ218" s="49"/>
      <c r="HZT218" s="49"/>
      <c r="HZW218" s="49"/>
      <c r="HZZ218" s="49"/>
      <c r="IAC218" s="49"/>
      <c r="IAF218" s="49"/>
      <c r="IAH218" s="49"/>
      <c r="IAU218" s="49"/>
      <c r="IAV218" s="49"/>
      <c r="IAW218" s="49"/>
      <c r="IAX218" s="49"/>
      <c r="IAY218" s="49"/>
      <c r="IAZ218" s="49"/>
      <c r="IBA218" s="49"/>
      <c r="IBB218" s="49"/>
      <c r="IBC218" s="49"/>
      <c r="IBD218" s="49"/>
      <c r="IBE218" s="49"/>
      <c r="IBF218" s="49"/>
      <c r="IBG218" s="49"/>
      <c r="IBH218" s="49"/>
      <c r="IBI218" s="49"/>
      <c r="IBJ218" s="49"/>
      <c r="IBK218" s="49"/>
      <c r="IBL218" s="49"/>
      <c r="IBM218" s="49"/>
      <c r="IBN218" s="49"/>
      <c r="IBO218" s="49"/>
      <c r="IBP218" s="49"/>
      <c r="IBQ218" s="49"/>
      <c r="IBR218" s="49"/>
      <c r="IBS218" s="49"/>
      <c r="IBT218" s="49"/>
      <c r="IBU218" s="49"/>
      <c r="IBV218" s="49"/>
      <c r="IBW218" s="49"/>
      <c r="IBX218" s="49"/>
      <c r="IBY218" s="49"/>
      <c r="IBZ218" s="49"/>
      <c r="ICA218" s="49"/>
      <c r="ICB218" s="49"/>
      <c r="ICC218" s="49"/>
      <c r="ICD218" s="49"/>
      <c r="ICE218" s="49"/>
      <c r="ICF218" s="49"/>
      <c r="ICG218" s="49"/>
      <c r="ICH218" s="49"/>
      <c r="ICK218" s="49"/>
      <c r="ICN218" s="49"/>
      <c r="ICQ218" s="49"/>
      <c r="ICT218" s="49"/>
      <c r="ICW218" s="49"/>
      <c r="ICZ218" s="49"/>
      <c r="IDI218" s="49"/>
      <c r="IDL218" s="49"/>
      <c r="IDO218" s="49"/>
      <c r="IDR218" s="49"/>
      <c r="IEA218" s="49"/>
      <c r="IEG218" s="49"/>
      <c r="IEJ218" s="49"/>
      <c r="IEM218" s="49"/>
      <c r="IEP218" s="49"/>
      <c r="IEV218" s="49"/>
      <c r="IEY218" s="49"/>
      <c r="IFE218" s="49"/>
      <c r="IFG218" s="49"/>
      <c r="IFH218" s="49"/>
      <c r="IFJ218" s="49"/>
      <c r="IGA218" s="49"/>
      <c r="IGF218" s="49"/>
      <c r="IGL218" s="49"/>
      <c r="IGO218" s="49"/>
      <c r="IGR218" s="49"/>
      <c r="IGZ218" s="49"/>
      <c r="IHV218" s="49"/>
      <c r="IHW218" s="49"/>
      <c r="IHX218" s="49"/>
      <c r="IHY218" s="49"/>
      <c r="IHZ218" s="49"/>
      <c r="IIA218" s="49"/>
      <c r="IIS218" s="49"/>
      <c r="IIT218" s="49"/>
      <c r="IIW218" s="49"/>
      <c r="IIZ218" s="49"/>
      <c r="IJB218" s="49"/>
      <c r="IJD218" s="49"/>
      <c r="IJG218" s="49"/>
      <c r="IJJ218" s="49"/>
      <c r="IJM218" s="49"/>
      <c r="IJP218" s="49"/>
      <c r="IJS218" s="49"/>
      <c r="IJV218" s="49"/>
      <c r="IJY218" s="49"/>
      <c r="IKB218" s="49"/>
      <c r="IKD218" s="49"/>
      <c r="IKQ218" s="49"/>
      <c r="IKR218" s="49"/>
      <c r="IKS218" s="49"/>
      <c r="IKT218" s="49"/>
      <c r="IKU218" s="49"/>
      <c r="IKV218" s="49"/>
      <c r="IKW218" s="49"/>
      <c r="IKX218" s="49"/>
      <c r="IKY218" s="49"/>
      <c r="IKZ218" s="49"/>
      <c r="ILA218" s="49"/>
      <c r="ILB218" s="49"/>
      <c r="ILC218" s="49"/>
      <c r="ILD218" s="49"/>
      <c r="ILE218" s="49"/>
      <c r="ILF218" s="49"/>
      <c r="ILG218" s="49"/>
      <c r="ILH218" s="49"/>
      <c r="ILI218" s="49"/>
      <c r="ILJ218" s="49"/>
      <c r="ILK218" s="49"/>
      <c r="ILL218" s="49"/>
      <c r="ILM218" s="49"/>
      <c r="ILN218" s="49"/>
      <c r="ILO218" s="49"/>
      <c r="ILP218" s="49"/>
      <c r="ILQ218" s="49"/>
      <c r="ILR218" s="49"/>
      <c r="ILS218" s="49"/>
      <c r="ILT218" s="49"/>
      <c r="ILU218" s="49"/>
      <c r="ILV218" s="49"/>
      <c r="ILW218" s="49"/>
      <c r="ILX218" s="49"/>
      <c r="ILY218" s="49"/>
      <c r="ILZ218" s="49"/>
      <c r="IMA218" s="49"/>
      <c r="IMB218" s="49"/>
      <c r="IMC218" s="49"/>
      <c r="IMD218" s="49"/>
      <c r="IMG218" s="49"/>
      <c r="IMJ218" s="49"/>
      <c r="IMM218" s="49"/>
      <c r="IMP218" s="49"/>
      <c r="IMS218" s="49"/>
      <c r="IMV218" s="49"/>
      <c r="INE218" s="49"/>
      <c r="INH218" s="49"/>
      <c r="INK218" s="49"/>
      <c r="INN218" s="49"/>
      <c r="INW218" s="49"/>
      <c r="IOC218" s="49"/>
      <c r="IOF218" s="49"/>
      <c r="IOI218" s="49"/>
      <c r="IOL218" s="49"/>
      <c r="IOR218" s="49"/>
      <c r="IOU218" s="49"/>
      <c r="IPA218" s="49"/>
      <c r="IPC218" s="49"/>
      <c r="IPD218" s="49"/>
      <c r="IPF218" s="49"/>
      <c r="IPW218" s="49"/>
      <c r="IQB218" s="49"/>
      <c r="IQH218" s="49"/>
      <c r="IQK218" s="49"/>
      <c r="IQN218" s="49"/>
      <c r="IQV218" s="49"/>
      <c r="IRR218" s="49"/>
      <c r="IRS218" s="49"/>
      <c r="IRT218" s="49"/>
      <c r="IRU218" s="49"/>
      <c r="IRV218" s="49"/>
      <c r="IRW218" s="49"/>
      <c r="ISO218" s="49"/>
      <c r="ISP218" s="49"/>
      <c r="ISS218" s="49"/>
      <c r="ISV218" s="49"/>
      <c r="ISX218" s="49"/>
      <c r="ISZ218" s="49"/>
      <c r="ITC218" s="49"/>
      <c r="ITF218" s="49"/>
      <c r="ITI218" s="49"/>
      <c r="ITL218" s="49"/>
      <c r="ITO218" s="49"/>
      <c r="ITR218" s="49"/>
      <c r="ITU218" s="49"/>
      <c r="ITX218" s="49"/>
      <c r="ITZ218" s="49"/>
      <c r="IUM218" s="49"/>
      <c r="IUN218" s="49"/>
      <c r="IUO218" s="49"/>
      <c r="IUP218" s="49"/>
      <c r="IUQ218" s="49"/>
      <c r="IUR218" s="49"/>
      <c r="IUS218" s="49"/>
      <c r="IUT218" s="49"/>
      <c r="IUU218" s="49"/>
      <c r="IUV218" s="49"/>
      <c r="IUW218" s="49"/>
      <c r="IUX218" s="49"/>
      <c r="IUY218" s="49"/>
      <c r="IUZ218" s="49"/>
      <c r="IVA218" s="49"/>
      <c r="IVB218" s="49"/>
      <c r="IVC218" s="49"/>
      <c r="IVD218" s="49"/>
      <c r="IVE218" s="49"/>
      <c r="IVF218" s="49"/>
      <c r="IVG218" s="49"/>
      <c r="IVH218" s="49"/>
      <c r="IVI218" s="49"/>
      <c r="IVJ218" s="49"/>
      <c r="IVK218" s="49"/>
      <c r="IVL218" s="49"/>
      <c r="IVM218" s="49"/>
      <c r="IVN218" s="49"/>
      <c r="IVO218" s="49"/>
      <c r="IVP218" s="49"/>
      <c r="IVQ218" s="49"/>
      <c r="IVR218" s="49"/>
      <c r="IVS218" s="49"/>
      <c r="IVT218" s="49"/>
      <c r="IVU218" s="49"/>
      <c r="IVV218" s="49"/>
      <c r="IVW218" s="49"/>
      <c r="IVX218" s="49"/>
      <c r="IVY218" s="49"/>
      <c r="IVZ218" s="49"/>
      <c r="IWC218" s="49"/>
      <c r="IWF218" s="49"/>
      <c r="IWI218" s="49"/>
      <c r="IWL218" s="49"/>
      <c r="IWO218" s="49"/>
      <c r="IWR218" s="49"/>
      <c r="IXA218" s="49"/>
      <c r="IXD218" s="49"/>
      <c r="IXG218" s="49"/>
      <c r="IXJ218" s="49"/>
      <c r="IXS218" s="49"/>
      <c r="IXY218" s="49"/>
      <c r="IYB218" s="49"/>
      <c r="IYE218" s="49"/>
      <c r="IYH218" s="49"/>
      <c r="IYN218" s="49"/>
      <c r="IYQ218" s="49"/>
      <c r="IYW218" s="49"/>
      <c r="IYY218" s="49"/>
      <c r="IYZ218" s="49"/>
      <c r="IZB218" s="49"/>
      <c r="IZS218" s="49"/>
      <c r="IZX218" s="49"/>
      <c r="JAD218" s="49"/>
      <c r="JAG218" s="49"/>
      <c r="JAJ218" s="49"/>
      <c r="JAR218" s="49"/>
      <c r="JBN218" s="49"/>
      <c r="JBO218" s="49"/>
      <c r="JBP218" s="49"/>
      <c r="JBQ218" s="49"/>
      <c r="JBR218" s="49"/>
      <c r="JBS218" s="49"/>
      <c r="JCK218" s="49"/>
      <c r="JCL218" s="49"/>
      <c r="JCO218" s="49"/>
      <c r="JCR218" s="49"/>
      <c r="JCT218" s="49"/>
      <c r="JCV218" s="49"/>
      <c r="JCY218" s="49"/>
      <c r="JDB218" s="49"/>
      <c r="JDE218" s="49"/>
      <c r="JDH218" s="49"/>
      <c r="JDK218" s="49"/>
      <c r="JDN218" s="49"/>
      <c r="JDQ218" s="49"/>
      <c r="JDT218" s="49"/>
      <c r="JDV218" s="49"/>
      <c r="JEI218" s="49"/>
      <c r="JEJ218" s="49"/>
      <c r="JEK218" s="49"/>
      <c r="JEL218" s="49"/>
      <c r="JEM218" s="49"/>
      <c r="JEN218" s="49"/>
      <c r="JEO218" s="49"/>
      <c r="JEP218" s="49"/>
      <c r="JEQ218" s="49"/>
      <c r="JER218" s="49"/>
      <c r="JES218" s="49"/>
      <c r="JET218" s="49"/>
      <c r="JEU218" s="49"/>
      <c r="JEV218" s="49"/>
      <c r="JEW218" s="49"/>
      <c r="JEX218" s="49"/>
      <c r="JEY218" s="49"/>
      <c r="JEZ218" s="49"/>
      <c r="JFA218" s="49"/>
      <c r="JFB218" s="49"/>
      <c r="JFC218" s="49"/>
      <c r="JFD218" s="49"/>
      <c r="JFE218" s="49"/>
      <c r="JFF218" s="49"/>
      <c r="JFG218" s="49"/>
      <c r="JFH218" s="49"/>
      <c r="JFI218" s="49"/>
      <c r="JFJ218" s="49"/>
      <c r="JFK218" s="49"/>
      <c r="JFL218" s="49"/>
      <c r="JFM218" s="49"/>
      <c r="JFN218" s="49"/>
      <c r="JFO218" s="49"/>
      <c r="JFP218" s="49"/>
      <c r="JFQ218" s="49"/>
      <c r="JFR218" s="49"/>
      <c r="JFS218" s="49"/>
      <c r="JFT218" s="49"/>
      <c r="JFU218" s="49"/>
      <c r="JFV218" s="49"/>
      <c r="JFY218" s="49"/>
      <c r="JGB218" s="49"/>
      <c r="JGE218" s="49"/>
      <c r="JGH218" s="49"/>
      <c r="JGK218" s="49"/>
      <c r="JGN218" s="49"/>
      <c r="JGW218" s="49"/>
      <c r="JGZ218" s="49"/>
      <c r="JHC218" s="49"/>
      <c r="JHF218" s="49"/>
      <c r="JHO218" s="49"/>
      <c r="JHU218" s="49"/>
      <c r="JHX218" s="49"/>
      <c r="JIA218" s="49"/>
      <c r="JID218" s="49"/>
      <c r="JIJ218" s="49"/>
      <c r="JIM218" s="49"/>
      <c r="JIS218" s="49"/>
      <c r="JIU218" s="49"/>
      <c r="JIV218" s="49"/>
      <c r="JIX218" s="49"/>
      <c r="JJO218" s="49"/>
      <c r="JJT218" s="49"/>
      <c r="JJZ218" s="49"/>
      <c r="JKC218" s="49"/>
      <c r="JKF218" s="49"/>
      <c r="JKN218" s="49"/>
      <c r="JLJ218" s="49"/>
      <c r="JLK218" s="49"/>
      <c r="JLL218" s="49"/>
      <c r="JLM218" s="49"/>
      <c r="JLN218" s="49"/>
      <c r="JLO218" s="49"/>
      <c r="JMG218" s="49"/>
      <c r="JMH218" s="49"/>
      <c r="JMK218" s="49"/>
      <c r="JMN218" s="49"/>
      <c r="JMP218" s="49"/>
      <c r="JMR218" s="49"/>
      <c r="JMU218" s="49"/>
      <c r="JMX218" s="49"/>
      <c r="JNA218" s="49"/>
      <c r="JND218" s="49"/>
      <c r="JNG218" s="49"/>
      <c r="JNJ218" s="49"/>
      <c r="JNM218" s="49"/>
      <c r="JNP218" s="49"/>
      <c r="JNR218" s="49"/>
      <c r="JOE218" s="49"/>
      <c r="JOF218" s="49"/>
      <c r="JOG218" s="49"/>
      <c r="JOH218" s="49"/>
      <c r="JOI218" s="49"/>
      <c r="JOJ218" s="49"/>
      <c r="JOK218" s="49"/>
      <c r="JOL218" s="49"/>
      <c r="JOM218" s="49"/>
      <c r="JON218" s="49"/>
      <c r="JOO218" s="49"/>
      <c r="JOP218" s="49"/>
      <c r="JOQ218" s="49"/>
      <c r="JOR218" s="49"/>
      <c r="JOS218" s="49"/>
      <c r="JOT218" s="49"/>
      <c r="JOU218" s="49"/>
      <c r="JOV218" s="49"/>
      <c r="JOW218" s="49"/>
      <c r="JOX218" s="49"/>
      <c r="JOY218" s="49"/>
      <c r="JOZ218" s="49"/>
      <c r="JPA218" s="49"/>
      <c r="JPB218" s="49"/>
      <c r="JPC218" s="49"/>
      <c r="JPD218" s="49"/>
      <c r="JPE218" s="49"/>
      <c r="JPF218" s="49"/>
      <c r="JPG218" s="49"/>
      <c r="JPH218" s="49"/>
      <c r="JPI218" s="49"/>
      <c r="JPJ218" s="49"/>
      <c r="JPK218" s="49"/>
      <c r="JPL218" s="49"/>
      <c r="JPM218" s="49"/>
      <c r="JPN218" s="49"/>
      <c r="JPO218" s="49"/>
      <c r="JPP218" s="49"/>
      <c r="JPQ218" s="49"/>
      <c r="JPR218" s="49"/>
      <c r="JPU218" s="49"/>
      <c r="JPX218" s="49"/>
      <c r="JQA218" s="49"/>
      <c r="JQD218" s="49"/>
      <c r="JQG218" s="49"/>
      <c r="JQJ218" s="49"/>
      <c r="JQS218" s="49"/>
      <c r="JQV218" s="49"/>
      <c r="JQY218" s="49"/>
      <c r="JRB218" s="49"/>
      <c r="JRK218" s="49"/>
      <c r="JRQ218" s="49"/>
      <c r="JRT218" s="49"/>
      <c r="JRW218" s="49"/>
      <c r="JRZ218" s="49"/>
      <c r="JSF218" s="49"/>
      <c r="JSI218" s="49"/>
      <c r="JSO218" s="49"/>
      <c r="JSQ218" s="49"/>
      <c r="JSR218" s="49"/>
      <c r="JST218" s="49"/>
      <c r="JTK218" s="49"/>
      <c r="JTP218" s="49"/>
      <c r="JTV218" s="49"/>
      <c r="JTY218" s="49"/>
      <c r="JUB218" s="49"/>
      <c r="JUJ218" s="49"/>
      <c r="JVF218" s="49"/>
      <c r="JVG218" s="49"/>
      <c r="JVH218" s="49"/>
      <c r="JVI218" s="49"/>
      <c r="JVJ218" s="49"/>
      <c r="JVK218" s="49"/>
      <c r="JWC218" s="49"/>
      <c r="JWD218" s="49"/>
      <c r="JWG218" s="49"/>
      <c r="JWJ218" s="49"/>
      <c r="JWL218" s="49"/>
      <c r="JWN218" s="49"/>
      <c r="JWQ218" s="49"/>
      <c r="JWT218" s="49"/>
      <c r="JWW218" s="49"/>
      <c r="JWZ218" s="49"/>
      <c r="JXC218" s="49"/>
      <c r="JXF218" s="49"/>
      <c r="JXI218" s="49"/>
      <c r="JXL218" s="49"/>
      <c r="JXN218" s="49"/>
      <c r="JYA218" s="49"/>
      <c r="JYB218" s="49"/>
      <c r="JYC218" s="49"/>
      <c r="JYD218" s="49"/>
      <c r="JYE218" s="49"/>
      <c r="JYF218" s="49"/>
      <c r="JYG218" s="49"/>
      <c r="JYH218" s="49"/>
      <c r="JYI218" s="49"/>
      <c r="JYJ218" s="49"/>
      <c r="JYK218" s="49"/>
      <c r="JYL218" s="49"/>
      <c r="JYM218" s="49"/>
      <c r="JYN218" s="49"/>
      <c r="JYO218" s="49"/>
      <c r="JYP218" s="49"/>
      <c r="JYQ218" s="49"/>
      <c r="JYR218" s="49"/>
      <c r="JYS218" s="49"/>
      <c r="JYT218" s="49"/>
      <c r="JYU218" s="49"/>
      <c r="JYV218" s="49"/>
      <c r="JYW218" s="49"/>
      <c r="JYX218" s="49"/>
      <c r="JYY218" s="49"/>
      <c r="JYZ218" s="49"/>
      <c r="JZA218" s="49"/>
      <c r="JZB218" s="49"/>
      <c r="JZC218" s="49"/>
      <c r="JZD218" s="49"/>
      <c r="JZE218" s="49"/>
      <c r="JZF218" s="49"/>
      <c r="JZG218" s="49"/>
      <c r="JZH218" s="49"/>
      <c r="JZI218" s="49"/>
      <c r="JZJ218" s="49"/>
      <c r="JZK218" s="49"/>
      <c r="JZL218" s="49"/>
      <c r="JZM218" s="49"/>
      <c r="JZN218" s="49"/>
      <c r="JZQ218" s="49"/>
      <c r="JZT218" s="49"/>
      <c r="JZW218" s="49"/>
      <c r="JZZ218" s="49"/>
      <c r="KAC218" s="49"/>
      <c r="KAF218" s="49"/>
      <c r="KAO218" s="49"/>
      <c r="KAR218" s="49"/>
      <c r="KAU218" s="49"/>
      <c r="KAX218" s="49"/>
      <c r="KBG218" s="49"/>
      <c r="KBM218" s="49"/>
      <c r="KBP218" s="49"/>
      <c r="KBS218" s="49"/>
      <c r="KBV218" s="49"/>
      <c r="KCB218" s="49"/>
      <c r="KCE218" s="49"/>
      <c r="KCK218" s="49"/>
      <c r="KCM218" s="49"/>
      <c r="KCN218" s="49"/>
      <c r="KCP218" s="49"/>
      <c r="KDG218" s="49"/>
      <c r="KDL218" s="49"/>
      <c r="KDR218" s="49"/>
      <c r="KDU218" s="49"/>
      <c r="KDX218" s="49"/>
      <c r="KEF218" s="49"/>
      <c r="KFB218" s="49"/>
      <c r="KFC218" s="49"/>
      <c r="KFD218" s="49"/>
      <c r="KFE218" s="49"/>
      <c r="KFF218" s="49"/>
      <c r="KFG218" s="49"/>
      <c r="KFY218" s="49"/>
      <c r="KFZ218" s="49"/>
      <c r="KGC218" s="49"/>
      <c r="KGF218" s="49"/>
      <c r="KGH218" s="49"/>
      <c r="KGJ218" s="49"/>
      <c r="KGM218" s="49"/>
      <c r="KGP218" s="49"/>
      <c r="KGS218" s="49"/>
      <c r="KGV218" s="49"/>
      <c r="KGY218" s="49"/>
      <c r="KHB218" s="49"/>
      <c r="KHE218" s="49"/>
      <c r="KHH218" s="49"/>
      <c r="KHJ218" s="49"/>
      <c r="KHW218" s="49"/>
      <c r="KHX218" s="49"/>
      <c r="KHY218" s="49"/>
      <c r="KHZ218" s="49"/>
      <c r="KIA218" s="49"/>
      <c r="KIB218" s="49"/>
      <c r="KIC218" s="49"/>
      <c r="KID218" s="49"/>
      <c r="KIE218" s="49"/>
      <c r="KIF218" s="49"/>
      <c r="KIG218" s="49"/>
      <c r="KIH218" s="49"/>
      <c r="KII218" s="49"/>
      <c r="KIJ218" s="49"/>
      <c r="KIK218" s="49"/>
      <c r="KIL218" s="49"/>
      <c r="KIM218" s="49"/>
      <c r="KIN218" s="49"/>
      <c r="KIO218" s="49"/>
      <c r="KIP218" s="49"/>
      <c r="KIQ218" s="49"/>
      <c r="KIR218" s="49"/>
      <c r="KIS218" s="49"/>
      <c r="KIT218" s="49"/>
      <c r="KIU218" s="49"/>
      <c r="KIV218" s="49"/>
      <c r="KIW218" s="49"/>
      <c r="KIX218" s="49"/>
      <c r="KIY218" s="49"/>
      <c r="KIZ218" s="49"/>
      <c r="KJA218" s="49"/>
      <c r="KJB218" s="49"/>
      <c r="KJC218" s="49"/>
      <c r="KJD218" s="49"/>
      <c r="KJE218" s="49"/>
      <c r="KJF218" s="49"/>
      <c r="KJG218" s="49"/>
      <c r="KJH218" s="49"/>
      <c r="KJI218" s="49"/>
      <c r="KJJ218" s="49"/>
      <c r="KJM218" s="49"/>
      <c r="KJP218" s="49"/>
      <c r="KJS218" s="49"/>
      <c r="KJV218" s="49"/>
      <c r="KJY218" s="49"/>
      <c r="KKB218" s="49"/>
      <c r="KKK218" s="49"/>
      <c r="KKN218" s="49"/>
      <c r="KKQ218" s="49"/>
      <c r="KKT218" s="49"/>
      <c r="KLC218" s="49"/>
      <c r="KLI218" s="49"/>
      <c r="KLL218" s="49"/>
      <c r="KLO218" s="49"/>
      <c r="KLR218" s="49"/>
      <c r="KLX218" s="49"/>
      <c r="KMA218" s="49"/>
      <c r="KMG218" s="49"/>
      <c r="KMI218" s="49"/>
      <c r="KMJ218" s="49"/>
      <c r="KML218" s="49"/>
      <c r="KNC218" s="49"/>
      <c r="KNH218" s="49"/>
      <c r="KNN218" s="49"/>
      <c r="KNQ218" s="49"/>
      <c r="KNT218" s="49"/>
      <c r="KOB218" s="49"/>
      <c r="KOX218" s="49"/>
      <c r="KOY218" s="49"/>
      <c r="KOZ218" s="49"/>
      <c r="KPA218" s="49"/>
      <c r="KPB218" s="49"/>
      <c r="KPC218" s="49"/>
      <c r="KPU218" s="49"/>
      <c r="KPV218" s="49"/>
      <c r="KPY218" s="49"/>
      <c r="KQB218" s="49"/>
      <c r="KQD218" s="49"/>
      <c r="KQF218" s="49"/>
      <c r="KQI218" s="49"/>
      <c r="KQL218" s="49"/>
      <c r="KQO218" s="49"/>
      <c r="KQR218" s="49"/>
      <c r="KQU218" s="49"/>
      <c r="KQX218" s="49"/>
      <c r="KRA218" s="49"/>
      <c r="KRD218" s="49"/>
      <c r="KRF218" s="49"/>
      <c r="KRS218" s="49"/>
      <c r="KRT218" s="49"/>
      <c r="KRU218" s="49"/>
      <c r="KRV218" s="49"/>
      <c r="KRW218" s="49"/>
      <c r="KRX218" s="49"/>
      <c r="KRY218" s="49"/>
      <c r="KRZ218" s="49"/>
      <c r="KSA218" s="49"/>
      <c r="KSB218" s="49"/>
      <c r="KSC218" s="49"/>
      <c r="KSD218" s="49"/>
      <c r="KSE218" s="49"/>
      <c r="KSF218" s="49"/>
      <c r="KSG218" s="49"/>
      <c r="KSH218" s="49"/>
      <c r="KSI218" s="49"/>
      <c r="KSJ218" s="49"/>
      <c r="KSK218" s="49"/>
      <c r="KSL218" s="49"/>
      <c r="KSM218" s="49"/>
      <c r="KSN218" s="49"/>
      <c r="KSO218" s="49"/>
      <c r="KSP218" s="49"/>
      <c r="KSQ218" s="49"/>
      <c r="KSR218" s="49"/>
      <c r="KSS218" s="49"/>
      <c r="KST218" s="49"/>
      <c r="KSU218" s="49"/>
      <c r="KSV218" s="49"/>
      <c r="KSW218" s="49"/>
      <c r="KSX218" s="49"/>
      <c r="KSY218" s="49"/>
      <c r="KSZ218" s="49"/>
      <c r="KTA218" s="49"/>
      <c r="KTB218" s="49"/>
      <c r="KTC218" s="49"/>
      <c r="KTD218" s="49"/>
      <c r="KTE218" s="49"/>
      <c r="KTF218" s="49"/>
      <c r="KTI218" s="49"/>
      <c r="KTL218" s="49"/>
      <c r="KTO218" s="49"/>
      <c r="KTR218" s="49"/>
      <c r="KTU218" s="49"/>
      <c r="KTX218" s="49"/>
      <c r="KUG218" s="49"/>
      <c r="KUJ218" s="49"/>
      <c r="KUM218" s="49"/>
      <c r="KUP218" s="49"/>
      <c r="KUY218" s="49"/>
      <c r="KVE218" s="49"/>
      <c r="KVH218" s="49"/>
      <c r="KVK218" s="49"/>
      <c r="KVN218" s="49"/>
      <c r="KVT218" s="49"/>
      <c r="KVW218" s="49"/>
      <c r="KWC218" s="49"/>
      <c r="KWE218" s="49"/>
      <c r="KWF218" s="49"/>
      <c r="KWH218" s="49"/>
      <c r="KWY218" s="49"/>
      <c r="KXD218" s="49"/>
      <c r="KXJ218" s="49"/>
      <c r="KXM218" s="49"/>
      <c r="KXP218" s="49"/>
      <c r="KXX218" s="49"/>
      <c r="KYT218" s="49"/>
      <c r="KYU218" s="49"/>
      <c r="KYV218" s="49"/>
      <c r="KYW218" s="49"/>
      <c r="KYX218" s="49"/>
      <c r="KYY218" s="49"/>
      <c r="KZQ218" s="49"/>
      <c r="KZR218" s="49"/>
      <c r="KZU218" s="49"/>
      <c r="KZX218" s="49"/>
      <c r="KZZ218" s="49"/>
      <c r="LAB218" s="49"/>
      <c r="LAE218" s="49"/>
      <c r="LAH218" s="49"/>
      <c r="LAK218" s="49"/>
      <c r="LAN218" s="49"/>
      <c r="LAQ218" s="49"/>
      <c r="LAT218" s="49"/>
      <c r="LAW218" s="49"/>
      <c r="LAZ218" s="49"/>
      <c r="LBB218" s="49"/>
      <c r="LBO218" s="49"/>
      <c r="LBP218" s="49"/>
      <c r="LBQ218" s="49"/>
      <c r="LBR218" s="49"/>
      <c r="LBS218" s="49"/>
      <c r="LBT218" s="49"/>
      <c r="LBU218" s="49"/>
      <c r="LBV218" s="49"/>
      <c r="LBW218" s="49"/>
      <c r="LBX218" s="49"/>
      <c r="LBY218" s="49"/>
      <c r="LBZ218" s="49"/>
      <c r="LCA218" s="49"/>
      <c r="LCB218" s="49"/>
      <c r="LCC218" s="49"/>
      <c r="LCD218" s="49"/>
      <c r="LCE218" s="49"/>
      <c r="LCF218" s="49"/>
      <c r="LCG218" s="49"/>
      <c r="LCH218" s="49"/>
      <c r="LCI218" s="49"/>
      <c r="LCJ218" s="49"/>
      <c r="LCK218" s="49"/>
      <c r="LCL218" s="49"/>
      <c r="LCM218" s="49"/>
      <c r="LCN218" s="49"/>
      <c r="LCO218" s="49"/>
      <c r="LCP218" s="49"/>
      <c r="LCQ218" s="49"/>
      <c r="LCR218" s="49"/>
      <c r="LCS218" s="49"/>
      <c r="LCT218" s="49"/>
      <c r="LCU218" s="49"/>
      <c r="LCV218" s="49"/>
      <c r="LCW218" s="49"/>
      <c r="LCX218" s="49"/>
      <c r="LCY218" s="49"/>
      <c r="LCZ218" s="49"/>
      <c r="LDA218" s="49"/>
      <c r="LDB218" s="49"/>
      <c r="LDE218" s="49"/>
      <c r="LDH218" s="49"/>
      <c r="LDK218" s="49"/>
      <c r="LDN218" s="49"/>
      <c r="LDQ218" s="49"/>
      <c r="LDT218" s="49"/>
      <c r="LEC218" s="49"/>
      <c r="LEF218" s="49"/>
      <c r="LEI218" s="49"/>
      <c r="LEL218" s="49"/>
      <c r="LEU218" s="49"/>
      <c r="LFA218" s="49"/>
      <c r="LFD218" s="49"/>
      <c r="LFG218" s="49"/>
      <c r="LFJ218" s="49"/>
      <c r="LFP218" s="49"/>
      <c r="LFS218" s="49"/>
      <c r="LFY218" s="49"/>
      <c r="LGA218" s="49"/>
      <c r="LGB218" s="49"/>
      <c r="LGD218" s="49"/>
      <c r="LGU218" s="49"/>
      <c r="LGZ218" s="49"/>
      <c r="LHF218" s="49"/>
      <c r="LHI218" s="49"/>
      <c r="LHL218" s="49"/>
      <c r="LHT218" s="49"/>
      <c r="LIP218" s="49"/>
      <c r="LIQ218" s="49"/>
      <c r="LIR218" s="49"/>
      <c r="LIS218" s="49"/>
      <c r="LIT218" s="49"/>
      <c r="LIU218" s="49"/>
      <c r="LJM218" s="49"/>
      <c r="LJN218" s="49"/>
      <c r="LJQ218" s="49"/>
      <c r="LJT218" s="49"/>
      <c r="LJV218" s="49"/>
      <c r="LJX218" s="49"/>
      <c r="LKA218" s="49"/>
      <c r="LKD218" s="49"/>
      <c r="LKG218" s="49"/>
      <c r="LKJ218" s="49"/>
      <c r="LKM218" s="49"/>
      <c r="LKP218" s="49"/>
      <c r="LKS218" s="49"/>
      <c r="LKV218" s="49"/>
      <c r="LKX218" s="49"/>
      <c r="LLK218" s="49"/>
      <c r="LLL218" s="49"/>
      <c r="LLM218" s="49"/>
      <c r="LLN218" s="49"/>
      <c r="LLO218" s="49"/>
      <c r="LLP218" s="49"/>
      <c r="LLQ218" s="49"/>
      <c r="LLR218" s="49"/>
      <c r="LLS218" s="49"/>
      <c r="LLT218" s="49"/>
      <c r="LLU218" s="49"/>
      <c r="LLV218" s="49"/>
      <c r="LLW218" s="49"/>
      <c r="LLX218" s="49"/>
      <c r="LLY218" s="49"/>
      <c r="LLZ218" s="49"/>
      <c r="LMA218" s="49"/>
      <c r="LMB218" s="49"/>
      <c r="LMC218" s="49"/>
      <c r="LMD218" s="49"/>
      <c r="LME218" s="49"/>
      <c r="LMF218" s="49"/>
      <c r="LMG218" s="49"/>
      <c r="LMH218" s="49"/>
      <c r="LMI218" s="49"/>
      <c r="LMJ218" s="49"/>
      <c r="LMK218" s="49"/>
      <c r="LML218" s="49"/>
      <c r="LMM218" s="49"/>
      <c r="LMN218" s="49"/>
      <c r="LMO218" s="49"/>
      <c r="LMP218" s="49"/>
      <c r="LMQ218" s="49"/>
      <c r="LMR218" s="49"/>
      <c r="LMS218" s="49"/>
      <c r="LMT218" s="49"/>
      <c r="LMU218" s="49"/>
      <c r="LMV218" s="49"/>
      <c r="LMW218" s="49"/>
      <c r="LMX218" s="49"/>
      <c r="LNA218" s="49"/>
      <c r="LND218" s="49"/>
      <c r="LNG218" s="49"/>
      <c r="LNJ218" s="49"/>
      <c r="LNM218" s="49"/>
      <c r="LNP218" s="49"/>
      <c r="LNY218" s="49"/>
      <c r="LOB218" s="49"/>
      <c r="LOE218" s="49"/>
      <c r="LOH218" s="49"/>
      <c r="LOQ218" s="49"/>
      <c r="LOW218" s="49"/>
      <c r="LOZ218" s="49"/>
      <c r="LPC218" s="49"/>
      <c r="LPF218" s="49"/>
      <c r="LPL218" s="49"/>
      <c r="LPO218" s="49"/>
      <c r="LPU218" s="49"/>
      <c r="LPW218" s="49"/>
      <c r="LPX218" s="49"/>
      <c r="LPZ218" s="49"/>
      <c r="LQQ218" s="49"/>
      <c r="LQV218" s="49"/>
      <c r="LRB218" s="49"/>
      <c r="LRE218" s="49"/>
      <c r="LRH218" s="49"/>
      <c r="LRP218" s="49"/>
      <c r="LSL218" s="49"/>
      <c r="LSM218" s="49"/>
      <c r="LSN218" s="49"/>
      <c r="LSO218" s="49"/>
      <c r="LSP218" s="49"/>
      <c r="LSQ218" s="49"/>
      <c r="LTI218" s="49"/>
      <c r="LTJ218" s="49"/>
      <c r="LTM218" s="49"/>
      <c r="LTP218" s="49"/>
      <c r="LTR218" s="49"/>
      <c r="LTT218" s="49"/>
      <c r="LTW218" s="49"/>
      <c r="LTZ218" s="49"/>
      <c r="LUC218" s="49"/>
      <c r="LUF218" s="49"/>
      <c r="LUI218" s="49"/>
      <c r="LUL218" s="49"/>
      <c r="LUO218" s="49"/>
      <c r="LUR218" s="49"/>
      <c r="LUT218" s="49"/>
      <c r="LVG218" s="49"/>
      <c r="LVH218" s="49"/>
      <c r="LVI218" s="49"/>
      <c r="LVJ218" s="49"/>
      <c r="LVK218" s="49"/>
      <c r="LVL218" s="49"/>
      <c r="LVM218" s="49"/>
      <c r="LVN218" s="49"/>
      <c r="LVO218" s="49"/>
      <c r="LVP218" s="49"/>
      <c r="LVQ218" s="49"/>
      <c r="LVR218" s="49"/>
      <c r="LVS218" s="49"/>
      <c r="LVT218" s="49"/>
      <c r="LVU218" s="49"/>
      <c r="LVV218" s="49"/>
      <c r="LVW218" s="49"/>
      <c r="LVX218" s="49"/>
      <c r="LVY218" s="49"/>
      <c r="LVZ218" s="49"/>
      <c r="LWA218" s="49"/>
      <c r="LWB218" s="49"/>
      <c r="LWC218" s="49"/>
      <c r="LWD218" s="49"/>
      <c r="LWE218" s="49"/>
      <c r="LWF218" s="49"/>
      <c r="LWG218" s="49"/>
      <c r="LWH218" s="49"/>
      <c r="LWI218" s="49"/>
      <c r="LWJ218" s="49"/>
      <c r="LWK218" s="49"/>
      <c r="LWL218" s="49"/>
      <c r="LWM218" s="49"/>
      <c r="LWN218" s="49"/>
      <c r="LWO218" s="49"/>
      <c r="LWP218" s="49"/>
      <c r="LWQ218" s="49"/>
      <c r="LWR218" s="49"/>
      <c r="LWS218" s="49"/>
      <c r="LWT218" s="49"/>
      <c r="LWW218" s="49"/>
      <c r="LWZ218" s="49"/>
      <c r="LXC218" s="49"/>
      <c r="LXF218" s="49"/>
      <c r="LXI218" s="49"/>
      <c r="LXL218" s="49"/>
      <c r="LXU218" s="49"/>
      <c r="LXX218" s="49"/>
      <c r="LYA218" s="49"/>
      <c r="LYD218" s="49"/>
      <c r="LYM218" s="49"/>
      <c r="LYS218" s="49"/>
      <c r="LYV218" s="49"/>
      <c r="LYY218" s="49"/>
      <c r="LZB218" s="49"/>
      <c r="LZH218" s="49"/>
      <c r="LZK218" s="49"/>
      <c r="LZQ218" s="49"/>
      <c r="LZS218" s="49"/>
      <c r="LZT218" s="49"/>
      <c r="LZV218" s="49"/>
      <c r="MAM218" s="49"/>
      <c r="MAR218" s="49"/>
      <c r="MAX218" s="49"/>
      <c r="MBA218" s="49"/>
      <c r="MBD218" s="49"/>
      <c r="MBL218" s="49"/>
      <c r="MCH218" s="49"/>
      <c r="MCI218" s="49"/>
      <c r="MCJ218" s="49"/>
      <c r="MCK218" s="49"/>
      <c r="MCL218" s="49"/>
      <c r="MCM218" s="49"/>
      <c r="MDE218" s="49"/>
      <c r="MDF218" s="49"/>
      <c r="MDI218" s="49"/>
      <c r="MDL218" s="49"/>
      <c r="MDN218" s="49"/>
      <c r="MDP218" s="49"/>
      <c r="MDS218" s="49"/>
      <c r="MDV218" s="49"/>
      <c r="MDY218" s="49"/>
      <c r="MEB218" s="49"/>
      <c r="MEE218" s="49"/>
      <c r="MEH218" s="49"/>
      <c r="MEK218" s="49"/>
      <c r="MEN218" s="49"/>
      <c r="MEP218" s="49"/>
      <c r="MFC218" s="49"/>
      <c r="MFD218" s="49"/>
      <c r="MFE218" s="49"/>
      <c r="MFF218" s="49"/>
      <c r="MFG218" s="49"/>
      <c r="MFH218" s="49"/>
      <c r="MFI218" s="49"/>
      <c r="MFJ218" s="49"/>
      <c r="MFK218" s="49"/>
      <c r="MFL218" s="49"/>
      <c r="MFM218" s="49"/>
      <c r="MFN218" s="49"/>
      <c r="MFO218" s="49"/>
      <c r="MFP218" s="49"/>
      <c r="MFQ218" s="49"/>
      <c r="MFR218" s="49"/>
      <c r="MFS218" s="49"/>
      <c r="MFT218" s="49"/>
      <c r="MFU218" s="49"/>
      <c r="MFV218" s="49"/>
      <c r="MFW218" s="49"/>
      <c r="MFX218" s="49"/>
      <c r="MFY218" s="49"/>
      <c r="MFZ218" s="49"/>
      <c r="MGA218" s="49"/>
      <c r="MGB218" s="49"/>
      <c r="MGC218" s="49"/>
      <c r="MGD218" s="49"/>
      <c r="MGE218" s="49"/>
      <c r="MGF218" s="49"/>
      <c r="MGG218" s="49"/>
      <c r="MGH218" s="49"/>
      <c r="MGI218" s="49"/>
      <c r="MGJ218" s="49"/>
      <c r="MGK218" s="49"/>
      <c r="MGL218" s="49"/>
      <c r="MGM218" s="49"/>
      <c r="MGN218" s="49"/>
      <c r="MGO218" s="49"/>
      <c r="MGP218" s="49"/>
      <c r="MGS218" s="49"/>
      <c r="MGV218" s="49"/>
      <c r="MGY218" s="49"/>
      <c r="MHB218" s="49"/>
      <c r="MHE218" s="49"/>
      <c r="MHH218" s="49"/>
      <c r="MHQ218" s="49"/>
      <c r="MHT218" s="49"/>
      <c r="MHW218" s="49"/>
      <c r="MHZ218" s="49"/>
      <c r="MII218" s="49"/>
      <c r="MIO218" s="49"/>
      <c r="MIR218" s="49"/>
      <c r="MIU218" s="49"/>
      <c r="MIX218" s="49"/>
      <c r="MJD218" s="49"/>
      <c r="MJG218" s="49"/>
      <c r="MJM218" s="49"/>
      <c r="MJO218" s="49"/>
      <c r="MJP218" s="49"/>
      <c r="MJR218" s="49"/>
      <c r="MKI218" s="49"/>
      <c r="MKN218" s="49"/>
      <c r="MKT218" s="49"/>
      <c r="MKW218" s="49"/>
      <c r="MKZ218" s="49"/>
      <c r="MLH218" s="49"/>
      <c r="MMD218" s="49"/>
      <c r="MME218" s="49"/>
      <c r="MMF218" s="49"/>
      <c r="MMG218" s="49"/>
      <c r="MMH218" s="49"/>
      <c r="MMI218" s="49"/>
      <c r="MNA218" s="49"/>
      <c r="MNB218" s="49"/>
      <c r="MNE218" s="49"/>
      <c r="MNH218" s="49"/>
      <c r="MNJ218" s="49"/>
      <c r="MNL218" s="49"/>
      <c r="MNO218" s="49"/>
      <c r="MNR218" s="49"/>
      <c r="MNU218" s="49"/>
      <c r="MNX218" s="49"/>
      <c r="MOA218" s="49"/>
      <c r="MOD218" s="49"/>
      <c r="MOG218" s="49"/>
      <c r="MOJ218" s="49"/>
      <c r="MOL218" s="49"/>
      <c r="MOY218" s="49"/>
      <c r="MOZ218" s="49"/>
      <c r="MPA218" s="49"/>
      <c r="MPB218" s="49"/>
      <c r="MPC218" s="49"/>
      <c r="MPD218" s="49"/>
      <c r="MPE218" s="49"/>
      <c r="MPF218" s="49"/>
      <c r="MPG218" s="49"/>
      <c r="MPH218" s="49"/>
      <c r="MPI218" s="49"/>
      <c r="MPJ218" s="49"/>
      <c r="MPK218" s="49"/>
      <c r="MPL218" s="49"/>
      <c r="MPM218" s="49"/>
      <c r="MPN218" s="49"/>
      <c r="MPO218" s="49"/>
      <c r="MPP218" s="49"/>
      <c r="MPQ218" s="49"/>
      <c r="MPR218" s="49"/>
      <c r="MPS218" s="49"/>
      <c r="MPT218" s="49"/>
      <c r="MPU218" s="49"/>
      <c r="MPV218" s="49"/>
      <c r="MPW218" s="49"/>
      <c r="MPX218" s="49"/>
      <c r="MPY218" s="49"/>
      <c r="MPZ218" s="49"/>
      <c r="MQA218" s="49"/>
      <c r="MQB218" s="49"/>
      <c r="MQC218" s="49"/>
      <c r="MQD218" s="49"/>
      <c r="MQE218" s="49"/>
      <c r="MQF218" s="49"/>
      <c r="MQG218" s="49"/>
      <c r="MQH218" s="49"/>
      <c r="MQI218" s="49"/>
      <c r="MQJ218" s="49"/>
      <c r="MQK218" s="49"/>
      <c r="MQL218" s="49"/>
      <c r="MQO218" s="49"/>
      <c r="MQR218" s="49"/>
      <c r="MQU218" s="49"/>
      <c r="MQX218" s="49"/>
      <c r="MRA218" s="49"/>
      <c r="MRD218" s="49"/>
      <c r="MRM218" s="49"/>
      <c r="MRP218" s="49"/>
      <c r="MRS218" s="49"/>
      <c r="MRV218" s="49"/>
      <c r="MSE218" s="49"/>
      <c r="MSK218" s="49"/>
      <c r="MSN218" s="49"/>
      <c r="MSQ218" s="49"/>
      <c r="MST218" s="49"/>
      <c r="MSZ218" s="49"/>
      <c r="MTC218" s="49"/>
      <c r="MTI218" s="49"/>
      <c r="MTK218" s="49"/>
      <c r="MTL218" s="49"/>
      <c r="MTN218" s="49"/>
      <c r="MUE218" s="49"/>
      <c r="MUJ218" s="49"/>
      <c r="MUP218" s="49"/>
      <c r="MUS218" s="49"/>
      <c r="MUV218" s="49"/>
      <c r="MVD218" s="49"/>
      <c r="MVZ218" s="49"/>
      <c r="MWA218" s="49"/>
      <c r="MWB218" s="49"/>
      <c r="MWC218" s="49"/>
      <c r="MWD218" s="49"/>
      <c r="MWE218" s="49"/>
      <c r="MWW218" s="49"/>
      <c r="MWX218" s="49"/>
      <c r="MXA218" s="49"/>
      <c r="MXD218" s="49"/>
      <c r="MXF218" s="49"/>
      <c r="MXH218" s="49"/>
      <c r="MXK218" s="49"/>
      <c r="MXN218" s="49"/>
      <c r="MXQ218" s="49"/>
      <c r="MXT218" s="49"/>
      <c r="MXW218" s="49"/>
      <c r="MXZ218" s="49"/>
      <c r="MYC218" s="49"/>
      <c r="MYF218" s="49"/>
      <c r="MYH218" s="49"/>
      <c r="MYU218" s="49"/>
      <c r="MYV218" s="49"/>
      <c r="MYW218" s="49"/>
      <c r="MYX218" s="49"/>
      <c r="MYY218" s="49"/>
      <c r="MYZ218" s="49"/>
      <c r="MZA218" s="49"/>
      <c r="MZB218" s="49"/>
      <c r="MZC218" s="49"/>
      <c r="MZD218" s="49"/>
      <c r="MZE218" s="49"/>
      <c r="MZF218" s="49"/>
      <c r="MZG218" s="49"/>
      <c r="MZH218" s="49"/>
      <c r="MZI218" s="49"/>
      <c r="MZJ218" s="49"/>
      <c r="MZK218" s="49"/>
      <c r="MZL218" s="49"/>
      <c r="MZM218" s="49"/>
      <c r="MZN218" s="49"/>
      <c r="MZO218" s="49"/>
      <c r="MZP218" s="49"/>
      <c r="MZQ218" s="49"/>
      <c r="MZR218" s="49"/>
      <c r="MZS218" s="49"/>
      <c r="MZT218" s="49"/>
      <c r="MZU218" s="49"/>
      <c r="MZV218" s="49"/>
      <c r="MZW218" s="49"/>
      <c r="MZX218" s="49"/>
      <c r="MZY218" s="49"/>
      <c r="MZZ218" s="49"/>
      <c r="NAA218" s="49"/>
      <c r="NAB218" s="49"/>
      <c r="NAC218" s="49"/>
      <c r="NAD218" s="49"/>
      <c r="NAE218" s="49"/>
      <c r="NAF218" s="49"/>
      <c r="NAG218" s="49"/>
      <c r="NAH218" s="49"/>
      <c r="NAK218" s="49"/>
      <c r="NAN218" s="49"/>
      <c r="NAQ218" s="49"/>
      <c r="NAT218" s="49"/>
      <c r="NAW218" s="49"/>
      <c r="NAZ218" s="49"/>
      <c r="NBI218" s="49"/>
      <c r="NBL218" s="49"/>
      <c r="NBO218" s="49"/>
      <c r="NBR218" s="49"/>
      <c r="NCA218" s="49"/>
      <c r="NCG218" s="49"/>
      <c r="NCJ218" s="49"/>
      <c r="NCM218" s="49"/>
      <c r="NCP218" s="49"/>
      <c r="NCV218" s="49"/>
      <c r="NCY218" s="49"/>
      <c r="NDE218" s="49"/>
      <c r="NDG218" s="49"/>
      <c r="NDH218" s="49"/>
      <c r="NDJ218" s="49"/>
      <c r="NEA218" s="49"/>
      <c r="NEF218" s="49"/>
      <c r="NEL218" s="49"/>
      <c r="NEO218" s="49"/>
      <c r="NER218" s="49"/>
      <c r="NEZ218" s="49"/>
      <c r="NFV218" s="49"/>
      <c r="NFW218" s="49"/>
      <c r="NFX218" s="49"/>
      <c r="NFY218" s="49"/>
      <c r="NFZ218" s="49"/>
      <c r="NGA218" s="49"/>
      <c r="NGS218" s="49"/>
      <c r="NGT218" s="49"/>
      <c r="NGW218" s="49"/>
      <c r="NGZ218" s="49"/>
      <c r="NHB218" s="49"/>
      <c r="NHD218" s="49"/>
      <c r="NHG218" s="49"/>
      <c r="NHJ218" s="49"/>
      <c r="NHM218" s="49"/>
      <c r="NHP218" s="49"/>
      <c r="NHS218" s="49"/>
      <c r="NHV218" s="49"/>
      <c r="NHY218" s="49"/>
      <c r="NIB218" s="49"/>
      <c r="NID218" s="49"/>
      <c r="NIQ218" s="49"/>
      <c r="NIR218" s="49"/>
      <c r="NIS218" s="49"/>
      <c r="NIT218" s="49"/>
      <c r="NIU218" s="49"/>
      <c r="NIV218" s="49"/>
      <c r="NIW218" s="49"/>
      <c r="NIX218" s="49"/>
      <c r="NIY218" s="49"/>
      <c r="NIZ218" s="49"/>
      <c r="NJA218" s="49"/>
      <c r="NJB218" s="49"/>
      <c r="NJC218" s="49"/>
      <c r="NJD218" s="49"/>
      <c r="NJE218" s="49"/>
      <c r="NJF218" s="49"/>
      <c r="NJG218" s="49"/>
      <c r="NJH218" s="49"/>
      <c r="NJI218" s="49"/>
      <c r="NJJ218" s="49"/>
      <c r="NJK218" s="49"/>
      <c r="NJL218" s="49"/>
      <c r="NJM218" s="49"/>
      <c r="NJN218" s="49"/>
      <c r="NJO218" s="49"/>
      <c r="NJP218" s="49"/>
      <c r="NJQ218" s="49"/>
      <c r="NJR218" s="49"/>
      <c r="NJS218" s="49"/>
      <c r="NJT218" s="49"/>
      <c r="NJU218" s="49"/>
      <c r="NJV218" s="49"/>
      <c r="NJW218" s="49"/>
      <c r="NJX218" s="49"/>
      <c r="NJY218" s="49"/>
      <c r="NJZ218" s="49"/>
      <c r="NKA218" s="49"/>
      <c r="NKB218" s="49"/>
      <c r="NKC218" s="49"/>
      <c r="NKD218" s="49"/>
      <c r="NKG218" s="49"/>
      <c r="NKJ218" s="49"/>
      <c r="NKM218" s="49"/>
      <c r="NKP218" s="49"/>
      <c r="NKS218" s="49"/>
      <c r="NKV218" s="49"/>
      <c r="NLE218" s="49"/>
      <c r="NLH218" s="49"/>
      <c r="NLK218" s="49"/>
      <c r="NLN218" s="49"/>
      <c r="NLW218" s="49"/>
      <c r="NMC218" s="49"/>
      <c r="NMF218" s="49"/>
      <c r="NMI218" s="49"/>
      <c r="NML218" s="49"/>
      <c r="NMR218" s="49"/>
      <c r="NMU218" s="49"/>
      <c r="NNA218" s="49"/>
      <c r="NNC218" s="49"/>
      <c r="NND218" s="49"/>
      <c r="NNF218" s="49"/>
      <c r="NNW218" s="49"/>
      <c r="NOB218" s="49"/>
      <c r="NOH218" s="49"/>
      <c r="NOK218" s="49"/>
      <c r="NON218" s="49"/>
      <c r="NOV218" s="49"/>
      <c r="NPR218" s="49"/>
      <c r="NPS218" s="49"/>
      <c r="NPT218" s="49"/>
      <c r="NPU218" s="49"/>
      <c r="NPV218" s="49"/>
      <c r="NPW218" s="49"/>
      <c r="NQO218" s="49"/>
      <c r="NQP218" s="49"/>
      <c r="NQS218" s="49"/>
      <c r="NQV218" s="49"/>
      <c r="NQX218" s="49"/>
      <c r="NQZ218" s="49"/>
      <c r="NRC218" s="49"/>
      <c r="NRF218" s="49"/>
      <c r="NRI218" s="49"/>
      <c r="NRL218" s="49"/>
      <c r="NRO218" s="49"/>
      <c r="NRR218" s="49"/>
      <c r="NRU218" s="49"/>
      <c r="NRX218" s="49"/>
      <c r="NRZ218" s="49"/>
      <c r="NSM218" s="49"/>
      <c r="NSN218" s="49"/>
      <c r="NSO218" s="49"/>
      <c r="NSP218" s="49"/>
      <c r="NSQ218" s="49"/>
      <c r="NSR218" s="49"/>
      <c r="NSS218" s="49"/>
      <c r="NST218" s="49"/>
      <c r="NSU218" s="49"/>
      <c r="NSV218" s="49"/>
      <c r="NSW218" s="49"/>
      <c r="NSX218" s="49"/>
      <c r="NSY218" s="49"/>
      <c r="NSZ218" s="49"/>
      <c r="NTA218" s="49"/>
      <c r="NTB218" s="49"/>
      <c r="NTC218" s="49"/>
      <c r="NTD218" s="49"/>
      <c r="NTE218" s="49"/>
      <c r="NTF218" s="49"/>
      <c r="NTG218" s="49"/>
      <c r="NTH218" s="49"/>
      <c r="NTI218" s="49"/>
      <c r="NTJ218" s="49"/>
      <c r="NTK218" s="49"/>
      <c r="NTL218" s="49"/>
      <c r="NTM218" s="49"/>
      <c r="NTN218" s="49"/>
      <c r="NTO218" s="49"/>
      <c r="NTP218" s="49"/>
      <c r="NTQ218" s="49"/>
      <c r="NTR218" s="49"/>
      <c r="NTS218" s="49"/>
      <c r="NTT218" s="49"/>
      <c r="NTU218" s="49"/>
      <c r="NTV218" s="49"/>
      <c r="NTW218" s="49"/>
      <c r="NTX218" s="49"/>
      <c r="NTY218" s="49"/>
      <c r="NTZ218" s="49"/>
      <c r="NUC218" s="49"/>
      <c r="NUF218" s="49"/>
      <c r="NUI218" s="49"/>
      <c r="NUL218" s="49"/>
      <c r="NUO218" s="49"/>
      <c r="NUR218" s="49"/>
      <c r="NVA218" s="49"/>
      <c r="NVD218" s="49"/>
      <c r="NVG218" s="49"/>
      <c r="NVJ218" s="49"/>
      <c r="NVS218" s="49"/>
      <c r="NVY218" s="49"/>
      <c r="NWB218" s="49"/>
      <c r="NWE218" s="49"/>
      <c r="NWH218" s="49"/>
      <c r="NWN218" s="49"/>
      <c r="NWQ218" s="49"/>
      <c r="NWW218" s="49"/>
      <c r="NWY218" s="49"/>
      <c r="NWZ218" s="49"/>
      <c r="NXB218" s="49"/>
      <c r="NXS218" s="49"/>
      <c r="NXX218" s="49"/>
      <c r="NYD218" s="49"/>
      <c r="NYG218" s="49"/>
      <c r="NYJ218" s="49"/>
      <c r="NYR218" s="49"/>
      <c r="NZN218" s="49"/>
      <c r="NZO218" s="49"/>
      <c r="NZP218" s="49"/>
      <c r="NZQ218" s="49"/>
      <c r="NZR218" s="49"/>
      <c r="NZS218" s="49"/>
      <c r="OAK218" s="49"/>
      <c r="OAL218" s="49"/>
      <c r="OAO218" s="49"/>
      <c r="OAR218" s="49"/>
      <c r="OAT218" s="49"/>
      <c r="OAV218" s="49"/>
      <c r="OAY218" s="49"/>
      <c r="OBB218" s="49"/>
      <c r="OBE218" s="49"/>
      <c r="OBH218" s="49"/>
      <c r="OBK218" s="49"/>
      <c r="OBN218" s="49"/>
      <c r="OBQ218" s="49"/>
      <c r="OBT218" s="49"/>
      <c r="OBV218" s="49"/>
      <c r="OCI218" s="49"/>
      <c r="OCJ218" s="49"/>
      <c r="OCK218" s="49"/>
      <c r="OCL218" s="49"/>
      <c r="OCM218" s="49"/>
      <c r="OCN218" s="49"/>
      <c r="OCO218" s="49"/>
      <c r="OCP218" s="49"/>
      <c r="OCQ218" s="49"/>
      <c r="OCR218" s="49"/>
      <c r="OCS218" s="49"/>
      <c r="OCT218" s="49"/>
      <c r="OCU218" s="49"/>
      <c r="OCV218" s="49"/>
      <c r="OCW218" s="49"/>
      <c r="OCX218" s="49"/>
      <c r="OCY218" s="49"/>
      <c r="OCZ218" s="49"/>
      <c r="ODA218" s="49"/>
      <c r="ODB218" s="49"/>
      <c r="ODC218" s="49"/>
      <c r="ODD218" s="49"/>
      <c r="ODE218" s="49"/>
      <c r="ODF218" s="49"/>
      <c r="ODG218" s="49"/>
      <c r="ODH218" s="49"/>
      <c r="ODI218" s="49"/>
      <c r="ODJ218" s="49"/>
      <c r="ODK218" s="49"/>
      <c r="ODL218" s="49"/>
      <c r="ODM218" s="49"/>
      <c r="ODN218" s="49"/>
      <c r="ODO218" s="49"/>
      <c r="ODP218" s="49"/>
      <c r="ODQ218" s="49"/>
      <c r="ODR218" s="49"/>
      <c r="ODS218" s="49"/>
      <c r="ODT218" s="49"/>
      <c r="ODU218" s="49"/>
      <c r="ODV218" s="49"/>
      <c r="ODY218" s="49"/>
      <c r="OEB218" s="49"/>
      <c r="OEE218" s="49"/>
      <c r="OEH218" s="49"/>
      <c r="OEK218" s="49"/>
      <c r="OEN218" s="49"/>
      <c r="OEW218" s="49"/>
      <c r="OEZ218" s="49"/>
      <c r="OFC218" s="49"/>
      <c r="OFF218" s="49"/>
      <c r="OFO218" s="49"/>
      <c r="OFU218" s="49"/>
      <c r="OFX218" s="49"/>
      <c r="OGA218" s="49"/>
      <c r="OGD218" s="49"/>
      <c r="OGJ218" s="49"/>
      <c r="OGM218" s="49"/>
      <c r="OGS218" s="49"/>
      <c r="OGU218" s="49"/>
      <c r="OGV218" s="49"/>
      <c r="OGX218" s="49"/>
      <c r="OHO218" s="49"/>
      <c r="OHT218" s="49"/>
      <c r="OHZ218" s="49"/>
      <c r="OIC218" s="49"/>
      <c r="OIF218" s="49"/>
      <c r="OIN218" s="49"/>
      <c r="OJJ218" s="49"/>
      <c r="OJK218" s="49"/>
      <c r="OJL218" s="49"/>
      <c r="OJM218" s="49"/>
      <c r="OJN218" s="49"/>
      <c r="OJO218" s="49"/>
      <c r="OKG218" s="49"/>
      <c r="OKH218" s="49"/>
      <c r="OKK218" s="49"/>
      <c r="OKN218" s="49"/>
      <c r="OKP218" s="49"/>
      <c r="OKR218" s="49"/>
      <c r="OKU218" s="49"/>
      <c r="OKX218" s="49"/>
      <c r="OLA218" s="49"/>
      <c r="OLD218" s="49"/>
      <c r="OLG218" s="49"/>
      <c r="OLJ218" s="49"/>
      <c r="OLM218" s="49"/>
      <c r="OLP218" s="49"/>
      <c r="OLR218" s="49"/>
      <c r="OME218" s="49"/>
      <c r="OMF218" s="49"/>
      <c r="OMG218" s="49"/>
      <c r="OMH218" s="49"/>
      <c r="OMI218" s="49"/>
      <c r="OMJ218" s="49"/>
      <c r="OMK218" s="49"/>
      <c r="OML218" s="49"/>
      <c r="OMM218" s="49"/>
      <c r="OMN218" s="49"/>
      <c r="OMO218" s="49"/>
      <c r="OMP218" s="49"/>
      <c r="OMQ218" s="49"/>
      <c r="OMR218" s="49"/>
      <c r="OMS218" s="49"/>
      <c r="OMT218" s="49"/>
      <c r="OMU218" s="49"/>
      <c r="OMV218" s="49"/>
      <c r="OMW218" s="49"/>
      <c r="OMX218" s="49"/>
      <c r="OMY218" s="49"/>
      <c r="OMZ218" s="49"/>
      <c r="ONA218" s="49"/>
      <c r="ONB218" s="49"/>
      <c r="ONC218" s="49"/>
      <c r="OND218" s="49"/>
      <c r="ONE218" s="49"/>
      <c r="ONF218" s="49"/>
      <c r="ONG218" s="49"/>
      <c r="ONH218" s="49"/>
      <c r="ONI218" s="49"/>
      <c r="ONJ218" s="49"/>
      <c r="ONK218" s="49"/>
      <c r="ONL218" s="49"/>
      <c r="ONM218" s="49"/>
      <c r="ONN218" s="49"/>
      <c r="ONO218" s="49"/>
      <c r="ONP218" s="49"/>
      <c r="ONQ218" s="49"/>
      <c r="ONR218" s="49"/>
      <c r="ONU218" s="49"/>
      <c r="ONX218" s="49"/>
      <c r="OOA218" s="49"/>
      <c r="OOD218" s="49"/>
      <c r="OOG218" s="49"/>
      <c r="OOJ218" s="49"/>
      <c r="OOS218" s="49"/>
      <c r="OOV218" s="49"/>
      <c r="OOY218" s="49"/>
      <c r="OPB218" s="49"/>
      <c r="OPK218" s="49"/>
      <c r="OPQ218" s="49"/>
      <c r="OPT218" s="49"/>
      <c r="OPW218" s="49"/>
      <c r="OPZ218" s="49"/>
      <c r="OQF218" s="49"/>
      <c r="OQI218" s="49"/>
      <c r="OQO218" s="49"/>
      <c r="OQQ218" s="49"/>
      <c r="OQR218" s="49"/>
      <c r="OQT218" s="49"/>
      <c r="ORK218" s="49"/>
      <c r="ORP218" s="49"/>
      <c r="ORV218" s="49"/>
      <c r="ORY218" s="49"/>
      <c r="OSB218" s="49"/>
      <c r="OSJ218" s="49"/>
      <c r="OTF218" s="49"/>
      <c r="OTG218" s="49"/>
      <c r="OTH218" s="49"/>
      <c r="OTI218" s="49"/>
      <c r="OTJ218" s="49"/>
      <c r="OTK218" s="49"/>
      <c r="OUC218" s="49"/>
      <c r="OUD218" s="49"/>
      <c r="OUG218" s="49"/>
      <c r="OUJ218" s="49"/>
      <c r="OUL218" s="49"/>
      <c r="OUN218" s="49"/>
      <c r="OUQ218" s="49"/>
      <c r="OUT218" s="49"/>
      <c r="OUW218" s="49"/>
      <c r="OUZ218" s="49"/>
      <c r="OVC218" s="49"/>
      <c r="OVF218" s="49"/>
      <c r="OVI218" s="49"/>
      <c r="OVL218" s="49"/>
      <c r="OVN218" s="49"/>
      <c r="OWA218" s="49"/>
      <c r="OWB218" s="49"/>
      <c r="OWC218" s="49"/>
      <c r="OWD218" s="49"/>
      <c r="OWE218" s="49"/>
      <c r="OWF218" s="49"/>
      <c r="OWG218" s="49"/>
      <c r="OWH218" s="49"/>
      <c r="OWI218" s="49"/>
      <c r="OWJ218" s="49"/>
      <c r="OWK218" s="49"/>
      <c r="OWL218" s="49"/>
      <c r="OWM218" s="49"/>
      <c r="OWN218" s="49"/>
      <c r="OWO218" s="49"/>
      <c r="OWP218" s="49"/>
      <c r="OWQ218" s="49"/>
      <c r="OWR218" s="49"/>
      <c r="OWS218" s="49"/>
      <c r="OWT218" s="49"/>
      <c r="OWU218" s="49"/>
      <c r="OWV218" s="49"/>
      <c r="OWW218" s="49"/>
      <c r="OWX218" s="49"/>
      <c r="OWY218" s="49"/>
      <c r="OWZ218" s="49"/>
      <c r="OXA218" s="49"/>
      <c r="OXB218" s="49"/>
      <c r="OXC218" s="49"/>
      <c r="OXD218" s="49"/>
      <c r="OXE218" s="49"/>
      <c r="OXF218" s="49"/>
      <c r="OXG218" s="49"/>
      <c r="OXH218" s="49"/>
      <c r="OXI218" s="49"/>
      <c r="OXJ218" s="49"/>
      <c r="OXK218" s="49"/>
      <c r="OXL218" s="49"/>
      <c r="OXM218" s="49"/>
      <c r="OXN218" s="49"/>
      <c r="OXQ218" s="49"/>
      <c r="OXT218" s="49"/>
      <c r="OXW218" s="49"/>
      <c r="OXZ218" s="49"/>
      <c r="OYC218" s="49"/>
      <c r="OYF218" s="49"/>
      <c r="OYO218" s="49"/>
      <c r="OYR218" s="49"/>
      <c r="OYU218" s="49"/>
      <c r="OYX218" s="49"/>
      <c r="OZG218" s="49"/>
      <c r="OZM218" s="49"/>
      <c r="OZP218" s="49"/>
      <c r="OZS218" s="49"/>
      <c r="OZV218" s="49"/>
      <c r="PAB218" s="49"/>
      <c r="PAE218" s="49"/>
      <c r="PAK218" s="49"/>
      <c r="PAM218" s="49"/>
      <c r="PAN218" s="49"/>
      <c r="PAP218" s="49"/>
      <c r="PBG218" s="49"/>
      <c r="PBL218" s="49"/>
      <c r="PBR218" s="49"/>
      <c r="PBU218" s="49"/>
      <c r="PBX218" s="49"/>
      <c r="PCF218" s="49"/>
      <c r="PDB218" s="49"/>
      <c r="PDC218" s="49"/>
      <c r="PDD218" s="49"/>
      <c r="PDE218" s="49"/>
      <c r="PDF218" s="49"/>
      <c r="PDG218" s="49"/>
      <c r="PDY218" s="49"/>
      <c r="PDZ218" s="49"/>
      <c r="PEC218" s="49"/>
      <c r="PEF218" s="49"/>
      <c r="PEH218" s="49"/>
      <c r="PEJ218" s="49"/>
      <c r="PEM218" s="49"/>
      <c r="PEP218" s="49"/>
      <c r="PES218" s="49"/>
      <c r="PEV218" s="49"/>
      <c r="PEY218" s="49"/>
      <c r="PFB218" s="49"/>
      <c r="PFE218" s="49"/>
      <c r="PFH218" s="49"/>
      <c r="PFJ218" s="49"/>
      <c r="PFW218" s="49"/>
      <c r="PFX218" s="49"/>
      <c r="PFY218" s="49"/>
      <c r="PFZ218" s="49"/>
      <c r="PGA218" s="49"/>
      <c r="PGB218" s="49"/>
      <c r="PGC218" s="49"/>
      <c r="PGD218" s="49"/>
      <c r="PGE218" s="49"/>
      <c r="PGF218" s="49"/>
      <c r="PGG218" s="49"/>
      <c r="PGH218" s="49"/>
      <c r="PGI218" s="49"/>
      <c r="PGJ218" s="49"/>
      <c r="PGK218" s="49"/>
      <c r="PGL218" s="49"/>
      <c r="PGM218" s="49"/>
      <c r="PGN218" s="49"/>
      <c r="PGO218" s="49"/>
      <c r="PGP218" s="49"/>
      <c r="PGQ218" s="49"/>
      <c r="PGR218" s="49"/>
      <c r="PGS218" s="49"/>
      <c r="PGT218" s="49"/>
      <c r="PGU218" s="49"/>
      <c r="PGV218" s="49"/>
      <c r="PGW218" s="49"/>
      <c r="PGX218" s="49"/>
      <c r="PGY218" s="49"/>
      <c r="PGZ218" s="49"/>
      <c r="PHA218" s="49"/>
      <c r="PHB218" s="49"/>
      <c r="PHC218" s="49"/>
      <c r="PHD218" s="49"/>
      <c r="PHE218" s="49"/>
      <c r="PHF218" s="49"/>
      <c r="PHG218" s="49"/>
      <c r="PHH218" s="49"/>
      <c r="PHI218" s="49"/>
      <c r="PHJ218" s="49"/>
      <c r="PHM218" s="49"/>
      <c r="PHP218" s="49"/>
      <c r="PHS218" s="49"/>
      <c r="PHV218" s="49"/>
      <c r="PHY218" s="49"/>
      <c r="PIB218" s="49"/>
      <c r="PIK218" s="49"/>
      <c r="PIN218" s="49"/>
      <c r="PIQ218" s="49"/>
      <c r="PIT218" s="49"/>
      <c r="PJC218" s="49"/>
      <c r="PJI218" s="49"/>
      <c r="PJL218" s="49"/>
      <c r="PJO218" s="49"/>
      <c r="PJR218" s="49"/>
      <c r="PJX218" s="49"/>
      <c r="PKA218" s="49"/>
      <c r="PKG218" s="49"/>
      <c r="PKI218" s="49"/>
      <c r="PKJ218" s="49"/>
      <c r="PKL218" s="49"/>
      <c r="PLC218" s="49"/>
      <c r="PLH218" s="49"/>
      <c r="PLN218" s="49"/>
      <c r="PLQ218" s="49"/>
      <c r="PLT218" s="49"/>
      <c r="PMB218" s="49"/>
      <c r="PMX218" s="49"/>
      <c r="PMY218" s="49"/>
      <c r="PMZ218" s="49"/>
      <c r="PNA218" s="49"/>
      <c r="PNB218" s="49"/>
      <c r="PNC218" s="49"/>
      <c r="PNU218" s="49"/>
      <c r="PNV218" s="49"/>
      <c r="PNY218" s="49"/>
      <c r="POB218" s="49"/>
      <c r="POD218" s="49"/>
      <c r="POF218" s="49"/>
      <c r="POI218" s="49"/>
      <c r="POL218" s="49"/>
      <c r="POO218" s="49"/>
      <c r="POR218" s="49"/>
      <c r="POU218" s="49"/>
      <c r="POX218" s="49"/>
      <c r="PPA218" s="49"/>
      <c r="PPD218" s="49"/>
      <c r="PPF218" s="49"/>
      <c r="PPS218" s="49"/>
      <c r="PPT218" s="49"/>
      <c r="PPU218" s="49"/>
      <c r="PPV218" s="49"/>
      <c r="PPW218" s="49"/>
      <c r="PPX218" s="49"/>
      <c r="PPY218" s="49"/>
      <c r="PPZ218" s="49"/>
      <c r="PQA218" s="49"/>
      <c r="PQB218" s="49"/>
      <c r="PQC218" s="49"/>
      <c r="PQD218" s="49"/>
      <c r="PQE218" s="49"/>
      <c r="PQF218" s="49"/>
      <c r="PQG218" s="49"/>
      <c r="PQH218" s="49"/>
      <c r="PQI218" s="49"/>
      <c r="PQJ218" s="49"/>
      <c r="PQK218" s="49"/>
      <c r="PQL218" s="49"/>
      <c r="PQM218" s="49"/>
      <c r="PQN218" s="49"/>
      <c r="PQO218" s="49"/>
      <c r="PQP218" s="49"/>
      <c r="PQQ218" s="49"/>
      <c r="PQR218" s="49"/>
      <c r="PQS218" s="49"/>
      <c r="PQT218" s="49"/>
      <c r="PQU218" s="49"/>
      <c r="PQV218" s="49"/>
      <c r="PQW218" s="49"/>
      <c r="PQX218" s="49"/>
      <c r="PQY218" s="49"/>
      <c r="PQZ218" s="49"/>
      <c r="PRA218" s="49"/>
      <c r="PRB218" s="49"/>
      <c r="PRC218" s="49"/>
      <c r="PRD218" s="49"/>
      <c r="PRE218" s="49"/>
      <c r="PRF218" s="49"/>
      <c r="PRI218" s="49"/>
      <c r="PRL218" s="49"/>
      <c r="PRO218" s="49"/>
      <c r="PRR218" s="49"/>
      <c r="PRU218" s="49"/>
      <c r="PRX218" s="49"/>
      <c r="PSG218" s="49"/>
      <c r="PSJ218" s="49"/>
      <c r="PSM218" s="49"/>
      <c r="PSP218" s="49"/>
      <c r="PSY218" s="49"/>
      <c r="PTE218" s="49"/>
      <c r="PTH218" s="49"/>
      <c r="PTK218" s="49"/>
      <c r="PTN218" s="49"/>
      <c r="PTT218" s="49"/>
      <c r="PTW218" s="49"/>
      <c r="PUC218" s="49"/>
      <c r="PUE218" s="49"/>
      <c r="PUF218" s="49"/>
      <c r="PUH218" s="49"/>
      <c r="PUY218" s="49"/>
      <c r="PVD218" s="49"/>
      <c r="PVJ218" s="49"/>
      <c r="PVM218" s="49"/>
      <c r="PVP218" s="49"/>
      <c r="PVX218" s="49"/>
      <c r="PWT218" s="49"/>
      <c r="PWU218" s="49"/>
      <c r="PWV218" s="49"/>
      <c r="PWW218" s="49"/>
      <c r="PWX218" s="49"/>
      <c r="PWY218" s="49"/>
      <c r="PXQ218" s="49"/>
      <c r="PXR218" s="49"/>
      <c r="PXU218" s="49"/>
      <c r="PXX218" s="49"/>
      <c r="PXZ218" s="49"/>
      <c r="PYB218" s="49"/>
      <c r="PYE218" s="49"/>
      <c r="PYH218" s="49"/>
      <c r="PYK218" s="49"/>
      <c r="PYN218" s="49"/>
      <c r="PYQ218" s="49"/>
      <c r="PYT218" s="49"/>
      <c r="PYW218" s="49"/>
      <c r="PYZ218" s="49"/>
      <c r="PZB218" s="49"/>
      <c r="PZO218" s="49"/>
      <c r="PZP218" s="49"/>
      <c r="PZQ218" s="49"/>
      <c r="PZR218" s="49"/>
      <c r="PZS218" s="49"/>
      <c r="PZT218" s="49"/>
      <c r="PZU218" s="49"/>
      <c r="PZV218" s="49"/>
      <c r="PZW218" s="49"/>
      <c r="PZX218" s="49"/>
      <c r="PZY218" s="49"/>
      <c r="PZZ218" s="49"/>
      <c r="QAA218" s="49"/>
      <c r="QAB218" s="49"/>
      <c r="QAC218" s="49"/>
      <c r="QAD218" s="49"/>
      <c r="QAE218" s="49"/>
      <c r="QAF218" s="49"/>
      <c r="QAG218" s="49"/>
      <c r="QAH218" s="49"/>
      <c r="QAI218" s="49"/>
      <c r="QAJ218" s="49"/>
      <c r="QAK218" s="49"/>
      <c r="QAL218" s="49"/>
      <c r="QAM218" s="49"/>
      <c r="QAN218" s="49"/>
      <c r="QAO218" s="49"/>
      <c r="QAP218" s="49"/>
      <c r="QAQ218" s="49"/>
      <c r="QAR218" s="49"/>
      <c r="QAS218" s="49"/>
      <c r="QAT218" s="49"/>
      <c r="QAU218" s="49"/>
      <c r="QAV218" s="49"/>
      <c r="QAW218" s="49"/>
      <c r="QAX218" s="49"/>
      <c r="QAY218" s="49"/>
      <c r="QAZ218" s="49"/>
      <c r="QBA218" s="49"/>
      <c r="QBB218" s="49"/>
      <c r="QBE218" s="49"/>
      <c r="QBH218" s="49"/>
      <c r="QBK218" s="49"/>
      <c r="QBN218" s="49"/>
      <c r="QBQ218" s="49"/>
      <c r="QBT218" s="49"/>
      <c r="QCC218" s="49"/>
      <c r="QCF218" s="49"/>
      <c r="QCI218" s="49"/>
      <c r="QCL218" s="49"/>
      <c r="QCU218" s="49"/>
      <c r="QDA218" s="49"/>
      <c r="QDD218" s="49"/>
      <c r="QDG218" s="49"/>
      <c r="QDJ218" s="49"/>
      <c r="QDP218" s="49"/>
      <c r="QDS218" s="49"/>
      <c r="QDY218" s="49"/>
      <c r="QEA218" s="49"/>
      <c r="QEB218" s="49"/>
      <c r="QED218" s="49"/>
      <c r="QEU218" s="49"/>
      <c r="QEZ218" s="49"/>
      <c r="QFF218" s="49"/>
      <c r="QFI218" s="49"/>
      <c r="QFL218" s="49"/>
      <c r="QFT218" s="49"/>
      <c r="QGP218" s="49"/>
      <c r="QGQ218" s="49"/>
      <c r="QGR218" s="49"/>
      <c r="QGS218" s="49"/>
      <c r="QGT218" s="49"/>
      <c r="QGU218" s="49"/>
      <c r="QHM218" s="49"/>
      <c r="QHN218" s="49"/>
      <c r="QHQ218" s="49"/>
      <c r="QHT218" s="49"/>
      <c r="QHV218" s="49"/>
      <c r="QHX218" s="49"/>
      <c r="QIA218" s="49"/>
      <c r="QID218" s="49"/>
      <c r="QIG218" s="49"/>
      <c r="QIJ218" s="49"/>
      <c r="QIM218" s="49"/>
      <c r="QIP218" s="49"/>
      <c r="QIS218" s="49"/>
      <c r="QIV218" s="49"/>
      <c r="QIX218" s="49"/>
      <c r="QJK218" s="49"/>
      <c r="QJL218" s="49"/>
      <c r="QJM218" s="49"/>
      <c r="QJN218" s="49"/>
      <c r="QJO218" s="49"/>
      <c r="QJP218" s="49"/>
      <c r="QJQ218" s="49"/>
      <c r="QJR218" s="49"/>
      <c r="QJS218" s="49"/>
      <c r="QJT218" s="49"/>
      <c r="QJU218" s="49"/>
      <c r="QJV218" s="49"/>
      <c r="QJW218" s="49"/>
      <c r="QJX218" s="49"/>
      <c r="QJY218" s="49"/>
      <c r="QJZ218" s="49"/>
      <c r="QKA218" s="49"/>
      <c r="QKB218" s="49"/>
      <c r="QKC218" s="49"/>
      <c r="QKD218" s="49"/>
      <c r="QKE218" s="49"/>
      <c r="QKF218" s="49"/>
      <c r="QKG218" s="49"/>
      <c r="QKH218" s="49"/>
      <c r="QKI218" s="49"/>
      <c r="QKJ218" s="49"/>
      <c r="QKK218" s="49"/>
      <c r="QKL218" s="49"/>
      <c r="QKM218" s="49"/>
      <c r="QKN218" s="49"/>
      <c r="QKO218" s="49"/>
      <c r="QKP218" s="49"/>
      <c r="QKQ218" s="49"/>
      <c r="QKR218" s="49"/>
      <c r="QKS218" s="49"/>
      <c r="QKT218" s="49"/>
      <c r="QKU218" s="49"/>
      <c r="QKV218" s="49"/>
      <c r="QKW218" s="49"/>
      <c r="QKX218" s="49"/>
      <c r="QLA218" s="49"/>
      <c r="QLD218" s="49"/>
      <c r="QLG218" s="49"/>
      <c r="QLJ218" s="49"/>
      <c r="QLM218" s="49"/>
      <c r="QLP218" s="49"/>
      <c r="QLY218" s="49"/>
      <c r="QMB218" s="49"/>
      <c r="QME218" s="49"/>
      <c r="QMH218" s="49"/>
      <c r="QMQ218" s="49"/>
      <c r="QMW218" s="49"/>
      <c r="QMZ218" s="49"/>
      <c r="QNC218" s="49"/>
      <c r="QNF218" s="49"/>
      <c r="QNL218" s="49"/>
      <c r="QNO218" s="49"/>
      <c r="QNU218" s="49"/>
      <c r="QNW218" s="49"/>
      <c r="QNX218" s="49"/>
      <c r="QNZ218" s="49"/>
      <c r="QOQ218" s="49"/>
      <c r="QOV218" s="49"/>
      <c r="QPB218" s="49"/>
      <c r="QPE218" s="49"/>
      <c r="QPH218" s="49"/>
      <c r="QPP218" s="49"/>
      <c r="QQL218" s="49"/>
      <c r="QQM218" s="49"/>
      <c r="QQN218" s="49"/>
      <c r="QQO218" s="49"/>
      <c r="QQP218" s="49"/>
      <c r="QQQ218" s="49"/>
      <c r="QRI218" s="49"/>
      <c r="QRJ218" s="49"/>
      <c r="QRM218" s="49"/>
      <c r="QRP218" s="49"/>
      <c r="QRR218" s="49"/>
      <c r="QRT218" s="49"/>
      <c r="QRW218" s="49"/>
      <c r="QRZ218" s="49"/>
      <c r="QSC218" s="49"/>
      <c r="QSF218" s="49"/>
      <c r="QSI218" s="49"/>
      <c r="QSL218" s="49"/>
      <c r="QSO218" s="49"/>
      <c r="QSR218" s="49"/>
      <c r="QST218" s="49"/>
      <c r="QTG218" s="49"/>
      <c r="QTH218" s="49"/>
      <c r="QTI218" s="49"/>
      <c r="QTJ218" s="49"/>
      <c r="QTK218" s="49"/>
      <c r="QTL218" s="49"/>
      <c r="QTM218" s="49"/>
      <c r="QTN218" s="49"/>
      <c r="QTO218" s="49"/>
      <c r="QTP218" s="49"/>
      <c r="QTQ218" s="49"/>
      <c r="QTR218" s="49"/>
      <c r="QTS218" s="49"/>
      <c r="QTT218" s="49"/>
      <c r="QTU218" s="49"/>
      <c r="QTV218" s="49"/>
      <c r="QTW218" s="49"/>
      <c r="QTX218" s="49"/>
      <c r="QTY218" s="49"/>
      <c r="QTZ218" s="49"/>
      <c r="QUA218" s="49"/>
      <c r="QUB218" s="49"/>
      <c r="QUC218" s="49"/>
      <c r="QUD218" s="49"/>
      <c r="QUE218" s="49"/>
      <c r="QUF218" s="49"/>
      <c r="QUG218" s="49"/>
      <c r="QUH218" s="49"/>
      <c r="QUI218" s="49"/>
      <c r="QUJ218" s="49"/>
      <c r="QUK218" s="49"/>
      <c r="QUL218" s="49"/>
      <c r="QUM218" s="49"/>
      <c r="QUN218" s="49"/>
      <c r="QUO218" s="49"/>
      <c r="QUP218" s="49"/>
      <c r="QUQ218" s="49"/>
      <c r="QUR218" s="49"/>
      <c r="QUS218" s="49"/>
      <c r="QUT218" s="49"/>
      <c r="QUW218" s="49"/>
      <c r="QUZ218" s="49"/>
      <c r="QVC218" s="49"/>
      <c r="QVF218" s="49"/>
      <c r="QVI218" s="49"/>
      <c r="QVL218" s="49"/>
      <c r="QVU218" s="49"/>
      <c r="QVX218" s="49"/>
      <c r="QWA218" s="49"/>
      <c r="QWD218" s="49"/>
      <c r="QWM218" s="49"/>
      <c r="QWS218" s="49"/>
      <c r="QWV218" s="49"/>
      <c r="QWY218" s="49"/>
      <c r="QXB218" s="49"/>
      <c r="QXH218" s="49"/>
      <c r="QXK218" s="49"/>
      <c r="QXQ218" s="49"/>
      <c r="QXS218" s="49"/>
      <c r="QXT218" s="49"/>
      <c r="QXV218" s="49"/>
      <c r="QYM218" s="49"/>
      <c r="QYR218" s="49"/>
      <c r="QYX218" s="49"/>
      <c r="QZA218" s="49"/>
      <c r="QZD218" s="49"/>
      <c r="QZL218" s="49"/>
      <c r="RAH218" s="49"/>
      <c r="RAI218" s="49"/>
      <c r="RAJ218" s="49"/>
      <c r="RAK218" s="49"/>
      <c r="RAL218" s="49"/>
      <c r="RAM218" s="49"/>
      <c r="RBE218" s="49"/>
      <c r="RBF218" s="49"/>
      <c r="RBI218" s="49"/>
      <c r="RBL218" s="49"/>
      <c r="RBN218" s="49"/>
      <c r="RBP218" s="49"/>
      <c r="RBS218" s="49"/>
      <c r="RBV218" s="49"/>
      <c r="RBY218" s="49"/>
      <c r="RCB218" s="49"/>
      <c r="RCE218" s="49"/>
      <c r="RCH218" s="49"/>
      <c r="RCK218" s="49"/>
      <c r="RCN218" s="49"/>
      <c r="RCP218" s="49"/>
      <c r="RDC218" s="49"/>
      <c r="RDD218" s="49"/>
      <c r="RDE218" s="49"/>
      <c r="RDF218" s="49"/>
      <c r="RDG218" s="49"/>
      <c r="RDH218" s="49"/>
      <c r="RDI218" s="49"/>
      <c r="RDJ218" s="49"/>
      <c r="RDK218" s="49"/>
      <c r="RDL218" s="49"/>
      <c r="RDM218" s="49"/>
      <c r="RDN218" s="49"/>
      <c r="RDO218" s="49"/>
      <c r="RDP218" s="49"/>
      <c r="RDQ218" s="49"/>
      <c r="RDR218" s="49"/>
      <c r="RDS218" s="49"/>
      <c r="RDT218" s="49"/>
      <c r="RDU218" s="49"/>
      <c r="RDV218" s="49"/>
      <c r="RDW218" s="49"/>
      <c r="RDX218" s="49"/>
      <c r="RDY218" s="49"/>
      <c r="RDZ218" s="49"/>
      <c r="REA218" s="49"/>
      <c r="REB218" s="49"/>
      <c r="REC218" s="49"/>
      <c r="RED218" s="49"/>
      <c r="REE218" s="49"/>
      <c r="REF218" s="49"/>
      <c r="REG218" s="49"/>
      <c r="REH218" s="49"/>
      <c r="REI218" s="49"/>
      <c r="REJ218" s="49"/>
      <c r="REK218" s="49"/>
      <c r="REL218" s="49"/>
      <c r="REM218" s="49"/>
      <c r="REN218" s="49"/>
      <c r="REO218" s="49"/>
      <c r="REP218" s="49"/>
      <c r="RES218" s="49"/>
      <c r="REV218" s="49"/>
      <c r="REY218" s="49"/>
      <c r="RFB218" s="49"/>
      <c r="RFE218" s="49"/>
      <c r="RFH218" s="49"/>
      <c r="RFQ218" s="49"/>
      <c r="RFT218" s="49"/>
      <c r="RFW218" s="49"/>
      <c r="RFZ218" s="49"/>
      <c r="RGI218" s="49"/>
      <c r="RGO218" s="49"/>
      <c r="RGR218" s="49"/>
      <c r="RGU218" s="49"/>
      <c r="RGX218" s="49"/>
      <c r="RHD218" s="49"/>
      <c r="RHG218" s="49"/>
      <c r="RHM218" s="49"/>
      <c r="RHO218" s="49"/>
      <c r="RHP218" s="49"/>
      <c r="RHR218" s="49"/>
      <c r="RII218" s="49"/>
      <c r="RIN218" s="49"/>
      <c r="RIT218" s="49"/>
      <c r="RIW218" s="49"/>
      <c r="RIZ218" s="49"/>
      <c r="RJH218" s="49"/>
      <c r="RKD218" s="49"/>
      <c r="RKE218" s="49"/>
      <c r="RKF218" s="49"/>
      <c r="RKG218" s="49"/>
      <c r="RKH218" s="49"/>
      <c r="RKI218" s="49"/>
      <c r="RLA218" s="49"/>
      <c r="RLB218" s="49"/>
      <c r="RLE218" s="49"/>
      <c r="RLH218" s="49"/>
      <c r="RLJ218" s="49"/>
      <c r="RLL218" s="49"/>
      <c r="RLO218" s="49"/>
      <c r="RLR218" s="49"/>
      <c r="RLU218" s="49"/>
      <c r="RLX218" s="49"/>
      <c r="RMA218" s="49"/>
      <c r="RMD218" s="49"/>
      <c r="RMG218" s="49"/>
      <c r="RMJ218" s="49"/>
      <c r="RML218" s="49"/>
      <c r="RMY218" s="49"/>
      <c r="RMZ218" s="49"/>
      <c r="RNA218" s="49"/>
      <c r="RNB218" s="49"/>
      <c r="RNC218" s="49"/>
      <c r="RND218" s="49"/>
      <c r="RNE218" s="49"/>
      <c r="RNF218" s="49"/>
      <c r="RNG218" s="49"/>
      <c r="RNH218" s="49"/>
      <c r="RNI218" s="49"/>
      <c r="RNJ218" s="49"/>
      <c r="RNK218" s="49"/>
      <c r="RNL218" s="49"/>
      <c r="RNM218" s="49"/>
      <c r="RNN218" s="49"/>
      <c r="RNO218" s="49"/>
      <c r="RNP218" s="49"/>
      <c r="RNQ218" s="49"/>
      <c r="RNR218" s="49"/>
      <c r="RNS218" s="49"/>
      <c r="RNT218" s="49"/>
      <c r="RNU218" s="49"/>
      <c r="RNV218" s="49"/>
      <c r="RNW218" s="49"/>
      <c r="RNX218" s="49"/>
      <c r="RNY218" s="49"/>
      <c r="RNZ218" s="49"/>
      <c r="ROA218" s="49"/>
      <c r="ROB218" s="49"/>
      <c r="ROC218" s="49"/>
      <c r="ROD218" s="49"/>
      <c r="ROE218" s="49"/>
      <c r="ROF218" s="49"/>
      <c r="ROG218" s="49"/>
      <c r="ROH218" s="49"/>
      <c r="ROI218" s="49"/>
      <c r="ROJ218" s="49"/>
      <c r="ROK218" s="49"/>
      <c r="ROL218" s="49"/>
      <c r="ROO218" s="49"/>
      <c r="ROR218" s="49"/>
      <c r="ROU218" s="49"/>
      <c r="ROX218" s="49"/>
      <c r="RPA218" s="49"/>
      <c r="RPD218" s="49"/>
      <c r="RPM218" s="49"/>
      <c r="RPP218" s="49"/>
      <c r="RPS218" s="49"/>
      <c r="RPV218" s="49"/>
      <c r="RQE218" s="49"/>
      <c r="RQK218" s="49"/>
      <c r="RQN218" s="49"/>
      <c r="RQQ218" s="49"/>
      <c r="RQT218" s="49"/>
      <c r="RQZ218" s="49"/>
      <c r="RRC218" s="49"/>
      <c r="RRI218" s="49"/>
      <c r="RRK218" s="49"/>
      <c r="RRL218" s="49"/>
      <c r="RRN218" s="49"/>
      <c r="RSE218" s="49"/>
      <c r="RSJ218" s="49"/>
      <c r="RSP218" s="49"/>
      <c r="RSS218" s="49"/>
      <c r="RSV218" s="49"/>
      <c r="RTD218" s="49"/>
      <c r="RTZ218" s="49"/>
      <c r="RUA218" s="49"/>
      <c r="RUB218" s="49"/>
      <c r="RUC218" s="49"/>
      <c r="RUD218" s="49"/>
      <c r="RUE218" s="49"/>
      <c r="RUW218" s="49"/>
      <c r="RUX218" s="49"/>
      <c r="RVA218" s="49"/>
      <c r="RVD218" s="49"/>
      <c r="RVF218" s="49"/>
      <c r="RVH218" s="49"/>
      <c r="RVK218" s="49"/>
      <c r="RVN218" s="49"/>
      <c r="RVQ218" s="49"/>
      <c r="RVT218" s="49"/>
      <c r="RVW218" s="49"/>
      <c r="RVZ218" s="49"/>
      <c r="RWC218" s="49"/>
      <c r="RWF218" s="49"/>
      <c r="RWH218" s="49"/>
      <c r="RWU218" s="49"/>
      <c r="RWV218" s="49"/>
      <c r="RWW218" s="49"/>
      <c r="RWX218" s="49"/>
      <c r="RWY218" s="49"/>
      <c r="RWZ218" s="49"/>
      <c r="RXA218" s="49"/>
      <c r="RXB218" s="49"/>
      <c r="RXC218" s="49"/>
      <c r="RXD218" s="49"/>
      <c r="RXE218" s="49"/>
      <c r="RXF218" s="49"/>
      <c r="RXG218" s="49"/>
      <c r="RXH218" s="49"/>
      <c r="RXI218" s="49"/>
      <c r="RXJ218" s="49"/>
      <c r="RXK218" s="49"/>
      <c r="RXL218" s="49"/>
      <c r="RXM218" s="49"/>
      <c r="RXN218" s="49"/>
      <c r="RXO218" s="49"/>
      <c r="RXP218" s="49"/>
      <c r="RXQ218" s="49"/>
      <c r="RXR218" s="49"/>
      <c r="RXS218" s="49"/>
      <c r="RXT218" s="49"/>
      <c r="RXU218" s="49"/>
      <c r="RXV218" s="49"/>
      <c r="RXW218" s="49"/>
      <c r="RXX218" s="49"/>
      <c r="RXY218" s="49"/>
      <c r="RXZ218" s="49"/>
      <c r="RYA218" s="49"/>
      <c r="RYB218" s="49"/>
      <c r="RYC218" s="49"/>
      <c r="RYD218" s="49"/>
      <c r="RYE218" s="49"/>
      <c r="RYF218" s="49"/>
      <c r="RYG218" s="49"/>
      <c r="RYH218" s="49"/>
      <c r="RYK218" s="49"/>
      <c r="RYN218" s="49"/>
      <c r="RYQ218" s="49"/>
      <c r="RYT218" s="49"/>
      <c r="RYW218" s="49"/>
      <c r="RYZ218" s="49"/>
      <c r="RZI218" s="49"/>
      <c r="RZL218" s="49"/>
      <c r="RZO218" s="49"/>
      <c r="RZR218" s="49"/>
      <c r="SAA218" s="49"/>
      <c r="SAG218" s="49"/>
      <c r="SAJ218" s="49"/>
      <c r="SAM218" s="49"/>
      <c r="SAP218" s="49"/>
      <c r="SAV218" s="49"/>
      <c r="SAY218" s="49"/>
      <c r="SBE218" s="49"/>
      <c r="SBG218" s="49"/>
      <c r="SBH218" s="49"/>
      <c r="SBJ218" s="49"/>
      <c r="SCA218" s="49"/>
      <c r="SCF218" s="49"/>
      <c r="SCL218" s="49"/>
      <c r="SCO218" s="49"/>
      <c r="SCR218" s="49"/>
      <c r="SCZ218" s="49"/>
      <c r="SDV218" s="49"/>
      <c r="SDW218" s="49"/>
      <c r="SDX218" s="49"/>
      <c r="SDY218" s="49"/>
      <c r="SDZ218" s="49"/>
      <c r="SEA218" s="49"/>
      <c r="SES218" s="49"/>
      <c r="SET218" s="49"/>
      <c r="SEW218" s="49"/>
      <c r="SEZ218" s="49"/>
      <c r="SFB218" s="49"/>
      <c r="SFD218" s="49"/>
      <c r="SFG218" s="49"/>
      <c r="SFJ218" s="49"/>
      <c r="SFM218" s="49"/>
      <c r="SFP218" s="49"/>
      <c r="SFS218" s="49"/>
      <c r="SFV218" s="49"/>
      <c r="SFY218" s="49"/>
      <c r="SGB218" s="49"/>
      <c r="SGD218" s="49"/>
      <c r="SGQ218" s="49"/>
      <c r="SGR218" s="49"/>
      <c r="SGS218" s="49"/>
      <c r="SGT218" s="49"/>
      <c r="SGU218" s="49"/>
      <c r="SGV218" s="49"/>
      <c r="SGW218" s="49"/>
      <c r="SGX218" s="49"/>
      <c r="SGY218" s="49"/>
      <c r="SGZ218" s="49"/>
      <c r="SHA218" s="49"/>
      <c r="SHB218" s="49"/>
      <c r="SHC218" s="49"/>
      <c r="SHD218" s="49"/>
      <c r="SHE218" s="49"/>
      <c r="SHF218" s="49"/>
      <c r="SHG218" s="49"/>
      <c r="SHH218" s="49"/>
      <c r="SHI218" s="49"/>
      <c r="SHJ218" s="49"/>
      <c r="SHK218" s="49"/>
      <c r="SHL218" s="49"/>
      <c r="SHM218" s="49"/>
      <c r="SHN218" s="49"/>
      <c r="SHO218" s="49"/>
      <c r="SHP218" s="49"/>
      <c r="SHQ218" s="49"/>
      <c r="SHR218" s="49"/>
      <c r="SHS218" s="49"/>
      <c r="SHT218" s="49"/>
      <c r="SHU218" s="49"/>
      <c r="SHV218" s="49"/>
      <c r="SHW218" s="49"/>
      <c r="SHX218" s="49"/>
      <c r="SHY218" s="49"/>
      <c r="SHZ218" s="49"/>
      <c r="SIA218" s="49"/>
      <c r="SIB218" s="49"/>
      <c r="SIC218" s="49"/>
      <c r="SID218" s="49"/>
      <c r="SIG218" s="49"/>
      <c r="SIJ218" s="49"/>
      <c r="SIM218" s="49"/>
      <c r="SIP218" s="49"/>
      <c r="SIS218" s="49"/>
      <c r="SIV218" s="49"/>
      <c r="SJE218" s="49"/>
      <c r="SJH218" s="49"/>
      <c r="SJK218" s="49"/>
      <c r="SJN218" s="49"/>
      <c r="SJW218" s="49"/>
      <c r="SKC218" s="49"/>
      <c r="SKF218" s="49"/>
      <c r="SKI218" s="49"/>
      <c r="SKL218" s="49"/>
      <c r="SKR218" s="49"/>
      <c r="SKU218" s="49"/>
      <c r="SLA218" s="49"/>
      <c r="SLC218" s="49"/>
      <c r="SLD218" s="49"/>
      <c r="SLF218" s="49"/>
      <c r="SLW218" s="49"/>
      <c r="SMB218" s="49"/>
      <c r="SMH218" s="49"/>
      <c r="SMK218" s="49"/>
      <c r="SMN218" s="49"/>
      <c r="SMV218" s="49"/>
      <c r="SNR218" s="49"/>
      <c r="SNS218" s="49"/>
      <c r="SNT218" s="49"/>
      <c r="SNU218" s="49"/>
      <c r="SNV218" s="49"/>
      <c r="SNW218" s="49"/>
      <c r="SOO218" s="49"/>
      <c r="SOP218" s="49"/>
      <c r="SOS218" s="49"/>
      <c r="SOV218" s="49"/>
      <c r="SOX218" s="49"/>
      <c r="SOZ218" s="49"/>
      <c r="SPC218" s="49"/>
      <c r="SPF218" s="49"/>
      <c r="SPI218" s="49"/>
      <c r="SPL218" s="49"/>
      <c r="SPO218" s="49"/>
      <c r="SPR218" s="49"/>
      <c r="SPU218" s="49"/>
      <c r="SPX218" s="49"/>
      <c r="SPZ218" s="49"/>
      <c r="SQM218" s="49"/>
      <c r="SQN218" s="49"/>
      <c r="SQO218" s="49"/>
      <c r="SQP218" s="49"/>
      <c r="SQQ218" s="49"/>
      <c r="SQR218" s="49"/>
      <c r="SQS218" s="49"/>
      <c r="SQT218" s="49"/>
      <c r="SQU218" s="49"/>
      <c r="SQV218" s="49"/>
      <c r="SQW218" s="49"/>
      <c r="SQX218" s="49"/>
      <c r="SQY218" s="49"/>
      <c r="SQZ218" s="49"/>
      <c r="SRA218" s="49"/>
      <c r="SRB218" s="49"/>
      <c r="SRC218" s="49"/>
      <c r="SRD218" s="49"/>
      <c r="SRE218" s="49"/>
      <c r="SRF218" s="49"/>
      <c r="SRG218" s="49"/>
      <c r="SRH218" s="49"/>
      <c r="SRI218" s="49"/>
      <c r="SRJ218" s="49"/>
      <c r="SRK218" s="49"/>
      <c r="SRL218" s="49"/>
      <c r="SRM218" s="49"/>
      <c r="SRN218" s="49"/>
      <c r="SRO218" s="49"/>
      <c r="SRP218" s="49"/>
      <c r="SRQ218" s="49"/>
      <c r="SRR218" s="49"/>
      <c r="SRS218" s="49"/>
      <c r="SRT218" s="49"/>
      <c r="SRU218" s="49"/>
      <c r="SRV218" s="49"/>
      <c r="SRW218" s="49"/>
      <c r="SRX218" s="49"/>
      <c r="SRY218" s="49"/>
      <c r="SRZ218" s="49"/>
      <c r="SSC218" s="49"/>
      <c r="SSF218" s="49"/>
      <c r="SSI218" s="49"/>
      <c r="SSL218" s="49"/>
      <c r="SSO218" s="49"/>
      <c r="SSR218" s="49"/>
      <c r="STA218" s="49"/>
      <c r="STD218" s="49"/>
      <c r="STG218" s="49"/>
      <c r="STJ218" s="49"/>
      <c r="STS218" s="49"/>
      <c r="STY218" s="49"/>
      <c r="SUB218" s="49"/>
      <c r="SUE218" s="49"/>
      <c r="SUH218" s="49"/>
      <c r="SUN218" s="49"/>
      <c r="SUQ218" s="49"/>
      <c r="SUW218" s="49"/>
      <c r="SUY218" s="49"/>
      <c r="SUZ218" s="49"/>
      <c r="SVB218" s="49"/>
      <c r="SVS218" s="49"/>
      <c r="SVX218" s="49"/>
      <c r="SWD218" s="49"/>
      <c r="SWG218" s="49"/>
      <c r="SWJ218" s="49"/>
      <c r="SWR218" s="49"/>
      <c r="SXN218" s="49"/>
      <c r="SXO218" s="49"/>
      <c r="SXP218" s="49"/>
      <c r="SXQ218" s="49"/>
      <c r="SXR218" s="49"/>
      <c r="SXS218" s="49"/>
      <c r="SYK218" s="49"/>
      <c r="SYL218" s="49"/>
      <c r="SYO218" s="49"/>
      <c r="SYR218" s="49"/>
      <c r="SYT218" s="49"/>
      <c r="SYV218" s="49"/>
      <c r="SYY218" s="49"/>
      <c r="SZB218" s="49"/>
      <c r="SZE218" s="49"/>
      <c r="SZH218" s="49"/>
      <c r="SZK218" s="49"/>
      <c r="SZN218" s="49"/>
      <c r="SZQ218" s="49"/>
      <c r="SZT218" s="49"/>
      <c r="SZV218" s="49"/>
      <c r="TAI218" s="49"/>
      <c r="TAJ218" s="49"/>
      <c r="TAK218" s="49"/>
      <c r="TAL218" s="49"/>
      <c r="TAM218" s="49"/>
      <c r="TAN218" s="49"/>
      <c r="TAO218" s="49"/>
      <c r="TAP218" s="49"/>
      <c r="TAQ218" s="49"/>
      <c r="TAR218" s="49"/>
      <c r="TAS218" s="49"/>
      <c r="TAT218" s="49"/>
      <c r="TAU218" s="49"/>
      <c r="TAV218" s="49"/>
      <c r="TAW218" s="49"/>
      <c r="TAX218" s="49"/>
      <c r="TAY218" s="49"/>
      <c r="TAZ218" s="49"/>
      <c r="TBA218" s="49"/>
      <c r="TBB218" s="49"/>
      <c r="TBC218" s="49"/>
      <c r="TBD218" s="49"/>
      <c r="TBE218" s="49"/>
      <c r="TBF218" s="49"/>
      <c r="TBG218" s="49"/>
      <c r="TBH218" s="49"/>
      <c r="TBI218" s="49"/>
      <c r="TBJ218" s="49"/>
      <c r="TBK218" s="49"/>
      <c r="TBL218" s="49"/>
      <c r="TBM218" s="49"/>
      <c r="TBN218" s="49"/>
      <c r="TBO218" s="49"/>
      <c r="TBP218" s="49"/>
      <c r="TBQ218" s="49"/>
      <c r="TBR218" s="49"/>
      <c r="TBS218" s="49"/>
      <c r="TBT218" s="49"/>
      <c r="TBU218" s="49"/>
      <c r="TBV218" s="49"/>
      <c r="TBY218" s="49"/>
      <c r="TCB218" s="49"/>
      <c r="TCE218" s="49"/>
      <c r="TCH218" s="49"/>
      <c r="TCK218" s="49"/>
      <c r="TCN218" s="49"/>
      <c r="TCW218" s="49"/>
      <c r="TCZ218" s="49"/>
      <c r="TDC218" s="49"/>
      <c r="TDF218" s="49"/>
      <c r="TDO218" s="49"/>
      <c r="TDU218" s="49"/>
      <c r="TDX218" s="49"/>
      <c r="TEA218" s="49"/>
      <c r="TED218" s="49"/>
      <c r="TEJ218" s="49"/>
      <c r="TEM218" s="49"/>
      <c r="TES218" s="49"/>
      <c r="TEU218" s="49"/>
      <c r="TEV218" s="49"/>
      <c r="TEX218" s="49"/>
      <c r="TFO218" s="49"/>
      <c r="TFT218" s="49"/>
      <c r="TFZ218" s="49"/>
      <c r="TGC218" s="49"/>
      <c r="TGF218" s="49"/>
      <c r="TGN218" s="49"/>
      <c r="THJ218" s="49"/>
      <c r="THK218" s="49"/>
      <c r="THL218" s="49"/>
      <c r="THM218" s="49"/>
      <c r="THN218" s="49"/>
      <c r="THO218" s="49"/>
      <c r="TIG218" s="49"/>
      <c r="TIH218" s="49"/>
      <c r="TIK218" s="49"/>
      <c r="TIN218" s="49"/>
      <c r="TIP218" s="49"/>
      <c r="TIR218" s="49"/>
      <c r="TIU218" s="49"/>
      <c r="TIX218" s="49"/>
      <c r="TJA218" s="49"/>
      <c r="TJD218" s="49"/>
      <c r="TJG218" s="49"/>
      <c r="TJJ218" s="49"/>
      <c r="TJM218" s="49"/>
      <c r="TJP218" s="49"/>
      <c r="TJR218" s="49"/>
      <c r="TKE218" s="49"/>
      <c r="TKF218" s="49"/>
      <c r="TKG218" s="49"/>
      <c r="TKH218" s="49"/>
      <c r="TKI218" s="49"/>
      <c r="TKJ218" s="49"/>
      <c r="TKK218" s="49"/>
      <c r="TKL218" s="49"/>
      <c r="TKM218" s="49"/>
      <c r="TKN218" s="49"/>
      <c r="TKO218" s="49"/>
      <c r="TKP218" s="49"/>
      <c r="TKQ218" s="49"/>
      <c r="TKR218" s="49"/>
      <c r="TKS218" s="49"/>
      <c r="TKT218" s="49"/>
      <c r="TKU218" s="49"/>
      <c r="TKV218" s="49"/>
      <c r="TKW218" s="49"/>
      <c r="TKX218" s="49"/>
      <c r="TKY218" s="49"/>
      <c r="TKZ218" s="49"/>
      <c r="TLA218" s="49"/>
      <c r="TLB218" s="49"/>
      <c r="TLC218" s="49"/>
      <c r="TLD218" s="49"/>
      <c r="TLE218" s="49"/>
      <c r="TLF218" s="49"/>
      <c r="TLG218" s="49"/>
      <c r="TLH218" s="49"/>
      <c r="TLI218" s="49"/>
      <c r="TLJ218" s="49"/>
      <c r="TLK218" s="49"/>
      <c r="TLL218" s="49"/>
      <c r="TLM218" s="49"/>
      <c r="TLN218" s="49"/>
      <c r="TLO218" s="49"/>
      <c r="TLP218" s="49"/>
      <c r="TLQ218" s="49"/>
      <c r="TLR218" s="49"/>
      <c r="TLU218" s="49"/>
      <c r="TLX218" s="49"/>
      <c r="TMA218" s="49"/>
      <c r="TMD218" s="49"/>
      <c r="TMG218" s="49"/>
      <c r="TMJ218" s="49"/>
      <c r="TMS218" s="49"/>
      <c r="TMV218" s="49"/>
      <c r="TMY218" s="49"/>
      <c r="TNB218" s="49"/>
      <c r="TNK218" s="49"/>
      <c r="TNQ218" s="49"/>
      <c r="TNT218" s="49"/>
      <c r="TNW218" s="49"/>
      <c r="TNZ218" s="49"/>
      <c r="TOF218" s="49"/>
      <c r="TOI218" s="49"/>
      <c r="TOO218" s="49"/>
      <c r="TOQ218" s="49"/>
      <c r="TOR218" s="49"/>
      <c r="TOT218" s="49"/>
      <c r="TPK218" s="49"/>
      <c r="TPP218" s="49"/>
      <c r="TPV218" s="49"/>
      <c r="TPY218" s="49"/>
      <c r="TQB218" s="49"/>
      <c r="TQJ218" s="49"/>
      <c r="TRF218" s="49"/>
      <c r="TRG218" s="49"/>
      <c r="TRH218" s="49"/>
      <c r="TRI218" s="49"/>
      <c r="TRJ218" s="49"/>
      <c r="TRK218" s="49"/>
      <c r="TSC218" s="49"/>
      <c r="TSD218" s="49"/>
      <c r="TSG218" s="49"/>
      <c r="TSJ218" s="49"/>
      <c r="TSL218" s="49"/>
      <c r="TSN218" s="49"/>
      <c r="TSQ218" s="49"/>
      <c r="TST218" s="49"/>
      <c r="TSW218" s="49"/>
      <c r="TSZ218" s="49"/>
      <c r="TTC218" s="49"/>
      <c r="TTF218" s="49"/>
      <c r="TTI218" s="49"/>
      <c r="TTL218" s="49"/>
      <c r="TTN218" s="49"/>
      <c r="TUA218" s="49"/>
      <c r="TUB218" s="49"/>
      <c r="TUC218" s="49"/>
      <c r="TUD218" s="49"/>
      <c r="TUE218" s="49"/>
      <c r="TUF218" s="49"/>
      <c r="TUG218" s="49"/>
      <c r="TUH218" s="49"/>
      <c r="TUI218" s="49"/>
      <c r="TUJ218" s="49"/>
      <c r="TUK218" s="49"/>
      <c r="TUL218" s="49"/>
      <c r="TUM218" s="49"/>
      <c r="TUN218" s="49"/>
      <c r="TUO218" s="49"/>
      <c r="TUP218" s="49"/>
      <c r="TUQ218" s="49"/>
      <c r="TUR218" s="49"/>
      <c r="TUS218" s="49"/>
      <c r="TUT218" s="49"/>
      <c r="TUU218" s="49"/>
      <c r="TUV218" s="49"/>
      <c r="TUW218" s="49"/>
      <c r="TUX218" s="49"/>
      <c r="TUY218" s="49"/>
      <c r="TUZ218" s="49"/>
      <c r="TVA218" s="49"/>
      <c r="TVB218" s="49"/>
      <c r="TVC218" s="49"/>
      <c r="TVD218" s="49"/>
      <c r="TVE218" s="49"/>
      <c r="TVF218" s="49"/>
      <c r="TVG218" s="49"/>
      <c r="TVH218" s="49"/>
      <c r="TVI218" s="49"/>
      <c r="TVJ218" s="49"/>
      <c r="TVK218" s="49"/>
      <c r="TVL218" s="49"/>
      <c r="TVM218" s="49"/>
      <c r="TVN218" s="49"/>
      <c r="TVQ218" s="49"/>
      <c r="TVT218" s="49"/>
      <c r="TVW218" s="49"/>
      <c r="TVZ218" s="49"/>
      <c r="TWC218" s="49"/>
      <c r="TWF218" s="49"/>
      <c r="TWO218" s="49"/>
      <c r="TWR218" s="49"/>
      <c r="TWU218" s="49"/>
      <c r="TWX218" s="49"/>
      <c r="TXG218" s="49"/>
      <c r="TXM218" s="49"/>
      <c r="TXP218" s="49"/>
      <c r="TXS218" s="49"/>
      <c r="TXV218" s="49"/>
      <c r="TYB218" s="49"/>
      <c r="TYE218" s="49"/>
      <c r="TYK218" s="49"/>
      <c r="TYM218" s="49"/>
      <c r="TYN218" s="49"/>
      <c r="TYP218" s="49"/>
      <c r="TZG218" s="49"/>
      <c r="TZL218" s="49"/>
      <c r="TZR218" s="49"/>
      <c r="TZU218" s="49"/>
      <c r="TZX218" s="49"/>
      <c r="UAF218" s="49"/>
      <c r="UBB218" s="49"/>
      <c r="UBC218" s="49"/>
      <c r="UBD218" s="49"/>
      <c r="UBE218" s="49"/>
      <c r="UBF218" s="49"/>
      <c r="UBG218" s="49"/>
      <c r="UBY218" s="49"/>
      <c r="UBZ218" s="49"/>
      <c r="UCC218" s="49"/>
      <c r="UCF218" s="49"/>
      <c r="UCH218" s="49"/>
      <c r="UCJ218" s="49"/>
      <c r="UCM218" s="49"/>
      <c r="UCP218" s="49"/>
      <c r="UCS218" s="49"/>
      <c r="UCV218" s="49"/>
      <c r="UCY218" s="49"/>
      <c r="UDB218" s="49"/>
      <c r="UDE218" s="49"/>
      <c r="UDH218" s="49"/>
      <c r="UDJ218" s="49"/>
      <c r="UDW218" s="49"/>
      <c r="UDX218" s="49"/>
      <c r="UDY218" s="49"/>
      <c r="UDZ218" s="49"/>
      <c r="UEA218" s="49"/>
      <c r="UEB218" s="49"/>
      <c r="UEC218" s="49"/>
      <c r="UED218" s="49"/>
      <c r="UEE218" s="49"/>
      <c r="UEF218" s="49"/>
      <c r="UEG218" s="49"/>
      <c r="UEH218" s="49"/>
      <c r="UEI218" s="49"/>
      <c r="UEJ218" s="49"/>
      <c r="UEK218" s="49"/>
      <c r="UEL218" s="49"/>
      <c r="UEM218" s="49"/>
      <c r="UEN218" s="49"/>
      <c r="UEO218" s="49"/>
      <c r="UEP218" s="49"/>
      <c r="UEQ218" s="49"/>
      <c r="UER218" s="49"/>
      <c r="UES218" s="49"/>
      <c r="UET218" s="49"/>
      <c r="UEU218" s="49"/>
      <c r="UEV218" s="49"/>
      <c r="UEW218" s="49"/>
      <c r="UEX218" s="49"/>
      <c r="UEY218" s="49"/>
      <c r="UEZ218" s="49"/>
      <c r="UFA218" s="49"/>
      <c r="UFB218" s="49"/>
      <c r="UFC218" s="49"/>
      <c r="UFD218" s="49"/>
      <c r="UFE218" s="49"/>
      <c r="UFF218" s="49"/>
      <c r="UFG218" s="49"/>
      <c r="UFH218" s="49"/>
      <c r="UFI218" s="49"/>
      <c r="UFJ218" s="49"/>
      <c r="UFM218" s="49"/>
      <c r="UFP218" s="49"/>
      <c r="UFS218" s="49"/>
      <c r="UFV218" s="49"/>
      <c r="UFY218" s="49"/>
      <c r="UGB218" s="49"/>
      <c r="UGK218" s="49"/>
      <c r="UGN218" s="49"/>
      <c r="UGQ218" s="49"/>
      <c r="UGT218" s="49"/>
      <c r="UHC218" s="49"/>
      <c r="UHI218" s="49"/>
      <c r="UHL218" s="49"/>
      <c r="UHO218" s="49"/>
      <c r="UHR218" s="49"/>
      <c r="UHX218" s="49"/>
      <c r="UIA218" s="49"/>
      <c r="UIG218" s="49"/>
      <c r="UII218" s="49"/>
      <c r="UIJ218" s="49"/>
      <c r="UIL218" s="49"/>
      <c r="UJC218" s="49"/>
      <c r="UJH218" s="49"/>
      <c r="UJN218" s="49"/>
      <c r="UJQ218" s="49"/>
      <c r="UJT218" s="49"/>
      <c r="UKB218" s="49"/>
      <c r="UKX218" s="49"/>
      <c r="UKY218" s="49"/>
      <c r="UKZ218" s="49"/>
      <c r="ULA218" s="49"/>
      <c r="ULB218" s="49"/>
      <c r="ULC218" s="49"/>
      <c r="ULU218" s="49"/>
      <c r="ULV218" s="49"/>
      <c r="ULY218" s="49"/>
      <c r="UMB218" s="49"/>
      <c r="UMD218" s="49"/>
      <c r="UMF218" s="49"/>
      <c r="UMI218" s="49"/>
      <c r="UML218" s="49"/>
      <c r="UMO218" s="49"/>
      <c r="UMR218" s="49"/>
      <c r="UMU218" s="49"/>
      <c r="UMX218" s="49"/>
      <c r="UNA218" s="49"/>
      <c r="UND218" s="49"/>
      <c r="UNF218" s="49"/>
      <c r="UNS218" s="49"/>
      <c r="UNT218" s="49"/>
      <c r="UNU218" s="49"/>
      <c r="UNV218" s="49"/>
      <c r="UNW218" s="49"/>
      <c r="UNX218" s="49"/>
      <c r="UNY218" s="49"/>
      <c r="UNZ218" s="49"/>
      <c r="UOA218" s="49"/>
      <c r="UOB218" s="49"/>
      <c r="UOC218" s="49"/>
      <c r="UOD218" s="49"/>
      <c r="UOE218" s="49"/>
      <c r="UOF218" s="49"/>
      <c r="UOG218" s="49"/>
      <c r="UOH218" s="49"/>
      <c r="UOI218" s="49"/>
      <c r="UOJ218" s="49"/>
      <c r="UOK218" s="49"/>
      <c r="UOL218" s="49"/>
      <c r="UOM218" s="49"/>
      <c r="UON218" s="49"/>
      <c r="UOO218" s="49"/>
      <c r="UOP218" s="49"/>
      <c r="UOQ218" s="49"/>
      <c r="UOR218" s="49"/>
      <c r="UOS218" s="49"/>
      <c r="UOT218" s="49"/>
      <c r="UOU218" s="49"/>
      <c r="UOV218" s="49"/>
      <c r="UOW218" s="49"/>
      <c r="UOX218" s="49"/>
      <c r="UOY218" s="49"/>
      <c r="UOZ218" s="49"/>
      <c r="UPA218" s="49"/>
      <c r="UPB218" s="49"/>
      <c r="UPC218" s="49"/>
      <c r="UPD218" s="49"/>
      <c r="UPE218" s="49"/>
      <c r="UPF218" s="49"/>
      <c r="UPI218" s="49"/>
      <c r="UPL218" s="49"/>
      <c r="UPO218" s="49"/>
      <c r="UPR218" s="49"/>
      <c r="UPU218" s="49"/>
      <c r="UPX218" s="49"/>
      <c r="UQG218" s="49"/>
      <c r="UQJ218" s="49"/>
      <c r="UQM218" s="49"/>
      <c r="UQP218" s="49"/>
      <c r="UQY218" s="49"/>
      <c r="URE218" s="49"/>
      <c r="URH218" s="49"/>
      <c r="URK218" s="49"/>
      <c r="URN218" s="49"/>
      <c r="URT218" s="49"/>
      <c r="URW218" s="49"/>
      <c r="USC218" s="49"/>
      <c r="USE218" s="49"/>
      <c r="USF218" s="49"/>
      <c r="USH218" s="49"/>
      <c r="USY218" s="49"/>
      <c r="UTD218" s="49"/>
      <c r="UTJ218" s="49"/>
      <c r="UTM218" s="49"/>
      <c r="UTP218" s="49"/>
      <c r="UTX218" s="49"/>
      <c r="UUT218" s="49"/>
      <c r="UUU218" s="49"/>
      <c r="UUV218" s="49"/>
      <c r="UUW218" s="49"/>
      <c r="UUX218" s="49"/>
      <c r="UUY218" s="49"/>
      <c r="UVQ218" s="49"/>
      <c r="UVR218" s="49"/>
      <c r="UVU218" s="49"/>
      <c r="UVX218" s="49"/>
      <c r="UVZ218" s="49"/>
      <c r="UWB218" s="49"/>
      <c r="UWE218" s="49"/>
      <c r="UWH218" s="49"/>
      <c r="UWK218" s="49"/>
      <c r="UWN218" s="49"/>
      <c r="UWQ218" s="49"/>
      <c r="UWT218" s="49"/>
      <c r="UWW218" s="49"/>
      <c r="UWZ218" s="49"/>
      <c r="UXB218" s="49"/>
      <c r="UXO218" s="49"/>
      <c r="UXP218" s="49"/>
      <c r="UXQ218" s="49"/>
      <c r="UXR218" s="49"/>
      <c r="UXS218" s="49"/>
      <c r="UXT218" s="49"/>
      <c r="UXU218" s="49"/>
      <c r="UXV218" s="49"/>
      <c r="UXW218" s="49"/>
      <c r="UXX218" s="49"/>
      <c r="UXY218" s="49"/>
      <c r="UXZ218" s="49"/>
      <c r="UYA218" s="49"/>
      <c r="UYB218" s="49"/>
      <c r="UYC218" s="49"/>
      <c r="UYD218" s="49"/>
      <c r="UYE218" s="49"/>
      <c r="UYF218" s="49"/>
      <c r="UYG218" s="49"/>
      <c r="UYH218" s="49"/>
      <c r="UYI218" s="49"/>
      <c r="UYJ218" s="49"/>
      <c r="UYK218" s="49"/>
      <c r="UYL218" s="49"/>
      <c r="UYM218" s="49"/>
      <c r="UYN218" s="49"/>
      <c r="UYO218" s="49"/>
      <c r="UYP218" s="49"/>
      <c r="UYQ218" s="49"/>
      <c r="UYR218" s="49"/>
      <c r="UYS218" s="49"/>
      <c r="UYT218" s="49"/>
      <c r="UYU218" s="49"/>
      <c r="UYV218" s="49"/>
      <c r="UYW218" s="49"/>
      <c r="UYX218" s="49"/>
      <c r="UYY218" s="49"/>
      <c r="UYZ218" s="49"/>
      <c r="UZA218" s="49"/>
      <c r="UZB218" s="49"/>
      <c r="UZE218" s="49"/>
      <c r="UZH218" s="49"/>
      <c r="UZK218" s="49"/>
      <c r="UZN218" s="49"/>
      <c r="UZQ218" s="49"/>
      <c r="UZT218" s="49"/>
      <c r="VAC218" s="49"/>
      <c r="VAF218" s="49"/>
      <c r="VAI218" s="49"/>
      <c r="VAL218" s="49"/>
      <c r="VAU218" s="49"/>
      <c r="VBA218" s="49"/>
      <c r="VBD218" s="49"/>
      <c r="VBG218" s="49"/>
      <c r="VBJ218" s="49"/>
      <c r="VBP218" s="49"/>
      <c r="VBS218" s="49"/>
      <c r="VBY218" s="49"/>
      <c r="VCA218" s="49"/>
      <c r="VCB218" s="49"/>
      <c r="VCD218" s="49"/>
      <c r="VCU218" s="49"/>
      <c r="VCZ218" s="49"/>
      <c r="VDF218" s="49"/>
      <c r="VDI218" s="49"/>
      <c r="VDL218" s="49"/>
      <c r="VDT218" s="49"/>
      <c r="VEP218" s="49"/>
      <c r="VEQ218" s="49"/>
      <c r="VER218" s="49"/>
      <c r="VES218" s="49"/>
      <c r="VET218" s="49"/>
      <c r="VEU218" s="49"/>
      <c r="VFM218" s="49"/>
      <c r="VFN218" s="49"/>
      <c r="VFQ218" s="49"/>
      <c r="VFT218" s="49"/>
      <c r="VFV218" s="49"/>
      <c r="VFX218" s="49"/>
      <c r="VGA218" s="49"/>
      <c r="VGD218" s="49"/>
      <c r="VGG218" s="49"/>
      <c r="VGJ218" s="49"/>
      <c r="VGM218" s="49"/>
      <c r="VGP218" s="49"/>
      <c r="VGS218" s="49"/>
      <c r="VGV218" s="49"/>
      <c r="VGX218" s="49"/>
      <c r="VHK218" s="49"/>
      <c r="VHL218" s="49"/>
      <c r="VHM218" s="49"/>
      <c r="VHN218" s="49"/>
      <c r="VHO218" s="49"/>
      <c r="VHP218" s="49"/>
      <c r="VHQ218" s="49"/>
      <c r="VHR218" s="49"/>
      <c r="VHS218" s="49"/>
      <c r="VHT218" s="49"/>
      <c r="VHU218" s="49"/>
      <c r="VHV218" s="49"/>
      <c r="VHW218" s="49"/>
      <c r="VHX218" s="49"/>
      <c r="VHY218" s="49"/>
      <c r="VHZ218" s="49"/>
      <c r="VIA218" s="49"/>
      <c r="VIB218" s="49"/>
      <c r="VIC218" s="49"/>
      <c r="VID218" s="49"/>
      <c r="VIE218" s="49"/>
      <c r="VIF218" s="49"/>
      <c r="VIG218" s="49"/>
      <c r="VIH218" s="49"/>
      <c r="VII218" s="49"/>
      <c r="VIJ218" s="49"/>
      <c r="VIK218" s="49"/>
      <c r="VIL218" s="49"/>
      <c r="VIM218" s="49"/>
      <c r="VIN218" s="49"/>
      <c r="VIO218" s="49"/>
      <c r="VIP218" s="49"/>
      <c r="VIQ218" s="49"/>
      <c r="VIR218" s="49"/>
      <c r="VIS218" s="49"/>
      <c r="VIT218" s="49"/>
      <c r="VIU218" s="49"/>
      <c r="VIV218" s="49"/>
      <c r="VIW218" s="49"/>
      <c r="VIX218" s="49"/>
      <c r="VJA218" s="49"/>
      <c r="VJD218" s="49"/>
      <c r="VJG218" s="49"/>
      <c r="VJJ218" s="49"/>
      <c r="VJM218" s="49"/>
      <c r="VJP218" s="49"/>
      <c r="VJY218" s="49"/>
      <c r="VKB218" s="49"/>
      <c r="VKE218" s="49"/>
      <c r="VKH218" s="49"/>
      <c r="VKQ218" s="49"/>
      <c r="VKW218" s="49"/>
      <c r="VKZ218" s="49"/>
      <c r="VLC218" s="49"/>
      <c r="VLF218" s="49"/>
      <c r="VLL218" s="49"/>
      <c r="VLO218" s="49"/>
      <c r="VLU218" s="49"/>
      <c r="VLW218" s="49"/>
      <c r="VLX218" s="49"/>
      <c r="VLZ218" s="49"/>
      <c r="VMQ218" s="49"/>
      <c r="VMV218" s="49"/>
      <c r="VNB218" s="49"/>
      <c r="VNE218" s="49"/>
      <c r="VNH218" s="49"/>
      <c r="VNP218" s="49"/>
      <c r="VOL218" s="49"/>
      <c r="VOM218" s="49"/>
      <c r="VON218" s="49"/>
      <c r="VOO218" s="49"/>
      <c r="VOP218" s="49"/>
      <c r="VOQ218" s="49"/>
      <c r="VPI218" s="49"/>
      <c r="VPJ218" s="49"/>
      <c r="VPM218" s="49"/>
      <c r="VPP218" s="49"/>
      <c r="VPR218" s="49"/>
      <c r="VPT218" s="49"/>
      <c r="VPW218" s="49"/>
      <c r="VPZ218" s="49"/>
      <c r="VQC218" s="49"/>
      <c r="VQF218" s="49"/>
      <c r="VQI218" s="49"/>
      <c r="VQL218" s="49"/>
      <c r="VQO218" s="49"/>
      <c r="VQR218" s="49"/>
      <c r="VQT218" s="49"/>
      <c r="VRG218" s="49"/>
      <c r="VRH218" s="49"/>
      <c r="VRI218" s="49"/>
      <c r="VRJ218" s="49"/>
      <c r="VRK218" s="49"/>
      <c r="VRL218" s="49"/>
      <c r="VRM218" s="49"/>
      <c r="VRN218" s="49"/>
      <c r="VRO218" s="49"/>
      <c r="VRP218" s="49"/>
      <c r="VRQ218" s="49"/>
      <c r="VRR218" s="49"/>
      <c r="VRS218" s="49"/>
      <c r="VRT218" s="49"/>
      <c r="VRU218" s="49"/>
      <c r="VRV218" s="49"/>
      <c r="VRW218" s="49"/>
      <c r="VRX218" s="49"/>
      <c r="VRY218" s="49"/>
      <c r="VRZ218" s="49"/>
      <c r="VSA218" s="49"/>
      <c r="VSB218" s="49"/>
      <c r="VSC218" s="49"/>
      <c r="VSD218" s="49"/>
      <c r="VSE218" s="49"/>
      <c r="VSF218" s="49"/>
      <c r="VSG218" s="49"/>
      <c r="VSH218" s="49"/>
      <c r="VSI218" s="49"/>
      <c r="VSJ218" s="49"/>
      <c r="VSK218" s="49"/>
      <c r="VSL218" s="49"/>
      <c r="VSM218" s="49"/>
      <c r="VSN218" s="49"/>
      <c r="VSO218" s="49"/>
      <c r="VSP218" s="49"/>
      <c r="VSQ218" s="49"/>
      <c r="VSR218" s="49"/>
      <c r="VSS218" s="49"/>
      <c r="VST218" s="49"/>
      <c r="VSW218" s="49"/>
      <c r="VSZ218" s="49"/>
      <c r="VTC218" s="49"/>
      <c r="VTF218" s="49"/>
      <c r="VTI218" s="49"/>
      <c r="VTL218" s="49"/>
      <c r="VTU218" s="49"/>
      <c r="VTX218" s="49"/>
      <c r="VUA218" s="49"/>
      <c r="VUD218" s="49"/>
      <c r="VUM218" s="49"/>
      <c r="VUS218" s="49"/>
      <c r="VUV218" s="49"/>
      <c r="VUY218" s="49"/>
      <c r="VVB218" s="49"/>
      <c r="VVH218" s="49"/>
      <c r="VVK218" s="49"/>
      <c r="VVQ218" s="49"/>
      <c r="VVS218" s="49"/>
      <c r="VVT218" s="49"/>
      <c r="VVV218" s="49"/>
      <c r="VWM218" s="49"/>
      <c r="VWR218" s="49"/>
      <c r="VWX218" s="49"/>
      <c r="VXA218" s="49"/>
      <c r="VXD218" s="49"/>
      <c r="VXL218" s="49"/>
      <c r="VYH218" s="49"/>
      <c r="VYI218" s="49"/>
      <c r="VYJ218" s="49"/>
      <c r="VYK218" s="49"/>
      <c r="VYL218" s="49"/>
      <c r="VYM218" s="49"/>
      <c r="VZE218" s="49"/>
      <c r="VZF218" s="49"/>
      <c r="VZI218" s="49"/>
      <c r="VZL218" s="49"/>
      <c r="VZN218" s="49"/>
      <c r="VZP218" s="49"/>
      <c r="VZS218" s="49"/>
      <c r="VZV218" s="49"/>
      <c r="VZY218" s="49"/>
      <c r="WAB218" s="49"/>
      <c r="WAE218" s="49"/>
      <c r="WAH218" s="49"/>
      <c r="WAK218" s="49"/>
      <c r="WAN218" s="49"/>
      <c r="WAP218" s="49"/>
      <c r="WBC218" s="49"/>
      <c r="WBD218" s="49"/>
      <c r="WBE218" s="49"/>
      <c r="WBF218" s="49"/>
      <c r="WBG218" s="49"/>
      <c r="WBH218" s="49"/>
      <c r="WBI218" s="49"/>
      <c r="WBJ218" s="49"/>
      <c r="WBK218" s="49"/>
      <c r="WBL218" s="49"/>
      <c r="WBM218" s="49"/>
      <c r="WBN218" s="49"/>
      <c r="WBO218" s="49"/>
      <c r="WBP218" s="49"/>
      <c r="WBQ218" s="49"/>
      <c r="WBR218" s="49"/>
      <c r="WBS218" s="49"/>
      <c r="WBT218" s="49"/>
      <c r="WBU218" s="49"/>
      <c r="WBV218" s="49"/>
      <c r="WBW218" s="49"/>
      <c r="WBX218" s="49"/>
      <c r="WBY218" s="49"/>
      <c r="WBZ218" s="49"/>
      <c r="WCA218" s="49"/>
      <c r="WCB218" s="49"/>
      <c r="WCC218" s="49"/>
      <c r="WCD218" s="49"/>
      <c r="WCE218" s="49"/>
      <c r="WCF218" s="49"/>
      <c r="WCG218" s="49"/>
      <c r="WCH218" s="49"/>
      <c r="WCI218" s="49"/>
      <c r="WCJ218" s="49"/>
      <c r="WCK218" s="49"/>
      <c r="WCL218" s="49"/>
      <c r="WCM218" s="49"/>
      <c r="WCN218" s="49"/>
      <c r="WCO218" s="49"/>
      <c r="WCP218" s="49"/>
      <c r="WCS218" s="49"/>
      <c r="WCV218" s="49"/>
      <c r="WCY218" s="49"/>
      <c r="WDB218" s="49"/>
      <c r="WDE218" s="49"/>
      <c r="WDH218" s="49"/>
      <c r="WDQ218" s="49"/>
      <c r="WDT218" s="49"/>
      <c r="WDW218" s="49"/>
      <c r="WDZ218" s="49"/>
      <c r="WEI218" s="49"/>
      <c r="WEO218" s="49"/>
      <c r="WER218" s="49"/>
      <c r="WEU218" s="49"/>
      <c r="WEX218" s="49"/>
      <c r="WFD218" s="49"/>
      <c r="WFG218" s="49"/>
      <c r="WFM218" s="49"/>
      <c r="WFO218" s="49"/>
      <c r="WFP218" s="49"/>
      <c r="WFR218" s="49"/>
      <c r="WGI218" s="49"/>
      <c r="WGN218" s="49"/>
      <c r="WGT218" s="49"/>
      <c r="WGW218" s="49"/>
      <c r="WGZ218" s="49"/>
      <c r="WHH218" s="49"/>
      <c r="WID218" s="49"/>
      <c r="WIE218" s="49"/>
      <c r="WIF218" s="49"/>
      <c r="WIG218" s="49"/>
      <c r="WIH218" s="49"/>
      <c r="WII218" s="49"/>
      <c r="WJA218" s="49"/>
      <c r="WJB218" s="49"/>
      <c r="WJE218" s="49"/>
      <c r="WJH218" s="49"/>
      <c r="WJJ218" s="49"/>
      <c r="WJL218" s="49"/>
      <c r="WJO218" s="49"/>
      <c r="WJR218" s="49"/>
      <c r="WJU218" s="49"/>
      <c r="WJX218" s="49"/>
      <c r="WKA218" s="49"/>
      <c r="WKD218" s="49"/>
      <c r="WKG218" s="49"/>
      <c r="WKJ218" s="49"/>
      <c r="WKL218" s="49"/>
      <c r="WKY218" s="49"/>
      <c r="WKZ218" s="49"/>
      <c r="WLA218" s="49"/>
      <c r="WLB218" s="49"/>
      <c r="WLC218" s="49"/>
      <c r="WLD218" s="49"/>
      <c r="WLE218" s="49"/>
      <c r="WLF218" s="49"/>
      <c r="WLG218" s="49"/>
      <c r="WLH218" s="49"/>
      <c r="WLI218" s="49"/>
      <c r="WLJ218" s="49"/>
      <c r="WLK218" s="49"/>
      <c r="WLL218" s="49"/>
      <c r="WLM218" s="49"/>
      <c r="WLN218" s="49"/>
      <c r="WLO218" s="49"/>
      <c r="WLP218" s="49"/>
      <c r="WLQ218" s="49"/>
      <c r="WLR218" s="49"/>
      <c r="WLS218" s="49"/>
      <c r="WLT218" s="49"/>
      <c r="WLU218" s="49"/>
      <c r="WLV218" s="49"/>
      <c r="WLW218" s="49"/>
      <c r="WLX218" s="49"/>
      <c r="WLY218" s="49"/>
      <c r="WLZ218" s="49"/>
      <c r="WMA218" s="49"/>
      <c r="WMB218" s="49"/>
      <c r="WMC218" s="49"/>
      <c r="WMD218" s="49"/>
      <c r="WME218" s="49"/>
      <c r="WMF218" s="49"/>
      <c r="WMG218" s="49"/>
      <c r="WMH218" s="49"/>
      <c r="WMI218" s="49"/>
      <c r="WMJ218" s="49"/>
      <c r="WMK218" s="49"/>
      <c r="WML218" s="49"/>
      <c r="WMO218" s="49"/>
      <c r="WMR218" s="49"/>
      <c r="WMU218" s="49"/>
      <c r="WMX218" s="49"/>
      <c r="WNA218" s="49"/>
      <c r="WND218" s="49"/>
      <c r="WNM218" s="49"/>
      <c r="WNP218" s="49"/>
      <c r="WNS218" s="49"/>
      <c r="WNV218" s="49"/>
      <c r="WOE218" s="49"/>
      <c r="WOK218" s="49"/>
      <c r="WON218" s="49"/>
      <c r="WOQ218" s="49"/>
      <c r="WOT218" s="49"/>
      <c r="WOZ218" s="49"/>
      <c r="WPC218" s="49"/>
      <c r="WPI218" s="49"/>
      <c r="WPK218" s="49"/>
      <c r="WPL218" s="49"/>
      <c r="WPN218" s="49"/>
      <c r="WQE218" s="49"/>
      <c r="WQJ218" s="49"/>
      <c r="WQP218" s="49"/>
      <c r="WQS218" s="49"/>
      <c r="WQV218" s="49"/>
      <c r="WRD218" s="49"/>
      <c r="WRZ218" s="49"/>
      <c r="WSA218" s="49"/>
      <c r="WSB218" s="49"/>
      <c r="WSC218" s="49"/>
      <c r="WSD218" s="49"/>
      <c r="WSE218" s="49"/>
      <c r="WSW218" s="49"/>
      <c r="WSX218" s="49"/>
      <c r="WTA218" s="49"/>
      <c r="WTD218" s="49"/>
      <c r="WTF218" s="49"/>
      <c r="WTH218" s="49"/>
      <c r="WTK218" s="49"/>
      <c r="WTN218" s="49"/>
      <c r="WTQ218" s="49"/>
      <c r="WTT218" s="49"/>
      <c r="WTW218" s="49"/>
      <c r="WTZ218" s="49"/>
      <c r="WUC218" s="49"/>
      <c r="WUF218" s="49"/>
      <c r="WUH218" s="49"/>
      <c r="WUU218" s="49"/>
      <c r="WUV218" s="49"/>
      <c r="WUW218" s="49"/>
      <c r="WUX218" s="49"/>
      <c r="WUY218" s="49"/>
      <c r="WUZ218" s="49"/>
      <c r="WVA218" s="49"/>
      <c r="WVB218" s="49"/>
      <c r="WVC218" s="49"/>
      <c r="WVD218" s="49"/>
      <c r="WVE218" s="49"/>
      <c r="WVF218" s="49"/>
      <c r="WVG218" s="49"/>
      <c r="WVH218" s="49"/>
      <c r="WVI218" s="49"/>
      <c r="WVJ218" s="49"/>
      <c r="WVK218" s="49"/>
      <c r="WVL218" s="49"/>
      <c r="WVM218" s="49"/>
      <c r="WVN218" s="49"/>
      <c r="WVO218" s="49"/>
      <c r="WVP218" s="49"/>
      <c r="WVQ218" s="49"/>
      <c r="WVR218" s="49"/>
      <c r="WVS218" s="49"/>
      <c r="WVT218" s="49"/>
      <c r="WVU218" s="49"/>
      <c r="WVV218" s="49"/>
      <c r="WVW218" s="49"/>
      <c r="WVX218" s="49"/>
      <c r="WVY218" s="49"/>
      <c r="WVZ218" s="49"/>
      <c r="WWA218" s="49"/>
      <c r="WWB218" s="49"/>
      <c r="WWC218" s="49"/>
      <c r="WWD218" s="49"/>
      <c r="WWE218" s="49"/>
      <c r="WWF218" s="49"/>
      <c r="WWG218" s="49"/>
      <c r="WWH218" s="49"/>
      <c r="WWI218" s="49"/>
      <c r="WWJ218" s="49"/>
      <c r="WWK218" s="49"/>
      <c r="WWL218" s="49"/>
      <c r="WWM218" s="49"/>
      <c r="WWN218" s="49"/>
      <c r="WWO218" s="49"/>
      <c r="WWP218" s="49"/>
      <c r="WWQ218" s="49"/>
      <c r="WWR218" s="49"/>
      <c r="WWS218" s="49"/>
      <c r="WWT218" s="49"/>
      <c r="WWU218" s="49"/>
      <c r="WWV218" s="49"/>
      <c r="WWW218" s="49"/>
      <c r="WWX218" s="49"/>
      <c r="WWY218" s="49"/>
      <c r="WWZ218" s="49"/>
      <c r="WXA218" s="49"/>
      <c r="WXB218" s="49"/>
      <c r="WXC218" s="49"/>
      <c r="WXD218" s="49"/>
      <c r="WXE218" s="49"/>
      <c r="WXF218" s="49"/>
      <c r="WXG218" s="49"/>
      <c r="WXH218" s="49"/>
      <c r="WXI218" s="49"/>
      <c r="WXJ218" s="49"/>
      <c r="WXK218" s="49"/>
      <c r="WXL218" s="49"/>
      <c r="WXM218" s="49"/>
      <c r="WXN218" s="49"/>
      <c r="WXO218" s="49"/>
      <c r="WXP218" s="49"/>
      <c r="WXQ218" s="49"/>
      <c r="WXR218" s="49"/>
      <c r="WXS218" s="49"/>
      <c r="WXT218" s="49"/>
      <c r="WXU218" s="49"/>
      <c r="WXV218" s="49"/>
      <c r="WXW218" s="49"/>
      <c r="WXX218" s="49"/>
      <c r="WXY218" s="49"/>
      <c r="WXZ218" s="49"/>
      <c r="WYA218" s="49"/>
      <c r="WYB218" s="49"/>
      <c r="WYC218" s="49"/>
      <c r="WYD218" s="49"/>
      <c r="WYE218" s="49"/>
      <c r="WYF218" s="49"/>
      <c r="WYG218" s="49"/>
      <c r="WYH218" s="49"/>
      <c r="WYI218" s="49"/>
      <c r="WYJ218" s="49"/>
      <c r="WYK218" s="49"/>
      <c r="WYL218" s="49"/>
      <c r="WYM218" s="49"/>
      <c r="WYN218" s="49"/>
      <c r="WYO218" s="49"/>
      <c r="WYP218" s="49"/>
      <c r="WYQ218" s="49"/>
      <c r="WYR218" s="49"/>
      <c r="WYS218" s="49"/>
      <c r="WYT218" s="49"/>
      <c r="WYU218" s="49"/>
      <c r="WYV218" s="49"/>
      <c r="WYW218" s="49"/>
      <c r="WYX218" s="49"/>
      <c r="WYY218" s="49"/>
      <c r="WYZ218" s="49"/>
      <c r="WZA218" s="49"/>
      <c r="WZB218" s="49"/>
      <c r="WZC218" s="49"/>
      <c r="WZD218" s="49"/>
      <c r="WZE218" s="49"/>
      <c r="WZF218" s="49"/>
      <c r="WZG218" s="49"/>
      <c r="WZH218" s="49"/>
      <c r="WZI218" s="49"/>
      <c r="WZJ218" s="49"/>
      <c r="WZK218" s="49"/>
      <c r="WZL218" s="49"/>
      <c r="WZM218" s="49"/>
      <c r="WZN218" s="49"/>
      <c r="WZO218" s="49"/>
      <c r="WZP218" s="49"/>
      <c r="WZQ218" s="49"/>
      <c r="WZR218" s="49"/>
      <c r="WZS218" s="49"/>
      <c r="WZT218" s="49"/>
      <c r="WZU218" s="49"/>
      <c r="WZV218" s="49"/>
      <c r="WZW218" s="49"/>
      <c r="WZX218" s="49"/>
      <c r="WZY218" s="49"/>
      <c r="WZZ218" s="49"/>
      <c r="XAA218" s="49"/>
      <c r="XAB218" s="49"/>
      <c r="XAC218" s="49"/>
      <c r="XAD218" s="49"/>
      <c r="XAE218" s="49"/>
      <c r="XAF218" s="49"/>
      <c r="XAG218" s="49"/>
      <c r="XAH218" s="49"/>
      <c r="XAI218" s="49"/>
      <c r="XAJ218" s="49"/>
      <c r="XAK218" s="49"/>
      <c r="XAL218" s="49"/>
      <c r="XAM218" s="49"/>
      <c r="XAN218" s="49"/>
      <c r="XAO218" s="49"/>
      <c r="XAP218" s="49"/>
      <c r="XAQ218" s="49"/>
      <c r="XAR218" s="49"/>
      <c r="XAS218" s="49"/>
      <c r="XAT218" s="49"/>
      <c r="XAU218" s="49"/>
      <c r="XAV218" s="49"/>
      <c r="XAW218" s="49"/>
      <c r="XAX218" s="49"/>
      <c r="XAY218" s="49"/>
      <c r="XAZ218" s="49"/>
      <c r="XBA218" s="49"/>
      <c r="XBB218" s="49"/>
      <c r="XBC218" s="49"/>
      <c r="XBD218" s="49"/>
      <c r="XBE218" s="49"/>
      <c r="XBF218" s="49"/>
      <c r="XBG218" s="49"/>
      <c r="XBH218" s="49"/>
      <c r="XBI218" s="49"/>
      <c r="XBJ218" s="49"/>
      <c r="XBK218" s="49"/>
      <c r="XBL218" s="49"/>
      <c r="XBM218" s="49"/>
      <c r="XBN218" s="49"/>
      <c r="XBO218" s="49"/>
      <c r="XBP218" s="49"/>
      <c r="XBQ218" s="49"/>
      <c r="XBR218" s="49"/>
      <c r="XBS218" s="49"/>
      <c r="XBT218" s="49"/>
      <c r="XBU218" s="49"/>
      <c r="XBV218" s="49"/>
      <c r="XBW218" s="49"/>
      <c r="XBX218" s="49"/>
      <c r="XBY218" s="49"/>
      <c r="XBZ218" s="49"/>
      <c r="XCA218" s="49"/>
      <c r="XCB218" s="49"/>
      <c r="XCC218" s="49"/>
      <c r="XCD218" s="49"/>
      <c r="XCE218" s="49"/>
      <c r="XCF218" s="49"/>
      <c r="XCG218" s="49"/>
      <c r="XCH218" s="49"/>
      <c r="XCI218" s="49"/>
      <c r="XCJ218" s="49"/>
      <c r="XCK218" s="49"/>
      <c r="XCL218" s="49"/>
      <c r="XCM218" s="49"/>
      <c r="XCN218" s="49"/>
      <c r="XCO218" s="49"/>
      <c r="XCP218" s="49"/>
      <c r="XCQ218" s="49"/>
      <c r="XCR218" s="49"/>
      <c r="XCS218" s="49"/>
      <c r="XCT218" s="49"/>
      <c r="XCU218" s="49"/>
      <c r="XCV218" s="49"/>
      <c r="XCW218" s="49"/>
      <c r="XCX218" s="49"/>
      <c r="XCY218" s="49"/>
      <c r="XCZ218" s="49"/>
      <c r="XDA218" s="49"/>
      <c r="XDB218" s="49"/>
      <c r="XDC218" s="49"/>
      <c r="XDD218" s="49"/>
      <c r="XDE218" s="49"/>
      <c r="XDF218" s="49"/>
      <c r="XDG218" s="49"/>
      <c r="XDH218" s="49"/>
      <c r="XDI218" s="49"/>
      <c r="XDJ218" s="49"/>
      <c r="XDK218" s="49"/>
      <c r="XDL218" s="49"/>
      <c r="XDM218" s="49"/>
      <c r="XDN218" s="49"/>
      <c r="XDO218" s="49"/>
      <c r="XDP218" s="49"/>
      <c r="XDQ218" s="49"/>
      <c r="XDR218" s="49"/>
      <c r="XDS218" s="49"/>
      <c r="XDT218" s="49"/>
      <c r="XDU218" s="49"/>
      <c r="XDV218" s="49"/>
      <c r="XDW218" s="49"/>
      <c r="XDX218" s="49"/>
      <c r="XDY218" s="49"/>
      <c r="XDZ218" s="49"/>
      <c r="XEA218" s="49"/>
      <c r="XEB218" s="49"/>
      <c r="XEC218" s="49"/>
      <c r="XED218" s="49"/>
      <c r="XEE218" s="49"/>
      <c r="XEF218" s="49"/>
      <c r="XEG218" s="49"/>
      <c r="XEH218" s="49"/>
      <c r="XEI218" s="49"/>
      <c r="XEJ218" s="49"/>
      <c r="XEK218" s="49"/>
      <c r="XEL218" s="49"/>
      <c r="XEM218" s="49"/>
      <c r="XEN218" s="49"/>
      <c r="XEO218" s="49"/>
      <c r="XEP218" s="49"/>
      <c r="XEQ218" s="49"/>
      <c r="XER218" s="49"/>
      <c r="XES218" s="49"/>
      <c r="XET218" s="49"/>
      <c r="XEU218" s="49"/>
      <c r="XEV218" s="49"/>
      <c r="XEW218" s="49"/>
      <c r="XEX218" s="49"/>
      <c r="XEY218" s="49"/>
      <c r="XEZ218" s="49"/>
      <c r="XFA218" s="49"/>
      <c r="XFB218" s="49"/>
      <c r="XFC218" s="49"/>
      <c r="XFD218" s="49"/>
    </row>
    <row r="219" spans="1:16384" s="45" customFormat="1" ht="20.25" hidden="1" customHeight="1">
      <c r="A219" s="6" t="s">
        <v>217</v>
      </c>
      <c r="B219" s="44" t="s">
        <v>325</v>
      </c>
      <c r="C219" s="53"/>
      <c r="D219" s="59"/>
      <c r="E219" s="60"/>
    </row>
    <row r="220" spans="1:16384" s="45" customFormat="1" ht="20.25" hidden="1" customHeight="1">
      <c r="A220" s="8" t="s">
        <v>218</v>
      </c>
      <c r="B220" s="44" t="s">
        <v>325</v>
      </c>
      <c r="C220" s="53"/>
      <c r="D220" s="59"/>
      <c r="E220" s="60"/>
    </row>
    <row r="221" spans="1:16384" s="45" customFormat="1" ht="21.75" hidden="1" customHeight="1">
      <c r="A221" s="6" t="s">
        <v>219</v>
      </c>
      <c r="B221" s="44" t="s">
        <v>325</v>
      </c>
      <c r="C221" s="53"/>
      <c r="D221" s="59"/>
      <c r="E221" s="60"/>
    </row>
    <row r="222" spans="1:16384" s="45" customFormat="1" ht="20.25" hidden="1" customHeight="1">
      <c r="A222" s="8" t="s">
        <v>220</v>
      </c>
      <c r="B222" s="44" t="s">
        <v>325</v>
      </c>
      <c r="C222" s="53"/>
      <c r="D222" s="59"/>
      <c r="E222" s="60"/>
    </row>
    <row r="223" spans="1:16384" s="45" customFormat="1" ht="20.25" hidden="1" customHeight="1">
      <c r="A223" s="8" t="s">
        <v>221</v>
      </c>
      <c r="B223" s="44" t="s">
        <v>325</v>
      </c>
      <c r="C223" s="53"/>
      <c r="D223" s="59"/>
      <c r="E223" s="60"/>
    </row>
    <row r="224" spans="1:16384" s="45" customFormat="1" ht="20.25" hidden="1" customHeight="1">
      <c r="A224" s="8" t="s">
        <v>222</v>
      </c>
      <c r="B224" s="44" t="s">
        <v>325</v>
      </c>
      <c r="C224" s="53"/>
      <c r="D224" s="59"/>
      <c r="E224" s="60"/>
    </row>
    <row r="225" spans="1:16384" s="45" customFormat="1" ht="21.75" hidden="1" customHeight="1">
      <c r="A225" s="8" t="s">
        <v>223</v>
      </c>
      <c r="B225" s="44" t="s">
        <v>325</v>
      </c>
      <c r="C225" s="53"/>
      <c r="D225" s="59"/>
      <c r="E225" s="60"/>
    </row>
    <row r="226" spans="1:16384" s="45" customFormat="1" ht="21.75" hidden="1" customHeight="1">
      <c r="A226" s="11" t="s">
        <v>224</v>
      </c>
      <c r="B226" s="44" t="s">
        <v>332</v>
      </c>
      <c r="C226" s="53"/>
      <c r="D226" s="59"/>
      <c r="E226" s="60"/>
    </row>
    <row r="227" spans="1:16384" s="45" customFormat="1" ht="21.75" hidden="1" customHeight="1">
      <c r="A227" s="4" t="s">
        <v>225</v>
      </c>
      <c r="B227" s="44" t="s">
        <v>325</v>
      </c>
      <c r="C227" s="53"/>
      <c r="D227" s="59"/>
      <c r="E227" s="60"/>
    </row>
    <row r="228" spans="1:16384" s="45" customFormat="1" ht="20.25" hidden="1" customHeight="1">
      <c r="A228" s="6" t="s">
        <v>226</v>
      </c>
      <c r="B228" s="44" t="s">
        <v>325</v>
      </c>
      <c r="C228" s="53"/>
      <c r="D228" s="59"/>
      <c r="E228" s="60"/>
    </row>
    <row r="229" spans="1:16384" s="45" customFormat="1" ht="21.75" hidden="1" customHeight="1">
      <c r="A229" s="8" t="s">
        <v>227</v>
      </c>
      <c r="B229" s="44" t="s">
        <v>325</v>
      </c>
      <c r="C229" s="53"/>
      <c r="D229" s="59"/>
      <c r="E229" s="60"/>
    </row>
    <row r="230" spans="1:16384" s="45" customFormat="1" ht="21.75" hidden="1" customHeight="1">
      <c r="A230" s="8" t="s">
        <v>228</v>
      </c>
      <c r="B230" s="44" t="s">
        <v>329</v>
      </c>
      <c r="C230" s="53"/>
      <c r="D230" s="59"/>
      <c r="E230" s="60"/>
    </row>
    <row r="231" spans="1:16384" s="45" customFormat="1" ht="21.75" hidden="1" customHeight="1">
      <c r="A231" s="6" t="s">
        <v>229</v>
      </c>
      <c r="B231" s="44" t="s">
        <v>325</v>
      </c>
      <c r="C231" s="54"/>
      <c r="D231" s="59"/>
      <c r="E231" s="60"/>
    </row>
    <row r="232" spans="1:16384" s="45" customFormat="1" ht="21.75" hidden="1" customHeight="1">
      <c r="A232" s="6" t="s">
        <v>230</v>
      </c>
      <c r="B232" s="44" t="s">
        <v>325</v>
      </c>
      <c r="C232" s="54"/>
      <c r="D232" s="59"/>
      <c r="E232" s="60"/>
    </row>
    <row r="233" spans="1:16384" s="45" customFormat="1" ht="21.75" hidden="1" customHeight="1">
      <c r="A233" s="11" t="s">
        <v>231</v>
      </c>
      <c r="B233" s="44" t="s">
        <v>325</v>
      </c>
      <c r="C233" s="53"/>
      <c r="D233" s="59"/>
      <c r="E233" s="60"/>
    </row>
    <row r="234" spans="1:16384" s="45" customFormat="1" ht="20.25" hidden="1" customHeight="1">
      <c r="A234" s="10" t="s">
        <v>232</v>
      </c>
      <c r="B234" s="44" t="s">
        <v>325</v>
      </c>
      <c r="C234" s="53"/>
      <c r="D234" s="59"/>
      <c r="E234" s="60"/>
    </row>
    <row r="235" spans="1:16384" s="45" customFormat="1" ht="21.75" hidden="1" customHeight="1">
      <c r="A235" s="10" t="s">
        <v>233</v>
      </c>
      <c r="B235" s="44" t="s">
        <v>325</v>
      </c>
      <c r="C235" s="53"/>
      <c r="D235" s="59"/>
      <c r="E235" s="60"/>
    </row>
    <row r="236" spans="1:16384" s="45" customFormat="1" ht="21.75" hidden="1" customHeight="1">
      <c r="A236" s="6" t="s">
        <v>234</v>
      </c>
      <c r="B236" s="44" t="s">
        <v>325</v>
      </c>
      <c r="C236" s="53"/>
      <c r="D236" s="59"/>
      <c r="E236" s="60"/>
    </row>
    <row r="237" spans="1:16384" s="45" customFormat="1" ht="20.25" hidden="1" customHeight="1">
      <c r="A237" s="6" t="s">
        <v>235</v>
      </c>
      <c r="B237" s="44" t="s">
        <v>325</v>
      </c>
      <c r="C237" s="53"/>
      <c r="D237" s="59"/>
      <c r="E237" s="60"/>
    </row>
    <row r="238" spans="1:16384" s="45" customFormat="1" ht="18" customHeight="1">
      <c r="A238" s="10" t="s">
        <v>23</v>
      </c>
      <c r="B238" s="111" t="s">
        <v>325</v>
      </c>
      <c r="C238" s="112">
        <v>5</v>
      </c>
      <c r="D238" s="113">
        <v>17000</v>
      </c>
      <c r="E238" s="114">
        <f>+D238*C238</f>
        <v>85000</v>
      </c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C238" s="49"/>
      <c r="AF238" s="49"/>
      <c r="AI238" s="49"/>
      <c r="AL238" s="49"/>
      <c r="AO238" s="49"/>
      <c r="AR238" s="49"/>
      <c r="BA238" s="49"/>
      <c r="BD238" s="49"/>
      <c r="BG238" s="49"/>
      <c r="BJ238" s="49"/>
      <c r="BS238" s="49"/>
      <c r="BY238" s="49"/>
      <c r="CB238" s="49"/>
      <c r="CE238" s="49"/>
      <c r="CH238" s="49"/>
      <c r="CN238" s="49"/>
      <c r="CQ238" s="49"/>
      <c r="CW238" s="49"/>
      <c r="CY238" s="49"/>
      <c r="CZ238" s="49"/>
      <c r="DB238" s="49"/>
      <c r="DS238" s="49"/>
      <c r="DX238" s="49"/>
      <c r="ED238" s="49"/>
      <c r="EG238" s="49"/>
      <c r="EJ238" s="49"/>
      <c r="ER238" s="49"/>
      <c r="FN238" s="49"/>
      <c r="FO238" s="49"/>
      <c r="FP238" s="49"/>
      <c r="FQ238" s="49"/>
      <c r="FR238" s="49"/>
      <c r="FS238" s="49"/>
      <c r="GK238" s="49"/>
      <c r="GL238" s="49"/>
      <c r="GO238" s="49"/>
      <c r="GR238" s="49"/>
      <c r="GT238" s="49"/>
      <c r="GV238" s="49"/>
      <c r="GY238" s="49"/>
      <c r="HB238" s="49"/>
      <c r="HE238" s="49"/>
      <c r="HH238" s="49"/>
      <c r="HK238" s="49"/>
      <c r="HN238" s="49"/>
      <c r="HQ238" s="49"/>
      <c r="HT238" s="49"/>
      <c r="HV238" s="49"/>
      <c r="II238" s="49"/>
      <c r="IJ238" s="49"/>
      <c r="IK238" s="49"/>
      <c r="IL238" s="49"/>
      <c r="IM238" s="49"/>
      <c r="IN238" s="49"/>
      <c r="IO238" s="49"/>
      <c r="IP238" s="49"/>
      <c r="IQ238" s="49"/>
      <c r="IR238" s="49"/>
      <c r="IS238" s="49"/>
      <c r="IT238" s="49"/>
      <c r="IU238" s="49"/>
      <c r="IV238" s="49"/>
      <c r="IW238" s="49"/>
      <c r="IX238" s="49"/>
      <c r="IY238" s="49"/>
      <c r="IZ238" s="49"/>
      <c r="JA238" s="49"/>
      <c r="JB238" s="49"/>
      <c r="JC238" s="49"/>
      <c r="JD238" s="49"/>
      <c r="JE238" s="49"/>
      <c r="JF238" s="49"/>
      <c r="JG238" s="49"/>
      <c r="JH238" s="49"/>
      <c r="JI238" s="49"/>
      <c r="JJ238" s="49"/>
      <c r="JK238" s="49"/>
      <c r="JL238" s="49"/>
      <c r="JM238" s="49"/>
      <c r="JN238" s="49"/>
      <c r="JO238" s="49"/>
      <c r="JP238" s="49"/>
      <c r="JQ238" s="49"/>
      <c r="JR238" s="49"/>
      <c r="JS238" s="49"/>
      <c r="JT238" s="49"/>
      <c r="JU238" s="49"/>
      <c r="JV238" s="49"/>
      <c r="JY238" s="49"/>
      <c r="KB238" s="49"/>
      <c r="KE238" s="49"/>
      <c r="KH238" s="49"/>
      <c r="KK238" s="49"/>
      <c r="KN238" s="49"/>
      <c r="KW238" s="49"/>
      <c r="KZ238" s="49"/>
      <c r="LC238" s="49"/>
      <c r="LF238" s="49"/>
      <c r="LO238" s="49"/>
      <c r="LU238" s="49"/>
      <c r="LX238" s="49"/>
      <c r="MA238" s="49"/>
      <c r="MD238" s="49"/>
      <c r="MJ238" s="49"/>
      <c r="MM238" s="49"/>
      <c r="MS238" s="49"/>
      <c r="MU238" s="49"/>
      <c r="MV238" s="49"/>
      <c r="MX238" s="49"/>
      <c r="NO238" s="49"/>
      <c r="NT238" s="49"/>
      <c r="NZ238" s="49"/>
      <c r="OC238" s="49"/>
      <c r="OF238" s="49"/>
      <c r="ON238" s="49"/>
      <c r="PJ238" s="49"/>
      <c r="PK238" s="49"/>
      <c r="PL238" s="49"/>
      <c r="PM238" s="49"/>
      <c r="PN238" s="49"/>
      <c r="PO238" s="49"/>
      <c r="QG238" s="49"/>
      <c r="QH238" s="49"/>
      <c r="QK238" s="49"/>
      <c r="QN238" s="49"/>
      <c r="QP238" s="49"/>
      <c r="QR238" s="49"/>
      <c r="QU238" s="49"/>
      <c r="QX238" s="49"/>
      <c r="RA238" s="49"/>
      <c r="RD238" s="49"/>
      <c r="RG238" s="49"/>
      <c r="RJ238" s="49"/>
      <c r="RM238" s="49"/>
      <c r="RP238" s="49"/>
      <c r="RR238" s="49"/>
      <c r="SE238" s="49"/>
      <c r="SF238" s="49"/>
      <c r="SG238" s="49"/>
      <c r="SH238" s="49"/>
      <c r="SI238" s="49"/>
      <c r="SJ238" s="49"/>
      <c r="SK238" s="49"/>
      <c r="SL238" s="49"/>
      <c r="SM238" s="49"/>
      <c r="SN238" s="49"/>
      <c r="SO238" s="49"/>
      <c r="SP238" s="49"/>
      <c r="SQ238" s="49"/>
      <c r="SR238" s="49"/>
      <c r="SS238" s="49"/>
      <c r="ST238" s="49"/>
      <c r="SU238" s="49"/>
      <c r="SV238" s="49"/>
      <c r="SW238" s="49"/>
      <c r="SX238" s="49"/>
      <c r="SY238" s="49"/>
      <c r="SZ238" s="49"/>
      <c r="TA238" s="49"/>
      <c r="TB238" s="49"/>
      <c r="TC238" s="49"/>
      <c r="TD238" s="49"/>
      <c r="TE238" s="49"/>
      <c r="TF238" s="49"/>
      <c r="TG238" s="49"/>
      <c r="TH238" s="49"/>
      <c r="TI238" s="49"/>
      <c r="TJ238" s="49"/>
      <c r="TK238" s="49"/>
      <c r="TL238" s="49"/>
      <c r="TM238" s="49"/>
      <c r="TN238" s="49"/>
      <c r="TO238" s="49"/>
      <c r="TP238" s="49"/>
      <c r="TQ238" s="49"/>
      <c r="TR238" s="49"/>
      <c r="TU238" s="49"/>
      <c r="TX238" s="49"/>
      <c r="UA238" s="49"/>
      <c r="UD238" s="49"/>
      <c r="UG238" s="49"/>
      <c r="UJ238" s="49"/>
      <c r="US238" s="49"/>
      <c r="UV238" s="49"/>
      <c r="UY238" s="49"/>
      <c r="VB238" s="49"/>
      <c r="VK238" s="49"/>
      <c r="VQ238" s="49"/>
      <c r="VT238" s="49"/>
      <c r="VW238" s="49"/>
      <c r="VZ238" s="49"/>
      <c r="WF238" s="49"/>
      <c r="WI238" s="49"/>
      <c r="WO238" s="49"/>
      <c r="WQ238" s="49"/>
      <c r="WR238" s="49"/>
      <c r="WT238" s="49"/>
      <c r="XK238" s="49"/>
      <c r="XP238" s="49"/>
      <c r="XV238" s="49"/>
      <c r="XY238" s="49"/>
      <c r="YB238" s="49"/>
      <c r="YJ238" s="49"/>
      <c r="ZF238" s="49"/>
      <c r="ZG238" s="49"/>
      <c r="ZH238" s="49"/>
      <c r="ZI238" s="49"/>
      <c r="ZJ238" s="49"/>
      <c r="ZK238" s="49"/>
      <c r="AAC238" s="49"/>
      <c r="AAD238" s="49"/>
      <c r="AAG238" s="49"/>
      <c r="AAJ238" s="49"/>
      <c r="AAL238" s="49"/>
      <c r="AAN238" s="49"/>
      <c r="AAQ238" s="49"/>
      <c r="AAT238" s="49"/>
      <c r="AAW238" s="49"/>
      <c r="AAZ238" s="49"/>
      <c r="ABC238" s="49"/>
      <c r="ABF238" s="49"/>
      <c r="ABI238" s="49"/>
      <c r="ABL238" s="49"/>
      <c r="ABN238" s="49"/>
      <c r="ACA238" s="49"/>
      <c r="ACB238" s="49"/>
      <c r="ACC238" s="49"/>
      <c r="ACD238" s="49"/>
      <c r="ACE238" s="49"/>
      <c r="ACF238" s="49"/>
      <c r="ACG238" s="49"/>
      <c r="ACH238" s="49"/>
      <c r="ACI238" s="49"/>
      <c r="ACJ238" s="49"/>
      <c r="ACK238" s="49"/>
      <c r="ACL238" s="49"/>
      <c r="ACM238" s="49"/>
      <c r="ACN238" s="49"/>
      <c r="ACO238" s="49"/>
      <c r="ACP238" s="49"/>
      <c r="ACQ238" s="49"/>
      <c r="ACR238" s="49"/>
      <c r="ACS238" s="49"/>
      <c r="ACT238" s="49"/>
      <c r="ACU238" s="49"/>
      <c r="ACV238" s="49"/>
      <c r="ACW238" s="49"/>
      <c r="ACX238" s="49"/>
      <c r="ACY238" s="49"/>
      <c r="ACZ238" s="49"/>
      <c r="ADA238" s="49"/>
      <c r="ADB238" s="49"/>
      <c r="ADC238" s="49"/>
      <c r="ADD238" s="49"/>
      <c r="ADE238" s="49"/>
      <c r="ADF238" s="49"/>
      <c r="ADG238" s="49"/>
      <c r="ADH238" s="49"/>
      <c r="ADI238" s="49"/>
      <c r="ADJ238" s="49"/>
      <c r="ADK238" s="49"/>
      <c r="ADL238" s="49"/>
      <c r="ADM238" s="49"/>
      <c r="ADN238" s="49"/>
      <c r="ADQ238" s="49"/>
      <c r="ADT238" s="49"/>
      <c r="ADW238" s="49"/>
      <c r="ADZ238" s="49"/>
      <c r="AEC238" s="49"/>
      <c r="AEF238" s="49"/>
      <c r="AEO238" s="49"/>
      <c r="AER238" s="49"/>
      <c r="AEU238" s="49"/>
      <c r="AEX238" s="49"/>
      <c r="AFG238" s="49"/>
      <c r="AFM238" s="49"/>
      <c r="AFP238" s="49"/>
      <c r="AFS238" s="49"/>
      <c r="AFV238" s="49"/>
      <c r="AGB238" s="49"/>
      <c r="AGE238" s="49"/>
      <c r="AGK238" s="49"/>
      <c r="AGM238" s="49"/>
      <c r="AGN238" s="49"/>
      <c r="AGP238" s="49"/>
      <c r="AHG238" s="49"/>
      <c r="AHL238" s="49"/>
      <c r="AHR238" s="49"/>
      <c r="AHU238" s="49"/>
      <c r="AHX238" s="49"/>
      <c r="AIF238" s="49"/>
      <c r="AJB238" s="49"/>
      <c r="AJC238" s="49"/>
      <c r="AJD238" s="49"/>
      <c r="AJE238" s="49"/>
      <c r="AJF238" s="49"/>
      <c r="AJG238" s="49"/>
      <c r="AJY238" s="49"/>
      <c r="AJZ238" s="49"/>
      <c r="AKC238" s="49"/>
      <c r="AKF238" s="49"/>
      <c r="AKH238" s="49"/>
      <c r="AKJ238" s="49"/>
      <c r="AKM238" s="49"/>
      <c r="AKP238" s="49"/>
      <c r="AKS238" s="49"/>
      <c r="AKV238" s="49"/>
      <c r="AKY238" s="49"/>
      <c r="ALB238" s="49"/>
      <c r="ALE238" s="49"/>
      <c r="ALH238" s="49"/>
      <c r="ALJ238" s="49"/>
      <c r="ALW238" s="49"/>
      <c r="ALX238" s="49"/>
      <c r="ALY238" s="49"/>
      <c r="ALZ238" s="49"/>
      <c r="AMA238" s="49"/>
      <c r="AMB238" s="49"/>
      <c r="AMC238" s="49"/>
      <c r="AMD238" s="49"/>
      <c r="AME238" s="49"/>
      <c r="AMF238" s="49"/>
      <c r="AMG238" s="49"/>
      <c r="AMH238" s="49"/>
      <c r="AMI238" s="49"/>
      <c r="AMJ238" s="49"/>
      <c r="AMK238" s="49"/>
      <c r="AML238" s="49"/>
      <c r="AMM238" s="49"/>
      <c r="AMN238" s="49"/>
      <c r="AMO238" s="49"/>
      <c r="AMP238" s="49"/>
      <c r="AMQ238" s="49"/>
      <c r="AMR238" s="49"/>
      <c r="AMS238" s="49"/>
      <c r="AMT238" s="49"/>
      <c r="AMU238" s="49"/>
      <c r="AMV238" s="49"/>
      <c r="AMW238" s="49"/>
      <c r="AMX238" s="49"/>
      <c r="AMY238" s="49"/>
      <c r="AMZ238" s="49"/>
      <c r="ANA238" s="49"/>
      <c r="ANB238" s="49"/>
      <c r="ANC238" s="49"/>
      <c r="AND238" s="49"/>
      <c r="ANE238" s="49"/>
      <c r="ANF238" s="49"/>
      <c r="ANG238" s="49"/>
      <c r="ANH238" s="49"/>
      <c r="ANI238" s="49"/>
      <c r="ANJ238" s="49"/>
      <c r="ANM238" s="49"/>
      <c r="ANP238" s="49"/>
      <c r="ANS238" s="49"/>
      <c r="ANV238" s="49"/>
      <c r="ANY238" s="49"/>
      <c r="AOB238" s="49"/>
      <c r="AOK238" s="49"/>
      <c r="AON238" s="49"/>
      <c r="AOQ238" s="49"/>
      <c r="AOT238" s="49"/>
      <c r="APC238" s="49"/>
      <c r="API238" s="49"/>
      <c r="APL238" s="49"/>
      <c r="APO238" s="49"/>
      <c r="APR238" s="49"/>
      <c r="APX238" s="49"/>
      <c r="AQA238" s="49"/>
      <c r="AQG238" s="49"/>
      <c r="AQI238" s="49"/>
      <c r="AQJ238" s="49"/>
      <c r="AQL238" s="49"/>
      <c r="ARC238" s="49"/>
      <c r="ARH238" s="49"/>
      <c r="ARN238" s="49"/>
      <c r="ARQ238" s="49"/>
      <c r="ART238" s="49"/>
      <c r="ASB238" s="49"/>
      <c r="ASX238" s="49"/>
      <c r="ASY238" s="49"/>
      <c r="ASZ238" s="49"/>
      <c r="ATA238" s="49"/>
      <c r="ATB238" s="49"/>
      <c r="ATC238" s="49"/>
      <c r="ATU238" s="49"/>
      <c r="ATV238" s="49"/>
      <c r="ATY238" s="49"/>
      <c r="AUB238" s="49"/>
      <c r="AUD238" s="49"/>
      <c r="AUF238" s="49"/>
      <c r="AUI238" s="49"/>
      <c r="AUL238" s="49"/>
      <c r="AUO238" s="49"/>
      <c r="AUR238" s="49"/>
      <c r="AUU238" s="49"/>
      <c r="AUX238" s="49"/>
      <c r="AVA238" s="49"/>
      <c r="AVD238" s="49"/>
      <c r="AVF238" s="49"/>
      <c r="AVS238" s="49"/>
      <c r="AVT238" s="49"/>
      <c r="AVU238" s="49"/>
      <c r="AVV238" s="49"/>
      <c r="AVW238" s="49"/>
      <c r="AVX238" s="49"/>
      <c r="AVY238" s="49"/>
      <c r="AVZ238" s="49"/>
      <c r="AWA238" s="49"/>
      <c r="AWB238" s="49"/>
      <c r="AWC238" s="49"/>
      <c r="AWD238" s="49"/>
      <c r="AWE238" s="49"/>
      <c r="AWF238" s="49"/>
      <c r="AWG238" s="49"/>
      <c r="AWH238" s="49"/>
      <c r="AWI238" s="49"/>
      <c r="AWJ238" s="49"/>
      <c r="AWK238" s="49"/>
      <c r="AWL238" s="49"/>
      <c r="AWM238" s="49"/>
      <c r="AWN238" s="49"/>
      <c r="AWO238" s="49"/>
      <c r="AWP238" s="49"/>
      <c r="AWQ238" s="49"/>
      <c r="AWR238" s="49"/>
      <c r="AWS238" s="49"/>
      <c r="AWT238" s="49"/>
      <c r="AWU238" s="49"/>
      <c r="AWV238" s="49"/>
      <c r="AWW238" s="49"/>
      <c r="AWX238" s="49"/>
      <c r="AWY238" s="49"/>
      <c r="AWZ238" s="49"/>
      <c r="AXA238" s="49"/>
      <c r="AXB238" s="49"/>
      <c r="AXC238" s="49"/>
      <c r="AXD238" s="49"/>
      <c r="AXE238" s="49"/>
      <c r="AXF238" s="49"/>
      <c r="AXI238" s="49"/>
      <c r="AXL238" s="49"/>
      <c r="AXO238" s="49"/>
      <c r="AXR238" s="49"/>
      <c r="AXU238" s="49"/>
      <c r="AXX238" s="49"/>
      <c r="AYG238" s="49"/>
      <c r="AYJ238" s="49"/>
      <c r="AYM238" s="49"/>
      <c r="AYP238" s="49"/>
      <c r="AYY238" s="49"/>
      <c r="AZE238" s="49"/>
      <c r="AZH238" s="49"/>
      <c r="AZK238" s="49"/>
      <c r="AZN238" s="49"/>
      <c r="AZT238" s="49"/>
      <c r="AZW238" s="49"/>
      <c r="BAC238" s="49"/>
      <c r="BAE238" s="49"/>
      <c r="BAF238" s="49"/>
      <c r="BAH238" s="49"/>
      <c r="BAY238" s="49"/>
      <c r="BBD238" s="49"/>
      <c r="BBJ238" s="49"/>
      <c r="BBM238" s="49"/>
      <c r="BBP238" s="49"/>
      <c r="BBX238" s="49"/>
      <c r="BCT238" s="49"/>
      <c r="BCU238" s="49"/>
      <c r="BCV238" s="49"/>
      <c r="BCW238" s="49"/>
      <c r="BCX238" s="49"/>
      <c r="BCY238" s="49"/>
      <c r="BDQ238" s="49"/>
      <c r="BDR238" s="49"/>
      <c r="BDU238" s="49"/>
      <c r="BDX238" s="49"/>
      <c r="BDZ238" s="49"/>
      <c r="BEB238" s="49"/>
      <c r="BEE238" s="49"/>
      <c r="BEH238" s="49"/>
      <c r="BEK238" s="49"/>
      <c r="BEN238" s="49"/>
      <c r="BEQ238" s="49"/>
      <c r="BET238" s="49"/>
      <c r="BEW238" s="49"/>
      <c r="BEZ238" s="49"/>
      <c r="BFB238" s="49"/>
      <c r="BFO238" s="49"/>
      <c r="BFP238" s="49"/>
      <c r="BFQ238" s="49"/>
      <c r="BFR238" s="49"/>
      <c r="BFS238" s="49"/>
      <c r="BFT238" s="49"/>
      <c r="BFU238" s="49"/>
      <c r="BFV238" s="49"/>
      <c r="BFW238" s="49"/>
      <c r="BFX238" s="49"/>
      <c r="BFY238" s="49"/>
      <c r="BFZ238" s="49"/>
      <c r="BGA238" s="49"/>
      <c r="BGB238" s="49"/>
      <c r="BGC238" s="49"/>
      <c r="BGD238" s="49"/>
      <c r="BGE238" s="49"/>
      <c r="BGF238" s="49"/>
      <c r="BGG238" s="49"/>
      <c r="BGH238" s="49"/>
      <c r="BGI238" s="49"/>
      <c r="BGJ238" s="49"/>
      <c r="BGK238" s="49"/>
      <c r="BGL238" s="49"/>
      <c r="BGM238" s="49"/>
      <c r="BGN238" s="49"/>
      <c r="BGO238" s="49"/>
      <c r="BGP238" s="49"/>
      <c r="BGQ238" s="49"/>
      <c r="BGR238" s="49"/>
      <c r="BGS238" s="49"/>
      <c r="BGT238" s="49"/>
      <c r="BGU238" s="49"/>
      <c r="BGV238" s="49"/>
      <c r="BGW238" s="49"/>
      <c r="BGX238" s="49"/>
      <c r="BGY238" s="49"/>
      <c r="BGZ238" s="49"/>
      <c r="BHA238" s="49"/>
      <c r="BHB238" s="49"/>
      <c r="BHE238" s="49"/>
      <c r="BHH238" s="49"/>
      <c r="BHK238" s="49"/>
      <c r="BHN238" s="49"/>
      <c r="BHQ238" s="49"/>
      <c r="BHT238" s="49"/>
      <c r="BIC238" s="49"/>
      <c r="BIF238" s="49"/>
      <c r="BII238" s="49"/>
      <c r="BIL238" s="49"/>
      <c r="BIU238" s="49"/>
      <c r="BJA238" s="49"/>
      <c r="BJD238" s="49"/>
      <c r="BJG238" s="49"/>
      <c r="BJJ238" s="49"/>
      <c r="BJP238" s="49"/>
      <c r="BJS238" s="49"/>
      <c r="BJY238" s="49"/>
      <c r="BKA238" s="49"/>
      <c r="BKB238" s="49"/>
      <c r="BKD238" s="49"/>
      <c r="BKU238" s="49"/>
      <c r="BKZ238" s="49"/>
      <c r="BLF238" s="49"/>
      <c r="BLI238" s="49"/>
      <c r="BLL238" s="49"/>
      <c r="BLT238" s="49"/>
      <c r="BMP238" s="49"/>
      <c r="BMQ238" s="49"/>
      <c r="BMR238" s="49"/>
      <c r="BMS238" s="49"/>
      <c r="BMT238" s="49"/>
      <c r="BMU238" s="49"/>
      <c r="BNM238" s="49"/>
      <c r="BNN238" s="49"/>
      <c r="BNQ238" s="49"/>
      <c r="BNT238" s="49"/>
      <c r="BNV238" s="49"/>
      <c r="BNX238" s="49"/>
      <c r="BOA238" s="49"/>
      <c r="BOD238" s="49"/>
      <c r="BOG238" s="49"/>
      <c r="BOJ238" s="49"/>
      <c r="BOM238" s="49"/>
      <c r="BOP238" s="49"/>
      <c r="BOS238" s="49"/>
      <c r="BOV238" s="49"/>
      <c r="BOX238" s="49"/>
      <c r="BPK238" s="49"/>
      <c r="BPL238" s="49"/>
      <c r="BPM238" s="49"/>
      <c r="BPN238" s="49"/>
      <c r="BPO238" s="49"/>
      <c r="BPP238" s="49"/>
      <c r="BPQ238" s="49"/>
      <c r="BPR238" s="49"/>
      <c r="BPS238" s="49"/>
      <c r="BPT238" s="49"/>
      <c r="BPU238" s="49"/>
      <c r="BPV238" s="49"/>
      <c r="BPW238" s="49"/>
      <c r="BPX238" s="49"/>
      <c r="BPY238" s="49"/>
      <c r="BPZ238" s="49"/>
      <c r="BQA238" s="49"/>
      <c r="BQB238" s="49"/>
      <c r="BQC238" s="49"/>
      <c r="BQD238" s="49"/>
      <c r="BQE238" s="49"/>
      <c r="BQF238" s="49"/>
      <c r="BQG238" s="49"/>
      <c r="BQH238" s="49"/>
      <c r="BQI238" s="49"/>
      <c r="BQJ238" s="49"/>
      <c r="BQK238" s="49"/>
      <c r="BQL238" s="49"/>
      <c r="BQM238" s="49"/>
      <c r="BQN238" s="49"/>
      <c r="BQO238" s="49"/>
      <c r="BQP238" s="49"/>
      <c r="BQQ238" s="49"/>
      <c r="BQR238" s="49"/>
      <c r="BQS238" s="49"/>
      <c r="BQT238" s="49"/>
      <c r="BQU238" s="49"/>
      <c r="BQV238" s="49"/>
      <c r="BQW238" s="49"/>
      <c r="BQX238" s="49"/>
      <c r="BRA238" s="49"/>
      <c r="BRD238" s="49"/>
      <c r="BRG238" s="49"/>
      <c r="BRJ238" s="49"/>
      <c r="BRM238" s="49"/>
      <c r="BRP238" s="49"/>
      <c r="BRY238" s="49"/>
      <c r="BSB238" s="49"/>
      <c r="BSE238" s="49"/>
      <c r="BSH238" s="49"/>
      <c r="BSQ238" s="49"/>
      <c r="BSW238" s="49"/>
      <c r="BSZ238" s="49"/>
      <c r="BTC238" s="49"/>
      <c r="BTF238" s="49"/>
      <c r="BTL238" s="49"/>
      <c r="BTO238" s="49"/>
      <c r="BTU238" s="49"/>
      <c r="BTW238" s="49"/>
      <c r="BTX238" s="49"/>
      <c r="BTZ238" s="49"/>
      <c r="BUQ238" s="49"/>
      <c r="BUV238" s="49"/>
      <c r="BVB238" s="49"/>
      <c r="BVE238" s="49"/>
      <c r="BVH238" s="49"/>
      <c r="BVP238" s="49"/>
      <c r="BWL238" s="49"/>
      <c r="BWM238" s="49"/>
      <c r="BWN238" s="49"/>
      <c r="BWO238" s="49"/>
      <c r="BWP238" s="49"/>
      <c r="BWQ238" s="49"/>
      <c r="BXI238" s="49"/>
      <c r="BXJ238" s="49"/>
      <c r="BXM238" s="49"/>
      <c r="BXP238" s="49"/>
      <c r="BXR238" s="49"/>
      <c r="BXT238" s="49"/>
      <c r="BXW238" s="49"/>
      <c r="BXZ238" s="49"/>
      <c r="BYC238" s="49"/>
      <c r="BYF238" s="49"/>
      <c r="BYI238" s="49"/>
      <c r="BYL238" s="49"/>
      <c r="BYO238" s="49"/>
      <c r="BYR238" s="49"/>
      <c r="BYT238" s="49"/>
      <c r="BZG238" s="49"/>
      <c r="BZH238" s="49"/>
      <c r="BZI238" s="49"/>
      <c r="BZJ238" s="49"/>
      <c r="BZK238" s="49"/>
      <c r="BZL238" s="49"/>
      <c r="BZM238" s="49"/>
      <c r="BZN238" s="49"/>
      <c r="BZO238" s="49"/>
      <c r="BZP238" s="49"/>
      <c r="BZQ238" s="49"/>
      <c r="BZR238" s="49"/>
      <c r="BZS238" s="49"/>
      <c r="BZT238" s="49"/>
      <c r="BZU238" s="49"/>
      <c r="BZV238" s="49"/>
      <c r="BZW238" s="49"/>
      <c r="BZX238" s="49"/>
      <c r="BZY238" s="49"/>
      <c r="BZZ238" s="49"/>
      <c r="CAA238" s="49"/>
      <c r="CAB238" s="49"/>
      <c r="CAC238" s="49"/>
      <c r="CAD238" s="49"/>
      <c r="CAE238" s="49"/>
      <c r="CAF238" s="49"/>
      <c r="CAG238" s="49"/>
      <c r="CAH238" s="49"/>
      <c r="CAI238" s="49"/>
      <c r="CAJ238" s="49"/>
      <c r="CAK238" s="49"/>
      <c r="CAL238" s="49"/>
      <c r="CAM238" s="49"/>
      <c r="CAN238" s="49"/>
      <c r="CAO238" s="49"/>
      <c r="CAP238" s="49"/>
      <c r="CAQ238" s="49"/>
      <c r="CAR238" s="49"/>
      <c r="CAS238" s="49"/>
      <c r="CAT238" s="49"/>
      <c r="CAW238" s="49"/>
      <c r="CAZ238" s="49"/>
      <c r="CBC238" s="49"/>
      <c r="CBF238" s="49"/>
      <c r="CBI238" s="49"/>
      <c r="CBL238" s="49"/>
      <c r="CBU238" s="49"/>
      <c r="CBX238" s="49"/>
      <c r="CCA238" s="49"/>
      <c r="CCD238" s="49"/>
      <c r="CCM238" s="49"/>
      <c r="CCS238" s="49"/>
      <c r="CCV238" s="49"/>
      <c r="CCY238" s="49"/>
      <c r="CDB238" s="49"/>
      <c r="CDH238" s="49"/>
      <c r="CDK238" s="49"/>
      <c r="CDQ238" s="49"/>
      <c r="CDS238" s="49"/>
      <c r="CDT238" s="49"/>
      <c r="CDV238" s="49"/>
      <c r="CEM238" s="49"/>
      <c r="CER238" s="49"/>
      <c r="CEX238" s="49"/>
      <c r="CFA238" s="49"/>
      <c r="CFD238" s="49"/>
      <c r="CFL238" s="49"/>
      <c r="CGH238" s="49"/>
      <c r="CGI238" s="49"/>
      <c r="CGJ238" s="49"/>
      <c r="CGK238" s="49"/>
      <c r="CGL238" s="49"/>
      <c r="CGM238" s="49"/>
      <c r="CHE238" s="49"/>
      <c r="CHF238" s="49"/>
      <c r="CHI238" s="49"/>
      <c r="CHL238" s="49"/>
      <c r="CHN238" s="49"/>
      <c r="CHP238" s="49"/>
      <c r="CHS238" s="49"/>
      <c r="CHV238" s="49"/>
      <c r="CHY238" s="49"/>
      <c r="CIB238" s="49"/>
      <c r="CIE238" s="49"/>
      <c r="CIH238" s="49"/>
      <c r="CIK238" s="49"/>
      <c r="CIN238" s="49"/>
      <c r="CIP238" s="49"/>
      <c r="CJC238" s="49"/>
      <c r="CJD238" s="49"/>
      <c r="CJE238" s="49"/>
      <c r="CJF238" s="49"/>
      <c r="CJG238" s="49"/>
      <c r="CJH238" s="49"/>
      <c r="CJI238" s="49"/>
      <c r="CJJ238" s="49"/>
      <c r="CJK238" s="49"/>
      <c r="CJL238" s="49"/>
      <c r="CJM238" s="49"/>
      <c r="CJN238" s="49"/>
      <c r="CJO238" s="49"/>
      <c r="CJP238" s="49"/>
      <c r="CJQ238" s="49"/>
      <c r="CJR238" s="49"/>
      <c r="CJS238" s="49"/>
      <c r="CJT238" s="49"/>
      <c r="CJU238" s="49"/>
      <c r="CJV238" s="49"/>
      <c r="CJW238" s="49"/>
      <c r="CJX238" s="49"/>
      <c r="CJY238" s="49"/>
      <c r="CJZ238" s="49"/>
      <c r="CKA238" s="49"/>
      <c r="CKB238" s="49"/>
      <c r="CKC238" s="49"/>
      <c r="CKD238" s="49"/>
      <c r="CKE238" s="49"/>
      <c r="CKF238" s="49"/>
      <c r="CKG238" s="49"/>
      <c r="CKH238" s="49"/>
      <c r="CKI238" s="49"/>
      <c r="CKJ238" s="49"/>
      <c r="CKK238" s="49"/>
      <c r="CKL238" s="49"/>
      <c r="CKM238" s="49"/>
      <c r="CKN238" s="49"/>
      <c r="CKO238" s="49"/>
      <c r="CKP238" s="49"/>
      <c r="CKS238" s="49"/>
      <c r="CKV238" s="49"/>
      <c r="CKY238" s="49"/>
      <c r="CLB238" s="49"/>
      <c r="CLE238" s="49"/>
      <c r="CLH238" s="49"/>
      <c r="CLQ238" s="49"/>
      <c r="CLT238" s="49"/>
      <c r="CLW238" s="49"/>
      <c r="CLZ238" s="49"/>
      <c r="CMI238" s="49"/>
      <c r="CMO238" s="49"/>
      <c r="CMR238" s="49"/>
      <c r="CMU238" s="49"/>
      <c r="CMX238" s="49"/>
      <c r="CND238" s="49"/>
      <c r="CNG238" s="49"/>
      <c r="CNM238" s="49"/>
      <c r="CNO238" s="49"/>
      <c r="CNP238" s="49"/>
      <c r="CNR238" s="49"/>
      <c r="COI238" s="49"/>
      <c r="CON238" s="49"/>
      <c r="COT238" s="49"/>
      <c r="COW238" s="49"/>
      <c r="COZ238" s="49"/>
      <c r="CPH238" s="49"/>
      <c r="CQD238" s="49"/>
      <c r="CQE238" s="49"/>
      <c r="CQF238" s="49"/>
      <c r="CQG238" s="49"/>
      <c r="CQH238" s="49"/>
      <c r="CQI238" s="49"/>
      <c r="CRA238" s="49"/>
      <c r="CRB238" s="49"/>
      <c r="CRE238" s="49"/>
      <c r="CRH238" s="49"/>
      <c r="CRJ238" s="49"/>
      <c r="CRL238" s="49"/>
      <c r="CRO238" s="49"/>
      <c r="CRR238" s="49"/>
      <c r="CRU238" s="49"/>
      <c r="CRX238" s="49"/>
      <c r="CSA238" s="49"/>
      <c r="CSD238" s="49"/>
      <c r="CSG238" s="49"/>
      <c r="CSJ238" s="49"/>
      <c r="CSL238" s="49"/>
      <c r="CSY238" s="49"/>
      <c r="CSZ238" s="49"/>
      <c r="CTA238" s="49"/>
      <c r="CTB238" s="49"/>
      <c r="CTC238" s="49"/>
      <c r="CTD238" s="49"/>
      <c r="CTE238" s="49"/>
      <c r="CTF238" s="49"/>
      <c r="CTG238" s="49"/>
      <c r="CTH238" s="49"/>
      <c r="CTI238" s="49"/>
      <c r="CTJ238" s="49"/>
      <c r="CTK238" s="49"/>
      <c r="CTL238" s="49"/>
      <c r="CTM238" s="49"/>
      <c r="CTN238" s="49"/>
      <c r="CTO238" s="49"/>
      <c r="CTP238" s="49"/>
      <c r="CTQ238" s="49"/>
      <c r="CTR238" s="49"/>
      <c r="CTS238" s="49"/>
      <c r="CTT238" s="49"/>
      <c r="CTU238" s="49"/>
      <c r="CTV238" s="49"/>
      <c r="CTW238" s="49"/>
      <c r="CTX238" s="49"/>
      <c r="CTY238" s="49"/>
      <c r="CTZ238" s="49"/>
      <c r="CUA238" s="49"/>
      <c r="CUB238" s="49"/>
      <c r="CUC238" s="49"/>
      <c r="CUD238" s="49"/>
      <c r="CUE238" s="49"/>
      <c r="CUF238" s="49"/>
      <c r="CUG238" s="49"/>
      <c r="CUH238" s="49"/>
      <c r="CUI238" s="49"/>
      <c r="CUJ238" s="49"/>
      <c r="CUK238" s="49"/>
      <c r="CUL238" s="49"/>
      <c r="CUO238" s="49"/>
      <c r="CUR238" s="49"/>
      <c r="CUU238" s="49"/>
      <c r="CUX238" s="49"/>
      <c r="CVA238" s="49"/>
      <c r="CVD238" s="49"/>
      <c r="CVM238" s="49"/>
      <c r="CVP238" s="49"/>
      <c r="CVS238" s="49"/>
      <c r="CVV238" s="49"/>
      <c r="CWE238" s="49"/>
      <c r="CWK238" s="49"/>
      <c r="CWN238" s="49"/>
      <c r="CWQ238" s="49"/>
      <c r="CWT238" s="49"/>
      <c r="CWZ238" s="49"/>
      <c r="CXC238" s="49"/>
      <c r="CXI238" s="49"/>
      <c r="CXK238" s="49"/>
      <c r="CXL238" s="49"/>
      <c r="CXN238" s="49"/>
      <c r="CYE238" s="49"/>
      <c r="CYJ238" s="49"/>
      <c r="CYP238" s="49"/>
      <c r="CYS238" s="49"/>
      <c r="CYV238" s="49"/>
      <c r="CZD238" s="49"/>
      <c r="CZZ238" s="49"/>
      <c r="DAA238" s="49"/>
      <c r="DAB238" s="49"/>
      <c r="DAC238" s="49"/>
      <c r="DAD238" s="49"/>
      <c r="DAE238" s="49"/>
      <c r="DAW238" s="49"/>
      <c r="DAX238" s="49"/>
      <c r="DBA238" s="49"/>
      <c r="DBD238" s="49"/>
      <c r="DBF238" s="49"/>
      <c r="DBH238" s="49"/>
      <c r="DBK238" s="49"/>
      <c r="DBN238" s="49"/>
      <c r="DBQ238" s="49"/>
      <c r="DBT238" s="49"/>
      <c r="DBW238" s="49"/>
      <c r="DBZ238" s="49"/>
      <c r="DCC238" s="49"/>
      <c r="DCF238" s="49"/>
      <c r="DCH238" s="49"/>
      <c r="DCU238" s="49"/>
      <c r="DCV238" s="49"/>
      <c r="DCW238" s="49"/>
      <c r="DCX238" s="49"/>
      <c r="DCY238" s="49"/>
      <c r="DCZ238" s="49"/>
      <c r="DDA238" s="49"/>
      <c r="DDB238" s="49"/>
      <c r="DDC238" s="49"/>
      <c r="DDD238" s="49"/>
      <c r="DDE238" s="49"/>
      <c r="DDF238" s="49"/>
      <c r="DDG238" s="49"/>
      <c r="DDH238" s="49"/>
      <c r="DDI238" s="49"/>
      <c r="DDJ238" s="49"/>
      <c r="DDK238" s="49"/>
      <c r="DDL238" s="49"/>
      <c r="DDM238" s="49"/>
      <c r="DDN238" s="49"/>
      <c r="DDO238" s="49"/>
      <c r="DDP238" s="49"/>
      <c r="DDQ238" s="49"/>
      <c r="DDR238" s="49"/>
      <c r="DDS238" s="49"/>
      <c r="DDT238" s="49"/>
      <c r="DDU238" s="49"/>
      <c r="DDV238" s="49"/>
      <c r="DDW238" s="49"/>
      <c r="DDX238" s="49"/>
      <c r="DDY238" s="49"/>
      <c r="DDZ238" s="49"/>
      <c r="DEA238" s="49"/>
      <c r="DEB238" s="49"/>
      <c r="DEC238" s="49"/>
      <c r="DED238" s="49"/>
      <c r="DEE238" s="49"/>
      <c r="DEF238" s="49"/>
      <c r="DEG238" s="49"/>
      <c r="DEH238" s="49"/>
      <c r="DEK238" s="49"/>
      <c r="DEN238" s="49"/>
      <c r="DEQ238" s="49"/>
      <c r="DET238" s="49"/>
      <c r="DEW238" s="49"/>
      <c r="DEZ238" s="49"/>
      <c r="DFI238" s="49"/>
      <c r="DFL238" s="49"/>
      <c r="DFO238" s="49"/>
      <c r="DFR238" s="49"/>
      <c r="DGA238" s="49"/>
      <c r="DGG238" s="49"/>
      <c r="DGJ238" s="49"/>
      <c r="DGM238" s="49"/>
      <c r="DGP238" s="49"/>
      <c r="DGV238" s="49"/>
      <c r="DGY238" s="49"/>
      <c r="DHE238" s="49"/>
      <c r="DHG238" s="49"/>
      <c r="DHH238" s="49"/>
      <c r="DHJ238" s="49"/>
      <c r="DIA238" s="49"/>
      <c r="DIF238" s="49"/>
      <c r="DIL238" s="49"/>
      <c r="DIO238" s="49"/>
      <c r="DIR238" s="49"/>
      <c r="DIZ238" s="49"/>
      <c r="DJV238" s="49"/>
      <c r="DJW238" s="49"/>
      <c r="DJX238" s="49"/>
      <c r="DJY238" s="49"/>
      <c r="DJZ238" s="49"/>
      <c r="DKA238" s="49"/>
      <c r="DKS238" s="49"/>
      <c r="DKT238" s="49"/>
      <c r="DKW238" s="49"/>
      <c r="DKZ238" s="49"/>
      <c r="DLB238" s="49"/>
      <c r="DLD238" s="49"/>
      <c r="DLG238" s="49"/>
      <c r="DLJ238" s="49"/>
      <c r="DLM238" s="49"/>
      <c r="DLP238" s="49"/>
      <c r="DLS238" s="49"/>
      <c r="DLV238" s="49"/>
      <c r="DLY238" s="49"/>
      <c r="DMB238" s="49"/>
      <c r="DMD238" s="49"/>
      <c r="DMQ238" s="49"/>
      <c r="DMR238" s="49"/>
      <c r="DMS238" s="49"/>
      <c r="DMT238" s="49"/>
      <c r="DMU238" s="49"/>
      <c r="DMV238" s="49"/>
      <c r="DMW238" s="49"/>
      <c r="DMX238" s="49"/>
      <c r="DMY238" s="49"/>
      <c r="DMZ238" s="49"/>
      <c r="DNA238" s="49"/>
      <c r="DNB238" s="49"/>
      <c r="DNC238" s="49"/>
      <c r="DND238" s="49"/>
      <c r="DNE238" s="49"/>
      <c r="DNF238" s="49"/>
      <c r="DNG238" s="49"/>
      <c r="DNH238" s="49"/>
      <c r="DNI238" s="49"/>
      <c r="DNJ238" s="49"/>
      <c r="DNK238" s="49"/>
      <c r="DNL238" s="49"/>
      <c r="DNM238" s="49"/>
      <c r="DNN238" s="49"/>
      <c r="DNO238" s="49"/>
      <c r="DNP238" s="49"/>
      <c r="DNQ238" s="49"/>
      <c r="DNR238" s="49"/>
      <c r="DNS238" s="49"/>
      <c r="DNT238" s="49"/>
      <c r="DNU238" s="49"/>
      <c r="DNV238" s="49"/>
      <c r="DNW238" s="49"/>
      <c r="DNX238" s="49"/>
      <c r="DNY238" s="49"/>
      <c r="DNZ238" s="49"/>
      <c r="DOA238" s="49"/>
      <c r="DOB238" s="49"/>
      <c r="DOC238" s="49"/>
      <c r="DOD238" s="49"/>
      <c r="DOG238" s="49"/>
      <c r="DOJ238" s="49"/>
      <c r="DOM238" s="49"/>
      <c r="DOP238" s="49"/>
      <c r="DOS238" s="49"/>
      <c r="DOV238" s="49"/>
      <c r="DPE238" s="49"/>
      <c r="DPH238" s="49"/>
      <c r="DPK238" s="49"/>
      <c r="DPN238" s="49"/>
      <c r="DPW238" s="49"/>
      <c r="DQC238" s="49"/>
      <c r="DQF238" s="49"/>
      <c r="DQI238" s="49"/>
      <c r="DQL238" s="49"/>
      <c r="DQR238" s="49"/>
      <c r="DQU238" s="49"/>
      <c r="DRA238" s="49"/>
      <c r="DRC238" s="49"/>
      <c r="DRD238" s="49"/>
      <c r="DRF238" s="49"/>
      <c r="DRW238" s="49"/>
      <c r="DSB238" s="49"/>
      <c r="DSH238" s="49"/>
      <c r="DSK238" s="49"/>
      <c r="DSN238" s="49"/>
      <c r="DSV238" s="49"/>
      <c r="DTR238" s="49"/>
      <c r="DTS238" s="49"/>
      <c r="DTT238" s="49"/>
      <c r="DTU238" s="49"/>
      <c r="DTV238" s="49"/>
      <c r="DTW238" s="49"/>
      <c r="DUO238" s="49"/>
      <c r="DUP238" s="49"/>
      <c r="DUS238" s="49"/>
      <c r="DUV238" s="49"/>
      <c r="DUX238" s="49"/>
      <c r="DUZ238" s="49"/>
      <c r="DVC238" s="49"/>
      <c r="DVF238" s="49"/>
      <c r="DVI238" s="49"/>
      <c r="DVL238" s="49"/>
      <c r="DVO238" s="49"/>
      <c r="DVR238" s="49"/>
      <c r="DVU238" s="49"/>
      <c r="DVX238" s="49"/>
      <c r="DVZ238" s="49"/>
      <c r="DWM238" s="49"/>
      <c r="DWN238" s="49"/>
      <c r="DWO238" s="49"/>
      <c r="DWP238" s="49"/>
      <c r="DWQ238" s="49"/>
      <c r="DWR238" s="49"/>
      <c r="DWS238" s="49"/>
      <c r="DWT238" s="49"/>
      <c r="DWU238" s="49"/>
      <c r="DWV238" s="49"/>
      <c r="DWW238" s="49"/>
      <c r="DWX238" s="49"/>
      <c r="DWY238" s="49"/>
      <c r="DWZ238" s="49"/>
      <c r="DXA238" s="49"/>
      <c r="DXB238" s="49"/>
      <c r="DXC238" s="49"/>
      <c r="DXD238" s="49"/>
      <c r="DXE238" s="49"/>
      <c r="DXF238" s="49"/>
      <c r="DXG238" s="49"/>
      <c r="DXH238" s="49"/>
      <c r="DXI238" s="49"/>
      <c r="DXJ238" s="49"/>
      <c r="DXK238" s="49"/>
      <c r="DXL238" s="49"/>
      <c r="DXM238" s="49"/>
      <c r="DXN238" s="49"/>
      <c r="DXO238" s="49"/>
      <c r="DXP238" s="49"/>
      <c r="DXQ238" s="49"/>
      <c r="DXR238" s="49"/>
      <c r="DXS238" s="49"/>
      <c r="DXT238" s="49"/>
      <c r="DXU238" s="49"/>
      <c r="DXV238" s="49"/>
      <c r="DXW238" s="49"/>
      <c r="DXX238" s="49"/>
      <c r="DXY238" s="49"/>
      <c r="DXZ238" s="49"/>
      <c r="DYC238" s="49"/>
      <c r="DYF238" s="49"/>
      <c r="DYI238" s="49"/>
      <c r="DYL238" s="49"/>
      <c r="DYO238" s="49"/>
      <c r="DYR238" s="49"/>
      <c r="DZA238" s="49"/>
      <c r="DZD238" s="49"/>
      <c r="DZG238" s="49"/>
      <c r="DZJ238" s="49"/>
      <c r="DZS238" s="49"/>
      <c r="DZY238" s="49"/>
      <c r="EAB238" s="49"/>
      <c r="EAE238" s="49"/>
      <c r="EAH238" s="49"/>
      <c r="EAN238" s="49"/>
      <c r="EAQ238" s="49"/>
      <c r="EAW238" s="49"/>
      <c r="EAY238" s="49"/>
      <c r="EAZ238" s="49"/>
      <c r="EBB238" s="49"/>
      <c r="EBS238" s="49"/>
      <c r="EBX238" s="49"/>
      <c r="ECD238" s="49"/>
      <c r="ECG238" s="49"/>
      <c r="ECJ238" s="49"/>
      <c r="ECR238" s="49"/>
      <c r="EDN238" s="49"/>
      <c r="EDO238" s="49"/>
      <c r="EDP238" s="49"/>
      <c r="EDQ238" s="49"/>
      <c r="EDR238" s="49"/>
      <c r="EDS238" s="49"/>
      <c r="EEK238" s="49"/>
      <c r="EEL238" s="49"/>
      <c r="EEO238" s="49"/>
      <c r="EER238" s="49"/>
      <c r="EET238" s="49"/>
      <c r="EEV238" s="49"/>
      <c r="EEY238" s="49"/>
      <c r="EFB238" s="49"/>
      <c r="EFE238" s="49"/>
      <c r="EFH238" s="49"/>
      <c r="EFK238" s="49"/>
      <c r="EFN238" s="49"/>
      <c r="EFQ238" s="49"/>
      <c r="EFT238" s="49"/>
      <c r="EFV238" s="49"/>
      <c r="EGI238" s="49"/>
      <c r="EGJ238" s="49"/>
      <c r="EGK238" s="49"/>
      <c r="EGL238" s="49"/>
      <c r="EGM238" s="49"/>
      <c r="EGN238" s="49"/>
      <c r="EGO238" s="49"/>
      <c r="EGP238" s="49"/>
      <c r="EGQ238" s="49"/>
      <c r="EGR238" s="49"/>
      <c r="EGS238" s="49"/>
      <c r="EGT238" s="49"/>
      <c r="EGU238" s="49"/>
      <c r="EGV238" s="49"/>
      <c r="EGW238" s="49"/>
      <c r="EGX238" s="49"/>
      <c r="EGY238" s="49"/>
      <c r="EGZ238" s="49"/>
      <c r="EHA238" s="49"/>
      <c r="EHB238" s="49"/>
      <c r="EHC238" s="49"/>
      <c r="EHD238" s="49"/>
      <c r="EHE238" s="49"/>
      <c r="EHF238" s="49"/>
      <c r="EHG238" s="49"/>
      <c r="EHH238" s="49"/>
      <c r="EHI238" s="49"/>
      <c r="EHJ238" s="49"/>
      <c r="EHK238" s="49"/>
      <c r="EHL238" s="49"/>
      <c r="EHM238" s="49"/>
      <c r="EHN238" s="49"/>
      <c r="EHO238" s="49"/>
      <c r="EHP238" s="49"/>
      <c r="EHQ238" s="49"/>
      <c r="EHR238" s="49"/>
      <c r="EHS238" s="49"/>
      <c r="EHT238" s="49"/>
      <c r="EHU238" s="49"/>
      <c r="EHV238" s="49"/>
      <c r="EHY238" s="49"/>
      <c r="EIB238" s="49"/>
      <c r="EIE238" s="49"/>
      <c r="EIH238" s="49"/>
      <c r="EIK238" s="49"/>
      <c r="EIN238" s="49"/>
      <c r="EIW238" s="49"/>
      <c r="EIZ238" s="49"/>
      <c r="EJC238" s="49"/>
      <c r="EJF238" s="49"/>
      <c r="EJO238" s="49"/>
      <c r="EJU238" s="49"/>
      <c r="EJX238" s="49"/>
      <c r="EKA238" s="49"/>
      <c r="EKD238" s="49"/>
      <c r="EKJ238" s="49"/>
      <c r="EKM238" s="49"/>
      <c r="EKS238" s="49"/>
      <c r="EKU238" s="49"/>
      <c r="EKV238" s="49"/>
      <c r="EKX238" s="49"/>
      <c r="ELO238" s="49"/>
      <c r="ELT238" s="49"/>
      <c r="ELZ238" s="49"/>
      <c r="EMC238" s="49"/>
      <c r="EMF238" s="49"/>
      <c r="EMN238" s="49"/>
      <c r="ENJ238" s="49"/>
      <c r="ENK238" s="49"/>
      <c r="ENL238" s="49"/>
      <c r="ENM238" s="49"/>
      <c r="ENN238" s="49"/>
      <c r="ENO238" s="49"/>
      <c r="EOG238" s="49"/>
      <c r="EOH238" s="49"/>
      <c r="EOK238" s="49"/>
      <c r="EON238" s="49"/>
      <c r="EOP238" s="49"/>
      <c r="EOR238" s="49"/>
      <c r="EOU238" s="49"/>
      <c r="EOX238" s="49"/>
      <c r="EPA238" s="49"/>
      <c r="EPD238" s="49"/>
      <c r="EPG238" s="49"/>
      <c r="EPJ238" s="49"/>
      <c r="EPM238" s="49"/>
      <c r="EPP238" s="49"/>
      <c r="EPR238" s="49"/>
      <c r="EQE238" s="49"/>
      <c r="EQF238" s="49"/>
      <c r="EQG238" s="49"/>
      <c r="EQH238" s="49"/>
      <c r="EQI238" s="49"/>
      <c r="EQJ238" s="49"/>
      <c r="EQK238" s="49"/>
      <c r="EQL238" s="49"/>
      <c r="EQM238" s="49"/>
      <c r="EQN238" s="49"/>
      <c r="EQO238" s="49"/>
      <c r="EQP238" s="49"/>
      <c r="EQQ238" s="49"/>
      <c r="EQR238" s="49"/>
      <c r="EQS238" s="49"/>
      <c r="EQT238" s="49"/>
      <c r="EQU238" s="49"/>
      <c r="EQV238" s="49"/>
      <c r="EQW238" s="49"/>
      <c r="EQX238" s="49"/>
      <c r="EQY238" s="49"/>
      <c r="EQZ238" s="49"/>
      <c r="ERA238" s="49"/>
      <c r="ERB238" s="49"/>
      <c r="ERC238" s="49"/>
      <c r="ERD238" s="49"/>
      <c r="ERE238" s="49"/>
      <c r="ERF238" s="49"/>
      <c r="ERG238" s="49"/>
      <c r="ERH238" s="49"/>
      <c r="ERI238" s="49"/>
      <c r="ERJ238" s="49"/>
      <c r="ERK238" s="49"/>
      <c r="ERL238" s="49"/>
      <c r="ERM238" s="49"/>
      <c r="ERN238" s="49"/>
      <c r="ERO238" s="49"/>
      <c r="ERP238" s="49"/>
      <c r="ERQ238" s="49"/>
      <c r="ERR238" s="49"/>
      <c r="ERU238" s="49"/>
      <c r="ERX238" s="49"/>
      <c r="ESA238" s="49"/>
      <c r="ESD238" s="49"/>
      <c r="ESG238" s="49"/>
      <c r="ESJ238" s="49"/>
      <c r="ESS238" s="49"/>
      <c r="ESV238" s="49"/>
      <c r="ESY238" s="49"/>
      <c r="ETB238" s="49"/>
      <c r="ETK238" s="49"/>
      <c r="ETQ238" s="49"/>
      <c r="ETT238" s="49"/>
      <c r="ETW238" s="49"/>
      <c r="ETZ238" s="49"/>
      <c r="EUF238" s="49"/>
      <c r="EUI238" s="49"/>
      <c r="EUO238" s="49"/>
      <c r="EUQ238" s="49"/>
      <c r="EUR238" s="49"/>
      <c r="EUT238" s="49"/>
      <c r="EVK238" s="49"/>
      <c r="EVP238" s="49"/>
      <c r="EVV238" s="49"/>
      <c r="EVY238" s="49"/>
      <c r="EWB238" s="49"/>
      <c r="EWJ238" s="49"/>
      <c r="EXF238" s="49"/>
      <c r="EXG238" s="49"/>
      <c r="EXH238" s="49"/>
      <c r="EXI238" s="49"/>
      <c r="EXJ238" s="49"/>
      <c r="EXK238" s="49"/>
      <c r="EYC238" s="49"/>
      <c r="EYD238" s="49"/>
      <c r="EYG238" s="49"/>
      <c r="EYJ238" s="49"/>
      <c r="EYL238" s="49"/>
      <c r="EYN238" s="49"/>
      <c r="EYQ238" s="49"/>
      <c r="EYT238" s="49"/>
      <c r="EYW238" s="49"/>
      <c r="EYZ238" s="49"/>
      <c r="EZC238" s="49"/>
      <c r="EZF238" s="49"/>
      <c r="EZI238" s="49"/>
      <c r="EZL238" s="49"/>
      <c r="EZN238" s="49"/>
      <c r="FAA238" s="49"/>
      <c r="FAB238" s="49"/>
      <c r="FAC238" s="49"/>
      <c r="FAD238" s="49"/>
      <c r="FAE238" s="49"/>
      <c r="FAF238" s="49"/>
      <c r="FAG238" s="49"/>
      <c r="FAH238" s="49"/>
      <c r="FAI238" s="49"/>
      <c r="FAJ238" s="49"/>
      <c r="FAK238" s="49"/>
      <c r="FAL238" s="49"/>
      <c r="FAM238" s="49"/>
      <c r="FAN238" s="49"/>
      <c r="FAO238" s="49"/>
      <c r="FAP238" s="49"/>
      <c r="FAQ238" s="49"/>
      <c r="FAR238" s="49"/>
      <c r="FAS238" s="49"/>
      <c r="FAT238" s="49"/>
      <c r="FAU238" s="49"/>
      <c r="FAV238" s="49"/>
      <c r="FAW238" s="49"/>
      <c r="FAX238" s="49"/>
      <c r="FAY238" s="49"/>
      <c r="FAZ238" s="49"/>
      <c r="FBA238" s="49"/>
      <c r="FBB238" s="49"/>
      <c r="FBC238" s="49"/>
      <c r="FBD238" s="49"/>
      <c r="FBE238" s="49"/>
      <c r="FBF238" s="49"/>
      <c r="FBG238" s="49"/>
      <c r="FBH238" s="49"/>
      <c r="FBI238" s="49"/>
      <c r="FBJ238" s="49"/>
      <c r="FBK238" s="49"/>
      <c r="FBL238" s="49"/>
      <c r="FBM238" s="49"/>
      <c r="FBN238" s="49"/>
      <c r="FBQ238" s="49"/>
      <c r="FBT238" s="49"/>
      <c r="FBW238" s="49"/>
      <c r="FBZ238" s="49"/>
      <c r="FCC238" s="49"/>
      <c r="FCF238" s="49"/>
      <c r="FCO238" s="49"/>
      <c r="FCR238" s="49"/>
      <c r="FCU238" s="49"/>
      <c r="FCX238" s="49"/>
      <c r="FDG238" s="49"/>
      <c r="FDM238" s="49"/>
      <c r="FDP238" s="49"/>
      <c r="FDS238" s="49"/>
      <c r="FDV238" s="49"/>
      <c r="FEB238" s="49"/>
      <c r="FEE238" s="49"/>
      <c r="FEK238" s="49"/>
      <c r="FEM238" s="49"/>
      <c r="FEN238" s="49"/>
      <c r="FEP238" s="49"/>
      <c r="FFG238" s="49"/>
      <c r="FFL238" s="49"/>
      <c r="FFR238" s="49"/>
      <c r="FFU238" s="49"/>
      <c r="FFX238" s="49"/>
      <c r="FGF238" s="49"/>
      <c r="FHB238" s="49"/>
      <c r="FHC238" s="49"/>
      <c r="FHD238" s="49"/>
      <c r="FHE238" s="49"/>
      <c r="FHF238" s="49"/>
      <c r="FHG238" s="49"/>
      <c r="FHY238" s="49"/>
      <c r="FHZ238" s="49"/>
      <c r="FIC238" s="49"/>
      <c r="FIF238" s="49"/>
      <c r="FIH238" s="49"/>
      <c r="FIJ238" s="49"/>
      <c r="FIM238" s="49"/>
      <c r="FIP238" s="49"/>
      <c r="FIS238" s="49"/>
      <c r="FIV238" s="49"/>
      <c r="FIY238" s="49"/>
      <c r="FJB238" s="49"/>
      <c r="FJE238" s="49"/>
      <c r="FJH238" s="49"/>
      <c r="FJJ238" s="49"/>
      <c r="FJW238" s="49"/>
      <c r="FJX238" s="49"/>
      <c r="FJY238" s="49"/>
      <c r="FJZ238" s="49"/>
      <c r="FKA238" s="49"/>
      <c r="FKB238" s="49"/>
      <c r="FKC238" s="49"/>
      <c r="FKD238" s="49"/>
      <c r="FKE238" s="49"/>
      <c r="FKF238" s="49"/>
      <c r="FKG238" s="49"/>
      <c r="FKH238" s="49"/>
      <c r="FKI238" s="49"/>
      <c r="FKJ238" s="49"/>
      <c r="FKK238" s="49"/>
      <c r="FKL238" s="49"/>
      <c r="FKM238" s="49"/>
      <c r="FKN238" s="49"/>
      <c r="FKO238" s="49"/>
      <c r="FKP238" s="49"/>
      <c r="FKQ238" s="49"/>
      <c r="FKR238" s="49"/>
      <c r="FKS238" s="49"/>
      <c r="FKT238" s="49"/>
      <c r="FKU238" s="49"/>
      <c r="FKV238" s="49"/>
      <c r="FKW238" s="49"/>
      <c r="FKX238" s="49"/>
      <c r="FKY238" s="49"/>
      <c r="FKZ238" s="49"/>
      <c r="FLA238" s="49"/>
      <c r="FLB238" s="49"/>
      <c r="FLC238" s="49"/>
      <c r="FLD238" s="49"/>
      <c r="FLE238" s="49"/>
      <c r="FLF238" s="49"/>
      <c r="FLG238" s="49"/>
      <c r="FLH238" s="49"/>
      <c r="FLI238" s="49"/>
      <c r="FLJ238" s="49"/>
      <c r="FLM238" s="49"/>
      <c r="FLP238" s="49"/>
      <c r="FLS238" s="49"/>
      <c r="FLV238" s="49"/>
      <c r="FLY238" s="49"/>
      <c r="FMB238" s="49"/>
      <c r="FMK238" s="49"/>
      <c r="FMN238" s="49"/>
      <c r="FMQ238" s="49"/>
      <c r="FMT238" s="49"/>
      <c r="FNC238" s="49"/>
      <c r="FNI238" s="49"/>
      <c r="FNL238" s="49"/>
      <c r="FNO238" s="49"/>
      <c r="FNR238" s="49"/>
      <c r="FNX238" s="49"/>
      <c r="FOA238" s="49"/>
      <c r="FOG238" s="49"/>
      <c r="FOI238" s="49"/>
      <c r="FOJ238" s="49"/>
      <c r="FOL238" s="49"/>
      <c r="FPC238" s="49"/>
      <c r="FPH238" s="49"/>
      <c r="FPN238" s="49"/>
      <c r="FPQ238" s="49"/>
      <c r="FPT238" s="49"/>
      <c r="FQB238" s="49"/>
      <c r="FQX238" s="49"/>
      <c r="FQY238" s="49"/>
      <c r="FQZ238" s="49"/>
      <c r="FRA238" s="49"/>
      <c r="FRB238" s="49"/>
      <c r="FRC238" s="49"/>
      <c r="FRU238" s="49"/>
      <c r="FRV238" s="49"/>
      <c r="FRY238" s="49"/>
      <c r="FSB238" s="49"/>
      <c r="FSD238" s="49"/>
      <c r="FSF238" s="49"/>
      <c r="FSI238" s="49"/>
      <c r="FSL238" s="49"/>
      <c r="FSO238" s="49"/>
      <c r="FSR238" s="49"/>
      <c r="FSU238" s="49"/>
      <c r="FSX238" s="49"/>
      <c r="FTA238" s="49"/>
      <c r="FTD238" s="49"/>
      <c r="FTF238" s="49"/>
      <c r="FTS238" s="49"/>
      <c r="FTT238" s="49"/>
      <c r="FTU238" s="49"/>
      <c r="FTV238" s="49"/>
      <c r="FTW238" s="49"/>
      <c r="FTX238" s="49"/>
      <c r="FTY238" s="49"/>
      <c r="FTZ238" s="49"/>
      <c r="FUA238" s="49"/>
      <c r="FUB238" s="49"/>
      <c r="FUC238" s="49"/>
      <c r="FUD238" s="49"/>
      <c r="FUE238" s="49"/>
      <c r="FUF238" s="49"/>
      <c r="FUG238" s="49"/>
      <c r="FUH238" s="49"/>
      <c r="FUI238" s="49"/>
      <c r="FUJ238" s="49"/>
      <c r="FUK238" s="49"/>
      <c r="FUL238" s="49"/>
      <c r="FUM238" s="49"/>
      <c r="FUN238" s="49"/>
      <c r="FUO238" s="49"/>
      <c r="FUP238" s="49"/>
      <c r="FUQ238" s="49"/>
      <c r="FUR238" s="49"/>
      <c r="FUS238" s="49"/>
      <c r="FUT238" s="49"/>
      <c r="FUU238" s="49"/>
      <c r="FUV238" s="49"/>
      <c r="FUW238" s="49"/>
      <c r="FUX238" s="49"/>
      <c r="FUY238" s="49"/>
      <c r="FUZ238" s="49"/>
      <c r="FVA238" s="49"/>
      <c r="FVB238" s="49"/>
      <c r="FVC238" s="49"/>
      <c r="FVD238" s="49"/>
      <c r="FVE238" s="49"/>
      <c r="FVF238" s="49"/>
      <c r="FVI238" s="49"/>
      <c r="FVL238" s="49"/>
      <c r="FVO238" s="49"/>
      <c r="FVR238" s="49"/>
      <c r="FVU238" s="49"/>
      <c r="FVX238" s="49"/>
      <c r="FWG238" s="49"/>
      <c r="FWJ238" s="49"/>
      <c r="FWM238" s="49"/>
      <c r="FWP238" s="49"/>
      <c r="FWY238" s="49"/>
      <c r="FXE238" s="49"/>
      <c r="FXH238" s="49"/>
      <c r="FXK238" s="49"/>
      <c r="FXN238" s="49"/>
      <c r="FXT238" s="49"/>
      <c r="FXW238" s="49"/>
      <c r="FYC238" s="49"/>
      <c r="FYE238" s="49"/>
      <c r="FYF238" s="49"/>
      <c r="FYH238" s="49"/>
      <c r="FYY238" s="49"/>
      <c r="FZD238" s="49"/>
      <c r="FZJ238" s="49"/>
      <c r="FZM238" s="49"/>
      <c r="FZP238" s="49"/>
      <c r="FZX238" s="49"/>
      <c r="GAT238" s="49"/>
      <c r="GAU238" s="49"/>
      <c r="GAV238" s="49"/>
      <c r="GAW238" s="49"/>
      <c r="GAX238" s="49"/>
      <c r="GAY238" s="49"/>
      <c r="GBQ238" s="49"/>
      <c r="GBR238" s="49"/>
      <c r="GBU238" s="49"/>
      <c r="GBX238" s="49"/>
      <c r="GBZ238" s="49"/>
      <c r="GCB238" s="49"/>
      <c r="GCE238" s="49"/>
      <c r="GCH238" s="49"/>
      <c r="GCK238" s="49"/>
      <c r="GCN238" s="49"/>
      <c r="GCQ238" s="49"/>
      <c r="GCT238" s="49"/>
      <c r="GCW238" s="49"/>
      <c r="GCZ238" s="49"/>
      <c r="GDB238" s="49"/>
      <c r="GDO238" s="49"/>
      <c r="GDP238" s="49"/>
      <c r="GDQ238" s="49"/>
      <c r="GDR238" s="49"/>
      <c r="GDS238" s="49"/>
      <c r="GDT238" s="49"/>
      <c r="GDU238" s="49"/>
      <c r="GDV238" s="49"/>
      <c r="GDW238" s="49"/>
      <c r="GDX238" s="49"/>
      <c r="GDY238" s="49"/>
      <c r="GDZ238" s="49"/>
      <c r="GEA238" s="49"/>
      <c r="GEB238" s="49"/>
      <c r="GEC238" s="49"/>
      <c r="GED238" s="49"/>
      <c r="GEE238" s="49"/>
      <c r="GEF238" s="49"/>
      <c r="GEG238" s="49"/>
      <c r="GEH238" s="49"/>
      <c r="GEI238" s="49"/>
      <c r="GEJ238" s="49"/>
      <c r="GEK238" s="49"/>
      <c r="GEL238" s="49"/>
      <c r="GEM238" s="49"/>
      <c r="GEN238" s="49"/>
      <c r="GEO238" s="49"/>
      <c r="GEP238" s="49"/>
      <c r="GEQ238" s="49"/>
      <c r="GER238" s="49"/>
      <c r="GES238" s="49"/>
      <c r="GET238" s="49"/>
      <c r="GEU238" s="49"/>
      <c r="GEV238" s="49"/>
      <c r="GEW238" s="49"/>
      <c r="GEX238" s="49"/>
      <c r="GEY238" s="49"/>
      <c r="GEZ238" s="49"/>
      <c r="GFA238" s="49"/>
      <c r="GFB238" s="49"/>
      <c r="GFE238" s="49"/>
      <c r="GFH238" s="49"/>
      <c r="GFK238" s="49"/>
      <c r="GFN238" s="49"/>
      <c r="GFQ238" s="49"/>
      <c r="GFT238" s="49"/>
      <c r="GGC238" s="49"/>
      <c r="GGF238" s="49"/>
      <c r="GGI238" s="49"/>
      <c r="GGL238" s="49"/>
      <c r="GGU238" s="49"/>
      <c r="GHA238" s="49"/>
      <c r="GHD238" s="49"/>
      <c r="GHG238" s="49"/>
      <c r="GHJ238" s="49"/>
      <c r="GHP238" s="49"/>
      <c r="GHS238" s="49"/>
      <c r="GHY238" s="49"/>
      <c r="GIA238" s="49"/>
      <c r="GIB238" s="49"/>
      <c r="GID238" s="49"/>
      <c r="GIU238" s="49"/>
      <c r="GIZ238" s="49"/>
      <c r="GJF238" s="49"/>
      <c r="GJI238" s="49"/>
      <c r="GJL238" s="49"/>
      <c r="GJT238" s="49"/>
      <c r="GKP238" s="49"/>
      <c r="GKQ238" s="49"/>
      <c r="GKR238" s="49"/>
      <c r="GKS238" s="49"/>
      <c r="GKT238" s="49"/>
      <c r="GKU238" s="49"/>
      <c r="GLM238" s="49"/>
      <c r="GLN238" s="49"/>
      <c r="GLQ238" s="49"/>
      <c r="GLT238" s="49"/>
      <c r="GLV238" s="49"/>
      <c r="GLX238" s="49"/>
      <c r="GMA238" s="49"/>
      <c r="GMD238" s="49"/>
      <c r="GMG238" s="49"/>
      <c r="GMJ238" s="49"/>
      <c r="GMM238" s="49"/>
      <c r="GMP238" s="49"/>
      <c r="GMS238" s="49"/>
      <c r="GMV238" s="49"/>
      <c r="GMX238" s="49"/>
      <c r="GNK238" s="49"/>
      <c r="GNL238" s="49"/>
      <c r="GNM238" s="49"/>
      <c r="GNN238" s="49"/>
      <c r="GNO238" s="49"/>
      <c r="GNP238" s="49"/>
      <c r="GNQ238" s="49"/>
      <c r="GNR238" s="49"/>
      <c r="GNS238" s="49"/>
      <c r="GNT238" s="49"/>
      <c r="GNU238" s="49"/>
      <c r="GNV238" s="49"/>
      <c r="GNW238" s="49"/>
      <c r="GNX238" s="49"/>
      <c r="GNY238" s="49"/>
      <c r="GNZ238" s="49"/>
      <c r="GOA238" s="49"/>
      <c r="GOB238" s="49"/>
      <c r="GOC238" s="49"/>
      <c r="GOD238" s="49"/>
      <c r="GOE238" s="49"/>
      <c r="GOF238" s="49"/>
      <c r="GOG238" s="49"/>
      <c r="GOH238" s="49"/>
      <c r="GOI238" s="49"/>
      <c r="GOJ238" s="49"/>
      <c r="GOK238" s="49"/>
      <c r="GOL238" s="49"/>
      <c r="GOM238" s="49"/>
      <c r="GON238" s="49"/>
      <c r="GOO238" s="49"/>
      <c r="GOP238" s="49"/>
      <c r="GOQ238" s="49"/>
      <c r="GOR238" s="49"/>
      <c r="GOS238" s="49"/>
      <c r="GOT238" s="49"/>
      <c r="GOU238" s="49"/>
      <c r="GOV238" s="49"/>
      <c r="GOW238" s="49"/>
      <c r="GOX238" s="49"/>
      <c r="GPA238" s="49"/>
      <c r="GPD238" s="49"/>
      <c r="GPG238" s="49"/>
      <c r="GPJ238" s="49"/>
      <c r="GPM238" s="49"/>
      <c r="GPP238" s="49"/>
      <c r="GPY238" s="49"/>
      <c r="GQB238" s="49"/>
      <c r="GQE238" s="49"/>
      <c r="GQH238" s="49"/>
      <c r="GQQ238" s="49"/>
      <c r="GQW238" s="49"/>
      <c r="GQZ238" s="49"/>
      <c r="GRC238" s="49"/>
      <c r="GRF238" s="49"/>
      <c r="GRL238" s="49"/>
      <c r="GRO238" s="49"/>
      <c r="GRU238" s="49"/>
      <c r="GRW238" s="49"/>
      <c r="GRX238" s="49"/>
      <c r="GRZ238" s="49"/>
      <c r="GSQ238" s="49"/>
      <c r="GSV238" s="49"/>
      <c r="GTB238" s="49"/>
      <c r="GTE238" s="49"/>
      <c r="GTH238" s="49"/>
      <c r="GTP238" s="49"/>
      <c r="GUL238" s="49"/>
      <c r="GUM238" s="49"/>
      <c r="GUN238" s="49"/>
      <c r="GUO238" s="49"/>
      <c r="GUP238" s="49"/>
      <c r="GUQ238" s="49"/>
      <c r="GVI238" s="49"/>
      <c r="GVJ238" s="49"/>
      <c r="GVM238" s="49"/>
      <c r="GVP238" s="49"/>
      <c r="GVR238" s="49"/>
      <c r="GVT238" s="49"/>
      <c r="GVW238" s="49"/>
      <c r="GVZ238" s="49"/>
      <c r="GWC238" s="49"/>
      <c r="GWF238" s="49"/>
      <c r="GWI238" s="49"/>
      <c r="GWL238" s="49"/>
      <c r="GWO238" s="49"/>
      <c r="GWR238" s="49"/>
      <c r="GWT238" s="49"/>
      <c r="GXG238" s="49"/>
      <c r="GXH238" s="49"/>
      <c r="GXI238" s="49"/>
      <c r="GXJ238" s="49"/>
      <c r="GXK238" s="49"/>
      <c r="GXL238" s="49"/>
      <c r="GXM238" s="49"/>
      <c r="GXN238" s="49"/>
      <c r="GXO238" s="49"/>
      <c r="GXP238" s="49"/>
      <c r="GXQ238" s="49"/>
      <c r="GXR238" s="49"/>
      <c r="GXS238" s="49"/>
      <c r="GXT238" s="49"/>
      <c r="GXU238" s="49"/>
      <c r="GXV238" s="49"/>
      <c r="GXW238" s="49"/>
      <c r="GXX238" s="49"/>
      <c r="GXY238" s="49"/>
      <c r="GXZ238" s="49"/>
      <c r="GYA238" s="49"/>
      <c r="GYB238" s="49"/>
      <c r="GYC238" s="49"/>
      <c r="GYD238" s="49"/>
      <c r="GYE238" s="49"/>
      <c r="GYF238" s="49"/>
      <c r="GYG238" s="49"/>
      <c r="GYH238" s="49"/>
      <c r="GYI238" s="49"/>
      <c r="GYJ238" s="49"/>
      <c r="GYK238" s="49"/>
      <c r="GYL238" s="49"/>
      <c r="GYM238" s="49"/>
      <c r="GYN238" s="49"/>
      <c r="GYO238" s="49"/>
      <c r="GYP238" s="49"/>
      <c r="GYQ238" s="49"/>
      <c r="GYR238" s="49"/>
      <c r="GYS238" s="49"/>
      <c r="GYT238" s="49"/>
      <c r="GYW238" s="49"/>
      <c r="GYZ238" s="49"/>
      <c r="GZC238" s="49"/>
      <c r="GZF238" s="49"/>
      <c r="GZI238" s="49"/>
      <c r="GZL238" s="49"/>
      <c r="GZU238" s="49"/>
      <c r="GZX238" s="49"/>
      <c r="HAA238" s="49"/>
      <c r="HAD238" s="49"/>
      <c r="HAM238" s="49"/>
      <c r="HAS238" s="49"/>
      <c r="HAV238" s="49"/>
      <c r="HAY238" s="49"/>
      <c r="HBB238" s="49"/>
      <c r="HBH238" s="49"/>
      <c r="HBK238" s="49"/>
      <c r="HBQ238" s="49"/>
      <c r="HBS238" s="49"/>
      <c r="HBT238" s="49"/>
      <c r="HBV238" s="49"/>
      <c r="HCM238" s="49"/>
      <c r="HCR238" s="49"/>
      <c r="HCX238" s="49"/>
      <c r="HDA238" s="49"/>
      <c r="HDD238" s="49"/>
      <c r="HDL238" s="49"/>
      <c r="HEH238" s="49"/>
      <c r="HEI238" s="49"/>
      <c r="HEJ238" s="49"/>
      <c r="HEK238" s="49"/>
      <c r="HEL238" s="49"/>
      <c r="HEM238" s="49"/>
      <c r="HFE238" s="49"/>
      <c r="HFF238" s="49"/>
      <c r="HFI238" s="49"/>
      <c r="HFL238" s="49"/>
      <c r="HFN238" s="49"/>
      <c r="HFP238" s="49"/>
      <c r="HFS238" s="49"/>
      <c r="HFV238" s="49"/>
      <c r="HFY238" s="49"/>
      <c r="HGB238" s="49"/>
      <c r="HGE238" s="49"/>
      <c r="HGH238" s="49"/>
      <c r="HGK238" s="49"/>
      <c r="HGN238" s="49"/>
      <c r="HGP238" s="49"/>
      <c r="HHC238" s="49"/>
      <c r="HHD238" s="49"/>
      <c r="HHE238" s="49"/>
      <c r="HHF238" s="49"/>
      <c r="HHG238" s="49"/>
      <c r="HHH238" s="49"/>
      <c r="HHI238" s="49"/>
      <c r="HHJ238" s="49"/>
      <c r="HHK238" s="49"/>
      <c r="HHL238" s="49"/>
      <c r="HHM238" s="49"/>
      <c r="HHN238" s="49"/>
      <c r="HHO238" s="49"/>
      <c r="HHP238" s="49"/>
      <c r="HHQ238" s="49"/>
      <c r="HHR238" s="49"/>
      <c r="HHS238" s="49"/>
      <c r="HHT238" s="49"/>
      <c r="HHU238" s="49"/>
      <c r="HHV238" s="49"/>
      <c r="HHW238" s="49"/>
      <c r="HHX238" s="49"/>
      <c r="HHY238" s="49"/>
      <c r="HHZ238" s="49"/>
      <c r="HIA238" s="49"/>
      <c r="HIB238" s="49"/>
      <c r="HIC238" s="49"/>
      <c r="HID238" s="49"/>
      <c r="HIE238" s="49"/>
      <c r="HIF238" s="49"/>
      <c r="HIG238" s="49"/>
      <c r="HIH238" s="49"/>
      <c r="HII238" s="49"/>
      <c r="HIJ238" s="49"/>
      <c r="HIK238" s="49"/>
      <c r="HIL238" s="49"/>
      <c r="HIM238" s="49"/>
      <c r="HIN238" s="49"/>
      <c r="HIO238" s="49"/>
      <c r="HIP238" s="49"/>
      <c r="HIS238" s="49"/>
      <c r="HIV238" s="49"/>
      <c r="HIY238" s="49"/>
      <c r="HJB238" s="49"/>
      <c r="HJE238" s="49"/>
      <c r="HJH238" s="49"/>
      <c r="HJQ238" s="49"/>
      <c r="HJT238" s="49"/>
      <c r="HJW238" s="49"/>
      <c r="HJZ238" s="49"/>
      <c r="HKI238" s="49"/>
      <c r="HKO238" s="49"/>
      <c r="HKR238" s="49"/>
      <c r="HKU238" s="49"/>
      <c r="HKX238" s="49"/>
      <c r="HLD238" s="49"/>
      <c r="HLG238" s="49"/>
      <c r="HLM238" s="49"/>
      <c r="HLO238" s="49"/>
      <c r="HLP238" s="49"/>
      <c r="HLR238" s="49"/>
      <c r="HMI238" s="49"/>
      <c r="HMN238" s="49"/>
      <c r="HMT238" s="49"/>
      <c r="HMW238" s="49"/>
      <c r="HMZ238" s="49"/>
      <c r="HNH238" s="49"/>
      <c r="HOD238" s="49"/>
      <c r="HOE238" s="49"/>
      <c r="HOF238" s="49"/>
      <c r="HOG238" s="49"/>
      <c r="HOH238" s="49"/>
      <c r="HOI238" s="49"/>
      <c r="HPA238" s="49"/>
      <c r="HPB238" s="49"/>
      <c r="HPE238" s="49"/>
      <c r="HPH238" s="49"/>
      <c r="HPJ238" s="49"/>
      <c r="HPL238" s="49"/>
      <c r="HPO238" s="49"/>
      <c r="HPR238" s="49"/>
      <c r="HPU238" s="49"/>
      <c r="HPX238" s="49"/>
      <c r="HQA238" s="49"/>
      <c r="HQD238" s="49"/>
      <c r="HQG238" s="49"/>
      <c r="HQJ238" s="49"/>
      <c r="HQL238" s="49"/>
      <c r="HQY238" s="49"/>
      <c r="HQZ238" s="49"/>
      <c r="HRA238" s="49"/>
      <c r="HRB238" s="49"/>
      <c r="HRC238" s="49"/>
      <c r="HRD238" s="49"/>
      <c r="HRE238" s="49"/>
      <c r="HRF238" s="49"/>
      <c r="HRG238" s="49"/>
      <c r="HRH238" s="49"/>
      <c r="HRI238" s="49"/>
      <c r="HRJ238" s="49"/>
      <c r="HRK238" s="49"/>
      <c r="HRL238" s="49"/>
      <c r="HRM238" s="49"/>
      <c r="HRN238" s="49"/>
      <c r="HRO238" s="49"/>
      <c r="HRP238" s="49"/>
      <c r="HRQ238" s="49"/>
      <c r="HRR238" s="49"/>
      <c r="HRS238" s="49"/>
      <c r="HRT238" s="49"/>
      <c r="HRU238" s="49"/>
      <c r="HRV238" s="49"/>
      <c r="HRW238" s="49"/>
      <c r="HRX238" s="49"/>
      <c r="HRY238" s="49"/>
      <c r="HRZ238" s="49"/>
      <c r="HSA238" s="49"/>
      <c r="HSB238" s="49"/>
      <c r="HSC238" s="49"/>
      <c r="HSD238" s="49"/>
      <c r="HSE238" s="49"/>
      <c r="HSF238" s="49"/>
      <c r="HSG238" s="49"/>
      <c r="HSH238" s="49"/>
      <c r="HSI238" s="49"/>
      <c r="HSJ238" s="49"/>
      <c r="HSK238" s="49"/>
      <c r="HSL238" s="49"/>
      <c r="HSO238" s="49"/>
      <c r="HSR238" s="49"/>
      <c r="HSU238" s="49"/>
      <c r="HSX238" s="49"/>
      <c r="HTA238" s="49"/>
      <c r="HTD238" s="49"/>
      <c r="HTM238" s="49"/>
      <c r="HTP238" s="49"/>
      <c r="HTS238" s="49"/>
      <c r="HTV238" s="49"/>
      <c r="HUE238" s="49"/>
      <c r="HUK238" s="49"/>
      <c r="HUN238" s="49"/>
      <c r="HUQ238" s="49"/>
      <c r="HUT238" s="49"/>
      <c r="HUZ238" s="49"/>
      <c r="HVC238" s="49"/>
      <c r="HVI238" s="49"/>
      <c r="HVK238" s="49"/>
      <c r="HVL238" s="49"/>
      <c r="HVN238" s="49"/>
      <c r="HWE238" s="49"/>
      <c r="HWJ238" s="49"/>
      <c r="HWP238" s="49"/>
      <c r="HWS238" s="49"/>
      <c r="HWV238" s="49"/>
      <c r="HXD238" s="49"/>
      <c r="HXZ238" s="49"/>
      <c r="HYA238" s="49"/>
      <c r="HYB238" s="49"/>
      <c r="HYC238" s="49"/>
      <c r="HYD238" s="49"/>
      <c r="HYE238" s="49"/>
      <c r="HYW238" s="49"/>
      <c r="HYX238" s="49"/>
      <c r="HZA238" s="49"/>
      <c r="HZD238" s="49"/>
      <c r="HZF238" s="49"/>
      <c r="HZH238" s="49"/>
      <c r="HZK238" s="49"/>
      <c r="HZN238" s="49"/>
      <c r="HZQ238" s="49"/>
      <c r="HZT238" s="49"/>
      <c r="HZW238" s="49"/>
      <c r="HZZ238" s="49"/>
      <c r="IAC238" s="49"/>
      <c r="IAF238" s="49"/>
      <c r="IAH238" s="49"/>
      <c r="IAU238" s="49"/>
      <c r="IAV238" s="49"/>
      <c r="IAW238" s="49"/>
      <c r="IAX238" s="49"/>
      <c r="IAY238" s="49"/>
      <c r="IAZ238" s="49"/>
      <c r="IBA238" s="49"/>
      <c r="IBB238" s="49"/>
      <c r="IBC238" s="49"/>
      <c r="IBD238" s="49"/>
      <c r="IBE238" s="49"/>
      <c r="IBF238" s="49"/>
      <c r="IBG238" s="49"/>
      <c r="IBH238" s="49"/>
      <c r="IBI238" s="49"/>
      <c r="IBJ238" s="49"/>
      <c r="IBK238" s="49"/>
      <c r="IBL238" s="49"/>
      <c r="IBM238" s="49"/>
      <c r="IBN238" s="49"/>
      <c r="IBO238" s="49"/>
      <c r="IBP238" s="49"/>
      <c r="IBQ238" s="49"/>
      <c r="IBR238" s="49"/>
      <c r="IBS238" s="49"/>
      <c r="IBT238" s="49"/>
      <c r="IBU238" s="49"/>
      <c r="IBV238" s="49"/>
      <c r="IBW238" s="49"/>
      <c r="IBX238" s="49"/>
      <c r="IBY238" s="49"/>
      <c r="IBZ238" s="49"/>
      <c r="ICA238" s="49"/>
      <c r="ICB238" s="49"/>
      <c r="ICC238" s="49"/>
      <c r="ICD238" s="49"/>
      <c r="ICE238" s="49"/>
      <c r="ICF238" s="49"/>
      <c r="ICG238" s="49"/>
      <c r="ICH238" s="49"/>
      <c r="ICK238" s="49"/>
      <c r="ICN238" s="49"/>
      <c r="ICQ238" s="49"/>
      <c r="ICT238" s="49"/>
      <c r="ICW238" s="49"/>
      <c r="ICZ238" s="49"/>
      <c r="IDI238" s="49"/>
      <c r="IDL238" s="49"/>
      <c r="IDO238" s="49"/>
      <c r="IDR238" s="49"/>
      <c r="IEA238" s="49"/>
      <c r="IEG238" s="49"/>
      <c r="IEJ238" s="49"/>
      <c r="IEM238" s="49"/>
      <c r="IEP238" s="49"/>
      <c r="IEV238" s="49"/>
      <c r="IEY238" s="49"/>
      <c r="IFE238" s="49"/>
      <c r="IFG238" s="49"/>
      <c r="IFH238" s="49"/>
      <c r="IFJ238" s="49"/>
      <c r="IGA238" s="49"/>
      <c r="IGF238" s="49"/>
      <c r="IGL238" s="49"/>
      <c r="IGO238" s="49"/>
      <c r="IGR238" s="49"/>
      <c r="IGZ238" s="49"/>
      <c r="IHV238" s="49"/>
      <c r="IHW238" s="49"/>
      <c r="IHX238" s="49"/>
      <c r="IHY238" s="49"/>
      <c r="IHZ238" s="49"/>
      <c r="IIA238" s="49"/>
      <c r="IIS238" s="49"/>
      <c r="IIT238" s="49"/>
      <c r="IIW238" s="49"/>
      <c r="IIZ238" s="49"/>
      <c r="IJB238" s="49"/>
      <c r="IJD238" s="49"/>
      <c r="IJG238" s="49"/>
      <c r="IJJ238" s="49"/>
      <c r="IJM238" s="49"/>
      <c r="IJP238" s="49"/>
      <c r="IJS238" s="49"/>
      <c r="IJV238" s="49"/>
      <c r="IJY238" s="49"/>
      <c r="IKB238" s="49"/>
      <c r="IKD238" s="49"/>
      <c r="IKQ238" s="49"/>
      <c r="IKR238" s="49"/>
      <c r="IKS238" s="49"/>
      <c r="IKT238" s="49"/>
      <c r="IKU238" s="49"/>
      <c r="IKV238" s="49"/>
      <c r="IKW238" s="49"/>
      <c r="IKX238" s="49"/>
      <c r="IKY238" s="49"/>
      <c r="IKZ238" s="49"/>
      <c r="ILA238" s="49"/>
      <c r="ILB238" s="49"/>
      <c r="ILC238" s="49"/>
      <c r="ILD238" s="49"/>
      <c r="ILE238" s="49"/>
      <c r="ILF238" s="49"/>
      <c r="ILG238" s="49"/>
      <c r="ILH238" s="49"/>
      <c r="ILI238" s="49"/>
      <c r="ILJ238" s="49"/>
      <c r="ILK238" s="49"/>
      <c r="ILL238" s="49"/>
      <c r="ILM238" s="49"/>
      <c r="ILN238" s="49"/>
      <c r="ILO238" s="49"/>
      <c r="ILP238" s="49"/>
      <c r="ILQ238" s="49"/>
      <c r="ILR238" s="49"/>
      <c r="ILS238" s="49"/>
      <c r="ILT238" s="49"/>
      <c r="ILU238" s="49"/>
      <c r="ILV238" s="49"/>
      <c r="ILW238" s="49"/>
      <c r="ILX238" s="49"/>
      <c r="ILY238" s="49"/>
      <c r="ILZ238" s="49"/>
      <c r="IMA238" s="49"/>
      <c r="IMB238" s="49"/>
      <c r="IMC238" s="49"/>
      <c r="IMD238" s="49"/>
      <c r="IMG238" s="49"/>
      <c r="IMJ238" s="49"/>
      <c r="IMM238" s="49"/>
      <c r="IMP238" s="49"/>
      <c r="IMS238" s="49"/>
      <c r="IMV238" s="49"/>
      <c r="INE238" s="49"/>
      <c r="INH238" s="49"/>
      <c r="INK238" s="49"/>
      <c r="INN238" s="49"/>
      <c r="INW238" s="49"/>
      <c r="IOC238" s="49"/>
      <c r="IOF238" s="49"/>
      <c r="IOI238" s="49"/>
      <c r="IOL238" s="49"/>
      <c r="IOR238" s="49"/>
      <c r="IOU238" s="49"/>
      <c r="IPA238" s="49"/>
      <c r="IPC238" s="49"/>
      <c r="IPD238" s="49"/>
      <c r="IPF238" s="49"/>
      <c r="IPW238" s="49"/>
      <c r="IQB238" s="49"/>
      <c r="IQH238" s="49"/>
      <c r="IQK238" s="49"/>
      <c r="IQN238" s="49"/>
      <c r="IQV238" s="49"/>
      <c r="IRR238" s="49"/>
      <c r="IRS238" s="49"/>
      <c r="IRT238" s="49"/>
      <c r="IRU238" s="49"/>
      <c r="IRV238" s="49"/>
      <c r="IRW238" s="49"/>
      <c r="ISO238" s="49"/>
      <c r="ISP238" s="49"/>
      <c r="ISS238" s="49"/>
      <c r="ISV238" s="49"/>
      <c r="ISX238" s="49"/>
      <c r="ISZ238" s="49"/>
      <c r="ITC238" s="49"/>
      <c r="ITF238" s="49"/>
      <c r="ITI238" s="49"/>
      <c r="ITL238" s="49"/>
      <c r="ITO238" s="49"/>
      <c r="ITR238" s="49"/>
      <c r="ITU238" s="49"/>
      <c r="ITX238" s="49"/>
      <c r="ITZ238" s="49"/>
      <c r="IUM238" s="49"/>
      <c r="IUN238" s="49"/>
      <c r="IUO238" s="49"/>
      <c r="IUP238" s="49"/>
      <c r="IUQ238" s="49"/>
      <c r="IUR238" s="49"/>
      <c r="IUS238" s="49"/>
      <c r="IUT238" s="49"/>
      <c r="IUU238" s="49"/>
      <c r="IUV238" s="49"/>
      <c r="IUW238" s="49"/>
      <c r="IUX238" s="49"/>
      <c r="IUY238" s="49"/>
      <c r="IUZ238" s="49"/>
      <c r="IVA238" s="49"/>
      <c r="IVB238" s="49"/>
      <c r="IVC238" s="49"/>
      <c r="IVD238" s="49"/>
      <c r="IVE238" s="49"/>
      <c r="IVF238" s="49"/>
      <c r="IVG238" s="49"/>
      <c r="IVH238" s="49"/>
      <c r="IVI238" s="49"/>
      <c r="IVJ238" s="49"/>
      <c r="IVK238" s="49"/>
      <c r="IVL238" s="49"/>
      <c r="IVM238" s="49"/>
      <c r="IVN238" s="49"/>
      <c r="IVO238" s="49"/>
      <c r="IVP238" s="49"/>
      <c r="IVQ238" s="49"/>
      <c r="IVR238" s="49"/>
      <c r="IVS238" s="49"/>
      <c r="IVT238" s="49"/>
      <c r="IVU238" s="49"/>
      <c r="IVV238" s="49"/>
      <c r="IVW238" s="49"/>
      <c r="IVX238" s="49"/>
      <c r="IVY238" s="49"/>
      <c r="IVZ238" s="49"/>
      <c r="IWC238" s="49"/>
      <c r="IWF238" s="49"/>
      <c r="IWI238" s="49"/>
      <c r="IWL238" s="49"/>
      <c r="IWO238" s="49"/>
      <c r="IWR238" s="49"/>
      <c r="IXA238" s="49"/>
      <c r="IXD238" s="49"/>
      <c r="IXG238" s="49"/>
      <c r="IXJ238" s="49"/>
      <c r="IXS238" s="49"/>
      <c r="IXY238" s="49"/>
      <c r="IYB238" s="49"/>
      <c r="IYE238" s="49"/>
      <c r="IYH238" s="49"/>
      <c r="IYN238" s="49"/>
      <c r="IYQ238" s="49"/>
      <c r="IYW238" s="49"/>
      <c r="IYY238" s="49"/>
      <c r="IYZ238" s="49"/>
      <c r="IZB238" s="49"/>
      <c r="IZS238" s="49"/>
      <c r="IZX238" s="49"/>
      <c r="JAD238" s="49"/>
      <c r="JAG238" s="49"/>
      <c r="JAJ238" s="49"/>
      <c r="JAR238" s="49"/>
      <c r="JBN238" s="49"/>
      <c r="JBO238" s="49"/>
      <c r="JBP238" s="49"/>
      <c r="JBQ238" s="49"/>
      <c r="JBR238" s="49"/>
      <c r="JBS238" s="49"/>
      <c r="JCK238" s="49"/>
      <c r="JCL238" s="49"/>
      <c r="JCO238" s="49"/>
      <c r="JCR238" s="49"/>
      <c r="JCT238" s="49"/>
      <c r="JCV238" s="49"/>
      <c r="JCY238" s="49"/>
      <c r="JDB238" s="49"/>
      <c r="JDE238" s="49"/>
      <c r="JDH238" s="49"/>
      <c r="JDK238" s="49"/>
      <c r="JDN238" s="49"/>
      <c r="JDQ238" s="49"/>
      <c r="JDT238" s="49"/>
      <c r="JDV238" s="49"/>
      <c r="JEI238" s="49"/>
      <c r="JEJ238" s="49"/>
      <c r="JEK238" s="49"/>
      <c r="JEL238" s="49"/>
      <c r="JEM238" s="49"/>
      <c r="JEN238" s="49"/>
      <c r="JEO238" s="49"/>
      <c r="JEP238" s="49"/>
      <c r="JEQ238" s="49"/>
      <c r="JER238" s="49"/>
      <c r="JES238" s="49"/>
      <c r="JET238" s="49"/>
      <c r="JEU238" s="49"/>
      <c r="JEV238" s="49"/>
      <c r="JEW238" s="49"/>
      <c r="JEX238" s="49"/>
      <c r="JEY238" s="49"/>
      <c r="JEZ238" s="49"/>
      <c r="JFA238" s="49"/>
      <c r="JFB238" s="49"/>
      <c r="JFC238" s="49"/>
      <c r="JFD238" s="49"/>
      <c r="JFE238" s="49"/>
      <c r="JFF238" s="49"/>
      <c r="JFG238" s="49"/>
      <c r="JFH238" s="49"/>
      <c r="JFI238" s="49"/>
      <c r="JFJ238" s="49"/>
      <c r="JFK238" s="49"/>
      <c r="JFL238" s="49"/>
      <c r="JFM238" s="49"/>
      <c r="JFN238" s="49"/>
      <c r="JFO238" s="49"/>
      <c r="JFP238" s="49"/>
      <c r="JFQ238" s="49"/>
      <c r="JFR238" s="49"/>
      <c r="JFS238" s="49"/>
      <c r="JFT238" s="49"/>
      <c r="JFU238" s="49"/>
      <c r="JFV238" s="49"/>
      <c r="JFY238" s="49"/>
      <c r="JGB238" s="49"/>
      <c r="JGE238" s="49"/>
      <c r="JGH238" s="49"/>
      <c r="JGK238" s="49"/>
      <c r="JGN238" s="49"/>
      <c r="JGW238" s="49"/>
      <c r="JGZ238" s="49"/>
      <c r="JHC238" s="49"/>
      <c r="JHF238" s="49"/>
      <c r="JHO238" s="49"/>
      <c r="JHU238" s="49"/>
      <c r="JHX238" s="49"/>
      <c r="JIA238" s="49"/>
      <c r="JID238" s="49"/>
      <c r="JIJ238" s="49"/>
      <c r="JIM238" s="49"/>
      <c r="JIS238" s="49"/>
      <c r="JIU238" s="49"/>
      <c r="JIV238" s="49"/>
      <c r="JIX238" s="49"/>
      <c r="JJO238" s="49"/>
      <c r="JJT238" s="49"/>
      <c r="JJZ238" s="49"/>
      <c r="JKC238" s="49"/>
      <c r="JKF238" s="49"/>
      <c r="JKN238" s="49"/>
      <c r="JLJ238" s="49"/>
      <c r="JLK238" s="49"/>
      <c r="JLL238" s="49"/>
      <c r="JLM238" s="49"/>
      <c r="JLN238" s="49"/>
      <c r="JLO238" s="49"/>
      <c r="JMG238" s="49"/>
      <c r="JMH238" s="49"/>
      <c r="JMK238" s="49"/>
      <c r="JMN238" s="49"/>
      <c r="JMP238" s="49"/>
      <c r="JMR238" s="49"/>
      <c r="JMU238" s="49"/>
      <c r="JMX238" s="49"/>
      <c r="JNA238" s="49"/>
      <c r="JND238" s="49"/>
      <c r="JNG238" s="49"/>
      <c r="JNJ238" s="49"/>
      <c r="JNM238" s="49"/>
      <c r="JNP238" s="49"/>
      <c r="JNR238" s="49"/>
      <c r="JOE238" s="49"/>
      <c r="JOF238" s="49"/>
      <c r="JOG238" s="49"/>
      <c r="JOH238" s="49"/>
      <c r="JOI238" s="49"/>
      <c r="JOJ238" s="49"/>
      <c r="JOK238" s="49"/>
      <c r="JOL238" s="49"/>
      <c r="JOM238" s="49"/>
      <c r="JON238" s="49"/>
      <c r="JOO238" s="49"/>
      <c r="JOP238" s="49"/>
      <c r="JOQ238" s="49"/>
      <c r="JOR238" s="49"/>
      <c r="JOS238" s="49"/>
      <c r="JOT238" s="49"/>
      <c r="JOU238" s="49"/>
      <c r="JOV238" s="49"/>
      <c r="JOW238" s="49"/>
      <c r="JOX238" s="49"/>
      <c r="JOY238" s="49"/>
      <c r="JOZ238" s="49"/>
      <c r="JPA238" s="49"/>
      <c r="JPB238" s="49"/>
      <c r="JPC238" s="49"/>
      <c r="JPD238" s="49"/>
      <c r="JPE238" s="49"/>
      <c r="JPF238" s="49"/>
      <c r="JPG238" s="49"/>
      <c r="JPH238" s="49"/>
      <c r="JPI238" s="49"/>
      <c r="JPJ238" s="49"/>
      <c r="JPK238" s="49"/>
      <c r="JPL238" s="49"/>
      <c r="JPM238" s="49"/>
      <c r="JPN238" s="49"/>
      <c r="JPO238" s="49"/>
      <c r="JPP238" s="49"/>
      <c r="JPQ238" s="49"/>
      <c r="JPR238" s="49"/>
      <c r="JPU238" s="49"/>
      <c r="JPX238" s="49"/>
      <c r="JQA238" s="49"/>
      <c r="JQD238" s="49"/>
      <c r="JQG238" s="49"/>
      <c r="JQJ238" s="49"/>
      <c r="JQS238" s="49"/>
      <c r="JQV238" s="49"/>
      <c r="JQY238" s="49"/>
      <c r="JRB238" s="49"/>
      <c r="JRK238" s="49"/>
      <c r="JRQ238" s="49"/>
      <c r="JRT238" s="49"/>
      <c r="JRW238" s="49"/>
      <c r="JRZ238" s="49"/>
      <c r="JSF238" s="49"/>
      <c r="JSI238" s="49"/>
      <c r="JSO238" s="49"/>
      <c r="JSQ238" s="49"/>
      <c r="JSR238" s="49"/>
      <c r="JST238" s="49"/>
      <c r="JTK238" s="49"/>
      <c r="JTP238" s="49"/>
      <c r="JTV238" s="49"/>
      <c r="JTY238" s="49"/>
      <c r="JUB238" s="49"/>
      <c r="JUJ238" s="49"/>
      <c r="JVF238" s="49"/>
      <c r="JVG238" s="49"/>
      <c r="JVH238" s="49"/>
      <c r="JVI238" s="49"/>
      <c r="JVJ238" s="49"/>
      <c r="JVK238" s="49"/>
      <c r="JWC238" s="49"/>
      <c r="JWD238" s="49"/>
      <c r="JWG238" s="49"/>
      <c r="JWJ238" s="49"/>
      <c r="JWL238" s="49"/>
      <c r="JWN238" s="49"/>
      <c r="JWQ238" s="49"/>
      <c r="JWT238" s="49"/>
      <c r="JWW238" s="49"/>
      <c r="JWZ238" s="49"/>
      <c r="JXC238" s="49"/>
      <c r="JXF238" s="49"/>
      <c r="JXI238" s="49"/>
      <c r="JXL238" s="49"/>
      <c r="JXN238" s="49"/>
      <c r="JYA238" s="49"/>
      <c r="JYB238" s="49"/>
      <c r="JYC238" s="49"/>
      <c r="JYD238" s="49"/>
      <c r="JYE238" s="49"/>
      <c r="JYF238" s="49"/>
      <c r="JYG238" s="49"/>
      <c r="JYH238" s="49"/>
      <c r="JYI238" s="49"/>
      <c r="JYJ238" s="49"/>
      <c r="JYK238" s="49"/>
      <c r="JYL238" s="49"/>
      <c r="JYM238" s="49"/>
      <c r="JYN238" s="49"/>
      <c r="JYO238" s="49"/>
      <c r="JYP238" s="49"/>
      <c r="JYQ238" s="49"/>
      <c r="JYR238" s="49"/>
      <c r="JYS238" s="49"/>
      <c r="JYT238" s="49"/>
      <c r="JYU238" s="49"/>
      <c r="JYV238" s="49"/>
      <c r="JYW238" s="49"/>
      <c r="JYX238" s="49"/>
      <c r="JYY238" s="49"/>
      <c r="JYZ238" s="49"/>
      <c r="JZA238" s="49"/>
      <c r="JZB238" s="49"/>
      <c r="JZC238" s="49"/>
      <c r="JZD238" s="49"/>
      <c r="JZE238" s="49"/>
      <c r="JZF238" s="49"/>
      <c r="JZG238" s="49"/>
      <c r="JZH238" s="49"/>
      <c r="JZI238" s="49"/>
      <c r="JZJ238" s="49"/>
      <c r="JZK238" s="49"/>
      <c r="JZL238" s="49"/>
      <c r="JZM238" s="49"/>
      <c r="JZN238" s="49"/>
      <c r="JZQ238" s="49"/>
      <c r="JZT238" s="49"/>
      <c r="JZW238" s="49"/>
      <c r="JZZ238" s="49"/>
      <c r="KAC238" s="49"/>
      <c r="KAF238" s="49"/>
      <c r="KAO238" s="49"/>
      <c r="KAR238" s="49"/>
      <c r="KAU238" s="49"/>
      <c r="KAX238" s="49"/>
      <c r="KBG238" s="49"/>
      <c r="KBM238" s="49"/>
      <c r="KBP238" s="49"/>
      <c r="KBS238" s="49"/>
      <c r="KBV238" s="49"/>
      <c r="KCB238" s="49"/>
      <c r="KCE238" s="49"/>
      <c r="KCK238" s="49"/>
      <c r="KCM238" s="49"/>
      <c r="KCN238" s="49"/>
      <c r="KCP238" s="49"/>
      <c r="KDG238" s="49"/>
      <c r="KDL238" s="49"/>
      <c r="KDR238" s="49"/>
      <c r="KDU238" s="49"/>
      <c r="KDX238" s="49"/>
      <c r="KEF238" s="49"/>
      <c r="KFB238" s="49"/>
      <c r="KFC238" s="49"/>
      <c r="KFD238" s="49"/>
      <c r="KFE238" s="49"/>
      <c r="KFF238" s="49"/>
      <c r="KFG238" s="49"/>
      <c r="KFY238" s="49"/>
      <c r="KFZ238" s="49"/>
      <c r="KGC238" s="49"/>
      <c r="KGF238" s="49"/>
      <c r="KGH238" s="49"/>
      <c r="KGJ238" s="49"/>
      <c r="KGM238" s="49"/>
      <c r="KGP238" s="49"/>
      <c r="KGS238" s="49"/>
      <c r="KGV238" s="49"/>
      <c r="KGY238" s="49"/>
      <c r="KHB238" s="49"/>
      <c r="KHE238" s="49"/>
      <c r="KHH238" s="49"/>
      <c r="KHJ238" s="49"/>
      <c r="KHW238" s="49"/>
      <c r="KHX238" s="49"/>
      <c r="KHY238" s="49"/>
      <c r="KHZ238" s="49"/>
      <c r="KIA238" s="49"/>
      <c r="KIB238" s="49"/>
      <c r="KIC238" s="49"/>
      <c r="KID238" s="49"/>
      <c r="KIE238" s="49"/>
      <c r="KIF238" s="49"/>
      <c r="KIG238" s="49"/>
      <c r="KIH238" s="49"/>
      <c r="KII238" s="49"/>
      <c r="KIJ238" s="49"/>
      <c r="KIK238" s="49"/>
      <c r="KIL238" s="49"/>
      <c r="KIM238" s="49"/>
      <c r="KIN238" s="49"/>
      <c r="KIO238" s="49"/>
      <c r="KIP238" s="49"/>
      <c r="KIQ238" s="49"/>
      <c r="KIR238" s="49"/>
      <c r="KIS238" s="49"/>
      <c r="KIT238" s="49"/>
      <c r="KIU238" s="49"/>
      <c r="KIV238" s="49"/>
      <c r="KIW238" s="49"/>
      <c r="KIX238" s="49"/>
      <c r="KIY238" s="49"/>
      <c r="KIZ238" s="49"/>
      <c r="KJA238" s="49"/>
      <c r="KJB238" s="49"/>
      <c r="KJC238" s="49"/>
      <c r="KJD238" s="49"/>
      <c r="KJE238" s="49"/>
      <c r="KJF238" s="49"/>
      <c r="KJG238" s="49"/>
      <c r="KJH238" s="49"/>
      <c r="KJI238" s="49"/>
      <c r="KJJ238" s="49"/>
      <c r="KJM238" s="49"/>
      <c r="KJP238" s="49"/>
      <c r="KJS238" s="49"/>
      <c r="KJV238" s="49"/>
      <c r="KJY238" s="49"/>
      <c r="KKB238" s="49"/>
      <c r="KKK238" s="49"/>
      <c r="KKN238" s="49"/>
      <c r="KKQ238" s="49"/>
      <c r="KKT238" s="49"/>
      <c r="KLC238" s="49"/>
      <c r="KLI238" s="49"/>
      <c r="KLL238" s="49"/>
      <c r="KLO238" s="49"/>
      <c r="KLR238" s="49"/>
      <c r="KLX238" s="49"/>
      <c r="KMA238" s="49"/>
      <c r="KMG238" s="49"/>
      <c r="KMI238" s="49"/>
      <c r="KMJ238" s="49"/>
      <c r="KML238" s="49"/>
      <c r="KNC238" s="49"/>
      <c r="KNH238" s="49"/>
      <c r="KNN238" s="49"/>
      <c r="KNQ238" s="49"/>
      <c r="KNT238" s="49"/>
      <c r="KOB238" s="49"/>
      <c r="KOX238" s="49"/>
      <c r="KOY238" s="49"/>
      <c r="KOZ238" s="49"/>
      <c r="KPA238" s="49"/>
      <c r="KPB238" s="49"/>
      <c r="KPC238" s="49"/>
      <c r="KPU238" s="49"/>
      <c r="KPV238" s="49"/>
      <c r="KPY238" s="49"/>
      <c r="KQB238" s="49"/>
      <c r="KQD238" s="49"/>
      <c r="KQF238" s="49"/>
      <c r="KQI238" s="49"/>
      <c r="KQL238" s="49"/>
      <c r="KQO238" s="49"/>
      <c r="KQR238" s="49"/>
      <c r="KQU238" s="49"/>
      <c r="KQX238" s="49"/>
      <c r="KRA238" s="49"/>
      <c r="KRD238" s="49"/>
      <c r="KRF238" s="49"/>
      <c r="KRS238" s="49"/>
      <c r="KRT238" s="49"/>
      <c r="KRU238" s="49"/>
      <c r="KRV238" s="49"/>
      <c r="KRW238" s="49"/>
      <c r="KRX238" s="49"/>
      <c r="KRY238" s="49"/>
      <c r="KRZ238" s="49"/>
      <c r="KSA238" s="49"/>
      <c r="KSB238" s="49"/>
      <c r="KSC238" s="49"/>
      <c r="KSD238" s="49"/>
      <c r="KSE238" s="49"/>
      <c r="KSF238" s="49"/>
      <c r="KSG238" s="49"/>
      <c r="KSH238" s="49"/>
      <c r="KSI238" s="49"/>
      <c r="KSJ238" s="49"/>
      <c r="KSK238" s="49"/>
      <c r="KSL238" s="49"/>
      <c r="KSM238" s="49"/>
      <c r="KSN238" s="49"/>
      <c r="KSO238" s="49"/>
      <c r="KSP238" s="49"/>
      <c r="KSQ238" s="49"/>
      <c r="KSR238" s="49"/>
      <c r="KSS238" s="49"/>
      <c r="KST238" s="49"/>
      <c r="KSU238" s="49"/>
      <c r="KSV238" s="49"/>
      <c r="KSW238" s="49"/>
      <c r="KSX238" s="49"/>
      <c r="KSY238" s="49"/>
      <c r="KSZ238" s="49"/>
      <c r="KTA238" s="49"/>
      <c r="KTB238" s="49"/>
      <c r="KTC238" s="49"/>
      <c r="KTD238" s="49"/>
      <c r="KTE238" s="49"/>
      <c r="KTF238" s="49"/>
      <c r="KTI238" s="49"/>
      <c r="KTL238" s="49"/>
      <c r="KTO238" s="49"/>
      <c r="KTR238" s="49"/>
      <c r="KTU238" s="49"/>
      <c r="KTX238" s="49"/>
      <c r="KUG238" s="49"/>
      <c r="KUJ238" s="49"/>
      <c r="KUM238" s="49"/>
      <c r="KUP238" s="49"/>
      <c r="KUY238" s="49"/>
      <c r="KVE238" s="49"/>
      <c r="KVH238" s="49"/>
      <c r="KVK238" s="49"/>
      <c r="KVN238" s="49"/>
      <c r="KVT238" s="49"/>
      <c r="KVW238" s="49"/>
      <c r="KWC238" s="49"/>
      <c r="KWE238" s="49"/>
      <c r="KWF238" s="49"/>
      <c r="KWH238" s="49"/>
      <c r="KWY238" s="49"/>
      <c r="KXD238" s="49"/>
      <c r="KXJ238" s="49"/>
      <c r="KXM238" s="49"/>
      <c r="KXP238" s="49"/>
      <c r="KXX238" s="49"/>
      <c r="KYT238" s="49"/>
      <c r="KYU238" s="49"/>
      <c r="KYV238" s="49"/>
      <c r="KYW238" s="49"/>
      <c r="KYX238" s="49"/>
      <c r="KYY238" s="49"/>
      <c r="KZQ238" s="49"/>
      <c r="KZR238" s="49"/>
      <c r="KZU238" s="49"/>
      <c r="KZX238" s="49"/>
      <c r="KZZ238" s="49"/>
      <c r="LAB238" s="49"/>
      <c r="LAE238" s="49"/>
      <c r="LAH238" s="49"/>
      <c r="LAK238" s="49"/>
      <c r="LAN238" s="49"/>
      <c r="LAQ238" s="49"/>
      <c r="LAT238" s="49"/>
      <c r="LAW238" s="49"/>
      <c r="LAZ238" s="49"/>
      <c r="LBB238" s="49"/>
      <c r="LBO238" s="49"/>
      <c r="LBP238" s="49"/>
      <c r="LBQ238" s="49"/>
      <c r="LBR238" s="49"/>
      <c r="LBS238" s="49"/>
      <c r="LBT238" s="49"/>
      <c r="LBU238" s="49"/>
      <c r="LBV238" s="49"/>
      <c r="LBW238" s="49"/>
      <c r="LBX238" s="49"/>
      <c r="LBY238" s="49"/>
      <c r="LBZ238" s="49"/>
      <c r="LCA238" s="49"/>
      <c r="LCB238" s="49"/>
      <c r="LCC238" s="49"/>
      <c r="LCD238" s="49"/>
      <c r="LCE238" s="49"/>
      <c r="LCF238" s="49"/>
      <c r="LCG238" s="49"/>
      <c r="LCH238" s="49"/>
      <c r="LCI238" s="49"/>
      <c r="LCJ238" s="49"/>
      <c r="LCK238" s="49"/>
      <c r="LCL238" s="49"/>
      <c r="LCM238" s="49"/>
      <c r="LCN238" s="49"/>
      <c r="LCO238" s="49"/>
      <c r="LCP238" s="49"/>
      <c r="LCQ238" s="49"/>
      <c r="LCR238" s="49"/>
      <c r="LCS238" s="49"/>
      <c r="LCT238" s="49"/>
      <c r="LCU238" s="49"/>
      <c r="LCV238" s="49"/>
      <c r="LCW238" s="49"/>
      <c r="LCX238" s="49"/>
      <c r="LCY238" s="49"/>
      <c r="LCZ238" s="49"/>
      <c r="LDA238" s="49"/>
      <c r="LDB238" s="49"/>
      <c r="LDE238" s="49"/>
      <c r="LDH238" s="49"/>
      <c r="LDK238" s="49"/>
      <c r="LDN238" s="49"/>
      <c r="LDQ238" s="49"/>
      <c r="LDT238" s="49"/>
      <c r="LEC238" s="49"/>
      <c r="LEF238" s="49"/>
      <c r="LEI238" s="49"/>
      <c r="LEL238" s="49"/>
      <c r="LEU238" s="49"/>
      <c r="LFA238" s="49"/>
      <c r="LFD238" s="49"/>
      <c r="LFG238" s="49"/>
      <c r="LFJ238" s="49"/>
      <c r="LFP238" s="49"/>
      <c r="LFS238" s="49"/>
      <c r="LFY238" s="49"/>
      <c r="LGA238" s="49"/>
      <c r="LGB238" s="49"/>
      <c r="LGD238" s="49"/>
      <c r="LGU238" s="49"/>
      <c r="LGZ238" s="49"/>
      <c r="LHF238" s="49"/>
      <c r="LHI238" s="49"/>
      <c r="LHL238" s="49"/>
      <c r="LHT238" s="49"/>
      <c r="LIP238" s="49"/>
      <c r="LIQ238" s="49"/>
      <c r="LIR238" s="49"/>
      <c r="LIS238" s="49"/>
      <c r="LIT238" s="49"/>
      <c r="LIU238" s="49"/>
      <c r="LJM238" s="49"/>
      <c r="LJN238" s="49"/>
      <c r="LJQ238" s="49"/>
      <c r="LJT238" s="49"/>
      <c r="LJV238" s="49"/>
      <c r="LJX238" s="49"/>
      <c r="LKA238" s="49"/>
      <c r="LKD238" s="49"/>
      <c r="LKG238" s="49"/>
      <c r="LKJ238" s="49"/>
      <c r="LKM238" s="49"/>
      <c r="LKP238" s="49"/>
      <c r="LKS238" s="49"/>
      <c r="LKV238" s="49"/>
      <c r="LKX238" s="49"/>
      <c r="LLK238" s="49"/>
      <c r="LLL238" s="49"/>
      <c r="LLM238" s="49"/>
      <c r="LLN238" s="49"/>
      <c r="LLO238" s="49"/>
      <c r="LLP238" s="49"/>
      <c r="LLQ238" s="49"/>
      <c r="LLR238" s="49"/>
      <c r="LLS238" s="49"/>
      <c r="LLT238" s="49"/>
      <c r="LLU238" s="49"/>
      <c r="LLV238" s="49"/>
      <c r="LLW238" s="49"/>
      <c r="LLX238" s="49"/>
      <c r="LLY238" s="49"/>
      <c r="LLZ238" s="49"/>
      <c r="LMA238" s="49"/>
      <c r="LMB238" s="49"/>
      <c r="LMC238" s="49"/>
      <c r="LMD238" s="49"/>
      <c r="LME238" s="49"/>
      <c r="LMF238" s="49"/>
      <c r="LMG238" s="49"/>
      <c r="LMH238" s="49"/>
      <c r="LMI238" s="49"/>
      <c r="LMJ238" s="49"/>
      <c r="LMK238" s="49"/>
      <c r="LML238" s="49"/>
      <c r="LMM238" s="49"/>
      <c r="LMN238" s="49"/>
      <c r="LMO238" s="49"/>
      <c r="LMP238" s="49"/>
      <c r="LMQ238" s="49"/>
      <c r="LMR238" s="49"/>
      <c r="LMS238" s="49"/>
      <c r="LMT238" s="49"/>
      <c r="LMU238" s="49"/>
      <c r="LMV238" s="49"/>
      <c r="LMW238" s="49"/>
      <c r="LMX238" s="49"/>
      <c r="LNA238" s="49"/>
      <c r="LND238" s="49"/>
      <c r="LNG238" s="49"/>
      <c r="LNJ238" s="49"/>
      <c r="LNM238" s="49"/>
      <c r="LNP238" s="49"/>
      <c r="LNY238" s="49"/>
      <c r="LOB238" s="49"/>
      <c r="LOE238" s="49"/>
      <c r="LOH238" s="49"/>
      <c r="LOQ238" s="49"/>
      <c r="LOW238" s="49"/>
      <c r="LOZ238" s="49"/>
      <c r="LPC238" s="49"/>
      <c r="LPF238" s="49"/>
      <c r="LPL238" s="49"/>
      <c r="LPO238" s="49"/>
      <c r="LPU238" s="49"/>
      <c r="LPW238" s="49"/>
      <c r="LPX238" s="49"/>
      <c r="LPZ238" s="49"/>
      <c r="LQQ238" s="49"/>
      <c r="LQV238" s="49"/>
      <c r="LRB238" s="49"/>
      <c r="LRE238" s="49"/>
      <c r="LRH238" s="49"/>
      <c r="LRP238" s="49"/>
      <c r="LSL238" s="49"/>
      <c r="LSM238" s="49"/>
      <c r="LSN238" s="49"/>
      <c r="LSO238" s="49"/>
      <c r="LSP238" s="49"/>
      <c r="LSQ238" s="49"/>
      <c r="LTI238" s="49"/>
      <c r="LTJ238" s="49"/>
      <c r="LTM238" s="49"/>
      <c r="LTP238" s="49"/>
      <c r="LTR238" s="49"/>
      <c r="LTT238" s="49"/>
      <c r="LTW238" s="49"/>
      <c r="LTZ238" s="49"/>
      <c r="LUC238" s="49"/>
      <c r="LUF238" s="49"/>
      <c r="LUI238" s="49"/>
      <c r="LUL238" s="49"/>
      <c r="LUO238" s="49"/>
      <c r="LUR238" s="49"/>
      <c r="LUT238" s="49"/>
      <c r="LVG238" s="49"/>
      <c r="LVH238" s="49"/>
      <c r="LVI238" s="49"/>
      <c r="LVJ238" s="49"/>
      <c r="LVK238" s="49"/>
      <c r="LVL238" s="49"/>
      <c r="LVM238" s="49"/>
      <c r="LVN238" s="49"/>
      <c r="LVO238" s="49"/>
      <c r="LVP238" s="49"/>
      <c r="LVQ238" s="49"/>
      <c r="LVR238" s="49"/>
      <c r="LVS238" s="49"/>
      <c r="LVT238" s="49"/>
      <c r="LVU238" s="49"/>
      <c r="LVV238" s="49"/>
      <c r="LVW238" s="49"/>
      <c r="LVX238" s="49"/>
      <c r="LVY238" s="49"/>
      <c r="LVZ238" s="49"/>
      <c r="LWA238" s="49"/>
      <c r="LWB238" s="49"/>
      <c r="LWC238" s="49"/>
      <c r="LWD238" s="49"/>
      <c r="LWE238" s="49"/>
      <c r="LWF238" s="49"/>
      <c r="LWG238" s="49"/>
      <c r="LWH238" s="49"/>
      <c r="LWI238" s="49"/>
      <c r="LWJ238" s="49"/>
      <c r="LWK238" s="49"/>
      <c r="LWL238" s="49"/>
      <c r="LWM238" s="49"/>
      <c r="LWN238" s="49"/>
      <c r="LWO238" s="49"/>
      <c r="LWP238" s="49"/>
      <c r="LWQ238" s="49"/>
      <c r="LWR238" s="49"/>
      <c r="LWS238" s="49"/>
      <c r="LWT238" s="49"/>
      <c r="LWW238" s="49"/>
      <c r="LWZ238" s="49"/>
      <c r="LXC238" s="49"/>
      <c r="LXF238" s="49"/>
      <c r="LXI238" s="49"/>
      <c r="LXL238" s="49"/>
      <c r="LXU238" s="49"/>
      <c r="LXX238" s="49"/>
      <c r="LYA238" s="49"/>
      <c r="LYD238" s="49"/>
      <c r="LYM238" s="49"/>
      <c r="LYS238" s="49"/>
      <c r="LYV238" s="49"/>
      <c r="LYY238" s="49"/>
      <c r="LZB238" s="49"/>
      <c r="LZH238" s="49"/>
      <c r="LZK238" s="49"/>
      <c r="LZQ238" s="49"/>
      <c r="LZS238" s="49"/>
      <c r="LZT238" s="49"/>
      <c r="LZV238" s="49"/>
      <c r="MAM238" s="49"/>
      <c r="MAR238" s="49"/>
      <c r="MAX238" s="49"/>
      <c r="MBA238" s="49"/>
      <c r="MBD238" s="49"/>
      <c r="MBL238" s="49"/>
      <c r="MCH238" s="49"/>
      <c r="MCI238" s="49"/>
      <c r="MCJ238" s="49"/>
      <c r="MCK238" s="49"/>
      <c r="MCL238" s="49"/>
      <c r="MCM238" s="49"/>
      <c r="MDE238" s="49"/>
      <c r="MDF238" s="49"/>
      <c r="MDI238" s="49"/>
      <c r="MDL238" s="49"/>
      <c r="MDN238" s="49"/>
      <c r="MDP238" s="49"/>
      <c r="MDS238" s="49"/>
      <c r="MDV238" s="49"/>
      <c r="MDY238" s="49"/>
      <c r="MEB238" s="49"/>
      <c r="MEE238" s="49"/>
      <c r="MEH238" s="49"/>
      <c r="MEK238" s="49"/>
      <c r="MEN238" s="49"/>
      <c r="MEP238" s="49"/>
      <c r="MFC238" s="49"/>
      <c r="MFD238" s="49"/>
      <c r="MFE238" s="49"/>
      <c r="MFF238" s="49"/>
      <c r="MFG238" s="49"/>
      <c r="MFH238" s="49"/>
      <c r="MFI238" s="49"/>
      <c r="MFJ238" s="49"/>
      <c r="MFK238" s="49"/>
      <c r="MFL238" s="49"/>
      <c r="MFM238" s="49"/>
      <c r="MFN238" s="49"/>
      <c r="MFO238" s="49"/>
      <c r="MFP238" s="49"/>
      <c r="MFQ238" s="49"/>
      <c r="MFR238" s="49"/>
      <c r="MFS238" s="49"/>
      <c r="MFT238" s="49"/>
      <c r="MFU238" s="49"/>
      <c r="MFV238" s="49"/>
      <c r="MFW238" s="49"/>
      <c r="MFX238" s="49"/>
      <c r="MFY238" s="49"/>
      <c r="MFZ238" s="49"/>
      <c r="MGA238" s="49"/>
      <c r="MGB238" s="49"/>
      <c r="MGC238" s="49"/>
      <c r="MGD238" s="49"/>
      <c r="MGE238" s="49"/>
      <c r="MGF238" s="49"/>
      <c r="MGG238" s="49"/>
      <c r="MGH238" s="49"/>
      <c r="MGI238" s="49"/>
      <c r="MGJ238" s="49"/>
      <c r="MGK238" s="49"/>
      <c r="MGL238" s="49"/>
      <c r="MGM238" s="49"/>
      <c r="MGN238" s="49"/>
      <c r="MGO238" s="49"/>
      <c r="MGP238" s="49"/>
      <c r="MGS238" s="49"/>
      <c r="MGV238" s="49"/>
      <c r="MGY238" s="49"/>
      <c r="MHB238" s="49"/>
      <c r="MHE238" s="49"/>
      <c r="MHH238" s="49"/>
      <c r="MHQ238" s="49"/>
      <c r="MHT238" s="49"/>
      <c r="MHW238" s="49"/>
      <c r="MHZ238" s="49"/>
      <c r="MII238" s="49"/>
      <c r="MIO238" s="49"/>
      <c r="MIR238" s="49"/>
      <c r="MIU238" s="49"/>
      <c r="MIX238" s="49"/>
      <c r="MJD238" s="49"/>
      <c r="MJG238" s="49"/>
      <c r="MJM238" s="49"/>
      <c r="MJO238" s="49"/>
      <c r="MJP238" s="49"/>
      <c r="MJR238" s="49"/>
      <c r="MKI238" s="49"/>
      <c r="MKN238" s="49"/>
      <c r="MKT238" s="49"/>
      <c r="MKW238" s="49"/>
      <c r="MKZ238" s="49"/>
      <c r="MLH238" s="49"/>
      <c r="MMD238" s="49"/>
      <c r="MME238" s="49"/>
      <c r="MMF238" s="49"/>
      <c r="MMG238" s="49"/>
      <c r="MMH238" s="49"/>
      <c r="MMI238" s="49"/>
      <c r="MNA238" s="49"/>
      <c r="MNB238" s="49"/>
      <c r="MNE238" s="49"/>
      <c r="MNH238" s="49"/>
      <c r="MNJ238" s="49"/>
      <c r="MNL238" s="49"/>
      <c r="MNO238" s="49"/>
      <c r="MNR238" s="49"/>
      <c r="MNU238" s="49"/>
      <c r="MNX238" s="49"/>
      <c r="MOA238" s="49"/>
      <c r="MOD238" s="49"/>
      <c r="MOG238" s="49"/>
      <c r="MOJ238" s="49"/>
      <c r="MOL238" s="49"/>
      <c r="MOY238" s="49"/>
      <c r="MOZ238" s="49"/>
      <c r="MPA238" s="49"/>
      <c r="MPB238" s="49"/>
      <c r="MPC238" s="49"/>
      <c r="MPD238" s="49"/>
      <c r="MPE238" s="49"/>
      <c r="MPF238" s="49"/>
      <c r="MPG238" s="49"/>
      <c r="MPH238" s="49"/>
      <c r="MPI238" s="49"/>
      <c r="MPJ238" s="49"/>
      <c r="MPK238" s="49"/>
      <c r="MPL238" s="49"/>
      <c r="MPM238" s="49"/>
      <c r="MPN238" s="49"/>
      <c r="MPO238" s="49"/>
      <c r="MPP238" s="49"/>
      <c r="MPQ238" s="49"/>
      <c r="MPR238" s="49"/>
      <c r="MPS238" s="49"/>
      <c r="MPT238" s="49"/>
      <c r="MPU238" s="49"/>
      <c r="MPV238" s="49"/>
      <c r="MPW238" s="49"/>
      <c r="MPX238" s="49"/>
      <c r="MPY238" s="49"/>
      <c r="MPZ238" s="49"/>
      <c r="MQA238" s="49"/>
      <c r="MQB238" s="49"/>
      <c r="MQC238" s="49"/>
      <c r="MQD238" s="49"/>
      <c r="MQE238" s="49"/>
      <c r="MQF238" s="49"/>
      <c r="MQG238" s="49"/>
      <c r="MQH238" s="49"/>
      <c r="MQI238" s="49"/>
      <c r="MQJ238" s="49"/>
      <c r="MQK238" s="49"/>
      <c r="MQL238" s="49"/>
      <c r="MQO238" s="49"/>
      <c r="MQR238" s="49"/>
      <c r="MQU238" s="49"/>
      <c r="MQX238" s="49"/>
      <c r="MRA238" s="49"/>
      <c r="MRD238" s="49"/>
      <c r="MRM238" s="49"/>
      <c r="MRP238" s="49"/>
      <c r="MRS238" s="49"/>
      <c r="MRV238" s="49"/>
      <c r="MSE238" s="49"/>
      <c r="MSK238" s="49"/>
      <c r="MSN238" s="49"/>
      <c r="MSQ238" s="49"/>
      <c r="MST238" s="49"/>
      <c r="MSZ238" s="49"/>
      <c r="MTC238" s="49"/>
      <c r="MTI238" s="49"/>
      <c r="MTK238" s="49"/>
      <c r="MTL238" s="49"/>
      <c r="MTN238" s="49"/>
      <c r="MUE238" s="49"/>
      <c r="MUJ238" s="49"/>
      <c r="MUP238" s="49"/>
      <c r="MUS238" s="49"/>
      <c r="MUV238" s="49"/>
      <c r="MVD238" s="49"/>
      <c r="MVZ238" s="49"/>
      <c r="MWA238" s="49"/>
      <c r="MWB238" s="49"/>
      <c r="MWC238" s="49"/>
      <c r="MWD238" s="49"/>
      <c r="MWE238" s="49"/>
      <c r="MWW238" s="49"/>
      <c r="MWX238" s="49"/>
      <c r="MXA238" s="49"/>
      <c r="MXD238" s="49"/>
      <c r="MXF238" s="49"/>
      <c r="MXH238" s="49"/>
      <c r="MXK238" s="49"/>
      <c r="MXN238" s="49"/>
      <c r="MXQ238" s="49"/>
      <c r="MXT238" s="49"/>
      <c r="MXW238" s="49"/>
      <c r="MXZ238" s="49"/>
      <c r="MYC238" s="49"/>
      <c r="MYF238" s="49"/>
      <c r="MYH238" s="49"/>
      <c r="MYU238" s="49"/>
      <c r="MYV238" s="49"/>
      <c r="MYW238" s="49"/>
      <c r="MYX238" s="49"/>
      <c r="MYY238" s="49"/>
      <c r="MYZ238" s="49"/>
      <c r="MZA238" s="49"/>
      <c r="MZB238" s="49"/>
      <c r="MZC238" s="49"/>
      <c r="MZD238" s="49"/>
      <c r="MZE238" s="49"/>
      <c r="MZF238" s="49"/>
      <c r="MZG238" s="49"/>
      <c r="MZH238" s="49"/>
      <c r="MZI238" s="49"/>
      <c r="MZJ238" s="49"/>
      <c r="MZK238" s="49"/>
      <c r="MZL238" s="49"/>
      <c r="MZM238" s="49"/>
      <c r="MZN238" s="49"/>
      <c r="MZO238" s="49"/>
      <c r="MZP238" s="49"/>
      <c r="MZQ238" s="49"/>
      <c r="MZR238" s="49"/>
      <c r="MZS238" s="49"/>
      <c r="MZT238" s="49"/>
      <c r="MZU238" s="49"/>
      <c r="MZV238" s="49"/>
      <c r="MZW238" s="49"/>
      <c r="MZX238" s="49"/>
      <c r="MZY238" s="49"/>
      <c r="MZZ238" s="49"/>
      <c r="NAA238" s="49"/>
      <c r="NAB238" s="49"/>
      <c r="NAC238" s="49"/>
      <c r="NAD238" s="49"/>
      <c r="NAE238" s="49"/>
      <c r="NAF238" s="49"/>
      <c r="NAG238" s="49"/>
      <c r="NAH238" s="49"/>
      <c r="NAK238" s="49"/>
      <c r="NAN238" s="49"/>
      <c r="NAQ238" s="49"/>
      <c r="NAT238" s="49"/>
      <c r="NAW238" s="49"/>
      <c r="NAZ238" s="49"/>
      <c r="NBI238" s="49"/>
      <c r="NBL238" s="49"/>
      <c r="NBO238" s="49"/>
      <c r="NBR238" s="49"/>
      <c r="NCA238" s="49"/>
      <c r="NCG238" s="49"/>
      <c r="NCJ238" s="49"/>
      <c r="NCM238" s="49"/>
      <c r="NCP238" s="49"/>
      <c r="NCV238" s="49"/>
      <c r="NCY238" s="49"/>
      <c r="NDE238" s="49"/>
      <c r="NDG238" s="49"/>
      <c r="NDH238" s="49"/>
      <c r="NDJ238" s="49"/>
      <c r="NEA238" s="49"/>
      <c r="NEF238" s="49"/>
      <c r="NEL238" s="49"/>
      <c r="NEO238" s="49"/>
      <c r="NER238" s="49"/>
      <c r="NEZ238" s="49"/>
      <c r="NFV238" s="49"/>
      <c r="NFW238" s="49"/>
      <c r="NFX238" s="49"/>
      <c r="NFY238" s="49"/>
      <c r="NFZ238" s="49"/>
      <c r="NGA238" s="49"/>
      <c r="NGS238" s="49"/>
      <c r="NGT238" s="49"/>
      <c r="NGW238" s="49"/>
      <c r="NGZ238" s="49"/>
      <c r="NHB238" s="49"/>
      <c r="NHD238" s="49"/>
      <c r="NHG238" s="49"/>
      <c r="NHJ238" s="49"/>
      <c r="NHM238" s="49"/>
      <c r="NHP238" s="49"/>
      <c r="NHS238" s="49"/>
      <c r="NHV238" s="49"/>
      <c r="NHY238" s="49"/>
      <c r="NIB238" s="49"/>
      <c r="NID238" s="49"/>
      <c r="NIQ238" s="49"/>
      <c r="NIR238" s="49"/>
      <c r="NIS238" s="49"/>
      <c r="NIT238" s="49"/>
      <c r="NIU238" s="49"/>
      <c r="NIV238" s="49"/>
      <c r="NIW238" s="49"/>
      <c r="NIX238" s="49"/>
      <c r="NIY238" s="49"/>
      <c r="NIZ238" s="49"/>
      <c r="NJA238" s="49"/>
      <c r="NJB238" s="49"/>
      <c r="NJC238" s="49"/>
      <c r="NJD238" s="49"/>
      <c r="NJE238" s="49"/>
      <c r="NJF238" s="49"/>
      <c r="NJG238" s="49"/>
      <c r="NJH238" s="49"/>
      <c r="NJI238" s="49"/>
      <c r="NJJ238" s="49"/>
      <c r="NJK238" s="49"/>
      <c r="NJL238" s="49"/>
      <c r="NJM238" s="49"/>
      <c r="NJN238" s="49"/>
      <c r="NJO238" s="49"/>
      <c r="NJP238" s="49"/>
      <c r="NJQ238" s="49"/>
      <c r="NJR238" s="49"/>
      <c r="NJS238" s="49"/>
      <c r="NJT238" s="49"/>
      <c r="NJU238" s="49"/>
      <c r="NJV238" s="49"/>
      <c r="NJW238" s="49"/>
      <c r="NJX238" s="49"/>
      <c r="NJY238" s="49"/>
      <c r="NJZ238" s="49"/>
      <c r="NKA238" s="49"/>
      <c r="NKB238" s="49"/>
      <c r="NKC238" s="49"/>
      <c r="NKD238" s="49"/>
      <c r="NKG238" s="49"/>
      <c r="NKJ238" s="49"/>
      <c r="NKM238" s="49"/>
      <c r="NKP238" s="49"/>
      <c r="NKS238" s="49"/>
      <c r="NKV238" s="49"/>
      <c r="NLE238" s="49"/>
      <c r="NLH238" s="49"/>
      <c r="NLK238" s="49"/>
      <c r="NLN238" s="49"/>
      <c r="NLW238" s="49"/>
      <c r="NMC238" s="49"/>
      <c r="NMF238" s="49"/>
      <c r="NMI238" s="49"/>
      <c r="NML238" s="49"/>
      <c r="NMR238" s="49"/>
      <c r="NMU238" s="49"/>
      <c r="NNA238" s="49"/>
      <c r="NNC238" s="49"/>
      <c r="NND238" s="49"/>
      <c r="NNF238" s="49"/>
      <c r="NNW238" s="49"/>
      <c r="NOB238" s="49"/>
      <c r="NOH238" s="49"/>
      <c r="NOK238" s="49"/>
      <c r="NON238" s="49"/>
      <c r="NOV238" s="49"/>
      <c r="NPR238" s="49"/>
      <c r="NPS238" s="49"/>
      <c r="NPT238" s="49"/>
      <c r="NPU238" s="49"/>
      <c r="NPV238" s="49"/>
      <c r="NPW238" s="49"/>
      <c r="NQO238" s="49"/>
      <c r="NQP238" s="49"/>
      <c r="NQS238" s="49"/>
      <c r="NQV238" s="49"/>
      <c r="NQX238" s="49"/>
      <c r="NQZ238" s="49"/>
      <c r="NRC238" s="49"/>
      <c r="NRF238" s="49"/>
      <c r="NRI238" s="49"/>
      <c r="NRL238" s="49"/>
      <c r="NRO238" s="49"/>
      <c r="NRR238" s="49"/>
      <c r="NRU238" s="49"/>
      <c r="NRX238" s="49"/>
      <c r="NRZ238" s="49"/>
      <c r="NSM238" s="49"/>
      <c r="NSN238" s="49"/>
      <c r="NSO238" s="49"/>
      <c r="NSP238" s="49"/>
      <c r="NSQ238" s="49"/>
      <c r="NSR238" s="49"/>
      <c r="NSS238" s="49"/>
      <c r="NST238" s="49"/>
      <c r="NSU238" s="49"/>
      <c r="NSV238" s="49"/>
      <c r="NSW238" s="49"/>
      <c r="NSX238" s="49"/>
      <c r="NSY238" s="49"/>
      <c r="NSZ238" s="49"/>
      <c r="NTA238" s="49"/>
      <c r="NTB238" s="49"/>
      <c r="NTC238" s="49"/>
      <c r="NTD238" s="49"/>
      <c r="NTE238" s="49"/>
      <c r="NTF238" s="49"/>
      <c r="NTG238" s="49"/>
      <c r="NTH238" s="49"/>
      <c r="NTI238" s="49"/>
      <c r="NTJ238" s="49"/>
      <c r="NTK238" s="49"/>
      <c r="NTL238" s="49"/>
      <c r="NTM238" s="49"/>
      <c r="NTN238" s="49"/>
      <c r="NTO238" s="49"/>
      <c r="NTP238" s="49"/>
      <c r="NTQ238" s="49"/>
      <c r="NTR238" s="49"/>
      <c r="NTS238" s="49"/>
      <c r="NTT238" s="49"/>
      <c r="NTU238" s="49"/>
      <c r="NTV238" s="49"/>
      <c r="NTW238" s="49"/>
      <c r="NTX238" s="49"/>
      <c r="NTY238" s="49"/>
      <c r="NTZ238" s="49"/>
      <c r="NUC238" s="49"/>
      <c r="NUF238" s="49"/>
      <c r="NUI238" s="49"/>
      <c r="NUL238" s="49"/>
      <c r="NUO238" s="49"/>
      <c r="NUR238" s="49"/>
      <c r="NVA238" s="49"/>
      <c r="NVD238" s="49"/>
      <c r="NVG238" s="49"/>
      <c r="NVJ238" s="49"/>
      <c r="NVS238" s="49"/>
      <c r="NVY238" s="49"/>
      <c r="NWB238" s="49"/>
      <c r="NWE238" s="49"/>
      <c r="NWH238" s="49"/>
      <c r="NWN238" s="49"/>
      <c r="NWQ238" s="49"/>
      <c r="NWW238" s="49"/>
      <c r="NWY238" s="49"/>
      <c r="NWZ238" s="49"/>
      <c r="NXB238" s="49"/>
      <c r="NXS238" s="49"/>
      <c r="NXX238" s="49"/>
      <c r="NYD238" s="49"/>
      <c r="NYG238" s="49"/>
      <c r="NYJ238" s="49"/>
      <c r="NYR238" s="49"/>
      <c r="NZN238" s="49"/>
      <c r="NZO238" s="49"/>
      <c r="NZP238" s="49"/>
      <c r="NZQ238" s="49"/>
      <c r="NZR238" s="49"/>
      <c r="NZS238" s="49"/>
      <c r="OAK238" s="49"/>
      <c r="OAL238" s="49"/>
      <c r="OAO238" s="49"/>
      <c r="OAR238" s="49"/>
      <c r="OAT238" s="49"/>
      <c r="OAV238" s="49"/>
      <c r="OAY238" s="49"/>
      <c r="OBB238" s="49"/>
      <c r="OBE238" s="49"/>
      <c r="OBH238" s="49"/>
      <c r="OBK238" s="49"/>
      <c r="OBN238" s="49"/>
      <c r="OBQ238" s="49"/>
      <c r="OBT238" s="49"/>
      <c r="OBV238" s="49"/>
      <c r="OCI238" s="49"/>
      <c r="OCJ238" s="49"/>
      <c r="OCK238" s="49"/>
      <c r="OCL238" s="49"/>
      <c r="OCM238" s="49"/>
      <c r="OCN238" s="49"/>
      <c r="OCO238" s="49"/>
      <c r="OCP238" s="49"/>
      <c r="OCQ238" s="49"/>
      <c r="OCR238" s="49"/>
      <c r="OCS238" s="49"/>
      <c r="OCT238" s="49"/>
      <c r="OCU238" s="49"/>
      <c r="OCV238" s="49"/>
      <c r="OCW238" s="49"/>
      <c r="OCX238" s="49"/>
      <c r="OCY238" s="49"/>
      <c r="OCZ238" s="49"/>
      <c r="ODA238" s="49"/>
      <c r="ODB238" s="49"/>
      <c r="ODC238" s="49"/>
      <c r="ODD238" s="49"/>
      <c r="ODE238" s="49"/>
      <c r="ODF238" s="49"/>
      <c r="ODG238" s="49"/>
      <c r="ODH238" s="49"/>
      <c r="ODI238" s="49"/>
      <c r="ODJ238" s="49"/>
      <c r="ODK238" s="49"/>
      <c r="ODL238" s="49"/>
      <c r="ODM238" s="49"/>
      <c r="ODN238" s="49"/>
      <c r="ODO238" s="49"/>
      <c r="ODP238" s="49"/>
      <c r="ODQ238" s="49"/>
      <c r="ODR238" s="49"/>
      <c r="ODS238" s="49"/>
      <c r="ODT238" s="49"/>
      <c r="ODU238" s="49"/>
      <c r="ODV238" s="49"/>
      <c r="ODY238" s="49"/>
      <c r="OEB238" s="49"/>
      <c r="OEE238" s="49"/>
      <c r="OEH238" s="49"/>
      <c r="OEK238" s="49"/>
      <c r="OEN238" s="49"/>
      <c r="OEW238" s="49"/>
      <c r="OEZ238" s="49"/>
      <c r="OFC238" s="49"/>
      <c r="OFF238" s="49"/>
      <c r="OFO238" s="49"/>
      <c r="OFU238" s="49"/>
      <c r="OFX238" s="49"/>
      <c r="OGA238" s="49"/>
      <c r="OGD238" s="49"/>
      <c r="OGJ238" s="49"/>
      <c r="OGM238" s="49"/>
      <c r="OGS238" s="49"/>
      <c r="OGU238" s="49"/>
      <c r="OGV238" s="49"/>
      <c r="OGX238" s="49"/>
      <c r="OHO238" s="49"/>
      <c r="OHT238" s="49"/>
      <c r="OHZ238" s="49"/>
      <c r="OIC238" s="49"/>
      <c r="OIF238" s="49"/>
      <c r="OIN238" s="49"/>
      <c r="OJJ238" s="49"/>
      <c r="OJK238" s="49"/>
      <c r="OJL238" s="49"/>
      <c r="OJM238" s="49"/>
      <c r="OJN238" s="49"/>
      <c r="OJO238" s="49"/>
      <c r="OKG238" s="49"/>
      <c r="OKH238" s="49"/>
      <c r="OKK238" s="49"/>
      <c r="OKN238" s="49"/>
      <c r="OKP238" s="49"/>
      <c r="OKR238" s="49"/>
      <c r="OKU238" s="49"/>
      <c r="OKX238" s="49"/>
      <c r="OLA238" s="49"/>
      <c r="OLD238" s="49"/>
      <c r="OLG238" s="49"/>
      <c r="OLJ238" s="49"/>
      <c r="OLM238" s="49"/>
      <c r="OLP238" s="49"/>
      <c r="OLR238" s="49"/>
      <c r="OME238" s="49"/>
      <c r="OMF238" s="49"/>
      <c r="OMG238" s="49"/>
      <c r="OMH238" s="49"/>
      <c r="OMI238" s="49"/>
      <c r="OMJ238" s="49"/>
      <c r="OMK238" s="49"/>
      <c r="OML238" s="49"/>
      <c r="OMM238" s="49"/>
      <c r="OMN238" s="49"/>
      <c r="OMO238" s="49"/>
      <c r="OMP238" s="49"/>
      <c r="OMQ238" s="49"/>
      <c r="OMR238" s="49"/>
      <c r="OMS238" s="49"/>
      <c r="OMT238" s="49"/>
      <c r="OMU238" s="49"/>
      <c r="OMV238" s="49"/>
      <c r="OMW238" s="49"/>
      <c r="OMX238" s="49"/>
      <c r="OMY238" s="49"/>
      <c r="OMZ238" s="49"/>
      <c r="ONA238" s="49"/>
      <c r="ONB238" s="49"/>
      <c r="ONC238" s="49"/>
      <c r="OND238" s="49"/>
      <c r="ONE238" s="49"/>
      <c r="ONF238" s="49"/>
      <c r="ONG238" s="49"/>
      <c r="ONH238" s="49"/>
      <c r="ONI238" s="49"/>
      <c r="ONJ238" s="49"/>
      <c r="ONK238" s="49"/>
      <c r="ONL238" s="49"/>
      <c r="ONM238" s="49"/>
      <c r="ONN238" s="49"/>
      <c r="ONO238" s="49"/>
      <c r="ONP238" s="49"/>
      <c r="ONQ238" s="49"/>
      <c r="ONR238" s="49"/>
      <c r="ONU238" s="49"/>
      <c r="ONX238" s="49"/>
      <c r="OOA238" s="49"/>
      <c r="OOD238" s="49"/>
      <c r="OOG238" s="49"/>
      <c r="OOJ238" s="49"/>
      <c r="OOS238" s="49"/>
      <c r="OOV238" s="49"/>
      <c r="OOY238" s="49"/>
      <c r="OPB238" s="49"/>
      <c r="OPK238" s="49"/>
      <c r="OPQ238" s="49"/>
      <c r="OPT238" s="49"/>
      <c r="OPW238" s="49"/>
      <c r="OPZ238" s="49"/>
      <c r="OQF238" s="49"/>
      <c r="OQI238" s="49"/>
      <c r="OQO238" s="49"/>
      <c r="OQQ238" s="49"/>
      <c r="OQR238" s="49"/>
      <c r="OQT238" s="49"/>
      <c r="ORK238" s="49"/>
      <c r="ORP238" s="49"/>
      <c r="ORV238" s="49"/>
      <c r="ORY238" s="49"/>
      <c r="OSB238" s="49"/>
      <c r="OSJ238" s="49"/>
      <c r="OTF238" s="49"/>
      <c r="OTG238" s="49"/>
      <c r="OTH238" s="49"/>
      <c r="OTI238" s="49"/>
      <c r="OTJ238" s="49"/>
      <c r="OTK238" s="49"/>
      <c r="OUC238" s="49"/>
      <c r="OUD238" s="49"/>
      <c r="OUG238" s="49"/>
      <c r="OUJ238" s="49"/>
      <c r="OUL238" s="49"/>
      <c r="OUN238" s="49"/>
      <c r="OUQ238" s="49"/>
      <c r="OUT238" s="49"/>
      <c r="OUW238" s="49"/>
      <c r="OUZ238" s="49"/>
      <c r="OVC238" s="49"/>
      <c r="OVF238" s="49"/>
      <c r="OVI238" s="49"/>
      <c r="OVL238" s="49"/>
      <c r="OVN238" s="49"/>
      <c r="OWA238" s="49"/>
      <c r="OWB238" s="49"/>
      <c r="OWC238" s="49"/>
      <c r="OWD238" s="49"/>
      <c r="OWE238" s="49"/>
      <c r="OWF238" s="49"/>
      <c r="OWG238" s="49"/>
      <c r="OWH238" s="49"/>
      <c r="OWI238" s="49"/>
      <c r="OWJ238" s="49"/>
      <c r="OWK238" s="49"/>
      <c r="OWL238" s="49"/>
      <c r="OWM238" s="49"/>
      <c r="OWN238" s="49"/>
      <c r="OWO238" s="49"/>
      <c r="OWP238" s="49"/>
      <c r="OWQ238" s="49"/>
      <c r="OWR238" s="49"/>
      <c r="OWS238" s="49"/>
      <c r="OWT238" s="49"/>
      <c r="OWU238" s="49"/>
      <c r="OWV238" s="49"/>
      <c r="OWW238" s="49"/>
      <c r="OWX238" s="49"/>
      <c r="OWY238" s="49"/>
      <c r="OWZ238" s="49"/>
      <c r="OXA238" s="49"/>
      <c r="OXB238" s="49"/>
      <c r="OXC238" s="49"/>
      <c r="OXD238" s="49"/>
      <c r="OXE238" s="49"/>
      <c r="OXF238" s="49"/>
      <c r="OXG238" s="49"/>
      <c r="OXH238" s="49"/>
      <c r="OXI238" s="49"/>
      <c r="OXJ238" s="49"/>
      <c r="OXK238" s="49"/>
      <c r="OXL238" s="49"/>
      <c r="OXM238" s="49"/>
      <c r="OXN238" s="49"/>
      <c r="OXQ238" s="49"/>
      <c r="OXT238" s="49"/>
      <c r="OXW238" s="49"/>
      <c r="OXZ238" s="49"/>
      <c r="OYC238" s="49"/>
      <c r="OYF238" s="49"/>
      <c r="OYO238" s="49"/>
      <c r="OYR238" s="49"/>
      <c r="OYU238" s="49"/>
      <c r="OYX238" s="49"/>
      <c r="OZG238" s="49"/>
      <c r="OZM238" s="49"/>
      <c r="OZP238" s="49"/>
      <c r="OZS238" s="49"/>
      <c r="OZV238" s="49"/>
      <c r="PAB238" s="49"/>
      <c r="PAE238" s="49"/>
      <c r="PAK238" s="49"/>
      <c r="PAM238" s="49"/>
      <c r="PAN238" s="49"/>
      <c r="PAP238" s="49"/>
      <c r="PBG238" s="49"/>
      <c r="PBL238" s="49"/>
      <c r="PBR238" s="49"/>
      <c r="PBU238" s="49"/>
      <c r="PBX238" s="49"/>
      <c r="PCF238" s="49"/>
      <c r="PDB238" s="49"/>
      <c r="PDC238" s="49"/>
      <c r="PDD238" s="49"/>
      <c r="PDE238" s="49"/>
      <c r="PDF238" s="49"/>
      <c r="PDG238" s="49"/>
      <c r="PDY238" s="49"/>
      <c r="PDZ238" s="49"/>
      <c r="PEC238" s="49"/>
      <c r="PEF238" s="49"/>
      <c r="PEH238" s="49"/>
      <c r="PEJ238" s="49"/>
      <c r="PEM238" s="49"/>
      <c r="PEP238" s="49"/>
      <c r="PES238" s="49"/>
      <c r="PEV238" s="49"/>
      <c r="PEY238" s="49"/>
      <c r="PFB238" s="49"/>
      <c r="PFE238" s="49"/>
      <c r="PFH238" s="49"/>
      <c r="PFJ238" s="49"/>
      <c r="PFW238" s="49"/>
      <c r="PFX238" s="49"/>
      <c r="PFY238" s="49"/>
      <c r="PFZ238" s="49"/>
      <c r="PGA238" s="49"/>
      <c r="PGB238" s="49"/>
      <c r="PGC238" s="49"/>
      <c r="PGD238" s="49"/>
      <c r="PGE238" s="49"/>
      <c r="PGF238" s="49"/>
      <c r="PGG238" s="49"/>
      <c r="PGH238" s="49"/>
      <c r="PGI238" s="49"/>
      <c r="PGJ238" s="49"/>
      <c r="PGK238" s="49"/>
      <c r="PGL238" s="49"/>
      <c r="PGM238" s="49"/>
      <c r="PGN238" s="49"/>
      <c r="PGO238" s="49"/>
      <c r="PGP238" s="49"/>
      <c r="PGQ238" s="49"/>
      <c r="PGR238" s="49"/>
      <c r="PGS238" s="49"/>
      <c r="PGT238" s="49"/>
      <c r="PGU238" s="49"/>
      <c r="PGV238" s="49"/>
      <c r="PGW238" s="49"/>
      <c r="PGX238" s="49"/>
      <c r="PGY238" s="49"/>
      <c r="PGZ238" s="49"/>
      <c r="PHA238" s="49"/>
      <c r="PHB238" s="49"/>
      <c r="PHC238" s="49"/>
      <c r="PHD238" s="49"/>
      <c r="PHE238" s="49"/>
      <c r="PHF238" s="49"/>
      <c r="PHG238" s="49"/>
      <c r="PHH238" s="49"/>
      <c r="PHI238" s="49"/>
      <c r="PHJ238" s="49"/>
      <c r="PHM238" s="49"/>
      <c r="PHP238" s="49"/>
      <c r="PHS238" s="49"/>
      <c r="PHV238" s="49"/>
      <c r="PHY238" s="49"/>
      <c r="PIB238" s="49"/>
      <c r="PIK238" s="49"/>
      <c r="PIN238" s="49"/>
      <c r="PIQ238" s="49"/>
      <c r="PIT238" s="49"/>
      <c r="PJC238" s="49"/>
      <c r="PJI238" s="49"/>
      <c r="PJL238" s="49"/>
      <c r="PJO238" s="49"/>
      <c r="PJR238" s="49"/>
      <c r="PJX238" s="49"/>
      <c r="PKA238" s="49"/>
      <c r="PKG238" s="49"/>
      <c r="PKI238" s="49"/>
      <c r="PKJ238" s="49"/>
      <c r="PKL238" s="49"/>
      <c r="PLC238" s="49"/>
      <c r="PLH238" s="49"/>
      <c r="PLN238" s="49"/>
      <c r="PLQ238" s="49"/>
      <c r="PLT238" s="49"/>
      <c r="PMB238" s="49"/>
      <c r="PMX238" s="49"/>
      <c r="PMY238" s="49"/>
      <c r="PMZ238" s="49"/>
      <c r="PNA238" s="49"/>
      <c r="PNB238" s="49"/>
      <c r="PNC238" s="49"/>
      <c r="PNU238" s="49"/>
      <c r="PNV238" s="49"/>
      <c r="PNY238" s="49"/>
      <c r="POB238" s="49"/>
      <c r="POD238" s="49"/>
      <c r="POF238" s="49"/>
      <c r="POI238" s="49"/>
      <c r="POL238" s="49"/>
      <c r="POO238" s="49"/>
      <c r="POR238" s="49"/>
      <c r="POU238" s="49"/>
      <c r="POX238" s="49"/>
      <c r="PPA238" s="49"/>
      <c r="PPD238" s="49"/>
      <c r="PPF238" s="49"/>
      <c r="PPS238" s="49"/>
      <c r="PPT238" s="49"/>
      <c r="PPU238" s="49"/>
      <c r="PPV238" s="49"/>
      <c r="PPW238" s="49"/>
      <c r="PPX238" s="49"/>
      <c r="PPY238" s="49"/>
      <c r="PPZ238" s="49"/>
      <c r="PQA238" s="49"/>
      <c r="PQB238" s="49"/>
      <c r="PQC238" s="49"/>
      <c r="PQD238" s="49"/>
      <c r="PQE238" s="49"/>
      <c r="PQF238" s="49"/>
      <c r="PQG238" s="49"/>
      <c r="PQH238" s="49"/>
      <c r="PQI238" s="49"/>
      <c r="PQJ238" s="49"/>
      <c r="PQK238" s="49"/>
      <c r="PQL238" s="49"/>
      <c r="PQM238" s="49"/>
      <c r="PQN238" s="49"/>
      <c r="PQO238" s="49"/>
      <c r="PQP238" s="49"/>
      <c r="PQQ238" s="49"/>
      <c r="PQR238" s="49"/>
      <c r="PQS238" s="49"/>
      <c r="PQT238" s="49"/>
      <c r="PQU238" s="49"/>
      <c r="PQV238" s="49"/>
      <c r="PQW238" s="49"/>
      <c r="PQX238" s="49"/>
      <c r="PQY238" s="49"/>
      <c r="PQZ238" s="49"/>
      <c r="PRA238" s="49"/>
      <c r="PRB238" s="49"/>
      <c r="PRC238" s="49"/>
      <c r="PRD238" s="49"/>
      <c r="PRE238" s="49"/>
      <c r="PRF238" s="49"/>
      <c r="PRI238" s="49"/>
      <c r="PRL238" s="49"/>
      <c r="PRO238" s="49"/>
      <c r="PRR238" s="49"/>
      <c r="PRU238" s="49"/>
      <c r="PRX238" s="49"/>
      <c r="PSG238" s="49"/>
      <c r="PSJ238" s="49"/>
      <c r="PSM238" s="49"/>
      <c r="PSP238" s="49"/>
      <c r="PSY238" s="49"/>
      <c r="PTE238" s="49"/>
      <c r="PTH238" s="49"/>
      <c r="PTK238" s="49"/>
      <c r="PTN238" s="49"/>
      <c r="PTT238" s="49"/>
      <c r="PTW238" s="49"/>
      <c r="PUC238" s="49"/>
      <c r="PUE238" s="49"/>
      <c r="PUF238" s="49"/>
      <c r="PUH238" s="49"/>
      <c r="PUY238" s="49"/>
      <c r="PVD238" s="49"/>
      <c r="PVJ238" s="49"/>
      <c r="PVM238" s="49"/>
      <c r="PVP238" s="49"/>
      <c r="PVX238" s="49"/>
      <c r="PWT238" s="49"/>
      <c r="PWU238" s="49"/>
      <c r="PWV238" s="49"/>
      <c r="PWW238" s="49"/>
      <c r="PWX238" s="49"/>
      <c r="PWY238" s="49"/>
      <c r="PXQ238" s="49"/>
      <c r="PXR238" s="49"/>
      <c r="PXU238" s="49"/>
      <c r="PXX238" s="49"/>
      <c r="PXZ238" s="49"/>
      <c r="PYB238" s="49"/>
      <c r="PYE238" s="49"/>
      <c r="PYH238" s="49"/>
      <c r="PYK238" s="49"/>
      <c r="PYN238" s="49"/>
      <c r="PYQ238" s="49"/>
      <c r="PYT238" s="49"/>
      <c r="PYW238" s="49"/>
      <c r="PYZ238" s="49"/>
      <c r="PZB238" s="49"/>
      <c r="PZO238" s="49"/>
      <c r="PZP238" s="49"/>
      <c r="PZQ238" s="49"/>
      <c r="PZR238" s="49"/>
      <c r="PZS238" s="49"/>
      <c r="PZT238" s="49"/>
      <c r="PZU238" s="49"/>
      <c r="PZV238" s="49"/>
      <c r="PZW238" s="49"/>
      <c r="PZX238" s="49"/>
      <c r="PZY238" s="49"/>
      <c r="PZZ238" s="49"/>
      <c r="QAA238" s="49"/>
      <c r="QAB238" s="49"/>
      <c r="QAC238" s="49"/>
      <c r="QAD238" s="49"/>
      <c r="QAE238" s="49"/>
      <c r="QAF238" s="49"/>
      <c r="QAG238" s="49"/>
      <c r="QAH238" s="49"/>
      <c r="QAI238" s="49"/>
      <c r="QAJ238" s="49"/>
      <c r="QAK238" s="49"/>
      <c r="QAL238" s="49"/>
      <c r="QAM238" s="49"/>
      <c r="QAN238" s="49"/>
      <c r="QAO238" s="49"/>
      <c r="QAP238" s="49"/>
      <c r="QAQ238" s="49"/>
      <c r="QAR238" s="49"/>
      <c r="QAS238" s="49"/>
      <c r="QAT238" s="49"/>
      <c r="QAU238" s="49"/>
      <c r="QAV238" s="49"/>
      <c r="QAW238" s="49"/>
      <c r="QAX238" s="49"/>
      <c r="QAY238" s="49"/>
      <c r="QAZ238" s="49"/>
      <c r="QBA238" s="49"/>
      <c r="QBB238" s="49"/>
      <c r="QBE238" s="49"/>
      <c r="QBH238" s="49"/>
      <c r="QBK238" s="49"/>
      <c r="QBN238" s="49"/>
      <c r="QBQ238" s="49"/>
      <c r="QBT238" s="49"/>
      <c r="QCC238" s="49"/>
      <c r="QCF238" s="49"/>
      <c r="QCI238" s="49"/>
      <c r="QCL238" s="49"/>
      <c r="QCU238" s="49"/>
      <c r="QDA238" s="49"/>
      <c r="QDD238" s="49"/>
      <c r="QDG238" s="49"/>
      <c r="QDJ238" s="49"/>
      <c r="QDP238" s="49"/>
      <c r="QDS238" s="49"/>
      <c r="QDY238" s="49"/>
      <c r="QEA238" s="49"/>
      <c r="QEB238" s="49"/>
      <c r="QED238" s="49"/>
      <c r="QEU238" s="49"/>
      <c r="QEZ238" s="49"/>
      <c r="QFF238" s="49"/>
      <c r="QFI238" s="49"/>
      <c r="QFL238" s="49"/>
      <c r="QFT238" s="49"/>
      <c r="QGP238" s="49"/>
      <c r="QGQ238" s="49"/>
      <c r="QGR238" s="49"/>
      <c r="QGS238" s="49"/>
      <c r="QGT238" s="49"/>
      <c r="QGU238" s="49"/>
      <c r="QHM238" s="49"/>
      <c r="QHN238" s="49"/>
      <c r="QHQ238" s="49"/>
      <c r="QHT238" s="49"/>
      <c r="QHV238" s="49"/>
      <c r="QHX238" s="49"/>
      <c r="QIA238" s="49"/>
      <c r="QID238" s="49"/>
      <c r="QIG238" s="49"/>
      <c r="QIJ238" s="49"/>
      <c r="QIM238" s="49"/>
      <c r="QIP238" s="49"/>
      <c r="QIS238" s="49"/>
      <c r="QIV238" s="49"/>
      <c r="QIX238" s="49"/>
      <c r="QJK238" s="49"/>
      <c r="QJL238" s="49"/>
      <c r="QJM238" s="49"/>
      <c r="QJN238" s="49"/>
      <c r="QJO238" s="49"/>
      <c r="QJP238" s="49"/>
      <c r="QJQ238" s="49"/>
      <c r="QJR238" s="49"/>
      <c r="QJS238" s="49"/>
      <c r="QJT238" s="49"/>
      <c r="QJU238" s="49"/>
      <c r="QJV238" s="49"/>
      <c r="QJW238" s="49"/>
      <c r="QJX238" s="49"/>
      <c r="QJY238" s="49"/>
      <c r="QJZ238" s="49"/>
      <c r="QKA238" s="49"/>
      <c r="QKB238" s="49"/>
      <c r="QKC238" s="49"/>
      <c r="QKD238" s="49"/>
      <c r="QKE238" s="49"/>
      <c r="QKF238" s="49"/>
      <c r="QKG238" s="49"/>
      <c r="QKH238" s="49"/>
      <c r="QKI238" s="49"/>
      <c r="QKJ238" s="49"/>
      <c r="QKK238" s="49"/>
      <c r="QKL238" s="49"/>
      <c r="QKM238" s="49"/>
      <c r="QKN238" s="49"/>
      <c r="QKO238" s="49"/>
      <c r="QKP238" s="49"/>
      <c r="QKQ238" s="49"/>
      <c r="QKR238" s="49"/>
      <c r="QKS238" s="49"/>
      <c r="QKT238" s="49"/>
      <c r="QKU238" s="49"/>
      <c r="QKV238" s="49"/>
      <c r="QKW238" s="49"/>
      <c r="QKX238" s="49"/>
      <c r="QLA238" s="49"/>
      <c r="QLD238" s="49"/>
      <c r="QLG238" s="49"/>
      <c r="QLJ238" s="49"/>
      <c r="QLM238" s="49"/>
      <c r="QLP238" s="49"/>
      <c r="QLY238" s="49"/>
      <c r="QMB238" s="49"/>
      <c r="QME238" s="49"/>
      <c r="QMH238" s="49"/>
      <c r="QMQ238" s="49"/>
      <c r="QMW238" s="49"/>
      <c r="QMZ238" s="49"/>
      <c r="QNC238" s="49"/>
      <c r="QNF238" s="49"/>
      <c r="QNL238" s="49"/>
      <c r="QNO238" s="49"/>
      <c r="QNU238" s="49"/>
      <c r="QNW238" s="49"/>
      <c r="QNX238" s="49"/>
      <c r="QNZ238" s="49"/>
      <c r="QOQ238" s="49"/>
      <c r="QOV238" s="49"/>
      <c r="QPB238" s="49"/>
      <c r="QPE238" s="49"/>
      <c r="QPH238" s="49"/>
      <c r="QPP238" s="49"/>
      <c r="QQL238" s="49"/>
      <c r="QQM238" s="49"/>
      <c r="QQN238" s="49"/>
      <c r="QQO238" s="49"/>
      <c r="QQP238" s="49"/>
      <c r="QQQ238" s="49"/>
      <c r="QRI238" s="49"/>
      <c r="QRJ238" s="49"/>
      <c r="QRM238" s="49"/>
      <c r="QRP238" s="49"/>
      <c r="QRR238" s="49"/>
      <c r="QRT238" s="49"/>
      <c r="QRW238" s="49"/>
      <c r="QRZ238" s="49"/>
      <c r="QSC238" s="49"/>
      <c r="QSF238" s="49"/>
      <c r="QSI238" s="49"/>
      <c r="QSL238" s="49"/>
      <c r="QSO238" s="49"/>
      <c r="QSR238" s="49"/>
      <c r="QST238" s="49"/>
      <c r="QTG238" s="49"/>
      <c r="QTH238" s="49"/>
      <c r="QTI238" s="49"/>
      <c r="QTJ238" s="49"/>
      <c r="QTK238" s="49"/>
      <c r="QTL238" s="49"/>
      <c r="QTM238" s="49"/>
      <c r="QTN238" s="49"/>
      <c r="QTO238" s="49"/>
      <c r="QTP238" s="49"/>
      <c r="QTQ238" s="49"/>
      <c r="QTR238" s="49"/>
      <c r="QTS238" s="49"/>
      <c r="QTT238" s="49"/>
      <c r="QTU238" s="49"/>
      <c r="QTV238" s="49"/>
      <c r="QTW238" s="49"/>
      <c r="QTX238" s="49"/>
      <c r="QTY238" s="49"/>
      <c r="QTZ238" s="49"/>
      <c r="QUA238" s="49"/>
      <c r="QUB238" s="49"/>
      <c r="QUC238" s="49"/>
      <c r="QUD238" s="49"/>
      <c r="QUE238" s="49"/>
      <c r="QUF238" s="49"/>
      <c r="QUG238" s="49"/>
      <c r="QUH238" s="49"/>
      <c r="QUI238" s="49"/>
      <c r="QUJ238" s="49"/>
      <c r="QUK238" s="49"/>
      <c r="QUL238" s="49"/>
      <c r="QUM238" s="49"/>
      <c r="QUN238" s="49"/>
      <c r="QUO238" s="49"/>
      <c r="QUP238" s="49"/>
      <c r="QUQ238" s="49"/>
      <c r="QUR238" s="49"/>
      <c r="QUS238" s="49"/>
      <c r="QUT238" s="49"/>
      <c r="QUW238" s="49"/>
      <c r="QUZ238" s="49"/>
      <c r="QVC238" s="49"/>
      <c r="QVF238" s="49"/>
      <c r="QVI238" s="49"/>
      <c r="QVL238" s="49"/>
      <c r="QVU238" s="49"/>
      <c r="QVX238" s="49"/>
      <c r="QWA238" s="49"/>
      <c r="QWD238" s="49"/>
      <c r="QWM238" s="49"/>
      <c r="QWS238" s="49"/>
      <c r="QWV238" s="49"/>
      <c r="QWY238" s="49"/>
      <c r="QXB238" s="49"/>
      <c r="QXH238" s="49"/>
      <c r="QXK238" s="49"/>
      <c r="QXQ238" s="49"/>
      <c r="QXS238" s="49"/>
      <c r="QXT238" s="49"/>
      <c r="QXV238" s="49"/>
      <c r="QYM238" s="49"/>
      <c r="QYR238" s="49"/>
      <c r="QYX238" s="49"/>
      <c r="QZA238" s="49"/>
      <c r="QZD238" s="49"/>
      <c r="QZL238" s="49"/>
      <c r="RAH238" s="49"/>
      <c r="RAI238" s="49"/>
      <c r="RAJ238" s="49"/>
      <c r="RAK238" s="49"/>
      <c r="RAL238" s="49"/>
      <c r="RAM238" s="49"/>
      <c r="RBE238" s="49"/>
      <c r="RBF238" s="49"/>
      <c r="RBI238" s="49"/>
      <c r="RBL238" s="49"/>
      <c r="RBN238" s="49"/>
      <c r="RBP238" s="49"/>
      <c r="RBS238" s="49"/>
      <c r="RBV238" s="49"/>
      <c r="RBY238" s="49"/>
      <c r="RCB238" s="49"/>
      <c r="RCE238" s="49"/>
      <c r="RCH238" s="49"/>
      <c r="RCK238" s="49"/>
      <c r="RCN238" s="49"/>
      <c r="RCP238" s="49"/>
      <c r="RDC238" s="49"/>
      <c r="RDD238" s="49"/>
      <c r="RDE238" s="49"/>
      <c r="RDF238" s="49"/>
      <c r="RDG238" s="49"/>
      <c r="RDH238" s="49"/>
      <c r="RDI238" s="49"/>
      <c r="RDJ238" s="49"/>
      <c r="RDK238" s="49"/>
      <c r="RDL238" s="49"/>
      <c r="RDM238" s="49"/>
      <c r="RDN238" s="49"/>
      <c r="RDO238" s="49"/>
      <c r="RDP238" s="49"/>
      <c r="RDQ238" s="49"/>
      <c r="RDR238" s="49"/>
      <c r="RDS238" s="49"/>
      <c r="RDT238" s="49"/>
      <c r="RDU238" s="49"/>
      <c r="RDV238" s="49"/>
      <c r="RDW238" s="49"/>
      <c r="RDX238" s="49"/>
      <c r="RDY238" s="49"/>
      <c r="RDZ238" s="49"/>
      <c r="REA238" s="49"/>
      <c r="REB238" s="49"/>
      <c r="REC238" s="49"/>
      <c r="RED238" s="49"/>
      <c r="REE238" s="49"/>
      <c r="REF238" s="49"/>
      <c r="REG238" s="49"/>
      <c r="REH238" s="49"/>
      <c r="REI238" s="49"/>
      <c r="REJ238" s="49"/>
      <c r="REK238" s="49"/>
      <c r="REL238" s="49"/>
      <c r="REM238" s="49"/>
      <c r="REN238" s="49"/>
      <c r="REO238" s="49"/>
      <c r="REP238" s="49"/>
      <c r="RES238" s="49"/>
      <c r="REV238" s="49"/>
      <c r="REY238" s="49"/>
      <c r="RFB238" s="49"/>
      <c r="RFE238" s="49"/>
      <c r="RFH238" s="49"/>
      <c r="RFQ238" s="49"/>
      <c r="RFT238" s="49"/>
      <c r="RFW238" s="49"/>
      <c r="RFZ238" s="49"/>
      <c r="RGI238" s="49"/>
      <c r="RGO238" s="49"/>
      <c r="RGR238" s="49"/>
      <c r="RGU238" s="49"/>
      <c r="RGX238" s="49"/>
      <c r="RHD238" s="49"/>
      <c r="RHG238" s="49"/>
      <c r="RHM238" s="49"/>
      <c r="RHO238" s="49"/>
      <c r="RHP238" s="49"/>
      <c r="RHR238" s="49"/>
      <c r="RII238" s="49"/>
      <c r="RIN238" s="49"/>
      <c r="RIT238" s="49"/>
      <c r="RIW238" s="49"/>
      <c r="RIZ238" s="49"/>
      <c r="RJH238" s="49"/>
      <c r="RKD238" s="49"/>
      <c r="RKE238" s="49"/>
      <c r="RKF238" s="49"/>
      <c r="RKG238" s="49"/>
      <c r="RKH238" s="49"/>
      <c r="RKI238" s="49"/>
      <c r="RLA238" s="49"/>
      <c r="RLB238" s="49"/>
      <c r="RLE238" s="49"/>
      <c r="RLH238" s="49"/>
      <c r="RLJ238" s="49"/>
      <c r="RLL238" s="49"/>
      <c r="RLO238" s="49"/>
      <c r="RLR238" s="49"/>
      <c r="RLU238" s="49"/>
      <c r="RLX238" s="49"/>
      <c r="RMA238" s="49"/>
      <c r="RMD238" s="49"/>
      <c r="RMG238" s="49"/>
      <c r="RMJ238" s="49"/>
      <c r="RML238" s="49"/>
      <c r="RMY238" s="49"/>
      <c r="RMZ238" s="49"/>
      <c r="RNA238" s="49"/>
      <c r="RNB238" s="49"/>
      <c r="RNC238" s="49"/>
      <c r="RND238" s="49"/>
      <c r="RNE238" s="49"/>
      <c r="RNF238" s="49"/>
      <c r="RNG238" s="49"/>
      <c r="RNH238" s="49"/>
      <c r="RNI238" s="49"/>
      <c r="RNJ238" s="49"/>
      <c r="RNK238" s="49"/>
      <c r="RNL238" s="49"/>
      <c r="RNM238" s="49"/>
      <c r="RNN238" s="49"/>
      <c r="RNO238" s="49"/>
      <c r="RNP238" s="49"/>
      <c r="RNQ238" s="49"/>
      <c r="RNR238" s="49"/>
      <c r="RNS238" s="49"/>
      <c r="RNT238" s="49"/>
      <c r="RNU238" s="49"/>
      <c r="RNV238" s="49"/>
      <c r="RNW238" s="49"/>
      <c r="RNX238" s="49"/>
      <c r="RNY238" s="49"/>
      <c r="RNZ238" s="49"/>
      <c r="ROA238" s="49"/>
      <c r="ROB238" s="49"/>
      <c r="ROC238" s="49"/>
      <c r="ROD238" s="49"/>
      <c r="ROE238" s="49"/>
      <c r="ROF238" s="49"/>
      <c r="ROG238" s="49"/>
      <c r="ROH238" s="49"/>
      <c r="ROI238" s="49"/>
      <c r="ROJ238" s="49"/>
      <c r="ROK238" s="49"/>
      <c r="ROL238" s="49"/>
      <c r="ROO238" s="49"/>
      <c r="ROR238" s="49"/>
      <c r="ROU238" s="49"/>
      <c r="ROX238" s="49"/>
      <c r="RPA238" s="49"/>
      <c r="RPD238" s="49"/>
      <c r="RPM238" s="49"/>
      <c r="RPP238" s="49"/>
      <c r="RPS238" s="49"/>
      <c r="RPV238" s="49"/>
      <c r="RQE238" s="49"/>
      <c r="RQK238" s="49"/>
      <c r="RQN238" s="49"/>
      <c r="RQQ238" s="49"/>
      <c r="RQT238" s="49"/>
      <c r="RQZ238" s="49"/>
      <c r="RRC238" s="49"/>
      <c r="RRI238" s="49"/>
      <c r="RRK238" s="49"/>
      <c r="RRL238" s="49"/>
      <c r="RRN238" s="49"/>
      <c r="RSE238" s="49"/>
      <c r="RSJ238" s="49"/>
      <c r="RSP238" s="49"/>
      <c r="RSS238" s="49"/>
      <c r="RSV238" s="49"/>
      <c r="RTD238" s="49"/>
      <c r="RTZ238" s="49"/>
      <c r="RUA238" s="49"/>
      <c r="RUB238" s="49"/>
      <c r="RUC238" s="49"/>
      <c r="RUD238" s="49"/>
      <c r="RUE238" s="49"/>
      <c r="RUW238" s="49"/>
      <c r="RUX238" s="49"/>
      <c r="RVA238" s="49"/>
      <c r="RVD238" s="49"/>
      <c r="RVF238" s="49"/>
      <c r="RVH238" s="49"/>
      <c r="RVK238" s="49"/>
      <c r="RVN238" s="49"/>
      <c r="RVQ238" s="49"/>
      <c r="RVT238" s="49"/>
      <c r="RVW238" s="49"/>
      <c r="RVZ238" s="49"/>
      <c r="RWC238" s="49"/>
      <c r="RWF238" s="49"/>
      <c r="RWH238" s="49"/>
      <c r="RWU238" s="49"/>
      <c r="RWV238" s="49"/>
      <c r="RWW238" s="49"/>
      <c r="RWX238" s="49"/>
      <c r="RWY238" s="49"/>
      <c r="RWZ238" s="49"/>
      <c r="RXA238" s="49"/>
      <c r="RXB238" s="49"/>
      <c r="RXC238" s="49"/>
      <c r="RXD238" s="49"/>
      <c r="RXE238" s="49"/>
      <c r="RXF238" s="49"/>
      <c r="RXG238" s="49"/>
      <c r="RXH238" s="49"/>
      <c r="RXI238" s="49"/>
      <c r="RXJ238" s="49"/>
      <c r="RXK238" s="49"/>
      <c r="RXL238" s="49"/>
      <c r="RXM238" s="49"/>
      <c r="RXN238" s="49"/>
      <c r="RXO238" s="49"/>
      <c r="RXP238" s="49"/>
      <c r="RXQ238" s="49"/>
      <c r="RXR238" s="49"/>
      <c r="RXS238" s="49"/>
      <c r="RXT238" s="49"/>
      <c r="RXU238" s="49"/>
      <c r="RXV238" s="49"/>
      <c r="RXW238" s="49"/>
      <c r="RXX238" s="49"/>
      <c r="RXY238" s="49"/>
      <c r="RXZ238" s="49"/>
      <c r="RYA238" s="49"/>
      <c r="RYB238" s="49"/>
      <c r="RYC238" s="49"/>
      <c r="RYD238" s="49"/>
      <c r="RYE238" s="49"/>
      <c r="RYF238" s="49"/>
      <c r="RYG238" s="49"/>
      <c r="RYH238" s="49"/>
      <c r="RYK238" s="49"/>
      <c r="RYN238" s="49"/>
      <c r="RYQ238" s="49"/>
      <c r="RYT238" s="49"/>
      <c r="RYW238" s="49"/>
      <c r="RYZ238" s="49"/>
      <c r="RZI238" s="49"/>
      <c r="RZL238" s="49"/>
      <c r="RZO238" s="49"/>
      <c r="RZR238" s="49"/>
      <c r="SAA238" s="49"/>
      <c r="SAG238" s="49"/>
      <c r="SAJ238" s="49"/>
      <c r="SAM238" s="49"/>
      <c r="SAP238" s="49"/>
      <c r="SAV238" s="49"/>
      <c r="SAY238" s="49"/>
      <c r="SBE238" s="49"/>
      <c r="SBG238" s="49"/>
      <c r="SBH238" s="49"/>
      <c r="SBJ238" s="49"/>
      <c r="SCA238" s="49"/>
      <c r="SCF238" s="49"/>
      <c r="SCL238" s="49"/>
      <c r="SCO238" s="49"/>
      <c r="SCR238" s="49"/>
      <c r="SCZ238" s="49"/>
      <c r="SDV238" s="49"/>
      <c r="SDW238" s="49"/>
      <c r="SDX238" s="49"/>
      <c r="SDY238" s="49"/>
      <c r="SDZ238" s="49"/>
      <c r="SEA238" s="49"/>
      <c r="SES238" s="49"/>
      <c r="SET238" s="49"/>
      <c r="SEW238" s="49"/>
      <c r="SEZ238" s="49"/>
      <c r="SFB238" s="49"/>
      <c r="SFD238" s="49"/>
      <c r="SFG238" s="49"/>
      <c r="SFJ238" s="49"/>
      <c r="SFM238" s="49"/>
      <c r="SFP238" s="49"/>
      <c r="SFS238" s="49"/>
      <c r="SFV238" s="49"/>
      <c r="SFY238" s="49"/>
      <c r="SGB238" s="49"/>
      <c r="SGD238" s="49"/>
      <c r="SGQ238" s="49"/>
      <c r="SGR238" s="49"/>
      <c r="SGS238" s="49"/>
      <c r="SGT238" s="49"/>
      <c r="SGU238" s="49"/>
      <c r="SGV238" s="49"/>
      <c r="SGW238" s="49"/>
      <c r="SGX238" s="49"/>
      <c r="SGY238" s="49"/>
      <c r="SGZ238" s="49"/>
      <c r="SHA238" s="49"/>
      <c r="SHB238" s="49"/>
      <c r="SHC238" s="49"/>
      <c r="SHD238" s="49"/>
      <c r="SHE238" s="49"/>
      <c r="SHF238" s="49"/>
      <c r="SHG238" s="49"/>
      <c r="SHH238" s="49"/>
      <c r="SHI238" s="49"/>
      <c r="SHJ238" s="49"/>
      <c r="SHK238" s="49"/>
      <c r="SHL238" s="49"/>
      <c r="SHM238" s="49"/>
      <c r="SHN238" s="49"/>
      <c r="SHO238" s="49"/>
      <c r="SHP238" s="49"/>
      <c r="SHQ238" s="49"/>
      <c r="SHR238" s="49"/>
      <c r="SHS238" s="49"/>
      <c r="SHT238" s="49"/>
      <c r="SHU238" s="49"/>
      <c r="SHV238" s="49"/>
      <c r="SHW238" s="49"/>
      <c r="SHX238" s="49"/>
      <c r="SHY238" s="49"/>
      <c r="SHZ238" s="49"/>
      <c r="SIA238" s="49"/>
      <c r="SIB238" s="49"/>
      <c r="SIC238" s="49"/>
      <c r="SID238" s="49"/>
      <c r="SIG238" s="49"/>
      <c r="SIJ238" s="49"/>
      <c r="SIM238" s="49"/>
      <c r="SIP238" s="49"/>
      <c r="SIS238" s="49"/>
      <c r="SIV238" s="49"/>
      <c r="SJE238" s="49"/>
      <c r="SJH238" s="49"/>
      <c r="SJK238" s="49"/>
      <c r="SJN238" s="49"/>
      <c r="SJW238" s="49"/>
      <c r="SKC238" s="49"/>
      <c r="SKF238" s="49"/>
      <c r="SKI238" s="49"/>
      <c r="SKL238" s="49"/>
      <c r="SKR238" s="49"/>
      <c r="SKU238" s="49"/>
      <c r="SLA238" s="49"/>
      <c r="SLC238" s="49"/>
      <c r="SLD238" s="49"/>
      <c r="SLF238" s="49"/>
      <c r="SLW238" s="49"/>
      <c r="SMB238" s="49"/>
      <c r="SMH238" s="49"/>
      <c r="SMK238" s="49"/>
      <c r="SMN238" s="49"/>
      <c r="SMV238" s="49"/>
      <c r="SNR238" s="49"/>
      <c r="SNS238" s="49"/>
      <c r="SNT238" s="49"/>
      <c r="SNU238" s="49"/>
      <c r="SNV238" s="49"/>
      <c r="SNW238" s="49"/>
      <c r="SOO238" s="49"/>
      <c r="SOP238" s="49"/>
      <c r="SOS238" s="49"/>
      <c r="SOV238" s="49"/>
      <c r="SOX238" s="49"/>
      <c r="SOZ238" s="49"/>
      <c r="SPC238" s="49"/>
      <c r="SPF238" s="49"/>
      <c r="SPI238" s="49"/>
      <c r="SPL238" s="49"/>
      <c r="SPO238" s="49"/>
      <c r="SPR238" s="49"/>
      <c r="SPU238" s="49"/>
      <c r="SPX238" s="49"/>
      <c r="SPZ238" s="49"/>
      <c r="SQM238" s="49"/>
      <c r="SQN238" s="49"/>
      <c r="SQO238" s="49"/>
      <c r="SQP238" s="49"/>
      <c r="SQQ238" s="49"/>
      <c r="SQR238" s="49"/>
      <c r="SQS238" s="49"/>
      <c r="SQT238" s="49"/>
      <c r="SQU238" s="49"/>
      <c r="SQV238" s="49"/>
      <c r="SQW238" s="49"/>
      <c r="SQX238" s="49"/>
      <c r="SQY238" s="49"/>
      <c r="SQZ238" s="49"/>
      <c r="SRA238" s="49"/>
      <c r="SRB238" s="49"/>
      <c r="SRC238" s="49"/>
      <c r="SRD238" s="49"/>
      <c r="SRE238" s="49"/>
      <c r="SRF238" s="49"/>
      <c r="SRG238" s="49"/>
      <c r="SRH238" s="49"/>
      <c r="SRI238" s="49"/>
      <c r="SRJ238" s="49"/>
      <c r="SRK238" s="49"/>
      <c r="SRL238" s="49"/>
      <c r="SRM238" s="49"/>
      <c r="SRN238" s="49"/>
      <c r="SRO238" s="49"/>
      <c r="SRP238" s="49"/>
      <c r="SRQ238" s="49"/>
      <c r="SRR238" s="49"/>
      <c r="SRS238" s="49"/>
      <c r="SRT238" s="49"/>
      <c r="SRU238" s="49"/>
      <c r="SRV238" s="49"/>
      <c r="SRW238" s="49"/>
      <c r="SRX238" s="49"/>
      <c r="SRY238" s="49"/>
      <c r="SRZ238" s="49"/>
      <c r="SSC238" s="49"/>
      <c r="SSF238" s="49"/>
      <c r="SSI238" s="49"/>
      <c r="SSL238" s="49"/>
      <c r="SSO238" s="49"/>
      <c r="SSR238" s="49"/>
      <c r="STA238" s="49"/>
      <c r="STD238" s="49"/>
      <c r="STG238" s="49"/>
      <c r="STJ238" s="49"/>
      <c r="STS238" s="49"/>
      <c r="STY238" s="49"/>
      <c r="SUB238" s="49"/>
      <c r="SUE238" s="49"/>
      <c r="SUH238" s="49"/>
      <c r="SUN238" s="49"/>
      <c r="SUQ238" s="49"/>
      <c r="SUW238" s="49"/>
      <c r="SUY238" s="49"/>
      <c r="SUZ238" s="49"/>
      <c r="SVB238" s="49"/>
      <c r="SVS238" s="49"/>
      <c r="SVX238" s="49"/>
      <c r="SWD238" s="49"/>
      <c r="SWG238" s="49"/>
      <c r="SWJ238" s="49"/>
      <c r="SWR238" s="49"/>
      <c r="SXN238" s="49"/>
      <c r="SXO238" s="49"/>
      <c r="SXP238" s="49"/>
      <c r="SXQ238" s="49"/>
      <c r="SXR238" s="49"/>
      <c r="SXS238" s="49"/>
      <c r="SYK238" s="49"/>
      <c r="SYL238" s="49"/>
      <c r="SYO238" s="49"/>
      <c r="SYR238" s="49"/>
      <c r="SYT238" s="49"/>
      <c r="SYV238" s="49"/>
      <c r="SYY238" s="49"/>
      <c r="SZB238" s="49"/>
      <c r="SZE238" s="49"/>
      <c r="SZH238" s="49"/>
      <c r="SZK238" s="49"/>
      <c r="SZN238" s="49"/>
      <c r="SZQ238" s="49"/>
      <c r="SZT238" s="49"/>
      <c r="SZV238" s="49"/>
      <c r="TAI238" s="49"/>
      <c r="TAJ238" s="49"/>
      <c r="TAK238" s="49"/>
      <c r="TAL238" s="49"/>
      <c r="TAM238" s="49"/>
      <c r="TAN238" s="49"/>
      <c r="TAO238" s="49"/>
      <c r="TAP238" s="49"/>
      <c r="TAQ238" s="49"/>
      <c r="TAR238" s="49"/>
      <c r="TAS238" s="49"/>
      <c r="TAT238" s="49"/>
      <c r="TAU238" s="49"/>
      <c r="TAV238" s="49"/>
      <c r="TAW238" s="49"/>
      <c r="TAX238" s="49"/>
      <c r="TAY238" s="49"/>
      <c r="TAZ238" s="49"/>
      <c r="TBA238" s="49"/>
      <c r="TBB238" s="49"/>
      <c r="TBC238" s="49"/>
      <c r="TBD238" s="49"/>
      <c r="TBE238" s="49"/>
      <c r="TBF238" s="49"/>
      <c r="TBG238" s="49"/>
      <c r="TBH238" s="49"/>
      <c r="TBI238" s="49"/>
      <c r="TBJ238" s="49"/>
      <c r="TBK238" s="49"/>
      <c r="TBL238" s="49"/>
      <c r="TBM238" s="49"/>
      <c r="TBN238" s="49"/>
      <c r="TBO238" s="49"/>
      <c r="TBP238" s="49"/>
      <c r="TBQ238" s="49"/>
      <c r="TBR238" s="49"/>
      <c r="TBS238" s="49"/>
      <c r="TBT238" s="49"/>
      <c r="TBU238" s="49"/>
      <c r="TBV238" s="49"/>
      <c r="TBY238" s="49"/>
      <c r="TCB238" s="49"/>
      <c r="TCE238" s="49"/>
      <c r="TCH238" s="49"/>
      <c r="TCK238" s="49"/>
      <c r="TCN238" s="49"/>
      <c r="TCW238" s="49"/>
      <c r="TCZ238" s="49"/>
      <c r="TDC238" s="49"/>
      <c r="TDF238" s="49"/>
      <c r="TDO238" s="49"/>
      <c r="TDU238" s="49"/>
      <c r="TDX238" s="49"/>
      <c r="TEA238" s="49"/>
      <c r="TED238" s="49"/>
      <c r="TEJ238" s="49"/>
      <c r="TEM238" s="49"/>
      <c r="TES238" s="49"/>
      <c r="TEU238" s="49"/>
      <c r="TEV238" s="49"/>
      <c r="TEX238" s="49"/>
      <c r="TFO238" s="49"/>
      <c r="TFT238" s="49"/>
      <c r="TFZ238" s="49"/>
      <c r="TGC238" s="49"/>
      <c r="TGF238" s="49"/>
      <c r="TGN238" s="49"/>
      <c r="THJ238" s="49"/>
      <c r="THK238" s="49"/>
      <c r="THL238" s="49"/>
      <c r="THM238" s="49"/>
      <c r="THN238" s="49"/>
      <c r="THO238" s="49"/>
      <c r="TIG238" s="49"/>
      <c r="TIH238" s="49"/>
      <c r="TIK238" s="49"/>
      <c r="TIN238" s="49"/>
      <c r="TIP238" s="49"/>
      <c r="TIR238" s="49"/>
      <c r="TIU238" s="49"/>
      <c r="TIX238" s="49"/>
      <c r="TJA238" s="49"/>
      <c r="TJD238" s="49"/>
      <c r="TJG238" s="49"/>
      <c r="TJJ238" s="49"/>
      <c r="TJM238" s="49"/>
      <c r="TJP238" s="49"/>
      <c r="TJR238" s="49"/>
      <c r="TKE238" s="49"/>
      <c r="TKF238" s="49"/>
      <c r="TKG238" s="49"/>
      <c r="TKH238" s="49"/>
      <c r="TKI238" s="49"/>
      <c r="TKJ238" s="49"/>
      <c r="TKK238" s="49"/>
      <c r="TKL238" s="49"/>
      <c r="TKM238" s="49"/>
      <c r="TKN238" s="49"/>
      <c r="TKO238" s="49"/>
      <c r="TKP238" s="49"/>
      <c r="TKQ238" s="49"/>
      <c r="TKR238" s="49"/>
      <c r="TKS238" s="49"/>
      <c r="TKT238" s="49"/>
      <c r="TKU238" s="49"/>
      <c r="TKV238" s="49"/>
      <c r="TKW238" s="49"/>
      <c r="TKX238" s="49"/>
      <c r="TKY238" s="49"/>
      <c r="TKZ238" s="49"/>
      <c r="TLA238" s="49"/>
      <c r="TLB238" s="49"/>
      <c r="TLC238" s="49"/>
      <c r="TLD238" s="49"/>
      <c r="TLE238" s="49"/>
      <c r="TLF238" s="49"/>
      <c r="TLG238" s="49"/>
      <c r="TLH238" s="49"/>
      <c r="TLI238" s="49"/>
      <c r="TLJ238" s="49"/>
      <c r="TLK238" s="49"/>
      <c r="TLL238" s="49"/>
      <c r="TLM238" s="49"/>
      <c r="TLN238" s="49"/>
      <c r="TLO238" s="49"/>
      <c r="TLP238" s="49"/>
      <c r="TLQ238" s="49"/>
      <c r="TLR238" s="49"/>
      <c r="TLU238" s="49"/>
      <c r="TLX238" s="49"/>
      <c r="TMA238" s="49"/>
      <c r="TMD238" s="49"/>
      <c r="TMG238" s="49"/>
      <c r="TMJ238" s="49"/>
      <c r="TMS238" s="49"/>
      <c r="TMV238" s="49"/>
      <c r="TMY238" s="49"/>
      <c r="TNB238" s="49"/>
      <c r="TNK238" s="49"/>
      <c r="TNQ238" s="49"/>
      <c r="TNT238" s="49"/>
      <c r="TNW238" s="49"/>
      <c r="TNZ238" s="49"/>
      <c r="TOF238" s="49"/>
      <c r="TOI238" s="49"/>
      <c r="TOO238" s="49"/>
      <c r="TOQ238" s="49"/>
      <c r="TOR238" s="49"/>
      <c r="TOT238" s="49"/>
      <c r="TPK238" s="49"/>
      <c r="TPP238" s="49"/>
      <c r="TPV238" s="49"/>
      <c r="TPY238" s="49"/>
      <c r="TQB238" s="49"/>
      <c r="TQJ238" s="49"/>
      <c r="TRF238" s="49"/>
      <c r="TRG238" s="49"/>
      <c r="TRH238" s="49"/>
      <c r="TRI238" s="49"/>
      <c r="TRJ238" s="49"/>
      <c r="TRK238" s="49"/>
      <c r="TSC238" s="49"/>
      <c r="TSD238" s="49"/>
      <c r="TSG238" s="49"/>
      <c r="TSJ238" s="49"/>
      <c r="TSL238" s="49"/>
      <c r="TSN238" s="49"/>
      <c r="TSQ238" s="49"/>
      <c r="TST238" s="49"/>
      <c r="TSW238" s="49"/>
      <c r="TSZ238" s="49"/>
      <c r="TTC238" s="49"/>
      <c r="TTF238" s="49"/>
      <c r="TTI238" s="49"/>
      <c r="TTL238" s="49"/>
      <c r="TTN238" s="49"/>
      <c r="TUA238" s="49"/>
      <c r="TUB238" s="49"/>
      <c r="TUC238" s="49"/>
      <c r="TUD238" s="49"/>
      <c r="TUE238" s="49"/>
      <c r="TUF238" s="49"/>
      <c r="TUG238" s="49"/>
      <c r="TUH238" s="49"/>
      <c r="TUI238" s="49"/>
      <c r="TUJ238" s="49"/>
      <c r="TUK238" s="49"/>
      <c r="TUL238" s="49"/>
      <c r="TUM238" s="49"/>
      <c r="TUN238" s="49"/>
      <c r="TUO238" s="49"/>
      <c r="TUP238" s="49"/>
      <c r="TUQ238" s="49"/>
      <c r="TUR238" s="49"/>
      <c r="TUS238" s="49"/>
      <c r="TUT238" s="49"/>
      <c r="TUU238" s="49"/>
      <c r="TUV238" s="49"/>
      <c r="TUW238" s="49"/>
      <c r="TUX238" s="49"/>
      <c r="TUY238" s="49"/>
      <c r="TUZ238" s="49"/>
      <c r="TVA238" s="49"/>
      <c r="TVB238" s="49"/>
      <c r="TVC238" s="49"/>
      <c r="TVD238" s="49"/>
      <c r="TVE238" s="49"/>
      <c r="TVF238" s="49"/>
      <c r="TVG238" s="49"/>
      <c r="TVH238" s="49"/>
      <c r="TVI238" s="49"/>
      <c r="TVJ238" s="49"/>
      <c r="TVK238" s="49"/>
      <c r="TVL238" s="49"/>
      <c r="TVM238" s="49"/>
      <c r="TVN238" s="49"/>
      <c r="TVQ238" s="49"/>
      <c r="TVT238" s="49"/>
      <c r="TVW238" s="49"/>
      <c r="TVZ238" s="49"/>
      <c r="TWC238" s="49"/>
      <c r="TWF238" s="49"/>
      <c r="TWO238" s="49"/>
      <c r="TWR238" s="49"/>
      <c r="TWU238" s="49"/>
      <c r="TWX238" s="49"/>
      <c r="TXG238" s="49"/>
      <c r="TXM238" s="49"/>
      <c r="TXP238" s="49"/>
      <c r="TXS238" s="49"/>
      <c r="TXV238" s="49"/>
      <c r="TYB238" s="49"/>
      <c r="TYE238" s="49"/>
      <c r="TYK238" s="49"/>
      <c r="TYM238" s="49"/>
      <c r="TYN238" s="49"/>
      <c r="TYP238" s="49"/>
      <c r="TZG238" s="49"/>
      <c r="TZL238" s="49"/>
      <c r="TZR238" s="49"/>
      <c r="TZU238" s="49"/>
      <c r="TZX238" s="49"/>
      <c r="UAF238" s="49"/>
      <c r="UBB238" s="49"/>
      <c r="UBC238" s="49"/>
      <c r="UBD238" s="49"/>
      <c r="UBE238" s="49"/>
      <c r="UBF238" s="49"/>
      <c r="UBG238" s="49"/>
      <c r="UBY238" s="49"/>
      <c r="UBZ238" s="49"/>
      <c r="UCC238" s="49"/>
      <c r="UCF238" s="49"/>
      <c r="UCH238" s="49"/>
      <c r="UCJ238" s="49"/>
      <c r="UCM238" s="49"/>
      <c r="UCP238" s="49"/>
      <c r="UCS238" s="49"/>
      <c r="UCV238" s="49"/>
      <c r="UCY238" s="49"/>
      <c r="UDB238" s="49"/>
      <c r="UDE238" s="49"/>
      <c r="UDH238" s="49"/>
      <c r="UDJ238" s="49"/>
      <c r="UDW238" s="49"/>
      <c r="UDX238" s="49"/>
      <c r="UDY238" s="49"/>
      <c r="UDZ238" s="49"/>
      <c r="UEA238" s="49"/>
      <c r="UEB238" s="49"/>
      <c r="UEC238" s="49"/>
      <c r="UED238" s="49"/>
      <c r="UEE238" s="49"/>
      <c r="UEF238" s="49"/>
      <c r="UEG238" s="49"/>
      <c r="UEH238" s="49"/>
      <c r="UEI238" s="49"/>
      <c r="UEJ238" s="49"/>
      <c r="UEK238" s="49"/>
      <c r="UEL238" s="49"/>
      <c r="UEM238" s="49"/>
      <c r="UEN238" s="49"/>
      <c r="UEO238" s="49"/>
      <c r="UEP238" s="49"/>
      <c r="UEQ238" s="49"/>
      <c r="UER238" s="49"/>
      <c r="UES238" s="49"/>
      <c r="UET238" s="49"/>
      <c r="UEU238" s="49"/>
      <c r="UEV238" s="49"/>
      <c r="UEW238" s="49"/>
      <c r="UEX238" s="49"/>
      <c r="UEY238" s="49"/>
      <c r="UEZ238" s="49"/>
      <c r="UFA238" s="49"/>
      <c r="UFB238" s="49"/>
      <c r="UFC238" s="49"/>
      <c r="UFD238" s="49"/>
      <c r="UFE238" s="49"/>
      <c r="UFF238" s="49"/>
      <c r="UFG238" s="49"/>
      <c r="UFH238" s="49"/>
      <c r="UFI238" s="49"/>
      <c r="UFJ238" s="49"/>
      <c r="UFM238" s="49"/>
      <c r="UFP238" s="49"/>
      <c r="UFS238" s="49"/>
      <c r="UFV238" s="49"/>
      <c r="UFY238" s="49"/>
      <c r="UGB238" s="49"/>
      <c r="UGK238" s="49"/>
      <c r="UGN238" s="49"/>
      <c r="UGQ238" s="49"/>
      <c r="UGT238" s="49"/>
      <c r="UHC238" s="49"/>
      <c r="UHI238" s="49"/>
      <c r="UHL238" s="49"/>
      <c r="UHO238" s="49"/>
      <c r="UHR238" s="49"/>
      <c r="UHX238" s="49"/>
      <c r="UIA238" s="49"/>
      <c r="UIG238" s="49"/>
      <c r="UII238" s="49"/>
      <c r="UIJ238" s="49"/>
      <c r="UIL238" s="49"/>
      <c r="UJC238" s="49"/>
      <c r="UJH238" s="49"/>
      <c r="UJN238" s="49"/>
      <c r="UJQ238" s="49"/>
      <c r="UJT238" s="49"/>
      <c r="UKB238" s="49"/>
      <c r="UKX238" s="49"/>
      <c r="UKY238" s="49"/>
      <c r="UKZ238" s="49"/>
      <c r="ULA238" s="49"/>
      <c r="ULB238" s="49"/>
      <c r="ULC238" s="49"/>
      <c r="ULU238" s="49"/>
      <c r="ULV238" s="49"/>
      <c r="ULY238" s="49"/>
      <c r="UMB238" s="49"/>
      <c r="UMD238" s="49"/>
      <c r="UMF238" s="49"/>
      <c r="UMI238" s="49"/>
      <c r="UML238" s="49"/>
      <c r="UMO238" s="49"/>
      <c r="UMR238" s="49"/>
      <c r="UMU238" s="49"/>
      <c r="UMX238" s="49"/>
      <c r="UNA238" s="49"/>
      <c r="UND238" s="49"/>
      <c r="UNF238" s="49"/>
      <c r="UNS238" s="49"/>
      <c r="UNT238" s="49"/>
      <c r="UNU238" s="49"/>
      <c r="UNV238" s="49"/>
      <c r="UNW238" s="49"/>
      <c r="UNX238" s="49"/>
      <c r="UNY238" s="49"/>
      <c r="UNZ238" s="49"/>
      <c r="UOA238" s="49"/>
      <c r="UOB238" s="49"/>
      <c r="UOC238" s="49"/>
      <c r="UOD238" s="49"/>
      <c r="UOE238" s="49"/>
      <c r="UOF238" s="49"/>
      <c r="UOG238" s="49"/>
      <c r="UOH238" s="49"/>
      <c r="UOI238" s="49"/>
      <c r="UOJ238" s="49"/>
      <c r="UOK238" s="49"/>
      <c r="UOL238" s="49"/>
      <c r="UOM238" s="49"/>
      <c r="UON238" s="49"/>
      <c r="UOO238" s="49"/>
      <c r="UOP238" s="49"/>
      <c r="UOQ238" s="49"/>
      <c r="UOR238" s="49"/>
      <c r="UOS238" s="49"/>
      <c r="UOT238" s="49"/>
      <c r="UOU238" s="49"/>
      <c r="UOV238" s="49"/>
      <c r="UOW238" s="49"/>
      <c r="UOX238" s="49"/>
      <c r="UOY238" s="49"/>
      <c r="UOZ238" s="49"/>
      <c r="UPA238" s="49"/>
      <c r="UPB238" s="49"/>
      <c r="UPC238" s="49"/>
      <c r="UPD238" s="49"/>
      <c r="UPE238" s="49"/>
      <c r="UPF238" s="49"/>
      <c r="UPI238" s="49"/>
      <c r="UPL238" s="49"/>
      <c r="UPO238" s="49"/>
      <c r="UPR238" s="49"/>
      <c r="UPU238" s="49"/>
      <c r="UPX238" s="49"/>
      <c r="UQG238" s="49"/>
      <c r="UQJ238" s="49"/>
      <c r="UQM238" s="49"/>
      <c r="UQP238" s="49"/>
      <c r="UQY238" s="49"/>
      <c r="URE238" s="49"/>
      <c r="URH238" s="49"/>
      <c r="URK238" s="49"/>
      <c r="URN238" s="49"/>
      <c r="URT238" s="49"/>
      <c r="URW238" s="49"/>
      <c r="USC238" s="49"/>
      <c r="USE238" s="49"/>
      <c r="USF238" s="49"/>
      <c r="USH238" s="49"/>
      <c r="USY238" s="49"/>
      <c r="UTD238" s="49"/>
      <c r="UTJ238" s="49"/>
      <c r="UTM238" s="49"/>
      <c r="UTP238" s="49"/>
      <c r="UTX238" s="49"/>
      <c r="UUT238" s="49"/>
      <c r="UUU238" s="49"/>
      <c r="UUV238" s="49"/>
      <c r="UUW238" s="49"/>
      <c r="UUX238" s="49"/>
      <c r="UUY238" s="49"/>
      <c r="UVQ238" s="49"/>
      <c r="UVR238" s="49"/>
      <c r="UVU238" s="49"/>
      <c r="UVX238" s="49"/>
      <c r="UVZ238" s="49"/>
      <c r="UWB238" s="49"/>
      <c r="UWE238" s="49"/>
      <c r="UWH238" s="49"/>
      <c r="UWK238" s="49"/>
      <c r="UWN238" s="49"/>
      <c r="UWQ238" s="49"/>
      <c r="UWT238" s="49"/>
      <c r="UWW238" s="49"/>
      <c r="UWZ238" s="49"/>
      <c r="UXB238" s="49"/>
      <c r="UXO238" s="49"/>
      <c r="UXP238" s="49"/>
      <c r="UXQ238" s="49"/>
      <c r="UXR238" s="49"/>
      <c r="UXS238" s="49"/>
      <c r="UXT238" s="49"/>
      <c r="UXU238" s="49"/>
      <c r="UXV238" s="49"/>
      <c r="UXW238" s="49"/>
      <c r="UXX238" s="49"/>
      <c r="UXY238" s="49"/>
      <c r="UXZ238" s="49"/>
      <c r="UYA238" s="49"/>
      <c r="UYB238" s="49"/>
      <c r="UYC238" s="49"/>
      <c r="UYD238" s="49"/>
      <c r="UYE238" s="49"/>
      <c r="UYF238" s="49"/>
      <c r="UYG238" s="49"/>
      <c r="UYH238" s="49"/>
      <c r="UYI238" s="49"/>
      <c r="UYJ238" s="49"/>
      <c r="UYK238" s="49"/>
      <c r="UYL238" s="49"/>
      <c r="UYM238" s="49"/>
      <c r="UYN238" s="49"/>
      <c r="UYO238" s="49"/>
      <c r="UYP238" s="49"/>
      <c r="UYQ238" s="49"/>
      <c r="UYR238" s="49"/>
      <c r="UYS238" s="49"/>
      <c r="UYT238" s="49"/>
      <c r="UYU238" s="49"/>
      <c r="UYV238" s="49"/>
      <c r="UYW238" s="49"/>
      <c r="UYX238" s="49"/>
      <c r="UYY238" s="49"/>
      <c r="UYZ238" s="49"/>
      <c r="UZA238" s="49"/>
      <c r="UZB238" s="49"/>
      <c r="UZE238" s="49"/>
      <c r="UZH238" s="49"/>
      <c r="UZK238" s="49"/>
      <c r="UZN238" s="49"/>
      <c r="UZQ238" s="49"/>
      <c r="UZT238" s="49"/>
      <c r="VAC238" s="49"/>
      <c r="VAF238" s="49"/>
      <c r="VAI238" s="49"/>
      <c r="VAL238" s="49"/>
      <c r="VAU238" s="49"/>
      <c r="VBA238" s="49"/>
      <c r="VBD238" s="49"/>
      <c r="VBG238" s="49"/>
      <c r="VBJ238" s="49"/>
      <c r="VBP238" s="49"/>
      <c r="VBS238" s="49"/>
      <c r="VBY238" s="49"/>
      <c r="VCA238" s="49"/>
      <c r="VCB238" s="49"/>
      <c r="VCD238" s="49"/>
      <c r="VCU238" s="49"/>
      <c r="VCZ238" s="49"/>
      <c r="VDF238" s="49"/>
      <c r="VDI238" s="49"/>
      <c r="VDL238" s="49"/>
      <c r="VDT238" s="49"/>
      <c r="VEP238" s="49"/>
      <c r="VEQ238" s="49"/>
      <c r="VER238" s="49"/>
      <c r="VES238" s="49"/>
      <c r="VET238" s="49"/>
      <c r="VEU238" s="49"/>
      <c r="VFM238" s="49"/>
      <c r="VFN238" s="49"/>
      <c r="VFQ238" s="49"/>
      <c r="VFT238" s="49"/>
      <c r="VFV238" s="49"/>
      <c r="VFX238" s="49"/>
      <c r="VGA238" s="49"/>
      <c r="VGD238" s="49"/>
      <c r="VGG238" s="49"/>
      <c r="VGJ238" s="49"/>
      <c r="VGM238" s="49"/>
      <c r="VGP238" s="49"/>
      <c r="VGS238" s="49"/>
      <c r="VGV238" s="49"/>
      <c r="VGX238" s="49"/>
      <c r="VHK238" s="49"/>
      <c r="VHL238" s="49"/>
      <c r="VHM238" s="49"/>
      <c r="VHN238" s="49"/>
      <c r="VHO238" s="49"/>
      <c r="VHP238" s="49"/>
      <c r="VHQ238" s="49"/>
      <c r="VHR238" s="49"/>
      <c r="VHS238" s="49"/>
      <c r="VHT238" s="49"/>
      <c r="VHU238" s="49"/>
      <c r="VHV238" s="49"/>
      <c r="VHW238" s="49"/>
      <c r="VHX238" s="49"/>
      <c r="VHY238" s="49"/>
      <c r="VHZ238" s="49"/>
      <c r="VIA238" s="49"/>
      <c r="VIB238" s="49"/>
      <c r="VIC238" s="49"/>
      <c r="VID238" s="49"/>
      <c r="VIE238" s="49"/>
      <c r="VIF238" s="49"/>
      <c r="VIG238" s="49"/>
      <c r="VIH238" s="49"/>
      <c r="VII238" s="49"/>
      <c r="VIJ238" s="49"/>
      <c r="VIK238" s="49"/>
      <c r="VIL238" s="49"/>
      <c r="VIM238" s="49"/>
      <c r="VIN238" s="49"/>
      <c r="VIO238" s="49"/>
      <c r="VIP238" s="49"/>
      <c r="VIQ238" s="49"/>
      <c r="VIR238" s="49"/>
      <c r="VIS238" s="49"/>
      <c r="VIT238" s="49"/>
      <c r="VIU238" s="49"/>
      <c r="VIV238" s="49"/>
      <c r="VIW238" s="49"/>
      <c r="VIX238" s="49"/>
      <c r="VJA238" s="49"/>
      <c r="VJD238" s="49"/>
      <c r="VJG238" s="49"/>
      <c r="VJJ238" s="49"/>
      <c r="VJM238" s="49"/>
      <c r="VJP238" s="49"/>
      <c r="VJY238" s="49"/>
      <c r="VKB238" s="49"/>
      <c r="VKE238" s="49"/>
      <c r="VKH238" s="49"/>
      <c r="VKQ238" s="49"/>
      <c r="VKW238" s="49"/>
      <c r="VKZ238" s="49"/>
      <c r="VLC238" s="49"/>
      <c r="VLF238" s="49"/>
      <c r="VLL238" s="49"/>
      <c r="VLO238" s="49"/>
      <c r="VLU238" s="49"/>
      <c r="VLW238" s="49"/>
      <c r="VLX238" s="49"/>
      <c r="VLZ238" s="49"/>
      <c r="VMQ238" s="49"/>
      <c r="VMV238" s="49"/>
      <c r="VNB238" s="49"/>
      <c r="VNE238" s="49"/>
      <c r="VNH238" s="49"/>
      <c r="VNP238" s="49"/>
      <c r="VOL238" s="49"/>
      <c r="VOM238" s="49"/>
      <c r="VON238" s="49"/>
      <c r="VOO238" s="49"/>
      <c r="VOP238" s="49"/>
      <c r="VOQ238" s="49"/>
      <c r="VPI238" s="49"/>
      <c r="VPJ238" s="49"/>
      <c r="VPM238" s="49"/>
      <c r="VPP238" s="49"/>
      <c r="VPR238" s="49"/>
      <c r="VPT238" s="49"/>
      <c r="VPW238" s="49"/>
      <c r="VPZ238" s="49"/>
      <c r="VQC238" s="49"/>
      <c r="VQF238" s="49"/>
      <c r="VQI238" s="49"/>
      <c r="VQL238" s="49"/>
      <c r="VQO238" s="49"/>
      <c r="VQR238" s="49"/>
      <c r="VQT238" s="49"/>
      <c r="VRG238" s="49"/>
      <c r="VRH238" s="49"/>
      <c r="VRI238" s="49"/>
      <c r="VRJ238" s="49"/>
      <c r="VRK238" s="49"/>
      <c r="VRL238" s="49"/>
      <c r="VRM238" s="49"/>
      <c r="VRN238" s="49"/>
      <c r="VRO238" s="49"/>
      <c r="VRP238" s="49"/>
      <c r="VRQ238" s="49"/>
      <c r="VRR238" s="49"/>
      <c r="VRS238" s="49"/>
      <c r="VRT238" s="49"/>
      <c r="VRU238" s="49"/>
      <c r="VRV238" s="49"/>
      <c r="VRW238" s="49"/>
      <c r="VRX238" s="49"/>
      <c r="VRY238" s="49"/>
      <c r="VRZ238" s="49"/>
      <c r="VSA238" s="49"/>
      <c r="VSB238" s="49"/>
      <c r="VSC238" s="49"/>
      <c r="VSD238" s="49"/>
      <c r="VSE238" s="49"/>
      <c r="VSF238" s="49"/>
      <c r="VSG238" s="49"/>
      <c r="VSH238" s="49"/>
      <c r="VSI238" s="49"/>
      <c r="VSJ238" s="49"/>
      <c r="VSK238" s="49"/>
      <c r="VSL238" s="49"/>
      <c r="VSM238" s="49"/>
      <c r="VSN238" s="49"/>
      <c r="VSO238" s="49"/>
      <c r="VSP238" s="49"/>
      <c r="VSQ238" s="49"/>
      <c r="VSR238" s="49"/>
      <c r="VSS238" s="49"/>
      <c r="VST238" s="49"/>
      <c r="VSW238" s="49"/>
      <c r="VSZ238" s="49"/>
      <c r="VTC238" s="49"/>
      <c r="VTF238" s="49"/>
      <c r="VTI238" s="49"/>
      <c r="VTL238" s="49"/>
      <c r="VTU238" s="49"/>
      <c r="VTX238" s="49"/>
      <c r="VUA238" s="49"/>
      <c r="VUD238" s="49"/>
      <c r="VUM238" s="49"/>
      <c r="VUS238" s="49"/>
      <c r="VUV238" s="49"/>
      <c r="VUY238" s="49"/>
      <c r="VVB238" s="49"/>
      <c r="VVH238" s="49"/>
      <c r="VVK238" s="49"/>
      <c r="VVQ238" s="49"/>
      <c r="VVS238" s="49"/>
      <c r="VVT238" s="49"/>
      <c r="VVV238" s="49"/>
      <c r="VWM238" s="49"/>
      <c r="VWR238" s="49"/>
      <c r="VWX238" s="49"/>
      <c r="VXA238" s="49"/>
      <c r="VXD238" s="49"/>
      <c r="VXL238" s="49"/>
      <c r="VYH238" s="49"/>
      <c r="VYI238" s="49"/>
      <c r="VYJ238" s="49"/>
      <c r="VYK238" s="49"/>
      <c r="VYL238" s="49"/>
      <c r="VYM238" s="49"/>
      <c r="VZE238" s="49"/>
      <c r="VZF238" s="49"/>
      <c r="VZI238" s="49"/>
      <c r="VZL238" s="49"/>
      <c r="VZN238" s="49"/>
      <c r="VZP238" s="49"/>
      <c r="VZS238" s="49"/>
      <c r="VZV238" s="49"/>
      <c r="VZY238" s="49"/>
      <c r="WAB238" s="49"/>
      <c r="WAE238" s="49"/>
      <c r="WAH238" s="49"/>
      <c r="WAK238" s="49"/>
      <c r="WAN238" s="49"/>
      <c r="WAP238" s="49"/>
      <c r="WBC238" s="49"/>
      <c r="WBD238" s="49"/>
      <c r="WBE238" s="49"/>
      <c r="WBF238" s="49"/>
      <c r="WBG238" s="49"/>
      <c r="WBH238" s="49"/>
      <c r="WBI238" s="49"/>
      <c r="WBJ238" s="49"/>
      <c r="WBK238" s="49"/>
      <c r="WBL238" s="49"/>
      <c r="WBM238" s="49"/>
      <c r="WBN238" s="49"/>
      <c r="WBO238" s="49"/>
      <c r="WBP238" s="49"/>
      <c r="WBQ238" s="49"/>
      <c r="WBR238" s="49"/>
      <c r="WBS238" s="49"/>
      <c r="WBT238" s="49"/>
      <c r="WBU238" s="49"/>
      <c r="WBV238" s="49"/>
      <c r="WBW238" s="49"/>
      <c r="WBX238" s="49"/>
      <c r="WBY238" s="49"/>
      <c r="WBZ238" s="49"/>
      <c r="WCA238" s="49"/>
      <c r="WCB238" s="49"/>
      <c r="WCC238" s="49"/>
      <c r="WCD238" s="49"/>
      <c r="WCE238" s="49"/>
      <c r="WCF238" s="49"/>
      <c r="WCG238" s="49"/>
      <c r="WCH238" s="49"/>
      <c r="WCI238" s="49"/>
      <c r="WCJ238" s="49"/>
      <c r="WCK238" s="49"/>
      <c r="WCL238" s="49"/>
      <c r="WCM238" s="49"/>
      <c r="WCN238" s="49"/>
      <c r="WCO238" s="49"/>
      <c r="WCP238" s="49"/>
      <c r="WCS238" s="49"/>
      <c r="WCV238" s="49"/>
      <c r="WCY238" s="49"/>
      <c r="WDB238" s="49"/>
      <c r="WDE238" s="49"/>
      <c r="WDH238" s="49"/>
      <c r="WDQ238" s="49"/>
      <c r="WDT238" s="49"/>
      <c r="WDW238" s="49"/>
      <c r="WDZ238" s="49"/>
      <c r="WEI238" s="49"/>
      <c r="WEO238" s="49"/>
      <c r="WER238" s="49"/>
      <c r="WEU238" s="49"/>
      <c r="WEX238" s="49"/>
      <c r="WFD238" s="49"/>
      <c r="WFG238" s="49"/>
      <c r="WFM238" s="49"/>
      <c r="WFO238" s="49"/>
      <c r="WFP238" s="49"/>
      <c r="WFR238" s="49"/>
      <c r="WGI238" s="49"/>
      <c r="WGN238" s="49"/>
      <c r="WGT238" s="49"/>
      <c r="WGW238" s="49"/>
      <c r="WGZ238" s="49"/>
      <c r="WHH238" s="49"/>
      <c r="WID238" s="49"/>
      <c r="WIE238" s="49"/>
      <c r="WIF238" s="49"/>
      <c r="WIG238" s="49"/>
      <c r="WIH238" s="49"/>
      <c r="WII238" s="49"/>
      <c r="WJA238" s="49"/>
      <c r="WJB238" s="49"/>
      <c r="WJE238" s="49"/>
      <c r="WJH238" s="49"/>
      <c r="WJJ238" s="49"/>
      <c r="WJL238" s="49"/>
      <c r="WJO238" s="49"/>
      <c r="WJR238" s="49"/>
      <c r="WJU238" s="49"/>
      <c r="WJX238" s="49"/>
      <c r="WKA238" s="49"/>
      <c r="WKD238" s="49"/>
      <c r="WKG238" s="49"/>
      <c r="WKJ238" s="49"/>
      <c r="WKL238" s="49"/>
      <c r="WKY238" s="49"/>
      <c r="WKZ238" s="49"/>
      <c r="WLA238" s="49"/>
      <c r="WLB238" s="49"/>
      <c r="WLC238" s="49"/>
      <c r="WLD238" s="49"/>
      <c r="WLE238" s="49"/>
      <c r="WLF238" s="49"/>
      <c r="WLG238" s="49"/>
      <c r="WLH238" s="49"/>
      <c r="WLI238" s="49"/>
      <c r="WLJ238" s="49"/>
      <c r="WLK238" s="49"/>
      <c r="WLL238" s="49"/>
      <c r="WLM238" s="49"/>
      <c r="WLN238" s="49"/>
      <c r="WLO238" s="49"/>
      <c r="WLP238" s="49"/>
      <c r="WLQ238" s="49"/>
      <c r="WLR238" s="49"/>
      <c r="WLS238" s="49"/>
      <c r="WLT238" s="49"/>
      <c r="WLU238" s="49"/>
      <c r="WLV238" s="49"/>
      <c r="WLW238" s="49"/>
      <c r="WLX238" s="49"/>
      <c r="WLY238" s="49"/>
      <c r="WLZ238" s="49"/>
      <c r="WMA238" s="49"/>
      <c r="WMB238" s="49"/>
      <c r="WMC238" s="49"/>
      <c r="WMD238" s="49"/>
      <c r="WME238" s="49"/>
      <c r="WMF238" s="49"/>
      <c r="WMG238" s="49"/>
      <c r="WMH238" s="49"/>
      <c r="WMI238" s="49"/>
      <c r="WMJ238" s="49"/>
      <c r="WMK238" s="49"/>
      <c r="WML238" s="49"/>
      <c r="WMO238" s="49"/>
      <c r="WMR238" s="49"/>
      <c r="WMU238" s="49"/>
      <c r="WMX238" s="49"/>
      <c r="WNA238" s="49"/>
      <c r="WND238" s="49"/>
      <c r="WNM238" s="49"/>
      <c r="WNP238" s="49"/>
      <c r="WNS238" s="49"/>
      <c r="WNV238" s="49"/>
      <c r="WOE238" s="49"/>
      <c r="WOK238" s="49"/>
      <c r="WON238" s="49"/>
      <c r="WOQ238" s="49"/>
      <c r="WOT238" s="49"/>
      <c r="WOZ238" s="49"/>
      <c r="WPC238" s="49"/>
      <c r="WPI238" s="49"/>
      <c r="WPK238" s="49"/>
      <c r="WPL238" s="49"/>
      <c r="WPN238" s="49"/>
      <c r="WQE238" s="49"/>
      <c r="WQJ238" s="49"/>
      <c r="WQP238" s="49"/>
      <c r="WQS238" s="49"/>
      <c r="WQV238" s="49"/>
      <c r="WRD238" s="49"/>
      <c r="WRZ238" s="49"/>
      <c r="WSA238" s="49"/>
      <c r="WSB238" s="49"/>
      <c r="WSC238" s="49"/>
      <c r="WSD238" s="49"/>
      <c r="WSE238" s="49"/>
      <c r="WSW238" s="49"/>
      <c r="WSX238" s="49"/>
      <c r="WTA238" s="49"/>
      <c r="WTD238" s="49"/>
      <c r="WTF238" s="49"/>
      <c r="WTH238" s="49"/>
      <c r="WTK238" s="49"/>
      <c r="WTN238" s="49"/>
      <c r="WTQ238" s="49"/>
      <c r="WTT238" s="49"/>
      <c r="WTW238" s="49"/>
      <c r="WTZ238" s="49"/>
      <c r="WUC238" s="49"/>
      <c r="WUF238" s="49"/>
      <c r="WUH238" s="49"/>
      <c r="WUU238" s="49"/>
      <c r="WUV238" s="49"/>
      <c r="WUW238" s="49"/>
      <c r="WUX238" s="49"/>
      <c r="WUY238" s="49"/>
      <c r="WUZ238" s="49"/>
      <c r="WVA238" s="49"/>
      <c r="WVB238" s="49"/>
      <c r="WVC238" s="49"/>
      <c r="WVD238" s="49"/>
      <c r="WVE238" s="49"/>
      <c r="WVF238" s="49"/>
      <c r="WVG238" s="49"/>
      <c r="WVH238" s="49"/>
      <c r="WVI238" s="49"/>
      <c r="WVJ238" s="49"/>
      <c r="WVK238" s="49"/>
      <c r="WVL238" s="49"/>
      <c r="WVM238" s="49"/>
      <c r="WVN238" s="49"/>
      <c r="WVO238" s="49"/>
      <c r="WVP238" s="49"/>
      <c r="WVQ238" s="49"/>
      <c r="WVR238" s="49"/>
      <c r="WVS238" s="49"/>
      <c r="WVT238" s="49"/>
      <c r="WVU238" s="49"/>
      <c r="WVV238" s="49"/>
      <c r="WVW238" s="49"/>
      <c r="WVX238" s="49"/>
      <c r="WVY238" s="49"/>
      <c r="WVZ238" s="49"/>
      <c r="WWA238" s="49"/>
      <c r="WWB238" s="49"/>
      <c r="WWC238" s="49"/>
      <c r="WWD238" s="49"/>
      <c r="WWE238" s="49"/>
      <c r="WWF238" s="49"/>
      <c r="WWG238" s="49"/>
      <c r="WWH238" s="49"/>
      <c r="WWI238" s="49"/>
      <c r="WWJ238" s="49"/>
      <c r="WWK238" s="49"/>
      <c r="WWL238" s="49"/>
      <c r="WWM238" s="49"/>
      <c r="WWN238" s="49"/>
      <c r="WWO238" s="49"/>
      <c r="WWP238" s="49"/>
      <c r="WWQ238" s="49"/>
      <c r="WWR238" s="49"/>
      <c r="WWS238" s="49"/>
      <c r="WWT238" s="49"/>
      <c r="WWU238" s="49"/>
      <c r="WWV238" s="49"/>
      <c r="WWW238" s="49"/>
      <c r="WWX238" s="49"/>
      <c r="WWY238" s="49"/>
      <c r="WWZ238" s="49"/>
      <c r="WXA238" s="49"/>
      <c r="WXB238" s="49"/>
      <c r="WXC238" s="49"/>
      <c r="WXD238" s="49"/>
      <c r="WXE238" s="49"/>
      <c r="WXF238" s="49"/>
      <c r="WXG238" s="49"/>
      <c r="WXH238" s="49"/>
      <c r="WXI238" s="49"/>
      <c r="WXJ238" s="49"/>
      <c r="WXK238" s="49"/>
      <c r="WXL238" s="49"/>
      <c r="WXM238" s="49"/>
      <c r="WXN238" s="49"/>
      <c r="WXO238" s="49"/>
      <c r="WXP238" s="49"/>
      <c r="WXQ238" s="49"/>
      <c r="WXR238" s="49"/>
      <c r="WXS238" s="49"/>
      <c r="WXT238" s="49"/>
      <c r="WXU238" s="49"/>
      <c r="WXV238" s="49"/>
      <c r="WXW238" s="49"/>
      <c r="WXX238" s="49"/>
      <c r="WXY238" s="49"/>
      <c r="WXZ238" s="49"/>
      <c r="WYA238" s="49"/>
      <c r="WYB238" s="49"/>
      <c r="WYC238" s="49"/>
      <c r="WYD238" s="49"/>
      <c r="WYE238" s="49"/>
      <c r="WYF238" s="49"/>
      <c r="WYG238" s="49"/>
      <c r="WYH238" s="49"/>
      <c r="WYI238" s="49"/>
      <c r="WYJ238" s="49"/>
      <c r="WYK238" s="49"/>
      <c r="WYL238" s="49"/>
      <c r="WYM238" s="49"/>
      <c r="WYN238" s="49"/>
      <c r="WYO238" s="49"/>
      <c r="WYP238" s="49"/>
      <c r="WYQ238" s="49"/>
      <c r="WYR238" s="49"/>
      <c r="WYS238" s="49"/>
      <c r="WYT238" s="49"/>
      <c r="WYU238" s="49"/>
      <c r="WYV238" s="49"/>
      <c r="WYW238" s="49"/>
      <c r="WYX238" s="49"/>
      <c r="WYY238" s="49"/>
      <c r="WYZ238" s="49"/>
      <c r="WZA238" s="49"/>
      <c r="WZB238" s="49"/>
      <c r="WZC238" s="49"/>
      <c r="WZD238" s="49"/>
      <c r="WZE238" s="49"/>
      <c r="WZF238" s="49"/>
      <c r="WZG238" s="49"/>
      <c r="WZH238" s="49"/>
      <c r="WZI238" s="49"/>
      <c r="WZJ238" s="49"/>
      <c r="WZK238" s="49"/>
      <c r="WZL238" s="49"/>
      <c r="WZM238" s="49"/>
      <c r="WZN238" s="49"/>
      <c r="WZO238" s="49"/>
      <c r="WZP238" s="49"/>
      <c r="WZQ238" s="49"/>
      <c r="WZR238" s="49"/>
      <c r="WZS238" s="49"/>
      <c r="WZT238" s="49"/>
      <c r="WZU238" s="49"/>
      <c r="WZV238" s="49"/>
      <c r="WZW238" s="49"/>
      <c r="WZX238" s="49"/>
      <c r="WZY238" s="49"/>
      <c r="WZZ238" s="49"/>
      <c r="XAA238" s="49"/>
      <c r="XAB238" s="49"/>
      <c r="XAC238" s="49"/>
      <c r="XAD238" s="49"/>
      <c r="XAE238" s="49"/>
      <c r="XAF238" s="49"/>
      <c r="XAG238" s="49"/>
      <c r="XAH238" s="49"/>
      <c r="XAI238" s="49"/>
      <c r="XAJ238" s="49"/>
      <c r="XAK238" s="49"/>
      <c r="XAL238" s="49"/>
      <c r="XAM238" s="49"/>
      <c r="XAN238" s="49"/>
      <c r="XAO238" s="49"/>
      <c r="XAP238" s="49"/>
      <c r="XAQ238" s="49"/>
      <c r="XAR238" s="49"/>
      <c r="XAS238" s="49"/>
      <c r="XAT238" s="49"/>
      <c r="XAU238" s="49"/>
      <c r="XAV238" s="49"/>
      <c r="XAW238" s="49"/>
      <c r="XAX238" s="49"/>
      <c r="XAY238" s="49"/>
      <c r="XAZ238" s="49"/>
      <c r="XBA238" s="49"/>
      <c r="XBB238" s="49"/>
      <c r="XBC238" s="49"/>
      <c r="XBD238" s="49"/>
      <c r="XBE238" s="49"/>
      <c r="XBF238" s="49"/>
      <c r="XBG238" s="49"/>
      <c r="XBH238" s="49"/>
      <c r="XBI238" s="49"/>
      <c r="XBJ238" s="49"/>
      <c r="XBK238" s="49"/>
      <c r="XBL238" s="49"/>
      <c r="XBM238" s="49"/>
      <c r="XBN238" s="49"/>
      <c r="XBO238" s="49"/>
      <c r="XBP238" s="49"/>
      <c r="XBQ238" s="49"/>
      <c r="XBR238" s="49"/>
      <c r="XBS238" s="49"/>
      <c r="XBT238" s="49"/>
      <c r="XBU238" s="49"/>
      <c r="XBV238" s="49"/>
      <c r="XBW238" s="49"/>
      <c r="XBX238" s="49"/>
      <c r="XBY238" s="49"/>
      <c r="XBZ238" s="49"/>
      <c r="XCA238" s="49"/>
      <c r="XCB238" s="49"/>
      <c r="XCC238" s="49"/>
      <c r="XCD238" s="49"/>
      <c r="XCE238" s="49"/>
      <c r="XCF238" s="49"/>
      <c r="XCG238" s="49"/>
      <c r="XCH238" s="49"/>
      <c r="XCI238" s="49"/>
      <c r="XCJ238" s="49"/>
      <c r="XCK238" s="49"/>
      <c r="XCL238" s="49"/>
      <c r="XCM238" s="49"/>
      <c r="XCN238" s="49"/>
      <c r="XCO238" s="49"/>
      <c r="XCP238" s="49"/>
      <c r="XCQ238" s="49"/>
      <c r="XCR238" s="49"/>
      <c r="XCS238" s="49"/>
      <c r="XCT238" s="49"/>
      <c r="XCU238" s="49"/>
      <c r="XCV238" s="49"/>
      <c r="XCW238" s="49"/>
      <c r="XCX238" s="49"/>
      <c r="XCY238" s="49"/>
      <c r="XCZ238" s="49"/>
      <c r="XDA238" s="49"/>
      <c r="XDB238" s="49"/>
      <c r="XDC238" s="49"/>
      <c r="XDD238" s="49"/>
      <c r="XDE238" s="49"/>
      <c r="XDF238" s="49"/>
      <c r="XDG238" s="49"/>
      <c r="XDH238" s="49"/>
      <c r="XDI238" s="49"/>
      <c r="XDJ238" s="49"/>
      <c r="XDK238" s="49"/>
      <c r="XDL238" s="49"/>
      <c r="XDM238" s="49"/>
      <c r="XDN238" s="49"/>
      <c r="XDO238" s="49"/>
      <c r="XDP238" s="49"/>
      <c r="XDQ238" s="49"/>
      <c r="XDR238" s="49"/>
      <c r="XDS238" s="49"/>
      <c r="XDT238" s="49"/>
      <c r="XDU238" s="49"/>
      <c r="XDV238" s="49"/>
      <c r="XDW238" s="49"/>
      <c r="XDX238" s="49"/>
      <c r="XDY238" s="49"/>
      <c r="XDZ238" s="49"/>
      <c r="XEA238" s="49"/>
      <c r="XEB238" s="49"/>
      <c r="XEC238" s="49"/>
      <c r="XED238" s="49"/>
      <c r="XEE238" s="49"/>
      <c r="XEF238" s="49"/>
      <c r="XEG238" s="49"/>
      <c r="XEH238" s="49"/>
      <c r="XEI238" s="49"/>
      <c r="XEJ238" s="49"/>
      <c r="XEK238" s="49"/>
      <c r="XEL238" s="49"/>
      <c r="XEM238" s="49"/>
      <c r="XEN238" s="49"/>
      <c r="XEO238" s="49"/>
      <c r="XEP238" s="49"/>
      <c r="XEQ238" s="49"/>
      <c r="XER238" s="49"/>
      <c r="XES238" s="49"/>
      <c r="XET238" s="49"/>
      <c r="XEU238" s="49"/>
      <c r="XEV238" s="49"/>
      <c r="XEW238" s="49"/>
      <c r="XEX238" s="49"/>
      <c r="XEY238" s="49"/>
      <c r="XEZ238" s="49"/>
      <c r="XFA238" s="49"/>
      <c r="XFB238" s="49"/>
      <c r="XFC238" s="49"/>
      <c r="XFD238" s="49"/>
    </row>
    <row r="239" spans="1:16384" s="45" customFormat="1" ht="20.25" hidden="1" customHeight="1">
      <c r="A239" s="8" t="s">
        <v>237</v>
      </c>
      <c r="B239" s="44" t="s">
        <v>329</v>
      </c>
      <c r="C239" s="53"/>
      <c r="D239" s="59"/>
      <c r="E239" s="50"/>
    </row>
    <row r="240" spans="1:16384" s="45" customFormat="1" ht="21.75" hidden="1" customHeight="1">
      <c r="A240" s="8" t="s">
        <v>238</v>
      </c>
      <c r="B240" s="44" t="s">
        <v>332</v>
      </c>
      <c r="C240" s="53"/>
      <c r="D240" s="59"/>
      <c r="E240" s="60"/>
    </row>
    <row r="241" spans="1:16384" s="45" customFormat="1" ht="21.75" hidden="1" customHeight="1">
      <c r="A241" s="11" t="s">
        <v>239</v>
      </c>
      <c r="B241" s="44" t="s">
        <v>332</v>
      </c>
      <c r="C241" s="53"/>
      <c r="D241" s="59"/>
      <c r="E241" s="60"/>
    </row>
    <row r="242" spans="1:16384" s="45" customFormat="1" ht="20.25" hidden="1" customHeight="1">
      <c r="A242" s="4" t="s">
        <v>240</v>
      </c>
      <c r="B242" s="44" t="s">
        <v>325</v>
      </c>
      <c r="C242" s="53"/>
      <c r="D242" s="59"/>
      <c r="E242" s="60"/>
    </row>
    <row r="243" spans="1:16384" s="45" customFormat="1" ht="21.75" hidden="1" customHeight="1">
      <c r="A243" s="8" t="s">
        <v>241</v>
      </c>
      <c r="B243" s="44" t="s">
        <v>325</v>
      </c>
      <c r="C243" s="53"/>
      <c r="D243" s="59"/>
      <c r="E243" s="60"/>
    </row>
    <row r="244" spans="1:16384" s="45" customFormat="1" ht="20.25" hidden="1" customHeight="1">
      <c r="A244" s="8" t="s">
        <v>242</v>
      </c>
      <c r="B244" s="44" t="s">
        <v>325</v>
      </c>
      <c r="C244" s="53"/>
      <c r="D244" s="59"/>
      <c r="E244" s="60"/>
    </row>
    <row r="245" spans="1:16384" s="45" customFormat="1" ht="21.75" hidden="1" customHeight="1">
      <c r="A245" s="4" t="s">
        <v>243</v>
      </c>
      <c r="B245" s="44" t="s">
        <v>325</v>
      </c>
      <c r="C245" s="53"/>
      <c r="D245" s="59"/>
      <c r="E245" s="60"/>
    </row>
    <row r="246" spans="1:16384" s="45" customFormat="1" ht="21.75" hidden="1" customHeight="1">
      <c r="A246" s="10" t="s">
        <v>244</v>
      </c>
      <c r="B246" s="44" t="s">
        <v>325</v>
      </c>
      <c r="C246" s="53"/>
      <c r="D246" s="59"/>
      <c r="E246" s="60"/>
    </row>
    <row r="247" spans="1:16384" s="45" customFormat="1" ht="21.75" hidden="1" customHeight="1">
      <c r="A247" s="8" t="s">
        <v>245</v>
      </c>
      <c r="B247" s="44" t="s">
        <v>331</v>
      </c>
      <c r="C247" s="53"/>
      <c r="D247" s="59"/>
      <c r="E247" s="60"/>
    </row>
    <row r="248" spans="1:16384" s="45" customFormat="1" ht="21.75" hidden="1" customHeight="1">
      <c r="A248" s="8" t="s">
        <v>246</v>
      </c>
      <c r="B248" s="44" t="s">
        <v>331</v>
      </c>
      <c r="C248" s="53"/>
      <c r="D248" s="59"/>
      <c r="E248" s="60"/>
    </row>
    <row r="249" spans="1:16384" s="45" customFormat="1" ht="21.75" hidden="1" customHeight="1">
      <c r="A249" s="8" t="s">
        <v>247</v>
      </c>
      <c r="B249" s="44" t="s">
        <v>327</v>
      </c>
      <c r="C249" s="53"/>
      <c r="D249" s="59"/>
      <c r="E249" s="60"/>
    </row>
    <row r="250" spans="1:16384" s="45" customFormat="1" ht="21.75" hidden="1" customHeight="1">
      <c r="A250" s="8" t="s">
        <v>248</v>
      </c>
      <c r="B250" s="44" t="s">
        <v>325</v>
      </c>
      <c r="C250" s="53"/>
      <c r="D250" s="59"/>
      <c r="E250" s="60"/>
    </row>
    <row r="251" spans="1:16384" s="45" customFormat="1" ht="21.75" hidden="1" customHeight="1">
      <c r="A251" s="10" t="s">
        <v>249</v>
      </c>
      <c r="B251" s="44" t="s">
        <v>325</v>
      </c>
      <c r="C251" s="53"/>
      <c r="D251" s="59"/>
      <c r="E251" s="60"/>
    </row>
    <row r="252" spans="1:16384" s="45" customFormat="1" ht="38.450000000000003" hidden="1" customHeight="1">
      <c r="A252" s="8" t="s">
        <v>250</v>
      </c>
      <c r="B252" s="44" t="s">
        <v>331</v>
      </c>
      <c r="C252" s="53"/>
      <c r="D252" s="59"/>
      <c r="E252" s="60"/>
    </row>
    <row r="253" spans="1:16384" s="45" customFormat="1" ht="21.75" hidden="1" customHeight="1">
      <c r="A253" s="8" t="s">
        <v>251</v>
      </c>
      <c r="B253" s="44" t="s">
        <v>331</v>
      </c>
      <c r="C253" s="53"/>
      <c r="D253" s="59"/>
      <c r="E253" s="60"/>
    </row>
    <row r="254" spans="1:16384" s="45" customFormat="1" ht="21.75" hidden="1" customHeight="1">
      <c r="A254" s="10" t="s">
        <v>252</v>
      </c>
      <c r="B254" s="44" t="s">
        <v>325</v>
      </c>
      <c r="C254" s="53"/>
      <c r="D254" s="59"/>
      <c r="E254" s="60"/>
    </row>
    <row r="255" spans="1:16384" s="45" customFormat="1" ht="21.75" hidden="1" customHeight="1">
      <c r="A255" s="10" t="s">
        <v>253</v>
      </c>
      <c r="B255" s="44" t="s">
        <v>325</v>
      </c>
      <c r="C255" s="53"/>
      <c r="D255" s="59"/>
      <c r="E255" s="60"/>
    </row>
    <row r="256" spans="1:16384" s="45" customFormat="1" ht="18" customHeight="1">
      <c r="A256" s="10" t="s">
        <v>27</v>
      </c>
      <c r="B256" s="111" t="s">
        <v>325</v>
      </c>
      <c r="C256" s="112">
        <v>18</v>
      </c>
      <c r="D256" s="113">
        <v>28000</v>
      </c>
      <c r="E256" s="114">
        <f>+D256*C256</f>
        <v>504000</v>
      </c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C256" s="49"/>
      <c r="AF256" s="49"/>
      <c r="AI256" s="49"/>
      <c r="AL256" s="49"/>
      <c r="AO256" s="49"/>
      <c r="AR256" s="49"/>
      <c r="BA256" s="49"/>
      <c r="BD256" s="49"/>
      <c r="BG256" s="49"/>
      <c r="BJ256" s="49"/>
      <c r="BS256" s="49"/>
      <c r="BY256" s="49"/>
      <c r="CB256" s="49"/>
      <c r="CE256" s="49"/>
      <c r="CH256" s="49"/>
      <c r="CN256" s="49"/>
      <c r="CQ256" s="49"/>
      <c r="CW256" s="49"/>
      <c r="CY256" s="49"/>
      <c r="CZ256" s="49"/>
      <c r="DB256" s="49"/>
      <c r="DS256" s="49"/>
      <c r="DX256" s="49"/>
      <c r="ED256" s="49"/>
      <c r="EG256" s="49"/>
      <c r="EJ256" s="49"/>
      <c r="ER256" s="49"/>
      <c r="FN256" s="49"/>
      <c r="FO256" s="49"/>
      <c r="FP256" s="49"/>
      <c r="FQ256" s="49"/>
      <c r="FR256" s="49"/>
      <c r="FS256" s="49"/>
      <c r="GK256" s="49"/>
      <c r="GL256" s="49"/>
      <c r="GO256" s="49"/>
      <c r="GR256" s="49"/>
      <c r="GT256" s="49"/>
      <c r="GV256" s="49"/>
      <c r="GY256" s="49"/>
      <c r="HB256" s="49"/>
      <c r="HE256" s="49"/>
      <c r="HH256" s="49"/>
      <c r="HK256" s="49"/>
      <c r="HN256" s="49"/>
      <c r="HQ256" s="49"/>
      <c r="HT256" s="49"/>
      <c r="HV256" s="49"/>
      <c r="II256" s="49"/>
      <c r="IJ256" s="49"/>
      <c r="IK256" s="49"/>
      <c r="IL256" s="49"/>
      <c r="IM256" s="49"/>
      <c r="IN256" s="49"/>
      <c r="IO256" s="49"/>
      <c r="IP256" s="49"/>
      <c r="IQ256" s="49"/>
      <c r="IR256" s="49"/>
      <c r="IS256" s="49"/>
      <c r="IT256" s="49"/>
      <c r="IU256" s="49"/>
      <c r="IV256" s="49"/>
      <c r="IW256" s="49"/>
      <c r="IX256" s="49"/>
      <c r="IY256" s="49"/>
      <c r="IZ256" s="49"/>
      <c r="JA256" s="49"/>
      <c r="JB256" s="49"/>
      <c r="JC256" s="49"/>
      <c r="JD256" s="49"/>
      <c r="JE256" s="49"/>
      <c r="JF256" s="49"/>
      <c r="JG256" s="49"/>
      <c r="JH256" s="49"/>
      <c r="JI256" s="49"/>
      <c r="JJ256" s="49"/>
      <c r="JK256" s="49"/>
      <c r="JL256" s="49"/>
      <c r="JM256" s="49"/>
      <c r="JN256" s="49"/>
      <c r="JO256" s="49"/>
      <c r="JP256" s="49"/>
      <c r="JQ256" s="49"/>
      <c r="JR256" s="49"/>
      <c r="JS256" s="49"/>
      <c r="JT256" s="49"/>
      <c r="JU256" s="49"/>
      <c r="JV256" s="49"/>
      <c r="JY256" s="49"/>
      <c r="KB256" s="49"/>
      <c r="KE256" s="49"/>
      <c r="KH256" s="49"/>
      <c r="KK256" s="49"/>
      <c r="KN256" s="49"/>
      <c r="KW256" s="49"/>
      <c r="KZ256" s="49"/>
      <c r="LC256" s="49"/>
      <c r="LF256" s="49"/>
      <c r="LO256" s="49"/>
      <c r="LU256" s="49"/>
      <c r="LX256" s="49"/>
      <c r="MA256" s="49"/>
      <c r="MD256" s="49"/>
      <c r="MJ256" s="49"/>
      <c r="MM256" s="49"/>
      <c r="MS256" s="49"/>
      <c r="MU256" s="49"/>
      <c r="MV256" s="49"/>
      <c r="MX256" s="49"/>
      <c r="NO256" s="49"/>
      <c r="NT256" s="49"/>
      <c r="NZ256" s="49"/>
      <c r="OC256" s="49"/>
      <c r="OF256" s="49"/>
      <c r="ON256" s="49"/>
      <c r="PJ256" s="49"/>
      <c r="PK256" s="49"/>
      <c r="PL256" s="49"/>
      <c r="PM256" s="49"/>
      <c r="PN256" s="49"/>
      <c r="PO256" s="49"/>
      <c r="QG256" s="49"/>
      <c r="QH256" s="49"/>
      <c r="QK256" s="49"/>
      <c r="QN256" s="49"/>
      <c r="QP256" s="49"/>
      <c r="QR256" s="49"/>
      <c r="QU256" s="49"/>
      <c r="QX256" s="49"/>
      <c r="RA256" s="49"/>
      <c r="RD256" s="49"/>
      <c r="RG256" s="49"/>
      <c r="RJ256" s="49"/>
      <c r="RM256" s="49"/>
      <c r="RP256" s="49"/>
      <c r="RR256" s="49"/>
      <c r="SE256" s="49"/>
      <c r="SF256" s="49"/>
      <c r="SG256" s="49"/>
      <c r="SH256" s="49"/>
      <c r="SI256" s="49"/>
      <c r="SJ256" s="49"/>
      <c r="SK256" s="49"/>
      <c r="SL256" s="49"/>
      <c r="SM256" s="49"/>
      <c r="SN256" s="49"/>
      <c r="SO256" s="49"/>
      <c r="SP256" s="49"/>
      <c r="SQ256" s="49"/>
      <c r="SR256" s="49"/>
      <c r="SS256" s="49"/>
      <c r="ST256" s="49"/>
      <c r="SU256" s="49"/>
      <c r="SV256" s="49"/>
      <c r="SW256" s="49"/>
      <c r="SX256" s="49"/>
      <c r="SY256" s="49"/>
      <c r="SZ256" s="49"/>
      <c r="TA256" s="49"/>
      <c r="TB256" s="49"/>
      <c r="TC256" s="49"/>
      <c r="TD256" s="49"/>
      <c r="TE256" s="49"/>
      <c r="TF256" s="49"/>
      <c r="TG256" s="49"/>
      <c r="TH256" s="49"/>
      <c r="TI256" s="49"/>
      <c r="TJ256" s="49"/>
      <c r="TK256" s="49"/>
      <c r="TL256" s="49"/>
      <c r="TM256" s="49"/>
      <c r="TN256" s="49"/>
      <c r="TO256" s="49"/>
      <c r="TP256" s="49"/>
      <c r="TQ256" s="49"/>
      <c r="TR256" s="49"/>
      <c r="TU256" s="49"/>
      <c r="TX256" s="49"/>
      <c r="UA256" s="49"/>
      <c r="UD256" s="49"/>
      <c r="UG256" s="49"/>
      <c r="UJ256" s="49"/>
      <c r="US256" s="49"/>
      <c r="UV256" s="49"/>
      <c r="UY256" s="49"/>
      <c r="VB256" s="49"/>
      <c r="VK256" s="49"/>
      <c r="VQ256" s="49"/>
      <c r="VT256" s="49"/>
      <c r="VW256" s="49"/>
      <c r="VZ256" s="49"/>
      <c r="WF256" s="49"/>
      <c r="WI256" s="49"/>
      <c r="WO256" s="49"/>
      <c r="WQ256" s="49"/>
      <c r="WR256" s="49"/>
      <c r="WT256" s="49"/>
      <c r="XK256" s="49"/>
      <c r="XP256" s="49"/>
      <c r="XV256" s="49"/>
      <c r="XY256" s="49"/>
      <c r="YB256" s="49"/>
      <c r="YJ256" s="49"/>
      <c r="ZF256" s="49"/>
      <c r="ZG256" s="49"/>
      <c r="ZH256" s="49"/>
      <c r="ZI256" s="49"/>
      <c r="ZJ256" s="49"/>
      <c r="ZK256" s="49"/>
      <c r="AAC256" s="49"/>
      <c r="AAD256" s="49"/>
      <c r="AAG256" s="49"/>
      <c r="AAJ256" s="49"/>
      <c r="AAL256" s="49"/>
      <c r="AAN256" s="49"/>
      <c r="AAQ256" s="49"/>
      <c r="AAT256" s="49"/>
      <c r="AAW256" s="49"/>
      <c r="AAZ256" s="49"/>
      <c r="ABC256" s="49"/>
      <c r="ABF256" s="49"/>
      <c r="ABI256" s="49"/>
      <c r="ABL256" s="49"/>
      <c r="ABN256" s="49"/>
      <c r="ACA256" s="49"/>
      <c r="ACB256" s="49"/>
      <c r="ACC256" s="49"/>
      <c r="ACD256" s="49"/>
      <c r="ACE256" s="49"/>
      <c r="ACF256" s="49"/>
      <c r="ACG256" s="49"/>
      <c r="ACH256" s="49"/>
      <c r="ACI256" s="49"/>
      <c r="ACJ256" s="49"/>
      <c r="ACK256" s="49"/>
      <c r="ACL256" s="49"/>
      <c r="ACM256" s="49"/>
      <c r="ACN256" s="49"/>
      <c r="ACO256" s="49"/>
      <c r="ACP256" s="49"/>
      <c r="ACQ256" s="49"/>
      <c r="ACR256" s="49"/>
      <c r="ACS256" s="49"/>
      <c r="ACT256" s="49"/>
      <c r="ACU256" s="49"/>
      <c r="ACV256" s="49"/>
      <c r="ACW256" s="49"/>
      <c r="ACX256" s="49"/>
      <c r="ACY256" s="49"/>
      <c r="ACZ256" s="49"/>
      <c r="ADA256" s="49"/>
      <c r="ADB256" s="49"/>
      <c r="ADC256" s="49"/>
      <c r="ADD256" s="49"/>
      <c r="ADE256" s="49"/>
      <c r="ADF256" s="49"/>
      <c r="ADG256" s="49"/>
      <c r="ADH256" s="49"/>
      <c r="ADI256" s="49"/>
      <c r="ADJ256" s="49"/>
      <c r="ADK256" s="49"/>
      <c r="ADL256" s="49"/>
      <c r="ADM256" s="49"/>
      <c r="ADN256" s="49"/>
      <c r="ADQ256" s="49"/>
      <c r="ADT256" s="49"/>
      <c r="ADW256" s="49"/>
      <c r="ADZ256" s="49"/>
      <c r="AEC256" s="49"/>
      <c r="AEF256" s="49"/>
      <c r="AEO256" s="49"/>
      <c r="AER256" s="49"/>
      <c r="AEU256" s="49"/>
      <c r="AEX256" s="49"/>
      <c r="AFG256" s="49"/>
      <c r="AFM256" s="49"/>
      <c r="AFP256" s="49"/>
      <c r="AFS256" s="49"/>
      <c r="AFV256" s="49"/>
      <c r="AGB256" s="49"/>
      <c r="AGE256" s="49"/>
      <c r="AGK256" s="49"/>
      <c r="AGM256" s="49"/>
      <c r="AGN256" s="49"/>
      <c r="AGP256" s="49"/>
      <c r="AHG256" s="49"/>
      <c r="AHL256" s="49"/>
      <c r="AHR256" s="49"/>
      <c r="AHU256" s="49"/>
      <c r="AHX256" s="49"/>
      <c r="AIF256" s="49"/>
      <c r="AJB256" s="49"/>
      <c r="AJC256" s="49"/>
      <c r="AJD256" s="49"/>
      <c r="AJE256" s="49"/>
      <c r="AJF256" s="49"/>
      <c r="AJG256" s="49"/>
      <c r="AJY256" s="49"/>
      <c r="AJZ256" s="49"/>
      <c r="AKC256" s="49"/>
      <c r="AKF256" s="49"/>
      <c r="AKH256" s="49"/>
      <c r="AKJ256" s="49"/>
      <c r="AKM256" s="49"/>
      <c r="AKP256" s="49"/>
      <c r="AKS256" s="49"/>
      <c r="AKV256" s="49"/>
      <c r="AKY256" s="49"/>
      <c r="ALB256" s="49"/>
      <c r="ALE256" s="49"/>
      <c r="ALH256" s="49"/>
      <c r="ALJ256" s="49"/>
      <c r="ALW256" s="49"/>
      <c r="ALX256" s="49"/>
      <c r="ALY256" s="49"/>
      <c r="ALZ256" s="49"/>
      <c r="AMA256" s="49"/>
      <c r="AMB256" s="49"/>
      <c r="AMC256" s="49"/>
      <c r="AMD256" s="49"/>
      <c r="AME256" s="49"/>
      <c r="AMF256" s="49"/>
      <c r="AMG256" s="49"/>
      <c r="AMH256" s="49"/>
      <c r="AMI256" s="49"/>
      <c r="AMJ256" s="49"/>
      <c r="AMK256" s="49"/>
      <c r="AML256" s="49"/>
      <c r="AMM256" s="49"/>
      <c r="AMN256" s="49"/>
      <c r="AMO256" s="49"/>
      <c r="AMP256" s="49"/>
      <c r="AMQ256" s="49"/>
      <c r="AMR256" s="49"/>
      <c r="AMS256" s="49"/>
      <c r="AMT256" s="49"/>
      <c r="AMU256" s="49"/>
      <c r="AMV256" s="49"/>
      <c r="AMW256" s="49"/>
      <c r="AMX256" s="49"/>
      <c r="AMY256" s="49"/>
      <c r="AMZ256" s="49"/>
      <c r="ANA256" s="49"/>
      <c r="ANB256" s="49"/>
      <c r="ANC256" s="49"/>
      <c r="AND256" s="49"/>
      <c r="ANE256" s="49"/>
      <c r="ANF256" s="49"/>
      <c r="ANG256" s="49"/>
      <c r="ANH256" s="49"/>
      <c r="ANI256" s="49"/>
      <c r="ANJ256" s="49"/>
      <c r="ANM256" s="49"/>
      <c r="ANP256" s="49"/>
      <c r="ANS256" s="49"/>
      <c r="ANV256" s="49"/>
      <c r="ANY256" s="49"/>
      <c r="AOB256" s="49"/>
      <c r="AOK256" s="49"/>
      <c r="AON256" s="49"/>
      <c r="AOQ256" s="49"/>
      <c r="AOT256" s="49"/>
      <c r="APC256" s="49"/>
      <c r="API256" s="49"/>
      <c r="APL256" s="49"/>
      <c r="APO256" s="49"/>
      <c r="APR256" s="49"/>
      <c r="APX256" s="49"/>
      <c r="AQA256" s="49"/>
      <c r="AQG256" s="49"/>
      <c r="AQI256" s="49"/>
      <c r="AQJ256" s="49"/>
      <c r="AQL256" s="49"/>
      <c r="ARC256" s="49"/>
      <c r="ARH256" s="49"/>
      <c r="ARN256" s="49"/>
      <c r="ARQ256" s="49"/>
      <c r="ART256" s="49"/>
      <c r="ASB256" s="49"/>
      <c r="ASX256" s="49"/>
      <c r="ASY256" s="49"/>
      <c r="ASZ256" s="49"/>
      <c r="ATA256" s="49"/>
      <c r="ATB256" s="49"/>
      <c r="ATC256" s="49"/>
      <c r="ATU256" s="49"/>
      <c r="ATV256" s="49"/>
      <c r="ATY256" s="49"/>
      <c r="AUB256" s="49"/>
      <c r="AUD256" s="49"/>
      <c r="AUF256" s="49"/>
      <c r="AUI256" s="49"/>
      <c r="AUL256" s="49"/>
      <c r="AUO256" s="49"/>
      <c r="AUR256" s="49"/>
      <c r="AUU256" s="49"/>
      <c r="AUX256" s="49"/>
      <c r="AVA256" s="49"/>
      <c r="AVD256" s="49"/>
      <c r="AVF256" s="49"/>
      <c r="AVS256" s="49"/>
      <c r="AVT256" s="49"/>
      <c r="AVU256" s="49"/>
      <c r="AVV256" s="49"/>
      <c r="AVW256" s="49"/>
      <c r="AVX256" s="49"/>
      <c r="AVY256" s="49"/>
      <c r="AVZ256" s="49"/>
      <c r="AWA256" s="49"/>
      <c r="AWB256" s="49"/>
      <c r="AWC256" s="49"/>
      <c r="AWD256" s="49"/>
      <c r="AWE256" s="49"/>
      <c r="AWF256" s="49"/>
      <c r="AWG256" s="49"/>
      <c r="AWH256" s="49"/>
      <c r="AWI256" s="49"/>
      <c r="AWJ256" s="49"/>
      <c r="AWK256" s="49"/>
      <c r="AWL256" s="49"/>
      <c r="AWM256" s="49"/>
      <c r="AWN256" s="49"/>
      <c r="AWO256" s="49"/>
      <c r="AWP256" s="49"/>
      <c r="AWQ256" s="49"/>
      <c r="AWR256" s="49"/>
      <c r="AWS256" s="49"/>
      <c r="AWT256" s="49"/>
      <c r="AWU256" s="49"/>
      <c r="AWV256" s="49"/>
      <c r="AWW256" s="49"/>
      <c r="AWX256" s="49"/>
      <c r="AWY256" s="49"/>
      <c r="AWZ256" s="49"/>
      <c r="AXA256" s="49"/>
      <c r="AXB256" s="49"/>
      <c r="AXC256" s="49"/>
      <c r="AXD256" s="49"/>
      <c r="AXE256" s="49"/>
      <c r="AXF256" s="49"/>
      <c r="AXI256" s="49"/>
      <c r="AXL256" s="49"/>
      <c r="AXO256" s="49"/>
      <c r="AXR256" s="49"/>
      <c r="AXU256" s="49"/>
      <c r="AXX256" s="49"/>
      <c r="AYG256" s="49"/>
      <c r="AYJ256" s="49"/>
      <c r="AYM256" s="49"/>
      <c r="AYP256" s="49"/>
      <c r="AYY256" s="49"/>
      <c r="AZE256" s="49"/>
      <c r="AZH256" s="49"/>
      <c r="AZK256" s="49"/>
      <c r="AZN256" s="49"/>
      <c r="AZT256" s="49"/>
      <c r="AZW256" s="49"/>
      <c r="BAC256" s="49"/>
      <c r="BAE256" s="49"/>
      <c r="BAF256" s="49"/>
      <c r="BAH256" s="49"/>
      <c r="BAY256" s="49"/>
      <c r="BBD256" s="49"/>
      <c r="BBJ256" s="49"/>
      <c r="BBM256" s="49"/>
      <c r="BBP256" s="49"/>
      <c r="BBX256" s="49"/>
      <c r="BCT256" s="49"/>
      <c r="BCU256" s="49"/>
      <c r="BCV256" s="49"/>
      <c r="BCW256" s="49"/>
      <c r="BCX256" s="49"/>
      <c r="BCY256" s="49"/>
      <c r="BDQ256" s="49"/>
      <c r="BDR256" s="49"/>
      <c r="BDU256" s="49"/>
      <c r="BDX256" s="49"/>
      <c r="BDZ256" s="49"/>
      <c r="BEB256" s="49"/>
      <c r="BEE256" s="49"/>
      <c r="BEH256" s="49"/>
      <c r="BEK256" s="49"/>
      <c r="BEN256" s="49"/>
      <c r="BEQ256" s="49"/>
      <c r="BET256" s="49"/>
      <c r="BEW256" s="49"/>
      <c r="BEZ256" s="49"/>
      <c r="BFB256" s="49"/>
      <c r="BFO256" s="49"/>
      <c r="BFP256" s="49"/>
      <c r="BFQ256" s="49"/>
      <c r="BFR256" s="49"/>
      <c r="BFS256" s="49"/>
      <c r="BFT256" s="49"/>
      <c r="BFU256" s="49"/>
      <c r="BFV256" s="49"/>
      <c r="BFW256" s="49"/>
      <c r="BFX256" s="49"/>
      <c r="BFY256" s="49"/>
      <c r="BFZ256" s="49"/>
      <c r="BGA256" s="49"/>
      <c r="BGB256" s="49"/>
      <c r="BGC256" s="49"/>
      <c r="BGD256" s="49"/>
      <c r="BGE256" s="49"/>
      <c r="BGF256" s="49"/>
      <c r="BGG256" s="49"/>
      <c r="BGH256" s="49"/>
      <c r="BGI256" s="49"/>
      <c r="BGJ256" s="49"/>
      <c r="BGK256" s="49"/>
      <c r="BGL256" s="49"/>
      <c r="BGM256" s="49"/>
      <c r="BGN256" s="49"/>
      <c r="BGO256" s="49"/>
      <c r="BGP256" s="49"/>
      <c r="BGQ256" s="49"/>
      <c r="BGR256" s="49"/>
      <c r="BGS256" s="49"/>
      <c r="BGT256" s="49"/>
      <c r="BGU256" s="49"/>
      <c r="BGV256" s="49"/>
      <c r="BGW256" s="49"/>
      <c r="BGX256" s="49"/>
      <c r="BGY256" s="49"/>
      <c r="BGZ256" s="49"/>
      <c r="BHA256" s="49"/>
      <c r="BHB256" s="49"/>
      <c r="BHE256" s="49"/>
      <c r="BHH256" s="49"/>
      <c r="BHK256" s="49"/>
      <c r="BHN256" s="49"/>
      <c r="BHQ256" s="49"/>
      <c r="BHT256" s="49"/>
      <c r="BIC256" s="49"/>
      <c r="BIF256" s="49"/>
      <c r="BII256" s="49"/>
      <c r="BIL256" s="49"/>
      <c r="BIU256" s="49"/>
      <c r="BJA256" s="49"/>
      <c r="BJD256" s="49"/>
      <c r="BJG256" s="49"/>
      <c r="BJJ256" s="49"/>
      <c r="BJP256" s="49"/>
      <c r="BJS256" s="49"/>
      <c r="BJY256" s="49"/>
      <c r="BKA256" s="49"/>
      <c r="BKB256" s="49"/>
      <c r="BKD256" s="49"/>
      <c r="BKU256" s="49"/>
      <c r="BKZ256" s="49"/>
      <c r="BLF256" s="49"/>
      <c r="BLI256" s="49"/>
      <c r="BLL256" s="49"/>
      <c r="BLT256" s="49"/>
      <c r="BMP256" s="49"/>
      <c r="BMQ256" s="49"/>
      <c r="BMR256" s="49"/>
      <c r="BMS256" s="49"/>
      <c r="BMT256" s="49"/>
      <c r="BMU256" s="49"/>
      <c r="BNM256" s="49"/>
      <c r="BNN256" s="49"/>
      <c r="BNQ256" s="49"/>
      <c r="BNT256" s="49"/>
      <c r="BNV256" s="49"/>
      <c r="BNX256" s="49"/>
      <c r="BOA256" s="49"/>
      <c r="BOD256" s="49"/>
      <c r="BOG256" s="49"/>
      <c r="BOJ256" s="49"/>
      <c r="BOM256" s="49"/>
      <c r="BOP256" s="49"/>
      <c r="BOS256" s="49"/>
      <c r="BOV256" s="49"/>
      <c r="BOX256" s="49"/>
      <c r="BPK256" s="49"/>
      <c r="BPL256" s="49"/>
      <c r="BPM256" s="49"/>
      <c r="BPN256" s="49"/>
      <c r="BPO256" s="49"/>
      <c r="BPP256" s="49"/>
      <c r="BPQ256" s="49"/>
      <c r="BPR256" s="49"/>
      <c r="BPS256" s="49"/>
      <c r="BPT256" s="49"/>
      <c r="BPU256" s="49"/>
      <c r="BPV256" s="49"/>
      <c r="BPW256" s="49"/>
      <c r="BPX256" s="49"/>
      <c r="BPY256" s="49"/>
      <c r="BPZ256" s="49"/>
      <c r="BQA256" s="49"/>
      <c r="BQB256" s="49"/>
      <c r="BQC256" s="49"/>
      <c r="BQD256" s="49"/>
      <c r="BQE256" s="49"/>
      <c r="BQF256" s="49"/>
      <c r="BQG256" s="49"/>
      <c r="BQH256" s="49"/>
      <c r="BQI256" s="49"/>
      <c r="BQJ256" s="49"/>
      <c r="BQK256" s="49"/>
      <c r="BQL256" s="49"/>
      <c r="BQM256" s="49"/>
      <c r="BQN256" s="49"/>
      <c r="BQO256" s="49"/>
      <c r="BQP256" s="49"/>
      <c r="BQQ256" s="49"/>
      <c r="BQR256" s="49"/>
      <c r="BQS256" s="49"/>
      <c r="BQT256" s="49"/>
      <c r="BQU256" s="49"/>
      <c r="BQV256" s="49"/>
      <c r="BQW256" s="49"/>
      <c r="BQX256" s="49"/>
      <c r="BRA256" s="49"/>
      <c r="BRD256" s="49"/>
      <c r="BRG256" s="49"/>
      <c r="BRJ256" s="49"/>
      <c r="BRM256" s="49"/>
      <c r="BRP256" s="49"/>
      <c r="BRY256" s="49"/>
      <c r="BSB256" s="49"/>
      <c r="BSE256" s="49"/>
      <c r="BSH256" s="49"/>
      <c r="BSQ256" s="49"/>
      <c r="BSW256" s="49"/>
      <c r="BSZ256" s="49"/>
      <c r="BTC256" s="49"/>
      <c r="BTF256" s="49"/>
      <c r="BTL256" s="49"/>
      <c r="BTO256" s="49"/>
      <c r="BTU256" s="49"/>
      <c r="BTW256" s="49"/>
      <c r="BTX256" s="49"/>
      <c r="BTZ256" s="49"/>
      <c r="BUQ256" s="49"/>
      <c r="BUV256" s="49"/>
      <c r="BVB256" s="49"/>
      <c r="BVE256" s="49"/>
      <c r="BVH256" s="49"/>
      <c r="BVP256" s="49"/>
      <c r="BWL256" s="49"/>
      <c r="BWM256" s="49"/>
      <c r="BWN256" s="49"/>
      <c r="BWO256" s="49"/>
      <c r="BWP256" s="49"/>
      <c r="BWQ256" s="49"/>
      <c r="BXI256" s="49"/>
      <c r="BXJ256" s="49"/>
      <c r="BXM256" s="49"/>
      <c r="BXP256" s="49"/>
      <c r="BXR256" s="49"/>
      <c r="BXT256" s="49"/>
      <c r="BXW256" s="49"/>
      <c r="BXZ256" s="49"/>
      <c r="BYC256" s="49"/>
      <c r="BYF256" s="49"/>
      <c r="BYI256" s="49"/>
      <c r="BYL256" s="49"/>
      <c r="BYO256" s="49"/>
      <c r="BYR256" s="49"/>
      <c r="BYT256" s="49"/>
      <c r="BZG256" s="49"/>
      <c r="BZH256" s="49"/>
      <c r="BZI256" s="49"/>
      <c r="BZJ256" s="49"/>
      <c r="BZK256" s="49"/>
      <c r="BZL256" s="49"/>
      <c r="BZM256" s="49"/>
      <c r="BZN256" s="49"/>
      <c r="BZO256" s="49"/>
      <c r="BZP256" s="49"/>
      <c r="BZQ256" s="49"/>
      <c r="BZR256" s="49"/>
      <c r="BZS256" s="49"/>
      <c r="BZT256" s="49"/>
      <c r="BZU256" s="49"/>
      <c r="BZV256" s="49"/>
      <c r="BZW256" s="49"/>
      <c r="BZX256" s="49"/>
      <c r="BZY256" s="49"/>
      <c r="BZZ256" s="49"/>
      <c r="CAA256" s="49"/>
      <c r="CAB256" s="49"/>
      <c r="CAC256" s="49"/>
      <c r="CAD256" s="49"/>
      <c r="CAE256" s="49"/>
      <c r="CAF256" s="49"/>
      <c r="CAG256" s="49"/>
      <c r="CAH256" s="49"/>
      <c r="CAI256" s="49"/>
      <c r="CAJ256" s="49"/>
      <c r="CAK256" s="49"/>
      <c r="CAL256" s="49"/>
      <c r="CAM256" s="49"/>
      <c r="CAN256" s="49"/>
      <c r="CAO256" s="49"/>
      <c r="CAP256" s="49"/>
      <c r="CAQ256" s="49"/>
      <c r="CAR256" s="49"/>
      <c r="CAS256" s="49"/>
      <c r="CAT256" s="49"/>
      <c r="CAW256" s="49"/>
      <c r="CAZ256" s="49"/>
      <c r="CBC256" s="49"/>
      <c r="CBF256" s="49"/>
      <c r="CBI256" s="49"/>
      <c r="CBL256" s="49"/>
      <c r="CBU256" s="49"/>
      <c r="CBX256" s="49"/>
      <c r="CCA256" s="49"/>
      <c r="CCD256" s="49"/>
      <c r="CCM256" s="49"/>
      <c r="CCS256" s="49"/>
      <c r="CCV256" s="49"/>
      <c r="CCY256" s="49"/>
      <c r="CDB256" s="49"/>
      <c r="CDH256" s="49"/>
      <c r="CDK256" s="49"/>
      <c r="CDQ256" s="49"/>
      <c r="CDS256" s="49"/>
      <c r="CDT256" s="49"/>
      <c r="CDV256" s="49"/>
      <c r="CEM256" s="49"/>
      <c r="CER256" s="49"/>
      <c r="CEX256" s="49"/>
      <c r="CFA256" s="49"/>
      <c r="CFD256" s="49"/>
      <c r="CFL256" s="49"/>
      <c r="CGH256" s="49"/>
      <c r="CGI256" s="49"/>
      <c r="CGJ256" s="49"/>
      <c r="CGK256" s="49"/>
      <c r="CGL256" s="49"/>
      <c r="CGM256" s="49"/>
      <c r="CHE256" s="49"/>
      <c r="CHF256" s="49"/>
      <c r="CHI256" s="49"/>
      <c r="CHL256" s="49"/>
      <c r="CHN256" s="49"/>
      <c r="CHP256" s="49"/>
      <c r="CHS256" s="49"/>
      <c r="CHV256" s="49"/>
      <c r="CHY256" s="49"/>
      <c r="CIB256" s="49"/>
      <c r="CIE256" s="49"/>
      <c r="CIH256" s="49"/>
      <c r="CIK256" s="49"/>
      <c r="CIN256" s="49"/>
      <c r="CIP256" s="49"/>
      <c r="CJC256" s="49"/>
      <c r="CJD256" s="49"/>
      <c r="CJE256" s="49"/>
      <c r="CJF256" s="49"/>
      <c r="CJG256" s="49"/>
      <c r="CJH256" s="49"/>
      <c r="CJI256" s="49"/>
      <c r="CJJ256" s="49"/>
      <c r="CJK256" s="49"/>
      <c r="CJL256" s="49"/>
      <c r="CJM256" s="49"/>
      <c r="CJN256" s="49"/>
      <c r="CJO256" s="49"/>
      <c r="CJP256" s="49"/>
      <c r="CJQ256" s="49"/>
      <c r="CJR256" s="49"/>
      <c r="CJS256" s="49"/>
      <c r="CJT256" s="49"/>
      <c r="CJU256" s="49"/>
      <c r="CJV256" s="49"/>
      <c r="CJW256" s="49"/>
      <c r="CJX256" s="49"/>
      <c r="CJY256" s="49"/>
      <c r="CJZ256" s="49"/>
      <c r="CKA256" s="49"/>
      <c r="CKB256" s="49"/>
      <c r="CKC256" s="49"/>
      <c r="CKD256" s="49"/>
      <c r="CKE256" s="49"/>
      <c r="CKF256" s="49"/>
      <c r="CKG256" s="49"/>
      <c r="CKH256" s="49"/>
      <c r="CKI256" s="49"/>
      <c r="CKJ256" s="49"/>
      <c r="CKK256" s="49"/>
      <c r="CKL256" s="49"/>
      <c r="CKM256" s="49"/>
      <c r="CKN256" s="49"/>
      <c r="CKO256" s="49"/>
      <c r="CKP256" s="49"/>
      <c r="CKS256" s="49"/>
      <c r="CKV256" s="49"/>
      <c r="CKY256" s="49"/>
      <c r="CLB256" s="49"/>
      <c r="CLE256" s="49"/>
      <c r="CLH256" s="49"/>
      <c r="CLQ256" s="49"/>
      <c r="CLT256" s="49"/>
      <c r="CLW256" s="49"/>
      <c r="CLZ256" s="49"/>
      <c r="CMI256" s="49"/>
      <c r="CMO256" s="49"/>
      <c r="CMR256" s="49"/>
      <c r="CMU256" s="49"/>
      <c r="CMX256" s="49"/>
      <c r="CND256" s="49"/>
      <c r="CNG256" s="49"/>
      <c r="CNM256" s="49"/>
      <c r="CNO256" s="49"/>
      <c r="CNP256" s="49"/>
      <c r="CNR256" s="49"/>
      <c r="COI256" s="49"/>
      <c r="CON256" s="49"/>
      <c r="COT256" s="49"/>
      <c r="COW256" s="49"/>
      <c r="COZ256" s="49"/>
      <c r="CPH256" s="49"/>
      <c r="CQD256" s="49"/>
      <c r="CQE256" s="49"/>
      <c r="CQF256" s="49"/>
      <c r="CQG256" s="49"/>
      <c r="CQH256" s="49"/>
      <c r="CQI256" s="49"/>
      <c r="CRA256" s="49"/>
      <c r="CRB256" s="49"/>
      <c r="CRE256" s="49"/>
      <c r="CRH256" s="49"/>
      <c r="CRJ256" s="49"/>
      <c r="CRL256" s="49"/>
      <c r="CRO256" s="49"/>
      <c r="CRR256" s="49"/>
      <c r="CRU256" s="49"/>
      <c r="CRX256" s="49"/>
      <c r="CSA256" s="49"/>
      <c r="CSD256" s="49"/>
      <c r="CSG256" s="49"/>
      <c r="CSJ256" s="49"/>
      <c r="CSL256" s="49"/>
      <c r="CSY256" s="49"/>
      <c r="CSZ256" s="49"/>
      <c r="CTA256" s="49"/>
      <c r="CTB256" s="49"/>
      <c r="CTC256" s="49"/>
      <c r="CTD256" s="49"/>
      <c r="CTE256" s="49"/>
      <c r="CTF256" s="49"/>
      <c r="CTG256" s="49"/>
      <c r="CTH256" s="49"/>
      <c r="CTI256" s="49"/>
      <c r="CTJ256" s="49"/>
      <c r="CTK256" s="49"/>
      <c r="CTL256" s="49"/>
      <c r="CTM256" s="49"/>
      <c r="CTN256" s="49"/>
      <c r="CTO256" s="49"/>
      <c r="CTP256" s="49"/>
      <c r="CTQ256" s="49"/>
      <c r="CTR256" s="49"/>
      <c r="CTS256" s="49"/>
      <c r="CTT256" s="49"/>
      <c r="CTU256" s="49"/>
      <c r="CTV256" s="49"/>
      <c r="CTW256" s="49"/>
      <c r="CTX256" s="49"/>
      <c r="CTY256" s="49"/>
      <c r="CTZ256" s="49"/>
      <c r="CUA256" s="49"/>
      <c r="CUB256" s="49"/>
      <c r="CUC256" s="49"/>
      <c r="CUD256" s="49"/>
      <c r="CUE256" s="49"/>
      <c r="CUF256" s="49"/>
      <c r="CUG256" s="49"/>
      <c r="CUH256" s="49"/>
      <c r="CUI256" s="49"/>
      <c r="CUJ256" s="49"/>
      <c r="CUK256" s="49"/>
      <c r="CUL256" s="49"/>
      <c r="CUO256" s="49"/>
      <c r="CUR256" s="49"/>
      <c r="CUU256" s="49"/>
      <c r="CUX256" s="49"/>
      <c r="CVA256" s="49"/>
      <c r="CVD256" s="49"/>
      <c r="CVM256" s="49"/>
      <c r="CVP256" s="49"/>
      <c r="CVS256" s="49"/>
      <c r="CVV256" s="49"/>
      <c r="CWE256" s="49"/>
      <c r="CWK256" s="49"/>
      <c r="CWN256" s="49"/>
      <c r="CWQ256" s="49"/>
      <c r="CWT256" s="49"/>
      <c r="CWZ256" s="49"/>
      <c r="CXC256" s="49"/>
      <c r="CXI256" s="49"/>
      <c r="CXK256" s="49"/>
      <c r="CXL256" s="49"/>
      <c r="CXN256" s="49"/>
      <c r="CYE256" s="49"/>
      <c r="CYJ256" s="49"/>
      <c r="CYP256" s="49"/>
      <c r="CYS256" s="49"/>
      <c r="CYV256" s="49"/>
      <c r="CZD256" s="49"/>
      <c r="CZZ256" s="49"/>
      <c r="DAA256" s="49"/>
      <c r="DAB256" s="49"/>
      <c r="DAC256" s="49"/>
      <c r="DAD256" s="49"/>
      <c r="DAE256" s="49"/>
      <c r="DAW256" s="49"/>
      <c r="DAX256" s="49"/>
      <c r="DBA256" s="49"/>
      <c r="DBD256" s="49"/>
      <c r="DBF256" s="49"/>
      <c r="DBH256" s="49"/>
      <c r="DBK256" s="49"/>
      <c r="DBN256" s="49"/>
      <c r="DBQ256" s="49"/>
      <c r="DBT256" s="49"/>
      <c r="DBW256" s="49"/>
      <c r="DBZ256" s="49"/>
      <c r="DCC256" s="49"/>
      <c r="DCF256" s="49"/>
      <c r="DCH256" s="49"/>
      <c r="DCU256" s="49"/>
      <c r="DCV256" s="49"/>
      <c r="DCW256" s="49"/>
      <c r="DCX256" s="49"/>
      <c r="DCY256" s="49"/>
      <c r="DCZ256" s="49"/>
      <c r="DDA256" s="49"/>
      <c r="DDB256" s="49"/>
      <c r="DDC256" s="49"/>
      <c r="DDD256" s="49"/>
      <c r="DDE256" s="49"/>
      <c r="DDF256" s="49"/>
      <c r="DDG256" s="49"/>
      <c r="DDH256" s="49"/>
      <c r="DDI256" s="49"/>
      <c r="DDJ256" s="49"/>
      <c r="DDK256" s="49"/>
      <c r="DDL256" s="49"/>
      <c r="DDM256" s="49"/>
      <c r="DDN256" s="49"/>
      <c r="DDO256" s="49"/>
      <c r="DDP256" s="49"/>
      <c r="DDQ256" s="49"/>
      <c r="DDR256" s="49"/>
      <c r="DDS256" s="49"/>
      <c r="DDT256" s="49"/>
      <c r="DDU256" s="49"/>
      <c r="DDV256" s="49"/>
      <c r="DDW256" s="49"/>
      <c r="DDX256" s="49"/>
      <c r="DDY256" s="49"/>
      <c r="DDZ256" s="49"/>
      <c r="DEA256" s="49"/>
      <c r="DEB256" s="49"/>
      <c r="DEC256" s="49"/>
      <c r="DED256" s="49"/>
      <c r="DEE256" s="49"/>
      <c r="DEF256" s="49"/>
      <c r="DEG256" s="49"/>
      <c r="DEH256" s="49"/>
      <c r="DEK256" s="49"/>
      <c r="DEN256" s="49"/>
      <c r="DEQ256" s="49"/>
      <c r="DET256" s="49"/>
      <c r="DEW256" s="49"/>
      <c r="DEZ256" s="49"/>
      <c r="DFI256" s="49"/>
      <c r="DFL256" s="49"/>
      <c r="DFO256" s="49"/>
      <c r="DFR256" s="49"/>
      <c r="DGA256" s="49"/>
      <c r="DGG256" s="49"/>
      <c r="DGJ256" s="49"/>
      <c r="DGM256" s="49"/>
      <c r="DGP256" s="49"/>
      <c r="DGV256" s="49"/>
      <c r="DGY256" s="49"/>
      <c r="DHE256" s="49"/>
      <c r="DHG256" s="49"/>
      <c r="DHH256" s="49"/>
      <c r="DHJ256" s="49"/>
      <c r="DIA256" s="49"/>
      <c r="DIF256" s="49"/>
      <c r="DIL256" s="49"/>
      <c r="DIO256" s="49"/>
      <c r="DIR256" s="49"/>
      <c r="DIZ256" s="49"/>
      <c r="DJV256" s="49"/>
      <c r="DJW256" s="49"/>
      <c r="DJX256" s="49"/>
      <c r="DJY256" s="49"/>
      <c r="DJZ256" s="49"/>
      <c r="DKA256" s="49"/>
      <c r="DKS256" s="49"/>
      <c r="DKT256" s="49"/>
      <c r="DKW256" s="49"/>
      <c r="DKZ256" s="49"/>
      <c r="DLB256" s="49"/>
      <c r="DLD256" s="49"/>
      <c r="DLG256" s="49"/>
      <c r="DLJ256" s="49"/>
      <c r="DLM256" s="49"/>
      <c r="DLP256" s="49"/>
      <c r="DLS256" s="49"/>
      <c r="DLV256" s="49"/>
      <c r="DLY256" s="49"/>
      <c r="DMB256" s="49"/>
      <c r="DMD256" s="49"/>
      <c r="DMQ256" s="49"/>
      <c r="DMR256" s="49"/>
      <c r="DMS256" s="49"/>
      <c r="DMT256" s="49"/>
      <c r="DMU256" s="49"/>
      <c r="DMV256" s="49"/>
      <c r="DMW256" s="49"/>
      <c r="DMX256" s="49"/>
      <c r="DMY256" s="49"/>
      <c r="DMZ256" s="49"/>
      <c r="DNA256" s="49"/>
      <c r="DNB256" s="49"/>
      <c r="DNC256" s="49"/>
      <c r="DND256" s="49"/>
      <c r="DNE256" s="49"/>
      <c r="DNF256" s="49"/>
      <c r="DNG256" s="49"/>
      <c r="DNH256" s="49"/>
      <c r="DNI256" s="49"/>
      <c r="DNJ256" s="49"/>
      <c r="DNK256" s="49"/>
      <c r="DNL256" s="49"/>
      <c r="DNM256" s="49"/>
      <c r="DNN256" s="49"/>
      <c r="DNO256" s="49"/>
      <c r="DNP256" s="49"/>
      <c r="DNQ256" s="49"/>
      <c r="DNR256" s="49"/>
      <c r="DNS256" s="49"/>
      <c r="DNT256" s="49"/>
      <c r="DNU256" s="49"/>
      <c r="DNV256" s="49"/>
      <c r="DNW256" s="49"/>
      <c r="DNX256" s="49"/>
      <c r="DNY256" s="49"/>
      <c r="DNZ256" s="49"/>
      <c r="DOA256" s="49"/>
      <c r="DOB256" s="49"/>
      <c r="DOC256" s="49"/>
      <c r="DOD256" s="49"/>
      <c r="DOG256" s="49"/>
      <c r="DOJ256" s="49"/>
      <c r="DOM256" s="49"/>
      <c r="DOP256" s="49"/>
      <c r="DOS256" s="49"/>
      <c r="DOV256" s="49"/>
      <c r="DPE256" s="49"/>
      <c r="DPH256" s="49"/>
      <c r="DPK256" s="49"/>
      <c r="DPN256" s="49"/>
      <c r="DPW256" s="49"/>
      <c r="DQC256" s="49"/>
      <c r="DQF256" s="49"/>
      <c r="DQI256" s="49"/>
      <c r="DQL256" s="49"/>
      <c r="DQR256" s="49"/>
      <c r="DQU256" s="49"/>
      <c r="DRA256" s="49"/>
      <c r="DRC256" s="49"/>
      <c r="DRD256" s="49"/>
      <c r="DRF256" s="49"/>
      <c r="DRW256" s="49"/>
      <c r="DSB256" s="49"/>
      <c r="DSH256" s="49"/>
      <c r="DSK256" s="49"/>
      <c r="DSN256" s="49"/>
      <c r="DSV256" s="49"/>
      <c r="DTR256" s="49"/>
      <c r="DTS256" s="49"/>
      <c r="DTT256" s="49"/>
      <c r="DTU256" s="49"/>
      <c r="DTV256" s="49"/>
      <c r="DTW256" s="49"/>
      <c r="DUO256" s="49"/>
      <c r="DUP256" s="49"/>
      <c r="DUS256" s="49"/>
      <c r="DUV256" s="49"/>
      <c r="DUX256" s="49"/>
      <c r="DUZ256" s="49"/>
      <c r="DVC256" s="49"/>
      <c r="DVF256" s="49"/>
      <c r="DVI256" s="49"/>
      <c r="DVL256" s="49"/>
      <c r="DVO256" s="49"/>
      <c r="DVR256" s="49"/>
      <c r="DVU256" s="49"/>
      <c r="DVX256" s="49"/>
      <c r="DVZ256" s="49"/>
      <c r="DWM256" s="49"/>
      <c r="DWN256" s="49"/>
      <c r="DWO256" s="49"/>
      <c r="DWP256" s="49"/>
      <c r="DWQ256" s="49"/>
      <c r="DWR256" s="49"/>
      <c r="DWS256" s="49"/>
      <c r="DWT256" s="49"/>
      <c r="DWU256" s="49"/>
      <c r="DWV256" s="49"/>
      <c r="DWW256" s="49"/>
      <c r="DWX256" s="49"/>
      <c r="DWY256" s="49"/>
      <c r="DWZ256" s="49"/>
      <c r="DXA256" s="49"/>
      <c r="DXB256" s="49"/>
      <c r="DXC256" s="49"/>
      <c r="DXD256" s="49"/>
      <c r="DXE256" s="49"/>
      <c r="DXF256" s="49"/>
      <c r="DXG256" s="49"/>
      <c r="DXH256" s="49"/>
      <c r="DXI256" s="49"/>
      <c r="DXJ256" s="49"/>
      <c r="DXK256" s="49"/>
      <c r="DXL256" s="49"/>
      <c r="DXM256" s="49"/>
      <c r="DXN256" s="49"/>
      <c r="DXO256" s="49"/>
      <c r="DXP256" s="49"/>
      <c r="DXQ256" s="49"/>
      <c r="DXR256" s="49"/>
      <c r="DXS256" s="49"/>
      <c r="DXT256" s="49"/>
      <c r="DXU256" s="49"/>
      <c r="DXV256" s="49"/>
      <c r="DXW256" s="49"/>
      <c r="DXX256" s="49"/>
      <c r="DXY256" s="49"/>
      <c r="DXZ256" s="49"/>
      <c r="DYC256" s="49"/>
      <c r="DYF256" s="49"/>
      <c r="DYI256" s="49"/>
      <c r="DYL256" s="49"/>
      <c r="DYO256" s="49"/>
      <c r="DYR256" s="49"/>
      <c r="DZA256" s="49"/>
      <c r="DZD256" s="49"/>
      <c r="DZG256" s="49"/>
      <c r="DZJ256" s="49"/>
      <c r="DZS256" s="49"/>
      <c r="DZY256" s="49"/>
      <c r="EAB256" s="49"/>
      <c r="EAE256" s="49"/>
      <c r="EAH256" s="49"/>
      <c r="EAN256" s="49"/>
      <c r="EAQ256" s="49"/>
      <c r="EAW256" s="49"/>
      <c r="EAY256" s="49"/>
      <c r="EAZ256" s="49"/>
      <c r="EBB256" s="49"/>
      <c r="EBS256" s="49"/>
      <c r="EBX256" s="49"/>
      <c r="ECD256" s="49"/>
      <c r="ECG256" s="49"/>
      <c r="ECJ256" s="49"/>
      <c r="ECR256" s="49"/>
      <c r="EDN256" s="49"/>
      <c r="EDO256" s="49"/>
      <c r="EDP256" s="49"/>
      <c r="EDQ256" s="49"/>
      <c r="EDR256" s="49"/>
      <c r="EDS256" s="49"/>
      <c r="EEK256" s="49"/>
      <c r="EEL256" s="49"/>
      <c r="EEO256" s="49"/>
      <c r="EER256" s="49"/>
      <c r="EET256" s="49"/>
      <c r="EEV256" s="49"/>
      <c r="EEY256" s="49"/>
      <c r="EFB256" s="49"/>
      <c r="EFE256" s="49"/>
      <c r="EFH256" s="49"/>
      <c r="EFK256" s="49"/>
      <c r="EFN256" s="49"/>
      <c r="EFQ256" s="49"/>
      <c r="EFT256" s="49"/>
      <c r="EFV256" s="49"/>
      <c r="EGI256" s="49"/>
      <c r="EGJ256" s="49"/>
      <c r="EGK256" s="49"/>
      <c r="EGL256" s="49"/>
      <c r="EGM256" s="49"/>
      <c r="EGN256" s="49"/>
      <c r="EGO256" s="49"/>
      <c r="EGP256" s="49"/>
      <c r="EGQ256" s="49"/>
      <c r="EGR256" s="49"/>
      <c r="EGS256" s="49"/>
      <c r="EGT256" s="49"/>
      <c r="EGU256" s="49"/>
      <c r="EGV256" s="49"/>
      <c r="EGW256" s="49"/>
      <c r="EGX256" s="49"/>
      <c r="EGY256" s="49"/>
      <c r="EGZ256" s="49"/>
      <c r="EHA256" s="49"/>
      <c r="EHB256" s="49"/>
      <c r="EHC256" s="49"/>
      <c r="EHD256" s="49"/>
      <c r="EHE256" s="49"/>
      <c r="EHF256" s="49"/>
      <c r="EHG256" s="49"/>
      <c r="EHH256" s="49"/>
      <c r="EHI256" s="49"/>
      <c r="EHJ256" s="49"/>
      <c r="EHK256" s="49"/>
      <c r="EHL256" s="49"/>
      <c r="EHM256" s="49"/>
      <c r="EHN256" s="49"/>
      <c r="EHO256" s="49"/>
      <c r="EHP256" s="49"/>
      <c r="EHQ256" s="49"/>
      <c r="EHR256" s="49"/>
      <c r="EHS256" s="49"/>
      <c r="EHT256" s="49"/>
      <c r="EHU256" s="49"/>
      <c r="EHV256" s="49"/>
      <c r="EHY256" s="49"/>
      <c r="EIB256" s="49"/>
      <c r="EIE256" s="49"/>
      <c r="EIH256" s="49"/>
      <c r="EIK256" s="49"/>
      <c r="EIN256" s="49"/>
      <c r="EIW256" s="49"/>
      <c r="EIZ256" s="49"/>
      <c r="EJC256" s="49"/>
      <c r="EJF256" s="49"/>
      <c r="EJO256" s="49"/>
      <c r="EJU256" s="49"/>
      <c r="EJX256" s="49"/>
      <c r="EKA256" s="49"/>
      <c r="EKD256" s="49"/>
      <c r="EKJ256" s="49"/>
      <c r="EKM256" s="49"/>
      <c r="EKS256" s="49"/>
      <c r="EKU256" s="49"/>
      <c r="EKV256" s="49"/>
      <c r="EKX256" s="49"/>
      <c r="ELO256" s="49"/>
      <c r="ELT256" s="49"/>
      <c r="ELZ256" s="49"/>
      <c r="EMC256" s="49"/>
      <c r="EMF256" s="49"/>
      <c r="EMN256" s="49"/>
      <c r="ENJ256" s="49"/>
      <c r="ENK256" s="49"/>
      <c r="ENL256" s="49"/>
      <c r="ENM256" s="49"/>
      <c r="ENN256" s="49"/>
      <c r="ENO256" s="49"/>
      <c r="EOG256" s="49"/>
      <c r="EOH256" s="49"/>
      <c r="EOK256" s="49"/>
      <c r="EON256" s="49"/>
      <c r="EOP256" s="49"/>
      <c r="EOR256" s="49"/>
      <c r="EOU256" s="49"/>
      <c r="EOX256" s="49"/>
      <c r="EPA256" s="49"/>
      <c r="EPD256" s="49"/>
      <c r="EPG256" s="49"/>
      <c r="EPJ256" s="49"/>
      <c r="EPM256" s="49"/>
      <c r="EPP256" s="49"/>
      <c r="EPR256" s="49"/>
      <c r="EQE256" s="49"/>
      <c r="EQF256" s="49"/>
      <c r="EQG256" s="49"/>
      <c r="EQH256" s="49"/>
      <c r="EQI256" s="49"/>
      <c r="EQJ256" s="49"/>
      <c r="EQK256" s="49"/>
      <c r="EQL256" s="49"/>
      <c r="EQM256" s="49"/>
      <c r="EQN256" s="49"/>
      <c r="EQO256" s="49"/>
      <c r="EQP256" s="49"/>
      <c r="EQQ256" s="49"/>
      <c r="EQR256" s="49"/>
      <c r="EQS256" s="49"/>
      <c r="EQT256" s="49"/>
      <c r="EQU256" s="49"/>
      <c r="EQV256" s="49"/>
      <c r="EQW256" s="49"/>
      <c r="EQX256" s="49"/>
      <c r="EQY256" s="49"/>
      <c r="EQZ256" s="49"/>
      <c r="ERA256" s="49"/>
      <c r="ERB256" s="49"/>
      <c r="ERC256" s="49"/>
      <c r="ERD256" s="49"/>
      <c r="ERE256" s="49"/>
      <c r="ERF256" s="49"/>
      <c r="ERG256" s="49"/>
      <c r="ERH256" s="49"/>
      <c r="ERI256" s="49"/>
      <c r="ERJ256" s="49"/>
      <c r="ERK256" s="49"/>
      <c r="ERL256" s="49"/>
      <c r="ERM256" s="49"/>
      <c r="ERN256" s="49"/>
      <c r="ERO256" s="49"/>
      <c r="ERP256" s="49"/>
      <c r="ERQ256" s="49"/>
      <c r="ERR256" s="49"/>
      <c r="ERU256" s="49"/>
      <c r="ERX256" s="49"/>
      <c r="ESA256" s="49"/>
      <c r="ESD256" s="49"/>
      <c r="ESG256" s="49"/>
      <c r="ESJ256" s="49"/>
      <c r="ESS256" s="49"/>
      <c r="ESV256" s="49"/>
      <c r="ESY256" s="49"/>
      <c r="ETB256" s="49"/>
      <c r="ETK256" s="49"/>
      <c r="ETQ256" s="49"/>
      <c r="ETT256" s="49"/>
      <c r="ETW256" s="49"/>
      <c r="ETZ256" s="49"/>
      <c r="EUF256" s="49"/>
      <c r="EUI256" s="49"/>
      <c r="EUO256" s="49"/>
      <c r="EUQ256" s="49"/>
      <c r="EUR256" s="49"/>
      <c r="EUT256" s="49"/>
      <c r="EVK256" s="49"/>
      <c r="EVP256" s="49"/>
      <c r="EVV256" s="49"/>
      <c r="EVY256" s="49"/>
      <c r="EWB256" s="49"/>
      <c r="EWJ256" s="49"/>
      <c r="EXF256" s="49"/>
      <c r="EXG256" s="49"/>
      <c r="EXH256" s="49"/>
      <c r="EXI256" s="49"/>
      <c r="EXJ256" s="49"/>
      <c r="EXK256" s="49"/>
      <c r="EYC256" s="49"/>
      <c r="EYD256" s="49"/>
      <c r="EYG256" s="49"/>
      <c r="EYJ256" s="49"/>
      <c r="EYL256" s="49"/>
      <c r="EYN256" s="49"/>
      <c r="EYQ256" s="49"/>
      <c r="EYT256" s="49"/>
      <c r="EYW256" s="49"/>
      <c r="EYZ256" s="49"/>
      <c r="EZC256" s="49"/>
      <c r="EZF256" s="49"/>
      <c r="EZI256" s="49"/>
      <c r="EZL256" s="49"/>
      <c r="EZN256" s="49"/>
      <c r="FAA256" s="49"/>
      <c r="FAB256" s="49"/>
      <c r="FAC256" s="49"/>
      <c r="FAD256" s="49"/>
      <c r="FAE256" s="49"/>
      <c r="FAF256" s="49"/>
      <c r="FAG256" s="49"/>
      <c r="FAH256" s="49"/>
      <c r="FAI256" s="49"/>
      <c r="FAJ256" s="49"/>
      <c r="FAK256" s="49"/>
      <c r="FAL256" s="49"/>
      <c r="FAM256" s="49"/>
      <c r="FAN256" s="49"/>
      <c r="FAO256" s="49"/>
      <c r="FAP256" s="49"/>
      <c r="FAQ256" s="49"/>
      <c r="FAR256" s="49"/>
      <c r="FAS256" s="49"/>
      <c r="FAT256" s="49"/>
      <c r="FAU256" s="49"/>
      <c r="FAV256" s="49"/>
      <c r="FAW256" s="49"/>
      <c r="FAX256" s="49"/>
      <c r="FAY256" s="49"/>
      <c r="FAZ256" s="49"/>
      <c r="FBA256" s="49"/>
      <c r="FBB256" s="49"/>
      <c r="FBC256" s="49"/>
      <c r="FBD256" s="49"/>
      <c r="FBE256" s="49"/>
      <c r="FBF256" s="49"/>
      <c r="FBG256" s="49"/>
      <c r="FBH256" s="49"/>
      <c r="FBI256" s="49"/>
      <c r="FBJ256" s="49"/>
      <c r="FBK256" s="49"/>
      <c r="FBL256" s="49"/>
      <c r="FBM256" s="49"/>
      <c r="FBN256" s="49"/>
      <c r="FBQ256" s="49"/>
      <c r="FBT256" s="49"/>
      <c r="FBW256" s="49"/>
      <c r="FBZ256" s="49"/>
      <c r="FCC256" s="49"/>
      <c r="FCF256" s="49"/>
      <c r="FCO256" s="49"/>
      <c r="FCR256" s="49"/>
      <c r="FCU256" s="49"/>
      <c r="FCX256" s="49"/>
      <c r="FDG256" s="49"/>
      <c r="FDM256" s="49"/>
      <c r="FDP256" s="49"/>
      <c r="FDS256" s="49"/>
      <c r="FDV256" s="49"/>
      <c r="FEB256" s="49"/>
      <c r="FEE256" s="49"/>
      <c r="FEK256" s="49"/>
      <c r="FEM256" s="49"/>
      <c r="FEN256" s="49"/>
      <c r="FEP256" s="49"/>
      <c r="FFG256" s="49"/>
      <c r="FFL256" s="49"/>
      <c r="FFR256" s="49"/>
      <c r="FFU256" s="49"/>
      <c r="FFX256" s="49"/>
      <c r="FGF256" s="49"/>
      <c r="FHB256" s="49"/>
      <c r="FHC256" s="49"/>
      <c r="FHD256" s="49"/>
      <c r="FHE256" s="49"/>
      <c r="FHF256" s="49"/>
      <c r="FHG256" s="49"/>
      <c r="FHY256" s="49"/>
      <c r="FHZ256" s="49"/>
      <c r="FIC256" s="49"/>
      <c r="FIF256" s="49"/>
      <c r="FIH256" s="49"/>
      <c r="FIJ256" s="49"/>
      <c r="FIM256" s="49"/>
      <c r="FIP256" s="49"/>
      <c r="FIS256" s="49"/>
      <c r="FIV256" s="49"/>
      <c r="FIY256" s="49"/>
      <c r="FJB256" s="49"/>
      <c r="FJE256" s="49"/>
      <c r="FJH256" s="49"/>
      <c r="FJJ256" s="49"/>
      <c r="FJW256" s="49"/>
      <c r="FJX256" s="49"/>
      <c r="FJY256" s="49"/>
      <c r="FJZ256" s="49"/>
      <c r="FKA256" s="49"/>
      <c r="FKB256" s="49"/>
      <c r="FKC256" s="49"/>
      <c r="FKD256" s="49"/>
      <c r="FKE256" s="49"/>
      <c r="FKF256" s="49"/>
      <c r="FKG256" s="49"/>
      <c r="FKH256" s="49"/>
      <c r="FKI256" s="49"/>
      <c r="FKJ256" s="49"/>
      <c r="FKK256" s="49"/>
      <c r="FKL256" s="49"/>
      <c r="FKM256" s="49"/>
      <c r="FKN256" s="49"/>
      <c r="FKO256" s="49"/>
      <c r="FKP256" s="49"/>
      <c r="FKQ256" s="49"/>
      <c r="FKR256" s="49"/>
      <c r="FKS256" s="49"/>
      <c r="FKT256" s="49"/>
      <c r="FKU256" s="49"/>
      <c r="FKV256" s="49"/>
      <c r="FKW256" s="49"/>
      <c r="FKX256" s="49"/>
      <c r="FKY256" s="49"/>
      <c r="FKZ256" s="49"/>
      <c r="FLA256" s="49"/>
      <c r="FLB256" s="49"/>
      <c r="FLC256" s="49"/>
      <c r="FLD256" s="49"/>
      <c r="FLE256" s="49"/>
      <c r="FLF256" s="49"/>
      <c r="FLG256" s="49"/>
      <c r="FLH256" s="49"/>
      <c r="FLI256" s="49"/>
      <c r="FLJ256" s="49"/>
      <c r="FLM256" s="49"/>
      <c r="FLP256" s="49"/>
      <c r="FLS256" s="49"/>
      <c r="FLV256" s="49"/>
      <c r="FLY256" s="49"/>
      <c r="FMB256" s="49"/>
      <c r="FMK256" s="49"/>
      <c r="FMN256" s="49"/>
      <c r="FMQ256" s="49"/>
      <c r="FMT256" s="49"/>
      <c r="FNC256" s="49"/>
      <c r="FNI256" s="49"/>
      <c r="FNL256" s="49"/>
      <c r="FNO256" s="49"/>
      <c r="FNR256" s="49"/>
      <c r="FNX256" s="49"/>
      <c r="FOA256" s="49"/>
      <c r="FOG256" s="49"/>
      <c r="FOI256" s="49"/>
      <c r="FOJ256" s="49"/>
      <c r="FOL256" s="49"/>
      <c r="FPC256" s="49"/>
      <c r="FPH256" s="49"/>
      <c r="FPN256" s="49"/>
      <c r="FPQ256" s="49"/>
      <c r="FPT256" s="49"/>
      <c r="FQB256" s="49"/>
      <c r="FQX256" s="49"/>
      <c r="FQY256" s="49"/>
      <c r="FQZ256" s="49"/>
      <c r="FRA256" s="49"/>
      <c r="FRB256" s="49"/>
      <c r="FRC256" s="49"/>
      <c r="FRU256" s="49"/>
      <c r="FRV256" s="49"/>
      <c r="FRY256" s="49"/>
      <c r="FSB256" s="49"/>
      <c r="FSD256" s="49"/>
      <c r="FSF256" s="49"/>
      <c r="FSI256" s="49"/>
      <c r="FSL256" s="49"/>
      <c r="FSO256" s="49"/>
      <c r="FSR256" s="49"/>
      <c r="FSU256" s="49"/>
      <c r="FSX256" s="49"/>
      <c r="FTA256" s="49"/>
      <c r="FTD256" s="49"/>
      <c r="FTF256" s="49"/>
      <c r="FTS256" s="49"/>
      <c r="FTT256" s="49"/>
      <c r="FTU256" s="49"/>
      <c r="FTV256" s="49"/>
      <c r="FTW256" s="49"/>
      <c r="FTX256" s="49"/>
      <c r="FTY256" s="49"/>
      <c r="FTZ256" s="49"/>
      <c r="FUA256" s="49"/>
      <c r="FUB256" s="49"/>
      <c r="FUC256" s="49"/>
      <c r="FUD256" s="49"/>
      <c r="FUE256" s="49"/>
      <c r="FUF256" s="49"/>
      <c r="FUG256" s="49"/>
      <c r="FUH256" s="49"/>
      <c r="FUI256" s="49"/>
      <c r="FUJ256" s="49"/>
      <c r="FUK256" s="49"/>
      <c r="FUL256" s="49"/>
      <c r="FUM256" s="49"/>
      <c r="FUN256" s="49"/>
      <c r="FUO256" s="49"/>
      <c r="FUP256" s="49"/>
      <c r="FUQ256" s="49"/>
      <c r="FUR256" s="49"/>
      <c r="FUS256" s="49"/>
      <c r="FUT256" s="49"/>
      <c r="FUU256" s="49"/>
      <c r="FUV256" s="49"/>
      <c r="FUW256" s="49"/>
      <c r="FUX256" s="49"/>
      <c r="FUY256" s="49"/>
      <c r="FUZ256" s="49"/>
      <c r="FVA256" s="49"/>
      <c r="FVB256" s="49"/>
      <c r="FVC256" s="49"/>
      <c r="FVD256" s="49"/>
      <c r="FVE256" s="49"/>
      <c r="FVF256" s="49"/>
      <c r="FVI256" s="49"/>
      <c r="FVL256" s="49"/>
      <c r="FVO256" s="49"/>
      <c r="FVR256" s="49"/>
      <c r="FVU256" s="49"/>
      <c r="FVX256" s="49"/>
      <c r="FWG256" s="49"/>
      <c r="FWJ256" s="49"/>
      <c r="FWM256" s="49"/>
      <c r="FWP256" s="49"/>
      <c r="FWY256" s="49"/>
      <c r="FXE256" s="49"/>
      <c r="FXH256" s="49"/>
      <c r="FXK256" s="49"/>
      <c r="FXN256" s="49"/>
      <c r="FXT256" s="49"/>
      <c r="FXW256" s="49"/>
      <c r="FYC256" s="49"/>
      <c r="FYE256" s="49"/>
      <c r="FYF256" s="49"/>
      <c r="FYH256" s="49"/>
      <c r="FYY256" s="49"/>
      <c r="FZD256" s="49"/>
      <c r="FZJ256" s="49"/>
      <c r="FZM256" s="49"/>
      <c r="FZP256" s="49"/>
      <c r="FZX256" s="49"/>
      <c r="GAT256" s="49"/>
      <c r="GAU256" s="49"/>
      <c r="GAV256" s="49"/>
      <c r="GAW256" s="49"/>
      <c r="GAX256" s="49"/>
      <c r="GAY256" s="49"/>
      <c r="GBQ256" s="49"/>
      <c r="GBR256" s="49"/>
      <c r="GBU256" s="49"/>
      <c r="GBX256" s="49"/>
      <c r="GBZ256" s="49"/>
      <c r="GCB256" s="49"/>
      <c r="GCE256" s="49"/>
      <c r="GCH256" s="49"/>
      <c r="GCK256" s="49"/>
      <c r="GCN256" s="49"/>
      <c r="GCQ256" s="49"/>
      <c r="GCT256" s="49"/>
      <c r="GCW256" s="49"/>
      <c r="GCZ256" s="49"/>
      <c r="GDB256" s="49"/>
      <c r="GDO256" s="49"/>
      <c r="GDP256" s="49"/>
      <c r="GDQ256" s="49"/>
      <c r="GDR256" s="49"/>
      <c r="GDS256" s="49"/>
      <c r="GDT256" s="49"/>
      <c r="GDU256" s="49"/>
      <c r="GDV256" s="49"/>
      <c r="GDW256" s="49"/>
      <c r="GDX256" s="49"/>
      <c r="GDY256" s="49"/>
      <c r="GDZ256" s="49"/>
      <c r="GEA256" s="49"/>
      <c r="GEB256" s="49"/>
      <c r="GEC256" s="49"/>
      <c r="GED256" s="49"/>
      <c r="GEE256" s="49"/>
      <c r="GEF256" s="49"/>
      <c r="GEG256" s="49"/>
      <c r="GEH256" s="49"/>
      <c r="GEI256" s="49"/>
      <c r="GEJ256" s="49"/>
      <c r="GEK256" s="49"/>
      <c r="GEL256" s="49"/>
      <c r="GEM256" s="49"/>
      <c r="GEN256" s="49"/>
      <c r="GEO256" s="49"/>
      <c r="GEP256" s="49"/>
      <c r="GEQ256" s="49"/>
      <c r="GER256" s="49"/>
      <c r="GES256" s="49"/>
      <c r="GET256" s="49"/>
      <c r="GEU256" s="49"/>
      <c r="GEV256" s="49"/>
      <c r="GEW256" s="49"/>
      <c r="GEX256" s="49"/>
      <c r="GEY256" s="49"/>
      <c r="GEZ256" s="49"/>
      <c r="GFA256" s="49"/>
      <c r="GFB256" s="49"/>
      <c r="GFE256" s="49"/>
      <c r="GFH256" s="49"/>
      <c r="GFK256" s="49"/>
      <c r="GFN256" s="49"/>
      <c r="GFQ256" s="49"/>
      <c r="GFT256" s="49"/>
      <c r="GGC256" s="49"/>
      <c r="GGF256" s="49"/>
      <c r="GGI256" s="49"/>
      <c r="GGL256" s="49"/>
      <c r="GGU256" s="49"/>
      <c r="GHA256" s="49"/>
      <c r="GHD256" s="49"/>
      <c r="GHG256" s="49"/>
      <c r="GHJ256" s="49"/>
      <c r="GHP256" s="49"/>
      <c r="GHS256" s="49"/>
      <c r="GHY256" s="49"/>
      <c r="GIA256" s="49"/>
      <c r="GIB256" s="49"/>
      <c r="GID256" s="49"/>
      <c r="GIU256" s="49"/>
      <c r="GIZ256" s="49"/>
      <c r="GJF256" s="49"/>
      <c r="GJI256" s="49"/>
      <c r="GJL256" s="49"/>
      <c r="GJT256" s="49"/>
      <c r="GKP256" s="49"/>
      <c r="GKQ256" s="49"/>
      <c r="GKR256" s="49"/>
      <c r="GKS256" s="49"/>
      <c r="GKT256" s="49"/>
      <c r="GKU256" s="49"/>
      <c r="GLM256" s="49"/>
      <c r="GLN256" s="49"/>
      <c r="GLQ256" s="49"/>
      <c r="GLT256" s="49"/>
      <c r="GLV256" s="49"/>
      <c r="GLX256" s="49"/>
      <c r="GMA256" s="49"/>
      <c r="GMD256" s="49"/>
      <c r="GMG256" s="49"/>
      <c r="GMJ256" s="49"/>
      <c r="GMM256" s="49"/>
      <c r="GMP256" s="49"/>
      <c r="GMS256" s="49"/>
      <c r="GMV256" s="49"/>
      <c r="GMX256" s="49"/>
      <c r="GNK256" s="49"/>
      <c r="GNL256" s="49"/>
      <c r="GNM256" s="49"/>
      <c r="GNN256" s="49"/>
      <c r="GNO256" s="49"/>
      <c r="GNP256" s="49"/>
      <c r="GNQ256" s="49"/>
      <c r="GNR256" s="49"/>
      <c r="GNS256" s="49"/>
      <c r="GNT256" s="49"/>
      <c r="GNU256" s="49"/>
      <c r="GNV256" s="49"/>
      <c r="GNW256" s="49"/>
      <c r="GNX256" s="49"/>
      <c r="GNY256" s="49"/>
      <c r="GNZ256" s="49"/>
      <c r="GOA256" s="49"/>
      <c r="GOB256" s="49"/>
      <c r="GOC256" s="49"/>
      <c r="GOD256" s="49"/>
      <c r="GOE256" s="49"/>
      <c r="GOF256" s="49"/>
      <c r="GOG256" s="49"/>
      <c r="GOH256" s="49"/>
      <c r="GOI256" s="49"/>
      <c r="GOJ256" s="49"/>
      <c r="GOK256" s="49"/>
      <c r="GOL256" s="49"/>
      <c r="GOM256" s="49"/>
      <c r="GON256" s="49"/>
      <c r="GOO256" s="49"/>
      <c r="GOP256" s="49"/>
      <c r="GOQ256" s="49"/>
      <c r="GOR256" s="49"/>
      <c r="GOS256" s="49"/>
      <c r="GOT256" s="49"/>
      <c r="GOU256" s="49"/>
      <c r="GOV256" s="49"/>
      <c r="GOW256" s="49"/>
      <c r="GOX256" s="49"/>
      <c r="GPA256" s="49"/>
      <c r="GPD256" s="49"/>
      <c r="GPG256" s="49"/>
      <c r="GPJ256" s="49"/>
      <c r="GPM256" s="49"/>
      <c r="GPP256" s="49"/>
      <c r="GPY256" s="49"/>
      <c r="GQB256" s="49"/>
      <c r="GQE256" s="49"/>
      <c r="GQH256" s="49"/>
      <c r="GQQ256" s="49"/>
      <c r="GQW256" s="49"/>
      <c r="GQZ256" s="49"/>
      <c r="GRC256" s="49"/>
      <c r="GRF256" s="49"/>
      <c r="GRL256" s="49"/>
      <c r="GRO256" s="49"/>
      <c r="GRU256" s="49"/>
      <c r="GRW256" s="49"/>
      <c r="GRX256" s="49"/>
      <c r="GRZ256" s="49"/>
      <c r="GSQ256" s="49"/>
      <c r="GSV256" s="49"/>
      <c r="GTB256" s="49"/>
      <c r="GTE256" s="49"/>
      <c r="GTH256" s="49"/>
      <c r="GTP256" s="49"/>
      <c r="GUL256" s="49"/>
      <c r="GUM256" s="49"/>
      <c r="GUN256" s="49"/>
      <c r="GUO256" s="49"/>
      <c r="GUP256" s="49"/>
      <c r="GUQ256" s="49"/>
      <c r="GVI256" s="49"/>
      <c r="GVJ256" s="49"/>
      <c r="GVM256" s="49"/>
      <c r="GVP256" s="49"/>
      <c r="GVR256" s="49"/>
      <c r="GVT256" s="49"/>
      <c r="GVW256" s="49"/>
      <c r="GVZ256" s="49"/>
      <c r="GWC256" s="49"/>
      <c r="GWF256" s="49"/>
      <c r="GWI256" s="49"/>
      <c r="GWL256" s="49"/>
      <c r="GWO256" s="49"/>
      <c r="GWR256" s="49"/>
      <c r="GWT256" s="49"/>
      <c r="GXG256" s="49"/>
      <c r="GXH256" s="49"/>
      <c r="GXI256" s="49"/>
      <c r="GXJ256" s="49"/>
      <c r="GXK256" s="49"/>
      <c r="GXL256" s="49"/>
      <c r="GXM256" s="49"/>
      <c r="GXN256" s="49"/>
      <c r="GXO256" s="49"/>
      <c r="GXP256" s="49"/>
      <c r="GXQ256" s="49"/>
      <c r="GXR256" s="49"/>
      <c r="GXS256" s="49"/>
      <c r="GXT256" s="49"/>
      <c r="GXU256" s="49"/>
      <c r="GXV256" s="49"/>
      <c r="GXW256" s="49"/>
      <c r="GXX256" s="49"/>
      <c r="GXY256" s="49"/>
      <c r="GXZ256" s="49"/>
      <c r="GYA256" s="49"/>
      <c r="GYB256" s="49"/>
      <c r="GYC256" s="49"/>
      <c r="GYD256" s="49"/>
      <c r="GYE256" s="49"/>
      <c r="GYF256" s="49"/>
      <c r="GYG256" s="49"/>
      <c r="GYH256" s="49"/>
      <c r="GYI256" s="49"/>
      <c r="GYJ256" s="49"/>
      <c r="GYK256" s="49"/>
      <c r="GYL256" s="49"/>
      <c r="GYM256" s="49"/>
      <c r="GYN256" s="49"/>
      <c r="GYO256" s="49"/>
      <c r="GYP256" s="49"/>
      <c r="GYQ256" s="49"/>
      <c r="GYR256" s="49"/>
      <c r="GYS256" s="49"/>
      <c r="GYT256" s="49"/>
      <c r="GYW256" s="49"/>
      <c r="GYZ256" s="49"/>
      <c r="GZC256" s="49"/>
      <c r="GZF256" s="49"/>
      <c r="GZI256" s="49"/>
      <c r="GZL256" s="49"/>
      <c r="GZU256" s="49"/>
      <c r="GZX256" s="49"/>
      <c r="HAA256" s="49"/>
      <c r="HAD256" s="49"/>
      <c r="HAM256" s="49"/>
      <c r="HAS256" s="49"/>
      <c r="HAV256" s="49"/>
      <c r="HAY256" s="49"/>
      <c r="HBB256" s="49"/>
      <c r="HBH256" s="49"/>
      <c r="HBK256" s="49"/>
      <c r="HBQ256" s="49"/>
      <c r="HBS256" s="49"/>
      <c r="HBT256" s="49"/>
      <c r="HBV256" s="49"/>
      <c r="HCM256" s="49"/>
      <c r="HCR256" s="49"/>
      <c r="HCX256" s="49"/>
      <c r="HDA256" s="49"/>
      <c r="HDD256" s="49"/>
      <c r="HDL256" s="49"/>
      <c r="HEH256" s="49"/>
      <c r="HEI256" s="49"/>
      <c r="HEJ256" s="49"/>
      <c r="HEK256" s="49"/>
      <c r="HEL256" s="49"/>
      <c r="HEM256" s="49"/>
      <c r="HFE256" s="49"/>
      <c r="HFF256" s="49"/>
      <c r="HFI256" s="49"/>
      <c r="HFL256" s="49"/>
      <c r="HFN256" s="49"/>
      <c r="HFP256" s="49"/>
      <c r="HFS256" s="49"/>
      <c r="HFV256" s="49"/>
      <c r="HFY256" s="49"/>
      <c r="HGB256" s="49"/>
      <c r="HGE256" s="49"/>
      <c r="HGH256" s="49"/>
      <c r="HGK256" s="49"/>
      <c r="HGN256" s="49"/>
      <c r="HGP256" s="49"/>
      <c r="HHC256" s="49"/>
      <c r="HHD256" s="49"/>
      <c r="HHE256" s="49"/>
      <c r="HHF256" s="49"/>
      <c r="HHG256" s="49"/>
      <c r="HHH256" s="49"/>
      <c r="HHI256" s="49"/>
      <c r="HHJ256" s="49"/>
      <c r="HHK256" s="49"/>
      <c r="HHL256" s="49"/>
      <c r="HHM256" s="49"/>
      <c r="HHN256" s="49"/>
      <c r="HHO256" s="49"/>
      <c r="HHP256" s="49"/>
      <c r="HHQ256" s="49"/>
      <c r="HHR256" s="49"/>
      <c r="HHS256" s="49"/>
      <c r="HHT256" s="49"/>
      <c r="HHU256" s="49"/>
      <c r="HHV256" s="49"/>
      <c r="HHW256" s="49"/>
      <c r="HHX256" s="49"/>
      <c r="HHY256" s="49"/>
      <c r="HHZ256" s="49"/>
      <c r="HIA256" s="49"/>
      <c r="HIB256" s="49"/>
      <c r="HIC256" s="49"/>
      <c r="HID256" s="49"/>
      <c r="HIE256" s="49"/>
      <c r="HIF256" s="49"/>
      <c r="HIG256" s="49"/>
      <c r="HIH256" s="49"/>
      <c r="HII256" s="49"/>
      <c r="HIJ256" s="49"/>
      <c r="HIK256" s="49"/>
      <c r="HIL256" s="49"/>
      <c r="HIM256" s="49"/>
      <c r="HIN256" s="49"/>
      <c r="HIO256" s="49"/>
      <c r="HIP256" s="49"/>
      <c r="HIS256" s="49"/>
      <c r="HIV256" s="49"/>
      <c r="HIY256" s="49"/>
      <c r="HJB256" s="49"/>
      <c r="HJE256" s="49"/>
      <c r="HJH256" s="49"/>
      <c r="HJQ256" s="49"/>
      <c r="HJT256" s="49"/>
      <c r="HJW256" s="49"/>
      <c r="HJZ256" s="49"/>
      <c r="HKI256" s="49"/>
      <c r="HKO256" s="49"/>
      <c r="HKR256" s="49"/>
      <c r="HKU256" s="49"/>
      <c r="HKX256" s="49"/>
      <c r="HLD256" s="49"/>
      <c r="HLG256" s="49"/>
      <c r="HLM256" s="49"/>
      <c r="HLO256" s="49"/>
      <c r="HLP256" s="49"/>
      <c r="HLR256" s="49"/>
      <c r="HMI256" s="49"/>
      <c r="HMN256" s="49"/>
      <c r="HMT256" s="49"/>
      <c r="HMW256" s="49"/>
      <c r="HMZ256" s="49"/>
      <c r="HNH256" s="49"/>
      <c r="HOD256" s="49"/>
      <c r="HOE256" s="49"/>
      <c r="HOF256" s="49"/>
      <c r="HOG256" s="49"/>
      <c r="HOH256" s="49"/>
      <c r="HOI256" s="49"/>
      <c r="HPA256" s="49"/>
      <c r="HPB256" s="49"/>
      <c r="HPE256" s="49"/>
      <c r="HPH256" s="49"/>
      <c r="HPJ256" s="49"/>
      <c r="HPL256" s="49"/>
      <c r="HPO256" s="49"/>
      <c r="HPR256" s="49"/>
      <c r="HPU256" s="49"/>
      <c r="HPX256" s="49"/>
      <c r="HQA256" s="49"/>
      <c r="HQD256" s="49"/>
      <c r="HQG256" s="49"/>
      <c r="HQJ256" s="49"/>
      <c r="HQL256" s="49"/>
      <c r="HQY256" s="49"/>
      <c r="HQZ256" s="49"/>
      <c r="HRA256" s="49"/>
      <c r="HRB256" s="49"/>
      <c r="HRC256" s="49"/>
      <c r="HRD256" s="49"/>
      <c r="HRE256" s="49"/>
      <c r="HRF256" s="49"/>
      <c r="HRG256" s="49"/>
      <c r="HRH256" s="49"/>
      <c r="HRI256" s="49"/>
      <c r="HRJ256" s="49"/>
      <c r="HRK256" s="49"/>
      <c r="HRL256" s="49"/>
      <c r="HRM256" s="49"/>
      <c r="HRN256" s="49"/>
      <c r="HRO256" s="49"/>
      <c r="HRP256" s="49"/>
      <c r="HRQ256" s="49"/>
      <c r="HRR256" s="49"/>
      <c r="HRS256" s="49"/>
      <c r="HRT256" s="49"/>
      <c r="HRU256" s="49"/>
      <c r="HRV256" s="49"/>
      <c r="HRW256" s="49"/>
      <c r="HRX256" s="49"/>
      <c r="HRY256" s="49"/>
      <c r="HRZ256" s="49"/>
      <c r="HSA256" s="49"/>
      <c r="HSB256" s="49"/>
      <c r="HSC256" s="49"/>
      <c r="HSD256" s="49"/>
      <c r="HSE256" s="49"/>
      <c r="HSF256" s="49"/>
      <c r="HSG256" s="49"/>
      <c r="HSH256" s="49"/>
      <c r="HSI256" s="49"/>
      <c r="HSJ256" s="49"/>
      <c r="HSK256" s="49"/>
      <c r="HSL256" s="49"/>
      <c r="HSO256" s="49"/>
      <c r="HSR256" s="49"/>
      <c r="HSU256" s="49"/>
      <c r="HSX256" s="49"/>
      <c r="HTA256" s="49"/>
      <c r="HTD256" s="49"/>
      <c r="HTM256" s="49"/>
      <c r="HTP256" s="49"/>
      <c r="HTS256" s="49"/>
      <c r="HTV256" s="49"/>
      <c r="HUE256" s="49"/>
      <c r="HUK256" s="49"/>
      <c r="HUN256" s="49"/>
      <c r="HUQ256" s="49"/>
      <c r="HUT256" s="49"/>
      <c r="HUZ256" s="49"/>
      <c r="HVC256" s="49"/>
      <c r="HVI256" s="49"/>
      <c r="HVK256" s="49"/>
      <c r="HVL256" s="49"/>
      <c r="HVN256" s="49"/>
      <c r="HWE256" s="49"/>
      <c r="HWJ256" s="49"/>
      <c r="HWP256" s="49"/>
      <c r="HWS256" s="49"/>
      <c r="HWV256" s="49"/>
      <c r="HXD256" s="49"/>
      <c r="HXZ256" s="49"/>
      <c r="HYA256" s="49"/>
      <c r="HYB256" s="49"/>
      <c r="HYC256" s="49"/>
      <c r="HYD256" s="49"/>
      <c r="HYE256" s="49"/>
      <c r="HYW256" s="49"/>
      <c r="HYX256" s="49"/>
      <c r="HZA256" s="49"/>
      <c r="HZD256" s="49"/>
      <c r="HZF256" s="49"/>
      <c r="HZH256" s="49"/>
      <c r="HZK256" s="49"/>
      <c r="HZN256" s="49"/>
      <c r="HZQ256" s="49"/>
      <c r="HZT256" s="49"/>
      <c r="HZW256" s="49"/>
      <c r="HZZ256" s="49"/>
      <c r="IAC256" s="49"/>
      <c r="IAF256" s="49"/>
      <c r="IAH256" s="49"/>
      <c r="IAU256" s="49"/>
      <c r="IAV256" s="49"/>
      <c r="IAW256" s="49"/>
      <c r="IAX256" s="49"/>
      <c r="IAY256" s="49"/>
      <c r="IAZ256" s="49"/>
      <c r="IBA256" s="49"/>
      <c r="IBB256" s="49"/>
      <c r="IBC256" s="49"/>
      <c r="IBD256" s="49"/>
      <c r="IBE256" s="49"/>
      <c r="IBF256" s="49"/>
      <c r="IBG256" s="49"/>
      <c r="IBH256" s="49"/>
      <c r="IBI256" s="49"/>
      <c r="IBJ256" s="49"/>
      <c r="IBK256" s="49"/>
      <c r="IBL256" s="49"/>
      <c r="IBM256" s="49"/>
      <c r="IBN256" s="49"/>
      <c r="IBO256" s="49"/>
      <c r="IBP256" s="49"/>
      <c r="IBQ256" s="49"/>
      <c r="IBR256" s="49"/>
      <c r="IBS256" s="49"/>
      <c r="IBT256" s="49"/>
      <c r="IBU256" s="49"/>
      <c r="IBV256" s="49"/>
      <c r="IBW256" s="49"/>
      <c r="IBX256" s="49"/>
      <c r="IBY256" s="49"/>
      <c r="IBZ256" s="49"/>
      <c r="ICA256" s="49"/>
      <c r="ICB256" s="49"/>
      <c r="ICC256" s="49"/>
      <c r="ICD256" s="49"/>
      <c r="ICE256" s="49"/>
      <c r="ICF256" s="49"/>
      <c r="ICG256" s="49"/>
      <c r="ICH256" s="49"/>
      <c r="ICK256" s="49"/>
      <c r="ICN256" s="49"/>
      <c r="ICQ256" s="49"/>
      <c r="ICT256" s="49"/>
      <c r="ICW256" s="49"/>
      <c r="ICZ256" s="49"/>
      <c r="IDI256" s="49"/>
      <c r="IDL256" s="49"/>
      <c r="IDO256" s="49"/>
      <c r="IDR256" s="49"/>
      <c r="IEA256" s="49"/>
      <c r="IEG256" s="49"/>
      <c r="IEJ256" s="49"/>
      <c r="IEM256" s="49"/>
      <c r="IEP256" s="49"/>
      <c r="IEV256" s="49"/>
      <c r="IEY256" s="49"/>
      <c r="IFE256" s="49"/>
      <c r="IFG256" s="49"/>
      <c r="IFH256" s="49"/>
      <c r="IFJ256" s="49"/>
      <c r="IGA256" s="49"/>
      <c r="IGF256" s="49"/>
      <c r="IGL256" s="49"/>
      <c r="IGO256" s="49"/>
      <c r="IGR256" s="49"/>
      <c r="IGZ256" s="49"/>
      <c r="IHV256" s="49"/>
      <c r="IHW256" s="49"/>
      <c r="IHX256" s="49"/>
      <c r="IHY256" s="49"/>
      <c r="IHZ256" s="49"/>
      <c r="IIA256" s="49"/>
      <c r="IIS256" s="49"/>
      <c r="IIT256" s="49"/>
      <c r="IIW256" s="49"/>
      <c r="IIZ256" s="49"/>
      <c r="IJB256" s="49"/>
      <c r="IJD256" s="49"/>
      <c r="IJG256" s="49"/>
      <c r="IJJ256" s="49"/>
      <c r="IJM256" s="49"/>
      <c r="IJP256" s="49"/>
      <c r="IJS256" s="49"/>
      <c r="IJV256" s="49"/>
      <c r="IJY256" s="49"/>
      <c r="IKB256" s="49"/>
      <c r="IKD256" s="49"/>
      <c r="IKQ256" s="49"/>
      <c r="IKR256" s="49"/>
      <c r="IKS256" s="49"/>
      <c r="IKT256" s="49"/>
      <c r="IKU256" s="49"/>
      <c r="IKV256" s="49"/>
      <c r="IKW256" s="49"/>
      <c r="IKX256" s="49"/>
      <c r="IKY256" s="49"/>
      <c r="IKZ256" s="49"/>
      <c r="ILA256" s="49"/>
      <c r="ILB256" s="49"/>
      <c r="ILC256" s="49"/>
      <c r="ILD256" s="49"/>
      <c r="ILE256" s="49"/>
      <c r="ILF256" s="49"/>
      <c r="ILG256" s="49"/>
      <c r="ILH256" s="49"/>
      <c r="ILI256" s="49"/>
      <c r="ILJ256" s="49"/>
      <c r="ILK256" s="49"/>
      <c r="ILL256" s="49"/>
      <c r="ILM256" s="49"/>
      <c r="ILN256" s="49"/>
      <c r="ILO256" s="49"/>
      <c r="ILP256" s="49"/>
      <c r="ILQ256" s="49"/>
      <c r="ILR256" s="49"/>
      <c r="ILS256" s="49"/>
      <c r="ILT256" s="49"/>
      <c r="ILU256" s="49"/>
      <c r="ILV256" s="49"/>
      <c r="ILW256" s="49"/>
      <c r="ILX256" s="49"/>
      <c r="ILY256" s="49"/>
      <c r="ILZ256" s="49"/>
      <c r="IMA256" s="49"/>
      <c r="IMB256" s="49"/>
      <c r="IMC256" s="49"/>
      <c r="IMD256" s="49"/>
      <c r="IMG256" s="49"/>
      <c r="IMJ256" s="49"/>
      <c r="IMM256" s="49"/>
      <c r="IMP256" s="49"/>
      <c r="IMS256" s="49"/>
      <c r="IMV256" s="49"/>
      <c r="INE256" s="49"/>
      <c r="INH256" s="49"/>
      <c r="INK256" s="49"/>
      <c r="INN256" s="49"/>
      <c r="INW256" s="49"/>
      <c r="IOC256" s="49"/>
      <c r="IOF256" s="49"/>
      <c r="IOI256" s="49"/>
      <c r="IOL256" s="49"/>
      <c r="IOR256" s="49"/>
      <c r="IOU256" s="49"/>
      <c r="IPA256" s="49"/>
      <c r="IPC256" s="49"/>
      <c r="IPD256" s="49"/>
      <c r="IPF256" s="49"/>
      <c r="IPW256" s="49"/>
      <c r="IQB256" s="49"/>
      <c r="IQH256" s="49"/>
      <c r="IQK256" s="49"/>
      <c r="IQN256" s="49"/>
      <c r="IQV256" s="49"/>
      <c r="IRR256" s="49"/>
      <c r="IRS256" s="49"/>
      <c r="IRT256" s="49"/>
      <c r="IRU256" s="49"/>
      <c r="IRV256" s="49"/>
      <c r="IRW256" s="49"/>
      <c r="ISO256" s="49"/>
      <c r="ISP256" s="49"/>
      <c r="ISS256" s="49"/>
      <c r="ISV256" s="49"/>
      <c r="ISX256" s="49"/>
      <c r="ISZ256" s="49"/>
      <c r="ITC256" s="49"/>
      <c r="ITF256" s="49"/>
      <c r="ITI256" s="49"/>
      <c r="ITL256" s="49"/>
      <c r="ITO256" s="49"/>
      <c r="ITR256" s="49"/>
      <c r="ITU256" s="49"/>
      <c r="ITX256" s="49"/>
      <c r="ITZ256" s="49"/>
      <c r="IUM256" s="49"/>
      <c r="IUN256" s="49"/>
      <c r="IUO256" s="49"/>
      <c r="IUP256" s="49"/>
      <c r="IUQ256" s="49"/>
      <c r="IUR256" s="49"/>
      <c r="IUS256" s="49"/>
      <c r="IUT256" s="49"/>
      <c r="IUU256" s="49"/>
      <c r="IUV256" s="49"/>
      <c r="IUW256" s="49"/>
      <c r="IUX256" s="49"/>
      <c r="IUY256" s="49"/>
      <c r="IUZ256" s="49"/>
      <c r="IVA256" s="49"/>
      <c r="IVB256" s="49"/>
      <c r="IVC256" s="49"/>
      <c r="IVD256" s="49"/>
      <c r="IVE256" s="49"/>
      <c r="IVF256" s="49"/>
      <c r="IVG256" s="49"/>
      <c r="IVH256" s="49"/>
      <c r="IVI256" s="49"/>
      <c r="IVJ256" s="49"/>
      <c r="IVK256" s="49"/>
      <c r="IVL256" s="49"/>
      <c r="IVM256" s="49"/>
      <c r="IVN256" s="49"/>
      <c r="IVO256" s="49"/>
      <c r="IVP256" s="49"/>
      <c r="IVQ256" s="49"/>
      <c r="IVR256" s="49"/>
      <c r="IVS256" s="49"/>
      <c r="IVT256" s="49"/>
      <c r="IVU256" s="49"/>
      <c r="IVV256" s="49"/>
      <c r="IVW256" s="49"/>
      <c r="IVX256" s="49"/>
      <c r="IVY256" s="49"/>
      <c r="IVZ256" s="49"/>
      <c r="IWC256" s="49"/>
      <c r="IWF256" s="49"/>
      <c r="IWI256" s="49"/>
      <c r="IWL256" s="49"/>
      <c r="IWO256" s="49"/>
      <c r="IWR256" s="49"/>
      <c r="IXA256" s="49"/>
      <c r="IXD256" s="49"/>
      <c r="IXG256" s="49"/>
      <c r="IXJ256" s="49"/>
      <c r="IXS256" s="49"/>
      <c r="IXY256" s="49"/>
      <c r="IYB256" s="49"/>
      <c r="IYE256" s="49"/>
      <c r="IYH256" s="49"/>
      <c r="IYN256" s="49"/>
      <c r="IYQ256" s="49"/>
      <c r="IYW256" s="49"/>
      <c r="IYY256" s="49"/>
      <c r="IYZ256" s="49"/>
      <c r="IZB256" s="49"/>
      <c r="IZS256" s="49"/>
      <c r="IZX256" s="49"/>
      <c r="JAD256" s="49"/>
      <c r="JAG256" s="49"/>
      <c r="JAJ256" s="49"/>
      <c r="JAR256" s="49"/>
      <c r="JBN256" s="49"/>
      <c r="JBO256" s="49"/>
      <c r="JBP256" s="49"/>
      <c r="JBQ256" s="49"/>
      <c r="JBR256" s="49"/>
      <c r="JBS256" s="49"/>
      <c r="JCK256" s="49"/>
      <c r="JCL256" s="49"/>
      <c r="JCO256" s="49"/>
      <c r="JCR256" s="49"/>
      <c r="JCT256" s="49"/>
      <c r="JCV256" s="49"/>
      <c r="JCY256" s="49"/>
      <c r="JDB256" s="49"/>
      <c r="JDE256" s="49"/>
      <c r="JDH256" s="49"/>
      <c r="JDK256" s="49"/>
      <c r="JDN256" s="49"/>
      <c r="JDQ256" s="49"/>
      <c r="JDT256" s="49"/>
      <c r="JDV256" s="49"/>
      <c r="JEI256" s="49"/>
      <c r="JEJ256" s="49"/>
      <c r="JEK256" s="49"/>
      <c r="JEL256" s="49"/>
      <c r="JEM256" s="49"/>
      <c r="JEN256" s="49"/>
      <c r="JEO256" s="49"/>
      <c r="JEP256" s="49"/>
      <c r="JEQ256" s="49"/>
      <c r="JER256" s="49"/>
      <c r="JES256" s="49"/>
      <c r="JET256" s="49"/>
      <c r="JEU256" s="49"/>
      <c r="JEV256" s="49"/>
      <c r="JEW256" s="49"/>
      <c r="JEX256" s="49"/>
      <c r="JEY256" s="49"/>
      <c r="JEZ256" s="49"/>
      <c r="JFA256" s="49"/>
      <c r="JFB256" s="49"/>
      <c r="JFC256" s="49"/>
      <c r="JFD256" s="49"/>
      <c r="JFE256" s="49"/>
      <c r="JFF256" s="49"/>
      <c r="JFG256" s="49"/>
      <c r="JFH256" s="49"/>
      <c r="JFI256" s="49"/>
      <c r="JFJ256" s="49"/>
      <c r="JFK256" s="49"/>
      <c r="JFL256" s="49"/>
      <c r="JFM256" s="49"/>
      <c r="JFN256" s="49"/>
      <c r="JFO256" s="49"/>
      <c r="JFP256" s="49"/>
      <c r="JFQ256" s="49"/>
      <c r="JFR256" s="49"/>
      <c r="JFS256" s="49"/>
      <c r="JFT256" s="49"/>
      <c r="JFU256" s="49"/>
      <c r="JFV256" s="49"/>
      <c r="JFY256" s="49"/>
      <c r="JGB256" s="49"/>
      <c r="JGE256" s="49"/>
      <c r="JGH256" s="49"/>
      <c r="JGK256" s="49"/>
      <c r="JGN256" s="49"/>
      <c r="JGW256" s="49"/>
      <c r="JGZ256" s="49"/>
      <c r="JHC256" s="49"/>
      <c r="JHF256" s="49"/>
      <c r="JHO256" s="49"/>
      <c r="JHU256" s="49"/>
      <c r="JHX256" s="49"/>
      <c r="JIA256" s="49"/>
      <c r="JID256" s="49"/>
      <c r="JIJ256" s="49"/>
      <c r="JIM256" s="49"/>
      <c r="JIS256" s="49"/>
      <c r="JIU256" s="49"/>
      <c r="JIV256" s="49"/>
      <c r="JIX256" s="49"/>
      <c r="JJO256" s="49"/>
      <c r="JJT256" s="49"/>
      <c r="JJZ256" s="49"/>
      <c r="JKC256" s="49"/>
      <c r="JKF256" s="49"/>
      <c r="JKN256" s="49"/>
      <c r="JLJ256" s="49"/>
      <c r="JLK256" s="49"/>
      <c r="JLL256" s="49"/>
      <c r="JLM256" s="49"/>
      <c r="JLN256" s="49"/>
      <c r="JLO256" s="49"/>
      <c r="JMG256" s="49"/>
      <c r="JMH256" s="49"/>
      <c r="JMK256" s="49"/>
      <c r="JMN256" s="49"/>
      <c r="JMP256" s="49"/>
      <c r="JMR256" s="49"/>
      <c r="JMU256" s="49"/>
      <c r="JMX256" s="49"/>
      <c r="JNA256" s="49"/>
      <c r="JND256" s="49"/>
      <c r="JNG256" s="49"/>
      <c r="JNJ256" s="49"/>
      <c r="JNM256" s="49"/>
      <c r="JNP256" s="49"/>
      <c r="JNR256" s="49"/>
      <c r="JOE256" s="49"/>
      <c r="JOF256" s="49"/>
      <c r="JOG256" s="49"/>
      <c r="JOH256" s="49"/>
      <c r="JOI256" s="49"/>
      <c r="JOJ256" s="49"/>
      <c r="JOK256" s="49"/>
      <c r="JOL256" s="49"/>
      <c r="JOM256" s="49"/>
      <c r="JON256" s="49"/>
      <c r="JOO256" s="49"/>
      <c r="JOP256" s="49"/>
      <c r="JOQ256" s="49"/>
      <c r="JOR256" s="49"/>
      <c r="JOS256" s="49"/>
      <c r="JOT256" s="49"/>
      <c r="JOU256" s="49"/>
      <c r="JOV256" s="49"/>
      <c r="JOW256" s="49"/>
      <c r="JOX256" s="49"/>
      <c r="JOY256" s="49"/>
      <c r="JOZ256" s="49"/>
      <c r="JPA256" s="49"/>
      <c r="JPB256" s="49"/>
      <c r="JPC256" s="49"/>
      <c r="JPD256" s="49"/>
      <c r="JPE256" s="49"/>
      <c r="JPF256" s="49"/>
      <c r="JPG256" s="49"/>
      <c r="JPH256" s="49"/>
      <c r="JPI256" s="49"/>
      <c r="JPJ256" s="49"/>
      <c r="JPK256" s="49"/>
      <c r="JPL256" s="49"/>
      <c r="JPM256" s="49"/>
      <c r="JPN256" s="49"/>
      <c r="JPO256" s="49"/>
      <c r="JPP256" s="49"/>
      <c r="JPQ256" s="49"/>
      <c r="JPR256" s="49"/>
      <c r="JPU256" s="49"/>
      <c r="JPX256" s="49"/>
      <c r="JQA256" s="49"/>
      <c r="JQD256" s="49"/>
      <c r="JQG256" s="49"/>
      <c r="JQJ256" s="49"/>
      <c r="JQS256" s="49"/>
      <c r="JQV256" s="49"/>
      <c r="JQY256" s="49"/>
      <c r="JRB256" s="49"/>
      <c r="JRK256" s="49"/>
      <c r="JRQ256" s="49"/>
      <c r="JRT256" s="49"/>
      <c r="JRW256" s="49"/>
      <c r="JRZ256" s="49"/>
      <c r="JSF256" s="49"/>
      <c r="JSI256" s="49"/>
      <c r="JSO256" s="49"/>
      <c r="JSQ256" s="49"/>
      <c r="JSR256" s="49"/>
      <c r="JST256" s="49"/>
      <c r="JTK256" s="49"/>
      <c r="JTP256" s="49"/>
      <c r="JTV256" s="49"/>
      <c r="JTY256" s="49"/>
      <c r="JUB256" s="49"/>
      <c r="JUJ256" s="49"/>
      <c r="JVF256" s="49"/>
      <c r="JVG256" s="49"/>
      <c r="JVH256" s="49"/>
      <c r="JVI256" s="49"/>
      <c r="JVJ256" s="49"/>
      <c r="JVK256" s="49"/>
      <c r="JWC256" s="49"/>
      <c r="JWD256" s="49"/>
      <c r="JWG256" s="49"/>
      <c r="JWJ256" s="49"/>
      <c r="JWL256" s="49"/>
      <c r="JWN256" s="49"/>
      <c r="JWQ256" s="49"/>
      <c r="JWT256" s="49"/>
      <c r="JWW256" s="49"/>
      <c r="JWZ256" s="49"/>
      <c r="JXC256" s="49"/>
      <c r="JXF256" s="49"/>
      <c r="JXI256" s="49"/>
      <c r="JXL256" s="49"/>
      <c r="JXN256" s="49"/>
      <c r="JYA256" s="49"/>
      <c r="JYB256" s="49"/>
      <c r="JYC256" s="49"/>
      <c r="JYD256" s="49"/>
      <c r="JYE256" s="49"/>
      <c r="JYF256" s="49"/>
      <c r="JYG256" s="49"/>
      <c r="JYH256" s="49"/>
      <c r="JYI256" s="49"/>
      <c r="JYJ256" s="49"/>
      <c r="JYK256" s="49"/>
      <c r="JYL256" s="49"/>
      <c r="JYM256" s="49"/>
      <c r="JYN256" s="49"/>
      <c r="JYO256" s="49"/>
      <c r="JYP256" s="49"/>
      <c r="JYQ256" s="49"/>
      <c r="JYR256" s="49"/>
      <c r="JYS256" s="49"/>
      <c r="JYT256" s="49"/>
      <c r="JYU256" s="49"/>
      <c r="JYV256" s="49"/>
      <c r="JYW256" s="49"/>
      <c r="JYX256" s="49"/>
      <c r="JYY256" s="49"/>
      <c r="JYZ256" s="49"/>
      <c r="JZA256" s="49"/>
      <c r="JZB256" s="49"/>
      <c r="JZC256" s="49"/>
      <c r="JZD256" s="49"/>
      <c r="JZE256" s="49"/>
      <c r="JZF256" s="49"/>
      <c r="JZG256" s="49"/>
      <c r="JZH256" s="49"/>
      <c r="JZI256" s="49"/>
      <c r="JZJ256" s="49"/>
      <c r="JZK256" s="49"/>
      <c r="JZL256" s="49"/>
      <c r="JZM256" s="49"/>
      <c r="JZN256" s="49"/>
      <c r="JZQ256" s="49"/>
      <c r="JZT256" s="49"/>
      <c r="JZW256" s="49"/>
      <c r="JZZ256" s="49"/>
      <c r="KAC256" s="49"/>
      <c r="KAF256" s="49"/>
      <c r="KAO256" s="49"/>
      <c r="KAR256" s="49"/>
      <c r="KAU256" s="49"/>
      <c r="KAX256" s="49"/>
      <c r="KBG256" s="49"/>
      <c r="KBM256" s="49"/>
      <c r="KBP256" s="49"/>
      <c r="KBS256" s="49"/>
      <c r="KBV256" s="49"/>
      <c r="KCB256" s="49"/>
      <c r="KCE256" s="49"/>
      <c r="KCK256" s="49"/>
      <c r="KCM256" s="49"/>
      <c r="KCN256" s="49"/>
      <c r="KCP256" s="49"/>
      <c r="KDG256" s="49"/>
      <c r="KDL256" s="49"/>
      <c r="KDR256" s="49"/>
      <c r="KDU256" s="49"/>
      <c r="KDX256" s="49"/>
      <c r="KEF256" s="49"/>
      <c r="KFB256" s="49"/>
      <c r="KFC256" s="49"/>
      <c r="KFD256" s="49"/>
      <c r="KFE256" s="49"/>
      <c r="KFF256" s="49"/>
      <c r="KFG256" s="49"/>
      <c r="KFY256" s="49"/>
      <c r="KFZ256" s="49"/>
      <c r="KGC256" s="49"/>
      <c r="KGF256" s="49"/>
      <c r="KGH256" s="49"/>
      <c r="KGJ256" s="49"/>
      <c r="KGM256" s="49"/>
      <c r="KGP256" s="49"/>
      <c r="KGS256" s="49"/>
      <c r="KGV256" s="49"/>
      <c r="KGY256" s="49"/>
      <c r="KHB256" s="49"/>
      <c r="KHE256" s="49"/>
      <c r="KHH256" s="49"/>
      <c r="KHJ256" s="49"/>
      <c r="KHW256" s="49"/>
      <c r="KHX256" s="49"/>
      <c r="KHY256" s="49"/>
      <c r="KHZ256" s="49"/>
      <c r="KIA256" s="49"/>
      <c r="KIB256" s="49"/>
      <c r="KIC256" s="49"/>
      <c r="KID256" s="49"/>
      <c r="KIE256" s="49"/>
      <c r="KIF256" s="49"/>
      <c r="KIG256" s="49"/>
      <c r="KIH256" s="49"/>
      <c r="KII256" s="49"/>
      <c r="KIJ256" s="49"/>
      <c r="KIK256" s="49"/>
      <c r="KIL256" s="49"/>
      <c r="KIM256" s="49"/>
      <c r="KIN256" s="49"/>
      <c r="KIO256" s="49"/>
      <c r="KIP256" s="49"/>
      <c r="KIQ256" s="49"/>
      <c r="KIR256" s="49"/>
      <c r="KIS256" s="49"/>
      <c r="KIT256" s="49"/>
      <c r="KIU256" s="49"/>
      <c r="KIV256" s="49"/>
      <c r="KIW256" s="49"/>
      <c r="KIX256" s="49"/>
      <c r="KIY256" s="49"/>
      <c r="KIZ256" s="49"/>
      <c r="KJA256" s="49"/>
      <c r="KJB256" s="49"/>
      <c r="KJC256" s="49"/>
      <c r="KJD256" s="49"/>
      <c r="KJE256" s="49"/>
      <c r="KJF256" s="49"/>
      <c r="KJG256" s="49"/>
      <c r="KJH256" s="49"/>
      <c r="KJI256" s="49"/>
      <c r="KJJ256" s="49"/>
      <c r="KJM256" s="49"/>
      <c r="KJP256" s="49"/>
      <c r="KJS256" s="49"/>
      <c r="KJV256" s="49"/>
      <c r="KJY256" s="49"/>
      <c r="KKB256" s="49"/>
      <c r="KKK256" s="49"/>
      <c r="KKN256" s="49"/>
      <c r="KKQ256" s="49"/>
      <c r="KKT256" s="49"/>
      <c r="KLC256" s="49"/>
      <c r="KLI256" s="49"/>
      <c r="KLL256" s="49"/>
      <c r="KLO256" s="49"/>
      <c r="KLR256" s="49"/>
      <c r="KLX256" s="49"/>
      <c r="KMA256" s="49"/>
      <c r="KMG256" s="49"/>
      <c r="KMI256" s="49"/>
      <c r="KMJ256" s="49"/>
      <c r="KML256" s="49"/>
      <c r="KNC256" s="49"/>
      <c r="KNH256" s="49"/>
      <c r="KNN256" s="49"/>
      <c r="KNQ256" s="49"/>
      <c r="KNT256" s="49"/>
      <c r="KOB256" s="49"/>
      <c r="KOX256" s="49"/>
      <c r="KOY256" s="49"/>
      <c r="KOZ256" s="49"/>
      <c r="KPA256" s="49"/>
      <c r="KPB256" s="49"/>
      <c r="KPC256" s="49"/>
      <c r="KPU256" s="49"/>
      <c r="KPV256" s="49"/>
      <c r="KPY256" s="49"/>
      <c r="KQB256" s="49"/>
      <c r="KQD256" s="49"/>
      <c r="KQF256" s="49"/>
      <c r="KQI256" s="49"/>
      <c r="KQL256" s="49"/>
      <c r="KQO256" s="49"/>
      <c r="KQR256" s="49"/>
      <c r="KQU256" s="49"/>
      <c r="KQX256" s="49"/>
      <c r="KRA256" s="49"/>
      <c r="KRD256" s="49"/>
      <c r="KRF256" s="49"/>
      <c r="KRS256" s="49"/>
      <c r="KRT256" s="49"/>
      <c r="KRU256" s="49"/>
      <c r="KRV256" s="49"/>
      <c r="KRW256" s="49"/>
      <c r="KRX256" s="49"/>
      <c r="KRY256" s="49"/>
      <c r="KRZ256" s="49"/>
      <c r="KSA256" s="49"/>
      <c r="KSB256" s="49"/>
      <c r="KSC256" s="49"/>
      <c r="KSD256" s="49"/>
      <c r="KSE256" s="49"/>
      <c r="KSF256" s="49"/>
      <c r="KSG256" s="49"/>
      <c r="KSH256" s="49"/>
      <c r="KSI256" s="49"/>
      <c r="KSJ256" s="49"/>
      <c r="KSK256" s="49"/>
      <c r="KSL256" s="49"/>
      <c r="KSM256" s="49"/>
      <c r="KSN256" s="49"/>
      <c r="KSO256" s="49"/>
      <c r="KSP256" s="49"/>
      <c r="KSQ256" s="49"/>
      <c r="KSR256" s="49"/>
      <c r="KSS256" s="49"/>
      <c r="KST256" s="49"/>
      <c r="KSU256" s="49"/>
      <c r="KSV256" s="49"/>
      <c r="KSW256" s="49"/>
      <c r="KSX256" s="49"/>
      <c r="KSY256" s="49"/>
      <c r="KSZ256" s="49"/>
      <c r="KTA256" s="49"/>
      <c r="KTB256" s="49"/>
      <c r="KTC256" s="49"/>
      <c r="KTD256" s="49"/>
      <c r="KTE256" s="49"/>
      <c r="KTF256" s="49"/>
      <c r="KTI256" s="49"/>
      <c r="KTL256" s="49"/>
      <c r="KTO256" s="49"/>
      <c r="KTR256" s="49"/>
      <c r="KTU256" s="49"/>
      <c r="KTX256" s="49"/>
      <c r="KUG256" s="49"/>
      <c r="KUJ256" s="49"/>
      <c r="KUM256" s="49"/>
      <c r="KUP256" s="49"/>
      <c r="KUY256" s="49"/>
      <c r="KVE256" s="49"/>
      <c r="KVH256" s="49"/>
      <c r="KVK256" s="49"/>
      <c r="KVN256" s="49"/>
      <c r="KVT256" s="49"/>
      <c r="KVW256" s="49"/>
      <c r="KWC256" s="49"/>
      <c r="KWE256" s="49"/>
      <c r="KWF256" s="49"/>
      <c r="KWH256" s="49"/>
      <c r="KWY256" s="49"/>
      <c r="KXD256" s="49"/>
      <c r="KXJ256" s="49"/>
      <c r="KXM256" s="49"/>
      <c r="KXP256" s="49"/>
      <c r="KXX256" s="49"/>
      <c r="KYT256" s="49"/>
      <c r="KYU256" s="49"/>
      <c r="KYV256" s="49"/>
      <c r="KYW256" s="49"/>
      <c r="KYX256" s="49"/>
      <c r="KYY256" s="49"/>
      <c r="KZQ256" s="49"/>
      <c r="KZR256" s="49"/>
      <c r="KZU256" s="49"/>
      <c r="KZX256" s="49"/>
      <c r="KZZ256" s="49"/>
      <c r="LAB256" s="49"/>
      <c r="LAE256" s="49"/>
      <c r="LAH256" s="49"/>
      <c r="LAK256" s="49"/>
      <c r="LAN256" s="49"/>
      <c r="LAQ256" s="49"/>
      <c r="LAT256" s="49"/>
      <c r="LAW256" s="49"/>
      <c r="LAZ256" s="49"/>
      <c r="LBB256" s="49"/>
      <c r="LBO256" s="49"/>
      <c r="LBP256" s="49"/>
      <c r="LBQ256" s="49"/>
      <c r="LBR256" s="49"/>
      <c r="LBS256" s="49"/>
      <c r="LBT256" s="49"/>
      <c r="LBU256" s="49"/>
      <c r="LBV256" s="49"/>
      <c r="LBW256" s="49"/>
      <c r="LBX256" s="49"/>
      <c r="LBY256" s="49"/>
      <c r="LBZ256" s="49"/>
      <c r="LCA256" s="49"/>
      <c r="LCB256" s="49"/>
      <c r="LCC256" s="49"/>
      <c r="LCD256" s="49"/>
      <c r="LCE256" s="49"/>
      <c r="LCF256" s="49"/>
      <c r="LCG256" s="49"/>
      <c r="LCH256" s="49"/>
      <c r="LCI256" s="49"/>
      <c r="LCJ256" s="49"/>
      <c r="LCK256" s="49"/>
      <c r="LCL256" s="49"/>
      <c r="LCM256" s="49"/>
      <c r="LCN256" s="49"/>
      <c r="LCO256" s="49"/>
      <c r="LCP256" s="49"/>
      <c r="LCQ256" s="49"/>
      <c r="LCR256" s="49"/>
      <c r="LCS256" s="49"/>
      <c r="LCT256" s="49"/>
      <c r="LCU256" s="49"/>
      <c r="LCV256" s="49"/>
      <c r="LCW256" s="49"/>
      <c r="LCX256" s="49"/>
      <c r="LCY256" s="49"/>
      <c r="LCZ256" s="49"/>
      <c r="LDA256" s="49"/>
      <c r="LDB256" s="49"/>
      <c r="LDE256" s="49"/>
      <c r="LDH256" s="49"/>
      <c r="LDK256" s="49"/>
      <c r="LDN256" s="49"/>
      <c r="LDQ256" s="49"/>
      <c r="LDT256" s="49"/>
      <c r="LEC256" s="49"/>
      <c r="LEF256" s="49"/>
      <c r="LEI256" s="49"/>
      <c r="LEL256" s="49"/>
      <c r="LEU256" s="49"/>
      <c r="LFA256" s="49"/>
      <c r="LFD256" s="49"/>
      <c r="LFG256" s="49"/>
      <c r="LFJ256" s="49"/>
      <c r="LFP256" s="49"/>
      <c r="LFS256" s="49"/>
      <c r="LFY256" s="49"/>
      <c r="LGA256" s="49"/>
      <c r="LGB256" s="49"/>
      <c r="LGD256" s="49"/>
      <c r="LGU256" s="49"/>
      <c r="LGZ256" s="49"/>
      <c r="LHF256" s="49"/>
      <c r="LHI256" s="49"/>
      <c r="LHL256" s="49"/>
      <c r="LHT256" s="49"/>
      <c r="LIP256" s="49"/>
      <c r="LIQ256" s="49"/>
      <c r="LIR256" s="49"/>
      <c r="LIS256" s="49"/>
      <c r="LIT256" s="49"/>
      <c r="LIU256" s="49"/>
      <c r="LJM256" s="49"/>
      <c r="LJN256" s="49"/>
      <c r="LJQ256" s="49"/>
      <c r="LJT256" s="49"/>
      <c r="LJV256" s="49"/>
      <c r="LJX256" s="49"/>
      <c r="LKA256" s="49"/>
      <c r="LKD256" s="49"/>
      <c r="LKG256" s="49"/>
      <c r="LKJ256" s="49"/>
      <c r="LKM256" s="49"/>
      <c r="LKP256" s="49"/>
      <c r="LKS256" s="49"/>
      <c r="LKV256" s="49"/>
      <c r="LKX256" s="49"/>
      <c r="LLK256" s="49"/>
      <c r="LLL256" s="49"/>
      <c r="LLM256" s="49"/>
      <c r="LLN256" s="49"/>
      <c r="LLO256" s="49"/>
      <c r="LLP256" s="49"/>
      <c r="LLQ256" s="49"/>
      <c r="LLR256" s="49"/>
      <c r="LLS256" s="49"/>
      <c r="LLT256" s="49"/>
      <c r="LLU256" s="49"/>
      <c r="LLV256" s="49"/>
      <c r="LLW256" s="49"/>
      <c r="LLX256" s="49"/>
      <c r="LLY256" s="49"/>
      <c r="LLZ256" s="49"/>
      <c r="LMA256" s="49"/>
      <c r="LMB256" s="49"/>
      <c r="LMC256" s="49"/>
      <c r="LMD256" s="49"/>
      <c r="LME256" s="49"/>
      <c r="LMF256" s="49"/>
      <c r="LMG256" s="49"/>
      <c r="LMH256" s="49"/>
      <c r="LMI256" s="49"/>
      <c r="LMJ256" s="49"/>
      <c r="LMK256" s="49"/>
      <c r="LML256" s="49"/>
      <c r="LMM256" s="49"/>
      <c r="LMN256" s="49"/>
      <c r="LMO256" s="49"/>
      <c r="LMP256" s="49"/>
      <c r="LMQ256" s="49"/>
      <c r="LMR256" s="49"/>
      <c r="LMS256" s="49"/>
      <c r="LMT256" s="49"/>
      <c r="LMU256" s="49"/>
      <c r="LMV256" s="49"/>
      <c r="LMW256" s="49"/>
      <c r="LMX256" s="49"/>
      <c r="LNA256" s="49"/>
      <c r="LND256" s="49"/>
      <c r="LNG256" s="49"/>
      <c r="LNJ256" s="49"/>
      <c r="LNM256" s="49"/>
      <c r="LNP256" s="49"/>
      <c r="LNY256" s="49"/>
      <c r="LOB256" s="49"/>
      <c r="LOE256" s="49"/>
      <c r="LOH256" s="49"/>
      <c r="LOQ256" s="49"/>
      <c r="LOW256" s="49"/>
      <c r="LOZ256" s="49"/>
      <c r="LPC256" s="49"/>
      <c r="LPF256" s="49"/>
      <c r="LPL256" s="49"/>
      <c r="LPO256" s="49"/>
      <c r="LPU256" s="49"/>
      <c r="LPW256" s="49"/>
      <c r="LPX256" s="49"/>
      <c r="LPZ256" s="49"/>
      <c r="LQQ256" s="49"/>
      <c r="LQV256" s="49"/>
      <c r="LRB256" s="49"/>
      <c r="LRE256" s="49"/>
      <c r="LRH256" s="49"/>
      <c r="LRP256" s="49"/>
      <c r="LSL256" s="49"/>
      <c r="LSM256" s="49"/>
      <c r="LSN256" s="49"/>
      <c r="LSO256" s="49"/>
      <c r="LSP256" s="49"/>
      <c r="LSQ256" s="49"/>
      <c r="LTI256" s="49"/>
      <c r="LTJ256" s="49"/>
      <c r="LTM256" s="49"/>
      <c r="LTP256" s="49"/>
      <c r="LTR256" s="49"/>
      <c r="LTT256" s="49"/>
      <c r="LTW256" s="49"/>
      <c r="LTZ256" s="49"/>
      <c r="LUC256" s="49"/>
      <c r="LUF256" s="49"/>
      <c r="LUI256" s="49"/>
      <c r="LUL256" s="49"/>
      <c r="LUO256" s="49"/>
      <c r="LUR256" s="49"/>
      <c r="LUT256" s="49"/>
      <c r="LVG256" s="49"/>
      <c r="LVH256" s="49"/>
      <c r="LVI256" s="49"/>
      <c r="LVJ256" s="49"/>
      <c r="LVK256" s="49"/>
      <c r="LVL256" s="49"/>
      <c r="LVM256" s="49"/>
      <c r="LVN256" s="49"/>
      <c r="LVO256" s="49"/>
      <c r="LVP256" s="49"/>
      <c r="LVQ256" s="49"/>
      <c r="LVR256" s="49"/>
      <c r="LVS256" s="49"/>
      <c r="LVT256" s="49"/>
      <c r="LVU256" s="49"/>
      <c r="LVV256" s="49"/>
      <c r="LVW256" s="49"/>
      <c r="LVX256" s="49"/>
      <c r="LVY256" s="49"/>
      <c r="LVZ256" s="49"/>
      <c r="LWA256" s="49"/>
      <c r="LWB256" s="49"/>
      <c r="LWC256" s="49"/>
      <c r="LWD256" s="49"/>
      <c r="LWE256" s="49"/>
      <c r="LWF256" s="49"/>
      <c r="LWG256" s="49"/>
      <c r="LWH256" s="49"/>
      <c r="LWI256" s="49"/>
      <c r="LWJ256" s="49"/>
      <c r="LWK256" s="49"/>
      <c r="LWL256" s="49"/>
      <c r="LWM256" s="49"/>
      <c r="LWN256" s="49"/>
      <c r="LWO256" s="49"/>
      <c r="LWP256" s="49"/>
      <c r="LWQ256" s="49"/>
      <c r="LWR256" s="49"/>
      <c r="LWS256" s="49"/>
      <c r="LWT256" s="49"/>
      <c r="LWW256" s="49"/>
      <c r="LWZ256" s="49"/>
      <c r="LXC256" s="49"/>
      <c r="LXF256" s="49"/>
      <c r="LXI256" s="49"/>
      <c r="LXL256" s="49"/>
      <c r="LXU256" s="49"/>
      <c r="LXX256" s="49"/>
      <c r="LYA256" s="49"/>
      <c r="LYD256" s="49"/>
      <c r="LYM256" s="49"/>
      <c r="LYS256" s="49"/>
      <c r="LYV256" s="49"/>
      <c r="LYY256" s="49"/>
      <c r="LZB256" s="49"/>
      <c r="LZH256" s="49"/>
      <c r="LZK256" s="49"/>
      <c r="LZQ256" s="49"/>
      <c r="LZS256" s="49"/>
      <c r="LZT256" s="49"/>
      <c r="LZV256" s="49"/>
      <c r="MAM256" s="49"/>
      <c r="MAR256" s="49"/>
      <c r="MAX256" s="49"/>
      <c r="MBA256" s="49"/>
      <c r="MBD256" s="49"/>
      <c r="MBL256" s="49"/>
      <c r="MCH256" s="49"/>
      <c r="MCI256" s="49"/>
      <c r="MCJ256" s="49"/>
      <c r="MCK256" s="49"/>
      <c r="MCL256" s="49"/>
      <c r="MCM256" s="49"/>
      <c r="MDE256" s="49"/>
      <c r="MDF256" s="49"/>
      <c r="MDI256" s="49"/>
      <c r="MDL256" s="49"/>
      <c r="MDN256" s="49"/>
      <c r="MDP256" s="49"/>
      <c r="MDS256" s="49"/>
      <c r="MDV256" s="49"/>
      <c r="MDY256" s="49"/>
      <c r="MEB256" s="49"/>
      <c r="MEE256" s="49"/>
      <c r="MEH256" s="49"/>
      <c r="MEK256" s="49"/>
      <c r="MEN256" s="49"/>
      <c r="MEP256" s="49"/>
      <c r="MFC256" s="49"/>
      <c r="MFD256" s="49"/>
      <c r="MFE256" s="49"/>
      <c r="MFF256" s="49"/>
      <c r="MFG256" s="49"/>
      <c r="MFH256" s="49"/>
      <c r="MFI256" s="49"/>
      <c r="MFJ256" s="49"/>
      <c r="MFK256" s="49"/>
      <c r="MFL256" s="49"/>
      <c r="MFM256" s="49"/>
      <c r="MFN256" s="49"/>
      <c r="MFO256" s="49"/>
      <c r="MFP256" s="49"/>
      <c r="MFQ256" s="49"/>
      <c r="MFR256" s="49"/>
      <c r="MFS256" s="49"/>
      <c r="MFT256" s="49"/>
      <c r="MFU256" s="49"/>
      <c r="MFV256" s="49"/>
      <c r="MFW256" s="49"/>
      <c r="MFX256" s="49"/>
      <c r="MFY256" s="49"/>
      <c r="MFZ256" s="49"/>
      <c r="MGA256" s="49"/>
      <c r="MGB256" s="49"/>
      <c r="MGC256" s="49"/>
      <c r="MGD256" s="49"/>
      <c r="MGE256" s="49"/>
      <c r="MGF256" s="49"/>
      <c r="MGG256" s="49"/>
      <c r="MGH256" s="49"/>
      <c r="MGI256" s="49"/>
      <c r="MGJ256" s="49"/>
      <c r="MGK256" s="49"/>
      <c r="MGL256" s="49"/>
      <c r="MGM256" s="49"/>
      <c r="MGN256" s="49"/>
      <c r="MGO256" s="49"/>
      <c r="MGP256" s="49"/>
      <c r="MGS256" s="49"/>
      <c r="MGV256" s="49"/>
      <c r="MGY256" s="49"/>
      <c r="MHB256" s="49"/>
      <c r="MHE256" s="49"/>
      <c r="MHH256" s="49"/>
      <c r="MHQ256" s="49"/>
      <c r="MHT256" s="49"/>
      <c r="MHW256" s="49"/>
      <c r="MHZ256" s="49"/>
      <c r="MII256" s="49"/>
      <c r="MIO256" s="49"/>
      <c r="MIR256" s="49"/>
      <c r="MIU256" s="49"/>
      <c r="MIX256" s="49"/>
      <c r="MJD256" s="49"/>
      <c r="MJG256" s="49"/>
      <c r="MJM256" s="49"/>
      <c r="MJO256" s="49"/>
      <c r="MJP256" s="49"/>
      <c r="MJR256" s="49"/>
      <c r="MKI256" s="49"/>
      <c r="MKN256" s="49"/>
      <c r="MKT256" s="49"/>
      <c r="MKW256" s="49"/>
      <c r="MKZ256" s="49"/>
      <c r="MLH256" s="49"/>
      <c r="MMD256" s="49"/>
      <c r="MME256" s="49"/>
      <c r="MMF256" s="49"/>
      <c r="MMG256" s="49"/>
      <c r="MMH256" s="49"/>
      <c r="MMI256" s="49"/>
      <c r="MNA256" s="49"/>
      <c r="MNB256" s="49"/>
      <c r="MNE256" s="49"/>
      <c r="MNH256" s="49"/>
      <c r="MNJ256" s="49"/>
      <c r="MNL256" s="49"/>
      <c r="MNO256" s="49"/>
      <c r="MNR256" s="49"/>
      <c r="MNU256" s="49"/>
      <c r="MNX256" s="49"/>
      <c r="MOA256" s="49"/>
      <c r="MOD256" s="49"/>
      <c r="MOG256" s="49"/>
      <c r="MOJ256" s="49"/>
      <c r="MOL256" s="49"/>
      <c r="MOY256" s="49"/>
      <c r="MOZ256" s="49"/>
      <c r="MPA256" s="49"/>
      <c r="MPB256" s="49"/>
      <c r="MPC256" s="49"/>
      <c r="MPD256" s="49"/>
      <c r="MPE256" s="49"/>
      <c r="MPF256" s="49"/>
      <c r="MPG256" s="49"/>
      <c r="MPH256" s="49"/>
      <c r="MPI256" s="49"/>
      <c r="MPJ256" s="49"/>
      <c r="MPK256" s="49"/>
      <c r="MPL256" s="49"/>
      <c r="MPM256" s="49"/>
      <c r="MPN256" s="49"/>
      <c r="MPO256" s="49"/>
      <c r="MPP256" s="49"/>
      <c r="MPQ256" s="49"/>
      <c r="MPR256" s="49"/>
      <c r="MPS256" s="49"/>
      <c r="MPT256" s="49"/>
      <c r="MPU256" s="49"/>
      <c r="MPV256" s="49"/>
      <c r="MPW256" s="49"/>
      <c r="MPX256" s="49"/>
      <c r="MPY256" s="49"/>
      <c r="MPZ256" s="49"/>
      <c r="MQA256" s="49"/>
      <c r="MQB256" s="49"/>
      <c r="MQC256" s="49"/>
      <c r="MQD256" s="49"/>
      <c r="MQE256" s="49"/>
      <c r="MQF256" s="49"/>
      <c r="MQG256" s="49"/>
      <c r="MQH256" s="49"/>
      <c r="MQI256" s="49"/>
      <c r="MQJ256" s="49"/>
      <c r="MQK256" s="49"/>
      <c r="MQL256" s="49"/>
      <c r="MQO256" s="49"/>
      <c r="MQR256" s="49"/>
      <c r="MQU256" s="49"/>
      <c r="MQX256" s="49"/>
      <c r="MRA256" s="49"/>
      <c r="MRD256" s="49"/>
      <c r="MRM256" s="49"/>
      <c r="MRP256" s="49"/>
      <c r="MRS256" s="49"/>
      <c r="MRV256" s="49"/>
      <c r="MSE256" s="49"/>
      <c r="MSK256" s="49"/>
      <c r="MSN256" s="49"/>
      <c r="MSQ256" s="49"/>
      <c r="MST256" s="49"/>
      <c r="MSZ256" s="49"/>
      <c r="MTC256" s="49"/>
      <c r="MTI256" s="49"/>
      <c r="MTK256" s="49"/>
      <c r="MTL256" s="49"/>
      <c r="MTN256" s="49"/>
      <c r="MUE256" s="49"/>
      <c r="MUJ256" s="49"/>
      <c r="MUP256" s="49"/>
      <c r="MUS256" s="49"/>
      <c r="MUV256" s="49"/>
      <c r="MVD256" s="49"/>
      <c r="MVZ256" s="49"/>
      <c r="MWA256" s="49"/>
      <c r="MWB256" s="49"/>
      <c r="MWC256" s="49"/>
      <c r="MWD256" s="49"/>
      <c r="MWE256" s="49"/>
      <c r="MWW256" s="49"/>
      <c r="MWX256" s="49"/>
      <c r="MXA256" s="49"/>
      <c r="MXD256" s="49"/>
      <c r="MXF256" s="49"/>
      <c r="MXH256" s="49"/>
      <c r="MXK256" s="49"/>
      <c r="MXN256" s="49"/>
      <c r="MXQ256" s="49"/>
      <c r="MXT256" s="49"/>
      <c r="MXW256" s="49"/>
      <c r="MXZ256" s="49"/>
      <c r="MYC256" s="49"/>
      <c r="MYF256" s="49"/>
      <c r="MYH256" s="49"/>
      <c r="MYU256" s="49"/>
      <c r="MYV256" s="49"/>
      <c r="MYW256" s="49"/>
      <c r="MYX256" s="49"/>
      <c r="MYY256" s="49"/>
      <c r="MYZ256" s="49"/>
      <c r="MZA256" s="49"/>
      <c r="MZB256" s="49"/>
      <c r="MZC256" s="49"/>
      <c r="MZD256" s="49"/>
      <c r="MZE256" s="49"/>
      <c r="MZF256" s="49"/>
      <c r="MZG256" s="49"/>
      <c r="MZH256" s="49"/>
      <c r="MZI256" s="49"/>
      <c r="MZJ256" s="49"/>
      <c r="MZK256" s="49"/>
      <c r="MZL256" s="49"/>
      <c r="MZM256" s="49"/>
      <c r="MZN256" s="49"/>
      <c r="MZO256" s="49"/>
      <c r="MZP256" s="49"/>
      <c r="MZQ256" s="49"/>
      <c r="MZR256" s="49"/>
      <c r="MZS256" s="49"/>
      <c r="MZT256" s="49"/>
      <c r="MZU256" s="49"/>
      <c r="MZV256" s="49"/>
      <c r="MZW256" s="49"/>
      <c r="MZX256" s="49"/>
      <c r="MZY256" s="49"/>
      <c r="MZZ256" s="49"/>
      <c r="NAA256" s="49"/>
      <c r="NAB256" s="49"/>
      <c r="NAC256" s="49"/>
      <c r="NAD256" s="49"/>
      <c r="NAE256" s="49"/>
      <c r="NAF256" s="49"/>
      <c r="NAG256" s="49"/>
      <c r="NAH256" s="49"/>
      <c r="NAK256" s="49"/>
      <c r="NAN256" s="49"/>
      <c r="NAQ256" s="49"/>
      <c r="NAT256" s="49"/>
      <c r="NAW256" s="49"/>
      <c r="NAZ256" s="49"/>
      <c r="NBI256" s="49"/>
      <c r="NBL256" s="49"/>
      <c r="NBO256" s="49"/>
      <c r="NBR256" s="49"/>
      <c r="NCA256" s="49"/>
      <c r="NCG256" s="49"/>
      <c r="NCJ256" s="49"/>
      <c r="NCM256" s="49"/>
      <c r="NCP256" s="49"/>
      <c r="NCV256" s="49"/>
      <c r="NCY256" s="49"/>
      <c r="NDE256" s="49"/>
      <c r="NDG256" s="49"/>
      <c r="NDH256" s="49"/>
      <c r="NDJ256" s="49"/>
      <c r="NEA256" s="49"/>
      <c r="NEF256" s="49"/>
      <c r="NEL256" s="49"/>
      <c r="NEO256" s="49"/>
      <c r="NER256" s="49"/>
      <c r="NEZ256" s="49"/>
      <c r="NFV256" s="49"/>
      <c r="NFW256" s="49"/>
      <c r="NFX256" s="49"/>
      <c r="NFY256" s="49"/>
      <c r="NFZ256" s="49"/>
      <c r="NGA256" s="49"/>
      <c r="NGS256" s="49"/>
      <c r="NGT256" s="49"/>
      <c r="NGW256" s="49"/>
      <c r="NGZ256" s="49"/>
      <c r="NHB256" s="49"/>
      <c r="NHD256" s="49"/>
      <c r="NHG256" s="49"/>
      <c r="NHJ256" s="49"/>
      <c r="NHM256" s="49"/>
      <c r="NHP256" s="49"/>
      <c r="NHS256" s="49"/>
      <c r="NHV256" s="49"/>
      <c r="NHY256" s="49"/>
      <c r="NIB256" s="49"/>
      <c r="NID256" s="49"/>
      <c r="NIQ256" s="49"/>
      <c r="NIR256" s="49"/>
      <c r="NIS256" s="49"/>
      <c r="NIT256" s="49"/>
      <c r="NIU256" s="49"/>
      <c r="NIV256" s="49"/>
      <c r="NIW256" s="49"/>
      <c r="NIX256" s="49"/>
      <c r="NIY256" s="49"/>
      <c r="NIZ256" s="49"/>
      <c r="NJA256" s="49"/>
      <c r="NJB256" s="49"/>
      <c r="NJC256" s="49"/>
      <c r="NJD256" s="49"/>
      <c r="NJE256" s="49"/>
      <c r="NJF256" s="49"/>
      <c r="NJG256" s="49"/>
      <c r="NJH256" s="49"/>
      <c r="NJI256" s="49"/>
      <c r="NJJ256" s="49"/>
      <c r="NJK256" s="49"/>
      <c r="NJL256" s="49"/>
      <c r="NJM256" s="49"/>
      <c r="NJN256" s="49"/>
      <c r="NJO256" s="49"/>
      <c r="NJP256" s="49"/>
      <c r="NJQ256" s="49"/>
      <c r="NJR256" s="49"/>
      <c r="NJS256" s="49"/>
      <c r="NJT256" s="49"/>
      <c r="NJU256" s="49"/>
      <c r="NJV256" s="49"/>
      <c r="NJW256" s="49"/>
      <c r="NJX256" s="49"/>
      <c r="NJY256" s="49"/>
      <c r="NJZ256" s="49"/>
      <c r="NKA256" s="49"/>
      <c r="NKB256" s="49"/>
      <c r="NKC256" s="49"/>
      <c r="NKD256" s="49"/>
      <c r="NKG256" s="49"/>
      <c r="NKJ256" s="49"/>
      <c r="NKM256" s="49"/>
      <c r="NKP256" s="49"/>
      <c r="NKS256" s="49"/>
      <c r="NKV256" s="49"/>
      <c r="NLE256" s="49"/>
      <c r="NLH256" s="49"/>
      <c r="NLK256" s="49"/>
      <c r="NLN256" s="49"/>
      <c r="NLW256" s="49"/>
      <c r="NMC256" s="49"/>
      <c r="NMF256" s="49"/>
      <c r="NMI256" s="49"/>
      <c r="NML256" s="49"/>
      <c r="NMR256" s="49"/>
      <c r="NMU256" s="49"/>
      <c r="NNA256" s="49"/>
      <c r="NNC256" s="49"/>
      <c r="NND256" s="49"/>
      <c r="NNF256" s="49"/>
      <c r="NNW256" s="49"/>
      <c r="NOB256" s="49"/>
      <c r="NOH256" s="49"/>
      <c r="NOK256" s="49"/>
      <c r="NON256" s="49"/>
      <c r="NOV256" s="49"/>
      <c r="NPR256" s="49"/>
      <c r="NPS256" s="49"/>
      <c r="NPT256" s="49"/>
      <c r="NPU256" s="49"/>
      <c r="NPV256" s="49"/>
      <c r="NPW256" s="49"/>
      <c r="NQO256" s="49"/>
      <c r="NQP256" s="49"/>
      <c r="NQS256" s="49"/>
      <c r="NQV256" s="49"/>
      <c r="NQX256" s="49"/>
      <c r="NQZ256" s="49"/>
      <c r="NRC256" s="49"/>
      <c r="NRF256" s="49"/>
      <c r="NRI256" s="49"/>
      <c r="NRL256" s="49"/>
      <c r="NRO256" s="49"/>
      <c r="NRR256" s="49"/>
      <c r="NRU256" s="49"/>
      <c r="NRX256" s="49"/>
      <c r="NRZ256" s="49"/>
      <c r="NSM256" s="49"/>
      <c r="NSN256" s="49"/>
      <c r="NSO256" s="49"/>
      <c r="NSP256" s="49"/>
      <c r="NSQ256" s="49"/>
      <c r="NSR256" s="49"/>
      <c r="NSS256" s="49"/>
      <c r="NST256" s="49"/>
      <c r="NSU256" s="49"/>
      <c r="NSV256" s="49"/>
      <c r="NSW256" s="49"/>
      <c r="NSX256" s="49"/>
      <c r="NSY256" s="49"/>
      <c r="NSZ256" s="49"/>
      <c r="NTA256" s="49"/>
      <c r="NTB256" s="49"/>
      <c r="NTC256" s="49"/>
      <c r="NTD256" s="49"/>
      <c r="NTE256" s="49"/>
      <c r="NTF256" s="49"/>
      <c r="NTG256" s="49"/>
      <c r="NTH256" s="49"/>
      <c r="NTI256" s="49"/>
      <c r="NTJ256" s="49"/>
      <c r="NTK256" s="49"/>
      <c r="NTL256" s="49"/>
      <c r="NTM256" s="49"/>
      <c r="NTN256" s="49"/>
      <c r="NTO256" s="49"/>
      <c r="NTP256" s="49"/>
      <c r="NTQ256" s="49"/>
      <c r="NTR256" s="49"/>
      <c r="NTS256" s="49"/>
      <c r="NTT256" s="49"/>
      <c r="NTU256" s="49"/>
      <c r="NTV256" s="49"/>
      <c r="NTW256" s="49"/>
      <c r="NTX256" s="49"/>
      <c r="NTY256" s="49"/>
      <c r="NTZ256" s="49"/>
      <c r="NUC256" s="49"/>
      <c r="NUF256" s="49"/>
      <c r="NUI256" s="49"/>
      <c r="NUL256" s="49"/>
      <c r="NUO256" s="49"/>
      <c r="NUR256" s="49"/>
      <c r="NVA256" s="49"/>
      <c r="NVD256" s="49"/>
      <c r="NVG256" s="49"/>
      <c r="NVJ256" s="49"/>
      <c r="NVS256" s="49"/>
      <c r="NVY256" s="49"/>
      <c r="NWB256" s="49"/>
      <c r="NWE256" s="49"/>
      <c r="NWH256" s="49"/>
      <c r="NWN256" s="49"/>
      <c r="NWQ256" s="49"/>
      <c r="NWW256" s="49"/>
      <c r="NWY256" s="49"/>
      <c r="NWZ256" s="49"/>
      <c r="NXB256" s="49"/>
      <c r="NXS256" s="49"/>
      <c r="NXX256" s="49"/>
      <c r="NYD256" s="49"/>
      <c r="NYG256" s="49"/>
      <c r="NYJ256" s="49"/>
      <c r="NYR256" s="49"/>
      <c r="NZN256" s="49"/>
      <c r="NZO256" s="49"/>
      <c r="NZP256" s="49"/>
      <c r="NZQ256" s="49"/>
      <c r="NZR256" s="49"/>
      <c r="NZS256" s="49"/>
      <c r="OAK256" s="49"/>
      <c r="OAL256" s="49"/>
      <c r="OAO256" s="49"/>
      <c r="OAR256" s="49"/>
      <c r="OAT256" s="49"/>
      <c r="OAV256" s="49"/>
      <c r="OAY256" s="49"/>
      <c r="OBB256" s="49"/>
      <c r="OBE256" s="49"/>
      <c r="OBH256" s="49"/>
      <c r="OBK256" s="49"/>
      <c r="OBN256" s="49"/>
      <c r="OBQ256" s="49"/>
      <c r="OBT256" s="49"/>
      <c r="OBV256" s="49"/>
      <c r="OCI256" s="49"/>
      <c r="OCJ256" s="49"/>
      <c r="OCK256" s="49"/>
      <c r="OCL256" s="49"/>
      <c r="OCM256" s="49"/>
      <c r="OCN256" s="49"/>
      <c r="OCO256" s="49"/>
      <c r="OCP256" s="49"/>
      <c r="OCQ256" s="49"/>
      <c r="OCR256" s="49"/>
      <c r="OCS256" s="49"/>
      <c r="OCT256" s="49"/>
      <c r="OCU256" s="49"/>
      <c r="OCV256" s="49"/>
      <c r="OCW256" s="49"/>
      <c r="OCX256" s="49"/>
      <c r="OCY256" s="49"/>
      <c r="OCZ256" s="49"/>
      <c r="ODA256" s="49"/>
      <c r="ODB256" s="49"/>
      <c r="ODC256" s="49"/>
      <c r="ODD256" s="49"/>
      <c r="ODE256" s="49"/>
      <c r="ODF256" s="49"/>
      <c r="ODG256" s="49"/>
      <c r="ODH256" s="49"/>
      <c r="ODI256" s="49"/>
      <c r="ODJ256" s="49"/>
      <c r="ODK256" s="49"/>
      <c r="ODL256" s="49"/>
      <c r="ODM256" s="49"/>
      <c r="ODN256" s="49"/>
      <c r="ODO256" s="49"/>
      <c r="ODP256" s="49"/>
      <c r="ODQ256" s="49"/>
      <c r="ODR256" s="49"/>
      <c r="ODS256" s="49"/>
      <c r="ODT256" s="49"/>
      <c r="ODU256" s="49"/>
      <c r="ODV256" s="49"/>
      <c r="ODY256" s="49"/>
      <c r="OEB256" s="49"/>
      <c r="OEE256" s="49"/>
      <c r="OEH256" s="49"/>
      <c r="OEK256" s="49"/>
      <c r="OEN256" s="49"/>
      <c r="OEW256" s="49"/>
      <c r="OEZ256" s="49"/>
      <c r="OFC256" s="49"/>
      <c r="OFF256" s="49"/>
      <c r="OFO256" s="49"/>
      <c r="OFU256" s="49"/>
      <c r="OFX256" s="49"/>
      <c r="OGA256" s="49"/>
      <c r="OGD256" s="49"/>
      <c r="OGJ256" s="49"/>
      <c r="OGM256" s="49"/>
      <c r="OGS256" s="49"/>
      <c r="OGU256" s="49"/>
      <c r="OGV256" s="49"/>
      <c r="OGX256" s="49"/>
      <c r="OHO256" s="49"/>
      <c r="OHT256" s="49"/>
      <c r="OHZ256" s="49"/>
      <c r="OIC256" s="49"/>
      <c r="OIF256" s="49"/>
      <c r="OIN256" s="49"/>
      <c r="OJJ256" s="49"/>
      <c r="OJK256" s="49"/>
      <c r="OJL256" s="49"/>
      <c r="OJM256" s="49"/>
      <c r="OJN256" s="49"/>
      <c r="OJO256" s="49"/>
      <c r="OKG256" s="49"/>
      <c r="OKH256" s="49"/>
      <c r="OKK256" s="49"/>
      <c r="OKN256" s="49"/>
      <c r="OKP256" s="49"/>
      <c r="OKR256" s="49"/>
      <c r="OKU256" s="49"/>
      <c r="OKX256" s="49"/>
      <c r="OLA256" s="49"/>
      <c r="OLD256" s="49"/>
      <c r="OLG256" s="49"/>
      <c r="OLJ256" s="49"/>
      <c r="OLM256" s="49"/>
      <c r="OLP256" s="49"/>
      <c r="OLR256" s="49"/>
      <c r="OME256" s="49"/>
      <c r="OMF256" s="49"/>
      <c r="OMG256" s="49"/>
      <c r="OMH256" s="49"/>
      <c r="OMI256" s="49"/>
      <c r="OMJ256" s="49"/>
      <c r="OMK256" s="49"/>
      <c r="OML256" s="49"/>
      <c r="OMM256" s="49"/>
      <c r="OMN256" s="49"/>
      <c r="OMO256" s="49"/>
      <c r="OMP256" s="49"/>
      <c r="OMQ256" s="49"/>
      <c r="OMR256" s="49"/>
      <c r="OMS256" s="49"/>
      <c r="OMT256" s="49"/>
      <c r="OMU256" s="49"/>
      <c r="OMV256" s="49"/>
      <c r="OMW256" s="49"/>
      <c r="OMX256" s="49"/>
      <c r="OMY256" s="49"/>
      <c r="OMZ256" s="49"/>
      <c r="ONA256" s="49"/>
      <c r="ONB256" s="49"/>
      <c r="ONC256" s="49"/>
      <c r="OND256" s="49"/>
      <c r="ONE256" s="49"/>
      <c r="ONF256" s="49"/>
      <c r="ONG256" s="49"/>
      <c r="ONH256" s="49"/>
      <c r="ONI256" s="49"/>
      <c r="ONJ256" s="49"/>
      <c r="ONK256" s="49"/>
      <c r="ONL256" s="49"/>
      <c r="ONM256" s="49"/>
      <c r="ONN256" s="49"/>
      <c r="ONO256" s="49"/>
      <c r="ONP256" s="49"/>
      <c r="ONQ256" s="49"/>
      <c r="ONR256" s="49"/>
      <c r="ONU256" s="49"/>
      <c r="ONX256" s="49"/>
      <c r="OOA256" s="49"/>
      <c r="OOD256" s="49"/>
      <c r="OOG256" s="49"/>
      <c r="OOJ256" s="49"/>
      <c r="OOS256" s="49"/>
      <c r="OOV256" s="49"/>
      <c r="OOY256" s="49"/>
      <c r="OPB256" s="49"/>
      <c r="OPK256" s="49"/>
      <c r="OPQ256" s="49"/>
      <c r="OPT256" s="49"/>
      <c r="OPW256" s="49"/>
      <c r="OPZ256" s="49"/>
      <c r="OQF256" s="49"/>
      <c r="OQI256" s="49"/>
      <c r="OQO256" s="49"/>
      <c r="OQQ256" s="49"/>
      <c r="OQR256" s="49"/>
      <c r="OQT256" s="49"/>
      <c r="ORK256" s="49"/>
      <c r="ORP256" s="49"/>
      <c r="ORV256" s="49"/>
      <c r="ORY256" s="49"/>
      <c r="OSB256" s="49"/>
      <c r="OSJ256" s="49"/>
      <c r="OTF256" s="49"/>
      <c r="OTG256" s="49"/>
      <c r="OTH256" s="49"/>
      <c r="OTI256" s="49"/>
      <c r="OTJ256" s="49"/>
      <c r="OTK256" s="49"/>
      <c r="OUC256" s="49"/>
      <c r="OUD256" s="49"/>
      <c r="OUG256" s="49"/>
      <c r="OUJ256" s="49"/>
      <c r="OUL256" s="49"/>
      <c r="OUN256" s="49"/>
      <c r="OUQ256" s="49"/>
      <c r="OUT256" s="49"/>
      <c r="OUW256" s="49"/>
      <c r="OUZ256" s="49"/>
      <c r="OVC256" s="49"/>
      <c r="OVF256" s="49"/>
      <c r="OVI256" s="49"/>
      <c r="OVL256" s="49"/>
      <c r="OVN256" s="49"/>
      <c r="OWA256" s="49"/>
      <c r="OWB256" s="49"/>
      <c r="OWC256" s="49"/>
      <c r="OWD256" s="49"/>
      <c r="OWE256" s="49"/>
      <c r="OWF256" s="49"/>
      <c r="OWG256" s="49"/>
      <c r="OWH256" s="49"/>
      <c r="OWI256" s="49"/>
      <c r="OWJ256" s="49"/>
      <c r="OWK256" s="49"/>
      <c r="OWL256" s="49"/>
      <c r="OWM256" s="49"/>
      <c r="OWN256" s="49"/>
      <c r="OWO256" s="49"/>
      <c r="OWP256" s="49"/>
      <c r="OWQ256" s="49"/>
      <c r="OWR256" s="49"/>
      <c r="OWS256" s="49"/>
      <c r="OWT256" s="49"/>
      <c r="OWU256" s="49"/>
      <c r="OWV256" s="49"/>
      <c r="OWW256" s="49"/>
      <c r="OWX256" s="49"/>
      <c r="OWY256" s="49"/>
      <c r="OWZ256" s="49"/>
      <c r="OXA256" s="49"/>
      <c r="OXB256" s="49"/>
      <c r="OXC256" s="49"/>
      <c r="OXD256" s="49"/>
      <c r="OXE256" s="49"/>
      <c r="OXF256" s="49"/>
      <c r="OXG256" s="49"/>
      <c r="OXH256" s="49"/>
      <c r="OXI256" s="49"/>
      <c r="OXJ256" s="49"/>
      <c r="OXK256" s="49"/>
      <c r="OXL256" s="49"/>
      <c r="OXM256" s="49"/>
      <c r="OXN256" s="49"/>
      <c r="OXQ256" s="49"/>
      <c r="OXT256" s="49"/>
      <c r="OXW256" s="49"/>
      <c r="OXZ256" s="49"/>
      <c r="OYC256" s="49"/>
      <c r="OYF256" s="49"/>
      <c r="OYO256" s="49"/>
      <c r="OYR256" s="49"/>
      <c r="OYU256" s="49"/>
      <c r="OYX256" s="49"/>
      <c r="OZG256" s="49"/>
      <c r="OZM256" s="49"/>
      <c r="OZP256" s="49"/>
      <c r="OZS256" s="49"/>
      <c r="OZV256" s="49"/>
      <c r="PAB256" s="49"/>
      <c r="PAE256" s="49"/>
      <c r="PAK256" s="49"/>
      <c r="PAM256" s="49"/>
      <c r="PAN256" s="49"/>
      <c r="PAP256" s="49"/>
      <c r="PBG256" s="49"/>
      <c r="PBL256" s="49"/>
      <c r="PBR256" s="49"/>
      <c r="PBU256" s="49"/>
      <c r="PBX256" s="49"/>
      <c r="PCF256" s="49"/>
      <c r="PDB256" s="49"/>
      <c r="PDC256" s="49"/>
      <c r="PDD256" s="49"/>
      <c r="PDE256" s="49"/>
      <c r="PDF256" s="49"/>
      <c r="PDG256" s="49"/>
      <c r="PDY256" s="49"/>
      <c r="PDZ256" s="49"/>
      <c r="PEC256" s="49"/>
      <c r="PEF256" s="49"/>
      <c r="PEH256" s="49"/>
      <c r="PEJ256" s="49"/>
      <c r="PEM256" s="49"/>
      <c r="PEP256" s="49"/>
      <c r="PES256" s="49"/>
      <c r="PEV256" s="49"/>
      <c r="PEY256" s="49"/>
      <c r="PFB256" s="49"/>
      <c r="PFE256" s="49"/>
      <c r="PFH256" s="49"/>
      <c r="PFJ256" s="49"/>
      <c r="PFW256" s="49"/>
      <c r="PFX256" s="49"/>
      <c r="PFY256" s="49"/>
      <c r="PFZ256" s="49"/>
      <c r="PGA256" s="49"/>
      <c r="PGB256" s="49"/>
      <c r="PGC256" s="49"/>
      <c r="PGD256" s="49"/>
      <c r="PGE256" s="49"/>
      <c r="PGF256" s="49"/>
      <c r="PGG256" s="49"/>
      <c r="PGH256" s="49"/>
      <c r="PGI256" s="49"/>
      <c r="PGJ256" s="49"/>
      <c r="PGK256" s="49"/>
      <c r="PGL256" s="49"/>
      <c r="PGM256" s="49"/>
      <c r="PGN256" s="49"/>
      <c r="PGO256" s="49"/>
      <c r="PGP256" s="49"/>
      <c r="PGQ256" s="49"/>
      <c r="PGR256" s="49"/>
      <c r="PGS256" s="49"/>
      <c r="PGT256" s="49"/>
      <c r="PGU256" s="49"/>
      <c r="PGV256" s="49"/>
      <c r="PGW256" s="49"/>
      <c r="PGX256" s="49"/>
      <c r="PGY256" s="49"/>
      <c r="PGZ256" s="49"/>
      <c r="PHA256" s="49"/>
      <c r="PHB256" s="49"/>
      <c r="PHC256" s="49"/>
      <c r="PHD256" s="49"/>
      <c r="PHE256" s="49"/>
      <c r="PHF256" s="49"/>
      <c r="PHG256" s="49"/>
      <c r="PHH256" s="49"/>
      <c r="PHI256" s="49"/>
      <c r="PHJ256" s="49"/>
      <c r="PHM256" s="49"/>
      <c r="PHP256" s="49"/>
      <c r="PHS256" s="49"/>
      <c r="PHV256" s="49"/>
      <c r="PHY256" s="49"/>
      <c r="PIB256" s="49"/>
      <c r="PIK256" s="49"/>
      <c r="PIN256" s="49"/>
      <c r="PIQ256" s="49"/>
      <c r="PIT256" s="49"/>
      <c r="PJC256" s="49"/>
      <c r="PJI256" s="49"/>
      <c r="PJL256" s="49"/>
      <c r="PJO256" s="49"/>
      <c r="PJR256" s="49"/>
      <c r="PJX256" s="49"/>
      <c r="PKA256" s="49"/>
      <c r="PKG256" s="49"/>
      <c r="PKI256" s="49"/>
      <c r="PKJ256" s="49"/>
      <c r="PKL256" s="49"/>
      <c r="PLC256" s="49"/>
      <c r="PLH256" s="49"/>
      <c r="PLN256" s="49"/>
      <c r="PLQ256" s="49"/>
      <c r="PLT256" s="49"/>
      <c r="PMB256" s="49"/>
      <c r="PMX256" s="49"/>
      <c r="PMY256" s="49"/>
      <c r="PMZ256" s="49"/>
      <c r="PNA256" s="49"/>
      <c r="PNB256" s="49"/>
      <c r="PNC256" s="49"/>
      <c r="PNU256" s="49"/>
      <c r="PNV256" s="49"/>
      <c r="PNY256" s="49"/>
      <c r="POB256" s="49"/>
      <c r="POD256" s="49"/>
      <c r="POF256" s="49"/>
      <c r="POI256" s="49"/>
      <c r="POL256" s="49"/>
      <c r="POO256" s="49"/>
      <c r="POR256" s="49"/>
      <c r="POU256" s="49"/>
      <c r="POX256" s="49"/>
      <c r="PPA256" s="49"/>
      <c r="PPD256" s="49"/>
      <c r="PPF256" s="49"/>
      <c r="PPS256" s="49"/>
      <c r="PPT256" s="49"/>
      <c r="PPU256" s="49"/>
      <c r="PPV256" s="49"/>
      <c r="PPW256" s="49"/>
      <c r="PPX256" s="49"/>
      <c r="PPY256" s="49"/>
      <c r="PPZ256" s="49"/>
      <c r="PQA256" s="49"/>
      <c r="PQB256" s="49"/>
      <c r="PQC256" s="49"/>
      <c r="PQD256" s="49"/>
      <c r="PQE256" s="49"/>
      <c r="PQF256" s="49"/>
      <c r="PQG256" s="49"/>
      <c r="PQH256" s="49"/>
      <c r="PQI256" s="49"/>
      <c r="PQJ256" s="49"/>
      <c r="PQK256" s="49"/>
      <c r="PQL256" s="49"/>
      <c r="PQM256" s="49"/>
      <c r="PQN256" s="49"/>
      <c r="PQO256" s="49"/>
      <c r="PQP256" s="49"/>
      <c r="PQQ256" s="49"/>
      <c r="PQR256" s="49"/>
      <c r="PQS256" s="49"/>
      <c r="PQT256" s="49"/>
      <c r="PQU256" s="49"/>
      <c r="PQV256" s="49"/>
      <c r="PQW256" s="49"/>
      <c r="PQX256" s="49"/>
      <c r="PQY256" s="49"/>
      <c r="PQZ256" s="49"/>
      <c r="PRA256" s="49"/>
      <c r="PRB256" s="49"/>
      <c r="PRC256" s="49"/>
      <c r="PRD256" s="49"/>
      <c r="PRE256" s="49"/>
      <c r="PRF256" s="49"/>
      <c r="PRI256" s="49"/>
      <c r="PRL256" s="49"/>
      <c r="PRO256" s="49"/>
      <c r="PRR256" s="49"/>
      <c r="PRU256" s="49"/>
      <c r="PRX256" s="49"/>
      <c r="PSG256" s="49"/>
      <c r="PSJ256" s="49"/>
      <c r="PSM256" s="49"/>
      <c r="PSP256" s="49"/>
      <c r="PSY256" s="49"/>
      <c r="PTE256" s="49"/>
      <c r="PTH256" s="49"/>
      <c r="PTK256" s="49"/>
      <c r="PTN256" s="49"/>
      <c r="PTT256" s="49"/>
      <c r="PTW256" s="49"/>
      <c r="PUC256" s="49"/>
      <c r="PUE256" s="49"/>
      <c r="PUF256" s="49"/>
      <c r="PUH256" s="49"/>
      <c r="PUY256" s="49"/>
      <c r="PVD256" s="49"/>
      <c r="PVJ256" s="49"/>
      <c r="PVM256" s="49"/>
      <c r="PVP256" s="49"/>
      <c r="PVX256" s="49"/>
      <c r="PWT256" s="49"/>
      <c r="PWU256" s="49"/>
      <c r="PWV256" s="49"/>
      <c r="PWW256" s="49"/>
      <c r="PWX256" s="49"/>
      <c r="PWY256" s="49"/>
      <c r="PXQ256" s="49"/>
      <c r="PXR256" s="49"/>
      <c r="PXU256" s="49"/>
      <c r="PXX256" s="49"/>
      <c r="PXZ256" s="49"/>
      <c r="PYB256" s="49"/>
      <c r="PYE256" s="49"/>
      <c r="PYH256" s="49"/>
      <c r="PYK256" s="49"/>
      <c r="PYN256" s="49"/>
      <c r="PYQ256" s="49"/>
      <c r="PYT256" s="49"/>
      <c r="PYW256" s="49"/>
      <c r="PYZ256" s="49"/>
      <c r="PZB256" s="49"/>
      <c r="PZO256" s="49"/>
      <c r="PZP256" s="49"/>
      <c r="PZQ256" s="49"/>
      <c r="PZR256" s="49"/>
      <c r="PZS256" s="49"/>
      <c r="PZT256" s="49"/>
      <c r="PZU256" s="49"/>
      <c r="PZV256" s="49"/>
      <c r="PZW256" s="49"/>
      <c r="PZX256" s="49"/>
      <c r="PZY256" s="49"/>
      <c r="PZZ256" s="49"/>
      <c r="QAA256" s="49"/>
      <c r="QAB256" s="49"/>
      <c r="QAC256" s="49"/>
      <c r="QAD256" s="49"/>
      <c r="QAE256" s="49"/>
      <c r="QAF256" s="49"/>
      <c r="QAG256" s="49"/>
      <c r="QAH256" s="49"/>
      <c r="QAI256" s="49"/>
      <c r="QAJ256" s="49"/>
      <c r="QAK256" s="49"/>
      <c r="QAL256" s="49"/>
      <c r="QAM256" s="49"/>
      <c r="QAN256" s="49"/>
      <c r="QAO256" s="49"/>
      <c r="QAP256" s="49"/>
      <c r="QAQ256" s="49"/>
      <c r="QAR256" s="49"/>
      <c r="QAS256" s="49"/>
      <c r="QAT256" s="49"/>
      <c r="QAU256" s="49"/>
      <c r="QAV256" s="49"/>
      <c r="QAW256" s="49"/>
      <c r="QAX256" s="49"/>
      <c r="QAY256" s="49"/>
      <c r="QAZ256" s="49"/>
      <c r="QBA256" s="49"/>
      <c r="QBB256" s="49"/>
      <c r="QBE256" s="49"/>
      <c r="QBH256" s="49"/>
      <c r="QBK256" s="49"/>
      <c r="QBN256" s="49"/>
      <c r="QBQ256" s="49"/>
      <c r="QBT256" s="49"/>
      <c r="QCC256" s="49"/>
      <c r="QCF256" s="49"/>
      <c r="QCI256" s="49"/>
      <c r="QCL256" s="49"/>
      <c r="QCU256" s="49"/>
      <c r="QDA256" s="49"/>
      <c r="QDD256" s="49"/>
      <c r="QDG256" s="49"/>
      <c r="QDJ256" s="49"/>
      <c r="QDP256" s="49"/>
      <c r="QDS256" s="49"/>
      <c r="QDY256" s="49"/>
      <c r="QEA256" s="49"/>
      <c r="QEB256" s="49"/>
      <c r="QED256" s="49"/>
      <c r="QEU256" s="49"/>
      <c r="QEZ256" s="49"/>
      <c r="QFF256" s="49"/>
      <c r="QFI256" s="49"/>
      <c r="QFL256" s="49"/>
      <c r="QFT256" s="49"/>
      <c r="QGP256" s="49"/>
      <c r="QGQ256" s="49"/>
      <c r="QGR256" s="49"/>
      <c r="QGS256" s="49"/>
      <c r="QGT256" s="49"/>
      <c r="QGU256" s="49"/>
      <c r="QHM256" s="49"/>
      <c r="QHN256" s="49"/>
      <c r="QHQ256" s="49"/>
      <c r="QHT256" s="49"/>
      <c r="QHV256" s="49"/>
      <c r="QHX256" s="49"/>
      <c r="QIA256" s="49"/>
      <c r="QID256" s="49"/>
      <c r="QIG256" s="49"/>
      <c r="QIJ256" s="49"/>
      <c r="QIM256" s="49"/>
      <c r="QIP256" s="49"/>
      <c r="QIS256" s="49"/>
      <c r="QIV256" s="49"/>
      <c r="QIX256" s="49"/>
      <c r="QJK256" s="49"/>
      <c r="QJL256" s="49"/>
      <c r="QJM256" s="49"/>
      <c r="QJN256" s="49"/>
      <c r="QJO256" s="49"/>
      <c r="QJP256" s="49"/>
      <c r="QJQ256" s="49"/>
      <c r="QJR256" s="49"/>
      <c r="QJS256" s="49"/>
      <c r="QJT256" s="49"/>
      <c r="QJU256" s="49"/>
      <c r="QJV256" s="49"/>
      <c r="QJW256" s="49"/>
      <c r="QJX256" s="49"/>
      <c r="QJY256" s="49"/>
      <c r="QJZ256" s="49"/>
      <c r="QKA256" s="49"/>
      <c r="QKB256" s="49"/>
      <c r="QKC256" s="49"/>
      <c r="QKD256" s="49"/>
      <c r="QKE256" s="49"/>
      <c r="QKF256" s="49"/>
      <c r="QKG256" s="49"/>
      <c r="QKH256" s="49"/>
      <c r="QKI256" s="49"/>
      <c r="QKJ256" s="49"/>
      <c r="QKK256" s="49"/>
      <c r="QKL256" s="49"/>
      <c r="QKM256" s="49"/>
      <c r="QKN256" s="49"/>
      <c r="QKO256" s="49"/>
      <c r="QKP256" s="49"/>
      <c r="QKQ256" s="49"/>
      <c r="QKR256" s="49"/>
      <c r="QKS256" s="49"/>
      <c r="QKT256" s="49"/>
      <c r="QKU256" s="49"/>
      <c r="QKV256" s="49"/>
      <c r="QKW256" s="49"/>
      <c r="QKX256" s="49"/>
      <c r="QLA256" s="49"/>
      <c r="QLD256" s="49"/>
      <c r="QLG256" s="49"/>
      <c r="QLJ256" s="49"/>
      <c r="QLM256" s="49"/>
      <c r="QLP256" s="49"/>
      <c r="QLY256" s="49"/>
      <c r="QMB256" s="49"/>
      <c r="QME256" s="49"/>
      <c r="QMH256" s="49"/>
      <c r="QMQ256" s="49"/>
      <c r="QMW256" s="49"/>
      <c r="QMZ256" s="49"/>
      <c r="QNC256" s="49"/>
      <c r="QNF256" s="49"/>
      <c r="QNL256" s="49"/>
      <c r="QNO256" s="49"/>
      <c r="QNU256" s="49"/>
      <c r="QNW256" s="49"/>
      <c r="QNX256" s="49"/>
      <c r="QNZ256" s="49"/>
      <c r="QOQ256" s="49"/>
      <c r="QOV256" s="49"/>
      <c r="QPB256" s="49"/>
      <c r="QPE256" s="49"/>
      <c r="QPH256" s="49"/>
      <c r="QPP256" s="49"/>
      <c r="QQL256" s="49"/>
      <c r="QQM256" s="49"/>
      <c r="QQN256" s="49"/>
      <c r="QQO256" s="49"/>
      <c r="QQP256" s="49"/>
      <c r="QQQ256" s="49"/>
      <c r="QRI256" s="49"/>
      <c r="QRJ256" s="49"/>
      <c r="QRM256" s="49"/>
      <c r="QRP256" s="49"/>
      <c r="QRR256" s="49"/>
      <c r="QRT256" s="49"/>
      <c r="QRW256" s="49"/>
      <c r="QRZ256" s="49"/>
      <c r="QSC256" s="49"/>
      <c r="QSF256" s="49"/>
      <c r="QSI256" s="49"/>
      <c r="QSL256" s="49"/>
      <c r="QSO256" s="49"/>
      <c r="QSR256" s="49"/>
      <c r="QST256" s="49"/>
      <c r="QTG256" s="49"/>
      <c r="QTH256" s="49"/>
      <c r="QTI256" s="49"/>
      <c r="QTJ256" s="49"/>
      <c r="QTK256" s="49"/>
      <c r="QTL256" s="49"/>
      <c r="QTM256" s="49"/>
      <c r="QTN256" s="49"/>
      <c r="QTO256" s="49"/>
      <c r="QTP256" s="49"/>
      <c r="QTQ256" s="49"/>
      <c r="QTR256" s="49"/>
      <c r="QTS256" s="49"/>
      <c r="QTT256" s="49"/>
      <c r="QTU256" s="49"/>
      <c r="QTV256" s="49"/>
      <c r="QTW256" s="49"/>
      <c r="QTX256" s="49"/>
      <c r="QTY256" s="49"/>
      <c r="QTZ256" s="49"/>
      <c r="QUA256" s="49"/>
      <c r="QUB256" s="49"/>
      <c r="QUC256" s="49"/>
      <c r="QUD256" s="49"/>
      <c r="QUE256" s="49"/>
      <c r="QUF256" s="49"/>
      <c r="QUG256" s="49"/>
      <c r="QUH256" s="49"/>
      <c r="QUI256" s="49"/>
      <c r="QUJ256" s="49"/>
      <c r="QUK256" s="49"/>
      <c r="QUL256" s="49"/>
      <c r="QUM256" s="49"/>
      <c r="QUN256" s="49"/>
      <c r="QUO256" s="49"/>
      <c r="QUP256" s="49"/>
      <c r="QUQ256" s="49"/>
      <c r="QUR256" s="49"/>
      <c r="QUS256" s="49"/>
      <c r="QUT256" s="49"/>
      <c r="QUW256" s="49"/>
      <c r="QUZ256" s="49"/>
      <c r="QVC256" s="49"/>
      <c r="QVF256" s="49"/>
      <c r="QVI256" s="49"/>
      <c r="QVL256" s="49"/>
      <c r="QVU256" s="49"/>
      <c r="QVX256" s="49"/>
      <c r="QWA256" s="49"/>
      <c r="QWD256" s="49"/>
      <c r="QWM256" s="49"/>
      <c r="QWS256" s="49"/>
      <c r="QWV256" s="49"/>
      <c r="QWY256" s="49"/>
      <c r="QXB256" s="49"/>
      <c r="QXH256" s="49"/>
      <c r="QXK256" s="49"/>
      <c r="QXQ256" s="49"/>
      <c r="QXS256" s="49"/>
      <c r="QXT256" s="49"/>
      <c r="QXV256" s="49"/>
      <c r="QYM256" s="49"/>
      <c r="QYR256" s="49"/>
      <c r="QYX256" s="49"/>
      <c r="QZA256" s="49"/>
      <c r="QZD256" s="49"/>
      <c r="QZL256" s="49"/>
      <c r="RAH256" s="49"/>
      <c r="RAI256" s="49"/>
      <c r="RAJ256" s="49"/>
      <c r="RAK256" s="49"/>
      <c r="RAL256" s="49"/>
      <c r="RAM256" s="49"/>
      <c r="RBE256" s="49"/>
      <c r="RBF256" s="49"/>
      <c r="RBI256" s="49"/>
      <c r="RBL256" s="49"/>
      <c r="RBN256" s="49"/>
      <c r="RBP256" s="49"/>
      <c r="RBS256" s="49"/>
      <c r="RBV256" s="49"/>
      <c r="RBY256" s="49"/>
      <c r="RCB256" s="49"/>
      <c r="RCE256" s="49"/>
      <c r="RCH256" s="49"/>
      <c r="RCK256" s="49"/>
      <c r="RCN256" s="49"/>
      <c r="RCP256" s="49"/>
      <c r="RDC256" s="49"/>
      <c r="RDD256" s="49"/>
      <c r="RDE256" s="49"/>
      <c r="RDF256" s="49"/>
      <c r="RDG256" s="49"/>
      <c r="RDH256" s="49"/>
      <c r="RDI256" s="49"/>
      <c r="RDJ256" s="49"/>
      <c r="RDK256" s="49"/>
      <c r="RDL256" s="49"/>
      <c r="RDM256" s="49"/>
      <c r="RDN256" s="49"/>
      <c r="RDO256" s="49"/>
      <c r="RDP256" s="49"/>
      <c r="RDQ256" s="49"/>
      <c r="RDR256" s="49"/>
      <c r="RDS256" s="49"/>
      <c r="RDT256" s="49"/>
      <c r="RDU256" s="49"/>
      <c r="RDV256" s="49"/>
      <c r="RDW256" s="49"/>
      <c r="RDX256" s="49"/>
      <c r="RDY256" s="49"/>
      <c r="RDZ256" s="49"/>
      <c r="REA256" s="49"/>
      <c r="REB256" s="49"/>
      <c r="REC256" s="49"/>
      <c r="RED256" s="49"/>
      <c r="REE256" s="49"/>
      <c r="REF256" s="49"/>
      <c r="REG256" s="49"/>
      <c r="REH256" s="49"/>
      <c r="REI256" s="49"/>
      <c r="REJ256" s="49"/>
      <c r="REK256" s="49"/>
      <c r="REL256" s="49"/>
      <c r="REM256" s="49"/>
      <c r="REN256" s="49"/>
      <c r="REO256" s="49"/>
      <c r="REP256" s="49"/>
      <c r="RES256" s="49"/>
      <c r="REV256" s="49"/>
      <c r="REY256" s="49"/>
      <c r="RFB256" s="49"/>
      <c r="RFE256" s="49"/>
      <c r="RFH256" s="49"/>
      <c r="RFQ256" s="49"/>
      <c r="RFT256" s="49"/>
      <c r="RFW256" s="49"/>
      <c r="RFZ256" s="49"/>
      <c r="RGI256" s="49"/>
      <c r="RGO256" s="49"/>
      <c r="RGR256" s="49"/>
      <c r="RGU256" s="49"/>
      <c r="RGX256" s="49"/>
      <c r="RHD256" s="49"/>
      <c r="RHG256" s="49"/>
      <c r="RHM256" s="49"/>
      <c r="RHO256" s="49"/>
      <c r="RHP256" s="49"/>
      <c r="RHR256" s="49"/>
      <c r="RII256" s="49"/>
      <c r="RIN256" s="49"/>
      <c r="RIT256" s="49"/>
      <c r="RIW256" s="49"/>
      <c r="RIZ256" s="49"/>
      <c r="RJH256" s="49"/>
      <c r="RKD256" s="49"/>
      <c r="RKE256" s="49"/>
      <c r="RKF256" s="49"/>
      <c r="RKG256" s="49"/>
      <c r="RKH256" s="49"/>
      <c r="RKI256" s="49"/>
      <c r="RLA256" s="49"/>
      <c r="RLB256" s="49"/>
      <c r="RLE256" s="49"/>
      <c r="RLH256" s="49"/>
      <c r="RLJ256" s="49"/>
      <c r="RLL256" s="49"/>
      <c r="RLO256" s="49"/>
      <c r="RLR256" s="49"/>
      <c r="RLU256" s="49"/>
      <c r="RLX256" s="49"/>
      <c r="RMA256" s="49"/>
      <c r="RMD256" s="49"/>
      <c r="RMG256" s="49"/>
      <c r="RMJ256" s="49"/>
      <c r="RML256" s="49"/>
      <c r="RMY256" s="49"/>
      <c r="RMZ256" s="49"/>
      <c r="RNA256" s="49"/>
      <c r="RNB256" s="49"/>
      <c r="RNC256" s="49"/>
      <c r="RND256" s="49"/>
      <c r="RNE256" s="49"/>
      <c r="RNF256" s="49"/>
      <c r="RNG256" s="49"/>
      <c r="RNH256" s="49"/>
      <c r="RNI256" s="49"/>
      <c r="RNJ256" s="49"/>
      <c r="RNK256" s="49"/>
      <c r="RNL256" s="49"/>
      <c r="RNM256" s="49"/>
      <c r="RNN256" s="49"/>
      <c r="RNO256" s="49"/>
      <c r="RNP256" s="49"/>
      <c r="RNQ256" s="49"/>
      <c r="RNR256" s="49"/>
      <c r="RNS256" s="49"/>
      <c r="RNT256" s="49"/>
      <c r="RNU256" s="49"/>
      <c r="RNV256" s="49"/>
      <c r="RNW256" s="49"/>
      <c r="RNX256" s="49"/>
      <c r="RNY256" s="49"/>
      <c r="RNZ256" s="49"/>
      <c r="ROA256" s="49"/>
      <c r="ROB256" s="49"/>
      <c r="ROC256" s="49"/>
      <c r="ROD256" s="49"/>
      <c r="ROE256" s="49"/>
      <c r="ROF256" s="49"/>
      <c r="ROG256" s="49"/>
      <c r="ROH256" s="49"/>
      <c r="ROI256" s="49"/>
      <c r="ROJ256" s="49"/>
      <c r="ROK256" s="49"/>
      <c r="ROL256" s="49"/>
      <c r="ROO256" s="49"/>
      <c r="ROR256" s="49"/>
      <c r="ROU256" s="49"/>
      <c r="ROX256" s="49"/>
      <c r="RPA256" s="49"/>
      <c r="RPD256" s="49"/>
      <c r="RPM256" s="49"/>
      <c r="RPP256" s="49"/>
      <c r="RPS256" s="49"/>
      <c r="RPV256" s="49"/>
      <c r="RQE256" s="49"/>
      <c r="RQK256" s="49"/>
      <c r="RQN256" s="49"/>
      <c r="RQQ256" s="49"/>
      <c r="RQT256" s="49"/>
      <c r="RQZ256" s="49"/>
      <c r="RRC256" s="49"/>
      <c r="RRI256" s="49"/>
      <c r="RRK256" s="49"/>
      <c r="RRL256" s="49"/>
      <c r="RRN256" s="49"/>
      <c r="RSE256" s="49"/>
      <c r="RSJ256" s="49"/>
      <c r="RSP256" s="49"/>
      <c r="RSS256" s="49"/>
      <c r="RSV256" s="49"/>
      <c r="RTD256" s="49"/>
      <c r="RTZ256" s="49"/>
      <c r="RUA256" s="49"/>
      <c r="RUB256" s="49"/>
      <c r="RUC256" s="49"/>
      <c r="RUD256" s="49"/>
      <c r="RUE256" s="49"/>
      <c r="RUW256" s="49"/>
      <c r="RUX256" s="49"/>
      <c r="RVA256" s="49"/>
      <c r="RVD256" s="49"/>
      <c r="RVF256" s="49"/>
      <c r="RVH256" s="49"/>
      <c r="RVK256" s="49"/>
      <c r="RVN256" s="49"/>
      <c r="RVQ256" s="49"/>
      <c r="RVT256" s="49"/>
      <c r="RVW256" s="49"/>
      <c r="RVZ256" s="49"/>
      <c r="RWC256" s="49"/>
      <c r="RWF256" s="49"/>
      <c r="RWH256" s="49"/>
      <c r="RWU256" s="49"/>
      <c r="RWV256" s="49"/>
      <c r="RWW256" s="49"/>
      <c r="RWX256" s="49"/>
      <c r="RWY256" s="49"/>
      <c r="RWZ256" s="49"/>
      <c r="RXA256" s="49"/>
      <c r="RXB256" s="49"/>
      <c r="RXC256" s="49"/>
      <c r="RXD256" s="49"/>
      <c r="RXE256" s="49"/>
      <c r="RXF256" s="49"/>
      <c r="RXG256" s="49"/>
      <c r="RXH256" s="49"/>
      <c r="RXI256" s="49"/>
      <c r="RXJ256" s="49"/>
      <c r="RXK256" s="49"/>
      <c r="RXL256" s="49"/>
      <c r="RXM256" s="49"/>
      <c r="RXN256" s="49"/>
      <c r="RXO256" s="49"/>
      <c r="RXP256" s="49"/>
      <c r="RXQ256" s="49"/>
      <c r="RXR256" s="49"/>
      <c r="RXS256" s="49"/>
      <c r="RXT256" s="49"/>
      <c r="RXU256" s="49"/>
      <c r="RXV256" s="49"/>
      <c r="RXW256" s="49"/>
      <c r="RXX256" s="49"/>
      <c r="RXY256" s="49"/>
      <c r="RXZ256" s="49"/>
      <c r="RYA256" s="49"/>
      <c r="RYB256" s="49"/>
      <c r="RYC256" s="49"/>
      <c r="RYD256" s="49"/>
      <c r="RYE256" s="49"/>
      <c r="RYF256" s="49"/>
      <c r="RYG256" s="49"/>
      <c r="RYH256" s="49"/>
      <c r="RYK256" s="49"/>
      <c r="RYN256" s="49"/>
      <c r="RYQ256" s="49"/>
      <c r="RYT256" s="49"/>
      <c r="RYW256" s="49"/>
      <c r="RYZ256" s="49"/>
      <c r="RZI256" s="49"/>
      <c r="RZL256" s="49"/>
      <c r="RZO256" s="49"/>
      <c r="RZR256" s="49"/>
      <c r="SAA256" s="49"/>
      <c r="SAG256" s="49"/>
      <c r="SAJ256" s="49"/>
      <c r="SAM256" s="49"/>
      <c r="SAP256" s="49"/>
      <c r="SAV256" s="49"/>
      <c r="SAY256" s="49"/>
      <c r="SBE256" s="49"/>
      <c r="SBG256" s="49"/>
      <c r="SBH256" s="49"/>
      <c r="SBJ256" s="49"/>
      <c r="SCA256" s="49"/>
      <c r="SCF256" s="49"/>
      <c r="SCL256" s="49"/>
      <c r="SCO256" s="49"/>
      <c r="SCR256" s="49"/>
      <c r="SCZ256" s="49"/>
      <c r="SDV256" s="49"/>
      <c r="SDW256" s="49"/>
      <c r="SDX256" s="49"/>
      <c r="SDY256" s="49"/>
      <c r="SDZ256" s="49"/>
      <c r="SEA256" s="49"/>
      <c r="SES256" s="49"/>
      <c r="SET256" s="49"/>
      <c r="SEW256" s="49"/>
      <c r="SEZ256" s="49"/>
      <c r="SFB256" s="49"/>
      <c r="SFD256" s="49"/>
      <c r="SFG256" s="49"/>
      <c r="SFJ256" s="49"/>
      <c r="SFM256" s="49"/>
      <c r="SFP256" s="49"/>
      <c r="SFS256" s="49"/>
      <c r="SFV256" s="49"/>
      <c r="SFY256" s="49"/>
      <c r="SGB256" s="49"/>
      <c r="SGD256" s="49"/>
      <c r="SGQ256" s="49"/>
      <c r="SGR256" s="49"/>
      <c r="SGS256" s="49"/>
      <c r="SGT256" s="49"/>
      <c r="SGU256" s="49"/>
      <c r="SGV256" s="49"/>
      <c r="SGW256" s="49"/>
      <c r="SGX256" s="49"/>
      <c r="SGY256" s="49"/>
      <c r="SGZ256" s="49"/>
      <c r="SHA256" s="49"/>
      <c r="SHB256" s="49"/>
      <c r="SHC256" s="49"/>
      <c r="SHD256" s="49"/>
      <c r="SHE256" s="49"/>
      <c r="SHF256" s="49"/>
      <c r="SHG256" s="49"/>
      <c r="SHH256" s="49"/>
      <c r="SHI256" s="49"/>
      <c r="SHJ256" s="49"/>
      <c r="SHK256" s="49"/>
      <c r="SHL256" s="49"/>
      <c r="SHM256" s="49"/>
      <c r="SHN256" s="49"/>
      <c r="SHO256" s="49"/>
      <c r="SHP256" s="49"/>
      <c r="SHQ256" s="49"/>
      <c r="SHR256" s="49"/>
      <c r="SHS256" s="49"/>
      <c r="SHT256" s="49"/>
      <c r="SHU256" s="49"/>
      <c r="SHV256" s="49"/>
      <c r="SHW256" s="49"/>
      <c r="SHX256" s="49"/>
      <c r="SHY256" s="49"/>
      <c r="SHZ256" s="49"/>
      <c r="SIA256" s="49"/>
      <c r="SIB256" s="49"/>
      <c r="SIC256" s="49"/>
      <c r="SID256" s="49"/>
      <c r="SIG256" s="49"/>
      <c r="SIJ256" s="49"/>
      <c r="SIM256" s="49"/>
      <c r="SIP256" s="49"/>
      <c r="SIS256" s="49"/>
      <c r="SIV256" s="49"/>
      <c r="SJE256" s="49"/>
      <c r="SJH256" s="49"/>
      <c r="SJK256" s="49"/>
      <c r="SJN256" s="49"/>
      <c r="SJW256" s="49"/>
      <c r="SKC256" s="49"/>
      <c r="SKF256" s="49"/>
      <c r="SKI256" s="49"/>
      <c r="SKL256" s="49"/>
      <c r="SKR256" s="49"/>
      <c r="SKU256" s="49"/>
      <c r="SLA256" s="49"/>
      <c r="SLC256" s="49"/>
      <c r="SLD256" s="49"/>
      <c r="SLF256" s="49"/>
      <c r="SLW256" s="49"/>
      <c r="SMB256" s="49"/>
      <c r="SMH256" s="49"/>
      <c r="SMK256" s="49"/>
      <c r="SMN256" s="49"/>
      <c r="SMV256" s="49"/>
      <c r="SNR256" s="49"/>
      <c r="SNS256" s="49"/>
      <c r="SNT256" s="49"/>
      <c r="SNU256" s="49"/>
      <c r="SNV256" s="49"/>
      <c r="SNW256" s="49"/>
      <c r="SOO256" s="49"/>
      <c r="SOP256" s="49"/>
      <c r="SOS256" s="49"/>
      <c r="SOV256" s="49"/>
      <c r="SOX256" s="49"/>
      <c r="SOZ256" s="49"/>
      <c r="SPC256" s="49"/>
      <c r="SPF256" s="49"/>
      <c r="SPI256" s="49"/>
      <c r="SPL256" s="49"/>
      <c r="SPO256" s="49"/>
      <c r="SPR256" s="49"/>
      <c r="SPU256" s="49"/>
      <c r="SPX256" s="49"/>
      <c r="SPZ256" s="49"/>
      <c r="SQM256" s="49"/>
      <c r="SQN256" s="49"/>
      <c r="SQO256" s="49"/>
      <c r="SQP256" s="49"/>
      <c r="SQQ256" s="49"/>
      <c r="SQR256" s="49"/>
      <c r="SQS256" s="49"/>
      <c r="SQT256" s="49"/>
      <c r="SQU256" s="49"/>
      <c r="SQV256" s="49"/>
      <c r="SQW256" s="49"/>
      <c r="SQX256" s="49"/>
      <c r="SQY256" s="49"/>
      <c r="SQZ256" s="49"/>
      <c r="SRA256" s="49"/>
      <c r="SRB256" s="49"/>
      <c r="SRC256" s="49"/>
      <c r="SRD256" s="49"/>
      <c r="SRE256" s="49"/>
      <c r="SRF256" s="49"/>
      <c r="SRG256" s="49"/>
      <c r="SRH256" s="49"/>
      <c r="SRI256" s="49"/>
      <c r="SRJ256" s="49"/>
      <c r="SRK256" s="49"/>
      <c r="SRL256" s="49"/>
      <c r="SRM256" s="49"/>
      <c r="SRN256" s="49"/>
      <c r="SRO256" s="49"/>
      <c r="SRP256" s="49"/>
      <c r="SRQ256" s="49"/>
      <c r="SRR256" s="49"/>
      <c r="SRS256" s="49"/>
      <c r="SRT256" s="49"/>
      <c r="SRU256" s="49"/>
      <c r="SRV256" s="49"/>
      <c r="SRW256" s="49"/>
      <c r="SRX256" s="49"/>
      <c r="SRY256" s="49"/>
      <c r="SRZ256" s="49"/>
      <c r="SSC256" s="49"/>
      <c r="SSF256" s="49"/>
      <c r="SSI256" s="49"/>
      <c r="SSL256" s="49"/>
      <c r="SSO256" s="49"/>
      <c r="SSR256" s="49"/>
      <c r="STA256" s="49"/>
      <c r="STD256" s="49"/>
      <c r="STG256" s="49"/>
      <c r="STJ256" s="49"/>
      <c r="STS256" s="49"/>
      <c r="STY256" s="49"/>
      <c r="SUB256" s="49"/>
      <c r="SUE256" s="49"/>
      <c r="SUH256" s="49"/>
      <c r="SUN256" s="49"/>
      <c r="SUQ256" s="49"/>
      <c r="SUW256" s="49"/>
      <c r="SUY256" s="49"/>
      <c r="SUZ256" s="49"/>
      <c r="SVB256" s="49"/>
      <c r="SVS256" s="49"/>
      <c r="SVX256" s="49"/>
      <c r="SWD256" s="49"/>
      <c r="SWG256" s="49"/>
      <c r="SWJ256" s="49"/>
      <c r="SWR256" s="49"/>
      <c r="SXN256" s="49"/>
      <c r="SXO256" s="49"/>
      <c r="SXP256" s="49"/>
      <c r="SXQ256" s="49"/>
      <c r="SXR256" s="49"/>
      <c r="SXS256" s="49"/>
      <c r="SYK256" s="49"/>
      <c r="SYL256" s="49"/>
      <c r="SYO256" s="49"/>
      <c r="SYR256" s="49"/>
      <c r="SYT256" s="49"/>
      <c r="SYV256" s="49"/>
      <c r="SYY256" s="49"/>
      <c r="SZB256" s="49"/>
      <c r="SZE256" s="49"/>
      <c r="SZH256" s="49"/>
      <c r="SZK256" s="49"/>
      <c r="SZN256" s="49"/>
      <c r="SZQ256" s="49"/>
      <c r="SZT256" s="49"/>
      <c r="SZV256" s="49"/>
      <c r="TAI256" s="49"/>
      <c r="TAJ256" s="49"/>
      <c r="TAK256" s="49"/>
      <c r="TAL256" s="49"/>
      <c r="TAM256" s="49"/>
      <c r="TAN256" s="49"/>
      <c r="TAO256" s="49"/>
      <c r="TAP256" s="49"/>
      <c r="TAQ256" s="49"/>
      <c r="TAR256" s="49"/>
      <c r="TAS256" s="49"/>
      <c r="TAT256" s="49"/>
      <c r="TAU256" s="49"/>
      <c r="TAV256" s="49"/>
      <c r="TAW256" s="49"/>
      <c r="TAX256" s="49"/>
      <c r="TAY256" s="49"/>
      <c r="TAZ256" s="49"/>
      <c r="TBA256" s="49"/>
      <c r="TBB256" s="49"/>
      <c r="TBC256" s="49"/>
      <c r="TBD256" s="49"/>
      <c r="TBE256" s="49"/>
      <c r="TBF256" s="49"/>
      <c r="TBG256" s="49"/>
      <c r="TBH256" s="49"/>
      <c r="TBI256" s="49"/>
      <c r="TBJ256" s="49"/>
      <c r="TBK256" s="49"/>
      <c r="TBL256" s="49"/>
      <c r="TBM256" s="49"/>
      <c r="TBN256" s="49"/>
      <c r="TBO256" s="49"/>
      <c r="TBP256" s="49"/>
      <c r="TBQ256" s="49"/>
      <c r="TBR256" s="49"/>
      <c r="TBS256" s="49"/>
      <c r="TBT256" s="49"/>
      <c r="TBU256" s="49"/>
      <c r="TBV256" s="49"/>
      <c r="TBY256" s="49"/>
      <c r="TCB256" s="49"/>
      <c r="TCE256" s="49"/>
      <c r="TCH256" s="49"/>
      <c r="TCK256" s="49"/>
      <c r="TCN256" s="49"/>
      <c r="TCW256" s="49"/>
      <c r="TCZ256" s="49"/>
      <c r="TDC256" s="49"/>
      <c r="TDF256" s="49"/>
      <c r="TDO256" s="49"/>
      <c r="TDU256" s="49"/>
      <c r="TDX256" s="49"/>
      <c r="TEA256" s="49"/>
      <c r="TED256" s="49"/>
      <c r="TEJ256" s="49"/>
      <c r="TEM256" s="49"/>
      <c r="TES256" s="49"/>
      <c r="TEU256" s="49"/>
      <c r="TEV256" s="49"/>
      <c r="TEX256" s="49"/>
      <c r="TFO256" s="49"/>
      <c r="TFT256" s="49"/>
      <c r="TFZ256" s="49"/>
      <c r="TGC256" s="49"/>
      <c r="TGF256" s="49"/>
      <c r="TGN256" s="49"/>
      <c r="THJ256" s="49"/>
      <c r="THK256" s="49"/>
      <c r="THL256" s="49"/>
      <c r="THM256" s="49"/>
      <c r="THN256" s="49"/>
      <c r="THO256" s="49"/>
      <c r="TIG256" s="49"/>
      <c r="TIH256" s="49"/>
      <c r="TIK256" s="49"/>
      <c r="TIN256" s="49"/>
      <c r="TIP256" s="49"/>
      <c r="TIR256" s="49"/>
      <c r="TIU256" s="49"/>
      <c r="TIX256" s="49"/>
      <c r="TJA256" s="49"/>
      <c r="TJD256" s="49"/>
      <c r="TJG256" s="49"/>
      <c r="TJJ256" s="49"/>
      <c r="TJM256" s="49"/>
      <c r="TJP256" s="49"/>
      <c r="TJR256" s="49"/>
      <c r="TKE256" s="49"/>
      <c r="TKF256" s="49"/>
      <c r="TKG256" s="49"/>
      <c r="TKH256" s="49"/>
      <c r="TKI256" s="49"/>
      <c r="TKJ256" s="49"/>
      <c r="TKK256" s="49"/>
      <c r="TKL256" s="49"/>
      <c r="TKM256" s="49"/>
      <c r="TKN256" s="49"/>
      <c r="TKO256" s="49"/>
      <c r="TKP256" s="49"/>
      <c r="TKQ256" s="49"/>
      <c r="TKR256" s="49"/>
      <c r="TKS256" s="49"/>
      <c r="TKT256" s="49"/>
      <c r="TKU256" s="49"/>
      <c r="TKV256" s="49"/>
      <c r="TKW256" s="49"/>
      <c r="TKX256" s="49"/>
      <c r="TKY256" s="49"/>
      <c r="TKZ256" s="49"/>
      <c r="TLA256" s="49"/>
      <c r="TLB256" s="49"/>
      <c r="TLC256" s="49"/>
      <c r="TLD256" s="49"/>
      <c r="TLE256" s="49"/>
      <c r="TLF256" s="49"/>
      <c r="TLG256" s="49"/>
      <c r="TLH256" s="49"/>
      <c r="TLI256" s="49"/>
      <c r="TLJ256" s="49"/>
      <c r="TLK256" s="49"/>
      <c r="TLL256" s="49"/>
      <c r="TLM256" s="49"/>
      <c r="TLN256" s="49"/>
      <c r="TLO256" s="49"/>
      <c r="TLP256" s="49"/>
      <c r="TLQ256" s="49"/>
      <c r="TLR256" s="49"/>
      <c r="TLU256" s="49"/>
      <c r="TLX256" s="49"/>
      <c r="TMA256" s="49"/>
      <c r="TMD256" s="49"/>
      <c r="TMG256" s="49"/>
      <c r="TMJ256" s="49"/>
      <c r="TMS256" s="49"/>
      <c r="TMV256" s="49"/>
      <c r="TMY256" s="49"/>
      <c r="TNB256" s="49"/>
      <c r="TNK256" s="49"/>
      <c r="TNQ256" s="49"/>
      <c r="TNT256" s="49"/>
      <c r="TNW256" s="49"/>
      <c r="TNZ256" s="49"/>
      <c r="TOF256" s="49"/>
      <c r="TOI256" s="49"/>
      <c r="TOO256" s="49"/>
      <c r="TOQ256" s="49"/>
      <c r="TOR256" s="49"/>
      <c r="TOT256" s="49"/>
      <c r="TPK256" s="49"/>
      <c r="TPP256" s="49"/>
      <c r="TPV256" s="49"/>
      <c r="TPY256" s="49"/>
      <c r="TQB256" s="49"/>
      <c r="TQJ256" s="49"/>
      <c r="TRF256" s="49"/>
      <c r="TRG256" s="49"/>
      <c r="TRH256" s="49"/>
      <c r="TRI256" s="49"/>
      <c r="TRJ256" s="49"/>
      <c r="TRK256" s="49"/>
      <c r="TSC256" s="49"/>
      <c r="TSD256" s="49"/>
      <c r="TSG256" s="49"/>
      <c r="TSJ256" s="49"/>
      <c r="TSL256" s="49"/>
      <c r="TSN256" s="49"/>
      <c r="TSQ256" s="49"/>
      <c r="TST256" s="49"/>
      <c r="TSW256" s="49"/>
      <c r="TSZ256" s="49"/>
      <c r="TTC256" s="49"/>
      <c r="TTF256" s="49"/>
      <c r="TTI256" s="49"/>
      <c r="TTL256" s="49"/>
      <c r="TTN256" s="49"/>
      <c r="TUA256" s="49"/>
      <c r="TUB256" s="49"/>
      <c r="TUC256" s="49"/>
      <c r="TUD256" s="49"/>
      <c r="TUE256" s="49"/>
      <c r="TUF256" s="49"/>
      <c r="TUG256" s="49"/>
      <c r="TUH256" s="49"/>
      <c r="TUI256" s="49"/>
      <c r="TUJ256" s="49"/>
      <c r="TUK256" s="49"/>
      <c r="TUL256" s="49"/>
      <c r="TUM256" s="49"/>
      <c r="TUN256" s="49"/>
      <c r="TUO256" s="49"/>
      <c r="TUP256" s="49"/>
      <c r="TUQ256" s="49"/>
      <c r="TUR256" s="49"/>
      <c r="TUS256" s="49"/>
      <c r="TUT256" s="49"/>
      <c r="TUU256" s="49"/>
      <c r="TUV256" s="49"/>
      <c r="TUW256" s="49"/>
      <c r="TUX256" s="49"/>
      <c r="TUY256" s="49"/>
      <c r="TUZ256" s="49"/>
      <c r="TVA256" s="49"/>
      <c r="TVB256" s="49"/>
      <c r="TVC256" s="49"/>
      <c r="TVD256" s="49"/>
      <c r="TVE256" s="49"/>
      <c r="TVF256" s="49"/>
      <c r="TVG256" s="49"/>
      <c r="TVH256" s="49"/>
      <c r="TVI256" s="49"/>
      <c r="TVJ256" s="49"/>
      <c r="TVK256" s="49"/>
      <c r="TVL256" s="49"/>
      <c r="TVM256" s="49"/>
      <c r="TVN256" s="49"/>
      <c r="TVQ256" s="49"/>
      <c r="TVT256" s="49"/>
      <c r="TVW256" s="49"/>
      <c r="TVZ256" s="49"/>
      <c r="TWC256" s="49"/>
      <c r="TWF256" s="49"/>
      <c r="TWO256" s="49"/>
      <c r="TWR256" s="49"/>
      <c r="TWU256" s="49"/>
      <c r="TWX256" s="49"/>
      <c r="TXG256" s="49"/>
      <c r="TXM256" s="49"/>
      <c r="TXP256" s="49"/>
      <c r="TXS256" s="49"/>
      <c r="TXV256" s="49"/>
      <c r="TYB256" s="49"/>
      <c r="TYE256" s="49"/>
      <c r="TYK256" s="49"/>
      <c r="TYM256" s="49"/>
      <c r="TYN256" s="49"/>
      <c r="TYP256" s="49"/>
      <c r="TZG256" s="49"/>
      <c r="TZL256" s="49"/>
      <c r="TZR256" s="49"/>
      <c r="TZU256" s="49"/>
      <c r="TZX256" s="49"/>
      <c r="UAF256" s="49"/>
      <c r="UBB256" s="49"/>
      <c r="UBC256" s="49"/>
      <c r="UBD256" s="49"/>
      <c r="UBE256" s="49"/>
      <c r="UBF256" s="49"/>
      <c r="UBG256" s="49"/>
      <c r="UBY256" s="49"/>
      <c r="UBZ256" s="49"/>
      <c r="UCC256" s="49"/>
      <c r="UCF256" s="49"/>
      <c r="UCH256" s="49"/>
      <c r="UCJ256" s="49"/>
      <c r="UCM256" s="49"/>
      <c r="UCP256" s="49"/>
      <c r="UCS256" s="49"/>
      <c r="UCV256" s="49"/>
      <c r="UCY256" s="49"/>
      <c r="UDB256" s="49"/>
      <c r="UDE256" s="49"/>
      <c r="UDH256" s="49"/>
      <c r="UDJ256" s="49"/>
      <c r="UDW256" s="49"/>
      <c r="UDX256" s="49"/>
      <c r="UDY256" s="49"/>
      <c r="UDZ256" s="49"/>
      <c r="UEA256" s="49"/>
      <c r="UEB256" s="49"/>
      <c r="UEC256" s="49"/>
      <c r="UED256" s="49"/>
      <c r="UEE256" s="49"/>
      <c r="UEF256" s="49"/>
      <c r="UEG256" s="49"/>
      <c r="UEH256" s="49"/>
      <c r="UEI256" s="49"/>
      <c r="UEJ256" s="49"/>
      <c r="UEK256" s="49"/>
      <c r="UEL256" s="49"/>
      <c r="UEM256" s="49"/>
      <c r="UEN256" s="49"/>
      <c r="UEO256" s="49"/>
      <c r="UEP256" s="49"/>
      <c r="UEQ256" s="49"/>
      <c r="UER256" s="49"/>
      <c r="UES256" s="49"/>
      <c r="UET256" s="49"/>
      <c r="UEU256" s="49"/>
      <c r="UEV256" s="49"/>
      <c r="UEW256" s="49"/>
      <c r="UEX256" s="49"/>
      <c r="UEY256" s="49"/>
      <c r="UEZ256" s="49"/>
      <c r="UFA256" s="49"/>
      <c r="UFB256" s="49"/>
      <c r="UFC256" s="49"/>
      <c r="UFD256" s="49"/>
      <c r="UFE256" s="49"/>
      <c r="UFF256" s="49"/>
      <c r="UFG256" s="49"/>
      <c r="UFH256" s="49"/>
      <c r="UFI256" s="49"/>
      <c r="UFJ256" s="49"/>
      <c r="UFM256" s="49"/>
      <c r="UFP256" s="49"/>
      <c r="UFS256" s="49"/>
      <c r="UFV256" s="49"/>
      <c r="UFY256" s="49"/>
      <c r="UGB256" s="49"/>
      <c r="UGK256" s="49"/>
      <c r="UGN256" s="49"/>
      <c r="UGQ256" s="49"/>
      <c r="UGT256" s="49"/>
      <c r="UHC256" s="49"/>
      <c r="UHI256" s="49"/>
      <c r="UHL256" s="49"/>
      <c r="UHO256" s="49"/>
      <c r="UHR256" s="49"/>
      <c r="UHX256" s="49"/>
      <c r="UIA256" s="49"/>
      <c r="UIG256" s="49"/>
      <c r="UII256" s="49"/>
      <c r="UIJ256" s="49"/>
      <c r="UIL256" s="49"/>
      <c r="UJC256" s="49"/>
      <c r="UJH256" s="49"/>
      <c r="UJN256" s="49"/>
      <c r="UJQ256" s="49"/>
      <c r="UJT256" s="49"/>
      <c r="UKB256" s="49"/>
      <c r="UKX256" s="49"/>
      <c r="UKY256" s="49"/>
      <c r="UKZ256" s="49"/>
      <c r="ULA256" s="49"/>
      <c r="ULB256" s="49"/>
      <c r="ULC256" s="49"/>
      <c r="ULU256" s="49"/>
      <c r="ULV256" s="49"/>
      <c r="ULY256" s="49"/>
      <c r="UMB256" s="49"/>
      <c r="UMD256" s="49"/>
      <c r="UMF256" s="49"/>
      <c r="UMI256" s="49"/>
      <c r="UML256" s="49"/>
      <c r="UMO256" s="49"/>
      <c r="UMR256" s="49"/>
      <c r="UMU256" s="49"/>
      <c r="UMX256" s="49"/>
      <c r="UNA256" s="49"/>
      <c r="UND256" s="49"/>
      <c r="UNF256" s="49"/>
      <c r="UNS256" s="49"/>
      <c r="UNT256" s="49"/>
      <c r="UNU256" s="49"/>
      <c r="UNV256" s="49"/>
      <c r="UNW256" s="49"/>
      <c r="UNX256" s="49"/>
      <c r="UNY256" s="49"/>
      <c r="UNZ256" s="49"/>
      <c r="UOA256" s="49"/>
      <c r="UOB256" s="49"/>
      <c r="UOC256" s="49"/>
      <c r="UOD256" s="49"/>
      <c r="UOE256" s="49"/>
      <c r="UOF256" s="49"/>
      <c r="UOG256" s="49"/>
      <c r="UOH256" s="49"/>
      <c r="UOI256" s="49"/>
      <c r="UOJ256" s="49"/>
      <c r="UOK256" s="49"/>
      <c r="UOL256" s="49"/>
      <c r="UOM256" s="49"/>
      <c r="UON256" s="49"/>
      <c r="UOO256" s="49"/>
      <c r="UOP256" s="49"/>
      <c r="UOQ256" s="49"/>
      <c r="UOR256" s="49"/>
      <c r="UOS256" s="49"/>
      <c r="UOT256" s="49"/>
      <c r="UOU256" s="49"/>
      <c r="UOV256" s="49"/>
      <c r="UOW256" s="49"/>
      <c r="UOX256" s="49"/>
      <c r="UOY256" s="49"/>
      <c r="UOZ256" s="49"/>
      <c r="UPA256" s="49"/>
      <c r="UPB256" s="49"/>
      <c r="UPC256" s="49"/>
      <c r="UPD256" s="49"/>
      <c r="UPE256" s="49"/>
      <c r="UPF256" s="49"/>
      <c r="UPI256" s="49"/>
      <c r="UPL256" s="49"/>
      <c r="UPO256" s="49"/>
      <c r="UPR256" s="49"/>
      <c r="UPU256" s="49"/>
      <c r="UPX256" s="49"/>
      <c r="UQG256" s="49"/>
      <c r="UQJ256" s="49"/>
      <c r="UQM256" s="49"/>
      <c r="UQP256" s="49"/>
      <c r="UQY256" s="49"/>
      <c r="URE256" s="49"/>
      <c r="URH256" s="49"/>
      <c r="URK256" s="49"/>
      <c r="URN256" s="49"/>
      <c r="URT256" s="49"/>
      <c r="URW256" s="49"/>
      <c r="USC256" s="49"/>
      <c r="USE256" s="49"/>
      <c r="USF256" s="49"/>
      <c r="USH256" s="49"/>
      <c r="USY256" s="49"/>
      <c r="UTD256" s="49"/>
      <c r="UTJ256" s="49"/>
      <c r="UTM256" s="49"/>
      <c r="UTP256" s="49"/>
      <c r="UTX256" s="49"/>
      <c r="UUT256" s="49"/>
      <c r="UUU256" s="49"/>
      <c r="UUV256" s="49"/>
      <c r="UUW256" s="49"/>
      <c r="UUX256" s="49"/>
      <c r="UUY256" s="49"/>
      <c r="UVQ256" s="49"/>
      <c r="UVR256" s="49"/>
      <c r="UVU256" s="49"/>
      <c r="UVX256" s="49"/>
      <c r="UVZ256" s="49"/>
      <c r="UWB256" s="49"/>
      <c r="UWE256" s="49"/>
      <c r="UWH256" s="49"/>
      <c r="UWK256" s="49"/>
      <c r="UWN256" s="49"/>
      <c r="UWQ256" s="49"/>
      <c r="UWT256" s="49"/>
      <c r="UWW256" s="49"/>
      <c r="UWZ256" s="49"/>
      <c r="UXB256" s="49"/>
      <c r="UXO256" s="49"/>
      <c r="UXP256" s="49"/>
      <c r="UXQ256" s="49"/>
      <c r="UXR256" s="49"/>
      <c r="UXS256" s="49"/>
      <c r="UXT256" s="49"/>
      <c r="UXU256" s="49"/>
      <c r="UXV256" s="49"/>
      <c r="UXW256" s="49"/>
      <c r="UXX256" s="49"/>
      <c r="UXY256" s="49"/>
      <c r="UXZ256" s="49"/>
      <c r="UYA256" s="49"/>
      <c r="UYB256" s="49"/>
      <c r="UYC256" s="49"/>
      <c r="UYD256" s="49"/>
      <c r="UYE256" s="49"/>
      <c r="UYF256" s="49"/>
      <c r="UYG256" s="49"/>
      <c r="UYH256" s="49"/>
      <c r="UYI256" s="49"/>
      <c r="UYJ256" s="49"/>
      <c r="UYK256" s="49"/>
      <c r="UYL256" s="49"/>
      <c r="UYM256" s="49"/>
      <c r="UYN256" s="49"/>
      <c r="UYO256" s="49"/>
      <c r="UYP256" s="49"/>
      <c r="UYQ256" s="49"/>
      <c r="UYR256" s="49"/>
      <c r="UYS256" s="49"/>
      <c r="UYT256" s="49"/>
      <c r="UYU256" s="49"/>
      <c r="UYV256" s="49"/>
      <c r="UYW256" s="49"/>
      <c r="UYX256" s="49"/>
      <c r="UYY256" s="49"/>
      <c r="UYZ256" s="49"/>
      <c r="UZA256" s="49"/>
      <c r="UZB256" s="49"/>
      <c r="UZE256" s="49"/>
      <c r="UZH256" s="49"/>
      <c r="UZK256" s="49"/>
      <c r="UZN256" s="49"/>
      <c r="UZQ256" s="49"/>
      <c r="UZT256" s="49"/>
      <c r="VAC256" s="49"/>
      <c r="VAF256" s="49"/>
      <c r="VAI256" s="49"/>
      <c r="VAL256" s="49"/>
      <c r="VAU256" s="49"/>
      <c r="VBA256" s="49"/>
      <c r="VBD256" s="49"/>
      <c r="VBG256" s="49"/>
      <c r="VBJ256" s="49"/>
      <c r="VBP256" s="49"/>
      <c r="VBS256" s="49"/>
      <c r="VBY256" s="49"/>
      <c r="VCA256" s="49"/>
      <c r="VCB256" s="49"/>
      <c r="VCD256" s="49"/>
      <c r="VCU256" s="49"/>
      <c r="VCZ256" s="49"/>
      <c r="VDF256" s="49"/>
      <c r="VDI256" s="49"/>
      <c r="VDL256" s="49"/>
      <c r="VDT256" s="49"/>
      <c r="VEP256" s="49"/>
      <c r="VEQ256" s="49"/>
      <c r="VER256" s="49"/>
      <c r="VES256" s="49"/>
      <c r="VET256" s="49"/>
      <c r="VEU256" s="49"/>
      <c r="VFM256" s="49"/>
      <c r="VFN256" s="49"/>
      <c r="VFQ256" s="49"/>
      <c r="VFT256" s="49"/>
      <c r="VFV256" s="49"/>
      <c r="VFX256" s="49"/>
      <c r="VGA256" s="49"/>
      <c r="VGD256" s="49"/>
      <c r="VGG256" s="49"/>
      <c r="VGJ256" s="49"/>
      <c r="VGM256" s="49"/>
      <c r="VGP256" s="49"/>
      <c r="VGS256" s="49"/>
      <c r="VGV256" s="49"/>
      <c r="VGX256" s="49"/>
      <c r="VHK256" s="49"/>
      <c r="VHL256" s="49"/>
      <c r="VHM256" s="49"/>
      <c r="VHN256" s="49"/>
      <c r="VHO256" s="49"/>
      <c r="VHP256" s="49"/>
      <c r="VHQ256" s="49"/>
      <c r="VHR256" s="49"/>
      <c r="VHS256" s="49"/>
      <c r="VHT256" s="49"/>
      <c r="VHU256" s="49"/>
      <c r="VHV256" s="49"/>
      <c r="VHW256" s="49"/>
      <c r="VHX256" s="49"/>
      <c r="VHY256" s="49"/>
      <c r="VHZ256" s="49"/>
      <c r="VIA256" s="49"/>
      <c r="VIB256" s="49"/>
      <c r="VIC256" s="49"/>
      <c r="VID256" s="49"/>
      <c r="VIE256" s="49"/>
      <c r="VIF256" s="49"/>
      <c r="VIG256" s="49"/>
      <c r="VIH256" s="49"/>
      <c r="VII256" s="49"/>
      <c r="VIJ256" s="49"/>
      <c r="VIK256" s="49"/>
      <c r="VIL256" s="49"/>
      <c r="VIM256" s="49"/>
      <c r="VIN256" s="49"/>
      <c r="VIO256" s="49"/>
      <c r="VIP256" s="49"/>
      <c r="VIQ256" s="49"/>
      <c r="VIR256" s="49"/>
      <c r="VIS256" s="49"/>
      <c r="VIT256" s="49"/>
      <c r="VIU256" s="49"/>
      <c r="VIV256" s="49"/>
      <c r="VIW256" s="49"/>
      <c r="VIX256" s="49"/>
      <c r="VJA256" s="49"/>
      <c r="VJD256" s="49"/>
      <c r="VJG256" s="49"/>
      <c r="VJJ256" s="49"/>
      <c r="VJM256" s="49"/>
      <c r="VJP256" s="49"/>
      <c r="VJY256" s="49"/>
      <c r="VKB256" s="49"/>
      <c r="VKE256" s="49"/>
      <c r="VKH256" s="49"/>
      <c r="VKQ256" s="49"/>
      <c r="VKW256" s="49"/>
      <c r="VKZ256" s="49"/>
      <c r="VLC256" s="49"/>
      <c r="VLF256" s="49"/>
      <c r="VLL256" s="49"/>
      <c r="VLO256" s="49"/>
      <c r="VLU256" s="49"/>
      <c r="VLW256" s="49"/>
      <c r="VLX256" s="49"/>
      <c r="VLZ256" s="49"/>
      <c r="VMQ256" s="49"/>
      <c r="VMV256" s="49"/>
      <c r="VNB256" s="49"/>
      <c r="VNE256" s="49"/>
      <c r="VNH256" s="49"/>
      <c r="VNP256" s="49"/>
      <c r="VOL256" s="49"/>
      <c r="VOM256" s="49"/>
      <c r="VON256" s="49"/>
      <c r="VOO256" s="49"/>
      <c r="VOP256" s="49"/>
      <c r="VOQ256" s="49"/>
      <c r="VPI256" s="49"/>
      <c r="VPJ256" s="49"/>
      <c r="VPM256" s="49"/>
      <c r="VPP256" s="49"/>
      <c r="VPR256" s="49"/>
      <c r="VPT256" s="49"/>
      <c r="VPW256" s="49"/>
      <c r="VPZ256" s="49"/>
      <c r="VQC256" s="49"/>
      <c r="VQF256" s="49"/>
      <c r="VQI256" s="49"/>
      <c r="VQL256" s="49"/>
      <c r="VQO256" s="49"/>
      <c r="VQR256" s="49"/>
      <c r="VQT256" s="49"/>
      <c r="VRG256" s="49"/>
      <c r="VRH256" s="49"/>
      <c r="VRI256" s="49"/>
      <c r="VRJ256" s="49"/>
      <c r="VRK256" s="49"/>
      <c r="VRL256" s="49"/>
      <c r="VRM256" s="49"/>
      <c r="VRN256" s="49"/>
      <c r="VRO256" s="49"/>
      <c r="VRP256" s="49"/>
      <c r="VRQ256" s="49"/>
      <c r="VRR256" s="49"/>
      <c r="VRS256" s="49"/>
      <c r="VRT256" s="49"/>
      <c r="VRU256" s="49"/>
      <c r="VRV256" s="49"/>
      <c r="VRW256" s="49"/>
      <c r="VRX256" s="49"/>
      <c r="VRY256" s="49"/>
      <c r="VRZ256" s="49"/>
      <c r="VSA256" s="49"/>
      <c r="VSB256" s="49"/>
      <c r="VSC256" s="49"/>
      <c r="VSD256" s="49"/>
      <c r="VSE256" s="49"/>
      <c r="VSF256" s="49"/>
      <c r="VSG256" s="49"/>
      <c r="VSH256" s="49"/>
      <c r="VSI256" s="49"/>
      <c r="VSJ256" s="49"/>
      <c r="VSK256" s="49"/>
      <c r="VSL256" s="49"/>
      <c r="VSM256" s="49"/>
      <c r="VSN256" s="49"/>
      <c r="VSO256" s="49"/>
      <c r="VSP256" s="49"/>
      <c r="VSQ256" s="49"/>
      <c r="VSR256" s="49"/>
      <c r="VSS256" s="49"/>
      <c r="VST256" s="49"/>
      <c r="VSW256" s="49"/>
      <c r="VSZ256" s="49"/>
      <c r="VTC256" s="49"/>
      <c r="VTF256" s="49"/>
      <c r="VTI256" s="49"/>
      <c r="VTL256" s="49"/>
      <c r="VTU256" s="49"/>
      <c r="VTX256" s="49"/>
      <c r="VUA256" s="49"/>
      <c r="VUD256" s="49"/>
      <c r="VUM256" s="49"/>
      <c r="VUS256" s="49"/>
      <c r="VUV256" s="49"/>
      <c r="VUY256" s="49"/>
      <c r="VVB256" s="49"/>
      <c r="VVH256" s="49"/>
      <c r="VVK256" s="49"/>
      <c r="VVQ256" s="49"/>
      <c r="VVS256" s="49"/>
      <c r="VVT256" s="49"/>
      <c r="VVV256" s="49"/>
      <c r="VWM256" s="49"/>
      <c r="VWR256" s="49"/>
      <c r="VWX256" s="49"/>
      <c r="VXA256" s="49"/>
      <c r="VXD256" s="49"/>
      <c r="VXL256" s="49"/>
      <c r="VYH256" s="49"/>
      <c r="VYI256" s="49"/>
      <c r="VYJ256" s="49"/>
      <c r="VYK256" s="49"/>
      <c r="VYL256" s="49"/>
      <c r="VYM256" s="49"/>
      <c r="VZE256" s="49"/>
      <c r="VZF256" s="49"/>
      <c r="VZI256" s="49"/>
      <c r="VZL256" s="49"/>
      <c r="VZN256" s="49"/>
      <c r="VZP256" s="49"/>
      <c r="VZS256" s="49"/>
      <c r="VZV256" s="49"/>
      <c r="VZY256" s="49"/>
      <c r="WAB256" s="49"/>
      <c r="WAE256" s="49"/>
      <c r="WAH256" s="49"/>
      <c r="WAK256" s="49"/>
      <c r="WAN256" s="49"/>
      <c r="WAP256" s="49"/>
      <c r="WBC256" s="49"/>
      <c r="WBD256" s="49"/>
      <c r="WBE256" s="49"/>
      <c r="WBF256" s="49"/>
      <c r="WBG256" s="49"/>
      <c r="WBH256" s="49"/>
      <c r="WBI256" s="49"/>
      <c r="WBJ256" s="49"/>
      <c r="WBK256" s="49"/>
      <c r="WBL256" s="49"/>
      <c r="WBM256" s="49"/>
      <c r="WBN256" s="49"/>
      <c r="WBO256" s="49"/>
      <c r="WBP256" s="49"/>
      <c r="WBQ256" s="49"/>
      <c r="WBR256" s="49"/>
      <c r="WBS256" s="49"/>
      <c r="WBT256" s="49"/>
      <c r="WBU256" s="49"/>
      <c r="WBV256" s="49"/>
      <c r="WBW256" s="49"/>
      <c r="WBX256" s="49"/>
      <c r="WBY256" s="49"/>
      <c r="WBZ256" s="49"/>
      <c r="WCA256" s="49"/>
      <c r="WCB256" s="49"/>
      <c r="WCC256" s="49"/>
      <c r="WCD256" s="49"/>
      <c r="WCE256" s="49"/>
      <c r="WCF256" s="49"/>
      <c r="WCG256" s="49"/>
      <c r="WCH256" s="49"/>
      <c r="WCI256" s="49"/>
      <c r="WCJ256" s="49"/>
      <c r="WCK256" s="49"/>
      <c r="WCL256" s="49"/>
      <c r="WCM256" s="49"/>
      <c r="WCN256" s="49"/>
      <c r="WCO256" s="49"/>
      <c r="WCP256" s="49"/>
      <c r="WCS256" s="49"/>
      <c r="WCV256" s="49"/>
      <c r="WCY256" s="49"/>
      <c r="WDB256" s="49"/>
      <c r="WDE256" s="49"/>
      <c r="WDH256" s="49"/>
      <c r="WDQ256" s="49"/>
      <c r="WDT256" s="49"/>
      <c r="WDW256" s="49"/>
      <c r="WDZ256" s="49"/>
      <c r="WEI256" s="49"/>
      <c r="WEO256" s="49"/>
      <c r="WER256" s="49"/>
      <c r="WEU256" s="49"/>
      <c r="WEX256" s="49"/>
      <c r="WFD256" s="49"/>
      <c r="WFG256" s="49"/>
      <c r="WFM256" s="49"/>
      <c r="WFO256" s="49"/>
      <c r="WFP256" s="49"/>
      <c r="WFR256" s="49"/>
      <c r="WGI256" s="49"/>
      <c r="WGN256" s="49"/>
      <c r="WGT256" s="49"/>
      <c r="WGW256" s="49"/>
      <c r="WGZ256" s="49"/>
      <c r="WHH256" s="49"/>
      <c r="WID256" s="49"/>
      <c r="WIE256" s="49"/>
      <c r="WIF256" s="49"/>
      <c r="WIG256" s="49"/>
      <c r="WIH256" s="49"/>
      <c r="WII256" s="49"/>
      <c r="WJA256" s="49"/>
      <c r="WJB256" s="49"/>
      <c r="WJE256" s="49"/>
      <c r="WJH256" s="49"/>
      <c r="WJJ256" s="49"/>
      <c r="WJL256" s="49"/>
      <c r="WJO256" s="49"/>
      <c r="WJR256" s="49"/>
      <c r="WJU256" s="49"/>
      <c r="WJX256" s="49"/>
      <c r="WKA256" s="49"/>
      <c r="WKD256" s="49"/>
      <c r="WKG256" s="49"/>
      <c r="WKJ256" s="49"/>
      <c r="WKL256" s="49"/>
      <c r="WKY256" s="49"/>
      <c r="WKZ256" s="49"/>
      <c r="WLA256" s="49"/>
      <c r="WLB256" s="49"/>
      <c r="WLC256" s="49"/>
      <c r="WLD256" s="49"/>
      <c r="WLE256" s="49"/>
      <c r="WLF256" s="49"/>
      <c r="WLG256" s="49"/>
      <c r="WLH256" s="49"/>
      <c r="WLI256" s="49"/>
      <c r="WLJ256" s="49"/>
      <c r="WLK256" s="49"/>
      <c r="WLL256" s="49"/>
      <c r="WLM256" s="49"/>
      <c r="WLN256" s="49"/>
      <c r="WLO256" s="49"/>
      <c r="WLP256" s="49"/>
      <c r="WLQ256" s="49"/>
      <c r="WLR256" s="49"/>
      <c r="WLS256" s="49"/>
      <c r="WLT256" s="49"/>
      <c r="WLU256" s="49"/>
      <c r="WLV256" s="49"/>
      <c r="WLW256" s="49"/>
      <c r="WLX256" s="49"/>
      <c r="WLY256" s="49"/>
      <c r="WLZ256" s="49"/>
      <c r="WMA256" s="49"/>
      <c r="WMB256" s="49"/>
      <c r="WMC256" s="49"/>
      <c r="WMD256" s="49"/>
      <c r="WME256" s="49"/>
      <c r="WMF256" s="49"/>
      <c r="WMG256" s="49"/>
      <c r="WMH256" s="49"/>
      <c r="WMI256" s="49"/>
      <c r="WMJ256" s="49"/>
      <c r="WMK256" s="49"/>
      <c r="WML256" s="49"/>
      <c r="WMO256" s="49"/>
      <c r="WMR256" s="49"/>
      <c r="WMU256" s="49"/>
      <c r="WMX256" s="49"/>
      <c r="WNA256" s="49"/>
      <c r="WND256" s="49"/>
      <c r="WNM256" s="49"/>
      <c r="WNP256" s="49"/>
      <c r="WNS256" s="49"/>
      <c r="WNV256" s="49"/>
      <c r="WOE256" s="49"/>
      <c r="WOK256" s="49"/>
      <c r="WON256" s="49"/>
      <c r="WOQ256" s="49"/>
      <c r="WOT256" s="49"/>
      <c r="WOZ256" s="49"/>
      <c r="WPC256" s="49"/>
      <c r="WPI256" s="49"/>
      <c r="WPK256" s="49"/>
      <c r="WPL256" s="49"/>
      <c r="WPN256" s="49"/>
      <c r="WQE256" s="49"/>
      <c r="WQJ256" s="49"/>
      <c r="WQP256" s="49"/>
      <c r="WQS256" s="49"/>
      <c r="WQV256" s="49"/>
      <c r="WRD256" s="49"/>
      <c r="WRZ256" s="49"/>
      <c r="WSA256" s="49"/>
      <c r="WSB256" s="49"/>
      <c r="WSC256" s="49"/>
      <c r="WSD256" s="49"/>
      <c r="WSE256" s="49"/>
      <c r="WSW256" s="49"/>
      <c r="WSX256" s="49"/>
      <c r="WTA256" s="49"/>
      <c r="WTD256" s="49"/>
      <c r="WTF256" s="49"/>
      <c r="WTH256" s="49"/>
      <c r="WTK256" s="49"/>
      <c r="WTN256" s="49"/>
      <c r="WTQ256" s="49"/>
      <c r="WTT256" s="49"/>
      <c r="WTW256" s="49"/>
      <c r="WTZ256" s="49"/>
      <c r="WUC256" s="49"/>
      <c r="WUF256" s="49"/>
      <c r="WUH256" s="49"/>
      <c r="WUU256" s="49"/>
      <c r="WUV256" s="49"/>
      <c r="WUW256" s="49"/>
      <c r="WUX256" s="49"/>
      <c r="WUY256" s="49"/>
      <c r="WUZ256" s="49"/>
      <c r="WVA256" s="49"/>
      <c r="WVB256" s="49"/>
      <c r="WVC256" s="49"/>
      <c r="WVD256" s="49"/>
      <c r="WVE256" s="49"/>
      <c r="WVF256" s="49"/>
      <c r="WVG256" s="49"/>
      <c r="WVH256" s="49"/>
      <c r="WVI256" s="49"/>
      <c r="WVJ256" s="49"/>
      <c r="WVK256" s="49"/>
      <c r="WVL256" s="49"/>
      <c r="WVM256" s="49"/>
      <c r="WVN256" s="49"/>
      <c r="WVO256" s="49"/>
      <c r="WVP256" s="49"/>
      <c r="WVQ256" s="49"/>
      <c r="WVR256" s="49"/>
      <c r="WVS256" s="49"/>
      <c r="WVT256" s="49"/>
      <c r="WVU256" s="49"/>
      <c r="WVV256" s="49"/>
      <c r="WVW256" s="49"/>
      <c r="WVX256" s="49"/>
      <c r="WVY256" s="49"/>
      <c r="WVZ256" s="49"/>
      <c r="WWA256" s="49"/>
      <c r="WWB256" s="49"/>
      <c r="WWC256" s="49"/>
      <c r="WWD256" s="49"/>
      <c r="WWE256" s="49"/>
      <c r="WWF256" s="49"/>
      <c r="WWG256" s="49"/>
      <c r="WWH256" s="49"/>
      <c r="WWI256" s="49"/>
      <c r="WWJ256" s="49"/>
      <c r="WWK256" s="49"/>
      <c r="WWL256" s="49"/>
      <c r="WWM256" s="49"/>
      <c r="WWN256" s="49"/>
      <c r="WWO256" s="49"/>
      <c r="WWP256" s="49"/>
      <c r="WWQ256" s="49"/>
      <c r="WWR256" s="49"/>
      <c r="WWS256" s="49"/>
      <c r="WWT256" s="49"/>
      <c r="WWU256" s="49"/>
      <c r="WWV256" s="49"/>
      <c r="WWW256" s="49"/>
      <c r="WWX256" s="49"/>
      <c r="WWY256" s="49"/>
      <c r="WWZ256" s="49"/>
      <c r="WXA256" s="49"/>
      <c r="WXB256" s="49"/>
      <c r="WXC256" s="49"/>
      <c r="WXD256" s="49"/>
      <c r="WXE256" s="49"/>
      <c r="WXF256" s="49"/>
      <c r="WXG256" s="49"/>
      <c r="WXH256" s="49"/>
      <c r="WXI256" s="49"/>
      <c r="WXJ256" s="49"/>
      <c r="WXK256" s="49"/>
      <c r="WXL256" s="49"/>
      <c r="WXM256" s="49"/>
      <c r="WXN256" s="49"/>
      <c r="WXO256" s="49"/>
      <c r="WXP256" s="49"/>
      <c r="WXQ256" s="49"/>
      <c r="WXR256" s="49"/>
      <c r="WXS256" s="49"/>
      <c r="WXT256" s="49"/>
      <c r="WXU256" s="49"/>
      <c r="WXV256" s="49"/>
      <c r="WXW256" s="49"/>
      <c r="WXX256" s="49"/>
      <c r="WXY256" s="49"/>
      <c r="WXZ256" s="49"/>
      <c r="WYA256" s="49"/>
      <c r="WYB256" s="49"/>
      <c r="WYC256" s="49"/>
      <c r="WYD256" s="49"/>
      <c r="WYE256" s="49"/>
      <c r="WYF256" s="49"/>
      <c r="WYG256" s="49"/>
      <c r="WYH256" s="49"/>
      <c r="WYI256" s="49"/>
      <c r="WYJ256" s="49"/>
      <c r="WYK256" s="49"/>
      <c r="WYL256" s="49"/>
      <c r="WYM256" s="49"/>
      <c r="WYN256" s="49"/>
      <c r="WYO256" s="49"/>
      <c r="WYP256" s="49"/>
      <c r="WYQ256" s="49"/>
      <c r="WYR256" s="49"/>
      <c r="WYS256" s="49"/>
      <c r="WYT256" s="49"/>
      <c r="WYU256" s="49"/>
      <c r="WYV256" s="49"/>
      <c r="WYW256" s="49"/>
      <c r="WYX256" s="49"/>
      <c r="WYY256" s="49"/>
      <c r="WYZ256" s="49"/>
      <c r="WZA256" s="49"/>
      <c r="WZB256" s="49"/>
      <c r="WZC256" s="49"/>
      <c r="WZD256" s="49"/>
      <c r="WZE256" s="49"/>
      <c r="WZF256" s="49"/>
      <c r="WZG256" s="49"/>
      <c r="WZH256" s="49"/>
      <c r="WZI256" s="49"/>
      <c r="WZJ256" s="49"/>
      <c r="WZK256" s="49"/>
      <c r="WZL256" s="49"/>
      <c r="WZM256" s="49"/>
      <c r="WZN256" s="49"/>
      <c r="WZO256" s="49"/>
      <c r="WZP256" s="49"/>
      <c r="WZQ256" s="49"/>
      <c r="WZR256" s="49"/>
      <c r="WZS256" s="49"/>
      <c r="WZT256" s="49"/>
      <c r="WZU256" s="49"/>
      <c r="WZV256" s="49"/>
      <c r="WZW256" s="49"/>
      <c r="WZX256" s="49"/>
      <c r="WZY256" s="49"/>
      <c r="WZZ256" s="49"/>
      <c r="XAA256" s="49"/>
      <c r="XAB256" s="49"/>
      <c r="XAC256" s="49"/>
      <c r="XAD256" s="49"/>
      <c r="XAE256" s="49"/>
      <c r="XAF256" s="49"/>
      <c r="XAG256" s="49"/>
      <c r="XAH256" s="49"/>
      <c r="XAI256" s="49"/>
      <c r="XAJ256" s="49"/>
      <c r="XAK256" s="49"/>
      <c r="XAL256" s="49"/>
      <c r="XAM256" s="49"/>
      <c r="XAN256" s="49"/>
      <c r="XAO256" s="49"/>
      <c r="XAP256" s="49"/>
      <c r="XAQ256" s="49"/>
      <c r="XAR256" s="49"/>
      <c r="XAS256" s="49"/>
      <c r="XAT256" s="49"/>
      <c r="XAU256" s="49"/>
      <c r="XAV256" s="49"/>
      <c r="XAW256" s="49"/>
      <c r="XAX256" s="49"/>
      <c r="XAY256" s="49"/>
      <c r="XAZ256" s="49"/>
      <c r="XBA256" s="49"/>
      <c r="XBB256" s="49"/>
      <c r="XBC256" s="49"/>
      <c r="XBD256" s="49"/>
      <c r="XBE256" s="49"/>
      <c r="XBF256" s="49"/>
      <c r="XBG256" s="49"/>
      <c r="XBH256" s="49"/>
      <c r="XBI256" s="49"/>
      <c r="XBJ256" s="49"/>
      <c r="XBK256" s="49"/>
      <c r="XBL256" s="49"/>
      <c r="XBM256" s="49"/>
      <c r="XBN256" s="49"/>
      <c r="XBO256" s="49"/>
      <c r="XBP256" s="49"/>
      <c r="XBQ256" s="49"/>
      <c r="XBR256" s="49"/>
      <c r="XBS256" s="49"/>
      <c r="XBT256" s="49"/>
      <c r="XBU256" s="49"/>
      <c r="XBV256" s="49"/>
      <c r="XBW256" s="49"/>
      <c r="XBX256" s="49"/>
      <c r="XBY256" s="49"/>
      <c r="XBZ256" s="49"/>
      <c r="XCA256" s="49"/>
      <c r="XCB256" s="49"/>
      <c r="XCC256" s="49"/>
      <c r="XCD256" s="49"/>
      <c r="XCE256" s="49"/>
      <c r="XCF256" s="49"/>
      <c r="XCG256" s="49"/>
      <c r="XCH256" s="49"/>
      <c r="XCI256" s="49"/>
      <c r="XCJ256" s="49"/>
      <c r="XCK256" s="49"/>
      <c r="XCL256" s="49"/>
      <c r="XCM256" s="49"/>
      <c r="XCN256" s="49"/>
      <c r="XCO256" s="49"/>
      <c r="XCP256" s="49"/>
      <c r="XCQ256" s="49"/>
      <c r="XCR256" s="49"/>
      <c r="XCS256" s="49"/>
      <c r="XCT256" s="49"/>
      <c r="XCU256" s="49"/>
      <c r="XCV256" s="49"/>
      <c r="XCW256" s="49"/>
      <c r="XCX256" s="49"/>
      <c r="XCY256" s="49"/>
      <c r="XCZ256" s="49"/>
      <c r="XDA256" s="49"/>
      <c r="XDB256" s="49"/>
      <c r="XDC256" s="49"/>
      <c r="XDD256" s="49"/>
      <c r="XDE256" s="49"/>
      <c r="XDF256" s="49"/>
      <c r="XDG256" s="49"/>
      <c r="XDH256" s="49"/>
      <c r="XDI256" s="49"/>
      <c r="XDJ256" s="49"/>
      <c r="XDK256" s="49"/>
      <c r="XDL256" s="49"/>
      <c r="XDM256" s="49"/>
      <c r="XDN256" s="49"/>
      <c r="XDO256" s="49"/>
      <c r="XDP256" s="49"/>
      <c r="XDQ256" s="49"/>
      <c r="XDR256" s="49"/>
      <c r="XDS256" s="49"/>
      <c r="XDT256" s="49"/>
      <c r="XDU256" s="49"/>
      <c r="XDV256" s="49"/>
      <c r="XDW256" s="49"/>
      <c r="XDX256" s="49"/>
      <c r="XDY256" s="49"/>
      <c r="XDZ256" s="49"/>
      <c r="XEA256" s="49"/>
      <c r="XEB256" s="49"/>
      <c r="XEC256" s="49"/>
      <c r="XED256" s="49"/>
      <c r="XEE256" s="49"/>
      <c r="XEF256" s="49"/>
      <c r="XEG256" s="49"/>
      <c r="XEH256" s="49"/>
      <c r="XEI256" s="49"/>
      <c r="XEJ256" s="49"/>
      <c r="XEK256" s="49"/>
      <c r="XEL256" s="49"/>
      <c r="XEM256" s="49"/>
      <c r="XEN256" s="49"/>
      <c r="XEO256" s="49"/>
      <c r="XEP256" s="49"/>
      <c r="XEQ256" s="49"/>
      <c r="XER256" s="49"/>
      <c r="XES256" s="49"/>
      <c r="XET256" s="49"/>
      <c r="XEU256" s="49"/>
      <c r="XEV256" s="49"/>
      <c r="XEW256" s="49"/>
      <c r="XEX256" s="49"/>
      <c r="XEY256" s="49"/>
      <c r="XEZ256" s="49"/>
      <c r="XFA256" s="49"/>
      <c r="XFB256" s="49"/>
      <c r="XFC256" s="49"/>
      <c r="XFD256" s="49"/>
    </row>
    <row r="257" spans="1:16384" s="45" customFormat="1" ht="21.75" hidden="1" customHeight="1">
      <c r="A257" s="8" t="s">
        <v>255</v>
      </c>
      <c r="B257" s="44" t="s">
        <v>325</v>
      </c>
      <c r="C257" s="53"/>
      <c r="D257" s="59"/>
      <c r="E257" s="60"/>
    </row>
    <row r="258" spans="1:16384" s="45" customFormat="1" ht="21.75" hidden="1" customHeight="1">
      <c r="A258" s="10" t="s">
        <v>256</v>
      </c>
      <c r="B258" s="44" t="s">
        <v>325</v>
      </c>
      <c r="C258" s="53"/>
      <c r="D258" s="59"/>
      <c r="E258" s="60"/>
    </row>
    <row r="259" spans="1:16384" s="45" customFormat="1" ht="21.75" hidden="1" customHeight="1">
      <c r="A259" s="8" t="s">
        <v>257</v>
      </c>
      <c r="B259" s="44" t="s">
        <v>331</v>
      </c>
      <c r="C259" s="53"/>
      <c r="D259" s="59"/>
      <c r="E259" s="60"/>
    </row>
    <row r="260" spans="1:16384" s="45" customFormat="1" ht="21.75" hidden="1" customHeight="1">
      <c r="A260" s="8" t="s">
        <v>258</v>
      </c>
      <c r="B260" s="44" t="s">
        <v>331</v>
      </c>
      <c r="C260" s="53"/>
      <c r="D260" s="59"/>
      <c r="E260" s="60"/>
    </row>
    <row r="261" spans="1:16384" s="45" customFormat="1" ht="21.75" hidden="1" customHeight="1">
      <c r="A261" s="8" t="s">
        <v>259</v>
      </c>
      <c r="B261" s="44" t="s">
        <v>331</v>
      </c>
      <c r="C261" s="53"/>
      <c r="D261" s="59"/>
      <c r="E261" s="60"/>
    </row>
    <row r="262" spans="1:16384" s="45" customFormat="1" ht="21.75" hidden="1" customHeight="1">
      <c r="A262" s="8" t="s">
        <v>260</v>
      </c>
      <c r="B262" s="44" t="s">
        <v>331</v>
      </c>
      <c r="C262" s="53"/>
      <c r="D262" s="59"/>
      <c r="E262" s="60"/>
    </row>
    <row r="263" spans="1:16384" s="45" customFormat="1" ht="21.75" hidden="1" customHeight="1">
      <c r="A263" s="8" t="s">
        <v>261</v>
      </c>
      <c r="B263" s="44" t="s">
        <v>331</v>
      </c>
      <c r="C263" s="53"/>
      <c r="D263" s="59"/>
      <c r="E263" s="60"/>
    </row>
    <row r="264" spans="1:16384" s="45" customFormat="1" ht="18" customHeight="1">
      <c r="A264" s="10" t="s">
        <v>31</v>
      </c>
      <c r="B264" s="111" t="s">
        <v>325</v>
      </c>
      <c r="C264" s="112">
        <v>18</v>
      </c>
      <c r="D264" s="113">
        <v>25000</v>
      </c>
      <c r="E264" s="114">
        <f>+D264*C264</f>
        <v>450000</v>
      </c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C264" s="49"/>
      <c r="AF264" s="49"/>
      <c r="AI264" s="49"/>
      <c r="AL264" s="49"/>
      <c r="AO264" s="49"/>
      <c r="AR264" s="49"/>
      <c r="BA264" s="49"/>
      <c r="BD264" s="49"/>
      <c r="BG264" s="49"/>
      <c r="BJ264" s="49"/>
      <c r="BS264" s="49"/>
      <c r="BY264" s="49"/>
      <c r="CB264" s="49"/>
      <c r="CE264" s="49"/>
      <c r="CH264" s="49"/>
      <c r="CN264" s="49"/>
      <c r="CQ264" s="49"/>
      <c r="CW264" s="49"/>
      <c r="CY264" s="49"/>
      <c r="CZ264" s="49"/>
      <c r="DB264" s="49"/>
      <c r="DS264" s="49"/>
      <c r="DX264" s="49"/>
      <c r="ED264" s="49"/>
      <c r="EG264" s="49"/>
      <c r="EJ264" s="49"/>
      <c r="ER264" s="49"/>
      <c r="FN264" s="49"/>
      <c r="FO264" s="49"/>
      <c r="FP264" s="49"/>
      <c r="FQ264" s="49"/>
      <c r="FR264" s="49"/>
      <c r="FS264" s="49"/>
      <c r="GK264" s="49"/>
      <c r="GL264" s="49"/>
      <c r="GO264" s="49"/>
      <c r="GR264" s="49"/>
      <c r="GT264" s="49"/>
      <c r="GV264" s="49"/>
      <c r="GY264" s="49"/>
      <c r="HB264" s="49"/>
      <c r="HE264" s="49"/>
      <c r="HH264" s="49"/>
      <c r="HK264" s="49"/>
      <c r="HN264" s="49"/>
      <c r="HQ264" s="49"/>
      <c r="HT264" s="49"/>
      <c r="HV264" s="49"/>
      <c r="II264" s="49"/>
      <c r="IJ264" s="49"/>
      <c r="IK264" s="49"/>
      <c r="IL264" s="49"/>
      <c r="IM264" s="49"/>
      <c r="IN264" s="49"/>
      <c r="IO264" s="49"/>
      <c r="IP264" s="49"/>
      <c r="IQ264" s="49"/>
      <c r="IR264" s="49"/>
      <c r="IS264" s="49"/>
      <c r="IT264" s="49"/>
      <c r="IU264" s="49"/>
      <c r="IV264" s="49"/>
      <c r="IW264" s="49"/>
      <c r="IX264" s="49"/>
      <c r="IY264" s="49"/>
      <c r="IZ264" s="49"/>
      <c r="JA264" s="49"/>
      <c r="JB264" s="49"/>
      <c r="JC264" s="49"/>
      <c r="JD264" s="49"/>
      <c r="JE264" s="49"/>
      <c r="JF264" s="49"/>
      <c r="JG264" s="49"/>
      <c r="JH264" s="49"/>
      <c r="JI264" s="49"/>
      <c r="JJ264" s="49"/>
      <c r="JK264" s="49"/>
      <c r="JL264" s="49"/>
      <c r="JM264" s="49"/>
      <c r="JN264" s="49"/>
      <c r="JO264" s="49"/>
      <c r="JP264" s="49"/>
      <c r="JQ264" s="49"/>
      <c r="JR264" s="49"/>
      <c r="JS264" s="49"/>
      <c r="JT264" s="49"/>
      <c r="JU264" s="49"/>
      <c r="JV264" s="49"/>
      <c r="JY264" s="49"/>
      <c r="KB264" s="49"/>
      <c r="KE264" s="49"/>
      <c r="KH264" s="49"/>
      <c r="KK264" s="49"/>
      <c r="KN264" s="49"/>
      <c r="KW264" s="49"/>
      <c r="KZ264" s="49"/>
      <c r="LC264" s="49"/>
      <c r="LF264" s="49"/>
      <c r="LO264" s="49"/>
      <c r="LU264" s="49"/>
      <c r="LX264" s="49"/>
      <c r="MA264" s="49"/>
      <c r="MD264" s="49"/>
      <c r="MJ264" s="49"/>
      <c r="MM264" s="49"/>
      <c r="MS264" s="49"/>
      <c r="MU264" s="49"/>
      <c r="MV264" s="49"/>
      <c r="MX264" s="49"/>
      <c r="NO264" s="49"/>
      <c r="NT264" s="49"/>
      <c r="NZ264" s="49"/>
      <c r="OC264" s="49"/>
      <c r="OF264" s="49"/>
      <c r="ON264" s="49"/>
      <c r="PJ264" s="49"/>
      <c r="PK264" s="49"/>
      <c r="PL264" s="49"/>
      <c r="PM264" s="49"/>
      <c r="PN264" s="49"/>
      <c r="PO264" s="49"/>
      <c r="QG264" s="49"/>
      <c r="QH264" s="49"/>
      <c r="QK264" s="49"/>
      <c r="QN264" s="49"/>
      <c r="QP264" s="49"/>
      <c r="QR264" s="49"/>
      <c r="QU264" s="49"/>
      <c r="QX264" s="49"/>
      <c r="RA264" s="49"/>
      <c r="RD264" s="49"/>
      <c r="RG264" s="49"/>
      <c r="RJ264" s="49"/>
      <c r="RM264" s="49"/>
      <c r="RP264" s="49"/>
      <c r="RR264" s="49"/>
      <c r="SE264" s="49"/>
      <c r="SF264" s="49"/>
      <c r="SG264" s="49"/>
      <c r="SH264" s="49"/>
      <c r="SI264" s="49"/>
      <c r="SJ264" s="49"/>
      <c r="SK264" s="49"/>
      <c r="SL264" s="49"/>
      <c r="SM264" s="49"/>
      <c r="SN264" s="49"/>
      <c r="SO264" s="49"/>
      <c r="SP264" s="49"/>
      <c r="SQ264" s="49"/>
      <c r="SR264" s="49"/>
      <c r="SS264" s="49"/>
      <c r="ST264" s="49"/>
      <c r="SU264" s="49"/>
      <c r="SV264" s="49"/>
      <c r="SW264" s="49"/>
      <c r="SX264" s="49"/>
      <c r="SY264" s="49"/>
      <c r="SZ264" s="49"/>
      <c r="TA264" s="49"/>
      <c r="TB264" s="49"/>
      <c r="TC264" s="49"/>
      <c r="TD264" s="49"/>
      <c r="TE264" s="49"/>
      <c r="TF264" s="49"/>
      <c r="TG264" s="49"/>
      <c r="TH264" s="49"/>
      <c r="TI264" s="49"/>
      <c r="TJ264" s="49"/>
      <c r="TK264" s="49"/>
      <c r="TL264" s="49"/>
      <c r="TM264" s="49"/>
      <c r="TN264" s="49"/>
      <c r="TO264" s="49"/>
      <c r="TP264" s="49"/>
      <c r="TQ264" s="49"/>
      <c r="TR264" s="49"/>
      <c r="TU264" s="49"/>
      <c r="TX264" s="49"/>
      <c r="UA264" s="49"/>
      <c r="UD264" s="49"/>
      <c r="UG264" s="49"/>
      <c r="UJ264" s="49"/>
      <c r="US264" s="49"/>
      <c r="UV264" s="49"/>
      <c r="UY264" s="49"/>
      <c r="VB264" s="49"/>
      <c r="VK264" s="49"/>
      <c r="VQ264" s="49"/>
      <c r="VT264" s="49"/>
      <c r="VW264" s="49"/>
      <c r="VZ264" s="49"/>
      <c r="WF264" s="49"/>
      <c r="WI264" s="49"/>
      <c r="WO264" s="49"/>
      <c r="WQ264" s="49"/>
      <c r="WR264" s="49"/>
      <c r="WT264" s="49"/>
      <c r="XK264" s="49"/>
      <c r="XP264" s="49"/>
      <c r="XV264" s="49"/>
      <c r="XY264" s="49"/>
      <c r="YB264" s="49"/>
      <c r="YJ264" s="49"/>
      <c r="ZF264" s="49"/>
      <c r="ZG264" s="49"/>
      <c r="ZH264" s="49"/>
      <c r="ZI264" s="49"/>
      <c r="ZJ264" s="49"/>
      <c r="ZK264" s="49"/>
      <c r="AAC264" s="49"/>
      <c r="AAD264" s="49"/>
      <c r="AAG264" s="49"/>
      <c r="AAJ264" s="49"/>
      <c r="AAL264" s="49"/>
      <c r="AAN264" s="49"/>
      <c r="AAQ264" s="49"/>
      <c r="AAT264" s="49"/>
      <c r="AAW264" s="49"/>
      <c r="AAZ264" s="49"/>
      <c r="ABC264" s="49"/>
      <c r="ABF264" s="49"/>
      <c r="ABI264" s="49"/>
      <c r="ABL264" s="49"/>
      <c r="ABN264" s="49"/>
      <c r="ACA264" s="49"/>
      <c r="ACB264" s="49"/>
      <c r="ACC264" s="49"/>
      <c r="ACD264" s="49"/>
      <c r="ACE264" s="49"/>
      <c r="ACF264" s="49"/>
      <c r="ACG264" s="49"/>
      <c r="ACH264" s="49"/>
      <c r="ACI264" s="49"/>
      <c r="ACJ264" s="49"/>
      <c r="ACK264" s="49"/>
      <c r="ACL264" s="49"/>
      <c r="ACM264" s="49"/>
      <c r="ACN264" s="49"/>
      <c r="ACO264" s="49"/>
      <c r="ACP264" s="49"/>
      <c r="ACQ264" s="49"/>
      <c r="ACR264" s="49"/>
      <c r="ACS264" s="49"/>
      <c r="ACT264" s="49"/>
      <c r="ACU264" s="49"/>
      <c r="ACV264" s="49"/>
      <c r="ACW264" s="49"/>
      <c r="ACX264" s="49"/>
      <c r="ACY264" s="49"/>
      <c r="ACZ264" s="49"/>
      <c r="ADA264" s="49"/>
      <c r="ADB264" s="49"/>
      <c r="ADC264" s="49"/>
      <c r="ADD264" s="49"/>
      <c r="ADE264" s="49"/>
      <c r="ADF264" s="49"/>
      <c r="ADG264" s="49"/>
      <c r="ADH264" s="49"/>
      <c r="ADI264" s="49"/>
      <c r="ADJ264" s="49"/>
      <c r="ADK264" s="49"/>
      <c r="ADL264" s="49"/>
      <c r="ADM264" s="49"/>
      <c r="ADN264" s="49"/>
      <c r="ADQ264" s="49"/>
      <c r="ADT264" s="49"/>
      <c r="ADW264" s="49"/>
      <c r="ADZ264" s="49"/>
      <c r="AEC264" s="49"/>
      <c r="AEF264" s="49"/>
      <c r="AEO264" s="49"/>
      <c r="AER264" s="49"/>
      <c r="AEU264" s="49"/>
      <c r="AEX264" s="49"/>
      <c r="AFG264" s="49"/>
      <c r="AFM264" s="49"/>
      <c r="AFP264" s="49"/>
      <c r="AFS264" s="49"/>
      <c r="AFV264" s="49"/>
      <c r="AGB264" s="49"/>
      <c r="AGE264" s="49"/>
      <c r="AGK264" s="49"/>
      <c r="AGM264" s="49"/>
      <c r="AGN264" s="49"/>
      <c r="AGP264" s="49"/>
      <c r="AHG264" s="49"/>
      <c r="AHL264" s="49"/>
      <c r="AHR264" s="49"/>
      <c r="AHU264" s="49"/>
      <c r="AHX264" s="49"/>
      <c r="AIF264" s="49"/>
      <c r="AJB264" s="49"/>
      <c r="AJC264" s="49"/>
      <c r="AJD264" s="49"/>
      <c r="AJE264" s="49"/>
      <c r="AJF264" s="49"/>
      <c r="AJG264" s="49"/>
      <c r="AJY264" s="49"/>
      <c r="AJZ264" s="49"/>
      <c r="AKC264" s="49"/>
      <c r="AKF264" s="49"/>
      <c r="AKH264" s="49"/>
      <c r="AKJ264" s="49"/>
      <c r="AKM264" s="49"/>
      <c r="AKP264" s="49"/>
      <c r="AKS264" s="49"/>
      <c r="AKV264" s="49"/>
      <c r="AKY264" s="49"/>
      <c r="ALB264" s="49"/>
      <c r="ALE264" s="49"/>
      <c r="ALH264" s="49"/>
      <c r="ALJ264" s="49"/>
      <c r="ALW264" s="49"/>
      <c r="ALX264" s="49"/>
      <c r="ALY264" s="49"/>
      <c r="ALZ264" s="49"/>
      <c r="AMA264" s="49"/>
      <c r="AMB264" s="49"/>
      <c r="AMC264" s="49"/>
      <c r="AMD264" s="49"/>
      <c r="AME264" s="49"/>
      <c r="AMF264" s="49"/>
      <c r="AMG264" s="49"/>
      <c r="AMH264" s="49"/>
      <c r="AMI264" s="49"/>
      <c r="AMJ264" s="49"/>
      <c r="AMK264" s="49"/>
      <c r="AML264" s="49"/>
      <c r="AMM264" s="49"/>
      <c r="AMN264" s="49"/>
      <c r="AMO264" s="49"/>
      <c r="AMP264" s="49"/>
      <c r="AMQ264" s="49"/>
      <c r="AMR264" s="49"/>
      <c r="AMS264" s="49"/>
      <c r="AMT264" s="49"/>
      <c r="AMU264" s="49"/>
      <c r="AMV264" s="49"/>
      <c r="AMW264" s="49"/>
      <c r="AMX264" s="49"/>
      <c r="AMY264" s="49"/>
      <c r="AMZ264" s="49"/>
      <c r="ANA264" s="49"/>
      <c r="ANB264" s="49"/>
      <c r="ANC264" s="49"/>
      <c r="AND264" s="49"/>
      <c r="ANE264" s="49"/>
      <c r="ANF264" s="49"/>
      <c r="ANG264" s="49"/>
      <c r="ANH264" s="49"/>
      <c r="ANI264" s="49"/>
      <c r="ANJ264" s="49"/>
      <c r="ANM264" s="49"/>
      <c r="ANP264" s="49"/>
      <c r="ANS264" s="49"/>
      <c r="ANV264" s="49"/>
      <c r="ANY264" s="49"/>
      <c r="AOB264" s="49"/>
      <c r="AOK264" s="49"/>
      <c r="AON264" s="49"/>
      <c r="AOQ264" s="49"/>
      <c r="AOT264" s="49"/>
      <c r="APC264" s="49"/>
      <c r="API264" s="49"/>
      <c r="APL264" s="49"/>
      <c r="APO264" s="49"/>
      <c r="APR264" s="49"/>
      <c r="APX264" s="49"/>
      <c r="AQA264" s="49"/>
      <c r="AQG264" s="49"/>
      <c r="AQI264" s="49"/>
      <c r="AQJ264" s="49"/>
      <c r="AQL264" s="49"/>
      <c r="ARC264" s="49"/>
      <c r="ARH264" s="49"/>
      <c r="ARN264" s="49"/>
      <c r="ARQ264" s="49"/>
      <c r="ART264" s="49"/>
      <c r="ASB264" s="49"/>
      <c r="ASX264" s="49"/>
      <c r="ASY264" s="49"/>
      <c r="ASZ264" s="49"/>
      <c r="ATA264" s="49"/>
      <c r="ATB264" s="49"/>
      <c r="ATC264" s="49"/>
      <c r="ATU264" s="49"/>
      <c r="ATV264" s="49"/>
      <c r="ATY264" s="49"/>
      <c r="AUB264" s="49"/>
      <c r="AUD264" s="49"/>
      <c r="AUF264" s="49"/>
      <c r="AUI264" s="49"/>
      <c r="AUL264" s="49"/>
      <c r="AUO264" s="49"/>
      <c r="AUR264" s="49"/>
      <c r="AUU264" s="49"/>
      <c r="AUX264" s="49"/>
      <c r="AVA264" s="49"/>
      <c r="AVD264" s="49"/>
      <c r="AVF264" s="49"/>
      <c r="AVS264" s="49"/>
      <c r="AVT264" s="49"/>
      <c r="AVU264" s="49"/>
      <c r="AVV264" s="49"/>
      <c r="AVW264" s="49"/>
      <c r="AVX264" s="49"/>
      <c r="AVY264" s="49"/>
      <c r="AVZ264" s="49"/>
      <c r="AWA264" s="49"/>
      <c r="AWB264" s="49"/>
      <c r="AWC264" s="49"/>
      <c r="AWD264" s="49"/>
      <c r="AWE264" s="49"/>
      <c r="AWF264" s="49"/>
      <c r="AWG264" s="49"/>
      <c r="AWH264" s="49"/>
      <c r="AWI264" s="49"/>
      <c r="AWJ264" s="49"/>
      <c r="AWK264" s="49"/>
      <c r="AWL264" s="49"/>
      <c r="AWM264" s="49"/>
      <c r="AWN264" s="49"/>
      <c r="AWO264" s="49"/>
      <c r="AWP264" s="49"/>
      <c r="AWQ264" s="49"/>
      <c r="AWR264" s="49"/>
      <c r="AWS264" s="49"/>
      <c r="AWT264" s="49"/>
      <c r="AWU264" s="49"/>
      <c r="AWV264" s="49"/>
      <c r="AWW264" s="49"/>
      <c r="AWX264" s="49"/>
      <c r="AWY264" s="49"/>
      <c r="AWZ264" s="49"/>
      <c r="AXA264" s="49"/>
      <c r="AXB264" s="49"/>
      <c r="AXC264" s="49"/>
      <c r="AXD264" s="49"/>
      <c r="AXE264" s="49"/>
      <c r="AXF264" s="49"/>
      <c r="AXI264" s="49"/>
      <c r="AXL264" s="49"/>
      <c r="AXO264" s="49"/>
      <c r="AXR264" s="49"/>
      <c r="AXU264" s="49"/>
      <c r="AXX264" s="49"/>
      <c r="AYG264" s="49"/>
      <c r="AYJ264" s="49"/>
      <c r="AYM264" s="49"/>
      <c r="AYP264" s="49"/>
      <c r="AYY264" s="49"/>
      <c r="AZE264" s="49"/>
      <c r="AZH264" s="49"/>
      <c r="AZK264" s="49"/>
      <c r="AZN264" s="49"/>
      <c r="AZT264" s="49"/>
      <c r="AZW264" s="49"/>
      <c r="BAC264" s="49"/>
      <c r="BAE264" s="49"/>
      <c r="BAF264" s="49"/>
      <c r="BAH264" s="49"/>
      <c r="BAY264" s="49"/>
      <c r="BBD264" s="49"/>
      <c r="BBJ264" s="49"/>
      <c r="BBM264" s="49"/>
      <c r="BBP264" s="49"/>
      <c r="BBX264" s="49"/>
      <c r="BCT264" s="49"/>
      <c r="BCU264" s="49"/>
      <c r="BCV264" s="49"/>
      <c r="BCW264" s="49"/>
      <c r="BCX264" s="49"/>
      <c r="BCY264" s="49"/>
      <c r="BDQ264" s="49"/>
      <c r="BDR264" s="49"/>
      <c r="BDU264" s="49"/>
      <c r="BDX264" s="49"/>
      <c r="BDZ264" s="49"/>
      <c r="BEB264" s="49"/>
      <c r="BEE264" s="49"/>
      <c r="BEH264" s="49"/>
      <c r="BEK264" s="49"/>
      <c r="BEN264" s="49"/>
      <c r="BEQ264" s="49"/>
      <c r="BET264" s="49"/>
      <c r="BEW264" s="49"/>
      <c r="BEZ264" s="49"/>
      <c r="BFB264" s="49"/>
      <c r="BFO264" s="49"/>
      <c r="BFP264" s="49"/>
      <c r="BFQ264" s="49"/>
      <c r="BFR264" s="49"/>
      <c r="BFS264" s="49"/>
      <c r="BFT264" s="49"/>
      <c r="BFU264" s="49"/>
      <c r="BFV264" s="49"/>
      <c r="BFW264" s="49"/>
      <c r="BFX264" s="49"/>
      <c r="BFY264" s="49"/>
      <c r="BFZ264" s="49"/>
      <c r="BGA264" s="49"/>
      <c r="BGB264" s="49"/>
      <c r="BGC264" s="49"/>
      <c r="BGD264" s="49"/>
      <c r="BGE264" s="49"/>
      <c r="BGF264" s="49"/>
      <c r="BGG264" s="49"/>
      <c r="BGH264" s="49"/>
      <c r="BGI264" s="49"/>
      <c r="BGJ264" s="49"/>
      <c r="BGK264" s="49"/>
      <c r="BGL264" s="49"/>
      <c r="BGM264" s="49"/>
      <c r="BGN264" s="49"/>
      <c r="BGO264" s="49"/>
      <c r="BGP264" s="49"/>
      <c r="BGQ264" s="49"/>
      <c r="BGR264" s="49"/>
      <c r="BGS264" s="49"/>
      <c r="BGT264" s="49"/>
      <c r="BGU264" s="49"/>
      <c r="BGV264" s="49"/>
      <c r="BGW264" s="49"/>
      <c r="BGX264" s="49"/>
      <c r="BGY264" s="49"/>
      <c r="BGZ264" s="49"/>
      <c r="BHA264" s="49"/>
      <c r="BHB264" s="49"/>
      <c r="BHE264" s="49"/>
      <c r="BHH264" s="49"/>
      <c r="BHK264" s="49"/>
      <c r="BHN264" s="49"/>
      <c r="BHQ264" s="49"/>
      <c r="BHT264" s="49"/>
      <c r="BIC264" s="49"/>
      <c r="BIF264" s="49"/>
      <c r="BII264" s="49"/>
      <c r="BIL264" s="49"/>
      <c r="BIU264" s="49"/>
      <c r="BJA264" s="49"/>
      <c r="BJD264" s="49"/>
      <c r="BJG264" s="49"/>
      <c r="BJJ264" s="49"/>
      <c r="BJP264" s="49"/>
      <c r="BJS264" s="49"/>
      <c r="BJY264" s="49"/>
      <c r="BKA264" s="49"/>
      <c r="BKB264" s="49"/>
      <c r="BKD264" s="49"/>
      <c r="BKU264" s="49"/>
      <c r="BKZ264" s="49"/>
      <c r="BLF264" s="49"/>
      <c r="BLI264" s="49"/>
      <c r="BLL264" s="49"/>
      <c r="BLT264" s="49"/>
      <c r="BMP264" s="49"/>
      <c r="BMQ264" s="49"/>
      <c r="BMR264" s="49"/>
      <c r="BMS264" s="49"/>
      <c r="BMT264" s="49"/>
      <c r="BMU264" s="49"/>
      <c r="BNM264" s="49"/>
      <c r="BNN264" s="49"/>
      <c r="BNQ264" s="49"/>
      <c r="BNT264" s="49"/>
      <c r="BNV264" s="49"/>
      <c r="BNX264" s="49"/>
      <c r="BOA264" s="49"/>
      <c r="BOD264" s="49"/>
      <c r="BOG264" s="49"/>
      <c r="BOJ264" s="49"/>
      <c r="BOM264" s="49"/>
      <c r="BOP264" s="49"/>
      <c r="BOS264" s="49"/>
      <c r="BOV264" s="49"/>
      <c r="BOX264" s="49"/>
      <c r="BPK264" s="49"/>
      <c r="BPL264" s="49"/>
      <c r="BPM264" s="49"/>
      <c r="BPN264" s="49"/>
      <c r="BPO264" s="49"/>
      <c r="BPP264" s="49"/>
      <c r="BPQ264" s="49"/>
      <c r="BPR264" s="49"/>
      <c r="BPS264" s="49"/>
      <c r="BPT264" s="49"/>
      <c r="BPU264" s="49"/>
      <c r="BPV264" s="49"/>
      <c r="BPW264" s="49"/>
      <c r="BPX264" s="49"/>
      <c r="BPY264" s="49"/>
      <c r="BPZ264" s="49"/>
      <c r="BQA264" s="49"/>
      <c r="BQB264" s="49"/>
      <c r="BQC264" s="49"/>
      <c r="BQD264" s="49"/>
      <c r="BQE264" s="49"/>
      <c r="BQF264" s="49"/>
      <c r="BQG264" s="49"/>
      <c r="BQH264" s="49"/>
      <c r="BQI264" s="49"/>
      <c r="BQJ264" s="49"/>
      <c r="BQK264" s="49"/>
      <c r="BQL264" s="49"/>
      <c r="BQM264" s="49"/>
      <c r="BQN264" s="49"/>
      <c r="BQO264" s="49"/>
      <c r="BQP264" s="49"/>
      <c r="BQQ264" s="49"/>
      <c r="BQR264" s="49"/>
      <c r="BQS264" s="49"/>
      <c r="BQT264" s="49"/>
      <c r="BQU264" s="49"/>
      <c r="BQV264" s="49"/>
      <c r="BQW264" s="49"/>
      <c r="BQX264" s="49"/>
      <c r="BRA264" s="49"/>
      <c r="BRD264" s="49"/>
      <c r="BRG264" s="49"/>
      <c r="BRJ264" s="49"/>
      <c r="BRM264" s="49"/>
      <c r="BRP264" s="49"/>
      <c r="BRY264" s="49"/>
      <c r="BSB264" s="49"/>
      <c r="BSE264" s="49"/>
      <c r="BSH264" s="49"/>
      <c r="BSQ264" s="49"/>
      <c r="BSW264" s="49"/>
      <c r="BSZ264" s="49"/>
      <c r="BTC264" s="49"/>
      <c r="BTF264" s="49"/>
      <c r="BTL264" s="49"/>
      <c r="BTO264" s="49"/>
      <c r="BTU264" s="49"/>
      <c r="BTW264" s="49"/>
      <c r="BTX264" s="49"/>
      <c r="BTZ264" s="49"/>
      <c r="BUQ264" s="49"/>
      <c r="BUV264" s="49"/>
      <c r="BVB264" s="49"/>
      <c r="BVE264" s="49"/>
      <c r="BVH264" s="49"/>
      <c r="BVP264" s="49"/>
      <c r="BWL264" s="49"/>
      <c r="BWM264" s="49"/>
      <c r="BWN264" s="49"/>
      <c r="BWO264" s="49"/>
      <c r="BWP264" s="49"/>
      <c r="BWQ264" s="49"/>
      <c r="BXI264" s="49"/>
      <c r="BXJ264" s="49"/>
      <c r="BXM264" s="49"/>
      <c r="BXP264" s="49"/>
      <c r="BXR264" s="49"/>
      <c r="BXT264" s="49"/>
      <c r="BXW264" s="49"/>
      <c r="BXZ264" s="49"/>
      <c r="BYC264" s="49"/>
      <c r="BYF264" s="49"/>
      <c r="BYI264" s="49"/>
      <c r="BYL264" s="49"/>
      <c r="BYO264" s="49"/>
      <c r="BYR264" s="49"/>
      <c r="BYT264" s="49"/>
      <c r="BZG264" s="49"/>
      <c r="BZH264" s="49"/>
      <c r="BZI264" s="49"/>
      <c r="BZJ264" s="49"/>
      <c r="BZK264" s="49"/>
      <c r="BZL264" s="49"/>
      <c r="BZM264" s="49"/>
      <c r="BZN264" s="49"/>
      <c r="BZO264" s="49"/>
      <c r="BZP264" s="49"/>
      <c r="BZQ264" s="49"/>
      <c r="BZR264" s="49"/>
      <c r="BZS264" s="49"/>
      <c r="BZT264" s="49"/>
      <c r="BZU264" s="49"/>
      <c r="BZV264" s="49"/>
      <c r="BZW264" s="49"/>
      <c r="BZX264" s="49"/>
      <c r="BZY264" s="49"/>
      <c r="BZZ264" s="49"/>
      <c r="CAA264" s="49"/>
      <c r="CAB264" s="49"/>
      <c r="CAC264" s="49"/>
      <c r="CAD264" s="49"/>
      <c r="CAE264" s="49"/>
      <c r="CAF264" s="49"/>
      <c r="CAG264" s="49"/>
      <c r="CAH264" s="49"/>
      <c r="CAI264" s="49"/>
      <c r="CAJ264" s="49"/>
      <c r="CAK264" s="49"/>
      <c r="CAL264" s="49"/>
      <c r="CAM264" s="49"/>
      <c r="CAN264" s="49"/>
      <c r="CAO264" s="49"/>
      <c r="CAP264" s="49"/>
      <c r="CAQ264" s="49"/>
      <c r="CAR264" s="49"/>
      <c r="CAS264" s="49"/>
      <c r="CAT264" s="49"/>
      <c r="CAW264" s="49"/>
      <c r="CAZ264" s="49"/>
      <c r="CBC264" s="49"/>
      <c r="CBF264" s="49"/>
      <c r="CBI264" s="49"/>
      <c r="CBL264" s="49"/>
      <c r="CBU264" s="49"/>
      <c r="CBX264" s="49"/>
      <c r="CCA264" s="49"/>
      <c r="CCD264" s="49"/>
      <c r="CCM264" s="49"/>
      <c r="CCS264" s="49"/>
      <c r="CCV264" s="49"/>
      <c r="CCY264" s="49"/>
      <c r="CDB264" s="49"/>
      <c r="CDH264" s="49"/>
      <c r="CDK264" s="49"/>
      <c r="CDQ264" s="49"/>
      <c r="CDS264" s="49"/>
      <c r="CDT264" s="49"/>
      <c r="CDV264" s="49"/>
      <c r="CEM264" s="49"/>
      <c r="CER264" s="49"/>
      <c r="CEX264" s="49"/>
      <c r="CFA264" s="49"/>
      <c r="CFD264" s="49"/>
      <c r="CFL264" s="49"/>
      <c r="CGH264" s="49"/>
      <c r="CGI264" s="49"/>
      <c r="CGJ264" s="49"/>
      <c r="CGK264" s="49"/>
      <c r="CGL264" s="49"/>
      <c r="CGM264" s="49"/>
      <c r="CHE264" s="49"/>
      <c r="CHF264" s="49"/>
      <c r="CHI264" s="49"/>
      <c r="CHL264" s="49"/>
      <c r="CHN264" s="49"/>
      <c r="CHP264" s="49"/>
      <c r="CHS264" s="49"/>
      <c r="CHV264" s="49"/>
      <c r="CHY264" s="49"/>
      <c r="CIB264" s="49"/>
      <c r="CIE264" s="49"/>
      <c r="CIH264" s="49"/>
      <c r="CIK264" s="49"/>
      <c r="CIN264" s="49"/>
      <c r="CIP264" s="49"/>
      <c r="CJC264" s="49"/>
      <c r="CJD264" s="49"/>
      <c r="CJE264" s="49"/>
      <c r="CJF264" s="49"/>
      <c r="CJG264" s="49"/>
      <c r="CJH264" s="49"/>
      <c r="CJI264" s="49"/>
      <c r="CJJ264" s="49"/>
      <c r="CJK264" s="49"/>
      <c r="CJL264" s="49"/>
      <c r="CJM264" s="49"/>
      <c r="CJN264" s="49"/>
      <c r="CJO264" s="49"/>
      <c r="CJP264" s="49"/>
      <c r="CJQ264" s="49"/>
      <c r="CJR264" s="49"/>
      <c r="CJS264" s="49"/>
      <c r="CJT264" s="49"/>
      <c r="CJU264" s="49"/>
      <c r="CJV264" s="49"/>
      <c r="CJW264" s="49"/>
      <c r="CJX264" s="49"/>
      <c r="CJY264" s="49"/>
      <c r="CJZ264" s="49"/>
      <c r="CKA264" s="49"/>
      <c r="CKB264" s="49"/>
      <c r="CKC264" s="49"/>
      <c r="CKD264" s="49"/>
      <c r="CKE264" s="49"/>
      <c r="CKF264" s="49"/>
      <c r="CKG264" s="49"/>
      <c r="CKH264" s="49"/>
      <c r="CKI264" s="49"/>
      <c r="CKJ264" s="49"/>
      <c r="CKK264" s="49"/>
      <c r="CKL264" s="49"/>
      <c r="CKM264" s="49"/>
      <c r="CKN264" s="49"/>
      <c r="CKO264" s="49"/>
      <c r="CKP264" s="49"/>
      <c r="CKS264" s="49"/>
      <c r="CKV264" s="49"/>
      <c r="CKY264" s="49"/>
      <c r="CLB264" s="49"/>
      <c r="CLE264" s="49"/>
      <c r="CLH264" s="49"/>
      <c r="CLQ264" s="49"/>
      <c r="CLT264" s="49"/>
      <c r="CLW264" s="49"/>
      <c r="CLZ264" s="49"/>
      <c r="CMI264" s="49"/>
      <c r="CMO264" s="49"/>
      <c r="CMR264" s="49"/>
      <c r="CMU264" s="49"/>
      <c r="CMX264" s="49"/>
      <c r="CND264" s="49"/>
      <c r="CNG264" s="49"/>
      <c r="CNM264" s="49"/>
      <c r="CNO264" s="49"/>
      <c r="CNP264" s="49"/>
      <c r="CNR264" s="49"/>
      <c r="COI264" s="49"/>
      <c r="CON264" s="49"/>
      <c r="COT264" s="49"/>
      <c r="COW264" s="49"/>
      <c r="COZ264" s="49"/>
      <c r="CPH264" s="49"/>
      <c r="CQD264" s="49"/>
      <c r="CQE264" s="49"/>
      <c r="CQF264" s="49"/>
      <c r="CQG264" s="49"/>
      <c r="CQH264" s="49"/>
      <c r="CQI264" s="49"/>
      <c r="CRA264" s="49"/>
      <c r="CRB264" s="49"/>
      <c r="CRE264" s="49"/>
      <c r="CRH264" s="49"/>
      <c r="CRJ264" s="49"/>
      <c r="CRL264" s="49"/>
      <c r="CRO264" s="49"/>
      <c r="CRR264" s="49"/>
      <c r="CRU264" s="49"/>
      <c r="CRX264" s="49"/>
      <c r="CSA264" s="49"/>
      <c r="CSD264" s="49"/>
      <c r="CSG264" s="49"/>
      <c r="CSJ264" s="49"/>
      <c r="CSL264" s="49"/>
      <c r="CSY264" s="49"/>
      <c r="CSZ264" s="49"/>
      <c r="CTA264" s="49"/>
      <c r="CTB264" s="49"/>
      <c r="CTC264" s="49"/>
      <c r="CTD264" s="49"/>
      <c r="CTE264" s="49"/>
      <c r="CTF264" s="49"/>
      <c r="CTG264" s="49"/>
      <c r="CTH264" s="49"/>
      <c r="CTI264" s="49"/>
      <c r="CTJ264" s="49"/>
      <c r="CTK264" s="49"/>
      <c r="CTL264" s="49"/>
      <c r="CTM264" s="49"/>
      <c r="CTN264" s="49"/>
      <c r="CTO264" s="49"/>
      <c r="CTP264" s="49"/>
      <c r="CTQ264" s="49"/>
      <c r="CTR264" s="49"/>
      <c r="CTS264" s="49"/>
      <c r="CTT264" s="49"/>
      <c r="CTU264" s="49"/>
      <c r="CTV264" s="49"/>
      <c r="CTW264" s="49"/>
      <c r="CTX264" s="49"/>
      <c r="CTY264" s="49"/>
      <c r="CTZ264" s="49"/>
      <c r="CUA264" s="49"/>
      <c r="CUB264" s="49"/>
      <c r="CUC264" s="49"/>
      <c r="CUD264" s="49"/>
      <c r="CUE264" s="49"/>
      <c r="CUF264" s="49"/>
      <c r="CUG264" s="49"/>
      <c r="CUH264" s="49"/>
      <c r="CUI264" s="49"/>
      <c r="CUJ264" s="49"/>
      <c r="CUK264" s="49"/>
      <c r="CUL264" s="49"/>
      <c r="CUO264" s="49"/>
      <c r="CUR264" s="49"/>
      <c r="CUU264" s="49"/>
      <c r="CUX264" s="49"/>
      <c r="CVA264" s="49"/>
      <c r="CVD264" s="49"/>
      <c r="CVM264" s="49"/>
      <c r="CVP264" s="49"/>
      <c r="CVS264" s="49"/>
      <c r="CVV264" s="49"/>
      <c r="CWE264" s="49"/>
      <c r="CWK264" s="49"/>
      <c r="CWN264" s="49"/>
      <c r="CWQ264" s="49"/>
      <c r="CWT264" s="49"/>
      <c r="CWZ264" s="49"/>
      <c r="CXC264" s="49"/>
      <c r="CXI264" s="49"/>
      <c r="CXK264" s="49"/>
      <c r="CXL264" s="49"/>
      <c r="CXN264" s="49"/>
      <c r="CYE264" s="49"/>
      <c r="CYJ264" s="49"/>
      <c r="CYP264" s="49"/>
      <c r="CYS264" s="49"/>
      <c r="CYV264" s="49"/>
      <c r="CZD264" s="49"/>
      <c r="CZZ264" s="49"/>
      <c r="DAA264" s="49"/>
      <c r="DAB264" s="49"/>
      <c r="DAC264" s="49"/>
      <c r="DAD264" s="49"/>
      <c r="DAE264" s="49"/>
      <c r="DAW264" s="49"/>
      <c r="DAX264" s="49"/>
      <c r="DBA264" s="49"/>
      <c r="DBD264" s="49"/>
      <c r="DBF264" s="49"/>
      <c r="DBH264" s="49"/>
      <c r="DBK264" s="49"/>
      <c r="DBN264" s="49"/>
      <c r="DBQ264" s="49"/>
      <c r="DBT264" s="49"/>
      <c r="DBW264" s="49"/>
      <c r="DBZ264" s="49"/>
      <c r="DCC264" s="49"/>
      <c r="DCF264" s="49"/>
      <c r="DCH264" s="49"/>
      <c r="DCU264" s="49"/>
      <c r="DCV264" s="49"/>
      <c r="DCW264" s="49"/>
      <c r="DCX264" s="49"/>
      <c r="DCY264" s="49"/>
      <c r="DCZ264" s="49"/>
      <c r="DDA264" s="49"/>
      <c r="DDB264" s="49"/>
      <c r="DDC264" s="49"/>
      <c r="DDD264" s="49"/>
      <c r="DDE264" s="49"/>
      <c r="DDF264" s="49"/>
      <c r="DDG264" s="49"/>
      <c r="DDH264" s="49"/>
      <c r="DDI264" s="49"/>
      <c r="DDJ264" s="49"/>
      <c r="DDK264" s="49"/>
      <c r="DDL264" s="49"/>
      <c r="DDM264" s="49"/>
      <c r="DDN264" s="49"/>
      <c r="DDO264" s="49"/>
      <c r="DDP264" s="49"/>
      <c r="DDQ264" s="49"/>
      <c r="DDR264" s="49"/>
      <c r="DDS264" s="49"/>
      <c r="DDT264" s="49"/>
      <c r="DDU264" s="49"/>
      <c r="DDV264" s="49"/>
      <c r="DDW264" s="49"/>
      <c r="DDX264" s="49"/>
      <c r="DDY264" s="49"/>
      <c r="DDZ264" s="49"/>
      <c r="DEA264" s="49"/>
      <c r="DEB264" s="49"/>
      <c r="DEC264" s="49"/>
      <c r="DED264" s="49"/>
      <c r="DEE264" s="49"/>
      <c r="DEF264" s="49"/>
      <c r="DEG264" s="49"/>
      <c r="DEH264" s="49"/>
      <c r="DEK264" s="49"/>
      <c r="DEN264" s="49"/>
      <c r="DEQ264" s="49"/>
      <c r="DET264" s="49"/>
      <c r="DEW264" s="49"/>
      <c r="DEZ264" s="49"/>
      <c r="DFI264" s="49"/>
      <c r="DFL264" s="49"/>
      <c r="DFO264" s="49"/>
      <c r="DFR264" s="49"/>
      <c r="DGA264" s="49"/>
      <c r="DGG264" s="49"/>
      <c r="DGJ264" s="49"/>
      <c r="DGM264" s="49"/>
      <c r="DGP264" s="49"/>
      <c r="DGV264" s="49"/>
      <c r="DGY264" s="49"/>
      <c r="DHE264" s="49"/>
      <c r="DHG264" s="49"/>
      <c r="DHH264" s="49"/>
      <c r="DHJ264" s="49"/>
      <c r="DIA264" s="49"/>
      <c r="DIF264" s="49"/>
      <c r="DIL264" s="49"/>
      <c r="DIO264" s="49"/>
      <c r="DIR264" s="49"/>
      <c r="DIZ264" s="49"/>
      <c r="DJV264" s="49"/>
      <c r="DJW264" s="49"/>
      <c r="DJX264" s="49"/>
      <c r="DJY264" s="49"/>
      <c r="DJZ264" s="49"/>
      <c r="DKA264" s="49"/>
      <c r="DKS264" s="49"/>
      <c r="DKT264" s="49"/>
      <c r="DKW264" s="49"/>
      <c r="DKZ264" s="49"/>
      <c r="DLB264" s="49"/>
      <c r="DLD264" s="49"/>
      <c r="DLG264" s="49"/>
      <c r="DLJ264" s="49"/>
      <c r="DLM264" s="49"/>
      <c r="DLP264" s="49"/>
      <c r="DLS264" s="49"/>
      <c r="DLV264" s="49"/>
      <c r="DLY264" s="49"/>
      <c r="DMB264" s="49"/>
      <c r="DMD264" s="49"/>
      <c r="DMQ264" s="49"/>
      <c r="DMR264" s="49"/>
      <c r="DMS264" s="49"/>
      <c r="DMT264" s="49"/>
      <c r="DMU264" s="49"/>
      <c r="DMV264" s="49"/>
      <c r="DMW264" s="49"/>
      <c r="DMX264" s="49"/>
      <c r="DMY264" s="49"/>
      <c r="DMZ264" s="49"/>
      <c r="DNA264" s="49"/>
      <c r="DNB264" s="49"/>
      <c r="DNC264" s="49"/>
      <c r="DND264" s="49"/>
      <c r="DNE264" s="49"/>
      <c r="DNF264" s="49"/>
      <c r="DNG264" s="49"/>
      <c r="DNH264" s="49"/>
      <c r="DNI264" s="49"/>
      <c r="DNJ264" s="49"/>
      <c r="DNK264" s="49"/>
      <c r="DNL264" s="49"/>
      <c r="DNM264" s="49"/>
      <c r="DNN264" s="49"/>
      <c r="DNO264" s="49"/>
      <c r="DNP264" s="49"/>
      <c r="DNQ264" s="49"/>
      <c r="DNR264" s="49"/>
      <c r="DNS264" s="49"/>
      <c r="DNT264" s="49"/>
      <c r="DNU264" s="49"/>
      <c r="DNV264" s="49"/>
      <c r="DNW264" s="49"/>
      <c r="DNX264" s="49"/>
      <c r="DNY264" s="49"/>
      <c r="DNZ264" s="49"/>
      <c r="DOA264" s="49"/>
      <c r="DOB264" s="49"/>
      <c r="DOC264" s="49"/>
      <c r="DOD264" s="49"/>
      <c r="DOG264" s="49"/>
      <c r="DOJ264" s="49"/>
      <c r="DOM264" s="49"/>
      <c r="DOP264" s="49"/>
      <c r="DOS264" s="49"/>
      <c r="DOV264" s="49"/>
      <c r="DPE264" s="49"/>
      <c r="DPH264" s="49"/>
      <c r="DPK264" s="49"/>
      <c r="DPN264" s="49"/>
      <c r="DPW264" s="49"/>
      <c r="DQC264" s="49"/>
      <c r="DQF264" s="49"/>
      <c r="DQI264" s="49"/>
      <c r="DQL264" s="49"/>
      <c r="DQR264" s="49"/>
      <c r="DQU264" s="49"/>
      <c r="DRA264" s="49"/>
      <c r="DRC264" s="49"/>
      <c r="DRD264" s="49"/>
      <c r="DRF264" s="49"/>
      <c r="DRW264" s="49"/>
      <c r="DSB264" s="49"/>
      <c r="DSH264" s="49"/>
      <c r="DSK264" s="49"/>
      <c r="DSN264" s="49"/>
      <c r="DSV264" s="49"/>
      <c r="DTR264" s="49"/>
      <c r="DTS264" s="49"/>
      <c r="DTT264" s="49"/>
      <c r="DTU264" s="49"/>
      <c r="DTV264" s="49"/>
      <c r="DTW264" s="49"/>
      <c r="DUO264" s="49"/>
      <c r="DUP264" s="49"/>
      <c r="DUS264" s="49"/>
      <c r="DUV264" s="49"/>
      <c r="DUX264" s="49"/>
      <c r="DUZ264" s="49"/>
      <c r="DVC264" s="49"/>
      <c r="DVF264" s="49"/>
      <c r="DVI264" s="49"/>
      <c r="DVL264" s="49"/>
      <c r="DVO264" s="49"/>
      <c r="DVR264" s="49"/>
      <c r="DVU264" s="49"/>
      <c r="DVX264" s="49"/>
      <c r="DVZ264" s="49"/>
      <c r="DWM264" s="49"/>
      <c r="DWN264" s="49"/>
      <c r="DWO264" s="49"/>
      <c r="DWP264" s="49"/>
      <c r="DWQ264" s="49"/>
      <c r="DWR264" s="49"/>
      <c r="DWS264" s="49"/>
      <c r="DWT264" s="49"/>
      <c r="DWU264" s="49"/>
      <c r="DWV264" s="49"/>
      <c r="DWW264" s="49"/>
      <c r="DWX264" s="49"/>
      <c r="DWY264" s="49"/>
      <c r="DWZ264" s="49"/>
      <c r="DXA264" s="49"/>
      <c r="DXB264" s="49"/>
      <c r="DXC264" s="49"/>
      <c r="DXD264" s="49"/>
      <c r="DXE264" s="49"/>
      <c r="DXF264" s="49"/>
      <c r="DXG264" s="49"/>
      <c r="DXH264" s="49"/>
      <c r="DXI264" s="49"/>
      <c r="DXJ264" s="49"/>
      <c r="DXK264" s="49"/>
      <c r="DXL264" s="49"/>
      <c r="DXM264" s="49"/>
      <c r="DXN264" s="49"/>
      <c r="DXO264" s="49"/>
      <c r="DXP264" s="49"/>
      <c r="DXQ264" s="49"/>
      <c r="DXR264" s="49"/>
      <c r="DXS264" s="49"/>
      <c r="DXT264" s="49"/>
      <c r="DXU264" s="49"/>
      <c r="DXV264" s="49"/>
      <c r="DXW264" s="49"/>
      <c r="DXX264" s="49"/>
      <c r="DXY264" s="49"/>
      <c r="DXZ264" s="49"/>
      <c r="DYC264" s="49"/>
      <c r="DYF264" s="49"/>
      <c r="DYI264" s="49"/>
      <c r="DYL264" s="49"/>
      <c r="DYO264" s="49"/>
      <c r="DYR264" s="49"/>
      <c r="DZA264" s="49"/>
      <c r="DZD264" s="49"/>
      <c r="DZG264" s="49"/>
      <c r="DZJ264" s="49"/>
      <c r="DZS264" s="49"/>
      <c r="DZY264" s="49"/>
      <c r="EAB264" s="49"/>
      <c r="EAE264" s="49"/>
      <c r="EAH264" s="49"/>
      <c r="EAN264" s="49"/>
      <c r="EAQ264" s="49"/>
      <c r="EAW264" s="49"/>
      <c r="EAY264" s="49"/>
      <c r="EAZ264" s="49"/>
      <c r="EBB264" s="49"/>
      <c r="EBS264" s="49"/>
      <c r="EBX264" s="49"/>
      <c r="ECD264" s="49"/>
      <c r="ECG264" s="49"/>
      <c r="ECJ264" s="49"/>
      <c r="ECR264" s="49"/>
      <c r="EDN264" s="49"/>
      <c r="EDO264" s="49"/>
      <c r="EDP264" s="49"/>
      <c r="EDQ264" s="49"/>
      <c r="EDR264" s="49"/>
      <c r="EDS264" s="49"/>
      <c r="EEK264" s="49"/>
      <c r="EEL264" s="49"/>
      <c r="EEO264" s="49"/>
      <c r="EER264" s="49"/>
      <c r="EET264" s="49"/>
      <c r="EEV264" s="49"/>
      <c r="EEY264" s="49"/>
      <c r="EFB264" s="49"/>
      <c r="EFE264" s="49"/>
      <c r="EFH264" s="49"/>
      <c r="EFK264" s="49"/>
      <c r="EFN264" s="49"/>
      <c r="EFQ264" s="49"/>
      <c r="EFT264" s="49"/>
      <c r="EFV264" s="49"/>
      <c r="EGI264" s="49"/>
      <c r="EGJ264" s="49"/>
      <c r="EGK264" s="49"/>
      <c r="EGL264" s="49"/>
      <c r="EGM264" s="49"/>
      <c r="EGN264" s="49"/>
      <c r="EGO264" s="49"/>
      <c r="EGP264" s="49"/>
      <c r="EGQ264" s="49"/>
      <c r="EGR264" s="49"/>
      <c r="EGS264" s="49"/>
      <c r="EGT264" s="49"/>
      <c r="EGU264" s="49"/>
      <c r="EGV264" s="49"/>
      <c r="EGW264" s="49"/>
      <c r="EGX264" s="49"/>
      <c r="EGY264" s="49"/>
      <c r="EGZ264" s="49"/>
      <c r="EHA264" s="49"/>
      <c r="EHB264" s="49"/>
      <c r="EHC264" s="49"/>
      <c r="EHD264" s="49"/>
      <c r="EHE264" s="49"/>
      <c r="EHF264" s="49"/>
      <c r="EHG264" s="49"/>
      <c r="EHH264" s="49"/>
      <c r="EHI264" s="49"/>
      <c r="EHJ264" s="49"/>
      <c r="EHK264" s="49"/>
      <c r="EHL264" s="49"/>
      <c r="EHM264" s="49"/>
      <c r="EHN264" s="49"/>
      <c r="EHO264" s="49"/>
      <c r="EHP264" s="49"/>
      <c r="EHQ264" s="49"/>
      <c r="EHR264" s="49"/>
      <c r="EHS264" s="49"/>
      <c r="EHT264" s="49"/>
      <c r="EHU264" s="49"/>
      <c r="EHV264" s="49"/>
      <c r="EHY264" s="49"/>
      <c r="EIB264" s="49"/>
      <c r="EIE264" s="49"/>
      <c r="EIH264" s="49"/>
      <c r="EIK264" s="49"/>
      <c r="EIN264" s="49"/>
      <c r="EIW264" s="49"/>
      <c r="EIZ264" s="49"/>
      <c r="EJC264" s="49"/>
      <c r="EJF264" s="49"/>
      <c r="EJO264" s="49"/>
      <c r="EJU264" s="49"/>
      <c r="EJX264" s="49"/>
      <c r="EKA264" s="49"/>
      <c r="EKD264" s="49"/>
      <c r="EKJ264" s="49"/>
      <c r="EKM264" s="49"/>
      <c r="EKS264" s="49"/>
      <c r="EKU264" s="49"/>
      <c r="EKV264" s="49"/>
      <c r="EKX264" s="49"/>
      <c r="ELO264" s="49"/>
      <c r="ELT264" s="49"/>
      <c r="ELZ264" s="49"/>
      <c r="EMC264" s="49"/>
      <c r="EMF264" s="49"/>
      <c r="EMN264" s="49"/>
      <c r="ENJ264" s="49"/>
      <c r="ENK264" s="49"/>
      <c r="ENL264" s="49"/>
      <c r="ENM264" s="49"/>
      <c r="ENN264" s="49"/>
      <c r="ENO264" s="49"/>
      <c r="EOG264" s="49"/>
      <c r="EOH264" s="49"/>
      <c r="EOK264" s="49"/>
      <c r="EON264" s="49"/>
      <c r="EOP264" s="49"/>
      <c r="EOR264" s="49"/>
      <c r="EOU264" s="49"/>
      <c r="EOX264" s="49"/>
      <c r="EPA264" s="49"/>
      <c r="EPD264" s="49"/>
      <c r="EPG264" s="49"/>
      <c r="EPJ264" s="49"/>
      <c r="EPM264" s="49"/>
      <c r="EPP264" s="49"/>
      <c r="EPR264" s="49"/>
      <c r="EQE264" s="49"/>
      <c r="EQF264" s="49"/>
      <c r="EQG264" s="49"/>
      <c r="EQH264" s="49"/>
      <c r="EQI264" s="49"/>
      <c r="EQJ264" s="49"/>
      <c r="EQK264" s="49"/>
      <c r="EQL264" s="49"/>
      <c r="EQM264" s="49"/>
      <c r="EQN264" s="49"/>
      <c r="EQO264" s="49"/>
      <c r="EQP264" s="49"/>
      <c r="EQQ264" s="49"/>
      <c r="EQR264" s="49"/>
      <c r="EQS264" s="49"/>
      <c r="EQT264" s="49"/>
      <c r="EQU264" s="49"/>
      <c r="EQV264" s="49"/>
      <c r="EQW264" s="49"/>
      <c r="EQX264" s="49"/>
      <c r="EQY264" s="49"/>
      <c r="EQZ264" s="49"/>
      <c r="ERA264" s="49"/>
      <c r="ERB264" s="49"/>
      <c r="ERC264" s="49"/>
      <c r="ERD264" s="49"/>
      <c r="ERE264" s="49"/>
      <c r="ERF264" s="49"/>
      <c r="ERG264" s="49"/>
      <c r="ERH264" s="49"/>
      <c r="ERI264" s="49"/>
      <c r="ERJ264" s="49"/>
      <c r="ERK264" s="49"/>
      <c r="ERL264" s="49"/>
      <c r="ERM264" s="49"/>
      <c r="ERN264" s="49"/>
      <c r="ERO264" s="49"/>
      <c r="ERP264" s="49"/>
      <c r="ERQ264" s="49"/>
      <c r="ERR264" s="49"/>
      <c r="ERU264" s="49"/>
      <c r="ERX264" s="49"/>
      <c r="ESA264" s="49"/>
      <c r="ESD264" s="49"/>
      <c r="ESG264" s="49"/>
      <c r="ESJ264" s="49"/>
      <c r="ESS264" s="49"/>
      <c r="ESV264" s="49"/>
      <c r="ESY264" s="49"/>
      <c r="ETB264" s="49"/>
      <c r="ETK264" s="49"/>
      <c r="ETQ264" s="49"/>
      <c r="ETT264" s="49"/>
      <c r="ETW264" s="49"/>
      <c r="ETZ264" s="49"/>
      <c r="EUF264" s="49"/>
      <c r="EUI264" s="49"/>
      <c r="EUO264" s="49"/>
      <c r="EUQ264" s="49"/>
      <c r="EUR264" s="49"/>
      <c r="EUT264" s="49"/>
      <c r="EVK264" s="49"/>
      <c r="EVP264" s="49"/>
      <c r="EVV264" s="49"/>
      <c r="EVY264" s="49"/>
      <c r="EWB264" s="49"/>
      <c r="EWJ264" s="49"/>
      <c r="EXF264" s="49"/>
      <c r="EXG264" s="49"/>
      <c r="EXH264" s="49"/>
      <c r="EXI264" s="49"/>
      <c r="EXJ264" s="49"/>
      <c r="EXK264" s="49"/>
      <c r="EYC264" s="49"/>
      <c r="EYD264" s="49"/>
      <c r="EYG264" s="49"/>
      <c r="EYJ264" s="49"/>
      <c r="EYL264" s="49"/>
      <c r="EYN264" s="49"/>
      <c r="EYQ264" s="49"/>
      <c r="EYT264" s="49"/>
      <c r="EYW264" s="49"/>
      <c r="EYZ264" s="49"/>
      <c r="EZC264" s="49"/>
      <c r="EZF264" s="49"/>
      <c r="EZI264" s="49"/>
      <c r="EZL264" s="49"/>
      <c r="EZN264" s="49"/>
      <c r="FAA264" s="49"/>
      <c r="FAB264" s="49"/>
      <c r="FAC264" s="49"/>
      <c r="FAD264" s="49"/>
      <c r="FAE264" s="49"/>
      <c r="FAF264" s="49"/>
      <c r="FAG264" s="49"/>
      <c r="FAH264" s="49"/>
      <c r="FAI264" s="49"/>
      <c r="FAJ264" s="49"/>
      <c r="FAK264" s="49"/>
      <c r="FAL264" s="49"/>
      <c r="FAM264" s="49"/>
      <c r="FAN264" s="49"/>
      <c r="FAO264" s="49"/>
      <c r="FAP264" s="49"/>
      <c r="FAQ264" s="49"/>
      <c r="FAR264" s="49"/>
      <c r="FAS264" s="49"/>
      <c r="FAT264" s="49"/>
      <c r="FAU264" s="49"/>
      <c r="FAV264" s="49"/>
      <c r="FAW264" s="49"/>
      <c r="FAX264" s="49"/>
      <c r="FAY264" s="49"/>
      <c r="FAZ264" s="49"/>
      <c r="FBA264" s="49"/>
      <c r="FBB264" s="49"/>
      <c r="FBC264" s="49"/>
      <c r="FBD264" s="49"/>
      <c r="FBE264" s="49"/>
      <c r="FBF264" s="49"/>
      <c r="FBG264" s="49"/>
      <c r="FBH264" s="49"/>
      <c r="FBI264" s="49"/>
      <c r="FBJ264" s="49"/>
      <c r="FBK264" s="49"/>
      <c r="FBL264" s="49"/>
      <c r="FBM264" s="49"/>
      <c r="FBN264" s="49"/>
      <c r="FBQ264" s="49"/>
      <c r="FBT264" s="49"/>
      <c r="FBW264" s="49"/>
      <c r="FBZ264" s="49"/>
      <c r="FCC264" s="49"/>
      <c r="FCF264" s="49"/>
      <c r="FCO264" s="49"/>
      <c r="FCR264" s="49"/>
      <c r="FCU264" s="49"/>
      <c r="FCX264" s="49"/>
      <c r="FDG264" s="49"/>
      <c r="FDM264" s="49"/>
      <c r="FDP264" s="49"/>
      <c r="FDS264" s="49"/>
      <c r="FDV264" s="49"/>
      <c r="FEB264" s="49"/>
      <c r="FEE264" s="49"/>
      <c r="FEK264" s="49"/>
      <c r="FEM264" s="49"/>
      <c r="FEN264" s="49"/>
      <c r="FEP264" s="49"/>
      <c r="FFG264" s="49"/>
      <c r="FFL264" s="49"/>
      <c r="FFR264" s="49"/>
      <c r="FFU264" s="49"/>
      <c r="FFX264" s="49"/>
      <c r="FGF264" s="49"/>
      <c r="FHB264" s="49"/>
      <c r="FHC264" s="49"/>
      <c r="FHD264" s="49"/>
      <c r="FHE264" s="49"/>
      <c r="FHF264" s="49"/>
      <c r="FHG264" s="49"/>
      <c r="FHY264" s="49"/>
      <c r="FHZ264" s="49"/>
      <c r="FIC264" s="49"/>
      <c r="FIF264" s="49"/>
      <c r="FIH264" s="49"/>
      <c r="FIJ264" s="49"/>
      <c r="FIM264" s="49"/>
      <c r="FIP264" s="49"/>
      <c r="FIS264" s="49"/>
      <c r="FIV264" s="49"/>
      <c r="FIY264" s="49"/>
      <c r="FJB264" s="49"/>
      <c r="FJE264" s="49"/>
      <c r="FJH264" s="49"/>
      <c r="FJJ264" s="49"/>
      <c r="FJW264" s="49"/>
      <c r="FJX264" s="49"/>
      <c r="FJY264" s="49"/>
      <c r="FJZ264" s="49"/>
      <c r="FKA264" s="49"/>
      <c r="FKB264" s="49"/>
      <c r="FKC264" s="49"/>
      <c r="FKD264" s="49"/>
      <c r="FKE264" s="49"/>
      <c r="FKF264" s="49"/>
      <c r="FKG264" s="49"/>
      <c r="FKH264" s="49"/>
      <c r="FKI264" s="49"/>
      <c r="FKJ264" s="49"/>
      <c r="FKK264" s="49"/>
      <c r="FKL264" s="49"/>
      <c r="FKM264" s="49"/>
      <c r="FKN264" s="49"/>
      <c r="FKO264" s="49"/>
      <c r="FKP264" s="49"/>
      <c r="FKQ264" s="49"/>
      <c r="FKR264" s="49"/>
      <c r="FKS264" s="49"/>
      <c r="FKT264" s="49"/>
      <c r="FKU264" s="49"/>
      <c r="FKV264" s="49"/>
      <c r="FKW264" s="49"/>
      <c r="FKX264" s="49"/>
      <c r="FKY264" s="49"/>
      <c r="FKZ264" s="49"/>
      <c r="FLA264" s="49"/>
      <c r="FLB264" s="49"/>
      <c r="FLC264" s="49"/>
      <c r="FLD264" s="49"/>
      <c r="FLE264" s="49"/>
      <c r="FLF264" s="49"/>
      <c r="FLG264" s="49"/>
      <c r="FLH264" s="49"/>
      <c r="FLI264" s="49"/>
      <c r="FLJ264" s="49"/>
      <c r="FLM264" s="49"/>
      <c r="FLP264" s="49"/>
      <c r="FLS264" s="49"/>
      <c r="FLV264" s="49"/>
      <c r="FLY264" s="49"/>
      <c r="FMB264" s="49"/>
      <c r="FMK264" s="49"/>
      <c r="FMN264" s="49"/>
      <c r="FMQ264" s="49"/>
      <c r="FMT264" s="49"/>
      <c r="FNC264" s="49"/>
      <c r="FNI264" s="49"/>
      <c r="FNL264" s="49"/>
      <c r="FNO264" s="49"/>
      <c r="FNR264" s="49"/>
      <c r="FNX264" s="49"/>
      <c r="FOA264" s="49"/>
      <c r="FOG264" s="49"/>
      <c r="FOI264" s="49"/>
      <c r="FOJ264" s="49"/>
      <c r="FOL264" s="49"/>
      <c r="FPC264" s="49"/>
      <c r="FPH264" s="49"/>
      <c r="FPN264" s="49"/>
      <c r="FPQ264" s="49"/>
      <c r="FPT264" s="49"/>
      <c r="FQB264" s="49"/>
      <c r="FQX264" s="49"/>
      <c r="FQY264" s="49"/>
      <c r="FQZ264" s="49"/>
      <c r="FRA264" s="49"/>
      <c r="FRB264" s="49"/>
      <c r="FRC264" s="49"/>
      <c r="FRU264" s="49"/>
      <c r="FRV264" s="49"/>
      <c r="FRY264" s="49"/>
      <c r="FSB264" s="49"/>
      <c r="FSD264" s="49"/>
      <c r="FSF264" s="49"/>
      <c r="FSI264" s="49"/>
      <c r="FSL264" s="49"/>
      <c r="FSO264" s="49"/>
      <c r="FSR264" s="49"/>
      <c r="FSU264" s="49"/>
      <c r="FSX264" s="49"/>
      <c r="FTA264" s="49"/>
      <c r="FTD264" s="49"/>
      <c r="FTF264" s="49"/>
      <c r="FTS264" s="49"/>
      <c r="FTT264" s="49"/>
      <c r="FTU264" s="49"/>
      <c r="FTV264" s="49"/>
      <c r="FTW264" s="49"/>
      <c r="FTX264" s="49"/>
      <c r="FTY264" s="49"/>
      <c r="FTZ264" s="49"/>
      <c r="FUA264" s="49"/>
      <c r="FUB264" s="49"/>
      <c r="FUC264" s="49"/>
      <c r="FUD264" s="49"/>
      <c r="FUE264" s="49"/>
      <c r="FUF264" s="49"/>
      <c r="FUG264" s="49"/>
      <c r="FUH264" s="49"/>
      <c r="FUI264" s="49"/>
      <c r="FUJ264" s="49"/>
      <c r="FUK264" s="49"/>
      <c r="FUL264" s="49"/>
      <c r="FUM264" s="49"/>
      <c r="FUN264" s="49"/>
      <c r="FUO264" s="49"/>
      <c r="FUP264" s="49"/>
      <c r="FUQ264" s="49"/>
      <c r="FUR264" s="49"/>
      <c r="FUS264" s="49"/>
      <c r="FUT264" s="49"/>
      <c r="FUU264" s="49"/>
      <c r="FUV264" s="49"/>
      <c r="FUW264" s="49"/>
      <c r="FUX264" s="49"/>
      <c r="FUY264" s="49"/>
      <c r="FUZ264" s="49"/>
      <c r="FVA264" s="49"/>
      <c r="FVB264" s="49"/>
      <c r="FVC264" s="49"/>
      <c r="FVD264" s="49"/>
      <c r="FVE264" s="49"/>
      <c r="FVF264" s="49"/>
      <c r="FVI264" s="49"/>
      <c r="FVL264" s="49"/>
      <c r="FVO264" s="49"/>
      <c r="FVR264" s="49"/>
      <c r="FVU264" s="49"/>
      <c r="FVX264" s="49"/>
      <c r="FWG264" s="49"/>
      <c r="FWJ264" s="49"/>
      <c r="FWM264" s="49"/>
      <c r="FWP264" s="49"/>
      <c r="FWY264" s="49"/>
      <c r="FXE264" s="49"/>
      <c r="FXH264" s="49"/>
      <c r="FXK264" s="49"/>
      <c r="FXN264" s="49"/>
      <c r="FXT264" s="49"/>
      <c r="FXW264" s="49"/>
      <c r="FYC264" s="49"/>
      <c r="FYE264" s="49"/>
      <c r="FYF264" s="49"/>
      <c r="FYH264" s="49"/>
      <c r="FYY264" s="49"/>
      <c r="FZD264" s="49"/>
      <c r="FZJ264" s="49"/>
      <c r="FZM264" s="49"/>
      <c r="FZP264" s="49"/>
      <c r="FZX264" s="49"/>
      <c r="GAT264" s="49"/>
      <c r="GAU264" s="49"/>
      <c r="GAV264" s="49"/>
      <c r="GAW264" s="49"/>
      <c r="GAX264" s="49"/>
      <c r="GAY264" s="49"/>
      <c r="GBQ264" s="49"/>
      <c r="GBR264" s="49"/>
      <c r="GBU264" s="49"/>
      <c r="GBX264" s="49"/>
      <c r="GBZ264" s="49"/>
      <c r="GCB264" s="49"/>
      <c r="GCE264" s="49"/>
      <c r="GCH264" s="49"/>
      <c r="GCK264" s="49"/>
      <c r="GCN264" s="49"/>
      <c r="GCQ264" s="49"/>
      <c r="GCT264" s="49"/>
      <c r="GCW264" s="49"/>
      <c r="GCZ264" s="49"/>
      <c r="GDB264" s="49"/>
      <c r="GDO264" s="49"/>
      <c r="GDP264" s="49"/>
      <c r="GDQ264" s="49"/>
      <c r="GDR264" s="49"/>
      <c r="GDS264" s="49"/>
      <c r="GDT264" s="49"/>
      <c r="GDU264" s="49"/>
      <c r="GDV264" s="49"/>
      <c r="GDW264" s="49"/>
      <c r="GDX264" s="49"/>
      <c r="GDY264" s="49"/>
      <c r="GDZ264" s="49"/>
      <c r="GEA264" s="49"/>
      <c r="GEB264" s="49"/>
      <c r="GEC264" s="49"/>
      <c r="GED264" s="49"/>
      <c r="GEE264" s="49"/>
      <c r="GEF264" s="49"/>
      <c r="GEG264" s="49"/>
      <c r="GEH264" s="49"/>
      <c r="GEI264" s="49"/>
      <c r="GEJ264" s="49"/>
      <c r="GEK264" s="49"/>
      <c r="GEL264" s="49"/>
      <c r="GEM264" s="49"/>
      <c r="GEN264" s="49"/>
      <c r="GEO264" s="49"/>
      <c r="GEP264" s="49"/>
      <c r="GEQ264" s="49"/>
      <c r="GER264" s="49"/>
      <c r="GES264" s="49"/>
      <c r="GET264" s="49"/>
      <c r="GEU264" s="49"/>
      <c r="GEV264" s="49"/>
      <c r="GEW264" s="49"/>
      <c r="GEX264" s="49"/>
      <c r="GEY264" s="49"/>
      <c r="GEZ264" s="49"/>
      <c r="GFA264" s="49"/>
      <c r="GFB264" s="49"/>
      <c r="GFE264" s="49"/>
      <c r="GFH264" s="49"/>
      <c r="GFK264" s="49"/>
      <c r="GFN264" s="49"/>
      <c r="GFQ264" s="49"/>
      <c r="GFT264" s="49"/>
      <c r="GGC264" s="49"/>
      <c r="GGF264" s="49"/>
      <c r="GGI264" s="49"/>
      <c r="GGL264" s="49"/>
      <c r="GGU264" s="49"/>
      <c r="GHA264" s="49"/>
      <c r="GHD264" s="49"/>
      <c r="GHG264" s="49"/>
      <c r="GHJ264" s="49"/>
      <c r="GHP264" s="49"/>
      <c r="GHS264" s="49"/>
      <c r="GHY264" s="49"/>
      <c r="GIA264" s="49"/>
      <c r="GIB264" s="49"/>
      <c r="GID264" s="49"/>
      <c r="GIU264" s="49"/>
      <c r="GIZ264" s="49"/>
      <c r="GJF264" s="49"/>
      <c r="GJI264" s="49"/>
      <c r="GJL264" s="49"/>
      <c r="GJT264" s="49"/>
      <c r="GKP264" s="49"/>
      <c r="GKQ264" s="49"/>
      <c r="GKR264" s="49"/>
      <c r="GKS264" s="49"/>
      <c r="GKT264" s="49"/>
      <c r="GKU264" s="49"/>
      <c r="GLM264" s="49"/>
      <c r="GLN264" s="49"/>
      <c r="GLQ264" s="49"/>
      <c r="GLT264" s="49"/>
      <c r="GLV264" s="49"/>
      <c r="GLX264" s="49"/>
      <c r="GMA264" s="49"/>
      <c r="GMD264" s="49"/>
      <c r="GMG264" s="49"/>
      <c r="GMJ264" s="49"/>
      <c r="GMM264" s="49"/>
      <c r="GMP264" s="49"/>
      <c r="GMS264" s="49"/>
      <c r="GMV264" s="49"/>
      <c r="GMX264" s="49"/>
      <c r="GNK264" s="49"/>
      <c r="GNL264" s="49"/>
      <c r="GNM264" s="49"/>
      <c r="GNN264" s="49"/>
      <c r="GNO264" s="49"/>
      <c r="GNP264" s="49"/>
      <c r="GNQ264" s="49"/>
      <c r="GNR264" s="49"/>
      <c r="GNS264" s="49"/>
      <c r="GNT264" s="49"/>
      <c r="GNU264" s="49"/>
      <c r="GNV264" s="49"/>
      <c r="GNW264" s="49"/>
      <c r="GNX264" s="49"/>
      <c r="GNY264" s="49"/>
      <c r="GNZ264" s="49"/>
      <c r="GOA264" s="49"/>
      <c r="GOB264" s="49"/>
      <c r="GOC264" s="49"/>
      <c r="GOD264" s="49"/>
      <c r="GOE264" s="49"/>
      <c r="GOF264" s="49"/>
      <c r="GOG264" s="49"/>
      <c r="GOH264" s="49"/>
      <c r="GOI264" s="49"/>
      <c r="GOJ264" s="49"/>
      <c r="GOK264" s="49"/>
      <c r="GOL264" s="49"/>
      <c r="GOM264" s="49"/>
      <c r="GON264" s="49"/>
      <c r="GOO264" s="49"/>
      <c r="GOP264" s="49"/>
      <c r="GOQ264" s="49"/>
      <c r="GOR264" s="49"/>
      <c r="GOS264" s="49"/>
      <c r="GOT264" s="49"/>
      <c r="GOU264" s="49"/>
      <c r="GOV264" s="49"/>
      <c r="GOW264" s="49"/>
      <c r="GOX264" s="49"/>
      <c r="GPA264" s="49"/>
      <c r="GPD264" s="49"/>
      <c r="GPG264" s="49"/>
      <c r="GPJ264" s="49"/>
      <c r="GPM264" s="49"/>
      <c r="GPP264" s="49"/>
      <c r="GPY264" s="49"/>
      <c r="GQB264" s="49"/>
      <c r="GQE264" s="49"/>
      <c r="GQH264" s="49"/>
      <c r="GQQ264" s="49"/>
      <c r="GQW264" s="49"/>
      <c r="GQZ264" s="49"/>
      <c r="GRC264" s="49"/>
      <c r="GRF264" s="49"/>
      <c r="GRL264" s="49"/>
      <c r="GRO264" s="49"/>
      <c r="GRU264" s="49"/>
      <c r="GRW264" s="49"/>
      <c r="GRX264" s="49"/>
      <c r="GRZ264" s="49"/>
      <c r="GSQ264" s="49"/>
      <c r="GSV264" s="49"/>
      <c r="GTB264" s="49"/>
      <c r="GTE264" s="49"/>
      <c r="GTH264" s="49"/>
      <c r="GTP264" s="49"/>
      <c r="GUL264" s="49"/>
      <c r="GUM264" s="49"/>
      <c r="GUN264" s="49"/>
      <c r="GUO264" s="49"/>
      <c r="GUP264" s="49"/>
      <c r="GUQ264" s="49"/>
      <c r="GVI264" s="49"/>
      <c r="GVJ264" s="49"/>
      <c r="GVM264" s="49"/>
      <c r="GVP264" s="49"/>
      <c r="GVR264" s="49"/>
      <c r="GVT264" s="49"/>
      <c r="GVW264" s="49"/>
      <c r="GVZ264" s="49"/>
      <c r="GWC264" s="49"/>
      <c r="GWF264" s="49"/>
      <c r="GWI264" s="49"/>
      <c r="GWL264" s="49"/>
      <c r="GWO264" s="49"/>
      <c r="GWR264" s="49"/>
      <c r="GWT264" s="49"/>
      <c r="GXG264" s="49"/>
      <c r="GXH264" s="49"/>
      <c r="GXI264" s="49"/>
      <c r="GXJ264" s="49"/>
      <c r="GXK264" s="49"/>
      <c r="GXL264" s="49"/>
      <c r="GXM264" s="49"/>
      <c r="GXN264" s="49"/>
      <c r="GXO264" s="49"/>
      <c r="GXP264" s="49"/>
      <c r="GXQ264" s="49"/>
      <c r="GXR264" s="49"/>
      <c r="GXS264" s="49"/>
      <c r="GXT264" s="49"/>
      <c r="GXU264" s="49"/>
      <c r="GXV264" s="49"/>
      <c r="GXW264" s="49"/>
      <c r="GXX264" s="49"/>
      <c r="GXY264" s="49"/>
      <c r="GXZ264" s="49"/>
      <c r="GYA264" s="49"/>
      <c r="GYB264" s="49"/>
      <c r="GYC264" s="49"/>
      <c r="GYD264" s="49"/>
      <c r="GYE264" s="49"/>
      <c r="GYF264" s="49"/>
      <c r="GYG264" s="49"/>
      <c r="GYH264" s="49"/>
      <c r="GYI264" s="49"/>
      <c r="GYJ264" s="49"/>
      <c r="GYK264" s="49"/>
      <c r="GYL264" s="49"/>
      <c r="GYM264" s="49"/>
      <c r="GYN264" s="49"/>
      <c r="GYO264" s="49"/>
      <c r="GYP264" s="49"/>
      <c r="GYQ264" s="49"/>
      <c r="GYR264" s="49"/>
      <c r="GYS264" s="49"/>
      <c r="GYT264" s="49"/>
      <c r="GYW264" s="49"/>
      <c r="GYZ264" s="49"/>
      <c r="GZC264" s="49"/>
      <c r="GZF264" s="49"/>
      <c r="GZI264" s="49"/>
      <c r="GZL264" s="49"/>
      <c r="GZU264" s="49"/>
      <c r="GZX264" s="49"/>
      <c r="HAA264" s="49"/>
      <c r="HAD264" s="49"/>
      <c r="HAM264" s="49"/>
      <c r="HAS264" s="49"/>
      <c r="HAV264" s="49"/>
      <c r="HAY264" s="49"/>
      <c r="HBB264" s="49"/>
      <c r="HBH264" s="49"/>
      <c r="HBK264" s="49"/>
      <c r="HBQ264" s="49"/>
      <c r="HBS264" s="49"/>
      <c r="HBT264" s="49"/>
      <c r="HBV264" s="49"/>
      <c r="HCM264" s="49"/>
      <c r="HCR264" s="49"/>
      <c r="HCX264" s="49"/>
      <c r="HDA264" s="49"/>
      <c r="HDD264" s="49"/>
      <c r="HDL264" s="49"/>
      <c r="HEH264" s="49"/>
      <c r="HEI264" s="49"/>
      <c r="HEJ264" s="49"/>
      <c r="HEK264" s="49"/>
      <c r="HEL264" s="49"/>
      <c r="HEM264" s="49"/>
      <c r="HFE264" s="49"/>
      <c r="HFF264" s="49"/>
      <c r="HFI264" s="49"/>
      <c r="HFL264" s="49"/>
      <c r="HFN264" s="49"/>
      <c r="HFP264" s="49"/>
      <c r="HFS264" s="49"/>
      <c r="HFV264" s="49"/>
      <c r="HFY264" s="49"/>
      <c r="HGB264" s="49"/>
      <c r="HGE264" s="49"/>
      <c r="HGH264" s="49"/>
      <c r="HGK264" s="49"/>
      <c r="HGN264" s="49"/>
      <c r="HGP264" s="49"/>
      <c r="HHC264" s="49"/>
      <c r="HHD264" s="49"/>
      <c r="HHE264" s="49"/>
      <c r="HHF264" s="49"/>
      <c r="HHG264" s="49"/>
      <c r="HHH264" s="49"/>
      <c r="HHI264" s="49"/>
      <c r="HHJ264" s="49"/>
      <c r="HHK264" s="49"/>
      <c r="HHL264" s="49"/>
      <c r="HHM264" s="49"/>
      <c r="HHN264" s="49"/>
      <c r="HHO264" s="49"/>
      <c r="HHP264" s="49"/>
      <c r="HHQ264" s="49"/>
      <c r="HHR264" s="49"/>
      <c r="HHS264" s="49"/>
      <c r="HHT264" s="49"/>
      <c r="HHU264" s="49"/>
      <c r="HHV264" s="49"/>
      <c r="HHW264" s="49"/>
      <c r="HHX264" s="49"/>
      <c r="HHY264" s="49"/>
      <c r="HHZ264" s="49"/>
      <c r="HIA264" s="49"/>
      <c r="HIB264" s="49"/>
      <c r="HIC264" s="49"/>
      <c r="HID264" s="49"/>
      <c r="HIE264" s="49"/>
      <c r="HIF264" s="49"/>
      <c r="HIG264" s="49"/>
      <c r="HIH264" s="49"/>
      <c r="HII264" s="49"/>
      <c r="HIJ264" s="49"/>
      <c r="HIK264" s="49"/>
      <c r="HIL264" s="49"/>
      <c r="HIM264" s="49"/>
      <c r="HIN264" s="49"/>
      <c r="HIO264" s="49"/>
      <c r="HIP264" s="49"/>
      <c r="HIS264" s="49"/>
      <c r="HIV264" s="49"/>
      <c r="HIY264" s="49"/>
      <c r="HJB264" s="49"/>
      <c r="HJE264" s="49"/>
      <c r="HJH264" s="49"/>
      <c r="HJQ264" s="49"/>
      <c r="HJT264" s="49"/>
      <c r="HJW264" s="49"/>
      <c r="HJZ264" s="49"/>
      <c r="HKI264" s="49"/>
      <c r="HKO264" s="49"/>
      <c r="HKR264" s="49"/>
      <c r="HKU264" s="49"/>
      <c r="HKX264" s="49"/>
      <c r="HLD264" s="49"/>
      <c r="HLG264" s="49"/>
      <c r="HLM264" s="49"/>
      <c r="HLO264" s="49"/>
      <c r="HLP264" s="49"/>
      <c r="HLR264" s="49"/>
      <c r="HMI264" s="49"/>
      <c r="HMN264" s="49"/>
      <c r="HMT264" s="49"/>
      <c r="HMW264" s="49"/>
      <c r="HMZ264" s="49"/>
      <c r="HNH264" s="49"/>
      <c r="HOD264" s="49"/>
      <c r="HOE264" s="49"/>
      <c r="HOF264" s="49"/>
      <c r="HOG264" s="49"/>
      <c r="HOH264" s="49"/>
      <c r="HOI264" s="49"/>
      <c r="HPA264" s="49"/>
      <c r="HPB264" s="49"/>
      <c r="HPE264" s="49"/>
      <c r="HPH264" s="49"/>
      <c r="HPJ264" s="49"/>
      <c r="HPL264" s="49"/>
      <c r="HPO264" s="49"/>
      <c r="HPR264" s="49"/>
      <c r="HPU264" s="49"/>
      <c r="HPX264" s="49"/>
      <c r="HQA264" s="49"/>
      <c r="HQD264" s="49"/>
      <c r="HQG264" s="49"/>
      <c r="HQJ264" s="49"/>
      <c r="HQL264" s="49"/>
      <c r="HQY264" s="49"/>
      <c r="HQZ264" s="49"/>
      <c r="HRA264" s="49"/>
      <c r="HRB264" s="49"/>
      <c r="HRC264" s="49"/>
      <c r="HRD264" s="49"/>
      <c r="HRE264" s="49"/>
      <c r="HRF264" s="49"/>
      <c r="HRG264" s="49"/>
      <c r="HRH264" s="49"/>
      <c r="HRI264" s="49"/>
      <c r="HRJ264" s="49"/>
      <c r="HRK264" s="49"/>
      <c r="HRL264" s="49"/>
      <c r="HRM264" s="49"/>
      <c r="HRN264" s="49"/>
      <c r="HRO264" s="49"/>
      <c r="HRP264" s="49"/>
      <c r="HRQ264" s="49"/>
      <c r="HRR264" s="49"/>
      <c r="HRS264" s="49"/>
      <c r="HRT264" s="49"/>
      <c r="HRU264" s="49"/>
      <c r="HRV264" s="49"/>
      <c r="HRW264" s="49"/>
      <c r="HRX264" s="49"/>
      <c r="HRY264" s="49"/>
      <c r="HRZ264" s="49"/>
      <c r="HSA264" s="49"/>
      <c r="HSB264" s="49"/>
      <c r="HSC264" s="49"/>
      <c r="HSD264" s="49"/>
      <c r="HSE264" s="49"/>
      <c r="HSF264" s="49"/>
      <c r="HSG264" s="49"/>
      <c r="HSH264" s="49"/>
      <c r="HSI264" s="49"/>
      <c r="HSJ264" s="49"/>
      <c r="HSK264" s="49"/>
      <c r="HSL264" s="49"/>
      <c r="HSO264" s="49"/>
      <c r="HSR264" s="49"/>
      <c r="HSU264" s="49"/>
      <c r="HSX264" s="49"/>
      <c r="HTA264" s="49"/>
      <c r="HTD264" s="49"/>
      <c r="HTM264" s="49"/>
      <c r="HTP264" s="49"/>
      <c r="HTS264" s="49"/>
      <c r="HTV264" s="49"/>
      <c r="HUE264" s="49"/>
      <c r="HUK264" s="49"/>
      <c r="HUN264" s="49"/>
      <c r="HUQ264" s="49"/>
      <c r="HUT264" s="49"/>
      <c r="HUZ264" s="49"/>
      <c r="HVC264" s="49"/>
      <c r="HVI264" s="49"/>
      <c r="HVK264" s="49"/>
      <c r="HVL264" s="49"/>
      <c r="HVN264" s="49"/>
      <c r="HWE264" s="49"/>
      <c r="HWJ264" s="49"/>
      <c r="HWP264" s="49"/>
      <c r="HWS264" s="49"/>
      <c r="HWV264" s="49"/>
      <c r="HXD264" s="49"/>
      <c r="HXZ264" s="49"/>
      <c r="HYA264" s="49"/>
      <c r="HYB264" s="49"/>
      <c r="HYC264" s="49"/>
      <c r="HYD264" s="49"/>
      <c r="HYE264" s="49"/>
      <c r="HYW264" s="49"/>
      <c r="HYX264" s="49"/>
      <c r="HZA264" s="49"/>
      <c r="HZD264" s="49"/>
      <c r="HZF264" s="49"/>
      <c r="HZH264" s="49"/>
      <c r="HZK264" s="49"/>
      <c r="HZN264" s="49"/>
      <c r="HZQ264" s="49"/>
      <c r="HZT264" s="49"/>
      <c r="HZW264" s="49"/>
      <c r="HZZ264" s="49"/>
      <c r="IAC264" s="49"/>
      <c r="IAF264" s="49"/>
      <c r="IAH264" s="49"/>
      <c r="IAU264" s="49"/>
      <c r="IAV264" s="49"/>
      <c r="IAW264" s="49"/>
      <c r="IAX264" s="49"/>
      <c r="IAY264" s="49"/>
      <c r="IAZ264" s="49"/>
      <c r="IBA264" s="49"/>
      <c r="IBB264" s="49"/>
      <c r="IBC264" s="49"/>
      <c r="IBD264" s="49"/>
      <c r="IBE264" s="49"/>
      <c r="IBF264" s="49"/>
      <c r="IBG264" s="49"/>
      <c r="IBH264" s="49"/>
      <c r="IBI264" s="49"/>
      <c r="IBJ264" s="49"/>
      <c r="IBK264" s="49"/>
      <c r="IBL264" s="49"/>
      <c r="IBM264" s="49"/>
      <c r="IBN264" s="49"/>
      <c r="IBO264" s="49"/>
      <c r="IBP264" s="49"/>
      <c r="IBQ264" s="49"/>
      <c r="IBR264" s="49"/>
      <c r="IBS264" s="49"/>
      <c r="IBT264" s="49"/>
      <c r="IBU264" s="49"/>
      <c r="IBV264" s="49"/>
      <c r="IBW264" s="49"/>
      <c r="IBX264" s="49"/>
      <c r="IBY264" s="49"/>
      <c r="IBZ264" s="49"/>
      <c r="ICA264" s="49"/>
      <c r="ICB264" s="49"/>
      <c r="ICC264" s="49"/>
      <c r="ICD264" s="49"/>
      <c r="ICE264" s="49"/>
      <c r="ICF264" s="49"/>
      <c r="ICG264" s="49"/>
      <c r="ICH264" s="49"/>
      <c r="ICK264" s="49"/>
      <c r="ICN264" s="49"/>
      <c r="ICQ264" s="49"/>
      <c r="ICT264" s="49"/>
      <c r="ICW264" s="49"/>
      <c r="ICZ264" s="49"/>
      <c r="IDI264" s="49"/>
      <c r="IDL264" s="49"/>
      <c r="IDO264" s="49"/>
      <c r="IDR264" s="49"/>
      <c r="IEA264" s="49"/>
      <c r="IEG264" s="49"/>
      <c r="IEJ264" s="49"/>
      <c r="IEM264" s="49"/>
      <c r="IEP264" s="49"/>
      <c r="IEV264" s="49"/>
      <c r="IEY264" s="49"/>
      <c r="IFE264" s="49"/>
      <c r="IFG264" s="49"/>
      <c r="IFH264" s="49"/>
      <c r="IFJ264" s="49"/>
      <c r="IGA264" s="49"/>
      <c r="IGF264" s="49"/>
      <c r="IGL264" s="49"/>
      <c r="IGO264" s="49"/>
      <c r="IGR264" s="49"/>
      <c r="IGZ264" s="49"/>
      <c r="IHV264" s="49"/>
      <c r="IHW264" s="49"/>
      <c r="IHX264" s="49"/>
      <c r="IHY264" s="49"/>
      <c r="IHZ264" s="49"/>
      <c r="IIA264" s="49"/>
      <c r="IIS264" s="49"/>
      <c r="IIT264" s="49"/>
      <c r="IIW264" s="49"/>
      <c r="IIZ264" s="49"/>
      <c r="IJB264" s="49"/>
      <c r="IJD264" s="49"/>
      <c r="IJG264" s="49"/>
      <c r="IJJ264" s="49"/>
      <c r="IJM264" s="49"/>
      <c r="IJP264" s="49"/>
      <c r="IJS264" s="49"/>
      <c r="IJV264" s="49"/>
      <c r="IJY264" s="49"/>
      <c r="IKB264" s="49"/>
      <c r="IKD264" s="49"/>
      <c r="IKQ264" s="49"/>
      <c r="IKR264" s="49"/>
      <c r="IKS264" s="49"/>
      <c r="IKT264" s="49"/>
      <c r="IKU264" s="49"/>
      <c r="IKV264" s="49"/>
      <c r="IKW264" s="49"/>
      <c r="IKX264" s="49"/>
      <c r="IKY264" s="49"/>
      <c r="IKZ264" s="49"/>
      <c r="ILA264" s="49"/>
      <c r="ILB264" s="49"/>
      <c r="ILC264" s="49"/>
      <c r="ILD264" s="49"/>
      <c r="ILE264" s="49"/>
      <c r="ILF264" s="49"/>
      <c r="ILG264" s="49"/>
      <c r="ILH264" s="49"/>
      <c r="ILI264" s="49"/>
      <c r="ILJ264" s="49"/>
      <c r="ILK264" s="49"/>
      <c r="ILL264" s="49"/>
      <c r="ILM264" s="49"/>
      <c r="ILN264" s="49"/>
      <c r="ILO264" s="49"/>
      <c r="ILP264" s="49"/>
      <c r="ILQ264" s="49"/>
      <c r="ILR264" s="49"/>
      <c r="ILS264" s="49"/>
      <c r="ILT264" s="49"/>
      <c r="ILU264" s="49"/>
      <c r="ILV264" s="49"/>
      <c r="ILW264" s="49"/>
      <c r="ILX264" s="49"/>
      <c r="ILY264" s="49"/>
      <c r="ILZ264" s="49"/>
      <c r="IMA264" s="49"/>
      <c r="IMB264" s="49"/>
      <c r="IMC264" s="49"/>
      <c r="IMD264" s="49"/>
      <c r="IMG264" s="49"/>
      <c r="IMJ264" s="49"/>
      <c r="IMM264" s="49"/>
      <c r="IMP264" s="49"/>
      <c r="IMS264" s="49"/>
      <c r="IMV264" s="49"/>
      <c r="INE264" s="49"/>
      <c r="INH264" s="49"/>
      <c r="INK264" s="49"/>
      <c r="INN264" s="49"/>
      <c r="INW264" s="49"/>
      <c r="IOC264" s="49"/>
      <c r="IOF264" s="49"/>
      <c r="IOI264" s="49"/>
      <c r="IOL264" s="49"/>
      <c r="IOR264" s="49"/>
      <c r="IOU264" s="49"/>
      <c r="IPA264" s="49"/>
      <c r="IPC264" s="49"/>
      <c r="IPD264" s="49"/>
      <c r="IPF264" s="49"/>
      <c r="IPW264" s="49"/>
      <c r="IQB264" s="49"/>
      <c r="IQH264" s="49"/>
      <c r="IQK264" s="49"/>
      <c r="IQN264" s="49"/>
      <c r="IQV264" s="49"/>
      <c r="IRR264" s="49"/>
      <c r="IRS264" s="49"/>
      <c r="IRT264" s="49"/>
      <c r="IRU264" s="49"/>
      <c r="IRV264" s="49"/>
      <c r="IRW264" s="49"/>
      <c r="ISO264" s="49"/>
      <c r="ISP264" s="49"/>
      <c r="ISS264" s="49"/>
      <c r="ISV264" s="49"/>
      <c r="ISX264" s="49"/>
      <c r="ISZ264" s="49"/>
      <c r="ITC264" s="49"/>
      <c r="ITF264" s="49"/>
      <c r="ITI264" s="49"/>
      <c r="ITL264" s="49"/>
      <c r="ITO264" s="49"/>
      <c r="ITR264" s="49"/>
      <c r="ITU264" s="49"/>
      <c r="ITX264" s="49"/>
      <c r="ITZ264" s="49"/>
      <c r="IUM264" s="49"/>
      <c r="IUN264" s="49"/>
      <c r="IUO264" s="49"/>
      <c r="IUP264" s="49"/>
      <c r="IUQ264" s="49"/>
      <c r="IUR264" s="49"/>
      <c r="IUS264" s="49"/>
      <c r="IUT264" s="49"/>
      <c r="IUU264" s="49"/>
      <c r="IUV264" s="49"/>
      <c r="IUW264" s="49"/>
      <c r="IUX264" s="49"/>
      <c r="IUY264" s="49"/>
      <c r="IUZ264" s="49"/>
      <c r="IVA264" s="49"/>
      <c r="IVB264" s="49"/>
      <c r="IVC264" s="49"/>
      <c r="IVD264" s="49"/>
      <c r="IVE264" s="49"/>
      <c r="IVF264" s="49"/>
      <c r="IVG264" s="49"/>
      <c r="IVH264" s="49"/>
      <c r="IVI264" s="49"/>
      <c r="IVJ264" s="49"/>
      <c r="IVK264" s="49"/>
      <c r="IVL264" s="49"/>
      <c r="IVM264" s="49"/>
      <c r="IVN264" s="49"/>
      <c r="IVO264" s="49"/>
      <c r="IVP264" s="49"/>
      <c r="IVQ264" s="49"/>
      <c r="IVR264" s="49"/>
      <c r="IVS264" s="49"/>
      <c r="IVT264" s="49"/>
      <c r="IVU264" s="49"/>
      <c r="IVV264" s="49"/>
      <c r="IVW264" s="49"/>
      <c r="IVX264" s="49"/>
      <c r="IVY264" s="49"/>
      <c r="IVZ264" s="49"/>
      <c r="IWC264" s="49"/>
      <c r="IWF264" s="49"/>
      <c r="IWI264" s="49"/>
      <c r="IWL264" s="49"/>
      <c r="IWO264" s="49"/>
      <c r="IWR264" s="49"/>
      <c r="IXA264" s="49"/>
      <c r="IXD264" s="49"/>
      <c r="IXG264" s="49"/>
      <c r="IXJ264" s="49"/>
      <c r="IXS264" s="49"/>
      <c r="IXY264" s="49"/>
      <c r="IYB264" s="49"/>
      <c r="IYE264" s="49"/>
      <c r="IYH264" s="49"/>
      <c r="IYN264" s="49"/>
      <c r="IYQ264" s="49"/>
      <c r="IYW264" s="49"/>
      <c r="IYY264" s="49"/>
      <c r="IYZ264" s="49"/>
      <c r="IZB264" s="49"/>
      <c r="IZS264" s="49"/>
      <c r="IZX264" s="49"/>
      <c r="JAD264" s="49"/>
      <c r="JAG264" s="49"/>
      <c r="JAJ264" s="49"/>
      <c r="JAR264" s="49"/>
      <c r="JBN264" s="49"/>
      <c r="JBO264" s="49"/>
      <c r="JBP264" s="49"/>
      <c r="JBQ264" s="49"/>
      <c r="JBR264" s="49"/>
      <c r="JBS264" s="49"/>
      <c r="JCK264" s="49"/>
      <c r="JCL264" s="49"/>
      <c r="JCO264" s="49"/>
      <c r="JCR264" s="49"/>
      <c r="JCT264" s="49"/>
      <c r="JCV264" s="49"/>
      <c r="JCY264" s="49"/>
      <c r="JDB264" s="49"/>
      <c r="JDE264" s="49"/>
      <c r="JDH264" s="49"/>
      <c r="JDK264" s="49"/>
      <c r="JDN264" s="49"/>
      <c r="JDQ264" s="49"/>
      <c r="JDT264" s="49"/>
      <c r="JDV264" s="49"/>
      <c r="JEI264" s="49"/>
      <c r="JEJ264" s="49"/>
      <c r="JEK264" s="49"/>
      <c r="JEL264" s="49"/>
      <c r="JEM264" s="49"/>
      <c r="JEN264" s="49"/>
      <c r="JEO264" s="49"/>
      <c r="JEP264" s="49"/>
      <c r="JEQ264" s="49"/>
      <c r="JER264" s="49"/>
      <c r="JES264" s="49"/>
      <c r="JET264" s="49"/>
      <c r="JEU264" s="49"/>
      <c r="JEV264" s="49"/>
      <c r="JEW264" s="49"/>
      <c r="JEX264" s="49"/>
      <c r="JEY264" s="49"/>
      <c r="JEZ264" s="49"/>
      <c r="JFA264" s="49"/>
      <c r="JFB264" s="49"/>
      <c r="JFC264" s="49"/>
      <c r="JFD264" s="49"/>
      <c r="JFE264" s="49"/>
      <c r="JFF264" s="49"/>
      <c r="JFG264" s="49"/>
      <c r="JFH264" s="49"/>
      <c r="JFI264" s="49"/>
      <c r="JFJ264" s="49"/>
      <c r="JFK264" s="49"/>
      <c r="JFL264" s="49"/>
      <c r="JFM264" s="49"/>
      <c r="JFN264" s="49"/>
      <c r="JFO264" s="49"/>
      <c r="JFP264" s="49"/>
      <c r="JFQ264" s="49"/>
      <c r="JFR264" s="49"/>
      <c r="JFS264" s="49"/>
      <c r="JFT264" s="49"/>
      <c r="JFU264" s="49"/>
      <c r="JFV264" s="49"/>
      <c r="JFY264" s="49"/>
      <c r="JGB264" s="49"/>
      <c r="JGE264" s="49"/>
      <c r="JGH264" s="49"/>
      <c r="JGK264" s="49"/>
      <c r="JGN264" s="49"/>
      <c r="JGW264" s="49"/>
      <c r="JGZ264" s="49"/>
      <c r="JHC264" s="49"/>
      <c r="JHF264" s="49"/>
      <c r="JHO264" s="49"/>
      <c r="JHU264" s="49"/>
      <c r="JHX264" s="49"/>
      <c r="JIA264" s="49"/>
      <c r="JID264" s="49"/>
      <c r="JIJ264" s="49"/>
      <c r="JIM264" s="49"/>
      <c r="JIS264" s="49"/>
      <c r="JIU264" s="49"/>
      <c r="JIV264" s="49"/>
      <c r="JIX264" s="49"/>
      <c r="JJO264" s="49"/>
      <c r="JJT264" s="49"/>
      <c r="JJZ264" s="49"/>
      <c r="JKC264" s="49"/>
      <c r="JKF264" s="49"/>
      <c r="JKN264" s="49"/>
      <c r="JLJ264" s="49"/>
      <c r="JLK264" s="49"/>
      <c r="JLL264" s="49"/>
      <c r="JLM264" s="49"/>
      <c r="JLN264" s="49"/>
      <c r="JLO264" s="49"/>
      <c r="JMG264" s="49"/>
      <c r="JMH264" s="49"/>
      <c r="JMK264" s="49"/>
      <c r="JMN264" s="49"/>
      <c r="JMP264" s="49"/>
      <c r="JMR264" s="49"/>
      <c r="JMU264" s="49"/>
      <c r="JMX264" s="49"/>
      <c r="JNA264" s="49"/>
      <c r="JND264" s="49"/>
      <c r="JNG264" s="49"/>
      <c r="JNJ264" s="49"/>
      <c r="JNM264" s="49"/>
      <c r="JNP264" s="49"/>
      <c r="JNR264" s="49"/>
      <c r="JOE264" s="49"/>
      <c r="JOF264" s="49"/>
      <c r="JOG264" s="49"/>
      <c r="JOH264" s="49"/>
      <c r="JOI264" s="49"/>
      <c r="JOJ264" s="49"/>
      <c r="JOK264" s="49"/>
      <c r="JOL264" s="49"/>
      <c r="JOM264" s="49"/>
      <c r="JON264" s="49"/>
      <c r="JOO264" s="49"/>
      <c r="JOP264" s="49"/>
      <c r="JOQ264" s="49"/>
      <c r="JOR264" s="49"/>
      <c r="JOS264" s="49"/>
      <c r="JOT264" s="49"/>
      <c r="JOU264" s="49"/>
      <c r="JOV264" s="49"/>
      <c r="JOW264" s="49"/>
      <c r="JOX264" s="49"/>
      <c r="JOY264" s="49"/>
      <c r="JOZ264" s="49"/>
      <c r="JPA264" s="49"/>
      <c r="JPB264" s="49"/>
      <c r="JPC264" s="49"/>
      <c r="JPD264" s="49"/>
      <c r="JPE264" s="49"/>
      <c r="JPF264" s="49"/>
      <c r="JPG264" s="49"/>
      <c r="JPH264" s="49"/>
      <c r="JPI264" s="49"/>
      <c r="JPJ264" s="49"/>
      <c r="JPK264" s="49"/>
      <c r="JPL264" s="49"/>
      <c r="JPM264" s="49"/>
      <c r="JPN264" s="49"/>
      <c r="JPO264" s="49"/>
      <c r="JPP264" s="49"/>
      <c r="JPQ264" s="49"/>
      <c r="JPR264" s="49"/>
      <c r="JPU264" s="49"/>
      <c r="JPX264" s="49"/>
      <c r="JQA264" s="49"/>
      <c r="JQD264" s="49"/>
      <c r="JQG264" s="49"/>
      <c r="JQJ264" s="49"/>
      <c r="JQS264" s="49"/>
      <c r="JQV264" s="49"/>
      <c r="JQY264" s="49"/>
      <c r="JRB264" s="49"/>
      <c r="JRK264" s="49"/>
      <c r="JRQ264" s="49"/>
      <c r="JRT264" s="49"/>
      <c r="JRW264" s="49"/>
      <c r="JRZ264" s="49"/>
      <c r="JSF264" s="49"/>
      <c r="JSI264" s="49"/>
      <c r="JSO264" s="49"/>
      <c r="JSQ264" s="49"/>
      <c r="JSR264" s="49"/>
      <c r="JST264" s="49"/>
      <c r="JTK264" s="49"/>
      <c r="JTP264" s="49"/>
      <c r="JTV264" s="49"/>
      <c r="JTY264" s="49"/>
      <c r="JUB264" s="49"/>
      <c r="JUJ264" s="49"/>
      <c r="JVF264" s="49"/>
      <c r="JVG264" s="49"/>
      <c r="JVH264" s="49"/>
      <c r="JVI264" s="49"/>
      <c r="JVJ264" s="49"/>
      <c r="JVK264" s="49"/>
      <c r="JWC264" s="49"/>
      <c r="JWD264" s="49"/>
      <c r="JWG264" s="49"/>
      <c r="JWJ264" s="49"/>
      <c r="JWL264" s="49"/>
      <c r="JWN264" s="49"/>
      <c r="JWQ264" s="49"/>
      <c r="JWT264" s="49"/>
      <c r="JWW264" s="49"/>
      <c r="JWZ264" s="49"/>
      <c r="JXC264" s="49"/>
      <c r="JXF264" s="49"/>
      <c r="JXI264" s="49"/>
      <c r="JXL264" s="49"/>
      <c r="JXN264" s="49"/>
      <c r="JYA264" s="49"/>
      <c r="JYB264" s="49"/>
      <c r="JYC264" s="49"/>
      <c r="JYD264" s="49"/>
      <c r="JYE264" s="49"/>
      <c r="JYF264" s="49"/>
      <c r="JYG264" s="49"/>
      <c r="JYH264" s="49"/>
      <c r="JYI264" s="49"/>
      <c r="JYJ264" s="49"/>
      <c r="JYK264" s="49"/>
      <c r="JYL264" s="49"/>
      <c r="JYM264" s="49"/>
      <c r="JYN264" s="49"/>
      <c r="JYO264" s="49"/>
      <c r="JYP264" s="49"/>
      <c r="JYQ264" s="49"/>
      <c r="JYR264" s="49"/>
      <c r="JYS264" s="49"/>
      <c r="JYT264" s="49"/>
      <c r="JYU264" s="49"/>
      <c r="JYV264" s="49"/>
      <c r="JYW264" s="49"/>
      <c r="JYX264" s="49"/>
      <c r="JYY264" s="49"/>
      <c r="JYZ264" s="49"/>
      <c r="JZA264" s="49"/>
      <c r="JZB264" s="49"/>
      <c r="JZC264" s="49"/>
      <c r="JZD264" s="49"/>
      <c r="JZE264" s="49"/>
      <c r="JZF264" s="49"/>
      <c r="JZG264" s="49"/>
      <c r="JZH264" s="49"/>
      <c r="JZI264" s="49"/>
      <c r="JZJ264" s="49"/>
      <c r="JZK264" s="49"/>
      <c r="JZL264" s="49"/>
      <c r="JZM264" s="49"/>
      <c r="JZN264" s="49"/>
      <c r="JZQ264" s="49"/>
      <c r="JZT264" s="49"/>
      <c r="JZW264" s="49"/>
      <c r="JZZ264" s="49"/>
      <c r="KAC264" s="49"/>
      <c r="KAF264" s="49"/>
      <c r="KAO264" s="49"/>
      <c r="KAR264" s="49"/>
      <c r="KAU264" s="49"/>
      <c r="KAX264" s="49"/>
      <c r="KBG264" s="49"/>
      <c r="KBM264" s="49"/>
      <c r="KBP264" s="49"/>
      <c r="KBS264" s="49"/>
      <c r="KBV264" s="49"/>
      <c r="KCB264" s="49"/>
      <c r="KCE264" s="49"/>
      <c r="KCK264" s="49"/>
      <c r="KCM264" s="49"/>
      <c r="KCN264" s="49"/>
      <c r="KCP264" s="49"/>
      <c r="KDG264" s="49"/>
      <c r="KDL264" s="49"/>
      <c r="KDR264" s="49"/>
      <c r="KDU264" s="49"/>
      <c r="KDX264" s="49"/>
      <c r="KEF264" s="49"/>
      <c r="KFB264" s="49"/>
      <c r="KFC264" s="49"/>
      <c r="KFD264" s="49"/>
      <c r="KFE264" s="49"/>
      <c r="KFF264" s="49"/>
      <c r="KFG264" s="49"/>
      <c r="KFY264" s="49"/>
      <c r="KFZ264" s="49"/>
      <c r="KGC264" s="49"/>
      <c r="KGF264" s="49"/>
      <c r="KGH264" s="49"/>
      <c r="KGJ264" s="49"/>
      <c r="KGM264" s="49"/>
      <c r="KGP264" s="49"/>
      <c r="KGS264" s="49"/>
      <c r="KGV264" s="49"/>
      <c r="KGY264" s="49"/>
      <c r="KHB264" s="49"/>
      <c r="KHE264" s="49"/>
      <c r="KHH264" s="49"/>
      <c r="KHJ264" s="49"/>
      <c r="KHW264" s="49"/>
      <c r="KHX264" s="49"/>
      <c r="KHY264" s="49"/>
      <c r="KHZ264" s="49"/>
      <c r="KIA264" s="49"/>
      <c r="KIB264" s="49"/>
      <c r="KIC264" s="49"/>
      <c r="KID264" s="49"/>
      <c r="KIE264" s="49"/>
      <c r="KIF264" s="49"/>
      <c r="KIG264" s="49"/>
      <c r="KIH264" s="49"/>
      <c r="KII264" s="49"/>
      <c r="KIJ264" s="49"/>
      <c r="KIK264" s="49"/>
      <c r="KIL264" s="49"/>
      <c r="KIM264" s="49"/>
      <c r="KIN264" s="49"/>
      <c r="KIO264" s="49"/>
      <c r="KIP264" s="49"/>
      <c r="KIQ264" s="49"/>
      <c r="KIR264" s="49"/>
      <c r="KIS264" s="49"/>
      <c r="KIT264" s="49"/>
      <c r="KIU264" s="49"/>
      <c r="KIV264" s="49"/>
      <c r="KIW264" s="49"/>
      <c r="KIX264" s="49"/>
      <c r="KIY264" s="49"/>
      <c r="KIZ264" s="49"/>
      <c r="KJA264" s="49"/>
      <c r="KJB264" s="49"/>
      <c r="KJC264" s="49"/>
      <c r="KJD264" s="49"/>
      <c r="KJE264" s="49"/>
      <c r="KJF264" s="49"/>
      <c r="KJG264" s="49"/>
      <c r="KJH264" s="49"/>
      <c r="KJI264" s="49"/>
      <c r="KJJ264" s="49"/>
      <c r="KJM264" s="49"/>
      <c r="KJP264" s="49"/>
      <c r="KJS264" s="49"/>
      <c r="KJV264" s="49"/>
      <c r="KJY264" s="49"/>
      <c r="KKB264" s="49"/>
      <c r="KKK264" s="49"/>
      <c r="KKN264" s="49"/>
      <c r="KKQ264" s="49"/>
      <c r="KKT264" s="49"/>
      <c r="KLC264" s="49"/>
      <c r="KLI264" s="49"/>
      <c r="KLL264" s="49"/>
      <c r="KLO264" s="49"/>
      <c r="KLR264" s="49"/>
      <c r="KLX264" s="49"/>
      <c r="KMA264" s="49"/>
      <c r="KMG264" s="49"/>
      <c r="KMI264" s="49"/>
      <c r="KMJ264" s="49"/>
      <c r="KML264" s="49"/>
      <c r="KNC264" s="49"/>
      <c r="KNH264" s="49"/>
      <c r="KNN264" s="49"/>
      <c r="KNQ264" s="49"/>
      <c r="KNT264" s="49"/>
      <c r="KOB264" s="49"/>
      <c r="KOX264" s="49"/>
      <c r="KOY264" s="49"/>
      <c r="KOZ264" s="49"/>
      <c r="KPA264" s="49"/>
      <c r="KPB264" s="49"/>
      <c r="KPC264" s="49"/>
      <c r="KPU264" s="49"/>
      <c r="KPV264" s="49"/>
      <c r="KPY264" s="49"/>
      <c r="KQB264" s="49"/>
      <c r="KQD264" s="49"/>
      <c r="KQF264" s="49"/>
      <c r="KQI264" s="49"/>
      <c r="KQL264" s="49"/>
      <c r="KQO264" s="49"/>
      <c r="KQR264" s="49"/>
      <c r="KQU264" s="49"/>
      <c r="KQX264" s="49"/>
      <c r="KRA264" s="49"/>
      <c r="KRD264" s="49"/>
      <c r="KRF264" s="49"/>
      <c r="KRS264" s="49"/>
      <c r="KRT264" s="49"/>
      <c r="KRU264" s="49"/>
      <c r="KRV264" s="49"/>
      <c r="KRW264" s="49"/>
      <c r="KRX264" s="49"/>
      <c r="KRY264" s="49"/>
      <c r="KRZ264" s="49"/>
      <c r="KSA264" s="49"/>
      <c r="KSB264" s="49"/>
      <c r="KSC264" s="49"/>
      <c r="KSD264" s="49"/>
      <c r="KSE264" s="49"/>
      <c r="KSF264" s="49"/>
      <c r="KSG264" s="49"/>
      <c r="KSH264" s="49"/>
      <c r="KSI264" s="49"/>
      <c r="KSJ264" s="49"/>
      <c r="KSK264" s="49"/>
      <c r="KSL264" s="49"/>
      <c r="KSM264" s="49"/>
      <c r="KSN264" s="49"/>
      <c r="KSO264" s="49"/>
      <c r="KSP264" s="49"/>
      <c r="KSQ264" s="49"/>
      <c r="KSR264" s="49"/>
      <c r="KSS264" s="49"/>
      <c r="KST264" s="49"/>
      <c r="KSU264" s="49"/>
      <c r="KSV264" s="49"/>
      <c r="KSW264" s="49"/>
      <c r="KSX264" s="49"/>
      <c r="KSY264" s="49"/>
      <c r="KSZ264" s="49"/>
      <c r="KTA264" s="49"/>
      <c r="KTB264" s="49"/>
      <c r="KTC264" s="49"/>
      <c r="KTD264" s="49"/>
      <c r="KTE264" s="49"/>
      <c r="KTF264" s="49"/>
      <c r="KTI264" s="49"/>
      <c r="KTL264" s="49"/>
      <c r="KTO264" s="49"/>
      <c r="KTR264" s="49"/>
      <c r="KTU264" s="49"/>
      <c r="KTX264" s="49"/>
      <c r="KUG264" s="49"/>
      <c r="KUJ264" s="49"/>
      <c r="KUM264" s="49"/>
      <c r="KUP264" s="49"/>
      <c r="KUY264" s="49"/>
      <c r="KVE264" s="49"/>
      <c r="KVH264" s="49"/>
      <c r="KVK264" s="49"/>
      <c r="KVN264" s="49"/>
      <c r="KVT264" s="49"/>
      <c r="KVW264" s="49"/>
      <c r="KWC264" s="49"/>
      <c r="KWE264" s="49"/>
      <c r="KWF264" s="49"/>
      <c r="KWH264" s="49"/>
      <c r="KWY264" s="49"/>
      <c r="KXD264" s="49"/>
      <c r="KXJ264" s="49"/>
      <c r="KXM264" s="49"/>
      <c r="KXP264" s="49"/>
      <c r="KXX264" s="49"/>
      <c r="KYT264" s="49"/>
      <c r="KYU264" s="49"/>
      <c r="KYV264" s="49"/>
      <c r="KYW264" s="49"/>
      <c r="KYX264" s="49"/>
      <c r="KYY264" s="49"/>
      <c r="KZQ264" s="49"/>
      <c r="KZR264" s="49"/>
      <c r="KZU264" s="49"/>
      <c r="KZX264" s="49"/>
      <c r="KZZ264" s="49"/>
      <c r="LAB264" s="49"/>
      <c r="LAE264" s="49"/>
      <c r="LAH264" s="49"/>
      <c r="LAK264" s="49"/>
      <c r="LAN264" s="49"/>
      <c r="LAQ264" s="49"/>
      <c r="LAT264" s="49"/>
      <c r="LAW264" s="49"/>
      <c r="LAZ264" s="49"/>
      <c r="LBB264" s="49"/>
      <c r="LBO264" s="49"/>
      <c r="LBP264" s="49"/>
      <c r="LBQ264" s="49"/>
      <c r="LBR264" s="49"/>
      <c r="LBS264" s="49"/>
      <c r="LBT264" s="49"/>
      <c r="LBU264" s="49"/>
      <c r="LBV264" s="49"/>
      <c r="LBW264" s="49"/>
      <c r="LBX264" s="49"/>
      <c r="LBY264" s="49"/>
      <c r="LBZ264" s="49"/>
      <c r="LCA264" s="49"/>
      <c r="LCB264" s="49"/>
      <c r="LCC264" s="49"/>
      <c r="LCD264" s="49"/>
      <c r="LCE264" s="49"/>
      <c r="LCF264" s="49"/>
      <c r="LCG264" s="49"/>
      <c r="LCH264" s="49"/>
      <c r="LCI264" s="49"/>
      <c r="LCJ264" s="49"/>
      <c r="LCK264" s="49"/>
      <c r="LCL264" s="49"/>
      <c r="LCM264" s="49"/>
      <c r="LCN264" s="49"/>
      <c r="LCO264" s="49"/>
      <c r="LCP264" s="49"/>
      <c r="LCQ264" s="49"/>
      <c r="LCR264" s="49"/>
      <c r="LCS264" s="49"/>
      <c r="LCT264" s="49"/>
      <c r="LCU264" s="49"/>
      <c r="LCV264" s="49"/>
      <c r="LCW264" s="49"/>
      <c r="LCX264" s="49"/>
      <c r="LCY264" s="49"/>
      <c r="LCZ264" s="49"/>
      <c r="LDA264" s="49"/>
      <c r="LDB264" s="49"/>
      <c r="LDE264" s="49"/>
      <c r="LDH264" s="49"/>
      <c r="LDK264" s="49"/>
      <c r="LDN264" s="49"/>
      <c r="LDQ264" s="49"/>
      <c r="LDT264" s="49"/>
      <c r="LEC264" s="49"/>
      <c r="LEF264" s="49"/>
      <c r="LEI264" s="49"/>
      <c r="LEL264" s="49"/>
      <c r="LEU264" s="49"/>
      <c r="LFA264" s="49"/>
      <c r="LFD264" s="49"/>
      <c r="LFG264" s="49"/>
      <c r="LFJ264" s="49"/>
      <c r="LFP264" s="49"/>
      <c r="LFS264" s="49"/>
      <c r="LFY264" s="49"/>
      <c r="LGA264" s="49"/>
      <c r="LGB264" s="49"/>
      <c r="LGD264" s="49"/>
      <c r="LGU264" s="49"/>
      <c r="LGZ264" s="49"/>
      <c r="LHF264" s="49"/>
      <c r="LHI264" s="49"/>
      <c r="LHL264" s="49"/>
      <c r="LHT264" s="49"/>
      <c r="LIP264" s="49"/>
      <c r="LIQ264" s="49"/>
      <c r="LIR264" s="49"/>
      <c r="LIS264" s="49"/>
      <c r="LIT264" s="49"/>
      <c r="LIU264" s="49"/>
      <c r="LJM264" s="49"/>
      <c r="LJN264" s="49"/>
      <c r="LJQ264" s="49"/>
      <c r="LJT264" s="49"/>
      <c r="LJV264" s="49"/>
      <c r="LJX264" s="49"/>
      <c r="LKA264" s="49"/>
      <c r="LKD264" s="49"/>
      <c r="LKG264" s="49"/>
      <c r="LKJ264" s="49"/>
      <c r="LKM264" s="49"/>
      <c r="LKP264" s="49"/>
      <c r="LKS264" s="49"/>
      <c r="LKV264" s="49"/>
      <c r="LKX264" s="49"/>
      <c r="LLK264" s="49"/>
      <c r="LLL264" s="49"/>
      <c r="LLM264" s="49"/>
      <c r="LLN264" s="49"/>
      <c r="LLO264" s="49"/>
      <c r="LLP264" s="49"/>
      <c r="LLQ264" s="49"/>
      <c r="LLR264" s="49"/>
      <c r="LLS264" s="49"/>
      <c r="LLT264" s="49"/>
      <c r="LLU264" s="49"/>
      <c r="LLV264" s="49"/>
      <c r="LLW264" s="49"/>
      <c r="LLX264" s="49"/>
      <c r="LLY264" s="49"/>
      <c r="LLZ264" s="49"/>
      <c r="LMA264" s="49"/>
      <c r="LMB264" s="49"/>
      <c r="LMC264" s="49"/>
      <c r="LMD264" s="49"/>
      <c r="LME264" s="49"/>
      <c r="LMF264" s="49"/>
      <c r="LMG264" s="49"/>
      <c r="LMH264" s="49"/>
      <c r="LMI264" s="49"/>
      <c r="LMJ264" s="49"/>
      <c r="LMK264" s="49"/>
      <c r="LML264" s="49"/>
      <c r="LMM264" s="49"/>
      <c r="LMN264" s="49"/>
      <c r="LMO264" s="49"/>
      <c r="LMP264" s="49"/>
      <c r="LMQ264" s="49"/>
      <c r="LMR264" s="49"/>
      <c r="LMS264" s="49"/>
      <c r="LMT264" s="49"/>
      <c r="LMU264" s="49"/>
      <c r="LMV264" s="49"/>
      <c r="LMW264" s="49"/>
      <c r="LMX264" s="49"/>
      <c r="LNA264" s="49"/>
      <c r="LND264" s="49"/>
      <c r="LNG264" s="49"/>
      <c r="LNJ264" s="49"/>
      <c r="LNM264" s="49"/>
      <c r="LNP264" s="49"/>
      <c r="LNY264" s="49"/>
      <c r="LOB264" s="49"/>
      <c r="LOE264" s="49"/>
      <c r="LOH264" s="49"/>
      <c r="LOQ264" s="49"/>
      <c r="LOW264" s="49"/>
      <c r="LOZ264" s="49"/>
      <c r="LPC264" s="49"/>
      <c r="LPF264" s="49"/>
      <c r="LPL264" s="49"/>
      <c r="LPO264" s="49"/>
      <c r="LPU264" s="49"/>
      <c r="LPW264" s="49"/>
      <c r="LPX264" s="49"/>
      <c r="LPZ264" s="49"/>
      <c r="LQQ264" s="49"/>
      <c r="LQV264" s="49"/>
      <c r="LRB264" s="49"/>
      <c r="LRE264" s="49"/>
      <c r="LRH264" s="49"/>
      <c r="LRP264" s="49"/>
      <c r="LSL264" s="49"/>
      <c r="LSM264" s="49"/>
      <c r="LSN264" s="49"/>
      <c r="LSO264" s="49"/>
      <c r="LSP264" s="49"/>
      <c r="LSQ264" s="49"/>
      <c r="LTI264" s="49"/>
      <c r="LTJ264" s="49"/>
      <c r="LTM264" s="49"/>
      <c r="LTP264" s="49"/>
      <c r="LTR264" s="49"/>
      <c r="LTT264" s="49"/>
      <c r="LTW264" s="49"/>
      <c r="LTZ264" s="49"/>
      <c r="LUC264" s="49"/>
      <c r="LUF264" s="49"/>
      <c r="LUI264" s="49"/>
      <c r="LUL264" s="49"/>
      <c r="LUO264" s="49"/>
      <c r="LUR264" s="49"/>
      <c r="LUT264" s="49"/>
      <c r="LVG264" s="49"/>
      <c r="LVH264" s="49"/>
      <c r="LVI264" s="49"/>
      <c r="LVJ264" s="49"/>
      <c r="LVK264" s="49"/>
      <c r="LVL264" s="49"/>
      <c r="LVM264" s="49"/>
      <c r="LVN264" s="49"/>
      <c r="LVO264" s="49"/>
      <c r="LVP264" s="49"/>
      <c r="LVQ264" s="49"/>
      <c r="LVR264" s="49"/>
      <c r="LVS264" s="49"/>
      <c r="LVT264" s="49"/>
      <c r="LVU264" s="49"/>
      <c r="LVV264" s="49"/>
      <c r="LVW264" s="49"/>
      <c r="LVX264" s="49"/>
      <c r="LVY264" s="49"/>
      <c r="LVZ264" s="49"/>
      <c r="LWA264" s="49"/>
      <c r="LWB264" s="49"/>
      <c r="LWC264" s="49"/>
      <c r="LWD264" s="49"/>
      <c r="LWE264" s="49"/>
      <c r="LWF264" s="49"/>
      <c r="LWG264" s="49"/>
      <c r="LWH264" s="49"/>
      <c r="LWI264" s="49"/>
      <c r="LWJ264" s="49"/>
      <c r="LWK264" s="49"/>
      <c r="LWL264" s="49"/>
      <c r="LWM264" s="49"/>
      <c r="LWN264" s="49"/>
      <c r="LWO264" s="49"/>
      <c r="LWP264" s="49"/>
      <c r="LWQ264" s="49"/>
      <c r="LWR264" s="49"/>
      <c r="LWS264" s="49"/>
      <c r="LWT264" s="49"/>
      <c r="LWW264" s="49"/>
      <c r="LWZ264" s="49"/>
      <c r="LXC264" s="49"/>
      <c r="LXF264" s="49"/>
      <c r="LXI264" s="49"/>
      <c r="LXL264" s="49"/>
      <c r="LXU264" s="49"/>
      <c r="LXX264" s="49"/>
      <c r="LYA264" s="49"/>
      <c r="LYD264" s="49"/>
      <c r="LYM264" s="49"/>
      <c r="LYS264" s="49"/>
      <c r="LYV264" s="49"/>
      <c r="LYY264" s="49"/>
      <c r="LZB264" s="49"/>
      <c r="LZH264" s="49"/>
      <c r="LZK264" s="49"/>
      <c r="LZQ264" s="49"/>
      <c r="LZS264" s="49"/>
      <c r="LZT264" s="49"/>
      <c r="LZV264" s="49"/>
      <c r="MAM264" s="49"/>
      <c r="MAR264" s="49"/>
      <c r="MAX264" s="49"/>
      <c r="MBA264" s="49"/>
      <c r="MBD264" s="49"/>
      <c r="MBL264" s="49"/>
      <c r="MCH264" s="49"/>
      <c r="MCI264" s="49"/>
      <c r="MCJ264" s="49"/>
      <c r="MCK264" s="49"/>
      <c r="MCL264" s="49"/>
      <c r="MCM264" s="49"/>
      <c r="MDE264" s="49"/>
      <c r="MDF264" s="49"/>
      <c r="MDI264" s="49"/>
      <c r="MDL264" s="49"/>
      <c r="MDN264" s="49"/>
      <c r="MDP264" s="49"/>
      <c r="MDS264" s="49"/>
      <c r="MDV264" s="49"/>
      <c r="MDY264" s="49"/>
      <c r="MEB264" s="49"/>
      <c r="MEE264" s="49"/>
      <c r="MEH264" s="49"/>
      <c r="MEK264" s="49"/>
      <c r="MEN264" s="49"/>
      <c r="MEP264" s="49"/>
      <c r="MFC264" s="49"/>
      <c r="MFD264" s="49"/>
      <c r="MFE264" s="49"/>
      <c r="MFF264" s="49"/>
      <c r="MFG264" s="49"/>
      <c r="MFH264" s="49"/>
      <c r="MFI264" s="49"/>
      <c r="MFJ264" s="49"/>
      <c r="MFK264" s="49"/>
      <c r="MFL264" s="49"/>
      <c r="MFM264" s="49"/>
      <c r="MFN264" s="49"/>
      <c r="MFO264" s="49"/>
      <c r="MFP264" s="49"/>
      <c r="MFQ264" s="49"/>
      <c r="MFR264" s="49"/>
      <c r="MFS264" s="49"/>
      <c r="MFT264" s="49"/>
      <c r="MFU264" s="49"/>
      <c r="MFV264" s="49"/>
      <c r="MFW264" s="49"/>
      <c r="MFX264" s="49"/>
      <c r="MFY264" s="49"/>
      <c r="MFZ264" s="49"/>
      <c r="MGA264" s="49"/>
      <c r="MGB264" s="49"/>
      <c r="MGC264" s="49"/>
      <c r="MGD264" s="49"/>
      <c r="MGE264" s="49"/>
      <c r="MGF264" s="49"/>
      <c r="MGG264" s="49"/>
      <c r="MGH264" s="49"/>
      <c r="MGI264" s="49"/>
      <c r="MGJ264" s="49"/>
      <c r="MGK264" s="49"/>
      <c r="MGL264" s="49"/>
      <c r="MGM264" s="49"/>
      <c r="MGN264" s="49"/>
      <c r="MGO264" s="49"/>
      <c r="MGP264" s="49"/>
      <c r="MGS264" s="49"/>
      <c r="MGV264" s="49"/>
      <c r="MGY264" s="49"/>
      <c r="MHB264" s="49"/>
      <c r="MHE264" s="49"/>
      <c r="MHH264" s="49"/>
      <c r="MHQ264" s="49"/>
      <c r="MHT264" s="49"/>
      <c r="MHW264" s="49"/>
      <c r="MHZ264" s="49"/>
      <c r="MII264" s="49"/>
      <c r="MIO264" s="49"/>
      <c r="MIR264" s="49"/>
      <c r="MIU264" s="49"/>
      <c r="MIX264" s="49"/>
      <c r="MJD264" s="49"/>
      <c r="MJG264" s="49"/>
      <c r="MJM264" s="49"/>
      <c r="MJO264" s="49"/>
      <c r="MJP264" s="49"/>
      <c r="MJR264" s="49"/>
      <c r="MKI264" s="49"/>
      <c r="MKN264" s="49"/>
      <c r="MKT264" s="49"/>
      <c r="MKW264" s="49"/>
      <c r="MKZ264" s="49"/>
      <c r="MLH264" s="49"/>
      <c r="MMD264" s="49"/>
      <c r="MME264" s="49"/>
      <c r="MMF264" s="49"/>
      <c r="MMG264" s="49"/>
      <c r="MMH264" s="49"/>
      <c r="MMI264" s="49"/>
      <c r="MNA264" s="49"/>
      <c r="MNB264" s="49"/>
      <c r="MNE264" s="49"/>
      <c r="MNH264" s="49"/>
      <c r="MNJ264" s="49"/>
      <c r="MNL264" s="49"/>
      <c r="MNO264" s="49"/>
      <c r="MNR264" s="49"/>
      <c r="MNU264" s="49"/>
      <c r="MNX264" s="49"/>
      <c r="MOA264" s="49"/>
      <c r="MOD264" s="49"/>
      <c r="MOG264" s="49"/>
      <c r="MOJ264" s="49"/>
      <c r="MOL264" s="49"/>
      <c r="MOY264" s="49"/>
      <c r="MOZ264" s="49"/>
      <c r="MPA264" s="49"/>
      <c r="MPB264" s="49"/>
      <c r="MPC264" s="49"/>
      <c r="MPD264" s="49"/>
      <c r="MPE264" s="49"/>
      <c r="MPF264" s="49"/>
      <c r="MPG264" s="49"/>
      <c r="MPH264" s="49"/>
      <c r="MPI264" s="49"/>
      <c r="MPJ264" s="49"/>
      <c r="MPK264" s="49"/>
      <c r="MPL264" s="49"/>
      <c r="MPM264" s="49"/>
      <c r="MPN264" s="49"/>
      <c r="MPO264" s="49"/>
      <c r="MPP264" s="49"/>
      <c r="MPQ264" s="49"/>
      <c r="MPR264" s="49"/>
      <c r="MPS264" s="49"/>
      <c r="MPT264" s="49"/>
      <c r="MPU264" s="49"/>
      <c r="MPV264" s="49"/>
      <c r="MPW264" s="49"/>
      <c r="MPX264" s="49"/>
      <c r="MPY264" s="49"/>
      <c r="MPZ264" s="49"/>
      <c r="MQA264" s="49"/>
      <c r="MQB264" s="49"/>
      <c r="MQC264" s="49"/>
      <c r="MQD264" s="49"/>
      <c r="MQE264" s="49"/>
      <c r="MQF264" s="49"/>
      <c r="MQG264" s="49"/>
      <c r="MQH264" s="49"/>
      <c r="MQI264" s="49"/>
      <c r="MQJ264" s="49"/>
      <c r="MQK264" s="49"/>
      <c r="MQL264" s="49"/>
      <c r="MQO264" s="49"/>
      <c r="MQR264" s="49"/>
      <c r="MQU264" s="49"/>
      <c r="MQX264" s="49"/>
      <c r="MRA264" s="49"/>
      <c r="MRD264" s="49"/>
      <c r="MRM264" s="49"/>
      <c r="MRP264" s="49"/>
      <c r="MRS264" s="49"/>
      <c r="MRV264" s="49"/>
      <c r="MSE264" s="49"/>
      <c r="MSK264" s="49"/>
      <c r="MSN264" s="49"/>
      <c r="MSQ264" s="49"/>
      <c r="MST264" s="49"/>
      <c r="MSZ264" s="49"/>
      <c r="MTC264" s="49"/>
      <c r="MTI264" s="49"/>
      <c r="MTK264" s="49"/>
      <c r="MTL264" s="49"/>
      <c r="MTN264" s="49"/>
      <c r="MUE264" s="49"/>
      <c r="MUJ264" s="49"/>
      <c r="MUP264" s="49"/>
      <c r="MUS264" s="49"/>
      <c r="MUV264" s="49"/>
      <c r="MVD264" s="49"/>
      <c r="MVZ264" s="49"/>
      <c r="MWA264" s="49"/>
      <c r="MWB264" s="49"/>
      <c r="MWC264" s="49"/>
      <c r="MWD264" s="49"/>
      <c r="MWE264" s="49"/>
      <c r="MWW264" s="49"/>
      <c r="MWX264" s="49"/>
      <c r="MXA264" s="49"/>
      <c r="MXD264" s="49"/>
      <c r="MXF264" s="49"/>
      <c r="MXH264" s="49"/>
      <c r="MXK264" s="49"/>
      <c r="MXN264" s="49"/>
      <c r="MXQ264" s="49"/>
      <c r="MXT264" s="49"/>
      <c r="MXW264" s="49"/>
      <c r="MXZ264" s="49"/>
      <c r="MYC264" s="49"/>
      <c r="MYF264" s="49"/>
      <c r="MYH264" s="49"/>
      <c r="MYU264" s="49"/>
      <c r="MYV264" s="49"/>
      <c r="MYW264" s="49"/>
      <c r="MYX264" s="49"/>
      <c r="MYY264" s="49"/>
      <c r="MYZ264" s="49"/>
      <c r="MZA264" s="49"/>
      <c r="MZB264" s="49"/>
      <c r="MZC264" s="49"/>
      <c r="MZD264" s="49"/>
      <c r="MZE264" s="49"/>
      <c r="MZF264" s="49"/>
      <c r="MZG264" s="49"/>
      <c r="MZH264" s="49"/>
      <c r="MZI264" s="49"/>
      <c r="MZJ264" s="49"/>
      <c r="MZK264" s="49"/>
      <c r="MZL264" s="49"/>
      <c r="MZM264" s="49"/>
      <c r="MZN264" s="49"/>
      <c r="MZO264" s="49"/>
      <c r="MZP264" s="49"/>
      <c r="MZQ264" s="49"/>
      <c r="MZR264" s="49"/>
      <c r="MZS264" s="49"/>
      <c r="MZT264" s="49"/>
      <c r="MZU264" s="49"/>
      <c r="MZV264" s="49"/>
      <c r="MZW264" s="49"/>
      <c r="MZX264" s="49"/>
      <c r="MZY264" s="49"/>
      <c r="MZZ264" s="49"/>
      <c r="NAA264" s="49"/>
      <c r="NAB264" s="49"/>
      <c r="NAC264" s="49"/>
      <c r="NAD264" s="49"/>
      <c r="NAE264" s="49"/>
      <c r="NAF264" s="49"/>
      <c r="NAG264" s="49"/>
      <c r="NAH264" s="49"/>
      <c r="NAK264" s="49"/>
      <c r="NAN264" s="49"/>
      <c r="NAQ264" s="49"/>
      <c r="NAT264" s="49"/>
      <c r="NAW264" s="49"/>
      <c r="NAZ264" s="49"/>
      <c r="NBI264" s="49"/>
      <c r="NBL264" s="49"/>
      <c r="NBO264" s="49"/>
      <c r="NBR264" s="49"/>
      <c r="NCA264" s="49"/>
      <c r="NCG264" s="49"/>
      <c r="NCJ264" s="49"/>
      <c r="NCM264" s="49"/>
      <c r="NCP264" s="49"/>
      <c r="NCV264" s="49"/>
      <c r="NCY264" s="49"/>
      <c r="NDE264" s="49"/>
      <c r="NDG264" s="49"/>
      <c r="NDH264" s="49"/>
      <c r="NDJ264" s="49"/>
      <c r="NEA264" s="49"/>
      <c r="NEF264" s="49"/>
      <c r="NEL264" s="49"/>
      <c r="NEO264" s="49"/>
      <c r="NER264" s="49"/>
      <c r="NEZ264" s="49"/>
      <c r="NFV264" s="49"/>
      <c r="NFW264" s="49"/>
      <c r="NFX264" s="49"/>
      <c r="NFY264" s="49"/>
      <c r="NFZ264" s="49"/>
      <c r="NGA264" s="49"/>
      <c r="NGS264" s="49"/>
      <c r="NGT264" s="49"/>
      <c r="NGW264" s="49"/>
      <c r="NGZ264" s="49"/>
      <c r="NHB264" s="49"/>
      <c r="NHD264" s="49"/>
      <c r="NHG264" s="49"/>
      <c r="NHJ264" s="49"/>
      <c r="NHM264" s="49"/>
      <c r="NHP264" s="49"/>
      <c r="NHS264" s="49"/>
      <c r="NHV264" s="49"/>
      <c r="NHY264" s="49"/>
      <c r="NIB264" s="49"/>
      <c r="NID264" s="49"/>
      <c r="NIQ264" s="49"/>
      <c r="NIR264" s="49"/>
      <c r="NIS264" s="49"/>
      <c r="NIT264" s="49"/>
      <c r="NIU264" s="49"/>
      <c r="NIV264" s="49"/>
      <c r="NIW264" s="49"/>
      <c r="NIX264" s="49"/>
      <c r="NIY264" s="49"/>
      <c r="NIZ264" s="49"/>
      <c r="NJA264" s="49"/>
      <c r="NJB264" s="49"/>
      <c r="NJC264" s="49"/>
      <c r="NJD264" s="49"/>
      <c r="NJE264" s="49"/>
      <c r="NJF264" s="49"/>
      <c r="NJG264" s="49"/>
      <c r="NJH264" s="49"/>
      <c r="NJI264" s="49"/>
      <c r="NJJ264" s="49"/>
      <c r="NJK264" s="49"/>
      <c r="NJL264" s="49"/>
      <c r="NJM264" s="49"/>
      <c r="NJN264" s="49"/>
      <c r="NJO264" s="49"/>
      <c r="NJP264" s="49"/>
      <c r="NJQ264" s="49"/>
      <c r="NJR264" s="49"/>
      <c r="NJS264" s="49"/>
      <c r="NJT264" s="49"/>
      <c r="NJU264" s="49"/>
      <c r="NJV264" s="49"/>
      <c r="NJW264" s="49"/>
      <c r="NJX264" s="49"/>
      <c r="NJY264" s="49"/>
      <c r="NJZ264" s="49"/>
      <c r="NKA264" s="49"/>
      <c r="NKB264" s="49"/>
      <c r="NKC264" s="49"/>
      <c r="NKD264" s="49"/>
      <c r="NKG264" s="49"/>
      <c r="NKJ264" s="49"/>
      <c r="NKM264" s="49"/>
      <c r="NKP264" s="49"/>
      <c r="NKS264" s="49"/>
      <c r="NKV264" s="49"/>
      <c r="NLE264" s="49"/>
      <c r="NLH264" s="49"/>
      <c r="NLK264" s="49"/>
      <c r="NLN264" s="49"/>
      <c r="NLW264" s="49"/>
      <c r="NMC264" s="49"/>
      <c r="NMF264" s="49"/>
      <c r="NMI264" s="49"/>
      <c r="NML264" s="49"/>
      <c r="NMR264" s="49"/>
      <c r="NMU264" s="49"/>
      <c r="NNA264" s="49"/>
      <c r="NNC264" s="49"/>
      <c r="NND264" s="49"/>
      <c r="NNF264" s="49"/>
      <c r="NNW264" s="49"/>
      <c r="NOB264" s="49"/>
      <c r="NOH264" s="49"/>
      <c r="NOK264" s="49"/>
      <c r="NON264" s="49"/>
      <c r="NOV264" s="49"/>
      <c r="NPR264" s="49"/>
      <c r="NPS264" s="49"/>
      <c r="NPT264" s="49"/>
      <c r="NPU264" s="49"/>
      <c r="NPV264" s="49"/>
      <c r="NPW264" s="49"/>
      <c r="NQO264" s="49"/>
      <c r="NQP264" s="49"/>
      <c r="NQS264" s="49"/>
      <c r="NQV264" s="49"/>
      <c r="NQX264" s="49"/>
      <c r="NQZ264" s="49"/>
      <c r="NRC264" s="49"/>
      <c r="NRF264" s="49"/>
      <c r="NRI264" s="49"/>
      <c r="NRL264" s="49"/>
      <c r="NRO264" s="49"/>
      <c r="NRR264" s="49"/>
      <c r="NRU264" s="49"/>
      <c r="NRX264" s="49"/>
      <c r="NRZ264" s="49"/>
      <c r="NSM264" s="49"/>
      <c r="NSN264" s="49"/>
      <c r="NSO264" s="49"/>
      <c r="NSP264" s="49"/>
      <c r="NSQ264" s="49"/>
      <c r="NSR264" s="49"/>
      <c r="NSS264" s="49"/>
      <c r="NST264" s="49"/>
      <c r="NSU264" s="49"/>
      <c r="NSV264" s="49"/>
      <c r="NSW264" s="49"/>
      <c r="NSX264" s="49"/>
      <c r="NSY264" s="49"/>
      <c r="NSZ264" s="49"/>
      <c r="NTA264" s="49"/>
      <c r="NTB264" s="49"/>
      <c r="NTC264" s="49"/>
      <c r="NTD264" s="49"/>
      <c r="NTE264" s="49"/>
      <c r="NTF264" s="49"/>
      <c r="NTG264" s="49"/>
      <c r="NTH264" s="49"/>
      <c r="NTI264" s="49"/>
      <c r="NTJ264" s="49"/>
      <c r="NTK264" s="49"/>
      <c r="NTL264" s="49"/>
      <c r="NTM264" s="49"/>
      <c r="NTN264" s="49"/>
      <c r="NTO264" s="49"/>
      <c r="NTP264" s="49"/>
      <c r="NTQ264" s="49"/>
      <c r="NTR264" s="49"/>
      <c r="NTS264" s="49"/>
      <c r="NTT264" s="49"/>
      <c r="NTU264" s="49"/>
      <c r="NTV264" s="49"/>
      <c r="NTW264" s="49"/>
      <c r="NTX264" s="49"/>
      <c r="NTY264" s="49"/>
      <c r="NTZ264" s="49"/>
      <c r="NUC264" s="49"/>
      <c r="NUF264" s="49"/>
      <c r="NUI264" s="49"/>
      <c r="NUL264" s="49"/>
      <c r="NUO264" s="49"/>
      <c r="NUR264" s="49"/>
      <c r="NVA264" s="49"/>
      <c r="NVD264" s="49"/>
      <c r="NVG264" s="49"/>
      <c r="NVJ264" s="49"/>
      <c r="NVS264" s="49"/>
      <c r="NVY264" s="49"/>
      <c r="NWB264" s="49"/>
      <c r="NWE264" s="49"/>
      <c r="NWH264" s="49"/>
      <c r="NWN264" s="49"/>
      <c r="NWQ264" s="49"/>
      <c r="NWW264" s="49"/>
      <c r="NWY264" s="49"/>
      <c r="NWZ264" s="49"/>
      <c r="NXB264" s="49"/>
      <c r="NXS264" s="49"/>
      <c r="NXX264" s="49"/>
      <c r="NYD264" s="49"/>
      <c r="NYG264" s="49"/>
      <c r="NYJ264" s="49"/>
      <c r="NYR264" s="49"/>
      <c r="NZN264" s="49"/>
      <c r="NZO264" s="49"/>
      <c r="NZP264" s="49"/>
      <c r="NZQ264" s="49"/>
      <c r="NZR264" s="49"/>
      <c r="NZS264" s="49"/>
      <c r="OAK264" s="49"/>
      <c r="OAL264" s="49"/>
      <c r="OAO264" s="49"/>
      <c r="OAR264" s="49"/>
      <c r="OAT264" s="49"/>
      <c r="OAV264" s="49"/>
      <c r="OAY264" s="49"/>
      <c r="OBB264" s="49"/>
      <c r="OBE264" s="49"/>
      <c r="OBH264" s="49"/>
      <c r="OBK264" s="49"/>
      <c r="OBN264" s="49"/>
      <c r="OBQ264" s="49"/>
      <c r="OBT264" s="49"/>
      <c r="OBV264" s="49"/>
      <c r="OCI264" s="49"/>
      <c r="OCJ264" s="49"/>
      <c r="OCK264" s="49"/>
      <c r="OCL264" s="49"/>
      <c r="OCM264" s="49"/>
      <c r="OCN264" s="49"/>
      <c r="OCO264" s="49"/>
      <c r="OCP264" s="49"/>
      <c r="OCQ264" s="49"/>
      <c r="OCR264" s="49"/>
      <c r="OCS264" s="49"/>
      <c r="OCT264" s="49"/>
      <c r="OCU264" s="49"/>
      <c r="OCV264" s="49"/>
      <c r="OCW264" s="49"/>
      <c r="OCX264" s="49"/>
      <c r="OCY264" s="49"/>
      <c r="OCZ264" s="49"/>
      <c r="ODA264" s="49"/>
      <c r="ODB264" s="49"/>
      <c r="ODC264" s="49"/>
      <c r="ODD264" s="49"/>
      <c r="ODE264" s="49"/>
      <c r="ODF264" s="49"/>
      <c r="ODG264" s="49"/>
      <c r="ODH264" s="49"/>
      <c r="ODI264" s="49"/>
      <c r="ODJ264" s="49"/>
      <c r="ODK264" s="49"/>
      <c r="ODL264" s="49"/>
      <c r="ODM264" s="49"/>
      <c r="ODN264" s="49"/>
      <c r="ODO264" s="49"/>
      <c r="ODP264" s="49"/>
      <c r="ODQ264" s="49"/>
      <c r="ODR264" s="49"/>
      <c r="ODS264" s="49"/>
      <c r="ODT264" s="49"/>
      <c r="ODU264" s="49"/>
      <c r="ODV264" s="49"/>
      <c r="ODY264" s="49"/>
      <c r="OEB264" s="49"/>
      <c r="OEE264" s="49"/>
      <c r="OEH264" s="49"/>
      <c r="OEK264" s="49"/>
      <c r="OEN264" s="49"/>
      <c r="OEW264" s="49"/>
      <c r="OEZ264" s="49"/>
      <c r="OFC264" s="49"/>
      <c r="OFF264" s="49"/>
      <c r="OFO264" s="49"/>
      <c r="OFU264" s="49"/>
      <c r="OFX264" s="49"/>
      <c r="OGA264" s="49"/>
      <c r="OGD264" s="49"/>
      <c r="OGJ264" s="49"/>
      <c r="OGM264" s="49"/>
      <c r="OGS264" s="49"/>
      <c r="OGU264" s="49"/>
      <c r="OGV264" s="49"/>
      <c r="OGX264" s="49"/>
      <c r="OHO264" s="49"/>
      <c r="OHT264" s="49"/>
      <c r="OHZ264" s="49"/>
      <c r="OIC264" s="49"/>
      <c r="OIF264" s="49"/>
      <c r="OIN264" s="49"/>
      <c r="OJJ264" s="49"/>
      <c r="OJK264" s="49"/>
      <c r="OJL264" s="49"/>
      <c r="OJM264" s="49"/>
      <c r="OJN264" s="49"/>
      <c r="OJO264" s="49"/>
      <c r="OKG264" s="49"/>
      <c r="OKH264" s="49"/>
      <c r="OKK264" s="49"/>
      <c r="OKN264" s="49"/>
      <c r="OKP264" s="49"/>
      <c r="OKR264" s="49"/>
      <c r="OKU264" s="49"/>
      <c r="OKX264" s="49"/>
      <c r="OLA264" s="49"/>
      <c r="OLD264" s="49"/>
      <c r="OLG264" s="49"/>
      <c r="OLJ264" s="49"/>
      <c r="OLM264" s="49"/>
      <c r="OLP264" s="49"/>
      <c r="OLR264" s="49"/>
      <c r="OME264" s="49"/>
      <c r="OMF264" s="49"/>
      <c r="OMG264" s="49"/>
      <c r="OMH264" s="49"/>
      <c r="OMI264" s="49"/>
      <c r="OMJ264" s="49"/>
      <c r="OMK264" s="49"/>
      <c r="OML264" s="49"/>
      <c r="OMM264" s="49"/>
      <c r="OMN264" s="49"/>
      <c r="OMO264" s="49"/>
      <c r="OMP264" s="49"/>
      <c r="OMQ264" s="49"/>
      <c r="OMR264" s="49"/>
      <c r="OMS264" s="49"/>
      <c r="OMT264" s="49"/>
      <c r="OMU264" s="49"/>
      <c r="OMV264" s="49"/>
      <c r="OMW264" s="49"/>
      <c r="OMX264" s="49"/>
      <c r="OMY264" s="49"/>
      <c r="OMZ264" s="49"/>
      <c r="ONA264" s="49"/>
      <c r="ONB264" s="49"/>
      <c r="ONC264" s="49"/>
      <c r="OND264" s="49"/>
      <c r="ONE264" s="49"/>
      <c r="ONF264" s="49"/>
      <c r="ONG264" s="49"/>
      <c r="ONH264" s="49"/>
      <c r="ONI264" s="49"/>
      <c r="ONJ264" s="49"/>
      <c r="ONK264" s="49"/>
      <c r="ONL264" s="49"/>
      <c r="ONM264" s="49"/>
      <c r="ONN264" s="49"/>
      <c r="ONO264" s="49"/>
      <c r="ONP264" s="49"/>
      <c r="ONQ264" s="49"/>
      <c r="ONR264" s="49"/>
      <c r="ONU264" s="49"/>
      <c r="ONX264" s="49"/>
      <c r="OOA264" s="49"/>
      <c r="OOD264" s="49"/>
      <c r="OOG264" s="49"/>
      <c r="OOJ264" s="49"/>
      <c r="OOS264" s="49"/>
      <c r="OOV264" s="49"/>
      <c r="OOY264" s="49"/>
      <c r="OPB264" s="49"/>
      <c r="OPK264" s="49"/>
      <c r="OPQ264" s="49"/>
      <c r="OPT264" s="49"/>
      <c r="OPW264" s="49"/>
      <c r="OPZ264" s="49"/>
      <c r="OQF264" s="49"/>
      <c r="OQI264" s="49"/>
      <c r="OQO264" s="49"/>
      <c r="OQQ264" s="49"/>
      <c r="OQR264" s="49"/>
      <c r="OQT264" s="49"/>
      <c r="ORK264" s="49"/>
      <c r="ORP264" s="49"/>
      <c r="ORV264" s="49"/>
      <c r="ORY264" s="49"/>
      <c r="OSB264" s="49"/>
      <c r="OSJ264" s="49"/>
      <c r="OTF264" s="49"/>
      <c r="OTG264" s="49"/>
      <c r="OTH264" s="49"/>
      <c r="OTI264" s="49"/>
      <c r="OTJ264" s="49"/>
      <c r="OTK264" s="49"/>
      <c r="OUC264" s="49"/>
      <c r="OUD264" s="49"/>
      <c r="OUG264" s="49"/>
      <c r="OUJ264" s="49"/>
      <c r="OUL264" s="49"/>
      <c r="OUN264" s="49"/>
      <c r="OUQ264" s="49"/>
      <c r="OUT264" s="49"/>
      <c r="OUW264" s="49"/>
      <c r="OUZ264" s="49"/>
      <c r="OVC264" s="49"/>
      <c r="OVF264" s="49"/>
      <c r="OVI264" s="49"/>
      <c r="OVL264" s="49"/>
      <c r="OVN264" s="49"/>
      <c r="OWA264" s="49"/>
      <c r="OWB264" s="49"/>
      <c r="OWC264" s="49"/>
      <c r="OWD264" s="49"/>
      <c r="OWE264" s="49"/>
      <c r="OWF264" s="49"/>
      <c r="OWG264" s="49"/>
      <c r="OWH264" s="49"/>
      <c r="OWI264" s="49"/>
      <c r="OWJ264" s="49"/>
      <c r="OWK264" s="49"/>
      <c r="OWL264" s="49"/>
      <c r="OWM264" s="49"/>
      <c r="OWN264" s="49"/>
      <c r="OWO264" s="49"/>
      <c r="OWP264" s="49"/>
      <c r="OWQ264" s="49"/>
      <c r="OWR264" s="49"/>
      <c r="OWS264" s="49"/>
      <c r="OWT264" s="49"/>
      <c r="OWU264" s="49"/>
      <c r="OWV264" s="49"/>
      <c r="OWW264" s="49"/>
      <c r="OWX264" s="49"/>
      <c r="OWY264" s="49"/>
      <c r="OWZ264" s="49"/>
      <c r="OXA264" s="49"/>
      <c r="OXB264" s="49"/>
      <c r="OXC264" s="49"/>
      <c r="OXD264" s="49"/>
      <c r="OXE264" s="49"/>
      <c r="OXF264" s="49"/>
      <c r="OXG264" s="49"/>
      <c r="OXH264" s="49"/>
      <c r="OXI264" s="49"/>
      <c r="OXJ264" s="49"/>
      <c r="OXK264" s="49"/>
      <c r="OXL264" s="49"/>
      <c r="OXM264" s="49"/>
      <c r="OXN264" s="49"/>
      <c r="OXQ264" s="49"/>
      <c r="OXT264" s="49"/>
      <c r="OXW264" s="49"/>
      <c r="OXZ264" s="49"/>
      <c r="OYC264" s="49"/>
      <c r="OYF264" s="49"/>
      <c r="OYO264" s="49"/>
      <c r="OYR264" s="49"/>
      <c r="OYU264" s="49"/>
      <c r="OYX264" s="49"/>
      <c r="OZG264" s="49"/>
      <c r="OZM264" s="49"/>
      <c r="OZP264" s="49"/>
      <c r="OZS264" s="49"/>
      <c r="OZV264" s="49"/>
      <c r="PAB264" s="49"/>
      <c r="PAE264" s="49"/>
      <c r="PAK264" s="49"/>
      <c r="PAM264" s="49"/>
      <c r="PAN264" s="49"/>
      <c r="PAP264" s="49"/>
      <c r="PBG264" s="49"/>
      <c r="PBL264" s="49"/>
      <c r="PBR264" s="49"/>
      <c r="PBU264" s="49"/>
      <c r="PBX264" s="49"/>
      <c r="PCF264" s="49"/>
      <c r="PDB264" s="49"/>
      <c r="PDC264" s="49"/>
      <c r="PDD264" s="49"/>
      <c r="PDE264" s="49"/>
      <c r="PDF264" s="49"/>
      <c r="PDG264" s="49"/>
      <c r="PDY264" s="49"/>
      <c r="PDZ264" s="49"/>
      <c r="PEC264" s="49"/>
      <c r="PEF264" s="49"/>
      <c r="PEH264" s="49"/>
      <c r="PEJ264" s="49"/>
      <c r="PEM264" s="49"/>
      <c r="PEP264" s="49"/>
      <c r="PES264" s="49"/>
      <c r="PEV264" s="49"/>
      <c r="PEY264" s="49"/>
      <c r="PFB264" s="49"/>
      <c r="PFE264" s="49"/>
      <c r="PFH264" s="49"/>
      <c r="PFJ264" s="49"/>
      <c r="PFW264" s="49"/>
      <c r="PFX264" s="49"/>
      <c r="PFY264" s="49"/>
      <c r="PFZ264" s="49"/>
      <c r="PGA264" s="49"/>
      <c r="PGB264" s="49"/>
      <c r="PGC264" s="49"/>
      <c r="PGD264" s="49"/>
      <c r="PGE264" s="49"/>
      <c r="PGF264" s="49"/>
      <c r="PGG264" s="49"/>
      <c r="PGH264" s="49"/>
      <c r="PGI264" s="49"/>
      <c r="PGJ264" s="49"/>
      <c r="PGK264" s="49"/>
      <c r="PGL264" s="49"/>
      <c r="PGM264" s="49"/>
      <c r="PGN264" s="49"/>
      <c r="PGO264" s="49"/>
      <c r="PGP264" s="49"/>
      <c r="PGQ264" s="49"/>
      <c r="PGR264" s="49"/>
      <c r="PGS264" s="49"/>
      <c r="PGT264" s="49"/>
      <c r="PGU264" s="49"/>
      <c r="PGV264" s="49"/>
      <c r="PGW264" s="49"/>
      <c r="PGX264" s="49"/>
      <c r="PGY264" s="49"/>
      <c r="PGZ264" s="49"/>
      <c r="PHA264" s="49"/>
      <c r="PHB264" s="49"/>
      <c r="PHC264" s="49"/>
      <c r="PHD264" s="49"/>
      <c r="PHE264" s="49"/>
      <c r="PHF264" s="49"/>
      <c r="PHG264" s="49"/>
      <c r="PHH264" s="49"/>
      <c r="PHI264" s="49"/>
      <c r="PHJ264" s="49"/>
      <c r="PHM264" s="49"/>
      <c r="PHP264" s="49"/>
      <c r="PHS264" s="49"/>
      <c r="PHV264" s="49"/>
      <c r="PHY264" s="49"/>
      <c r="PIB264" s="49"/>
      <c r="PIK264" s="49"/>
      <c r="PIN264" s="49"/>
      <c r="PIQ264" s="49"/>
      <c r="PIT264" s="49"/>
      <c r="PJC264" s="49"/>
      <c r="PJI264" s="49"/>
      <c r="PJL264" s="49"/>
      <c r="PJO264" s="49"/>
      <c r="PJR264" s="49"/>
      <c r="PJX264" s="49"/>
      <c r="PKA264" s="49"/>
      <c r="PKG264" s="49"/>
      <c r="PKI264" s="49"/>
      <c r="PKJ264" s="49"/>
      <c r="PKL264" s="49"/>
      <c r="PLC264" s="49"/>
      <c r="PLH264" s="49"/>
      <c r="PLN264" s="49"/>
      <c r="PLQ264" s="49"/>
      <c r="PLT264" s="49"/>
      <c r="PMB264" s="49"/>
      <c r="PMX264" s="49"/>
      <c r="PMY264" s="49"/>
      <c r="PMZ264" s="49"/>
      <c r="PNA264" s="49"/>
      <c r="PNB264" s="49"/>
      <c r="PNC264" s="49"/>
      <c r="PNU264" s="49"/>
      <c r="PNV264" s="49"/>
      <c r="PNY264" s="49"/>
      <c r="POB264" s="49"/>
      <c r="POD264" s="49"/>
      <c r="POF264" s="49"/>
      <c r="POI264" s="49"/>
      <c r="POL264" s="49"/>
      <c r="POO264" s="49"/>
      <c r="POR264" s="49"/>
      <c r="POU264" s="49"/>
      <c r="POX264" s="49"/>
      <c r="PPA264" s="49"/>
      <c r="PPD264" s="49"/>
      <c r="PPF264" s="49"/>
      <c r="PPS264" s="49"/>
      <c r="PPT264" s="49"/>
      <c r="PPU264" s="49"/>
      <c r="PPV264" s="49"/>
      <c r="PPW264" s="49"/>
      <c r="PPX264" s="49"/>
      <c r="PPY264" s="49"/>
      <c r="PPZ264" s="49"/>
      <c r="PQA264" s="49"/>
      <c r="PQB264" s="49"/>
      <c r="PQC264" s="49"/>
      <c r="PQD264" s="49"/>
      <c r="PQE264" s="49"/>
      <c r="PQF264" s="49"/>
      <c r="PQG264" s="49"/>
      <c r="PQH264" s="49"/>
      <c r="PQI264" s="49"/>
      <c r="PQJ264" s="49"/>
      <c r="PQK264" s="49"/>
      <c r="PQL264" s="49"/>
      <c r="PQM264" s="49"/>
      <c r="PQN264" s="49"/>
      <c r="PQO264" s="49"/>
      <c r="PQP264" s="49"/>
      <c r="PQQ264" s="49"/>
      <c r="PQR264" s="49"/>
      <c r="PQS264" s="49"/>
      <c r="PQT264" s="49"/>
      <c r="PQU264" s="49"/>
      <c r="PQV264" s="49"/>
      <c r="PQW264" s="49"/>
      <c r="PQX264" s="49"/>
      <c r="PQY264" s="49"/>
      <c r="PQZ264" s="49"/>
      <c r="PRA264" s="49"/>
      <c r="PRB264" s="49"/>
      <c r="PRC264" s="49"/>
      <c r="PRD264" s="49"/>
      <c r="PRE264" s="49"/>
      <c r="PRF264" s="49"/>
      <c r="PRI264" s="49"/>
      <c r="PRL264" s="49"/>
      <c r="PRO264" s="49"/>
      <c r="PRR264" s="49"/>
      <c r="PRU264" s="49"/>
      <c r="PRX264" s="49"/>
      <c r="PSG264" s="49"/>
      <c r="PSJ264" s="49"/>
      <c r="PSM264" s="49"/>
      <c r="PSP264" s="49"/>
      <c r="PSY264" s="49"/>
      <c r="PTE264" s="49"/>
      <c r="PTH264" s="49"/>
      <c r="PTK264" s="49"/>
      <c r="PTN264" s="49"/>
      <c r="PTT264" s="49"/>
      <c r="PTW264" s="49"/>
      <c r="PUC264" s="49"/>
      <c r="PUE264" s="49"/>
      <c r="PUF264" s="49"/>
      <c r="PUH264" s="49"/>
      <c r="PUY264" s="49"/>
      <c r="PVD264" s="49"/>
      <c r="PVJ264" s="49"/>
      <c r="PVM264" s="49"/>
      <c r="PVP264" s="49"/>
      <c r="PVX264" s="49"/>
      <c r="PWT264" s="49"/>
      <c r="PWU264" s="49"/>
      <c r="PWV264" s="49"/>
      <c r="PWW264" s="49"/>
      <c r="PWX264" s="49"/>
      <c r="PWY264" s="49"/>
      <c r="PXQ264" s="49"/>
      <c r="PXR264" s="49"/>
      <c r="PXU264" s="49"/>
      <c r="PXX264" s="49"/>
      <c r="PXZ264" s="49"/>
      <c r="PYB264" s="49"/>
      <c r="PYE264" s="49"/>
      <c r="PYH264" s="49"/>
      <c r="PYK264" s="49"/>
      <c r="PYN264" s="49"/>
      <c r="PYQ264" s="49"/>
      <c r="PYT264" s="49"/>
      <c r="PYW264" s="49"/>
      <c r="PYZ264" s="49"/>
      <c r="PZB264" s="49"/>
      <c r="PZO264" s="49"/>
      <c r="PZP264" s="49"/>
      <c r="PZQ264" s="49"/>
      <c r="PZR264" s="49"/>
      <c r="PZS264" s="49"/>
      <c r="PZT264" s="49"/>
      <c r="PZU264" s="49"/>
      <c r="PZV264" s="49"/>
      <c r="PZW264" s="49"/>
      <c r="PZX264" s="49"/>
      <c r="PZY264" s="49"/>
      <c r="PZZ264" s="49"/>
      <c r="QAA264" s="49"/>
      <c r="QAB264" s="49"/>
      <c r="QAC264" s="49"/>
      <c r="QAD264" s="49"/>
      <c r="QAE264" s="49"/>
      <c r="QAF264" s="49"/>
      <c r="QAG264" s="49"/>
      <c r="QAH264" s="49"/>
      <c r="QAI264" s="49"/>
      <c r="QAJ264" s="49"/>
      <c r="QAK264" s="49"/>
      <c r="QAL264" s="49"/>
      <c r="QAM264" s="49"/>
      <c r="QAN264" s="49"/>
      <c r="QAO264" s="49"/>
      <c r="QAP264" s="49"/>
      <c r="QAQ264" s="49"/>
      <c r="QAR264" s="49"/>
      <c r="QAS264" s="49"/>
      <c r="QAT264" s="49"/>
      <c r="QAU264" s="49"/>
      <c r="QAV264" s="49"/>
      <c r="QAW264" s="49"/>
      <c r="QAX264" s="49"/>
      <c r="QAY264" s="49"/>
      <c r="QAZ264" s="49"/>
      <c r="QBA264" s="49"/>
      <c r="QBB264" s="49"/>
      <c r="QBE264" s="49"/>
      <c r="QBH264" s="49"/>
      <c r="QBK264" s="49"/>
      <c r="QBN264" s="49"/>
      <c r="QBQ264" s="49"/>
      <c r="QBT264" s="49"/>
      <c r="QCC264" s="49"/>
      <c r="QCF264" s="49"/>
      <c r="QCI264" s="49"/>
      <c r="QCL264" s="49"/>
      <c r="QCU264" s="49"/>
      <c r="QDA264" s="49"/>
      <c r="QDD264" s="49"/>
      <c r="QDG264" s="49"/>
      <c r="QDJ264" s="49"/>
      <c r="QDP264" s="49"/>
      <c r="QDS264" s="49"/>
      <c r="QDY264" s="49"/>
      <c r="QEA264" s="49"/>
      <c r="QEB264" s="49"/>
      <c r="QED264" s="49"/>
      <c r="QEU264" s="49"/>
      <c r="QEZ264" s="49"/>
      <c r="QFF264" s="49"/>
      <c r="QFI264" s="49"/>
      <c r="QFL264" s="49"/>
      <c r="QFT264" s="49"/>
      <c r="QGP264" s="49"/>
      <c r="QGQ264" s="49"/>
      <c r="QGR264" s="49"/>
      <c r="QGS264" s="49"/>
      <c r="QGT264" s="49"/>
      <c r="QGU264" s="49"/>
      <c r="QHM264" s="49"/>
      <c r="QHN264" s="49"/>
      <c r="QHQ264" s="49"/>
      <c r="QHT264" s="49"/>
      <c r="QHV264" s="49"/>
      <c r="QHX264" s="49"/>
      <c r="QIA264" s="49"/>
      <c r="QID264" s="49"/>
      <c r="QIG264" s="49"/>
      <c r="QIJ264" s="49"/>
      <c r="QIM264" s="49"/>
      <c r="QIP264" s="49"/>
      <c r="QIS264" s="49"/>
      <c r="QIV264" s="49"/>
      <c r="QIX264" s="49"/>
      <c r="QJK264" s="49"/>
      <c r="QJL264" s="49"/>
      <c r="QJM264" s="49"/>
      <c r="QJN264" s="49"/>
      <c r="QJO264" s="49"/>
      <c r="QJP264" s="49"/>
      <c r="QJQ264" s="49"/>
      <c r="QJR264" s="49"/>
      <c r="QJS264" s="49"/>
      <c r="QJT264" s="49"/>
      <c r="QJU264" s="49"/>
      <c r="QJV264" s="49"/>
      <c r="QJW264" s="49"/>
      <c r="QJX264" s="49"/>
      <c r="QJY264" s="49"/>
      <c r="QJZ264" s="49"/>
      <c r="QKA264" s="49"/>
      <c r="QKB264" s="49"/>
      <c r="QKC264" s="49"/>
      <c r="QKD264" s="49"/>
      <c r="QKE264" s="49"/>
      <c r="QKF264" s="49"/>
      <c r="QKG264" s="49"/>
      <c r="QKH264" s="49"/>
      <c r="QKI264" s="49"/>
      <c r="QKJ264" s="49"/>
      <c r="QKK264" s="49"/>
      <c r="QKL264" s="49"/>
      <c r="QKM264" s="49"/>
      <c r="QKN264" s="49"/>
      <c r="QKO264" s="49"/>
      <c r="QKP264" s="49"/>
      <c r="QKQ264" s="49"/>
      <c r="QKR264" s="49"/>
      <c r="QKS264" s="49"/>
      <c r="QKT264" s="49"/>
      <c r="QKU264" s="49"/>
      <c r="QKV264" s="49"/>
      <c r="QKW264" s="49"/>
      <c r="QKX264" s="49"/>
      <c r="QLA264" s="49"/>
      <c r="QLD264" s="49"/>
      <c r="QLG264" s="49"/>
      <c r="QLJ264" s="49"/>
      <c r="QLM264" s="49"/>
      <c r="QLP264" s="49"/>
      <c r="QLY264" s="49"/>
      <c r="QMB264" s="49"/>
      <c r="QME264" s="49"/>
      <c r="QMH264" s="49"/>
      <c r="QMQ264" s="49"/>
      <c r="QMW264" s="49"/>
      <c r="QMZ264" s="49"/>
      <c r="QNC264" s="49"/>
      <c r="QNF264" s="49"/>
      <c r="QNL264" s="49"/>
      <c r="QNO264" s="49"/>
      <c r="QNU264" s="49"/>
      <c r="QNW264" s="49"/>
      <c r="QNX264" s="49"/>
      <c r="QNZ264" s="49"/>
      <c r="QOQ264" s="49"/>
      <c r="QOV264" s="49"/>
      <c r="QPB264" s="49"/>
      <c r="QPE264" s="49"/>
      <c r="QPH264" s="49"/>
      <c r="QPP264" s="49"/>
      <c r="QQL264" s="49"/>
      <c r="QQM264" s="49"/>
      <c r="QQN264" s="49"/>
      <c r="QQO264" s="49"/>
      <c r="QQP264" s="49"/>
      <c r="QQQ264" s="49"/>
      <c r="QRI264" s="49"/>
      <c r="QRJ264" s="49"/>
      <c r="QRM264" s="49"/>
      <c r="QRP264" s="49"/>
      <c r="QRR264" s="49"/>
      <c r="QRT264" s="49"/>
      <c r="QRW264" s="49"/>
      <c r="QRZ264" s="49"/>
      <c r="QSC264" s="49"/>
      <c r="QSF264" s="49"/>
      <c r="QSI264" s="49"/>
      <c r="QSL264" s="49"/>
      <c r="QSO264" s="49"/>
      <c r="QSR264" s="49"/>
      <c r="QST264" s="49"/>
      <c r="QTG264" s="49"/>
      <c r="QTH264" s="49"/>
      <c r="QTI264" s="49"/>
      <c r="QTJ264" s="49"/>
      <c r="QTK264" s="49"/>
      <c r="QTL264" s="49"/>
      <c r="QTM264" s="49"/>
      <c r="QTN264" s="49"/>
      <c r="QTO264" s="49"/>
      <c r="QTP264" s="49"/>
      <c r="QTQ264" s="49"/>
      <c r="QTR264" s="49"/>
      <c r="QTS264" s="49"/>
      <c r="QTT264" s="49"/>
      <c r="QTU264" s="49"/>
      <c r="QTV264" s="49"/>
      <c r="QTW264" s="49"/>
      <c r="QTX264" s="49"/>
      <c r="QTY264" s="49"/>
      <c r="QTZ264" s="49"/>
      <c r="QUA264" s="49"/>
      <c r="QUB264" s="49"/>
      <c r="QUC264" s="49"/>
      <c r="QUD264" s="49"/>
      <c r="QUE264" s="49"/>
      <c r="QUF264" s="49"/>
      <c r="QUG264" s="49"/>
      <c r="QUH264" s="49"/>
      <c r="QUI264" s="49"/>
      <c r="QUJ264" s="49"/>
      <c r="QUK264" s="49"/>
      <c r="QUL264" s="49"/>
      <c r="QUM264" s="49"/>
      <c r="QUN264" s="49"/>
      <c r="QUO264" s="49"/>
      <c r="QUP264" s="49"/>
      <c r="QUQ264" s="49"/>
      <c r="QUR264" s="49"/>
      <c r="QUS264" s="49"/>
      <c r="QUT264" s="49"/>
      <c r="QUW264" s="49"/>
      <c r="QUZ264" s="49"/>
      <c r="QVC264" s="49"/>
      <c r="QVF264" s="49"/>
      <c r="QVI264" s="49"/>
      <c r="QVL264" s="49"/>
      <c r="QVU264" s="49"/>
      <c r="QVX264" s="49"/>
      <c r="QWA264" s="49"/>
      <c r="QWD264" s="49"/>
      <c r="QWM264" s="49"/>
      <c r="QWS264" s="49"/>
      <c r="QWV264" s="49"/>
      <c r="QWY264" s="49"/>
      <c r="QXB264" s="49"/>
      <c r="QXH264" s="49"/>
      <c r="QXK264" s="49"/>
      <c r="QXQ264" s="49"/>
      <c r="QXS264" s="49"/>
      <c r="QXT264" s="49"/>
      <c r="QXV264" s="49"/>
      <c r="QYM264" s="49"/>
      <c r="QYR264" s="49"/>
      <c r="QYX264" s="49"/>
      <c r="QZA264" s="49"/>
      <c r="QZD264" s="49"/>
      <c r="QZL264" s="49"/>
      <c r="RAH264" s="49"/>
      <c r="RAI264" s="49"/>
      <c r="RAJ264" s="49"/>
      <c r="RAK264" s="49"/>
      <c r="RAL264" s="49"/>
      <c r="RAM264" s="49"/>
      <c r="RBE264" s="49"/>
      <c r="RBF264" s="49"/>
      <c r="RBI264" s="49"/>
      <c r="RBL264" s="49"/>
      <c r="RBN264" s="49"/>
      <c r="RBP264" s="49"/>
      <c r="RBS264" s="49"/>
      <c r="RBV264" s="49"/>
      <c r="RBY264" s="49"/>
      <c r="RCB264" s="49"/>
      <c r="RCE264" s="49"/>
      <c r="RCH264" s="49"/>
      <c r="RCK264" s="49"/>
      <c r="RCN264" s="49"/>
      <c r="RCP264" s="49"/>
      <c r="RDC264" s="49"/>
      <c r="RDD264" s="49"/>
      <c r="RDE264" s="49"/>
      <c r="RDF264" s="49"/>
      <c r="RDG264" s="49"/>
      <c r="RDH264" s="49"/>
      <c r="RDI264" s="49"/>
      <c r="RDJ264" s="49"/>
      <c r="RDK264" s="49"/>
      <c r="RDL264" s="49"/>
      <c r="RDM264" s="49"/>
      <c r="RDN264" s="49"/>
      <c r="RDO264" s="49"/>
      <c r="RDP264" s="49"/>
      <c r="RDQ264" s="49"/>
      <c r="RDR264" s="49"/>
      <c r="RDS264" s="49"/>
      <c r="RDT264" s="49"/>
      <c r="RDU264" s="49"/>
      <c r="RDV264" s="49"/>
      <c r="RDW264" s="49"/>
      <c r="RDX264" s="49"/>
      <c r="RDY264" s="49"/>
      <c r="RDZ264" s="49"/>
      <c r="REA264" s="49"/>
      <c r="REB264" s="49"/>
      <c r="REC264" s="49"/>
      <c r="RED264" s="49"/>
      <c r="REE264" s="49"/>
      <c r="REF264" s="49"/>
      <c r="REG264" s="49"/>
      <c r="REH264" s="49"/>
      <c r="REI264" s="49"/>
      <c r="REJ264" s="49"/>
      <c r="REK264" s="49"/>
      <c r="REL264" s="49"/>
      <c r="REM264" s="49"/>
      <c r="REN264" s="49"/>
      <c r="REO264" s="49"/>
      <c r="REP264" s="49"/>
      <c r="RES264" s="49"/>
      <c r="REV264" s="49"/>
      <c r="REY264" s="49"/>
      <c r="RFB264" s="49"/>
      <c r="RFE264" s="49"/>
      <c r="RFH264" s="49"/>
      <c r="RFQ264" s="49"/>
      <c r="RFT264" s="49"/>
      <c r="RFW264" s="49"/>
      <c r="RFZ264" s="49"/>
      <c r="RGI264" s="49"/>
      <c r="RGO264" s="49"/>
      <c r="RGR264" s="49"/>
      <c r="RGU264" s="49"/>
      <c r="RGX264" s="49"/>
      <c r="RHD264" s="49"/>
      <c r="RHG264" s="49"/>
      <c r="RHM264" s="49"/>
      <c r="RHO264" s="49"/>
      <c r="RHP264" s="49"/>
      <c r="RHR264" s="49"/>
      <c r="RII264" s="49"/>
      <c r="RIN264" s="49"/>
      <c r="RIT264" s="49"/>
      <c r="RIW264" s="49"/>
      <c r="RIZ264" s="49"/>
      <c r="RJH264" s="49"/>
      <c r="RKD264" s="49"/>
      <c r="RKE264" s="49"/>
      <c r="RKF264" s="49"/>
      <c r="RKG264" s="49"/>
      <c r="RKH264" s="49"/>
      <c r="RKI264" s="49"/>
      <c r="RLA264" s="49"/>
      <c r="RLB264" s="49"/>
      <c r="RLE264" s="49"/>
      <c r="RLH264" s="49"/>
      <c r="RLJ264" s="49"/>
      <c r="RLL264" s="49"/>
      <c r="RLO264" s="49"/>
      <c r="RLR264" s="49"/>
      <c r="RLU264" s="49"/>
      <c r="RLX264" s="49"/>
      <c r="RMA264" s="49"/>
      <c r="RMD264" s="49"/>
      <c r="RMG264" s="49"/>
      <c r="RMJ264" s="49"/>
      <c r="RML264" s="49"/>
      <c r="RMY264" s="49"/>
      <c r="RMZ264" s="49"/>
      <c r="RNA264" s="49"/>
      <c r="RNB264" s="49"/>
      <c r="RNC264" s="49"/>
      <c r="RND264" s="49"/>
      <c r="RNE264" s="49"/>
      <c r="RNF264" s="49"/>
      <c r="RNG264" s="49"/>
      <c r="RNH264" s="49"/>
      <c r="RNI264" s="49"/>
      <c r="RNJ264" s="49"/>
      <c r="RNK264" s="49"/>
      <c r="RNL264" s="49"/>
      <c r="RNM264" s="49"/>
      <c r="RNN264" s="49"/>
      <c r="RNO264" s="49"/>
      <c r="RNP264" s="49"/>
      <c r="RNQ264" s="49"/>
      <c r="RNR264" s="49"/>
      <c r="RNS264" s="49"/>
      <c r="RNT264" s="49"/>
      <c r="RNU264" s="49"/>
      <c r="RNV264" s="49"/>
      <c r="RNW264" s="49"/>
      <c r="RNX264" s="49"/>
      <c r="RNY264" s="49"/>
      <c r="RNZ264" s="49"/>
      <c r="ROA264" s="49"/>
      <c r="ROB264" s="49"/>
      <c r="ROC264" s="49"/>
      <c r="ROD264" s="49"/>
      <c r="ROE264" s="49"/>
      <c r="ROF264" s="49"/>
      <c r="ROG264" s="49"/>
      <c r="ROH264" s="49"/>
      <c r="ROI264" s="49"/>
      <c r="ROJ264" s="49"/>
      <c r="ROK264" s="49"/>
      <c r="ROL264" s="49"/>
      <c r="ROO264" s="49"/>
      <c r="ROR264" s="49"/>
      <c r="ROU264" s="49"/>
      <c r="ROX264" s="49"/>
      <c r="RPA264" s="49"/>
      <c r="RPD264" s="49"/>
      <c r="RPM264" s="49"/>
      <c r="RPP264" s="49"/>
      <c r="RPS264" s="49"/>
      <c r="RPV264" s="49"/>
      <c r="RQE264" s="49"/>
      <c r="RQK264" s="49"/>
      <c r="RQN264" s="49"/>
      <c r="RQQ264" s="49"/>
      <c r="RQT264" s="49"/>
      <c r="RQZ264" s="49"/>
      <c r="RRC264" s="49"/>
      <c r="RRI264" s="49"/>
      <c r="RRK264" s="49"/>
      <c r="RRL264" s="49"/>
      <c r="RRN264" s="49"/>
      <c r="RSE264" s="49"/>
      <c r="RSJ264" s="49"/>
      <c r="RSP264" s="49"/>
      <c r="RSS264" s="49"/>
      <c r="RSV264" s="49"/>
      <c r="RTD264" s="49"/>
      <c r="RTZ264" s="49"/>
      <c r="RUA264" s="49"/>
      <c r="RUB264" s="49"/>
      <c r="RUC264" s="49"/>
      <c r="RUD264" s="49"/>
      <c r="RUE264" s="49"/>
      <c r="RUW264" s="49"/>
      <c r="RUX264" s="49"/>
      <c r="RVA264" s="49"/>
      <c r="RVD264" s="49"/>
      <c r="RVF264" s="49"/>
      <c r="RVH264" s="49"/>
      <c r="RVK264" s="49"/>
      <c r="RVN264" s="49"/>
      <c r="RVQ264" s="49"/>
      <c r="RVT264" s="49"/>
      <c r="RVW264" s="49"/>
      <c r="RVZ264" s="49"/>
      <c r="RWC264" s="49"/>
      <c r="RWF264" s="49"/>
      <c r="RWH264" s="49"/>
      <c r="RWU264" s="49"/>
      <c r="RWV264" s="49"/>
      <c r="RWW264" s="49"/>
      <c r="RWX264" s="49"/>
      <c r="RWY264" s="49"/>
      <c r="RWZ264" s="49"/>
      <c r="RXA264" s="49"/>
      <c r="RXB264" s="49"/>
      <c r="RXC264" s="49"/>
      <c r="RXD264" s="49"/>
      <c r="RXE264" s="49"/>
      <c r="RXF264" s="49"/>
      <c r="RXG264" s="49"/>
      <c r="RXH264" s="49"/>
      <c r="RXI264" s="49"/>
      <c r="RXJ264" s="49"/>
      <c r="RXK264" s="49"/>
      <c r="RXL264" s="49"/>
      <c r="RXM264" s="49"/>
      <c r="RXN264" s="49"/>
      <c r="RXO264" s="49"/>
      <c r="RXP264" s="49"/>
      <c r="RXQ264" s="49"/>
      <c r="RXR264" s="49"/>
      <c r="RXS264" s="49"/>
      <c r="RXT264" s="49"/>
      <c r="RXU264" s="49"/>
      <c r="RXV264" s="49"/>
      <c r="RXW264" s="49"/>
      <c r="RXX264" s="49"/>
      <c r="RXY264" s="49"/>
      <c r="RXZ264" s="49"/>
      <c r="RYA264" s="49"/>
      <c r="RYB264" s="49"/>
      <c r="RYC264" s="49"/>
      <c r="RYD264" s="49"/>
      <c r="RYE264" s="49"/>
      <c r="RYF264" s="49"/>
      <c r="RYG264" s="49"/>
      <c r="RYH264" s="49"/>
      <c r="RYK264" s="49"/>
      <c r="RYN264" s="49"/>
      <c r="RYQ264" s="49"/>
      <c r="RYT264" s="49"/>
      <c r="RYW264" s="49"/>
      <c r="RYZ264" s="49"/>
      <c r="RZI264" s="49"/>
      <c r="RZL264" s="49"/>
      <c r="RZO264" s="49"/>
      <c r="RZR264" s="49"/>
      <c r="SAA264" s="49"/>
      <c r="SAG264" s="49"/>
      <c r="SAJ264" s="49"/>
      <c r="SAM264" s="49"/>
      <c r="SAP264" s="49"/>
      <c r="SAV264" s="49"/>
      <c r="SAY264" s="49"/>
      <c r="SBE264" s="49"/>
      <c r="SBG264" s="49"/>
      <c r="SBH264" s="49"/>
      <c r="SBJ264" s="49"/>
      <c r="SCA264" s="49"/>
      <c r="SCF264" s="49"/>
      <c r="SCL264" s="49"/>
      <c r="SCO264" s="49"/>
      <c r="SCR264" s="49"/>
      <c r="SCZ264" s="49"/>
      <c r="SDV264" s="49"/>
      <c r="SDW264" s="49"/>
      <c r="SDX264" s="49"/>
      <c r="SDY264" s="49"/>
      <c r="SDZ264" s="49"/>
      <c r="SEA264" s="49"/>
      <c r="SES264" s="49"/>
      <c r="SET264" s="49"/>
      <c r="SEW264" s="49"/>
      <c r="SEZ264" s="49"/>
      <c r="SFB264" s="49"/>
      <c r="SFD264" s="49"/>
      <c r="SFG264" s="49"/>
      <c r="SFJ264" s="49"/>
      <c r="SFM264" s="49"/>
      <c r="SFP264" s="49"/>
      <c r="SFS264" s="49"/>
      <c r="SFV264" s="49"/>
      <c r="SFY264" s="49"/>
      <c r="SGB264" s="49"/>
      <c r="SGD264" s="49"/>
      <c r="SGQ264" s="49"/>
      <c r="SGR264" s="49"/>
      <c r="SGS264" s="49"/>
      <c r="SGT264" s="49"/>
      <c r="SGU264" s="49"/>
      <c r="SGV264" s="49"/>
      <c r="SGW264" s="49"/>
      <c r="SGX264" s="49"/>
      <c r="SGY264" s="49"/>
      <c r="SGZ264" s="49"/>
      <c r="SHA264" s="49"/>
      <c r="SHB264" s="49"/>
      <c r="SHC264" s="49"/>
      <c r="SHD264" s="49"/>
      <c r="SHE264" s="49"/>
      <c r="SHF264" s="49"/>
      <c r="SHG264" s="49"/>
      <c r="SHH264" s="49"/>
      <c r="SHI264" s="49"/>
      <c r="SHJ264" s="49"/>
      <c r="SHK264" s="49"/>
      <c r="SHL264" s="49"/>
      <c r="SHM264" s="49"/>
      <c r="SHN264" s="49"/>
      <c r="SHO264" s="49"/>
      <c r="SHP264" s="49"/>
      <c r="SHQ264" s="49"/>
      <c r="SHR264" s="49"/>
      <c r="SHS264" s="49"/>
      <c r="SHT264" s="49"/>
      <c r="SHU264" s="49"/>
      <c r="SHV264" s="49"/>
      <c r="SHW264" s="49"/>
      <c r="SHX264" s="49"/>
      <c r="SHY264" s="49"/>
      <c r="SHZ264" s="49"/>
      <c r="SIA264" s="49"/>
      <c r="SIB264" s="49"/>
      <c r="SIC264" s="49"/>
      <c r="SID264" s="49"/>
      <c r="SIG264" s="49"/>
      <c r="SIJ264" s="49"/>
      <c r="SIM264" s="49"/>
      <c r="SIP264" s="49"/>
      <c r="SIS264" s="49"/>
      <c r="SIV264" s="49"/>
      <c r="SJE264" s="49"/>
      <c r="SJH264" s="49"/>
      <c r="SJK264" s="49"/>
      <c r="SJN264" s="49"/>
      <c r="SJW264" s="49"/>
      <c r="SKC264" s="49"/>
      <c r="SKF264" s="49"/>
      <c r="SKI264" s="49"/>
      <c r="SKL264" s="49"/>
      <c r="SKR264" s="49"/>
      <c r="SKU264" s="49"/>
      <c r="SLA264" s="49"/>
      <c r="SLC264" s="49"/>
      <c r="SLD264" s="49"/>
      <c r="SLF264" s="49"/>
      <c r="SLW264" s="49"/>
      <c r="SMB264" s="49"/>
      <c r="SMH264" s="49"/>
      <c r="SMK264" s="49"/>
      <c r="SMN264" s="49"/>
      <c r="SMV264" s="49"/>
      <c r="SNR264" s="49"/>
      <c r="SNS264" s="49"/>
      <c r="SNT264" s="49"/>
      <c r="SNU264" s="49"/>
      <c r="SNV264" s="49"/>
      <c r="SNW264" s="49"/>
      <c r="SOO264" s="49"/>
      <c r="SOP264" s="49"/>
      <c r="SOS264" s="49"/>
      <c r="SOV264" s="49"/>
      <c r="SOX264" s="49"/>
      <c r="SOZ264" s="49"/>
      <c r="SPC264" s="49"/>
      <c r="SPF264" s="49"/>
      <c r="SPI264" s="49"/>
      <c r="SPL264" s="49"/>
      <c r="SPO264" s="49"/>
      <c r="SPR264" s="49"/>
      <c r="SPU264" s="49"/>
      <c r="SPX264" s="49"/>
      <c r="SPZ264" s="49"/>
      <c r="SQM264" s="49"/>
      <c r="SQN264" s="49"/>
      <c r="SQO264" s="49"/>
      <c r="SQP264" s="49"/>
      <c r="SQQ264" s="49"/>
      <c r="SQR264" s="49"/>
      <c r="SQS264" s="49"/>
      <c r="SQT264" s="49"/>
      <c r="SQU264" s="49"/>
      <c r="SQV264" s="49"/>
      <c r="SQW264" s="49"/>
      <c r="SQX264" s="49"/>
      <c r="SQY264" s="49"/>
      <c r="SQZ264" s="49"/>
      <c r="SRA264" s="49"/>
      <c r="SRB264" s="49"/>
      <c r="SRC264" s="49"/>
      <c r="SRD264" s="49"/>
      <c r="SRE264" s="49"/>
      <c r="SRF264" s="49"/>
      <c r="SRG264" s="49"/>
      <c r="SRH264" s="49"/>
      <c r="SRI264" s="49"/>
      <c r="SRJ264" s="49"/>
      <c r="SRK264" s="49"/>
      <c r="SRL264" s="49"/>
      <c r="SRM264" s="49"/>
      <c r="SRN264" s="49"/>
      <c r="SRO264" s="49"/>
      <c r="SRP264" s="49"/>
      <c r="SRQ264" s="49"/>
      <c r="SRR264" s="49"/>
      <c r="SRS264" s="49"/>
      <c r="SRT264" s="49"/>
      <c r="SRU264" s="49"/>
      <c r="SRV264" s="49"/>
      <c r="SRW264" s="49"/>
      <c r="SRX264" s="49"/>
      <c r="SRY264" s="49"/>
      <c r="SRZ264" s="49"/>
      <c r="SSC264" s="49"/>
      <c r="SSF264" s="49"/>
      <c r="SSI264" s="49"/>
      <c r="SSL264" s="49"/>
      <c r="SSO264" s="49"/>
      <c r="SSR264" s="49"/>
      <c r="STA264" s="49"/>
      <c r="STD264" s="49"/>
      <c r="STG264" s="49"/>
      <c r="STJ264" s="49"/>
      <c r="STS264" s="49"/>
      <c r="STY264" s="49"/>
      <c r="SUB264" s="49"/>
      <c r="SUE264" s="49"/>
      <c r="SUH264" s="49"/>
      <c r="SUN264" s="49"/>
      <c r="SUQ264" s="49"/>
      <c r="SUW264" s="49"/>
      <c r="SUY264" s="49"/>
      <c r="SUZ264" s="49"/>
      <c r="SVB264" s="49"/>
      <c r="SVS264" s="49"/>
      <c r="SVX264" s="49"/>
      <c r="SWD264" s="49"/>
      <c r="SWG264" s="49"/>
      <c r="SWJ264" s="49"/>
      <c r="SWR264" s="49"/>
      <c r="SXN264" s="49"/>
      <c r="SXO264" s="49"/>
      <c r="SXP264" s="49"/>
      <c r="SXQ264" s="49"/>
      <c r="SXR264" s="49"/>
      <c r="SXS264" s="49"/>
      <c r="SYK264" s="49"/>
      <c r="SYL264" s="49"/>
      <c r="SYO264" s="49"/>
      <c r="SYR264" s="49"/>
      <c r="SYT264" s="49"/>
      <c r="SYV264" s="49"/>
      <c r="SYY264" s="49"/>
      <c r="SZB264" s="49"/>
      <c r="SZE264" s="49"/>
      <c r="SZH264" s="49"/>
      <c r="SZK264" s="49"/>
      <c r="SZN264" s="49"/>
      <c r="SZQ264" s="49"/>
      <c r="SZT264" s="49"/>
      <c r="SZV264" s="49"/>
      <c r="TAI264" s="49"/>
      <c r="TAJ264" s="49"/>
      <c r="TAK264" s="49"/>
      <c r="TAL264" s="49"/>
      <c r="TAM264" s="49"/>
      <c r="TAN264" s="49"/>
      <c r="TAO264" s="49"/>
      <c r="TAP264" s="49"/>
      <c r="TAQ264" s="49"/>
      <c r="TAR264" s="49"/>
      <c r="TAS264" s="49"/>
      <c r="TAT264" s="49"/>
      <c r="TAU264" s="49"/>
      <c r="TAV264" s="49"/>
      <c r="TAW264" s="49"/>
      <c r="TAX264" s="49"/>
      <c r="TAY264" s="49"/>
      <c r="TAZ264" s="49"/>
      <c r="TBA264" s="49"/>
      <c r="TBB264" s="49"/>
      <c r="TBC264" s="49"/>
      <c r="TBD264" s="49"/>
      <c r="TBE264" s="49"/>
      <c r="TBF264" s="49"/>
      <c r="TBG264" s="49"/>
      <c r="TBH264" s="49"/>
      <c r="TBI264" s="49"/>
      <c r="TBJ264" s="49"/>
      <c r="TBK264" s="49"/>
      <c r="TBL264" s="49"/>
      <c r="TBM264" s="49"/>
      <c r="TBN264" s="49"/>
      <c r="TBO264" s="49"/>
      <c r="TBP264" s="49"/>
      <c r="TBQ264" s="49"/>
      <c r="TBR264" s="49"/>
      <c r="TBS264" s="49"/>
      <c r="TBT264" s="49"/>
      <c r="TBU264" s="49"/>
      <c r="TBV264" s="49"/>
      <c r="TBY264" s="49"/>
      <c r="TCB264" s="49"/>
      <c r="TCE264" s="49"/>
      <c r="TCH264" s="49"/>
      <c r="TCK264" s="49"/>
      <c r="TCN264" s="49"/>
      <c r="TCW264" s="49"/>
      <c r="TCZ264" s="49"/>
      <c r="TDC264" s="49"/>
      <c r="TDF264" s="49"/>
      <c r="TDO264" s="49"/>
      <c r="TDU264" s="49"/>
      <c r="TDX264" s="49"/>
      <c r="TEA264" s="49"/>
      <c r="TED264" s="49"/>
      <c r="TEJ264" s="49"/>
      <c r="TEM264" s="49"/>
      <c r="TES264" s="49"/>
      <c r="TEU264" s="49"/>
      <c r="TEV264" s="49"/>
      <c r="TEX264" s="49"/>
      <c r="TFO264" s="49"/>
      <c r="TFT264" s="49"/>
      <c r="TFZ264" s="49"/>
      <c r="TGC264" s="49"/>
      <c r="TGF264" s="49"/>
      <c r="TGN264" s="49"/>
      <c r="THJ264" s="49"/>
      <c r="THK264" s="49"/>
      <c r="THL264" s="49"/>
      <c r="THM264" s="49"/>
      <c r="THN264" s="49"/>
      <c r="THO264" s="49"/>
      <c r="TIG264" s="49"/>
      <c r="TIH264" s="49"/>
      <c r="TIK264" s="49"/>
      <c r="TIN264" s="49"/>
      <c r="TIP264" s="49"/>
      <c r="TIR264" s="49"/>
      <c r="TIU264" s="49"/>
      <c r="TIX264" s="49"/>
      <c r="TJA264" s="49"/>
      <c r="TJD264" s="49"/>
      <c r="TJG264" s="49"/>
      <c r="TJJ264" s="49"/>
      <c r="TJM264" s="49"/>
      <c r="TJP264" s="49"/>
      <c r="TJR264" s="49"/>
      <c r="TKE264" s="49"/>
      <c r="TKF264" s="49"/>
      <c r="TKG264" s="49"/>
      <c r="TKH264" s="49"/>
      <c r="TKI264" s="49"/>
      <c r="TKJ264" s="49"/>
      <c r="TKK264" s="49"/>
      <c r="TKL264" s="49"/>
      <c r="TKM264" s="49"/>
      <c r="TKN264" s="49"/>
      <c r="TKO264" s="49"/>
      <c r="TKP264" s="49"/>
      <c r="TKQ264" s="49"/>
      <c r="TKR264" s="49"/>
      <c r="TKS264" s="49"/>
      <c r="TKT264" s="49"/>
      <c r="TKU264" s="49"/>
      <c r="TKV264" s="49"/>
      <c r="TKW264" s="49"/>
      <c r="TKX264" s="49"/>
      <c r="TKY264" s="49"/>
      <c r="TKZ264" s="49"/>
      <c r="TLA264" s="49"/>
      <c r="TLB264" s="49"/>
      <c r="TLC264" s="49"/>
      <c r="TLD264" s="49"/>
      <c r="TLE264" s="49"/>
      <c r="TLF264" s="49"/>
      <c r="TLG264" s="49"/>
      <c r="TLH264" s="49"/>
      <c r="TLI264" s="49"/>
      <c r="TLJ264" s="49"/>
      <c r="TLK264" s="49"/>
      <c r="TLL264" s="49"/>
      <c r="TLM264" s="49"/>
      <c r="TLN264" s="49"/>
      <c r="TLO264" s="49"/>
      <c r="TLP264" s="49"/>
      <c r="TLQ264" s="49"/>
      <c r="TLR264" s="49"/>
      <c r="TLU264" s="49"/>
      <c r="TLX264" s="49"/>
      <c r="TMA264" s="49"/>
      <c r="TMD264" s="49"/>
      <c r="TMG264" s="49"/>
      <c r="TMJ264" s="49"/>
      <c r="TMS264" s="49"/>
      <c r="TMV264" s="49"/>
      <c r="TMY264" s="49"/>
      <c r="TNB264" s="49"/>
      <c r="TNK264" s="49"/>
      <c r="TNQ264" s="49"/>
      <c r="TNT264" s="49"/>
      <c r="TNW264" s="49"/>
      <c r="TNZ264" s="49"/>
      <c r="TOF264" s="49"/>
      <c r="TOI264" s="49"/>
      <c r="TOO264" s="49"/>
      <c r="TOQ264" s="49"/>
      <c r="TOR264" s="49"/>
      <c r="TOT264" s="49"/>
      <c r="TPK264" s="49"/>
      <c r="TPP264" s="49"/>
      <c r="TPV264" s="49"/>
      <c r="TPY264" s="49"/>
      <c r="TQB264" s="49"/>
      <c r="TQJ264" s="49"/>
      <c r="TRF264" s="49"/>
      <c r="TRG264" s="49"/>
      <c r="TRH264" s="49"/>
      <c r="TRI264" s="49"/>
      <c r="TRJ264" s="49"/>
      <c r="TRK264" s="49"/>
      <c r="TSC264" s="49"/>
      <c r="TSD264" s="49"/>
      <c r="TSG264" s="49"/>
      <c r="TSJ264" s="49"/>
      <c r="TSL264" s="49"/>
      <c r="TSN264" s="49"/>
      <c r="TSQ264" s="49"/>
      <c r="TST264" s="49"/>
      <c r="TSW264" s="49"/>
      <c r="TSZ264" s="49"/>
      <c r="TTC264" s="49"/>
      <c r="TTF264" s="49"/>
      <c r="TTI264" s="49"/>
      <c r="TTL264" s="49"/>
      <c r="TTN264" s="49"/>
      <c r="TUA264" s="49"/>
      <c r="TUB264" s="49"/>
      <c r="TUC264" s="49"/>
      <c r="TUD264" s="49"/>
      <c r="TUE264" s="49"/>
      <c r="TUF264" s="49"/>
      <c r="TUG264" s="49"/>
      <c r="TUH264" s="49"/>
      <c r="TUI264" s="49"/>
      <c r="TUJ264" s="49"/>
      <c r="TUK264" s="49"/>
      <c r="TUL264" s="49"/>
      <c r="TUM264" s="49"/>
      <c r="TUN264" s="49"/>
      <c r="TUO264" s="49"/>
      <c r="TUP264" s="49"/>
      <c r="TUQ264" s="49"/>
      <c r="TUR264" s="49"/>
      <c r="TUS264" s="49"/>
      <c r="TUT264" s="49"/>
      <c r="TUU264" s="49"/>
      <c r="TUV264" s="49"/>
      <c r="TUW264" s="49"/>
      <c r="TUX264" s="49"/>
      <c r="TUY264" s="49"/>
      <c r="TUZ264" s="49"/>
      <c r="TVA264" s="49"/>
      <c r="TVB264" s="49"/>
      <c r="TVC264" s="49"/>
      <c r="TVD264" s="49"/>
      <c r="TVE264" s="49"/>
      <c r="TVF264" s="49"/>
      <c r="TVG264" s="49"/>
      <c r="TVH264" s="49"/>
      <c r="TVI264" s="49"/>
      <c r="TVJ264" s="49"/>
      <c r="TVK264" s="49"/>
      <c r="TVL264" s="49"/>
      <c r="TVM264" s="49"/>
      <c r="TVN264" s="49"/>
      <c r="TVQ264" s="49"/>
      <c r="TVT264" s="49"/>
      <c r="TVW264" s="49"/>
      <c r="TVZ264" s="49"/>
      <c r="TWC264" s="49"/>
      <c r="TWF264" s="49"/>
      <c r="TWO264" s="49"/>
      <c r="TWR264" s="49"/>
      <c r="TWU264" s="49"/>
      <c r="TWX264" s="49"/>
      <c r="TXG264" s="49"/>
      <c r="TXM264" s="49"/>
      <c r="TXP264" s="49"/>
      <c r="TXS264" s="49"/>
      <c r="TXV264" s="49"/>
      <c r="TYB264" s="49"/>
      <c r="TYE264" s="49"/>
      <c r="TYK264" s="49"/>
      <c r="TYM264" s="49"/>
      <c r="TYN264" s="49"/>
      <c r="TYP264" s="49"/>
      <c r="TZG264" s="49"/>
      <c r="TZL264" s="49"/>
      <c r="TZR264" s="49"/>
      <c r="TZU264" s="49"/>
      <c r="TZX264" s="49"/>
      <c r="UAF264" s="49"/>
      <c r="UBB264" s="49"/>
      <c r="UBC264" s="49"/>
      <c r="UBD264" s="49"/>
      <c r="UBE264" s="49"/>
      <c r="UBF264" s="49"/>
      <c r="UBG264" s="49"/>
      <c r="UBY264" s="49"/>
      <c r="UBZ264" s="49"/>
      <c r="UCC264" s="49"/>
      <c r="UCF264" s="49"/>
      <c r="UCH264" s="49"/>
      <c r="UCJ264" s="49"/>
      <c r="UCM264" s="49"/>
      <c r="UCP264" s="49"/>
      <c r="UCS264" s="49"/>
      <c r="UCV264" s="49"/>
      <c r="UCY264" s="49"/>
      <c r="UDB264" s="49"/>
      <c r="UDE264" s="49"/>
      <c r="UDH264" s="49"/>
      <c r="UDJ264" s="49"/>
      <c r="UDW264" s="49"/>
      <c r="UDX264" s="49"/>
      <c r="UDY264" s="49"/>
      <c r="UDZ264" s="49"/>
      <c r="UEA264" s="49"/>
      <c r="UEB264" s="49"/>
      <c r="UEC264" s="49"/>
      <c r="UED264" s="49"/>
      <c r="UEE264" s="49"/>
      <c r="UEF264" s="49"/>
      <c r="UEG264" s="49"/>
      <c r="UEH264" s="49"/>
      <c r="UEI264" s="49"/>
      <c r="UEJ264" s="49"/>
      <c r="UEK264" s="49"/>
      <c r="UEL264" s="49"/>
      <c r="UEM264" s="49"/>
      <c r="UEN264" s="49"/>
      <c r="UEO264" s="49"/>
      <c r="UEP264" s="49"/>
      <c r="UEQ264" s="49"/>
      <c r="UER264" s="49"/>
      <c r="UES264" s="49"/>
      <c r="UET264" s="49"/>
      <c r="UEU264" s="49"/>
      <c r="UEV264" s="49"/>
      <c r="UEW264" s="49"/>
      <c r="UEX264" s="49"/>
      <c r="UEY264" s="49"/>
      <c r="UEZ264" s="49"/>
      <c r="UFA264" s="49"/>
      <c r="UFB264" s="49"/>
      <c r="UFC264" s="49"/>
      <c r="UFD264" s="49"/>
      <c r="UFE264" s="49"/>
      <c r="UFF264" s="49"/>
      <c r="UFG264" s="49"/>
      <c r="UFH264" s="49"/>
      <c r="UFI264" s="49"/>
      <c r="UFJ264" s="49"/>
      <c r="UFM264" s="49"/>
      <c r="UFP264" s="49"/>
      <c r="UFS264" s="49"/>
      <c r="UFV264" s="49"/>
      <c r="UFY264" s="49"/>
      <c r="UGB264" s="49"/>
      <c r="UGK264" s="49"/>
      <c r="UGN264" s="49"/>
      <c r="UGQ264" s="49"/>
      <c r="UGT264" s="49"/>
      <c r="UHC264" s="49"/>
      <c r="UHI264" s="49"/>
      <c r="UHL264" s="49"/>
      <c r="UHO264" s="49"/>
      <c r="UHR264" s="49"/>
      <c r="UHX264" s="49"/>
      <c r="UIA264" s="49"/>
      <c r="UIG264" s="49"/>
      <c r="UII264" s="49"/>
      <c r="UIJ264" s="49"/>
      <c r="UIL264" s="49"/>
      <c r="UJC264" s="49"/>
      <c r="UJH264" s="49"/>
      <c r="UJN264" s="49"/>
      <c r="UJQ264" s="49"/>
      <c r="UJT264" s="49"/>
      <c r="UKB264" s="49"/>
      <c r="UKX264" s="49"/>
      <c r="UKY264" s="49"/>
      <c r="UKZ264" s="49"/>
      <c r="ULA264" s="49"/>
      <c r="ULB264" s="49"/>
      <c r="ULC264" s="49"/>
      <c r="ULU264" s="49"/>
      <c r="ULV264" s="49"/>
      <c r="ULY264" s="49"/>
      <c r="UMB264" s="49"/>
      <c r="UMD264" s="49"/>
      <c r="UMF264" s="49"/>
      <c r="UMI264" s="49"/>
      <c r="UML264" s="49"/>
      <c r="UMO264" s="49"/>
      <c r="UMR264" s="49"/>
      <c r="UMU264" s="49"/>
      <c r="UMX264" s="49"/>
      <c r="UNA264" s="49"/>
      <c r="UND264" s="49"/>
      <c r="UNF264" s="49"/>
      <c r="UNS264" s="49"/>
      <c r="UNT264" s="49"/>
      <c r="UNU264" s="49"/>
      <c r="UNV264" s="49"/>
      <c r="UNW264" s="49"/>
      <c r="UNX264" s="49"/>
      <c r="UNY264" s="49"/>
      <c r="UNZ264" s="49"/>
      <c r="UOA264" s="49"/>
      <c r="UOB264" s="49"/>
      <c r="UOC264" s="49"/>
      <c r="UOD264" s="49"/>
      <c r="UOE264" s="49"/>
      <c r="UOF264" s="49"/>
      <c r="UOG264" s="49"/>
      <c r="UOH264" s="49"/>
      <c r="UOI264" s="49"/>
      <c r="UOJ264" s="49"/>
      <c r="UOK264" s="49"/>
      <c r="UOL264" s="49"/>
      <c r="UOM264" s="49"/>
      <c r="UON264" s="49"/>
      <c r="UOO264" s="49"/>
      <c r="UOP264" s="49"/>
      <c r="UOQ264" s="49"/>
      <c r="UOR264" s="49"/>
      <c r="UOS264" s="49"/>
      <c r="UOT264" s="49"/>
      <c r="UOU264" s="49"/>
      <c r="UOV264" s="49"/>
      <c r="UOW264" s="49"/>
      <c r="UOX264" s="49"/>
      <c r="UOY264" s="49"/>
      <c r="UOZ264" s="49"/>
      <c r="UPA264" s="49"/>
      <c r="UPB264" s="49"/>
      <c r="UPC264" s="49"/>
      <c r="UPD264" s="49"/>
      <c r="UPE264" s="49"/>
      <c r="UPF264" s="49"/>
      <c r="UPI264" s="49"/>
      <c r="UPL264" s="49"/>
      <c r="UPO264" s="49"/>
      <c r="UPR264" s="49"/>
      <c r="UPU264" s="49"/>
      <c r="UPX264" s="49"/>
      <c r="UQG264" s="49"/>
      <c r="UQJ264" s="49"/>
      <c r="UQM264" s="49"/>
      <c r="UQP264" s="49"/>
      <c r="UQY264" s="49"/>
      <c r="URE264" s="49"/>
      <c r="URH264" s="49"/>
      <c r="URK264" s="49"/>
      <c r="URN264" s="49"/>
      <c r="URT264" s="49"/>
      <c r="URW264" s="49"/>
      <c r="USC264" s="49"/>
      <c r="USE264" s="49"/>
      <c r="USF264" s="49"/>
      <c r="USH264" s="49"/>
      <c r="USY264" s="49"/>
      <c r="UTD264" s="49"/>
      <c r="UTJ264" s="49"/>
      <c r="UTM264" s="49"/>
      <c r="UTP264" s="49"/>
      <c r="UTX264" s="49"/>
      <c r="UUT264" s="49"/>
      <c r="UUU264" s="49"/>
      <c r="UUV264" s="49"/>
      <c r="UUW264" s="49"/>
      <c r="UUX264" s="49"/>
      <c r="UUY264" s="49"/>
      <c r="UVQ264" s="49"/>
      <c r="UVR264" s="49"/>
      <c r="UVU264" s="49"/>
      <c r="UVX264" s="49"/>
      <c r="UVZ264" s="49"/>
      <c r="UWB264" s="49"/>
      <c r="UWE264" s="49"/>
      <c r="UWH264" s="49"/>
      <c r="UWK264" s="49"/>
      <c r="UWN264" s="49"/>
      <c r="UWQ264" s="49"/>
      <c r="UWT264" s="49"/>
      <c r="UWW264" s="49"/>
      <c r="UWZ264" s="49"/>
      <c r="UXB264" s="49"/>
      <c r="UXO264" s="49"/>
      <c r="UXP264" s="49"/>
      <c r="UXQ264" s="49"/>
      <c r="UXR264" s="49"/>
      <c r="UXS264" s="49"/>
      <c r="UXT264" s="49"/>
      <c r="UXU264" s="49"/>
      <c r="UXV264" s="49"/>
      <c r="UXW264" s="49"/>
      <c r="UXX264" s="49"/>
      <c r="UXY264" s="49"/>
      <c r="UXZ264" s="49"/>
      <c r="UYA264" s="49"/>
      <c r="UYB264" s="49"/>
      <c r="UYC264" s="49"/>
      <c r="UYD264" s="49"/>
      <c r="UYE264" s="49"/>
      <c r="UYF264" s="49"/>
      <c r="UYG264" s="49"/>
      <c r="UYH264" s="49"/>
      <c r="UYI264" s="49"/>
      <c r="UYJ264" s="49"/>
      <c r="UYK264" s="49"/>
      <c r="UYL264" s="49"/>
      <c r="UYM264" s="49"/>
      <c r="UYN264" s="49"/>
      <c r="UYO264" s="49"/>
      <c r="UYP264" s="49"/>
      <c r="UYQ264" s="49"/>
      <c r="UYR264" s="49"/>
      <c r="UYS264" s="49"/>
      <c r="UYT264" s="49"/>
      <c r="UYU264" s="49"/>
      <c r="UYV264" s="49"/>
      <c r="UYW264" s="49"/>
      <c r="UYX264" s="49"/>
      <c r="UYY264" s="49"/>
      <c r="UYZ264" s="49"/>
      <c r="UZA264" s="49"/>
      <c r="UZB264" s="49"/>
      <c r="UZE264" s="49"/>
      <c r="UZH264" s="49"/>
      <c r="UZK264" s="49"/>
      <c r="UZN264" s="49"/>
      <c r="UZQ264" s="49"/>
      <c r="UZT264" s="49"/>
      <c r="VAC264" s="49"/>
      <c r="VAF264" s="49"/>
      <c r="VAI264" s="49"/>
      <c r="VAL264" s="49"/>
      <c r="VAU264" s="49"/>
      <c r="VBA264" s="49"/>
      <c r="VBD264" s="49"/>
      <c r="VBG264" s="49"/>
      <c r="VBJ264" s="49"/>
      <c r="VBP264" s="49"/>
      <c r="VBS264" s="49"/>
      <c r="VBY264" s="49"/>
      <c r="VCA264" s="49"/>
      <c r="VCB264" s="49"/>
      <c r="VCD264" s="49"/>
      <c r="VCU264" s="49"/>
      <c r="VCZ264" s="49"/>
      <c r="VDF264" s="49"/>
      <c r="VDI264" s="49"/>
      <c r="VDL264" s="49"/>
      <c r="VDT264" s="49"/>
      <c r="VEP264" s="49"/>
      <c r="VEQ264" s="49"/>
      <c r="VER264" s="49"/>
      <c r="VES264" s="49"/>
      <c r="VET264" s="49"/>
      <c r="VEU264" s="49"/>
      <c r="VFM264" s="49"/>
      <c r="VFN264" s="49"/>
      <c r="VFQ264" s="49"/>
      <c r="VFT264" s="49"/>
      <c r="VFV264" s="49"/>
      <c r="VFX264" s="49"/>
      <c r="VGA264" s="49"/>
      <c r="VGD264" s="49"/>
      <c r="VGG264" s="49"/>
      <c r="VGJ264" s="49"/>
      <c r="VGM264" s="49"/>
      <c r="VGP264" s="49"/>
      <c r="VGS264" s="49"/>
      <c r="VGV264" s="49"/>
      <c r="VGX264" s="49"/>
      <c r="VHK264" s="49"/>
      <c r="VHL264" s="49"/>
      <c r="VHM264" s="49"/>
      <c r="VHN264" s="49"/>
      <c r="VHO264" s="49"/>
      <c r="VHP264" s="49"/>
      <c r="VHQ264" s="49"/>
      <c r="VHR264" s="49"/>
      <c r="VHS264" s="49"/>
      <c r="VHT264" s="49"/>
      <c r="VHU264" s="49"/>
      <c r="VHV264" s="49"/>
      <c r="VHW264" s="49"/>
      <c r="VHX264" s="49"/>
      <c r="VHY264" s="49"/>
      <c r="VHZ264" s="49"/>
      <c r="VIA264" s="49"/>
      <c r="VIB264" s="49"/>
      <c r="VIC264" s="49"/>
      <c r="VID264" s="49"/>
      <c r="VIE264" s="49"/>
      <c r="VIF264" s="49"/>
      <c r="VIG264" s="49"/>
      <c r="VIH264" s="49"/>
      <c r="VII264" s="49"/>
      <c r="VIJ264" s="49"/>
      <c r="VIK264" s="49"/>
      <c r="VIL264" s="49"/>
      <c r="VIM264" s="49"/>
      <c r="VIN264" s="49"/>
      <c r="VIO264" s="49"/>
      <c r="VIP264" s="49"/>
      <c r="VIQ264" s="49"/>
      <c r="VIR264" s="49"/>
      <c r="VIS264" s="49"/>
      <c r="VIT264" s="49"/>
      <c r="VIU264" s="49"/>
      <c r="VIV264" s="49"/>
      <c r="VIW264" s="49"/>
      <c r="VIX264" s="49"/>
      <c r="VJA264" s="49"/>
      <c r="VJD264" s="49"/>
      <c r="VJG264" s="49"/>
      <c r="VJJ264" s="49"/>
      <c r="VJM264" s="49"/>
      <c r="VJP264" s="49"/>
      <c r="VJY264" s="49"/>
      <c r="VKB264" s="49"/>
      <c r="VKE264" s="49"/>
      <c r="VKH264" s="49"/>
      <c r="VKQ264" s="49"/>
      <c r="VKW264" s="49"/>
      <c r="VKZ264" s="49"/>
      <c r="VLC264" s="49"/>
      <c r="VLF264" s="49"/>
      <c r="VLL264" s="49"/>
      <c r="VLO264" s="49"/>
      <c r="VLU264" s="49"/>
      <c r="VLW264" s="49"/>
      <c r="VLX264" s="49"/>
      <c r="VLZ264" s="49"/>
      <c r="VMQ264" s="49"/>
      <c r="VMV264" s="49"/>
      <c r="VNB264" s="49"/>
      <c r="VNE264" s="49"/>
      <c r="VNH264" s="49"/>
      <c r="VNP264" s="49"/>
      <c r="VOL264" s="49"/>
      <c r="VOM264" s="49"/>
      <c r="VON264" s="49"/>
      <c r="VOO264" s="49"/>
      <c r="VOP264" s="49"/>
      <c r="VOQ264" s="49"/>
      <c r="VPI264" s="49"/>
      <c r="VPJ264" s="49"/>
      <c r="VPM264" s="49"/>
      <c r="VPP264" s="49"/>
      <c r="VPR264" s="49"/>
      <c r="VPT264" s="49"/>
      <c r="VPW264" s="49"/>
      <c r="VPZ264" s="49"/>
      <c r="VQC264" s="49"/>
      <c r="VQF264" s="49"/>
      <c r="VQI264" s="49"/>
      <c r="VQL264" s="49"/>
      <c r="VQO264" s="49"/>
      <c r="VQR264" s="49"/>
      <c r="VQT264" s="49"/>
      <c r="VRG264" s="49"/>
      <c r="VRH264" s="49"/>
      <c r="VRI264" s="49"/>
      <c r="VRJ264" s="49"/>
      <c r="VRK264" s="49"/>
      <c r="VRL264" s="49"/>
      <c r="VRM264" s="49"/>
      <c r="VRN264" s="49"/>
      <c r="VRO264" s="49"/>
      <c r="VRP264" s="49"/>
      <c r="VRQ264" s="49"/>
      <c r="VRR264" s="49"/>
      <c r="VRS264" s="49"/>
      <c r="VRT264" s="49"/>
      <c r="VRU264" s="49"/>
      <c r="VRV264" s="49"/>
      <c r="VRW264" s="49"/>
      <c r="VRX264" s="49"/>
      <c r="VRY264" s="49"/>
      <c r="VRZ264" s="49"/>
      <c r="VSA264" s="49"/>
      <c r="VSB264" s="49"/>
      <c r="VSC264" s="49"/>
      <c r="VSD264" s="49"/>
      <c r="VSE264" s="49"/>
      <c r="VSF264" s="49"/>
      <c r="VSG264" s="49"/>
      <c r="VSH264" s="49"/>
      <c r="VSI264" s="49"/>
      <c r="VSJ264" s="49"/>
      <c r="VSK264" s="49"/>
      <c r="VSL264" s="49"/>
      <c r="VSM264" s="49"/>
      <c r="VSN264" s="49"/>
      <c r="VSO264" s="49"/>
      <c r="VSP264" s="49"/>
      <c r="VSQ264" s="49"/>
      <c r="VSR264" s="49"/>
      <c r="VSS264" s="49"/>
      <c r="VST264" s="49"/>
      <c r="VSW264" s="49"/>
      <c r="VSZ264" s="49"/>
      <c r="VTC264" s="49"/>
      <c r="VTF264" s="49"/>
      <c r="VTI264" s="49"/>
      <c r="VTL264" s="49"/>
      <c r="VTU264" s="49"/>
      <c r="VTX264" s="49"/>
      <c r="VUA264" s="49"/>
      <c r="VUD264" s="49"/>
      <c r="VUM264" s="49"/>
      <c r="VUS264" s="49"/>
      <c r="VUV264" s="49"/>
      <c r="VUY264" s="49"/>
      <c r="VVB264" s="49"/>
      <c r="VVH264" s="49"/>
      <c r="VVK264" s="49"/>
      <c r="VVQ264" s="49"/>
      <c r="VVS264" s="49"/>
      <c r="VVT264" s="49"/>
      <c r="VVV264" s="49"/>
      <c r="VWM264" s="49"/>
      <c r="VWR264" s="49"/>
      <c r="VWX264" s="49"/>
      <c r="VXA264" s="49"/>
      <c r="VXD264" s="49"/>
      <c r="VXL264" s="49"/>
      <c r="VYH264" s="49"/>
      <c r="VYI264" s="49"/>
      <c r="VYJ264" s="49"/>
      <c r="VYK264" s="49"/>
      <c r="VYL264" s="49"/>
      <c r="VYM264" s="49"/>
      <c r="VZE264" s="49"/>
      <c r="VZF264" s="49"/>
      <c r="VZI264" s="49"/>
      <c r="VZL264" s="49"/>
      <c r="VZN264" s="49"/>
      <c r="VZP264" s="49"/>
      <c r="VZS264" s="49"/>
      <c r="VZV264" s="49"/>
      <c r="VZY264" s="49"/>
      <c r="WAB264" s="49"/>
      <c r="WAE264" s="49"/>
      <c r="WAH264" s="49"/>
      <c r="WAK264" s="49"/>
      <c r="WAN264" s="49"/>
      <c r="WAP264" s="49"/>
      <c r="WBC264" s="49"/>
      <c r="WBD264" s="49"/>
      <c r="WBE264" s="49"/>
      <c r="WBF264" s="49"/>
      <c r="WBG264" s="49"/>
      <c r="WBH264" s="49"/>
      <c r="WBI264" s="49"/>
      <c r="WBJ264" s="49"/>
      <c r="WBK264" s="49"/>
      <c r="WBL264" s="49"/>
      <c r="WBM264" s="49"/>
      <c r="WBN264" s="49"/>
      <c r="WBO264" s="49"/>
      <c r="WBP264" s="49"/>
      <c r="WBQ264" s="49"/>
      <c r="WBR264" s="49"/>
      <c r="WBS264" s="49"/>
      <c r="WBT264" s="49"/>
      <c r="WBU264" s="49"/>
      <c r="WBV264" s="49"/>
      <c r="WBW264" s="49"/>
      <c r="WBX264" s="49"/>
      <c r="WBY264" s="49"/>
      <c r="WBZ264" s="49"/>
      <c r="WCA264" s="49"/>
      <c r="WCB264" s="49"/>
      <c r="WCC264" s="49"/>
      <c r="WCD264" s="49"/>
      <c r="WCE264" s="49"/>
      <c r="WCF264" s="49"/>
      <c r="WCG264" s="49"/>
      <c r="WCH264" s="49"/>
      <c r="WCI264" s="49"/>
      <c r="WCJ264" s="49"/>
      <c r="WCK264" s="49"/>
      <c r="WCL264" s="49"/>
      <c r="WCM264" s="49"/>
      <c r="WCN264" s="49"/>
      <c r="WCO264" s="49"/>
      <c r="WCP264" s="49"/>
      <c r="WCS264" s="49"/>
      <c r="WCV264" s="49"/>
      <c r="WCY264" s="49"/>
      <c r="WDB264" s="49"/>
      <c r="WDE264" s="49"/>
      <c r="WDH264" s="49"/>
      <c r="WDQ264" s="49"/>
      <c r="WDT264" s="49"/>
      <c r="WDW264" s="49"/>
      <c r="WDZ264" s="49"/>
      <c r="WEI264" s="49"/>
      <c r="WEO264" s="49"/>
      <c r="WER264" s="49"/>
      <c r="WEU264" s="49"/>
      <c r="WEX264" s="49"/>
      <c r="WFD264" s="49"/>
      <c r="WFG264" s="49"/>
      <c r="WFM264" s="49"/>
      <c r="WFO264" s="49"/>
      <c r="WFP264" s="49"/>
      <c r="WFR264" s="49"/>
      <c r="WGI264" s="49"/>
      <c r="WGN264" s="49"/>
      <c r="WGT264" s="49"/>
      <c r="WGW264" s="49"/>
      <c r="WGZ264" s="49"/>
      <c r="WHH264" s="49"/>
      <c r="WID264" s="49"/>
      <c r="WIE264" s="49"/>
      <c r="WIF264" s="49"/>
      <c r="WIG264" s="49"/>
      <c r="WIH264" s="49"/>
      <c r="WII264" s="49"/>
      <c r="WJA264" s="49"/>
      <c r="WJB264" s="49"/>
      <c r="WJE264" s="49"/>
      <c r="WJH264" s="49"/>
      <c r="WJJ264" s="49"/>
      <c r="WJL264" s="49"/>
      <c r="WJO264" s="49"/>
      <c r="WJR264" s="49"/>
      <c r="WJU264" s="49"/>
      <c r="WJX264" s="49"/>
      <c r="WKA264" s="49"/>
      <c r="WKD264" s="49"/>
      <c r="WKG264" s="49"/>
      <c r="WKJ264" s="49"/>
      <c r="WKL264" s="49"/>
      <c r="WKY264" s="49"/>
      <c r="WKZ264" s="49"/>
      <c r="WLA264" s="49"/>
      <c r="WLB264" s="49"/>
      <c r="WLC264" s="49"/>
      <c r="WLD264" s="49"/>
      <c r="WLE264" s="49"/>
      <c r="WLF264" s="49"/>
      <c r="WLG264" s="49"/>
      <c r="WLH264" s="49"/>
      <c r="WLI264" s="49"/>
      <c r="WLJ264" s="49"/>
      <c r="WLK264" s="49"/>
      <c r="WLL264" s="49"/>
      <c r="WLM264" s="49"/>
      <c r="WLN264" s="49"/>
      <c r="WLO264" s="49"/>
      <c r="WLP264" s="49"/>
      <c r="WLQ264" s="49"/>
      <c r="WLR264" s="49"/>
      <c r="WLS264" s="49"/>
      <c r="WLT264" s="49"/>
      <c r="WLU264" s="49"/>
      <c r="WLV264" s="49"/>
      <c r="WLW264" s="49"/>
      <c r="WLX264" s="49"/>
      <c r="WLY264" s="49"/>
      <c r="WLZ264" s="49"/>
      <c r="WMA264" s="49"/>
      <c r="WMB264" s="49"/>
      <c r="WMC264" s="49"/>
      <c r="WMD264" s="49"/>
      <c r="WME264" s="49"/>
      <c r="WMF264" s="49"/>
      <c r="WMG264" s="49"/>
      <c r="WMH264" s="49"/>
      <c r="WMI264" s="49"/>
      <c r="WMJ264" s="49"/>
      <c r="WMK264" s="49"/>
      <c r="WML264" s="49"/>
      <c r="WMO264" s="49"/>
      <c r="WMR264" s="49"/>
      <c r="WMU264" s="49"/>
      <c r="WMX264" s="49"/>
      <c r="WNA264" s="49"/>
      <c r="WND264" s="49"/>
      <c r="WNM264" s="49"/>
      <c r="WNP264" s="49"/>
      <c r="WNS264" s="49"/>
      <c r="WNV264" s="49"/>
      <c r="WOE264" s="49"/>
      <c r="WOK264" s="49"/>
      <c r="WON264" s="49"/>
      <c r="WOQ264" s="49"/>
      <c r="WOT264" s="49"/>
      <c r="WOZ264" s="49"/>
      <c r="WPC264" s="49"/>
      <c r="WPI264" s="49"/>
      <c r="WPK264" s="49"/>
      <c r="WPL264" s="49"/>
      <c r="WPN264" s="49"/>
      <c r="WQE264" s="49"/>
      <c r="WQJ264" s="49"/>
      <c r="WQP264" s="49"/>
      <c r="WQS264" s="49"/>
      <c r="WQV264" s="49"/>
      <c r="WRD264" s="49"/>
      <c r="WRZ264" s="49"/>
      <c r="WSA264" s="49"/>
      <c r="WSB264" s="49"/>
      <c r="WSC264" s="49"/>
      <c r="WSD264" s="49"/>
      <c r="WSE264" s="49"/>
      <c r="WSW264" s="49"/>
      <c r="WSX264" s="49"/>
      <c r="WTA264" s="49"/>
      <c r="WTD264" s="49"/>
      <c r="WTF264" s="49"/>
      <c r="WTH264" s="49"/>
      <c r="WTK264" s="49"/>
      <c r="WTN264" s="49"/>
      <c r="WTQ264" s="49"/>
      <c r="WTT264" s="49"/>
      <c r="WTW264" s="49"/>
      <c r="WTZ264" s="49"/>
      <c r="WUC264" s="49"/>
      <c r="WUF264" s="49"/>
      <c r="WUH264" s="49"/>
      <c r="WUU264" s="49"/>
      <c r="WUV264" s="49"/>
      <c r="WUW264" s="49"/>
      <c r="WUX264" s="49"/>
      <c r="WUY264" s="49"/>
      <c r="WUZ264" s="49"/>
      <c r="WVA264" s="49"/>
      <c r="WVB264" s="49"/>
      <c r="WVC264" s="49"/>
      <c r="WVD264" s="49"/>
      <c r="WVE264" s="49"/>
      <c r="WVF264" s="49"/>
      <c r="WVG264" s="49"/>
      <c r="WVH264" s="49"/>
      <c r="WVI264" s="49"/>
      <c r="WVJ264" s="49"/>
      <c r="WVK264" s="49"/>
      <c r="WVL264" s="49"/>
      <c r="WVM264" s="49"/>
      <c r="WVN264" s="49"/>
      <c r="WVO264" s="49"/>
      <c r="WVP264" s="49"/>
      <c r="WVQ264" s="49"/>
      <c r="WVR264" s="49"/>
      <c r="WVS264" s="49"/>
      <c r="WVT264" s="49"/>
      <c r="WVU264" s="49"/>
      <c r="WVV264" s="49"/>
      <c r="WVW264" s="49"/>
      <c r="WVX264" s="49"/>
      <c r="WVY264" s="49"/>
      <c r="WVZ264" s="49"/>
      <c r="WWA264" s="49"/>
      <c r="WWB264" s="49"/>
      <c r="WWC264" s="49"/>
      <c r="WWD264" s="49"/>
      <c r="WWE264" s="49"/>
      <c r="WWF264" s="49"/>
      <c r="WWG264" s="49"/>
      <c r="WWH264" s="49"/>
      <c r="WWI264" s="49"/>
      <c r="WWJ264" s="49"/>
      <c r="WWK264" s="49"/>
      <c r="WWL264" s="49"/>
      <c r="WWM264" s="49"/>
      <c r="WWN264" s="49"/>
      <c r="WWO264" s="49"/>
      <c r="WWP264" s="49"/>
      <c r="WWQ264" s="49"/>
      <c r="WWR264" s="49"/>
      <c r="WWS264" s="49"/>
      <c r="WWT264" s="49"/>
      <c r="WWU264" s="49"/>
      <c r="WWV264" s="49"/>
      <c r="WWW264" s="49"/>
      <c r="WWX264" s="49"/>
      <c r="WWY264" s="49"/>
      <c r="WWZ264" s="49"/>
      <c r="WXA264" s="49"/>
      <c r="WXB264" s="49"/>
      <c r="WXC264" s="49"/>
      <c r="WXD264" s="49"/>
      <c r="WXE264" s="49"/>
      <c r="WXF264" s="49"/>
      <c r="WXG264" s="49"/>
      <c r="WXH264" s="49"/>
      <c r="WXI264" s="49"/>
      <c r="WXJ264" s="49"/>
      <c r="WXK264" s="49"/>
      <c r="WXL264" s="49"/>
      <c r="WXM264" s="49"/>
      <c r="WXN264" s="49"/>
      <c r="WXO264" s="49"/>
      <c r="WXP264" s="49"/>
      <c r="WXQ264" s="49"/>
      <c r="WXR264" s="49"/>
      <c r="WXS264" s="49"/>
      <c r="WXT264" s="49"/>
      <c r="WXU264" s="49"/>
      <c r="WXV264" s="49"/>
      <c r="WXW264" s="49"/>
      <c r="WXX264" s="49"/>
      <c r="WXY264" s="49"/>
      <c r="WXZ264" s="49"/>
      <c r="WYA264" s="49"/>
      <c r="WYB264" s="49"/>
      <c r="WYC264" s="49"/>
      <c r="WYD264" s="49"/>
      <c r="WYE264" s="49"/>
      <c r="WYF264" s="49"/>
      <c r="WYG264" s="49"/>
      <c r="WYH264" s="49"/>
      <c r="WYI264" s="49"/>
      <c r="WYJ264" s="49"/>
      <c r="WYK264" s="49"/>
      <c r="WYL264" s="49"/>
      <c r="WYM264" s="49"/>
      <c r="WYN264" s="49"/>
      <c r="WYO264" s="49"/>
      <c r="WYP264" s="49"/>
      <c r="WYQ264" s="49"/>
      <c r="WYR264" s="49"/>
      <c r="WYS264" s="49"/>
      <c r="WYT264" s="49"/>
      <c r="WYU264" s="49"/>
      <c r="WYV264" s="49"/>
      <c r="WYW264" s="49"/>
      <c r="WYX264" s="49"/>
      <c r="WYY264" s="49"/>
      <c r="WYZ264" s="49"/>
      <c r="WZA264" s="49"/>
      <c r="WZB264" s="49"/>
      <c r="WZC264" s="49"/>
      <c r="WZD264" s="49"/>
      <c r="WZE264" s="49"/>
      <c r="WZF264" s="49"/>
      <c r="WZG264" s="49"/>
      <c r="WZH264" s="49"/>
      <c r="WZI264" s="49"/>
      <c r="WZJ264" s="49"/>
      <c r="WZK264" s="49"/>
      <c r="WZL264" s="49"/>
      <c r="WZM264" s="49"/>
      <c r="WZN264" s="49"/>
      <c r="WZO264" s="49"/>
      <c r="WZP264" s="49"/>
      <c r="WZQ264" s="49"/>
      <c r="WZR264" s="49"/>
      <c r="WZS264" s="49"/>
      <c r="WZT264" s="49"/>
      <c r="WZU264" s="49"/>
      <c r="WZV264" s="49"/>
      <c r="WZW264" s="49"/>
      <c r="WZX264" s="49"/>
      <c r="WZY264" s="49"/>
      <c r="WZZ264" s="49"/>
      <c r="XAA264" s="49"/>
      <c r="XAB264" s="49"/>
      <c r="XAC264" s="49"/>
      <c r="XAD264" s="49"/>
      <c r="XAE264" s="49"/>
      <c r="XAF264" s="49"/>
      <c r="XAG264" s="49"/>
      <c r="XAH264" s="49"/>
      <c r="XAI264" s="49"/>
      <c r="XAJ264" s="49"/>
      <c r="XAK264" s="49"/>
      <c r="XAL264" s="49"/>
      <c r="XAM264" s="49"/>
      <c r="XAN264" s="49"/>
      <c r="XAO264" s="49"/>
      <c r="XAP264" s="49"/>
      <c r="XAQ264" s="49"/>
      <c r="XAR264" s="49"/>
      <c r="XAS264" s="49"/>
      <c r="XAT264" s="49"/>
      <c r="XAU264" s="49"/>
      <c r="XAV264" s="49"/>
      <c r="XAW264" s="49"/>
      <c r="XAX264" s="49"/>
      <c r="XAY264" s="49"/>
      <c r="XAZ264" s="49"/>
      <c r="XBA264" s="49"/>
      <c r="XBB264" s="49"/>
      <c r="XBC264" s="49"/>
      <c r="XBD264" s="49"/>
      <c r="XBE264" s="49"/>
      <c r="XBF264" s="49"/>
      <c r="XBG264" s="49"/>
      <c r="XBH264" s="49"/>
      <c r="XBI264" s="49"/>
      <c r="XBJ264" s="49"/>
      <c r="XBK264" s="49"/>
      <c r="XBL264" s="49"/>
      <c r="XBM264" s="49"/>
      <c r="XBN264" s="49"/>
      <c r="XBO264" s="49"/>
      <c r="XBP264" s="49"/>
      <c r="XBQ264" s="49"/>
      <c r="XBR264" s="49"/>
      <c r="XBS264" s="49"/>
      <c r="XBT264" s="49"/>
      <c r="XBU264" s="49"/>
      <c r="XBV264" s="49"/>
      <c r="XBW264" s="49"/>
      <c r="XBX264" s="49"/>
      <c r="XBY264" s="49"/>
      <c r="XBZ264" s="49"/>
      <c r="XCA264" s="49"/>
      <c r="XCB264" s="49"/>
      <c r="XCC264" s="49"/>
      <c r="XCD264" s="49"/>
      <c r="XCE264" s="49"/>
      <c r="XCF264" s="49"/>
      <c r="XCG264" s="49"/>
      <c r="XCH264" s="49"/>
      <c r="XCI264" s="49"/>
      <c r="XCJ264" s="49"/>
      <c r="XCK264" s="49"/>
      <c r="XCL264" s="49"/>
      <c r="XCM264" s="49"/>
      <c r="XCN264" s="49"/>
      <c r="XCO264" s="49"/>
      <c r="XCP264" s="49"/>
      <c r="XCQ264" s="49"/>
      <c r="XCR264" s="49"/>
      <c r="XCS264" s="49"/>
      <c r="XCT264" s="49"/>
      <c r="XCU264" s="49"/>
      <c r="XCV264" s="49"/>
      <c r="XCW264" s="49"/>
      <c r="XCX264" s="49"/>
      <c r="XCY264" s="49"/>
      <c r="XCZ264" s="49"/>
      <c r="XDA264" s="49"/>
      <c r="XDB264" s="49"/>
      <c r="XDC264" s="49"/>
      <c r="XDD264" s="49"/>
      <c r="XDE264" s="49"/>
      <c r="XDF264" s="49"/>
      <c r="XDG264" s="49"/>
      <c r="XDH264" s="49"/>
      <c r="XDI264" s="49"/>
      <c r="XDJ264" s="49"/>
      <c r="XDK264" s="49"/>
      <c r="XDL264" s="49"/>
      <c r="XDM264" s="49"/>
      <c r="XDN264" s="49"/>
      <c r="XDO264" s="49"/>
      <c r="XDP264" s="49"/>
      <c r="XDQ264" s="49"/>
      <c r="XDR264" s="49"/>
      <c r="XDS264" s="49"/>
      <c r="XDT264" s="49"/>
      <c r="XDU264" s="49"/>
      <c r="XDV264" s="49"/>
      <c r="XDW264" s="49"/>
      <c r="XDX264" s="49"/>
      <c r="XDY264" s="49"/>
      <c r="XDZ264" s="49"/>
      <c r="XEA264" s="49"/>
      <c r="XEB264" s="49"/>
      <c r="XEC264" s="49"/>
      <c r="XED264" s="49"/>
      <c r="XEE264" s="49"/>
      <c r="XEF264" s="49"/>
      <c r="XEG264" s="49"/>
      <c r="XEH264" s="49"/>
      <c r="XEI264" s="49"/>
      <c r="XEJ264" s="49"/>
      <c r="XEK264" s="49"/>
      <c r="XEL264" s="49"/>
      <c r="XEM264" s="49"/>
      <c r="XEN264" s="49"/>
      <c r="XEO264" s="49"/>
      <c r="XEP264" s="49"/>
      <c r="XEQ264" s="49"/>
      <c r="XER264" s="49"/>
      <c r="XES264" s="49"/>
      <c r="XET264" s="49"/>
      <c r="XEU264" s="49"/>
      <c r="XEV264" s="49"/>
      <c r="XEW264" s="49"/>
      <c r="XEX264" s="49"/>
      <c r="XEY264" s="49"/>
      <c r="XEZ264" s="49"/>
      <c r="XFA264" s="49"/>
      <c r="XFB264" s="49"/>
      <c r="XFC264" s="49"/>
      <c r="XFD264" s="49"/>
    </row>
    <row r="265" spans="1:16384" s="45" customFormat="1" ht="21.75" hidden="1" customHeight="1">
      <c r="A265" s="8" t="s">
        <v>263</v>
      </c>
      <c r="B265" s="44" t="s">
        <v>325</v>
      </c>
      <c r="C265" s="53"/>
      <c r="D265" s="59"/>
      <c r="E265" s="60"/>
    </row>
    <row r="266" spans="1:16384" s="45" customFormat="1" ht="21.75" hidden="1" customHeight="1">
      <c r="A266" s="8" t="s">
        <v>264</v>
      </c>
      <c r="B266" s="44" t="s">
        <v>331</v>
      </c>
      <c r="C266" s="53"/>
      <c r="D266" s="59"/>
      <c r="E266" s="60"/>
    </row>
    <row r="267" spans="1:16384" s="45" customFormat="1" ht="21.75" hidden="1" customHeight="1">
      <c r="A267" s="8" t="s">
        <v>265</v>
      </c>
      <c r="B267" s="44" t="s">
        <v>325</v>
      </c>
      <c r="C267" s="53"/>
      <c r="D267" s="59"/>
      <c r="E267" s="60"/>
    </row>
    <row r="268" spans="1:16384" s="45" customFormat="1" ht="20.25" hidden="1" customHeight="1">
      <c r="A268" s="8" t="s">
        <v>266</v>
      </c>
      <c r="B268" s="44" t="s">
        <v>325</v>
      </c>
      <c r="C268" s="53"/>
      <c r="D268" s="59"/>
      <c r="E268" s="60"/>
    </row>
    <row r="269" spans="1:16384" s="45" customFormat="1" ht="20.25" hidden="1" customHeight="1">
      <c r="A269" s="11" t="s">
        <v>267</v>
      </c>
      <c r="B269" s="44" t="s">
        <v>329</v>
      </c>
      <c r="C269" s="53"/>
      <c r="D269" s="59"/>
      <c r="E269" s="60"/>
    </row>
    <row r="270" spans="1:16384" s="45" customFormat="1" ht="21.75" hidden="1" customHeight="1">
      <c r="A270" s="8" t="s">
        <v>310</v>
      </c>
      <c r="B270" s="44" t="s">
        <v>325</v>
      </c>
      <c r="C270" s="53"/>
      <c r="D270" s="59"/>
      <c r="E270" s="60"/>
    </row>
    <row r="271" spans="1:16384" s="45" customFormat="1" ht="18" customHeight="1">
      <c r="A271" s="10" t="s">
        <v>32</v>
      </c>
      <c r="B271" s="111" t="s">
        <v>325</v>
      </c>
      <c r="C271" s="112">
        <v>2</v>
      </c>
      <c r="D271" s="113">
        <v>20000</v>
      </c>
      <c r="E271" s="114">
        <f>+D271*C271</f>
        <v>40000</v>
      </c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C271" s="49"/>
      <c r="AF271" s="49"/>
      <c r="AI271" s="49"/>
      <c r="AL271" s="49"/>
      <c r="AO271" s="49"/>
      <c r="AR271" s="49"/>
      <c r="BA271" s="49"/>
      <c r="BD271" s="49"/>
      <c r="BG271" s="49"/>
      <c r="BJ271" s="49"/>
      <c r="BS271" s="49"/>
      <c r="BY271" s="49"/>
      <c r="CB271" s="49"/>
      <c r="CE271" s="49"/>
      <c r="CH271" s="49"/>
      <c r="CN271" s="49"/>
      <c r="CQ271" s="49"/>
      <c r="CW271" s="49"/>
      <c r="CY271" s="49"/>
      <c r="CZ271" s="49"/>
      <c r="DB271" s="49"/>
      <c r="DS271" s="49"/>
      <c r="DX271" s="49"/>
      <c r="ED271" s="49"/>
      <c r="EG271" s="49"/>
      <c r="EJ271" s="49"/>
      <c r="ER271" s="49"/>
      <c r="FN271" s="49"/>
      <c r="FO271" s="49"/>
      <c r="FP271" s="49"/>
      <c r="FQ271" s="49"/>
      <c r="FR271" s="49"/>
      <c r="FS271" s="49"/>
      <c r="GK271" s="49"/>
      <c r="GL271" s="49"/>
      <c r="GO271" s="49"/>
      <c r="GR271" s="49"/>
      <c r="GT271" s="49"/>
      <c r="GV271" s="49"/>
      <c r="GY271" s="49"/>
      <c r="HB271" s="49"/>
      <c r="HE271" s="49"/>
      <c r="HH271" s="49"/>
      <c r="HK271" s="49"/>
      <c r="HN271" s="49"/>
      <c r="HQ271" s="49"/>
      <c r="HT271" s="49"/>
      <c r="HV271" s="49"/>
      <c r="II271" s="49"/>
      <c r="IJ271" s="49"/>
      <c r="IK271" s="49"/>
      <c r="IL271" s="49"/>
      <c r="IM271" s="49"/>
      <c r="IN271" s="49"/>
      <c r="IO271" s="49"/>
      <c r="IP271" s="49"/>
      <c r="IQ271" s="49"/>
      <c r="IR271" s="49"/>
      <c r="IS271" s="49"/>
      <c r="IT271" s="49"/>
      <c r="IU271" s="49"/>
      <c r="IV271" s="49"/>
      <c r="IW271" s="49"/>
      <c r="IX271" s="49"/>
      <c r="IY271" s="49"/>
      <c r="IZ271" s="49"/>
      <c r="JA271" s="49"/>
      <c r="JB271" s="49"/>
      <c r="JC271" s="49"/>
      <c r="JD271" s="49"/>
      <c r="JE271" s="49"/>
      <c r="JF271" s="49"/>
      <c r="JG271" s="49"/>
      <c r="JH271" s="49"/>
      <c r="JI271" s="49"/>
      <c r="JJ271" s="49"/>
      <c r="JK271" s="49"/>
      <c r="JL271" s="49"/>
      <c r="JM271" s="49"/>
      <c r="JN271" s="49"/>
      <c r="JO271" s="49"/>
      <c r="JP271" s="49"/>
      <c r="JQ271" s="49"/>
      <c r="JR271" s="49"/>
      <c r="JS271" s="49"/>
      <c r="JT271" s="49"/>
      <c r="JU271" s="49"/>
      <c r="JV271" s="49"/>
      <c r="JY271" s="49"/>
      <c r="KB271" s="49"/>
      <c r="KE271" s="49"/>
      <c r="KH271" s="49"/>
      <c r="KK271" s="49"/>
      <c r="KN271" s="49"/>
      <c r="KW271" s="49"/>
      <c r="KZ271" s="49"/>
      <c r="LC271" s="49"/>
      <c r="LF271" s="49"/>
      <c r="LO271" s="49"/>
      <c r="LU271" s="49"/>
      <c r="LX271" s="49"/>
      <c r="MA271" s="49"/>
      <c r="MD271" s="49"/>
      <c r="MJ271" s="49"/>
      <c r="MM271" s="49"/>
      <c r="MS271" s="49"/>
      <c r="MU271" s="49"/>
      <c r="MV271" s="49"/>
      <c r="MX271" s="49"/>
      <c r="NO271" s="49"/>
      <c r="NT271" s="49"/>
      <c r="NZ271" s="49"/>
      <c r="OC271" s="49"/>
      <c r="OF271" s="49"/>
      <c r="ON271" s="49"/>
      <c r="PJ271" s="49"/>
      <c r="PK271" s="49"/>
      <c r="PL271" s="49"/>
      <c r="PM271" s="49"/>
      <c r="PN271" s="49"/>
      <c r="PO271" s="49"/>
      <c r="QG271" s="49"/>
      <c r="QH271" s="49"/>
      <c r="QK271" s="49"/>
      <c r="QN271" s="49"/>
      <c r="QP271" s="49"/>
      <c r="QR271" s="49"/>
      <c r="QU271" s="49"/>
      <c r="QX271" s="49"/>
      <c r="RA271" s="49"/>
      <c r="RD271" s="49"/>
      <c r="RG271" s="49"/>
      <c r="RJ271" s="49"/>
      <c r="RM271" s="49"/>
      <c r="RP271" s="49"/>
      <c r="RR271" s="49"/>
      <c r="SE271" s="49"/>
      <c r="SF271" s="49"/>
      <c r="SG271" s="49"/>
      <c r="SH271" s="49"/>
      <c r="SI271" s="49"/>
      <c r="SJ271" s="49"/>
      <c r="SK271" s="49"/>
      <c r="SL271" s="49"/>
      <c r="SM271" s="49"/>
      <c r="SN271" s="49"/>
      <c r="SO271" s="49"/>
      <c r="SP271" s="49"/>
      <c r="SQ271" s="49"/>
      <c r="SR271" s="49"/>
      <c r="SS271" s="49"/>
      <c r="ST271" s="49"/>
      <c r="SU271" s="49"/>
      <c r="SV271" s="49"/>
      <c r="SW271" s="49"/>
      <c r="SX271" s="49"/>
      <c r="SY271" s="49"/>
      <c r="SZ271" s="49"/>
      <c r="TA271" s="49"/>
      <c r="TB271" s="49"/>
      <c r="TC271" s="49"/>
      <c r="TD271" s="49"/>
      <c r="TE271" s="49"/>
      <c r="TF271" s="49"/>
      <c r="TG271" s="49"/>
      <c r="TH271" s="49"/>
      <c r="TI271" s="49"/>
      <c r="TJ271" s="49"/>
      <c r="TK271" s="49"/>
      <c r="TL271" s="49"/>
      <c r="TM271" s="49"/>
      <c r="TN271" s="49"/>
      <c r="TO271" s="49"/>
      <c r="TP271" s="49"/>
      <c r="TQ271" s="49"/>
      <c r="TR271" s="49"/>
      <c r="TU271" s="49"/>
      <c r="TX271" s="49"/>
      <c r="UA271" s="49"/>
      <c r="UD271" s="49"/>
      <c r="UG271" s="49"/>
      <c r="UJ271" s="49"/>
      <c r="US271" s="49"/>
      <c r="UV271" s="49"/>
      <c r="UY271" s="49"/>
      <c r="VB271" s="49"/>
      <c r="VK271" s="49"/>
      <c r="VQ271" s="49"/>
      <c r="VT271" s="49"/>
      <c r="VW271" s="49"/>
      <c r="VZ271" s="49"/>
      <c r="WF271" s="49"/>
      <c r="WI271" s="49"/>
      <c r="WO271" s="49"/>
      <c r="WQ271" s="49"/>
      <c r="WR271" s="49"/>
      <c r="WT271" s="49"/>
      <c r="XK271" s="49"/>
      <c r="XP271" s="49"/>
      <c r="XV271" s="49"/>
      <c r="XY271" s="49"/>
      <c r="YB271" s="49"/>
      <c r="YJ271" s="49"/>
      <c r="ZF271" s="49"/>
      <c r="ZG271" s="49"/>
      <c r="ZH271" s="49"/>
      <c r="ZI271" s="49"/>
      <c r="ZJ271" s="49"/>
      <c r="ZK271" s="49"/>
      <c r="AAC271" s="49"/>
      <c r="AAD271" s="49"/>
      <c r="AAG271" s="49"/>
      <c r="AAJ271" s="49"/>
      <c r="AAL271" s="49"/>
      <c r="AAN271" s="49"/>
      <c r="AAQ271" s="49"/>
      <c r="AAT271" s="49"/>
      <c r="AAW271" s="49"/>
      <c r="AAZ271" s="49"/>
      <c r="ABC271" s="49"/>
      <c r="ABF271" s="49"/>
      <c r="ABI271" s="49"/>
      <c r="ABL271" s="49"/>
      <c r="ABN271" s="49"/>
      <c r="ACA271" s="49"/>
      <c r="ACB271" s="49"/>
      <c r="ACC271" s="49"/>
      <c r="ACD271" s="49"/>
      <c r="ACE271" s="49"/>
      <c r="ACF271" s="49"/>
      <c r="ACG271" s="49"/>
      <c r="ACH271" s="49"/>
      <c r="ACI271" s="49"/>
      <c r="ACJ271" s="49"/>
      <c r="ACK271" s="49"/>
      <c r="ACL271" s="49"/>
      <c r="ACM271" s="49"/>
      <c r="ACN271" s="49"/>
      <c r="ACO271" s="49"/>
      <c r="ACP271" s="49"/>
      <c r="ACQ271" s="49"/>
      <c r="ACR271" s="49"/>
      <c r="ACS271" s="49"/>
      <c r="ACT271" s="49"/>
      <c r="ACU271" s="49"/>
      <c r="ACV271" s="49"/>
      <c r="ACW271" s="49"/>
      <c r="ACX271" s="49"/>
      <c r="ACY271" s="49"/>
      <c r="ACZ271" s="49"/>
      <c r="ADA271" s="49"/>
      <c r="ADB271" s="49"/>
      <c r="ADC271" s="49"/>
      <c r="ADD271" s="49"/>
      <c r="ADE271" s="49"/>
      <c r="ADF271" s="49"/>
      <c r="ADG271" s="49"/>
      <c r="ADH271" s="49"/>
      <c r="ADI271" s="49"/>
      <c r="ADJ271" s="49"/>
      <c r="ADK271" s="49"/>
      <c r="ADL271" s="49"/>
      <c r="ADM271" s="49"/>
      <c r="ADN271" s="49"/>
      <c r="ADQ271" s="49"/>
      <c r="ADT271" s="49"/>
      <c r="ADW271" s="49"/>
      <c r="ADZ271" s="49"/>
      <c r="AEC271" s="49"/>
      <c r="AEF271" s="49"/>
      <c r="AEO271" s="49"/>
      <c r="AER271" s="49"/>
      <c r="AEU271" s="49"/>
      <c r="AEX271" s="49"/>
      <c r="AFG271" s="49"/>
      <c r="AFM271" s="49"/>
      <c r="AFP271" s="49"/>
      <c r="AFS271" s="49"/>
      <c r="AFV271" s="49"/>
      <c r="AGB271" s="49"/>
      <c r="AGE271" s="49"/>
      <c r="AGK271" s="49"/>
      <c r="AGM271" s="49"/>
      <c r="AGN271" s="49"/>
      <c r="AGP271" s="49"/>
      <c r="AHG271" s="49"/>
      <c r="AHL271" s="49"/>
      <c r="AHR271" s="49"/>
      <c r="AHU271" s="49"/>
      <c r="AHX271" s="49"/>
      <c r="AIF271" s="49"/>
      <c r="AJB271" s="49"/>
      <c r="AJC271" s="49"/>
      <c r="AJD271" s="49"/>
      <c r="AJE271" s="49"/>
      <c r="AJF271" s="49"/>
      <c r="AJG271" s="49"/>
      <c r="AJY271" s="49"/>
      <c r="AJZ271" s="49"/>
      <c r="AKC271" s="49"/>
      <c r="AKF271" s="49"/>
      <c r="AKH271" s="49"/>
      <c r="AKJ271" s="49"/>
      <c r="AKM271" s="49"/>
      <c r="AKP271" s="49"/>
      <c r="AKS271" s="49"/>
      <c r="AKV271" s="49"/>
      <c r="AKY271" s="49"/>
      <c r="ALB271" s="49"/>
      <c r="ALE271" s="49"/>
      <c r="ALH271" s="49"/>
      <c r="ALJ271" s="49"/>
      <c r="ALW271" s="49"/>
      <c r="ALX271" s="49"/>
      <c r="ALY271" s="49"/>
      <c r="ALZ271" s="49"/>
      <c r="AMA271" s="49"/>
      <c r="AMB271" s="49"/>
      <c r="AMC271" s="49"/>
      <c r="AMD271" s="49"/>
      <c r="AME271" s="49"/>
      <c r="AMF271" s="49"/>
      <c r="AMG271" s="49"/>
      <c r="AMH271" s="49"/>
      <c r="AMI271" s="49"/>
      <c r="AMJ271" s="49"/>
      <c r="AMK271" s="49"/>
      <c r="AML271" s="49"/>
      <c r="AMM271" s="49"/>
      <c r="AMN271" s="49"/>
      <c r="AMO271" s="49"/>
      <c r="AMP271" s="49"/>
      <c r="AMQ271" s="49"/>
      <c r="AMR271" s="49"/>
      <c r="AMS271" s="49"/>
      <c r="AMT271" s="49"/>
      <c r="AMU271" s="49"/>
      <c r="AMV271" s="49"/>
      <c r="AMW271" s="49"/>
      <c r="AMX271" s="49"/>
      <c r="AMY271" s="49"/>
      <c r="AMZ271" s="49"/>
      <c r="ANA271" s="49"/>
      <c r="ANB271" s="49"/>
      <c r="ANC271" s="49"/>
      <c r="AND271" s="49"/>
      <c r="ANE271" s="49"/>
      <c r="ANF271" s="49"/>
      <c r="ANG271" s="49"/>
      <c r="ANH271" s="49"/>
      <c r="ANI271" s="49"/>
      <c r="ANJ271" s="49"/>
      <c r="ANM271" s="49"/>
      <c r="ANP271" s="49"/>
      <c r="ANS271" s="49"/>
      <c r="ANV271" s="49"/>
      <c r="ANY271" s="49"/>
      <c r="AOB271" s="49"/>
      <c r="AOK271" s="49"/>
      <c r="AON271" s="49"/>
      <c r="AOQ271" s="49"/>
      <c r="AOT271" s="49"/>
      <c r="APC271" s="49"/>
      <c r="API271" s="49"/>
      <c r="APL271" s="49"/>
      <c r="APO271" s="49"/>
      <c r="APR271" s="49"/>
      <c r="APX271" s="49"/>
      <c r="AQA271" s="49"/>
      <c r="AQG271" s="49"/>
      <c r="AQI271" s="49"/>
      <c r="AQJ271" s="49"/>
      <c r="AQL271" s="49"/>
      <c r="ARC271" s="49"/>
      <c r="ARH271" s="49"/>
      <c r="ARN271" s="49"/>
      <c r="ARQ271" s="49"/>
      <c r="ART271" s="49"/>
      <c r="ASB271" s="49"/>
      <c r="ASX271" s="49"/>
      <c r="ASY271" s="49"/>
      <c r="ASZ271" s="49"/>
      <c r="ATA271" s="49"/>
      <c r="ATB271" s="49"/>
      <c r="ATC271" s="49"/>
      <c r="ATU271" s="49"/>
      <c r="ATV271" s="49"/>
      <c r="ATY271" s="49"/>
      <c r="AUB271" s="49"/>
      <c r="AUD271" s="49"/>
      <c r="AUF271" s="49"/>
      <c r="AUI271" s="49"/>
      <c r="AUL271" s="49"/>
      <c r="AUO271" s="49"/>
      <c r="AUR271" s="49"/>
      <c r="AUU271" s="49"/>
      <c r="AUX271" s="49"/>
      <c r="AVA271" s="49"/>
      <c r="AVD271" s="49"/>
      <c r="AVF271" s="49"/>
      <c r="AVS271" s="49"/>
      <c r="AVT271" s="49"/>
      <c r="AVU271" s="49"/>
      <c r="AVV271" s="49"/>
      <c r="AVW271" s="49"/>
      <c r="AVX271" s="49"/>
      <c r="AVY271" s="49"/>
      <c r="AVZ271" s="49"/>
      <c r="AWA271" s="49"/>
      <c r="AWB271" s="49"/>
      <c r="AWC271" s="49"/>
      <c r="AWD271" s="49"/>
      <c r="AWE271" s="49"/>
      <c r="AWF271" s="49"/>
      <c r="AWG271" s="49"/>
      <c r="AWH271" s="49"/>
      <c r="AWI271" s="49"/>
      <c r="AWJ271" s="49"/>
      <c r="AWK271" s="49"/>
      <c r="AWL271" s="49"/>
      <c r="AWM271" s="49"/>
      <c r="AWN271" s="49"/>
      <c r="AWO271" s="49"/>
      <c r="AWP271" s="49"/>
      <c r="AWQ271" s="49"/>
      <c r="AWR271" s="49"/>
      <c r="AWS271" s="49"/>
      <c r="AWT271" s="49"/>
      <c r="AWU271" s="49"/>
      <c r="AWV271" s="49"/>
      <c r="AWW271" s="49"/>
      <c r="AWX271" s="49"/>
      <c r="AWY271" s="49"/>
      <c r="AWZ271" s="49"/>
      <c r="AXA271" s="49"/>
      <c r="AXB271" s="49"/>
      <c r="AXC271" s="49"/>
      <c r="AXD271" s="49"/>
      <c r="AXE271" s="49"/>
      <c r="AXF271" s="49"/>
      <c r="AXI271" s="49"/>
      <c r="AXL271" s="49"/>
      <c r="AXO271" s="49"/>
      <c r="AXR271" s="49"/>
      <c r="AXU271" s="49"/>
      <c r="AXX271" s="49"/>
      <c r="AYG271" s="49"/>
      <c r="AYJ271" s="49"/>
      <c r="AYM271" s="49"/>
      <c r="AYP271" s="49"/>
      <c r="AYY271" s="49"/>
      <c r="AZE271" s="49"/>
      <c r="AZH271" s="49"/>
      <c r="AZK271" s="49"/>
      <c r="AZN271" s="49"/>
      <c r="AZT271" s="49"/>
      <c r="AZW271" s="49"/>
      <c r="BAC271" s="49"/>
      <c r="BAE271" s="49"/>
      <c r="BAF271" s="49"/>
      <c r="BAH271" s="49"/>
      <c r="BAY271" s="49"/>
      <c r="BBD271" s="49"/>
      <c r="BBJ271" s="49"/>
      <c r="BBM271" s="49"/>
      <c r="BBP271" s="49"/>
      <c r="BBX271" s="49"/>
      <c r="BCT271" s="49"/>
      <c r="BCU271" s="49"/>
      <c r="BCV271" s="49"/>
      <c r="BCW271" s="49"/>
      <c r="BCX271" s="49"/>
      <c r="BCY271" s="49"/>
      <c r="BDQ271" s="49"/>
      <c r="BDR271" s="49"/>
      <c r="BDU271" s="49"/>
      <c r="BDX271" s="49"/>
      <c r="BDZ271" s="49"/>
      <c r="BEB271" s="49"/>
      <c r="BEE271" s="49"/>
      <c r="BEH271" s="49"/>
      <c r="BEK271" s="49"/>
      <c r="BEN271" s="49"/>
      <c r="BEQ271" s="49"/>
      <c r="BET271" s="49"/>
      <c r="BEW271" s="49"/>
      <c r="BEZ271" s="49"/>
      <c r="BFB271" s="49"/>
      <c r="BFO271" s="49"/>
      <c r="BFP271" s="49"/>
      <c r="BFQ271" s="49"/>
      <c r="BFR271" s="49"/>
      <c r="BFS271" s="49"/>
      <c r="BFT271" s="49"/>
      <c r="BFU271" s="49"/>
      <c r="BFV271" s="49"/>
      <c r="BFW271" s="49"/>
      <c r="BFX271" s="49"/>
      <c r="BFY271" s="49"/>
      <c r="BFZ271" s="49"/>
      <c r="BGA271" s="49"/>
      <c r="BGB271" s="49"/>
      <c r="BGC271" s="49"/>
      <c r="BGD271" s="49"/>
      <c r="BGE271" s="49"/>
      <c r="BGF271" s="49"/>
      <c r="BGG271" s="49"/>
      <c r="BGH271" s="49"/>
      <c r="BGI271" s="49"/>
      <c r="BGJ271" s="49"/>
      <c r="BGK271" s="49"/>
      <c r="BGL271" s="49"/>
      <c r="BGM271" s="49"/>
      <c r="BGN271" s="49"/>
      <c r="BGO271" s="49"/>
      <c r="BGP271" s="49"/>
      <c r="BGQ271" s="49"/>
      <c r="BGR271" s="49"/>
      <c r="BGS271" s="49"/>
      <c r="BGT271" s="49"/>
      <c r="BGU271" s="49"/>
      <c r="BGV271" s="49"/>
      <c r="BGW271" s="49"/>
      <c r="BGX271" s="49"/>
      <c r="BGY271" s="49"/>
      <c r="BGZ271" s="49"/>
      <c r="BHA271" s="49"/>
      <c r="BHB271" s="49"/>
      <c r="BHE271" s="49"/>
      <c r="BHH271" s="49"/>
      <c r="BHK271" s="49"/>
      <c r="BHN271" s="49"/>
      <c r="BHQ271" s="49"/>
      <c r="BHT271" s="49"/>
      <c r="BIC271" s="49"/>
      <c r="BIF271" s="49"/>
      <c r="BII271" s="49"/>
      <c r="BIL271" s="49"/>
      <c r="BIU271" s="49"/>
      <c r="BJA271" s="49"/>
      <c r="BJD271" s="49"/>
      <c r="BJG271" s="49"/>
      <c r="BJJ271" s="49"/>
      <c r="BJP271" s="49"/>
      <c r="BJS271" s="49"/>
      <c r="BJY271" s="49"/>
      <c r="BKA271" s="49"/>
      <c r="BKB271" s="49"/>
      <c r="BKD271" s="49"/>
      <c r="BKU271" s="49"/>
      <c r="BKZ271" s="49"/>
      <c r="BLF271" s="49"/>
      <c r="BLI271" s="49"/>
      <c r="BLL271" s="49"/>
      <c r="BLT271" s="49"/>
      <c r="BMP271" s="49"/>
      <c r="BMQ271" s="49"/>
      <c r="BMR271" s="49"/>
      <c r="BMS271" s="49"/>
      <c r="BMT271" s="49"/>
      <c r="BMU271" s="49"/>
      <c r="BNM271" s="49"/>
      <c r="BNN271" s="49"/>
      <c r="BNQ271" s="49"/>
      <c r="BNT271" s="49"/>
      <c r="BNV271" s="49"/>
      <c r="BNX271" s="49"/>
      <c r="BOA271" s="49"/>
      <c r="BOD271" s="49"/>
      <c r="BOG271" s="49"/>
      <c r="BOJ271" s="49"/>
      <c r="BOM271" s="49"/>
      <c r="BOP271" s="49"/>
      <c r="BOS271" s="49"/>
      <c r="BOV271" s="49"/>
      <c r="BOX271" s="49"/>
      <c r="BPK271" s="49"/>
      <c r="BPL271" s="49"/>
      <c r="BPM271" s="49"/>
      <c r="BPN271" s="49"/>
      <c r="BPO271" s="49"/>
      <c r="BPP271" s="49"/>
      <c r="BPQ271" s="49"/>
      <c r="BPR271" s="49"/>
      <c r="BPS271" s="49"/>
      <c r="BPT271" s="49"/>
      <c r="BPU271" s="49"/>
      <c r="BPV271" s="49"/>
      <c r="BPW271" s="49"/>
      <c r="BPX271" s="49"/>
      <c r="BPY271" s="49"/>
      <c r="BPZ271" s="49"/>
      <c r="BQA271" s="49"/>
      <c r="BQB271" s="49"/>
      <c r="BQC271" s="49"/>
      <c r="BQD271" s="49"/>
      <c r="BQE271" s="49"/>
      <c r="BQF271" s="49"/>
      <c r="BQG271" s="49"/>
      <c r="BQH271" s="49"/>
      <c r="BQI271" s="49"/>
      <c r="BQJ271" s="49"/>
      <c r="BQK271" s="49"/>
      <c r="BQL271" s="49"/>
      <c r="BQM271" s="49"/>
      <c r="BQN271" s="49"/>
      <c r="BQO271" s="49"/>
      <c r="BQP271" s="49"/>
      <c r="BQQ271" s="49"/>
      <c r="BQR271" s="49"/>
      <c r="BQS271" s="49"/>
      <c r="BQT271" s="49"/>
      <c r="BQU271" s="49"/>
      <c r="BQV271" s="49"/>
      <c r="BQW271" s="49"/>
      <c r="BQX271" s="49"/>
      <c r="BRA271" s="49"/>
      <c r="BRD271" s="49"/>
      <c r="BRG271" s="49"/>
      <c r="BRJ271" s="49"/>
      <c r="BRM271" s="49"/>
      <c r="BRP271" s="49"/>
      <c r="BRY271" s="49"/>
      <c r="BSB271" s="49"/>
      <c r="BSE271" s="49"/>
      <c r="BSH271" s="49"/>
      <c r="BSQ271" s="49"/>
      <c r="BSW271" s="49"/>
      <c r="BSZ271" s="49"/>
      <c r="BTC271" s="49"/>
      <c r="BTF271" s="49"/>
      <c r="BTL271" s="49"/>
      <c r="BTO271" s="49"/>
      <c r="BTU271" s="49"/>
      <c r="BTW271" s="49"/>
      <c r="BTX271" s="49"/>
      <c r="BTZ271" s="49"/>
      <c r="BUQ271" s="49"/>
      <c r="BUV271" s="49"/>
      <c r="BVB271" s="49"/>
      <c r="BVE271" s="49"/>
      <c r="BVH271" s="49"/>
      <c r="BVP271" s="49"/>
      <c r="BWL271" s="49"/>
      <c r="BWM271" s="49"/>
      <c r="BWN271" s="49"/>
      <c r="BWO271" s="49"/>
      <c r="BWP271" s="49"/>
      <c r="BWQ271" s="49"/>
      <c r="BXI271" s="49"/>
      <c r="BXJ271" s="49"/>
      <c r="BXM271" s="49"/>
      <c r="BXP271" s="49"/>
      <c r="BXR271" s="49"/>
      <c r="BXT271" s="49"/>
      <c r="BXW271" s="49"/>
      <c r="BXZ271" s="49"/>
      <c r="BYC271" s="49"/>
      <c r="BYF271" s="49"/>
      <c r="BYI271" s="49"/>
      <c r="BYL271" s="49"/>
      <c r="BYO271" s="49"/>
      <c r="BYR271" s="49"/>
      <c r="BYT271" s="49"/>
      <c r="BZG271" s="49"/>
      <c r="BZH271" s="49"/>
      <c r="BZI271" s="49"/>
      <c r="BZJ271" s="49"/>
      <c r="BZK271" s="49"/>
      <c r="BZL271" s="49"/>
      <c r="BZM271" s="49"/>
      <c r="BZN271" s="49"/>
      <c r="BZO271" s="49"/>
      <c r="BZP271" s="49"/>
      <c r="BZQ271" s="49"/>
      <c r="BZR271" s="49"/>
      <c r="BZS271" s="49"/>
      <c r="BZT271" s="49"/>
      <c r="BZU271" s="49"/>
      <c r="BZV271" s="49"/>
      <c r="BZW271" s="49"/>
      <c r="BZX271" s="49"/>
      <c r="BZY271" s="49"/>
      <c r="BZZ271" s="49"/>
      <c r="CAA271" s="49"/>
      <c r="CAB271" s="49"/>
      <c r="CAC271" s="49"/>
      <c r="CAD271" s="49"/>
      <c r="CAE271" s="49"/>
      <c r="CAF271" s="49"/>
      <c r="CAG271" s="49"/>
      <c r="CAH271" s="49"/>
      <c r="CAI271" s="49"/>
      <c r="CAJ271" s="49"/>
      <c r="CAK271" s="49"/>
      <c r="CAL271" s="49"/>
      <c r="CAM271" s="49"/>
      <c r="CAN271" s="49"/>
      <c r="CAO271" s="49"/>
      <c r="CAP271" s="49"/>
      <c r="CAQ271" s="49"/>
      <c r="CAR271" s="49"/>
      <c r="CAS271" s="49"/>
      <c r="CAT271" s="49"/>
      <c r="CAW271" s="49"/>
      <c r="CAZ271" s="49"/>
      <c r="CBC271" s="49"/>
      <c r="CBF271" s="49"/>
      <c r="CBI271" s="49"/>
      <c r="CBL271" s="49"/>
      <c r="CBU271" s="49"/>
      <c r="CBX271" s="49"/>
      <c r="CCA271" s="49"/>
      <c r="CCD271" s="49"/>
      <c r="CCM271" s="49"/>
      <c r="CCS271" s="49"/>
      <c r="CCV271" s="49"/>
      <c r="CCY271" s="49"/>
      <c r="CDB271" s="49"/>
      <c r="CDH271" s="49"/>
      <c r="CDK271" s="49"/>
      <c r="CDQ271" s="49"/>
      <c r="CDS271" s="49"/>
      <c r="CDT271" s="49"/>
      <c r="CDV271" s="49"/>
      <c r="CEM271" s="49"/>
      <c r="CER271" s="49"/>
      <c r="CEX271" s="49"/>
      <c r="CFA271" s="49"/>
      <c r="CFD271" s="49"/>
      <c r="CFL271" s="49"/>
      <c r="CGH271" s="49"/>
      <c r="CGI271" s="49"/>
      <c r="CGJ271" s="49"/>
      <c r="CGK271" s="49"/>
      <c r="CGL271" s="49"/>
      <c r="CGM271" s="49"/>
      <c r="CHE271" s="49"/>
      <c r="CHF271" s="49"/>
      <c r="CHI271" s="49"/>
      <c r="CHL271" s="49"/>
      <c r="CHN271" s="49"/>
      <c r="CHP271" s="49"/>
      <c r="CHS271" s="49"/>
      <c r="CHV271" s="49"/>
      <c r="CHY271" s="49"/>
      <c r="CIB271" s="49"/>
      <c r="CIE271" s="49"/>
      <c r="CIH271" s="49"/>
      <c r="CIK271" s="49"/>
      <c r="CIN271" s="49"/>
      <c r="CIP271" s="49"/>
      <c r="CJC271" s="49"/>
      <c r="CJD271" s="49"/>
      <c r="CJE271" s="49"/>
      <c r="CJF271" s="49"/>
      <c r="CJG271" s="49"/>
      <c r="CJH271" s="49"/>
      <c r="CJI271" s="49"/>
      <c r="CJJ271" s="49"/>
      <c r="CJK271" s="49"/>
      <c r="CJL271" s="49"/>
      <c r="CJM271" s="49"/>
      <c r="CJN271" s="49"/>
      <c r="CJO271" s="49"/>
      <c r="CJP271" s="49"/>
      <c r="CJQ271" s="49"/>
      <c r="CJR271" s="49"/>
      <c r="CJS271" s="49"/>
      <c r="CJT271" s="49"/>
      <c r="CJU271" s="49"/>
      <c r="CJV271" s="49"/>
      <c r="CJW271" s="49"/>
      <c r="CJX271" s="49"/>
      <c r="CJY271" s="49"/>
      <c r="CJZ271" s="49"/>
      <c r="CKA271" s="49"/>
      <c r="CKB271" s="49"/>
      <c r="CKC271" s="49"/>
      <c r="CKD271" s="49"/>
      <c r="CKE271" s="49"/>
      <c r="CKF271" s="49"/>
      <c r="CKG271" s="49"/>
      <c r="CKH271" s="49"/>
      <c r="CKI271" s="49"/>
      <c r="CKJ271" s="49"/>
      <c r="CKK271" s="49"/>
      <c r="CKL271" s="49"/>
      <c r="CKM271" s="49"/>
      <c r="CKN271" s="49"/>
      <c r="CKO271" s="49"/>
      <c r="CKP271" s="49"/>
      <c r="CKS271" s="49"/>
      <c r="CKV271" s="49"/>
      <c r="CKY271" s="49"/>
      <c r="CLB271" s="49"/>
      <c r="CLE271" s="49"/>
      <c r="CLH271" s="49"/>
      <c r="CLQ271" s="49"/>
      <c r="CLT271" s="49"/>
      <c r="CLW271" s="49"/>
      <c r="CLZ271" s="49"/>
      <c r="CMI271" s="49"/>
      <c r="CMO271" s="49"/>
      <c r="CMR271" s="49"/>
      <c r="CMU271" s="49"/>
      <c r="CMX271" s="49"/>
      <c r="CND271" s="49"/>
      <c r="CNG271" s="49"/>
      <c r="CNM271" s="49"/>
      <c r="CNO271" s="49"/>
      <c r="CNP271" s="49"/>
      <c r="CNR271" s="49"/>
      <c r="COI271" s="49"/>
      <c r="CON271" s="49"/>
      <c r="COT271" s="49"/>
      <c r="COW271" s="49"/>
      <c r="COZ271" s="49"/>
      <c r="CPH271" s="49"/>
      <c r="CQD271" s="49"/>
      <c r="CQE271" s="49"/>
      <c r="CQF271" s="49"/>
      <c r="CQG271" s="49"/>
      <c r="CQH271" s="49"/>
      <c r="CQI271" s="49"/>
      <c r="CRA271" s="49"/>
      <c r="CRB271" s="49"/>
      <c r="CRE271" s="49"/>
      <c r="CRH271" s="49"/>
      <c r="CRJ271" s="49"/>
      <c r="CRL271" s="49"/>
      <c r="CRO271" s="49"/>
      <c r="CRR271" s="49"/>
      <c r="CRU271" s="49"/>
      <c r="CRX271" s="49"/>
      <c r="CSA271" s="49"/>
      <c r="CSD271" s="49"/>
      <c r="CSG271" s="49"/>
      <c r="CSJ271" s="49"/>
      <c r="CSL271" s="49"/>
      <c r="CSY271" s="49"/>
      <c r="CSZ271" s="49"/>
      <c r="CTA271" s="49"/>
      <c r="CTB271" s="49"/>
      <c r="CTC271" s="49"/>
      <c r="CTD271" s="49"/>
      <c r="CTE271" s="49"/>
      <c r="CTF271" s="49"/>
      <c r="CTG271" s="49"/>
      <c r="CTH271" s="49"/>
      <c r="CTI271" s="49"/>
      <c r="CTJ271" s="49"/>
      <c r="CTK271" s="49"/>
      <c r="CTL271" s="49"/>
      <c r="CTM271" s="49"/>
      <c r="CTN271" s="49"/>
      <c r="CTO271" s="49"/>
      <c r="CTP271" s="49"/>
      <c r="CTQ271" s="49"/>
      <c r="CTR271" s="49"/>
      <c r="CTS271" s="49"/>
      <c r="CTT271" s="49"/>
      <c r="CTU271" s="49"/>
      <c r="CTV271" s="49"/>
      <c r="CTW271" s="49"/>
      <c r="CTX271" s="49"/>
      <c r="CTY271" s="49"/>
      <c r="CTZ271" s="49"/>
      <c r="CUA271" s="49"/>
      <c r="CUB271" s="49"/>
      <c r="CUC271" s="49"/>
      <c r="CUD271" s="49"/>
      <c r="CUE271" s="49"/>
      <c r="CUF271" s="49"/>
      <c r="CUG271" s="49"/>
      <c r="CUH271" s="49"/>
      <c r="CUI271" s="49"/>
      <c r="CUJ271" s="49"/>
      <c r="CUK271" s="49"/>
      <c r="CUL271" s="49"/>
      <c r="CUO271" s="49"/>
      <c r="CUR271" s="49"/>
      <c r="CUU271" s="49"/>
      <c r="CUX271" s="49"/>
      <c r="CVA271" s="49"/>
      <c r="CVD271" s="49"/>
      <c r="CVM271" s="49"/>
      <c r="CVP271" s="49"/>
      <c r="CVS271" s="49"/>
      <c r="CVV271" s="49"/>
      <c r="CWE271" s="49"/>
      <c r="CWK271" s="49"/>
      <c r="CWN271" s="49"/>
      <c r="CWQ271" s="49"/>
      <c r="CWT271" s="49"/>
      <c r="CWZ271" s="49"/>
      <c r="CXC271" s="49"/>
      <c r="CXI271" s="49"/>
      <c r="CXK271" s="49"/>
      <c r="CXL271" s="49"/>
      <c r="CXN271" s="49"/>
      <c r="CYE271" s="49"/>
      <c r="CYJ271" s="49"/>
      <c r="CYP271" s="49"/>
      <c r="CYS271" s="49"/>
      <c r="CYV271" s="49"/>
      <c r="CZD271" s="49"/>
      <c r="CZZ271" s="49"/>
      <c r="DAA271" s="49"/>
      <c r="DAB271" s="49"/>
      <c r="DAC271" s="49"/>
      <c r="DAD271" s="49"/>
      <c r="DAE271" s="49"/>
      <c r="DAW271" s="49"/>
      <c r="DAX271" s="49"/>
      <c r="DBA271" s="49"/>
      <c r="DBD271" s="49"/>
      <c r="DBF271" s="49"/>
      <c r="DBH271" s="49"/>
      <c r="DBK271" s="49"/>
      <c r="DBN271" s="49"/>
      <c r="DBQ271" s="49"/>
      <c r="DBT271" s="49"/>
      <c r="DBW271" s="49"/>
      <c r="DBZ271" s="49"/>
      <c r="DCC271" s="49"/>
      <c r="DCF271" s="49"/>
      <c r="DCH271" s="49"/>
      <c r="DCU271" s="49"/>
      <c r="DCV271" s="49"/>
      <c r="DCW271" s="49"/>
      <c r="DCX271" s="49"/>
      <c r="DCY271" s="49"/>
      <c r="DCZ271" s="49"/>
      <c r="DDA271" s="49"/>
      <c r="DDB271" s="49"/>
      <c r="DDC271" s="49"/>
      <c r="DDD271" s="49"/>
      <c r="DDE271" s="49"/>
      <c r="DDF271" s="49"/>
      <c r="DDG271" s="49"/>
      <c r="DDH271" s="49"/>
      <c r="DDI271" s="49"/>
      <c r="DDJ271" s="49"/>
      <c r="DDK271" s="49"/>
      <c r="DDL271" s="49"/>
      <c r="DDM271" s="49"/>
      <c r="DDN271" s="49"/>
      <c r="DDO271" s="49"/>
      <c r="DDP271" s="49"/>
      <c r="DDQ271" s="49"/>
      <c r="DDR271" s="49"/>
      <c r="DDS271" s="49"/>
      <c r="DDT271" s="49"/>
      <c r="DDU271" s="49"/>
      <c r="DDV271" s="49"/>
      <c r="DDW271" s="49"/>
      <c r="DDX271" s="49"/>
      <c r="DDY271" s="49"/>
      <c r="DDZ271" s="49"/>
      <c r="DEA271" s="49"/>
      <c r="DEB271" s="49"/>
      <c r="DEC271" s="49"/>
      <c r="DED271" s="49"/>
      <c r="DEE271" s="49"/>
      <c r="DEF271" s="49"/>
      <c r="DEG271" s="49"/>
      <c r="DEH271" s="49"/>
      <c r="DEK271" s="49"/>
      <c r="DEN271" s="49"/>
      <c r="DEQ271" s="49"/>
      <c r="DET271" s="49"/>
      <c r="DEW271" s="49"/>
      <c r="DEZ271" s="49"/>
      <c r="DFI271" s="49"/>
      <c r="DFL271" s="49"/>
      <c r="DFO271" s="49"/>
      <c r="DFR271" s="49"/>
      <c r="DGA271" s="49"/>
      <c r="DGG271" s="49"/>
      <c r="DGJ271" s="49"/>
      <c r="DGM271" s="49"/>
      <c r="DGP271" s="49"/>
      <c r="DGV271" s="49"/>
      <c r="DGY271" s="49"/>
      <c r="DHE271" s="49"/>
      <c r="DHG271" s="49"/>
      <c r="DHH271" s="49"/>
      <c r="DHJ271" s="49"/>
      <c r="DIA271" s="49"/>
      <c r="DIF271" s="49"/>
      <c r="DIL271" s="49"/>
      <c r="DIO271" s="49"/>
      <c r="DIR271" s="49"/>
      <c r="DIZ271" s="49"/>
      <c r="DJV271" s="49"/>
      <c r="DJW271" s="49"/>
      <c r="DJX271" s="49"/>
      <c r="DJY271" s="49"/>
      <c r="DJZ271" s="49"/>
      <c r="DKA271" s="49"/>
      <c r="DKS271" s="49"/>
      <c r="DKT271" s="49"/>
      <c r="DKW271" s="49"/>
      <c r="DKZ271" s="49"/>
      <c r="DLB271" s="49"/>
      <c r="DLD271" s="49"/>
      <c r="DLG271" s="49"/>
      <c r="DLJ271" s="49"/>
      <c r="DLM271" s="49"/>
      <c r="DLP271" s="49"/>
      <c r="DLS271" s="49"/>
      <c r="DLV271" s="49"/>
      <c r="DLY271" s="49"/>
      <c r="DMB271" s="49"/>
      <c r="DMD271" s="49"/>
      <c r="DMQ271" s="49"/>
      <c r="DMR271" s="49"/>
      <c r="DMS271" s="49"/>
      <c r="DMT271" s="49"/>
      <c r="DMU271" s="49"/>
      <c r="DMV271" s="49"/>
      <c r="DMW271" s="49"/>
      <c r="DMX271" s="49"/>
      <c r="DMY271" s="49"/>
      <c r="DMZ271" s="49"/>
      <c r="DNA271" s="49"/>
      <c r="DNB271" s="49"/>
      <c r="DNC271" s="49"/>
      <c r="DND271" s="49"/>
      <c r="DNE271" s="49"/>
      <c r="DNF271" s="49"/>
      <c r="DNG271" s="49"/>
      <c r="DNH271" s="49"/>
      <c r="DNI271" s="49"/>
      <c r="DNJ271" s="49"/>
      <c r="DNK271" s="49"/>
      <c r="DNL271" s="49"/>
      <c r="DNM271" s="49"/>
      <c r="DNN271" s="49"/>
      <c r="DNO271" s="49"/>
      <c r="DNP271" s="49"/>
      <c r="DNQ271" s="49"/>
      <c r="DNR271" s="49"/>
      <c r="DNS271" s="49"/>
      <c r="DNT271" s="49"/>
      <c r="DNU271" s="49"/>
      <c r="DNV271" s="49"/>
      <c r="DNW271" s="49"/>
      <c r="DNX271" s="49"/>
      <c r="DNY271" s="49"/>
      <c r="DNZ271" s="49"/>
      <c r="DOA271" s="49"/>
      <c r="DOB271" s="49"/>
      <c r="DOC271" s="49"/>
      <c r="DOD271" s="49"/>
      <c r="DOG271" s="49"/>
      <c r="DOJ271" s="49"/>
      <c r="DOM271" s="49"/>
      <c r="DOP271" s="49"/>
      <c r="DOS271" s="49"/>
      <c r="DOV271" s="49"/>
      <c r="DPE271" s="49"/>
      <c r="DPH271" s="49"/>
      <c r="DPK271" s="49"/>
      <c r="DPN271" s="49"/>
      <c r="DPW271" s="49"/>
      <c r="DQC271" s="49"/>
      <c r="DQF271" s="49"/>
      <c r="DQI271" s="49"/>
      <c r="DQL271" s="49"/>
      <c r="DQR271" s="49"/>
      <c r="DQU271" s="49"/>
      <c r="DRA271" s="49"/>
      <c r="DRC271" s="49"/>
      <c r="DRD271" s="49"/>
      <c r="DRF271" s="49"/>
      <c r="DRW271" s="49"/>
      <c r="DSB271" s="49"/>
      <c r="DSH271" s="49"/>
      <c r="DSK271" s="49"/>
      <c r="DSN271" s="49"/>
      <c r="DSV271" s="49"/>
      <c r="DTR271" s="49"/>
      <c r="DTS271" s="49"/>
      <c r="DTT271" s="49"/>
      <c r="DTU271" s="49"/>
      <c r="DTV271" s="49"/>
      <c r="DTW271" s="49"/>
      <c r="DUO271" s="49"/>
      <c r="DUP271" s="49"/>
      <c r="DUS271" s="49"/>
      <c r="DUV271" s="49"/>
      <c r="DUX271" s="49"/>
      <c r="DUZ271" s="49"/>
      <c r="DVC271" s="49"/>
      <c r="DVF271" s="49"/>
      <c r="DVI271" s="49"/>
      <c r="DVL271" s="49"/>
      <c r="DVO271" s="49"/>
      <c r="DVR271" s="49"/>
      <c r="DVU271" s="49"/>
      <c r="DVX271" s="49"/>
      <c r="DVZ271" s="49"/>
      <c r="DWM271" s="49"/>
      <c r="DWN271" s="49"/>
      <c r="DWO271" s="49"/>
      <c r="DWP271" s="49"/>
      <c r="DWQ271" s="49"/>
      <c r="DWR271" s="49"/>
      <c r="DWS271" s="49"/>
      <c r="DWT271" s="49"/>
      <c r="DWU271" s="49"/>
      <c r="DWV271" s="49"/>
      <c r="DWW271" s="49"/>
      <c r="DWX271" s="49"/>
      <c r="DWY271" s="49"/>
      <c r="DWZ271" s="49"/>
      <c r="DXA271" s="49"/>
      <c r="DXB271" s="49"/>
      <c r="DXC271" s="49"/>
      <c r="DXD271" s="49"/>
      <c r="DXE271" s="49"/>
      <c r="DXF271" s="49"/>
      <c r="DXG271" s="49"/>
      <c r="DXH271" s="49"/>
      <c r="DXI271" s="49"/>
      <c r="DXJ271" s="49"/>
      <c r="DXK271" s="49"/>
      <c r="DXL271" s="49"/>
      <c r="DXM271" s="49"/>
      <c r="DXN271" s="49"/>
      <c r="DXO271" s="49"/>
      <c r="DXP271" s="49"/>
      <c r="DXQ271" s="49"/>
      <c r="DXR271" s="49"/>
      <c r="DXS271" s="49"/>
      <c r="DXT271" s="49"/>
      <c r="DXU271" s="49"/>
      <c r="DXV271" s="49"/>
      <c r="DXW271" s="49"/>
      <c r="DXX271" s="49"/>
      <c r="DXY271" s="49"/>
      <c r="DXZ271" s="49"/>
      <c r="DYC271" s="49"/>
      <c r="DYF271" s="49"/>
      <c r="DYI271" s="49"/>
      <c r="DYL271" s="49"/>
      <c r="DYO271" s="49"/>
      <c r="DYR271" s="49"/>
      <c r="DZA271" s="49"/>
      <c r="DZD271" s="49"/>
      <c r="DZG271" s="49"/>
      <c r="DZJ271" s="49"/>
      <c r="DZS271" s="49"/>
      <c r="DZY271" s="49"/>
      <c r="EAB271" s="49"/>
      <c r="EAE271" s="49"/>
      <c r="EAH271" s="49"/>
      <c r="EAN271" s="49"/>
      <c r="EAQ271" s="49"/>
      <c r="EAW271" s="49"/>
      <c r="EAY271" s="49"/>
      <c r="EAZ271" s="49"/>
      <c r="EBB271" s="49"/>
      <c r="EBS271" s="49"/>
      <c r="EBX271" s="49"/>
      <c r="ECD271" s="49"/>
      <c r="ECG271" s="49"/>
      <c r="ECJ271" s="49"/>
      <c r="ECR271" s="49"/>
      <c r="EDN271" s="49"/>
      <c r="EDO271" s="49"/>
      <c r="EDP271" s="49"/>
      <c r="EDQ271" s="49"/>
      <c r="EDR271" s="49"/>
      <c r="EDS271" s="49"/>
      <c r="EEK271" s="49"/>
      <c r="EEL271" s="49"/>
      <c r="EEO271" s="49"/>
      <c r="EER271" s="49"/>
      <c r="EET271" s="49"/>
      <c r="EEV271" s="49"/>
      <c r="EEY271" s="49"/>
      <c r="EFB271" s="49"/>
      <c r="EFE271" s="49"/>
      <c r="EFH271" s="49"/>
      <c r="EFK271" s="49"/>
      <c r="EFN271" s="49"/>
      <c r="EFQ271" s="49"/>
      <c r="EFT271" s="49"/>
      <c r="EFV271" s="49"/>
      <c r="EGI271" s="49"/>
      <c r="EGJ271" s="49"/>
      <c r="EGK271" s="49"/>
      <c r="EGL271" s="49"/>
      <c r="EGM271" s="49"/>
      <c r="EGN271" s="49"/>
      <c r="EGO271" s="49"/>
      <c r="EGP271" s="49"/>
      <c r="EGQ271" s="49"/>
      <c r="EGR271" s="49"/>
      <c r="EGS271" s="49"/>
      <c r="EGT271" s="49"/>
      <c r="EGU271" s="49"/>
      <c r="EGV271" s="49"/>
      <c r="EGW271" s="49"/>
      <c r="EGX271" s="49"/>
      <c r="EGY271" s="49"/>
      <c r="EGZ271" s="49"/>
      <c r="EHA271" s="49"/>
      <c r="EHB271" s="49"/>
      <c r="EHC271" s="49"/>
      <c r="EHD271" s="49"/>
      <c r="EHE271" s="49"/>
      <c r="EHF271" s="49"/>
      <c r="EHG271" s="49"/>
      <c r="EHH271" s="49"/>
      <c r="EHI271" s="49"/>
      <c r="EHJ271" s="49"/>
      <c r="EHK271" s="49"/>
      <c r="EHL271" s="49"/>
      <c r="EHM271" s="49"/>
      <c r="EHN271" s="49"/>
      <c r="EHO271" s="49"/>
      <c r="EHP271" s="49"/>
      <c r="EHQ271" s="49"/>
      <c r="EHR271" s="49"/>
      <c r="EHS271" s="49"/>
      <c r="EHT271" s="49"/>
      <c r="EHU271" s="49"/>
      <c r="EHV271" s="49"/>
      <c r="EHY271" s="49"/>
      <c r="EIB271" s="49"/>
      <c r="EIE271" s="49"/>
      <c r="EIH271" s="49"/>
      <c r="EIK271" s="49"/>
      <c r="EIN271" s="49"/>
      <c r="EIW271" s="49"/>
      <c r="EIZ271" s="49"/>
      <c r="EJC271" s="49"/>
      <c r="EJF271" s="49"/>
      <c r="EJO271" s="49"/>
      <c r="EJU271" s="49"/>
      <c r="EJX271" s="49"/>
      <c r="EKA271" s="49"/>
      <c r="EKD271" s="49"/>
      <c r="EKJ271" s="49"/>
      <c r="EKM271" s="49"/>
      <c r="EKS271" s="49"/>
      <c r="EKU271" s="49"/>
      <c r="EKV271" s="49"/>
      <c r="EKX271" s="49"/>
      <c r="ELO271" s="49"/>
      <c r="ELT271" s="49"/>
      <c r="ELZ271" s="49"/>
      <c r="EMC271" s="49"/>
      <c r="EMF271" s="49"/>
      <c r="EMN271" s="49"/>
      <c r="ENJ271" s="49"/>
      <c r="ENK271" s="49"/>
      <c r="ENL271" s="49"/>
      <c r="ENM271" s="49"/>
      <c r="ENN271" s="49"/>
      <c r="ENO271" s="49"/>
      <c r="EOG271" s="49"/>
      <c r="EOH271" s="49"/>
      <c r="EOK271" s="49"/>
      <c r="EON271" s="49"/>
      <c r="EOP271" s="49"/>
      <c r="EOR271" s="49"/>
      <c r="EOU271" s="49"/>
      <c r="EOX271" s="49"/>
      <c r="EPA271" s="49"/>
      <c r="EPD271" s="49"/>
      <c r="EPG271" s="49"/>
      <c r="EPJ271" s="49"/>
      <c r="EPM271" s="49"/>
      <c r="EPP271" s="49"/>
      <c r="EPR271" s="49"/>
      <c r="EQE271" s="49"/>
      <c r="EQF271" s="49"/>
      <c r="EQG271" s="49"/>
      <c r="EQH271" s="49"/>
      <c r="EQI271" s="49"/>
      <c r="EQJ271" s="49"/>
      <c r="EQK271" s="49"/>
      <c r="EQL271" s="49"/>
      <c r="EQM271" s="49"/>
      <c r="EQN271" s="49"/>
      <c r="EQO271" s="49"/>
      <c r="EQP271" s="49"/>
      <c r="EQQ271" s="49"/>
      <c r="EQR271" s="49"/>
      <c r="EQS271" s="49"/>
      <c r="EQT271" s="49"/>
      <c r="EQU271" s="49"/>
      <c r="EQV271" s="49"/>
      <c r="EQW271" s="49"/>
      <c r="EQX271" s="49"/>
      <c r="EQY271" s="49"/>
      <c r="EQZ271" s="49"/>
      <c r="ERA271" s="49"/>
      <c r="ERB271" s="49"/>
      <c r="ERC271" s="49"/>
      <c r="ERD271" s="49"/>
      <c r="ERE271" s="49"/>
      <c r="ERF271" s="49"/>
      <c r="ERG271" s="49"/>
      <c r="ERH271" s="49"/>
      <c r="ERI271" s="49"/>
      <c r="ERJ271" s="49"/>
      <c r="ERK271" s="49"/>
      <c r="ERL271" s="49"/>
      <c r="ERM271" s="49"/>
      <c r="ERN271" s="49"/>
      <c r="ERO271" s="49"/>
      <c r="ERP271" s="49"/>
      <c r="ERQ271" s="49"/>
      <c r="ERR271" s="49"/>
      <c r="ERU271" s="49"/>
      <c r="ERX271" s="49"/>
      <c r="ESA271" s="49"/>
      <c r="ESD271" s="49"/>
      <c r="ESG271" s="49"/>
      <c r="ESJ271" s="49"/>
      <c r="ESS271" s="49"/>
      <c r="ESV271" s="49"/>
      <c r="ESY271" s="49"/>
      <c r="ETB271" s="49"/>
      <c r="ETK271" s="49"/>
      <c r="ETQ271" s="49"/>
      <c r="ETT271" s="49"/>
      <c r="ETW271" s="49"/>
      <c r="ETZ271" s="49"/>
      <c r="EUF271" s="49"/>
      <c r="EUI271" s="49"/>
      <c r="EUO271" s="49"/>
      <c r="EUQ271" s="49"/>
      <c r="EUR271" s="49"/>
      <c r="EUT271" s="49"/>
      <c r="EVK271" s="49"/>
      <c r="EVP271" s="49"/>
      <c r="EVV271" s="49"/>
      <c r="EVY271" s="49"/>
      <c r="EWB271" s="49"/>
      <c r="EWJ271" s="49"/>
      <c r="EXF271" s="49"/>
      <c r="EXG271" s="49"/>
      <c r="EXH271" s="49"/>
      <c r="EXI271" s="49"/>
      <c r="EXJ271" s="49"/>
      <c r="EXK271" s="49"/>
      <c r="EYC271" s="49"/>
      <c r="EYD271" s="49"/>
      <c r="EYG271" s="49"/>
      <c r="EYJ271" s="49"/>
      <c r="EYL271" s="49"/>
      <c r="EYN271" s="49"/>
      <c r="EYQ271" s="49"/>
      <c r="EYT271" s="49"/>
      <c r="EYW271" s="49"/>
      <c r="EYZ271" s="49"/>
      <c r="EZC271" s="49"/>
      <c r="EZF271" s="49"/>
      <c r="EZI271" s="49"/>
      <c r="EZL271" s="49"/>
      <c r="EZN271" s="49"/>
      <c r="FAA271" s="49"/>
      <c r="FAB271" s="49"/>
      <c r="FAC271" s="49"/>
      <c r="FAD271" s="49"/>
      <c r="FAE271" s="49"/>
      <c r="FAF271" s="49"/>
      <c r="FAG271" s="49"/>
      <c r="FAH271" s="49"/>
      <c r="FAI271" s="49"/>
      <c r="FAJ271" s="49"/>
      <c r="FAK271" s="49"/>
      <c r="FAL271" s="49"/>
      <c r="FAM271" s="49"/>
      <c r="FAN271" s="49"/>
      <c r="FAO271" s="49"/>
      <c r="FAP271" s="49"/>
      <c r="FAQ271" s="49"/>
      <c r="FAR271" s="49"/>
      <c r="FAS271" s="49"/>
      <c r="FAT271" s="49"/>
      <c r="FAU271" s="49"/>
      <c r="FAV271" s="49"/>
      <c r="FAW271" s="49"/>
      <c r="FAX271" s="49"/>
      <c r="FAY271" s="49"/>
      <c r="FAZ271" s="49"/>
      <c r="FBA271" s="49"/>
      <c r="FBB271" s="49"/>
      <c r="FBC271" s="49"/>
      <c r="FBD271" s="49"/>
      <c r="FBE271" s="49"/>
      <c r="FBF271" s="49"/>
      <c r="FBG271" s="49"/>
      <c r="FBH271" s="49"/>
      <c r="FBI271" s="49"/>
      <c r="FBJ271" s="49"/>
      <c r="FBK271" s="49"/>
      <c r="FBL271" s="49"/>
      <c r="FBM271" s="49"/>
      <c r="FBN271" s="49"/>
      <c r="FBQ271" s="49"/>
      <c r="FBT271" s="49"/>
      <c r="FBW271" s="49"/>
      <c r="FBZ271" s="49"/>
      <c r="FCC271" s="49"/>
      <c r="FCF271" s="49"/>
      <c r="FCO271" s="49"/>
      <c r="FCR271" s="49"/>
      <c r="FCU271" s="49"/>
      <c r="FCX271" s="49"/>
      <c r="FDG271" s="49"/>
      <c r="FDM271" s="49"/>
      <c r="FDP271" s="49"/>
      <c r="FDS271" s="49"/>
      <c r="FDV271" s="49"/>
      <c r="FEB271" s="49"/>
      <c r="FEE271" s="49"/>
      <c r="FEK271" s="49"/>
      <c r="FEM271" s="49"/>
      <c r="FEN271" s="49"/>
      <c r="FEP271" s="49"/>
      <c r="FFG271" s="49"/>
      <c r="FFL271" s="49"/>
      <c r="FFR271" s="49"/>
      <c r="FFU271" s="49"/>
      <c r="FFX271" s="49"/>
      <c r="FGF271" s="49"/>
      <c r="FHB271" s="49"/>
      <c r="FHC271" s="49"/>
      <c r="FHD271" s="49"/>
      <c r="FHE271" s="49"/>
      <c r="FHF271" s="49"/>
      <c r="FHG271" s="49"/>
      <c r="FHY271" s="49"/>
      <c r="FHZ271" s="49"/>
      <c r="FIC271" s="49"/>
      <c r="FIF271" s="49"/>
      <c r="FIH271" s="49"/>
      <c r="FIJ271" s="49"/>
      <c r="FIM271" s="49"/>
      <c r="FIP271" s="49"/>
      <c r="FIS271" s="49"/>
      <c r="FIV271" s="49"/>
      <c r="FIY271" s="49"/>
      <c r="FJB271" s="49"/>
      <c r="FJE271" s="49"/>
      <c r="FJH271" s="49"/>
      <c r="FJJ271" s="49"/>
      <c r="FJW271" s="49"/>
      <c r="FJX271" s="49"/>
      <c r="FJY271" s="49"/>
      <c r="FJZ271" s="49"/>
      <c r="FKA271" s="49"/>
      <c r="FKB271" s="49"/>
      <c r="FKC271" s="49"/>
      <c r="FKD271" s="49"/>
      <c r="FKE271" s="49"/>
      <c r="FKF271" s="49"/>
      <c r="FKG271" s="49"/>
      <c r="FKH271" s="49"/>
      <c r="FKI271" s="49"/>
      <c r="FKJ271" s="49"/>
      <c r="FKK271" s="49"/>
      <c r="FKL271" s="49"/>
      <c r="FKM271" s="49"/>
      <c r="FKN271" s="49"/>
      <c r="FKO271" s="49"/>
      <c r="FKP271" s="49"/>
      <c r="FKQ271" s="49"/>
      <c r="FKR271" s="49"/>
      <c r="FKS271" s="49"/>
      <c r="FKT271" s="49"/>
      <c r="FKU271" s="49"/>
      <c r="FKV271" s="49"/>
      <c r="FKW271" s="49"/>
      <c r="FKX271" s="49"/>
      <c r="FKY271" s="49"/>
      <c r="FKZ271" s="49"/>
      <c r="FLA271" s="49"/>
      <c r="FLB271" s="49"/>
      <c r="FLC271" s="49"/>
      <c r="FLD271" s="49"/>
      <c r="FLE271" s="49"/>
      <c r="FLF271" s="49"/>
      <c r="FLG271" s="49"/>
      <c r="FLH271" s="49"/>
      <c r="FLI271" s="49"/>
      <c r="FLJ271" s="49"/>
      <c r="FLM271" s="49"/>
      <c r="FLP271" s="49"/>
      <c r="FLS271" s="49"/>
      <c r="FLV271" s="49"/>
      <c r="FLY271" s="49"/>
      <c r="FMB271" s="49"/>
      <c r="FMK271" s="49"/>
      <c r="FMN271" s="49"/>
      <c r="FMQ271" s="49"/>
      <c r="FMT271" s="49"/>
      <c r="FNC271" s="49"/>
      <c r="FNI271" s="49"/>
      <c r="FNL271" s="49"/>
      <c r="FNO271" s="49"/>
      <c r="FNR271" s="49"/>
      <c r="FNX271" s="49"/>
      <c r="FOA271" s="49"/>
      <c r="FOG271" s="49"/>
      <c r="FOI271" s="49"/>
      <c r="FOJ271" s="49"/>
      <c r="FOL271" s="49"/>
      <c r="FPC271" s="49"/>
      <c r="FPH271" s="49"/>
      <c r="FPN271" s="49"/>
      <c r="FPQ271" s="49"/>
      <c r="FPT271" s="49"/>
      <c r="FQB271" s="49"/>
      <c r="FQX271" s="49"/>
      <c r="FQY271" s="49"/>
      <c r="FQZ271" s="49"/>
      <c r="FRA271" s="49"/>
      <c r="FRB271" s="49"/>
      <c r="FRC271" s="49"/>
      <c r="FRU271" s="49"/>
      <c r="FRV271" s="49"/>
      <c r="FRY271" s="49"/>
      <c r="FSB271" s="49"/>
      <c r="FSD271" s="49"/>
      <c r="FSF271" s="49"/>
      <c r="FSI271" s="49"/>
      <c r="FSL271" s="49"/>
      <c r="FSO271" s="49"/>
      <c r="FSR271" s="49"/>
      <c r="FSU271" s="49"/>
      <c r="FSX271" s="49"/>
      <c r="FTA271" s="49"/>
      <c r="FTD271" s="49"/>
      <c r="FTF271" s="49"/>
      <c r="FTS271" s="49"/>
      <c r="FTT271" s="49"/>
      <c r="FTU271" s="49"/>
      <c r="FTV271" s="49"/>
      <c r="FTW271" s="49"/>
      <c r="FTX271" s="49"/>
      <c r="FTY271" s="49"/>
      <c r="FTZ271" s="49"/>
      <c r="FUA271" s="49"/>
      <c r="FUB271" s="49"/>
      <c r="FUC271" s="49"/>
      <c r="FUD271" s="49"/>
      <c r="FUE271" s="49"/>
      <c r="FUF271" s="49"/>
      <c r="FUG271" s="49"/>
      <c r="FUH271" s="49"/>
      <c r="FUI271" s="49"/>
      <c r="FUJ271" s="49"/>
      <c r="FUK271" s="49"/>
      <c r="FUL271" s="49"/>
      <c r="FUM271" s="49"/>
      <c r="FUN271" s="49"/>
      <c r="FUO271" s="49"/>
      <c r="FUP271" s="49"/>
      <c r="FUQ271" s="49"/>
      <c r="FUR271" s="49"/>
      <c r="FUS271" s="49"/>
      <c r="FUT271" s="49"/>
      <c r="FUU271" s="49"/>
      <c r="FUV271" s="49"/>
      <c r="FUW271" s="49"/>
      <c r="FUX271" s="49"/>
      <c r="FUY271" s="49"/>
      <c r="FUZ271" s="49"/>
      <c r="FVA271" s="49"/>
      <c r="FVB271" s="49"/>
      <c r="FVC271" s="49"/>
      <c r="FVD271" s="49"/>
      <c r="FVE271" s="49"/>
      <c r="FVF271" s="49"/>
      <c r="FVI271" s="49"/>
      <c r="FVL271" s="49"/>
      <c r="FVO271" s="49"/>
      <c r="FVR271" s="49"/>
      <c r="FVU271" s="49"/>
      <c r="FVX271" s="49"/>
      <c r="FWG271" s="49"/>
      <c r="FWJ271" s="49"/>
      <c r="FWM271" s="49"/>
      <c r="FWP271" s="49"/>
      <c r="FWY271" s="49"/>
      <c r="FXE271" s="49"/>
      <c r="FXH271" s="49"/>
      <c r="FXK271" s="49"/>
      <c r="FXN271" s="49"/>
      <c r="FXT271" s="49"/>
      <c r="FXW271" s="49"/>
      <c r="FYC271" s="49"/>
      <c r="FYE271" s="49"/>
      <c r="FYF271" s="49"/>
      <c r="FYH271" s="49"/>
      <c r="FYY271" s="49"/>
      <c r="FZD271" s="49"/>
      <c r="FZJ271" s="49"/>
      <c r="FZM271" s="49"/>
      <c r="FZP271" s="49"/>
      <c r="FZX271" s="49"/>
      <c r="GAT271" s="49"/>
      <c r="GAU271" s="49"/>
      <c r="GAV271" s="49"/>
      <c r="GAW271" s="49"/>
      <c r="GAX271" s="49"/>
      <c r="GAY271" s="49"/>
      <c r="GBQ271" s="49"/>
      <c r="GBR271" s="49"/>
      <c r="GBU271" s="49"/>
      <c r="GBX271" s="49"/>
      <c r="GBZ271" s="49"/>
      <c r="GCB271" s="49"/>
      <c r="GCE271" s="49"/>
      <c r="GCH271" s="49"/>
      <c r="GCK271" s="49"/>
      <c r="GCN271" s="49"/>
      <c r="GCQ271" s="49"/>
      <c r="GCT271" s="49"/>
      <c r="GCW271" s="49"/>
      <c r="GCZ271" s="49"/>
      <c r="GDB271" s="49"/>
      <c r="GDO271" s="49"/>
      <c r="GDP271" s="49"/>
      <c r="GDQ271" s="49"/>
      <c r="GDR271" s="49"/>
      <c r="GDS271" s="49"/>
      <c r="GDT271" s="49"/>
      <c r="GDU271" s="49"/>
      <c r="GDV271" s="49"/>
      <c r="GDW271" s="49"/>
      <c r="GDX271" s="49"/>
      <c r="GDY271" s="49"/>
      <c r="GDZ271" s="49"/>
      <c r="GEA271" s="49"/>
      <c r="GEB271" s="49"/>
      <c r="GEC271" s="49"/>
      <c r="GED271" s="49"/>
      <c r="GEE271" s="49"/>
      <c r="GEF271" s="49"/>
      <c r="GEG271" s="49"/>
      <c r="GEH271" s="49"/>
      <c r="GEI271" s="49"/>
      <c r="GEJ271" s="49"/>
      <c r="GEK271" s="49"/>
      <c r="GEL271" s="49"/>
      <c r="GEM271" s="49"/>
      <c r="GEN271" s="49"/>
      <c r="GEO271" s="49"/>
      <c r="GEP271" s="49"/>
      <c r="GEQ271" s="49"/>
      <c r="GER271" s="49"/>
      <c r="GES271" s="49"/>
      <c r="GET271" s="49"/>
      <c r="GEU271" s="49"/>
      <c r="GEV271" s="49"/>
      <c r="GEW271" s="49"/>
      <c r="GEX271" s="49"/>
      <c r="GEY271" s="49"/>
      <c r="GEZ271" s="49"/>
      <c r="GFA271" s="49"/>
      <c r="GFB271" s="49"/>
      <c r="GFE271" s="49"/>
      <c r="GFH271" s="49"/>
      <c r="GFK271" s="49"/>
      <c r="GFN271" s="49"/>
      <c r="GFQ271" s="49"/>
      <c r="GFT271" s="49"/>
      <c r="GGC271" s="49"/>
      <c r="GGF271" s="49"/>
      <c r="GGI271" s="49"/>
      <c r="GGL271" s="49"/>
      <c r="GGU271" s="49"/>
      <c r="GHA271" s="49"/>
      <c r="GHD271" s="49"/>
      <c r="GHG271" s="49"/>
      <c r="GHJ271" s="49"/>
      <c r="GHP271" s="49"/>
      <c r="GHS271" s="49"/>
      <c r="GHY271" s="49"/>
      <c r="GIA271" s="49"/>
      <c r="GIB271" s="49"/>
      <c r="GID271" s="49"/>
      <c r="GIU271" s="49"/>
      <c r="GIZ271" s="49"/>
      <c r="GJF271" s="49"/>
      <c r="GJI271" s="49"/>
      <c r="GJL271" s="49"/>
      <c r="GJT271" s="49"/>
      <c r="GKP271" s="49"/>
      <c r="GKQ271" s="49"/>
      <c r="GKR271" s="49"/>
      <c r="GKS271" s="49"/>
      <c r="GKT271" s="49"/>
      <c r="GKU271" s="49"/>
      <c r="GLM271" s="49"/>
      <c r="GLN271" s="49"/>
      <c r="GLQ271" s="49"/>
      <c r="GLT271" s="49"/>
      <c r="GLV271" s="49"/>
      <c r="GLX271" s="49"/>
      <c r="GMA271" s="49"/>
      <c r="GMD271" s="49"/>
      <c r="GMG271" s="49"/>
      <c r="GMJ271" s="49"/>
      <c r="GMM271" s="49"/>
      <c r="GMP271" s="49"/>
      <c r="GMS271" s="49"/>
      <c r="GMV271" s="49"/>
      <c r="GMX271" s="49"/>
      <c r="GNK271" s="49"/>
      <c r="GNL271" s="49"/>
      <c r="GNM271" s="49"/>
      <c r="GNN271" s="49"/>
      <c r="GNO271" s="49"/>
      <c r="GNP271" s="49"/>
      <c r="GNQ271" s="49"/>
      <c r="GNR271" s="49"/>
      <c r="GNS271" s="49"/>
      <c r="GNT271" s="49"/>
      <c r="GNU271" s="49"/>
      <c r="GNV271" s="49"/>
      <c r="GNW271" s="49"/>
      <c r="GNX271" s="49"/>
      <c r="GNY271" s="49"/>
      <c r="GNZ271" s="49"/>
      <c r="GOA271" s="49"/>
      <c r="GOB271" s="49"/>
      <c r="GOC271" s="49"/>
      <c r="GOD271" s="49"/>
      <c r="GOE271" s="49"/>
      <c r="GOF271" s="49"/>
      <c r="GOG271" s="49"/>
      <c r="GOH271" s="49"/>
      <c r="GOI271" s="49"/>
      <c r="GOJ271" s="49"/>
      <c r="GOK271" s="49"/>
      <c r="GOL271" s="49"/>
      <c r="GOM271" s="49"/>
      <c r="GON271" s="49"/>
      <c r="GOO271" s="49"/>
      <c r="GOP271" s="49"/>
      <c r="GOQ271" s="49"/>
      <c r="GOR271" s="49"/>
      <c r="GOS271" s="49"/>
      <c r="GOT271" s="49"/>
      <c r="GOU271" s="49"/>
      <c r="GOV271" s="49"/>
      <c r="GOW271" s="49"/>
      <c r="GOX271" s="49"/>
      <c r="GPA271" s="49"/>
      <c r="GPD271" s="49"/>
      <c r="GPG271" s="49"/>
      <c r="GPJ271" s="49"/>
      <c r="GPM271" s="49"/>
      <c r="GPP271" s="49"/>
      <c r="GPY271" s="49"/>
      <c r="GQB271" s="49"/>
      <c r="GQE271" s="49"/>
      <c r="GQH271" s="49"/>
      <c r="GQQ271" s="49"/>
      <c r="GQW271" s="49"/>
      <c r="GQZ271" s="49"/>
      <c r="GRC271" s="49"/>
      <c r="GRF271" s="49"/>
      <c r="GRL271" s="49"/>
      <c r="GRO271" s="49"/>
      <c r="GRU271" s="49"/>
      <c r="GRW271" s="49"/>
      <c r="GRX271" s="49"/>
      <c r="GRZ271" s="49"/>
      <c r="GSQ271" s="49"/>
      <c r="GSV271" s="49"/>
      <c r="GTB271" s="49"/>
      <c r="GTE271" s="49"/>
      <c r="GTH271" s="49"/>
      <c r="GTP271" s="49"/>
      <c r="GUL271" s="49"/>
      <c r="GUM271" s="49"/>
      <c r="GUN271" s="49"/>
      <c r="GUO271" s="49"/>
      <c r="GUP271" s="49"/>
      <c r="GUQ271" s="49"/>
      <c r="GVI271" s="49"/>
      <c r="GVJ271" s="49"/>
      <c r="GVM271" s="49"/>
      <c r="GVP271" s="49"/>
      <c r="GVR271" s="49"/>
      <c r="GVT271" s="49"/>
      <c r="GVW271" s="49"/>
      <c r="GVZ271" s="49"/>
      <c r="GWC271" s="49"/>
      <c r="GWF271" s="49"/>
      <c r="GWI271" s="49"/>
      <c r="GWL271" s="49"/>
      <c r="GWO271" s="49"/>
      <c r="GWR271" s="49"/>
      <c r="GWT271" s="49"/>
      <c r="GXG271" s="49"/>
      <c r="GXH271" s="49"/>
      <c r="GXI271" s="49"/>
      <c r="GXJ271" s="49"/>
      <c r="GXK271" s="49"/>
      <c r="GXL271" s="49"/>
      <c r="GXM271" s="49"/>
      <c r="GXN271" s="49"/>
      <c r="GXO271" s="49"/>
      <c r="GXP271" s="49"/>
      <c r="GXQ271" s="49"/>
      <c r="GXR271" s="49"/>
      <c r="GXS271" s="49"/>
      <c r="GXT271" s="49"/>
      <c r="GXU271" s="49"/>
      <c r="GXV271" s="49"/>
      <c r="GXW271" s="49"/>
      <c r="GXX271" s="49"/>
      <c r="GXY271" s="49"/>
      <c r="GXZ271" s="49"/>
      <c r="GYA271" s="49"/>
      <c r="GYB271" s="49"/>
      <c r="GYC271" s="49"/>
      <c r="GYD271" s="49"/>
      <c r="GYE271" s="49"/>
      <c r="GYF271" s="49"/>
      <c r="GYG271" s="49"/>
      <c r="GYH271" s="49"/>
      <c r="GYI271" s="49"/>
      <c r="GYJ271" s="49"/>
      <c r="GYK271" s="49"/>
      <c r="GYL271" s="49"/>
      <c r="GYM271" s="49"/>
      <c r="GYN271" s="49"/>
      <c r="GYO271" s="49"/>
      <c r="GYP271" s="49"/>
      <c r="GYQ271" s="49"/>
      <c r="GYR271" s="49"/>
      <c r="GYS271" s="49"/>
      <c r="GYT271" s="49"/>
      <c r="GYW271" s="49"/>
      <c r="GYZ271" s="49"/>
      <c r="GZC271" s="49"/>
      <c r="GZF271" s="49"/>
      <c r="GZI271" s="49"/>
      <c r="GZL271" s="49"/>
      <c r="GZU271" s="49"/>
      <c r="GZX271" s="49"/>
      <c r="HAA271" s="49"/>
      <c r="HAD271" s="49"/>
      <c r="HAM271" s="49"/>
      <c r="HAS271" s="49"/>
      <c r="HAV271" s="49"/>
      <c r="HAY271" s="49"/>
      <c r="HBB271" s="49"/>
      <c r="HBH271" s="49"/>
      <c r="HBK271" s="49"/>
      <c r="HBQ271" s="49"/>
      <c r="HBS271" s="49"/>
      <c r="HBT271" s="49"/>
      <c r="HBV271" s="49"/>
      <c r="HCM271" s="49"/>
      <c r="HCR271" s="49"/>
      <c r="HCX271" s="49"/>
      <c r="HDA271" s="49"/>
      <c r="HDD271" s="49"/>
      <c r="HDL271" s="49"/>
      <c r="HEH271" s="49"/>
      <c r="HEI271" s="49"/>
      <c r="HEJ271" s="49"/>
      <c r="HEK271" s="49"/>
      <c r="HEL271" s="49"/>
      <c r="HEM271" s="49"/>
      <c r="HFE271" s="49"/>
      <c r="HFF271" s="49"/>
      <c r="HFI271" s="49"/>
      <c r="HFL271" s="49"/>
      <c r="HFN271" s="49"/>
      <c r="HFP271" s="49"/>
      <c r="HFS271" s="49"/>
      <c r="HFV271" s="49"/>
      <c r="HFY271" s="49"/>
      <c r="HGB271" s="49"/>
      <c r="HGE271" s="49"/>
      <c r="HGH271" s="49"/>
      <c r="HGK271" s="49"/>
      <c r="HGN271" s="49"/>
      <c r="HGP271" s="49"/>
      <c r="HHC271" s="49"/>
      <c r="HHD271" s="49"/>
      <c r="HHE271" s="49"/>
      <c r="HHF271" s="49"/>
      <c r="HHG271" s="49"/>
      <c r="HHH271" s="49"/>
      <c r="HHI271" s="49"/>
      <c r="HHJ271" s="49"/>
      <c r="HHK271" s="49"/>
      <c r="HHL271" s="49"/>
      <c r="HHM271" s="49"/>
      <c r="HHN271" s="49"/>
      <c r="HHO271" s="49"/>
      <c r="HHP271" s="49"/>
      <c r="HHQ271" s="49"/>
      <c r="HHR271" s="49"/>
      <c r="HHS271" s="49"/>
      <c r="HHT271" s="49"/>
      <c r="HHU271" s="49"/>
      <c r="HHV271" s="49"/>
      <c r="HHW271" s="49"/>
      <c r="HHX271" s="49"/>
      <c r="HHY271" s="49"/>
      <c r="HHZ271" s="49"/>
      <c r="HIA271" s="49"/>
      <c r="HIB271" s="49"/>
      <c r="HIC271" s="49"/>
      <c r="HID271" s="49"/>
      <c r="HIE271" s="49"/>
      <c r="HIF271" s="49"/>
      <c r="HIG271" s="49"/>
      <c r="HIH271" s="49"/>
      <c r="HII271" s="49"/>
      <c r="HIJ271" s="49"/>
      <c r="HIK271" s="49"/>
      <c r="HIL271" s="49"/>
      <c r="HIM271" s="49"/>
      <c r="HIN271" s="49"/>
      <c r="HIO271" s="49"/>
      <c r="HIP271" s="49"/>
      <c r="HIS271" s="49"/>
      <c r="HIV271" s="49"/>
      <c r="HIY271" s="49"/>
      <c r="HJB271" s="49"/>
      <c r="HJE271" s="49"/>
      <c r="HJH271" s="49"/>
      <c r="HJQ271" s="49"/>
      <c r="HJT271" s="49"/>
      <c r="HJW271" s="49"/>
      <c r="HJZ271" s="49"/>
      <c r="HKI271" s="49"/>
      <c r="HKO271" s="49"/>
      <c r="HKR271" s="49"/>
      <c r="HKU271" s="49"/>
      <c r="HKX271" s="49"/>
      <c r="HLD271" s="49"/>
      <c r="HLG271" s="49"/>
      <c r="HLM271" s="49"/>
      <c r="HLO271" s="49"/>
      <c r="HLP271" s="49"/>
      <c r="HLR271" s="49"/>
      <c r="HMI271" s="49"/>
      <c r="HMN271" s="49"/>
      <c r="HMT271" s="49"/>
      <c r="HMW271" s="49"/>
      <c r="HMZ271" s="49"/>
      <c r="HNH271" s="49"/>
      <c r="HOD271" s="49"/>
      <c r="HOE271" s="49"/>
      <c r="HOF271" s="49"/>
      <c r="HOG271" s="49"/>
      <c r="HOH271" s="49"/>
      <c r="HOI271" s="49"/>
      <c r="HPA271" s="49"/>
      <c r="HPB271" s="49"/>
      <c r="HPE271" s="49"/>
      <c r="HPH271" s="49"/>
      <c r="HPJ271" s="49"/>
      <c r="HPL271" s="49"/>
      <c r="HPO271" s="49"/>
      <c r="HPR271" s="49"/>
      <c r="HPU271" s="49"/>
      <c r="HPX271" s="49"/>
      <c r="HQA271" s="49"/>
      <c r="HQD271" s="49"/>
      <c r="HQG271" s="49"/>
      <c r="HQJ271" s="49"/>
      <c r="HQL271" s="49"/>
      <c r="HQY271" s="49"/>
      <c r="HQZ271" s="49"/>
      <c r="HRA271" s="49"/>
      <c r="HRB271" s="49"/>
      <c r="HRC271" s="49"/>
      <c r="HRD271" s="49"/>
      <c r="HRE271" s="49"/>
      <c r="HRF271" s="49"/>
      <c r="HRG271" s="49"/>
      <c r="HRH271" s="49"/>
      <c r="HRI271" s="49"/>
      <c r="HRJ271" s="49"/>
      <c r="HRK271" s="49"/>
      <c r="HRL271" s="49"/>
      <c r="HRM271" s="49"/>
      <c r="HRN271" s="49"/>
      <c r="HRO271" s="49"/>
      <c r="HRP271" s="49"/>
      <c r="HRQ271" s="49"/>
      <c r="HRR271" s="49"/>
      <c r="HRS271" s="49"/>
      <c r="HRT271" s="49"/>
      <c r="HRU271" s="49"/>
      <c r="HRV271" s="49"/>
      <c r="HRW271" s="49"/>
      <c r="HRX271" s="49"/>
      <c r="HRY271" s="49"/>
      <c r="HRZ271" s="49"/>
      <c r="HSA271" s="49"/>
      <c r="HSB271" s="49"/>
      <c r="HSC271" s="49"/>
      <c r="HSD271" s="49"/>
      <c r="HSE271" s="49"/>
      <c r="HSF271" s="49"/>
      <c r="HSG271" s="49"/>
      <c r="HSH271" s="49"/>
      <c r="HSI271" s="49"/>
      <c r="HSJ271" s="49"/>
      <c r="HSK271" s="49"/>
      <c r="HSL271" s="49"/>
      <c r="HSO271" s="49"/>
      <c r="HSR271" s="49"/>
      <c r="HSU271" s="49"/>
      <c r="HSX271" s="49"/>
      <c r="HTA271" s="49"/>
      <c r="HTD271" s="49"/>
      <c r="HTM271" s="49"/>
      <c r="HTP271" s="49"/>
      <c r="HTS271" s="49"/>
      <c r="HTV271" s="49"/>
      <c r="HUE271" s="49"/>
      <c r="HUK271" s="49"/>
      <c r="HUN271" s="49"/>
      <c r="HUQ271" s="49"/>
      <c r="HUT271" s="49"/>
      <c r="HUZ271" s="49"/>
      <c r="HVC271" s="49"/>
      <c r="HVI271" s="49"/>
      <c r="HVK271" s="49"/>
      <c r="HVL271" s="49"/>
      <c r="HVN271" s="49"/>
      <c r="HWE271" s="49"/>
      <c r="HWJ271" s="49"/>
      <c r="HWP271" s="49"/>
      <c r="HWS271" s="49"/>
      <c r="HWV271" s="49"/>
      <c r="HXD271" s="49"/>
      <c r="HXZ271" s="49"/>
      <c r="HYA271" s="49"/>
      <c r="HYB271" s="49"/>
      <c r="HYC271" s="49"/>
      <c r="HYD271" s="49"/>
      <c r="HYE271" s="49"/>
      <c r="HYW271" s="49"/>
      <c r="HYX271" s="49"/>
      <c r="HZA271" s="49"/>
      <c r="HZD271" s="49"/>
      <c r="HZF271" s="49"/>
      <c r="HZH271" s="49"/>
      <c r="HZK271" s="49"/>
      <c r="HZN271" s="49"/>
      <c r="HZQ271" s="49"/>
      <c r="HZT271" s="49"/>
      <c r="HZW271" s="49"/>
      <c r="HZZ271" s="49"/>
      <c r="IAC271" s="49"/>
      <c r="IAF271" s="49"/>
      <c r="IAH271" s="49"/>
      <c r="IAU271" s="49"/>
      <c r="IAV271" s="49"/>
      <c r="IAW271" s="49"/>
      <c r="IAX271" s="49"/>
      <c r="IAY271" s="49"/>
      <c r="IAZ271" s="49"/>
      <c r="IBA271" s="49"/>
      <c r="IBB271" s="49"/>
      <c r="IBC271" s="49"/>
      <c r="IBD271" s="49"/>
      <c r="IBE271" s="49"/>
      <c r="IBF271" s="49"/>
      <c r="IBG271" s="49"/>
      <c r="IBH271" s="49"/>
      <c r="IBI271" s="49"/>
      <c r="IBJ271" s="49"/>
      <c r="IBK271" s="49"/>
      <c r="IBL271" s="49"/>
      <c r="IBM271" s="49"/>
      <c r="IBN271" s="49"/>
      <c r="IBO271" s="49"/>
      <c r="IBP271" s="49"/>
      <c r="IBQ271" s="49"/>
      <c r="IBR271" s="49"/>
      <c r="IBS271" s="49"/>
      <c r="IBT271" s="49"/>
      <c r="IBU271" s="49"/>
      <c r="IBV271" s="49"/>
      <c r="IBW271" s="49"/>
      <c r="IBX271" s="49"/>
      <c r="IBY271" s="49"/>
      <c r="IBZ271" s="49"/>
      <c r="ICA271" s="49"/>
      <c r="ICB271" s="49"/>
      <c r="ICC271" s="49"/>
      <c r="ICD271" s="49"/>
      <c r="ICE271" s="49"/>
      <c r="ICF271" s="49"/>
      <c r="ICG271" s="49"/>
      <c r="ICH271" s="49"/>
      <c r="ICK271" s="49"/>
      <c r="ICN271" s="49"/>
      <c r="ICQ271" s="49"/>
      <c r="ICT271" s="49"/>
      <c r="ICW271" s="49"/>
      <c r="ICZ271" s="49"/>
      <c r="IDI271" s="49"/>
      <c r="IDL271" s="49"/>
      <c r="IDO271" s="49"/>
      <c r="IDR271" s="49"/>
      <c r="IEA271" s="49"/>
      <c r="IEG271" s="49"/>
      <c r="IEJ271" s="49"/>
      <c r="IEM271" s="49"/>
      <c r="IEP271" s="49"/>
      <c r="IEV271" s="49"/>
      <c r="IEY271" s="49"/>
      <c r="IFE271" s="49"/>
      <c r="IFG271" s="49"/>
      <c r="IFH271" s="49"/>
      <c r="IFJ271" s="49"/>
      <c r="IGA271" s="49"/>
      <c r="IGF271" s="49"/>
      <c r="IGL271" s="49"/>
      <c r="IGO271" s="49"/>
      <c r="IGR271" s="49"/>
      <c r="IGZ271" s="49"/>
      <c r="IHV271" s="49"/>
      <c r="IHW271" s="49"/>
      <c r="IHX271" s="49"/>
      <c r="IHY271" s="49"/>
      <c r="IHZ271" s="49"/>
      <c r="IIA271" s="49"/>
      <c r="IIS271" s="49"/>
      <c r="IIT271" s="49"/>
      <c r="IIW271" s="49"/>
      <c r="IIZ271" s="49"/>
      <c r="IJB271" s="49"/>
      <c r="IJD271" s="49"/>
      <c r="IJG271" s="49"/>
      <c r="IJJ271" s="49"/>
      <c r="IJM271" s="49"/>
      <c r="IJP271" s="49"/>
      <c r="IJS271" s="49"/>
      <c r="IJV271" s="49"/>
      <c r="IJY271" s="49"/>
      <c r="IKB271" s="49"/>
      <c r="IKD271" s="49"/>
      <c r="IKQ271" s="49"/>
      <c r="IKR271" s="49"/>
      <c r="IKS271" s="49"/>
      <c r="IKT271" s="49"/>
      <c r="IKU271" s="49"/>
      <c r="IKV271" s="49"/>
      <c r="IKW271" s="49"/>
      <c r="IKX271" s="49"/>
      <c r="IKY271" s="49"/>
      <c r="IKZ271" s="49"/>
      <c r="ILA271" s="49"/>
      <c r="ILB271" s="49"/>
      <c r="ILC271" s="49"/>
      <c r="ILD271" s="49"/>
      <c r="ILE271" s="49"/>
      <c r="ILF271" s="49"/>
      <c r="ILG271" s="49"/>
      <c r="ILH271" s="49"/>
      <c r="ILI271" s="49"/>
      <c r="ILJ271" s="49"/>
      <c r="ILK271" s="49"/>
      <c r="ILL271" s="49"/>
      <c r="ILM271" s="49"/>
      <c r="ILN271" s="49"/>
      <c r="ILO271" s="49"/>
      <c r="ILP271" s="49"/>
      <c r="ILQ271" s="49"/>
      <c r="ILR271" s="49"/>
      <c r="ILS271" s="49"/>
      <c r="ILT271" s="49"/>
      <c r="ILU271" s="49"/>
      <c r="ILV271" s="49"/>
      <c r="ILW271" s="49"/>
      <c r="ILX271" s="49"/>
      <c r="ILY271" s="49"/>
      <c r="ILZ271" s="49"/>
      <c r="IMA271" s="49"/>
      <c r="IMB271" s="49"/>
      <c r="IMC271" s="49"/>
      <c r="IMD271" s="49"/>
      <c r="IMG271" s="49"/>
      <c r="IMJ271" s="49"/>
      <c r="IMM271" s="49"/>
      <c r="IMP271" s="49"/>
      <c r="IMS271" s="49"/>
      <c r="IMV271" s="49"/>
      <c r="INE271" s="49"/>
      <c r="INH271" s="49"/>
      <c r="INK271" s="49"/>
      <c r="INN271" s="49"/>
      <c r="INW271" s="49"/>
      <c r="IOC271" s="49"/>
      <c r="IOF271" s="49"/>
      <c r="IOI271" s="49"/>
      <c r="IOL271" s="49"/>
      <c r="IOR271" s="49"/>
      <c r="IOU271" s="49"/>
      <c r="IPA271" s="49"/>
      <c r="IPC271" s="49"/>
      <c r="IPD271" s="49"/>
      <c r="IPF271" s="49"/>
      <c r="IPW271" s="49"/>
      <c r="IQB271" s="49"/>
      <c r="IQH271" s="49"/>
      <c r="IQK271" s="49"/>
      <c r="IQN271" s="49"/>
      <c r="IQV271" s="49"/>
      <c r="IRR271" s="49"/>
      <c r="IRS271" s="49"/>
      <c r="IRT271" s="49"/>
      <c r="IRU271" s="49"/>
      <c r="IRV271" s="49"/>
      <c r="IRW271" s="49"/>
      <c r="ISO271" s="49"/>
      <c r="ISP271" s="49"/>
      <c r="ISS271" s="49"/>
      <c r="ISV271" s="49"/>
      <c r="ISX271" s="49"/>
      <c r="ISZ271" s="49"/>
      <c r="ITC271" s="49"/>
      <c r="ITF271" s="49"/>
      <c r="ITI271" s="49"/>
      <c r="ITL271" s="49"/>
      <c r="ITO271" s="49"/>
      <c r="ITR271" s="49"/>
      <c r="ITU271" s="49"/>
      <c r="ITX271" s="49"/>
      <c r="ITZ271" s="49"/>
      <c r="IUM271" s="49"/>
      <c r="IUN271" s="49"/>
      <c r="IUO271" s="49"/>
      <c r="IUP271" s="49"/>
      <c r="IUQ271" s="49"/>
      <c r="IUR271" s="49"/>
      <c r="IUS271" s="49"/>
      <c r="IUT271" s="49"/>
      <c r="IUU271" s="49"/>
      <c r="IUV271" s="49"/>
      <c r="IUW271" s="49"/>
      <c r="IUX271" s="49"/>
      <c r="IUY271" s="49"/>
      <c r="IUZ271" s="49"/>
      <c r="IVA271" s="49"/>
      <c r="IVB271" s="49"/>
      <c r="IVC271" s="49"/>
      <c r="IVD271" s="49"/>
      <c r="IVE271" s="49"/>
      <c r="IVF271" s="49"/>
      <c r="IVG271" s="49"/>
      <c r="IVH271" s="49"/>
      <c r="IVI271" s="49"/>
      <c r="IVJ271" s="49"/>
      <c r="IVK271" s="49"/>
      <c r="IVL271" s="49"/>
      <c r="IVM271" s="49"/>
      <c r="IVN271" s="49"/>
      <c r="IVO271" s="49"/>
      <c r="IVP271" s="49"/>
      <c r="IVQ271" s="49"/>
      <c r="IVR271" s="49"/>
      <c r="IVS271" s="49"/>
      <c r="IVT271" s="49"/>
      <c r="IVU271" s="49"/>
      <c r="IVV271" s="49"/>
      <c r="IVW271" s="49"/>
      <c r="IVX271" s="49"/>
      <c r="IVY271" s="49"/>
      <c r="IVZ271" s="49"/>
      <c r="IWC271" s="49"/>
      <c r="IWF271" s="49"/>
      <c r="IWI271" s="49"/>
      <c r="IWL271" s="49"/>
      <c r="IWO271" s="49"/>
      <c r="IWR271" s="49"/>
      <c r="IXA271" s="49"/>
      <c r="IXD271" s="49"/>
      <c r="IXG271" s="49"/>
      <c r="IXJ271" s="49"/>
      <c r="IXS271" s="49"/>
      <c r="IXY271" s="49"/>
      <c r="IYB271" s="49"/>
      <c r="IYE271" s="49"/>
      <c r="IYH271" s="49"/>
      <c r="IYN271" s="49"/>
      <c r="IYQ271" s="49"/>
      <c r="IYW271" s="49"/>
      <c r="IYY271" s="49"/>
      <c r="IYZ271" s="49"/>
      <c r="IZB271" s="49"/>
      <c r="IZS271" s="49"/>
      <c r="IZX271" s="49"/>
      <c r="JAD271" s="49"/>
      <c r="JAG271" s="49"/>
      <c r="JAJ271" s="49"/>
      <c r="JAR271" s="49"/>
      <c r="JBN271" s="49"/>
      <c r="JBO271" s="49"/>
      <c r="JBP271" s="49"/>
      <c r="JBQ271" s="49"/>
      <c r="JBR271" s="49"/>
      <c r="JBS271" s="49"/>
      <c r="JCK271" s="49"/>
      <c r="JCL271" s="49"/>
      <c r="JCO271" s="49"/>
      <c r="JCR271" s="49"/>
      <c r="JCT271" s="49"/>
      <c r="JCV271" s="49"/>
      <c r="JCY271" s="49"/>
      <c r="JDB271" s="49"/>
      <c r="JDE271" s="49"/>
      <c r="JDH271" s="49"/>
      <c r="JDK271" s="49"/>
      <c r="JDN271" s="49"/>
      <c r="JDQ271" s="49"/>
      <c r="JDT271" s="49"/>
      <c r="JDV271" s="49"/>
      <c r="JEI271" s="49"/>
      <c r="JEJ271" s="49"/>
      <c r="JEK271" s="49"/>
      <c r="JEL271" s="49"/>
      <c r="JEM271" s="49"/>
      <c r="JEN271" s="49"/>
      <c r="JEO271" s="49"/>
      <c r="JEP271" s="49"/>
      <c r="JEQ271" s="49"/>
      <c r="JER271" s="49"/>
      <c r="JES271" s="49"/>
      <c r="JET271" s="49"/>
      <c r="JEU271" s="49"/>
      <c r="JEV271" s="49"/>
      <c r="JEW271" s="49"/>
      <c r="JEX271" s="49"/>
      <c r="JEY271" s="49"/>
      <c r="JEZ271" s="49"/>
      <c r="JFA271" s="49"/>
      <c r="JFB271" s="49"/>
      <c r="JFC271" s="49"/>
      <c r="JFD271" s="49"/>
      <c r="JFE271" s="49"/>
      <c r="JFF271" s="49"/>
      <c r="JFG271" s="49"/>
      <c r="JFH271" s="49"/>
      <c r="JFI271" s="49"/>
      <c r="JFJ271" s="49"/>
      <c r="JFK271" s="49"/>
      <c r="JFL271" s="49"/>
      <c r="JFM271" s="49"/>
      <c r="JFN271" s="49"/>
      <c r="JFO271" s="49"/>
      <c r="JFP271" s="49"/>
      <c r="JFQ271" s="49"/>
      <c r="JFR271" s="49"/>
      <c r="JFS271" s="49"/>
      <c r="JFT271" s="49"/>
      <c r="JFU271" s="49"/>
      <c r="JFV271" s="49"/>
      <c r="JFY271" s="49"/>
      <c r="JGB271" s="49"/>
      <c r="JGE271" s="49"/>
      <c r="JGH271" s="49"/>
      <c r="JGK271" s="49"/>
      <c r="JGN271" s="49"/>
      <c r="JGW271" s="49"/>
      <c r="JGZ271" s="49"/>
      <c r="JHC271" s="49"/>
      <c r="JHF271" s="49"/>
      <c r="JHO271" s="49"/>
      <c r="JHU271" s="49"/>
      <c r="JHX271" s="49"/>
      <c r="JIA271" s="49"/>
      <c r="JID271" s="49"/>
      <c r="JIJ271" s="49"/>
      <c r="JIM271" s="49"/>
      <c r="JIS271" s="49"/>
      <c r="JIU271" s="49"/>
      <c r="JIV271" s="49"/>
      <c r="JIX271" s="49"/>
      <c r="JJO271" s="49"/>
      <c r="JJT271" s="49"/>
      <c r="JJZ271" s="49"/>
      <c r="JKC271" s="49"/>
      <c r="JKF271" s="49"/>
      <c r="JKN271" s="49"/>
      <c r="JLJ271" s="49"/>
      <c r="JLK271" s="49"/>
      <c r="JLL271" s="49"/>
      <c r="JLM271" s="49"/>
      <c r="JLN271" s="49"/>
      <c r="JLO271" s="49"/>
      <c r="JMG271" s="49"/>
      <c r="JMH271" s="49"/>
      <c r="JMK271" s="49"/>
      <c r="JMN271" s="49"/>
      <c r="JMP271" s="49"/>
      <c r="JMR271" s="49"/>
      <c r="JMU271" s="49"/>
      <c r="JMX271" s="49"/>
      <c r="JNA271" s="49"/>
      <c r="JND271" s="49"/>
      <c r="JNG271" s="49"/>
      <c r="JNJ271" s="49"/>
      <c r="JNM271" s="49"/>
      <c r="JNP271" s="49"/>
      <c r="JNR271" s="49"/>
      <c r="JOE271" s="49"/>
      <c r="JOF271" s="49"/>
      <c r="JOG271" s="49"/>
      <c r="JOH271" s="49"/>
      <c r="JOI271" s="49"/>
      <c r="JOJ271" s="49"/>
      <c r="JOK271" s="49"/>
      <c r="JOL271" s="49"/>
      <c r="JOM271" s="49"/>
      <c r="JON271" s="49"/>
      <c r="JOO271" s="49"/>
      <c r="JOP271" s="49"/>
      <c r="JOQ271" s="49"/>
      <c r="JOR271" s="49"/>
      <c r="JOS271" s="49"/>
      <c r="JOT271" s="49"/>
      <c r="JOU271" s="49"/>
      <c r="JOV271" s="49"/>
      <c r="JOW271" s="49"/>
      <c r="JOX271" s="49"/>
      <c r="JOY271" s="49"/>
      <c r="JOZ271" s="49"/>
      <c r="JPA271" s="49"/>
      <c r="JPB271" s="49"/>
      <c r="JPC271" s="49"/>
      <c r="JPD271" s="49"/>
      <c r="JPE271" s="49"/>
      <c r="JPF271" s="49"/>
      <c r="JPG271" s="49"/>
      <c r="JPH271" s="49"/>
      <c r="JPI271" s="49"/>
      <c r="JPJ271" s="49"/>
      <c r="JPK271" s="49"/>
      <c r="JPL271" s="49"/>
      <c r="JPM271" s="49"/>
      <c r="JPN271" s="49"/>
      <c r="JPO271" s="49"/>
      <c r="JPP271" s="49"/>
      <c r="JPQ271" s="49"/>
      <c r="JPR271" s="49"/>
      <c r="JPU271" s="49"/>
      <c r="JPX271" s="49"/>
      <c r="JQA271" s="49"/>
      <c r="JQD271" s="49"/>
      <c r="JQG271" s="49"/>
      <c r="JQJ271" s="49"/>
      <c r="JQS271" s="49"/>
      <c r="JQV271" s="49"/>
      <c r="JQY271" s="49"/>
      <c r="JRB271" s="49"/>
      <c r="JRK271" s="49"/>
      <c r="JRQ271" s="49"/>
      <c r="JRT271" s="49"/>
      <c r="JRW271" s="49"/>
      <c r="JRZ271" s="49"/>
      <c r="JSF271" s="49"/>
      <c r="JSI271" s="49"/>
      <c r="JSO271" s="49"/>
      <c r="JSQ271" s="49"/>
      <c r="JSR271" s="49"/>
      <c r="JST271" s="49"/>
      <c r="JTK271" s="49"/>
      <c r="JTP271" s="49"/>
      <c r="JTV271" s="49"/>
      <c r="JTY271" s="49"/>
      <c r="JUB271" s="49"/>
      <c r="JUJ271" s="49"/>
      <c r="JVF271" s="49"/>
      <c r="JVG271" s="49"/>
      <c r="JVH271" s="49"/>
      <c r="JVI271" s="49"/>
      <c r="JVJ271" s="49"/>
      <c r="JVK271" s="49"/>
      <c r="JWC271" s="49"/>
      <c r="JWD271" s="49"/>
      <c r="JWG271" s="49"/>
      <c r="JWJ271" s="49"/>
      <c r="JWL271" s="49"/>
      <c r="JWN271" s="49"/>
      <c r="JWQ271" s="49"/>
      <c r="JWT271" s="49"/>
      <c r="JWW271" s="49"/>
      <c r="JWZ271" s="49"/>
      <c r="JXC271" s="49"/>
      <c r="JXF271" s="49"/>
      <c r="JXI271" s="49"/>
      <c r="JXL271" s="49"/>
      <c r="JXN271" s="49"/>
      <c r="JYA271" s="49"/>
      <c r="JYB271" s="49"/>
      <c r="JYC271" s="49"/>
      <c r="JYD271" s="49"/>
      <c r="JYE271" s="49"/>
      <c r="JYF271" s="49"/>
      <c r="JYG271" s="49"/>
      <c r="JYH271" s="49"/>
      <c r="JYI271" s="49"/>
      <c r="JYJ271" s="49"/>
      <c r="JYK271" s="49"/>
      <c r="JYL271" s="49"/>
      <c r="JYM271" s="49"/>
      <c r="JYN271" s="49"/>
      <c r="JYO271" s="49"/>
      <c r="JYP271" s="49"/>
      <c r="JYQ271" s="49"/>
      <c r="JYR271" s="49"/>
      <c r="JYS271" s="49"/>
      <c r="JYT271" s="49"/>
      <c r="JYU271" s="49"/>
      <c r="JYV271" s="49"/>
      <c r="JYW271" s="49"/>
      <c r="JYX271" s="49"/>
      <c r="JYY271" s="49"/>
      <c r="JYZ271" s="49"/>
      <c r="JZA271" s="49"/>
      <c r="JZB271" s="49"/>
      <c r="JZC271" s="49"/>
      <c r="JZD271" s="49"/>
      <c r="JZE271" s="49"/>
      <c r="JZF271" s="49"/>
      <c r="JZG271" s="49"/>
      <c r="JZH271" s="49"/>
      <c r="JZI271" s="49"/>
      <c r="JZJ271" s="49"/>
      <c r="JZK271" s="49"/>
      <c r="JZL271" s="49"/>
      <c r="JZM271" s="49"/>
      <c r="JZN271" s="49"/>
      <c r="JZQ271" s="49"/>
      <c r="JZT271" s="49"/>
      <c r="JZW271" s="49"/>
      <c r="JZZ271" s="49"/>
      <c r="KAC271" s="49"/>
      <c r="KAF271" s="49"/>
      <c r="KAO271" s="49"/>
      <c r="KAR271" s="49"/>
      <c r="KAU271" s="49"/>
      <c r="KAX271" s="49"/>
      <c r="KBG271" s="49"/>
      <c r="KBM271" s="49"/>
      <c r="KBP271" s="49"/>
      <c r="KBS271" s="49"/>
      <c r="KBV271" s="49"/>
      <c r="KCB271" s="49"/>
      <c r="KCE271" s="49"/>
      <c r="KCK271" s="49"/>
      <c r="KCM271" s="49"/>
      <c r="KCN271" s="49"/>
      <c r="KCP271" s="49"/>
      <c r="KDG271" s="49"/>
      <c r="KDL271" s="49"/>
      <c r="KDR271" s="49"/>
      <c r="KDU271" s="49"/>
      <c r="KDX271" s="49"/>
      <c r="KEF271" s="49"/>
      <c r="KFB271" s="49"/>
      <c r="KFC271" s="49"/>
      <c r="KFD271" s="49"/>
      <c r="KFE271" s="49"/>
      <c r="KFF271" s="49"/>
      <c r="KFG271" s="49"/>
      <c r="KFY271" s="49"/>
      <c r="KFZ271" s="49"/>
      <c r="KGC271" s="49"/>
      <c r="KGF271" s="49"/>
      <c r="KGH271" s="49"/>
      <c r="KGJ271" s="49"/>
      <c r="KGM271" s="49"/>
      <c r="KGP271" s="49"/>
      <c r="KGS271" s="49"/>
      <c r="KGV271" s="49"/>
      <c r="KGY271" s="49"/>
      <c r="KHB271" s="49"/>
      <c r="KHE271" s="49"/>
      <c r="KHH271" s="49"/>
      <c r="KHJ271" s="49"/>
      <c r="KHW271" s="49"/>
      <c r="KHX271" s="49"/>
      <c r="KHY271" s="49"/>
      <c r="KHZ271" s="49"/>
      <c r="KIA271" s="49"/>
      <c r="KIB271" s="49"/>
      <c r="KIC271" s="49"/>
      <c r="KID271" s="49"/>
      <c r="KIE271" s="49"/>
      <c r="KIF271" s="49"/>
      <c r="KIG271" s="49"/>
      <c r="KIH271" s="49"/>
      <c r="KII271" s="49"/>
      <c r="KIJ271" s="49"/>
      <c r="KIK271" s="49"/>
      <c r="KIL271" s="49"/>
      <c r="KIM271" s="49"/>
      <c r="KIN271" s="49"/>
      <c r="KIO271" s="49"/>
      <c r="KIP271" s="49"/>
      <c r="KIQ271" s="49"/>
      <c r="KIR271" s="49"/>
      <c r="KIS271" s="49"/>
      <c r="KIT271" s="49"/>
      <c r="KIU271" s="49"/>
      <c r="KIV271" s="49"/>
      <c r="KIW271" s="49"/>
      <c r="KIX271" s="49"/>
      <c r="KIY271" s="49"/>
      <c r="KIZ271" s="49"/>
      <c r="KJA271" s="49"/>
      <c r="KJB271" s="49"/>
      <c r="KJC271" s="49"/>
      <c r="KJD271" s="49"/>
      <c r="KJE271" s="49"/>
      <c r="KJF271" s="49"/>
      <c r="KJG271" s="49"/>
      <c r="KJH271" s="49"/>
      <c r="KJI271" s="49"/>
      <c r="KJJ271" s="49"/>
      <c r="KJM271" s="49"/>
      <c r="KJP271" s="49"/>
      <c r="KJS271" s="49"/>
      <c r="KJV271" s="49"/>
      <c r="KJY271" s="49"/>
      <c r="KKB271" s="49"/>
      <c r="KKK271" s="49"/>
      <c r="KKN271" s="49"/>
      <c r="KKQ271" s="49"/>
      <c r="KKT271" s="49"/>
      <c r="KLC271" s="49"/>
      <c r="KLI271" s="49"/>
      <c r="KLL271" s="49"/>
      <c r="KLO271" s="49"/>
      <c r="KLR271" s="49"/>
      <c r="KLX271" s="49"/>
      <c r="KMA271" s="49"/>
      <c r="KMG271" s="49"/>
      <c r="KMI271" s="49"/>
      <c r="KMJ271" s="49"/>
      <c r="KML271" s="49"/>
      <c r="KNC271" s="49"/>
      <c r="KNH271" s="49"/>
      <c r="KNN271" s="49"/>
      <c r="KNQ271" s="49"/>
      <c r="KNT271" s="49"/>
      <c r="KOB271" s="49"/>
      <c r="KOX271" s="49"/>
      <c r="KOY271" s="49"/>
      <c r="KOZ271" s="49"/>
      <c r="KPA271" s="49"/>
      <c r="KPB271" s="49"/>
      <c r="KPC271" s="49"/>
      <c r="KPU271" s="49"/>
      <c r="KPV271" s="49"/>
      <c r="KPY271" s="49"/>
      <c r="KQB271" s="49"/>
      <c r="KQD271" s="49"/>
      <c r="KQF271" s="49"/>
      <c r="KQI271" s="49"/>
      <c r="KQL271" s="49"/>
      <c r="KQO271" s="49"/>
      <c r="KQR271" s="49"/>
      <c r="KQU271" s="49"/>
      <c r="KQX271" s="49"/>
      <c r="KRA271" s="49"/>
      <c r="KRD271" s="49"/>
      <c r="KRF271" s="49"/>
      <c r="KRS271" s="49"/>
      <c r="KRT271" s="49"/>
      <c r="KRU271" s="49"/>
      <c r="KRV271" s="49"/>
      <c r="KRW271" s="49"/>
      <c r="KRX271" s="49"/>
      <c r="KRY271" s="49"/>
      <c r="KRZ271" s="49"/>
      <c r="KSA271" s="49"/>
      <c r="KSB271" s="49"/>
      <c r="KSC271" s="49"/>
      <c r="KSD271" s="49"/>
      <c r="KSE271" s="49"/>
      <c r="KSF271" s="49"/>
      <c r="KSG271" s="49"/>
      <c r="KSH271" s="49"/>
      <c r="KSI271" s="49"/>
      <c r="KSJ271" s="49"/>
      <c r="KSK271" s="49"/>
      <c r="KSL271" s="49"/>
      <c r="KSM271" s="49"/>
      <c r="KSN271" s="49"/>
      <c r="KSO271" s="49"/>
      <c r="KSP271" s="49"/>
      <c r="KSQ271" s="49"/>
      <c r="KSR271" s="49"/>
      <c r="KSS271" s="49"/>
      <c r="KST271" s="49"/>
      <c r="KSU271" s="49"/>
      <c r="KSV271" s="49"/>
      <c r="KSW271" s="49"/>
      <c r="KSX271" s="49"/>
      <c r="KSY271" s="49"/>
      <c r="KSZ271" s="49"/>
      <c r="KTA271" s="49"/>
      <c r="KTB271" s="49"/>
      <c r="KTC271" s="49"/>
      <c r="KTD271" s="49"/>
      <c r="KTE271" s="49"/>
      <c r="KTF271" s="49"/>
      <c r="KTI271" s="49"/>
      <c r="KTL271" s="49"/>
      <c r="KTO271" s="49"/>
      <c r="KTR271" s="49"/>
      <c r="KTU271" s="49"/>
      <c r="KTX271" s="49"/>
      <c r="KUG271" s="49"/>
      <c r="KUJ271" s="49"/>
      <c r="KUM271" s="49"/>
      <c r="KUP271" s="49"/>
      <c r="KUY271" s="49"/>
      <c r="KVE271" s="49"/>
      <c r="KVH271" s="49"/>
      <c r="KVK271" s="49"/>
      <c r="KVN271" s="49"/>
      <c r="KVT271" s="49"/>
      <c r="KVW271" s="49"/>
      <c r="KWC271" s="49"/>
      <c r="KWE271" s="49"/>
      <c r="KWF271" s="49"/>
      <c r="KWH271" s="49"/>
      <c r="KWY271" s="49"/>
      <c r="KXD271" s="49"/>
      <c r="KXJ271" s="49"/>
      <c r="KXM271" s="49"/>
      <c r="KXP271" s="49"/>
      <c r="KXX271" s="49"/>
      <c r="KYT271" s="49"/>
      <c r="KYU271" s="49"/>
      <c r="KYV271" s="49"/>
      <c r="KYW271" s="49"/>
      <c r="KYX271" s="49"/>
      <c r="KYY271" s="49"/>
      <c r="KZQ271" s="49"/>
      <c r="KZR271" s="49"/>
      <c r="KZU271" s="49"/>
      <c r="KZX271" s="49"/>
      <c r="KZZ271" s="49"/>
      <c r="LAB271" s="49"/>
      <c r="LAE271" s="49"/>
      <c r="LAH271" s="49"/>
      <c r="LAK271" s="49"/>
      <c r="LAN271" s="49"/>
      <c r="LAQ271" s="49"/>
      <c r="LAT271" s="49"/>
      <c r="LAW271" s="49"/>
      <c r="LAZ271" s="49"/>
      <c r="LBB271" s="49"/>
      <c r="LBO271" s="49"/>
      <c r="LBP271" s="49"/>
      <c r="LBQ271" s="49"/>
      <c r="LBR271" s="49"/>
      <c r="LBS271" s="49"/>
      <c r="LBT271" s="49"/>
      <c r="LBU271" s="49"/>
      <c r="LBV271" s="49"/>
      <c r="LBW271" s="49"/>
      <c r="LBX271" s="49"/>
      <c r="LBY271" s="49"/>
      <c r="LBZ271" s="49"/>
      <c r="LCA271" s="49"/>
      <c r="LCB271" s="49"/>
      <c r="LCC271" s="49"/>
      <c r="LCD271" s="49"/>
      <c r="LCE271" s="49"/>
      <c r="LCF271" s="49"/>
      <c r="LCG271" s="49"/>
      <c r="LCH271" s="49"/>
      <c r="LCI271" s="49"/>
      <c r="LCJ271" s="49"/>
      <c r="LCK271" s="49"/>
      <c r="LCL271" s="49"/>
      <c r="LCM271" s="49"/>
      <c r="LCN271" s="49"/>
      <c r="LCO271" s="49"/>
      <c r="LCP271" s="49"/>
      <c r="LCQ271" s="49"/>
      <c r="LCR271" s="49"/>
      <c r="LCS271" s="49"/>
      <c r="LCT271" s="49"/>
      <c r="LCU271" s="49"/>
      <c r="LCV271" s="49"/>
      <c r="LCW271" s="49"/>
      <c r="LCX271" s="49"/>
      <c r="LCY271" s="49"/>
      <c r="LCZ271" s="49"/>
      <c r="LDA271" s="49"/>
      <c r="LDB271" s="49"/>
      <c r="LDE271" s="49"/>
      <c r="LDH271" s="49"/>
      <c r="LDK271" s="49"/>
      <c r="LDN271" s="49"/>
      <c r="LDQ271" s="49"/>
      <c r="LDT271" s="49"/>
      <c r="LEC271" s="49"/>
      <c r="LEF271" s="49"/>
      <c r="LEI271" s="49"/>
      <c r="LEL271" s="49"/>
      <c r="LEU271" s="49"/>
      <c r="LFA271" s="49"/>
      <c r="LFD271" s="49"/>
      <c r="LFG271" s="49"/>
      <c r="LFJ271" s="49"/>
      <c r="LFP271" s="49"/>
      <c r="LFS271" s="49"/>
      <c r="LFY271" s="49"/>
      <c r="LGA271" s="49"/>
      <c r="LGB271" s="49"/>
      <c r="LGD271" s="49"/>
      <c r="LGU271" s="49"/>
      <c r="LGZ271" s="49"/>
      <c r="LHF271" s="49"/>
      <c r="LHI271" s="49"/>
      <c r="LHL271" s="49"/>
      <c r="LHT271" s="49"/>
      <c r="LIP271" s="49"/>
      <c r="LIQ271" s="49"/>
      <c r="LIR271" s="49"/>
      <c r="LIS271" s="49"/>
      <c r="LIT271" s="49"/>
      <c r="LIU271" s="49"/>
      <c r="LJM271" s="49"/>
      <c r="LJN271" s="49"/>
      <c r="LJQ271" s="49"/>
      <c r="LJT271" s="49"/>
      <c r="LJV271" s="49"/>
      <c r="LJX271" s="49"/>
      <c r="LKA271" s="49"/>
      <c r="LKD271" s="49"/>
      <c r="LKG271" s="49"/>
      <c r="LKJ271" s="49"/>
      <c r="LKM271" s="49"/>
      <c r="LKP271" s="49"/>
      <c r="LKS271" s="49"/>
      <c r="LKV271" s="49"/>
      <c r="LKX271" s="49"/>
      <c r="LLK271" s="49"/>
      <c r="LLL271" s="49"/>
      <c r="LLM271" s="49"/>
      <c r="LLN271" s="49"/>
      <c r="LLO271" s="49"/>
      <c r="LLP271" s="49"/>
      <c r="LLQ271" s="49"/>
      <c r="LLR271" s="49"/>
      <c r="LLS271" s="49"/>
      <c r="LLT271" s="49"/>
      <c r="LLU271" s="49"/>
      <c r="LLV271" s="49"/>
      <c r="LLW271" s="49"/>
      <c r="LLX271" s="49"/>
      <c r="LLY271" s="49"/>
      <c r="LLZ271" s="49"/>
      <c r="LMA271" s="49"/>
      <c r="LMB271" s="49"/>
      <c r="LMC271" s="49"/>
      <c r="LMD271" s="49"/>
      <c r="LME271" s="49"/>
      <c r="LMF271" s="49"/>
      <c r="LMG271" s="49"/>
      <c r="LMH271" s="49"/>
      <c r="LMI271" s="49"/>
      <c r="LMJ271" s="49"/>
      <c r="LMK271" s="49"/>
      <c r="LML271" s="49"/>
      <c r="LMM271" s="49"/>
      <c r="LMN271" s="49"/>
      <c r="LMO271" s="49"/>
      <c r="LMP271" s="49"/>
      <c r="LMQ271" s="49"/>
      <c r="LMR271" s="49"/>
      <c r="LMS271" s="49"/>
      <c r="LMT271" s="49"/>
      <c r="LMU271" s="49"/>
      <c r="LMV271" s="49"/>
      <c r="LMW271" s="49"/>
      <c r="LMX271" s="49"/>
      <c r="LNA271" s="49"/>
      <c r="LND271" s="49"/>
      <c r="LNG271" s="49"/>
      <c r="LNJ271" s="49"/>
      <c r="LNM271" s="49"/>
      <c r="LNP271" s="49"/>
      <c r="LNY271" s="49"/>
      <c r="LOB271" s="49"/>
      <c r="LOE271" s="49"/>
      <c r="LOH271" s="49"/>
      <c r="LOQ271" s="49"/>
      <c r="LOW271" s="49"/>
      <c r="LOZ271" s="49"/>
      <c r="LPC271" s="49"/>
      <c r="LPF271" s="49"/>
      <c r="LPL271" s="49"/>
      <c r="LPO271" s="49"/>
      <c r="LPU271" s="49"/>
      <c r="LPW271" s="49"/>
      <c r="LPX271" s="49"/>
      <c r="LPZ271" s="49"/>
      <c r="LQQ271" s="49"/>
      <c r="LQV271" s="49"/>
      <c r="LRB271" s="49"/>
      <c r="LRE271" s="49"/>
      <c r="LRH271" s="49"/>
      <c r="LRP271" s="49"/>
      <c r="LSL271" s="49"/>
      <c r="LSM271" s="49"/>
      <c r="LSN271" s="49"/>
      <c r="LSO271" s="49"/>
      <c r="LSP271" s="49"/>
      <c r="LSQ271" s="49"/>
      <c r="LTI271" s="49"/>
      <c r="LTJ271" s="49"/>
      <c r="LTM271" s="49"/>
      <c r="LTP271" s="49"/>
      <c r="LTR271" s="49"/>
      <c r="LTT271" s="49"/>
      <c r="LTW271" s="49"/>
      <c r="LTZ271" s="49"/>
      <c r="LUC271" s="49"/>
      <c r="LUF271" s="49"/>
      <c r="LUI271" s="49"/>
      <c r="LUL271" s="49"/>
      <c r="LUO271" s="49"/>
      <c r="LUR271" s="49"/>
      <c r="LUT271" s="49"/>
      <c r="LVG271" s="49"/>
      <c r="LVH271" s="49"/>
      <c r="LVI271" s="49"/>
      <c r="LVJ271" s="49"/>
      <c r="LVK271" s="49"/>
      <c r="LVL271" s="49"/>
      <c r="LVM271" s="49"/>
      <c r="LVN271" s="49"/>
      <c r="LVO271" s="49"/>
      <c r="LVP271" s="49"/>
      <c r="LVQ271" s="49"/>
      <c r="LVR271" s="49"/>
      <c r="LVS271" s="49"/>
      <c r="LVT271" s="49"/>
      <c r="LVU271" s="49"/>
      <c r="LVV271" s="49"/>
      <c r="LVW271" s="49"/>
      <c r="LVX271" s="49"/>
      <c r="LVY271" s="49"/>
      <c r="LVZ271" s="49"/>
      <c r="LWA271" s="49"/>
      <c r="LWB271" s="49"/>
      <c r="LWC271" s="49"/>
      <c r="LWD271" s="49"/>
      <c r="LWE271" s="49"/>
      <c r="LWF271" s="49"/>
      <c r="LWG271" s="49"/>
      <c r="LWH271" s="49"/>
      <c r="LWI271" s="49"/>
      <c r="LWJ271" s="49"/>
      <c r="LWK271" s="49"/>
      <c r="LWL271" s="49"/>
      <c r="LWM271" s="49"/>
      <c r="LWN271" s="49"/>
      <c r="LWO271" s="49"/>
      <c r="LWP271" s="49"/>
      <c r="LWQ271" s="49"/>
      <c r="LWR271" s="49"/>
      <c r="LWS271" s="49"/>
      <c r="LWT271" s="49"/>
      <c r="LWW271" s="49"/>
      <c r="LWZ271" s="49"/>
      <c r="LXC271" s="49"/>
      <c r="LXF271" s="49"/>
      <c r="LXI271" s="49"/>
      <c r="LXL271" s="49"/>
      <c r="LXU271" s="49"/>
      <c r="LXX271" s="49"/>
      <c r="LYA271" s="49"/>
      <c r="LYD271" s="49"/>
      <c r="LYM271" s="49"/>
      <c r="LYS271" s="49"/>
      <c r="LYV271" s="49"/>
      <c r="LYY271" s="49"/>
      <c r="LZB271" s="49"/>
      <c r="LZH271" s="49"/>
      <c r="LZK271" s="49"/>
      <c r="LZQ271" s="49"/>
      <c r="LZS271" s="49"/>
      <c r="LZT271" s="49"/>
      <c r="LZV271" s="49"/>
      <c r="MAM271" s="49"/>
      <c r="MAR271" s="49"/>
      <c r="MAX271" s="49"/>
      <c r="MBA271" s="49"/>
      <c r="MBD271" s="49"/>
      <c r="MBL271" s="49"/>
      <c r="MCH271" s="49"/>
      <c r="MCI271" s="49"/>
      <c r="MCJ271" s="49"/>
      <c r="MCK271" s="49"/>
      <c r="MCL271" s="49"/>
      <c r="MCM271" s="49"/>
      <c r="MDE271" s="49"/>
      <c r="MDF271" s="49"/>
      <c r="MDI271" s="49"/>
      <c r="MDL271" s="49"/>
      <c r="MDN271" s="49"/>
      <c r="MDP271" s="49"/>
      <c r="MDS271" s="49"/>
      <c r="MDV271" s="49"/>
      <c r="MDY271" s="49"/>
      <c r="MEB271" s="49"/>
      <c r="MEE271" s="49"/>
      <c r="MEH271" s="49"/>
      <c r="MEK271" s="49"/>
      <c r="MEN271" s="49"/>
      <c r="MEP271" s="49"/>
      <c r="MFC271" s="49"/>
      <c r="MFD271" s="49"/>
      <c r="MFE271" s="49"/>
      <c r="MFF271" s="49"/>
      <c r="MFG271" s="49"/>
      <c r="MFH271" s="49"/>
      <c r="MFI271" s="49"/>
      <c r="MFJ271" s="49"/>
      <c r="MFK271" s="49"/>
      <c r="MFL271" s="49"/>
      <c r="MFM271" s="49"/>
      <c r="MFN271" s="49"/>
      <c r="MFO271" s="49"/>
      <c r="MFP271" s="49"/>
      <c r="MFQ271" s="49"/>
      <c r="MFR271" s="49"/>
      <c r="MFS271" s="49"/>
      <c r="MFT271" s="49"/>
      <c r="MFU271" s="49"/>
      <c r="MFV271" s="49"/>
      <c r="MFW271" s="49"/>
      <c r="MFX271" s="49"/>
      <c r="MFY271" s="49"/>
      <c r="MFZ271" s="49"/>
      <c r="MGA271" s="49"/>
      <c r="MGB271" s="49"/>
      <c r="MGC271" s="49"/>
      <c r="MGD271" s="49"/>
      <c r="MGE271" s="49"/>
      <c r="MGF271" s="49"/>
      <c r="MGG271" s="49"/>
      <c r="MGH271" s="49"/>
      <c r="MGI271" s="49"/>
      <c r="MGJ271" s="49"/>
      <c r="MGK271" s="49"/>
      <c r="MGL271" s="49"/>
      <c r="MGM271" s="49"/>
      <c r="MGN271" s="49"/>
      <c r="MGO271" s="49"/>
      <c r="MGP271" s="49"/>
      <c r="MGS271" s="49"/>
      <c r="MGV271" s="49"/>
      <c r="MGY271" s="49"/>
      <c r="MHB271" s="49"/>
      <c r="MHE271" s="49"/>
      <c r="MHH271" s="49"/>
      <c r="MHQ271" s="49"/>
      <c r="MHT271" s="49"/>
      <c r="MHW271" s="49"/>
      <c r="MHZ271" s="49"/>
      <c r="MII271" s="49"/>
      <c r="MIO271" s="49"/>
      <c r="MIR271" s="49"/>
      <c r="MIU271" s="49"/>
      <c r="MIX271" s="49"/>
      <c r="MJD271" s="49"/>
      <c r="MJG271" s="49"/>
      <c r="MJM271" s="49"/>
      <c r="MJO271" s="49"/>
      <c r="MJP271" s="49"/>
      <c r="MJR271" s="49"/>
      <c r="MKI271" s="49"/>
      <c r="MKN271" s="49"/>
      <c r="MKT271" s="49"/>
      <c r="MKW271" s="49"/>
      <c r="MKZ271" s="49"/>
      <c r="MLH271" s="49"/>
      <c r="MMD271" s="49"/>
      <c r="MME271" s="49"/>
      <c r="MMF271" s="49"/>
      <c r="MMG271" s="49"/>
      <c r="MMH271" s="49"/>
      <c r="MMI271" s="49"/>
      <c r="MNA271" s="49"/>
      <c r="MNB271" s="49"/>
      <c r="MNE271" s="49"/>
      <c r="MNH271" s="49"/>
      <c r="MNJ271" s="49"/>
      <c r="MNL271" s="49"/>
      <c r="MNO271" s="49"/>
      <c r="MNR271" s="49"/>
      <c r="MNU271" s="49"/>
      <c r="MNX271" s="49"/>
      <c r="MOA271" s="49"/>
      <c r="MOD271" s="49"/>
      <c r="MOG271" s="49"/>
      <c r="MOJ271" s="49"/>
      <c r="MOL271" s="49"/>
      <c r="MOY271" s="49"/>
      <c r="MOZ271" s="49"/>
      <c r="MPA271" s="49"/>
      <c r="MPB271" s="49"/>
      <c r="MPC271" s="49"/>
      <c r="MPD271" s="49"/>
      <c r="MPE271" s="49"/>
      <c r="MPF271" s="49"/>
      <c r="MPG271" s="49"/>
      <c r="MPH271" s="49"/>
      <c r="MPI271" s="49"/>
      <c r="MPJ271" s="49"/>
      <c r="MPK271" s="49"/>
      <c r="MPL271" s="49"/>
      <c r="MPM271" s="49"/>
      <c r="MPN271" s="49"/>
      <c r="MPO271" s="49"/>
      <c r="MPP271" s="49"/>
      <c r="MPQ271" s="49"/>
      <c r="MPR271" s="49"/>
      <c r="MPS271" s="49"/>
      <c r="MPT271" s="49"/>
      <c r="MPU271" s="49"/>
      <c r="MPV271" s="49"/>
      <c r="MPW271" s="49"/>
      <c r="MPX271" s="49"/>
      <c r="MPY271" s="49"/>
      <c r="MPZ271" s="49"/>
      <c r="MQA271" s="49"/>
      <c r="MQB271" s="49"/>
      <c r="MQC271" s="49"/>
      <c r="MQD271" s="49"/>
      <c r="MQE271" s="49"/>
      <c r="MQF271" s="49"/>
      <c r="MQG271" s="49"/>
      <c r="MQH271" s="49"/>
      <c r="MQI271" s="49"/>
      <c r="MQJ271" s="49"/>
      <c r="MQK271" s="49"/>
      <c r="MQL271" s="49"/>
      <c r="MQO271" s="49"/>
      <c r="MQR271" s="49"/>
      <c r="MQU271" s="49"/>
      <c r="MQX271" s="49"/>
      <c r="MRA271" s="49"/>
      <c r="MRD271" s="49"/>
      <c r="MRM271" s="49"/>
      <c r="MRP271" s="49"/>
      <c r="MRS271" s="49"/>
      <c r="MRV271" s="49"/>
      <c r="MSE271" s="49"/>
      <c r="MSK271" s="49"/>
      <c r="MSN271" s="49"/>
      <c r="MSQ271" s="49"/>
      <c r="MST271" s="49"/>
      <c r="MSZ271" s="49"/>
      <c r="MTC271" s="49"/>
      <c r="MTI271" s="49"/>
      <c r="MTK271" s="49"/>
      <c r="MTL271" s="49"/>
      <c r="MTN271" s="49"/>
      <c r="MUE271" s="49"/>
      <c r="MUJ271" s="49"/>
      <c r="MUP271" s="49"/>
      <c r="MUS271" s="49"/>
      <c r="MUV271" s="49"/>
      <c r="MVD271" s="49"/>
      <c r="MVZ271" s="49"/>
      <c r="MWA271" s="49"/>
      <c r="MWB271" s="49"/>
      <c r="MWC271" s="49"/>
      <c r="MWD271" s="49"/>
      <c r="MWE271" s="49"/>
      <c r="MWW271" s="49"/>
      <c r="MWX271" s="49"/>
      <c r="MXA271" s="49"/>
      <c r="MXD271" s="49"/>
      <c r="MXF271" s="49"/>
      <c r="MXH271" s="49"/>
      <c r="MXK271" s="49"/>
      <c r="MXN271" s="49"/>
      <c r="MXQ271" s="49"/>
      <c r="MXT271" s="49"/>
      <c r="MXW271" s="49"/>
      <c r="MXZ271" s="49"/>
      <c r="MYC271" s="49"/>
      <c r="MYF271" s="49"/>
      <c r="MYH271" s="49"/>
      <c r="MYU271" s="49"/>
      <c r="MYV271" s="49"/>
      <c r="MYW271" s="49"/>
      <c r="MYX271" s="49"/>
      <c r="MYY271" s="49"/>
      <c r="MYZ271" s="49"/>
      <c r="MZA271" s="49"/>
      <c r="MZB271" s="49"/>
      <c r="MZC271" s="49"/>
      <c r="MZD271" s="49"/>
      <c r="MZE271" s="49"/>
      <c r="MZF271" s="49"/>
      <c r="MZG271" s="49"/>
      <c r="MZH271" s="49"/>
      <c r="MZI271" s="49"/>
      <c r="MZJ271" s="49"/>
      <c r="MZK271" s="49"/>
      <c r="MZL271" s="49"/>
      <c r="MZM271" s="49"/>
      <c r="MZN271" s="49"/>
      <c r="MZO271" s="49"/>
      <c r="MZP271" s="49"/>
      <c r="MZQ271" s="49"/>
      <c r="MZR271" s="49"/>
      <c r="MZS271" s="49"/>
      <c r="MZT271" s="49"/>
      <c r="MZU271" s="49"/>
      <c r="MZV271" s="49"/>
      <c r="MZW271" s="49"/>
      <c r="MZX271" s="49"/>
      <c r="MZY271" s="49"/>
      <c r="MZZ271" s="49"/>
      <c r="NAA271" s="49"/>
      <c r="NAB271" s="49"/>
      <c r="NAC271" s="49"/>
      <c r="NAD271" s="49"/>
      <c r="NAE271" s="49"/>
      <c r="NAF271" s="49"/>
      <c r="NAG271" s="49"/>
      <c r="NAH271" s="49"/>
      <c r="NAK271" s="49"/>
      <c r="NAN271" s="49"/>
      <c r="NAQ271" s="49"/>
      <c r="NAT271" s="49"/>
      <c r="NAW271" s="49"/>
      <c r="NAZ271" s="49"/>
      <c r="NBI271" s="49"/>
      <c r="NBL271" s="49"/>
      <c r="NBO271" s="49"/>
      <c r="NBR271" s="49"/>
      <c r="NCA271" s="49"/>
      <c r="NCG271" s="49"/>
      <c r="NCJ271" s="49"/>
      <c r="NCM271" s="49"/>
      <c r="NCP271" s="49"/>
      <c r="NCV271" s="49"/>
      <c r="NCY271" s="49"/>
      <c r="NDE271" s="49"/>
      <c r="NDG271" s="49"/>
      <c r="NDH271" s="49"/>
      <c r="NDJ271" s="49"/>
      <c r="NEA271" s="49"/>
      <c r="NEF271" s="49"/>
      <c r="NEL271" s="49"/>
      <c r="NEO271" s="49"/>
      <c r="NER271" s="49"/>
      <c r="NEZ271" s="49"/>
      <c r="NFV271" s="49"/>
      <c r="NFW271" s="49"/>
      <c r="NFX271" s="49"/>
      <c r="NFY271" s="49"/>
      <c r="NFZ271" s="49"/>
      <c r="NGA271" s="49"/>
      <c r="NGS271" s="49"/>
      <c r="NGT271" s="49"/>
      <c r="NGW271" s="49"/>
      <c r="NGZ271" s="49"/>
      <c r="NHB271" s="49"/>
      <c r="NHD271" s="49"/>
      <c r="NHG271" s="49"/>
      <c r="NHJ271" s="49"/>
      <c r="NHM271" s="49"/>
      <c r="NHP271" s="49"/>
      <c r="NHS271" s="49"/>
      <c r="NHV271" s="49"/>
      <c r="NHY271" s="49"/>
      <c r="NIB271" s="49"/>
      <c r="NID271" s="49"/>
      <c r="NIQ271" s="49"/>
      <c r="NIR271" s="49"/>
      <c r="NIS271" s="49"/>
      <c r="NIT271" s="49"/>
      <c r="NIU271" s="49"/>
      <c r="NIV271" s="49"/>
      <c r="NIW271" s="49"/>
      <c r="NIX271" s="49"/>
      <c r="NIY271" s="49"/>
      <c r="NIZ271" s="49"/>
      <c r="NJA271" s="49"/>
      <c r="NJB271" s="49"/>
      <c r="NJC271" s="49"/>
      <c r="NJD271" s="49"/>
      <c r="NJE271" s="49"/>
      <c r="NJF271" s="49"/>
      <c r="NJG271" s="49"/>
      <c r="NJH271" s="49"/>
      <c r="NJI271" s="49"/>
      <c r="NJJ271" s="49"/>
      <c r="NJK271" s="49"/>
      <c r="NJL271" s="49"/>
      <c r="NJM271" s="49"/>
      <c r="NJN271" s="49"/>
      <c r="NJO271" s="49"/>
      <c r="NJP271" s="49"/>
      <c r="NJQ271" s="49"/>
      <c r="NJR271" s="49"/>
      <c r="NJS271" s="49"/>
      <c r="NJT271" s="49"/>
      <c r="NJU271" s="49"/>
      <c r="NJV271" s="49"/>
      <c r="NJW271" s="49"/>
      <c r="NJX271" s="49"/>
      <c r="NJY271" s="49"/>
      <c r="NJZ271" s="49"/>
      <c r="NKA271" s="49"/>
      <c r="NKB271" s="49"/>
      <c r="NKC271" s="49"/>
      <c r="NKD271" s="49"/>
      <c r="NKG271" s="49"/>
      <c r="NKJ271" s="49"/>
      <c r="NKM271" s="49"/>
      <c r="NKP271" s="49"/>
      <c r="NKS271" s="49"/>
      <c r="NKV271" s="49"/>
      <c r="NLE271" s="49"/>
      <c r="NLH271" s="49"/>
      <c r="NLK271" s="49"/>
      <c r="NLN271" s="49"/>
      <c r="NLW271" s="49"/>
      <c r="NMC271" s="49"/>
      <c r="NMF271" s="49"/>
      <c r="NMI271" s="49"/>
      <c r="NML271" s="49"/>
      <c r="NMR271" s="49"/>
      <c r="NMU271" s="49"/>
      <c r="NNA271" s="49"/>
      <c r="NNC271" s="49"/>
      <c r="NND271" s="49"/>
      <c r="NNF271" s="49"/>
      <c r="NNW271" s="49"/>
      <c r="NOB271" s="49"/>
      <c r="NOH271" s="49"/>
      <c r="NOK271" s="49"/>
      <c r="NON271" s="49"/>
      <c r="NOV271" s="49"/>
      <c r="NPR271" s="49"/>
      <c r="NPS271" s="49"/>
      <c r="NPT271" s="49"/>
      <c r="NPU271" s="49"/>
      <c r="NPV271" s="49"/>
      <c r="NPW271" s="49"/>
      <c r="NQO271" s="49"/>
      <c r="NQP271" s="49"/>
      <c r="NQS271" s="49"/>
      <c r="NQV271" s="49"/>
      <c r="NQX271" s="49"/>
      <c r="NQZ271" s="49"/>
      <c r="NRC271" s="49"/>
      <c r="NRF271" s="49"/>
      <c r="NRI271" s="49"/>
      <c r="NRL271" s="49"/>
      <c r="NRO271" s="49"/>
      <c r="NRR271" s="49"/>
      <c r="NRU271" s="49"/>
      <c r="NRX271" s="49"/>
      <c r="NRZ271" s="49"/>
      <c r="NSM271" s="49"/>
      <c r="NSN271" s="49"/>
      <c r="NSO271" s="49"/>
      <c r="NSP271" s="49"/>
      <c r="NSQ271" s="49"/>
      <c r="NSR271" s="49"/>
      <c r="NSS271" s="49"/>
      <c r="NST271" s="49"/>
      <c r="NSU271" s="49"/>
      <c r="NSV271" s="49"/>
      <c r="NSW271" s="49"/>
      <c r="NSX271" s="49"/>
      <c r="NSY271" s="49"/>
      <c r="NSZ271" s="49"/>
      <c r="NTA271" s="49"/>
      <c r="NTB271" s="49"/>
      <c r="NTC271" s="49"/>
      <c r="NTD271" s="49"/>
      <c r="NTE271" s="49"/>
      <c r="NTF271" s="49"/>
      <c r="NTG271" s="49"/>
      <c r="NTH271" s="49"/>
      <c r="NTI271" s="49"/>
      <c r="NTJ271" s="49"/>
      <c r="NTK271" s="49"/>
      <c r="NTL271" s="49"/>
      <c r="NTM271" s="49"/>
      <c r="NTN271" s="49"/>
      <c r="NTO271" s="49"/>
      <c r="NTP271" s="49"/>
      <c r="NTQ271" s="49"/>
      <c r="NTR271" s="49"/>
      <c r="NTS271" s="49"/>
      <c r="NTT271" s="49"/>
      <c r="NTU271" s="49"/>
      <c r="NTV271" s="49"/>
      <c r="NTW271" s="49"/>
      <c r="NTX271" s="49"/>
      <c r="NTY271" s="49"/>
      <c r="NTZ271" s="49"/>
      <c r="NUC271" s="49"/>
      <c r="NUF271" s="49"/>
      <c r="NUI271" s="49"/>
      <c r="NUL271" s="49"/>
      <c r="NUO271" s="49"/>
      <c r="NUR271" s="49"/>
      <c r="NVA271" s="49"/>
      <c r="NVD271" s="49"/>
      <c r="NVG271" s="49"/>
      <c r="NVJ271" s="49"/>
      <c r="NVS271" s="49"/>
      <c r="NVY271" s="49"/>
      <c r="NWB271" s="49"/>
      <c r="NWE271" s="49"/>
      <c r="NWH271" s="49"/>
      <c r="NWN271" s="49"/>
      <c r="NWQ271" s="49"/>
      <c r="NWW271" s="49"/>
      <c r="NWY271" s="49"/>
      <c r="NWZ271" s="49"/>
      <c r="NXB271" s="49"/>
      <c r="NXS271" s="49"/>
      <c r="NXX271" s="49"/>
      <c r="NYD271" s="49"/>
      <c r="NYG271" s="49"/>
      <c r="NYJ271" s="49"/>
      <c r="NYR271" s="49"/>
      <c r="NZN271" s="49"/>
      <c r="NZO271" s="49"/>
      <c r="NZP271" s="49"/>
      <c r="NZQ271" s="49"/>
      <c r="NZR271" s="49"/>
      <c r="NZS271" s="49"/>
      <c r="OAK271" s="49"/>
      <c r="OAL271" s="49"/>
      <c r="OAO271" s="49"/>
      <c r="OAR271" s="49"/>
      <c r="OAT271" s="49"/>
      <c r="OAV271" s="49"/>
      <c r="OAY271" s="49"/>
      <c r="OBB271" s="49"/>
      <c r="OBE271" s="49"/>
      <c r="OBH271" s="49"/>
      <c r="OBK271" s="49"/>
      <c r="OBN271" s="49"/>
      <c r="OBQ271" s="49"/>
      <c r="OBT271" s="49"/>
      <c r="OBV271" s="49"/>
      <c r="OCI271" s="49"/>
      <c r="OCJ271" s="49"/>
      <c r="OCK271" s="49"/>
      <c r="OCL271" s="49"/>
      <c r="OCM271" s="49"/>
      <c r="OCN271" s="49"/>
      <c r="OCO271" s="49"/>
      <c r="OCP271" s="49"/>
      <c r="OCQ271" s="49"/>
      <c r="OCR271" s="49"/>
      <c r="OCS271" s="49"/>
      <c r="OCT271" s="49"/>
      <c r="OCU271" s="49"/>
      <c r="OCV271" s="49"/>
      <c r="OCW271" s="49"/>
      <c r="OCX271" s="49"/>
      <c r="OCY271" s="49"/>
      <c r="OCZ271" s="49"/>
      <c r="ODA271" s="49"/>
      <c r="ODB271" s="49"/>
      <c r="ODC271" s="49"/>
      <c r="ODD271" s="49"/>
      <c r="ODE271" s="49"/>
      <c r="ODF271" s="49"/>
      <c r="ODG271" s="49"/>
      <c r="ODH271" s="49"/>
      <c r="ODI271" s="49"/>
      <c r="ODJ271" s="49"/>
      <c r="ODK271" s="49"/>
      <c r="ODL271" s="49"/>
      <c r="ODM271" s="49"/>
      <c r="ODN271" s="49"/>
      <c r="ODO271" s="49"/>
      <c r="ODP271" s="49"/>
      <c r="ODQ271" s="49"/>
      <c r="ODR271" s="49"/>
      <c r="ODS271" s="49"/>
      <c r="ODT271" s="49"/>
      <c r="ODU271" s="49"/>
      <c r="ODV271" s="49"/>
      <c r="ODY271" s="49"/>
      <c r="OEB271" s="49"/>
      <c r="OEE271" s="49"/>
      <c r="OEH271" s="49"/>
      <c r="OEK271" s="49"/>
      <c r="OEN271" s="49"/>
      <c r="OEW271" s="49"/>
      <c r="OEZ271" s="49"/>
      <c r="OFC271" s="49"/>
      <c r="OFF271" s="49"/>
      <c r="OFO271" s="49"/>
      <c r="OFU271" s="49"/>
      <c r="OFX271" s="49"/>
      <c r="OGA271" s="49"/>
      <c r="OGD271" s="49"/>
      <c r="OGJ271" s="49"/>
      <c r="OGM271" s="49"/>
      <c r="OGS271" s="49"/>
      <c r="OGU271" s="49"/>
      <c r="OGV271" s="49"/>
      <c r="OGX271" s="49"/>
      <c r="OHO271" s="49"/>
      <c r="OHT271" s="49"/>
      <c r="OHZ271" s="49"/>
      <c r="OIC271" s="49"/>
      <c r="OIF271" s="49"/>
      <c r="OIN271" s="49"/>
      <c r="OJJ271" s="49"/>
      <c r="OJK271" s="49"/>
      <c r="OJL271" s="49"/>
      <c r="OJM271" s="49"/>
      <c r="OJN271" s="49"/>
      <c r="OJO271" s="49"/>
      <c r="OKG271" s="49"/>
      <c r="OKH271" s="49"/>
      <c r="OKK271" s="49"/>
      <c r="OKN271" s="49"/>
      <c r="OKP271" s="49"/>
      <c r="OKR271" s="49"/>
      <c r="OKU271" s="49"/>
      <c r="OKX271" s="49"/>
      <c r="OLA271" s="49"/>
      <c r="OLD271" s="49"/>
      <c r="OLG271" s="49"/>
      <c r="OLJ271" s="49"/>
      <c r="OLM271" s="49"/>
      <c r="OLP271" s="49"/>
      <c r="OLR271" s="49"/>
      <c r="OME271" s="49"/>
      <c r="OMF271" s="49"/>
      <c r="OMG271" s="49"/>
      <c r="OMH271" s="49"/>
      <c r="OMI271" s="49"/>
      <c r="OMJ271" s="49"/>
      <c r="OMK271" s="49"/>
      <c r="OML271" s="49"/>
      <c r="OMM271" s="49"/>
      <c r="OMN271" s="49"/>
      <c r="OMO271" s="49"/>
      <c r="OMP271" s="49"/>
      <c r="OMQ271" s="49"/>
      <c r="OMR271" s="49"/>
      <c r="OMS271" s="49"/>
      <c r="OMT271" s="49"/>
      <c r="OMU271" s="49"/>
      <c r="OMV271" s="49"/>
      <c r="OMW271" s="49"/>
      <c r="OMX271" s="49"/>
      <c r="OMY271" s="49"/>
      <c r="OMZ271" s="49"/>
      <c r="ONA271" s="49"/>
      <c r="ONB271" s="49"/>
      <c r="ONC271" s="49"/>
      <c r="OND271" s="49"/>
      <c r="ONE271" s="49"/>
      <c r="ONF271" s="49"/>
      <c r="ONG271" s="49"/>
      <c r="ONH271" s="49"/>
      <c r="ONI271" s="49"/>
      <c r="ONJ271" s="49"/>
      <c r="ONK271" s="49"/>
      <c r="ONL271" s="49"/>
      <c r="ONM271" s="49"/>
      <c r="ONN271" s="49"/>
      <c r="ONO271" s="49"/>
      <c r="ONP271" s="49"/>
      <c r="ONQ271" s="49"/>
      <c r="ONR271" s="49"/>
      <c r="ONU271" s="49"/>
      <c r="ONX271" s="49"/>
      <c r="OOA271" s="49"/>
      <c r="OOD271" s="49"/>
      <c r="OOG271" s="49"/>
      <c r="OOJ271" s="49"/>
      <c r="OOS271" s="49"/>
      <c r="OOV271" s="49"/>
      <c r="OOY271" s="49"/>
      <c r="OPB271" s="49"/>
      <c r="OPK271" s="49"/>
      <c r="OPQ271" s="49"/>
      <c r="OPT271" s="49"/>
      <c r="OPW271" s="49"/>
      <c r="OPZ271" s="49"/>
      <c r="OQF271" s="49"/>
      <c r="OQI271" s="49"/>
      <c r="OQO271" s="49"/>
      <c r="OQQ271" s="49"/>
      <c r="OQR271" s="49"/>
      <c r="OQT271" s="49"/>
      <c r="ORK271" s="49"/>
      <c r="ORP271" s="49"/>
      <c r="ORV271" s="49"/>
      <c r="ORY271" s="49"/>
      <c r="OSB271" s="49"/>
      <c r="OSJ271" s="49"/>
      <c r="OTF271" s="49"/>
      <c r="OTG271" s="49"/>
      <c r="OTH271" s="49"/>
      <c r="OTI271" s="49"/>
      <c r="OTJ271" s="49"/>
      <c r="OTK271" s="49"/>
      <c r="OUC271" s="49"/>
      <c r="OUD271" s="49"/>
      <c r="OUG271" s="49"/>
      <c r="OUJ271" s="49"/>
      <c r="OUL271" s="49"/>
      <c r="OUN271" s="49"/>
      <c r="OUQ271" s="49"/>
      <c r="OUT271" s="49"/>
      <c r="OUW271" s="49"/>
      <c r="OUZ271" s="49"/>
      <c r="OVC271" s="49"/>
      <c r="OVF271" s="49"/>
      <c r="OVI271" s="49"/>
      <c r="OVL271" s="49"/>
      <c r="OVN271" s="49"/>
      <c r="OWA271" s="49"/>
      <c r="OWB271" s="49"/>
      <c r="OWC271" s="49"/>
      <c r="OWD271" s="49"/>
      <c r="OWE271" s="49"/>
      <c r="OWF271" s="49"/>
      <c r="OWG271" s="49"/>
      <c r="OWH271" s="49"/>
      <c r="OWI271" s="49"/>
      <c r="OWJ271" s="49"/>
      <c r="OWK271" s="49"/>
      <c r="OWL271" s="49"/>
      <c r="OWM271" s="49"/>
      <c r="OWN271" s="49"/>
      <c r="OWO271" s="49"/>
      <c r="OWP271" s="49"/>
      <c r="OWQ271" s="49"/>
      <c r="OWR271" s="49"/>
      <c r="OWS271" s="49"/>
      <c r="OWT271" s="49"/>
      <c r="OWU271" s="49"/>
      <c r="OWV271" s="49"/>
      <c r="OWW271" s="49"/>
      <c r="OWX271" s="49"/>
      <c r="OWY271" s="49"/>
      <c r="OWZ271" s="49"/>
      <c r="OXA271" s="49"/>
      <c r="OXB271" s="49"/>
      <c r="OXC271" s="49"/>
      <c r="OXD271" s="49"/>
      <c r="OXE271" s="49"/>
      <c r="OXF271" s="49"/>
      <c r="OXG271" s="49"/>
      <c r="OXH271" s="49"/>
      <c r="OXI271" s="49"/>
      <c r="OXJ271" s="49"/>
      <c r="OXK271" s="49"/>
      <c r="OXL271" s="49"/>
      <c r="OXM271" s="49"/>
      <c r="OXN271" s="49"/>
      <c r="OXQ271" s="49"/>
      <c r="OXT271" s="49"/>
      <c r="OXW271" s="49"/>
      <c r="OXZ271" s="49"/>
      <c r="OYC271" s="49"/>
      <c r="OYF271" s="49"/>
      <c r="OYO271" s="49"/>
      <c r="OYR271" s="49"/>
      <c r="OYU271" s="49"/>
      <c r="OYX271" s="49"/>
      <c r="OZG271" s="49"/>
      <c r="OZM271" s="49"/>
      <c r="OZP271" s="49"/>
      <c r="OZS271" s="49"/>
      <c r="OZV271" s="49"/>
      <c r="PAB271" s="49"/>
      <c r="PAE271" s="49"/>
      <c r="PAK271" s="49"/>
      <c r="PAM271" s="49"/>
      <c r="PAN271" s="49"/>
      <c r="PAP271" s="49"/>
      <c r="PBG271" s="49"/>
      <c r="PBL271" s="49"/>
      <c r="PBR271" s="49"/>
      <c r="PBU271" s="49"/>
      <c r="PBX271" s="49"/>
      <c r="PCF271" s="49"/>
      <c r="PDB271" s="49"/>
      <c r="PDC271" s="49"/>
      <c r="PDD271" s="49"/>
      <c r="PDE271" s="49"/>
      <c r="PDF271" s="49"/>
      <c r="PDG271" s="49"/>
      <c r="PDY271" s="49"/>
      <c r="PDZ271" s="49"/>
      <c r="PEC271" s="49"/>
      <c r="PEF271" s="49"/>
      <c r="PEH271" s="49"/>
      <c r="PEJ271" s="49"/>
      <c r="PEM271" s="49"/>
      <c r="PEP271" s="49"/>
      <c r="PES271" s="49"/>
      <c r="PEV271" s="49"/>
      <c r="PEY271" s="49"/>
      <c r="PFB271" s="49"/>
      <c r="PFE271" s="49"/>
      <c r="PFH271" s="49"/>
      <c r="PFJ271" s="49"/>
      <c r="PFW271" s="49"/>
      <c r="PFX271" s="49"/>
      <c r="PFY271" s="49"/>
      <c r="PFZ271" s="49"/>
      <c r="PGA271" s="49"/>
      <c r="PGB271" s="49"/>
      <c r="PGC271" s="49"/>
      <c r="PGD271" s="49"/>
      <c r="PGE271" s="49"/>
      <c r="PGF271" s="49"/>
      <c r="PGG271" s="49"/>
      <c r="PGH271" s="49"/>
      <c r="PGI271" s="49"/>
      <c r="PGJ271" s="49"/>
      <c r="PGK271" s="49"/>
      <c r="PGL271" s="49"/>
      <c r="PGM271" s="49"/>
      <c r="PGN271" s="49"/>
      <c r="PGO271" s="49"/>
      <c r="PGP271" s="49"/>
      <c r="PGQ271" s="49"/>
      <c r="PGR271" s="49"/>
      <c r="PGS271" s="49"/>
      <c r="PGT271" s="49"/>
      <c r="PGU271" s="49"/>
      <c r="PGV271" s="49"/>
      <c r="PGW271" s="49"/>
      <c r="PGX271" s="49"/>
      <c r="PGY271" s="49"/>
      <c r="PGZ271" s="49"/>
      <c r="PHA271" s="49"/>
      <c r="PHB271" s="49"/>
      <c r="PHC271" s="49"/>
      <c r="PHD271" s="49"/>
      <c r="PHE271" s="49"/>
      <c r="PHF271" s="49"/>
      <c r="PHG271" s="49"/>
      <c r="PHH271" s="49"/>
      <c r="PHI271" s="49"/>
      <c r="PHJ271" s="49"/>
      <c r="PHM271" s="49"/>
      <c r="PHP271" s="49"/>
      <c r="PHS271" s="49"/>
      <c r="PHV271" s="49"/>
      <c r="PHY271" s="49"/>
      <c r="PIB271" s="49"/>
      <c r="PIK271" s="49"/>
      <c r="PIN271" s="49"/>
      <c r="PIQ271" s="49"/>
      <c r="PIT271" s="49"/>
      <c r="PJC271" s="49"/>
      <c r="PJI271" s="49"/>
      <c r="PJL271" s="49"/>
      <c r="PJO271" s="49"/>
      <c r="PJR271" s="49"/>
      <c r="PJX271" s="49"/>
      <c r="PKA271" s="49"/>
      <c r="PKG271" s="49"/>
      <c r="PKI271" s="49"/>
      <c r="PKJ271" s="49"/>
      <c r="PKL271" s="49"/>
      <c r="PLC271" s="49"/>
      <c r="PLH271" s="49"/>
      <c r="PLN271" s="49"/>
      <c r="PLQ271" s="49"/>
      <c r="PLT271" s="49"/>
      <c r="PMB271" s="49"/>
      <c r="PMX271" s="49"/>
      <c r="PMY271" s="49"/>
      <c r="PMZ271" s="49"/>
      <c r="PNA271" s="49"/>
      <c r="PNB271" s="49"/>
      <c r="PNC271" s="49"/>
      <c r="PNU271" s="49"/>
      <c r="PNV271" s="49"/>
      <c r="PNY271" s="49"/>
      <c r="POB271" s="49"/>
      <c r="POD271" s="49"/>
      <c r="POF271" s="49"/>
      <c r="POI271" s="49"/>
      <c r="POL271" s="49"/>
      <c r="POO271" s="49"/>
      <c r="POR271" s="49"/>
      <c r="POU271" s="49"/>
      <c r="POX271" s="49"/>
      <c r="PPA271" s="49"/>
      <c r="PPD271" s="49"/>
      <c r="PPF271" s="49"/>
      <c r="PPS271" s="49"/>
      <c r="PPT271" s="49"/>
      <c r="PPU271" s="49"/>
      <c r="PPV271" s="49"/>
      <c r="PPW271" s="49"/>
      <c r="PPX271" s="49"/>
      <c r="PPY271" s="49"/>
      <c r="PPZ271" s="49"/>
      <c r="PQA271" s="49"/>
      <c r="PQB271" s="49"/>
      <c r="PQC271" s="49"/>
      <c r="PQD271" s="49"/>
      <c r="PQE271" s="49"/>
      <c r="PQF271" s="49"/>
      <c r="PQG271" s="49"/>
      <c r="PQH271" s="49"/>
      <c r="PQI271" s="49"/>
      <c r="PQJ271" s="49"/>
      <c r="PQK271" s="49"/>
      <c r="PQL271" s="49"/>
      <c r="PQM271" s="49"/>
      <c r="PQN271" s="49"/>
      <c r="PQO271" s="49"/>
      <c r="PQP271" s="49"/>
      <c r="PQQ271" s="49"/>
      <c r="PQR271" s="49"/>
      <c r="PQS271" s="49"/>
      <c r="PQT271" s="49"/>
      <c r="PQU271" s="49"/>
      <c r="PQV271" s="49"/>
      <c r="PQW271" s="49"/>
      <c r="PQX271" s="49"/>
      <c r="PQY271" s="49"/>
      <c r="PQZ271" s="49"/>
      <c r="PRA271" s="49"/>
      <c r="PRB271" s="49"/>
      <c r="PRC271" s="49"/>
      <c r="PRD271" s="49"/>
      <c r="PRE271" s="49"/>
      <c r="PRF271" s="49"/>
      <c r="PRI271" s="49"/>
      <c r="PRL271" s="49"/>
      <c r="PRO271" s="49"/>
      <c r="PRR271" s="49"/>
      <c r="PRU271" s="49"/>
      <c r="PRX271" s="49"/>
      <c r="PSG271" s="49"/>
      <c r="PSJ271" s="49"/>
      <c r="PSM271" s="49"/>
      <c r="PSP271" s="49"/>
      <c r="PSY271" s="49"/>
      <c r="PTE271" s="49"/>
      <c r="PTH271" s="49"/>
      <c r="PTK271" s="49"/>
      <c r="PTN271" s="49"/>
      <c r="PTT271" s="49"/>
      <c r="PTW271" s="49"/>
      <c r="PUC271" s="49"/>
      <c r="PUE271" s="49"/>
      <c r="PUF271" s="49"/>
      <c r="PUH271" s="49"/>
      <c r="PUY271" s="49"/>
      <c r="PVD271" s="49"/>
      <c r="PVJ271" s="49"/>
      <c r="PVM271" s="49"/>
      <c r="PVP271" s="49"/>
      <c r="PVX271" s="49"/>
      <c r="PWT271" s="49"/>
      <c r="PWU271" s="49"/>
      <c r="PWV271" s="49"/>
      <c r="PWW271" s="49"/>
      <c r="PWX271" s="49"/>
      <c r="PWY271" s="49"/>
      <c r="PXQ271" s="49"/>
      <c r="PXR271" s="49"/>
      <c r="PXU271" s="49"/>
      <c r="PXX271" s="49"/>
      <c r="PXZ271" s="49"/>
      <c r="PYB271" s="49"/>
      <c r="PYE271" s="49"/>
      <c r="PYH271" s="49"/>
      <c r="PYK271" s="49"/>
      <c r="PYN271" s="49"/>
      <c r="PYQ271" s="49"/>
      <c r="PYT271" s="49"/>
      <c r="PYW271" s="49"/>
      <c r="PYZ271" s="49"/>
      <c r="PZB271" s="49"/>
      <c r="PZO271" s="49"/>
      <c r="PZP271" s="49"/>
      <c r="PZQ271" s="49"/>
      <c r="PZR271" s="49"/>
      <c r="PZS271" s="49"/>
      <c r="PZT271" s="49"/>
      <c r="PZU271" s="49"/>
      <c r="PZV271" s="49"/>
      <c r="PZW271" s="49"/>
      <c r="PZX271" s="49"/>
      <c r="PZY271" s="49"/>
      <c r="PZZ271" s="49"/>
      <c r="QAA271" s="49"/>
      <c r="QAB271" s="49"/>
      <c r="QAC271" s="49"/>
      <c r="QAD271" s="49"/>
      <c r="QAE271" s="49"/>
      <c r="QAF271" s="49"/>
      <c r="QAG271" s="49"/>
      <c r="QAH271" s="49"/>
      <c r="QAI271" s="49"/>
      <c r="QAJ271" s="49"/>
      <c r="QAK271" s="49"/>
      <c r="QAL271" s="49"/>
      <c r="QAM271" s="49"/>
      <c r="QAN271" s="49"/>
      <c r="QAO271" s="49"/>
      <c r="QAP271" s="49"/>
      <c r="QAQ271" s="49"/>
      <c r="QAR271" s="49"/>
      <c r="QAS271" s="49"/>
      <c r="QAT271" s="49"/>
      <c r="QAU271" s="49"/>
      <c r="QAV271" s="49"/>
      <c r="QAW271" s="49"/>
      <c r="QAX271" s="49"/>
      <c r="QAY271" s="49"/>
      <c r="QAZ271" s="49"/>
      <c r="QBA271" s="49"/>
      <c r="QBB271" s="49"/>
      <c r="QBE271" s="49"/>
      <c r="QBH271" s="49"/>
      <c r="QBK271" s="49"/>
      <c r="QBN271" s="49"/>
      <c r="QBQ271" s="49"/>
      <c r="QBT271" s="49"/>
      <c r="QCC271" s="49"/>
      <c r="QCF271" s="49"/>
      <c r="QCI271" s="49"/>
      <c r="QCL271" s="49"/>
      <c r="QCU271" s="49"/>
      <c r="QDA271" s="49"/>
      <c r="QDD271" s="49"/>
      <c r="QDG271" s="49"/>
      <c r="QDJ271" s="49"/>
      <c r="QDP271" s="49"/>
      <c r="QDS271" s="49"/>
      <c r="QDY271" s="49"/>
      <c r="QEA271" s="49"/>
      <c r="QEB271" s="49"/>
      <c r="QED271" s="49"/>
      <c r="QEU271" s="49"/>
      <c r="QEZ271" s="49"/>
      <c r="QFF271" s="49"/>
      <c r="QFI271" s="49"/>
      <c r="QFL271" s="49"/>
      <c r="QFT271" s="49"/>
      <c r="QGP271" s="49"/>
      <c r="QGQ271" s="49"/>
      <c r="QGR271" s="49"/>
      <c r="QGS271" s="49"/>
      <c r="QGT271" s="49"/>
      <c r="QGU271" s="49"/>
      <c r="QHM271" s="49"/>
      <c r="QHN271" s="49"/>
      <c r="QHQ271" s="49"/>
      <c r="QHT271" s="49"/>
      <c r="QHV271" s="49"/>
      <c r="QHX271" s="49"/>
      <c r="QIA271" s="49"/>
      <c r="QID271" s="49"/>
      <c r="QIG271" s="49"/>
      <c r="QIJ271" s="49"/>
      <c r="QIM271" s="49"/>
      <c r="QIP271" s="49"/>
      <c r="QIS271" s="49"/>
      <c r="QIV271" s="49"/>
      <c r="QIX271" s="49"/>
      <c r="QJK271" s="49"/>
      <c r="QJL271" s="49"/>
      <c r="QJM271" s="49"/>
      <c r="QJN271" s="49"/>
      <c r="QJO271" s="49"/>
      <c r="QJP271" s="49"/>
      <c r="QJQ271" s="49"/>
      <c r="QJR271" s="49"/>
      <c r="QJS271" s="49"/>
      <c r="QJT271" s="49"/>
      <c r="QJU271" s="49"/>
      <c r="QJV271" s="49"/>
      <c r="QJW271" s="49"/>
      <c r="QJX271" s="49"/>
      <c r="QJY271" s="49"/>
      <c r="QJZ271" s="49"/>
      <c r="QKA271" s="49"/>
      <c r="QKB271" s="49"/>
      <c r="QKC271" s="49"/>
      <c r="QKD271" s="49"/>
      <c r="QKE271" s="49"/>
      <c r="QKF271" s="49"/>
      <c r="QKG271" s="49"/>
      <c r="QKH271" s="49"/>
      <c r="QKI271" s="49"/>
      <c r="QKJ271" s="49"/>
      <c r="QKK271" s="49"/>
      <c r="QKL271" s="49"/>
      <c r="QKM271" s="49"/>
      <c r="QKN271" s="49"/>
      <c r="QKO271" s="49"/>
      <c r="QKP271" s="49"/>
      <c r="QKQ271" s="49"/>
      <c r="QKR271" s="49"/>
      <c r="QKS271" s="49"/>
      <c r="QKT271" s="49"/>
      <c r="QKU271" s="49"/>
      <c r="QKV271" s="49"/>
      <c r="QKW271" s="49"/>
      <c r="QKX271" s="49"/>
      <c r="QLA271" s="49"/>
      <c r="QLD271" s="49"/>
      <c r="QLG271" s="49"/>
      <c r="QLJ271" s="49"/>
      <c r="QLM271" s="49"/>
      <c r="QLP271" s="49"/>
      <c r="QLY271" s="49"/>
      <c r="QMB271" s="49"/>
      <c r="QME271" s="49"/>
      <c r="QMH271" s="49"/>
      <c r="QMQ271" s="49"/>
      <c r="QMW271" s="49"/>
      <c r="QMZ271" s="49"/>
      <c r="QNC271" s="49"/>
      <c r="QNF271" s="49"/>
      <c r="QNL271" s="49"/>
      <c r="QNO271" s="49"/>
      <c r="QNU271" s="49"/>
      <c r="QNW271" s="49"/>
      <c r="QNX271" s="49"/>
      <c r="QNZ271" s="49"/>
      <c r="QOQ271" s="49"/>
      <c r="QOV271" s="49"/>
      <c r="QPB271" s="49"/>
      <c r="QPE271" s="49"/>
      <c r="QPH271" s="49"/>
      <c r="QPP271" s="49"/>
      <c r="QQL271" s="49"/>
      <c r="QQM271" s="49"/>
      <c r="QQN271" s="49"/>
      <c r="QQO271" s="49"/>
      <c r="QQP271" s="49"/>
      <c r="QQQ271" s="49"/>
      <c r="QRI271" s="49"/>
      <c r="QRJ271" s="49"/>
      <c r="QRM271" s="49"/>
      <c r="QRP271" s="49"/>
      <c r="QRR271" s="49"/>
      <c r="QRT271" s="49"/>
      <c r="QRW271" s="49"/>
      <c r="QRZ271" s="49"/>
      <c r="QSC271" s="49"/>
      <c r="QSF271" s="49"/>
      <c r="QSI271" s="49"/>
      <c r="QSL271" s="49"/>
      <c r="QSO271" s="49"/>
      <c r="QSR271" s="49"/>
      <c r="QST271" s="49"/>
      <c r="QTG271" s="49"/>
      <c r="QTH271" s="49"/>
      <c r="QTI271" s="49"/>
      <c r="QTJ271" s="49"/>
      <c r="QTK271" s="49"/>
      <c r="QTL271" s="49"/>
      <c r="QTM271" s="49"/>
      <c r="QTN271" s="49"/>
      <c r="QTO271" s="49"/>
      <c r="QTP271" s="49"/>
      <c r="QTQ271" s="49"/>
      <c r="QTR271" s="49"/>
      <c r="QTS271" s="49"/>
      <c r="QTT271" s="49"/>
      <c r="QTU271" s="49"/>
      <c r="QTV271" s="49"/>
      <c r="QTW271" s="49"/>
      <c r="QTX271" s="49"/>
      <c r="QTY271" s="49"/>
      <c r="QTZ271" s="49"/>
      <c r="QUA271" s="49"/>
      <c r="QUB271" s="49"/>
      <c r="QUC271" s="49"/>
      <c r="QUD271" s="49"/>
      <c r="QUE271" s="49"/>
      <c r="QUF271" s="49"/>
      <c r="QUG271" s="49"/>
      <c r="QUH271" s="49"/>
      <c r="QUI271" s="49"/>
      <c r="QUJ271" s="49"/>
      <c r="QUK271" s="49"/>
      <c r="QUL271" s="49"/>
      <c r="QUM271" s="49"/>
      <c r="QUN271" s="49"/>
      <c r="QUO271" s="49"/>
      <c r="QUP271" s="49"/>
      <c r="QUQ271" s="49"/>
      <c r="QUR271" s="49"/>
      <c r="QUS271" s="49"/>
      <c r="QUT271" s="49"/>
      <c r="QUW271" s="49"/>
      <c r="QUZ271" s="49"/>
      <c r="QVC271" s="49"/>
      <c r="QVF271" s="49"/>
      <c r="QVI271" s="49"/>
      <c r="QVL271" s="49"/>
      <c r="QVU271" s="49"/>
      <c r="QVX271" s="49"/>
      <c r="QWA271" s="49"/>
      <c r="QWD271" s="49"/>
      <c r="QWM271" s="49"/>
      <c r="QWS271" s="49"/>
      <c r="QWV271" s="49"/>
      <c r="QWY271" s="49"/>
      <c r="QXB271" s="49"/>
      <c r="QXH271" s="49"/>
      <c r="QXK271" s="49"/>
      <c r="QXQ271" s="49"/>
      <c r="QXS271" s="49"/>
      <c r="QXT271" s="49"/>
      <c r="QXV271" s="49"/>
      <c r="QYM271" s="49"/>
      <c r="QYR271" s="49"/>
      <c r="QYX271" s="49"/>
      <c r="QZA271" s="49"/>
      <c r="QZD271" s="49"/>
      <c r="QZL271" s="49"/>
      <c r="RAH271" s="49"/>
      <c r="RAI271" s="49"/>
      <c r="RAJ271" s="49"/>
      <c r="RAK271" s="49"/>
      <c r="RAL271" s="49"/>
      <c r="RAM271" s="49"/>
      <c r="RBE271" s="49"/>
      <c r="RBF271" s="49"/>
      <c r="RBI271" s="49"/>
      <c r="RBL271" s="49"/>
      <c r="RBN271" s="49"/>
      <c r="RBP271" s="49"/>
      <c r="RBS271" s="49"/>
      <c r="RBV271" s="49"/>
      <c r="RBY271" s="49"/>
      <c r="RCB271" s="49"/>
      <c r="RCE271" s="49"/>
      <c r="RCH271" s="49"/>
      <c r="RCK271" s="49"/>
      <c r="RCN271" s="49"/>
      <c r="RCP271" s="49"/>
      <c r="RDC271" s="49"/>
      <c r="RDD271" s="49"/>
      <c r="RDE271" s="49"/>
      <c r="RDF271" s="49"/>
      <c r="RDG271" s="49"/>
      <c r="RDH271" s="49"/>
      <c r="RDI271" s="49"/>
      <c r="RDJ271" s="49"/>
      <c r="RDK271" s="49"/>
      <c r="RDL271" s="49"/>
      <c r="RDM271" s="49"/>
      <c r="RDN271" s="49"/>
      <c r="RDO271" s="49"/>
      <c r="RDP271" s="49"/>
      <c r="RDQ271" s="49"/>
      <c r="RDR271" s="49"/>
      <c r="RDS271" s="49"/>
      <c r="RDT271" s="49"/>
      <c r="RDU271" s="49"/>
      <c r="RDV271" s="49"/>
      <c r="RDW271" s="49"/>
      <c r="RDX271" s="49"/>
      <c r="RDY271" s="49"/>
      <c r="RDZ271" s="49"/>
      <c r="REA271" s="49"/>
      <c r="REB271" s="49"/>
      <c r="REC271" s="49"/>
      <c r="RED271" s="49"/>
      <c r="REE271" s="49"/>
      <c r="REF271" s="49"/>
      <c r="REG271" s="49"/>
      <c r="REH271" s="49"/>
      <c r="REI271" s="49"/>
      <c r="REJ271" s="49"/>
      <c r="REK271" s="49"/>
      <c r="REL271" s="49"/>
      <c r="REM271" s="49"/>
      <c r="REN271" s="49"/>
      <c r="REO271" s="49"/>
      <c r="REP271" s="49"/>
      <c r="RES271" s="49"/>
      <c r="REV271" s="49"/>
      <c r="REY271" s="49"/>
      <c r="RFB271" s="49"/>
      <c r="RFE271" s="49"/>
      <c r="RFH271" s="49"/>
      <c r="RFQ271" s="49"/>
      <c r="RFT271" s="49"/>
      <c r="RFW271" s="49"/>
      <c r="RFZ271" s="49"/>
      <c r="RGI271" s="49"/>
      <c r="RGO271" s="49"/>
      <c r="RGR271" s="49"/>
      <c r="RGU271" s="49"/>
      <c r="RGX271" s="49"/>
      <c r="RHD271" s="49"/>
      <c r="RHG271" s="49"/>
      <c r="RHM271" s="49"/>
      <c r="RHO271" s="49"/>
      <c r="RHP271" s="49"/>
      <c r="RHR271" s="49"/>
      <c r="RII271" s="49"/>
      <c r="RIN271" s="49"/>
      <c r="RIT271" s="49"/>
      <c r="RIW271" s="49"/>
      <c r="RIZ271" s="49"/>
      <c r="RJH271" s="49"/>
      <c r="RKD271" s="49"/>
      <c r="RKE271" s="49"/>
      <c r="RKF271" s="49"/>
      <c r="RKG271" s="49"/>
      <c r="RKH271" s="49"/>
      <c r="RKI271" s="49"/>
      <c r="RLA271" s="49"/>
      <c r="RLB271" s="49"/>
      <c r="RLE271" s="49"/>
      <c r="RLH271" s="49"/>
      <c r="RLJ271" s="49"/>
      <c r="RLL271" s="49"/>
      <c r="RLO271" s="49"/>
      <c r="RLR271" s="49"/>
      <c r="RLU271" s="49"/>
      <c r="RLX271" s="49"/>
      <c r="RMA271" s="49"/>
      <c r="RMD271" s="49"/>
      <c r="RMG271" s="49"/>
      <c r="RMJ271" s="49"/>
      <c r="RML271" s="49"/>
      <c r="RMY271" s="49"/>
      <c r="RMZ271" s="49"/>
      <c r="RNA271" s="49"/>
      <c r="RNB271" s="49"/>
      <c r="RNC271" s="49"/>
      <c r="RND271" s="49"/>
      <c r="RNE271" s="49"/>
      <c r="RNF271" s="49"/>
      <c r="RNG271" s="49"/>
      <c r="RNH271" s="49"/>
      <c r="RNI271" s="49"/>
      <c r="RNJ271" s="49"/>
      <c r="RNK271" s="49"/>
      <c r="RNL271" s="49"/>
      <c r="RNM271" s="49"/>
      <c r="RNN271" s="49"/>
      <c r="RNO271" s="49"/>
      <c r="RNP271" s="49"/>
      <c r="RNQ271" s="49"/>
      <c r="RNR271" s="49"/>
      <c r="RNS271" s="49"/>
      <c r="RNT271" s="49"/>
      <c r="RNU271" s="49"/>
      <c r="RNV271" s="49"/>
      <c r="RNW271" s="49"/>
      <c r="RNX271" s="49"/>
      <c r="RNY271" s="49"/>
      <c r="RNZ271" s="49"/>
      <c r="ROA271" s="49"/>
      <c r="ROB271" s="49"/>
      <c r="ROC271" s="49"/>
      <c r="ROD271" s="49"/>
      <c r="ROE271" s="49"/>
      <c r="ROF271" s="49"/>
      <c r="ROG271" s="49"/>
      <c r="ROH271" s="49"/>
      <c r="ROI271" s="49"/>
      <c r="ROJ271" s="49"/>
      <c r="ROK271" s="49"/>
      <c r="ROL271" s="49"/>
      <c r="ROO271" s="49"/>
      <c r="ROR271" s="49"/>
      <c r="ROU271" s="49"/>
      <c r="ROX271" s="49"/>
      <c r="RPA271" s="49"/>
      <c r="RPD271" s="49"/>
      <c r="RPM271" s="49"/>
      <c r="RPP271" s="49"/>
      <c r="RPS271" s="49"/>
      <c r="RPV271" s="49"/>
      <c r="RQE271" s="49"/>
      <c r="RQK271" s="49"/>
      <c r="RQN271" s="49"/>
      <c r="RQQ271" s="49"/>
      <c r="RQT271" s="49"/>
      <c r="RQZ271" s="49"/>
      <c r="RRC271" s="49"/>
      <c r="RRI271" s="49"/>
      <c r="RRK271" s="49"/>
      <c r="RRL271" s="49"/>
      <c r="RRN271" s="49"/>
      <c r="RSE271" s="49"/>
      <c r="RSJ271" s="49"/>
      <c r="RSP271" s="49"/>
      <c r="RSS271" s="49"/>
      <c r="RSV271" s="49"/>
      <c r="RTD271" s="49"/>
      <c r="RTZ271" s="49"/>
      <c r="RUA271" s="49"/>
      <c r="RUB271" s="49"/>
      <c r="RUC271" s="49"/>
      <c r="RUD271" s="49"/>
      <c r="RUE271" s="49"/>
      <c r="RUW271" s="49"/>
      <c r="RUX271" s="49"/>
      <c r="RVA271" s="49"/>
      <c r="RVD271" s="49"/>
      <c r="RVF271" s="49"/>
      <c r="RVH271" s="49"/>
      <c r="RVK271" s="49"/>
      <c r="RVN271" s="49"/>
      <c r="RVQ271" s="49"/>
      <c r="RVT271" s="49"/>
      <c r="RVW271" s="49"/>
      <c r="RVZ271" s="49"/>
      <c r="RWC271" s="49"/>
      <c r="RWF271" s="49"/>
      <c r="RWH271" s="49"/>
      <c r="RWU271" s="49"/>
      <c r="RWV271" s="49"/>
      <c r="RWW271" s="49"/>
      <c r="RWX271" s="49"/>
      <c r="RWY271" s="49"/>
      <c r="RWZ271" s="49"/>
      <c r="RXA271" s="49"/>
      <c r="RXB271" s="49"/>
      <c r="RXC271" s="49"/>
      <c r="RXD271" s="49"/>
      <c r="RXE271" s="49"/>
      <c r="RXF271" s="49"/>
      <c r="RXG271" s="49"/>
      <c r="RXH271" s="49"/>
      <c r="RXI271" s="49"/>
      <c r="RXJ271" s="49"/>
      <c r="RXK271" s="49"/>
      <c r="RXL271" s="49"/>
      <c r="RXM271" s="49"/>
      <c r="RXN271" s="49"/>
      <c r="RXO271" s="49"/>
      <c r="RXP271" s="49"/>
      <c r="RXQ271" s="49"/>
      <c r="RXR271" s="49"/>
      <c r="RXS271" s="49"/>
      <c r="RXT271" s="49"/>
      <c r="RXU271" s="49"/>
      <c r="RXV271" s="49"/>
      <c r="RXW271" s="49"/>
      <c r="RXX271" s="49"/>
      <c r="RXY271" s="49"/>
      <c r="RXZ271" s="49"/>
      <c r="RYA271" s="49"/>
      <c r="RYB271" s="49"/>
      <c r="RYC271" s="49"/>
      <c r="RYD271" s="49"/>
      <c r="RYE271" s="49"/>
      <c r="RYF271" s="49"/>
      <c r="RYG271" s="49"/>
      <c r="RYH271" s="49"/>
      <c r="RYK271" s="49"/>
      <c r="RYN271" s="49"/>
      <c r="RYQ271" s="49"/>
      <c r="RYT271" s="49"/>
      <c r="RYW271" s="49"/>
      <c r="RYZ271" s="49"/>
      <c r="RZI271" s="49"/>
      <c r="RZL271" s="49"/>
      <c r="RZO271" s="49"/>
      <c r="RZR271" s="49"/>
      <c r="SAA271" s="49"/>
      <c r="SAG271" s="49"/>
      <c r="SAJ271" s="49"/>
      <c r="SAM271" s="49"/>
      <c r="SAP271" s="49"/>
      <c r="SAV271" s="49"/>
      <c r="SAY271" s="49"/>
      <c r="SBE271" s="49"/>
      <c r="SBG271" s="49"/>
      <c r="SBH271" s="49"/>
      <c r="SBJ271" s="49"/>
      <c r="SCA271" s="49"/>
      <c r="SCF271" s="49"/>
      <c r="SCL271" s="49"/>
      <c r="SCO271" s="49"/>
      <c r="SCR271" s="49"/>
      <c r="SCZ271" s="49"/>
      <c r="SDV271" s="49"/>
      <c r="SDW271" s="49"/>
      <c r="SDX271" s="49"/>
      <c r="SDY271" s="49"/>
      <c r="SDZ271" s="49"/>
      <c r="SEA271" s="49"/>
      <c r="SES271" s="49"/>
      <c r="SET271" s="49"/>
      <c r="SEW271" s="49"/>
      <c r="SEZ271" s="49"/>
      <c r="SFB271" s="49"/>
      <c r="SFD271" s="49"/>
      <c r="SFG271" s="49"/>
      <c r="SFJ271" s="49"/>
      <c r="SFM271" s="49"/>
      <c r="SFP271" s="49"/>
      <c r="SFS271" s="49"/>
      <c r="SFV271" s="49"/>
      <c r="SFY271" s="49"/>
      <c r="SGB271" s="49"/>
      <c r="SGD271" s="49"/>
      <c r="SGQ271" s="49"/>
      <c r="SGR271" s="49"/>
      <c r="SGS271" s="49"/>
      <c r="SGT271" s="49"/>
      <c r="SGU271" s="49"/>
      <c r="SGV271" s="49"/>
      <c r="SGW271" s="49"/>
      <c r="SGX271" s="49"/>
      <c r="SGY271" s="49"/>
      <c r="SGZ271" s="49"/>
      <c r="SHA271" s="49"/>
      <c r="SHB271" s="49"/>
      <c r="SHC271" s="49"/>
      <c r="SHD271" s="49"/>
      <c r="SHE271" s="49"/>
      <c r="SHF271" s="49"/>
      <c r="SHG271" s="49"/>
      <c r="SHH271" s="49"/>
      <c r="SHI271" s="49"/>
      <c r="SHJ271" s="49"/>
      <c r="SHK271" s="49"/>
      <c r="SHL271" s="49"/>
      <c r="SHM271" s="49"/>
      <c r="SHN271" s="49"/>
      <c r="SHO271" s="49"/>
      <c r="SHP271" s="49"/>
      <c r="SHQ271" s="49"/>
      <c r="SHR271" s="49"/>
      <c r="SHS271" s="49"/>
      <c r="SHT271" s="49"/>
      <c r="SHU271" s="49"/>
      <c r="SHV271" s="49"/>
      <c r="SHW271" s="49"/>
      <c r="SHX271" s="49"/>
      <c r="SHY271" s="49"/>
      <c r="SHZ271" s="49"/>
      <c r="SIA271" s="49"/>
      <c r="SIB271" s="49"/>
      <c r="SIC271" s="49"/>
      <c r="SID271" s="49"/>
      <c r="SIG271" s="49"/>
      <c r="SIJ271" s="49"/>
      <c r="SIM271" s="49"/>
      <c r="SIP271" s="49"/>
      <c r="SIS271" s="49"/>
      <c r="SIV271" s="49"/>
      <c r="SJE271" s="49"/>
      <c r="SJH271" s="49"/>
      <c r="SJK271" s="49"/>
      <c r="SJN271" s="49"/>
      <c r="SJW271" s="49"/>
      <c r="SKC271" s="49"/>
      <c r="SKF271" s="49"/>
      <c r="SKI271" s="49"/>
      <c r="SKL271" s="49"/>
      <c r="SKR271" s="49"/>
      <c r="SKU271" s="49"/>
      <c r="SLA271" s="49"/>
      <c r="SLC271" s="49"/>
      <c r="SLD271" s="49"/>
      <c r="SLF271" s="49"/>
      <c r="SLW271" s="49"/>
      <c r="SMB271" s="49"/>
      <c r="SMH271" s="49"/>
      <c r="SMK271" s="49"/>
      <c r="SMN271" s="49"/>
      <c r="SMV271" s="49"/>
      <c r="SNR271" s="49"/>
      <c r="SNS271" s="49"/>
      <c r="SNT271" s="49"/>
      <c r="SNU271" s="49"/>
      <c r="SNV271" s="49"/>
      <c r="SNW271" s="49"/>
      <c r="SOO271" s="49"/>
      <c r="SOP271" s="49"/>
      <c r="SOS271" s="49"/>
      <c r="SOV271" s="49"/>
      <c r="SOX271" s="49"/>
      <c r="SOZ271" s="49"/>
      <c r="SPC271" s="49"/>
      <c r="SPF271" s="49"/>
      <c r="SPI271" s="49"/>
      <c r="SPL271" s="49"/>
      <c r="SPO271" s="49"/>
      <c r="SPR271" s="49"/>
      <c r="SPU271" s="49"/>
      <c r="SPX271" s="49"/>
      <c r="SPZ271" s="49"/>
      <c r="SQM271" s="49"/>
      <c r="SQN271" s="49"/>
      <c r="SQO271" s="49"/>
      <c r="SQP271" s="49"/>
      <c r="SQQ271" s="49"/>
      <c r="SQR271" s="49"/>
      <c r="SQS271" s="49"/>
      <c r="SQT271" s="49"/>
      <c r="SQU271" s="49"/>
      <c r="SQV271" s="49"/>
      <c r="SQW271" s="49"/>
      <c r="SQX271" s="49"/>
      <c r="SQY271" s="49"/>
      <c r="SQZ271" s="49"/>
      <c r="SRA271" s="49"/>
      <c r="SRB271" s="49"/>
      <c r="SRC271" s="49"/>
      <c r="SRD271" s="49"/>
      <c r="SRE271" s="49"/>
      <c r="SRF271" s="49"/>
      <c r="SRG271" s="49"/>
      <c r="SRH271" s="49"/>
      <c r="SRI271" s="49"/>
      <c r="SRJ271" s="49"/>
      <c r="SRK271" s="49"/>
      <c r="SRL271" s="49"/>
      <c r="SRM271" s="49"/>
      <c r="SRN271" s="49"/>
      <c r="SRO271" s="49"/>
      <c r="SRP271" s="49"/>
      <c r="SRQ271" s="49"/>
      <c r="SRR271" s="49"/>
      <c r="SRS271" s="49"/>
      <c r="SRT271" s="49"/>
      <c r="SRU271" s="49"/>
      <c r="SRV271" s="49"/>
      <c r="SRW271" s="49"/>
      <c r="SRX271" s="49"/>
      <c r="SRY271" s="49"/>
      <c r="SRZ271" s="49"/>
      <c r="SSC271" s="49"/>
      <c r="SSF271" s="49"/>
      <c r="SSI271" s="49"/>
      <c r="SSL271" s="49"/>
      <c r="SSO271" s="49"/>
      <c r="SSR271" s="49"/>
      <c r="STA271" s="49"/>
      <c r="STD271" s="49"/>
      <c r="STG271" s="49"/>
      <c r="STJ271" s="49"/>
      <c r="STS271" s="49"/>
      <c r="STY271" s="49"/>
      <c r="SUB271" s="49"/>
      <c r="SUE271" s="49"/>
      <c r="SUH271" s="49"/>
      <c r="SUN271" s="49"/>
      <c r="SUQ271" s="49"/>
      <c r="SUW271" s="49"/>
      <c r="SUY271" s="49"/>
      <c r="SUZ271" s="49"/>
      <c r="SVB271" s="49"/>
      <c r="SVS271" s="49"/>
      <c r="SVX271" s="49"/>
      <c r="SWD271" s="49"/>
      <c r="SWG271" s="49"/>
      <c r="SWJ271" s="49"/>
      <c r="SWR271" s="49"/>
      <c r="SXN271" s="49"/>
      <c r="SXO271" s="49"/>
      <c r="SXP271" s="49"/>
      <c r="SXQ271" s="49"/>
      <c r="SXR271" s="49"/>
      <c r="SXS271" s="49"/>
      <c r="SYK271" s="49"/>
      <c r="SYL271" s="49"/>
      <c r="SYO271" s="49"/>
      <c r="SYR271" s="49"/>
      <c r="SYT271" s="49"/>
      <c r="SYV271" s="49"/>
      <c r="SYY271" s="49"/>
      <c r="SZB271" s="49"/>
      <c r="SZE271" s="49"/>
      <c r="SZH271" s="49"/>
      <c r="SZK271" s="49"/>
      <c r="SZN271" s="49"/>
      <c r="SZQ271" s="49"/>
      <c r="SZT271" s="49"/>
      <c r="SZV271" s="49"/>
      <c r="TAI271" s="49"/>
      <c r="TAJ271" s="49"/>
      <c r="TAK271" s="49"/>
      <c r="TAL271" s="49"/>
      <c r="TAM271" s="49"/>
      <c r="TAN271" s="49"/>
      <c r="TAO271" s="49"/>
      <c r="TAP271" s="49"/>
      <c r="TAQ271" s="49"/>
      <c r="TAR271" s="49"/>
      <c r="TAS271" s="49"/>
      <c r="TAT271" s="49"/>
      <c r="TAU271" s="49"/>
      <c r="TAV271" s="49"/>
      <c r="TAW271" s="49"/>
      <c r="TAX271" s="49"/>
      <c r="TAY271" s="49"/>
      <c r="TAZ271" s="49"/>
      <c r="TBA271" s="49"/>
      <c r="TBB271" s="49"/>
      <c r="TBC271" s="49"/>
      <c r="TBD271" s="49"/>
      <c r="TBE271" s="49"/>
      <c r="TBF271" s="49"/>
      <c r="TBG271" s="49"/>
      <c r="TBH271" s="49"/>
      <c r="TBI271" s="49"/>
      <c r="TBJ271" s="49"/>
      <c r="TBK271" s="49"/>
      <c r="TBL271" s="49"/>
      <c r="TBM271" s="49"/>
      <c r="TBN271" s="49"/>
      <c r="TBO271" s="49"/>
      <c r="TBP271" s="49"/>
      <c r="TBQ271" s="49"/>
      <c r="TBR271" s="49"/>
      <c r="TBS271" s="49"/>
      <c r="TBT271" s="49"/>
      <c r="TBU271" s="49"/>
      <c r="TBV271" s="49"/>
      <c r="TBY271" s="49"/>
      <c r="TCB271" s="49"/>
      <c r="TCE271" s="49"/>
      <c r="TCH271" s="49"/>
      <c r="TCK271" s="49"/>
      <c r="TCN271" s="49"/>
      <c r="TCW271" s="49"/>
      <c r="TCZ271" s="49"/>
      <c r="TDC271" s="49"/>
      <c r="TDF271" s="49"/>
      <c r="TDO271" s="49"/>
      <c r="TDU271" s="49"/>
      <c r="TDX271" s="49"/>
      <c r="TEA271" s="49"/>
      <c r="TED271" s="49"/>
      <c r="TEJ271" s="49"/>
      <c r="TEM271" s="49"/>
      <c r="TES271" s="49"/>
      <c r="TEU271" s="49"/>
      <c r="TEV271" s="49"/>
      <c r="TEX271" s="49"/>
      <c r="TFO271" s="49"/>
      <c r="TFT271" s="49"/>
      <c r="TFZ271" s="49"/>
      <c r="TGC271" s="49"/>
      <c r="TGF271" s="49"/>
      <c r="TGN271" s="49"/>
      <c r="THJ271" s="49"/>
      <c r="THK271" s="49"/>
      <c r="THL271" s="49"/>
      <c r="THM271" s="49"/>
      <c r="THN271" s="49"/>
      <c r="THO271" s="49"/>
      <c r="TIG271" s="49"/>
      <c r="TIH271" s="49"/>
      <c r="TIK271" s="49"/>
      <c r="TIN271" s="49"/>
      <c r="TIP271" s="49"/>
      <c r="TIR271" s="49"/>
      <c r="TIU271" s="49"/>
      <c r="TIX271" s="49"/>
      <c r="TJA271" s="49"/>
      <c r="TJD271" s="49"/>
      <c r="TJG271" s="49"/>
      <c r="TJJ271" s="49"/>
      <c r="TJM271" s="49"/>
      <c r="TJP271" s="49"/>
      <c r="TJR271" s="49"/>
      <c r="TKE271" s="49"/>
      <c r="TKF271" s="49"/>
      <c r="TKG271" s="49"/>
      <c r="TKH271" s="49"/>
      <c r="TKI271" s="49"/>
      <c r="TKJ271" s="49"/>
      <c r="TKK271" s="49"/>
      <c r="TKL271" s="49"/>
      <c r="TKM271" s="49"/>
      <c r="TKN271" s="49"/>
      <c r="TKO271" s="49"/>
      <c r="TKP271" s="49"/>
      <c r="TKQ271" s="49"/>
      <c r="TKR271" s="49"/>
      <c r="TKS271" s="49"/>
      <c r="TKT271" s="49"/>
      <c r="TKU271" s="49"/>
      <c r="TKV271" s="49"/>
      <c r="TKW271" s="49"/>
      <c r="TKX271" s="49"/>
      <c r="TKY271" s="49"/>
      <c r="TKZ271" s="49"/>
      <c r="TLA271" s="49"/>
      <c r="TLB271" s="49"/>
      <c r="TLC271" s="49"/>
      <c r="TLD271" s="49"/>
      <c r="TLE271" s="49"/>
      <c r="TLF271" s="49"/>
      <c r="TLG271" s="49"/>
      <c r="TLH271" s="49"/>
      <c r="TLI271" s="49"/>
      <c r="TLJ271" s="49"/>
      <c r="TLK271" s="49"/>
      <c r="TLL271" s="49"/>
      <c r="TLM271" s="49"/>
      <c r="TLN271" s="49"/>
      <c r="TLO271" s="49"/>
      <c r="TLP271" s="49"/>
      <c r="TLQ271" s="49"/>
      <c r="TLR271" s="49"/>
      <c r="TLU271" s="49"/>
      <c r="TLX271" s="49"/>
      <c r="TMA271" s="49"/>
      <c r="TMD271" s="49"/>
      <c r="TMG271" s="49"/>
      <c r="TMJ271" s="49"/>
      <c r="TMS271" s="49"/>
      <c r="TMV271" s="49"/>
      <c r="TMY271" s="49"/>
      <c r="TNB271" s="49"/>
      <c r="TNK271" s="49"/>
      <c r="TNQ271" s="49"/>
      <c r="TNT271" s="49"/>
      <c r="TNW271" s="49"/>
      <c r="TNZ271" s="49"/>
      <c r="TOF271" s="49"/>
      <c r="TOI271" s="49"/>
      <c r="TOO271" s="49"/>
      <c r="TOQ271" s="49"/>
      <c r="TOR271" s="49"/>
      <c r="TOT271" s="49"/>
      <c r="TPK271" s="49"/>
      <c r="TPP271" s="49"/>
      <c r="TPV271" s="49"/>
      <c r="TPY271" s="49"/>
      <c r="TQB271" s="49"/>
      <c r="TQJ271" s="49"/>
      <c r="TRF271" s="49"/>
      <c r="TRG271" s="49"/>
      <c r="TRH271" s="49"/>
      <c r="TRI271" s="49"/>
      <c r="TRJ271" s="49"/>
      <c r="TRK271" s="49"/>
      <c r="TSC271" s="49"/>
      <c r="TSD271" s="49"/>
      <c r="TSG271" s="49"/>
      <c r="TSJ271" s="49"/>
      <c r="TSL271" s="49"/>
      <c r="TSN271" s="49"/>
      <c r="TSQ271" s="49"/>
      <c r="TST271" s="49"/>
      <c r="TSW271" s="49"/>
      <c r="TSZ271" s="49"/>
      <c r="TTC271" s="49"/>
      <c r="TTF271" s="49"/>
      <c r="TTI271" s="49"/>
      <c r="TTL271" s="49"/>
      <c r="TTN271" s="49"/>
      <c r="TUA271" s="49"/>
      <c r="TUB271" s="49"/>
      <c r="TUC271" s="49"/>
      <c r="TUD271" s="49"/>
      <c r="TUE271" s="49"/>
      <c r="TUF271" s="49"/>
      <c r="TUG271" s="49"/>
      <c r="TUH271" s="49"/>
      <c r="TUI271" s="49"/>
      <c r="TUJ271" s="49"/>
      <c r="TUK271" s="49"/>
      <c r="TUL271" s="49"/>
      <c r="TUM271" s="49"/>
      <c r="TUN271" s="49"/>
      <c r="TUO271" s="49"/>
      <c r="TUP271" s="49"/>
      <c r="TUQ271" s="49"/>
      <c r="TUR271" s="49"/>
      <c r="TUS271" s="49"/>
      <c r="TUT271" s="49"/>
      <c r="TUU271" s="49"/>
      <c r="TUV271" s="49"/>
      <c r="TUW271" s="49"/>
      <c r="TUX271" s="49"/>
      <c r="TUY271" s="49"/>
      <c r="TUZ271" s="49"/>
      <c r="TVA271" s="49"/>
      <c r="TVB271" s="49"/>
      <c r="TVC271" s="49"/>
      <c r="TVD271" s="49"/>
      <c r="TVE271" s="49"/>
      <c r="TVF271" s="49"/>
      <c r="TVG271" s="49"/>
      <c r="TVH271" s="49"/>
      <c r="TVI271" s="49"/>
      <c r="TVJ271" s="49"/>
      <c r="TVK271" s="49"/>
      <c r="TVL271" s="49"/>
      <c r="TVM271" s="49"/>
      <c r="TVN271" s="49"/>
      <c r="TVQ271" s="49"/>
      <c r="TVT271" s="49"/>
      <c r="TVW271" s="49"/>
      <c r="TVZ271" s="49"/>
      <c r="TWC271" s="49"/>
      <c r="TWF271" s="49"/>
      <c r="TWO271" s="49"/>
      <c r="TWR271" s="49"/>
      <c r="TWU271" s="49"/>
      <c r="TWX271" s="49"/>
      <c r="TXG271" s="49"/>
      <c r="TXM271" s="49"/>
      <c r="TXP271" s="49"/>
      <c r="TXS271" s="49"/>
      <c r="TXV271" s="49"/>
      <c r="TYB271" s="49"/>
      <c r="TYE271" s="49"/>
      <c r="TYK271" s="49"/>
      <c r="TYM271" s="49"/>
      <c r="TYN271" s="49"/>
      <c r="TYP271" s="49"/>
      <c r="TZG271" s="49"/>
      <c r="TZL271" s="49"/>
      <c r="TZR271" s="49"/>
      <c r="TZU271" s="49"/>
      <c r="TZX271" s="49"/>
      <c r="UAF271" s="49"/>
      <c r="UBB271" s="49"/>
      <c r="UBC271" s="49"/>
      <c r="UBD271" s="49"/>
      <c r="UBE271" s="49"/>
      <c r="UBF271" s="49"/>
      <c r="UBG271" s="49"/>
      <c r="UBY271" s="49"/>
      <c r="UBZ271" s="49"/>
      <c r="UCC271" s="49"/>
      <c r="UCF271" s="49"/>
      <c r="UCH271" s="49"/>
      <c r="UCJ271" s="49"/>
      <c r="UCM271" s="49"/>
      <c r="UCP271" s="49"/>
      <c r="UCS271" s="49"/>
      <c r="UCV271" s="49"/>
      <c r="UCY271" s="49"/>
      <c r="UDB271" s="49"/>
      <c r="UDE271" s="49"/>
      <c r="UDH271" s="49"/>
      <c r="UDJ271" s="49"/>
      <c r="UDW271" s="49"/>
      <c r="UDX271" s="49"/>
      <c r="UDY271" s="49"/>
      <c r="UDZ271" s="49"/>
      <c r="UEA271" s="49"/>
      <c r="UEB271" s="49"/>
      <c r="UEC271" s="49"/>
      <c r="UED271" s="49"/>
      <c r="UEE271" s="49"/>
      <c r="UEF271" s="49"/>
      <c r="UEG271" s="49"/>
      <c r="UEH271" s="49"/>
      <c r="UEI271" s="49"/>
      <c r="UEJ271" s="49"/>
      <c r="UEK271" s="49"/>
      <c r="UEL271" s="49"/>
      <c r="UEM271" s="49"/>
      <c r="UEN271" s="49"/>
      <c r="UEO271" s="49"/>
      <c r="UEP271" s="49"/>
      <c r="UEQ271" s="49"/>
      <c r="UER271" s="49"/>
      <c r="UES271" s="49"/>
      <c r="UET271" s="49"/>
      <c r="UEU271" s="49"/>
      <c r="UEV271" s="49"/>
      <c r="UEW271" s="49"/>
      <c r="UEX271" s="49"/>
      <c r="UEY271" s="49"/>
      <c r="UEZ271" s="49"/>
      <c r="UFA271" s="49"/>
      <c r="UFB271" s="49"/>
      <c r="UFC271" s="49"/>
      <c r="UFD271" s="49"/>
      <c r="UFE271" s="49"/>
      <c r="UFF271" s="49"/>
      <c r="UFG271" s="49"/>
      <c r="UFH271" s="49"/>
      <c r="UFI271" s="49"/>
      <c r="UFJ271" s="49"/>
      <c r="UFM271" s="49"/>
      <c r="UFP271" s="49"/>
      <c r="UFS271" s="49"/>
      <c r="UFV271" s="49"/>
      <c r="UFY271" s="49"/>
      <c r="UGB271" s="49"/>
      <c r="UGK271" s="49"/>
      <c r="UGN271" s="49"/>
      <c r="UGQ271" s="49"/>
      <c r="UGT271" s="49"/>
      <c r="UHC271" s="49"/>
      <c r="UHI271" s="49"/>
      <c r="UHL271" s="49"/>
      <c r="UHO271" s="49"/>
      <c r="UHR271" s="49"/>
      <c r="UHX271" s="49"/>
      <c r="UIA271" s="49"/>
      <c r="UIG271" s="49"/>
      <c r="UII271" s="49"/>
      <c r="UIJ271" s="49"/>
      <c r="UIL271" s="49"/>
      <c r="UJC271" s="49"/>
      <c r="UJH271" s="49"/>
      <c r="UJN271" s="49"/>
      <c r="UJQ271" s="49"/>
      <c r="UJT271" s="49"/>
      <c r="UKB271" s="49"/>
      <c r="UKX271" s="49"/>
      <c r="UKY271" s="49"/>
      <c r="UKZ271" s="49"/>
      <c r="ULA271" s="49"/>
      <c r="ULB271" s="49"/>
      <c r="ULC271" s="49"/>
      <c r="ULU271" s="49"/>
      <c r="ULV271" s="49"/>
      <c r="ULY271" s="49"/>
      <c r="UMB271" s="49"/>
      <c r="UMD271" s="49"/>
      <c r="UMF271" s="49"/>
      <c r="UMI271" s="49"/>
      <c r="UML271" s="49"/>
      <c r="UMO271" s="49"/>
      <c r="UMR271" s="49"/>
      <c r="UMU271" s="49"/>
      <c r="UMX271" s="49"/>
      <c r="UNA271" s="49"/>
      <c r="UND271" s="49"/>
      <c r="UNF271" s="49"/>
      <c r="UNS271" s="49"/>
      <c r="UNT271" s="49"/>
      <c r="UNU271" s="49"/>
      <c r="UNV271" s="49"/>
      <c r="UNW271" s="49"/>
      <c r="UNX271" s="49"/>
      <c r="UNY271" s="49"/>
      <c r="UNZ271" s="49"/>
      <c r="UOA271" s="49"/>
      <c r="UOB271" s="49"/>
      <c r="UOC271" s="49"/>
      <c r="UOD271" s="49"/>
      <c r="UOE271" s="49"/>
      <c r="UOF271" s="49"/>
      <c r="UOG271" s="49"/>
      <c r="UOH271" s="49"/>
      <c r="UOI271" s="49"/>
      <c r="UOJ271" s="49"/>
      <c r="UOK271" s="49"/>
      <c r="UOL271" s="49"/>
      <c r="UOM271" s="49"/>
      <c r="UON271" s="49"/>
      <c r="UOO271" s="49"/>
      <c r="UOP271" s="49"/>
      <c r="UOQ271" s="49"/>
      <c r="UOR271" s="49"/>
      <c r="UOS271" s="49"/>
      <c r="UOT271" s="49"/>
      <c r="UOU271" s="49"/>
      <c r="UOV271" s="49"/>
      <c r="UOW271" s="49"/>
      <c r="UOX271" s="49"/>
      <c r="UOY271" s="49"/>
      <c r="UOZ271" s="49"/>
      <c r="UPA271" s="49"/>
      <c r="UPB271" s="49"/>
      <c r="UPC271" s="49"/>
      <c r="UPD271" s="49"/>
      <c r="UPE271" s="49"/>
      <c r="UPF271" s="49"/>
      <c r="UPI271" s="49"/>
      <c r="UPL271" s="49"/>
      <c r="UPO271" s="49"/>
      <c r="UPR271" s="49"/>
      <c r="UPU271" s="49"/>
      <c r="UPX271" s="49"/>
      <c r="UQG271" s="49"/>
      <c r="UQJ271" s="49"/>
      <c r="UQM271" s="49"/>
      <c r="UQP271" s="49"/>
      <c r="UQY271" s="49"/>
      <c r="URE271" s="49"/>
      <c r="URH271" s="49"/>
      <c r="URK271" s="49"/>
      <c r="URN271" s="49"/>
      <c r="URT271" s="49"/>
      <c r="URW271" s="49"/>
      <c r="USC271" s="49"/>
      <c r="USE271" s="49"/>
      <c r="USF271" s="49"/>
      <c r="USH271" s="49"/>
      <c r="USY271" s="49"/>
      <c r="UTD271" s="49"/>
      <c r="UTJ271" s="49"/>
      <c r="UTM271" s="49"/>
      <c r="UTP271" s="49"/>
      <c r="UTX271" s="49"/>
      <c r="UUT271" s="49"/>
      <c r="UUU271" s="49"/>
      <c r="UUV271" s="49"/>
      <c r="UUW271" s="49"/>
      <c r="UUX271" s="49"/>
      <c r="UUY271" s="49"/>
      <c r="UVQ271" s="49"/>
      <c r="UVR271" s="49"/>
      <c r="UVU271" s="49"/>
      <c r="UVX271" s="49"/>
      <c r="UVZ271" s="49"/>
      <c r="UWB271" s="49"/>
      <c r="UWE271" s="49"/>
      <c r="UWH271" s="49"/>
      <c r="UWK271" s="49"/>
      <c r="UWN271" s="49"/>
      <c r="UWQ271" s="49"/>
      <c r="UWT271" s="49"/>
      <c r="UWW271" s="49"/>
      <c r="UWZ271" s="49"/>
      <c r="UXB271" s="49"/>
      <c r="UXO271" s="49"/>
      <c r="UXP271" s="49"/>
      <c r="UXQ271" s="49"/>
      <c r="UXR271" s="49"/>
      <c r="UXS271" s="49"/>
      <c r="UXT271" s="49"/>
      <c r="UXU271" s="49"/>
      <c r="UXV271" s="49"/>
      <c r="UXW271" s="49"/>
      <c r="UXX271" s="49"/>
      <c r="UXY271" s="49"/>
      <c r="UXZ271" s="49"/>
      <c r="UYA271" s="49"/>
      <c r="UYB271" s="49"/>
      <c r="UYC271" s="49"/>
      <c r="UYD271" s="49"/>
      <c r="UYE271" s="49"/>
      <c r="UYF271" s="49"/>
      <c r="UYG271" s="49"/>
      <c r="UYH271" s="49"/>
      <c r="UYI271" s="49"/>
      <c r="UYJ271" s="49"/>
      <c r="UYK271" s="49"/>
      <c r="UYL271" s="49"/>
      <c r="UYM271" s="49"/>
      <c r="UYN271" s="49"/>
      <c r="UYO271" s="49"/>
      <c r="UYP271" s="49"/>
      <c r="UYQ271" s="49"/>
      <c r="UYR271" s="49"/>
      <c r="UYS271" s="49"/>
      <c r="UYT271" s="49"/>
      <c r="UYU271" s="49"/>
      <c r="UYV271" s="49"/>
      <c r="UYW271" s="49"/>
      <c r="UYX271" s="49"/>
      <c r="UYY271" s="49"/>
      <c r="UYZ271" s="49"/>
      <c r="UZA271" s="49"/>
      <c r="UZB271" s="49"/>
      <c r="UZE271" s="49"/>
      <c r="UZH271" s="49"/>
      <c r="UZK271" s="49"/>
      <c r="UZN271" s="49"/>
      <c r="UZQ271" s="49"/>
      <c r="UZT271" s="49"/>
      <c r="VAC271" s="49"/>
      <c r="VAF271" s="49"/>
      <c r="VAI271" s="49"/>
      <c r="VAL271" s="49"/>
      <c r="VAU271" s="49"/>
      <c r="VBA271" s="49"/>
      <c r="VBD271" s="49"/>
      <c r="VBG271" s="49"/>
      <c r="VBJ271" s="49"/>
      <c r="VBP271" s="49"/>
      <c r="VBS271" s="49"/>
      <c r="VBY271" s="49"/>
      <c r="VCA271" s="49"/>
      <c r="VCB271" s="49"/>
      <c r="VCD271" s="49"/>
      <c r="VCU271" s="49"/>
      <c r="VCZ271" s="49"/>
      <c r="VDF271" s="49"/>
      <c r="VDI271" s="49"/>
      <c r="VDL271" s="49"/>
      <c r="VDT271" s="49"/>
      <c r="VEP271" s="49"/>
      <c r="VEQ271" s="49"/>
      <c r="VER271" s="49"/>
      <c r="VES271" s="49"/>
      <c r="VET271" s="49"/>
      <c r="VEU271" s="49"/>
      <c r="VFM271" s="49"/>
      <c r="VFN271" s="49"/>
      <c r="VFQ271" s="49"/>
      <c r="VFT271" s="49"/>
      <c r="VFV271" s="49"/>
      <c r="VFX271" s="49"/>
      <c r="VGA271" s="49"/>
      <c r="VGD271" s="49"/>
      <c r="VGG271" s="49"/>
      <c r="VGJ271" s="49"/>
      <c r="VGM271" s="49"/>
      <c r="VGP271" s="49"/>
      <c r="VGS271" s="49"/>
      <c r="VGV271" s="49"/>
      <c r="VGX271" s="49"/>
      <c r="VHK271" s="49"/>
      <c r="VHL271" s="49"/>
      <c r="VHM271" s="49"/>
      <c r="VHN271" s="49"/>
      <c r="VHO271" s="49"/>
      <c r="VHP271" s="49"/>
      <c r="VHQ271" s="49"/>
      <c r="VHR271" s="49"/>
      <c r="VHS271" s="49"/>
      <c r="VHT271" s="49"/>
      <c r="VHU271" s="49"/>
      <c r="VHV271" s="49"/>
      <c r="VHW271" s="49"/>
      <c r="VHX271" s="49"/>
      <c r="VHY271" s="49"/>
      <c r="VHZ271" s="49"/>
      <c r="VIA271" s="49"/>
      <c r="VIB271" s="49"/>
      <c r="VIC271" s="49"/>
      <c r="VID271" s="49"/>
      <c r="VIE271" s="49"/>
      <c r="VIF271" s="49"/>
      <c r="VIG271" s="49"/>
      <c r="VIH271" s="49"/>
      <c r="VII271" s="49"/>
      <c r="VIJ271" s="49"/>
      <c r="VIK271" s="49"/>
      <c r="VIL271" s="49"/>
      <c r="VIM271" s="49"/>
      <c r="VIN271" s="49"/>
      <c r="VIO271" s="49"/>
      <c r="VIP271" s="49"/>
      <c r="VIQ271" s="49"/>
      <c r="VIR271" s="49"/>
      <c r="VIS271" s="49"/>
      <c r="VIT271" s="49"/>
      <c r="VIU271" s="49"/>
      <c r="VIV271" s="49"/>
      <c r="VIW271" s="49"/>
      <c r="VIX271" s="49"/>
      <c r="VJA271" s="49"/>
      <c r="VJD271" s="49"/>
      <c r="VJG271" s="49"/>
      <c r="VJJ271" s="49"/>
      <c r="VJM271" s="49"/>
      <c r="VJP271" s="49"/>
      <c r="VJY271" s="49"/>
      <c r="VKB271" s="49"/>
      <c r="VKE271" s="49"/>
      <c r="VKH271" s="49"/>
      <c r="VKQ271" s="49"/>
      <c r="VKW271" s="49"/>
      <c r="VKZ271" s="49"/>
      <c r="VLC271" s="49"/>
      <c r="VLF271" s="49"/>
      <c r="VLL271" s="49"/>
      <c r="VLO271" s="49"/>
      <c r="VLU271" s="49"/>
      <c r="VLW271" s="49"/>
      <c r="VLX271" s="49"/>
      <c r="VLZ271" s="49"/>
      <c r="VMQ271" s="49"/>
      <c r="VMV271" s="49"/>
      <c r="VNB271" s="49"/>
      <c r="VNE271" s="49"/>
      <c r="VNH271" s="49"/>
      <c r="VNP271" s="49"/>
      <c r="VOL271" s="49"/>
      <c r="VOM271" s="49"/>
      <c r="VON271" s="49"/>
      <c r="VOO271" s="49"/>
      <c r="VOP271" s="49"/>
      <c r="VOQ271" s="49"/>
      <c r="VPI271" s="49"/>
      <c r="VPJ271" s="49"/>
      <c r="VPM271" s="49"/>
      <c r="VPP271" s="49"/>
      <c r="VPR271" s="49"/>
      <c r="VPT271" s="49"/>
      <c r="VPW271" s="49"/>
      <c r="VPZ271" s="49"/>
      <c r="VQC271" s="49"/>
      <c r="VQF271" s="49"/>
      <c r="VQI271" s="49"/>
      <c r="VQL271" s="49"/>
      <c r="VQO271" s="49"/>
      <c r="VQR271" s="49"/>
      <c r="VQT271" s="49"/>
      <c r="VRG271" s="49"/>
      <c r="VRH271" s="49"/>
      <c r="VRI271" s="49"/>
      <c r="VRJ271" s="49"/>
      <c r="VRK271" s="49"/>
      <c r="VRL271" s="49"/>
      <c r="VRM271" s="49"/>
      <c r="VRN271" s="49"/>
      <c r="VRO271" s="49"/>
      <c r="VRP271" s="49"/>
      <c r="VRQ271" s="49"/>
      <c r="VRR271" s="49"/>
      <c r="VRS271" s="49"/>
      <c r="VRT271" s="49"/>
      <c r="VRU271" s="49"/>
      <c r="VRV271" s="49"/>
      <c r="VRW271" s="49"/>
      <c r="VRX271" s="49"/>
      <c r="VRY271" s="49"/>
      <c r="VRZ271" s="49"/>
      <c r="VSA271" s="49"/>
      <c r="VSB271" s="49"/>
      <c r="VSC271" s="49"/>
      <c r="VSD271" s="49"/>
      <c r="VSE271" s="49"/>
      <c r="VSF271" s="49"/>
      <c r="VSG271" s="49"/>
      <c r="VSH271" s="49"/>
      <c r="VSI271" s="49"/>
      <c r="VSJ271" s="49"/>
      <c r="VSK271" s="49"/>
      <c r="VSL271" s="49"/>
      <c r="VSM271" s="49"/>
      <c r="VSN271" s="49"/>
      <c r="VSO271" s="49"/>
      <c r="VSP271" s="49"/>
      <c r="VSQ271" s="49"/>
      <c r="VSR271" s="49"/>
      <c r="VSS271" s="49"/>
      <c r="VST271" s="49"/>
      <c r="VSW271" s="49"/>
      <c r="VSZ271" s="49"/>
      <c r="VTC271" s="49"/>
      <c r="VTF271" s="49"/>
      <c r="VTI271" s="49"/>
      <c r="VTL271" s="49"/>
      <c r="VTU271" s="49"/>
      <c r="VTX271" s="49"/>
      <c r="VUA271" s="49"/>
      <c r="VUD271" s="49"/>
      <c r="VUM271" s="49"/>
      <c r="VUS271" s="49"/>
      <c r="VUV271" s="49"/>
      <c r="VUY271" s="49"/>
      <c r="VVB271" s="49"/>
      <c r="VVH271" s="49"/>
      <c r="VVK271" s="49"/>
      <c r="VVQ271" s="49"/>
      <c r="VVS271" s="49"/>
      <c r="VVT271" s="49"/>
      <c r="VVV271" s="49"/>
      <c r="VWM271" s="49"/>
      <c r="VWR271" s="49"/>
      <c r="VWX271" s="49"/>
      <c r="VXA271" s="49"/>
      <c r="VXD271" s="49"/>
      <c r="VXL271" s="49"/>
      <c r="VYH271" s="49"/>
      <c r="VYI271" s="49"/>
      <c r="VYJ271" s="49"/>
      <c r="VYK271" s="49"/>
      <c r="VYL271" s="49"/>
      <c r="VYM271" s="49"/>
      <c r="VZE271" s="49"/>
      <c r="VZF271" s="49"/>
      <c r="VZI271" s="49"/>
      <c r="VZL271" s="49"/>
      <c r="VZN271" s="49"/>
      <c r="VZP271" s="49"/>
      <c r="VZS271" s="49"/>
      <c r="VZV271" s="49"/>
      <c r="VZY271" s="49"/>
      <c r="WAB271" s="49"/>
      <c r="WAE271" s="49"/>
      <c r="WAH271" s="49"/>
      <c r="WAK271" s="49"/>
      <c r="WAN271" s="49"/>
      <c r="WAP271" s="49"/>
      <c r="WBC271" s="49"/>
      <c r="WBD271" s="49"/>
      <c r="WBE271" s="49"/>
      <c r="WBF271" s="49"/>
      <c r="WBG271" s="49"/>
      <c r="WBH271" s="49"/>
      <c r="WBI271" s="49"/>
      <c r="WBJ271" s="49"/>
      <c r="WBK271" s="49"/>
      <c r="WBL271" s="49"/>
      <c r="WBM271" s="49"/>
      <c r="WBN271" s="49"/>
      <c r="WBO271" s="49"/>
      <c r="WBP271" s="49"/>
      <c r="WBQ271" s="49"/>
      <c r="WBR271" s="49"/>
      <c r="WBS271" s="49"/>
      <c r="WBT271" s="49"/>
      <c r="WBU271" s="49"/>
      <c r="WBV271" s="49"/>
      <c r="WBW271" s="49"/>
      <c r="WBX271" s="49"/>
      <c r="WBY271" s="49"/>
      <c r="WBZ271" s="49"/>
      <c r="WCA271" s="49"/>
      <c r="WCB271" s="49"/>
      <c r="WCC271" s="49"/>
      <c r="WCD271" s="49"/>
      <c r="WCE271" s="49"/>
      <c r="WCF271" s="49"/>
      <c r="WCG271" s="49"/>
      <c r="WCH271" s="49"/>
      <c r="WCI271" s="49"/>
      <c r="WCJ271" s="49"/>
      <c r="WCK271" s="49"/>
      <c r="WCL271" s="49"/>
      <c r="WCM271" s="49"/>
      <c r="WCN271" s="49"/>
      <c r="WCO271" s="49"/>
      <c r="WCP271" s="49"/>
      <c r="WCS271" s="49"/>
      <c r="WCV271" s="49"/>
      <c r="WCY271" s="49"/>
      <c r="WDB271" s="49"/>
      <c r="WDE271" s="49"/>
      <c r="WDH271" s="49"/>
      <c r="WDQ271" s="49"/>
      <c r="WDT271" s="49"/>
      <c r="WDW271" s="49"/>
      <c r="WDZ271" s="49"/>
      <c r="WEI271" s="49"/>
      <c r="WEO271" s="49"/>
      <c r="WER271" s="49"/>
      <c r="WEU271" s="49"/>
      <c r="WEX271" s="49"/>
      <c r="WFD271" s="49"/>
      <c r="WFG271" s="49"/>
      <c r="WFM271" s="49"/>
      <c r="WFO271" s="49"/>
      <c r="WFP271" s="49"/>
      <c r="WFR271" s="49"/>
      <c r="WGI271" s="49"/>
      <c r="WGN271" s="49"/>
      <c r="WGT271" s="49"/>
      <c r="WGW271" s="49"/>
      <c r="WGZ271" s="49"/>
      <c r="WHH271" s="49"/>
      <c r="WID271" s="49"/>
      <c r="WIE271" s="49"/>
      <c r="WIF271" s="49"/>
      <c r="WIG271" s="49"/>
      <c r="WIH271" s="49"/>
      <c r="WII271" s="49"/>
      <c r="WJA271" s="49"/>
      <c r="WJB271" s="49"/>
      <c r="WJE271" s="49"/>
      <c r="WJH271" s="49"/>
      <c r="WJJ271" s="49"/>
      <c r="WJL271" s="49"/>
      <c r="WJO271" s="49"/>
      <c r="WJR271" s="49"/>
      <c r="WJU271" s="49"/>
      <c r="WJX271" s="49"/>
      <c r="WKA271" s="49"/>
      <c r="WKD271" s="49"/>
      <c r="WKG271" s="49"/>
      <c r="WKJ271" s="49"/>
      <c r="WKL271" s="49"/>
      <c r="WKY271" s="49"/>
      <c r="WKZ271" s="49"/>
      <c r="WLA271" s="49"/>
      <c r="WLB271" s="49"/>
      <c r="WLC271" s="49"/>
      <c r="WLD271" s="49"/>
      <c r="WLE271" s="49"/>
      <c r="WLF271" s="49"/>
      <c r="WLG271" s="49"/>
      <c r="WLH271" s="49"/>
      <c r="WLI271" s="49"/>
      <c r="WLJ271" s="49"/>
      <c r="WLK271" s="49"/>
      <c r="WLL271" s="49"/>
      <c r="WLM271" s="49"/>
      <c r="WLN271" s="49"/>
      <c r="WLO271" s="49"/>
      <c r="WLP271" s="49"/>
      <c r="WLQ271" s="49"/>
      <c r="WLR271" s="49"/>
      <c r="WLS271" s="49"/>
      <c r="WLT271" s="49"/>
      <c r="WLU271" s="49"/>
      <c r="WLV271" s="49"/>
      <c r="WLW271" s="49"/>
      <c r="WLX271" s="49"/>
      <c r="WLY271" s="49"/>
      <c r="WLZ271" s="49"/>
      <c r="WMA271" s="49"/>
      <c r="WMB271" s="49"/>
      <c r="WMC271" s="49"/>
      <c r="WMD271" s="49"/>
      <c r="WME271" s="49"/>
      <c r="WMF271" s="49"/>
      <c r="WMG271" s="49"/>
      <c r="WMH271" s="49"/>
      <c r="WMI271" s="49"/>
      <c r="WMJ271" s="49"/>
      <c r="WMK271" s="49"/>
      <c r="WML271" s="49"/>
      <c r="WMO271" s="49"/>
      <c r="WMR271" s="49"/>
      <c r="WMU271" s="49"/>
      <c r="WMX271" s="49"/>
      <c r="WNA271" s="49"/>
      <c r="WND271" s="49"/>
      <c r="WNM271" s="49"/>
      <c r="WNP271" s="49"/>
      <c r="WNS271" s="49"/>
      <c r="WNV271" s="49"/>
      <c r="WOE271" s="49"/>
      <c r="WOK271" s="49"/>
      <c r="WON271" s="49"/>
      <c r="WOQ271" s="49"/>
      <c r="WOT271" s="49"/>
      <c r="WOZ271" s="49"/>
      <c r="WPC271" s="49"/>
      <c r="WPI271" s="49"/>
      <c r="WPK271" s="49"/>
      <c r="WPL271" s="49"/>
      <c r="WPN271" s="49"/>
      <c r="WQE271" s="49"/>
      <c r="WQJ271" s="49"/>
      <c r="WQP271" s="49"/>
      <c r="WQS271" s="49"/>
      <c r="WQV271" s="49"/>
      <c r="WRD271" s="49"/>
      <c r="WRZ271" s="49"/>
      <c r="WSA271" s="49"/>
      <c r="WSB271" s="49"/>
      <c r="WSC271" s="49"/>
      <c r="WSD271" s="49"/>
      <c r="WSE271" s="49"/>
      <c r="WSW271" s="49"/>
      <c r="WSX271" s="49"/>
      <c r="WTA271" s="49"/>
      <c r="WTD271" s="49"/>
      <c r="WTF271" s="49"/>
      <c r="WTH271" s="49"/>
      <c r="WTK271" s="49"/>
      <c r="WTN271" s="49"/>
      <c r="WTQ271" s="49"/>
      <c r="WTT271" s="49"/>
      <c r="WTW271" s="49"/>
      <c r="WTZ271" s="49"/>
      <c r="WUC271" s="49"/>
      <c r="WUF271" s="49"/>
      <c r="WUH271" s="49"/>
      <c r="WUU271" s="49"/>
      <c r="WUV271" s="49"/>
      <c r="WUW271" s="49"/>
      <c r="WUX271" s="49"/>
      <c r="WUY271" s="49"/>
      <c r="WUZ271" s="49"/>
      <c r="WVA271" s="49"/>
      <c r="WVB271" s="49"/>
      <c r="WVC271" s="49"/>
      <c r="WVD271" s="49"/>
      <c r="WVE271" s="49"/>
      <c r="WVF271" s="49"/>
      <c r="WVG271" s="49"/>
      <c r="WVH271" s="49"/>
      <c r="WVI271" s="49"/>
      <c r="WVJ271" s="49"/>
      <c r="WVK271" s="49"/>
      <c r="WVL271" s="49"/>
      <c r="WVM271" s="49"/>
      <c r="WVN271" s="49"/>
      <c r="WVO271" s="49"/>
      <c r="WVP271" s="49"/>
      <c r="WVQ271" s="49"/>
      <c r="WVR271" s="49"/>
      <c r="WVS271" s="49"/>
      <c r="WVT271" s="49"/>
      <c r="WVU271" s="49"/>
      <c r="WVV271" s="49"/>
      <c r="WVW271" s="49"/>
      <c r="WVX271" s="49"/>
      <c r="WVY271" s="49"/>
      <c r="WVZ271" s="49"/>
      <c r="WWA271" s="49"/>
      <c r="WWB271" s="49"/>
      <c r="WWC271" s="49"/>
      <c r="WWD271" s="49"/>
      <c r="WWE271" s="49"/>
      <c r="WWF271" s="49"/>
      <c r="WWG271" s="49"/>
      <c r="WWH271" s="49"/>
      <c r="WWI271" s="49"/>
      <c r="WWJ271" s="49"/>
      <c r="WWK271" s="49"/>
      <c r="WWL271" s="49"/>
      <c r="WWM271" s="49"/>
      <c r="WWN271" s="49"/>
      <c r="WWO271" s="49"/>
      <c r="WWP271" s="49"/>
      <c r="WWQ271" s="49"/>
      <c r="WWR271" s="49"/>
      <c r="WWS271" s="49"/>
      <c r="WWT271" s="49"/>
      <c r="WWU271" s="49"/>
      <c r="WWV271" s="49"/>
      <c r="WWW271" s="49"/>
      <c r="WWX271" s="49"/>
      <c r="WWY271" s="49"/>
      <c r="WWZ271" s="49"/>
      <c r="WXA271" s="49"/>
      <c r="WXB271" s="49"/>
      <c r="WXC271" s="49"/>
      <c r="WXD271" s="49"/>
      <c r="WXE271" s="49"/>
      <c r="WXF271" s="49"/>
      <c r="WXG271" s="49"/>
      <c r="WXH271" s="49"/>
      <c r="WXI271" s="49"/>
      <c r="WXJ271" s="49"/>
      <c r="WXK271" s="49"/>
      <c r="WXL271" s="49"/>
      <c r="WXM271" s="49"/>
      <c r="WXN271" s="49"/>
      <c r="WXO271" s="49"/>
      <c r="WXP271" s="49"/>
      <c r="WXQ271" s="49"/>
      <c r="WXR271" s="49"/>
      <c r="WXS271" s="49"/>
      <c r="WXT271" s="49"/>
      <c r="WXU271" s="49"/>
      <c r="WXV271" s="49"/>
      <c r="WXW271" s="49"/>
      <c r="WXX271" s="49"/>
      <c r="WXY271" s="49"/>
      <c r="WXZ271" s="49"/>
      <c r="WYA271" s="49"/>
      <c r="WYB271" s="49"/>
      <c r="WYC271" s="49"/>
      <c r="WYD271" s="49"/>
      <c r="WYE271" s="49"/>
      <c r="WYF271" s="49"/>
      <c r="WYG271" s="49"/>
      <c r="WYH271" s="49"/>
      <c r="WYI271" s="49"/>
      <c r="WYJ271" s="49"/>
      <c r="WYK271" s="49"/>
      <c r="WYL271" s="49"/>
      <c r="WYM271" s="49"/>
      <c r="WYN271" s="49"/>
      <c r="WYO271" s="49"/>
      <c r="WYP271" s="49"/>
      <c r="WYQ271" s="49"/>
      <c r="WYR271" s="49"/>
      <c r="WYS271" s="49"/>
      <c r="WYT271" s="49"/>
      <c r="WYU271" s="49"/>
      <c r="WYV271" s="49"/>
      <c r="WYW271" s="49"/>
      <c r="WYX271" s="49"/>
      <c r="WYY271" s="49"/>
      <c r="WYZ271" s="49"/>
      <c r="WZA271" s="49"/>
      <c r="WZB271" s="49"/>
      <c r="WZC271" s="49"/>
      <c r="WZD271" s="49"/>
      <c r="WZE271" s="49"/>
      <c r="WZF271" s="49"/>
      <c r="WZG271" s="49"/>
      <c r="WZH271" s="49"/>
      <c r="WZI271" s="49"/>
      <c r="WZJ271" s="49"/>
      <c r="WZK271" s="49"/>
      <c r="WZL271" s="49"/>
      <c r="WZM271" s="49"/>
      <c r="WZN271" s="49"/>
      <c r="WZO271" s="49"/>
      <c r="WZP271" s="49"/>
      <c r="WZQ271" s="49"/>
      <c r="WZR271" s="49"/>
      <c r="WZS271" s="49"/>
      <c r="WZT271" s="49"/>
      <c r="WZU271" s="49"/>
      <c r="WZV271" s="49"/>
      <c r="WZW271" s="49"/>
      <c r="WZX271" s="49"/>
      <c r="WZY271" s="49"/>
      <c r="WZZ271" s="49"/>
      <c r="XAA271" s="49"/>
      <c r="XAB271" s="49"/>
      <c r="XAC271" s="49"/>
      <c r="XAD271" s="49"/>
      <c r="XAE271" s="49"/>
      <c r="XAF271" s="49"/>
      <c r="XAG271" s="49"/>
      <c r="XAH271" s="49"/>
      <c r="XAI271" s="49"/>
      <c r="XAJ271" s="49"/>
      <c r="XAK271" s="49"/>
      <c r="XAL271" s="49"/>
      <c r="XAM271" s="49"/>
      <c r="XAN271" s="49"/>
      <c r="XAO271" s="49"/>
      <c r="XAP271" s="49"/>
      <c r="XAQ271" s="49"/>
      <c r="XAR271" s="49"/>
      <c r="XAS271" s="49"/>
      <c r="XAT271" s="49"/>
      <c r="XAU271" s="49"/>
      <c r="XAV271" s="49"/>
      <c r="XAW271" s="49"/>
      <c r="XAX271" s="49"/>
      <c r="XAY271" s="49"/>
      <c r="XAZ271" s="49"/>
      <c r="XBA271" s="49"/>
      <c r="XBB271" s="49"/>
      <c r="XBC271" s="49"/>
      <c r="XBD271" s="49"/>
      <c r="XBE271" s="49"/>
      <c r="XBF271" s="49"/>
      <c r="XBG271" s="49"/>
      <c r="XBH271" s="49"/>
      <c r="XBI271" s="49"/>
      <c r="XBJ271" s="49"/>
      <c r="XBK271" s="49"/>
      <c r="XBL271" s="49"/>
      <c r="XBM271" s="49"/>
      <c r="XBN271" s="49"/>
      <c r="XBO271" s="49"/>
      <c r="XBP271" s="49"/>
      <c r="XBQ271" s="49"/>
      <c r="XBR271" s="49"/>
      <c r="XBS271" s="49"/>
      <c r="XBT271" s="49"/>
      <c r="XBU271" s="49"/>
      <c r="XBV271" s="49"/>
      <c r="XBW271" s="49"/>
      <c r="XBX271" s="49"/>
      <c r="XBY271" s="49"/>
      <c r="XBZ271" s="49"/>
      <c r="XCA271" s="49"/>
      <c r="XCB271" s="49"/>
      <c r="XCC271" s="49"/>
      <c r="XCD271" s="49"/>
      <c r="XCE271" s="49"/>
      <c r="XCF271" s="49"/>
      <c r="XCG271" s="49"/>
      <c r="XCH271" s="49"/>
      <c r="XCI271" s="49"/>
      <c r="XCJ271" s="49"/>
      <c r="XCK271" s="49"/>
      <c r="XCL271" s="49"/>
      <c r="XCM271" s="49"/>
      <c r="XCN271" s="49"/>
      <c r="XCO271" s="49"/>
      <c r="XCP271" s="49"/>
      <c r="XCQ271" s="49"/>
      <c r="XCR271" s="49"/>
      <c r="XCS271" s="49"/>
      <c r="XCT271" s="49"/>
      <c r="XCU271" s="49"/>
      <c r="XCV271" s="49"/>
      <c r="XCW271" s="49"/>
      <c r="XCX271" s="49"/>
      <c r="XCY271" s="49"/>
      <c r="XCZ271" s="49"/>
      <c r="XDA271" s="49"/>
      <c r="XDB271" s="49"/>
      <c r="XDC271" s="49"/>
      <c r="XDD271" s="49"/>
      <c r="XDE271" s="49"/>
      <c r="XDF271" s="49"/>
      <c r="XDG271" s="49"/>
      <c r="XDH271" s="49"/>
      <c r="XDI271" s="49"/>
      <c r="XDJ271" s="49"/>
      <c r="XDK271" s="49"/>
      <c r="XDL271" s="49"/>
      <c r="XDM271" s="49"/>
      <c r="XDN271" s="49"/>
      <c r="XDO271" s="49"/>
      <c r="XDP271" s="49"/>
      <c r="XDQ271" s="49"/>
      <c r="XDR271" s="49"/>
      <c r="XDS271" s="49"/>
      <c r="XDT271" s="49"/>
      <c r="XDU271" s="49"/>
      <c r="XDV271" s="49"/>
      <c r="XDW271" s="49"/>
      <c r="XDX271" s="49"/>
      <c r="XDY271" s="49"/>
      <c r="XDZ271" s="49"/>
      <c r="XEA271" s="49"/>
      <c r="XEB271" s="49"/>
      <c r="XEC271" s="49"/>
      <c r="XED271" s="49"/>
      <c r="XEE271" s="49"/>
      <c r="XEF271" s="49"/>
      <c r="XEG271" s="49"/>
      <c r="XEH271" s="49"/>
      <c r="XEI271" s="49"/>
      <c r="XEJ271" s="49"/>
      <c r="XEK271" s="49"/>
      <c r="XEL271" s="49"/>
      <c r="XEM271" s="49"/>
      <c r="XEN271" s="49"/>
      <c r="XEO271" s="49"/>
      <c r="XEP271" s="49"/>
      <c r="XEQ271" s="49"/>
      <c r="XER271" s="49"/>
      <c r="XES271" s="49"/>
      <c r="XET271" s="49"/>
      <c r="XEU271" s="49"/>
      <c r="XEV271" s="49"/>
      <c r="XEW271" s="49"/>
      <c r="XEX271" s="49"/>
      <c r="XEY271" s="49"/>
      <c r="XEZ271" s="49"/>
      <c r="XFA271" s="49"/>
      <c r="XFB271" s="49"/>
      <c r="XFC271" s="49"/>
      <c r="XFD271" s="49"/>
    </row>
    <row r="272" spans="1:16384" s="45" customFormat="1" ht="21.75" hidden="1" customHeight="1">
      <c r="A272" s="8" t="s">
        <v>311</v>
      </c>
      <c r="B272" s="44" t="s">
        <v>328</v>
      </c>
      <c r="C272" s="53"/>
      <c r="D272" s="59"/>
      <c r="E272" s="60"/>
    </row>
    <row r="273" spans="1:16384" s="45" customFormat="1" ht="18" customHeight="1">
      <c r="A273" s="10" t="s">
        <v>236</v>
      </c>
      <c r="B273" s="111" t="s">
        <v>329</v>
      </c>
      <c r="C273" s="112">
        <v>17</v>
      </c>
      <c r="D273" s="113">
        <v>19000</v>
      </c>
      <c r="E273" s="114">
        <f>+D273*C273</f>
        <v>323000</v>
      </c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C273" s="49"/>
      <c r="AF273" s="49"/>
      <c r="AI273" s="49"/>
      <c r="AL273" s="49"/>
      <c r="AO273" s="49"/>
      <c r="AR273" s="49"/>
      <c r="BA273" s="49"/>
      <c r="BD273" s="49"/>
      <c r="BG273" s="49"/>
      <c r="BJ273" s="49"/>
      <c r="BS273" s="49"/>
      <c r="BY273" s="49"/>
      <c r="CB273" s="49"/>
      <c r="CE273" s="49"/>
      <c r="CH273" s="49"/>
      <c r="CN273" s="49"/>
      <c r="CQ273" s="49"/>
      <c r="CW273" s="49"/>
      <c r="CY273" s="49"/>
      <c r="CZ273" s="49"/>
      <c r="DB273" s="49"/>
      <c r="DS273" s="49"/>
      <c r="DX273" s="49"/>
      <c r="ED273" s="49"/>
      <c r="EG273" s="49"/>
      <c r="EJ273" s="49"/>
      <c r="ER273" s="49"/>
      <c r="FN273" s="49"/>
      <c r="FO273" s="49"/>
      <c r="FP273" s="49"/>
      <c r="FQ273" s="49"/>
      <c r="FR273" s="49"/>
      <c r="FS273" s="49"/>
      <c r="GK273" s="49"/>
      <c r="GL273" s="49"/>
      <c r="GO273" s="49"/>
      <c r="GR273" s="49"/>
      <c r="GT273" s="49"/>
      <c r="GV273" s="49"/>
      <c r="GY273" s="49"/>
      <c r="HB273" s="49"/>
      <c r="HE273" s="49"/>
      <c r="HH273" s="49"/>
      <c r="HK273" s="49"/>
      <c r="HN273" s="49"/>
      <c r="HQ273" s="49"/>
      <c r="HT273" s="49"/>
      <c r="HV273" s="49"/>
      <c r="II273" s="49"/>
      <c r="IJ273" s="49"/>
      <c r="IK273" s="49"/>
      <c r="IL273" s="49"/>
      <c r="IM273" s="49"/>
      <c r="IN273" s="49"/>
      <c r="IO273" s="49"/>
      <c r="IP273" s="49"/>
      <c r="IQ273" s="49"/>
      <c r="IR273" s="49"/>
      <c r="IS273" s="49"/>
      <c r="IT273" s="49"/>
      <c r="IU273" s="49"/>
      <c r="IV273" s="49"/>
      <c r="IW273" s="49"/>
      <c r="IX273" s="49"/>
      <c r="IY273" s="49"/>
      <c r="IZ273" s="49"/>
      <c r="JA273" s="49"/>
      <c r="JB273" s="49"/>
      <c r="JC273" s="49"/>
      <c r="JD273" s="49"/>
      <c r="JE273" s="49"/>
      <c r="JF273" s="49"/>
      <c r="JG273" s="49"/>
      <c r="JH273" s="49"/>
      <c r="JI273" s="49"/>
      <c r="JJ273" s="49"/>
      <c r="JK273" s="49"/>
      <c r="JL273" s="49"/>
      <c r="JM273" s="49"/>
      <c r="JN273" s="49"/>
      <c r="JO273" s="49"/>
      <c r="JP273" s="49"/>
      <c r="JQ273" s="49"/>
      <c r="JR273" s="49"/>
      <c r="JS273" s="49"/>
      <c r="JT273" s="49"/>
      <c r="JU273" s="49"/>
      <c r="JV273" s="49"/>
      <c r="JY273" s="49"/>
      <c r="KB273" s="49"/>
      <c r="KE273" s="49"/>
      <c r="KH273" s="49"/>
      <c r="KK273" s="49"/>
      <c r="KN273" s="49"/>
      <c r="KW273" s="49"/>
      <c r="KZ273" s="49"/>
      <c r="LC273" s="49"/>
      <c r="LF273" s="49"/>
      <c r="LO273" s="49"/>
      <c r="LU273" s="49"/>
      <c r="LX273" s="49"/>
      <c r="MA273" s="49"/>
      <c r="MD273" s="49"/>
      <c r="MJ273" s="49"/>
      <c r="MM273" s="49"/>
      <c r="MS273" s="49"/>
      <c r="MU273" s="49"/>
      <c r="MV273" s="49"/>
      <c r="MX273" s="49"/>
      <c r="NO273" s="49"/>
      <c r="NT273" s="49"/>
      <c r="NZ273" s="49"/>
      <c r="OC273" s="49"/>
      <c r="OF273" s="49"/>
      <c r="ON273" s="49"/>
      <c r="PJ273" s="49"/>
      <c r="PK273" s="49"/>
      <c r="PL273" s="49"/>
      <c r="PM273" s="49"/>
      <c r="PN273" s="49"/>
      <c r="PO273" s="49"/>
      <c r="QG273" s="49"/>
      <c r="QH273" s="49"/>
      <c r="QK273" s="49"/>
      <c r="QN273" s="49"/>
      <c r="QP273" s="49"/>
      <c r="QR273" s="49"/>
      <c r="QU273" s="49"/>
      <c r="QX273" s="49"/>
      <c r="RA273" s="49"/>
      <c r="RD273" s="49"/>
      <c r="RG273" s="49"/>
      <c r="RJ273" s="49"/>
      <c r="RM273" s="49"/>
      <c r="RP273" s="49"/>
      <c r="RR273" s="49"/>
      <c r="SE273" s="49"/>
      <c r="SF273" s="49"/>
      <c r="SG273" s="49"/>
      <c r="SH273" s="49"/>
      <c r="SI273" s="49"/>
      <c r="SJ273" s="49"/>
      <c r="SK273" s="49"/>
      <c r="SL273" s="49"/>
      <c r="SM273" s="49"/>
      <c r="SN273" s="49"/>
      <c r="SO273" s="49"/>
      <c r="SP273" s="49"/>
      <c r="SQ273" s="49"/>
      <c r="SR273" s="49"/>
      <c r="SS273" s="49"/>
      <c r="ST273" s="49"/>
      <c r="SU273" s="49"/>
      <c r="SV273" s="49"/>
      <c r="SW273" s="49"/>
      <c r="SX273" s="49"/>
      <c r="SY273" s="49"/>
      <c r="SZ273" s="49"/>
      <c r="TA273" s="49"/>
      <c r="TB273" s="49"/>
      <c r="TC273" s="49"/>
      <c r="TD273" s="49"/>
      <c r="TE273" s="49"/>
      <c r="TF273" s="49"/>
      <c r="TG273" s="49"/>
      <c r="TH273" s="49"/>
      <c r="TI273" s="49"/>
      <c r="TJ273" s="49"/>
      <c r="TK273" s="49"/>
      <c r="TL273" s="49"/>
      <c r="TM273" s="49"/>
      <c r="TN273" s="49"/>
      <c r="TO273" s="49"/>
      <c r="TP273" s="49"/>
      <c r="TQ273" s="49"/>
      <c r="TR273" s="49"/>
      <c r="TU273" s="49"/>
      <c r="TX273" s="49"/>
      <c r="UA273" s="49"/>
      <c r="UD273" s="49"/>
      <c r="UG273" s="49"/>
      <c r="UJ273" s="49"/>
      <c r="US273" s="49"/>
      <c r="UV273" s="49"/>
      <c r="UY273" s="49"/>
      <c r="VB273" s="49"/>
      <c r="VK273" s="49"/>
      <c r="VQ273" s="49"/>
      <c r="VT273" s="49"/>
      <c r="VW273" s="49"/>
      <c r="VZ273" s="49"/>
      <c r="WF273" s="49"/>
      <c r="WI273" s="49"/>
      <c r="WO273" s="49"/>
      <c r="WQ273" s="49"/>
      <c r="WR273" s="49"/>
      <c r="WT273" s="49"/>
      <c r="XK273" s="49"/>
      <c r="XP273" s="49"/>
      <c r="XV273" s="49"/>
      <c r="XY273" s="49"/>
      <c r="YB273" s="49"/>
      <c r="YJ273" s="49"/>
      <c r="ZF273" s="49"/>
      <c r="ZG273" s="49"/>
      <c r="ZH273" s="49"/>
      <c r="ZI273" s="49"/>
      <c r="ZJ273" s="49"/>
      <c r="ZK273" s="49"/>
      <c r="AAC273" s="49"/>
      <c r="AAD273" s="49"/>
      <c r="AAG273" s="49"/>
      <c r="AAJ273" s="49"/>
      <c r="AAL273" s="49"/>
      <c r="AAN273" s="49"/>
      <c r="AAQ273" s="49"/>
      <c r="AAT273" s="49"/>
      <c r="AAW273" s="49"/>
      <c r="AAZ273" s="49"/>
      <c r="ABC273" s="49"/>
      <c r="ABF273" s="49"/>
      <c r="ABI273" s="49"/>
      <c r="ABL273" s="49"/>
      <c r="ABN273" s="49"/>
      <c r="ACA273" s="49"/>
      <c r="ACB273" s="49"/>
      <c r="ACC273" s="49"/>
      <c r="ACD273" s="49"/>
      <c r="ACE273" s="49"/>
      <c r="ACF273" s="49"/>
      <c r="ACG273" s="49"/>
      <c r="ACH273" s="49"/>
      <c r="ACI273" s="49"/>
      <c r="ACJ273" s="49"/>
      <c r="ACK273" s="49"/>
      <c r="ACL273" s="49"/>
      <c r="ACM273" s="49"/>
      <c r="ACN273" s="49"/>
      <c r="ACO273" s="49"/>
      <c r="ACP273" s="49"/>
      <c r="ACQ273" s="49"/>
      <c r="ACR273" s="49"/>
      <c r="ACS273" s="49"/>
      <c r="ACT273" s="49"/>
      <c r="ACU273" s="49"/>
      <c r="ACV273" s="49"/>
      <c r="ACW273" s="49"/>
      <c r="ACX273" s="49"/>
      <c r="ACY273" s="49"/>
      <c r="ACZ273" s="49"/>
      <c r="ADA273" s="49"/>
      <c r="ADB273" s="49"/>
      <c r="ADC273" s="49"/>
      <c r="ADD273" s="49"/>
      <c r="ADE273" s="49"/>
      <c r="ADF273" s="49"/>
      <c r="ADG273" s="49"/>
      <c r="ADH273" s="49"/>
      <c r="ADI273" s="49"/>
      <c r="ADJ273" s="49"/>
      <c r="ADK273" s="49"/>
      <c r="ADL273" s="49"/>
      <c r="ADM273" s="49"/>
      <c r="ADN273" s="49"/>
      <c r="ADQ273" s="49"/>
      <c r="ADT273" s="49"/>
      <c r="ADW273" s="49"/>
      <c r="ADZ273" s="49"/>
      <c r="AEC273" s="49"/>
      <c r="AEF273" s="49"/>
      <c r="AEO273" s="49"/>
      <c r="AER273" s="49"/>
      <c r="AEU273" s="49"/>
      <c r="AEX273" s="49"/>
      <c r="AFG273" s="49"/>
      <c r="AFM273" s="49"/>
      <c r="AFP273" s="49"/>
      <c r="AFS273" s="49"/>
      <c r="AFV273" s="49"/>
      <c r="AGB273" s="49"/>
      <c r="AGE273" s="49"/>
      <c r="AGK273" s="49"/>
      <c r="AGM273" s="49"/>
      <c r="AGN273" s="49"/>
      <c r="AGP273" s="49"/>
      <c r="AHG273" s="49"/>
      <c r="AHL273" s="49"/>
      <c r="AHR273" s="49"/>
      <c r="AHU273" s="49"/>
      <c r="AHX273" s="49"/>
      <c r="AIF273" s="49"/>
      <c r="AJB273" s="49"/>
      <c r="AJC273" s="49"/>
      <c r="AJD273" s="49"/>
      <c r="AJE273" s="49"/>
      <c r="AJF273" s="49"/>
      <c r="AJG273" s="49"/>
      <c r="AJY273" s="49"/>
      <c r="AJZ273" s="49"/>
      <c r="AKC273" s="49"/>
      <c r="AKF273" s="49"/>
      <c r="AKH273" s="49"/>
      <c r="AKJ273" s="49"/>
      <c r="AKM273" s="49"/>
      <c r="AKP273" s="49"/>
      <c r="AKS273" s="49"/>
      <c r="AKV273" s="49"/>
      <c r="AKY273" s="49"/>
      <c r="ALB273" s="49"/>
      <c r="ALE273" s="49"/>
      <c r="ALH273" s="49"/>
      <c r="ALJ273" s="49"/>
      <c r="ALW273" s="49"/>
      <c r="ALX273" s="49"/>
      <c r="ALY273" s="49"/>
      <c r="ALZ273" s="49"/>
      <c r="AMA273" s="49"/>
      <c r="AMB273" s="49"/>
      <c r="AMC273" s="49"/>
      <c r="AMD273" s="49"/>
      <c r="AME273" s="49"/>
      <c r="AMF273" s="49"/>
      <c r="AMG273" s="49"/>
      <c r="AMH273" s="49"/>
      <c r="AMI273" s="49"/>
      <c r="AMJ273" s="49"/>
      <c r="AMK273" s="49"/>
      <c r="AML273" s="49"/>
      <c r="AMM273" s="49"/>
      <c r="AMN273" s="49"/>
      <c r="AMO273" s="49"/>
      <c r="AMP273" s="49"/>
      <c r="AMQ273" s="49"/>
      <c r="AMR273" s="49"/>
      <c r="AMS273" s="49"/>
      <c r="AMT273" s="49"/>
      <c r="AMU273" s="49"/>
      <c r="AMV273" s="49"/>
      <c r="AMW273" s="49"/>
      <c r="AMX273" s="49"/>
      <c r="AMY273" s="49"/>
      <c r="AMZ273" s="49"/>
      <c r="ANA273" s="49"/>
      <c r="ANB273" s="49"/>
      <c r="ANC273" s="49"/>
      <c r="AND273" s="49"/>
      <c r="ANE273" s="49"/>
      <c r="ANF273" s="49"/>
      <c r="ANG273" s="49"/>
      <c r="ANH273" s="49"/>
      <c r="ANI273" s="49"/>
      <c r="ANJ273" s="49"/>
      <c r="ANM273" s="49"/>
      <c r="ANP273" s="49"/>
      <c r="ANS273" s="49"/>
      <c r="ANV273" s="49"/>
      <c r="ANY273" s="49"/>
      <c r="AOB273" s="49"/>
      <c r="AOK273" s="49"/>
      <c r="AON273" s="49"/>
      <c r="AOQ273" s="49"/>
      <c r="AOT273" s="49"/>
      <c r="APC273" s="49"/>
      <c r="API273" s="49"/>
      <c r="APL273" s="49"/>
      <c r="APO273" s="49"/>
      <c r="APR273" s="49"/>
      <c r="APX273" s="49"/>
      <c r="AQA273" s="49"/>
      <c r="AQG273" s="49"/>
      <c r="AQI273" s="49"/>
      <c r="AQJ273" s="49"/>
      <c r="AQL273" s="49"/>
      <c r="ARC273" s="49"/>
      <c r="ARH273" s="49"/>
      <c r="ARN273" s="49"/>
      <c r="ARQ273" s="49"/>
      <c r="ART273" s="49"/>
      <c r="ASB273" s="49"/>
      <c r="ASX273" s="49"/>
      <c r="ASY273" s="49"/>
      <c r="ASZ273" s="49"/>
      <c r="ATA273" s="49"/>
      <c r="ATB273" s="49"/>
      <c r="ATC273" s="49"/>
      <c r="ATU273" s="49"/>
      <c r="ATV273" s="49"/>
      <c r="ATY273" s="49"/>
      <c r="AUB273" s="49"/>
      <c r="AUD273" s="49"/>
      <c r="AUF273" s="49"/>
      <c r="AUI273" s="49"/>
      <c r="AUL273" s="49"/>
      <c r="AUO273" s="49"/>
      <c r="AUR273" s="49"/>
      <c r="AUU273" s="49"/>
      <c r="AUX273" s="49"/>
      <c r="AVA273" s="49"/>
      <c r="AVD273" s="49"/>
      <c r="AVF273" s="49"/>
      <c r="AVS273" s="49"/>
      <c r="AVT273" s="49"/>
      <c r="AVU273" s="49"/>
      <c r="AVV273" s="49"/>
      <c r="AVW273" s="49"/>
      <c r="AVX273" s="49"/>
      <c r="AVY273" s="49"/>
      <c r="AVZ273" s="49"/>
      <c r="AWA273" s="49"/>
      <c r="AWB273" s="49"/>
      <c r="AWC273" s="49"/>
      <c r="AWD273" s="49"/>
      <c r="AWE273" s="49"/>
      <c r="AWF273" s="49"/>
      <c r="AWG273" s="49"/>
      <c r="AWH273" s="49"/>
      <c r="AWI273" s="49"/>
      <c r="AWJ273" s="49"/>
      <c r="AWK273" s="49"/>
      <c r="AWL273" s="49"/>
      <c r="AWM273" s="49"/>
      <c r="AWN273" s="49"/>
      <c r="AWO273" s="49"/>
      <c r="AWP273" s="49"/>
      <c r="AWQ273" s="49"/>
      <c r="AWR273" s="49"/>
      <c r="AWS273" s="49"/>
      <c r="AWT273" s="49"/>
      <c r="AWU273" s="49"/>
      <c r="AWV273" s="49"/>
      <c r="AWW273" s="49"/>
      <c r="AWX273" s="49"/>
      <c r="AWY273" s="49"/>
      <c r="AWZ273" s="49"/>
      <c r="AXA273" s="49"/>
      <c r="AXB273" s="49"/>
      <c r="AXC273" s="49"/>
      <c r="AXD273" s="49"/>
      <c r="AXE273" s="49"/>
      <c r="AXF273" s="49"/>
      <c r="AXI273" s="49"/>
      <c r="AXL273" s="49"/>
      <c r="AXO273" s="49"/>
      <c r="AXR273" s="49"/>
      <c r="AXU273" s="49"/>
      <c r="AXX273" s="49"/>
      <c r="AYG273" s="49"/>
      <c r="AYJ273" s="49"/>
      <c r="AYM273" s="49"/>
      <c r="AYP273" s="49"/>
      <c r="AYY273" s="49"/>
      <c r="AZE273" s="49"/>
      <c r="AZH273" s="49"/>
      <c r="AZK273" s="49"/>
      <c r="AZN273" s="49"/>
      <c r="AZT273" s="49"/>
      <c r="AZW273" s="49"/>
      <c r="BAC273" s="49"/>
      <c r="BAE273" s="49"/>
      <c r="BAF273" s="49"/>
      <c r="BAH273" s="49"/>
      <c r="BAY273" s="49"/>
      <c r="BBD273" s="49"/>
      <c r="BBJ273" s="49"/>
      <c r="BBM273" s="49"/>
      <c r="BBP273" s="49"/>
      <c r="BBX273" s="49"/>
      <c r="BCT273" s="49"/>
      <c r="BCU273" s="49"/>
      <c r="BCV273" s="49"/>
      <c r="BCW273" s="49"/>
      <c r="BCX273" s="49"/>
      <c r="BCY273" s="49"/>
      <c r="BDQ273" s="49"/>
      <c r="BDR273" s="49"/>
      <c r="BDU273" s="49"/>
      <c r="BDX273" s="49"/>
      <c r="BDZ273" s="49"/>
      <c r="BEB273" s="49"/>
      <c r="BEE273" s="49"/>
      <c r="BEH273" s="49"/>
      <c r="BEK273" s="49"/>
      <c r="BEN273" s="49"/>
      <c r="BEQ273" s="49"/>
      <c r="BET273" s="49"/>
      <c r="BEW273" s="49"/>
      <c r="BEZ273" s="49"/>
      <c r="BFB273" s="49"/>
      <c r="BFO273" s="49"/>
      <c r="BFP273" s="49"/>
      <c r="BFQ273" s="49"/>
      <c r="BFR273" s="49"/>
      <c r="BFS273" s="49"/>
      <c r="BFT273" s="49"/>
      <c r="BFU273" s="49"/>
      <c r="BFV273" s="49"/>
      <c r="BFW273" s="49"/>
      <c r="BFX273" s="49"/>
      <c r="BFY273" s="49"/>
      <c r="BFZ273" s="49"/>
      <c r="BGA273" s="49"/>
      <c r="BGB273" s="49"/>
      <c r="BGC273" s="49"/>
      <c r="BGD273" s="49"/>
      <c r="BGE273" s="49"/>
      <c r="BGF273" s="49"/>
      <c r="BGG273" s="49"/>
      <c r="BGH273" s="49"/>
      <c r="BGI273" s="49"/>
      <c r="BGJ273" s="49"/>
      <c r="BGK273" s="49"/>
      <c r="BGL273" s="49"/>
      <c r="BGM273" s="49"/>
      <c r="BGN273" s="49"/>
      <c r="BGO273" s="49"/>
      <c r="BGP273" s="49"/>
      <c r="BGQ273" s="49"/>
      <c r="BGR273" s="49"/>
      <c r="BGS273" s="49"/>
      <c r="BGT273" s="49"/>
      <c r="BGU273" s="49"/>
      <c r="BGV273" s="49"/>
      <c r="BGW273" s="49"/>
      <c r="BGX273" s="49"/>
      <c r="BGY273" s="49"/>
      <c r="BGZ273" s="49"/>
      <c r="BHA273" s="49"/>
      <c r="BHB273" s="49"/>
      <c r="BHE273" s="49"/>
      <c r="BHH273" s="49"/>
      <c r="BHK273" s="49"/>
      <c r="BHN273" s="49"/>
      <c r="BHQ273" s="49"/>
      <c r="BHT273" s="49"/>
      <c r="BIC273" s="49"/>
      <c r="BIF273" s="49"/>
      <c r="BII273" s="49"/>
      <c r="BIL273" s="49"/>
      <c r="BIU273" s="49"/>
      <c r="BJA273" s="49"/>
      <c r="BJD273" s="49"/>
      <c r="BJG273" s="49"/>
      <c r="BJJ273" s="49"/>
      <c r="BJP273" s="49"/>
      <c r="BJS273" s="49"/>
      <c r="BJY273" s="49"/>
      <c r="BKA273" s="49"/>
      <c r="BKB273" s="49"/>
      <c r="BKD273" s="49"/>
      <c r="BKU273" s="49"/>
      <c r="BKZ273" s="49"/>
      <c r="BLF273" s="49"/>
      <c r="BLI273" s="49"/>
      <c r="BLL273" s="49"/>
      <c r="BLT273" s="49"/>
      <c r="BMP273" s="49"/>
      <c r="BMQ273" s="49"/>
      <c r="BMR273" s="49"/>
      <c r="BMS273" s="49"/>
      <c r="BMT273" s="49"/>
      <c r="BMU273" s="49"/>
      <c r="BNM273" s="49"/>
      <c r="BNN273" s="49"/>
      <c r="BNQ273" s="49"/>
      <c r="BNT273" s="49"/>
      <c r="BNV273" s="49"/>
      <c r="BNX273" s="49"/>
      <c r="BOA273" s="49"/>
      <c r="BOD273" s="49"/>
      <c r="BOG273" s="49"/>
      <c r="BOJ273" s="49"/>
      <c r="BOM273" s="49"/>
      <c r="BOP273" s="49"/>
      <c r="BOS273" s="49"/>
      <c r="BOV273" s="49"/>
      <c r="BOX273" s="49"/>
      <c r="BPK273" s="49"/>
      <c r="BPL273" s="49"/>
      <c r="BPM273" s="49"/>
      <c r="BPN273" s="49"/>
      <c r="BPO273" s="49"/>
      <c r="BPP273" s="49"/>
      <c r="BPQ273" s="49"/>
      <c r="BPR273" s="49"/>
      <c r="BPS273" s="49"/>
      <c r="BPT273" s="49"/>
      <c r="BPU273" s="49"/>
      <c r="BPV273" s="49"/>
      <c r="BPW273" s="49"/>
      <c r="BPX273" s="49"/>
      <c r="BPY273" s="49"/>
      <c r="BPZ273" s="49"/>
      <c r="BQA273" s="49"/>
      <c r="BQB273" s="49"/>
      <c r="BQC273" s="49"/>
      <c r="BQD273" s="49"/>
      <c r="BQE273" s="49"/>
      <c r="BQF273" s="49"/>
      <c r="BQG273" s="49"/>
      <c r="BQH273" s="49"/>
      <c r="BQI273" s="49"/>
      <c r="BQJ273" s="49"/>
      <c r="BQK273" s="49"/>
      <c r="BQL273" s="49"/>
      <c r="BQM273" s="49"/>
      <c r="BQN273" s="49"/>
      <c r="BQO273" s="49"/>
      <c r="BQP273" s="49"/>
      <c r="BQQ273" s="49"/>
      <c r="BQR273" s="49"/>
      <c r="BQS273" s="49"/>
      <c r="BQT273" s="49"/>
      <c r="BQU273" s="49"/>
      <c r="BQV273" s="49"/>
      <c r="BQW273" s="49"/>
      <c r="BQX273" s="49"/>
      <c r="BRA273" s="49"/>
      <c r="BRD273" s="49"/>
      <c r="BRG273" s="49"/>
      <c r="BRJ273" s="49"/>
      <c r="BRM273" s="49"/>
      <c r="BRP273" s="49"/>
      <c r="BRY273" s="49"/>
      <c r="BSB273" s="49"/>
      <c r="BSE273" s="49"/>
      <c r="BSH273" s="49"/>
      <c r="BSQ273" s="49"/>
      <c r="BSW273" s="49"/>
      <c r="BSZ273" s="49"/>
      <c r="BTC273" s="49"/>
      <c r="BTF273" s="49"/>
      <c r="BTL273" s="49"/>
      <c r="BTO273" s="49"/>
      <c r="BTU273" s="49"/>
      <c r="BTW273" s="49"/>
      <c r="BTX273" s="49"/>
      <c r="BTZ273" s="49"/>
      <c r="BUQ273" s="49"/>
      <c r="BUV273" s="49"/>
      <c r="BVB273" s="49"/>
      <c r="BVE273" s="49"/>
      <c r="BVH273" s="49"/>
      <c r="BVP273" s="49"/>
      <c r="BWL273" s="49"/>
      <c r="BWM273" s="49"/>
      <c r="BWN273" s="49"/>
      <c r="BWO273" s="49"/>
      <c r="BWP273" s="49"/>
      <c r="BWQ273" s="49"/>
      <c r="BXI273" s="49"/>
      <c r="BXJ273" s="49"/>
      <c r="BXM273" s="49"/>
      <c r="BXP273" s="49"/>
      <c r="BXR273" s="49"/>
      <c r="BXT273" s="49"/>
      <c r="BXW273" s="49"/>
      <c r="BXZ273" s="49"/>
      <c r="BYC273" s="49"/>
      <c r="BYF273" s="49"/>
      <c r="BYI273" s="49"/>
      <c r="BYL273" s="49"/>
      <c r="BYO273" s="49"/>
      <c r="BYR273" s="49"/>
      <c r="BYT273" s="49"/>
      <c r="BZG273" s="49"/>
      <c r="BZH273" s="49"/>
      <c r="BZI273" s="49"/>
      <c r="BZJ273" s="49"/>
      <c r="BZK273" s="49"/>
      <c r="BZL273" s="49"/>
      <c r="BZM273" s="49"/>
      <c r="BZN273" s="49"/>
      <c r="BZO273" s="49"/>
      <c r="BZP273" s="49"/>
      <c r="BZQ273" s="49"/>
      <c r="BZR273" s="49"/>
      <c r="BZS273" s="49"/>
      <c r="BZT273" s="49"/>
      <c r="BZU273" s="49"/>
      <c r="BZV273" s="49"/>
      <c r="BZW273" s="49"/>
      <c r="BZX273" s="49"/>
      <c r="BZY273" s="49"/>
      <c r="BZZ273" s="49"/>
      <c r="CAA273" s="49"/>
      <c r="CAB273" s="49"/>
      <c r="CAC273" s="49"/>
      <c r="CAD273" s="49"/>
      <c r="CAE273" s="49"/>
      <c r="CAF273" s="49"/>
      <c r="CAG273" s="49"/>
      <c r="CAH273" s="49"/>
      <c r="CAI273" s="49"/>
      <c r="CAJ273" s="49"/>
      <c r="CAK273" s="49"/>
      <c r="CAL273" s="49"/>
      <c r="CAM273" s="49"/>
      <c r="CAN273" s="49"/>
      <c r="CAO273" s="49"/>
      <c r="CAP273" s="49"/>
      <c r="CAQ273" s="49"/>
      <c r="CAR273" s="49"/>
      <c r="CAS273" s="49"/>
      <c r="CAT273" s="49"/>
      <c r="CAW273" s="49"/>
      <c r="CAZ273" s="49"/>
      <c r="CBC273" s="49"/>
      <c r="CBF273" s="49"/>
      <c r="CBI273" s="49"/>
      <c r="CBL273" s="49"/>
      <c r="CBU273" s="49"/>
      <c r="CBX273" s="49"/>
      <c r="CCA273" s="49"/>
      <c r="CCD273" s="49"/>
      <c r="CCM273" s="49"/>
      <c r="CCS273" s="49"/>
      <c r="CCV273" s="49"/>
      <c r="CCY273" s="49"/>
      <c r="CDB273" s="49"/>
      <c r="CDH273" s="49"/>
      <c r="CDK273" s="49"/>
      <c r="CDQ273" s="49"/>
      <c r="CDS273" s="49"/>
      <c r="CDT273" s="49"/>
      <c r="CDV273" s="49"/>
      <c r="CEM273" s="49"/>
      <c r="CER273" s="49"/>
      <c r="CEX273" s="49"/>
      <c r="CFA273" s="49"/>
      <c r="CFD273" s="49"/>
      <c r="CFL273" s="49"/>
      <c r="CGH273" s="49"/>
      <c r="CGI273" s="49"/>
      <c r="CGJ273" s="49"/>
      <c r="CGK273" s="49"/>
      <c r="CGL273" s="49"/>
      <c r="CGM273" s="49"/>
      <c r="CHE273" s="49"/>
      <c r="CHF273" s="49"/>
      <c r="CHI273" s="49"/>
      <c r="CHL273" s="49"/>
      <c r="CHN273" s="49"/>
      <c r="CHP273" s="49"/>
      <c r="CHS273" s="49"/>
      <c r="CHV273" s="49"/>
      <c r="CHY273" s="49"/>
      <c r="CIB273" s="49"/>
      <c r="CIE273" s="49"/>
      <c r="CIH273" s="49"/>
      <c r="CIK273" s="49"/>
      <c r="CIN273" s="49"/>
      <c r="CIP273" s="49"/>
      <c r="CJC273" s="49"/>
      <c r="CJD273" s="49"/>
      <c r="CJE273" s="49"/>
      <c r="CJF273" s="49"/>
      <c r="CJG273" s="49"/>
      <c r="CJH273" s="49"/>
      <c r="CJI273" s="49"/>
      <c r="CJJ273" s="49"/>
      <c r="CJK273" s="49"/>
      <c r="CJL273" s="49"/>
      <c r="CJM273" s="49"/>
      <c r="CJN273" s="49"/>
      <c r="CJO273" s="49"/>
      <c r="CJP273" s="49"/>
      <c r="CJQ273" s="49"/>
      <c r="CJR273" s="49"/>
      <c r="CJS273" s="49"/>
      <c r="CJT273" s="49"/>
      <c r="CJU273" s="49"/>
      <c r="CJV273" s="49"/>
      <c r="CJW273" s="49"/>
      <c r="CJX273" s="49"/>
      <c r="CJY273" s="49"/>
      <c r="CJZ273" s="49"/>
      <c r="CKA273" s="49"/>
      <c r="CKB273" s="49"/>
      <c r="CKC273" s="49"/>
      <c r="CKD273" s="49"/>
      <c r="CKE273" s="49"/>
      <c r="CKF273" s="49"/>
      <c r="CKG273" s="49"/>
      <c r="CKH273" s="49"/>
      <c r="CKI273" s="49"/>
      <c r="CKJ273" s="49"/>
      <c r="CKK273" s="49"/>
      <c r="CKL273" s="49"/>
      <c r="CKM273" s="49"/>
      <c r="CKN273" s="49"/>
      <c r="CKO273" s="49"/>
      <c r="CKP273" s="49"/>
      <c r="CKS273" s="49"/>
      <c r="CKV273" s="49"/>
      <c r="CKY273" s="49"/>
      <c r="CLB273" s="49"/>
      <c r="CLE273" s="49"/>
      <c r="CLH273" s="49"/>
      <c r="CLQ273" s="49"/>
      <c r="CLT273" s="49"/>
      <c r="CLW273" s="49"/>
      <c r="CLZ273" s="49"/>
      <c r="CMI273" s="49"/>
      <c r="CMO273" s="49"/>
      <c r="CMR273" s="49"/>
      <c r="CMU273" s="49"/>
      <c r="CMX273" s="49"/>
      <c r="CND273" s="49"/>
      <c r="CNG273" s="49"/>
      <c r="CNM273" s="49"/>
      <c r="CNO273" s="49"/>
      <c r="CNP273" s="49"/>
      <c r="CNR273" s="49"/>
      <c r="COI273" s="49"/>
      <c r="CON273" s="49"/>
      <c r="COT273" s="49"/>
      <c r="COW273" s="49"/>
      <c r="COZ273" s="49"/>
      <c r="CPH273" s="49"/>
      <c r="CQD273" s="49"/>
      <c r="CQE273" s="49"/>
      <c r="CQF273" s="49"/>
      <c r="CQG273" s="49"/>
      <c r="CQH273" s="49"/>
      <c r="CQI273" s="49"/>
      <c r="CRA273" s="49"/>
      <c r="CRB273" s="49"/>
      <c r="CRE273" s="49"/>
      <c r="CRH273" s="49"/>
      <c r="CRJ273" s="49"/>
      <c r="CRL273" s="49"/>
      <c r="CRO273" s="49"/>
      <c r="CRR273" s="49"/>
      <c r="CRU273" s="49"/>
      <c r="CRX273" s="49"/>
      <c r="CSA273" s="49"/>
      <c r="CSD273" s="49"/>
      <c r="CSG273" s="49"/>
      <c r="CSJ273" s="49"/>
      <c r="CSL273" s="49"/>
      <c r="CSY273" s="49"/>
      <c r="CSZ273" s="49"/>
      <c r="CTA273" s="49"/>
      <c r="CTB273" s="49"/>
      <c r="CTC273" s="49"/>
      <c r="CTD273" s="49"/>
      <c r="CTE273" s="49"/>
      <c r="CTF273" s="49"/>
      <c r="CTG273" s="49"/>
      <c r="CTH273" s="49"/>
      <c r="CTI273" s="49"/>
      <c r="CTJ273" s="49"/>
      <c r="CTK273" s="49"/>
      <c r="CTL273" s="49"/>
      <c r="CTM273" s="49"/>
      <c r="CTN273" s="49"/>
      <c r="CTO273" s="49"/>
      <c r="CTP273" s="49"/>
      <c r="CTQ273" s="49"/>
      <c r="CTR273" s="49"/>
      <c r="CTS273" s="49"/>
      <c r="CTT273" s="49"/>
      <c r="CTU273" s="49"/>
      <c r="CTV273" s="49"/>
      <c r="CTW273" s="49"/>
      <c r="CTX273" s="49"/>
      <c r="CTY273" s="49"/>
      <c r="CTZ273" s="49"/>
      <c r="CUA273" s="49"/>
      <c r="CUB273" s="49"/>
      <c r="CUC273" s="49"/>
      <c r="CUD273" s="49"/>
      <c r="CUE273" s="49"/>
      <c r="CUF273" s="49"/>
      <c r="CUG273" s="49"/>
      <c r="CUH273" s="49"/>
      <c r="CUI273" s="49"/>
      <c r="CUJ273" s="49"/>
      <c r="CUK273" s="49"/>
      <c r="CUL273" s="49"/>
      <c r="CUO273" s="49"/>
      <c r="CUR273" s="49"/>
      <c r="CUU273" s="49"/>
      <c r="CUX273" s="49"/>
      <c r="CVA273" s="49"/>
      <c r="CVD273" s="49"/>
      <c r="CVM273" s="49"/>
      <c r="CVP273" s="49"/>
      <c r="CVS273" s="49"/>
      <c r="CVV273" s="49"/>
      <c r="CWE273" s="49"/>
      <c r="CWK273" s="49"/>
      <c r="CWN273" s="49"/>
      <c r="CWQ273" s="49"/>
      <c r="CWT273" s="49"/>
      <c r="CWZ273" s="49"/>
      <c r="CXC273" s="49"/>
      <c r="CXI273" s="49"/>
      <c r="CXK273" s="49"/>
      <c r="CXL273" s="49"/>
      <c r="CXN273" s="49"/>
      <c r="CYE273" s="49"/>
      <c r="CYJ273" s="49"/>
      <c r="CYP273" s="49"/>
      <c r="CYS273" s="49"/>
      <c r="CYV273" s="49"/>
      <c r="CZD273" s="49"/>
      <c r="CZZ273" s="49"/>
      <c r="DAA273" s="49"/>
      <c r="DAB273" s="49"/>
      <c r="DAC273" s="49"/>
      <c r="DAD273" s="49"/>
      <c r="DAE273" s="49"/>
      <c r="DAW273" s="49"/>
      <c r="DAX273" s="49"/>
      <c r="DBA273" s="49"/>
      <c r="DBD273" s="49"/>
      <c r="DBF273" s="49"/>
      <c r="DBH273" s="49"/>
      <c r="DBK273" s="49"/>
      <c r="DBN273" s="49"/>
      <c r="DBQ273" s="49"/>
      <c r="DBT273" s="49"/>
      <c r="DBW273" s="49"/>
      <c r="DBZ273" s="49"/>
      <c r="DCC273" s="49"/>
      <c r="DCF273" s="49"/>
      <c r="DCH273" s="49"/>
      <c r="DCU273" s="49"/>
      <c r="DCV273" s="49"/>
      <c r="DCW273" s="49"/>
      <c r="DCX273" s="49"/>
      <c r="DCY273" s="49"/>
      <c r="DCZ273" s="49"/>
      <c r="DDA273" s="49"/>
      <c r="DDB273" s="49"/>
      <c r="DDC273" s="49"/>
      <c r="DDD273" s="49"/>
      <c r="DDE273" s="49"/>
      <c r="DDF273" s="49"/>
      <c r="DDG273" s="49"/>
      <c r="DDH273" s="49"/>
      <c r="DDI273" s="49"/>
      <c r="DDJ273" s="49"/>
      <c r="DDK273" s="49"/>
      <c r="DDL273" s="49"/>
      <c r="DDM273" s="49"/>
      <c r="DDN273" s="49"/>
      <c r="DDO273" s="49"/>
      <c r="DDP273" s="49"/>
      <c r="DDQ273" s="49"/>
      <c r="DDR273" s="49"/>
      <c r="DDS273" s="49"/>
      <c r="DDT273" s="49"/>
      <c r="DDU273" s="49"/>
      <c r="DDV273" s="49"/>
      <c r="DDW273" s="49"/>
      <c r="DDX273" s="49"/>
      <c r="DDY273" s="49"/>
      <c r="DDZ273" s="49"/>
      <c r="DEA273" s="49"/>
      <c r="DEB273" s="49"/>
      <c r="DEC273" s="49"/>
      <c r="DED273" s="49"/>
      <c r="DEE273" s="49"/>
      <c r="DEF273" s="49"/>
      <c r="DEG273" s="49"/>
      <c r="DEH273" s="49"/>
      <c r="DEK273" s="49"/>
      <c r="DEN273" s="49"/>
      <c r="DEQ273" s="49"/>
      <c r="DET273" s="49"/>
      <c r="DEW273" s="49"/>
      <c r="DEZ273" s="49"/>
      <c r="DFI273" s="49"/>
      <c r="DFL273" s="49"/>
      <c r="DFO273" s="49"/>
      <c r="DFR273" s="49"/>
      <c r="DGA273" s="49"/>
      <c r="DGG273" s="49"/>
      <c r="DGJ273" s="49"/>
      <c r="DGM273" s="49"/>
      <c r="DGP273" s="49"/>
      <c r="DGV273" s="49"/>
      <c r="DGY273" s="49"/>
      <c r="DHE273" s="49"/>
      <c r="DHG273" s="49"/>
      <c r="DHH273" s="49"/>
      <c r="DHJ273" s="49"/>
      <c r="DIA273" s="49"/>
      <c r="DIF273" s="49"/>
      <c r="DIL273" s="49"/>
      <c r="DIO273" s="49"/>
      <c r="DIR273" s="49"/>
      <c r="DIZ273" s="49"/>
      <c r="DJV273" s="49"/>
      <c r="DJW273" s="49"/>
      <c r="DJX273" s="49"/>
      <c r="DJY273" s="49"/>
      <c r="DJZ273" s="49"/>
      <c r="DKA273" s="49"/>
      <c r="DKS273" s="49"/>
      <c r="DKT273" s="49"/>
      <c r="DKW273" s="49"/>
      <c r="DKZ273" s="49"/>
      <c r="DLB273" s="49"/>
      <c r="DLD273" s="49"/>
      <c r="DLG273" s="49"/>
      <c r="DLJ273" s="49"/>
      <c r="DLM273" s="49"/>
      <c r="DLP273" s="49"/>
      <c r="DLS273" s="49"/>
      <c r="DLV273" s="49"/>
      <c r="DLY273" s="49"/>
      <c r="DMB273" s="49"/>
      <c r="DMD273" s="49"/>
      <c r="DMQ273" s="49"/>
      <c r="DMR273" s="49"/>
      <c r="DMS273" s="49"/>
      <c r="DMT273" s="49"/>
      <c r="DMU273" s="49"/>
      <c r="DMV273" s="49"/>
      <c r="DMW273" s="49"/>
      <c r="DMX273" s="49"/>
      <c r="DMY273" s="49"/>
      <c r="DMZ273" s="49"/>
      <c r="DNA273" s="49"/>
      <c r="DNB273" s="49"/>
      <c r="DNC273" s="49"/>
      <c r="DND273" s="49"/>
      <c r="DNE273" s="49"/>
      <c r="DNF273" s="49"/>
      <c r="DNG273" s="49"/>
      <c r="DNH273" s="49"/>
      <c r="DNI273" s="49"/>
      <c r="DNJ273" s="49"/>
      <c r="DNK273" s="49"/>
      <c r="DNL273" s="49"/>
      <c r="DNM273" s="49"/>
      <c r="DNN273" s="49"/>
      <c r="DNO273" s="49"/>
      <c r="DNP273" s="49"/>
      <c r="DNQ273" s="49"/>
      <c r="DNR273" s="49"/>
      <c r="DNS273" s="49"/>
      <c r="DNT273" s="49"/>
      <c r="DNU273" s="49"/>
      <c r="DNV273" s="49"/>
      <c r="DNW273" s="49"/>
      <c r="DNX273" s="49"/>
      <c r="DNY273" s="49"/>
      <c r="DNZ273" s="49"/>
      <c r="DOA273" s="49"/>
      <c r="DOB273" s="49"/>
      <c r="DOC273" s="49"/>
      <c r="DOD273" s="49"/>
      <c r="DOG273" s="49"/>
      <c r="DOJ273" s="49"/>
      <c r="DOM273" s="49"/>
      <c r="DOP273" s="49"/>
      <c r="DOS273" s="49"/>
      <c r="DOV273" s="49"/>
      <c r="DPE273" s="49"/>
      <c r="DPH273" s="49"/>
      <c r="DPK273" s="49"/>
      <c r="DPN273" s="49"/>
      <c r="DPW273" s="49"/>
      <c r="DQC273" s="49"/>
      <c r="DQF273" s="49"/>
      <c r="DQI273" s="49"/>
      <c r="DQL273" s="49"/>
      <c r="DQR273" s="49"/>
      <c r="DQU273" s="49"/>
      <c r="DRA273" s="49"/>
      <c r="DRC273" s="49"/>
      <c r="DRD273" s="49"/>
      <c r="DRF273" s="49"/>
      <c r="DRW273" s="49"/>
      <c r="DSB273" s="49"/>
      <c r="DSH273" s="49"/>
      <c r="DSK273" s="49"/>
      <c r="DSN273" s="49"/>
      <c r="DSV273" s="49"/>
      <c r="DTR273" s="49"/>
      <c r="DTS273" s="49"/>
      <c r="DTT273" s="49"/>
      <c r="DTU273" s="49"/>
      <c r="DTV273" s="49"/>
      <c r="DTW273" s="49"/>
      <c r="DUO273" s="49"/>
      <c r="DUP273" s="49"/>
      <c r="DUS273" s="49"/>
      <c r="DUV273" s="49"/>
      <c r="DUX273" s="49"/>
      <c r="DUZ273" s="49"/>
      <c r="DVC273" s="49"/>
      <c r="DVF273" s="49"/>
      <c r="DVI273" s="49"/>
      <c r="DVL273" s="49"/>
      <c r="DVO273" s="49"/>
      <c r="DVR273" s="49"/>
      <c r="DVU273" s="49"/>
      <c r="DVX273" s="49"/>
      <c r="DVZ273" s="49"/>
      <c r="DWM273" s="49"/>
      <c r="DWN273" s="49"/>
      <c r="DWO273" s="49"/>
      <c r="DWP273" s="49"/>
      <c r="DWQ273" s="49"/>
      <c r="DWR273" s="49"/>
      <c r="DWS273" s="49"/>
      <c r="DWT273" s="49"/>
      <c r="DWU273" s="49"/>
      <c r="DWV273" s="49"/>
      <c r="DWW273" s="49"/>
      <c r="DWX273" s="49"/>
      <c r="DWY273" s="49"/>
      <c r="DWZ273" s="49"/>
      <c r="DXA273" s="49"/>
      <c r="DXB273" s="49"/>
      <c r="DXC273" s="49"/>
      <c r="DXD273" s="49"/>
      <c r="DXE273" s="49"/>
      <c r="DXF273" s="49"/>
      <c r="DXG273" s="49"/>
      <c r="DXH273" s="49"/>
      <c r="DXI273" s="49"/>
      <c r="DXJ273" s="49"/>
      <c r="DXK273" s="49"/>
      <c r="DXL273" s="49"/>
      <c r="DXM273" s="49"/>
      <c r="DXN273" s="49"/>
      <c r="DXO273" s="49"/>
      <c r="DXP273" s="49"/>
      <c r="DXQ273" s="49"/>
      <c r="DXR273" s="49"/>
      <c r="DXS273" s="49"/>
      <c r="DXT273" s="49"/>
      <c r="DXU273" s="49"/>
      <c r="DXV273" s="49"/>
      <c r="DXW273" s="49"/>
      <c r="DXX273" s="49"/>
      <c r="DXY273" s="49"/>
      <c r="DXZ273" s="49"/>
      <c r="DYC273" s="49"/>
      <c r="DYF273" s="49"/>
      <c r="DYI273" s="49"/>
      <c r="DYL273" s="49"/>
      <c r="DYO273" s="49"/>
      <c r="DYR273" s="49"/>
      <c r="DZA273" s="49"/>
      <c r="DZD273" s="49"/>
      <c r="DZG273" s="49"/>
      <c r="DZJ273" s="49"/>
      <c r="DZS273" s="49"/>
      <c r="DZY273" s="49"/>
      <c r="EAB273" s="49"/>
      <c r="EAE273" s="49"/>
      <c r="EAH273" s="49"/>
      <c r="EAN273" s="49"/>
      <c r="EAQ273" s="49"/>
      <c r="EAW273" s="49"/>
      <c r="EAY273" s="49"/>
      <c r="EAZ273" s="49"/>
      <c r="EBB273" s="49"/>
      <c r="EBS273" s="49"/>
      <c r="EBX273" s="49"/>
      <c r="ECD273" s="49"/>
      <c r="ECG273" s="49"/>
      <c r="ECJ273" s="49"/>
      <c r="ECR273" s="49"/>
      <c r="EDN273" s="49"/>
      <c r="EDO273" s="49"/>
      <c r="EDP273" s="49"/>
      <c r="EDQ273" s="49"/>
      <c r="EDR273" s="49"/>
      <c r="EDS273" s="49"/>
      <c r="EEK273" s="49"/>
      <c r="EEL273" s="49"/>
      <c r="EEO273" s="49"/>
      <c r="EER273" s="49"/>
      <c r="EET273" s="49"/>
      <c r="EEV273" s="49"/>
      <c r="EEY273" s="49"/>
      <c r="EFB273" s="49"/>
      <c r="EFE273" s="49"/>
      <c r="EFH273" s="49"/>
      <c r="EFK273" s="49"/>
      <c r="EFN273" s="49"/>
      <c r="EFQ273" s="49"/>
      <c r="EFT273" s="49"/>
      <c r="EFV273" s="49"/>
      <c r="EGI273" s="49"/>
      <c r="EGJ273" s="49"/>
      <c r="EGK273" s="49"/>
      <c r="EGL273" s="49"/>
      <c r="EGM273" s="49"/>
      <c r="EGN273" s="49"/>
      <c r="EGO273" s="49"/>
      <c r="EGP273" s="49"/>
      <c r="EGQ273" s="49"/>
      <c r="EGR273" s="49"/>
      <c r="EGS273" s="49"/>
      <c r="EGT273" s="49"/>
      <c r="EGU273" s="49"/>
      <c r="EGV273" s="49"/>
      <c r="EGW273" s="49"/>
      <c r="EGX273" s="49"/>
      <c r="EGY273" s="49"/>
      <c r="EGZ273" s="49"/>
      <c r="EHA273" s="49"/>
      <c r="EHB273" s="49"/>
      <c r="EHC273" s="49"/>
      <c r="EHD273" s="49"/>
      <c r="EHE273" s="49"/>
      <c r="EHF273" s="49"/>
      <c r="EHG273" s="49"/>
      <c r="EHH273" s="49"/>
      <c r="EHI273" s="49"/>
      <c r="EHJ273" s="49"/>
      <c r="EHK273" s="49"/>
      <c r="EHL273" s="49"/>
      <c r="EHM273" s="49"/>
      <c r="EHN273" s="49"/>
      <c r="EHO273" s="49"/>
      <c r="EHP273" s="49"/>
      <c r="EHQ273" s="49"/>
      <c r="EHR273" s="49"/>
      <c r="EHS273" s="49"/>
      <c r="EHT273" s="49"/>
      <c r="EHU273" s="49"/>
      <c r="EHV273" s="49"/>
      <c r="EHY273" s="49"/>
      <c r="EIB273" s="49"/>
      <c r="EIE273" s="49"/>
      <c r="EIH273" s="49"/>
      <c r="EIK273" s="49"/>
      <c r="EIN273" s="49"/>
      <c r="EIW273" s="49"/>
      <c r="EIZ273" s="49"/>
      <c r="EJC273" s="49"/>
      <c r="EJF273" s="49"/>
      <c r="EJO273" s="49"/>
      <c r="EJU273" s="49"/>
      <c r="EJX273" s="49"/>
      <c r="EKA273" s="49"/>
      <c r="EKD273" s="49"/>
      <c r="EKJ273" s="49"/>
      <c r="EKM273" s="49"/>
      <c r="EKS273" s="49"/>
      <c r="EKU273" s="49"/>
      <c r="EKV273" s="49"/>
      <c r="EKX273" s="49"/>
      <c r="ELO273" s="49"/>
      <c r="ELT273" s="49"/>
      <c r="ELZ273" s="49"/>
      <c r="EMC273" s="49"/>
      <c r="EMF273" s="49"/>
      <c r="EMN273" s="49"/>
      <c r="ENJ273" s="49"/>
      <c r="ENK273" s="49"/>
      <c r="ENL273" s="49"/>
      <c r="ENM273" s="49"/>
      <c r="ENN273" s="49"/>
      <c r="ENO273" s="49"/>
      <c r="EOG273" s="49"/>
      <c r="EOH273" s="49"/>
      <c r="EOK273" s="49"/>
      <c r="EON273" s="49"/>
      <c r="EOP273" s="49"/>
      <c r="EOR273" s="49"/>
      <c r="EOU273" s="49"/>
      <c r="EOX273" s="49"/>
      <c r="EPA273" s="49"/>
      <c r="EPD273" s="49"/>
      <c r="EPG273" s="49"/>
      <c r="EPJ273" s="49"/>
      <c r="EPM273" s="49"/>
      <c r="EPP273" s="49"/>
      <c r="EPR273" s="49"/>
      <c r="EQE273" s="49"/>
      <c r="EQF273" s="49"/>
      <c r="EQG273" s="49"/>
      <c r="EQH273" s="49"/>
      <c r="EQI273" s="49"/>
      <c r="EQJ273" s="49"/>
      <c r="EQK273" s="49"/>
      <c r="EQL273" s="49"/>
      <c r="EQM273" s="49"/>
      <c r="EQN273" s="49"/>
      <c r="EQO273" s="49"/>
      <c r="EQP273" s="49"/>
      <c r="EQQ273" s="49"/>
      <c r="EQR273" s="49"/>
      <c r="EQS273" s="49"/>
      <c r="EQT273" s="49"/>
      <c r="EQU273" s="49"/>
      <c r="EQV273" s="49"/>
      <c r="EQW273" s="49"/>
      <c r="EQX273" s="49"/>
      <c r="EQY273" s="49"/>
      <c r="EQZ273" s="49"/>
      <c r="ERA273" s="49"/>
      <c r="ERB273" s="49"/>
      <c r="ERC273" s="49"/>
      <c r="ERD273" s="49"/>
      <c r="ERE273" s="49"/>
      <c r="ERF273" s="49"/>
      <c r="ERG273" s="49"/>
      <c r="ERH273" s="49"/>
      <c r="ERI273" s="49"/>
      <c r="ERJ273" s="49"/>
      <c r="ERK273" s="49"/>
      <c r="ERL273" s="49"/>
      <c r="ERM273" s="49"/>
      <c r="ERN273" s="49"/>
      <c r="ERO273" s="49"/>
      <c r="ERP273" s="49"/>
      <c r="ERQ273" s="49"/>
      <c r="ERR273" s="49"/>
      <c r="ERU273" s="49"/>
      <c r="ERX273" s="49"/>
      <c r="ESA273" s="49"/>
      <c r="ESD273" s="49"/>
      <c r="ESG273" s="49"/>
      <c r="ESJ273" s="49"/>
      <c r="ESS273" s="49"/>
      <c r="ESV273" s="49"/>
      <c r="ESY273" s="49"/>
      <c r="ETB273" s="49"/>
      <c r="ETK273" s="49"/>
      <c r="ETQ273" s="49"/>
      <c r="ETT273" s="49"/>
      <c r="ETW273" s="49"/>
      <c r="ETZ273" s="49"/>
      <c r="EUF273" s="49"/>
      <c r="EUI273" s="49"/>
      <c r="EUO273" s="49"/>
      <c r="EUQ273" s="49"/>
      <c r="EUR273" s="49"/>
      <c r="EUT273" s="49"/>
      <c r="EVK273" s="49"/>
      <c r="EVP273" s="49"/>
      <c r="EVV273" s="49"/>
      <c r="EVY273" s="49"/>
      <c r="EWB273" s="49"/>
      <c r="EWJ273" s="49"/>
      <c r="EXF273" s="49"/>
      <c r="EXG273" s="49"/>
      <c r="EXH273" s="49"/>
      <c r="EXI273" s="49"/>
      <c r="EXJ273" s="49"/>
      <c r="EXK273" s="49"/>
      <c r="EYC273" s="49"/>
      <c r="EYD273" s="49"/>
      <c r="EYG273" s="49"/>
      <c r="EYJ273" s="49"/>
      <c r="EYL273" s="49"/>
      <c r="EYN273" s="49"/>
      <c r="EYQ273" s="49"/>
      <c r="EYT273" s="49"/>
      <c r="EYW273" s="49"/>
      <c r="EYZ273" s="49"/>
      <c r="EZC273" s="49"/>
      <c r="EZF273" s="49"/>
      <c r="EZI273" s="49"/>
      <c r="EZL273" s="49"/>
      <c r="EZN273" s="49"/>
      <c r="FAA273" s="49"/>
      <c r="FAB273" s="49"/>
      <c r="FAC273" s="49"/>
      <c r="FAD273" s="49"/>
      <c r="FAE273" s="49"/>
      <c r="FAF273" s="49"/>
      <c r="FAG273" s="49"/>
      <c r="FAH273" s="49"/>
      <c r="FAI273" s="49"/>
      <c r="FAJ273" s="49"/>
      <c r="FAK273" s="49"/>
      <c r="FAL273" s="49"/>
      <c r="FAM273" s="49"/>
      <c r="FAN273" s="49"/>
      <c r="FAO273" s="49"/>
      <c r="FAP273" s="49"/>
      <c r="FAQ273" s="49"/>
      <c r="FAR273" s="49"/>
      <c r="FAS273" s="49"/>
      <c r="FAT273" s="49"/>
      <c r="FAU273" s="49"/>
      <c r="FAV273" s="49"/>
      <c r="FAW273" s="49"/>
      <c r="FAX273" s="49"/>
      <c r="FAY273" s="49"/>
      <c r="FAZ273" s="49"/>
      <c r="FBA273" s="49"/>
      <c r="FBB273" s="49"/>
      <c r="FBC273" s="49"/>
      <c r="FBD273" s="49"/>
      <c r="FBE273" s="49"/>
      <c r="FBF273" s="49"/>
      <c r="FBG273" s="49"/>
      <c r="FBH273" s="49"/>
      <c r="FBI273" s="49"/>
      <c r="FBJ273" s="49"/>
      <c r="FBK273" s="49"/>
      <c r="FBL273" s="49"/>
      <c r="FBM273" s="49"/>
      <c r="FBN273" s="49"/>
      <c r="FBQ273" s="49"/>
      <c r="FBT273" s="49"/>
      <c r="FBW273" s="49"/>
      <c r="FBZ273" s="49"/>
      <c r="FCC273" s="49"/>
      <c r="FCF273" s="49"/>
      <c r="FCO273" s="49"/>
      <c r="FCR273" s="49"/>
      <c r="FCU273" s="49"/>
      <c r="FCX273" s="49"/>
      <c r="FDG273" s="49"/>
      <c r="FDM273" s="49"/>
      <c r="FDP273" s="49"/>
      <c r="FDS273" s="49"/>
      <c r="FDV273" s="49"/>
      <c r="FEB273" s="49"/>
      <c r="FEE273" s="49"/>
      <c r="FEK273" s="49"/>
      <c r="FEM273" s="49"/>
      <c r="FEN273" s="49"/>
      <c r="FEP273" s="49"/>
      <c r="FFG273" s="49"/>
      <c r="FFL273" s="49"/>
      <c r="FFR273" s="49"/>
      <c r="FFU273" s="49"/>
      <c r="FFX273" s="49"/>
      <c r="FGF273" s="49"/>
      <c r="FHB273" s="49"/>
      <c r="FHC273" s="49"/>
      <c r="FHD273" s="49"/>
      <c r="FHE273" s="49"/>
      <c r="FHF273" s="49"/>
      <c r="FHG273" s="49"/>
      <c r="FHY273" s="49"/>
      <c r="FHZ273" s="49"/>
      <c r="FIC273" s="49"/>
      <c r="FIF273" s="49"/>
      <c r="FIH273" s="49"/>
      <c r="FIJ273" s="49"/>
      <c r="FIM273" s="49"/>
      <c r="FIP273" s="49"/>
      <c r="FIS273" s="49"/>
      <c r="FIV273" s="49"/>
      <c r="FIY273" s="49"/>
      <c r="FJB273" s="49"/>
      <c r="FJE273" s="49"/>
      <c r="FJH273" s="49"/>
      <c r="FJJ273" s="49"/>
      <c r="FJW273" s="49"/>
      <c r="FJX273" s="49"/>
      <c r="FJY273" s="49"/>
      <c r="FJZ273" s="49"/>
      <c r="FKA273" s="49"/>
      <c r="FKB273" s="49"/>
      <c r="FKC273" s="49"/>
      <c r="FKD273" s="49"/>
      <c r="FKE273" s="49"/>
      <c r="FKF273" s="49"/>
      <c r="FKG273" s="49"/>
      <c r="FKH273" s="49"/>
      <c r="FKI273" s="49"/>
      <c r="FKJ273" s="49"/>
      <c r="FKK273" s="49"/>
      <c r="FKL273" s="49"/>
      <c r="FKM273" s="49"/>
      <c r="FKN273" s="49"/>
      <c r="FKO273" s="49"/>
      <c r="FKP273" s="49"/>
      <c r="FKQ273" s="49"/>
      <c r="FKR273" s="49"/>
      <c r="FKS273" s="49"/>
      <c r="FKT273" s="49"/>
      <c r="FKU273" s="49"/>
      <c r="FKV273" s="49"/>
      <c r="FKW273" s="49"/>
      <c r="FKX273" s="49"/>
      <c r="FKY273" s="49"/>
      <c r="FKZ273" s="49"/>
      <c r="FLA273" s="49"/>
      <c r="FLB273" s="49"/>
      <c r="FLC273" s="49"/>
      <c r="FLD273" s="49"/>
      <c r="FLE273" s="49"/>
      <c r="FLF273" s="49"/>
      <c r="FLG273" s="49"/>
      <c r="FLH273" s="49"/>
      <c r="FLI273" s="49"/>
      <c r="FLJ273" s="49"/>
      <c r="FLM273" s="49"/>
      <c r="FLP273" s="49"/>
      <c r="FLS273" s="49"/>
      <c r="FLV273" s="49"/>
      <c r="FLY273" s="49"/>
      <c r="FMB273" s="49"/>
      <c r="FMK273" s="49"/>
      <c r="FMN273" s="49"/>
      <c r="FMQ273" s="49"/>
      <c r="FMT273" s="49"/>
      <c r="FNC273" s="49"/>
      <c r="FNI273" s="49"/>
      <c r="FNL273" s="49"/>
      <c r="FNO273" s="49"/>
      <c r="FNR273" s="49"/>
      <c r="FNX273" s="49"/>
      <c r="FOA273" s="49"/>
      <c r="FOG273" s="49"/>
      <c r="FOI273" s="49"/>
      <c r="FOJ273" s="49"/>
      <c r="FOL273" s="49"/>
      <c r="FPC273" s="49"/>
      <c r="FPH273" s="49"/>
      <c r="FPN273" s="49"/>
      <c r="FPQ273" s="49"/>
      <c r="FPT273" s="49"/>
      <c r="FQB273" s="49"/>
      <c r="FQX273" s="49"/>
      <c r="FQY273" s="49"/>
      <c r="FQZ273" s="49"/>
      <c r="FRA273" s="49"/>
      <c r="FRB273" s="49"/>
      <c r="FRC273" s="49"/>
      <c r="FRU273" s="49"/>
      <c r="FRV273" s="49"/>
      <c r="FRY273" s="49"/>
      <c r="FSB273" s="49"/>
      <c r="FSD273" s="49"/>
      <c r="FSF273" s="49"/>
      <c r="FSI273" s="49"/>
      <c r="FSL273" s="49"/>
      <c r="FSO273" s="49"/>
      <c r="FSR273" s="49"/>
      <c r="FSU273" s="49"/>
      <c r="FSX273" s="49"/>
      <c r="FTA273" s="49"/>
      <c r="FTD273" s="49"/>
      <c r="FTF273" s="49"/>
      <c r="FTS273" s="49"/>
      <c r="FTT273" s="49"/>
      <c r="FTU273" s="49"/>
      <c r="FTV273" s="49"/>
      <c r="FTW273" s="49"/>
      <c r="FTX273" s="49"/>
      <c r="FTY273" s="49"/>
      <c r="FTZ273" s="49"/>
      <c r="FUA273" s="49"/>
      <c r="FUB273" s="49"/>
      <c r="FUC273" s="49"/>
      <c r="FUD273" s="49"/>
      <c r="FUE273" s="49"/>
      <c r="FUF273" s="49"/>
      <c r="FUG273" s="49"/>
      <c r="FUH273" s="49"/>
      <c r="FUI273" s="49"/>
      <c r="FUJ273" s="49"/>
      <c r="FUK273" s="49"/>
      <c r="FUL273" s="49"/>
      <c r="FUM273" s="49"/>
      <c r="FUN273" s="49"/>
      <c r="FUO273" s="49"/>
      <c r="FUP273" s="49"/>
      <c r="FUQ273" s="49"/>
      <c r="FUR273" s="49"/>
      <c r="FUS273" s="49"/>
      <c r="FUT273" s="49"/>
      <c r="FUU273" s="49"/>
      <c r="FUV273" s="49"/>
      <c r="FUW273" s="49"/>
      <c r="FUX273" s="49"/>
      <c r="FUY273" s="49"/>
      <c r="FUZ273" s="49"/>
      <c r="FVA273" s="49"/>
      <c r="FVB273" s="49"/>
      <c r="FVC273" s="49"/>
      <c r="FVD273" s="49"/>
      <c r="FVE273" s="49"/>
      <c r="FVF273" s="49"/>
      <c r="FVI273" s="49"/>
      <c r="FVL273" s="49"/>
      <c r="FVO273" s="49"/>
      <c r="FVR273" s="49"/>
      <c r="FVU273" s="49"/>
      <c r="FVX273" s="49"/>
      <c r="FWG273" s="49"/>
      <c r="FWJ273" s="49"/>
      <c r="FWM273" s="49"/>
      <c r="FWP273" s="49"/>
      <c r="FWY273" s="49"/>
      <c r="FXE273" s="49"/>
      <c r="FXH273" s="49"/>
      <c r="FXK273" s="49"/>
      <c r="FXN273" s="49"/>
      <c r="FXT273" s="49"/>
      <c r="FXW273" s="49"/>
      <c r="FYC273" s="49"/>
      <c r="FYE273" s="49"/>
      <c r="FYF273" s="49"/>
      <c r="FYH273" s="49"/>
      <c r="FYY273" s="49"/>
      <c r="FZD273" s="49"/>
      <c r="FZJ273" s="49"/>
      <c r="FZM273" s="49"/>
      <c r="FZP273" s="49"/>
      <c r="FZX273" s="49"/>
      <c r="GAT273" s="49"/>
      <c r="GAU273" s="49"/>
      <c r="GAV273" s="49"/>
      <c r="GAW273" s="49"/>
      <c r="GAX273" s="49"/>
      <c r="GAY273" s="49"/>
      <c r="GBQ273" s="49"/>
      <c r="GBR273" s="49"/>
      <c r="GBU273" s="49"/>
      <c r="GBX273" s="49"/>
      <c r="GBZ273" s="49"/>
      <c r="GCB273" s="49"/>
      <c r="GCE273" s="49"/>
      <c r="GCH273" s="49"/>
      <c r="GCK273" s="49"/>
      <c r="GCN273" s="49"/>
      <c r="GCQ273" s="49"/>
      <c r="GCT273" s="49"/>
      <c r="GCW273" s="49"/>
      <c r="GCZ273" s="49"/>
      <c r="GDB273" s="49"/>
      <c r="GDO273" s="49"/>
      <c r="GDP273" s="49"/>
      <c r="GDQ273" s="49"/>
      <c r="GDR273" s="49"/>
      <c r="GDS273" s="49"/>
      <c r="GDT273" s="49"/>
      <c r="GDU273" s="49"/>
      <c r="GDV273" s="49"/>
      <c r="GDW273" s="49"/>
      <c r="GDX273" s="49"/>
      <c r="GDY273" s="49"/>
      <c r="GDZ273" s="49"/>
      <c r="GEA273" s="49"/>
      <c r="GEB273" s="49"/>
      <c r="GEC273" s="49"/>
      <c r="GED273" s="49"/>
      <c r="GEE273" s="49"/>
      <c r="GEF273" s="49"/>
      <c r="GEG273" s="49"/>
      <c r="GEH273" s="49"/>
      <c r="GEI273" s="49"/>
      <c r="GEJ273" s="49"/>
      <c r="GEK273" s="49"/>
      <c r="GEL273" s="49"/>
      <c r="GEM273" s="49"/>
      <c r="GEN273" s="49"/>
      <c r="GEO273" s="49"/>
      <c r="GEP273" s="49"/>
      <c r="GEQ273" s="49"/>
      <c r="GER273" s="49"/>
      <c r="GES273" s="49"/>
      <c r="GET273" s="49"/>
      <c r="GEU273" s="49"/>
      <c r="GEV273" s="49"/>
      <c r="GEW273" s="49"/>
      <c r="GEX273" s="49"/>
      <c r="GEY273" s="49"/>
      <c r="GEZ273" s="49"/>
      <c r="GFA273" s="49"/>
      <c r="GFB273" s="49"/>
      <c r="GFE273" s="49"/>
      <c r="GFH273" s="49"/>
      <c r="GFK273" s="49"/>
      <c r="GFN273" s="49"/>
      <c r="GFQ273" s="49"/>
      <c r="GFT273" s="49"/>
      <c r="GGC273" s="49"/>
      <c r="GGF273" s="49"/>
      <c r="GGI273" s="49"/>
      <c r="GGL273" s="49"/>
      <c r="GGU273" s="49"/>
      <c r="GHA273" s="49"/>
      <c r="GHD273" s="49"/>
      <c r="GHG273" s="49"/>
      <c r="GHJ273" s="49"/>
      <c r="GHP273" s="49"/>
      <c r="GHS273" s="49"/>
      <c r="GHY273" s="49"/>
      <c r="GIA273" s="49"/>
      <c r="GIB273" s="49"/>
      <c r="GID273" s="49"/>
      <c r="GIU273" s="49"/>
      <c r="GIZ273" s="49"/>
      <c r="GJF273" s="49"/>
      <c r="GJI273" s="49"/>
      <c r="GJL273" s="49"/>
      <c r="GJT273" s="49"/>
      <c r="GKP273" s="49"/>
      <c r="GKQ273" s="49"/>
      <c r="GKR273" s="49"/>
      <c r="GKS273" s="49"/>
      <c r="GKT273" s="49"/>
      <c r="GKU273" s="49"/>
      <c r="GLM273" s="49"/>
      <c r="GLN273" s="49"/>
      <c r="GLQ273" s="49"/>
      <c r="GLT273" s="49"/>
      <c r="GLV273" s="49"/>
      <c r="GLX273" s="49"/>
      <c r="GMA273" s="49"/>
      <c r="GMD273" s="49"/>
      <c r="GMG273" s="49"/>
      <c r="GMJ273" s="49"/>
      <c r="GMM273" s="49"/>
      <c r="GMP273" s="49"/>
      <c r="GMS273" s="49"/>
      <c r="GMV273" s="49"/>
      <c r="GMX273" s="49"/>
      <c r="GNK273" s="49"/>
      <c r="GNL273" s="49"/>
      <c r="GNM273" s="49"/>
      <c r="GNN273" s="49"/>
      <c r="GNO273" s="49"/>
      <c r="GNP273" s="49"/>
      <c r="GNQ273" s="49"/>
      <c r="GNR273" s="49"/>
      <c r="GNS273" s="49"/>
      <c r="GNT273" s="49"/>
      <c r="GNU273" s="49"/>
      <c r="GNV273" s="49"/>
      <c r="GNW273" s="49"/>
      <c r="GNX273" s="49"/>
      <c r="GNY273" s="49"/>
      <c r="GNZ273" s="49"/>
      <c r="GOA273" s="49"/>
      <c r="GOB273" s="49"/>
      <c r="GOC273" s="49"/>
      <c r="GOD273" s="49"/>
      <c r="GOE273" s="49"/>
      <c r="GOF273" s="49"/>
      <c r="GOG273" s="49"/>
      <c r="GOH273" s="49"/>
      <c r="GOI273" s="49"/>
      <c r="GOJ273" s="49"/>
      <c r="GOK273" s="49"/>
      <c r="GOL273" s="49"/>
      <c r="GOM273" s="49"/>
      <c r="GON273" s="49"/>
      <c r="GOO273" s="49"/>
      <c r="GOP273" s="49"/>
      <c r="GOQ273" s="49"/>
      <c r="GOR273" s="49"/>
      <c r="GOS273" s="49"/>
      <c r="GOT273" s="49"/>
      <c r="GOU273" s="49"/>
      <c r="GOV273" s="49"/>
      <c r="GOW273" s="49"/>
      <c r="GOX273" s="49"/>
      <c r="GPA273" s="49"/>
      <c r="GPD273" s="49"/>
      <c r="GPG273" s="49"/>
      <c r="GPJ273" s="49"/>
      <c r="GPM273" s="49"/>
      <c r="GPP273" s="49"/>
      <c r="GPY273" s="49"/>
      <c r="GQB273" s="49"/>
      <c r="GQE273" s="49"/>
      <c r="GQH273" s="49"/>
      <c r="GQQ273" s="49"/>
      <c r="GQW273" s="49"/>
      <c r="GQZ273" s="49"/>
      <c r="GRC273" s="49"/>
      <c r="GRF273" s="49"/>
      <c r="GRL273" s="49"/>
      <c r="GRO273" s="49"/>
      <c r="GRU273" s="49"/>
      <c r="GRW273" s="49"/>
      <c r="GRX273" s="49"/>
      <c r="GRZ273" s="49"/>
      <c r="GSQ273" s="49"/>
      <c r="GSV273" s="49"/>
      <c r="GTB273" s="49"/>
      <c r="GTE273" s="49"/>
      <c r="GTH273" s="49"/>
      <c r="GTP273" s="49"/>
      <c r="GUL273" s="49"/>
      <c r="GUM273" s="49"/>
      <c r="GUN273" s="49"/>
      <c r="GUO273" s="49"/>
      <c r="GUP273" s="49"/>
      <c r="GUQ273" s="49"/>
      <c r="GVI273" s="49"/>
      <c r="GVJ273" s="49"/>
      <c r="GVM273" s="49"/>
      <c r="GVP273" s="49"/>
      <c r="GVR273" s="49"/>
      <c r="GVT273" s="49"/>
      <c r="GVW273" s="49"/>
      <c r="GVZ273" s="49"/>
      <c r="GWC273" s="49"/>
      <c r="GWF273" s="49"/>
      <c r="GWI273" s="49"/>
      <c r="GWL273" s="49"/>
      <c r="GWO273" s="49"/>
      <c r="GWR273" s="49"/>
      <c r="GWT273" s="49"/>
      <c r="GXG273" s="49"/>
      <c r="GXH273" s="49"/>
      <c r="GXI273" s="49"/>
      <c r="GXJ273" s="49"/>
      <c r="GXK273" s="49"/>
      <c r="GXL273" s="49"/>
      <c r="GXM273" s="49"/>
      <c r="GXN273" s="49"/>
      <c r="GXO273" s="49"/>
      <c r="GXP273" s="49"/>
      <c r="GXQ273" s="49"/>
      <c r="GXR273" s="49"/>
      <c r="GXS273" s="49"/>
      <c r="GXT273" s="49"/>
      <c r="GXU273" s="49"/>
      <c r="GXV273" s="49"/>
      <c r="GXW273" s="49"/>
      <c r="GXX273" s="49"/>
      <c r="GXY273" s="49"/>
      <c r="GXZ273" s="49"/>
      <c r="GYA273" s="49"/>
      <c r="GYB273" s="49"/>
      <c r="GYC273" s="49"/>
      <c r="GYD273" s="49"/>
      <c r="GYE273" s="49"/>
      <c r="GYF273" s="49"/>
      <c r="GYG273" s="49"/>
      <c r="GYH273" s="49"/>
      <c r="GYI273" s="49"/>
      <c r="GYJ273" s="49"/>
      <c r="GYK273" s="49"/>
      <c r="GYL273" s="49"/>
      <c r="GYM273" s="49"/>
      <c r="GYN273" s="49"/>
      <c r="GYO273" s="49"/>
      <c r="GYP273" s="49"/>
      <c r="GYQ273" s="49"/>
      <c r="GYR273" s="49"/>
      <c r="GYS273" s="49"/>
      <c r="GYT273" s="49"/>
      <c r="GYW273" s="49"/>
      <c r="GYZ273" s="49"/>
      <c r="GZC273" s="49"/>
      <c r="GZF273" s="49"/>
      <c r="GZI273" s="49"/>
      <c r="GZL273" s="49"/>
      <c r="GZU273" s="49"/>
      <c r="GZX273" s="49"/>
      <c r="HAA273" s="49"/>
      <c r="HAD273" s="49"/>
      <c r="HAM273" s="49"/>
      <c r="HAS273" s="49"/>
      <c r="HAV273" s="49"/>
      <c r="HAY273" s="49"/>
      <c r="HBB273" s="49"/>
      <c r="HBH273" s="49"/>
      <c r="HBK273" s="49"/>
      <c r="HBQ273" s="49"/>
      <c r="HBS273" s="49"/>
      <c r="HBT273" s="49"/>
      <c r="HBV273" s="49"/>
      <c r="HCM273" s="49"/>
      <c r="HCR273" s="49"/>
      <c r="HCX273" s="49"/>
      <c r="HDA273" s="49"/>
      <c r="HDD273" s="49"/>
      <c r="HDL273" s="49"/>
      <c r="HEH273" s="49"/>
      <c r="HEI273" s="49"/>
      <c r="HEJ273" s="49"/>
      <c r="HEK273" s="49"/>
      <c r="HEL273" s="49"/>
      <c r="HEM273" s="49"/>
      <c r="HFE273" s="49"/>
      <c r="HFF273" s="49"/>
      <c r="HFI273" s="49"/>
      <c r="HFL273" s="49"/>
      <c r="HFN273" s="49"/>
      <c r="HFP273" s="49"/>
      <c r="HFS273" s="49"/>
      <c r="HFV273" s="49"/>
      <c r="HFY273" s="49"/>
      <c r="HGB273" s="49"/>
      <c r="HGE273" s="49"/>
      <c r="HGH273" s="49"/>
      <c r="HGK273" s="49"/>
      <c r="HGN273" s="49"/>
      <c r="HGP273" s="49"/>
      <c r="HHC273" s="49"/>
      <c r="HHD273" s="49"/>
      <c r="HHE273" s="49"/>
      <c r="HHF273" s="49"/>
      <c r="HHG273" s="49"/>
      <c r="HHH273" s="49"/>
      <c r="HHI273" s="49"/>
      <c r="HHJ273" s="49"/>
      <c r="HHK273" s="49"/>
      <c r="HHL273" s="49"/>
      <c r="HHM273" s="49"/>
      <c r="HHN273" s="49"/>
      <c r="HHO273" s="49"/>
      <c r="HHP273" s="49"/>
      <c r="HHQ273" s="49"/>
      <c r="HHR273" s="49"/>
      <c r="HHS273" s="49"/>
      <c r="HHT273" s="49"/>
      <c r="HHU273" s="49"/>
      <c r="HHV273" s="49"/>
      <c r="HHW273" s="49"/>
      <c r="HHX273" s="49"/>
      <c r="HHY273" s="49"/>
      <c r="HHZ273" s="49"/>
      <c r="HIA273" s="49"/>
      <c r="HIB273" s="49"/>
      <c r="HIC273" s="49"/>
      <c r="HID273" s="49"/>
      <c r="HIE273" s="49"/>
      <c r="HIF273" s="49"/>
      <c r="HIG273" s="49"/>
      <c r="HIH273" s="49"/>
      <c r="HII273" s="49"/>
      <c r="HIJ273" s="49"/>
      <c r="HIK273" s="49"/>
      <c r="HIL273" s="49"/>
      <c r="HIM273" s="49"/>
      <c r="HIN273" s="49"/>
      <c r="HIO273" s="49"/>
      <c r="HIP273" s="49"/>
      <c r="HIS273" s="49"/>
      <c r="HIV273" s="49"/>
      <c r="HIY273" s="49"/>
      <c r="HJB273" s="49"/>
      <c r="HJE273" s="49"/>
      <c r="HJH273" s="49"/>
      <c r="HJQ273" s="49"/>
      <c r="HJT273" s="49"/>
      <c r="HJW273" s="49"/>
      <c r="HJZ273" s="49"/>
      <c r="HKI273" s="49"/>
      <c r="HKO273" s="49"/>
      <c r="HKR273" s="49"/>
      <c r="HKU273" s="49"/>
      <c r="HKX273" s="49"/>
      <c r="HLD273" s="49"/>
      <c r="HLG273" s="49"/>
      <c r="HLM273" s="49"/>
      <c r="HLO273" s="49"/>
      <c r="HLP273" s="49"/>
      <c r="HLR273" s="49"/>
      <c r="HMI273" s="49"/>
      <c r="HMN273" s="49"/>
      <c r="HMT273" s="49"/>
      <c r="HMW273" s="49"/>
      <c r="HMZ273" s="49"/>
      <c r="HNH273" s="49"/>
      <c r="HOD273" s="49"/>
      <c r="HOE273" s="49"/>
      <c r="HOF273" s="49"/>
      <c r="HOG273" s="49"/>
      <c r="HOH273" s="49"/>
      <c r="HOI273" s="49"/>
      <c r="HPA273" s="49"/>
      <c r="HPB273" s="49"/>
      <c r="HPE273" s="49"/>
      <c r="HPH273" s="49"/>
      <c r="HPJ273" s="49"/>
      <c r="HPL273" s="49"/>
      <c r="HPO273" s="49"/>
      <c r="HPR273" s="49"/>
      <c r="HPU273" s="49"/>
      <c r="HPX273" s="49"/>
      <c r="HQA273" s="49"/>
      <c r="HQD273" s="49"/>
      <c r="HQG273" s="49"/>
      <c r="HQJ273" s="49"/>
      <c r="HQL273" s="49"/>
      <c r="HQY273" s="49"/>
      <c r="HQZ273" s="49"/>
      <c r="HRA273" s="49"/>
      <c r="HRB273" s="49"/>
      <c r="HRC273" s="49"/>
      <c r="HRD273" s="49"/>
      <c r="HRE273" s="49"/>
      <c r="HRF273" s="49"/>
      <c r="HRG273" s="49"/>
      <c r="HRH273" s="49"/>
      <c r="HRI273" s="49"/>
      <c r="HRJ273" s="49"/>
      <c r="HRK273" s="49"/>
      <c r="HRL273" s="49"/>
      <c r="HRM273" s="49"/>
      <c r="HRN273" s="49"/>
      <c r="HRO273" s="49"/>
      <c r="HRP273" s="49"/>
      <c r="HRQ273" s="49"/>
      <c r="HRR273" s="49"/>
      <c r="HRS273" s="49"/>
      <c r="HRT273" s="49"/>
      <c r="HRU273" s="49"/>
      <c r="HRV273" s="49"/>
      <c r="HRW273" s="49"/>
      <c r="HRX273" s="49"/>
      <c r="HRY273" s="49"/>
      <c r="HRZ273" s="49"/>
      <c r="HSA273" s="49"/>
      <c r="HSB273" s="49"/>
      <c r="HSC273" s="49"/>
      <c r="HSD273" s="49"/>
      <c r="HSE273" s="49"/>
      <c r="HSF273" s="49"/>
      <c r="HSG273" s="49"/>
      <c r="HSH273" s="49"/>
      <c r="HSI273" s="49"/>
      <c r="HSJ273" s="49"/>
      <c r="HSK273" s="49"/>
      <c r="HSL273" s="49"/>
      <c r="HSO273" s="49"/>
      <c r="HSR273" s="49"/>
      <c r="HSU273" s="49"/>
      <c r="HSX273" s="49"/>
      <c r="HTA273" s="49"/>
      <c r="HTD273" s="49"/>
      <c r="HTM273" s="49"/>
      <c r="HTP273" s="49"/>
      <c r="HTS273" s="49"/>
      <c r="HTV273" s="49"/>
      <c r="HUE273" s="49"/>
      <c r="HUK273" s="49"/>
      <c r="HUN273" s="49"/>
      <c r="HUQ273" s="49"/>
      <c r="HUT273" s="49"/>
      <c r="HUZ273" s="49"/>
      <c r="HVC273" s="49"/>
      <c r="HVI273" s="49"/>
      <c r="HVK273" s="49"/>
      <c r="HVL273" s="49"/>
      <c r="HVN273" s="49"/>
      <c r="HWE273" s="49"/>
      <c r="HWJ273" s="49"/>
      <c r="HWP273" s="49"/>
      <c r="HWS273" s="49"/>
      <c r="HWV273" s="49"/>
      <c r="HXD273" s="49"/>
      <c r="HXZ273" s="49"/>
      <c r="HYA273" s="49"/>
      <c r="HYB273" s="49"/>
      <c r="HYC273" s="49"/>
      <c r="HYD273" s="49"/>
      <c r="HYE273" s="49"/>
      <c r="HYW273" s="49"/>
      <c r="HYX273" s="49"/>
      <c r="HZA273" s="49"/>
      <c r="HZD273" s="49"/>
      <c r="HZF273" s="49"/>
      <c r="HZH273" s="49"/>
      <c r="HZK273" s="49"/>
      <c r="HZN273" s="49"/>
      <c r="HZQ273" s="49"/>
      <c r="HZT273" s="49"/>
      <c r="HZW273" s="49"/>
      <c r="HZZ273" s="49"/>
      <c r="IAC273" s="49"/>
      <c r="IAF273" s="49"/>
      <c r="IAH273" s="49"/>
      <c r="IAU273" s="49"/>
      <c r="IAV273" s="49"/>
      <c r="IAW273" s="49"/>
      <c r="IAX273" s="49"/>
      <c r="IAY273" s="49"/>
      <c r="IAZ273" s="49"/>
      <c r="IBA273" s="49"/>
      <c r="IBB273" s="49"/>
      <c r="IBC273" s="49"/>
      <c r="IBD273" s="49"/>
      <c r="IBE273" s="49"/>
      <c r="IBF273" s="49"/>
      <c r="IBG273" s="49"/>
      <c r="IBH273" s="49"/>
      <c r="IBI273" s="49"/>
      <c r="IBJ273" s="49"/>
      <c r="IBK273" s="49"/>
      <c r="IBL273" s="49"/>
      <c r="IBM273" s="49"/>
      <c r="IBN273" s="49"/>
      <c r="IBO273" s="49"/>
      <c r="IBP273" s="49"/>
      <c r="IBQ273" s="49"/>
      <c r="IBR273" s="49"/>
      <c r="IBS273" s="49"/>
      <c r="IBT273" s="49"/>
      <c r="IBU273" s="49"/>
      <c r="IBV273" s="49"/>
      <c r="IBW273" s="49"/>
      <c r="IBX273" s="49"/>
      <c r="IBY273" s="49"/>
      <c r="IBZ273" s="49"/>
      <c r="ICA273" s="49"/>
      <c r="ICB273" s="49"/>
      <c r="ICC273" s="49"/>
      <c r="ICD273" s="49"/>
      <c r="ICE273" s="49"/>
      <c r="ICF273" s="49"/>
      <c r="ICG273" s="49"/>
      <c r="ICH273" s="49"/>
      <c r="ICK273" s="49"/>
      <c r="ICN273" s="49"/>
      <c r="ICQ273" s="49"/>
      <c r="ICT273" s="49"/>
      <c r="ICW273" s="49"/>
      <c r="ICZ273" s="49"/>
      <c r="IDI273" s="49"/>
      <c r="IDL273" s="49"/>
      <c r="IDO273" s="49"/>
      <c r="IDR273" s="49"/>
      <c r="IEA273" s="49"/>
      <c r="IEG273" s="49"/>
      <c r="IEJ273" s="49"/>
      <c r="IEM273" s="49"/>
      <c r="IEP273" s="49"/>
      <c r="IEV273" s="49"/>
      <c r="IEY273" s="49"/>
      <c r="IFE273" s="49"/>
      <c r="IFG273" s="49"/>
      <c r="IFH273" s="49"/>
      <c r="IFJ273" s="49"/>
      <c r="IGA273" s="49"/>
      <c r="IGF273" s="49"/>
      <c r="IGL273" s="49"/>
      <c r="IGO273" s="49"/>
      <c r="IGR273" s="49"/>
      <c r="IGZ273" s="49"/>
      <c r="IHV273" s="49"/>
      <c r="IHW273" s="49"/>
      <c r="IHX273" s="49"/>
      <c r="IHY273" s="49"/>
      <c r="IHZ273" s="49"/>
      <c r="IIA273" s="49"/>
      <c r="IIS273" s="49"/>
      <c r="IIT273" s="49"/>
      <c r="IIW273" s="49"/>
      <c r="IIZ273" s="49"/>
      <c r="IJB273" s="49"/>
      <c r="IJD273" s="49"/>
      <c r="IJG273" s="49"/>
      <c r="IJJ273" s="49"/>
      <c r="IJM273" s="49"/>
      <c r="IJP273" s="49"/>
      <c r="IJS273" s="49"/>
      <c r="IJV273" s="49"/>
      <c r="IJY273" s="49"/>
      <c r="IKB273" s="49"/>
      <c r="IKD273" s="49"/>
      <c r="IKQ273" s="49"/>
      <c r="IKR273" s="49"/>
      <c r="IKS273" s="49"/>
      <c r="IKT273" s="49"/>
      <c r="IKU273" s="49"/>
      <c r="IKV273" s="49"/>
      <c r="IKW273" s="49"/>
      <c r="IKX273" s="49"/>
      <c r="IKY273" s="49"/>
      <c r="IKZ273" s="49"/>
      <c r="ILA273" s="49"/>
      <c r="ILB273" s="49"/>
      <c r="ILC273" s="49"/>
      <c r="ILD273" s="49"/>
      <c r="ILE273" s="49"/>
      <c r="ILF273" s="49"/>
      <c r="ILG273" s="49"/>
      <c r="ILH273" s="49"/>
      <c r="ILI273" s="49"/>
      <c r="ILJ273" s="49"/>
      <c r="ILK273" s="49"/>
      <c r="ILL273" s="49"/>
      <c r="ILM273" s="49"/>
      <c r="ILN273" s="49"/>
      <c r="ILO273" s="49"/>
      <c r="ILP273" s="49"/>
      <c r="ILQ273" s="49"/>
      <c r="ILR273" s="49"/>
      <c r="ILS273" s="49"/>
      <c r="ILT273" s="49"/>
      <c r="ILU273" s="49"/>
      <c r="ILV273" s="49"/>
      <c r="ILW273" s="49"/>
      <c r="ILX273" s="49"/>
      <c r="ILY273" s="49"/>
      <c r="ILZ273" s="49"/>
      <c r="IMA273" s="49"/>
      <c r="IMB273" s="49"/>
      <c r="IMC273" s="49"/>
      <c r="IMD273" s="49"/>
      <c r="IMG273" s="49"/>
      <c r="IMJ273" s="49"/>
      <c r="IMM273" s="49"/>
      <c r="IMP273" s="49"/>
      <c r="IMS273" s="49"/>
      <c r="IMV273" s="49"/>
      <c r="INE273" s="49"/>
      <c r="INH273" s="49"/>
      <c r="INK273" s="49"/>
      <c r="INN273" s="49"/>
      <c r="INW273" s="49"/>
      <c r="IOC273" s="49"/>
      <c r="IOF273" s="49"/>
      <c r="IOI273" s="49"/>
      <c r="IOL273" s="49"/>
      <c r="IOR273" s="49"/>
      <c r="IOU273" s="49"/>
      <c r="IPA273" s="49"/>
      <c r="IPC273" s="49"/>
      <c r="IPD273" s="49"/>
      <c r="IPF273" s="49"/>
      <c r="IPW273" s="49"/>
      <c r="IQB273" s="49"/>
      <c r="IQH273" s="49"/>
      <c r="IQK273" s="49"/>
      <c r="IQN273" s="49"/>
      <c r="IQV273" s="49"/>
      <c r="IRR273" s="49"/>
      <c r="IRS273" s="49"/>
      <c r="IRT273" s="49"/>
      <c r="IRU273" s="49"/>
      <c r="IRV273" s="49"/>
      <c r="IRW273" s="49"/>
      <c r="ISO273" s="49"/>
      <c r="ISP273" s="49"/>
      <c r="ISS273" s="49"/>
      <c r="ISV273" s="49"/>
      <c r="ISX273" s="49"/>
      <c r="ISZ273" s="49"/>
      <c r="ITC273" s="49"/>
      <c r="ITF273" s="49"/>
      <c r="ITI273" s="49"/>
      <c r="ITL273" s="49"/>
      <c r="ITO273" s="49"/>
      <c r="ITR273" s="49"/>
      <c r="ITU273" s="49"/>
      <c r="ITX273" s="49"/>
      <c r="ITZ273" s="49"/>
      <c r="IUM273" s="49"/>
      <c r="IUN273" s="49"/>
      <c r="IUO273" s="49"/>
      <c r="IUP273" s="49"/>
      <c r="IUQ273" s="49"/>
      <c r="IUR273" s="49"/>
      <c r="IUS273" s="49"/>
      <c r="IUT273" s="49"/>
      <c r="IUU273" s="49"/>
      <c r="IUV273" s="49"/>
      <c r="IUW273" s="49"/>
      <c r="IUX273" s="49"/>
      <c r="IUY273" s="49"/>
      <c r="IUZ273" s="49"/>
      <c r="IVA273" s="49"/>
      <c r="IVB273" s="49"/>
      <c r="IVC273" s="49"/>
      <c r="IVD273" s="49"/>
      <c r="IVE273" s="49"/>
      <c r="IVF273" s="49"/>
      <c r="IVG273" s="49"/>
      <c r="IVH273" s="49"/>
      <c r="IVI273" s="49"/>
      <c r="IVJ273" s="49"/>
      <c r="IVK273" s="49"/>
      <c r="IVL273" s="49"/>
      <c r="IVM273" s="49"/>
      <c r="IVN273" s="49"/>
      <c r="IVO273" s="49"/>
      <c r="IVP273" s="49"/>
      <c r="IVQ273" s="49"/>
      <c r="IVR273" s="49"/>
      <c r="IVS273" s="49"/>
      <c r="IVT273" s="49"/>
      <c r="IVU273" s="49"/>
      <c r="IVV273" s="49"/>
      <c r="IVW273" s="49"/>
      <c r="IVX273" s="49"/>
      <c r="IVY273" s="49"/>
      <c r="IVZ273" s="49"/>
      <c r="IWC273" s="49"/>
      <c r="IWF273" s="49"/>
      <c r="IWI273" s="49"/>
      <c r="IWL273" s="49"/>
      <c r="IWO273" s="49"/>
      <c r="IWR273" s="49"/>
      <c r="IXA273" s="49"/>
      <c r="IXD273" s="49"/>
      <c r="IXG273" s="49"/>
      <c r="IXJ273" s="49"/>
      <c r="IXS273" s="49"/>
      <c r="IXY273" s="49"/>
      <c r="IYB273" s="49"/>
      <c r="IYE273" s="49"/>
      <c r="IYH273" s="49"/>
      <c r="IYN273" s="49"/>
      <c r="IYQ273" s="49"/>
      <c r="IYW273" s="49"/>
      <c r="IYY273" s="49"/>
      <c r="IYZ273" s="49"/>
      <c r="IZB273" s="49"/>
      <c r="IZS273" s="49"/>
      <c r="IZX273" s="49"/>
      <c r="JAD273" s="49"/>
      <c r="JAG273" s="49"/>
      <c r="JAJ273" s="49"/>
      <c r="JAR273" s="49"/>
      <c r="JBN273" s="49"/>
      <c r="JBO273" s="49"/>
      <c r="JBP273" s="49"/>
      <c r="JBQ273" s="49"/>
      <c r="JBR273" s="49"/>
      <c r="JBS273" s="49"/>
      <c r="JCK273" s="49"/>
      <c r="JCL273" s="49"/>
      <c r="JCO273" s="49"/>
      <c r="JCR273" s="49"/>
      <c r="JCT273" s="49"/>
      <c r="JCV273" s="49"/>
      <c r="JCY273" s="49"/>
      <c r="JDB273" s="49"/>
      <c r="JDE273" s="49"/>
      <c r="JDH273" s="49"/>
      <c r="JDK273" s="49"/>
      <c r="JDN273" s="49"/>
      <c r="JDQ273" s="49"/>
      <c r="JDT273" s="49"/>
      <c r="JDV273" s="49"/>
      <c r="JEI273" s="49"/>
      <c r="JEJ273" s="49"/>
      <c r="JEK273" s="49"/>
      <c r="JEL273" s="49"/>
      <c r="JEM273" s="49"/>
      <c r="JEN273" s="49"/>
      <c r="JEO273" s="49"/>
      <c r="JEP273" s="49"/>
      <c r="JEQ273" s="49"/>
      <c r="JER273" s="49"/>
      <c r="JES273" s="49"/>
      <c r="JET273" s="49"/>
      <c r="JEU273" s="49"/>
      <c r="JEV273" s="49"/>
      <c r="JEW273" s="49"/>
      <c r="JEX273" s="49"/>
      <c r="JEY273" s="49"/>
      <c r="JEZ273" s="49"/>
      <c r="JFA273" s="49"/>
      <c r="JFB273" s="49"/>
      <c r="JFC273" s="49"/>
      <c r="JFD273" s="49"/>
      <c r="JFE273" s="49"/>
      <c r="JFF273" s="49"/>
      <c r="JFG273" s="49"/>
      <c r="JFH273" s="49"/>
      <c r="JFI273" s="49"/>
      <c r="JFJ273" s="49"/>
      <c r="JFK273" s="49"/>
      <c r="JFL273" s="49"/>
      <c r="JFM273" s="49"/>
      <c r="JFN273" s="49"/>
      <c r="JFO273" s="49"/>
      <c r="JFP273" s="49"/>
      <c r="JFQ273" s="49"/>
      <c r="JFR273" s="49"/>
      <c r="JFS273" s="49"/>
      <c r="JFT273" s="49"/>
      <c r="JFU273" s="49"/>
      <c r="JFV273" s="49"/>
      <c r="JFY273" s="49"/>
      <c r="JGB273" s="49"/>
      <c r="JGE273" s="49"/>
      <c r="JGH273" s="49"/>
      <c r="JGK273" s="49"/>
      <c r="JGN273" s="49"/>
      <c r="JGW273" s="49"/>
      <c r="JGZ273" s="49"/>
      <c r="JHC273" s="49"/>
      <c r="JHF273" s="49"/>
      <c r="JHO273" s="49"/>
      <c r="JHU273" s="49"/>
      <c r="JHX273" s="49"/>
      <c r="JIA273" s="49"/>
      <c r="JID273" s="49"/>
      <c r="JIJ273" s="49"/>
      <c r="JIM273" s="49"/>
      <c r="JIS273" s="49"/>
      <c r="JIU273" s="49"/>
      <c r="JIV273" s="49"/>
      <c r="JIX273" s="49"/>
      <c r="JJO273" s="49"/>
      <c r="JJT273" s="49"/>
      <c r="JJZ273" s="49"/>
      <c r="JKC273" s="49"/>
      <c r="JKF273" s="49"/>
      <c r="JKN273" s="49"/>
      <c r="JLJ273" s="49"/>
      <c r="JLK273" s="49"/>
      <c r="JLL273" s="49"/>
      <c r="JLM273" s="49"/>
      <c r="JLN273" s="49"/>
      <c r="JLO273" s="49"/>
      <c r="JMG273" s="49"/>
      <c r="JMH273" s="49"/>
      <c r="JMK273" s="49"/>
      <c r="JMN273" s="49"/>
      <c r="JMP273" s="49"/>
      <c r="JMR273" s="49"/>
      <c r="JMU273" s="49"/>
      <c r="JMX273" s="49"/>
      <c r="JNA273" s="49"/>
      <c r="JND273" s="49"/>
      <c r="JNG273" s="49"/>
      <c r="JNJ273" s="49"/>
      <c r="JNM273" s="49"/>
      <c r="JNP273" s="49"/>
      <c r="JNR273" s="49"/>
      <c r="JOE273" s="49"/>
      <c r="JOF273" s="49"/>
      <c r="JOG273" s="49"/>
      <c r="JOH273" s="49"/>
      <c r="JOI273" s="49"/>
      <c r="JOJ273" s="49"/>
      <c r="JOK273" s="49"/>
      <c r="JOL273" s="49"/>
      <c r="JOM273" s="49"/>
      <c r="JON273" s="49"/>
      <c r="JOO273" s="49"/>
      <c r="JOP273" s="49"/>
      <c r="JOQ273" s="49"/>
      <c r="JOR273" s="49"/>
      <c r="JOS273" s="49"/>
      <c r="JOT273" s="49"/>
      <c r="JOU273" s="49"/>
      <c r="JOV273" s="49"/>
      <c r="JOW273" s="49"/>
      <c r="JOX273" s="49"/>
      <c r="JOY273" s="49"/>
      <c r="JOZ273" s="49"/>
      <c r="JPA273" s="49"/>
      <c r="JPB273" s="49"/>
      <c r="JPC273" s="49"/>
      <c r="JPD273" s="49"/>
      <c r="JPE273" s="49"/>
      <c r="JPF273" s="49"/>
      <c r="JPG273" s="49"/>
      <c r="JPH273" s="49"/>
      <c r="JPI273" s="49"/>
      <c r="JPJ273" s="49"/>
      <c r="JPK273" s="49"/>
      <c r="JPL273" s="49"/>
      <c r="JPM273" s="49"/>
      <c r="JPN273" s="49"/>
      <c r="JPO273" s="49"/>
      <c r="JPP273" s="49"/>
      <c r="JPQ273" s="49"/>
      <c r="JPR273" s="49"/>
      <c r="JPU273" s="49"/>
      <c r="JPX273" s="49"/>
      <c r="JQA273" s="49"/>
      <c r="JQD273" s="49"/>
      <c r="JQG273" s="49"/>
      <c r="JQJ273" s="49"/>
      <c r="JQS273" s="49"/>
      <c r="JQV273" s="49"/>
      <c r="JQY273" s="49"/>
      <c r="JRB273" s="49"/>
      <c r="JRK273" s="49"/>
      <c r="JRQ273" s="49"/>
      <c r="JRT273" s="49"/>
      <c r="JRW273" s="49"/>
      <c r="JRZ273" s="49"/>
      <c r="JSF273" s="49"/>
      <c r="JSI273" s="49"/>
      <c r="JSO273" s="49"/>
      <c r="JSQ273" s="49"/>
      <c r="JSR273" s="49"/>
      <c r="JST273" s="49"/>
      <c r="JTK273" s="49"/>
      <c r="JTP273" s="49"/>
      <c r="JTV273" s="49"/>
      <c r="JTY273" s="49"/>
      <c r="JUB273" s="49"/>
      <c r="JUJ273" s="49"/>
      <c r="JVF273" s="49"/>
      <c r="JVG273" s="49"/>
      <c r="JVH273" s="49"/>
      <c r="JVI273" s="49"/>
      <c r="JVJ273" s="49"/>
      <c r="JVK273" s="49"/>
      <c r="JWC273" s="49"/>
      <c r="JWD273" s="49"/>
      <c r="JWG273" s="49"/>
      <c r="JWJ273" s="49"/>
      <c r="JWL273" s="49"/>
      <c r="JWN273" s="49"/>
      <c r="JWQ273" s="49"/>
      <c r="JWT273" s="49"/>
      <c r="JWW273" s="49"/>
      <c r="JWZ273" s="49"/>
      <c r="JXC273" s="49"/>
      <c r="JXF273" s="49"/>
      <c r="JXI273" s="49"/>
      <c r="JXL273" s="49"/>
      <c r="JXN273" s="49"/>
      <c r="JYA273" s="49"/>
      <c r="JYB273" s="49"/>
      <c r="JYC273" s="49"/>
      <c r="JYD273" s="49"/>
      <c r="JYE273" s="49"/>
      <c r="JYF273" s="49"/>
      <c r="JYG273" s="49"/>
      <c r="JYH273" s="49"/>
      <c r="JYI273" s="49"/>
      <c r="JYJ273" s="49"/>
      <c r="JYK273" s="49"/>
      <c r="JYL273" s="49"/>
      <c r="JYM273" s="49"/>
      <c r="JYN273" s="49"/>
      <c r="JYO273" s="49"/>
      <c r="JYP273" s="49"/>
      <c r="JYQ273" s="49"/>
      <c r="JYR273" s="49"/>
      <c r="JYS273" s="49"/>
      <c r="JYT273" s="49"/>
      <c r="JYU273" s="49"/>
      <c r="JYV273" s="49"/>
      <c r="JYW273" s="49"/>
      <c r="JYX273" s="49"/>
      <c r="JYY273" s="49"/>
      <c r="JYZ273" s="49"/>
      <c r="JZA273" s="49"/>
      <c r="JZB273" s="49"/>
      <c r="JZC273" s="49"/>
      <c r="JZD273" s="49"/>
      <c r="JZE273" s="49"/>
      <c r="JZF273" s="49"/>
      <c r="JZG273" s="49"/>
      <c r="JZH273" s="49"/>
      <c r="JZI273" s="49"/>
      <c r="JZJ273" s="49"/>
      <c r="JZK273" s="49"/>
      <c r="JZL273" s="49"/>
      <c r="JZM273" s="49"/>
      <c r="JZN273" s="49"/>
      <c r="JZQ273" s="49"/>
      <c r="JZT273" s="49"/>
      <c r="JZW273" s="49"/>
      <c r="JZZ273" s="49"/>
      <c r="KAC273" s="49"/>
      <c r="KAF273" s="49"/>
      <c r="KAO273" s="49"/>
      <c r="KAR273" s="49"/>
      <c r="KAU273" s="49"/>
      <c r="KAX273" s="49"/>
      <c r="KBG273" s="49"/>
      <c r="KBM273" s="49"/>
      <c r="KBP273" s="49"/>
      <c r="KBS273" s="49"/>
      <c r="KBV273" s="49"/>
      <c r="KCB273" s="49"/>
      <c r="KCE273" s="49"/>
      <c r="KCK273" s="49"/>
      <c r="KCM273" s="49"/>
      <c r="KCN273" s="49"/>
      <c r="KCP273" s="49"/>
      <c r="KDG273" s="49"/>
      <c r="KDL273" s="49"/>
      <c r="KDR273" s="49"/>
      <c r="KDU273" s="49"/>
      <c r="KDX273" s="49"/>
      <c r="KEF273" s="49"/>
      <c r="KFB273" s="49"/>
      <c r="KFC273" s="49"/>
      <c r="KFD273" s="49"/>
      <c r="KFE273" s="49"/>
      <c r="KFF273" s="49"/>
      <c r="KFG273" s="49"/>
      <c r="KFY273" s="49"/>
      <c r="KFZ273" s="49"/>
      <c r="KGC273" s="49"/>
      <c r="KGF273" s="49"/>
      <c r="KGH273" s="49"/>
      <c r="KGJ273" s="49"/>
      <c r="KGM273" s="49"/>
      <c r="KGP273" s="49"/>
      <c r="KGS273" s="49"/>
      <c r="KGV273" s="49"/>
      <c r="KGY273" s="49"/>
      <c r="KHB273" s="49"/>
      <c r="KHE273" s="49"/>
      <c r="KHH273" s="49"/>
      <c r="KHJ273" s="49"/>
      <c r="KHW273" s="49"/>
      <c r="KHX273" s="49"/>
      <c r="KHY273" s="49"/>
      <c r="KHZ273" s="49"/>
      <c r="KIA273" s="49"/>
      <c r="KIB273" s="49"/>
      <c r="KIC273" s="49"/>
      <c r="KID273" s="49"/>
      <c r="KIE273" s="49"/>
      <c r="KIF273" s="49"/>
      <c r="KIG273" s="49"/>
      <c r="KIH273" s="49"/>
      <c r="KII273" s="49"/>
      <c r="KIJ273" s="49"/>
      <c r="KIK273" s="49"/>
      <c r="KIL273" s="49"/>
      <c r="KIM273" s="49"/>
      <c r="KIN273" s="49"/>
      <c r="KIO273" s="49"/>
      <c r="KIP273" s="49"/>
      <c r="KIQ273" s="49"/>
      <c r="KIR273" s="49"/>
      <c r="KIS273" s="49"/>
      <c r="KIT273" s="49"/>
      <c r="KIU273" s="49"/>
      <c r="KIV273" s="49"/>
      <c r="KIW273" s="49"/>
      <c r="KIX273" s="49"/>
      <c r="KIY273" s="49"/>
      <c r="KIZ273" s="49"/>
      <c r="KJA273" s="49"/>
      <c r="KJB273" s="49"/>
      <c r="KJC273" s="49"/>
      <c r="KJD273" s="49"/>
      <c r="KJE273" s="49"/>
      <c r="KJF273" s="49"/>
      <c r="KJG273" s="49"/>
      <c r="KJH273" s="49"/>
      <c r="KJI273" s="49"/>
      <c r="KJJ273" s="49"/>
      <c r="KJM273" s="49"/>
      <c r="KJP273" s="49"/>
      <c r="KJS273" s="49"/>
      <c r="KJV273" s="49"/>
      <c r="KJY273" s="49"/>
      <c r="KKB273" s="49"/>
      <c r="KKK273" s="49"/>
      <c r="KKN273" s="49"/>
      <c r="KKQ273" s="49"/>
      <c r="KKT273" s="49"/>
      <c r="KLC273" s="49"/>
      <c r="KLI273" s="49"/>
      <c r="KLL273" s="49"/>
      <c r="KLO273" s="49"/>
      <c r="KLR273" s="49"/>
      <c r="KLX273" s="49"/>
      <c r="KMA273" s="49"/>
      <c r="KMG273" s="49"/>
      <c r="KMI273" s="49"/>
      <c r="KMJ273" s="49"/>
      <c r="KML273" s="49"/>
      <c r="KNC273" s="49"/>
      <c r="KNH273" s="49"/>
      <c r="KNN273" s="49"/>
      <c r="KNQ273" s="49"/>
      <c r="KNT273" s="49"/>
      <c r="KOB273" s="49"/>
      <c r="KOX273" s="49"/>
      <c r="KOY273" s="49"/>
      <c r="KOZ273" s="49"/>
      <c r="KPA273" s="49"/>
      <c r="KPB273" s="49"/>
      <c r="KPC273" s="49"/>
      <c r="KPU273" s="49"/>
      <c r="KPV273" s="49"/>
      <c r="KPY273" s="49"/>
      <c r="KQB273" s="49"/>
      <c r="KQD273" s="49"/>
      <c r="KQF273" s="49"/>
      <c r="KQI273" s="49"/>
      <c r="KQL273" s="49"/>
      <c r="KQO273" s="49"/>
      <c r="KQR273" s="49"/>
      <c r="KQU273" s="49"/>
      <c r="KQX273" s="49"/>
      <c r="KRA273" s="49"/>
      <c r="KRD273" s="49"/>
      <c r="KRF273" s="49"/>
      <c r="KRS273" s="49"/>
      <c r="KRT273" s="49"/>
      <c r="KRU273" s="49"/>
      <c r="KRV273" s="49"/>
      <c r="KRW273" s="49"/>
      <c r="KRX273" s="49"/>
      <c r="KRY273" s="49"/>
      <c r="KRZ273" s="49"/>
      <c r="KSA273" s="49"/>
      <c r="KSB273" s="49"/>
      <c r="KSC273" s="49"/>
      <c r="KSD273" s="49"/>
      <c r="KSE273" s="49"/>
      <c r="KSF273" s="49"/>
      <c r="KSG273" s="49"/>
      <c r="KSH273" s="49"/>
      <c r="KSI273" s="49"/>
      <c r="KSJ273" s="49"/>
      <c r="KSK273" s="49"/>
      <c r="KSL273" s="49"/>
      <c r="KSM273" s="49"/>
      <c r="KSN273" s="49"/>
      <c r="KSO273" s="49"/>
      <c r="KSP273" s="49"/>
      <c r="KSQ273" s="49"/>
      <c r="KSR273" s="49"/>
      <c r="KSS273" s="49"/>
      <c r="KST273" s="49"/>
      <c r="KSU273" s="49"/>
      <c r="KSV273" s="49"/>
      <c r="KSW273" s="49"/>
      <c r="KSX273" s="49"/>
      <c r="KSY273" s="49"/>
      <c r="KSZ273" s="49"/>
      <c r="KTA273" s="49"/>
      <c r="KTB273" s="49"/>
      <c r="KTC273" s="49"/>
      <c r="KTD273" s="49"/>
      <c r="KTE273" s="49"/>
      <c r="KTF273" s="49"/>
      <c r="KTI273" s="49"/>
      <c r="KTL273" s="49"/>
      <c r="KTO273" s="49"/>
      <c r="KTR273" s="49"/>
      <c r="KTU273" s="49"/>
      <c r="KTX273" s="49"/>
      <c r="KUG273" s="49"/>
      <c r="KUJ273" s="49"/>
      <c r="KUM273" s="49"/>
      <c r="KUP273" s="49"/>
      <c r="KUY273" s="49"/>
      <c r="KVE273" s="49"/>
      <c r="KVH273" s="49"/>
      <c r="KVK273" s="49"/>
      <c r="KVN273" s="49"/>
      <c r="KVT273" s="49"/>
      <c r="KVW273" s="49"/>
      <c r="KWC273" s="49"/>
      <c r="KWE273" s="49"/>
      <c r="KWF273" s="49"/>
      <c r="KWH273" s="49"/>
      <c r="KWY273" s="49"/>
      <c r="KXD273" s="49"/>
      <c r="KXJ273" s="49"/>
      <c r="KXM273" s="49"/>
      <c r="KXP273" s="49"/>
      <c r="KXX273" s="49"/>
      <c r="KYT273" s="49"/>
      <c r="KYU273" s="49"/>
      <c r="KYV273" s="49"/>
      <c r="KYW273" s="49"/>
      <c r="KYX273" s="49"/>
      <c r="KYY273" s="49"/>
      <c r="KZQ273" s="49"/>
      <c r="KZR273" s="49"/>
      <c r="KZU273" s="49"/>
      <c r="KZX273" s="49"/>
      <c r="KZZ273" s="49"/>
      <c r="LAB273" s="49"/>
      <c r="LAE273" s="49"/>
      <c r="LAH273" s="49"/>
      <c r="LAK273" s="49"/>
      <c r="LAN273" s="49"/>
      <c r="LAQ273" s="49"/>
      <c r="LAT273" s="49"/>
      <c r="LAW273" s="49"/>
      <c r="LAZ273" s="49"/>
      <c r="LBB273" s="49"/>
      <c r="LBO273" s="49"/>
      <c r="LBP273" s="49"/>
      <c r="LBQ273" s="49"/>
      <c r="LBR273" s="49"/>
      <c r="LBS273" s="49"/>
      <c r="LBT273" s="49"/>
      <c r="LBU273" s="49"/>
      <c r="LBV273" s="49"/>
      <c r="LBW273" s="49"/>
      <c r="LBX273" s="49"/>
      <c r="LBY273" s="49"/>
      <c r="LBZ273" s="49"/>
      <c r="LCA273" s="49"/>
      <c r="LCB273" s="49"/>
      <c r="LCC273" s="49"/>
      <c r="LCD273" s="49"/>
      <c r="LCE273" s="49"/>
      <c r="LCF273" s="49"/>
      <c r="LCG273" s="49"/>
      <c r="LCH273" s="49"/>
      <c r="LCI273" s="49"/>
      <c r="LCJ273" s="49"/>
      <c r="LCK273" s="49"/>
      <c r="LCL273" s="49"/>
      <c r="LCM273" s="49"/>
      <c r="LCN273" s="49"/>
      <c r="LCO273" s="49"/>
      <c r="LCP273" s="49"/>
      <c r="LCQ273" s="49"/>
      <c r="LCR273" s="49"/>
      <c r="LCS273" s="49"/>
      <c r="LCT273" s="49"/>
      <c r="LCU273" s="49"/>
      <c r="LCV273" s="49"/>
      <c r="LCW273" s="49"/>
      <c r="LCX273" s="49"/>
      <c r="LCY273" s="49"/>
      <c r="LCZ273" s="49"/>
      <c r="LDA273" s="49"/>
      <c r="LDB273" s="49"/>
      <c r="LDE273" s="49"/>
      <c r="LDH273" s="49"/>
      <c r="LDK273" s="49"/>
      <c r="LDN273" s="49"/>
      <c r="LDQ273" s="49"/>
      <c r="LDT273" s="49"/>
      <c r="LEC273" s="49"/>
      <c r="LEF273" s="49"/>
      <c r="LEI273" s="49"/>
      <c r="LEL273" s="49"/>
      <c r="LEU273" s="49"/>
      <c r="LFA273" s="49"/>
      <c r="LFD273" s="49"/>
      <c r="LFG273" s="49"/>
      <c r="LFJ273" s="49"/>
      <c r="LFP273" s="49"/>
      <c r="LFS273" s="49"/>
      <c r="LFY273" s="49"/>
      <c r="LGA273" s="49"/>
      <c r="LGB273" s="49"/>
      <c r="LGD273" s="49"/>
      <c r="LGU273" s="49"/>
      <c r="LGZ273" s="49"/>
      <c r="LHF273" s="49"/>
      <c r="LHI273" s="49"/>
      <c r="LHL273" s="49"/>
      <c r="LHT273" s="49"/>
      <c r="LIP273" s="49"/>
      <c r="LIQ273" s="49"/>
      <c r="LIR273" s="49"/>
      <c r="LIS273" s="49"/>
      <c r="LIT273" s="49"/>
      <c r="LIU273" s="49"/>
      <c r="LJM273" s="49"/>
      <c r="LJN273" s="49"/>
      <c r="LJQ273" s="49"/>
      <c r="LJT273" s="49"/>
      <c r="LJV273" s="49"/>
      <c r="LJX273" s="49"/>
      <c r="LKA273" s="49"/>
      <c r="LKD273" s="49"/>
      <c r="LKG273" s="49"/>
      <c r="LKJ273" s="49"/>
      <c r="LKM273" s="49"/>
      <c r="LKP273" s="49"/>
      <c r="LKS273" s="49"/>
      <c r="LKV273" s="49"/>
      <c r="LKX273" s="49"/>
      <c r="LLK273" s="49"/>
      <c r="LLL273" s="49"/>
      <c r="LLM273" s="49"/>
      <c r="LLN273" s="49"/>
      <c r="LLO273" s="49"/>
      <c r="LLP273" s="49"/>
      <c r="LLQ273" s="49"/>
      <c r="LLR273" s="49"/>
      <c r="LLS273" s="49"/>
      <c r="LLT273" s="49"/>
      <c r="LLU273" s="49"/>
      <c r="LLV273" s="49"/>
      <c r="LLW273" s="49"/>
      <c r="LLX273" s="49"/>
      <c r="LLY273" s="49"/>
      <c r="LLZ273" s="49"/>
      <c r="LMA273" s="49"/>
      <c r="LMB273" s="49"/>
      <c r="LMC273" s="49"/>
      <c r="LMD273" s="49"/>
      <c r="LME273" s="49"/>
      <c r="LMF273" s="49"/>
      <c r="LMG273" s="49"/>
      <c r="LMH273" s="49"/>
      <c r="LMI273" s="49"/>
      <c r="LMJ273" s="49"/>
      <c r="LMK273" s="49"/>
      <c r="LML273" s="49"/>
      <c r="LMM273" s="49"/>
      <c r="LMN273" s="49"/>
      <c r="LMO273" s="49"/>
      <c r="LMP273" s="49"/>
      <c r="LMQ273" s="49"/>
      <c r="LMR273" s="49"/>
      <c r="LMS273" s="49"/>
      <c r="LMT273" s="49"/>
      <c r="LMU273" s="49"/>
      <c r="LMV273" s="49"/>
      <c r="LMW273" s="49"/>
      <c r="LMX273" s="49"/>
      <c r="LNA273" s="49"/>
      <c r="LND273" s="49"/>
      <c r="LNG273" s="49"/>
      <c r="LNJ273" s="49"/>
      <c r="LNM273" s="49"/>
      <c r="LNP273" s="49"/>
      <c r="LNY273" s="49"/>
      <c r="LOB273" s="49"/>
      <c r="LOE273" s="49"/>
      <c r="LOH273" s="49"/>
      <c r="LOQ273" s="49"/>
      <c r="LOW273" s="49"/>
      <c r="LOZ273" s="49"/>
      <c r="LPC273" s="49"/>
      <c r="LPF273" s="49"/>
      <c r="LPL273" s="49"/>
      <c r="LPO273" s="49"/>
      <c r="LPU273" s="49"/>
      <c r="LPW273" s="49"/>
      <c r="LPX273" s="49"/>
      <c r="LPZ273" s="49"/>
      <c r="LQQ273" s="49"/>
      <c r="LQV273" s="49"/>
      <c r="LRB273" s="49"/>
      <c r="LRE273" s="49"/>
      <c r="LRH273" s="49"/>
      <c r="LRP273" s="49"/>
      <c r="LSL273" s="49"/>
      <c r="LSM273" s="49"/>
      <c r="LSN273" s="49"/>
      <c r="LSO273" s="49"/>
      <c r="LSP273" s="49"/>
      <c r="LSQ273" s="49"/>
      <c r="LTI273" s="49"/>
      <c r="LTJ273" s="49"/>
      <c r="LTM273" s="49"/>
      <c r="LTP273" s="49"/>
      <c r="LTR273" s="49"/>
      <c r="LTT273" s="49"/>
      <c r="LTW273" s="49"/>
      <c r="LTZ273" s="49"/>
      <c r="LUC273" s="49"/>
      <c r="LUF273" s="49"/>
      <c r="LUI273" s="49"/>
      <c r="LUL273" s="49"/>
      <c r="LUO273" s="49"/>
      <c r="LUR273" s="49"/>
      <c r="LUT273" s="49"/>
      <c r="LVG273" s="49"/>
      <c r="LVH273" s="49"/>
      <c r="LVI273" s="49"/>
      <c r="LVJ273" s="49"/>
      <c r="LVK273" s="49"/>
      <c r="LVL273" s="49"/>
      <c r="LVM273" s="49"/>
      <c r="LVN273" s="49"/>
      <c r="LVO273" s="49"/>
      <c r="LVP273" s="49"/>
      <c r="LVQ273" s="49"/>
      <c r="LVR273" s="49"/>
      <c r="LVS273" s="49"/>
      <c r="LVT273" s="49"/>
      <c r="LVU273" s="49"/>
      <c r="LVV273" s="49"/>
      <c r="LVW273" s="49"/>
      <c r="LVX273" s="49"/>
      <c r="LVY273" s="49"/>
      <c r="LVZ273" s="49"/>
      <c r="LWA273" s="49"/>
      <c r="LWB273" s="49"/>
      <c r="LWC273" s="49"/>
      <c r="LWD273" s="49"/>
      <c r="LWE273" s="49"/>
      <c r="LWF273" s="49"/>
      <c r="LWG273" s="49"/>
      <c r="LWH273" s="49"/>
      <c r="LWI273" s="49"/>
      <c r="LWJ273" s="49"/>
      <c r="LWK273" s="49"/>
      <c r="LWL273" s="49"/>
      <c r="LWM273" s="49"/>
      <c r="LWN273" s="49"/>
      <c r="LWO273" s="49"/>
      <c r="LWP273" s="49"/>
      <c r="LWQ273" s="49"/>
      <c r="LWR273" s="49"/>
      <c r="LWS273" s="49"/>
      <c r="LWT273" s="49"/>
      <c r="LWW273" s="49"/>
      <c r="LWZ273" s="49"/>
      <c r="LXC273" s="49"/>
      <c r="LXF273" s="49"/>
      <c r="LXI273" s="49"/>
      <c r="LXL273" s="49"/>
      <c r="LXU273" s="49"/>
      <c r="LXX273" s="49"/>
      <c r="LYA273" s="49"/>
      <c r="LYD273" s="49"/>
      <c r="LYM273" s="49"/>
      <c r="LYS273" s="49"/>
      <c r="LYV273" s="49"/>
      <c r="LYY273" s="49"/>
      <c r="LZB273" s="49"/>
      <c r="LZH273" s="49"/>
      <c r="LZK273" s="49"/>
      <c r="LZQ273" s="49"/>
      <c r="LZS273" s="49"/>
      <c r="LZT273" s="49"/>
      <c r="LZV273" s="49"/>
      <c r="MAM273" s="49"/>
      <c r="MAR273" s="49"/>
      <c r="MAX273" s="49"/>
      <c r="MBA273" s="49"/>
      <c r="MBD273" s="49"/>
      <c r="MBL273" s="49"/>
      <c r="MCH273" s="49"/>
      <c r="MCI273" s="49"/>
      <c r="MCJ273" s="49"/>
      <c r="MCK273" s="49"/>
      <c r="MCL273" s="49"/>
      <c r="MCM273" s="49"/>
      <c r="MDE273" s="49"/>
      <c r="MDF273" s="49"/>
      <c r="MDI273" s="49"/>
      <c r="MDL273" s="49"/>
      <c r="MDN273" s="49"/>
      <c r="MDP273" s="49"/>
      <c r="MDS273" s="49"/>
      <c r="MDV273" s="49"/>
      <c r="MDY273" s="49"/>
      <c r="MEB273" s="49"/>
      <c r="MEE273" s="49"/>
      <c r="MEH273" s="49"/>
      <c r="MEK273" s="49"/>
      <c r="MEN273" s="49"/>
      <c r="MEP273" s="49"/>
      <c r="MFC273" s="49"/>
      <c r="MFD273" s="49"/>
      <c r="MFE273" s="49"/>
      <c r="MFF273" s="49"/>
      <c r="MFG273" s="49"/>
      <c r="MFH273" s="49"/>
      <c r="MFI273" s="49"/>
      <c r="MFJ273" s="49"/>
      <c r="MFK273" s="49"/>
      <c r="MFL273" s="49"/>
      <c r="MFM273" s="49"/>
      <c r="MFN273" s="49"/>
      <c r="MFO273" s="49"/>
      <c r="MFP273" s="49"/>
      <c r="MFQ273" s="49"/>
      <c r="MFR273" s="49"/>
      <c r="MFS273" s="49"/>
      <c r="MFT273" s="49"/>
      <c r="MFU273" s="49"/>
      <c r="MFV273" s="49"/>
      <c r="MFW273" s="49"/>
      <c r="MFX273" s="49"/>
      <c r="MFY273" s="49"/>
      <c r="MFZ273" s="49"/>
      <c r="MGA273" s="49"/>
      <c r="MGB273" s="49"/>
      <c r="MGC273" s="49"/>
      <c r="MGD273" s="49"/>
      <c r="MGE273" s="49"/>
      <c r="MGF273" s="49"/>
      <c r="MGG273" s="49"/>
      <c r="MGH273" s="49"/>
      <c r="MGI273" s="49"/>
      <c r="MGJ273" s="49"/>
      <c r="MGK273" s="49"/>
      <c r="MGL273" s="49"/>
      <c r="MGM273" s="49"/>
      <c r="MGN273" s="49"/>
      <c r="MGO273" s="49"/>
      <c r="MGP273" s="49"/>
      <c r="MGS273" s="49"/>
      <c r="MGV273" s="49"/>
      <c r="MGY273" s="49"/>
      <c r="MHB273" s="49"/>
      <c r="MHE273" s="49"/>
      <c r="MHH273" s="49"/>
      <c r="MHQ273" s="49"/>
      <c r="MHT273" s="49"/>
      <c r="MHW273" s="49"/>
      <c r="MHZ273" s="49"/>
      <c r="MII273" s="49"/>
      <c r="MIO273" s="49"/>
      <c r="MIR273" s="49"/>
      <c r="MIU273" s="49"/>
      <c r="MIX273" s="49"/>
      <c r="MJD273" s="49"/>
      <c r="MJG273" s="49"/>
      <c r="MJM273" s="49"/>
      <c r="MJO273" s="49"/>
      <c r="MJP273" s="49"/>
      <c r="MJR273" s="49"/>
      <c r="MKI273" s="49"/>
      <c r="MKN273" s="49"/>
      <c r="MKT273" s="49"/>
      <c r="MKW273" s="49"/>
      <c r="MKZ273" s="49"/>
      <c r="MLH273" s="49"/>
      <c r="MMD273" s="49"/>
      <c r="MME273" s="49"/>
      <c r="MMF273" s="49"/>
      <c r="MMG273" s="49"/>
      <c r="MMH273" s="49"/>
      <c r="MMI273" s="49"/>
      <c r="MNA273" s="49"/>
      <c r="MNB273" s="49"/>
      <c r="MNE273" s="49"/>
      <c r="MNH273" s="49"/>
      <c r="MNJ273" s="49"/>
      <c r="MNL273" s="49"/>
      <c r="MNO273" s="49"/>
      <c r="MNR273" s="49"/>
      <c r="MNU273" s="49"/>
      <c r="MNX273" s="49"/>
      <c r="MOA273" s="49"/>
      <c r="MOD273" s="49"/>
      <c r="MOG273" s="49"/>
      <c r="MOJ273" s="49"/>
      <c r="MOL273" s="49"/>
      <c r="MOY273" s="49"/>
      <c r="MOZ273" s="49"/>
      <c r="MPA273" s="49"/>
      <c r="MPB273" s="49"/>
      <c r="MPC273" s="49"/>
      <c r="MPD273" s="49"/>
      <c r="MPE273" s="49"/>
      <c r="MPF273" s="49"/>
      <c r="MPG273" s="49"/>
      <c r="MPH273" s="49"/>
      <c r="MPI273" s="49"/>
      <c r="MPJ273" s="49"/>
      <c r="MPK273" s="49"/>
      <c r="MPL273" s="49"/>
      <c r="MPM273" s="49"/>
      <c r="MPN273" s="49"/>
      <c r="MPO273" s="49"/>
      <c r="MPP273" s="49"/>
      <c r="MPQ273" s="49"/>
      <c r="MPR273" s="49"/>
      <c r="MPS273" s="49"/>
      <c r="MPT273" s="49"/>
      <c r="MPU273" s="49"/>
      <c r="MPV273" s="49"/>
      <c r="MPW273" s="49"/>
      <c r="MPX273" s="49"/>
      <c r="MPY273" s="49"/>
      <c r="MPZ273" s="49"/>
      <c r="MQA273" s="49"/>
      <c r="MQB273" s="49"/>
      <c r="MQC273" s="49"/>
      <c r="MQD273" s="49"/>
      <c r="MQE273" s="49"/>
      <c r="MQF273" s="49"/>
      <c r="MQG273" s="49"/>
      <c r="MQH273" s="49"/>
      <c r="MQI273" s="49"/>
      <c r="MQJ273" s="49"/>
      <c r="MQK273" s="49"/>
      <c r="MQL273" s="49"/>
      <c r="MQO273" s="49"/>
      <c r="MQR273" s="49"/>
      <c r="MQU273" s="49"/>
      <c r="MQX273" s="49"/>
      <c r="MRA273" s="49"/>
      <c r="MRD273" s="49"/>
      <c r="MRM273" s="49"/>
      <c r="MRP273" s="49"/>
      <c r="MRS273" s="49"/>
      <c r="MRV273" s="49"/>
      <c r="MSE273" s="49"/>
      <c r="MSK273" s="49"/>
      <c r="MSN273" s="49"/>
      <c r="MSQ273" s="49"/>
      <c r="MST273" s="49"/>
      <c r="MSZ273" s="49"/>
      <c r="MTC273" s="49"/>
      <c r="MTI273" s="49"/>
      <c r="MTK273" s="49"/>
      <c r="MTL273" s="49"/>
      <c r="MTN273" s="49"/>
      <c r="MUE273" s="49"/>
      <c r="MUJ273" s="49"/>
      <c r="MUP273" s="49"/>
      <c r="MUS273" s="49"/>
      <c r="MUV273" s="49"/>
      <c r="MVD273" s="49"/>
      <c r="MVZ273" s="49"/>
      <c r="MWA273" s="49"/>
      <c r="MWB273" s="49"/>
      <c r="MWC273" s="49"/>
      <c r="MWD273" s="49"/>
      <c r="MWE273" s="49"/>
      <c r="MWW273" s="49"/>
      <c r="MWX273" s="49"/>
      <c r="MXA273" s="49"/>
      <c r="MXD273" s="49"/>
      <c r="MXF273" s="49"/>
      <c r="MXH273" s="49"/>
      <c r="MXK273" s="49"/>
      <c r="MXN273" s="49"/>
      <c r="MXQ273" s="49"/>
      <c r="MXT273" s="49"/>
      <c r="MXW273" s="49"/>
      <c r="MXZ273" s="49"/>
      <c r="MYC273" s="49"/>
      <c r="MYF273" s="49"/>
      <c r="MYH273" s="49"/>
      <c r="MYU273" s="49"/>
      <c r="MYV273" s="49"/>
      <c r="MYW273" s="49"/>
      <c r="MYX273" s="49"/>
      <c r="MYY273" s="49"/>
      <c r="MYZ273" s="49"/>
      <c r="MZA273" s="49"/>
      <c r="MZB273" s="49"/>
      <c r="MZC273" s="49"/>
      <c r="MZD273" s="49"/>
      <c r="MZE273" s="49"/>
      <c r="MZF273" s="49"/>
      <c r="MZG273" s="49"/>
      <c r="MZH273" s="49"/>
      <c r="MZI273" s="49"/>
      <c r="MZJ273" s="49"/>
      <c r="MZK273" s="49"/>
      <c r="MZL273" s="49"/>
      <c r="MZM273" s="49"/>
      <c r="MZN273" s="49"/>
      <c r="MZO273" s="49"/>
      <c r="MZP273" s="49"/>
      <c r="MZQ273" s="49"/>
      <c r="MZR273" s="49"/>
      <c r="MZS273" s="49"/>
      <c r="MZT273" s="49"/>
      <c r="MZU273" s="49"/>
      <c r="MZV273" s="49"/>
      <c r="MZW273" s="49"/>
      <c r="MZX273" s="49"/>
      <c r="MZY273" s="49"/>
      <c r="MZZ273" s="49"/>
      <c r="NAA273" s="49"/>
      <c r="NAB273" s="49"/>
      <c r="NAC273" s="49"/>
      <c r="NAD273" s="49"/>
      <c r="NAE273" s="49"/>
      <c r="NAF273" s="49"/>
      <c r="NAG273" s="49"/>
      <c r="NAH273" s="49"/>
      <c r="NAK273" s="49"/>
      <c r="NAN273" s="49"/>
      <c r="NAQ273" s="49"/>
      <c r="NAT273" s="49"/>
      <c r="NAW273" s="49"/>
      <c r="NAZ273" s="49"/>
      <c r="NBI273" s="49"/>
      <c r="NBL273" s="49"/>
      <c r="NBO273" s="49"/>
      <c r="NBR273" s="49"/>
      <c r="NCA273" s="49"/>
      <c r="NCG273" s="49"/>
      <c r="NCJ273" s="49"/>
      <c r="NCM273" s="49"/>
      <c r="NCP273" s="49"/>
      <c r="NCV273" s="49"/>
      <c r="NCY273" s="49"/>
      <c r="NDE273" s="49"/>
      <c r="NDG273" s="49"/>
      <c r="NDH273" s="49"/>
      <c r="NDJ273" s="49"/>
      <c r="NEA273" s="49"/>
      <c r="NEF273" s="49"/>
      <c r="NEL273" s="49"/>
      <c r="NEO273" s="49"/>
      <c r="NER273" s="49"/>
      <c r="NEZ273" s="49"/>
      <c r="NFV273" s="49"/>
      <c r="NFW273" s="49"/>
      <c r="NFX273" s="49"/>
      <c r="NFY273" s="49"/>
      <c r="NFZ273" s="49"/>
      <c r="NGA273" s="49"/>
      <c r="NGS273" s="49"/>
      <c r="NGT273" s="49"/>
      <c r="NGW273" s="49"/>
      <c r="NGZ273" s="49"/>
      <c r="NHB273" s="49"/>
      <c r="NHD273" s="49"/>
      <c r="NHG273" s="49"/>
      <c r="NHJ273" s="49"/>
      <c r="NHM273" s="49"/>
      <c r="NHP273" s="49"/>
      <c r="NHS273" s="49"/>
      <c r="NHV273" s="49"/>
      <c r="NHY273" s="49"/>
      <c r="NIB273" s="49"/>
      <c r="NID273" s="49"/>
      <c r="NIQ273" s="49"/>
      <c r="NIR273" s="49"/>
      <c r="NIS273" s="49"/>
      <c r="NIT273" s="49"/>
      <c r="NIU273" s="49"/>
      <c r="NIV273" s="49"/>
      <c r="NIW273" s="49"/>
      <c r="NIX273" s="49"/>
      <c r="NIY273" s="49"/>
      <c r="NIZ273" s="49"/>
      <c r="NJA273" s="49"/>
      <c r="NJB273" s="49"/>
      <c r="NJC273" s="49"/>
      <c r="NJD273" s="49"/>
      <c r="NJE273" s="49"/>
      <c r="NJF273" s="49"/>
      <c r="NJG273" s="49"/>
      <c r="NJH273" s="49"/>
      <c r="NJI273" s="49"/>
      <c r="NJJ273" s="49"/>
      <c r="NJK273" s="49"/>
      <c r="NJL273" s="49"/>
      <c r="NJM273" s="49"/>
      <c r="NJN273" s="49"/>
      <c r="NJO273" s="49"/>
      <c r="NJP273" s="49"/>
      <c r="NJQ273" s="49"/>
      <c r="NJR273" s="49"/>
      <c r="NJS273" s="49"/>
      <c r="NJT273" s="49"/>
      <c r="NJU273" s="49"/>
      <c r="NJV273" s="49"/>
      <c r="NJW273" s="49"/>
      <c r="NJX273" s="49"/>
      <c r="NJY273" s="49"/>
      <c r="NJZ273" s="49"/>
      <c r="NKA273" s="49"/>
      <c r="NKB273" s="49"/>
      <c r="NKC273" s="49"/>
      <c r="NKD273" s="49"/>
      <c r="NKG273" s="49"/>
      <c r="NKJ273" s="49"/>
      <c r="NKM273" s="49"/>
      <c r="NKP273" s="49"/>
      <c r="NKS273" s="49"/>
      <c r="NKV273" s="49"/>
      <c r="NLE273" s="49"/>
      <c r="NLH273" s="49"/>
      <c r="NLK273" s="49"/>
      <c r="NLN273" s="49"/>
      <c r="NLW273" s="49"/>
      <c r="NMC273" s="49"/>
      <c r="NMF273" s="49"/>
      <c r="NMI273" s="49"/>
      <c r="NML273" s="49"/>
      <c r="NMR273" s="49"/>
      <c r="NMU273" s="49"/>
      <c r="NNA273" s="49"/>
      <c r="NNC273" s="49"/>
      <c r="NND273" s="49"/>
      <c r="NNF273" s="49"/>
      <c r="NNW273" s="49"/>
      <c r="NOB273" s="49"/>
      <c r="NOH273" s="49"/>
      <c r="NOK273" s="49"/>
      <c r="NON273" s="49"/>
      <c r="NOV273" s="49"/>
      <c r="NPR273" s="49"/>
      <c r="NPS273" s="49"/>
      <c r="NPT273" s="49"/>
      <c r="NPU273" s="49"/>
      <c r="NPV273" s="49"/>
      <c r="NPW273" s="49"/>
      <c r="NQO273" s="49"/>
      <c r="NQP273" s="49"/>
      <c r="NQS273" s="49"/>
      <c r="NQV273" s="49"/>
      <c r="NQX273" s="49"/>
      <c r="NQZ273" s="49"/>
      <c r="NRC273" s="49"/>
      <c r="NRF273" s="49"/>
      <c r="NRI273" s="49"/>
      <c r="NRL273" s="49"/>
      <c r="NRO273" s="49"/>
      <c r="NRR273" s="49"/>
      <c r="NRU273" s="49"/>
      <c r="NRX273" s="49"/>
      <c r="NRZ273" s="49"/>
      <c r="NSM273" s="49"/>
      <c r="NSN273" s="49"/>
      <c r="NSO273" s="49"/>
      <c r="NSP273" s="49"/>
      <c r="NSQ273" s="49"/>
      <c r="NSR273" s="49"/>
      <c r="NSS273" s="49"/>
      <c r="NST273" s="49"/>
      <c r="NSU273" s="49"/>
      <c r="NSV273" s="49"/>
      <c r="NSW273" s="49"/>
      <c r="NSX273" s="49"/>
      <c r="NSY273" s="49"/>
      <c r="NSZ273" s="49"/>
      <c r="NTA273" s="49"/>
      <c r="NTB273" s="49"/>
      <c r="NTC273" s="49"/>
      <c r="NTD273" s="49"/>
      <c r="NTE273" s="49"/>
      <c r="NTF273" s="49"/>
      <c r="NTG273" s="49"/>
      <c r="NTH273" s="49"/>
      <c r="NTI273" s="49"/>
      <c r="NTJ273" s="49"/>
      <c r="NTK273" s="49"/>
      <c r="NTL273" s="49"/>
      <c r="NTM273" s="49"/>
      <c r="NTN273" s="49"/>
      <c r="NTO273" s="49"/>
      <c r="NTP273" s="49"/>
      <c r="NTQ273" s="49"/>
      <c r="NTR273" s="49"/>
      <c r="NTS273" s="49"/>
      <c r="NTT273" s="49"/>
      <c r="NTU273" s="49"/>
      <c r="NTV273" s="49"/>
      <c r="NTW273" s="49"/>
      <c r="NTX273" s="49"/>
      <c r="NTY273" s="49"/>
      <c r="NTZ273" s="49"/>
      <c r="NUC273" s="49"/>
      <c r="NUF273" s="49"/>
      <c r="NUI273" s="49"/>
      <c r="NUL273" s="49"/>
      <c r="NUO273" s="49"/>
      <c r="NUR273" s="49"/>
      <c r="NVA273" s="49"/>
      <c r="NVD273" s="49"/>
      <c r="NVG273" s="49"/>
      <c r="NVJ273" s="49"/>
      <c r="NVS273" s="49"/>
      <c r="NVY273" s="49"/>
      <c r="NWB273" s="49"/>
      <c r="NWE273" s="49"/>
      <c r="NWH273" s="49"/>
      <c r="NWN273" s="49"/>
      <c r="NWQ273" s="49"/>
      <c r="NWW273" s="49"/>
      <c r="NWY273" s="49"/>
      <c r="NWZ273" s="49"/>
      <c r="NXB273" s="49"/>
      <c r="NXS273" s="49"/>
      <c r="NXX273" s="49"/>
      <c r="NYD273" s="49"/>
      <c r="NYG273" s="49"/>
      <c r="NYJ273" s="49"/>
      <c r="NYR273" s="49"/>
      <c r="NZN273" s="49"/>
      <c r="NZO273" s="49"/>
      <c r="NZP273" s="49"/>
      <c r="NZQ273" s="49"/>
      <c r="NZR273" s="49"/>
      <c r="NZS273" s="49"/>
      <c r="OAK273" s="49"/>
      <c r="OAL273" s="49"/>
      <c r="OAO273" s="49"/>
      <c r="OAR273" s="49"/>
      <c r="OAT273" s="49"/>
      <c r="OAV273" s="49"/>
      <c r="OAY273" s="49"/>
      <c r="OBB273" s="49"/>
      <c r="OBE273" s="49"/>
      <c r="OBH273" s="49"/>
      <c r="OBK273" s="49"/>
      <c r="OBN273" s="49"/>
      <c r="OBQ273" s="49"/>
      <c r="OBT273" s="49"/>
      <c r="OBV273" s="49"/>
      <c r="OCI273" s="49"/>
      <c r="OCJ273" s="49"/>
      <c r="OCK273" s="49"/>
      <c r="OCL273" s="49"/>
      <c r="OCM273" s="49"/>
      <c r="OCN273" s="49"/>
      <c r="OCO273" s="49"/>
      <c r="OCP273" s="49"/>
      <c r="OCQ273" s="49"/>
      <c r="OCR273" s="49"/>
      <c r="OCS273" s="49"/>
      <c r="OCT273" s="49"/>
      <c r="OCU273" s="49"/>
      <c r="OCV273" s="49"/>
      <c r="OCW273" s="49"/>
      <c r="OCX273" s="49"/>
      <c r="OCY273" s="49"/>
      <c r="OCZ273" s="49"/>
      <c r="ODA273" s="49"/>
      <c r="ODB273" s="49"/>
      <c r="ODC273" s="49"/>
      <c r="ODD273" s="49"/>
      <c r="ODE273" s="49"/>
      <c r="ODF273" s="49"/>
      <c r="ODG273" s="49"/>
      <c r="ODH273" s="49"/>
      <c r="ODI273" s="49"/>
      <c r="ODJ273" s="49"/>
      <c r="ODK273" s="49"/>
      <c r="ODL273" s="49"/>
      <c r="ODM273" s="49"/>
      <c r="ODN273" s="49"/>
      <c r="ODO273" s="49"/>
      <c r="ODP273" s="49"/>
      <c r="ODQ273" s="49"/>
      <c r="ODR273" s="49"/>
      <c r="ODS273" s="49"/>
      <c r="ODT273" s="49"/>
      <c r="ODU273" s="49"/>
      <c r="ODV273" s="49"/>
      <c r="ODY273" s="49"/>
      <c r="OEB273" s="49"/>
      <c r="OEE273" s="49"/>
      <c r="OEH273" s="49"/>
      <c r="OEK273" s="49"/>
      <c r="OEN273" s="49"/>
      <c r="OEW273" s="49"/>
      <c r="OEZ273" s="49"/>
      <c r="OFC273" s="49"/>
      <c r="OFF273" s="49"/>
      <c r="OFO273" s="49"/>
      <c r="OFU273" s="49"/>
      <c r="OFX273" s="49"/>
      <c r="OGA273" s="49"/>
      <c r="OGD273" s="49"/>
      <c r="OGJ273" s="49"/>
      <c r="OGM273" s="49"/>
      <c r="OGS273" s="49"/>
      <c r="OGU273" s="49"/>
      <c r="OGV273" s="49"/>
      <c r="OGX273" s="49"/>
      <c r="OHO273" s="49"/>
      <c r="OHT273" s="49"/>
      <c r="OHZ273" s="49"/>
      <c r="OIC273" s="49"/>
      <c r="OIF273" s="49"/>
      <c r="OIN273" s="49"/>
      <c r="OJJ273" s="49"/>
      <c r="OJK273" s="49"/>
      <c r="OJL273" s="49"/>
      <c r="OJM273" s="49"/>
      <c r="OJN273" s="49"/>
      <c r="OJO273" s="49"/>
      <c r="OKG273" s="49"/>
      <c r="OKH273" s="49"/>
      <c r="OKK273" s="49"/>
      <c r="OKN273" s="49"/>
      <c r="OKP273" s="49"/>
      <c r="OKR273" s="49"/>
      <c r="OKU273" s="49"/>
      <c r="OKX273" s="49"/>
      <c r="OLA273" s="49"/>
      <c r="OLD273" s="49"/>
      <c r="OLG273" s="49"/>
      <c r="OLJ273" s="49"/>
      <c r="OLM273" s="49"/>
      <c r="OLP273" s="49"/>
      <c r="OLR273" s="49"/>
      <c r="OME273" s="49"/>
      <c r="OMF273" s="49"/>
      <c r="OMG273" s="49"/>
      <c r="OMH273" s="49"/>
      <c r="OMI273" s="49"/>
      <c r="OMJ273" s="49"/>
      <c r="OMK273" s="49"/>
      <c r="OML273" s="49"/>
      <c r="OMM273" s="49"/>
      <c r="OMN273" s="49"/>
      <c r="OMO273" s="49"/>
      <c r="OMP273" s="49"/>
      <c r="OMQ273" s="49"/>
      <c r="OMR273" s="49"/>
      <c r="OMS273" s="49"/>
      <c r="OMT273" s="49"/>
      <c r="OMU273" s="49"/>
      <c r="OMV273" s="49"/>
      <c r="OMW273" s="49"/>
      <c r="OMX273" s="49"/>
      <c r="OMY273" s="49"/>
      <c r="OMZ273" s="49"/>
      <c r="ONA273" s="49"/>
      <c r="ONB273" s="49"/>
      <c r="ONC273" s="49"/>
      <c r="OND273" s="49"/>
      <c r="ONE273" s="49"/>
      <c r="ONF273" s="49"/>
      <c r="ONG273" s="49"/>
      <c r="ONH273" s="49"/>
      <c r="ONI273" s="49"/>
      <c r="ONJ273" s="49"/>
      <c r="ONK273" s="49"/>
      <c r="ONL273" s="49"/>
      <c r="ONM273" s="49"/>
      <c r="ONN273" s="49"/>
      <c r="ONO273" s="49"/>
      <c r="ONP273" s="49"/>
      <c r="ONQ273" s="49"/>
      <c r="ONR273" s="49"/>
      <c r="ONU273" s="49"/>
      <c r="ONX273" s="49"/>
      <c r="OOA273" s="49"/>
      <c r="OOD273" s="49"/>
      <c r="OOG273" s="49"/>
      <c r="OOJ273" s="49"/>
      <c r="OOS273" s="49"/>
      <c r="OOV273" s="49"/>
      <c r="OOY273" s="49"/>
      <c r="OPB273" s="49"/>
      <c r="OPK273" s="49"/>
      <c r="OPQ273" s="49"/>
      <c r="OPT273" s="49"/>
      <c r="OPW273" s="49"/>
      <c r="OPZ273" s="49"/>
      <c r="OQF273" s="49"/>
      <c r="OQI273" s="49"/>
      <c r="OQO273" s="49"/>
      <c r="OQQ273" s="49"/>
      <c r="OQR273" s="49"/>
      <c r="OQT273" s="49"/>
      <c r="ORK273" s="49"/>
      <c r="ORP273" s="49"/>
      <c r="ORV273" s="49"/>
      <c r="ORY273" s="49"/>
      <c r="OSB273" s="49"/>
      <c r="OSJ273" s="49"/>
      <c r="OTF273" s="49"/>
      <c r="OTG273" s="49"/>
      <c r="OTH273" s="49"/>
      <c r="OTI273" s="49"/>
      <c r="OTJ273" s="49"/>
      <c r="OTK273" s="49"/>
      <c r="OUC273" s="49"/>
      <c r="OUD273" s="49"/>
      <c r="OUG273" s="49"/>
      <c r="OUJ273" s="49"/>
      <c r="OUL273" s="49"/>
      <c r="OUN273" s="49"/>
      <c r="OUQ273" s="49"/>
      <c r="OUT273" s="49"/>
      <c r="OUW273" s="49"/>
      <c r="OUZ273" s="49"/>
      <c r="OVC273" s="49"/>
      <c r="OVF273" s="49"/>
      <c r="OVI273" s="49"/>
      <c r="OVL273" s="49"/>
      <c r="OVN273" s="49"/>
      <c r="OWA273" s="49"/>
      <c r="OWB273" s="49"/>
      <c r="OWC273" s="49"/>
      <c r="OWD273" s="49"/>
      <c r="OWE273" s="49"/>
      <c r="OWF273" s="49"/>
      <c r="OWG273" s="49"/>
      <c r="OWH273" s="49"/>
      <c r="OWI273" s="49"/>
      <c r="OWJ273" s="49"/>
      <c r="OWK273" s="49"/>
      <c r="OWL273" s="49"/>
      <c r="OWM273" s="49"/>
      <c r="OWN273" s="49"/>
      <c r="OWO273" s="49"/>
      <c r="OWP273" s="49"/>
      <c r="OWQ273" s="49"/>
      <c r="OWR273" s="49"/>
      <c r="OWS273" s="49"/>
      <c r="OWT273" s="49"/>
      <c r="OWU273" s="49"/>
      <c r="OWV273" s="49"/>
      <c r="OWW273" s="49"/>
      <c r="OWX273" s="49"/>
      <c r="OWY273" s="49"/>
      <c r="OWZ273" s="49"/>
      <c r="OXA273" s="49"/>
      <c r="OXB273" s="49"/>
      <c r="OXC273" s="49"/>
      <c r="OXD273" s="49"/>
      <c r="OXE273" s="49"/>
      <c r="OXF273" s="49"/>
      <c r="OXG273" s="49"/>
      <c r="OXH273" s="49"/>
      <c r="OXI273" s="49"/>
      <c r="OXJ273" s="49"/>
      <c r="OXK273" s="49"/>
      <c r="OXL273" s="49"/>
      <c r="OXM273" s="49"/>
      <c r="OXN273" s="49"/>
      <c r="OXQ273" s="49"/>
      <c r="OXT273" s="49"/>
      <c r="OXW273" s="49"/>
      <c r="OXZ273" s="49"/>
      <c r="OYC273" s="49"/>
      <c r="OYF273" s="49"/>
      <c r="OYO273" s="49"/>
      <c r="OYR273" s="49"/>
      <c r="OYU273" s="49"/>
      <c r="OYX273" s="49"/>
      <c r="OZG273" s="49"/>
      <c r="OZM273" s="49"/>
      <c r="OZP273" s="49"/>
      <c r="OZS273" s="49"/>
      <c r="OZV273" s="49"/>
      <c r="PAB273" s="49"/>
      <c r="PAE273" s="49"/>
      <c r="PAK273" s="49"/>
      <c r="PAM273" s="49"/>
      <c r="PAN273" s="49"/>
      <c r="PAP273" s="49"/>
      <c r="PBG273" s="49"/>
      <c r="PBL273" s="49"/>
      <c r="PBR273" s="49"/>
      <c r="PBU273" s="49"/>
      <c r="PBX273" s="49"/>
      <c r="PCF273" s="49"/>
      <c r="PDB273" s="49"/>
      <c r="PDC273" s="49"/>
      <c r="PDD273" s="49"/>
      <c r="PDE273" s="49"/>
      <c r="PDF273" s="49"/>
      <c r="PDG273" s="49"/>
      <c r="PDY273" s="49"/>
      <c r="PDZ273" s="49"/>
      <c r="PEC273" s="49"/>
      <c r="PEF273" s="49"/>
      <c r="PEH273" s="49"/>
      <c r="PEJ273" s="49"/>
      <c r="PEM273" s="49"/>
      <c r="PEP273" s="49"/>
      <c r="PES273" s="49"/>
      <c r="PEV273" s="49"/>
      <c r="PEY273" s="49"/>
      <c r="PFB273" s="49"/>
      <c r="PFE273" s="49"/>
      <c r="PFH273" s="49"/>
      <c r="PFJ273" s="49"/>
      <c r="PFW273" s="49"/>
      <c r="PFX273" s="49"/>
      <c r="PFY273" s="49"/>
      <c r="PFZ273" s="49"/>
      <c r="PGA273" s="49"/>
      <c r="PGB273" s="49"/>
      <c r="PGC273" s="49"/>
      <c r="PGD273" s="49"/>
      <c r="PGE273" s="49"/>
      <c r="PGF273" s="49"/>
      <c r="PGG273" s="49"/>
      <c r="PGH273" s="49"/>
      <c r="PGI273" s="49"/>
      <c r="PGJ273" s="49"/>
      <c r="PGK273" s="49"/>
      <c r="PGL273" s="49"/>
      <c r="PGM273" s="49"/>
      <c r="PGN273" s="49"/>
      <c r="PGO273" s="49"/>
      <c r="PGP273" s="49"/>
      <c r="PGQ273" s="49"/>
      <c r="PGR273" s="49"/>
      <c r="PGS273" s="49"/>
      <c r="PGT273" s="49"/>
      <c r="PGU273" s="49"/>
      <c r="PGV273" s="49"/>
      <c r="PGW273" s="49"/>
      <c r="PGX273" s="49"/>
      <c r="PGY273" s="49"/>
      <c r="PGZ273" s="49"/>
      <c r="PHA273" s="49"/>
      <c r="PHB273" s="49"/>
      <c r="PHC273" s="49"/>
      <c r="PHD273" s="49"/>
      <c r="PHE273" s="49"/>
      <c r="PHF273" s="49"/>
      <c r="PHG273" s="49"/>
      <c r="PHH273" s="49"/>
      <c r="PHI273" s="49"/>
      <c r="PHJ273" s="49"/>
      <c r="PHM273" s="49"/>
      <c r="PHP273" s="49"/>
      <c r="PHS273" s="49"/>
      <c r="PHV273" s="49"/>
      <c r="PHY273" s="49"/>
      <c r="PIB273" s="49"/>
      <c r="PIK273" s="49"/>
      <c r="PIN273" s="49"/>
      <c r="PIQ273" s="49"/>
      <c r="PIT273" s="49"/>
      <c r="PJC273" s="49"/>
      <c r="PJI273" s="49"/>
      <c r="PJL273" s="49"/>
      <c r="PJO273" s="49"/>
      <c r="PJR273" s="49"/>
      <c r="PJX273" s="49"/>
      <c r="PKA273" s="49"/>
      <c r="PKG273" s="49"/>
      <c r="PKI273" s="49"/>
      <c r="PKJ273" s="49"/>
      <c r="PKL273" s="49"/>
      <c r="PLC273" s="49"/>
      <c r="PLH273" s="49"/>
      <c r="PLN273" s="49"/>
      <c r="PLQ273" s="49"/>
      <c r="PLT273" s="49"/>
      <c r="PMB273" s="49"/>
      <c r="PMX273" s="49"/>
      <c r="PMY273" s="49"/>
      <c r="PMZ273" s="49"/>
      <c r="PNA273" s="49"/>
      <c r="PNB273" s="49"/>
      <c r="PNC273" s="49"/>
      <c r="PNU273" s="49"/>
      <c r="PNV273" s="49"/>
      <c r="PNY273" s="49"/>
      <c r="POB273" s="49"/>
      <c r="POD273" s="49"/>
      <c r="POF273" s="49"/>
      <c r="POI273" s="49"/>
      <c r="POL273" s="49"/>
      <c r="POO273" s="49"/>
      <c r="POR273" s="49"/>
      <c r="POU273" s="49"/>
      <c r="POX273" s="49"/>
      <c r="PPA273" s="49"/>
      <c r="PPD273" s="49"/>
      <c r="PPF273" s="49"/>
      <c r="PPS273" s="49"/>
      <c r="PPT273" s="49"/>
      <c r="PPU273" s="49"/>
      <c r="PPV273" s="49"/>
      <c r="PPW273" s="49"/>
      <c r="PPX273" s="49"/>
      <c r="PPY273" s="49"/>
      <c r="PPZ273" s="49"/>
      <c r="PQA273" s="49"/>
      <c r="PQB273" s="49"/>
      <c r="PQC273" s="49"/>
      <c r="PQD273" s="49"/>
      <c r="PQE273" s="49"/>
      <c r="PQF273" s="49"/>
      <c r="PQG273" s="49"/>
      <c r="PQH273" s="49"/>
      <c r="PQI273" s="49"/>
      <c r="PQJ273" s="49"/>
      <c r="PQK273" s="49"/>
      <c r="PQL273" s="49"/>
      <c r="PQM273" s="49"/>
      <c r="PQN273" s="49"/>
      <c r="PQO273" s="49"/>
      <c r="PQP273" s="49"/>
      <c r="PQQ273" s="49"/>
      <c r="PQR273" s="49"/>
      <c r="PQS273" s="49"/>
      <c r="PQT273" s="49"/>
      <c r="PQU273" s="49"/>
      <c r="PQV273" s="49"/>
      <c r="PQW273" s="49"/>
      <c r="PQX273" s="49"/>
      <c r="PQY273" s="49"/>
      <c r="PQZ273" s="49"/>
      <c r="PRA273" s="49"/>
      <c r="PRB273" s="49"/>
      <c r="PRC273" s="49"/>
      <c r="PRD273" s="49"/>
      <c r="PRE273" s="49"/>
      <c r="PRF273" s="49"/>
      <c r="PRI273" s="49"/>
      <c r="PRL273" s="49"/>
      <c r="PRO273" s="49"/>
      <c r="PRR273" s="49"/>
      <c r="PRU273" s="49"/>
      <c r="PRX273" s="49"/>
      <c r="PSG273" s="49"/>
      <c r="PSJ273" s="49"/>
      <c r="PSM273" s="49"/>
      <c r="PSP273" s="49"/>
      <c r="PSY273" s="49"/>
      <c r="PTE273" s="49"/>
      <c r="PTH273" s="49"/>
      <c r="PTK273" s="49"/>
      <c r="PTN273" s="49"/>
      <c r="PTT273" s="49"/>
      <c r="PTW273" s="49"/>
      <c r="PUC273" s="49"/>
      <c r="PUE273" s="49"/>
      <c r="PUF273" s="49"/>
      <c r="PUH273" s="49"/>
      <c r="PUY273" s="49"/>
      <c r="PVD273" s="49"/>
      <c r="PVJ273" s="49"/>
      <c r="PVM273" s="49"/>
      <c r="PVP273" s="49"/>
      <c r="PVX273" s="49"/>
      <c r="PWT273" s="49"/>
      <c r="PWU273" s="49"/>
      <c r="PWV273" s="49"/>
      <c r="PWW273" s="49"/>
      <c r="PWX273" s="49"/>
      <c r="PWY273" s="49"/>
      <c r="PXQ273" s="49"/>
      <c r="PXR273" s="49"/>
      <c r="PXU273" s="49"/>
      <c r="PXX273" s="49"/>
      <c r="PXZ273" s="49"/>
      <c r="PYB273" s="49"/>
      <c r="PYE273" s="49"/>
      <c r="PYH273" s="49"/>
      <c r="PYK273" s="49"/>
      <c r="PYN273" s="49"/>
      <c r="PYQ273" s="49"/>
      <c r="PYT273" s="49"/>
      <c r="PYW273" s="49"/>
      <c r="PYZ273" s="49"/>
      <c r="PZB273" s="49"/>
      <c r="PZO273" s="49"/>
      <c r="PZP273" s="49"/>
      <c r="PZQ273" s="49"/>
      <c r="PZR273" s="49"/>
      <c r="PZS273" s="49"/>
      <c r="PZT273" s="49"/>
      <c r="PZU273" s="49"/>
      <c r="PZV273" s="49"/>
      <c r="PZW273" s="49"/>
      <c r="PZX273" s="49"/>
      <c r="PZY273" s="49"/>
      <c r="PZZ273" s="49"/>
      <c r="QAA273" s="49"/>
      <c r="QAB273" s="49"/>
      <c r="QAC273" s="49"/>
      <c r="QAD273" s="49"/>
      <c r="QAE273" s="49"/>
      <c r="QAF273" s="49"/>
      <c r="QAG273" s="49"/>
      <c r="QAH273" s="49"/>
      <c r="QAI273" s="49"/>
      <c r="QAJ273" s="49"/>
      <c r="QAK273" s="49"/>
      <c r="QAL273" s="49"/>
      <c r="QAM273" s="49"/>
      <c r="QAN273" s="49"/>
      <c r="QAO273" s="49"/>
      <c r="QAP273" s="49"/>
      <c r="QAQ273" s="49"/>
      <c r="QAR273" s="49"/>
      <c r="QAS273" s="49"/>
      <c r="QAT273" s="49"/>
      <c r="QAU273" s="49"/>
      <c r="QAV273" s="49"/>
      <c r="QAW273" s="49"/>
      <c r="QAX273" s="49"/>
      <c r="QAY273" s="49"/>
      <c r="QAZ273" s="49"/>
      <c r="QBA273" s="49"/>
      <c r="QBB273" s="49"/>
      <c r="QBE273" s="49"/>
      <c r="QBH273" s="49"/>
      <c r="QBK273" s="49"/>
      <c r="QBN273" s="49"/>
      <c r="QBQ273" s="49"/>
      <c r="QBT273" s="49"/>
      <c r="QCC273" s="49"/>
      <c r="QCF273" s="49"/>
      <c r="QCI273" s="49"/>
      <c r="QCL273" s="49"/>
      <c r="QCU273" s="49"/>
      <c r="QDA273" s="49"/>
      <c r="QDD273" s="49"/>
      <c r="QDG273" s="49"/>
      <c r="QDJ273" s="49"/>
      <c r="QDP273" s="49"/>
      <c r="QDS273" s="49"/>
      <c r="QDY273" s="49"/>
      <c r="QEA273" s="49"/>
      <c r="QEB273" s="49"/>
      <c r="QED273" s="49"/>
      <c r="QEU273" s="49"/>
      <c r="QEZ273" s="49"/>
      <c r="QFF273" s="49"/>
      <c r="QFI273" s="49"/>
      <c r="QFL273" s="49"/>
      <c r="QFT273" s="49"/>
      <c r="QGP273" s="49"/>
      <c r="QGQ273" s="49"/>
      <c r="QGR273" s="49"/>
      <c r="QGS273" s="49"/>
      <c r="QGT273" s="49"/>
      <c r="QGU273" s="49"/>
      <c r="QHM273" s="49"/>
      <c r="QHN273" s="49"/>
      <c r="QHQ273" s="49"/>
      <c r="QHT273" s="49"/>
      <c r="QHV273" s="49"/>
      <c r="QHX273" s="49"/>
      <c r="QIA273" s="49"/>
      <c r="QID273" s="49"/>
      <c r="QIG273" s="49"/>
      <c r="QIJ273" s="49"/>
      <c r="QIM273" s="49"/>
      <c r="QIP273" s="49"/>
      <c r="QIS273" s="49"/>
      <c r="QIV273" s="49"/>
      <c r="QIX273" s="49"/>
      <c r="QJK273" s="49"/>
      <c r="QJL273" s="49"/>
      <c r="QJM273" s="49"/>
      <c r="QJN273" s="49"/>
      <c r="QJO273" s="49"/>
      <c r="QJP273" s="49"/>
      <c r="QJQ273" s="49"/>
      <c r="QJR273" s="49"/>
      <c r="QJS273" s="49"/>
      <c r="QJT273" s="49"/>
      <c r="QJU273" s="49"/>
      <c r="QJV273" s="49"/>
      <c r="QJW273" s="49"/>
      <c r="QJX273" s="49"/>
      <c r="QJY273" s="49"/>
      <c r="QJZ273" s="49"/>
      <c r="QKA273" s="49"/>
      <c r="QKB273" s="49"/>
      <c r="QKC273" s="49"/>
      <c r="QKD273" s="49"/>
      <c r="QKE273" s="49"/>
      <c r="QKF273" s="49"/>
      <c r="QKG273" s="49"/>
      <c r="QKH273" s="49"/>
      <c r="QKI273" s="49"/>
      <c r="QKJ273" s="49"/>
      <c r="QKK273" s="49"/>
      <c r="QKL273" s="49"/>
      <c r="QKM273" s="49"/>
      <c r="QKN273" s="49"/>
      <c r="QKO273" s="49"/>
      <c r="QKP273" s="49"/>
      <c r="QKQ273" s="49"/>
      <c r="QKR273" s="49"/>
      <c r="QKS273" s="49"/>
      <c r="QKT273" s="49"/>
      <c r="QKU273" s="49"/>
      <c r="QKV273" s="49"/>
      <c r="QKW273" s="49"/>
      <c r="QKX273" s="49"/>
      <c r="QLA273" s="49"/>
      <c r="QLD273" s="49"/>
      <c r="QLG273" s="49"/>
      <c r="QLJ273" s="49"/>
      <c r="QLM273" s="49"/>
      <c r="QLP273" s="49"/>
      <c r="QLY273" s="49"/>
      <c r="QMB273" s="49"/>
      <c r="QME273" s="49"/>
      <c r="QMH273" s="49"/>
      <c r="QMQ273" s="49"/>
      <c r="QMW273" s="49"/>
      <c r="QMZ273" s="49"/>
      <c r="QNC273" s="49"/>
      <c r="QNF273" s="49"/>
      <c r="QNL273" s="49"/>
      <c r="QNO273" s="49"/>
      <c r="QNU273" s="49"/>
      <c r="QNW273" s="49"/>
      <c r="QNX273" s="49"/>
      <c r="QNZ273" s="49"/>
      <c r="QOQ273" s="49"/>
      <c r="QOV273" s="49"/>
      <c r="QPB273" s="49"/>
      <c r="QPE273" s="49"/>
      <c r="QPH273" s="49"/>
      <c r="QPP273" s="49"/>
      <c r="QQL273" s="49"/>
      <c r="QQM273" s="49"/>
      <c r="QQN273" s="49"/>
      <c r="QQO273" s="49"/>
      <c r="QQP273" s="49"/>
      <c r="QQQ273" s="49"/>
      <c r="QRI273" s="49"/>
      <c r="QRJ273" s="49"/>
      <c r="QRM273" s="49"/>
      <c r="QRP273" s="49"/>
      <c r="QRR273" s="49"/>
      <c r="QRT273" s="49"/>
      <c r="QRW273" s="49"/>
      <c r="QRZ273" s="49"/>
      <c r="QSC273" s="49"/>
      <c r="QSF273" s="49"/>
      <c r="QSI273" s="49"/>
      <c r="QSL273" s="49"/>
      <c r="QSO273" s="49"/>
      <c r="QSR273" s="49"/>
      <c r="QST273" s="49"/>
      <c r="QTG273" s="49"/>
      <c r="QTH273" s="49"/>
      <c r="QTI273" s="49"/>
      <c r="QTJ273" s="49"/>
      <c r="QTK273" s="49"/>
      <c r="QTL273" s="49"/>
      <c r="QTM273" s="49"/>
      <c r="QTN273" s="49"/>
      <c r="QTO273" s="49"/>
      <c r="QTP273" s="49"/>
      <c r="QTQ273" s="49"/>
      <c r="QTR273" s="49"/>
      <c r="QTS273" s="49"/>
      <c r="QTT273" s="49"/>
      <c r="QTU273" s="49"/>
      <c r="QTV273" s="49"/>
      <c r="QTW273" s="49"/>
      <c r="QTX273" s="49"/>
      <c r="QTY273" s="49"/>
      <c r="QTZ273" s="49"/>
      <c r="QUA273" s="49"/>
      <c r="QUB273" s="49"/>
      <c r="QUC273" s="49"/>
      <c r="QUD273" s="49"/>
      <c r="QUE273" s="49"/>
      <c r="QUF273" s="49"/>
      <c r="QUG273" s="49"/>
      <c r="QUH273" s="49"/>
      <c r="QUI273" s="49"/>
      <c r="QUJ273" s="49"/>
      <c r="QUK273" s="49"/>
      <c r="QUL273" s="49"/>
      <c r="QUM273" s="49"/>
      <c r="QUN273" s="49"/>
      <c r="QUO273" s="49"/>
      <c r="QUP273" s="49"/>
      <c r="QUQ273" s="49"/>
      <c r="QUR273" s="49"/>
      <c r="QUS273" s="49"/>
      <c r="QUT273" s="49"/>
      <c r="QUW273" s="49"/>
      <c r="QUZ273" s="49"/>
      <c r="QVC273" s="49"/>
      <c r="QVF273" s="49"/>
      <c r="QVI273" s="49"/>
      <c r="QVL273" s="49"/>
      <c r="QVU273" s="49"/>
      <c r="QVX273" s="49"/>
      <c r="QWA273" s="49"/>
      <c r="QWD273" s="49"/>
      <c r="QWM273" s="49"/>
      <c r="QWS273" s="49"/>
      <c r="QWV273" s="49"/>
      <c r="QWY273" s="49"/>
      <c r="QXB273" s="49"/>
      <c r="QXH273" s="49"/>
      <c r="QXK273" s="49"/>
      <c r="QXQ273" s="49"/>
      <c r="QXS273" s="49"/>
      <c r="QXT273" s="49"/>
      <c r="QXV273" s="49"/>
      <c r="QYM273" s="49"/>
      <c r="QYR273" s="49"/>
      <c r="QYX273" s="49"/>
      <c r="QZA273" s="49"/>
      <c r="QZD273" s="49"/>
      <c r="QZL273" s="49"/>
      <c r="RAH273" s="49"/>
      <c r="RAI273" s="49"/>
      <c r="RAJ273" s="49"/>
      <c r="RAK273" s="49"/>
      <c r="RAL273" s="49"/>
      <c r="RAM273" s="49"/>
      <c r="RBE273" s="49"/>
      <c r="RBF273" s="49"/>
      <c r="RBI273" s="49"/>
      <c r="RBL273" s="49"/>
      <c r="RBN273" s="49"/>
      <c r="RBP273" s="49"/>
      <c r="RBS273" s="49"/>
      <c r="RBV273" s="49"/>
      <c r="RBY273" s="49"/>
      <c r="RCB273" s="49"/>
      <c r="RCE273" s="49"/>
      <c r="RCH273" s="49"/>
      <c r="RCK273" s="49"/>
      <c r="RCN273" s="49"/>
      <c r="RCP273" s="49"/>
      <c r="RDC273" s="49"/>
      <c r="RDD273" s="49"/>
      <c r="RDE273" s="49"/>
      <c r="RDF273" s="49"/>
      <c r="RDG273" s="49"/>
      <c r="RDH273" s="49"/>
      <c r="RDI273" s="49"/>
      <c r="RDJ273" s="49"/>
      <c r="RDK273" s="49"/>
      <c r="RDL273" s="49"/>
      <c r="RDM273" s="49"/>
      <c r="RDN273" s="49"/>
      <c r="RDO273" s="49"/>
      <c r="RDP273" s="49"/>
      <c r="RDQ273" s="49"/>
      <c r="RDR273" s="49"/>
      <c r="RDS273" s="49"/>
      <c r="RDT273" s="49"/>
      <c r="RDU273" s="49"/>
      <c r="RDV273" s="49"/>
      <c r="RDW273" s="49"/>
      <c r="RDX273" s="49"/>
      <c r="RDY273" s="49"/>
      <c r="RDZ273" s="49"/>
      <c r="REA273" s="49"/>
      <c r="REB273" s="49"/>
      <c r="REC273" s="49"/>
      <c r="RED273" s="49"/>
      <c r="REE273" s="49"/>
      <c r="REF273" s="49"/>
      <c r="REG273" s="49"/>
      <c r="REH273" s="49"/>
      <c r="REI273" s="49"/>
      <c r="REJ273" s="49"/>
      <c r="REK273" s="49"/>
      <c r="REL273" s="49"/>
      <c r="REM273" s="49"/>
      <c r="REN273" s="49"/>
      <c r="REO273" s="49"/>
      <c r="REP273" s="49"/>
      <c r="RES273" s="49"/>
      <c r="REV273" s="49"/>
      <c r="REY273" s="49"/>
      <c r="RFB273" s="49"/>
      <c r="RFE273" s="49"/>
      <c r="RFH273" s="49"/>
      <c r="RFQ273" s="49"/>
      <c r="RFT273" s="49"/>
      <c r="RFW273" s="49"/>
      <c r="RFZ273" s="49"/>
      <c r="RGI273" s="49"/>
      <c r="RGO273" s="49"/>
      <c r="RGR273" s="49"/>
      <c r="RGU273" s="49"/>
      <c r="RGX273" s="49"/>
      <c r="RHD273" s="49"/>
      <c r="RHG273" s="49"/>
      <c r="RHM273" s="49"/>
      <c r="RHO273" s="49"/>
      <c r="RHP273" s="49"/>
      <c r="RHR273" s="49"/>
      <c r="RII273" s="49"/>
      <c r="RIN273" s="49"/>
      <c r="RIT273" s="49"/>
      <c r="RIW273" s="49"/>
      <c r="RIZ273" s="49"/>
      <c r="RJH273" s="49"/>
      <c r="RKD273" s="49"/>
      <c r="RKE273" s="49"/>
      <c r="RKF273" s="49"/>
      <c r="RKG273" s="49"/>
      <c r="RKH273" s="49"/>
      <c r="RKI273" s="49"/>
      <c r="RLA273" s="49"/>
      <c r="RLB273" s="49"/>
      <c r="RLE273" s="49"/>
      <c r="RLH273" s="49"/>
      <c r="RLJ273" s="49"/>
      <c r="RLL273" s="49"/>
      <c r="RLO273" s="49"/>
      <c r="RLR273" s="49"/>
      <c r="RLU273" s="49"/>
      <c r="RLX273" s="49"/>
      <c r="RMA273" s="49"/>
      <c r="RMD273" s="49"/>
      <c r="RMG273" s="49"/>
      <c r="RMJ273" s="49"/>
      <c r="RML273" s="49"/>
      <c r="RMY273" s="49"/>
      <c r="RMZ273" s="49"/>
      <c r="RNA273" s="49"/>
      <c r="RNB273" s="49"/>
      <c r="RNC273" s="49"/>
      <c r="RND273" s="49"/>
      <c r="RNE273" s="49"/>
      <c r="RNF273" s="49"/>
      <c r="RNG273" s="49"/>
      <c r="RNH273" s="49"/>
      <c r="RNI273" s="49"/>
      <c r="RNJ273" s="49"/>
      <c r="RNK273" s="49"/>
      <c r="RNL273" s="49"/>
      <c r="RNM273" s="49"/>
      <c r="RNN273" s="49"/>
      <c r="RNO273" s="49"/>
      <c r="RNP273" s="49"/>
      <c r="RNQ273" s="49"/>
      <c r="RNR273" s="49"/>
      <c r="RNS273" s="49"/>
      <c r="RNT273" s="49"/>
      <c r="RNU273" s="49"/>
      <c r="RNV273" s="49"/>
      <c r="RNW273" s="49"/>
      <c r="RNX273" s="49"/>
      <c r="RNY273" s="49"/>
      <c r="RNZ273" s="49"/>
      <c r="ROA273" s="49"/>
      <c r="ROB273" s="49"/>
      <c r="ROC273" s="49"/>
      <c r="ROD273" s="49"/>
      <c r="ROE273" s="49"/>
      <c r="ROF273" s="49"/>
      <c r="ROG273" s="49"/>
      <c r="ROH273" s="49"/>
      <c r="ROI273" s="49"/>
      <c r="ROJ273" s="49"/>
      <c r="ROK273" s="49"/>
      <c r="ROL273" s="49"/>
      <c r="ROO273" s="49"/>
      <c r="ROR273" s="49"/>
      <c r="ROU273" s="49"/>
      <c r="ROX273" s="49"/>
      <c r="RPA273" s="49"/>
      <c r="RPD273" s="49"/>
      <c r="RPM273" s="49"/>
      <c r="RPP273" s="49"/>
      <c r="RPS273" s="49"/>
      <c r="RPV273" s="49"/>
      <c r="RQE273" s="49"/>
      <c r="RQK273" s="49"/>
      <c r="RQN273" s="49"/>
      <c r="RQQ273" s="49"/>
      <c r="RQT273" s="49"/>
      <c r="RQZ273" s="49"/>
      <c r="RRC273" s="49"/>
      <c r="RRI273" s="49"/>
      <c r="RRK273" s="49"/>
      <c r="RRL273" s="49"/>
      <c r="RRN273" s="49"/>
      <c r="RSE273" s="49"/>
      <c r="RSJ273" s="49"/>
      <c r="RSP273" s="49"/>
      <c r="RSS273" s="49"/>
      <c r="RSV273" s="49"/>
      <c r="RTD273" s="49"/>
      <c r="RTZ273" s="49"/>
      <c r="RUA273" s="49"/>
      <c r="RUB273" s="49"/>
      <c r="RUC273" s="49"/>
      <c r="RUD273" s="49"/>
      <c r="RUE273" s="49"/>
      <c r="RUW273" s="49"/>
      <c r="RUX273" s="49"/>
      <c r="RVA273" s="49"/>
      <c r="RVD273" s="49"/>
      <c r="RVF273" s="49"/>
      <c r="RVH273" s="49"/>
      <c r="RVK273" s="49"/>
      <c r="RVN273" s="49"/>
      <c r="RVQ273" s="49"/>
      <c r="RVT273" s="49"/>
      <c r="RVW273" s="49"/>
      <c r="RVZ273" s="49"/>
      <c r="RWC273" s="49"/>
      <c r="RWF273" s="49"/>
      <c r="RWH273" s="49"/>
      <c r="RWU273" s="49"/>
      <c r="RWV273" s="49"/>
      <c r="RWW273" s="49"/>
      <c r="RWX273" s="49"/>
      <c r="RWY273" s="49"/>
      <c r="RWZ273" s="49"/>
      <c r="RXA273" s="49"/>
      <c r="RXB273" s="49"/>
      <c r="RXC273" s="49"/>
      <c r="RXD273" s="49"/>
      <c r="RXE273" s="49"/>
      <c r="RXF273" s="49"/>
      <c r="RXG273" s="49"/>
      <c r="RXH273" s="49"/>
      <c r="RXI273" s="49"/>
      <c r="RXJ273" s="49"/>
      <c r="RXK273" s="49"/>
      <c r="RXL273" s="49"/>
      <c r="RXM273" s="49"/>
      <c r="RXN273" s="49"/>
      <c r="RXO273" s="49"/>
      <c r="RXP273" s="49"/>
      <c r="RXQ273" s="49"/>
      <c r="RXR273" s="49"/>
      <c r="RXS273" s="49"/>
      <c r="RXT273" s="49"/>
      <c r="RXU273" s="49"/>
      <c r="RXV273" s="49"/>
      <c r="RXW273" s="49"/>
      <c r="RXX273" s="49"/>
      <c r="RXY273" s="49"/>
      <c r="RXZ273" s="49"/>
      <c r="RYA273" s="49"/>
      <c r="RYB273" s="49"/>
      <c r="RYC273" s="49"/>
      <c r="RYD273" s="49"/>
      <c r="RYE273" s="49"/>
      <c r="RYF273" s="49"/>
      <c r="RYG273" s="49"/>
      <c r="RYH273" s="49"/>
      <c r="RYK273" s="49"/>
      <c r="RYN273" s="49"/>
      <c r="RYQ273" s="49"/>
      <c r="RYT273" s="49"/>
      <c r="RYW273" s="49"/>
      <c r="RYZ273" s="49"/>
      <c r="RZI273" s="49"/>
      <c r="RZL273" s="49"/>
      <c r="RZO273" s="49"/>
      <c r="RZR273" s="49"/>
      <c r="SAA273" s="49"/>
      <c r="SAG273" s="49"/>
      <c r="SAJ273" s="49"/>
      <c r="SAM273" s="49"/>
      <c r="SAP273" s="49"/>
      <c r="SAV273" s="49"/>
      <c r="SAY273" s="49"/>
      <c r="SBE273" s="49"/>
      <c r="SBG273" s="49"/>
      <c r="SBH273" s="49"/>
      <c r="SBJ273" s="49"/>
      <c r="SCA273" s="49"/>
      <c r="SCF273" s="49"/>
      <c r="SCL273" s="49"/>
      <c r="SCO273" s="49"/>
      <c r="SCR273" s="49"/>
      <c r="SCZ273" s="49"/>
      <c r="SDV273" s="49"/>
      <c r="SDW273" s="49"/>
      <c r="SDX273" s="49"/>
      <c r="SDY273" s="49"/>
      <c r="SDZ273" s="49"/>
      <c r="SEA273" s="49"/>
      <c r="SES273" s="49"/>
      <c r="SET273" s="49"/>
      <c r="SEW273" s="49"/>
      <c r="SEZ273" s="49"/>
      <c r="SFB273" s="49"/>
      <c r="SFD273" s="49"/>
      <c r="SFG273" s="49"/>
      <c r="SFJ273" s="49"/>
      <c r="SFM273" s="49"/>
      <c r="SFP273" s="49"/>
      <c r="SFS273" s="49"/>
      <c r="SFV273" s="49"/>
      <c r="SFY273" s="49"/>
      <c r="SGB273" s="49"/>
      <c r="SGD273" s="49"/>
      <c r="SGQ273" s="49"/>
      <c r="SGR273" s="49"/>
      <c r="SGS273" s="49"/>
      <c r="SGT273" s="49"/>
      <c r="SGU273" s="49"/>
      <c r="SGV273" s="49"/>
      <c r="SGW273" s="49"/>
      <c r="SGX273" s="49"/>
      <c r="SGY273" s="49"/>
      <c r="SGZ273" s="49"/>
      <c r="SHA273" s="49"/>
      <c r="SHB273" s="49"/>
      <c r="SHC273" s="49"/>
      <c r="SHD273" s="49"/>
      <c r="SHE273" s="49"/>
      <c r="SHF273" s="49"/>
      <c r="SHG273" s="49"/>
      <c r="SHH273" s="49"/>
      <c r="SHI273" s="49"/>
      <c r="SHJ273" s="49"/>
      <c r="SHK273" s="49"/>
      <c r="SHL273" s="49"/>
      <c r="SHM273" s="49"/>
      <c r="SHN273" s="49"/>
      <c r="SHO273" s="49"/>
      <c r="SHP273" s="49"/>
      <c r="SHQ273" s="49"/>
      <c r="SHR273" s="49"/>
      <c r="SHS273" s="49"/>
      <c r="SHT273" s="49"/>
      <c r="SHU273" s="49"/>
      <c r="SHV273" s="49"/>
      <c r="SHW273" s="49"/>
      <c r="SHX273" s="49"/>
      <c r="SHY273" s="49"/>
      <c r="SHZ273" s="49"/>
      <c r="SIA273" s="49"/>
      <c r="SIB273" s="49"/>
      <c r="SIC273" s="49"/>
      <c r="SID273" s="49"/>
      <c r="SIG273" s="49"/>
      <c r="SIJ273" s="49"/>
      <c r="SIM273" s="49"/>
      <c r="SIP273" s="49"/>
      <c r="SIS273" s="49"/>
      <c r="SIV273" s="49"/>
      <c r="SJE273" s="49"/>
      <c r="SJH273" s="49"/>
      <c r="SJK273" s="49"/>
      <c r="SJN273" s="49"/>
      <c r="SJW273" s="49"/>
      <c r="SKC273" s="49"/>
      <c r="SKF273" s="49"/>
      <c r="SKI273" s="49"/>
      <c r="SKL273" s="49"/>
      <c r="SKR273" s="49"/>
      <c r="SKU273" s="49"/>
      <c r="SLA273" s="49"/>
      <c r="SLC273" s="49"/>
      <c r="SLD273" s="49"/>
      <c r="SLF273" s="49"/>
      <c r="SLW273" s="49"/>
      <c r="SMB273" s="49"/>
      <c r="SMH273" s="49"/>
      <c r="SMK273" s="49"/>
      <c r="SMN273" s="49"/>
      <c r="SMV273" s="49"/>
      <c r="SNR273" s="49"/>
      <c r="SNS273" s="49"/>
      <c r="SNT273" s="49"/>
      <c r="SNU273" s="49"/>
      <c r="SNV273" s="49"/>
      <c r="SNW273" s="49"/>
      <c r="SOO273" s="49"/>
      <c r="SOP273" s="49"/>
      <c r="SOS273" s="49"/>
      <c r="SOV273" s="49"/>
      <c r="SOX273" s="49"/>
      <c r="SOZ273" s="49"/>
      <c r="SPC273" s="49"/>
      <c r="SPF273" s="49"/>
      <c r="SPI273" s="49"/>
      <c r="SPL273" s="49"/>
      <c r="SPO273" s="49"/>
      <c r="SPR273" s="49"/>
      <c r="SPU273" s="49"/>
      <c r="SPX273" s="49"/>
      <c r="SPZ273" s="49"/>
      <c r="SQM273" s="49"/>
      <c r="SQN273" s="49"/>
      <c r="SQO273" s="49"/>
      <c r="SQP273" s="49"/>
      <c r="SQQ273" s="49"/>
      <c r="SQR273" s="49"/>
      <c r="SQS273" s="49"/>
      <c r="SQT273" s="49"/>
      <c r="SQU273" s="49"/>
      <c r="SQV273" s="49"/>
      <c r="SQW273" s="49"/>
      <c r="SQX273" s="49"/>
      <c r="SQY273" s="49"/>
      <c r="SQZ273" s="49"/>
      <c r="SRA273" s="49"/>
      <c r="SRB273" s="49"/>
      <c r="SRC273" s="49"/>
      <c r="SRD273" s="49"/>
      <c r="SRE273" s="49"/>
      <c r="SRF273" s="49"/>
      <c r="SRG273" s="49"/>
      <c r="SRH273" s="49"/>
      <c r="SRI273" s="49"/>
      <c r="SRJ273" s="49"/>
      <c r="SRK273" s="49"/>
      <c r="SRL273" s="49"/>
      <c r="SRM273" s="49"/>
      <c r="SRN273" s="49"/>
      <c r="SRO273" s="49"/>
      <c r="SRP273" s="49"/>
      <c r="SRQ273" s="49"/>
      <c r="SRR273" s="49"/>
      <c r="SRS273" s="49"/>
      <c r="SRT273" s="49"/>
      <c r="SRU273" s="49"/>
      <c r="SRV273" s="49"/>
      <c r="SRW273" s="49"/>
      <c r="SRX273" s="49"/>
      <c r="SRY273" s="49"/>
      <c r="SRZ273" s="49"/>
      <c r="SSC273" s="49"/>
      <c r="SSF273" s="49"/>
      <c r="SSI273" s="49"/>
      <c r="SSL273" s="49"/>
      <c r="SSO273" s="49"/>
      <c r="SSR273" s="49"/>
      <c r="STA273" s="49"/>
      <c r="STD273" s="49"/>
      <c r="STG273" s="49"/>
      <c r="STJ273" s="49"/>
      <c r="STS273" s="49"/>
      <c r="STY273" s="49"/>
      <c r="SUB273" s="49"/>
      <c r="SUE273" s="49"/>
      <c r="SUH273" s="49"/>
      <c r="SUN273" s="49"/>
      <c r="SUQ273" s="49"/>
      <c r="SUW273" s="49"/>
      <c r="SUY273" s="49"/>
      <c r="SUZ273" s="49"/>
      <c r="SVB273" s="49"/>
      <c r="SVS273" s="49"/>
      <c r="SVX273" s="49"/>
      <c r="SWD273" s="49"/>
      <c r="SWG273" s="49"/>
      <c r="SWJ273" s="49"/>
      <c r="SWR273" s="49"/>
      <c r="SXN273" s="49"/>
      <c r="SXO273" s="49"/>
      <c r="SXP273" s="49"/>
      <c r="SXQ273" s="49"/>
      <c r="SXR273" s="49"/>
      <c r="SXS273" s="49"/>
      <c r="SYK273" s="49"/>
      <c r="SYL273" s="49"/>
      <c r="SYO273" s="49"/>
      <c r="SYR273" s="49"/>
      <c r="SYT273" s="49"/>
      <c r="SYV273" s="49"/>
      <c r="SYY273" s="49"/>
      <c r="SZB273" s="49"/>
      <c r="SZE273" s="49"/>
      <c r="SZH273" s="49"/>
      <c r="SZK273" s="49"/>
      <c r="SZN273" s="49"/>
      <c r="SZQ273" s="49"/>
      <c r="SZT273" s="49"/>
      <c r="SZV273" s="49"/>
      <c r="TAI273" s="49"/>
      <c r="TAJ273" s="49"/>
      <c r="TAK273" s="49"/>
      <c r="TAL273" s="49"/>
      <c r="TAM273" s="49"/>
      <c r="TAN273" s="49"/>
      <c r="TAO273" s="49"/>
      <c r="TAP273" s="49"/>
      <c r="TAQ273" s="49"/>
      <c r="TAR273" s="49"/>
      <c r="TAS273" s="49"/>
      <c r="TAT273" s="49"/>
      <c r="TAU273" s="49"/>
      <c r="TAV273" s="49"/>
      <c r="TAW273" s="49"/>
      <c r="TAX273" s="49"/>
      <c r="TAY273" s="49"/>
      <c r="TAZ273" s="49"/>
      <c r="TBA273" s="49"/>
      <c r="TBB273" s="49"/>
      <c r="TBC273" s="49"/>
      <c r="TBD273" s="49"/>
      <c r="TBE273" s="49"/>
      <c r="TBF273" s="49"/>
      <c r="TBG273" s="49"/>
      <c r="TBH273" s="49"/>
      <c r="TBI273" s="49"/>
      <c r="TBJ273" s="49"/>
      <c r="TBK273" s="49"/>
      <c r="TBL273" s="49"/>
      <c r="TBM273" s="49"/>
      <c r="TBN273" s="49"/>
      <c r="TBO273" s="49"/>
      <c r="TBP273" s="49"/>
      <c r="TBQ273" s="49"/>
      <c r="TBR273" s="49"/>
      <c r="TBS273" s="49"/>
      <c r="TBT273" s="49"/>
      <c r="TBU273" s="49"/>
      <c r="TBV273" s="49"/>
      <c r="TBY273" s="49"/>
      <c r="TCB273" s="49"/>
      <c r="TCE273" s="49"/>
      <c r="TCH273" s="49"/>
      <c r="TCK273" s="49"/>
      <c r="TCN273" s="49"/>
      <c r="TCW273" s="49"/>
      <c r="TCZ273" s="49"/>
      <c r="TDC273" s="49"/>
      <c r="TDF273" s="49"/>
      <c r="TDO273" s="49"/>
      <c r="TDU273" s="49"/>
      <c r="TDX273" s="49"/>
      <c r="TEA273" s="49"/>
      <c r="TED273" s="49"/>
      <c r="TEJ273" s="49"/>
      <c r="TEM273" s="49"/>
      <c r="TES273" s="49"/>
      <c r="TEU273" s="49"/>
      <c r="TEV273" s="49"/>
      <c r="TEX273" s="49"/>
      <c r="TFO273" s="49"/>
      <c r="TFT273" s="49"/>
      <c r="TFZ273" s="49"/>
      <c r="TGC273" s="49"/>
      <c r="TGF273" s="49"/>
      <c r="TGN273" s="49"/>
      <c r="THJ273" s="49"/>
      <c r="THK273" s="49"/>
      <c r="THL273" s="49"/>
      <c r="THM273" s="49"/>
      <c r="THN273" s="49"/>
      <c r="THO273" s="49"/>
      <c r="TIG273" s="49"/>
      <c r="TIH273" s="49"/>
      <c r="TIK273" s="49"/>
      <c r="TIN273" s="49"/>
      <c r="TIP273" s="49"/>
      <c r="TIR273" s="49"/>
      <c r="TIU273" s="49"/>
      <c r="TIX273" s="49"/>
      <c r="TJA273" s="49"/>
      <c r="TJD273" s="49"/>
      <c r="TJG273" s="49"/>
      <c r="TJJ273" s="49"/>
      <c r="TJM273" s="49"/>
      <c r="TJP273" s="49"/>
      <c r="TJR273" s="49"/>
      <c r="TKE273" s="49"/>
      <c r="TKF273" s="49"/>
      <c r="TKG273" s="49"/>
      <c r="TKH273" s="49"/>
      <c r="TKI273" s="49"/>
      <c r="TKJ273" s="49"/>
      <c r="TKK273" s="49"/>
      <c r="TKL273" s="49"/>
      <c r="TKM273" s="49"/>
      <c r="TKN273" s="49"/>
      <c r="TKO273" s="49"/>
      <c r="TKP273" s="49"/>
      <c r="TKQ273" s="49"/>
      <c r="TKR273" s="49"/>
      <c r="TKS273" s="49"/>
      <c r="TKT273" s="49"/>
      <c r="TKU273" s="49"/>
      <c r="TKV273" s="49"/>
      <c r="TKW273" s="49"/>
      <c r="TKX273" s="49"/>
      <c r="TKY273" s="49"/>
      <c r="TKZ273" s="49"/>
      <c r="TLA273" s="49"/>
      <c r="TLB273" s="49"/>
      <c r="TLC273" s="49"/>
      <c r="TLD273" s="49"/>
      <c r="TLE273" s="49"/>
      <c r="TLF273" s="49"/>
      <c r="TLG273" s="49"/>
      <c r="TLH273" s="49"/>
      <c r="TLI273" s="49"/>
      <c r="TLJ273" s="49"/>
      <c r="TLK273" s="49"/>
      <c r="TLL273" s="49"/>
      <c r="TLM273" s="49"/>
      <c r="TLN273" s="49"/>
      <c r="TLO273" s="49"/>
      <c r="TLP273" s="49"/>
      <c r="TLQ273" s="49"/>
      <c r="TLR273" s="49"/>
      <c r="TLU273" s="49"/>
      <c r="TLX273" s="49"/>
      <c r="TMA273" s="49"/>
      <c r="TMD273" s="49"/>
      <c r="TMG273" s="49"/>
      <c r="TMJ273" s="49"/>
      <c r="TMS273" s="49"/>
      <c r="TMV273" s="49"/>
      <c r="TMY273" s="49"/>
      <c r="TNB273" s="49"/>
      <c r="TNK273" s="49"/>
      <c r="TNQ273" s="49"/>
      <c r="TNT273" s="49"/>
      <c r="TNW273" s="49"/>
      <c r="TNZ273" s="49"/>
      <c r="TOF273" s="49"/>
      <c r="TOI273" s="49"/>
      <c r="TOO273" s="49"/>
      <c r="TOQ273" s="49"/>
      <c r="TOR273" s="49"/>
      <c r="TOT273" s="49"/>
      <c r="TPK273" s="49"/>
      <c r="TPP273" s="49"/>
      <c r="TPV273" s="49"/>
      <c r="TPY273" s="49"/>
      <c r="TQB273" s="49"/>
      <c r="TQJ273" s="49"/>
      <c r="TRF273" s="49"/>
      <c r="TRG273" s="49"/>
      <c r="TRH273" s="49"/>
      <c r="TRI273" s="49"/>
      <c r="TRJ273" s="49"/>
      <c r="TRK273" s="49"/>
      <c r="TSC273" s="49"/>
      <c r="TSD273" s="49"/>
      <c r="TSG273" s="49"/>
      <c r="TSJ273" s="49"/>
      <c r="TSL273" s="49"/>
      <c r="TSN273" s="49"/>
      <c r="TSQ273" s="49"/>
      <c r="TST273" s="49"/>
      <c r="TSW273" s="49"/>
      <c r="TSZ273" s="49"/>
      <c r="TTC273" s="49"/>
      <c r="TTF273" s="49"/>
      <c r="TTI273" s="49"/>
      <c r="TTL273" s="49"/>
      <c r="TTN273" s="49"/>
      <c r="TUA273" s="49"/>
      <c r="TUB273" s="49"/>
      <c r="TUC273" s="49"/>
      <c r="TUD273" s="49"/>
      <c r="TUE273" s="49"/>
      <c r="TUF273" s="49"/>
      <c r="TUG273" s="49"/>
      <c r="TUH273" s="49"/>
      <c r="TUI273" s="49"/>
      <c r="TUJ273" s="49"/>
      <c r="TUK273" s="49"/>
      <c r="TUL273" s="49"/>
      <c r="TUM273" s="49"/>
      <c r="TUN273" s="49"/>
      <c r="TUO273" s="49"/>
      <c r="TUP273" s="49"/>
      <c r="TUQ273" s="49"/>
      <c r="TUR273" s="49"/>
      <c r="TUS273" s="49"/>
      <c r="TUT273" s="49"/>
      <c r="TUU273" s="49"/>
      <c r="TUV273" s="49"/>
      <c r="TUW273" s="49"/>
      <c r="TUX273" s="49"/>
      <c r="TUY273" s="49"/>
      <c r="TUZ273" s="49"/>
      <c r="TVA273" s="49"/>
      <c r="TVB273" s="49"/>
      <c r="TVC273" s="49"/>
      <c r="TVD273" s="49"/>
      <c r="TVE273" s="49"/>
      <c r="TVF273" s="49"/>
      <c r="TVG273" s="49"/>
      <c r="TVH273" s="49"/>
      <c r="TVI273" s="49"/>
      <c r="TVJ273" s="49"/>
      <c r="TVK273" s="49"/>
      <c r="TVL273" s="49"/>
      <c r="TVM273" s="49"/>
      <c r="TVN273" s="49"/>
      <c r="TVQ273" s="49"/>
      <c r="TVT273" s="49"/>
      <c r="TVW273" s="49"/>
      <c r="TVZ273" s="49"/>
      <c r="TWC273" s="49"/>
      <c r="TWF273" s="49"/>
      <c r="TWO273" s="49"/>
      <c r="TWR273" s="49"/>
      <c r="TWU273" s="49"/>
      <c r="TWX273" s="49"/>
      <c r="TXG273" s="49"/>
      <c r="TXM273" s="49"/>
      <c r="TXP273" s="49"/>
      <c r="TXS273" s="49"/>
      <c r="TXV273" s="49"/>
      <c r="TYB273" s="49"/>
      <c r="TYE273" s="49"/>
      <c r="TYK273" s="49"/>
      <c r="TYM273" s="49"/>
      <c r="TYN273" s="49"/>
      <c r="TYP273" s="49"/>
      <c r="TZG273" s="49"/>
      <c r="TZL273" s="49"/>
      <c r="TZR273" s="49"/>
      <c r="TZU273" s="49"/>
      <c r="TZX273" s="49"/>
      <c r="UAF273" s="49"/>
      <c r="UBB273" s="49"/>
      <c r="UBC273" s="49"/>
      <c r="UBD273" s="49"/>
      <c r="UBE273" s="49"/>
      <c r="UBF273" s="49"/>
      <c r="UBG273" s="49"/>
      <c r="UBY273" s="49"/>
      <c r="UBZ273" s="49"/>
      <c r="UCC273" s="49"/>
      <c r="UCF273" s="49"/>
      <c r="UCH273" s="49"/>
      <c r="UCJ273" s="49"/>
      <c r="UCM273" s="49"/>
      <c r="UCP273" s="49"/>
      <c r="UCS273" s="49"/>
      <c r="UCV273" s="49"/>
      <c r="UCY273" s="49"/>
      <c r="UDB273" s="49"/>
      <c r="UDE273" s="49"/>
      <c r="UDH273" s="49"/>
      <c r="UDJ273" s="49"/>
      <c r="UDW273" s="49"/>
      <c r="UDX273" s="49"/>
      <c r="UDY273" s="49"/>
      <c r="UDZ273" s="49"/>
      <c r="UEA273" s="49"/>
      <c r="UEB273" s="49"/>
      <c r="UEC273" s="49"/>
      <c r="UED273" s="49"/>
      <c r="UEE273" s="49"/>
      <c r="UEF273" s="49"/>
      <c r="UEG273" s="49"/>
      <c r="UEH273" s="49"/>
      <c r="UEI273" s="49"/>
      <c r="UEJ273" s="49"/>
      <c r="UEK273" s="49"/>
      <c r="UEL273" s="49"/>
      <c r="UEM273" s="49"/>
      <c r="UEN273" s="49"/>
      <c r="UEO273" s="49"/>
      <c r="UEP273" s="49"/>
      <c r="UEQ273" s="49"/>
      <c r="UER273" s="49"/>
      <c r="UES273" s="49"/>
      <c r="UET273" s="49"/>
      <c r="UEU273" s="49"/>
      <c r="UEV273" s="49"/>
      <c r="UEW273" s="49"/>
      <c r="UEX273" s="49"/>
      <c r="UEY273" s="49"/>
      <c r="UEZ273" s="49"/>
      <c r="UFA273" s="49"/>
      <c r="UFB273" s="49"/>
      <c r="UFC273" s="49"/>
      <c r="UFD273" s="49"/>
      <c r="UFE273" s="49"/>
      <c r="UFF273" s="49"/>
      <c r="UFG273" s="49"/>
      <c r="UFH273" s="49"/>
      <c r="UFI273" s="49"/>
      <c r="UFJ273" s="49"/>
      <c r="UFM273" s="49"/>
      <c r="UFP273" s="49"/>
      <c r="UFS273" s="49"/>
      <c r="UFV273" s="49"/>
      <c r="UFY273" s="49"/>
      <c r="UGB273" s="49"/>
      <c r="UGK273" s="49"/>
      <c r="UGN273" s="49"/>
      <c r="UGQ273" s="49"/>
      <c r="UGT273" s="49"/>
      <c r="UHC273" s="49"/>
      <c r="UHI273" s="49"/>
      <c r="UHL273" s="49"/>
      <c r="UHO273" s="49"/>
      <c r="UHR273" s="49"/>
      <c r="UHX273" s="49"/>
      <c r="UIA273" s="49"/>
      <c r="UIG273" s="49"/>
      <c r="UII273" s="49"/>
      <c r="UIJ273" s="49"/>
      <c r="UIL273" s="49"/>
      <c r="UJC273" s="49"/>
      <c r="UJH273" s="49"/>
      <c r="UJN273" s="49"/>
      <c r="UJQ273" s="49"/>
      <c r="UJT273" s="49"/>
      <c r="UKB273" s="49"/>
      <c r="UKX273" s="49"/>
      <c r="UKY273" s="49"/>
      <c r="UKZ273" s="49"/>
      <c r="ULA273" s="49"/>
      <c r="ULB273" s="49"/>
      <c r="ULC273" s="49"/>
      <c r="ULU273" s="49"/>
      <c r="ULV273" s="49"/>
      <c r="ULY273" s="49"/>
      <c r="UMB273" s="49"/>
      <c r="UMD273" s="49"/>
      <c r="UMF273" s="49"/>
      <c r="UMI273" s="49"/>
      <c r="UML273" s="49"/>
      <c r="UMO273" s="49"/>
      <c r="UMR273" s="49"/>
      <c r="UMU273" s="49"/>
      <c r="UMX273" s="49"/>
      <c r="UNA273" s="49"/>
      <c r="UND273" s="49"/>
      <c r="UNF273" s="49"/>
      <c r="UNS273" s="49"/>
      <c r="UNT273" s="49"/>
      <c r="UNU273" s="49"/>
      <c r="UNV273" s="49"/>
      <c r="UNW273" s="49"/>
      <c r="UNX273" s="49"/>
      <c r="UNY273" s="49"/>
      <c r="UNZ273" s="49"/>
      <c r="UOA273" s="49"/>
      <c r="UOB273" s="49"/>
      <c r="UOC273" s="49"/>
      <c r="UOD273" s="49"/>
      <c r="UOE273" s="49"/>
      <c r="UOF273" s="49"/>
      <c r="UOG273" s="49"/>
      <c r="UOH273" s="49"/>
      <c r="UOI273" s="49"/>
      <c r="UOJ273" s="49"/>
      <c r="UOK273" s="49"/>
      <c r="UOL273" s="49"/>
      <c r="UOM273" s="49"/>
      <c r="UON273" s="49"/>
      <c r="UOO273" s="49"/>
      <c r="UOP273" s="49"/>
      <c r="UOQ273" s="49"/>
      <c r="UOR273" s="49"/>
      <c r="UOS273" s="49"/>
      <c r="UOT273" s="49"/>
      <c r="UOU273" s="49"/>
      <c r="UOV273" s="49"/>
      <c r="UOW273" s="49"/>
      <c r="UOX273" s="49"/>
      <c r="UOY273" s="49"/>
      <c r="UOZ273" s="49"/>
      <c r="UPA273" s="49"/>
      <c r="UPB273" s="49"/>
      <c r="UPC273" s="49"/>
      <c r="UPD273" s="49"/>
      <c r="UPE273" s="49"/>
      <c r="UPF273" s="49"/>
      <c r="UPI273" s="49"/>
      <c r="UPL273" s="49"/>
      <c r="UPO273" s="49"/>
      <c r="UPR273" s="49"/>
      <c r="UPU273" s="49"/>
      <c r="UPX273" s="49"/>
      <c r="UQG273" s="49"/>
      <c r="UQJ273" s="49"/>
      <c r="UQM273" s="49"/>
      <c r="UQP273" s="49"/>
      <c r="UQY273" s="49"/>
      <c r="URE273" s="49"/>
      <c r="URH273" s="49"/>
      <c r="URK273" s="49"/>
      <c r="URN273" s="49"/>
      <c r="URT273" s="49"/>
      <c r="URW273" s="49"/>
      <c r="USC273" s="49"/>
      <c r="USE273" s="49"/>
      <c r="USF273" s="49"/>
      <c r="USH273" s="49"/>
      <c r="USY273" s="49"/>
      <c r="UTD273" s="49"/>
      <c r="UTJ273" s="49"/>
      <c r="UTM273" s="49"/>
      <c r="UTP273" s="49"/>
      <c r="UTX273" s="49"/>
      <c r="UUT273" s="49"/>
      <c r="UUU273" s="49"/>
      <c r="UUV273" s="49"/>
      <c r="UUW273" s="49"/>
      <c r="UUX273" s="49"/>
      <c r="UUY273" s="49"/>
      <c r="UVQ273" s="49"/>
      <c r="UVR273" s="49"/>
      <c r="UVU273" s="49"/>
      <c r="UVX273" s="49"/>
      <c r="UVZ273" s="49"/>
      <c r="UWB273" s="49"/>
      <c r="UWE273" s="49"/>
      <c r="UWH273" s="49"/>
      <c r="UWK273" s="49"/>
      <c r="UWN273" s="49"/>
      <c r="UWQ273" s="49"/>
      <c r="UWT273" s="49"/>
      <c r="UWW273" s="49"/>
      <c r="UWZ273" s="49"/>
      <c r="UXB273" s="49"/>
      <c r="UXO273" s="49"/>
      <c r="UXP273" s="49"/>
      <c r="UXQ273" s="49"/>
      <c r="UXR273" s="49"/>
      <c r="UXS273" s="49"/>
      <c r="UXT273" s="49"/>
      <c r="UXU273" s="49"/>
      <c r="UXV273" s="49"/>
      <c r="UXW273" s="49"/>
      <c r="UXX273" s="49"/>
      <c r="UXY273" s="49"/>
      <c r="UXZ273" s="49"/>
      <c r="UYA273" s="49"/>
      <c r="UYB273" s="49"/>
      <c r="UYC273" s="49"/>
      <c r="UYD273" s="49"/>
      <c r="UYE273" s="49"/>
      <c r="UYF273" s="49"/>
      <c r="UYG273" s="49"/>
      <c r="UYH273" s="49"/>
      <c r="UYI273" s="49"/>
      <c r="UYJ273" s="49"/>
      <c r="UYK273" s="49"/>
      <c r="UYL273" s="49"/>
      <c r="UYM273" s="49"/>
      <c r="UYN273" s="49"/>
      <c r="UYO273" s="49"/>
      <c r="UYP273" s="49"/>
      <c r="UYQ273" s="49"/>
      <c r="UYR273" s="49"/>
      <c r="UYS273" s="49"/>
      <c r="UYT273" s="49"/>
      <c r="UYU273" s="49"/>
      <c r="UYV273" s="49"/>
      <c r="UYW273" s="49"/>
      <c r="UYX273" s="49"/>
      <c r="UYY273" s="49"/>
      <c r="UYZ273" s="49"/>
      <c r="UZA273" s="49"/>
      <c r="UZB273" s="49"/>
      <c r="UZE273" s="49"/>
      <c r="UZH273" s="49"/>
      <c r="UZK273" s="49"/>
      <c r="UZN273" s="49"/>
      <c r="UZQ273" s="49"/>
      <c r="UZT273" s="49"/>
      <c r="VAC273" s="49"/>
      <c r="VAF273" s="49"/>
      <c r="VAI273" s="49"/>
      <c r="VAL273" s="49"/>
      <c r="VAU273" s="49"/>
      <c r="VBA273" s="49"/>
      <c r="VBD273" s="49"/>
      <c r="VBG273" s="49"/>
      <c r="VBJ273" s="49"/>
      <c r="VBP273" s="49"/>
      <c r="VBS273" s="49"/>
      <c r="VBY273" s="49"/>
      <c r="VCA273" s="49"/>
      <c r="VCB273" s="49"/>
      <c r="VCD273" s="49"/>
      <c r="VCU273" s="49"/>
      <c r="VCZ273" s="49"/>
      <c r="VDF273" s="49"/>
      <c r="VDI273" s="49"/>
      <c r="VDL273" s="49"/>
      <c r="VDT273" s="49"/>
      <c r="VEP273" s="49"/>
      <c r="VEQ273" s="49"/>
      <c r="VER273" s="49"/>
      <c r="VES273" s="49"/>
      <c r="VET273" s="49"/>
      <c r="VEU273" s="49"/>
      <c r="VFM273" s="49"/>
      <c r="VFN273" s="49"/>
      <c r="VFQ273" s="49"/>
      <c r="VFT273" s="49"/>
      <c r="VFV273" s="49"/>
      <c r="VFX273" s="49"/>
      <c r="VGA273" s="49"/>
      <c r="VGD273" s="49"/>
      <c r="VGG273" s="49"/>
      <c r="VGJ273" s="49"/>
      <c r="VGM273" s="49"/>
      <c r="VGP273" s="49"/>
      <c r="VGS273" s="49"/>
      <c r="VGV273" s="49"/>
      <c r="VGX273" s="49"/>
      <c r="VHK273" s="49"/>
      <c r="VHL273" s="49"/>
      <c r="VHM273" s="49"/>
      <c r="VHN273" s="49"/>
      <c r="VHO273" s="49"/>
      <c r="VHP273" s="49"/>
      <c r="VHQ273" s="49"/>
      <c r="VHR273" s="49"/>
      <c r="VHS273" s="49"/>
      <c r="VHT273" s="49"/>
      <c r="VHU273" s="49"/>
      <c r="VHV273" s="49"/>
      <c r="VHW273" s="49"/>
      <c r="VHX273" s="49"/>
      <c r="VHY273" s="49"/>
      <c r="VHZ273" s="49"/>
      <c r="VIA273" s="49"/>
      <c r="VIB273" s="49"/>
      <c r="VIC273" s="49"/>
      <c r="VID273" s="49"/>
      <c r="VIE273" s="49"/>
      <c r="VIF273" s="49"/>
      <c r="VIG273" s="49"/>
      <c r="VIH273" s="49"/>
      <c r="VII273" s="49"/>
      <c r="VIJ273" s="49"/>
      <c r="VIK273" s="49"/>
      <c r="VIL273" s="49"/>
      <c r="VIM273" s="49"/>
      <c r="VIN273" s="49"/>
      <c r="VIO273" s="49"/>
      <c r="VIP273" s="49"/>
      <c r="VIQ273" s="49"/>
      <c r="VIR273" s="49"/>
      <c r="VIS273" s="49"/>
      <c r="VIT273" s="49"/>
      <c r="VIU273" s="49"/>
      <c r="VIV273" s="49"/>
      <c r="VIW273" s="49"/>
      <c r="VIX273" s="49"/>
      <c r="VJA273" s="49"/>
      <c r="VJD273" s="49"/>
      <c r="VJG273" s="49"/>
      <c r="VJJ273" s="49"/>
      <c r="VJM273" s="49"/>
      <c r="VJP273" s="49"/>
      <c r="VJY273" s="49"/>
      <c r="VKB273" s="49"/>
      <c r="VKE273" s="49"/>
      <c r="VKH273" s="49"/>
      <c r="VKQ273" s="49"/>
      <c r="VKW273" s="49"/>
      <c r="VKZ273" s="49"/>
      <c r="VLC273" s="49"/>
      <c r="VLF273" s="49"/>
      <c r="VLL273" s="49"/>
      <c r="VLO273" s="49"/>
      <c r="VLU273" s="49"/>
      <c r="VLW273" s="49"/>
      <c r="VLX273" s="49"/>
      <c r="VLZ273" s="49"/>
      <c r="VMQ273" s="49"/>
      <c r="VMV273" s="49"/>
      <c r="VNB273" s="49"/>
      <c r="VNE273" s="49"/>
      <c r="VNH273" s="49"/>
      <c r="VNP273" s="49"/>
      <c r="VOL273" s="49"/>
      <c r="VOM273" s="49"/>
      <c r="VON273" s="49"/>
      <c r="VOO273" s="49"/>
      <c r="VOP273" s="49"/>
      <c r="VOQ273" s="49"/>
      <c r="VPI273" s="49"/>
      <c r="VPJ273" s="49"/>
      <c r="VPM273" s="49"/>
      <c r="VPP273" s="49"/>
      <c r="VPR273" s="49"/>
      <c r="VPT273" s="49"/>
      <c r="VPW273" s="49"/>
      <c r="VPZ273" s="49"/>
      <c r="VQC273" s="49"/>
      <c r="VQF273" s="49"/>
      <c r="VQI273" s="49"/>
      <c r="VQL273" s="49"/>
      <c r="VQO273" s="49"/>
      <c r="VQR273" s="49"/>
      <c r="VQT273" s="49"/>
      <c r="VRG273" s="49"/>
      <c r="VRH273" s="49"/>
      <c r="VRI273" s="49"/>
      <c r="VRJ273" s="49"/>
      <c r="VRK273" s="49"/>
      <c r="VRL273" s="49"/>
      <c r="VRM273" s="49"/>
      <c r="VRN273" s="49"/>
      <c r="VRO273" s="49"/>
      <c r="VRP273" s="49"/>
      <c r="VRQ273" s="49"/>
      <c r="VRR273" s="49"/>
      <c r="VRS273" s="49"/>
      <c r="VRT273" s="49"/>
      <c r="VRU273" s="49"/>
      <c r="VRV273" s="49"/>
      <c r="VRW273" s="49"/>
      <c r="VRX273" s="49"/>
      <c r="VRY273" s="49"/>
      <c r="VRZ273" s="49"/>
      <c r="VSA273" s="49"/>
      <c r="VSB273" s="49"/>
      <c r="VSC273" s="49"/>
      <c r="VSD273" s="49"/>
      <c r="VSE273" s="49"/>
      <c r="VSF273" s="49"/>
      <c r="VSG273" s="49"/>
      <c r="VSH273" s="49"/>
      <c r="VSI273" s="49"/>
      <c r="VSJ273" s="49"/>
      <c r="VSK273" s="49"/>
      <c r="VSL273" s="49"/>
      <c r="VSM273" s="49"/>
      <c r="VSN273" s="49"/>
      <c r="VSO273" s="49"/>
      <c r="VSP273" s="49"/>
      <c r="VSQ273" s="49"/>
      <c r="VSR273" s="49"/>
      <c r="VSS273" s="49"/>
      <c r="VST273" s="49"/>
      <c r="VSW273" s="49"/>
      <c r="VSZ273" s="49"/>
      <c r="VTC273" s="49"/>
      <c r="VTF273" s="49"/>
      <c r="VTI273" s="49"/>
      <c r="VTL273" s="49"/>
      <c r="VTU273" s="49"/>
      <c r="VTX273" s="49"/>
      <c r="VUA273" s="49"/>
      <c r="VUD273" s="49"/>
      <c r="VUM273" s="49"/>
      <c r="VUS273" s="49"/>
      <c r="VUV273" s="49"/>
      <c r="VUY273" s="49"/>
      <c r="VVB273" s="49"/>
      <c r="VVH273" s="49"/>
      <c r="VVK273" s="49"/>
      <c r="VVQ273" s="49"/>
      <c r="VVS273" s="49"/>
      <c r="VVT273" s="49"/>
      <c r="VVV273" s="49"/>
      <c r="VWM273" s="49"/>
      <c r="VWR273" s="49"/>
      <c r="VWX273" s="49"/>
      <c r="VXA273" s="49"/>
      <c r="VXD273" s="49"/>
      <c r="VXL273" s="49"/>
      <c r="VYH273" s="49"/>
      <c r="VYI273" s="49"/>
      <c r="VYJ273" s="49"/>
      <c r="VYK273" s="49"/>
      <c r="VYL273" s="49"/>
      <c r="VYM273" s="49"/>
      <c r="VZE273" s="49"/>
      <c r="VZF273" s="49"/>
      <c r="VZI273" s="49"/>
      <c r="VZL273" s="49"/>
      <c r="VZN273" s="49"/>
      <c r="VZP273" s="49"/>
      <c r="VZS273" s="49"/>
      <c r="VZV273" s="49"/>
      <c r="VZY273" s="49"/>
      <c r="WAB273" s="49"/>
      <c r="WAE273" s="49"/>
      <c r="WAH273" s="49"/>
      <c r="WAK273" s="49"/>
      <c r="WAN273" s="49"/>
      <c r="WAP273" s="49"/>
      <c r="WBC273" s="49"/>
      <c r="WBD273" s="49"/>
      <c r="WBE273" s="49"/>
      <c r="WBF273" s="49"/>
      <c r="WBG273" s="49"/>
      <c r="WBH273" s="49"/>
      <c r="WBI273" s="49"/>
      <c r="WBJ273" s="49"/>
      <c r="WBK273" s="49"/>
      <c r="WBL273" s="49"/>
      <c r="WBM273" s="49"/>
      <c r="WBN273" s="49"/>
      <c r="WBO273" s="49"/>
      <c r="WBP273" s="49"/>
      <c r="WBQ273" s="49"/>
      <c r="WBR273" s="49"/>
      <c r="WBS273" s="49"/>
      <c r="WBT273" s="49"/>
      <c r="WBU273" s="49"/>
      <c r="WBV273" s="49"/>
      <c r="WBW273" s="49"/>
      <c r="WBX273" s="49"/>
      <c r="WBY273" s="49"/>
      <c r="WBZ273" s="49"/>
      <c r="WCA273" s="49"/>
      <c r="WCB273" s="49"/>
      <c r="WCC273" s="49"/>
      <c r="WCD273" s="49"/>
      <c r="WCE273" s="49"/>
      <c r="WCF273" s="49"/>
      <c r="WCG273" s="49"/>
      <c r="WCH273" s="49"/>
      <c r="WCI273" s="49"/>
      <c r="WCJ273" s="49"/>
      <c r="WCK273" s="49"/>
      <c r="WCL273" s="49"/>
      <c r="WCM273" s="49"/>
      <c r="WCN273" s="49"/>
      <c r="WCO273" s="49"/>
      <c r="WCP273" s="49"/>
      <c r="WCS273" s="49"/>
      <c r="WCV273" s="49"/>
      <c r="WCY273" s="49"/>
      <c r="WDB273" s="49"/>
      <c r="WDE273" s="49"/>
      <c r="WDH273" s="49"/>
      <c r="WDQ273" s="49"/>
      <c r="WDT273" s="49"/>
      <c r="WDW273" s="49"/>
      <c r="WDZ273" s="49"/>
      <c r="WEI273" s="49"/>
      <c r="WEO273" s="49"/>
      <c r="WER273" s="49"/>
      <c r="WEU273" s="49"/>
      <c r="WEX273" s="49"/>
      <c r="WFD273" s="49"/>
      <c r="WFG273" s="49"/>
      <c r="WFM273" s="49"/>
      <c r="WFO273" s="49"/>
      <c r="WFP273" s="49"/>
      <c r="WFR273" s="49"/>
      <c r="WGI273" s="49"/>
      <c r="WGN273" s="49"/>
      <c r="WGT273" s="49"/>
      <c r="WGW273" s="49"/>
      <c r="WGZ273" s="49"/>
      <c r="WHH273" s="49"/>
      <c r="WID273" s="49"/>
      <c r="WIE273" s="49"/>
      <c r="WIF273" s="49"/>
      <c r="WIG273" s="49"/>
      <c r="WIH273" s="49"/>
      <c r="WII273" s="49"/>
      <c r="WJA273" s="49"/>
      <c r="WJB273" s="49"/>
      <c r="WJE273" s="49"/>
      <c r="WJH273" s="49"/>
      <c r="WJJ273" s="49"/>
      <c r="WJL273" s="49"/>
      <c r="WJO273" s="49"/>
      <c r="WJR273" s="49"/>
      <c r="WJU273" s="49"/>
      <c r="WJX273" s="49"/>
      <c r="WKA273" s="49"/>
      <c r="WKD273" s="49"/>
      <c r="WKG273" s="49"/>
      <c r="WKJ273" s="49"/>
      <c r="WKL273" s="49"/>
      <c r="WKY273" s="49"/>
      <c r="WKZ273" s="49"/>
      <c r="WLA273" s="49"/>
      <c r="WLB273" s="49"/>
      <c r="WLC273" s="49"/>
      <c r="WLD273" s="49"/>
      <c r="WLE273" s="49"/>
      <c r="WLF273" s="49"/>
      <c r="WLG273" s="49"/>
      <c r="WLH273" s="49"/>
      <c r="WLI273" s="49"/>
      <c r="WLJ273" s="49"/>
      <c r="WLK273" s="49"/>
      <c r="WLL273" s="49"/>
      <c r="WLM273" s="49"/>
      <c r="WLN273" s="49"/>
      <c r="WLO273" s="49"/>
      <c r="WLP273" s="49"/>
      <c r="WLQ273" s="49"/>
      <c r="WLR273" s="49"/>
      <c r="WLS273" s="49"/>
      <c r="WLT273" s="49"/>
      <c r="WLU273" s="49"/>
      <c r="WLV273" s="49"/>
      <c r="WLW273" s="49"/>
      <c r="WLX273" s="49"/>
      <c r="WLY273" s="49"/>
      <c r="WLZ273" s="49"/>
      <c r="WMA273" s="49"/>
      <c r="WMB273" s="49"/>
      <c r="WMC273" s="49"/>
      <c r="WMD273" s="49"/>
      <c r="WME273" s="49"/>
      <c r="WMF273" s="49"/>
      <c r="WMG273" s="49"/>
      <c r="WMH273" s="49"/>
      <c r="WMI273" s="49"/>
      <c r="WMJ273" s="49"/>
      <c r="WMK273" s="49"/>
      <c r="WML273" s="49"/>
      <c r="WMO273" s="49"/>
      <c r="WMR273" s="49"/>
      <c r="WMU273" s="49"/>
      <c r="WMX273" s="49"/>
      <c r="WNA273" s="49"/>
      <c r="WND273" s="49"/>
      <c r="WNM273" s="49"/>
      <c r="WNP273" s="49"/>
      <c r="WNS273" s="49"/>
      <c r="WNV273" s="49"/>
      <c r="WOE273" s="49"/>
      <c r="WOK273" s="49"/>
      <c r="WON273" s="49"/>
      <c r="WOQ273" s="49"/>
      <c r="WOT273" s="49"/>
      <c r="WOZ273" s="49"/>
      <c r="WPC273" s="49"/>
      <c r="WPI273" s="49"/>
      <c r="WPK273" s="49"/>
      <c r="WPL273" s="49"/>
      <c r="WPN273" s="49"/>
      <c r="WQE273" s="49"/>
      <c r="WQJ273" s="49"/>
      <c r="WQP273" s="49"/>
      <c r="WQS273" s="49"/>
      <c r="WQV273" s="49"/>
      <c r="WRD273" s="49"/>
      <c r="WRZ273" s="49"/>
      <c r="WSA273" s="49"/>
      <c r="WSB273" s="49"/>
      <c r="WSC273" s="49"/>
      <c r="WSD273" s="49"/>
      <c r="WSE273" s="49"/>
      <c r="WSW273" s="49"/>
      <c r="WSX273" s="49"/>
      <c r="WTA273" s="49"/>
      <c r="WTD273" s="49"/>
      <c r="WTF273" s="49"/>
      <c r="WTH273" s="49"/>
      <c r="WTK273" s="49"/>
      <c r="WTN273" s="49"/>
      <c r="WTQ273" s="49"/>
      <c r="WTT273" s="49"/>
      <c r="WTW273" s="49"/>
      <c r="WTZ273" s="49"/>
      <c r="WUC273" s="49"/>
      <c r="WUF273" s="49"/>
      <c r="WUH273" s="49"/>
      <c r="WUU273" s="49"/>
      <c r="WUV273" s="49"/>
      <c r="WUW273" s="49"/>
      <c r="WUX273" s="49"/>
      <c r="WUY273" s="49"/>
      <c r="WUZ273" s="49"/>
      <c r="WVA273" s="49"/>
      <c r="WVB273" s="49"/>
      <c r="WVC273" s="49"/>
      <c r="WVD273" s="49"/>
      <c r="WVE273" s="49"/>
      <c r="WVF273" s="49"/>
      <c r="WVG273" s="49"/>
      <c r="WVH273" s="49"/>
      <c r="WVI273" s="49"/>
      <c r="WVJ273" s="49"/>
      <c r="WVK273" s="49"/>
      <c r="WVL273" s="49"/>
      <c r="WVM273" s="49"/>
      <c r="WVN273" s="49"/>
      <c r="WVO273" s="49"/>
      <c r="WVP273" s="49"/>
      <c r="WVQ273" s="49"/>
      <c r="WVR273" s="49"/>
      <c r="WVS273" s="49"/>
      <c r="WVT273" s="49"/>
      <c r="WVU273" s="49"/>
      <c r="WVV273" s="49"/>
      <c r="WVW273" s="49"/>
      <c r="WVX273" s="49"/>
      <c r="WVY273" s="49"/>
      <c r="WVZ273" s="49"/>
      <c r="WWA273" s="49"/>
      <c r="WWB273" s="49"/>
      <c r="WWC273" s="49"/>
      <c r="WWD273" s="49"/>
      <c r="WWE273" s="49"/>
      <c r="WWF273" s="49"/>
      <c r="WWG273" s="49"/>
      <c r="WWH273" s="49"/>
      <c r="WWI273" s="49"/>
      <c r="WWJ273" s="49"/>
      <c r="WWK273" s="49"/>
      <c r="WWL273" s="49"/>
      <c r="WWM273" s="49"/>
      <c r="WWN273" s="49"/>
      <c r="WWO273" s="49"/>
      <c r="WWP273" s="49"/>
      <c r="WWQ273" s="49"/>
      <c r="WWR273" s="49"/>
      <c r="WWS273" s="49"/>
      <c r="WWT273" s="49"/>
      <c r="WWU273" s="49"/>
      <c r="WWV273" s="49"/>
      <c r="WWW273" s="49"/>
      <c r="WWX273" s="49"/>
      <c r="WWY273" s="49"/>
      <c r="WWZ273" s="49"/>
      <c r="WXA273" s="49"/>
      <c r="WXB273" s="49"/>
      <c r="WXC273" s="49"/>
      <c r="WXD273" s="49"/>
      <c r="WXE273" s="49"/>
      <c r="WXF273" s="49"/>
      <c r="WXG273" s="49"/>
      <c r="WXH273" s="49"/>
      <c r="WXI273" s="49"/>
      <c r="WXJ273" s="49"/>
      <c r="WXK273" s="49"/>
      <c r="WXL273" s="49"/>
      <c r="WXM273" s="49"/>
      <c r="WXN273" s="49"/>
      <c r="WXO273" s="49"/>
      <c r="WXP273" s="49"/>
      <c r="WXQ273" s="49"/>
      <c r="WXR273" s="49"/>
      <c r="WXS273" s="49"/>
      <c r="WXT273" s="49"/>
      <c r="WXU273" s="49"/>
      <c r="WXV273" s="49"/>
      <c r="WXW273" s="49"/>
      <c r="WXX273" s="49"/>
      <c r="WXY273" s="49"/>
      <c r="WXZ273" s="49"/>
      <c r="WYA273" s="49"/>
      <c r="WYB273" s="49"/>
      <c r="WYC273" s="49"/>
      <c r="WYD273" s="49"/>
      <c r="WYE273" s="49"/>
      <c r="WYF273" s="49"/>
      <c r="WYG273" s="49"/>
      <c r="WYH273" s="49"/>
      <c r="WYI273" s="49"/>
      <c r="WYJ273" s="49"/>
      <c r="WYK273" s="49"/>
      <c r="WYL273" s="49"/>
      <c r="WYM273" s="49"/>
      <c r="WYN273" s="49"/>
      <c r="WYO273" s="49"/>
      <c r="WYP273" s="49"/>
      <c r="WYQ273" s="49"/>
      <c r="WYR273" s="49"/>
      <c r="WYS273" s="49"/>
      <c r="WYT273" s="49"/>
      <c r="WYU273" s="49"/>
      <c r="WYV273" s="49"/>
      <c r="WYW273" s="49"/>
      <c r="WYX273" s="49"/>
      <c r="WYY273" s="49"/>
      <c r="WYZ273" s="49"/>
      <c r="WZA273" s="49"/>
      <c r="WZB273" s="49"/>
      <c r="WZC273" s="49"/>
      <c r="WZD273" s="49"/>
      <c r="WZE273" s="49"/>
      <c r="WZF273" s="49"/>
      <c r="WZG273" s="49"/>
      <c r="WZH273" s="49"/>
      <c r="WZI273" s="49"/>
      <c r="WZJ273" s="49"/>
      <c r="WZK273" s="49"/>
      <c r="WZL273" s="49"/>
      <c r="WZM273" s="49"/>
      <c r="WZN273" s="49"/>
      <c r="WZO273" s="49"/>
      <c r="WZP273" s="49"/>
      <c r="WZQ273" s="49"/>
      <c r="WZR273" s="49"/>
      <c r="WZS273" s="49"/>
      <c r="WZT273" s="49"/>
      <c r="WZU273" s="49"/>
      <c r="WZV273" s="49"/>
      <c r="WZW273" s="49"/>
      <c r="WZX273" s="49"/>
      <c r="WZY273" s="49"/>
      <c r="WZZ273" s="49"/>
      <c r="XAA273" s="49"/>
      <c r="XAB273" s="49"/>
      <c r="XAC273" s="49"/>
      <c r="XAD273" s="49"/>
      <c r="XAE273" s="49"/>
      <c r="XAF273" s="49"/>
      <c r="XAG273" s="49"/>
      <c r="XAH273" s="49"/>
      <c r="XAI273" s="49"/>
      <c r="XAJ273" s="49"/>
      <c r="XAK273" s="49"/>
      <c r="XAL273" s="49"/>
      <c r="XAM273" s="49"/>
      <c r="XAN273" s="49"/>
      <c r="XAO273" s="49"/>
      <c r="XAP273" s="49"/>
      <c r="XAQ273" s="49"/>
      <c r="XAR273" s="49"/>
      <c r="XAS273" s="49"/>
      <c r="XAT273" s="49"/>
      <c r="XAU273" s="49"/>
      <c r="XAV273" s="49"/>
      <c r="XAW273" s="49"/>
      <c r="XAX273" s="49"/>
      <c r="XAY273" s="49"/>
      <c r="XAZ273" s="49"/>
      <c r="XBA273" s="49"/>
      <c r="XBB273" s="49"/>
      <c r="XBC273" s="49"/>
      <c r="XBD273" s="49"/>
      <c r="XBE273" s="49"/>
      <c r="XBF273" s="49"/>
      <c r="XBG273" s="49"/>
      <c r="XBH273" s="49"/>
      <c r="XBI273" s="49"/>
      <c r="XBJ273" s="49"/>
      <c r="XBK273" s="49"/>
      <c r="XBL273" s="49"/>
      <c r="XBM273" s="49"/>
      <c r="XBN273" s="49"/>
      <c r="XBO273" s="49"/>
      <c r="XBP273" s="49"/>
      <c r="XBQ273" s="49"/>
      <c r="XBR273" s="49"/>
      <c r="XBS273" s="49"/>
      <c r="XBT273" s="49"/>
      <c r="XBU273" s="49"/>
      <c r="XBV273" s="49"/>
      <c r="XBW273" s="49"/>
      <c r="XBX273" s="49"/>
      <c r="XBY273" s="49"/>
      <c r="XBZ273" s="49"/>
      <c r="XCA273" s="49"/>
      <c r="XCB273" s="49"/>
      <c r="XCC273" s="49"/>
      <c r="XCD273" s="49"/>
      <c r="XCE273" s="49"/>
      <c r="XCF273" s="49"/>
      <c r="XCG273" s="49"/>
      <c r="XCH273" s="49"/>
      <c r="XCI273" s="49"/>
      <c r="XCJ273" s="49"/>
      <c r="XCK273" s="49"/>
      <c r="XCL273" s="49"/>
      <c r="XCM273" s="49"/>
      <c r="XCN273" s="49"/>
      <c r="XCO273" s="49"/>
      <c r="XCP273" s="49"/>
      <c r="XCQ273" s="49"/>
      <c r="XCR273" s="49"/>
      <c r="XCS273" s="49"/>
      <c r="XCT273" s="49"/>
      <c r="XCU273" s="49"/>
      <c r="XCV273" s="49"/>
      <c r="XCW273" s="49"/>
      <c r="XCX273" s="49"/>
      <c r="XCY273" s="49"/>
      <c r="XCZ273" s="49"/>
      <c r="XDA273" s="49"/>
      <c r="XDB273" s="49"/>
      <c r="XDC273" s="49"/>
      <c r="XDD273" s="49"/>
      <c r="XDE273" s="49"/>
      <c r="XDF273" s="49"/>
      <c r="XDG273" s="49"/>
      <c r="XDH273" s="49"/>
      <c r="XDI273" s="49"/>
      <c r="XDJ273" s="49"/>
      <c r="XDK273" s="49"/>
      <c r="XDL273" s="49"/>
      <c r="XDM273" s="49"/>
      <c r="XDN273" s="49"/>
      <c r="XDO273" s="49"/>
      <c r="XDP273" s="49"/>
      <c r="XDQ273" s="49"/>
      <c r="XDR273" s="49"/>
      <c r="XDS273" s="49"/>
      <c r="XDT273" s="49"/>
      <c r="XDU273" s="49"/>
      <c r="XDV273" s="49"/>
      <c r="XDW273" s="49"/>
      <c r="XDX273" s="49"/>
      <c r="XDY273" s="49"/>
      <c r="XDZ273" s="49"/>
      <c r="XEA273" s="49"/>
      <c r="XEB273" s="49"/>
      <c r="XEC273" s="49"/>
      <c r="XED273" s="49"/>
      <c r="XEE273" s="49"/>
      <c r="XEF273" s="49"/>
      <c r="XEG273" s="49"/>
      <c r="XEH273" s="49"/>
      <c r="XEI273" s="49"/>
      <c r="XEJ273" s="49"/>
      <c r="XEK273" s="49"/>
      <c r="XEL273" s="49"/>
      <c r="XEM273" s="49"/>
      <c r="XEN273" s="49"/>
      <c r="XEO273" s="49"/>
      <c r="XEP273" s="49"/>
      <c r="XEQ273" s="49"/>
      <c r="XER273" s="49"/>
      <c r="XES273" s="49"/>
      <c r="XET273" s="49"/>
      <c r="XEU273" s="49"/>
      <c r="XEV273" s="49"/>
      <c r="XEW273" s="49"/>
      <c r="XEX273" s="49"/>
      <c r="XEY273" s="49"/>
      <c r="XEZ273" s="49"/>
      <c r="XFA273" s="49"/>
      <c r="XFB273" s="49"/>
      <c r="XFC273" s="49"/>
      <c r="XFD273" s="49"/>
    </row>
    <row r="274" spans="1:16384" s="45" customFormat="1" ht="21.75" hidden="1" customHeight="1">
      <c r="A274" s="8" t="s">
        <v>271</v>
      </c>
      <c r="B274" s="44" t="s">
        <v>328</v>
      </c>
      <c r="C274" s="53"/>
      <c r="D274" s="59"/>
      <c r="E274" s="60"/>
    </row>
    <row r="275" spans="1:16384" s="45" customFormat="1" ht="21.75" hidden="1" customHeight="1">
      <c r="A275" s="8" t="s">
        <v>272</v>
      </c>
      <c r="B275" s="44" t="s">
        <v>325</v>
      </c>
      <c r="C275" s="53"/>
      <c r="D275" s="59"/>
      <c r="E275" s="60"/>
    </row>
    <row r="276" spans="1:16384" s="45" customFormat="1" ht="21.75" hidden="1" customHeight="1">
      <c r="A276" s="8" t="s">
        <v>273</v>
      </c>
      <c r="B276" s="44" t="s">
        <v>325</v>
      </c>
      <c r="C276" s="53"/>
      <c r="D276" s="59"/>
      <c r="E276" s="60"/>
    </row>
    <row r="277" spans="1:16384" s="45" customFormat="1" ht="21.75" hidden="1" customHeight="1">
      <c r="A277" s="8" t="s">
        <v>274</v>
      </c>
      <c r="B277" s="44" t="s">
        <v>325</v>
      </c>
      <c r="C277" s="53"/>
      <c r="D277" s="59"/>
      <c r="E277" s="60"/>
    </row>
    <row r="278" spans="1:16384" s="45" customFormat="1" ht="20.25" hidden="1" customHeight="1">
      <c r="A278" s="19" t="s">
        <v>275</v>
      </c>
      <c r="B278" s="44" t="s">
        <v>331</v>
      </c>
      <c r="C278" s="53"/>
      <c r="D278" s="59"/>
      <c r="E278" s="60"/>
    </row>
    <row r="279" spans="1:16384" s="45" customFormat="1" ht="18" customHeight="1">
      <c r="A279" s="10" t="s">
        <v>282</v>
      </c>
      <c r="B279" s="111" t="s">
        <v>325</v>
      </c>
      <c r="C279" s="112">
        <v>30</v>
      </c>
      <c r="D279" s="113">
        <f>_xlfn.IFNA(VLOOKUP(A279,'12.12'!A262:C551,3,),)</f>
        <v>7000</v>
      </c>
      <c r="E279" s="114">
        <f>+D279*C279</f>
        <v>210000</v>
      </c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C279" s="49"/>
      <c r="AF279" s="49"/>
      <c r="AI279" s="49"/>
      <c r="AL279" s="49"/>
      <c r="AO279" s="49"/>
      <c r="AR279" s="49"/>
      <c r="BA279" s="49"/>
      <c r="BD279" s="49"/>
      <c r="BG279" s="49"/>
      <c r="BJ279" s="49"/>
      <c r="BS279" s="49"/>
      <c r="BY279" s="49"/>
      <c r="CB279" s="49"/>
      <c r="CE279" s="49"/>
      <c r="CH279" s="49"/>
      <c r="CN279" s="49"/>
      <c r="CQ279" s="49"/>
      <c r="CW279" s="49"/>
      <c r="CY279" s="49"/>
      <c r="CZ279" s="49"/>
      <c r="DB279" s="49"/>
      <c r="DS279" s="49"/>
      <c r="DX279" s="49"/>
      <c r="ED279" s="49"/>
      <c r="EG279" s="49"/>
      <c r="EJ279" s="49"/>
      <c r="ER279" s="49"/>
      <c r="FN279" s="49"/>
      <c r="FO279" s="49"/>
      <c r="FP279" s="49"/>
      <c r="FQ279" s="49"/>
      <c r="FR279" s="49"/>
      <c r="FS279" s="49"/>
      <c r="GK279" s="49"/>
      <c r="GL279" s="49"/>
      <c r="GO279" s="49"/>
      <c r="GR279" s="49"/>
      <c r="GT279" s="49"/>
      <c r="GV279" s="49"/>
      <c r="GY279" s="49"/>
      <c r="HB279" s="49"/>
      <c r="HE279" s="49"/>
      <c r="HH279" s="49"/>
      <c r="HK279" s="49"/>
      <c r="HN279" s="49"/>
      <c r="HQ279" s="49"/>
      <c r="HT279" s="49"/>
      <c r="HV279" s="49"/>
      <c r="II279" s="49"/>
      <c r="IJ279" s="49"/>
      <c r="IK279" s="49"/>
      <c r="IL279" s="49"/>
      <c r="IM279" s="49"/>
      <c r="IN279" s="49"/>
      <c r="IO279" s="49"/>
      <c r="IP279" s="49"/>
      <c r="IQ279" s="49"/>
      <c r="IR279" s="49"/>
      <c r="IS279" s="49"/>
      <c r="IT279" s="49"/>
      <c r="IU279" s="49"/>
      <c r="IV279" s="49"/>
      <c r="IW279" s="49"/>
      <c r="IX279" s="49"/>
      <c r="IY279" s="49"/>
      <c r="IZ279" s="49"/>
      <c r="JA279" s="49"/>
      <c r="JB279" s="49"/>
      <c r="JC279" s="49"/>
      <c r="JD279" s="49"/>
      <c r="JE279" s="49"/>
      <c r="JF279" s="49"/>
      <c r="JG279" s="49"/>
      <c r="JH279" s="49"/>
      <c r="JI279" s="49"/>
      <c r="JJ279" s="49"/>
      <c r="JK279" s="49"/>
      <c r="JL279" s="49"/>
      <c r="JM279" s="49"/>
      <c r="JN279" s="49"/>
      <c r="JO279" s="49"/>
      <c r="JP279" s="49"/>
      <c r="JQ279" s="49"/>
      <c r="JR279" s="49"/>
      <c r="JS279" s="49"/>
      <c r="JT279" s="49"/>
      <c r="JU279" s="49"/>
      <c r="JV279" s="49"/>
      <c r="JY279" s="49"/>
      <c r="KB279" s="49"/>
      <c r="KE279" s="49"/>
      <c r="KH279" s="49"/>
      <c r="KK279" s="49"/>
      <c r="KN279" s="49"/>
      <c r="KW279" s="49"/>
      <c r="KZ279" s="49"/>
      <c r="LC279" s="49"/>
      <c r="LF279" s="49"/>
      <c r="LO279" s="49"/>
      <c r="LU279" s="49"/>
      <c r="LX279" s="49"/>
      <c r="MA279" s="49"/>
      <c r="MD279" s="49"/>
      <c r="MJ279" s="49"/>
      <c r="MM279" s="49"/>
      <c r="MS279" s="49"/>
      <c r="MU279" s="49"/>
      <c r="MV279" s="49"/>
      <c r="MX279" s="49"/>
      <c r="NO279" s="49"/>
      <c r="NT279" s="49"/>
      <c r="NZ279" s="49"/>
      <c r="OC279" s="49"/>
      <c r="OF279" s="49"/>
      <c r="ON279" s="49"/>
      <c r="PJ279" s="49"/>
      <c r="PK279" s="49"/>
      <c r="PL279" s="49"/>
      <c r="PM279" s="49"/>
      <c r="PN279" s="49"/>
      <c r="PO279" s="49"/>
      <c r="QG279" s="49"/>
      <c r="QH279" s="49"/>
      <c r="QK279" s="49"/>
      <c r="QN279" s="49"/>
      <c r="QP279" s="49"/>
      <c r="QR279" s="49"/>
      <c r="QU279" s="49"/>
      <c r="QX279" s="49"/>
      <c r="RA279" s="49"/>
      <c r="RD279" s="49"/>
      <c r="RG279" s="49"/>
      <c r="RJ279" s="49"/>
      <c r="RM279" s="49"/>
      <c r="RP279" s="49"/>
      <c r="RR279" s="49"/>
      <c r="SE279" s="49"/>
      <c r="SF279" s="49"/>
      <c r="SG279" s="49"/>
      <c r="SH279" s="49"/>
      <c r="SI279" s="49"/>
      <c r="SJ279" s="49"/>
      <c r="SK279" s="49"/>
      <c r="SL279" s="49"/>
      <c r="SM279" s="49"/>
      <c r="SN279" s="49"/>
      <c r="SO279" s="49"/>
      <c r="SP279" s="49"/>
      <c r="SQ279" s="49"/>
      <c r="SR279" s="49"/>
      <c r="SS279" s="49"/>
      <c r="ST279" s="49"/>
      <c r="SU279" s="49"/>
      <c r="SV279" s="49"/>
      <c r="SW279" s="49"/>
      <c r="SX279" s="49"/>
      <c r="SY279" s="49"/>
      <c r="SZ279" s="49"/>
      <c r="TA279" s="49"/>
      <c r="TB279" s="49"/>
      <c r="TC279" s="49"/>
      <c r="TD279" s="49"/>
      <c r="TE279" s="49"/>
      <c r="TF279" s="49"/>
      <c r="TG279" s="49"/>
      <c r="TH279" s="49"/>
      <c r="TI279" s="49"/>
      <c r="TJ279" s="49"/>
      <c r="TK279" s="49"/>
      <c r="TL279" s="49"/>
      <c r="TM279" s="49"/>
      <c r="TN279" s="49"/>
      <c r="TO279" s="49"/>
      <c r="TP279" s="49"/>
      <c r="TQ279" s="49"/>
      <c r="TR279" s="49"/>
      <c r="TU279" s="49"/>
      <c r="TX279" s="49"/>
      <c r="UA279" s="49"/>
      <c r="UD279" s="49"/>
      <c r="UG279" s="49"/>
      <c r="UJ279" s="49"/>
      <c r="US279" s="49"/>
      <c r="UV279" s="49"/>
      <c r="UY279" s="49"/>
      <c r="VB279" s="49"/>
      <c r="VK279" s="49"/>
      <c r="VQ279" s="49"/>
      <c r="VT279" s="49"/>
      <c r="VW279" s="49"/>
      <c r="VZ279" s="49"/>
      <c r="WF279" s="49"/>
      <c r="WI279" s="49"/>
      <c r="WO279" s="49"/>
      <c r="WQ279" s="49"/>
      <c r="WR279" s="49"/>
      <c r="WT279" s="49"/>
      <c r="XK279" s="49"/>
      <c r="XP279" s="49"/>
      <c r="XV279" s="49"/>
      <c r="XY279" s="49"/>
      <c r="YB279" s="49"/>
      <c r="YJ279" s="49"/>
      <c r="ZF279" s="49"/>
      <c r="ZG279" s="49"/>
      <c r="ZH279" s="49"/>
      <c r="ZI279" s="49"/>
      <c r="ZJ279" s="49"/>
      <c r="ZK279" s="49"/>
      <c r="AAC279" s="49"/>
      <c r="AAD279" s="49"/>
      <c r="AAG279" s="49"/>
      <c r="AAJ279" s="49"/>
      <c r="AAL279" s="49"/>
      <c r="AAN279" s="49"/>
      <c r="AAQ279" s="49"/>
      <c r="AAT279" s="49"/>
      <c r="AAW279" s="49"/>
      <c r="AAZ279" s="49"/>
      <c r="ABC279" s="49"/>
      <c r="ABF279" s="49"/>
      <c r="ABI279" s="49"/>
      <c r="ABL279" s="49"/>
      <c r="ABN279" s="49"/>
      <c r="ACA279" s="49"/>
      <c r="ACB279" s="49"/>
      <c r="ACC279" s="49"/>
      <c r="ACD279" s="49"/>
      <c r="ACE279" s="49"/>
      <c r="ACF279" s="49"/>
      <c r="ACG279" s="49"/>
      <c r="ACH279" s="49"/>
      <c r="ACI279" s="49"/>
      <c r="ACJ279" s="49"/>
      <c r="ACK279" s="49"/>
      <c r="ACL279" s="49"/>
      <c r="ACM279" s="49"/>
      <c r="ACN279" s="49"/>
      <c r="ACO279" s="49"/>
      <c r="ACP279" s="49"/>
      <c r="ACQ279" s="49"/>
      <c r="ACR279" s="49"/>
      <c r="ACS279" s="49"/>
      <c r="ACT279" s="49"/>
      <c r="ACU279" s="49"/>
      <c r="ACV279" s="49"/>
      <c r="ACW279" s="49"/>
      <c r="ACX279" s="49"/>
      <c r="ACY279" s="49"/>
      <c r="ACZ279" s="49"/>
      <c r="ADA279" s="49"/>
      <c r="ADB279" s="49"/>
      <c r="ADC279" s="49"/>
      <c r="ADD279" s="49"/>
      <c r="ADE279" s="49"/>
      <c r="ADF279" s="49"/>
      <c r="ADG279" s="49"/>
      <c r="ADH279" s="49"/>
      <c r="ADI279" s="49"/>
      <c r="ADJ279" s="49"/>
      <c r="ADK279" s="49"/>
      <c r="ADL279" s="49"/>
      <c r="ADM279" s="49"/>
      <c r="ADN279" s="49"/>
      <c r="ADQ279" s="49"/>
      <c r="ADT279" s="49"/>
      <c r="ADW279" s="49"/>
      <c r="ADZ279" s="49"/>
      <c r="AEC279" s="49"/>
      <c r="AEF279" s="49"/>
      <c r="AEO279" s="49"/>
      <c r="AER279" s="49"/>
      <c r="AEU279" s="49"/>
      <c r="AEX279" s="49"/>
      <c r="AFG279" s="49"/>
      <c r="AFM279" s="49"/>
      <c r="AFP279" s="49"/>
      <c r="AFS279" s="49"/>
      <c r="AFV279" s="49"/>
      <c r="AGB279" s="49"/>
      <c r="AGE279" s="49"/>
      <c r="AGK279" s="49"/>
      <c r="AGM279" s="49"/>
      <c r="AGN279" s="49"/>
      <c r="AGP279" s="49"/>
      <c r="AHG279" s="49"/>
      <c r="AHL279" s="49"/>
      <c r="AHR279" s="49"/>
      <c r="AHU279" s="49"/>
      <c r="AHX279" s="49"/>
      <c r="AIF279" s="49"/>
      <c r="AJB279" s="49"/>
      <c r="AJC279" s="49"/>
      <c r="AJD279" s="49"/>
      <c r="AJE279" s="49"/>
      <c r="AJF279" s="49"/>
      <c r="AJG279" s="49"/>
      <c r="AJY279" s="49"/>
      <c r="AJZ279" s="49"/>
      <c r="AKC279" s="49"/>
      <c r="AKF279" s="49"/>
      <c r="AKH279" s="49"/>
      <c r="AKJ279" s="49"/>
      <c r="AKM279" s="49"/>
      <c r="AKP279" s="49"/>
      <c r="AKS279" s="49"/>
      <c r="AKV279" s="49"/>
      <c r="AKY279" s="49"/>
      <c r="ALB279" s="49"/>
      <c r="ALE279" s="49"/>
      <c r="ALH279" s="49"/>
      <c r="ALJ279" s="49"/>
      <c r="ALW279" s="49"/>
      <c r="ALX279" s="49"/>
      <c r="ALY279" s="49"/>
      <c r="ALZ279" s="49"/>
      <c r="AMA279" s="49"/>
      <c r="AMB279" s="49"/>
      <c r="AMC279" s="49"/>
      <c r="AMD279" s="49"/>
      <c r="AME279" s="49"/>
      <c r="AMF279" s="49"/>
      <c r="AMG279" s="49"/>
      <c r="AMH279" s="49"/>
      <c r="AMI279" s="49"/>
      <c r="AMJ279" s="49"/>
      <c r="AMK279" s="49"/>
      <c r="AML279" s="49"/>
      <c r="AMM279" s="49"/>
      <c r="AMN279" s="49"/>
      <c r="AMO279" s="49"/>
      <c r="AMP279" s="49"/>
      <c r="AMQ279" s="49"/>
      <c r="AMR279" s="49"/>
      <c r="AMS279" s="49"/>
      <c r="AMT279" s="49"/>
      <c r="AMU279" s="49"/>
      <c r="AMV279" s="49"/>
      <c r="AMW279" s="49"/>
      <c r="AMX279" s="49"/>
      <c r="AMY279" s="49"/>
      <c r="AMZ279" s="49"/>
      <c r="ANA279" s="49"/>
      <c r="ANB279" s="49"/>
      <c r="ANC279" s="49"/>
      <c r="AND279" s="49"/>
      <c r="ANE279" s="49"/>
      <c r="ANF279" s="49"/>
      <c r="ANG279" s="49"/>
      <c r="ANH279" s="49"/>
      <c r="ANI279" s="49"/>
      <c r="ANJ279" s="49"/>
      <c r="ANM279" s="49"/>
      <c r="ANP279" s="49"/>
      <c r="ANS279" s="49"/>
      <c r="ANV279" s="49"/>
      <c r="ANY279" s="49"/>
      <c r="AOB279" s="49"/>
      <c r="AOK279" s="49"/>
      <c r="AON279" s="49"/>
      <c r="AOQ279" s="49"/>
      <c r="AOT279" s="49"/>
      <c r="APC279" s="49"/>
      <c r="API279" s="49"/>
      <c r="APL279" s="49"/>
      <c r="APO279" s="49"/>
      <c r="APR279" s="49"/>
      <c r="APX279" s="49"/>
      <c r="AQA279" s="49"/>
      <c r="AQG279" s="49"/>
      <c r="AQI279" s="49"/>
      <c r="AQJ279" s="49"/>
      <c r="AQL279" s="49"/>
      <c r="ARC279" s="49"/>
      <c r="ARH279" s="49"/>
      <c r="ARN279" s="49"/>
      <c r="ARQ279" s="49"/>
      <c r="ART279" s="49"/>
      <c r="ASB279" s="49"/>
      <c r="ASX279" s="49"/>
      <c r="ASY279" s="49"/>
      <c r="ASZ279" s="49"/>
      <c r="ATA279" s="49"/>
      <c r="ATB279" s="49"/>
      <c r="ATC279" s="49"/>
      <c r="ATU279" s="49"/>
      <c r="ATV279" s="49"/>
      <c r="ATY279" s="49"/>
      <c r="AUB279" s="49"/>
      <c r="AUD279" s="49"/>
      <c r="AUF279" s="49"/>
      <c r="AUI279" s="49"/>
      <c r="AUL279" s="49"/>
      <c r="AUO279" s="49"/>
      <c r="AUR279" s="49"/>
      <c r="AUU279" s="49"/>
      <c r="AUX279" s="49"/>
      <c r="AVA279" s="49"/>
      <c r="AVD279" s="49"/>
      <c r="AVF279" s="49"/>
      <c r="AVS279" s="49"/>
      <c r="AVT279" s="49"/>
      <c r="AVU279" s="49"/>
      <c r="AVV279" s="49"/>
      <c r="AVW279" s="49"/>
      <c r="AVX279" s="49"/>
      <c r="AVY279" s="49"/>
      <c r="AVZ279" s="49"/>
      <c r="AWA279" s="49"/>
      <c r="AWB279" s="49"/>
      <c r="AWC279" s="49"/>
      <c r="AWD279" s="49"/>
      <c r="AWE279" s="49"/>
      <c r="AWF279" s="49"/>
      <c r="AWG279" s="49"/>
      <c r="AWH279" s="49"/>
      <c r="AWI279" s="49"/>
      <c r="AWJ279" s="49"/>
      <c r="AWK279" s="49"/>
      <c r="AWL279" s="49"/>
      <c r="AWM279" s="49"/>
      <c r="AWN279" s="49"/>
      <c r="AWO279" s="49"/>
      <c r="AWP279" s="49"/>
      <c r="AWQ279" s="49"/>
      <c r="AWR279" s="49"/>
      <c r="AWS279" s="49"/>
      <c r="AWT279" s="49"/>
      <c r="AWU279" s="49"/>
      <c r="AWV279" s="49"/>
      <c r="AWW279" s="49"/>
      <c r="AWX279" s="49"/>
      <c r="AWY279" s="49"/>
      <c r="AWZ279" s="49"/>
      <c r="AXA279" s="49"/>
      <c r="AXB279" s="49"/>
      <c r="AXC279" s="49"/>
      <c r="AXD279" s="49"/>
      <c r="AXE279" s="49"/>
      <c r="AXF279" s="49"/>
      <c r="AXI279" s="49"/>
      <c r="AXL279" s="49"/>
      <c r="AXO279" s="49"/>
      <c r="AXR279" s="49"/>
      <c r="AXU279" s="49"/>
      <c r="AXX279" s="49"/>
      <c r="AYG279" s="49"/>
      <c r="AYJ279" s="49"/>
      <c r="AYM279" s="49"/>
      <c r="AYP279" s="49"/>
      <c r="AYY279" s="49"/>
      <c r="AZE279" s="49"/>
      <c r="AZH279" s="49"/>
      <c r="AZK279" s="49"/>
      <c r="AZN279" s="49"/>
      <c r="AZT279" s="49"/>
      <c r="AZW279" s="49"/>
      <c r="BAC279" s="49"/>
      <c r="BAE279" s="49"/>
      <c r="BAF279" s="49"/>
      <c r="BAH279" s="49"/>
      <c r="BAY279" s="49"/>
      <c r="BBD279" s="49"/>
      <c r="BBJ279" s="49"/>
      <c r="BBM279" s="49"/>
      <c r="BBP279" s="49"/>
      <c r="BBX279" s="49"/>
      <c r="BCT279" s="49"/>
      <c r="BCU279" s="49"/>
      <c r="BCV279" s="49"/>
      <c r="BCW279" s="49"/>
      <c r="BCX279" s="49"/>
      <c r="BCY279" s="49"/>
      <c r="BDQ279" s="49"/>
      <c r="BDR279" s="49"/>
      <c r="BDU279" s="49"/>
      <c r="BDX279" s="49"/>
      <c r="BDZ279" s="49"/>
      <c r="BEB279" s="49"/>
      <c r="BEE279" s="49"/>
      <c r="BEH279" s="49"/>
      <c r="BEK279" s="49"/>
      <c r="BEN279" s="49"/>
      <c r="BEQ279" s="49"/>
      <c r="BET279" s="49"/>
      <c r="BEW279" s="49"/>
      <c r="BEZ279" s="49"/>
      <c r="BFB279" s="49"/>
      <c r="BFO279" s="49"/>
      <c r="BFP279" s="49"/>
      <c r="BFQ279" s="49"/>
      <c r="BFR279" s="49"/>
      <c r="BFS279" s="49"/>
      <c r="BFT279" s="49"/>
      <c r="BFU279" s="49"/>
      <c r="BFV279" s="49"/>
      <c r="BFW279" s="49"/>
      <c r="BFX279" s="49"/>
      <c r="BFY279" s="49"/>
      <c r="BFZ279" s="49"/>
      <c r="BGA279" s="49"/>
      <c r="BGB279" s="49"/>
      <c r="BGC279" s="49"/>
      <c r="BGD279" s="49"/>
      <c r="BGE279" s="49"/>
      <c r="BGF279" s="49"/>
      <c r="BGG279" s="49"/>
      <c r="BGH279" s="49"/>
      <c r="BGI279" s="49"/>
      <c r="BGJ279" s="49"/>
      <c r="BGK279" s="49"/>
      <c r="BGL279" s="49"/>
      <c r="BGM279" s="49"/>
      <c r="BGN279" s="49"/>
      <c r="BGO279" s="49"/>
      <c r="BGP279" s="49"/>
      <c r="BGQ279" s="49"/>
      <c r="BGR279" s="49"/>
      <c r="BGS279" s="49"/>
      <c r="BGT279" s="49"/>
      <c r="BGU279" s="49"/>
      <c r="BGV279" s="49"/>
      <c r="BGW279" s="49"/>
      <c r="BGX279" s="49"/>
      <c r="BGY279" s="49"/>
      <c r="BGZ279" s="49"/>
      <c r="BHA279" s="49"/>
      <c r="BHB279" s="49"/>
      <c r="BHE279" s="49"/>
      <c r="BHH279" s="49"/>
      <c r="BHK279" s="49"/>
      <c r="BHN279" s="49"/>
      <c r="BHQ279" s="49"/>
      <c r="BHT279" s="49"/>
      <c r="BIC279" s="49"/>
      <c r="BIF279" s="49"/>
      <c r="BII279" s="49"/>
      <c r="BIL279" s="49"/>
      <c r="BIU279" s="49"/>
      <c r="BJA279" s="49"/>
      <c r="BJD279" s="49"/>
      <c r="BJG279" s="49"/>
      <c r="BJJ279" s="49"/>
      <c r="BJP279" s="49"/>
      <c r="BJS279" s="49"/>
      <c r="BJY279" s="49"/>
      <c r="BKA279" s="49"/>
      <c r="BKB279" s="49"/>
      <c r="BKD279" s="49"/>
      <c r="BKU279" s="49"/>
      <c r="BKZ279" s="49"/>
      <c r="BLF279" s="49"/>
      <c r="BLI279" s="49"/>
      <c r="BLL279" s="49"/>
      <c r="BLT279" s="49"/>
      <c r="BMP279" s="49"/>
      <c r="BMQ279" s="49"/>
      <c r="BMR279" s="49"/>
      <c r="BMS279" s="49"/>
      <c r="BMT279" s="49"/>
      <c r="BMU279" s="49"/>
      <c r="BNM279" s="49"/>
      <c r="BNN279" s="49"/>
      <c r="BNQ279" s="49"/>
      <c r="BNT279" s="49"/>
      <c r="BNV279" s="49"/>
      <c r="BNX279" s="49"/>
      <c r="BOA279" s="49"/>
      <c r="BOD279" s="49"/>
      <c r="BOG279" s="49"/>
      <c r="BOJ279" s="49"/>
      <c r="BOM279" s="49"/>
      <c r="BOP279" s="49"/>
      <c r="BOS279" s="49"/>
      <c r="BOV279" s="49"/>
      <c r="BOX279" s="49"/>
      <c r="BPK279" s="49"/>
      <c r="BPL279" s="49"/>
      <c r="BPM279" s="49"/>
      <c r="BPN279" s="49"/>
      <c r="BPO279" s="49"/>
      <c r="BPP279" s="49"/>
      <c r="BPQ279" s="49"/>
      <c r="BPR279" s="49"/>
      <c r="BPS279" s="49"/>
      <c r="BPT279" s="49"/>
      <c r="BPU279" s="49"/>
      <c r="BPV279" s="49"/>
      <c r="BPW279" s="49"/>
      <c r="BPX279" s="49"/>
      <c r="BPY279" s="49"/>
      <c r="BPZ279" s="49"/>
      <c r="BQA279" s="49"/>
      <c r="BQB279" s="49"/>
      <c r="BQC279" s="49"/>
      <c r="BQD279" s="49"/>
      <c r="BQE279" s="49"/>
      <c r="BQF279" s="49"/>
      <c r="BQG279" s="49"/>
      <c r="BQH279" s="49"/>
      <c r="BQI279" s="49"/>
      <c r="BQJ279" s="49"/>
      <c r="BQK279" s="49"/>
      <c r="BQL279" s="49"/>
      <c r="BQM279" s="49"/>
      <c r="BQN279" s="49"/>
      <c r="BQO279" s="49"/>
      <c r="BQP279" s="49"/>
      <c r="BQQ279" s="49"/>
      <c r="BQR279" s="49"/>
      <c r="BQS279" s="49"/>
      <c r="BQT279" s="49"/>
      <c r="BQU279" s="49"/>
      <c r="BQV279" s="49"/>
      <c r="BQW279" s="49"/>
      <c r="BQX279" s="49"/>
      <c r="BRA279" s="49"/>
      <c r="BRD279" s="49"/>
      <c r="BRG279" s="49"/>
      <c r="BRJ279" s="49"/>
      <c r="BRM279" s="49"/>
      <c r="BRP279" s="49"/>
      <c r="BRY279" s="49"/>
      <c r="BSB279" s="49"/>
      <c r="BSE279" s="49"/>
      <c r="BSH279" s="49"/>
      <c r="BSQ279" s="49"/>
      <c r="BSW279" s="49"/>
      <c r="BSZ279" s="49"/>
      <c r="BTC279" s="49"/>
      <c r="BTF279" s="49"/>
      <c r="BTL279" s="49"/>
      <c r="BTO279" s="49"/>
      <c r="BTU279" s="49"/>
      <c r="BTW279" s="49"/>
      <c r="BTX279" s="49"/>
      <c r="BTZ279" s="49"/>
      <c r="BUQ279" s="49"/>
      <c r="BUV279" s="49"/>
      <c r="BVB279" s="49"/>
      <c r="BVE279" s="49"/>
      <c r="BVH279" s="49"/>
      <c r="BVP279" s="49"/>
      <c r="BWL279" s="49"/>
      <c r="BWM279" s="49"/>
      <c r="BWN279" s="49"/>
      <c r="BWO279" s="49"/>
      <c r="BWP279" s="49"/>
      <c r="BWQ279" s="49"/>
      <c r="BXI279" s="49"/>
      <c r="BXJ279" s="49"/>
      <c r="BXM279" s="49"/>
      <c r="BXP279" s="49"/>
      <c r="BXR279" s="49"/>
      <c r="BXT279" s="49"/>
      <c r="BXW279" s="49"/>
      <c r="BXZ279" s="49"/>
      <c r="BYC279" s="49"/>
      <c r="BYF279" s="49"/>
      <c r="BYI279" s="49"/>
      <c r="BYL279" s="49"/>
      <c r="BYO279" s="49"/>
      <c r="BYR279" s="49"/>
      <c r="BYT279" s="49"/>
      <c r="BZG279" s="49"/>
      <c r="BZH279" s="49"/>
      <c r="BZI279" s="49"/>
      <c r="BZJ279" s="49"/>
      <c r="BZK279" s="49"/>
      <c r="BZL279" s="49"/>
      <c r="BZM279" s="49"/>
      <c r="BZN279" s="49"/>
      <c r="BZO279" s="49"/>
      <c r="BZP279" s="49"/>
      <c r="BZQ279" s="49"/>
      <c r="BZR279" s="49"/>
      <c r="BZS279" s="49"/>
      <c r="BZT279" s="49"/>
      <c r="BZU279" s="49"/>
      <c r="BZV279" s="49"/>
      <c r="BZW279" s="49"/>
      <c r="BZX279" s="49"/>
      <c r="BZY279" s="49"/>
      <c r="BZZ279" s="49"/>
      <c r="CAA279" s="49"/>
      <c r="CAB279" s="49"/>
      <c r="CAC279" s="49"/>
      <c r="CAD279" s="49"/>
      <c r="CAE279" s="49"/>
      <c r="CAF279" s="49"/>
      <c r="CAG279" s="49"/>
      <c r="CAH279" s="49"/>
      <c r="CAI279" s="49"/>
      <c r="CAJ279" s="49"/>
      <c r="CAK279" s="49"/>
      <c r="CAL279" s="49"/>
      <c r="CAM279" s="49"/>
      <c r="CAN279" s="49"/>
      <c r="CAO279" s="49"/>
      <c r="CAP279" s="49"/>
      <c r="CAQ279" s="49"/>
      <c r="CAR279" s="49"/>
      <c r="CAS279" s="49"/>
      <c r="CAT279" s="49"/>
      <c r="CAW279" s="49"/>
      <c r="CAZ279" s="49"/>
      <c r="CBC279" s="49"/>
      <c r="CBF279" s="49"/>
      <c r="CBI279" s="49"/>
      <c r="CBL279" s="49"/>
      <c r="CBU279" s="49"/>
      <c r="CBX279" s="49"/>
      <c r="CCA279" s="49"/>
      <c r="CCD279" s="49"/>
      <c r="CCM279" s="49"/>
      <c r="CCS279" s="49"/>
      <c r="CCV279" s="49"/>
      <c r="CCY279" s="49"/>
      <c r="CDB279" s="49"/>
      <c r="CDH279" s="49"/>
      <c r="CDK279" s="49"/>
      <c r="CDQ279" s="49"/>
      <c r="CDS279" s="49"/>
      <c r="CDT279" s="49"/>
      <c r="CDV279" s="49"/>
      <c r="CEM279" s="49"/>
      <c r="CER279" s="49"/>
      <c r="CEX279" s="49"/>
      <c r="CFA279" s="49"/>
      <c r="CFD279" s="49"/>
      <c r="CFL279" s="49"/>
      <c r="CGH279" s="49"/>
      <c r="CGI279" s="49"/>
      <c r="CGJ279" s="49"/>
      <c r="CGK279" s="49"/>
      <c r="CGL279" s="49"/>
      <c r="CGM279" s="49"/>
      <c r="CHE279" s="49"/>
      <c r="CHF279" s="49"/>
      <c r="CHI279" s="49"/>
      <c r="CHL279" s="49"/>
      <c r="CHN279" s="49"/>
      <c r="CHP279" s="49"/>
      <c r="CHS279" s="49"/>
      <c r="CHV279" s="49"/>
      <c r="CHY279" s="49"/>
      <c r="CIB279" s="49"/>
      <c r="CIE279" s="49"/>
      <c r="CIH279" s="49"/>
      <c r="CIK279" s="49"/>
      <c r="CIN279" s="49"/>
      <c r="CIP279" s="49"/>
      <c r="CJC279" s="49"/>
      <c r="CJD279" s="49"/>
      <c r="CJE279" s="49"/>
      <c r="CJF279" s="49"/>
      <c r="CJG279" s="49"/>
      <c r="CJH279" s="49"/>
      <c r="CJI279" s="49"/>
      <c r="CJJ279" s="49"/>
      <c r="CJK279" s="49"/>
      <c r="CJL279" s="49"/>
      <c r="CJM279" s="49"/>
      <c r="CJN279" s="49"/>
      <c r="CJO279" s="49"/>
      <c r="CJP279" s="49"/>
      <c r="CJQ279" s="49"/>
      <c r="CJR279" s="49"/>
      <c r="CJS279" s="49"/>
      <c r="CJT279" s="49"/>
      <c r="CJU279" s="49"/>
      <c r="CJV279" s="49"/>
      <c r="CJW279" s="49"/>
      <c r="CJX279" s="49"/>
      <c r="CJY279" s="49"/>
      <c r="CJZ279" s="49"/>
      <c r="CKA279" s="49"/>
      <c r="CKB279" s="49"/>
      <c r="CKC279" s="49"/>
      <c r="CKD279" s="49"/>
      <c r="CKE279" s="49"/>
      <c r="CKF279" s="49"/>
      <c r="CKG279" s="49"/>
      <c r="CKH279" s="49"/>
      <c r="CKI279" s="49"/>
      <c r="CKJ279" s="49"/>
      <c r="CKK279" s="49"/>
      <c r="CKL279" s="49"/>
      <c r="CKM279" s="49"/>
      <c r="CKN279" s="49"/>
      <c r="CKO279" s="49"/>
      <c r="CKP279" s="49"/>
      <c r="CKS279" s="49"/>
      <c r="CKV279" s="49"/>
      <c r="CKY279" s="49"/>
      <c r="CLB279" s="49"/>
      <c r="CLE279" s="49"/>
      <c r="CLH279" s="49"/>
      <c r="CLQ279" s="49"/>
      <c r="CLT279" s="49"/>
      <c r="CLW279" s="49"/>
      <c r="CLZ279" s="49"/>
      <c r="CMI279" s="49"/>
      <c r="CMO279" s="49"/>
      <c r="CMR279" s="49"/>
      <c r="CMU279" s="49"/>
      <c r="CMX279" s="49"/>
      <c r="CND279" s="49"/>
      <c r="CNG279" s="49"/>
      <c r="CNM279" s="49"/>
      <c r="CNO279" s="49"/>
      <c r="CNP279" s="49"/>
      <c r="CNR279" s="49"/>
      <c r="COI279" s="49"/>
      <c r="CON279" s="49"/>
      <c r="COT279" s="49"/>
      <c r="COW279" s="49"/>
      <c r="COZ279" s="49"/>
      <c r="CPH279" s="49"/>
      <c r="CQD279" s="49"/>
      <c r="CQE279" s="49"/>
      <c r="CQF279" s="49"/>
      <c r="CQG279" s="49"/>
      <c r="CQH279" s="49"/>
      <c r="CQI279" s="49"/>
      <c r="CRA279" s="49"/>
      <c r="CRB279" s="49"/>
      <c r="CRE279" s="49"/>
      <c r="CRH279" s="49"/>
      <c r="CRJ279" s="49"/>
      <c r="CRL279" s="49"/>
      <c r="CRO279" s="49"/>
      <c r="CRR279" s="49"/>
      <c r="CRU279" s="49"/>
      <c r="CRX279" s="49"/>
      <c r="CSA279" s="49"/>
      <c r="CSD279" s="49"/>
      <c r="CSG279" s="49"/>
      <c r="CSJ279" s="49"/>
      <c r="CSL279" s="49"/>
      <c r="CSY279" s="49"/>
      <c r="CSZ279" s="49"/>
      <c r="CTA279" s="49"/>
      <c r="CTB279" s="49"/>
      <c r="CTC279" s="49"/>
      <c r="CTD279" s="49"/>
      <c r="CTE279" s="49"/>
      <c r="CTF279" s="49"/>
      <c r="CTG279" s="49"/>
      <c r="CTH279" s="49"/>
      <c r="CTI279" s="49"/>
      <c r="CTJ279" s="49"/>
      <c r="CTK279" s="49"/>
      <c r="CTL279" s="49"/>
      <c r="CTM279" s="49"/>
      <c r="CTN279" s="49"/>
      <c r="CTO279" s="49"/>
      <c r="CTP279" s="49"/>
      <c r="CTQ279" s="49"/>
      <c r="CTR279" s="49"/>
      <c r="CTS279" s="49"/>
      <c r="CTT279" s="49"/>
      <c r="CTU279" s="49"/>
      <c r="CTV279" s="49"/>
      <c r="CTW279" s="49"/>
      <c r="CTX279" s="49"/>
      <c r="CTY279" s="49"/>
      <c r="CTZ279" s="49"/>
      <c r="CUA279" s="49"/>
      <c r="CUB279" s="49"/>
      <c r="CUC279" s="49"/>
      <c r="CUD279" s="49"/>
      <c r="CUE279" s="49"/>
      <c r="CUF279" s="49"/>
      <c r="CUG279" s="49"/>
      <c r="CUH279" s="49"/>
      <c r="CUI279" s="49"/>
      <c r="CUJ279" s="49"/>
      <c r="CUK279" s="49"/>
      <c r="CUL279" s="49"/>
      <c r="CUO279" s="49"/>
      <c r="CUR279" s="49"/>
      <c r="CUU279" s="49"/>
      <c r="CUX279" s="49"/>
      <c r="CVA279" s="49"/>
      <c r="CVD279" s="49"/>
      <c r="CVM279" s="49"/>
      <c r="CVP279" s="49"/>
      <c r="CVS279" s="49"/>
      <c r="CVV279" s="49"/>
      <c r="CWE279" s="49"/>
      <c r="CWK279" s="49"/>
      <c r="CWN279" s="49"/>
      <c r="CWQ279" s="49"/>
      <c r="CWT279" s="49"/>
      <c r="CWZ279" s="49"/>
      <c r="CXC279" s="49"/>
      <c r="CXI279" s="49"/>
      <c r="CXK279" s="49"/>
      <c r="CXL279" s="49"/>
      <c r="CXN279" s="49"/>
      <c r="CYE279" s="49"/>
      <c r="CYJ279" s="49"/>
      <c r="CYP279" s="49"/>
      <c r="CYS279" s="49"/>
      <c r="CYV279" s="49"/>
      <c r="CZD279" s="49"/>
      <c r="CZZ279" s="49"/>
      <c r="DAA279" s="49"/>
      <c r="DAB279" s="49"/>
      <c r="DAC279" s="49"/>
      <c r="DAD279" s="49"/>
      <c r="DAE279" s="49"/>
      <c r="DAW279" s="49"/>
      <c r="DAX279" s="49"/>
      <c r="DBA279" s="49"/>
      <c r="DBD279" s="49"/>
      <c r="DBF279" s="49"/>
      <c r="DBH279" s="49"/>
      <c r="DBK279" s="49"/>
      <c r="DBN279" s="49"/>
      <c r="DBQ279" s="49"/>
      <c r="DBT279" s="49"/>
      <c r="DBW279" s="49"/>
      <c r="DBZ279" s="49"/>
      <c r="DCC279" s="49"/>
      <c r="DCF279" s="49"/>
      <c r="DCH279" s="49"/>
      <c r="DCU279" s="49"/>
      <c r="DCV279" s="49"/>
      <c r="DCW279" s="49"/>
      <c r="DCX279" s="49"/>
      <c r="DCY279" s="49"/>
      <c r="DCZ279" s="49"/>
      <c r="DDA279" s="49"/>
      <c r="DDB279" s="49"/>
      <c r="DDC279" s="49"/>
      <c r="DDD279" s="49"/>
      <c r="DDE279" s="49"/>
      <c r="DDF279" s="49"/>
      <c r="DDG279" s="49"/>
      <c r="DDH279" s="49"/>
      <c r="DDI279" s="49"/>
      <c r="DDJ279" s="49"/>
      <c r="DDK279" s="49"/>
      <c r="DDL279" s="49"/>
      <c r="DDM279" s="49"/>
      <c r="DDN279" s="49"/>
      <c r="DDO279" s="49"/>
      <c r="DDP279" s="49"/>
      <c r="DDQ279" s="49"/>
      <c r="DDR279" s="49"/>
      <c r="DDS279" s="49"/>
      <c r="DDT279" s="49"/>
      <c r="DDU279" s="49"/>
      <c r="DDV279" s="49"/>
      <c r="DDW279" s="49"/>
      <c r="DDX279" s="49"/>
      <c r="DDY279" s="49"/>
      <c r="DDZ279" s="49"/>
      <c r="DEA279" s="49"/>
      <c r="DEB279" s="49"/>
      <c r="DEC279" s="49"/>
      <c r="DED279" s="49"/>
      <c r="DEE279" s="49"/>
      <c r="DEF279" s="49"/>
      <c r="DEG279" s="49"/>
      <c r="DEH279" s="49"/>
      <c r="DEK279" s="49"/>
      <c r="DEN279" s="49"/>
      <c r="DEQ279" s="49"/>
      <c r="DET279" s="49"/>
      <c r="DEW279" s="49"/>
      <c r="DEZ279" s="49"/>
      <c r="DFI279" s="49"/>
      <c r="DFL279" s="49"/>
      <c r="DFO279" s="49"/>
      <c r="DFR279" s="49"/>
      <c r="DGA279" s="49"/>
      <c r="DGG279" s="49"/>
      <c r="DGJ279" s="49"/>
      <c r="DGM279" s="49"/>
      <c r="DGP279" s="49"/>
      <c r="DGV279" s="49"/>
      <c r="DGY279" s="49"/>
      <c r="DHE279" s="49"/>
      <c r="DHG279" s="49"/>
      <c r="DHH279" s="49"/>
      <c r="DHJ279" s="49"/>
      <c r="DIA279" s="49"/>
      <c r="DIF279" s="49"/>
      <c r="DIL279" s="49"/>
      <c r="DIO279" s="49"/>
      <c r="DIR279" s="49"/>
      <c r="DIZ279" s="49"/>
      <c r="DJV279" s="49"/>
      <c r="DJW279" s="49"/>
      <c r="DJX279" s="49"/>
      <c r="DJY279" s="49"/>
      <c r="DJZ279" s="49"/>
      <c r="DKA279" s="49"/>
      <c r="DKS279" s="49"/>
      <c r="DKT279" s="49"/>
      <c r="DKW279" s="49"/>
      <c r="DKZ279" s="49"/>
      <c r="DLB279" s="49"/>
      <c r="DLD279" s="49"/>
      <c r="DLG279" s="49"/>
      <c r="DLJ279" s="49"/>
      <c r="DLM279" s="49"/>
      <c r="DLP279" s="49"/>
      <c r="DLS279" s="49"/>
      <c r="DLV279" s="49"/>
      <c r="DLY279" s="49"/>
      <c r="DMB279" s="49"/>
      <c r="DMD279" s="49"/>
      <c r="DMQ279" s="49"/>
      <c r="DMR279" s="49"/>
      <c r="DMS279" s="49"/>
      <c r="DMT279" s="49"/>
      <c r="DMU279" s="49"/>
      <c r="DMV279" s="49"/>
      <c r="DMW279" s="49"/>
      <c r="DMX279" s="49"/>
      <c r="DMY279" s="49"/>
      <c r="DMZ279" s="49"/>
      <c r="DNA279" s="49"/>
      <c r="DNB279" s="49"/>
      <c r="DNC279" s="49"/>
      <c r="DND279" s="49"/>
      <c r="DNE279" s="49"/>
      <c r="DNF279" s="49"/>
      <c r="DNG279" s="49"/>
      <c r="DNH279" s="49"/>
      <c r="DNI279" s="49"/>
      <c r="DNJ279" s="49"/>
      <c r="DNK279" s="49"/>
      <c r="DNL279" s="49"/>
      <c r="DNM279" s="49"/>
      <c r="DNN279" s="49"/>
      <c r="DNO279" s="49"/>
      <c r="DNP279" s="49"/>
      <c r="DNQ279" s="49"/>
      <c r="DNR279" s="49"/>
      <c r="DNS279" s="49"/>
      <c r="DNT279" s="49"/>
      <c r="DNU279" s="49"/>
      <c r="DNV279" s="49"/>
      <c r="DNW279" s="49"/>
      <c r="DNX279" s="49"/>
      <c r="DNY279" s="49"/>
      <c r="DNZ279" s="49"/>
      <c r="DOA279" s="49"/>
      <c r="DOB279" s="49"/>
      <c r="DOC279" s="49"/>
      <c r="DOD279" s="49"/>
      <c r="DOG279" s="49"/>
      <c r="DOJ279" s="49"/>
      <c r="DOM279" s="49"/>
      <c r="DOP279" s="49"/>
      <c r="DOS279" s="49"/>
      <c r="DOV279" s="49"/>
      <c r="DPE279" s="49"/>
      <c r="DPH279" s="49"/>
      <c r="DPK279" s="49"/>
      <c r="DPN279" s="49"/>
      <c r="DPW279" s="49"/>
      <c r="DQC279" s="49"/>
      <c r="DQF279" s="49"/>
      <c r="DQI279" s="49"/>
      <c r="DQL279" s="49"/>
      <c r="DQR279" s="49"/>
      <c r="DQU279" s="49"/>
      <c r="DRA279" s="49"/>
      <c r="DRC279" s="49"/>
      <c r="DRD279" s="49"/>
      <c r="DRF279" s="49"/>
      <c r="DRW279" s="49"/>
      <c r="DSB279" s="49"/>
      <c r="DSH279" s="49"/>
      <c r="DSK279" s="49"/>
      <c r="DSN279" s="49"/>
      <c r="DSV279" s="49"/>
      <c r="DTR279" s="49"/>
      <c r="DTS279" s="49"/>
      <c r="DTT279" s="49"/>
      <c r="DTU279" s="49"/>
      <c r="DTV279" s="49"/>
      <c r="DTW279" s="49"/>
      <c r="DUO279" s="49"/>
      <c r="DUP279" s="49"/>
      <c r="DUS279" s="49"/>
      <c r="DUV279" s="49"/>
      <c r="DUX279" s="49"/>
      <c r="DUZ279" s="49"/>
      <c r="DVC279" s="49"/>
      <c r="DVF279" s="49"/>
      <c r="DVI279" s="49"/>
      <c r="DVL279" s="49"/>
      <c r="DVO279" s="49"/>
      <c r="DVR279" s="49"/>
      <c r="DVU279" s="49"/>
      <c r="DVX279" s="49"/>
      <c r="DVZ279" s="49"/>
      <c r="DWM279" s="49"/>
      <c r="DWN279" s="49"/>
      <c r="DWO279" s="49"/>
      <c r="DWP279" s="49"/>
      <c r="DWQ279" s="49"/>
      <c r="DWR279" s="49"/>
      <c r="DWS279" s="49"/>
      <c r="DWT279" s="49"/>
      <c r="DWU279" s="49"/>
      <c r="DWV279" s="49"/>
      <c r="DWW279" s="49"/>
      <c r="DWX279" s="49"/>
      <c r="DWY279" s="49"/>
      <c r="DWZ279" s="49"/>
      <c r="DXA279" s="49"/>
      <c r="DXB279" s="49"/>
      <c r="DXC279" s="49"/>
      <c r="DXD279" s="49"/>
      <c r="DXE279" s="49"/>
      <c r="DXF279" s="49"/>
      <c r="DXG279" s="49"/>
      <c r="DXH279" s="49"/>
      <c r="DXI279" s="49"/>
      <c r="DXJ279" s="49"/>
      <c r="DXK279" s="49"/>
      <c r="DXL279" s="49"/>
      <c r="DXM279" s="49"/>
      <c r="DXN279" s="49"/>
      <c r="DXO279" s="49"/>
      <c r="DXP279" s="49"/>
      <c r="DXQ279" s="49"/>
      <c r="DXR279" s="49"/>
      <c r="DXS279" s="49"/>
      <c r="DXT279" s="49"/>
      <c r="DXU279" s="49"/>
      <c r="DXV279" s="49"/>
      <c r="DXW279" s="49"/>
      <c r="DXX279" s="49"/>
      <c r="DXY279" s="49"/>
      <c r="DXZ279" s="49"/>
      <c r="DYC279" s="49"/>
      <c r="DYF279" s="49"/>
      <c r="DYI279" s="49"/>
      <c r="DYL279" s="49"/>
      <c r="DYO279" s="49"/>
      <c r="DYR279" s="49"/>
      <c r="DZA279" s="49"/>
      <c r="DZD279" s="49"/>
      <c r="DZG279" s="49"/>
      <c r="DZJ279" s="49"/>
      <c r="DZS279" s="49"/>
      <c r="DZY279" s="49"/>
      <c r="EAB279" s="49"/>
      <c r="EAE279" s="49"/>
      <c r="EAH279" s="49"/>
      <c r="EAN279" s="49"/>
      <c r="EAQ279" s="49"/>
      <c r="EAW279" s="49"/>
      <c r="EAY279" s="49"/>
      <c r="EAZ279" s="49"/>
      <c r="EBB279" s="49"/>
      <c r="EBS279" s="49"/>
      <c r="EBX279" s="49"/>
      <c r="ECD279" s="49"/>
      <c r="ECG279" s="49"/>
      <c r="ECJ279" s="49"/>
      <c r="ECR279" s="49"/>
      <c r="EDN279" s="49"/>
      <c r="EDO279" s="49"/>
      <c r="EDP279" s="49"/>
      <c r="EDQ279" s="49"/>
      <c r="EDR279" s="49"/>
      <c r="EDS279" s="49"/>
      <c r="EEK279" s="49"/>
      <c r="EEL279" s="49"/>
      <c r="EEO279" s="49"/>
      <c r="EER279" s="49"/>
      <c r="EET279" s="49"/>
      <c r="EEV279" s="49"/>
      <c r="EEY279" s="49"/>
      <c r="EFB279" s="49"/>
      <c r="EFE279" s="49"/>
      <c r="EFH279" s="49"/>
      <c r="EFK279" s="49"/>
      <c r="EFN279" s="49"/>
      <c r="EFQ279" s="49"/>
      <c r="EFT279" s="49"/>
      <c r="EFV279" s="49"/>
      <c r="EGI279" s="49"/>
      <c r="EGJ279" s="49"/>
      <c r="EGK279" s="49"/>
      <c r="EGL279" s="49"/>
      <c r="EGM279" s="49"/>
      <c r="EGN279" s="49"/>
      <c r="EGO279" s="49"/>
      <c r="EGP279" s="49"/>
      <c r="EGQ279" s="49"/>
      <c r="EGR279" s="49"/>
      <c r="EGS279" s="49"/>
      <c r="EGT279" s="49"/>
      <c r="EGU279" s="49"/>
      <c r="EGV279" s="49"/>
      <c r="EGW279" s="49"/>
      <c r="EGX279" s="49"/>
      <c r="EGY279" s="49"/>
      <c r="EGZ279" s="49"/>
      <c r="EHA279" s="49"/>
      <c r="EHB279" s="49"/>
      <c r="EHC279" s="49"/>
      <c r="EHD279" s="49"/>
      <c r="EHE279" s="49"/>
      <c r="EHF279" s="49"/>
      <c r="EHG279" s="49"/>
      <c r="EHH279" s="49"/>
      <c r="EHI279" s="49"/>
      <c r="EHJ279" s="49"/>
      <c r="EHK279" s="49"/>
      <c r="EHL279" s="49"/>
      <c r="EHM279" s="49"/>
      <c r="EHN279" s="49"/>
      <c r="EHO279" s="49"/>
      <c r="EHP279" s="49"/>
      <c r="EHQ279" s="49"/>
      <c r="EHR279" s="49"/>
      <c r="EHS279" s="49"/>
      <c r="EHT279" s="49"/>
      <c r="EHU279" s="49"/>
      <c r="EHV279" s="49"/>
      <c r="EHY279" s="49"/>
      <c r="EIB279" s="49"/>
      <c r="EIE279" s="49"/>
      <c r="EIH279" s="49"/>
      <c r="EIK279" s="49"/>
      <c r="EIN279" s="49"/>
      <c r="EIW279" s="49"/>
      <c r="EIZ279" s="49"/>
      <c r="EJC279" s="49"/>
      <c r="EJF279" s="49"/>
      <c r="EJO279" s="49"/>
      <c r="EJU279" s="49"/>
      <c r="EJX279" s="49"/>
      <c r="EKA279" s="49"/>
      <c r="EKD279" s="49"/>
      <c r="EKJ279" s="49"/>
      <c r="EKM279" s="49"/>
      <c r="EKS279" s="49"/>
      <c r="EKU279" s="49"/>
      <c r="EKV279" s="49"/>
      <c r="EKX279" s="49"/>
      <c r="ELO279" s="49"/>
      <c r="ELT279" s="49"/>
      <c r="ELZ279" s="49"/>
      <c r="EMC279" s="49"/>
      <c r="EMF279" s="49"/>
      <c r="EMN279" s="49"/>
      <c r="ENJ279" s="49"/>
      <c r="ENK279" s="49"/>
      <c r="ENL279" s="49"/>
      <c r="ENM279" s="49"/>
      <c r="ENN279" s="49"/>
      <c r="ENO279" s="49"/>
      <c r="EOG279" s="49"/>
      <c r="EOH279" s="49"/>
      <c r="EOK279" s="49"/>
      <c r="EON279" s="49"/>
      <c r="EOP279" s="49"/>
      <c r="EOR279" s="49"/>
      <c r="EOU279" s="49"/>
      <c r="EOX279" s="49"/>
      <c r="EPA279" s="49"/>
      <c r="EPD279" s="49"/>
      <c r="EPG279" s="49"/>
      <c r="EPJ279" s="49"/>
      <c r="EPM279" s="49"/>
      <c r="EPP279" s="49"/>
      <c r="EPR279" s="49"/>
      <c r="EQE279" s="49"/>
      <c r="EQF279" s="49"/>
      <c r="EQG279" s="49"/>
      <c r="EQH279" s="49"/>
      <c r="EQI279" s="49"/>
      <c r="EQJ279" s="49"/>
      <c r="EQK279" s="49"/>
      <c r="EQL279" s="49"/>
      <c r="EQM279" s="49"/>
      <c r="EQN279" s="49"/>
      <c r="EQO279" s="49"/>
      <c r="EQP279" s="49"/>
      <c r="EQQ279" s="49"/>
      <c r="EQR279" s="49"/>
      <c r="EQS279" s="49"/>
      <c r="EQT279" s="49"/>
      <c r="EQU279" s="49"/>
      <c r="EQV279" s="49"/>
      <c r="EQW279" s="49"/>
      <c r="EQX279" s="49"/>
      <c r="EQY279" s="49"/>
      <c r="EQZ279" s="49"/>
      <c r="ERA279" s="49"/>
      <c r="ERB279" s="49"/>
      <c r="ERC279" s="49"/>
      <c r="ERD279" s="49"/>
      <c r="ERE279" s="49"/>
      <c r="ERF279" s="49"/>
      <c r="ERG279" s="49"/>
      <c r="ERH279" s="49"/>
      <c r="ERI279" s="49"/>
      <c r="ERJ279" s="49"/>
      <c r="ERK279" s="49"/>
      <c r="ERL279" s="49"/>
      <c r="ERM279" s="49"/>
      <c r="ERN279" s="49"/>
      <c r="ERO279" s="49"/>
      <c r="ERP279" s="49"/>
      <c r="ERQ279" s="49"/>
      <c r="ERR279" s="49"/>
      <c r="ERU279" s="49"/>
      <c r="ERX279" s="49"/>
      <c r="ESA279" s="49"/>
      <c r="ESD279" s="49"/>
      <c r="ESG279" s="49"/>
      <c r="ESJ279" s="49"/>
      <c r="ESS279" s="49"/>
      <c r="ESV279" s="49"/>
      <c r="ESY279" s="49"/>
      <c r="ETB279" s="49"/>
      <c r="ETK279" s="49"/>
      <c r="ETQ279" s="49"/>
      <c r="ETT279" s="49"/>
      <c r="ETW279" s="49"/>
      <c r="ETZ279" s="49"/>
      <c r="EUF279" s="49"/>
      <c r="EUI279" s="49"/>
      <c r="EUO279" s="49"/>
      <c r="EUQ279" s="49"/>
      <c r="EUR279" s="49"/>
      <c r="EUT279" s="49"/>
      <c r="EVK279" s="49"/>
      <c r="EVP279" s="49"/>
      <c r="EVV279" s="49"/>
      <c r="EVY279" s="49"/>
      <c r="EWB279" s="49"/>
      <c r="EWJ279" s="49"/>
      <c r="EXF279" s="49"/>
      <c r="EXG279" s="49"/>
      <c r="EXH279" s="49"/>
      <c r="EXI279" s="49"/>
      <c r="EXJ279" s="49"/>
      <c r="EXK279" s="49"/>
      <c r="EYC279" s="49"/>
      <c r="EYD279" s="49"/>
      <c r="EYG279" s="49"/>
      <c r="EYJ279" s="49"/>
      <c r="EYL279" s="49"/>
      <c r="EYN279" s="49"/>
      <c r="EYQ279" s="49"/>
      <c r="EYT279" s="49"/>
      <c r="EYW279" s="49"/>
      <c r="EYZ279" s="49"/>
      <c r="EZC279" s="49"/>
      <c r="EZF279" s="49"/>
      <c r="EZI279" s="49"/>
      <c r="EZL279" s="49"/>
      <c r="EZN279" s="49"/>
      <c r="FAA279" s="49"/>
      <c r="FAB279" s="49"/>
      <c r="FAC279" s="49"/>
      <c r="FAD279" s="49"/>
      <c r="FAE279" s="49"/>
      <c r="FAF279" s="49"/>
      <c r="FAG279" s="49"/>
      <c r="FAH279" s="49"/>
      <c r="FAI279" s="49"/>
      <c r="FAJ279" s="49"/>
      <c r="FAK279" s="49"/>
      <c r="FAL279" s="49"/>
      <c r="FAM279" s="49"/>
      <c r="FAN279" s="49"/>
      <c r="FAO279" s="49"/>
      <c r="FAP279" s="49"/>
      <c r="FAQ279" s="49"/>
      <c r="FAR279" s="49"/>
      <c r="FAS279" s="49"/>
      <c r="FAT279" s="49"/>
      <c r="FAU279" s="49"/>
      <c r="FAV279" s="49"/>
      <c r="FAW279" s="49"/>
      <c r="FAX279" s="49"/>
      <c r="FAY279" s="49"/>
      <c r="FAZ279" s="49"/>
      <c r="FBA279" s="49"/>
      <c r="FBB279" s="49"/>
      <c r="FBC279" s="49"/>
      <c r="FBD279" s="49"/>
      <c r="FBE279" s="49"/>
      <c r="FBF279" s="49"/>
      <c r="FBG279" s="49"/>
      <c r="FBH279" s="49"/>
      <c r="FBI279" s="49"/>
      <c r="FBJ279" s="49"/>
      <c r="FBK279" s="49"/>
      <c r="FBL279" s="49"/>
      <c r="FBM279" s="49"/>
      <c r="FBN279" s="49"/>
      <c r="FBQ279" s="49"/>
      <c r="FBT279" s="49"/>
      <c r="FBW279" s="49"/>
      <c r="FBZ279" s="49"/>
      <c r="FCC279" s="49"/>
      <c r="FCF279" s="49"/>
      <c r="FCO279" s="49"/>
      <c r="FCR279" s="49"/>
      <c r="FCU279" s="49"/>
      <c r="FCX279" s="49"/>
      <c r="FDG279" s="49"/>
      <c r="FDM279" s="49"/>
      <c r="FDP279" s="49"/>
      <c r="FDS279" s="49"/>
      <c r="FDV279" s="49"/>
      <c r="FEB279" s="49"/>
      <c r="FEE279" s="49"/>
      <c r="FEK279" s="49"/>
      <c r="FEM279" s="49"/>
      <c r="FEN279" s="49"/>
      <c r="FEP279" s="49"/>
      <c r="FFG279" s="49"/>
      <c r="FFL279" s="49"/>
      <c r="FFR279" s="49"/>
      <c r="FFU279" s="49"/>
      <c r="FFX279" s="49"/>
      <c r="FGF279" s="49"/>
      <c r="FHB279" s="49"/>
      <c r="FHC279" s="49"/>
      <c r="FHD279" s="49"/>
      <c r="FHE279" s="49"/>
      <c r="FHF279" s="49"/>
      <c r="FHG279" s="49"/>
      <c r="FHY279" s="49"/>
      <c r="FHZ279" s="49"/>
      <c r="FIC279" s="49"/>
      <c r="FIF279" s="49"/>
      <c r="FIH279" s="49"/>
      <c r="FIJ279" s="49"/>
      <c r="FIM279" s="49"/>
      <c r="FIP279" s="49"/>
      <c r="FIS279" s="49"/>
      <c r="FIV279" s="49"/>
      <c r="FIY279" s="49"/>
      <c r="FJB279" s="49"/>
      <c r="FJE279" s="49"/>
      <c r="FJH279" s="49"/>
      <c r="FJJ279" s="49"/>
      <c r="FJW279" s="49"/>
      <c r="FJX279" s="49"/>
      <c r="FJY279" s="49"/>
      <c r="FJZ279" s="49"/>
      <c r="FKA279" s="49"/>
      <c r="FKB279" s="49"/>
      <c r="FKC279" s="49"/>
      <c r="FKD279" s="49"/>
      <c r="FKE279" s="49"/>
      <c r="FKF279" s="49"/>
      <c r="FKG279" s="49"/>
      <c r="FKH279" s="49"/>
      <c r="FKI279" s="49"/>
      <c r="FKJ279" s="49"/>
      <c r="FKK279" s="49"/>
      <c r="FKL279" s="49"/>
      <c r="FKM279" s="49"/>
      <c r="FKN279" s="49"/>
      <c r="FKO279" s="49"/>
      <c r="FKP279" s="49"/>
      <c r="FKQ279" s="49"/>
      <c r="FKR279" s="49"/>
      <c r="FKS279" s="49"/>
      <c r="FKT279" s="49"/>
      <c r="FKU279" s="49"/>
      <c r="FKV279" s="49"/>
      <c r="FKW279" s="49"/>
      <c r="FKX279" s="49"/>
      <c r="FKY279" s="49"/>
      <c r="FKZ279" s="49"/>
      <c r="FLA279" s="49"/>
      <c r="FLB279" s="49"/>
      <c r="FLC279" s="49"/>
      <c r="FLD279" s="49"/>
      <c r="FLE279" s="49"/>
      <c r="FLF279" s="49"/>
      <c r="FLG279" s="49"/>
      <c r="FLH279" s="49"/>
      <c r="FLI279" s="49"/>
      <c r="FLJ279" s="49"/>
      <c r="FLM279" s="49"/>
      <c r="FLP279" s="49"/>
      <c r="FLS279" s="49"/>
      <c r="FLV279" s="49"/>
      <c r="FLY279" s="49"/>
      <c r="FMB279" s="49"/>
      <c r="FMK279" s="49"/>
      <c r="FMN279" s="49"/>
      <c r="FMQ279" s="49"/>
      <c r="FMT279" s="49"/>
      <c r="FNC279" s="49"/>
      <c r="FNI279" s="49"/>
      <c r="FNL279" s="49"/>
      <c r="FNO279" s="49"/>
      <c r="FNR279" s="49"/>
      <c r="FNX279" s="49"/>
      <c r="FOA279" s="49"/>
      <c r="FOG279" s="49"/>
      <c r="FOI279" s="49"/>
      <c r="FOJ279" s="49"/>
      <c r="FOL279" s="49"/>
      <c r="FPC279" s="49"/>
      <c r="FPH279" s="49"/>
      <c r="FPN279" s="49"/>
      <c r="FPQ279" s="49"/>
      <c r="FPT279" s="49"/>
      <c r="FQB279" s="49"/>
      <c r="FQX279" s="49"/>
      <c r="FQY279" s="49"/>
      <c r="FQZ279" s="49"/>
      <c r="FRA279" s="49"/>
      <c r="FRB279" s="49"/>
      <c r="FRC279" s="49"/>
      <c r="FRU279" s="49"/>
      <c r="FRV279" s="49"/>
      <c r="FRY279" s="49"/>
      <c r="FSB279" s="49"/>
      <c r="FSD279" s="49"/>
      <c r="FSF279" s="49"/>
      <c r="FSI279" s="49"/>
      <c r="FSL279" s="49"/>
      <c r="FSO279" s="49"/>
      <c r="FSR279" s="49"/>
      <c r="FSU279" s="49"/>
      <c r="FSX279" s="49"/>
      <c r="FTA279" s="49"/>
      <c r="FTD279" s="49"/>
      <c r="FTF279" s="49"/>
      <c r="FTS279" s="49"/>
      <c r="FTT279" s="49"/>
      <c r="FTU279" s="49"/>
      <c r="FTV279" s="49"/>
      <c r="FTW279" s="49"/>
      <c r="FTX279" s="49"/>
      <c r="FTY279" s="49"/>
      <c r="FTZ279" s="49"/>
      <c r="FUA279" s="49"/>
      <c r="FUB279" s="49"/>
      <c r="FUC279" s="49"/>
      <c r="FUD279" s="49"/>
      <c r="FUE279" s="49"/>
      <c r="FUF279" s="49"/>
      <c r="FUG279" s="49"/>
      <c r="FUH279" s="49"/>
      <c r="FUI279" s="49"/>
      <c r="FUJ279" s="49"/>
      <c r="FUK279" s="49"/>
      <c r="FUL279" s="49"/>
      <c r="FUM279" s="49"/>
      <c r="FUN279" s="49"/>
      <c r="FUO279" s="49"/>
      <c r="FUP279" s="49"/>
      <c r="FUQ279" s="49"/>
      <c r="FUR279" s="49"/>
      <c r="FUS279" s="49"/>
      <c r="FUT279" s="49"/>
      <c r="FUU279" s="49"/>
      <c r="FUV279" s="49"/>
      <c r="FUW279" s="49"/>
      <c r="FUX279" s="49"/>
      <c r="FUY279" s="49"/>
      <c r="FUZ279" s="49"/>
      <c r="FVA279" s="49"/>
      <c r="FVB279" s="49"/>
      <c r="FVC279" s="49"/>
      <c r="FVD279" s="49"/>
      <c r="FVE279" s="49"/>
      <c r="FVF279" s="49"/>
      <c r="FVI279" s="49"/>
      <c r="FVL279" s="49"/>
      <c r="FVO279" s="49"/>
      <c r="FVR279" s="49"/>
      <c r="FVU279" s="49"/>
      <c r="FVX279" s="49"/>
      <c r="FWG279" s="49"/>
      <c r="FWJ279" s="49"/>
      <c r="FWM279" s="49"/>
      <c r="FWP279" s="49"/>
      <c r="FWY279" s="49"/>
      <c r="FXE279" s="49"/>
      <c r="FXH279" s="49"/>
      <c r="FXK279" s="49"/>
      <c r="FXN279" s="49"/>
      <c r="FXT279" s="49"/>
      <c r="FXW279" s="49"/>
      <c r="FYC279" s="49"/>
      <c r="FYE279" s="49"/>
      <c r="FYF279" s="49"/>
      <c r="FYH279" s="49"/>
      <c r="FYY279" s="49"/>
      <c r="FZD279" s="49"/>
      <c r="FZJ279" s="49"/>
      <c r="FZM279" s="49"/>
      <c r="FZP279" s="49"/>
      <c r="FZX279" s="49"/>
      <c r="GAT279" s="49"/>
      <c r="GAU279" s="49"/>
      <c r="GAV279" s="49"/>
      <c r="GAW279" s="49"/>
      <c r="GAX279" s="49"/>
      <c r="GAY279" s="49"/>
      <c r="GBQ279" s="49"/>
      <c r="GBR279" s="49"/>
      <c r="GBU279" s="49"/>
      <c r="GBX279" s="49"/>
      <c r="GBZ279" s="49"/>
      <c r="GCB279" s="49"/>
      <c r="GCE279" s="49"/>
      <c r="GCH279" s="49"/>
      <c r="GCK279" s="49"/>
      <c r="GCN279" s="49"/>
      <c r="GCQ279" s="49"/>
      <c r="GCT279" s="49"/>
      <c r="GCW279" s="49"/>
      <c r="GCZ279" s="49"/>
      <c r="GDB279" s="49"/>
      <c r="GDO279" s="49"/>
      <c r="GDP279" s="49"/>
      <c r="GDQ279" s="49"/>
      <c r="GDR279" s="49"/>
      <c r="GDS279" s="49"/>
      <c r="GDT279" s="49"/>
      <c r="GDU279" s="49"/>
      <c r="GDV279" s="49"/>
      <c r="GDW279" s="49"/>
      <c r="GDX279" s="49"/>
      <c r="GDY279" s="49"/>
      <c r="GDZ279" s="49"/>
      <c r="GEA279" s="49"/>
      <c r="GEB279" s="49"/>
      <c r="GEC279" s="49"/>
      <c r="GED279" s="49"/>
      <c r="GEE279" s="49"/>
      <c r="GEF279" s="49"/>
      <c r="GEG279" s="49"/>
      <c r="GEH279" s="49"/>
      <c r="GEI279" s="49"/>
      <c r="GEJ279" s="49"/>
      <c r="GEK279" s="49"/>
      <c r="GEL279" s="49"/>
      <c r="GEM279" s="49"/>
      <c r="GEN279" s="49"/>
      <c r="GEO279" s="49"/>
      <c r="GEP279" s="49"/>
      <c r="GEQ279" s="49"/>
      <c r="GER279" s="49"/>
      <c r="GES279" s="49"/>
      <c r="GET279" s="49"/>
      <c r="GEU279" s="49"/>
      <c r="GEV279" s="49"/>
      <c r="GEW279" s="49"/>
      <c r="GEX279" s="49"/>
      <c r="GEY279" s="49"/>
      <c r="GEZ279" s="49"/>
      <c r="GFA279" s="49"/>
      <c r="GFB279" s="49"/>
      <c r="GFE279" s="49"/>
      <c r="GFH279" s="49"/>
      <c r="GFK279" s="49"/>
      <c r="GFN279" s="49"/>
      <c r="GFQ279" s="49"/>
      <c r="GFT279" s="49"/>
      <c r="GGC279" s="49"/>
      <c r="GGF279" s="49"/>
      <c r="GGI279" s="49"/>
      <c r="GGL279" s="49"/>
      <c r="GGU279" s="49"/>
      <c r="GHA279" s="49"/>
      <c r="GHD279" s="49"/>
      <c r="GHG279" s="49"/>
      <c r="GHJ279" s="49"/>
      <c r="GHP279" s="49"/>
      <c r="GHS279" s="49"/>
      <c r="GHY279" s="49"/>
      <c r="GIA279" s="49"/>
      <c r="GIB279" s="49"/>
      <c r="GID279" s="49"/>
      <c r="GIU279" s="49"/>
      <c r="GIZ279" s="49"/>
      <c r="GJF279" s="49"/>
      <c r="GJI279" s="49"/>
      <c r="GJL279" s="49"/>
      <c r="GJT279" s="49"/>
      <c r="GKP279" s="49"/>
      <c r="GKQ279" s="49"/>
      <c r="GKR279" s="49"/>
      <c r="GKS279" s="49"/>
      <c r="GKT279" s="49"/>
      <c r="GKU279" s="49"/>
      <c r="GLM279" s="49"/>
      <c r="GLN279" s="49"/>
      <c r="GLQ279" s="49"/>
      <c r="GLT279" s="49"/>
      <c r="GLV279" s="49"/>
      <c r="GLX279" s="49"/>
      <c r="GMA279" s="49"/>
      <c r="GMD279" s="49"/>
      <c r="GMG279" s="49"/>
      <c r="GMJ279" s="49"/>
      <c r="GMM279" s="49"/>
      <c r="GMP279" s="49"/>
      <c r="GMS279" s="49"/>
      <c r="GMV279" s="49"/>
      <c r="GMX279" s="49"/>
      <c r="GNK279" s="49"/>
      <c r="GNL279" s="49"/>
      <c r="GNM279" s="49"/>
      <c r="GNN279" s="49"/>
      <c r="GNO279" s="49"/>
      <c r="GNP279" s="49"/>
      <c r="GNQ279" s="49"/>
      <c r="GNR279" s="49"/>
      <c r="GNS279" s="49"/>
      <c r="GNT279" s="49"/>
      <c r="GNU279" s="49"/>
      <c r="GNV279" s="49"/>
      <c r="GNW279" s="49"/>
      <c r="GNX279" s="49"/>
      <c r="GNY279" s="49"/>
      <c r="GNZ279" s="49"/>
      <c r="GOA279" s="49"/>
      <c r="GOB279" s="49"/>
      <c r="GOC279" s="49"/>
      <c r="GOD279" s="49"/>
      <c r="GOE279" s="49"/>
      <c r="GOF279" s="49"/>
      <c r="GOG279" s="49"/>
      <c r="GOH279" s="49"/>
      <c r="GOI279" s="49"/>
      <c r="GOJ279" s="49"/>
      <c r="GOK279" s="49"/>
      <c r="GOL279" s="49"/>
      <c r="GOM279" s="49"/>
      <c r="GON279" s="49"/>
      <c r="GOO279" s="49"/>
      <c r="GOP279" s="49"/>
      <c r="GOQ279" s="49"/>
      <c r="GOR279" s="49"/>
      <c r="GOS279" s="49"/>
      <c r="GOT279" s="49"/>
      <c r="GOU279" s="49"/>
      <c r="GOV279" s="49"/>
      <c r="GOW279" s="49"/>
      <c r="GOX279" s="49"/>
      <c r="GPA279" s="49"/>
      <c r="GPD279" s="49"/>
      <c r="GPG279" s="49"/>
      <c r="GPJ279" s="49"/>
      <c r="GPM279" s="49"/>
      <c r="GPP279" s="49"/>
      <c r="GPY279" s="49"/>
      <c r="GQB279" s="49"/>
      <c r="GQE279" s="49"/>
      <c r="GQH279" s="49"/>
      <c r="GQQ279" s="49"/>
      <c r="GQW279" s="49"/>
      <c r="GQZ279" s="49"/>
      <c r="GRC279" s="49"/>
      <c r="GRF279" s="49"/>
      <c r="GRL279" s="49"/>
      <c r="GRO279" s="49"/>
      <c r="GRU279" s="49"/>
      <c r="GRW279" s="49"/>
      <c r="GRX279" s="49"/>
      <c r="GRZ279" s="49"/>
      <c r="GSQ279" s="49"/>
      <c r="GSV279" s="49"/>
      <c r="GTB279" s="49"/>
      <c r="GTE279" s="49"/>
      <c r="GTH279" s="49"/>
      <c r="GTP279" s="49"/>
      <c r="GUL279" s="49"/>
      <c r="GUM279" s="49"/>
      <c r="GUN279" s="49"/>
      <c r="GUO279" s="49"/>
      <c r="GUP279" s="49"/>
      <c r="GUQ279" s="49"/>
      <c r="GVI279" s="49"/>
      <c r="GVJ279" s="49"/>
      <c r="GVM279" s="49"/>
      <c r="GVP279" s="49"/>
      <c r="GVR279" s="49"/>
      <c r="GVT279" s="49"/>
      <c r="GVW279" s="49"/>
      <c r="GVZ279" s="49"/>
      <c r="GWC279" s="49"/>
      <c r="GWF279" s="49"/>
      <c r="GWI279" s="49"/>
      <c r="GWL279" s="49"/>
      <c r="GWO279" s="49"/>
      <c r="GWR279" s="49"/>
      <c r="GWT279" s="49"/>
      <c r="GXG279" s="49"/>
      <c r="GXH279" s="49"/>
      <c r="GXI279" s="49"/>
      <c r="GXJ279" s="49"/>
      <c r="GXK279" s="49"/>
      <c r="GXL279" s="49"/>
      <c r="GXM279" s="49"/>
      <c r="GXN279" s="49"/>
      <c r="GXO279" s="49"/>
      <c r="GXP279" s="49"/>
      <c r="GXQ279" s="49"/>
      <c r="GXR279" s="49"/>
      <c r="GXS279" s="49"/>
      <c r="GXT279" s="49"/>
      <c r="GXU279" s="49"/>
      <c r="GXV279" s="49"/>
      <c r="GXW279" s="49"/>
      <c r="GXX279" s="49"/>
      <c r="GXY279" s="49"/>
      <c r="GXZ279" s="49"/>
      <c r="GYA279" s="49"/>
      <c r="GYB279" s="49"/>
      <c r="GYC279" s="49"/>
      <c r="GYD279" s="49"/>
      <c r="GYE279" s="49"/>
      <c r="GYF279" s="49"/>
      <c r="GYG279" s="49"/>
      <c r="GYH279" s="49"/>
      <c r="GYI279" s="49"/>
      <c r="GYJ279" s="49"/>
      <c r="GYK279" s="49"/>
      <c r="GYL279" s="49"/>
      <c r="GYM279" s="49"/>
      <c r="GYN279" s="49"/>
      <c r="GYO279" s="49"/>
      <c r="GYP279" s="49"/>
      <c r="GYQ279" s="49"/>
      <c r="GYR279" s="49"/>
      <c r="GYS279" s="49"/>
      <c r="GYT279" s="49"/>
      <c r="GYW279" s="49"/>
      <c r="GYZ279" s="49"/>
      <c r="GZC279" s="49"/>
      <c r="GZF279" s="49"/>
      <c r="GZI279" s="49"/>
      <c r="GZL279" s="49"/>
      <c r="GZU279" s="49"/>
      <c r="GZX279" s="49"/>
      <c r="HAA279" s="49"/>
      <c r="HAD279" s="49"/>
      <c r="HAM279" s="49"/>
      <c r="HAS279" s="49"/>
      <c r="HAV279" s="49"/>
      <c r="HAY279" s="49"/>
      <c r="HBB279" s="49"/>
      <c r="HBH279" s="49"/>
      <c r="HBK279" s="49"/>
      <c r="HBQ279" s="49"/>
      <c r="HBS279" s="49"/>
      <c r="HBT279" s="49"/>
      <c r="HBV279" s="49"/>
      <c r="HCM279" s="49"/>
      <c r="HCR279" s="49"/>
      <c r="HCX279" s="49"/>
      <c r="HDA279" s="49"/>
      <c r="HDD279" s="49"/>
      <c r="HDL279" s="49"/>
      <c r="HEH279" s="49"/>
      <c r="HEI279" s="49"/>
      <c r="HEJ279" s="49"/>
      <c r="HEK279" s="49"/>
      <c r="HEL279" s="49"/>
      <c r="HEM279" s="49"/>
      <c r="HFE279" s="49"/>
      <c r="HFF279" s="49"/>
      <c r="HFI279" s="49"/>
      <c r="HFL279" s="49"/>
      <c r="HFN279" s="49"/>
      <c r="HFP279" s="49"/>
      <c r="HFS279" s="49"/>
      <c r="HFV279" s="49"/>
      <c r="HFY279" s="49"/>
      <c r="HGB279" s="49"/>
      <c r="HGE279" s="49"/>
      <c r="HGH279" s="49"/>
      <c r="HGK279" s="49"/>
      <c r="HGN279" s="49"/>
      <c r="HGP279" s="49"/>
      <c r="HHC279" s="49"/>
      <c r="HHD279" s="49"/>
      <c r="HHE279" s="49"/>
      <c r="HHF279" s="49"/>
      <c r="HHG279" s="49"/>
      <c r="HHH279" s="49"/>
      <c r="HHI279" s="49"/>
      <c r="HHJ279" s="49"/>
      <c r="HHK279" s="49"/>
      <c r="HHL279" s="49"/>
      <c r="HHM279" s="49"/>
      <c r="HHN279" s="49"/>
      <c r="HHO279" s="49"/>
      <c r="HHP279" s="49"/>
      <c r="HHQ279" s="49"/>
      <c r="HHR279" s="49"/>
      <c r="HHS279" s="49"/>
      <c r="HHT279" s="49"/>
      <c r="HHU279" s="49"/>
      <c r="HHV279" s="49"/>
      <c r="HHW279" s="49"/>
      <c r="HHX279" s="49"/>
      <c r="HHY279" s="49"/>
      <c r="HHZ279" s="49"/>
      <c r="HIA279" s="49"/>
      <c r="HIB279" s="49"/>
      <c r="HIC279" s="49"/>
      <c r="HID279" s="49"/>
      <c r="HIE279" s="49"/>
      <c r="HIF279" s="49"/>
      <c r="HIG279" s="49"/>
      <c r="HIH279" s="49"/>
      <c r="HII279" s="49"/>
      <c r="HIJ279" s="49"/>
      <c r="HIK279" s="49"/>
      <c r="HIL279" s="49"/>
      <c r="HIM279" s="49"/>
      <c r="HIN279" s="49"/>
      <c r="HIO279" s="49"/>
      <c r="HIP279" s="49"/>
      <c r="HIS279" s="49"/>
      <c r="HIV279" s="49"/>
      <c r="HIY279" s="49"/>
      <c r="HJB279" s="49"/>
      <c r="HJE279" s="49"/>
      <c r="HJH279" s="49"/>
      <c r="HJQ279" s="49"/>
      <c r="HJT279" s="49"/>
      <c r="HJW279" s="49"/>
      <c r="HJZ279" s="49"/>
      <c r="HKI279" s="49"/>
      <c r="HKO279" s="49"/>
      <c r="HKR279" s="49"/>
      <c r="HKU279" s="49"/>
      <c r="HKX279" s="49"/>
      <c r="HLD279" s="49"/>
      <c r="HLG279" s="49"/>
      <c r="HLM279" s="49"/>
      <c r="HLO279" s="49"/>
      <c r="HLP279" s="49"/>
      <c r="HLR279" s="49"/>
      <c r="HMI279" s="49"/>
      <c r="HMN279" s="49"/>
      <c r="HMT279" s="49"/>
      <c r="HMW279" s="49"/>
      <c r="HMZ279" s="49"/>
      <c r="HNH279" s="49"/>
      <c r="HOD279" s="49"/>
      <c r="HOE279" s="49"/>
      <c r="HOF279" s="49"/>
      <c r="HOG279" s="49"/>
      <c r="HOH279" s="49"/>
      <c r="HOI279" s="49"/>
      <c r="HPA279" s="49"/>
      <c r="HPB279" s="49"/>
      <c r="HPE279" s="49"/>
      <c r="HPH279" s="49"/>
      <c r="HPJ279" s="49"/>
      <c r="HPL279" s="49"/>
      <c r="HPO279" s="49"/>
      <c r="HPR279" s="49"/>
      <c r="HPU279" s="49"/>
      <c r="HPX279" s="49"/>
      <c r="HQA279" s="49"/>
      <c r="HQD279" s="49"/>
      <c r="HQG279" s="49"/>
      <c r="HQJ279" s="49"/>
      <c r="HQL279" s="49"/>
      <c r="HQY279" s="49"/>
      <c r="HQZ279" s="49"/>
      <c r="HRA279" s="49"/>
      <c r="HRB279" s="49"/>
      <c r="HRC279" s="49"/>
      <c r="HRD279" s="49"/>
      <c r="HRE279" s="49"/>
      <c r="HRF279" s="49"/>
      <c r="HRG279" s="49"/>
      <c r="HRH279" s="49"/>
      <c r="HRI279" s="49"/>
      <c r="HRJ279" s="49"/>
      <c r="HRK279" s="49"/>
      <c r="HRL279" s="49"/>
      <c r="HRM279" s="49"/>
      <c r="HRN279" s="49"/>
      <c r="HRO279" s="49"/>
      <c r="HRP279" s="49"/>
      <c r="HRQ279" s="49"/>
      <c r="HRR279" s="49"/>
      <c r="HRS279" s="49"/>
      <c r="HRT279" s="49"/>
      <c r="HRU279" s="49"/>
      <c r="HRV279" s="49"/>
      <c r="HRW279" s="49"/>
      <c r="HRX279" s="49"/>
      <c r="HRY279" s="49"/>
      <c r="HRZ279" s="49"/>
      <c r="HSA279" s="49"/>
      <c r="HSB279" s="49"/>
      <c r="HSC279" s="49"/>
      <c r="HSD279" s="49"/>
      <c r="HSE279" s="49"/>
      <c r="HSF279" s="49"/>
      <c r="HSG279" s="49"/>
      <c r="HSH279" s="49"/>
      <c r="HSI279" s="49"/>
      <c r="HSJ279" s="49"/>
      <c r="HSK279" s="49"/>
      <c r="HSL279" s="49"/>
      <c r="HSO279" s="49"/>
      <c r="HSR279" s="49"/>
      <c r="HSU279" s="49"/>
      <c r="HSX279" s="49"/>
      <c r="HTA279" s="49"/>
      <c r="HTD279" s="49"/>
      <c r="HTM279" s="49"/>
      <c r="HTP279" s="49"/>
      <c r="HTS279" s="49"/>
      <c r="HTV279" s="49"/>
      <c r="HUE279" s="49"/>
      <c r="HUK279" s="49"/>
      <c r="HUN279" s="49"/>
      <c r="HUQ279" s="49"/>
      <c r="HUT279" s="49"/>
      <c r="HUZ279" s="49"/>
      <c r="HVC279" s="49"/>
      <c r="HVI279" s="49"/>
      <c r="HVK279" s="49"/>
      <c r="HVL279" s="49"/>
      <c r="HVN279" s="49"/>
      <c r="HWE279" s="49"/>
      <c r="HWJ279" s="49"/>
      <c r="HWP279" s="49"/>
      <c r="HWS279" s="49"/>
      <c r="HWV279" s="49"/>
      <c r="HXD279" s="49"/>
      <c r="HXZ279" s="49"/>
      <c r="HYA279" s="49"/>
      <c r="HYB279" s="49"/>
      <c r="HYC279" s="49"/>
      <c r="HYD279" s="49"/>
      <c r="HYE279" s="49"/>
      <c r="HYW279" s="49"/>
      <c r="HYX279" s="49"/>
      <c r="HZA279" s="49"/>
      <c r="HZD279" s="49"/>
      <c r="HZF279" s="49"/>
      <c r="HZH279" s="49"/>
      <c r="HZK279" s="49"/>
      <c r="HZN279" s="49"/>
      <c r="HZQ279" s="49"/>
      <c r="HZT279" s="49"/>
      <c r="HZW279" s="49"/>
      <c r="HZZ279" s="49"/>
      <c r="IAC279" s="49"/>
      <c r="IAF279" s="49"/>
      <c r="IAH279" s="49"/>
      <c r="IAU279" s="49"/>
      <c r="IAV279" s="49"/>
      <c r="IAW279" s="49"/>
      <c r="IAX279" s="49"/>
      <c r="IAY279" s="49"/>
      <c r="IAZ279" s="49"/>
      <c r="IBA279" s="49"/>
      <c r="IBB279" s="49"/>
      <c r="IBC279" s="49"/>
      <c r="IBD279" s="49"/>
      <c r="IBE279" s="49"/>
      <c r="IBF279" s="49"/>
      <c r="IBG279" s="49"/>
      <c r="IBH279" s="49"/>
      <c r="IBI279" s="49"/>
      <c r="IBJ279" s="49"/>
      <c r="IBK279" s="49"/>
      <c r="IBL279" s="49"/>
      <c r="IBM279" s="49"/>
      <c r="IBN279" s="49"/>
      <c r="IBO279" s="49"/>
      <c r="IBP279" s="49"/>
      <c r="IBQ279" s="49"/>
      <c r="IBR279" s="49"/>
      <c r="IBS279" s="49"/>
      <c r="IBT279" s="49"/>
      <c r="IBU279" s="49"/>
      <c r="IBV279" s="49"/>
      <c r="IBW279" s="49"/>
      <c r="IBX279" s="49"/>
      <c r="IBY279" s="49"/>
      <c r="IBZ279" s="49"/>
      <c r="ICA279" s="49"/>
      <c r="ICB279" s="49"/>
      <c r="ICC279" s="49"/>
      <c r="ICD279" s="49"/>
      <c r="ICE279" s="49"/>
      <c r="ICF279" s="49"/>
      <c r="ICG279" s="49"/>
      <c r="ICH279" s="49"/>
      <c r="ICK279" s="49"/>
      <c r="ICN279" s="49"/>
      <c r="ICQ279" s="49"/>
      <c r="ICT279" s="49"/>
      <c r="ICW279" s="49"/>
      <c r="ICZ279" s="49"/>
      <c r="IDI279" s="49"/>
      <c r="IDL279" s="49"/>
      <c r="IDO279" s="49"/>
      <c r="IDR279" s="49"/>
      <c r="IEA279" s="49"/>
      <c r="IEG279" s="49"/>
      <c r="IEJ279" s="49"/>
      <c r="IEM279" s="49"/>
      <c r="IEP279" s="49"/>
      <c r="IEV279" s="49"/>
      <c r="IEY279" s="49"/>
      <c r="IFE279" s="49"/>
      <c r="IFG279" s="49"/>
      <c r="IFH279" s="49"/>
      <c r="IFJ279" s="49"/>
      <c r="IGA279" s="49"/>
      <c r="IGF279" s="49"/>
      <c r="IGL279" s="49"/>
      <c r="IGO279" s="49"/>
      <c r="IGR279" s="49"/>
      <c r="IGZ279" s="49"/>
      <c r="IHV279" s="49"/>
      <c r="IHW279" s="49"/>
      <c r="IHX279" s="49"/>
      <c r="IHY279" s="49"/>
      <c r="IHZ279" s="49"/>
      <c r="IIA279" s="49"/>
      <c r="IIS279" s="49"/>
      <c r="IIT279" s="49"/>
      <c r="IIW279" s="49"/>
      <c r="IIZ279" s="49"/>
      <c r="IJB279" s="49"/>
      <c r="IJD279" s="49"/>
      <c r="IJG279" s="49"/>
      <c r="IJJ279" s="49"/>
      <c r="IJM279" s="49"/>
      <c r="IJP279" s="49"/>
      <c r="IJS279" s="49"/>
      <c r="IJV279" s="49"/>
      <c r="IJY279" s="49"/>
      <c r="IKB279" s="49"/>
      <c r="IKD279" s="49"/>
      <c r="IKQ279" s="49"/>
      <c r="IKR279" s="49"/>
      <c r="IKS279" s="49"/>
      <c r="IKT279" s="49"/>
      <c r="IKU279" s="49"/>
      <c r="IKV279" s="49"/>
      <c r="IKW279" s="49"/>
      <c r="IKX279" s="49"/>
      <c r="IKY279" s="49"/>
      <c r="IKZ279" s="49"/>
      <c r="ILA279" s="49"/>
      <c r="ILB279" s="49"/>
      <c r="ILC279" s="49"/>
      <c r="ILD279" s="49"/>
      <c r="ILE279" s="49"/>
      <c r="ILF279" s="49"/>
      <c r="ILG279" s="49"/>
      <c r="ILH279" s="49"/>
      <c r="ILI279" s="49"/>
      <c r="ILJ279" s="49"/>
      <c r="ILK279" s="49"/>
      <c r="ILL279" s="49"/>
      <c r="ILM279" s="49"/>
      <c r="ILN279" s="49"/>
      <c r="ILO279" s="49"/>
      <c r="ILP279" s="49"/>
      <c r="ILQ279" s="49"/>
      <c r="ILR279" s="49"/>
      <c r="ILS279" s="49"/>
      <c r="ILT279" s="49"/>
      <c r="ILU279" s="49"/>
      <c r="ILV279" s="49"/>
      <c r="ILW279" s="49"/>
      <c r="ILX279" s="49"/>
      <c r="ILY279" s="49"/>
      <c r="ILZ279" s="49"/>
      <c r="IMA279" s="49"/>
      <c r="IMB279" s="49"/>
      <c r="IMC279" s="49"/>
      <c r="IMD279" s="49"/>
      <c r="IMG279" s="49"/>
      <c r="IMJ279" s="49"/>
      <c r="IMM279" s="49"/>
      <c r="IMP279" s="49"/>
      <c r="IMS279" s="49"/>
      <c r="IMV279" s="49"/>
      <c r="INE279" s="49"/>
      <c r="INH279" s="49"/>
      <c r="INK279" s="49"/>
      <c r="INN279" s="49"/>
      <c r="INW279" s="49"/>
      <c r="IOC279" s="49"/>
      <c r="IOF279" s="49"/>
      <c r="IOI279" s="49"/>
      <c r="IOL279" s="49"/>
      <c r="IOR279" s="49"/>
      <c r="IOU279" s="49"/>
      <c r="IPA279" s="49"/>
      <c r="IPC279" s="49"/>
      <c r="IPD279" s="49"/>
      <c r="IPF279" s="49"/>
      <c r="IPW279" s="49"/>
      <c r="IQB279" s="49"/>
      <c r="IQH279" s="49"/>
      <c r="IQK279" s="49"/>
      <c r="IQN279" s="49"/>
      <c r="IQV279" s="49"/>
      <c r="IRR279" s="49"/>
      <c r="IRS279" s="49"/>
      <c r="IRT279" s="49"/>
      <c r="IRU279" s="49"/>
      <c r="IRV279" s="49"/>
      <c r="IRW279" s="49"/>
      <c r="ISO279" s="49"/>
      <c r="ISP279" s="49"/>
      <c r="ISS279" s="49"/>
      <c r="ISV279" s="49"/>
      <c r="ISX279" s="49"/>
      <c r="ISZ279" s="49"/>
      <c r="ITC279" s="49"/>
      <c r="ITF279" s="49"/>
      <c r="ITI279" s="49"/>
      <c r="ITL279" s="49"/>
      <c r="ITO279" s="49"/>
      <c r="ITR279" s="49"/>
      <c r="ITU279" s="49"/>
      <c r="ITX279" s="49"/>
      <c r="ITZ279" s="49"/>
      <c r="IUM279" s="49"/>
      <c r="IUN279" s="49"/>
      <c r="IUO279" s="49"/>
      <c r="IUP279" s="49"/>
      <c r="IUQ279" s="49"/>
      <c r="IUR279" s="49"/>
      <c r="IUS279" s="49"/>
      <c r="IUT279" s="49"/>
      <c r="IUU279" s="49"/>
      <c r="IUV279" s="49"/>
      <c r="IUW279" s="49"/>
      <c r="IUX279" s="49"/>
      <c r="IUY279" s="49"/>
      <c r="IUZ279" s="49"/>
      <c r="IVA279" s="49"/>
      <c r="IVB279" s="49"/>
      <c r="IVC279" s="49"/>
      <c r="IVD279" s="49"/>
      <c r="IVE279" s="49"/>
      <c r="IVF279" s="49"/>
      <c r="IVG279" s="49"/>
      <c r="IVH279" s="49"/>
      <c r="IVI279" s="49"/>
      <c r="IVJ279" s="49"/>
      <c r="IVK279" s="49"/>
      <c r="IVL279" s="49"/>
      <c r="IVM279" s="49"/>
      <c r="IVN279" s="49"/>
      <c r="IVO279" s="49"/>
      <c r="IVP279" s="49"/>
      <c r="IVQ279" s="49"/>
      <c r="IVR279" s="49"/>
      <c r="IVS279" s="49"/>
      <c r="IVT279" s="49"/>
      <c r="IVU279" s="49"/>
      <c r="IVV279" s="49"/>
      <c r="IVW279" s="49"/>
      <c r="IVX279" s="49"/>
      <c r="IVY279" s="49"/>
      <c r="IVZ279" s="49"/>
      <c r="IWC279" s="49"/>
      <c r="IWF279" s="49"/>
      <c r="IWI279" s="49"/>
      <c r="IWL279" s="49"/>
      <c r="IWO279" s="49"/>
      <c r="IWR279" s="49"/>
      <c r="IXA279" s="49"/>
      <c r="IXD279" s="49"/>
      <c r="IXG279" s="49"/>
      <c r="IXJ279" s="49"/>
      <c r="IXS279" s="49"/>
      <c r="IXY279" s="49"/>
      <c r="IYB279" s="49"/>
      <c r="IYE279" s="49"/>
      <c r="IYH279" s="49"/>
      <c r="IYN279" s="49"/>
      <c r="IYQ279" s="49"/>
      <c r="IYW279" s="49"/>
      <c r="IYY279" s="49"/>
      <c r="IYZ279" s="49"/>
      <c r="IZB279" s="49"/>
      <c r="IZS279" s="49"/>
      <c r="IZX279" s="49"/>
      <c r="JAD279" s="49"/>
      <c r="JAG279" s="49"/>
      <c r="JAJ279" s="49"/>
      <c r="JAR279" s="49"/>
      <c r="JBN279" s="49"/>
      <c r="JBO279" s="49"/>
      <c r="JBP279" s="49"/>
      <c r="JBQ279" s="49"/>
      <c r="JBR279" s="49"/>
      <c r="JBS279" s="49"/>
      <c r="JCK279" s="49"/>
      <c r="JCL279" s="49"/>
      <c r="JCO279" s="49"/>
      <c r="JCR279" s="49"/>
      <c r="JCT279" s="49"/>
      <c r="JCV279" s="49"/>
      <c r="JCY279" s="49"/>
      <c r="JDB279" s="49"/>
      <c r="JDE279" s="49"/>
      <c r="JDH279" s="49"/>
      <c r="JDK279" s="49"/>
      <c r="JDN279" s="49"/>
      <c r="JDQ279" s="49"/>
      <c r="JDT279" s="49"/>
      <c r="JDV279" s="49"/>
      <c r="JEI279" s="49"/>
      <c r="JEJ279" s="49"/>
      <c r="JEK279" s="49"/>
      <c r="JEL279" s="49"/>
      <c r="JEM279" s="49"/>
      <c r="JEN279" s="49"/>
      <c r="JEO279" s="49"/>
      <c r="JEP279" s="49"/>
      <c r="JEQ279" s="49"/>
      <c r="JER279" s="49"/>
      <c r="JES279" s="49"/>
      <c r="JET279" s="49"/>
      <c r="JEU279" s="49"/>
      <c r="JEV279" s="49"/>
      <c r="JEW279" s="49"/>
      <c r="JEX279" s="49"/>
      <c r="JEY279" s="49"/>
      <c r="JEZ279" s="49"/>
      <c r="JFA279" s="49"/>
      <c r="JFB279" s="49"/>
      <c r="JFC279" s="49"/>
      <c r="JFD279" s="49"/>
      <c r="JFE279" s="49"/>
      <c r="JFF279" s="49"/>
      <c r="JFG279" s="49"/>
      <c r="JFH279" s="49"/>
      <c r="JFI279" s="49"/>
      <c r="JFJ279" s="49"/>
      <c r="JFK279" s="49"/>
      <c r="JFL279" s="49"/>
      <c r="JFM279" s="49"/>
      <c r="JFN279" s="49"/>
      <c r="JFO279" s="49"/>
      <c r="JFP279" s="49"/>
      <c r="JFQ279" s="49"/>
      <c r="JFR279" s="49"/>
      <c r="JFS279" s="49"/>
      <c r="JFT279" s="49"/>
      <c r="JFU279" s="49"/>
      <c r="JFV279" s="49"/>
      <c r="JFY279" s="49"/>
      <c r="JGB279" s="49"/>
      <c r="JGE279" s="49"/>
      <c r="JGH279" s="49"/>
      <c r="JGK279" s="49"/>
      <c r="JGN279" s="49"/>
      <c r="JGW279" s="49"/>
      <c r="JGZ279" s="49"/>
      <c r="JHC279" s="49"/>
      <c r="JHF279" s="49"/>
      <c r="JHO279" s="49"/>
      <c r="JHU279" s="49"/>
      <c r="JHX279" s="49"/>
      <c r="JIA279" s="49"/>
      <c r="JID279" s="49"/>
      <c r="JIJ279" s="49"/>
      <c r="JIM279" s="49"/>
      <c r="JIS279" s="49"/>
      <c r="JIU279" s="49"/>
      <c r="JIV279" s="49"/>
      <c r="JIX279" s="49"/>
      <c r="JJO279" s="49"/>
      <c r="JJT279" s="49"/>
      <c r="JJZ279" s="49"/>
      <c r="JKC279" s="49"/>
      <c r="JKF279" s="49"/>
      <c r="JKN279" s="49"/>
      <c r="JLJ279" s="49"/>
      <c r="JLK279" s="49"/>
      <c r="JLL279" s="49"/>
      <c r="JLM279" s="49"/>
      <c r="JLN279" s="49"/>
      <c r="JLO279" s="49"/>
      <c r="JMG279" s="49"/>
      <c r="JMH279" s="49"/>
      <c r="JMK279" s="49"/>
      <c r="JMN279" s="49"/>
      <c r="JMP279" s="49"/>
      <c r="JMR279" s="49"/>
      <c r="JMU279" s="49"/>
      <c r="JMX279" s="49"/>
      <c r="JNA279" s="49"/>
      <c r="JND279" s="49"/>
      <c r="JNG279" s="49"/>
      <c r="JNJ279" s="49"/>
      <c r="JNM279" s="49"/>
      <c r="JNP279" s="49"/>
      <c r="JNR279" s="49"/>
      <c r="JOE279" s="49"/>
      <c r="JOF279" s="49"/>
      <c r="JOG279" s="49"/>
      <c r="JOH279" s="49"/>
      <c r="JOI279" s="49"/>
      <c r="JOJ279" s="49"/>
      <c r="JOK279" s="49"/>
      <c r="JOL279" s="49"/>
      <c r="JOM279" s="49"/>
      <c r="JON279" s="49"/>
      <c r="JOO279" s="49"/>
      <c r="JOP279" s="49"/>
      <c r="JOQ279" s="49"/>
      <c r="JOR279" s="49"/>
      <c r="JOS279" s="49"/>
      <c r="JOT279" s="49"/>
      <c r="JOU279" s="49"/>
      <c r="JOV279" s="49"/>
      <c r="JOW279" s="49"/>
      <c r="JOX279" s="49"/>
      <c r="JOY279" s="49"/>
      <c r="JOZ279" s="49"/>
      <c r="JPA279" s="49"/>
      <c r="JPB279" s="49"/>
      <c r="JPC279" s="49"/>
      <c r="JPD279" s="49"/>
      <c r="JPE279" s="49"/>
      <c r="JPF279" s="49"/>
      <c r="JPG279" s="49"/>
      <c r="JPH279" s="49"/>
      <c r="JPI279" s="49"/>
      <c r="JPJ279" s="49"/>
      <c r="JPK279" s="49"/>
      <c r="JPL279" s="49"/>
      <c r="JPM279" s="49"/>
      <c r="JPN279" s="49"/>
      <c r="JPO279" s="49"/>
      <c r="JPP279" s="49"/>
      <c r="JPQ279" s="49"/>
      <c r="JPR279" s="49"/>
      <c r="JPU279" s="49"/>
      <c r="JPX279" s="49"/>
      <c r="JQA279" s="49"/>
      <c r="JQD279" s="49"/>
      <c r="JQG279" s="49"/>
      <c r="JQJ279" s="49"/>
      <c r="JQS279" s="49"/>
      <c r="JQV279" s="49"/>
      <c r="JQY279" s="49"/>
      <c r="JRB279" s="49"/>
      <c r="JRK279" s="49"/>
      <c r="JRQ279" s="49"/>
      <c r="JRT279" s="49"/>
      <c r="JRW279" s="49"/>
      <c r="JRZ279" s="49"/>
      <c r="JSF279" s="49"/>
      <c r="JSI279" s="49"/>
      <c r="JSO279" s="49"/>
      <c r="JSQ279" s="49"/>
      <c r="JSR279" s="49"/>
      <c r="JST279" s="49"/>
      <c r="JTK279" s="49"/>
      <c r="JTP279" s="49"/>
      <c r="JTV279" s="49"/>
      <c r="JTY279" s="49"/>
      <c r="JUB279" s="49"/>
      <c r="JUJ279" s="49"/>
      <c r="JVF279" s="49"/>
      <c r="JVG279" s="49"/>
      <c r="JVH279" s="49"/>
      <c r="JVI279" s="49"/>
      <c r="JVJ279" s="49"/>
      <c r="JVK279" s="49"/>
      <c r="JWC279" s="49"/>
      <c r="JWD279" s="49"/>
      <c r="JWG279" s="49"/>
      <c r="JWJ279" s="49"/>
      <c r="JWL279" s="49"/>
      <c r="JWN279" s="49"/>
      <c r="JWQ279" s="49"/>
      <c r="JWT279" s="49"/>
      <c r="JWW279" s="49"/>
      <c r="JWZ279" s="49"/>
      <c r="JXC279" s="49"/>
      <c r="JXF279" s="49"/>
      <c r="JXI279" s="49"/>
      <c r="JXL279" s="49"/>
      <c r="JXN279" s="49"/>
      <c r="JYA279" s="49"/>
      <c r="JYB279" s="49"/>
      <c r="JYC279" s="49"/>
      <c r="JYD279" s="49"/>
      <c r="JYE279" s="49"/>
      <c r="JYF279" s="49"/>
      <c r="JYG279" s="49"/>
      <c r="JYH279" s="49"/>
      <c r="JYI279" s="49"/>
      <c r="JYJ279" s="49"/>
      <c r="JYK279" s="49"/>
      <c r="JYL279" s="49"/>
      <c r="JYM279" s="49"/>
      <c r="JYN279" s="49"/>
      <c r="JYO279" s="49"/>
      <c r="JYP279" s="49"/>
      <c r="JYQ279" s="49"/>
      <c r="JYR279" s="49"/>
      <c r="JYS279" s="49"/>
      <c r="JYT279" s="49"/>
      <c r="JYU279" s="49"/>
      <c r="JYV279" s="49"/>
      <c r="JYW279" s="49"/>
      <c r="JYX279" s="49"/>
      <c r="JYY279" s="49"/>
      <c r="JYZ279" s="49"/>
      <c r="JZA279" s="49"/>
      <c r="JZB279" s="49"/>
      <c r="JZC279" s="49"/>
      <c r="JZD279" s="49"/>
      <c r="JZE279" s="49"/>
      <c r="JZF279" s="49"/>
      <c r="JZG279" s="49"/>
      <c r="JZH279" s="49"/>
      <c r="JZI279" s="49"/>
      <c r="JZJ279" s="49"/>
      <c r="JZK279" s="49"/>
      <c r="JZL279" s="49"/>
      <c r="JZM279" s="49"/>
      <c r="JZN279" s="49"/>
      <c r="JZQ279" s="49"/>
      <c r="JZT279" s="49"/>
      <c r="JZW279" s="49"/>
      <c r="JZZ279" s="49"/>
      <c r="KAC279" s="49"/>
      <c r="KAF279" s="49"/>
      <c r="KAO279" s="49"/>
      <c r="KAR279" s="49"/>
      <c r="KAU279" s="49"/>
      <c r="KAX279" s="49"/>
      <c r="KBG279" s="49"/>
      <c r="KBM279" s="49"/>
      <c r="KBP279" s="49"/>
      <c r="KBS279" s="49"/>
      <c r="KBV279" s="49"/>
      <c r="KCB279" s="49"/>
      <c r="KCE279" s="49"/>
      <c r="KCK279" s="49"/>
      <c r="KCM279" s="49"/>
      <c r="KCN279" s="49"/>
      <c r="KCP279" s="49"/>
      <c r="KDG279" s="49"/>
      <c r="KDL279" s="49"/>
      <c r="KDR279" s="49"/>
      <c r="KDU279" s="49"/>
      <c r="KDX279" s="49"/>
      <c r="KEF279" s="49"/>
      <c r="KFB279" s="49"/>
      <c r="KFC279" s="49"/>
      <c r="KFD279" s="49"/>
      <c r="KFE279" s="49"/>
      <c r="KFF279" s="49"/>
      <c r="KFG279" s="49"/>
      <c r="KFY279" s="49"/>
      <c r="KFZ279" s="49"/>
      <c r="KGC279" s="49"/>
      <c r="KGF279" s="49"/>
      <c r="KGH279" s="49"/>
      <c r="KGJ279" s="49"/>
      <c r="KGM279" s="49"/>
      <c r="KGP279" s="49"/>
      <c r="KGS279" s="49"/>
      <c r="KGV279" s="49"/>
      <c r="KGY279" s="49"/>
      <c r="KHB279" s="49"/>
      <c r="KHE279" s="49"/>
      <c r="KHH279" s="49"/>
      <c r="KHJ279" s="49"/>
      <c r="KHW279" s="49"/>
      <c r="KHX279" s="49"/>
      <c r="KHY279" s="49"/>
      <c r="KHZ279" s="49"/>
      <c r="KIA279" s="49"/>
      <c r="KIB279" s="49"/>
      <c r="KIC279" s="49"/>
      <c r="KID279" s="49"/>
      <c r="KIE279" s="49"/>
      <c r="KIF279" s="49"/>
      <c r="KIG279" s="49"/>
      <c r="KIH279" s="49"/>
      <c r="KII279" s="49"/>
      <c r="KIJ279" s="49"/>
      <c r="KIK279" s="49"/>
      <c r="KIL279" s="49"/>
      <c r="KIM279" s="49"/>
      <c r="KIN279" s="49"/>
      <c r="KIO279" s="49"/>
      <c r="KIP279" s="49"/>
      <c r="KIQ279" s="49"/>
      <c r="KIR279" s="49"/>
      <c r="KIS279" s="49"/>
      <c r="KIT279" s="49"/>
      <c r="KIU279" s="49"/>
      <c r="KIV279" s="49"/>
      <c r="KIW279" s="49"/>
      <c r="KIX279" s="49"/>
      <c r="KIY279" s="49"/>
      <c r="KIZ279" s="49"/>
      <c r="KJA279" s="49"/>
      <c r="KJB279" s="49"/>
      <c r="KJC279" s="49"/>
      <c r="KJD279" s="49"/>
      <c r="KJE279" s="49"/>
      <c r="KJF279" s="49"/>
      <c r="KJG279" s="49"/>
      <c r="KJH279" s="49"/>
      <c r="KJI279" s="49"/>
      <c r="KJJ279" s="49"/>
      <c r="KJM279" s="49"/>
      <c r="KJP279" s="49"/>
      <c r="KJS279" s="49"/>
      <c r="KJV279" s="49"/>
      <c r="KJY279" s="49"/>
      <c r="KKB279" s="49"/>
      <c r="KKK279" s="49"/>
      <c r="KKN279" s="49"/>
      <c r="KKQ279" s="49"/>
      <c r="KKT279" s="49"/>
      <c r="KLC279" s="49"/>
      <c r="KLI279" s="49"/>
      <c r="KLL279" s="49"/>
      <c r="KLO279" s="49"/>
      <c r="KLR279" s="49"/>
      <c r="KLX279" s="49"/>
      <c r="KMA279" s="49"/>
      <c r="KMG279" s="49"/>
      <c r="KMI279" s="49"/>
      <c r="KMJ279" s="49"/>
      <c r="KML279" s="49"/>
      <c r="KNC279" s="49"/>
      <c r="KNH279" s="49"/>
      <c r="KNN279" s="49"/>
      <c r="KNQ279" s="49"/>
      <c r="KNT279" s="49"/>
      <c r="KOB279" s="49"/>
      <c r="KOX279" s="49"/>
      <c r="KOY279" s="49"/>
      <c r="KOZ279" s="49"/>
      <c r="KPA279" s="49"/>
      <c r="KPB279" s="49"/>
      <c r="KPC279" s="49"/>
      <c r="KPU279" s="49"/>
      <c r="KPV279" s="49"/>
      <c r="KPY279" s="49"/>
      <c r="KQB279" s="49"/>
      <c r="KQD279" s="49"/>
      <c r="KQF279" s="49"/>
      <c r="KQI279" s="49"/>
      <c r="KQL279" s="49"/>
      <c r="KQO279" s="49"/>
      <c r="KQR279" s="49"/>
      <c r="KQU279" s="49"/>
      <c r="KQX279" s="49"/>
      <c r="KRA279" s="49"/>
      <c r="KRD279" s="49"/>
      <c r="KRF279" s="49"/>
      <c r="KRS279" s="49"/>
      <c r="KRT279" s="49"/>
      <c r="KRU279" s="49"/>
      <c r="KRV279" s="49"/>
      <c r="KRW279" s="49"/>
      <c r="KRX279" s="49"/>
      <c r="KRY279" s="49"/>
      <c r="KRZ279" s="49"/>
      <c r="KSA279" s="49"/>
      <c r="KSB279" s="49"/>
      <c r="KSC279" s="49"/>
      <c r="KSD279" s="49"/>
      <c r="KSE279" s="49"/>
      <c r="KSF279" s="49"/>
      <c r="KSG279" s="49"/>
      <c r="KSH279" s="49"/>
      <c r="KSI279" s="49"/>
      <c r="KSJ279" s="49"/>
      <c r="KSK279" s="49"/>
      <c r="KSL279" s="49"/>
      <c r="KSM279" s="49"/>
      <c r="KSN279" s="49"/>
      <c r="KSO279" s="49"/>
      <c r="KSP279" s="49"/>
      <c r="KSQ279" s="49"/>
      <c r="KSR279" s="49"/>
      <c r="KSS279" s="49"/>
      <c r="KST279" s="49"/>
      <c r="KSU279" s="49"/>
      <c r="KSV279" s="49"/>
      <c r="KSW279" s="49"/>
      <c r="KSX279" s="49"/>
      <c r="KSY279" s="49"/>
      <c r="KSZ279" s="49"/>
      <c r="KTA279" s="49"/>
      <c r="KTB279" s="49"/>
      <c r="KTC279" s="49"/>
      <c r="KTD279" s="49"/>
      <c r="KTE279" s="49"/>
      <c r="KTF279" s="49"/>
      <c r="KTI279" s="49"/>
      <c r="KTL279" s="49"/>
      <c r="KTO279" s="49"/>
      <c r="KTR279" s="49"/>
      <c r="KTU279" s="49"/>
      <c r="KTX279" s="49"/>
      <c r="KUG279" s="49"/>
      <c r="KUJ279" s="49"/>
      <c r="KUM279" s="49"/>
      <c r="KUP279" s="49"/>
      <c r="KUY279" s="49"/>
      <c r="KVE279" s="49"/>
      <c r="KVH279" s="49"/>
      <c r="KVK279" s="49"/>
      <c r="KVN279" s="49"/>
      <c r="KVT279" s="49"/>
      <c r="KVW279" s="49"/>
      <c r="KWC279" s="49"/>
      <c r="KWE279" s="49"/>
      <c r="KWF279" s="49"/>
      <c r="KWH279" s="49"/>
      <c r="KWY279" s="49"/>
      <c r="KXD279" s="49"/>
      <c r="KXJ279" s="49"/>
      <c r="KXM279" s="49"/>
      <c r="KXP279" s="49"/>
      <c r="KXX279" s="49"/>
      <c r="KYT279" s="49"/>
      <c r="KYU279" s="49"/>
      <c r="KYV279" s="49"/>
      <c r="KYW279" s="49"/>
      <c r="KYX279" s="49"/>
      <c r="KYY279" s="49"/>
      <c r="KZQ279" s="49"/>
      <c r="KZR279" s="49"/>
      <c r="KZU279" s="49"/>
      <c r="KZX279" s="49"/>
      <c r="KZZ279" s="49"/>
      <c r="LAB279" s="49"/>
      <c r="LAE279" s="49"/>
      <c r="LAH279" s="49"/>
      <c r="LAK279" s="49"/>
      <c r="LAN279" s="49"/>
      <c r="LAQ279" s="49"/>
      <c r="LAT279" s="49"/>
      <c r="LAW279" s="49"/>
      <c r="LAZ279" s="49"/>
      <c r="LBB279" s="49"/>
      <c r="LBO279" s="49"/>
      <c r="LBP279" s="49"/>
      <c r="LBQ279" s="49"/>
      <c r="LBR279" s="49"/>
      <c r="LBS279" s="49"/>
      <c r="LBT279" s="49"/>
      <c r="LBU279" s="49"/>
      <c r="LBV279" s="49"/>
      <c r="LBW279" s="49"/>
      <c r="LBX279" s="49"/>
      <c r="LBY279" s="49"/>
      <c r="LBZ279" s="49"/>
      <c r="LCA279" s="49"/>
      <c r="LCB279" s="49"/>
      <c r="LCC279" s="49"/>
      <c r="LCD279" s="49"/>
      <c r="LCE279" s="49"/>
      <c r="LCF279" s="49"/>
      <c r="LCG279" s="49"/>
      <c r="LCH279" s="49"/>
      <c r="LCI279" s="49"/>
      <c r="LCJ279" s="49"/>
      <c r="LCK279" s="49"/>
      <c r="LCL279" s="49"/>
      <c r="LCM279" s="49"/>
      <c r="LCN279" s="49"/>
      <c r="LCO279" s="49"/>
      <c r="LCP279" s="49"/>
      <c r="LCQ279" s="49"/>
      <c r="LCR279" s="49"/>
      <c r="LCS279" s="49"/>
      <c r="LCT279" s="49"/>
      <c r="LCU279" s="49"/>
      <c r="LCV279" s="49"/>
      <c r="LCW279" s="49"/>
      <c r="LCX279" s="49"/>
      <c r="LCY279" s="49"/>
      <c r="LCZ279" s="49"/>
      <c r="LDA279" s="49"/>
      <c r="LDB279" s="49"/>
      <c r="LDE279" s="49"/>
      <c r="LDH279" s="49"/>
      <c r="LDK279" s="49"/>
      <c r="LDN279" s="49"/>
      <c r="LDQ279" s="49"/>
      <c r="LDT279" s="49"/>
      <c r="LEC279" s="49"/>
      <c r="LEF279" s="49"/>
      <c r="LEI279" s="49"/>
      <c r="LEL279" s="49"/>
      <c r="LEU279" s="49"/>
      <c r="LFA279" s="49"/>
      <c r="LFD279" s="49"/>
      <c r="LFG279" s="49"/>
      <c r="LFJ279" s="49"/>
      <c r="LFP279" s="49"/>
      <c r="LFS279" s="49"/>
      <c r="LFY279" s="49"/>
      <c r="LGA279" s="49"/>
      <c r="LGB279" s="49"/>
      <c r="LGD279" s="49"/>
      <c r="LGU279" s="49"/>
      <c r="LGZ279" s="49"/>
      <c r="LHF279" s="49"/>
      <c r="LHI279" s="49"/>
      <c r="LHL279" s="49"/>
      <c r="LHT279" s="49"/>
      <c r="LIP279" s="49"/>
      <c r="LIQ279" s="49"/>
      <c r="LIR279" s="49"/>
      <c r="LIS279" s="49"/>
      <c r="LIT279" s="49"/>
      <c r="LIU279" s="49"/>
      <c r="LJM279" s="49"/>
      <c r="LJN279" s="49"/>
      <c r="LJQ279" s="49"/>
      <c r="LJT279" s="49"/>
      <c r="LJV279" s="49"/>
      <c r="LJX279" s="49"/>
      <c r="LKA279" s="49"/>
      <c r="LKD279" s="49"/>
      <c r="LKG279" s="49"/>
      <c r="LKJ279" s="49"/>
      <c r="LKM279" s="49"/>
      <c r="LKP279" s="49"/>
      <c r="LKS279" s="49"/>
      <c r="LKV279" s="49"/>
      <c r="LKX279" s="49"/>
      <c r="LLK279" s="49"/>
      <c r="LLL279" s="49"/>
      <c r="LLM279" s="49"/>
      <c r="LLN279" s="49"/>
      <c r="LLO279" s="49"/>
      <c r="LLP279" s="49"/>
      <c r="LLQ279" s="49"/>
      <c r="LLR279" s="49"/>
      <c r="LLS279" s="49"/>
      <c r="LLT279" s="49"/>
      <c r="LLU279" s="49"/>
      <c r="LLV279" s="49"/>
      <c r="LLW279" s="49"/>
      <c r="LLX279" s="49"/>
      <c r="LLY279" s="49"/>
      <c r="LLZ279" s="49"/>
      <c r="LMA279" s="49"/>
      <c r="LMB279" s="49"/>
      <c r="LMC279" s="49"/>
      <c r="LMD279" s="49"/>
      <c r="LME279" s="49"/>
      <c r="LMF279" s="49"/>
      <c r="LMG279" s="49"/>
      <c r="LMH279" s="49"/>
      <c r="LMI279" s="49"/>
      <c r="LMJ279" s="49"/>
      <c r="LMK279" s="49"/>
      <c r="LML279" s="49"/>
      <c r="LMM279" s="49"/>
      <c r="LMN279" s="49"/>
      <c r="LMO279" s="49"/>
      <c r="LMP279" s="49"/>
      <c r="LMQ279" s="49"/>
      <c r="LMR279" s="49"/>
      <c r="LMS279" s="49"/>
      <c r="LMT279" s="49"/>
      <c r="LMU279" s="49"/>
      <c r="LMV279" s="49"/>
      <c r="LMW279" s="49"/>
      <c r="LMX279" s="49"/>
      <c r="LNA279" s="49"/>
      <c r="LND279" s="49"/>
      <c r="LNG279" s="49"/>
      <c r="LNJ279" s="49"/>
      <c r="LNM279" s="49"/>
      <c r="LNP279" s="49"/>
      <c r="LNY279" s="49"/>
      <c r="LOB279" s="49"/>
      <c r="LOE279" s="49"/>
      <c r="LOH279" s="49"/>
      <c r="LOQ279" s="49"/>
      <c r="LOW279" s="49"/>
      <c r="LOZ279" s="49"/>
      <c r="LPC279" s="49"/>
      <c r="LPF279" s="49"/>
      <c r="LPL279" s="49"/>
      <c r="LPO279" s="49"/>
      <c r="LPU279" s="49"/>
      <c r="LPW279" s="49"/>
      <c r="LPX279" s="49"/>
      <c r="LPZ279" s="49"/>
      <c r="LQQ279" s="49"/>
      <c r="LQV279" s="49"/>
      <c r="LRB279" s="49"/>
      <c r="LRE279" s="49"/>
      <c r="LRH279" s="49"/>
      <c r="LRP279" s="49"/>
      <c r="LSL279" s="49"/>
      <c r="LSM279" s="49"/>
      <c r="LSN279" s="49"/>
      <c r="LSO279" s="49"/>
      <c r="LSP279" s="49"/>
      <c r="LSQ279" s="49"/>
      <c r="LTI279" s="49"/>
      <c r="LTJ279" s="49"/>
      <c r="LTM279" s="49"/>
      <c r="LTP279" s="49"/>
      <c r="LTR279" s="49"/>
      <c r="LTT279" s="49"/>
      <c r="LTW279" s="49"/>
      <c r="LTZ279" s="49"/>
      <c r="LUC279" s="49"/>
      <c r="LUF279" s="49"/>
      <c r="LUI279" s="49"/>
      <c r="LUL279" s="49"/>
      <c r="LUO279" s="49"/>
      <c r="LUR279" s="49"/>
      <c r="LUT279" s="49"/>
      <c r="LVG279" s="49"/>
      <c r="LVH279" s="49"/>
      <c r="LVI279" s="49"/>
      <c r="LVJ279" s="49"/>
      <c r="LVK279" s="49"/>
      <c r="LVL279" s="49"/>
      <c r="LVM279" s="49"/>
      <c r="LVN279" s="49"/>
      <c r="LVO279" s="49"/>
      <c r="LVP279" s="49"/>
      <c r="LVQ279" s="49"/>
      <c r="LVR279" s="49"/>
      <c r="LVS279" s="49"/>
      <c r="LVT279" s="49"/>
      <c r="LVU279" s="49"/>
      <c r="LVV279" s="49"/>
      <c r="LVW279" s="49"/>
      <c r="LVX279" s="49"/>
      <c r="LVY279" s="49"/>
      <c r="LVZ279" s="49"/>
      <c r="LWA279" s="49"/>
      <c r="LWB279" s="49"/>
      <c r="LWC279" s="49"/>
      <c r="LWD279" s="49"/>
      <c r="LWE279" s="49"/>
      <c r="LWF279" s="49"/>
      <c r="LWG279" s="49"/>
      <c r="LWH279" s="49"/>
      <c r="LWI279" s="49"/>
      <c r="LWJ279" s="49"/>
      <c r="LWK279" s="49"/>
      <c r="LWL279" s="49"/>
      <c r="LWM279" s="49"/>
      <c r="LWN279" s="49"/>
      <c r="LWO279" s="49"/>
      <c r="LWP279" s="49"/>
      <c r="LWQ279" s="49"/>
      <c r="LWR279" s="49"/>
      <c r="LWS279" s="49"/>
      <c r="LWT279" s="49"/>
      <c r="LWW279" s="49"/>
      <c r="LWZ279" s="49"/>
      <c r="LXC279" s="49"/>
      <c r="LXF279" s="49"/>
      <c r="LXI279" s="49"/>
      <c r="LXL279" s="49"/>
      <c r="LXU279" s="49"/>
      <c r="LXX279" s="49"/>
      <c r="LYA279" s="49"/>
      <c r="LYD279" s="49"/>
      <c r="LYM279" s="49"/>
      <c r="LYS279" s="49"/>
      <c r="LYV279" s="49"/>
      <c r="LYY279" s="49"/>
      <c r="LZB279" s="49"/>
      <c r="LZH279" s="49"/>
      <c r="LZK279" s="49"/>
      <c r="LZQ279" s="49"/>
      <c r="LZS279" s="49"/>
      <c r="LZT279" s="49"/>
      <c r="LZV279" s="49"/>
      <c r="MAM279" s="49"/>
      <c r="MAR279" s="49"/>
      <c r="MAX279" s="49"/>
      <c r="MBA279" s="49"/>
      <c r="MBD279" s="49"/>
      <c r="MBL279" s="49"/>
      <c r="MCH279" s="49"/>
      <c r="MCI279" s="49"/>
      <c r="MCJ279" s="49"/>
      <c r="MCK279" s="49"/>
      <c r="MCL279" s="49"/>
      <c r="MCM279" s="49"/>
      <c r="MDE279" s="49"/>
      <c r="MDF279" s="49"/>
      <c r="MDI279" s="49"/>
      <c r="MDL279" s="49"/>
      <c r="MDN279" s="49"/>
      <c r="MDP279" s="49"/>
      <c r="MDS279" s="49"/>
      <c r="MDV279" s="49"/>
      <c r="MDY279" s="49"/>
      <c r="MEB279" s="49"/>
      <c r="MEE279" s="49"/>
      <c r="MEH279" s="49"/>
      <c r="MEK279" s="49"/>
      <c r="MEN279" s="49"/>
      <c r="MEP279" s="49"/>
      <c r="MFC279" s="49"/>
      <c r="MFD279" s="49"/>
      <c r="MFE279" s="49"/>
      <c r="MFF279" s="49"/>
      <c r="MFG279" s="49"/>
      <c r="MFH279" s="49"/>
      <c r="MFI279" s="49"/>
      <c r="MFJ279" s="49"/>
      <c r="MFK279" s="49"/>
      <c r="MFL279" s="49"/>
      <c r="MFM279" s="49"/>
      <c r="MFN279" s="49"/>
      <c r="MFO279" s="49"/>
      <c r="MFP279" s="49"/>
      <c r="MFQ279" s="49"/>
      <c r="MFR279" s="49"/>
      <c r="MFS279" s="49"/>
      <c r="MFT279" s="49"/>
      <c r="MFU279" s="49"/>
      <c r="MFV279" s="49"/>
      <c r="MFW279" s="49"/>
      <c r="MFX279" s="49"/>
      <c r="MFY279" s="49"/>
      <c r="MFZ279" s="49"/>
      <c r="MGA279" s="49"/>
      <c r="MGB279" s="49"/>
      <c r="MGC279" s="49"/>
      <c r="MGD279" s="49"/>
      <c r="MGE279" s="49"/>
      <c r="MGF279" s="49"/>
      <c r="MGG279" s="49"/>
      <c r="MGH279" s="49"/>
      <c r="MGI279" s="49"/>
      <c r="MGJ279" s="49"/>
      <c r="MGK279" s="49"/>
      <c r="MGL279" s="49"/>
      <c r="MGM279" s="49"/>
      <c r="MGN279" s="49"/>
      <c r="MGO279" s="49"/>
      <c r="MGP279" s="49"/>
      <c r="MGS279" s="49"/>
      <c r="MGV279" s="49"/>
      <c r="MGY279" s="49"/>
      <c r="MHB279" s="49"/>
      <c r="MHE279" s="49"/>
      <c r="MHH279" s="49"/>
      <c r="MHQ279" s="49"/>
      <c r="MHT279" s="49"/>
      <c r="MHW279" s="49"/>
      <c r="MHZ279" s="49"/>
      <c r="MII279" s="49"/>
      <c r="MIO279" s="49"/>
      <c r="MIR279" s="49"/>
      <c r="MIU279" s="49"/>
      <c r="MIX279" s="49"/>
      <c r="MJD279" s="49"/>
      <c r="MJG279" s="49"/>
      <c r="MJM279" s="49"/>
      <c r="MJO279" s="49"/>
      <c r="MJP279" s="49"/>
      <c r="MJR279" s="49"/>
      <c r="MKI279" s="49"/>
      <c r="MKN279" s="49"/>
      <c r="MKT279" s="49"/>
      <c r="MKW279" s="49"/>
      <c r="MKZ279" s="49"/>
      <c r="MLH279" s="49"/>
      <c r="MMD279" s="49"/>
      <c r="MME279" s="49"/>
      <c r="MMF279" s="49"/>
      <c r="MMG279" s="49"/>
      <c r="MMH279" s="49"/>
      <c r="MMI279" s="49"/>
      <c r="MNA279" s="49"/>
      <c r="MNB279" s="49"/>
      <c r="MNE279" s="49"/>
      <c r="MNH279" s="49"/>
      <c r="MNJ279" s="49"/>
      <c r="MNL279" s="49"/>
      <c r="MNO279" s="49"/>
      <c r="MNR279" s="49"/>
      <c r="MNU279" s="49"/>
      <c r="MNX279" s="49"/>
      <c r="MOA279" s="49"/>
      <c r="MOD279" s="49"/>
      <c r="MOG279" s="49"/>
      <c r="MOJ279" s="49"/>
      <c r="MOL279" s="49"/>
      <c r="MOY279" s="49"/>
      <c r="MOZ279" s="49"/>
      <c r="MPA279" s="49"/>
      <c r="MPB279" s="49"/>
      <c r="MPC279" s="49"/>
      <c r="MPD279" s="49"/>
      <c r="MPE279" s="49"/>
      <c r="MPF279" s="49"/>
      <c r="MPG279" s="49"/>
      <c r="MPH279" s="49"/>
      <c r="MPI279" s="49"/>
      <c r="MPJ279" s="49"/>
      <c r="MPK279" s="49"/>
      <c r="MPL279" s="49"/>
      <c r="MPM279" s="49"/>
      <c r="MPN279" s="49"/>
      <c r="MPO279" s="49"/>
      <c r="MPP279" s="49"/>
      <c r="MPQ279" s="49"/>
      <c r="MPR279" s="49"/>
      <c r="MPS279" s="49"/>
      <c r="MPT279" s="49"/>
      <c r="MPU279" s="49"/>
      <c r="MPV279" s="49"/>
      <c r="MPW279" s="49"/>
      <c r="MPX279" s="49"/>
      <c r="MPY279" s="49"/>
      <c r="MPZ279" s="49"/>
      <c r="MQA279" s="49"/>
      <c r="MQB279" s="49"/>
      <c r="MQC279" s="49"/>
      <c r="MQD279" s="49"/>
      <c r="MQE279" s="49"/>
      <c r="MQF279" s="49"/>
      <c r="MQG279" s="49"/>
      <c r="MQH279" s="49"/>
      <c r="MQI279" s="49"/>
      <c r="MQJ279" s="49"/>
      <c r="MQK279" s="49"/>
      <c r="MQL279" s="49"/>
      <c r="MQO279" s="49"/>
      <c r="MQR279" s="49"/>
      <c r="MQU279" s="49"/>
      <c r="MQX279" s="49"/>
      <c r="MRA279" s="49"/>
      <c r="MRD279" s="49"/>
      <c r="MRM279" s="49"/>
      <c r="MRP279" s="49"/>
      <c r="MRS279" s="49"/>
      <c r="MRV279" s="49"/>
      <c r="MSE279" s="49"/>
      <c r="MSK279" s="49"/>
      <c r="MSN279" s="49"/>
      <c r="MSQ279" s="49"/>
      <c r="MST279" s="49"/>
      <c r="MSZ279" s="49"/>
      <c r="MTC279" s="49"/>
      <c r="MTI279" s="49"/>
      <c r="MTK279" s="49"/>
      <c r="MTL279" s="49"/>
      <c r="MTN279" s="49"/>
      <c r="MUE279" s="49"/>
      <c r="MUJ279" s="49"/>
      <c r="MUP279" s="49"/>
      <c r="MUS279" s="49"/>
      <c r="MUV279" s="49"/>
      <c r="MVD279" s="49"/>
      <c r="MVZ279" s="49"/>
      <c r="MWA279" s="49"/>
      <c r="MWB279" s="49"/>
      <c r="MWC279" s="49"/>
      <c r="MWD279" s="49"/>
      <c r="MWE279" s="49"/>
      <c r="MWW279" s="49"/>
      <c r="MWX279" s="49"/>
      <c r="MXA279" s="49"/>
      <c r="MXD279" s="49"/>
      <c r="MXF279" s="49"/>
      <c r="MXH279" s="49"/>
      <c r="MXK279" s="49"/>
      <c r="MXN279" s="49"/>
      <c r="MXQ279" s="49"/>
      <c r="MXT279" s="49"/>
      <c r="MXW279" s="49"/>
      <c r="MXZ279" s="49"/>
      <c r="MYC279" s="49"/>
      <c r="MYF279" s="49"/>
      <c r="MYH279" s="49"/>
      <c r="MYU279" s="49"/>
      <c r="MYV279" s="49"/>
      <c r="MYW279" s="49"/>
      <c r="MYX279" s="49"/>
      <c r="MYY279" s="49"/>
      <c r="MYZ279" s="49"/>
      <c r="MZA279" s="49"/>
      <c r="MZB279" s="49"/>
      <c r="MZC279" s="49"/>
      <c r="MZD279" s="49"/>
      <c r="MZE279" s="49"/>
      <c r="MZF279" s="49"/>
      <c r="MZG279" s="49"/>
      <c r="MZH279" s="49"/>
      <c r="MZI279" s="49"/>
      <c r="MZJ279" s="49"/>
      <c r="MZK279" s="49"/>
      <c r="MZL279" s="49"/>
      <c r="MZM279" s="49"/>
      <c r="MZN279" s="49"/>
      <c r="MZO279" s="49"/>
      <c r="MZP279" s="49"/>
      <c r="MZQ279" s="49"/>
      <c r="MZR279" s="49"/>
      <c r="MZS279" s="49"/>
      <c r="MZT279" s="49"/>
      <c r="MZU279" s="49"/>
      <c r="MZV279" s="49"/>
      <c r="MZW279" s="49"/>
      <c r="MZX279" s="49"/>
      <c r="MZY279" s="49"/>
      <c r="MZZ279" s="49"/>
      <c r="NAA279" s="49"/>
      <c r="NAB279" s="49"/>
      <c r="NAC279" s="49"/>
      <c r="NAD279" s="49"/>
      <c r="NAE279" s="49"/>
      <c r="NAF279" s="49"/>
      <c r="NAG279" s="49"/>
      <c r="NAH279" s="49"/>
      <c r="NAK279" s="49"/>
      <c r="NAN279" s="49"/>
      <c r="NAQ279" s="49"/>
      <c r="NAT279" s="49"/>
      <c r="NAW279" s="49"/>
      <c r="NAZ279" s="49"/>
      <c r="NBI279" s="49"/>
      <c r="NBL279" s="49"/>
      <c r="NBO279" s="49"/>
      <c r="NBR279" s="49"/>
      <c r="NCA279" s="49"/>
      <c r="NCG279" s="49"/>
      <c r="NCJ279" s="49"/>
      <c r="NCM279" s="49"/>
      <c r="NCP279" s="49"/>
      <c r="NCV279" s="49"/>
      <c r="NCY279" s="49"/>
      <c r="NDE279" s="49"/>
      <c r="NDG279" s="49"/>
      <c r="NDH279" s="49"/>
      <c r="NDJ279" s="49"/>
      <c r="NEA279" s="49"/>
      <c r="NEF279" s="49"/>
      <c r="NEL279" s="49"/>
      <c r="NEO279" s="49"/>
      <c r="NER279" s="49"/>
      <c r="NEZ279" s="49"/>
      <c r="NFV279" s="49"/>
      <c r="NFW279" s="49"/>
      <c r="NFX279" s="49"/>
      <c r="NFY279" s="49"/>
      <c r="NFZ279" s="49"/>
      <c r="NGA279" s="49"/>
      <c r="NGS279" s="49"/>
      <c r="NGT279" s="49"/>
      <c r="NGW279" s="49"/>
      <c r="NGZ279" s="49"/>
      <c r="NHB279" s="49"/>
      <c r="NHD279" s="49"/>
      <c r="NHG279" s="49"/>
      <c r="NHJ279" s="49"/>
      <c r="NHM279" s="49"/>
      <c r="NHP279" s="49"/>
      <c r="NHS279" s="49"/>
      <c r="NHV279" s="49"/>
      <c r="NHY279" s="49"/>
      <c r="NIB279" s="49"/>
      <c r="NID279" s="49"/>
      <c r="NIQ279" s="49"/>
      <c r="NIR279" s="49"/>
      <c r="NIS279" s="49"/>
      <c r="NIT279" s="49"/>
      <c r="NIU279" s="49"/>
      <c r="NIV279" s="49"/>
      <c r="NIW279" s="49"/>
      <c r="NIX279" s="49"/>
      <c r="NIY279" s="49"/>
      <c r="NIZ279" s="49"/>
      <c r="NJA279" s="49"/>
      <c r="NJB279" s="49"/>
      <c r="NJC279" s="49"/>
      <c r="NJD279" s="49"/>
      <c r="NJE279" s="49"/>
      <c r="NJF279" s="49"/>
      <c r="NJG279" s="49"/>
      <c r="NJH279" s="49"/>
      <c r="NJI279" s="49"/>
      <c r="NJJ279" s="49"/>
      <c r="NJK279" s="49"/>
      <c r="NJL279" s="49"/>
      <c r="NJM279" s="49"/>
      <c r="NJN279" s="49"/>
      <c r="NJO279" s="49"/>
      <c r="NJP279" s="49"/>
      <c r="NJQ279" s="49"/>
      <c r="NJR279" s="49"/>
      <c r="NJS279" s="49"/>
      <c r="NJT279" s="49"/>
      <c r="NJU279" s="49"/>
      <c r="NJV279" s="49"/>
      <c r="NJW279" s="49"/>
      <c r="NJX279" s="49"/>
      <c r="NJY279" s="49"/>
      <c r="NJZ279" s="49"/>
      <c r="NKA279" s="49"/>
      <c r="NKB279" s="49"/>
      <c r="NKC279" s="49"/>
      <c r="NKD279" s="49"/>
      <c r="NKG279" s="49"/>
      <c r="NKJ279" s="49"/>
      <c r="NKM279" s="49"/>
      <c r="NKP279" s="49"/>
      <c r="NKS279" s="49"/>
      <c r="NKV279" s="49"/>
      <c r="NLE279" s="49"/>
      <c r="NLH279" s="49"/>
      <c r="NLK279" s="49"/>
      <c r="NLN279" s="49"/>
      <c r="NLW279" s="49"/>
      <c r="NMC279" s="49"/>
      <c r="NMF279" s="49"/>
      <c r="NMI279" s="49"/>
      <c r="NML279" s="49"/>
      <c r="NMR279" s="49"/>
      <c r="NMU279" s="49"/>
      <c r="NNA279" s="49"/>
      <c r="NNC279" s="49"/>
      <c r="NND279" s="49"/>
      <c r="NNF279" s="49"/>
      <c r="NNW279" s="49"/>
      <c r="NOB279" s="49"/>
      <c r="NOH279" s="49"/>
      <c r="NOK279" s="49"/>
      <c r="NON279" s="49"/>
      <c r="NOV279" s="49"/>
      <c r="NPR279" s="49"/>
      <c r="NPS279" s="49"/>
      <c r="NPT279" s="49"/>
      <c r="NPU279" s="49"/>
      <c r="NPV279" s="49"/>
      <c r="NPW279" s="49"/>
      <c r="NQO279" s="49"/>
      <c r="NQP279" s="49"/>
      <c r="NQS279" s="49"/>
      <c r="NQV279" s="49"/>
      <c r="NQX279" s="49"/>
      <c r="NQZ279" s="49"/>
      <c r="NRC279" s="49"/>
      <c r="NRF279" s="49"/>
      <c r="NRI279" s="49"/>
      <c r="NRL279" s="49"/>
      <c r="NRO279" s="49"/>
      <c r="NRR279" s="49"/>
      <c r="NRU279" s="49"/>
      <c r="NRX279" s="49"/>
      <c r="NRZ279" s="49"/>
      <c r="NSM279" s="49"/>
      <c r="NSN279" s="49"/>
      <c r="NSO279" s="49"/>
      <c r="NSP279" s="49"/>
      <c r="NSQ279" s="49"/>
      <c r="NSR279" s="49"/>
      <c r="NSS279" s="49"/>
      <c r="NST279" s="49"/>
      <c r="NSU279" s="49"/>
      <c r="NSV279" s="49"/>
      <c r="NSW279" s="49"/>
      <c r="NSX279" s="49"/>
      <c r="NSY279" s="49"/>
      <c r="NSZ279" s="49"/>
      <c r="NTA279" s="49"/>
      <c r="NTB279" s="49"/>
      <c r="NTC279" s="49"/>
      <c r="NTD279" s="49"/>
      <c r="NTE279" s="49"/>
      <c r="NTF279" s="49"/>
      <c r="NTG279" s="49"/>
      <c r="NTH279" s="49"/>
      <c r="NTI279" s="49"/>
      <c r="NTJ279" s="49"/>
      <c r="NTK279" s="49"/>
      <c r="NTL279" s="49"/>
      <c r="NTM279" s="49"/>
      <c r="NTN279" s="49"/>
      <c r="NTO279" s="49"/>
      <c r="NTP279" s="49"/>
      <c r="NTQ279" s="49"/>
      <c r="NTR279" s="49"/>
      <c r="NTS279" s="49"/>
      <c r="NTT279" s="49"/>
      <c r="NTU279" s="49"/>
      <c r="NTV279" s="49"/>
      <c r="NTW279" s="49"/>
      <c r="NTX279" s="49"/>
      <c r="NTY279" s="49"/>
      <c r="NTZ279" s="49"/>
      <c r="NUC279" s="49"/>
      <c r="NUF279" s="49"/>
      <c r="NUI279" s="49"/>
      <c r="NUL279" s="49"/>
      <c r="NUO279" s="49"/>
      <c r="NUR279" s="49"/>
      <c r="NVA279" s="49"/>
      <c r="NVD279" s="49"/>
      <c r="NVG279" s="49"/>
      <c r="NVJ279" s="49"/>
      <c r="NVS279" s="49"/>
      <c r="NVY279" s="49"/>
      <c r="NWB279" s="49"/>
      <c r="NWE279" s="49"/>
      <c r="NWH279" s="49"/>
      <c r="NWN279" s="49"/>
      <c r="NWQ279" s="49"/>
      <c r="NWW279" s="49"/>
      <c r="NWY279" s="49"/>
      <c r="NWZ279" s="49"/>
      <c r="NXB279" s="49"/>
      <c r="NXS279" s="49"/>
      <c r="NXX279" s="49"/>
      <c r="NYD279" s="49"/>
      <c r="NYG279" s="49"/>
      <c r="NYJ279" s="49"/>
      <c r="NYR279" s="49"/>
      <c r="NZN279" s="49"/>
      <c r="NZO279" s="49"/>
      <c r="NZP279" s="49"/>
      <c r="NZQ279" s="49"/>
      <c r="NZR279" s="49"/>
      <c r="NZS279" s="49"/>
      <c r="OAK279" s="49"/>
      <c r="OAL279" s="49"/>
      <c r="OAO279" s="49"/>
      <c r="OAR279" s="49"/>
      <c r="OAT279" s="49"/>
      <c r="OAV279" s="49"/>
      <c r="OAY279" s="49"/>
      <c r="OBB279" s="49"/>
      <c r="OBE279" s="49"/>
      <c r="OBH279" s="49"/>
      <c r="OBK279" s="49"/>
      <c r="OBN279" s="49"/>
      <c r="OBQ279" s="49"/>
      <c r="OBT279" s="49"/>
      <c r="OBV279" s="49"/>
      <c r="OCI279" s="49"/>
      <c r="OCJ279" s="49"/>
      <c r="OCK279" s="49"/>
      <c r="OCL279" s="49"/>
      <c r="OCM279" s="49"/>
      <c r="OCN279" s="49"/>
      <c r="OCO279" s="49"/>
      <c r="OCP279" s="49"/>
      <c r="OCQ279" s="49"/>
      <c r="OCR279" s="49"/>
      <c r="OCS279" s="49"/>
      <c r="OCT279" s="49"/>
      <c r="OCU279" s="49"/>
      <c r="OCV279" s="49"/>
      <c r="OCW279" s="49"/>
      <c r="OCX279" s="49"/>
      <c r="OCY279" s="49"/>
      <c r="OCZ279" s="49"/>
      <c r="ODA279" s="49"/>
      <c r="ODB279" s="49"/>
      <c r="ODC279" s="49"/>
      <c r="ODD279" s="49"/>
      <c r="ODE279" s="49"/>
      <c r="ODF279" s="49"/>
      <c r="ODG279" s="49"/>
      <c r="ODH279" s="49"/>
      <c r="ODI279" s="49"/>
      <c r="ODJ279" s="49"/>
      <c r="ODK279" s="49"/>
      <c r="ODL279" s="49"/>
      <c r="ODM279" s="49"/>
      <c r="ODN279" s="49"/>
      <c r="ODO279" s="49"/>
      <c r="ODP279" s="49"/>
      <c r="ODQ279" s="49"/>
      <c r="ODR279" s="49"/>
      <c r="ODS279" s="49"/>
      <c r="ODT279" s="49"/>
      <c r="ODU279" s="49"/>
      <c r="ODV279" s="49"/>
      <c r="ODY279" s="49"/>
      <c r="OEB279" s="49"/>
      <c r="OEE279" s="49"/>
      <c r="OEH279" s="49"/>
      <c r="OEK279" s="49"/>
      <c r="OEN279" s="49"/>
      <c r="OEW279" s="49"/>
      <c r="OEZ279" s="49"/>
      <c r="OFC279" s="49"/>
      <c r="OFF279" s="49"/>
      <c r="OFO279" s="49"/>
      <c r="OFU279" s="49"/>
      <c r="OFX279" s="49"/>
      <c r="OGA279" s="49"/>
      <c r="OGD279" s="49"/>
      <c r="OGJ279" s="49"/>
      <c r="OGM279" s="49"/>
      <c r="OGS279" s="49"/>
      <c r="OGU279" s="49"/>
      <c r="OGV279" s="49"/>
      <c r="OGX279" s="49"/>
      <c r="OHO279" s="49"/>
      <c r="OHT279" s="49"/>
      <c r="OHZ279" s="49"/>
      <c r="OIC279" s="49"/>
      <c r="OIF279" s="49"/>
      <c r="OIN279" s="49"/>
      <c r="OJJ279" s="49"/>
      <c r="OJK279" s="49"/>
      <c r="OJL279" s="49"/>
      <c r="OJM279" s="49"/>
      <c r="OJN279" s="49"/>
      <c r="OJO279" s="49"/>
      <c r="OKG279" s="49"/>
      <c r="OKH279" s="49"/>
      <c r="OKK279" s="49"/>
      <c r="OKN279" s="49"/>
      <c r="OKP279" s="49"/>
      <c r="OKR279" s="49"/>
      <c r="OKU279" s="49"/>
      <c r="OKX279" s="49"/>
      <c r="OLA279" s="49"/>
      <c r="OLD279" s="49"/>
      <c r="OLG279" s="49"/>
      <c r="OLJ279" s="49"/>
      <c r="OLM279" s="49"/>
      <c r="OLP279" s="49"/>
      <c r="OLR279" s="49"/>
      <c r="OME279" s="49"/>
      <c r="OMF279" s="49"/>
      <c r="OMG279" s="49"/>
      <c r="OMH279" s="49"/>
      <c r="OMI279" s="49"/>
      <c r="OMJ279" s="49"/>
      <c r="OMK279" s="49"/>
      <c r="OML279" s="49"/>
      <c r="OMM279" s="49"/>
      <c r="OMN279" s="49"/>
      <c r="OMO279" s="49"/>
      <c r="OMP279" s="49"/>
      <c r="OMQ279" s="49"/>
      <c r="OMR279" s="49"/>
      <c r="OMS279" s="49"/>
      <c r="OMT279" s="49"/>
      <c r="OMU279" s="49"/>
      <c r="OMV279" s="49"/>
      <c r="OMW279" s="49"/>
      <c r="OMX279" s="49"/>
      <c r="OMY279" s="49"/>
      <c r="OMZ279" s="49"/>
      <c r="ONA279" s="49"/>
      <c r="ONB279" s="49"/>
      <c r="ONC279" s="49"/>
      <c r="OND279" s="49"/>
      <c r="ONE279" s="49"/>
      <c r="ONF279" s="49"/>
      <c r="ONG279" s="49"/>
      <c r="ONH279" s="49"/>
      <c r="ONI279" s="49"/>
      <c r="ONJ279" s="49"/>
      <c r="ONK279" s="49"/>
      <c r="ONL279" s="49"/>
      <c r="ONM279" s="49"/>
      <c r="ONN279" s="49"/>
      <c r="ONO279" s="49"/>
      <c r="ONP279" s="49"/>
      <c r="ONQ279" s="49"/>
      <c r="ONR279" s="49"/>
      <c r="ONU279" s="49"/>
      <c r="ONX279" s="49"/>
      <c r="OOA279" s="49"/>
      <c r="OOD279" s="49"/>
      <c r="OOG279" s="49"/>
      <c r="OOJ279" s="49"/>
      <c r="OOS279" s="49"/>
      <c r="OOV279" s="49"/>
      <c r="OOY279" s="49"/>
      <c r="OPB279" s="49"/>
      <c r="OPK279" s="49"/>
      <c r="OPQ279" s="49"/>
      <c r="OPT279" s="49"/>
      <c r="OPW279" s="49"/>
      <c r="OPZ279" s="49"/>
      <c r="OQF279" s="49"/>
      <c r="OQI279" s="49"/>
      <c r="OQO279" s="49"/>
      <c r="OQQ279" s="49"/>
      <c r="OQR279" s="49"/>
      <c r="OQT279" s="49"/>
      <c r="ORK279" s="49"/>
      <c r="ORP279" s="49"/>
      <c r="ORV279" s="49"/>
      <c r="ORY279" s="49"/>
      <c r="OSB279" s="49"/>
      <c r="OSJ279" s="49"/>
      <c r="OTF279" s="49"/>
      <c r="OTG279" s="49"/>
      <c r="OTH279" s="49"/>
      <c r="OTI279" s="49"/>
      <c r="OTJ279" s="49"/>
      <c r="OTK279" s="49"/>
      <c r="OUC279" s="49"/>
      <c r="OUD279" s="49"/>
      <c r="OUG279" s="49"/>
      <c r="OUJ279" s="49"/>
      <c r="OUL279" s="49"/>
      <c r="OUN279" s="49"/>
      <c r="OUQ279" s="49"/>
      <c r="OUT279" s="49"/>
      <c r="OUW279" s="49"/>
      <c r="OUZ279" s="49"/>
      <c r="OVC279" s="49"/>
      <c r="OVF279" s="49"/>
      <c r="OVI279" s="49"/>
      <c r="OVL279" s="49"/>
      <c r="OVN279" s="49"/>
      <c r="OWA279" s="49"/>
      <c r="OWB279" s="49"/>
      <c r="OWC279" s="49"/>
      <c r="OWD279" s="49"/>
      <c r="OWE279" s="49"/>
      <c r="OWF279" s="49"/>
      <c r="OWG279" s="49"/>
      <c r="OWH279" s="49"/>
      <c r="OWI279" s="49"/>
      <c r="OWJ279" s="49"/>
      <c r="OWK279" s="49"/>
      <c r="OWL279" s="49"/>
      <c r="OWM279" s="49"/>
      <c r="OWN279" s="49"/>
      <c r="OWO279" s="49"/>
      <c r="OWP279" s="49"/>
      <c r="OWQ279" s="49"/>
      <c r="OWR279" s="49"/>
      <c r="OWS279" s="49"/>
      <c r="OWT279" s="49"/>
      <c r="OWU279" s="49"/>
      <c r="OWV279" s="49"/>
      <c r="OWW279" s="49"/>
      <c r="OWX279" s="49"/>
      <c r="OWY279" s="49"/>
      <c r="OWZ279" s="49"/>
      <c r="OXA279" s="49"/>
      <c r="OXB279" s="49"/>
      <c r="OXC279" s="49"/>
      <c r="OXD279" s="49"/>
      <c r="OXE279" s="49"/>
      <c r="OXF279" s="49"/>
      <c r="OXG279" s="49"/>
      <c r="OXH279" s="49"/>
      <c r="OXI279" s="49"/>
      <c r="OXJ279" s="49"/>
      <c r="OXK279" s="49"/>
      <c r="OXL279" s="49"/>
      <c r="OXM279" s="49"/>
      <c r="OXN279" s="49"/>
      <c r="OXQ279" s="49"/>
      <c r="OXT279" s="49"/>
      <c r="OXW279" s="49"/>
      <c r="OXZ279" s="49"/>
      <c r="OYC279" s="49"/>
      <c r="OYF279" s="49"/>
      <c r="OYO279" s="49"/>
      <c r="OYR279" s="49"/>
      <c r="OYU279" s="49"/>
      <c r="OYX279" s="49"/>
      <c r="OZG279" s="49"/>
      <c r="OZM279" s="49"/>
      <c r="OZP279" s="49"/>
      <c r="OZS279" s="49"/>
      <c r="OZV279" s="49"/>
      <c r="PAB279" s="49"/>
      <c r="PAE279" s="49"/>
      <c r="PAK279" s="49"/>
      <c r="PAM279" s="49"/>
      <c r="PAN279" s="49"/>
      <c r="PAP279" s="49"/>
      <c r="PBG279" s="49"/>
      <c r="PBL279" s="49"/>
      <c r="PBR279" s="49"/>
      <c r="PBU279" s="49"/>
      <c r="PBX279" s="49"/>
      <c r="PCF279" s="49"/>
      <c r="PDB279" s="49"/>
      <c r="PDC279" s="49"/>
      <c r="PDD279" s="49"/>
      <c r="PDE279" s="49"/>
      <c r="PDF279" s="49"/>
      <c r="PDG279" s="49"/>
      <c r="PDY279" s="49"/>
      <c r="PDZ279" s="49"/>
      <c r="PEC279" s="49"/>
      <c r="PEF279" s="49"/>
      <c r="PEH279" s="49"/>
      <c r="PEJ279" s="49"/>
      <c r="PEM279" s="49"/>
      <c r="PEP279" s="49"/>
      <c r="PES279" s="49"/>
      <c r="PEV279" s="49"/>
      <c r="PEY279" s="49"/>
      <c r="PFB279" s="49"/>
      <c r="PFE279" s="49"/>
      <c r="PFH279" s="49"/>
      <c r="PFJ279" s="49"/>
      <c r="PFW279" s="49"/>
      <c r="PFX279" s="49"/>
      <c r="PFY279" s="49"/>
      <c r="PFZ279" s="49"/>
      <c r="PGA279" s="49"/>
      <c r="PGB279" s="49"/>
      <c r="PGC279" s="49"/>
      <c r="PGD279" s="49"/>
      <c r="PGE279" s="49"/>
      <c r="PGF279" s="49"/>
      <c r="PGG279" s="49"/>
      <c r="PGH279" s="49"/>
      <c r="PGI279" s="49"/>
      <c r="PGJ279" s="49"/>
      <c r="PGK279" s="49"/>
      <c r="PGL279" s="49"/>
      <c r="PGM279" s="49"/>
      <c r="PGN279" s="49"/>
      <c r="PGO279" s="49"/>
      <c r="PGP279" s="49"/>
      <c r="PGQ279" s="49"/>
      <c r="PGR279" s="49"/>
      <c r="PGS279" s="49"/>
      <c r="PGT279" s="49"/>
      <c r="PGU279" s="49"/>
      <c r="PGV279" s="49"/>
      <c r="PGW279" s="49"/>
      <c r="PGX279" s="49"/>
      <c r="PGY279" s="49"/>
      <c r="PGZ279" s="49"/>
      <c r="PHA279" s="49"/>
      <c r="PHB279" s="49"/>
      <c r="PHC279" s="49"/>
      <c r="PHD279" s="49"/>
      <c r="PHE279" s="49"/>
      <c r="PHF279" s="49"/>
      <c r="PHG279" s="49"/>
      <c r="PHH279" s="49"/>
      <c r="PHI279" s="49"/>
      <c r="PHJ279" s="49"/>
      <c r="PHM279" s="49"/>
      <c r="PHP279" s="49"/>
      <c r="PHS279" s="49"/>
      <c r="PHV279" s="49"/>
      <c r="PHY279" s="49"/>
      <c r="PIB279" s="49"/>
      <c r="PIK279" s="49"/>
      <c r="PIN279" s="49"/>
      <c r="PIQ279" s="49"/>
      <c r="PIT279" s="49"/>
      <c r="PJC279" s="49"/>
      <c r="PJI279" s="49"/>
      <c r="PJL279" s="49"/>
      <c r="PJO279" s="49"/>
      <c r="PJR279" s="49"/>
      <c r="PJX279" s="49"/>
      <c r="PKA279" s="49"/>
      <c r="PKG279" s="49"/>
      <c r="PKI279" s="49"/>
      <c r="PKJ279" s="49"/>
      <c r="PKL279" s="49"/>
      <c r="PLC279" s="49"/>
      <c r="PLH279" s="49"/>
      <c r="PLN279" s="49"/>
      <c r="PLQ279" s="49"/>
      <c r="PLT279" s="49"/>
      <c r="PMB279" s="49"/>
      <c r="PMX279" s="49"/>
      <c r="PMY279" s="49"/>
      <c r="PMZ279" s="49"/>
      <c r="PNA279" s="49"/>
      <c r="PNB279" s="49"/>
      <c r="PNC279" s="49"/>
      <c r="PNU279" s="49"/>
      <c r="PNV279" s="49"/>
      <c r="PNY279" s="49"/>
      <c r="POB279" s="49"/>
      <c r="POD279" s="49"/>
      <c r="POF279" s="49"/>
      <c r="POI279" s="49"/>
      <c r="POL279" s="49"/>
      <c r="POO279" s="49"/>
      <c r="POR279" s="49"/>
      <c r="POU279" s="49"/>
      <c r="POX279" s="49"/>
      <c r="PPA279" s="49"/>
      <c r="PPD279" s="49"/>
      <c r="PPF279" s="49"/>
      <c r="PPS279" s="49"/>
      <c r="PPT279" s="49"/>
      <c r="PPU279" s="49"/>
      <c r="PPV279" s="49"/>
      <c r="PPW279" s="49"/>
      <c r="PPX279" s="49"/>
      <c r="PPY279" s="49"/>
      <c r="PPZ279" s="49"/>
      <c r="PQA279" s="49"/>
      <c r="PQB279" s="49"/>
      <c r="PQC279" s="49"/>
      <c r="PQD279" s="49"/>
      <c r="PQE279" s="49"/>
      <c r="PQF279" s="49"/>
      <c r="PQG279" s="49"/>
      <c r="PQH279" s="49"/>
      <c r="PQI279" s="49"/>
      <c r="PQJ279" s="49"/>
      <c r="PQK279" s="49"/>
      <c r="PQL279" s="49"/>
      <c r="PQM279" s="49"/>
      <c r="PQN279" s="49"/>
      <c r="PQO279" s="49"/>
      <c r="PQP279" s="49"/>
      <c r="PQQ279" s="49"/>
      <c r="PQR279" s="49"/>
      <c r="PQS279" s="49"/>
      <c r="PQT279" s="49"/>
      <c r="PQU279" s="49"/>
      <c r="PQV279" s="49"/>
      <c r="PQW279" s="49"/>
      <c r="PQX279" s="49"/>
      <c r="PQY279" s="49"/>
      <c r="PQZ279" s="49"/>
      <c r="PRA279" s="49"/>
      <c r="PRB279" s="49"/>
      <c r="PRC279" s="49"/>
      <c r="PRD279" s="49"/>
      <c r="PRE279" s="49"/>
      <c r="PRF279" s="49"/>
      <c r="PRI279" s="49"/>
      <c r="PRL279" s="49"/>
      <c r="PRO279" s="49"/>
      <c r="PRR279" s="49"/>
      <c r="PRU279" s="49"/>
      <c r="PRX279" s="49"/>
      <c r="PSG279" s="49"/>
      <c r="PSJ279" s="49"/>
      <c r="PSM279" s="49"/>
      <c r="PSP279" s="49"/>
      <c r="PSY279" s="49"/>
      <c r="PTE279" s="49"/>
      <c r="PTH279" s="49"/>
      <c r="PTK279" s="49"/>
      <c r="PTN279" s="49"/>
      <c r="PTT279" s="49"/>
      <c r="PTW279" s="49"/>
      <c r="PUC279" s="49"/>
      <c r="PUE279" s="49"/>
      <c r="PUF279" s="49"/>
      <c r="PUH279" s="49"/>
      <c r="PUY279" s="49"/>
      <c r="PVD279" s="49"/>
      <c r="PVJ279" s="49"/>
      <c r="PVM279" s="49"/>
      <c r="PVP279" s="49"/>
      <c r="PVX279" s="49"/>
      <c r="PWT279" s="49"/>
      <c r="PWU279" s="49"/>
      <c r="PWV279" s="49"/>
      <c r="PWW279" s="49"/>
      <c r="PWX279" s="49"/>
      <c r="PWY279" s="49"/>
      <c r="PXQ279" s="49"/>
      <c r="PXR279" s="49"/>
      <c r="PXU279" s="49"/>
      <c r="PXX279" s="49"/>
      <c r="PXZ279" s="49"/>
      <c r="PYB279" s="49"/>
      <c r="PYE279" s="49"/>
      <c r="PYH279" s="49"/>
      <c r="PYK279" s="49"/>
      <c r="PYN279" s="49"/>
      <c r="PYQ279" s="49"/>
      <c r="PYT279" s="49"/>
      <c r="PYW279" s="49"/>
      <c r="PYZ279" s="49"/>
      <c r="PZB279" s="49"/>
      <c r="PZO279" s="49"/>
      <c r="PZP279" s="49"/>
      <c r="PZQ279" s="49"/>
      <c r="PZR279" s="49"/>
      <c r="PZS279" s="49"/>
      <c r="PZT279" s="49"/>
      <c r="PZU279" s="49"/>
      <c r="PZV279" s="49"/>
      <c r="PZW279" s="49"/>
      <c r="PZX279" s="49"/>
      <c r="PZY279" s="49"/>
      <c r="PZZ279" s="49"/>
      <c r="QAA279" s="49"/>
      <c r="QAB279" s="49"/>
      <c r="QAC279" s="49"/>
      <c r="QAD279" s="49"/>
      <c r="QAE279" s="49"/>
      <c r="QAF279" s="49"/>
      <c r="QAG279" s="49"/>
      <c r="QAH279" s="49"/>
      <c r="QAI279" s="49"/>
      <c r="QAJ279" s="49"/>
      <c r="QAK279" s="49"/>
      <c r="QAL279" s="49"/>
      <c r="QAM279" s="49"/>
      <c r="QAN279" s="49"/>
      <c r="QAO279" s="49"/>
      <c r="QAP279" s="49"/>
      <c r="QAQ279" s="49"/>
      <c r="QAR279" s="49"/>
      <c r="QAS279" s="49"/>
      <c r="QAT279" s="49"/>
      <c r="QAU279" s="49"/>
      <c r="QAV279" s="49"/>
      <c r="QAW279" s="49"/>
      <c r="QAX279" s="49"/>
      <c r="QAY279" s="49"/>
      <c r="QAZ279" s="49"/>
      <c r="QBA279" s="49"/>
      <c r="QBB279" s="49"/>
      <c r="QBE279" s="49"/>
      <c r="QBH279" s="49"/>
      <c r="QBK279" s="49"/>
      <c r="QBN279" s="49"/>
      <c r="QBQ279" s="49"/>
      <c r="QBT279" s="49"/>
      <c r="QCC279" s="49"/>
      <c r="QCF279" s="49"/>
      <c r="QCI279" s="49"/>
      <c r="QCL279" s="49"/>
      <c r="QCU279" s="49"/>
      <c r="QDA279" s="49"/>
      <c r="QDD279" s="49"/>
      <c r="QDG279" s="49"/>
      <c r="QDJ279" s="49"/>
      <c r="QDP279" s="49"/>
      <c r="QDS279" s="49"/>
      <c r="QDY279" s="49"/>
      <c r="QEA279" s="49"/>
      <c r="QEB279" s="49"/>
      <c r="QED279" s="49"/>
      <c r="QEU279" s="49"/>
      <c r="QEZ279" s="49"/>
      <c r="QFF279" s="49"/>
      <c r="QFI279" s="49"/>
      <c r="QFL279" s="49"/>
      <c r="QFT279" s="49"/>
      <c r="QGP279" s="49"/>
      <c r="QGQ279" s="49"/>
      <c r="QGR279" s="49"/>
      <c r="QGS279" s="49"/>
      <c r="QGT279" s="49"/>
      <c r="QGU279" s="49"/>
      <c r="QHM279" s="49"/>
      <c r="QHN279" s="49"/>
      <c r="QHQ279" s="49"/>
      <c r="QHT279" s="49"/>
      <c r="QHV279" s="49"/>
      <c r="QHX279" s="49"/>
      <c r="QIA279" s="49"/>
      <c r="QID279" s="49"/>
      <c r="QIG279" s="49"/>
      <c r="QIJ279" s="49"/>
      <c r="QIM279" s="49"/>
      <c r="QIP279" s="49"/>
      <c r="QIS279" s="49"/>
      <c r="QIV279" s="49"/>
      <c r="QIX279" s="49"/>
      <c r="QJK279" s="49"/>
      <c r="QJL279" s="49"/>
      <c r="QJM279" s="49"/>
      <c r="QJN279" s="49"/>
      <c r="QJO279" s="49"/>
      <c r="QJP279" s="49"/>
      <c r="QJQ279" s="49"/>
      <c r="QJR279" s="49"/>
      <c r="QJS279" s="49"/>
      <c r="QJT279" s="49"/>
      <c r="QJU279" s="49"/>
      <c r="QJV279" s="49"/>
      <c r="QJW279" s="49"/>
      <c r="QJX279" s="49"/>
      <c r="QJY279" s="49"/>
      <c r="QJZ279" s="49"/>
      <c r="QKA279" s="49"/>
      <c r="QKB279" s="49"/>
      <c r="QKC279" s="49"/>
      <c r="QKD279" s="49"/>
      <c r="QKE279" s="49"/>
      <c r="QKF279" s="49"/>
      <c r="QKG279" s="49"/>
      <c r="QKH279" s="49"/>
      <c r="QKI279" s="49"/>
      <c r="QKJ279" s="49"/>
      <c r="QKK279" s="49"/>
      <c r="QKL279" s="49"/>
      <c r="QKM279" s="49"/>
      <c r="QKN279" s="49"/>
      <c r="QKO279" s="49"/>
      <c r="QKP279" s="49"/>
      <c r="QKQ279" s="49"/>
      <c r="QKR279" s="49"/>
      <c r="QKS279" s="49"/>
      <c r="QKT279" s="49"/>
      <c r="QKU279" s="49"/>
      <c r="QKV279" s="49"/>
      <c r="QKW279" s="49"/>
      <c r="QKX279" s="49"/>
      <c r="QLA279" s="49"/>
      <c r="QLD279" s="49"/>
      <c r="QLG279" s="49"/>
      <c r="QLJ279" s="49"/>
      <c r="QLM279" s="49"/>
      <c r="QLP279" s="49"/>
      <c r="QLY279" s="49"/>
      <c r="QMB279" s="49"/>
      <c r="QME279" s="49"/>
      <c r="QMH279" s="49"/>
      <c r="QMQ279" s="49"/>
      <c r="QMW279" s="49"/>
      <c r="QMZ279" s="49"/>
      <c r="QNC279" s="49"/>
      <c r="QNF279" s="49"/>
      <c r="QNL279" s="49"/>
      <c r="QNO279" s="49"/>
      <c r="QNU279" s="49"/>
      <c r="QNW279" s="49"/>
      <c r="QNX279" s="49"/>
      <c r="QNZ279" s="49"/>
      <c r="QOQ279" s="49"/>
      <c r="QOV279" s="49"/>
      <c r="QPB279" s="49"/>
      <c r="QPE279" s="49"/>
      <c r="QPH279" s="49"/>
      <c r="QPP279" s="49"/>
      <c r="QQL279" s="49"/>
      <c r="QQM279" s="49"/>
      <c r="QQN279" s="49"/>
      <c r="QQO279" s="49"/>
      <c r="QQP279" s="49"/>
      <c r="QQQ279" s="49"/>
      <c r="QRI279" s="49"/>
      <c r="QRJ279" s="49"/>
      <c r="QRM279" s="49"/>
      <c r="QRP279" s="49"/>
      <c r="QRR279" s="49"/>
      <c r="QRT279" s="49"/>
      <c r="QRW279" s="49"/>
      <c r="QRZ279" s="49"/>
      <c r="QSC279" s="49"/>
      <c r="QSF279" s="49"/>
      <c r="QSI279" s="49"/>
      <c r="QSL279" s="49"/>
      <c r="QSO279" s="49"/>
      <c r="QSR279" s="49"/>
      <c r="QST279" s="49"/>
      <c r="QTG279" s="49"/>
      <c r="QTH279" s="49"/>
      <c r="QTI279" s="49"/>
      <c r="QTJ279" s="49"/>
      <c r="QTK279" s="49"/>
      <c r="QTL279" s="49"/>
      <c r="QTM279" s="49"/>
      <c r="QTN279" s="49"/>
      <c r="QTO279" s="49"/>
      <c r="QTP279" s="49"/>
      <c r="QTQ279" s="49"/>
      <c r="QTR279" s="49"/>
      <c r="QTS279" s="49"/>
      <c r="QTT279" s="49"/>
      <c r="QTU279" s="49"/>
      <c r="QTV279" s="49"/>
      <c r="QTW279" s="49"/>
      <c r="QTX279" s="49"/>
      <c r="QTY279" s="49"/>
      <c r="QTZ279" s="49"/>
      <c r="QUA279" s="49"/>
      <c r="QUB279" s="49"/>
      <c r="QUC279" s="49"/>
      <c r="QUD279" s="49"/>
      <c r="QUE279" s="49"/>
      <c r="QUF279" s="49"/>
      <c r="QUG279" s="49"/>
      <c r="QUH279" s="49"/>
      <c r="QUI279" s="49"/>
      <c r="QUJ279" s="49"/>
      <c r="QUK279" s="49"/>
      <c r="QUL279" s="49"/>
      <c r="QUM279" s="49"/>
      <c r="QUN279" s="49"/>
      <c r="QUO279" s="49"/>
      <c r="QUP279" s="49"/>
      <c r="QUQ279" s="49"/>
      <c r="QUR279" s="49"/>
      <c r="QUS279" s="49"/>
      <c r="QUT279" s="49"/>
      <c r="QUW279" s="49"/>
      <c r="QUZ279" s="49"/>
      <c r="QVC279" s="49"/>
      <c r="QVF279" s="49"/>
      <c r="QVI279" s="49"/>
      <c r="QVL279" s="49"/>
      <c r="QVU279" s="49"/>
      <c r="QVX279" s="49"/>
      <c r="QWA279" s="49"/>
      <c r="QWD279" s="49"/>
      <c r="QWM279" s="49"/>
      <c r="QWS279" s="49"/>
      <c r="QWV279" s="49"/>
      <c r="QWY279" s="49"/>
      <c r="QXB279" s="49"/>
      <c r="QXH279" s="49"/>
      <c r="QXK279" s="49"/>
      <c r="QXQ279" s="49"/>
      <c r="QXS279" s="49"/>
      <c r="QXT279" s="49"/>
      <c r="QXV279" s="49"/>
      <c r="QYM279" s="49"/>
      <c r="QYR279" s="49"/>
      <c r="QYX279" s="49"/>
      <c r="QZA279" s="49"/>
      <c r="QZD279" s="49"/>
      <c r="QZL279" s="49"/>
      <c r="RAH279" s="49"/>
      <c r="RAI279" s="49"/>
      <c r="RAJ279" s="49"/>
      <c r="RAK279" s="49"/>
      <c r="RAL279" s="49"/>
      <c r="RAM279" s="49"/>
      <c r="RBE279" s="49"/>
      <c r="RBF279" s="49"/>
      <c r="RBI279" s="49"/>
      <c r="RBL279" s="49"/>
      <c r="RBN279" s="49"/>
      <c r="RBP279" s="49"/>
      <c r="RBS279" s="49"/>
      <c r="RBV279" s="49"/>
      <c r="RBY279" s="49"/>
      <c r="RCB279" s="49"/>
      <c r="RCE279" s="49"/>
      <c r="RCH279" s="49"/>
      <c r="RCK279" s="49"/>
      <c r="RCN279" s="49"/>
      <c r="RCP279" s="49"/>
      <c r="RDC279" s="49"/>
      <c r="RDD279" s="49"/>
      <c r="RDE279" s="49"/>
      <c r="RDF279" s="49"/>
      <c r="RDG279" s="49"/>
      <c r="RDH279" s="49"/>
      <c r="RDI279" s="49"/>
      <c r="RDJ279" s="49"/>
      <c r="RDK279" s="49"/>
      <c r="RDL279" s="49"/>
      <c r="RDM279" s="49"/>
      <c r="RDN279" s="49"/>
      <c r="RDO279" s="49"/>
      <c r="RDP279" s="49"/>
      <c r="RDQ279" s="49"/>
      <c r="RDR279" s="49"/>
      <c r="RDS279" s="49"/>
      <c r="RDT279" s="49"/>
      <c r="RDU279" s="49"/>
      <c r="RDV279" s="49"/>
      <c r="RDW279" s="49"/>
      <c r="RDX279" s="49"/>
      <c r="RDY279" s="49"/>
      <c r="RDZ279" s="49"/>
      <c r="REA279" s="49"/>
      <c r="REB279" s="49"/>
      <c r="REC279" s="49"/>
      <c r="RED279" s="49"/>
      <c r="REE279" s="49"/>
      <c r="REF279" s="49"/>
      <c r="REG279" s="49"/>
      <c r="REH279" s="49"/>
      <c r="REI279" s="49"/>
      <c r="REJ279" s="49"/>
      <c r="REK279" s="49"/>
      <c r="REL279" s="49"/>
      <c r="REM279" s="49"/>
      <c r="REN279" s="49"/>
      <c r="REO279" s="49"/>
      <c r="REP279" s="49"/>
      <c r="RES279" s="49"/>
      <c r="REV279" s="49"/>
      <c r="REY279" s="49"/>
      <c r="RFB279" s="49"/>
      <c r="RFE279" s="49"/>
      <c r="RFH279" s="49"/>
      <c r="RFQ279" s="49"/>
      <c r="RFT279" s="49"/>
      <c r="RFW279" s="49"/>
      <c r="RFZ279" s="49"/>
      <c r="RGI279" s="49"/>
      <c r="RGO279" s="49"/>
      <c r="RGR279" s="49"/>
      <c r="RGU279" s="49"/>
      <c r="RGX279" s="49"/>
      <c r="RHD279" s="49"/>
      <c r="RHG279" s="49"/>
      <c r="RHM279" s="49"/>
      <c r="RHO279" s="49"/>
      <c r="RHP279" s="49"/>
      <c r="RHR279" s="49"/>
      <c r="RII279" s="49"/>
      <c r="RIN279" s="49"/>
      <c r="RIT279" s="49"/>
      <c r="RIW279" s="49"/>
      <c r="RIZ279" s="49"/>
      <c r="RJH279" s="49"/>
      <c r="RKD279" s="49"/>
      <c r="RKE279" s="49"/>
      <c r="RKF279" s="49"/>
      <c r="RKG279" s="49"/>
      <c r="RKH279" s="49"/>
      <c r="RKI279" s="49"/>
      <c r="RLA279" s="49"/>
      <c r="RLB279" s="49"/>
      <c r="RLE279" s="49"/>
      <c r="RLH279" s="49"/>
      <c r="RLJ279" s="49"/>
      <c r="RLL279" s="49"/>
      <c r="RLO279" s="49"/>
      <c r="RLR279" s="49"/>
      <c r="RLU279" s="49"/>
      <c r="RLX279" s="49"/>
      <c r="RMA279" s="49"/>
      <c r="RMD279" s="49"/>
      <c r="RMG279" s="49"/>
      <c r="RMJ279" s="49"/>
      <c r="RML279" s="49"/>
      <c r="RMY279" s="49"/>
      <c r="RMZ279" s="49"/>
      <c r="RNA279" s="49"/>
      <c r="RNB279" s="49"/>
      <c r="RNC279" s="49"/>
      <c r="RND279" s="49"/>
      <c r="RNE279" s="49"/>
      <c r="RNF279" s="49"/>
      <c r="RNG279" s="49"/>
      <c r="RNH279" s="49"/>
      <c r="RNI279" s="49"/>
      <c r="RNJ279" s="49"/>
      <c r="RNK279" s="49"/>
      <c r="RNL279" s="49"/>
      <c r="RNM279" s="49"/>
      <c r="RNN279" s="49"/>
      <c r="RNO279" s="49"/>
      <c r="RNP279" s="49"/>
      <c r="RNQ279" s="49"/>
      <c r="RNR279" s="49"/>
      <c r="RNS279" s="49"/>
      <c r="RNT279" s="49"/>
      <c r="RNU279" s="49"/>
      <c r="RNV279" s="49"/>
      <c r="RNW279" s="49"/>
      <c r="RNX279" s="49"/>
      <c r="RNY279" s="49"/>
      <c r="RNZ279" s="49"/>
      <c r="ROA279" s="49"/>
      <c r="ROB279" s="49"/>
      <c r="ROC279" s="49"/>
      <c r="ROD279" s="49"/>
      <c r="ROE279" s="49"/>
      <c r="ROF279" s="49"/>
      <c r="ROG279" s="49"/>
      <c r="ROH279" s="49"/>
      <c r="ROI279" s="49"/>
      <c r="ROJ279" s="49"/>
      <c r="ROK279" s="49"/>
      <c r="ROL279" s="49"/>
      <c r="ROO279" s="49"/>
      <c r="ROR279" s="49"/>
      <c r="ROU279" s="49"/>
      <c r="ROX279" s="49"/>
      <c r="RPA279" s="49"/>
      <c r="RPD279" s="49"/>
      <c r="RPM279" s="49"/>
      <c r="RPP279" s="49"/>
      <c r="RPS279" s="49"/>
      <c r="RPV279" s="49"/>
      <c r="RQE279" s="49"/>
      <c r="RQK279" s="49"/>
      <c r="RQN279" s="49"/>
      <c r="RQQ279" s="49"/>
      <c r="RQT279" s="49"/>
      <c r="RQZ279" s="49"/>
      <c r="RRC279" s="49"/>
      <c r="RRI279" s="49"/>
      <c r="RRK279" s="49"/>
      <c r="RRL279" s="49"/>
      <c r="RRN279" s="49"/>
      <c r="RSE279" s="49"/>
      <c r="RSJ279" s="49"/>
      <c r="RSP279" s="49"/>
      <c r="RSS279" s="49"/>
      <c r="RSV279" s="49"/>
      <c r="RTD279" s="49"/>
      <c r="RTZ279" s="49"/>
      <c r="RUA279" s="49"/>
      <c r="RUB279" s="49"/>
      <c r="RUC279" s="49"/>
      <c r="RUD279" s="49"/>
      <c r="RUE279" s="49"/>
      <c r="RUW279" s="49"/>
      <c r="RUX279" s="49"/>
      <c r="RVA279" s="49"/>
      <c r="RVD279" s="49"/>
      <c r="RVF279" s="49"/>
      <c r="RVH279" s="49"/>
      <c r="RVK279" s="49"/>
      <c r="RVN279" s="49"/>
      <c r="RVQ279" s="49"/>
      <c r="RVT279" s="49"/>
      <c r="RVW279" s="49"/>
      <c r="RVZ279" s="49"/>
      <c r="RWC279" s="49"/>
      <c r="RWF279" s="49"/>
      <c r="RWH279" s="49"/>
      <c r="RWU279" s="49"/>
      <c r="RWV279" s="49"/>
      <c r="RWW279" s="49"/>
      <c r="RWX279" s="49"/>
      <c r="RWY279" s="49"/>
      <c r="RWZ279" s="49"/>
      <c r="RXA279" s="49"/>
      <c r="RXB279" s="49"/>
      <c r="RXC279" s="49"/>
      <c r="RXD279" s="49"/>
      <c r="RXE279" s="49"/>
      <c r="RXF279" s="49"/>
      <c r="RXG279" s="49"/>
      <c r="RXH279" s="49"/>
      <c r="RXI279" s="49"/>
      <c r="RXJ279" s="49"/>
      <c r="RXK279" s="49"/>
      <c r="RXL279" s="49"/>
      <c r="RXM279" s="49"/>
      <c r="RXN279" s="49"/>
      <c r="RXO279" s="49"/>
      <c r="RXP279" s="49"/>
      <c r="RXQ279" s="49"/>
      <c r="RXR279" s="49"/>
      <c r="RXS279" s="49"/>
      <c r="RXT279" s="49"/>
      <c r="RXU279" s="49"/>
      <c r="RXV279" s="49"/>
      <c r="RXW279" s="49"/>
      <c r="RXX279" s="49"/>
      <c r="RXY279" s="49"/>
      <c r="RXZ279" s="49"/>
      <c r="RYA279" s="49"/>
      <c r="RYB279" s="49"/>
      <c r="RYC279" s="49"/>
      <c r="RYD279" s="49"/>
      <c r="RYE279" s="49"/>
      <c r="RYF279" s="49"/>
      <c r="RYG279" s="49"/>
      <c r="RYH279" s="49"/>
      <c r="RYK279" s="49"/>
      <c r="RYN279" s="49"/>
      <c r="RYQ279" s="49"/>
      <c r="RYT279" s="49"/>
      <c r="RYW279" s="49"/>
      <c r="RYZ279" s="49"/>
      <c r="RZI279" s="49"/>
      <c r="RZL279" s="49"/>
      <c r="RZO279" s="49"/>
      <c r="RZR279" s="49"/>
      <c r="SAA279" s="49"/>
      <c r="SAG279" s="49"/>
      <c r="SAJ279" s="49"/>
      <c r="SAM279" s="49"/>
      <c r="SAP279" s="49"/>
      <c r="SAV279" s="49"/>
      <c r="SAY279" s="49"/>
      <c r="SBE279" s="49"/>
      <c r="SBG279" s="49"/>
      <c r="SBH279" s="49"/>
      <c r="SBJ279" s="49"/>
      <c r="SCA279" s="49"/>
      <c r="SCF279" s="49"/>
      <c r="SCL279" s="49"/>
      <c r="SCO279" s="49"/>
      <c r="SCR279" s="49"/>
      <c r="SCZ279" s="49"/>
      <c r="SDV279" s="49"/>
      <c r="SDW279" s="49"/>
      <c r="SDX279" s="49"/>
      <c r="SDY279" s="49"/>
      <c r="SDZ279" s="49"/>
      <c r="SEA279" s="49"/>
      <c r="SES279" s="49"/>
      <c r="SET279" s="49"/>
      <c r="SEW279" s="49"/>
      <c r="SEZ279" s="49"/>
      <c r="SFB279" s="49"/>
      <c r="SFD279" s="49"/>
      <c r="SFG279" s="49"/>
      <c r="SFJ279" s="49"/>
      <c r="SFM279" s="49"/>
      <c r="SFP279" s="49"/>
      <c r="SFS279" s="49"/>
      <c r="SFV279" s="49"/>
      <c r="SFY279" s="49"/>
      <c r="SGB279" s="49"/>
      <c r="SGD279" s="49"/>
      <c r="SGQ279" s="49"/>
      <c r="SGR279" s="49"/>
      <c r="SGS279" s="49"/>
      <c r="SGT279" s="49"/>
      <c r="SGU279" s="49"/>
      <c r="SGV279" s="49"/>
      <c r="SGW279" s="49"/>
      <c r="SGX279" s="49"/>
      <c r="SGY279" s="49"/>
      <c r="SGZ279" s="49"/>
      <c r="SHA279" s="49"/>
      <c r="SHB279" s="49"/>
      <c r="SHC279" s="49"/>
      <c r="SHD279" s="49"/>
      <c r="SHE279" s="49"/>
      <c r="SHF279" s="49"/>
      <c r="SHG279" s="49"/>
      <c r="SHH279" s="49"/>
      <c r="SHI279" s="49"/>
      <c r="SHJ279" s="49"/>
      <c r="SHK279" s="49"/>
      <c r="SHL279" s="49"/>
      <c r="SHM279" s="49"/>
      <c r="SHN279" s="49"/>
      <c r="SHO279" s="49"/>
      <c r="SHP279" s="49"/>
      <c r="SHQ279" s="49"/>
      <c r="SHR279" s="49"/>
      <c r="SHS279" s="49"/>
      <c r="SHT279" s="49"/>
      <c r="SHU279" s="49"/>
      <c r="SHV279" s="49"/>
      <c r="SHW279" s="49"/>
      <c r="SHX279" s="49"/>
      <c r="SHY279" s="49"/>
      <c r="SHZ279" s="49"/>
      <c r="SIA279" s="49"/>
      <c r="SIB279" s="49"/>
      <c r="SIC279" s="49"/>
      <c r="SID279" s="49"/>
      <c r="SIG279" s="49"/>
      <c r="SIJ279" s="49"/>
      <c r="SIM279" s="49"/>
      <c r="SIP279" s="49"/>
      <c r="SIS279" s="49"/>
      <c r="SIV279" s="49"/>
      <c r="SJE279" s="49"/>
      <c r="SJH279" s="49"/>
      <c r="SJK279" s="49"/>
      <c r="SJN279" s="49"/>
      <c r="SJW279" s="49"/>
      <c r="SKC279" s="49"/>
      <c r="SKF279" s="49"/>
      <c r="SKI279" s="49"/>
      <c r="SKL279" s="49"/>
      <c r="SKR279" s="49"/>
      <c r="SKU279" s="49"/>
      <c r="SLA279" s="49"/>
      <c r="SLC279" s="49"/>
      <c r="SLD279" s="49"/>
      <c r="SLF279" s="49"/>
      <c r="SLW279" s="49"/>
      <c r="SMB279" s="49"/>
      <c r="SMH279" s="49"/>
      <c r="SMK279" s="49"/>
      <c r="SMN279" s="49"/>
      <c r="SMV279" s="49"/>
      <c r="SNR279" s="49"/>
      <c r="SNS279" s="49"/>
      <c r="SNT279" s="49"/>
      <c r="SNU279" s="49"/>
      <c r="SNV279" s="49"/>
      <c r="SNW279" s="49"/>
      <c r="SOO279" s="49"/>
      <c r="SOP279" s="49"/>
      <c r="SOS279" s="49"/>
      <c r="SOV279" s="49"/>
      <c r="SOX279" s="49"/>
      <c r="SOZ279" s="49"/>
      <c r="SPC279" s="49"/>
      <c r="SPF279" s="49"/>
      <c r="SPI279" s="49"/>
      <c r="SPL279" s="49"/>
      <c r="SPO279" s="49"/>
      <c r="SPR279" s="49"/>
      <c r="SPU279" s="49"/>
      <c r="SPX279" s="49"/>
      <c r="SPZ279" s="49"/>
      <c r="SQM279" s="49"/>
      <c r="SQN279" s="49"/>
      <c r="SQO279" s="49"/>
      <c r="SQP279" s="49"/>
      <c r="SQQ279" s="49"/>
      <c r="SQR279" s="49"/>
      <c r="SQS279" s="49"/>
      <c r="SQT279" s="49"/>
      <c r="SQU279" s="49"/>
      <c r="SQV279" s="49"/>
      <c r="SQW279" s="49"/>
      <c r="SQX279" s="49"/>
      <c r="SQY279" s="49"/>
      <c r="SQZ279" s="49"/>
      <c r="SRA279" s="49"/>
      <c r="SRB279" s="49"/>
      <c r="SRC279" s="49"/>
      <c r="SRD279" s="49"/>
      <c r="SRE279" s="49"/>
      <c r="SRF279" s="49"/>
      <c r="SRG279" s="49"/>
      <c r="SRH279" s="49"/>
      <c r="SRI279" s="49"/>
      <c r="SRJ279" s="49"/>
      <c r="SRK279" s="49"/>
      <c r="SRL279" s="49"/>
      <c r="SRM279" s="49"/>
      <c r="SRN279" s="49"/>
      <c r="SRO279" s="49"/>
      <c r="SRP279" s="49"/>
      <c r="SRQ279" s="49"/>
      <c r="SRR279" s="49"/>
      <c r="SRS279" s="49"/>
      <c r="SRT279" s="49"/>
      <c r="SRU279" s="49"/>
      <c r="SRV279" s="49"/>
      <c r="SRW279" s="49"/>
      <c r="SRX279" s="49"/>
      <c r="SRY279" s="49"/>
      <c r="SRZ279" s="49"/>
      <c r="SSC279" s="49"/>
      <c r="SSF279" s="49"/>
      <c r="SSI279" s="49"/>
      <c r="SSL279" s="49"/>
      <c r="SSO279" s="49"/>
      <c r="SSR279" s="49"/>
      <c r="STA279" s="49"/>
      <c r="STD279" s="49"/>
      <c r="STG279" s="49"/>
      <c r="STJ279" s="49"/>
      <c r="STS279" s="49"/>
      <c r="STY279" s="49"/>
      <c r="SUB279" s="49"/>
      <c r="SUE279" s="49"/>
      <c r="SUH279" s="49"/>
      <c r="SUN279" s="49"/>
      <c r="SUQ279" s="49"/>
      <c r="SUW279" s="49"/>
      <c r="SUY279" s="49"/>
      <c r="SUZ279" s="49"/>
      <c r="SVB279" s="49"/>
      <c r="SVS279" s="49"/>
      <c r="SVX279" s="49"/>
      <c r="SWD279" s="49"/>
      <c r="SWG279" s="49"/>
      <c r="SWJ279" s="49"/>
      <c r="SWR279" s="49"/>
      <c r="SXN279" s="49"/>
      <c r="SXO279" s="49"/>
      <c r="SXP279" s="49"/>
      <c r="SXQ279" s="49"/>
      <c r="SXR279" s="49"/>
      <c r="SXS279" s="49"/>
      <c r="SYK279" s="49"/>
      <c r="SYL279" s="49"/>
      <c r="SYO279" s="49"/>
      <c r="SYR279" s="49"/>
      <c r="SYT279" s="49"/>
      <c r="SYV279" s="49"/>
      <c r="SYY279" s="49"/>
      <c r="SZB279" s="49"/>
      <c r="SZE279" s="49"/>
      <c r="SZH279" s="49"/>
      <c r="SZK279" s="49"/>
      <c r="SZN279" s="49"/>
      <c r="SZQ279" s="49"/>
      <c r="SZT279" s="49"/>
      <c r="SZV279" s="49"/>
      <c r="TAI279" s="49"/>
      <c r="TAJ279" s="49"/>
      <c r="TAK279" s="49"/>
      <c r="TAL279" s="49"/>
      <c r="TAM279" s="49"/>
      <c r="TAN279" s="49"/>
      <c r="TAO279" s="49"/>
      <c r="TAP279" s="49"/>
      <c r="TAQ279" s="49"/>
      <c r="TAR279" s="49"/>
      <c r="TAS279" s="49"/>
      <c r="TAT279" s="49"/>
      <c r="TAU279" s="49"/>
      <c r="TAV279" s="49"/>
      <c r="TAW279" s="49"/>
      <c r="TAX279" s="49"/>
      <c r="TAY279" s="49"/>
      <c r="TAZ279" s="49"/>
      <c r="TBA279" s="49"/>
      <c r="TBB279" s="49"/>
      <c r="TBC279" s="49"/>
      <c r="TBD279" s="49"/>
      <c r="TBE279" s="49"/>
      <c r="TBF279" s="49"/>
      <c r="TBG279" s="49"/>
      <c r="TBH279" s="49"/>
      <c r="TBI279" s="49"/>
      <c r="TBJ279" s="49"/>
      <c r="TBK279" s="49"/>
      <c r="TBL279" s="49"/>
      <c r="TBM279" s="49"/>
      <c r="TBN279" s="49"/>
      <c r="TBO279" s="49"/>
      <c r="TBP279" s="49"/>
      <c r="TBQ279" s="49"/>
      <c r="TBR279" s="49"/>
      <c r="TBS279" s="49"/>
      <c r="TBT279" s="49"/>
      <c r="TBU279" s="49"/>
      <c r="TBV279" s="49"/>
      <c r="TBY279" s="49"/>
      <c r="TCB279" s="49"/>
      <c r="TCE279" s="49"/>
      <c r="TCH279" s="49"/>
      <c r="TCK279" s="49"/>
      <c r="TCN279" s="49"/>
      <c r="TCW279" s="49"/>
      <c r="TCZ279" s="49"/>
      <c r="TDC279" s="49"/>
      <c r="TDF279" s="49"/>
      <c r="TDO279" s="49"/>
      <c r="TDU279" s="49"/>
      <c r="TDX279" s="49"/>
      <c r="TEA279" s="49"/>
      <c r="TED279" s="49"/>
      <c r="TEJ279" s="49"/>
      <c r="TEM279" s="49"/>
      <c r="TES279" s="49"/>
      <c r="TEU279" s="49"/>
      <c r="TEV279" s="49"/>
      <c r="TEX279" s="49"/>
      <c r="TFO279" s="49"/>
      <c r="TFT279" s="49"/>
      <c r="TFZ279" s="49"/>
      <c r="TGC279" s="49"/>
      <c r="TGF279" s="49"/>
      <c r="TGN279" s="49"/>
      <c r="THJ279" s="49"/>
      <c r="THK279" s="49"/>
      <c r="THL279" s="49"/>
      <c r="THM279" s="49"/>
      <c r="THN279" s="49"/>
      <c r="THO279" s="49"/>
      <c r="TIG279" s="49"/>
      <c r="TIH279" s="49"/>
      <c r="TIK279" s="49"/>
      <c r="TIN279" s="49"/>
      <c r="TIP279" s="49"/>
      <c r="TIR279" s="49"/>
      <c r="TIU279" s="49"/>
      <c r="TIX279" s="49"/>
      <c r="TJA279" s="49"/>
      <c r="TJD279" s="49"/>
      <c r="TJG279" s="49"/>
      <c r="TJJ279" s="49"/>
      <c r="TJM279" s="49"/>
      <c r="TJP279" s="49"/>
      <c r="TJR279" s="49"/>
      <c r="TKE279" s="49"/>
      <c r="TKF279" s="49"/>
      <c r="TKG279" s="49"/>
      <c r="TKH279" s="49"/>
      <c r="TKI279" s="49"/>
      <c r="TKJ279" s="49"/>
      <c r="TKK279" s="49"/>
      <c r="TKL279" s="49"/>
      <c r="TKM279" s="49"/>
      <c r="TKN279" s="49"/>
      <c r="TKO279" s="49"/>
      <c r="TKP279" s="49"/>
      <c r="TKQ279" s="49"/>
      <c r="TKR279" s="49"/>
      <c r="TKS279" s="49"/>
      <c r="TKT279" s="49"/>
      <c r="TKU279" s="49"/>
      <c r="TKV279" s="49"/>
      <c r="TKW279" s="49"/>
      <c r="TKX279" s="49"/>
      <c r="TKY279" s="49"/>
      <c r="TKZ279" s="49"/>
      <c r="TLA279" s="49"/>
      <c r="TLB279" s="49"/>
      <c r="TLC279" s="49"/>
      <c r="TLD279" s="49"/>
      <c r="TLE279" s="49"/>
      <c r="TLF279" s="49"/>
      <c r="TLG279" s="49"/>
      <c r="TLH279" s="49"/>
      <c r="TLI279" s="49"/>
      <c r="TLJ279" s="49"/>
      <c r="TLK279" s="49"/>
      <c r="TLL279" s="49"/>
      <c r="TLM279" s="49"/>
      <c r="TLN279" s="49"/>
      <c r="TLO279" s="49"/>
      <c r="TLP279" s="49"/>
      <c r="TLQ279" s="49"/>
      <c r="TLR279" s="49"/>
      <c r="TLU279" s="49"/>
      <c r="TLX279" s="49"/>
      <c r="TMA279" s="49"/>
      <c r="TMD279" s="49"/>
      <c r="TMG279" s="49"/>
      <c r="TMJ279" s="49"/>
      <c r="TMS279" s="49"/>
      <c r="TMV279" s="49"/>
      <c r="TMY279" s="49"/>
      <c r="TNB279" s="49"/>
      <c r="TNK279" s="49"/>
      <c r="TNQ279" s="49"/>
      <c r="TNT279" s="49"/>
      <c r="TNW279" s="49"/>
      <c r="TNZ279" s="49"/>
      <c r="TOF279" s="49"/>
      <c r="TOI279" s="49"/>
      <c r="TOO279" s="49"/>
      <c r="TOQ279" s="49"/>
      <c r="TOR279" s="49"/>
      <c r="TOT279" s="49"/>
      <c r="TPK279" s="49"/>
      <c r="TPP279" s="49"/>
      <c r="TPV279" s="49"/>
      <c r="TPY279" s="49"/>
      <c r="TQB279" s="49"/>
      <c r="TQJ279" s="49"/>
      <c r="TRF279" s="49"/>
      <c r="TRG279" s="49"/>
      <c r="TRH279" s="49"/>
      <c r="TRI279" s="49"/>
      <c r="TRJ279" s="49"/>
      <c r="TRK279" s="49"/>
      <c r="TSC279" s="49"/>
      <c r="TSD279" s="49"/>
      <c r="TSG279" s="49"/>
      <c r="TSJ279" s="49"/>
      <c r="TSL279" s="49"/>
      <c r="TSN279" s="49"/>
      <c r="TSQ279" s="49"/>
      <c r="TST279" s="49"/>
      <c r="TSW279" s="49"/>
      <c r="TSZ279" s="49"/>
      <c r="TTC279" s="49"/>
      <c r="TTF279" s="49"/>
      <c r="TTI279" s="49"/>
      <c r="TTL279" s="49"/>
      <c r="TTN279" s="49"/>
      <c r="TUA279" s="49"/>
      <c r="TUB279" s="49"/>
      <c r="TUC279" s="49"/>
      <c r="TUD279" s="49"/>
      <c r="TUE279" s="49"/>
      <c r="TUF279" s="49"/>
      <c r="TUG279" s="49"/>
      <c r="TUH279" s="49"/>
      <c r="TUI279" s="49"/>
      <c r="TUJ279" s="49"/>
      <c r="TUK279" s="49"/>
      <c r="TUL279" s="49"/>
      <c r="TUM279" s="49"/>
      <c r="TUN279" s="49"/>
      <c r="TUO279" s="49"/>
      <c r="TUP279" s="49"/>
      <c r="TUQ279" s="49"/>
      <c r="TUR279" s="49"/>
      <c r="TUS279" s="49"/>
      <c r="TUT279" s="49"/>
      <c r="TUU279" s="49"/>
      <c r="TUV279" s="49"/>
      <c r="TUW279" s="49"/>
      <c r="TUX279" s="49"/>
      <c r="TUY279" s="49"/>
      <c r="TUZ279" s="49"/>
      <c r="TVA279" s="49"/>
      <c r="TVB279" s="49"/>
      <c r="TVC279" s="49"/>
      <c r="TVD279" s="49"/>
      <c r="TVE279" s="49"/>
      <c r="TVF279" s="49"/>
      <c r="TVG279" s="49"/>
      <c r="TVH279" s="49"/>
      <c r="TVI279" s="49"/>
      <c r="TVJ279" s="49"/>
      <c r="TVK279" s="49"/>
      <c r="TVL279" s="49"/>
      <c r="TVM279" s="49"/>
      <c r="TVN279" s="49"/>
      <c r="TVQ279" s="49"/>
      <c r="TVT279" s="49"/>
      <c r="TVW279" s="49"/>
      <c r="TVZ279" s="49"/>
      <c r="TWC279" s="49"/>
      <c r="TWF279" s="49"/>
      <c r="TWO279" s="49"/>
      <c r="TWR279" s="49"/>
      <c r="TWU279" s="49"/>
      <c r="TWX279" s="49"/>
      <c r="TXG279" s="49"/>
      <c r="TXM279" s="49"/>
      <c r="TXP279" s="49"/>
      <c r="TXS279" s="49"/>
      <c r="TXV279" s="49"/>
      <c r="TYB279" s="49"/>
      <c r="TYE279" s="49"/>
      <c r="TYK279" s="49"/>
      <c r="TYM279" s="49"/>
      <c r="TYN279" s="49"/>
      <c r="TYP279" s="49"/>
      <c r="TZG279" s="49"/>
      <c r="TZL279" s="49"/>
      <c r="TZR279" s="49"/>
      <c r="TZU279" s="49"/>
      <c r="TZX279" s="49"/>
      <c r="UAF279" s="49"/>
      <c r="UBB279" s="49"/>
      <c r="UBC279" s="49"/>
      <c r="UBD279" s="49"/>
      <c r="UBE279" s="49"/>
      <c r="UBF279" s="49"/>
      <c r="UBG279" s="49"/>
      <c r="UBY279" s="49"/>
      <c r="UBZ279" s="49"/>
      <c r="UCC279" s="49"/>
      <c r="UCF279" s="49"/>
      <c r="UCH279" s="49"/>
      <c r="UCJ279" s="49"/>
      <c r="UCM279" s="49"/>
      <c r="UCP279" s="49"/>
      <c r="UCS279" s="49"/>
      <c r="UCV279" s="49"/>
      <c r="UCY279" s="49"/>
      <c r="UDB279" s="49"/>
      <c r="UDE279" s="49"/>
      <c r="UDH279" s="49"/>
      <c r="UDJ279" s="49"/>
      <c r="UDW279" s="49"/>
      <c r="UDX279" s="49"/>
      <c r="UDY279" s="49"/>
      <c r="UDZ279" s="49"/>
      <c r="UEA279" s="49"/>
      <c r="UEB279" s="49"/>
      <c r="UEC279" s="49"/>
      <c r="UED279" s="49"/>
      <c r="UEE279" s="49"/>
      <c r="UEF279" s="49"/>
      <c r="UEG279" s="49"/>
      <c r="UEH279" s="49"/>
      <c r="UEI279" s="49"/>
      <c r="UEJ279" s="49"/>
      <c r="UEK279" s="49"/>
      <c r="UEL279" s="49"/>
      <c r="UEM279" s="49"/>
      <c r="UEN279" s="49"/>
      <c r="UEO279" s="49"/>
      <c r="UEP279" s="49"/>
      <c r="UEQ279" s="49"/>
      <c r="UER279" s="49"/>
      <c r="UES279" s="49"/>
      <c r="UET279" s="49"/>
      <c r="UEU279" s="49"/>
      <c r="UEV279" s="49"/>
      <c r="UEW279" s="49"/>
      <c r="UEX279" s="49"/>
      <c r="UEY279" s="49"/>
      <c r="UEZ279" s="49"/>
      <c r="UFA279" s="49"/>
      <c r="UFB279" s="49"/>
      <c r="UFC279" s="49"/>
      <c r="UFD279" s="49"/>
      <c r="UFE279" s="49"/>
      <c r="UFF279" s="49"/>
      <c r="UFG279" s="49"/>
      <c r="UFH279" s="49"/>
      <c r="UFI279" s="49"/>
      <c r="UFJ279" s="49"/>
      <c r="UFM279" s="49"/>
      <c r="UFP279" s="49"/>
      <c r="UFS279" s="49"/>
      <c r="UFV279" s="49"/>
      <c r="UFY279" s="49"/>
      <c r="UGB279" s="49"/>
      <c r="UGK279" s="49"/>
      <c r="UGN279" s="49"/>
      <c r="UGQ279" s="49"/>
      <c r="UGT279" s="49"/>
      <c r="UHC279" s="49"/>
      <c r="UHI279" s="49"/>
      <c r="UHL279" s="49"/>
      <c r="UHO279" s="49"/>
      <c r="UHR279" s="49"/>
      <c r="UHX279" s="49"/>
      <c r="UIA279" s="49"/>
      <c r="UIG279" s="49"/>
      <c r="UII279" s="49"/>
      <c r="UIJ279" s="49"/>
      <c r="UIL279" s="49"/>
      <c r="UJC279" s="49"/>
      <c r="UJH279" s="49"/>
      <c r="UJN279" s="49"/>
      <c r="UJQ279" s="49"/>
      <c r="UJT279" s="49"/>
      <c r="UKB279" s="49"/>
      <c r="UKX279" s="49"/>
      <c r="UKY279" s="49"/>
      <c r="UKZ279" s="49"/>
      <c r="ULA279" s="49"/>
      <c r="ULB279" s="49"/>
      <c r="ULC279" s="49"/>
      <c r="ULU279" s="49"/>
      <c r="ULV279" s="49"/>
      <c r="ULY279" s="49"/>
      <c r="UMB279" s="49"/>
      <c r="UMD279" s="49"/>
      <c r="UMF279" s="49"/>
      <c r="UMI279" s="49"/>
      <c r="UML279" s="49"/>
      <c r="UMO279" s="49"/>
      <c r="UMR279" s="49"/>
      <c r="UMU279" s="49"/>
      <c r="UMX279" s="49"/>
      <c r="UNA279" s="49"/>
      <c r="UND279" s="49"/>
      <c r="UNF279" s="49"/>
      <c r="UNS279" s="49"/>
      <c r="UNT279" s="49"/>
      <c r="UNU279" s="49"/>
      <c r="UNV279" s="49"/>
      <c r="UNW279" s="49"/>
      <c r="UNX279" s="49"/>
      <c r="UNY279" s="49"/>
      <c r="UNZ279" s="49"/>
      <c r="UOA279" s="49"/>
      <c r="UOB279" s="49"/>
      <c r="UOC279" s="49"/>
      <c r="UOD279" s="49"/>
      <c r="UOE279" s="49"/>
      <c r="UOF279" s="49"/>
      <c r="UOG279" s="49"/>
      <c r="UOH279" s="49"/>
      <c r="UOI279" s="49"/>
      <c r="UOJ279" s="49"/>
      <c r="UOK279" s="49"/>
      <c r="UOL279" s="49"/>
      <c r="UOM279" s="49"/>
      <c r="UON279" s="49"/>
      <c r="UOO279" s="49"/>
      <c r="UOP279" s="49"/>
      <c r="UOQ279" s="49"/>
      <c r="UOR279" s="49"/>
      <c r="UOS279" s="49"/>
      <c r="UOT279" s="49"/>
      <c r="UOU279" s="49"/>
      <c r="UOV279" s="49"/>
      <c r="UOW279" s="49"/>
      <c r="UOX279" s="49"/>
      <c r="UOY279" s="49"/>
      <c r="UOZ279" s="49"/>
      <c r="UPA279" s="49"/>
      <c r="UPB279" s="49"/>
      <c r="UPC279" s="49"/>
      <c r="UPD279" s="49"/>
      <c r="UPE279" s="49"/>
      <c r="UPF279" s="49"/>
      <c r="UPI279" s="49"/>
      <c r="UPL279" s="49"/>
      <c r="UPO279" s="49"/>
      <c r="UPR279" s="49"/>
      <c r="UPU279" s="49"/>
      <c r="UPX279" s="49"/>
      <c r="UQG279" s="49"/>
      <c r="UQJ279" s="49"/>
      <c r="UQM279" s="49"/>
      <c r="UQP279" s="49"/>
      <c r="UQY279" s="49"/>
      <c r="URE279" s="49"/>
      <c r="URH279" s="49"/>
      <c r="URK279" s="49"/>
      <c r="URN279" s="49"/>
      <c r="URT279" s="49"/>
      <c r="URW279" s="49"/>
      <c r="USC279" s="49"/>
      <c r="USE279" s="49"/>
      <c r="USF279" s="49"/>
      <c r="USH279" s="49"/>
      <c r="USY279" s="49"/>
      <c r="UTD279" s="49"/>
      <c r="UTJ279" s="49"/>
      <c r="UTM279" s="49"/>
      <c r="UTP279" s="49"/>
      <c r="UTX279" s="49"/>
      <c r="UUT279" s="49"/>
      <c r="UUU279" s="49"/>
      <c r="UUV279" s="49"/>
      <c r="UUW279" s="49"/>
      <c r="UUX279" s="49"/>
      <c r="UUY279" s="49"/>
      <c r="UVQ279" s="49"/>
      <c r="UVR279" s="49"/>
      <c r="UVU279" s="49"/>
      <c r="UVX279" s="49"/>
      <c r="UVZ279" s="49"/>
      <c r="UWB279" s="49"/>
      <c r="UWE279" s="49"/>
      <c r="UWH279" s="49"/>
      <c r="UWK279" s="49"/>
      <c r="UWN279" s="49"/>
      <c r="UWQ279" s="49"/>
      <c r="UWT279" s="49"/>
      <c r="UWW279" s="49"/>
      <c r="UWZ279" s="49"/>
      <c r="UXB279" s="49"/>
      <c r="UXO279" s="49"/>
      <c r="UXP279" s="49"/>
      <c r="UXQ279" s="49"/>
      <c r="UXR279" s="49"/>
      <c r="UXS279" s="49"/>
      <c r="UXT279" s="49"/>
      <c r="UXU279" s="49"/>
      <c r="UXV279" s="49"/>
      <c r="UXW279" s="49"/>
      <c r="UXX279" s="49"/>
      <c r="UXY279" s="49"/>
      <c r="UXZ279" s="49"/>
      <c r="UYA279" s="49"/>
      <c r="UYB279" s="49"/>
      <c r="UYC279" s="49"/>
      <c r="UYD279" s="49"/>
      <c r="UYE279" s="49"/>
      <c r="UYF279" s="49"/>
      <c r="UYG279" s="49"/>
      <c r="UYH279" s="49"/>
      <c r="UYI279" s="49"/>
      <c r="UYJ279" s="49"/>
      <c r="UYK279" s="49"/>
      <c r="UYL279" s="49"/>
      <c r="UYM279" s="49"/>
      <c r="UYN279" s="49"/>
      <c r="UYO279" s="49"/>
      <c r="UYP279" s="49"/>
      <c r="UYQ279" s="49"/>
      <c r="UYR279" s="49"/>
      <c r="UYS279" s="49"/>
      <c r="UYT279" s="49"/>
      <c r="UYU279" s="49"/>
      <c r="UYV279" s="49"/>
      <c r="UYW279" s="49"/>
      <c r="UYX279" s="49"/>
      <c r="UYY279" s="49"/>
      <c r="UYZ279" s="49"/>
      <c r="UZA279" s="49"/>
      <c r="UZB279" s="49"/>
      <c r="UZE279" s="49"/>
      <c r="UZH279" s="49"/>
      <c r="UZK279" s="49"/>
      <c r="UZN279" s="49"/>
      <c r="UZQ279" s="49"/>
      <c r="UZT279" s="49"/>
      <c r="VAC279" s="49"/>
      <c r="VAF279" s="49"/>
      <c r="VAI279" s="49"/>
      <c r="VAL279" s="49"/>
      <c r="VAU279" s="49"/>
      <c r="VBA279" s="49"/>
      <c r="VBD279" s="49"/>
      <c r="VBG279" s="49"/>
      <c r="VBJ279" s="49"/>
      <c r="VBP279" s="49"/>
      <c r="VBS279" s="49"/>
      <c r="VBY279" s="49"/>
      <c r="VCA279" s="49"/>
      <c r="VCB279" s="49"/>
      <c r="VCD279" s="49"/>
      <c r="VCU279" s="49"/>
      <c r="VCZ279" s="49"/>
      <c r="VDF279" s="49"/>
      <c r="VDI279" s="49"/>
      <c r="VDL279" s="49"/>
      <c r="VDT279" s="49"/>
      <c r="VEP279" s="49"/>
      <c r="VEQ279" s="49"/>
      <c r="VER279" s="49"/>
      <c r="VES279" s="49"/>
      <c r="VET279" s="49"/>
      <c r="VEU279" s="49"/>
      <c r="VFM279" s="49"/>
      <c r="VFN279" s="49"/>
      <c r="VFQ279" s="49"/>
      <c r="VFT279" s="49"/>
      <c r="VFV279" s="49"/>
      <c r="VFX279" s="49"/>
      <c r="VGA279" s="49"/>
      <c r="VGD279" s="49"/>
      <c r="VGG279" s="49"/>
      <c r="VGJ279" s="49"/>
      <c r="VGM279" s="49"/>
      <c r="VGP279" s="49"/>
      <c r="VGS279" s="49"/>
      <c r="VGV279" s="49"/>
      <c r="VGX279" s="49"/>
      <c r="VHK279" s="49"/>
      <c r="VHL279" s="49"/>
      <c r="VHM279" s="49"/>
      <c r="VHN279" s="49"/>
      <c r="VHO279" s="49"/>
      <c r="VHP279" s="49"/>
      <c r="VHQ279" s="49"/>
      <c r="VHR279" s="49"/>
      <c r="VHS279" s="49"/>
      <c r="VHT279" s="49"/>
      <c r="VHU279" s="49"/>
      <c r="VHV279" s="49"/>
      <c r="VHW279" s="49"/>
      <c r="VHX279" s="49"/>
      <c r="VHY279" s="49"/>
      <c r="VHZ279" s="49"/>
      <c r="VIA279" s="49"/>
      <c r="VIB279" s="49"/>
      <c r="VIC279" s="49"/>
      <c r="VID279" s="49"/>
      <c r="VIE279" s="49"/>
      <c r="VIF279" s="49"/>
      <c r="VIG279" s="49"/>
      <c r="VIH279" s="49"/>
      <c r="VII279" s="49"/>
      <c r="VIJ279" s="49"/>
      <c r="VIK279" s="49"/>
      <c r="VIL279" s="49"/>
      <c r="VIM279" s="49"/>
      <c r="VIN279" s="49"/>
      <c r="VIO279" s="49"/>
      <c r="VIP279" s="49"/>
      <c r="VIQ279" s="49"/>
      <c r="VIR279" s="49"/>
      <c r="VIS279" s="49"/>
      <c r="VIT279" s="49"/>
      <c r="VIU279" s="49"/>
      <c r="VIV279" s="49"/>
      <c r="VIW279" s="49"/>
      <c r="VIX279" s="49"/>
      <c r="VJA279" s="49"/>
      <c r="VJD279" s="49"/>
      <c r="VJG279" s="49"/>
      <c r="VJJ279" s="49"/>
      <c r="VJM279" s="49"/>
      <c r="VJP279" s="49"/>
      <c r="VJY279" s="49"/>
      <c r="VKB279" s="49"/>
      <c r="VKE279" s="49"/>
      <c r="VKH279" s="49"/>
      <c r="VKQ279" s="49"/>
      <c r="VKW279" s="49"/>
      <c r="VKZ279" s="49"/>
      <c r="VLC279" s="49"/>
      <c r="VLF279" s="49"/>
      <c r="VLL279" s="49"/>
      <c r="VLO279" s="49"/>
      <c r="VLU279" s="49"/>
      <c r="VLW279" s="49"/>
      <c r="VLX279" s="49"/>
      <c r="VLZ279" s="49"/>
      <c r="VMQ279" s="49"/>
      <c r="VMV279" s="49"/>
      <c r="VNB279" s="49"/>
      <c r="VNE279" s="49"/>
      <c r="VNH279" s="49"/>
      <c r="VNP279" s="49"/>
      <c r="VOL279" s="49"/>
      <c r="VOM279" s="49"/>
      <c r="VON279" s="49"/>
      <c r="VOO279" s="49"/>
      <c r="VOP279" s="49"/>
      <c r="VOQ279" s="49"/>
      <c r="VPI279" s="49"/>
      <c r="VPJ279" s="49"/>
      <c r="VPM279" s="49"/>
      <c r="VPP279" s="49"/>
      <c r="VPR279" s="49"/>
      <c r="VPT279" s="49"/>
      <c r="VPW279" s="49"/>
      <c r="VPZ279" s="49"/>
      <c r="VQC279" s="49"/>
      <c r="VQF279" s="49"/>
      <c r="VQI279" s="49"/>
      <c r="VQL279" s="49"/>
      <c r="VQO279" s="49"/>
      <c r="VQR279" s="49"/>
      <c r="VQT279" s="49"/>
      <c r="VRG279" s="49"/>
      <c r="VRH279" s="49"/>
      <c r="VRI279" s="49"/>
      <c r="VRJ279" s="49"/>
      <c r="VRK279" s="49"/>
      <c r="VRL279" s="49"/>
      <c r="VRM279" s="49"/>
      <c r="VRN279" s="49"/>
      <c r="VRO279" s="49"/>
      <c r="VRP279" s="49"/>
      <c r="VRQ279" s="49"/>
      <c r="VRR279" s="49"/>
      <c r="VRS279" s="49"/>
      <c r="VRT279" s="49"/>
      <c r="VRU279" s="49"/>
      <c r="VRV279" s="49"/>
      <c r="VRW279" s="49"/>
      <c r="VRX279" s="49"/>
      <c r="VRY279" s="49"/>
      <c r="VRZ279" s="49"/>
      <c r="VSA279" s="49"/>
      <c r="VSB279" s="49"/>
      <c r="VSC279" s="49"/>
      <c r="VSD279" s="49"/>
      <c r="VSE279" s="49"/>
      <c r="VSF279" s="49"/>
      <c r="VSG279" s="49"/>
      <c r="VSH279" s="49"/>
      <c r="VSI279" s="49"/>
      <c r="VSJ279" s="49"/>
      <c r="VSK279" s="49"/>
      <c r="VSL279" s="49"/>
      <c r="VSM279" s="49"/>
      <c r="VSN279" s="49"/>
      <c r="VSO279" s="49"/>
      <c r="VSP279" s="49"/>
      <c r="VSQ279" s="49"/>
      <c r="VSR279" s="49"/>
      <c r="VSS279" s="49"/>
      <c r="VST279" s="49"/>
      <c r="VSW279" s="49"/>
      <c r="VSZ279" s="49"/>
      <c r="VTC279" s="49"/>
      <c r="VTF279" s="49"/>
      <c r="VTI279" s="49"/>
      <c r="VTL279" s="49"/>
      <c r="VTU279" s="49"/>
      <c r="VTX279" s="49"/>
      <c r="VUA279" s="49"/>
      <c r="VUD279" s="49"/>
      <c r="VUM279" s="49"/>
      <c r="VUS279" s="49"/>
      <c r="VUV279" s="49"/>
      <c r="VUY279" s="49"/>
      <c r="VVB279" s="49"/>
      <c r="VVH279" s="49"/>
      <c r="VVK279" s="49"/>
      <c r="VVQ279" s="49"/>
      <c r="VVS279" s="49"/>
      <c r="VVT279" s="49"/>
      <c r="VVV279" s="49"/>
      <c r="VWM279" s="49"/>
      <c r="VWR279" s="49"/>
      <c r="VWX279" s="49"/>
      <c r="VXA279" s="49"/>
      <c r="VXD279" s="49"/>
      <c r="VXL279" s="49"/>
      <c r="VYH279" s="49"/>
      <c r="VYI279" s="49"/>
      <c r="VYJ279" s="49"/>
      <c r="VYK279" s="49"/>
      <c r="VYL279" s="49"/>
      <c r="VYM279" s="49"/>
      <c r="VZE279" s="49"/>
      <c r="VZF279" s="49"/>
      <c r="VZI279" s="49"/>
      <c r="VZL279" s="49"/>
      <c r="VZN279" s="49"/>
      <c r="VZP279" s="49"/>
      <c r="VZS279" s="49"/>
      <c r="VZV279" s="49"/>
      <c r="VZY279" s="49"/>
      <c r="WAB279" s="49"/>
      <c r="WAE279" s="49"/>
      <c r="WAH279" s="49"/>
      <c r="WAK279" s="49"/>
      <c r="WAN279" s="49"/>
      <c r="WAP279" s="49"/>
      <c r="WBC279" s="49"/>
      <c r="WBD279" s="49"/>
      <c r="WBE279" s="49"/>
      <c r="WBF279" s="49"/>
      <c r="WBG279" s="49"/>
      <c r="WBH279" s="49"/>
      <c r="WBI279" s="49"/>
      <c r="WBJ279" s="49"/>
      <c r="WBK279" s="49"/>
      <c r="WBL279" s="49"/>
      <c r="WBM279" s="49"/>
      <c r="WBN279" s="49"/>
      <c r="WBO279" s="49"/>
      <c r="WBP279" s="49"/>
      <c r="WBQ279" s="49"/>
      <c r="WBR279" s="49"/>
      <c r="WBS279" s="49"/>
      <c r="WBT279" s="49"/>
      <c r="WBU279" s="49"/>
      <c r="WBV279" s="49"/>
      <c r="WBW279" s="49"/>
      <c r="WBX279" s="49"/>
      <c r="WBY279" s="49"/>
      <c r="WBZ279" s="49"/>
      <c r="WCA279" s="49"/>
      <c r="WCB279" s="49"/>
      <c r="WCC279" s="49"/>
      <c r="WCD279" s="49"/>
      <c r="WCE279" s="49"/>
      <c r="WCF279" s="49"/>
      <c r="WCG279" s="49"/>
      <c r="WCH279" s="49"/>
      <c r="WCI279" s="49"/>
      <c r="WCJ279" s="49"/>
      <c r="WCK279" s="49"/>
      <c r="WCL279" s="49"/>
      <c r="WCM279" s="49"/>
      <c r="WCN279" s="49"/>
      <c r="WCO279" s="49"/>
      <c r="WCP279" s="49"/>
      <c r="WCS279" s="49"/>
      <c r="WCV279" s="49"/>
      <c r="WCY279" s="49"/>
      <c r="WDB279" s="49"/>
      <c r="WDE279" s="49"/>
      <c r="WDH279" s="49"/>
      <c r="WDQ279" s="49"/>
      <c r="WDT279" s="49"/>
      <c r="WDW279" s="49"/>
      <c r="WDZ279" s="49"/>
      <c r="WEI279" s="49"/>
      <c r="WEO279" s="49"/>
      <c r="WER279" s="49"/>
      <c r="WEU279" s="49"/>
      <c r="WEX279" s="49"/>
      <c r="WFD279" s="49"/>
      <c r="WFG279" s="49"/>
      <c r="WFM279" s="49"/>
      <c r="WFO279" s="49"/>
      <c r="WFP279" s="49"/>
      <c r="WFR279" s="49"/>
      <c r="WGI279" s="49"/>
      <c r="WGN279" s="49"/>
      <c r="WGT279" s="49"/>
      <c r="WGW279" s="49"/>
      <c r="WGZ279" s="49"/>
      <c r="WHH279" s="49"/>
      <c r="WID279" s="49"/>
      <c r="WIE279" s="49"/>
      <c r="WIF279" s="49"/>
      <c r="WIG279" s="49"/>
      <c r="WIH279" s="49"/>
      <c r="WII279" s="49"/>
      <c r="WJA279" s="49"/>
      <c r="WJB279" s="49"/>
      <c r="WJE279" s="49"/>
      <c r="WJH279" s="49"/>
      <c r="WJJ279" s="49"/>
      <c r="WJL279" s="49"/>
      <c r="WJO279" s="49"/>
      <c r="WJR279" s="49"/>
      <c r="WJU279" s="49"/>
      <c r="WJX279" s="49"/>
      <c r="WKA279" s="49"/>
      <c r="WKD279" s="49"/>
      <c r="WKG279" s="49"/>
      <c r="WKJ279" s="49"/>
      <c r="WKL279" s="49"/>
      <c r="WKY279" s="49"/>
      <c r="WKZ279" s="49"/>
      <c r="WLA279" s="49"/>
      <c r="WLB279" s="49"/>
      <c r="WLC279" s="49"/>
      <c r="WLD279" s="49"/>
      <c r="WLE279" s="49"/>
      <c r="WLF279" s="49"/>
      <c r="WLG279" s="49"/>
      <c r="WLH279" s="49"/>
      <c r="WLI279" s="49"/>
      <c r="WLJ279" s="49"/>
      <c r="WLK279" s="49"/>
      <c r="WLL279" s="49"/>
      <c r="WLM279" s="49"/>
      <c r="WLN279" s="49"/>
      <c r="WLO279" s="49"/>
      <c r="WLP279" s="49"/>
      <c r="WLQ279" s="49"/>
      <c r="WLR279" s="49"/>
      <c r="WLS279" s="49"/>
      <c r="WLT279" s="49"/>
      <c r="WLU279" s="49"/>
      <c r="WLV279" s="49"/>
      <c r="WLW279" s="49"/>
      <c r="WLX279" s="49"/>
      <c r="WLY279" s="49"/>
      <c r="WLZ279" s="49"/>
      <c r="WMA279" s="49"/>
      <c r="WMB279" s="49"/>
      <c r="WMC279" s="49"/>
      <c r="WMD279" s="49"/>
      <c r="WME279" s="49"/>
      <c r="WMF279" s="49"/>
      <c r="WMG279" s="49"/>
      <c r="WMH279" s="49"/>
      <c r="WMI279" s="49"/>
      <c r="WMJ279" s="49"/>
      <c r="WMK279" s="49"/>
      <c r="WML279" s="49"/>
      <c r="WMO279" s="49"/>
      <c r="WMR279" s="49"/>
      <c r="WMU279" s="49"/>
      <c r="WMX279" s="49"/>
      <c r="WNA279" s="49"/>
      <c r="WND279" s="49"/>
      <c r="WNM279" s="49"/>
      <c r="WNP279" s="49"/>
      <c r="WNS279" s="49"/>
      <c r="WNV279" s="49"/>
      <c r="WOE279" s="49"/>
      <c r="WOK279" s="49"/>
      <c r="WON279" s="49"/>
      <c r="WOQ279" s="49"/>
      <c r="WOT279" s="49"/>
      <c r="WOZ279" s="49"/>
      <c r="WPC279" s="49"/>
      <c r="WPI279" s="49"/>
      <c r="WPK279" s="49"/>
      <c r="WPL279" s="49"/>
      <c r="WPN279" s="49"/>
      <c r="WQE279" s="49"/>
      <c r="WQJ279" s="49"/>
      <c r="WQP279" s="49"/>
      <c r="WQS279" s="49"/>
      <c r="WQV279" s="49"/>
      <c r="WRD279" s="49"/>
      <c r="WRZ279" s="49"/>
      <c r="WSA279" s="49"/>
      <c r="WSB279" s="49"/>
      <c r="WSC279" s="49"/>
      <c r="WSD279" s="49"/>
      <c r="WSE279" s="49"/>
      <c r="WSW279" s="49"/>
      <c r="WSX279" s="49"/>
      <c r="WTA279" s="49"/>
      <c r="WTD279" s="49"/>
      <c r="WTF279" s="49"/>
      <c r="WTH279" s="49"/>
      <c r="WTK279" s="49"/>
      <c r="WTN279" s="49"/>
      <c r="WTQ279" s="49"/>
      <c r="WTT279" s="49"/>
      <c r="WTW279" s="49"/>
      <c r="WTZ279" s="49"/>
      <c r="WUC279" s="49"/>
      <c r="WUF279" s="49"/>
      <c r="WUH279" s="49"/>
      <c r="WUU279" s="49"/>
      <c r="WUV279" s="49"/>
      <c r="WUW279" s="49"/>
      <c r="WUX279" s="49"/>
      <c r="WUY279" s="49"/>
      <c r="WUZ279" s="49"/>
      <c r="WVA279" s="49"/>
      <c r="WVB279" s="49"/>
      <c r="WVC279" s="49"/>
      <c r="WVD279" s="49"/>
      <c r="WVE279" s="49"/>
      <c r="WVF279" s="49"/>
      <c r="WVG279" s="49"/>
      <c r="WVH279" s="49"/>
      <c r="WVI279" s="49"/>
      <c r="WVJ279" s="49"/>
      <c r="WVK279" s="49"/>
      <c r="WVL279" s="49"/>
      <c r="WVM279" s="49"/>
      <c r="WVN279" s="49"/>
      <c r="WVO279" s="49"/>
      <c r="WVP279" s="49"/>
      <c r="WVQ279" s="49"/>
      <c r="WVR279" s="49"/>
      <c r="WVS279" s="49"/>
      <c r="WVT279" s="49"/>
      <c r="WVU279" s="49"/>
      <c r="WVV279" s="49"/>
      <c r="WVW279" s="49"/>
      <c r="WVX279" s="49"/>
      <c r="WVY279" s="49"/>
      <c r="WVZ279" s="49"/>
      <c r="WWA279" s="49"/>
      <c r="WWB279" s="49"/>
      <c r="WWC279" s="49"/>
      <c r="WWD279" s="49"/>
      <c r="WWE279" s="49"/>
      <c r="WWF279" s="49"/>
      <c r="WWG279" s="49"/>
      <c r="WWH279" s="49"/>
      <c r="WWI279" s="49"/>
      <c r="WWJ279" s="49"/>
      <c r="WWK279" s="49"/>
      <c r="WWL279" s="49"/>
      <c r="WWM279" s="49"/>
      <c r="WWN279" s="49"/>
      <c r="WWO279" s="49"/>
      <c r="WWP279" s="49"/>
      <c r="WWQ279" s="49"/>
      <c r="WWR279" s="49"/>
      <c r="WWS279" s="49"/>
      <c r="WWT279" s="49"/>
      <c r="WWU279" s="49"/>
      <c r="WWV279" s="49"/>
      <c r="WWW279" s="49"/>
      <c r="WWX279" s="49"/>
      <c r="WWY279" s="49"/>
      <c r="WWZ279" s="49"/>
      <c r="WXA279" s="49"/>
      <c r="WXB279" s="49"/>
      <c r="WXC279" s="49"/>
      <c r="WXD279" s="49"/>
      <c r="WXE279" s="49"/>
      <c r="WXF279" s="49"/>
      <c r="WXG279" s="49"/>
      <c r="WXH279" s="49"/>
      <c r="WXI279" s="49"/>
      <c r="WXJ279" s="49"/>
      <c r="WXK279" s="49"/>
      <c r="WXL279" s="49"/>
      <c r="WXM279" s="49"/>
      <c r="WXN279" s="49"/>
      <c r="WXO279" s="49"/>
      <c r="WXP279" s="49"/>
      <c r="WXQ279" s="49"/>
      <c r="WXR279" s="49"/>
      <c r="WXS279" s="49"/>
      <c r="WXT279" s="49"/>
      <c r="WXU279" s="49"/>
      <c r="WXV279" s="49"/>
      <c r="WXW279" s="49"/>
      <c r="WXX279" s="49"/>
      <c r="WXY279" s="49"/>
      <c r="WXZ279" s="49"/>
      <c r="WYA279" s="49"/>
      <c r="WYB279" s="49"/>
      <c r="WYC279" s="49"/>
      <c r="WYD279" s="49"/>
      <c r="WYE279" s="49"/>
      <c r="WYF279" s="49"/>
      <c r="WYG279" s="49"/>
      <c r="WYH279" s="49"/>
      <c r="WYI279" s="49"/>
      <c r="WYJ279" s="49"/>
      <c r="WYK279" s="49"/>
      <c r="WYL279" s="49"/>
      <c r="WYM279" s="49"/>
      <c r="WYN279" s="49"/>
      <c r="WYO279" s="49"/>
      <c r="WYP279" s="49"/>
      <c r="WYQ279" s="49"/>
      <c r="WYR279" s="49"/>
      <c r="WYS279" s="49"/>
      <c r="WYT279" s="49"/>
      <c r="WYU279" s="49"/>
      <c r="WYV279" s="49"/>
      <c r="WYW279" s="49"/>
      <c r="WYX279" s="49"/>
      <c r="WYY279" s="49"/>
      <c r="WYZ279" s="49"/>
      <c r="WZA279" s="49"/>
      <c r="WZB279" s="49"/>
      <c r="WZC279" s="49"/>
      <c r="WZD279" s="49"/>
      <c r="WZE279" s="49"/>
      <c r="WZF279" s="49"/>
      <c r="WZG279" s="49"/>
      <c r="WZH279" s="49"/>
      <c r="WZI279" s="49"/>
      <c r="WZJ279" s="49"/>
      <c r="WZK279" s="49"/>
      <c r="WZL279" s="49"/>
      <c r="WZM279" s="49"/>
      <c r="WZN279" s="49"/>
      <c r="WZO279" s="49"/>
      <c r="WZP279" s="49"/>
      <c r="WZQ279" s="49"/>
      <c r="WZR279" s="49"/>
      <c r="WZS279" s="49"/>
      <c r="WZT279" s="49"/>
      <c r="WZU279" s="49"/>
      <c r="WZV279" s="49"/>
      <c r="WZW279" s="49"/>
      <c r="WZX279" s="49"/>
      <c r="WZY279" s="49"/>
      <c r="WZZ279" s="49"/>
      <c r="XAA279" s="49"/>
      <c r="XAB279" s="49"/>
      <c r="XAC279" s="49"/>
      <c r="XAD279" s="49"/>
      <c r="XAE279" s="49"/>
      <c r="XAF279" s="49"/>
      <c r="XAG279" s="49"/>
      <c r="XAH279" s="49"/>
      <c r="XAI279" s="49"/>
      <c r="XAJ279" s="49"/>
      <c r="XAK279" s="49"/>
      <c r="XAL279" s="49"/>
      <c r="XAM279" s="49"/>
      <c r="XAN279" s="49"/>
      <c r="XAO279" s="49"/>
      <c r="XAP279" s="49"/>
      <c r="XAQ279" s="49"/>
      <c r="XAR279" s="49"/>
      <c r="XAS279" s="49"/>
      <c r="XAT279" s="49"/>
      <c r="XAU279" s="49"/>
      <c r="XAV279" s="49"/>
      <c r="XAW279" s="49"/>
      <c r="XAX279" s="49"/>
      <c r="XAY279" s="49"/>
      <c r="XAZ279" s="49"/>
      <c r="XBA279" s="49"/>
      <c r="XBB279" s="49"/>
      <c r="XBC279" s="49"/>
      <c r="XBD279" s="49"/>
      <c r="XBE279" s="49"/>
      <c r="XBF279" s="49"/>
      <c r="XBG279" s="49"/>
      <c r="XBH279" s="49"/>
      <c r="XBI279" s="49"/>
      <c r="XBJ279" s="49"/>
      <c r="XBK279" s="49"/>
      <c r="XBL279" s="49"/>
      <c r="XBM279" s="49"/>
      <c r="XBN279" s="49"/>
      <c r="XBO279" s="49"/>
      <c r="XBP279" s="49"/>
      <c r="XBQ279" s="49"/>
      <c r="XBR279" s="49"/>
      <c r="XBS279" s="49"/>
      <c r="XBT279" s="49"/>
      <c r="XBU279" s="49"/>
      <c r="XBV279" s="49"/>
      <c r="XBW279" s="49"/>
      <c r="XBX279" s="49"/>
      <c r="XBY279" s="49"/>
      <c r="XBZ279" s="49"/>
      <c r="XCA279" s="49"/>
      <c r="XCB279" s="49"/>
      <c r="XCC279" s="49"/>
      <c r="XCD279" s="49"/>
      <c r="XCE279" s="49"/>
      <c r="XCF279" s="49"/>
      <c r="XCG279" s="49"/>
      <c r="XCH279" s="49"/>
      <c r="XCI279" s="49"/>
      <c r="XCJ279" s="49"/>
      <c r="XCK279" s="49"/>
      <c r="XCL279" s="49"/>
      <c r="XCM279" s="49"/>
      <c r="XCN279" s="49"/>
      <c r="XCO279" s="49"/>
      <c r="XCP279" s="49"/>
      <c r="XCQ279" s="49"/>
      <c r="XCR279" s="49"/>
      <c r="XCS279" s="49"/>
      <c r="XCT279" s="49"/>
      <c r="XCU279" s="49"/>
      <c r="XCV279" s="49"/>
      <c r="XCW279" s="49"/>
      <c r="XCX279" s="49"/>
      <c r="XCY279" s="49"/>
      <c r="XCZ279" s="49"/>
      <c r="XDA279" s="49"/>
      <c r="XDB279" s="49"/>
      <c r="XDC279" s="49"/>
      <c r="XDD279" s="49"/>
      <c r="XDE279" s="49"/>
      <c r="XDF279" s="49"/>
      <c r="XDG279" s="49"/>
      <c r="XDH279" s="49"/>
      <c r="XDI279" s="49"/>
      <c r="XDJ279" s="49"/>
      <c r="XDK279" s="49"/>
      <c r="XDL279" s="49"/>
      <c r="XDM279" s="49"/>
      <c r="XDN279" s="49"/>
      <c r="XDO279" s="49"/>
      <c r="XDP279" s="49"/>
      <c r="XDQ279" s="49"/>
      <c r="XDR279" s="49"/>
      <c r="XDS279" s="49"/>
      <c r="XDT279" s="49"/>
      <c r="XDU279" s="49"/>
      <c r="XDV279" s="49"/>
      <c r="XDW279" s="49"/>
      <c r="XDX279" s="49"/>
      <c r="XDY279" s="49"/>
      <c r="XDZ279" s="49"/>
      <c r="XEA279" s="49"/>
      <c r="XEB279" s="49"/>
      <c r="XEC279" s="49"/>
      <c r="XED279" s="49"/>
      <c r="XEE279" s="49"/>
      <c r="XEF279" s="49"/>
      <c r="XEG279" s="49"/>
      <c r="XEH279" s="49"/>
      <c r="XEI279" s="49"/>
      <c r="XEJ279" s="49"/>
      <c r="XEK279" s="49"/>
      <c r="XEL279" s="49"/>
      <c r="XEM279" s="49"/>
      <c r="XEN279" s="49"/>
      <c r="XEO279" s="49"/>
      <c r="XEP279" s="49"/>
      <c r="XEQ279" s="49"/>
      <c r="XER279" s="49"/>
      <c r="XES279" s="49"/>
      <c r="XET279" s="49"/>
      <c r="XEU279" s="49"/>
      <c r="XEV279" s="49"/>
      <c r="XEW279" s="49"/>
      <c r="XEX279" s="49"/>
      <c r="XEY279" s="49"/>
      <c r="XEZ279" s="49"/>
      <c r="XFA279" s="49"/>
      <c r="XFB279" s="49"/>
      <c r="XFC279" s="49"/>
      <c r="XFD279" s="49"/>
    </row>
    <row r="280" spans="1:16384" s="45" customFormat="1" ht="21.75" hidden="1" customHeight="1">
      <c r="A280" s="8" t="s">
        <v>277</v>
      </c>
      <c r="B280" s="44" t="s">
        <v>325</v>
      </c>
      <c r="C280" s="53"/>
      <c r="D280" s="59"/>
      <c r="E280" s="60"/>
    </row>
    <row r="281" spans="1:16384" s="45" customFormat="1" ht="20.25" hidden="1" customHeight="1">
      <c r="A281" s="26" t="s">
        <v>278</v>
      </c>
      <c r="B281" s="44" t="s">
        <v>330</v>
      </c>
      <c r="C281" s="53"/>
      <c r="D281" s="59"/>
      <c r="E281" s="60"/>
    </row>
    <row r="282" spans="1:16384" s="45" customFormat="1" ht="21.75" hidden="1" customHeight="1">
      <c r="A282" s="4" t="s">
        <v>279</v>
      </c>
      <c r="B282" s="44" t="s">
        <v>325</v>
      </c>
      <c r="C282" s="54"/>
      <c r="D282" s="59"/>
      <c r="E282" s="60"/>
    </row>
    <row r="283" spans="1:16384" s="45" customFormat="1" ht="21.75" hidden="1" customHeight="1">
      <c r="A283" s="8" t="s">
        <v>280</v>
      </c>
      <c r="B283" s="44" t="s">
        <v>325</v>
      </c>
      <c r="C283" s="53"/>
      <c r="D283" s="59"/>
      <c r="E283" s="60"/>
    </row>
    <row r="284" spans="1:16384" s="45" customFormat="1" ht="20.25" hidden="1" customHeight="1">
      <c r="A284" s="8" t="s">
        <v>281</v>
      </c>
      <c r="B284" s="44" t="s">
        <v>333</v>
      </c>
      <c r="C284" s="53"/>
      <c r="D284" s="59"/>
      <c r="E284" s="60"/>
    </row>
    <row r="285" spans="1:16384" s="45" customFormat="1" ht="18" customHeight="1">
      <c r="A285" s="10" t="s">
        <v>140</v>
      </c>
      <c r="B285" s="111" t="s">
        <v>325</v>
      </c>
      <c r="C285" s="112">
        <v>65</v>
      </c>
      <c r="D285" s="113">
        <v>8000</v>
      </c>
      <c r="E285" s="114">
        <f>+D285*C285</f>
        <v>520000</v>
      </c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C285" s="49"/>
      <c r="AF285" s="49"/>
      <c r="AI285" s="49"/>
      <c r="AL285" s="49"/>
      <c r="AO285" s="49"/>
      <c r="AR285" s="49"/>
      <c r="BA285" s="49"/>
      <c r="BD285" s="49"/>
      <c r="BG285" s="49"/>
      <c r="BJ285" s="49"/>
      <c r="BS285" s="49"/>
      <c r="BY285" s="49"/>
      <c r="CB285" s="49"/>
      <c r="CE285" s="49"/>
      <c r="CH285" s="49"/>
      <c r="CN285" s="49"/>
      <c r="CQ285" s="49"/>
      <c r="CW285" s="49"/>
      <c r="CY285" s="49"/>
      <c r="CZ285" s="49"/>
      <c r="DB285" s="49"/>
      <c r="DS285" s="49"/>
      <c r="DX285" s="49"/>
      <c r="ED285" s="49"/>
      <c r="EG285" s="49"/>
      <c r="EJ285" s="49"/>
      <c r="ER285" s="49"/>
      <c r="FN285" s="49"/>
      <c r="FO285" s="49"/>
      <c r="FP285" s="49"/>
      <c r="FQ285" s="49"/>
      <c r="FR285" s="49"/>
      <c r="FS285" s="49"/>
      <c r="GK285" s="49"/>
      <c r="GL285" s="49"/>
      <c r="GO285" s="49"/>
      <c r="GR285" s="49"/>
      <c r="GT285" s="49"/>
      <c r="GV285" s="49"/>
      <c r="GY285" s="49"/>
      <c r="HB285" s="49"/>
      <c r="HE285" s="49"/>
      <c r="HH285" s="49"/>
      <c r="HK285" s="49"/>
      <c r="HN285" s="49"/>
      <c r="HQ285" s="49"/>
      <c r="HT285" s="49"/>
      <c r="HV285" s="49"/>
      <c r="II285" s="49"/>
      <c r="IJ285" s="49"/>
      <c r="IK285" s="49"/>
      <c r="IL285" s="49"/>
      <c r="IM285" s="49"/>
      <c r="IN285" s="49"/>
      <c r="IO285" s="49"/>
      <c r="IP285" s="49"/>
      <c r="IQ285" s="49"/>
      <c r="IR285" s="49"/>
      <c r="IS285" s="49"/>
      <c r="IT285" s="49"/>
      <c r="IU285" s="49"/>
      <c r="IV285" s="49"/>
      <c r="IW285" s="49"/>
      <c r="IX285" s="49"/>
      <c r="IY285" s="49"/>
      <c r="IZ285" s="49"/>
      <c r="JA285" s="49"/>
      <c r="JB285" s="49"/>
      <c r="JC285" s="49"/>
      <c r="JD285" s="49"/>
      <c r="JE285" s="49"/>
      <c r="JF285" s="49"/>
      <c r="JG285" s="49"/>
      <c r="JH285" s="49"/>
      <c r="JI285" s="49"/>
      <c r="JJ285" s="49"/>
      <c r="JK285" s="49"/>
      <c r="JL285" s="49"/>
      <c r="JM285" s="49"/>
      <c r="JN285" s="49"/>
      <c r="JO285" s="49"/>
      <c r="JP285" s="49"/>
      <c r="JQ285" s="49"/>
      <c r="JR285" s="49"/>
      <c r="JS285" s="49"/>
      <c r="JT285" s="49"/>
      <c r="JU285" s="49"/>
      <c r="JV285" s="49"/>
      <c r="JY285" s="49"/>
      <c r="KB285" s="49"/>
      <c r="KE285" s="49"/>
      <c r="KH285" s="49"/>
      <c r="KK285" s="49"/>
      <c r="KN285" s="49"/>
      <c r="KW285" s="49"/>
      <c r="KZ285" s="49"/>
      <c r="LC285" s="49"/>
      <c r="LF285" s="49"/>
      <c r="LO285" s="49"/>
      <c r="LU285" s="49"/>
      <c r="LX285" s="49"/>
      <c r="MA285" s="49"/>
      <c r="MD285" s="49"/>
      <c r="MJ285" s="49"/>
      <c r="MM285" s="49"/>
      <c r="MS285" s="49"/>
      <c r="MU285" s="49"/>
      <c r="MV285" s="49"/>
      <c r="MX285" s="49"/>
      <c r="NO285" s="49"/>
      <c r="NT285" s="49"/>
      <c r="NZ285" s="49"/>
      <c r="OC285" s="49"/>
      <c r="OF285" s="49"/>
      <c r="ON285" s="49"/>
      <c r="PJ285" s="49"/>
      <c r="PK285" s="49"/>
      <c r="PL285" s="49"/>
      <c r="PM285" s="49"/>
      <c r="PN285" s="49"/>
      <c r="PO285" s="49"/>
      <c r="QG285" s="49"/>
      <c r="QH285" s="49"/>
      <c r="QK285" s="49"/>
      <c r="QN285" s="49"/>
      <c r="QP285" s="49"/>
      <c r="QR285" s="49"/>
      <c r="QU285" s="49"/>
      <c r="QX285" s="49"/>
      <c r="RA285" s="49"/>
      <c r="RD285" s="49"/>
      <c r="RG285" s="49"/>
      <c r="RJ285" s="49"/>
      <c r="RM285" s="49"/>
      <c r="RP285" s="49"/>
      <c r="RR285" s="49"/>
      <c r="SE285" s="49"/>
      <c r="SF285" s="49"/>
      <c r="SG285" s="49"/>
      <c r="SH285" s="49"/>
      <c r="SI285" s="49"/>
      <c r="SJ285" s="49"/>
      <c r="SK285" s="49"/>
      <c r="SL285" s="49"/>
      <c r="SM285" s="49"/>
      <c r="SN285" s="49"/>
      <c r="SO285" s="49"/>
      <c r="SP285" s="49"/>
      <c r="SQ285" s="49"/>
      <c r="SR285" s="49"/>
      <c r="SS285" s="49"/>
      <c r="ST285" s="49"/>
      <c r="SU285" s="49"/>
      <c r="SV285" s="49"/>
      <c r="SW285" s="49"/>
      <c r="SX285" s="49"/>
      <c r="SY285" s="49"/>
      <c r="SZ285" s="49"/>
      <c r="TA285" s="49"/>
      <c r="TB285" s="49"/>
      <c r="TC285" s="49"/>
      <c r="TD285" s="49"/>
      <c r="TE285" s="49"/>
      <c r="TF285" s="49"/>
      <c r="TG285" s="49"/>
      <c r="TH285" s="49"/>
      <c r="TI285" s="49"/>
      <c r="TJ285" s="49"/>
      <c r="TK285" s="49"/>
      <c r="TL285" s="49"/>
      <c r="TM285" s="49"/>
      <c r="TN285" s="49"/>
      <c r="TO285" s="49"/>
      <c r="TP285" s="49"/>
      <c r="TQ285" s="49"/>
      <c r="TR285" s="49"/>
      <c r="TU285" s="49"/>
      <c r="TX285" s="49"/>
      <c r="UA285" s="49"/>
      <c r="UD285" s="49"/>
      <c r="UG285" s="49"/>
      <c r="UJ285" s="49"/>
      <c r="US285" s="49"/>
      <c r="UV285" s="49"/>
      <c r="UY285" s="49"/>
      <c r="VB285" s="49"/>
      <c r="VK285" s="49"/>
      <c r="VQ285" s="49"/>
      <c r="VT285" s="49"/>
      <c r="VW285" s="49"/>
      <c r="VZ285" s="49"/>
      <c r="WF285" s="49"/>
      <c r="WI285" s="49"/>
      <c r="WO285" s="49"/>
      <c r="WQ285" s="49"/>
      <c r="WR285" s="49"/>
      <c r="WT285" s="49"/>
      <c r="XK285" s="49"/>
      <c r="XP285" s="49"/>
      <c r="XV285" s="49"/>
      <c r="XY285" s="49"/>
      <c r="YB285" s="49"/>
      <c r="YJ285" s="49"/>
      <c r="ZF285" s="49"/>
      <c r="ZG285" s="49"/>
      <c r="ZH285" s="49"/>
      <c r="ZI285" s="49"/>
      <c r="ZJ285" s="49"/>
      <c r="ZK285" s="49"/>
      <c r="AAC285" s="49"/>
      <c r="AAD285" s="49"/>
      <c r="AAG285" s="49"/>
      <c r="AAJ285" s="49"/>
      <c r="AAL285" s="49"/>
      <c r="AAN285" s="49"/>
      <c r="AAQ285" s="49"/>
      <c r="AAT285" s="49"/>
      <c r="AAW285" s="49"/>
      <c r="AAZ285" s="49"/>
      <c r="ABC285" s="49"/>
      <c r="ABF285" s="49"/>
      <c r="ABI285" s="49"/>
      <c r="ABL285" s="49"/>
      <c r="ABN285" s="49"/>
      <c r="ACA285" s="49"/>
      <c r="ACB285" s="49"/>
      <c r="ACC285" s="49"/>
      <c r="ACD285" s="49"/>
      <c r="ACE285" s="49"/>
      <c r="ACF285" s="49"/>
      <c r="ACG285" s="49"/>
      <c r="ACH285" s="49"/>
      <c r="ACI285" s="49"/>
      <c r="ACJ285" s="49"/>
      <c r="ACK285" s="49"/>
      <c r="ACL285" s="49"/>
      <c r="ACM285" s="49"/>
      <c r="ACN285" s="49"/>
      <c r="ACO285" s="49"/>
      <c r="ACP285" s="49"/>
      <c r="ACQ285" s="49"/>
      <c r="ACR285" s="49"/>
      <c r="ACS285" s="49"/>
      <c r="ACT285" s="49"/>
      <c r="ACU285" s="49"/>
      <c r="ACV285" s="49"/>
      <c r="ACW285" s="49"/>
      <c r="ACX285" s="49"/>
      <c r="ACY285" s="49"/>
      <c r="ACZ285" s="49"/>
      <c r="ADA285" s="49"/>
      <c r="ADB285" s="49"/>
      <c r="ADC285" s="49"/>
      <c r="ADD285" s="49"/>
      <c r="ADE285" s="49"/>
      <c r="ADF285" s="49"/>
      <c r="ADG285" s="49"/>
      <c r="ADH285" s="49"/>
      <c r="ADI285" s="49"/>
      <c r="ADJ285" s="49"/>
      <c r="ADK285" s="49"/>
      <c r="ADL285" s="49"/>
      <c r="ADM285" s="49"/>
      <c r="ADN285" s="49"/>
      <c r="ADQ285" s="49"/>
      <c r="ADT285" s="49"/>
      <c r="ADW285" s="49"/>
      <c r="ADZ285" s="49"/>
      <c r="AEC285" s="49"/>
      <c r="AEF285" s="49"/>
      <c r="AEO285" s="49"/>
      <c r="AER285" s="49"/>
      <c r="AEU285" s="49"/>
      <c r="AEX285" s="49"/>
      <c r="AFG285" s="49"/>
      <c r="AFM285" s="49"/>
      <c r="AFP285" s="49"/>
      <c r="AFS285" s="49"/>
      <c r="AFV285" s="49"/>
      <c r="AGB285" s="49"/>
      <c r="AGE285" s="49"/>
      <c r="AGK285" s="49"/>
      <c r="AGM285" s="49"/>
      <c r="AGN285" s="49"/>
      <c r="AGP285" s="49"/>
      <c r="AHG285" s="49"/>
      <c r="AHL285" s="49"/>
      <c r="AHR285" s="49"/>
      <c r="AHU285" s="49"/>
      <c r="AHX285" s="49"/>
      <c r="AIF285" s="49"/>
      <c r="AJB285" s="49"/>
      <c r="AJC285" s="49"/>
      <c r="AJD285" s="49"/>
      <c r="AJE285" s="49"/>
      <c r="AJF285" s="49"/>
      <c r="AJG285" s="49"/>
      <c r="AJY285" s="49"/>
      <c r="AJZ285" s="49"/>
      <c r="AKC285" s="49"/>
      <c r="AKF285" s="49"/>
      <c r="AKH285" s="49"/>
      <c r="AKJ285" s="49"/>
      <c r="AKM285" s="49"/>
      <c r="AKP285" s="49"/>
      <c r="AKS285" s="49"/>
      <c r="AKV285" s="49"/>
      <c r="AKY285" s="49"/>
      <c r="ALB285" s="49"/>
      <c r="ALE285" s="49"/>
      <c r="ALH285" s="49"/>
      <c r="ALJ285" s="49"/>
      <c r="ALW285" s="49"/>
      <c r="ALX285" s="49"/>
      <c r="ALY285" s="49"/>
      <c r="ALZ285" s="49"/>
      <c r="AMA285" s="49"/>
      <c r="AMB285" s="49"/>
      <c r="AMC285" s="49"/>
      <c r="AMD285" s="49"/>
      <c r="AME285" s="49"/>
      <c r="AMF285" s="49"/>
      <c r="AMG285" s="49"/>
      <c r="AMH285" s="49"/>
      <c r="AMI285" s="49"/>
      <c r="AMJ285" s="49"/>
      <c r="AMK285" s="49"/>
      <c r="AML285" s="49"/>
      <c r="AMM285" s="49"/>
      <c r="AMN285" s="49"/>
      <c r="AMO285" s="49"/>
      <c r="AMP285" s="49"/>
      <c r="AMQ285" s="49"/>
      <c r="AMR285" s="49"/>
      <c r="AMS285" s="49"/>
      <c r="AMT285" s="49"/>
      <c r="AMU285" s="49"/>
      <c r="AMV285" s="49"/>
      <c r="AMW285" s="49"/>
      <c r="AMX285" s="49"/>
      <c r="AMY285" s="49"/>
      <c r="AMZ285" s="49"/>
      <c r="ANA285" s="49"/>
      <c r="ANB285" s="49"/>
      <c r="ANC285" s="49"/>
      <c r="AND285" s="49"/>
      <c r="ANE285" s="49"/>
      <c r="ANF285" s="49"/>
      <c r="ANG285" s="49"/>
      <c r="ANH285" s="49"/>
      <c r="ANI285" s="49"/>
      <c r="ANJ285" s="49"/>
      <c r="ANM285" s="49"/>
      <c r="ANP285" s="49"/>
      <c r="ANS285" s="49"/>
      <c r="ANV285" s="49"/>
      <c r="ANY285" s="49"/>
      <c r="AOB285" s="49"/>
      <c r="AOK285" s="49"/>
      <c r="AON285" s="49"/>
      <c r="AOQ285" s="49"/>
      <c r="AOT285" s="49"/>
      <c r="APC285" s="49"/>
      <c r="API285" s="49"/>
      <c r="APL285" s="49"/>
      <c r="APO285" s="49"/>
      <c r="APR285" s="49"/>
      <c r="APX285" s="49"/>
      <c r="AQA285" s="49"/>
      <c r="AQG285" s="49"/>
      <c r="AQI285" s="49"/>
      <c r="AQJ285" s="49"/>
      <c r="AQL285" s="49"/>
      <c r="ARC285" s="49"/>
      <c r="ARH285" s="49"/>
      <c r="ARN285" s="49"/>
      <c r="ARQ285" s="49"/>
      <c r="ART285" s="49"/>
      <c r="ASB285" s="49"/>
      <c r="ASX285" s="49"/>
      <c r="ASY285" s="49"/>
      <c r="ASZ285" s="49"/>
      <c r="ATA285" s="49"/>
      <c r="ATB285" s="49"/>
      <c r="ATC285" s="49"/>
      <c r="ATU285" s="49"/>
      <c r="ATV285" s="49"/>
      <c r="ATY285" s="49"/>
      <c r="AUB285" s="49"/>
      <c r="AUD285" s="49"/>
      <c r="AUF285" s="49"/>
      <c r="AUI285" s="49"/>
      <c r="AUL285" s="49"/>
      <c r="AUO285" s="49"/>
      <c r="AUR285" s="49"/>
      <c r="AUU285" s="49"/>
      <c r="AUX285" s="49"/>
      <c r="AVA285" s="49"/>
      <c r="AVD285" s="49"/>
      <c r="AVF285" s="49"/>
      <c r="AVS285" s="49"/>
      <c r="AVT285" s="49"/>
      <c r="AVU285" s="49"/>
      <c r="AVV285" s="49"/>
      <c r="AVW285" s="49"/>
      <c r="AVX285" s="49"/>
      <c r="AVY285" s="49"/>
      <c r="AVZ285" s="49"/>
      <c r="AWA285" s="49"/>
      <c r="AWB285" s="49"/>
      <c r="AWC285" s="49"/>
      <c r="AWD285" s="49"/>
      <c r="AWE285" s="49"/>
      <c r="AWF285" s="49"/>
      <c r="AWG285" s="49"/>
      <c r="AWH285" s="49"/>
      <c r="AWI285" s="49"/>
      <c r="AWJ285" s="49"/>
      <c r="AWK285" s="49"/>
      <c r="AWL285" s="49"/>
      <c r="AWM285" s="49"/>
      <c r="AWN285" s="49"/>
      <c r="AWO285" s="49"/>
      <c r="AWP285" s="49"/>
      <c r="AWQ285" s="49"/>
      <c r="AWR285" s="49"/>
      <c r="AWS285" s="49"/>
      <c r="AWT285" s="49"/>
      <c r="AWU285" s="49"/>
      <c r="AWV285" s="49"/>
      <c r="AWW285" s="49"/>
      <c r="AWX285" s="49"/>
      <c r="AWY285" s="49"/>
      <c r="AWZ285" s="49"/>
      <c r="AXA285" s="49"/>
      <c r="AXB285" s="49"/>
      <c r="AXC285" s="49"/>
      <c r="AXD285" s="49"/>
      <c r="AXE285" s="49"/>
      <c r="AXF285" s="49"/>
      <c r="AXI285" s="49"/>
      <c r="AXL285" s="49"/>
      <c r="AXO285" s="49"/>
      <c r="AXR285" s="49"/>
      <c r="AXU285" s="49"/>
      <c r="AXX285" s="49"/>
      <c r="AYG285" s="49"/>
      <c r="AYJ285" s="49"/>
      <c r="AYM285" s="49"/>
      <c r="AYP285" s="49"/>
      <c r="AYY285" s="49"/>
      <c r="AZE285" s="49"/>
      <c r="AZH285" s="49"/>
      <c r="AZK285" s="49"/>
      <c r="AZN285" s="49"/>
      <c r="AZT285" s="49"/>
      <c r="AZW285" s="49"/>
      <c r="BAC285" s="49"/>
      <c r="BAE285" s="49"/>
      <c r="BAF285" s="49"/>
      <c r="BAH285" s="49"/>
      <c r="BAY285" s="49"/>
      <c r="BBD285" s="49"/>
      <c r="BBJ285" s="49"/>
      <c r="BBM285" s="49"/>
      <c r="BBP285" s="49"/>
      <c r="BBX285" s="49"/>
      <c r="BCT285" s="49"/>
      <c r="BCU285" s="49"/>
      <c r="BCV285" s="49"/>
      <c r="BCW285" s="49"/>
      <c r="BCX285" s="49"/>
      <c r="BCY285" s="49"/>
      <c r="BDQ285" s="49"/>
      <c r="BDR285" s="49"/>
      <c r="BDU285" s="49"/>
      <c r="BDX285" s="49"/>
      <c r="BDZ285" s="49"/>
      <c r="BEB285" s="49"/>
      <c r="BEE285" s="49"/>
      <c r="BEH285" s="49"/>
      <c r="BEK285" s="49"/>
      <c r="BEN285" s="49"/>
      <c r="BEQ285" s="49"/>
      <c r="BET285" s="49"/>
      <c r="BEW285" s="49"/>
      <c r="BEZ285" s="49"/>
      <c r="BFB285" s="49"/>
      <c r="BFO285" s="49"/>
      <c r="BFP285" s="49"/>
      <c r="BFQ285" s="49"/>
      <c r="BFR285" s="49"/>
      <c r="BFS285" s="49"/>
      <c r="BFT285" s="49"/>
      <c r="BFU285" s="49"/>
      <c r="BFV285" s="49"/>
      <c r="BFW285" s="49"/>
      <c r="BFX285" s="49"/>
      <c r="BFY285" s="49"/>
      <c r="BFZ285" s="49"/>
      <c r="BGA285" s="49"/>
      <c r="BGB285" s="49"/>
      <c r="BGC285" s="49"/>
      <c r="BGD285" s="49"/>
      <c r="BGE285" s="49"/>
      <c r="BGF285" s="49"/>
      <c r="BGG285" s="49"/>
      <c r="BGH285" s="49"/>
      <c r="BGI285" s="49"/>
      <c r="BGJ285" s="49"/>
      <c r="BGK285" s="49"/>
      <c r="BGL285" s="49"/>
      <c r="BGM285" s="49"/>
      <c r="BGN285" s="49"/>
      <c r="BGO285" s="49"/>
      <c r="BGP285" s="49"/>
      <c r="BGQ285" s="49"/>
      <c r="BGR285" s="49"/>
      <c r="BGS285" s="49"/>
      <c r="BGT285" s="49"/>
      <c r="BGU285" s="49"/>
      <c r="BGV285" s="49"/>
      <c r="BGW285" s="49"/>
      <c r="BGX285" s="49"/>
      <c r="BGY285" s="49"/>
      <c r="BGZ285" s="49"/>
      <c r="BHA285" s="49"/>
      <c r="BHB285" s="49"/>
      <c r="BHE285" s="49"/>
      <c r="BHH285" s="49"/>
      <c r="BHK285" s="49"/>
      <c r="BHN285" s="49"/>
      <c r="BHQ285" s="49"/>
      <c r="BHT285" s="49"/>
      <c r="BIC285" s="49"/>
      <c r="BIF285" s="49"/>
      <c r="BII285" s="49"/>
      <c r="BIL285" s="49"/>
      <c r="BIU285" s="49"/>
      <c r="BJA285" s="49"/>
      <c r="BJD285" s="49"/>
      <c r="BJG285" s="49"/>
      <c r="BJJ285" s="49"/>
      <c r="BJP285" s="49"/>
      <c r="BJS285" s="49"/>
      <c r="BJY285" s="49"/>
      <c r="BKA285" s="49"/>
      <c r="BKB285" s="49"/>
      <c r="BKD285" s="49"/>
      <c r="BKU285" s="49"/>
      <c r="BKZ285" s="49"/>
      <c r="BLF285" s="49"/>
      <c r="BLI285" s="49"/>
      <c r="BLL285" s="49"/>
      <c r="BLT285" s="49"/>
      <c r="BMP285" s="49"/>
      <c r="BMQ285" s="49"/>
      <c r="BMR285" s="49"/>
      <c r="BMS285" s="49"/>
      <c r="BMT285" s="49"/>
      <c r="BMU285" s="49"/>
      <c r="BNM285" s="49"/>
      <c r="BNN285" s="49"/>
      <c r="BNQ285" s="49"/>
      <c r="BNT285" s="49"/>
      <c r="BNV285" s="49"/>
      <c r="BNX285" s="49"/>
      <c r="BOA285" s="49"/>
      <c r="BOD285" s="49"/>
      <c r="BOG285" s="49"/>
      <c r="BOJ285" s="49"/>
      <c r="BOM285" s="49"/>
      <c r="BOP285" s="49"/>
      <c r="BOS285" s="49"/>
      <c r="BOV285" s="49"/>
      <c r="BOX285" s="49"/>
      <c r="BPK285" s="49"/>
      <c r="BPL285" s="49"/>
      <c r="BPM285" s="49"/>
      <c r="BPN285" s="49"/>
      <c r="BPO285" s="49"/>
      <c r="BPP285" s="49"/>
      <c r="BPQ285" s="49"/>
      <c r="BPR285" s="49"/>
      <c r="BPS285" s="49"/>
      <c r="BPT285" s="49"/>
      <c r="BPU285" s="49"/>
      <c r="BPV285" s="49"/>
      <c r="BPW285" s="49"/>
      <c r="BPX285" s="49"/>
      <c r="BPY285" s="49"/>
      <c r="BPZ285" s="49"/>
      <c r="BQA285" s="49"/>
      <c r="BQB285" s="49"/>
      <c r="BQC285" s="49"/>
      <c r="BQD285" s="49"/>
      <c r="BQE285" s="49"/>
      <c r="BQF285" s="49"/>
      <c r="BQG285" s="49"/>
      <c r="BQH285" s="49"/>
      <c r="BQI285" s="49"/>
      <c r="BQJ285" s="49"/>
      <c r="BQK285" s="49"/>
      <c r="BQL285" s="49"/>
      <c r="BQM285" s="49"/>
      <c r="BQN285" s="49"/>
      <c r="BQO285" s="49"/>
      <c r="BQP285" s="49"/>
      <c r="BQQ285" s="49"/>
      <c r="BQR285" s="49"/>
      <c r="BQS285" s="49"/>
      <c r="BQT285" s="49"/>
      <c r="BQU285" s="49"/>
      <c r="BQV285" s="49"/>
      <c r="BQW285" s="49"/>
      <c r="BQX285" s="49"/>
      <c r="BRA285" s="49"/>
      <c r="BRD285" s="49"/>
      <c r="BRG285" s="49"/>
      <c r="BRJ285" s="49"/>
      <c r="BRM285" s="49"/>
      <c r="BRP285" s="49"/>
      <c r="BRY285" s="49"/>
      <c r="BSB285" s="49"/>
      <c r="BSE285" s="49"/>
      <c r="BSH285" s="49"/>
      <c r="BSQ285" s="49"/>
      <c r="BSW285" s="49"/>
      <c r="BSZ285" s="49"/>
      <c r="BTC285" s="49"/>
      <c r="BTF285" s="49"/>
      <c r="BTL285" s="49"/>
      <c r="BTO285" s="49"/>
      <c r="BTU285" s="49"/>
      <c r="BTW285" s="49"/>
      <c r="BTX285" s="49"/>
      <c r="BTZ285" s="49"/>
      <c r="BUQ285" s="49"/>
      <c r="BUV285" s="49"/>
      <c r="BVB285" s="49"/>
      <c r="BVE285" s="49"/>
      <c r="BVH285" s="49"/>
      <c r="BVP285" s="49"/>
      <c r="BWL285" s="49"/>
      <c r="BWM285" s="49"/>
      <c r="BWN285" s="49"/>
      <c r="BWO285" s="49"/>
      <c r="BWP285" s="49"/>
      <c r="BWQ285" s="49"/>
      <c r="BXI285" s="49"/>
      <c r="BXJ285" s="49"/>
      <c r="BXM285" s="49"/>
      <c r="BXP285" s="49"/>
      <c r="BXR285" s="49"/>
      <c r="BXT285" s="49"/>
      <c r="BXW285" s="49"/>
      <c r="BXZ285" s="49"/>
      <c r="BYC285" s="49"/>
      <c r="BYF285" s="49"/>
      <c r="BYI285" s="49"/>
      <c r="BYL285" s="49"/>
      <c r="BYO285" s="49"/>
      <c r="BYR285" s="49"/>
      <c r="BYT285" s="49"/>
      <c r="BZG285" s="49"/>
      <c r="BZH285" s="49"/>
      <c r="BZI285" s="49"/>
      <c r="BZJ285" s="49"/>
      <c r="BZK285" s="49"/>
      <c r="BZL285" s="49"/>
      <c r="BZM285" s="49"/>
      <c r="BZN285" s="49"/>
      <c r="BZO285" s="49"/>
      <c r="BZP285" s="49"/>
      <c r="BZQ285" s="49"/>
      <c r="BZR285" s="49"/>
      <c r="BZS285" s="49"/>
      <c r="BZT285" s="49"/>
      <c r="BZU285" s="49"/>
      <c r="BZV285" s="49"/>
      <c r="BZW285" s="49"/>
      <c r="BZX285" s="49"/>
      <c r="BZY285" s="49"/>
      <c r="BZZ285" s="49"/>
      <c r="CAA285" s="49"/>
      <c r="CAB285" s="49"/>
      <c r="CAC285" s="49"/>
      <c r="CAD285" s="49"/>
      <c r="CAE285" s="49"/>
      <c r="CAF285" s="49"/>
      <c r="CAG285" s="49"/>
      <c r="CAH285" s="49"/>
      <c r="CAI285" s="49"/>
      <c r="CAJ285" s="49"/>
      <c r="CAK285" s="49"/>
      <c r="CAL285" s="49"/>
      <c r="CAM285" s="49"/>
      <c r="CAN285" s="49"/>
      <c r="CAO285" s="49"/>
      <c r="CAP285" s="49"/>
      <c r="CAQ285" s="49"/>
      <c r="CAR285" s="49"/>
      <c r="CAS285" s="49"/>
      <c r="CAT285" s="49"/>
      <c r="CAW285" s="49"/>
      <c r="CAZ285" s="49"/>
      <c r="CBC285" s="49"/>
      <c r="CBF285" s="49"/>
      <c r="CBI285" s="49"/>
      <c r="CBL285" s="49"/>
      <c r="CBU285" s="49"/>
      <c r="CBX285" s="49"/>
      <c r="CCA285" s="49"/>
      <c r="CCD285" s="49"/>
      <c r="CCM285" s="49"/>
      <c r="CCS285" s="49"/>
      <c r="CCV285" s="49"/>
      <c r="CCY285" s="49"/>
      <c r="CDB285" s="49"/>
      <c r="CDH285" s="49"/>
      <c r="CDK285" s="49"/>
      <c r="CDQ285" s="49"/>
      <c r="CDS285" s="49"/>
      <c r="CDT285" s="49"/>
      <c r="CDV285" s="49"/>
      <c r="CEM285" s="49"/>
      <c r="CER285" s="49"/>
      <c r="CEX285" s="49"/>
      <c r="CFA285" s="49"/>
      <c r="CFD285" s="49"/>
      <c r="CFL285" s="49"/>
      <c r="CGH285" s="49"/>
      <c r="CGI285" s="49"/>
      <c r="CGJ285" s="49"/>
      <c r="CGK285" s="49"/>
      <c r="CGL285" s="49"/>
      <c r="CGM285" s="49"/>
      <c r="CHE285" s="49"/>
      <c r="CHF285" s="49"/>
      <c r="CHI285" s="49"/>
      <c r="CHL285" s="49"/>
      <c r="CHN285" s="49"/>
      <c r="CHP285" s="49"/>
      <c r="CHS285" s="49"/>
      <c r="CHV285" s="49"/>
      <c r="CHY285" s="49"/>
      <c r="CIB285" s="49"/>
      <c r="CIE285" s="49"/>
      <c r="CIH285" s="49"/>
      <c r="CIK285" s="49"/>
      <c r="CIN285" s="49"/>
      <c r="CIP285" s="49"/>
      <c r="CJC285" s="49"/>
      <c r="CJD285" s="49"/>
      <c r="CJE285" s="49"/>
      <c r="CJF285" s="49"/>
      <c r="CJG285" s="49"/>
      <c r="CJH285" s="49"/>
      <c r="CJI285" s="49"/>
      <c r="CJJ285" s="49"/>
      <c r="CJK285" s="49"/>
      <c r="CJL285" s="49"/>
      <c r="CJM285" s="49"/>
      <c r="CJN285" s="49"/>
      <c r="CJO285" s="49"/>
      <c r="CJP285" s="49"/>
      <c r="CJQ285" s="49"/>
      <c r="CJR285" s="49"/>
      <c r="CJS285" s="49"/>
      <c r="CJT285" s="49"/>
      <c r="CJU285" s="49"/>
      <c r="CJV285" s="49"/>
      <c r="CJW285" s="49"/>
      <c r="CJX285" s="49"/>
      <c r="CJY285" s="49"/>
      <c r="CJZ285" s="49"/>
      <c r="CKA285" s="49"/>
      <c r="CKB285" s="49"/>
      <c r="CKC285" s="49"/>
      <c r="CKD285" s="49"/>
      <c r="CKE285" s="49"/>
      <c r="CKF285" s="49"/>
      <c r="CKG285" s="49"/>
      <c r="CKH285" s="49"/>
      <c r="CKI285" s="49"/>
      <c r="CKJ285" s="49"/>
      <c r="CKK285" s="49"/>
      <c r="CKL285" s="49"/>
      <c r="CKM285" s="49"/>
      <c r="CKN285" s="49"/>
      <c r="CKO285" s="49"/>
      <c r="CKP285" s="49"/>
      <c r="CKS285" s="49"/>
      <c r="CKV285" s="49"/>
      <c r="CKY285" s="49"/>
      <c r="CLB285" s="49"/>
      <c r="CLE285" s="49"/>
      <c r="CLH285" s="49"/>
      <c r="CLQ285" s="49"/>
      <c r="CLT285" s="49"/>
      <c r="CLW285" s="49"/>
      <c r="CLZ285" s="49"/>
      <c r="CMI285" s="49"/>
      <c r="CMO285" s="49"/>
      <c r="CMR285" s="49"/>
      <c r="CMU285" s="49"/>
      <c r="CMX285" s="49"/>
      <c r="CND285" s="49"/>
      <c r="CNG285" s="49"/>
      <c r="CNM285" s="49"/>
      <c r="CNO285" s="49"/>
      <c r="CNP285" s="49"/>
      <c r="CNR285" s="49"/>
      <c r="COI285" s="49"/>
      <c r="CON285" s="49"/>
      <c r="COT285" s="49"/>
      <c r="COW285" s="49"/>
      <c r="COZ285" s="49"/>
      <c r="CPH285" s="49"/>
      <c r="CQD285" s="49"/>
      <c r="CQE285" s="49"/>
      <c r="CQF285" s="49"/>
      <c r="CQG285" s="49"/>
      <c r="CQH285" s="49"/>
      <c r="CQI285" s="49"/>
      <c r="CRA285" s="49"/>
      <c r="CRB285" s="49"/>
      <c r="CRE285" s="49"/>
      <c r="CRH285" s="49"/>
      <c r="CRJ285" s="49"/>
      <c r="CRL285" s="49"/>
      <c r="CRO285" s="49"/>
      <c r="CRR285" s="49"/>
      <c r="CRU285" s="49"/>
      <c r="CRX285" s="49"/>
      <c r="CSA285" s="49"/>
      <c r="CSD285" s="49"/>
      <c r="CSG285" s="49"/>
      <c r="CSJ285" s="49"/>
      <c r="CSL285" s="49"/>
      <c r="CSY285" s="49"/>
      <c r="CSZ285" s="49"/>
      <c r="CTA285" s="49"/>
      <c r="CTB285" s="49"/>
      <c r="CTC285" s="49"/>
      <c r="CTD285" s="49"/>
      <c r="CTE285" s="49"/>
      <c r="CTF285" s="49"/>
      <c r="CTG285" s="49"/>
      <c r="CTH285" s="49"/>
      <c r="CTI285" s="49"/>
      <c r="CTJ285" s="49"/>
      <c r="CTK285" s="49"/>
      <c r="CTL285" s="49"/>
      <c r="CTM285" s="49"/>
      <c r="CTN285" s="49"/>
      <c r="CTO285" s="49"/>
      <c r="CTP285" s="49"/>
      <c r="CTQ285" s="49"/>
      <c r="CTR285" s="49"/>
      <c r="CTS285" s="49"/>
      <c r="CTT285" s="49"/>
      <c r="CTU285" s="49"/>
      <c r="CTV285" s="49"/>
      <c r="CTW285" s="49"/>
      <c r="CTX285" s="49"/>
      <c r="CTY285" s="49"/>
      <c r="CTZ285" s="49"/>
      <c r="CUA285" s="49"/>
      <c r="CUB285" s="49"/>
      <c r="CUC285" s="49"/>
      <c r="CUD285" s="49"/>
      <c r="CUE285" s="49"/>
      <c r="CUF285" s="49"/>
      <c r="CUG285" s="49"/>
      <c r="CUH285" s="49"/>
      <c r="CUI285" s="49"/>
      <c r="CUJ285" s="49"/>
      <c r="CUK285" s="49"/>
      <c r="CUL285" s="49"/>
      <c r="CUO285" s="49"/>
      <c r="CUR285" s="49"/>
      <c r="CUU285" s="49"/>
      <c r="CUX285" s="49"/>
      <c r="CVA285" s="49"/>
      <c r="CVD285" s="49"/>
      <c r="CVM285" s="49"/>
      <c r="CVP285" s="49"/>
      <c r="CVS285" s="49"/>
      <c r="CVV285" s="49"/>
      <c r="CWE285" s="49"/>
      <c r="CWK285" s="49"/>
      <c r="CWN285" s="49"/>
      <c r="CWQ285" s="49"/>
      <c r="CWT285" s="49"/>
      <c r="CWZ285" s="49"/>
      <c r="CXC285" s="49"/>
      <c r="CXI285" s="49"/>
      <c r="CXK285" s="49"/>
      <c r="CXL285" s="49"/>
      <c r="CXN285" s="49"/>
      <c r="CYE285" s="49"/>
      <c r="CYJ285" s="49"/>
      <c r="CYP285" s="49"/>
      <c r="CYS285" s="49"/>
      <c r="CYV285" s="49"/>
      <c r="CZD285" s="49"/>
      <c r="CZZ285" s="49"/>
      <c r="DAA285" s="49"/>
      <c r="DAB285" s="49"/>
      <c r="DAC285" s="49"/>
      <c r="DAD285" s="49"/>
      <c r="DAE285" s="49"/>
      <c r="DAW285" s="49"/>
      <c r="DAX285" s="49"/>
      <c r="DBA285" s="49"/>
      <c r="DBD285" s="49"/>
      <c r="DBF285" s="49"/>
      <c r="DBH285" s="49"/>
      <c r="DBK285" s="49"/>
      <c r="DBN285" s="49"/>
      <c r="DBQ285" s="49"/>
      <c r="DBT285" s="49"/>
      <c r="DBW285" s="49"/>
      <c r="DBZ285" s="49"/>
      <c r="DCC285" s="49"/>
      <c r="DCF285" s="49"/>
      <c r="DCH285" s="49"/>
      <c r="DCU285" s="49"/>
      <c r="DCV285" s="49"/>
      <c r="DCW285" s="49"/>
      <c r="DCX285" s="49"/>
      <c r="DCY285" s="49"/>
      <c r="DCZ285" s="49"/>
      <c r="DDA285" s="49"/>
      <c r="DDB285" s="49"/>
      <c r="DDC285" s="49"/>
      <c r="DDD285" s="49"/>
      <c r="DDE285" s="49"/>
      <c r="DDF285" s="49"/>
      <c r="DDG285" s="49"/>
      <c r="DDH285" s="49"/>
      <c r="DDI285" s="49"/>
      <c r="DDJ285" s="49"/>
      <c r="DDK285" s="49"/>
      <c r="DDL285" s="49"/>
      <c r="DDM285" s="49"/>
      <c r="DDN285" s="49"/>
      <c r="DDO285" s="49"/>
      <c r="DDP285" s="49"/>
      <c r="DDQ285" s="49"/>
      <c r="DDR285" s="49"/>
      <c r="DDS285" s="49"/>
      <c r="DDT285" s="49"/>
      <c r="DDU285" s="49"/>
      <c r="DDV285" s="49"/>
      <c r="DDW285" s="49"/>
      <c r="DDX285" s="49"/>
      <c r="DDY285" s="49"/>
      <c r="DDZ285" s="49"/>
      <c r="DEA285" s="49"/>
      <c r="DEB285" s="49"/>
      <c r="DEC285" s="49"/>
      <c r="DED285" s="49"/>
      <c r="DEE285" s="49"/>
      <c r="DEF285" s="49"/>
      <c r="DEG285" s="49"/>
      <c r="DEH285" s="49"/>
      <c r="DEK285" s="49"/>
      <c r="DEN285" s="49"/>
      <c r="DEQ285" s="49"/>
      <c r="DET285" s="49"/>
      <c r="DEW285" s="49"/>
      <c r="DEZ285" s="49"/>
      <c r="DFI285" s="49"/>
      <c r="DFL285" s="49"/>
      <c r="DFO285" s="49"/>
      <c r="DFR285" s="49"/>
      <c r="DGA285" s="49"/>
      <c r="DGG285" s="49"/>
      <c r="DGJ285" s="49"/>
      <c r="DGM285" s="49"/>
      <c r="DGP285" s="49"/>
      <c r="DGV285" s="49"/>
      <c r="DGY285" s="49"/>
      <c r="DHE285" s="49"/>
      <c r="DHG285" s="49"/>
      <c r="DHH285" s="49"/>
      <c r="DHJ285" s="49"/>
      <c r="DIA285" s="49"/>
      <c r="DIF285" s="49"/>
      <c r="DIL285" s="49"/>
      <c r="DIO285" s="49"/>
      <c r="DIR285" s="49"/>
      <c r="DIZ285" s="49"/>
      <c r="DJV285" s="49"/>
      <c r="DJW285" s="49"/>
      <c r="DJX285" s="49"/>
      <c r="DJY285" s="49"/>
      <c r="DJZ285" s="49"/>
      <c r="DKA285" s="49"/>
      <c r="DKS285" s="49"/>
      <c r="DKT285" s="49"/>
      <c r="DKW285" s="49"/>
      <c r="DKZ285" s="49"/>
      <c r="DLB285" s="49"/>
      <c r="DLD285" s="49"/>
      <c r="DLG285" s="49"/>
      <c r="DLJ285" s="49"/>
      <c r="DLM285" s="49"/>
      <c r="DLP285" s="49"/>
      <c r="DLS285" s="49"/>
      <c r="DLV285" s="49"/>
      <c r="DLY285" s="49"/>
      <c r="DMB285" s="49"/>
      <c r="DMD285" s="49"/>
      <c r="DMQ285" s="49"/>
      <c r="DMR285" s="49"/>
      <c r="DMS285" s="49"/>
      <c r="DMT285" s="49"/>
      <c r="DMU285" s="49"/>
      <c r="DMV285" s="49"/>
      <c r="DMW285" s="49"/>
      <c r="DMX285" s="49"/>
      <c r="DMY285" s="49"/>
      <c r="DMZ285" s="49"/>
      <c r="DNA285" s="49"/>
      <c r="DNB285" s="49"/>
      <c r="DNC285" s="49"/>
      <c r="DND285" s="49"/>
      <c r="DNE285" s="49"/>
      <c r="DNF285" s="49"/>
      <c r="DNG285" s="49"/>
      <c r="DNH285" s="49"/>
      <c r="DNI285" s="49"/>
      <c r="DNJ285" s="49"/>
      <c r="DNK285" s="49"/>
      <c r="DNL285" s="49"/>
      <c r="DNM285" s="49"/>
      <c r="DNN285" s="49"/>
      <c r="DNO285" s="49"/>
      <c r="DNP285" s="49"/>
      <c r="DNQ285" s="49"/>
      <c r="DNR285" s="49"/>
      <c r="DNS285" s="49"/>
      <c r="DNT285" s="49"/>
      <c r="DNU285" s="49"/>
      <c r="DNV285" s="49"/>
      <c r="DNW285" s="49"/>
      <c r="DNX285" s="49"/>
      <c r="DNY285" s="49"/>
      <c r="DNZ285" s="49"/>
      <c r="DOA285" s="49"/>
      <c r="DOB285" s="49"/>
      <c r="DOC285" s="49"/>
      <c r="DOD285" s="49"/>
      <c r="DOG285" s="49"/>
      <c r="DOJ285" s="49"/>
      <c r="DOM285" s="49"/>
      <c r="DOP285" s="49"/>
      <c r="DOS285" s="49"/>
      <c r="DOV285" s="49"/>
      <c r="DPE285" s="49"/>
      <c r="DPH285" s="49"/>
      <c r="DPK285" s="49"/>
      <c r="DPN285" s="49"/>
      <c r="DPW285" s="49"/>
      <c r="DQC285" s="49"/>
      <c r="DQF285" s="49"/>
      <c r="DQI285" s="49"/>
      <c r="DQL285" s="49"/>
      <c r="DQR285" s="49"/>
      <c r="DQU285" s="49"/>
      <c r="DRA285" s="49"/>
      <c r="DRC285" s="49"/>
      <c r="DRD285" s="49"/>
      <c r="DRF285" s="49"/>
      <c r="DRW285" s="49"/>
      <c r="DSB285" s="49"/>
      <c r="DSH285" s="49"/>
      <c r="DSK285" s="49"/>
      <c r="DSN285" s="49"/>
      <c r="DSV285" s="49"/>
      <c r="DTR285" s="49"/>
      <c r="DTS285" s="49"/>
      <c r="DTT285" s="49"/>
      <c r="DTU285" s="49"/>
      <c r="DTV285" s="49"/>
      <c r="DTW285" s="49"/>
      <c r="DUO285" s="49"/>
      <c r="DUP285" s="49"/>
      <c r="DUS285" s="49"/>
      <c r="DUV285" s="49"/>
      <c r="DUX285" s="49"/>
      <c r="DUZ285" s="49"/>
      <c r="DVC285" s="49"/>
      <c r="DVF285" s="49"/>
      <c r="DVI285" s="49"/>
      <c r="DVL285" s="49"/>
      <c r="DVO285" s="49"/>
      <c r="DVR285" s="49"/>
      <c r="DVU285" s="49"/>
      <c r="DVX285" s="49"/>
      <c r="DVZ285" s="49"/>
      <c r="DWM285" s="49"/>
      <c r="DWN285" s="49"/>
      <c r="DWO285" s="49"/>
      <c r="DWP285" s="49"/>
      <c r="DWQ285" s="49"/>
      <c r="DWR285" s="49"/>
      <c r="DWS285" s="49"/>
      <c r="DWT285" s="49"/>
      <c r="DWU285" s="49"/>
      <c r="DWV285" s="49"/>
      <c r="DWW285" s="49"/>
      <c r="DWX285" s="49"/>
      <c r="DWY285" s="49"/>
      <c r="DWZ285" s="49"/>
      <c r="DXA285" s="49"/>
      <c r="DXB285" s="49"/>
      <c r="DXC285" s="49"/>
      <c r="DXD285" s="49"/>
      <c r="DXE285" s="49"/>
      <c r="DXF285" s="49"/>
      <c r="DXG285" s="49"/>
      <c r="DXH285" s="49"/>
      <c r="DXI285" s="49"/>
      <c r="DXJ285" s="49"/>
      <c r="DXK285" s="49"/>
      <c r="DXL285" s="49"/>
      <c r="DXM285" s="49"/>
      <c r="DXN285" s="49"/>
      <c r="DXO285" s="49"/>
      <c r="DXP285" s="49"/>
      <c r="DXQ285" s="49"/>
      <c r="DXR285" s="49"/>
      <c r="DXS285" s="49"/>
      <c r="DXT285" s="49"/>
      <c r="DXU285" s="49"/>
      <c r="DXV285" s="49"/>
      <c r="DXW285" s="49"/>
      <c r="DXX285" s="49"/>
      <c r="DXY285" s="49"/>
      <c r="DXZ285" s="49"/>
      <c r="DYC285" s="49"/>
      <c r="DYF285" s="49"/>
      <c r="DYI285" s="49"/>
      <c r="DYL285" s="49"/>
      <c r="DYO285" s="49"/>
      <c r="DYR285" s="49"/>
      <c r="DZA285" s="49"/>
      <c r="DZD285" s="49"/>
      <c r="DZG285" s="49"/>
      <c r="DZJ285" s="49"/>
      <c r="DZS285" s="49"/>
      <c r="DZY285" s="49"/>
      <c r="EAB285" s="49"/>
      <c r="EAE285" s="49"/>
      <c r="EAH285" s="49"/>
      <c r="EAN285" s="49"/>
      <c r="EAQ285" s="49"/>
      <c r="EAW285" s="49"/>
      <c r="EAY285" s="49"/>
      <c r="EAZ285" s="49"/>
      <c r="EBB285" s="49"/>
      <c r="EBS285" s="49"/>
      <c r="EBX285" s="49"/>
      <c r="ECD285" s="49"/>
      <c r="ECG285" s="49"/>
      <c r="ECJ285" s="49"/>
      <c r="ECR285" s="49"/>
      <c r="EDN285" s="49"/>
      <c r="EDO285" s="49"/>
      <c r="EDP285" s="49"/>
      <c r="EDQ285" s="49"/>
      <c r="EDR285" s="49"/>
      <c r="EDS285" s="49"/>
      <c r="EEK285" s="49"/>
      <c r="EEL285" s="49"/>
      <c r="EEO285" s="49"/>
      <c r="EER285" s="49"/>
      <c r="EET285" s="49"/>
      <c r="EEV285" s="49"/>
      <c r="EEY285" s="49"/>
      <c r="EFB285" s="49"/>
      <c r="EFE285" s="49"/>
      <c r="EFH285" s="49"/>
      <c r="EFK285" s="49"/>
      <c r="EFN285" s="49"/>
      <c r="EFQ285" s="49"/>
      <c r="EFT285" s="49"/>
      <c r="EFV285" s="49"/>
      <c r="EGI285" s="49"/>
      <c r="EGJ285" s="49"/>
      <c r="EGK285" s="49"/>
      <c r="EGL285" s="49"/>
      <c r="EGM285" s="49"/>
      <c r="EGN285" s="49"/>
      <c r="EGO285" s="49"/>
      <c r="EGP285" s="49"/>
      <c r="EGQ285" s="49"/>
      <c r="EGR285" s="49"/>
      <c r="EGS285" s="49"/>
      <c r="EGT285" s="49"/>
      <c r="EGU285" s="49"/>
      <c r="EGV285" s="49"/>
      <c r="EGW285" s="49"/>
      <c r="EGX285" s="49"/>
      <c r="EGY285" s="49"/>
      <c r="EGZ285" s="49"/>
      <c r="EHA285" s="49"/>
      <c r="EHB285" s="49"/>
      <c r="EHC285" s="49"/>
      <c r="EHD285" s="49"/>
      <c r="EHE285" s="49"/>
      <c r="EHF285" s="49"/>
      <c r="EHG285" s="49"/>
      <c r="EHH285" s="49"/>
      <c r="EHI285" s="49"/>
      <c r="EHJ285" s="49"/>
      <c r="EHK285" s="49"/>
      <c r="EHL285" s="49"/>
      <c r="EHM285" s="49"/>
      <c r="EHN285" s="49"/>
      <c r="EHO285" s="49"/>
      <c r="EHP285" s="49"/>
      <c r="EHQ285" s="49"/>
      <c r="EHR285" s="49"/>
      <c r="EHS285" s="49"/>
      <c r="EHT285" s="49"/>
      <c r="EHU285" s="49"/>
      <c r="EHV285" s="49"/>
      <c r="EHY285" s="49"/>
      <c r="EIB285" s="49"/>
      <c r="EIE285" s="49"/>
      <c r="EIH285" s="49"/>
      <c r="EIK285" s="49"/>
      <c r="EIN285" s="49"/>
      <c r="EIW285" s="49"/>
      <c r="EIZ285" s="49"/>
      <c r="EJC285" s="49"/>
      <c r="EJF285" s="49"/>
      <c r="EJO285" s="49"/>
      <c r="EJU285" s="49"/>
      <c r="EJX285" s="49"/>
      <c r="EKA285" s="49"/>
      <c r="EKD285" s="49"/>
      <c r="EKJ285" s="49"/>
      <c r="EKM285" s="49"/>
      <c r="EKS285" s="49"/>
      <c r="EKU285" s="49"/>
      <c r="EKV285" s="49"/>
      <c r="EKX285" s="49"/>
      <c r="ELO285" s="49"/>
      <c r="ELT285" s="49"/>
      <c r="ELZ285" s="49"/>
      <c r="EMC285" s="49"/>
      <c r="EMF285" s="49"/>
      <c r="EMN285" s="49"/>
      <c r="ENJ285" s="49"/>
      <c r="ENK285" s="49"/>
      <c r="ENL285" s="49"/>
      <c r="ENM285" s="49"/>
      <c r="ENN285" s="49"/>
      <c r="ENO285" s="49"/>
      <c r="EOG285" s="49"/>
      <c r="EOH285" s="49"/>
      <c r="EOK285" s="49"/>
      <c r="EON285" s="49"/>
      <c r="EOP285" s="49"/>
      <c r="EOR285" s="49"/>
      <c r="EOU285" s="49"/>
      <c r="EOX285" s="49"/>
      <c r="EPA285" s="49"/>
      <c r="EPD285" s="49"/>
      <c r="EPG285" s="49"/>
      <c r="EPJ285" s="49"/>
      <c r="EPM285" s="49"/>
      <c r="EPP285" s="49"/>
      <c r="EPR285" s="49"/>
      <c r="EQE285" s="49"/>
      <c r="EQF285" s="49"/>
      <c r="EQG285" s="49"/>
      <c r="EQH285" s="49"/>
      <c r="EQI285" s="49"/>
      <c r="EQJ285" s="49"/>
      <c r="EQK285" s="49"/>
      <c r="EQL285" s="49"/>
      <c r="EQM285" s="49"/>
      <c r="EQN285" s="49"/>
      <c r="EQO285" s="49"/>
      <c r="EQP285" s="49"/>
      <c r="EQQ285" s="49"/>
      <c r="EQR285" s="49"/>
      <c r="EQS285" s="49"/>
      <c r="EQT285" s="49"/>
      <c r="EQU285" s="49"/>
      <c r="EQV285" s="49"/>
      <c r="EQW285" s="49"/>
      <c r="EQX285" s="49"/>
      <c r="EQY285" s="49"/>
      <c r="EQZ285" s="49"/>
      <c r="ERA285" s="49"/>
      <c r="ERB285" s="49"/>
      <c r="ERC285" s="49"/>
      <c r="ERD285" s="49"/>
      <c r="ERE285" s="49"/>
      <c r="ERF285" s="49"/>
      <c r="ERG285" s="49"/>
      <c r="ERH285" s="49"/>
      <c r="ERI285" s="49"/>
      <c r="ERJ285" s="49"/>
      <c r="ERK285" s="49"/>
      <c r="ERL285" s="49"/>
      <c r="ERM285" s="49"/>
      <c r="ERN285" s="49"/>
      <c r="ERO285" s="49"/>
      <c r="ERP285" s="49"/>
      <c r="ERQ285" s="49"/>
      <c r="ERR285" s="49"/>
      <c r="ERU285" s="49"/>
      <c r="ERX285" s="49"/>
      <c r="ESA285" s="49"/>
      <c r="ESD285" s="49"/>
      <c r="ESG285" s="49"/>
      <c r="ESJ285" s="49"/>
      <c r="ESS285" s="49"/>
      <c r="ESV285" s="49"/>
      <c r="ESY285" s="49"/>
      <c r="ETB285" s="49"/>
      <c r="ETK285" s="49"/>
      <c r="ETQ285" s="49"/>
      <c r="ETT285" s="49"/>
      <c r="ETW285" s="49"/>
      <c r="ETZ285" s="49"/>
      <c r="EUF285" s="49"/>
      <c r="EUI285" s="49"/>
      <c r="EUO285" s="49"/>
      <c r="EUQ285" s="49"/>
      <c r="EUR285" s="49"/>
      <c r="EUT285" s="49"/>
      <c r="EVK285" s="49"/>
      <c r="EVP285" s="49"/>
      <c r="EVV285" s="49"/>
      <c r="EVY285" s="49"/>
      <c r="EWB285" s="49"/>
      <c r="EWJ285" s="49"/>
      <c r="EXF285" s="49"/>
      <c r="EXG285" s="49"/>
      <c r="EXH285" s="49"/>
      <c r="EXI285" s="49"/>
      <c r="EXJ285" s="49"/>
      <c r="EXK285" s="49"/>
      <c r="EYC285" s="49"/>
      <c r="EYD285" s="49"/>
      <c r="EYG285" s="49"/>
      <c r="EYJ285" s="49"/>
      <c r="EYL285" s="49"/>
      <c r="EYN285" s="49"/>
      <c r="EYQ285" s="49"/>
      <c r="EYT285" s="49"/>
      <c r="EYW285" s="49"/>
      <c r="EYZ285" s="49"/>
      <c r="EZC285" s="49"/>
      <c r="EZF285" s="49"/>
      <c r="EZI285" s="49"/>
      <c r="EZL285" s="49"/>
      <c r="EZN285" s="49"/>
      <c r="FAA285" s="49"/>
      <c r="FAB285" s="49"/>
      <c r="FAC285" s="49"/>
      <c r="FAD285" s="49"/>
      <c r="FAE285" s="49"/>
      <c r="FAF285" s="49"/>
      <c r="FAG285" s="49"/>
      <c r="FAH285" s="49"/>
      <c r="FAI285" s="49"/>
      <c r="FAJ285" s="49"/>
      <c r="FAK285" s="49"/>
      <c r="FAL285" s="49"/>
      <c r="FAM285" s="49"/>
      <c r="FAN285" s="49"/>
      <c r="FAO285" s="49"/>
      <c r="FAP285" s="49"/>
      <c r="FAQ285" s="49"/>
      <c r="FAR285" s="49"/>
      <c r="FAS285" s="49"/>
      <c r="FAT285" s="49"/>
      <c r="FAU285" s="49"/>
      <c r="FAV285" s="49"/>
      <c r="FAW285" s="49"/>
      <c r="FAX285" s="49"/>
      <c r="FAY285" s="49"/>
      <c r="FAZ285" s="49"/>
      <c r="FBA285" s="49"/>
      <c r="FBB285" s="49"/>
      <c r="FBC285" s="49"/>
      <c r="FBD285" s="49"/>
      <c r="FBE285" s="49"/>
      <c r="FBF285" s="49"/>
      <c r="FBG285" s="49"/>
      <c r="FBH285" s="49"/>
      <c r="FBI285" s="49"/>
      <c r="FBJ285" s="49"/>
      <c r="FBK285" s="49"/>
      <c r="FBL285" s="49"/>
      <c r="FBM285" s="49"/>
      <c r="FBN285" s="49"/>
      <c r="FBQ285" s="49"/>
      <c r="FBT285" s="49"/>
      <c r="FBW285" s="49"/>
      <c r="FBZ285" s="49"/>
      <c r="FCC285" s="49"/>
      <c r="FCF285" s="49"/>
      <c r="FCO285" s="49"/>
      <c r="FCR285" s="49"/>
      <c r="FCU285" s="49"/>
      <c r="FCX285" s="49"/>
      <c r="FDG285" s="49"/>
      <c r="FDM285" s="49"/>
      <c r="FDP285" s="49"/>
      <c r="FDS285" s="49"/>
      <c r="FDV285" s="49"/>
      <c r="FEB285" s="49"/>
      <c r="FEE285" s="49"/>
      <c r="FEK285" s="49"/>
      <c r="FEM285" s="49"/>
      <c r="FEN285" s="49"/>
      <c r="FEP285" s="49"/>
      <c r="FFG285" s="49"/>
      <c r="FFL285" s="49"/>
      <c r="FFR285" s="49"/>
      <c r="FFU285" s="49"/>
      <c r="FFX285" s="49"/>
      <c r="FGF285" s="49"/>
      <c r="FHB285" s="49"/>
      <c r="FHC285" s="49"/>
      <c r="FHD285" s="49"/>
      <c r="FHE285" s="49"/>
      <c r="FHF285" s="49"/>
      <c r="FHG285" s="49"/>
      <c r="FHY285" s="49"/>
      <c r="FHZ285" s="49"/>
      <c r="FIC285" s="49"/>
      <c r="FIF285" s="49"/>
      <c r="FIH285" s="49"/>
      <c r="FIJ285" s="49"/>
      <c r="FIM285" s="49"/>
      <c r="FIP285" s="49"/>
      <c r="FIS285" s="49"/>
      <c r="FIV285" s="49"/>
      <c r="FIY285" s="49"/>
      <c r="FJB285" s="49"/>
      <c r="FJE285" s="49"/>
      <c r="FJH285" s="49"/>
      <c r="FJJ285" s="49"/>
      <c r="FJW285" s="49"/>
      <c r="FJX285" s="49"/>
      <c r="FJY285" s="49"/>
      <c r="FJZ285" s="49"/>
      <c r="FKA285" s="49"/>
      <c r="FKB285" s="49"/>
      <c r="FKC285" s="49"/>
      <c r="FKD285" s="49"/>
      <c r="FKE285" s="49"/>
      <c r="FKF285" s="49"/>
      <c r="FKG285" s="49"/>
      <c r="FKH285" s="49"/>
      <c r="FKI285" s="49"/>
      <c r="FKJ285" s="49"/>
      <c r="FKK285" s="49"/>
      <c r="FKL285" s="49"/>
      <c r="FKM285" s="49"/>
      <c r="FKN285" s="49"/>
      <c r="FKO285" s="49"/>
      <c r="FKP285" s="49"/>
      <c r="FKQ285" s="49"/>
      <c r="FKR285" s="49"/>
      <c r="FKS285" s="49"/>
      <c r="FKT285" s="49"/>
      <c r="FKU285" s="49"/>
      <c r="FKV285" s="49"/>
      <c r="FKW285" s="49"/>
      <c r="FKX285" s="49"/>
      <c r="FKY285" s="49"/>
      <c r="FKZ285" s="49"/>
      <c r="FLA285" s="49"/>
      <c r="FLB285" s="49"/>
      <c r="FLC285" s="49"/>
      <c r="FLD285" s="49"/>
      <c r="FLE285" s="49"/>
      <c r="FLF285" s="49"/>
      <c r="FLG285" s="49"/>
      <c r="FLH285" s="49"/>
      <c r="FLI285" s="49"/>
      <c r="FLJ285" s="49"/>
      <c r="FLM285" s="49"/>
      <c r="FLP285" s="49"/>
      <c r="FLS285" s="49"/>
      <c r="FLV285" s="49"/>
      <c r="FLY285" s="49"/>
      <c r="FMB285" s="49"/>
      <c r="FMK285" s="49"/>
      <c r="FMN285" s="49"/>
      <c r="FMQ285" s="49"/>
      <c r="FMT285" s="49"/>
      <c r="FNC285" s="49"/>
      <c r="FNI285" s="49"/>
      <c r="FNL285" s="49"/>
      <c r="FNO285" s="49"/>
      <c r="FNR285" s="49"/>
      <c r="FNX285" s="49"/>
      <c r="FOA285" s="49"/>
      <c r="FOG285" s="49"/>
      <c r="FOI285" s="49"/>
      <c r="FOJ285" s="49"/>
      <c r="FOL285" s="49"/>
      <c r="FPC285" s="49"/>
      <c r="FPH285" s="49"/>
      <c r="FPN285" s="49"/>
      <c r="FPQ285" s="49"/>
      <c r="FPT285" s="49"/>
      <c r="FQB285" s="49"/>
      <c r="FQX285" s="49"/>
      <c r="FQY285" s="49"/>
      <c r="FQZ285" s="49"/>
      <c r="FRA285" s="49"/>
      <c r="FRB285" s="49"/>
      <c r="FRC285" s="49"/>
      <c r="FRU285" s="49"/>
      <c r="FRV285" s="49"/>
      <c r="FRY285" s="49"/>
      <c r="FSB285" s="49"/>
      <c r="FSD285" s="49"/>
      <c r="FSF285" s="49"/>
      <c r="FSI285" s="49"/>
      <c r="FSL285" s="49"/>
      <c r="FSO285" s="49"/>
      <c r="FSR285" s="49"/>
      <c r="FSU285" s="49"/>
      <c r="FSX285" s="49"/>
      <c r="FTA285" s="49"/>
      <c r="FTD285" s="49"/>
      <c r="FTF285" s="49"/>
      <c r="FTS285" s="49"/>
      <c r="FTT285" s="49"/>
      <c r="FTU285" s="49"/>
      <c r="FTV285" s="49"/>
      <c r="FTW285" s="49"/>
      <c r="FTX285" s="49"/>
      <c r="FTY285" s="49"/>
      <c r="FTZ285" s="49"/>
      <c r="FUA285" s="49"/>
      <c r="FUB285" s="49"/>
      <c r="FUC285" s="49"/>
      <c r="FUD285" s="49"/>
      <c r="FUE285" s="49"/>
      <c r="FUF285" s="49"/>
      <c r="FUG285" s="49"/>
      <c r="FUH285" s="49"/>
      <c r="FUI285" s="49"/>
      <c r="FUJ285" s="49"/>
      <c r="FUK285" s="49"/>
      <c r="FUL285" s="49"/>
      <c r="FUM285" s="49"/>
      <c r="FUN285" s="49"/>
      <c r="FUO285" s="49"/>
      <c r="FUP285" s="49"/>
      <c r="FUQ285" s="49"/>
      <c r="FUR285" s="49"/>
      <c r="FUS285" s="49"/>
      <c r="FUT285" s="49"/>
      <c r="FUU285" s="49"/>
      <c r="FUV285" s="49"/>
      <c r="FUW285" s="49"/>
      <c r="FUX285" s="49"/>
      <c r="FUY285" s="49"/>
      <c r="FUZ285" s="49"/>
      <c r="FVA285" s="49"/>
      <c r="FVB285" s="49"/>
      <c r="FVC285" s="49"/>
      <c r="FVD285" s="49"/>
      <c r="FVE285" s="49"/>
      <c r="FVF285" s="49"/>
      <c r="FVI285" s="49"/>
      <c r="FVL285" s="49"/>
      <c r="FVO285" s="49"/>
      <c r="FVR285" s="49"/>
      <c r="FVU285" s="49"/>
      <c r="FVX285" s="49"/>
      <c r="FWG285" s="49"/>
      <c r="FWJ285" s="49"/>
      <c r="FWM285" s="49"/>
      <c r="FWP285" s="49"/>
      <c r="FWY285" s="49"/>
      <c r="FXE285" s="49"/>
      <c r="FXH285" s="49"/>
      <c r="FXK285" s="49"/>
      <c r="FXN285" s="49"/>
      <c r="FXT285" s="49"/>
      <c r="FXW285" s="49"/>
      <c r="FYC285" s="49"/>
      <c r="FYE285" s="49"/>
      <c r="FYF285" s="49"/>
      <c r="FYH285" s="49"/>
      <c r="FYY285" s="49"/>
      <c r="FZD285" s="49"/>
      <c r="FZJ285" s="49"/>
      <c r="FZM285" s="49"/>
      <c r="FZP285" s="49"/>
      <c r="FZX285" s="49"/>
      <c r="GAT285" s="49"/>
      <c r="GAU285" s="49"/>
      <c r="GAV285" s="49"/>
      <c r="GAW285" s="49"/>
      <c r="GAX285" s="49"/>
      <c r="GAY285" s="49"/>
      <c r="GBQ285" s="49"/>
      <c r="GBR285" s="49"/>
      <c r="GBU285" s="49"/>
      <c r="GBX285" s="49"/>
      <c r="GBZ285" s="49"/>
      <c r="GCB285" s="49"/>
      <c r="GCE285" s="49"/>
      <c r="GCH285" s="49"/>
      <c r="GCK285" s="49"/>
      <c r="GCN285" s="49"/>
      <c r="GCQ285" s="49"/>
      <c r="GCT285" s="49"/>
      <c r="GCW285" s="49"/>
      <c r="GCZ285" s="49"/>
      <c r="GDB285" s="49"/>
      <c r="GDO285" s="49"/>
      <c r="GDP285" s="49"/>
      <c r="GDQ285" s="49"/>
      <c r="GDR285" s="49"/>
      <c r="GDS285" s="49"/>
      <c r="GDT285" s="49"/>
      <c r="GDU285" s="49"/>
      <c r="GDV285" s="49"/>
      <c r="GDW285" s="49"/>
      <c r="GDX285" s="49"/>
      <c r="GDY285" s="49"/>
      <c r="GDZ285" s="49"/>
      <c r="GEA285" s="49"/>
      <c r="GEB285" s="49"/>
      <c r="GEC285" s="49"/>
      <c r="GED285" s="49"/>
      <c r="GEE285" s="49"/>
      <c r="GEF285" s="49"/>
      <c r="GEG285" s="49"/>
      <c r="GEH285" s="49"/>
      <c r="GEI285" s="49"/>
      <c r="GEJ285" s="49"/>
      <c r="GEK285" s="49"/>
      <c r="GEL285" s="49"/>
      <c r="GEM285" s="49"/>
      <c r="GEN285" s="49"/>
      <c r="GEO285" s="49"/>
      <c r="GEP285" s="49"/>
      <c r="GEQ285" s="49"/>
      <c r="GER285" s="49"/>
      <c r="GES285" s="49"/>
      <c r="GET285" s="49"/>
      <c r="GEU285" s="49"/>
      <c r="GEV285" s="49"/>
      <c r="GEW285" s="49"/>
      <c r="GEX285" s="49"/>
      <c r="GEY285" s="49"/>
      <c r="GEZ285" s="49"/>
      <c r="GFA285" s="49"/>
      <c r="GFB285" s="49"/>
      <c r="GFE285" s="49"/>
      <c r="GFH285" s="49"/>
      <c r="GFK285" s="49"/>
      <c r="GFN285" s="49"/>
      <c r="GFQ285" s="49"/>
      <c r="GFT285" s="49"/>
      <c r="GGC285" s="49"/>
      <c r="GGF285" s="49"/>
      <c r="GGI285" s="49"/>
      <c r="GGL285" s="49"/>
      <c r="GGU285" s="49"/>
      <c r="GHA285" s="49"/>
      <c r="GHD285" s="49"/>
      <c r="GHG285" s="49"/>
      <c r="GHJ285" s="49"/>
      <c r="GHP285" s="49"/>
      <c r="GHS285" s="49"/>
      <c r="GHY285" s="49"/>
      <c r="GIA285" s="49"/>
      <c r="GIB285" s="49"/>
      <c r="GID285" s="49"/>
      <c r="GIU285" s="49"/>
      <c r="GIZ285" s="49"/>
      <c r="GJF285" s="49"/>
      <c r="GJI285" s="49"/>
      <c r="GJL285" s="49"/>
      <c r="GJT285" s="49"/>
      <c r="GKP285" s="49"/>
      <c r="GKQ285" s="49"/>
      <c r="GKR285" s="49"/>
      <c r="GKS285" s="49"/>
      <c r="GKT285" s="49"/>
      <c r="GKU285" s="49"/>
      <c r="GLM285" s="49"/>
      <c r="GLN285" s="49"/>
      <c r="GLQ285" s="49"/>
      <c r="GLT285" s="49"/>
      <c r="GLV285" s="49"/>
      <c r="GLX285" s="49"/>
      <c r="GMA285" s="49"/>
      <c r="GMD285" s="49"/>
      <c r="GMG285" s="49"/>
      <c r="GMJ285" s="49"/>
      <c r="GMM285" s="49"/>
      <c r="GMP285" s="49"/>
      <c r="GMS285" s="49"/>
      <c r="GMV285" s="49"/>
      <c r="GMX285" s="49"/>
      <c r="GNK285" s="49"/>
      <c r="GNL285" s="49"/>
      <c r="GNM285" s="49"/>
      <c r="GNN285" s="49"/>
      <c r="GNO285" s="49"/>
      <c r="GNP285" s="49"/>
      <c r="GNQ285" s="49"/>
      <c r="GNR285" s="49"/>
      <c r="GNS285" s="49"/>
      <c r="GNT285" s="49"/>
      <c r="GNU285" s="49"/>
      <c r="GNV285" s="49"/>
      <c r="GNW285" s="49"/>
      <c r="GNX285" s="49"/>
      <c r="GNY285" s="49"/>
      <c r="GNZ285" s="49"/>
      <c r="GOA285" s="49"/>
      <c r="GOB285" s="49"/>
      <c r="GOC285" s="49"/>
      <c r="GOD285" s="49"/>
      <c r="GOE285" s="49"/>
      <c r="GOF285" s="49"/>
      <c r="GOG285" s="49"/>
      <c r="GOH285" s="49"/>
      <c r="GOI285" s="49"/>
      <c r="GOJ285" s="49"/>
      <c r="GOK285" s="49"/>
      <c r="GOL285" s="49"/>
      <c r="GOM285" s="49"/>
      <c r="GON285" s="49"/>
      <c r="GOO285" s="49"/>
      <c r="GOP285" s="49"/>
      <c r="GOQ285" s="49"/>
      <c r="GOR285" s="49"/>
      <c r="GOS285" s="49"/>
      <c r="GOT285" s="49"/>
      <c r="GOU285" s="49"/>
      <c r="GOV285" s="49"/>
      <c r="GOW285" s="49"/>
      <c r="GOX285" s="49"/>
      <c r="GPA285" s="49"/>
      <c r="GPD285" s="49"/>
      <c r="GPG285" s="49"/>
      <c r="GPJ285" s="49"/>
      <c r="GPM285" s="49"/>
      <c r="GPP285" s="49"/>
      <c r="GPY285" s="49"/>
      <c r="GQB285" s="49"/>
      <c r="GQE285" s="49"/>
      <c r="GQH285" s="49"/>
      <c r="GQQ285" s="49"/>
      <c r="GQW285" s="49"/>
      <c r="GQZ285" s="49"/>
      <c r="GRC285" s="49"/>
      <c r="GRF285" s="49"/>
      <c r="GRL285" s="49"/>
      <c r="GRO285" s="49"/>
      <c r="GRU285" s="49"/>
      <c r="GRW285" s="49"/>
      <c r="GRX285" s="49"/>
      <c r="GRZ285" s="49"/>
      <c r="GSQ285" s="49"/>
      <c r="GSV285" s="49"/>
      <c r="GTB285" s="49"/>
      <c r="GTE285" s="49"/>
      <c r="GTH285" s="49"/>
      <c r="GTP285" s="49"/>
      <c r="GUL285" s="49"/>
      <c r="GUM285" s="49"/>
      <c r="GUN285" s="49"/>
      <c r="GUO285" s="49"/>
      <c r="GUP285" s="49"/>
      <c r="GUQ285" s="49"/>
      <c r="GVI285" s="49"/>
      <c r="GVJ285" s="49"/>
      <c r="GVM285" s="49"/>
      <c r="GVP285" s="49"/>
      <c r="GVR285" s="49"/>
      <c r="GVT285" s="49"/>
      <c r="GVW285" s="49"/>
      <c r="GVZ285" s="49"/>
      <c r="GWC285" s="49"/>
      <c r="GWF285" s="49"/>
      <c r="GWI285" s="49"/>
      <c r="GWL285" s="49"/>
      <c r="GWO285" s="49"/>
      <c r="GWR285" s="49"/>
      <c r="GWT285" s="49"/>
      <c r="GXG285" s="49"/>
      <c r="GXH285" s="49"/>
      <c r="GXI285" s="49"/>
      <c r="GXJ285" s="49"/>
      <c r="GXK285" s="49"/>
      <c r="GXL285" s="49"/>
      <c r="GXM285" s="49"/>
      <c r="GXN285" s="49"/>
      <c r="GXO285" s="49"/>
      <c r="GXP285" s="49"/>
      <c r="GXQ285" s="49"/>
      <c r="GXR285" s="49"/>
      <c r="GXS285" s="49"/>
      <c r="GXT285" s="49"/>
      <c r="GXU285" s="49"/>
      <c r="GXV285" s="49"/>
      <c r="GXW285" s="49"/>
      <c r="GXX285" s="49"/>
      <c r="GXY285" s="49"/>
      <c r="GXZ285" s="49"/>
      <c r="GYA285" s="49"/>
      <c r="GYB285" s="49"/>
      <c r="GYC285" s="49"/>
      <c r="GYD285" s="49"/>
      <c r="GYE285" s="49"/>
      <c r="GYF285" s="49"/>
      <c r="GYG285" s="49"/>
      <c r="GYH285" s="49"/>
      <c r="GYI285" s="49"/>
      <c r="GYJ285" s="49"/>
      <c r="GYK285" s="49"/>
      <c r="GYL285" s="49"/>
      <c r="GYM285" s="49"/>
      <c r="GYN285" s="49"/>
      <c r="GYO285" s="49"/>
      <c r="GYP285" s="49"/>
      <c r="GYQ285" s="49"/>
      <c r="GYR285" s="49"/>
      <c r="GYS285" s="49"/>
      <c r="GYT285" s="49"/>
      <c r="GYW285" s="49"/>
      <c r="GYZ285" s="49"/>
      <c r="GZC285" s="49"/>
      <c r="GZF285" s="49"/>
      <c r="GZI285" s="49"/>
      <c r="GZL285" s="49"/>
      <c r="GZU285" s="49"/>
      <c r="GZX285" s="49"/>
      <c r="HAA285" s="49"/>
      <c r="HAD285" s="49"/>
      <c r="HAM285" s="49"/>
      <c r="HAS285" s="49"/>
      <c r="HAV285" s="49"/>
      <c r="HAY285" s="49"/>
      <c r="HBB285" s="49"/>
      <c r="HBH285" s="49"/>
      <c r="HBK285" s="49"/>
      <c r="HBQ285" s="49"/>
      <c r="HBS285" s="49"/>
      <c r="HBT285" s="49"/>
      <c r="HBV285" s="49"/>
      <c r="HCM285" s="49"/>
      <c r="HCR285" s="49"/>
      <c r="HCX285" s="49"/>
      <c r="HDA285" s="49"/>
      <c r="HDD285" s="49"/>
      <c r="HDL285" s="49"/>
      <c r="HEH285" s="49"/>
      <c r="HEI285" s="49"/>
      <c r="HEJ285" s="49"/>
      <c r="HEK285" s="49"/>
      <c r="HEL285" s="49"/>
      <c r="HEM285" s="49"/>
      <c r="HFE285" s="49"/>
      <c r="HFF285" s="49"/>
      <c r="HFI285" s="49"/>
      <c r="HFL285" s="49"/>
      <c r="HFN285" s="49"/>
      <c r="HFP285" s="49"/>
      <c r="HFS285" s="49"/>
      <c r="HFV285" s="49"/>
      <c r="HFY285" s="49"/>
      <c r="HGB285" s="49"/>
      <c r="HGE285" s="49"/>
      <c r="HGH285" s="49"/>
      <c r="HGK285" s="49"/>
      <c r="HGN285" s="49"/>
      <c r="HGP285" s="49"/>
      <c r="HHC285" s="49"/>
      <c r="HHD285" s="49"/>
      <c r="HHE285" s="49"/>
      <c r="HHF285" s="49"/>
      <c r="HHG285" s="49"/>
      <c r="HHH285" s="49"/>
      <c r="HHI285" s="49"/>
      <c r="HHJ285" s="49"/>
      <c r="HHK285" s="49"/>
      <c r="HHL285" s="49"/>
      <c r="HHM285" s="49"/>
      <c r="HHN285" s="49"/>
      <c r="HHO285" s="49"/>
      <c r="HHP285" s="49"/>
      <c r="HHQ285" s="49"/>
      <c r="HHR285" s="49"/>
      <c r="HHS285" s="49"/>
      <c r="HHT285" s="49"/>
      <c r="HHU285" s="49"/>
      <c r="HHV285" s="49"/>
      <c r="HHW285" s="49"/>
      <c r="HHX285" s="49"/>
      <c r="HHY285" s="49"/>
      <c r="HHZ285" s="49"/>
      <c r="HIA285" s="49"/>
      <c r="HIB285" s="49"/>
      <c r="HIC285" s="49"/>
      <c r="HID285" s="49"/>
      <c r="HIE285" s="49"/>
      <c r="HIF285" s="49"/>
      <c r="HIG285" s="49"/>
      <c r="HIH285" s="49"/>
      <c r="HII285" s="49"/>
      <c r="HIJ285" s="49"/>
      <c r="HIK285" s="49"/>
      <c r="HIL285" s="49"/>
      <c r="HIM285" s="49"/>
      <c r="HIN285" s="49"/>
      <c r="HIO285" s="49"/>
      <c r="HIP285" s="49"/>
      <c r="HIS285" s="49"/>
      <c r="HIV285" s="49"/>
      <c r="HIY285" s="49"/>
      <c r="HJB285" s="49"/>
      <c r="HJE285" s="49"/>
      <c r="HJH285" s="49"/>
      <c r="HJQ285" s="49"/>
      <c r="HJT285" s="49"/>
      <c r="HJW285" s="49"/>
      <c r="HJZ285" s="49"/>
      <c r="HKI285" s="49"/>
      <c r="HKO285" s="49"/>
      <c r="HKR285" s="49"/>
      <c r="HKU285" s="49"/>
      <c r="HKX285" s="49"/>
      <c r="HLD285" s="49"/>
      <c r="HLG285" s="49"/>
      <c r="HLM285" s="49"/>
      <c r="HLO285" s="49"/>
      <c r="HLP285" s="49"/>
      <c r="HLR285" s="49"/>
      <c r="HMI285" s="49"/>
      <c r="HMN285" s="49"/>
      <c r="HMT285" s="49"/>
      <c r="HMW285" s="49"/>
      <c r="HMZ285" s="49"/>
      <c r="HNH285" s="49"/>
      <c r="HOD285" s="49"/>
      <c r="HOE285" s="49"/>
      <c r="HOF285" s="49"/>
      <c r="HOG285" s="49"/>
      <c r="HOH285" s="49"/>
      <c r="HOI285" s="49"/>
      <c r="HPA285" s="49"/>
      <c r="HPB285" s="49"/>
      <c r="HPE285" s="49"/>
      <c r="HPH285" s="49"/>
      <c r="HPJ285" s="49"/>
      <c r="HPL285" s="49"/>
      <c r="HPO285" s="49"/>
      <c r="HPR285" s="49"/>
      <c r="HPU285" s="49"/>
      <c r="HPX285" s="49"/>
      <c r="HQA285" s="49"/>
      <c r="HQD285" s="49"/>
      <c r="HQG285" s="49"/>
      <c r="HQJ285" s="49"/>
      <c r="HQL285" s="49"/>
      <c r="HQY285" s="49"/>
      <c r="HQZ285" s="49"/>
      <c r="HRA285" s="49"/>
      <c r="HRB285" s="49"/>
      <c r="HRC285" s="49"/>
      <c r="HRD285" s="49"/>
      <c r="HRE285" s="49"/>
      <c r="HRF285" s="49"/>
      <c r="HRG285" s="49"/>
      <c r="HRH285" s="49"/>
      <c r="HRI285" s="49"/>
      <c r="HRJ285" s="49"/>
      <c r="HRK285" s="49"/>
      <c r="HRL285" s="49"/>
      <c r="HRM285" s="49"/>
      <c r="HRN285" s="49"/>
      <c r="HRO285" s="49"/>
      <c r="HRP285" s="49"/>
      <c r="HRQ285" s="49"/>
      <c r="HRR285" s="49"/>
      <c r="HRS285" s="49"/>
      <c r="HRT285" s="49"/>
      <c r="HRU285" s="49"/>
      <c r="HRV285" s="49"/>
      <c r="HRW285" s="49"/>
      <c r="HRX285" s="49"/>
      <c r="HRY285" s="49"/>
      <c r="HRZ285" s="49"/>
      <c r="HSA285" s="49"/>
      <c r="HSB285" s="49"/>
      <c r="HSC285" s="49"/>
      <c r="HSD285" s="49"/>
      <c r="HSE285" s="49"/>
      <c r="HSF285" s="49"/>
      <c r="HSG285" s="49"/>
      <c r="HSH285" s="49"/>
      <c r="HSI285" s="49"/>
      <c r="HSJ285" s="49"/>
      <c r="HSK285" s="49"/>
      <c r="HSL285" s="49"/>
      <c r="HSO285" s="49"/>
      <c r="HSR285" s="49"/>
      <c r="HSU285" s="49"/>
      <c r="HSX285" s="49"/>
      <c r="HTA285" s="49"/>
      <c r="HTD285" s="49"/>
      <c r="HTM285" s="49"/>
      <c r="HTP285" s="49"/>
      <c r="HTS285" s="49"/>
      <c r="HTV285" s="49"/>
      <c r="HUE285" s="49"/>
      <c r="HUK285" s="49"/>
      <c r="HUN285" s="49"/>
      <c r="HUQ285" s="49"/>
      <c r="HUT285" s="49"/>
      <c r="HUZ285" s="49"/>
      <c r="HVC285" s="49"/>
      <c r="HVI285" s="49"/>
      <c r="HVK285" s="49"/>
      <c r="HVL285" s="49"/>
      <c r="HVN285" s="49"/>
      <c r="HWE285" s="49"/>
      <c r="HWJ285" s="49"/>
      <c r="HWP285" s="49"/>
      <c r="HWS285" s="49"/>
      <c r="HWV285" s="49"/>
      <c r="HXD285" s="49"/>
      <c r="HXZ285" s="49"/>
      <c r="HYA285" s="49"/>
      <c r="HYB285" s="49"/>
      <c r="HYC285" s="49"/>
      <c r="HYD285" s="49"/>
      <c r="HYE285" s="49"/>
      <c r="HYW285" s="49"/>
      <c r="HYX285" s="49"/>
      <c r="HZA285" s="49"/>
      <c r="HZD285" s="49"/>
      <c r="HZF285" s="49"/>
      <c r="HZH285" s="49"/>
      <c r="HZK285" s="49"/>
      <c r="HZN285" s="49"/>
      <c r="HZQ285" s="49"/>
      <c r="HZT285" s="49"/>
      <c r="HZW285" s="49"/>
      <c r="HZZ285" s="49"/>
      <c r="IAC285" s="49"/>
      <c r="IAF285" s="49"/>
      <c r="IAH285" s="49"/>
      <c r="IAU285" s="49"/>
      <c r="IAV285" s="49"/>
      <c r="IAW285" s="49"/>
      <c r="IAX285" s="49"/>
      <c r="IAY285" s="49"/>
      <c r="IAZ285" s="49"/>
      <c r="IBA285" s="49"/>
      <c r="IBB285" s="49"/>
      <c r="IBC285" s="49"/>
      <c r="IBD285" s="49"/>
      <c r="IBE285" s="49"/>
      <c r="IBF285" s="49"/>
      <c r="IBG285" s="49"/>
      <c r="IBH285" s="49"/>
      <c r="IBI285" s="49"/>
      <c r="IBJ285" s="49"/>
      <c r="IBK285" s="49"/>
      <c r="IBL285" s="49"/>
      <c r="IBM285" s="49"/>
      <c r="IBN285" s="49"/>
      <c r="IBO285" s="49"/>
      <c r="IBP285" s="49"/>
      <c r="IBQ285" s="49"/>
      <c r="IBR285" s="49"/>
      <c r="IBS285" s="49"/>
      <c r="IBT285" s="49"/>
      <c r="IBU285" s="49"/>
      <c r="IBV285" s="49"/>
      <c r="IBW285" s="49"/>
      <c r="IBX285" s="49"/>
      <c r="IBY285" s="49"/>
      <c r="IBZ285" s="49"/>
      <c r="ICA285" s="49"/>
      <c r="ICB285" s="49"/>
      <c r="ICC285" s="49"/>
      <c r="ICD285" s="49"/>
      <c r="ICE285" s="49"/>
      <c r="ICF285" s="49"/>
      <c r="ICG285" s="49"/>
      <c r="ICH285" s="49"/>
      <c r="ICK285" s="49"/>
      <c r="ICN285" s="49"/>
      <c r="ICQ285" s="49"/>
      <c r="ICT285" s="49"/>
      <c r="ICW285" s="49"/>
      <c r="ICZ285" s="49"/>
      <c r="IDI285" s="49"/>
      <c r="IDL285" s="49"/>
      <c r="IDO285" s="49"/>
      <c r="IDR285" s="49"/>
      <c r="IEA285" s="49"/>
      <c r="IEG285" s="49"/>
      <c r="IEJ285" s="49"/>
      <c r="IEM285" s="49"/>
      <c r="IEP285" s="49"/>
      <c r="IEV285" s="49"/>
      <c r="IEY285" s="49"/>
      <c r="IFE285" s="49"/>
      <c r="IFG285" s="49"/>
      <c r="IFH285" s="49"/>
      <c r="IFJ285" s="49"/>
      <c r="IGA285" s="49"/>
      <c r="IGF285" s="49"/>
      <c r="IGL285" s="49"/>
      <c r="IGO285" s="49"/>
      <c r="IGR285" s="49"/>
      <c r="IGZ285" s="49"/>
      <c r="IHV285" s="49"/>
      <c r="IHW285" s="49"/>
      <c r="IHX285" s="49"/>
      <c r="IHY285" s="49"/>
      <c r="IHZ285" s="49"/>
      <c r="IIA285" s="49"/>
      <c r="IIS285" s="49"/>
      <c r="IIT285" s="49"/>
      <c r="IIW285" s="49"/>
      <c r="IIZ285" s="49"/>
      <c r="IJB285" s="49"/>
      <c r="IJD285" s="49"/>
      <c r="IJG285" s="49"/>
      <c r="IJJ285" s="49"/>
      <c r="IJM285" s="49"/>
      <c r="IJP285" s="49"/>
      <c r="IJS285" s="49"/>
      <c r="IJV285" s="49"/>
      <c r="IJY285" s="49"/>
      <c r="IKB285" s="49"/>
      <c r="IKD285" s="49"/>
      <c r="IKQ285" s="49"/>
      <c r="IKR285" s="49"/>
      <c r="IKS285" s="49"/>
      <c r="IKT285" s="49"/>
      <c r="IKU285" s="49"/>
      <c r="IKV285" s="49"/>
      <c r="IKW285" s="49"/>
      <c r="IKX285" s="49"/>
      <c r="IKY285" s="49"/>
      <c r="IKZ285" s="49"/>
      <c r="ILA285" s="49"/>
      <c r="ILB285" s="49"/>
      <c r="ILC285" s="49"/>
      <c r="ILD285" s="49"/>
      <c r="ILE285" s="49"/>
      <c r="ILF285" s="49"/>
      <c r="ILG285" s="49"/>
      <c r="ILH285" s="49"/>
      <c r="ILI285" s="49"/>
      <c r="ILJ285" s="49"/>
      <c r="ILK285" s="49"/>
      <c r="ILL285" s="49"/>
      <c r="ILM285" s="49"/>
      <c r="ILN285" s="49"/>
      <c r="ILO285" s="49"/>
      <c r="ILP285" s="49"/>
      <c r="ILQ285" s="49"/>
      <c r="ILR285" s="49"/>
      <c r="ILS285" s="49"/>
      <c r="ILT285" s="49"/>
      <c r="ILU285" s="49"/>
      <c r="ILV285" s="49"/>
      <c r="ILW285" s="49"/>
      <c r="ILX285" s="49"/>
      <c r="ILY285" s="49"/>
      <c r="ILZ285" s="49"/>
      <c r="IMA285" s="49"/>
      <c r="IMB285" s="49"/>
      <c r="IMC285" s="49"/>
      <c r="IMD285" s="49"/>
      <c r="IMG285" s="49"/>
      <c r="IMJ285" s="49"/>
      <c r="IMM285" s="49"/>
      <c r="IMP285" s="49"/>
      <c r="IMS285" s="49"/>
      <c r="IMV285" s="49"/>
      <c r="INE285" s="49"/>
      <c r="INH285" s="49"/>
      <c r="INK285" s="49"/>
      <c r="INN285" s="49"/>
      <c r="INW285" s="49"/>
      <c r="IOC285" s="49"/>
      <c r="IOF285" s="49"/>
      <c r="IOI285" s="49"/>
      <c r="IOL285" s="49"/>
      <c r="IOR285" s="49"/>
      <c r="IOU285" s="49"/>
      <c r="IPA285" s="49"/>
      <c r="IPC285" s="49"/>
      <c r="IPD285" s="49"/>
      <c r="IPF285" s="49"/>
      <c r="IPW285" s="49"/>
      <c r="IQB285" s="49"/>
      <c r="IQH285" s="49"/>
      <c r="IQK285" s="49"/>
      <c r="IQN285" s="49"/>
      <c r="IQV285" s="49"/>
      <c r="IRR285" s="49"/>
      <c r="IRS285" s="49"/>
      <c r="IRT285" s="49"/>
      <c r="IRU285" s="49"/>
      <c r="IRV285" s="49"/>
      <c r="IRW285" s="49"/>
      <c r="ISO285" s="49"/>
      <c r="ISP285" s="49"/>
      <c r="ISS285" s="49"/>
      <c r="ISV285" s="49"/>
      <c r="ISX285" s="49"/>
      <c r="ISZ285" s="49"/>
      <c r="ITC285" s="49"/>
      <c r="ITF285" s="49"/>
      <c r="ITI285" s="49"/>
      <c r="ITL285" s="49"/>
      <c r="ITO285" s="49"/>
      <c r="ITR285" s="49"/>
      <c r="ITU285" s="49"/>
      <c r="ITX285" s="49"/>
      <c r="ITZ285" s="49"/>
      <c r="IUM285" s="49"/>
      <c r="IUN285" s="49"/>
      <c r="IUO285" s="49"/>
      <c r="IUP285" s="49"/>
      <c r="IUQ285" s="49"/>
      <c r="IUR285" s="49"/>
      <c r="IUS285" s="49"/>
      <c r="IUT285" s="49"/>
      <c r="IUU285" s="49"/>
      <c r="IUV285" s="49"/>
      <c r="IUW285" s="49"/>
      <c r="IUX285" s="49"/>
      <c r="IUY285" s="49"/>
      <c r="IUZ285" s="49"/>
      <c r="IVA285" s="49"/>
      <c r="IVB285" s="49"/>
      <c r="IVC285" s="49"/>
      <c r="IVD285" s="49"/>
      <c r="IVE285" s="49"/>
      <c r="IVF285" s="49"/>
      <c r="IVG285" s="49"/>
      <c r="IVH285" s="49"/>
      <c r="IVI285" s="49"/>
      <c r="IVJ285" s="49"/>
      <c r="IVK285" s="49"/>
      <c r="IVL285" s="49"/>
      <c r="IVM285" s="49"/>
      <c r="IVN285" s="49"/>
      <c r="IVO285" s="49"/>
      <c r="IVP285" s="49"/>
      <c r="IVQ285" s="49"/>
      <c r="IVR285" s="49"/>
      <c r="IVS285" s="49"/>
      <c r="IVT285" s="49"/>
      <c r="IVU285" s="49"/>
      <c r="IVV285" s="49"/>
      <c r="IVW285" s="49"/>
      <c r="IVX285" s="49"/>
      <c r="IVY285" s="49"/>
      <c r="IVZ285" s="49"/>
      <c r="IWC285" s="49"/>
      <c r="IWF285" s="49"/>
      <c r="IWI285" s="49"/>
      <c r="IWL285" s="49"/>
      <c r="IWO285" s="49"/>
      <c r="IWR285" s="49"/>
      <c r="IXA285" s="49"/>
      <c r="IXD285" s="49"/>
      <c r="IXG285" s="49"/>
      <c r="IXJ285" s="49"/>
      <c r="IXS285" s="49"/>
      <c r="IXY285" s="49"/>
      <c r="IYB285" s="49"/>
      <c r="IYE285" s="49"/>
      <c r="IYH285" s="49"/>
      <c r="IYN285" s="49"/>
      <c r="IYQ285" s="49"/>
      <c r="IYW285" s="49"/>
      <c r="IYY285" s="49"/>
      <c r="IYZ285" s="49"/>
      <c r="IZB285" s="49"/>
      <c r="IZS285" s="49"/>
      <c r="IZX285" s="49"/>
      <c r="JAD285" s="49"/>
      <c r="JAG285" s="49"/>
      <c r="JAJ285" s="49"/>
      <c r="JAR285" s="49"/>
      <c r="JBN285" s="49"/>
      <c r="JBO285" s="49"/>
      <c r="JBP285" s="49"/>
      <c r="JBQ285" s="49"/>
      <c r="JBR285" s="49"/>
      <c r="JBS285" s="49"/>
      <c r="JCK285" s="49"/>
      <c r="JCL285" s="49"/>
      <c r="JCO285" s="49"/>
      <c r="JCR285" s="49"/>
      <c r="JCT285" s="49"/>
      <c r="JCV285" s="49"/>
      <c r="JCY285" s="49"/>
      <c r="JDB285" s="49"/>
      <c r="JDE285" s="49"/>
      <c r="JDH285" s="49"/>
      <c r="JDK285" s="49"/>
      <c r="JDN285" s="49"/>
      <c r="JDQ285" s="49"/>
      <c r="JDT285" s="49"/>
      <c r="JDV285" s="49"/>
      <c r="JEI285" s="49"/>
      <c r="JEJ285" s="49"/>
      <c r="JEK285" s="49"/>
      <c r="JEL285" s="49"/>
      <c r="JEM285" s="49"/>
      <c r="JEN285" s="49"/>
      <c r="JEO285" s="49"/>
      <c r="JEP285" s="49"/>
      <c r="JEQ285" s="49"/>
      <c r="JER285" s="49"/>
      <c r="JES285" s="49"/>
      <c r="JET285" s="49"/>
      <c r="JEU285" s="49"/>
      <c r="JEV285" s="49"/>
      <c r="JEW285" s="49"/>
      <c r="JEX285" s="49"/>
      <c r="JEY285" s="49"/>
      <c r="JEZ285" s="49"/>
      <c r="JFA285" s="49"/>
      <c r="JFB285" s="49"/>
      <c r="JFC285" s="49"/>
      <c r="JFD285" s="49"/>
      <c r="JFE285" s="49"/>
      <c r="JFF285" s="49"/>
      <c r="JFG285" s="49"/>
      <c r="JFH285" s="49"/>
      <c r="JFI285" s="49"/>
      <c r="JFJ285" s="49"/>
      <c r="JFK285" s="49"/>
      <c r="JFL285" s="49"/>
      <c r="JFM285" s="49"/>
      <c r="JFN285" s="49"/>
      <c r="JFO285" s="49"/>
      <c r="JFP285" s="49"/>
      <c r="JFQ285" s="49"/>
      <c r="JFR285" s="49"/>
      <c r="JFS285" s="49"/>
      <c r="JFT285" s="49"/>
      <c r="JFU285" s="49"/>
      <c r="JFV285" s="49"/>
      <c r="JFY285" s="49"/>
      <c r="JGB285" s="49"/>
      <c r="JGE285" s="49"/>
      <c r="JGH285" s="49"/>
      <c r="JGK285" s="49"/>
      <c r="JGN285" s="49"/>
      <c r="JGW285" s="49"/>
      <c r="JGZ285" s="49"/>
      <c r="JHC285" s="49"/>
      <c r="JHF285" s="49"/>
      <c r="JHO285" s="49"/>
      <c r="JHU285" s="49"/>
      <c r="JHX285" s="49"/>
      <c r="JIA285" s="49"/>
      <c r="JID285" s="49"/>
      <c r="JIJ285" s="49"/>
      <c r="JIM285" s="49"/>
      <c r="JIS285" s="49"/>
      <c r="JIU285" s="49"/>
      <c r="JIV285" s="49"/>
      <c r="JIX285" s="49"/>
      <c r="JJO285" s="49"/>
      <c r="JJT285" s="49"/>
      <c r="JJZ285" s="49"/>
      <c r="JKC285" s="49"/>
      <c r="JKF285" s="49"/>
      <c r="JKN285" s="49"/>
      <c r="JLJ285" s="49"/>
      <c r="JLK285" s="49"/>
      <c r="JLL285" s="49"/>
      <c r="JLM285" s="49"/>
      <c r="JLN285" s="49"/>
      <c r="JLO285" s="49"/>
      <c r="JMG285" s="49"/>
      <c r="JMH285" s="49"/>
      <c r="JMK285" s="49"/>
      <c r="JMN285" s="49"/>
      <c r="JMP285" s="49"/>
      <c r="JMR285" s="49"/>
      <c r="JMU285" s="49"/>
      <c r="JMX285" s="49"/>
      <c r="JNA285" s="49"/>
      <c r="JND285" s="49"/>
      <c r="JNG285" s="49"/>
      <c r="JNJ285" s="49"/>
      <c r="JNM285" s="49"/>
      <c r="JNP285" s="49"/>
      <c r="JNR285" s="49"/>
      <c r="JOE285" s="49"/>
      <c r="JOF285" s="49"/>
      <c r="JOG285" s="49"/>
      <c r="JOH285" s="49"/>
      <c r="JOI285" s="49"/>
      <c r="JOJ285" s="49"/>
      <c r="JOK285" s="49"/>
      <c r="JOL285" s="49"/>
      <c r="JOM285" s="49"/>
      <c r="JON285" s="49"/>
      <c r="JOO285" s="49"/>
      <c r="JOP285" s="49"/>
      <c r="JOQ285" s="49"/>
      <c r="JOR285" s="49"/>
      <c r="JOS285" s="49"/>
      <c r="JOT285" s="49"/>
      <c r="JOU285" s="49"/>
      <c r="JOV285" s="49"/>
      <c r="JOW285" s="49"/>
      <c r="JOX285" s="49"/>
      <c r="JOY285" s="49"/>
      <c r="JOZ285" s="49"/>
      <c r="JPA285" s="49"/>
      <c r="JPB285" s="49"/>
      <c r="JPC285" s="49"/>
      <c r="JPD285" s="49"/>
      <c r="JPE285" s="49"/>
      <c r="JPF285" s="49"/>
      <c r="JPG285" s="49"/>
      <c r="JPH285" s="49"/>
      <c r="JPI285" s="49"/>
      <c r="JPJ285" s="49"/>
      <c r="JPK285" s="49"/>
      <c r="JPL285" s="49"/>
      <c r="JPM285" s="49"/>
      <c r="JPN285" s="49"/>
      <c r="JPO285" s="49"/>
      <c r="JPP285" s="49"/>
      <c r="JPQ285" s="49"/>
      <c r="JPR285" s="49"/>
      <c r="JPU285" s="49"/>
      <c r="JPX285" s="49"/>
      <c r="JQA285" s="49"/>
      <c r="JQD285" s="49"/>
      <c r="JQG285" s="49"/>
      <c r="JQJ285" s="49"/>
      <c r="JQS285" s="49"/>
      <c r="JQV285" s="49"/>
      <c r="JQY285" s="49"/>
      <c r="JRB285" s="49"/>
      <c r="JRK285" s="49"/>
      <c r="JRQ285" s="49"/>
      <c r="JRT285" s="49"/>
      <c r="JRW285" s="49"/>
      <c r="JRZ285" s="49"/>
      <c r="JSF285" s="49"/>
      <c r="JSI285" s="49"/>
      <c r="JSO285" s="49"/>
      <c r="JSQ285" s="49"/>
      <c r="JSR285" s="49"/>
      <c r="JST285" s="49"/>
      <c r="JTK285" s="49"/>
      <c r="JTP285" s="49"/>
      <c r="JTV285" s="49"/>
      <c r="JTY285" s="49"/>
      <c r="JUB285" s="49"/>
      <c r="JUJ285" s="49"/>
      <c r="JVF285" s="49"/>
      <c r="JVG285" s="49"/>
      <c r="JVH285" s="49"/>
      <c r="JVI285" s="49"/>
      <c r="JVJ285" s="49"/>
      <c r="JVK285" s="49"/>
      <c r="JWC285" s="49"/>
      <c r="JWD285" s="49"/>
      <c r="JWG285" s="49"/>
      <c r="JWJ285" s="49"/>
      <c r="JWL285" s="49"/>
      <c r="JWN285" s="49"/>
      <c r="JWQ285" s="49"/>
      <c r="JWT285" s="49"/>
      <c r="JWW285" s="49"/>
      <c r="JWZ285" s="49"/>
      <c r="JXC285" s="49"/>
      <c r="JXF285" s="49"/>
      <c r="JXI285" s="49"/>
      <c r="JXL285" s="49"/>
      <c r="JXN285" s="49"/>
      <c r="JYA285" s="49"/>
      <c r="JYB285" s="49"/>
      <c r="JYC285" s="49"/>
      <c r="JYD285" s="49"/>
      <c r="JYE285" s="49"/>
      <c r="JYF285" s="49"/>
      <c r="JYG285" s="49"/>
      <c r="JYH285" s="49"/>
      <c r="JYI285" s="49"/>
      <c r="JYJ285" s="49"/>
      <c r="JYK285" s="49"/>
      <c r="JYL285" s="49"/>
      <c r="JYM285" s="49"/>
      <c r="JYN285" s="49"/>
      <c r="JYO285" s="49"/>
      <c r="JYP285" s="49"/>
      <c r="JYQ285" s="49"/>
      <c r="JYR285" s="49"/>
      <c r="JYS285" s="49"/>
      <c r="JYT285" s="49"/>
      <c r="JYU285" s="49"/>
      <c r="JYV285" s="49"/>
      <c r="JYW285" s="49"/>
      <c r="JYX285" s="49"/>
      <c r="JYY285" s="49"/>
      <c r="JYZ285" s="49"/>
      <c r="JZA285" s="49"/>
      <c r="JZB285" s="49"/>
      <c r="JZC285" s="49"/>
      <c r="JZD285" s="49"/>
      <c r="JZE285" s="49"/>
      <c r="JZF285" s="49"/>
      <c r="JZG285" s="49"/>
      <c r="JZH285" s="49"/>
      <c r="JZI285" s="49"/>
      <c r="JZJ285" s="49"/>
      <c r="JZK285" s="49"/>
      <c r="JZL285" s="49"/>
      <c r="JZM285" s="49"/>
      <c r="JZN285" s="49"/>
      <c r="JZQ285" s="49"/>
      <c r="JZT285" s="49"/>
      <c r="JZW285" s="49"/>
      <c r="JZZ285" s="49"/>
      <c r="KAC285" s="49"/>
      <c r="KAF285" s="49"/>
      <c r="KAO285" s="49"/>
      <c r="KAR285" s="49"/>
      <c r="KAU285" s="49"/>
      <c r="KAX285" s="49"/>
      <c r="KBG285" s="49"/>
      <c r="KBM285" s="49"/>
      <c r="KBP285" s="49"/>
      <c r="KBS285" s="49"/>
      <c r="KBV285" s="49"/>
      <c r="KCB285" s="49"/>
      <c r="KCE285" s="49"/>
      <c r="KCK285" s="49"/>
      <c r="KCM285" s="49"/>
      <c r="KCN285" s="49"/>
      <c r="KCP285" s="49"/>
      <c r="KDG285" s="49"/>
      <c r="KDL285" s="49"/>
      <c r="KDR285" s="49"/>
      <c r="KDU285" s="49"/>
      <c r="KDX285" s="49"/>
      <c r="KEF285" s="49"/>
      <c r="KFB285" s="49"/>
      <c r="KFC285" s="49"/>
      <c r="KFD285" s="49"/>
      <c r="KFE285" s="49"/>
      <c r="KFF285" s="49"/>
      <c r="KFG285" s="49"/>
      <c r="KFY285" s="49"/>
      <c r="KFZ285" s="49"/>
      <c r="KGC285" s="49"/>
      <c r="KGF285" s="49"/>
      <c r="KGH285" s="49"/>
      <c r="KGJ285" s="49"/>
      <c r="KGM285" s="49"/>
      <c r="KGP285" s="49"/>
      <c r="KGS285" s="49"/>
      <c r="KGV285" s="49"/>
      <c r="KGY285" s="49"/>
      <c r="KHB285" s="49"/>
      <c r="KHE285" s="49"/>
      <c r="KHH285" s="49"/>
      <c r="KHJ285" s="49"/>
      <c r="KHW285" s="49"/>
      <c r="KHX285" s="49"/>
      <c r="KHY285" s="49"/>
      <c r="KHZ285" s="49"/>
      <c r="KIA285" s="49"/>
      <c r="KIB285" s="49"/>
      <c r="KIC285" s="49"/>
      <c r="KID285" s="49"/>
      <c r="KIE285" s="49"/>
      <c r="KIF285" s="49"/>
      <c r="KIG285" s="49"/>
      <c r="KIH285" s="49"/>
      <c r="KII285" s="49"/>
      <c r="KIJ285" s="49"/>
      <c r="KIK285" s="49"/>
      <c r="KIL285" s="49"/>
      <c r="KIM285" s="49"/>
      <c r="KIN285" s="49"/>
      <c r="KIO285" s="49"/>
      <c r="KIP285" s="49"/>
      <c r="KIQ285" s="49"/>
      <c r="KIR285" s="49"/>
      <c r="KIS285" s="49"/>
      <c r="KIT285" s="49"/>
      <c r="KIU285" s="49"/>
      <c r="KIV285" s="49"/>
      <c r="KIW285" s="49"/>
      <c r="KIX285" s="49"/>
      <c r="KIY285" s="49"/>
      <c r="KIZ285" s="49"/>
      <c r="KJA285" s="49"/>
      <c r="KJB285" s="49"/>
      <c r="KJC285" s="49"/>
      <c r="KJD285" s="49"/>
      <c r="KJE285" s="49"/>
      <c r="KJF285" s="49"/>
      <c r="KJG285" s="49"/>
      <c r="KJH285" s="49"/>
      <c r="KJI285" s="49"/>
      <c r="KJJ285" s="49"/>
      <c r="KJM285" s="49"/>
      <c r="KJP285" s="49"/>
      <c r="KJS285" s="49"/>
      <c r="KJV285" s="49"/>
      <c r="KJY285" s="49"/>
      <c r="KKB285" s="49"/>
      <c r="KKK285" s="49"/>
      <c r="KKN285" s="49"/>
      <c r="KKQ285" s="49"/>
      <c r="KKT285" s="49"/>
      <c r="KLC285" s="49"/>
      <c r="KLI285" s="49"/>
      <c r="KLL285" s="49"/>
      <c r="KLO285" s="49"/>
      <c r="KLR285" s="49"/>
      <c r="KLX285" s="49"/>
      <c r="KMA285" s="49"/>
      <c r="KMG285" s="49"/>
      <c r="KMI285" s="49"/>
      <c r="KMJ285" s="49"/>
      <c r="KML285" s="49"/>
      <c r="KNC285" s="49"/>
      <c r="KNH285" s="49"/>
      <c r="KNN285" s="49"/>
      <c r="KNQ285" s="49"/>
      <c r="KNT285" s="49"/>
      <c r="KOB285" s="49"/>
      <c r="KOX285" s="49"/>
      <c r="KOY285" s="49"/>
      <c r="KOZ285" s="49"/>
      <c r="KPA285" s="49"/>
      <c r="KPB285" s="49"/>
      <c r="KPC285" s="49"/>
      <c r="KPU285" s="49"/>
      <c r="KPV285" s="49"/>
      <c r="KPY285" s="49"/>
      <c r="KQB285" s="49"/>
      <c r="KQD285" s="49"/>
      <c r="KQF285" s="49"/>
      <c r="KQI285" s="49"/>
      <c r="KQL285" s="49"/>
      <c r="KQO285" s="49"/>
      <c r="KQR285" s="49"/>
      <c r="KQU285" s="49"/>
      <c r="KQX285" s="49"/>
      <c r="KRA285" s="49"/>
      <c r="KRD285" s="49"/>
      <c r="KRF285" s="49"/>
      <c r="KRS285" s="49"/>
      <c r="KRT285" s="49"/>
      <c r="KRU285" s="49"/>
      <c r="KRV285" s="49"/>
      <c r="KRW285" s="49"/>
      <c r="KRX285" s="49"/>
      <c r="KRY285" s="49"/>
      <c r="KRZ285" s="49"/>
      <c r="KSA285" s="49"/>
      <c r="KSB285" s="49"/>
      <c r="KSC285" s="49"/>
      <c r="KSD285" s="49"/>
      <c r="KSE285" s="49"/>
      <c r="KSF285" s="49"/>
      <c r="KSG285" s="49"/>
      <c r="KSH285" s="49"/>
      <c r="KSI285" s="49"/>
      <c r="KSJ285" s="49"/>
      <c r="KSK285" s="49"/>
      <c r="KSL285" s="49"/>
      <c r="KSM285" s="49"/>
      <c r="KSN285" s="49"/>
      <c r="KSO285" s="49"/>
      <c r="KSP285" s="49"/>
      <c r="KSQ285" s="49"/>
      <c r="KSR285" s="49"/>
      <c r="KSS285" s="49"/>
      <c r="KST285" s="49"/>
      <c r="KSU285" s="49"/>
      <c r="KSV285" s="49"/>
      <c r="KSW285" s="49"/>
      <c r="KSX285" s="49"/>
      <c r="KSY285" s="49"/>
      <c r="KSZ285" s="49"/>
      <c r="KTA285" s="49"/>
      <c r="KTB285" s="49"/>
      <c r="KTC285" s="49"/>
      <c r="KTD285" s="49"/>
      <c r="KTE285" s="49"/>
      <c r="KTF285" s="49"/>
      <c r="KTI285" s="49"/>
      <c r="KTL285" s="49"/>
      <c r="KTO285" s="49"/>
      <c r="KTR285" s="49"/>
      <c r="KTU285" s="49"/>
      <c r="KTX285" s="49"/>
      <c r="KUG285" s="49"/>
      <c r="KUJ285" s="49"/>
      <c r="KUM285" s="49"/>
      <c r="KUP285" s="49"/>
      <c r="KUY285" s="49"/>
      <c r="KVE285" s="49"/>
      <c r="KVH285" s="49"/>
      <c r="KVK285" s="49"/>
      <c r="KVN285" s="49"/>
      <c r="KVT285" s="49"/>
      <c r="KVW285" s="49"/>
      <c r="KWC285" s="49"/>
      <c r="KWE285" s="49"/>
      <c r="KWF285" s="49"/>
      <c r="KWH285" s="49"/>
      <c r="KWY285" s="49"/>
      <c r="KXD285" s="49"/>
      <c r="KXJ285" s="49"/>
      <c r="KXM285" s="49"/>
      <c r="KXP285" s="49"/>
      <c r="KXX285" s="49"/>
      <c r="KYT285" s="49"/>
      <c r="KYU285" s="49"/>
      <c r="KYV285" s="49"/>
      <c r="KYW285" s="49"/>
      <c r="KYX285" s="49"/>
      <c r="KYY285" s="49"/>
      <c r="KZQ285" s="49"/>
      <c r="KZR285" s="49"/>
      <c r="KZU285" s="49"/>
      <c r="KZX285" s="49"/>
      <c r="KZZ285" s="49"/>
      <c r="LAB285" s="49"/>
      <c r="LAE285" s="49"/>
      <c r="LAH285" s="49"/>
      <c r="LAK285" s="49"/>
      <c r="LAN285" s="49"/>
      <c r="LAQ285" s="49"/>
      <c r="LAT285" s="49"/>
      <c r="LAW285" s="49"/>
      <c r="LAZ285" s="49"/>
      <c r="LBB285" s="49"/>
      <c r="LBO285" s="49"/>
      <c r="LBP285" s="49"/>
      <c r="LBQ285" s="49"/>
      <c r="LBR285" s="49"/>
      <c r="LBS285" s="49"/>
      <c r="LBT285" s="49"/>
      <c r="LBU285" s="49"/>
      <c r="LBV285" s="49"/>
      <c r="LBW285" s="49"/>
      <c r="LBX285" s="49"/>
      <c r="LBY285" s="49"/>
      <c r="LBZ285" s="49"/>
      <c r="LCA285" s="49"/>
      <c r="LCB285" s="49"/>
      <c r="LCC285" s="49"/>
      <c r="LCD285" s="49"/>
      <c r="LCE285" s="49"/>
      <c r="LCF285" s="49"/>
      <c r="LCG285" s="49"/>
      <c r="LCH285" s="49"/>
      <c r="LCI285" s="49"/>
      <c r="LCJ285" s="49"/>
      <c r="LCK285" s="49"/>
      <c r="LCL285" s="49"/>
      <c r="LCM285" s="49"/>
      <c r="LCN285" s="49"/>
      <c r="LCO285" s="49"/>
      <c r="LCP285" s="49"/>
      <c r="LCQ285" s="49"/>
      <c r="LCR285" s="49"/>
      <c r="LCS285" s="49"/>
      <c r="LCT285" s="49"/>
      <c r="LCU285" s="49"/>
      <c r="LCV285" s="49"/>
      <c r="LCW285" s="49"/>
      <c r="LCX285" s="49"/>
      <c r="LCY285" s="49"/>
      <c r="LCZ285" s="49"/>
      <c r="LDA285" s="49"/>
      <c r="LDB285" s="49"/>
      <c r="LDE285" s="49"/>
      <c r="LDH285" s="49"/>
      <c r="LDK285" s="49"/>
      <c r="LDN285" s="49"/>
      <c r="LDQ285" s="49"/>
      <c r="LDT285" s="49"/>
      <c r="LEC285" s="49"/>
      <c r="LEF285" s="49"/>
      <c r="LEI285" s="49"/>
      <c r="LEL285" s="49"/>
      <c r="LEU285" s="49"/>
      <c r="LFA285" s="49"/>
      <c r="LFD285" s="49"/>
      <c r="LFG285" s="49"/>
      <c r="LFJ285" s="49"/>
      <c r="LFP285" s="49"/>
      <c r="LFS285" s="49"/>
      <c r="LFY285" s="49"/>
      <c r="LGA285" s="49"/>
      <c r="LGB285" s="49"/>
      <c r="LGD285" s="49"/>
      <c r="LGU285" s="49"/>
      <c r="LGZ285" s="49"/>
      <c r="LHF285" s="49"/>
      <c r="LHI285" s="49"/>
      <c r="LHL285" s="49"/>
      <c r="LHT285" s="49"/>
      <c r="LIP285" s="49"/>
      <c r="LIQ285" s="49"/>
      <c r="LIR285" s="49"/>
      <c r="LIS285" s="49"/>
      <c r="LIT285" s="49"/>
      <c r="LIU285" s="49"/>
      <c r="LJM285" s="49"/>
      <c r="LJN285" s="49"/>
      <c r="LJQ285" s="49"/>
      <c r="LJT285" s="49"/>
      <c r="LJV285" s="49"/>
      <c r="LJX285" s="49"/>
      <c r="LKA285" s="49"/>
      <c r="LKD285" s="49"/>
      <c r="LKG285" s="49"/>
      <c r="LKJ285" s="49"/>
      <c r="LKM285" s="49"/>
      <c r="LKP285" s="49"/>
      <c r="LKS285" s="49"/>
      <c r="LKV285" s="49"/>
      <c r="LKX285" s="49"/>
      <c r="LLK285" s="49"/>
      <c r="LLL285" s="49"/>
      <c r="LLM285" s="49"/>
      <c r="LLN285" s="49"/>
      <c r="LLO285" s="49"/>
      <c r="LLP285" s="49"/>
      <c r="LLQ285" s="49"/>
      <c r="LLR285" s="49"/>
      <c r="LLS285" s="49"/>
      <c r="LLT285" s="49"/>
      <c r="LLU285" s="49"/>
      <c r="LLV285" s="49"/>
      <c r="LLW285" s="49"/>
      <c r="LLX285" s="49"/>
      <c r="LLY285" s="49"/>
      <c r="LLZ285" s="49"/>
      <c r="LMA285" s="49"/>
      <c r="LMB285" s="49"/>
      <c r="LMC285" s="49"/>
      <c r="LMD285" s="49"/>
      <c r="LME285" s="49"/>
      <c r="LMF285" s="49"/>
      <c r="LMG285" s="49"/>
      <c r="LMH285" s="49"/>
      <c r="LMI285" s="49"/>
      <c r="LMJ285" s="49"/>
      <c r="LMK285" s="49"/>
      <c r="LML285" s="49"/>
      <c r="LMM285" s="49"/>
      <c r="LMN285" s="49"/>
      <c r="LMO285" s="49"/>
      <c r="LMP285" s="49"/>
      <c r="LMQ285" s="49"/>
      <c r="LMR285" s="49"/>
      <c r="LMS285" s="49"/>
      <c r="LMT285" s="49"/>
      <c r="LMU285" s="49"/>
      <c r="LMV285" s="49"/>
      <c r="LMW285" s="49"/>
      <c r="LMX285" s="49"/>
      <c r="LNA285" s="49"/>
      <c r="LND285" s="49"/>
      <c r="LNG285" s="49"/>
      <c r="LNJ285" s="49"/>
      <c r="LNM285" s="49"/>
      <c r="LNP285" s="49"/>
      <c r="LNY285" s="49"/>
      <c r="LOB285" s="49"/>
      <c r="LOE285" s="49"/>
      <c r="LOH285" s="49"/>
      <c r="LOQ285" s="49"/>
      <c r="LOW285" s="49"/>
      <c r="LOZ285" s="49"/>
      <c r="LPC285" s="49"/>
      <c r="LPF285" s="49"/>
      <c r="LPL285" s="49"/>
      <c r="LPO285" s="49"/>
      <c r="LPU285" s="49"/>
      <c r="LPW285" s="49"/>
      <c r="LPX285" s="49"/>
      <c r="LPZ285" s="49"/>
      <c r="LQQ285" s="49"/>
      <c r="LQV285" s="49"/>
      <c r="LRB285" s="49"/>
      <c r="LRE285" s="49"/>
      <c r="LRH285" s="49"/>
      <c r="LRP285" s="49"/>
      <c r="LSL285" s="49"/>
      <c r="LSM285" s="49"/>
      <c r="LSN285" s="49"/>
      <c r="LSO285" s="49"/>
      <c r="LSP285" s="49"/>
      <c r="LSQ285" s="49"/>
      <c r="LTI285" s="49"/>
      <c r="LTJ285" s="49"/>
      <c r="LTM285" s="49"/>
      <c r="LTP285" s="49"/>
      <c r="LTR285" s="49"/>
      <c r="LTT285" s="49"/>
      <c r="LTW285" s="49"/>
      <c r="LTZ285" s="49"/>
      <c r="LUC285" s="49"/>
      <c r="LUF285" s="49"/>
      <c r="LUI285" s="49"/>
      <c r="LUL285" s="49"/>
      <c r="LUO285" s="49"/>
      <c r="LUR285" s="49"/>
      <c r="LUT285" s="49"/>
      <c r="LVG285" s="49"/>
      <c r="LVH285" s="49"/>
      <c r="LVI285" s="49"/>
      <c r="LVJ285" s="49"/>
      <c r="LVK285" s="49"/>
      <c r="LVL285" s="49"/>
      <c r="LVM285" s="49"/>
      <c r="LVN285" s="49"/>
      <c r="LVO285" s="49"/>
      <c r="LVP285" s="49"/>
      <c r="LVQ285" s="49"/>
      <c r="LVR285" s="49"/>
      <c r="LVS285" s="49"/>
      <c r="LVT285" s="49"/>
      <c r="LVU285" s="49"/>
      <c r="LVV285" s="49"/>
      <c r="LVW285" s="49"/>
      <c r="LVX285" s="49"/>
      <c r="LVY285" s="49"/>
      <c r="LVZ285" s="49"/>
      <c r="LWA285" s="49"/>
      <c r="LWB285" s="49"/>
      <c r="LWC285" s="49"/>
      <c r="LWD285" s="49"/>
      <c r="LWE285" s="49"/>
      <c r="LWF285" s="49"/>
      <c r="LWG285" s="49"/>
      <c r="LWH285" s="49"/>
      <c r="LWI285" s="49"/>
      <c r="LWJ285" s="49"/>
      <c r="LWK285" s="49"/>
      <c r="LWL285" s="49"/>
      <c r="LWM285" s="49"/>
      <c r="LWN285" s="49"/>
      <c r="LWO285" s="49"/>
      <c r="LWP285" s="49"/>
      <c r="LWQ285" s="49"/>
      <c r="LWR285" s="49"/>
      <c r="LWS285" s="49"/>
      <c r="LWT285" s="49"/>
      <c r="LWW285" s="49"/>
      <c r="LWZ285" s="49"/>
      <c r="LXC285" s="49"/>
      <c r="LXF285" s="49"/>
      <c r="LXI285" s="49"/>
      <c r="LXL285" s="49"/>
      <c r="LXU285" s="49"/>
      <c r="LXX285" s="49"/>
      <c r="LYA285" s="49"/>
      <c r="LYD285" s="49"/>
      <c r="LYM285" s="49"/>
      <c r="LYS285" s="49"/>
      <c r="LYV285" s="49"/>
      <c r="LYY285" s="49"/>
      <c r="LZB285" s="49"/>
      <c r="LZH285" s="49"/>
      <c r="LZK285" s="49"/>
      <c r="LZQ285" s="49"/>
      <c r="LZS285" s="49"/>
      <c r="LZT285" s="49"/>
      <c r="LZV285" s="49"/>
      <c r="MAM285" s="49"/>
      <c r="MAR285" s="49"/>
      <c r="MAX285" s="49"/>
      <c r="MBA285" s="49"/>
      <c r="MBD285" s="49"/>
      <c r="MBL285" s="49"/>
      <c r="MCH285" s="49"/>
      <c r="MCI285" s="49"/>
      <c r="MCJ285" s="49"/>
      <c r="MCK285" s="49"/>
      <c r="MCL285" s="49"/>
      <c r="MCM285" s="49"/>
      <c r="MDE285" s="49"/>
      <c r="MDF285" s="49"/>
      <c r="MDI285" s="49"/>
      <c r="MDL285" s="49"/>
      <c r="MDN285" s="49"/>
      <c r="MDP285" s="49"/>
      <c r="MDS285" s="49"/>
      <c r="MDV285" s="49"/>
      <c r="MDY285" s="49"/>
      <c r="MEB285" s="49"/>
      <c r="MEE285" s="49"/>
      <c r="MEH285" s="49"/>
      <c r="MEK285" s="49"/>
      <c r="MEN285" s="49"/>
      <c r="MEP285" s="49"/>
      <c r="MFC285" s="49"/>
      <c r="MFD285" s="49"/>
      <c r="MFE285" s="49"/>
      <c r="MFF285" s="49"/>
      <c r="MFG285" s="49"/>
      <c r="MFH285" s="49"/>
      <c r="MFI285" s="49"/>
      <c r="MFJ285" s="49"/>
      <c r="MFK285" s="49"/>
      <c r="MFL285" s="49"/>
      <c r="MFM285" s="49"/>
      <c r="MFN285" s="49"/>
      <c r="MFO285" s="49"/>
      <c r="MFP285" s="49"/>
      <c r="MFQ285" s="49"/>
      <c r="MFR285" s="49"/>
      <c r="MFS285" s="49"/>
      <c r="MFT285" s="49"/>
      <c r="MFU285" s="49"/>
      <c r="MFV285" s="49"/>
      <c r="MFW285" s="49"/>
      <c r="MFX285" s="49"/>
      <c r="MFY285" s="49"/>
      <c r="MFZ285" s="49"/>
      <c r="MGA285" s="49"/>
      <c r="MGB285" s="49"/>
      <c r="MGC285" s="49"/>
      <c r="MGD285" s="49"/>
      <c r="MGE285" s="49"/>
      <c r="MGF285" s="49"/>
      <c r="MGG285" s="49"/>
      <c r="MGH285" s="49"/>
      <c r="MGI285" s="49"/>
      <c r="MGJ285" s="49"/>
      <c r="MGK285" s="49"/>
      <c r="MGL285" s="49"/>
      <c r="MGM285" s="49"/>
      <c r="MGN285" s="49"/>
      <c r="MGO285" s="49"/>
      <c r="MGP285" s="49"/>
      <c r="MGS285" s="49"/>
      <c r="MGV285" s="49"/>
      <c r="MGY285" s="49"/>
      <c r="MHB285" s="49"/>
      <c r="MHE285" s="49"/>
      <c r="MHH285" s="49"/>
      <c r="MHQ285" s="49"/>
      <c r="MHT285" s="49"/>
      <c r="MHW285" s="49"/>
      <c r="MHZ285" s="49"/>
      <c r="MII285" s="49"/>
      <c r="MIO285" s="49"/>
      <c r="MIR285" s="49"/>
      <c r="MIU285" s="49"/>
      <c r="MIX285" s="49"/>
      <c r="MJD285" s="49"/>
      <c r="MJG285" s="49"/>
      <c r="MJM285" s="49"/>
      <c r="MJO285" s="49"/>
      <c r="MJP285" s="49"/>
      <c r="MJR285" s="49"/>
      <c r="MKI285" s="49"/>
      <c r="MKN285" s="49"/>
      <c r="MKT285" s="49"/>
      <c r="MKW285" s="49"/>
      <c r="MKZ285" s="49"/>
      <c r="MLH285" s="49"/>
      <c r="MMD285" s="49"/>
      <c r="MME285" s="49"/>
      <c r="MMF285" s="49"/>
      <c r="MMG285" s="49"/>
      <c r="MMH285" s="49"/>
      <c r="MMI285" s="49"/>
      <c r="MNA285" s="49"/>
      <c r="MNB285" s="49"/>
      <c r="MNE285" s="49"/>
      <c r="MNH285" s="49"/>
      <c r="MNJ285" s="49"/>
      <c r="MNL285" s="49"/>
      <c r="MNO285" s="49"/>
      <c r="MNR285" s="49"/>
      <c r="MNU285" s="49"/>
      <c r="MNX285" s="49"/>
      <c r="MOA285" s="49"/>
      <c r="MOD285" s="49"/>
      <c r="MOG285" s="49"/>
      <c r="MOJ285" s="49"/>
      <c r="MOL285" s="49"/>
      <c r="MOY285" s="49"/>
      <c r="MOZ285" s="49"/>
      <c r="MPA285" s="49"/>
      <c r="MPB285" s="49"/>
      <c r="MPC285" s="49"/>
      <c r="MPD285" s="49"/>
      <c r="MPE285" s="49"/>
      <c r="MPF285" s="49"/>
      <c r="MPG285" s="49"/>
      <c r="MPH285" s="49"/>
      <c r="MPI285" s="49"/>
      <c r="MPJ285" s="49"/>
      <c r="MPK285" s="49"/>
      <c r="MPL285" s="49"/>
      <c r="MPM285" s="49"/>
      <c r="MPN285" s="49"/>
      <c r="MPO285" s="49"/>
      <c r="MPP285" s="49"/>
      <c r="MPQ285" s="49"/>
      <c r="MPR285" s="49"/>
      <c r="MPS285" s="49"/>
      <c r="MPT285" s="49"/>
      <c r="MPU285" s="49"/>
      <c r="MPV285" s="49"/>
      <c r="MPW285" s="49"/>
      <c r="MPX285" s="49"/>
      <c r="MPY285" s="49"/>
      <c r="MPZ285" s="49"/>
      <c r="MQA285" s="49"/>
      <c r="MQB285" s="49"/>
      <c r="MQC285" s="49"/>
      <c r="MQD285" s="49"/>
      <c r="MQE285" s="49"/>
      <c r="MQF285" s="49"/>
      <c r="MQG285" s="49"/>
      <c r="MQH285" s="49"/>
      <c r="MQI285" s="49"/>
      <c r="MQJ285" s="49"/>
      <c r="MQK285" s="49"/>
      <c r="MQL285" s="49"/>
      <c r="MQO285" s="49"/>
      <c r="MQR285" s="49"/>
      <c r="MQU285" s="49"/>
      <c r="MQX285" s="49"/>
      <c r="MRA285" s="49"/>
      <c r="MRD285" s="49"/>
      <c r="MRM285" s="49"/>
      <c r="MRP285" s="49"/>
      <c r="MRS285" s="49"/>
      <c r="MRV285" s="49"/>
      <c r="MSE285" s="49"/>
      <c r="MSK285" s="49"/>
      <c r="MSN285" s="49"/>
      <c r="MSQ285" s="49"/>
      <c r="MST285" s="49"/>
      <c r="MSZ285" s="49"/>
      <c r="MTC285" s="49"/>
      <c r="MTI285" s="49"/>
      <c r="MTK285" s="49"/>
      <c r="MTL285" s="49"/>
      <c r="MTN285" s="49"/>
      <c r="MUE285" s="49"/>
      <c r="MUJ285" s="49"/>
      <c r="MUP285" s="49"/>
      <c r="MUS285" s="49"/>
      <c r="MUV285" s="49"/>
      <c r="MVD285" s="49"/>
      <c r="MVZ285" s="49"/>
      <c r="MWA285" s="49"/>
      <c r="MWB285" s="49"/>
      <c r="MWC285" s="49"/>
      <c r="MWD285" s="49"/>
      <c r="MWE285" s="49"/>
      <c r="MWW285" s="49"/>
      <c r="MWX285" s="49"/>
      <c r="MXA285" s="49"/>
      <c r="MXD285" s="49"/>
      <c r="MXF285" s="49"/>
      <c r="MXH285" s="49"/>
      <c r="MXK285" s="49"/>
      <c r="MXN285" s="49"/>
      <c r="MXQ285" s="49"/>
      <c r="MXT285" s="49"/>
      <c r="MXW285" s="49"/>
      <c r="MXZ285" s="49"/>
      <c r="MYC285" s="49"/>
      <c r="MYF285" s="49"/>
      <c r="MYH285" s="49"/>
      <c r="MYU285" s="49"/>
      <c r="MYV285" s="49"/>
      <c r="MYW285" s="49"/>
      <c r="MYX285" s="49"/>
      <c r="MYY285" s="49"/>
      <c r="MYZ285" s="49"/>
      <c r="MZA285" s="49"/>
      <c r="MZB285" s="49"/>
      <c r="MZC285" s="49"/>
      <c r="MZD285" s="49"/>
      <c r="MZE285" s="49"/>
      <c r="MZF285" s="49"/>
      <c r="MZG285" s="49"/>
      <c r="MZH285" s="49"/>
      <c r="MZI285" s="49"/>
      <c r="MZJ285" s="49"/>
      <c r="MZK285" s="49"/>
      <c r="MZL285" s="49"/>
      <c r="MZM285" s="49"/>
      <c r="MZN285" s="49"/>
      <c r="MZO285" s="49"/>
      <c r="MZP285" s="49"/>
      <c r="MZQ285" s="49"/>
      <c r="MZR285" s="49"/>
      <c r="MZS285" s="49"/>
      <c r="MZT285" s="49"/>
      <c r="MZU285" s="49"/>
      <c r="MZV285" s="49"/>
      <c r="MZW285" s="49"/>
      <c r="MZX285" s="49"/>
      <c r="MZY285" s="49"/>
      <c r="MZZ285" s="49"/>
      <c r="NAA285" s="49"/>
      <c r="NAB285" s="49"/>
      <c r="NAC285" s="49"/>
      <c r="NAD285" s="49"/>
      <c r="NAE285" s="49"/>
      <c r="NAF285" s="49"/>
      <c r="NAG285" s="49"/>
      <c r="NAH285" s="49"/>
      <c r="NAK285" s="49"/>
      <c r="NAN285" s="49"/>
      <c r="NAQ285" s="49"/>
      <c r="NAT285" s="49"/>
      <c r="NAW285" s="49"/>
      <c r="NAZ285" s="49"/>
      <c r="NBI285" s="49"/>
      <c r="NBL285" s="49"/>
      <c r="NBO285" s="49"/>
      <c r="NBR285" s="49"/>
      <c r="NCA285" s="49"/>
      <c r="NCG285" s="49"/>
      <c r="NCJ285" s="49"/>
      <c r="NCM285" s="49"/>
      <c r="NCP285" s="49"/>
      <c r="NCV285" s="49"/>
      <c r="NCY285" s="49"/>
      <c r="NDE285" s="49"/>
      <c r="NDG285" s="49"/>
      <c r="NDH285" s="49"/>
      <c r="NDJ285" s="49"/>
      <c r="NEA285" s="49"/>
      <c r="NEF285" s="49"/>
      <c r="NEL285" s="49"/>
      <c r="NEO285" s="49"/>
      <c r="NER285" s="49"/>
      <c r="NEZ285" s="49"/>
      <c r="NFV285" s="49"/>
      <c r="NFW285" s="49"/>
      <c r="NFX285" s="49"/>
      <c r="NFY285" s="49"/>
      <c r="NFZ285" s="49"/>
      <c r="NGA285" s="49"/>
      <c r="NGS285" s="49"/>
      <c r="NGT285" s="49"/>
      <c r="NGW285" s="49"/>
      <c r="NGZ285" s="49"/>
      <c r="NHB285" s="49"/>
      <c r="NHD285" s="49"/>
      <c r="NHG285" s="49"/>
      <c r="NHJ285" s="49"/>
      <c r="NHM285" s="49"/>
      <c r="NHP285" s="49"/>
      <c r="NHS285" s="49"/>
      <c r="NHV285" s="49"/>
      <c r="NHY285" s="49"/>
      <c r="NIB285" s="49"/>
      <c r="NID285" s="49"/>
      <c r="NIQ285" s="49"/>
      <c r="NIR285" s="49"/>
      <c r="NIS285" s="49"/>
      <c r="NIT285" s="49"/>
      <c r="NIU285" s="49"/>
      <c r="NIV285" s="49"/>
      <c r="NIW285" s="49"/>
      <c r="NIX285" s="49"/>
      <c r="NIY285" s="49"/>
      <c r="NIZ285" s="49"/>
      <c r="NJA285" s="49"/>
      <c r="NJB285" s="49"/>
      <c r="NJC285" s="49"/>
      <c r="NJD285" s="49"/>
      <c r="NJE285" s="49"/>
      <c r="NJF285" s="49"/>
      <c r="NJG285" s="49"/>
      <c r="NJH285" s="49"/>
      <c r="NJI285" s="49"/>
      <c r="NJJ285" s="49"/>
      <c r="NJK285" s="49"/>
      <c r="NJL285" s="49"/>
      <c r="NJM285" s="49"/>
      <c r="NJN285" s="49"/>
      <c r="NJO285" s="49"/>
      <c r="NJP285" s="49"/>
      <c r="NJQ285" s="49"/>
      <c r="NJR285" s="49"/>
      <c r="NJS285" s="49"/>
      <c r="NJT285" s="49"/>
      <c r="NJU285" s="49"/>
      <c r="NJV285" s="49"/>
      <c r="NJW285" s="49"/>
      <c r="NJX285" s="49"/>
      <c r="NJY285" s="49"/>
      <c r="NJZ285" s="49"/>
      <c r="NKA285" s="49"/>
      <c r="NKB285" s="49"/>
      <c r="NKC285" s="49"/>
      <c r="NKD285" s="49"/>
      <c r="NKG285" s="49"/>
      <c r="NKJ285" s="49"/>
      <c r="NKM285" s="49"/>
      <c r="NKP285" s="49"/>
      <c r="NKS285" s="49"/>
      <c r="NKV285" s="49"/>
      <c r="NLE285" s="49"/>
      <c r="NLH285" s="49"/>
      <c r="NLK285" s="49"/>
      <c r="NLN285" s="49"/>
      <c r="NLW285" s="49"/>
      <c r="NMC285" s="49"/>
      <c r="NMF285" s="49"/>
      <c r="NMI285" s="49"/>
      <c r="NML285" s="49"/>
      <c r="NMR285" s="49"/>
      <c r="NMU285" s="49"/>
      <c r="NNA285" s="49"/>
      <c r="NNC285" s="49"/>
      <c r="NND285" s="49"/>
      <c r="NNF285" s="49"/>
      <c r="NNW285" s="49"/>
      <c r="NOB285" s="49"/>
      <c r="NOH285" s="49"/>
      <c r="NOK285" s="49"/>
      <c r="NON285" s="49"/>
      <c r="NOV285" s="49"/>
      <c r="NPR285" s="49"/>
      <c r="NPS285" s="49"/>
      <c r="NPT285" s="49"/>
      <c r="NPU285" s="49"/>
      <c r="NPV285" s="49"/>
      <c r="NPW285" s="49"/>
      <c r="NQO285" s="49"/>
      <c r="NQP285" s="49"/>
      <c r="NQS285" s="49"/>
      <c r="NQV285" s="49"/>
      <c r="NQX285" s="49"/>
      <c r="NQZ285" s="49"/>
      <c r="NRC285" s="49"/>
      <c r="NRF285" s="49"/>
      <c r="NRI285" s="49"/>
      <c r="NRL285" s="49"/>
      <c r="NRO285" s="49"/>
      <c r="NRR285" s="49"/>
      <c r="NRU285" s="49"/>
      <c r="NRX285" s="49"/>
      <c r="NRZ285" s="49"/>
      <c r="NSM285" s="49"/>
      <c r="NSN285" s="49"/>
      <c r="NSO285" s="49"/>
      <c r="NSP285" s="49"/>
      <c r="NSQ285" s="49"/>
      <c r="NSR285" s="49"/>
      <c r="NSS285" s="49"/>
      <c r="NST285" s="49"/>
      <c r="NSU285" s="49"/>
      <c r="NSV285" s="49"/>
      <c r="NSW285" s="49"/>
      <c r="NSX285" s="49"/>
      <c r="NSY285" s="49"/>
      <c r="NSZ285" s="49"/>
      <c r="NTA285" s="49"/>
      <c r="NTB285" s="49"/>
      <c r="NTC285" s="49"/>
      <c r="NTD285" s="49"/>
      <c r="NTE285" s="49"/>
      <c r="NTF285" s="49"/>
      <c r="NTG285" s="49"/>
      <c r="NTH285" s="49"/>
      <c r="NTI285" s="49"/>
      <c r="NTJ285" s="49"/>
      <c r="NTK285" s="49"/>
      <c r="NTL285" s="49"/>
      <c r="NTM285" s="49"/>
      <c r="NTN285" s="49"/>
      <c r="NTO285" s="49"/>
      <c r="NTP285" s="49"/>
      <c r="NTQ285" s="49"/>
      <c r="NTR285" s="49"/>
      <c r="NTS285" s="49"/>
      <c r="NTT285" s="49"/>
      <c r="NTU285" s="49"/>
      <c r="NTV285" s="49"/>
      <c r="NTW285" s="49"/>
      <c r="NTX285" s="49"/>
      <c r="NTY285" s="49"/>
      <c r="NTZ285" s="49"/>
      <c r="NUC285" s="49"/>
      <c r="NUF285" s="49"/>
      <c r="NUI285" s="49"/>
      <c r="NUL285" s="49"/>
      <c r="NUO285" s="49"/>
      <c r="NUR285" s="49"/>
      <c r="NVA285" s="49"/>
      <c r="NVD285" s="49"/>
      <c r="NVG285" s="49"/>
      <c r="NVJ285" s="49"/>
      <c r="NVS285" s="49"/>
      <c r="NVY285" s="49"/>
      <c r="NWB285" s="49"/>
      <c r="NWE285" s="49"/>
      <c r="NWH285" s="49"/>
      <c r="NWN285" s="49"/>
      <c r="NWQ285" s="49"/>
      <c r="NWW285" s="49"/>
      <c r="NWY285" s="49"/>
      <c r="NWZ285" s="49"/>
      <c r="NXB285" s="49"/>
      <c r="NXS285" s="49"/>
      <c r="NXX285" s="49"/>
      <c r="NYD285" s="49"/>
      <c r="NYG285" s="49"/>
      <c r="NYJ285" s="49"/>
      <c r="NYR285" s="49"/>
      <c r="NZN285" s="49"/>
      <c r="NZO285" s="49"/>
      <c r="NZP285" s="49"/>
      <c r="NZQ285" s="49"/>
      <c r="NZR285" s="49"/>
      <c r="NZS285" s="49"/>
      <c r="OAK285" s="49"/>
      <c r="OAL285" s="49"/>
      <c r="OAO285" s="49"/>
      <c r="OAR285" s="49"/>
      <c r="OAT285" s="49"/>
      <c r="OAV285" s="49"/>
      <c r="OAY285" s="49"/>
      <c r="OBB285" s="49"/>
      <c r="OBE285" s="49"/>
      <c r="OBH285" s="49"/>
      <c r="OBK285" s="49"/>
      <c r="OBN285" s="49"/>
      <c r="OBQ285" s="49"/>
      <c r="OBT285" s="49"/>
      <c r="OBV285" s="49"/>
      <c r="OCI285" s="49"/>
      <c r="OCJ285" s="49"/>
      <c r="OCK285" s="49"/>
      <c r="OCL285" s="49"/>
      <c r="OCM285" s="49"/>
      <c r="OCN285" s="49"/>
      <c r="OCO285" s="49"/>
      <c r="OCP285" s="49"/>
      <c r="OCQ285" s="49"/>
      <c r="OCR285" s="49"/>
      <c r="OCS285" s="49"/>
      <c r="OCT285" s="49"/>
      <c r="OCU285" s="49"/>
      <c r="OCV285" s="49"/>
      <c r="OCW285" s="49"/>
      <c r="OCX285" s="49"/>
      <c r="OCY285" s="49"/>
      <c r="OCZ285" s="49"/>
      <c r="ODA285" s="49"/>
      <c r="ODB285" s="49"/>
      <c r="ODC285" s="49"/>
      <c r="ODD285" s="49"/>
      <c r="ODE285" s="49"/>
      <c r="ODF285" s="49"/>
      <c r="ODG285" s="49"/>
      <c r="ODH285" s="49"/>
      <c r="ODI285" s="49"/>
      <c r="ODJ285" s="49"/>
      <c r="ODK285" s="49"/>
      <c r="ODL285" s="49"/>
      <c r="ODM285" s="49"/>
      <c r="ODN285" s="49"/>
      <c r="ODO285" s="49"/>
      <c r="ODP285" s="49"/>
      <c r="ODQ285" s="49"/>
      <c r="ODR285" s="49"/>
      <c r="ODS285" s="49"/>
      <c r="ODT285" s="49"/>
      <c r="ODU285" s="49"/>
      <c r="ODV285" s="49"/>
      <c r="ODY285" s="49"/>
      <c r="OEB285" s="49"/>
      <c r="OEE285" s="49"/>
      <c r="OEH285" s="49"/>
      <c r="OEK285" s="49"/>
      <c r="OEN285" s="49"/>
      <c r="OEW285" s="49"/>
      <c r="OEZ285" s="49"/>
      <c r="OFC285" s="49"/>
      <c r="OFF285" s="49"/>
      <c r="OFO285" s="49"/>
      <c r="OFU285" s="49"/>
      <c r="OFX285" s="49"/>
      <c r="OGA285" s="49"/>
      <c r="OGD285" s="49"/>
      <c r="OGJ285" s="49"/>
      <c r="OGM285" s="49"/>
      <c r="OGS285" s="49"/>
      <c r="OGU285" s="49"/>
      <c r="OGV285" s="49"/>
      <c r="OGX285" s="49"/>
      <c r="OHO285" s="49"/>
      <c r="OHT285" s="49"/>
      <c r="OHZ285" s="49"/>
      <c r="OIC285" s="49"/>
      <c r="OIF285" s="49"/>
      <c r="OIN285" s="49"/>
      <c r="OJJ285" s="49"/>
      <c r="OJK285" s="49"/>
      <c r="OJL285" s="49"/>
      <c r="OJM285" s="49"/>
      <c r="OJN285" s="49"/>
      <c r="OJO285" s="49"/>
      <c r="OKG285" s="49"/>
      <c r="OKH285" s="49"/>
      <c r="OKK285" s="49"/>
      <c r="OKN285" s="49"/>
      <c r="OKP285" s="49"/>
      <c r="OKR285" s="49"/>
      <c r="OKU285" s="49"/>
      <c r="OKX285" s="49"/>
      <c r="OLA285" s="49"/>
      <c r="OLD285" s="49"/>
      <c r="OLG285" s="49"/>
      <c r="OLJ285" s="49"/>
      <c r="OLM285" s="49"/>
      <c r="OLP285" s="49"/>
      <c r="OLR285" s="49"/>
      <c r="OME285" s="49"/>
      <c r="OMF285" s="49"/>
      <c r="OMG285" s="49"/>
      <c r="OMH285" s="49"/>
      <c r="OMI285" s="49"/>
      <c r="OMJ285" s="49"/>
      <c r="OMK285" s="49"/>
      <c r="OML285" s="49"/>
      <c r="OMM285" s="49"/>
      <c r="OMN285" s="49"/>
      <c r="OMO285" s="49"/>
      <c r="OMP285" s="49"/>
      <c r="OMQ285" s="49"/>
      <c r="OMR285" s="49"/>
      <c r="OMS285" s="49"/>
      <c r="OMT285" s="49"/>
      <c r="OMU285" s="49"/>
      <c r="OMV285" s="49"/>
      <c r="OMW285" s="49"/>
      <c r="OMX285" s="49"/>
      <c r="OMY285" s="49"/>
      <c r="OMZ285" s="49"/>
      <c r="ONA285" s="49"/>
      <c r="ONB285" s="49"/>
      <c r="ONC285" s="49"/>
      <c r="OND285" s="49"/>
      <c r="ONE285" s="49"/>
      <c r="ONF285" s="49"/>
      <c r="ONG285" s="49"/>
      <c r="ONH285" s="49"/>
      <c r="ONI285" s="49"/>
      <c r="ONJ285" s="49"/>
      <c r="ONK285" s="49"/>
      <c r="ONL285" s="49"/>
      <c r="ONM285" s="49"/>
      <c r="ONN285" s="49"/>
      <c r="ONO285" s="49"/>
      <c r="ONP285" s="49"/>
      <c r="ONQ285" s="49"/>
      <c r="ONR285" s="49"/>
      <c r="ONU285" s="49"/>
      <c r="ONX285" s="49"/>
      <c r="OOA285" s="49"/>
      <c r="OOD285" s="49"/>
      <c r="OOG285" s="49"/>
      <c r="OOJ285" s="49"/>
      <c r="OOS285" s="49"/>
      <c r="OOV285" s="49"/>
      <c r="OOY285" s="49"/>
      <c r="OPB285" s="49"/>
      <c r="OPK285" s="49"/>
      <c r="OPQ285" s="49"/>
      <c r="OPT285" s="49"/>
      <c r="OPW285" s="49"/>
      <c r="OPZ285" s="49"/>
      <c r="OQF285" s="49"/>
      <c r="OQI285" s="49"/>
      <c r="OQO285" s="49"/>
      <c r="OQQ285" s="49"/>
      <c r="OQR285" s="49"/>
      <c r="OQT285" s="49"/>
      <c r="ORK285" s="49"/>
      <c r="ORP285" s="49"/>
      <c r="ORV285" s="49"/>
      <c r="ORY285" s="49"/>
      <c r="OSB285" s="49"/>
      <c r="OSJ285" s="49"/>
      <c r="OTF285" s="49"/>
      <c r="OTG285" s="49"/>
      <c r="OTH285" s="49"/>
      <c r="OTI285" s="49"/>
      <c r="OTJ285" s="49"/>
      <c r="OTK285" s="49"/>
      <c r="OUC285" s="49"/>
      <c r="OUD285" s="49"/>
      <c r="OUG285" s="49"/>
      <c r="OUJ285" s="49"/>
      <c r="OUL285" s="49"/>
      <c r="OUN285" s="49"/>
      <c r="OUQ285" s="49"/>
      <c r="OUT285" s="49"/>
      <c r="OUW285" s="49"/>
      <c r="OUZ285" s="49"/>
      <c r="OVC285" s="49"/>
      <c r="OVF285" s="49"/>
      <c r="OVI285" s="49"/>
      <c r="OVL285" s="49"/>
      <c r="OVN285" s="49"/>
      <c r="OWA285" s="49"/>
      <c r="OWB285" s="49"/>
      <c r="OWC285" s="49"/>
      <c r="OWD285" s="49"/>
      <c r="OWE285" s="49"/>
      <c r="OWF285" s="49"/>
      <c r="OWG285" s="49"/>
      <c r="OWH285" s="49"/>
      <c r="OWI285" s="49"/>
      <c r="OWJ285" s="49"/>
      <c r="OWK285" s="49"/>
      <c r="OWL285" s="49"/>
      <c r="OWM285" s="49"/>
      <c r="OWN285" s="49"/>
      <c r="OWO285" s="49"/>
      <c r="OWP285" s="49"/>
      <c r="OWQ285" s="49"/>
      <c r="OWR285" s="49"/>
      <c r="OWS285" s="49"/>
      <c r="OWT285" s="49"/>
      <c r="OWU285" s="49"/>
      <c r="OWV285" s="49"/>
      <c r="OWW285" s="49"/>
      <c r="OWX285" s="49"/>
      <c r="OWY285" s="49"/>
      <c r="OWZ285" s="49"/>
      <c r="OXA285" s="49"/>
      <c r="OXB285" s="49"/>
      <c r="OXC285" s="49"/>
      <c r="OXD285" s="49"/>
      <c r="OXE285" s="49"/>
      <c r="OXF285" s="49"/>
      <c r="OXG285" s="49"/>
      <c r="OXH285" s="49"/>
      <c r="OXI285" s="49"/>
      <c r="OXJ285" s="49"/>
      <c r="OXK285" s="49"/>
      <c r="OXL285" s="49"/>
      <c r="OXM285" s="49"/>
      <c r="OXN285" s="49"/>
      <c r="OXQ285" s="49"/>
      <c r="OXT285" s="49"/>
      <c r="OXW285" s="49"/>
      <c r="OXZ285" s="49"/>
      <c r="OYC285" s="49"/>
      <c r="OYF285" s="49"/>
      <c r="OYO285" s="49"/>
      <c r="OYR285" s="49"/>
      <c r="OYU285" s="49"/>
      <c r="OYX285" s="49"/>
      <c r="OZG285" s="49"/>
      <c r="OZM285" s="49"/>
      <c r="OZP285" s="49"/>
      <c r="OZS285" s="49"/>
      <c r="OZV285" s="49"/>
      <c r="PAB285" s="49"/>
      <c r="PAE285" s="49"/>
      <c r="PAK285" s="49"/>
      <c r="PAM285" s="49"/>
      <c r="PAN285" s="49"/>
      <c r="PAP285" s="49"/>
      <c r="PBG285" s="49"/>
      <c r="PBL285" s="49"/>
      <c r="PBR285" s="49"/>
      <c r="PBU285" s="49"/>
      <c r="PBX285" s="49"/>
      <c r="PCF285" s="49"/>
      <c r="PDB285" s="49"/>
      <c r="PDC285" s="49"/>
      <c r="PDD285" s="49"/>
      <c r="PDE285" s="49"/>
      <c r="PDF285" s="49"/>
      <c r="PDG285" s="49"/>
      <c r="PDY285" s="49"/>
      <c r="PDZ285" s="49"/>
      <c r="PEC285" s="49"/>
      <c r="PEF285" s="49"/>
      <c r="PEH285" s="49"/>
      <c r="PEJ285" s="49"/>
      <c r="PEM285" s="49"/>
      <c r="PEP285" s="49"/>
      <c r="PES285" s="49"/>
      <c r="PEV285" s="49"/>
      <c r="PEY285" s="49"/>
      <c r="PFB285" s="49"/>
      <c r="PFE285" s="49"/>
      <c r="PFH285" s="49"/>
      <c r="PFJ285" s="49"/>
      <c r="PFW285" s="49"/>
      <c r="PFX285" s="49"/>
      <c r="PFY285" s="49"/>
      <c r="PFZ285" s="49"/>
      <c r="PGA285" s="49"/>
      <c r="PGB285" s="49"/>
      <c r="PGC285" s="49"/>
      <c r="PGD285" s="49"/>
      <c r="PGE285" s="49"/>
      <c r="PGF285" s="49"/>
      <c r="PGG285" s="49"/>
      <c r="PGH285" s="49"/>
      <c r="PGI285" s="49"/>
      <c r="PGJ285" s="49"/>
      <c r="PGK285" s="49"/>
      <c r="PGL285" s="49"/>
      <c r="PGM285" s="49"/>
      <c r="PGN285" s="49"/>
      <c r="PGO285" s="49"/>
      <c r="PGP285" s="49"/>
      <c r="PGQ285" s="49"/>
      <c r="PGR285" s="49"/>
      <c r="PGS285" s="49"/>
      <c r="PGT285" s="49"/>
      <c r="PGU285" s="49"/>
      <c r="PGV285" s="49"/>
      <c r="PGW285" s="49"/>
      <c r="PGX285" s="49"/>
      <c r="PGY285" s="49"/>
      <c r="PGZ285" s="49"/>
      <c r="PHA285" s="49"/>
      <c r="PHB285" s="49"/>
      <c r="PHC285" s="49"/>
      <c r="PHD285" s="49"/>
      <c r="PHE285" s="49"/>
      <c r="PHF285" s="49"/>
      <c r="PHG285" s="49"/>
      <c r="PHH285" s="49"/>
      <c r="PHI285" s="49"/>
      <c r="PHJ285" s="49"/>
      <c r="PHM285" s="49"/>
      <c r="PHP285" s="49"/>
      <c r="PHS285" s="49"/>
      <c r="PHV285" s="49"/>
      <c r="PHY285" s="49"/>
      <c r="PIB285" s="49"/>
      <c r="PIK285" s="49"/>
      <c r="PIN285" s="49"/>
      <c r="PIQ285" s="49"/>
      <c r="PIT285" s="49"/>
      <c r="PJC285" s="49"/>
      <c r="PJI285" s="49"/>
      <c r="PJL285" s="49"/>
      <c r="PJO285" s="49"/>
      <c r="PJR285" s="49"/>
      <c r="PJX285" s="49"/>
      <c r="PKA285" s="49"/>
      <c r="PKG285" s="49"/>
      <c r="PKI285" s="49"/>
      <c r="PKJ285" s="49"/>
      <c r="PKL285" s="49"/>
      <c r="PLC285" s="49"/>
      <c r="PLH285" s="49"/>
      <c r="PLN285" s="49"/>
      <c r="PLQ285" s="49"/>
      <c r="PLT285" s="49"/>
      <c r="PMB285" s="49"/>
      <c r="PMX285" s="49"/>
      <c r="PMY285" s="49"/>
      <c r="PMZ285" s="49"/>
      <c r="PNA285" s="49"/>
      <c r="PNB285" s="49"/>
      <c r="PNC285" s="49"/>
      <c r="PNU285" s="49"/>
      <c r="PNV285" s="49"/>
      <c r="PNY285" s="49"/>
      <c r="POB285" s="49"/>
      <c r="POD285" s="49"/>
      <c r="POF285" s="49"/>
      <c r="POI285" s="49"/>
      <c r="POL285" s="49"/>
      <c r="POO285" s="49"/>
      <c r="POR285" s="49"/>
      <c r="POU285" s="49"/>
      <c r="POX285" s="49"/>
      <c r="PPA285" s="49"/>
      <c r="PPD285" s="49"/>
      <c r="PPF285" s="49"/>
      <c r="PPS285" s="49"/>
      <c r="PPT285" s="49"/>
      <c r="PPU285" s="49"/>
      <c r="PPV285" s="49"/>
      <c r="PPW285" s="49"/>
      <c r="PPX285" s="49"/>
      <c r="PPY285" s="49"/>
      <c r="PPZ285" s="49"/>
      <c r="PQA285" s="49"/>
      <c r="PQB285" s="49"/>
      <c r="PQC285" s="49"/>
      <c r="PQD285" s="49"/>
      <c r="PQE285" s="49"/>
      <c r="PQF285" s="49"/>
      <c r="PQG285" s="49"/>
      <c r="PQH285" s="49"/>
      <c r="PQI285" s="49"/>
      <c r="PQJ285" s="49"/>
      <c r="PQK285" s="49"/>
      <c r="PQL285" s="49"/>
      <c r="PQM285" s="49"/>
      <c r="PQN285" s="49"/>
      <c r="PQO285" s="49"/>
      <c r="PQP285" s="49"/>
      <c r="PQQ285" s="49"/>
      <c r="PQR285" s="49"/>
      <c r="PQS285" s="49"/>
      <c r="PQT285" s="49"/>
      <c r="PQU285" s="49"/>
      <c r="PQV285" s="49"/>
      <c r="PQW285" s="49"/>
      <c r="PQX285" s="49"/>
      <c r="PQY285" s="49"/>
      <c r="PQZ285" s="49"/>
      <c r="PRA285" s="49"/>
      <c r="PRB285" s="49"/>
      <c r="PRC285" s="49"/>
      <c r="PRD285" s="49"/>
      <c r="PRE285" s="49"/>
      <c r="PRF285" s="49"/>
      <c r="PRI285" s="49"/>
      <c r="PRL285" s="49"/>
      <c r="PRO285" s="49"/>
      <c r="PRR285" s="49"/>
      <c r="PRU285" s="49"/>
      <c r="PRX285" s="49"/>
      <c r="PSG285" s="49"/>
      <c r="PSJ285" s="49"/>
      <c r="PSM285" s="49"/>
      <c r="PSP285" s="49"/>
      <c r="PSY285" s="49"/>
      <c r="PTE285" s="49"/>
      <c r="PTH285" s="49"/>
      <c r="PTK285" s="49"/>
      <c r="PTN285" s="49"/>
      <c r="PTT285" s="49"/>
      <c r="PTW285" s="49"/>
      <c r="PUC285" s="49"/>
      <c r="PUE285" s="49"/>
      <c r="PUF285" s="49"/>
      <c r="PUH285" s="49"/>
      <c r="PUY285" s="49"/>
      <c r="PVD285" s="49"/>
      <c r="PVJ285" s="49"/>
      <c r="PVM285" s="49"/>
      <c r="PVP285" s="49"/>
      <c r="PVX285" s="49"/>
      <c r="PWT285" s="49"/>
      <c r="PWU285" s="49"/>
      <c r="PWV285" s="49"/>
      <c r="PWW285" s="49"/>
      <c r="PWX285" s="49"/>
      <c r="PWY285" s="49"/>
      <c r="PXQ285" s="49"/>
      <c r="PXR285" s="49"/>
      <c r="PXU285" s="49"/>
      <c r="PXX285" s="49"/>
      <c r="PXZ285" s="49"/>
      <c r="PYB285" s="49"/>
      <c r="PYE285" s="49"/>
      <c r="PYH285" s="49"/>
      <c r="PYK285" s="49"/>
      <c r="PYN285" s="49"/>
      <c r="PYQ285" s="49"/>
      <c r="PYT285" s="49"/>
      <c r="PYW285" s="49"/>
      <c r="PYZ285" s="49"/>
      <c r="PZB285" s="49"/>
      <c r="PZO285" s="49"/>
      <c r="PZP285" s="49"/>
      <c r="PZQ285" s="49"/>
      <c r="PZR285" s="49"/>
      <c r="PZS285" s="49"/>
      <c r="PZT285" s="49"/>
      <c r="PZU285" s="49"/>
      <c r="PZV285" s="49"/>
      <c r="PZW285" s="49"/>
      <c r="PZX285" s="49"/>
      <c r="PZY285" s="49"/>
      <c r="PZZ285" s="49"/>
      <c r="QAA285" s="49"/>
      <c r="QAB285" s="49"/>
      <c r="QAC285" s="49"/>
      <c r="QAD285" s="49"/>
      <c r="QAE285" s="49"/>
      <c r="QAF285" s="49"/>
      <c r="QAG285" s="49"/>
      <c r="QAH285" s="49"/>
      <c r="QAI285" s="49"/>
      <c r="QAJ285" s="49"/>
      <c r="QAK285" s="49"/>
      <c r="QAL285" s="49"/>
      <c r="QAM285" s="49"/>
      <c r="QAN285" s="49"/>
      <c r="QAO285" s="49"/>
      <c r="QAP285" s="49"/>
      <c r="QAQ285" s="49"/>
      <c r="QAR285" s="49"/>
      <c r="QAS285" s="49"/>
      <c r="QAT285" s="49"/>
      <c r="QAU285" s="49"/>
      <c r="QAV285" s="49"/>
      <c r="QAW285" s="49"/>
      <c r="QAX285" s="49"/>
      <c r="QAY285" s="49"/>
      <c r="QAZ285" s="49"/>
      <c r="QBA285" s="49"/>
      <c r="QBB285" s="49"/>
      <c r="QBE285" s="49"/>
      <c r="QBH285" s="49"/>
      <c r="QBK285" s="49"/>
      <c r="QBN285" s="49"/>
      <c r="QBQ285" s="49"/>
      <c r="QBT285" s="49"/>
      <c r="QCC285" s="49"/>
      <c r="QCF285" s="49"/>
      <c r="QCI285" s="49"/>
      <c r="QCL285" s="49"/>
      <c r="QCU285" s="49"/>
      <c r="QDA285" s="49"/>
      <c r="QDD285" s="49"/>
      <c r="QDG285" s="49"/>
      <c r="QDJ285" s="49"/>
      <c r="QDP285" s="49"/>
      <c r="QDS285" s="49"/>
      <c r="QDY285" s="49"/>
      <c r="QEA285" s="49"/>
      <c r="QEB285" s="49"/>
      <c r="QED285" s="49"/>
      <c r="QEU285" s="49"/>
      <c r="QEZ285" s="49"/>
      <c r="QFF285" s="49"/>
      <c r="QFI285" s="49"/>
      <c r="QFL285" s="49"/>
      <c r="QFT285" s="49"/>
      <c r="QGP285" s="49"/>
      <c r="QGQ285" s="49"/>
      <c r="QGR285" s="49"/>
      <c r="QGS285" s="49"/>
      <c r="QGT285" s="49"/>
      <c r="QGU285" s="49"/>
      <c r="QHM285" s="49"/>
      <c r="QHN285" s="49"/>
      <c r="QHQ285" s="49"/>
      <c r="QHT285" s="49"/>
      <c r="QHV285" s="49"/>
      <c r="QHX285" s="49"/>
      <c r="QIA285" s="49"/>
      <c r="QID285" s="49"/>
      <c r="QIG285" s="49"/>
      <c r="QIJ285" s="49"/>
      <c r="QIM285" s="49"/>
      <c r="QIP285" s="49"/>
      <c r="QIS285" s="49"/>
      <c r="QIV285" s="49"/>
      <c r="QIX285" s="49"/>
      <c r="QJK285" s="49"/>
      <c r="QJL285" s="49"/>
      <c r="QJM285" s="49"/>
      <c r="QJN285" s="49"/>
      <c r="QJO285" s="49"/>
      <c r="QJP285" s="49"/>
      <c r="QJQ285" s="49"/>
      <c r="QJR285" s="49"/>
      <c r="QJS285" s="49"/>
      <c r="QJT285" s="49"/>
      <c r="QJU285" s="49"/>
      <c r="QJV285" s="49"/>
      <c r="QJW285" s="49"/>
      <c r="QJX285" s="49"/>
      <c r="QJY285" s="49"/>
      <c r="QJZ285" s="49"/>
      <c r="QKA285" s="49"/>
      <c r="QKB285" s="49"/>
      <c r="QKC285" s="49"/>
      <c r="QKD285" s="49"/>
      <c r="QKE285" s="49"/>
      <c r="QKF285" s="49"/>
      <c r="QKG285" s="49"/>
      <c r="QKH285" s="49"/>
      <c r="QKI285" s="49"/>
      <c r="QKJ285" s="49"/>
      <c r="QKK285" s="49"/>
      <c r="QKL285" s="49"/>
      <c r="QKM285" s="49"/>
      <c r="QKN285" s="49"/>
      <c r="QKO285" s="49"/>
      <c r="QKP285" s="49"/>
      <c r="QKQ285" s="49"/>
      <c r="QKR285" s="49"/>
      <c r="QKS285" s="49"/>
      <c r="QKT285" s="49"/>
      <c r="QKU285" s="49"/>
      <c r="QKV285" s="49"/>
      <c r="QKW285" s="49"/>
      <c r="QKX285" s="49"/>
      <c r="QLA285" s="49"/>
      <c r="QLD285" s="49"/>
      <c r="QLG285" s="49"/>
      <c r="QLJ285" s="49"/>
      <c r="QLM285" s="49"/>
      <c r="QLP285" s="49"/>
      <c r="QLY285" s="49"/>
      <c r="QMB285" s="49"/>
      <c r="QME285" s="49"/>
      <c r="QMH285" s="49"/>
      <c r="QMQ285" s="49"/>
      <c r="QMW285" s="49"/>
      <c r="QMZ285" s="49"/>
      <c r="QNC285" s="49"/>
      <c r="QNF285" s="49"/>
      <c r="QNL285" s="49"/>
      <c r="QNO285" s="49"/>
      <c r="QNU285" s="49"/>
      <c r="QNW285" s="49"/>
      <c r="QNX285" s="49"/>
      <c r="QNZ285" s="49"/>
      <c r="QOQ285" s="49"/>
      <c r="QOV285" s="49"/>
      <c r="QPB285" s="49"/>
      <c r="QPE285" s="49"/>
      <c r="QPH285" s="49"/>
      <c r="QPP285" s="49"/>
      <c r="QQL285" s="49"/>
      <c r="QQM285" s="49"/>
      <c r="QQN285" s="49"/>
      <c r="QQO285" s="49"/>
      <c r="QQP285" s="49"/>
      <c r="QQQ285" s="49"/>
      <c r="QRI285" s="49"/>
      <c r="QRJ285" s="49"/>
      <c r="QRM285" s="49"/>
      <c r="QRP285" s="49"/>
      <c r="QRR285" s="49"/>
      <c r="QRT285" s="49"/>
      <c r="QRW285" s="49"/>
      <c r="QRZ285" s="49"/>
      <c r="QSC285" s="49"/>
      <c r="QSF285" s="49"/>
      <c r="QSI285" s="49"/>
      <c r="QSL285" s="49"/>
      <c r="QSO285" s="49"/>
      <c r="QSR285" s="49"/>
      <c r="QST285" s="49"/>
      <c r="QTG285" s="49"/>
      <c r="QTH285" s="49"/>
      <c r="QTI285" s="49"/>
      <c r="QTJ285" s="49"/>
      <c r="QTK285" s="49"/>
      <c r="QTL285" s="49"/>
      <c r="QTM285" s="49"/>
      <c r="QTN285" s="49"/>
      <c r="QTO285" s="49"/>
      <c r="QTP285" s="49"/>
      <c r="QTQ285" s="49"/>
      <c r="QTR285" s="49"/>
      <c r="QTS285" s="49"/>
      <c r="QTT285" s="49"/>
      <c r="QTU285" s="49"/>
      <c r="QTV285" s="49"/>
      <c r="QTW285" s="49"/>
      <c r="QTX285" s="49"/>
      <c r="QTY285" s="49"/>
      <c r="QTZ285" s="49"/>
      <c r="QUA285" s="49"/>
      <c r="QUB285" s="49"/>
      <c r="QUC285" s="49"/>
      <c r="QUD285" s="49"/>
      <c r="QUE285" s="49"/>
      <c r="QUF285" s="49"/>
      <c r="QUG285" s="49"/>
      <c r="QUH285" s="49"/>
      <c r="QUI285" s="49"/>
      <c r="QUJ285" s="49"/>
      <c r="QUK285" s="49"/>
      <c r="QUL285" s="49"/>
      <c r="QUM285" s="49"/>
      <c r="QUN285" s="49"/>
      <c r="QUO285" s="49"/>
      <c r="QUP285" s="49"/>
      <c r="QUQ285" s="49"/>
      <c r="QUR285" s="49"/>
      <c r="QUS285" s="49"/>
      <c r="QUT285" s="49"/>
      <c r="QUW285" s="49"/>
      <c r="QUZ285" s="49"/>
      <c r="QVC285" s="49"/>
      <c r="QVF285" s="49"/>
      <c r="QVI285" s="49"/>
      <c r="QVL285" s="49"/>
      <c r="QVU285" s="49"/>
      <c r="QVX285" s="49"/>
      <c r="QWA285" s="49"/>
      <c r="QWD285" s="49"/>
      <c r="QWM285" s="49"/>
      <c r="QWS285" s="49"/>
      <c r="QWV285" s="49"/>
      <c r="QWY285" s="49"/>
      <c r="QXB285" s="49"/>
      <c r="QXH285" s="49"/>
      <c r="QXK285" s="49"/>
      <c r="QXQ285" s="49"/>
      <c r="QXS285" s="49"/>
      <c r="QXT285" s="49"/>
      <c r="QXV285" s="49"/>
      <c r="QYM285" s="49"/>
      <c r="QYR285" s="49"/>
      <c r="QYX285" s="49"/>
      <c r="QZA285" s="49"/>
      <c r="QZD285" s="49"/>
      <c r="QZL285" s="49"/>
      <c r="RAH285" s="49"/>
      <c r="RAI285" s="49"/>
      <c r="RAJ285" s="49"/>
      <c r="RAK285" s="49"/>
      <c r="RAL285" s="49"/>
      <c r="RAM285" s="49"/>
      <c r="RBE285" s="49"/>
      <c r="RBF285" s="49"/>
      <c r="RBI285" s="49"/>
      <c r="RBL285" s="49"/>
      <c r="RBN285" s="49"/>
      <c r="RBP285" s="49"/>
      <c r="RBS285" s="49"/>
      <c r="RBV285" s="49"/>
      <c r="RBY285" s="49"/>
      <c r="RCB285" s="49"/>
      <c r="RCE285" s="49"/>
      <c r="RCH285" s="49"/>
      <c r="RCK285" s="49"/>
      <c r="RCN285" s="49"/>
      <c r="RCP285" s="49"/>
      <c r="RDC285" s="49"/>
      <c r="RDD285" s="49"/>
      <c r="RDE285" s="49"/>
      <c r="RDF285" s="49"/>
      <c r="RDG285" s="49"/>
      <c r="RDH285" s="49"/>
      <c r="RDI285" s="49"/>
      <c r="RDJ285" s="49"/>
      <c r="RDK285" s="49"/>
      <c r="RDL285" s="49"/>
      <c r="RDM285" s="49"/>
      <c r="RDN285" s="49"/>
      <c r="RDO285" s="49"/>
      <c r="RDP285" s="49"/>
      <c r="RDQ285" s="49"/>
      <c r="RDR285" s="49"/>
      <c r="RDS285" s="49"/>
      <c r="RDT285" s="49"/>
      <c r="RDU285" s="49"/>
      <c r="RDV285" s="49"/>
      <c r="RDW285" s="49"/>
      <c r="RDX285" s="49"/>
      <c r="RDY285" s="49"/>
      <c r="RDZ285" s="49"/>
      <c r="REA285" s="49"/>
      <c r="REB285" s="49"/>
      <c r="REC285" s="49"/>
      <c r="RED285" s="49"/>
      <c r="REE285" s="49"/>
      <c r="REF285" s="49"/>
      <c r="REG285" s="49"/>
      <c r="REH285" s="49"/>
      <c r="REI285" s="49"/>
      <c r="REJ285" s="49"/>
      <c r="REK285" s="49"/>
      <c r="REL285" s="49"/>
      <c r="REM285" s="49"/>
      <c r="REN285" s="49"/>
      <c r="REO285" s="49"/>
      <c r="REP285" s="49"/>
      <c r="RES285" s="49"/>
      <c r="REV285" s="49"/>
      <c r="REY285" s="49"/>
      <c r="RFB285" s="49"/>
      <c r="RFE285" s="49"/>
      <c r="RFH285" s="49"/>
      <c r="RFQ285" s="49"/>
      <c r="RFT285" s="49"/>
      <c r="RFW285" s="49"/>
      <c r="RFZ285" s="49"/>
      <c r="RGI285" s="49"/>
      <c r="RGO285" s="49"/>
      <c r="RGR285" s="49"/>
      <c r="RGU285" s="49"/>
      <c r="RGX285" s="49"/>
      <c r="RHD285" s="49"/>
      <c r="RHG285" s="49"/>
      <c r="RHM285" s="49"/>
      <c r="RHO285" s="49"/>
      <c r="RHP285" s="49"/>
      <c r="RHR285" s="49"/>
      <c r="RII285" s="49"/>
      <c r="RIN285" s="49"/>
      <c r="RIT285" s="49"/>
      <c r="RIW285" s="49"/>
      <c r="RIZ285" s="49"/>
      <c r="RJH285" s="49"/>
      <c r="RKD285" s="49"/>
      <c r="RKE285" s="49"/>
      <c r="RKF285" s="49"/>
      <c r="RKG285" s="49"/>
      <c r="RKH285" s="49"/>
      <c r="RKI285" s="49"/>
      <c r="RLA285" s="49"/>
      <c r="RLB285" s="49"/>
      <c r="RLE285" s="49"/>
      <c r="RLH285" s="49"/>
      <c r="RLJ285" s="49"/>
      <c r="RLL285" s="49"/>
      <c r="RLO285" s="49"/>
      <c r="RLR285" s="49"/>
      <c r="RLU285" s="49"/>
      <c r="RLX285" s="49"/>
      <c r="RMA285" s="49"/>
      <c r="RMD285" s="49"/>
      <c r="RMG285" s="49"/>
      <c r="RMJ285" s="49"/>
      <c r="RML285" s="49"/>
      <c r="RMY285" s="49"/>
      <c r="RMZ285" s="49"/>
      <c r="RNA285" s="49"/>
      <c r="RNB285" s="49"/>
      <c r="RNC285" s="49"/>
      <c r="RND285" s="49"/>
      <c r="RNE285" s="49"/>
      <c r="RNF285" s="49"/>
      <c r="RNG285" s="49"/>
      <c r="RNH285" s="49"/>
      <c r="RNI285" s="49"/>
      <c r="RNJ285" s="49"/>
      <c r="RNK285" s="49"/>
      <c r="RNL285" s="49"/>
      <c r="RNM285" s="49"/>
      <c r="RNN285" s="49"/>
      <c r="RNO285" s="49"/>
      <c r="RNP285" s="49"/>
      <c r="RNQ285" s="49"/>
      <c r="RNR285" s="49"/>
      <c r="RNS285" s="49"/>
      <c r="RNT285" s="49"/>
      <c r="RNU285" s="49"/>
      <c r="RNV285" s="49"/>
      <c r="RNW285" s="49"/>
      <c r="RNX285" s="49"/>
      <c r="RNY285" s="49"/>
      <c r="RNZ285" s="49"/>
      <c r="ROA285" s="49"/>
      <c r="ROB285" s="49"/>
      <c r="ROC285" s="49"/>
      <c r="ROD285" s="49"/>
      <c r="ROE285" s="49"/>
      <c r="ROF285" s="49"/>
      <c r="ROG285" s="49"/>
      <c r="ROH285" s="49"/>
      <c r="ROI285" s="49"/>
      <c r="ROJ285" s="49"/>
      <c r="ROK285" s="49"/>
      <c r="ROL285" s="49"/>
      <c r="ROO285" s="49"/>
      <c r="ROR285" s="49"/>
      <c r="ROU285" s="49"/>
      <c r="ROX285" s="49"/>
      <c r="RPA285" s="49"/>
      <c r="RPD285" s="49"/>
      <c r="RPM285" s="49"/>
      <c r="RPP285" s="49"/>
      <c r="RPS285" s="49"/>
      <c r="RPV285" s="49"/>
      <c r="RQE285" s="49"/>
      <c r="RQK285" s="49"/>
      <c r="RQN285" s="49"/>
      <c r="RQQ285" s="49"/>
      <c r="RQT285" s="49"/>
      <c r="RQZ285" s="49"/>
      <c r="RRC285" s="49"/>
      <c r="RRI285" s="49"/>
      <c r="RRK285" s="49"/>
      <c r="RRL285" s="49"/>
      <c r="RRN285" s="49"/>
      <c r="RSE285" s="49"/>
      <c r="RSJ285" s="49"/>
      <c r="RSP285" s="49"/>
      <c r="RSS285" s="49"/>
      <c r="RSV285" s="49"/>
      <c r="RTD285" s="49"/>
      <c r="RTZ285" s="49"/>
      <c r="RUA285" s="49"/>
      <c r="RUB285" s="49"/>
      <c r="RUC285" s="49"/>
      <c r="RUD285" s="49"/>
      <c r="RUE285" s="49"/>
      <c r="RUW285" s="49"/>
      <c r="RUX285" s="49"/>
      <c r="RVA285" s="49"/>
      <c r="RVD285" s="49"/>
      <c r="RVF285" s="49"/>
      <c r="RVH285" s="49"/>
      <c r="RVK285" s="49"/>
      <c r="RVN285" s="49"/>
      <c r="RVQ285" s="49"/>
      <c r="RVT285" s="49"/>
      <c r="RVW285" s="49"/>
      <c r="RVZ285" s="49"/>
      <c r="RWC285" s="49"/>
      <c r="RWF285" s="49"/>
      <c r="RWH285" s="49"/>
      <c r="RWU285" s="49"/>
      <c r="RWV285" s="49"/>
      <c r="RWW285" s="49"/>
      <c r="RWX285" s="49"/>
      <c r="RWY285" s="49"/>
      <c r="RWZ285" s="49"/>
      <c r="RXA285" s="49"/>
      <c r="RXB285" s="49"/>
      <c r="RXC285" s="49"/>
      <c r="RXD285" s="49"/>
      <c r="RXE285" s="49"/>
      <c r="RXF285" s="49"/>
      <c r="RXG285" s="49"/>
      <c r="RXH285" s="49"/>
      <c r="RXI285" s="49"/>
      <c r="RXJ285" s="49"/>
      <c r="RXK285" s="49"/>
      <c r="RXL285" s="49"/>
      <c r="RXM285" s="49"/>
      <c r="RXN285" s="49"/>
      <c r="RXO285" s="49"/>
      <c r="RXP285" s="49"/>
      <c r="RXQ285" s="49"/>
      <c r="RXR285" s="49"/>
      <c r="RXS285" s="49"/>
      <c r="RXT285" s="49"/>
      <c r="RXU285" s="49"/>
      <c r="RXV285" s="49"/>
      <c r="RXW285" s="49"/>
      <c r="RXX285" s="49"/>
      <c r="RXY285" s="49"/>
      <c r="RXZ285" s="49"/>
      <c r="RYA285" s="49"/>
      <c r="RYB285" s="49"/>
      <c r="RYC285" s="49"/>
      <c r="RYD285" s="49"/>
      <c r="RYE285" s="49"/>
      <c r="RYF285" s="49"/>
      <c r="RYG285" s="49"/>
      <c r="RYH285" s="49"/>
      <c r="RYK285" s="49"/>
      <c r="RYN285" s="49"/>
      <c r="RYQ285" s="49"/>
      <c r="RYT285" s="49"/>
      <c r="RYW285" s="49"/>
      <c r="RYZ285" s="49"/>
      <c r="RZI285" s="49"/>
      <c r="RZL285" s="49"/>
      <c r="RZO285" s="49"/>
      <c r="RZR285" s="49"/>
      <c r="SAA285" s="49"/>
      <c r="SAG285" s="49"/>
      <c r="SAJ285" s="49"/>
      <c r="SAM285" s="49"/>
      <c r="SAP285" s="49"/>
      <c r="SAV285" s="49"/>
      <c r="SAY285" s="49"/>
      <c r="SBE285" s="49"/>
      <c r="SBG285" s="49"/>
      <c r="SBH285" s="49"/>
      <c r="SBJ285" s="49"/>
      <c r="SCA285" s="49"/>
      <c r="SCF285" s="49"/>
      <c r="SCL285" s="49"/>
      <c r="SCO285" s="49"/>
      <c r="SCR285" s="49"/>
      <c r="SCZ285" s="49"/>
      <c r="SDV285" s="49"/>
      <c r="SDW285" s="49"/>
      <c r="SDX285" s="49"/>
      <c r="SDY285" s="49"/>
      <c r="SDZ285" s="49"/>
      <c r="SEA285" s="49"/>
      <c r="SES285" s="49"/>
      <c r="SET285" s="49"/>
      <c r="SEW285" s="49"/>
      <c r="SEZ285" s="49"/>
      <c r="SFB285" s="49"/>
      <c r="SFD285" s="49"/>
      <c r="SFG285" s="49"/>
      <c r="SFJ285" s="49"/>
      <c r="SFM285" s="49"/>
      <c r="SFP285" s="49"/>
      <c r="SFS285" s="49"/>
      <c r="SFV285" s="49"/>
      <c r="SFY285" s="49"/>
      <c r="SGB285" s="49"/>
      <c r="SGD285" s="49"/>
      <c r="SGQ285" s="49"/>
      <c r="SGR285" s="49"/>
      <c r="SGS285" s="49"/>
      <c r="SGT285" s="49"/>
      <c r="SGU285" s="49"/>
      <c r="SGV285" s="49"/>
      <c r="SGW285" s="49"/>
      <c r="SGX285" s="49"/>
      <c r="SGY285" s="49"/>
      <c r="SGZ285" s="49"/>
      <c r="SHA285" s="49"/>
      <c r="SHB285" s="49"/>
      <c r="SHC285" s="49"/>
      <c r="SHD285" s="49"/>
      <c r="SHE285" s="49"/>
      <c r="SHF285" s="49"/>
      <c r="SHG285" s="49"/>
      <c r="SHH285" s="49"/>
      <c r="SHI285" s="49"/>
      <c r="SHJ285" s="49"/>
      <c r="SHK285" s="49"/>
      <c r="SHL285" s="49"/>
      <c r="SHM285" s="49"/>
      <c r="SHN285" s="49"/>
      <c r="SHO285" s="49"/>
      <c r="SHP285" s="49"/>
      <c r="SHQ285" s="49"/>
      <c r="SHR285" s="49"/>
      <c r="SHS285" s="49"/>
      <c r="SHT285" s="49"/>
      <c r="SHU285" s="49"/>
      <c r="SHV285" s="49"/>
      <c r="SHW285" s="49"/>
      <c r="SHX285" s="49"/>
      <c r="SHY285" s="49"/>
      <c r="SHZ285" s="49"/>
      <c r="SIA285" s="49"/>
      <c r="SIB285" s="49"/>
      <c r="SIC285" s="49"/>
      <c r="SID285" s="49"/>
      <c r="SIG285" s="49"/>
      <c r="SIJ285" s="49"/>
      <c r="SIM285" s="49"/>
      <c r="SIP285" s="49"/>
      <c r="SIS285" s="49"/>
      <c r="SIV285" s="49"/>
      <c r="SJE285" s="49"/>
      <c r="SJH285" s="49"/>
      <c r="SJK285" s="49"/>
      <c r="SJN285" s="49"/>
      <c r="SJW285" s="49"/>
      <c r="SKC285" s="49"/>
      <c r="SKF285" s="49"/>
      <c r="SKI285" s="49"/>
      <c r="SKL285" s="49"/>
      <c r="SKR285" s="49"/>
      <c r="SKU285" s="49"/>
      <c r="SLA285" s="49"/>
      <c r="SLC285" s="49"/>
      <c r="SLD285" s="49"/>
      <c r="SLF285" s="49"/>
      <c r="SLW285" s="49"/>
      <c r="SMB285" s="49"/>
      <c r="SMH285" s="49"/>
      <c r="SMK285" s="49"/>
      <c r="SMN285" s="49"/>
      <c r="SMV285" s="49"/>
      <c r="SNR285" s="49"/>
      <c r="SNS285" s="49"/>
      <c r="SNT285" s="49"/>
      <c r="SNU285" s="49"/>
      <c r="SNV285" s="49"/>
      <c r="SNW285" s="49"/>
      <c r="SOO285" s="49"/>
      <c r="SOP285" s="49"/>
      <c r="SOS285" s="49"/>
      <c r="SOV285" s="49"/>
      <c r="SOX285" s="49"/>
      <c r="SOZ285" s="49"/>
      <c r="SPC285" s="49"/>
      <c r="SPF285" s="49"/>
      <c r="SPI285" s="49"/>
      <c r="SPL285" s="49"/>
      <c r="SPO285" s="49"/>
      <c r="SPR285" s="49"/>
      <c r="SPU285" s="49"/>
      <c r="SPX285" s="49"/>
      <c r="SPZ285" s="49"/>
      <c r="SQM285" s="49"/>
      <c r="SQN285" s="49"/>
      <c r="SQO285" s="49"/>
      <c r="SQP285" s="49"/>
      <c r="SQQ285" s="49"/>
      <c r="SQR285" s="49"/>
      <c r="SQS285" s="49"/>
      <c r="SQT285" s="49"/>
      <c r="SQU285" s="49"/>
      <c r="SQV285" s="49"/>
      <c r="SQW285" s="49"/>
      <c r="SQX285" s="49"/>
      <c r="SQY285" s="49"/>
      <c r="SQZ285" s="49"/>
      <c r="SRA285" s="49"/>
      <c r="SRB285" s="49"/>
      <c r="SRC285" s="49"/>
      <c r="SRD285" s="49"/>
      <c r="SRE285" s="49"/>
      <c r="SRF285" s="49"/>
      <c r="SRG285" s="49"/>
      <c r="SRH285" s="49"/>
      <c r="SRI285" s="49"/>
      <c r="SRJ285" s="49"/>
      <c r="SRK285" s="49"/>
      <c r="SRL285" s="49"/>
      <c r="SRM285" s="49"/>
      <c r="SRN285" s="49"/>
      <c r="SRO285" s="49"/>
      <c r="SRP285" s="49"/>
      <c r="SRQ285" s="49"/>
      <c r="SRR285" s="49"/>
      <c r="SRS285" s="49"/>
      <c r="SRT285" s="49"/>
      <c r="SRU285" s="49"/>
      <c r="SRV285" s="49"/>
      <c r="SRW285" s="49"/>
      <c r="SRX285" s="49"/>
      <c r="SRY285" s="49"/>
      <c r="SRZ285" s="49"/>
      <c r="SSC285" s="49"/>
      <c r="SSF285" s="49"/>
      <c r="SSI285" s="49"/>
      <c r="SSL285" s="49"/>
      <c r="SSO285" s="49"/>
      <c r="SSR285" s="49"/>
      <c r="STA285" s="49"/>
      <c r="STD285" s="49"/>
      <c r="STG285" s="49"/>
      <c r="STJ285" s="49"/>
      <c r="STS285" s="49"/>
      <c r="STY285" s="49"/>
      <c r="SUB285" s="49"/>
      <c r="SUE285" s="49"/>
      <c r="SUH285" s="49"/>
      <c r="SUN285" s="49"/>
      <c r="SUQ285" s="49"/>
      <c r="SUW285" s="49"/>
      <c r="SUY285" s="49"/>
      <c r="SUZ285" s="49"/>
      <c r="SVB285" s="49"/>
      <c r="SVS285" s="49"/>
      <c r="SVX285" s="49"/>
      <c r="SWD285" s="49"/>
      <c r="SWG285" s="49"/>
      <c r="SWJ285" s="49"/>
      <c r="SWR285" s="49"/>
      <c r="SXN285" s="49"/>
      <c r="SXO285" s="49"/>
      <c r="SXP285" s="49"/>
      <c r="SXQ285" s="49"/>
      <c r="SXR285" s="49"/>
      <c r="SXS285" s="49"/>
      <c r="SYK285" s="49"/>
      <c r="SYL285" s="49"/>
      <c r="SYO285" s="49"/>
      <c r="SYR285" s="49"/>
      <c r="SYT285" s="49"/>
      <c r="SYV285" s="49"/>
      <c r="SYY285" s="49"/>
      <c r="SZB285" s="49"/>
      <c r="SZE285" s="49"/>
      <c r="SZH285" s="49"/>
      <c r="SZK285" s="49"/>
      <c r="SZN285" s="49"/>
      <c r="SZQ285" s="49"/>
      <c r="SZT285" s="49"/>
      <c r="SZV285" s="49"/>
      <c r="TAI285" s="49"/>
      <c r="TAJ285" s="49"/>
      <c r="TAK285" s="49"/>
      <c r="TAL285" s="49"/>
      <c r="TAM285" s="49"/>
      <c r="TAN285" s="49"/>
      <c r="TAO285" s="49"/>
      <c r="TAP285" s="49"/>
      <c r="TAQ285" s="49"/>
      <c r="TAR285" s="49"/>
      <c r="TAS285" s="49"/>
      <c r="TAT285" s="49"/>
      <c r="TAU285" s="49"/>
      <c r="TAV285" s="49"/>
      <c r="TAW285" s="49"/>
      <c r="TAX285" s="49"/>
      <c r="TAY285" s="49"/>
      <c r="TAZ285" s="49"/>
      <c r="TBA285" s="49"/>
      <c r="TBB285" s="49"/>
      <c r="TBC285" s="49"/>
      <c r="TBD285" s="49"/>
      <c r="TBE285" s="49"/>
      <c r="TBF285" s="49"/>
      <c r="TBG285" s="49"/>
      <c r="TBH285" s="49"/>
      <c r="TBI285" s="49"/>
      <c r="TBJ285" s="49"/>
      <c r="TBK285" s="49"/>
      <c r="TBL285" s="49"/>
      <c r="TBM285" s="49"/>
      <c r="TBN285" s="49"/>
      <c r="TBO285" s="49"/>
      <c r="TBP285" s="49"/>
      <c r="TBQ285" s="49"/>
      <c r="TBR285" s="49"/>
      <c r="TBS285" s="49"/>
      <c r="TBT285" s="49"/>
      <c r="TBU285" s="49"/>
      <c r="TBV285" s="49"/>
      <c r="TBY285" s="49"/>
      <c r="TCB285" s="49"/>
      <c r="TCE285" s="49"/>
      <c r="TCH285" s="49"/>
      <c r="TCK285" s="49"/>
      <c r="TCN285" s="49"/>
      <c r="TCW285" s="49"/>
      <c r="TCZ285" s="49"/>
      <c r="TDC285" s="49"/>
      <c r="TDF285" s="49"/>
      <c r="TDO285" s="49"/>
      <c r="TDU285" s="49"/>
      <c r="TDX285" s="49"/>
      <c r="TEA285" s="49"/>
      <c r="TED285" s="49"/>
      <c r="TEJ285" s="49"/>
      <c r="TEM285" s="49"/>
      <c r="TES285" s="49"/>
      <c r="TEU285" s="49"/>
      <c r="TEV285" s="49"/>
      <c r="TEX285" s="49"/>
      <c r="TFO285" s="49"/>
      <c r="TFT285" s="49"/>
      <c r="TFZ285" s="49"/>
      <c r="TGC285" s="49"/>
      <c r="TGF285" s="49"/>
      <c r="TGN285" s="49"/>
      <c r="THJ285" s="49"/>
      <c r="THK285" s="49"/>
      <c r="THL285" s="49"/>
      <c r="THM285" s="49"/>
      <c r="THN285" s="49"/>
      <c r="THO285" s="49"/>
      <c r="TIG285" s="49"/>
      <c r="TIH285" s="49"/>
      <c r="TIK285" s="49"/>
      <c r="TIN285" s="49"/>
      <c r="TIP285" s="49"/>
      <c r="TIR285" s="49"/>
      <c r="TIU285" s="49"/>
      <c r="TIX285" s="49"/>
      <c r="TJA285" s="49"/>
      <c r="TJD285" s="49"/>
      <c r="TJG285" s="49"/>
      <c r="TJJ285" s="49"/>
      <c r="TJM285" s="49"/>
      <c r="TJP285" s="49"/>
      <c r="TJR285" s="49"/>
      <c r="TKE285" s="49"/>
      <c r="TKF285" s="49"/>
      <c r="TKG285" s="49"/>
      <c r="TKH285" s="49"/>
      <c r="TKI285" s="49"/>
      <c r="TKJ285" s="49"/>
      <c r="TKK285" s="49"/>
      <c r="TKL285" s="49"/>
      <c r="TKM285" s="49"/>
      <c r="TKN285" s="49"/>
      <c r="TKO285" s="49"/>
      <c r="TKP285" s="49"/>
      <c r="TKQ285" s="49"/>
      <c r="TKR285" s="49"/>
      <c r="TKS285" s="49"/>
      <c r="TKT285" s="49"/>
      <c r="TKU285" s="49"/>
      <c r="TKV285" s="49"/>
      <c r="TKW285" s="49"/>
      <c r="TKX285" s="49"/>
      <c r="TKY285" s="49"/>
      <c r="TKZ285" s="49"/>
      <c r="TLA285" s="49"/>
      <c r="TLB285" s="49"/>
      <c r="TLC285" s="49"/>
      <c r="TLD285" s="49"/>
      <c r="TLE285" s="49"/>
      <c r="TLF285" s="49"/>
      <c r="TLG285" s="49"/>
      <c r="TLH285" s="49"/>
      <c r="TLI285" s="49"/>
      <c r="TLJ285" s="49"/>
      <c r="TLK285" s="49"/>
      <c r="TLL285" s="49"/>
      <c r="TLM285" s="49"/>
      <c r="TLN285" s="49"/>
      <c r="TLO285" s="49"/>
      <c r="TLP285" s="49"/>
      <c r="TLQ285" s="49"/>
      <c r="TLR285" s="49"/>
      <c r="TLU285" s="49"/>
      <c r="TLX285" s="49"/>
      <c r="TMA285" s="49"/>
      <c r="TMD285" s="49"/>
      <c r="TMG285" s="49"/>
      <c r="TMJ285" s="49"/>
      <c r="TMS285" s="49"/>
      <c r="TMV285" s="49"/>
      <c r="TMY285" s="49"/>
      <c r="TNB285" s="49"/>
      <c r="TNK285" s="49"/>
      <c r="TNQ285" s="49"/>
      <c r="TNT285" s="49"/>
      <c r="TNW285" s="49"/>
      <c r="TNZ285" s="49"/>
      <c r="TOF285" s="49"/>
      <c r="TOI285" s="49"/>
      <c r="TOO285" s="49"/>
      <c r="TOQ285" s="49"/>
      <c r="TOR285" s="49"/>
      <c r="TOT285" s="49"/>
      <c r="TPK285" s="49"/>
      <c r="TPP285" s="49"/>
      <c r="TPV285" s="49"/>
      <c r="TPY285" s="49"/>
      <c r="TQB285" s="49"/>
      <c r="TQJ285" s="49"/>
      <c r="TRF285" s="49"/>
      <c r="TRG285" s="49"/>
      <c r="TRH285" s="49"/>
      <c r="TRI285" s="49"/>
      <c r="TRJ285" s="49"/>
      <c r="TRK285" s="49"/>
      <c r="TSC285" s="49"/>
      <c r="TSD285" s="49"/>
      <c r="TSG285" s="49"/>
      <c r="TSJ285" s="49"/>
      <c r="TSL285" s="49"/>
      <c r="TSN285" s="49"/>
      <c r="TSQ285" s="49"/>
      <c r="TST285" s="49"/>
      <c r="TSW285" s="49"/>
      <c r="TSZ285" s="49"/>
      <c r="TTC285" s="49"/>
      <c r="TTF285" s="49"/>
      <c r="TTI285" s="49"/>
      <c r="TTL285" s="49"/>
      <c r="TTN285" s="49"/>
      <c r="TUA285" s="49"/>
      <c r="TUB285" s="49"/>
      <c r="TUC285" s="49"/>
      <c r="TUD285" s="49"/>
      <c r="TUE285" s="49"/>
      <c r="TUF285" s="49"/>
      <c r="TUG285" s="49"/>
      <c r="TUH285" s="49"/>
      <c r="TUI285" s="49"/>
      <c r="TUJ285" s="49"/>
      <c r="TUK285" s="49"/>
      <c r="TUL285" s="49"/>
      <c r="TUM285" s="49"/>
      <c r="TUN285" s="49"/>
      <c r="TUO285" s="49"/>
      <c r="TUP285" s="49"/>
      <c r="TUQ285" s="49"/>
      <c r="TUR285" s="49"/>
      <c r="TUS285" s="49"/>
      <c r="TUT285" s="49"/>
      <c r="TUU285" s="49"/>
      <c r="TUV285" s="49"/>
      <c r="TUW285" s="49"/>
      <c r="TUX285" s="49"/>
      <c r="TUY285" s="49"/>
      <c r="TUZ285" s="49"/>
      <c r="TVA285" s="49"/>
      <c r="TVB285" s="49"/>
      <c r="TVC285" s="49"/>
      <c r="TVD285" s="49"/>
      <c r="TVE285" s="49"/>
      <c r="TVF285" s="49"/>
      <c r="TVG285" s="49"/>
      <c r="TVH285" s="49"/>
      <c r="TVI285" s="49"/>
      <c r="TVJ285" s="49"/>
      <c r="TVK285" s="49"/>
      <c r="TVL285" s="49"/>
      <c r="TVM285" s="49"/>
      <c r="TVN285" s="49"/>
      <c r="TVQ285" s="49"/>
      <c r="TVT285" s="49"/>
      <c r="TVW285" s="49"/>
      <c r="TVZ285" s="49"/>
      <c r="TWC285" s="49"/>
      <c r="TWF285" s="49"/>
      <c r="TWO285" s="49"/>
      <c r="TWR285" s="49"/>
      <c r="TWU285" s="49"/>
      <c r="TWX285" s="49"/>
      <c r="TXG285" s="49"/>
      <c r="TXM285" s="49"/>
      <c r="TXP285" s="49"/>
      <c r="TXS285" s="49"/>
      <c r="TXV285" s="49"/>
      <c r="TYB285" s="49"/>
      <c r="TYE285" s="49"/>
      <c r="TYK285" s="49"/>
      <c r="TYM285" s="49"/>
      <c r="TYN285" s="49"/>
      <c r="TYP285" s="49"/>
      <c r="TZG285" s="49"/>
      <c r="TZL285" s="49"/>
      <c r="TZR285" s="49"/>
      <c r="TZU285" s="49"/>
      <c r="TZX285" s="49"/>
      <c r="UAF285" s="49"/>
      <c r="UBB285" s="49"/>
      <c r="UBC285" s="49"/>
      <c r="UBD285" s="49"/>
      <c r="UBE285" s="49"/>
      <c r="UBF285" s="49"/>
      <c r="UBG285" s="49"/>
      <c r="UBY285" s="49"/>
      <c r="UBZ285" s="49"/>
      <c r="UCC285" s="49"/>
      <c r="UCF285" s="49"/>
      <c r="UCH285" s="49"/>
      <c r="UCJ285" s="49"/>
      <c r="UCM285" s="49"/>
      <c r="UCP285" s="49"/>
      <c r="UCS285" s="49"/>
      <c r="UCV285" s="49"/>
      <c r="UCY285" s="49"/>
      <c r="UDB285" s="49"/>
      <c r="UDE285" s="49"/>
      <c r="UDH285" s="49"/>
      <c r="UDJ285" s="49"/>
      <c r="UDW285" s="49"/>
      <c r="UDX285" s="49"/>
      <c r="UDY285" s="49"/>
      <c r="UDZ285" s="49"/>
      <c r="UEA285" s="49"/>
      <c r="UEB285" s="49"/>
      <c r="UEC285" s="49"/>
      <c r="UED285" s="49"/>
      <c r="UEE285" s="49"/>
      <c r="UEF285" s="49"/>
      <c r="UEG285" s="49"/>
      <c r="UEH285" s="49"/>
      <c r="UEI285" s="49"/>
      <c r="UEJ285" s="49"/>
      <c r="UEK285" s="49"/>
      <c r="UEL285" s="49"/>
      <c r="UEM285" s="49"/>
      <c r="UEN285" s="49"/>
      <c r="UEO285" s="49"/>
      <c r="UEP285" s="49"/>
      <c r="UEQ285" s="49"/>
      <c r="UER285" s="49"/>
      <c r="UES285" s="49"/>
      <c r="UET285" s="49"/>
      <c r="UEU285" s="49"/>
      <c r="UEV285" s="49"/>
      <c r="UEW285" s="49"/>
      <c r="UEX285" s="49"/>
      <c r="UEY285" s="49"/>
      <c r="UEZ285" s="49"/>
      <c r="UFA285" s="49"/>
      <c r="UFB285" s="49"/>
      <c r="UFC285" s="49"/>
      <c r="UFD285" s="49"/>
      <c r="UFE285" s="49"/>
      <c r="UFF285" s="49"/>
      <c r="UFG285" s="49"/>
      <c r="UFH285" s="49"/>
      <c r="UFI285" s="49"/>
      <c r="UFJ285" s="49"/>
      <c r="UFM285" s="49"/>
      <c r="UFP285" s="49"/>
      <c r="UFS285" s="49"/>
      <c r="UFV285" s="49"/>
      <c r="UFY285" s="49"/>
      <c r="UGB285" s="49"/>
      <c r="UGK285" s="49"/>
      <c r="UGN285" s="49"/>
      <c r="UGQ285" s="49"/>
      <c r="UGT285" s="49"/>
      <c r="UHC285" s="49"/>
      <c r="UHI285" s="49"/>
      <c r="UHL285" s="49"/>
      <c r="UHO285" s="49"/>
      <c r="UHR285" s="49"/>
      <c r="UHX285" s="49"/>
      <c r="UIA285" s="49"/>
      <c r="UIG285" s="49"/>
      <c r="UII285" s="49"/>
      <c r="UIJ285" s="49"/>
      <c r="UIL285" s="49"/>
      <c r="UJC285" s="49"/>
      <c r="UJH285" s="49"/>
      <c r="UJN285" s="49"/>
      <c r="UJQ285" s="49"/>
      <c r="UJT285" s="49"/>
      <c r="UKB285" s="49"/>
      <c r="UKX285" s="49"/>
      <c r="UKY285" s="49"/>
      <c r="UKZ285" s="49"/>
      <c r="ULA285" s="49"/>
      <c r="ULB285" s="49"/>
      <c r="ULC285" s="49"/>
      <c r="ULU285" s="49"/>
      <c r="ULV285" s="49"/>
      <c r="ULY285" s="49"/>
      <c r="UMB285" s="49"/>
      <c r="UMD285" s="49"/>
      <c r="UMF285" s="49"/>
      <c r="UMI285" s="49"/>
      <c r="UML285" s="49"/>
      <c r="UMO285" s="49"/>
      <c r="UMR285" s="49"/>
      <c r="UMU285" s="49"/>
      <c r="UMX285" s="49"/>
      <c r="UNA285" s="49"/>
      <c r="UND285" s="49"/>
      <c r="UNF285" s="49"/>
      <c r="UNS285" s="49"/>
      <c r="UNT285" s="49"/>
      <c r="UNU285" s="49"/>
      <c r="UNV285" s="49"/>
      <c r="UNW285" s="49"/>
      <c r="UNX285" s="49"/>
      <c r="UNY285" s="49"/>
      <c r="UNZ285" s="49"/>
      <c r="UOA285" s="49"/>
      <c r="UOB285" s="49"/>
      <c r="UOC285" s="49"/>
      <c r="UOD285" s="49"/>
      <c r="UOE285" s="49"/>
      <c r="UOF285" s="49"/>
      <c r="UOG285" s="49"/>
      <c r="UOH285" s="49"/>
      <c r="UOI285" s="49"/>
      <c r="UOJ285" s="49"/>
      <c r="UOK285" s="49"/>
      <c r="UOL285" s="49"/>
      <c r="UOM285" s="49"/>
      <c r="UON285" s="49"/>
      <c r="UOO285" s="49"/>
      <c r="UOP285" s="49"/>
      <c r="UOQ285" s="49"/>
      <c r="UOR285" s="49"/>
      <c r="UOS285" s="49"/>
      <c r="UOT285" s="49"/>
      <c r="UOU285" s="49"/>
      <c r="UOV285" s="49"/>
      <c r="UOW285" s="49"/>
      <c r="UOX285" s="49"/>
      <c r="UOY285" s="49"/>
      <c r="UOZ285" s="49"/>
      <c r="UPA285" s="49"/>
      <c r="UPB285" s="49"/>
      <c r="UPC285" s="49"/>
      <c r="UPD285" s="49"/>
      <c r="UPE285" s="49"/>
      <c r="UPF285" s="49"/>
      <c r="UPI285" s="49"/>
      <c r="UPL285" s="49"/>
      <c r="UPO285" s="49"/>
      <c r="UPR285" s="49"/>
      <c r="UPU285" s="49"/>
      <c r="UPX285" s="49"/>
      <c r="UQG285" s="49"/>
      <c r="UQJ285" s="49"/>
      <c r="UQM285" s="49"/>
      <c r="UQP285" s="49"/>
      <c r="UQY285" s="49"/>
      <c r="URE285" s="49"/>
      <c r="URH285" s="49"/>
      <c r="URK285" s="49"/>
      <c r="URN285" s="49"/>
      <c r="URT285" s="49"/>
      <c r="URW285" s="49"/>
      <c r="USC285" s="49"/>
      <c r="USE285" s="49"/>
      <c r="USF285" s="49"/>
      <c r="USH285" s="49"/>
      <c r="USY285" s="49"/>
      <c r="UTD285" s="49"/>
      <c r="UTJ285" s="49"/>
      <c r="UTM285" s="49"/>
      <c r="UTP285" s="49"/>
      <c r="UTX285" s="49"/>
      <c r="UUT285" s="49"/>
      <c r="UUU285" s="49"/>
      <c r="UUV285" s="49"/>
      <c r="UUW285" s="49"/>
      <c r="UUX285" s="49"/>
      <c r="UUY285" s="49"/>
      <c r="UVQ285" s="49"/>
      <c r="UVR285" s="49"/>
      <c r="UVU285" s="49"/>
      <c r="UVX285" s="49"/>
      <c r="UVZ285" s="49"/>
      <c r="UWB285" s="49"/>
      <c r="UWE285" s="49"/>
      <c r="UWH285" s="49"/>
      <c r="UWK285" s="49"/>
      <c r="UWN285" s="49"/>
      <c r="UWQ285" s="49"/>
      <c r="UWT285" s="49"/>
      <c r="UWW285" s="49"/>
      <c r="UWZ285" s="49"/>
      <c r="UXB285" s="49"/>
      <c r="UXO285" s="49"/>
      <c r="UXP285" s="49"/>
      <c r="UXQ285" s="49"/>
      <c r="UXR285" s="49"/>
      <c r="UXS285" s="49"/>
      <c r="UXT285" s="49"/>
      <c r="UXU285" s="49"/>
      <c r="UXV285" s="49"/>
      <c r="UXW285" s="49"/>
      <c r="UXX285" s="49"/>
      <c r="UXY285" s="49"/>
      <c r="UXZ285" s="49"/>
      <c r="UYA285" s="49"/>
      <c r="UYB285" s="49"/>
      <c r="UYC285" s="49"/>
      <c r="UYD285" s="49"/>
      <c r="UYE285" s="49"/>
      <c r="UYF285" s="49"/>
      <c r="UYG285" s="49"/>
      <c r="UYH285" s="49"/>
      <c r="UYI285" s="49"/>
      <c r="UYJ285" s="49"/>
      <c r="UYK285" s="49"/>
      <c r="UYL285" s="49"/>
      <c r="UYM285" s="49"/>
      <c r="UYN285" s="49"/>
      <c r="UYO285" s="49"/>
      <c r="UYP285" s="49"/>
      <c r="UYQ285" s="49"/>
      <c r="UYR285" s="49"/>
      <c r="UYS285" s="49"/>
      <c r="UYT285" s="49"/>
      <c r="UYU285" s="49"/>
      <c r="UYV285" s="49"/>
      <c r="UYW285" s="49"/>
      <c r="UYX285" s="49"/>
      <c r="UYY285" s="49"/>
      <c r="UYZ285" s="49"/>
      <c r="UZA285" s="49"/>
      <c r="UZB285" s="49"/>
      <c r="UZE285" s="49"/>
      <c r="UZH285" s="49"/>
      <c r="UZK285" s="49"/>
      <c r="UZN285" s="49"/>
      <c r="UZQ285" s="49"/>
      <c r="UZT285" s="49"/>
      <c r="VAC285" s="49"/>
      <c r="VAF285" s="49"/>
      <c r="VAI285" s="49"/>
      <c r="VAL285" s="49"/>
      <c r="VAU285" s="49"/>
      <c r="VBA285" s="49"/>
      <c r="VBD285" s="49"/>
      <c r="VBG285" s="49"/>
      <c r="VBJ285" s="49"/>
      <c r="VBP285" s="49"/>
      <c r="VBS285" s="49"/>
      <c r="VBY285" s="49"/>
      <c r="VCA285" s="49"/>
      <c r="VCB285" s="49"/>
      <c r="VCD285" s="49"/>
      <c r="VCU285" s="49"/>
      <c r="VCZ285" s="49"/>
      <c r="VDF285" s="49"/>
      <c r="VDI285" s="49"/>
      <c r="VDL285" s="49"/>
      <c r="VDT285" s="49"/>
      <c r="VEP285" s="49"/>
      <c r="VEQ285" s="49"/>
      <c r="VER285" s="49"/>
      <c r="VES285" s="49"/>
      <c r="VET285" s="49"/>
      <c r="VEU285" s="49"/>
      <c r="VFM285" s="49"/>
      <c r="VFN285" s="49"/>
      <c r="VFQ285" s="49"/>
      <c r="VFT285" s="49"/>
      <c r="VFV285" s="49"/>
      <c r="VFX285" s="49"/>
      <c r="VGA285" s="49"/>
      <c r="VGD285" s="49"/>
      <c r="VGG285" s="49"/>
      <c r="VGJ285" s="49"/>
      <c r="VGM285" s="49"/>
      <c r="VGP285" s="49"/>
      <c r="VGS285" s="49"/>
      <c r="VGV285" s="49"/>
      <c r="VGX285" s="49"/>
      <c r="VHK285" s="49"/>
      <c r="VHL285" s="49"/>
      <c r="VHM285" s="49"/>
      <c r="VHN285" s="49"/>
      <c r="VHO285" s="49"/>
      <c r="VHP285" s="49"/>
      <c r="VHQ285" s="49"/>
      <c r="VHR285" s="49"/>
      <c r="VHS285" s="49"/>
      <c r="VHT285" s="49"/>
      <c r="VHU285" s="49"/>
      <c r="VHV285" s="49"/>
      <c r="VHW285" s="49"/>
      <c r="VHX285" s="49"/>
      <c r="VHY285" s="49"/>
      <c r="VHZ285" s="49"/>
      <c r="VIA285" s="49"/>
      <c r="VIB285" s="49"/>
      <c r="VIC285" s="49"/>
      <c r="VID285" s="49"/>
      <c r="VIE285" s="49"/>
      <c r="VIF285" s="49"/>
      <c r="VIG285" s="49"/>
      <c r="VIH285" s="49"/>
      <c r="VII285" s="49"/>
      <c r="VIJ285" s="49"/>
      <c r="VIK285" s="49"/>
      <c r="VIL285" s="49"/>
      <c r="VIM285" s="49"/>
      <c r="VIN285" s="49"/>
      <c r="VIO285" s="49"/>
      <c r="VIP285" s="49"/>
      <c r="VIQ285" s="49"/>
      <c r="VIR285" s="49"/>
      <c r="VIS285" s="49"/>
      <c r="VIT285" s="49"/>
      <c r="VIU285" s="49"/>
      <c r="VIV285" s="49"/>
      <c r="VIW285" s="49"/>
      <c r="VIX285" s="49"/>
      <c r="VJA285" s="49"/>
      <c r="VJD285" s="49"/>
      <c r="VJG285" s="49"/>
      <c r="VJJ285" s="49"/>
      <c r="VJM285" s="49"/>
      <c r="VJP285" s="49"/>
      <c r="VJY285" s="49"/>
      <c r="VKB285" s="49"/>
      <c r="VKE285" s="49"/>
      <c r="VKH285" s="49"/>
      <c r="VKQ285" s="49"/>
      <c r="VKW285" s="49"/>
      <c r="VKZ285" s="49"/>
      <c r="VLC285" s="49"/>
      <c r="VLF285" s="49"/>
      <c r="VLL285" s="49"/>
      <c r="VLO285" s="49"/>
      <c r="VLU285" s="49"/>
      <c r="VLW285" s="49"/>
      <c r="VLX285" s="49"/>
      <c r="VLZ285" s="49"/>
      <c r="VMQ285" s="49"/>
      <c r="VMV285" s="49"/>
      <c r="VNB285" s="49"/>
      <c r="VNE285" s="49"/>
      <c r="VNH285" s="49"/>
      <c r="VNP285" s="49"/>
      <c r="VOL285" s="49"/>
      <c r="VOM285" s="49"/>
      <c r="VON285" s="49"/>
      <c r="VOO285" s="49"/>
      <c r="VOP285" s="49"/>
      <c r="VOQ285" s="49"/>
      <c r="VPI285" s="49"/>
      <c r="VPJ285" s="49"/>
      <c r="VPM285" s="49"/>
      <c r="VPP285" s="49"/>
      <c r="VPR285" s="49"/>
      <c r="VPT285" s="49"/>
      <c r="VPW285" s="49"/>
      <c r="VPZ285" s="49"/>
      <c r="VQC285" s="49"/>
      <c r="VQF285" s="49"/>
      <c r="VQI285" s="49"/>
      <c r="VQL285" s="49"/>
      <c r="VQO285" s="49"/>
      <c r="VQR285" s="49"/>
      <c r="VQT285" s="49"/>
      <c r="VRG285" s="49"/>
      <c r="VRH285" s="49"/>
      <c r="VRI285" s="49"/>
      <c r="VRJ285" s="49"/>
      <c r="VRK285" s="49"/>
      <c r="VRL285" s="49"/>
      <c r="VRM285" s="49"/>
      <c r="VRN285" s="49"/>
      <c r="VRO285" s="49"/>
      <c r="VRP285" s="49"/>
      <c r="VRQ285" s="49"/>
      <c r="VRR285" s="49"/>
      <c r="VRS285" s="49"/>
      <c r="VRT285" s="49"/>
      <c r="VRU285" s="49"/>
      <c r="VRV285" s="49"/>
      <c r="VRW285" s="49"/>
      <c r="VRX285" s="49"/>
      <c r="VRY285" s="49"/>
      <c r="VRZ285" s="49"/>
      <c r="VSA285" s="49"/>
      <c r="VSB285" s="49"/>
      <c r="VSC285" s="49"/>
      <c r="VSD285" s="49"/>
      <c r="VSE285" s="49"/>
      <c r="VSF285" s="49"/>
      <c r="VSG285" s="49"/>
      <c r="VSH285" s="49"/>
      <c r="VSI285" s="49"/>
      <c r="VSJ285" s="49"/>
      <c r="VSK285" s="49"/>
      <c r="VSL285" s="49"/>
      <c r="VSM285" s="49"/>
      <c r="VSN285" s="49"/>
      <c r="VSO285" s="49"/>
      <c r="VSP285" s="49"/>
      <c r="VSQ285" s="49"/>
      <c r="VSR285" s="49"/>
      <c r="VSS285" s="49"/>
      <c r="VST285" s="49"/>
      <c r="VSW285" s="49"/>
      <c r="VSZ285" s="49"/>
      <c r="VTC285" s="49"/>
      <c r="VTF285" s="49"/>
      <c r="VTI285" s="49"/>
      <c r="VTL285" s="49"/>
      <c r="VTU285" s="49"/>
      <c r="VTX285" s="49"/>
      <c r="VUA285" s="49"/>
      <c r="VUD285" s="49"/>
      <c r="VUM285" s="49"/>
      <c r="VUS285" s="49"/>
      <c r="VUV285" s="49"/>
      <c r="VUY285" s="49"/>
      <c r="VVB285" s="49"/>
      <c r="VVH285" s="49"/>
      <c r="VVK285" s="49"/>
      <c r="VVQ285" s="49"/>
      <c r="VVS285" s="49"/>
      <c r="VVT285" s="49"/>
      <c r="VVV285" s="49"/>
      <c r="VWM285" s="49"/>
      <c r="VWR285" s="49"/>
      <c r="VWX285" s="49"/>
      <c r="VXA285" s="49"/>
      <c r="VXD285" s="49"/>
      <c r="VXL285" s="49"/>
      <c r="VYH285" s="49"/>
      <c r="VYI285" s="49"/>
      <c r="VYJ285" s="49"/>
      <c r="VYK285" s="49"/>
      <c r="VYL285" s="49"/>
      <c r="VYM285" s="49"/>
      <c r="VZE285" s="49"/>
      <c r="VZF285" s="49"/>
      <c r="VZI285" s="49"/>
      <c r="VZL285" s="49"/>
      <c r="VZN285" s="49"/>
      <c r="VZP285" s="49"/>
      <c r="VZS285" s="49"/>
      <c r="VZV285" s="49"/>
      <c r="VZY285" s="49"/>
      <c r="WAB285" s="49"/>
      <c r="WAE285" s="49"/>
      <c r="WAH285" s="49"/>
      <c r="WAK285" s="49"/>
      <c r="WAN285" s="49"/>
      <c r="WAP285" s="49"/>
      <c r="WBC285" s="49"/>
      <c r="WBD285" s="49"/>
      <c r="WBE285" s="49"/>
      <c r="WBF285" s="49"/>
      <c r="WBG285" s="49"/>
      <c r="WBH285" s="49"/>
      <c r="WBI285" s="49"/>
      <c r="WBJ285" s="49"/>
      <c r="WBK285" s="49"/>
      <c r="WBL285" s="49"/>
      <c r="WBM285" s="49"/>
      <c r="WBN285" s="49"/>
      <c r="WBO285" s="49"/>
      <c r="WBP285" s="49"/>
      <c r="WBQ285" s="49"/>
      <c r="WBR285" s="49"/>
      <c r="WBS285" s="49"/>
      <c r="WBT285" s="49"/>
      <c r="WBU285" s="49"/>
      <c r="WBV285" s="49"/>
      <c r="WBW285" s="49"/>
      <c r="WBX285" s="49"/>
      <c r="WBY285" s="49"/>
      <c r="WBZ285" s="49"/>
      <c r="WCA285" s="49"/>
      <c r="WCB285" s="49"/>
      <c r="WCC285" s="49"/>
      <c r="WCD285" s="49"/>
      <c r="WCE285" s="49"/>
      <c r="WCF285" s="49"/>
      <c r="WCG285" s="49"/>
      <c r="WCH285" s="49"/>
      <c r="WCI285" s="49"/>
      <c r="WCJ285" s="49"/>
      <c r="WCK285" s="49"/>
      <c r="WCL285" s="49"/>
      <c r="WCM285" s="49"/>
      <c r="WCN285" s="49"/>
      <c r="WCO285" s="49"/>
      <c r="WCP285" s="49"/>
      <c r="WCS285" s="49"/>
      <c r="WCV285" s="49"/>
      <c r="WCY285" s="49"/>
      <c r="WDB285" s="49"/>
      <c r="WDE285" s="49"/>
      <c r="WDH285" s="49"/>
      <c r="WDQ285" s="49"/>
      <c r="WDT285" s="49"/>
      <c r="WDW285" s="49"/>
      <c r="WDZ285" s="49"/>
      <c r="WEI285" s="49"/>
      <c r="WEO285" s="49"/>
      <c r="WER285" s="49"/>
      <c r="WEU285" s="49"/>
      <c r="WEX285" s="49"/>
      <c r="WFD285" s="49"/>
      <c r="WFG285" s="49"/>
      <c r="WFM285" s="49"/>
      <c r="WFO285" s="49"/>
      <c r="WFP285" s="49"/>
      <c r="WFR285" s="49"/>
      <c r="WGI285" s="49"/>
      <c r="WGN285" s="49"/>
      <c r="WGT285" s="49"/>
      <c r="WGW285" s="49"/>
      <c r="WGZ285" s="49"/>
      <c r="WHH285" s="49"/>
      <c r="WID285" s="49"/>
      <c r="WIE285" s="49"/>
      <c r="WIF285" s="49"/>
      <c r="WIG285" s="49"/>
      <c r="WIH285" s="49"/>
      <c r="WII285" s="49"/>
      <c r="WJA285" s="49"/>
      <c r="WJB285" s="49"/>
      <c r="WJE285" s="49"/>
      <c r="WJH285" s="49"/>
      <c r="WJJ285" s="49"/>
      <c r="WJL285" s="49"/>
      <c r="WJO285" s="49"/>
      <c r="WJR285" s="49"/>
      <c r="WJU285" s="49"/>
      <c r="WJX285" s="49"/>
      <c r="WKA285" s="49"/>
      <c r="WKD285" s="49"/>
      <c r="WKG285" s="49"/>
      <c r="WKJ285" s="49"/>
      <c r="WKL285" s="49"/>
      <c r="WKY285" s="49"/>
      <c r="WKZ285" s="49"/>
      <c r="WLA285" s="49"/>
      <c r="WLB285" s="49"/>
      <c r="WLC285" s="49"/>
      <c r="WLD285" s="49"/>
      <c r="WLE285" s="49"/>
      <c r="WLF285" s="49"/>
      <c r="WLG285" s="49"/>
      <c r="WLH285" s="49"/>
      <c r="WLI285" s="49"/>
      <c r="WLJ285" s="49"/>
      <c r="WLK285" s="49"/>
      <c r="WLL285" s="49"/>
      <c r="WLM285" s="49"/>
      <c r="WLN285" s="49"/>
      <c r="WLO285" s="49"/>
      <c r="WLP285" s="49"/>
      <c r="WLQ285" s="49"/>
      <c r="WLR285" s="49"/>
      <c r="WLS285" s="49"/>
      <c r="WLT285" s="49"/>
      <c r="WLU285" s="49"/>
      <c r="WLV285" s="49"/>
      <c r="WLW285" s="49"/>
      <c r="WLX285" s="49"/>
      <c r="WLY285" s="49"/>
      <c r="WLZ285" s="49"/>
      <c r="WMA285" s="49"/>
      <c r="WMB285" s="49"/>
      <c r="WMC285" s="49"/>
      <c r="WMD285" s="49"/>
      <c r="WME285" s="49"/>
      <c r="WMF285" s="49"/>
      <c r="WMG285" s="49"/>
      <c r="WMH285" s="49"/>
      <c r="WMI285" s="49"/>
      <c r="WMJ285" s="49"/>
      <c r="WMK285" s="49"/>
      <c r="WML285" s="49"/>
      <c r="WMO285" s="49"/>
      <c r="WMR285" s="49"/>
      <c r="WMU285" s="49"/>
      <c r="WMX285" s="49"/>
      <c r="WNA285" s="49"/>
      <c r="WND285" s="49"/>
      <c r="WNM285" s="49"/>
      <c r="WNP285" s="49"/>
      <c r="WNS285" s="49"/>
      <c r="WNV285" s="49"/>
      <c r="WOE285" s="49"/>
      <c r="WOK285" s="49"/>
      <c r="WON285" s="49"/>
      <c r="WOQ285" s="49"/>
      <c r="WOT285" s="49"/>
      <c r="WOZ285" s="49"/>
      <c r="WPC285" s="49"/>
      <c r="WPI285" s="49"/>
      <c r="WPK285" s="49"/>
      <c r="WPL285" s="49"/>
      <c r="WPN285" s="49"/>
      <c r="WQE285" s="49"/>
      <c r="WQJ285" s="49"/>
      <c r="WQP285" s="49"/>
      <c r="WQS285" s="49"/>
      <c r="WQV285" s="49"/>
      <c r="WRD285" s="49"/>
      <c r="WRZ285" s="49"/>
      <c r="WSA285" s="49"/>
      <c r="WSB285" s="49"/>
      <c r="WSC285" s="49"/>
      <c r="WSD285" s="49"/>
      <c r="WSE285" s="49"/>
      <c r="WSW285" s="49"/>
      <c r="WSX285" s="49"/>
      <c r="WTA285" s="49"/>
      <c r="WTD285" s="49"/>
      <c r="WTF285" s="49"/>
      <c r="WTH285" s="49"/>
      <c r="WTK285" s="49"/>
      <c r="WTN285" s="49"/>
      <c r="WTQ285" s="49"/>
      <c r="WTT285" s="49"/>
      <c r="WTW285" s="49"/>
      <c r="WTZ285" s="49"/>
      <c r="WUC285" s="49"/>
      <c r="WUF285" s="49"/>
      <c r="WUH285" s="49"/>
      <c r="WUU285" s="49"/>
      <c r="WUV285" s="49"/>
      <c r="WUW285" s="49"/>
      <c r="WUX285" s="49"/>
      <c r="WUY285" s="49"/>
      <c r="WUZ285" s="49"/>
      <c r="WVA285" s="49"/>
      <c r="WVB285" s="49"/>
      <c r="WVC285" s="49"/>
      <c r="WVD285" s="49"/>
      <c r="WVE285" s="49"/>
      <c r="WVF285" s="49"/>
      <c r="WVG285" s="49"/>
      <c r="WVH285" s="49"/>
      <c r="WVI285" s="49"/>
      <c r="WVJ285" s="49"/>
      <c r="WVK285" s="49"/>
      <c r="WVL285" s="49"/>
      <c r="WVM285" s="49"/>
      <c r="WVN285" s="49"/>
      <c r="WVO285" s="49"/>
      <c r="WVP285" s="49"/>
      <c r="WVQ285" s="49"/>
      <c r="WVR285" s="49"/>
      <c r="WVS285" s="49"/>
      <c r="WVT285" s="49"/>
      <c r="WVU285" s="49"/>
      <c r="WVV285" s="49"/>
      <c r="WVW285" s="49"/>
      <c r="WVX285" s="49"/>
      <c r="WVY285" s="49"/>
      <c r="WVZ285" s="49"/>
      <c r="WWA285" s="49"/>
      <c r="WWB285" s="49"/>
      <c r="WWC285" s="49"/>
      <c r="WWD285" s="49"/>
      <c r="WWE285" s="49"/>
      <c r="WWF285" s="49"/>
      <c r="WWG285" s="49"/>
      <c r="WWH285" s="49"/>
      <c r="WWI285" s="49"/>
      <c r="WWJ285" s="49"/>
      <c r="WWK285" s="49"/>
      <c r="WWL285" s="49"/>
      <c r="WWM285" s="49"/>
      <c r="WWN285" s="49"/>
      <c r="WWO285" s="49"/>
      <c r="WWP285" s="49"/>
      <c r="WWQ285" s="49"/>
      <c r="WWR285" s="49"/>
      <c r="WWS285" s="49"/>
      <c r="WWT285" s="49"/>
      <c r="WWU285" s="49"/>
      <c r="WWV285" s="49"/>
      <c r="WWW285" s="49"/>
      <c r="WWX285" s="49"/>
      <c r="WWY285" s="49"/>
      <c r="WWZ285" s="49"/>
      <c r="WXA285" s="49"/>
      <c r="WXB285" s="49"/>
      <c r="WXC285" s="49"/>
      <c r="WXD285" s="49"/>
      <c r="WXE285" s="49"/>
      <c r="WXF285" s="49"/>
      <c r="WXG285" s="49"/>
      <c r="WXH285" s="49"/>
      <c r="WXI285" s="49"/>
      <c r="WXJ285" s="49"/>
      <c r="WXK285" s="49"/>
      <c r="WXL285" s="49"/>
      <c r="WXM285" s="49"/>
      <c r="WXN285" s="49"/>
      <c r="WXO285" s="49"/>
      <c r="WXP285" s="49"/>
      <c r="WXQ285" s="49"/>
      <c r="WXR285" s="49"/>
      <c r="WXS285" s="49"/>
      <c r="WXT285" s="49"/>
      <c r="WXU285" s="49"/>
      <c r="WXV285" s="49"/>
      <c r="WXW285" s="49"/>
      <c r="WXX285" s="49"/>
      <c r="WXY285" s="49"/>
      <c r="WXZ285" s="49"/>
      <c r="WYA285" s="49"/>
      <c r="WYB285" s="49"/>
      <c r="WYC285" s="49"/>
      <c r="WYD285" s="49"/>
      <c r="WYE285" s="49"/>
      <c r="WYF285" s="49"/>
      <c r="WYG285" s="49"/>
      <c r="WYH285" s="49"/>
      <c r="WYI285" s="49"/>
      <c r="WYJ285" s="49"/>
      <c r="WYK285" s="49"/>
      <c r="WYL285" s="49"/>
      <c r="WYM285" s="49"/>
      <c r="WYN285" s="49"/>
      <c r="WYO285" s="49"/>
      <c r="WYP285" s="49"/>
      <c r="WYQ285" s="49"/>
      <c r="WYR285" s="49"/>
      <c r="WYS285" s="49"/>
      <c r="WYT285" s="49"/>
      <c r="WYU285" s="49"/>
      <c r="WYV285" s="49"/>
      <c r="WYW285" s="49"/>
      <c r="WYX285" s="49"/>
      <c r="WYY285" s="49"/>
      <c r="WYZ285" s="49"/>
      <c r="WZA285" s="49"/>
      <c r="WZB285" s="49"/>
      <c r="WZC285" s="49"/>
      <c r="WZD285" s="49"/>
      <c r="WZE285" s="49"/>
      <c r="WZF285" s="49"/>
      <c r="WZG285" s="49"/>
      <c r="WZH285" s="49"/>
      <c r="WZI285" s="49"/>
      <c r="WZJ285" s="49"/>
      <c r="WZK285" s="49"/>
      <c r="WZL285" s="49"/>
      <c r="WZM285" s="49"/>
      <c r="WZN285" s="49"/>
      <c r="WZO285" s="49"/>
      <c r="WZP285" s="49"/>
      <c r="WZQ285" s="49"/>
      <c r="WZR285" s="49"/>
      <c r="WZS285" s="49"/>
      <c r="WZT285" s="49"/>
      <c r="WZU285" s="49"/>
      <c r="WZV285" s="49"/>
      <c r="WZW285" s="49"/>
      <c r="WZX285" s="49"/>
      <c r="WZY285" s="49"/>
      <c r="WZZ285" s="49"/>
      <c r="XAA285" s="49"/>
      <c r="XAB285" s="49"/>
      <c r="XAC285" s="49"/>
      <c r="XAD285" s="49"/>
      <c r="XAE285" s="49"/>
      <c r="XAF285" s="49"/>
      <c r="XAG285" s="49"/>
      <c r="XAH285" s="49"/>
      <c r="XAI285" s="49"/>
      <c r="XAJ285" s="49"/>
      <c r="XAK285" s="49"/>
      <c r="XAL285" s="49"/>
      <c r="XAM285" s="49"/>
      <c r="XAN285" s="49"/>
      <c r="XAO285" s="49"/>
      <c r="XAP285" s="49"/>
      <c r="XAQ285" s="49"/>
      <c r="XAR285" s="49"/>
      <c r="XAS285" s="49"/>
      <c r="XAT285" s="49"/>
      <c r="XAU285" s="49"/>
      <c r="XAV285" s="49"/>
      <c r="XAW285" s="49"/>
      <c r="XAX285" s="49"/>
      <c r="XAY285" s="49"/>
      <c r="XAZ285" s="49"/>
      <c r="XBA285" s="49"/>
      <c r="XBB285" s="49"/>
      <c r="XBC285" s="49"/>
      <c r="XBD285" s="49"/>
      <c r="XBE285" s="49"/>
      <c r="XBF285" s="49"/>
      <c r="XBG285" s="49"/>
      <c r="XBH285" s="49"/>
      <c r="XBI285" s="49"/>
      <c r="XBJ285" s="49"/>
      <c r="XBK285" s="49"/>
      <c r="XBL285" s="49"/>
      <c r="XBM285" s="49"/>
      <c r="XBN285" s="49"/>
      <c r="XBO285" s="49"/>
      <c r="XBP285" s="49"/>
      <c r="XBQ285" s="49"/>
      <c r="XBR285" s="49"/>
      <c r="XBS285" s="49"/>
      <c r="XBT285" s="49"/>
      <c r="XBU285" s="49"/>
      <c r="XBV285" s="49"/>
      <c r="XBW285" s="49"/>
      <c r="XBX285" s="49"/>
      <c r="XBY285" s="49"/>
      <c r="XBZ285" s="49"/>
      <c r="XCA285" s="49"/>
      <c r="XCB285" s="49"/>
      <c r="XCC285" s="49"/>
      <c r="XCD285" s="49"/>
      <c r="XCE285" s="49"/>
      <c r="XCF285" s="49"/>
      <c r="XCG285" s="49"/>
      <c r="XCH285" s="49"/>
      <c r="XCI285" s="49"/>
      <c r="XCJ285" s="49"/>
      <c r="XCK285" s="49"/>
      <c r="XCL285" s="49"/>
      <c r="XCM285" s="49"/>
      <c r="XCN285" s="49"/>
      <c r="XCO285" s="49"/>
      <c r="XCP285" s="49"/>
      <c r="XCQ285" s="49"/>
      <c r="XCR285" s="49"/>
      <c r="XCS285" s="49"/>
      <c r="XCT285" s="49"/>
      <c r="XCU285" s="49"/>
      <c r="XCV285" s="49"/>
      <c r="XCW285" s="49"/>
      <c r="XCX285" s="49"/>
      <c r="XCY285" s="49"/>
      <c r="XCZ285" s="49"/>
      <c r="XDA285" s="49"/>
      <c r="XDB285" s="49"/>
      <c r="XDC285" s="49"/>
      <c r="XDD285" s="49"/>
      <c r="XDE285" s="49"/>
      <c r="XDF285" s="49"/>
      <c r="XDG285" s="49"/>
      <c r="XDH285" s="49"/>
      <c r="XDI285" s="49"/>
      <c r="XDJ285" s="49"/>
      <c r="XDK285" s="49"/>
      <c r="XDL285" s="49"/>
      <c r="XDM285" s="49"/>
      <c r="XDN285" s="49"/>
      <c r="XDO285" s="49"/>
      <c r="XDP285" s="49"/>
      <c r="XDQ285" s="49"/>
      <c r="XDR285" s="49"/>
      <c r="XDS285" s="49"/>
      <c r="XDT285" s="49"/>
      <c r="XDU285" s="49"/>
      <c r="XDV285" s="49"/>
      <c r="XDW285" s="49"/>
      <c r="XDX285" s="49"/>
      <c r="XDY285" s="49"/>
      <c r="XDZ285" s="49"/>
      <c r="XEA285" s="49"/>
      <c r="XEB285" s="49"/>
      <c r="XEC285" s="49"/>
      <c r="XED285" s="49"/>
      <c r="XEE285" s="49"/>
      <c r="XEF285" s="49"/>
      <c r="XEG285" s="49"/>
      <c r="XEH285" s="49"/>
      <c r="XEI285" s="49"/>
      <c r="XEJ285" s="49"/>
      <c r="XEK285" s="49"/>
      <c r="XEL285" s="49"/>
      <c r="XEM285" s="49"/>
      <c r="XEN285" s="49"/>
      <c r="XEO285" s="49"/>
      <c r="XEP285" s="49"/>
      <c r="XEQ285" s="49"/>
      <c r="XER285" s="49"/>
      <c r="XES285" s="49"/>
      <c r="XET285" s="49"/>
      <c r="XEU285" s="49"/>
      <c r="XEV285" s="49"/>
      <c r="XEW285" s="49"/>
      <c r="XEX285" s="49"/>
      <c r="XEY285" s="49"/>
      <c r="XEZ285" s="49"/>
      <c r="XFA285" s="49"/>
      <c r="XFB285" s="49"/>
      <c r="XFC285" s="49"/>
      <c r="XFD285" s="49"/>
    </row>
    <row r="286" spans="1:16384" s="45" customFormat="1" ht="20.25" hidden="1" customHeight="1">
      <c r="A286" s="11" t="s">
        <v>283</v>
      </c>
      <c r="B286" s="44" t="s">
        <v>330</v>
      </c>
      <c r="C286" s="53"/>
      <c r="D286" s="59"/>
      <c r="E286" s="60"/>
    </row>
    <row r="287" spans="1:16384" s="45" customFormat="1" ht="21.75" hidden="1" customHeight="1">
      <c r="A287" s="8" t="s">
        <v>284</v>
      </c>
      <c r="B287" s="44" t="s">
        <v>325</v>
      </c>
      <c r="C287" s="53"/>
      <c r="D287" s="59"/>
      <c r="E287" s="71"/>
    </row>
    <row r="288" spans="1:16384" s="45" customFormat="1" ht="20.25" hidden="1" customHeight="1">
      <c r="A288" s="19" t="s">
        <v>285</v>
      </c>
      <c r="B288" s="44" t="s">
        <v>328</v>
      </c>
      <c r="C288" s="53"/>
      <c r="D288" s="59"/>
      <c r="E288" s="50"/>
    </row>
    <row r="289" spans="1:16384" s="45" customFormat="1" ht="21.75" hidden="1" customHeight="1">
      <c r="A289" s="6" t="s">
        <v>286</v>
      </c>
      <c r="B289" s="44" t="s">
        <v>325</v>
      </c>
      <c r="C289" s="53"/>
      <c r="D289" s="59"/>
      <c r="E289" s="60"/>
    </row>
    <row r="290" spans="1:16384" s="45" customFormat="1" ht="21.75" hidden="1" customHeight="1">
      <c r="A290" s="8" t="s">
        <v>287</v>
      </c>
      <c r="B290" s="44" t="s">
        <v>325</v>
      </c>
      <c r="C290" s="53"/>
      <c r="D290" s="58"/>
      <c r="E290" s="62"/>
    </row>
    <row r="291" spans="1:16384" s="45" customFormat="1" ht="21.75" hidden="1" customHeight="1">
      <c r="A291" s="8" t="s">
        <v>288</v>
      </c>
      <c r="B291" s="44" t="s">
        <v>325</v>
      </c>
      <c r="C291" s="53"/>
      <c r="D291" s="59"/>
      <c r="E291" s="60"/>
    </row>
    <row r="292" spans="1:16384" s="45" customFormat="1" ht="63" hidden="1" customHeight="1">
      <c r="A292" s="8" t="s">
        <v>289</v>
      </c>
      <c r="B292" s="44" t="s">
        <v>329</v>
      </c>
      <c r="C292" s="53"/>
      <c r="D292" s="59"/>
      <c r="E292" s="71"/>
    </row>
    <row r="293" spans="1:16384" s="45" customFormat="1" ht="57" hidden="1" customHeight="1">
      <c r="A293" s="8" t="s">
        <v>290</v>
      </c>
      <c r="B293" s="44" t="s">
        <v>329</v>
      </c>
      <c r="C293" s="53"/>
      <c r="D293" s="59"/>
      <c r="E293" s="71"/>
    </row>
    <row r="294" spans="1:16384" s="45" customFormat="1" ht="21.75" hidden="1" customHeight="1">
      <c r="A294" s="24" t="s">
        <v>291</v>
      </c>
      <c r="B294" s="44" t="s">
        <v>325</v>
      </c>
      <c r="C294" s="53"/>
      <c r="D294" s="59"/>
      <c r="E294" s="60"/>
    </row>
    <row r="295" spans="1:16384" s="45" customFormat="1" ht="20.25" hidden="1" customHeight="1">
      <c r="A295" s="27" t="s">
        <v>292</v>
      </c>
      <c r="B295" s="44" t="s">
        <v>325</v>
      </c>
      <c r="C295" s="53"/>
      <c r="D295" s="59"/>
      <c r="E295" s="60"/>
    </row>
    <row r="296" spans="1:16384" s="45" customFormat="1" ht="21.75" hidden="1" customHeight="1">
      <c r="A296" s="4" t="s">
        <v>293</v>
      </c>
      <c r="B296" s="44" t="s">
        <v>325</v>
      </c>
      <c r="C296" s="53"/>
      <c r="D296" s="58"/>
      <c r="E296" s="60"/>
    </row>
    <row r="297" spans="1:16384" s="45" customFormat="1" ht="20.25" hidden="1" customHeight="1">
      <c r="A297" s="6" t="s">
        <v>294</v>
      </c>
      <c r="B297" s="44" t="s">
        <v>325</v>
      </c>
      <c r="C297" s="53"/>
      <c r="D297" s="58"/>
      <c r="E297" s="62"/>
    </row>
    <row r="298" spans="1:16384" s="45" customFormat="1" ht="20.25" hidden="1" customHeight="1">
      <c r="A298" s="28" t="s">
        <v>295</v>
      </c>
      <c r="B298" s="44" t="s">
        <v>334</v>
      </c>
      <c r="C298" s="53"/>
      <c r="D298" s="59"/>
      <c r="E298" s="60"/>
    </row>
    <row r="299" spans="1:16384" s="45" customFormat="1" ht="21.75" hidden="1" customHeight="1">
      <c r="A299" s="8" t="s">
        <v>296</v>
      </c>
      <c r="B299" s="44" t="s">
        <v>335</v>
      </c>
      <c r="C299" s="53"/>
      <c r="D299" s="59"/>
      <c r="E299" s="60"/>
    </row>
    <row r="300" spans="1:16384" s="45" customFormat="1" ht="21.75" hidden="1" customHeight="1">
      <c r="A300" s="6" t="s">
        <v>297</v>
      </c>
      <c r="B300" s="44" t="s">
        <v>335</v>
      </c>
      <c r="C300" s="53"/>
      <c r="D300" s="59"/>
      <c r="E300" s="60"/>
    </row>
    <row r="301" spans="1:16384" s="45" customFormat="1" ht="21.75" hidden="1" customHeight="1">
      <c r="A301" s="6" t="s">
        <v>298</v>
      </c>
      <c r="B301" s="44" t="s">
        <v>335</v>
      </c>
      <c r="C301" s="53"/>
      <c r="D301" s="59"/>
      <c r="E301" s="60"/>
    </row>
    <row r="302" spans="1:16384" s="45" customFormat="1" ht="21.75" hidden="1" customHeight="1">
      <c r="A302" s="8" t="s">
        <v>317</v>
      </c>
      <c r="B302" s="44"/>
      <c r="C302" s="53"/>
      <c r="D302" s="59"/>
      <c r="E302" s="60"/>
    </row>
    <row r="303" spans="1:16384" s="45" customFormat="1" ht="20.25" hidden="1" customHeight="1">
      <c r="A303" s="11" t="s">
        <v>300</v>
      </c>
      <c r="B303" s="44" t="s">
        <v>325</v>
      </c>
      <c r="C303" s="53"/>
      <c r="D303" s="59"/>
      <c r="E303" s="60"/>
    </row>
    <row r="304" spans="1:16384" s="45" customFormat="1" ht="18" customHeight="1">
      <c r="A304" s="10" t="s">
        <v>254</v>
      </c>
      <c r="B304" s="111" t="s">
        <v>325</v>
      </c>
      <c r="C304" s="112">
        <v>1</v>
      </c>
      <c r="D304" s="113">
        <v>30000</v>
      </c>
      <c r="E304" s="114">
        <f t="shared" ref="E304:E305" si="7">+D304*C304</f>
        <v>30000</v>
      </c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C304" s="49"/>
      <c r="AF304" s="49"/>
      <c r="AI304" s="49"/>
      <c r="AL304" s="49"/>
      <c r="AO304" s="49"/>
      <c r="AR304" s="49"/>
      <c r="BA304" s="49"/>
      <c r="BD304" s="49"/>
      <c r="BG304" s="49"/>
      <c r="BJ304" s="49"/>
      <c r="BS304" s="49"/>
      <c r="BY304" s="49"/>
      <c r="CB304" s="49"/>
      <c r="CE304" s="49"/>
      <c r="CH304" s="49"/>
      <c r="CN304" s="49"/>
      <c r="CQ304" s="49"/>
      <c r="CW304" s="49"/>
      <c r="CY304" s="49"/>
      <c r="CZ304" s="49"/>
      <c r="DB304" s="49"/>
      <c r="DS304" s="49"/>
      <c r="DX304" s="49"/>
      <c r="ED304" s="49"/>
      <c r="EG304" s="49"/>
      <c r="EJ304" s="49"/>
      <c r="ER304" s="49"/>
      <c r="FN304" s="49"/>
      <c r="FO304" s="49"/>
      <c r="FP304" s="49"/>
      <c r="FQ304" s="49"/>
      <c r="FR304" s="49"/>
      <c r="FS304" s="49"/>
      <c r="GK304" s="49"/>
      <c r="GL304" s="49"/>
      <c r="GO304" s="49"/>
      <c r="GR304" s="49"/>
      <c r="GT304" s="49"/>
      <c r="GV304" s="49"/>
      <c r="GY304" s="49"/>
      <c r="HB304" s="49"/>
      <c r="HE304" s="49"/>
      <c r="HH304" s="49"/>
      <c r="HK304" s="49"/>
      <c r="HN304" s="49"/>
      <c r="HQ304" s="49"/>
      <c r="HT304" s="49"/>
      <c r="HV304" s="49"/>
      <c r="II304" s="49"/>
      <c r="IJ304" s="49"/>
      <c r="IK304" s="49"/>
      <c r="IL304" s="49"/>
      <c r="IM304" s="49"/>
      <c r="IN304" s="49"/>
      <c r="IO304" s="49"/>
      <c r="IP304" s="49"/>
      <c r="IQ304" s="49"/>
      <c r="IR304" s="49"/>
      <c r="IS304" s="49"/>
      <c r="IT304" s="49"/>
      <c r="IU304" s="49"/>
      <c r="IV304" s="49"/>
      <c r="IW304" s="49"/>
      <c r="IX304" s="49"/>
      <c r="IY304" s="49"/>
      <c r="IZ304" s="49"/>
      <c r="JA304" s="49"/>
      <c r="JB304" s="49"/>
      <c r="JC304" s="49"/>
      <c r="JD304" s="49"/>
      <c r="JE304" s="49"/>
      <c r="JF304" s="49"/>
      <c r="JG304" s="49"/>
      <c r="JH304" s="49"/>
      <c r="JI304" s="49"/>
      <c r="JJ304" s="49"/>
      <c r="JK304" s="49"/>
      <c r="JL304" s="49"/>
      <c r="JM304" s="49"/>
      <c r="JN304" s="49"/>
      <c r="JO304" s="49"/>
      <c r="JP304" s="49"/>
      <c r="JQ304" s="49"/>
      <c r="JR304" s="49"/>
      <c r="JS304" s="49"/>
      <c r="JT304" s="49"/>
      <c r="JU304" s="49"/>
      <c r="JV304" s="49"/>
      <c r="JY304" s="49"/>
      <c r="KB304" s="49"/>
      <c r="KE304" s="49"/>
      <c r="KH304" s="49"/>
      <c r="KK304" s="49"/>
      <c r="KN304" s="49"/>
      <c r="KW304" s="49"/>
      <c r="KZ304" s="49"/>
      <c r="LC304" s="49"/>
      <c r="LF304" s="49"/>
      <c r="LO304" s="49"/>
      <c r="LU304" s="49"/>
      <c r="LX304" s="49"/>
      <c r="MA304" s="49"/>
      <c r="MD304" s="49"/>
      <c r="MJ304" s="49"/>
      <c r="MM304" s="49"/>
      <c r="MS304" s="49"/>
      <c r="MU304" s="49"/>
      <c r="MV304" s="49"/>
      <c r="MX304" s="49"/>
      <c r="NO304" s="49"/>
      <c r="NT304" s="49"/>
      <c r="NZ304" s="49"/>
      <c r="OC304" s="49"/>
      <c r="OF304" s="49"/>
      <c r="ON304" s="49"/>
      <c r="PJ304" s="49"/>
      <c r="PK304" s="49"/>
      <c r="PL304" s="49"/>
      <c r="PM304" s="49"/>
      <c r="PN304" s="49"/>
      <c r="PO304" s="49"/>
      <c r="QG304" s="49"/>
      <c r="QH304" s="49"/>
      <c r="QK304" s="49"/>
      <c r="QN304" s="49"/>
      <c r="QP304" s="49"/>
      <c r="QR304" s="49"/>
      <c r="QU304" s="49"/>
      <c r="QX304" s="49"/>
      <c r="RA304" s="49"/>
      <c r="RD304" s="49"/>
      <c r="RG304" s="49"/>
      <c r="RJ304" s="49"/>
      <c r="RM304" s="49"/>
      <c r="RP304" s="49"/>
      <c r="RR304" s="49"/>
      <c r="SE304" s="49"/>
      <c r="SF304" s="49"/>
      <c r="SG304" s="49"/>
      <c r="SH304" s="49"/>
      <c r="SI304" s="49"/>
      <c r="SJ304" s="49"/>
      <c r="SK304" s="49"/>
      <c r="SL304" s="49"/>
      <c r="SM304" s="49"/>
      <c r="SN304" s="49"/>
      <c r="SO304" s="49"/>
      <c r="SP304" s="49"/>
      <c r="SQ304" s="49"/>
      <c r="SR304" s="49"/>
      <c r="SS304" s="49"/>
      <c r="ST304" s="49"/>
      <c r="SU304" s="49"/>
      <c r="SV304" s="49"/>
      <c r="SW304" s="49"/>
      <c r="SX304" s="49"/>
      <c r="SY304" s="49"/>
      <c r="SZ304" s="49"/>
      <c r="TA304" s="49"/>
      <c r="TB304" s="49"/>
      <c r="TC304" s="49"/>
      <c r="TD304" s="49"/>
      <c r="TE304" s="49"/>
      <c r="TF304" s="49"/>
      <c r="TG304" s="49"/>
      <c r="TH304" s="49"/>
      <c r="TI304" s="49"/>
      <c r="TJ304" s="49"/>
      <c r="TK304" s="49"/>
      <c r="TL304" s="49"/>
      <c r="TM304" s="49"/>
      <c r="TN304" s="49"/>
      <c r="TO304" s="49"/>
      <c r="TP304" s="49"/>
      <c r="TQ304" s="49"/>
      <c r="TR304" s="49"/>
      <c r="TU304" s="49"/>
      <c r="TX304" s="49"/>
      <c r="UA304" s="49"/>
      <c r="UD304" s="49"/>
      <c r="UG304" s="49"/>
      <c r="UJ304" s="49"/>
      <c r="US304" s="49"/>
      <c r="UV304" s="49"/>
      <c r="UY304" s="49"/>
      <c r="VB304" s="49"/>
      <c r="VK304" s="49"/>
      <c r="VQ304" s="49"/>
      <c r="VT304" s="49"/>
      <c r="VW304" s="49"/>
      <c r="VZ304" s="49"/>
      <c r="WF304" s="49"/>
      <c r="WI304" s="49"/>
      <c r="WO304" s="49"/>
      <c r="WQ304" s="49"/>
      <c r="WR304" s="49"/>
      <c r="WT304" s="49"/>
      <c r="XK304" s="49"/>
      <c r="XP304" s="49"/>
      <c r="XV304" s="49"/>
      <c r="XY304" s="49"/>
      <c r="YB304" s="49"/>
      <c r="YJ304" s="49"/>
      <c r="ZF304" s="49"/>
      <c r="ZG304" s="49"/>
      <c r="ZH304" s="49"/>
      <c r="ZI304" s="49"/>
      <c r="ZJ304" s="49"/>
      <c r="ZK304" s="49"/>
      <c r="AAC304" s="49"/>
      <c r="AAD304" s="49"/>
      <c r="AAG304" s="49"/>
      <c r="AAJ304" s="49"/>
      <c r="AAL304" s="49"/>
      <c r="AAN304" s="49"/>
      <c r="AAQ304" s="49"/>
      <c r="AAT304" s="49"/>
      <c r="AAW304" s="49"/>
      <c r="AAZ304" s="49"/>
      <c r="ABC304" s="49"/>
      <c r="ABF304" s="49"/>
      <c r="ABI304" s="49"/>
      <c r="ABL304" s="49"/>
      <c r="ABN304" s="49"/>
      <c r="ACA304" s="49"/>
      <c r="ACB304" s="49"/>
      <c r="ACC304" s="49"/>
      <c r="ACD304" s="49"/>
      <c r="ACE304" s="49"/>
      <c r="ACF304" s="49"/>
      <c r="ACG304" s="49"/>
      <c r="ACH304" s="49"/>
      <c r="ACI304" s="49"/>
      <c r="ACJ304" s="49"/>
      <c r="ACK304" s="49"/>
      <c r="ACL304" s="49"/>
      <c r="ACM304" s="49"/>
      <c r="ACN304" s="49"/>
      <c r="ACO304" s="49"/>
      <c r="ACP304" s="49"/>
      <c r="ACQ304" s="49"/>
      <c r="ACR304" s="49"/>
      <c r="ACS304" s="49"/>
      <c r="ACT304" s="49"/>
      <c r="ACU304" s="49"/>
      <c r="ACV304" s="49"/>
      <c r="ACW304" s="49"/>
      <c r="ACX304" s="49"/>
      <c r="ACY304" s="49"/>
      <c r="ACZ304" s="49"/>
      <c r="ADA304" s="49"/>
      <c r="ADB304" s="49"/>
      <c r="ADC304" s="49"/>
      <c r="ADD304" s="49"/>
      <c r="ADE304" s="49"/>
      <c r="ADF304" s="49"/>
      <c r="ADG304" s="49"/>
      <c r="ADH304" s="49"/>
      <c r="ADI304" s="49"/>
      <c r="ADJ304" s="49"/>
      <c r="ADK304" s="49"/>
      <c r="ADL304" s="49"/>
      <c r="ADM304" s="49"/>
      <c r="ADN304" s="49"/>
      <c r="ADQ304" s="49"/>
      <c r="ADT304" s="49"/>
      <c r="ADW304" s="49"/>
      <c r="ADZ304" s="49"/>
      <c r="AEC304" s="49"/>
      <c r="AEF304" s="49"/>
      <c r="AEO304" s="49"/>
      <c r="AER304" s="49"/>
      <c r="AEU304" s="49"/>
      <c r="AEX304" s="49"/>
      <c r="AFG304" s="49"/>
      <c r="AFM304" s="49"/>
      <c r="AFP304" s="49"/>
      <c r="AFS304" s="49"/>
      <c r="AFV304" s="49"/>
      <c r="AGB304" s="49"/>
      <c r="AGE304" s="49"/>
      <c r="AGK304" s="49"/>
      <c r="AGM304" s="49"/>
      <c r="AGN304" s="49"/>
      <c r="AGP304" s="49"/>
      <c r="AHG304" s="49"/>
      <c r="AHL304" s="49"/>
      <c r="AHR304" s="49"/>
      <c r="AHU304" s="49"/>
      <c r="AHX304" s="49"/>
      <c r="AIF304" s="49"/>
      <c r="AJB304" s="49"/>
      <c r="AJC304" s="49"/>
      <c r="AJD304" s="49"/>
      <c r="AJE304" s="49"/>
      <c r="AJF304" s="49"/>
      <c r="AJG304" s="49"/>
      <c r="AJY304" s="49"/>
      <c r="AJZ304" s="49"/>
      <c r="AKC304" s="49"/>
      <c r="AKF304" s="49"/>
      <c r="AKH304" s="49"/>
      <c r="AKJ304" s="49"/>
      <c r="AKM304" s="49"/>
      <c r="AKP304" s="49"/>
      <c r="AKS304" s="49"/>
      <c r="AKV304" s="49"/>
      <c r="AKY304" s="49"/>
      <c r="ALB304" s="49"/>
      <c r="ALE304" s="49"/>
      <c r="ALH304" s="49"/>
      <c r="ALJ304" s="49"/>
      <c r="ALW304" s="49"/>
      <c r="ALX304" s="49"/>
      <c r="ALY304" s="49"/>
      <c r="ALZ304" s="49"/>
      <c r="AMA304" s="49"/>
      <c r="AMB304" s="49"/>
      <c r="AMC304" s="49"/>
      <c r="AMD304" s="49"/>
      <c r="AME304" s="49"/>
      <c r="AMF304" s="49"/>
      <c r="AMG304" s="49"/>
      <c r="AMH304" s="49"/>
      <c r="AMI304" s="49"/>
      <c r="AMJ304" s="49"/>
      <c r="AMK304" s="49"/>
      <c r="AML304" s="49"/>
      <c r="AMM304" s="49"/>
      <c r="AMN304" s="49"/>
      <c r="AMO304" s="49"/>
      <c r="AMP304" s="49"/>
      <c r="AMQ304" s="49"/>
      <c r="AMR304" s="49"/>
      <c r="AMS304" s="49"/>
      <c r="AMT304" s="49"/>
      <c r="AMU304" s="49"/>
      <c r="AMV304" s="49"/>
      <c r="AMW304" s="49"/>
      <c r="AMX304" s="49"/>
      <c r="AMY304" s="49"/>
      <c r="AMZ304" s="49"/>
      <c r="ANA304" s="49"/>
      <c r="ANB304" s="49"/>
      <c r="ANC304" s="49"/>
      <c r="AND304" s="49"/>
      <c r="ANE304" s="49"/>
      <c r="ANF304" s="49"/>
      <c r="ANG304" s="49"/>
      <c r="ANH304" s="49"/>
      <c r="ANI304" s="49"/>
      <c r="ANJ304" s="49"/>
      <c r="ANM304" s="49"/>
      <c r="ANP304" s="49"/>
      <c r="ANS304" s="49"/>
      <c r="ANV304" s="49"/>
      <c r="ANY304" s="49"/>
      <c r="AOB304" s="49"/>
      <c r="AOK304" s="49"/>
      <c r="AON304" s="49"/>
      <c r="AOQ304" s="49"/>
      <c r="AOT304" s="49"/>
      <c r="APC304" s="49"/>
      <c r="API304" s="49"/>
      <c r="APL304" s="49"/>
      <c r="APO304" s="49"/>
      <c r="APR304" s="49"/>
      <c r="APX304" s="49"/>
      <c r="AQA304" s="49"/>
      <c r="AQG304" s="49"/>
      <c r="AQI304" s="49"/>
      <c r="AQJ304" s="49"/>
      <c r="AQL304" s="49"/>
      <c r="ARC304" s="49"/>
      <c r="ARH304" s="49"/>
      <c r="ARN304" s="49"/>
      <c r="ARQ304" s="49"/>
      <c r="ART304" s="49"/>
      <c r="ASB304" s="49"/>
      <c r="ASX304" s="49"/>
      <c r="ASY304" s="49"/>
      <c r="ASZ304" s="49"/>
      <c r="ATA304" s="49"/>
      <c r="ATB304" s="49"/>
      <c r="ATC304" s="49"/>
      <c r="ATU304" s="49"/>
      <c r="ATV304" s="49"/>
      <c r="ATY304" s="49"/>
      <c r="AUB304" s="49"/>
      <c r="AUD304" s="49"/>
      <c r="AUF304" s="49"/>
      <c r="AUI304" s="49"/>
      <c r="AUL304" s="49"/>
      <c r="AUO304" s="49"/>
      <c r="AUR304" s="49"/>
      <c r="AUU304" s="49"/>
      <c r="AUX304" s="49"/>
      <c r="AVA304" s="49"/>
      <c r="AVD304" s="49"/>
      <c r="AVF304" s="49"/>
      <c r="AVS304" s="49"/>
      <c r="AVT304" s="49"/>
      <c r="AVU304" s="49"/>
      <c r="AVV304" s="49"/>
      <c r="AVW304" s="49"/>
      <c r="AVX304" s="49"/>
      <c r="AVY304" s="49"/>
      <c r="AVZ304" s="49"/>
      <c r="AWA304" s="49"/>
      <c r="AWB304" s="49"/>
      <c r="AWC304" s="49"/>
      <c r="AWD304" s="49"/>
      <c r="AWE304" s="49"/>
      <c r="AWF304" s="49"/>
      <c r="AWG304" s="49"/>
      <c r="AWH304" s="49"/>
      <c r="AWI304" s="49"/>
      <c r="AWJ304" s="49"/>
      <c r="AWK304" s="49"/>
      <c r="AWL304" s="49"/>
      <c r="AWM304" s="49"/>
      <c r="AWN304" s="49"/>
      <c r="AWO304" s="49"/>
      <c r="AWP304" s="49"/>
      <c r="AWQ304" s="49"/>
      <c r="AWR304" s="49"/>
      <c r="AWS304" s="49"/>
      <c r="AWT304" s="49"/>
      <c r="AWU304" s="49"/>
      <c r="AWV304" s="49"/>
      <c r="AWW304" s="49"/>
      <c r="AWX304" s="49"/>
      <c r="AWY304" s="49"/>
      <c r="AWZ304" s="49"/>
      <c r="AXA304" s="49"/>
      <c r="AXB304" s="49"/>
      <c r="AXC304" s="49"/>
      <c r="AXD304" s="49"/>
      <c r="AXE304" s="49"/>
      <c r="AXF304" s="49"/>
      <c r="AXI304" s="49"/>
      <c r="AXL304" s="49"/>
      <c r="AXO304" s="49"/>
      <c r="AXR304" s="49"/>
      <c r="AXU304" s="49"/>
      <c r="AXX304" s="49"/>
      <c r="AYG304" s="49"/>
      <c r="AYJ304" s="49"/>
      <c r="AYM304" s="49"/>
      <c r="AYP304" s="49"/>
      <c r="AYY304" s="49"/>
      <c r="AZE304" s="49"/>
      <c r="AZH304" s="49"/>
      <c r="AZK304" s="49"/>
      <c r="AZN304" s="49"/>
      <c r="AZT304" s="49"/>
      <c r="AZW304" s="49"/>
      <c r="BAC304" s="49"/>
      <c r="BAE304" s="49"/>
      <c r="BAF304" s="49"/>
      <c r="BAH304" s="49"/>
      <c r="BAY304" s="49"/>
      <c r="BBD304" s="49"/>
      <c r="BBJ304" s="49"/>
      <c r="BBM304" s="49"/>
      <c r="BBP304" s="49"/>
      <c r="BBX304" s="49"/>
      <c r="BCT304" s="49"/>
      <c r="BCU304" s="49"/>
      <c r="BCV304" s="49"/>
      <c r="BCW304" s="49"/>
      <c r="BCX304" s="49"/>
      <c r="BCY304" s="49"/>
      <c r="BDQ304" s="49"/>
      <c r="BDR304" s="49"/>
      <c r="BDU304" s="49"/>
      <c r="BDX304" s="49"/>
      <c r="BDZ304" s="49"/>
      <c r="BEB304" s="49"/>
      <c r="BEE304" s="49"/>
      <c r="BEH304" s="49"/>
      <c r="BEK304" s="49"/>
      <c r="BEN304" s="49"/>
      <c r="BEQ304" s="49"/>
      <c r="BET304" s="49"/>
      <c r="BEW304" s="49"/>
      <c r="BEZ304" s="49"/>
      <c r="BFB304" s="49"/>
      <c r="BFO304" s="49"/>
      <c r="BFP304" s="49"/>
      <c r="BFQ304" s="49"/>
      <c r="BFR304" s="49"/>
      <c r="BFS304" s="49"/>
      <c r="BFT304" s="49"/>
      <c r="BFU304" s="49"/>
      <c r="BFV304" s="49"/>
      <c r="BFW304" s="49"/>
      <c r="BFX304" s="49"/>
      <c r="BFY304" s="49"/>
      <c r="BFZ304" s="49"/>
      <c r="BGA304" s="49"/>
      <c r="BGB304" s="49"/>
      <c r="BGC304" s="49"/>
      <c r="BGD304" s="49"/>
      <c r="BGE304" s="49"/>
      <c r="BGF304" s="49"/>
      <c r="BGG304" s="49"/>
      <c r="BGH304" s="49"/>
      <c r="BGI304" s="49"/>
      <c r="BGJ304" s="49"/>
      <c r="BGK304" s="49"/>
      <c r="BGL304" s="49"/>
      <c r="BGM304" s="49"/>
      <c r="BGN304" s="49"/>
      <c r="BGO304" s="49"/>
      <c r="BGP304" s="49"/>
      <c r="BGQ304" s="49"/>
      <c r="BGR304" s="49"/>
      <c r="BGS304" s="49"/>
      <c r="BGT304" s="49"/>
      <c r="BGU304" s="49"/>
      <c r="BGV304" s="49"/>
      <c r="BGW304" s="49"/>
      <c r="BGX304" s="49"/>
      <c r="BGY304" s="49"/>
      <c r="BGZ304" s="49"/>
      <c r="BHA304" s="49"/>
      <c r="BHB304" s="49"/>
      <c r="BHE304" s="49"/>
      <c r="BHH304" s="49"/>
      <c r="BHK304" s="49"/>
      <c r="BHN304" s="49"/>
      <c r="BHQ304" s="49"/>
      <c r="BHT304" s="49"/>
      <c r="BIC304" s="49"/>
      <c r="BIF304" s="49"/>
      <c r="BII304" s="49"/>
      <c r="BIL304" s="49"/>
      <c r="BIU304" s="49"/>
      <c r="BJA304" s="49"/>
      <c r="BJD304" s="49"/>
      <c r="BJG304" s="49"/>
      <c r="BJJ304" s="49"/>
      <c r="BJP304" s="49"/>
      <c r="BJS304" s="49"/>
      <c r="BJY304" s="49"/>
      <c r="BKA304" s="49"/>
      <c r="BKB304" s="49"/>
      <c r="BKD304" s="49"/>
      <c r="BKU304" s="49"/>
      <c r="BKZ304" s="49"/>
      <c r="BLF304" s="49"/>
      <c r="BLI304" s="49"/>
      <c r="BLL304" s="49"/>
      <c r="BLT304" s="49"/>
      <c r="BMP304" s="49"/>
      <c r="BMQ304" s="49"/>
      <c r="BMR304" s="49"/>
      <c r="BMS304" s="49"/>
      <c r="BMT304" s="49"/>
      <c r="BMU304" s="49"/>
      <c r="BNM304" s="49"/>
      <c r="BNN304" s="49"/>
      <c r="BNQ304" s="49"/>
      <c r="BNT304" s="49"/>
      <c r="BNV304" s="49"/>
      <c r="BNX304" s="49"/>
      <c r="BOA304" s="49"/>
      <c r="BOD304" s="49"/>
      <c r="BOG304" s="49"/>
      <c r="BOJ304" s="49"/>
      <c r="BOM304" s="49"/>
      <c r="BOP304" s="49"/>
      <c r="BOS304" s="49"/>
      <c r="BOV304" s="49"/>
      <c r="BOX304" s="49"/>
      <c r="BPK304" s="49"/>
      <c r="BPL304" s="49"/>
      <c r="BPM304" s="49"/>
      <c r="BPN304" s="49"/>
      <c r="BPO304" s="49"/>
      <c r="BPP304" s="49"/>
      <c r="BPQ304" s="49"/>
      <c r="BPR304" s="49"/>
      <c r="BPS304" s="49"/>
      <c r="BPT304" s="49"/>
      <c r="BPU304" s="49"/>
      <c r="BPV304" s="49"/>
      <c r="BPW304" s="49"/>
      <c r="BPX304" s="49"/>
      <c r="BPY304" s="49"/>
      <c r="BPZ304" s="49"/>
      <c r="BQA304" s="49"/>
      <c r="BQB304" s="49"/>
      <c r="BQC304" s="49"/>
      <c r="BQD304" s="49"/>
      <c r="BQE304" s="49"/>
      <c r="BQF304" s="49"/>
      <c r="BQG304" s="49"/>
      <c r="BQH304" s="49"/>
      <c r="BQI304" s="49"/>
      <c r="BQJ304" s="49"/>
      <c r="BQK304" s="49"/>
      <c r="BQL304" s="49"/>
      <c r="BQM304" s="49"/>
      <c r="BQN304" s="49"/>
      <c r="BQO304" s="49"/>
      <c r="BQP304" s="49"/>
      <c r="BQQ304" s="49"/>
      <c r="BQR304" s="49"/>
      <c r="BQS304" s="49"/>
      <c r="BQT304" s="49"/>
      <c r="BQU304" s="49"/>
      <c r="BQV304" s="49"/>
      <c r="BQW304" s="49"/>
      <c r="BQX304" s="49"/>
      <c r="BRA304" s="49"/>
      <c r="BRD304" s="49"/>
      <c r="BRG304" s="49"/>
      <c r="BRJ304" s="49"/>
      <c r="BRM304" s="49"/>
      <c r="BRP304" s="49"/>
      <c r="BRY304" s="49"/>
      <c r="BSB304" s="49"/>
      <c r="BSE304" s="49"/>
      <c r="BSH304" s="49"/>
      <c r="BSQ304" s="49"/>
      <c r="BSW304" s="49"/>
      <c r="BSZ304" s="49"/>
      <c r="BTC304" s="49"/>
      <c r="BTF304" s="49"/>
      <c r="BTL304" s="49"/>
      <c r="BTO304" s="49"/>
      <c r="BTU304" s="49"/>
      <c r="BTW304" s="49"/>
      <c r="BTX304" s="49"/>
      <c r="BTZ304" s="49"/>
      <c r="BUQ304" s="49"/>
      <c r="BUV304" s="49"/>
      <c r="BVB304" s="49"/>
      <c r="BVE304" s="49"/>
      <c r="BVH304" s="49"/>
      <c r="BVP304" s="49"/>
      <c r="BWL304" s="49"/>
      <c r="BWM304" s="49"/>
      <c r="BWN304" s="49"/>
      <c r="BWO304" s="49"/>
      <c r="BWP304" s="49"/>
      <c r="BWQ304" s="49"/>
      <c r="BXI304" s="49"/>
      <c r="BXJ304" s="49"/>
      <c r="BXM304" s="49"/>
      <c r="BXP304" s="49"/>
      <c r="BXR304" s="49"/>
      <c r="BXT304" s="49"/>
      <c r="BXW304" s="49"/>
      <c r="BXZ304" s="49"/>
      <c r="BYC304" s="49"/>
      <c r="BYF304" s="49"/>
      <c r="BYI304" s="49"/>
      <c r="BYL304" s="49"/>
      <c r="BYO304" s="49"/>
      <c r="BYR304" s="49"/>
      <c r="BYT304" s="49"/>
      <c r="BZG304" s="49"/>
      <c r="BZH304" s="49"/>
      <c r="BZI304" s="49"/>
      <c r="BZJ304" s="49"/>
      <c r="BZK304" s="49"/>
      <c r="BZL304" s="49"/>
      <c r="BZM304" s="49"/>
      <c r="BZN304" s="49"/>
      <c r="BZO304" s="49"/>
      <c r="BZP304" s="49"/>
      <c r="BZQ304" s="49"/>
      <c r="BZR304" s="49"/>
      <c r="BZS304" s="49"/>
      <c r="BZT304" s="49"/>
      <c r="BZU304" s="49"/>
      <c r="BZV304" s="49"/>
      <c r="BZW304" s="49"/>
      <c r="BZX304" s="49"/>
      <c r="BZY304" s="49"/>
      <c r="BZZ304" s="49"/>
      <c r="CAA304" s="49"/>
      <c r="CAB304" s="49"/>
      <c r="CAC304" s="49"/>
      <c r="CAD304" s="49"/>
      <c r="CAE304" s="49"/>
      <c r="CAF304" s="49"/>
      <c r="CAG304" s="49"/>
      <c r="CAH304" s="49"/>
      <c r="CAI304" s="49"/>
      <c r="CAJ304" s="49"/>
      <c r="CAK304" s="49"/>
      <c r="CAL304" s="49"/>
      <c r="CAM304" s="49"/>
      <c r="CAN304" s="49"/>
      <c r="CAO304" s="49"/>
      <c r="CAP304" s="49"/>
      <c r="CAQ304" s="49"/>
      <c r="CAR304" s="49"/>
      <c r="CAS304" s="49"/>
      <c r="CAT304" s="49"/>
      <c r="CAW304" s="49"/>
      <c r="CAZ304" s="49"/>
      <c r="CBC304" s="49"/>
      <c r="CBF304" s="49"/>
      <c r="CBI304" s="49"/>
      <c r="CBL304" s="49"/>
      <c r="CBU304" s="49"/>
      <c r="CBX304" s="49"/>
      <c r="CCA304" s="49"/>
      <c r="CCD304" s="49"/>
      <c r="CCM304" s="49"/>
      <c r="CCS304" s="49"/>
      <c r="CCV304" s="49"/>
      <c r="CCY304" s="49"/>
      <c r="CDB304" s="49"/>
      <c r="CDH304" s="49"/>
      <c r="CDK304" s="49"/>
      <c r="CDQ304" s="49"/>
      <c r="CDS304" s="49"/>
      <c r="CDT304" s="49"/>
      <c r="CDV304" s="49"/>
      <c r="CEM304" s="49"/>
      <c r="CER304" s="49"/>
      <c r="CEX304" s="49"/>
      <c r="CFA304" s="49"/>
      <c r="CFD304" s="49"/>
      <c r="CFL304" s="49"/>
      <c r="CGH304" s="49"/>
      <c r="CGI304" s="49"/>
      <c r="CGJ304" s="49"/>
      <c r="CGK304" s="49"/>
      <c r="CGL304" s="49"/>
      <c r="CGM304" s="49"/>
      <c r="CHE304" s="49"/>
      <c r="CHF304" s="49"/>
      <c r="CHI304" s="49"/>
      <c r="CHL304" s="49"/>
      <c r="CHN304" s="49"/>
      <c r="CHP304" s="49"/>
      <c r="CHS304" s="49"/>
      <c r="CHV304" s="49"/>
      <c r="CHY304" s="49"/>
      <c r="CIB304" s="49"/>
      <c r="CIE304" s="49"/>
      <c r="CIH304" s="49"/>
      <c r="CIK304" s="49"/>
      <c r="CIN304" s="49"/>
      <c r="CIP304" s="49"/>
      <c r="CJC304" s="49"/>
      <c r="CJD304" s="49"/>
      <c r="CJE304" s="49"/>
      <c r="CJF304" s="49"/>
      <c r="CJG304" s="49"/>
      <c r="CJH304" s="49"/>
      <c r="CJI304" s="49"/>
      <c r="CJJ304" s="49"/>
      <c r="CJK304" s="49"/>
      <c r="CJL304" s="49"/>
      <c r="CJM304" s="49"/>
      <c r="CJN304" s="49"/>
      <c r="CJO304" s="49"/>
      <c r="CJP304" s="49"/>
      <c r="CJQ304" s="49"/>
      <c r="CJR304" s="49"/>
      <c r="CJS304" s="49"/>
      <c r="CJT304" s="49"/>
      <c r="CJU304" s="49"/>
      <c r="CJV304" s="49"/>
      <c r="CJW304" s="49"/>
      <c r="CJX304" s="49"/>
      <c r="CJY304" s="49"/>
      <c r="CJZ304" s="49"/>
      <c r="CKA304" s="49"/>
      <c r="CKB304" s="49"/>
      <c r="CKC304" s="49"/>
      <c r="CKD304" s="49"/>
      <c r="CKE304" s="49"/>
      <c r="CKF304" s="49"/>
      <c r="CKG304" s="49"/>
      <c r="CKH304" s="49"/>
      <c r="CKI304" s="49"/>
      <c r="CKJ304" s="49"/>
      <c r="CKK304" s="49"/>
      <c r="CKL304" s="49"/>
      <c r="CKM304" s="49"/>
      <c r="CKN304" s="49"/>
      <c r="CKO304" s="49"/>
      <c r="CKP304" s="49"/>
      <c r="CKS304" s="49"/>
      <c r="CKV304" s="49"/>
      <c r="CKY304" s="49"/>
      <c r="CLB304" s="49"/>
      <c r="CLE304" s="49"/>
      <c r="CLH304" s="49"/>
      <c r="CLQ304" s="49"/>
      <c r="CLT304" s="49"/>
      <c r="CLW304" s="49"/>
      <c r="CLZ304" s="49"/>
      <c r="CMI304" s="49"/>
      <c r="CMO304" s="49"/>
      <c r="CMR304" s="49"/>
      <c r="CMU304" s="49"/>
      <c r="CMX304" s="49"/>
      <c r="CND304" s="49"/>
      <c r="CNG304" s="49"/>
      <c r="CNM304" s="49"/>
      <c r="CNO304" s="49"/>
      <c r="CNP304" s="49"/>
      <c r="CNR304" s="49"/>
      <c r="COI304" s="49"/>
      <c r="CON304" s="49"/>
      <c r="COT304" s="49"/>
      <c r="COW304" s="49"/>
      <c r="COZ304" s="49"/>
      <c r="CPH304" s="49"/>
      <c r="CQD304" s="49"/>
      <c r="CQE304" s="49"/>
      <c r="CQF304" s="49"/>
      <c r="CQG304" s="49"/>
      <c r="CQH304" s="49"/>
      <c r="CQI304" s="49"/>
      <c r="CRA304" s="49"/>
      <c r="CRB304" s="49"/>
      <c r="CRE304" s="49"/>
      <c r="CRH304" s="49"/>
      <c r="CRJ304" s="49"/>
      <c r="CRL304" s="49"/>
      <c r="CRO304" s="49"/>
      <c r="CRR304" s="49"/>
      <c r="CRU304" s="49"/>
      <c r="CRX304" s="49"/>
      <c r="CSA304" s="49"/>
      <c r="CSD304" s="49"/>
      <c r="CSG304" s="49"/>
      <c r="CSJ304" s="49"/>
      <c r="CSL304" s="49"/>
      <c r="CSY304" s="49"/>
      <c r="CSZ304" s="49"/>
      <c r="CTA304" s="49"/>
      <c r="CTB304" s="49"/>
      <c r="CTC304" s="49"/>
      <c r="CTD304" s="49"/>
      <c r="CTE304" s="49"/>
      <c r="CTF304" s="49"/>
      <c r="CTG304" s="49"/>
      <c r="CTH304" s="49"/>
      <c r="CTI304" s="49"/>
      <c r="CTJ304" s="49"/>
      <c r="CTK304" s="49"/>
      <c r="CTL304" s="49"/>
      <c r="CTM304" s="49"/>
      <c r="CTN304" s="49"/>
      <c r="CTO304" s="49"/>
      <c r="CTP304" s="49"/>
      <c r="CTQ304" s="49"/>
      <c r="CTR304" s="49"/>
      <c r="CTS304" s="49"/>
      <c r="CTT304" s="49"/>
      <c r="CTU304" s="49"/>
      <c r="CTV304" s="49"/>
      <c r="CTW304" s="49"/>
      <c r="CTX304" s="49"/>
      <c r="CTY304" s="49"/>
      <c r="CTZ304" s="49"/>
      <c r="CUA304" s="49"/>
      <c r="CUB304" s="49"/>
      <c r="CUC304" s="49"/>
      <c r="CUD304" s="49"/>
      <c r="CUE304" s="49"/>
      <c r="CUF304" s="49"/>
      <c r="CUG304" s="49"/>
      <c r="CUH304" s="49"/>
      <c r="CUI304" s="49"/>
      <c r="CUJ304" s="49"/>
      <c r="CUK304" s="49"/>
      <c r="CUL304" s="49"/>
      <c r="CUO304" s="49"/>
      <c r="CUR304" s="49"/>
      <c r="CUU304" s="49"/>
      <c r="CUX304" s="49"/>
      <c r="CVA304" s="49"/>
      <c r="CVD304" s="49"/>
      <c r="CVM304" s="49"/>
      <c r="CVP304" s="49"/>
      <c r="CVS304" s="49"/>
      <c r="CVV304" s="49"/>
      <c r="CWE304" s="49"/>
      <c r="CWK304" s="49"/>
      <c r="CWN304" s="49"/>
      <c r="CWQ304" s="49"/>
      <c r="CWT304" s="49"/>
      <c r="CWZ304" s="49"/>
      <c r="CXC304" s="49"/>
      <c r="CXI304" s="49"/>
      <c r="CXK304" s="49"/>
      <c r="CXL304" s="49"/>
      <c r="CXN304" s="49"/>
      <c r="CYE304" s="49"/>
      <c r="CYJ304" s="49"/>
      <c r="CYP304" s="49"/>
      <c r="CYS304" s="49"/>
      <c r="CYV304" s="49"/>
      <c r="CZD304" s="49"/>
      <c r="CZZ304" s="49"/>
      <c r="DAA304" s="49"/>
      <c r="DAB304" s="49"/>
      <c r="DAC304" s="49"/>
      <c r="DAD304" s="49"/>
      <c r="DAE304" s="49"/>
      <c r="DAW304" s="49"/>
      <c r="DAX304" s="49"/>
      <c r="DBA304" s="49"/>
      <c r="DBD304" s="49"/>
      <c r="DBF304" s="49"/>
      <c r="DBH304" s="49"/>
      <c r="DBK304" s="49"/>
      <c r="DBN304" s="49"/>
      <c r="DBQ304" s="49"/>
      <c r="DBT304" s="49"/>
      <c r="DBW304" s="49"/>
      <c r="DBZ304" s="49"/>
      <c r="DCC304" s="49"/>
      <c r="DCF304" s="49"/>
      <c r="DCH304" s="49"/>
      <c r="DCU304" s="49"/>
      <c r="DCV304" s="49"/>
      <c r="DCW304" s="49"/>
      <c r="DCX304" s="49"/>
      <c r="DCY304" s="49"/>
      <c r="DCZ304" s="49"/>
      <c r="DDA304" s="49"/>
      <c r="DDB304" s="49"/>
      <c r="DDC304" s="49"/>
      <c r="DDD304" s="49"/>
      <c r="DDE304" s="49"/>
      <c r="DDF304" s="49"/>
      <c r="DDG304" s="49"/>
      <c r="DDH304" s="49"/>
      <c r="DDI304" s="49"/>
      <c r="DDJ304" s="49"/>
      <c r="DDK304" s="49"/>
      <c r="DDL304" s="49"/>
      <c r="DDM304" s="49"/>
      <c r="DDN304" s="49"/>
      <c r="DDO304" s="49"/>
      <c r="DDP304" s="49"/>
      <c r="DDQ304" s="49"/>
      <c r="DDR304" s="49"/>
      <c r="DDS304" s="49"/>
      <c r="DDT304" s="49"/>
      <c r="DDU304" s="49"/>
      <c r="DDV304" s="49"/>
      <c r="DDW304" s="49"/>
      <c r="DDX304" s="49"/>
      <c r="DDY304" s="49"/>
      <c r="DDZ304" s="49"/>
      <c r="DEA304" s="49"/>
      <c r="DEB304" s="49"/>
      <c r="DEC304" s="49"/>
      <c r="DED304" s="49"/>
      <c r="DEE304" s="49"/>
      <c r="DEF304" s="49"/>
      <c r="DEG304" s="49"/>
      <c r="DEH304" s="49"/>
      <c r="DEK304" s="49"/>
      <c r="DEN304" s="49"/>
      <c r="DEQ304" s="49"/>
      <c r="DET304" s="49"/>
      <c r="DEW304" s="49"/>
      <c r="DEZ304" s="49"/>
      <c r="DFI304" s="49"/>
      <c r="DFL304" s="49"/>
      <c r="DFO304" s="49"/>
      <c r="DFR304" s="49"/>
      <c r="DGA304" s="49"/>
      <c r="DGG304" s="49"/>
      <c r="DGJ304" s="49"/>
      <c r="DGM304" s="49"/>
      <c r="DGP304" s="49"/>
      <c r="DGV304" s="49"/>
      <c r="DGY304" s="49"/>
      <c r="DHE304" s="49"/>
      <c r="DHG304" s="49"/>
      <c r="DHH304" s="49"/>
      <c r="DHJ304" s="49"/>
      <c r="DIA304" s="49"/>
      <c r="DIF304" s="49"/>
      <c r="DIL304" s="49"/>
      <c r="DIO304" s="49"/>
      <c r="DIR304" s="49"/>
      <c r="DIZ304" s="49"/>
      <c r="DJV304" s="49"/>
      <c r="DJW304" s="49"/>
      <c r="DJX304" s="49"/>
      <c r="DJY304" s="49"/>
      <c r="DJZ304" s="49"/>
      <c r="DKA304" s="49"/>
      <c r="DKS304" s="49"/>
      <c r="DKT304" s="49"/>
      <c r="DKW304" s="49"/>
      <c r="DKZ304" s="49"/>
      <c r="DLB304" s="49"/>
      <c r="DLD304" s="49"/>
      <c r="DLG304" s="49"/>
      <c r="DLJ304" s="49"/>
      <c r="DLM304" s="49"/>
      <c r="DLP304" s="49"/>
      <c r="DLS304" s="49"/>
      <c r="DLV304" s="49"/>
      <c r="DLY304" s="49"/>
      <c r="DMB304" s="49"/>
      <c r="DMD304" s="49"/>
      <c r="DMQ304" s="49"/>
      <c r="DMR304" s="49"/>
      <c r="DMS304" s="49"/>
      <c r="DMT304" s="49"/>
      <c r="DMU304" s="49"/>
      <c r="DMV304" s="49"/>
      <c r="DMW304" s="49"/>
      <c r="DMX304" s="49"/>
      <c r="DMY304" s="49"/>
      <c r="DMZ304" s="49"/>
      <c r="DNA304" s="49"/>
      <c r="DNB304" s="49"/>
      <c r="DNC304" s="49"/>
      <c r="DND304" s="49"/>
      <c r="DNE304" s="49"/>
      <c r="DNF304" s="49"/>
      <c r="DNG304" s="49"/>
      <c r="DNH304" s="49"/>
      <c r="DNI304" s="49"/>
      <c r="DNJ304" s="49"/>
      <c r="DNK304" s="49"/>
      <c r="DNL304" s="49"/>
      <c r="DNM304" s="49"/>
      <c r="DNN304" s="49"/>
      <c r="DNO304" s="49"/>
      <c r="DNP304" s="49"/>
      <c r="DNQ304" s="49"/>
      <c r="DNR304" s="49"/>
      <c r="DNS304" s="49"/>
      <c r="DNT304" s="49"/>
      <c r="DNU304" s="49"/>
      <c r="DNV304" s="49"/>
      <c r="DNW304" s="49"/>
      <c r="DNX304" s="49"/>
      <c r="DNY304" s="49"/>
      <c r="DNZ304" s="49"/>
      <c r="DOA304" s="49"/>
      <c r="DOB304" s="49"/>
      <c r="DOC304" s="49"/>
      <c r="DOD304" s="49"/>
      <c r="DOG304" s="49"/>
      <c r="DOJ304" s="49"/>
      <c r="DOM304" s="49"/>
      <c r="DOP304" s="49"/>
      <c r="DOS304" s="49"/>
      <c r="DOV304" s="49"/>
      <c r="DPE304" s="49"/>
      <c r="DPH304" s="49"/>
      <c r="DPK304" s="49"/>
      <c r="DPN304" s="49"/>
      <c r="DPW304" s="49"/>
      <c r="DQC304" s="49"/>
      <c r="DQF304" s="49"/>
      <c r="DQI304" s="49"/>
      <c r="DQL304" s="49"/>
      <c r="DQR304" s="49"/>
      <c r="DQU304" s="49"/>
      <c r="DRA304" s="49"/>
      <c r="DRC304" s="49"/>
      <c r="DRD304" s="49"/>
      <c r="DRF304" s="49"/>
      <c r="DRW304" s="49"/>
      <c r="DSB304" s="49"/>
      <c r="DSH304" s="49"/>
      <c r="DSK304" s="49"/>
      <c r="DSN304" s="49"/>
      <c r="DSV304" s="49"/>
      <c r="DTR304" s="49"/>
      <c r="DTS304" s="49"/>
      <c r="DTT304" s="49"/>
      <c r="DTU304" s="49"/>
      <c r="DTV304" s="49"/>
      <c r="DTW304" s="49"/>
      <c r="DUO304" s="49"/>
      <c r="DUP304" s="49"/>
      <c r="DUS304" s="49"/>
      <c r="DUV304" s="49"/>
      <c r="DUX304" s="49"/>
      <c r="DUZ304" s="49"/>
      <c r="DVC304" s="49"/>
      <c r="DVF304" s="49"/>
      <c r="DVI304" s="49"/>
      <c r="DVL304" s="49"/>
      <c r="DVO304" s="49"/>
      <c r="DVR304" s="49"/>
      <c r="DVU304" s="49"/>
      <c r="DVX304" s="49"/>
      <c r="DVZ304" s="49"/>
      <c r="DWM304" s="49"/>
      <c r="DWN304" s="49"/>
      <c r="DWO304" s="49"/>
      <c r="DWP304" s="49"/>
      <c r="DWQ304" s="49"/>
      <c r="DWR304" s="49"/>
      <c r="DWS304" s="49"/>
      <c r="DWT304" s="49"/>
      <c r="DWU304" s="49"/>
      <c r="DWV304" s="49"/>
      <c r="DWW304" s="49"/>
      <c r="DWX304" s="49"/>
      <c r="DWY304" s="49"/>
      <c r="DWZ304" s="49"/>
      <c r="DXA304" s="49"/>
      <c r="DXB304" s="49"/>
      <c r="DXC304" s="49"/>
      <c r="DXD304" s="49"/>
      <c r="DXE304" s="49"/>
      <c r="DXF304" s="49"/>
      <c r="DXG304" s="49"/>
      <c r="DXH304" s="49"/>
      <c r="DXI304" s="49"/>
      <c r="DXJ304" s="49"/>
      <c r="DXK304" s="49"/>
      <c r="DXL304" s="49"/>
      <c r="DXM304" s="49"/>
      <c r="DXN304" s="49"/>
      <c r="DXO304" s="49"/>
      <c r="DXP304" s="49"/>
      <c r="DXQ304" s="49"/>
      <c r="DXR304" s="49"/>
      <c r="DXS304" s="49"/>
      <c r="DXT304" s="49"/>
      <c r="DXU304" s="49"/>
      <c r="DXV304" s="49"/>
      <c r="DXW304" s="49"/>
      <c r="DXX304" s="49"/>
      <c r="DXY304" s="49"/>
      <c r="DXZ304" s="49"/>
      <c r="DYC304" s="49"/>
      <c r="DYF304" s="49"/>
      <c r="DYI304" s="49"/>
      <c r="DYL304" s="49"/>
      <c r="DYO304" s="49"/>
      <c r="DYR304" s="49"/>
      <c r="DZA304" s="49"/>
      <c r="DZD304" s="49"/>
      <c r="DZG304" s="49"/>
      <c r="DZJ304" s="49"/>
      <c r="DZS304" s="49"/>
      <c r="DZY304" s="49"/>
      <c r="EAB304" s="49"/>
      <c r="EAE304" s="49"/>
      <c r="EAH304" s="49"/>
      <c r="EAN304" s="49"/>
      <c r="EAQ304" s="49"/>
      <c r="EAW304" s="49"/>
      <c r="EAY304" s="49"/>
      <c r="EAZ304" s="49"/>
      <c r="EBB304" s="49"/>
      <c r="EBS304" s="49"/>
      <c r="EBX304" s="49"/>
      <c r="ECD304" s="49"/>
      <c r="ECG304" s="49"/>
      <c r="ECJ304" s="49"/>
      <c r="ECR304" s="49"/>
      <c r="EDN304" s="49"/>
      <c r="EDO304" s="49"/>
      <c r="EDP304" s="49"/>
      <c r="EDQ304" s="49"/>
      <c r="EDR304" s="49"/>
      <c r="EDS304" s="49"/>
      <c r="EEK304" s="49"/>
      <c r="EEL304" s="49"/>
      <c r="EEO304" s="49"/>
      <c r="EER304" s="49"/>
      <c r="EET304" s="49"/>
      <c r="EEV304" s="49"/>
      <c r="EEY304" s="49"/>
      <c r="EFB304" s="49"/>
      <c r="EFE304" s="49"/>
      <c r="EFH304" s="49"/>
      <c r="EFK304" s="49"/>
      <c r="EFN304" s="49"/>
      <c r="EFQ304" s="49"/>
      <c r="EFT304" s="49"/>
      <c r="EFV304" s="49"/>
      <c r="EGI304" s="49"/>
      <c r="EGJ304" s="49"/>
      <c r="EGK304" s="49"/>
      <c r="EGL304" s="49"/>
      <c r="EGM304" s="49"/>
      <c r="EGN304" s="49"/>
      <c r="EGO304" s="49"/>
      <c r="EGP304" s="49"/>
      <c r="EGQ304" s="49"/>
      <c r="EGR304" s="49"/>
      <c r="EGS304" s="49"/>
      <c r="EGT304" s="49"/>
      <c r="EGU304" s="49"/>
      <c r="EGV304" s="49"/>
      <c r="EGW304" s="49"/>
      <c r="EGX304" s="49"/>
      <c r="EGY304" s="49"/>
      <c r="EGZ304" s="49"/>
      <c r="EHA304" s="49"/>
      <c r="EHB304" s="49"/>
      <c r="EHC304" s="49"/>
      <c r="EHD304" s="49"/>
      <c r="EHE304" s="49"/>
      <c r="EHF304" s="49"/>
      <c r="EHG304" s="49"/>
      <c r="EHH304" s="49"/>
      <c r="EHI304" s="49"/>
      <c r="EHJ304" s="49"/>
      <c r="EHK304" s="49"/>
      <c r="EHL304" s="49"/>
      <c r="EHM304" s="49"/>
      <c r="EHN304" s="49"/>
      <c r="EHO304" s="49"/>
      <c r="EHP304" s="49"/>
      <c r="EHQ304" s="49"/>
      <c r="EHR304" s="49"/>
      <c r="EHS304" s="49"/>
      <c r="EHT304" s="49"/>
      <c r="EHU304" s="49"/>
      <c r="EHV304" s="49"/>
      <c r="EHY304" s="49"/>
      <c r="EIB304" s="49"/>
      <c r="EIE304" s="49"/>
      <c r="EIH304" s="49"/>
      <c r="EIK304" s="49"/>
      <c r="EIN304" s="49"/>
      <c r="EIW304" s="49"/>
      <c r="EIZ304" s="49"/>
      <c r="EJC304" s="49"/>
      <c r="EJF304" s="49"/>
      <c r="EJO304" s="49"/>
      <c r="EJU304" s="49"/>
      <c r="EJX304" s="49"/>
      <c r="EKA304" s="49"/>
      <c r="EKD304" s="49"/>
      <c r="EKJ304" s="49"/>
      <c r="EKM304" s="49"/>
      <c r="EKS304" s="49"/>
      <c r="EKU304" s="49"/>
      <c r="EKV304" s="49"/>
      <c r="EKX304" s="49"/>
      <c r="ELO304" s="49"/>
      <c r="ELT304" s="49"/>
      <c r="ELZ304" s="49"/>
      <c r="EMC304" s="49"/>
      <c r="EMF304" s="49"/>
      <c r="EMN304" s="49"/>
      <c r="ENJ304" s="49"/>
      <c r="ENK304" s="49"/>
      <c r="ENL304" s="49"/>
      <c r="ENM304" s="49"/>
      <c r="ENN304" s="49"/>
      <c r="ENO304" s="49"/>
      <c r="EOG304" s="49"/>
      <c r="EOH304" s="49"/>
      <c r="EOK304" s="49"/>
      <c r="EON304" s="49"/>
      <c r="EOP304" s="49"/>
      <c r="EOR304" s="49"/>
      <c r="EOU304" s="49"/>
      <c r="EOX304" s="49"/>
      <c r="EPA304" s="49"/>
      <c r="EPD304" s="49"/>
      <c r="EPG304" s="49"/>
      <c r="EPJ304" s="49"/>
      <c r="EPM304" s="49"/>
      <c r="EPP304" s="49"/>
      <c r="EPR304" s="49"/>
      <c r="EQE304" s="49"/>
      <c r="EQF304" s="49"/>
      <c r="EQG304" s="49"/>
      <c r="EQH304" s="49"/>
      <c r="EQI304" s="49"/>
      <c r="EQJ304" s="49"/>
      <c r="EQK304" s="49"/>
      <c r="EQL304" s="49"/>
      <c r="EQM304" s="49"/>
      <c r="EQN304" s="49"/>
      <c r="EQO304" s="49"/>
      <c r="EQP304" s="49"/>
      <c r="EQQ304" s="49"/>
      <c r="EQR304" s="49"/>
      <c r="EQS304" s="49"/>
      <c r="EQT304" s="49"/>
      <c r="EQU304" s="49"/>
      <c r="EQV304" s="49"/>
      <c r="EQW304" s="49"/>
      <c r="EQX304" s="49"/>
      <c r="EQY304" s="49"/>
      <c r="EQZ304" s="49"/>
      <c r="ERA304" s="49"/>
      <c r="ERB304" s="49"/>
      <c r="ERC304" s="49"/>
      <c r="ERD304" s="49"/>
      <c r="ERE304" s="49"/>
      <c r="ERF304" s="49"/>
      <c r="ERG304" s="49"/>
      <c r="ERH304" s="49"/>
      <c r="ERI304" s="49"/>
      <c r="ERJ304" s="49"/>
      <c r="ERK304" s="49"/>
      <c r="ERL304" s="49"/>
      <c r="ERM304" s="49"/>
      <c r="ERN304" s="49"/>
      <c r="ERO304" s="49"/>
      <c r="ERP304" s="49"/>
      <c r="ERQ304" s="49"/>
      <c r="ERR304" s="49"/>
      <c r="ERU304" s="49"/>
      <c r="ERX304" s="49"/>
      <c r="ESA304" s="49"/>
      <c r="ESD304" s="49"/>
      <c r="ESG304" s="49"/>
      <c r="ESJ304" s="49"/>
      <c r="ESS304" s="49"/>
      <c r="ESV304" s="49"/>
      <c r="ESY304" s="49"/>
      <c r="ETB304" s="49"/>
      <c r="ETK304" s="49"/>
      <c r="ETQ304" s="49"/>
      <c r="ETT304" s="49"/>
      <c r="ETW304" s="49"/>
      <c r="ETZ304" s="49"/>
      <c r="EUF304" s="49"/>
      <c r="EUI304" s="49"/>
      <c r="EUO304" s="49"/>
      <c r="EUQ304" s="49"/>
      <c r="EUR304" s="49"/>
      <c r="EUT304" s="49"/>
      <c r="EVK304" s="49"/>
      <c r="EVP304" s="49"/>
      <c r="EVV304" s="49"/>
      <c r="EVY304" s="49"/>
      <c r="EWB304" s="49"/>
      <c r="EWJ304" s="49"/>
      <c r="EXF304" s="49"/>
      <c r="EXG304" s="49"/>
      <c r="EXH304" s="49"/>
      <c r="EXI304" s="49"/>
      <c r="EXJ304" s="49"/>
      <c r="EXK304" s="49"/>
      <c r="EYC304" s="49"/>
      <c r="EYD304" s="49"/>
      <c r="EYG304" s="49"/>
      <c r="EYJ304" s="49"/>
      <c r="EYL304" s="49"/>
      <c r="EYN304" s="49"/>
      <c r="EYQ304" s="49"/>
      <c r="EYT304" s="49"/>
      <c r="EYW304" s="49"/>
      <c r="EYZ304" s="49"/>
      <c r="EZC304" s="49"/>
      <c r="EZF304" s="49"/>
      <c r="EZI304" s="49"/>
      <c r="EZL304" s="49"/>
      <c r="EZN304" s="49"/>
      <c r="FAA304" s="49"/>
      <c r="FAB304" s="49"/>
      <c r="FAC304" s="49"/>
      <c r="FAD304" s="49"/>
      <c r="FAE304" s="49"/>
      <c r="FAF304" s="49"/>
      <c r="FAG304" s="49"/>
      <c r="FAH304" s="49"/>
      <c r="FAI304" s="49"/>
      <c r="FAJ304" s="49"/>
      <c r="FAK304" s="49"/>
      <c r="FAL304" s="49"/>
      <c r="FAM304" s="49"/>
      <c r="FAN304" s="49"/>
      <c r="FAO304" s="49"/>
      <c r="FAP304" s="49"/>
      <c r="FAQ304" s="49"/>
      <c r="FAR304" s="49"/>
      <c r="FAS304" s="49"/>
      <c r="FAT304" s="49"/>
      <c r="FAU304" s="49"/>
      <c r="FAV304" s="49"/>
      <c r="FAW304" s="49"/>
      <c r="FAX304" s="49"/>
      <c r="FAY304" s="49"/>
      <c r="FAZ304" s="49"/>
      <c r="FBA304" s="49"/>
      <c r="FBB304" s="49"/>
      <c r="FBC304" s="49"/>
      <c r="FBD304" s="49"/>
      <c r="FBE304" s="49"/>
      <c r="FBF304" s="49"/>
      <c r="FBG304" s="49"/>
      <c r="FBH304" s="49"/>
      <c r="FBI304" s="49"/>
      <c r="FBJ304" s="49"/>
      <c r="FBK304" s="49"/>
      <c r="FBL304" s="49"/>
      <c r="FBM304" s="49"/>
      <c r="FBN304" s="49"/>
      <c r="FBQ304" s="49"/>
      <c r="FBT304" s="49"/>
      <c r="FBW304" s="49"/>
      <c r="FBZ304" s="49"/>
      <c r="FCC304" s="49"/>
      <c r="FCF304" s="49"/>
      <c r="FCO304" s="49"/>
      <c r="FCR304" s="49"/>
      <c r="FCU304" s="49"/>
      <c r="FCX304" s="49"/>
      <c r="FDG304" s="49"/>
      <c r="FDM304" s="49"/>
      <c r="FDP304" s="49"/>
      <c r="FDS304" s="49"/>
      <c r="FDV304" s="49"/>
      <c r="FEB304" s="49"/>
      <c r="FEE304" s="49"/>
      <c r="FEK304" s="49"/>
      <c r="FEM304" s="49"/>
      <c r="FEN304" s="49"/>
      <c r="FEP304" s="49"/>
      <c r="FFG304" s="49"/>
      <c r="FFL304" s="49"/>
      <c r="FFR304" s="49"/>
      <c r="FFU304" s="49"/>
      <c r="FFX304" s="49"/>
      <c r="FGF304" s="49"/>
      <c r="FHB304" s="49"/>
      <c r="FHC304" s="49"/>
      <c r="FHD304" s="49"/>
      <c r="FHE304" s="49"/>
      <c r="FHF304" s="49"/>
      <c r="FHG304" s="49"/>
      <c r="FHY304" s="49"/>
      <c r="FHZ304" s="49"/>
      <c r="FIC304" s="49"/>
      <c r="FIF304" s="49"/>
      <c r="FIH304" s="49"/>
      <c r="FIJ304" s="49"/>
      <c r="FIM304" s="49"/>
      <c r="FIP304" s="49"/>
      <c r="FIS304" s="49"/>
      <c r="FIV304" s="49"/>
      <c r="FIY304" s="49"/>
      <c r="FJB304" s="49"/>
      <c r="FJE304" s="49"/>
      <c r="FJH304" s="49"/>
      <c r="FJJ304" s="49"/>
      <c r="FJW304" s="49"/>
      <c r="FJX304" s="49"/>
      <c r="FJY304" s="49"/>
      <c r="FJZ304" s="49"/>
      <c r="FKA304" s="49"/>
      <c r="FKB304" s="49"/>
      <c r="FKC304" s="49"/>
      <c r="FKD304" s="49"/>
      <c r="FKE304" s="49"/>
      <c r="FKF304" s="49"/>
      <c r="FKG304" s="49"/>
      <c r="FKH304" s="49"/>
      <c r="FKI304" s="49"/>
      <c r="FKJ304" s="49"/>
      <c r="FKK304" s="49"/>
      <c r="FKL304" s="49"/>
      <c r="FKM304" s="49"/>
      <c r="FKN304" s="49"/>
      <c r="FKO304" s="49"/>
      <c r="FKP304" s="49"/>
      <c r="FKQ304" s="49"/>
      <c r="FKR304" s="49"/>
      <c r="FKS304" s="49"/>
      <c r="FKT304" s="49"/>
      <c r="FKU304" s="49"/>
      <c r="FKV304" s="49"/>
      <c r="FKW304" s="49"/>
      <c r="FKX304" s="49"/>
      <c r="FKY304" s="49"/>
      <c r="FKZ304" s="49"/>
      <c r="FLA304" s="49"/>
      <c r="FLB304" s="49"/>
      <c r="FLC304" s="49"/>
      <c r="FLD304" s="49"/>
      <c r="FLE304" s="49"/>
      <c r="FLF304" s="49"/>
      <c r="FLG304" s="49"/>
      <c r="FLH304" s="49"/>
      <c r="FLI304" s="49"/>
      <c r="FLJ304" s="49"/>
      <c r="FLM304" s="49"/>
      <c r="FLP304" s="49"/>
      <c r="FLS304" s="49"/>
      <c r="FLV304" s="49"/>
      <c r="FLY304" s="49"/>
      <c r="FMB304" s="49"/>
      <c r="FMK304" s="49"/>
      <c r="FMN304" s="49"/>
      <c r="FMQ304" s="49"/>
      <c r="FMT304" s="49"/>
      <c r="FNC304" s="49"/>
      <c r="FNI304" s="49"/>
      <c r="FNL304" s="49"/>
      <c r="FNO304" s="49"/>
      <c r="FNR304" s="49"/>
      <c r="FNX304" s="49"/>
      <c r="FOA304" s="49"/>
      <c r="FOG304" s="49"/>
      <c r="FOI304" s="49"/>
      <c r="FOJ304" s="49"/>
      <c r="FOL304" s="49"/>
      <c r="FPC304" s="49"/>
      <c r="FPH304" s="49"/>
      <c r="FPN304" s="49"/>
      <c r="FPQ304" s="49"/>
      <c r="FPT304" s="49"/>
      <c r="FQB304" s="49"/>
      <c r="FQX304" s="49"/>
      <c r="FQY304" s="49"/>
      <c r="FQZ304" s="49"/>
      <c r="FRA304" s="49"/>
      <c r="FRB304" s="49"/>
      <c r="FRC304" s="49"/>
      <c r="FRU304" s="49"/>
      <c r="FRV304" s="49"/>
      <c r="FRY304" s="49"/>
      <c r="FSB304" s="49"/>
      <c r="FSD304" s="49"/>
      <c r="FSF304" s="49"/>
      <c r="FSI304" s="49"/>
      <c r="FSL304" s="49"/>
      <c r="FSO304" s="49"/>
      <c r="FSR304" s="49"/>
      <c r="FSU304" s="49"/>
      <c r="FSX304" s="49"/>
      <c r="FTA304" s="49"/>
      <c r="FTD304" s="49"/>
      <c r="FTF304" s="49"/>
      <c r="FTS304" s="49"/>
      <c r="FTT304" s="49"/>
      <c r="FTU304" s="49"/>
      <c r="FTV304" s="49"/>
      <c r="FTW304" s="49"/>
      <c r="FTX304" s="49"/>
      <c r="FTY304" s="49"/>
      <c r="FTZ304" s="49"/>
      <c r="FUA304" s="49"/>
      <c r="FUB304" s="49"/>
      <c r="FUC304" s="49"/>
      <c r="FUD304" s="49"/>
      <c r="FUE304" s="49"/>
      <c r="FUF304" s="49"/>
      <c r="FUG304" s="49"/>
      <c r="FUH304" s="49"/>
      <c r="FUI304" s="49"/>
      <c r="FUJ304" s="49"/>
      <c r="FUK304" s="49"/>
      <c r="FUL304" s="49"/>
      <c r="FUM304" s="49"/>
      <c r="FUN304" s="49"/>
      <c r="FUO304" s="49"/>
      <c r="FUP304" s="49"/>
      <c r="FUQ304" s="49"/>
      <c r="FUR304" s="49"/>
      <c r="FUS304" s="49"/>
      <c r="FUT304" s="49"/>
      <c r="FUU304" s="49"/>
      <c r="FUV304" s="49"/>
      <c r="FUW304" s="49"/>
      <c r="FUX304" s="49"/>
      <c r="FUY304" s="49"/>
      <c r="FUZ304" s="49"/>
      <c r="FVA304" s="49"/>
      <c r="FVB304" s="49"/>
      <c r="FVC304" s="49"/>
      <c r="FVD304" s="49"/>
      <c r="FVE304" s="49"/>
      <c r="FVF304" s="49"/>
      <c r="FVI304" s="49"/>
      <c r="FVL304" s="49"/>
      <c r="FVO304" s="49"/>
      <c r="FVR304" s="49"/>
      <c r="FVU304" s="49"/>
      <c r="FVX304" s="49"/>
      <c r="FWG304" s="49"/>
      <c r="FWJ304" s="49"/>
      <c r="FWM304" s="49"/>
      <c r="FWP304" s="49"/>
      <c r="FWY304" s="49"/>
      <c r="FXE304" s="49"/>
      <c r="FXH304" s="49"/>
      <c r="FXK304" s="49"/>
      <c r="FXN304" s="49"/>
      <c r="FXT304" s="49"/>
      <c r="FXW304" s="49"/>
      <c r="FYC304" s="49"/>
      <c r="FYE304" s="49"/>
      <c r="FYF304" s="49"/>
      <c r="FYH304" s="49"/>
      <c r="FYY304" s="49"/>
      <c r="FZD304" s="49"/>
      <c r="FZJ304" s="49"/>
      <c r="FZM304" s="49"/>
      <c r="FZP304" s="49"/>
      <c r="FZX304" s="49"/>
      <c r="GAT304" s="49"/>
      <c r="GAU304" s="49"/>
      <c r="GAV304" s="49"/>
      <c r="GAW304" s="49"/>
      <c r="GAX304" s="49"/>
      <c r="GAY304" s="49"/>
      <c r="GBQ304" s="49"/>
      <c r="GBR304" s="49"/>
      <c r="GBU304" s="49"/>
      <c r="GBX304" s="49"/>
      <c r="GBZ304" s="49"/>
      <c r="GCB304" s="49"/>
      <c r="GCE304" s="49"/>
      <c r="GCH304" s="49"/>
      <c r="GCK304" s="49"/>
      <c r="GCN304" s="49"/>
      <c r="GCQ304" s="49"/>
      <c r="GCT304" s="49"/>
      <c r="GCW304" s="49"/>
      <c r="GCZ304" s="49"/>
      <c r="GDB304" s="49"/>
      <c r="GDO304" s="49"/>
      <c r="GDP304" s="49"/>
      <c r="GDQ304" s="49"/>
      <c r="GDR304" s="49"/>
      <c r="GDS304" s="49"/>
      <c r="GDT304" s="49"/>
      <c r="GDU304" s="49"/>
      <c r="GDV304" s="49"/>
      <c r="GDW304" s="49"/>
      <c r="GDX304" s="49"/>
      <c r="GDY304" s="49"/>
      <c r="GDZ304" s="49"/>
      <c r="GEA304" s="49"/>
      <c r="GEB304" s="49"/>
      <c r="GEC304" s="49"/>
      <c r="GED304" s="49"/>
      <c r="GEE304" s="49"/>
      <c r="GEF304" s="49"/>
      <c r="GEG304" s="49"/>
      <c r="GEH304" s="49"/>
      <c r="GEI304" s="49"/>
      <c r="GEJ304" s="49"/>
      <c r="GEK304" s="49"/>
      <c r="GEL304" s="49"/>
      <c r="GEM304" s="49"/>
      <c r="GEN304" s="49"/>
      <c r="GEO304" s="49"/>
      <c r="GEP304" s="49"/>
      <c r="GEQ304" s="49"/>
      <c r="GER304" s="49"/>
      <c r="GES304" s="49"/>
      <c r="GET304" s="49"/>
      <c r="GEU304" s="49"/>
      <c r="GEV304" s="49"/>
      <c r="GEW304" s="49"/>
      <c r="GEX304" s="49"/>
      <c r="GEY304" s="49"/>
      <c r="GEZ304" s="49"/>
      <c r="GFA304" s="49"/>
      <c r="GFB304" s="49"/>
      <c r="GFE304" s="49"/>
      <c r="GFH304" s="49"/>
      <c r="GFK304" s="49"/>
      <c r="GFN304" s="49"/>
      <c r="GFQ304" s="49"/>
      <c r="GFT304" s="49"/>
      <c r="GGC304" s="49"/>
      <c r="GGF304" s="49"/>
      <c r="GGI304" s="49"/>
      <c r="GGL304" s="49"/>
      <c r="GGU304" s="49"/>
      <c r="GHA304" s="49"/>
      <c r="GHD304" s="49"/>
      <c r="GHG304" s="49"/>
      <c r="GHJ304" s="49"/>
      <c r="GHP304" s="49"/>
      <c r="GHS304" s="49"/>
      <c r="GHY304" s="49"/>
      <c r="GIA304" s="49"/>
      <c r="GIB304" s="49"/>
      <c r="GID304" s="49"/>
      <c r="GIU304" s="49"/>
      <c r="GIZ304" s="49"/>
      <c r="GJF304" s="49"/>
      <c r="GJI304" s="49"/>
      <c r="GJL304" s="49"/>
      <c r="GJT304" s="49"/>
      <c r="GKP304" s="49"/>
      <c r="GKQ304" s="49"/>
      <c r="GKR304" s="49"/>
      <c r="GKS304" s="49"/>
      <c r="GKT304" s="49"/>
      <c r="GKU304" s="49"/>
      <c r="GLM304" s="49"/>
      <c r="GLN304" s="49"/>
      <c r="GLQ304" s="49"/>
      <c r="GLT304" s="49"/>
      <c r="GLV304" s="49"/>
      <c r="GLX304" s="49"/>
      <c r="GMA304" s="49"/>
      <c r="GMD304" s="49"/>
      <c r="GMG304" s="49"/>
      <c r="GMJ304" s="49"/>
      <c r="GMM304" s="49"/>
      <c r="GMP304" s="49"/>
      <c r="GMS304" s="49"/>
      <c r="GMV304" s="49"/>
      <c r="GMX304" s="49"/>
      <c r="GNK304" s="49"/>
      <c r="GNL304" s="49"/>
      <c r="GNM304" s="49"/>
      <c r="GNN304" s="49"/>
      <c r="GNO304" s="49"/>
      <c r="GNP304" s="49"/>
      <c r="GNQ304" s="49"/>
      <c r="GNR304" s="49"/>
      <c r="GNS304" s="49"/>
      <c r="GNT304" s="49"/>
      <c r="GNU304" s="49"/>
      <c r="GNV304" s="49"/>
      <c r="GNW304" s="49"/>
      <c r="GNX304" s="49"/>
      <c r="GNY304" s="49"/>
      <c r="GNZ304" s="49"/>
      <c r="GOA304" s="49"/>
      <c r="GOB304" s="49"/>
      <c r="GOC304" s="49"/>
      <c r="GOD304" s="49"/>
      <c r="GOE304" s="49"/>
      <c r="GOF304" s="49"/>
      <c r="GOG304" s="49"/>
      <c r="GOH304" s="49"/>
      <c r="GOI304" s="49"/>
      <c r="GOJ304" s="49"/>
      <c r="GOK304" s="49"/>
      <c r="GOL304" s="49"/>
      <c r="GOM304" s="49"/>
      <c r="GON304" s="49"/>
      <c r="GOO304" s="49"/>
      <c r="GOP304" s="49"/>
      <c r="GOQ304" s="49"/>
      <c r="GOR304" s="49"/>
      <c r="GOS304" s="49"/>
      <c r="GOT304" s="49"/>
      <c r="GOU304" s="49"/>
      <c r="GOV304" s="49"/>
      <c r="GOW304" s="49"/>
      <c r="GOX304" s="49"/>
      <c r="GPA304" s="49"/>
      <c r="GPD304" s="49"/>
      <c r="GPG304" s="49"/>
      <c r="GPJ304" s="49"/>
      <c r="GPM304" s="49"/>
      <c r="GPP304" s="49"/>
      <c r="GPY304" s="49"/>
      <c r="GQB304" s="49"/>
      <c r="GQE304" s="49"/>
      <c r="GQH304" s="49"/>
      <c r="GQQ304" s="49"/>
      <c r="GQW304" s="49"/>
      <c r="GQZ304" s="49"/>
      <c r="GRC304" s="49"/>
      <c r="GRF304" s="49"/>
      <c r="GRL304" s="49"/>
      <c r="GRO304" s="49"/>
      <c r="GRU304" s="49"/>
      <c r="GRW304" s="49"/>
      <c r="GRX304" s="49"/>
      <c r="GRZ304" s="49"/>
      <c r="GSQ304" s="49"/>
      <c r="GSV304" s="49"/>
      <c r="GTB304" s="49"/>
      <c r="GTE304" s="49"/>
      <c r="GTH304" s="49"/>
      <c r="GTP304" s="49"/>
      <c r="GUL304" s="49"/>
      <c r="GUM304" s="49"/>
      <c r="GUN304" s="49"/>
      <c r="GUO304" s="49"/>
      <c r="GUP304" s="49"/>
      <c r="GUQ304" s="49"/>
      <c r="GVI304" s="49"/>
      <c r="GVJ304" s="49"/>
      <c r="GVM304" s="49"/>
      <c r="GVP304" s="49"/>
      <c r="GVR304" s="49"/>
      <c r="GVT304" s="49"/>
      <c r="GVW304" s="49"/>
      <c r="GVZ304" s="49"/>
      <c r="GWC304" s="49"/>
      <c r="GWF304" s="49"/>
      <c r="GWI304" s="49"/>
      <c r="GWL304" s="49"/>
      <c r="GWO304" s="49"/>
      <c r="GWR304" s="49"/>
      <c r="GWT304" s="49"/>
      <c r="GXG304" s="49"/>
      <c r="GXH304" s="49"/>
      <c r="GXI304" s="49"/>
      <c r="GXJ304" s="49"/>
      <c r="GXK304" s="49"/>
      <c r="GXL304" s="49"/>
      <c r="GXM304" s="49"/>
      <c r="GXN304" s="49"/>
      <c r="GXO304" s="49"/>
      <c r="GXP304" s="49"/>
      <c r="GXQ304" s="49"/>
      <c r="GXR304" s="49"/>
      <c r="GXS304" s="49"/>
      <c r="GXT304" s="49"/>
      <c r="GXU304" s="49"/>
      <c r="GXV304" s="49"/>
      <c r="GXW304" s="49"/>
      <c r="GXX304" s="49"/>
      <c r="GXY304" s="49"/>
      <c r="GXZ304" s="49"/>
      <c r="GYA304" s="49"/>
      <c r="GYB304" s="49"/>
      <c r="GYC304" s="49"/>
      <c r="GYD304" s="49"/>
      <c r="GYE304" s="49"/>
      <c r="GYF304" s="49"/>
      <c r="GYG304" s="49"/>
      <c r="GYH304" s="49"/>
      <c r="GYI304" s="49"/>
      <c r="GYJ304" s="49"/>
      <c r="GYK304" s="49"/>
      <c r="GYL304" s="49"/>
      <c r="GYM304" s="49"/>
      <c r="GYN304" s="49"/>
      <c r="GYO304" s="49"/>
      <c r="GYP304" s="49"/>
      <c r="GYQ304" s="49"/>
      <c r="GYR304" s="49"/>
      <c r="GYS304" s="49"/>
      <c r="GYT304" s="49"/>
      <c r="GYW304" s="49"/>
      <c r="GYZ304" s="49"/>
      <c r="GZC304" s="49"/>
      <c r="GZF304" s="49"/>
      <c r="GZI304" s="49"/>
      <c r="GZL304" s="49"/>
      <c r="GZU304" s="49"/>
      <c r="GZX304" s="49"/>
      <c r="HAA304" s="49"/>
      <c r="HAD304" s="49"/>
      <c r="HAM304" s="49"/>
      <c r="HAS304" s="49"/>
      <c r="HAV304" s="49"/>
      <c r="HAY304" s="49"/>
      <c r="HBB304" s="49"/>
      <c r="HBH304" s="49"/>
      <c r="HBK304" s="49"/>
      <c r="HBQ304" s="49"/>
      <c r="HBS304" s="49"/>
      <c r="HBT304" s="49"/>
      <c r="HBV304" s="49"/>
      <c r="HCM304" s="49"/>
      <c r="HCR304" s="49"/>
      <c r="HCX304" s="49"/>
      <c r="HDA304" s="49"/>
      <c r="HDD304" s="49"/>
      <c r="HDL304" s="49"/>
      <c r="HEH304" s="49"/>
      <c r="HEI304" s="49"/>
      <c r="HEJ304" s="49"/>
      <c r="HEK304" s="49"/>
      <c r="HEL304" s="49"/>
      <c r="HEM304" s="49"/>
      <c r="HFE304" s="49"/>
      <c r="HFF304" s="49"/>
      <c r="HFI304" s="49"/>
      <c r="HFL304" s="49"/>
      <c r="HFN304" s="49"/>
      <c r="HFP304" s="49"/>
      <c r="HFS304" s="49"/>
      <c r="HFV304" s="49"/>
      <c r="HFY304" s="49"/>
      <c r="HGB304" s="49"/>
      <c r="HGE304" s="49"/>
      <c r="HGH304" s="49"/>
      <c r="HGK304" s="49"/>
      <c r="HGN304" s="49"/>
      <c r="HGP304" s="49"/>
      <c r="HHC304" s="49"/>
      <c r="HHD304" s="49"/>
      <c r="HHE304" s="49"/>
      <c r="HHF304" s="49"/>
      <c r="HHG304" s="49"/>
      <c r="HHH304" s="49"/>
      <c r="HHI304" s="49"/>
      <c r="HHJ304" s="49"/>
      <c r="HHK304" s="49"/>
      <c r="HHL304" s="49"/>
      <c r="HHM304" s="49"/>
      <c r="HHN304" s="49"/>
      <c r="HHO304" s="49"/>
      <c r="HHP304" s="49"/>
      <c r="HHQ304" s="49"/>
      <c r="HHR304" s="49"/>
      <c r="HHS304" s="49"/>
      <c r="HHT304" s="49"/>
      <c r="HHU304" s="49"/>
      <c r="HHV304" s="49"/>
      <c r="HHW304" s="49"/>
      <c r="HHX304" s="49"/>
      <c r="HHY304" s="49"/>
      <c r="HHZ304" s="49"/>
      <c r="HIA304" s="49"/>
      <c r="HIB304" s="49"/>
      <c r="HIC304" s="49"/>
      <c r="HID304" s="49"/>
      <c r="HIE304" s="49"/>
      <c r="HIF304" s="49"/>
      <c r="HIG304" s="49"/>
      <c r="HIH304" s="49"/>
      <c r="HII304" s="49"/>
      <c r="HIJ304" s="49"/>
      <c r="HIK304" s="49"/>
      <c r="HIL304" s="49"/>
      <c r="HIM304" s="49"/>
      <c r="HIN304" s="49"/>
      <c r="HIO304" s="49"/>
      <c r="HIP304" s="49"/>
      <c r="HIS304" s="49"/>
      <c r="HIV304" s="49"/>
      <c r="HIY304" s="49"/>
      <c r="HJB304" s="49"/>
      <c r="HJE304" s="49"/>
      <c r="HJH304" s="49"/>
      <c r="HJQ304" s="49"/>
      <c r="HJT304" s="49"/>
      <c r="HJW304" s="49"/>
      <c r="HJZ304" s="49"/>
      <c r="HKI304" s="49"/>
      <c r="HKO304" s="49"/>
      <c r="HKR304" s="49"/>
      <c r="HKU304" s="49"/>
      <c r="HKX304" s="49"/>
      <c r="HLD304" s="49"/>
      <c r="HLG304" s="49"/>
      <c r="HLM304" s="49"/>
      <c r="HLO304" s="49"/>
      <c r="HLP304" s="49"/>
      <c r="HLR304" s="49"/>
      <c r="HMI304" s="49"/>
      <c r="HMN304" s="49"/>
      <c r="HMT304" s="49"/>
      <c r="HMW304" s="49"/>
      <c r="HMZ304" s="49"/>
      <c r="HNH304" s="49"/>
      <c r="HOD304" s="49"/>
      <c r="HOE304" s="49"/>
      <c r="HOF304" s="49"/>
      <c r="HOG304" s="49"/>
      <c r="HOH304" s="49"/>
      <c r="HOI304" s="49"/>
      <c r="HPA304" s="49"/>
      <c r="HPB304" s="49"/>
      <c r="HPE304" s="49"/>
      <c r="HPH304" s="49"/>
      <c r="HPJ304" s="49"/>
      <c r="HPL304" s="49"/>
      <c r="HPO304" s="49"/>
      <c r="HPR304" s="49"/>
      <c r="HPU304" s="49"/>
      <c r="HPX304" s="49"/>
      <c r="HQA304" s="49"/>
      <c r="HQD304" s="49"/>
      <c r="HQG304" s="49"/>
      <c r="HQJ304" s="49"/>
      <c r="HQL304" s="49"/>
      <c r="HQY304" s="49"/>
      <c r="HQZ304" s="49"/>
      <c r="HRA304" s="49"/>
      <c r="HRB304" s="49"/>
      <c r="HRC304" s="49"/>
      <c r="HRD304" s="49"/>
      <c r="HRE304" s="49"/>
      <c r="HRF304" s="49"/>
      <c r="HRG304" s="49"/>
      <c r="HRH304" s="49"/>
      <c r="HRI304" s="49"/>
      <c r="HRJ304" s="49"/>
      <c r="HRK304" s="49"/>
      <c r="HRL304" s="49"/>
      <c r="HRM304" s="49"/>
      <c r="HRN304" s="49"/>
      <c r="HRO304" s="49"/>
      <c r="HRP304" s="49"/>
      <c r="HRQ304" s="49"/>
      <c r="HRR304" s="49"/>
      <c r="HRS304" s="49"/>
      <c r="HRT304" s="49"/>
      <c r="HRU304" s="49"/>
      <c r="HRV304" s="49"/>
      <c r="HRW304" s="49"/>
      <c r="HRX304" s="49"/>
      <c r="HRY304" s="49"/>
      <c r="HRZ304" s="49"/>
      <c r="HSA304" s="49"/>
      <c r="HSB304" s="49"/>
      <c r="HSC304" s="49"/>
      <c r="HSD304" s="49"/>
      <c r="HSE304" s="49"/>
      <c r="HSF304" s="49"/>
      <c r="HSG304" s="49"/>
      <c r="HSH304" s="49"/>
      <c r="HSI304" s="49"/>
      <c r="HSJ304" s="49"/>
      <c r="HSK304" s="49"/>
      <c r="HSL304" s="49"/>
      <c r="HSO304" s="49"/>
      <c r="HSR304" s="49"/>
      <c r="HSU304" s="49"/>
      <c r="HSX304" s="49"/>
      <c r="HTA304" s="49"/>
      <c r="HTD304" s="49"/>
      <c r="HTM304" s="49"/>
      <c r="HTP304" s="49"/>
      <c r="HTS304" s="49"/>
      <c r="HTV304" s="49"/>
      <c r="HUE304" s="49"/>
      <c r="HUK304" s="49"/>
      <c r="HUN304" s="49"/>
      <c r="HUQ304" s="49"/>
      <c r="HUT304" s="49"/>
      <c r="HUZ304" s="49"/>
      <c r="HVC304" s="49"/>
      <c r="HVI304" s="49"/>
      <c r="HVK304" s="49"/>
      <c r="HVL304" s="49"/>
      <c r="HVN304" s="49"/>
      <c r="HWE304" s="49"/>
      <c r="HWJ304" s="49"/>
      <c r="HWP304" s="49"/>
      <c r="HWS304" s="49"/>
      <c r="HWV304" s="49"/>
      <c r="HXD304" s="49"/>
      <c r="HXZ304" s="49"/>
      <c r="HYA304" s="49"/>
      <c r="HYB304" s="49"/>
      <c r="HYC304" s="49"/>
      <c r="HYD304" s="49"/>
      <c r="HYE304" s="49"/>
      <c r="HYW304" s="49"/>
      <c r="HYX304" s="49"/>
      <c r="HZA304" s="49"/>
      <c r="HZD304" s="49"/>
      <c r="HZF304" s="49"/>
      <c r="HZH304" s="49"/>
      <c r="HZK304" s="49"/>
      <c r="HZN304" s="49"/>
      <c r="HZQ304" s="49"/>
      <c r="HZT304" s="49"/>
      <c r="HZW304" s="49"/>
      <c r="HZZ304" s="49"/>
      <c r="IAC304" s="49"/>
      <c r="IAF304" s="49"/>
      <c r="IAH304" s="49"/>
      <c r="IAU304" s="49"/>
      <c r="IAV304" s="49"/>
      <c r="IAW304" s="49"/>
      <c r="IAX304" s="49"/>
      <c r="IAY304" s="49"/>
      <c r="IAZ304" s="49"/>
      <c r="IBA304" s="49"/>
      <c r="IBB304" s="49"/>
      <c r="IBC304" s="49"/>
      <c r="IBD304" s="49"/>
      <c r="IBE304" s="49"/>
      <c r="IBF304" s="49"/>
      <c r="IBG304" s="49"/>
      <c r="IBH304" s="49"/>
      <c r="IBI304" s="49"/>
      <c r="IBJ304" s="49"/>
      <c r="IBK304" s="49"/>
      <c r="IBL304" s="49"/>
      <c r="IBM304" s="49"/>
      <c r="IBN304" s="49"/>
      <c r="IBO304" s="49"/>
      <c r="IBP304" s="49"/>
      <c r="IBQ304" s="49"/>
      <c r="IBR304" s="49"/>
      <c r="IBS304" s="49"/>
      <c r="IBT304" s="49"/>
      <c r="IBU304" s="49"/>
      <c r="IBV304" s="49"/>
      <c r="IBW304" s="49"/>
      <c r="IBX304" s="49"/>
      <c r="IBY304" s="49"/>
      <c r="IBZ304" s="49"/>
      <c r="ICA304" s="49"/>
      <c r="ICB304" s="49"/>
      <c r="ICC304" s="49"/>
      <c r="ICD304" s="49"/>
      <c r="ICE304" s="49"/>
      <c r="ICF304" s="49"/>
      <c r="ICG304" s="49"/>
      <c r="ICH304" s="49"/>
      <c r="ICK304" s="49"/>
      <c r="ICN304" s="49"/>
      <c r="ICQ304" s="49"/>
      <c r="ICT304" s="49"/>
      <c r="ICW304" s="49"/>
      <c r="ICZ304" s="49"/>
      <c r="IDI304" s="49"/>
      <c r="IDL304" s="49"/>
      <c r="IDO304" s="49"/>
      <c r="IDR304" s="49"/>
      <c r="IEA304" s="49"/>
      <c r="IEG304" s="49"/>
      <c r="IEJ304" s="49"/>
      <c r="IEM304" s="49"/>
      <c r="IEP304" s="49"/>
      <c r="IEV304" s="49"/>
      <c r="IEY304" s="49"/>
      <c r="IFE304" s="49"/>
      <c r="IFG304" s="49"/>
      <c r="IFH304" s="49"/>
      <c r="IFJ304" s="49"/>
      <c r="IGA304" s="49"/>
      <c r="IGF304" s="49"/>
      <c r="IGL304" s="49"/>
      <c r="IGO304" s="49"/>
      <c r="IGR304" s="49"/>
      <c r="IGZ304" s="49"/>
      <c r="IHV304" s="49"/>
      <c r="IHW304" s="49"/>
      <c r="IHX304" s="49"/>
      <c r="IHY304" s="49"/>
      <c r="IHZ304" s="49"/>
      <c r="IIA304" s="49"/>
      <c r="IIS304" s="49"/>
      <c r="IIT304" s="49"/>
      <c r="IIW304" s="49"/>
      <c r="IIZ304" s="49"/>
      <c r="IJB304" s="49"/>
      <c r="IJD304" s="49"/>
      <c r="IJG304" s="49"/>
      <c r="IJJ304" s="49"/>
      <c r="IJM304" s="49"/>
      <c r="IJP304" s="49"/>
      <c r="IJS304" s="49"/>
      <c r="IJV304" s="49"/>
      <c r="IJY304" s="49"/>
      <c r="IKB304" s="49"/>
      <c r="IKD304" s="49"/>
      <c r="IKQ304" s="49"/>
      <c r="IKR304" s="49"/>
      <c r="IKS304" s="49"/>
      <c r="IKT304" s="49"/>
      <c r="IKU304" s="49"/>
      <c r="IKV304" s="49"/>
      <c r="IKW304" s="49"/>
      <c r="IKX304" s="49"/>
      <c r="IKY304" s="49"/>
      <c r="IKZ304" s="49"/>
      <c r="ILA304" s="49"/>
      <c r="ILB304" s="49"/>
      <c r="ILC304" s="49"/>
      <c r="ILD304" s="49"/>
      <c r="ILE304" s="49"/>
      <c r="ILF304" s="49"/>
      <c r="ILG304" s="49"/>
      <c r="ILH304" s="49"/>
      <c r="ILI304" s="49"/>
      <c r="ILJ304" s="49"/>
      <c r="ILK304" s="49"/>
      <c r="ILL304" s="49"/>
      <c r="ILM304" s="49"/>
      <c r="ILN304" s="49"/>
      <c r="ILO304" s="49"/>
      <c r="ILP304" s="49"/>
      <c r="ILQ304" s="49"/>
      <c r="ILR304" s="49"/>
      <c r="ILS304" s="49"/>
      <c r="ILT304" s="49"/>
      <c r="ILU304" s="49"/>
      <c r="ILV304" s="49"/>
      <c r="ILW304" s="49"/>
      <c r="ILX304" s="49"/>
      <c r="ILY304" s="49"/>
      <c r="ILZ304" s="49"/>
      <c r="IMA304" s="49"/>
      <c r="IMB304" s="49"/>
      <c r="IMC304" s="49"/>
      <c r="IMD304" s="49"/>
      <c r="IMG304" s="49"/>
      <c r="IMJ304" s="49"/>
      <c r="IMM304" s="49"/>
      <c r="IMP304" s="49"/>
      <c r="IMS304" s="49"/>
      <c r="IMV304" s="49"/>
      <c r="INE304" s="49"/>
      <c r="INH304" s="49"/>
      <c r="INK304" s="49"/>
      <c r="INN304" s="49"/>
      <c r="INW304" s="49"/>
      <c r="IOC304" s="49"/>
      <c r="IOF304" s="49"/>
      <c r="IOI304" s="49"/>
      <c r="IOL304" s="49"/>
      <c r="IOR304" s="49"/>
      <c r="IOU304" s="49"/>
      <c r="IPA304" s="49"/>
      <c r="IPC304" s="49"/>
      <c r="IPD304" s="49"/>
      <c r="IPF304" s="49"/>
      <c r="IPW304" s="49"/>
      <c r="IQB304" s="49"/>
      <c r="IQH304" s="49"/>
      <c r="IQK304" s="49"/>
      <c r="IQN304" s="49"/>
      <c r="IQV304" s="49"/>
      <c r="IRR304" s="49"/>
      <c r="IRS304" s="49"/>
      <c r="IRT304" s="49"/>
      <c r="IRU304" s="49"/>
      <c r="IRV304" s="49"/>
      <c r="IRW304" s="49"/>
      <c r="ISO304" s="49"/>
      <c r="ISP304" s="49"/>
      <c r="ISS304" s="49"/>
      <c r="ISV304" s="49"/>
      <c r="ISX304" s="49"/>
      <c r="ISZ304" s="49"/>
      <c r="ITC304" s="49"/>
      <c r="ITF304" s="49"/>
      <c r="ITI304" s="49"/>
      <c r="ITL304" s="49"/>
      <c r="ITO304" s="49"/>
      <c r="ITR304" s="49"/>
      <c r="ITU304" s="49"/>
      <c r="ITX304" s="49"/>
      <c r="ITZ304" s="49"/>
      <c r="IUM304" s="49"/>
      <c r="IUN304" s="49"/>
      <c r="IUO304" s="49"/>
      <c r="IUP304" s="49"/>
      <c r="IUQ304" s="49"/>
      <c r="IUR304" s="49"/>
      <c r="IUS304" s="49"/>
      <c r="IUT304" s="49"/>
      <c r="IUU304" s="49"/>
      <c r="IUV304" s="49"/>
      <c r="IUW304" s="49"/>
      <c r="IUX304" s="49"/>
      <c r="IUY304" s="49"/>
      <c r="IUZ304" s="49"/>
      <c r="IVA304" s="49"/>
      <c r="IVB304" s="49"/>
      <c r="IVC304" s="49"/>
      <c r="IVD304" s="49"/>
      <c r="IVE304" s="49"/>
      <c r="IVF304" s="49"/>
      <c r="IVG304" s="49"/>
      <c r="IVH304" s="49"/>
      <c r="IVI304" s="49"/>
      <c r="IVJ304" s="49"/>
      <c r="IVK304" s="49"/>
      <c r="IVL304" s="49"/>
      <c r="IVM304" s="49"/>
      <c r="IVN304" s="49"/>
      <c r="IVO304" s="49"/>
      <c r="IVP304" s="49"/>
      <c r="IVQ304" s="49"/>
      <c r="IVR304" s="49"/>
      <c r="IVS304" s="49"/>
      <c r="IVT304" s="49"/>
      <c r="IVU304" s="49"/>
      <c r="IVV304" s="49"/>
      <c r="IVW304" s="49"/>
      <c r="IVX304" s="49"/>
      <c r="IVY304" s="49"/>
      <c r="IVZ304" s="49"/>
      <c r="IWC304" s="49"/>
      <c r="IWF304" s="49"/>
      <c r="IWI304" s="49"/>
      <c r="IWL304" s="49"/>
      <c r="IWO304" s="49"/>
      <c r="IWR304" s="49"/>
      <c r="IXA304" s="49"/>
      <c r="IXD304" s="49"/>
      <c r="IXG304" s="49"/>
      <c r="IXJ304" s="49"/>
      <c r="IXS304" s="49"/>
      <c r="IXY304" s="49"/>
      <c r="IYB304" s="49"/>
      <c r="IYE304" s="49"/>
      <c r="IYH304" s="49"/>
      <c r="IYN304" s="49"/>
      <c r="IYQ304" s="49"/>
      <c r="IYW304" s="49"/>
      <c r="IYY304" s="49"/>
      <c r="IYZ304" s="49"/>
      <c r="IZB304" s="49"/>
      <c r="IZS304" s="49"/>
      <c r="IZX304" s="49"/>
      <c r="JAD304" s="49"/>
      <c r="JAG304" s="49"/>
      <c r="JAJ304" s="49"/>
      <c r="JAR304" s="49"/>
      <c r="JBN304" s="49"/>
      <c r="JBO304" s="49"/>
      <c r="JBP304" s="49"/>
      <c r="JBQ304" s="49"/>
      <c r="JBR304" s="49"/>
      <c r="JBS304" s="49"/>
      <c r="JCK304" s="49"/>
      <c r="JCL304" s="49"/>
      <c r="JCO304" s="49"/>
      <c r="JCR304" s="49"/>
      <c r="JCT304" s="49"/>
      <c r="JCV304" s="49"/>
      <c r="JCY304" s="49"/>
      <c r="JDB304" s="49"/>
      <c r="JDE304" s="49"/>
      <c r="JDH304" s="49"/>
      <c r="JDK304" s="49"/>
      <c r="JDN304" s="49"/>
      <c r="JDQ304" s="49"/>
      <c r="JDT304" s="49"/>
      <c r="JDV304" s="49"/>
      <c r="JEI304" s="49"/>
      <c r="JEJ304" s="49"/>
      <c r="JEK304" s="49"/>
      <c r="JEL304" s="49"/>
      <c r="JEM304" s="49"/>
      <c r="JEN304" s="49"/>
      <c r="JEO304" s="49"/>
      <c r="JEP304" s="49"/>
      <c r="JEQ304" s="49"/>
      <c r="JER304" s="49"/>
      <c r="JES304" s="49"/>
      <c r="JET304" s="49"/>
      <c r="JEU304" s="49"/>
      <c r="JEV304" s="49"/>
      <c r="JEW304" s="49"/>
      <c r="JEX304" s="49"/>
      <c r="JEY304" s="49"/>
      <c r="JEZ304" s="49"/>
      <c r="JFA304" s="49"/>
      <c r="JFB304" s="49"/>
      <c r="JFC304" s="49"/>
      <c r="JFD304" s="49"/>
      <c r="JFE304" s="49"/>
      <c r="JFF304" s="49"/>
      <c r="JFG304" s="49"/>
      <c r="JFH304" s="49"/>
      <c r="JFI304" s="49"/>
      <c r="JFJ304" s="49"/>
      <c r="JFK304" s="49"/>
      <c r="JFL304" s="49"/>
      <c r="JFM304" s="49"/>
      <c r="JFN304" s="49"/>
      <c r="JFO304" s="49"/>
      <c r="JFP304" s="49"/>
      <c r="JFQ304" s="49"/>
      <c r="JFR304" s="49"/>
      <c r="JFS304" s="49"/>
      <c r="JFT304" s="49"/>
      <c r="JFU304" s="49"/>
      <c r="JFV304" s="49"/>
      <c r="JFY304" s="49"/>
      <c r="JGB304" s="49"/>
      <c r="JGE304" s="49"/>
      <c r="JGH304" s="49"/>
      <c r="JGK304" s="49"/>
      <c r="JGN304" s="49"/>
      <c r="JGW304" s="49"/>
      <c r="JGZ304" s="49"/>
      <c r="JHC304" s="49"/>
      <c r="JHF304" s="49"/>
      <c r="JHO304" s="49"/>
      <c r="JHU304" s="49"/>
      <c r="JHX304" s="49"/>
      <c r="JIA304" s="49"/>
      <c r="JID304" s="49"/>
      <c r="JIJ304" s="49"/>
      <c r="JIM304" s="49"/>
      <c r="JIS304" s="49"/>
      <c r="JIU304" s="49"/>
      <c r="JIV304" s="49"/>
      <c r="JIX304" s="49"/>
      <c r="JJO304" s="49"/>
      <c r="JJT304" s="49"/>
      <c r="JJZ304" s="49"/>
      <c r="JKC304" s="49"/>
      <c r="JKF304" s="49"/>
      <c r="JKN304" s="49"/>
      <c r="JLJ304" s="49"/>
      <c r="JLK304" s="49"/>
      <c r="JLL304" s="49"/>
      <c r="JLM304" s="49"/>
      <c r="JLN304" s="49"/>
      <c r="JLO304" s="49"/>
      <c r="JMG304" s="49"/>
      <c r="JMH304" s="49"/>
      <c r="JMK304" s="49"/>
      <c r="JMN304" s="49"/>
      <c r="JMP304" s="49"/>
      <c r="JMR304" s="49"/>
      <c r="JMU304" s="49"/>
      <c r="JMX304" s="49"/>
      <c r="JNA304" s="49"/>
      <c r="JND304" s="49"/>
      <c r="JNG304" s="49"/>
      <c r="JNJ304" s="49"/>
      <c r="JNM304" s="49"/>
      <c r="JNP304" s="49"/>
      <c r="JNR304" s="49"/>
      <c r="JOE304" s="49"/>
      <c r="JOF304" s="49"/>
      <c r="JOG304" s="49"/>
      <c r="JOH304" s="49"/>
      <c r="JOI304" s="49"/>
      <c r="JOJ304" s="49"/>
      <c r="JOK304" s="49"/>
      <c r="JOL304" s="49"/>
      <c r="JOM304" s="49"/>
      <c r="JON304" s="49"/>
      <c r="JOO304" s="49"/>
      <c r="JOP304" s="49"/>
      <c r="JOQ304" s="49"/>
      <c r="JOR304" s="49"/>
      <c r="JOS304" s="49"/>
      <c r="JOT304" s="49"/>
      <c r="JOU304" s="49"/>
      <c r="JOV304" s="49"/>
      <c r="JOW304" s="49"/>
      <c r="JOX304" s="49"/>
      <c r="JOY304" s="49"/>
      <c r="JOZ304" s="49"/>
      <c r="JPA304" s="49"/>
      <c r="JPB304" s="49"/>
      <c r="JPC304" s="49"/>
      <c r="JPD304" s="49"/>
      <c r="JPE304" s="49"/>
      <c r="JPF304" s="49"/>
      <c r="JPG304" s="49"/>
      <c r="JPH304" s="49"/>
      <c r="JPI304" s="49"/>
      <c r="JPJ304" s="49"/>
      <c r="JPK304" s="49"/>
      <c r="JPL304" s="49"/>
      <c r="JPM304" s="49"/>
      <c r="JPN304" s="49"/>
      <c r="JPO304" s="49"/>
      <c r="JPP304" s="49"/>
      <c r="JPQ304" s="49"/>
      <c r="JPR304" s="49"/>
      <c r="JPU304" s="49"/>
      <c r="JPX304" s="49"/>
      <c r="JQA304" s="49"/>
      <c r="JQD304" s="49"/>
      <c r="JQG304" s="49"/>
      <c r="JQJ304" s="49"/>
      <c r="JQS304" s="49"/>
      <c r="JQV304" s="49"/>
      <c r="JQY304" s="49"/>
      <c r="JRB304" s="49"/>
      <c r="JRK304" s="49"/>
      <c r="JRQ304" s="49"/>
      <c r="JRT304" s="49"/>
      <c r="JRW304" s="49"/>
      <c r="JRZ304" s="49"/>
      <c r="JSF304" s="49"/>
      <c r="JSI304" s="49"/>
      <c r="JSO304" s="49"/>
      <c r="JSQ304" s="49"/>
      <c r="JSR304" s="49"/>
      <c r="JST304" s="49"/>
      <c r="JTK304" s="49"/>
      <c r="JTP304" s="49"/>
      <c r="JTV304" s="49"/>
      <c r="JTY304" s="49"/>
      <c r="JUB304" s="49"/>
      <c r="JUJ304" s="49"/>
      <c r="JVF304" s="49"/>
      <c r="JVG304" s="49"/>
      <c r="JVH304" s="49"/>
      <c r="JVI304" s="49"/>
      <c r="JVJ304" s="49"/>
      <c r="JVK304" s="49"/>
      <c r="JWC304" s="49"/>
      <c r="JWD304" s="49"/>
      <c r="JWG304" s="49"/>
      <c r="JWJ304" s="49"/>
      <c r="JWL304" s="49"/>
      <c r="JWN304" s="49"/>
      <c r="JWQ304" s="49"/>
      <c r="JWT304" s="49"/>
      <c r="JWW304" s="49"/>
      <c r="JWZ304" s="49"/>
      <c r="JXC304" s="49"/>
      <c r="JXF304" s="49"/>
      <c r="JXI304" s="49"/>
      <c r="JXL304" s="49"/>
      <c r="JXN304" s="49"/>
      <c r="JYA304" s="49"/>
      <c r="JYB304" s="49"/>
      <c r="JYC304" s="49"/>
      <c r="JYD304" s="49"/>
      <c r="JYE304" s="49"/>
      <c r="JYF304" s="49"/>
      <c r="JYG304" s="49"/>
      <c r="JYH304" s="49"/>
      <c r="JYI304" s="49"/>
      <c r="JYJ304" s="49"/>
      <c r="JYK304" s="49"/>
      <c r="JYL304" s="49"/>
      <c r="JYM304" s="49"/>
      <c r="JYN304" s="49"/>
      <c r="JYO304" s="49"/>
      <c r="JYP304" s="49"/>
      <c r="JYQ304" s="49"/>
      <c r="JYR304" s="49"/>
      <c r="JYS304" s="49"/>
      <c r="JYT304" s="49"/>
      <c r="JYU304" s="49"/>
      <c r="JYV304" s="49"/>
      <c r="JYW304" s="49"/>
      <c r="JYX304" s="49"/>
      <c r="JYY304" s="49"/>
      <c r="JYZ304" s="49"/>
      <c r="JZA304" s="49"/>
      <c r="JZB304" s="49"/>
      <c r="JZC304" s="49"/>
      <c r="JZD304" s="49"/>
      <c r="JZE304" s="49"/>
      <c r="JZF304" s="49"/>
      <c r="JZG304" s="49"/>
      <c r="JZH304" s="49"/>
      <c r="JZI304" s="49"/>
      <c r="JZJ304" s="49"/>
      <c r="JZK304" s="49"/>
      <c r="JZL304" s="49"/>
      <c r="JZM304" s="49"/>
      <c r="JZN304" s="49"/>
      <c r="JZQ304" s="49"/>
      <c r="JZT304" s="49"/>
      <c r="JZW304" s="49"/>
      <c r="JZZ304" s="49"/>
      <c r="KAC304" s="49"/>
      <c r="KAF304" s="49"/>
      <c r="KAO304" s="49"/>
      <c r="KAR304" s="49"/>
      <c r="KAU304" s="49"/>
      <c r="KAX304" s="49"/>
      <c r="KBG304" s="49"/>
      <c r="KBM304" s="49"/>
      <c r="KBP304" s="49"/>
      <c r="KBS304" s="49"/>
      <c r="KBV304" s="49"/>
      <c r="KCB304" s="49"/>
      <c r="KCE304" s="49"/>
      <c r="KCK304" s="49"/>
      <c r="KCM304" s="49"/>
      <c r="KCN304" s="49"/>
      <c r="KCP304" s="49"/>
      <c r="KDG304" s="49"/>
      <c r="KDL304" s="49"/>
      <c r="KDR304" s="49"/>
      <c r="KDU304" s="49"/>
      <c r="KDX304" s="49"/>
      <c r="KEF304" s="49"/>
      <c r="KFB304" s="49"/>
      <c r="KFC304" s="49"/>
      <c r="KFD304" s="49"/>
      <c r="KFE304" s="49"/>
      <c r="KFF304" s="49"/>
      <c r="KFG304" s="49"/>
      <c r="KFY304" s="49"/>
      <c r="KFZ304" s="49"/>
      <c r="KGC304" s="49"/>
      <c r="KGF304" s="49"/>
      <c r="KGH304" s="49"/>
      <c r="KGJ304" s="49"/>
      <c r="KGM304" s="49"/>
      <c r="KGP304" s="49"/>
      <c r="KGS304" s="49"/>
      <c r="KGV304" s="49"/>
      <c r="KGY304" s="49"/>
      <c r="KHB304" s="49"/>
      <c r="KHE304" s="49"/>
      <c r="KHH304" s="49"/>
      <c r="KHJ304" s="49"/>
      <c r="KHW304" s="49"/>
      <c r="KHX304" s="49"/>
      <c r="KHY304" s="49"/>
      <c r="KHZ304" s="49"/>
      <c r="KIA304" s="49"/>
      <c r="KIB304" s="49"/>
      <c r="KIC304" s="49"/>
      <c r="KID304" s="49"/>
      <c r="KIE304" s="49"/>
      <c r="KIF304" s="49"/>
      <c r="KIG304" s="49"/>
      <c r="KIH304" s="49"/>
      <c r="KII304" s="49"/>
      <c r="KIJ304" s="49"/>
      <c r="KIK304" s="49"/>
      <c r="KIL304" s="49"/>
      <c r="KIM304" s="49"/>
      <c r="KIN304" s="49"/>
      <c r="KIO304" s="49"/>
      <c r="KIP304" s="49"/>
      <c r="KIQ304" s="49"/>
      <c r="KIR304" s="49"/>
      <c r="KIS304" s="49"/>
      <c r="KIT304" s="49"/>
      <c r="KIU304" s="49"/>
      <c r="KIV304" s="49"/>
      <c r="KIW304" s="49"/>
      <c r="KIX304" s="49"/>
      <c r="KIY304" s="49"/>
      <c r="KIZ304" s="49"/>
      <c r="KJA304" s="49"/>
      <c r="KJB304" s="49"/>
      <c r="KJC304" s="49"/>
      <c r="KJD304" s="49"/>
      <c r="KJE304" s="49"/>
      <c r="KJF304" s="49"/>
      <c r="KJG304" s="49"/>
      <c r="KJH304" s="49"/>
      <c r="KJI304" s="49"/>
      <c r="KJJ304" s="49"/>
      <c r="KJM304" s="49"/>
      <c r="KJP304" s="49"/>
      <c r="KJS304" s="49"/>
      <c r="KJV304" s="49"/>
      <c r="KJY304" s="49"/>
      <c r="KKB304" s="49"/>
      <c r="KKK304" s="49"/>
      <c r="KKN304" s="49"/>
      <c r="KKQ304" s="49"/>
      <c r="KKT304" s="49"/>
      <c r="KLC304" s="49"/>
      <c r="KLI304" s="49"/>
      <c r="KLL304" s="49"/>
      <c r="KLO304" s="49"/>
      <c r="KLR304" s="49"/>
      <c r="KLX304" s="49"/>
      <c r="KMA304" s="49"/>
      <c r="KMG304" s="49"/>
      <c r="KMI304" s="49"/>
      <c r="KMJ304" s="49"/>
      <c r="KML304" s="49"/>
      <c r="KNC304" s="49"/>
      <c r="KNH304" s="49"/>
      <c r="KNN304" s="49"/>
      <c r="KNQ304" s="49"/>
      <c r="KNT304" s="49"/>
      <c r="KOB304" s="49"/>
      <c r="KOX304" s="49"/>
      <c r="KOY304" s="49"/>
      <c r="KOZ304" s="49"/>
      <c r="KPA304" s="49"/>
      <c r="KPB304" s="49"/>
      <c r="KPC304" s="49"/>
      <c r="KPU304" s="49"/>
      <c r="KPV304" s="49"/>
      <c r="KPY304" s="49"/>
      <c r="KQB304" s="49"/>
      <c r="KQD304" s="49"/>
      <c r="KQF304" s="49"/>
      <c r="KQI304" s="49"/>
      <c r="KQL304" s="49"/>
      <c r="KQO304" s="49"/>
      <c r="KQR304" s="49"/>
      <c r="KQU304" s="49"/>
      <c r="KQX304" s="49"/>
      <c r="KRA304" s="49"/>
      <c r="KRD304" s="49"/>
      <c r="KRF304" s="49"/>
      <c r="KRS304" s="49"/>
      <c r="KRT304" s="49"/>
      <c r="KRU304" s="49"/>
      <c r="KRV304" s="49"/>
      <c r="KRW304" s="49"/>
      <c r="KRX304" s="49"/>
      <c r="KRY304" s="49"/>
      <c r="KRZ304" s="49"/>
      <c r="KSA304" s="49"/>
      <c r="KSB304" s="49"/>
      <c r="KSC304" s="49"/>
      <c r="KSD304" s="49"/>
      <c r="KSE304" s="49"/>
      <c r="KSF304" s="49"/>
      <c r="KSG304" s="49"/>
      <c r="KSH304" s="49"/>
      <c r="KSI304" s="49"/>
      <c r="KSJ304" s="49"/>
      <c r="KSK304" s="49"/>
      <c r="KSL304" s="49"/>
      <c r="KSM304" s="49"/>
      <c r="KSN304" s="49"/>
      <c r="KSO304" s="49"/>
      <c r="KSP304" s="49"/>
      <c r="KSQ304" s="49"/>
      <c r="KSR304" s="49"/>
      <c r="KSS304" s="49"/>
      <c r="KST304" s="49"/>
      <c r="KSU304" s="49"/>
      <c r="KSV304" s="49"/>
      <c r="KSW304" s="49"/>
      <c r="KSX304" s="49"/>
      <c r="KSY304" s="49"/>
      <c r="KSZ304" s="49"/>
      <c r="KTA304" s="49"/>
      <c r="KTB304" s="49"/>
      <c r="KTC304" s="49"/>
      <c r="KTD304" s="49"/>
      <c r="KTE304" s="49"/>
      <c r="KTF304" s="49"/>
      <c r="KTI304" s="49"/>
      <c r="KTL304" s="49"/>
      <c r="KTO304" s="49"/>
      <c r="KTR304" s="49"/>
      <c r="KTU304" s="49"/>
      <c r="KTX304" s="49"/>
      <c r="KUG304" s="49"/>
      <c r="KUJ304" s="49"/>
      <c r="KUM304" s="49"/>
      <c r="KUP304" s="49"/>
      <c r="KUY304" s="49"/>
      <c r="KVE304" s="49"/>
      <c r="KVH304" s="49"/>
      <c r="KVK304" s="49"/>
      <c r="KVN304" s="49"/>
      <c r="KVT304" s="49"/>
      <c r="KVW304" s="49"/>
      <c r="KWC304" s="49"/>
      <c r="KWE304" s="49"/>
      <c r="KWF304" s="49"/>
      <c r="KWH304" s="49"/>
      <c r="KWY304" s="49"/>
      <c r="KXD304" s="49"/>
      <c r="KXJ304" s="49"/>
      <c r="KXM304" s="49"/>
      <c r="KXP304" s="49"/>
      <c r="KXX304" s="49"/>
      <c r="KYT304" s="49"/>
      <c r="KYU304" s="49"/>
      <c r="KYV304" s="49"/>
      <c r="KYW304" s="49"/>
      <c r="KYX304" s="49"/>
      <c r="KYY304" s="49"/>
      <c r="KZQ304" s="49"/>
      <c r="KZR304" s="49"/>
      <c r="KZU304" s="49"/>
      <c r="KZX304" s="49"/>
      <c r="KZZ304" s="49"/>
      <c r="LAB304" s="49"/>
      <c r="LAE304" s="49"/>
      <c r="LAH304" s="49"/>
      <c r="LAK304" s="49"/>
      <c r="LAN304" s="49"/>
      <c r="LAQ304" s="49"/>
      <c r="LAT304" s="49"/>
      <c r="LAW304" s="49"/>
      <c r="LAZ304" s="49"/>
      <c r="LBB304" s="49"/>
      <c r="LBO304" s="49"/>
      <c r="LBP304" s="49"/>
      <c r="LBQ304" s="49"/>
      <c r="LBR304" s="49"/>
      <c r="LBS304" s="49"/>
      <c r="LBT304" s="49"/>
      <c r="LBU304" s="49"/>
      <c r="LBV304" s="49"/>
      <c r="LBW304" s="49"/>
      <c r="LBX304" s="49"/>
      <c r="LBY304" s="49"/>
      <c r="LBZ304" s="49"/>
      <c r="LCA304" s="49"/>
      <c r="LCB304" s="49"/>
      <c r="LCC304" s="49"/>
      <c r="LCD304" s="49"/>
      <c r="LCE304" s="49"/>
      <c r="LCF304" s="49"/>
      <c r="LCG304" s="49"/>
      <c r="LCH304" s="49"/>
      <c r="LCI304" s="49"/>
      <c r="LCJ304" s="49"/>
      <c r="LCK304" s="49"/>
      <c r="LCL304" s="49"/>
      <c r="LCM304" s="49"/>
      <c r="LCN304" s="49"/>
      <c r="LCO304" s="49"/>
      <c r="LCP304" s="49"/>
      <c r="LCQ304" s="49"/>
      <c r="LCR304" s="49"/>
      <c r="LCS304" s="49"/>
      <c r="LCT304" s="49"/>
      <c r="LCU304" s="49"/>
      <c r="LCV304" s="49"/>
      <c r="LCW304" s="49"/>
      <c r="LCX304" s="49"/>
      <c r="LCY304" s="49"/>
      <c r="LCZ304" s="49"/>
      <c r="LDA304" s="49"/>
      <c r="LDB304" s="49"/>
      <c r="LDE304" s="49"/>
      <c r="LDH304" s="49"/>
      <c r="LDK304" s="49"/>
      <c r="LDN304" s="49"/>
      <c r="LDQ304" s="49"/>
      <c r="LDT304" s="49"/>
      <c r="LEC304" s="49"/>
      <c r="LEF304" s="49"/>
      <c r="LEI304" s="49"/>
      <c r="LEL304" s="49"/>
      <c r="LEU304" s="49"/>
      <c r="LFA304" s="49"/>
      <c r="LFD304" s="49"/>
      <c r="LFG304" s="49"/>
      <c r="LFJ304" s="49"/>
      <c r="LFP304" s="49"/>
      <c r="LFS304" s="49"/>
      <c r="LFY304" s="49"/>
      <c r="LGA304" s="49"/>
      <c r="LGB304" s="49"/>
      <c r="LGD304" s="49"/>
      <c r="LGU304" s="49"/>
      <c r="LGZ304" s="49"/>
      <c r="LHF304" s="49"/>
      <c r="LHI304" s="49"/>
      <c r="LHL304" s="49"/>
      <c r="LHT304" s="49"/>
      <c r="LIP304" s="49"/>
      <c r="LIQ304" s="49"/>
      <c r="LIR304" s="49"/>
      <c r="LIS304" s="49"/>
      <c r="LIT304" s="49"/>
      <c r="LIU304" s="49"/>
      <c r="LJM304" s="49"/>
      <c r="LJN304" s="49"/>
      <c r="LJQ304" s="49"/>
      <c r="LJT304" s="49"/>
      <c r="LJV304" s="49"/>
      <c r="LJX304" s="49"/>
      <c r="LKA304" s="49"/>
      <c r="LKD304" s="49"/>
      <c r="LKG304" s="49"/>
      <c r="LKJ304" s="49"/>
      <c r="LKM304" s="49"/>
      <c r="LKP304" s="49"/>
      <c r="LKS304" s="49"/>
      <c r="LKV304" s="49"/>
      <c r="LKX304" s="49"/>
      <c r="LLK304" s="49"/>
      <c r="LLL304" s="49"/>
      <c r="LLM304" s="49"/>
      <c r="LLN304" s="49"/>
      <c r="LLO304" s="49"/>
      <c r="LLP304" s="49"/>
      <c r="LLQ304" s="49"/>
      <c r="LLR304" s="49"/>
      <c r="LLS304" s="49"/>
      <c r="LLT304" s="49"/>
      <c r="LLU304" s="49"/>
      <c r="LLV304" s="49"/>
      <c r="LLW304" s="49"/>
      <c r="LLX304" s="49"/>
      <c r="LLY304" s="49"/>
      <c r="LLZ304" s="49"/>
      <c r="LMA304" s="49"/>
      <c r="LMB304" s="49"/>
      <c r="LMC304" s="49"/>
      <c r="LMD304" s="49"/>
      <c r="LME304" s="49"/>
      <c r="LMF304" s="49"/>
      <c r="LMG304" s="49"/>
      <c r="LMH304" s="49"/>
      <c r="LMI304" s="49"/>
      <c r="LMJ304" s="49"/>
      <c r="LMK304" s="49"/>
      <c r="LML304" s="49"/>
      <c r="LMM304" s="49"/>
      <c r="LMN304" s="49"/>
      <c r="LMO304" s="49"/>
      <c r="LMP304" s="49"/>
      <c r="LMQ304" s="49"/>
      <c r="LMR304" s="49"/>
      <c r="LMS304" s="49"/>
      <c r="LMT304" s="49"/>
      <c r="LMU304" s="49"/>
      <c r="LMV304" s="49"/>
      <c r="LMW304" s="49"/>
      <c r="LMX304" s="49"/>
      <c r="LNA304" s="49"/>
      <c r="LND304" s="49"/>
      <c r="LNG304" s="49"/>
      <c r="LNJ304" s="49"/>
      <c r="LNM304" s="49"/>
      <c r="LNP304" s="49"/>
      <c r="LNY304" s="49"/>
      <c r="LOB304" s="49"/>
      <c r="LOE304" s="49"/>
      <c r="LOH304" s="49"/>
      <c r="LOQ304" s="49"/>
      <c r="LOW304" s="49"/>
      <c r="LOZ304" s="49"/>
      <c r="LPC304" s="49"/>
      <c r="LPF304" s="49"/>
      <c r="LPL304" s="49"/>
      <c r="LPO304" s="49"/>
      <c r="LPU304" s="49"/>
      <c r="LPW304" s="49"/>
      <c r="LPX304" s="49"/>
      <c r="LPZ304" s="49"/>
      <c r="LQQ304" s="49"/>
      <c r="LQV304" s="49"/>
      <c r="LRB304" s="49"/>
      <c r="LRE304" s="49"/>
      <c r="LRH304" s="49"/>
      <c r="LRP304" s="49"/>
      <c r="LSL304" s="49"/>
      <c r="LSM304" s="49"/>
      <c r="LSN304" s="49"/>
      <c r="LSO304" s="49"/>
      <c r="LSP304" s="49"/>
      <c r="LSQ304" s="49"/>
      <c r="LTI304" s="49"/>
      <c r="LTJ304" s="49"/>
      <c r="LTM304" s="49"/>
      <c r="LTP304" s="49"/>
      <c r="LTR304" s="49"/>
      <c r="LTT304" s="49"/>
      <c r="LTW304" s="49"/>
      <c r="LTZ304" s="49"/>
      <c r="LUC304" s="49"/>
      <c r="LUF304" s="49"/>
      <c r="LUI304" s="49"/>
      <c r="LUL304" s="49"/>
      <c r="LUO304" s="49"/>
      <c r="LUR304" s="49"/>
      <c r="LUT304" s="49"/>
      <c r="LVG304" s="49"/>
      <c r="LVH304" s="49"/>
      <c r="LVI304" s="49"/>
      <c r="LVJ304" s="49"/>
      <c r="LVK304" s="49"/>
      <c r="LVL304" s="49"/>
      <c r="LVM304" s="49"/>
      <c r="LVN304" s="49"/>
      <c r="LVO304" s="49"/>
      <c r="LVP304" s="49"/>
      <c r="LVQ304" s="49"/>
      <c r="LVR304" s="49"/>
      <c r="LVS304" s="49"/>
      <c r="LVT304" s="49"/>
      <c r="LVU304" s="49"/>
      <c r="LVV304" s="49"/>
      <c r="LVW304" s="49"/>
      <c r="LVX304" s="49"/>
      <c r="LVY304" s="49"/>
      <c r="LVZ304" s="49"/>
      <c r="LWA304" s="49"/>
      <c r="LWB304" s="49"/>
      <c r="LWC304" s="49"/>
      <c r="LWD304" s="49"/>
      <c r="LWE304" s="49"/>
      <c r="LWF304" s="49"/>
      <c r="LWG304" s="49"/>
      <c r="LWH304" s="49"/>
      <c r="LWI304" s="49"/>
      <c r="LWJ304" s="49"/>
      <c r="LWK304" s="49"/>
      <c r="LWL304" s="49"/>
      <c r="LWM304" s="49"/>
      <c r="LWN304" s="49"/>
      <c r="LWO304" s="49"/>
      <c r="LWP304" s="49"/>
      <c r="LWQ304" s="49"/>
      <c r="LWR304" s="49"/>
      <c r="LWS304" s="49"/>
      <c r="LWT304" s="49"/>
      <c r="LWW304" s="49"/>
      <c r="LWZ304" s="49"/>
      <c r="LXC304" s="49"/>
      <c r="LXF304" s="49"/>
      <c r="LXI304" s="49"/>
      <c r="LXL304" s="49"/>
      <c r="LXU304" s="49"/>
      <c r="LXX304" s="49"/>
      <c r="LYA304" s="49"/>
      <c r="LYD304" s="49"/>
      <c r="LYM304" s="49"/>
      <c r="LYS304" s="49"/>
      <c r="LYV304" s="49"/>
      <c r="LYY304" s="49"/>
      <c r="LZB304" s="49"/>
      <c r="LZH304" s="49"/>
      <c r="LZK304" s="49"/>
      <c r="LZQ304" s="49"/>
      <c r="LZS304" s="49"/>
      <c r="LZT304" s="49"/>
      <c r="LZV304" s="49"/>
      <c r="MAM304" s="49"/>
      <c r="MAR304" s="49"/>
      <c r="MAX304" s="49"/>
      <c r="MBA304" s="49"/>
      <c r="MBD304" s="49"/>
      <c r="MBL304" s="49"/>
      <c r="MCH304" s="49"/>
      <c r="MCI304" s="49"/>
      <c r="MCJ304" s="49"/>
      <c r="MCK304" s="49"/>
      <c r="MCL304" s="49"/>
      <c r="MCM304" s="49"/>
      <c r="MDE304" s="49"/>
      <c r="MDF304" s="49"/>
      <c r="MDI304" s="49"/>
      <c r="MDL304" s="49"/>
      <c r="MDN304" s="49"/>
      <c r="MDP304" s="49"/>
      <c r="MDS304" s="49"/>
      <c r="MDV304" s="49"/>
      <c r="MDY304" s="49"/>
      <c r="MEB304" s="49"/>
      <c r="MEE304" s="49"/>
      <c r="MEH304" s="49"/>
      <c r="MEK304" s="49"/>
      <c r="MEN304" s="49"/>
      <c r="MEP304" s="49"/>
      <c r="MFC304" s="49"/>
      <c r="MFD304" s="49"/>
      <c r="MFE304" s="49"/>
      <c r="MFF304" s="49"/>
      <c r="MFG304" s="49"/>
      <c r="MFH304" s="49"/>
      <c r="MFI304" s="49"/>
      <c r="MFJ304" s="49"/>
      <c r="MFK304" s="49"/>
      <c r="MFL304" s="49"/>
      <c r="MFM304" s="49"/>
      <c r="MFN304" s="49"/>
      <c r="MFO304" s="49"/>
      <c r="MFP304" s="49"/>
      <c r="MFQ304" s="49"/>
      <c r="MFR304" s="49"/>
      <c r="MFS304" s="49"/>
      <c r="MFT304" s="49"/>
      <c r="MFU304" s="49"/>
      <c r="MFV304" s="49"/>
      <c r="MFW304" s="49"/>
      <c r="MFX304" s="49"/>
      <c r="MFY304" s="49"/>
      <c r="MFZ304" s="49"/>
      <c r="MGA304" s="49"/>
      <c r="MGB304" s="49"/>
      <c r="MGC304" s="49"/>
      <c r="MGD304" s="49"/>
      <c r="MGE304" s="49"/>
      <c r="MGF304" s="49"/>
      <c r="MGG304" s="49"/>
      <c r="MGH304" s="49"/>
      <c r="MGI304" s="49"/>
      <c r="MGJ304" s="49"/>
      <c r="MGK304" s="49"/>
      <c r="MGL304" s="49"/>
      <c r="MGM304" s="49"/>
      <c r="MGN304" s="49"/>
      <c r="MGO304" s="49"/>
      <c r="MGP304" s="49"/>
      <c r="MGS304" s="49"/>
      <c r="MGV304" s="49"/>
      <c r="MGY304" s="49"/>
      <c r="MHB304" s="49"/>
      <c r="MHE304" s="49"/>
      <c r="MHH304" s="49"/>
      <c r="MHQ304" s="49"/>
      <c r="MHT304" s="49"/>
      <c r="MHW304" s="49"/>
      <c r="MHZ304" s="49"/>
      <c r="MII304" s="49"/>
      <c r="MIO304" s="49"/>
      <c r="MIR304" s="49"/>
      <c r="MIU304" s="49"/>
      <c r="MIX304" s="49"/>
      <c r="MJD304" s="49"/>
      <c r="MJG304" s="49"/>
      <c r="MJM304" s="49"/>
      <c r="MJO304" s="49"/>
      <c r="MJP304" s="49"/>
      <c r="MJR304" s="49"/>
      <c r="MKI304" s="49"/>
      <c r="MKN304" s="49"/>
      <c r="MKT304" s="49"/>
      <c r="MKW304" s="49"/>
      <c r="MKZ304" s="49"/>
      <c r="MLH304" s="49"/>
      <c r="MMD304" s="49"/>
      <c r="MME304" s="49"/>
      <c r="MMF304" s="49"/>
      <c r="MMG304" s="49"/>
      <c r="MMH304" s="49"/>
      <c r="MMI304" s="49"/>
      <c r="MNA304" s="49"/>
      <c r="MNB304" s="49"/>
      <c r="MNE304" s="49"/>
      <c r="MNH304" s="49"/>
      <c r="MNJ304" s="49"/>
      <c r="MNL304" s="49"/>
      <c r="MNO304" s="49"/>
      <c r="MNR304" s="49"/>
      <c r="MNU304" s="49"/>
      <c r="MNX304" s="49"/>
      <c r="MOA304" s="49"/>
      <c r="MOD304" s="49"/>
      <c r="MOG304" s="49"/>
      <c r="MOJ304" s="49"/>
      <c r="MOL304" s="49"/>
      <c r="MOY304" s="49"/>
      <c r="MOZ304" s="49"/>
      <c r="MPA304" s="49"/>
      <c r="MPB304" s="49"/>
      <c r="MPC304" s="49"/>
      <c r="MPD304" s="49"/>
      <c r="MPE304" s="49"/>
      <c r="MPF304" s="49"/>
      <c r="MPG304" s="49"/>
      <c r="MPH304" s="49"/>
      <c r="MPI304" s="49"/>
      <c r="MPJ304" s="49"/>
      <c r="MPK304" s="49"/>
      <c r="MPL304" s="49"/>
      <c r="MPM304" s="49"/>
      <c r="MPN304" s="49"/>
      <c r="MPO304" s="49"/>
      <c r="MPP304" s="49"/>
      <c r="MPQ304" s="49"/>
      <c r="MPR304" s="49"/>
      <c r="MPS304" s="49"/>
      <c r="MPT304" s="49"/>
      <c r="MPU304" s="49"/>
      <c r="MPV304" s="49"/>
      <c r="MPW304" s="49"/>
      <c r="MPX304" s="49"/>
      <c r="MPY304" s="49"/>
      <c r="MPZ304" s="49"/>
      <c r="MQA304" s="49"/>
      <c r="MQB304" s="49"/>
      <c r="MQC304" s="49"/>
      <c r="MQD304" s="49"/>
      <c r="MQE304" s="49"/>
      <c r="MQF304" s="49"/>
      <c r="MQG304" s="49"/>
      <c r="MQH304" s="49"/>
      <c r="MQI304" s="49"/>
      <c r="MQJ304" s="49"/>
      <c r="MQK304" s="49"/>
      <c r="MQL304" s="49"/>
      <c r="MQO304" s="49"/>
      <c r="MQR304" s="49"/>
      <c r="MQU304" s="49"/>
      <c r="MQX304" s="49"/>
      <c r="MRA304" s="49"/>
      <c r="MRD304" s="49"/>
      <c r="MRM304" s="49"/>
      <c r="MRP304" s="49"/>
      <c r="MRS304" s="49"/>
      <c r="MRV304" s="49"/>
      <c r="MSE304" s="49"/>
      <c r="MSK304" s="49"/>
      <c r="MSN304" s="49"/>
      <c r="MSQ304" s="49"/>
      <c r="MST304" s="49"/>
      <c r="MSZ304" s="49"/>
      <c r="MTC304" s="49"/>
      <c r="MTI304" s="49"/>
      <c r="MTK304" s="49"/>
      <c r="MTL304" s="49"/>
      <c r="MTN304" s="49"/>
      <c r="MUE304" s="49"/>
      <c r="MUJ304" s="49"/>
      <c r="MUP304" s="49"/>
      <c r="MUS304" s="49"/>
      <c r="MUV304" s="49"/>
      <c r="MVD304" s="49"/>
      <c r="MVZ304" s="49"/>
      <c r="MWA304" s="49"/>
      <c r="MWB304" s="49"/>
      <c r="MWC304" s="49"/>
      <c r="MWD304" s="49"/>
      <c r="MWE304" s="49"/>
      <c r="MWW304" s="49"/>
      <c r="MWX304" s="49"/>
      <c r="MXA304" s="49"/>
      <c r="MXD304" s="49"/>
      <c r="MXF304" s="49"/>
      <c r="MXH304" s="49"/>
      <c r="MXK304" s="49"/>
      <c r="MXN304" s="49"/>
      <c r="MXQ304" s="49"/>
      <c r="MXT304" s="49"/>
      <c r="MXW304" s="49"/>
      <c r="MXZ304" s="49"/>
      <c r="MYC304" s="49"/>
      <c r="MYF304" s="49"/>
      <c r="MYH304" s="49"/>
      <c r="MYU304" s="49"/>
      <c r="MYV304" s="49"/>
      <c r="MYW304" s="49"/>
      <c r="MYX304" s="49"/>
      <c r="MYY304" s="49"/>
      <c r="MYZ304" s="49"/>
      <c r="MZA304" s="49"/>
      <c r="MZB304" s="49"/>
      <c r="MZC304" s="49"/>
      <c r="MZD304" s="49"/>
      <c r="MZE304" s="49"/>
      <c r="MZF304" s="49"/>
      <c r="MZG304" s="49"/>
      <c r="MZH304" s="49"/>
      <c r="MZI304" s="49"/>
      <c r="MZJ304" s="49"/>
      <c r="MZK304" s="49"/>
      <c r="MZL304" s="49"/>
      <c r="MZM304" s="49"/>
      <c r="MZN304" s="49"/>
      <c r="MZO304" s="49"/>
      <c r="MZP304" s="49"/>
      <c r="MZQ304" s="49"/>
      <c r="MZR304" s="49"/>
      <c r="MZS304" s="49"/>
      <c r="MZT304" s="49"/>
      <c r="MZU304" s="49"/>
      <c r="MZV304" s="49"/>
      <c r="MZW304" s="49"/>
      <c r="MZX304" s="49"/>
      <c r="MZY304" s="49"/>
      <c r="MZZ304" s="49"/>
      <c r="NAA304" s="49"/>
      <c r="NAB304" s="49"/>
      <c r="NAC304" s="49"/>
      <c r="NAD304" s="49"/>
      <c r="NAE304" s="49"/>
      <c r="NAF304" s="49"/>
      <c r="NAG304" s="49"/>
      <c r="NAH304" s="49"/>
      <c r="NAK304" s="49"/>
      <c r="NAN304" s="49"/>
      <c r="NAQ304" s="49"/>
      <c r="NAT304" s="49"/>
      <c r="NAW304" s="49"/>
      <c r="NAZ304" s="49"/>
      <c r="NBI304" s="49"/>
      <c r="NBL304" s="49"/>
      <c r="NBO304" s="49"/>
      <c r="NBR304" s="49"/>
      <c r="NCA304" s="49"/>
      <c r="NCG304" s="49"/>
      <c r="NCJ304" s="49"/>
      <c r="NCM304" s="49"/>
      <c r="NCP304" s="49"/>
      <c r="NCV304" s="49"/>
      <c r="NCY304" s="49"/>
      <c r="NDE304" s="49"/>
      <c r="NDG304" s="49"/>
      <c r="NDH304" s="49"/>
      <c r="NDJ304" s="49"/>
      <c r="NEA304" s="49"/>
      <c r="NEF304" s="49"/>
      <c r="NEL304" s="49"/>
      <c r="NEO304" s="49"/>
      <c r="NER304" s="49"/>
      <c r="NEZ304" s="49"/>
      <c r="NFV304" s="49"/>
      <c r="NFW304" s="49"/>
      <c r="NFX304" s="49"/>
      <c r="NFY304" s="49"/>
      <c r="NFZ304" s="49"/>
      <c r="NGA304" s="49"/>
      <c r="NGS304" s="49"/>
      <c r="NGT304" s="49"/>
      <c r="NGW304" s="49"/>
      <c r="NGZ304" s="49"/>
      <c r="NHB304" s="49"/>
      <c r="NHD304" s="49"/>
      <c r="NHG304" s="49"/>
      <c r="NHJ304" s="49"/>
      <c r="NHM304" s="49"/>
      <c r="NHP304" s="49"/>
      <c r="NHS304" s="49"/>
      <c r="NHV304" s="49"/>
      <c r="NHY304" s="49"/>
      <c r="NIB304" s="49"/>
      <c r="NID304" s="49"/>
      <c r="NIQ304" s="49"/>
      <c r="NIR304" s="49"/>
      <c r="NIS304" s="49"/>
      <c r="NIT304" s="49"/>
      <c r="NIU304" s="49"/>
      <c r="NIV304" s="49"/>
      <c r="NIW304" s="49"/>
      <c r="NIX304" s="49"/>
      <c r="NIY304" s="49"/>
      <c r="NIZ304" s="49"/>
      <c r="NJA304" s="49"/>
      <c r="NJB304" s="49"/>
      <c r="NJC304" s="49"/>
      <c r="NJD304" s="49"/>
      <c r="NJE304" s="49"/>
      <c r="NJF304" s="49"/>
      <c r="NJG304" s="49"/>
      <c r="NJH304" s="49"/>
      <c r="NJI304" s="49"/>
      <c r="NJJ304" s="49"/>
      <c r="NJK304" s="49"/>
      <c r="NJL304" s="49"/>
      <c r="NJM304" s="49"/>
      <c r="NJN304" s="49"/>
      <c r="NJO304" s="49"/>
      <c r="NJP304" s="49"/>
      <c r="NJQ304" s="49"/>
      <c r="NJR304" s="49"/>
      <c r="NJS304" s="49"/>
      <c r="NJT304" s="49"/>
      <c r="NJU304" s="49"/>
      <c r="NJV304" s="49"/>
      <c r="NJW304" s="49"/>
      <c r="NJX304" s="49"/>
      <c r="NJY304" s="49"/>
      <c r="NJZ304" s="49"/>
      <c r="NKA304" s="49"/>
      <c r="NKB304" s="49"/>
      <c r="NKC304" s="49"/>
      <c r="NKD304" s="49"/>
      <c r="NKG304" s="49"/>
      <c r="NKJ304" s="49"/>
      <c r="NKM304" s="49"/>
      <c r="NKP304" s="49"/>
      <c r="NKS304" s="49"/>
      <c r="NKV304" s="49"/>
      <c r="NLE304" s="49"/>
      <c r="NLH304" s="49"/>
      <c r="NLK304" s="49"/>
      <c r="NLN304" s="49"/>
      <c r="NLW304" s="49"/>
      <c r="NMC304" s="49"/>
      <c r="NMF304" s="49"/>
      <c r="NMI304" s="49"/>
      <c r="NML304" s="49"/>
      <c r="NMR304" s="49"/>
      <c r="NMU304" s="49"/>
      <c r="NNA304" s="49"/>
      <c r="NNC304" s="49"/>
      <c r="NND304" s="49"/>
      <c r="NNF304" s="49"/>
      <c r="NNW304" s="49"/>
      <c r="NOB304" s="49"/>
      <c r="NOH304" s="49"/>
      <c r="NOK304" s="49"/>
      <c r="NON304" s="49"/>
      <c r="NOV304" s="49"/>
      <c r="NPR304" s="49"/>
      <c r="NPS304" s="49"/>
      <c r="NPT304" s="49"/>
      <c r="NPU304" s="49"/>
      <c r="NPV304" s="49"/>
      <c r="NPW304" s="49"/>
      <c r="NQO304" s="49"/>
      <c r="NQP304" s="49"/>
      <c r="NQS304" s="49"/>
      <c r="NQV304" s="49"/>
      <c r="NQX304" s="49"/>
      <c r="NQZ304" s="49"/>
      <c r="NRC304" s="49"/>
      <c r="NRF304" s="49"/>
      <c r="NRI304" s="49"/>
      <c r="NRL304" s="49"/>
      <c r="NRO304" s="49"/>
      <c r="NRR304" s="49"/>
      <c r="NRU304" s="49"/>
      <c r="NRX304" s="49"/>
      <c r="NRZ304" s="49"/>
      <c r="NSM304" s="49"/>
      <c r="NSN304" s="49"/>
      <c r="NSO304" s="49"/>
      <c r="NSP304" s="49"/>
      <c r="NSQ304" s="49"/>
      <c r="NSR304" s="49"/>
      <c r="NSS304" s="49"/>
      <c r="NST304" s="49"/>
      <c r="NSU304" s="49"/>
      <c r="NSV304" s="49"/>
      <c r="NSW304" s="49"/>
      <c r="NSX304" s="49"/>
      <c r="NSY304" s="49"/>
      <c r="NSZ304" s="49"/>
      <c r="NTA304" s="49"/>
      <c r="NTB304" s="49"/>
      <c r="NTC304" s="49"/>
      <c r="NTD304" s="49"/>
      <c r="NTE304" s="49"/>
      <c r="NTF304" s="49"/>
      <c r="NTG304" s="49"/>
      <c r="NTH304" s="49"/>
      <c r="NTI304" s="49"/>
      <c r="NTJ304" s="49"/>
      <c r="NTK304" s="49"/>
      <c r="NTL304" s="49"/>
      <c r="NTM304" s="49"/>
      <c r="NTN304" s="49"/>
      <c r="NTO304" s="49"/>
      <c r="NTP304" s="49"/>
      <c r="NTQ304" s="49"/>
      <c r="NTR304" s="49"/>
      <c r="NTS304" s="49"/>
      <c r="NTT304" s="49"/>
      <c r="NTU304" s="49"/>
      <c r="NTV304" s="49"/>
      <c r="NTW304" s="49"/>
      <c r="NTX304" s="49"/>
      <c r="NTY304" s="49"/>
      <c r="NTZ304" s="49"/>
      <c r="NUC304" s="49"/>
      <c r="NUF304" s="49"/>
      <c r="NUI304" s="49"/>
      <c r="NUL304" s="49"/>
      <c r="NUO304" s="49"/>
      <c r="NUR304" s="49"/>
      <c r="NVA304" s="49"/>
      <c r="NVD304" s="49"/>
      <c r="NVG304" s="49"/>
      <c r="NVJ304" s="49"/>
      <c r="NVS304" s="49"/>
      <c r="NVY304" s="49"/>
      <c r="NWB304" s="49"/>
      <c r="NWE304" s="49"/>
      <c r="NWH304" s="49"/>
      <c r="NWN304" s="49"/>
      <c r="NWQ304" s="49"/>
      <c r="NWW304" s="49"/>
      <c r="NWY304" s="49"/>
      <c r="NWZ304" s="49"/>
      <c r="NXB304" s="49"/>
      <c r="NXS304" s="49"/>
      <c r="NXX304" s="49"/>
      <c r="NYD304" s="49"/>
      <c r="NYG304" s="49"/>
      <c r="NYJ304" s="49"/>
      <c r="NYR304" s="49"/>
      <c r="NZN304" s="49"/>
      <c r="NZO304" s="49"/>
      <c r="NZP304" s="49"/>
      <c r="NZQ304" s="49"/>
      <c r="NZR304" s="49"/>
      <c r="NZS304" s="49"/>
      <c r="OAK304" s="49"/>
      <c r="OAL304" s="49"/>
      <c r="OAO304" s="49"/>
      <c r="OAR304" s="49"/>
      <c r="OAT304" s="49"/>
      <c r="OAV304" s="49"/>
      <c r="OAY304" s="49"/>
      <c r="OBB304" s="49"/>
      <c r="OBE304" s="49"/>
      <c r="OBH304" s="49"/>
      <c r="OBK304" s="49"/>
      <c r="OBN304" s="49"/>
      <c r="OBQ304" s="49"/>
      <c r="OBT304" s="49"/>
      <c r="OBV304" s="49"/>
      <c r="OCI304" s="49"/>
      <c r="OCJ304" s="49"/>
      <c r="OCK304" s="49"/>
      <c r="OCL304" s="49"/>
      <c r="OCM304" s="49"/>
      <c r="OCN304" s="49"/>
      <c r="OCO304" s="49"/>
      <c r="OCP304" s="49"/>
      <c r="OCQ304" s="49"/>
      <c r="OCR304" s="49"/>
      <c r="OCS304" s="49"/>
      <c r="OCT304" s="49"/>
      <c r="OCU304" s="49"/>
      <c r="OCV304" s="49"/>
      <c r="OCW304" s="49"/>
      <c r="OCX304" s="49"/>
      <c r="OCY304" s="49"/>
      <c r="OCZ304" s="49"/>
      <c r="ODA304" s="49"/>
      <c r="ODB304" s="49"/>
      <c r="ODC304" s="49"/>
      <c r="ODD304" s="49"/>
      <c r="ODE304" s="49"/>
      <c r="ODF304" s="49"/>
      <c r="ODG304" s="49"/>
      <c r="ODH304" s="49"/>
      <c r="ODI304" s="49"/>
      <c r="ODJ304" s="49"/>
      <c r="ODK304" s="49"/>
      <c r="ODL304" s="49"/>
      <c r="ODM304" s="49"/>
      <c r="ODN304" s="49"/>
      <c r="ODO304" s="49"/>
      <c r="ODP304" s="49"/>
      <c r="ODQ304" s="49"/>
      <c r="ODR304" s="49"/>
      <c r="ODS304" s="49"/>
      <c r="ODT304" s="49"/>
      <c r="ODU304" s="49"/>
      <c r="ODV304" s="49"/>
      <c r="ODY304" s="49"/>
      <c r="OEB304" s="49"/>
      <c r="OEE304" s="49"/>
      <c r="OEH304" s="49"/>
      <c r="OEK304" s="49"/>
      <c r="OEN304" s="49"/>
      <c r="OEW304" s="49"/>
      <c r="OEZ304" s="49"/>
      <c r="OFC304" s="49"/>
      <c r="OFF304" s="49"/>
      <c r="OFO304" s="49"/>
      <c r="OFU304" s="49"/>
      <c r="OFX304" s="49"/>
      <c r="OGA304" s="49"/>
      <c r="OGD304" s="49"/>
      <c r="OGJ304" s="49"/>
      <c r="OGM304" s="49"/>
      <c r="OGS304" s="49"/>
      <c r="OGU304" s="49"/>
      <c r="OGV304" s="49"/>
      <c r="OGX304" s="49"/>
      <c r="OHO304" s="49"/>
      <c r="OHT304" s="49"/>
      <c r="OHZ304" s="49"/>
      <c r="OIC304" s="49"/>
      <c r="OIF304" s="49"/>
      <c r="OIN304" s="49"/>
      <c r="OJJ304" s="49"/>
      <c r="OJK304" s="49"/>
      <c r="OJL304" s="49"/>
      <c r="OJM304" s="49"/>
      <c r="OJN304" s="49"/>
      <c r="OJO304" s="49"/>
      <c r="OKG304" s="49"/>
      <c r="OKH304" s="49"/>
      <c r="OKK304" s="49"/>
      <c r="OKN304" s="49"/>
      <c r="OKP304" s="49"/>
      <c r="OKR304" s="49"/>
      <c r="OKU304" s="49"/>
      <c r="OKX304" s="49"/>
      <c r="OLA304" s="49"/>
      <c r="OLD304" s="49"/>
      <c r="OLG304" s="49"/>
      <c r="OLJ304" s="49"/>
      <c r="OLM304" s="49"/>
      <c r="OLP304" s="49"/>
      <c r="OLR304" s="49"/>
      <c r="OME304" s="49"/>
      <c r="OMF304" s="49"/>
      <c r="OMG304" s="49"/>
      <c r="OMH304" s="49"/>
      <c r="OMI304" s="49"/>
      <c r="OMJ304" s="49"/>
      <c r="OMK304" s="49"/>
      <c r="OML304" s="49"/>
      <c r="OMM304" s="49"/>
      <c r="OMN304" s="49"/>
      <c r="OMO304" s="49"/>
      <c r="OMP304" s="49"/>
      <c r="OMQ304" s="49"/>
      <c r="OMR304" s="49"/>
      <c r="OMS304" s="49"/>
      <c r="OMT304" s="49"/>
      <c r="OMU304" s="49"/>
      <c r="OMV304" s="49"/>
      <c r="OMW304" s="49"/>
      <c r="OMX304" s="49"/>
      <c r="OMY304" s="49"/>
      <c r="OMZ304" s="49"/>
      <c r="ONA304" s="49"/>
      <c r="ONB304" s="49"/>
      <c r="ONC304" s="49"/>
      <c r="OND304" s="49"/>
      <c r="ONE304" s="49"/>
      <c r="ONF304" s="49"/>
      <c r="ONG304" s="49"/>
      <c r="ONH304" s="49"/>
      <c r="ONI304" s="49"/>
      <c r="ONJ304" s="49"/>
      <c r="ONK304" s="49"/>
      <c r="ONL304" s="49"/>
      <c r="ONM304" s="49"/>
      <c r="ONN304" s="49"/>
      <c r="ONO304" s="49"/>
      <c r="ONP304" s="49"/>
      <c r="ONQ304" s="49"/>
      <c r="ONR304" s="49"/>
      <c r="ONU304" s="49"/>
      <c r="ONX304" s="49"/>
      <c r="OOA304" s="49"/>
      <c r="OOD304" s="49"/>
      <c r="OOG304" s="49"/>
      <c r="OOJ304" s="49"/>
      <c r="OOS304" s="49"/>
      <c r="OOV304" s="49"/>
      <c r="OOY304" s="49"/>
      <c r="OPB304" s="49"/>
      <c r="OPK304" s="49"/>
      <c r="OPQ304" s="49"/>
      <c r="OPT304" s="49"/>
      <c r="OPW304" s="49"/>
      <c r="OPZ304" s="49"/>
      <c r="OQF304" s="49"/>
      <c r="OQI304" s="49"/>
      <c r="OQO304" s="49"/>
      <c r="OQQ304" s="49"/>
      <c r="OQR304" s="49"/>
      <c r="OQT304" s="49"/>
      <c r="ORK304" s="49"/>
      <c r="ORP304" s="49"/>
      <c r="ORV304" s="49"/>
      <c r="ORY304" s="49"/>
      <c r="OSB304" s="49"/>
      <c r="OSJ304" s="49"/>
      <c r="OTF304" s="49"/>
      <c r="OTG304" s="49"/>
      <c r="OTH304" s="49"/>
      <c r="OTI304" s="49"/>
      <c r="OTJ304" s="49"/>
      <c r="OTK304" s="49"/>
      <c r="OUC304" s="49"/>
      <c r="OUD304" s="49"/>
      <c r="OUG304" s="49"/>
      <c r="OUJ304" s="49"/>
      <c r="OUL304" s="49"/>
      <c r="OUN304" s="49"/>
      <c r="OUQ304" s="49"/>
      <c r="OUT304" s="49"/>
      <c r="OUW304" s="49"/>
      <c r="OUZ304" s="49"/>
      <c r="OVC304" s="49"/>
      <c r="OVF304" s="49"/>
      <c r="OVI304" s="49"/>
      <c r="OVL304" s="49"/>
      <c r="OVN304" s="49"/>
      <c r="OWA304" s="49"/>
      <c r="OWB304" s="49"/>
      <c r="OWC304" s="49"/>
      <c r="OWD304" s="49"/>
      <c r="OWE304" s="49"/>
      <c r="OWF304" s="49"/>
      <c r="OWG304" s="49"/>
      <c r="OWH304" s="49"/>
      <c r="OWI304" s="49"/>
      <c r="OWJ304" s="49"/>
      <c r="OWK304" s="49"/>
      <c r="OWL304" s="49"/>
      <c r="OWM304" s="49"/>
      <c r="OWN304" s="49"/>
      <c r="OWO304" s="49"/>
      <c r="OWP304" s="49"/>
      <c r="OWQ304" s="49"/>
      <c r="OWR304" s="49"/>
      <c r="OWS304" s="49"/>
      <c r="OWT304" s="49"/>
      <c r="OWU304" s="49"/>
      <c r="OWV304" s="49"/>
      <c r="OWW304" s="49"/>
      <c r="OWX304" s="49"/>
      <c r="OWY304" s="49"/>
      <c r="OWZ304" s="49"/>
      <c r="OXA304" s="49"/>
      <c r="OXB304" s="49"/>
      <c r="OXC304" s="49"/>
      <c r="OXD304" s="49"/>
      <c r="OXE304" s="49"/>
      <c r="OXF304" s="49"/>
      <c r="OXG304" s="49"/>
      <c r="OXH304" s="49"/>
      <c r="OXI304" s="49"/>
      <c r="OXJ304" s="49"/>
      <c r="OXK304" s="49"/>
      <c r="OXL304" s="49"/>
      <c r="OXM304" s="49"/>
      <c r="OXN304" s="49"/>
      <c r="OXQ304" s="49"/>
      <c r="OXT304" s="49"/>
      <c r="OXW304" s="49"/>
      <c r="OXZ304" s="49"/>
      <c r="OYC304" s="49"/>
      <c r="OYF304" s="49"/>
      <c r="OYO304" s="49"/>
      <c r="OYR304" s="49"/>
      <c r="OYU304" s="49"/>
      <c r="OYX304" s="49"/>
      <c r="OZG304" s="49"/>
      <c r="OZM304" s="49"/>
      <c r="OZP304" s="49"/>
      <c r="OZS304" s="49"/>
      <c r="OZV304" s="49"/>
      <c r="PAB304" s="49"/>
      <c r="PAE304" s="49"/>
      <c r="PAK304" s="49"/>
      <c r="PAM304" s="49"/>
      <c r="PAN304" s="49"/>
      <c r="PAP304" s="49"/>
      <c r="PBG304" s="49"/>
      <c r="PBL304" s="49"/>
      <c r="PBR304" s="49"/>
      <c r="PBU304" s="49"/>
      <c r="PBX304" s="49"/>
      <c r="PCF304" s="49"/>
      <c r="PDB304" s="49"/>
      <c r="PDC304" s="49"/>
      <c r="PDD304" s="49"/>
      <c r="PDE304" s="49"/>
      <c r="PDF304" s="49"/>
      <c r="PDG304" s="49"/>
      <c r="PDY304" s="49"/>
      <c r="PDZ304" s="49"/>
      <c r="PEC304" s="49"/>
      <c r="PEF304" s="49"/>
      <c r="PEH304" s="49"/>
      <c r="PEJ304" s="49"/>
      <c r="PEM304" s="49"/>
      <c r="PEP304" s="49"/>
      <c r="PES304" s="49"/>
      <c r="PEV304" s="49"/>
      <c r="PEY304" s="49"/>
      <c r="PFB304" s="49"/>
      <c r="PFE304" s="49"/>
      <c r="PFH304" s="49"/>
      <c r="PFJ304" s="49"/>
      <c r="PFW304" s="49"/>
      <c r="PFX304" s="49"/>
      <c r="PFY304" s="49"/>
      <c r="PFZ304" s="49"/>
      <c r="PGA304" s="49"/>
      <c r="PGB304" s="49"/>
      <c r="PGC304" s="49"/>
      <c r="PGD304" s="49"/>
      <c r="PGE304" s="49"/>
      <c r="PGF304" s="49"/>
      <c r="PGG304" s="49"/>
      <c r="PGH304" s="49"/>
      <c r="PGI304" s="49"/>
      <c r="PGJ304" s="49"/>
      <c r="PGK304" s="49"/>
      <c r="PGL304" s="49"/>
      <c r="PGM304" s="49"/>
      <c r="PGN304" s="49"/>
      <c r="PGO304" s="49"/>
      <c r="PGP304" s="49"/>
      <c r="PGQ304" s="49"/>
      <c r="PGR304" s="49"/>
      <c r="PGS304" s="49"/>
      <c r="PGT304" s="49"/>
      <c r="PGU304" s="49"/>
      <c r="PGV304" s="49"/>
      <c r="PGW304" s="49"/>
      <c r="PGX304" s="49"/>
      <c r="PGY304" s="49"/>
      <c r="PGZ304" s="49"/>
      <c r="PHA304" s="49"/>
      <c r="PHB304" s="49"/>
      <c r="PHC304" s="49"/>
      <c r="PHD304" s="49"/>
      <c r="PHE304" s="49"/>
      <c r="PHF304" s="49"/>
      <c r="PHG304" s="49"/>
      <c r="PHH304" s="49"/>
      <c r="PHI304" s="49"/>
      <c r="PHJ304" s="49"/>
      <c r="PHM304" s="49"/>
      <c r="PHP304" s="49"/>
      <c r="PHS304" s="49"/>
      <c r="PHV304" s="49"/>
      <c r="PHY304" s="49"/>
      <c r="PIB304" s="49"/>
      <c r="PIK304" s="49"/>
      <c r="PIN304" s="49"/>
      <c r="PIQ304" s="49"/>
      <c r="PIT304" s="49"/>
      <c r="PJC304" s="49"/>
      <c r="PJI304" s="49"/>
      <c r="PJL304" s="49"/>
      <c r="PJO304" s="49"/>
      <c r="PJR304" s="49"/>
      <c r="PJX304" s="49"/>
      <c r="PKA304" s="49"/>
      <c r="PKG304" s="49"/>
      <c r="PKI304" s="49"/>
      <c r="PKJ304" s="49"/>
      <c r="PKL304" s="49"/>
      <c r="PLC304" s="49"/>
      <c r="PLH304" s="49"/>
      <c r="PLN304" s="49"/>
      <c r="PLQ304" s="49"/>
      <c r="PLT304" s="49"/>
      <c r="PMB304" s="49"/>
      <c r="PMX304" s="49"/>
      <c r="PMY304" s="49"/>
      <c r="PMZ304" s="49"/>
      <c r="PNA304" s="49"/>
      <c r="PNB304" s="49"/>
      <c r="PNC304" s="49"/>
      <c r="PNU304" s="49"/>
      <c r="PNV304" s="49"/>
      <c r="PNY304" s="49"/>
      <c r="POB304" s="49"/>
      <c r="POD304" s="49"/>
      <c r="POF304" s="49"/>
      <c r="POI304" s="49"/>
      <c r="POL304" s="49"/>
      <c r="POO304" s="49"/>
      <c r="POR304" s="49"/>
      <c r="POU304" s="49"/>
      <c r="POX304" s="49"/>
      <c r="PPA304" s="49"/>
      <c r="PPD304" s="49"/>
      <c r="PPF304" s="49"/>
      <c r="PPS304" s="49"/>
      <c r="PPT304" s="49"/>
      <c r="PPU304" s="49"/>
      <c r="PPV304" s="49"/>
      <c r="PPW304" s="49"/>
      <c r="PPX304" s="49"/>
      <c r="PPY304" s="49"/>
      <c r="PPZ304" s="49"/>
      <c r="PQA304" s="49"/>
      <c r="PQB304" s="49"/>
      <c r="PQC304" s="49"/>
      <c r="PQD304" s="49"/>
      <c r="PQE304" s="49"/>
      <c r="PQF304" s="49"/>
      <c r="PQG304" s="49"/>
      <c r="PQH304" s="49"/>
      <c r="PQI304" s="49"/>
      <c r="PQJ304" s="49"/>
      <c r="PQK304" s="49"/>
      <c r="PQL304" s="49"/>
      <c r="PQM304" s="49"/>
      <c r="PQN304" s="49"/>
      <c r="PQO304" s="49"/>
      <c r="PQP304" s="49"/>
      <c r="PQQ304" s="49"/>
      <c r="PQR304" s="49"/>
      <c r="PQS304" s="49"/>
      <c r="PQT304" s="49"/>
      <c r="PQU304" s="49"/>
      <c r="PQV304" s="49"/>
      <c r="PQW304" s="49"/>
      <c r="PQX304" s="49"/>
      <c r="PQY304" s="49"/>
      <c r="PQZ304" s="49"/>
      <c r="PRA304" s="49"/>
      <c r="PRB304" s="49"/>
      <c r="PRC304" s="49"/>
      <c r="PRD304" s="49"/>
      <c r="PRE304" s="49"/>
      <c r="PRF304" s="49"/>
      <c r="PRI304" s="49"/>
      <c r="PRL304" s="49"/>
      <c r="PRO304" s="49"/>
      <c r="PRR304" s="49"/>
      <c r="PRU304" s="49"/>
      <c r="PRX304" s="49"/>
      <c r="PSG304" s="49"/>
      <c r="PSJ304" s="49"/>
      <c r="PSM304" s="49"/>
      <c r="PSP304" s="49"/>
      <c r="PSY304" s="49"/>
      <c r="PTE304" s="49"/>
      <c r="PTH304" s="49"/>
      <c r="PTK304" s="49"/>
      <c r="PTN304" s="49"/>
      <c r="PTT304" s="49"/>
      <c r="PTW304" s="49"/>
      <c r="PUC304" s="49"/>
      <c r="PUE304" s="49"/>
      <c r="PUF304" s="49"/>
      <c r="PUH304" s="49"/>
      <c r="PUY304" s="49"/>
      <c r="PVD304" s="49"/>
      <c r="PVJ304" s="49"/>
      <c r="PVM304" s="49"/>
      <c r="PVP304" s="49"/>
      <c r="PVX304" s="49"/>
      <c r="PWT304" s="49"/>
      <c r="PWU304" s="49"/>
      <c r="PWV304" s="49"/>
      <c r="PWW304" s="49"/>
      <c r="PWX304" s="49"/>
      <c r="PWY304" s="49"/>
      <c r="PXQ304" s="49"/>
      <c r="PXR304" s="49"/>
      <c r="PXU304" s="49"/>
      <c r="PXX304" s="49"/>
      <c r="PXZ304" s="49"/>
      <c r="PYB304" s="49"/>
      <c r="PYE304" s="49"/>
      <c r="PYH304" s="49"/>
      <c r="PYK304" s="49"/>
      <c r="PYN304" s="49"/>
      <c r="PYQ304" s="49"/>
      <c r="PYT304" s="49"/>
      <c r="PYW304" s="49"/>
      <c r="PYZ304" s="49"/>
      <c r="PZB304" s="49"/>
      <c r="PZO304" s="49"/>
      <c r="PZP304" s="49"/>
      <c r="PZQ304" s="49"/>
      <c r="PZR304" s="49"/>
      <c r="PZS304" s="49"/>
      <c r="PZT304" s="49"/>
      <c r="PZU304" s="49"/>
      <c r="PZV304" s="49"/>
      <c r="PZW304" s="49"/>
      <c r="PZX304" s="49"/>
      <c r="PZY304" s="49"/>
      <c r="PZZ304" s="49"/>
      <c r="QAA304" s="49"/>
      <c r="QAB304" s="49"/>
      <c r="QAC304" s="49"/>
      <c r="QAD304" s="49"/>
      <c r="QAE304" s="49"/>
      <c r="QAF304" s="49"/>
      <c r="QAG304" s="49"/>
      <c r="QAH304" s="49"/>
      <c r="QAI304" s="49"/>
      <c r="QAJ304" s="49"/>
      <c r="QAK304" s="49"/>
      <c r="QAL304" s="49"/>
      <c r="QAM304" s="49"/>
      <c r="QAN304" s="49"/>
      <c r="QAO304" s="49"/>
      <c r="QAP304" s="49"/>
      <c r="QAQ304" s="49"/>
      <c r="QAR304" s="49"/>
      <c r="QAS304" s="49"/>
      <c r="QAT304" s="49"/>
      <c r="QAU304" s="49"/>
      <c r="QAV304" s="49"/>
      <c r="QAW304" s="49"/>
      <c r="QAX304" s="49"/>
      <c r="QAY304" s="49"/>
      <c r="QAZ304" s="49"/>
      <c r="QBA304" s="49"/>
      <c r="QBB304" s="49"/>
      <c r="QBE304" s="49"/>
      <c r="QBH304" s="49"/>
      <c r="QBK304" s="49"/>
      <c r="QBN304" s="49"/>
      <c r="QBQ304" s="49"/>
      <c r="QBT304" s="49"/>
      <c r="QCC304" s="49"/>
      <c r="QCF304" s="49"/>
      <c r="QCI304" s="49"/>
      <c r="QCL304" s="49"/>
      <c r="QCU304" s="49"/>
      <c r="QDA304" s="49"/>
      <c r="QDD304" s="49"/>
      <c r="QDG304" s="49"/>
      <c r="QDJ304" s="49"/>
      <c r="QDP304" s="49"/>
      <c r="QDS304" s="49"/>
      <c r="QDY304" s="49"/>
      <c r="QEA304" s="49"/>
      <c r="QEB304" s="49"/>
      <c r="QED304" s="49"/>
      <c r="QEU304" s="49"/>
      <c r="QEZ304" s="49"/>
      <c r="QFF304" s="49"/>
      <c r="QFI304" s="49"/>
      <c r="QFL304" s="49"/>
      <c r="QFT304" s="49"/>
      <c r="QGP304" s="49"/>
      <c r="QGQ304" s="49"/>
      <c r="QGR304" s="49"/>
      <c r="QGS304" s="49"/>
      <c r="QGT304" s="49"/>
      <c r="QGU304" s="49"/>
      <c r="QHM304" s="49"/>
      <c r="QHN304" s="49"/>
      <c r="QHQ304" s="49"/>
      <c r="QHT304" s="49"/>
      <c r="QHV304" s="49"/>
      <c r="QHX304" s="49"/>
      <c r="QIA304" s="49"/>
      <c r="QID304" s="49"/>
      <c r="QIG304" s="49"/>
      <c r="QIJ304" s="49"/>
      <c r="QIM304" s="49"/>
      <c r="QIP304" s="49"/>
      <c r="QIS304" s="49"/>
      <c r="QIV304" s="49"/>
      <c r="QIX304" s="49"/>
      <c r="QJK304" s="49"/>
      <c r="QJL304" s="49"/>
      <c r="QJM304" s="49"/>
      <c r="QJN304" s="49"/>
      <c r="QJO304" s="49"/>
      <c r="QJP304" s="49"/>
      <c r="QJQ304" s="49"/>
      <c r="QJR304" s="49"/>
      <c r="QJS304" s="49"/>
      <c r="QJT304" s="49"/>
      <c r="QJU304" s="49"/>
      <c r="QJV304" s="49"/>
      <c r="QJW304" s="49"/>
      <c r="QJX304" s="49"/>
      <c r="QJY304" s="49"/>
      <c r="QJZ304" s="49"/>
      <c r="QKA304" s="49"/>
      <c r="QKB304" s="49"/>
      <c r="QKC304" s="49"/>
      <c r="QKD304" s="49"/>
      <c r="QKE304" s="49"/>
      <c r="QKF304" s="49"/>
      <c r="QKG304" s="49"/>
      <c r="QKH304" s="49"/>
      <c r="QKI304" s="49"/>
      <c r="QKJ304" s="49"/>
      <c r="QKK304" s="49"/>
      <c r="QKL304" s="49"/>
      <c r="QKM304" s="49"/>
      <c r="QKN304" s="49"/>
      <c r="QKO304" s="49"/>
      <c r="QKP304" s="49"/>
      <c r="QKQ304" s="49"/>
      <c r="QKR304" s="49"/>
      <c r="QKS304" s="49"/>
      <c r="QKT304" s="49"/>
      <c r="QKU304" s="49"/>
      <c r="QKV304" s="49"/>
      <c r="QKW304" s="49"/>
      <c r="QKX304" s="49"/>
      <c r="QLA304" s="49"/>
      <c r="QLD304" s="49"/>
      <c r="QLG304" s="49"/>
      <c r="QLJ304" s="49"/>
      <c r="QLM304" s="49"/>
      <c r="QLP304" s="49"/>
      <c r="QLY304" s="49"/>
      <c r="QMB304" s="49"/>
      <c r="QME304" s="49"/>
      <c r="QMH304" s="49"/>
      <c r="QMQ304" s="49"/>
      <c r="QMW304" s="49"/>
      <c r="QMZ304" s="49"/>
      <c r="QNC304" s="49"/>
      <c r="QNF304" s="49"/>
      <c r="QNL304" s="49"/>
      <c r="QNO304" s="49"/>
      <c r="QNU304" s="49"/>
      <c r="QNW304" s="49"/>
      <c r="QNX304" s="49"/>
      <c r="QNZ304" s="49"/>
      <c r="QOQ304" s="49"/>
      <c r="QOV304" s="49"/>
      <c r="QPB304" s="49"/>
      <c r="QPE304" s="49"/>
      <c r="QPH304" s="49"/>
      <c r="QPP304" s="49"/>
      <c r="QQL304" s="49"/>
      <c r="QQM304" s="49"/>
      <c r="QQN304" s="49"/>
      <c r="QQO304" s="49"/>
      <c r="QQP304" s="49"/>
      <c r="QQQ304" s="49"/>
      <c r="QRI304" s="49"/>
      <c r="QRJ304" s="49"/>
      <c r="QRM304" s="49"/>
      <c r="QRP304" s="49"/>
      <c r="QRR304" s="49"/>
      <c r="QRT304" s="49"/>
      <c r="QRW304" s="49"/>
      <c r="QRZ304" s="49"/>
      <c r="QSC304" s="49"/>
      <c r="QSF304" s="49"/>
      <c r="QSI304" s="49"/>
      <c r="QSL304" s="49"/>
      <c r="QSO304" s="49"/>
      <c r="QSR304" s="49"/>
      <c r="QST304" s="49"/>
      <c r="QTG304" s="49"/>
      <c r="QTH304" s="49"/>
      <c r="QTI304" s="49"/>
      <c r="QTJ304" s="49"/>
      <c r="QTK304" s="49"/>
      <c r="QTL304" s="49"/>
      <c r="QTM304" s="49"/>
      <c r="QTN304" s="49"/>
      <c r="QTO304" s="49"/>
      <c r="QTP304" s="49"/>
      <c r="QTQ304" s="49"/>
      <c r="QTR304" s="49"/>
      <c r="QTS304" s="49"/>
      <c r="QTT304" s="49"/>
      <c r="QTU304" s="49"/>
      <c r="QTV304" s="49"/>
      <c r="QTW304" s="49"/>
      <c r="QTX304" s="49"/>
      <c r="QTY304" s="49"/>
      <c r="QTZ304" s="49"/>
      <c r="QUA304" s="49"/>
      <c r="QUB304" s="49"/>
      <c r="QUC304" s="49"/>
      <c r="QUD304" s="49"/>
      <c r="QUE304" s="49"/>
      <c r="QUF304" s="49"/>
      <c r="QUG304" s="49"/>
      <c r="QUH304" s="49"/>
      <c r="QUI304" s="49"/>
      <c r="QUJ304" s="49"/>
      <c r="QUK304" s="49"/>
      <c r="QUL304" s="49"/>
      <c r="QUM304" s="49"/>
      <c r="QUN304" s="49"/>
      <c r="QUO304" s="49"/>
      <c r="QUP304" s="49"/>
      <c r="QUQ304" s="49"/>
      <c r="QUR304" s="49"/>
      <c r="QUS304" s="49"/>
      <c r="QUT304" s="49"/>
      <c r="QUW304" s="49"/>
      <c r="QUZ304" s="49"/>
      <c r="QVC304" s="49"/>
      <c r="QVF304" s="49"/>
      <c r="QVI304" s="49"/>
      <c r="QVL304" s="49"/>
      <c r="QVU304" s="49"/>
      <c r="QVX304" s="49"/>
      <c r="QWA304" s="49"/>
      <c r="QWD304" s="49"/>
      <c r="QWM304" s="49"/>
      <c r="QWS304" s="49"/>
      <c r="QWV304" s="49"/>
      <c r="QWY304" s="49"/>
      <c r="QXB304" s="49"/>
      <c r="QXH304" s="49"/>
      <c r="QXK304" s="49"/>
      <c r="QXQ304" s="49"/>
      <c r="QXS304" s="49"/>
      <c r="QXT304" s="49"/>
      <c r="QXV304" s="49"/>
      <c r="QYM304" s="49"/>
      <c r="QYR304" s="49"/>
      <c r="QYX304" s="49"/>
      <c r="QZA304" s="49"/>
      <c r="QZD304" s="49"/>
      <c r="QZL304" s="49"/>
      <c r="RAH304" s="49"/>
      <c r="RAI304" s="49"/>
      <c r="RAJ304" s="49"/>
      <c r="RAK304" s="49"/>
      <c r="RAL304" s="49"/>
      <c r="RAM304" s="49"/>
      <c r="RBE304" s="49"/>
      <c r="RBF304" s="49"/>
      <c r="RBI304" s="49"/>
      <c r="RBL304" s="49"/>
      <c r="RBN304" s="49"/>
      <c r="RBP304" s="49"/>
      <c r="RBS304" s="49"/>
      <c r="RBV304" s="49"/>
      <c r="RBY304" s="49"/>
      <c r="RCB304" s="49"/>
      <c r="RCE304" s="49"/>
      <c r="RCH304" s="49"/>
      <c r="RCK304" s="49"/>
      <c r="RCN304" s="49"/>
      <c r="RCP304" s="49"/>
      <c r="RDC304" s="49"/>
      <c r="RDD304" s="49"/>
      <c r="RDE304" s="49"/>
      <c r="RDF304" s="49"/>
      <c r="RDG304" s="49"/>
      <c r="RDH304" s="49"/>
      <c r="RDI304" s="49"/>
      <c r="RDJ304" s="49"/>
      <c r="RDK304" s="49"/>
      <c r="RDL304" s="49"/>
      <c r="RDM304" s="49"/>
      <c r="RDN304" s="49"/>
      <c r="RDO304" s="49"/>
      <c r="RDP304" s="49"/>
      <c r="RDQ304" s="49"/>
      <c r="RDR304" s="49"/>
      <c r="RDS304" s="49"/>
      <c r="RDT304" s="49"/>
      <c r="RDU304" s="49"/>
      <c r="RDV304" s="49"/>
      <c r="RDW304" s="49"/>
      <c r="RDX304" s="49"/>
      <c r="RDY304" s="49"/>
      <c r="RDZ304" s="49"/>
      <c r="REA304" s="49"/>
      <c r="REB304" s="49"/>
      <c r="REC304" s="49"/>
      <c r="RED304" s="49"/>
      <c r="REE304" s="49"/>
      <c r="REF304" s="49"/>
      <c r="REG304" s="49"/>
      <c r="REH304" s="49"/>
      <c r="REI304" s="49"/>
      <c r="REJ304" s="49"/>
      <c r="REK304" s="49"/>
      <c r="REL304" s="49"/>
      <c r="REM304" s="49"/>
      <c r="REN304" s="49"/>
      <c r="REO304" s="49"/>
      <c r="REP304" s="49"/>
      <c r="RES304" s="49"/>
      <c r="REV304" s="49"/>
      <c r="REY304" s="49"/>
      <c r="RFB304" s="49"/>
      <c r="RFE304" s="49"/>
      <c r="RFH304" s="49"/>
      <c r="RFQ304" s="49"/>
      <c r="RFT304" s="49"/>
      <c r="RFW304" s="49"/>
      <c r="RFZ304" s="49"/>
      <c r="RGI304" s="49"/>
      <c r="RGO304" s="49"/>
      <c r="RGR304" s="49"/>
      <c r="RGU304" s="49"/>
      <c r="RGX304" s="49"/>
      <c r="RHD304" s="49"/>
      <c r="RHG304" s="49"/>
      <c r="RHM304" s="49"/>
      <c r="RHO304" s="49"/>
      <c r="RHP304" s="49"/>
      <c r="RHR304" s="49"/>
      <c r="RII304" s="49"/>
      <c r="RIN304" s="49"/>
      <c r="RIT304" s="49"/>
      <c r="RIW304" s="49"/>
      <c r="RIZ304" s="49"/>
      <c r="RJH304" s="49"/>
      <c r="RKD304" s="49"/>
      <c r="RKE304" s="49"/>
      <c r="RKF304" s="49"/>
      <c r="RKG304" s="49"/>
      <c r="RKH304" s="49"/>
      <c r="RKI304" s="49"/>
      <c r="RLA304" s="49"/>
      <c r="RLB304" s="49"/>
      <c r="RLE304" s="49"/>
      <c r="RLH304" s="49"/>
      <c r="RLJ304" s="49"/>
      <c r="RLL304" s="49"/>
      <c r="RLO304" s="49"/>
      <c r="RLR304" s="49"/>
      <c r="RLU304" s="49"/>
      <c r="RLX304" s="49"/>
      <c r="RMA304" s="49"/>
      <c r="RMD304" s="49"/>
      <c r="RMG304" s="49"/>
      <c r="RMJ304" s="49"/>
      <c r="RML304" s="49"/>
      <c r="RMY304" s="49"/>
      <c r="RMZ304" s="49"/>
      <c r="RNA304" s="49"/>
      <c r="RNB304" s="49"/>
      <c r="RNC304" s="49"/>
      <c r="RND304" s="49"/>
      <c r="RNE304" s="49"/>
      <c r="RNF304" s="49"/>
      <c r="RNG304" s="49"/>
      <c r="RNH304" s="49"/>
      <c r="RNI304" s="49"/>
      <c r="RNJ304" s="49"/>
      <c r="RNK304" s="49"/>
      <c r="RNL304" s="49"/>
      <c r="RNM304" s="49"/>
      <c r="RNN304" s="49"/>
      <c r="RNO304" s="49"/>
      <c r="RNP304" s="49"/>
      <c r="RNQ304" s="49"/>
      <c r="RNR304" s="49"/>
      <c r="RNS304" s="49"/>
      <c r="RNT304" s="49"/>
      <c r="RNU304" s="49"/>
      <c r="RNV304" s="49"/>
      <c r="RNW304" s="49"/>
      <c r="RNX304" s="49"/>
      <c r="RNY304" s="49"/>
      <c r="RNZ304" s="49"/>
      <c r="ROA304" s="49"/>
      <c r="ROB304" s="49"/>
      <c r="ROC304" s="49"/>
      <c r="ROD304" s="49"/>
      <c r="ROE304" s="49"/>
      <c r="ROF304" s="49"/>
      <c r="ROG304" s="49"/>
      <c r="ROH304" s="49"/>
      <c r="ROI304" s="49"/>
      <c r="ROJ304" s="49"/>
      <c r="ROK304" s="49"/>
      <c r="ROL304" s="49"/>
      <c r="ROO304" s="49"/>
      <c r="ROR304" s="49"/>
      <c r="ROU304" s="49"/>
      <c r="ROX304" s="49"/>
      <c r="RPA304" s="49"/>
      <c r="RPD304" s="49"/>
      <c r="RPM304" s="49"/>
      <c r="RPP304" s="49"/>
      <c r="RPS304" s="49"/>
      <c r="RPV304" s="49"/>
      <c r="RQE304" s="49"/>
      <c r="RQK304" s="49"/>
      <c r="RQN304" s="49"/>
      <c r="RQQ304" s="49"/>
      <c r="RQT304" s="49"/>
      <c r="RQZ304" s="49"/>
      <c r="RRC304" s="49"/>
      <c r="RRI304" s="49"/>
      <c r="RRK304" s="49"/>
      <c r="RRL304" s="49"/>
      <c r="RRN304" s="49"/>
      <c r="RSE304" s="49"/>
      <c r="RSJ304" s="49"/>
      <c r="RSP304" s="49"/>
      <c r="RSS304" s="49"/>
      <c r="RSV304" s="49"/>
      <c r="RTD304" s="49"/>
      <c r="RTZ304" s="49"/>
      <c r="RUA304" s="49"/>
      <c r="RUB304" s="49"/>
      <c r="RUC304" s="49"/>
      <c r="RUD304" s="49"/>
      <c r="RUE304" s="49"/>
      <c r="RUW304" s="49"/>
      <c r="RUX304" s="49"/>
      <c r="RVA304" s="49"/>
      <c r="RVD304" s="49"/>
      <c r="RVF304" s="49"/>
      <c r="RVH304" s="49"/>
      <c r="RVK304" s="49"/>
      <c r="RVN304" s="49"/>
      <c r="RVQ304" s="49"/>
      <c r="RVT304" s="49"/>
      <c r="RVW304" s="49"/>
      <c r="RVZ304" s="49"/>
      <c r="RWC304" s="49"/>
      <c r="RWF304" s="49"/>
      <c r="RWH304" s="49"/>
      <c r="RWU304" s="49"/>
      <c r="RWV304" s="49"/>
      <c r="RWW304" s="49"/>
      <c r="RWX304" s="49"/>
      <c r="RWY304" s="49"/>
      <c r="RWZ304" s="49"/>
      <c r="RXA304" s="49"/>
      <c r="RXB304" s="49"/>
      <c r="RXC304" s="49"/>
      <c r="RXD304" s="49"/>
      <c r="RXE304" s="49"/>
      <c r="RXF304" s="49"/>
      <c r="RXG304" s="49"/>
      <c r="RXH304" s="49"/>
      <c r="RXI304" s="49"/>
      <c r="RXJ304" s="49"/>
      <c r="RXK304" s="49"/>
      <c r="RXL304" s="49"/>
      <c r="RXM304" s="49"/>
      <c r="RXN304" s="49"/>
      <c r="RXO304" s="49"/>
      <c r="RXP304" s="49"/>
      <c r="RXQ304" s="49"/>
      <c r="RXR304" s="49"/>
      <c r="RXS304" s="49"/>
      <c r="RXT304" s="49"/>
      <c r="RXU304" s="49"/>
      <c r="RXV304" s="49"/>
      <c r="RXW304" s="49"/>
      <c r="RXX304" s="49"/>
      <c r="RXY304" s="49"/>
      <c r="RXZ304" s="49"/>
      <c r="RYA304" s="49"/>
      <c r="RYB304" s="49"/>
      <c r="RYC304" s="49"/>
      <c r="RYD304" s="49"/>
      <c r="RYE304" s="49"/>
      <c r="RYF304" s="49"/>
      <c r="RYG304" s="49"/>
      <c r="RYH304" s="49"/>
      <c r="RYK304" s="49"/>
      <c r="RYN304" s="49"/>
      <c r="RYQ304" s="49"/>
      <c r="RYT304" s="49"/>
      <c r="RYW304" s="49"/>
      <c r="RYZ304" s="49"/>
      <c r="RZI304" s="49"/>
      <c r="RZL304" s="49"/>
      <c r="RZO304" s="49"/>
      <c r="RZR304" s="49"/>
      <c r="SAA304" s="49"/>
      <c r="SAG304" s="49"/>
      <c r="SAJ304" s="49"/>
      <c r="SAM304" s="49"/>
      <c r="SAP304" s="49"/>
      <c r="SAV304" s="49"/>
      <c r="SAY304" s="49"/>
      <c r="SBE304" s="49"/>
      <c r="SBG304" s="49"/>
      <c r="SBH304" s="49"/>
      <c r="SBJ304" s="49"/>
      <c r="SCA304" s="49"/>
      <c r="SCF304" s="49"/>
      <c r="SCL304" s="49"/>
      <c r="SCO304" s="49"/>
      <c r="SCR304" s="49"/>
      <c r="SCZ304" s="49"/>
      <c r="SDV304" s="49"/>
      <c r="SDW304" s="49"/>
      <c r="SDX304" s="49"/>
      <c r="SDY304" s="49"/>
      <c r="SDZ304" s="49"/>
      <c r="SEA304" s="49"/>
      <c r="SES304" s="49"/>
      <c r="SET304" s="49"/>
      <c r="SEW304" s="49"/>
      <c r="SEZ304" s="49"/>
      <c r="SFB304" s="49"/>
      <c r="SFD304" s="49"/>
      <c r="SFG304" s="49"/>
      <c r="SFJ304" s="49"/>
      <c r="SFM304" s="49"/>
      <c r="SFP304" s="49"/>
      <c r="SFS304" s="49"/>
      <c r="SFV304" s="49"/>
      <c r="SFY304" s="49"/>
      <c r="SGB304" s="49"/>
      <c r="SGD304" s="49"/>
      <c r="SGQ304" s="49"/>
      <c r="SGR304" s="49"/>
      <c r="SGS304" s="49"/>
      <c r="SGT304" s="49"/>
      <c r="SGU304" s="49"/>
      <c r="SGV304" s="49"/>
      <c r="SGW304" s="49"/>
      <c r="SGX304" s="49"/>
      <c r="SGY304" s="49"/>
      <c r="SGZ304" s="49"/>
      <c r="SHA304" s="49"/>
      <c r="SHB304" s="49"/>
      <c r="SHC304" s="49"/>
      <c r="SHD304" s="49"/>
      <c r="SHE304" s="49"/>
      <c r="SHF304" s="49"/>
      <c r="SHG304" s="49"/>
      <c r="SHH304" s="49"/>
      <c r="SHI304" s="49"/>
      <c r="SHJ304" s="49"/>
      <c r="SHK304" s="49"/>
      <c r="SHL304" s="49"/>
      <c r="SHM304" s="49"/>
      <c r="SHN304" s="49"/>
      <c r="SHO304" s="49"/>
      <c r="SHP304" s="49"/>
      <c r="SHQ304" s="49"/>
      <c r="SHR304" s="49"/>
      <c r="SHS304" s="49"/>
      <c r="SHT304" s="49"/>
      <c r="SHU304" s="49"/>
      <c r="SHV304" s="49"/>
      <c r="SHW304" s="49"/>
      <c r="SHX304" s="49"/>
      <c r="SHY304" s="49"/>
      <c r="SHZ304" s="49"/>
      <c r="SIA304" s="49"/>
      <c r="SIB304" s="49"/>
      <c r="SIC304" s="49"/>
      <c r="SID304" s="49"/>
      <c r="SIG304" s="49"/>
      <c r="SIJ304" s="49"/>
      <c r="SIM304" s="49"/>
      <c r="SIP304" s="49"/>
      <c r="SIS304" s="49"/>
      <c r="SIV304" s="49"/>
      <c r="SJE304" s="49"/>
      <c r="SJH304" s="49"/>
      <c r="SJK304" s="49"/>
      <c r="SJN304" s="49"/>
      <c r="SJW304" s="49"/>
      <c r="SKC304" s="49"/>
      <c r="SKF304" s="49"/>
      <c r="SKI304" s="49"/>
      <c r="SKL304" s="49"/>
      <c r="SKR304" s="49"/>
      <c r="SKU304" s="49"/>
      <c r="SLA304" s="49"/>
      <c r="SLC304" s="49"/>
      <c r="SLD304" s="49"/>
      <c r="SLF304" s="49"/>
      <c r="SLW304" s="49"/>
      <c r="SMB304" s="49"/>
      <c r="SMH304" s="49"/>
      <c r="SMK304" s="49"/>
      <c r="SMN304" s="49"/>
      <c r="SMV304" s="49"/>
      <c r="SNR304" s="49"/>
      <c r="SNS304" s="49"/>
      <c r="SNT304" s="49"/>
      <c r="SNU304" s="49"/>
      <c r="SNV304" s="49"/>
      <c r="SNW304" s="49"/>
      <c r="SOO304" s="49"/>
      <c r="SOP304" s="49"/>
      <c r="SOS304" s="49"/>
      <c r="SOV304" s="49"/>
      <c r="SOX304" s="49"/>
      <c r="SOZ304" s="49"/>
      <c r="SPC304" s="49"/>
      <c r="SPF304" s="49"/>
      <c r="SPI304" s="49"/>
      <c r="SPL304" s="49"/>
      <c r="SPO304" s="49"/>
      <c r="SPR304" s="49"/>
      <c r="SPU304" s="49"/>
      <c r="SPX304" s="49"/>
      <c r="SPZ304" s="49"/>
      <c r="SQM304" s="49"/>
      <c r="SQN304" s="49"/>
      <c r="SQO304" s="49"/>
      <c r="SQP304" s="49"/>
      <c r="SQQ304" s="49"/>
      <c r="SQR304" s="49"/>
      <c r="SQS304" s="49"/>
      <c r="SQT304" s="49"/>
      <c r="SQU304" s="49"/>
      <c r="SQV304" s="49"/>
      <c r="SQW304" s="49"/>
      <c r="SQX304" s="49"/>
      <c r="SQY304" s="49"/>
      <c r="SQZ304" s="49"/>
      <c r="SRA304" s="49"/>
      <c r="SRB304" s="49"/>
      <c r="SRC304" s="49"/>
      <c r="SRD304" s="49"/>
      <c r="SRE304" s="49"/>
      <c r="SRF304" s="49"/>
      <c r="SRG304" s="49"/>
      <c r="SRH304" s="49"/>
      <c r="SRI304" s="49"/>
      <c r="SRJ304" s="49"/>
      <c r="SRK304" s="49"/>
      <c r="SRL304" s="49"/>
      <c r="SRM304" s="49"/>
      <c r="SRN304" s="49"/>
      <c r="SRO304" s="49"/>
      <c r="SRP304" s="49"/>
      <c r="SRQ304" s="49"/>
      <c r="SRR304" s="49"/>
      <c r="SRS304" s="49"/>
      <c r="SRT304" s="49"/>
      <c r="SRU304" s="49"/>
      <c r="SRV304" s="49"/>
      <c r="SRW304" s="49"/>
      <c r="SRX304" s="49"/>
      <c r="SRY304" s="49"/>
      <c r="SRZ304" s="49"/>
      <c r="SSC304" s="49"/>
      <c r="SSF304" s="49"/>
      <c r="SSI304" s="49"/>
      <c r="SSL304" s="49"/>
      <c r="SSO304" s="49"/>
      <c r="SSR304" s="49"/>
      <c r="STA304" s="49"/>
      <c r="STD304" s="49"/>
      <c r="STG304" s="49"/>
      <c r="STJ304" s="49"/>
      <c r="STS304" s="49"/>
      <c r="STY304" s="49"/>
      <c r="SUB304" s="49"/>
      <c r="SUE304" s="49"/>
      <c r="SUH304" s="49"/>
      <c r="SUN304" s="49"/>
      <c r="SUQ304" s="49"/>
      <c r="SUW304" s="49"/>
      <c r="SUY304" s="49"/>
      <c r="SUZ304" s="49"/>
      <c r="SVB304" s="49"/>
      <c r="SVS304" s="49"/>
      <c r="SVX304" s="49"/>
      <c r="SWD304" s="49"/>
      <c r="SWG304" s="49"/>
      <c r="SWJ304" s="49"/>
      <c r="SWR304" s="49"/>
      <c r="SXN304" s="49"/>
      <c r="SXO304" s="49"/>
      <c r="SXP304" s="49"/>
      <c r="SXQ304" s="49"/>
      <c r="SXR304" s="49"/>
      <c r="SXS304" s="49"/>
      <c r="SYK304" s="49"/>
      <c r="SYL304" s="49"/>
      <c r="SYO304" s="49"/>
      <c r="SYR304" s="49"/>
      <c r="SYT304" s="49"/>
      <c r="SYV304" s="49"/>
      <c r="SYY304" s="49"/>
      <c r="SZB304" s="49"/>
      <c r="SZE304" s="49"/>
      <c r="SZH304" s="49"/>
      <c r="SZK304" s="49"/>
      <c r="SZN304" s="49"/>
      <c r="SZQ304" s="49"/>
      <c r="SZT304" s="49"/>
      <c r="SZV304" s="49"/>
      <c r="TAI304" s="49"/>
      <c r="TAJ304" s="49"/>
      <c r="TAK304" s="49"/>
      <c r="TAL304" s="49"/>
      <c r="TAM304" s="49"/>
      <c r="TAN304" s="49"/>
      <c r="TAO304" s="49"/>
      <c r="TAP304" s="49"/>
      <c r="TAQ304" s="49"/>
      <c r="TAR304" s="49"/>
      <c r="TAS304" s="49"/>
      <c r="TAT304" s="49"/>
      <c r="TAU304" s="49"/>
      <c r="TAV304" s="49"/>
      <c r="TAW304" s="49"/>
      <c r="TAX304" s="49"/>
      <c r="TAY304" s="49"/>
      <c r="TAZ304" s="49"/>
      <c r="TBA304" s="49"/>
      <c r="TBB304" s="49"/>
      <c r="TBC304" s="49"/>
      <c r="TBD304" s="49"/>
      <c r="TBE304" s="49"/>
      <c r="TBF304" s="49"/>
      <c r="TBG304" s="49"/>
      <c r="TBH304" s="49"/>
      <c r="TBI304" s="49"/>
      <c r="TBJ304" s="49"/>
      <c r="TBK304" s="49"/>
      <c r="TBL304" s="49"/>
      <c r="TBM304" s="49"/>
      <c r="TBN304" s="49"/>
      <c r="TBO304" s="49"/>
      <c r="TBP304" s="49"/>
      <c r="TBQ304" s="49"/>
      <c r="TBR304" s="49"/>
      <c r="TBS304" s="49"/>
      <c r="TBT304" s="49"/>
      <c r="TBU304" s="49"/>
      <c r="TBV304" s="49"/>
      <c r="TBY304" s="49"/>
      <c r="TCB304" s="49"/>
      <c r="TCE304" s="49"/>
      <c r="TCH304" s="49"/>
      <c r="TCK304" s="49"/>
      <c r="TCN304" s="49"/>
      <c r="TCW304" s="49"/>
      <c r="TCZ304" s="49"/>
      <c r="TDC304" s="49"/>
      <c r="TDF304" s="49"/>
      <c r="TDO304" s="49"/>
      <c r="TDU304" s="49"/>
      <c r="TDX304" s="49"/>
      <c r="TEA304" s="49"/>
      <c r="TED304" s="49"/>
      <c r="TEJ304" s="49"/>
      <c r="TEM304" s="49"/>
      <c r="TES304" s="49"/>
      <c r="TEU304" s="49"/>
      <c r="TEV304" s="49"/>
      <c r="TEX304" s="49"/>
      <c r="TFO304" s="49"/>
      <c r="TFT304" s="49"/>
      <c r="TFZ304" s="49"/>
      <c r="TGC304" s="49"/>
      <c r="TGF304" s="49"/>
      <c r="TGN304" s="49"/>
      <c r="THJ304" s="49"/>
      <c r="THK304" s="49"/>
      <c r="THL304" s="49"/>
      <c r="THM304" s="49"/>
      <c r="THN304" s="49"/>
      <c r="THO304" s="49"/>
      <c r="TIG304" s="49"/>
      <c r="TIH304" s="49"/>
      <c r="TIK304" s="49"/>
      <c r="TIN304" s="49"/>
      <c r="TIP304" s="49"/>
      <c r="TIR304" s="49"/>
      <c r="TIU304" s="49"/>
      <c r="TIX304" s="49"/>
      <c r="TJA304" s="49"/>
      <c r="TJD304" s="49"/>
      <c r="TJG304" s="49"/>
      <c r="TJJ304" s="49"/>
      <c r="TJM304" s="49"/>
      <c r="TJP304" s="49"/>
      <c r="TJR304" s="49"/>
      <c r="TKE304" s="49"/>
      <c r="TKF304" s="49"/>
      <c r="TKG304" s="49"/>
      <c r="TKH304" s="49"/>
      <c r="TKI304" s="49"/>
      <c r="TKJ304" s="49"/>
      <c r="TKK304" s="49"/>
      <c r="TKL304" s="49"/>
      <c r="TKM304" s="49"/>
      <c r="TKN304" s="49"/>
      <c r="TKO304" s="49"/>
      <c r="TKP304" s="49"/>
      <c r="TKQ304" s="49"/>
      <c r="TKR304" s="49"/>
      <c r="TKS304" s="49"/>
      <c r="TKT304" s="49"/>
      <c r="TKU304" s="49"/>
      <c r="TKV304" s="49"/>
      <c r="TKW304" s="49"/>
      <c r="TKX304" s="49"/>
      <c r="TKY304" s="49"/>
      <c r="TKZ304" s="49"/>
      <c r="TLA304" s="49"/>
      <c r="TLB304" s="49"/>
      <c r="TLC304" s="49"/>
      <c r="TLD304" s="49"/>
      <c r="TLE304" s="49"/>
      <c r="TLF304" s="49"/>
      <c r="TLG304" s="49"/>
      <c r="TLH304" s="49"/>
      <c r="TLI304" s="49"/>
      <c r="TLJ304" s="49"/>
      <c r="TLK304" s="49"/>
      <c r="TLL304" s="49"/>
      <c r="TLM304" s="49"/>
      <c r="TLN304" s="49"/>
      <c r="TLO304" s="49"/>
      <c r="TLP304" s="49"/>
      <c r="TLQ304" s="49"/>
      <c r="TLR304" s="49"/>
      <c r="TLU304" s="49"/>
      <c r="TLX304" s="49"/>
      <c r="TMA304" s="49"/>
      <c r="TMD304" s="49"/>
      <c r="TMG304" s="49"/>
      <c r="TMJ304" s="49"/>
      <c r="TMS304" s="49"/>
      <c r="TMV304" s="49"/>
      <c r="TMY304" s="49"/>
      <c r="TNB304" s="49"/>
      <c r="TNK304" s="49"/>
      <c r="TNQ304" s="49"/>
      <c r="TNT304" s="49"/>
      <c r="TNW304" s="49"/>
      <c r="TNZ304" s="49"/>
      <c r="TOF304" s="49"/>
      <c r="TOI304" s="49"/>
      <c r="TOO304" s="49"/>
      <c r="TOQ304" s="49"/>
      <c r="TOR304" s="49"/>
      <c r="TOT304" s="49"/>
      <c r="TPK304" s="49"/>
      <c r="TPP304" s="49"/>
      <c r="TPV304" s="49"/>
      <c r="TPY304" s="49"/>
      <c r="TQB304" s="49"/>
      <c r="TQJ304" s="49"/>
      <c r="TRF304" s="49"/>
      <c r="TRG304" s="49"/>
      <c r="TRH304" s="49"/>
      <c r="TRI304" s="49"/>
      <c r="TRJ304" s="49"/>
      <c r="TRK304" s="49"/>
      <c r="TSC304" s="49"/>
      <c r="TSD304" s="49"/>
      <c r="TSG304" s="49"/>
      <c r="TSJ304" s="49"/>
      <c r="TSL304" s="49"/>
      <c r="TSN304" s="49"/>
      <c r="TSQ304" s="49"/>
      <c r="TST304" s="49"/>
      <c r="TSW304" s="49"/>
      <c r="TSZ304" s="49"/>
      <c r="TTC304" s="49"/>
      <c r="TTF304" s="49"/>
      <c r="TTI304" s="49"/>
      <c r="TTL304" s="49"/>
      <c r="TTN304" s="49"/>
      <c r="TUA304" s="49"/>
      <c r="TUB304" s="49"/>
      <c r="TUC304" s="49"/>
      <c r="TUD304" s="49"/>
      <c r="TUE304" s="49"/>
      <c r="TUF304" s="49"/>
      <c r="TUG304" s="49"/>
      <c r="TUH304" s="49"/>
      <c r="TUI304" s="49"/>
      <c r="TUJ304" s="49"/>
      <c r="TUK304" s="49"/>
      <c r="TUL304" s="49"/>
      <c r="TUM304" s="49"/>
      <c r="TUN304" s="49"/>
      <c r="TUO304" s="49"/>
      <c r="TUP304" s="49"/>
      <c r="TUQ304" s="49"/>
      <c r="TUR304" s="49"/>
      <c r="TUS304" s="49"/>
      <c r="TUT304" s="49"/>
      <c r="TUU304" s="49"/>
      <c r="TUV304" s="49"/>
      <c r="TUW304" s="49"/>
      <c r="TUX304" s="49"/>
      <c r="TUY304" s="49"/>
      <c r="TUZ304" s="49"/>
      <c r="TVA304" s="49"/>
      <c r="TVB304" s="49"/>
      <c r="TVC304" s="49"/>
      <c r="TVD304" s="49"/>
      <c r="TVE304" s="49"/>
      <c r="TVF304" s="49"/>
      <c r="TVG304" s="49"/>
      <c r="TVH304" s="49"/>
      <c r="TVI304" s="49"/>
      <c r="TVJ304" s="49"/>
      <c r="TVK304" s="49"/>
      <c r="TVL304" s="49"/>
      <c r="TVM304" s="49"/>
      <c r="TVN304" s="49"/>
      <c r="TVQ304" s="49"/>
      <c r="TVT304" s="49"/>
      <c r="TVW304" s="49"/>
      <c r="TVZ304" s="49"/>
      <c r="TWC304" s="49"/>
      <c r="TWF304" s="49"/>
      <c r="TWO304" s="49"/>
      <c r="TWR304" s="49"/>
      <c r="TWU304" s="49"/>
      <c r="TWX304" s="49"/>
      <c r="TXG304" s="49"/>
      <c r="TXM304" s="49"/>
      <c r="TXP304" s="49"/>
      <c r="TXS304" s="49"/>
      <c r="TXV304" s="49"/>
      <c r="TYB304" s="49"/>
      <c r="TYE304" s="49"/>
      <c r="TYK304" s="49"/>
      <c r="TYM304" s="49"/>
      <c r="TYN304" s="49"/>
      <c r="TYP304" s="49"/>
      <c r="TZG304" s="49"/>
      <c r="TZL304" s="49"/>
      <c r="TZR304" s="49"/>
      <c r="TZU304" s="49"/>
      <c r="TZX304" s="49"/>
      <c r="UAF304" s="49"/>
      <c r="UBB304" s="49"/>
      <c r="UBC304" s="49"/>
      <c r="UBD304" s="49"/>
      <c r="UBE304" s="49"/>
      <c r="UBF304" s="49"/>
      <c r="UBG304" s="49"/>
      <c r="UBY304" s="49"/>
      <c r="UBZ304" s="49"/>
      <c r="UCC304" s="49"/>
      <c r="UCF304" s="49"/>
      <c r="UCH304" s="49"/>
      <c r="UCJ304" s="49"/>
      <c r="UCM304" s="49"/>
      <c r="UCP304" s="49"/>
      <c r="UCS304" s="49"/>
      <c r="UCV304" s="49"/>
      <c r="UCY304" s="49"/>
      <c r="UDB304" s="49"/>
      <c r="UDE304" s="49"/>
      <c r="UDH304" s="49"/>
      <c r="UDJ304" s="49"/>
      <c r="UDW304" s="49"/>
      <c r="UDX304" s="49"/>
      <c r="UDY304" s="49"/>
      <c r="UDZ304" s="49"/>
      <c r="UEA304" s="49"/>
      <c r="UEB304" s="49"/>
      <c r="UEC304" s="49"/>
      <c r="UED304" s="49"/>
      <c r="UEE304" s="49"/>
      <c r="UEF304" s="49"/>
      <c r="UEG304" s="49"/>
      <c r="UEH304" s="49"/>
      <c r="UEI304" s="49"/>
      <c r="UEJ304" s="49"/>
      <c r="UEK304" s="49"/>
      <c r="UEL304" s="49"/>
      <c r="UEM304" s="49"/>
      <c r="UEN304" s="49"/>
      <c r="UEO304" s="49"/>
      <c r="UEP304" s="49"/>
      <c r="UEQ304" s="49"/>
      <c r="UER304" s="49"/>
      <c r="UES304" s="49"/>
      <c r="UET304" s="49"/>
      <c r="UEU304" s="49"/>
      <c r="UEV304" s="49"/>
      <c r="UEW304" s="49"/>
      <c r="UEX304" s="49"/>
      <c r="UEY304" s="49"/>
      <c r="UEZ304" s="49"/>
      <c r="UFA304" s="49"/>
      <c r="UFB304" s="49"/>
      <c r="UFC304" s="49"/>
      <c r="UFD304" s="49"/>
      <c r="UFE304" s="49"/>
      <c r="UFF304" s="49"/>
      <c r="UFG304" s="49"/>
      <c r="UFH304" s="49"/>
      <c r="UFI304" s="49"/>
      <c r="UFJ304" s="49"/>
      <c r="UFM304" s="49"/>
      <c r="UFP304" s="49"/>
      <c r="UFS304" s="49"/>
      <c r="UFV304" s="49"/>
      <c r="UFY304" s="49"/>
      <c r="UGB304" s="49"/>
      <c r="UGK304" s="49"/>
      <c r="UGN304" s="49"/>
      <c r="UGQ304" s="49"/>
      <c r="UGT304" s="49"/>
      <c r="UHC304" s="49"/>
      <c r="UHI304" s="49"/>
      <c r="UHL304" s="49"/>
      <c r="UHO304" s="49"/>
      <c r="UHR304" s="49"/>
      <c r="UHX304" s="49"/>
      <c r="UIA304" s="49"/>
      <c r="UIG304" s="49"/>
      <c r="UII304" s="49"/>
      <c r="UIJ304" s="49"/>
      <c r="UIL304" s="49"/>
      <c r="UJC304" s="49"/>
      <c r="UJH304" s="49"/>
      <c r="UJN304" s="49"/>
      <c r="UJQ304" s="49"/>
      <c r="UJT304" s="49"/>
      <c r="UKB304" s="49"/>
      <c r="UKX304" s="49"/>
      <c r="UKY304" s="49"/>
      <c r="UKZ304" s="49"/>
      <c r="ULA304" s="49"/>
      <c r="ULB304" s="49"/>
      <c r="ULC304" s="49"/>
      <c r="ULU304" s="49"/>
      <c r="ULV304" s="49"/>
      <c r="ULY304" s="49"/>
      <c r="UMB304" s="49"/>
      <c r="UMD304" s="49"/>
      <c r="UMF304" s="49"/>
      <c r="UMI304" s="49"/>
      <c r="UML304" s="49"/>
      <c r="UMO304" s="49"/>
      <c r="UMR304" s="49"/>
      <c r="UMU304" s="49"/>
      <c r="UMX304" s="49"/>
      <c r="UNA304" s="49"/>
      <c r="UND304" s="49"/>
      <c r="UNF304" s="49"/>
      <c r="UNS304" s="49"/>
      <c r="UNT304" s="49"/>
      <c r="UNU304" s="49"/>
      <c r="UNV304" s="49"/>
      <c r="UNW304" s="49"/>
      <c r="UNX304" s="49"/>
      <c r="UNY304" s="49"/>
      <c r="UNZ304" s="49"/>
      <c r="UOA304" s="49"/>
      <c r="UOB304" s="49"/>
      <c r="UOC304" s="49"/>
      <c r="UOD304" s="49"/>
      <c r="UOE304" s="49"/>
      <c r="UOF304" s="49"/>
      <c r="UOG304" s="49"/>
      <c r="UOH304" s="49"/>
      <c r="UOI304" s="49"/>
      <c r="UOJ304" s="49"/>
      <c r="UOK304" s="49"/>
      <c r="UOL304" s="49"/>
      <c r="UOM304" s="49"/>
      <c r="UON304" s="49"/>
      <c r="UOO304" s="49"/>
      <c r="UOP304" s="49"/>
      <c r="UOQ304" s="49"/>
      <c r="UOR304" s="49"/>
      <c r="UOS304" s="49"/>
      <c r="UOT304" s="49"/>
      <c r="UOU304" s="49"/>
      <c r="UOV304" s="49"/>
      <c r="UOW304" s="49"/>
      <c r="UOX304" s="49"/>
      <c r="UOY304" s="49"/>
      <c r="UOZ304" s="49"/>
      <c r="UPA304" s="49"/>
      <c r="UPB304" s="49"/>
      <c r="UPC304" s="49"/>
      <c r="UPD304" s="49"/>
      <c r="UPE304" s="49"/>
      <c r="UPF304" s="49"/>
      <c r="UPI304" s="49"/>
      <c r="UPL304" s="49"/>
      <c r="UPO304" s="49"/>
      <c r="UPR304" s="49"/>
      <c r="UPU304" s="49"/>
      <c r="UPX304" s="49"/>
      <c r="UQG304" s="49"/>
      <c r="UQJ304" s="49"/>
      <c r="UQM304" s="49"/>
      <c r="UQP304" s="49"/>
      <c r="UQY304" s="49"/>
      <c r="URE304" s="49"/>
      <c r="URH304" s="49"/>
      <c r="URK304" s="49"/>
      <c r="URN304" s="49"/>
      <c r="URT304" s="49"/>
      <c r="URW304" s="49"/>
      <c r="USC304" s="49"/>
      <c r="USE304" s="49"/>
      <c r="USF304" s="49"/>
      <c r="USH304" s="49"/>
      <c r="USY304" s="49"/>
      <c r="UTD304" s="49"/>
      <c r="UTJ304" s="49"/>
      <c r="UTM304" s="49"/>
      <c r="UTP304" s="49"/>
      <c r="UTX304" s="49"/>
      <c r="UUT304" s="49"/>
      <c r="UUU304" s="49"/>
      <c r="UUV304" s="49"/>
      <c r="UUW304" s="49"/>
      <c r="UUX304" s="49"/>
      <c r="UUY304" s="49"/>
      <c r="UVQ304" s="49"/>
      <c r="UVR304" s="49"/>
      <c r="UVU304" s="49"/>
      <c r="UVX304" s="49"/>
      <c r="UVZ304" s="49"/>
      <c r="UWB304" s="49"/>
      <c r="UWE304" s="49"/>
      <c r="UWH304" s="49"/>
      <c r="UWK304" s="49"/>
      <c r="UWN304" s="49"/>
      <c r="UWQ304" s="49"/>
      <c r="UWT304" s="49"/>
      <c r="UWW304" s="49"/>
      <c r="UWZ304" s="49"/>
      <c r="UXB304" s="49"/>
      <c r="UXO304" s="49"/>
      <c r="UXP304" s="49"/>
      <c r="UXQ304" s="49"/>
      <c r="UXR304" s="49"/>
      <c r="UXS304" s="49"/>
      <c r="UXT304" s="49"/>
      <c r="UXU304" s="49"/>
      <c r="UXV304" s="49"/>
      <c r="UXW304" s="49"/>
      <c r="UXX304" s="49"/>
      <c r="UXY304" s="49"/>
      <c r="UXZ304" s="49"/>
      <c r="UYA304" s="49"/>
      <c r="UYB304" s="49"/>
      <c r="UYC304" s="49"/>
      <c r="UYD304" s="49"/>
      <c r="UYE304" s="49"/>
      <c r="UYF304" s="49"/>
      <c r="UYG304" s="49"/>
      <c r="UYH304" s="49"/>
      <c r="UYI304" s="49"/>
      <c r="UYJ304" s="49"/>
      <c r="UYK304" s="49"/>
      <c r="UYL304" s="49"/>
      <c r="UYM304" s="49"/>
      <c r="UYN304" s="49"/>
      <c r="UYO304" s="49"/>
      <c r="UYP304" s="49"/>
      <c r="UYQ304" s="49"/>
      <c r="UYR304" s="49"/>
      <c r="UYS304" s="49"/>
      <c r="UYT304" s="49"/>
      <c r="UYU304" s="49"/>
      <c r="UYV304" s="49"/>
      <c r="UYW304" s="49"/>
      <c r="UYX304" s="49"/>
      <c r="UYY304" s="49"/>
      <c r="UYZ304" s="49"/>
      <c r="UZA304" s="49"/>
      <c r="UZB304" s="49"/>
      <c r="UZE304" s="49"/>
      <c r="UZH304" s="49"/>
      <c r="UZK304" s="49"/>
      <c r="UZN304" s="49"/>
      <c r="UZQ304" s="49"/>
      <c r="UZT304" s="49"/>
      <c r="VAC304" s="49"/>
      <c r="VAF304" s="49"/>
      <c r="VAI304" s="49"/>
      <c r="VAL304" s="49"/>
      <c r="VAU304" s="49"/>
      <c r="VBA304" s="49"/>
      <c r="VBD304" s="49"/>
      <c r="VBG304" s="49"/>
      <c r="VBJ304" s="49"/>
      <c r="VBP304" s="49"/>
      <c r="VBS304" s="49"/>
      <c r="VBY304" s="49"/>
      <c r="VCA304" s="49"/>
      <c r="VCB304" s="49"/>
      <c r="VCD304" s="49"/>
      <c r="VCU304" s="49"/>
      <c r="VCZ304" s="49"/>
      <c r="VDF304" s="49"/>
      <c r="VDI304" s="49"/>
      <c r="VDL304" s="49"/>
      <c r="VDT304" s="49"/>
      <c r="VEP304" s="49"/>
      <c r="VEQ304" s="49"/>
      <c r="VER304" s="49"/>
      <c r="VES304" s="49"/>
      <c r="VET304" s="49"/>
      <c r="VEU304" s="49"/>
      <c r="VFM304" s="49"/>
      <c r="VFN304" s="49"/>
      <c r="VFQ304" s="49"/>
      <c r="VFT304" s="49"/>
      <c r="VFV304" s="49"/>
      <c r="VFX304" s="49"/>
      <c r="VGA304" s="49"/>
      <c r="VGD304" s="49"/>
      <c r="VGG304" s="49"/>
      <c r="VGJ304" s="49"/>
      <c r="VGM304" s="49"/>
      <c r="VGP304" s="49"/>
      <c r="VGS304" s="49"/>
      <c r="VGV304" s="49"/>
      <c r="VGX304" s="49"/>
      <c r="VHK304" s="49"/>
      <c r="VHL304" s="49"/>
      <c r="VHM304" s="49"/>
      <c r="VHN304" s="49"/>
      <c r="VHO304" s="49"/>
      <c r="VHP304" s="49"/>
      <c r="VHQ304" s="49"/>
      <c r="VHR304" s="49"/>
      <c r="VHS304" s="49"/>
      <c r="VHT304" s="49"/>
      <c r="VHU304" s="49"/>
      <c r="VHV304" s="49"/>
      <c r="VHW304" s="49"/>
      <c r="VHX304" s="49"/>
      <c r="VHY304" s="49"/>
      <c r="VHZ304" s="49"/>
      <c r="VIA304" s="49"/>
      <c r="VIB304" s="49"/>
      <c r="VIC304" s="49"/>
      <c r="VID304" s="49"/>
      <c r="VIE304" s="49"/>
      <c r="VIF304" s="49"/>
      <c r="VIG304" s="49"/>
      <c r="VIH304" s="49"/>
      <c r="VII304" s="49"/>
      <c r="VIJ304" s="49"/>
      <c r="VIK304" s="49"/>
      <c r="VIL304" s="49"/>
      <c r="VIM304" s="49"/>
      <c r="VIN304" s="49"/>
      <c r="VIO304" s="49"/>
      <c r="VIP304" s="49"/>
      <c r="VIQ304" s="49"/>
      <c r="VIR304" s="49"/>
      <c r="VIS304" s="49"/>
      <c r="VIT304" s="49"/>
      <c r="VIU304" s="49"/>
      <c r="VIV304" s="49"/>
      <c r="VIW304" s="49"/>
      <c r="VIX304" s="49"/>
      <c r="VJA304" s="49"/>
      <c r="VJD304" s="49"/>
      <c r="VJG304" s="49"/>
      <c r="VJJ304" s="49"/>
      <c r="VJM304" s="49"/>
      <c r="VJP304" s="49"/>
      <c r="VJY304" s="49"/>
      <c r="VKB304" s="49"/>
      <c r="VKE304" s="49"/>
      <c r="VKH304" s="49"/>
      <c r="VKQ304" s="49"/>
      <c r="VKW304" s="49"/>
      <c r="VKZ304" s="49"/>
      <c r="VLC304" s="49"/>
      <c r="VLF304" s="49"/>
      <c r="VLL304" s="49"/>
      <c r="VLO304" s="49"/>
      <c r="VLU304" s="49"/>
      <c r="VLW304" s="49"/>
      <c r="VLX304" s="49"/>
      <c r="VLZ304" s="49"/>
      <c r="VMQ304" s="49"/>
      <c r="VMV304" s="49"/>
      <c r="VNB304" s="49"/>
      <c r="VNE304" s="49"/>
      <c r="VNH304" s="49"/>
      <c r="VNP304" s="49"/>
      <c r="VOL304" s="49"/>
      <c r="VOM304" s="49"/>
      <c r="VON304" s="49"/>
      <c r="VOO304" s="49"/>
      <c r="VOP304" s="49"/>
      <c r="VOQ304" s="49"/>
      <c r="VPI304" s="49"/>
      <c r="VPJ304" s="49"/>
      <c r="VPM304" s="49"/>
      <c r="VPP304" s="49"/>
      <c r="VPR304" s="49"/>
      <c r="VPT304" s="49"/>
      <c r="VPW304" s="49"/>
      <c r="VPZ304" s="49"/>
      <c r="VQC304" s="49"/>
      <c r="VQF304" s="49"/>
      <c r="VQI304" s="49"/>
      <c r="VQL304" s="49"/>
      <c r="VQO304" s="49"/>
      <c r="VQR304" s="49"/>
      <c r="VQT304" s="49"/>
      <c r="VRG304" s="49"/>
      <c r="VRH304" s="49"/>
      <c r="VRI304" s="49"/>
      <c r="VRJ304" s="49"/>
      <c r="VRK304" s="49"/>
      <c r="VRL304" s="49"/>
      <c r="VRM304" s="49"/>
      <c r="VRN304" s="49"/>
      <c r="VRO304" s="49"/>
      <c r="VRP304" s="49"/>
      <c r="VRQ304" s="49"/>
      <c r="VRR304" s="49"/>
      <c r="VRS304" s="49"/>
      <c r="VRT304" s="49"/>
      <c r="VRU304" s="49"/>
      <c r="VRV304" s="49"/>
      <c r="VRW304" s="49"/>
      <c r="VRX304" s="49"/>
      <c r="VRY304" s="49"/>
      <c r="VRZ304" s="49"/>
      <c r="VSA304" s="49"/>
      <c r="VSB304" s="49"/>
      <c r="VSC304" s="49"/>
      <c r="VSD304" s="49"/>
      <c r="VSE304" s="49"/>
      <c r="VSF304" s="49"/>
      <c r="VSG304" s="49"/>
      <c r="VSH304" s="49"/>
      <c r="VSI304" s="49"/>
      <c r="VSJ304" s="49"/>
      <c r="VSK304" s="49"/>
      <c r="VSL304" s="49"/>
      <c r="VSM304" s="49"/>
      <c r="VSN304" s="49"/>
      <c r="VSO304" s="49"/>
      <c r="VSP304" s="49"/>
      <c r="VSQ304" s="49"/>
      <c r="VSR304" s="49"/>
      <c r="VSS304" s="49"/>
      <c r="VST304" s="49"/>
      <c r="VSW304" s="49"/>
      <c r="VSZ304" s="49"/>
      <c r="VTC304" s="49"/>
      <c r="VTF304" s="49"/>
      <c r="VTI304" s="49"/>
      <c r="VTL304" s="49"/>
      <c r="VTU304" s="49"/>
      <c r="VTX304" s="49"/>
      <c r="VUA304" s="49"/>
      <c r="VUD304" s="49"/>
      <c r="VUM304" s="49"/>
      <c r="VUS304" s="49"/>
      <c r="VUV304" s="49"/>
      <c r="VUY304" s="49"/>
      <c r="VVB304" s="49"/>
      <c r="VVH304" s="49"/>
      <c r="VVK304" s="49"/>
      <c r="VVQ304" s="49"/>
      <c r="VVS304" s="49"/>
      <c r="VVT304" s="49"/>
      <c r="VVV304" s="49"/>
      <c r="VWM304" s="49"/>
      <c r="VWR304" s="49"/>
      <c r="VWX304" s="49"/>
      <c r="VXA304" s="49"/>
      <c r="VXD304" s="49"/>
      <c r="VXL304" s="49"/>
      <c r="VYH304" s="49"/>
      <c r="VYI304" s="49"/>
      <c r="VYJ304" s="49"/>
      <c r="VYK304" s="49"/>
      <c r="VYL304" s="49"/>
      <c r="VYM304" s="49"/>
      <c r="VZE304" s="49"/>
      <c r="VZF304" s="49"/>
      <c r="VZI304" s="49"/>
      <c r="VZL304" s="49"/>
      <c r="VZN304" s="49"/>
      <c r="VZP304" s="49"/>
      <c r="VZS304" s="49"/>
      <c r="VZV304" s="49"/>
      <c r="VZY304" s="49"/>
      <c r="WAB304" s="49"/>
      <c r="WAE304" s="49"/>
      <c r="WAH304" s="49"/>
      <c r="WAK304" s="49"/>
      <c r="WAN304" s="49"/>
      <c r="WAP304" s="49"/>
      <c r="WBC304" s="49"/>
      <c r="WBD304" s="49"/>
      <c r="WBE304" s="49"/>
      <c r="WBF304" s="49"/>
      <c r="WBG304" s="49"/>
      <c r="WBH304" s="49"/>
      <c r="WBI304" s="49"/>
      <c r="WBJ304" s="49"/>
      <c r="WBK304" s="49"/>
      <c r="WBL304" s="49"/>
      <c r="WBM304" s="49"/>
      <c r="WBN304" s="49"/>
      <c r="WBO304" s="49"/>
      <c r="WBP304" s="49"/>
      <c r="WBQ304" s="49"/>
      <c r="WBR304" s="49"/>
      <c r="WBS304" s="49"/>
      <c r="WBT304" s="49"/>
      <c r="WBU304" s="49"/>
      <c r="WBV304" s="49"/>
      <c r="WBW304" s="49"/>
      <c r="WBX304" s="49"/>
      <c r="WBY304" s="49"/>
      <c r="WBZ304" s="49"/>
      <c r="WCA304" s="49"/>
      <c r="WCB304" s="49"/>
      <c r="WCC304" s="49"/>
      <c r="WCD304" s="49"/>
      <c r="WCE304" s="49"/>
      <c r="WCF304" s="49"/>
      <c r="WCG304" s="49"/>
      <c r="WCH304" s="49"/>
      <c r="WCI304" s="49"/>
      <c r="WCJ304" s="49"/>
      <c r="WCK304" s="49"/>
      <c r="WCL304" s="49"/>
      <c r="WCM304" s="49"/>
      <c r="WCN304" s="49"/>
      <c r="WCO304" s="49"/>
      <c r="WCP304" s="49"/>
      <c r="WCS304" s="49"/>
      <c r="WCV304" s="49"/>
      <c r="WCY304" s="49"/>
      <c r="WDB304" s="49"/>
      <c r="WDE304" s="49"/>
      <c r="WDH304" s="49"/>
      <c r="WDQ304" s="49"/>
      <c r="WDT304" s="49"/>
      <c r="WDW304" s="49"/>
      <c r="WDZ304" s="49"/>
      <c r="WEI304" s="49"/>
      <c r="WEO304" s="49"/>
      <c r="WER304" s="49"/>
      <c r="WEU304" s="49"/>
      <c r="WEX304" s="49"/>
      <c r="WFD304" s="49"/>
      <c r="WFG304" s="49"/>
      <c r="WFM304" s="49"/>
      <c r="WFO304" s="49"/>
      <c r="WFP304" s="49"/>
      <c r="WFR304" s="49"/>
      <c r="WGI304" s="49"/>
      <c r="WGN304" s="49"/>
      <c r="WGT304" s="49"/>
      <c r="WGW304" s="49"/>
      <c r="WGZ304" s="49"/>
      <c r="WHH304" s="49"/>
      <c r="WID304" s="49"/>
      <c r="WIE304" s="49"/>
      <c r="WIF304" s="49"/>
      <c r="WIG304" s="49"/>
      <c r="WIH304" s="49"/>
      <c r="WII304" s="49"/>
      <c r="WJA304" s="49"/>
      <c r="WJB304" s="49"/>
      <c r="WJE304" s="49"/>
      <c r="WJH304" s="49"/>
      <c r="WJJ304" s="49"/>
      <c r="WJL304" s="49"/>
      <c r="WJO304" s="49"/>
      <c r="WJR304" s="49"/>
      <c r="WJU304" s="49"/>
      <c r="WJX304" s="49"/>
      <c r="WKA304" s="49"/>
      <c r="WKD304" s="49"/>
      <c r="WKG304" s="49"/>
      <c r="WKJ304" s="49"/>
      <c r="WKL304" s="49"/>
      <c r="WKY304" s="49"/>
      <c r="WKZ304" s="49"/>
      <c r="WLA304" s="49"/>
      <c r="WLB304" s="49"/>
      <c r="WLC304" s="49"/>
      <c r="WLD304" s="49"/>
      <c r="WLE304" s="49"/>
      <c r="WLF304" s="49"/>
      <c r="WLG304" s="49"/>
      <c r="WLH304" s="49"/>
      <c r="WLI304" s="49"/>
      <c r="WLJ304" s="49"/>
      <c r="WLK304" s="49"/>
      <c r="WLL304" s="49"/>
      <c r="WLM304" s="49"/>
      <c r="WLN304" s="49"/>
      <c r="WLO304" s="49"/>
      <c r="WLP304" s="49"/>
      <c r="WLQ304" s="49"/>
      <c r="WLR304" s="49"/>
      <c r="WLS304" s="49"/>
      <c r="WLT304" s="49"/>
      <c r="WLU304" s="49"/>
      <c r="WLV304" s="49"/>
      <c r="WLW304" s="49"/>
      <c r="WLX304" s="49"/>
      <c r="WLY304" s="49"/>
      <c r="WLZ304" s="49"/>
      <c r="WMA304" s="49"/>
      <c r="WMB304" s="49"/>
      <c r="WMC304" s="49"/>
      <c r="WMD304" s="49"/>
      <c r="WME304" s="49"/>
      <c r="WMF304" s="49"/>
      <c r="WMG304" s="49"/>
      <c r="WMH304" s="49"/>
      <c r="WMI304" s="49"/>
      <c r="WMJ304" s="49"/>
      <c r="WMK304" s="49"/>
      <c r="WML304" s="49"/>
      <c r="WMO304" s="49"/>
      <c r="WMR304" s="49"/>
      <c r="WMU304" s="49"/>
      <c r="WMX304" s="49"/>
      <c r="WNA304" s="49"/>
      <c r="WND304" s="49"/>
      <c r="WNM304" s="49"/>
      <c r="WNP304" s="49"/>
      <c r="WNS304" s="49"/>
      <c r="WNV304" s="49"/>
      <c r="WOE304" s="49"/>
      <c r="WOK304" s="49"/>
      <c r="WON304" s="49"/>
      <c r="WOQ304" s="49"/>
      <c r="WOT304" s="49"/>
      <c r="WOZ304" s="49"/>
      <c r="WPC304" s="49"/>
      <c r="WPI304" s="49"/>
      <c r="WPK304" s="49"/>
      <c r="WPL304" s="49"/>
      <c r="WPN304" s="49"/>
      <c r="WQE304" s="49"/>
      <c r="WQJ304" s="49"/>
      <c r="WQP304" s="49"/>
      <c r="WQS304" s="49"/>
      <c r="WQV304" s="49"/>
      <c r="WRD304" s="49"/>
      <c r="WRZ304" s="49"/>
      <c r="WSA304" s="49"/>
      <c r="WSB304" s="49"/>
      <c r="WSC304" s="49"/>
      <c r="WSD304" s="49"/>
      <c r="WSE304" s="49"/>
      <c r="WSW304" s="49"/>
      <c r="WSX304" s="49"/>
      <c r="WTA304" s="49"/>
      <c r="WTD304" s="49"/>
      <c r="WTF304" s="49"/>
      <c r="WTH304" s="49"/>
      <c r="WTK304" s="49"/>
      <c r="WTN304" s="49"/>
      <c r="WTQ304" s="49"/>
      <c r="WTT304" s="49"/>
      <c r="WTW304" s="49"/>
      <c r="WTZ304" s="49"/>
      <c r="WUC304" s="49"/>
      <c r="WUF304" s="49"/>
      <c r="WUH304" s="49"/>
      <c r="WUU304" s="49"/>
      <c r="WUV304" s="49"/>
      <c r="WUW304" s="49"/>
      <c r="WUX304" s="49"/>
      <c r="WUY304" s="49"/>
      <c r="WUZ304" s="49"/>
      <c r="WVA304" s="49"/>
      <c r="WVB304" s="49"/>
      <c r="WVC304" s="49"/>
      <c r="WVD304" s="49"/>
      <c r="WVE304" s="49"/>
      <c r="WVF304" s="49"/>
      <c r="WVG304" s="49"/>
      <c r="WVH304" s="49"/>
      <c r="WVI304" s="49"/>
      <c r="WVJ304" s="49"/>
      <c r="WVK304" s="49"/>
      <c r="WVL304" s="49"/>
      <c r="WVM304" s="49"/>
      <c r="WVN304" s="49"/>
      <c r="WVO304" s="49"/>
      <c r="WVP304" s="49"/>
      <c r="WVQ304" s="49"/>
      <c r="WVR304" s="49"/>
      <c r="WVS304" s="49"/>
      <c r="WVT304" s="49"/>
      <c r="WVU304" s="49"/>
      <c r="WVV304" s="49"/>
      <c r="WVW304" s="49"/>
      <c r="WVX304" s="49"/>
      <c r="WVY304" s="49"/>
      <c r="WVZ304" s="49"/>
      <c r="WWA304" s="49"/>
      <c r="WWB304" s="49"/>
      <c r="WWC304" s="49"/>
      <c r="WWD304" s="49"/>
      <c r="WWE304" s="49"/>
      <c r="WWF304" s="49"/>
      <c r="WWG304" s="49"/>
      <c r="WWH304" s="49"/>
      <c r="WWI304" s="49"/>
      <c r="WWJ304" s="49"/>
      <c r="WWK304" s="49"/>
      <c r="WWL304" s="49"/>
      <c r="WWM304" s="49"/>
      <c r="WWN304" s="49"/>
      <c r="WWO304" s="49"/>
      <c r="WWP304" s="49"/>
      <c r="WWQ304" s="49"/>
      <c r="WWR304" s="49"/>
      <c r="WWS304" s="49"/>
      <c r="WWT304" s="49"/>
      <c r="WWU304" s="49"/>
      <c r="WWV304" s="49"/>
      <c r="WWW304" s="49"/>
      <c r="WWX304" s="49"/>
      <c r="WWY304" s="49"/>
      <c r="WWZ304" s="49"/>
      <c r="WXA304" s="49"/>
      <c r="WXB304" s="49"/>
      <c r="WXC304" s="49"/>
      <c r="WXD304" s="49"/>
      <c r="WXE304" s="49"/>
      <c r="WXF304" s="49"/>
      <c r="WXG304" s="49"/>
      <c r="WXH304" s="49"/>
      <c r="WXI304" s="49"/>
      <c r="WXJ304" s="49"/>
      <c r="WXK304" s="49"/>
      <c r="WXL304" s="49"/>
      <c r="WXM304" s="49"/>
      <c r="WXN304" s="49"/>
      <c r="WXO304" s="49"/>
      <c r="WXP304" s="49"/>
      <c r="WXQ304" s="49"/>
      <c r="WXR304" s="49"/>
      <c r="WXS304" s="49"/>
      <c r="WXT304" s="49"/>
      <c r="WXU304" s="49"/>
      <c r="WXV304" s="49"/>
      <c r="WXW304" s="49"/>
      <c r="WXX304" s="49"/>
      <c r="WXY304" s="49"/>
      <c r="WXZ304" s="49"/>
      <c r="WYA304" s="49"/>
      <c r="WYB304" s="49"/>
      <c r="WYC304" s="49"/>
      <c r="WYD304" s="49"/>
      <c r="WYE304" s="49"/>
      <c r="WYF304" s="49"/>
      <c r="WYG304" s="49"/>
      <c r="WYH304" s="49"/>
      <c r="WYI304" s="49"/>
      <c r="WYJ304" s="49"/>
      <c r="WYK304" s="49"/>
      <c r="WYL304" s="49"/>
      <c r="WYM304" s="49"/>
      <c r="WYN304" s="49"/>
      <c r="WYO304" s="49"/>
      <c r="WYP304" s="49"/>
      <c r="WYQ304" s="49"/>
      <c r="WYR304" s="49"/>
      <c r="WYS304" s="49"/>
      <c r="WYT304" s="49"/>
      <c r="WYU304" s="49"/>
      <c r="WYV304" s="49"/>
      <c r="WYW304" s="49"/>
      <c r="WYX304" s="49"/>
      <c r="WYY304" s="49"/>
      <c r="WYZ304" s="49"/>
      <c r="WZA304" s="49"/>
      <c r="WZB304" s="49"/>
      <c r="WZC304" s="49"/>
      <c r="WZD304" s="49"/>
      <c r="WZE304" s="49"/>
      <c r="WZF304" s="49"/>
      <c r="WZG304" s="49"/>
      <c r="WZH304" s="49"/>
      <c r="WZI304" s="49"/>
      <c r="WZJ304" s="49"/>
      <c r="WZK304" s="49"/>
      <c r="WZL304" s="49"/>
      <c r="WZM304" s="49"/>
      <c r="WZN304" s="49"/>
      <c r="WZO304" s="49"/>
      <c r="WZP304" s="49"/>
      <c r="WZQ304" s="49"/>
      <c r="WZR304" s="49"/>
      <c r="WZS304" s="49"/>
      <c r="WZT304" s="49"/>
      <c r="WZU304" s="49"/>
      <c r="WZV304" s="49"/>
      <c r="WZW304" s="49"/>
      <c r="WZX304" s="49"/>
      <c r="WZY304" s="49"/>
      <c r="WZZ304" s="49"/>
      <c r="XAA304" s="49"/>
      <c r="XAB304" s="49"/>
      <c r="XAC304" s="49"/>
      <c r="XAD304" s="49"/>
      <c r="XAE304" s="49"/>
      <c r="XAF304" s="49"/>
      <c r="XAG304" s="49"/>
      <c r="XAH304" s="49"/>
      <c r="XAI304" s="49"/>
      <c r="XAJ304" s="49"/>
      <c r="XAK304" s="49"/>
      <c r="XAL304" s="49"/>
      <c r="XAM304" s="49"/>
      <c r="XAN304" s="49"/>
      <c r="XAO304" s="49"/>
      <c r="XAP304" s="49"/>
      <c r="XAQ304" s="49"/>
      <c r="XAR304" s="49"/>
      <c r="XAS304" s="49"/>
      <c r="XAT304" s="49"/>
      <c r="XAU304" s="49"/>
      <c r="XAV304" s="49"/>
      <c r="XAW304" s="49"/>
      <c r="XAX304" s="49"/>
      <c r="XAY304" s="49"/>
      <c r="XAZ304" s="49"/>
      <c r="XBA304" s="49"/>
      <c r="XBB304" s="49"/>
      <c r="XBC304" s="49"/>
      <c r="XBD304" s="49"/>
      <c r="XBE304" s="49"/>
      <c r="XBF304" s="49"/>
      <c r="XBG304" s="49"/>
      <c r="XBH304" s="49"/>
      <c r="XBI304" s="49"/>
      <c r="XBJ304" s="49"/>
      <c r="XBK304" s="49"/>
      <c r="XBL304" s="49"/>
      <c r="XBM304" s="49"/>
      <c r="XBN304" s="49"/>
      <c r="XBO304" s="49"/>
      <c r="XBP304" s="49"/>
      <c r="XBQ304" s="49"/>
      <c r="XBR304" s="49"/>
      <c r="XBS304" s="49"/>
      <c r="XBT304" s="49"/>
      <c r="XBU304" s="49"/>
      <c r="XBV304" s="49"/>
      <c r="XBW304" s="49"/>
      <c r="XBX304" s="49"/>
      <c r="XBY304" s="49"/>
      <c r="XBZ304" s="49"/>
      <c r="XCA304" s="49"/>
      <c r="XCB304" s="49"/>
      <c r="XCC304" s="49"/>
      <c r="XCD304" s="49"/>
      <c r="XCE304" s="49"/>
      <c r="XCF304" s="49"/>
      <c r="XCG304" s="49"/>
      <c r="XCH304" s="49"/>
      <c r="XCI304" s="49"/>
      <c r="XCJ304" s="49"/>
      <c r="XCK304" s="49"/>
      <c r="XCL304" s="49"/>
      <c r="XCM304" s="49"/>
      <c r="XCN304" s="49"/>
      <c r="XCO304" s="49"/>
      <c r="XCP304" s="49"/>
      <c r="XCQ304" s="49"/>
      <c r="XCR304" s="49"/>
      <c r="XCS304" s="49"/>
      <c r="XCT304" s="49"/>
      <c r="XCU304" s="49"/>
      <c r="XCV304" s="49"/>
      <c r="XCW304" s="49"/>
      <c r="XCX304" s="49"/>
      <c r="XCY304" s="49"/>
      <c r="XCZ304" s="49"/>
      <c r="XDA304" s="49"/>
      <c r="XDB304" s="49"/>
      <c r="XDC304" s="49"/>
      <c r="XDD304" s="49"/>
      <c r="XDE304" s="49"/>
      <c r="XDF304" s="49"/>
      <c r="XDG304" s="49"/>
      <c r="XDH304" s="49"/>
      <c r="XDI304" s="49"/>
      <c r="XDJ304" s="49"/>
      <c r="XDK304" s="49"/>
      <c r="XDL304" s="49"/>
      <c r="XDM304" s="49"/>
      <c r="XDN304" s="49"/>
      <c r="XDO304" s="49"/>
      <c r="XDP304" s="49"/>
      <c r="XDQ304" s="49"/>
      <c r="XDR304" s="49"/>
      <c r="XDS304" s="49"/>
      <c r="XDT304" s="49"/>
      <c r="XDU304" s="49"/>
      <c r="XDV304" s="49"/>
      <c r="XDW304" s="49"/>
      <c r="XDX304" s="49"/>
      <c r="XDY304" s="49"/>
      <c r="XDZ304" s="49"/>
      <c r="XEA304" s="49"/>
      <c r="XEB304" s="49"/>
      <c r="XEC304" s="49"/>
      <c r="XED304" s="49"/>
      <c r="XEE304" s="49"/>
      <c r="XEF304" s="49"/>
      <c r="XEG304" s="49"/>
      <c r="XEH304" s="49"/>
      <c r="XEI304" s="49"/>
      <c r="XEJ304" s="49"/>
      <c r="XEK304" s="49"/>
      <c r="XEL304" s="49"/>
      <c r="XEM304" s="49"/>
      <c r="XEN304" s="49"/>
      <c r="XEO304" s="49"/>
      <c r="XEP304" s="49"/>
      <c r="XEQ304" s="49"/>
      <c r="XER304" s="49"/>
      <c r="XES304" s="49"/>
      <c r="XET304" s="49"/>
      <c r="XEU304" s="49"/>
      <c r="XEV304" s="49"/>
      <c r="XEW304" s="49"/>
      <c r="XEX304" s="49"/>
      <c r="XEY304" s="49"/>
      <c r="XEZ304" s="49"/>
      <c r="XFA304" s="49"/>
      <c r="XFB304" s="49"/>
      <c r="XFC304" s="49"/>
      <c r="XFD304" s="49"/>
    </row>
    <row r="305" spans="1:16384" s="45" customFormat="1" ht="18" customHeight="1">
      <c r="A305" s="10" t="s">
        <v>262</v>
      </c>
      <c r="B305" s="111" t="s">
        <v>327</v>
      </c>
      <c r="C305" s="112">
        <v>5</v>
      </c>
      <c r="D305" s="113">
        <v>25000</v>
      </c>
      <c r="E305" s="114">
        <f t="shared" si="7"/>
        <v>125000</v>
      </c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C305" s="49"/>
      <c r="AF305" s="49"/>
      <c r="AI305" s="49"/>
      <c r="AL305" s="49"/>
      <c r="AO305" s="49"/>
      <c r="AR305" s="49"/>
      <c r="BA305" s="49"/>
      <c r="BD305" s="49"/>
      <c r="BG305" s="49"/>
      <c r="BJ305" s="49"/>
      <c r="BS305" s="49"/>
      <c r="BY305" s="49"/>
      <c r="CB305" s="49"/>
      <c r="CE305" s="49"/>
      <c r="CH305" s="49"/>
      <c r="CN305" s="49"/>
      <c r="CQ305" s="49"/>
      <c r="CW305" s="49"/>
      <c r="CY305" s="49"/>
      <c r="CZ305" s="49"/>
      <c r="DB305" s="49"/>
      <c r="DS305" s="49"/>
      <c r="DX305" s="49"/>
      <c r="ED305" s="49"/>
      <c r="EG305" s="49"/>
      <c r="EJ305" s="49"/>
      <c r="ER305" s="49"/>
      <c r="FN305" s="49"/>
      <c r="FO305" s="49"/>
      <c r="FP305" s="49"/>
      <c r="FQ305" s="49"/>
      <c r="FR305" s="49"/>
      <c r="FS305" s="49"/>
      <c r="GK305" s="49"/>
      <c r="GL305" s="49"/>
      <c r="GO305" s="49"/>
      <c r="GR305" s="49"/>
      <c r="GT305" s="49"/>
      <c r="GV305" s="49"/>
      <c r="GY305" s="49"/>
      <c r="HB305" s="49"/>
      <c r="HE305" s="49"/>
      <c r="HH305" s="49"/>
      <c r="HK305" s="49"/>
      <c r="HN305" s="49"/>
      <c r="HQ305" s="49"/>
      <c r="HT305" s="49"/>
      <c r="HV305" s="49"/>
      <c r="II305" s="49"/>
      <c r="IJ305" s="49"/>
      <c r="IK305" s="49"/>
      <c r="IL305" s="49"/>
      <c r="IM305" s="49"/>
      <c r="IN305" s="49"/>
      <c r="IO305" s="49"/>
      <c r="IP305" s="49"/>
      <c r="IQ305" s="49"/>
      <c r="IR305" s="49"/>
      <c r="IS305" s="49"/>
      <c r="IT305" s="49"/>
      <c r="IU305" s="49"/>
      <c r="IV305" s="49"/>
      <c r="IW305" s="49"/>
      <c r="IX305" s="49"/>
      <c r="IY305" s="49"/>
      <c r="IZ305" s="49"/>
      <c r="JA305" s="49"/>
      <c r="JB305" s="49"/>
      <c r="JC305" s="49"/>
      <c r="JD305" s="49"/>
      <c r="JE305" s="49"/>
      <c r="JF305" s="49"/>
      <c r="JG305" s="49"/>
      <c r="JH305" s="49"/>
      <c r="JI305" s="49"/>
      <c r="JJ305" s="49"/>
      <c r="JK305" s="49"/>
      <c r="JL305" s="49"/>
      <c r="JM305" s="49"/>
      <c r="JN305" s="49"/>
      <c r="JO305" s="49"/>
      <c r="JP305" s="49"/>
      <c r="JQ305" s="49"/>
      <c r="JR305" s="49"/>
      <c r="JS305" s="49"/>
      <c r="JT305" s="49"/>
      <c r="JU305" s="49"/>
      <c r="JV305" s="49"/>
      <c r="JY305" s="49"/>
      <c r="KB305" s="49"/>
      <c r="KE305" s="49"/>
      <c r="KH305" s="49"/>
      <c r="KK305" s="49"/>
      <c r="KN305" s="49"/>
      <c r="KW305" s="49"/>
      <c r="KZ305" s="49"/>
      <c r="LC305" s="49"/>
      <c r="LF305" s="49"/>
      <c r="LO305" s="49"/>
      <c r="LU305" s="49"/>
      <c r="LX305" s="49"/>
      <c r="MA305" s="49"/>
      <c r="MD305" s="49"/>
      <c r="MJ305" s="49"/>
      <c r="MM305" s="49"/>
      <c r="MS305" s="49"/>
      <c r="MU305" s="49"/>
      <c r="MV305" s="49"/>
      <c r="MX305" s="49"/>
      <c r="NO305" s="49"/>
      <c r="NT305" s="49"/>
      <c r="NZ305" s="49"/>
      <c r="OC305" s="49"/>
      <c r="OF305" s="49"/>
      <c r="ON305" s="49"/>
      <c r="PJ305" s="49"/>
      <c r="PK305" s="49"/>
      <c r="PL305" s="49"/>
      <c r="PM305" s="49"/>
      <c r="PN305" s="49"/>
      <c r="PO305" s="49"/>
      <c r="QG305" s="49"/>
      <c r="QH305" s="49"/>
      <c r="QK305" s="49"/>
      <c r="QN305" s="49"/>
      <c r="QP305" s="49"/>
      <c r="QR305" s="49"/>
      <c r="QU305" s="49"/>
      <c r="QX305" s="49"/>
      <c r="RA305" s="49"/>
      <c r="RD305" s="49"/>
      <c r="RG305" s="49"/>
      <c r="RJ305" s="49"/>
      <c r="RM305" s="49"/>
      <c r="RP305" s="49"/>
      <c r="RR305" s="49"/>
      <c r="SE305" s="49"/>
      <c r="SF305" s="49"/>
      <c r="SG305" s="49"/>
      <c r="SH305" s="49"/>
      <c r="SI305" s="49"/>
      <c r="SJ305" s="49"/>
      <c r="SK305" s="49"/>
      <c r="SL305" s="49"/>
      <c r="SM305" s="49"/>
      <c r="SN305" s="49"/>
      <c r="SO305" s="49"/>
      <c r="SP305" s="49"/>
      <c r="SQ305" s="49"/>
      <c r="SR305" s="49"/>
      <c r="SS305" s="49"/>
      <c r="ST305" s="49"/>
      <c r="SU305" s="49"/>
      <c r="SV305" s="49"/>
      <c r="SW305" s="49"/>
      <c r="SX305" s="49"/>
      <c r="SY305" s="49"/>
      <c r="SZ305" s="49"/>
      <c r="TA305" s="49"/>
      <c r="TB305" s="49"/>
      <c r="TC305" s="49"/>
      <c r="TD305" s="49"/>
      <c r="TE305" s="49"/>
      <c r="TF305" s="49"/>
      <c r="TG305" s="49"/>
      <c r="TH305" s="49"/>
      <c r="TI305" s="49"/>
      <c r="TJ305" s="49"/>
      <c r="TK305" s="49"/>
      <c r="TL305" s="49"/>
      <c r="TM305" s="49"/>
      <c r="TN305" s="49"/>
      <c r="TO305" s="49"/>
      <c r="TP305" s="49"/>
      <c r="TQ305" s="49"/>
      <c r="TR305" s="49"/>
      <c r="TU305" s="49"/>
      <c r="TX305" s="49"/>
      <c r="UA305" s="49"/>
      <c r="UD305" s="49"/>
      <c r="UG305" s="49"/>
      <c r="UJ305" s="49"/>
      <c r="US305" s="49"/>
      <c r="UV305" s="49"/>
      <c r="UY305" s="49"/>
      <c r="VB305" s="49"/>
      <c r="VK305" s="49"/>
      <c r="VQ305" s="49"/>
      <c r="VT305" s="49"/>
      <c r="VW305" s="49"/>
      <c r="VZ305" s="49"/>
      <c r="WF305" s="49"/>
      <c r="WI305" s="49"/>
      <c r="WO305" s="49"/>
      <c r="WQ305" s="49"/>
      <c r="WR305" s="49"/>
      <c r="WT305" s="49"/>
      <c r="XK305" s="49"/>
      <c r="XP305" s="49"/>
      <c r="XV305" s="49"/>
      <c r="XY305" s="49"/>
      <c r="YB305" s="49"/>
      <c r="YJ305" s="49"/>
      <c r="ZF305" s="49"/>
      <c r="ZG305" s="49"/>
      <c r="ZH305" s="49"/>
      <c r="ZI305" s="49"/>
      <c r="ZJ305" s="49"/>
      <c r="ZK305" s="49"/>
      <c r="AAC305" s="49"/>
      <c r="AAD305" s="49"/>
      <c r="AAG305" s="49"/>
      <c r="AAJ305" s="49"/>
      <c r="AAL305" s="49"/>
      <c r="AAN305" s="49"/>
      <c r="AAQ305" s="49"/>
      <c r="AAT305" s="49"/>
      <c r="AAW305" s="49"/>
      <c r="AAZ305" s="49"/>
      <c r="ABC305" s="49"/>
      <c r="ABF305" s="49"/>
      <c r="ABI305" s="49"/>
      <c r="ABL305" s="49"/>
      <c r="ABN305" s="49"/>
      <c r="ACA305" s="49"/>
      <c r="ACB305" s="49"/>
      <c r="ACC305" s="49"/>
      <c r="ACD305" s="49"/>
      <c r="ACE305" s="49"/>
      <c r="ACF305" s="49"/>
      <c r="ACG305" s="49"/>
      <c r="ACH305" s="49"/>
      <c r="ACI305" s="49"/>
      <c r="ACJ305" s="49"/>
      <c r="ACK305" s="49"/>
      <c r="ACL305" s="49"/>
      <c r="ACM305" s="49"/>
      <c r="ACN305" s="49"/>
      <c r="ACO305" s="49"/>
      <c r="ACP305" s="49"/>
      <c r="ACQ305" s="49"/>
      <c r="ACR305" s="49"/>
      <c r="ACS305" s="49"/>
      <c r="ACT305" s="49"/>
      <c r="ACU305" s="49"/>
      <c r="ACV305" s="49"/>
      <c r="ACW305" s="49"/>
      <c r="ACX305" s="49"/>
      <c r="ACY305" s="49"/>
      <c r="ACZ305" s="49"/>
      <c r="ADA305" s="49"/>
      <c r="ADB305" s="49"/>
      <c r="ADC305" s="49"/>
      <c r="ADD305" s="49"/>
      <c r="ADE305" s="49"/>
      <c r="ADF305" s="49"/>
      <c r="ADG305" s="49"/>
      <c r="ADH305" s="49"/>
      <c r="ADI305" s="49"/>
      <c r="ADJ305" s="49"/>
      <c r="ADK305" s="49"/>
      <c r="ADL305" s="49"/>
      <c r="ADM305" s="49"/>
      <c r="ADN305" s="49"/>
      <c r="ADQ305" s="49"/>
      <c r="ADT305" s="49"/>
      <c r="ADW305" s="49"/>
      <c r="ADZ305" s="49"/>
      <c r="AEC305" s="49"/>
      <c r="AEF305" s="49"/>
      <c r="AEO305" s="49"/>
      <c r="AER305" s="49"/>
      <c r="AEU305" s="49"/>
      <c r="AEX305" s="49"/>
      <c r="AFG305" s="49"/>
      <c r="AFM305" s="49"/>
      <c r="AFP305" s="49"/>
      <c r="AFS305" s="49"/>
      <c r="AFV305" s="49"/>
      <c r="AGB305" s="49"/>
      <c r="AGE305" s="49"/>
      <c r="AGK305" s="49"/>
      <c r="AGM305" s="49"/>
      <c r="AGN305" s="49"/>
      <c r="AGP305" s="49"/>
      <c r="AHG305" s="49"/>
      <c r="AHL305" s="49"/>
      <c r="AHR305" s="49"/>
      <c r="AHU305" s="49"/>
      <c r="AHX305" s="49"/>
      <c r="AIF305" s="49"/>
      <c r="AJB305" s="49"/>
      <c r="AJC305" s="49"/>
      <c r="AJD305" s="49"/>
      <c r="AJE305" s="49"/>
      <c r="AJF305" s="49"/>
      <c r="AJG305" s="49"/>
      <c r="AJY305" s="49"/>
      <c r="AJZ305" s="49"/>
      <c r="AKC305" s="49"/>
      <c r="AKF305" s="49"/>
      <c r="AKH305" s="49"/>
      <c r="AKJ305" s="49"/>
      <c r="AKM305" s="49"/>
      <c r="AKP305" s="49"/>
      <c r="AKS305" s="49"/>
      <c r="AKV305" s="49"/>
      <c r="AKY305" s="49"/>
      <c r="ALB305" s="49"/>
      <c r="ALE305" s="49"/>
      <c r="ALH305" s="49"/>
      <c r="ALJ305" s="49"/>
      <c r="ALW305" s="49"/>
      <c r="ALX305" s="49"/>
      <c r="ALY305" s="49"/>
      <c r="ALZ305" s="49"/>
      <c r="AMA305" s="49"/>
      <c r="AMB305" s="49"/>
      <c r="AMC305" s="49"/>
      <c r="AMD305" s="49"/>
      <c r="AME305" s="49"/>
      <c r="AMF305" s="49"/>
      <c r="AMG305" s="49"/>
      <c r="AMH305" s="49"/>
      <c r="AMI305" s="49"/>
      <c r="AMJ305" s="49"/>
      <c r="AMK305" s="49"/>
      <c r="AML305" s="49"/>
      <c r="AMM305" s="49"/>
      <c r="AMN305" s="49"/>
      <c r="AMO305" s="49"/>
      <c r="AMP305" s="49"/>
      <c r="AMQ305" s="49"/>
      <c r="AMR305" s="49"/>
      <c r="AMS305" s="49"/>
      <c r="AMT305" s="49"/>
      <c r="AMU305" s="49"/>
      <c r="AMV305" s="49"/>
      <c r="AMW305" s="49"/>
      <c r="AMX305" s="49"/>
      <c r="AMY305" s="49"/>
      <c r="AMZ305" s="49"/>
      <c r="ANA305" s="49"/>
      <c r="ANB305" s="49"/>
      <c r="ANC305" s="49"/>
      <c r="AND305" s="49"/>
      <c r="ANE305" s="49"/>
      <c r="ANF305" s="49"/>
      <c r="ANG305" s="49"/>
      <c r="ANH305" s="49"/>
      <c r="ANI305" s="49"/>
      <c r="ANJ305" s="49"/>
      <c r="ANM305" s="49"/>
      <c r="ANP305" s="49"/>
      <c r="ANS305" s="49"/>
      <c r="ANV305" s="49"/>
      <c r="ANY305" s="49"/>
      <c r="AOB305" s="49"/>
      <c r="AOK305" s="49"/>
      <c r="AON305" s="49"/>
      <c r="AOQ305" s="49"/>
      <c r="AOT305" s="49"/>
      <c r="APC305" s="49"/>
      <c r="API305" s="49"/>
      <c r="APL305" s="49"/>
      <c r="APO305" s="49"/>
      <c r="APR305" s="49"/>
      <c r="APX305" s="49"/>
      <c r="AQA305" s="49"/>
      <c r="AQG305" s="49"/>
      <c r="AQI305" s="49"/>
      <c r="AQJ305" s="49"/>
      <c r="AQL305" s="49"/>
      <c r="ARC305" s="49"/>
      <c r="ARH305" s="49"/>
      <c r="ARN305" s="49"/>
      <c r="ARQ305" s="49"/>
      <c r="ART305" s="49"/>
      <c r="ASB305" s="49"/>
      <c r="ASX305" s="49"/>
      <c r="ASY305" s="49"/>
      <c r="ASZ305" s="49"/>
      <c r="ATA305" s="49"/>
      <c r="ATB305" s="49"/>
      <c r="ATC305" s="49"/>
      <c r="ATU305" s="49"/>
      <c r="ATV305" s="49"/>
      <c r="ATY305" s="49"/>
      <c r="AUB305" s="49"/>
      <c r="AUD305" s="49"/>
      <c r="AUF305" s="49"/>
      <c r="AUI305" s="49"/>
      <c r="AUL305" s="49"/>
      <c r="AUO305" s="49"/>
      <c r="AUR305" s="49"/>
      <c r="AUU305" s="49"/>
      <c r="AUX305" s="49"/>
      <c r="AVA305" s="49"/>
      <c r="AVD305" s="49"/>
      <c r="AVF305" s="49"/>
      <c r="AVS305" s="49"/>
      <c r="AVT305" s="49"/>
      <c r="AVU305" s="49"/>
      <c r="AVV305" s="49"/>
      <c r="AVW305" s="49"/>
      <c r="AVX305" s="49"/>
      <c r="AVY305" s="49"/>
      <c r="AVZ305" s="49"/>
      <c r="AWA305" s="49"/>
      <c r="AWB305" s="49"/>
      <c r="AWC305" s="49"/>
      <c r="AWD305" s="49"/>
      <c r="AWE305" s="49"/>
      <c r="AWF305" s="49"/>
      <c r="AWG305" s="49"/>
      <c r="AWH305" s="49"/>
      <c r="AWI305" s="49"/>
      <c r="AWJ305" s="49"/>
      <c r="AWK305" s="49"/>
      <c r="AWL305" s="49"/>
      <c r="AWM305" s="49"/>
      <c r="AWN305" s="49"/>
      <c r="AWO305" s="49"/>
      <c r="AWP305" s="49"/>
      <c r="AWQ305" s="49"/>
      <c r="AWR305" s="49"/>
      <c r="AWS305" s="49"/>
      <c r="AWT305" s="49"/>
      <c r="AWU305" s="49"/>
      <c r="AWV305" s="49"/>
      <c r="AWW305" s="49"/>
      <c r="AWX305" s="49"/>
      <c r="AWY305" s="49"/>
      <c r="AWZ305" s="49"/>
      <c r="AXA305" s="49"/>
      <c r="AXB305" s="49"/>
      <c r="AXC305" s="49"/>
      <c r="AXD305" s="49"/>
      <c r="AXE305" s="49"/>
      <c r="AXF305" s="49"/>
      <c r="AXI305" s="49"/>
      <c r="AXL305" s="49"/>
      <c r="AXO305" s="49"/>
      <c r="AXR305" s="49"/>
      <c r="AXU305" s="49"/>
      <c r="AXX305" s="49"/>
      <c r="AYG305" s="49"/>
      <c r="AYJ305" s="49"/>
      <c r="AYM305" s="49"/>
      <c r="AYP305" s="49"/>
      <c r="AYY305" s="49"/>
      <c r="AZE305" s="49"/>
      <c r="AZH305" s="49"/>
      <c r="AZK305" s="49"/>
      <c r="AZN305" s="49"/>
      <c r="AZT305" s="49"/>
      <c r="AZW305" s="49"/>
      <c r="BAC305" s="49"/>
      <c r="BAE305" s="49"/>
      <c r="BAF305" s="49"/>
      <c r="BAH305" s="49"/>
      <c r="BAY305" s="49"/>
      <c r="BBD305" s="49"/>
      <c r="BBJ305" s="49"/>
      <c r="BBM305" s="49"/>
      <c r="BBP305" s="49"/>
      <c r="BBX305" s="49"/>
      <c r="BCT305" s="49"/>
      <c r="BCU305" s="49"/>
      <c r="BCV305" s="49"/>
      <c r="BCW305" s="49"/>
      <c r="BCX305" s="49"/>
      <c r="BCY305" s="49"/>
      <c r="BDQ305" s="49"/>
      <c r="BDR305" s="49"/>
      <c r="BDU305" s="49"/>
      <c r="BDX305" s="49"/>
      <c r="BDZ305" s="49"/>
      <c r="BEB305" s="49"/>
      <c r="BEE305" s="49"/>
      <c r="BEH305" s="49"/>
      <c r="BEK305" s="49"/>
      <c r="BEN305" s="49"/>
      <c r="BEQ305" s="49"/>
      <c r="BET305" s="49"/>
      <c r="BEW305" s="49"/>
      <c r="BEZ305" s="49"/>
      <c r="BFB305" s="49"/>
      <c r="BFO305" s="49"/>
      <c r="BFP305" s="49"/>
      <c r="BFQ305" s="49"/>
      <c r="BFR305" s="49"/>
      <c r="BFS305" s="49"/>
      <c r="BFT305" s="49"/>
      <c r="BFU305" s="49"/>
      <c r="BFV305" s="49"/>
      <c r="BFW305" s="49"/>
      <c r="BFX305" s="49"/>
      <c r="BFY305" s="49"/>
      <c r="BFZ305" s="49"/>
      <c r="BGA305" s="49"/>
      <c r="BGB305" s="49"/>
      <c r="BGC305" s="49"/>
      <c r="BGD305" s="49"/>
      <c r="BGE305" s="49"/>
      <c r="BGF305" s="49"/>
      <c r="BGG305" s="49"/>
      <c r="BGH305" s="49"/>
      <c r="BGI305" s="49"/>
      <c r="BGJ305" s="49"/>
      <c r="BGK305" s="49"/>
      <c r="BGL305" s="49"/>
      <c r="BGM305" s="49"/>
      <c r="BGN305" s="49"/>
      <c r="BGO305" s="49"/>
      <c r="BGP305" s="49"/>
      <c r="BGQ305" s="49"/>
      <c r="BGR305" s="49"/>
      <c r="BGS305" s="49"/>
      <c r="BGT305" s="49"/>
      <c r="BGU305" s="49"/>
      <c r="BGV305" s="49"/>
      <c r="BGW305" s="49"/>
      <c r="BGX305" s="49"/>
      <c r="BGY305" s="49"/>
      <c r="BGZ305" s="49"/>
      <c r="BHA305" s="49"/>
      <c r="BHB305" s="49"/>
      <c r="BHE305" s="49"/>
      <c r="BHH305" s="49"/>
      <c r="BHK305" s="49"/>
      <c r="BHN305" s="49"/>
      <c r="BHQ305" s="49"/>
      <c r="BHT305" s="49"/>
      <c r="BIC305" s="49"/>
      <c r="BIF305" s="49"/>
      <c r="BII305" s="49"/>
      <c r="BIL305" s="49"/>
      <c r="BIU305" s="49"/>
      <c r="BJA305" s="49"/>
      <c r="BJD305" s="49"/>
      <c r="BJG305" s="49"/>
      <c r="BJJ305" s="49"/>
      <c r="BJP305" s="49"/>
      <c r="BJS305" s="49"/>
      <c r="BJY305" s="49"/>
      <c r="BKA305" s="49"/>
      <c r="BKB305" s="49"/>
      <c r="BKD305" s="49"/>
      <c r="BKU305" s="49"/>
      <c r="BKZ305" s="49"/>
      <c r="BLF305" s="49"/>
      <c r="BLI305" s="49"/>
      <c r="BLL305" s="49"/>
      <c r="BLT305" s="49"/>
      <c r="BMP305" s="49"/>
      <c r="BMQ305" s="49"/>
      <c r="BMR305" s="49"/>
      <c r="BMS305" s="49"/>
      <c r="BMT305" s="49"/>
      <c r="BMU305" s="49"/>
      <c r="BNM305" s="49"/>
      <c r="BNN305" s="49"/>
      <c r="BNQ305" s="49"/>
      <c r="BNT305" s="49"/>
      <c r="BNV305" s="49"/>
      <c r="BNX305" s="49"/>
      <c r="BOA305" s="49"/>
      <c r="BOD305" s="49"/>
      <c r="BOG305" s="49"/>
      <c r="BOJ305" s="49"/>
      <c r="BOM305" s="49"/>
      <c r="BOP305" s="49"/>
      <c r="BOS305" s="49"/>
      <c r="BOV305" s="49"/>
      <c r="BOX305" s="49"/>
      <c r="BPK305" s="49"/>
      <c r="BPL305" s="49"/>
      <c r="BPM305" s="49"/>
      <c r="BPN305" s="49"/>
      <c r="BPO305" s="49"/>
      <c r="BPP305" s="49"/>
      <c r="BPQ305" s="49"/>
      <c r="BPR305" s="49"/>
      <c r="BPS305" s="49"/>
      <c r="BPT305" s="49"/>
      <c r="BPU305" s="49"/>
      <c r="BPV305" s="49"/>
      <c r="BPW305" s="49"/>
      <c r="BPX305" s="49"/>
      <c r="BPY305" s="49"/>
      <c r="BPZ305" s="49"/>
      <c r="BQA305" s="49"/>
      <c r="BQB305" s="49"/>
      <c r="BQC305" s="49"/>
      <c r="BQD305" s="49"/>
      <c r="BQE305" s="49"/>
      <c r="BQF305" s="49"/>
      <c r="BQG305" s="49"/>
      <c r="BQH305" s="49"/>
      <c r="BQI305" s="49"/>
      <c r="BQJ305" s="49"/>
      <c r="BQK305" s="49"/>
      <c r="BQL305" s="49"/>
      <c r="BQM305" s="49"/>
      <c r="BQN305" s="49"/>
      <c r="BQO305" s="49"/>
      <c r="BQP305" s="49"/>
      <c r="BQQ305" s="49"/>
      <c r="BQR305" s="49"/>
      <c r="BQS305" s="49"/>
      <c r="BQT305" s="49"/>
      <c r="BQU305" s="49"/>
      <c r="BQV305" s="49"/>
      <c r="BQW305" s="49"/>
      <c r="BQX305" s="49"/>
      <c r="BRA305" s="49"/>
      <c r="BRD305" s="49"/>
      <c r="BRG305" s="49"/>
      <c r="BRJ305" s="49"/>
      <c r="BRM305" s="49"/>
      <c r="BRP305" s="49"/>
      <c r="BRY305" s="49"/>
      <c r="BSB305" s="49"/>
      <c r="BSE305" s="49"/>
      <c r="BSH305" s="49"/>
      <c r="BSQ305" s="49"/>
      <c r="BSW305" s="49"/>
      <c r="BSZ305" s="49"/>
      <c r="BTC305" s="49"/>
      <c r="BTF305" s="49"/>
      <c r="BTL305" s="49"/>
      <c r="BTO305" s="49"/>
      <c r="BTU305" s="49"/>
      <c r="BTW305" s="49"/>
      <c r="BTX305" s="49"/>
      <c r="BTZ305" s="49"/>
      <c r="BUQ305" s="49"/>
      <c r="BUV305" s="49"/>
      <c r="BVB305" s="49"/>
      <c r="BVE305" s="49"/>
      <c r="BVH305" s="49"/>
      <c r="BVP305" s="49"/>
      <c r="BWL305" s="49"/>
      <c r="BWM305" s="49"/>
      <c r="BWN305" s="49"/>
      <c r="BWO305" s="49"/>
      <c r="BWP305" s="49"/>
      <c r="BWQ305" s="49"/>
      <c r="BXI305" s="49"/>
      <c r="BXJ305" s="49"/>
      <c r="BXM305" s="49"/>
      <c r="BXP305" s="49"/>
      <c r="BXR305" s="49"/>
      <c r="BXT305" s="49"/>
      <c r="BXW305" s="49"/>
      <c r="BXZ305" s="49"/>
      <c r="BYC305" s="49"/>
      <c r="BYF305" s="49"/>
      <c r="BYI305" s="49"/>
      <c r="BYL305" s="49"/>
      <c r="BYO305" s="49"/>
      <c r="BYR305" s="49"/>
      <c r="BYT305" s="49"/>
      <c r="BZG305" s="49"/>
      <c r="BZH305" s="49"/>
      <c r="BZI305" s="49"/>
      <c r="BZJ305" s="49"/>
      <c r="BZK305" s="49"/>
      <c r="BZL305" s="49"/>
      <c r="BZM305" s="49"/>
      <c r="BZN305" s="49"/>
      <c r="BZO305" s="49"/>
      <c r="BZP305" s="49"/>
      <c r="BZQ305" s="49"/>
      <c r="BZR305" s="49"/>
      <c r="BZS305" s="49"/>
      <c r="BZT305" s="49"/>
      <c r="BZU305" s="49"/>
      <c r="BZV305" s="49"/>
      <c r="BZW305" s="49"/>
      <c r="BZX305" s="49"/>
      <c r="BZY305" s="49"/>
      <c r="BZZ305" s="49"/>
      <c r="CAA305" s="49"/>
      <c r="CAB305" s="49"/>
      <c r="CAC305" s="49"/>
      <c r="CAD305" s="49"/>
      <c r="CAE305" s="49"/>
      <c r="CAF305" s="49"/>
      <c r="CAG305" s="49"/>
      <c r="CAH305" s="49"/>
      <c r="CAI305" s="49"/>
      <c r="CAJ305" s="49"/>
      <c r="CAK305" s="49"/>
      <c r="CAL305" s="49"/>
      <c r="CAM305" s="49"/>
      <c r="CAN305" s="49"/>
      <c r="CAO305" s="49"/>
      <c r="CAP305" s="49"/>
      <c r="CAQ305" s="49"/>
      <c r="CAR305" s="49"/>
      <c r="CAS305" s="49"/>
      <c r="CAT305" s="49"/>
      <c r="CAW305" s="49"/>
      <c r="CAZ305" s="49"/>
      <c r="CBC305" s="49"/>
      <c r="CBF305" s="49"/>
      <c r="CBI305" s="49"/>
      <c r="CBL305" s="49"/>
      <c r="CBU305" s="49"/>
      <c r="CBX305" s="49"/>
      <c r="CCA305" s="49"/>
      <c r="CCD305" s="49"/>
      <c r="CCM305" s="49"/>
      <c r="CCS305" s="49"/>
      <c r="CCV305" s="49"/>
      <c r="CCY305" s="49"/>
      <c r="CDB305" s="49"/>
      <c r="CDH305" s="49"/>
      <c r="CDK305" s="49"/>
      <c r="CDQ305" s="49"/>
      <c r="CDS305" s="49"/>
      <c r="CDT305" s="49"/>
      <c r="CDV305" s="49"/>
      <c r="CEM305" s="49"/>
      <c r="CER305" s="49"/>
      <c r="CEX305" s="49"/>
      <c r="CFA305" s="49"/>
      <c r="CFD305" s="49"/>
      <c r="CFL305" s="49"/>
      <c r="CGH305" s="49"/>
      <c r="CGI305" s="49"/>
      <c r="CGJ305" s="49"/>
      <c r="CGK305" s="49"/>
      <c r="CGL305" s="49"/>
      <c r="CGM305" s="49"/>
      <c r="CHE305" s="49"/>
      <c r="CHF305" s="49"/>
      <c r="CHI305" s="49"/>
      <c r="CHL305" s="49"/>
      <c r="CHN305" s="49"/>
      <c r="CHP305" s="49"/>
      <c r="CHS305" s="49"/>
      <c r="CHV305" s="49"/>
      <c r="CHY305" s="49"/>
      <c r="CIB305" s="49"/>
      <c r="CIE305" s="49"/>
      <c r="CIH305" s="49"/>
      <c r="CIK305" s="49"/>
      <c r="CIN305" s="49"/>
      <c r="CIP305" s="49"/>
      <c r="CJC305" s="49"/>
      <c r="CJD305" s="49"/>
      <c r="CJE305" s="49"/>
      <c r="CJF305" s="49"/>
      <c r="CJG305" s="49"/>
      <c r="CJH305" s="49"/>
      <c r="CJI305" s="49"/>
      <c r="CJJ305" s="49"/>
      <c r="CJK305" s="49"/>
      <c r="CJL305" s="49"/>
      <c r="CJM305" s="49"/>
      <c r="CJN305" s="49"/>
      <c r="CJO305" s="49"/>
      <c r="CJP305" s="49"/>
      <c r="CJQ305" s="49"/>
      <c r="CJR305" s="49"/>
      <c r="CJS305" s="49"/>
      <c r="CJT305" s="49"/>
      <c r="CJU305" s="49"/>
      <c r="CJV305" s="49"/>
      <c r="CJW305" s="49"/>
      <c r="CJX305" s="49"/>
      <c r="CJY305" s="49"/>
      <c r="CJZ305" s="49"/>
      <c r="CKA305" s="49"/>
      <c r="CKB305" s="49"/>
      <c r="CKC305" s="49"/>
      <c r="CKD305" s="49"/>
      <c r="CKE305" s="49"/>
      <c r="CKF305" s="49"/>
      <c r="CKG305" s="49"/>
      <c r="CKH305" s="49"/>
      <c r="CKI305" s="49"/>
      <c r="CKJ305" s="49"/>
      <c r="CKK305" s="49"/>
      <c r="CKL305" s="49"/>
      <c r="CKM305" s="49"/>
      <c r="CKN305" s="49"/>
      <c r="CKO305" s="49"/>
      <c r="CKP305" s="49"/>
      <c r="CKS305" s="49"/>
      <c r="CKV305" s="49"/>
      <c r="CKY305" s="49"/>
      <c r="CLB305" s="49"/>
      <c r="CLE305" s="49"/>
      <c r="CLH305" s="49"/>
      <c r="CLQ305" s="49"/>
      <c r="CLT305" s="49"/>
      <c r="CLW305" s="49"/>
      <c r="CLZ305" s="49"/>
      <c r="CMI305" s="49"/>
      <c r="CMO305" s="49"/>
      <c r="CMR305" s="49"/>
      <c r="CMU305" s="49"/>
      <c r="CMX305" s="49"/>
      <c r="CND305" s="49"/>
      <c r="CNG305" s="49"/>
      <c r="CNM305" s="49"/>
      <c r="CNO305" s="49"/>
      <c r="CNP305" s="49"/>
      <c r="CNR305" s="49"/>
      <c r="COI305" s="49"/>
      <c r="CON305" s="49"/>
      <c r="COT305" s="49"/>
      <c r="COW305" s="49"/>
      <c r="COZ305" s="49"/>
      <c r="CPH305" s="49"/>
      <c r="CQD305" s="49"/>
      <c r="CQE305" s="49"/>
      <c r="CQF305" s="49"/>
      <c r="CQG305" s="49"/>
      <c r="CQH305" s="49"/>
      <c r="CQI305" s="49"/>
      <c r="CRA305" s="49"/>
      <c r="CRB305" s="49"/>
      <c r="CRE305" s="49"/>
      <c r="CRH305" s="49"/>
      <c r="CRJ305" s="49"/>
      <c r="CRL305" s="49"/>
      <c r="CRO305" s="49"/>
      <c r="CRR305" s="49"/>
      <c r="CRU305" s="49"/>
      <c r="CRX305" s="49"/>
      <c r="CSA305" s="49"/>
      <c r="CSD305" s="49"/>
      <c r="CSG305" s="49"/>
      <c r="CSJ305" s="49"/>
      <c r="CSL305" s="49"/>
      <c r="CSY305" s="49"/>
      <c r="CSZ305" s="49"/>
      <c r="CTA305" s="49"/>
      <c r="CTB305" s="49"/>
      <c r="CTC305" s="49"/>
      <c r="CTD305" s="49"/>
      <c r="CTE305" s="49"/>
      <c r="CTF305" s="49"/>
      <c r="CTG305" s="49"/>
      <c r="CTH305" s="49"/>
      <c r="CTI305" s="49"/>
      <c r="CTJ305" s="49"/>
      <c r="CTK305" s="49"/>
      <c r="CTL305" s="49"/>
      <c r="CTM305" s="49"/>
      <c r="CTN305" s="49"/>
      <c r="CTO305" s="49"/>
      <c r="CTP305" s="49"/>
      <c r="CTQ305" s="49"/>
      <c r="CTR305" s="49"/>
      <c r="CTS305" s="49"/>
      <c r="CTT305" s="49"/>
      <c r="CTU305" s="49"/>
      <c r="CTV305" s="49"/>
      <c r="CTW305" s="49"/>
      <c r="CTX305" s="49"/>
      <c r="CTY305" s="49"/>
      <c r="CTZ305" s="49"/>
      <c r="CUA305" s="49"/>
      <c r="CUB305" s="49"/>
      <c r="CUC305" s="49"/>
      <c r="CUD305" s="49"/>
      <c r="CUE305" s="49"/>
      <c r="CUF305" s="49"/>
      <c r="CUG305" s="49"/>
      <c r="CUH305" s="49"/>
      <c r="CUI305" s="49"/>
      <c r="CUJ305" s="49"/>
      <c r="CUK305" s="49"/>
      <c r="CUL305" s="49"/>
      <c r="CUO305" s="49"/>
      <c r="CUR305" s="49"/>
      <c r="CUU305" s="49"/>
      <c r="CUX305" s="49"/>
      <c r="CVA305" s="49"/>
      <c r="CVD305" s="49"/>
      <c r="CVM305" s="49"/>
      <c r="CVP305" s="49"/>
      <c r="CVS305" s="49"/>
      <c r="CVV305" s="49"/>
      <c r="CWE305" s="49"/>
      <c r="CWK305" s="49"/>
      <c r="CWN305" s="49"/>
      <c r="CWQ305" s="49"/>
      <c r="CWT305" s="49"/>
      <c r="CWZ305" s="49"/>
      <c r="CXC305" s="49"/>
      <c r="CXI305" s="49"/>
      <c r="CXK305" s="49"/>
      <c r="CXL305" s="49"/>
      <c r="CXN305" s="49"/>
      <c r="CYE305" s="49"/>
      <c r="CYJ305" s="49"/>
      <c r="CYP305" s="49"/>
      <c r="CYS305" s="49"/>
      <c r="CYV305" s="49"/>
      <c r="CZD305" s="49"/>
      <c r="CZZ305" s="49"/>
      <c r="DAA305" s="49"/>
      <c r="DAB305" s="49"/>
      <c r="DAC305" s="49"/>
      <c r="DAD305" s="49"/>
      <c r="DAE305" s="49"/>
      <c r="DAW305" s="49"/>
      <c r="DAX305" s="49"/>
      <c r="DBA305" s="49"/>
      <c r="DBD305" s="49"/>
      <c r="DBF305" s="49"/>
      <c r="DBH305" s="49"/>
      <c r="DBK305" s="49"/>
      <c r="DBN305" s="49"/>
      <c r="DBQ305" s="49"/>
      <c r="DBT305" s="49"/>
      <c r="DBW305" s="49"/>
      <c r="DBZ305" s="49"/>
      <c r="DCC305" s="49"/>
      <c r="DCF305" s="49"/>
      <c r="DCH305" s="49"/>
      <c r="DCU305" s="49"/>
      <c r="DCV305" s="49"/>
      <c r="DCW305" s="49"/>
      <c r="DCX305" s="49"/>
      <c r="DCY305" s="49"/>
      <c r="DCZ305" s="49"/>
      <c r="DDA305" s="49"/>
      <c r="DDB305" s="49"/>
      <c r="DDC305" s="49"/>
      <c r="DDD305" s="49"/>
      <c r="DDE305" s="49"/>
      <c r="DDF305" s="49"/>
      <c r="DDG305" s="49"/>
      <c r="DDH305" s="49"/>
      <c r="DDI305" s="49"/>
      <c r="DDJ305" s="49"/>
      <c r="DDK305" s="49"/>
      <c r="DDL305" s="49"/>
      <c r="DDM305" s="49"/>
      <c r="DDN305" s="49"/>
      <c r="DDO305" s="49"/>
      <c r="DDP305" s="49"/>
      <c r="DDQ305" s="49"/>
      <c r="DDR305" s="49"/>
      <c r="DDS305" s="49"/>
      <c r="DDT305" s="49"/>
      <c r="DDU305" s="49"/>
      <c r="DDV305" s="49"/>
      <c r="DDW305" s="49"/>
      <c r="DDX305" s="49"/>
      <c r="DDY305" s="49"/>
      <c r="DDZ305" s="49"/>
      <c r="DEA305" s="49"/>
      <c r="DEB305" s="49"/>
      <c r="DEC305" s="49"/>
      <c r="DED305" s="49"/>
      <c r="DEE305" s="49"/>
      <c r="DEF305" s="49"/>
      <c r="DEG305" s="49"/>
      <c r="DEH305" s="49"/>
      <c r="DEK305" s="49"/>
      <c r="DEN305" s="49"/>
      <c r="DEQ305" s="49"/>
      <c r="DET305" s="49"/>
      <c r="DEW305" s="49"/>
      <c r="DEZ305" s="49"/>
      <c r="DFI305" s="49"/>
      <c r="DFL305" s="49"/>
      <c r="DFO305" s="49"/>
      <c r="DFR305" s="49"/>
      <c r="DGA305" s="49"/>
      <c r="DGG305" s="49"/>
      <c r="DGJ305" s="49"/>
      <c r="DGM305" s="49"/>
      <c r="DGP305" s="49"/>
      <c r="DGV305" s="49"/>
      <c r="DGY305" s="49"/>
      <c r="DHE305" s="49"/>
      <c r="DHG305" s="49"/>
      <c r="DHH305" s="49"/>
      <c r="DHJ305" s="49"/>
      <c r="DIA305" s="49"/>
      <c r="DIF305" s="49"/>
      <c r="DIL305" s="49"/>
      <c r="DIO305" s="49"/>
      <c r="DIR305" s="49"/>
      <c r="DIZ305" s="49"/>
      <c r="DJV305" s="49"/>
      <c r="DJW305" s="49"/>
      <c r="DJX305" s="49"/>
      <c r="DJY305" s="49"/>
      <c r="DJZ305" s="49"/>
      <c r="DKA305" s="49"/>
      <c r="DKS305" s="49"/>
      <c r="DKT305" s="49"/>
      <c r="DKW305" s="49"/>
      <c r="DKZ305" s="49"/>
      <c r="DLB305" s="49"/>
      <c r="DLD305" s="49"/>
      <c r="DLG305" s="49"/>
      <c r="DLJ305" s="49"/>
      <c r="DLM305" s="49"/>
      <c r="DLP305" s="49"/>
      <c r="DLS305" s="49"/>
      <c r="DLV305" s="49"/>
      <c r="DLY305" s="49"/>
      <c r="DMB305" s="49"/>
      <c r="DMD305" s="49"/>
      <c r="DMQ305" s="49"/>
      <c r="DMR305" s="49"/>
      <c r="DMS305" s="49"/>
      <c r="DMT305" s="49"/>
      <c r="DMU305" s="49"/>
      <c r="DMV305" s="49"/>
      <c r="DMW305" s="49"/>
      <c r="DMX305" s="49"/>
      <c r="DMY305" s="49"/>
      <c r="DMZ305" s="49"/>
      <c r="DNA305" s="49"/>
      <c r="DNB305" s="49"/>
      <c r="DNC305" s="49"/>
      <c r="DND305" s="49"/>
      <c r="DNE305" s="49"/>
      <c r="DNF305" s="49"/>
      <c r="DNG305" s="49"/>
      <c r="DNH305" s="49"/>
      <c r="DNI305" s="49"/>
      <c r="DNJ305" s="49"/>
      <c r="DNK305" s="49"/>
      <c r="DNL305" s="49"/>
      <c r="DNM305" s="49"/>
      <c r="DNN305" s="49"/>
      <c r="DNO305" s="49"/>
      <c r="DNP305" s="49"/>
      <c r="DNQ305" s="49"/>
      <c r="DNR305" s="49"/>
      <c r="DNS305" s="49"/>
      <c r="DNT305" s="49"/>
      <c r="DNU305" s="49"/>
      <c r="DNV305" s="49"/>
      <c r="DNW305" s="49"/>
      <c r="DNX305" s="49"/>
      <c r="DNY305" s="49"/>
      <c r="DNZ305" s="49"/>
      <c r="DOA305" s="49"/>
      <c r="DOB305" s="49"/>
      <c r="DOC305" s="49"/>
      <c r="DOD305" s="49"/>
      <c r="DOG305" s="49"/>
      <c r="DOJ305" s="49"/>
      <c r="DOM305" s="49"/>
      <c r="DOP305" s="49"/>
      <c r="DOS305" s="49"/>
      <c r="DOV305" s="49"/>
      <c r="DPE305" s="49"/>
      <c r="DPH305" s="49"/>
      <c r="DPK305" s="49"/>
      <c r="DPN305" s="49"/>
      <c r="DPW305" s="49"/>
      <c r="DQC305" s="49"/>
      <c r="DQF305" s="49"/>
      <c r="DQI305" s="49"/>
      <c r="DQL305" s="49"/>
      <c r="DQR305" s="49"/>
      <c r="DQU305" s="49"/>
      <c r="DRA305" s="49"/>
      <c r="DRC305" s="49"/>
      <c r="DRD305" s="49"/>
      <c r="DRF305" s="49"/>
      <c r="DRW305" s="49"/>
      <c r="DSB305" s="49"/>
      <c r="DSH305" s="49"/>
      <c r="DSK305" s="49"/>
      <c r="DSN305" s="49"/>
      <c r="DSV305" s="49"/>
      <c r="DTR305" s="49"/>
      <c r="DTS305" s="49"/>
      <c r="DTT305" s="49"/>
      <c r="DTU305" s="49"/>
      <c r="DTV305" s="49"/>
      <c r="DTW305" s="49"/>
      <c r="DUO305" s="49"/>
      <c r="DUP305" s="49"/>
      <c r="DUS305" s="49"/>
      <c r="DUV305" s="49"/>
      <c r="DUX305" s="49"/>
      <c r="DUZ305" s="49"/>
      <c r="DVC305" s="49"/>
      <c r="DVF305" s="49"/>
      <c r="DVI305" s="49"/>
      <c r="DVL305" s="49"/>
      <c r="DVO305" s="49"/>
      <c r="DVR305" s="49"/>
      <c r="DVU305" s="49"/>
      <c r="DVX305" s="49"/>
      <c r="DVZ305" s="49"/>
      <c r="DWM305" s="49"/>
      <c r="DWN305" s="49"/>
      <c r="DWO305" s="49"/>
      <c r="DWP305" s="49"/>
      <c r="DWQ305" s="49"/>
      <c r="DWR305" s="49"/>
      <c r="DWS305" s="49"/>
      <c r="DWT305" s="49"/>
      <c r="DWU305" s="49"/>
      <c r="DWV305" s="49"/>
      <c r="DWW305" s="49"/>
      <c r="DWX305" s="49"/>
      <c r="DWY305" s="49"/>
      <c r="DWZ305" s="49"/>
      <c r="DXA305" s="49"/>
      <c r="DXB305" s="49"/>
      <c r="DXC305" s="49"/>
      <c r="DXD305" s="49"/>
      <c r="DXE305" s="49"/>
      <c r="DXF305" s="49"/>
      <c r="DXG305" s="49"/>
      <c r="DXH305" s="49"/>
      <c r="DXI305" s="49"/>
      <c r="DXJ305" s="49"/>
      <c r="DXK305" s="49"/>
      <c r="DXL305" s="49"/>
      <c r="DXM305" s="49"/>
      <c r="DXN305" s="49"/>
      <c r="DXO305" s="49"/>
      <c r="DXP305" s="49"/>
      <c r="DXQ305" s="49"/>
      <c r="DXR305" s="49"/>
      <c r="DXS305" s="49"/>
      <c r="DXT305" s="49"/>
      <c r="DXU305" s="49"/>
      <c r="DXV305" s="49"/>
      <c r="DXW305" s="49"/>
      <c r="DXX305" s="49"/>
      <c r="DXY305" s="49"/>
      <c r="DXZ305" s="49"/>
      <c r="DYC305" s="49"/>
      <c r="DYF305" s="49"/>
      <c r="DYI305" s="49"/>
      <c r="DYL305" s="49"/>
      <c r="DYO305" s="49"/>
      <c r="DYR305" s="49"/>
      <c r="DZA305" s="49"/>
      <c r="DZD305" s="49"/>
      <c r="DZG305" s="49"/>
      <c r="DZJ305" s="49"/>
      <c r="DZS305" s="49"/>
      <c r="DZY305" s="49"/>
      <c r="EAB305" s="49"/>
      <c r="EAE305" s="49"/>
      <c r="EAH305" s="49"/>
      <c r="EAN305" s="49"/>
      <c r="EAQ305" s="49"/>
      <c r="EAW305" s="49"/>
      <c r="EAY305" s="49"/>
      <c r="EAZ305" s="49"/>
      <c r="EBB305" s="49"/>
      <c r="EBS305" s="49"/>
      <c r="EBX305" s="49"/>
      <c r="ECD305" s="49"/>
      <c r="ECG305" s="49"/>
      <c r="ECJ305" s="49"/>
      <c r="ECR305" s="49"/>
      <c r="EDN305" s="49"/>
      <c r="EDO305" s="49"/>
      <c r="EDP305" s="49"/>
      <c r="EDQ305" s="49"/>
      <c r="EDR305" s="49"/>
      <c r="EDS305" s="49"/>
      <c r="EEK305" s="49"/>
      <c r="EEL305" s="49"/>
      <c r="EEO305" s="49"/>
      <c r="EER305" s="49"/>
      <c r="EET305" s="49"/>
      <c r="EEV305" s="49"/>
      <c r="EEY305" s="49"/>
      <c r="EFB305" s="49"/>
      <c r="EFE305" s="49"/>
      <c r="EFH305" s="49"/>
      <c r="EFK305" s="49"/>
      <c r="EFN305" s="49"/>
      <c r="EFQ305" s="49"/>
      <c r="EFT305" s="49"/>
      <c r="EFV305" s="49"/>
      <c r="EGI305" s="49"/>
      <c r="EGJ305" s="49"/>
      <c r="EGK305" s="49"/>
      <c r="EGL305" s="49"/>
      <c r="EGM305" s="49"/>
      <c r="EGN305" s="49"/>
      <c r="EGO305" s="49"/>
      <c r="EGP305" s="49"/>
      <c r="EGQ305" s="49"/>
      <c r="EGR305" s="49"/>
      <c r="EGS305" s="49"/>
      <c r="EGT305" s="49"/>
      <c r="EGU305" s="49"/>
      <c r="EGV305" s="49"/>
      <c r="EGW305" s="49"/>
      <c r="EGX305" s="49"/>
      <c r="EGY305" s="49"/>
      <c r="EGZ305" s="49"/>
      <c r="EHA305" s="49"/>
      <c r="EHB305" s="49"/>
      <c r="EHC305" s="49"/>
      <c r="EHD305" s="49"/>
      <c r="EHE305" s="49"/>
      <c r="EHF305" s="49"/>
      <c r="EHG305" s="49"/>
      <c r="EHH305" s="49"/>
      <c r="EHI305" s="49"/>
      <c r="EHJ305" s="49"/>
      <c r="EHK305" s="49"/>
      <c r="EHL305" s="49"/>
      <c r="EHM305" s="49"/>
      <c r="EHN305" s="49"/>
      <c r="EHO305" s="49"/>
      <c r="EHP305" s="49"/>
      <c r="EHQ305" s="49"/>
      <c r="EHR305" s="49"/>
      <c r="EHS305" s="49"/>
      <c r="EHT305" s="49"/>
      <c r="EHU305" s="49"/>
      <c r="EHV305" s="49"/>
      <c r="EHY305" s="49"/>
      <c r="EIB305" s="49"/>
      <c r="EIE305" s="49"/>
      <c r="EIH305" s="49"/>
      <c r="EIK305" s="49"/>
      <c r="EIN305" s="49"/>
      <c r="EIW305" s="49"/>
      <c r="EIZ305" s="49"/>
      <c r="EJC305" s="49"/>
      <c r="EJF305" s="49"/>
      <c r="EJO305" s="49"/>
      <c r="EJU305" s="49"/>
      <c r="EJX305" s="49"/>
      <c r="EKA305" s="49"/>
      <c r="EKD305" s="49"/>
      <c r="EKJ305" s="49"/>
      <c r="EKM305" s="49"/>
      <c r="EKS305" s="49"/>
      <c r="EKU305" s="49"/>
      <c r="EKV305" s="49"/>
      <c r="EKX305" s="49"/>
      <c r="ELO305" s="49"/>
      <c r="ELT305" s="49"/>
      <c r="ELZ305" s="49"/>
      <c r="EMC305" s="49"/>
      <c r="EMF305" s="49"/>
      <c r="EMN305" s="49"/>
      <c r="ENJ305" s="49"/>
      <c r="ENK305" s="49"/>
      <c r="ENL305" s="49"/>
      <c r="ENM305" s="49"/>
      <c r="ENN305" s="49"/>
      <c r="ENO305" s="49"/>
      <c r="EOG305" s="49"/>
      <c r="EOH305" s="49"/>
      <c r="EOK305" s="49"/>
      <c r="EON305" s="49"/>
      <c r="EOP305" s="49"/>
      <c r="EOR305" s="49"/>
      <c r="EOU305" s="49"/>
      <c r="EOX305" s="49"/>
      <c r="EPA305" s="49"/>
      <c r="EPD305" s="49"/>
      <c r="EPG305" s="49"/>
      <c r="EPJ305" s="49"/>
      <c r="EPM305" s="49"/>
      <c r="EPP305" s="49"/>
      <c r="EPR305" s="49"/>
      <c r="EQE305" s="49"/>
      <c r="EQF305" s="49"/>
      <c r="EQG305" s="49"/>
      <c r="EQH305" s="49"/>
      <c r="EQI305" s="49"/>
      <c r="EQJ305" s="49"/>
      <c r="EQK305" s="49"/>
      <c r="EQL305" s="49"/>
      <c r="EQM305" s="49"/>
      <c r="EQN305" s="49"/>
      <c r="EQO305" s="49"/>
      <c r="EQP305" s="49"/>
      <c r="EQQ305" s="49"/>
      <c r="EQR305" s="49"/>
      <c r="EQS305" s="49"/>
      <c r="EQT305" s="49"/>
      <c r="EQU305" s="49"/>
      <c r="EQV305" s="49"/>
      <c r="EQW305" s="49"/>
      <c r="EQX305" s="49"/>
      <c r="EQY305" s="49"/>
      <c r="EQZ305" s="49"/>
      <c r="ERA305" s="49"/>
      <c r="ERB305" s="49"/>
      <c r="ERC305" s="49"/>
      <c r="ERD305" s="49"/>
      <c r="ERE305" s="49"/>
      <c r="ERF305" s="49"/>
      <c r="ERG305" s="49"/>
      <c r="ERH305" s="49"/>
      <c r="ERI305" s="49"/>
      <c r="ERJ305" s="49"/>
      <c r="ERK305" s="49"/>
      <c r="ERL305" s="49"/>
      <c r="ERM305" s="49"/>
      <c r="ERN305" s="49"/>
      <c r="ERO305" s="49"/>
      <c r="ERP305" s="49"/>
      <c r="ERQ305" s="49"/>
      <c r="ERR305" s="49"/>
      <c r="ERU305" s="49"/>
      <c r="ERX305" s="49"/>
      <c r="ESA305" s="49"/>
      <c r="ESD305" s="49"/>
      <c r="ESG305" s="49"/>
      <c r="ESJ305" s="49"/>
      <c r="ESS305" s="49"/>
      <c r="ESV305" s="49"/>
      <c r="ESY305" s="49"/>
      <c r="ETB305" s="49"/>
      <c r="ETK305" s="49"/>
      <c r="ETQ305" s="49"/>
      <c r="ETT305" s="49"/>
      <c r="ETW305" s="49"/>
      <c r="ETZ305" s="49"/>
      <c r="EUF305" s="49"/>
      <c r="EUI305" s="49"/>
      <c r="EUO305" s="49"/>
      <c r="EUQ305" s="49"/>
      <c r="EUR305" s="49"/>
      <c r="EUT305" s="49"/>
      <c r="EVK305" s="49"/>
      <c r="EVP305" s="49"/>
      <c r="EVV305" s="49"/>
      <c r="EVY305" s="49"/>
      <c r="EWB305" s="49"/>
      <c r="EWJ305" s="49"/>
      <c r="EXF305" s="49"/>
      <c r="EXG305" s="49"/>
      <c r="EXH305" s="49"/>
      <c r="EXI305" s="49"/>
      <c r="EXJ305" s="49"/>
      <c r="EXK305" s="49"/>
      <c r="EYC305" s="49"/>
      <c r="EYD305" s="49"/>
      <c r="EYG305" s="49"/>
      <c r="EYJ305" s="49"/>
      <c r="EYL305" s="49"/>
      <c r="EYN305" s="49"/>
      <c r="EYQ305" s="49"/>
      <c r="EYT305" s="49"/>
      <c r="EYW305" s="49"/>
      <c r="EYZ305" s="49"/>
      <c r="EZC305" s="49"/>
      <c r="EZF305" s="49"/>
      <c r="EZI305" s="49"/>
      <c r="EZL305" s="49"/>
      <c r="EZN305" s="49"/>
      <c r="FAA305" s="49"/>
      <c r="FAB305" s="49"/>
      <c r="FAC305" s="49"/>
      <c r="FAD305" s="49"/>
      <c r="FAE305" s="49"/>
      <c r="FAF305" s="49"/>
      <c r="FAG305" s="49"/>
      <c r="FAH305" s="49"/>
      <c r="FAI305" s="49"/>
      <c r="FAJ305" s="49"/>
      <c r="FAK305" s="49"/>
      <c r="FAL305" s="49"/>
      <c r="FAM305" s="49"/>
      <c r="FAN305" s="49"/>
      <c r="FAO305" s="49"/>
      <c r="FAP305" s="49"/>
      <c r="FAQ305" s="49"/>
      <c r="FAR305" s="49"/>
      <c r="FAS305" s="49"/>
      <c r="FAT305" s="49"/>
      <c r="FAU305" s="49"/>
      <c r="FAV305" s="49"/>
      <c r="FAW305" s="49"/>
      <c r="FAX305" s="49"/>
      <c r="FAY305" s="49"/>
      <c r="FAZ305" s="49"/>
      <c r="FBA305" s="49"/>
      <c r="FBB305" s="49"/>
      <c r="FBC305" s="49"/>
      <c r="FBD305" s="49"/>
      <c r="FBE305" s="49"/>
      <c r="FBF305" s="49"/>
      <c r="FBG305" s="49"/>
      <c r="FBH305" s="49"/>
      <c r="FBI305" s="49"/>
      <c r="FBJ305" s="49"/>
      <c r="FBK305" s="49"/>
      <c r="FBL305" s="49"/>
      <c r="FBM305" s="49"/>
      <c r="FBN305" s="49"/>
      <c r="FBQ305" s="49"/>
      <c r="FBT305" s="49"/>
      <c r="FBW305" s="49"/>
      <c r="FBZ305" s="49"/>
      <c r="FCC305" s="49"/>
      <c r="FCF305" s="49"/>
      <c r="FCO305" s="49"/>
      <c r="FCR305" s="49"/>
      <c r="FCU305" s="49"/>
      <c r="FCX305" s="49"/>
      <c r="FDG305" s="49"/>
      <c r="FDM305" s="49"/>
      <c r="FDP305" s="49"/>
      <c r="FDS305" s="49"/>
      <c r="FDV305" s="49"/>
      <c r="FEB305" s="49"/>
      <c r="FEE305" s="49"/>
      <c r="FEK305" s="49"/>
      <c r="FEM305" s="49"/>
      <c r="FEN305" s="49"/>
      <c r="FEP305" s="49"/>
      <c r="FFG305" s="49"/>
      <c r="FFL305" s="49"/>
      <c r="FFR305" s="49"/>
      <c r="FFU305" s="49"/>
      <c r="FFX305" s="49"/>
      <c r="FGF305" s="49"/>
      <c r="FHB305" s="49"/>
      <c r="FHC305" s="49"/>
      <c r="FHD305" s="49"/>
      <c r="FHE305" s="49"/>
      <c r="FHF305" s="49"/>
      <c r="FHG305" s="49"/>
      <c r="FHY305" s="49"/>
      <c r="FHZ305" s="49"/>
      <c r="FIC305" s="49"/>
      <c r="FIF305" s="49"/>
      <c r="FIH305" s="49"/>
      <c r="FIJ305" s="49"/>
      <c r="FIM305" s="49"/>
      <c r="FIP305" s="49"/>
      <c r="FIS305" s="49"/>
      <c r="FIV305" s="49"/>
      <c r="FIY305" s="49"/>
      <c r="FJB305" s="49"/>
      <c r="FJE305" s="49"/>
      <c r="FJH305" s="49"/>
      <c r="FJJ305" s="49"/>
      <c r="FJW305" s="49"/>
      <c r="FJX305" s="49"/>
      <c r="FJY305" s="49"/>
      <c r="FJZ305" s="49"/>
      <c r="FKA305" s="49"/>
      <c r="FKB305" s="49"/>
      <c r="FKC305" s="49"/>
      <c r="FKD305" s="49"/>
      <c r="FKE305" s="49"/>
      <c r="FKF305" s="49"/>
      <c r="FKG305" s="49"/>
      <c r="FKH305" s="49"/>
      <c r="FKI305" s="49"/>
      <c r="FKJ305" s="49"/>
      <c r="FKK305" s="49"/>
      <c r="FKL305" s="49"/>
      <c r="FKM305" s="49"/>
      <c r="FKN305" s="49"/>
      <c r="FKO305" s="49"/>
      <c r="FKP305" s="49"/>
      <c r="FKQ305" s="49"/>
      <c r="FKR305" s="49"/>
      <c r="FKS305" s="49"/>
      <c r="FKT305" s="49"/>
      <c r="FKU305" s="49"/>
      <c r="FKV305" s="49"/>
      <c r="FKW305" s="49"/>
      <c r="FKX305" s="49"/>
      <c r="FKY305" s="49"/>
      <c r="FKZ305" s="49"/>
      <c r="FLA305" s="49"/>
      <c r="FLB305" s="49"/>
      <c r="FLC305" s="49"/>
      <c r="FLD305" s="49"/>
      <c r="FLE305" s="49"/>
      <c r="FLF305" s="49"/>
      <c r="FLG305" s="49"/>
      <c r="FLH305" s="49"/>
      <c r="FLI305" s="49"/>
      <c r="FLJ305" s="49"/>
      <c r="FLM305" s="49"/>
      <c r="FLP305" s="49"/>
      <c r="FLS305" s="49"/>
      <c r="FLV305" s="49"/>
      <c r="FLY305" s="49"/>
      <c r="FMB305" s="49"/>
      <c r="FMK305" s="49"/>
      <c r="FMN305" s="49"/>
      <c r="FMQ305" s="49"/>
      <c r="FMT305" s="49"/>
      <c r="FNC305" s="49"/>
      <c r="FNI305" s="49"/>
      <c r="FNL305" s="49"/>
      <c r="FNO305" s="49"/>
      <c r="FNR305" s="49"/>
      <c r="FNX305" s="49"/>
      <c r="FOA305" s="49"/>
      <c r="FOG305" s="49"/>
      <c r="FOI305" s="49"/>
      <c r="FOJ305" s="49"/>
      <c r="FOL305" s="49"/>
      <c r="FPC305" s="49"/>
      <c r="FPH305" s="49"/>
      <c r="FPN305" s="49"/>
      <c r="FPQ305" s="49"/>
      <c r="FPT305" s="49"/>
      <c r="FQB305" s="49"/>
      <c r="FQX305" s="49"/>
      <c r="FQY305" s="49"/>
      <c r="FQZ305" s="49"/>
      <c r="FRA305" s="49"/>
      <c r="FRB305" s="49"/>
      <c r="FRC305" s="49"/>
      <c r="FRU305" s="49"/>
      <c r="FRV305" s="49"/>
      <c r="FRY305" s="49"/>
      <c r="FSB305" s="49"/>
      <c r="FSD305" s="49"/>
      <c r="FSF305" s="49"/>
      <c r="FSI305" s="49"/>
      <c r="FSL305" s="49"/>
      <c r="FSO305" s="49"/>
      <c r="FSR305" s="49"/>
      <c r="FSU305" s="49"/>
      <c r="FSX305" s="49"/>
      <c r="FTA305" s="49"/>
      <c r="FTD305" s="49"/>
      <c r="FTF305" s="49"/>
      <c r="FTS305" s="49"/>
      <c r="FTT305" s="49"/>
      <c r="FTU305" s="49"/>
      <c r="FTV305" s="49"/>
      <c r="FTW305" s="49"/>
      <c r="FTX305" s="49"/>
      <c r="FTY305" s="49"/>
      <c r="FTZ305" s="49"/>
      <c r="FUA305" s="49"/>
      <c r="FUB305" s="49"/>
      <c r="FUC305" s="49"/>
      <c r="FUD305" s="49"/>
      <c r="FUE305" s="49"/>
      <c r="FUF305" s="49"/>
      <c r="FUG305" s="49"/>
      <c r="FUH305" s="49"/>
      <c r="FUI305" s="49"/>
      <c r="FUJ305" s="49"/>
      <c r="FUK305" s="49"/>
      <c r="FUL305" s="49"/>
      <c r="FUM305" s="49"/>
      <c r="FUN305" s="49"/>
      <c r="FUO305" s="49"/>
      <c r="FUP305" s="49"/>
      <c r="FUQ305" s="49"/>
      <c r="FUR305" s="49"/>
      <c r="FUS305" s="49"/>
      <c r="FUT305" s="49"/>
      <c r="FUU305" s="49"/>
      <c r="FUV305" s="49"/>
      <c r="FUW305" s="49"/>
      <c r="FUX305" s="49"/>
      <c r="FUY305" s="49"/>
      <c r="FUZ305" s="49"/>
      <c r="FVA305" s="49"/>
      <c r="FVB305" s="49"/>
      <c r="FVC305" s="49"/>
      <c r="FVD305" s="49"/>
      <c r="FVE305" s="49"/>
      <c r="FVF305" s="49"/>
      <c r="FVI305" s="49"/>
      <c r="FVL305" s="49"/>
      <c r="FVO305" s="49"/>
      <c r="FVR305" s="49"/>
      <c r="FVU305" s="49"/>
      <c r="FVX305" s="49"/>
      <c r="FWG305" s="49"/>
      <c r="FWJ305" s="49"/>
      <c r="FWM305" s="49"/>
      <c r="FWP305" s="49"/>
      <c r="FWY305" s="49"/>
      <c r="FXE305" s="49"/>
      <c r="FXH305" s="49"/>
      <c r="FXK305" s="49"/>
      <c r="FXN305" s="49"/>
      <c r="FXT305" s="49"/>
      <c r="FXW305" s="49"/>
      <c r="FYC305" s="49"/>
      <c r="FYE305" s="49"/>
      <c r="FYF305" s="49"/>
      <c r="FYH305" s="49"/>
      <c r="FYY305" s="49"/>
      <c r="FZD305" s="49"/>
      <c r="FZJ305" s="49"/>
      <c r="FZM305" s="49"/>
      <c r="FZP305" s="49"/>
      <c r="FZX305" s="49"/>
      <c r="GAT305" s="49"/>
      <c r="GAU305" s="49"/>
      <c r="GAV305" s="49"/>
      <c r="GAW305" s="49"/>
      <c r="GAX305" s="49"/>
      <c r="GAY305" s="49"/>
      <c r="GBQ305" s="49"/>
      <c r="GBR305" s="49"/>
      <c r="GBU305" s="49"/>
      <c r="GBX305" s="49"/>
      <c r="GBZ305" s="49"/>
      <c r="GCB305" s="49"/>
      <c r="GCE305" s="49"/>
      <c r="GCH305" s="49"/>
      <c r="GCK305" s="49"/>
      <c r="GCN305" s="49"/>
      <c r="GCQ305" s="49"/>
      <c r="GCT305" s="49"/>
      <c r="GCW305" s="49"/>
      <c r="GCZ305" s="49"/>
      <c r="GDB305" s="49"/>
      <c r="GDO305" s="49"/>
      <c r="GDP305" s="49"/>
      <c r="GDQ305" s="49"/>
      <c r="GDR305" s="49"/>
      <c r="GDS305" s="49"/>
      <c r="GDT305" s="49"/>
      <c r="GDU305" s="49"/>
      <c r="GDV305" s="49"/>
      <c r="GDW305" s="49"/>
      <c r="GDX305" s="49"/>
      <c r="GDY305" s="49"/>
      <c r="GDZ305" s="49"/>
      <c r="GEA305" s="49"/>
      <c r="GEB305" s="49"/>
      <c r="GEC305" s="49"/>
      <c r="GED305" s="49"/>
      <c r="GEE305" s="49"/>
      <c r="GEF305" s="49"/>
      <c r="GEG305" s="49"/>
      <c r="GEH305" s="49"/>
      <c r="GEI305" s="49"/>
      <c r="GEJ305" s="49"/>
      <c r="GEK305" s="49"/>
      <c r="GEL305" s="49"/>
      <c r="GEM305" s="49"/>
      <c r="GEN305" s="49"/>
      <c r="GEO305" s="49"/>
      <c r="GEP305" s="49"/>
      <c r="GEQ305" s="49"/>
      <c r="GER305" s="49"/>
      <c r="GES305" s="49"/>
      <c r="GET305" s="49"/>
      <c r="GEU305" s="49"/>
      <c r="GEV305" s="49"/>
      <c r="GEW305" s="49"/>
      <c r="GEX305" s="49"/>
      <c r="GEY305" s="49"/>
      <c r="GEZ305" s="49"/>
      <c r="GFA305" s="49"/>
      <c r="GFB305" s="49"/>
      <c r="GFE305" s="49"/>
      <c r="GFH305" s="49"/>
      <c r="GFK305" s="49"/>
      <c r="GFN305" s="49"/>
      <c r="GFQ305" s="49"/>
      <c r="GFT305" s="49"/>
      <c r="GGC305" s="49"/>
      <c r="GGF305" s="49"/>
      <c r="GGI305" s="49"/>
      <c r="GGL305" s="49"/>
      <c r="GGU305" s="49"/>
      <c r="GHA305" s="49"/>
      <c r="GHD305" s="49"/>
      <c r="GHG305" s="49"/>
      <c r="GHJ305" s="49"/>
      <c r="GHP305" s="49"/>
      <c r="GHS305" s="49"/>
      <c r="GHY305" s="49"/>
      <c r="GIA305" s="49"/>
      <c r="GIB305" s="49"/>
      <c r="GID305" s="49"/>
      <c r="GIU305" s="49"/>
      <c r="GIZ305" s="49"/>
      <c r="GJF305" s="49"/>
      <c r="GJI305" s="49"/>
      <c r="GJL305" s="49"/>
      <c r="GJT305" s="49"/>
      <c r="GKP305" s="49"/>
      <c r="GKQ305" s="49"/>
      <c r="GKR305" s="49"/>
      <c r="GKS305" s="49"/>
      <c r="GKT305" s="49"/>
      <c r="GKU305" s="49"/>
      <c r="GLM305" s="49"/>
      <c r="GLN305" s="49"/>
      <c r="GLQ305" s="49"/>
      <c r="GLT305" s="49"/>
      <c r="GLV305" s="49"/>
      <c r="GLX305" s="49"/>
      <c r="GMA305" s="49"/>
      <c r="GMD305" s="49"/>
      <c r="GMG305" s="49"/>
      <c r="GMJ305" s="49"/>
      <c r="GMM305" s="49"/>
      <c r="GMP305" s="49"/>
      <c r="GMS305" s="49"/>
      <c r="GMV305" s="49"/>
      <c r="GMX305" s="49"/>
      <c r="GNK305" s="49"/>
      <c r="GNL305" s="49"/>
      <c r="GNM305" s="49"/>
      <c r="GNN305" s="49"/>
      <c r="GNO305" s="49"/>
      <c r="GNP305" s="49"/>
      <c r="GNQ305" s="49"/>
      <c r="GNR305" s="49"/>
      <c r="GNS305" s="49"/>
      <c r="GNT305" s="49"/>
      <c r="GNU305" s="49"/>
      <c r="GNV305" s="49"/>
      <c r="GNW305" s="49"/>
      <c r="GNX305" s="49"/>
      <c r="GNY305" s="49"/>
      <c r="GNZ305" s="49"/>
      <c r="GOA305" s="49"/>
      <c r="GOB305" s="49"/>
      <c r="GOC305" s="49"/>
      <c r="GOD305" s="49"/>
      <c r="GOE305" s="49"/>
      <c r="GOF305" s="49"/>
      <c r="GOG305" s="49"/>
      <c r="GOH305" s="49"/>
      <c r="GOI305" s="49"/>
      <c r="GOJ305" s="49"/>
      <c r="GOK305" s="49"/>
      <c r="GOL305" s="49"/>
      <c r="GOM305" s="49"/>
      <c r="GON305" s="49"/>
      <c r="GOO305" s="49"/>
      <c r="GOP305" s="49"/>
      <c r="GOQ305" s="49"/>
      <c r="GOR305" s="49"/>
      <c r="GOS305" s="49"/>
      <c r="GOT305" s="49"/>
      <c r="GOU305" s="49"/>
      <c r="GOV305" s="49"/>
      <c r="GOW305" s="49"/>
      <c r="GOX305" s="49"/>
      <c r="GPA305" s="49"/>
      <c r="GPD305" s="49"/>
      <c r="GPG305" s="49"/>
      <c r="GPJ305" s="49"/>
      <c r="GPM305" s="49"/>
      <c r="GPP305" s="49"/>
      <c r="GPY305" s="49"/>
      <c r="GQB305" s="49"/>
      <c r="GQE305" s="49"/>
      <c r="GQH305" s="49"/>
      <c r="GQQ305" s="49"/>
      <c r="GQW305" s="49"/>
      <c r="GQZ305" s="49"/>
      <c r="GRC305" s="49"/>
      <c r="GRF305" s="49"/>
      <c r="GRL305" s="49"/>
      <c r="GRO305" s="49"/>
      <c r="GRU305" s="49"/>
      <c r="GRW305" s="49"/>
      <c r="GRX305" s="49"/>
      <c r="GRZ305" s="49"/>
      <c r="GSQ305" s="49"/>
      <c r="GSV305" s="49"/>
      <c r="GTB305" s="49"/>
      <c r="GTE305" s="49"/>
      <c r="GTH305" s="49"/>
      <c r="GTP305" s="49"/>
      <c r="GUL305" s="49"/>
      <c r="GUM305" s="49"/>
      <c r="GUN305" s="49"/>
      <c r="GUO305" s="49"/>
      <c r="GUP305" s="49"/>
      <c r="GUQ305" s="49"/>
      <c r="GVI305" s="49"/>
      <c r="GVJ305" s="49"/>
      <c r="GVM305" s="49"/>
      <c r="GVP305" s="49"/>
      <c r="GVR305" s="49"/>
      <c r="GVT305" s="49"/>
      <c r="GVW305" s="49"/>
      <c r="GVZ305" s="49"/>
      <c r="GWC305" s="49"/>
      <c r="GWF305" s="49"/>
      <c r="GWI305" s="49"/>
      <c r="GWL305" s="49"/>
      <c r="GWO305" s="49"/>
      <c r="GWR305" s="49"/>
      <c r="GWT305" s="49"/>
      <c r="GXG305" s="49"/>
      <c r="GXH305" s="49"/>
      <c r="GXI305" s="49"/>
      <c r="GXJ305" s="49"/>
      <c r="GXK305" s="49"/>
      <c r="GXL305" s="49"/>
      <c r="GXM305" s="49"/>
      <c r="GXN305" s="49"/>
      <c r="GXO305" s="49"/>
      <c r="GXP305" s="49"/>
      <c r="GXQ305" s="49"/>
      <c r="GXR305" s="49"/>
      <c r="GXS305" s="49"/>
      <c r="GXT305" s="49"/>
      <c r="GXU305" s="49"/>
      <c r="GXV305" s="49"/>
      <c r="GXW305" s="49"/>
      <c r="GXX305" s="49"/>
      <c r="GXY305" s="49"/>
      <c r="GXZ305" s="49"/>
      <c r="GYA305" s="49"/>
      <c r="GYB305" s="49"/>
      <c r="GYC305" s="49"/>
      <c r="GYD305" s="49"/>
      <c r="GYE305" s="49"/>
      <c r="GYF305" s="49"/>
      <c r="GYG305" s="49"/>
      <c r="GYH305" s="49"/>
      <c r="GYI305" s="49"/>
      <c r="GYJ305" s="49"/>
      <c r="GYK305" s="49"/>
      <c r="GYL305" s="49"/>
      <c r="GYM305" s="49"/>
      <c r="GYN305" s="49"/>
      <c r="GYO305" s="49"/>
      <c r="GYP305" s="49"/>
      <c r="GYQ305" s="49"/>
      <c r="GYR305" s="49"/>
      <c r="GYS305" s="49"/>
      <c r="GYT305" s="49"/>
      <c r="GYW305" s="49"/>
      <c r="GYZ305" s="49"/>
      <c r="GZC305" s="49"/>
      <c r="GZF305" s="49"/>
      <c r="GZI305" s="49"/>
      <c r="GZL305" s="49"/>
      <c r="GZU305" s="49"/>
      <c r="GZX305" s="49"/>
      <c r="HAA305" s="49"/>
      <c r="HAD305" s="49"/>
      <c r="HAM305" s="49"/>
      <c r="HAS305" s="49"/>
      <c r="HAV305" s="49"/>
      <c r="HAY305" s="49"/>
      <c r="HBB305" s="49"/>
      <c r="HBH305" s="49"/>
      <c r="HBK305" s="49"/>
      <c r="HBQ305" s="49"/>
      <c r="HBS305" s="49"/>
      <c r="HBT305" s="49"/>
      <c r="HBV305" s="49"/>
      <c r="HCM305" s="49"/>
      <c r="HCR305" s="49"/>
      <c r="HCX305" s="49"/>
      <c r="HDA305" s="49"/>
      <c r="HDD305" s="49"/>
      <c r="HDL305" s="49"/>
      <c r="HEH305" s="49"/>
      <c r="HEI305" s="49"/>
      <c r="HEJ305" s="49"/>
      <c r="HEK305" s="49"/>
      <c r="HEL305" s="49"/>
      <c r="HEM305" s="49"/>
      <c r="HFE305" s="49"/>
      <c r="HFF305" s="49"/>
      <c r="HFI305" s="49"/>
      <c r="HFL305" s="49"/>
      <c r="HFN305" s="49"/>
      <c r="HFP305" s="49"/>
      <c r="HFS305" s="49"/>
      <c r="HFV305" s="49"/>
      <c r="HFY305" s="49"/>
      <c r="HGB305" s="49"/>
      <c r="HGE305" s="49"/>
      <c r="HGH305" s="49"/>
      <c r="HGK305" s="49"/>
      <c r="HGN305" s="49"/>
      <c r="HGP305" s="49"/>
      <c r="HHC305" s="49"/>
      <c r="HHD305" s="49"/>
      <c r="HHE305" s="49"/>
      <c r="HHF305" s="49"/>
      <c r="HHG305" s="49"/>
      <c r="HHH305" s="49"/>
      <c r="HHI305" s="49"/>
      <c r="HHJ305" s="49"/>
      <c r="HHK305" s="49"/>
      <c r="HHL305" s="49"/>
      <c r="HHM305" s="49"/>
      <c r="HHN305" s="49"/>
      <c r="HHO305" s="49"/>
      <c r="HHP305" s="49"/>
      <c r="HHQ305" s="49"/>
      <c r="HHR305" s="49"/>
      <c r="HHS305" s="49"/>
      <c r="HHT305" s="49"/>
      <c r="HHU305" s="49"/>
      <c r="HHV305" s="49"/>
      <c r="HHW305" s="49"/>
      <c r="HHX305" s="49"/>
      <c r="HHY305" s="49"/>
      <c r="HHZ305" s="49"/>
      <c r="HIA305" s="49"/>
      <c r="HIB305" s="49"/>
      <c r="HIC305" s="49"/>
      <c r="HID305" s="49"/>
      <c r="HIE305" s="49"/>
      <c r="HIF305" s="49"/>
      <c r="HIG305" s="49"/>
      <c r="HIH305" s="49"/>
      <c r="HII305" s="49"/>
      <c r="HIJ305" s="49"/>
      <c r="HIK305" s="49"/>
      <c r="HIL305" s="49"/>
      <c r="HIM305" s="49"/>
      <c r="HIN305" s="49"/>
      <c r="HIO305" s="49"/>
      <c r="HIP305" s="49"/>
      <c r="HIS305" s="49"/>
      <c r="HIV305" s="49"/>
      <c r="HIY305" s="49"/>
      <c r="HJB305" s="49"/>
      <c r="HJE305" s="49"/>
      <c r="HJH305" s="49"/>
      <c r="HJQ305" s="49"/>
      <c r="HJT305" s="49"/>
      <c r="HJW305" s="49"/>
      <c r="HJZ305" s="49"/>
      <c r="HKI305" s="49"/>
      <c r="HKO305" s="49"/>
      <c r="HKR305" s="49"/>
      <c r="HKU305" s="49"/>
      <c r="HKX305" s="49"/>
      <c r="HLD305" s="49"/>
      <c r="HLG305" s="49"/>
      <c r="HLM305" s="49"/>
      <c r="HLO305" s="49"/>
      <c r="HLP305" s="49"/>
      <c r="HLR305" s="49"/>
      <c r="HMI305" s="49"/>
      <c r="HMN305" s="49"/>
      <c r="HMT305" s="49"/>
      <c r="HMW305" s="49"/>
      <c r="HMZ305" s="49"/>
      <c r="HNH305" s="49"/>
      <c r="HOD305" s="49"/>
      <c r="HOE305" s="49"/>
      <c r="HOF305" s="49"/>
      <c r="HOG305" s="49"/>
      <c r="HOH305" s="49"/>
      <c r="HOI305" s="49"/>
      <c r="HPA305" s="49"/>
      <c r="HPB305" s="49"/>
      <c r="HPE305" s="49"/>
      <c r="HPH305" s="49"/>
      <c r="HPJ305" s="49"/>
      <c r="HPL305" s="49"/>
      <c r="HPO305" s="49"/>
      <c r="HPR305" s="49"/>
      <c r="HPU305" s="49"/>
      <c r="HPX305" s="49"/>
      <c r="HQA305" s="49"/>
      <c r="HQD305" s="49"/>
      <c r="HQG305" s="49"/>
      <c r="HQJ305" s="49"/>
      <c r="HQL305" s="49"/>
      <c r="HQY305" s="49"/>
      <c r="HQZ305" s="49"/>
      <c r="HRA305" s="49"/>
      <c r="HRB305" s="49"/>
      <c r="HRC305" s="49"/>
      <c r="HRD305" s="49"/>
      <c r="HRE305" s="49"/>
      <c r="HRF305" s="49"/>
      <c r="HRG305" s="49"/>
      <c r="HRH305" s="49"/>
      <c r="HRI305" s="49"/>
      <c r="HRJ305" s="49"/>
      <c r="HRK305" s="49"/>
      <c r="HRL305" s="49"/>
      <c r="HRM305" s="49"/>
      <c r="HRN305" s="49"/>
      <c r="HRO305" s="49"/>
      <c r="HRP305" s="49"/>
      <c r="HRQ305" s="49"/>
      <c r="HRR305" s="49"/>
      <c r="HRS305" s="49"/>
      <c r="HRT305" s="49"/>
      <c r="HRU305" s="49"/>
      <c r="HRV305" s="49"/>
      <c r="HRW305" s="49"/>
      <c r="HRX305" s="49"/>
      <c r="HRY305" s="49"/>
      <c r="HRZ305" s="49"/>
      <c r="HSA305" s="49"/>
      <c r="HSB305" s="49"/>
      <c r="HSC305" s="49"/>
      <c r="HSD305" s="49"/>
      <c r="HSE305" s="49"/>
      <c r="HSF305" s="49"/>
      <c r="HSG305" s="49"/>
      <c r="HSH305" s="49"/>
      <c r="HSI305" s="49"/>
      <c r="HSJ305" s="49"/>
      <c r="HSK305" s="49"/>
      <c r="HSL305" s="49"/>
      <c r="HSO305" s="49"/>
      <c r="HSR305" s="49"/>
      <c r="HSU305" s="49"/>
      <c r="HSX305" s="49"/>
      <c r="HTA305" s="49"/>
      <c r="HTD305" s="49"/>
      <c r="HTM305" s="49"/>
      <c r="HTP305" s="49"/>
      <c r="HTS305" s="49"/>
      <c r="HTV305" s="49"/>
      <c r="HUE305" s="49"/>
      <c r="HUK305" s="49"/>
      <c r="HUN305" s="49"/>
      <c r="HUQ305" s="49"/>
      <c r="HUT305" s="49"/>
      <c r="HUZ305" s="49"/>
      <c r="HVC305" s="49"/>
      <c r="HVI305" s="49"/>
      <c r="HVK305" s="49"/>
      <c r="HVL305" s="49"/>
      <c r="HVN305" s="49"/>
      <c r="HWE305" s="49"/>
      <c r="HWJ305" s="49"/>
      <c r="HWP305" s="49"/>
      <c r="HWS305" s="49"/>
      <c r="HWV305" s="49"/>
      <c r="HXD305" s="49"/>
      <c r="HXZ305" s="49"/>
      <c r="HYA305" s="49"/>
      <c r="HYB305" s="49"/>
      <c r="HYC305" s="49"/>
      <c r="HYD305" s="49"/>
      <c r="HYE305" s="49"/>
      <c r="HYW305" s="49"/>
      <c r="HYX305" s="49"/>
      <c r="HZA305" s="49"/>
      <c r="HZD305" s="49"/>
      <c r="HZF305" s="49"/>
      <c r="HZH305" s="49"/>
      <c r="HZK305" s="49"/>
      <c r="HZN305" s="49"/>
      <c r="HZQ305" s="49"/>
      <c r="HZT305" s="49"/>
      <c r="HZW305" s="49"/>
      <c r="HZZ305" s="49"/>
      <c r="IAC305" s="49"/>
      <c r="IAF305" s="49"/>
      <c r="IAH305" s="49"/>
      <c r="IAU305" s="49"/>
      <c r="IAV305" s="49"/>
      <c r="IAW305" s="49"/>
      <c r="IAX305" s="49"/>
      <c r="IAY305" s="49"/>
      <c r="IAZ305" s="49"/>
      <c r="IBA305" s="49"/>
      <c r="IBB305" s="49"/>
      <c r="IBC305" s="49"/>
      <c r="IBD305" s="49"/>
      <c r="IBE305" s="49"/>
      <c r="IBF305" s="49"/>
      <c r="IBG305" s="49"/>
      <c r="IBH305" s="49"/>
      <c r="IBI305" s="49"/>
      <c r="IBJ305" s="49"/>
      <c r="IBK305" s="49"/>
      <c r="IBL305" s="49"/>
      <c r="IBM305" s="49"/>
      <c r="IBN305" s="49"/>
      <c r="IBO305" s="49"/>
      <c r="IBP305" s="49"/>
      <c r="IBQ305" s="49"/>
      <c r="IBR305" s="49"/>
      <c r="IBS305" s="49"/>
      <c r="IBT305" s="49"/>
      <c r="IBU305" s="49"/>
      <c r="IBV305" s="49"/>
      <c r="IBW305" s="49"/>
      <c r="IBX305" s="49"/>
      <c r="IBY305" s="49"/>
      <c r="IBZ305" s="49"/>
      <c r="ICA305" s="49"/>
      <c r="ICB305" s="49"/>
      <c r="ICC305" s="49"/>
      <c r="ICD305" s="49"/>
      <c r="ICE305" s="49"/>
      <c r="ICF305" s="49"/>
      <c r="ICG305" s="49"/>
      <c r="ICH305" s="49"/>
      <c r="ICK305" s="49"/>
      <c r="ICN305" s="49"/>
      <c r="ICQ305" s="49"/>
      <c r="ICT305" s="49"/>
      <c r="ICW305" s="49"/>
      <c r="ICZ305" s="49"/>
      <c r="IDI305" s="49"/>
      <c r="IDL305" s="49"/>
      <c r="IDO305" s="49"/>
      <c r="IDR305" s="49"/>
      <c r="IEA305" s="49"/>
      <c r="IEG305" s="49"/>
      <c r="IEJ305" s="49"/>
      <c r="IEM305" s="49"/>
      <c r="IEP305" s="49"/>
      <c r="IEV305" s="49"/>
      <c r="IEY305" s="49"/>
      <c r="IFE305" s="49"/>
      <c r="IFG305" s="49"/>
      <c r="IFH305" s="49"/>
      <c r="IFJ305" s="49"/>
      <c r="IGA305" s="49"/>
      <c r="IGF305" s="49"/>
      <c r="IGL305" s="49"/>
      <c r="IGO305" s="49"/>
      <c r="IGR305" s="49"/>
      <c r="IGZ305" s="49"/>
      <c r="IHV305" s="49"/>
      <c r="IHW305" s="49"/>
      <c r="IHX305" s="49"/>
      <c r="IHY305" s="49"/>
      <c r="IHZ305" s="49"/>
      <c r="IIA305" s="49"/>
      <c r="IIS305" s="49"/>
      <c r="IIT305" s="49"/>
      <c r="IIW305" s="49"/>
      <c r="IIZ305" s="49"/>
      <c r="IJB305" s="49"/>
      <c r="IJD305" s="49"/>
      <c r="IJG305" s="49"/>
      <c r="IJJ305" s="49"/>
      <c r="IJM305" s="49"/>
      <c r="IJP305" s="49"/>
      <c r="IJS305" s="49"/>
      <c r="IJV305" s="49"/>
      <c r="IJY305" s="49"/>
      <c r="IKB305" s="49"/>
      <c r="IKD305" s="49"/>
      <c r="IKQ305" s="49"/>
      <c r="IKR305" s="49"/>
      <c r="IKS305" s="49"/>
      <c r="IKT305" s="49"/>
      <c r="IKU305" s="49"/>
      <c r="IKV305" s="49"/>
      <c r="IKW305" s="49"/>
      <c r="IKX305" s="49"/>
      <c r="IKY305" s="49"/>
      <c r="IKZ305" s="49"/>
      <c r="ILA305" s="49"/>
      <c r="ILB305" s="49"/>
      <c r="ILC305" s="49"/>
      <c r="ILD305" s="49"/>
      <c r="ILE305" s="49"/>
      <c r="ILF305" s="49"/>
      <c r="ILG305" s="49"/>
      <c r="ILH305" s="49"/>
      <c r="ILI305" s="49"/>
      <c r="ILJ305" s="49"/>
      <c r="ILK305" s="49"/>
      <c r="ILL305" s="49"/>
      <c r="ILM305" s="49"/>
      <c r="ILN305" s="49"/>
      <c r="ILO305" s="49"/>
      <c r="ILP305" s="49"/>
      <c r="ILQ305" s="49"/>
      <c r="ILR305" s="49"/>
      <c r="ILS305" s="49"/>
      <c r="ILT305" s="49"/>
      <c r="ILU305" s="49"/>
      <c r="ILV305" s="49"/>
      <c r="ILW305" s="49"/>
      <c r="ILX305" s="49"/>
      <c r="ILY305" s="49"/>
      <c r="ILZ305" s="49"/>
      <c r="IMA305" s="49"/>
      <c r="IMB305" s="49"/>
      <c r="IMC305" s="49"/>
      <c r="IMD305" s="49"/>
      <c r="IMG305" s="49"/>
      <c r="IMJ305" s="49"/>
      <c r="IMM305" s="49"/>
      <c r="IMP305" s="49"/>
      <c r="IMS305" s="49"/>
      <c r="IMV305" s="49"/>
      <c r="INE305" s="49"/>
      <c r="INH305" s="49"/>
      <c r="INK305" s="49"/>
      <c r="INN305" s="49"/>
      <c r="INW305" s="49"/>
      <c r="IOC305" s="49"/>
      <c r="IOF305" s="49"/>
      <c r="IOI305" s="49"/>
      <c r="IOL305" s="49"/>
      <c r="IOR305" s="49"/>
      <c r="IOU305" s="49"/>
      <c r="IPA305" s="49"/>
      <c r="IPC305" s="49"/>
      <c r="IPD305" s="49"/>
      <c r="IPF305" s="49"/>
      <c r="IPW305" s="49"/>
      <c r="IQB305" s="49"/>
      <c r="IQH305" s="49"/>
      <c r="IQK305" s="49"/>
      <c r="IQN305" s="49"/>
      <c r="IQV305" s="49"/>
      <c r="IRR305" s="49"/>
      <c r="IRS305" s="49"/>
      <c r="IRT305" s="49"/>
      <c r="IRU305" s="49"/>
      <c r="IRV305" s="49"/>
      <c r="IRW305" s="49"/>
      <c r="ISO305" s="49"/>
      <c r="ISP305" s="49"/>
      <c r="ISS305" s="49"/>
      <c r="ISV305" s="49"/>
      <c r="ISX305" s="49"/>
      <c r="ISZ305" s="49"/>
      <c r="ITC305" s="49"/>
      <c r="ITF305" s="49"/>
      <c r="ITI305" s="49"/>
      <c r="ITL305" s="49"/>
      <c r="ITO305" s="49"/>
      <c r="ITR305" s="49"/>
      <c r="ITU305" s="49"/>
      <c r="ITX305" s="49"/>
      <c r="ITZ305" s="49"/>
      <c r="IUM305" s="49"/>
      <c r="IUN305" s="49"/>
      <c r="IUO305" s="49"/>
      <c r="IUP305" s="49"/>
      <c r="IUQ305" s="49"/>
      <c r="IUR305" s="49"/>
      <c r="IUS305" s="49"/>
      <c r="IUT305" s="49"/>
      <c r="IUU305" s="49"/>
      <c r="IUV305" s="49"/>
      <c r="IUW305" s="49"/>
      <c r="IUX305" s="49"/>
      <c r="IUY305" s="49"/>
      <c r="IUZ305" s="49"/>
      <c r="IVA305" s="49"/>
      <c r="IVB305" s="49"/>
      <c r="IVC305" s="49"/>
      <c r="IVD305" s="49"/>
      <c r="IVE305" s="49"/>
      <c r="IVF305" s="49"/>
      <c r="IVG305" s="49"/>
      <c r="IVH305" s="49"/>
      <c r="IVI305" s="49"/>
      <c r="IVJ305" s="49"/>
      <c r="IVK305" s="49"/>
      <c r="IVL305" s="49"/>
      <c r="IVM305" s="49"/>
      <c r="IVN305" s="49"/>
      <c r="IVO305" s="49"/>
      <c r="IVP305" s="49"/>
      <c r="IVQ305" s="49"/>
      <c r="IVR305" s="49"/>
      <c r="IVS305" s="49"/>
      <c r="IVT305" s="49"/>
      <c r="IVU305" s="49"/>
      <c r="IVV305" s="49"/>
      <c r="IVW305" s="49"/>
      <c r="IVX305" s="49"/>
      <c r="IVY305" s="49"/>
      <c r="IVZ305" s="49"/>
      <c r="IWC305" s="49"/>
      <c r="IWF305" s="49"/>
      <c r="IWI305" s="49"/>
      <c r="IWL305" s="49"/>
      <c r="IWO305" s="49"/>
      <c r="IWR305" s="49"/>
      <c r="IXA305" s="49"/>
      <c r="IXD305" s="49"/>
      <c r="IXG305" s="49"/>
      <c r="IXJ305" s="49"/>
      <c r="IXS305" s="49"/>
      <c r="IXY305" s="49"/>
      <c r="IYB305" s="49"/>
      <c r="IYE305" s="49"/>
      <c r="IYH305" s="49"/>
      <c r="IYN305" s="49"/>
      <c r="IYQ305" s="49"/>
      <c r="IYW305" s="49"/>
      <c r="IYY305" s="49"/>
      <c r="IYZ305" s="49"/>
      <c r="IZB305" s="49"/>
      <c r="IZS305" s="49"/>
      <c r="IZX305" s="49"/>
      <c r="JAD305" s="49"/>
      <c r="JAG305" s="49"/>
      <c r="JAJ305" s="49"/>
      <c r="JAR305" s="49"/>
      <c r="JBN305" s="49"/>
      <c r="JBO305" s="49"/>
      <c r="JBP305" s="49"/>
      <c r="JBQ305" s="49"/>
      <c r="JBR305" s="49"/>
      <c r="JBS305" s="49"/>
      <c r="JCK305" s="49"/>
      <c r="JCL305" s="49"/>
      <c r="JCO305" s="49"/>
      <c r="JCR305" s="49"/>
      <c r="JCT305" s="49"/>
      <c r="JCV305" s="49"/>
      <c r="JCY305" s="49"/>
      <c r="JDB305" s="49"/>
      <c r="JDE305" s="49"/>
      <c r="JDH305" s="49"/>
      <c r="JDK305" s="49"/>
      <c r="JDN305" s="49"/>
      <c r="JDQ305" s="49"/>
      <c r="JDT305" s="49"/>
      <c r="JDV305" s="49"/>
      <c r="JEI305" s="49"/>
      <c r="JEJ305" s="49"/>
      <c r="JEK305" s="49"/>
      <c r="JEL305" s="49"/>
      <c r="JEM305" s="49"/>
      <c r="JEN305" s="49"/>
      <c r="JEO305" s="49"/>
      <c r="JEP305" s="49"/>
      <c r="JEQ305" s="49"/>
      <c r="JER305" s="49"/>
      <c r="JES305" s="49"/>
      <c r="JET305" s="49"/>
      <c r="JEU305" s="49"/>
      <c r="JEV305" s="49"/>
      <c r="JEW305" s="49"/>
      <c r="JEX305" s="49"/>
      <c r="JEY305" s="49"/>
      <c r="JEZ305" s="49"/>
      <c r="JFA305" s="49"/>
      <c r="JFB305" s="49"/>
      <c r="JFC305" s="49"/>
      <c r="JFD305" s="49"/>
      <c r="JFE305" s="49"/>
      <c r="JFF305" s="49"/>
      <c r="JFG305" s="49"/>
      <c r="JFH305" s="49"/>
      <c r="JFI305" s="49"/>
      <c r="JFJ305" s="49"/>
      <c r="JFK305" s="49"/>
      <c r="JFL305" s="49"/>
      <c r="JFM305" s="49"/>
      <c r="JFN305" s="49"/>
      <c r="JFO305" s="49"/>
      <c r="JFP305" s="49"/>
      <c r="JFQ305" s="49"/>
      <c r="JFR305" s="49"/>
      <c r="JFS305" s="49"/>
      <c r="JFT305" s="49"/>
      <c r="JFU305" s="49"/>
      <c r="JFV305" s="49"/>
      <c r="JFY305" s="49"/>
      <c r="JGB305" s="49"/>
      <c r="JGE305" s="49"/>
      <c r="JGH305" s="49"/>
      <c r="JGK305" s="49"/>
      <c r="JGN305" s="49"/>
      <c r="JGW305" s="49"/>
      <c r="JGZ305" s="49"/>
      <c r="JHC305" s="49"/>
      <c r="JHF305" s="49"/>
      <c r="JHO305" s="49"/>
      <c r="JHU305" s="49"/>
      <c r="JHX305" s="49"/>
      <c r="JIA305" s="49"/>
      <c r="JID305" s="49"/>
      <c r="JIJ305" s="49"/>
      <c r="JIM305" s="49"/>
      <c r="JIS305" s="49"/>
      <c r="JIU305" s="49"/>
      <c r="JIV305" s="49"/>
      <c r="JIX305" s="49"/>
      <c r="JJO305" s="49"/>
      <c r="JJT305" s="49"/>
      <c r="JJZ305" s="49"/>
      <c r="JKC305" s="49"/>
      <c r="JKF305" s="49"/>
      <c r="JKN305" s="49"/>
      <c r="JLJ305" s="49"/>
      <c r="JLK305" s="49"/>
      <c r="JLL305" s="49"/>
      <c r="JLM305" s="49"/>
      <c r="JLN305" s="49"/>
      <c r="JLO305" s="49"/>
      <c r="JMG305" s="49"/>
      <c r="JMH305" s="49"/>
      <c r="JMK305" s="49"/>
      <c r="JMN305" s="49"/>
      <c r="JMP305" s="49"/>
      <c r="JMR305" s="49"/>
      <c r="JMU305" s="49"/>
      <c r="JMX305" s="49"/>
      <c r="JNA305" s="49"/>
      <c r="JND305" s="49"/>
      <c r="JNG305" s="49"/>
      <c r="JNJ305" s="49"/>
      <c r="JNM305" s="49"/>
      <c r="JNP305" s="49"/>
      <c r="JNR305" s="49"/>
      <c r="JOE305" s="49"/>
      <c r="JOF305" s="49"/>
      <c r="JOG305" s="49"/>
      <c r="JOH305" s="49"/>
      <c r="JOI305" s="49"/>
      <c r="JOJ305" s="49"/>
      <c r="JOK305" s="49"/>
      <c r="JOL305" s="49"/>
      <c r="JOM305" s="49"/>
      <c r="JON305" s="49"/>
      <c r="JOO305" s="49"/>
      <c r="JOP305" s="49"/>
      <c r="JOQ305" s="49"/>
      <c r="JOR305" s="49"/>
      <c r="JOS305" s="49"/>
      <c r="JOT305" s="49"/>
      <c r="JOU305" s="49"/>
      <c r="JOV305" s="49"/>
      <c r="JOW305" s="49"/>
      <c r="JOX305" s="49"/>
      <c r="JOY305" s="49"/>
      <c r="JOZ305" s="49"/>
      <c r="JPA305" s="49"/>
      <c r="JPB305" s="49"/>
      <c r="JPC305" s="49"/>
      <c r="JPD305" s="49"/>
      <c r="JPE305" s="49"/>
      <c r="JPF305" s="49"/>
      <c r="JPG305" s="49"/>
      <c r="JPH305" s="49"/>
      <c r="JPI305" s="49"/>
      <c r="JPJ305" s="49"/>
      <c r="JPK305" s="49"/>
      <c r="JPL305" s="49"/>
      <c r="JPM305" s="49"/>
      <c r="JPN305" s="49"/>
      <c r="JPO305" s="49"/>
      <c r="JPP305" s="49"/>
      <c r="JPQ305" s="49"/>
      <c r="JPR305" s="49"/>
      <c r="JPU305" s="49"/>
      <c r="JPX305" s="49"/>
      <c r="JQA305" s="49"/>
      <c r="JQD305" s="49"/>
      <c r="JQG305" s="49"/>
      <c r="JQJ305" s="49"/>
      <c r="JQS305" s="49"/>
      <c r="JQV305" s="49"/>
      <c r="JQY305" s="49"/>
      <c r="JRB305" s="49"/>
      <c r="JRK305" s="49"/>
      <c r="JRQ305" s="49"/>
      <c r="JRT305" s="49"/>
      <c r="JRW305" s="49"/>
      <c r="JRZ305" s="49"/>
      <c r="JSF305" s="49"/>
      <c r="JSI305" s="49"/>
      <c r="JSO305" s="49"/>
      <c r="JSQ305" s="49"/>
      <c r="JSR305" s="49"/>
      <c r="JST305" s="49"/>
      <c r="JTK305" s="49"/>
      <c r="JTP305" s="49"/>
      <c r="JTV305" s="49"/>
      <c r="JTY305" s="49"/>
      <c r="JUB305" s="49"/>
      <c r="JUJ305" s="49"/>
      <c r="JVF305" s="49"/>
      <c r="JVG305" s="49"/>
      <c r="JVH305" s="49"/>
      <c r="JVI305" s="49"/>
      <c r="JVJ305" s="49"/>
      <c r="JVK305" s="49"/>
      <c r="JWC305" s="49"/>
      <c r="JWD305" s="49"/>
      <c r="JWG305" s="49"/>
      <c r="JWJ305" s="49"/>
      <c r="JWL305" s="49"/>
      <c r="JWN305" s="49"/>
      <c r="JWQ305" s="49"/>
      <c r="JWT305" s="49"/>
      <c r="JWW305" s="49"/>
      <c r="JWZ305" s="49"/>
      <c r="JXC305" s="49"/>
      <c r="JXF305" s="49"/>
      <c r="JXI305" s="49"/>
      <c r="JXL305" s="49"/>
      <c r="JXN305" s="49"/>
      <c r="JYA305" s="49"/>
      <c r="JYB305" s="49"/>
      <c r="JYC305" s="49"/>
      <c r="JYD305" s="49"/>
      <c r="JYE305" s="49"/>
      <c r="JYF305" s="49"/>
      <c r="JYG305" s="49"/>
      <c r="JYH305" s="49"/>
      <c r="JYI305" s="49"/>
      <c r="JYJ305" s="49"/>
      <c r="JYK305" s="49"/>
      <c r="JYL305" s="49"/>
      <c r="JYM305" s="49"/>
      <c r="JYN305" s="49"/>
      <c r="JYO305" s="49"/>
      <c r="JYP305" s="49"/>
      <c r="JYQ305" s="49"/>
      <c r="JYR305" s="49"/>
      <c r="JYS305" s="49"/>
      <c r="JYT305" s="49"/>
      <c r="JYU305" s="49"/>
      <c r="JYV305" s="49"/>
      <c r="JYW305" s="49"/>
      <c r="JYX305" s="49"/>
      <c r="JYY305" s="49"/>
      <c r="JYZ305" s="49"/>
      <c r="JZA305" s="49"/>
      <c r="JZB305" s="49"/>
      <c r="JZC305" s="49"/>
      <c r="JZD305" s="49"/>
      <c r="JZE305" s="49"/>
      <c r="JZF305" s="49"/>
      <c r="JZG305" s="49"/>
      <c r="JZH305" s="49"/>
      <c r="JZI305" s="49"/>
      <c r="JZJ305" s="49"/>
      <c r="JZK305" s="49"/>
      <c r="JZL305" s="49"/>
      <c r="JZM305" s="49"/>
      <c r="JZN305" s="49"/>
      <c r="JZQ305" s="49"/>
      <c r="JZT305" s="49"/>
      <c r="JZW305" s="49"/>
      <c r="JZZ305" s="49"/>
      <c r="KAC305" s="49"/>
      <c r="KAF305" s="49"/>
      <c r="KAO305" s="49"/>
      <c r="KAR305" s="49"/>
      <c r="KAU305" s="49"/>
      <c r="KAX305" s="49"/>
      <c r="KBG305" s="49"/>
      <c r="KBM305" s="49"/>
      <c r="KBP305" s="49"/>
      <c r="KBS305" s="49"/>
      <c r="KBV305" s="49"/>
      <c r="KCB305" s="49"/>
      <c r="KCE305" s="49"/>
      <c r="KCK305" s="49"/>
      <c r="KCM305" s="49"/>
      <c r="KCN305" s="49"/>
      <c r="KCP305" s="49"/>
      <c r="KDG305" s="49"/>
      <c r="KDL305" s="49"/>
      <c r="KDR305" s="49"/>
      <c r="KDU305" s="49"/>
      <c r="KDX305" s="49"/>
      <c r="KEF305" s="49"/>
      <c r="KFB305" s="49"/>
      <c r="KFC305" s="49"/>
      <c r="KFD305" s="49"/>
      <c r="KFE305" s="49"/>
      <c r="KFF305" s="49"/>
      <c r="KFG305" s="49"/>
      <c r="KFY305" s="49"/>
      <c r="KFZ305" s="49"/>
      <c r="KGC305" s="49"/>
      <c r="KGF305" s="49"/>
      <c r="KGH305" s="49"/>
      <c r="KGJ305" s="49"/>
      <c r="KGM305" s="49"/>
      <c r="KGP305" s="49"/>
      <c r="KGS305" s="49"/>
      <c r="KGV305" s="49"/>
      <c r="KGY305" s="49"/>
      <c r="KHB305" s="49"/>
      <c r="KHE305" s="49"/>
      <c r="KHH305" s="49"/>
      <c r="KHJ305" s="49"/>
      <c r="KHW305" s="49"/>
      <c r="KHX305" s="49"/>
      <c r="KHY305" s="49"/>
      <c r="KHZ305" s="49"/>
      <c r="KIA305" s="49"/>
      <c r="KIB305" s="49"/>
      <c r="KIC305" s="49"/>
      <c r="KID305" s="49"/>
      <c r="KIE305" s="49"/>
      <c r="KIF305" s="49"/>
      <c r="KIG305" s="49"/>
      <c r="KIH305" s="49"/>
      <c r="KII305" s="49"/>
      <c r="KIJ305" s="49"/>
      <c r="KIK305" s="49"/>
      <c r="KIL305" s="49"/>
      <c r="KIM305" s="49"/>
      <c r="KIN305" s="49"/>
      <c r="KIO305" s="49"/>
      <c r="KIP305" s="49"/>
      <c r="KIQ305" s="49"/>
      <c r="KIR305" s="49"/>
      <c r="KIS305" s="49"/>
      <c r="KIT305" s="49"/>
      <c r="KIU305" s="49"/>
      <c r="KIV305" s="49"/>
      <c r="KIW305" s="49"/>
      <c r="KIX305" s="49"/>
      <c r="KIY305" s="49"/>
      <c r="KIZ305" s="49"/>
      <c r="KJA305" s="49"/>
      <c r="KJB305" s="49"/>
      <c r="KJC305" s="49"/>
      <c r="KJD305" s="49"/>
      <c r="KJE305" s="49"/>
      <c r="KJF305" s="49"/>
      <c r="KJG305" s="49"/>
      <c r="KJH305" s="49"/>
      <c r="KJI305" s="49"/>
      <c r="KJJ305" s="49"/>
      <c r="KJM305" s="49"/>
      <c r="KJP305" s="49"/>
      <c r="KJS305" s="49"/>
      <c r="KJV305" s="49"/>
      <c r="KJY305" s="49"/>
      <c r="KKB305" s="49"/>
      <c r="KKK305" s="49"/>
      <c r="KKN305" s="49"/>
      <c r="KKQ305" s="49"/>
      <c r="KKT305" s="49"/>
      <c r="KLC305" s="49"/>
      <c r="KLI305" s="49"/>
      <c r="KLL305" s="49"/>
      <c r="KLO305" s="49"/>
      <c r="KLR305" s="49"/>
      <c r="KLX305" s="49"/>
      <c r="KMA305" s="49"/>
      <c r="KMG305" s="49"/>
      <c r="KMI305" s="49"/>
      <c r="KMJ305" s="49"/>
      <c r="KML305" s="49"/>
      <c r="KNC305" s="49"/>
      <c r="KNH305" s="49"/>
      <c r="KNN305" s="49"/>
      <c r="KNQ305" s="49"/>
      <c r="KNT305" s="49"/>
      <c r="KOB305" s="49"/>
      <c r="KOX305" s="49"/>
      <c r="KOY305" s="49"/>
      <c r="KOZ305" s="49"/>
      <c r="KPA305" s="49"/>
      <c r="KPB305" s="49"/>
      <c r="KPC305" s="49"/>
      <c r="KPU305" s="49"/>
      <c r="KPV305" s="49"/>
      <c r="KPY305" s="49"/>
      <c r="KQB305" s="49"/>
      <c r="KQD305" s="49"/>
      <c r="KQF305" s="49"/>
      <c r="KQI305" s="49"/>
      <c r="KQL305" s="49"/>
      <c r="KQO305" s="49"/>
      <c r="KQR305" s="49"/>
      <c r="KQU305" s="49"/>
      <c r="KQX305" s="49"/>
      <c r="KRA305" s="49"/>
      <c r="KRD305" s="49"/>
      <c r="KRF305" s="49"/>
      <c r="KRS305" s="49"/>
      <c r="KRT305" s="49"/>
      <c r="KRU305" s="49"/>
      <c r="KRV305" s="49"/>
      <c r="KRW305" s="49"/>
      <c r="KRX305" s="49"/>
      <c r="KRY305" s="49"/>
      <c r="KRZ305" s="49"/>
      <c r="KSA305" s="49"/>
      <c r="KSB305" s="49"/>
      <c r="KSC305" s="49"/>
      <c r="KSD305" s="49"/>
      <c r="KSE305" s="49"/>
      <c r="KSF305" s="49"/>
      <c r="KSG305" s="49"/>
      <c r="KSH305" s="49"/>
      <c r="KSI305" s="49"/>
      <c r="KSJ305" s="49"/>
      <c r="KSK305" s="49"/>
      <c r="KSL305" s="49"/>
      <c r="KSM305" s="49"/>
      <c r="KSN305" s="49"/>
      <c r="KSO305" s="49"/>
      <c r="KSP305" s="49"/>
      <c r="KSQ305" s="49"/>
      <c r="KSR305" s="49"/>
      <c r="KSS305" s="49"/>
      <c r="KST305" s="49"/>
      <c r="KSU305" s="49"/>
      <c r="KSV305" s="49"/>
      <c r="KSW305" s="49"/>
      <c r="KSX305" s="49"/>
      <c r="KSY305" s="49"/>
      <c r="KSZ305" s="49"/>
      <c r="KTA305" s="49"/>
      <c r="KTB305" s="49"/>
      <c r="KTC305" s="49"/>
      <c r="KTD305" s="49"/>
      <c r="KTE305" s="49"/>
      <c r="KTF305" s="49"/>
      <c r="KTI305" s="49"/>
      <c r="KTL305" s="49"/>
      <c r="KTO305" s="49"/>
      <c r="KTR305" s="49"/>
      <c r="KTU305" s="49"/>
      <c r="KTX305" s="49"/>
      <c r="KUG305" s="49"/>
      <c r="KUJ305" s="49"/>
      <c r="KUM305" s="49"/>
      <c r="KUP305" s="49"/>
      <c r="KUY305" s="49"/>
      <c r="KVE305" s="49"/>
      <c r="KVH305" s="49"/>
      <c r="KVK305" s="49"/>
      <c r="KVN305" s="49"/>
      <c r="KVT305" s="49"/>
      <c r="KVW305" s="49"/>
      <c r="KWC305" s="49"/>
      <c r="KWE305" s="49"/>
      <c r="KWF305" s="49"/>
      <c r="KWH305" s="49"/>
      <c r="KWY305" s="49"/>
      <c r="KXD305" s="49"/>
      <c r="KXJ305" s="49"/>
      <c r="KXM305" s="49"/>
      <c r="KXP305" s="49"/>
      <c r="KXX305" s="49"/>
      <c r="KYT305" s="49"/>
      <c r="KYU305" s="49"/>
      <c r="KYV305" s="49"/>
      <c r="KYW305" s="49"/>
      <c r="KYX305" s="49"/>
      <c r="KYY305" s="49"/>
      <c r="KZQ305" s="49"/>
      <c r="KZR305" s="49"/>
      <c r="KZU305" s="49"/>
      <c r="KZX305" s="49"/>
      <c r="KZZ305" s="49"/>
      <c r="LAB305" s="49"/>
      <c r="LAE305" s="49"/>
      <c r="LAH305" s="49"/>
      <c r="LAK305" s="49"/>
      <c r="LAN305" s="49"/>
      <c r="LAQ305" s="49"/>
      <c r="LAT305" s="49"/>
      <c r="LAW305" s="49"/>
      <c r="LAZ305" s="49"/>
      <c r="LBB305" s="49"/>
      <c r="LBO305" s="49"/>
      <c r="LBP305" s="49"/>
      <c r="LBQ305" s="49"/>
      <c r="LBR305" s="49"/>
      <c r="LBS305" s="49"/>
      <c r="LBT305" s="49"/>
      <c r="LBU305" s="49"/>
      <c r="LBV305" s="49"/>
      <c r="LBW305" s="49"/>
      <c r="LBX305" s="49"/>
      <c r="LBY305" s="49"/>
      <c r="LBZ305" s="49"/>
      <c r="LCA305" s="49"/>
      <c r="LCB305" s="49"/>
      <c r="LCC305" s="49"/>
      <c r="LCD305" s="49"/>
      <c r="LCE305" s="49"/>
      <c r="LCF305" s="49"/>
      <c r="LCG305" s="49"/>
      <c r="LCH305" s="49"/>
      <c r="LCI305" s="49"/>
      <c r="LCJ305" s="49"/>
      <c r="LCK305" s="49"/>
      <c r="LCL305" s="49"/>
      <c r="LCM305" s="49"/>
      <c r="LCN305" s="49"/>
      <c r="LCO305" s="49"/>
      <c r="LCP305" s="49"/>
      <c r="LCQ305" s="49"/>
      <c r="LCR305" s="49"/>
      <c r="LCS305" s="49"/>
      <c r="LCT305" s="49"/>
      <c r="LCU305" s="49"/>
      <c r="LCV305" s="49"/>
      <c r="LCW305" s="49"/>
      <c r="LCX305" s="49"/>
      <c r="LCY305" s="49"/>
      <c r="LCZ305" s="49"/>
      <c r="LDA305" s="49"/>
      <c r="LDB305" s="49"/>
      <c r="LDE305" s="49"/>
      <c r="LDH305" s="49"/>
      <c r="LDK305" s="49"/>
      <c r="LDN305" s="49"/>
      <c r="LDQ305" s="49"/>
      <c r="LDT305" s="49"/>
      <c r="LEC305" s="49"/>
      <c r="LEF305" s="49"/>
      <c r="LEI305" s="49"/>
      <c r="LEL305" s="49"/>
      <c r="LEU305" s="49"/>
      <c r="LFA305" s="49"/>
      <c r="LFD305" s="49"/>
      <c r="LFG305" s="49"/>
      <c r="LFJ305" s="49"/>
      <c r="LFP305" s="49"/>
      <c r="LFS305" s="49"/>
      <c r="LFY305" s="49"/>
      <c r="LGA305" s="49"/>
      <c r="LGB305" s="49"/>
      <c r="LGD305" s="49"/>
      <c r="LGU305" s="49"/>
      <c r="LGZ305" s="49"/>
      <c r="LHF305" s="49"/>
      <c r="LHI305" s="49"/>
      <c r="LHL305" s="49"/>
      <c r="LHT305" s="49"/>
      <c r="LIP305" s="49"/>
      <c r="LIQ305" s="49"/>
      <c r="LIR305" s="49"/>
      <c r="LIS305" s="49"/>
      <c r="LIT305" s="49"/>
      <c r="LIU305" s="49"/>
      <c r="LJM305" s="49"/>
      <c r="LJN305" s="49"/>
      <c r="LJQ305" s="49"/>
      <c r="LJT305" s="49"/>
      <c r="LJV305" s="49"/>
      <c r="LJX305" s="49"/>
      <c r="LKA305" s="49"/>
      <c r="LKD305" s="49"/>
      <c r="LKG305" s="49"/>
      <c r="LKJ305" s="49"/>
      <c r="LKM305" s="49"/>
      <c r="LKP305" s="49"/>
      <c r="LKS305" s="49"/>
      <c r="LKV305" s="49"/>
      <c r="LKX305" s="49"/>
      <c r="LLK305" s="49"/>
      <c r="LLL305" s="49"/>
      <c r="LLM305" s="49"/>
      <c r="LLN305" s="49"/>
      <c r="LLO305" s="49"/>
      <c r="LLP305" s="49"/>
      <c r="LLQ305" s="49"/>
      <c r="LLR305" s="49"/>
      <c r="LLS305" s="49"/>
      <c r="LLT305" s="49"/>
      <c r="LLU305" s="49"/>
      <c r="LLV305" s="49"/>
      <c r="LLW305" s="49"/>
      <c r="LLX305" s="49"/>
      <c r="LLY305" s="49"/>
      <c r="LLZ305" s="49"/>
      <c r="LMA305" s="49"/>
      <c r="LMB305" s="49"/>
      <c r="LMC305" s="49"/>
      <c r="LMD305" s="49"/>
      <c r="LME305" s="49"/>
      <c r="LMF305" s="49"/>
      <c r="LMG305" s="49"/>
      <c r="LMH305" s="49"/>
      <c r="LMI305" s="49"/>
      <c r="LMJ305" s="49"/>
      <c r="LMK305" s="49"/>
      <c r="LML305" s="49"/>
      <c r="LMM305" s="49"/>
      <c r="LMN305" s="49"/>
      <c r="LMO305" s="49"/>
      <c r="LMP305" s="49"/>
      <c r="LMQ305" s="49"/>
      <c r="LMR305" s="49"/>
      <c r="LMS305" s="49"/>
      <c r="LMT305" s="49"/>
      <c r="LMU305" s="49"/>
      <c r="LMV305" s="49"/>
      <c r="LMW305" s="49"/>
      <c r="LMX305" s="49"/>
      <c r="LNA305" s="49"/>
      <c r="LND305" s="49"/>
      <c r="LNG305" s="49"/>
      <c r="LNJ305" s="49"/>
      <c r="LNM305" s="49"/>
      <c r="LNP305" s="49"/>
      <c r="LNY305" s="49"/>
      <c r="LOB305" s="49"/>
      <c r="LOE305" s="49"/>
      <c r="LOH305" s="49"/>
      <c r="LOQ305" s="49"/>
      <c r="LOW305" s="49"/>
      <c r="LOZ305" s="49"/>
      <c r="LPC305" s="49"/>
      <c r="LPF305" s="49"/>
      <c r="LPL305" s="49"/>
      <c r="LPO305" s="49"/>
      <c r="LPU305" s="49"/>
      <c r="LPW305" s="49"/>
      <c r="LPX305" s="49"/>
      <c r="LPZ305" s="49"/>
      <c r="LQQ305" s="49"/>
      <c r="LQV305" s="49"/>
      <c r="LRB305" s="49"/>
      <c r="LRE305" s="49"/>
      <c r="LRH305" s="49"/>
      <c r="LRP305" s="49"/>
      <c r="LSL305" s="49"/>
      <c r="LSM305" s="49"/>
      <c r="LSN305" s="49"/>
      <c r="LSO305" s="49"/>
      <c r="LSP305" s="49"/>
      <c r="LSQ305" s="49"/>
      <c r="LTI305" s="49"/>
      <c r="LTJ305" s="49"/>
      <c r="LTM305" s="49"/>
      <c r="LTP305" s="49"/>
      <c r="LTR305" s="49"/>
      <c r="LTT305" s="49"/>
      <c r="LTW305" s="49"/>
      <c r="LTZ305" s="49"/>
      <c r="LUC305" s="49"/>
      <c r="LUF305" s="49"/>
      <c r="LUI305" s="49"/>
      <c r="LUL305" s="49"/>
      <c r="LUO305" s="49"/>
      <c r="LUR305" s="49"/>
      <c r="LUT305" s="49"/>
      <c r="LVG305" s="49"/>
      <c r="LVH305" s="49"/>
      <c r="LVI305" s="49"/>
      <c r="LVJ305" s="49"/>
      <c r="LVK305" s="49"/>
      <c r="LVL305" s="49"/>
      <c r="LVM305" s="49"/>
      <c r="LVN305" s="49"/>
      <c r="LVO305" s="49"/>
      <c r="LVP305" s="49"/>
      <c r="LVQ305" s="49"/>
      <c r="LVR305" s="49"/>
      <c r="LVS305" s="49"/>
      <c r="LVT305" s="49"/>
      <c r="LVU305" s="49"/>
      <c r="LVV305" s="49"/>
      <c r="LVW305" s="49"/>
      <c r="LVX305" s="49"/>
      <c r="LVY305" s="49"/>
      <c r="LVZ305" s="49"/>
      <c r="LWA305" s="49"/>
      <c r="LWB305" s="49"/>
      <c r="LWC305" s="49"/>
      <c r="LWD305" s="49"/>
      <c r="LWE305" s="49"/>
      <c r="LWF305" s="49"/>
      <c r="LWG305" s="49"/>
      <c r="LWH305" s="49"/>
      <c r="LWI305" s="49"/>
      <c r="LWJ305" s="49"/>
      <c r="LWK305" s="49"/>
      <c r="LWL305" s="49"/>
      <c r="LWM305" s="49"/>
      <c r="LWN305" s="49"/>
      <c r="LWO305" s="49"/>
      <c r="LWP305" s="49"/>
      <c r="LWQ305" s="49"/>
      <c r="LWR305" s="49"/>
      <c r="LWS305" s="49"/>
      <c r="LWT305" s="49"/>
      <c r="LWW305" s="49"/>
      <c r="LWZ305" s="49"/>
      <c r="LXC305" s="49"/>
      <c r="LXF305" s="49"/>
      <c r="LXI305" s="49"/>
      <c r="LXL305" s="49"/>
      <c r="LXU305" s="49"/>
      <c r="LXX305" s="49"/>
      <c r="LYA305" s="49"/>
      <c r="LYD305" s="49"/>
      <c r="LYM305" s="49"/>
      <c r="LYS305" s="49"/>
      <c r="LYV305" s="49"/>
      <c r="LYY305" s="49"/>
      <c r="LZB305" s="49"/>
      <c r="LZH305" s="49"/>
      <c r="LZK305" s="49"/>
      <c r="LZQ305" s="49"/>
      <c r="LZS305" s="49"/>
      <c r="LZT305" s="49"/>
      <c r="LZV305" s="49"/>
      <c r="MAM305" s="49"/>
      <c r="MAR305" s="49"/>
      <c r="MAX305" s="49"/>
      <c r="MBA305" s="49"/>
      <c r="MBD305" s="49"/>
      <c r="MBL305" s="49"/>
      <c r="MCH305" s="49"/>
      <c r="MCI305" s="49"/>
      <c r="MCJ305" s="49"/>
      <c r="MCK305" s="49"/>
      <c r="MCL305" s="49"/>
      <c r="MCM305" s="49"/>
      <c r="MDE305" s="49"/>
      <c r="MDF305" s="49"/>
      <c r="MDI305" s="49"/>
      <c r="MDL305" s="49"/>
      <c r="MDN305" s="49"/>
      <c r="MDP305" s="49"/>
      <c r="MDS305" s="49"/>
      <c r="MDV305" s="49"/>
      <c r="MDY305" s="49"/>
      <c r="MEB305" s="49"/>
      <c r="MEE305" s="49"/>
      <c r="MEH305" s="49"/>
      <c r="MEK305" s="49"/>
      <c r="MEN305" s="49"/>
      <c r="MEP305" s="49"/>
      <c r="MFC305" s="49"/>
      <c r="MFD305" s="49"/>
      <c r="MFE305" s="49"/>
      <c r="MFF305" s="49"/>
      <c r="MFG305" s="49"/>
      <c r="MFH305" s="49"/>
      <c r="MFI305" s="49"/>
      <c r="MFJ305" s="49"/>
      <c r="MFK305" s="49"/>
      <c r="MFL305" s="49"/>
      <c r="MFM305" s="49"/>
      <c r="MFN305" s="49"/>
      <c r="MFO305" s="49"/>
      <c r="MFP305" s="49"/>
      <c r="MFQ305" s="49"/>
      <c r="MFR305" s="49"/>
      <c r="MFS305" s="49"/>
      <c r="MFT305" s="49"/>
      <c r="MFU305" s="49"/>
      <c r="MFV305" s="49"/>
      <c r="MFW305" s="49"/>
      <c r="MFX305" s="49"/>
      <c r="MFY305" s="49"/>
      <c r="MFZ305" s="49"/>
      <c r="MGA305" s="49"/>
      <c r="MGB305" s="49"/>
      <c r="MGC305" s="49"/>
      <c r="MGD305" s="49"/>
      <c r="MGE305" s="49"/>
      <c r="MGF305" s="49"/>
      <c r="MGG305" s="49"/>
      <c r="MGH305" s="49"/>
      <c r="MGI305" s="49"/>
      <c r="MGJ305" s="49"/>
      <c r="MGK305" s="49"/>
      <c r="MGL305" s="49"/>
      <c r="MGM305" s="49"/>
      <c r="MGN305" s="49"/>
      <c r="MGO305" s="49"/>
      <c r="MGP305" s="49"/>
      <c r="MGS305" s="49"/>
      <c r="MGV305" s="49"/>
      <c r="MGY305" s="49"/>
      <c r="MHB305" s="49"/>
      <c r="MHE305" s="49"/>
      <c r="MHH305" s="49"/>
      <c r="MHQ305" s="49"/>
      <c r="MHT305" s="49"/>
      <c r="MHW305" s="49"/>
      <c r="MHZ305" s="49"/>
      <c r="MII305" s="49"/>
      <c r="MIO305" s="49"/>
      <c r="MIR305" s="49"/>
      <c r="MIU305" s="49"/>
      <c r="MIX305" s="49"/>
      <c r="MJD305" s="49"/>
      <c r="MJG305" s="49"/>
      <c r="MJM305" s="49"/>
      <c r="MJO305" s="49"/>
      <c r="MJP305" s="49"/>
      <c r="MJR305" s="49"/>
      <c r="MKI305" s="49"/>
      <c r="MKN305" s="49"/>
      <c r="MKT305" s="49"/>
      <c r="MKW305" s="49"/>
      <c r="MKZ305" s="49"/>
      <c r="MLH305" s="49"/>
      <c r="MMD305" s="49"/>
      <c r="MME305" s="49"/>
      <c r="MMF305" s="49"/>
      <c r="MMG305" s="49"/>
      <c r="MMH305" s="49"/>
      <c r="MMI305" s="49"/>
      <c r="MNA305" s="49"/>
      <c r="MNB305" s="49"/>
      <c r="MNE305" s="49"/>
      <c r="MNH305" s="49"/>
      <c r="MNJ305" s="49"/>
      <c r="MNL305" s="49"/>
      <c r="MNO305" s="49"/>
      <c r="MNR305" s="49"/>
      <c r="MNU305" s="49"/>
      <c r="MNX305" s="49"/>
      <c r="MOA305" s="49"/>
      <c r="MOD305" s="49"/>
      <c r="MOG305" s="49"/>
      <c r="MOJ305" s="49"/>
      <c r="MOL305" s="49"/>
      <c r="MOY305" s="49"/>
      <c r="MOZ305" s="49"/>
      <c r="MPA305" s="49"/>
      <c r="MPB305" s="49"/>
      <c r="MPC305" s="49"/>
      <c r="MPD305" s="49"/>
      <c r="MPE305" s="49"/>
      <c r="MPF305" s="49"/>
      <c r="MPG305" s="49"/>
      <c r="MPH305" s="49"/>
      <c r="MPI305" s="49"/>
      <c r="MPJ305" s="49"/>
      <c r="MPK305" s="49"/>
      <c r="MPL305" s="49"/>
      <c r="MPM305" s="49"/>
      <c r="MPN305" s="49"/>
      <c r="MPO305" s="49"/>
      <c r="MPP305" s="49"/>
      <c r="MPQ305" s="49"/>
      <c r="MPR305" s="49"/>
      <c r="MPS305" s="49"/>
      <c r="MPT305" s="49"/>
      <c r="MPU305" s="49"/>
      <c r="MPV305" s="49"/>
      <c r="MPW305" s="49"/>
      <c r="MPX305" s="49"/>
      <c r="MPY305" s="49"/>
      <c r="MPZ305" s="49"/>
      <c r="MQA305" s="49"/>
      <c r="MQB305" s="49"/>
      <c r="MQC305" s="49"/>
      <c r="MQD305" s="49"/>
      <c r="MQE305" s="49"/>
      <c r="MQF305" s="49"/>
      <c r="MQG305" s="49"/>
      <c r="MQH305" s="49"/>
      <c r="MQI305" s="49"/>
      <c r="MQJ305" s="49"/>
      <c r="MQK305" s="49"/>
      <c r="MQL305" s="49"/>
      <c r="MQO305" s="49"/>
      <c r="MQR305" s="49"/>
      <c r="MQU305" s="49"/>
      <c r="MQX305" s="49"/>
      <c r="MRA305" s="49"/>
      <c r="MRD305" s="49"/>
      <c r="MRM305" s="49"/>
      <c r="MRP305" s="49"/>
      <c r="MRS305" s="49"/>
      <c r="MRV305" s="49"/>
      <c r="MSE305" s="49"/>
      <c r="MSK305" s="49"/>
      <c r="MSN305" s="49"/>
      <c r="MSQ305" s="49"/>
      <c r="MST305" s="49"/>
      <c r="MSZ305" s="49"/>
      <c r="MTC305" s="49"/>
      <c r="MTI305" s="49"/>
      <c r="MTK305" s="49"/>
      <c r="MTL305" s="49"/>
      <c r="MTN305" s="49"/>
      <c r="MUE305" s="49"/>
      <c r="MUJ305" s="49"/>
      <c r="MUP305" s="49"/>
      <c r="MUS305" s="49"/>
      <c r="MUV305" s="49"/>
      <c r="MVD305" s="49"/>
      <c r="MVZ305" s="49"/>
      <c r="MWA305" s="49"/>
      <c r="MWB305" s="49"/>
      <c r="MWC305" s="49"/>
      <c r="MWD305" s="49"/>
      <c r="MWE305" s="49"/>
      <c r="MWW305" s="49"/>
      <c r="MWX305" s="49"/>
      <c r="MXA305" s="49"/>
      <c r="MXD305" s="49"/>
      <c r="MXF305" s="49"/>
      <c r="MXH305" s="49"/>
      <c r="MXK305" s="49"/>
      <c r="MXN305" s="49"/>
      <c r="MXQ305" s="49"/>
      <c r="MXT305" s="49"/>
      <c r="MXW305" s="49"/>
      <c r="MXZ305" s="49"/>
      <c r="MYC305" s="49"/>
      <c r="MYF305" s="49"/>
      <c r="MYH305" s="49"/>
      <c r="MYU305" s="49"/>
      <c r="MYV305" s="49"/>
      <c r="MYW305" s="49"/>
      <c r="MYX305" s="49"/>
      <c r="MYY305" s="49"/>
      <c r="MYZ305" s="49"/>
      <c r="MZA305" s="49"/>
      <c r="MZB305" s="49"/>
      <c r="MZC305" s="49"/>
      <c r="MZD305" s="49"/>
      <c r="MZE305" s="49"/>
      <c r="MZF305" s="49"/>
      <c r="MZG305" s="49"/>
      <c r="MZH305" s="49"/>
      <c r="MZI305" s="49"/>
      <c r="MZJ305" s="49"/>
      <c r="MZK305" s="49"/>
      <c r="MZL305" s="49"/>
      <c r="MZM305" s="49"/>
      <c r="MZN305" s="49"/>
      <c r="MZO305" s="49"/>
      <c r="MZP305" s="49"/>
      <c r="MZQ305" s="49"/>
      <c r="MZR305" s="49"/>
      <c r="MZS305" s="49"/>
      <c r="MZT305" s="49"/>
      <c r="MZU305" s="49"/>
      <c r="MZV305" s="49"/>
      <c r="MZW305" s="49"/>
      <c r="MZX305" s="49"/>
      <c r="MZY305" s="49"/>
      <c r="MZZ305" s="49"/>
      <c r="NAA305" s="49"/>
      <c r="NAB305" s="49"/>
      <c r="NAC305" s="49"/>
      <c r="NAD305" s="49"/>
      <c r="NAE305" s="49"/>
      <c r="NAF305" s="49"/>
      <c r="NAG305" s="49"/>
      <c r="NAH305" s="49"/>
      <c r="NAK305" s="49"/>
      <c r="NAN305" s="49"/>
      <c r="NAQ305" s="49"/>
      <c r="NAT305" s="49"/>
      <c r="NAW305" s="49"/>
      <c r="NAZ305" s="49"/>
      <c r="NBI305" s="49"/>
      <c r="NBL305" s="49"/>
      <c r="NBO305" s="49"/>
      <c r="NBR305" s="49"/>
      <c r="NCA305" s="49"/>
      <c r="NCG305" s="49"/>
      <c r="NCJ305" s="49"/>
      <c r="NCM305" s="49"/>
      <c r="NCP305" s="49"/>
      <c r="NCV305" s="49"/>
      <c r="NCY305" s="49"/>
      <c r="NDE305" s="49"/>
      <c r="NDG305" s="49"/>
      <c r="NDH305" s="49"/>
      <c r="NDJ305" s="49"/>
      <c r="NEA305" s="49"/>
      <c r="NEF305" s="49"/>
      <c r="NEL305" s="49"/>
      <c r="NEO305" s="49"/>
      <c r="NER305" s="49"/>
      <c r="NEZ305" s="49"/>
      <c r="NFV305" s="49"/>
      <c r="NFW305" s="49"/>
      <c r="NFX305" s="49"/>
      <c r="NFY305" s="49"/>
      <c r="NFZ305" s="49"/>
      <c r="NGA305" s="49"/>
      <c r="NGS305" s="49"/>
      <c r="NGT305" s="49"/>
      <c r="NGW305" s="49"/>
      <c r="NGZ305" s="49"/>
      <c r="NHB305" s="49"/>
      <c r="NHD305" s="49"/>
      <c r="NHG305" s="49"/>
      <c r="NHJ305" s="49"/>
      <c r="NHM305" s="49"/>
      <c r="NHP305" s="49"/>
      <c r="NHS305" s="49"/>
      <c r="NHV305" s="49"/>
      <c r="NHY305" s="49"/>
      <c r="NIB305" s="49"/>
      <c r="NID305" s="49"/>
      <c r="NIQ305" s="49"/>
      <c r="NIR305" s="49"/>
      <c r="NIS305" s="49"/>
      <c r="NIT305" s="49"/>
      <c r="NIU305" s="49"/>
      <c r="NIV305" s="49"/>
      <c r="NIW305" s="49"/>
      <c r="NIX305" s="49"/>
      <c r="NIY305" s="49"/>
      <c r="NIZ305" s="49"/>
      <c r="NJA305" s="49"/>
      <c r="NJB305" s="49"/>
      <c r="NJC305" s="49"/>
      <c r="NJD305" s="49"/>
      <c r="NJE305" s="49"/>
      <c r="NJF305" s="49"/>
      <c r="NJG305" s="49"/>
      <c r="NJH305" s="49"/>
      <c r="NJI305" s="49"/>
      <c r="NJJ305" s="49"/>
      <c r="NJK305" s="49"/>
      <c r="NJL305" s="49"/>
      <c r="NJM305" s="49"/>
      <c r="NJN305" s="49"/>
      <c r="NJO305" s="49"/>
      <c r="NJP305" s="49"/>
      <c r="NJQ305" s="49"/>
      <c r="NJR305" s="49"/>
      <c r="NJS305" s="49"/>
      <c r="NJT305" s="49"/>
      <c r="NJU305" s="49"/>
      <c r="NJV305" s="49"/>
      <c r="NJW305" s="49"/>
      <c r="NJX305" s="49"/>
      <c r="NJY305" s="49"/>
      <c r="NJZ305" s="49"/>
      <c r="NKA305" s="49"/>
      <c r="NKB305" s="49"/>
      <c r="NKC305" s="49"/>
      <c r="NKD305" s="49"/>
      <c r="NKG305" s="49"/>
      <c r="NKJ305" s="49"/>
      <c r="NKM305" s="49"/>
      <c r="NKP305" s="49"/>
      <c r="NKS305" s="49"/>
      <c r="NKV305" s="49"/>
      <c r="NLE305" s="49"/>
      <c r="NLH305" s="49"/>
      <c r="NLK305" s="49"/>
      <c r="NLN305" s="49"/>
      <c r="NLW305" s="49"/>
      <c r="NMC305" s="49"/>
      <c r="NMF305" s="49"/>
      <c r="NMI305" s="49"/>
      <c r="NML305" s="49"/>
      <c r="NMR305" s="49"/>
      <c r="NMU305" s="49"/>
      <c r="NNA305" s="49"/>
      <c r="NNC305" s="49"/>
      <c r="NND305" s="49"/>
      <c r="NNF305" s="49"/>
      <c r="NNW305" s="49"/>
      <c r="NOB305" s="49"/>
      <c r="NOH305" s="49"/>
      <c r="NOK305" s="49"/>
      <c r="NON305" s="49"/>
      <c r="NOV305" s="49"/>
      <c r="NPR305" s="49"/>
      <c r="NPS305" s="49"/>
      <c r="NPT305" s="49"/>
      <c r="NPU305" s="49"/>
      <c r="NPV305" s="49"/>
      <c r="NPW305" s="49"/>
      <c r="NQO305" s="49"/>
      <c r="NQP305" s="49"/>
      <c r="NQS305" s="49"/>
      <c r="NQV305" s="49"/>
      <c r="NQX305" s="49"/>
      <c r="NQZ305" s="49"/>
      <c r="NRC305" s="49"/>
      <c r="NRF305" s="49"/>
      <c r="NRI305" s="49"/>
      <c r="NRL305" s="49"/>
      <c r="NRO305" s="49"/>
      <c r="NRR305" s="49"/>
      <c r="NRU305" s="49"/>
      <c r="NRX305" s="49"/>
      <c r="NRZ305" s="49"/>
      <c r="NSM305" s="49"/>
      <c r="NSN305" s="49"/>
      <c r="NSO305" s="49"/>
      <c r="NSP305" s="49"/>
      <c r="NSQ305" s="49"/>
      <c r="NSR305" s="49"/>
      <c r="NSS305" s="49"/>
      <c r="NST305" s="49"/>
      <c r="NSU305" s="49"/>
      <c r="NSV305" s="49"/>
      <c r="NSW305" s="49"/>
      <c r="NSX305" s="49"/>
      <c r="NSY305" s="49"/>
      <c r="NSZ305" s="49"/>
      <c r="NTA305" s="49"/>
      <c r="NTB305" s="49"/>
      <c r="NTC305" s="49"/>
      <c r="NTD305" s="49"/>
      <c r="NTE305" s="49"/>
      <c r="NTF305" s="49"/>
      <c r="NTG305" s="49"/>
      <c r="NTH305" s="49"/>
      <c r="NTI305" s="49"/>
      <c r="NTJ305" s="49"/>
      <c r="NTK305" s="49"/>
      <c r="NTL305" s="49"/>
      <c r="NTM305" s="49"/>
      <c r="NTN305" s="49"/>
      <c r="NTO305" s="49"/>
      <c r="NTP305" s="49"/>
      <c r="NTQ305" s="49"/>
      <c r="NTR305" s="49"/>
      <c r="NTS305" s="49"/>
      <c r="NTT305" s="49"/>
      <c r="NTU305" s="49"/>
      <c r="NTV305" s="49"/>
      <c r="NTW305" s="49"/>
      <c r="NTX305" s="49"/>
      <c r="NTY305" s="49"/>
      <c r="NTZ305" s="49"/>
      <c r="NUC305" s="49"/>
      <c r="NUF305" s="49"/>
      <c r="NUI305" s="49"/>
      <c r="NUL305" s="49"/>
      <c r="NUO305" s="49"/>
      <c r="NUR305" s="49"/>
      <c r="NVA305" s="49"/>
      <c r="NVD305" s="49"/>
      <c r="NVG305" s="49"/>
      <c r="NVJ305" s="49"/>
      <c r="NVS305" s="49"/>
      <c r="NVY305" s="49"/>
      <c r="NWB305" s="49"/>
      <c r="NWE305" s="49"/>
      <c r="NWH305" s="49"/>
      <c r="NWN305" s="49"/>
      <c r="NWQ305" s="49"/>
      <c r="NWW305" s="49"/>
      <c r="NWY305" s="49"/>
      <c r="NWZ305" s="49"/>
      <c r="NXB305" s="49"/>
      <c r="NXS305" s="49"/>
      <c r="NXX305" s="49"/>
      <c r="NYD305" s="49"/>
      <c r="NYG305" s="49"/>
      <c r="NYJ305" s="49"/>
      <c r="NYR305" s="49"/>
      <c r="NZN305" s="49"/>
      <c r="NZO305" s="49"/>
      <c r="NZP305" s="49"/>
      <c r="NZQ305" s="49"/>
      <c r="NZR305" s="49"/>
      <c r="NZS305" s="49"/>
      <c r="OAK305" s="49"/>
      <c r="OAL305" s="49"/>
      <c r="OAO305" s="49"/>
      <c r="OAR305" s="49"/>
      <c r="OAT305" s="49"/>
      <c r="OAV305" s="49"/>
      <c r="OAY305" s="49"/>
      <c r="OBB305" s="49"/>
      <c r="OBE305" s="49"/>
      <c r="OBH305" s="49"/>
      <c r="OBK305" s="49"/>
      <c r="OBN305" s="49"/>
      <c r="OBQ305" s="49"/>
      <c r="OBT305" s="49"/>
      <c r="OBV305" s="49"/>
      <c r="OCI305" s="49"/>
      <c r="OCJ305" s="49"/>
      <c r="OCK305" s="49"/>
      <c r="OCL305" s="49"/>
      <c r="OCM305" s="49"/>
      <c r="OCN305" s="49"/>
      <c r="OCO305" s="49"/>
      <c r="OCP305" s="49"/>
      <c r="OCQ305" s="49"/>
      <c r="OCR305" s="49"/>
      <c r="OCS305" s="49"/>
      <c r="OCT305" s="49"/>
      <c r="OCU305" s="49"/>
      <c r="OCV305" s="49"/>
      <c r="OCW305" s="49"/>
      <c r="OCX305" s="49"/>
      <c r="OCY305" s="49"/>
      <c r="OCZ305" s="49"/>
      <c r="ODA305" s="49"/>
      <c r="ODB305" s="49"/>
      <c r="ODC305" s="49"/>
      <c r="ODD305" s="49"/>
      <c r="ODE305" s="49"/>
      <c r="ODF305" s="49"/>
      <c r="ODG305" s="49"/>
      <c r="ODH305" s="49"/>
      <c r="ODI305" s="49"/>
      <c r="ODJ305" s="49"/>
      <c r="ODK305" s="49"/>
      <c r="ODL305" s="49"/>
      <c r="ODM305" s="49"/>
      <c r="ODN305" s="49"/>
      <c r="ODO305" s="49"/>
      <c r="ODP305" s="49"/>
      <c r="ODQ305" s="49"/>
      <c r="ODR305" s="49"/>
      <c r="ODS305" s="49"/>
      <c r="ODT305" s="49"/>
      <c r="ODU305" s="49"/>
      <c r="ODV305" s="49"/>
      <c r="ODY305" s="49"/>
      <c r="OEB305" s="49"/>
      <c r="OEE305" s="49"/>
      <c r="OEH305" s="49"/>
      <c r="OEK305" s="49"/>
      <c r="OEN305" s="49"/>
      <c r="OEW305" s="49"/>
      <c r="OEZ305" s="49"/>
      <c r="OFC305" s="49"/>
      <c r="OFF305" s="49"/>
      <c r="OFO305" s="49"/>
      <c r="OFU305" s="49"/>
      <c r="OFX305" s="49"/>
      <c r="OGA305" s="49"/>
      <c r="OGD305" s="49"/>
      <c r="OGJ305" s="49"/>
      <c r="OGM305" s="49"/>
      <c r="OGS305" s="49"/>
      <c r="OGU305" s="49"/>
      <c r="OGV305" s="49"/>
      <c r="OGX305" s="49"/>
      <c r="OHO305" s="49"/>
      <c r="OHT305" s="49"/>
      <c r="OHZ305" s="49"/>
      <c r="OIC305" s="49"/>
      <c r="OIF305" s="49"/>
      <c r="OIN305" s="49"/>
      <c r="OJJ305" s="49"/>
      <c r="OJK305" s="49"/>
      <c r="OJL305" s="49"/>
      <c r="OJM305" s="49"/>
      <c r="OJN305" s="49"/>
      <c r="OJO305" s="49"/>
      <c r="OKG305" s="49"/>
      <c r="OKH305" s="49"/>
      <c r="OKK305" s="49"/>
      <c r="OKN305" s="49"/>
      <c r="OKP305" s="49"/>
      <c r="OKR305" s="49"/>
      <c r="OKU305" s="49"/>
      <c r="OKX305" s="49"/>
      <c r="OLA305" s="49"/>
      <c r="OLD305" s="49"/>
      <c r="OLG305" s="49"/>
      <c r="OLJ305" s="49"/>
      <c r="OLM305" s="49"/>
      <c r="OLP305" s="49"/>
      <c r="OLR305" s="49"/>
      <c r="OME305" s="49"/>
      <c r="OMF305" s="49"/>
      <c r="OMG305" s="49"/>
      <c r="OMH305" s="49"/>
      <c r="OMI305" s="49"/>
      <c r="OMJ305" s="49"/>
      <c r="OMK305" s="49"/>
      <c r="OML305" s="49"/>
      <c r="OMM305" s="49"/>
      <c r="OMN305" s="49"/>
      <c r="OMO305" s="49"/>
      <c r="OMP305" s="49"/>
      <c r="OMQ305" s="49"/>
      <c r="OMR305" s="49"/>
      <c r="OMS305" s="49"/>
      <c r="OMT305" s="49"/>
      <c r="OMU305" s="49"/>
      <c r="OMV305" s="49"/>
      <c r="OMW305" s="49"/>
      <c r="OMX305" s="49"/>
      <c r="OMY305" s="49"/>
      <c r="OMZ305" s="49"/>
      <c r="ONA305" s="49"/>
      <c r="ONB305" s="49"/>
      <c r="ONC305" s="49"/>
      <c r="OND305" s="49"/>
      <c r="ONE305" s="49"/>
      <c r="ONF305" s="49"/>
      <c r="ONG305" s="49"/>
      <c r="ONH305" s="49"/>
      <c r="ONI305" s="49"/>
      <c r="ONJ305" s="49"/>
      <c r="ONK305" s="49"/>
      <c r="ONL305" s="49"/>
      <c r="ONM305" s="49"/>
      <c r="ONN305" s="49"/>
      <c r="ONO305" s="49"/>
      <c r="ONP305" s="49"/>
      <c r="ONQ305" s="49"/>
      <c r="ONR305" s="49"/>
      <c r="ONU305" s="49"/>
      <c r="ONX305" s="49"/>
      <c r="OOA305" s="49"/>
      <c r="OOD305" s="49"/>
      <c r="OOG305" s="49"/>
      <c r="OOJ305" s="49"/>
      <c r="OOS305" s="49"/>
      <c r="OOV305" s="49"/>
      <c r="OOY305" s="49"/>
      <c r="OPB305" s="49"/>
      <c r="OPK305" s="49"/>
      <c r="OPQ305" s="49"/>
      <c r="OPT305" s="49"/>
      <c r="OPW305" s="49"/>
      <c r="OPZ305" s="49"/>
      <c r="OQF305" s="49"/>
      <c r="OQI305" s="49"/>
      <c r="OQO305" s="49"/>
      <c r="OQQ305" s="49"/>
      <c r="OQR305" s="49"/>
      <c r="OQT305" s="49"/>
      <c r="ORK305" s="49"/>
      <c r="ORP305" s="49"/>
      <c r="ORV305" s="49"/>
      <c r="ORY305" s="49"/>
      <c r="OSB305" s="49"/>
      <c r="OSJ305" s="49"/>
      <c r="OTF305" s="49"/>
      <c r="OTG305" s="49"/>
      <c r="OTH305" s="49"/>
      <c r="OTI305" s="49"/>
      <c r="OTJ305" s="49"/>
      <c r="OTK305" s="49"/>
      <c r="OUC305" s="49"/>
      <c r="OUD305" s="49"/>
      <c r="OUG305" s="49"/>
      <c r="OUJ305" s="49"/>
      <c r="OUL305" s="49"/>
      <c r="OUN305" s="49"/>
      <c r="OUQ305" s="49"/>
      <c r="OUT305" s="49"/>
      <c r="OUW305" s="49"/>
      <c r="OUZ305" s="49"/>
      <c r="OVC305" s="49"/>
      <c r="OVF305" s="49"/>
      <c r="OVI305" s="49"/>
      <c r="OVL305" s="49"/>
      <c r="OVN305" s="49"/>
      <c r="OWA305" s="49"/>
      <c r="OWB305" s="49"/>
      <c r="OWC305" s="49"/>
      <c r="OWD305" s="49"/>
      <c r="OWE305" s="49"/>
      <c r="OWF305" s="49"/>
      <c r="OWG305" s="49"/>
      <c r="OWH305" s="49"/>
      <c r="OWI305" s="49"/>
      <c r="OWJ305" s="49"/>
      <c r="OWK305" s="49"/>
      <c r="OWL305" s="49"/>
      <c r="OWM305" s="49"/>
      <c r="OWN305" s="49"/>
      <c r="OWO305" s="49"/>
      <c r="OWP305" s="49"/>
      <c r="OWQ305" s="49"/>
      <c r="OWR305" s="49"/>
      <c r="OWS305" s="49"/>
      <c r="OWT305" s="49"/>
      <c r="OWU305" s="49"/>
      <c r="OWV305" s="49"/>
      <c r="OWW305" s="49"/>
      <c r="OWX305" s="49"/>
      <c r="OWY305" s="49"/>
      <c r="OWZ305" s="49"/>
      <c r="OXA305" s="49"/>
      <c r="OXB305" s="49"/>
      <c r="OXC305" s="49"/>
      <c r="OXD305" s="49"/>
      <c r="OXE305" s="49"/>
      <c r="OXF305" s="49"/>
      <c r="OXG305" s="49"/>
      <c r="OXH305" s="49"/>
      <c r="OXI305" s="49"/>
      <c r="OXJ305" s="49"/>
      <c r="OXK305" s="49"/>
      <c r="OXL305" s="49"/>
      <c r="OXM305" s="49"/>
      <c r="OXN305" s="49"/>
      <c r="OXQ305" s="49"/>
      <c r="OXT305" s="49"/>
      <c r="OXW305" s="49"/>
      <c r="OXZ305" s="49"/>
      <c r="OYC305" s="49"/>
      <c r="OYF305" s="49"/>
      <c r="OYO305" s="49"/>
      <c r="OYR305" s="49"/>
      <c r="OYU305" s="49"/>
      <c r="OYX305" s="49"/>
      <c r="OZG305" s="49"/>
      <c r="OZM305" s="49"/>
      <c r="OZP305" s="49"/>
      <c r="OZS305" s="49"/>
      <c r="OZV305" s="49"/>
      <c r="PAB305" s="49"/>
      <c r="PAE305" s="49"/>
      <c r="PAK305" s="49"/>
      <c r="PAM305" s="49"/>
      <c r="PAN305" s="49"/>
      <c r="PAP305" s="49"/>
      <c r="PBG305" s="49"/>
      <c r="PBL305" s="49"/>
      <c r="PBR305" s="49"/>
      <c r="PBU305" s="49"/>
      <c r="PBX305" s="49"/>
      <c r="PCF305" s="49"/>
      <c r="PDB305" s="49"/>
      <c r="PDC305" s="49"/>
      <c r="PDD305" s="49"/>
      <c r="PDE305" s="49"/>
      <c r="PDF305" s="49"/>
      <c r="PDG305" s="49"/>
      <c r="PDY305" s="49"/>
      <c r="PDZ305" s="49"/>
      <c r="PEC305" s="49"/>
      <c r="PEF305" s="49"/>
      <c r="PEH305" s="49"/>
      <c r="PEJ305" s="49"/>
      <c r="PEM305" s="49"/>
      <c r="PEP305" s="49"/>
      <c r="PES305" s="49"/>
      <c r="PEV305" s="49"/>
      <c r="PEY305" s="49"/>
      <c r="PFB305" s="49"/>
      <c r="PFE305" s="49"/>
      <c r="PFH305" s="49"/>
      <c r="PFJ305" s="49"/>
      <c r="PFW305" s="49"/>
      <c r="PFX305" s="49"/>
      <c r="PFY305" s="49"/>
      <c r="PFZ305" s="49"/>
      <c r="PGA305" s="49"/>
      <c r="PGB305" s="49"/>
      <c r="PGC305" s="49"/>
      <c r="PGD305" s="49"/>
      <c r="PGE305" s="49"/>
      <c r="PGF305" s="49"/>
      <c r="PGG305" s="49"/>
      <c r="PGH305" s="49"/>
      <c r="PGI305" s="49"/>
      <c r="PGJ305" s="49"/>
      <c r="PGK305" s="49"/>
      <c r="PGL305" s="49"/>
      <c r="PGM305" s="49"/>
      <c r="PGN305" s="49"/>
      <c r="PGO305" s="49"/>
      <c r="PGP305" s="49"/>
      <c r="PGQ305" s="49"/>
      <c r="PGR305" s="49"/>
      <c r="PGS305" s="49"/>
      <c r="PGT305" s="49"/>
      <c r="PGU305" s="49"/>
      <c r="PGV305" s="49"/>
      <c r="PGW305" s="49"/>
      <c r="PGX305" s="49"/>
      <c r="PGY305" s="49"/>
      <c r="PGZ305" s="49"/>
      <c r="PHA305" s="49"/>
      <c r="PHB305" s="49"/>
      <c r="PHC305" s="49"/>
      <c r="PHD305" s="49"/>
      <c r="PHE305" s="49"/>
      <c r="PHF305" s="49"/>
      <c r="PHG305" s="49"/>
      <c r="PHH305" s="49"/>
      <c r="PHI305" s="49"/>
      <c r="PHJ305" s="49"/>
      <c r="PHM305" s="49"/>
      <c r="PHP305" s="49"/>
      <c r="PHS305" s="49"/>
      <c r="PHV305" s="49"/>
      <c r="PHY305" s="49"/>
      <c r="PIB305" s="49"/>
      <c r="PIK305" s="49"/>
      <c r="PIN305" s="49"/>
      <c r="PIQ305" s="49"/>
      <c r="PIT305" s="49"/>
      <c r="PJC305" s="49"/>
      <c r="PJI305" s="49"/>
      <c r="PJL305" s="49"/>
      <c r="PJO305" s="49"/>
      <c r="PJR305" s="49"/>
      <c r="PJX305" s="49"/>
      <c r="PKA305" s="49"/>
      <c r="PKG305" s="49"/>
      <c r="PKI305" s="49"/>
      <c r="PKJ305" s="49"/>
      <c r="PKL305" s="49"/>
      <c r="PLC305" s="49"/>
      <c r="PLH305" s="49"/>
      <c r="PLN305" s="49"/>
      <c r="PLQ305" s="49"/>
      <c r="PLT305" s="49"/>
      <c r="PMB305" s="49"/>
      <c r="PMX305" s="49"/>
      <c r="PMY305" s="49"/>
      <c r="PMZ305" s="49"/>
      <c r="PNA305" s="49"/>
      <c r="PNB305" s="49"/>
      <c r="PNC305" s="49"/>
      <c r="PNU305" s="49"/>
      <c r="PNV305" s="49"/>
      <c r="PNY305" s="49"/>
      <c r="POB305" s="49"/>
      <c r="POD305" s="49"/>
      <c r="POF305" s="49"/>
      <c r="POI305" s="49"/>
      <c r="POL305" s="49"/>
      <c r="POO305" s="49"/>
      <c r="POR305" s="49"/>
      <c r="POU305" s="49"/>
      <c r="POX305" s="49"/>
      <c r="PPA305" s="49"/>
      <c r="PPD305" s="49"/>
      <c r="PPF305" s="49"/>
      <c r="PPS305" s="49"/>
      <c r="PPT305" s="49"/>
      <c r="PPU305" s="49"/>
      <c r="PPV305" s="49"/>
      <c r="PPW305" s="49"/>
      <c r="PPX305" s="49"/>
      <c r="PPY305" s="49"/>
      <c r="PPZ305" s="49"/>
      <c r="PQA305" s="49"/>
      <c r="PQB305" s="49"/>
      <c r="PQC305" s="49"/>
      <c r="PQD305" s="49"/>
      <c r="PQE305" s="49"/>
      <c r="PQF305" s="49"/>
      <c r="PQG305" s="49"/>
      <c r="PQH305" s="49"/>
      <c r="PQI305" s="49"/>
      <c r="PQJ305" s="49"/>
      <c r="PQK305" s="49"/>
      <c r="PQL305" s="49"/>
      <c r="PQM305" s="49"/>
      <c r="PQN305" s="49"/>
      <c r="PQO305" s="49"/>
      <c r="PQP305" s="49"/>
      <c r="PQQ305" s="49"/>
      <c r="PQR305" s="49"/>
      <c r="PQS305" s="49"/>
      <c r="PQT305" s="49"/>
      <c r="PQU305" s="49"/>
      <c r="PQV305" s="49"/>
      <c r="PQW305" s="49"/>
      <c r="PQX305" s="49"/>
      <c r="PQY305" s="49"/>
      <c r="PQZ305" s="49"/>
      <c r="PRA305" s="49"/>
      <c r="PRB305" s="49"/>
      <c r="PRC305" s="49"/>
      <c r="PRD305" s="49"/>
      <c r="PRE305" s="49"/>
      <c r="PRF305" s="49"/>
      <c r="PRI305" s="49"/>
      <c r="PRL305" s="49"/>
      <c r="PRO305" s="49"/>
      <c r="PRR305" s="49"/>
      <c r="PRU305" s="49"/>
      <c r="PRX305" s="49"/>
      <c r="PSG305" s="49"/>
      <c r="PSJ305" s="49"/>
      <c r="PSM305" s="49"/>
      <c r="PSP305" s="49"/>
      <c r="PSY305" s="49"/>
      <c r="PTE305" s="49"/>
      <c r="PTH305" s="49"/>
      <c r="PTK305" s="49"/>
      <c r="PTN305" s="49"/>
      <c r="PTT305" s="49"/>
      <c r="PTW305" s="49"/>
      <c r="PUC305" s="49"/>
      <c r="PUE305" s="49"/>
      <c r="PUF305" s="49"/>
      <c r="PUH305" s="49"/>
      <c r="PUY305" s="49"/>
      <c r="PVD305" s="49"/>
      <c r="PVJ305" s="49"/>
      <c r="PVM305" s="49"/>
      <c r="PVP305" s="49"/>
      <c r="PVX305" s="49"/>
      <c r="PWT305" s="49"/>
      <c r="PWU305" s="49"/>
      <c r="PWV305" s="49"/>
      <c r="PWW305" s="49"/>
      <c r="PWX305" s="49"/>
      <c r="PWY305" s="49"/>
      <c r="PXQ305" s="49"/>
      <c r="PXR305" s="49"/>
      <c r="PXU305" s="49"/>
      <c r="PXX305" s="49"/>
      <c r="PXZ305" s="49"/>
      <c r="PYB305" s="49"/>
      <c r="PYE305" s="49"/>
      <c r="PYH305" s="49"/>
      <c r="PYK305" s="49"/>
      <c r="PYN305" s="49"/>
      <c r="PYQ305" s="49"/>
      <c r="PYT305" s="49"/>
      <c r="PYW305" s="49"/>
      <c r="PYZ305" s="49"/>
      <c r="PZB305" s="49"/>
      <c r="PZO305" s="49"/>
      <c r="PZP305" s="49"/>
      <c r="PZQ305" s="49"/>
      <c r="PZR305" s="49"/>
      <c r="PZS305" s="49"/>
      <c r="PZT305" s="49"/>
      <c r="PZU305" s="49"/>
      <c r="PZV305" s="49"/>
      <c r="PZW305" s="49"/>
      <c r="PZX305" s="49"/>
      <c r="PZY305" s="49"/>
      <c r="PZZ305" s="49"/>
      <c r="QAA305" s="49"/>
      <c r="QAB305" s="49"/>
      <c r="QAC305" s="49"/>
      <c r="QAD305" s="49"/>
      <c r="QAE305" s="49"/>
      <c r="QAF305" s="49"/>
      <c r="QAG305" s="49"/>
      <c r="QAH305" s="49"/>
      <c r="QAI305" s="49"/>
      <c r="QAJ305" s="49"/>
      <c r="QAK305" s="49"/>
      <c r="QAL305" s="49"/>
      <c r="QAM305" s="49"/>
      <c r="QAN305" s="49"/>
      <c r="QAO305" s="49"/>
      <c r="QAP305" s="49"/>
      <c r="QAQ305" s="49"/>
      <c r="QAR305" s="49"/>
      <c r="QAS305" s="49"/>
      <c r="QAT305" s="49"/>
      <c r="QAU305" s="49"/>
      <c r="QAV305" s="49"/>
      <c r="QAW305" s="49"/>
      <c r="QAX305" s="49"/>
      <c r="QAY305" s="49"/>
      <c r="QAZ305" s="49"/>
      <c r="QBA305" s="49"/>
      <c r="QBB305" s="49"/>
      <c r="QBE305" s="49"/>
      <c r="QBH305" s="49"/>
      <c r="QBK305" s="49"/>
      <c r="QBN305" s="49"/>
      <c r="QBQ305" s="49"/>
      <c r="QBT305" s="49"/>
      <c r="QCC305" s="49"/>
      <c r="QCF305" s="49"/>
      <c r="QCI305" s="49"/>
      <c r="QCL305" s="49"/>
      <c r="QCU305" s="49"/>
      <c r="QDA305" s="49"/>
      <c r="QDD305" s="49"/>
      <c r="QDG305" s="49"/>
      <c r="QDJ305" s="49"/>
      <c r="QDP305" s="49"/>
      <c r="QDS305" s="49"/>
      <c r="QDY305" s="49"/>
      <c r="QEA305" s="49"/>
      <c r="QEB305" s="49"/>
      <c r="QED305" s="49"/>
      <c r="QEU305" s="49"/>
      <c r="QEZ305" s="49"/>
      <c r="QFF305" s="49"/>
      <c r="QFI305" s="49"/>
      <c r="QFL305" s="49"/>
      <c r="QFT305" s="49"/>
      <c r="QGP305" s="49"/>
      <c r="QGQ305" s="49"/>
      <c r="QGR305" s="49"/>
      <c r="QGS305" s="49"/>
      <c r="QGT305" s="49"/>
      <c r="QGU305" s="49"/>
      <c r="QHM305" s="49"/>
      <c r="QHN305" s="49"/>
      <c r="QHQ305" s="49"/>
      <c r="QHT305" s="49"/>
      <c r="QHV305" s="49"/>
      <c r="QHX305" s="49"/>
      <c r="QIA305" s="49"/>
      <c r="QID305" s="49"/>
      <c r="QIG305" s="49"/>
      <c r="QIJ305" s="49"/>
      <c r="QIM305" s="49"/>
      <c r="QIP305" s="49"/>
      <c r="QIS305" s="49"/>
      <c r="QIV305" s="49"/>
      <c r="QIX305" s="49"/>
      <c r="QJK305" s="49"/>
      <c r="QJL305" s="49"/>
      <c r="QJM305" s="49"/>
      <c r="QJN305" s="49"/>
      <c r="QJO305" s="49"/>
      <c r="QJP305" s="49"/>
      <c r="QJQ305" s="49"/>
      <c r="QJR305" s="49"/>
      <c r="QJS305" s="49"/>
      <c r="QJT305" s="49"/>
      <c r="QJU305" s="49"/>
      <c r="QJV305" s="49"/>
      <c r="QJW305" s="49"/>
      <c r="QJX305" s="49"/>
      <c r="QJY305" s="49"/>
      <c r="QJZ305" s="49"/>
      <c r="QKA305" s="49"/>
      <c r="QKB305" s="49"/>
      <c r="QKC305" s="49"/>
      <c r="QKD305" s="49"/>
      <c r="QKE305" s="49"/>
      <c r="QKF305" s="49"/>
      <c r="QKG305" s="49"/>
      <c r="QKH305" s="49"/>
      <c r="QKI305" s="49"/>
      <c r="QKJ305" s="49"/>
      <c r="QKK305" s="49"/>
      <c r="QKL305" s="49"/>
      <c r="QKM305" s="49"/>
      <c r="QKN305" s="49"/>
      <c r="QKO305" s="49"/>
      <c r="QKP305" s="49"/>
      <c r="QKQ305" s="49"/>
      <c r="QKR305" s="49"/>
      <c r="QKS305" s="49"/>
      <c r="QKT305" s="49"/>
      <c r="QKU305" s="49"/>
      <c r="QKV305" s="49"/>
      <c r="QKW305" s="49"/>
      <c r="QKX305" s="49"/>
      <c r="QLA305" s="49"/>
      <c r="QLD305" s="49"/>
      <c r="QLG305" s="49"/>
      <c r="QLJ305" s="49"/>
      <c r="QLM305" s="49"/>
      <c r="QLP305" s="49"/>
      <c r="QLY305" s="49"/>
      <c r="QMB305" s="49"/>
      <c r="QME305" s="49"/>
      <c r="QMH305" s="49"/>
      <c r="QMQ305" s="49"/>
      <c r="QMW305" s="49"/>
      <c r="QMZ305" s="49"/>
      <c r="QNC305" s="49"/>
      <c r="QNF305" s="49"/>
      <c r="QNL305" s="49"/>
      <c r="QNO305" s="49"/>
      <c r="QNU305" s="49"/>
      <c r="QNW305" s="49"/>
      <c r="QNX305" s="49"/>
      <c r="QNZ305" s="49"/>
      <c r="QOQ305" s="49"/>
      <c r="QOV305" s="49"/>
      <c r="QPB305" s="49"/>
      <c r="QPE305" s="49"/>
      <c r="QPH305" s="49"/>
      <c r="QPP305" s="49"/>
      <c r="QQL305" s="49"/>
      <c r="QQM305" s="49"/>
      <c r="QQN305" s="49"/>
      <c r="QQO305" s="49"/>
      <c r="QQP305" s="49"/>
      <c r="QQQ305" s="49"/>
      <c r="QRI305" s="49"/>
      <c r="QRJ305" s="49"/>
      <c r="QRM305" s="49"/>
      <c r="QRP305" s="49"/>
      <c r="QRR305" s="49"/>
      <c r="QRT305" s="49"/>
      <c r="QRW305" s="49"/>
      <c r="QRZ305" s="49"/>
      <c r="QSC305" s="49"/>
      <c r="QSF305" s="49"/>
      <c r="QSI305" s="49"/>
      <c r="QSL305" s="49"/>
      <c r="QSO305" s="49"/>
      <c r="QSR305" s="49"/>
      <c r="QST305" s="49"/>
      <c r="QTG305" s="49"/>
      <c r="QTH305" s="49"/>
      <c r="QTI305" s="49"/>
      <c r="QTJ305" s="49"/>
      <c r="QTK305" s="49"/>
      <c r="QTL305" s="49"/>
      <c r="QTM305" s="49"/>
      <c r="QTN305" s="49"/>
      <c r="QTO305" s="49"/>
      <c r="QTP305" s="49"/>
      <c r="QTQ305" s="49"/>
      <c r="QTR305" s="49"/>
      <c r="QTS305" s="49"/>
      <c r="QTT305" s="49"/>
      <c r="QTU305" s="49"/>
      <c r="QTV305" s="49"/>
      <c r="QTW305" s="49"/>
      <c r="QTX305" s="49"/>
      <c r="QTY305" s="49"/>
      <c r="QTZ305" s="49"/>
      <c r="QUA305" s="49"/>
      <c r="QUB305" s="49"/>
      <c r="QUC305" s="49"/>
      <c r="QUD305" s="49"/>
      <c r="QUE305" s="49"/>
      <c r="QUF305" s="49"/>
      <c r="QUG305" s="49"/>
      <c r="QUH305" s="49"/>
      <c r="QUI305" s="49"/>
      <c r="QUJ305" s="49"/>
      <c r="QUK305" s="49"/>
      <c r="QUL305" s="49"/>
      <c r="QUM305" s="49"/>
      <c r="QUN305" s="49"/>
      <c r="QUO305" s="49"/>
      <c r="QUP305" s="49"/>
      <c r="QUQ305" s="49"/>
      <c r="QUR305" s="49"/>
      <c r="QUS305" s="49"/>
      <c r="QUT305" s="49"/>
      <c r="QUW305" s="49"/>
      <c r="QUZ305" s="49"/>
      <c r="QVC305" s="49"/>
      <c r="QVF305" s="49"/>
      <c r="QVI305" s="49"/>
      <c r="QVL305" s="49"/>
      <c r="QVU305" s="49"/>
      <c r="QVX305" s="49"/>
      <c r="QWA305" s="49"/>
      <c r="QWD305" s="49"/>
      <c r="QWM305" s="49"/>
      <c r="QWS305" s="49"/>
      <c r="QWV305" s="49"/>
      <c r="QWY305" s="49"/>
      <c r="QXB305" s="49"/>
      <c r="QXH305" s="49"/>
      <c r="QXK305" s="49"/>
      <c r="QXQ305" s="49"/>
      <c r="QXS305" s="49"/>
      <c r="QXT305" s="49"/>
      <c r="QXV305" s="49"/>
      <c r="QYM305" s="49"/>
      <c r="QYR305" s="49"/>
      <c r="QYX305" s="49"/>
      <c r="QZA305" s="49"/>
      <c r="QZD305" s="49"/>
      <c r="QZL305" s="49"/>
      <c r="RAH305" s="49"/>
      <c r="RAI305" s="49"/>
      <c r="RAJ305" s="49"/>
      <c r="RAK305" s="49"/>
      <c r="RAL305" s="49"/>
      <c r="RAM305" s="49"/>
      <c r="RBE305" s="49"/>
      <c r="RBF305" s="49"/>
      <c r="RBI305" s="49"/>
      <c r="RBL305" s="49"/>
      <c r="RBN305" s="49"/>
      <c r="RBP305" s="49"/>
      <c r="RBS305" s="49"/>
      <c r="RBV305" s="49"/>
      <c r="RBY305" s="49"/>
      <c r="RCB305" s="49"/>
      <c r="RCE305" s="49"/>
      <c r="RCH305" s="49"/>
      <c r="RCK305" s="49"/>
      <c r="RCN305" s="49"/>
      <c r="RCP305" s="49"/>
      <c r="RDC305" s="49"/>
      <c r="RDD305" s="49"/>
      <c r="RDE305" s="49"/>
      <c r="RDF305" s="49"/>
      <c r="RDG305" s="49"/>
      <c r="RDH305" s="49"/>
      <c r="RDI305" s="49"/>
      <c r="RDJ305" s="49"/>
      <c r="RDK305" s="49"/>
      <c r="RDL305" s="49"/>
      <c r="RDM305" s="49"/>
      <c r="RDN305" s="49"/>
      <c r="RDO305" s="49"/>
      <c r="RDP305" s="49"/>
      <c r="RDQ305" s="49"/>
      <c r="RDR305" s="49"/>
      <c r="RDS305" s="49"/>
      <c r="RDT305" s="49"/>
      <c r="RDU305" s="49"/>
      <c r="RDV305" s="49"/>
      <c r="RDW305" s="49"/>
      <c r="RDX305" s="49"/>
      <c r="RDY305" s="49"/>
      <c r="RDZ305" s="49"/>
      <c r="REA305" s="49"/>
      <c r="REB305" s="49"/>
      <c r="REC305" s="49"/>
      <c r="RED305" s="49"/>
      <c r="REE305" s="49"/>
      <c r="REF305" s="49"/>
      <c r="REG305" s="49"/>
      <c r="REH305" s="49"/>
      <c r="REI305" s="49"/>
      <c r="REJ305" s="49"/>
      <c r="REK305" s="49"/>
      <c r="REL305" s="49"/>
      <c r="REM305" s="49"/>
      <c r="REN305" s="49"/>
      <c r="REO305" s="49"/>
      <c r="REP305" s="49"/>
      <c r="RES305" s="49"/>
      <c r="REV305" s="49"/>
      <c r="REY305" s="49"/>
      <c r="RFB305" s="49"/>
      <c r="RFE305" s="49"/>
      <c r="RFH305" s="49"/>
      <c r="RFQ305" s="49"/>
      <c r="RFT305" s="49"/>
      <c r="RFW305" s="49"/>
      <c r="RFZ305" s="49"/>
      <c r="RGI305" s="49"/>
      <c r="RGO305" s="49"/>
      <c r="RGR305" s="49"/>
      <c r="RGU305" s="49"/>
      <c r="RGX305" s="49"/>
      <c r="RHD305" s="49"/>
      <c r="RHG305" s="49"/>
      <c r="RHM305" s="49"/>
      <c r="RHO305" s="49"/>
      <c r="RHP305" s="49"/>
      <c r="RHR305" s="49"/>
      <c r="RII305" s="49"/>
      <c r="RIN305" s="49"/>
      <c r="RIT305" s="49"/>
      <c r="RIW305" s="49"/>
      <c r="RIZ305" s="49"/>
      <c r="RJH305" s="49"/>
      <c r="RKD305" s="49"/>
      <c r="RKE305" s="49"/>
      <c r="RKF305" s="49"/>
      <c r="RKG305" s="49"/>
      <c r="RKH305" s="49"/>
      <c r="RKI305" s="49"/>
      <c r="RLA305" s="49"/>
      <c r="RLB305" s="49"/>
      <c r="RLE305" s="49"/>
      <c r="RLH305" s="49"/>
      <c r="RLJ305" s="49"/>
      <c r="RLL305" s="49"/>
      <c r="RLO305" s="49"/>
      <c r="RLR305" s="49"/>
      <c r="RLU305" s="49"/>
      <c r="RLX305" s="49"/>
      <c r="RMA305" s="49"/>
      <c r="RMD305" s="49"/>
      <c r="RMG305" s="49"/>
      <c r="RMJ305" s="49"/>
      <c r="RML305" s="49"/>
      <c r="RMY305" s="49"/>
      <c r="RMZ305" s="49"/>
      <c r="RNA305" s="49"/>
      <c r="RNB305" s="49"/>
      <c r="RNC305" s="49"/>
      <c r="RND305" s="49"/>
      <c r="RNE305" s="49"/>
      <c r="RNF305" s="49"/>
      <c r="RNG305" s="49"/>
      <c r="RNH305" s="49"/>
      <c r="RNI305" s="49"/>
      <c r="RNJ305" s="49"/>
      <c r="RNK305" s="49"/>
      <c r="RNL305" s="49"/>
      <c r="RNM305" s="49"/>
      <c r="RNN305" s="49"/>
      <c r="RNO305" s="49"/>
      <c r="RNP305" s="49"/>
      <c r="RNQ305" s="49"/>
      <c r="RNR305" s="49"/>
      <c r="RNS305" s="49"/>
      <c r="RNT305" s="49"/>
      <c r="RNU305" s="49"/>
      <c r="RNV305" s="49"/>
      <c r="RNW305" s="49"/>
      <c r="RNX305" s="49"/>
      <c r="RNY305" s="49"/>
      <c r="RNZ305" s="49"/>
      <c r="ROA305" s="49"/>
      <c r="ROB305" s="49"/>
      <c r="ROC305" s="49"/>
      <c r="ROD305" s="49"/>
      <c r="ROE305" s="49"/>
      <c r="ROF305" s="49"/>
      <c r="ROG305" s="49"/>
      <c r="ROH305" s="49"/>
      <c r="ROI305" s="49"/>
      <c r="ROJ305" s="49"/>
      <c r="ROK305" s="49"/>
      <c r="ROL305" s="49"/>
      <c r="ROO305" s="49"/>
      <c r="ROR305" s="49"/>
      <c r="ROU305" s="49"/>
      <c r="ROX305" s="49"/>
      <c r="RPA305" s="49"/>
      <c r="RPD305" s="49"/>
      <c r="RPM305" s="49"/>
      <c r="RPP305" s="49"/>
      <c r="RPS305" s="49"/>
      <c r="RPV305" s="49"/>
      <c r="RQE305" s="49"/>
      <c r="RQK305" s="49"/>
      <c r="RQN305" s="49"/>
      <c r="RQQ305" s="49"/>
      <c r="RQT305" s="49"/>
      <c r="RQZ305" s="49"/>
      <c r="RRC305" s="49"/>
      <c r="RRI305" s="49"/>
      <c r="RRK305" s="49"/>
      <c r="RRL305" s="49"/>
      <c r="RRN305" s="49"/>
      <c r="RSE305" s="49"/>
      <c r="RSJ305" s="49"/>
      <c r="RSP305" s="49"/>
      <c r="RSS305" s="49"/>
      <c r="RSV305" s="49"/>
      <c r="RTD305" s="49"/>
      <c r="RTZ305" s="49"/>
      <c r="RUA305" s="49"/>
      <c r="RUB305" s="49"/>
      <c r="RUC305" s="49"/>
      <c r="RUD305" s="49"/>
      <c r="RUE305" s="49"/>
      <c r="RUW305" s="49"/>
      <c r="RUX305" s="49"/>
      <c r="RVA305" s="49"/>
      <c r="RVD305" s="49"/>
      <c r="RVF305" s="49"/>
      <c r="RVH305" s="49"/>
      <c r="RVK305" s="49"/>
      <c r="RVN305" s="49"/>
      <c r="RVQ305" s="49"/>
      <c r="RVT305" s="49"/>
      <c r="RVW305" s="49"/>
      <c r="RVZ305" s="49"/>
      <c r="RWC305" s="49"/>
      <c r="RWF305" s="49"/>
      <c r="RWH305" s="49"/>
      <c r="RWU305" s="49"/>
      <c r="RWV305" s="49"/>
      <c r="RWW305" s="49"/>
      <c r="RWX305" s="49"/>
      <c r="RWY305" s="49"/>
      <c r="RWZ305" s="49"/>
      <c r="RXA305" s="49"/>
      <c r="RXB305" s="49"/>
      <c r="RXC305" s="49"/>
      <c r="RXD305" s="49"/>
      <c r="RXE305" s="49"/>
      <c r="RXF305" s="49"/>
      <c r="RXG305" s="49"/>
      <c r="RXH305" s="49"/>
      <c r="RXI305" s="49"/>
      <c r="RXJ305" s="49"/>
      <c r="RXK305" s="49"/>
      <c r="RXL305" s="49"/>
      <c r="RXM305" s="49"/>
      <c r="RXN305" s="49"/>
      <c r="RXO305" s="49"/>
      <c r="RXP305" s="49"/>
      <c r="RXQ305" s="49"/>
      <c r="RXR305" s="49"/>
      <c r="RXS305" s="49"/>
      <c r="RXT305" s="49"/>
      <c r="RXU305" s="49"/>
      <c r="RXV305" s="49"/>
      <c r="RXW305" s="49"/>
      <c r="RXX305" s="49"/>
      <c r="RXY305" s="49"/>
      <c r="RXZ305" s="49"/>
      <c r="RYA305" s="49"/>
      <c r="RYB305" s="49"/>
      <c r="RYC305" s="49"/>
      <c r="RYD305" s="49"/>
      <c r="RYE305" s="49"/>
      <c r="RYF305" s="49"/>
      <c r="RYG305" s="49"/>
      <c r="RYH305" s="49"/>
      <c r="RYK305" s="49"/>
      <c r="RYN305" s="49"/>
      <c r="RYQ305" s="49"/>
      <c r="RYT305" s="49"/>
      <c r="RYW305" s="49"/>
      <c r="RYZ305" s="49"/>
      <c r="RZI305" s="49"/>
      <c r="RZL305" s="49"/>
      <c r="RZO305" s="49"/>
      <c r="RZR305" s="49"/>
      <c r="SAA305" s="49"/>
      <c r="SAG305" s="49"/>
      <c r="SAJ305" s="49"/>
      <c r="SAM305" s="49"/>
      <c r="SAP305" s="49"/>
      <c r="SAV305" s="49"/>
      <c r="SAY305" s="49"/>
      <c r="SBE305" s="49"/>
      <c r="SBG305" s="49"/>
      <c r="SBH305" s="49"/>
      <c r="SBJ305" s="49"/>
      <c r="SCA305" s="49"/>
      <c r="SCF305" s="49"/>
      <c r="SCL305" s="49"/>
      <c r="SCO305" s="49"/>
      <c r="SCR305" s="49"/>
      <c r="SCZ305" s="49"/>
      <c r="SDV305" s="49"/>
      <c r="SDW305" s="49"/>
      <c r="SDX305" s="49"/>
      <c r="SDY305" s="49"/>
      <c r="SDZ305" s="49"/>
      <c r="SEA305" s="49"/>
      <c r="SES305" s="49"/>
      <c r="SET305" s="49"/>
      <c r="SEW305" s="49"/>
      <c r="SEZ305" s="49"/>
      <c r="SFB305" s="49"/>
      <c r="SFD305" s="49"/>
      <c r="SFG305" s="49"/>
      <c r="SFJ305" s="49"/>
      <c r="SFM305" s="49"/>
      <c r="SFP305" s="49"/>
      <c r="SFS305" s="49"/>
      <c r="SFV305" s="49"/>
      <c r="SFY305" s="49"/>
      <c r="SGB305" s="49"/>
      <c r="SGD305" s="49"/>
      <c r="SGQ305" s="49"/>
      <c r="SGR305" s="49"/>
      <c r="SGS305" s="49"/>
      <c r="SGT305" s="49"/>
      <c r="SGU305" s="49"/>
      <c r="SGV305" s="49"/>
      <c r="SGW305" s="49"/>
      <c r="SGX305" s="49"/>
      <c r="SGY305" s="49"/>
      <c r="SGZ305" s="49"/>
      <c r="SHA305" s="49"/>
      <c r="SHB305" s="49"/>
      <c r="SHC305" s="49"/>
      <c r="SHD305" s="49"/>
      <c r="SHE305" s="49"/>
      <c r="SHF305" s="49"/>
      <c r="SHG305" s="49"/>
      <c r="SHH305" s="49"/>
      <c r="SHI305" s="49"/>
      <c r="SHJ305" s="49"/>
      <c r="SHK305" s="49"/>
      <c r="SHL305" s="49"/>
      <c r="SHM305" s="49"/>
      <c r="SHN305" s="49"/>
      <c r="SHO305" s="49"/>
      <c r="SHP305" s="49"/>
      <c r="SHQ305" s="49"/>
      <c r="SHR305" s="49"/>
      <c r="SHS305" s="49"/>
      <c r="SHT305" s="49"/>
      <c r="SHU305" s="49"/>
      <c r="SHV305" s="49"/>
      <c r="SHW305" s="49"/>
      <c r="SHX305" s="49"/>
      <c r="SHY305" s="49"/>
      <c r="SHZ305" s="49"/>
      <c r="SIA305" s="49"/>
      <c r="SIB305" s="49"/>
      <c r="SIC305" s="49"/>
      <c r="SID305" s="49"/>
      <c r="SIG305" s="49"/>
      <c r="SIJ305" s="49"/>
      <c r="SIM305" s="49"/>
      <c r="SIP305" s="49"/>
      <c r="SIS305" s="49"/>
      <c r="SIV305" s="49"/>
      <c r="SJE305" s="49"/>
      <c r="SJH305" s="49"/>
      <c r="SJK305" s="49"/>
      <c r="SJN305" s="49"/>
      <c r="SJW305" s="49"/>
      <c r="SKC305" s="49"/>
      <c r="SKF305" s="49"/>
      <c r="SKI305" s="49"/>
      <c r="SKL305" s="49"/>
      <c r="SKR305" s="49"/>
      <c r="SKU305" s="49"/>
      <c r="SLA305" s="49"/>
      <c r="SLC305" s="49"/>
      <c r="SLD305" s="49"/>
      <c r="SLF305" s="49"/>
      <c r="SLW305" s="49"/>
      <c r="SMB305" s="49"/>
      <c r="SMH305" s="49"/>
      <c r="SMK305" s="49"/>
      <c r="SMN305" s="49"/>
      <c r="SMV305" s="49"/>
      <c r="SNR305" s="49"/>
      <c r="SNS305" s="49"/>
      <c r="SNT305" s="49"/>
      <c r="SNU305" s="49"/>
      <c r="SNV305" s="49"/>
      <c r="SNW305" s="49"/>
      <c r="SOO305" s="49"/>
      <c r="SOP305" s="49"/>
      <c r="SOS305" s="49"/>
      <c r="SOV305" s="49"/>
      <c r="SOX305" s="49"/>
      <c r="SOZ305" s="49"/>
      <c r="SPC305" s="49"/>
      <c r="SPF305" s="49"/>
      <c r="SPI305" s="49"/>
      <c r="SPL305" s="49"/>
      <c r="SPO305" s="49"/>
      <c r="SPR305" s="49"/>
      <c r="SPU305" s="49"/>
      <c r="SPX305" s="49"/>
      <c r="SPZ305" s="49"/>
      <c r="SQM305" s="49"/>
      <c r="SQN305" s="49"/>
      <c r="SQO305" s="49"/>
      <c r="SQP305" s="49"/>
      <c r="SQQ305" s="49"/>
      <c r="SQR305" s="49"/>
      <c r="SQS305" s="49"/>
      <c r="SQT305" s="49"/>
      <c r="SQU305" s="49"/>
      <c r="SQV305" s="49"/>
      <c r="SQW305" s="49"/>
      <c r="SQX305" s="49"/>
      <c r="SQY305" s="49"/>
      <c r="SQZ305" s="49"/>
      <c r="SRA305" s="49"/>
      <c r="SRB305" s="49"/>
      <c r="SRC305" s="49"/>
      <c r="SRD305" s="49"/>
      <c r="SRE305" s="49"/>
      <c r="SRF305" s="49"/>
      <c r="SRG305" s="49"/>
      <c r="SRH305" s="49"/>
      <c r="SRI305" s="49"/>
      <c r="SRJ305" s="49"/>
      <c r="SRK305" s="49"/>
      <c r="SRL305" s="49"/>
      <c r="SRM305" s="49"/>
      <c r="SRN305" s="49"/>
      <c r="SRO305" s="49"/>
      <c r="SRP305" s="49"/>
      <c r="SRQ305" s="49"/>
      <c r="SRR305" s="49"/>
      <c r="SRS305" s="49"/>
      <c r="SRT305" s="49"/>
      <c r="SRU305" s="49"/>
      <c r="SRV305" s="49"/>
      <c r="SRW305" s="49"/>
      <c r="SRX305" s="49"/>
      <c r="SRY305" s="49"/>
      <c r="SRZ305" s="49"/>
      <c r="SSC305" s="49"/>
      <c r="SSF305" s="49"/>
      <c r="SSI305" s="49"/>
      <c r="SSL305" s="49"/>
      <c r="SSO305" s="49"/>
      <c r="SSR305" s="49"/>
      <c r="STA305" s="49"/>
      <c r="STD305" s="49"/>
      <c r="STG305" s="49"/>
      <c r="STJ305" s="49"/>
      <c r="STS305" s="49"/>
      <c r="STY305" s="49"/>
      <c r="SUB305" s="49"/>
      <c r="SUE305" s="49"/>
      <c r="SUH305" s="49"/>
      <c r="SUN305" s="49"/>
      <c r="SUQ305" s="49"/>
      <c r="SUW305" s="49"/>
      <c r="SUY305" s="49"/>
      <c r="SUZ305" s="49"/>
      <c r="SVB305" s="49"/>
      <c r="SVS305" s="49"/>
      <c r="SVX305" s="49"/>
      <c r="SWD305" s="49"/>
      <c r="SWG305" s="49"/>
      <c r="SWJ305" s="49"/>
      <c r="SWR305" s="49"/>
      <c r="SXN305" s="49"/>
      <c r="SXO305" s="49"/>
      <c r="SXP305" s="49"/>
      <c r="SXQ305" s="49"/>
      <c r="SXR305" s="49"/>
      <c r="SXS305" s="49"/>
      <c r="SYK305" s="49"/>
      <c r="SYL305" s="49"/>
      <c r="SYO305" s="49"/>
      <c r="SYR305" s="49"/>
      <c r="SYT305" s="49"/>
      <c r="SYV305" s="49"/>
      <c r="SYY305" s="49"/>
      <c r="SZB305" s="49"/>
      <c r="SZE305" s="49"/>
      <c r="SZH305" s="49"/>
      <c r="SZK305" s="49"/>
      <c r="SZN305" s="49"/>
      <c r="SZQ305" s="49"/>
      <c r="SZT305" s="49"/>
      <c r="SZV305" s="49"/>
      <c r="TAI305" s="49"/>
      <c r="TAJ305" s="49"/>
      <c r="TAK305" s="49"/>
      <c r="TAL305" s="49"/>
      <c r="TAM305" s="49"/>
      <c r="TAN305" s="49"/>
      <c r="TAO305" s="49"/>
      <c r="TAP305" s="49"/>
      <c r="TAQ305" s="49"/>
      <c r="TAR305" s="49"/>
      <c r="TAS305" s="49"/>
      <c r="TAT305" s="49"/>
      <c r="TAU305" s="49"/>
      <c r="TAV305" s="49"/>
      <c r="TAW305" s="49"/>
      <c r="TAX305" s="49"/>
      <c r="TAY305" s="49"/>
      <c r="TAZ305" s="49"/>
      <c r="TBA305" s="49"/>
      <c r="TBB305" s="49"/>
      <c r="TBC305" s="49"/>
      <c r="TBD305" s="49"/>
      <c r="TBE305" s="49"/>
      <c r="TBF305" s="49"/>
      <c r="TBG305" s="49"/>
      <c r="TBH305" s="49"/>
      <c r="TBI305" s="49"/>
      <c r="TBJ305" s="49"/>
      <c r="TBK305" s="49"/>
      <c r="TBL305" s="49"/>
      <c r="TBM305" s="49"/>
      <c r="TBN305" s="49"/>
      <c r="TBO305" s="49"/>
      <c r="TBP305" s="49"/>
      <c r="TBQ305" s="49"/>
      <c r="TBR305" s="49"/>
      <c r="TBS305" s="49"/>
      <c r="TBT305" s="49"/>
      <c r="TBU305" s="49"/>
      <c r="TBV305" s="49"/>
      <c r="TBY305" s="49"/>
      <c r="TCB305" s="49"/>
      <c r="TCE305" s="49"/>
      <c r="TCH305" s="49"/>
      <c r="TCK305" s="49"/>
      <c r="TCN305" s="49"/>
      <c r="TCW305" s="49"/>
      <c r="TCZ305" s="49"/>
      <c r="TDC305" s="49"/>
      <c r="TDF305" s="49"/>
      <c r="TDO305" s="49"/>
      <c r="TDU305" s="49"/>
      <c r="TDX305" s="49"/>
      <c r="TEA305" s="49"/>
      <c r="TED305" s="49"/>
      <c r="TEJ305" s="49"/>
      <c r="TEM305" s="49"/>
      <c r="TES305" s="49"/>
      <c r="TEU305" s="49"/>
      <c r="TEV305" s="49"/>
      <c r="TEX305" s="49"/>
      <c r="TFO305" s="49"/>
      <c r="TFT305" s="49"/>
      <c r="TFZ305" s="49"/>
      <c r="TGC305" s="49"/>
      <c r="TGF305" s="49"/>
      <c r="TGN305" s="49"/>
      <c r="THJ305" s="49"/>
      <c r="THK305" s="49"/>
      <c r="THL305" s="49"/>
      <c r="THM305" s="49"/>
      <c r="THN305" s="49"/>
      <c r="THO305" s="49"/>
      <c r="TIG305" s="49"/>
      <c r="TIH305" s="49"/>
      <c r="TIK305" s="49"/>
      <c r="TIN305" s="49"/>
      <c r="TIP305" s="49"/>
      <c r="TIR305" s="49"/>
      <c r="TIU305" s="49"/>
      <c r="TIX305" s="49"/>
      <c r="TJA305" s="49"/>
      <c r="TJD305" s="49"/>
      <c r="TJG305" s="49"/>
      <c r="TJJ305" s="49"/>
      <c r="TJM305" s="49"/>
      <c r="TJP305" s="49"/>
      <c r="TJR305" s="49"/>
      <c r="TKE305" s="49"/>
      <c r="TKF305" s="49"/>
      <c r="TKG305" s="49"/>
      <c r="TKH305" s="49"/>
      <c r="TKI305" s="49"/>
      <c r="TKJ305" s="49"/>
      <c r="TKK305" s="49"/>
      <c r="TKL305" s="49"/>
      <c r="TKM305" s="49"/>
      <c r="TKN305" s="49"/>
      <c r="TKO305" s="49"/>
      <c r="TKP305" s="49"/>
      <c r="TKQ305" s="49"/>
      <c r="TKR305" s="49"/>
      <c r="TKS305" s="49"/>
      <c r="TKT305" s="49"/>
      <c r="TKU305" s="49"/>
      <c r="TKV305" s="49"/>
      <c r="TKW305" s="49"/>
      <c r="TKX305" s="49"/>
      <c r="TKY305" s="49"/>
      <c r="TKZ305" s="49"/>
      <c r="TLA305" s="49"/>
      <c r="TLB305" s="49"/>
      <c r="TLC305" s="49"/>
      <c r="TLD305" s="49"/>
      <c r="TLE305" s="49"/>
      <c r="TLF305" s="49"/>
      <c r="TLG305" s="49"/>
      <c r="TLH305" s="49"/>
      <c r="TLI305" s="49"/>
      <c r="TLJ305" s="49"/>
      <c r="TLK305" s="49"/>
      <c r="TLL305" s="49"/>
      <c r="TLM305" s="49"/>
      <c r="TLN305" s="49"/>
      <c r="TLO305" s="49"/>
      <c r="TLP305" s="49"/>
      <c r="TLQ305" s="49"/>
      <c r="TLR305" s="49"/>
      <c r="TLU305" s="49"/>
      <c r="TLX305" s="49"/>
      <c r="TMA305" s="49"/>
      <c r="TMD305" s="49"/>
      <c r="TMG305" s="49"/>
      <c r="TMJ305" s="49"/>
      <c r="TMS305" s="49"/>
      <c r="TMV305" s="49"/>
      <c r="TMY305" s="49"/>
      <c r="TNB305" s="49"/>
      <c r="TNK305" s="49"/>
      <c r="TNQ305" s="49"/>
      <c r="TNT305" s="49"/>
      <c r="TNW305" s="49"/>
      <c r="TNZ305" s="49"/>
      <c r="TOF305" s="49"/>
      <c r="TOI305" s="49"/>
      <c r="TOO305" s="49"/>
      <c r="TOQ305" s="49"/>
      <c r="TOR305" s="49"/>
      <c r="TOT305" s="49"/>
      <c r="TPK305" s="49"/>
      <c r="TPP305" s="49"/>
      <c r="TPV305" s="49"/>
      <c r="TPY305" s="49"/>
      <c r="TQB305" s="49"/>
      <c r="TQJ305" s="49"/>
      <c r="TRF305" s="49"/>
      <c r="TRG305" s="49"/>
      <c r="TRH305" s="49"/>
      <c r="TRI305" s="49"/>
      <c r="TRJ305" s="49"/>
      <c r="TRK305" s="49"/>
      <c r="TSC305" s="49"/>
      <c r="TSD305" s="49"/>
      <c r="TSG305" s="49"/>
      <c r="TSJ305" s="49"/>
      <c r="TSL305" s="49"/>
      <c r="TSN305" s="49"/>
      <c r="TSQ305" s="49"/>
      <c r="TST305" s="49"/>
      <c r="TSW305" s="49"/>
      <c r="TSZ305" s="49"/>
      <c r="TTC305" s="49"/>
      <c r="TTF305" s="49"/>
      <c r="TTI305" s="49"/>
      <c r="TTL305" s="49"/>
      <c r="TTN305" s="49"/>
      <c r="TUA305" s="49"/>
      <c r="TUB305" s="49"/>
      <c r="TUC305" s="49"/>
      <c r="TUD305" s="49"/>
      <c r="TUE305" s="49"/>
      <c r="TUF305" s="49"/>
      <c r="TUG305" s="49"/>
      <c r="TUH305" s="49"/>
      <c r="TUI305" s="49"/>
      <c r="TUJ305" s="49"/>
      <c r="TUK305" s="49"/>
      <c r="TUL305" s="49"/>
      <c r="TUM305" s="49"/>
      <c r="TUN305" s="49"/>
      <c r="TUO305" s="49"/>
      <c r="TUP305" s="49"/>
      <c r="TUQ305" s="49"/>
      <c r="TUR305" s="49"/>
      <c r="TUS305" s="49"/>
      <c r="TUT305" s="49"/>
      <c r="TUU305" s="49"/>
      <c r="TUV305" s="49"/>
      <c r="TUW305" s="49"/>
      <c r="TUX305" s="49"/>
      <c r="TUY305" s="49"/>
      <c r="TUZ305" s="49"/>
      <c r="TVA305" s="49"/>
      <c r="TVB305" s="49"/>
      <c r="TVC305" s="49"/>
      <c r="TVD305" s="49"/>
      <c r="TVE305" s="49"/>
      <c r="TVF305" s="49"/>
      <c r="TVG305" s="49"/>
      <c r="TVH305" s="49"/>
      <c r="TVI305" s="49"/>
      <c r="TVJ305" s="49"/>
      <c r="TVK305" s="49"/>
      <c r="TVL305" s="49"/>
      <c r="TVM305" s="49"/>
      <c r="TVN305" s="49"/>
      <c r="TVQ305" s="49"/>
      <c r="TVT305" s="49"/>
      <c r="TVW305" s="49"/>
      <c r="TVZ305" s="49"/>
      <c r="TWC305" s="49"/>
      <c r="TWF305" s="49"/>
      <c r="TWO305" s="49"/>
      <c r="TWR305" s="49"/>
      <c r="TWU305" s="49"/>
      <c r="TWX305" s="49"/>
      <c r="TXG305" s="49"/>
      <c r="TXM305" s="49"/>
      <c r="TXP305" s="49"/>
      <c r="TXS305" s="49"/>
      <c r="TXV305" s="49"/>
      <c r="TYB305" s="49"/>
      <c r="TYE305" s="49"/>
      <c r="TYK305" s="49"/>
      <c r="TYM305" s="49"/>
      <c r="TYN305" s="49"/>
      <c r="TYP305" s="49"/>
      <c r="TZG305" s="49"/>
      <c r="TZL305" s="49"/>
      <c r="TZR305" s="49"/>
      <c r="TZU305" s="49"/>
      <c r="TZX305" s="49"/>
      <c r="UAF305" s="49"/>
      <c r="UBB305" s="49"/>
      <c r="UBC305" s="49"/>
      <c r="UBD305" s="49"/>
      <c r="UBE305" s="49"/>
      <c r="UBF305" s="49"/>
      <c r="UBG305" s="49"/>
      <c r="UBY305" s="49"/>
      <c r="UBZ305" s="49"/>
      <c r="UCC305" s="49"/>
      <c r="UCF305" s="49"/>
      <c r="UCH305" s="49"/>
      <c r="UCJ305" s="49"/>
      <c r="UCM305" s="49"/>
      <c r="UCP305" s="49"/>
      <c r="UCS305" s="49"/>
      <c r="UCV305" s="49"/>
      <c r="UCY305" s="49"/>
      <c r="UDB305" s="49"/>
      <c r="UDE305" s="49"/>
      <c r="UDH305" s="49"/>
      <c r="UDJ305" s="49"/>
      <c r="UDW305" s="49"/>
      <c r="UDX305" s="49"/>
      <c r="UDY305" s="49"/>
      <c r="UDZ305" s="49"/>
      <c r="UEA305" s="49"/>
      <c r="UEB305" s="49"/>
      <c r="UEC305" s="49"/>
      <c r="UED305" s="49"/>
      <c r="UEE305" s="49"/>
      <c r="UEF305" s="49"/>
      <c r="UEG305" s="49"/>
      <c r="UEH305" s="49"/>
      <c r="UEI305" s="49"/>
      <c r="UEJ305" s="49"/>
      <c r="UEK305" s="49"/>
      <c r="UEL305" s="49"/>
      <c r="UEM305" s="49"/>
      <c r="UEN305" s="49"/>
      <c r="UEO305" s="49"/>
      <c r="UEP305" s="49"/>
      <c r="UEQ305" s="49"/>
      <c r="UER305" s="49"/>
      <c r="UES305" s="49"/>
      <c r="UET305" s="49"/>
      <c r="UEU305" s="49"/>
      <c r="UEV305" s="49"/>
      <c r="UEW305" s="49"/>
      <c r="UEX305" s="49"/>
      <c r="UEY305" s="49"/>
      <c r="UEZ305" s="49"/>
      <c r="UFA305" s="49"/>
      <c r="UFB305" s="49"/>
      <c r="UFC305" s="49"/>
      <c r="UFD305" s="49"/>
      <c r="UFE305" s="49"/>
      <c r="UFF305" s="49"/>
      <c r="UFG305" s="49"/>
      <c r="UFH305" s="49"/>
      <c r="UFI305" s="49"/>
      <c r="UFJ305" s="49"/>
      <c r="UFM305" s="49"/>
      <c r="UFP305" s="49"/>
      <c r="UFS305" s="49"/>
      <c r="UFV305" s="49"/>
      <c r="UFY305" s="49"/>
      <c r="UGB305" s="49"/>
      <c r="UGK305" s="49"/>
      <c r="UGN305" s="49"/>
      <c r="UGQ305" s="49"/>
      <c r="UGT305" s="49"/>
      <c r="UHC305" s="49"/>
      <c r="UHI305" s="49"/>
      <c r="UHL305" s="49"/>
      <c r="UHO305" s="49"/>
      <c r="UHR305" s="49"/>
      <c r="UHX305" s="49"/>
      <c r="UIA305" s="49"/>
      <c r="UIG305" s="49"/>
      <c r="UII305" s="49"/>
      <c r="UIJ305" s="49"/>
      <c r="UIL305" s="49"/>
      <c r="UJC305" s="49"/>
      <c r="UJH305" s="49"/>
      <c r="UJN305" s="49"/>
      <c r="UJQ305" s="49"/>
      <c r="UJT305" s="49"/>
      <c r="UKB305" s="49"/>
      <c r="UKX305" s="49"/>
      <c r="UKY305" s="49"/>
      <c r="UKZ305" s="49"/>
      <c r="ULA305" s="49"/>
      <c r="ULB305" s="49"/>
      <c r="ULC305" s="49"/>
      <c r="ULU305" s="49"/>
      <c r="ULV305" s="49"/>
      <c r="ULY305" s="49"/>
      <c r="UMB305" s="49"/>
      <c r="UMD305" s="49"/>
      <c r="UMF305" s="49"/>
      <c r="UMI305" s="49"/>
      <c r="UML305" s="49"/>
      <c r="UMO305" s="49"/>
      <c r="UMR305" s="49"/>
      <c r="UMU305" s="49"/>
      <c r="UMX305" s="49"/>
      <c r="UNA305" s="49"/>
      <c r="UND305" s="49"/>
      <c r="UNF305" s="49"/>
      <c r="UNS305" s="49"/>
      <c r="UNT305" s="49"/>
      <c r="UNU305" s="49"/>
      <c r="UNV305" s="49"/>
      <c r="UNW305" s="49"/>
      <c r="UNX305" s="49"/>
      <c r="UNY305" s="49"/>
      <c r="UNZ305" s="49"/>
      <c r="UOA305" s="49"/>
      <c r="UOB305" s="49"/>
      <c r="UOC305" s="49"/>
      <c r="UOD305" s="49"/>
      <c r="UOE305" s="49"/>
      <c r="UOF305" s="49"/>
      <c r="UOG305" s="49"/>
      <c r="UOH305" s="49"/>
      <c r="UOI305" s="49"/>
      <c r="UOJ305" s="49"/>
      <c r="UOK305" s="49"/>
      <c r="UOL305" s="49"/>
      <c r="UOM305" s="49"/>
      <c r="UON305" s="49"/>
      <c r="UOO305" s="49"/>
      <c r="UOP305" s="49"/>
      <c r="UOQ305" s="49"/>
      <c r="UOR305" s="49"/>
      <c r="UOS305" s="49"/>
      <c r="UOT305" s="49"/>
      <c r="UOU305" s="49"/>
      <c r="UOV305" s="49"/>
      <c r="UOW305" s="49"/>
      <c r="UOX305" s="49"/>
      <c r="UOY305" s="49"/>
      <c r="UOZ305" s="49"/>
      <c r="UPA305" s="49"/>
      <c r="UPB305" s="49"/>
      <c r="UPC305" s="49"/>
      <c r="UPD305" s="49"/>
      <c r="UPE305" s="49"/>
      <c r="UPF305" s="49"/>
      <c r="UPI305" s="49"/>
      <c r="UPL305" s="49"/>
      <c r="UPO305" s="49"/>
      <c r="UPR305" s="49"/>
      <c r="UPU305" s="49"/>
      <c r="UPX305" s="49"/>
      <c r="UQG305" s="49"/>
      <c r="UQJ305" s="49"/>
      <c r="UQM305" s="49"/>
      <c r="UQP305" s="49"/>
      <c r="UQY305" s="49"/>
      <c r="URE305" s="49"/>
      <c r="URH305" s="49"/>
      <c r="URK305" s="49"/>
      <c r="URN305" s="49"/>
      <c r="URT305" s="49"/>
      <c r="URW305" s="49"/>
      <c r="USC305" s="49"/>
      <c r="USE305" s="49"/>
      <c r="USF305" s="49"/>
      <c r="USH305" s="49"/>
      <c r="USY305" s="49"/>
      <c r="UTD305" s="49"/>
      <c r="UTJ305" s="49"/>
      <c r="UTM305" s="49"/>
      <c r="UTP305" s="49"/>
      <c r="UTX305" s="49"/>
      <c r="UUT305" s="49"/>
      <c r="UUU305" s="49"/>
      <c r="UUV305" s="49"/>
      <c r="UUW305" s="49"/>
      <c r="UUX305" s="49"/>
      <c r="UUY305" s="49"/>
      <c r="UVQ305" s="49"/>
      <c r="UVR305" s="49"/>
      <c r="UVU305" s="49"/>
      <c r="UVX305" s="49"/>
      <c r="UVZ305" s="49"/>
      <c r="UWB305" s="49"/>
      <c r="UWE305" s="49"/>
      <c r="UWH305" s="49"/>
      <c r="UWK305" s="49"/>
      <c r="UWN305" s="49"/>
      <c r="UWQ305" s="49"/>
      <c r="UWT305" s="49"/>
      <c r="UWW305" s="49"/>
      <c r="UWZ305" s="49"/>
      <c r="UXB305" s="49"/>
      <c r="UXO305" s="49"/>
      <c r="UXP305" s="49"/>
      <c r="UXQ305" s="49"/>
      <c r="UXR305" s="49"/>
      <c r="UXS305" s="49"/>
      <c r="UXT305" s="49"/>
      <c r="UXU305" s="49"/>
      <c r="UXV305" s="49"/>
      <c r="UXW305" s="49"/>
      <c r="UXX305" s="49"/>
      <c r="UXY305" s="49"/>
      <c r="UXZ305" s="49"/>
      <c r="UYA305" s="49"/>
      <c r="UYB305" s="49"/>
      <c r="UYC305" s="49"/>
      <c r="UYD305" s="49"/>
      <c r="UYE305" s="49"/>
      <c r="UYF305" s="49"/>
      <c r="UYG305" s="49"/>
      <c r="UYH305" s="49"/>
      <c r="UYI305" s="49"/>
      <c r="UYJ305" s="49"/>
      <c r="UYK305" s="49"/>
      <c r="UYL305" s="49"/>
      <c r="UYM305" s="49"/>
      <c r="UYN305" s="49"/>
      <c r="UYO305" s="49"/>
      <c r="UYP305" s="49"/>
      <c r="UYQ305" s="49"/>
      <c r="UYR305" s="49"/>
      <c r="UYS305" s="49"/>
      <c r="UYT305" s="49"/>
      <c r="UYU305" s="49"/>
      <c r="UYV305" s="49"/>
      <c r="UYW305" s="49"/>
      <c r="UYX305" s="49"/>
      <c r="UYY305" s="49"/>
      <c r="UYZ305" s="49"/>
      <c r="UZA305" s="49"/>
      <c r="UZB305" s="49"/>
      <c r="UZE305" s="49"/>
      <c r="UZH305" s="49"/>
      <c r="UZK305" s="49"/>
      <c r="UZN305" s="49"/>
      <c r="UZQ305" s="49"/>
      <c r="UZT305" s="49"/>
      <c r="VAC305" s="49"/>
      <c r="VAF305" s="49"/>
      <c r="VAI305" s="49"/>
      <c r="VAL305" s="49"/>
      <c r="VAU305" s="49"/>
      <c r="VBA305" s="49"/>
      <c r="VBD305" s="49"/>
      <c r="VBG305" s="49"/>
      <c r="VBJ305" s="49"/>
      <c r="VBP305" s="49"/>
      <c r="VBS305" s="49"/>
      <c r="VBY305" s="49"/>
      <c r="VCA305" s="49"/>
      <c r="VCB305" s="49"/>
      <c r="VCD305" s="49"/>
      <c r="VCU305" s="49"/>
      <c r="VCZ305" s="49"/>
      <c r="VDF305" s="49"/>
      <c r="VDI305" s="49"/>
      <c r="VDL305" s="49"/>
      <c r="VDT305" s="49"/>
      <c r="VEP305" s="49"/>
      <c r="VEQ305" s="49"/>
      <c r="VER305" s="49"/>
      <c r="VES305" s="49"/>
      <c r="VET305" s="49"/>
      <c r="VEU305" s="49"/>
      <c r="VFM305" s="49"/>
      <c r="VFN305" s="49"/>
      <c r="VFQ305" s="49"/>
      <c r="VFT305" s="49"/>
      <c r="VFV305" s="49"/>
      <c r="VFX305" s="49"/>
      <c r="VGA305" s="49"/>
      <c r="VGD305" s="49"/>
      <c r="VGG305" s="49"/>
      <c r="VGJ305" s="49"/>
      <c r="VGM305" s="49"/>
      <c r="VGP305" s="49"/>
      <c r="VGS305" s="49"/>
      <c r="VGV305" s="49"/>
      <c r="VGX305" s="49"/>
      <c r="VHK305" s="49"/>
      <c r="VHL305" s="49"/>
      <c r="VHM305" s="49"/>
      <c r="VHN305" s="49"/>
      <c r="VHO305" s="49"/>
      <c r="VHP305" s="49"/>
      <c r="VHQ305" s="49"/>
      <c r="VHR305" s="49"/>
      <c r="VHS305" s="49"/>
      <c r="VHT305" s="49"/>
      <c r="VHU305" s="49"/>
      <c r="VHV305" s="49"/>
      <c r="VHW305" s="49"/>
      <c r="VHX305" s="49"/>
      <c r="VHY305" s="49"/>
      <c r="VHZ305" s="49"/>
      <c r="VIA305" s="49"/>
      <c r="VIB305" s="49"/>
      <c r="VIC305" s="49"/>
      <c r="VID305" s="49"/>
      <c r="VIE305" s="49"/>
      <c r="VIF305" s="49"/>
      <c r="VIG305" s="49"/>
      <c r="VIH305" s="49"/>
      <c r="VII305" s="49"/>
      <c r="VIJ305" s="49"/>
      <c r="VIK305" s="49"/>
      <c r="VIL305" s="49"/>
      <c r="VIM305" s="49"/>
      <c r="VIN305" s="49"/>
      <c r="VIO305" s="49"/>
      <c r="VIP305" s="49"/>
      <c r="VIQ305" s="49"/>
      <c r="VIR305" s="49"/>
      <c r="VIS305" s="49"/>
      <c r="VIT305" s="49"/>
      <c r="VIU305" s="49"/>
      <c r="VIV305" s="49"/>
      <c r="VIW305" s="49"/>
      <c r="VIX305" s="49"/>
      <c r="VJA305" s="49"/>
      <c r="VJD305" s="49"/>
      <c r="VJG305" s="49"/>
      <c r="VJJ305" s="49"/>
      <c r="VJM305" s="49"/>
      <c r="VJP305" s="49"/>
      <c r="VJY305" s="49"/>
      <c r="VKB305" s="49"/>
      <c r="VKE305" s="49"/>
      <c r="VKH305" s="49"/>
      <c r="VKQ305" s="49"/>
      <c r="VKW305" s="49"/>
      <c r="VKZ305" s="49"/>
      <c r="VLC305" s="49"/>
      <c r="VLF305" s="49"/>
      <c r="VLL305" s="49"/>
      <c r="VLO305" s="49"/>
      <c r="VLU305" s="49"/>
      <c r="VLW305" s="49"/>
      <c r="VLX305" s="49"/>
      <c r="VLZ305" s="49"/>
      <c r="VMQ305" s="49"/>
      <c r="VMV305" s="49"/>
      <c r="VNB305" s="49"/>
      <c r="VNE305" s="49"/>
      <c r="VNH305" s="49"/>
      <c r="VNP305" s="49"/>
      <c r="VOL305" s="49"/>
      <c r="VOM305" s="49"/>
      <c r="VON305" s="49"/>
      <c r="VOO305" s="49"/>
      <c r="VOP305" s="49"/>
      <c r="VOQ305" s="49"/>
      <c r="VPI305" s="49"/>
      <c r="VPJ305" s="49"/>
      <c r="VPM305" s="49"/>
      <c r="VPP305" s="49"/>
      <c r="VPR305" s="49"/>
      <c r="VPT305" s="49"/>
      <c r="VPW305" s="49"/>
      <c r="VPZ305" s="49"/>
      <c r="VQC305" s="49"/>
      <c r="VQF305" s="49"/>
      <c r="VQI305" s="49"/>
      <c r="VQL305" s="49"/>
      <c r="VQO305" s="49"/>
      <c r="VQR305" s="49"/>
      <c r="VQT305" s="49"/>
      <c r="VRG305" s="49"/>
      <c r="VRH305" s="49"/>
      <c r="VRI305" s="49"/>
      <c r="VRJ305" s="49"/>
      <c r="VRK305" s="49"/>
      <c r="VRL305" s="49"/>
      <c r="VRM305" s="49"/>
      <c r="VRN305" s="49"/>
      <c r="VRO305" s="49"/>
      <c r="VRP305" s="49"/>
      <c r="VRQ305" s="49"/>
      <c r="VRR305" s="49"/>
      <c r="VRS305" s="49"/>
      <c r="VRT305" s="49"/>
      <c r="VRU305" s="49"/>
      <c r="VRV305" s="49"/>
      <c r="VRW305" s="49"/>
      <c r="VRX305" s="49"/>
      <c r="VRY305" s="49"/>
      <c r="VRZ305" s="49"/>
      <c r="VSA305" s="49"/>
      <c r="VSB305" s="49"/>
      <c r="VSC305" s="49"/>
      <c r="VSD305" s="49"/>
      <c r="VSE305" s="49"/>
      <c r="VSF305" s="49"/>
      <c r="VSG305" s="49"/>
      <c r="VSH305" s="49"/>
      <c r="VSI305" s="49"/>
      <c r="VSJ305" s="49"/>
      <c r="VSK305" s="49"/>
      <c r="VSL305" s="49"/>
      <c r="VSM305" s="49"/>
      <c r="VSN305" s="49"/>
      <c r="VSO305" s="49"/>
      <c r="VSP305" s="49"/>
      <c r="VSQ305" s="49"/>
      <c r="VSR305" s="49"/>
      <c r="VSS305" s="49"/>
      <c r="VST305" s="49"/>
      <c r="VSW305" s="49"/>
      <c r="VSZ305" s="49"/>
      <c r="VTC305" s="49"/>
      <c r="VTF305" s="49"/>
      <c r="VTI305" s="49"/>
      <c r="VTL305" s="49"/>
      <c r="VTU305" s="49"/>
      <c r="VTX305" s="49"/>
      <c r="VUA305" s="49"/>
      <c r="VUD305" s="49"/>
      <c r="VUM305" s="49"/>
      <c r="VUS305" s="49"/>
      <c r="VUV305" s="49"/>
      <c r="VUY305" s="49"/>
      <c r="VVB305" s="49"/>
      <c r="VVH305" s="49"/>
      <c r="VVK305" s="49"/>
      <c r="VVQ305" s="49"/>
      <c r="VVS305" s="49"/>
      <c r="VVT305" s="49"/>
      <c r="VVV305" s="49"/>
      <c r="VWM305" s="49"/>
      <c r="VWR305" s="49"/>
      <c r="VWX305" s="49"/>
      <c r="VXA305" s="49"/>
      <c r="VXD305" s="49"/>
      <c r="VXL305" s="49"/>
      <c r="VYH305" s="49"/>
      <c r="VYI305" s="49"/>
      <c r="VYJ305" s="49"/>
      <c r="VYK305" s="49"/>
      <c r="VYL305" s="49"/>
      <c r="VYM305" s="49"/>
      <c r="VZE305" s="49"/>
      <c r="VZF305" s="49"/>
      <c r="VZI305" s="49"/>
      <c r="VZL305" s="49"/>
      <c r="VZN305" s="49"/>
      <c r="VZP305" s="49"/>
      <c r="VZS305" s="49"/>
      <c r="VZV305" s="49"/>
      <c r="VZY305" s="49"/>
      <c r="WAB305" s="49"/>
      <c r="WAE305" s="49"/>
      <c r="WAH305" s="49"/>
      <c r="WAK305" s="49"/>
      <c r="WAN305" s="49"/>
      <c r="WAP305" s="49"/>
      <c r="WBC305" s="49"/>
      <c r="WBD305" s="49"/>
      <c r="WBE305" s="49"/>
      <c r="WBF305" s="49"/>
      <c r="WBG305" s="49"/>
      <c r="WBH305" s="49"/>
      <c r="WBI305" s="49"/>
      <c r="WBJ305" s="49"/>
      <c r="WBK305" s="49"/>
      <c r="WBL305" s="49"/>
      <c r="WBM305" s="49"/>
      <c r="WBN305" s="49"/>
      <c r="WBO305" s="49"/>
      <c r="WBP305" s="49"/>
      <c r="WBQ305" s="49"/>
      <c r="WBR305" s="49"/>
      <c r="WBS305" s="49"/>
      <c r="WBT305" s="49"/>
      <c r="WBU305" s="49"/>
      <c r="WBV305" s="49"/>
      <c r="WBW305" s="49"/>
      <c r="WBX305" s="49"/>
      <c r="WBY305" s="49"/>
      <c r="WBZ305" s="49"/>
      <c r="WCA305" s="49"/>
      <c r="WCB305" s="49"/>
      <c r="WCC305" s="49"/>
      <c r="WCD305" s="49"/>
      <c r="WCE305" s="49"/>
      <c r="WCF305" s="49"/>
      <c r="WCG305" s="49"/>
      <c r="WCH305" s="49"/>
      <c r="WCI305" s="49"/>
      <c r="WCJ305" s="49"/>
      <c r="WCK305" s="49"/>
      <c r="WCL305" s="49"/>
      <c r="WCM305" s="49"/>
      <c r="WCN305" s="49"/>
      <c r="WCO305" s="49"/>
      <c r="WCP305" s="49"/>
      <c r="WCS305" s="49"/>
      <c r="WCV305" s="49"/>
      <c r="WCY305" s="49"/>
      <c r="WDB305" s="49"/>
      <c r="WDE305" s="49"/>
      <c r="WDH305" s="49"/>
      <c r="WDQ305" s="49"/>
      <c r="WDT305" s="49"/>
      <c r="WDW305" s="49"/>
      <c r="WDZ305" s="49"/>
      <c r="WEI305" s="49"/>
      <c r="WEO305" s="49"/>
      <c r="WER305" s="49"/>
      <c r="WEU305" s="49"/>
      <c r="WEX305" s="49"/>
      <c r="WFD305" s="49"/>
      <c r="WFG305" s="49"/>
      <c r="WFM305" s="49"/>
      <c r="WFO305" s="49"/>
      <c r="WFP305" s="49"/>
      <c r="WFR305" s="49"/>
      <c r="WGI305" s="49"/>
      <c r="WGN305" s="49"/>
      <c r="WGT305" s="49"/>
      <c r="WGW305" s="49"/>
      <c r="WGZ305" s="49"/>
      <c r="WHH305" s="49"/>
      <c r="WID305" s="49"/>
      <c r="WIE305" s="49"/>
      <c r="WIF305" s="49"/>
      <c r="WIG305" s="49"/>
      <c r="WIH305" s="49"/>
      <c r="WII305" s="49"/>
      <c r="WJA305" s="49"/>
      <c r="WJB305" s="49"/>
      <c r="WJE305" s="49"/>
      <c r="WJH305" s="49"/>
      <c r="WJJ305" s="49"/>
      <c r="WJL305" s="49"/>
      <c r="WJO305" s="49"/>
      <c r="WJR305" s="49"/>
      <c r="WJU305" s="49"/>
      <c r="WJX305" s="49"/>
      <c r="WKA305" s="49"/>
      <c r="WKD305" s="49"/>
      <c r="WKG305" s="49"/>
      <c r="WKJ305" s="49"/>
      <c r="WKL305" s="49"/>
      <c r="WKY305" s="49"/>
      <c r="WKZ305" s="49"/>
      <c r="WLA305" s="49"/>
      <c r="WLB305" s="49"/>
      <c r="WLC305" s="49"/>
      <c r="WLD305" s="49"/>
      <c r="WLE305" s="49"/>
      <c r="WLF305" s="49"/>
      <c r="WLG305" s="49"/>
      <c r="WLH305" s="49"/>
      <c r="WLI305" s="49"/>
      <c r="WLJ305" s="49"/>
      <c r="WLK305" s="49"/>
      <c r="WLL305" s="49"/>
      <c r="WLM305" s="49"/>
      <c r="WLN305" s="49"/>
      <c r="WLO305" s="49"/>
      <c r="WLP305" s="49"/>
      <c r="WLQ305" s="49"/>
      <c r="WLR305" s="49"/>
      <c r="WLS305" s="49"/>
      <c r="WLT305" s="49"/>
      <c r="WLU305" s="49"/>
      <c r="WLV305" s="49"/>
      <c r="WLW305" s="49"/>
      <c r="WLX305" s="49"/>
      <c r="WLY305" s="49"/>
      <c r="WLZ305" s="49"/>
      <c r="WMA305" s="49"/>
      <c r="WMB305" s="49"/>
      <c r="WMC305" s="49"/>
      <c r="WMD305" s="49"/>
      <c r="WME305" s="49"/>
      <c r="WMF305" s="49"/>
      <c r="WMG305" s="49"/>
      <c r="WMH305" s="49"/>
      <c r="WMI305" s="49"/>
      <c r="WMJ305" s="49"/>
      <c r="WMK305" s="49"/>
      <c r="WML305" s="49"/>
      <c r="WMO305" s="49"/>
      <c r="WMR305" s="49"/>
      <c r="WMU305" s="49"/>
      <c r="WMX305" s="49"/>
      <c r="WNA305" s="49"/>
      <c r="WND305" s="49"/>
      <c r="WNM305" s="49"/>
      <c r="WNP305" s="49"/>
      <c r="WNS305" s="49"/>
      <c r="WNV305" s="49"/>
      <c r="WOE305" s="49"/>
      <c r="WOK305" s="49"/>
      <c r="WON305" s="49"/>
      <c r="WOQ305" s="49"/>
      <c r="WOT305" s="49"/>
      <c r="WOZ305" s="49"/>
      <c r="WPC305" s="49"/>
      <c r="WPI305" s="49"/>
      <c r="WPK305" s="49"/>
      <c r="WPL305" s="49"/>
      <c r="WPN305" s="49"/>
      <c r="WQE305" s="49"/>
      <c r="WQJ305" s="49"/>
      <c r="WQP305" s="49"/>
      <c r="WQS305" s="49"/>
      <c r="WQV305" s="49"/>
      <c r="WRD305" s="49"/>
      <c r="WRZ305" s="49"/>
      <c r="WSA305" s="49"/>
      <c r="WSB305" s="49"/>
      <c r="WSC305" s="49"/>
      <c r="WSD305" s="49"/>
      <c r="WSE305" s="49"/>
      <c r="WSW305" s="49"/>
      <c r="WSX305" s="49"/>
      <c r="WTA305" s="49"/>
      <c r="WTD305" s="49"/>
      <c r="WTF305" s="49"/>
      <c r="WTH305" s="49"/>
      <c r="WTK305" s="49"/>
      <c r="WTN305" s="49"/>
      <c r="WTQ305" s="49"/>
      <c r="WTT305" s="49"/>
      <c r="WTW305" s="49"/>
      <c r="WTZ305" s="49"/>
      <c r="WUC305" s="49"/>
      <c r="WUF305" s="49"/>
      <c r="WUH305" s="49"/>
      <c r="WUU305" s="49"/>
      <c r="WUV305" s="49"/>
      <c r="WUW305" s="49"/>
      <c r="WUX305" s="49"/>
      <c r="WUY305" s="49"/>
      <c r="WUZ305" s="49"/>
      <c r="WVA305" s="49"/>
      <c r="WVB305" s="49"/>
      <c r="WVC305" s="49"/>
      <c r="WVD305" s="49"/>
      <c r="WVE305" s="49"/>
      <c r="WVF305" s="49"/>
      <c r="WVG305" s="49"/>
      <c r="WVH305" s="49"/>
      <c r="WVI305" s="49"/>
      <c r="WVJ305" s="49"/>
      <c r="WVK305" s="49"/>
      <c r="WVL305" s="49"/>
      <c r="WVM305" s="49"/>
      <c r="WVN305" s="49"/>
      <c r="WVO305" s="49"/>
      <c r="WVP305" s="49"/>
      <c r="WVQ305" s="49"/>
      <c r="WVR305" s="49"/>
      <c r="WVS305" s="49"/>
      <c r="WVT305" s="49"/>
      <c r="WVU305" s="49"/>
      <c r="WVV305" s="49"/>
      <c r="WVW305" s="49"/>
      <c r="WVX305" s="49"/>
      <c r="WVY305" s="49"/>
      <c r="WVZ305" s="49"/>
      <c r="WWA305" s="49"/>
      <c r="WWB305" s="49"/>
      <c r="WWC305" s="49"/>
      <c r="WWD305" s="49"/>
      <c r="WWE305" s="49"/>
      <c r="WWF305" s="49"/>
      <c r="WWG305" s="49"/>
      <c r="WWH305" s="49"/>
      <c r="WWI305" s="49"/>
      <c r="WWJ305" s="49"/>
      <c r="WWK305" s="49"/>
      <c r="WWL305" s="49"/>
      <c r="WWM305" s="49"/>
      <c r="WWN305" s="49"/>
      <c r="WWO305" s="49"/>
      <c r="WWP305" s="49"/>
      <c r="WWQ305" s="49"/>
      <c r="WWR305" s="49"/>
      <c r="WWS305" s="49"/>
      <c r="WWT305" s="49"/>
      <c r="WWU305" s="49"/>
      <c r="WWV305" s="49"/>
      <c r="WWW305" s="49"/>
      <c r="WWX305" s="49"/>
      <c r="WWY305" s="49"/>
      <c r="WWZ305" s="49"/>
      <c r="WXA305" s="49"/>
      <c r="WXB305" s="49"/>
      <c r="WXC305" s="49"/>
      <c r="WXD305" s="49"/>
      <c r="WXE305" s="49"/>
      <c r="WXF305" s="49"/>
      <c r="WXG305" s="49"/>
      <c r="WXH305" s="49"/>
      <c r="WXI305" s="49"/>
      <c r="WXJ305" s="49"/>
      <c r="WXK305" s="49"/>
      <c r="WXL305" s="49"/>
      <c r="WXM305" s="49"/>
      <c r="WXN305" s="49"/>
      <c r="WXO305" s="49"/>
      <c r="WXP305" s="49"/>
      <c r="WXQ305" s="49"/>
      <c r="WXR305" s="49"/>
      <c r="WXS305" s="49"/>
      <c r="WXT305" s="49"/>
      <c r="WXU305" s="49"/>
      <c r="WXV305" s="49"/>
      <c r="WXW305" s="49"/>
      <c r="WXX305" s="49"/>
      <c r="WXY305" s="49"/>
      <c r="WXZ305" s="49"/>
      <c r="WYA305" s="49"/>
      <c r="WYB305" s="49"/>
      <c r="WYC305" s="49"/>
      <c r="WYD305" s="49"/>
      <c r="WYE305" s="49"/>
      <c r="WYF305" s="49"/>
      <c r="WYG305" s="49"/>
      <c r="WYH305" s="49"/>
      <c r="WYI305" s="49"/>
      <c r="WYJ305" s="49"/>
      <c r="WYK305" s="49"/>
      <c r="WYL305" s="49"/>
      <c r="WYM305" s="49"/>
      <c r="WYN305" s="49"/>
      <c r="WYO305" s="49"/>
      <c r="WYP305" s="49"/>
      <c r="WYQ305" s="49"/>
      <c r="WYR305" s="49"/>
      <c r="WYS305" s="49"/>
      <c r="WYT305" s="49"/>
      <c r="WYU305" s="49"/>
      <c r="WYV305" s="49"/>
      <c r="WYW305" s="49"/>
      <c r="WYX305" s="49"/>
      <c r="WYY305" s="49"/>
      <c r="WYZ305" s="49"/>
      <c r="WZA305" s="49"/>
      <c r="WZB305" s="49"/>
      <c r="WZC305" s="49"/>
      <c r="WZD305" s="49"/>
      <c r="WZE305" s="49"/>
      <c r="WZF305" s="49"/>
      <c r="WZG305" s="49"/>
      <c r="WZH305" s="49"/>
      <c r="WZI305" s="49"/>
      <c r="WZJ305" s="49"/>
      <c r="WZK305" s="49"/>
      <c r="WZL305" s="49"/>
      <c r="WZM305" s="49"/>
      <c r="WZN305" s="49"/>
      <c r="WZO305" s="49"/>
      <c r="WZP305" s="49"/>
      <c r="WZQ305" s="49"/>
      <c r="WZR305" s="49"/>
      <c r="WZS305" s="49"/>
      <c r="WZT305" s="49"/>
      <c r="WZU305" s="49"/>
      <c r="WZV305" s="49"/>
      <c r="WZW305" s="49"/>
      <c r="WZX305" s="49"/>
      <c r="WZY305" s="49"/>
      <c r="WZZ305" s="49"/>
      <c r="XAA305" s="49"/>
      <c r="XAB305" s="49"/>
      <c r="XAC305" s="49"/>
      <c r="XAD305" s="49"/>
      <c r="XAE305" s="49"/>
      <c r="XAF305" s="49"/>
      <c r="XAG305" s="49"/>
      <c r="XAH305" s="49"/>
      <c r="XAI305" s="49"/>
      <c r="XAJ305" s="49"/>
      <c r="XAK305" s="49"/>
      <c r="XAL305" s="49"/>
      <c r="XAM305" s="49"/>
      <c r="XAN305" s="49"/>
      <c r="XAO305" s="49"/>
      <c r="XAP305" s="49"/>
      <c r="XAQ305" s="49"/>
      <c r="XAR305" s="49"/>
      <c r="XAS305" s="49"/>
      <c r="XAT305" s="49"/>
      <c r="XAU305" s="49"/>
      <c r="XAV305" s="49"/>
      <c r="XAW305" s="49"/>
      <c r="XAX305" s="49"/>
      <c r="XAY305" s="49"/>
      <c r="XAZ305" s="49"/>
      <c r="XBA305" s="49"/>
      <c r="XBB305" s="49"/>
      <c r="XBC305" s="49"/>
      <c r="XBD305" s="49"/>
      <c r="XBE305" s="49"/>
      <c r="XBF305" s="49"/>
      <c r="XBG305" s="49"/>
      <c r="XBH305" s="49"/>
      <c r="XBI305" s="49"/>
      <c r="XBJ305" s="49"/>
      <c r="XBK305" s="49"/>
      <c r="XBL305" s="49"/>
      <c r="XBM305" s="49"/>
      <c r="XBN305" s="49"/>
      <c r="XBO305" s="49"/>
      <c r="XBP305" s="49"/>
      <c r="XBQ305" s="49"/>
      <c r="XBR305" s="49"/>
      <c r="XBS305" s="49"/>
      <c r="XBT305" s="49"/>
      <c r="XBU305" s="49"/>
      <c r="XBV305" s="49"/>
      <c r="XBW305" s="49"/>
      <c r="XBX305" s="49"/>
      <c r="XBY305" s="49"/>
      <c r="XBZ305" s="49"/>
      <c r="XCA305" s="49"/>
      <c r="XCB305" s="49"/>
      <c r="XCC305" s="49"/>
      <c r="XCD305" s="49"/>
      <c r="XCE305" s="49"/>
      <c r="XCF305" s="49"/>
      <c r="XCG305" s="49"/>
      <c r="XCH305" s="49"/>
      <c r="XCI305" s="49"/>
      <c r="XCJ305" s="49"/>
      <c r="XCK305" s="49"/>
      <c r="XCL305" s="49"/>
      <c r="XCM305" s="49"/>
      <c r="XCN305" s="49"/>
      <c r="XCO305" s="49"/>
      <c r="XCP305" s="49"/>
      <c r="XCQ305" s="49"/>
      <c r="XCR305" s="49"/>
      <c r="XCS305" s="49"/>
      <c r="XCT305" s="49"/>
      <c r="XCU305" s="49"/>
      <c r="XCV305" s="49"/>
      <c r="XCW305" s="49"/>
      <c r="XCX305" s="49"/>
      <c r="XCY305" s="49"/>
      <c r="XCZ305" s="49"/>
      <c r="XDA305" s="49"/>
      <c r="XDB305" s="49"/>
      <c r="XDC305" s="49"/>
      <c r="XDD305" s="49"/>
      <c r="XDE305" s="49"/>
      <c r="XDF305" s="49"/>
      <c r="XDG305" s="49"/>
      <c r="XDH305" s="49"/>
      <c r="XDI305" s="49"/>
      <c r="XDJ305" s="49"/>
      <c r="XDK305" s="49"/>
      <c r="XDL305" s="49"/>
      <c r="XDM305" s="49"/>
      <c r="XDN305" s="49"/>
      <c r="XDO305" s="49"/>
      <c r="XDP305" s="49"/>
      <c r="XDQ305" s="49"/>
      <c r="XDR305" s="49"/>
      <c r="XDS305" s="49"/>
      <c r="XDT305" s="49"/>
      <c r="XDU305" s="49"/>
      <c r="XDV305" s="49"/>
      <c r="XDW305" s="49"/>
      <c r="XDX305" s="49"/>
      <c r="XDY305" s="49"/>
      <c r="XDZ305" s="49"/>
      <c r="XEA305" s="49"/>
      <c r="XEB305" s="49"/>
      <c r="XEC305" s="49"/>
      <c r="XED305" s="49"/>
      <c r="XEE305" s="49"/>
      <c r="XEF305" s="49"/>
      <c r="XEG305" s="49"/>
      <c r="XEH305" s="49"/>
      <c r="XEI305" s="49"/>
      <c r="XEJ305" s="49"/>
      <c r="XEK305" s="49"/>
      <c r="XEL305" s="49"/>
      <c r="XEM305" s="49"/>
      <c r="XEN305" s="49"/>
      <c r="XEO305" s="49"/>
      <c r="XEP305" s="49"/>
      <c r="XEQ305" s="49"/>
      <c r="XER305" s="49"/>
      <c r="XES305" s="49"/>
      <c r="XET305" s="49"/>
      <c r="XEU305" s="49"/>
      <c r="XEV305" s="49"/>
      <c r="XEW305" s="49"/>
      <c r="XEX305" s="49"/>
      <c r="XEY305" s="49"/>
      <c r="XEZ305" s="49"/>
      <c r="XFA305" s="49"/>
      <c r="XFB305" s="49"/>
      <c r="XFC305" s="49"/>
      <c r="XFD305" s="49"/>
    </row>
    <row r="306" spans="1:16384" s="45" customFormat="1" ht="21.75" hidden="1" customHeight="1">
      <c r="A306" s="6" t="s">
        <v>302</v>
      </c>
      <c r="B306" s="44" t="s">
        <v>325</v>
      </c>
      <c r="C306" s="53"/>
      <c r="D306" s="59"/>
      <c r="E306" s="60"/>
    </row>
    <row r="307" spans="1:16384" s="45" customFormat="1" ht="20.25" hidden="1" customHeight="1">
      <c r="A307" s="6" t="s">
        <v>303</v>
      </c>
      <c r="B307" s="44" t="s">
        <v>334</v>
      </c>
      <c r="C307" s="53"/>
      <c r="D307" s="59"/>
      <c r="E307" s="60"/>
    </row>
    <row r="308" spans="1:16384" s="45" customFormat="1" ht="20.25" hidden="1" customHeight="1">
      <c r="A308" s="6" t="s">
        <v>304</v>
      </c>
      <c r="B308" s="44" t="s">
        <v>325</v>
      </c>
      <c r="C308" s="53"/>
      <c r="D308" s="59"/>
      <c r="E308" s="60"/>
    </row>
    <row r="309" spans="1:16384" s="45" customFormat="1" ht="20.25" hidden="1" customHeight="1">
      <c r="A309" s="28" t="s">
        <v>305</v>
      </c>
      <c r="B309" s="44" t="s">
        <v>325</v>
      </c>
      <c r="C309" s="53"/>
      <c r="D309" s="59"/>
      <c r="E309" s="60"/>
    </row>
    <row r="310" spans="1:16384" s="45" customFormat="1" ht="20.25" hidden="1" customHeight="1">
      <c r="A310" s="8" t="s">
        <v>306</v>
      </c>
      <c r="B310" s="44" t="s">
        <v>325</v>
      </c>
      <c r="C310" s="53"/>
      <c r="D310" s="59"/>
      <c r="E310" s="60"/>
    </row>
    <row r="311" spans="1:16384" s="45" customFormat="1" ht="20.25" customHeight="1">
      <c r="A311" s="116"/>
      <c r="B311" s="117">
        <v>0</v>
      </c>
      <c r="C311" s="117">
        <v>5649</v>
      </c>
      <c r="D311" s="113">
        <f>_xlfn.IFNA(VLOOKUP(A311,'12.12'!A294:C583,3,),)</f>
        <v>0</v>
      </c>
      <c r="E311" s="114">
        <f>SUBTOTAL(9,E20:E305)</f>
        <v>87456000</v>
      </c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C311" s="49"/>
      <c r="AF311" s="49"/>
      <c r="AI311" s="49"/>
      <c r="AL311" s="49"/>
      <c r="AO311" s="49"/>
      <c r="AR311" s="49"/>
      <c r="BA311" s="49"/>
      <c r="BD311" s="49"/>
      <c r="BG311" s="49"/>
      <c r="BJ311" s="49"/>
      <c r="BS311" s="49"/>
      <c r="BY311" s="49"/>
      <c r="CB311" s="49"/>
      <c r="CE311" s="49"/>
      <c r="CH311" s="49"/>
      <c r="CN311" s="49"/>
      <c r="CQ311" s="49"/>
      <c r="CW311" s="49"/>
      <c r="CY311" s="49"/>
      <c r="CZ311" s="49"/>
      <c r="DB311" s="49"/>
      <c r="DS311" s="49"/>
      <c r="DX311" s="49"/>
      <c r="ED311" s="49"/>
      <c r="EG311" s="49"/>
      <c r="EJ311" s="49"/>
      <c r="ER311" s="49"/>
      <c r="FN311" s="49"/>
      <c r="FO311" s="49"/>
      <c r="FP311" s="49"/>
      <c r="FQ311" s="49"/>
      <c r="FR311" s="49"/>
      <c r="FS311" s="49"/>
      <c r="GK311" s="49"/>
      <c r="GL311" s="49"/>
      <c r="GO311" s="49"/>
      <c r="GR311" s="49"/>
      <c r="GT311" s="49"/>
      <c r="GV311" s="49"/>
      <c r="GY311" s="49"/>
      <c r="HB311" s="49"/>
      <c r="HE311" s="49"/>
      <c r="HH311" s="49"/>
      <c r="HK311" s="49"/>
      <c r="HN311" s="49"/>
      <c r="HQ311" s="49"/>
      <c r="HT311" s="49"/>
      <c r="HV311" s="49"/>
      <c r="II311" s="49"/>
      <c r="IJ311" s="49"/>
      <c r="IK311" s="49"/>
      <c r="IL311" s="49"/>
      <c r="IM311" s="49"/>
      <c r="IN311" s="49"/>
      <c r="IO311" s="49"/>
      <c r="IP311" s="49"/>
      <c r="IQ311" s="49"/>
      <c r="IR311" s="49"/>
      <c r="IS311" s="49"/>
      <c r="IT311" s="49"/>
      <c r="IU311" s="49"/>
      <c r="IV311" s="49"/>
      <c r="IW311" s="49"/>
      <c r="IX311" s="49"/>
      <c r="IY311" s="49"/>
      <c r="IZ311" s="49"/>
      <c r="JA311" s="49"/>
      <c r="JB311" s="49"/>
      <c r="JC311" s="49"/>
      <c r="JD311" s="49"/>
      <c r="JE311" s="49"/>
      <c r="JF311" s="49"/>
      <c r="JG311" s="49"/>
      <c r="JH311" s="49"/>
      <c r="JI311" s="49"/>
      <c r="JJ311" s="49"/>
      <c r="JK311" s="49"/>
      <c r="JL311" s="49"/>
      <c r="JM311" s="49"/>
      <c r="JN311" s="49"/>
      <c r="JO311" s="49"/>
      <c r="JP311" s="49"/>
      <c r="JQ311" s="49"/>
      <c r="JR311" s="49"/>
      <c r="JS311" s="49"/>
      <c r="JT311" s="49"/>
      <c r="JU311" s="49"/>
      <c r="JV311" s="49"/>
      <c r="JY311" s="49"/>
      <c r="KB311" s="49"/>
      <c r="KE311" s="49"/>
      <c r="KH311" s="49"/>
      <c r="KK311" s="49"/>
      <c r="KN311" s="49"/>
      <c r="KW311" s="49"/>
      <c r="KZ311" s="49"/>
      <c r="LC311" s="49"/>
      <c r="LF311" s="49"/>
      <c r="LO311" s="49"/>
      <c r="LU311" s="49"/>
      <c r="LX311" s="49"/>
      <c r="MA311" s="49"/>
      <c r="MD311" s="49"/>
      <c r="MJ311" s="49"/>
      <c r="MM311" s="49"/>
      <c r="MS311" s="49"/>
      <c r="MU311" s="49"/>
      <c r="MV311" s="49"/>
      <c r="MX311" s="49"/>
      <c r="NO311" s="49"/>
      <c r="NT311" s="49"/>
      <c r="NZ311" s="49"/>
      <c r="OC311" s="49"/>
      <c r="OF311" s="49"/>
      <c r="ON311" s="49"/>
      <c r="PJ311" s="49"/>
      <c r="PK311" s="49"/>
      <c r="PL311" s="49"/>
      <c r="PM311" s="49"/>
      <c r="PN311" s="49"/>
      <c r="PO311" s="49"/>
      <c r="QG311" s="49"/>
      <c r="QH311" s="49"/>
      <c r="QK311" s="49"/>
      <c r="QN311" s="49"/>
      <c r="QP311" s="49"/>
      <c r="QR311" s="49"/>
      <c r="QU311" s="49"/>
      <c r="QX311" s="49"/>
      <c r="RA311" s="49"/>
      <c r="RD311" s="49"/>
      <c r="RG311" s="49"/>
      <c r="RJ311" s="49"/>
      <c r="RM311" s="49"/>
      <c r="RP311" s="49"/>
      <c r="RR311" s="49"/>
      <c r="SE311" s="49"/>
      <c r="SF311" s="49"/>
      <c r="SG311" s="49"/>
      <c r="SH311" s="49"/>
      <c r="SI311" s="49"/>
      <c r="SJ311" s="49"/>
      <c r="SK311" s="49"/>
      <c r="SL311" s="49"/>
      <c r="SM311" s="49"/>
      <c r="SN311" s="49"/>
      <c r="SO311" s="49"/>
      <c r="SP311" s="49"/>
      <c r="SQ311" s="49"/>
      <c r="SR311" s="49"/>
      <c r="SS311" s="49"/>
      <c r="ST311" s="49"/>
      <c r="SU311" s="49"/>
      <c r="SV311" s="49"/>
      <c r="SW311" s="49"/>
      <c r="SX311" s="49"/>
      <c r="SY311" s="49"/>
      <c r="SZ311" s="49"/>
      <c r="TA311" s="49"/>
      <c r="TB311" s="49"/>
      <c r="TC311" s="49"/>
      <c r="TD311" s="49"/>
      <c r="TE311" s="49"/>
      <c r="TF311" s="49"/>
      <c r="TG311" s="49"/>
      <c r="TH311" s="49"/>
      <c r="TI311" s="49"/>
      <c r="TJ311" s="49"/>
      <c r="TK311" s="49"/>
      <c r="TL311" s="49"/>
      <c r="TM311" s="49"/>
      <c r="TN311" s="49"/>
      <c r="TO311" s="49"/>
      <c r="TP311" s="49"/>
      <c r="TQ311" s="49"/>
      <c r="TR311" s="49"/>
      <c r="TU311" s="49"/>
      <c r="TX311" s="49"/>
      <c r="UA311" s="49"/>
      <c r="UD311" s="49"/>
      <c r="UG311" s="49"/>
      <c r="UJ311" s="49"/>
      <c r="US311" s="49"/>
      <c r="UV311" s="49"/>
      <c r="UY311" s="49"/>
      <c r="VB311" s="49"/>
      <c r="VK311" s="49"/>
      <c r="VQ311" s="49"/>
      <c r="VT311" s="49"/>
      <c r="VW311" s="49"/>
      <c r="VZ311" s="49"/>
      <c r="WF311" s="49"/>
      <c r="WI311" s="49"/>
      <c r="WO311" s="49"/>
      <c r="WQ311" s="49"/>
      <c r="WR311" s="49"/>
      <c r="WT311" s="49"/>
      <c r="XK311" s="49"/>
      <c r="XP311" s="49"/>
      <c r="XV311" s="49"/>
      <c r="XY311" s="49"/>
      <c r="YB311" s="49"/>
      <c r="YJ311" s="49"/>
      <c r="ZF311" s="49"/>
      <c r="ZG311" s="49"/>
      <c r="ZH311" s="49"/>
      <c r="ZI311" s="49"/>
      <c r="ZJ311" s="49"/>
      <c r="ZK311" s="49"/>
      <c r="AAC311" s="49"/>
      <c r="AAD311" s="49"/>
      <c r="AAG311" s="49"/>
      <c r="AAJ311" s="49"/>
      <c r="AAL311" s="49"/>
      <c r="AAN311" s="49"/>
      <c r="AAQ311" s="49"/>
      <c r="AAT311" s="49"/>
      <c r="AAW311" s="49"/>
      <c r="AAZ311" s="49"/>
      <c r="ABC311" s="49"/>
      <c r="ABF311" s="49"/>
      <c r="ABI311" s="49"/>
      <c r="ABL311" s="49"/>
      <c r="ABN311" s="49"/>
      <c r="ACA311" s="49"/>
      <c r="ACB311" s="49"/>
      <c r="ACC311" s="49"/>
      <c r="ACD311" s="49"/>
      <c r="ACE311" s="49"/>
      <c r="ACF311" s="49"/>
      <c r="ACG311" s="49"/>
      <c r="ACH311" s="49"/>
      <c r="ACI311" s="49"/>
      <c r="ACJ311" s="49"/>
      <c r="ACK311" s="49"/>
      <c r="ACL311" s="49"/>
      <c r="ACM311" s="49"/>
      <c r="ACN311" s="49"/>
      <c r="ACO311" s="49"/>
      <c r="ACP311" s="49"/>
      <c r="ACQ311" s="49"/>
      <c r="ACR311" s="49"/>
      <c r="ACS311" s="49"/>
      <c r="ACT311" s="49"/>
      <c r="ACU311" s="49"/>
      <c r="ACV311" s="49"/>
      <c r="ACW311" s="49"/>
      <c r="ACX311" s="49"/>
      <c r="ACY311" s="49"/>
      <c r="ACZ311" s="49"/>
      <c r="ADA311" s="49"/>
      <c r="ADB311" s="49"/>
      <c r="ADC311" s="49"/>
      <c r="ADD311" s="49"/>
      <c r="ADE311" s="49"/>
      <c r="ADF311" s="49"/>
      <c r="ADG311" s="49"/>
      <c r="ADH311" s="49"/>
      <c r="ADI311" s="49"/>
      <c r="ADJ311" s="49"/>
      <c r="ADK311" s="49"/>
      <c r="ADL311" s="49"/>
      <c r="ADM311" s="49"/>
      <c r="ADN311" s="49"/>
      <c r="ADQ311" s="49"/>
      <c r="ADT311" s="49"/>
      <c r="ADW311" s="49"/>
      <c r="ADZ311" s="49"/>
      <c r="AEC311" s="49"/>
      <c r="AEF311" s="49"/>
      <c r="AEO311" s="49"/>
      <c r="AER311" s="49"/>
      <c r="AEU311" s="49"/>
      <c r="AEX311" s="49"/>
      <c r="AFG311" s="49"/>
      <c r="AFM311" s="49"/>
      <c r="AFP311" s="49"/>
      <c r="AFS311" s="49"/>
      <c r="AFV311" s="49"/>
      <c r="AGB311" s="49"/>
      <c r="AGE311" s="49"/>
      <c r="AGK311" s="49"/>
      <c r="AGM311" s="49"/>
      <c r="AGN311" s="49"/>
      <c r="AGP311" s="49"/>
      <c r="AHG311" s="49"/>
      <c r="AHL311" s="49"/>
      <c r="AHR311" s="49"/>
      <c r="AHU311" s="49"/>
      <c r="AHX311" s="49"/>
      <c r="AIF311" s="49"/>
      <c r="AJB311" s="49"/>
      <c r="AJC311" s="49"/>
      <c r="AJD311" s="49"/>
      <c r="AJE311" s="49"/>
      <c r="AJF311" s="49"/>
      <c r="AJG311" s="49"/>
      <c r="AJY311" s="49"/>
      <c r="AJZ311" s="49"/>
      <c r="AKC311" s="49"/>
      <c r="AKF311" s="49"/>
      <c r="AKH311" s="49"/>
      <c r="AKJ311" s="49"/>
      <c r="AKM311" s="49"/>
      <c r="AKP311" s="49"/>
      <c r="AKS311" s="49"/>
      <c r="AKV311" s="49"/>
      <c r="AKY311" s="49"/>
      <c r="ALB311" s="49"/>
      <c r="ALE311" s="49"/>
      <c r="ALH311" s="49"/>
      <c r="ALJ311" s="49"/>
      <c r="ALW311" s="49"/>
      <c r="ALX311" s="49"/>
      <c r="ALY311" s="49"/>
      <c r="ALZ311" s="49"/>
      <c r="AMA311" s="49"/>
      <c r="AMB311" s="49"/>
      <c r="AMC311" s="49"/>
      <c r="AMD311" s="49"/>
      <c r="AME311" s="49"/>
      <c r="AMF311" s="49"/>
      <c r="AMG311" s="49"/>
      <c r="AMH311" s="49"/>
      <c r="AMI311" s="49"/>
      <c r="AMJ311" s="49"/>
      <c r="AMK311" s="49"/>
      <c r="AML311" s="49"/>
      <c r="AMM311" s="49"/>
      <c r="AMN311" s="49"/>
      <c r="AMO311" s="49"/>
      <c r="AMP311" s="49"/>
      <c r="AMQ311" s="49"/>
      <c r="AMR311" s="49"/>
      <c r="AMS311" s="49"/>
      <c r="AMT311" s="49"/>
      <c r="AMU311" s="49"/>
      <c r="AMV311" s="49"/>
      <c r="AMW311" s="49"/>
      <c r="AMX311" s="49"/>
      <c r="AMY311" s="49"/>
      <c r="AMZ311" s="49"/>
      <c r="ANA311" s="49"/>
      <c r="ANB311" s="49"/>
      <c r="ANC311" s="49"/>
      <c r="AND311" s="49"/>
      <c r="ANE311" s="49"/>
      <c r="ANF311" s="49"/>
      <c r="ANG311" s="49"/>
      <c r="ANH311" s="49"/>
      <c r="ANI311" s="49"/>
      <c r="ANJ311" s="49"/>
      <c r="ANM311" s="49"/>
      <c r="ANP311" s="49"/>
      <c r="ANS311" s="49"/>
      <c r="ANV311" s="49"/>
      <c r="ANY311" s="49"/>
      <c r="AOB311" s="49"/>
      <c r="AOK311" s="49"/>
      <c r="AON311" s="49"/>
      <c r="AOQ311" s="49"/>
      <c r="AOT311" s="49"/>
      <c r="APC311" s="49"/>
      <c r="API311" s="49"/>
      <c r="APL311" s="49"/>
      <c r="APO311" s="49"/>
      <c r="APR311" s="49"/>
      <c r="APX311" s="49"/>
      <c r="AQA311" s="49"/>
      <c r="AQG311" s="49"/>
      <c r="AQI311" s="49"/>
      <c r="AQJ311" s="49"/>
      <c r="AQL311" s="49"/>
      <c r="ARC311" s="49"/>
      <c r="ARH311" s="49"/>
      <c r="ARN311" s="49"/>
      <c r="ARQ311" s="49"/>
      <c r="ART311" s="49"/>
      <c r="ASB311" s="49"/>
      <c r="ASX311" s="49"/>
      <c r="ASY311" s="49"/>
      <c r="ASZ311" s="49"/>
      <c r="ATA311" s="49"/>
      <c r="ATB311" s="49"/>
      <c r="ATC311" s="49"/>
      <c r="ATU311" s="49"/>
      <c r="ATV311" s="49"/>
      <c r="ATY311" s="49"/>
      <c r="AUB311" s="49"/>
      <c r="AUD311" s="49"/>
      <c r="AUF311" s="49"/>
      <c r="AUI311" s="49"/>
      <c r="AUL311" s="49"/>
      <c r="AUO311" s="49"/>
      <c r="AUR311" s="49"/>
      <c r="AUU311" s="49"/>
      <c r="AUX311" s="49"/>
      <c r="AVA311" s="49"/>
      <c r="AVD311" s="49"/>
      <c r="AVF311" s="49"/>
      <c r="AVS311" s="49"/>
      <c r="AVT311" s="49"/>
      <c r="AVU311" s="49"/>
      <c r="AVV311" s="49"/>
      <c r="AVW311" s="49"/>
      <c r="AVX311" s="49"/>
      <c r="AVY311" s="49"/>
      <c r="AVZ311" s="49"/>
      <c r="AWA311" s="49"/>
      <c r="AWB311" s="49"/>
      <c r="AWC311" s="49"/>
      <c r="AWD311" s="49"/>
      <c r="AWE311" s="49"/>
      <c r="AWF311" s="49"/>
      <c r="AWG311" s="49"/>
      <c r="AWH311" s="49"/>
      <c r="AWI311" s="49"/>
      <c r="AWJ311" s="49"/>
      <c r="AWK311" s="49"/>
      <c r="AWL311" s="49"/>
      <c r="AWM311" s="49"/>
      <c r="AWN311" s="49"/>
      <c r="AWO311" s="49"/>
      <c r="AWP311" s="49"/>
      <c r="AWQ311" s="49"/>
      <c r="AWR311" s="49"/>
      <c r="AWS311" s="49"/>
      <c r="AWT311" s="49"/>
      <c r="AWU311" s="49"/>
      <c r="AWV311" s="49"/>
      <c r="AWW311" s="49"/>
      <c r="AWX311" s="49"/>
      <c r="AWY311" s="49"/>
      <c r="AWZ311" s="49"/>
      <c r="AXA311" s="49"/>
      <c r="AXB311" s="49"/>
      <c r="AXC311" s="49"/>
      <c r="AXD311" s="49"/>
      <c r="AXE311" s="49"/>
      <c r="AXF311" s="49"/>
      <c r="AXI311" s="49"/>
      <c r="AXL311" s="49"/>
      <c r="AXO311" s="49"/>
      <c r="AXR311" s="49"/>
      <c r="AXU311" s="49"/>
      <c r="AXX311" s="49"/>
      <c r="AYG311" s="49"/>
      <c r="AYJ311" s="49"/>
      <c r="AYM311" s="49"/>
      <c r="AYP311" s="49"/>
      <c r="AYY311" s="49"/>
      <c r="AZE311" s="49"/>
      <c r="AZH311" s="49"/>
      <c r="AZK311" s="49"/>
      <c r="AZN311" s="49"/>
      <c r="AZT311" s="49"/>
      <c r="AZW311" s="49"/>
      <c r="BAC311" s="49"/>
      <c r="BAE311" s="49"/>
      <c r="BAF311" s="49"/>
      <c r="BAH311" s="49"/>
      <c r="BAY311" s="49"/>
      <c r="BBD311" s="49"/>
      <c r="BBJ311" s="49"/>
      <c r="BBM311" s="49"/>
      <c r="BBP311" s="49"/>
      <c r="BBX311" s="49"/>
      <c r="BCT311" s="49"/>
      <c r="BCU311" s="49"/>
      <c r="BCV311" s="49"/>
      <c r="BCW311" s="49"/>
      <c r="BCX311" s="49"/>
      <c r="BCY311" s="49"/>
      <c r="BDQ311" s="49"/>
      <c r="BDR311" s="49"/>
      <c r="BDU311" s="49"/>
      <c r="BDX311" s="49"/>
      <c r="BDZ311" s="49"/>
      <c r="BEB311" s="49"/>
      <c r="BEE311" s="49"/>
      <c r="BEH311" s="49"/>
      <c r="BEK311" s="49"/>
      <c r="BEN311" s="49"/>
      <c r="BEQ311" s="49"/>
      <c r="BET311" s="49"/>
      <c r="BEW311" s="49"/>
      <c r="BEZ311" s="49"/>
      <c r="BFB311" s="49"/>
      <c r="BFO311" s="49"/>
      <c r="BFP311" s="49"/>
      <c r="BFQ311" s="49"/>
      <c r="BFR311" s="49"/>
      <c r="BFS311" s="49"/>
      <c r="BFT311" s="49"/>
      <c r="BFU311" s="49"/>
      <c r="BFV311" s="49"/>
      <c r="BFW311" s="49"/>
      <c r="BFX311" s="49"/>
      <c r="BFY311" s="49"/>
      <c r="BFZ311" s="49"/>
      <c r="BGA311" s="49"/>
      <c r="BGB311" s="49"/>
      <c r="BGC311" s="49"/>
      <c r="BGD311" s="49"/>
      <c r="BGE311" s="49"/>
      <c r="BGF311" s="49"/>
      <c r="BGG311" s="49"/>
      <c r="BGH311" s="49"/>
      <c r="BGI311" s="49"/>
      <c r="BGJ311" s="49"/>
      <c r="BGK311" s="49"/>
      <c r="BGL311" s="49"/>
      <c r="BGM311" s="49"/>
      <c r="BGN311" s="49"/>
      <c r="BGO311" s="49"/>
      <c r="BGP311" s="49"/>
      <c r="BGQ311" s="49"/>
      <c r="BGR311" s="49"/>
      <c r="BGS311" s="49"/>
      <c r="BGT311" s="49"/>
      <c r="BGU311" s="49"/>
      <c r="BGV311" s="49"/>
      <c r="BGW311" s="49"/>
      <c r="BGX311" s="49"/>
      <c r="BGY311" s="49"/>
      <c r="BGZ311" s="49"/>
      <c r="BHA311" s="49"/>
      <c r="BHB311" s="49"/>
      <c r="BHE311" s="49"/>
      <c r="BHH311" s="49"/>
      <c r="BHK311" s="49"/>
      <c r="BHN311" s="49"/>
      <c r="BHQ311" s="49"/>
      <c r="BHT311" s="49"/>
      <c r="BIC311" s="49"/>
      <c r="BIF311" s="49"/>
      <c r="BII311" s="49"/>
      <c r="BIL311" s="49"/>
      <c r="BIU311" s="49"/>
      <c r="BJA311" s="49"/>
      <c r="BJD311" s="49"/>
      <c r="BJG311" s="49"/>
      <c r="BJJ311" s="49"/>
      <c r="BJP311" s="49"/>
      <c r="BJS311" s="49"/>
      <c r="BJY311" s="49"/>
      <c r="BKA311" s="49"/>
      <c r="BKB311" s="49"/>
      <c r="BKD311" s="49"/>
      <c r="BKU311" s="49"/>
      <c r="BKZ311" s="49"/>
      <c r="BLF311" s="49"/>
      <c r="BLI311" s="49"/>
      <c r="BLL311" s="49"/>
      <c r="BLT311" s="49"/>
      <c r="BMP311" s="49"/>
      <c r="BMQ311" s="49"/>
      <c r="BMR311" s="49"/>
      <c r="BMS311" s="49"/>
      <c r="BMT311" s="49"/>
      <c r="BMU311" s="49"/>
      <c r="BNM311" s="49"/>
      <c r="BNN311" s="49"/>
      <c r="BNQ311" s="49"/>
      <c r="BNT311" s="49"/>
      <c r="BNV311" s="49"/>
      <c r="BNX311" s="49"/>
      <c r="BOA311" s="49"/>
      <c r="BOD311" s="49"/>
      <c r="BOG311" s="49"/>
      <c r="BOJ311" s="49"/>
      <c r="BOM311" s="49"/>
      <c r="BOP311" s="49"/>
      <c r="BOS311" s="49"/>
      <c r="BOV311" s="49"/>
      <c r="BOX311" s="49"/>
      <c r="BPK311" s="49"/>
      <c r="BPL311" s="49"/>
      <c r="BPM311" s="49"/>
      <c r="BPN311" s="49"/>
      <c r="BPO311" s="49"/>
      <c r="BPP311" s="49"/>
      <c r="BPQ311" s="49"/>
      <c r="BPR311" s="49"/>
      <c r="BPS311" s="49"/>
      <c r="BPT311" s="49"/>
      <c r="BPU311" s="49"/>
      <c r="BPV311" s="49"/>
      <c r="BPW311" s="49"/>
      <c r="BPX311" s="49"/>
      <c r="BPY311" s="49"/>
      <c r="BPZ311" s="49"/>
      <c r="BQA311" s="49"/>
      <c r="BQB311" s="49"/>
      <c r="BQC311" s="49"/>
      <c r="BQD311" s="49"/>
      <c r="BQE311" s="49"/>
      <c r="BQF311" s="49"/>
      <c r="BQG311" s="49"/>
      <c r="BQH311" s="49"/>
      <c r="BQI311" s="49"/>
      <c r="BQJ311" s="49"/>
      <c r="BQK311" s="49"/>
      <c r="BQL311" s="49"/>
      <c r="BQM311" s="49"/>
      <c r="BQN311" s="49"/>
      <c r="BQO311" s="49"/>
      <c r="BQP311" s="49"/>
      <c r="BQQ311" s="49"/>
      <c r="BQR311" s="49"/>
      <c r="BQS311" s="49"/>
      <c r="BQT311" s="49"/>
      <c r="BQU311" s="49"/>
      <c r="BQV311" s="49"/>
      <c r="BQW311" s="49"/>
      <c r="BQX311" s="49"/>
      <c r="BRA311" s="49"/>
      <c r="BRD311" s="49"/>
      <c r="BRG311" s="49"/>
      <c r="BRJ311" s="49"/>
      <c r="BRM311" s="49"/>
      <c r="BRP311" s="49"/>
      <c r="BRY311" s="49"/>
      <c r="BSB311" s="49"/>
      <c r="BSE311" s="49"/>
      <c r="BSH311" s="49"/>
      <c r="BSQ311" s="49"/>
      <c r="BSW311" s="49"/>
      <c r="BSZ311" s="49"/>
      <c r="BTC311" s="49"/>
      <c r="BTF311" s="49"/>
      <c r="BTL311" s="49"/>
      <c r="BTO311" s="49"/>
      <c r="BTU311" s="49"/>
      <c r="BTW311" s="49"/>
      <c r="BTX311" s="49"/>
      <c r="BTZ311" s="49"/>
      <c r="BUQ311" s="49"/>
      <c r="BUV311" s="49"/>
      <c r="BVB311" s="49"/>
      <c r="BVE311" s="49"/>
      <c r="BVH311" s="49"/>
      <c r="BVP311" s="49"/>
      <c r="BWL311" s="49"/>
      <c r="BWM311" s="49"/>
      <c r="BWN311" s="49"/>
      <c r="BWO311" s="49"/>
      <c r="BWP311" s="49"/>
      <c r="BWQ311" s="49"/>
      <c r="BXI311" s="49"/>
      <c r="BXJ311" s="49"/>
      <c r="BXM311" s="49"/>
      <c r="BXP311" s="49"/>
      <c r="BXR311" s="49"/>
      <c r="BXT311" s="49"/>
      <c r="BXW311" s="49"/>
      <c r="BXZ311" s="49"/>
      <c r="BYC311" s="49"/>
      <c r="BYF311" s="49"/>
      <c r="BYI311" s="49"/>
      <c r="BYL311" s="49"/>
      <c r="BYO311" s="49"/>
      <c r="BYR311" s="49"/>
      <c r="BYT311" s="49"/>
      <c r="BZG311" s="49"/>
      <c r="BZH311" s="49"/>
      <c r="BZI311" s="49"/>
      <c r="BZJ311" s="49"/>
      <c r="BZK311" s="49"/>
      <c r="BZL311" s="49"/>
      <c r="BZM311" s="49"/>
      <c r="BZN311" s="49"/>
      <c r="BZO311" s="49"/>
      <c r="BZP311" s="49"/>
      <c r="BZQ311" s="49"/>
      <c r="BZR311" s="49"/>
      <c r="BZS311" s="49"/>
      <c r="BZT311" s="49"/>
      <c r="BZU311" s="49"/>
      <c r="BZV311" s="49"/>
      <c r="BZW311" s="49"/>
      <c r="BZX311" s="49"/>
      <c r="BZY311" s="49"/>
      <c r="BZZ311" s="49"/>
      <c r="CAA311" s="49"/>
      <c r="CAB311" s="49"/>
      <c r="CAC311" s="49"/>
      <c r="CAD311" s="49"/>
      <c r="CAE311" s="49"/>
      <c r="CAF311" s="49"/>
      <c r="CAG311" s="49"/>
      <c r="CAH311" s="49"/>
      <c r="CAI311" s="49"/>
      <c r="CAJ311" s="49"/>
      <c r="CAK311" s="49"/>
      <c r="CAL311" s="49"/>
      <c r="CAM311" s="49"/>
      <c r="CAN311" s="49"/>
      <c r="CAO311" s="49"/>
      <c r="CAP311" s="49"/>
      <c r="CAQ311" s="49"/>
      <c r="CAR311" s="49"/>
      <c r="CAS311" s="49"/>
      <c r="CAT311" s="49"/>
      <c r="CAW311" s="49"/>
      <c r="CAZ311" s="49"/>
      <c r="CBC311" s="49"/>
      <c r="CBF311" s="49"/>
      <c r="CBI311" s="49"/>
      <c r="CBL311" s="49"/>
      <c r="CBU311" s="49"/>
      <c r="CBX311" s="49"/>
      <c r="CCA311" s="49"/>
      <c r="CCD311" s="49"/>
      <c r="CCM311" s="49"/>
      <c r="CCS311" s="49"/>
      <c r="CCV311" s="49"/>
      <c r="CCY311" s="49"/>
      <c r="CDB311" s="49"/>
      <c r="CDH311" s="49"/>
      <c r="CDK311" s="49"/>
      <c r="CDQ311" s="49"/>
      <c r="CDS311" s="49"/>
      <c r="CDT311" s="49"/>
      <c r="CDV311" s="49"/>
      <c r="CEM311" s="49"/>
      <c r="CER311" s="49"/>
      <c r="CEX311" s="49"/>
      <c r="CFA311" s="49"/>
      <c r="CFD311" s="49"/>
      <c r="CFL311" s="49"/>
      <c r="CGH311" s="49"/>
      <c r="CGI311" s="49"/>
      <c r="CGJ311" s="49"/>
      <c r="CGK311" s="49"/>
      <c r="CGL311" s="49"/>
      <c r="CGM311" s="49"/>
      <c r="CHE311" s="49"/>
      <c r="CHF311" s="49"/>
      <c r="CHI311" s="49"/>
      <c r="CHL311" s="49"/>
      <c r="CHN311" s="49"/>
      <c r="CHP311" s="49"/>
      <c r="CHS311" s="49"/>
      <c r="CHV311" s="49"/>
      <c r="CHY311" s="49"/>
      <c r="CIB311" s="49"/>
      <c r="CIE311" s="49"/>
      <c r="CIH311" s="49"/>
      <c r="CIK311" s="49"/>
      <c r="CIN311" s="49"/>
      <c r="CIP311" s="49"/>
      <c r="CJC311" s="49"/>
      <c r="CJD311" s="49"/>
      <c r="CJE311" s="49"/>
      <c r="CJF311" s="49"/>
      <c r="CJG311" s="49"/>
      <c r="CJH311" s="49"/>
      <c r="CJI311" s="49"/>
      <c r="CJJ311" s="49"/>
      <c r="CJK311" s="49"/>
      <c r="CJL311" s="49"/>
      <c r="CJM311" s="49"/>
      <c r="CJN311" s="49"/>
      <c r="CJO311" s="49"/>
      <c r="CJP311" s="49"/>
      <c r="CJQ311" s="49"/>
      <c r="CJR311" s="49"/>
      <c r="CJS311" s="49"/>
      <c r="CJT311" s="49"/>
      <c r="CJU311" s="49"/>
      <c r="CJV311" s="49"/>
      <c r="CJW311" s="49"/>
      <c r="CJX311" s="49"/>
      <c r="CJY311" s="49"/>
      <c r="CJZ311" s="49"/>
      <c r="CKA311" s="49"/>
      <c r="CKB311" s="49"/>
      <c r="CKC311" s="49"/>
      <c r="CKD311" s="49"/>
      <c r="CKE311" s="49"/>
      <c r="CKF311" s="49"/>
      <c r="CKG311" s="49"/>
      <c r="CKH311" s="49"/>
      <c r="CKI311" s="49"/>
      <c r="CKJ311" s="49"/>
      <c r="CKK311" s="49"/>
      <c r="CKL311" s="49"/>
      <c r="CKM311" s="49"/>
      <c r="CKN311" s="49"/>
      <c r="CKO311" s="49"/>
      <c r="CKP311" s="49"/>
      <c r="CKS311" s="49"/>
      <c r="CKV311" s="49"/>
      <c r="CKY311" s="49"/>
      <c r="CLB311" s="49"/>
      <c r="CLE311" s="49"/>
      <c r="CLH311" s="49"/>
      <c r="CLQ311" s="49"/>
      <c r="CLT311" s="49"/>
      <c r="CLW311" s="49"/>
      <c r="CLZ311" s="49"/>
      <c r="CMI311" s="49"/>
      <c r="CMO311" s="49"/>
      <c r="CMR311" s="49"/>
      <c r="CMU311" s="49"/>
      <c r="CMX311" s="49"/>
      <c r="CND311" s="49"/>
      <c r="CNG311" s="49"/>
      <c r="CNM311" s="49"/>
      <c r="CNO311" s="49"/>
      <c r="CNP311" s="49"/>
      <c r="CNR311" s="49"/>
      <c r="COI311" s="49"/>
      <c r="CON311" s="49"/>
      <c r="COT311" s="49"/>
      <c r="COW311" s="49"/>
      <c r="COZ311" s="49"/>
      <c r="CPH311" s="49"/>
      <c r="CQD311" s="49"/>
      <c r="CQE311" s="49"/>
      <c r="CQF311" s="49"/>
      <c r="CQG311" s="49"/>
      <c r="CQH311" s="49"/>
      <c r="CQI311" s="49"/>
      <c r="CRA311" s="49"/>
      <c r="CRB311" s="49"/>
      <c r="CRE311" s="49"/>
      <c r="CRH311" s="49"/>
      <c r="CRJ311" s="49"/>
      <c r="CRL311" s="49"/>
      <c r="CRO311" s="49"/>
      <c r="CRR311" s="49"/>
      <c r="CRU311" s="49"/>
      <c r="CRX311" s="49"/>
      <c r="CSA311" s="49"/>
      <c r="CSD311" s="49"/>
      <c r="CSG311" s="49"/>
      <c r="CSJ311" s="49"/>
      <c r="CSL311" s="49"/>
      <c r="CSY311" s="49"/>
      <c r="CSZ311" s="49"/>
      <c r="CTA311" s="49"/>
      <c r="CTB311" s="49"/>
      <c r="CTC311" s="49"/>
      <c r="CTD311" s="49"/>
      <c r="CTE311" s="49"/>
      <c r="CTF311" s="49"/>
      <c r="CTG311" s="49"/>
      <c r="CTH311" s="49"/>
      <c r="CTI311" s="49"/>
      <c r="CTJ311" s="49"/>
      <c r="CTK311" s="49"/>
      <c r="CTL311" s="49"/>
      <c r="CTM311" s="49"/>
      <c r="CTN311" s="49"/>
      <c r="CTO311" s="49"/>
      <c r="CTP311" s="49"/>
      <c r="CTQ311" s="49"/>
      <c r="CTR311" s="49"/>
      <c r="CTS311" s="49"/>
      <c r="CTT311" s="49"/>
      <c r="CTU311" s="49"/>
      <c r="CTV311" s="49"/>
      <c r="CTW311" s="49"/>
      <c r="CTX311" s="49"/>
      <c r="CTY311" s="49"/>
      <c r="CTZ311" s="49"/>
      <c r="CUA311" s="49"/>
      <c r="CUB311" s="49"/>
      <c r="CUC311" s="49"/>
      <c r="CUD311" s="49"/>
      <c r="CUE311" s="49"/>
      <c r="CUF311" s="49"/>
      <c r="CUG311" s="49"/>
      <c r="CUH311" s="49"/>
      <c r="CUI311" s="49"/>
      <c r="CUJ311" s="49"/>
      <c r="CUK311" s="49"/>
      <c r="CUL311" s="49"/>
      <c r="CUO311" s="49"/>
      <c r="CUR311" s="49"/>
      <c r="CUU311" s="49"/>
      <c r="CUX311" s="49"/>
      <c r="CVA311" s="49"/>
      <c r="CVD311" s="49"/>
      <c r="CVM311" s="49"/>
      <c r="CVP311" s="49"/>
      <c r="CVS311" s="49"/>
      <c r="CVV311" s="49"/>
      <c r="CWE311" s="49"/>
      <c r="CWK311" s="49"/>
      <c r="CWN311" s="49"/>
      <c r="CWQ311" s="49"/>
      <c r="CWT311" s="49"/>
      <c r="CWZ311" s="49"/>
      <c r="CXC311" s="49"/>
      <c r="CXI311" s="49"/>
      <c r="CXK311" s="49"/>
      <c r="CXL311" s="49"/>
      <c r="CXN311" s="49"/>
      <c r="CYE311" s="49"/>
      <c r="CYJ311" s="49"/>
      <c r="CYP311" s="49"/>
      <c r="CYS311" s="49"/>
      <c r="CYV311" s="49"/>
      <c r="CZD311" s="49"/>
      <c r="CZZ311" s="49"/>
      <c r="DAA311" s="49"/>
      <c r="DAB311" s="49"/>
      <c r="DAC311" s="49"/>
      <c r="DAD311" s="49"/>
      <c r="DAE311" s="49"/>
      <c r="DAW311" s="49"/>
      <c r="DAX311" s="49"/>
      <c r="DBA311" s="49"/>
      <c r="DBD311" s="49"/>
      <c r="DBF311" s="49"/>
      <c r="DBH311" s="49"/>
      <c r="DBK311" s="49"/>
      <c r="DBN311" s="49"/>
      <c r="DBQ311" s="49"/>
      <c r="DBT311" s="49"/>
      <c r="DBW311" s="49"/>
      <c r="DBZ311" s="49"/>
      <c r="DCC311" s="49"/>
      <c r="DCF311" s="49"/>
      <c r="DCH311" s="49"/>
      <c r="DCU311" s="49"/>
      <c r="DCV311" s="49"/>
      <c r="DCW311" s="49"/>
      <c r="DCX311" s="49"/>
      <c r="DCY311" s="49"/>
      <c r="DCZ311" s="49"/>
      <c r="DDA311" s="49"/>
      <c r="DDB311" s="49"/>
      <c r="DDC311" s="49"/>
      <c r="DDD311" s="49"/>
      <c r="DDE311" s="49"/>
      <c r="DDF311" s="49"/>
      <c r="DDG311" s="49"/>
      <c r="DDH311" s="49"/>
      <c r="DDI311" s="49"/>
      <c r="DDJ311" s="49"/>
      <c r="DDK311" s="49"/>
      <c r="DDL311" s="49"/>
      <c r="DDM311" s="49"/>
      <c r="DDN311" s="49"/>
      <c r="DDO311" s="49"/>
      <c r="DDP311" s="49"/>
      <c r="DDQ311" s="49"/>
      <c r="DDR311" s="49"/>
      <c r="DDS311" s="49"/>
      <c r="DDT311" s="49"/>
      <c r="DDU311" s="49"/>
      <c r="DDV311" s="49"/>
      <c r="DDW311" s="49"/>
      <c r="DDX311" s="49"/>
      <c r="DDY311" s="49"/>
      <c r="DDZ311" s="49"/>
      <c r="DEA311" s="49"/>
      <c r="DEB311" s="49"/>
      <c r="DEC311" s="49"/>
      <c r="DED311" s="49"/>
      <c r="DEE311" s="49"/>
      <c r="DEF311" s="49"/>
      <c r="DEG311" s="49"/>
      <c r="DEH311" s="49"/>
      <c r="DEK311" s="49"/>
      <c r="DEN311" s="49"/>
      <c r="DEQ311" s="49"/>
      <c r="DET311" s="49"/>
      <c r="DEW311" s="49"/>
      <c r="DEZ311" s="49"/>
      <c r="DFI311" s="49"/>
      <c r="DFL311" s="49"/>
      <c r="DFO311" s="49"/>
      <c r="DFR311" s="49"/>
      <c r="DGA311" s="49"/>
      <c r="DGG311" s="49"/>
      <c r="DGJ311" s="49"/>
      <c r="DGM311" s="49"/>
      <c r="DGP311" s="49"/>
      <c r="DGV311" s="49"/>
      <c r="DGY311" s="49"/>
      <c r="DHE311" s="49"/>
      <c r="DHG311" s="49"/>
      <c r="DHH311" s="49"/>
      <c r="DHJ311" s="49"/>
      <c r="DIA311" s="49"/>
      <c r="DIF311" s="49"/>
      <c r="DIL311" s="49"/>
      <c r="DIO311" s="49"/>
      <c r="DIR311" s="49"/>
      <c r="DIZ311" s="49"/>
      <c r="DJV311" s="49"/>
      <c r="DJW311" s="49"/>
      <c r="DJX311" s="49"/>
      <c r="DJY311" s="49"/>
      <c r="DJZ311" s="49"/>
      <c r="DKA311" s="49"/>
      <c r="DKS311" s="49"/>
      <c r="DKT311" s="49"/>
      <c r="DKW311" s="49"/>
      <c r="DKZ311" s="49"/>
      <c r="DLB311" s="49"/>
      <c r="DLD311" s="49"/>
      <c r="DLG311" s="49"/>
      <c r="DLJ311" s="49"/>
      <c r="DLM311" s="49"/>
      <c r="DLP311" s="49"/>
      <c r="DLS311" s="49"/>
      <c r="DLV311" s="49"/>
      <c r="DLY311" s="49"/>
      <c r="DMB311" s="49"/>
      <c r="DMD311" s="49"/>
      <c r="DMQ311" s="49"/>
      <c r="DMR311" s="49"/>
      <c r="DMS311" s="49"/>
      <c r="DMT311" s="49"/>
      <c r="DMU311" s="49"/>
      <c r="DMV311" s="49"/>
      <c r="DMW311" s="49"/>
      <c r="DMX311" s="49"/>
      <c r="DMY311" s="49"/>
      <c r="DMZ311" s="49"/>
      <c r="DNA311" s="49"/>
      <c r="DNB311" s="49"/>
      <c r="DNC311" s="49"/>
      <c r="DND311" s="49"/>
      <c r="DNE311" s="49"/>
      <c r="DNF311" s="49"/>
      <c r="DNG311" s="49"/>
      <c r="DNH311" s="49"/>
      <c r="DNI311" s="49"/>
      <c r="DNJ311" s="49"/>
      <c r="DNK311" s="49"/>
      <c r="DNL311" s="49"/>
      <c r="DNM311" s="49"/>
      <c r="DNN311" s="49"/>
      <c r="DNO311" s="49"/>
      <c r="DNP311" s="49"/>
      <c r="DNQ311" s="49"/>
      <c r="DNR311" s="49"/>
      <c r="DNS311" s="49"/>
      <c r="DNT311" s="49"/>
      <c r="DNU311" s="49"/>
      <c r="DNV311" s="49"/>
      <c r="DNW311" s="49"/>
      <c r="DNX311" s="49"/>
      <c r="DNY311" s="49"/>
      <c r="DNZ311" s="49"/>
      <c r="DOA311" s="49"/>
      <c r="DOB311" s="49"/>
      <c r="DOC311" s="49"/>
      <c r="DOD311" s="49"/>
      <c r="DOG311" s="49"/>
      <c r="DOJ311" s="49"/>
      <c r="DOM311" s="49"/>
      <c r="DOP311" s="49"/>
      <c r="DOS311" s="49"/>
      <c r="DOV311" s="49"/>
      <c r="DPE311" s="49"/>
      <c r="DPH311" s="49"/>
      <c r="DPK311" s="49"/>
      <c r="DPN311" s="49"/>
      <c r="DPW311" s="49"/>
      <c r="DQC311" s="49"/>
      <c r="DQF311" s="49"/>
      <c r="DQI311" s="49"/>
      <c r="DQL311" s="49"/>
      <c r="DQR311" s="49"/>
      <c r="DQU311" s="49"/>
      <c r="DRA311" s="49"/>
      <c r="DRC311" s="49"/>
      <c r="DRD311" s="49"/>
      <c r="DRF311" s="49"/>
      <c r="DRW311" s="49"/>
      <c r="DSB311" s="49"/>
      <c r="DSH311" s="49"/>
      <c r="DSK311" s="49"/>
      <c r="DSN311" s="49"/>
      <c r="DSV311" s="49"/>
      <c r="DTR311" s="49"/>
      <c r="DTS311" s="49"/>
      <c r="DTT311" s="49"/>
      <c r="DTU311" s="49"/>
      <c r="DTV311" s="49"/>
      <c r="DTW311" s="49"/>
      <c r="DUO311" s="49"/>
      <c r="DUP311" s="49"/>
      <c r="DUS311" s="49"/>
      <c r="DUV311" s="49"/>
      <c r="DUX311" s="49"/>
      <c r="DUZ311" s="49"/>
      <c r="DVC311" s="49"/>
      <c r="DVF311" s="49"/>
      <c r="DVI311" s="49"/>
      <c r="DVL311" s="49"/>
      <c r="DVO311" s="49"/>
      <c r="DVR311" s="49"/>
      <c r="DVU311" s="49"/>
      <c r="DVX311" s="49"/>
      <c r="DVZ311" s="49"/>
      <c r="DWM311" s="49"/>
      <c r="DWN311" s="49"/>
      <c r="DWO311" s="49"/>
      <c r="DWP311" s="49"/>
      <c r="DWQ311" s="49"/>
      <c r="DWR311" s="49"/>
      <c r="DWS311" s="49"/>
      <c r="DWT311" s="49"/>
      <c r="DWU311" s="49"/>
      <c r="DWV311" s="49"/>
      <c r="DWW311" s="49"/>
      <c r="DWX311" s="49"/>
      <c r="DWY311" s="49"/>
      <c r="DWZ311" s="49"/>
      <c r="DXA311" s="49"/>
      <c r="DXB311" s="49"/>
      <c r="DXC311" s="49"/>
      <c r="DXD311" s="49"/>
      <c r="DXE311" s="49"/>
      <c r="DXF311" s="49"/>
      <c r="DXG311" s="49"/>
      <c r="DXH311" s="49"/>
      <c r="DXI311" s="49"/>
      <c r="DXJ311" s="49"/>
      <c r="DXK311" s="49"/>
      <c r="DXL311" s="49"/>
      <c r="DXM311" s="49"/>
      <c r="DXN311" s="49"/>
      <c r="DXO311" s="49"/>
      <c r="DXP311" s="49"/>
      <c r="DXQ311" s="49"/>
      <c r="DXR311" s="49"/>
      <c r="DXS311" s="49"/>
      <c r="DXT311" s="49"/>
      <c r="DXU311" s="49"/>
      <c r="DXV311" s="49"/>
      <c r="DXW311" s="49"/>
      <c r="DXX311" s="49"/>
      <c r="DXY311" s="49"/>
      <c r="DXZ311" s="49"/>
      <c r="DYC311" s="49"/>
      <c r="DYF311" s="49"/>
      <c r="DYI311" s="49"/>
      <c r="DYL311" s="49"/>
      <c r="DYO311" s="49"/>
      <c r="DYR311" s="49"/>
      <c r="DZA311" s="49"/>
      <c r="DZD311" s="49"/>
      <c r="DZG311" s="49"/>
      <c r="DZJ311" s="49"/>
      <c r="DZS311" s="49"/>
      <c r="DZY311" s="49"/>
      <c r="EAB311" s="49"/>
      <c r="EAE311" s="49"/>
      <c r="EAH311" s="49"/>
      <c r="EAN311" s="49"/>
      <c r="EAQ311" s="49"/>
      <c r="EAW311" s="49"/>
      <c r="EAY311" s="49"/>
      <c r="EAZ311" s="49"/>
      <c r="EBB311" s="49"/>
      <c r="EBS311" s="49"/>
      <c r="EBX311" s="49"/>
      <c r="ECD311" s="49"/>
      <c r="ECG311" s="49"/>
      <c r="ECJ311" s="49"/>
      <c r="ECR311" s="49"/>
      <c r="EDN311" s="49"/>
      <c r="EDO311" s="49"/>
      <c r="EDP311" s="49"/>
      <c r="EDQ311" s="49"/>
      <c r="EDR311" s="49"/>
      <c r="EDS311" s="49"/>
      <c r="EEK311" s="49"/>
      <c r="EEL311" s="49"/>
      <c r="EEO311" s="49"/>
      <c r="EER311" s="49"/>
      <c r="EET311" s="49"/>
      <c r="EEV311" s="49"/>
      <c r="EEY311" s="49"/>
      <c r="EFB311" s="49"/>
      <c r="EFE311" s="49"/>
      <c r="EFH311" s="49"/>
      <c r="EFK311" s="49"/>
      <c r="EFN311" s="49"/>
      <c r="EFQ311" s="49"/>
      <c r="EFT311" s="49"/>
      <c r="EFV311" s="49"/>
      <c r="EGI311" s="49"/>
      <c r="EGJ311" s="49"/>
      <c r="EGK311" s="49"/>
      <c r="EGL311" s="49"/>
      <c r="EGM311" s="49"/>
      <c r="EGN311" s="49"/>
      <c r="EGO311" s="49"/>
      <c r="EGP311" s="49"/>
      <c r="EGQ311" s="49"/>
      <c r="EGR311" s="49"/>
      <c r="EGS311" s="49"/>
      <c r="EGT311" s="49"/>
      <c r="EGU311" s="49"/>
      <c r="EGV311" s="49"/>
      <c r="EGW311" s="49"/>
      <c r="EGX311" s="49"/>
      <c r="EGY311" s="49"/>
      <c r="EGZ311" s="49"/>
      <c r="EHA311" s="49"/>
      <c r="EHB311" s="49"/>
      <c r="EHC311" s="49"/>
      <c r="EHD311" s="49"/>
      <c r="EHE311" s="49"/>
      <c r="EHF311" s="49"/>
      <c r="EHG311" s="49"/>
      <c r="EHH311" s="49"/>
      <c r="EHI311" s="49"/>
      <c r="EHJ311" s="49"/>
      <c r="EHK311" s="49"/>
      <c r="EHL311" s="49"/>
      <c r="EHM311" s="49"/>
      <c r="EHN311" s="49"/>
      <c r="EHO311" s="49"/>
      <c r="EHP311" s="49"/>
      <c r="EHQ311" s="49"/>
      <c r="EHR311" s="49"/>
      <c r="EHS311" s="49"/>
      <c r="EHT311" s="49"/>
      <c r="EHU311" s="49"/>
      <c r="EHV311" s="49"/>
      <c r="EHY311" s="49"/>
      <c r="EIB311" s="49"/>
      <c r="EIE311" s="49"/>
      <c r="EIH311" s="49"/>
      <c r="EIK311" s="49"/>
      <c r="EIN311" s="49"/>
      <c r="EIW311" s="49"/>
      <c r="EIZ311" s="49"/>
      <c r="EJC311" s="49"/>
      <c r="EJF311" s="49"/>
      <c r="EJO311" s="49"/>
      <c r="EJU311" s="49"/>
      <c r="EJX311" s="49"/>
      <c r="EKA311" s="49"/>
      <c r="EKD311" s="49"/>
      <c r="EKJ311" s="49"/>
      <c r="EKM311" s="49"/>
      <c r="EKS311" s="49"/>
      <c r="EKU311" s="49"/>
      <c r="EKV311" s="49"/>
      <c r="EKX311" s="49"/>
      <c r="ELO311" s="49"/>
      <c r="ELT311" s="49"/>
      <c r="ELZ311" s="49"/>
      <c r="EMC311" s="49"/>
      <c r="EMF311" s="49"/>
      <c r="EMN311" s="49"/>
      <c r="ENJ311" s="49"/>
      <c r="ENK311" s="49"/>
      <c r="ENL311" s="49"/>
      <c r="ENM311" s="49"/>
      <c r="ENN311" s="49"/>
      <c r="ENO311" s="49"/>
      <c r="EOG311" s="49"/>
      <c r="EOH311" s="49"/>
      <c r="EOK311" s="49"/>
      <c r="EON311" s="49"/>
      <c r="EOP311" s="49"/>
      <c r="EOR311" s="49"/>
      <c r="EOU311" s="49"/>
      <c r="EOX311" s="49"/>
      <c r="EPA311" s="49"/>
      <c r="EPD311" s="49"/>
      <c r="EPG311" s="49"/>
      <c r="EPJ311" s="49"/>
      <c r="EPM311" s="49"/>
      <c r="EPP311" s="49"/>
      <c r="EPR311" s="49"/>
      <c r="EQE311" s="49"/>
      <c r="EQF311" s="49"/>
      <c r="EQG311" s="49"/>
      <c r="EQH311" s="49"/>
      <c r="EQI311" s="49"/>
      <c r="EQJ311" s="49"/>
      <c r="EQK311" s="49"/>
      <c r="EQL311" s="49"/>
      <c r="EQM311" s="49"/>
      <c r="EQN311" s="49"/>
      <c r="EQO311" s="49"/>
      <c r="EQP311" s="49"/>
      <c r="EQQ311" s="49"/>
      <c r="EQR311" s="49"/>
      <c r="EQS311" s="49"/>
      <c r="EQT311" s="49"/>
      <c r="EQU311" s="49"/>
      <c r="EQV311" s="49"/>
      <c r="EQW311" s="49"/>
      <c r="EQX311" s="49"/>
      <c r="EQY311" s="49"/>
      <c r="EQZ311" s="49"/>
      <c r="ERA311" s="49"/>
      <c r="ERB311" s="49"/>
      <c r="ERC311" s="49"/>
      <c r="ERD311" s="49"/>
      <c r="ERE311" s="49"/>
      <c r="ERF311" s="49"/>
      <c r="ERG311" s="49"/>
      <c r="ERH311" s="49"/>
      <c r="ERI311" s="49"/>
      <c r="ERJ311" s="49"/>
      <c r="ERK311" s="49"/>
      <c r="ERL311" s="49"/>
      <c r="ERM311" s="49"/>
      <c r="ERN311" s="49"/>
      <c r="ERO311" s="49"/>
      <c r="ERP311" s="49"/>
      <c r="ERQ311" s="49"/>
      <c r="ERR311" s="49"/>
      <c r="ERU311" s="49"/>
      <c r="ERX311" s="49"/>
      <c r="ESA311" s="49"/>
      <c r="ESD311" s="49"/>
      <c r="ESG311" s="49"/>
      <c r="ESJ311" s="49"/>
      <c r="ESS311" s="49"/>
      <c r="ESV311" s="49"/>
      <c r="ESY311" s="49"/>
      <c r="ETB311" s="49"/>
      <c r="ETK311" s="49"/>
      <c r="ETQ311" s="49"/>
      <c r="ETT311" s="49"/>
      <c r="ETW311" s="49"/>
      <c r="ETZ311" s="49"/>
      <c r="EUF311" s="49"/>
      <c r="EUI311" s="49"/>
      <c r="EUO311" s="49"/>
      <c r="EUQ311" s="49"/>
      <c r="EUR311" s="49"/>
      <c r="EUT311" s="49"/>
      <c r="EVK311" s="49"/>
      <c r="EVP311" s="49"/>
      <c r="EVV311" s="49"/>
      <c r="EVY311" s="49"/>
      <c r="EWB311" s="49"/>
      <c r="EWJ311" s="49"/>
      <c r="EXF311" s="49"/>
      <c r="EXG311" s="49"/>
      <c r="EXH311" s="49"/>
      <c r="EXI311" s="49"/>
      <c r="EXJ311" s="49"/>
      <c r="EXK311" s="49"/>
      <c r="EYC311" s="49"/>
      <c r="EYD311" s="49"/>
      <c r="EYG311" s="49"/>
      <c r="EYJ311" s="49"/>
      <c r="EYL311" s="49"/>
      <c r="EYN311" s="49"/>
      <c r="EYQ311" s="49"/>
      <c r="EYT311" s="49"/>
      <c r="EYW311" s="49"/>
      <c r="EYZ311" s="49"/>
      <c r="EZC311" s="49"/>
      <c r="EZF311" s="49"/>
      <c r="EZI311" s="49"/>
      <c r="EZL311" s="49"/>
      <c r="EZN311" s="49"/>
      <c r="FAA311" s="49"/>
      <c r="FAB311" s="49"/>
      <c r="FAC311" s="49"/>
      <c r="FAD311" s="49"/>
      <c r="FAE311" s="49"/>
      <c r="FAF311" s="49"/>
      <c r="FAG311" s="49"/>
      <c r="FAH311" s="49"/>
      <c r="FAI311" s="49"/>
      <c r="FAJ311" s="49"/>
      <c r="FAK311" s="49"/>
      <c r="FAL311" s="49"/>
      <c r="FAM311" s="49"/>
      <c r="FAN311" s="49"/>
      <c r="FAO311" s="49"/>
      <c r="FAP311" s="49"/>
      <c r="FAQ311" s="49"/>
      <c r="FAR311" s="49"/>
      <c r="FAS311" s="49"/>
      <c r="FAT311" s="49"/>
      <c r="FAU311" s="49"/>
      <c r="FAV311" s="49"/>
      <c r="FAW311" s="49"/>
      <c r="FAX311" s="49"/>
      <c r="FAY311" s="49"/>
      <c r="FAZ311" s="49"/>
      <c r="FBA311" s="49"/>
      <c r="FBB311" s="49"/>
      <c r="FBC311" s="49"/>
      <c r="FBD311" s="49"/>
      <c r="FBE311" s="49"/>
      <c r="FBF311" s="49"/>
      <c r="FBG311" s="49"/>
      <c r="FBH311" s="49"/>
      <c r="FBI311" s="49"/>
      <c r="FBJ311" s="49"/>
      <c r="FBK311" s="49"/>
      <c r="FBL311" s="49"/>
      <c r="FBM311" s="49"/>
      <c r="FBN311" s="49"/>
      <c r="FBQ311" s="49"/>
      <c r="FBT311" s="49"/>
      <c r="FBW311" s="49"/>
      <c r="FBZ311" s="49"/>
      <c r="FCC311" s="49"/>
      <c r="FCF311" s="49"/>
      <c r="FCO311" s="49"/>
      <c r="FCR311" s="49"/>
      <c r="FCU311" s="49"/>
      <c r="FCX311" s="49"/>
      <c r="FDG311" s="49"/>
      <c r="FDM311" s="49"/>
      <c r="FDP311" s="49"/>
      <c r="FDS311" s="49"/>
      <c r="FDV311" s="49"/>
      <c r="FEB311" s="49"/>
      <c r="FEE311" s="49"/>
      <c r="FEK311" s="49"/>
      <c r="FEM311" s="49"/>
      <c r="FEN311" s="49"/>
      <c r="FEP311" s="49"/>
      <c r="FFG311" s="49"/>
      <c r="FFL311" s="49"/>
      <c r="FFR311" s="49"/>
      <c r="FFU311" s="49"/>
      <c r="FFX311" s="49"/>
      <c r="FGF311" s="49"/>
      <c r="FHB311" s="49"/>
      <c r="FHC311" s="49"/>
      <c r="FHD311" s="49"/>
      <c r="FHE311" s="49"/>
      <c r="FHF311" s="49"/>
      <c r="FHG311" s="49"/>
      <c r="FHY311" s="49"/>
      <c r="FHZ311" s="49"/>
      <c r="FIC311" s="49"/>
      <c r="FIF311" s="49"/>
      <c r="FIH311" s="49"/>
      <c r="FIJ311" s="49"/>
      <c r="FIM311" s="49"/>
      <c r="FIP311" s="49"/>
      <c r="FIS311" s="49"/>
      <c r="FIV311" s="49"/>
      <c r="FIY311" s="49"/>
      <c r="FJB311" s="49"/>
      <c r="FJE311" s="49"/>
      <c r="FJH311" s="49"/>
      <c r="FJJ311" s="49"/>
      <c r="FJW311" s="49"/>
      <c r="FJX311" s="49"/>
      <c r="FJY311" s="49"/>
      <c r="FJZ311" s="49"/>
      <c r="FKA311" s="49"/>
      <c r="FKB311" s="49"/>
      <c r="FKC311" s="49"/>
      <c r="FKD311" s="49"/>
      <c r="FKE311" s="49"/>
      <c r="FKF311" s="49"/>
      <c r="FKG311" s="49"/>
      <c r="FKH311" s="49"/>
      <c r="FKI311" s="49"/>
      <c r="FKJ311" s="49"/>
      <c r="FKK311" s="49"/>
      <c r="FKL311" s="49"/>
      <c r="FKM311" s="49"/>
      <c r="FKN311" s="49"/>
      <c r="FKO311" s="49"/>
      <c r="FKP311" s="49"/>
      <c r="FKQ311" s="49"/>
      <c r="FKR311" s="49"/>
      <c r="FKS311" s="49"/>
      <c r="FKT311" s="49"/>
      <c r="FKU311" s="49"/>
      <c r="FKV311" s="49"/>
      <c r="FKW311" s="49"/>
      <c r="FKX311" s="49"/>
      <c r="FKY311" s="49"/>
      <c r="FKZ311" s="49"/>
      <c r="FLA311" s="49"/>
      <c r="FLB311" s="49"/>
      <c r="FLC311" s="49"/>
      <c r="FLD311" s="49"/>
      <c r="FLE311" s="49"/>
      <c r="FLF311" s="49"/>
      <c r="FLG311" s="49"/>
      <c r="FLH311" s="49"/>
      <c r="FLI311" s="49"/>
      <c r="FLJ311" s="49"/>
      <c r="FLM311" s="49"/>
      <c r="FLP311" s="49"/>
      <c r="FLS311" s="49"/>
      <c r="FLV311" s="49"/>
      <c r="FLY311" s="49"/>
      <c r="FMB311" s="49"/>
      <c r="FMK311" s="49"/>
      <c r="FMN311" s="49"/>
      <c r="FMQ311" s="49"/>
      <c r="FMT311" s="49"/>
      <c r="FNC311" s="49"/>
      <c r="FNI311" s="49"/>
      <c r="FNL311" s="49"/>
      <c r="FNO311" s="49"/>
      <c r="FNR311" s="49"/>
      <c r="FNX311" s="49"/>
      <c r="FOA311" s="49"/>
      <c r="FOG311" s="49"/>
      <c r="FOI311" s="49"/>
      <c r="FOJ311" s="49"/>
      <c r="FOL311" s="49"/>
      <c r="FPC311" s="49"/>
      <c r="FPH311" s="49"/>
      <c r="FPN311" s="49"/>
      <c r="FPQ311" s="49"/>
      <c r="FPT311" s="49"/>
      <c r="FQB311" s="49"/>
      <c r="FQX311" s="49"/>
      <c r="FQY311" s="49"/>
      <c r="FQZ311" s="49"/>
      <c r="FRA311" s="49"/>
      <c r="FRB311" s="49"/>
      <c r="FRC311" s="49"/>
      <c r="FRU311" s="49"/>
      <c r="FRV311" s="49"/>
      <c r="FRY311" s="49"/>
      <c r="FSB311" s="49"/>
      <c r="FSD311" s="49"/>
      <c r="FSF311" s="49"/>
      <c r="FSI311" s="49"/>
      <c r="FSL311" s="49"/>
      <c r="FSO311" s="49"/>
      <c r="FSR311" s="49"/>
      <c r="FSU311" s="49"/>
      <c r="FSX311" s="49"/>
      <c r="FTA311" s="49"/>
      <c r="FTD311" s="49"/>
      <c r="FTF311" s="49"/>
      <c r="FTS311" s="49"/>
      <c r="FTT311" s="49"/>
      <c r="FTU311" s="49"/>
      <c r="FTV311" s="49"/>
      <c r="FTW311" s="49"/>
      <c r="FTX311" s="49"/>
      <c r="FTY311" s="49"/>
      <c r="FTZ311" s="49"/>
      <c r="FUA311" s="49"/>
      <c r="FUB311" s="49"/>
      <c r="FUC311" s="49"/>
      <c r="FUD311" s="49"/>
      <c r="FUE311" s="49"/>
      <c r="FUF311" s="49"/>
      <c r="FUG311" s="49"/>
      <c r="FUH311" s="49"/>
      <c r="FUI311" s="49"/>
      <c r="FUJ311" s="49"/>
      <c r="FUK311" s="49"/>
      <c r="FUL311" s="49"/>
      <c r="FUM311" s="49"/>
      <c r="FUN311" s="49"/>
      <c r="FUO311" s="49"/>
      <c r="FUP311" s="49"/>
      <c r="FUQ311" s="49"/>
      <c r="FUR311" s="49"/>
      <c r="FUS311" s="49"/>
      <c r="FUT311" s="49"/>
      <c r="FUU311" s="49"/>
      <c r="FUV311" s="49"/>
      <c r="FUW311" s="49"/>
      <c r="FUX311" s="49"/>
      <c r="FUY311" s="49"/>
      <c r="FUZ311" s="49"/>
      <c r="FVA311" s="49"/>
      <c r="FVB311" s="49"/>
      <c r="FVC311" s="49"/>
      <c r="FVD311" s="49"/>
      <c r="FVE311" s="49"/>
      <c r="FVF311" s="49"/>
      <c r="FVI311" s="49"/>
      <c r="FVL311" s="49"/>
      <c r="FVO311" s="49"/>
      <c r="FVR311" s="49"/>
      <c r="FVU311" s="49"/>
      <c r="FVX311" s="49"/>
      <c r="FWG311" s="49"/>
      <c r="FWJ311" s="49"/>
      <c r="FWM311" s="49"/>
      <c r="FWP311" s="49"/>
      <c r="FWY311" s="49"/>
      <c r="FXE311" s="49"/>
      <c r="FXH311" s="49"/>
      <c r="FXK311" s="49"/>
      <c r="FXN311" s="49"/>
      <c r="FXT311" s="49"/>
      <c r="FXW311" s="49"/>
      <c r="FYC311" s="49"/>
      <c r="FYE311" s="49"/>
      <c r="FYF311" s="49"/>
      <c r="FYH311" s="49"/>
      <c r="FYY311" s="49"/>
      <c r="FZD311" s="49"/>
      <c r="FZJ311" s="49"/>
      <c r="FZM311" s="49"/>
      <c r="FZP311" s="49"/>
      <c r="FZX311" s="49"/>
      <c r="GAT311" s="49"/>
      <c r="GAU311" s="49"/>
      <c r="GAV311" s="49"/>
      <c r="GAW311" s="49"/>
      <c r="GAX311" s="49"/>
      <c r="GAY311" s="49"/>
      <c r="GBQ311" s="49"/>
      <c r="GBR311" s="49"/>
      <c r="GBU311" s="49"/>
      <c r="GBX311" s="49"/>
      <c r="GBZ311" s="49"/>
      <c r="GCB311" s="49"/>
      <c r="GCE311" s="49"/>
      <c r="GCH311" s="49"/>
      <c r="GCK311" s="49"/>
      <c r="GCN311" s="49"/>
      <c r="GCQ311" s="49"/>
      <c r="GCT311" s="49"/>
      <c r="GCW311" s="49"/>
      <c r="GCZ311" s="49"/>
      <c r="GDB311" s="49"/>
      <c r="GDO311" s="49"/>
      <c r="GDP311" s="49"/>
      <c r="GDQ311" s="49"/>
      <c r="GDR311" s="49"/>
      <c r="GDS311" s="49"/>
      <c r="GDT311" s="49"/>
      <c r="GDU311" s="49"/>
      <c r="GDV311" s="49"/>
      <c r="GDW311" s="49"/>
      <c r="GDX311" s="49"/>
      <c r="GDY311" s="49"/>
      <c r="GDZ311" s="49"/>
      <c r="GEA311" s="49"/>
      <c r="GEB311" s="49"/>
      <c r="GEC311" s="49"/>
      <c r="GED311" s="49"/>
      <c r="GEE311" s="49"/>
      <c r="GEF311" s="49"/>
      <c r="GEG311" s="49"/>
      <c r="GEH311" s="49"/>
      <c r="GEI311" s="49"/>
      <c r="GEJ311" s="49"/>
      <c r="GEK311" s="49"/>
      <c r="GEL311" s="49"/>
      <c r="GEM311" s="49"/>
      <c r="GEN311" s="49"/>
      <c r="GEO311" s="49"/>
      <c r="GEP311" s="49"/>
      <c r="GEQ311" s="49"/>
      <c r="GER311" s="49"/>
      <c r="GES311" s="49"/>
      <c r="GET311" s="49"/>
      <c r="GEU311" s="49"/>
      <c r="GEV311" s="49"/>
      <c r="GEW311" s="49"/>
      <c r="GEX311" s="49"/>
      <c r="GEY311" s="49"/>
      <c r="GEZ311" s="49"/>
      <c r="GFA311" s="49"/>
      <c r="GFB311" s="49"/>
      <c r="GFE311" s="49"/>
      <c r="GFH311" s="49"/>
      <c r="GFK311" s="49"/>
      <c r="GFN311" s="49"/>
      <c r="GFQ311" s="49"/>
      <c r="GFT311" s="49"/>
      <c r="GGC311" s="49"/>
      <c r="GGF311" s="49"/>
      <c r="GGI311" s="49"/>
      <c r="GGL311" s="49"/>
      <c r="GGU311" s="49"/>
      <c r="GHA311" s="49"/>
      <c r="GHD311" s="49"/>
      <c r="GHG311" s="49"/>
      <c r="GHJ311" s="49"/>
      <c r="GHP311" s="49"/>
      <c r="GHS311" s="49"/>
      <c r="GHY311" s="49"/>
      <c r="GIA311" s="49"/>
      <c r="GIB311" s="49"/>
      <c r="GID311" s="49"/>
      <c r="GIU311" s="49"/>
      <c r="GIZ311" s="49"/>
      <c r="GJF311" s="49"/>
      <c r="GJI311" s="49"/>
      <c r="GJL311" s="49"/>
      <c r="GJT311" s="49"/>
      <c r="GKP311" s="49"/>
      <c r="GKQ311" s="49"/>
      <c r="GKR311" s="49"/>
      <c r="GKS311" s="49"/>
      <c r="GKT311" s="49"/>
      <c r="GKU311" s="49"/>
      <c r="GLM311" s="49"/>
      <c r="GLN311" s="49"/>
      <c r="GLQ311" s="49"/>
      <c r="GLT311" s="49"/>
      <c r="GLV311" s="49"/>
      <c r="GLX311" s="49"/>
      <c r="GMA311" s="49"/>
      <c r="GMD311" s="49"/>
      <c r="GMG311" s="49"/>
      <c r="GMJ311" s="49"/>
      <c r="GMM311" s="49"/>
      <c r="GMP311" s="49"/>
      <c r="GMS311" s="49"/>
      <c r="GMV311" s="49"/>
      <c r="GMX311" s="49"/>
      <c r="GNK311" s="49"/>
      <c r="GNL311" s="49"/>
      <c r="GNM311" s="49"/>
      <c r="GNN311" s="49"/>
      <c r="GNO311" s="49"/>
      <c r="GNP311" s="49"/>
      <c r="GNQ311" s="49"/>
      <c r="GNR311" s="49"/>
      <c r="GNS311" s="49"/>
      <c r="GNT311" s="49"/>
      <c r="GNU311" s="49"/>
      <c r="GNV311" s="49"/>
      <c r="GNW311" s="49"/>
      <c r="GNX311" s="49"/>
      <c r="GNY311" s="49"/>
      <c r="GNZ311" s="49"/>
      <c r="GOA311" s="49"/>
      <c r="GOB311" s="49"/>
      <c r="GOC311" s="49"/>
      <c r="GOD311" s="49"/>
      <c r="GOE311" s="49"/>
      <c r="GOF311" s="49"/>
      <c r="GOG311" s="49"/>
      <c r="GOH311" s="49"/>
      <c r="GOI311" s="49"/>
      <c r="GOJ311" s="49"/>
      <c r="GOK311" s="49"/>
      <c r="GOL311" s="49"/>
      <c r="GOM311" s="49"/>
      <c r="GON311" s="49"/>
      <c r="GOO311" s="49"/>
      <c r="GOP311" s="49"/>
      <c r="GOQ311" s="49"/>
      <c r="GOR311" s="49"/>
      <c r="GOS311" s="49"/>
      <c r="GOT311" s="49"/>
      <c r="GOU311" s="49"/>
      <c r="GOV311" s="49"/>
      <c r="GOW311" s="49"/>
      <c r="GOX311" s="49"/>
      <c r="GPA311" s="49"/>
      <c r="GPD311" s="49"/>
      <c r="GPG311" s="49"/>
      <c r="GPJ311" s="49"/>
      <c r="GPM311" s="49"/>
      <c r="GPP311" s="49"/>
      <c r="GPY311" s="49"/>
      <c r="GQB311" s="49"/>
      <c r="GQE311" s="49"/>
      <c r="GQH311" s="49"/>
      <c r="GQQ311" s="49"/>
      <c r="GQW311" s="49"/>
      <c r="GQZ311" s="49"/>
      <c r="GRC311" s="49"/>
      <c r="GRF311" s="49"/>
      <c r="GRL311" s="49"/>
      <c r="GRO311" s="49"/>
      <c r="GRU311" s="49"/>
      <c r="GRW311" s="49"/>
      <c r="GRX311" s="49"/>
      <c r="GRZ311" s="49"/>
      <c r="GSQ311" s="49"/>
      <c r="GSV311" s="49"/>
      <c r="GTB311" s="49"/>
      <c r="GTE311" s="49"/>
      <c r="GTH311" s="49"/>
      <c r="GTP311" s="49"/>
      <c r="GUL311" s="49"/>
      <c r="GUM311" s="49"/>
      <c r="GUN311" s="49"/>
      <c r="GUO311" s="49"/>
      <c r="GUP311" s="49"/>
      <c r="GUQ311" s="49"/>
      <c r="GVI311" s="49"/>
      <c r="GVJ311" s="49"/>
      <c r="GVM311" s="49"/>
      <c r="GVP311" s="49"/>
      <c r="GVR311" s="49"/>
      <c r="GVT311" s="49"/>
      <c r="GVW311" s="49"/>
      <c r="GVZ311" s="49"/>
      <c r="GWC311" s="49"/>
      <c r="GWF311" s="49"/>
      <c r="GWI311" s="49"/>
      <c r="GWL311" s="49"/>
      <c r="GWO311" s="49"/>
      <c r="GWR311" s="49"/>
      <c r="GWT311" s="49"/>
      <c r="GXG311" s="49"/>
      <c r="GXH311" s="49"/>
      <c r="GXI311" s="49"/>
      <c r="GXJ311" s="49"/>
      <c r="GXK311" s="49"/>
      <c r="GXL311" s="49"/>
      <c r="GXM311" s="49"/>
      <c r="GXN311" s="49"/>
      <c r="GXO311" s="49"/>
      <c r="GXP311" s="49"/>
      <c r="GXQ311" s="49"/>
      <c r="GXR311" s="49"/>
      <c r="GXS311" s="49"/>
      <c r="GXT311" s="49"/>
      <c r="GXU311" s="49"/>
      <c r="GXV311" s="49"/>
      <c r="GXW311" s="49"/>
      <c r="GXX311" s="49"/>
      <c r="GXY311" s="49"/>
      <c r="GXZ311" s="49"/>
      <c r="GYA311" s="49"/>
      <c r="GYB311" s="49"/>
      <c r="GYC311" s="49"/>
      <c r="GYD311" s="49"/>
      <c r="GYE311" s="49"/>
      <c r="GYF311" s="49"/>
      <c r="GYG311" s="49"/>
      <c r="GYH311" s="49"/>
      <c r="GYI311" s="49"/>
      <c r="GYJ311" s="49"/>
      <c r="GYK311" s="49"/>
      <c r="GYL311" s="49"/>
      <c r="GYM311" s="49"/>
      <c r="GYN311" s="49"/>
      <c r="GYO311" s="49"/>
      <c r="GYP311" s="49"/>
      <c r="GYQ311" s="49"/>
      <c r="GYR311" s="49"/>
      <c r="GYS311" s="49"/>
      <c r="GYT311" s="49"/>
      <c r="GYW311" s="49"/>
      <c r="GYZ311" s="49"/>
      <c r="GZC311" s="49"/>
      <c r="GZF311" s="49"/>
      <c r="GZI311" s="49"/>
      <c r="GZL311" s="49"/>
      <c r="GZU311" s="49"/>
      <c r="GZX311" s="49"/>
      <c r="HAA311" s="49"/>
      <c r="HAD311" s="49"/>
      <c r="HAM311" s="49"/>
      <c r="HAS311" s="49"/>
      <c r="HAV311" s="49"/>
      <c r="HAY311" s="49"/>
      <c r="HBB311" s="49"/>
      <c r="HBH311" s="49"/>
      <c r="HBK311" s="49"/>
      <c r="HBQ311" s="49"/>
      <c r="HBS311" s="49"/>
      <c r="HBT311" s="49"/>
      <c r="HBV311" s="49"/>
      <c r="HCM311" s="49"/>
      <c r="HCR311" s="49"/>
      <c r="HCX311" s="49"/>
      <c r="HDA311" s="49"/>
      <c r="HDD311" s="49"/>
      <c r="HDL311" s="49"/>
      <c r="HEH311" s="49"/>
      <c r="HEI311" s="49"/>
      <c r="HEJ311" s="49"/>
      <c r="HEK311" s="49"/>
      <c r="HEL311" s="49"/>
      <c r="HEM311" s="49"/>
      <c r="HFE311" s="49"/>
      <c r="HFF311" s="49"/>
      <c r="HFI311" s="49"/>
      <c r="HFL311" s="49"/>
      <c r="HFN311" s="49"/>
      <c r="HFP311" s="49"/>
      <c r="HFS311" s="49"/>
      <c r="HFV311" s="49"/>
      <c r="HFY311" s="49"/>
      <c r="HGB311" s="49"/>
      <c r="HGE311" s="49"/>
      <c r="HGH311" s="49"/>
      <c r="HGK311" s="49"/>
      <c r="HGN311" s="49"/>
      <c r="HGP311" s="49"/>
      <c r="HHC311" s="49"/>
      <c r="HHD311" s="49"/>
      <c r="HHE311" s="49"/>
      <c r="HHF311" s="49"/>
      <c r="HHG311" s="49"/>
      <c r="HHH311" s="49"/>
      <c r="HHI311" s="49"/>
      <c r="HHJ311" s="49"/>
      <c r="HHK311" s="49"/>
      <c r="HHL311" s="49"/>
      <c r="HHM311" s="49"/>
      <c r="HHN311" s="49"/>
      <c r="HHO311" s="49"/>
      <c r="HHP311" s="49"/>
      <c r="HHQ311" s="49"/>
      <c r="HHR311" s="49"/>
      <c r="HHS311" s="49"/>
      <c r="HHT311" s="49"/>
      <c r="HHU311" s="49"/>
      <c r="HHV311" s="49"/>
      <c r="HHW311" s="49"/>
      <c r="HHX311" s="49"/>
      <c r="HHY311" s="49"/>
      <c r="HHZ311" s="49"/>
      <c r="HIA311" s="49"/>
      <c r="HIB311" s="49"/>
      <c r="HIC311" s="49"/>
      <c r="HID311" s="49"/>
      <c r="HIE311" s="49"/>
      <c r="HIF311" s="49"/>
      <c r="HIG311" s="49"/>
      <c r="HIH311" s="49"/>
      <c r="HII311" s="49"/>
      <c r="HIJ311" s="49"/>
      <c r="HIK311" s="49"/>
      <c r="HIL311" s="49"/>
      <c r="HIM311" s="49"/>
      <c r="HIN311" s="49"/>
      <c r="HIO311" s="49"/>
      <c r="HIP311" s="49"/>
      <c r="HIS311" s="49"/>
      <c r="HIV311" s="49"/>
      <c r="HIY311" s="49"/>
      <c r="HJB311" s="49"/>
      <c r="HJE311" s="49"/>
      <c r="HJH311" s="49"/>
      <c r="HJQ311" s="49"/>
      <c r="HJT311" s="49"/>
      <c r="HJW311" s="49"/>
      <c r="HJZ311" s="49"/>
      <c r="HKI311" s="49"/>
      <c r="HKO311" s="49"/>
      <c r="HKR311" s="49"/>
      <c r="HKU311" s="49"/>
      <c r="HKX311" s="49"/>
      <c r="HLD311" s="49"/>
      <c r="HLG311" s="49"/>
      <c r="HLM311" s="49"/>
      <c r="HLO311" s="49"/>
      <c r="HLP311" s="49"/>
      <c r="HLR311" s="49"/>
      <c r="HMI311" s="49"/>
      <c r="HMN311" s="49"/>
      <c r="HMT311" s="49"/>
      <c r="HMW311" s="49"/>
      <c r="HMZ311" s="49"/>
      <c r="HNH311" s="49"/>
      <c r="HOD311" s="49"/>
      <c r="HOE311" s="49"/>
      <c r="HOF311" s="49"/>
      <c r="HOG311" s="49"/>
      <c r="HOH311" s="49"/>
      <c r="HOI311" s="49"/>
      <c r="HPA311" s="49"/>
      <c r="HPB311" s="49"/>
      <c r="HPE311" s="49"/>
      <c r="HPH311" s="49"/>
      <c r="HPJ311" s="49"/>
      <c r="HPL311" s="49"/>
      <c r="HPO311" s="49"/>
      <c r="HPR311" s="49"/>
      <c r="HPU311" s="49"/>
      <c r="HPX311" s="49"/>
      <c r="HQA311" s="49"/>
      <c r="HQD311" s="49"/>
      <c r="HQG311" s="49"/>
      <c r="HQJ311" s="49"/>
      <c r="HQL311" s="49"/>
      <c r="HQY311" s="49"/>
      <c r="HQZ311" s="49"/>
      <c r="HRA311" s="49"/>
      <c r="HRB311" s="49"/>
      <c r="HRC311" s="49"/>
      <c r="HRD311" s="49"/>
      <c r="HRE311" s="49"/>
      <c r="HRF311" s="49"/>
      <c r="HRG311" s="49"/>
      <c r="HRH311" s="49"/>
      <c r="HRI311" s="49"/>
      <c r="HRJ311" s="49"/>
      <c r="HRK311" s="49"/>
      <c r="HRL311" s="49"/>
      <c r="HRM311" s="49"/>
      <c r="HRN311" s="49"/>
      <c r="HRO311" s="49"/>
      <c r="HRP311" s="49"/>
      <c r="HRQ311" s="49"/>
      <c r="HRR311" s="49"/>
      <c r="HRS311" s="49"/>
      <c r="HRT311" s="49"/>
      <c r="HRU311" s="49"/>
      <c r="HRV311" s="49"/>
      <c r="HRW311" s="49"/>
      <c r="HRX311" s="49"/>
      <c r="HRY311" s="49"/>
      <c r="HRZ311" s="49"/>
      <c r="HSA311" s="49"/>
      <c r="HSB311" s="49"/>
      <c r="HSC311" s="49"/>
      <c r="HSD311" s="49"/>
      <c r="HSE311" s="49"/>
      <c r="HSF311" s="49"/>
      <c r="HSG311" s="49"/>
      <c r="HSH311" s="49"/>
      <c r="HSI311" s="49"/>
      <c r="HSJ311" s="49"/>
      <c r="HSK311" s="49"/>
      <c r="HSL311" s="49"/>
      <c r="HSO311" s="49"/>
      <c r="HSR311" s="49"/>
      <c r="HSU311" s="49"/>
      <c r="HSX311" s="49"/>
      <c r="HTA311" s="49"/>
      <c r="HTD311" s="49"/>
      <c r="HTM311" s="49"/>
      <c r="HTP311" s="49"/>
      <c r="HTS311" s="49"/>
      <c r="HTV311" s="49"/>
      <c r="HUE311" s="49"/>
      <c r="HUK311" s="49"/>
      <c r="HUN311" s="49"/>
      <c r="HUQ311" s="49"/>
      <c r="HUT311" s="49"/>
      <c r="HUZ311" s="49"/>
      <c r="HVC311" s="49"/>
      <c r="HVI311" s="49"/>
      <c r="HVK311" s="49"/>
      <c r="HVL311" s="49"/>
      <c r="HVN311" s="49"/>
      <c r="HWE311" s="49"/>
      <c r="HWJ311" s="49"/>
      <c r="HWP311" s="49"/>
      <c r="HWS311" s="49"/>
      <c r="HWV311" s="49"/>
      <c r="HXD311" s="49"/>
      <c r="HXZ311" s="49"/>
      <c r="HYA311" s="49"/>
      <c r="HYB311" s="49"/>
      <c r="HYC311" s="49"/>
      <c r="HYD311" s="49"/>
      <c r="HYE311" s="49"/>
      <c r="HYW311" s="49"/>
      <c r="HYX311" s="49"/>
      <c r="HZA311" s="49"/>
      <c r="HZD311" s="49"/>
      <c r="HZF311" s="49"/>
      <c r="HZH311" s="49"/>
      <c r="HZK311" s="49"/>
      <c r="HZN311" s="49"/>
      <c r="HZQ311" s="49"/>
      <c r="HZT311" s="49"/>
      <c r="HZW311" s="49"/>
      <c r="HZZ311" s="49"/>
      <c r="IAC311" s="49"/>
      <c r="IAF311" s="49"/>
      <c r="IAH311" s="49"/>
      <c r="IAU311" s="49"/>
      <c r="IAV311" s="49"/>
      <c r="IAW311" s="49"/>
      <c r="IAX311" s="49"/>
      <c r="IAY311" s="49"/>
      <c r="IAZ311" s="49"/>
      <c r="IBA311" s="49"/>
      <c r="IBB311" s="49"/>
      <c r="IBC311" s="49"/>
      <c r="IBD311" s="49"/>
      <c r="IBE311" s="49"/>
      <c r="IBF311" s="49"/>
      <c r="IBG311" s="49"/>
      <c r="IBH311" s="49"/>
      <c r="IBI311" s="49"/>
      <c r="IBJ311" s="49"/>
      <c r="IBK311" s="49"/>
      <c r="IBL311" s="49"/>
      <c r="IBM311" s="49"/>
      <c r="IBN311" s="49"/>
      <c r="IBO311" s="49"/>
      <c r="IBP311" s="49"/>
      <c r="IBQ311" s="49"/>
      <c r="IBR311" s="49"/>
      <c r="IBS311" s="49"/>
      <c r="IBT311" s="49"/>
      <c r="IBU311" s="49"/>
      <c r="IBV311" s="49"/>
      <c r="IBW311" s="49"/>
      <c r="IBX311" s="49"/>
      <c r="IBY311" s="49"/>
      <c r="IBZ311" s="49"/>
      <c r="ICA311" s="49"/>
      <c r="ICB311" s="49"/>
      <c r="ICC311" s="49"/>
      <c r="ICD311" s="49"/>
      <c r="ICE311" s="49"/>
      <c r="ICF311" s="49"/>
      <c r="ICG311" s="49"/>
      <c r="ICH311" s="49"/>
      <c r="ICK311" s="49"/>
      <c r="ICN311" s="49"/>
      <c r="ICQ311" s="49"/>
      <c r="ICT311" s="49"/>
      <c r="ICW311" s="49"/>
      <c r="ICZ311" s="49"/>
      <c r="IDI311" s="49"/>
      <c r="IDL311" s="49"/>
      <c r="IDO311" s="49"/>
      <c r="IDR311" s="49"/>
      <c r="IEA311" s="49"/>
      <c r="IEG311" s="49"/>
      <c r="IEJ311" s="49"/>
      <c r="IEM311" s="49"/>
      <c r="IEP311" s="49"/>
      <c r="IEV311" s="49"/>
      <c r="IEY311" s="49"/>
      <c r="IFE311" s="49"/>
      <c r="IFG311" s="49"/>
      <c r="IFH311" s="49"/>
      <c r="IFJ311" s="49"/>
      <c r="IGA311" s="49"/>
      <c r="IGF311" s="49"/>
      <c r="IGL311" s="49"/>
      <c r="IGO311" s="49"/>
      <c r="IGR311" s="49"/>
      <c r="IGZ311" s="49"/>
      <c r="IHV311" s="49"/>
      <c r="IHW311" s="49"/>
      <c r="IHX311" s="49"/>
      <c r="IHY311" s="49"/>
      <c r="IHZ311" s="49"/>
      <c r="IIA311" s="49"/>
      <c r="IIS311" s="49"/>
      <c r="IIT311" s="49"/>
      <c r="IIW311" s="49"/>
      <c r="IIZ311" s="49"/>
      <c r="IJB311" s="49"/>
      <c r="IJD311" s="49"/>
      <c r="IJG311" s="49"/>
      <c r="IJJ311" s="49"/>
      <c r="IJM311" s="49"/>
      <c r="IJP311" s="49"/>
      <c r="IJS311" s="49"/>
      <c r="IJV311" s="49"/>
      <c r="IJY311" s="49"/>
      <c r="IKB311" s="49"/>
      <c r="IKD311" s="49"/>
      <c r="IKQ311" s="49"/>
      <c r="IKR311" s="49"/>
      <c r="IKS311" s="49"/>
      <c r="IKT311" s="49"/>
      <c r="IKU311" s="49"/>
      <c r="IKV311" s="49"/>
      <c r="IKW311" s="49"/>
      <c r="IKX311" s="49"/>
      <c r="IKY311" s="49"/>
      <c r="IKZ311" s="49"/>
      <c r="ILA311" s="49"/>
      <c r="ILB311" s="49"/>
      <c r="ILC311" s="49"/>
      <c r="ILD311" s="49"/>
      <c r="ILE311" s="49"/>
      <c r="ILF311" s="49"/>
      <c r="ILG311" s="49"/>
      <c r="ILH311" s="49"/>
      <c r="ILI311" s="49"/>
      <c r="ILJ311" s="49"/>
      <c r="ILK311" s="49"/>
      <c r="ILL311" s="49"/>
      <c r="ILM311" s="49"/>
      <c r="ILN311" s="49"/>
      <c r="ILO311" s="49"/>
      <c r="ILP311" s="49"/>
      <c r="ILQ311" s="49"/>
      <c r="ILR311" s="49"/>
      <c r="ILS311" s="49"/>
      <c r="ILT311" s="49"/>
      <c r="ILU311" s="49"/>
      <c r="ILV311" s="49"/>
      <c r="ILW311" s="49"/>
      <c r="ILX311" s="49"/>
      <c r="ILY311" s="49"/>
      <c r="ILZ311" s="49"/>
      <c r="IMA311" s="49"/>
      <c r="IMB311" s="49"/>
      <c r="IMC311" s="49"/>
      <c r="IMD311" s="49"/>
      <c r="IMG311" s="49"/>
      <c r="IMJ311" s="49"/>
      <c r="IMM311" s="49"/>
      <c r="IMP311" s="49"/>
      <c r="IMS311" s="49"/>
      <c r="IMV311" s="49"/>
      <c r="INE311" s="49"/>
      <c r="INH311" s="49"/>
      <c r="INK311" s="49"/>
      <c r="INN311" s="49"/>
      <c r="INW311" s="49"/>
      <c r="IOC311" s="49"/>
      <c r="IOF311" s="49"/>
      <c r="IOI311" s="49"/>
      <c r="IOL311" s="49"/>
      <c r="IOR311" s="49"/>
      <c r="IOU311" s="49"/>
      <c r="IPA311" s="49"/>
      <c r="IPC311" s="49"/>
      <c r="IPD311" s="49"/>
      <c r="IPF311" s="49"/>
      <c r="IPW311" s="49"/>
      <c r="IQB311" s="49"/>
      <c r="IQH311" s="49"/>
      <c r="IQK311" s="49"/>
      <c r="IQN311" s="49"/>
      <c r="IQV311" s="49"/>
      <c r="IRR311" s="49"/>
      <c r="IRS311" s="49"/>
      <c r="IRT311" s="49"/>
      <c r="IRU311" s="49"/>
      <c r="IRV311" s="49"/>
      <c r="IRW311" s="49"/>
      <c r="ISO311" s="49"/>
      <c r="ISP311" s="49"/>
      <c r="ISS311" s="49"/>
      <c r="ISV311" s="49"/>
      <c r="ISX311" s="49"/>
      <c r="ISZ311" s="49"/>
      <c r="ITC311" s="49"/>
      <c r="ITF311" s="49"/>
      <c r="ITI311" s="49"/>
      <c r="ITL311" s="49"/>
      <c r="ITO311" s="49"/>
      <c r="ITR311" s="49"/>
      <c r="ITU311" s="49"/>
      <c r="ITX311" s="49"/>
      <c r="ITZ311" s="49"/>
      <c r="IUM311" s="49"/>
      <c r="IUN311" s="49"/>
      <c r="IUO311" s="49"/>
      <c r="IUP311" s="49"/>
      <c r="IUQ311" s="49"/>
      <c r="IUR311" s="49"/>
      <c r="IUS311" s="49"/>
      <c r="IUT311" s="49"/>
      <c r="IUU311" s="49"/>
      <c r="IUV311" s="49"/>
      <c r="IUW311" s="49"/>
      <c r="IUX311" s="49"/>
      <c r="IUY311" s="49"/>
      <c r="IUZ311" s="49"/>
      <c r="IVA311" s="49"/>
      <c r="IVB311" s="49"/>
      <c r="IVC311" s="49"/>
      <c r="IVD311" s="49"/>
      <c r="IVE311" s="49"/>
      <c r="IVF311" s="49"/>
      <c r="IVG311" s="49"/>
      <c r="IVH311" s="49"/>
      <c r="IVI311" s="49"/>
      <c r="IVJ311" s="49"/>
      <c r="IVK311" s="49"/>
      <c r="IVL311" s="49"/>
      <c r="IVM311" s="49"/>
      <c r="IVN311" s="49"/>
      <c r="IVO311" s="49"/>
      <c r="IVP311" s="49"/>
      <c r="IVQ311" s="49"/>
      <c r="IVR311" s="49"/>
      <c r="IVS311" s="49"/>
      <c r="IVT311" s="49"/>
      <c r="IVU311" s="49"/>
      <c r="IVV311" s="49"/>
      <c r="IVW311" s="49"/>
      <c r="IVX311" s="49"/>
      <c r="IVY311" s="49"/>
      <c r="IVZ311" s="49"/>
      <c r="IWC311" s="49"/>
      <c r="IWF311" s="49"/>
      <c r="IWI311" s="49"/>
      <c r="IWL311" s="49"/>
      <c r="IWO311" s="49"/>
      <c r="IWR311" s="49"/>
      <c r="IXA311" s="49"/>
      <c r="IXD311" s="49"/>
      <c r="IXG311" s="49"/>
      <c r="IXJ311" s="49"/>
      <c r="IXS311" s="49"/>
      <c r="IXY311" s="49"/>
      <c r="IYB311" s="49"/>
      <c r="IYE311" s="49"/>
      <c r="IYH311" s="49"/>
      <c r="IYN311" s="49"/>
      <c r="IYQ311" s="49"/>
      <c r="IYW311" s="49"/>
      <c r="IYY311" s="49"/>
      <c r="IYZ311" s="49"/>
      <c r="IZB311" s="49"/>
      <c r="IZS311" s="49"/>
      <c r="IZX311" s="49"/>
      <c r="JAD311" s="49"/>
      <c r="JAG311" s="49"/>
      <c r="JAJ311" s="49"/>
      <c r="JAR311" s="49"/>
      <c r="JBN311" s="49"/>
      <c r="JBO311" s="49"/>
      <c r="JBP311" s="49"/>
      <c r="JBQ311" s="49"/>
      <c r="JBR311" s="49"/>
      <c r="JBS311" s="49"/>
      <c r="JCK311" s="49"/>
      <c r="JCL311" s="49"/>
      <c r="JCO311" s="49"/>
      <c r="JCR311" s="49"/>
      <c r="JCT311" s="49"/>
      <c r="JCV311" s="49"/>
      <c r="JCY311" s="49"/>
      <c r="JDB311" s="49"/>
      <c r="JDE311" s="49"/>
      <c r="JDH311" s="49"/>
      <c r="JDK311" s="49"/>
      <c r="JDN311" s="49"/>
      <c r="JDQ311" s="49"/>
      <c r="JDT311" s="49"/>
      <c r="JDV311" s="49"/>
      <c r="JEI311" s="49"/>
      <c r="JEJ311" s="49"/>
      <c r="JEK311" s="49"/>
      <c r="JEL311" s="49"/>
      <c r="JEM311" s="49"/>
      <c r="JEN311" s="49"/>
      <c r="JEO311" s="49"/>
      <c r="JEP311" s="49"/>
      <c r="JEQ311" s="49"/>
      <c r="JER311" s="49"/>
      <c r="JES311" s="49"/>
      <c r="JET311" s="49"/>
      <c r="JEU311" s="49"/>
      <c r="JEV311" s="49"/>
      <c r="JEW311" s="49"/>
      <c r="JEX311" s="49"/>
      <c r="JEY311" s="49"/>
      <c r="JEZ311" s="49"/>
      <c r="JFA311" s="49"/>
      <c r="JFB311" s="49"/>
      <c r="JFC311" s="49"/>
      <c r="JFD311" s="49"/>
      <c r="JFE311" s="49"/>
      <c r="JFF311" s="49"/>
      <c r="JFG311" s="49"/>
      <c r="JFH311" s="49"/>
      <c r="JFI311" s="49"/>
      <c r="JFJ311" s="49"/>
      <c r="JFK311" s="49"/>
      <c r="JFL311" s="49"/>
      <c r="JFM311" s="49"/>
      <c r="JFN311" s="49"/>
      <c r="JFO311" s="49"/>
      <c r="JFP311" s="49"/>
      <c r="JFQ311" s="49"/>
      <c r="JFR311" s="49"/>
      <c r="JFS311" s="49"/>
      <c r="JFT311" s="49"/>
      <c r="JFU311" s="49"/>
      <c r="JFV311" s="49"/>
      <c r="JFY311" s="49"/>
      <c r="JGB311" s="49"/>
      <c r="JGE311" s="49"/>
      <c r="JGH311" s="49"/>
      <c r="JGK311" s="49"/>
      <c r="JGN311" s="49"/>
      <c r="JGW311" s="49"/>
      <c r="JGZ311" s="49"/>
      <c r="JHC311" s="49"/>
      <c r="JHF311" s="49"/>
      <c r="JHO311" s="49"/>
      <c r="JHU311" s="49"/>
      <c r="JHX311" s="49"/>
      <c r="JIA311" s="49"/>
      <c r="JID311" s="49"/>
      <c r="JIJ311" s="49"/>
      <c r="JIM311" s="49"/>
      <c r="JIS311" s="49"/>
      <c r="JIU311" s="49"/>
      <c r="JIV311" s="49"/>
      <c r="JIX311" s="49"/>
      <c r="JJO311" s="49"/>
      <c r="JJT311" s="49"/>
      <c r="JJZ311" s="49"/>
      <c r="JKC311" s="49"/>
      <c r="JKF311" s="49"/>
      <c r="JKN311" s="49"/>
      <c r="JLJ311" s="49"/>
      <c r="JLK311" s="49"/>
      <c r="JLL311" s="49"/>
      <c r="JLM311" s="49"/>
      <c r="JLN311" s="49"/>
      <c r="JLO311" s="49"/>
      <c r="JMG311" s="49"/>
      <c r="JMH311" s="49"/>
      <c r="JMK311" s="49"/>
      <c r="JMN311" s="49"/>
      <c r="JMP311" s="49"/>
      <c r="JMR311" s="49"/>
      <c r="JMU311" s="49"/>
      <c r="JMX311" s="49"/>
      <c r="JNA311" s="49"/>
      <c r="JND311" s="49"/>
      <c r="JNG311" s="49"/>
      <c r="JNJ311" s="49"/>
      <c r="JNM311" s="49"/>
      <c r="JNP311" s="49"/>
      <c r="JNR311" s="49"/>
      <c r="JOE311" s="49"/>
      <c r="JOF311" s="49"/>
      <c r="JOG311" s="49"/>
      <c r="JOH311" s="49"/>
      <c r="JOI311" s="49"/>
      <c r="JOJ311" s="49"/>
      <c r="JOK311" s="49"/>
      <c r="JOL311" s="49"/>
      <c r="JOM311" s="49"/>
      <c r="JON311" s="49"/>
      <c r="JOO311" s="49"/>
      <c r="JOP311" s="49"/>
      <c r="JOQ311" s="49"/>
      <c r="JOR311" s="49"/>
      <c r="JOS311" s="49"/>
      <c r="JOT311" s="49"/>
      <c r="JOU311" s="49"/>
      <c r="JOV311" s="49"/>
      <c r="JOW311" s="49"/>
      <c r="JOX311" s="49"/>
      <c r="JOY311" s="49"/>
      <c r="JOZ311" s="49"/>
      <c r="JPA311" s="49"/>
      <c r="JPB311" s="49"/>
      <c r="JPC311" s="49"/>
      <c r="JPD311" s="49"/>
      <c r="JPE311" s="49"/>
      <c r="JPF311" s="49"/>
      <c r="JPG311" s="49"/>
      <c r="JPH311" s="49"/>
      <c r="JPI311" s="49"/>
      <c r="JPJ311" s="49"/>
      <c r="JPK311" s="49"/>
      <c r="JPL311" s="49"/>
      <c r="JPM311" s="49"/>
      <c r="JPN311" s="49"/>
      <c r="JPO311" s="49"/>
      <c r="JPP311" s="49"/>
      <c r="JPQ311" s="49"/>
      <c r="JPR311" s="49"/>
      <c r="JPU311" s="49"/>
      <c r="JPX311" s="49"/>
      <c r="JQA311" s="49"/>
      <c r="JQD311" s="49"/>
      <c r="JQG311" s="49"/>
      <c r="JQJ311" s="49"/>
      <c r="JQS311" s="49"/>
      <c r="JQV311" s="49"/>
      <c r="JQY311" s="49"/>
      <c r="JRB311" s="49"/>
      <c r="JRK311" s="49"/>
      <c r="JRQ311" s="49"/>
      <c r="JRT311" s="49"/>
      <c r="JRW311" s="49"/>
      <c r="JRZ311" s="49"/>
      <c r="JSF311" s="49"/>
      <c r="JSI311" s="49"/>
      <c r="JSO311" s="49"/>
      <c r="JSQ311" s="49"/>
      <c r="JSR311" s="49"/>
      <c r="JST311" s="49"/>
      <c r="JTK311" s="49"/>
      <c r="JTP311" s="49"/>
      <c r="JTV311" s="49"/>
      <c r="JTY311" s="49"/>
      <c r="JUB311" s="49"/>
      <c r="JUJ311" s="49"/>
      <c r="JVF311" s="49"/>
      <c r="JVG311" s="49"/>
      <c r="JVH311" s="49"/>
      <c r="JVI311" s="49"/>
      <c r="JVJ311" s="49"/>
      <c r="JVK311" s="49"/>
      <c r="JWC311" s="49"/>
      <c r="JWD311" s="49"/>
      <c r="JWG311" s="49"/>
      <c r="JWJ311" s="49"/>
      <c r="JWL311" s="49"/>
      <c r="JWN311" s="49"/>
      <c r="JWQ311" s="49"/>
      <c r="JWT311" s="49"/>
      <c r="JWW311" s="49"/>
      <c r="JWZ311" s="49"/>
      <c r="JXC311" s="49"/>
      <c r="JXF311" s="49"/>
      <c r="JXI311" s="49"/>
      <c r="JXL311" s="49"/>
      <c r="JXN311" s="49"/>
      <c r="JYA311" s="49"/>
      <c r="JYB311" s="49"/>
      <c r="JYC311" s="49"/>
      <c r="JYD311" s="49"/>
      <c r="JYE311" s="49"/>
      <c r="JYF311" s="49"/>
      <c r="JYG311" s="49"/>
      <c r="JYH311" s="49"/>
      <c r="JYI311" s="49"/>
      <c r="JYJ311" s="49"/>
      <c r="JYK311" s="49"/>
      <c r="JYL311" s="49"/>
      <c r="JYM311" s="49"/>
      <c r="JYN311" s="49"/>
      <c r="JYO311" s="49"/>
      <c r="JYP311" s="49"/>
      <c r="JYQ311" s="49"/>
      <c r="JYR311" s="49"/>
      <c r="JYS311" s="49"/>
      <c r="JYT311" s="49"/>
      <c r="JYU311" s="49"/>
      <c r="JYV311" s="49"/>
      <c r="JYW311" s="49"/>
      <c r="JYX311" s="49"/>
      <c r="JYY311" s="49"/>
      <c r="JYZ311" s="49"/>
      <c r="JZA311" s="49"/>
      <c r="JZB311" s="49"/>
      <c r="JZC311" s="49"/>
      <c r="JZD311" s="49"/>
      <c r="JZE311" s="49"/>
      <c r="JZF311" s="49"/>
      <c r="JZG311" s="49"/>
      <c r="JZH311" s="49"/>
      <c r="JZI311" s="49"/>
      <c r="JZJ311" s="49"/>
      <c r="JZK311" s="49"/>
      <c r="JZL311" s="49"/>
      <c r="JZM311" s="49"/>
      <c r="JZN311" s="49"/>
      <c r="JZQ311" s="49"/>
      <c r="JZT311" s="49"/>
      <c r="JZW311" s="49"/>
      <c r="JZZ311" s="49"/>
      <c r="KAC311" s="49"/>
      <c r="KAF311" s="49"/>
      <c r="KAO311" s="49"/>
      <c r="KAR311" s="49"/>
      <c r="KAU311" s="49"/>
      <c r="KAX311" s="49"/>
      <c r="KBG311" s="49"/>
      <c r="KBM311" s="49"/>
      <c r="KBP311" s="49"/>
      <c r="KBS311" s="49"/>
      <c r="KBV311" s="49"/>
      <c r="KCB311" s="49"/>
      <c r="KCE311" s="49"/>
      <c r="KCK311" s="49"/>
      <c r="KCM311" s="49"/>
      <c r="KCN311" s="49"/>
      <c r="KCP311" s="49"/>
      <c r="KDG311" s="49"/>
      <c r="KDL311" s="49"/>
      <c r="KDR311" s="49"/>
      <c r="KDU311" s="49"/>
      <c r="KDX311" s="49"/>
      <c r="KEF311" s="49"/>
      <c r="KFB311" s="49"/>
      <c r="KFC311" s="49"/>
      <c r="KFD311" s="49"/>
      <c r="KFE311" s="49"/>
      <c r="KFF311" s="49"/>
      <c r="KFG311" s="49"/>
      <c r="KFY311" s="49"/>
      <c r="KFZ311" s="49"/>
      <c r="KGC311" s="49"/>
      <c r="KGF311" s="49"/>
      <c r="KGH311" s="49"/>
      <c r="KGJ311" s="49"/>
      <c r="KGM311" s="49"/>
      <c r="KGP311" s="49"/>
      <c r="KGS311" s="49"/>
      <c r="KGV311" s="49"/>
      <c r="KGY311" s="49"/>
      <c r="KHB311" s="49"/>
      <c r="KHE311" s="49"/>
      <c r="KHH311" s="49"/>
      <c r="KHJ311" s="49"/>
      <c r="KHW311" s="49"/>
      <c r="KHX311" s="49"/>
      <c r="KHY311" s="49"/>
      <c r="KHZ311" s="49"/>
      <c r="KIA311" s="49"/>
      <c r="KIB311" s="49"/>
      <c r="KIC311" s="49"/>
      <c r="KID311" s="49"/>
      <c r="KIE311" s="49"/>
      <c r="KIF311" s="49"/>
      <c r="KIG311" s="49"/>
      <c r="KIH311" s="49"/>
      <c r="KII311" s="49"/>
      <c r="KIJ311" s="49"/>
      <c r="KIK311" s="49"/>
      <c r="KIL311" s="49"/>
      <c r="KIM311" s="49"/>
      <c r="KIN311" s="49"/>
      <c r="KIO311" s="49"/>
      <c r="KIP311" s="49"/>
      <c r="KIQ311" s="49"/>
      <c r="KIR311" s="49"/>
      <c r="KIS311" s="49"/>
      <c r="KIT311" s="49"/>
      <c r="KIU311" s="49"/>
      <c r="KIV311" s="49"/>
      <c r="KIW311" s="49"/>
      <c r="KIX311" s="49"/>
      <c r="KIY311" s="49"/>
      <c r="KIZ311" s="49"/>
      <c r="KJA311" s="49"/>
      <c r="KJB311" s="49"/>
      <c r="KJC311" s="49"/>
      <c r="KJD311" s="49"/>
      <c r="KJE311" s="49"/>
      <c r="KJF311" s="49"/>
      <c r="KJG311" s="49"/>
      <c r="KJH311" s="49"/>
      <c r="KJI311" s="49"/>
      <c r="KJJ311" s="49"/>
      <c r="KJM311" s="49"/>
      <c r="KJP311" s="49"/>
      <c r="KJS311" s="49"/>
      <c r="KJV311" s="49"/>
      <c r="KJY311" s="49"/>
      <c r="KKB311" s="49"/>
      <c r="KKK311" s="49"/>
      <c r="KKN311" s="49"/>
      <c r="KKQ311" s="49"/>
      <c r="KKT311" s="49"/>
      <c r="KLC311" s="49"/>
      <c r="KLI311" s="49"/>
      <c r="KLL311" s="49"/>
      <c r="KLO311" s="49"/>
      <c r="KLR311" s="49"/>
      <c r="KLX311" s="49"/>
      <c r="KMA311" s="49"/>
      <c r="KMG311" s="49"/>
      <c r="KMI311" s="49"/>
      <c r="KMJ311" s="49"/>
      <c r="KML311" s="49"/>
      <c r="KNC311" s="49"/>
      <c r="KNH311" s="49"/>
      <c r="KNN311" s="49"/>
      <c r="KNQ311" s="49"/>
      <c r="KNT311" s="49"/>
      <c r="KOB311" s="49"/>
      <c r="KOX311" s="49"/>
      <c r="KOY311" s="49"/>
      <c r="KOZ311" s="49"/>
      <c r="KPA311" s="49"/>
      <c r="KPB311" s="49"/>
      <c r="KPC311" s="49"/>
      <c r="KPU311" s="49"/>
      <c r="KPV311" s="49"/>
      <c r="KPY311" s="49"/>
      <c r="KQB311" s="49"/>
      <c r="KQD311" s="49"/>
      <c r="KQF311" s="49"/>
      <c r="KQI311" s="49"/>
      <c r="KQL311" s="49"/>
      <c r="KQO311" s="49"/>
      <c r="KQR311" s="49"/>
      <c r="KQU311" s="49"/>
      <c r="KQX311" s="49"/>
      <c r="KRA311" s="49"/>
      <c r="KRD311" s="49"/>
      <c r="KRF311" s="49"/>
      <c r="KRS311" s="49"/>
      <c r="KRT311" s="49"/>
      <c r="KRU311" s="49"/>
      <c r="KRV311" s="49"/>
      <c r="KRW311" s="49"/>
      <c r="KRX311" s="49"/>
      <c r="KRY311" s="49"/>
      <c r="KRZ311" s="49"/>
      <c r="KSA311" s="49"/>
      <c r="KSB311" s="49"/>
      <c r="KSC311" s="49"/>
      <c r="KSD311" s="49"/>
      <c r="KSE311" s="49"/>
      <c r="KSF311" s="49"/>
      <c r="KSG311" s="49"/>
      <c r="KSH311" s="49"/>
      <c r="KSI311" s="49"/>
      <c r="KSJ311" s="49"/>
      <c r="KSK311" s="49"/>
      <c r="KSL311" s="49"/>
      <c r="KSM311" s="49"/>
      <c r="KSN311" s="49"/>
      <c r="KSO311" s="49"/>
      <c r="KSP311" s="49"/>
      <c r="KSQ311" s="49"/>
      <c r="KSR311" s="49"/>
      <c r="KSS311" s="49"/>
      <c r="KST311" s="49"/>
      <c r="KSU311" s="49"/>
      <c r="KSV311" s="49"/>
      <c r="KSW311" s="49"/>
      <c r="KSX311" s="49"/>
      <c r="KSY311" s="49"/>
      <c r="KSZ311" s="49"/>
      <c r="KTA311" s="49"/>
      <c r="KTB311" s="49"/>
      <c r="KTC311" s="49"/>
      <c r="KTD311" s="49"/>
      <c r="KTE311" s="49"/>
      <c r="KTF311" s="49"/>
      <c r="KTI311" s="49"/>
      <c r="KTL311" s="49"/>
      <c r="KTO311" s="49"/>
      <c r="KTR311" s="49"/>
      <c r="KTU311" s="49"/>
      <c r="KTX311" s="49"/>
      <c r="KUG311" s="49"/>
      <c r="KUJ311" s="49"/>
      <c r="KUM311" s="49"/>
      <c r="KUP311" s="49"/>
      <c r="KUY311" s="49"/>
      <c r="KVE311" s="49"/>
      <c r="KVH311" s="49"/>
      <c r="KVK311" s="49"/>
      <c r="KVN311" s="49"/>
      <c r="KVT311" s="49"/>
      <c r="KVW311" s="49"/>
      <c r="KWC311" s="49"/>
      <c r="KWE311" s="49"/>
      <c r="KWF311" s="49"/>
      <c r="KWH311" s="49"/>
      <c r="KWY311" s="49"/>
      <c r="KXD311" s="49"/>
      <c r="KXJ311" s="49"/>
      <c r="KXM311" s="49"/>
      <c r="KXP311" s="49"/>
      <c r="KXX311" s="49"/>
      <c r="KYT311" s="49"/>
      <c r="KYU311" s="49"/>
      <c r="KYV311" s="49"/>
      <c r="KYW311" s="49"/>
      <c r="KYX311" s="49"/>
      <c r="KYY311" s="49"/>
      <c r="KZQ311" s="49"/>
      <c r="KZR311" s="49"/>
      <c r="KZU311" s="49"/>
      <c r="KZX311" s="49"/>
      <c r="KZZ311" s="49"/>
      <c r="LAB311" s="49"/>
      <c r="LAE311" s="49"/>
      <c r="LAH311" s="49"/>
      <c r="LAK311" s="49"/>
      <c r="LAN311" s="49"/>
      <c r="LAQ311" s="49"/>
      <c r="LAT311" s="49"/>
      <c r="LAW311" s="49"/>
      <c r="LAZ311" s="49"/>
      <c r="LBB311" s="49"/>
      <c r="LBO311" s="49"/>
      <c r="LBP311" s="49"/>
      <c r="LBQ311" s="49"/>
      <c r="LBR311" s="49"/>
      <c r="LBS311" s="49"/>
      <c r="LBT311" s="49"/>
      <c r="LBU311" s="49"/>
      <c r="LBV311" s="49"/>
      <c r="LBW311" s="49"/>
      <c r="LBX311" s="49"/>
      <c r="LBY311" s="49"/>
      <c r="LBZ311" s="49"/>
      <c r="LCA311" s="49"/>
      <c r="LCB311" s="49"/>
      <c r="LCC311" s="49"/>
      <c r="LCD311" s="49"/>
      <c r="LCE311" s="49"/>
      <c r="LCF311" s="49"/>
      <c r="LCG311" s="49"/>
      <c r="LCH311" s="49"/>
      <c r="LCI311" s="49"/>
      <c r="LCJ311" s="49"/>
      <c r="LCK311" s="49"/>
      <c r="LCL311" s="49"/>
      <c r="LCM311" s="49"/>
      <c r="LCN311" s="49"/>
      <c r="LCO311" s="49"/>
      <c r="LCP311" s="49"/>
      <c r="LCQ311" s="49"/>
      <c r="LCR311" s="49"/>
      <c r="LCS311" s="49"/>
      <c r="LCT311" s="49"/>
      <c r="LCU311" s="49"/>
      <c r="LCV311" s="49"/>
      <c r="LCW311" s="49"/>
      <c r="LCX311" s="49"/>
      <c r="LCY311" s="49"/>
      <c r="LCZ311" s="49"/>
      <c r="LDA311" s="49"/>
      <c r="LDB311" s="49"/>
      <c r="LDE311" s="49"/>
      <c r="LDH311" s="49"/>
      <c r="LDK311" s="49"/>
      <c r="LDN311" s="49"/>
      <c r="LDQ311" s="49"/>
      <c r="LDT311" s="49"/>
      <c r="LEC311" s="49"/>
      <c r="LEF311" s="49"/>
      <c r="LEI311" s="49"/>
      <c r="LEL311" s="49"/>
      <c r="LEU311" s="49"/>
      <c r="LFA311" s="49"/>
      <c r="LFD311" s="49"/>
      <c r="LFG311" s="49"/>
      <c r="LFJ311" s="49"/>
      <c r="LFP311" s="49"/>
      <c r="LFS311" s="49"/>
      <c r="LFY311" s="49"/>
      <c r="LGA311" s="49"/>
      <c r="LGB311" s="49"/>
      <c r="LGD311" s="49"/>
      <c r="LGU311" s="49"/>
      <c r="LGZ311" s="49"/>
      <c r="LHF311" s="49"/>
      <c r="LHI311" s="49"/>
      <c r="LHL311" s="49"/>
      <c r="LHT311" s="49"/>
      <c r="LIP311" s="49"/>
      <c r="LIQ311" s="49"/>
      <c r="LIR311" s="49"/>
      <c r="LIS311" s="49"/>
      <c r="LIT311" s="49"/>
      <c r="LIU311" s="49"/>
      <c r="LJM311" s="49"/>
      <c r="LJN311" s="49"/>
      <c r="LJQ311" s="49"/>
      <c r="LJT311" s="49"/>
      <c r="LJV311" s="49"/>
      <c r="LJX311" s="49"/>
      <c r="LKA311" s="49"/>
      <c r="LKD311" s="49"/>
      <c r="LKG311" s="49"/>
      <c r="LKJ311" s="49"/>
      <c r="LKM311" s="49"/>
      <c r="LKP311" s="49"/>
      <c r="LKS311" s="49"/>
      <c r="LKV311" s="49"/>
      <c r="LKX311" s="49"/>
      <c r="LLK311" s="49"/>
      <c r="LLL311" s="49"/>
      <c r="LLM311" s="49"/>
      <c r="LLN311" s="49"/>
      <c r="LLO311" s="49"/>
      <c r="LLP311" s="49"/>
      <c r="LLQ311" s="49"/>
      <c r="LLR311" s="49"/>
      <c r="LLS311" s="49"/>
      <c r="LLT311" s="49"/>
      <c r="LLU311" s="49"/>
      <c r="LLV311" s="49"/>
      <c r="LLW311" s="49"/>
      <c r="LLX311" s="49"/>
      <c r="LLY311" s="49"/>
      <c r="LLZ311" s="49"/>
      <c r="LMA311" s="49"/>
      <c r="LMB311" s="49"/>
      <c r="LMC311" s="49"/>
      <c r="LMD311" s="49"/>
      <c r="LME311" s="49"/>
      <c r="LMF311" s="49"/>
      <c r="LMG311" s="49"/>
      <c r="LMH311" s="49"/>
      <c r="LMI311" s="49"/>
      <c r="LMJ311" s="49"/>
      <c r="LMK311" s="49"/>
      <c r="LML311" s="49"/>
      <c r="LMM311" s="49"/>
      <c r="LMN311" s="49"/>
      <c r="LMO311" s="49"/>
      <c r="LMP311" s="49"/>
      <c r="LMQ311" s="49"/>
      <c r="LMR311" s="49"/>
      <c r="LMS311" s="49"/>
      <c r="LMT311" s="49"/>
      <c r="LMU311" s="49"/>
      <c r="LMV311" s="49"/>
      <c r="LMW311" s="49"/>
      <c r="LMX311" s="49"/>
      <c r="LNA311" s="49"/>
      <c r="LND311" s="49"/>
      <c r="LNG311" s="49"/>
      <c r="LNJ311" s="49"/>
      <c r="LNM311" s="49"/>
      <c r="LNP311" s="49"/>
      <c r="LNY311" s="49"/>
      <c r="LOB311" s="49"/>
      <c r="LOE311" s="49"/>
      <c r="LOH311" s="49"/>
      <c r="LOQ311" s="49"/>
      <c r="LOW311" s="49"/>
      <c r="LOZ311" s="49"/>
      <c r="LPC311" s="49"/>
      <c r="LPF311" s="49"/>
      <c r="LPL311" s="49"/>
      <c r="LPO311" s="49"/>
      <c r="LPU311" s="49"/>
      <c r="LPW311" s="49"/>
      <c r="LPX311" s="49"/>
      <c r="LPZ311" s="49"/>
      <c r="LQQ311" s="49"/>
      <c r="LQV311" s="49"/>
      <c r="LRB311" s="49"/>
      <c r="LRE311" s="49"/>
      <c r="LRH311" s="49"/>
      <c r="LRP311" s="49"/>
      <c r="LSL311" s="49"/>
      <c r="LSM311" s="49"/>
      <c r="LSN311" s="49"/>
      <c r="LSO311" s="49"/>
      <c r="LSP311" s="49"/>
      <c r="LSQ311" s="49"/>
      <c r="LTI311" s="49"/>
      <c r="LTJ311" s="49"/>
      <c r="LTM311" s="49"/>
      <c r="LTP311" s="49"/>
      <c r="LTR311" s="49"/>
      <c r="LTT311" s="49"/>
      <c r="LTW311" s="49"/>
      <c r="LTZ311" s="49"/>
      <c r="LUC311" s="49"/>
      <c r="LUF311" s="49"/>
      <c r="LUI311" s="49"/>
      <c r="LUL311" s="49"/>
      <c r="LUO311" s="49"/>
      <c r="LUR311" s="49"/>
      <c r="LUT311" s="49"/>
      <c r="LVG311" s="49"/>
      <c r="LVH311" s="49"/>
      <c r="LVI311" s="49"/>
      <c r="LVJ311" s="49"/>
      <c r="LVK311" s="49"/>
      <c r="LVL311" s="49"/>
      <c r="LVM311" s="49"/>
      <c r="LVN311" s="49"/>
      <c r="LVO311" s="49"/>
      <c r="LVP311" s="49"/>
      <c r="LVQ311" s="49"/>
      <c r="LVR311" s="49"/>
      <c r="LVS311" s="49"/>
      <c r="LVT311" s="49"/>
      <c r="LVU311" s="49"/>
      <c r="LVV311" s="49"/>
      <c r="LVW311" s="49"/>
      <c r="LVX311" s="49"/>
      <c r="LVY311" s="49"/>
      <c r="LVZ311" s="49"/>
      <c r="LWA311" s="49"/>
      <c r="LWB311" s="49"/>
      <c r="LWC311" s="49"/>
      <c r="LWD311" s="49"/>
      <c r="LWE311" s="49"/>
      <c r="LWF311" s="49"/>
      <c r="LWG311" s="49"/>
      <c r="LWH311" s="49"/>
      <c r="LWI311" s="49"/>
      <c r="LWJ311" s="49"/>
      <c r="LWK311" s="49"/>
      <c r="LWL311" s="49"/>
      <c r="LWM311" s="49"/>
      <c r="LWN311" s="49"/>
      <c r="LWO311" s="49"/>
      <c r="LWP311" s="49"/>
      <c r="LWQ311" s="49"/>
      <c r="LWR311" s="49"/>
      <c r="LWS311" s="49"/>
      <c r="LWT311" s="49"/>
      <c r="LWW311" s="49"/>
      <c r="LWZ311" s="49"/>
      <c r="LXC311" s="49"/>
      <c r="LXF311" s="49"/>
      <c r="LXI311" s="49"/>
      <c r="LXL311" s="49"/>
      <c r="LXU311" s="49"/>
      <c r="LXX311" s="49"/>
      <c r="LYA311" s="49"/>
      <c r="LYD311" s="49"/>
      <c r="LYM311" s="49"/>
      <c r="LYS311" s="49"/>
      <c r="LYV311" s="49"/>
      <c r="LYY311" s="49"/>
      <c r="LZB311" s="49"/>
      <c r="LZH311" s="49"/>
      <c r="LZK311" s="49"/>
      <c r="LZQ311" s="49"/>
      <c r="LZS311" s="49"/>
      <c r="LZT311" s="49"/>
      <c r="LZV311" s="49"/>
      <c r="MAM311" s="49"/>
      <c r="MAR311" s="49"/>
      <c r="MAX311" s="49"/>
      <c r="MBA311" s="49"/>
      <c r="MBD311" s="49"/>
      <c r="MBL311" s="49"/>
      <c r="MCH311" s="49"/>
      <c r="MCI311" s="49"/>
      <c r="MCJ311" s="49"/>
      <c r="MCK311" s="49"/>
      <c r="MCL311" s="49"/>
      <c r="MCM311" s="49"/>
      <c r="MDE311" s="49"/>
      <c r="MDF311" s="49"/>
      <c r="MDI311" s="49"/>
      <c r="MDL311" s="49"/>
      <c r="MDN311" s="49"/>
      <c r="MDP311" s="49"/>
      <c r="MDS311" s="49"/>
      <c r="MDV311" s="49"/>
      <c r="MDY311" s="49"/>
      <c r="MEB311" s="49"/>
      <c r="MEE311" s="49"/>
      <c r="MEH311" s="49"/>
      <c r="MEK311" s="49"/>
      <c r="MEN311" s="49"/>
      <c r="MEP311" s="49"/>
      <c r="MFC311" s="49"/>
      <c r="MFD311" s="49"/>
      <c r="MFE311" s="49"/>
      <c r="MFF311" s="49"/>
      <c r="MFG311" s="49"/>
      <c r="MFH311" s="49"/>
      <c r="MFI311" s="49"/>
      <c r="MFJ311" s="49"/>
      <c r="MFK311" s="49"/>
      <c r="MFL311" s="49"/>
      <c r="MFM311" s="49"/>
      <c r="MFN311" s="49"/>
      <c r="MFO311" s="49"/>
      <c r="MFP311" s="49"/>
      <c r="MFQ311" s="49"/>
      <c r="MFR311" s="49"/>
      <c r="MFS311" s="49"/>
      <c r="MFT311" s="49"/>
      <c r="MFU311" s="49"/>
      <c r="MFV311" s="49"/>
      <c r="MFW311" s="49"/>
      <c r="MFX311" s="49"/>
      <c r="MFY311" s="49"/>
      <c r="MFZ311" s="49"/>
      <c r="MGA311" s="49"/>
      <c r="MGB311" s="49"/>
      <c r="MGC311" s="49"/>
      <c r="MGD311" s="49"/>
      <c r="MGE311" s="49"/>
      <c r="MGF311" s="49"/>
      <c r="MGG311" s="49"/>
      <c r="MGH311" s="49"/>
      <c r="MGI311" s="49"/>
      <c r="MGJ311" s="49"/>
      <c r="MGK311" s="49"/>
      <c r="MGL311" s="49"/>
      <c r="MGM311" s="49"/>
      <c r="MGN311" s="49"/>
      <c r="MGO311" s="49"/>
      <c r="MGP311" s="49"/>
      <c r="MGS311" s="49"/>
      <c r="MGV311" s="49"/>
      <c r="MGY311" s="49"/>
      <c r="MHB311" s="49"/>
      <c r="MHE311" s="49"/>
      <c r="MHH311" s="49"/>
      <c r="MHQ311" s="49"/>
      <c r="MHT311" s="49"/>
      <c r="MHW311" s="49"/>
      <c r="MHZ311" s="49"/>
      <c r="MII311" s="49"/>
      <c r="MIO311" s="49"/>
      <c r="MIR311" s="49"/>
      <c r="MIU311" s="49"/>
      <c r="MIX311" s="49"/>
      <c r="MJD311" s="49"/>
      <c r="MJG311" s="49"/>
      <c r="MJM311" s="49"/>
      <c r="MJO311" s="49"/>
      <c r="MJP311" s="49"/>
      <c r="MJR311" s="49"/>
      <c r="MKI311" s="49"/>
      <c r="MKN311" s="49"/>
      <c r="MKT311" s="49"/>
      <c r="MKW311" s="49"/>
      <c r="MKZ311" s="49"/>
      <c r="MLH311" s="49"/>
      <c r="MMD311" s="49"/>
      <c r="MME311" s="49"/>
      <c r="MMF311" s="49"/>
      <c r="MMG311" s="49"/>
      <c r="MMH311" s="49"/>
      <c r="MMI311" s="49"/>
      <c r="MNA311" s="49"/>
      <c r="MNB311" s="49"/>
      <c r="MNE311" s="49"/>
      <c r="MNH311" s="49"/>
      <c r="MNJ311" s="49"/>
      <c r="MNL311" s="49"/>
      <c r="MNO311" s="49"/>
      <c r="MNR311" s="49"/>
      <c r="MNU311" s="49"/>
      <c r="MNX311" s="49"/>
      <c r="MOA311" s="49"/>
      <c r="MOD311" s="49"/>
      <c r="MOG311" s="49"/>
      <c r="MOJ311" s="49"/>
      <c r="MOL311" s="49"/>
      <c r="MOY311" s="49"/>
      <c r="MOZ311" s="49"/>
      <c r="MPA311" s="49"/>
      <c r="MPB311" s="49"/>
      <c r="MPC311" s="49"/>
      <c r="MPD311" s="49"/>
      <c r="MPE311" s="49"/>
      <c r="MPF311" s="49"/>
      <c r="MPG311" s="49"/>
      <c r="MPH311" s="49"/>
      <c r="MPI311" s="49"/>
      <c r="MPJ311" s="49"/>
      <c r="MPK311" s="49"/>
      <c r="MPL311" s="49"/>
      <c r="MPM311" s="49"/>
      <c r="MPN311" s="49"/>
      <c r="MPO311" s="49"/>
      <c r="MPP311" s="49"/>
      <c r="MPQ311" s="49"/>
      <c r="MPR311" s="49"/>
      <c r="MPS311" s="49"/>
      <c r="MPT311" s="49"/>
      <c r="MPU311" s="49"/>
      <c r="MPV311" s="49"/>
      <c r="MPW311" s="49"/>
      <c r="MPX311" s="49"/>
      <c r="MPY311" s="49"/>
      <c r="MPZ311" s="49"/>
      <c r="MQA311" s="49"/>
      <c r="MQB311" s="49"/>
      <c r="MQC311" s="49"/>
      <c r="MQD311" s="49"/>
      <c r="MQE311" s="49"/>
      <c r="MQF311" s="49"/>
      <c r="MQG311" s="49"/>
      <c r="MQH311" s="49"/>
      <c r="MQI311" s="49"/>
      <c r="MQJ311" s="49"/>
      <c r="MQK311" s="49"/>
      <c r="MQL311" s="49"/>
      <c r="MQO311" s="49"/>
      <c r="MQR311" s="49"/>
      <c r="MQU311" s="49"/>
      <c r="MQX311" s="49"/>
      <c r="MRA311" s="49"/>
      <c r="MRD311" s="49"/>
      <c r="MRM311" s="49"/>
      <c r="MRP311" s="49"/>
      <c r="MRS311" s="49"/>
      <c r="MRV311" s="49"/>
      <c r="MSE311" s="49"/>
      <c r="MSK311" s="49"/>
      <c r="MSN311" s="49"/>
      <c r="MSQ311" s="49"/>
      <c r="MST311" s="49"/>
      <c r="MSZ311" s="49"/>
      <c r="MTC311" s="49"/>
      <c r="MTI311" s="49"/>
      <c r="MTK311" s="49"/>
      <c r="MTL311" s="49"/>
      <c r="MTN311" s="49"/>
      <c r="MUE311" s="49"/>
      <c r="MUJ311" s="49"/>
      <c r="MUP311" s="49"/>
      <c r="MUS311" s="49"/>
      <c r="MUV311" s="49"/>
      <c r="MVD311" s="49"/>
      <c r="MVZ311" s="49"/>
      <c r="MWA311" s="49"/>
      <c r="MWB311" s="49"/>
      <c r="MWC311" s="49"/>
      <c r="MWD311" s="49"/>
      <c r="MWE311" s="49"/>
      <c r="MWW311" s="49"/>
      <c r="MWX311" s="49"/>
      <c r="MXA311" s="49"/>
      <c r="MXD311" s="49"/>
      <c r="MXF311" s="49"/>
      <c r="MXH311" s="49"/>
      <c r="MXK311" s="49"/>
      <c r="MXN311" s="49"/>
      <c r="MXQ311" s="49"/>
      <c r="MXT311" s="49"/>
      <c r="MXW311" s="49"/>
      <c r="MXZ311" s="49"/>
      <c r="MYC311" s="49"/>
      <c r="MYF311" s="49"/>
      <c r="MYH311" s="49"/>
      <c r="MYU311" s="49"/>
      <c r="MYV311" s="49"/>
      <c r="MYW311" s="49"/>
      <c r="MYX311" s="49"/>
      <c r="MYY311" s="49"/>
      <c r="MYZ311" s="49"/>
      <c r="MZA311" s="49"/>
      <c r="MZB311" s="49"/>
      <c r="MZC311" s="49"/>
      <c r="MZD311" s="49"/>
      <c r="MZE311" s="49"/>
      <c r="MZF311" s="49"/>
      <c r="MZG311" s="49"/>
      <c r="MZH311" s="49"/>
      <c r="MZI311" s="49"/>
      <c r="MZJ311" s="49"/>
      <c r="MZK311" s="49"/>
      <c r="MZL311" s="49"/>
      <c r="MZM311" s="49"/>
      <c r="MZN311" s="49"/>
      <c r="MZO311" s="49"/>
      <c r="MZP311" s="49"/>
      <c r="MZQ311" s="49"/>
      <c r="MZR311" s="49"/>
      <c r="MZS311" s="49"/>
      <c r="MZT311" s="49"/>
      <c r="MZU311" s="49"/>
      <c r="MZV311" s="49"/>
      <c r="MZW311" s="49"/>
      <c r="MZX311" s="49"/>
      <c r="MZY311" s="49"/>
      <c r="MZZ311" s="49"/>
      <c r="NAA311" s="49"/>
      <c r="NAB311" s="49"/>
      <c r="NAC311" s="49"/>
      <c r="NAD311" s="49"/>
      <c r="NAE311" s="49"/>
      <c r="NAF311" s="49"/>
      <c r="NAG311" s="49"/>
      <c r="NAH311" s="49"/>
      <c r="NAK311" s="49"/>
      <c r="NAN311" s="49"/>
      <c r="NAQ311" s="49"/>
      <c r="NAT311" s="49"/>
      <c r="NAW311" s="49"/>
      <c r="NAZ311" s="49"/>
      <c r="NBI311" s="49"/>
      <c r="NBL311" s="49"/>
      <c r="NBO311" s="49"/>
      <c r="NBR311" s="49"/>
      <c r="NCA311" s="49"/>
      <c r="NCG311" s="49"/>
      <c r="NCJ311" s="49"/>
      <c r="NCM311" s="49"/>
      <c r="NCP311" s="49"/>
      <c r="NCV311" s="49"/>
      <c r="NCY311" s="49"/>
      <c r="NDE311" s="49"/>
      <c r="NDG311" s="49"/>
      <c r="NDH311" s="49"/>
      <c r="NDJ311" s="49"/>
      <c r="NEA311" s="49"/>
      <c r="NEF311" s="49"/>
      <c r="NEL311" s="49"/>
      <c r="NEO311" s="49"/>
      <c r="NER311" s="49"/>
      <c r="NEZ311" s="49"/>
      <c r="NFV311" s="49"/>
      <c r="NFW311" s="49"/>
      <c r="NFX311" s="49"/>
      <c r="NFY311" s="49"/>
      <c r="NFZ311" s="49"/>
      <c r="NGA311" s="49"/>
      <c r="NGS311" s="49"/>
      <c r="NGT311" s="49"/>
      <c r="NGW311" s="49"/>
      <c r="NGZ311" s="49"/>
      <c r="NHB311" s="49"/>
      <c r="NHD311" s="49"/>
      <c r="NHG311" s="49"/>
      <c r="NHJ311" s="49"/>
      <c r="NHM311" s="49"/>
      <c r="NHP311" s="49"/>
      <c r="NHS311" s="49"/>
      <c r="NHV311" s="49"/>
      <c r="NHY311" s="49"/>
      <c r="NIB311" s="49"/>
      <c r="NID311" s="49"/>
      <c r="NIQ311" s="49"/>
      <c r="NIR311" s="49"/>
      <c r="NIS311" s="49"/>
      <c r="NIT311" s="49"/>
      <c r="NIU311" s="49"/>
      <c r="NIV311" s="49"/>
      <c r="NIW311" s="49"/>
      <c r="NIX311" s="49"/>
      <c r="NIY311" s="49"/>
      <c r="NIZ311" s="49"/>
      <c r="NJA311" s="49"/>
      <c r="NJB311" s="49"/>
      <c r="NJC311" s="49"/>
      <c r="NJD311" s="49"/>
      <c r="NJE311" s="49"/>
      <c r="NJF311" s="49"/>
      <c r="NJG311" s="49"/>
      <c r="NJH311" s="49"/>
      <c r="NJI311" s="49"/>
      <c r="NJJ311" s="49"/>
      <c r="NJK311" s="49"/>
      <c r="NJL311" s="49"/>
      <c r="NJM311" s="49"/>
      <c r="NJN311" s="49"/>
      <c r="NJO311" s="49"/>
      <c r="NJP311" s="49"/>
      <c r="NJQ311" s="49"/>
      <c r="NJR311" s="49"/>
      <c r="NJS311" s="49"/>
      <c r="NJT311" s="49"/>
      <c r="NJU311" s="49"/>
      <c r="NJV311" s="49"/>
      <c r="NJW311" s="49"/>
      <c r="NJX311" s="49"/>
      <c r="NJY311" s="49"/>
      <c r="NJZ311" s="49"/>
      <c r="NKA311" s="49"/>
      <c r="NKB311" s="49"/>
      <c r="NKC311" s="49"/>
      <c r="NKD311" s="49"/>
      <c r="NKG311" s="49"/>
      <c r="NKJ311" s="49"/>
      <c r="NKM311" s="49"/>
      <c r="NKP311" s="49"/>
      <c r="NKS311" s="49"/>
      <c r="NKV311" s="49"/>
      <c r="NLE311" s="49"/>
      <c r="NLH311" s="49"/>
      <c r="NLK311" s="49"/>
      <c r="NLN311" s="49"/>
      <c r="NLW311" s="49"/>
      <c r="NMC311" s="49"/>
      <c r="NMF311" s="49"/>
      <c r="NMI311" s="49"/>
      <c r="NML311" s="49"/>
      <c r="NMR311" s="49"/>
      <c r="NMU311" s="49"/>
      <c r="NNA311" s="49"/>
      <c r="NNC311" s="49"/>
      <c r="NND311" s="49"/>
      <c r="NNF311" s="49"/>
      <c r="NNW311" s="49"/>
      <c r="NOB311" s="49"/>
      <c r="NOH311" s="49"/>
      <c r="NOK311" s="49"/>
      <c r="NON311" s="49"/>
      <c r="NOV311" s="49"/>
      <c r="NPR311" s="49"/>
      <c r="NPS311" s="49"/>
      <c r="NPT311" s="49"/>
      <c r="NPU311" s="49"/>
      <c r="NPV311" s="49"/>
      <c r="NPW311" s="49"/>
      <c r="NQO311" s="49"/>
      <c r="NQP311" s="49"/>
      <c r="NQS311" s="49"/>
      <c r="NQV311" s="49"/>
      <c r="NQX311" s="49"/>
      <c r="NQZ311" s="49"/>
      <c r="NRC311" s="49"/>
      <c r="NRF311" s="49"/>
      <c r="NRI311" s="49"/>
      <c r="NRL311" s="49"/>
      <c r="NRO311" s="49"/>
      <c r="NRR311" s="49"/>
      <c r="NRU311" s="49"/>
      <c r="NRX311" s="49"/>
      <c r="NRZ311" s="49"/>
      <c r="NSM311" s="49"/>
      <c r="NSN311" s="49"/>
      <c r="NSO311" s="49"/>
      <c r="NSP311" s="49"/>
      <c r="NSQ311" s="49"/>
      <c r="NSR311" s="49"/>
      <c r="NSS311" s="49"/>
      <c r="NST311" s="49"/>
      <c r="NSU311" s="49"/>
      <c r="NSV311" s="49"/>
      <c r="NSW311" s="49"/>
      <c r="NSX311" s="49"/>
      <c r="NSY311" s="49"/>
      <c r="NSZ311" s="49"/>
      <c r="NTA311" s="49"/>
      <c r="NTB311" s="49"/>
      <c r="NTC311" s="49"/>
      <c r="NTD311" s="49"/>
      <c r="NTE311" s="49"/>
      <c r="NTF311" s="49"/>
      <c r="NTG311" s="49"/>
      <c r="NTH311" s="49"/>
      <c r="NTI311" s="49"/>
      <c r="NTJ311" s="49"/>
      <c r="NTK311" s="49"/>
      <c r="NTL311" s="49"/>
      <c r="NTM311" s="49"/>
      <c r="NTN311" s="49"/>
      <c r="NTO311" s="49"/>
      <c r="NTP311" s="49"/>
      <c r="NTQ311" s="49"/>
      <c r="NTR311" s="49"/>
      <c r="NTS311" s="49"/>
      <c r="NTT311" s="49"/>
      <c r="NTU311" s="49"/>
      <c r="NTV311" s="49"/>
      <c r="NTW311" s="49"/>
      <c r="NTX311" s="49"/>
      <c r="NTY311" s="49"/>
      <c r="NTZ311" s="49"/>
      <c r="NUC311" s="49"/>
      <c r="NUF311" s="49"/>
      <c r="NUI311" s="49"/>
      <c r="NUL311" s="49"/>
      <c r="NUO311" s="49"/>
      <c r="NUR311" s="49"/>
      <c r="NVA311" s="49"/>
      <c r="NVD311" s="49"/>
      <c r="NVG311" s="49"/>
      <c r="NVJ311" s="49"/>
      <c r="NVS311" s="49"/>
      <c r="NVY311" s="49"/>
      <c r="NWB311" s="49"/>
      <c r="NWE311" s="49"/>
      <c r="NWH311" s="49"/>
      <c r="NWN311" s="49"/>
      <c r="NWQ311" s="49"/>
      <c r="NWW311" s="49"/>
      <c r="NWY311" s="49"/>
      <c r="NWZ311" s="49"/>
      <c r="NXB311" s="49"/>
      <c r="NXS311" s="49"/>
      <c r="NXX311" s="49"/>
      <c r="NYD311" s="49"/>
      <c r="NYG311" s="49"/>
      <c r="NYJ311" s="49"/>
      <c r="NYR311" s="49"/>
      <c r="NZN311" s="49"/>
      <c r="NZO311" s="49"/>
      <c r="NZP311" s="49"/>
      <c r="NZQ311" s="49"/>
      <c r="NZR311" s="49"/>
      <c r="NZS311" s="49"/>
      <c r="OAK311" s="49"/>
      <c r="OAL311" s="49"/>
      <c r="OAO311" s="49"/>
      <c r="OAR311" s="49"/>
      <c r="OAT311" s="49"/>
      <c r="OAV311" s="49"/>
      <c r="OAY311" s="49"/>
      <c r="OBB311" s="49"/>
      <c r="OBE311" s="49"/>
      <c r="OBH311" s="49"/>
      <c r="OBK311" s="49"/>
      <c r="OBN311" s="49"/>
      <c r="OBQ311" s="49"/>
      <c r="OBT311" s="49"/>
      <c r="OBV311" s="49"/>
      <c r="OCI311" s="49"/>
      <c r="OCJ311" s="49"/>
      <c r="OCK311" s="49"/>
      <c r="OCL311" s="49"/>
      <c r="OCM311" s="49"/>
      <c r="OCN311" s="49"/>
      <c r="OCO311" s="49"/>
      <c r="OCP311" s="49"/>
      <c r="OCQ311" s="49"/>
      <c r="OCR311" s="49"/>
      <c r="OCS311" s="49"/>
      <c r="OCT311" s="49"/>
      <c r="OCU311" s="49"/>
      <c r="OCV311" s="49"/>
      <c r="OCW311" s="49"/>
      <c r="OCX311" s="49"/>
      <c r="OCY311" s="49"/>
      <c r="OCZ311" s="49"/>
      <c r="ODA311" s="49"/>
      <c r="ODB311" s="49"/>
      <c r="ODC311" s="49"/>
      <c r="ODD311" s="49"/>
      <c r="ODE311" s="49"/>
      <c r="ODF311" s="49"/>
      <c r="ODG311" s="49"/>
      <c r="ODH311" s="49"/>
      <c r="ODI311" s="49"/>
      <c r="ODJ311" s="49"/>
      <c r="ODK311" s="49"/>
      <c r="ODL311" s="49"/>
      <c r="ODM311" s="49"/>
      <c r="ODN311" s="49"/>
      <c r="ODO311" s="49"/>
      <c r="ODP311" s="49"/>
      <c r="ODQ311" s="49"/>
      <c r="ODR311" s="49"/>
      <c r="ODS311" s="49"/>
      <c r="ODT311" s="49"/>
      <c r="ODU311" s="49"/>
      <c r="ODV311" s="49"/>
      <c r="ODY311" s="49"/>
      <c r="OEB311" s="49"/>
      <c r="OEE311" s="49"/>
      <c r="OEH311" s="49"/>
      <c r="OEK311" s="49"/>
      <c r="OEN311" s="49"/>
      <c r="OEW311" s="49"/>
      <c r="OEZ311" s="49"/>
      <c r="OFC311" s="49"/>
      <c r="OFF311" s="49"/>
      <c r="OFO311" s="49"/>
      <c r="OFU311" s="49"/>
      <c r="OFX311" s="49"/>
      <c r="OGA311" s="49"/>
      <c r="OGD311" s="49"/>
      <c r="OGJ311" s="49"/>
      <c r="OGM311" s="49"/>
      <c r="OGS311" s="49"/>
      <c r="OGU311" s="49"/>
      <c r="OGV311" s="49"/>
      <c r="OGX311" s="49"/>
      <c r="OHO311" s="49"/>
      <c r="OHT311" s="49"/>
      <c r="OHZ311" s="49"/>
      <c r="OIC311" s="49"/>
      <c r="OIF311" s="49"/>
      <c r="OIN311" s="49"/>
      <c r="OJJ311" s="49"/>
      <c r="OJK311" s="49"/>
      <c r="OJL311" s="49"/>
      <c r="OJM311" s="49"/>
      <c r="OJN311" s="49"/>
      <c r="OJO311" s="49"/>
      <c r="OKG311" s="49"/>
      <c r="OKH311" s="49"/>
      <c r="OKK311" s="49"/>
      <c r="OKN311" s="49"/>
      <c r="OKP311" s="49"/>
      <c r="OKR311" s="49"/>
      <c r="OKU311" s="49"/>
      <c r="OKX311" s="49"/>
      <c r="OLA311" s="49"/>
      <c r="OLD311" s="49"/>
      <c r="OLG311" s="49"/>
      <c r="OLJ311" s="49"/>
      <c r="OLM311" s="49"/>
      <c r="OLP311" s="49"/>
      <c r="OLR311" s="49"/>
      <c r="OME311" s="49"/>
      <c r="OMF311" s="49"/>
      <c r="OMG311" s="49"/>
      <c r="OMH311" s="49"/>
      <c r="OMI311" s="49"/>
      <c r="OMJ311" s="49"/>
      <c r="OMK311" s="49"/>
      <c r="OML311" s="49"/>
      <c r="OMM311" s="49"/>
      <c r="OMN311" s="49"/>
      <c r="OMO311" s="49"/>
      <c r="OMP311" s="49"/>
      <c r="OMQ311" s="49"/>
      <c r="OMR311" s="49"/>
      <c r="OMS311" s="49"/>
      <c r="OMT311" s="49"/>
      <c r="OMU311" s="49"/>
      <c r="OMV311" s="49"/>
      <c r="OMW311" s="49"/>
      <c r="OMX311" s="49"/>
      <c r="OMY311" s="49"/>
      <c r="OMZ311" s="49"/>
      <c r="ONA311" s="49"/>
      <c r="ONB311" s="49"/>
      <c r="ONC311" s="49"/>
      <c r="OND311" s="49"/>
      <c r="ONE311" s="49"/>
      <c r="ONF311" s="49"/>
      <c r="ONG311" s="49"/>
      <c r="ONH311" s="49"/>
      <c r="ONI311" s="49"/>
      <c r="ONJ311" s="49"/>
      <c r="ONK311" s="49"/>
      <c r="ONL311" s="49"/>
      <c r="ONM311" s="49"/>
      <c r="ONN311" s="49"/>
      <c r="ONO311" s="49"/>
      <c r="ONP311" s="49"/>
      <c r="ONQ311" s="49"/>
      <c r="ONR311" s="49"/>
      <c r="ONU311" s="49"/>
      <c r="ONX311" s="49"/>
      <c r="OOA311" s="49"/>
      <c r="OOD311" s="49"/>
      <c r="OOG311" s="49"/>
      <c r="OOJ311" s="49"/>
      <c r="OOS311" s="49"/>
      <c r="OOV311" s="49"/>
      <c r="OOY311" s="49"/>
      <c r="OPB311" s="49"/>
      <c r="OPK311" s="49"/>
      <c r="OPQ311" s="49"/>
      <c r="OPT311" s="49"/>
      <c r="OPW311" s="49"/>
      <c r="OPZ311" s="49"/>
      <c r="OQF311" s="49"/>
      <c r="OQI311" s="49"/>
      <c r="OQO311" s="49"/>
      <c r="OQQ311" s="49"/>
      <c r="OQR311" s="49"/>
      <c r="OQT311" s="49"/>
      <c r="ORK311" s="49"/>
      <c r="ORP311" s="49"/>
      <c r="ORV311" s="49"/>
      <c r="ORY311" s="49"/>
      <c r="OSB311" s="49"/>
      <c r="OSJ311" s="49"/>
      <c r="OTF311" s="49"/>
      <c r="OTG311" s="49"/>
      <c r="OTH311" s="49"/>
      <c r="OTI311" s="49"/>
      <c r="OTJ311" s="49"/>
      <c r="OTK311" s="49"/>
      <c r="OUC311" s="49"/>
      <c r="OUD311" s="49"/>
      <c r="OUG311" s="49"/>
      <c r="OUJ311" s="49"/>
      <c r="OUL311" s="49"/>
      <c r="OUN311" s="49"/>
      <c r="OUQ311" s="49"/>
      <c r="OUT311" s="49"/>
      <c r="OUW311" s="49"/>
      <c r="OUZ311" s="49"/>
      <c r="OVC311" s="49"/>
      <c r="OVF311" s="49"/>
      <c r="OVI311" s="49"/>
      <c r="OVL311" s="49"/>
      <c r="OVN311" s="49"/>
      <c r="OWA311" s="49"/>
      <c r="OWB311" s="49"/>
      <c r="OWC311" s="49"/>
      <c r="OWD311" s="49"/>
      <c r="OWE311" s="49"/>
      <c r="OWF311" s="49"/>
      <c r="OWG311" s="49"/>
      <c r="OWH311" s="49"/>
      <c r="OWI311" s="49"/>
      <c r="OWJ311" s="49"/>
      <c r="OWK311" s="49"/>
      <c r="OWL311" s="49"/>
      <c r="OWM311" s="49"/>
      <c r="OWN311" s="49"/>
      <c r="OWO311" s="49"/>
      <c r="OWP311" s="49"/>
      <c r="OWQ311" s="49"/>
      <c r="OWR311" s="49"/>
      <c r="OWS311" s="49"/>
      <c r="OWT311" s="49"/>
      <c r="OWU311" s="49"/>
      <c r="OWV311" s="49"/>
      <c r="OWW311" s="49"/>
      <c r="OWX311" s="49"/>
      <c r="OWY311" s="49"/>
      <c r="OWZ311" s="49"/>
      <c r="OXA311" s="49"/>
      <c r="OXB311" s="49"/>
      <c r="OXC311" s="49"/>
      <c r="OXD311" s="49"/>
      <c r="OXE311" s="49"/>
      <c r="OXF311" s="49"/>
      <c r="OXG311" s="49"/>
      <c r="OXH311" s="49"/>
      <c r="OXI311" s="49"/>
      <c r="OXJ311" s="49"/>
      <c r="OXK311" s="49"/>
      <c r="OXL311" s="49"/>
      <c r="OXM311" s="49"/>
      <c r="OXN311" s="49"/>
      <c r="OXQ311" s="49"/>
      <c r="OXT311" s="49"/>
      <c r="OXW311" s="49"/>
      <c r="OXZ311" s="49"/>
      <c r="OYC311" s="49"/>
      <c r="OYF311" s="49"/>
      <c r="OYO311" s="49"/>
      <c r="OYR311" s="49"/>
      <c r="OYU311" s="49"/>
      <c r="OYX311" s="49"/>
      <c r="OZG311" s="49"/>
      <c r="OZM311" s="49"/>
      <c r="OZP311" s="49"/>
      <c r="OZS311" s="49"/>
      <c r="OZV311" s="49"/>
      <c r="PAB311" s="49"/>
      <c r="PAE311" s="49"/>
      <c r="PAK311" s="49"/>
      <c r="PAM311" s="49"/>
      <c r="PAN311" s="49"/>
      <c r="PAP311" s="49"/>
      <c r="PBG311" s="49"/>
      <c r="PBL311" s="49"/>
      <c r="PBR311" s="49"/>
      <c r="PBU311" s="49"/>
      <c r="PBX311" s="49"/>
      <c r="PCF311" s="49"/>
      <c r="PDB311" s="49"/>
      <c r="PDC311" s="49"/>
      <c r="PDD311" s="49"/>
      <c r="PDE311" s="49"/>
      <c r="PDF311" s="49"/>
      <c r="PDG311" s="49"/>
      <c r="PDY311" s="49"/>
      <c r="PDZ311" s="49"/>
      <c r="PEC311" s="49"/>
      <c r="PEF311" s="49"/>
      <c r="PEH311" s="49"/>
      <c r="PEJ311" s="49"/>
      <c r="PEM311" s="49"/>
      <c r="PEP311" s="49"/>
      <c r="PES311" s="49"/>
      <c r="PEV311" s="49"/>
      <c r="PEY311" s="49"/>
      <c r="PFB311" s="49"/>
      <c r="PFE311" s="49"/>
      <c r="PFH311" s="49"/>
      <c r="PFJ311" s="49"/>
      <c r="PFW311" s="49"/>
      <c r="PFX311" s="49"/>
      <c r="PFY311" s="49"/>
      <c r="PFZ311" s="49"/>
      <c r="PGA311" s="49"/>
      <c r="PGB311" s="49"/>
      <c r="PGC311" s="49"/>
      <c r="PGD311" s="49"/>
      <c r="PGE311" s="49"/>
      <c r="PGF311" s="49"/>
      <c r="PGG311" s="49"/>
      <c r="PGH311" s="49"/>
      <c r="PGI311" s="49"/>
      <c r="PGJ311" s="49"/>
      <c r="PGK311" s="49"/>
      <c r="PGL311" s="49"/>
      <c r="PGM311" s="49"/>
      <c r="PGN311" s="49"/>
      <c r="PGO311" s="49"/>
      <c r="PGP311" s="49"/>
      <c r="PGQ311" s="49"/>
      <c r="PGR311" s="49"/>
      <c r="PGS311" s="49"/>
      <c r="PGT311" s="49"/>
      <c r="PGU311" s="49"/>
      <c r="PGV311" s="49"/>
      <c r="PGW311" s="49"/>
      <c r="PGX311" s="49"/>
      <c r="PGY311" s="49"/>
      <c r="PGZ311" s="49"/>
      <c r="PHA311" s="49"/>
      <c r="PHB311" s="49"/>
      <c r="PHC311" s="49"/>
      <c r="PHD311" s="49"/>
      <c r="PHE311" s="49"/>
      <c r="PHF311" s="49"/>
      <c r="PHG311" s="49"/>
      <c r="PHH311" s="49"/>
      <c r="PHI311" s="49"/>
      <c r="PHJ311" s="49"/>
      <c r="PHM311" s="49"/>
      <c r="PHP311" s="49"/>
      <c r="PHS311" s="49"/>
      <c r="PHV311" s="49"/>
      <c r="PHY311" s="49"/>
      <c r="PIB311" s="49"/>
      <c r="PIK311" s="49"/>
      <c r="PIN311" s="49"/>
      <c r="PIQ311" s="49"/>
      <c r="PIT311" s="49"/>
      <c r="PJC311" s="49"/>
      <c r="PJI311" s="49"/>
      <c r="PJL311" s="49"/>
      <c r="PJO311" s="49"/>
      <c r="PJR311" s="49"/>
      <c r="PJX311" s="49"/>
      <c r="PKA311" s="49"/>
      <c r="PKG311" s="49"/>
      <c r="PKI311" s="49"/>
      <c r="PKJ311" s="49"/>
      <c r="PKL311" s="49"/>
      <c r="PLC311" s="49"/>
      <c r="PLH311" s="49"/>
      <c r="PLN311" s="49"/>
      <c r="PLQ311" s="49"/>
      <c r="PLT311" s="49"/>
      <c r="PMB311" s="49"/>
      <c r="PMX311" s="49"/>
      <c r="PMY311" s="49"/>
      <c r="PMZ311" s="49"/>
      <c r="PNA311" s="49"/>
      <c r="PNB311" s="49"/>
      <c r="PNC311" s="49"/>
      <c r="PNU311" s="49"/>
      <c r="PNV311" s="49"/>
      <c r="PNY311" s="49"/>
      <c r="POB311" s="49"/>
      <c r="POD311" s="49"/>
      <c r="POF311" s="49"/>
      <c r="POI311" s="49"/>
      <c r="POL311" s="49"/>
      <c r="POO311" s="49"/>
      <c r="POR311" s="49"/>
      <c r="POU311" s="49"/>
      <c r="POX311" s="49"/>
      <c r="PPA311" s="49"/>
      <c r="PPD311" s="49"/>
      <c r="PPF311" s="49"/>
      <c r="PPS311" s="49"/>
      <c r="PPT311" s="49"/>
      <c r="PPU311" s="49"/>
      <c r="PPV311" s="49"/>
      <c r="PPW311" s="49"/>
      <c r="PPX311" s="49"/>
      <c r="PPY311" s="49"/>
      <c r="PPZ311" s="49"/>
      <c r="PQA311" s="49"/>
      <c r="PQB311" s="49"/>
      <c r="PQC311" s="49"/>
      <c r="PQD311" s="49"/>
      <c r="PQE311" s="49"/>
      <c r="PQF311" s="49"/>
      <c r="PQG311" s="49"/>
      <c r="PQH311" s="49"/>
      <c r="PQI311" s="49"/>
      <c r="PQJ311" s="49"/>
      <c r="PQK311" s="49"/>
      <c r="PQL311" s="49"/>
      <c r="PQM311" s="49"/>
      <c r="PQN311" s="49"/>
      <c r="PQO311" s="49"/>
      <c r="PQP311" s="49"/>
      <c r="PQQ311" s="49"/>
      <c r="PQR311" s="49"/>
      <c r="PQS311" s="49"/>
      <c r="PQT311" s="49"/>
      <c r="PQU311" s="49"/>
      <c r="PQV311" s="49"/>
      <c r="PQW311" s="49"/>
      <c r="PQX311" s="49"/>
      <c r="PQY311" s="49"/>
      <c r="PQZ311" s="49"/>
      <c r="PRA311" s="49"/>
      <c r="PRB311" s="49"/>
      <c r="PRC311" s="49"/>
      <c r="PRD311" s="49"/>
      <c r="PRE311" s="49"/>
      <c r="PRF311" s="49"/>
      <c r="PRI311" s="49"/>
      <c r="PRL311" s="49"/>
      <c r="PRO311" s="49"/>
      <c r="PRR311" s="49"/>
      <c r="PRU311" s="49"/>
      <c r="PRX311" s="49"/>
      <c r="PSG311" s="49"/>
      <c r="PSJ311" s="49"/>
      <c r="PSM311" s="49"/>
      <c r="PSP311" s="49"/>
      <c r="PSY311" s="49"/>
      <c r="PTE311" s="49"/>
      <c r="PTH311" s="49"/>
      <c r="PTK311" s="49"/>
      <c r="PTN311" s="49"/>
      <c r="PTT311" s="49"/>
      <c r="PTW311" s="49"/>
      <c r="PUC311" s="49"/>
      <c r="PUE311" s="49"/>
      <c r="PUF311" s="49"/>
      <c r="PUH311" s="49"/>
      <c r="PUY311" s="49"/>
      <c r="PVD311" s="49"/>
      <c r="PVJ311" s="49"/>
      <c r="PVM311" s="49"/>
      <c r="PVP311" s="49"/>
      <c r="PVX311" s="49"/>
      <c r="PWT311" s="49"/>
      <c r="PWU311" s="49"/>
      <c r="PWV311" s="49"/>
      <c r="PWW311" s="49"/>
      <c r="PWX311" s="49"/>
      <c r="PWY311" s="49"/>
      <c r="PXQ311" s="49"/>
      <c r="PXR311" s="49"/>
      <c r="PXU311" s="49"/>
      <c r="PXX311" s="49"/>
      <c r="PXZ311" s="49"/>
      <c r="PYB311" s="49"/>
      <c r="PYE311" s="49"/>
      <c r="PYH311" s="49"/>
      <c r="PYK311" s="49"/>
      <c r="PYN311" s="49"/>
      <c r="PYQ311" s="49"/>
      <c r="PYT311" s="49"/>
      <c r="PYW311" s="49"/>
      <c r="PYZ311" s="49"/>
      <c r="PZB311" s="49"/>
      <c r="PZO311" s="49"/>
      <c r="PZP311" s="49"/>
      <c r="PZQ311" s="49"/>
      <c r="PZR311" s="49"/>
      <c r="PZS311" s="49"/>
      <c r="PZT311" s="49"/>
      <c r="PZU311" s="49"/>
      <c r="PZV311" s="49"/>
      <c r="PZW311" s="49"/>
      <c r="PZX311" s="49"/>
      <c r="PZY311" s="49"/>
      <c r="PZZ311" s="49"/>
      <c r="QAA311" s="49"/>
      <c r="QAB311" s="49"/>
      <c r="QAC311" s="49"/>
      <c r="QAD311" s="49"/>
      <c r="QAE311" s="49"/>
      <c r="QAF311" s="49"/>
      <c r="QAG311" s="49"/>
      <c r="QAH311" s="49"/>
      <c r="QAI311" s="49"/>
      <c r="QAJ311" s="49"/>
      <c r="QAK311" s="49"/>
      <c r="QAL311" s="49"/>
      <c r="QAM311" s="49"/>
      <c r="QAN311" s="49"/>
      <c r="QAO311" s="49"/>
      <c r="QAP311" s="49"/>
      <c r="QAQ311" s="49"/>
      <c r="QAR311" s="49"/>
      <c r="QAS311" s="49"/>
      <c r="QAT311" s="49"/>
      <c r="QAU311" s="49"/>
      <c r="QAV311" s="49"/>
      <c r="QAW311" s="49"/>
      <c r="QAX311" s="49"/>
      <c r="QAY311" s="49"/>
      <c r="QAZ311" s="49"/>
      <c r="QBA311" s="49"/>
      <c r="QBB311" s="49"/>
      <c r="QBE311" s="49"/>
      <c r="QBH311" s="49"/>
      <c r="QBK311" s="49"/>
      <c r="QBN311" s="49"/>
      <c r="QBQ311" s="49"/>
      <c r="QBT311" s="49"/>
      <c r="QCC311" s="49"/>
      <c r="QCF311" s="49"/>
      <c r="QCI311" s="49"/>
      <c r="QCL311" s="49"/>
      <c r="QCU311" s="49"/>
      <c r="QDA311" s="49"/>
      <c r="QDD311" s="49"/>
      <c r="QDG311" s="49"/>
      <c r="QDJ311" s="49"/>
      <c r="QDP311" s="49"/>
      <c r="QDS311" s="49"/>
      <c r="QDY311" s="49"/>
      <c r="QEA311" s="49"/>
      <c r="QEB311" s="49"/>
      <c r="QED311" s="49"/>
      <c r="QEU311" s="49"/>
      <c r="QEZ311" s="49"/>
      <c r="QFF311" s="49"/>
      <c r="QFI311" s="49"/>
      <c r="QFL311" s="49"/>
      <c r="QFT311" s="49"/>
      <c r="QGP311" s="49"/>
      <c r="QGQ311" s="49"/>
      <c r="QGR311" s="49"/>
      <c r="QGS311" s="49"/>
      <c r="QGT311" s="49"/>
      <c r="QGU311" s="49"/>
      <c r="QHM311" s="49"/>
      <c r="QHN311" s="49"/>
      <c r="QHQ311" s="49"/>
      <c r="QHT311" s="49"/>
      <c r="QHV311" s="49"/>
      <c r="QHX311" s="49"/>
      <c r="QIA311" s="49"/>
      <c r="QID311" s="49"/>
      <c r="QIG311" s="49"/>
      <c r="QIJ311" s="49"/>
      <c r="QIM311" s="49"/>
      <c r="QIP311" s="49"/>
      <c r="QIS311" s="49"/>
      <c r="QIV311" s="49"/>
      <c r="QIX311" s="49"/>
      <c r="QJK311" s="49"/>
      <c r="QJL311" s="49"/>
      <c r="QJM311" s="49"/>
      <c r="QJN311" s="49"/>
      <c r="QJO311" s="49"/>
      <c r="QJP311" s="49"/>
      <c r="QJQ311" s="49"/>
      <c r="QJR311" s="49"/>
      <c r="QJS311" s="49"/>
      <c r="QJT311" s="49"/>
      <c r="QJU311" s="49"/>
      <c r="QJV311" s="49"/>
      <c r="QJW311" s="49"/>
      <c r="QJX311" s="49"/>
      <c r="QJY311" s="49"/>
      <c r="QJZ311" s="49"/>
      <c r="QKA311" s="49"/>
      <c r="QKB311" s="49"/>
      <c r="QKC311" s="49"/>
      <c r="QKD311" s="49"/>
      <c r="QKE311" s="49"/>
      <c r="QKF311" s="49"/>
      <c r="QKG311" s="49"/>
      <c r="QKH311" s="49"/>
      <c r="QKI311" s="49"/>
      <c r="QKJ311" s="49"/>
      <c r="QKK311" s="49"/>
      <c r="QKL311" s="49"/>
      <c r="QKM311" s="49"/>
      <c r="QKN311" s="49"/>
      <c r="QKO311" s="49"/>
      <c r="QKP311" s="49"/>
      <c r="QKQ311" s="49"/>
      <c r="QKR311" s="49"/>
      <c r="QKS311" s="49"/>
      <c r="QKT311" s="49"/>
      <c r="QKU311" s="49"/>
      <c r="QKV311" s="49"/>
      <c r="QKW311" s="49"/>
      <c r="QKX311" s="49"/>
      <c r="QLA311" s="49"/>
      <c r="QLD311" s="49"/>
      <c r="QLG311" s="49"/>
      <c r="QLJ311" s="49"/>
      <c r="QLM311" s="49"/>
      <c r="QLP311" s="49"/>
      <c r="QLY311" s="49"/>
      <c r="QMB311" s="49"/>
      <c r="QME311" s="49"/>
      <c r="QMH311" s="49"/>
      <c r="QMQ311" s="49"/>
      <c r="QMW311" s="49"/>
      <c r="QMZ311" s="49"/>
      <c r="QNC311" s="49"/>
      <c r="QNF311" s="49"/>
      <c r="QNL311" s="49"/>
      <c r="QNO311" s="49"/>
      <c r="QNU311" s="49"/>
      <c r="QNW311" s="49"/>
      <c r="QNX311" s="49"/>
      <c r="QNZ311" s="49"/>
      <c r="QOQ311" s="49"/>
      <c r="QOV311" s="49"/>
      <c r="QPB311" s="49"/>
      <c r="QPE311" s="49"/>
      <c r="QPH311" s="49"/>
      <c r="QPP311" s="49"/>
      <c r="QQL311" s="49"/>
      <c r="QQM311" s="49"/>
      <c r="QQN311" s="49"/>
      <c r="QQO311" s="49"/>
      <c r="QQP311" s="49"/>
      <c r="QQQ311" s="49"/>
      <c r="QRI311" s="49"/>
      <c r="QRJ311" s="49"/>
      <c r="QRM311" s="49"/>
      <c r="QRP311" s="49"/>
      <c r="QRR311" s="49"/>
      <c r="QRT311" s="49"/>
      <c r="QRW311" s="49"/>
      <c r="QRZ311" s="49"/>
      <c r="QSC311" s="49"/>
      <c r="QSF311" s="49"/>
      <c r="QSI311" s="49"/>
      <c r="QSL311" s="49"/>
      <c r="QSO311" s="49"/>
      <c r="QSR311" s="49"/>
      <c r="QST311" s="49"/>
      <c r="QTG311" s="49"/>
      <c r="QTH311" s="49"/>
      <c r="QTI311" s="49"/>
      <c r="QTJ311" s="49"/>
      <c r="QTK311" s="49"/>
      <c r="QTL311" s="49"/>
      <c r="QTM311" s="49"/>
      <c r="QTN311" s="49"/>
      <c r="QTO311" s="49"/>
      <c r="QTP311" s="49"/>
      <c r="QTQ311" s="49"/>
      <c r="QTR311" s="49"/>
      <c r="QTS311" s="49"/>
      <c r="QTT311" s="49"/>
      <c r="QTU311" s="49"/>
      <c r="QTV311" s="49"/>
      <c r="QTW311" s="49"/>
      <c r="QTX311" s="49"/>
      <c r="QTY311" s="49"/>
      <c r="QTZ311" s="49"/>
      <c r="QUA311" s="49"/>
      <c r="QUB311" s="49"/>
      <c r="QUC311" s="49"/>
      <c r="QUD311" s="49"/>
      <c r="QUE311" s="49"/>
      <c r="QUF311" s="49"/>
      <c r="QUG311" s="49"/>
      <c r="QUH311" s="49"/>
      <c r="QUI311" s="49"/>
      <c r="QUJ311" s="49"/>
      <c r="QUK311" s="49"/>
      <c r="QUL311" s="49"/>
      <c r="QUM311" s="49"/>
      <c r="QUN311" s="49"/>
      <c r="QUO311" s="49"/>
      <c r="QUP311" s="49"/>
      <c r="QUQ311" s="49"/>
      <c r="QUR311" s="49"/>
      <c r="QUS311" s="49"/>
      <c r="QUT311" s="49"/>
      <c r="QUW311" s="49"/>
      <c r="QUZ311" s="49"/>
      <c r="QVC311" s="49"/>
      <c r="QVF311" s="49"/>
      <c r="QVI311" s="49"/>
      <c r="QVL311" s="49"/>
      <c r="QVU311" s="49"/>
      <c r="QVX311" s="49"/>
      <c r="QWA311" s="49"/>
      <c r="QWD311" s="49"/>
      <c r="QWM311" s="49"/>
      <c r="QWS311" s="49"/>
      <c r="QWV311" s="49"/>
      <c r="QWY311" s="49"/>
      <c r="QXB311" s="49"/>
      <c r="QXH311" s="49"/>
      <c r="QXK311" s="49"/>
      <c r="QXQ311" s="49"/>
      <c r="QXS311" s="49"/>
      <c r="QXT311" s="49"/>
      <c r="QXV311" s="49"/>
      <c r="QYM311" s="49"/>
      <c r="QYR311" s="49"/>
      <c r="QYX311" s="49"/>
      <c r="QZA311" s="49"/>
      <c r="QZD311" s="49"/>
      <c r="QZL311" s="49"/>
      <c r="RAH311" s="49"/>
      <c r="RAI311" s="49"/>
      <c r="RAJ311" s="49"/>
      <c r="RAK311" s="49"/>
      <c r="RAL311" s="49"/>
      <c r="RAM311" s="49"/>
      <c r="RBE311" s="49"/>
      <c r="RBF311" s="49"/>
      <c r="RBI311" s="49"/>
      <c r="RBL311" s="49"/>
      <c r="RBN311" s="49"/>
      <c r="RBP311" s="49"/>
      <c r="RBS311" s="49"/>
      <c r="RBV311" s="49"/>
      <c r="RBY311" s="49"/>
      <c r="RCB311" s="49"/>
      <c r="RCE311" s="49"/>
      <c r="RCH311" s="49"/>
      <c r="RCK311" s="49"/>
      <c r="RCN311" s="49"/>
      <c r="RCP311" s="49"/>
      <c r="RDC311" s="49"/>
      <c r="RDD311" s="49"/>
      <c r="RDE311" s="49"/>
      <c r="RDF311" s="49"/>
      <c r="RDG311" s="49"/>
      <c r="RDH311" s="49"/>
      <c r="RDI311" s="49"/>
      <c r="RDJ311" s="49"/>
      <c r="RDK311" s="49"/>
      <c r="RDL311" s="49"/>
      <c r="RDM311" s="49"/>
      <c r="RDN311" s="49"/>
      <c r="RDO311" s="49"/>
      <c r="RDP311" s="49"/>
      <c r="RDQ311" s="49"/>
      <c r="RDR311" s="49"/>
      <c r="RDS311" s="49"/>
      <c r="RDT311" s="49"/>
      <c r="RDU311" s="49"/>
      <c r="RDV311" s="49"/>
      <c r="RDW311" s="49"/>
      <c r="RDX311" s="49"/>
      <c r="RDY311" s="49"/>
      <c r="RDZ311" s="49"/>
      <c r="REA311" s="49"/>
      <c r="REB311" s="49"/>
      <c r="REC311" s="49"/>
      <c r="RED311" s="49"/>
      <c r="REE311" s="49"/>
      <c r="REF311" s="49"/>
      <c r="REG311" s="49"/>
      <c r="REH311" s="49"/>
      <c r="REI311" s="49"/>
      <c r="REJ311" s="49"/>
      <c r="REK311" s="49"/>
      <c r="REL311" s="49"/>
      <c r="REM311" s="49"/>
      <c r="REN311" s="49"/>
      <c r="REO311" s="49"/>
      <c r="REP311" s="49"/>
      <c r="RES311" s="49"/>
      <c r="REV311" s="49"/>
      <c r="REY311" s="49"/>
      <c r="RFB311" s="49"/>
      <c r="RFE311" s="49"/>
      <c r="RFH311" s="49"/>
      <c r="RFQ311" s="49"/>
      <c r="RFT311" s="49"/>
      <c r="RFW311" s="49"/>
      <c r="RFZ311" s="49"/>
      <c r="RGI311" s="49"/>
      <c r="RGO311" s="49"/>
      <c r="RGR311" s="49"/>
      <c r="RGU311" s="49"/>
      <c r="RGX311" s="49"/>
      <c r="RHD311" s="49"/>
      <c r="RHG311" s="49"/>
      <c r="RHM311" s="49"/>
      <c r="RHO311" s="49"/>
      <c r="RHP311" s="49"/>
      <c r="RHR311" s="49"/>
      <c r="RII311" s="49"/>
      <c r="RIN311" s="49"/>
      <c r="RIT311" s="49"/>
      <c r="RIW311" s="49"/>
      <c r="RIZ311" s="49"/>
      <c r="RJH311" s="49"/>
      <c r="RKD311" s="49"/>
      <c r="RKE311" s="49"/>
      <c r="RKF311" s="49"/>
      <c r="RKG311" s="49"/>
      <c r="RKH311" s="49"/>
      <c r="RKI311" s="49"/>
      <c r="RLA311" s="49"/>
      <c r="RLB311" s="49"/>
      <c r="RLE311" s="49"/>
      <c r="RLH311" s="49"/>
      <c r="RLJ311" s="49"/>
      <c r="RLL311" s="49"/>
      <c r="RLO311" s="49"/>
      <c r="RLR311" s="49"/>
      <c r="RLU311" s="49"/>
      <c r="RLX311" s="49"/>
      <c r="RMA311" s="49"/>
      <c r="RMD311" s="49"/>
      <c r="RMG311" s="49"/>
      <c r="RMJ311" s="49"/>
      <c r="RML311" s="49"/>
      <c r="RMY311" s="49"/>
      <c r="RMZ311" s="49"/>
      <c r="RNA311" s="49"/>
      <c r="RNB311" s="49"/>
      <c r="RNC311" s="49"/>
      <c r="RND311" s="49"/>
      <c r="RNE311" s="49"/>
      <c r="RNF311" s="49"/>
      <c r="RNG311" s="49"/>
      <c r="RNH311" s="49"/>
      <c r="RNI311" s="49"/>
      <c r="RNJ311" s="49"/>
      <c r="RNK311" s="49"/>
      <c r="RNL311" s="49"/>
      <c r="RNM311" s="49"/>
      <c r="RNN311" s="49"/>
      <c r="RNO311" s="49"/>
      <c r="RNP311" s="49"/>
      <c r="RNQ311" s="49"/>
      <c r="RNR311" s="49"/>
      <c r="RNS311" s="49"/>
      <c r="RNT311" s="49"/>
      <c r="RNU311" s="49"/>
      <c r="RNV311" s="49"/>
      <c r="RNW311" s="49"/>
      <c r="RNX311" s="49"/>
      <c r="RNY311" s="49"/>
      <c r="RNZ311" s="49"/>
      <c r="ROA311" s="49"/>
      <c r="ROB311" s="49"/>
      <c r="ROC311" s="49"/>
      <c r="ROD311" s="49"/>
      <c r="ROE311" s="49"/>
      <c r="ROF311" s="49"/>
      <c r="ROG311" s="49"/>
      <c r="ROH311" s="49"/>
      <c r="ROI311" s="49"/>
      <c r="ROJ311" s="49"/>
      <c r="ROK311" s="49"/>
      <c r="ROL311" s="49"/>
      <c r="ROO311" s="49"/>
      <c r="ROR311" s="49"/>
      <c r="ROU311" s="49"/>
      <c r="ROX311" s="49"/>
      <c r="RPA311" s="49"/>
      <c r="RPD311" s="49"/>
      <c r="RPM311" s="49"/>
      <c r="RPP311" s="49"/>
      <c r="RPS311" s="49"/>
      <c r="RPV311" s="49"/>
      <c r="RQE311" s="49"/>
      <c r="RQK311" s="49"/>
      <c r="RQN311" s="49"/>
      <c r="RQQ311" s="49"/>
      <c r="RQT311" s="49"/>
      <c r="RQZ311" s="49"/>
      <c r="RRC311" s="49"/>
      <c r="RRI311" s="49"/>
      <c r="RRK311" s="49"/>
      <c r="RRL311" s="49"/>
      <c r="RRN311" s="49"/>
      <c r="RSE311" s="49"/>
      <c r="RSJ311" s="49"/>
      <c r="RSP311" s="49"/>
      <c r="RSS311" s="49"/>
      <c r="RSV311" s="49"/>
      <c r="RTD311" s="49"/>
      <c r="RTZ311" s="49"/>
      <c r="RUA311" s="49"/>
      <c r="RUB311" s="49"/>
      <c r="RUC311" s="49"/>
      <c r="RUD311" s="49"/>
      <c r="RUE311" s="49"/>
      <c r="RUW311" s="49"/>
      <c r="RUX311" s="49"/>
      <c r="RVA311" s="49"/>
      <c r="RVD311" s="49"/>
      <c r="RVF311" s="49"/>
      <c r="RVH311" s="49"/>
      <c r="RVK311" s="49"/>
      <c r="RVN311" s="49"/>
      <c r="RVQ311" s="49"/>
      <c r="RVT311" s="49"/>
      <c r="RVW311" s="49"/>
      <c r="RVZ311" s="49"/>
      <c r="RWC311" s="49"/>
      <c r="RWF311" s="49"/>
      <c r="RWH311" s="49"/>
      <c r="RWU311" s="49"/>
      <c r="RWV311" s="49"/>
      <c r="RWW311" s="49"/>
      <c r="RWX311" s="49"/>
      <c r="RWY311" s="49"/>
      <c r="RWZ311" s="49"/>
      <c r="RXA311" s="49"/>
      <c r="RXB311" s="49"/>
      <c r="RXC311" s="49"/>
      <c r="RXD311" s="49"/>
      <c r="RXE311" s="49"/>
      <c r="RXF311" s="49"/>
      <c r="RXG311" s="49"/>
      <c r="RXH311" s="49"/>
      <c r="RXI311" s="49"/>
      <c r="RXJ311" s="49"/>
      <c r="RXK311" s="49"/>
      <c r="RXL311" s="49"/>
      <c r="RXM311" s="49"/>
      <c r="RXN311" s="49"/>
      <c r="RXO311" s="49"/>
      <c r="RXP311" s="49"/>
      <c r="RXQ311" s="49"/>
      <c r="RXR311" s="49"/>
      <c r="RXS311" s="49"/>
      <c r="RXT311" s="49"/>
      <c r="RXU311" s="49"/>
      <c r="RXV311" s="49"/>
      <c r="RXW311" s="49"/>
      <c r="RXX311" s="49"/>
      <c r="RXY311" s="49"/>
      <c r="RXZ311" s="49"/>
      <c r="RYA311" s="49"/>
      <c r="RYB311" s="49"/>
      <c r="RYC311" s="49"/>
      <c r="RYD311" s="49"/>
      <c r="RYE311" s="49"/>
      <c r="RYF311" s="49"/>
      <c r="RYG311" s="49"/>
      <c r="RYH311" s="49"/>
      <c r="RYK311" s="49"/>
      <c r="RYN311" s="49"/>
      <c r="RYQ311" s="49"/>
      <c r="RYT311" s="49"/>
      <c r="RYW311" s="49"/>
      <c r="RYZ311" s="49"/>
      <c r="RZI311" s="49"/>
      <c r="RZL311" s="49"/>
      <c r="RZO311" s="49"/>
      <c r="RZR311" s="49"/>
      <c r="SAA311" s="49"/>
      <c r="SAG311" s="49"/>
      <c r="SAJ311" s="49"/>
      <c r="SAM311" s="49"/>
      <c r="SAP311" s="49"/>
      <c r="SAV311" s="49"/>
      <c r="SAY311" s="49"/>
      <c r="SBE311" s="49"/>
      <c r="SBG311" s="49"/>
      <c r="SBH311" s="49"/>
      <c r="SBJ311" s="49"/>
      <c r="SCA311" s="49"/>
      <c r="SCF311" s="49"/>
      <c r="SCL311" s="49"/>
      <c r="SCO311" s="49"/>
      <c r="SCR311" s="49"/>
      <c r="SCZ311" s="49"/>
      <c r="SDV311" s="49"/>
      <c r="SDW311" s="49"/>
      <c r="SDX311" s="49"/>
      <c r="SDY311" s="49"/>
      <c r="SDZ311" s="49"/>
      <c r="SEA311" s="49"/>
      <c r="SES311" s="49"/>
      <c r="SET311" s="49"/>
      <c r="SEW311" s="49"/>
      <c r="SEZ311" s="49"/>
      <c r="SFB311" s="49"/>
      <c r="SFD311" s="49"/>
      <c r="SFG311" s="49"/>
      <c r="SFJ311" s="49"/>
      <c r="SFM311" s="49"/>
      <c r="SFP311" s="49"/>
      <c r="SFS311" s="49"/>
      <c r="SFV311" s="49"/>
      <c r="SFY311" s="49"/>
      <c r="SGB311" s="49"/>
      <c r="SGD311" s="49"/>
      <c r="SGQ311" s="49"/>
      <c r="SGR311" s="49"/>
      <c r="SGS311" s="49"/>
      <c r="SGT311" s="49"/>
      <c r="SGU311" s="49"/>
      <c r="SGV311" s="49"/>
      <c r="SGW311" s="49"/>
      <c r="SGX311" s="49"/>
      <c r="SGY311" s="49"/>
      <c r="SGZ311" s="49"/>
      <c r="SHA311" s="49"/>
      <c r="SHB311" s="49"/>
      <c r="SHC311" s="49"/>
      <c r="SHD311" s="49"/>
      <c r="SHE311" s="49"/>
      <c r="SHF311" s="49"/>
      <c r="SHG311" s="49"/>
      <c r="SHH311" s="49"/>
      <c r="SHI311" s="49"/>
      <c r="SHJ311" s="49"/>
      <c r="SHK311" s="49"/>
      <c r="SHL311" s="49"/>
      <c r="SHM311" s="49"/>
      <c r="SHN311" s="49"/>
      <c r="SHO311" s="49"/>
      <c r="SHP311" s="49"/>
      <c r="SHQ311" s="49"/>
      <c r="SHR311" s="49"/>
      <c r="SHS311" s="49"/>
      <c r="SHT311" s="49"/>
      <c r="SHU311" s="49"/>
      <c r="SHV311" s="49"/>
      <c r="SHW311" s="49"/>
      <c r="SHX311" s="49"/>
      <c r="SHY311" s="49"/>
      <c r="SHZ311" s="49"/>
      <c r="SIA311" s="49"/>
      <c r="SIB311" s="49"/>
      <c r="SIC311" s="49"/>
      <c r="SID311" s="49"/>
      <c r="SIG311" s="49"/>
      <c r="SIJ311" s="49"/>
      <c r="SIM311" s="49"/>
      <c r="SIP311" s="49"/>
      <c r="SIS311" s="49"/>
      <c r="SIV311" s="49"/>
      <c r="SJE311" s="49"/>
      <c r="SJH311" s="49"/>
      <c r="SJK311" s="49"/>
      <c r="SJN311" s="49"/>
      <c r="SJW311" s="49"/>
      <c r="SKC311" s="49"/>
      <c r="SKF311" s="49"/>
      <c r="SKI311" s="49"/>
      <c r="SKL311" s="49"/>
      <c r="SKR311" s="49"/>
      <c r="SKU311" s="49"/>
      <c r="SLA311" s="49"/>
      <c r="SLC311" s="49"/>
      <c r="SLD311" s="49"/>
      <c r="SLF311" s="49"/>
      <c r="SLW311" s="49"/>
      <c r="SMB311" s="49"/>
      <c r="SMH311" s="49"/>
      <c r="SMK311" s="49"/>
      <c r="SMN311" s="49"/>
      <c r="SMV311" s="49"/>
      <c r="SNR311" s="49"/>
      <c r="SNS311" s="49"/>
      <c r="SNT311" s="49"/>
      <c r="SNU311" s="49"/>
      <c r="SNV311" s="49"/>
      <c r="SNW311" s="49"/>
      <c r="SOO311" s="49"/>
      <c r="SOP311" s="49"/>
      <c r="SOS311" s="49"/>
      <c r="SOV311" s="49"/>
      <c r="SOX311" s="49"/>
      <c r="SOZ311" s="49"/>
      <c r="SPC311" s="49"/>
      <c r="SPF311" s="49"/>
      <c r="SPI311" s="49"/>
      <c r="SPL311" s="49"/>
      <c r="SPO311" s="49"/>
      <c r="SPR311" s="49"/>
      <c r="SPU311" s="49"/>
      <c r="SPX311" s="49"/>
      <c r="SPZ311" s="49"/>
      <c r="SQM311" s="49"/>
      <c r="SQN311" s="49"/>
      <c r="SQO311" s="49"/>
      <c r="SQP311" s="49"/>
      <c r="SQQ311" s="49"/>
      <c r="SQR311" s="49"/>
      <c r="SQS311" s="49"/>
      <c r="SQT311" s="49"/>
      <c r="SQU311" s="49"/>
      <c r="SQV311" s="49"/>
      <c r="SQW311" s="49"/>
      <c r="SQX311" s="49"/>
      <c r="SQY311" s="49"/>
      <c r="SQZ311" s="49"/>
      <c r="SRA311" s="49"/>
      <c r="SRB311" s="49"/>
      <c r="SRC311" s="49"/>
      <c r="SRD311" s="49"/>
      <c r="SRE311" s="49"/>
      <c r="SRF311" s="49"/>
      <c r="SRG311" s="49"/>
      <c r="SRH311" s="49"/>
      <c r="SRI311" s="49"/>
      <c r="SRJ311" s="49"/>
      <c r="SRK311" s="49"/>
      <c r="SRL311" s="49"/>
      <c r="SRM311" s="49"/>
      <c r="SRN311" s="49"/>
      <c r="SRO311" s="49"/>
      <c r="SRP311" s="49"/>
      <c r="SRQ311" s="49"/>
      <c r="SRR311" s="49"/>
      <c r="SRS311" s="49"/>
      <c r="SRT311" s="49"/>
      <c r="SRU311" s="49"/>
      <c r="SRV311" s="49"/>
      <c r="SRW311" s="49"/>
      <c r="SRX311" s="49"/>
      <c r="SRY311" s="49"/>
      <c r="SRZ311" s="49"/>
      <c r="SSC311" s="49"/>
      <c r="SSF311" s="49"/>
      <c r="SSI311" s="49"/>
      <c r="SSL311" s="49"/>
      <c r="SSO311" s="49"/>
      <c r="SSR311" s="49"/>
      <c r="STA311" s="49"/>
      <c r="STD311" s="49"/>
      <c r="STG311" s="49"/>
      <c r="STJ311" s="49"/>
      <c r="STS311" s="49"/>
      <c r="STY311" s="49"/>
      <c r="SUB311" s="49"/>
      <c r="SUE311" s="49"/>
      <c r="SUH311" s="49"/>
      <c r="SUN311" s="49"/>
      <c r="SUQ311" s="49"/>
      <c r="SUW311" s="49"/>
      <c r="SUY311" s="49"/>
      <c r="SUZ311" s="49"/>
      <c r="SVB311" s="49"/>
      <c r="SVS311" s="49"/>
      <c r="SVX311" s="49"/>
      <c r="SWD311" s="49"/>
      <c r="SWG311" s="49"/>
      <c r="SWJ311" s="49"/>
      <c r="SWR311" s="49"/>
      <c r="SXN311" s="49"/>
      <c r="SXO311" s="49"/>
      <c r="SXP311" s="49"/>
      <c r="SXQ311" s="49"/>
      <c r="SXR311" s="49"/>
      <c r="SXS311" s="49"/>
      <c r="SYK311" s="49"/>
      <c r="SYL311" s="49"/>
      <c r="SYO311" s="49"/>
      <c r="SYR311" s="49"/>
      <c r="SYT311" s="49"/>
      <c r="SYV311" s="49"/>
      <c r="SYY311" s="49"/>
      <c r="SZB311" s="49"/>
      <c r="SZE311" s="49"/>
      <c r="SZH311" s="49"/>
      <c r="SZK311" s="49"/>
      <c r="SZN311" s="49"/>
      <c r="SZQ311" s="49"/>
      <c r="SZT311" s="49"/>
      <c r="SZV311" s="49"/>
      <c r="TAI311" s="49"/>
      <c r="TAJ311" s="49"/>
      <c r="TAK311" s="49"/>
      <c r="TAL311" s="49"/>
      <c r="TAM311" s="49"/>
      <c r="TAN311" s="49"/>
      <c r="TAO311" s="49"/>
      <c r="TAP311" s="49"/>
      <c r="TAQ311" s="49"/>
      <c r="TAR311" s="49"/>
      <c r="TAS311" s="49"/>
      <c r="TAT311" s="49"/>
      <c r="TAU311" s="49"/>
      <c r="TAV311" s="49"/>
      <c r="TAW311" s="49"/>
      <c r="TAX311" s="49"/>
      <c r="TAY311" s="49"/>
      <c r="TAZ311" s="49"/>
      <c r="TBA311" s="49"/>
      <c r="TBB311" s="49"/>
      <c r="TBC311" s="49"/>
      <c r="TBD311" s="49"/>
      <c r="TBE311" s="49"/>
      <c r="TBF311" s="49"/>
      <c r="TBG311" s="49"/>
      <c r="TBH311" s="49"/>
      <c r="TBI311" s="49"/>
      <c r="TBJ311" s="49"/>
      <c r="TBK311" s="49"/>
      <c r="TBL311" s="49"/>
      <c r="TBM311" s="49"/>
      <c r="TBN311" s="49"/>
      <c r="TBO311" s="49"/>
      <c r="TBP311" s="49"/>
      <c r="TBQ311" s="49"/>
      <c r="TBR311" s="49"/>
      <c r="TBS311" s="49"/>
      <c r="TBT311" s="49"/>
      <c r="TBU311" s="49"/>
      <c r="TBV311" s="49"/>
      <c r="TBY311" s="49"/>
      <c r="TCB311" s="49"/>
      <c r="TCE311" s="49"/>
      <c r="TCH311" s="49"/>
      <c r="TCK311" s="49"/>
      <c r="TCN311" s="49"/>
      <c r="TCW311" s="49"/>
      <c r="TCZ311" s="49"/>
      <c r="TDC311" s="49"/>
      <c r="TDF311" s="49"/>
      <c r="TDO311" s="49"/>
      <c r="TDU311" s="49"/>
      <c r="TDX311" s="49"/>
      <c r="TEA311" s="49"/>
      <c r="TED311" s="49"/>
      <c r="TEJ311" s="49"/>
      <c r="TEM311" s="49"/>
      <c r="TES311" s="49"/>
      <c r="TEU311" s="49"/>
      <c r="TEV311" s="49"/>
      <c r="TEX311" s="49"/>
      <c r="TFO311" s="49"/>
      <c r="TFT311" s="49"/>
      <c r="TFZ311" s="49"/>
      <c r="TGC311" s="49"/>
      <c r="TGF311" s="49"/>
      <c r="TGN311" s="49"/>
      <c r="THJ311" s="49"/>
      <c r="THK311" s="49"/>
      <c r="THL311" s="49"/>
      <c r="THM311" s="49"/>
      <c r="THN311" s="49"/>
      <c r="THO311" s="49"/>
      <c r="TIG311" s="49"/>
      <c r="TIH311" s="49"/>
      <c r="TIK311" s="49"/>
      <c r="TIN311" s="49"/>
      <c r="TIP311" s="49"/>
      <c r="TIR311" s="49"/>
      <c r="TIU311" s="49"/>
      <c r="TIX311" s="49"/>
      <c r="TJA311" s="49"/>
      <c r="TJD311" s="49"/>
      <c r="TJG311" s="49"/>
      <c r="TJJ311" s="49"/>
      <c r="TJM311" s="49"/>
      <c r="TJP311" s="49"/>
      <c r="TJR311" s="49"/>
      <c r="TKE311" s="49"/>
      <c r="TKF311" s="49"/>
      <c r="TKG311" s="49"/>
      <c r="TKH311" s="49"/>
      <c r="TKI311" s="49"/>
      <c r="TKJ311" s="49"/>
      <c r="TKK311" s="49"/>
      <c r="TKL311" s="49"/>
      <c r="TKM311" s="49"/>
      <c r="TKN311" s="49"/>
      <c r="TKO311" s="49"/>
      <c r="TKP311" s="49"/>
      <c r="TKQ311" s="49"/>
      <c r="TKR311" s="49"/>
      <c r="TKS311" s="49"/>
      <c r="TKT311" s="49"/>
      <c r="TKU311" s="49"/>
      <c r="TKV311" s="49"/>
      <c r="TKW311" s="49"/>
      <c r="TKX311" s="49"/>
      <c r="TKY311" s="49"/>
      <c r="TKZ311" s="49"/>
      <c r="TLA311" s="49"/>
      <c r="TLB311" s="49"/>
      <c r="TLC311" s="49"/>
      <c r="TLD311" s="49"/>
      <c r="TLE311" s="49"/>
      <c r="TLF311" s="49"/>
      <c r="TLG311" s="49"/>
      <c r="TLH311" s="49"/>
      <c r="TLI311" s="49"/>
      <c r="TLJ311" s="49"/>
      <c r="TLK311" s="49"/>
      <c r="TLL311" s="49"/>
      <c r="TLM311" s="49"/>
      <c r="TLN311" s="49"/>
      <c r="TLO311" s="49"/>
      <c r="TLP311" s="49"/>
      <c r="TLQ311" s="49"/>
      <c r="TLR311" s="49"/>
      <c r="TLU311" s="49"/>
      <c r="TLX311" s="49"/>
      <c r="TMA311" s="49"/>
      <c r="TMD311" s="49"/>
      <c r="TMG311" s="49"/>
      <c r="TMJ311" s="49"/>
      <c r="TMS311" s="49"/>
      <c r="TMV311" s="49"/>
      <c r="TMY311" s="49"/>
      <c r="TNB311" s="49"/>
      <c r="TNK311" s="49"/>
      <c r="TNQ311" s="49"/>
      <c r="TNT311" s="49"/>
      <c r="TNW311" s="49"/>
      <c r="TNZ311" s="49"/>
      <c r="TOF311" s="49"/>
      <c r="TOI311" s="49"/>
      <c r="TOO311" s="49"/>
      <c r="TOQ311" s="49"/>
      <c r="TOR311" s="49"/>
      <c r="TOT311" s="49"/>
      <c r="TPK311" s="49"/>
      <c r="TPP311" s="49"/>
      <c r="TPV311" s="49"/>
      <c r="TPY311" s="49"/>
      <c r="TQB311" s="49"/>
      <c r="TQJ311" s="49"/>
      <c r="TRF311" s="49"/>
      <c r="TRG311" s="49"/>
      <c r="TRH311" s="49"/>
      <c r="TRI311" s="49"/>
      <c r="TRJ311" s="49"/>
      <c r="TRK311" s="49"/>
      <c r="TSC311" s="49"/>
      <c r="TSD311" s="49"/>
      <c r="TSG311" s="49"/>
      <c r="TSJ311" s="49"/>
      <c r="TSL311" s="49"/>
      <c r="TSN311" s="49"/>
      <c r="TSQ311" s="49"/>
      <c r="TST311" s="49"/>
      <c r="TSW311" s="49"/>
      <c r="TSZ311" s="49"/>
      <c r="TTC311" s="49"/>
      <c r="TTF311" s="49"/>
      <c r="TTI311" s="49"/>
      <c r="TTL311" s="49"/>
      <c r="TTN311" s="49"/>
      <c r="TUA311" s="49"/>
      <c r="TUB311" s="49"/>
      <c r="TUC311" s="49"/>
      <c r="TUD311" s="49"/>
      <c r="TUE311" s="49"/>
      <c r="TUF311" s="49"/>
      <c r="TUG311" s="49"/>
      <c r="TUH311" s="49"/>
      <c r="TUI311" s="49"/>
      <c r="TUJ311" s="49"/>
      <c r="TUK311" s="49"/>
      <c r="TUL311" s="49"/>
      <c r="TUM311" s="49"/>
      <c r="TUN311" s="49"/>
      <c r="TUO311" s="49"/>
      <c r="TUP311" s="49"/>
      <c r="TUQ311" s="49"/>
      <c r="TUR311" s="49"/>
      <c r="TUS311" s="49"/>
      <c r="TUT311" s="49"/>
      <c r="TUU311" s="49"/>
      <c r="TUV311" s="49"/>
      <c r="TUW311" s="49"/>
      <c r="TUX311" s="49"/>
      <c r="TUY311" s="49"/>
      <c r="TUZ311" s="49"/>
      <c r="TVA311" s="49"/>
      <c r="TVB311" s="49"/>
      <c r="TVC311" s="49"/>
      <c r="TVD311" s="49"/>
      <c r="TVE311" s="49"/>
      <c r="TVF311" s="49"/>
      <c r="TVG311" s="49"/>
      <c r="TVH311" s="49"/>
      <c r="TVI311" s="49"/>
      <c r="TVJ311" s="49"/>
      <c r="TVK311" s="49"/>
      <c r="TVL311" s="49"/>
      <c r="TVM311" s="49"/>
      <c r="TVN311" s="49"/>
      <c r="TVQ311" s="49"/>
      <c r="TVT311" s="49"/>
      <c r="TVW311" s="49"/>
      <c r="TVZ311" s="49"/>
      <c r="TWC311" s="49"/>
      <c r="TWF311" s="49"/>
      <c r="TWO311" s="49"/>
      <c r="TWR311" s="49"/>
      <c r="TWU311" s="49"/>
      <c r="TWX311" s="49"/>
      <c r="TXG311" s="49"/>
      <c r="TXM311" s="49"/>
      <c r="TXP311" s="49"/>
      <c r="TXS311" s="49"/>
      <c r="TXV311" s="49"/>
      <c r="TYB311" s="49"/>
      <c r="TYE311" s="49"/>
      <c r="TYK311" s="49"/>
      <c r="TYM311" s="49"/>
      <c r="TYN311" s="49"/>
      <c r="TYP311" s="49"/>
      <c r="TZG311" s="49"/>
      <c r="TZL311" s="49"/>
      <c r="TZR311" s="49"/>
      <c r="TZU311" s="49"/>
      <c r="TZX311" s="49"/>
      <c r="UAF311" s="49"/>
      <c r="UBB311" s="49"/>
      <c r="UBC311" s="49"/>
      <c r="UBD311" s="49"/>
      <c r="UBE311" s="49"/>
      <c r="UBF311" s="49"/>
      <c r="UBG311" s="49"/>
      <c r="UBY311" s="49"/>
      <c r="UBZ311" s="49"/>
      <c r="UCC311" s="49"/>
      <c r="UCF311" s="49"/>
      <c r="UCH311" s="49"/>
      <c r="UCJ311" s="49"/>
      <c r="UCM311" s="49"/>
      <c r="UCP311" s="49"/>
      <c r="UCS311" s="49"/>
      <c r="UCV311" s="49"/>
      <c r="UCY311" s="49"/>
      <c r="UDB311" s="49"/>
      <c r="UDE311" s="49"/>
      <c r="UDH311" s="49"/>
      <c r="UDJ311" s="49"/>
      <c r="UDW311" s="49"/>
      <c r="UDX311" s="49"/>
      <c r="UDY311" s="49"/>
      <c r="UDZ311" s="49"/>
      <c r="UEA311" s="49"/>
      <c r="UEB311" s="49"/>
      <c r="UEC311" s="49"/>
      <c r="UED311" s="49"/>
      <c r="UEE311" s="49"/>
      <c r="UEF311" s="49"/>
      <c r="UEG311" s="49"/>
      <c r="UEH311" s="49"/>
      <c r="UEI311" s="49"/>
      <c r="UEJ311" s="49"/>
      <c r="UEK311" s="49"/>
      <c r="UEL311" s="49"/>
      <c r="UEM311" s="49"/>
      <c r="UEN311" s="49"/>
      <c r="UEO311" s="49"/>
      <c r="UEP311" s="49"/>
      <c r="UEQ311" s="49"/>
      <c r="UER311" s="49"/>
      <c r="UES311" s="49"/>
      <c r="UET311" s="49"/>
      <c r="UEU311" s="49"/>
      <c r="UEV311" s="49"/>
      <c r="UEW311" s="49"/>
      <c r="UEX311" s="49"/>
      <c r="UEY311" s="49"/>
      <c r="UEZ311" s="49"/>
      <c r="UFA311" s="49"/>
      <c r="UFB311" s="49"/>
      <c r="UFC311" s="49"/>
      <c r="UFD311" s="49"/>
      <c r="UFE311" s="49"/>
      <c r="UFF311" s="49"/>
      <c r="UFG311" s="49"/>
      <c r="UFH311" s="49"/>
      <c r="UFI311" s="49"/>
      <c r="UFJ311" s="49"/>
      <c r="UFM311" s="49"/>
      <c r="UFP311" s="49"/>
      <c r="UFS311" s="49"/>
      <c r="UFV311" s="49"/>
      <c r="UFY311" s="49"/>
      <c r="UGB311" s="49"/>
      <c r="UGK311" s="49"/>
      <c r="UGN311" s="49"/>
      <c r="UGQ311" s="49"/>
      <c r="UGT311" s="49"/>
      <c r="UHC311" s="49"/>
      <c r="UHI311" s="49"/>
      <c r="UHL311" s="49"/>
      <c r="UHO311" s="49"/>
      <c r="UHR311" s="49"/>
      <c r="UHX311" s="49"/>
      <c r="UIA311" s="49"/>
      <c r="UIG311" s="49"/>
      <c r="UII311" s="49"/>
      <c r="UIJ311" s="49"/>
      <c r="UIL311" s="49"/>
      <c r="UJC311" s="49"/>
      <c r="UJH311" s="49"/>
      <c r="UJN311" s="49"/>
      <c r="UJQ311" s="49"/>
      <c r="UJT311" s="49"/>
      <c r="UKB311" s="49"/>
      <c r="UKX311" s="49"/>
      <c r="UKY311" s="49"/>
      <c r="UKZ311" s="49"/>
      <c r="ULA311" s="49"/>
      <c r="ULB311" s="49"/>
      <c r="ULC311" s="49"/>
      <c r="ULU311" s="49"/>
      <c r="ULV311" s="49"/>
      <c r="ULY311" s="49"/>
      <c r="UMB311" s="49"/>
      <c r="UMD311" s="49"/>
      <c r="UMF311" s="49"/>
      <c r="UMI311" s="49"/>
      <c r="UML311" s="49"/>
      <c r="UMO311" s="49"/>
      <c r="UMR311" s="49"/>
      <c r="UMU311" s="49"/>
      <c r="UMX311" s="49"/>
      <c r="UNA311" s="49"/>
      <c r="UND311" s="49"/>
      <c r="UNF311" s="49"/>
      <c r="UNS311" s="49"/>
      <c r="UNT311" s="49"/>
      <c r="UNU311" s="49"/>
      <c r="UNV311" s="49"/>
      <c r="UNW311" s="49"/>
      <c r="UNX311" s="49"/>
      <c r="UNY311" s="49"/>
      <c r="UNZ311" s="49"/>
      <c r="UOA311" s="49"/>
      <c r="UOB311" s="49"/>
      <c r="UOC311" s="49"/>
      <c r="UOD311" s="49"/>
      <c r="UOE311" s="49"/>
      <c r="UOF311" s="49"/>
      <c r="UOG311" s="49"/>
      <c r="UOH311" s="49"/>
      <c r="UOI311" s="49"/>
      <c r="UOJ311" s="49"/>
      <c r="UOK311" s="49"/>
      <c r="UOL311" s="49"/>
      <c r="UOM311" s="49"/>
      <c r="UON311" s="49"/>
      <c r="UOO311" s="49"/>
      <c r="UOP311" s="49"/>
      <c r="UOQ311" s="49"/>
      <c r="UOR311" s="49"/>
      <c r="UOS311" s="49"/>
      <c r="UOT311" s="49"/>
      <c r="UOU311" s="49"/>
      <c r="UOV311" s="49"/>
      <c r="UOW311" s="49"/>
      <c r="UOX311" s="49"/>
      <c r="UOY311" s="49"/>
      <c r="UOZ311" s="49"/>
      <c r="UPA311" s="49"/>
      <c r="UPB311" s="49"/>
      <c r="UPC311" s="49"/>
      <c r="UPD311" s="49"/>
      <c r="UPE311" s="49"/>
      <c r="UPF311" s="49"/>
      <c r="UPI311" s="49"/>
      <c r="UPL311" s="49"/>
      <c r="UPO311" s="49"/>
      <c r="UPR311" s="49"/>
      <c r="UPU311" s="49"/>
      <c r="UPX311" s="49"/>
      <c r="UQG311" s="49"/>
      <c r="UQJ311" s="49"/>
      <c r="UQM311" s="49"/>
      <c r="UQP311" s="49"/>
      <c r="UQY311" s="49"/>
      <c r="URE311" s="49"/>
      <c r="URH311" s="49"/>
      <c r="URK311" s="49"/>
      <c r="URN311" s="49"/>
      <c r="URT311" s="49"/>
      <c r="URW311" s="49"/>
      <c r="USC311" s="49"/>
      <c r="USE311" s="49"/>
      <c r="USF311" s="49"/>
      <c r="USH311" s="49"/>
      <c r="USY311" s="49"/>
      <c r="UTD311" s="49"/>
      <c r="UTJ311" s="49"/>
      <c r="UTM311" s="49"/>
      <c r="UTP311" s="49"/>
      <c r="UTX311" s="49"/>
      <c r="UUT311" s="49"/>
      <c r="UUU311" s="49"/>
      <c r="UUV311" s="49"/>
      <c r="UUW311" s="49"/>
      <c r="UUX311" s="49"/>
      <c r="UUY311" s="49"/>
      <c r="UVQ311" s="49"/>
      <c r="UVR311" s="49"/>
      <c r="UVU311" s="49"/>
      <c r="UVX311" s="49"/>
      <c r="UVZ311" s="49"/>
      <c r="UWB311" s="49"/>
      <c r="UWE311" s="49"/>
      <c r="UWH311" s="49"/>
      <c r="UWK311" s="49"/>
      <c r="UWN311" s="49"/>
      <c r="UWQ311" s="49"/>
      <c r="UWT311" s="49"/>
      <c r="UWW311" s="49"/>
      <c r="UWZ311" s="49"/>
      <c r="UXB311" s="49"/>
      <c r="UXO311" s="49"/>
      <c r="UXP311" s="49"/>
      <c r="UXQ311" s="49"/>
      <c r="UXR311" s="49"/>
      <c r="UXS311" s="49"/>
      <c r="UXT311" s="49"/>
      <c r="UXU311" s="49"/>
      <c r="UXV311" s="49"/>
      <c r="UXW311" s="49"/>
      <c r="UXX311" s="49"/>
      <c r="UXY311" s="49"/>
      <c r="UXZ311" s="49"/>
      <c r="UYA311" s="49"/>
      <c r="UYB311" s="49"/>
      <c r="UYC311" s="49"/>
      <c r="UYD311" s="49"/>
      <c r="UYE311" s="49"/>
      <c r="UYF311" s="49"/>
      <c r="UYG311" s="49"/>
      <c r="UYH311" s="49"/>
      <c r="UYI311" s="49"/>
      <c r="UYJ311" s="49"/>
      <c r="UYK311" s="49"/>
      <c r="UYL311" s="49"/>
      <c r="UYM311" s="49"/>
      <c r="UYN311" s="49"/>
      <c r="UYO311" s="49"/>
      <c r="UYP311" s="49"/>
      <c r="UYQ311" s="49"/>
      <c r="UYR311" s="49"/>
      <c r="UYS311" s="49"/>
      <c r="UYT311" s="49"/>
      <c r="UYU311" s="49"/>
      <c r="UYV311" s="49"/>
      <c r="UYW311" s="49"/>
      <c r="UYX311" s="49"/>
      <c r="UYY311" s="49"/>
      <c r="UYZ311" s="49"/>
      <c r="UZA311" s="49"/>
      <c r="UZB311" s="49"/>
      <c r="UZE311" s="49"/>
      <c r="UZH311" s="49"/>
      <c r="UZK311" s="49"/>
      <c r="UZN311" s="49"/>
      <c r="UZQ311" s="49"/>
      <c r="UZT311" s="49"/>
      <c r="VAC311" s="49"/>
      <c r="VAF311" s="49"/>
      <c r="VAI311" s="49"/>
      <c r="VAL311" s="49"/>
      <c r="VAU311" s="49"/>
      <c r="VBA311" s="49"/>
      <c r="VBD311" s="49"/>
      <c r="VBG311" s="49"/>
      <c r="VBJ311" s="49"/>
      <c r="VBP311" s="49"/>
      <c r="VBS311" s="49"/>
      <c r="VBY311" s="49"/>
      <c r="VCA311" s="49"/>
      <c r="VCB311" s="49"/>
      <c r="VCD311" s="49"/>
      <c r="VCU311" s="49"/>
      <c r="VCZ311" s="49"/>
      <c r="VDF311" s="49"/>
      <c r="VDI311" s="49"/>
      <c r="VDL311" s="49"/>
      <c r="VDT311" s="49"/>
      <c r="VEP311" s="49"/>
      <c r="VEQ311" s="49"/>
      <c r="VER311" s="49"/>
      <c r="VES311" s="49"/>
      <c r="VET311" s="49"/>
      <c r="VEU311" s="49"/>
      <c r="VFM311" s="49"/>
      <c r="VFN311" s="49"/>
      <c r="VFQ311" s="49"/>
      <c r="VFT311" s="49"/>
      <c r="VFV311" s="49"/>
      <c r="VFX311" s="49"/>
      <c r="VGA311" s="49"/>
      <c r="VGD311" s="49"/>
      <c r="VGG311" s="49"/>
      <c r="VGJ311" s="49"/>
      <c r="VGM311" s="49"/>
      <c r="VGP311" s="49"/>
      <c r="VGS311" s="49"/>
      <c r="VGV311" s="49"/>
      <c r="VGX311" s="49"/>
      <c r="VHK311" s="49"/>
      <c r="VHL311" s="49"/>
      <c r="VHM311" s="49"/>
      <c r="VHN311" s="49"/>
      <c r="VHO311" s="49"/>
      <c r="VHP311" s="49"/>
      <c r="VHQ311" s="49"/>
      <c r="VHR311" s="49"/>
      <c r="VHS311" s="49"/>
      <c r="VHT311" s="49"/>
      <c r="VHU311" s="49"/>
      <c r="VHV311" s="49"/>
      <c r="VHW311" s="49"/>
      <c r="VHX311" s="49"/>
      <c r="VHY311" s="49"/>
      <c r="VHZ311" s="49"/>
      <c r="VIA311" s="49"/>
      <c r="VIB311" s="49"/>
      <c r="VIC311" s="49"/>
      <c r="VID311" s="49"/>
      <c r="VIE311" s="49"/>
      <c r="VIF311" s="49"/>
      <c r="VIG311" s="49"/>
      <c r="VIH311" s="49"/>
      <c r="VII311" s="49"/>
      <c r="VIJ311" s="49"/>
      <c r="VIK311" s="49"/>
      <c r="VIL311" s="49"/>
      <c r="VIM311" s="49"/>
      <c r="VIN311" s="49"/>
      <c r="VIO311" s="49"/>
      <c r="VIP311" s="49"/>
      <c r="VIQ311" s="49"/>
      <c r="VIR311" s="49"/>
      <c r="VIS311" s="49"/>
      <c r="VIT311" s="49"/>
      <c r="VIU311" s="49"/>
      <c r="VIV311" s="49"/>
      <c r="VIW311" s="49"/>
      <c r="VIX311" s="49"/>
      <c r="VJA311" s="49"/>
      <c r="VJD311" s="49"/>
      <c r="VJG311" s="49"/>
      <c r="VJJ311" s="49"/>
      <c r="VJM311" s="49"/>
      <c r="VJP311" s="49"/>
      <c r="VJY311" s="49"/>
      <c r="VKB311" s="49"/>
      <c r="VKE311" s="49"/>
      <c r="VKH311" s="49"/>
      <c r="VKQ311" s="49"/>
      <c r="VKW311" s="49"/>
      <c r="VKZ311" s="49"/>
      <c r="VLC311" s="49"/>
      <c r="VLF311" s="49"/>
      <c r="VLL311" s="49"/>
      <c r="VLO311" s="49"/>
      <c r="VLU311" s="49"/>
      <c r="VLW311" s="49"/>
      <c r="VLX311" s="49"/>
      <c r="VLZ311" s="49"/>
      <c r="VMQ311" s="49"/>
      <c r="VMV311" s="49"/>
      <c r="VNB311" s="49"/>
      <c r="VNE311" s="49"/>
      <c r="VNH311" s="49"/>
      <c r="VNP311" s="49"/>
      <c r="VOL311" s="49"/>
      <c r="VOM311" s="49"/>
      <c r="VON311" s="49"/>
      <c r="VOO311" s="49"/>
      <c r="VOP311" s="49"/>
      <c r="VOQ311" s="49"/>
      <c r="VPI311" s="49"/>
      <c r="VPJ311" s="49"/>
      <c r="VPM311" s="49"/>
      <c r="VPP311" s="49"/>
      <c r="VPR311" s="49"/>
      <c r="VPT311" s="49"/>
      <c r="VPW311" s="49"/>
      <c r="VPZ311" s="49"/>
      <c r="VQC311" s="49"/>
      <c r="VQF311" s="49"/>
      <c r="VQI311" s="49"/>
      <c r="VQL311" s="49"/>
      <c r="VQO311" s="49"/>
      <c r="VQR311" s="49"/>
      <c r="VQT311" s="49"/>
      <c r="VRG311" s="49"/>
      <c r="VRH311" s="49"/>
      <c r="VRI311" s="49"/>
      <c r="VRJ311" s="49"/>
      <c r="VRK311" s="49"/>
      <c r="VRL311" s="49"/>
      <c r="VRM311" s="49"/>
      <c r="VRN311" s="49"/>
      <c r="VRO311" s="49"/>
      <c r="VRP311" s="49"/>
      <c r="VRQ311" s="49"/>
      <c r="VRR311" s="49"/>
      <c r="VRS311" s="49"/>
      <c r="VRT311" s="49"/>
      <c r="VRU311" s="49"/>
      <c r="VRV311" s="49"/>
      <c r="VRW311" s="49"/>
      <c r="VRX311" s="49"/>
      <c r="VRY311" s="49"/>
      <c r="VRZ311" s="49"/>
      <c r="VSA311" s="49"/>
      <c r="VSB311" s="49"/>
      <c r="VSC311" s="49"/>
      <c r="VSD311" s="49"/>
      <c r="VSE311" s="49"/>
      <c r="VSF311" s="49"/>
      <c r="VSG311" s="49"/>
      <c r="VSH311" s="49"/>
      <c r="VSI311" s="49"/>
      <c r="VSJ311" s="49"/>
      <c r="VSK311" s="49"/>
      <c r="VSL311" s="49"/>
      <c r="VSM311" s="49"/>
      <c r="VSN311" s="49"/>
      <c r="VSO311" s="49"/>
      <c r="VSP311" s="49"/>
      <c r="VSQ311" s="49"/>
      <c r="VSR311" s="49"/>
      <c r="VSS311" s="49"/>
      <c r="VST311" s="49"/>
      <c r="VSW311" s="49"/>
      <c r="VSZ311" s="49"/>
      <c r="VTC311" s="49"/>
      <c r="VTF311" s="49"/>
      <c r="VTI311" s="49"/>
      <c r="VTL311" s="49"/>
      <c r="VTU311" s="49"/>
      <c r="VTX311" s="49"/>
      <c r="VUA311" s="49"/>
      <c r="VUD311" s="49"/>
      <c r="VUM311" s="49"/>
      <c r="VUS311" s="49"/>
      <c r="VUV311" s="49"/>
      <c r="VUY311" s="49"/>
      <c r="VVB311" s="49"/>
      <c r="VVH311" s="49"/>
      <c r="VVK311" s="49"/>
      <c r="VVQ311" s="49"/>
      <c r="VVS311" s="49"/>
      <c r="VVT311" s="49"/>
      <c r="VVV311" s="49"/>
      <c r="VWM311" s="49"/>
      <c r="VWR311" s="49"/>
      <c r="VWX311" s="49"/>
      <c r="VXA311" s="49"/>
      <c r="VXD311" s="49"/>
      <c r="VXL311" s="49"/>
      <c r="VYH311" s="49"/>
      <c r="VYI311" s="49"/>
      <c r="VYJ311" s="49"/>
      <c r="VYK311" s="49"/>
      <c r="VYL311" s="49"/>
      <c r="VYM311" s="49"/>
      <c r="VZE311" s="49"/>
      <c r="VZF311" s="49"/>
      <c r="VZI311" s="49"/>
      <c r="VZL311" s="49"/>
      <c r="VZN311" s="49"/>
      <c r="VZP311" s="49"/>
      <c r="VZS311" s="49"/>
      <c r="VZV311" s="49"/>
      <c r="VZY311" s="49"/>
      <c r="WAB311" s="49"/>
      <c r="WAE311" s="49"/>
      <c r="WAH311" s="49"/>
      <c r="WAK311" s="49"/>
      <c r="WAN311" s="49"/>
      <c r="WAP311" s="49"/>
      <c r="WBC311" s="49"/>
      <c r="WBD311" s="49"/>
      <c r="WBE311" s="49"/>
      <c r="WBF311" s="49"/>
      <c r="WBG311" s="49"/>
      <c r="WBH311" s="49"/>
      <c r="WBI311" s="49"/>
      <c r="WBJ311" s="49"/>
      <c r="WBK311" s="49"/>
      <c r="WBL311" s="49"/>
      <c r="WBM311" s="49"/>
      <c r="WBN311" s="49"/>
      <c r="WBO311" s="49"/>
      <c r="WBP311" s="49"/>
      <c r="WBQ311" s="49"/>
      <c r="WBR311" s="49"/>
      <c r="WBS311" s="49"/>
      <c r="WBT311" s="49"/>
      <c r="WBU311" s="49"/>
      <c r="WBV311" s="49"/>
      <c r="WBW311" s="49"/>
      <c r="WBX311" s="49"/>
      <c r="WBY311" s="49"/>
      <c r="WBZ311" s="49"/>
      <c r="WCA311" s="49"/>
      <c r="WCB311" s="49"/>
      <c r="WCC311" s="49"/>
      <c r="WCD311" s="49"/>
      <c r="WCE311" s="49"/>
      <c r="WCF311" s="49"/>
      <c r="WCG311" s="49"/>
      <c r="WCH311" s="49"/>
      <c r="WCI311" s="49"/>
      <c r="WCJ311" s="49"/>
      <c r="WCK311" s="49"/>
      <c r="WCL311" s="49"/>
      <c r="WCM311" s="49"/>
      <c r="WCN311" s="49"/>
      <c r="WCO311" s="49"/>
      <c r="WCP311" s="49"/>
      <c r="WCS311" s="49"/>
      <c r="WCV311" s="49"/>
      <c r="WCY311" s="49"/>
      <c r="WDB311" s="49"/>
      <c r="WDE311" s="49"/>
      <c r="WDH311" s="49"/>
      <c r="WDQ311" s="49"/>
      <c r="WDT311" s="49"/>
      <c r="WDW311" s="49"/>
      <c r="WDZ311" s="49"/>
      <c r="WEI311" s="49"/>
      <c r="WEO311" s="49"/>
      <c r="WER311" s="49"/>
      <c r="WEU311" s="49"/>
      <c r="WEX311" s="49"/>
      <c r="WFD311" s="49"/>
      <c r="WFG311" s="49"/>
      <c r="WFM311" s="49"/>
      <c r="WFO311" s="49"/>
      <c r="WFP311" s="49"/>
      <c r="WFR311" s="49"/>
      <c r="WGI311" s="49"/>
      <c r="WGN311" s="49"/>
      <c r="WGT311" s="49"/>
      <c r="WGW311" s="49"/>
      <c r="WGZ311" s="49"/>
      <c r="WHH311" s="49"/>
      <c r="WID311" s="49"/>
      <c r="WIE311" s="49"/>
      <c r="WIF311" s="49"/>
      <c r="WIG311" s="49"/>
      <c r="WIH311" s="49"/>
      <c r="WII311" s="49"/>
      <c r="WJA311" s="49"/>
      <c r="WJB311" s="49"/>
      <c r="WJE311" s="49"/>
      <c r="WJH311" s="49"/>
      <c r="WJJ311" s="49"/>
      <c r="WJL311" s="49"/>
      <c r="WJO311" s="49"/>
      <c r="WJR311" s="49"/>
      <c r="WJU311" s="49"/>
      <c r="WJX311" s="49"/>
      <c r="WKA311" s="49"/>
      <c r="WKD311" s="49"/>
      <c r="WKG311" s="49"/>
      <c r="WKJ311" s="49"/>
      <c r="WKL311" s="49"/>
      <c r="WKY311" s="49"/>
      <c r="WKZ311" s="49"/>
      <c r="WLA311" s="49"/>
      <c r="WLB311" s="49"/>
      <c r="WLC311" s="49"/>
      <c r="WLD311" s="49"/>
      <c r="WLE311" s="49"/>
      <c r="WLF311" s="49"/>
      <c r="WLG311" s="49"/>
      <c r="WLH311" s="49"/>
      <c r="WLI311" s="49"/>
      <c r="WLJ311" s="49"/>
      <c r="WLK311" s="49"/>
      <c r="WLL311" s="49"/>
      <c r="WLM311" s="49"/>
      <c r="WLN311" s="49"/>
      <c r="WLO311" s="49"/>
      <c r="WLP311" s="49"/>
      <c r="WLQ311" s="49"/>
      <c r="WLR311" s="49"/>
      <c r="WLS311" s="49"/>
      <c r="WLT311" s="49"/>
      <c r="WLU311" s="49"/>
      <c r="WLV311" s="49"/>
      <c r="WLW311" s="49"/>
      <c r="WLX311" s="49"/>
      <c r="WLY311" s="49"/>
      <c r="WLZ311" s="49"/>
      <c r="WMA311" s="49"/>
      <c r="WMB311" s="49"/>
      <c r="WMC311" s="49"/>
      <c r="WMD311" s="49"/>
      <c r="WME311" s="49"/>
      <c r="WMF311" s="49"/>
      <c r="WMG311" s="49"/>
      <c r="WMH311" s="49"/>
      <c r="WMI311" s="49"/>
      <c r="WMJ311" s="49"/>
      <c r="WMK311" s="49"/>
      <c r="WML311" s="49"/>
      <c r="WMO311" s="49"/>
      <c r="WMR311" s="49"/>
      <c r="WMU311" s="49"/>
      <c r="WMX311" s="49"/>
      <c r="WNA311" s="49"/>
      <c r="WND311" s="49"/>
      <c r="WNM311" s="49"/>
      <c r="WNP311" s="49"/>
      <c r="WNS311" s="49"/>
      <c r="WNV311" s="49"/>
      <c r="WOE311" s="49"/>
      <c r="WOK311" s="49"/>
      <c r="WON311" s="49"/>
      <c r="WOQ311" s="49"/>
      <c r="WOT311" s="49"/>
      <c r="WOZ311" s="49"/>
      <c r="WPC311" s="49"/>
      <c r="WPI311" s="49"/>
      <c r="WPK311" s="49"/>
      <c r="WPL311" s="49"/>
      <c r="WPN311" s="49"/>
      <c r="WQE311" s="49"/>
      <c r="WQJ311" s="49"/>
      <c r="WQP311" s="49"/>
      <c r="WQS311" s="49"/>
      <c r="WQV311" s="49"/>
      <c r="WRD311" s="49"/>
      <c r="WRZ311" s="49"/>
      <c r="WSA311" s="49"/>
      <c r="WSB311" s="49"/>
      <c r="WSC311" s="49"/>
      <c r="WSD311" s="49"/>
      <c r="WSE311" s="49"/>
      <c r="WSW311" s="49"/>
      <c r="WSX311" s="49"/>
      <c r="WTA311" s="49"/>
      <c r="WTD311" s="49"/>
      <c r="WTF311" s="49"/>
      <c r="WTH311" s="49"/>
      <c r="WTK311" s="49"/>
      <c r="WTN311" s="49"/>
      <c r="WTQ311" s="49"/>
      <c r="WTT311" s="49"/>
      <c r="WTW311" s="49"/>
      <c r="WTZ311" s="49"/>
      <c r="WUC311" s="49"/>
      <c r="WUF311" s="49"/>
      <c r="WUH311" s="49"/>
      <c r="WUU311" s="49"/>
      <c r="WUV311" s="49"/>
      <c r="WUW311" s="49"/>
      <c r="WUX311" s="49"/>
      <c r="WUY311" s="49"/>
      <c r="WUZ311" s="49"/>
      <c r="WVA311" s="49"/>
      <c r="WVB311" s="49"/>
      <c r="WVC311" s="49"/>
      <c r="WVD311" s="49"/>
      <c r="WVE311" s="49"/>
      <c r="WVF311" s="49"/>
      <c r="WVG311" s="49"/>
      <c r="WVH311" s="49"/>
      <c r="WVI311" s="49"/>
      <c r="WVJ311" s="49"/>
      <c r="WVK311" s="49"/>
      <c r="WVL311" s="49"/>
      <c r="WVM311" s="49"/>
      <c r="WVN311" s="49"/>
      <c r="WVO311" s="49"/>
      <c r="WVP311" s="49"/>
      <c r="WVQ311" s="49"/>
      <c r="WVR311" s="49"/>
      <c r="WVS311" s="49"/>
      <c r="WVT311" s="49"/>
      <c r="WVU311" s="49"/>
      <c r="WVV311" s="49"/>
      <c r="WVW311" s="49"/>
      <c r="WVX311" s="49"/>
      <c r="WVY311" s="49"/>
      <c r="WVZ311" s="49"/>
      <c r="WWA311" s="49"/>
      <c r="WWB311" s="49"/>
      <c r="WWC311" s="49"/>
      <c r="WWD311" s="49"/>
      <c r="WWE311" s="49"/>
      <c r="WWF311" s="49"/>
      <c r="WWG311" s="49"/>
      <c r="WWH311" s="49"/>
      <c r="WWI311" s="49"/>
      <c r="WWJ311" s="49"/>
      <c r="WWK311" s="49"/>
      <c r="WWL311" s="49"/>
      <c r="WWM311" s="49"/>
      <c r="WWN311" s="49"/>
      <c r="WWO311" s="49"/>
      <c r="WWP311" s="49"/>
      <c r="WWQ311" s="49"/>
      <c r="WWR311" s="49"/>
      <c r="WWS311" s="49"/>
      <c r="WWT311" s="49"/>
      <c r="WWU311" s="49"/>
      <c r="WWV311" s="49"/>
      <c r="WWW311" s="49"/>
      <c r="WWX311" s="49"/>
      <c r="WWY311" s="49"/>
      <c r="WWZ311" s="49"/>
      <c r="WXA311" s="49"/>
      <c r="WXB311" s="49"/>
      <c r="WXC311" s="49"/>
      <c r="WXD311" s="49"/>
      <c r="WXE311" s="49"/>
      <c r="WXF311" s="49"/>
      <c r="WXG311" s="49"/>
      <c r="WXH311" s="49"/>
      <c r="WXI311" s="49"/>
      <c r="WXJ311" s="49"/>
      <c r="WXK311" s="49"/>
      <c r="WXL311" s="49"/>
      <c r="WXM311" s="49"/>
      <c r="WXN311" s="49"/>
      <c r="WXO311" s="49"/>
      <c r="WXP311" s="49"/>
      <c r="WXQ311" s="49"/>
      <c r="WXR311" s="49"/>
      <c r="WXS311" s="49"/>
      <c r="WXT311" s="49"/>
      <c r="WXU311" s="49"/>
      <c r="WXV311" s="49"/>
      <c r="WXW311" s="49"/>
      <c r="WXX311" s="49"/>
      <c r="WXY311" s="49"/>
      <c r="WXZ311" s="49"/>
      <c r="WYA311" s="49"/>
      <c r="WYB311" s="49"/>
      <c r="WYC311" s="49"/>
      <c r="WYD311" s="49"/>
      <c r="WYE311" s="49"/>
      <c r="WYF311" s="49"/>
      <c r="WYG311" s="49"/>
      <c r="WYH311" s="49"/>
      <c r="WYI311" s="49"/>
      <c r="WYJ311" s="49"/>
      <c r="WYK311" s="49"/>
      <c r="WYL311" s="49"/>
      <c r="WYM311" s="49"/>
      <c r="WYN311" s="49"/>
      <c r="WYO311" s="49"/>
      <c r="WYP311" s="49"/>
      <c r="WYQ311" s="49"/>
      <c r="WYR311" s="49"/>
      <c r="WYS311" s="49"/>
      <c r="WYT311" s="49"/>
      <c r="WYU311" s="49"/>
      <c r="WYV311" s="49"/>
      <c r="WYW311" s="49"/>
      <c r="WYX311" s="49"/>
      <c r="WYY311" s="49"/>
      <c r="WYZ311" s="49"/>
      <c r="WZA311" s="49"/>
      <c r="WZB311" s="49"/>
      <c r="WZC311" s="49"/>
      <c r="WZD311" s="49"/>
      <c r="WZE311" s="49"/>
      <c r="WZF311" s="49"/>
      <c r="WZG311" s="49"/>
      <c r="WZH311" s="49"/>
      <c r="WZI311" s="49"/>
      <c r="WZJ311" s="49"/>
      <c r="WZK311" s="49"/>
      <c r="WZL311" s="49"/>
      <c r="WZM311" s="49"/>
      <c r="WZN311" s="49"/>
      <c r="WZO311" s="49"/>
      <c r="WZP311" s="49"/>
      <c r="WZQ311" s="49"/>
      <c r="WZR311" s="49"/>
      <c r="WZS311" s="49"/>
      <c r="WZT311" s="49"/>
      <c r="WZU311" s="49"/>
      <c r="WZV311" s="49"/>
      <c r="WZW311" s="49"/>
      <c r="WZX311" s="49"/>
      <c r="WZY311" s="49"/>
      <c r="WZZ311" s="49"/>
      <c r="XAA311" s="49"/>
      <c r="XAB311" s="49"/>
      <c r="XAC311" s="49"/>
      <c r="XAD311" s="49"/>
      <c r="XAE311" s="49"/>
      <c r="XAF311" s="49"/>
      <c r="XAG311" s="49"/>
      <c r="XAH311" s="49"/>
      <c r="XAI311" s="49"/>
      <c r="XAJ311" s="49"/>
      <c r="XAK311" s="49"/>
      <c r="XAL311" s="49"/>
      <c r="XAM311" s="49"/>
      <c r="XAN311" s="49"/>
      <c r="XAO311" s="49"/>
      <c r="XAP311" s="49"/>
      <c r="XAQ311" s="49"/>
      <c r="XAR311" s="49"/>
      <c r="XAS311" s="49"/>
      <c r="XAT311" s="49"/>
      <c r="XAU311" s="49"/>
      <c r="XAV311" s="49"/>
      <c r="XAW311" s="49"/>
      <c r="XAX311" s="49"/>
      <c r="XAY311" s="49"/>
      <c r="XAZ311" s="49"/>
      <c r="XBA311" s="49"/>
      <c r="XBB311" s="49"/>
      <c r="XBC311" s="49"/>
      <c r="XBD311" s="49"/>
      <c r="XBE311" s="49"/>
      <c r="XBF311" s="49"/>
      <c r="XBG311" s="49"/>
      <c r="XBH311" s="49"/>
      <c r="XBI311" s="49"/>
      <c r="XBJ311" s="49"/>
      <c r="XBK311" s="49"/>
      <c r="XBL311" s="49"/>
      <c r="XBM311" s="49"/>
      <c r="XBN311" s="49"/>
      <c r="XBO311" s="49"/>
      <c r="XBP311" s="49"/>
      <c r="XBQ311" s="49"/>
      <c r="XBR311" s="49"/>
      <c r="XBS311" s="49"/>
      <c r="XBT311" s="49"/>
      <c r="XBU311" s="49"/>
      <c r="XBV311" s="49"/>
      <c r="XBW311" s="49"/>
      <c r="XBX311" s="49"/>
      <c r="XBY311" s="49"/>
      <c r="XBZ311" s="49"/>
      <c r="XCA311" s="49"/>
      <c r="XCB311" s="49"/>
      <c r="XCC311" s="49"/>
      <c r="XCD311" s="49"/>
      <c r="XCE311" s="49"/>
      <c r="XCF311" s="49"/>
      <c r="XCG311" s="49"/>
      <c r="XCH311" s="49"/>
      <c r="XCI311" s="49"/>
      <c r="XCJ311" s="49"/>
      <c r="XCK311" s="49"/>
      <c r="XCL311" s="49"/>
      <c r="XCM311" s="49"/>
      <c r="XCN311" s="49"/>
      <c r="XCO311" s="49"/>
      <c r="XCP311" s="49"/>
      <c r="XCQ311" s="49"/>
      <c r="XCR311" s="49"/>
      <c r="XCS311" s="49"/>
      <c r="XCT311" s="49"/>
      <c r="XCU311" s="49"/>
      <c r="XCV311" s="49"/>
      <c r="XCW311" s="49"/>
      <c r="XCX311" s="49"/>
      <c r="XCY311" s="49"/>
      <c r="XCZ311" s="49"/>
      <c r="XDA311" s="49"/>
      <c r="XDB311" s="49"/>
      <c r="XDC311" s="49"/>
      <c r="XDD311" s="49"/>
      <c r="XDE311" s="49"/>
      <c r="XDF311" s="49"/>
      <c r="XDG311" s="49"/>
      <c r="XDH311" s="49"/>
      <c r="XDI311" s="49"/>
      <c r="XDJ311" s="49"/>
      <c r="XDK311" s="49"/>
      <c r="XDL311" s="49"/>
      <c r="XDM311" s="49"/>
      <c r="XDN311" s="49"/>
      <c r="XDO311" s="49"/>
      <c r="XDP311" s="49"/>
      <c r="XDQ311" s="49"/>
      <c r="XDR311" s="49"/>
      <c r="XDS311" s="49"/>
      <c r="XDT311" s="49"/>
      <c r="XDU311" s="49"/>
      <c r="XDV311" s="49"/>
      <c r="XDW311" s="49"/>
      <c r="XDX311" s="49"/>
      <c r="XDY311" s="49"/>
      <c r="XDZ311" s="49"/>
      <c r="XEA311" s="49"/>
      <c r="XEB311" s="49"/>
      <c r="XEC311" s="49"/>
      <c r="XED311" s="49"/>
      <c r="XEE311" s="49"/>
      <c r="XEF311" s="49"/>
      <c r="XEG311" s="49"/>
      <c r="XEH311" s="49"/>
      <c r="XEI311" s="49"/>
      <c r="XEJ311" s="49"/>
      <c r="XEK311" s="49"/>
      <c r="XEL311" s="49"/>
      <c r="XEM311" s="49"/>
      <c r="XEN311" s="49"/>
      <c r="XEO311" s="49"/>
      <c r="XEP311" s="49"/>
      <c r="XEQ311" s="49"/>
      <c r="XER311" s="49"/>
      <c r="XES311" s="49"/>
      <c r="XET311" s="49"/>
      <c r="XEU311" s="49"/>
      <c r="XEV311" s="49"/>
      <c r="XEW311" s="49"/>
      <c r="XEX311" s="49"/>
      <c r="XEY311" s="49"/>
      <c r="XEZ311" s="49"/>
      <c r="XFA311" s="49"/>
      <c r="XFB311" s="49"/>
      <c r="XFC311" s="49"/>
      <c r="XFD311" s="49"/>
    </row>
    <row r="312" spans="1:16384" ht="18.75" customHeight="1"/>
    <row r="313" spans="1:16384" ht="18.75" customHeight="1">
      <c r="D313" s="64"/>
      <c r="E313" s="119"/>
    </row>
  </sheetData>
  <protectedRanges>
    <protectedRange password="CF71" sqref="C1:C310 C312:C65536" name="tho"/>
  </protectedRanges>
  <autoFilter ref="A2:IV311" xr:uid="{00000000-0009-0000-0000-00000C000000}">
    <filterColumn colId="2">
      <customFilters>
        <customFilter operator="notEqual" val=" "/>
      </customFilters>
    </filterColumn>
    <sortState xmlns:xlrd2="http://schemas.microsoft.com/office/spreadsheetml/2017/richdata2" ref="A20:IV311">
      <sortCondition ref="A2:A311"/>
    </sortState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310"/>
  <sheetViews>
    <sheetView topLeftCell="A180" workbookViewId="0">
      <selection activeCell="D310" sqref="D310"/>
    </sheetView>
  </sheetViews>
  <sheetFormatPr defaultRowHeight="15"/>
  <cols>
    <col min="1" max="1" width="36.42578125" customWidth="1"/>
    <col min="3" max="3" width="15.42578125" customWidth="1"/>
    <col min="4" max="4" width="20.140625" customWidth="1"/>
  </cols>
  <sheetData>
    <row r="1" spans="1:4">
      <c r="A1" s="1" t="s">
        <v>351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347</v>
      </c>
      <c r="D2" s="3" t="s">
        <v>309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5+80+10+7</f>
        <v>102</v>
      </c>
      <c r="C23" s="53">
        <v>22000</v>
      </c>
      <c r="D23" s="53">
        <f t="shared" si="0"/>
        <v>2244000</v>
      </c>
    </row>
    <row r="24" spans="1:4" ht="18.75">
      <c r="A24" s="8" t="s">
        <v>23</v>
      </c>
      <c r="B24" s="53">
        <v>19</v>
      </c>
      <c r="C24" s="53">
        <v>19000</v>
      </c>
      <c r="D24" s="53">
        <f t="shared" si="0"/>
        <v>361000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 hidden="1">
      <c r="A28" s="8" t="s">
        <v>27</v>
      </c>
      <c r="B28" s="53"/>
      <c r="C28" s="53"/>
      <c r="D28" s="53">
        <f t="shared" si="0"/>
        <v>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v>115</v>
      </c>
      <c r="C32" s="53">
        <v>26000</v>
      </c>
      <c r="D32" s="53">
        <f t="shared" si="0"/>
        <v>2990000</v>
      </c>
    </row>
    <row r="33" spans="1:4" ht="18.75">
      <c r="A33" s="8" t="s">
        <v>32</v>
      </c>
      <c r="B33" s="53">
        <v>2</v>
      </c>
      <c r="C33" s="53">
        <v>23000</v>
      </c>
      <c r="D33" s="53">
        <f t="shared" si="0"/>
        <v>46000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20+28+40+7</f>
        <v>95</v>
      </c>
      <c r="C35" s="53">
        <v>14000</v>
      </c>
      <c r="D35" s="53">
        <f t="shared" si="0"/>
        <v>1330000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 hidden="1">
      <c r="A40" s="8" t="s">
        <v>39</v>
      </c>
      <c r="B40" s="53"/>
      <c r="C40" s="53"/>
      <c r="D40" s="53">
        <f t="shared" si="0"/>
        <v>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 hidden="1">
      <c r="A42" s="8" t="s">
        <v>41</v>
      </c>
      <c r="B42" s="53"/>
      <c r="C42" s="53"/>
      <c r="D42" s="53">
        <f t="shared" si="0"/>
        <v>0</v>
      </c>
    </row>
    <row r="43" spans="1:4" ht="18.75">
      <c r="A43" s="8" t="s">
        <v>42</v>
      </c>
      <c r="B43" s="53">
        <f>60+30+140</f>
        <v>230</v>
      </c>
      <c r="C43" s="53">
        <v>16000</v>
      </c>
      <c r="D43" s="53">
        <f t="shared" si="0"/>
        <v>3680000</v>
      </c>
    </row>
    <row r="44" spans="1:4" ht="18.75">
      <c r="A44" s="8" t="s">
        <v>43</v>
      </c>
      <c r="B44" s="53">
        <f>77+20</f>
        <v>97</v>
      </c>
      <c r="C44" s="53">
        <v>15000</v>
      </c>
      <c r="D44" s="53">
        <f t="shared" si="0"/>
        <v>1455000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>
      <c r="A47" s="13" t="s">
        <v>46</v>
      </c>
      <c r="B47" s="53">
        <v>40</v>
      </c>
      <c r="C47" s="53">
        <v>7000</v>
      </c>
      <c r="D47" s="53">
        <f t="shared" si="0"/>
        <v>280000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 hidden="1">
      <c r="A54" s="8" t="s">
        <v>53</v>
      </c>
      <c r="B54" s="53"/>
      <c r="C54" s="53"/>
      <c r="D54" s="53">
        <f t="shared" si="0"/>
        <v>0</v>
      </c>
    </row>
    <row r="55" spans="1:4" ht="18.75">
      <c r="A55" s="11" t="s">
        <v>54</v>
      </c>
      <c r="B55" s="53">
        <v>20</v>
      </c>
      <c r="C55" s="53">
        <v>4500</v>
      </c>
      <c r="D55" s="53">
        <f t="shared" si="0"/>
        <v>90000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220+160</f>
        <v>380</v>
      </c>
      <c r="C68" s="53">
        <v>27000</v>
      </c>
      <c r="D68" s="53">
        <f t="shared" ref="D68:D131" si="1">B68*C68</f>
        <v>10260000</v>
      </c>
    </row>
    <row r="69" spans="1:4" ht="18.75">
      <c r="A69" s="4" t="s">
        <v>68</v>
      </c>
      <c r="B69" s="53">
        <v>160</v>
      </c>
      <c r="C69" s="53">
        <v>26000</v>
      </c>
      <c r="D69" s="53">
        <f t="shared" si="1"/>
        <v>4160000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>
      <c r="A72" s="8" t="s">
        <v>71</v>
      </c>
      <c r="B72" s="53">
        <v>15</v>
      </c>
      <c r="C72" s="53">
        <v>20000</v>
      </c>
      <c r="D72" s="53">
        <f t="shared" si="1"/>
        <v>300000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7" t="s">
        <v>73</v>
      </c>
      <c r="B74" s="53">
        <v>15</v>
      </c>
      <c r="C74" s="53">
        <v>26000</v>
      </c>
      <c r="D74" s="53">
        <f t="shared" si="1"/>
        <v>390000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20+135</f>
        <v>155</v>
      </c>
      <c r="C84" s="53">
        <v>10000</v>
      </c>
      <c r="D84" s="53">
        <f t="shared" si="1"/>
        <v>1550000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>
      <c r="A88" s="8" t="s">
        <v>87</v>
      </c>
      <c r="B88" s="53">
        <v>1</v>
      </c>
      <c r="C88" s="53">
        <v>28000</v>
      </c>
      <c r="D88" s="53">
        <f t="shared" si="1"/>
        <v>28000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 hidden="1">
      <c r="A98" s="8" t="s">
        <v>97</v>
      </c>
      <c r="B98" s="53"/>
      <c r="C98" s="53"/>
      <c r="D98" s="53">
        <f t="shared" si="1"/>
        <v>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100+80+300</f>
        <v>480</v>
      </c>
      <c r="C114" s="53">
        <v>21000</v>
      </c>
      <c r="D114" s="53">
        <f t="shared" si="1"/>
        <v>10080000</v>
      </c>
    </row>
    <row r="115" spans="1:4" ht="18.75">
      <c r="A115" s="8" t="s">
        <v>114</v>
      </c>
      <c r="B115" s="53">
        <f>29+40</f>
        <v>69</v>
      </c>
      <c r="C115" s="53">
        <v>18000</v>
      </c>
      <c r="D115" s="53">
        <f t="shared" si="1"/>
        <v>1242000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2010+300</f>
        <v>2310</v>
      </c>
      <c r="C121" s="53">
        <v>4000</v>
      </c>
      <c r="D121" s="53">
        <f t="shared" si="1"/>
        <v>9240000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f>14+8</f>
        <v>22</v>
      </c>
      <c r="C126" s="53">
        <v>8000</v>
      </c>
      <c r="D126" s="53">
        <f t="shared" si="1"/>
        <v>176000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 hidden="1">
      <c r="A141" s="8" t="s">
        <v>140</v>
      </c>
      <c r="B141" s="53"/>
      <c r="C141" s="53"/>
      <c r="D141" s="53">
        <f t="shared" si="2"/>
        <v>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20+120+380</f>
        <v>520</v>
      </c>
      <c r="C144" s="53">
        <v>20000</v>
      </c>
      <c r="D144" s="53">
        <f t="shared" si="2"/>
        <v>10400000</v>
      </c>
    </row>
    <row r="145" spans="1:4" ht="18.75">
      <c r="A145" s="21" t="s">
        <v>144</v>
      </c>
      <c r="B145" s="53">
        <v>70</v>
      </c>
      <c r="C145" s="53">
        <v>16000</v>
      </c>
      <c r="D145" s="53">
        <f t="shared" si="2"/>
        <v>1120000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>
      <c r="A151" s="11" t="s">
        <v>150</v>
      </c>
      <c r="B151" s="53">
        <v>12</v>
      </c>
      <c r="C151" s="53">
        <v>8100</v>
      </c>
      <c r="D151" s="53">
        <f t="shared" si="2"/>
        <v>97200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8" t="s">
        <v>154</v>
      </c>
      <c r="B155" s="53">
        <v>6</v>
      </c>
      <c r="C155" s="53">
        <v>13500</v>
      </c>
      <c r="D155" s="53">
        <f t="shared" si="2"/>
        <v>81000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100+100+20</f>
        <v>220</v>
      </c>
      <c r="C166" s="53">
        <v>29000</v>
      </c>
      <c r="D166" s="53">
        <f t="shared" si="2"/>
        <v>6380000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 hidden="1">
      <c r="A169" s="8" t="s">
        <v>168</v>
      </c>
      <c r="B169" s="53"/>
      <c r="C169" s="53"/>
      <c r="D169" s="53">
        <f t="shared" si="2"/>
        <v>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40+80+270</f>
        <v>390</v>
      </c>
      <c r="C180" s="53">
        <v>28000</v>
      </c>
      <c r="D180" s="53">
        <f t="shared" si="2"/>
        <v>10920000</v>
      </c>
    </row>
    <row r="181" spans="1:4" ht="18.75">
      <c r="A181" s="8" t="s">
        <v>180</v>
      </c>
      <c r="B181" s="53">
        <v>120</v>
      </c>
      <c r="C181" s="53">
        <v>7200</v>
      </c>
      <c r="D181" s="53">
        <f t="shared" si="2"/>
        <v>864000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>
      <c r="A183" s="4" t="s">
        <v>182</v>
      </c>
      <c r="B183" s="53">
        <f>18+14</f>
        <v>32</v>
      </c>
      <c r="C183" s="53">
        <v>25000</v>
      </c>
      <c r="D183" s="53">
        <f t="shared" si="2"/>
        <v>800000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v>16</v>
      </c>
      <c r="C186" s="53">
        <v>20000</v>
      </c>
      <c r="D186" s="53">
        <f t="shared" si="2"/>
        <v>320000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40</v>
      </c>
      <c r="C192" s="53">
        <v>6000</v>
      </c>
      <c r="D192" s="53">
        <f t="shared" si="2"/>
        <v>240000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 hidden="1">
      <c r="A194" s="17" t="s">
        <v>193</v>
      </c>
      <c r="B194" s="53"/>
      <c r="C194" s="53"/>
      <c r="D194" s="53">
        <f t="shared" si="2"/>
        <v>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358</v>
      </c>
      <c r="C197" s="53">
        <v>5000</v>
      </c>
      <c r="D197" s="53">
        <f t="shared" si="3"/>
        <v>1790000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f>443+65</f>
        <v>508</v>
      </c>
      <c r="C199" s="53">
        <v>5000</v>
      </c>
      <c r="D199" s="53">
        <f t="shared" si="3"/>
        <v>2540000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>
      <c r="A228" s="8" t="s">
        <v>227</v>
      </c>
      <c r="B228" s="53">
        <v>2</v>
      </c>
      <c r="C228" s="53">
        <v>27000</v>
      </c>
      <c r="D228" s="53">
        <f t="shared" si="3"/>
        <v>54000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09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>
      <c r="A263" s="8" t="s">
        <v>262</v>
      </c>
      <c r="B263" s="53">
        <v>3</v>
      </c>
      <c r="C263" s="53">
        <v>26000</v>
      </c>
      <c r="D263" s="53">
        <f t="shared" si="4"/>
        <v>78000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>
      <c r="A267" s="8" t="s">
        <v>266</v>
      </c>
      <c r="B267" s="53">
        <v>12</v>
      </c>
      <c r="C267" s="53">
        <v>10000</v>
      </c>
      <c r="D267" s="53">
        <f t="shared" si="4"/>
        <v>120000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f>25+60+35+25</f>
        <v>145</v>
      </c>
      <c r="C272" s="53">
        <v>12000</v>
      </c>
      <c r="D272" s="53">
        <f t="shared" si="4"/>
        <v>1740000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>
      <c r="A275" s="8" t="s">
        <v>273</v>
      </c>
      <c r="B275" s="53">
        <v>10</v>
      </c>
      <c r="C275" s="53">
        <v>19000</v>
      </c>
      <c r="D275" s="53">
        <f t="shared" si="4"/>
        <v>190000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>
      <c r="A278" s="8" t="s">
        <v>276</v>
      </c>
      <c r="B278" s="53">
        <v>8</v>
      </c>
      <c r="C278" s="53">
        <v>16000</v>
      </c>
      <c r="D278" s="53">
        <f t="shared" si="4"/>
        <v>128000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>
      <c r="A281" s="4" t="s">
        <v>279</v>
      </c>
      <c r="B281" s="54">
        <v>8.5</v>
      </c>
      <c r="C281" s="54">
        <v>16000</v>
      </c>
      <c r="D281" s="53">
        <f t="shared" si="4"/>
        <v>136000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8</v>
      </c>
      <c r="C284" s="53">
        <v>7000</v>
      </c>
      <c r="D284" s="53">
        <f t="shared" si="4"/>
        <v>56000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>
      <c r="A287" s="19" t="s">
        <v>285</v>
      </c>
      <c r="B287" s="53">
        <f>20+24+5</f>
        <v>49</v>
      </c>
      <c r="C287" s="53">
        <v>4000</v>
      </c>
      <c r="D287" s="53">
        <f t="shared" si="4"/>
        <v>196000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>
      <c r="A292" s="8" t="s">
        <v>290</v>
      </c>
      <c r="B292" s="53">
        <v>12</v>
      </c>
      <c r="C292" s="53">
        <v>7000</v>
      </c>
      <c r="D292" s="53">
        <f t="shared" si="4"/>
        <v>84000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f>900+170</f>
        <v>1070</v>
      </c>
      <c r="C303" s="53">
        <v>7000</v>
      </c>
      <c r="D303" s="53">
        <f t="shared" si="4"/>
        <v>7490000</v>
      </c>
    </row>
    <row r="304" spans="1:4" ht="18.75">
      <c r="A304" s="11" t="s">
        <v>345</v>
      </c>
      <c r="B304" s="53">
        <v>100</v>
      </c>
      <c r="C304" s="53">
        <v>42500</v>
      </c>
      <c r="D304" s="53">
        <f t="shared" si="4"/>
        <v>4250000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>
      <c r="A310" s="29"/>
      <c r="B310" s="99">
        <f>SUM(B3:B309)</f>
        <v>8046.5</v>
      </c>
      <c r="C310" s="99"/>
      <c r="D310" s="99">
        <f t="shared" ref="D310" si="5">SUM(D3:D309)</f>
        <v>99976200</v>
      </c>
    </row>
  </sheetData>
  <protectedRanges>
    <protectedRange password="CF71" sqref="B1:D309" name="tho"/>
  </protectedRanges>
  <autoFilter ref="A2:D310" xr:uid="{00000000-0009-0000-0000-00000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311"/>
  <sheetViews>
    <sheetView topLeftCell="A178" workbookViewId="0">
      <selection activeCell="D311" sqref="D311"/>
    </sheetView>
  </sheetViews>
  <sheetFormatPr defaultRowHeight="15"/>
  <cols>
    <col min="1" max="1" width="39.5703125" customWidth="1"/>
    <col min="3" max="3" width="12.85546875" customWidth="1"/>
    <col min="4" max="4" width="17.5703125" customWidth="1"/>
  </cols>
  <sheetData>
    <row r="1" spans="1:4">
      <c r="A1" s="1" t="s">
        <v>353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347</v>
      </c>
      <c r="D2" s="3" t="s">
        <v>309</v>
      </c>
    </row>
    <row r="3" spans="1:4" ht="18.75" hidden="1">
      <c r="A3" s="7" t="s">
        <v>7</v>
      </c>
      <c r="B3" s="53"/>
      <c r="C3" s="53"/>
      <c r="D3" s="53">
        <f>B3*C3</f>
        <v>0</v>
      </c>
    </row>
    <row r="4" spans="1:4" ht="18.75" hidden="1">
      <c r="A4" s="4" t="s">
        <v>2</v>
      </c>
      <c r="B4" s="53"/>
      <c r="C4" s="53"/>
      <c r="D4" s="53">
        <f t="shared" ref="D4:D67" si="0">B4*C4</f>
        <v>0</v>
      </c>
    </row>
    <row r="5" spans="1:4" ht="18.75" hidden="1">
      <c r="A5" s="6" t="s">
        <v>3</v>
      </c>
      <c r="B5" s="53"/>
      <c r="C5" s="53"/>
      <c r="D5" s="53">
        <f t="shared" si="0"/>
        <v>0</v>
      </c>
    </row>
    <row r="6" spans="1:4" ht="18.75" hidden="1">
      <c r="A6" s="4" t="s">
        <v>4</v>
      </c>
      <c r="B6" s="53"/>
      <c r="C6" s="53"/>
      <c r="D6" s="53">
        <f t="shared" si="0"/>
        <v>0</v>
      </c>
    </row>
    <row r="7" spans="1:4" ht="18.75" hidden="1">
      <c r="A7" s="4" t="s">
        <v>5</v>
      </c>
      <c r="B7" s="53"/>
      <c r="C7" s="53"/>
      <c r="D7" s="53">
        <f t="shared" si="0"/>
        <v>0</v>
      </c>
    </row>
    <row r="8" spans="1:4" ht="18.75" hidden="1">
      <c r="A8" s="4" t="s">
        <v>6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>
      <c r="A22" s="6" t="s">
        <v>21</v>
      </c>
      <c r="B22" s="53">
        <v>9</v>
      </c>
      <c r="C22" s="53">
        <v>9000</v>
      </c>
      <c r="D22" s="53">
        <f t="shared" si="0"/>
        <v>81000</v>
      </c>
    </row>
    <row r="23" spans="1:4" ht="18.75">
      <c r="A23" s="8" t="s">
        <v>22</v>
      </c>
      <c r="B23" s="53">
        <f>25+8+80+40+20</f>
        <v>173</v>
      </c>
      <c r="C23" s="53">
        <v>22000</v>
      </c>
      <c r="D23" s="53">
        <f t="shared" si="0"/>
        <v>3806000</v>
      </c>
    </row>
    <row r="24" spans="1:4" ht="18.75">
      <c r="A24" s="8" t="s">
        <v>23</v>
      </c>
      <c r="B24" s="53">
        <v>17</v>
      </c>
      <c r="C24" s="53">
        <v>20000</v>
      </c>
      <c r="D24" s="53">
        <f t="shared" si="0"/>
        <v>340000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f>7+15+20+20+20+23</f>
        <v>105</v>
      </c>
      <c r="C28" s="53">
        <v>30000</v>
      </c>
      <c r="D28" s="53">
        <f t="shared" si="0"/>
        <v>3150000</v>
      </c>
    </row>
    <row r="29" spans="1:4" ht="18.75">
      <c r="A29" s="8" t="s">
        <v>28</v>
      </c>
      <c r="B29" s="53">
        <v>16</v>
      </c>
      <c r="C29" s="53">
        <v>24000</v>
      </c>
      <c r="D29" s="53">
        <f t="shared" si="0"/>
        <v>384000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f>8+5+26</f>
        <v>39</v>
      </c>
      <c r="C32" s="53">
        <v>26000</v>
      </c>
      <c r="D32" s="53">
        <f t="shared" si="0"/>
        <v>1014000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20+12+10</f>
        <v>42</v>
      </c>
      <c r="C35" s="53">
        <v>14000</v>
      </c>
      <c r="D35" s="53">
        <f t="shared" si="0"/>
        <v>588000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20</v>
      </c>
      <c r="C40" s="53">
        <v>25000</v>
      </c>
      <c r="D40" s="53">
        <f t="shared" si="0"/>
        <v>500000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25</v>
      </c>
      <c r="C42" s="53">
        <v>12000</v>
      </c>
      <c r="D42" s="53">
        <f t="shared" si="0"/>
        <v>300000</v>
      </c>
    </row>
    <row r="43" spans="1:4" ht="18.75">
      <c r="A43" s="8" t="s">
        <v>42</v>
      </c>
      <c r="B43" s="53">
        <f>50+170+25</f>
        <v>245</v>
      </c>
      <c r="C43" s="53">
        <v>16000</v>
      </c>
      <c r="D43" s="53">
        <f t="shared" si="0"/>
        <v>3920000</v>
      </c>
    </row>
    <row r="44" spans="1:4" ht="18.75" hidden="1">
      <c r="A44" s="8" t="s">
        <v>43</v>
      </c>
      <c r="B44" s="53"/>
      <c r="C44" s="53"/>
      <c r="D44" s="53">
        <f t="shared" si="0"/>
        <v>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>
      <c r="A47" s="13" t="s">
        <v>46</v>
      </c>
      <c r="B47" s="53">
        <v>30</v>
      </c>
      <c r="C47" s="53">
        <v>7000</v>
      </c>
      <c r="D47" s="53">
        <f t="shared" si="0"/>
        <v>210000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53</v>
      </c>
      <c r="B54" s="53">
        <v>15</v>
      </c>
      <c r="C54" s="53">
        <v>7000</v>
      </c>
      <c r="D54" s="53">
        <f t="shared" si="0"/>
        <v>105000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80+100</f>
        <v>180</v>
      </c>
      <c r="C68" s="53">
        <v>27000</v>
      </c>
      <c r="D68" s="53">
        <f t="shared" ref="D68:D131" si="1">B68*C68</f>
        <v>4860000</v>
      </c>
    </row>
    <row r="69" spans="1:4" ht="18.75">
      <c r="A69" s="4" t="s">
        <v>68</v>
      </c>
      <c r="B69" s="53">
        <f>100+260</f>
        <v>360</v>
      </c>
      <c r="C69" s="53">
        <v>26000</v>
      </c>
      <c r="D69" s="53">
        <f t="shared" si="1"/>
        <v>9360000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7" t="s">
        <v>73</v>
      </c>
      <c r="B74" s="53">
        <f>13+20</f>
        <v>33</v>
      </c>
      <c r="C74" s="53">
        <v>26000</v>
      </c>
      <c r="D74" s="53">
        <f t="shared" si="1"/>
        <v>858000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35+5+90</f>
        <v>130</v>
      </c>
      <c r="C84" s="53">
        <v>10000</v>
      </c>
      <c r="D84" s="53">
        <f t="shared" si="1"/>
        <v>1300000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86</v>
      </c>
      <c r="B86" s="53"/>
      <c r="C86" s="53"/>
      <c r="D86" s="53">
        <f t="shared" si="1"/>
        <v>0</v>
      </c>
    </row>
    <row r="87" spans="1:4" ht="18.75" hidden="1">
      <c r="A87" s="8" t="s">
        <v>85</v>
      </c>
      <c r="B87" s="53"/>
      <c r="C87" s="53"/>
      <c r="D87" s="53">
        <f t="shared" si="1"/>
        <v>0</v>
      </c>
    </row>
    <row r="88" spans="1:4" ht="18.75">
      <c r="A88" s="8" t="s">
        <v>87</v>
      </c>
      <c r="B88" s="53">
        <v>2</v>
      </c>
      <c r="C88" s="53">
        <v>30000</v>
      </c>
      <c r="D88" s="53">
        <f t="shared" si="1"/>
        <v>60000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>
      <c r="A96" s="8" t="s">
        <v>95</v>
      </c>
      <c r="B96" s="53">
        <v>10</v>
      </c>
      <c r="C96" s="53">
        <v>10000</v>
      </c>
      <c r="D96" s="53">
        <f t="shared" si="1"/>
        <v>100000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4</v>
      </c>
      <c r="C98" s="53">
        <v>20000</v>
      </c>
      <c r="D98" s="53">
        <f t="shared" si="1"/>
        <v>80000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110</v>
      </c>
      <c r="B102" s="54"/>
      <c r="C102" s="54"/>
      <c r="D102" s="53">
        <f t="shared" si="1"/>
        <v>0</v>
      </c>
    </row>
    <row r="103" spans="1:4" ht="18.75" hidden="1">
      <c r="A103" s="23" t="s">
        <v>101</v>
      </c>
      <c r="B103" s="54"/>
      <c r="C103" s="54"/>
      <c r="D103" s="53">
        <f t="shared" si="1"/>
        <v>0</v>
      </c>
    </row>
    <row r="104" spans="1:4" ht="18.75" hidden="1">
      <c r="A104" s="8" t="s">
        <v>102</v>
      </c>
      <c r="B104" s="54"/>
      <c r="C104" s="54"/>
      <c r="D104" s="53">
        <f t="shared" si="1"/>
        <v>0</v>
      </c>
    </row>
    <row r="105" spans="1:4" ht="18.75" hidden="1">
      <c r="A105" s="8" t="s">
        <v>103</v>
      </c>
      <c r="B105" s="54"/>
      <c r="C105" s="54"/>
      <c r="D105" s="53">
        <f t="shared" si="1"/>
        <v>0</v>
      </c>
    </row>
    <row r="106" spans="1:4" ht="18.75" hidden="1">
      <c r="A106" s="8" t="s">
        <v>104</v>
      </c>
      <c r="B106" s="54"/>
      <c r="C106" s="54"/>
      <c r="D106" s="53">
        <f t="shared" si="1"/>
        <v>0</v>
      </c>
    </row>
    <row r="107" spans="1:4" ht="18.75" hidden="1">
      <c r="A107" s="8" t="s">
        <v>105</v>
      </c>
      <c r="B107" s="54"/>
      <c r="C107" s="54"/>
      <c r="D107" s="53">
        <f t="shared" si="1"/>
        <v>0</v>
      </c>
    </row>
    <row r="108" spans="1:4" ht="18.75" hidden="1">
      <c r="A108" s="8" t="s">
        <v>106</v>
      </c>
      <c r="B108" s="54"/>
      <c r="C108" s="54"/>
      <c r="D108" s="53">
        <f t="shared" si="1"/>
        <v>0</v>
      </c>
    </row>
    <row r="109" spans="1:4" ht="18.75" hidden="1">
      <c r="A109" s="8" t="s">
        <v>107</v>
      </c>
      <c r="B109" s="54"/>
      <c r="C109" s="54"/>
      <c r="D109" s="53">
        <f t="shared" si="1"/>
        <v>0</v>
      </c>
    </row>
    <row r="110" spans="1:4" ht="18.75" hidden="1">
      <c r="A110" s="8" t="s">
        <v>108</v>
      </c>
      <c r="B110" s="54"/>
      <c r="C110" s="54"/>
      <c r="D110" s="53">
        <f t="shared" si="1"/>
        <v>0</v>
      </c>
    </row>
    <row r="111" spans="1:4" ht="18.75" hidden="1">
      <c r="A111" s="8" t="s">
        <v>109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240+100+210+50+80+40</f>
        <v>720</v>
      </c>
      <c r="C114" s="53">
        <v>19000</v>
      </c>
      <c r="D114" s="53">
        <f t="shared" si="1"/>
        <v>13680000</v>
      </c>
    </row>
    <row r="115" spans="1:4" ht="18.75">
      <c r="A115" s="8" t="s">
        <v>114</v>
      </c>
      <c r="B115" s="53">
        <f>101+22</f>
        <v>123</v>
      </c>
      <c r="C115" s="53">
        <v>18000</v>
      </c>
      <c r="D115" s="53">
        <f t="shared" si="1"/>
        <v>2214000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v>1240</v>
      </c>
      <c r="C121" s="53">
        <v>4000</v>
      </c>
      <c r="D121" s="53">
        <f t="shared" si="1"/>
        <v>4960000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4</v>
      </c>
      <c r="C126" s="53">
        <v>8000</v>
      </c>
      <c r="D126" s="53">
        <f t="shared" si="1"/>
        <v>32000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 hidden="1">
      <c r="A141" s="8" t="s">
        <v>140</v>
      </c>
      <c r="B141" s="53"/>
      <c r="C141" s="53"/>
      <c r="D141" s="53">
        <f t="shared" si="2"/>
        <v>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160+270</f>
        <v>430</v>
      </c>
      <c r="C144" s="53">
        <v>20000</v>
      </c>
      <c r="D144" s="53">
        <f t="shared" si="2"/>
        <v>8600000</v>
      </c>
    </row>
    <row r="145" spans="1:4" ht="18.75">
      <c r="A145" s="21" t="s">
        <v>144</v>
      </c>
      <c r="B145" s="53">
        <v>40</v>
      </c>
      <c r="C145" s="53">
        <v>16000</v>
      </c>
      <c r="D145" s="53">
        <f t="shared" si="2"/>
        <v>640000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 hidden="1">
      <c r="A155" s="8" t="s">
        <v>154</v>
      </c>
      <c r="B155" s="53"/>
      <c r="C155" s="53"/>
      <c r="D155" s="53">
        <f t="shared" si="2"/>
        <v>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130+15</f>
        <v>145</v>
      </c>
      <c r="C166" s="53">
        <v>27000</v>
      </c>
      <c r="D166" s="53">
        <f t="shared" si="2"/>
        <v>3915000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 hidden="1">
      <c r="A169" s="8" t="s">
        <v>168</v>
      </c>
      <c r="B169" s="53"/>
      <c r="C169" s="53"/>
      <c r="D169" s="53">
        <f t="shared" si="2"/>
        <v>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>
      <c r="A178" s="4" t="s">
        <v>182</v>
      </c>
      <c r="B178" s="53">
        <f>5+10</f>
        <v>15</v>
      </c>
      <c r="C178" s="53">
        <v>25000</v>
      </c>
      <c r="D178" s="53">
        <f t="shared" si="2"/>
        <v>375000</v>
      </c>
    </row>
    <row r="179" spans="1:4" ht="18.75" hidden="1">
      <c r="A179" s="4" t="s">
        <v>183</v>
      </c>
      <c r="B179" s="53"/>
      <c r="C179" s="53"/>
      <c r="D179" s="53">
        <f t="shared" si="2"/>
        <v>0</v>
      </c>
    </row>
    <row r="180" spans="1:4" ht="18.75" hidden="1">
      <c r="A180" s="4" t="s">
        <v>177</v>
      </c>
      <c r="B180" s="53"/>
      <c r="C180" s="53"/>
      <c r="D180" s="53">
        <f t="shared" si="2"/>
        <v>0</v>
      </c>
    </row>
    <row r="181" spans="1:4" ht="18.75" hidden="1">
      <c r="A181" s="4" t="s">
        <v>178</v>
      </c>
      <c r="B181" s="53"/>
      <c r="C181" s="53"/>
      <c r="D181" s="53">
        <f t="shared" si="2"/>
        <v>0</v>
      </c>
    </row>
    <row r="182" spans="1:4" ht="18.75">
      <c r="A182" s="4" t="s">
        <v>179</v>
      </c>
      <c r="B182" s="53">
        <f>20+200+230+20</f>
        <v>470</v>
      </c>
      <c r="C182" s="53">
        <v>26500</v>
      </c>
      <c r="D182" s="53">
        <f t="shared" si="2"/>
        <v>12455000</v>
      </c>
    </row>
    <row r="183" spans="1:4" ht="18.75">
      <c r="A183" s="8" t="s">
        <v>180</v>
      </c>
      <c r="B183" s="53">
        <f>55/0.3</f>
        <v>183.33333333333334</v>
      </c>
      <c r="C183" s="53">
        <v>7200</v>
      </c>
      <c r="D183" s="53">
        <f t="shared" si="2"/>
        <v>1320000</v>
      </c>
    </row>
    <row r="184" spans="1:4" ht="18.75" hidden="1">
      <c r="A184" s="4" t="s">
        <v>181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 hidden="1">
      <c r="A186" s="8" t="s">
        <v>185</v>
      </c>
      <c r="B186" s="53"/>
      <c r="C186" s="53"/>
      <c r="D186" s="53">
        <f t="shared" si="2"/>
        <v>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 hidden="1">
      <c r="A192" s="8" t="s">
        <v>191</v>
      </c>
      <c r="B192" s="53"/>
      <c r="C192" s="53"/>
      <c r="D192" s="53">
        <f t="shared" si="2"/>
        <v>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f>60+108</f>
        <v>168</v>
      </c>
      <c r="C194" s="53">
        <v>6500</v>
      </c>
      <c r="D194" s="53">
        <f t="shared" si="2"/>
        <v>1092000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384</v>
      </c>
      <c r="C197" s="53">
        <v>5000</v>
      </c>
      <c r="D197" s="53">
        <f t="shared" si="3"/>
        <v>1920000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f>471+19</f>
        <v>490</v>
      </c>
      <c r="C199" s="53">
        <v>5000</v>
      </c>
      <c r="D199" s="53">
        <f t="shared" si="3"/>
        <v>2450000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>
      <c r="A204" s="4" t="s">
        <v>203</v>
      </c>
      <c r="B204" s="53">
        <v>6</v>
      </c>
      <c r="C204" s="53">
        <v>9500</v>
      </c>
      <c r="D204" s="53">
        <f t="shared" si="3"/>
        <v>57000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206</v>
      </c>
      <c r="B206" s="53"/>
      <c r="C206" s="53"/>
      <c r="D206" s="53">
        <f t="shared" si="3"/>
        <v>0</v>
      </c>
    </row>
    <row r="207" spans="1:4" ht="18.75" hidden="1">
      <c r="A207" s="6" t="s">
        <v>205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4" t="s">
        <v>212</v>
      </c>
      <c r="B209" s="53"/>
      <c r="C209" s="53"/>
      <c r="D209" s="53">
        <f t="shared" si="3"/>
        <v>0</v>
      </c>
    </row>
    <row r="210" spans="1:4" ht="18.75" hidden="1">
      <c r="A210" s="4" t="s">
        <v>213</v>
      </c>
      <c r="B210" s="53"/>
      <c r="C210" s="53"/>
      <c r="D210" s="53">
        <f t="shared" si="3"/>
        <v>0</v>
      </c>
    </row>
    <row r="211" spans="1:4" ht="18.75" hidden="1">
      <c r="A211" s="8" t="s">
        <v>214</v>
      </c>
      <c r="B211" s="53"/>
      <c r="C211" s="53"/>
      <c r="D211" s="53">
        <f t="shared" si="3"/>
        <v>0</v>
      </c>
    </row>
    <row r="212" spans="1:4" ht="18.75" hidden="1">
      <c r="A212" s="8" t="s">
        <v>215</v>
      </c>
      <c r="B212" s="53"/>
      <c r="C212" s="53"/>
      <c r="D212" s="53">
        <f t="shared" si="3"/>
        <v>0</v>
      </c>
    </row>
    <row r="213" spans="1:4" ht="18.75" hidden="1">
      <c r="A213" s="8" t="s">
        <v>208</v>
      </c>
      <c r="B213" s="53"/>
      <c r="C213" s="53"/>
      <c r="D213" s="53">
        <f t="shared" si="3"/>
        <v>0</v>
      </c>
    </row>
    <row r="214" spans="1:4" ht="18.75" hidden="1">
      <c r="A214" s="8" t="s">
        <v>209</v>
      </c>
      <c r="B214" s="53"/>
      <c r="C214" s="53"/>
      <c r="D214" s="53">
        <f t="shared" si="3"/>
        <v>0</v>
      </c>
    </row>
    <row r="215" spans="1:4" ht="18.75" hidden="1">
      <c r="A215" s="8" t="s">
        <v>210</v>
      </c>
      <c r="B215" s="53"/>
      <c r="C215" s="53"/>
      <c r="D215" s="53">
        <f t="shared" si="3"/>
        <v>0</v>
      </c>
    </row>
    <row r="216" spans="1:4" ht="18.75" hidden="1">
      <c r="A216" s="8" t="s">
        <v>211</v>
      </c>
      <c r="B216" s="53"/>
      <c r="C216" s="53"/>
      <c r="D216" s="53">
        <f t="shared" si="3"/>
        <v>0</v>
      </c>
    </row>
    <row r="217" spans="1:4" ht="18.75" hidden="1">
      <c r="A217" s="6" t="s">
        <v>217</v>
      </c>
      <c r="B217" s="53"/>
      <c r="C217" s="53"/>
      <c r="D217" s="53">
        <f t="shared" si="3"/>
        <v>0</v>
      </c>
    </row>
    <row r="218" spans="1:4" ht="18.75" hidden="1">
      <c r="A218" s="8" t="s">
        <v>218</v>
      </c>
      <c r="B218" s="53"/>
      <c r="C218" s="53"/>
      <c r="D218" s="53">
        <f t="shared" si="3"/>
        <v>0</v>
      </c>
    </row>
    <row r="219" spans="1:4" ht="18.75">
      <c r="A219" s="8" t="s">
        <v>216</v>
      </c>
      <c r="B219" s="53">
        <v>3</v>
      </c>
      <c r="C219" s="53">
        <v>25000</v>
      </c>
      <c r="D219" s="53">
        <f t="shared" si="3"/>
        <v>75000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 hidden="1">
      <c r="A263" s="8" t="s">
        <v>262</v>
      </c>
      <c r="B263" s="53"/>
      <c r="C263" s="53"/>
      <c r="D263" s="53">
        <f t="shared" si="4"/>
        <v>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v>50</v>
      </c>
      <c r="C272" s="53">
        <v>11000</v>
      </c>
      <c r="D272" s="53">
        <f t="shared" si="4"/>
        <v>550000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>
      <c r="A281" s="4" t="s">
        <v>279</v>
      </c>
      <c r="B281" s="54">
        <v>8</v>
      </c>
      <c r="C281" s="54">
        <v>16000</v>
      </c>
      <c r="D281" s="53">
        <f t="shared" si="4"/>
        <v>128000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f>17+3+6</f>
        <v>26</v>
      </c>
      <c r="C284" s="53">
        <v>7000</v>
      </c>
      <c r="D284" s="53">
        <f t="shared" si="4"/>
        <v>182000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>
      <c r="A287" s="19" t="s">
        <v>285</v>
      </c>
      <c r="B287" s="53">
        <f>7+14+30</f>
        <v>51</v>
      </c>
      <c r="C287" s="53">
        <v>4000</v>
      </c>
      <c r="D287" s="53">
        <f t="shared" si="4"/>
        <v>204000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f>40+250+300+750</f>
        <v>1340</v>
      </c>
      <c r="C303" s="120">
        <v>26000</v>
      </c>
      <c r="D303" s="53">
        <f t="shared" si="4"/>
        <v>34840000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352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7351.333333333333</v>
      </c>
      <c r="C311" s="99"/>
      <c r="D311" s="99">
        <f t="shared" ref="D311" si="5">SUM(D3:D310)</f>
        <v>120705000</v>
      </c>
    </row>
  </sheetData>
  <protectedRanges>
    <protectedRange password="CF71" sqref="B1:D310" name="tho"/>
  </protectedRanges>
  <autoFilter ref="A2:D311" xr:uid="{00000000-0009-0000-0000-00000E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311"/>
  <sheetViews>
    <sheetView topLeftCell="A121" workbookViewId="0">
      <selection activeCell="H199" sqref="H199"/>
    </sheetView>
  </sheetViews>
  <sheetFormatPr defaultRowHeight="15"/>
  <cols>
    <col min="1" max="1" width="35.42578125" customWidth="1"/>
    <col min="2" max="2" width="8.85546875" customWidth="1"/>
    <col min="3" max="3" width="13.42578125" customWidth="1"/>
    <col min="4" max="4" width="19.140625" customWidth="1"/>
  </cols>
  <sheetData>
    <row r="1" spans="1:4">
      <c r="A1" s="1" t="s">
        <v>355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347</v>
      </c>
      <c r="D2" s="3" t="s">
        <v>309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>
      <c r="A19" s="8" t="s">
        <v>18</v>
      </c>
      <c r="B19" s="53">
        <v>60</v>
      </c>
      <c r="C19" s="53">
        <v>22000</v>
      </c>
      <c r="D19" s="53">
        <f t="shared" si="0"/>
        <v>1320000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40+152</f>
        <v>192</v>
      </c>
      <c r="C23" s="53">
        <v>24000</v>
      </c>
      <c r="D23" s="53">
        <f t="shared" si="0"/>
        <v>4608000</v>
      </c>
    </row>
    <row r="24" spans="1:4" ht="18.75">
      <c r="A24" s="8" t="s">
        <v>23</v>
      </c>
      <c r="B24" s="53">
        <v>6</v>
      </c>
      <c r="C24" s="53">
        <v>22000</v>
      </c>
      <c r="D24" s="53">
        <f t="shared" si="0"/>
        <v>132000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 hidden="1">
      <c r="A28" s="8" t="s">
        <v>27</v>
      </c>
      <c r="B28" s="53"/>
      <c r="C28" s="53"/>
      <c r="D28" s="53">
        <f t="shared" si="0"/>
        <v>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f>40+50</f>
        <v>90</v>
      </c>
      <c r="C32" s="53">
        <v>27000</v>
      </c>
      <c r="D32" s="53">
        <f t="shared" si="0"/>
        <v>2430000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13+20+80</f>
        <v>113</v>
      </c>
      <c r="C35" s="53">
        <v>14250</v>
      </c>
      <c r="D35" s="53">
        <f t="shared" si="0"/>
        <v>1610250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13</v>
      </c>
      <c r="C40" s="53">
        <v>24000</v>
      </c>
      <c r="D40" s="53">
        <f t="shared" si="0"/>
        <v>312000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60</v>
      </c>
      <c r="C42" s="53">
        <v>12000</v>
      </c>
      <c r="D42" s="53">
        <f t="shared" si="0"/>
        <v>720000</v>
      </c>
    </row>
    <row r="43" spans="1:4" ht="18.75">
      <c r="A43" s="8" t="s">
        <v>42</v>
      </c>
      <c r="B43" s="53">
        <f>50+80+30</f>
        <v>160</v>
      </c>
      <c r="C43" s="53">
        <v>16000</v>
      </c>
      <c r="D43" s="53">
        <f t="shared" si="0"/>
        <v>2560000</v>
      </c>
    </row>
    <row r="44" spans="1:4" ht="18.75">
      <c r="A44" s="8" t="s">
        <v>43</v>
      </c>
      <c r="B44" s="53">
        <v>44</v>
      </c>
      <c r="C44" s="53">
        <v>15000</v>
      </c>
      <c r="D44" s="53">
        <f t="shared" si="0"/>
        <v>660000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>
      <c r="A47" s="13" t="s">
        <v>46</v>
      </c>
      <c r="B47" s="53">
        <v>40</v>
      </c>
      <c r="C47" s="53">
        <v>7000</v>
      </c>
      <c r="D47" s="53">
        <f t="shared" si="0"/>
        <v>280000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53</v>
      </c>
      <c r="B54" s="53">
        <f>10+13</f>
        <v>23</v>
      </c>
      <c r="C54" s="53">
        <v>7000</v>
      </c>
      <c r="D54" s="53">
        <f t="shared" si="0"/>
        <v>161000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>
      <c r="A66" s="4" t="s">
        <v>65</v>
      </c>
      <c r="B66" s="53">
        <v>3</v>
      </c>
      <c r="C66" s="53">
        <v>70000</v>
      </c>
      <c r="D66" s="53">
        <f t="shared" si="0"/>
        <v>210000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100+60+300</f>
        <v>460</v>
      </c>
      <c r="C68" s="53">
        <v>27000</v>
      </c>
      <c r="D68" s="53">
        <f t="shared" ref="D68:D131" si="1">B68*C68</f>
        <v>12420000</v>
      </c>
    </row>
    <row r="69" spans="1:4" ht="18.75">
      <c r="A69" s="4" t="s">
        <v>68</v>
      </c>
      <c r="B69" s="53">
        <f>30+30</f>
        <v>60</v>
      </c>
      <c r="C69" s="53">
        <v>26000</v>
      </c>
      <c r="D69" s="53">
        <f t="shared" si="1"/>
        <v>1560000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>
      <c r="A71" s="8" t="s">
        <v>70</v>
      </c>
      <c r="B71" s="53">
        <v>43</v>
      </c>
      <c r="C71" s="53">
        <v>13000</v>
      </c>
      <c r="D71" s="53">
        <f t="shared" si="1"/>
        <v>559000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 hidden="1">
      <c r="A74" s="17" t="s">
        <v>73</v>
      </c>
      <c r="B74" s="53"/>
      <c r="C74" s="53"/>
      <c r="D74" s="53">
        <f t="shared" si="1"/>
        <v>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v>90</v>
      </c>
      <c r="C84" s="53">
        <v>10000</v>
      </c>
      <c r="D84" s="53">
        <f t="shared" si="1"/>
        <v>900000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 hidden="1">
      <c r="A98" s="8" t="s">
        <v>97</v>
      </c>
      <c r="B98" s="53"/>
      <c r="C98" s="53"/>
      <c r="D98" s="53">
        <f t="shared" si="1"/>
        <v>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>
      <c r="A112" s="8" t="s">
        <v>111</v>
      </c>
      <c r="B112" s="54">
        <v>1.8</v>
      </c>
      <c r="C112" s="54">
        <v>70000</v>
      </c>
      <c r="D112" s="53">
        <f t="shared" si="1"/>
        <v>126000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40+60+40+60+70+140+20+580+120</f>
        <v>1130</v>
      </c>
      <c r="C114" s="53">
        <v>19000</v>
      </c>
      <c r="D114" s="53">
        <f t="shared" si="1"/>
        <v>21470000</v>
      </c>
    </row>
    <row r="115" spans="1:4" ht="18.75">
      <c r="A115" s="8" t="s">
        <v>114</v>
      </c>
      <c r="B115" s="53">
        <v>90</v>
      </c>
      <c r="C115" s="53">
        <v>16000</v>
      </c>
      <c r="D115" s="53">
        <f t="shared" si="1"/>
        <v>1440000</v>
      </c>
    </row>
    <row r="116" spans="1:4" ht="18.75">
      <c r="A116" s="8" t="s">
        <v>115</v>
      </c>
      <c r="B116" s="53">
        <v>59</v>
      </c>
      <c r="C116" s="53">
        <v>8000</v>
      </c>
      <c r="D116" s="53">
        <f t="shared" si="1"/>
        <v>472000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690+70</f>
        <v>760</v>
      </c>
      <c r="C121" s="53">
        <v>4000</v>
      </c>
      <c r="D121" s="53">
        <f t="shared" si="1"/>
        <v>3040000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9</v>
      </c>
      <c r="C126" s="53">
        <v>7000</v>
      </c>
      <c r="D126" s="53">
        <f t="shared" si="1"/>
        <v>63000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 hidden="1">
      <c r="A141" s="8" t="s">
        <v>140</v>
      </c>
      <c r="B141" s="53"/>
      <c r="C141" s="53"/>
      <c r="D141" s="53">
        <f t="shared" si="2"/>
        <v>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30+300</f>
        <v>330</v>
      </c>
      <c r="C144" s="53">
        <v>20000</v>
      </c>
      <c r="D144" s="53">
        <f t="shared" si="2"/>
        <v>6600000</v>
      </c>
    </row>
    <row r="145" spans="1:4" ht="18.75">
      <c r="A145" s="21" t="s">
        <v>144</v>
      </c>
      <c r="B145" s="53">
        <v>40</v>
      </c>
      <c r="C145" s="53">
        <v>16000</v>
      </c>
      <c r="D145" s="53">
        <f t="shared" si="2"/>
        <v>640000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 hidden="1">
      <c r="A155" s="8" t="s">
        <v>154</v>
      </c>
      <c r="B155" s="53"/>
      <c r="C155" s="53"/>
      <c r="D155" s="53">
        <f t="shared" si="2"/>
        <v>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100+20</f>
        <v>120</v>
      </c>
      <c r="C166" s="53">
        <v>26000</v>
      </c>
      <c r="D166" s="53">
        <f t="shared" si="2"/>
        <v>3120000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>
      <c r="A169" s="8" t="s">
        <v>168</v>
      </c>
      <c r="B169" s="53">
        <f>14+37</f>
        <v>51</v>
      </c>
      <c r="C169" s="53">
        <v>20000</v>
      </c>
      <c r="D169" s="53">
        <f t="shared" si="2"/>
        <v>1020000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90+30</f>
        <v>120</v>
      </c>
      <c r="C180" s="53">
        <v>29000</v>
      </c>
      <c r="D180" s="53">
        <f t="shared" si="2"/>
        <v>3480000</v>
      </c>
    </row>
    <row r="181" spans="1:4" ht="18.75" hidden="1">
      <c r="A181" s="8" t="s">
        <v>180</v>
      </c>
      <c r="B181" s="53"/>
      <c r="C181" s="53"/>
      <c r="D181" s="53">
        <f t="shared" si="2"/>
        <v>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>
      <c r="A183" s="4" t="s">
        <v>182</v>
      </c>
      <c r="B183" s="53">
        <v>20</v>
      </c>
      <c r="C183" s="53">
        <v>25000</v>
      </c>
      <c r="D183" s="53">
        <f t="shared" si="2"/>
        <v>500000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>
      <c r="A185" s="8" t="s">
        <v>184</v>
      </c>
      <c r="B185" s="53">
        <f>40/0.3</f>
        <v>133.33333333333334</v>
      </c>
      <c r="C185" s="53">
        <v>7200</v>
      </c>
      <c r="D185" s="53">
        <f t="shared" si="2"/>
        <v>960000.00000000012</v>
      </c>
    </row>
    <row r="186" spans="1:4" ht="18.75">
      <c r="A186" s="8" t="s">
        <v>185</v>
      </c>
      <c r="B186" s="53">
        <v>16</v>
      </c>
      <c r="C186" s="53">
        <v>20000</v>
      </c>
      <c r="D186" s="53">
        <f t="shared" si="2"/>
        <v>320000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 hidden="1">
      <c r="A192" s="8" t="s">
        <v>191</v>
      </c>
      <c r="B192" s="53"/>
      <c r="C192" s="53"/>
      <c r="D192" s="53">
        <f t="shared" si="2"/>
        <v>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 hidden="1">
      <c r="A194" s="17" t="s">
        <v>193</v>
      </c>
      <c r="B194" s="53"/>
      <c r="C194" s="53"/>
      <c r="D194" s="53">
        <f t="shared" si="2"/>
        <v>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 hidden="1">
      <c r="A197" s="8" t="s">
        <v>196</v>
      </c>
      <c r="B197" s="53"/>
      <c r="C197" s="53"/>
      <c r="D197" s="53">
        <f t="shared" si="3"/>
        <v>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v>37</v>
      </c>
      <c r="C199" s="53">
        <v>5000</v>
      </c>
      <c r="D199" s="53">
        <f t="shared" si="3"/>
        <v>185000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>
      <c r="A202" s="7" t="s">
        <v>201</v>
      </c>
      <c r="B202" s="53">
        <v>224</v>
      </c>
      <c r="C202" s="53">
        <v>9000</v>
      </c>
      <c r="D202" s="53">
        <f t="shared" si="3"/>
        <v>2016000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 hidden="1">
      <c r="A263" s="8" t="s">
        <v>262</v>
      </c>
      <c r="B263" s="53"/>
      <c r="C263" s="53"/>
      <c r="D263" s="53">
        <f t="shared" si="4"/>
        <v>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>
      <c r="A267" s="8" t="s">
        <v>266</v>
      </c>
      <c r="B267" s="53">
        <v>5</v>
      </c>
      <c r="C267" s="53">
        <v>10000</v>
      </c>
      <c r="D267" s="53">
        <f t="shared" si="4"/>
        <v>50000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 hidden="1">
      <c r="A272" s="8" t="s">
        <v>270</v>
      </c>
      <c r="B272" s="53"/>
      <c r="C272" s="53"/>
      <c r="D272" s="53">
        <f t="shared" si="4"/>
        <v>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>
      <c r="A281" s="4" t="s">
        <v>279</v>
      </c>
      <c r="B281" s="54">
        <v>5</v>
      </c>
      <c r="C281" s="54">
        <v>16000</v>
      </c>
      <c r="D281" s="53">
        <f t="shared" si="4"/>
        <v>80000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f>20+15+3</f>
        <v>38</v>
      </c>
      <c r="C284" s="53">
        <v>7000</v>
      </c>
      <c r="D284" s="53">
        <f t="shared" si="4"/>
        <v>266000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f>34+750</f>
        <v>784</v>
      </c>
      <c r="C303" s="120">
        <v>26000</v>
      </c>
      <c r="D303" s="53">
        <f t="shared" si="4"/>
        <v>20384000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5430.1333333333332</v>
      </c>
      <c r="C311" s="99"/>
      <c r="D311" s="99">
        <f t="shared" ref="D311" si="5">SUM(D3:D310)</f>
        <v>96674250</v>
      </c>
    </row>
  </sheetData>
  <protectedRanges>
    <protectedRange password="CF71" sqref="B1:D310" name="tho"/>
  </protectedRanges>
  <autoFilter ref="A2:D311" xr:uid="{00000000-0009-0000-0000-00000F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313"/>
  <sheetViews>
    <sheetView workbookViewId="0">
      <selection activeCell="H73" sqref="H73"/>
    </sheetView>
  </sheetViews>
  <sheetFormatPr defaultRowHeight="15"/>
  <cols>
    <col min="1" max="1" width="40.85546875" customWidth="1"/>
    <col min="3" max="3" width="15.140625" customWidth="1"/>
    <col min="4" max="4" width="26.5703125" customWidth="1"/>
  </cols>
  <sheetData>
    <row r="1" spans="1:4">
      <c r="A1" s="1" t="s">
        <v>356</v>
      </c>
      <c r="B1" s="2"/>
      <c r="C1" s="2"/>
      <c r="D1" s="2"/>
    </row>
    <row r="2" spans="1:4" ht="25.5">
      <c r="A2" s="194" t="s">
        <v>0</v>
      </c>
      <c r="B2" s="3" t="s">
        <v>1</v>
      </c>
      <c r="C2" s="3" t="s">
        <v>308</v>
      </c>
      <c r="D2" s="3" t="s">
        <v>309</v>
      </c>
    </row>
    <row r="3" spans="1:4" hidden="1">
      <c r="A3" s="195"/>
      <c r="B3" s="3"/>
      <c r="C3" s="3"/>
      <c r="D3" s="3"/>
    </row>
    <row r="4" spans="1:4" hidden="1">
      <c r="A4" s="192"/>
      <c r="B4" s="42"/>
      <c r="C4" s="42"/>
      <c r="D4" s="42"/>
    </row>
    <row r="5" spans="1:4" ht="18.75">
      <c r="A5" s="17" t="s">
        <v>73</v>
      </c>
      <c r="B5" s="53">
        <v>10</v>
      </c>
      <c r="C5" s="53">
        <v>26000</v>
      </c>
      <c r="D5" s="53">
        <f>B5*C5</f>
        <v>260000</v>
      </c>
    </row>
    <row r="6" spans="1:4" ht="18.75" hidden="1">
      <c r="A6" s="18" t="s">
        <v>74</v>
      </c>
      <c r="B6" s="53"/>
      <c r="C6" s="53"/>
      <c r="D6" s="53">
        <f t="shared" ref="D6:D69" si="0">B6*C6</f>
        <v>0</v>
      </c>
    </row>
    <row r="7" spans="1:4" ht="18.75" hidden="1">
      <c r="A7" s="17" t="s">
        <v>75</v>
      </c>
      <c r="B7" s="53"/>
      <c r="C7" s="53"/>
      <c r="D7" s="53">
        <f t="shared" si="0"/>
        <v>0</v>
      </c>
    </row>
    <row r="8" spans="1:4" ht="18.75" hidden="1">
      <c r="A8" s="17" t="s">
        <v>193</v>
      </c>
      <c r="B8" s="53"/>
      <c r="C8" s="53"/>
      <c r="D8" s="53">
        <f t="shared" si="0"/>
        <v>0</v>
      </c>
    </row>
    <row r="9" spans="1:4" ht="18.75" hidden="1">
      <c r="A9" s="8" t="s">
        <v>194</v>
      </c>
      <c r="B9" s="53"/>
      <c r="C9" s="53"/>
      <c r="D9" s="53">
        <f t="shared" si="0"/>
        <v>0</v>
      </c>
    </row>
    <row r="10" spans="1:4" ht="18.75" hidden="1">
      <c r="A10" s="24" t="s">
        <v>291</v>
      </c>
      <c r="B10" s="53"/>
      <c r="C10" s="53"/>
      <c r="D10" s="53">
        <f t="shared" si="0"/>
        <v>0</v>
      </c>
    </row>
    <row r="11" spans="1:4" ht="18.75" hidden="1">
      <c r="A11" s="17" t="s">
        <v>195</v>
      </c>
      <c r="B11" s="53"/>
      <c r="C11" s="53"/>
      <c r="D11" s="53">
        <f t="shared" si="0"/>
        <v>0</v>
      </c>
    </row>
    <row r="12" spans="1:4" ht="18.75" hidden="1">
      <c r="A12" s="6" t="s">
        <v>226</v>
      </c>
      <c r="B12" s="53"/>
      <c r="C12" s="53"/>
      <c r="D12" s="53">
        <f t="shared" si="0"/>
        <v>0</v>
      </c>
    </row>
    <row r="13" spans="1:4" ht="18.75" hidden="1">
      <c r="A13" s="8" t="s">
        <v>50</v>
      </c>
      <c r="B13" s="53"/>
      <c r="C13" s="53"/>
      <c r="D13" s="53">
        <f t="shared" si="0"/>
        <v>0</v>
      </c>
    </row>
    <row r="14" spans="1:4" ht="18.75" hidden="1">
      <c r="A14" s="8" t="s">
        <v>51</v>
      </c>
      <c r="B14" s="53"/>
      <c r="C14" s="53"/>
      <c r="D14" s="53">
        <f t="shared" si="0"/>
        <v>0</v>
      </c>
    </row>
    <row r="15" spans="1:4" ht="18.75" hidden="1">
      <c r="A15" s="4" t="s">
        <v>52</v>
      </c>
      <c r="B15" s="53"/>
      <c r="C15" s="53"/>
      <c r="D15" s="53">
        <f t="shared" si="0"/>
        <v>0</v>
      </c>
    </row>
    <row r="16" spans="1:4" ht="18.75" hidden="1">
      <c r="A16" s="4" t="s">
        <v>203</v>
      </c>
      <c r="B16" s="53"/>
      <c r="C16" s="53"/>
      <c r="D16" s="53">
        <f t="shared" si="0"/>
        <v>0</v>
      </c>
    </row>
    <row r="17" spans="1:4" ht="18.75" hidden="1">
      <c r="A17" s="8" t="s">
        <v>117</v>
      </c>
      <c r="B17" s="53"/>
      <c r="C17" s="53"/>
      <c r="D17" s="53">
        <f t="shared" si="0"/>
        <v>0</v>
      </c>
    </row>
    <row r="18" spans="1:4" ht="18.75" hidden="1">
      <c r="A18" s="8" t="s">
        <v>284</v>
      </c>
      <c r="B18" s="53"/>
      <c r="C18" s="53"/>
      <c r="D18" s="53">
        <f t="shared" si="0"/>
        <v>0</v>
      </c>
    </row>
    <row r="19" spans="1:4" ht="18.75">
      <c r="A19" s="19" t="s">
        <v>285</v>
      </c>
      <c r="B19" s="53">
        <v>27</v>
      </c>
      <c r="C19" s="53">
        <v>4000</v>
      </c>
      <c r="D19" s="53">
        <f t="shared" si="0"/>
        <v>108000</v>
      </c>
    </row>
    <row r="20" spans="1:4" ht="18.75" hidden="1">
      <c r="A20" s="6" t="s">
        <v>286</v>
      </c>
      <c r="B20" s="53"/>
      <c r="C20" s="53"/>
      <c r="D20" s="53">
        <f t="shared" si="0"/>
        <v>0</v>
      </c>
    </row>
    <row r="21" spans="1:4" ht="18.75">
      <c r="A21" s="8" t="s">
        <v>120</v>
      </c>
      <c r="B21" s="53">
        <f>210+150</f>
        <v>360</v>
      </c>
      <c r="C21" s="53">
        <v>4000</v>
      </c>
      <c r="D21" s="53">
        <f t="shared" si="0"/>
        <v>1440000</v>
      </c>
    </row>
    <row r="22" spans="1:4" ht="18.75" hidden="1">
      <c r="A22" s="4" t="s">
        <v>60</v>
      </c>
      <c r="B22" s="53"/>
      <c r="C22" s="53"/>
      <c r="D22" s="53">
        <f t="shared" si="0"/>
        <v>0</v>
      </c>
    </row>
    <row r="23" spans="1:4" ht="18.75" hidden="1">
      <c r="A23" s="4" t="s">
        <v>61</v>
      </c>
      <c r="B23" s="53"/>
      <c r="C23" s="53"/>
      <c r="D23" s="53">
        <f t="shared" si="0"/>
        <v>0</v>
      </c>
    </row>
    <row r="24" spans="1:4" ht="18.75" hidden="1">
      <c r="A24" s="8" t="s">
        <v>269</v>
      </c>
      <c r="B24" s="53"/>
      <c r="C24" s="53"/>
      <c r="D24" s="53">
        <f t="shared" si="0"/>
        <v>0</v>
      </c>
    </row>
    <row r="25" spans="1:4" ht="18.75" hidden="1">
      <c r="A25" s="8" t="s">
        <v>311</v>
      </c>
      <c r="B25" s="53"/>
      <c r="C25" s="53"/>
      <c r="D25" s="53">
        <f t="shared" si="0"/>
        <v>0</v>
      </c>
    </row>
    <row r="26" spans="1:4" ht="18.75">
      <c r="A26" s="8" t="s">
        <v>270</v>
      </c>
      <c r="B26" s="53">
        <v>100</v>
      </c>
      <c r="C26" s="53">
        <v>12000</v>
      </c>
      <c r="D26" s="53">
        <f t="shared" si="0"/>
        <v>1200000</v>
      </c>
    </row>
    <row r="27" spans="1:4" ht="18.75" hidden="1">
      <c r="A27" s="8" t="s">
        <v>271</v>
      </c>
      <c r="B27" s="53"/>
      <c r="C27" s="53"/>
      <c r="D27" s="53">
        <f t="shared" si="0"/>
        <v>0</v>
      </c>
    </row>
    <row r="28" spans="1:4" ht="18.75" hidden="1">
      <c r="A28" s="8" t="s">
        <v>272</v>
      </c>
      <c r="B28" s="53"/>
      <c r="C28" s="53"/>
      <c r="D28" s="53">
        <f t="shared" si="0"/>
        <v>0</v>
      </c>
    </row>
    <row r="29" spans="1:4" ht="18.75" hidden="1">
      <c r="A29" s="8" t="s">
        <v>64</v>
      </c>
      <c r="B29" s="53"/>
      <c r="C29" s="53"/>
      <c r="D29" s="53">
        <f t="shared" si="0"/>
        <v>0</v>
      </c>
    </row>
    <row r="30" spans="1:4" ht="18.75" hidden="1">
      <c r="A30" s="4" t="s">
        <v>65</v>
      </c>
      <c r="B30" s="53"/>
      <c r="C30" s="53"/>
      <c r="D30" s="53">
        <f t="shared" si="0"/>
        <v>0</v>
      </c>
    </row>
    <row r="31" spans="1:4" ht="18.75" hidden="1">
      <c r="A31" s="4" t="s">
        <v>66</v>
      </c>
      <c r="B31" s="53"/>
      <c r="C31" s="53"/>
      <c r="D31" s="53">
        <f t="shared" si="0"/>
        <v>0</v>
      </c>
    </row>
    <row r="32" spans="1:4" ht="18.75" hidden="1">
      <c r="A32" s="8" t="s">
        <v>227</v>
      </c>
      <c r="B32" s="53"/>
      <c r="C32" s="53"/>
      <c r="D32" s="53">
        <f t="shared" si="0"/>
        <v>0</v>
      </c>
    </row>
    <row r="33" spans="1:4" ht="18.75" hidden="1">
      <c r="A33" s="8" t="s">
        <v>228</v>
      </c>
      <c r="B33" s="53"/>
      <c r="C33" s="53"/>
      <c r="D33" s="53">
        <f t="shared" si="0"/>
        <v>0</v>
      </c>
    </row>
    <row r="34" spans="1:4" ht="18.75" hidden="1">
      <c r="A34" s="6" t="s">
        <v>229</v>
      </c>
      <c r="B34" s="54"/>
      <c r="C34" s="54"/>
      <c r="D34" s="53">
        <f t="shared" si="0"/>
        <v>0</v>
      </c>
    </row>
    <row r="35" spans="1:4" ht="18.75" hidden="1">
      <c r="A35" s="6" t="s">
        <v>230</v>
      </c>
      <c r="B35" s="54"/>
      <c r="C35" s="54"/>
      <c r="D35" s="53">
        <f t="shared" si="0"/>
        <v>0</v>
      </c>
    </row>
    <row r="36" spans="1:4" ht="18.75" hidden="1">
      <c r="A36" s="8" t="s">
        <v>121</v>
      </c>
      <c r="B36" s="53"/>
      <c r="C36" s="53"/>
      <c r="D36" s="53">
        <f t="shared" si="0"/>
        <v>0</v>
      </c>
    </row>
    <row r="37" spans="1:4" ht="18.75" hidden="1">
      <c r="A37" s="8" t="s">
        <v>146</v>
      </c>
      <c r="B37" s="53"/>
      <c r="C37" s="53"/>
      <c r="D37" s="53">
        <f t="shared" si="0"/>
        <v>0</v>
      </c>
    </row>
    <row r="38" spans="1:4" ht="18.75" hidden="1">
      <c r="A38" s="11" t="s">
        <v>96</v>
      </c>
      <c r="B38" s="53"/>
      <c r="C38" s="53"/>
      <c r="D38" s="53">
        <f t="shared" si="0"/>
        <v>0</v>
      </c>
    </row>
    <row r="39" spans="1:4" ht="18.75">
      <c r="A39" s="8" t="s">
        <v>97</v>
      </c>
      <c r="B39" s="53">
        <v>2</v>
      </c>
      <c r="C39" s="53">
        <v>16000</v>
      </c>
      <c r="D39" s="53">
        <f t="shared" si="0"/>
        <v>32000</v>
      </c>
    </row>
    <row r="40" spans="1:4" ht="18.75" hidden="1">
      <c r="A40" s="8" t="s">
        <v>98</v>
      </c>
      <c r="B40" s="53"/>
      <c r="C40" s="53"/>
      <c r="D40" s="53">
        <f t="shared" si="0"/>
        <v>0</v>
      </c>
    </row>
    <row r="41" spans="1:4" ht="18.75" hidden="1">
      <c r="A41" s="8" t="s">
        <v>273</v>
      </c>
      <c r="B41" s="53"/>
      <c r="C41" s="53"/>
      <c r="D41" s="53">
        <f t="shared" si="0"/>
        <v>0</v>
      </c>
    </row>
    <row r="42" spans="1:4" ht="18.75">
      <c r="A42" s="8" t="s">
        <v>274</v>
      </c>
      <c r="B42" s="53">
        <f>15+25</f>
        <v>40</v>
      </c>
      <c r="C42" s="53">
        <v>25000</v>
      </c>
      <c r="D42" s="53">
        <f t="shared" si="0"/>
        <v>1000000</v>
      </c>
    </row>
    <row r="43" spans="1:4" ht="18.75" hidden="1">
      <c r="A43" s="19" t="s">
        <v>275</v>
      </c>
      <c r="B43" s="53"/>
      <c r="C43" s="53"/>
      <c r="D43" s="53">
        <f t="shared" si="0"/>
        <v>0</v>
      </c>
    </row>
    <row r="44" spans="1:4" ht="18.75" hidden="1">
      <c r="A44" s="6" t="s">
        <v>122</v>
      </c>
      <c r="B44" s="53"/>
      <c r="C44" s="53"/>
      <c r="D44" s="53">
        <f t="shared" si="0"/>
        <v>0</v>
      </c>
    </row>
    <row r="45" spans="1:4" ht="18.75" hidden="1">
      <c r="A45" s="19" t="s">
        <v>123</v>
      </c>
      <c r="B45" s="53"/>
      <c r="C45" s="53"/>
      <c r="D45" s="53">
        <f t="shared" si="0"/>
        <v>0</v>
      </c>
    </row>
    <row r="46" spans="1:4" ht="18.75" hidden="1">
      <c r="A46" s="8" t="s">
        <v>276</v>
      </c>
      <c r="B46" s="53"/>
      <c r="C46" s="53"/>
      <c r="D46" s="53">
        <f t="shared" si="0"/>
        <v>0</v>
      </c>
    </row>
    <row r="47" spans="1:4" ht="18.75" hidden="1">
      <c r="A47" s="8" t="s">
        <v>277</v>
      </c>
      <c r="B47" s="53"/>
      <c r="C47" s="53"/>
      <c r="D47" s="53">
        <f t="shared" si="0"/>
        <v>0</v>
      </c>
    </row>
    <row r="48" spans="1:4" ht="18.75">
      <c r="A48" s="4" t="s">
        <v>113</v>
      </c>
      <c r="B48" s="53">
        <v>280</v>
      </c>
      <c r="C48" s="53">
        <v>19000</v>
      </c>
      <c r="D48" s="53">
        <f t="shared" si="0"/>
        <v>5320000</v>
      </c>
    </row>
    <row r="49" spans="1:4" ht="18.75" hidden="1">
      <c r="A49" s="13" t="s">
        <v>148</v>
      </c>
      <c r="B49" s="53"/>
      <c r="C49" s="53"/>
      <c r="D49" s="53">
        <f t="shared" si="0"/>
        <v>0</v>
      </c>
    </row>
    <row r="50" spans="1:4" ht="18.75" hidden="1">
      <c r="A50" s="11" t="s">
        <v>149</v>
      </c>
      <c r="B50" s="53"/>
      <c r="C50" s="53"/>
      <c r="D50" s="53">
        <f t="shared" si="0"/>
        <v>0</v>
      </c>
    </row>
    <row r="51" spans="1:4" ht="18.75" hidden="1">
      <c r="A51" s="11" t="s">
        <v>150</v>
      </c>
      <c r="B51" s="53"/>
      <c r="C51" s="53"/>
      <c r="D51" s="53">
        <f t="shared" si="0"/>
        <v>0</v>
      </c>
    </row>
    <row r="52" spans="1:4" ht="18.75" hidden="1">
      <c r="A52" s="11" t="s">
        <v>151</v>
      </c>
      <c r="B52" s="53"/>
      <c r="C52" s="53"/>
      <c r="D52" s="53">
        <f t="shared" si="0"/>
        <v>0</v>
      </c>
    </row>
    <row r="53" spans="1:4" ht="18.75" hidden="1">
      <c r="A53" s="8" t="s">
        <v>152</v>
      </c>
      <c r="B53" s="53"/>
      <c r="C53" s="53"/>
      <c r="D53" s="53">
        <f t="shared" si="0"/>
        <v>0</v>
      </c>
    </row>
    <row r="54" spans="1:4" ht="18.75" hidden="1">
      <c r="A54" s="6" t="s">
        <v>153</v>
      </c>
      <c r="B54" s="53"/>
      <c r="C54" s="53"/>
      <c r="D54" s="53">
        <f t="shared" si="0"/>
        <v>0</v>
      </c>
    </row>
    <row r="55" spans="1:4" ht="18.75" hidden="1">
      <c r="A55" s="8" t="s">
        <v>154</v>
      </c>
      <c r="B55" s="53"/>
      <c r="C55" s="53"/>
      <c r="D55" s="53">
        <f t="shared" si="0"/>
        <v>0</v>
      </c>
    </row>
    <row r="56" spans="1:4" ht="18.75" hidden="1">
      <c r="A56" s="8" t="s">
        <v>155</v>
      </c>
      <c r="B56" s="53"/>
      <c r="C56" s="53"/>
      <c r="D56" s="53">
        <f t="shared" si="0"/>
        <v>0</v>
      </c>
    </row>
    <row r="57" spans="1:4" ht="18.75" hidden="1">
      <c r="A57" s="11" t="s">
        <v>76</v>
      </c>
      <c r="B57" s="53"/>
      <c r="C57" s="53"/>
      <c r="D57" s="53">
        <f t="shared" si="0"/>
        <v>0</v>
      </c>
    </row>
    <row r="58" spans="1:4" ht="18.75" hidden="1">
      <c r="A58" s="8" t="s">
        <v>114</v>
      </c>
      <c r="B58" s="53"/>
      <c r="C58" s="53"/>
      <c r="D58" s="53">
        <f t="shared" si="0"/>
        <v>0</v>
      </c>
    </row>
    <row r="59" spans="1:4" ht="18.75" hidden="1">
      <c r="A59" s="27" t="s">
        <v>292</v>
      </c>
      <c r="B59" s="53"/>
      <c r="C59" s="53"/>
      <c r="D59" s="53">
        <f t="shared" si="0"/>
        <v>0</v>
      </c>
    </row>
    <row r="60" spans="1:4" ht="18.75" hidden="1">
      <c r="A60" s="8" t="s">
        <v>156</v>
      </c>
      <c r="B60" s="53"/>
      <c r="C60" s="53"/>
      <c r="D60" s="53">
        <f t="shared" si="0"/>
        <v>0</v>
      </c>
    </row>
    <row r="61" spans="1:4" ht="18.75" hidden="1">
      <c r="A61" s="8" t="s">
        <v>157</v>
      </c>
      <c r="B61" s="53"/>
      <c r="C61" s="53"/>
      <c r="D61" s="53">
        <f t="shared" si="0"/>
        <v>0</v>
      </c>
    </row>
    <row r="62" spans="1:4" ht="18.75" hidden="1">
      <c r="A62" s="7" t="s">
        <v>158</v>
      </c>
      <c r="B62" s="53"/>
      <c r="C62" s="53"/>
      <c r="D62" s="53">
        <f t="shared" si="0"/>
        <v>0</v>
      </c>
    </row>
    <row r="63" spans="1:4" ht="18.75" hidden="1">
      <c r="A63" s="32" t="s">
        <v>293</v>
      </c>
      <c r="B63" s="53"/>
      <c r="C63" s="53"/>
      <c r="D63" s="53">
        <f t="shared" si="0"/>
        <v>0</v>
      </c>
    </row>
    <row r="64" spans="1:4" ht="18.75">
      <c r="A64" s="4" t="s">
        <v>2</v>
      </c>
      <c r="B64" s="53">
        <v>5</v>
      </c>
      <c r="C64" s="53">
        <v>8000</v>
      </c>
      <c r="D64" s="53">
        <f t="shared" si="0"/>
        <v>40000</v>
      </c>
    </row>
    <row r="65" spans="1:4" ht="18.75" hidden="1">
      <c r="A65" s="6" t="s">
        <v>3</v>
      </c>
      <c r="B65" s="53"/>
      <c r="C65" s="53"/>
      <c r="D65" s="53">
        <f t="shared" si="0"/>
        <v>0</v>
      </c>
    </row>
    <row r="66" spans="1:4" ht="18.75" hidden="1">
      <c r="A66" s="4" t="s">
        <v>4</v>
      </c>
      <c r="B66" s="53"/>
      <c r="C66" s="53"/>
      <c r="D66" s="53">
        <f t="shared" si="0"/>
        <v>0</v>
      </c>
    </row>
    <row r="67" spans="1:4" ht="18.75" hidden="1">
      <c r="A67" s="4" t="s">
        <v>5</v>
      </c>
      <c r="B67" s="53"/>
      <c r="C67" s="53"/>
      <c r="D67" s="53">
        <f t="shared" si="0"/>
        <v>0</v>
      </c>
    </row>
    <row r="68" spans="1:4" ht="18.75" hidden="1">
      <c r="A68" s="4" t="s">
        <v>6</v>
      </c>
      <c r="B68" s="53"/>
      <c r="C68" s="53"/>
      <c r="D68" s="53">
        <f t="shared" si="0"/>
        <v>0</v>
      </c>
    </row>
    <row r="69" spans="1:4" ht="18.75" hidden="1">
      <c r="A69" s="7" t="s">
        <v>7</v>
      </c>
      <c r="B69" s="53"/>
      <c r="C69" s="53"/>
      <c r="D69" s="53">
        <f t="shared" si="0"/>
        <v>0</v>
      </c>
    </row>
    <row r="70" spans="1:4" ht="18.75" hidden="1">
      <c r="A70" s="8" t="s">
        <v>8</v>
      </c>
      <c r="B70" s="53"/>
      <c r="C70" s="53"/>
      <c r="D70" s="53">
        <f t="shared" ref="D70:D133" si="1">B70*C70</f>
        <v>0</v>
      </c>
    </row>
    <row r="71" spans="1:4" ht="18.75">
      <c r="A71" s="8" t="s">
        <v>115</v>
      </c>
      <c r="B71" s="53">
        <v>33</v>
      </c>
      <c r="C71" s="53">
        <v>8000</v>
      </c>
      <c r="D71" s="53">
        <f t="shared" si="1"/>
        <v>264000</v>
      </c>
    </row>
    <row r="72" spans="1:4" ht="18.75" hidden="1">
      <c r="A72" s="4" t="s">
        <v>116</v>
      </c>
      <c r="B72" s="53"/>
      <c r="C72" s="53"/>
      <c r="D72" s="53">
        <f t="shared" si="1"/>
        <v>0</v>
      </c>
    </row>
    <row r="73" spans="1:4" ht="18.75">
      <c r="A73" s="8" t="s">
        <v>165</v>
      </c>
      <c r="B73" s="53">
        <f>50+70-40</f>
        <v>80</v>
      </c>
      <c r="C73" s="53">
        <v>26000</v>
      </c>
      <c r="D73" s="53">
        <f t="shared" si="1"/>
        <v>2080000</v>
      </c>
    </row>
    <row r="74" spans="1:4" ht="18.75" hidden="1">
      <c r="A74" s="19" t="s">
        <v>166</v>
      </c>
      <c r="B74" s="53"/>
      <c r="C74" s="53"/>
      <c r="D74" s="53">
        <f t="shared" si="1"/>
        <v>0</v>
      </c>
    </row>
    <row r="75" spans="1:4" ht="18.75" hidden="1">
      <c r="A75" s="8" t="s">
        <v>167</v>
      </c>
      <c r="B75" s="53"/>
      <c r="C75" s="53"/>
      <c r="D75" s="53">
        <f t="shared" si="1"/>
        <v>0</v>
      </c>
    </row>
    <row r="76" spans="1:4" ht="18.75">
      <c r="A76" s="8" t="s">
        <v>168</v>
      </c>
      <c r="B76" s="53">
        <v>26.5</v>
      </c>
      <c r="C76" s="53">
        <v>20000</v>
      </c>
      <c r="D76" s="53">
        <f t="shared" si="1"/>
        <v>530000</v>
      </c>
    </row>
    <row r="77" spans="1:4" ht="18.75" hidden="1">
      <c r="A77" s="8" t="s">
        <v>169</v>
      </c>
      <c r="B77" s="53"/>
      <c r="C77" s="53"/>
      <c r="D77" s="53">
        <f t="shared" si="1"/>
        <v>0</v>
      </c>
    </row>
    <row r="78" spans="1:4" ht="18.75" hidden="1">
      <c r="A78" s="4" t="s">
        <v>9</v>
      </c>
      <c r="B78" s="54"/>
      <c r="C78" s="54"/>
      <c r="D78" s="53">
        <f t="shared" si="1"/>
        <v>0</v>
      </c>
    </row>
    <row r="79" spans="1:4" ht="18.75" hidden="1">
      <c r="A79" s="4" t="s">
        <v>10</v>
      </c>
      <c r="B79" s="54"/>
      <c r="C79" s="54"/>
      <c r="D79" s="53">
        <f t="shared" si="1"/>
        <v>0</v>
      </c>
    </row>
    <row r="80" spans="1:4" ht="18.75" hidden="1">
      <c r="A80" s="4" t="s">
        <v>11</v>
      </c>
      <c r="B80" s="54"/>
      <c r="C80" s="54"/>
      <c r="D80" s="53">
        <f t="shared" si="1"/>
        <v>0</v>
      </c>
    </row>
    <row r="81" spans="1:4" ht="18.75" hidden="1">
      <c r="A81" s="8" t="s">
        <v>82</v>
      </c>
      <c r="B81" s="53"/>
      <c r="C81" s="53"/>
      <c r="D81" s="53">
        <f t="shared" si="1"/>
        <v>0</v>
      </c>
    </row>
    <row r="82" spans="1:4" ht="18.75" hidden="1">
      <c r="A82" s="8" t="s">
        <v>83</v>
      </c>
      <c r="B82" s="53"/>
      <c r="C82" s="53"/>
      <c r="D82" s="53">
        <f t="shared" si="1"/>
        <v>0</v>
      </c>
    </row>
    <row r="83" spans="1:4" ht="18.75" hidden="1">
      <c r="A83" s="8" t="s">
        <v>84</v>
      </c>
      <c r="B83" s="53"/>
      <c r="C83" s="53"/>
      <c r="D83" s="53">
        <f t="shared" si="1"/>
        <v>0</v>
      </c>
    </row>
    <row r="84" spans="1:4" ht="18.75" hidden="1">
      <c r="A84" s="8" t="s">
        <v>85</v>
      </c>
      <c r="B84" s="53"/>
      <c r="C84" s="53"/>
      <c r="D84" s="53">
        <f t="shared" si="1"/>
        <v>0</v>
      </c>
    </row>
    <row r="85" spans="1:4" ht="18.75" hidden="1">
      <c r="A85" s="8" t="s">
        <v>86</v>
      </c>
      <c r="B85" s="53"/>
      <c r="C85" s="53"/>
      <c r="D85" s="53">
        <f t="shared" si="1"/>
        <v>0</v>
      </c>
    </row>
    <row r="86" spans="1:4" ht="18.75">
      <c r="A86" s="8" t="s">
        <v>191</v>
      </c>
      <c r="B86" s="53">
        <v>4</v>
      </c>
      <c r="C86" s="53">
        <v>6000</v>
      </c>
      <c r="D86" s="53">
        <f t="shared" si="1"/>
        <v>24000</v>
      </c>
    </row>
    <row r="87" spans="1:4" ht="18.75" hidden="1">
      <c r="A87" s="10" t="s">
        <v>192</v>
      </c>
      <c r="B87" s="53"/>
      <c r="C87" s="53"/>
      <c r="D87" s="53">
        <f t="shared" si="1"/>
        <v>0</v>
      </c>
    </row>
    <row r="88" spans="1:4" ht="18.75" hidden="1">
      <c r="A88" s="10" t="s">
        <v>174</v>
      </c>
      <c r="B88" s="53"/>
      <c r="C88" s="53"/>
      <c r="D88" s="53">
        <f t="shared" si="1"/>
        <v>0</v>
      </c>
    </row>
    <row r="89" spans="1:4" ht="18.75" hidden="1">
      <c r="A89" s="10" t="s">
        <v>175</v>
      </c>
      <c r="B89" s="53"/>
      <c r="C89" s="53"/>
      <c r="D89" s="53">
        <f t="shared" si="1"/>
        <v>0</v>
      </c>
    </row>
    <row r="90" spans="1:4" ht="18.75" hidden="1">
      <c r="A90" s="6" t="s">
        <v>176</v>
      </c>
      <c r="B90" s="53"/>
      <c r="C90" s="53"/>
      <c r="D90" s="53">
        <f t="shared" si="1"/>
        <v>0</v>
      </c>
    </row>
    <row r="91" spans="1:4" ht="18.75" hidden="1">
      <c r="A91" s="19" t="s">
        <v>170</v>
      </c>
      <c r="B91" s="53"/>
      <c r="C91" s="53"/>
      <c r="D91" s="53">
        <f t="shared" si="1"/>
        <v>0</v>
      </c>
    </row>
    <row r="92" spans="1:4" ht="18.75" hidden="1">
      <c r="A92" s="6" t="s">
        <v>204</v>
      </c>
      <c r="B92" s="53"/>
      <c r="C92" s="53"/>
      <c r="D92" s="53">
        <f t="shared" si="1"/>
        <v>0</v>
      </c>
    </row>
    <row r="93" spans="1:4" ht="18.75" hidden="1">
      <c r="A93" s="8" t="s">
        <v>12</v>
      </c>
      <c r="B93" s="53"/>
      <c r="C93" s="53"/>
      <c r="D93" s="53">
        <f t="shared" si="1"/>
        <v>0</v>
      </c>
    </row>
    <row r="94" spans="1:4" ht="18.75" hidden="1">
      <c r="A94" s="8" t="s">
        <v>13</v>
      </c>
      <c r="B94" s="53"/>
      <c r="C94" s="53"/>
      <c r="D94" s="53">
        <f t="shared" si="1"/>
        <v>0</v>
      </c>
    </row>
    <row r="95" spans="1:4" ht="18.75" hidden="1">
      <c r="A95" s="6" t="s">
        <v>205</v>
      </c>
      <c r="B95" s="53"/>
      <c r="C95" s="53"/>
      <c r="D95" s="53">
        <f t="shared" si="1"/>
        <v>0</v>
      </c>
    </row>
    <row r="96" spans="1:4" ht="18.75" hidden="1">
      <c r="A96" s="6" t="s">
        <v>206</v>
      </c>
      <c r="B96" s="53"/>
      <c r="C96" s="53"/>
      <c r="D96" s="53">
        <f t="shared" si="1"/>
        <v>0</v>
      </c>
    </row>
    <row r="97" spans="1:4" ht="18.75" hidden="1">
      <c r="A97" s="8" t="s">
        <v>14</v>
      </c>
      <c r="B97" s="54"/>
      <c r="C97" s="54"/>
      <c r="D97" s="53">
        <f t="shared" si="1"/>
        <v>0</v>
      </c>
    </row>
    <row r="98" spans="1:4" ht="18.75">
      <c r="A98" s="10" t="s">
        <v>15</v>
      </c>
      <c r="B98" s="53">
        <v>4</v>
      </c>
      <c r="C98" s="53">
        <v>7000</v>
      </c>
      <c r="D98" s="53">
        <f t="shared" si="1"/>
        <v>28000</v>
      </c>
    </row>
    <row r="99" spans="1:4" ht="18.75" hidden="1">
      <c r="A99" s="6" t="s">
        <v>294</v>
      </c>
      <c r="B99" s="53"/>
      <c r="C99" s="53"/>
      <c r="D99" s="53">
        <f t="shared" si="1"/>
        <v>0</v>
      </c>
    </row>
    <row r="100" spans="1:4" ht="18.75" hidden="1">
      <c r="A100" s="6" t="s">
        <v>207</v>
      </c>
      <c r="B100" s="53"/>
      <c r="C100" s="53"/>
      <c r="D100" s="53">
        <f t="shared" si="1"/>
        <v>0</v>
      </c>
    </row>
    <row r="101" spans="1:4" ht="18.75" hidden="1">
      <c r="A101" s="8" t="s">
        <v>46</v>
      </c>
      <c r="B101" s="53"/>
      <c r="C101" s="53"/>
      <c r="D101" s="53">
        <f t="shared" si="1"/>
        <v>0</v>
      </c>
    </row>
    <row r="102" spans="1:4" ht="18.75" hidden="1">
      <c r="A102" s="11" t="s">
        <v>47</v>
      </c>
      <c r="B102" s="53"/>
      <c r="C102" s="53"/>
      <c r="D102" s="53">
        <f t="shared" si="1"/>
        <v>0</v>
      </c>
    </row>
    <row r="103" spans="1:4" ht="18.75" hidden="1">
      <c r="A103" s="23" t="s">
        <v>189</v>
      </c>
      <c r="B103" s="53"/>
      <c r="C103" s="53"/>
      <c r="D103" s="53">
        <f t="shared" si="1"/>
        <v>0</v>
      </c>
    </row>
    <row r="104" spans="1:4" ht="18.75" hidden="1">
      <c r="A104" s="23" t="s">
        <v>190</v>
      </c>
      <c r="B104" s="53"/>
      <c r="C104" s="53"/>
      <c r="D104" s="53">
        <f t="shared" si="1"/>
        <v>0</v>
      </c>
    </row>
    <row r="105" spans="1:4" ht="18.75" hidden="1">
      <c r="A105" s="33" t="s">
        <v>48</v>
      </c>
      <c r="B105" s="53"/>
      <c r="C105" s="53"/>
      <c r="D105" s="53">
        <f t="shared" si="1"/>
        <v>0</v>
      </c>
    </row>
    <row r="106" spans="1:4" ht="18.75" hidden="1">
      <c r="A106" s="28" t="s">
        <v>295</v>
      </c>
      <c r="B106" s="53"/>
      <c r="C106" s="53"/>
      <c r="D106" s="53">
        <f t="shared" si="1"/>
        <v>0</v>
      </c>
    </row>
    <row r="107" spans="1:4" ht="18.75" hidden="1">
      <c r="A107" s="8" t="s">
        <v>49</v>
      </c>
      <c r="B107" s="53"/>
      <c r="C107" s="53"/>
      <c r="D107" s="53">
        <f t="shared" si="1"/>
        <v>0</v>
      </c>
    </row>
    <row r="108" spans="1:4" ht="18.75" hidden="1">
      <c r="A108" s="8" t="s">
        <v>18</v>
      </c>
      <c r="B108" s="53"/>
      <c r="C108" s="53"/>
      <c r="D108" s="53">
        <f t="shared" si="1"/>
        <v>0</v>
      </c>
    </row>
    <row r="109" spans="1:4" ht="18.75" hidden="1">
      <c r="A109" s="8" t="s">
        <v>19</v>
      </c>
      <c r="B109" s="53"/>
      <c r="C109" s="53"/>
      <c r="D109" s="53">
        <f t="shared" si="1"/>
        <v>0</v>
      </c>
    </row>
    <row r="110" spans="1:4" ht="18.75" hidden="1">
      <c r="A110" s="8" t="s">
        <v>20</v>
      </c>
      <c r="B110" s="53"/>
      <c r="C110" s="53"/>
      <c r="D110" s="53">
        <f t="shared" si="1"/>
        <v>0</v>
      </c>
    </row>
    <row r="111" spans="1:4" ht="18.75" hidden="1">
      <c r="A111" s="8" t="s">
        <v>208</v>
      </c>
      <c r="B111" s="53"/>
      <c r="C111" s="53"/>
      <c r="D111" s="53">
        <f t="shared" si="1"/>
        <v>0</v>
      </c>
    </row>
    <row r="112" spans="1:4" ht="18.75" hidden="1">
      <c r="A112" s="8" t="s">
        <v>209</v>
      </c>
      <c r="B112" s="53"/>
      <c r="C112" s="53"/>
      <c r="D112" s="53">
        <f t="shared" si="1"/>
        <v>0</v>
      </c>
    </row>
    <row r="113" spans="1:4" ht="18.75" hidden="1">
      <c r="A113" s="8" t="s">
        <v>210</v>
      </c>
      <c r="B113" s="53"/>
      <c r="C113" s="53"/>
      <c r="D113" s="53">
        <f t="shared" si="1"/>
        <v>0</v>
      </c>
    </row>
    <row r="114" spans="1:4" ht="18.75" hidden="1">
      <c r="A114" s="8" t="s">
        <v>211</v>
      </c>
      <c r="B114" s="53"/>
      <c r="C114" s="53"/>
      <c r="D114" s="53">
        <f t="shared" si="1"/>
        <v>0</v>
      </c>
    </row>
    <row r="115" spans="1:4" ht="18.75" hidden="1">
      <c r="A115" s="6" t="s">
        <v>16</v>
      </c>
      <c r="B115" s="53"/>
      <c r="C115" s="53"/>
      <c r="D115" s="53">
        <f t="shared" si="1"/>
        <v>0</v>
      </c>
    </row>
    <row r="116" spans="1:4" ht="18.75" hidden="1">
      <c r="A116" s="10" t="s">
        <v>17</v>
      </c>
      <c r="B116" s="53"/>
      <c r="C116" s="53"/>
      <c r="D116" s="53">
        <f t="shared" si="1"/>
        <v>0</v>
      </c>
    </row>
    <row r="117" spans="1:4" ht="18.75" hidden="1">
      <c r="A117" s="8" t="s">
        <v>296</v>
      </c>
      <c r="B117" s="53"/>
      <c r="C117" s="53"/>
      <c r="D117" s="53">
        <f t="shared" si="1"/>
        <v>0</v>
      </c>
    </row>
    <row r="118" spans="1:4" ht="18.75" hidden="1">
      <c r="A118" s="6" t="s">
        <v>297</v>
      </c>
      <c r="B118" s="53"/>
      <c r="C118" s="53"/>
      <c r="D118" s="53">
        <f t="shared" si="1"/>
        <v>0</v>
      </c>
    </row>
    <row r="119" spans="1:4" ht="18.75" hidden="1">
      <c r="A119" s="6" t="s">
        <v>298</v>
      </c>
      <c r="B119" s="53"/>
      <c r="C119" s="53"/>
      <c r="D119" s="53">
        <f t="shared" si="1"/>
        <v>0</v>
      </c>
    </row>
    <row r="120" spans="1:4" ht="18.75" hidden="1">
      <c r="A120" s="8" t="s">
        <v>95</v>
      </c>
      <c r="B120" s="53"/>
      <c r="C120" s="53"/>
      <c r="D120" s="53">
        <f t="shared" si="1"/>
        <v>0</v>
      </c>
    </row>
    <row r="121" spans="1:4" ht="18.75" hidden="1">
      <c r="A121" s="24" t="s">
        <v>124</v>
      </c>
      <c r="B121" s="53"/>
      <c r="C121" s="53"/>
      <c r="D121" s="53">
        <f t="shared" si="1"/>
        <v>0</v>
      </c>
    </row>
    <row r="122" spans="1:4" ht="18.75">
      <c r="A122" s="19" t="s">
        <v>125</v>
      </c>
      <c r="B122" s="53">
        <v>5</v>
      </c>
      <c r="C122" s="53">
        <v>60000</v>
      </c>
      <c r="D122" s="53">
        <f t="shared" si="1"/>
        <v>300000</v>
      </c>
    </row>
    <row r="123" spans="1:4" ht="18.75" hidden="1">
      <c r="A123" s="4" t="s">
        <v>126</v>
      </c>
      <c r="B123" s="54"/>
      <c r="C123" s="54"/>
      <c r="D123" s="53">
        <f t="shared" si="1"/>
        <v>0</v>
      </c>
    </row>
    <row r="124" spans="1:4" ht="18.75" hidden="1">
      <c r="A124" s="4" t="s">
        <v>127</v>
      </c>
      <c r="B124" s="54"/>
      <c r="C124" s="54"/>
      <c r="D124" s="53">
        <f t="shared" si="1"/>
        <v>0</v>
      </c>
    </row>
    <row r="125" spans="1:4" ht="18.75" hidden="1">
      <c r="A125" s="4" t="s">
        <v>128</v>
      </c>
      <c r="B125" s="54"/>
      <c r="C125" s="54"/>
      <c r="D125" s="53">
        <f t="shared" si="1"/>
        <v>0</v>
      </c>
    </row>
    <row r="126" spans="1:4" ht="18.75" hidden="1">
      <c r="A126" s="4" t="s">
        <v>129</v>
      </c>
      <c r="B126" s="55"/>
      <c r="C126" s="55"/>
      <c r="D126" s="53">
        <f t="shared" si="1"/>
        <v>0</v>
      </c>
    </row>
    <row r="127" spans="1:4" ht="18.75" hidden="1">
      <c r="A127" s="26" t="s">
        <v>278</v>
      </c>
      <c r="B127" s="53"/>
      <c r="C127" s="53"/>
      <c r="D127" s="53">
        <f t="shared" si="1"/>
        <v>0</v>
      </c>
    </row>
    <row r="128" spans="1:4" ht="18.75">
      <c r="A128" s="4" t="s">
        <v>279</v>
      </c>
      <c r="B128" s="54">
        <v>4.5</v>
      </c>
      <c r="C128" s="54">
        <v>16000</v>
      </c>
      <c r="D128" s="53">
        <f t="shared" si="1"/>
        <v>72000</v>
      </c>
    </row>
    <row r="129" spans="1:4" ht="18.75" hidden="1">
      <c r="A129" s="8" t="s">
        <v>280</v>
      </c>
      <c r="B129" s="53"/>
      <c r="C129" s="53"/>
      <c r="D129" s="53">
        <f t="shared" si="1"/>
        <v>0</v>
      </c>
    </row>
    <row r="130" spans="1:4" ht="18.75" hidden="1">
      <c r="A130" s="8" t="s">
        <v>281</v>
      </c>
      <c r="B130" s="53"/>
      <c r="C130" s="53"/>
      <c r="D130" s="53">
        <f t="shared" si="1"/>
        <v>0</v>
      </c>
    </row>
    <row r="131" spans="1:4" ht="18.75">
      <c r="A131" s="8" t="s">
        <v>34</v>
      </c>
      <c r="B131" s="53">
        <f>70+14</f>
        <v>84</v>
      </c>
      <c r="C131" s="53">
        <v>14000</v>
      </c>
      <c r="D131" s="53">
        <f t="shared" si="1"/>
        <v>1176000</v>
      </c>
    </row>
    <row r="132" spans="1:4" ht="18.75" hidden="1">
      <c r="A132" s="11" t="s">
        <v>35</v>
      </c>
      <c r="B132" s="53"/>
      <c r="C132" s="53"/>
      <c r="D132" s="53">
        <f t="shared" si="1"/>
        <v>0</v>
      </c>
    </row>
    <row r="133" spans="1:4" ht="18.75" hidden="1">
      <c r="A133" s="4" t="s">
        <v>212</v>
      </c>
      <c r="B133" s="53"/>
      <c r="C133" s="53"/>
      <c r="D133" s="53">
        <f t="shared" si="1"/>
        <v>0</v>
      </c>
    </row>
    <row r="134" spans="1:4" ht="18.75" hidden="1">
      <c r="A134" s="4" t="s">
        <v>213</v>
      </c>
      <c r="B134" s="53"/>
      <c r="C134" s="53"/>
      <c r="D134" s="53">
        <f t="shared" ref="D134:D197" si="2">B134*C134</f>
        <v>0</v>
      </c>
    </row>
    <row r="135" spans="1:4" ht="18.75" hidden="1">
      <c r="A135" s="8" t="s">
        <v>214</v>
      </c>
      <c r="B135" s="53"/>
      <c r="C135" s="53"/>
      <c r="D135" s="53">
        <f t="shared" si="2"/>
        <v>0</v>
      </c>
    </row>
    <row r="136" spans="1:4" ht="18.75" hidden="1">
      <c r="A136" s="8" t="s">
        <v>215</v>
      </c>
      <c r="B136" s="53"/>
      <c r="C136" s="53"/>
      <c r="D136" s="53">
        <f t="shared" si="2"/>
        <v>0</v>
      </c>
    </row>
    <row r="137" spans="1:4" ht="18.75" hidden="1">
      <c r="A137" s="8" t="s">
        <v>101</v>
      </c>
      <c r="B137" s="54"/>
      <c r="C137" s="54"/>
      <c r="D137" s="53">
        <f t="shared" si="2"/>
        <v>0</v>
      </c>
    </row>
    <row r="138" spans="1:4" ht="18.75" hidden="1">
      <c r="A138" s="8" t="s">
        <v>102</v>
      </c>
      <c r="B138" s="54"/>
      <c r="C138" s="54"/>
      <c r="D138" s="53">
        <f t="shared" si="2"/>
        <v>0</v>
      </c>
    </row>
    <row r="139" spans="1:4" ht="18.75" hidden="1">
      <c r="A139" s="8" t="s">
        <v>317</v>
      </c>
      <c r="B139" s="53"/>
      <c r="C139" s="53"/>
      <c r="D139" s="53">
        <f t="shared" si="2"/>
        <v>0</v>
      </c>
    </row>
    <row r="140" spans="1:4" ht="18.75" hidden="1">
      <c r="A140" s="8" t="s">
        <v>103</v>
      </c>
      <c r="B140" s="54"/>
      <c r="C140" s="54"/>
      <c r="D140" s="53">
        <f t="shared" si="2"/>
        <v>0</v>
      </c>
    </row>
    <row r="141" spans="1:4" ht="18.75" hidden="1">
      <c r="A141" s="8" t="s">
        <v>104</v>
      </c>
      <c r="B141" s="54"/>
      <c r="C141" s="54"/>
      <c r="D141" s="53">
        <f t="shared" si="2"/>
        <v>0</v>
      </c>
    </row>
    <row r="142" spans="1:4" ht="18.75" hidden="1">
      <c r="A142" s="8" t="s">
        <v>105</v>
      </c>
      <c r="B142" s="54"/>
      <c r="C142" s="54"/>
      <c r="D142" s="53">
        <f t="shared" si="2"/>
        <v>0</v>
      </c>
    </row>
    <row r="143" spans="1:4" ht="18.75" hidden="1">
      <c r="A143" s="8" t="s">
        <v>106</v>
      </c>
      <c r="B143" s="54"/>
      <c r="C143" s="54"/>
      <c r="D143" s="53">
        <f t="shared" si="2"/>
        <v>0</v>
      </c>
    </row>
    <row r="144" spans="1:4" ht="18.75" hidden="1">
      <c r="A144" s="8" t="s">
        <v>130</v>
      </c>
      <c r="B144" s="54"/>
      <c r="C144" s="54"/>
      <c r="D144" s="53">
        <f t="shared" si="2"/>
        <v>0</v>
      </c>
    </row>
    <row r="145" spans="1:4" ht="18.75" hidden="1">
      <c r="A145" s="8" t="s">
        <v>107</v>
      </c>
      <c r="B145" s="54"/>
      <c r="C145" s="54"/>
      <c r="D145" s="53">
        <f t="shared" si="2"/>
        <v>0</v>
      </c>
    </row>
    <row r="146" spans="1:4" ht="18.75" hidden="1">
      <c r="A146" s="8" t="s">
        <v>108</v>
      </c>
      <c r="B146" s="54"/>
      <c r="C146" s="54"/>
      <c r="D146" s="53">
        <f t="shared" si="2"/>
        <v>0</v>
      </c>
    </row>
    <row r="147" spans="1:4" ht="18.75">
      <c r="A147" s="8" t="s">
        <v>109</v>
      </c>
      <c r="B147" s="54">
        <v>2</v>
      </c>
      <c r="C147" s="54">
        <v>70000</v>
      </c>
      <c r="D147" s="53">
        <f t="shared" si="2"/>
        <v>140000</v>
      </c>
    </row>
    <row r="148" spans="1:4" ht="18.75" hidden="1">
      <c r="A148" s="8" t="s">
        <v>314</v>
      </c>
      <c r="B148" s="53"/>
      <c r="C148" s="53"/>
      <c r="D148" s="53">
        <f t="shared" si="2"/>
        <v>0</v>
      </c>
    </row>
    <row r="149" spans="1:4" ht="18.75" hidden="1">
      <c r="A149" s="8" t="s">
        <v>160</v>
      </c>
      <c r="B149" s="53"/>
      <c r="C149" s="53"/>
      <c r="D149" s="53">
        <f t="shared" si="2"/>
        <v>0</v>
      </c>
    </row>
    <row r="150" spans="1:4" ht="18.75" hidden="1">
      <c r="A150" s="8" t="s">
        <v>161</v>
      </c>
      <c r="B150" s="53"/>
      <c r="C150" s="53"/>
      <c r="D150" s="53">
        <f t="shared" si="2"/>
        <v>0</v>
      </c>
    </row>
    <row r="151" spans="1:4" ht="18.75" hidden="1">
      <c r="A151" s="8" t="s">
        <v>162</v>
      </c>
      <c r="B151" s="53"/>
      <c r="C151" s="53"/>
      <c r="D151" s="53">
        <f t="shared" si="2"/>
        <v>0</v>
      </c>
    </row>
    <row r="152" spans="1:4" ht="18.75" hidden="1">
      <c r="A152" s="8" t="s">
        <v>163</v>
      </c>
      <c r="B152" s="53"/>
      <c r="C152" s="53"/>
      <c r="D152" s="53">
        <f t="shared" si="2"/>
        <v>0</v>
      </c>
    </row>
    <row r="153" spans="1:4" ht="18.75" hidden="1">
      <c r="A153" s="11" t="s">
        <v>164</v>
      </c>
      <c r="B153" s="53"/>
      <c r="C153" s="53"/>
      <c r="D153" s="53">
        <f t="shared" si="2"/>
        <v>0</v>
      </c>
    </row>
    <row r="154" spans="1:4" ht="18.75" hidden="1">
      <c r="A154" s="8" t="s">
        <v>287</v>
      </c>
      <c r="B154" s="53"/>
      <c r="C154" s="53"/>
      <c r="D154" s="53">
        <f t="shared" si="2"/>
        <v>0</v>
      </c>
    </row>
    <row r="155" spans="1:4" ht="18.75" hidden="1">
      <c r="A155" s="8" t="s">
        <v>288</v>
      </c>
      <c r="B155" s="53"/>
      <c r="C155" s="53"/>
      <c r="D155" s="53">
        <f t="shared" si="2"/>
        <v>0</v>
      </c>
    </row>
    <row r="156" spans="1:4" ht="18.75" hidden="1">
      <c r="A156" s="8" t="s">
        <v>289</v>
      </c>
      <c r="B156" s="53"/>
      <c r="C156" s="53"/>
      <c r="D156" s="53">
        <f t="shared" si="2"/>
        <v>0</v>
      </c>
    </row>
    <row r="157" spans="1:4" ht="18.75" hidden="1">
      <c r="A157" s="8" t="s">
        <v>290</v>
      </c>
      <c r="B157" s="53"/>
      <c r="C157" s="53"/>
      <c r="D157" s="53">
        <f t="shared" si="2"/>
        <v>0</v>
      </c>
    </row>
    <row r="158" spans="1:4" ht="18.75" hidden="1">
      <c r="A158" s="8" t="s">
        <v>110</v>
      </c>
      <c r="B158" s="54"/>
      <c r="C158" s="54"/>
      <c r="D158" s="53">
        <f t="shared" si="2"/>
        <v>0</v>
      </c>
    </row>
    <row r="159" spans="1:4" ht="18.75" hidden="1">
      <c r="A159" s="13" t="s">
        <v>111</v>
      </c>
      <c r="B159" s="54"/>
      <c r="C159" s="54"/>
      <c r="D159" s="53">
        <f t="shared" si="2"/>
        <v>0</v>
      </c>
    </row>
    <row r="160" spans="1:4" ht="18.75" hidden="1">
      <c r="A160" s="8" t="s">
        <v>112</v>
      </c>
      <c r="B160" s="54"/>
      <c r="C160" s="54"/>
      <c r="D160" s="53">
        <f t="shared" si="2"/>
        <v>0</v>
      </c>
    </row>
    <row r="161" spans="1:4" ht="18.75">
      <c r="A161" s="8" t="s">
        <v>53</v>
      </c>
      <c r="B161" s="53">
        <v>17</v>
      </c>
      <c r="C161" s="53">
        <v>7000</v>
      </c>
      <c r="D161" s="53">
        <f t="shared" si="2"/>
        <v>119000</v>
      </c>
    </row>
    <row r="162" spans="1:4" ht="18.75">
      <c r="A162" s="11" t="s">
        <v>54</v>
      </c>
      <c r="B162" s="53">
        <v>40</v>
      </c>
      <c r="C162" s="53">
        <v>4000</v>
      </c>
      <c r="D162" s="53">
        <f t="shared" si="2"/>
        <v>160000</v>
      </c>
    </row>
    <row r="163" spans="1:4" ht="18.75" hidden="1">
      <c r="A163" s="8" t="s">
        <v>196</v>
      </c>
      <c r="B163" s="53"/>
      <c r="C163" s="53"/>
      <c r="D163" s="53">
        <f t="shared" si="2"/>
        <v>0</v>
      </c>
    </row>
    <row r="164" spans="1:4" ht="18.75" hidden="1">
      <c r="A164" s="4" t="s">
        <v>197</v>
      </c>
      <c r="B164" s="53"/>
      <c r="C164" s="53"/>
      <c r="D164" s="53">
        <f t="shared" si="2"/>
        <v>0</v>
      </c>
    </row>
    <row r="165" spans="1:4" ht="18.75">
      <c r="A165" s="8" t="s">
        <v>198</v>
      </c>
      <c r="B165" s="53">
        <f>9+59</f>
        <v>68</v>
      </c>
      <c r="C165" s="53">
        <v>5000</v>
      </c>
      <c r="D165" s="53">
        <f t="shared" si="2"/>
        <v>340000</v>
      </c>
    </row>
    <row r="166" spans="1:4" ht="18.75">
      <c r="A166" s="8" t="s">
        <v>199</v>
      </c>
      <c r="B166" s="53">
        <v>18</v>
      </c>
      <c r="C166" s="53">
        <v>11000</v>
      </c>
      <c r="D166" s="53">
        <f t="shared" si="2"/>
        <v>198000</v>
      </c>
    </row>
    <row r="167" spans="1:4" ht="18.75" hidden="1">
      <c r="A167" s="8" t="s">
        <v>200</v>
      </c>
      <c r="B167" s="53"/>
      <c r="C167" s="53"/>
      <c r="D167" s="53">
        <f t="shared" si="2"/>
        <v>0</v>
      </c>
    </row>
    <row r="168" spans="1:4" ht="18.75" hidden="1">
      <c r="A168" s="7" t="s">
        <v>201</v>
      </c>
      <c r="B168" s="53"/>
      <c r="C168" s="53"/>
      <c r="D168" s="53">
        <f t="shared" si="2"/>
        <v>0</v>
      </c>
    </row>
    <row r="169" spans="1:4" ht="18.75" hidden="1">
      <c r="A169" s="8" t="s">
        <v>62</v>
      </c>
      <c r="B169" s="53"/>
      <c r="C169" s="53"/>
      <c r="D169" s="53">
        <f t="shared" si="2"/>
        <v>0</v>
      </c>
    </row>
    <row r="170" spans="1:4" ht="18.75" hidden="1">
      <c r="A170" s="15" t="s">
        <v>63</v>
      </c>
      <c r="B170" s="68"/>
      <c r="C170" s="68"/>
      <c r="D170" s="53">
        <f t="shared" si="2"/>
        <v>0</v>
      </c>
    </row>
    <row r="171" spans="1:4" ht="18.75" hidden="1">
      <c r="A171" s="8" t="s">
        <v>87</v>
      </c>
      <c r="B171" s="53"/>
      <c r="C171" s="53"/>
      <c r="D171" s="53">
        <f t="shared" si="2"/>
        <v>0</v>
      </c>
    </row>
    <row r="172" spans="1:4" ht="18.75" hidden="1">
      <c r="A172" s="8" t="s">
        <v>36</v>
      </c>
      <c r="B172" s="53"/>
      <c r="C172" s="53"/>
      <c r="D172" s="53">
        <f t="shared" si="2"/>
        <v>0</v>
      </c>
    </row>
    <row r="173" spans="1:4" ht="18.75" hidden="1">
      <c r="A173" s="4" t="s">
        <v>240</v>
      </c>
      <c r="B173" s="53"/>
      <c r="C173" s="53"/>
      <c r="D173" s="53">
        <f t="shared" si="2"/>
        <v>0</v>
      </c>
    </row>
    <row r="174" spans="1:4" ht="18.75" hidden="1">
      <c r="A174" s="8" t="s">
        <v>241</v>
      </c>
      <c r="B174" s="53"/>
      <c r="C174" s="53"/>
      <c r="D174" s="53">
        <f t="shared" si="2"/>
        <v>0</v>
      </c>
    </row>
    <row r="175" spans="1:4" ht="18.75" hidden="1">
      <c r="A175" s="8" t="s">
        <v>242</v>
      </c>
      <c r="B175" s="53"/>
      <c r="C175" s="53"/>
      <c r="D175" s="53">
        <f t="shared" si="2"/>
        <v>0</v>
      </c>
    </row>
    <row r="176" spans="1:4" ht="18.75" hidden="1">
      <c r="A176" s="4" t="s">
        <v>177</v>
      </c>
      <c r="B176" s="53"/>
      <c r="C176" s="53"/>
      <c r="D176" s="53">
        <f t="shared" si="2"/>
        <v>0</v>
      </c>
    </row>
    <row r="177" spans="1:4" ht="18.75" hidden="1">
      <c r="A177" s="4" t="s">
        <v>178</v>
      </c>
      <c r="B177" s="53"/>
      <c r="C177" s="53"/>
      <c r="D177" s="53">
        <f t="shared" si="2"/>
        <v>0</v>
      </c>
    </row>
    <row r="178" spans="1:4" ht="18.75">
      <c r="A178" s="4" t="s">
        <v>179</v>
      </c>
      <c r="B178" s="53">
        <f>500+60+50</f>
        <v>610</v>
      </c>
      <c r="C178" s="53">
        <v>29000</v>
      </c>
      <c r="D178" s="53">
        <f t="shared" si="2"/>
        <v>17690000</v>
      </c>
    </row>
    <row r="179" spans="1:4" ht="18.75">
      <c r="A179" s="8" t="s">
        <v>180</v>
      </c>
      <c r="B179" s="53">
        <v>240</v>
      </c>
      <c r="C179" s="53">
        <v>7800</v>
      </c>
      <c r="D179" s="53">
        <f t="shared" si="2"/>
        <v>1872000</v>
      </c>
    </row>
    <row r="180" spans="1:4" ht="18.75" hidden="1">
      <c r="A180" s="4" t="s">
        <v>181</v>
      </c>
      <c r="B180" s="53"/>
      <c r="C180" s="53"/>
      <c r="D180" s="53">
        <f t="shared" si="2"/>
        <v>0</v>
      </c>
    </row>
    <row r="181" spans="1:4" ht="18.75">
      <c r="A181" s="4" t="s">
        <v>182</v>
      </c>
      <c r="B181" s="53">
        <v>17</v>
      </c>
      <c r="C181" s="53">
        <v>25000</v>
      </c>
      <c r="D181" s="53">
        <f t="shared" si="2"/>
        <v>425000</v>
      </c>
    </row>
    <row r="182" spans="1:4" ht="18.75" hidden="1">
      <c r="A182" s="4" t="s">
        <v>183</v>
      </c>
      <c r="B182" s="53"/>
      <c r="C182" s="53"/>
      <c r="D182" s="53">
        <f t="shared" si="2"/>
        <v>0</v>
      </c>
    </row>
    <row r="183" spans="1:4" ht="18.75" hidden="1">
      <c r="A183" s="8" t="s">
        <v>184</v>
      </c>
      <c r="B183" s="53"/>
      <c r="C183" s="53"/>
      <c r="D183" s="53">
        <f t="shared" si="2"/>
        <v>0</v>
      </c>
    </row>
    <row r="184" spans="1:4" ht="18.75" hidden="1">
      <c r="A184" s="11" t="s">
        <v>300</v>
      </c>
      <c r="B184" s="53"/>
      <c r="C184" s="53"/>
      <c r="D184" s="53">
        <f t="shared" si="2"/>
        <v>0</v>
      </c>
    </row>
    <row r="185" spans="1:4" ht="18.75">
      <c r="A185" s="11" t="s">
        <v>301</v>
      </c>
      <c r="B185" s="53">
        <f>350+30</f>
        <v>380</v>
      </c>
      <c r="C185" s="53">
        <v>26000</v>
      </c>
      <c r="D185" s="53">
        <f t="shared" si="2"/>
        <v>9880000</v>
      </c>
    </row>
    <row r="186" spans="1:4" ht="18.75">
      <c r="A186" s="11" t="s">
        <v>345</v>
      </c>
      <c r="B186" s="53">
        <v>60</v>
      </c>
      <c r="C186" s="53">
        <v>42500</v>
      </c>
      <c r="D186" s="53">
        <f t="shared" si="2"/>
        <v>2550000</v>
      </c>
    </row>
    <row r="187" spans="1:4" ht="18.75" hidden="1">
      <c r="A187" s="4" t="s">
        <v>37</v>
      </c>
      <c r="B187" s="53"/>
      <c r="C187" s="53"/>
      <c r="D187" s="53">
        <f t="shared" si="2"/>
        <v>0</v>
      </c>
    </row>
    <row r="188" spans="1:4" ht="18.75" hidden="1">
      <c r="A188" s="8" t="s">
        <v>55</v>
      </c>
      <c r="B188" s="53"/>
      <c r="C188" s="53"/>
      <c r="D188" s="53">
        <f t="shared" si="2"/>
        <v>0</v>
      </c>
    </row>
    <row r="189" spans="1:4" ht="18.75" hidden="1">
      <c r="A189" s="14" t="s">
        <v>56</v>
      </c>
      <c r="B189" s="53"/>
      <c r="C189" s="53"/>
      <c r="D189" s="53">
        <f t="shared" si="2"/>
        <v>0</v>
      </c>
    </row>
    <row r="190" spans="1:4" ht="18.75" hidden="1">
      <c r="A190" s="8" t="s">
        <v>57</v>
      </c>
      <c r="B190" s="53"/>
      <c r="C190" s="53"/>
      <c r="D190" s="53">
        <f t="shared" si="2"/>
        <v>0</v>
      </c>
    </row>
    <row r="191" spans="1:4" ht="18.75">
      <c r="A191" s="8" t="s">
        <v>67</v>
      </c>
      <c r="B191" s="53">
        <f>380+140-400</f>
        <v>120</v>
      </c>
      <c r="C191" s="53">
        <v>27000</v>
      </c>
      <c r="D191" s="53">
        <f t="shared" si="2"/>
        <v>3240000</v>
      </c>
    </row>
    <row r="192" spans="1:4" ht="18.75">
      <c r="A192" s="4" t="s">
        <v>68</v>
      </c>
      <c r="B192" s="53">
        <v>400</v>
      </c>
      <c r="C192" s="53">
        <v>26000</v>
      </c>
      <c r="D192" s="53">
        <f t="shared" si="2"/>
        <v>10400000</v>
      </c>
    </row>
    <row r="193" spans="1:4" ht="18.75" hidden="1">
      <c r="A193" s="8" t="s">
        <v>69</v>
      </c>
      <c r="B193" s="53"/>
      <c r="C193" s="53"/>
      <c r="D193" s="53">
        <f t="shared" si="2"/>
        <v>0</v>
      </c>
    </row>
    <row r="194" spans="1:4" ht="18.75" hidden="1">
      <c r="A194" s="8" t="s">
        <v>70</v>
      </c>
      <c r="B194" s="53"/>
      <c r="C194" s="53"/>
      <c r="D194" s="53">
        <f t="shared" si="2"/>
        <v>0</v>
      </c>
    </row>
    <row r="195" spans="1:4" ht="18.75">
      <c r="A195" s="8" t="s">
        <v>143</v>
      </c>
      <c r="B195" s="53">
        <v>560</v>
      </c>
      <c r="C195" s="53">
        <v>20000</v>
      </c>
      <c r="D195" s="53">
        <f t="shared" si="2"/>
        <v>11200000</v>
      </c>
    </row>
    <row r="196" spans="1:4" ht="18.75">
      <c r="A196" s="21" t="s">
        <v>144</v>
      </c>
      <c r="B196" s="53">
        <v>30</v>
      </c>
      <c r="C196" s="53">
        <v>16000</v>
      </c>
      <c r="D196" s="53">
        <f t="shared" si="2"/>
        <v>480000</v>
      </c>
    </row>
    <row r="197" spans="1:4" ht="18.75" hidden="1">
      <c r="A197" s="21" t="s">
        <v>145</v>
      </c>
      <c r="B197" s="53"/>
      <c r="C197" s="53"/>
      <c r="D197" s="53">
        <f t="shared" si="2"/>
        <v>0</v>
      </c>
    </row>
    <row r="198" spans="1:4" ht="18.75">
      <c r="A198" s="8" t="s">
        <v>216</v>
      </c>
      <c r="B198" s="53">
        <v>5</v>
      </c>
      <c r="C198" s="53">
        <v>26000</v>
      </c>
      <c r="D198" s="53">
        <f t="shared" ref="D198:D261" si="3">B198*C198</f>
        <v>130000</v>
      </c>
    </row>
    <row r="199" spans="1:4" ht="18.75" hidden="1">
      <c r="A199" s="6" t="s">
        <v>217</v>
      </c>
      <c r="B199" s="53"/>
      <c r="C199" s="53"/>
      <c r="D199" s="53">
        <f t="shared" si="3"/>
        <v>0</v>
      </c>
    </row>
    <row r="200" spans="1:4" ht="18.75" hidden="1">
      <c r="A200" s="8" t="s">
        <v>218</v>
      </c>
      <c r="B200" s="53"/>
      <c r="C200" s="53"/>
      <c r="D200" s="53">
        <f t="shared" si="3"/>
        <v>0</v>
      </c>
    </row>
    <row r="201" spans="1:4" ht="18.75" hidden="1">
      <c r="A201" s="6" t="s">
        <v>219</v>
      </c>
      <c r="B201" s="53"/>
      <c r="C201" s="53"/>
      <c r="D201" s="53">
        <f t="shared" si="3"/>
        <v>0</v>
      </c>
    </row>
    <row r="202" spans="1:4" ht="18.75">
      <c r="A202" s="8" t="s">
        <v>185</v>
      </c>
      <c r="B202" s="53">
        <v>47</v>
      </c>
      <c r="C202" s="53">
        <v>20000</v>
      </c>
      <c r="D202" s="53">
        <f t="shared" si="3"/>
        <v>940000</v>
      </c>
    </row>
    <row r="203" spans="1:4" ht="18.75" hidden="1">
      <c r="A203" s="8" t="s">
        <v>186</v>
      </c>
      <c r="B203" s="53"/>
      <c r="C203" s="53"/>
      <c r="D203" s="53">
        <f t="shared" si="3"/>
        <v>0</v>
      </c>
    </row>
    <row r="204" spans="1:4" ht="18.75" hidden="1">
      <c r="A204" s="8" t="s">
        <v>187</v>
      </c>
      <c r="B204" s="53"/>
      <c r="C204" s="53"/>
      <c r="D204" s="53">
        <f t="shared" si="3"/>
        <v>0</v>
      </c>
    </row>
    <row r="205" spans="1:4" ht="18.75" hidden="1">
      <c r="A205" s="8" t="s">
        <v>188</v>
      </c>
      <c r="B205" s="53"/>
      <c r="C205" s="53"/>
      <c r="D205" s="53">
        <f t="shared" si="3"/>
        <v>0</v>
      </c>
    </row>
    <row r="206" spans="1:4" ht="18.75">
      <c r="A206" s="8" t="s">
        <v>39</v>
      </c>
      <c r="B206" s="53">
        <v>10</v>
      </c>
      <c r="C206" s="53">
        <v>24000</v>
      </c>
      <c r="D206" s="53">
        <f t="shared" si="3"/>
        <v>240000</v>
      </c>
    </row>
    <row r="207" spans="1:4" ht="18.75" hidden="1">
      <c r="A207" s="12" t="s">
        <v>40</v>
      </c>
      <c r="B207" s="53"/>
      <c r="C207" s="53"/>
      <c r="D207" s="53">
        <f t="shared" si="3"/>
        <v>0</v>
      </c>
    </row>
    <row r="208" spans="1:4" ht="18.75" hidden="1">
      <c r="A208" s="8" t="s">
        <v>41</v>
      </c>
      <c r="B208" s="53"/>
      <c r="C208" s="53"/>
      <c r="D208" s="53">
        <f t="shared" si="3"/>
        <v>0</v>
      </c>
    </row>
    <row r="209" spans="1:4" ht="18.75">
      <c r="A209" s="8" t="s">
        <v>42</v>
      </c>
      <c r="B209" s="53">
        <v>135</v>
      </c>
      <c r="C209" s="53">
        <v>16000</v>
      </c>
      <c r="D209" s="53">
        <f t="shared" si="3"/>
        <v>2160000</v>
      </c>
    </row>
    <row r="210" spans="1:4" ht="18.75" hidden="1">
      <c r="A210" s="8" t="s">
        <v>43</v>
      </c>
      <c r="B210" s="53"/>
      <c r="C210" s="53"/>
      <c r="D210" s="53">
        <f t="shared" si="3"/>
        <v>0</v>
      </c>
    </row>
    <row r="211" spans="1:4" ht="18.75" hidden="1">
      <c r="A211" s="8" t="s">
        <v>44</v>
      </c>
      <c r="B211" s="53"/>
      <c r="C211" s="53"/>
      <c r="D211" s="53">
        <f t="shared" si="3"/>
        <v>0</v>
      </c>
    </row>
    <row r="212" spans="1:4" ht="18.75" hidden="1">
      <c r="A212" s="8" t="s">
        <v>45</v>
      </c>
      <c r="B212" s="53"/>
      <c r="C212" s="53"/>
      <c r="D212" s="53">
        <f t="shared" si="3"/>
        <v>0</v>
      </c>
    </row>
    <row r="213" spans="1:4" ht="18.75" hidden="1">
      <c r="A213" s="11" t="s">
        <v>131</v>
      </c>
      <c r="B213" s="53"/>
      <c r="C213" s="53"/>
      <c r="D213" s="53">
        <f t="shared" si="3"/>
        <v>0</v>
      </c>
    </row>
    <row r="214" spans="1:4" ht="18.75" hidden="1">
      <c r="A214" s="11" t="s">
        <v>132</v>
      </c>
      <c r="B214" s="53"/>
      <c r="C214" s="53"/>
      <c r="D214" s="53">
        <f t="shared" si="3"/>
        <v>0</v>
      </c>
    </row>
    <row r="215" spans="1:4" ht="18.75" hidden="1">
      <c r="A215" s="11" t="s">
        <v>133</v>
      </c>
      <c r="B215" s="53"/>
      <c r="C215" s="53"/>
      <c r="D215" s="53">
        <f t="shared" si="3"/>
        <v>0</v>
      </c>
    </row>
    <row r="216" spans="1:4" ht="18.75" hidden="1">
      <c r="A216" s="8" t="s">
        <v>134</v>
      </c>
      <c r="B216" s="53"/>
      <c r="C216" s="53"/>
      <c r="D216" s="53">
        <f t="shared" si="3"/>
        <v>0</v>
      </c>
    </row>
    <row r="217" spans="1:4" ht="18.75" hidden="1">
      <c r="A217" s="8" t="s">
        <v>135</v>
      </c>
      <c r="B217" s="53"/>
      <c r="C217" s="53"/>
      <c r="D217" s="53">
        <f t="shared" si="3"/>
        <v>0</v>
      </c>
    </row>
    <row r="218" spans="1:4" ht="18.75" hidden="1">
      <c r="A218" s="11" t="s">
        <v>136</v>
      </c>
      <c r="B218" s="53"/>
      <c r="C218" s="53"/>
      <c r="D218" s="53">
        <f t="shared" si="3"/>
        <v>0</v>
      </c>
    </row>
    <row r="219" spans="1:4" ht="18.75" hidden="1">
      <c r="A219" s="4" t="s">
        <v>202</v>
      </c>
      <c r="B219" s="53"/>
      <c r="C219" s="53"/>
      <c r="D219" s="53">
        <f t="shared" si="3"/>
        <v>0</v>
      </c>
    </row>
    <row r="220" spans="1:4" ht="18.75" hidden="1">
      <c r="A220" s="6" t="s">
        <v>302</v>
      </c>
      <c r="B220" s="53"/>
      <c r="C220" s="53"/>
      <c r="D220" s="53">
        <f t="shared" si="3"/>
        <v>0</v>
      </c>
    </row>
    <row r="221" spans="1:4" ht="18.75" hidden="1">
      <c r="A221" s="6" t="s">
        <v>303</v>
      </c>
      <c r="B221" s="53"/>
      <c r="C221" s="53"/>
      <c r="D221" s="53">
        <f t="shared" si="3"/>
        <v>0</v>
      </c>
    </row>
    <row r="222" spans="1:4" ht="18.75" hidden="1">
      <c r="A222" s="21" t="s">
        <v>88</v>
      </c>
      <c r="B222" s="53"/>
      <c r="C222" s="53"/>
      <c r="D222" s="53">
        <f t="shared" si="3"/>
        <v>0</v>
      </c>
    </row>
    <row r="223" spans="1:4" ht="18.75" hidden="1">
      <c r="A223" s="8" t="s">
        <v>58</v>
      </c>
      <c r="B223" s="53"/>
      <c r="C223" s="53"/>
      <c r="D223" s="53">
        <f t="shared" si="3"/>
        <v>0</v>
      </c>
    </row>
    <row r="224" spans="1:4" ht="18.75" hidden="1">
      <c r="A224" s="8" t="s">
        <v>59</v>
      </c>
      <c r="B224" s="53"/>
      <c r="C224" s="53"/>
      <c r="D224" s="53">
        <f t="shared" si="3"/>
        <v>0</v>
      </c>
    </row>
    <row r="225" spans="1:4" ht="18.75" hidden="1">
      <c r="A225" s="8" t="s">
        <v>89</v>
      </c>
      <c r="B225" s="53"/>
      <c r="C225" s="53"/>
      <c r="D225" s="53">
        <f t="shared" si="3"/>
        <v>0</v>
      </c>
    </row>
    <row r="226" spans="1:4" ht="18.75" hidden="1">
      <c r="A226" s="8" t="s">
        <v>90</v>
      </c>
      <c r="B226" s="53"/>
      <c r="C226" s="53"/>
      <c r="D226" s="53">
        <f t="shared" si="3"/>
        <v>0</v>
      </c>
    </row>
    <row r="227" spans="1:4" ht="18.75" hidden="1">
      <c r="A227" s="8" t="s">
        <v>137</v>
      </c>
      <c r="B227" s="54"/>
      <c r="C227" s="54"/>
      <c r="D227" s="53">
        <f t="shared" si="3"/>
        <v>0</v>
      </c>
    </row>
    <row r="228" spans="1:4" ht="18.75" hidden="1">
      <c r="A228" s="8" t="s">
        <v>138</v>
      </c>
      <c r="B228" s="54"/>
      <c r="C228" s="54"/>
      <c r="D228" s="53">
        <f t="shared" si="3"/>
        <v>0</v>
      </c>
    </row>
    <row r="229" spans="1:4" ht="18.75" hidden="1">
      <c r="A229" s="8" t="s">
        <v>220</v>
      </c>
      <c r="B229" s="53"/>
      <c r="C229" s="53"/>
      <c r="D229" s="53">
        <f t="shared" si="3"/>
        <v>0</v>
      </c>
    </row>
    <row r="230" spans="1:4" ht="18.75" hidden="1">
      <c r="A230" s="6" t="s">
        <v>21</v>
      </c>
      <c r="B230" s="53"/>
      <c r="C230" s="53"/>
      <c r="D230" s="53">
        <f t="shared" si="3"/>
        <v>0</v>
      </c>
    </row>
    <row r="231" spans="1:4" ht="18.75">
      <c r="A231" s="8" t="s">
        <v>22</v>
      </c>
      <c r="B231" s="53">
        <v>93</v>
      </c>
      <c r="C231" s="53">
        <v>26000</v>
      </c>
      <c r="D231" s="53">
        <f t="shared" si="3"/>
        <v>2418000</v>
      </c>
    </row>
    <row r="232" spans="1:4" ht="18.75" hidden="1">
      <c r="A232" s="8" t="s">
        <v>23</v>
      </c>
      <c r="B232" s="53"/>
      <c r="C232" s="53"/>
      <c r="D232" s="53">
        <f t="shared" si="3"/>
        <v>0</v>
      </c>
    </row>
    <row r="233" spans="1:4" ht="18.75" hidden="1">
      <c r="A233" s="8" t="s">
        <v>24</v>
      </c>
      <c r="B233" s="53"/>
      <c r="C233" s="53"/>
      <c r="D233" s="53">
        <f t="shared" si="3"/>
        <v>0</v>
      </c>
    </row>
    <row r="234" spans="1:4" ht="18.75" hidden="1">
      <c r="A234" s="8" t="s">
        <v>25</v>
      </c>
      <c r="B234" s="53"/>
      <c r="C234" s="53"/>
      <c r="D234" s="53">
        <f t="shared" si="3"/>
        <v>0</v>
      </c>
    </row>
    <row r="235" spans="1:4" ht="18.75" hidden="1">
      <c r="A235" s="8" t="s">
        <v>26</v>
      </c>
      <c r="B235" s="53"/>
      <c r="C235" s="53"/>
      <c r="D235" s="53">
        <f t="shared" si="3"/>
        <v>0</v>
      </c>
    </row>
    <row r="236" spans="1:4" ht="18.75" hidden="1">
      <c r="A236" s="11" t="s">
        <v>231</v>
      </c>
      <c r="B236" s="53"/>
      <c r="C236" s="53"/>
      <c r="D236" s="53">
        <f t="shared" si="3"/>
        <v>0</v>
      </c>
    </row>
    <row r="237" spans="1:4" ht="18.75" hidden="1">
      <c r="A237" s="10" t="s">
        <v>232</v>
      </c>
      <c r="B237" s="53"/>
      <c r="C237" s="53"/>
      <c r="D237" s="53">
        <f t="shared" si="3"/>
        <v>0</v>
      </c>
    </row>
    <row r="238" spans="1:4" ht="18.75" hidden="1">
      <c r="A238" s="10" t="s">
        <v>233</v>
      </c>
      <c r="B238" s="53"/>
      <c r="C238" s="53"/>
      <c r="D238" s="53">
        <f t="shared" si="3"/>
        <v>0</v>
      </c>
    </row>
    <row r="239" spans="1:4" ht="18.75" hidden="1">
      <c r="A239" s="8" t="s">
        <v>27</v>
      </c>
      <c r="B239" s="53"/>
      <c r="C239" s="53"/>
      <c r="D239" s="53">
        <f t="shared" si="3"/>
        <v>0</v>
      </c>
    </row>
    <row r="240" spans="1:4" ht="18.75" hidden="1">
      <c r="A240" s="8" t="s">
        <v>28</v>
      </c>
      <c r="B240" s="53"/>
      <c r="C240" s="53"/>
      <c r="D240" s="53">
        <f t="shared" si="3"/>
        <v>0</v>
      </c>
    </row>
    <row r="241" spans="1:4" ht="18.75" hidden="1">
      <c r="A241" s="8" t="s">
        <v>29</v>
      </c>
      <c r="B241" s="53"/>
      <c r="C241" s="53"/>
      <c r="D241" s="53">
        <f t="shared" si="3"/>
        <v>0</v>
      </c>
    </row>
    <row r="242" spans="1:4" ht="18.75" hidden="1">
      <c r="A242" s="8" t="s">
        <v>30</v>
      </c>
      <c r="B242" s="53"/>
      <c r="C242" s="53"/>
      <c r="D242" s="53">
        <f t="shared" si="3"/>
        <v>0</v>
      </c>
    </row>
    <row r="243" spans="1:4" ht="18.75">
      <c r="A243" s="8" t="s">
        <v>31</v>
      </c>
      <c r="B243" s="53">
        <f>15+33</f>
        <v>48</v>
      </c>
      <c r="C243" s="53">
        <v>27000</v>
      </c>
      <c r="D243" s="53">
        <f t="shared" si="3"/>
        <v>1296000</v>
      </c>
    </row>
    <row r="244" spans="1:4" ht="18.75" hidden="1">
      <c r="A244" s="8" t="s">
        <v>32</v>
      </c>
      <c r="B244" s="53"/>
      <c r="C244" s="53"/>
      <c r="D244" s="53">
        <f t="shared" si="3"/>
        <v>0</v>
      </c>
    </row>
    <row r="245" spans="1:4" ht="18.75" hidden="1">
      <c r="A245" s="8" t="s">
        <v>33</v>
      </c>
      <c r="B245" s="53"/>
      <c r="C245" s="53"/>
      <c r="D245" s="53">
        <f t="shared" si="3"/>
        <v>0</v>
      </c>
    </row>
    <row r="246" spans="1:4" ht="18.75" hidden="1">
      <c r="A246" s="8" t="s">
        <v>91</v>
      </c>
      <c r="B246" s="54"/>
      <c r="C246" s="54"/>
      <c r="D246" s="53">
        <f t="shared" si="3"/>
        <v>0</v>
      </c>
    </row>
    <row r="247" spans="1:4" ht="18.75" hidden="1">
      <c r="A247" s="19" t="s">
        <v>92</v>
      </c>
      <c r="B247" s="53"/>
      <c r="C247" s="53"/>
      <c r="D247" s="53">
        <f t="shared" si="3"/>
        <v>0</v>
      </c>
    </row>
    <row r="248" spans="1:4" ht="18.75" hidden="1">
      <c r="A248" s="8" t="s">
        <v>221</v>
      </c>
      <c r="B248" s="53"/>
      <c r="C248" s="53"/>
      <c r="D248" s="53">
        <f t="shared" si="3"/>
        <v>0</v>
      </c>
    </row>
    <row r="249" spans="1:4" ht="18.75" hidden="1">
      <c r="A249" s="6" t="s">
        <v>234</v>
      </c>
      <c r="B249" s="53"/>
      <c r="C249" s="53"/>
      <c r="D249" s="53">
        <f t="shared" si="3"/>
        <v>0</v>
      </c>
    </row>
    <row r="250" spans="1:4" ht="18.75" hidden="1">
      <c r="A250" s="6" t="s">
        <v>235</v>
      </c>
      <c r="B250" s="53"/>
      <c r="C250" s="53"/>
      <c r="D250" s="53">
        <f t="shared" si="3"/>
        <v>0</v>
      </c>
    </row>
    <row r="251" spans="1:4" ht="18.75">
      <c r="A251" s="8" t="s">
        <v>236</v>
      </c>
      <c r="B251" s="53">
        <v>40</v>
      </c>
      <c r="C251" s="53">
        <v>21000</v>
      </c>
      <c r="D251" s="53">
        <f t="shared" si="3"/>
        <v>840000</v>
      </c>
    </row>
    <row r="252" spans="1:4" ht="18.75" hidden="1">
      <c r="A252" s="8" t="s">
        <v>237</v>
      </c>
      <c r="B252" s="53"/>
      <c r="C252" s="53"/>
      <c r="D252" s="53">
        <f t="shared" si="3"/>
        <v>0</v>
      </c>
    </row>
    <row r="253" spans="1:4" ht="18.75" hidden="1">
      <c r="A253" s="8" t="s">
        <v>222</v>
      </c>
      <c r="B253" s="53"/>
      <c r="C253" s="53"/>
      <c r="D253" s="53">
        <f t="shared" si="3"/>
        <v>0</v>
      </c>
    </row>
    <row r="254" spans="1:4" ht="18.75" hidden="1">
      <c r="A254" s="8" t="s">
        <v>118</v>
      </c>
      <c r="B254" s="53"/>
      <c r="C254" s="53"/>
      <c r="D254" s="53">
        <f t="shared" si="3"/>
        <v>0</v>
      </c>
    </row>
    <row r="255" spans="1:4" ht="18.75" hidden="1">
      <c r="A255" s="8" t="s">
        <v>238</v>
      </c>
      <c r="B255" s="53"/>
      <c r="C255" s="53"/>
      <c r="D255" s="53">
        <f t="shared" si="3"/>
        <v>0</v>
      </c>
    </row>
    <row r="256" spans="1:4" ht="18.75" hidden="1">
      <c r="A256" s="8" t="s">
        <v>71</v>
      </c>
      <c r="B256" s="53"/>
      <c r="C256" s="53"/>
      <c r="D256" s="53">
        <f t="shared" si="3"/>
        <v>0</v>
      </c>
    </row>
    <row r="257" spans="1:4" ht="18.75" hidden="1">
      <c r="A257" s="8" t="s">
        <v>72</v>
      </c>
      <c r="B257" s="53"/>
      <c r="C257" s="53"/>
      <c r="D257" s="53">
        <f t="shared" si="3"/>
        <v>0</v>
      </c>
    </row>
    <row r="258" spans="1:4" ht="18.75" hidden="1">
      <c r="A258" s="8" t="s">
        <v>147</v>
      </c>
      <c r="B258" s="53"/>
      <c r="C258" s="53"/>
      <c r="D258" s="53">
        <f t="shared" si="3"/>
        <v>0</v>
      </c>
    </row>
    <row r="259" spans="1:4" ht="18.75" hidden="1">
      <c r="A259" s="6" t="s">
        <v>304</v>
      </c>
      <c r="B259" s="53"/>
      <c r="C259" s="53"/>
      <c r="D259" s="53">
        <f t="shared" si="3"/>
        <v>0</v>
      </c>
    </row>
    <row r="260" spans="1:4" ht="18.75" hidden="1">
      <c r="A260" s="4" t="s">
        <v>139</v>
      </c>
      <c r="B260" s="54"/>
      <c r="C260" s="54"/>
      <c r="D260" s="53">
        <f t="shared" si="3"/>
        <v>0</v>
      </c>
    </row>
    <row r="261" spans="1:4" ht="18.75" hidden="1">
      <c r="A261" s="11" t="s">
        <v>239</v>
      </c>
      <c r="B261" s="53"/>
      <c r="C261" s="53"/>
      <c r="D261" s="53">
        <f t="shared" si="3"/>
        <v>0</v>
      </c>
    </row>
    <row r="262" spans="1:4" ht="18.75" hidden="1">
      <c r="A262" s="11" t="s">
        <v>99</v>
      </c>
      <c r="B262" s="53"/>
      <c r="C262" s="53"/>
      <c r="D262" s="53">
        <f t="shared" ref="D262:D312" si="4">B262*C262</f>
        <v>0</v>
      </c>
    </row>
    <row r="263" spans="1:4" ht="18.75" hidden="1">
      <c r="A263" s="11" t="s">
        <v>100</v>
      </c>
      <c r="B263" s="53"/>
      <c r="C263" s="53"/>
      <c r="D263" s="53">
        <f t="shared" si="4"/>
        <v>0</v>
      </c>
    </row>
    <row r="264" spans="1:4" ht="18.75" hidden="1">
      <c r="A264" s="8" t="s">
        <v>266</v>
      </c>
      <c r="B264" s="53"/>
      <c r="C264" s="53"/>
      <c r="D264" s="53">
        <f t="shared" si="4"/>
        <v>0</v>
      </c>
    </row>
    <row r="265" spans="1:4" ht="18.75" hidden="1">
      <c r="A265" s="11" t="s">
        <v>267</v>
      </c>
      <c r="B265" s="53"/>
      <c r="C265" s="53"/>
      <c r="D265" s="53">
        <f t="shared" si="4"/>
        <v>0</v>
      </c>
    </row>
    <row r="266" spans="1:4" ht="18.75" hidden="1">
      <c r="A266" s="8" t="s">
        <v>310</v>
      </c>
      <c r="B266" s="53"/>
      <c r="C266" s="53"/>
      <c r="D266" s="53">
        <f t="shared" si="4"/>
        <v>0</v>
      </c>
    </row>
    <row r="267" spans="1:4" ht="18.75">
      <c r="A267" s="8" t="s">
        <v>282</v>
      </c>
      <c r="B267" s="53">
        <v>20</v>
      </c>
      <c r="C267" s="53">
        <v>7000</v>
      </c>
      <c r="D267" s="53">
        <f t="shared" si="4"/>
        <v>140000</v>
      </c>
    </row>
    <row r="268" spans="1:4" ht="18.75" hidden="1">
      <c r="A268" s="11" t="s">
        <v>283</v>
      </c>
      <c r="B268" s="53"/>
      <c r="C268" s="53"/>
      <c r="D268" s="53">
        <f t="shared" si="4"/>
        <v>0</v>
      </c>
    </row>
    <row r="269" spans="1:4" ht="18.75" hidden="1">
      <c r="A269" s="28" t="s">
        <v>305</v>
      </c>
      <c r="B269" s="53"/>
      <c r="C269" s="53"/>
      <c r="D269" s="53">
        <f t="shared" si="4"/>
        <v>0</v>
      </c>
    </row>
    <row r="270" spans="1:4" ht="18.75" hidden="1">
      <c r="A270" s="8" t="s">
        <v>140</v>
      </c>
      <c r="B270" s="53"/>
      <c r="C270" s="53"/>
      <c r="D270" s="53">
        <f t="shared" si="4"/>
        <v>0</v>
      </c>
    </row>
    <row r="271" spans="1:4" ht="18.75" hidden="1">
      <c r="A271" s="19" t="s">
        <v>141</v>
      </c>
      <c r="B271" s="53"/>
      <c r="C271" s="53"/>
      <c r="D271" s="53">
        <f t="shared" si="4"/>
        <v>0</v>
      </c>
    </row>
    <row r="272" spans="1:4" ht="18.75" hidden="1">
      <c r="A272" s="4" t="s">
        <v>93</v>
      </c>
      <c r="B272" s="53"/>
      <c r="C272" s="53"/>
      <c r="D272" s="53">
        <f t="shared" si="4"/>
        <v>0</v>
      </c>
    </row>
    <row r="273" spans="1:4" ht="18.75" hidden="1">
      <c r="A273" s="11" t="s">
        <v>94</v>
      </c>
      <c r="B273" s="53"/>
      <c r="C273" s="53"/>
      <c r="D273" s="53">
        <f t="shared" si="4"/>
        <v>0</v>
      </c>
    </row>
    <row r="274" spans="1:4" ht="18.75" hidden="1">
      <c r="A274" s="19" t="s">
        <v>77</v>
      </c>
      <c r="B274" s="53"/>
      <c r="C274" s="53"/>
      <c r="D274" s="53">
        <f t="shared" si="4"/>
        <v>0</v>
      </c>
    </row>
    <row r="275" spans="1:4" ht="18.75" hidden="1">
      <c r="A275" s="8" t="s">
        <v>223</v>
      </c>
      <c r="B275" s="53"/>
      <c r="C275" s="53"/>
      <c r="D275" s="53">
        <f t="shared" si="4"/>
        <v>0</v>
      </c>
    </row>
    <row r="276" spans="1:4" ht="18.75" hidden="1">
      <c r="A276" s="11" t="s">
        <v>224</v>
      </c>
      <c r="B276" s="53"/>
      <c r="C276" s="53"/>
      <c r="D276" s="53">
        <f t="shared" si="4"/>
        <v>0</v>
      </c>
    </row>
    <row r="277" spans="1:4" ht="18.75" hidden="1">
      <c r="A277" s="4" t="s">
        <v>225</v>
      </c>
      <c r="B277" s="53"/>
      <c r="C277" s="53"/>
      <c r="D277" s="53">
        <f t="shared" si="4"/>
        <v>0</v>
      </c>
    </row>
    <row r="278" spans="1:4" ht="18.75" hidden="1">
      <c r="A278" s="8" t="s">
        <v>306</v>
      </c>
      <c r="B278" s="53"/>
      <c r="C278" s="53"/>
      <c r="D278" s="53">
        <f t="shared" si="4"/>
        <v>0</v>
      </c>
    </row>
    <row r="279" spans="1:4" ht="18.75" hidden="1">
      <c r="A279" s="8" t="s">
        <v>119</v>
      </c>
      <c r="B279" s="53"/>
      <c r="C279" s="53"/>
      <c r="D279" s="53">
        <f t="shared" si="4"/>
        <v>0</v>
      </c>
    </row>
    <row r="280" spans="1:4" ht="18.75" hidden="1">
      <c r="A280" s="4" t="s">
        <v>142</v>
      </c>
      <c r="B280" s="53"/>
      <c r="C280" s="53"/>
      <c r="D280" s="53">
        <f t="shared" si="4"/>
        <v>0</v>
      </c>
    </row>
    <row r="281" spans="1:4" ht="18.75" hidden="1">
      <c r="A281" s="4" t="s">
        <v>243</v>
      </c>
      <c r="B281" s="53"/>
      <c r="C281" s="53"/>
      <c r="D281" s="53">
        <f t="shared" si="4"/>
        <v>0</v>
      </c>
    </row>
    <row r="282" spans="1:4" ht="18.75" hidden="1">
      <c r="A282" s="8" t="s">
        <v>171</v>
      </c>
      <c r="B282" s="53"/>
      <c r="C282" s="53"/>
      <c r="D282" s="53">
        <f t="shared" si="4"/>
        <v>0</v>
      </c>
    </row>
    <row r="283" spans="1:4" ht="18.75" hidden="1">
      <c r="A283" s="19" t="s">
        <v>78</v>
      </c>
      <c r="B283" s="53"/>
      <c r="C283" s="53"/>
      <c r="D283" s="53">
        <f t="shared" si="4"/>
        <v>0</v>
      </c>
    </row>
    <row r="284" spans="1:4" ht="18.75" hidden="1">
      <c r="A284" s="19" t="s">
        <v>79</v>
      </c>
      <c r="B284" s="53"/>
      <c r="C284" s="53"/>
      <c r="D284" s="53">
        <f t="shared" si="4"/>
        <v>0</v>
      </c>
    </row>
    <row r="285" spans="1:4" ht="18.75" hidden="1">
      <c r="A285" s="10" t="s">
        <v>244</v>
      </c>
      <c r="B285" s="53"/>
      <c r="C285" s="53"/>
      <c r="D285" s="53">
        <f t="shared" si="4"/>
        <v>0</v>
      </c>
    </row>
    <row r="286" spans="1:4" ht="18.75" hidden="1">
      <c r="A286" s="19" t="s">
        <v>80</v>
      </c>
      <c r="B286" s="53"/>
      <c r="C286" s="53"/>
      <c r="D286" s="53">
        <f t="shared" si="4"/>
        <v>0</v>
      </c>
    </row>
    <row r="287" spans="1:4" ht="18.75" hidden="1">
      <c r="A287" s="8" t="s">
        <v>245</v>
      </c>
      <c r="B287" s="53"/>
      <c r="C287" s="53"/>
      <c r="D287" s="53">
        <f t="shared" si="4"/>
        <v>0</v>
      </c>
    </row>
    <row r="288" spans="1:4" ht="18.75" hidden="1">
      <c r="A288" s="8" t="s">
        <v>246</v>
      </c>
      <c r="B288" s="53"/>
      <c r="C288" s="53"/>
      <c r="D288" s="53">
        <f t="shared" si="4"/>
        <v>0</v>
      </c>
    </row>
    <row r="289" spans="1:4" ht="18.75" hidden="1">
      <c r="A289" s="8" t="s">
        <v>247</v>
      </c>
      <c r="B289" s="53"/>
      <c r="C289" s="53"/>
      <c r="D289" s="53">
        <f t="shared" si="4"/>
        <v>0</v>
      </c>
    </row>
    <row r="290" spans="1:4" ht="18.75" hidden="1">
      <c r="A290" s="8" t="s">
        <v>248</v>
      </c>
      <c r="B290" s="53"/>
      <c r="C290" s="53"/>
      <c r="D290" s="53">
        <f t="shared" si="4"/>
        <v>0</v>
      </c>
    </row>
    <row r="291" spans="1:4" ht="18.75" hidden="1">
      <c r="A291" s="10" t="s">
        <v>249</v>
      </c>
      <c r="B291" s="53"/>
      <c r="C291" s="53"/>
      <c r="D291" s="53">
        <f t="shared" si="4"/>
        <v>0</v>
      </c>
    </row>
    <row r="292" spans="1:4" ht="18.75" hidden="1">
      <c r="A292" s="8" t="s">
        <v>250</v>
      </c>
      <c r="B292" s="53"/>
      <c r="C292" s="53"/>
      <c r="D292" s="53">
        <f t="shared" si="4"/>
        <v>0</v>
      </c>
    </row>
    <row r="293" spans="1:4" ht="18.75" hidden="1">
      <c r="A293" s="8" t="s">
        <v>38</v>
      </c>
      <c r="B293" s="53"/>
      <c r="C293" s="53"/>
      <c r="D293" s="53">
        <f t="shared" si="4"/>
        <v>0</v>
      </c>
    </row>
    <row r="294" spans="1:4" ht="18.75" hidden="1">
      <c r="A294" s="4" t="s">
        <v>172</v>
      </c>
      <c r="B294" s="53"/>
      <c r="C294" s="53"/>
      <c r="D294" s="53">
        <f t="shared" si="4"/>
        <v>0</v>
      </c>
    </row>
    <row r="295" spans="1:4" ht="18.75" hidden="1">
      <c r="A295" s="8" t="s">
        <v>81</v>
      </c>
      <c r="B295" s="52"/>
      <c r="C295" s="52"/>
      <c r="D295" s="53">
        <f t="shared" si="4"/>
        <v>0</v>
      </c>
    </row>
    <row r="296" spans="1:4" ht="18.75" hidden="1">
      <c r="A296" s="8" t="s">
        <v>251</v>
      </c>
      <c r="B296" s="53"/>
      <c r="C296" s="53"/>
      <c r="D296" s="53">
        <f t="shared" si="4"/>
        <v>0</v>
      </c>
    </row>
    <row r="297" spans="1:4" ht="18.75" hidden="1">
      <c r="A297" s="8" t="s">
        <v>173</v>
      </c>
      <c r="B297" s="53"/>
      <c r="C297" s="53"/>
      <c r="D297" s="53">
        <f t="shared" si="4"/>
        <v>0</v>
      </c>
    </row>
    <row r="298" spans="1:4" ht="18.75" hidden="1">
      <c r="A298" s="10" t="s">
        <v>252</v>
      </c>
      <c r="B298" s="53"/>
      <c r="C298" s="53"/>
      <c r="D298" s="53">
        <f t="shared" si="4"/>
        <v>0</v>
      </c>
    </row>
    <row r="299" spans="1:4" ht="18.75" hidden="1">
      <c r="A299" s="10" t="s">
        <v>253</v>
      </c>
      <c r="B299" s="53"/>
      <c r="C299" s="53"/>
      <c r="D299" s="53">
        <f t="shared" si="4"/>
        <v>0</v>
      </c>
    </row>
    <row r="300" spans="1:4" ht="18.75">
      <c r="A300" s="8" t="s">
        <v>254</v>
      </c>
      <c r="B300" s="53">
        <v>3</v>
      </c>
      <c r="C300" s="53">
        <v>30000</v>
      </c>
      <c r="D300" s="53">
        <f t="shared" si="4"/>
        <v>90000</v>
      </c>
    </row>
    <row r="301" spans="1:4" ht="18.75" hidden="1">
      <c r="A301" s="8" t="s">
        <v>255</v>
      </c>
      <c r="B301" s="53"/>
      <c r="C301" s="53"/>
      <c r="D301" s="53">
        <f t="shared" si="4"/>
        <v>0</v>
      </c>
    </row>
    <row r="302" spans="1:4" ht="18.75" hidden="1">
      <c r="A302" s="10" t="s">
        <v>256</v>
      </c>
      <c r="B302" s="53"/>
      <c r="C302" s="53"/>
      <c r="D302" s="53">
        <f t="shared" si="4"/>
        <v>0</v>
      </c>
    </row>
    <row r="303" spans="1:4" ht="18.75" hidden="1">
      <c r="A303" s="8" t="s">
        <v>257</v>
      </c>
      <c r="B303" s="53"/>
      <c r="C303" s="53"/>
      <c r="D303" s="53">
        <f t="shared" si="4"/>
        <v>0</v>
      </c>
    </row>
    <row r="304" spans="1:4" ht="18.75" hidden="1">
      <c r="A304" s="8" t="s">
        <v>258</v>
      </c>
      <c r="B304" s="53"/>
      <c r="C304" s="53"/>
      <c r="D304" s="53">
        <f t="shared" si="4"/>
        <v>0</v>
      </c>
    </row>
    <row r="305" spans="1:4" ht="18.75" hidden="1">
      <c r="A305" s="8" t="s">
        <v>259</v>
      </c>
      <c r="B305" s="53"/>
      <c r="C305" s="53"/>
      <c r="D305" s="53">
        <f t="shared" si="4"/>
        <v>0</v>
      </c>
    </row>
    <row r="306" spans="1:4" ht="18.75" hidden="1">
      <c r="A306" s="8" t="s">
        <v>260</v>
      </c>
      <c r="B306" s="53"/>
      <c r="C306" s="53"/>
      <c r="D306" s="53">
        <f t="shared" si="4"/>
        <v>0</v>
      </c>
    </row>
    <row r="307" spans="1:4" ht="18.75" hidden="1">
      <c r="A307" s="8" t="s">
        <v>261</v>
      </c>
      <c r="B307" s="53"/>
      <c r="C307" s="53"/>
      <c r="D307" s="53">
        <f t="shared" si="4"/>
        <v>0</v>
      </c>
    </row>
    <row r="308" spans="1:4" ht="18.75" hidden="1">
      <c r="A308" s="8" t="s">
        <v>262</v>
      </c>
      <c r="B308" s="53"/>
      <c r="C308" s="53"/>
      <c r="D308" s="53">
        <f t="shared" si="4"/>
        <v>0</v>
      </c>
    </row>
    <row r="309" spans="1:4" ht="18.75" hidden="1">
      <c r="A309" s="8" t="s">
        <v>263</v>
      </c>
      <c r="B309" s="53"/>
      <c r="C309" s="53"/>
      <c r="D309" s="53">
        <f t="shared" si="4"/>
        <v>0</v>
      </c>
    </row>
    <row r="310" spans="1:4" ht="18.75" hidden="1">
      <c r="A310" s="8" t="s">
        <v>264</v>
      </c>
      <c r="B310" s="53"/>
      <c r="C310" s="53"/>
      <c r="D310" s="53">
        <f t="shared" si="4"/>
        <v>0</v>
      </c>
    </row>
    <row r="311" spans="1:4" ht="18.75" hidden="1">
      <c r="A311" s="8" t="s">
        <v>265</v>
      </c>
      <c r="B311" s="53"/>
      <c r="C311" s="53"/>
      <c r="D311" s="53">
        <f t="shared" si="4"/>
        <v>0</v>
      </c>
    </row>
    <row r="312" spans="1:4" ht="18.75" hidden="1">
      <c r="A312" s="6" t="s">
        <v>354</v>
      </c>
      <c r="B312" s="53"/>
      <c r="C312" s="53"/>
      <c r="D312" s="53">
        <f t="shared" si="4"/>
        <v>0</v>
      </c>
    </row>
    <row r="313" spans="1:4" ht="18.75">
      <c r="A313" s="29"/>
      <c r="B313" s="99">
        <f>SUM(B5:B312)</f>
        <v>4028</v>
      </c>
      <c r="C313" s="99"/>
      <c r="D313" s="99">
        <f t="shared" ref="D313" si="5">SUM(D5:D312)</f>
        <v>80822000</v>
      </c>
    </row>
  </sheetData>
  <protectedRanges>
    <protectedRange password="CF71" sqref="B1:D312" name="tho"/>
  </protectedRanges>
  <autoFilter ref="A2:D313" xr:uid="{00000000-0009-0000-0000-000010000000}">
    <filterColumn colId="1">
      <customFilters>
        <customFilter operator="notEqual" val=" "/>
      </customFilters>
    </filterColumn>
  </autoFilter>
  <mergeCells count="1">
    <mergeCell ref="A2: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312"/>
  <sheetViews>
    <sheetView workbookViewId="0">
      <selection activeCell="I45" sqref="I45"/>
    </sheetView>
  </sheetViews>
  <sheetFormatPr defaultRowHeight="15"/>
  <cols>
    <col min="1" max="1" width="34.5703125" customWidth="1"/>
    <col min="3" max="3" width="15.140625" customWidth="1"/>
    <col min="4" max="4" width="20.140625" customWidth="1"/>
  </cols>
  <sheetData>
    <row r="1" spans="1:4">
      <c r="A1" s="1" t="s">
        <v>357</v>
      </c>
      <c r="B1" s="2"/>
      <c r="C1" s="2"/>
      <c r="D1" s="2"/>
    </row>
    <row r="2" spans="1:4" ht="25.5">
      <c r="A2" s="194" t="s">
        <v>0</v>
      </c>
      <c r="B2" s="3" t="s">
        <v>1</v>
      </c>
      <c r="C2" s="3" t="s">
        <v>347</v>
      </c>
      <c r="D2" s="3" t="s">
        <v>309</v>
      </c>
    </row>
    <row r="3" spans="1:4" hidden="1">
      <c r="A3" s="192"/>
      <c r="B3" s="42"/>
      <c r="C3" s="42"/>
      <c r="D3" s="42"/>
    </row>
    <row r="4" spans="1:4" ht="18.75" hidden="1">
      <c r="A4" s="4" t="s">
        <v>2</v>
      </c>
      <c r="B4" s="53"/>
      <c r="C4" s="53"/>
      <c r="D4" s="53">
        <f>B4*C4</f>
        <v>0</v>
      </c>
    </row>
    <row r="5" spans="1:4" ht="18.75" hidden="1">
      <c r="A5" s="6" t="s">
        <v>3</v>
      </c>
      <c r="B5" s="53"/>
      <c r="C5" s="53"/>
      <c r="D5" s="53">
        <f t="shared" ref="D5:D68" si="0">B5*C5</f>
        <v>0</v>
      </c>
    </row>
    <row r="6" spans="1:4" ht="18.75" hidden="1">
      <c r="A6" s="4" t="s">
        <v>4</v>
      </c>
      <c r="B6" s="53"/>
      <c r="C6" s="53"/>
      <c r="D6" s="53">
        <f t="shared" si="0"/>
        <v>0</v>
      </c>
    </row>
    <row r="7" spans="1:4" ht="18.75" hidden="1">
      <c r="A7" s="4" t="s">
        <v>5</v>
      </c>
      <c r="B7" s="53"/>
      <c r="C7" s="53"/>
      <c r="D7" s="53">
        <f t="shared" si="0"/>
        <v>0</v>
      </c>
    </row>
    <row r="8" spans="1:4" ht="18.75" hidden="1">
      <c r="A8" s="4" t="s">
        <v>6</v>
      </c>
      <c r="B8" s="53"/>
      <c r="C8" s="53"/>
      <c r="D8" s="53">
        <f t="shared" si="0"/>
        <v>0</v>
      </c>
    </row>
    <row r="9" spans="1:4" ht="18.75" hidden="1">
      <c r="A9" s="7" t="s">
        <v>7</v>
      </c>
      <c r="B9" s="53"/>
      <c r="C9" s="53"/>
      <c r="D9" s="53">
        <f t="shared" si="0"/>
        <v>0</v>
      </c>
    </row>
    <row r="10" spans="1:4" ht="18.75" hidden="1">
      <c r="A10" s="8" t="s">
        <v>8</v>
      </c>
      <c r="B10" s="53"/>
      <c r="C10" s="53"/>
      <c r="D10" s="53">
        <f t="shared" si="0"/>
        <v>0</v>
      </c>
    </row>
    <row r="11" spans="1:4" ht="18.75" hidden="1">
      <c r="A11" s="4" t="s">
        <v>9</v>
      </c>
      <c r="B11" s="54"/>
      <c r="C11" s="54"/>
      <c r="D11" s="53">
        <f t="shared" si="0"/>
        <v>0</v>
      </c>
    </row>
    <row r="12" spans="1:4" ht="18.75" hidden="1">
      <c r="A12" s="4" t="s">
        <v>10</v>
      </c>
      <c r="B12" s="54"/>
      <c r="C12" s="54"/>
      <c r="D12" s="53">
        <f t="shared" si="0"/>
        <v>0</v>
      </c>
    </row>
    <row r="13" spans="1:4" ht="18.75" hidden="1">
      <c r="A13" s="4" t="s">
        <v>11</v>
      </c>
      <c r="B13" s="54"/>
      <c r="C13" s="54"/>
      <c r="D13" s="53">
        <f t="shared" si="0"/>
        <v>0</v>
      </c>
    </row>
    <row r="14" spans="1:4" ht="18.75" hidden="1">
      <c r="A14" s="8" t="s">
        <v>12</v>
      </c>
      <c r="B14" s="53"/>
      <c r="C14" s="53"/>
      <c r="D14" s="53">
        <f t="shared" si="0"/>
        <v>0</v>
      </c>
    </row>
    <row r="15" spans="1:4" ht="18.75" hidden="1">
      <c r="A15" s="8" t="s">
        <v>13</v>
      </c>
      <c r="B15" s="53"/>
      <c r="C15" s="53"/>
      <c r="D15" s="53">
        <f t="shared" si="0"/>
        <v>0</v>
      </c>
    </row>
    <row r="16" spans="1:4" ht="18.75" hidden="1">
      <c r="A16" s="8" t="s">
        <v>14</v>
      </c>
      <c r="B16" s="54"/>
      <c r="C16" s="54"/>
      <c r="D16" s="53">
        <f t="shared" si="0"/>
        <v>0</v>
      </c>
    </row>
    <row r="17" spans="1:4" ht="18.75" hidden="1">
      <c r="A17" s="10" t="s">
        <v>15</v>
      </c>
      <c r="B17" s="53"/>
      <c r="C17" s="53"/>
      <c r="D17" s="53">
        <f t="shared" si="0"/>
        <v>0</v>
      </c>
    </row>
    <row r="18" spans="1:4" ht="18.75" hidden="1">
      <c r="A18" s="6" t="s">
        <v>16</v>
      </c>
      <c r="B18" s="53"/>
      <c r="C18" s="53"/>
      <c r="D18" s="53">
        <f t="shared" si="0"/>
        <v>0</v>
      </c>
    </row>
    <row r="19" spans="1:4" ht="18.75" hidden="1">
      <c r="A19" s="10" t="s">
        <v>17</v>
      </c>
      <c r="B19" s="53"/>
      <c r="C19" s="53"/>
      <c r="D19" s="53">
        <f t="shared" si="0"/>
        <v>0</v>
      </c>
    </row>
    <row r="20" spans="1:4" ht="18.75" hidden="1">
      <c r="A20" s="8" t="s">
        <v>18</v>
      </c>
      <c r="B20" s="53"/>
      <c r="C20" s="53"/>
      <c r="D20" s="53">
        <f t="shared" si="0"/>
        <v>0</v>
      </c>
    </row>
    <row r="21" spans="1:4" ht="18.75" hidden="1">
      <c r="A21" s="8" t="s">
        <v>19</v>
      </c>
      <c r="B21" s="53"/>
      <c r="C21" s="53"/>
      <c r="D21" s="53">
        <f t="shared" si="0"/>
        <v>0</v>
      </c>
    </row>
    <row r="22" spans="1:4" ht="18.75" hidden="1">
      <c r="A22" s="8" t="s">
        <v>20</v>
      </c>
      <c r="B22" s="53"/>
      <c r="C22" s="53"/>
      <c r="D22" s="53">
        <f t="shared" si="0"/>
        <v>0</v>
      </c>
    </row>
    <row r="23" spans="1:4" ht="18.75" hidden="1">
      <c r="A23" s="6" t="s">
        <v>21</v>
      </c>
      <c r="B23" s="53"/>
      <c r="C23" s="53"/>
      <c r="D23" s="53">
        <f t="shared" si="0"/>
        <v>0</v>
      </c>
    </row>
    <row r="24" spans="1:4" ht="18.75">
      <c r="A24" s="8" t="s">
        <v>22</v>
      </c>
      <c r="B24" s="53">
        <f>88+40</f>
        <v>128</v>
      </c>
      <c r="C24" s="53">
        <v>27000</v>
      </c>
      <c r="D24" s="53">
        <f t="shared" si="0"/>
        <v>3456000</v>
      </c>
    </row>
    <row r="25" spans="1:4" ht="18.75">
      <c r="A25" s="8" t="s">
        <v>23</v>
      </c>
      <c r="B25" s="53">
        <v>3</v>
      </c>
      <c r="C25" s="53">
        <v>22000</v>
      </c>
      <c r="D25" s="53">
        <f t="shared" si="0"/>
        <v>66000</v>
      </c>
    </row>
    <row r="26" spans="1:4" ht="18.75">
      <c r="A26" s="8" t="s">
        <v>24</v>
      </c>
      <c r="B26" s="53">
        <v>280</v>
      </c>
      <c r="C26" s="53">
        <v>7000</v>
      </c>
      <c r="D26" s="53">
        <f t="shared" si="0"/>
        <v>1960000</v>
      </c>
    </row>
    <row r="27" spans="1:4" ht="18.75" hidden="1">
      <c r="A27" s="8" t="s">
        <v>25</v>
      </c>
      <c r="B27" s="53"/>
      <c r="C27" s="53"/>
      <c r="D27" s="53">
        <f t="shared" si="0"/>
        <v>0</v>
      </c>
    </row>
    <row r="28" spans="1:4" ht="18.75" hidden="1">
      <c r="A28" s="8" t="s">
        <v>26</v>
      </c>
      <c r="B28" s="53"/>
      <c r="C28" s="53"/>
      <c r="D28" s="53">
        <f t="shared" si="0"/>
        <v>0</v>
      </c>
    </row>
    <row r="29" spans="1:4" ht="18.75">
      <c r="A29" s="8" t="s">
        <v>27</v>
      </c>
      <c r="B29" s="53">
        <f>15+40</f>
        <v>55</v>
      </c>
      <c r="C29" s="53">
        <v>35000</v>
      </c>
      <c r="D29" s="53">
        <f t="shared" si="0"/>
        <v>1925000</v>
      </c>
    </row>
    <row r="30" spans="1:4" ht="18.75" hidden="1">
      <c r="A30" s="8" t="s">
        <v>28</v>
      </c>
      <c r="B30" s="53"/>
      <c r="C30" s="53"/>
      <c r="D30" s="53">
        <f t="shared" si="0"/>
        <v>0</v>
      </c>
    </row>
    <row r="31" spans="1:4" ht="18.75" hidden="1">
      <c r="A31" s="8" t="s">
        <v>29</v>
      </c>
      <c r="B31" s="53"/>
      <c r="C31" s="53"/>
      <c r="D31" s="53">
        <f t="shared" si="0"/>
        <v>0</v>
      </c>
    </row>
    <row r="32" spans="1:4" ht="18.75" hidden="1">
      <c r="A32" s="8" t="s">
        <v>30</v>
      </c>
      <c r="B32" s="53"/>
      <c r="C32" s="53"/>
      <c r="D32" s="53">
        <f t="shared" si="0"/>
        <v>0</v>
      </c>
    </row>
    <row r="33" spans="1:4" ht="18.75">
      <c r="A33" s="8" t="s">
        <v>31</v>
      </c>
      <c r="B33" s="53">
        <v>40</v>
      </c>
      <c r="C33" s="53">
        <v>27000</v>
      </c>
      <c r="D33" s="53">
        <f t="shared" si="0"/>
        <v>1080000</v>
      </c>
    </row>
    <row r="34" spans="1:4" ht="18.75" hidden="1">
      <c r="A34" s="8" t="s">
        <v>32</v>
      </c>
      <c r="B34" s="53"/>
      <c r="C34" s="53"/>
      <c r="D34" s="53">
        <f t="shared" si="0"/>
        <v>0</v>
      </c>
    </row>
    <row r="35" spans="1:4" ht="18.75" hidden="1">
      <c r="A35" s="8" t="s">
        <v>33</v>
      </c>
      <c r="B35" s="53"/>
      <c r="C35" s="53"/>
      <c r="D35" s="53">
        <f t="shared" si="0"/>
        <v>0</v>
      </c>
    </row>
    <row r="36" spans="1:4" ht="18.75">
      <c r="A36" s="8" t="s">
        <v>34</v>
      </c>
      <c r="B36" s="53">
        <f>13+30</f>
        <v>43</v>
      </c>
      <c r="C36" s="53">
        <v>14000</v>
      </c>
      <c r="D36" s="53">
        <f t="shared" si="0"/>
        <v>602000</v>
      </c>
    </row>
    <row r="37" spans="1:4" ht="18.75" hidden="1">
      <c r="A37" s="11" t="s">
        <v>35</v>
      </c>
      <c r="B37" s="53"/>
      <c r="C37" s="53"/>
      <c r="D37" s="53">
        <f t="shared" si="0"/>
        <v>0</v>
      </c>
    </row>
    <row r="38" spans="1:4" ht="18.75" hidden="1">
      <c r="A38" s="8" t="s">
        <v>36</v>
      </c>
      <c r="B38" s="53"/>
      <c r="C38" s="53"/>
      <c r="D38" s="53">
        <f t="shared" si="0"/>
        <v>0</v>
      </c>
    </row>
    <row r="39" spans="1:4" ht="18.75" hidden="1">
      <c r="A39" s="4" t="s">
        <v>37</v>
      </c>
      <c r="B39" s="53"/>
      <c r="C39" s="53"/>
      <c r="D39" s="53">
        <f t="shared" si="0"/>
        <v>0</v>
      </c>
    </row>
    <row r="40" spans="1:4" ht="18.75" hidden="1">
      <c r="A40" s="8" t="s">
        <v>38</v>
      </c>
      <c r="B40" s="53"/>
      <c r="C40" s="53"/>
      <c r="D40" s="53">
        <f t="shared" si="0"/>
        <v>0</v>
      </c>
    </row>
    <row r="41" spans="1:4" ht="18.75">
      <c r="A41" s="8" t="s">
        <v>39</v>
      </c>
      <c r="B41" s="53">
        <v>15</v>
      </c>
      <c r="C41" s="53">
        <v>24000</v>
      </c>
      <c r="D41" s="53">
        <f t="shared" si="0"/>
        <v>360000</v>
      </c>
    </row>
    <row r="42" spans="1:4" ht="18.75" hidden="1">
      <c r="A42" s="12" t="s">
        <v>40</v>
      </c>
      <c r="B42" s="53"/>
      <c r="C42" s="53"/>
      <c r="D42" s="53">
        <f t="shared" si="0"/>
        <v>0</v>
      </c>
    </row>
    <row r="43" spans="1:4" ht="18.75">
      <c r="A43" s="8" t="s">
        <v>41</v>
      </c>
      <c r="B43" s="53">
        <v>10</v>
      </c>
      <c r="C43" s="53">
        <v>12000</v>
      </c>
      <c r="D43" s="53">
        <f t="shared" si="0"/>
        <v>120000</v>
      </c>
    </row>
    <row r="44" spans="1:4" ht="18.75">
      <c r="A44" s="8" t="s">
        <v>42</v>
      </c>
      <c r="B44" s="53">
        <f>340+290</f>
        <v>630</v>
      </c>
      <c r="C44" s="53">
        <v>16000</v>
      </c>
      <c r="D44" s="53">
        <f t="shared" si="0"/>
        <v>10080000</v>
      </c>
    </row>
    <row r="45" spans="1:4" ht="18.75">
      <c r="A45" s="8" t="s">
        <v>43</v>
      </c>
      <c r="B45" s="53">
        <v>40</v>
      </c>
      <c r="C45" s="53">
        <v>15000</v>
      </c>
      <c r="D45" s="53">
        <f t="shared" si="0"/>
        <v>600000</v>
      </c>
    </row>
    <row r="46" spans="1:4" ht="18.75" hidden="1">
      <c r="A46" s="8" t="s">
        <v>44</v>
      </c>
      <c r="B46" s="53"/>
      <c r="C46" s="53"/>
      <c r="D46" s="53">
        <f t="shared" si="0"/>
        <v>0</v>
      </c>
    </row>
    <row r="47" spans="1:4" ht="18.75" hidden="1">
      <c r="A47" s="8" t="s">
        <v>45</v>
      </c>
      <c r="B47" s="53"/>
      <c r="C47" s="53"/>
      <c r="D47" s="53">
        <f t="shared" si="0"/>
        <v>0</v>
      </c>
    </row>
    <row r="48" spans="1:4" ht="18.75" hidden="1">
      <c r="A48" s="13" t="s">
        <v>46</v>
      </c>
      <c r="B48" s="53"/>
      <c r="C48" s="53"/>
      <c r="D48" s="53">
        <f t="shared" si="0"/>
        <v>0</v>
      </c>
    </row>
    <row r="49" spans="1:4" ht="18.75" hidden="1">
      <c r="A49" s="11" t="s">
        <v>47</v>
      </c>
      <c r="B49" s="53"/>
      <c r="C49" s="53"/>
      <c r="D49" s="53">
        <f t="shared" si="0"/>
        <v>0</v>
      </c>
    </row>
    <row r="50" spans="1:4" ht="18.75" hidden="1">
      <c r="A50" s="6" t="s">
        <v>48</v>
      </c>
      <c r="B50" s="53"/>
      <c r="C50" s="53"/>
      <c r="D50" s="53">
        <f t="shared" si="0"/>
        <v>0</v>
      </c>
    </row>
    <row r="51" spans="1:4" ht="18.75" hidden="1">
      <c r="A51" s="8" t="s">
        <v>49</v>
      </c>
      <c r="B51" s="53"/>
      <c r="C51" s="53"/>
      <c r="D51" s="53">
        <f t="shared" si="0"/>
        <v>0</v>
      </c>
    </row>
    <row r="52" spans="1:4" ht="18.75" hidden="1">
      <c r="A52" s="8" t="s">
        <v>50</v>
      </c>
      <c r="B52" s="53"/>
      <c r="C52" s="53"/>
      <c r="D52" s="53">
        <f t="shared" si="0"/>
        <v>0</v>
      </c>
    </row>
    <row r="53" spans="1:4" ht="18.75" hidden="1">
      <c r="A53" s="8" t="s">
        <v>51</v>
      </c>
      <c r="B53" s="53"/>
      <c r="C53" s="53"/>
      <c r="D53" s="53">
        <f t="shared" si="0"/>
        <v>0</v>
      </c>
    </row>
    <row r="54" spans="1:4" ht="18.75" hidden="1">
      <c r="A54" s="4" t="s">
        <v>52</v>
      </c>
      <c r="B54" s="53"/>
      <c r="C54" s="53"/>
      <c r="D54" s="53">
        <f t="shared" si="0"/>
        <v>0</v>
      </c>
    </row>
    <row r="55" spans="1:4" ht="18.75">
      <c r="A55" s="8" t="s">
        <v>53</v>
      </c>
      <c r="B55" s="53">
        <v>30</v>
      </c>
      <c r="C55" s="53">
        <v>7000</v>
      </c>
      <c r="D55" s="53">
        <f t="shared" si="0"/>
        <v>210000</v>
      </c>
    </row>
    <row r="56" spans="1:4" ht="18.75" hidden="1">
      <c r="A56" s="11" t="s">
        <v>54</v>
      </c>
      <c r="B56" s="53"/>
      <c r="C56" s="53"/>
      <c r="D56" s="53">
        <f t="shared" si="0"/>
        <v>0</v>
      </c>
    </row>
    <row r="57" spans="1:4" ht="18.75" hidden="1">
      <c r="A57" s="8" t="s">
        <v>55</v>
      </c>
      <c r="B57" s="53"/>
      <c r="C57" s="53"/>
      <c r="D57" s="53">
        <f t="shared" si="0"/>
        <v>0</v>
      </c>
    </row>
    <row r="58" spans="1:4" ht="18.75" hidden="1">
      <c r="A58" s="14" t="s">
        <v>56</v>
      </c>
      <c r="B58" s="53"/>
      <c r="C58" s="53"/>
      <c r="D58" s="53">
        <f t="shared" si="0"/>
        <v>0</v>
      </c>
    </row>
    <row r="59" spans="1:4" ht="18.75" hidden="1">
      <c r="A59" s="8" t="s">
        <v>57</v>
      </c>
      <c r="B59" s="53"/>
      <c r="C59" s="53"/>
      <c r="D59" s="53">
        <f t="shared" si="0"/>
        <v>0</v>
      </c>
    </row>
    <row r="60" spans="1:4" ht="18.75" hidden="1">
      <c r="A60" s="8" t="s">
        <v>58</v>
      </c>
      <c r="B60" s="53"/>
      <c r="C60" s="53"/>
      <c r="D60" s="53">
        <f t="shared" si="0"/>
        <v>0</v>
      </c>
    </row>
    <row r="61" spans="1:4" ht="18.75" hidden="1">
      <c r="A61" s="8" t="s">
        <v>59</v>
      </c>
      <c r="B61" s="53"/>
      <c r="C61" s="53"/>
      <c r="D61" s="53">
        <f t="shared" si="0"/>
        <v>0</v>
      </c>
    </row>
    <row r="62" spans="1:4" ht="18.75" hidden="1">
      <c r="A62" s="32" t="s">
        <v>60</v>
      </c>
      <c r="B62" s="53"/>
      <c r="C62" s="53"/>
      <c r="D62" s="53">
        <f t="shared" si="0"/>
        <v>0</v>
      </c>
    </row>
    <row r="63" spans="1:4" ht="18.75" hidden="1">
      <c r="A63" s="4" t="s">
        <v>61</v>
      </c>
      <c r="B63" s="53"/>
      <c r="C63" s="53"/>
      <c r="D63" s="53">
        <f t="shared" si="0"/>
        <v>0</v>
      </c>
    </row>
    <row r="64" spans="1:4" ht="18.75" hidden="1">
      <c r="A64" s="8" t="s">
        <v>62</v>
      </c>
      <c r="B64" s="53"/>
      <c r="C64" s="53"/>
      <c r="D64" s="53">
        <f t="shared" si="0"/>
        <v>0</v>
      </c>
    </row>
    <row r="65" spans="1:4" ht="18.75" hidden="1">
      <c r="A65" s="15" t="s">
        <v>63</v>
      </c>
      <c r="B65" s="68"/>
      <c r="C65" s="68"/>
      <c r="D65" s="53">
        <f t="shared" si="0"/>
        <v>0</v>
      </c>
    </row>
    <row r="66" spans="1:4" ht="18.75" hidden="1">
      <c r="A66" s="8" t="s">
        <v>64</v>
      </c>
      <c r="B66" s="53"/>
      <c r="C66" s="53"/>
      <c r="D66" s="53">
        <f t="shared" si="0"/>
        <v>0</v>
      </c>
    </row>
    <row r="67" spans="1:4" ht="18.75" hidden="1">
      <c r="A67" s="4" t="s">
        <v>65</v>
      </c>
      <c r="B67" s="53"/>
      <c r="C67" s="53"/>
      <c r="D67" s="53">
        <f t="shared" si="0"/>
        <v>0</v>
      </c>
    </row>
    <row r="68" spans="1:4" ht="18.75" hidden="1">
      <c r="A68" s="4" t="s">
        <v>66</v>
      </c>
      <c r="B68" s="53"/>
      <c r="C68" s="53"/>
      <c r="D68" s="53">
        <f t="shared" si="0"/>
        <v>0</v>
      </c>
    </row>
    <row r="69" spans="1:4" ht="18.75">
      <c r="A69" s="8" t="s">
        <v>67</v>
      </c>
      <c r="B69" s="53">
        <v>200</v>
      </c>
      <c r="C69" s="53">
        <v>27000</v>
      </c>
      <c r="D69" s="53">
        <f t="shared" ref="D69:D132" si="1">B69*C69</f>
        <v>5400000</v>
      </c>
    </row>
    <row r="70" spans="1:4" ht="18.75">
      <c r="A70" s="4" t="s">
        <v>68</v>
      </c>
      <c r="B70" s="53">
        <f>20+180+90+30</f>
        <v>320</v>
      </c>
      <c r="C70" s="53">
        <v>26000</v>
      </c>
      <c r="D70" s="53">
        <f t="shared" si="1"/>
        <v>8320000</v>
      </c>
    </row>
    <row r="71" spans="1:4" ht="18.75" hidden="1">
      <c r="A71" s="8" t="s">
        <v>69</v>
      </c>
      <c r="B71" s="53"/>
      <c r="C71" s="53"/>
      <c r="D71" s="53">
        <f t="shared" si="1"/>
        <v>0</v>
      </c>
    </row>
    <row r="72" spans="1:4" ht="18.75">
      <c r="A72" s="8" t="s">
        <v>70</v>
      </c>
      <c r="B72" s="53">
        <v>22</v>
      </c>
      <c r="C72" s="53">
        <v>13000</v>
      </c>
      <c r="D72" s="53">
        <f t="shared" si="1"/>
        <v>286000</v>
      </c>
    </row>
    <row r="73" spans="1:4" ht="18.75" hidden="1">
      <c r="A73" s="8" t="s">
        <v>71</v>
      </c>
      <c r="B73" s="53"/>
      <c r="C73" s="53"/>
      <c r="D73" s="53">
        <f t="shared" si="1"/>
        <v>0</v>
      </c>
    </row>
    <row r="74" spans="1:4" ht="18.75" hidden="1">
      <c r="A74" s="8" t="s">
        <v>72</v>
      </c>
      <c r="B74" s="53"/>
      <c r="C74" s="53"/>
      <c r="D74" s="53">
        <f t="shared" si="1"/>
        <v>0</v>
      </c>
    </row>
    <row r="75" spans="1:4" ht="18.75">
      <c r="A75" s="17" t="s">
        <v>73</v>
      </c>
      <c r="B75" s="53">
        <v>15</v>
      </c>
      <c r="C75" s="53">
        <v>26000</v>
      </c>
      <c r="D75" s="53">
        <f t="shared" si="1"/>
        <v>390000</v>
      </c>
    </row>
    <row r="76" spans="1:4" ht="18.75" hidden="1">
      <c r="A76" s="18" t="s">
        <v>74</v>
      </c>
      <c r="B76" s="53"/>
      <c r="C76" s="53"/>
      <c r="D76" s="53">
        <f t="shared" si="1"/>
        <v>0</v>
      </c>
    </row>
    <row r="77" spans="1:4" ht="18.75" hidden="1">
      <c r="A77" s="17" t="s">
        <v>75</v>
      </c>
      <c r="B77" s="53"/>
      <c r="C77" s="53"/>
      <c r="D77" s="53">
        <f t="shared" si="1"/>
        <v>0</v>
      </c>
    </row>
    <row r="78" spans="1:4" ht="18.75" hidden="1">
      <c r="A78" s="11" t="s">
        <v>76</v>
      </c>
      <c r="B78" s="53"/>
      <c r="C78" s="53"/>
      <c r="D78" s="53">
        <f t="shared" si="1"/>
        <v>0</v>
      </c>
    </row>
    <row r="79" spans="1:4" ht="18.75" hidden="1">
      <c r="A79" s="19" t="s">
        <v>77</v>
      </c>
      <c r="B79" s="53"/>
      <c r="C79" s="53"/>
      <c r="D79" s="53">
        <f t="shared" si="1"/>
        <v>0</v>
      </c>
    </row>
    <row r="80" spans="1:4" ht="18.75" hidden="1">
      <c r="A80" s="19" t="s">
        <v>78</v>
      </c>
      <c r="B80" s="53"/>
      <c r="C80" s="53"/>
      <c r="D80" s="53">
        <f t="shared" si="1"/>
        <v>0</v>
      </c>
    </row>
    <row r="81" spans="1:4" ht="18.75" hidden="1">
      <c r="A81" s="19" t="s">
        <v>79</v>
      </c>
      <c r="B81" s="53"/>
      <c r="C81" s="53"/>
      <c r="D81" s="53">
        <f t="shared" si="1"/>
        <v>0</v>
      </c>
    </row>
    <row r="82" spans="1:4" ht="18.75" hidden="1">
      <c r="A82" s="19" t="s">
        <v>80</v>
      </c>
      <c r="B82" s="53"/>
      <c r="C82" s="53"/>
      <c r="D82" s="53">
        <f t="shared" si="1"/>
        <v>0</v>
      </c>
    </row>
    <row r="83" spans="1:4" ht="18.75" hidden="1">
      <c r="A83" s="8" t="s">
        <v>81</v>
      </c>
      <c r="B83" s="52"/>
      <c r="C83" s="52"/>
      <c r="D83" s="53">
        <f t="shared" si="1"/>
        <v>0</v>
      </c>
    </row>
    <row r="84" spans="1:4" ht="18.75" hidden="1">
      <c r="A84" s="8" t="s">
        <v>82</v>
      </c>
      <c r="B84" s="53"/>
      <c r="C84" s="53"/>
      <c r="D84" s="53">
        <f t="shared" si="1"/>
        <v>0</v>
      </c>
    </row>
    <row r="85" spans="1:4" ht="18.75">
      <c r="A85" s="8" t="s">
        <v>83</v>
      </c>
      <c r="B85" s="53">
        <v>50</v>
      </c>
      <c r="C85" s="53">
        <v>11000</v>
      </c>
      <c r="D85" s="53">
        <f t="shared" si="1"/>
        <v>550000</v>
      </c>
    </row>
    <row r="86" spans="1:4" ht="18.75" hidden="1">
      <c r="A86" s="8" t="s">
        <v>84</v>
      </c>
      <c r="B86" s="53"/>
      <c r="C86" s="53"/>
      <c r="D86" s="53">
        <f t="shared" si="1"/>
        <v>0</v>
      </c>
    </row>
    <row r="87" spans="1:4" ht="18.75" hidden="1">
      <c r="A87" s="8" t="s">
        <v>85</v>
      </c>
      <c r="B87" s="53"/>
      <c r="C87" s="53"/>
      <c r="D87" s="53">
        <f t="shared" si="1"/>
        <v>0</v>
      </c>
    </row>
    <row r="88" spans="1:4" ht="18.75" hidden="1">
      <c r="A88" s="8" t="s">
        <v>86</v>
      </c>
      <c r="B88" s="53"/>
      <c r="C88" s="53"/>
      <c r="D88" s="53">
        <f t="shared" si="1"/>
        <v>0</v>
      </c>
    </row>
    <row r="89" spans="1:4" ht="18.75" hidden="1">
      <c r="A89" s="8" t="s">
        <v>87</v>
      </c>
      <c r="B89" s="53"/>
      <c r="C89" s="53"/>
      <c r="D89" s="53">
        <f t="shared" si="1"/>
        <v>0</v>
      </c>
    </row>
    <row r="90" spans="1:4" ht="18.75" hidden="1">
      <c r="A90" s="21" t="s">
        <v>88</v>
      </c>
      <c r="B90" s="53"/>
      <c r="C90" s="53"/>
      <c r="D90" s="53">
        <f t="shared" si="1"/>
        <v>0</v>
      </c>
    </row>
    <row r="91" spans="1:4" ht="18.75" hidden="1">
      <c r="A91" s="8" t="s">
        <v>89</v>
      </c>
      <c r="B91" s="53"/>
      <c r="C91" s="53"/>
      <c r="D91" s="53">
        <f t="shared" si="1"/>
        <v>0</v>
      </c>
    </row>
    <row r="92" spans="1:4" ht="18.75" hidden="1">
      <c r="A92" s="8" t="s">
        <v>90</v>
      </c>
      <c r="B92" s="53"/>
      <c r="C92" s="53"/>
      <c r="D92" s="53">
        <f t="shared" si="1"/>
        <v>0</v>
      </c>
    </row>
    <row r="93" spans="1:4" ht="18.75" hidden="1">
      <c r="A93" s="8" t="s">
        <v>91</v>
      </c>
      <c r="B93" s="54"/>
      <c r="C93" s="54"/>
      <c r="D93" s="53">
        <f t="shared" si="1"/>
        <v>0</v>
      </c>
    </row>
    <row r="94" spans="1:4" ht="18.75" hidden="1">
      <c r="A94" s="19" t="s">
        <v>92</v>
      </c>
      <c r="B94" s="53"/>
      <c r="C94" s="53"/>
      <c r="D94" s="53">
        <f t="shared" si="1"/>
        <v>0</v>
      </c>
    </row>
    <row r="95" spans="1:4" ht="18.75" hidden="1">
      <c r="A95" s="4" t="s">
        <v>93</v>
      </c>
      <c r="B95" s="53"/>
      <c r="C95" s="53"/>
      <c r="D95" s="53">
        <f t="shared" si="1"/>
        <v>0</v>
      </c>
    </row>
    <row r="96" spans="1:4" ht="18.75" hidden="1">
      <c r="A96" s="11" t="s">
        <v>94</v>
      </c>
      <c r="B96" s="53"/>
      <c r="C96" s="53"/>
      <c r="D96" s="53">
        <f t="shared" si="1"/>
        <v>0</v>
      </c>
    </row>
    <row r="97" spans="1:4" ht="18.75" hidden="1">
      <c r="A97" s="8" t="s">
        <v>95</v>
      </c>
      <c r="B97" s="53"/>
      <c r="C97" s="53"/>
      <c r="D97" s="53">
        <f t="shared" si="1"/>
        <v>0</v>
      </c>
    </row>
    <row r="98" spans="1:4" ht="18.75" hidden="1">
      <c r="A98" s="11" t="s">
        <v>96</v>
      </c>
      <c r="B98" s="53"/>
      <c r="C98" s="53"/>
      <c r="D98" s="53">
        <f t="shared" si="1"/>
        <v>0</v>
      </c>
    </row>
    <row r="99" spans="1:4" ht="18.75" hidden="1">
      <c r="A99" s="8" t="s">
        <v>97</v>
      </c>
      <c r="B99" s="53"/>
      <c r="C99" s="53"/>
      <c r="D99" s="53">
        <f t="shared" si="1"/>
        <v>0</v>
      </c>
    </row>
    <row r="100" spans="1:4" ht="18.75" hidden="1">
      <c r="A100" s="8" t="s">
        <v>98</v>
      </c>
      <c r="B100" s="53"/>
      <c r="C100" s="53"/>
      <c r="D100" s="53">
        <f t="shared" si="1"/>
        <v>0</v>
      </c>
    </row>
    <row r="101" spans="1:4" ht="18.75" hidden="1">
      <c r="A101" s="11" t="s">
        <v>99</v>
      </c>
      <c r="B101" s="53"/>
      <c r="C101" s="53"/>
      <c r="D101" s="53">
        <f t="shared" si="1"/>
        <v>0</v>
      </c>
    </row>
    <row r="102" spans="1:4" ht="18.75" hidden="1">
      <c r="A102" s="22" t="s">
        <v>100</v>
      </c>
      <c r="B102" s="53"/>
      <c r="C102" s="53"/>
      <c r="D102" s="53">
        <f t="shared" si="1"/>
        <v>0</v>
      </c>
    </row>
    <row r="103" spans="1:4" ht="18.75" hidden="1">
      <c r="A103" s="23" t="s">
        <v>101</v>
      </c>
      <c r="B103" s="54"/>
      <c r="C103" s="54"/>
      <c r="D103" s="53">
        <f t="shared" si="1"/>
        <v>0</v>
      </c>
    </row>
    <row r="104" spans="1:4" ht="18.75" hidden="1">
      <c r="A104" s="23" t="s">
        <v>102</v>
      </c>
      <c r="B104" s="54"/>
      <c r="C104" s="54"/>
      <c r="D104" s="53">
        <f t="shared" si="1"/>
        <v>0</v>
      </c>
    </row>
    <row r="105" spans="1:4" ht="18.75" hidden="1">
      <c r="A105" s="8" t="s">
        <v>103</v>
      </c>
      <c r="B105" s="54"/>
      <c r="C105" s="54"/>
      <c r="D105" s="53">
        <f t="shared" si="1"/>
        <v>0</v>
      </c>
    </row>
    <row r="106" spans="1:4" ht="18.75" hidden="1">
      <c r="A106" s="8" t="s">
        <v>104</v>
      </c>
      <c r="B106" s="54"/>
      <c r="C106" s="54"/>
      <c r="D106" s="53">
        <f t="shared" si="1"/>
        <v>0</v>
      </c>
    </row>
    <row r="107" spans="1:4" ht="18.75" hidden="1">
      <c r="A107" s="8" t="s">
        <v>105</v>
      </c>
      <c r="B107" s="54"/>
      <c r="C107" s="54"/>
      <c r="D107" s="53">
        <f t="shared" si="1"/>
        <v>0</v>
      </c>
    </row>
    <row r="108" spans="1:4" ht="18.75" hidden="1">
      <c r="A108" s="8" t="s">
        <v>106</v>
      </c>
      <c r="B108" s="54"/>
      <c r="C108" s="54"/>
      <c r="D108" s="53">
        <f t="shared" si="1"/>
        <v>0</v>
      </c>
    </row>
    <row r="109" spans="1:4" ht="18.75" hidden="1">
      <c r="A109" s="8" t="s">
        <v>107</v>
      </c>
      <c r="B109" s="54"/>
      <c r="C109" s="54"/>
      <c r="D109" s="53">
        <f t="shared" si="1"/>
        <v>0</v>
      </c>
    </row>
    <row r="110" spans="1:4" ht="18.75" hidden="1">
      <c r="A110" s="8" t="s">
        <v>108</v>
      </c>
      <c r="B110" s="54"/>
      <c r="C110" s="54"/>
      <c r="D110" s="53">
        <f t="shared" si="1"/>
        <v>0</v>
      </c>
    </row>
    <row r="111" spans="1:4" ht="18.75" hidden="1">
      <c r="A111" s="8" t="s">
        <v>109</v>
      </c>
      <c r="B111" s="54"/>
      <c r="C111" s="54"/>
      <c r="D111" s="53">
        <f t="shared" si="1"/>
        <v>0</v>
      </c>
    </row>
    <row r="112" spans="1:4" ht="18.75" hidden="1">
      <c r="A112" s="8" t="s">
        <v>110</v>
      </c>
      <c r="B112" s="54"/>
      <c r="C112" s="54"/>
      <c r="D112" s="53">
        <f t="shared" si="1"/>
        <v>0</v>
      </c>
    </row>
    <row r="113" spans="1:4" ht="18.75" hidden="1">
      <c r="A113" s="8" t="s">
        <v>111</v>
      </c>
      <c r="B113" s="54"/>
      <c r="C113" s="54"/>
      <c r="D113" s="53">
        <f t="shared" si="1"/>
        <v>0</v>
      </c>
    </row>
    <row r="114" spans="1:4" ht="18.75" hidden="1">
      <c r="A114" s="8" t="s">
        <v>112</v>
      </c>
      <c r="B114" s="54"/>
      <c r="C114" s="54"/>
      <c r="D114" s="53">
        <f t="shared" si="1"/>
        <v>0</v>
      </c>
    </row>
    <row r="115" spans="1:4" ht="18.75">
      <c r="A115" s="4" t="s">
        <v>113</v>
      </c>
      <c r="B115" s="53">
        <v>320</v>
      </c>
      <c r="C115" s="53">
        <v>17000</v>
      </c>
      <c r="D115" s="53">
        <f t="shared" si="1"/>
        <v>5440000</v>
      </c>
    </row>
    <row r="116" spans="1:4" ht="18.75">
      <c r="A116" s="8" t="s">
        <v>114</v>
      </c>
      <c r="B116" s="53">
        <f>20+80</f>
        <v>100</v>
      </c>
      <c r="C116" s="53">
        <v>13000</v>
      </c>
      <c r="D116" s="53">
        <f t="shared" si="1"/>
        <v>1300000</v>
      </c>
    </row>
    <row r="117" spans="1:4" ht="18.75" hidden="1">
      <c r="A117" s="8" t="s">
        <v>115</v>
      </c>
      <c r="B117" s="53"/>
      <c r="C117" s="53"/>
      <c r="D117" s="53">
        <f t="shared" si="1"/>
        <v>0</v>
      </c>
    </row>
    <row r="118" spans="1:4" ht="18.75" hidden="1">
      <c r="A118" s="4" t="s">
        <v>116</v>
      </c>
      <c r="B118" s="53"/>
      <c r="C118" s="53"/>
      <c r="D118" s="53">
        <f t="shared" si="1"/>
        <v>0</v>
      </c>
    </row>
    <row r="119" spans="1:4" ht="18.75" hidden="1">
      <c r="A119" s="8" t="s">
        <v>117</v>
      </c>
      <c r="B119" s="53"/>
      <c r="C119" s="53"/>
      <c r="D119" s="53">
        <f t="shared" si="1"/>
        <v>0</v>
      </c>
    </row>
    <row r="120" spans="1:4" ht="18.75" hidden="1">
      <c r="A120" s="8" t="s">
        <v>118</v>
      </c>
      <c r="B120" s="53"/>
      <c r="C120" s="53"/>
      <c r="D120" s="53">
        <f t="shared" si="1"/>
        <v>0</v>
      </c>
    </row>
    <row r="121" spans="1:4" ht="18.75" hidden="1">
      <c r="A121" s="8" t="s">
        <v>119</v>
      </c>
      <c r="B121" s="53"/>
      <c r="C121" s="53"/>
      <c r="D121" s="53">
        <f t="shared" si="1"/>
        <v>0</v>
      </c>
    </row>
    <row r="122" spans="1:4" ht="18.75">
      <c r="A122" s="8" t="s">
        <v>120</v>
      </c>
      <c r="B122" s="53">
        <f>1599+330+525+30</f>
        <v>2484</v>
      </c>
      <c r="C122" s="53">
        <v>5000</v>
      </c>
      <c r="D122" s="53">
        <f t="shared" si="1"/>
        <v>12420000</v>
      </c>
    </row>
    <row r="123" spans="1:4" ht="18.75" hidden="1">
      <c r="A123" s="8" t="s">
        <v>121</v>
      </c>
      <c r="B123" s="53"/>
      <c r="C123" s="53"/>
      <c r="D123" s="53">
        <f t="shared" si="1"/>
        <v>0</v>
      </c>
    </row>
    <row r="124" spans="1:4" ht="18.75" hidden="1">
      <c r="A124" s="6" t="s">
        <v>122</v>
      </c>
      <c r="B124" s="53"/>
      <c r="C124" s="53"/>
      <c r="D124" s="53">
        <f t="shared" si="1"/>
        <v>0</v>
      </c>
    </row>
    <row r="125" spans="1:4" ht="18.75" hidden="1">
      <c r="A125" s="19" t="s">
        <v>123</v>
      </c>
      <c r="B125" s="53"/>
      <c r="C125" s="53"/>
      <c r="D125" s="53">
        <f t="shared" si="1"/>
        <v>0</v>
      </c>
    </row>
    <row r="126" spans="1:4" ht="18.75" hidden="1">
      <c r="A126" s="24" t="s">
        <v>124</v>
      </c>
      <c r="B126" s="53"/>
      <c r="C126" s="53"/>
      <c r="D126" s="53">
        <f t="shared" si="1"/>
        <v>0</v>
      </c>
    </row>
    <row r="127" spans="1:4" ht="18.75">
      <c r="A127" s="19" t="s">
        <v>125</v>
      </c>
      <c r="B127" s="53">
        <v>7</v>
      </c>
      <c r="C127" s="53">
        <v>6000</v>
      </c>
      <c r="D127" s="53">
        <f t="shared" si="1"/>
        <v>42000</v>
      </c>
    </row>
    <row r="128" spans="1:4" ht="18.75" hidden="1">
      <c r="A128" s="4" t="s">
        <v>126</v>
      </c>
      <c r="B128" s="54"/>
      <c r="C128" s="54"/>
      <c r="D128" s="53">
        <f t="shared" si="1"/>
        <v>0</v>
      </c>
    </row>
    <row r="129" spans="1:4" ht="18.75" hidden="1">
      <c r="A129" s="4" t="s">
        <v>127</v>
      </c>
      <c r="B129" s="54"/>
      <c r="C129" s="54"/>
      <c r="D129" s="53">
        <f t="shared" si="1"/>
        <v>0</v>
      </c>
    </row>
    <row r="130" spans="1:4" ht="18.75" hidden="1">
      <c r="A130" s="4" t="s">
        <v>128</v>
      </c>
      <c r="B130" s="54"/>
      <c r="C130" s="54"/>
      <c r="D130" s="53">
        <f t="shared" si="1"/>
        <v>0</v>
      </c>
    </row>
    <row r="131" spans="1:4" ht="18.75" hidden="1">
      <c r="A131" s="4" t="s">
        <v>129</v>
      </c>
      <c r="B131" s="55"/>
      <c r="C131" s="55"/>
      <c r="D131" s="53">
        <f t="shared" si="1"/>
        <v>0</v>
      </c>
    </row>
    <row r="132" spans="1:4" ht="18.75" hidden="1">
      <c r="A132" s="8" t="s">
        <v>130</v>
      </c>
      <c r="B132" s="54"/>
      <c r="C132" s="54"/>
      <c r="D132" s="53">
        <f t="shared" si="1"/>
        <v>0</v>
      </c>
    </row>
    <row r="133" spans="1:4" ht="18.75" hidden="1">
      <c r="A133" s="11" t="s">
        <v>131</v>
      </c>
      <c r="B133" s="53"/>
      <c r="C133" s="53"/>
      <c r="D133" s="53">
        <f t="shared" ref="D133:D196" si="2">B133*C133</f>
        <v>0</v>
      </c>
    </row>
    <row r="134" spans="1:4" ht="18.75" hidden="1">
      <c r="A134" s="11" t="s">
        <v>132</v>
      </c>
      <c r="B134" s="53"/>
      <c r="C134" s="53"/>
      <c r="D134" s="53">
        <f t="shared" si="2"/>
        <v>0</v>
      </c>
    </row>
    <row r="135" spans="1:4" ht="18.75" hidden="1">
      <c r="A135" s="11" t="s">
        <v>133</v>
      </c>
      <c r="B135" s="53"/>
      <c r="C135" s="53"/>
      <c r="D135" s="53">
        <f t="shared" si="2"/>
        <v>0</v>
      </c>
    </row>
    <row r="136" spans="1:4" ht="18.75" hidden="1">
      <c r="A136" s="8" t="s">
        <v>134</v>
      </c>
      <c r="B136" s="53"/>
      <c r="C136" s="53"/>
      <c r="D136" s="53">
        <f t="shared" si="2"/>
        <v>0</v>
      </c>
    </row>
    <row r="137" spans="1:4" ht="18.75" hidden="1">
      <c r="A137" s="8" t="s">
        <v>135</v>
      </c>
      <c r="B137" s="53"/>
      <c r="C137" s="53"/>
      <c r="D137" s="53">
        <f t="shared" si="2"/>
        <v>0</v>
      </c>
    </row>
    <row r="138" spans="1:4" ht="18.75" hidden="1">
      <c r="A138" s="11" t="s">
        <v>136</v>
      </c>
      <c r="B138" s="53"/>
      <c r="C138" s="53"/>
      <c r="D138" s="53">
        <f t="shared" si="2"/>
        <v>0</v>
      </c>
    </row>
    <row r="139" spans="1:4" ht="18.75" hidden="1">
      <c r="A139" s="8" t="s">
        <v>137</v>
      </c>
      <c r="B139" s="54"/>
      <c r="C139" s="54"/>
      <c r="D139" s="53">
        <f t="shared" si="2"/>
        <v>0</v>
      </c>
    </row>
    <row r="140" spans="1:4" ht="18.75" hidden="1">
      <c r="A140" s="8" t="s">
        <v>138</v>
      </c>
      <c r="B140" s="54"/>
      <c r="C140" s="54"/>
      <c r="D140" s="53">
        <f t="shared" si="2"/>
        <v>0</v>
      </c>
    </row>
    <row r="141" spans="1:4" ht="18.75" hidden="1">
      <c r="A141" s="4" t="s">
        <v>139</v>
      </c>
      <c r="B141" s="54"/>
      <c r="C141" s="54"/>
      <c r="D141" s="53">
        <f t="shared" si="2"/>
        <v>0</v>
      </c>
    </row>
    <row r="142" spans="1:4" ht="18.75" hidden="1">
      <c r="A142" s="8" t="s">
        <v>140</v>
      </c>
      <c r="B142" s="53"/>
      <c r="C142" s="53"/>
      <c r="D142" s="53">
        <f t="shared" si="2"/>
        <v>0</v>
      </c>
    </row>
    <row r="143" spans="1:4" ht="18.75" hidden="1">
      <c r="A143" s="19" t="s">
        <v>141</v>
      </c>
      <c r="B143" s="53"/>
      <c r="C143" s="53"/>
      <c r="D143" s="53">
        <f t="shared" si="2"/>
        <v>0</v>
      </c>
    </row>
    <row r="144" spans="1:4" ht="18.75" hidden="1">
      <c r="A144" s="4" t="s">
        <v>142</v>
      </c>
      <c r="B144" s="53"/>
      <c r="C144" s="53"/>
      <c r="D144" s="53">
        <f t="shared" si="2"/>
        <v>0</v>
      </c>
    </row>
    <row r="145" spans="1:4" ht="18.75">
      <c r="A145" s="8" t="s">
        <v>143</v>
      </c>
      <c r="B145" s="53">
        <f>30+20+200+20+40</f>
        <v>310</v>
      </c>
      <c r="C145" s="53">
        <v>20000</v>
      </c>
      <c r="D145" s="53">
        <f t="shared" si="2"/>
        <v>6200000</v>
      </c>
    </row>
    <row r="146" spans="1:4" ht="18.75">
      <c r="A146" s="21" t="s">
        <v>144</v>
      </c>
      <c r="B146" s="53">
        <f>20+50</f>
        <v>70</v>
      </c>
      <c r="C146" s="53">
        <v>16000</v>
      </c>
      <c r="D146" s="53">
        <f t="shared" si="2"/>
        <v>1120000</v>
      </c>
    </row>
    <row r="147" spans="1:4" ht="18.75" hidden="1">
      <c r="A147" s="21" t="s">
        <v>145</v>
      </c>
      <c r="B147" s="53"/>
      <c r="C147" s="53"/>
      <c r="D147" s="53">
        <f t="shared" si="2"/>
        <v>0</v>
      </c>
    </row>
    <row r="148" spans="1:4" ht="18.75" hidden="1">
      <c r="A148" s="8" t="s">
        <v>146</v>
      </c>
      <c r="B148" s="53"/>
      <c r="C148" s="53"/>
      <c r="D148" s="53">
        <f t="shared" si="2"/>
        <v>0</v>
      </c>
    </row>
    <row r="149" spans="1:4" ht="18.75" hidden="1">
      <c r="A149" s="8" t="s">
        <v>147</v>
      </c>
      <c r="B149" s="53"/>
      <c r="C149" s="53"/>
      <c r="D149" s="53">
        <f t="shared" si="2"/>
        <v>0</v>
      </c>
    </row>
    <row r="150" spans="1:4" ht="18.75">
      <c r="A150" s="8" t="s">
        <v>148</v>
      </c>
      <c r="B150" s="53">
        <v>1</v>
      </c>
      <c r="C150" s="53">
        <v>10000</v>
      </c>
      <c r="D150" s="53">
        <f t="shared" si="2"/>
        <v>10000</v>
      </c>
    </row>
    <row r="151" spans="1:4" ht="18.75" hidden="1">
      <c r="A151" s="11" t="s">
        <v>149</v>
      </c>
      <c r="B151" s="53"/>
      <c r="C151" s="53"/>
      <c r="D151" s="53">
        <f t="shared" si="2"/>
        <v>0</v>
      </c>
    </row>
    <row r="152" spans="1:4" ht="18.75" hidden="1">
      <c r="A152" s="11" t="s">
        <v>150</v>
      </c>
      <c r="B152" s="53"/>
      <c r="C152" s="53"/>
      <c r="D152" s="53">
        <f t="shared" si="2"/>
        <v>0</v>
      </c>
    </row>
    <row r="153" spans="1:4" ht="18.75" hidden="1">
      <c r="A153" s="11" t="s">
        <v>151</v>
      </c>
      <c r="B153" s="53"/>
      <c r="C153" s="53"/>
      <c r="D153" s="53">
        <f t="shared" si="2"/>
        <v>0</v>
      </c>
    </row>
    <row r="154" spans="1:4" ht="18.75" hidden="1">
      <c r="A154" s="8" t="s">
        <v>152</v>
      </c>
      <c r="B154" s="53"/>
      <c r="C154" s="53"/>
      <c r="D154" s="53">
        <f t="shared" si="2"/>
        <v>0</v>
      </c>
    </row>
    <row r="155" spans="1:4" ht="18.75" hidden="1">
      <c r="A155" s="6" t="s">
        <v>153</v>
      </c>
      <c r="B155" s="53"/>
      <c r="C155" s="53"/>
      <c r="D155" s="53">
        <f t="shared" si="2"/>
        <v>0</v>
      </c>
    </row>
    <row r="156" spans="1:4" ht="18.75" hidden="1">
      <c r="A156" s="8" t="s">
        <v>154</v>
      </c>
      <c r="B156" s="53"/>
      <c r="C156" s="53"/>
      <c r="D156" s="53">
        <f t="shared" si="2"/>
        <v>0</v>
      </c>
    </row>
    <row r="157" spans="1:4" ht="18.75" hidden="1">
      <c r="A157" s="8" t="s">
        <v>155</v>
      </c>
      <c r="B157" s="53"/>
      <c r="C157" s="53"/>
      <c r="D157" s="53">
        <f t="shared" si="2"/>
        <v>0</v>
      </c>
    </row>
    <row r="158" spans="1:4" ht="18.75" hidden="1">
      <c r="A158" s="13" t="s">
        <v>156</v>
      </c>
      <c r="B158" s="53"/>
      <c r="C158" s="53"/>
      <c r="D158" s="53">
        <f t="shared" si="2"/>
        <v>0</v>
      </c>
    </row>
    <row r="159" spans="1:4" ht="18.75" hidden="1">
      <c r="A159" s="8" t="s">
        <v>157</v>
      </c>
      <c r="B159" s="53"/>
      <c r="C159" s="53"/>
      <c r="D159" s="53">
        <f t="shared" si="2"/>
        <v>0</v>
      </c>
    </row>
    <row r="160" spans="1:4" ht="18.75" hidden="1">
      <c r="A160" s="7" t="s">
        <v>158</v>
      </c>
      <c r="B160" s="53"/>
      <c r="C160" s="53"/>
      <c r="D160" s="53">
        <f t="shared" si="2"/>
        <v>0</v>
      </c>
    </row>
    <row r="161" spans="1:4" ht="18.75" hidden="1">
      <c r="A161" s="8" t="s">
        <v>314</v>
      </c>
      <c r="B161" s="53"/>
      <c r="C161" s="53"/>
      <c r="D161" s="53">
        <f t="shared" si="2"/>
        <v>0</v>
      </c>
    </row>
    <row r="162" spans="1:4" ht="18.75" hidden="1">
      <c r="A162" s="8" t="s">
        <v>160</v>
      </c>
      <c r="B162" s="53"/>
      <c r="C162" s="53"/>
      <c r="D162" s="53">
        <f t="shared" si="2"/>
        <v>0</v>
      </c>
    </row>
    <row r="163" spans="1:4" ht="18.75" hidden="1">
      <c r="A163" s="8" t="s">
        <v>161</v>
      </c>
      <c r="B163" s="53"/>
      <c r="C163" s="53"/>
      <c r="D163" s="53">
        <f t="shared" si="2"/>
        <v>0</v>
      </c>
    </row>
    <row r="164" spans="1:4" ht="18.75" hidden="1">
      <c r="A164" s="8" t="s">
        <v>162</v>
      </c>
      <c r="B164" s="53"/>
      <c r="C164" s="53"/>
      <c r="D164" s="53">
        <f t="shared" si="2"/>
        <v>0</v>
      </c>
    </row>
    <row r="165" spans="1:4" ht="18.75" hidden="1">
      <c r="A165" s="8" t="s">
        <v>163</v>
      </c>
      <c r="B165" s="53"/>
      <c r="C165" s="53"/>
      <c r="D165" s="53">
        <f t="shared" si="2"/>
        <v>0</v>
      </c>
    </row>
    <row r="166" spans="1:4" ht="18.75" hidden="1">
      <c r="A166" s="11" t="s">
        <v>164</v>
      </c>
      <c r="B166" s="53"/>
      <c r="C166" s="53"/>
      <c r="D166" s="53">
        <f t="shared" si="2"/>
        <v>0</v>
      </c>
    </row>
    <row r="167" spans="1:4" ht="18.75">
      <c r="A167" s="8" t="s">
        <v>165</v>
      </c>
      <c r="B167" s="53">
        <f>35+180+10</f>
        <v>225</v>
      </c>
      <c r="C167" s="53">
        <v>26000</v>
      </c>
      <c r="D167" s="53">
        <f t="shared" si="2"/>
        <v>5850000</v>
      </c>
    </row>
    <row r="168" spans="1:4" ht="18.75" hidden="1">
      <c r="A168" s="19" t="s">
        <v>166</v>
      </c>
      <c r="B168" s="53"/>
      <c r="C168" s="53"/>
      <c r="D168" s="53">
        <f t="shared" si="2"/>
        <v>0</v>
      </c>
    </row>
    <row r="169" spans="1:4" ht="18.75" hidden="1">
      <c r="A169" s="8" t="s">
        <v>167</v>
      </c>
      <c r="B169" s="53"/>
      <c r="C169" s="53"/>
      <c r="D169" s="53">
        <f t="shared" si="2"/>
        <v>0</v>
      </c>
    </row>
    <row r="170" spans="1:4" ht="18.75">
      <c r="A170" s="8" t="s">
        <v>168</v>
      </c>
      <c r="B170" s="53">
        <v>60</v>
      </c>
      <c r="C170" s="53">
        <v>20000</v>
      </c>
      <c r="D170" s="53">
        <f t="shared" si="2"/>
        <v>1200000</v>
      </c>
    </row>
    <row r="171" spans="1:4" ht="18.75" hidden="1">
      <c r="A171" s="8" t="s">
        <v>169</v>
      </c>
      <c r="B171" s="53"/>
      <c r="C171" s="53"/>
      <c r="D171" s="53">
        <f t="shared" si="2"/>
        <v>0</v>
      </c>
    </row>
    <row r="172" spans="1:4" ht="18.75" hidden="1">
      <c r="A172" s="19" t="s">
        <v>170</v>
      </c>
      <c r="B172" s="53"/>
      <c r="C172" s="53"/>
      <c r="D172" s="53">
        <f t="shared" si="2"/>
        <v>0</v>
      </c>
    </row>
    <row r="173" spans="1:4" ht="18.75" hidden="1">
      <c r="A173" s="8" t="s">
        <v>171</v>
      </c>
      <c r="B173" s="53"/>
      <c r="C173" s="53"/>
      <c r="D173" s="53">
        <f t="shared" si="2"/>
        <v>0</v>
      </c>
    </row>
    <row r="174" spans="1:4" ht="18.75" hidden="1">
      <c r="A174" s="4" t="s">
        <v>172</v>
      </c>
      <c r="B174" s="53"/>
      <c r="C174" s="53"/>
      <c r="D174" s="53">
        <f t="shared" si="2"/>
        <v>0</v>
      </c>
    </row>
    <row r="175" spans="1:4" ht="18.75" hidden="1">
      <c r="A175" s="8" t="s">
        <v>173</v>
      </c>
      <c r="B175" s="53"/>
      <c r="C175" s="53"/>
      <c r="D175" s="53">
        <f t="shared" si="2"/>
        <v>0</v>
      </c>
    </row>
    <row r="176" spans="1:4" ht="18.75" hidden="1">
      <c r="A176" s="10" t="s">
        <v>174</v>
      </c>
      <c r="B176" s="53"/>
      <c r="C176" s="53"/>
      <c r="D176" s="53">
        <f t="shared" si="2"/>
        <v>0</v>
      </c>
    </row>
    <row r="177" spans="1:4" ht="18.75" hidden="1">
      <c r="A177" s="10" t="s">
        <v>175</v>
      </c>
      <c r="B177" s="53"/>
      <c r="C177" s="53"/>
      <c r="D177" s="53">
        <f t="shared" si="2"/>
        <v>0</v>
      </c>
    </row>
    <row r="178" spans="1:4" ht="18.75" hidden="1">
      <c r="A178" s="6" t="s">
        <v>176</v>
      </c>
      <c r="B178" s="53"/>
      <c r="C178" s="53"/>
      <c r="D178" s="53">
        <f t="shared" si="2"/>
        <v>0</v>
      </c>
    </row>
    <row r="179" spans="1:4" ht="18.75" hidden="1">
      <c r="A179" s="4" t="s">
        <v>177</v>
      </c>
      <c r="B179" s="53"/>
      <c r="C179" s="53"/>
      <c r="D179" s="53">
        <f t="shared" si="2"/>
        <v>0</v>
      </c>
    </row>
    <row r="180" spans="1:4" ht="18.75" hidden="1">
      <c r="A180" s="4" t="s">
        <v>178</v>
      </c>
      <c r="B180" s="53"/>
      <c r="C180" s="53"/>
      <c r="D180" s="53">
        <f t="shared" si="2"/>
        <v>0</v>
      </c>
    </row>
    <row r="181" spans="1:4" ht="18.75">
      <c r="A181" s="4" t="s">
        <v>179</v>
      </c>
      <c r="B181" s="53">
        <f>80+150</f>
        <v>230</v>
      </c>
      <c r="C181" s="53">
        <v>29000</v>
      </c>
      <c r="D181" s="53">
        <f t="shared" si="2"/>
        <v>6670000</v>
      </c>
    </row>
    <row r="182" spans="1:4" ht="18.75">
      <c r="A182" s="8" t="s">
        <v>180</v>
      </c>
      <c r="B182" s="53">
        <f>40/0.3</f>
        <v>133.33333333333334</v>
      </c>
      <c r="C182" s="53">
        <v>7800</v>
      </c>
      <c r="D182" s="53">
        <f t="shared" si="2"/>
        <v>1040000.0000000001</v>
      </c>
    </row>
    <row r="183" spans="1:4" ht="18.75" hidden="1">
      <c r="A183" s="4" t="s">
        <v>181</v>
      </c>
      <c r="B183" s="53"/>
      <c r="C183" s="53"/>
      <c r="D183" s="53">
        <f t="shared" si="2"/>
        <v>0</v>
      </c>
    </row>
    <row r="184" spans="1:4" ht="18.75" hidden="1">
      <c r="A184" s="4" t="s">
        <v>182</v>
      </c>
      <c r="B184" s="53"/>
      <c r="C184" s="53"/>
      <c r="D184" s="53">
        <f t="shared" si="2"/>
        <v>0</v>
      </c>
    </row>
    <row r="185" spans="1:4" ht="18.75" hidden="1">
      <c r="A185" s="4" t="s">
        <v>183</v>
      </c>
      <c r="B185" s="53"/>
      <c r="C185" s="53"/>
      <c r="D185" s="53">
        <f t="shared" si="2"/>
        <v>0</v>
      </c>
    </row>
    <row r="186" spans="1:4" ht="18.75" hidden="1">
      <c r="A186" s="8" t="s">
        <v>184</v>
      </c>
      <c r="B186" s="53"/>
      <c r="C186" s="53"/>
      <c r="D186" s="53">
        <f t="shared" si="2"/>
        <v>0</v>
      </c>
    </row>
    <row r="187" spans="1:4" ht="18.75">
      <c r="A187" s="8" t="s">
        <v>185</v>
      </c>
      <c r="B187" s="53">
        <f>50+9</f>
        <v>59</v>
      </c>
      <c r="C187" s="53">
        <v>20000</v>
      </c>
      <c r="D187" s="53">
        <f t="shared" si="2"/>
        <v>1180000</v>
      </c>
    </row>
    <row r="188" spans="1:4" ht="18.75" hidden="1">
      <c r="A188" s="8" t="s">
        <v>186</v>
      </c>
      <c r="B188" s="53"/>
      <c r="C188" s="53"/>
      <c r="D188" s="53">
        <f t="shared" si="2"/>
        <v>0</v>
      </c>
    </row>
    <row r="189" spans="1:4" ht="18.75" hidden="1">
      <c r="A189" s="8" t="s">
        <v>187</v>
      </c>
      <c r="B189" s="53"/>
      <c r="C189" s="53"/>
      <c r="D189" s="53">
        <f t="shared" si="2"/>
        <v>0</v>
      </c>
    </row>
    <row r="190" spans="1:4" ht="18.75" hidden="1">
      <c r="A190" s="8" t="s">
        <v>188</v>
      </c>
      <c r="B190" s="53"/>
      <c r="C190" s="53"/>
      <c r="D190" s="53">
        <f t="shared" si="2"/>
        <v>0</v>
      </c>
    </row>
    <row r="191" spans="1:4" ht="18.75" hidden="1">
      <c r="A191" s="8" t="s">
        <v>189</v>
      </c>
      <c r="B191" s="53"/>
      <c r="C191" s="53"/>
      <c r="D191" s="53">
        <f t="shared" si="2"/>
        <v>0</v>
      </c>
    </row>
    <row r="192" spans="1:4" ht="18.75" hidden="1">
      <c r="A192" s="8" t="s">
        <v>190</v>
      </c>
      <c r="B192" s="53"/>
      <c r="C192" s="53"/>
      <c r="D192" s="53">
        <f t="shared" si="2"/>
        <v>0</v>
      </c>
    </row>
    <row r="193" spans="1:4" ht="18.75">
      <c r="A193" s="8" t="s">
        <v>191</v>
      </c>
      <c r="B193" s="53">
        <f>20+5</f>
        <v>25</v>
      </c>
      <c r="C193" s="53">
        <v>6000</v>
      </c>
      <c r="D193" s="53">
        <f t="shared" si="2"/>
        <v>150000</v>
      </c>
    </row>
    <row r="194" spans="1:4" ht="18.75" hidden="1">
      <c r="A194" s="10" t="s">
        <v>192</v>
      </c>
      <c r="B194" s="53"/>
      <c r="C194" s="53"/>
      <c r="D194" s="53">
        <f t="shared" si="2"/>
        <v>0</v>
      </c>
    </row>
    <row r="195" spans="1:4" ht="18.75">
      <c r="A195" s="17" t="s">
        <v>193</v>
      </c>
      <c r="B195" s="53">
        <v>180</v>
      </c>
      <c r="C195" s="53">
        <v>6500</v>
      </c>
      <c r="D195" s="53">
        <f t="shared" si="2"/>
        <v>1170000</v>
      </c>
    </row>
    <row r="196" spans="1:4" ht="18.75" hidden="1">
      <c r="A196" s="8" t="s">
        <v>194</v>
      </c>
      <c r="B196" s="53"/>
      <c r="C196" s="53"/>
      <c r="D196" s="53">
        <f t="shared" si="2"/>
        <v>0</v>
      </c>
    </row>
    <row r="197" spans="1:4" ht="18.75" hidden="1">
      <c r="A197" s="17" t="s">
        <v>195</v>
      </c>
      <c r="B197" s="53"/>
      <c r="C197" s="53"/>
      <c r="D197" s="53">
        <f t="shared" ref="D197:D260" si="3">B197*C197</f>
        <v>0</v>
      </c>
    </row>
    <row r="198" spans="1:4" ht="18.75">
      <c r="A198" s="8" t="s">
        <v>196</v>
      </c>
      <c r="B198" s="53">
        <v>202</v>
      </c>
      <c r="C198" s="53">
        <v>5000</v>
      </c>
      <c r="D198" s="53">
        <f t="shared" si="3"/>
        <v>1010000</v>
      </c>
    </row>
    <row r="199" spans="1:4" ht="18.75" hidden="1">
      <c r="A199" s="4" t="s">
        <v>197</v>
      </c>
      <c r="B199" s="53"/>
      <c r="C199" s="53"/>
      <c r="D199" s="53">
        <f t="shared" si="3"/>
        <v>0</v>
      </c>
    </row>
    <row r="200" spans="1:4" ht="18.75">
      <c r="A200" s="8" t="s">
        <v>198</v>
      </c>
      <c r="B200" s="53">
        <f>162+6</f>
        <v>168</v>
      </c>
      <c r="C200" s="53">
        <v>5000</v>
      </c>
      <c r="D200" s="53">
        <f t="shared" si="3"/>
        <v>840000</v>
      </c>
    </row>
    <row r="201" spans="1:4" ht="18.75" hidden="1">
      <c r="A201" s="8" t="s">
        <v>199</v>
      </c>
      <c r="B201" s="53"/>
      <c r="C201" s="53"/>
      <c r="D201" s="53">
        <f t="shared" si="3"/>
        <v>0</v>
      </c>
    </row>
    <row r="202" spans="1:4" ht="18.75" hidden="1">
      <c r="A202" s="8" t="s">
        <v>200</v>
      </c>
      <c r="B202" s="53"/>
      <c r="C202" s="53"/>
      <c r="D202" s="53">
        <f t="shared" si="3"/>
        <v>0</v>
      </c>
    </row>
    <row r="203" spans="1:4" ht="18.75" hidden="1">
      <c r="A203" s="7" t="s">
        <v>201</v>
      </c>
      <c r="B203" s="53"/>
      <c r="C203" s="53"/>
      <c r="D203" s="53">
        <f t="shared" si="3"/>
        <v>0</v>
      </c>
    </row>
    <row r="204" spans="1:4" ht="18.75" hidden="1">
      <c r="A204" s="4" t="s">
        <v>202</v>
      </c>
      <c r="B204" s="53"/>
      <c r="C204" s="53"/>
      <c r="D204" s="53">
        <f t="shared" si="3"/>
        <v>0</v>
      </c>
    </row>
    <row r="205" spans="1:4" ht="18.75">
      <c r="A205" s="4" t="s">
        <v>203</v>
      </c>
      <c r="B205" s="53">
        <v>5</v>
      </c>
      <c r="C205" s="53">
        <v>9000</v>
      </c>
      <c r="D205" s="53">
        <f t="shared" si="3"/>
        <v>45000</v>
      </c>
    </row>
    <row r="206" spans="1:4" ht="18.75" hidden="1">
      <c r="A206" s="6" t="s">
        <v>204</v>
      </c>
      <c r="B206" s="53"/>
      <c r="C206" s="53"/>
      <c r="D206" s="53">
        <f t="shared" si="3"/>
        <v>0</v>
      </c>
    </row>
    <row r="207" spans="1:4" ht="18.75" hidden="1">
      <c r="A207" s="6" t="s">
        <v>205</v>
      </c>
      <c r="B207" s="53"/>
      <c r="C207" s="53"/>
      <c r="D207" s="53">
        <f t="shared" si="3"/>
        <v>0</v>
      </c>
    </row>
    <row r="208" spans="1:4" ht="18.75" hidden="1">
      <c r="A208" s="6" t="s">
        <v>206</v>
      </c>
      <c r="B208" s="53"/>
      <c r="C208" s="53"/>
      <c r="D208" s="53">
        <f t="shared" si="3"/>
        <v>0</v>
      </c>
    </row>
    <row r="209" spans="1:4" ht="18.75" hidden="1">
      <c r="A209" s="6" t="s">
        <v>207</v>
      </c>
      <c r="B209" s="53"/>
      <c r="C209" s="53"/>
      <c r="D209" s="53">
        <f t="shared" si="3"/>
        <v>0</v>
      </c>
    </row>
    <row r="210" spans="1:4" ht="18.75" hidden="1">
      <c r="A210" s="8" t="s">
        <v>208</v>
      </c>
      <c r="B210" s="53"/>
      <c r="C210" s="53"/>
      <c r="D210" s="53">
        <f t="shared" si="3"/>
        <v>0</v>
      </c>
    </row>
    <row r="211" spans="1:4" ht="18.75" hidden="1">
      <c r="A211" s="8" t="s">
        <v>209</v>
      </c>
      <c r="B211" s="53"/>
      <c r="C211" s="53"/>
      <c r="D211" s="53">
        <f t="shared" si="3"/>
        <v>0</v>
      </c>
    </row>
    <row r="212" spans="1:4" ht="18.75" hidden="1">
      <c r="A212" s="8" t="s">
        <v>210</v>
      </c>
      <c r="B212" s="53"/>
      <c r="C212" s="53"/>
      <c r="D212" s="53">
        <f t="shared" si="3"/>
        <v>0</v>
      </c>
    </row>
    <row r="213" spans="1:4" ht="18.75" hidden="1">
      <c r="A213" s="8" t="s">
        <v>211</v>
      </c>
      <c r="B213" s="53"/>
      <c r="C213" s="53"/>
      <c r="D213" s="53">
        <f t="shared" si="3"/>
        <v>0</v>
      </c>
    </row>
    <row r="214" spans="1:4" ht="18.75" hidden="1">
      <c r="A214" s="4" t="s">
        <v>212</v>
      </c>
      <c r="B214" s="53"/>
      <c r="C214" s="53"/>
      <c r="D214" s="53">
        <f t="shared" si="3"/>
        <v>0</v>
      </c>
    </row>
    <row r="215" spans="1:4" ht="18.75" hidden="1">
      <c r="A215" s="4" t="s">
        <v>213</v>
      </c>
      <c r="B215" s="53"/>
      <c r="C215" s="53"/>
      <c r="D215" s="53">
        <f t="shared" si="3"/>
        <v>0</v>
      </c>
    </row>
    <row r="216" spans="1:4" ht="18.75" hidden="1">
      <c r="A216" s="8" t="s">
        <v>214</v>
      </c>
      <c r="B216" s="53"/>
      <c r="C216" s="53"/>
      <c r="D216" s="53">
        <f t="shared" si="3"/>
        <v>0</v>
      </c>
    </row>
    <row r="217" spans="1:4" ht="18.75" hidden="1">
      <c r="A217" s="8" t="s">
        <v>215</v>
      </c>
      <c r="B217" s="53"/>
      <c r="C217" s="53"/>
      <c r="D217" s="53">
        <f t="shared" si="3"/>
        <v>0</v>
      </c>
    </row>
    <row r="218" spans="1:4" ht="18.75" hidden="1">
      <c r="A218" s="8" t="s">
        <v>216</v>
      </c>
      <c r="B218" s="53"/>
      <c r="C218" s="53"/>
      <c r="D218" s="53">
        <f t="shared" si="3"/>
        <v>0</v>
      </c>
    </row>
    <row r="219" spans="1:4" ht="18.75" hidden="1">
      <c r="A219" s="6" t="s">
        <v>217</v>
      </c>
      <c r="B219" s="53"/>
      <c r="C219" s="53"/>
      <c r="D219" s="53">
        <f t="shared" si="3"/>
        <v>0</v>
      </c>
    </row>
    <row r="220" spans="1:4" ht="18.75" hidden="1">
      <c r="A220" s="8" t="s">
        <v>218</v>
      </c>
      <c r="B220" s="53"/>
      <c r="C220" s="53"/>
      <c r="D220" s="53">
        <f t="shared" si="3"/>
        <v>0</v>
      </c>
    </row>
    <row r="221" spans="1:4" ht="18.75" hidden="1">
      <c r="A221" s="6" t="s">
        <v>219</v>
      </c>
      <c r="B221" s="53"/>
      <c r="C221" s="53"/>
      <c r="D221" s="53">
        <f t="shared" si="3"/>
        <v>0</v>
      </c>
    </row>
    <row r="222" spans="1:4" ht="18.75">
      <c r="A222" s="8" t="s">
        <v>220</v>
      </c>
      <c r="B222" s="53">
        <v>1</v>
      </c>
      <c r="C222" s="53">
        <v>15000</v>
      </c>
      <c r="D222" s="53">
        <f t="shared" si="3"/>
        <v>15000</v>
      </c>
    </row>
    <row r="223" spans="1:4" ht="18.75" hidden="1">
      <c r="A223" s="8" t="s">
        <v>221</v>
      </c>
      <c r="B223" s="53"/>
      <c r="C223" s="53"/>
      <c r="D223" s="53">
        <f t="shared" si="3"/>
        <v>0</v>
      </c>
    </row>
    <row r="224" spans="1:4" ht="18.75" hidden="1">
      <c r="A224" s="8" t="s">
        <v>222</v>
      </c>
      <c r="B224" s="53"/>
      <c r="C224" s="53"/>
      <c r="D224" s="53">
        <f t="shared" si="3"/>
        <v>0</v>
      </c>
    </row>
    <row r="225" spans="1:4" ht="18.75" hidden="1">
      <c r="A225" s="8" t="s">
        <v>223</v>
      </c>
      <c r="B225" s="53"/>
      <c r="C225" s="53"/>
      <c r="D225" s="53">
        <f t="shared" si="3"/>
        <v>0</v>
      </c>
    </row>
    <row r="226" spans="1:4" ht="18.75" hidden="1">
      <c r="A226" s="11" t="s">
        <v>224</v>
      </c>
      <c r="B226" s="53"/>
      <c r="C226" s="53"/>
      <c r="D226" s="53">
        <f t="shared" si="3"/>
        <v>0</v>
      </c>
    </row>
    <row r="227" spans="1:4" ht="18.75" hidden="1">
      <c r="A227" s="4" t="s">
        <v>225</v>
      </c>
      <c r="B227" s="53"/>
      <c r="C227" s="53"/>
      <c r="D227" s="53">
        <f t="shared" si="3"/>
        <v>0</v>
      </c>
    </row>
    <row r="228" spans="1:4" ht="18.75" hidden="1">
      <c r="A228" s="6" t="s">
        <v>226</v>
      </c>
      <c r="B228" s="53"/>
      <c r="C228" s="53"/>
      <c r="D228" s="53">
        <f t="shared" si="3"/>
        <v>0</v>
      </c>
    </row>
    <row r="229" spans="1:4" ht="18.75" hidden="1">
      <c r="A229" s="8" t="s">
        <v>227</v>
      </c>
      <c r="B229" s="53"/>
      <c r="C229" s="53"/>
      <c r="D229" s="53">
        <f t="shared" si="3"/>
        <v>0</v>
      </c>
    </row>
    <row r="230" spans="1:4" ht="18.75" hidden="1">
      <c r="A230" s="8" t="s">
        <v>228</v>
      </c>
      <c r="B230" s="53"/>
      <c r="C230" s="53"/>
      <c r="D230" s="53">
        <f t="shared" si="3"/>
        <v>0</v>
      </c>
    </row>
    <row r="231" spans="1:4" ht="18.75" hidden="1">
      <c r="A231" s="6" t="s">
        <v>229</v>
      </c>
      <c r="B231" s="54"/>
      <c r="C231" s="54"/>
      <c r="D231" s="53">
        <f t="shared" si="3"/>
        <v>0</v>
      </c>
    </row>
    <row r="232" spans="1:4" ht="18.75" hidden="1">
      <c r="A232" s="6" t="s">
        <v>230</v>
      </c>
      <c r="B232" s="54"/>
      <c r="C232" s="54"/>
      <c r="D232" s="53">
        <f t="shared" si="3"/>
        <v>0</v>
      </c>
    </row>
    <row r="233" spans="1:4" ht="18.75" hidden="1">
      <c r="A233" s="11" t="s">
        <v>231</v>
      </c>
      <c r="B233" s="53"/>
      <c r="C233" s="53"/>
      <c r="D233" s="53">
        <f t="shared" si="3"/>
        <v>0</v>
      </c>
    </row>
    <row r="234" spans="1:4" ht="18.75" hidden="1">
      <c r="A234" s="10" t="s">
        <v>232</v>
      </c>
      <c r="B234" s="53"/>
      <c r="C234" s="53"/>
      <c r="D234" s="53">
        <f t="shared" si="3"/>
        <v>0</v>
      </c>
    </row>
    <row r="235" spans="1:4" ht="18.75" hidden="1">
      <c r="A235" s="10" t="s">
        <v>233</v>
      </c>
      <c r="B235" s="53"/>
      <c r="C235" s="53"/>
      <c r="D235" s="53">
        <f t="shared" si="3"/>
        <v>0</v>
      </c>
    </row>
    <row r="236" spans="1:4" ht="18.75" hidden="1">
      <c r="A236" s="6" t="s">
        <v>234</v>
      </c>
      <c r="B236" s="53"/>
      <c r="C236" s="53"/>
      <c r="D236" s="53">
        <f t="shared" si="3"/>
        <v>0</v>
      </c>
    </row>
    <row r="237" spans="1:4" ht="18.75" hidden="1">
      <c r="A237" s="6" t="s">
        <v>235</v>
      </c>
      <c r="B237" s="53"/>
      <c r="C237" s="53"/>
      <c r="D237" s="53">
        <f t="shared" si="3"/>
        <v>0</v>
      </c>
    </row>
    <row r="238" spans="1:4" ht="18.75" hidden="1">
      <c r="A238" s="8" t="s">
        <v>236</v>
      </c>
      <c r="B238" s="53"/>
      <c r="C238" s="53"/>
      <c r="D238" s="53">
        <f t="shared" si="3"/>
        <v>0</v>
      </c>
    </row>
    <row r="239" spans="1:4" ht="18.75" hidden="1">
      <c r="A239" s="8" t="s">
        <v>237</v>
      </c>
      <c r="B239" s="53"/>
      <c r="C239" s="53"/>
      <c r="D239" s="53">
        <f t="shared" si="3"/>
        <v>0</v>
      </c>
    </row>
    <row r="240" spans="1:4" ht="18.75" hidden="1">
      <c r="A240" s="8" t="s">
        <v>238</v>
      </c>
      <c r="B240" s="53"/>
      <c r="C240" s="53"/>
      <c r="D240" s="53">
        <f t="shared" si="3"/>
        <v>0</v>
      </c>
    </row>
    <row r="241" spans="1:4" ht="18.75">
      <c r="A241" s="11" t="s">
        <v>239</v>
      </c>
      <c r="B241" s="53">
        <v>5</v>
      </c>
      <c r="C241" s="53">
        <v>10000</v>
      </c>
      <c r="D241" s="53">
        <f t="shared" si="3"/>
        <v>50000</v>
      </c>
    </row>
    <row r="242" spans="1:4" ht="18.75" hidden="1">
      <c r="A242" s="4" t="s">
        <v>240</v>
      </c>
      <c r="B242" s="53"/>
      <c r="C242" s="53"/>
      <c r="D242" s="53">
        <f t="shared" si="3"/>
        <v>0</v>
      </c>
    </row>
    <row r="243" spans="1:4" ht="18.75" hidden="1">
      <c r="A243" s="8" t="s">
        <v>241</v>
      </c>
      <c r="B243" s="53"/>
      <c r="C243" s="53"/>
      <c r="D243" s="53">
        <f t="shared" si="3"/>
        <v>0</v>
      </c>
    </row>
    <row r="244" spans="1:4" ht="18.75" hidden="1">
      <c r="A244" s="8" t="s">
        <v>242</v>
      </c>
      <c r="B244" s="53"/>
      <c r="C244" s="53"/>
      <c r="D244" s="53">
        <f t="shared" si="3"/>
        <v>0</v>
      </c>
    </row>
    <row r="245" spans="1:4" ht="18.75" hidden="1">
      <c r="A245" s="4" t="s">
        <v>243</v>
      </c>
      <c r="B245" s="53"/>
      <c r="C245" s="53"/>
      <c r="D245" s="53">
        <f t="shared" si="3"/>
        <v>0</v>
      </c>
    </row>
    <row r="246" spans="1:4" ht="18.75" hidden="1">
      <c r="A246" s="10" t="s">
        <v>244</v>
      </c>
      <c r="B246" s="53"/>
      <c r="C246" s="53"/>
      <c r="D246" s="53">
        <f t="shared" si="3"/>
        <v>0</v>
      </c>
    </row>
    <row r="247" spans="1:4" ht="18.75" hidden="1">
      <c r="A247" s="8" t="s">
        <v>245</v>
      </c>
      <c r="B247" s="53"/>
      <c r="C247" s="53"/>
      <c r="D247" s="53">
        <f t="shared" si="3"/>
        <v>0</v>
      </c>
    </row>
    <row r="248" spans="1:4" ht="18.75" hidden="1">
      <c r="A248" s="8" t="s">
        <v>246</v>
      </c>
      <c r="B248" s="53"/>
      <c r="C248" s="53"/>
      <c r="D248" s="53">
        <f t="shared" si="3"/>
        <v>0</v>
      </c>
    </row>
    <row r="249" spans="1:4" ht="18.75" hidden="1">
      <c r="A249" s="8" t="s">
        <v>247</v>
      </c>
      <c r="B249" s="53"/>
      <c r="C249" s="53"/>
      <c r="D249" s="53">
        <f t="shared" si="3"/>
        <v>0</v>
      </c>
    </row>
    <row r="250" spans="1:4" ht="18.75" hidden="1">
      <c r="A250" s="8" t="s">
        <v>248</v>
      </c>
      <c r="B250" s="53"/>
      <c r="C250" s="53"/>
      <c r="D250" s="53">
        <f t="shared" si="3"/>
        <v>0</v>
      </c>
    </row>
    <row r="251" spans="1:4" ht="18.75" hidden="1">
      <c r="A251" s="10" t="s">
        <v>249</v>
      </c>
      <c r="B251" s="53"/>
      <c r="C251" s="53"/>
      <c r="D251" s="53">
        <f t="shared" si="3"/>
        <v>0</v>
      </c>
    </row>
    <row r="252" spans="1:4" ht="18.75" hidden="1">
      <c r="A252" s="8" t="s">
        <v>250</v>
      </c>
      <c r="B252" s="53"/>
      <c r="C252" s="53"/>
      <c r="D252" s="53">
        <f t="shared" si="3"/>
        <v>0</v>
      </c>
    </row>
    <row r="253" spans="1:4" ht="18.75" hidden="1">
      <c r="A253" s="8" t="s">
        <v>251</v>
      </c>
      <c r="B253" s="53"/>
      <c r="C253" s="53"/>
      <c r="D253" s="53">
        <f t="shared" si="3"/>
        <v>0</v>
      </c>
    </row>
    <row r="254" spans="1:4" ht="18.75" hidden="1">
      <c r="A254" s="10" t="s">
        <v>252</v>
      </c>
      <c r="B254" s="53"/>
      <c r="C254" s="53"/>
      <c r="D254" s="53">
        <f t="shared" si="3"/>
        <v>0</v>
      </c>
    </row>
    <row r="255" spans="1:4" ht="18.75" hidden="1">
      <c r="A255" s="10" t="s">
        <v>253</v>
      </c>
      <c r="B255" s="53"/>
      <c r="C255" s="53"/>
      <c r="D255" s="53">
        <f t="shared" si="3"/>
        <v>0</v>
      </c>
    </row>
    <row r="256" spans="1:4" ht="18.75" hidden="1">
      <c r="A256" s="8" t="s">
        <v>254</v>
      </c>
      <c r="B256" s="53"/>
      <c r="C256" s="53"/>
      <c r="D256" s="53">
        <f t="shared" si="3"/>
        <v>0</v>
      </c>
    </row>
    <row r="257" spans="1:4" ht="18.75" hidden="1">
      <c r="A257" s="8" t="s">
        <v>255</v>
      </c>
      <c r="B257" s="53"/>
      <c r="C257" s="53"/>
      <c r="D257" s="53">
        <f t="shared" si="3"/>
        <v>0</v>
      </c>
    </row>
    <row r="258" spans="1:4" ht="18.75" hidden="1">
      <c r="A258" s="10" t="s">
        <v>256</v>
      </c>
      <c r="B258" s="53"/>
      <c r="C258" s="53"/>
      <c r="D258" s="53">
        <f t="shared" si="3"/>
        <v>0</v>
      </c>
    </row>
    <row r="259" spans="1:4" ht="18.75" hidden="1">
      <c r="A259" s="8" t="s">
        <v>257</v>
      </c>
      <c r="B259" s="53"/>
      <c r="C259" s="53"/>
      <c r="D259" s="53">
        <f t="shared" si="3"/>
        <v>0</v>
      </c>
    </row>
    <row r="260" spans="1:4" ht="18.75">
      <c r="A260" s="8" t="s">
        <v>258</v>
      </c>
      <c r="B260" s="53">
        <v>7</v>
      </c>
      <c r="C260" s="53">
        <v>8000</v>
      </c>
      <c r="D260" s="53">
        <f t="shared" si="3"/>
        <v>56000</v>
      </c>
    </row>
    <row r="261" spans="1:4" ht="18.75" hidden="1">
      <c r="A261" s="8" t="s">
        <v>259</v>
      </c>
      <c r="B261" s="53"/>
      <c r="C261" s="53"/>
      <c r="D261" s="53">
        <f t="shared" ref="D261:D311" si="4">B261*C261</f>
        <v>0</v>
      </c>
    </row>
    <row r="262" spans="1:4" ht="18.75" hidden="1">
      <c r="A262" s="8" t="s">
        <v>260</v>
      </c>
      <c r="B262" s="53"/>
      <c r="C262" s="53"/>
      <c r="D262" s="53">
        <f t="shared" si="4"/>
        <v>0</v>
      </c>
    </row>
    <row r="263" spans="1:4" ht="18.75" hidden="1">
      <c r="A263" s="8" t="s">
        <v>261</v>
      </c>
      <c r="B263" s="53"/>
      <c r="C263" s="53"/>
      <c r="D263" s="53">
        <f t="shared" si="4"/>
        <v>0</v>
      </c>
    </row>
    <row r="264" spans="1:4" ht="18.75" hidden="1">
      <c r="A264" s="8" t="s">
        <v>262</v>
      </c>
      <c r="B264" s="53"/>
      <c r="C264" s="53"/>
      <c r="D264" s="53">
        <f t="shared" si="4"/>
        <v>0</v>
      </c>
    </row>
    <row r="265" spans="1:4" ht="18.75" hidden="1">
      <c r="A265" s="8" t="s">
        <v>263</v>
      </c>
      <c r="B265" s="53"/>
      <c r="C265" s="53"/>
      <c r="D265" s="53">
        <f t="shared" si="4"/>
        <v>0</v>
      </c>
    </row>
    <row r="266" spans="1:4" ht="18.75" hidden="1">
      <c r="A266" s="8" t="s">
        <v>264</v>
      </c>
      <c r="B266" s="53"/>
      <c r="C266" s="53"/>
      <c r="D266" s="53">
        <f t="shared" si="4"/>
        <v>0</v>
      </c>
    </row>
    <row r="267" spans="1:4" ht="18.75" hidden="1">
      <c r="A267" s="8" t="s">
        <v>265</v>
      </c>
      <c r="B267" s="53"/>
      <c r="C267" s="53"/>
      <c r="D267" s="53">
        <f t="shared" si="4"/>
        <v>0</v>
      </c>
    </row>
    <row r="268" spans="1:4" ht="18.75" hidden="1">
      <c r="A268" s="8" t="s">
        <v>266</v>
      </c>
      <c r="B268" s="53"/>
      <c r="C268" s="53"/>
      <c r="D268" s="53">
        <f t="shared" si="4"/>
        <v>0</v>
      </c>
    </row>
    <row r="269" spans="1:4" ht="18.75" hidden="1">
      <c r="A269" s="11" t="s">
        <v>267</v>
      </c>
      <c r="B269" s="53"/>
      <c r="C269" s="53"/>
      <c r="D269" s="53">
        <f t="shared" si="4"/>
        <v>0</v>
      </c>
    </row>
    <row r="270" spans="1:4" ht="18.75" hidden="1">
      <c r="A270" s="8" t="s">
        <v>310</v>
      </c>
      <c r="B270" s="53"/>
      <c r="C270" s="53"/>
      <c r="D270" s="53">
        <f t="shared" si="4"/>
        <v>0</v>
      </c>
    </row>
    <row r="271" spans="1:4" ht="18.75">
      <c r="A271" s="8" t="s">
        <v>269</v>
      </c>
      <c r="B271" s="53">
        <f>5+4+1</f>
        <v>10</v>
      </c>
      <c r="C271" s="53">
        <v>25000</v>
      </c>
      <c r="D271" s="53">
        <f t="shared" si="4"/>
        <v>250000</v>
      </c>
    </row>
    <row r="272" spans="1:4" ht="18.75" hidden="1">
      <c r="A272" s="8" t="s">
        <v>311</v>
      </c>
      <c r="B272" s="53"/>
      <c r="C272" s="53"/>
      <c r="D272" s="53">
        <f t="shared" si="4"/>
        <v>0</v>
      </c>
    </row>
    <row r="273" spans="1:4" ht="18.75">
      <c r="A273" s="8" t="s">
        <v>270</v>
      </c>
      <c r="B273" s="53">
        <f>7+40+25+40+70</f>
        <v>182</v>
      </c>
      <c r="C273" s="53">
        <v>11000</v>
      </c>
      <c r="D273" s="53">
        <f t="shared" si="4"/>
        <v>2002000</v>
      </c>
    </row>
    <row r="274" spans="1:4" ht="18.75" hidden="1">
      <c r="A274" s="8" t="s">
        <v>271</v>
      </c>
      <c r="B274" s="53"/>
      <c r="C274" s="53"/>
      <c r="D274" s="53">
        <f t="shared" si="4"/>
        <v>0</v>
      </c>
    </row>
    <row r="275" spans="1:4" ht="18.75" hidden="1">
      <c r="A275" s="8" t="s">
        <v>272</v>
      </c>
      <c r="B275" s="53"/>
      <c r="C275" s="53"/>
      <c r="D275" s="53">
        <f t="shared" si="4"/>
        <v>0</v>
      </c>
    </row>
    <row r="276" spans="1:4" ht="18.75" hidden="1">
      <c r="A276" s="8" t="s">
        <v>273</v>
      </c>
      <c r="B276" s="53"/>
      <c r="C276" s="53"/>
      <c r="D276" s="53">
        <f t="shared" si="4"/>
        <v>0</v>
      </c>
    </row>
    <row r="277" spans="1:4" ht="18.75">
      <c r="A277" s="8" t="s">
        <v>274</v>
      </c>
      <c r="B277" s="53">
        <f>56+13</f>
        <v>69</v>
      </c>
      <c r="C277" s="53">
        <v>25000</v>
      </c>
      <c r="D277" s="53">
        <f t="shared" si="4"/>
        <v>1725000</v>
      </c>
    </row>
    <row r="278" spans="1:4" ht="18.75" hidden="1">
      <c r="A278" s="19" t="s">
        <v>275</v>
      </c>
      <c r="B278" s="53"/>
      <c r="C278" s="53"/>
      <c r="D278" s="53">
        <f t="shared" si="4"/>
        <v>0</v>
      </c>
    </row>
    <row r="279" spans="1:4" ht="18.75">
      <c r="A279" s="8" t="s">
        <v>276</v>
      </c>
      <c r="B279" s="53">
        <v>24</v>
      </c>
      <c r="C279" s="53">
        <v>16000</v>
      </c>
      <c r="D279" s="53">
        <f t="shared" si="4"/>
        <v>384000</v>
      </c>
    </row>
    <row r="280" spans="1:4" ht="18.75" hidden="1">
      <c r="A280" s="8" t="s">
        <v>277</v>
      </c>
      <c r="B280" s="53"/>
      <c r="C280" s="53"/>
      <c r="D280" s="53">
        <f t="shared" si="4"/>
        <v>0</v>
      </c>
    </row>
    <row r="281" spans="1:4" ht="18.75" hidden="1">
      <c r="A281" s="26" t="s">
        <v>278</v>
      </c>
      <c r="B281" s="53"/>
      <c r="C281" s="53"/>
      <c r="D281" s="53">
        <f t="shared" si="4"/>
        <v>0</v>
      </c>
    </row>
    <row r="282" spans="1:4" ht="18.75" hidden="1">
      <c r="A282" s="4" t="s">
        <v>279</v>
      </c>
      <c r="B282" s="54"/>
      <c r="C282" s="54"/>
      <c r="D282" s="53">
        <f t="shared" si="4"/>
        <v>0</v>
      </c>
    </row>
    <row r="283" spans="1:4" ht="18.75" hidden="1">
      <c r="A283" s="8" t="s">
        <v>280</v>
      </c>
      <c r="B283" s="53"/>
      <c r="C283" s="53"/>
      <c r="D283" s="53">
        <f t="shared" si="4"/>
        <v>0</v>
      </c>
    </row>
    <row r="284" spans="1:4" ht="18.75" hidden="1">
      <c r="A284" s="8" t="s">
        <v>281</v>
      </c>
      <c r="B284" s="53"/>
      <c r="C284" s="53"/>
      <c r="D284" s="53">
        <f t="shared" si="4"/>
        <v>0</v>
      </c>
    </row>
    <row r="285" spans="1:4" ht="18.75">
      <c r="A285" s="8" t="s">
        <v>282</v>
      </c>
      <c r="B285" s="53">
        <f>6+20</f>
        <v>26</v>
      </c>
      <c r="C285" s="53">
        <v>7000</v>
      </c>
      <c r="D285" s="53">
        <f t="shared" si="4"/>
        <v>182000</v>
      </c>
    </row>
    <row r="286" spans="1:4" ht="18.75" hidden="1">
      <c r="A286" s="11" t="s">
        <v>283</v>
      </c>
      <c r="B286" s="53"/>
      <c r="C286" s="53"/>
      <c r="D286" s="53">
        <f t="shared" si="4"/>
        <v>0</v>
      </c>
    </row>
    <row r="287" spans="1:4" ht="18.75" hidden="1">
      <c r="A287" s="8" t="s">
        <v>284</v>
      </c>
      <c r="B287" s="53"/>
      <c r="C287" s="53"/>
      <c r="D287" s="53">
        <f t="shared" si="4"/>
        <v>0</v>
      </c>
    </row>
    <row r="288" spans="1:4" ht="18.75">
      <c r="A288" s="19" t="s">
        <v>285</v>
      </c>
      <c r="B288" s="53">
        <f>24+50</f>
        <v>74</v>
      </c>
      <c r="C288" s="53">
        <v>4000</v>
      </c>
      <c r="D288" s="53">
        <f t="shared" si="4"/>
        <v>296000</v>
      </c>
    </row>
    <row r="289" spans="1:4" ht="18.75" hidden="1">
      <c r="A289" s="6" t="s">
        <v>286</v>
      </c>
      <c r="B289" s="53"/>
      <c r="C289" s="53"/>
      <c r="D289" s="53">
        <f t="shared" si="4"/>
        <v>0</v>
      </c>
    </row>
    <row r="290" spans="1:4" ht="18.75" hidden="1">
      <c r="A290" s="8" t="s">
        <v>287</v>
      </c>
      <c r="B290" s="53"/>
      <c r="C290" s="53"/>
      <c r="D290" s="53">
        <f t="shared" si="4"/>
        <v>0</v>
      </c>
    </row>
    <row r="291" spans="1:4" ht="18.75" hidden="1">
      <c r="A291" s="8" t="s">
        <v>288</v>
      </c>
      <c r="B291" s="53"/>
      <c r="C291" s="53"/>
      <c r="D291" s="53">
        <f t="shared" si="4"/>
        <v>0</v>
      </c>
    </row>
    <row r="292" spans="1:4" ht="18.75" hidden="1">
      <c r="A292" s="8" t="s">
        <v>289</v>
      </c>
      <c r="B292" s="53"/>
      <c r="C292" s="53"/>
      <c r="D292" s="53">
        <f t="shared" si="4"/>
        <v>0</v>
      </c>
    </row>
    <row r="293" spans="1:4" ht="18.75">
      <c r="A293" s="8" t="s">
        <v>290</v>
      </c>
      <c r="B293" s="53">
        <v>3</v>
      </c>
      <c r="C293" s="53">
        <v>7000</v>
      </c>
      <c r="D293" s="53">
        <f t="shared" si="4"/>
        <v>21000</v>
      </c>
    </row>
    <row r="294" spans="1:4" ht="18.75" hidden="1">
      <c r="A294" s="24" t="s">
        <v>291</v>
      </c>
      <c r="B294" s="53"/>
      <c r="C294" s="53"/>
      <c r="D294" s="53">
        <f t="shared" si="4"/>
        <v>0</v>
      </c>
    </row>
    <row r="295" spans="1:4" ht="18.75" hidden="1">
      <c r="A295" s="27" t="s">
        <v>292</v>
      </c>
      <c r="B295" s="53"/>
      <c r="C295" s="53"/>
      <c r="D295" s="53">
        <f t="shared" si="4"/>
        <v>0</v>
      </c>
    </row>
    <row r="296" spans="1:4" ht="18.75" hidden="1">
      <c r="A296" s="4" t="s">
        <v>293</v>
      </c>
      <c r="B296" s="53"/>
      <c r="C296" s="53"/>
      <c r="D296" s="53">
        <f t="shared" si="4"/>
        <v>0</v>
      </c>
    </row>
    <row r="297" spans="1:4" ht="18.75" hidden="1">
      <c r="A297" s="6" t="s">
        <v>294</v>
      </c>
      <c r="B297" s="53"/>
      <c r="C297" s="53"/>
      <c r="D297" s="53">
        <f t="shared" si="4"/>
        <v>0</v>
      </c>
    </row>
    <row r="298" spans="1:4" ht="18.75" hidden="1">
      <c r="A298" s="28" t="s">
        <v>295</v>
      </c>
      <c r="B298" s="53"/>
      <c r="C298" s="53"/>
      <c r="D298" s="53">
        <f t="shared" si="4"/>
        <v>0</v>
      </c>
    </row>
    <row r="299" spans="1:4" ht="18.75" hidden="1">
      <c r="A299" s="8" t="s">
        <v>296</v>
      </c>
      <c r="B299" s="53"/>
      <c r="C299" s="53"/>
      <c r="D299" s="53">
        <f t="shared" si="4"/>
        <v>0</v>
      </c>
    </row>
    <row r="300" spans="1:4" ht="18.75" hidden="1">
      <c r="A300" s="6" t="s">
        <v>297</v>
      </c>
      <c r="B300" s="53"/>
      <c r="C300" s="53"/>
      <c r="D300" s="53">
        <f t="shared" si="4"/>
        <v>0</v>
      </c>
    </row>
    <row r="301" spans="1:4" ht="18.75" hidden="1">
      <c r="A301" s="6" t="s">
        <v>298</v>
      </c>
      <c r="B301" s="53"/>
      <c r="C301" s="53"/>
      <c r="D301" s="53">
        <f t="shared" si="4"/>
        <v>0</v>
      </c>
    </row>
    <row r="302" spans="1:4" ht="18.75" hidden="1">
      <c r="A302" s="8" t="s">
        <v>317</v>
      </c>
      <c r="B302" s="53"/>
      <c r="C302" s="53"/>
      <c r="D302" s="53">
        <f t="shared" si="4"/>
        <v>0</v>
      </c>
    </row>
    <row r="303" spans="1:4" ht="18.75" hidden="1">
      <c r="A303" s="11" t="s">
        <v>300</v>
      </c>
      <c r="B303" s="53"/>
      <c r="C303" s="53"/>
      <c r="D303" s="53">
        <f t="shared" si="4"/>
        <v>0</v>
      </c>
    </row>
    <row r="304" spans="1:4" ht="18.75">
      <c r="A304" s="11" t="s">
        <v>301</v>
      </c>
      <c r="B304" s="53">
        <f>140+100-27+350</f>
        <v>563</v>
      </c>
      <c r="C304" s="53">
        <v>26000</v>
      </c>
      <c r="D304" s="53">
        <f t="shared" si="4"/>
        <v>14638000</v>
      </c>
    </row>
    <row r="305" spans="1:4" ht="18.75">
      <c r="A305" s="11" t="s">
        <v>345</v>
      </c>
      <c r="B305" s="53">
        <f>77/0.5</f>
        <v>154</v>
      </c>
      <c r="C305" s="53">
        <v>42500</v>
      </c>
      <c r="D305" s="53">
        <f t="shared" si="4"/>
        <v>6545000</v>
      </c>
    </row>
    <row r="306" spans="1:4" ht="18.75" hidden="1">
      <c r="A306" s="6" t="s">
        <v>302</v>
      </c>
      <c r="B306" s="53"/>
      <c r="C306" s="53"/>
      <c r="D306" s="53">
        <f t="shared" si="4"/>
        <v>0</v>
      </c>
    </row>
    <row r="307" spans="1:4" ht="18.75" hidden="1">
      <c r="A307" s="6" t="s">
        <v>303</v>
      </c>
      <c r="B307" s="53"/>
      <c r="C307" s="53"/>
      <c r="D307" s="53">
        <f t="shared" si="4"/>
        <v>0</v>
      </c>
    </row>
    <row r="308" spans="1:4" ht="18.75" hidden="1">
      <c r="A308" s="6" t="s">
        <v>304</v>
      </c>
      <c r="B308" s="53"/>
      <c r="C308" s="53"/>
      <c r="D308" s="53">
        <f t="shared" si="4"/>
        <v>0</v>
      </c>
    </row>
    <row r="309" spans="1:4" ht="18.75" hidden="1">
      <c r="A309" s="28" t="s">
        <v>305</v>
      </c>
      <c r="B309" s="53"/>
      <c r="C309" s="53"/>
      <c r="D309" s="53">
        <f t="shared" si="4"/>
        <v>0</v>
      </c>
    </row>
    <row r="310" spans="1:4" ht="18.75" hidden="1">
      <c r="A310" s="8" t="s">
        <v>306</v>
      </c>
      <c r="B310" s="53"/>
      <c r="C310" s="53"/>
      <c r="D310" s="53">
        <f t="shared" si="4"/>
        <v>0</v>
      </c>
    </row>
    <row r="311" spans="1:4" ht="18.75" hidden="1">
      <c r="A311" s="6" t="s">
        <v>354</v>
      </c>
      <c r="B311" s="53"/>
      <c r="C311" s="53"/>
      <c r="D311" s="53">
        <f t="shared" si="4"/>
        <v>0</v>
      </c>
    </row>
    <row r="312" spans="1:4" ht="18.75">
      <c r="A312" s="29"/>
      <c r="B312" s="99">
        <f>SUM(B4:B311)</f>
        <v>7578.333333333333</v>
      </c>
      <c r="C312" s="99"/>
      <c r="D312" s="99">
        <f t="shared" ref="D312" si="5">SUM(D4:D311)</f>
        <v>107256000</v>
      </c>
    </row>
  </sheetData>
  <protectedRanges>
    <protectedRange password="CF71" sqref="B1:D311" name="tho"/>
  </protectedRanges>
  <autoFilter ref="A2:D312" xr:uid="{00000000-0009-0000-0000-000011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311"/>
  <sheetViews>
    <sheetView workbookViewId="0">
      <selection activeCell="K69" sqref="K69"/>
    </sheetView>
  </sheetViews>
  <sheetFormatPr defaultRowHeight="15"/>
  <cols>
    <col min="1" max="1" width="44" customWidth="1"/>
    <col min="3" max="3" width="13.5703125" customWidth="1"/>
    <col min="4" max="4" width="21.42578125" customWidth="1"/>
  </cols>
  <sheetData>
    <row r="1" spans="1:4">
      <c r="A1" s="1" t="s">
        <v>358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4" t="s">
        <v>2</v>
      </c>
      <c r="B3" s="53">
        <v>13</v>
      </c>
      <c r="C3" s="53">
        <v>7000</v>
      </c>
      <c r="D3" s="53">
        <f>B3*C3</f>
        <v>91000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40+20+40+20</f>
        <v>120</v>
      </c>
      <c r="C23" s="53">
        <v>28000</v>
      </c>
      <c r="D23" s="53">
        <f t="shared" si="0"/>
        <v>3360000</v>
      </c>
    </row>
    <row r="24" spans="1:4" ht="18.75" hidden="1">
      <c r="A24" s="8" t="s">
        <v>23</v>
      </c>
      <c r="B24" s="53"/>
      <c r="C24" s="53"/>
      <c r="D24" s="53">
        <f t="shared" si="0"/>
        <v>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 hidden="1">
      <c r="A28" s="8" t="s">
        <v>27</v>
      </c>
      <c r="B28" s="53"/>
      <c r="C28" s="53"/>
      <c r="D28" s="53">
        <f t="shared" si="0"/>
        <v>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v>52</v>
      </c>
      <c r="C32" s="53">
        <v>35000</v>
      </c>
      <c r="D32" s="53">
        <f t="shared" si="0"/>
        <v>1820000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v>115</v>
      </c>
      <c r="C35" s="53">
        <v>14000</v>
      </c>
      <c r="D35" s="53">
        <f t="shared" si="0"/>
        <v>1610000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f>15+20</f>
        <v>35</v>
      </c>
      <c r="C40" s="53">
        <v>25000</v>
      </c>
      <c r="D40" s="53">
        <f t="shared" si="0"/>
        <v>875000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180</v>
      </c>
      <c r="C42" s="53">
        <v>12000</v>
      </c>
      <c r="D42" s="53">
        <f t="shared" si="0"/>
        <v>2160000</v>
      </c>
    </row>
    <row r="43" spans="1:4" ht="18.75">
      <c r="A43" s="8" t="s">
        <v>42</v>
      </c>
      <c r="B43" s="53">
        <v>100</v>
      </c>
      <c r="C43" s="53">
        <v>15000</v>
      </c>
      <c r="D43" s="53">
        <f t="shared" si="0"/>
        <v>1500000</v>
      </c>
    </row>
    <row r="44" spans="1:4" ht="18.75">
      <c r="A44" s="8" t="s">
        <v>43</v>
      </c>
      <c r="B44" s="53">
        <v>120</v>
      </c>
      <c r="C44" s="53">
        <v>15000</v>
      </c>
      <c r="D44" s="53">
        <f t="shared" si="0"/>
        <v>1800000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>
      <c r="A52" s="8" t="s">
        <v>51</v>
      </c>
      <c r="B52" s="53">
        <v>20</v>
      </c>
      <c r="C52" s="53">
        <v>10000</v>
      </c>
      <c r="D52" s="53">
        <f t="shared" si="0"/>
        <v>200000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 hidden="1">
      <c r="A54" s="8" t="s">
        <v>53</v>
      </c>
      <c r="B54" s="53"/>
      <c r="C54" s="53"/>
      <c r="D54" s="53">
        <f t="shared" si="0"/>
        <v>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40+60+160+60</f>
        <v>320</v>
      </c>
      <c r="C68" s="53">
        <v>27000</v>
      </c>
      <c r="D68" s="53">
        <f t="shared" ref="D68:D131" si="1">B68*C68</f>
        <v>8640000</v>
      </c>
    </row>
    <row r="69" spans="1:4" ht="18.75">
      <c r="A69" s="4" t="s">
        <v>68</v>
      </c>
      <c r="B69" s="53">
        <v>100</v>
      </c>
      <c r="C69" s="53">
        <v>26000</v>
      </c>
      <c r="D69" s="53">
        <f t="shared" si="1"/>
        <v>2600000</v>
      </c>
    </row>
    <row r="70" spans="1:4" ht="18.75">
      <c r="A70" s="8" t="s">
        <v>69</v>
      </c>
      <c r="B70" s="53">
        <v>4</v>
      </c>
      <c r="C70" s="53">
        <v>13000</v>
      </c>
      <c r="D70" s="53">
        <f t="shared" si="1"/>
        <v>52000</v>
      </c>
    </row>
    <row r="71" spans="1:4" ht="18.75">
      <c r="A71" s="8" t="s">
        <v>70</v>
      </c>
      <c r="B71" s="53">
        <v>11</v>
      </c>
      <c r="C71" s="53">
        <v>13000</v>
      </c>
      <c r="D71" s="53">
        <f t="shared" si="1"/>
        <v>143000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7" t="s">
        <v>73</v>
      </c>
      <c r="B74" s="53">
        <v>5</v>
      </c>
      <c r="C74" s="53">
        <v>26000</v>
      </c>
      <c r="D74" s="53">
        <f t="shared" si="1"/>
        <v>130000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65+10+125</f>
        <v>200</v>
      </c>
      <c r="C84" s="53">
        <v>11000</v>
      </c>
      <c r="D84" s="53">
        <f t="shared" si="1"/>
        <v>2200000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22</v>
      </c>
      <c r="C98" s="53">
        <v>13000</v>
      </c>
      <c r="D98" s="53">
        <f t="shared" si="1"/>
        <v>286000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200+20+20+20+20+90</f>
        <v>370</v>
      </c>
      <c r="C114" s="53">
        <v>18000</v>
      </c>
      <c r="D114" s="53">
        <f t="shared" si="1"/>
        <v>6660000</v>
      </c>
    </row>
    <row r="115" spans="1:4" ht="18.75">
      <c r="A115" s="8" t="s">
        <v>114</v>
      </c>
      <c r="B115" s="53">
        <v>90</v>
      </c>
      <c r="C115" s="53">
        <v>14000</v>
      </c>
      <c r="D115" s="53">
        <f t="shared" si="1"/>
        <v>1260000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521+300+390+960+100</f>
        <v>2271</v>
      </c>
      <c r="C121" s="53">
        <v>5000</v>
      </c>
      <c r="D121" s="53">
        <f t="shared" si="1"/>
        <v>11355000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3</v>
      </c>
      <c r="C126" s="53">
        <v>5000</v>
      </c>
      <c r="D126" s="53">
        <f t="shared" si="1"/>
        <v>15000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>
      <c r="A141" s="8" t="s">
        <v>140</v>
      </c>
      <c r="B141" s="53">
        <v>10</v>
      </c>
      <c r="C141" s="53">
        <v>11000</v>
      </c>
      <c r="D141" s="53">
        <f t="shared" si="2"/>
        <v>110000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80+60+170+300</f>
        <v>610</v>
      </c>
      <c r="C144" s="53">
        <v>20000</v>
      </c>
      <c r="D144" s="53">
        <f t="shared" si="2"/>
        <v>12200000</v>
      </c>
    </row>
    <row r="145" spans="1:4" ht="18.75">
      <c r="A145" s="21" t="s">
        <v>144</v>
      </c>
      <c r="B145" s="53">
        <v>50</v>
      </c>
      <c r="C145" s="53">
        <v>16000</v>
      </c>
      <c r="D145" s="53">
        <f t="shared" si="2"/>
        <v>800000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>
      <c r="A151" s="11" t="s">
        <v>150</v>
      </c>
      <c r="B151" s="53">
        <v>4</v>
      </c>
      <c r="C151" s="53">
        <v>6000</v>
      </c>
      <c r="D151" s="53">
        <f t="shared" si="2"/>
        <v>24000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8" t="s">
        <v>154</v>
      </c>
      <c r="B155" s="53">
        <v>5</v>
      </c>
      <c r="C155" s="53">
        <v>10000</v>
      </c>
      <c r="D155" s="53">
        <f t="shared" si="2"/>
        <v>50000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>
      <c r="A163" s="8" t="s">
        <v>162</v>
      </c>
      <c r="B163" s="53">
        <v>3</v>
      </c>
      <c r="C163" s="53">
        <v>7000</v>
      </c>
      <c r="D163" s="53">
        <f t="shared" si="2"/>
        <v>21000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40+90+25+20</f>
        <v>175</v>
      </c>
      <c r="C166" s="53">
        <v>25000</v>
      </c>
      <c r="D166" s="53">
        <f t="shared" si="2"/>
        <v>4375000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>
      <c r="A169" s="8" t="s">
        <v>168</v>
      </c>
      <c r="B169" s="53">
        <v>50</v>
      </c>
      <c r="C169" s="53">
        <v>20000</v>
      </c>
      <c r="D169" s="53">
        <f t="shared" si="2"/>
        <v>1000000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180+280</f>
        <v>460</v>
      </c>
      <c r="C180" s="53">
        <v>30000</v>
      </c>
      <c r="D180" s="53">
        <f t="shared" si="2"/>
        <v>13800000</v>
      </c>
    </row>
    <row r="181" spans="1:4" ht="18.75">
      <c r="A181" s="8" t="s">
        <v>180</v>
      </c>
      <c r="B181" s="53">
        <v>60</v>
      </c>
      <c r="C181" s="53">
        <v>7800</v>
      </c>
      <c r="D181" s="53">
        <f t="shared" si="2"/>
        <v>468000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 hidden="1">
      <c r="A183" s="4" t="s">
        <v>182</v>
      </c>
      <c r="B183" s="53"/>
      <c r="C183" s="53"/>
      <c r="D183" s="53">
        <f t="shared" si="2"/>
        <v>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f>20+8+13</f>
        <v>41</v>
      </c>
      <c r="C186" s="53">
        <v>20000</v>
      </c>
      <c r="D186" s="53">
        <f t="shared" si="2"/>
        <v>820000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63</v>
      </c>
      <c r="C192" s="53">
        <v>9000</v>
      </c>
      <c r="D192" s="53">
        <f t="shared" si="2"/>
        <v>567000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 hidden="1">
      <c r="A194" s="17" t="s">
        <v>193</v>
      </c>
      <c r="B194" s="53"/>
      <c r="C194" s="53"/>
      <c r="D194" s="53">
        <f t="shared" si="2"/>
        <v>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245</v>
      </c>
      <c r="C197" s="53">
        <v>5000</v>
      </c>
      <c r="D197" s="53">
        <f t="shared" si="3"/>
        <v>1225000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v>244</v>
      </c>
      <c r="C199" s="53">
        <v>5000</v>
      </c>
      <c r="D199" s="53">
        <f t="shared" si="3"/>
        <v>1220000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>
      <c r="A204" s="4" t="s">
        <v>203</v>
      </c>
      <c r="B204" s="53">
        <v>6</v>
      </c>
      <c r="C204" s="53">
        <v>9500</v>
      </c>
      <c r="D204" s="53">
        <f t="shared" si="3"/>
        <v>57000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>
      <c r="A217" s="8" t="s">
        <v>216</v>
      </c>
      <c r="B217" s="53">
        <v>9</v>
      </c>
      <c r="C217" s="53">
        <v>26000</v>
      </c>
      <c r="D217" s="53">
        <f t="shared" si="3"/>
        <v>234000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>
      <c r="A237" s="8" t="s">
        <v>236</v>
      </c>
      <c r="B237" s="53">
        <v>17</v>
      </c>
      <c r="C237" s="53">
        <v>19000</v>
      </c>
      <c r="D237" s="53">
        <f t="shared" si="3"/>
        <v>323000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 hidden="1">
      <c r="A263" s="8" t="s">
        <v>262</v>
      </c>
      <c r="B263" s="53"/>
      <c r="C263" s="53"/>
      <c r="D263" s="53">
        <f t="shared" si="4"/>
        <v>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>
      <c r="A270" s="8" t="s">
        <v>269</v>
      </c>
      <c r="B270" s="53">
        <v>6</v>
      </c>
      <c r="C270" s="53">
        <v>25000</v>
      </c>
      <c r="D270" s="53">
        <f t="shared" si="4"/>
        <v>150000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v>15</v>
      </c>
      <c r="C272" s="53">
        <v>11000</v>
      </c>
      <c r="D272" s="53">
        <f t="shared" si="4"/>
        <v>165000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67</v>
      </c>
      <c r="C284" s="53">
        <v>7000</v>
      </c>
      <c r="D284" s="53">
        <f t="shared" si="4"/>
        <v>469000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v>450</v>
      </c>
      <c r="C303" s="53">
        <v>26000</v>
      </c>
      <c r="D303" s="53">
        <f t="shared" si="4"/>
        <v>11700000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6741</v>
      </c>
      <c r="C311" s="99"/>
      <c r="D311" s="99">
        <f t="shared" ref="D311" si="5">SUM(D3:D310)</f>
        <v>96535000</v>
      </c>
    </row>
  </sheetData>
  <protectedRanges>
    <protectedRange password="CF71" sqref="B1:D310" name="tho"/>
  </protectedRanges>
  <autoFilter ref="A2:D311" xr:uid="{00000000-0009-0000-0000-000012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311"/>
  <sheetViews>
    <sheetView workbookViewId="0">
      <selection activeCell="G54" sqref="G54"/>
    </sheetView>
  </sheetViews>
  <sheetFormatPr defaultRowHeight="15"/>
  <cols>
    <col min="1" max="1" width="39.42578125" customWidth="1"/>
    <col min="3" max="3" width="14.42578125" customWidth="1"/>
    <col min="4" max="4" width="17.42578125" customWidth="1"/>
  </cols>
  <sheetData>
    <row r="1" spans="1:4">
      <c r="A1" s="1" t="s">
        <v>359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4" t="s">
        <v>2</v>
      </c>
      <c r="B3" s="53">
        <v>27</v>
      </c>
      <c r="C3" s="53">
        <v>7000</v>
      </c>
      <c r="D3" s="53">
        <f>B3*C3</f>
        <v>189000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>
      <c r="A19" s="8" t="s">
        <v>18</v>
      </c>
      <c r="B19" s="53">
        <v>10</v>
      </c>
      <c r="C19" s="53">
        <v>22000</v>
      </c>
      <c r="D19" s="53">
        <f t="shared" si="0"/>
        <v>220000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22+40+65</f>
        <v>127</v>
      </c>
      <c r="C23" s="53">
        <v>28000</v>
      </c>
      <c r="D23" s="53">
        <f t="shared" si="0"/>
        <v>3556000</v>
      </c>
    </row>
    <row r="24" spans="1:4" ht="18.75" hidden="1">
      <c r="A24" s="8" t="s">
        <v>23</v>
      </c>
      <c r="B24" s="53"/>
      <c r="C24" s="53"/>
      <c r="D24" s="53">
        <f t="shared" si="0"/>
        <v>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>
      <c r="A26" s="8" t="s">
        <v>25</v>
      </c>
      <c r="B26" s="53">
        <v>5</v>
      </c>
      <c r="C26" s="53">
        <v>12000</v>
      </c>
      <c r="D26" s="53">
        <f t="shared" si="0"/>
        <v>60000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f>20+80+6</f>
        <v>106</v>
      </c>
      <c r="C28" s="53">
        <v>36000</v>
      </c>
      <c r="D28" s="53">
        <f t="shared" si="0"/>
        <v>3816000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f>20+10+5</f>
        <v>35</v>
      </c>
      <c r="C32" s="53">
        <v>35000</v>
      </c>
      <c r="D32" s="53">
        <f t="shared" si="0"/>
        <v>1225000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10+20+15+15</f>
        <v>60</v>
      </c>
      <c r="C35" s="53">
        <v>14000</v>
      </c>
      <c r="D35" s="53">
        <f t="shared" si="0"/>
        <v>840000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17</v>
      </c>
      <c r="C40" s="53">
        <v>25000</v>
      </c>
      <c r="D40" s="53">
        <f t="shared" si="0"/>
        <v>425000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80</v>
      </c>
      <c r="C42" s="53">
        <v>12000</v>
      </c>
      <c r="D42" s="53">
        <f t="shared" si="0"/>
        <v>960000</v>
      </c>
    </row>
    <row r="43" spans="1:4" ht="18.75">
      <c r="A43" s="8" t="s">
        <v>42</v>
      </c>
      <c r="B43" s="53">
        <f>20+70+50+20+70</f>
        <v>230</v>
      </c>
      <c r="C43" s="53">
        <v>15000</v>
      </c>
      <c r="D43" s="53">
        <f t="shared" si="0"/>
        <v>3450000</v>
      </c>
    </row>
    <row r="44" spans="1:4" ht="18.75">
      <c r="A44" s="8" t="s">
        <v>43</v>
      </c>
      <c r="B44" s="53">
        <v>120</v>
      </c>
      <c r="C44" s="53">
        <v>15000</v>
      </c>
      <c r="D44" s="53">
        <f t="shared" si="0"/>
        <v>1800000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>
      <c r="A51" s="8" t="s">
        <v>50</v>
      </c>
      <c r="B51" s="53">
        <v>10</v>
      </c>
      <c r="C51" s="53">
        <v>10000</v>
      </c>
      <c r="D51" s="53">
        <f t="shared" si="0"/>
        <v>100000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53</v>
      </c>
      <c r="B54" s="53">
        <v>30</v>
      </c>
      <c r="C54" s="53">
        <v>10000</v>
      </c>
      <c r="D54" s="53">
        <f t="shared" si="0"/>
        <v>300000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>
      <c r="A66" s="4" t="s">
        <v>65</v>
      </c>
      <c r="B66" s="53">
        <f>4+10</f>
        <v>14</v>
      </c>
      <c r="C66" s="53">
        <v>70000</v>
      </c>
      <c r="D66" s="53">
        <f t="shared" si="0"/>
        <v>980000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30+200+130+60</f>
        <v>420</v>
      </c>
      <c r="C68" s="53">
        <v>27000</v>
      </c>
      <c r="D68" s="53">
        <f t="shared" ref="D68:D131" si="1">B68*C68</f>
        <v>11340000</v>
      </c>
    </row>
    <row r="69" spans="1:4" ht="18.75">
      <c r="A69" s="4" t="s">
        <v>68</v>
      </c>
      <c r="B69" s="53">
        <f>280+30+30</f>
        <v>340</v>
      </c>
      <c r="C69" s="53">
        <v>26000</v>
      </c>
      <c r="D69" s="53">
        <f t="shared" si="1"/>
        <v>8840000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>
      <c r="A71" s="8" t="s">
        <v>70</v>
      </c>
      <c r="B71" s="53">
        <v>10</v>
      </c>
      <c r="C71" s="53">
        <v>13000</v>
      </c>
      <c r="D71" s="53">
        <f t="shared" si="1"/>
        <v>130000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 hidden="1">
      <c r="A74" s="17" t="s">
        <v>73</v>
      </c>
      <c r="B74" s="53"/>
      <c r="C74" s="53"/>
      <c r="D74" s="53">
        <f t="shared" si="1"/>
        <v>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18+120+60</f>
        <v>198</v>
      </c>
      <c r="C84" s="53">
        <v>11000</v>
      </c>
      <c r="D84" s="53">
        <f t="shared" si="1"/>
        <v>2178000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>
      <c r="A96" s="8" t="s">
        <v>95</v>
      </c>
      <c r="B96" s="53">
        <v>12</v>
      </c>
      <c r="C96" s="53">
        <v>10000</v>
      </c>
      <c r="D96" s="53">
        <f t="shared" si="1"/>
        <v>120000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15</v>
      </c>
      <c r="C98" s="53">
        <v>13000</v>
      </c>
      <c r="D98" s="53">
        <f t="shared" si="1"/>
        <v>195000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v>400</v>
      </c>
      <c r="C114" s="53">
        <v>20000</v>
      </c>
      <c r="D114" s="53">
        <f t="shared" si="1"/>
        <v>8000000</v>
      </c>
    </row>
    <row r="115" spans="1:4" ht="18.75">
      <c r="A115" s="8" t="s">
        <v>114</v>
      </c>
      <c r="B115" s="53">
        <f>40+35</f>
        <v>75</v>
      </c>
      <c r="C115" s="53">
        <v>16000</v>
      </c>
      <c r="D115" s="53">
        <f t="shared" si="1"/>
        <v>1200000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1000+75+120+450+400+320</f>
        <v>2365</v>
      </c>
      <c r="C121" s="53">
        <v>5000</v>
      </c>
      <c r="D121" s="53">
        <f t="shared" si="1"/>
        <v>11825000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6</v>
      </c>
      <c r="C126" s="53">
        <v>5000</v>
      </c>
      <c r="D126" s="53">
        <f t="shared" si="1"/>
        <v>30000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>
      <c r="A141" s="8" t="s">
        <v>140</v>
      </c>
      <c r="B141" s="53">
        <f>8+7+8</f>
        <v>23</v>
      </c>
      <c r="C141" s="53">
        <v>11000</v>
      </c>
      <c r="D141" s="53">
        <f t="shared" si="2"/>
        <v>253000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20+20+40+20+80+370</f>
        <v>550</v>
      </c>
      <c r="C144" s="53">
        <v>20000</v>
      </c>
      <c r="D144" s="53">
        <f t="shared" si="2"/>
        <v>11000000</v>
      </c>
    </row>
    <row r="145" spans="1:4" ht="18.75">
      <c r="A145" s="21" t="s">
        <v>144</v>
      </c>
      <c r="B145" s="53">
        <v>50</v>
      </c>
      <c r="C145" s="53">
        <v>16000</v>
      </c>
      <c r="D145" s="53">
        <f t="shared" si="2"/>
        <v>800000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>
      <c r="A151" s="11" t="s">
        <v>150</v>
      </c>
      <c r="B151" s="53">
        <v>3</v>
      </c>
      <c r="C151" s="53">
        <v>6000</v>
      </c>
      <c r="D151" s="53">
        <f t="shared" si="2"/>
        <v>18000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8" t="s">
        <v>154</v>
      </c>
      <c r="B155" s="53">
        <v>2</v>
      </c>
      <c r="C155" s="53">
        <v>10000</v>
      </c>
      <c r="D155" s="53">
        <f t="shared" si="2"/>
        <v>20000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45+10+140+80</f>
        <v>275</v>
      </c>
      <c r="C166" s="53">
        <v>25000</v>
      </c>
      <c r="D166" s="53">
        <f t="shared" si="2"/>
        <v>6875000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 hidden="1">
      <c r="A169" s="8" t="s">
        <v>168</v>
      </c>
      <c r="B169" s="53"/>
      <c r="C169" s="53"/>
      <c r="D169" s="53">
        <f t="shared" si="2"/>
        <v>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280+100+20+20+90+10</f>
        <v>520</v>
      </c>
      <c r="C180" s="53">
        <v>30000</v>
      </c>
      <c r="D180" s="53">
        <f t="shared" si="2"/>
        <v>15600000</v>
      </c>
    </row>
    <row r="181" spans="1:4" ht="18.75">
      <c r="A181" s="8" t="s">
        <v>180</v>
      </c>
      <c r="B181" s="53">
        <v>120</v>
      </c>
      <c r="C181" s="53">
        <v>7800</v>
      </c>
      <c r="D181" s="53">
        <f t="shared" si="2"/>
        <v>936000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 hidden="1">
      <c r="A183" s="4" t="s">
        <v>182</v>
      </c>
      <c r="B183" s="53"/>
      <c r="C183" s="53"/>
      <c r="D183" s="53">
        <f t="shared" si="2"/>
        <v>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f>14+10+13</f>
        <v>37</v>
      </c>
      <c r="C186" s="53">
        <v>20000</v>
      </c>
      <c r="D186" s="53">
        <f t="shared" si="2"/>
        <v>740000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65</v>
      </c>
      <c r="C192" s="53">
        <v>9000</v>
      </c>
      <c r="D192" s="53">
        <f t="shared" si="2"/>
        <v>585000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f>110+12</f>
        <v>122</v>
      </c>
      <c r="C194" s="53">
        <v>6500</v>
      </c>
      <c r="D194" s="53">
        <f t="shared" si="2"/>
        <v>793000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214</v>
      </c>
      <c r="C197" s="53">
        <v>5000</v>
      </c>
      <c r="D197" s="53">
        <f t="shared" si="3"/>
        <v>1070000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f>216</f>
        <v>216</v>
      </c>
      <c r="C199" s="53">
        <v>5000</v>
      </c>
      <c r="D199" s="53">
        <f t="shared" si="3"/>
        <v>1080000</v>
      </c>
    </row>
    <row r="200" spans="1:4" ht="18.75">
      <c r="A200" s="8" t="s">
        <v>199</v>
      </c>
      <c r="B200" s="53">
        <v>11</v>
      </c>
      <c r="C200" s="53">
        <v>11000</v>
      </c>
      <c r="D200" s="53">
        <f t="shared" si="3"/>
        <v>121000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>
      <c r="A203" s="4" t="s">
        <v>202</v>
      </c>
      <c r="B203" s="53">
        <v>5</v>
      </c>
      <c r="C203" s="53">
        <v>40000</v>
      </c>
      <c r="D203" s="53">
        <f t="shared" si="3"/>
        <v>200000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>
      <c r="A217" s="8" t="s">
        <v>216</v>
      </c>
      <c r="B217" s="53">
        <v>3</v>
      </c>
      <c r="C217" s="53">
        <v>26000</v>
      </c>
      <c r="D217" s="53">
        <f t="shared" si="3"/>
        <v>78000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>
      <c r="A248" s="8" t="s">
        <v>247</v>
      </c>
      <c r="B248" s="53">
        <v>1</v>
      </c>
      <c r="C248" s="53">
        <v>28000</v>
      </c>
      <c r="D248" s="53">
        <f t="shared" si="3"/>
        <v>28000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>
      <c r="A263" s="8" t="s">
        <v>262</v>
      </c>
      <c r="B263" s="53">
        <v>3</v>
      </c>
      <c r="C263" s="53">
        <v>28000</v>
      </c>
      <c r="D263" s="53">
        <f t="shared" si="4"/>
        <v>84000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v>53</v>
      </c>
      <c r="C272" s="53">
        <v>11000</v>
      </c>
      <c r="D272" s="53">
        <f t="shared" si="4"/>
        <v>583000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>
      <c r="A278" s="8" t="s">
        <v>276</v>
      </c>
      <c r="B278" s="53">
        <v>40</v>
      </c>
      <c r="C278" s="53">
        <v>16000</v>
      </c>
      <c r="D278" s="53">
        <f t="shared" si="4"/>
        <v>640000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20</v>
      </c>
      <c r="C284" s="53">
        <v>7000</v>
      </c>
      <c r="D284" s="53">
        <f t="shared" si="4"/>
        <v>140000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>
      <c r="A292" s="8" t="s">
        <v>290</v>
      </c>
      <c r="B292" s="53">
        <v>3</v>
      </c>
      <c r="C292" s="53">
        <v>6500</v>
      </c>
      <c r="D292" s="53">
        <f t="shared" si="4"/>
        <v>19500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v>140</v>
      </c>
      <c r="C303" s="53">
        <v>26000</v>
      </c>
      <c r="D303" s="53">
        <f t="shared" si="4"/>
        <v>3640000</v>
      </c>
    </row>
    <row r="304" spans="1:4" ht="18.75">
      <c r="A304" s="11" t="s">
        <v>345</v>
      </c>
      <c r="B304" s="53">
        <v>100</v>
      </c>
      <c r="C304" s="53">
        <v>42500</v>
      </c>
      <c r="D304" s="53">
        <f t="shared" si="4"/>
        <v>4250000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7288</v>
      </c>
      <c r="C311" s="99"/>
      <c r="D311" s="99">
        <f t="shared" ref="D311" si="5">SUM(D3:D310)</f>
        <v>111332500</v>
      </c>
    </row>
  </sheetData>
  <protectedRanges>
    <protectedRange password="CF71" sqref="B1:D310" name="tho"/>
  </protectedRanges>
  <autoFilter ref="A2:D311" xr:uid="{00000000-0009-0000-0000-000013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311"/>
  <sheetViews>
    <sheetView workbookViewId="0">
      <selection activeCell="I44" sqref="I44"/>
    </sheetView>
  </sheetViews>
  <sheetFormatPr defaultRowHeight="15"/>
  <cols>
    <col min="1" max="1" width="52.5703125" customWidth="1"/>
    <col min="3" max="3" width="13.5703125" customWidth="1"/>
    <col min="4" max="4" width="21.140625" customWidth="1"/>
  </cols>
  <sheetData>
    <row r="1" spans="1:4">
      <c r="A1" s="1" t="s">
        <v>360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17" t="s">
        <v>73</v>
      </c>
      <c r="B3" s="53">
        <v>6</v>
      </c>
      <c r="C3" s="53">
        <v>26000</v>
      </c>
      <c r="D3" s="53">
        <f t="shared" ref="D3:D66" si="0">B3*C3</f>
        <v>156000</v>
      </c>
    </row>
    <row r="4" spans="1:4" ht="18.75" hidden="1">
      <c r="A4" s="6" t="s">
        <v>3</v>
      </c>
      <c r="B4" s="53"/>
      <c r="C4" s="53"/>
      <c r="D4" s="53">
        <f t="shared" si="0"/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19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17" t="s">
        <v>193</v>
      </c>
      <c r="B23" s="53">
        <v>160</v>
      </c>
      <c r="C23" s="53">
        <v>6500</v>
      </c>
      <c r="D23" s="53">
        <f t="shared" si="0"/>
        <v>1040000</v>
      </c>
    </row>
    <row r="24" spans="1:4" ht="18.75" hidden="1">
      <c r="A24" s="8" t="s">
        <v>23</v>
      </c>
      <c r="B24" s="53"/>
      <c r="C24" s="53"/>
      <c r="D24" s="53">
        <f t="shared" si="0"/>
        <v>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>
      <c r="A26" s="19" t="s">
        <v>285</v>
      </c>
      <c r="B26" s="53">
        <v>18</v>
      </c>
      <c r="C26" s="53">
        <v>4000</v>
      </c>
      <c r="D26" s="53">
        <f t="shared" si="0"/>
        <v>72000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120</v>
      </c>
      <c r="B28" s="53">
        <f>420+90+660+390+390+1270</f>
        <v>3220</v>
      </c>
      <c r="C28" s="53">
        <v>5000</v>
      </c>
      <c r="D28" s="53">
        <f t="shared" si="0"/>
        <v>16100000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270</v>
      </c>
      <c r="B32" s="53">
        <v>30</v>
      </c>
      <c r="C32" s="53">
        <v>10000</v>
      </c>
      <c r="D32" s="53">
        <f t="shared" si="0"/>
        <v>300000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97</v>
      </c>
      <c r="B35" s="53">
        <v>10</v>
      </c>
      <c r="C35" s="53">
        <v>13000</v>
      </c>
      <c r="D35" s="53">
        <f t="shared" si="0"/>
        <v>130000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4" t="s">
        <v>113</v>
      </c>
      <c r="B40" s="53">
        <f>380+20</f>
        <v>400</v>
      </c>
      <c r="C40" s="53">
        <v>19000</v>
      </c>
      <c r="D40" s="53">
        <f t="shared" si="0"/>
        <v>7600000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154</v>
      </c>
      <c r="B42" s="53">
        <v>2</v>
      </c>
      <c r="C42" s="53">
        <v>10000</v>
      </c>
      <c r="D42" s="53">
        <f t="shared" si="0"/>
        <v>20000</v>
      </c>
    </row>
    <row r="43" spans="1:4" ht="18.75">
      <c r="A43" s="4" t="s">
        <v>2</v>
      </c>
      <c r="B43" s="53">
        <v>20</v>
      </c>
      <c r="C43" s="53">
        <v>7000</v>
      </c>
      <c r="D43" s="53">
        <f t="shared" si="0"/>
        <v>140000</v>
      </c>
    </row>
    <row r="44" spans="1:4" ht="18.75">
      <c r="A44" s="8" t="s">
        <v>165</v>
      </c>
      <c r="B44" s="53">
        <f>80+60+95+60+40</f>
        <v>335</v>
      </c>
      <c r="C44" s="53">
        <v>25000</v>
      </c>
      <c r="D44" s="53">
        <f t="shared" si="0"/>
        <v>8375000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>
      <c r="A47" s="13" t="s">
        <v>167</v>
      </c>
      <c r="B47" s="53">
        <v>220</v>
      </c>
      <c r="C47" s="53">
        <v>26000</v>
      </c>
      <c r="D47" s="53">
        <f t="shared" si="0"/>
        <v>5720000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 hidden="1">
      <c r="A54" s="8" t="s">
        <v>53</v>
      </c>
      <c r="B54" s="53"/>
      <c r="C54" s="53"/>
      <c r="D54" s="53">
        <f t="shared" si="0"/>
        <v>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ref="D67:D130" si="1">B67*C67</f>
        <v>0</v>
      </c>
    </row>
    <row r="68" spans="1:4" ht="18.75">
      <c r="A68" s="8" t="s">
        <v>168</v>
      </c>
      <c r="B68" s="53">
        <v>12</v>
      </c>
      <c r="C68" s="53">
        <v>18000</v>
      </c>
      <c r="D68" s="53">
        <f t="shared" si="1"/>
        <v>216000</v>
      </c>
    </row>
    <row r="69" spans="1:4" ht="18.75">
      <c r="A69" s="8" t="s">
        <v>46</v>
      </c>
      <c r="B69" s="53">
        <v>25</v>
      </c>
      <c r="C69" s="53">
        <v>8000</v>
      </c>
      <c r="D69" s="53">
        <f t="shared" si="1"/>
        <v>200000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9" t="s">
        <v>125</v>
      </c>
      <c r="B74" s="53">
        <v>6</v>
      </c>
      <c r="C74" s="53">
        <v>5000</v>
      </c>
      <c r="D74" s="53">
        <f t="shared" si="1"/>
        <v>30000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 hidden="1">
      <c r="A84" s="8" t="s">
        <v>83</v>
      </c>
      <c r="B84" s="53"/>
      <c r="C84" s="53"/>
      <c r="D84" s="53">
        <f t="shared" si="1"/>
        <v>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4" t="s">
        <v>279</v>
      </c>
      <c r="B98" s="54">
        <v>1</v>
      </c>
      <c r="C98" s="54">
        <v>16000</v>
      </c>
      <c r="D98" s="53">
        <f t="shared" si="1"/>
        <v>16000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8" t="s">
        <v>34</v>
      </c>
      <c r="B114" s="53">
        <f>15+40+60</f>
        <v>115</v>
      </c>
      <c r="C114" s="53">
        <v>14000</v>
      </c>
      <c r="D114" s="53">
        <f t="shared" si="1"/>
        <v>1610000</v>
      </c>
    </row>
    <row r="115" spans="1:4" ht="18.75" hidden="1">
      <c r="A115" s="8" t="s">
        <v>114</v>
      </c>
      <c r="B115" s="53"/>
      <c r="C115" s="53"/>
      <c r="D115" s="53">
        <f t="shared" si="1"/>
        <v>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196</v>
      </c>
      <c r="B121" s="53">
        <v>400</v>
      </c>
      <c r="C121" s="53">
        <v>5000</v>
      </c>
      <c r="D121" s="53">
        <f t="shared" si="1"/>
        <v>2000000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8" t="s">
        <v>198</v>
      </c>
      <c r="B126" s="53">
        <v>324</v>
      </c>
      <c r="C126" s="53">
        <v>5000</v>
      </c>
      <c r="D126" s="53">
        <f t="shared" si="1"/>
        <v>1620000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ref="D131:D194" si="2">B131*C131</f>
        <v>0</v>
      </c>
    </row>
    <row r="132" spans="1:4" ht="18.75" hidden="1">
      <c r="A132" s="11" t="s">
        <v>131</v>
      </c>
      <c r="B132" s="53"/>
      <c r="C132" s="53"/>
      <c r="D132" s="53">
        <f t="shared" si="2"/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>
      <c r="A141" s="8" t="s">
        <v>199</v>
      </c>
      <c r="B141" s="53">
        <v>7</v>
      </c>
      <c r="C141" s="53">
        <v>11000</v>
      </c>
      <c r="D141" s="53">
        <f t="shared" si="2"/>
        <v>77000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4" t="s">
        <v>179</v>
      </c>
      <c r="B144" s="53">
        <f>200+120+120</f>
        <v>440</v>
      </c>
      <c r="C144" s="53">
        <v>30000</v>
      </c>
      <c r="D144" s="53">
        <f t="shared" si="2"/>
        <v>13200000</v>
      </c>
    </row>
    <row r="145" spans="1:4" ht="18.75">
      <c r="A145" s="8" t="s">
        <v>180</v>
      </c>
      <c r="B145" s="53">
        <f>135*3</f>
        <v>405</v>
      </c>
      <c r="C145" s="53">
        <v>7800</v>
      </c>
      <c r="D145" s="53">
        <f t="shared" si="2"/>
        <v>3159000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11" t="s">
        <v>301</v>
      </c>
      <c r="B155" s="53">
        <f>200+850</f>
        <v>1050</v>
      </c>
      <c r="C155" s="53">
        <v>26000</v>
      </c>
      <c r="D155" s="53">
        <f t="shared" si="2"/>
        <v>27300000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11" t="s">
        <v>345</v>
      </c>
      <c r="B166" s="53">
        <v>90</v>
      </c>
      <c r="C166" s="53">
        <v>42500</v>
      </c>
      <c r="D166" s="53">
        <f t="shared" si="2"/>
        <v>3825000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>
      <c r="A168" s="8" t="s">
        <v>67</v>
      </c>
      <c r="B168" s="53">
        <f>50+100+200</f>
        <v>350</v>
      </c>
      <c r="C168" s="53">
        <v>27000</v>
      </c>
      <c r="D168" s="53">
        <f t="shared" si="2"/>
        <v>9450000</v>
      </c>
    </row>
    <row r="169" spans="1:4" ht="18.75">
      <c r="A169" s="4" t="s">
        <v>68</v>
      </c>
      <c r="B169" s="53">
        <f>60+100+30+140</f>
        <v>330</v>
      </c>
      <c r="C169" s="53">
        <v>26000</v>
      </c>
      <c r="D169" s="53">
        <f t="shared" si="2"/>
        <v>8580000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8" t="s">
        <v>143</v>
      </c>
      <c r="B180" s="53">
        <f>80+30+20+220+20+110</f>
        <v>480</v>
      </c>
      <c r="C180" s="53">
        <v>19500</v>
      </c>
      <c r="D180" s="53">
        <f t="shared" si="2"/>
        <v>9360000</v>
      </c>
    </row>
    <row r="181" spans="1:4" ht="18.75">
      <c r="A181" s="21" t="s">
        <v>144</v>
      </c>
      <c r="B181" s="53">
        <v>40</v>
      </c>
      <c r="C181" s="53">
        <v>16000</v>
      </c>
      <c r="D181" s="53">
        <f t="shared" si="2"/>
        <v>640000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 hidden="1">
      <c r="A183" s="4" t="s">
        <v>182</v>
      </c>
      <c r="B183" s="53"/>
      <c r="C183" s="53"/>
      <c r="D183" s="53">
        <f t="shared" si="2"/>
        <v>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216</v>
      </c>
      <c r="B186" s="53">
        <v>3</v>
      </c>
      <c r="C186" s="53">
        <v>27000</v>
      </c>
      <c r="D186" s="53">
        <f t="shared" si="2"/>
        <v>81000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 hidden="1">
      <c r="A192" s="8" t="s">
        <v>191</v>
      </c>
      <c r="B192" s="53"/>
      <c r="C192" s="53"/>
      <c r="D192" s="53">
        <f t="shared" si="2"/>
        <v>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8" t="s">
        <v>185</v>
      </c>
      <c r="B194" s="53">
        <f>10+36+10</f>
        <v>56</v>
      </c>
      <c r="C194" s="53">
        <v>16000</v>
      </c>
      <c r="D194" s="53">
        <f t="shared" si="2"/>
        <v>896000</v>
      </c>
    </row>
    <row r="195" spans="1:4" ht="18.75" hidden="1">
      <c r="A195" s="8" t="s">
        <v>194</v>
      </c>
      <c r="B195" s="53"/>
      <c r="C195" s="53"/>
      <c r="D195" s="53">
        <f t="shared" ref="D195:D258" si="3">B195*C195</f>
        <v>0</v>
      </c>
    </row>
    <row r="196" spans="1:4" ht="18.75" hidden="1">
      <c r="A196" s="17" t="s">
        <v>195</v>
      </c>
      <c r="B196" s="53"/>
      <c r="C196" s="53"/>
      <c r="D196" s="53">
        <f t="shared" si="3"/>
        <v>0</v>
      </c>
    </row>
    <row r="197" spans="1:4" ht="18.75">
      <c r="A197" s="8" t="s">
        <v>39</v>
      </c>
      <c r="B197" s="53">
        <v>24</v>
      </c>
      <c r="C197" s="53">
        <v>25000</v>
      </c>
      <c r="D197" s="53">
        <f t="shared" si="3"/>
        <v>600000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41</v>
      </c>
      <c r="B199" s="53">
        <v>25</v>
      </c>
      <c r="C199" s="53">
        <v>12000</v>
      </c>
      <c r="D199" s="53">
        <f t="shared" si="3"/>
        <v>300000</v>
      </c>
    </row>
    <row r="200" spans="1:4" ht="18.75">
      <c r="A200" s="8" t="s">
        <v>42</v>
      </c>
      <c r="B200" s="53">
        <f>20+200+10+70+60</f>
        <v>360</v>
      </c>
      <c r="C200" s="53">
        <v>15000</v>
      </c>
      <c r="D200" s="53">
        <f t="shared" si="3"/>
        <v>5400000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>
      <c r="A217" s="8" t="s">
        <v>43</v>
      </c>
      <c r="B217" s="53">
        <v>80</v>
      </c>
      <c r="C217" s="53">
        <v>15000</v>
      </c>
      <c r="D217" s="53">
        <f t="shared" si="3"/>
        <v>1200000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>
      <c r="A221" s="8" t="s">
        <v>220</v>
      </c>
      <c r="B221" s="53">
        <v>1</v>
      </c>
      <c r="C221" s="53">
        <v>15000</v>
      </c>
      <c r="D221" s="53">
        <f t="shared" si="3"/>
        <v>15000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>
      <c r="A237" s="8" t="s">
        <v>22</v>
      </c>
      <c r="B237" s="53">
        <v>160</v>
      </c>
      <c r="C237" s="53">
        <v>29000</v>
      </c>
      <c r="D237" s="53">
        <f t="shared" si="3"/>
        <v>4640000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>
      <c r="A248" s="8" t="s">
        <v>25</v>
      </c>
      <c r="B248" s="53">
        <f>37+15</f>
        <v>52</v>
      </c>
      <c r="C248" s="53">
        <v>12000</v>
      </c>
      <c r="D248" s="53">
        <f t="shared" si="3"/>
        <v>624000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 hidden="1">
      <c r="A255" s="8" t="s">
        <v>254</v>
      </c>
      <c r="B255" s="53"/>
      <c r="C255" s="53"/>
      <c r="D255" s="53">
        <f t="shared" si="3"/>
        <v>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ref="D259:D310" si="4">B259*C259</f>
        <v>0</v>
      </c>
    </row>
    <row r="260" spans="1:4" ht="18.75" hidden="1">
      <c r="A260" s="8" t="s">
        <v>259</v>
      </c>
      <c r="B260" s="53"/>
      <c r="C260" s="53"/>
      <c r="D260" s="53">
        <f t="shared" si="4"/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>
      <c r="A263" s="8" t="s">
        <v>27</v>
      </c>
      <c r="B263" s="53">
        <v>108</v>
      </c>
      <c r="C263" s="53">
        <v>37000</v>
      </c>
      <c r="D263" s="53">
        <f t="shared" si="4"/>
        <v>3996000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31</v>
      </c>
      <c r="B272" s="53">
        <v>30</v>
      </c>
      <c r="C272" s="53">
        <v>30000</v>
      </c>
      <c r="D272" s="53">
        <f t="shared" si="4"/>
        <v>900000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>
      <c r="A281" s="8" t="s">
        <v>236</v>
      </c>
      <c r="B281" s="53">
        <v>43</v>
      </c>
      <c r="C281" s="53">
        <v>19000</v>
      </c>
      <c r="D281" s="53">
        <f t="shared" si="4"/>
        <v>817000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33</v>
      </c>
      <c r="C284" s="53">
        <v>7000</v>
      </c>
      <c r="D284" s="53">
        <f t="shared" si="4"/>
        <v>231000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>
      <c r="A287" s="8" t="s">
        <v>140</v>
      </c>
      <c r="B287" s="53">
        <f>18+8</f>
        <v>26</v>
      </c>
      <c r="C287" s="53">
        <v>11000</v>
      </c>
      <c r="D287" s="53">
        <f t="shared" si="4"/>
        <v>286000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8" t="s">
        <v>247</v>
      </c>
      <c r="B303" s="53">
        <v>6</v>
      </c>
      <c r="C303" s="53">
        <v>28000</v>
      </c>
      <c r="D303" s="53">
        <f t="shared" si="4"/>
        <v>168000</v>
      </c>
    </row>
    <row r="304" spans="1:4" ht="18.75">
      <c r="A304" s="8" t="s">
        <v>262</v>
      </c>
      <c r="B304" s="53">
        <v>2</v>
      </c>
      <c r="C304" s="53">
        <v>28000</v>
      </c>
      <c r="D304" s="53">
        <f t="shared" si="4"/>
        <v>56000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9505</v>
      </c>
      <c r="C311" s="99"/>
      <c r="D311" s="99">
        <f>SUM(D3:D310)</f>
        <v>141146000</v>
      </c>
    </row>
  </sheetData>
  <protectedRanges>
    <protectedRange password="CF71" sqref="B1:D310" name="tho"/>
  </protectedRanges>
  <autoFilter ref="A2:D311" xr:uid="{00000000-0009-0000-0000-000014000000}">
    <filterColumn colId="1">
      <customFilters>
        <customFilter operator="notEqual" val=" "/>
      </customFilters>
    </filterColumn>
    <sortState xmlns:xlrd2="http://schemas.microsoft.com/office/spreadsheetml/2017/richdata2" ref="A3:D311">
      <sortCondition ref="A2:A311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311"/>
  <sheetViews>
    <sheetView workbookViewId="0">
      <selection activeCell="J72" sqref="J72"/>
    </sheetView>
  </sheetViews>
  <sheetFormatPr defaultRowHeight="15"/>
  <cols>
    <col min="1" max="1" width="39.85546875" customWidth="1"/>
    <col min="3" max="3" width="12.85546875" customWidth="1"/>
    <col min="4" max="4" width="20" customWidth="1"/>
  </cols>
  <sheetData>
    <row r="1" spans="1:4">
      <c r="A1" s="1" t="s">
        <v>361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17" t="s">
        <v>73</v>
      </c>
      <c r="B3" s="53">
        <v>5</v>
      </c>
      <c r="C3" s="53">
        <v>26000</v>
      </c>
      <c r="D3" s="53">
        <f>B3*C3</f>
        <v>130000</v>
      </c>
    </row>
    <row r="4" spans="1:4" ht="18.75" hidden="1">
      <c r="A4" s="18" t="s">
        <v>74</v>
      </c>
      <c r="B4" s="53"/>
      <c r="C4" s="53"/>
      <c r="D4" s="53">
        <f t="shared" ref="D4:D67" si="0">B4*C4</f>
        <v>0</v>
      </c>
    </row>
    <row r="5" spans="1:4" ht="18.75" hidden="1">
      <c r="A5" s="17" t="s">
        <v>75</v>
      </c>
      <c r="B5" s="53"/>
      <c r="C5" s="53"/>
      <c r="D5" s="53">
        <f t="shared" si="0"/>
        <v>0</v>
      </c>
    </row>
    <row r="6" spans="1:4" ht="18.75" hidden="1">
      <c r="A6" s="17" t="s">
        <v>193</v>
      </c>
      <c r="B6" s="53"/>
      <c r="C6" s="53"/>
      <c r="D6" s="53">
        <f t="shared" si="0"/>
        <v>0</v>
      </c>
    </row>
    <row r="7" spans="1:4" ht="18.75" hidden="1">
      <c r="A7" s="8" t="s">
        <v>194</v>
      </c>
      <c r="B7" s="53"/>
      <c r="C7" s="53"/>
      <c r="D7" s="53">
        <f t="shared" si="0"/>
        <v>0</v>
      </c>
    </row>
    <row r="8" spans="1:4" ht="18.75" hidden="1">
      <c r="A8" s="24" t="s">
        <v>291</v>
      </c>
      <c r="B8" s="53"/>
      <c r="C8" s="53"/>
      <c r="D8" s="53">
        <f t="shared" si="0"/>
        <v>0</v>
      </c>
    </row>
    <row r="9" spans="1:4" ht="18.75" hidden="1">
      <c r="A9" s="17" t="s">
        <v>195</v>
      </c>
      <c r="B9" s="53"/>
      <c r="C9" s="53"/>
      <c r="D9" s="53">
        <f t="shared" si="0"/>
        <v>0</v>
      </c>
    </row>
    <row r="10" spans="1:4" ht="18.75" hidden="1">
      <c r="A10" s="6" t="s">
        <v>226</v>
      </c>
      <c r="B10" s="53"/>
      <c r="C10" s="53"/>
      <c r="D10" s="53">
        <f t="shared" si="0"/>
        <v>0</v>
      </c>
    </row>
    <row r="11" spans="1:4" ht="18.75" hidden="1">
      <c r="A11" s="8" t="s">
        <v>50</v>
      </c>
      <c r="B11" s="53"/>
      <c r="C11" s="53"/>
      <c r="D11" s="53">
        <f t="shared" si="0"/>
        <v>0</v>
      </c>
    </row>
    <row r="12" spans="1:4" ht="18.75">
      <c r="A12" s="8" t="s">
        <v>51</v>
      </c>
      <c r="B12" s="53">
        <v>2</v>
      </c>
      <c r="C12" s="53">
        <v>9000</v>
      </c>
      <c r="D12" s="53">
        <f t="shared" si="0"/>
        <v>18000</v>
      </c>
    </row>
    <row r="13" spans="1:4" ht="18.75" hidden="1">
      <c r="A13" s="4" t="s">
        <v>52</v>
      </c>
      <c r="B13" s="53"/>
      <c r="C13" s="53"/>
      <c r="D13" s="53">
        <f t="shared" si="0"/>
        <v>0</v>
      </c>
    </row>
    <row r="14" spans="1:4" ht="18.75">
      <c r="A14" s="4" t="s">
        <v>203</v>
      </c>
      <c r="B14" s="53">
        <v>3</v>
      </c>
      <c r="C14" s="53">
        <v>9500</v>
      </c>
      <c r="D14" s="53">
        <f t="shared" si="0"/>
        <v>28500</v>
      </c>
    </row>
    <row r="15" spans="1:4" ht="18.75" hidden="1">
      <c r="A15" s="8" t="s">
        <v>117</v>
      </c>
      <c r="B15" s="53"/>
      <c r="C15" s="53"/>
      <c r="D15" s="53">
        <f t="shared" si="0"/>
        <v>0</v>
      </c>
    </row>
    <row r="16" spans="1:4" ht="18.75" hidden="1">
      <c r="A16" s="8" t="s">
        <v>284</v>
      </c>
      <c r="B16" s="53"/>
      <c r="C16" s="53"/>
      <c r="D16" s="53">
        <f t="shared" si="0"/>
        <v>0</v>
      </c>
    </row>
    <row r="17" spans="1:4" ht="18.75">
      <c r="A17" s="19" t="s">
        <v>285</v>
      </c>
      <c r="B17" s="53">
        <v>76</v>
      </c>
      <c r="C17" s="53">
        <v>4000</v>
      </c>
      <c r="D17" s="53">
        <f t="shared" si="0"/>
        <v>304000</v>
      </c>
    </row>
    <row r="18" spans="1:4" ht="18.75" hidden="1">
      <c r="A18" s="6" t="s">
        <v>286</v>
      </c>
      <c r="B18" s="53"/>
      <c r="C18" s="53"/>
      <c r="D18" s="53">
        <f t="shared" si="0"/>
        <v>0</v>
      </c>
    </row>
    <row r="19" spans="1:4" ht="18.75">
      <c r="A19" s="8" t="s">
        <v>120</v>
      </c>
      <c r="B19" s="53">
        <f>1187+1830</f>
        <v>3017</v>
      </c>
      <c r="C19" s="98">
        <v>5000</v>
      </c>
      <c r="D19" s="53">
        <f t="shared" si="0"/>
        <v>15085000</v>
      </c>
    </row>
    <row r="20" spans="1:4" ht="18.75" hidden="1">
      <c r="A20" s="4" t="s">
        <v>60</v>
      </c>
      <c r="B20" s="53"/>
      <c r="C20" s="53"/>
      <c r="D20" s="53">
        <f t="shared" si="0"/>
        <v>0</v>
      </c>
    </row>
    <row r="21" spans="1:4" ht="18.75" hidden="1">
      <c r="A21" s="4" t="s">
        <v>61</v>
      </c>
      <c r="B21" s="53"/>
      <c r="C21" s="53"/>
      <c r="D21" s="53">
        <f t="shared" si="0"/>
        <v>0</v>
      </c>
    </row>
    <row r="22" spans="1:4" ht="18.75" hidden="1">
      <c r="A22" s="8" t="s">
        <v>269</v>
      </c>
      <c r="B22" s="53"/>
      <c r="C22" s="53"/>
      <c r="D22" s="53">
        <f t="shared" si="0"/>
        <v>0</v>
      </c>
    </row>
    <row r="23" spans="1:4" ht="18.75" hidden="1">
      <c r="A23" s="8" t="s">
        <v>311</v>
      </c>
      <c r="B23" s="53"/>
      <c r="C23" s="53"/>
      <c r="D23" s="53">
        <f t="shared" si="0"/>
        <v>0</v>
      </c>
    </row>
    <row r="24" spans="1:4" ht="18.75">
      <c r="A24" s="8" t="s">
        <v>270</v>
      </c>
      <c r="B24" s="53">
        <f>15+35+10+35</f>
        <v>95</v>
      </c>
      <c r="C24" s="53">
        <v>10000</v>
      </c>
      <c r="D24" s="53">
        <f t="shared" si="0"/>
        <v>950000</v>
      </c>
    </row>
    <row r="25" spans="1:4" ht="18.75" hidden="1">
      <c r="A25" s="8" t="s">
        <v>271</v>
      </c>
      <c r="B25" s="53"/>
      <c r="C25" s="53"/>
      <c r="D25" s="53">
        <f t="shared" si="0"/>
        <v>0</v>
      </c>
    </row>
    <row r="26" spans="1:4" ht="18.75" hidden="1">
      <c r="A26" s="8" t="s">
        <v>272</v>
      </c>
      <c r="B26" s="53"/>
      <c r="C26" s="53"/>
      <c r="D26" s="53">
        <f t="shared" si="0"/>
        <v>0</v>
      </c>
    </row>
    <row r="27" spans="1:4" ht="18.75" hidden="1">
      <c r="A27" s="8" t="s">
        <v>64</v>
      </c>
      <c r="B27" s="53"/>
      <c r="C27" s="53"/>
      <c r="D27" s="53">
        <f t="shared" si="0"/>
        <v>0</v>
      </c>
    </row>
    <row r="28" spans="1:4" ht="18.75" hidden="1">
      <c r="A28" s="4" t="s">
        <v>65</v>
      </c>
      <c r="B28" s="53"/>
      <c r="C28" s="53"/>
      <c r="D28" s="53">
        <f t="shared" si="0"/>
        <v>0</v>
      </c>
    </row>
    <row r="29" spans="1:4" ht="18.75" hidden="1">
      <c r="A29" s="4" t="s">
        <v>66</v>
      </c>
      <c r="B29" s="53"/>
      <c r="C29" s="53"/>
      <c r="D29" s="53">
        <f t="shared" si="0"/>
        <v>0</v>
      </c>
    </row>
    <row r="30" spans="1:4" ht="18.75" hidden="1">
      <c r="A30" s="8" t="s">
        <v>227</v>
      </c>
      <c r="B30" s="53"/>
      <c r="C30" s="53"/>
      <c r="D30" s="53">
        <f t="shared" si="0"/>
        <v>0</v>
      </c>
    </row>
    <row r="31" spans="1:4" ht="18.75" hidden="1">
      <c r="A31" s="8" t="s">
        <v>228</v>
      </c>
      <c r="B31" s="53"/>
      <c r="C31" s="53"/>
      <c r="D31" s="53">
        <f t="shared" si="0"/>
        <v>0</v>
      </c>
    </row>
    <row r="32" spans="1:4" ht="18.75" hidden="1">
      <c r="A32" s="6" t="s">
        <v>229</v>
      </c>
      <c r="B32" s="54"/>
      <c r="C32" s="54"/>
      <c r="D32" s="53">
        <f t="shared" si="0"/>
        <v>0</v>
      </c>
    </row>
    <row r="33" spans="1:4" ht="18.75" hidden="1">
      <c r="A33" s="6" t="s">
        <v>230</v>
      </c>
      <c r="B33" s="54"/>
      <c r="C33" s="54"/>
      <c r="D33" s="53">
        <f t="shared" si="0"/>
        <v>0</v>
      </c>
    </row>
    <row r="34" spans="1:4" ht="18.75" hidden="1">
      <c r="A34" s="8" t="s">
        <v>121</v>
      </c>
      <c r="B34" s="53"/>
      <c r="C34" s="53"/>
      <c r="D34" s="53">
        <f t="shared" si="0"/>
        <v>0</v>
      </c>
    </row>
    <row r="35" spans="1:4" ht="18.75" hidden="1">
      <c r="A35" s="8" t="s">
        <v>146</v>
      </c>
      <c r="B35" s="53"/>
      <c r="C35" s="53"/>
      <c r="D35" s="53">
        <f t="shared" si="0"/>
        <v>0</v>
      </c>
    </row>
    <row r="36" spans="1:4" ht="18.75" hidden="1">
      <c r="A36" s="11" t="s">
        <v>96</v>
      </c>
      <c r="B36" s="53"/>
      <c r="C36" s="53"/>
      <c r="D36" s="53">
        <f t="shared" si="0"/>
        <v>0</v>
      </c>
    </row>
    <row r="37" spans="1:4" ht="18.75">
      <c r="A37" s="8" t="s">
        <v>97</v>
      </c>
      <c r="B37" s="53">
        <v>15</v>
      </c>
      <c r="C37" s="53">
        <v>13000</v>
      </c>
      <c r="D37" s="53">
        <f t="shared" si="0"/>
        <v>195000</v>
      </c>
    </row>
    <row r="38" spans="1:4" ht="18.75" hidden="1">
      <c r="A38" s="8" t="s">
        <v>98</v>
      </c>
      <c r="B38" s="53"/>
      <c r="C38" s="53"/>
      <c r="D38" s="53">
        <f t="shared" si="0"/>
        <v>0</v>
      </c>
    </row>
    <row r="39" spans="1:4" ht="18.75" hidden="1">
      <c r="A39" s="8" t="s">
        <v>273</v>
      </c>
      <c r="B39" s="53"/>
      <c r="C39" s="53"/>
      <c r="D39" s="53">
        <f t="shared" si="0"/>
        <v>0</v>
      </c>
    </row>
    <row r="40" spans="1:4" ht="18.75" hidden="1">
      <c r="A40" s="8" t="s">
        <v>274</v>
      </c>
      <c r="B40" s="53"/>
      <c r="C40" s="53"/>
      <c r="D40" s="53">
        <f t="shared" si="0"/>
        <v>0</v>
      </c>
    </row>
    <row r="41" spans="1:4" ht="18.75" hidden="1">
      <c r="A41" s="19" t="s">
        <v>275</v>
      </c>
      <c r="B41" s="53"/>
      <c r="C41" s="53"/>
      <c r="D41" s="53">
        <f t="shared" si="0"/>
        <v>0</v>
      </c>
    </row>
    <row r="42" spans="1:4" ht="18.75" hidden="1">
      <c r="A42" s="6" t="s">
        <v>122</v>
      </c>
      <c r="B42" s="53"/>
      <c r="C42" s="53"/>
      <c r="D42" s="53">
        <f t="shared" si="0"/>
        <v>0</v>
      </c>
    </row>
    <row r="43" spans="1:4" ht="18.75" hidden="1">
      <c r="A43" s="19" t="s">
        <v>123</v>
      </c>
      <c r="B43" s="53"/>
      <c r="C43" s="53"/>
      <c r="D43" s="53">
        <f t="shared" si="0"/>
        <v>0</v>
      </c>
    </row>
    <row r="44" spans="1:4" ht="18.75">
      <c r="A44" s="8" t="s">
        <v>276</v>
      </c>
      <c r="B44" s="53">
        <v>2</v>
      </c>
      <c r="C44" s="53">
        <v>16000</v>
      </c>
      <c r="D44" s="53">
        <f t="shared" si="0"/>
        <v>32000</v>
      </c>
    </row>
    <row r="45" spans="1:4" ht="18.75" hidden="1">
      <c r="A45" s="8" t="s">
        <v>277</v>
      </c>
      <c r="B45" s="53"/>
      <c r="C45" s="53"/>
      <c r="D45" s="53">
        <f t="shared" si="0"/>
        <v>0</v>
      </c>
    </row>
    <row r="46" spans="1:4" ht="18.75">
      <c r="A46" s="4" t="s">
        <v>113</v>
      </c>
      <c r="B46" s="53">
        <f>140+360</f>
        <v>500</v>
      </c>
      <c r="C46" s="53">
        <v>21000</v>
      </c>
      <c r="D46" s="53">
        <f t="shared" si="0"/>
        <v>10500000</v>
      </c>
    </row>
    <row r="47" spans="1:4" ht="18.75" hidden="1">
      <c r="A47" s="13" t="s">
        <v>148</v>
      </c>
      <c r="B47" s="53"/>
      <c r="C47" s="53"/>
      <c r="D47" s="53">
        <f t="shared" si="0"/>
        <v>0</v>
      </c>
    </row>
    <row r="48" spans="1:4" ht="18.75" hidden="1">
      <c r="A48" s="11" t="s">
        <v>149</v>
      </c>
      <c r="B48" s="53"/>
      <c r="C48" s="53"/>
      <c r="D48" s="53">
        <f t="shared" si="0"/>
        <v>0</v>
      </c>
    </row>
    <row r="49" spans="1:4" ht="18.75">
      <c r="A49" s="11" t="s">
        <v>150</v>
      </c>
      <c r="B49" s="53">
        <v>9</v>
      </c>
      <c r="C49" s="53">
        <v>6000</v>
      </c>
      <c r="D49" s="53">
        <f t="shared" si="0"/>
        <v>54000</v>
      </c>
    </row>
    <row r="50" spans="1:4" ht="18.75" hidden="1">
      <c r="A50" s="11" t="s">
        <v>151</v>
      </c>
      <c r="B50" s="53"/>
      <c r="C50" s="53"/>
      <c r="D50" s="53">
        <f t="shared" si="0"/>
        <v>0</v>
      </c>
    </row>
    <row r="51" spans="1:4" ht="18.75" hidden="1">
      <c r="A51" s="8" t="s">
        <v>152</v>
      </c>
      <c r="B51" s="53"/>
      <c r="C51" s="53"/>
      <c r="D51" s="53">
        <f t="shared" si="0"/>
        <v>0</v>
      </c>
    </row>
    <row r="52" spans="1:4" ht="18.75" hidden="1">
      <c r="A52" s="6" t="s">
        <v>153</v>
      </c>
      <c r="B52" s="53"/>
      <c r="C52" s="53"/>
      <c r="D52" s="53">
        <f t="shared" si="0"/>
        <v>0</v>
      </c>
    </row>
    <row r="53" spans="1:4" ht="18.75" hidden="1">
      <c r="A53" s="8" t="s">
        <v>154</v>
      </c>
      <c r="B53" s="53"/>
      <c r="C53" s="53"/>
      <c r="D53" s="53">
        <f t="shared" si="0"/>
        <v>0</v>
      </c>
    </row>
    <row r="54" spans="1:4" ht="18.75" hidden="1">
      <c r="A54" s="8" t="s">
        <v>155</v>
      </c>
      <c r="B54" s="53"/>
      <c r="C54" s="53"/>
      <c r="D54" s="53">
        <f t="shared" si="0"/>
        <v>0</v>
      </c>
    </row>
    <row r="55" spans="1:4" ht="18.75" hidden="1">
      <c r="A55" s="11" t="s">
        <v>76</v>
      </c>
      <c r="B55" s="53"/>
      <c r="C55" s="53"/>
      <c r="D55" s="53">
        <f t="shared" si="0"/>
        <v>0</v>
      </c>
    </row>
    <row r="56" spans="1:4" ht="18.75">
      <c r="A56" s="8" t="s">
        <v>114</v>
      </c>
      <c r="B56" s="53">
        <f>16+104+20</f>
        <v>140</v>
      </c>
      <c r="C56" s="53">
        <v>21000</v>
      </c>
      <c r="D56" s="53">
        <f t="shared" si="0"/>
        <v>2940000</v>
      </c>
    </row>
    <row r="57" spans="1:4" ht="18.75" hidden="1">
      <c r="A57" s="27" t="s">
        <v>292</v>
      </c>
      <c r="B57" s="53"/>
      <c r="C57" s="53"/>
      <c r="D57" s="53">
        <f t="shared" si="0"/>
        <v>0</v>
      </c>
    </row>
    <row r="58" spans="1:4" ht="18.75" hidden="1">
      <c r="A58" s="8" t="s">
        <v>156</v>
      </c>
      <c r="B58" s="53"/>
      <c r="C58" s="53"/>
      <c r="D58" s="53">
        <f t="shared" si="0"/>
        <v>0</v>
      </c>
    </row>
    <row r="59" spans="1:4" ht="18.75" hidden="1">
      <c r="A59" s="8" t="s">
        <v>157</v>
      </c>
      <c r="B59" s="53"/>
      <c r="C59" s="53"/>
      <c r="D59" s="53">
        <f t="shared" si="0"/>
        <v>0</v>
      </c>
    </row>
    <row r="60" spans="1:4" ht="18.75" hidden="1">
      <c r="A60" s="7" t="s">
        <v>158</v>
      </c>
      <c r="B60" s="53"/>
      <c r="C60" s="53"/>
      <c r="D60" s="53">
        <f t="shared" si="0"/>
        <v>0</v>
      </c>
    </row>
    <row r="61" spans="1:4" ht="18.75" hidden="1">
      <c r="A61" s="32" t="s">
        <v>293</v>
      </c>
      <c r="B61" s="53"/>
      <c r="C61" s="53"/>
      <c r="D61" s="53">
        <f t="shared" si="0"/>
        <v>0</v>
      </c>
    </row>
    <row r="62" spans="1:4" ht="18.75">
      <c r="A62" s="4" t="s">
        <v>2</v>
      </c>
      <c r="B62" s="53">
        <v>14</v>
      </c>
      <c r="C62" s="53">
        <v>7000</v>
      </c>
      <c r="D62" s="53">
        <f t="shared" si="0"/>
        <v>98000</v>
      </c>
    </row>
    <row r="63" spans="1:4" ht="18.75" hidden="1">
      <c r="A63" s="6" t="s">
        <v>3</v>
      </c>
      <c r="B63" s="53"/>
      <c r="C63" s="53"/>
      <c r="D63" s="53">
        <f t="shared" si="0"/>
        <v>0</v>
      </c>
    </row>
    <row r="64" spans="1:4" ht="18.75" hidden="1">
      <c r="A64" s="4" t="s">
        <v>4</v>
      </c>
      <c r="B64" s="53"/>
      <c r="C64" s="53"/>
      <c r="D64" s="53">
        <f t="shared" si="0"/>
        <v>0</v>
      </c>
    </row>
    <row r="65" spans="1:4" ht="18.75" hidden="1">
      <c r="A65" s="4" t="s">
        <v>5</v>
      </c>
      <c r="B65" s="53"/>
      <c r="C65" s="53"/>
      <c r="D65" s="53">
        <f t="shared" si="0"/>
        <v>0</v>
      </c>
    </row>
    <row r="66" spans="1:4" ht="18.75" hidden="1">
      <c r="A66" s="4" t="s">
        <v>6</v>
      </c>
      <c r="B66" s="53"/>
      <c r="C66" s="53"/>
      <c r="D66" s="53">
        <f t="shared" si="0"/>
        <v>0</v>
      </c>
    </row>
    <row r="67" spans="1:4" ht="18.75" hidden="1">
      <c r="A67" s="7" t="s">
        <v>7</v>
      </c>
      <c r="B67" s="53"/>
      <c r="C67" s="53"/>
      <c r="D67" s="53">
        <f t="shared" si="0"/>
        <v>0</v>
      </c>
    </row>
    <row r="68" spans="1:4" ht="18.75" hidden="1">
      <c r="A68" s="8" t="s">
        <v>8</v>
      </c>
      <c r="B68" s="53"/>
      <c r="C68" s="53"/>
      <c r="D68" s="53">
        <f t="shared" ref="D68:D131" si="1">B68*C68</f>
        <v>0</v>
      </c>
    </row>
    <row r="69" spans="1:4" ht="18.75" hidden="1">
      <c r="A69" s="8" t="s">
        <v>115</v>
      </c>
      <c r="B69" s="53"/>
      <c r="C69" s="53"/>
      <c r="D69" s="53">
        <f t="shared" si="1"/>
        <v>0</v>
      </c>
    </row>
    <row r="70" spans="1:4" ht="18.75" hidden="1">
      <c r="A70" s="4" t="s">
        <v>116</v>
      </c>
      <c r="B70" s="53"/>
      <c r="C70" s="53"/>
      <c r="D70" s="53">
        <f t="shared" si="1"/>
        <v>0</v>
      </c>
    </row>
    <row r="71" spans="1:4" ht="18.75">
      <c r="A71" s="8" t="s">
        <v>165</v>
      </c>
      <c r="B71" s="53">
        <v>268</v>
      </c>
      <c r="C71" s="53">
        <v>25000</v>
      </c>
      <c r="D71" s="53">
        <f t="shared" si="1"/>
        <v>6700000</v>
      </c>
    </row>
    <row r="72" spans="1:4" ht="18.75">
      <c r="A72" s="19" t="s">
        <v>166</v>
      </c>
      <c r="B72" s="53">
        <v>26</v>
      </c>
      <c r="C72" s="53">
        <v>18000</v>
      </c>
      <c r="D72" s="53">
        <f t="shared" si="1"/>
        <v>468000</v>
      </c>
    </row>
    <row r="73" spans="1:4" ht="18.75" hidden="1">
      <c r="A73" s="8" t="s">
        <v>167</v>
      </c>
      <c r="B73" s="53"/>
      <c r="C73" s="53"/>
      <c r="D73" s="53">
        <f t="shared" si="1"/>
        <v>0</v>
      </c>
    </row>
    <row r="74" spans="1:4" ht="18.75" hidden="1">
      <c r="A74" s="8" t="s">
        <v>168</v>
      </c>
      <c r="B74" s="53"/>
      <c r="C74" s="53"/>
      <c r="D74" s="53">
        <f t="shared" si="1"/>
        <v>0</v>
      </c>
    </row>
    <row r="75" spans="1:4" ht="18.75" hidden="1">
      <c r="A75" s="8" t="s">
        <v>169</v>
      </c>
      <c r="B75" s="53"/>
      <c r="C75" s="53"/>
      <c r="D75" s="53">
        <f t="shared" si="1"/>
        <v>0</v>
      </c>
    </row>
    <row r="76" spans="1:4" ht="18.75" hidden="1">
      <c r="A76" s="4" t="s">
        <v>9</v>
      </c>
      <c r="B76" s="54"/>
      <c r="C76" s="54"/>
      <c r="D76" s="53">
        <f t="shared" si="1"/>
        <v>0</v>
      </c>
    </row>
    <row r="77" spans="1:4" ht="18.75" hidden="1">
      <c r="A77" s="4" t="s">
        <v>10</v>
      </c>
      <c r="B77" s="54"/>
      <c r="C77" s="54"/>
      <c r="D77" s="53">
        <f t="shared" si="1"/>
        <v>0</v>
      </c>
    </row>
    <row r="78" spans="1:4" ht="18.75" hidden="1">
      <c r="A78" s="4" t="s">
        <v>11</v>
      </c>
      <c r="B78" s="54"/>
      <c r="C78" s="54"/>
      <c r="D78" s="53">
        <f t="shared" si="1"/>
        <v>0</v>
      </c>
    </row>
    <row r="79" spans="1:4" ht="18.75" hidden="1">
      <c r="A79" s="8" t="s">
        <v>82</v>
      </c>
      <c r="B79" s="53"/>
      <c r="C79" s="53"/>
      <c r="D79" s="53">
        <f t="shared" si="1"/>
        <v>0</v>
      </c>
    </row>
    <row r="80" spans="1:4" ht="18.75">
      <c r="A80" s="8" t="s">
        <v>83</v>
      </c>
      <c r="B80" s="53">
        <v>110</v>
      </c>
      <c r="C80" s="53">
        <v>11000</v>
      </c>
      <c r="D80" s="53">
        <f t="shared" si="1"/>
        <v>1210000</v>
      </c>
    </row>
    <row r="81" spans="1:4" ht="18.75" hidden="1">
      <c r="A81" s="8" t="s">
        <v>84</v>
      </c>
      <c r="B81" s="53"/>
      <c r="C81" s="53"/>
      <c r="D81" s="53">
        <f t="shared" si="1"/>
        <v>0</v>
      </c>
    </row>
    <row r="82" spans="1:4" ht="18.75" hidden="1">
      <c r="A82" s="8" t="s">
        <v>85</v>
      </c>
      <c r="B82" s="53"/>
      <c r="C82" s="53"/>
      <c r="D82" s="53">
        <f t="shared" si="1"/>
        <v>0</v>
      </c>
    </row>
    <row r="83" spans="1:4" ht="18.75" hidden="1">
      <c r="A83" s="8" t="s">
        <v>86</v>
      </c>
      <c r="B83" s="53"/>
      <c r="C83" s="53"/>
      <c r="D83" s="53">
        <f t="shared" si="1"/>
        <v>0</v>
      </c>
    </row>
    <row r="84" spans="1:4" ht="18.75" hidden="1">
      <c r="A84" s="8" t="s">
        <v>191</v>
      </c>
      <c r="B84" s="53"/>
      <c r="C84" s="53"/>
      <c r="D84" s="53">
        <f t="shared" si="1"/>
        <v>0</v>
      </c>
    </row>
    <row r="85" spans="1:4" ht="18.75" hidden="1">
      <c r="A85" s="10" t="s">
        <v>192</v>
      </c>
      <c r="B85" s="53"/>
      <c r="C85" s="53"/>
      <c r="D85" s="53">
        <f t="shared" si="1"/>
        <v>0</v>
      </c>
    </row>
    <row r="86" spans="1:4" ht="18.75" hidden="1">
      <c r="A86" s="10" t="s">
        <v>174</v>
      </c>
      <c r="B86" s="53"/>
      <c r="C86" s="53"/>
      <c r="D86" s="53">
        <f t="shared" si="1"/>
        <v>0</v>
      </c>
    </row>
    <row r="87" spans="1:4" ht="18.75" hidden="1">
      <c r="A87" s="10" t="s">
        <v>175</v>
      </c>
      <c r="B87" s="53"/>
      <c r="C87" s="53"/>
      <c r="D87" s="53">
        <f t="shared" si="1"/>
        <v>0</v>
      </c>
    </row>
    <row r="88" spans="1:4" ht="18.75" hidden="1">
      <c r="A88" s="6" t="s">
        <v>176</v>
      </c>
      <c r="B88" s="53"/>
      <c r="C88" s="53"/>
      <c r="D88" s="53">
        <f t="shared" si="1"/>
        <v>0</v>
      </c>
    </row>
    <row r="89" spans="1:4" ht="18.75">
      <c r="A89" s="19" t="s">
        <v>170</v>
      </c>
      <c r="B89" s="53">
        <v>55</v>
      </c>
      <c r="C89" s="53">
        <v>17000</v>
      </c>
      <c r="D89" s="53">
        <f t="shared" si="1"/>
        <v>935000</v>
      </c>
    </row>
    <row r="90" spans="1:4" ht="18.75" hidden="1">
      <c r="A90" s="6" t="s">
        <v>204</v>
      </c>
      <c r="B90" s="53"/>
      <c r="C90" s="53"/>
      <c r="D90" s="53">
        <f t="shared" si="1"/>
        <v>0</v>
      </c>
    </row>
    <row r="91" spans="1:4" ht="18.75" hidden="1">
      <c r="A91" s="8" t="s">
        <v>12</v>
      </c>
      <c r="B91" s="53"/>
      <c r="C91" s="53"/>
      <c r="D91" s="53">
        <f t="shared" si="1"/>
        <v>0</v>
      </c>
    </row>
    <row r="92" spans="1:4" ht="18.75" hidden="1">
      <c r="A92" s="8" t="s">
        <v>13</v>
      </c>
      <c r="B92" s="53"/>
      <c r="C92" s="53"/>
      <c r="D92" s="53">
        <f t="shared" si="1"/>
        <v>0</v>
      </c>
    </row>
    <row r="93" spans="1:4" ht="18.75" hidden="1">
      <c r="A93" s="6" t="s">
        <v>205</v>
      </c>
      <c r="B93" s="53"/>
      <c r="C93" s="53"/>
      <c r="D93" s="53">
        <f t="shared" si="1"/>
        <v>0</v>
      </c>
    </row>
    <row r="94" spans="1:4" ht="18.75" hidden="1">
      <c r="A94" s="6" t="s">
        <v>206</v>
      </c>
      <c r="B94" s="53"/>
      <c r="C94" s="53"/>
      <c r="D94" s="53">
        <f t="shared" si="1"/>
        <v>0</v>
      </c>
    </row>
    <row r="95" spans="1:4" ht="18.75" hidden="1">
      <c r="A95" s="8" t="s">
        <v>14</v>
      </c>
      <c r="B95" s="54"/>
      <c r="C95" s="54"/>
      <c r="D95" s="53">
        <f t="shared" si="1"/>
        <v>0</v>
      </c>
    </row>
    <row r="96" spans="1:4" ht="18.75" hidden="1">
      <c r="A96" s="10" t="s">
        <v>15</v>
      </c>
      <c r="B96" s="53"/>
      <c r="C96" s="53"/>
      <c r="D96" s="53">
        <f t="shared" si="1"/>
        <v>0</v>
      </c>
    </row>
    <row r="97" spans="1:4" ht="18.75" hidden="1">
      <c r="A97" s="6" t="s">
        <v>294</v>
      </c>
      <c r="B97" s="53"/>
      <c r="C97" s="53"/>
      <c r="D97" s="53">
        <f t="shared" si="1"/>
        <v>0</v>
      </c>
    </row>
    <row r="98" spans="1:4" ht="18.75" hidden="1">
      <c r="A98" s="6" t="s">
        <v>207</v>
      </c>
      <c r="B98" s="53"/>
      <c r="C98" s="53"/>
      <c r="D98" s="53">
        <f t="shared" si="1"/>
        <v>0</v>
      </c>
    </row>
    <row r="99" spans="1:4" ht="18.75" hidden="1">
      <c r="A99" s="8" t="s">
        <v>46</v>
      </c>
      <c r="B99" s="53"/>
      <c r="C99" s="53"/>
      <c r="D99" s="53">
        <f t="shared" si="1"/>
        <v>0</v>
      </c>
    </row>
    <row r="100" spans="1:4" ht="18.75" hidden="1">
      <c r="A100" s="11" t="s">
        <v>47</v>
      </c>
      <c r="B100" s="53"/>
      <c r="C100" s="53"/>
      <c r="D100" s="53">
        <f t="shared" si="1"/>
        <v>0</v>
      </c>
    </row>
    <row r="101" spans="1:4" ht="18.75" hidden="1">
      <c r="A101" s="23" t="s">
        <v>189</v>
      </c>
      <c r="B101" s="53"/>
      <c r="C101" s="53"/>
      <c r="D101" s="53">
        <f t="shared" si="1"/>
        <v>0</v>
      </c>
    </row>
    <row r="102" spans="1:4" ht="18.75" hidden="1">
      <c r="A102" s="23" t="s">
        <v>190</v>
      </c>
      <c r="B102" s="53"/>
      <c r="C102" s="53"/>
      <c r="D102" s="53">
        <f t="shared" si="1"/>
        <v>0</v>
      </c>
    </row>
    <row r="103" spans="1:4" ht="18.75" hidden="1">
      <c r="A103" s="33" t="s">
        <v>48</v>
      </c>
      <c r="B103" s="53"/>
      <c r="C103" s="53"/>
      <c r="D103" s="53">
        <f t="shared" si="1"/>
        <v>0</v>
      </c>
    </row>
    <row r="104" spans="1:4" ht="18.75" hidden="1">
      <c r="A104" s="28" t="s">
        <v>295</v>
      </c>
      <c r="B104" s="53"/>
      <c r="C104" s="53"/>
      <c r="D104" s="53">
        <f t="shared" si="1"/>
        <v>0</v>
      </c>
    </row>
    <row r="105" spans="1:4" ht="18.75" hidden="1">
      <c r="A105" s="8" t="s">
        <v>49</v>
      </c>
      <c r="B105" s="53"/>
      <c r="C105" s="53"/>
      <c r="D105" s="53">
        <f t="shared" si="1"/>
        <v>0</v>
      </c>
    </row>
    <row r="106" spans="1:4" ht="18.75" hidden="1">
      <c r="A106" s="8" t="s">
        <v>18</v>
      </c>
      <c r="B106" s="53"/>
      <c r="C106" s="53"/>
      <c r="D106" s="53">
        <f t="shared" si="1"/>
        <v>0</v>
      </c>
    </row>
    <row r="107" spans="1:4" ht="18.75" hidden="1">
      <c r="A107" s="8" t="s">
        <v>19</v>
      </c>
      <c r="B107" s="53"/>
      <c r="C107" s="53"/>
      <c r="D107" s="53">
        <f t="shared" si="1"/>
        <v>0</v>
      </c>
    </row>
    <row r="108" spans="1:4" ht="18.75" hidden="1">
      <c r="A108" s="8" t="s">
        <v>20</v>
      </c>
      <c r="B108" s="53"/>
      <c r="C108" s="53"/>
      <c r="D108" s="53">
        <f t="shared" si="1"/>
        <v>0</v>
      </c>
    </row>
    <row r="109" spans="1:4" ht="18.75" hidden="1">
      <c r="A109" s="8" t="s">
        <v>208</v>
      </c>
      <c r="B109" s="53"/>
      <c r="C109" s="53"/>
      <c r="D109" s="53">
        <f t="shared" si="1"/>
        <v>0</v>
      </c>
    </row>
    <row r="110" spans="1:4" ht="18.75" hidden="1">
      <c r="A110" s="8" t="s">
        <v>209</v>
      </c>
      <c r="B110" s="53"/>
      <c r="C110" s="53"/>
      <c r="D110" s="53">
        <f t="shared" si="1"/>
        <v>0</v>
      </c>
    </row>
    <row r="111" spans="1:4" ht="18.75" hidden="1">
      <c r="A111" s="8" t="s">
        <v>210</v>
      </c>
      <c r="B111" s="53"/>
      <c r="C111" s="53"/>
      <c r="D111" s="53">
        <f t="shared" si="1"/>
        <v>0</v>
      </c>
    </row>
    <row r="112" spans="1:4" ht="18.75" hidden="1">
      <c r="A112" s="8" t="s">
        <v>211</v>
      </c>
      <c r="B112" s="53"/>
      <c r="C112" s="53"/>
      <c r="D112" s="53">
        <f t="shared" si="1"/>
        <v>0</v>
      </c>
    </row>
    <row r="113" spans="1:4" ht="18.75" hidden="1">
      <c r="A113" s="6" t="s">
        <v>16</v>
      </c>
      <c r="B113" s="53"/>
      <c r="C113" s="53"/>
      <c r="D113" s="53">
        <f t="shared" si="1"/>
        <v>0</v>
      </c>
    </row>
    <row r="114" spans="1:4" ht="18.75" hidden="1">
      <c r="A114" s="10" t="s">
        <v>17</v>
      </c>
      <c r="B114" s="53"/>
      <c r="C114" s="53"/>
      <c r="D114" s="53">
        <f t="shared" si="1"/>
        <v>0</v>
      </c>
    </row>
    <row r="115" spans="1:4" ht="18.75" hidden="1">
      <c r="A115" s="8" t="s">
        <v>296</v>
      </c>
      <c r="B115" s="53"/>
      <c r="C115" s="53"/>
      <c r="D115" s="53">
        <f t="shared" si="1"/>
        <v>0</v>
      </c>
    </row>
    <row r="116" spans="1:4" ht="18.75" hidden="1">
      <c r="A116" s="6" t="s">
        <v>297</v>
      </c>
      <c r="B116" s="53"/>
      <c r="C116" s="53"/>
      <c r="D116" s="53">
        <f t="shared" si="1"/>
        <v>0</v>
      </c>
    </row>
    <row r="117" spans="1:4" ht="18.75" hidden="1">
      <c r="A117" s="6" t="s">
        <v>298</v>
      </c>
      <c r="B117" s="53"/>
      <c r="C117" s="53"/>
      <c r="D117" s="53">
        <f t="shared" si="1"/>
        <v>0</v>
      </c>
    </row>
    <row r="118" spans="1:4" ht="18.75" hidden="1">
      <c r="A118" s="8" t="s">
        <v>95</v>
      </c>
      <c r="B118" s="53"/>
      <c r="C118" s="53"/>
      <c r="D118" s="53">
        <f t="shared" si="1"/>
        <v>0</v>
      </c>
    </row>
    <row r="119" spans="1:4" ht="18.75" hidden="1">
      <c r="A119" s="24" t="s">
        <v>124</v>
      </c>
      <c r="B119" s="53"/>
      <c r="C119" s="53"/>
      <c r="D119" s="53">
        <f t="shared" si="1"/>
        <v>0</v>
      </c>
    </row>
    <row r="120" spans="1:4" ht="18.75">
      <c r="A120" s="19" t="s">
        <v>125</v>
      </c>
      <c r="B120" s="53">
        <v>5</v>
      </c>
      <c r="C120" s="53">
        <v>5000</v>
      </c>
      <c r="D120" s="53">
        <f t="shared" si="1"/>
        <v>25000</v>
      </c>
    </row>
    <row r="121" spans="1:4" ht="18.75" hidden="1">
      <c r="A121" s="4" t="s">
        <v>126</v>
      </c>
      <c r="B121" s="54"/>
      <c r="C121" s="54"/>
      <c r="D121" s="53">
        <f t="shared" si="1"/>
        <v>0</v>
      </c>
    </row>
    <row r="122" spans="1:4" ht="18.75" hidden="1">
      <c r="A122" s="4" t="s">
        <v>127</v>
      </c>
      <c r="B122" s="54"/>
      <c r="C122" s="54"/>
      <c r="D122" s="53">
        <f t="shared" si="1"/>
        <v>0</v>
      </c>
    </row>
    <row r="123" spans="1:4" ht="18.75" hidden="1">
      <c r="A123" s="4" t="s">
        <v>128</v>
      </c>
      <c r="B123" s="54"/>
      <c r="C123" s="54"/>
      <c r="D123" s="53">
        <f t="shared" si="1"/>
        <v>0</v>
      </c>
    </row>
    <row r="124" spans="1:4" ht="18.75" hidden="1">
      <c r="A124" s="4" t="s">
        <v>129</v>
      </c>
      <c r="B124" s="55"/>
      <c r="C124" s="55"/>
      <c r="D124" s="53">
        <f t="shared" si="1"/>
        <v>0</v>
      </c>
    </row>
    <row r="125" spans="1:4" ht="18.75" hidden="1">
      <c r="A125" s="26" t="s">
        <v>278</v>
      </c>
      <c r="B125" s="53"/>
      <c r="C125" s="53"/>
      <c r="D125" s="53">
        <f t="shared" si="1"/>
        <v>0</v>
      </c>
    </row>
    <row r="126" spans="1:4" ht="18.75">
      <c r="A126" s="4" t="s">
        <v>279</v>
      </c>
      <c r="B126" s="54">
        <v>1</v>
      </c>
      <c r="C126" s="54">
        <v>16000</v>
      </c>
      <c r="D126" s="53">
        <f t="shared" si="1"/>
        <v>16000</v>
      </c>
    </row>
    <row r="127" spans="1:4" ht="18.75">
      <c r="A127" s="8" t="s">
        <v>280</v>
      </c>
      <c r="B127" s="53">
        <v>5</v>
      </c>
      <c r="C127" s="53">
        <v>4000</v>
      </c>
      <c r="D127" s="53">
        <f t="shared" si="1"/>
        <v>20000</v>
      </c>
    </row>
    <row r="128" spans="1:4" ht="18.75" hidden="1">
      <c r="A128" s="8" t="s">
        <v>281</v>
      </c>
      <c r="B128" s="53"/>
      <c r="C128" s="53"/>
      <c r="D128" s="53">
        <f t="shared" si="1"/>
        <v>0</v>
      </c>
    </row>
    <row r="129" spans="1:4" ht="18.75">
      <c r="A129" s="8" t="s">
        <v>34</v>
      </c>
      <c r="B129" s="53">
        <v>100</v>
      </c>
      <c r="C129" s="53">
        <v>13000</v>
      </c>
      <c r="D129" s="53">
        <f t="shared" si="1"/>
        <v>1300000</v>
      </c>
    </row>
    <row r="130" spans="1:4" ht="18.75">
      <c r="A130" s="11" t="s">
        <v>35</v>
      </c>
      <c r="B130" s="53">
        <v>22</v>
      </c>
      <c r="C130" s="53">
        <v>9000</v>
      </c>
      <c r="D130" s="53">
        <f t="shared" si="1"/>
        <v>198000</v>
      </c>
    </row>
    <row r="131" spans="1:4" ht="18.75" hidden="1">
      <c r="A131" s="4" t="s">
        <v>212</v>
      </c>
      <c r="B131" s="53"/>
      <c r="C131" s="53"/>
      <c r="D131" s="53">
        <f t="shared" si="1"/>
        <v>0</v>
      </c>
    </row>
    <row r="132" spans="1:4" ht="18.75" hidden="1">
      <c r="A132" s="4" t="s">
        <v>213</v>
      </c>
      <c r="B132" s="53"/>
      <c r="C132" s="53"/>
      <c r="D132" s="53">
        <f t="shared" ref="D132:D195" si="2">B132*C132</f>
        <v>0</v>
      </c>
    </row>
    <row r="133" spans="1:4" ht="18.75" hidden="1">
      <c r="A133" s="8" t="s">
        <v>214</v>
      </c>
      <c r="B133" s="53"/>
      <c r="C133" s="53"/>
      <c r="D133" s="53">
        <f t="shared" si="2"/>
        <v>0</v>
      </c>
    </row>
    <row r="134" spans="1:4" ht="18.75" hidden="1">
      <c r="A134" s="8" t="s">
        <v>215</v>
      </c>
      <c r="B134" s="53"/>
      <c r="C134" s="53"/>
      <c r="D134" s="53">
        <f t="shared" si="2"/>
        <v>0</v>
      </c>
    </row>
    <row r="135" spans="1:4" ht="18.75" hidden="1">
      <c r="A135" s="8" t="s">
        <v>101</v>
      </c>
      <c r="B135" s="54"/>
      <c r="C135" s="54"/>
      <c r="D135" s="53">
        <f t="shared" si="2"/>
        <v>0</v>
      </c>
    </row>
    <row r="136" spans="1:4" ht="18.75" hidden="1">
      <c r="A136" s="8" t="s">
        <v>102</v>
      </c>
      <c r="B136" s="54"/>
      <c r="C136" s="54"/>
      <c r="D136" s="53">
        <f t="shared" si="2"/>
        <v>0</v>
      </c>
    </row>
    <row r="137" spans="1:4" ht="18.75" hidden="1">
      <c r="A137" s="8" t="s">
        <v>317</v>
      </c>
      <c r="B137" s="53"/>
      <c r="C137" s="53"/>
      <c r="D137" s="53">
        <f t="shared" si="2"/>
        <v>0</v>
      </c>
    </row>
    <row r="138" spans="1:4" ht="18.75" hidden="1">
      <c r="A138" s="8" t="s">
        <v>103</v>
      </c>
      <c r="B138" s="54"/>
      <c r="C138" s="54"/>
      <c r="D138" s="53">
        <f t="shared" si="2"/>
        <v>0</v>
      </c>
    </row>
    <row r="139" spans="1:4" ht="18.75" hidden="1">
      <c r="A139" s="8" t="s">
        <v>104</v>
      </c>
      <c r="B139" s="54"/>
      <c r="C139" s="54"/>
      <c r="D139" s="53">
        <f t="shared" si="2"/>
        <v>0</v>
      </c>
    </row>
    <row r="140" spans="1:4" ht="18.75" hidden="1">
      <c r="A140" s="8" t="s">
        <v>105</v>
      </c>
      <c r="B140" s="54"/>
      <c r="C140" s="54"/>
      <c r="D140" s="53">
        <f t="shared" si="2"/>
        <v>0</v>
      </c>
    </row>
    <row r="141" spans="1:4" ht="18.75" hidden="1">
      <c r="A141" s="8" t="s">
        <v>106</v>
      </c>
      <c r="B141" s="54"/>
      <c r="C141" s="54"/>
      <c r="D141" s="53">
        <f t="shared" si="2"/>
        <v>0</v>
      </c>
    </row>
    <row r="142" spans="1:4" ht="18.75">
      <c r="A142" s="8" t="s">
        <v>130</v>
      </c>
      <c r="B142" s="54">
        <v>0.5</v>
      </c>
      <c r="C142" s="54">
        <v>80000</v>
      </c>
      <c r="D142" s="53">
        <f t="shared" si="2"/>
        <v>40000</v>
      </c>
    </row>
    <row r="143" spans="1:4" ht="18.75" hidden="1">
      <c r="A143" s="8" t="s">
        <v>107</v>
      </c>
      <c r="B143" s="54"/>
      <c r="C143" s="54"/>
      <c r="D143" s="53">
        <f t="shared" si="2"/>
        <v>0</v>
      </c>
    </row>
    <row r="144" spans="1:4" ht="18.75" hidden="1">
      <c r="A144" s="8" t="s">
        <v>108</v>
      </c>
      <c r="B144" s="54"/>
      <c r="C144" s="54"/>
      <c r="D144" s="53">
        <f t="shared" si="2"/>
        <v>0</v>
      </c>
    </row>
    <row r="145" spans="1:4" ht="18.75" hidden="1">
      <c r="A145" s="8" t="s">
        <v>109</v>
      </c>
      <c r="B145" s="54"/>
      <c r="C145" s="54"/>
      <c r="D145" s="53">
        <f t="shared" si="2"/>
        <v>0</v>
      </c>
    </row>
    <row r="146" spans="1:4" ht="18.75" hidden="1">
      <c r="A146" s="8" t="s">
        <v>314</v>
      </c>
      <c r="B146" s="53"/>
      <c r="C146" s="53"/>
      <c r="D146" s="53">
        <f t="shared" si="2"/>
        <v>0</v>
      </c>
    </row>
    <row r="147" spans="1:4" ht="18.75" hidden="1">
      <c r="A147" s="8" t="s">
        <v>160</v>
      </c>
      <c r="B147" s="53"/>
      <c r="C147" s="53"/>
      <c r="D147" s="53">
        <f t="shared" si="2"/>
        <v>0</v>
      </c>
    </row>
    <row r="148" spans="1:4" ht="18.75">
      <c r="A148" s="8" t="s">
        <v>161</v>
      </c>
      <c r="B148" s="54">
        <v>0.5</v>
      </c>
      <c r="C148" s="53">
        <v>14000</v>
      </c>
      <c r="D148" s="53">
        <f t="shared" si="2"/>
        <v>7000</v>
      </c>
    </row>
    <row r="149" spans="1:4" ht="18.75" hidden="1">
      <c r="A149" s="8" t="s">
        <v>162</v>
      </c>
      <c r="B149" s="53"/>
      <c r="C149" s="53"/>
      <c r="D149" s="53">
        <f t="shared" si="2"/>
        <v>0</v>
      </c>
    </row>
    <row r="150" spans="1:4" ht="18.75" hidden="1">
      <c r="A150" s="8" t="s">
        <v>163</v>
      </c>
      <c r="B150" s="53"/>
      <c r="C150" s="53"/>
      <c r="D150" s="53">
        <f t="shared" si="2"/>
        <v>0</v>
      </c>
    </row>
    <row r="151" spans="1:4" ht="18.75" hidden="1">
      <c r="A151" s="11" t="s">
        <v>164</v>
      </c>
      <c r="B151" s="53"/>
      <c r="C151" s="53"/>
      <c r="D151" s="53">
        <f t="shared" si="2"/>
        <v>0</v>
      </c>
    </row>
    <row r="152" spans="1:4" ht="18.75" hidden="1">
      <c r="A152" s="8" t="s">
        <v>287</v>
      </c>
      <c r="B152" s="53"/>
      <c r="C152" s="53"/>
      <c r="D152" s="53">
        <f t="shared" si="2"/>
        <v>0</v>
      </c>
    </row>
    <row r="153" spans="1:4" ht="18.75" hidden="1">
      <c r="A153" s="8" t="s">
        <v>288</v>
      </c>
      <c r="B153" s="53"/>
      <c r="C153" s="53"/>
      <c r="D153" s="53">
        <f t="shared" si="2"/>
        <v>0</v>
      </c>
    </row>
    <row r="154" spans="1:4" ht="18.75" hidden="1">
      <c r="A154" s="8" t="s">
        <v>289</v>
      </c>
      <c r="B154" s="53"/>
      <c r="C154" s="53"/>
      <c r="D154" s="53">
        <f t="shared" si="2"/>
        <v>0</v>
      </c>
    </row>
    <row r="155" spans="1:4" ht="18.75" hidden="1">
      <c r="A155" s="8" t="s">
        <v>290</v>
      </c>
      <c r="B155" s="53"/>
      <c r="C155" s="53"/>
      <c r="D155" s="53">
        <f t="shared" si="2"/>
        <v>0</v>
      </c>
    </row>
    <row r="156" spans="1:4" ht="18.75" hidden="1">
      <c r="A156" s="8" t="s">
        <v>110</v>
      </c>
      <c r="B156" s="54"/>
      <c r="C156" s="54"/>
      <c r="D156" s="53">
        <f t="shared" si="2"/>
        <v>0</v>
      </c>
    </row>
    <row r="157" spans="1:4" ht="18.75" hidden="1">
      <c r="A157" s="13" t="s">
        <v>111</v>
      </c>
      <c r="B157" s="54"/>
      <c r="C157" s="54"/>
      <c r="D157" s="53">
        <f t="shared" si="2"/>
        <v>0</v>
      </c>
    </row>
    <row r="158" spans="1:4" ht="18.75" hidden="1">
      <c r="A158" s="8" t="s">
        <v>112</v>
      </c>
      <c r="B158" s="54"/>
      <c r="C158" s="54"/>
      <c r="D158" s="53">
        <f t="shared" si="2"/>
        <v>0</v>
      </c>
    </row>
    <row r="159" spans="1:4" ht="18.75">
      <c r="A159" s="8" t="s">
        <v>53</v>
      </c>
      <c r="B159" s="53">
        <v>10</v>
      </c>
      <c r="C159" s="53">
        <v>10000</v>
      </c>
      <c r="D159" s="53">
        <f t="shared" si="2"/>
        <v>100000</v>
      </c>
    </row>
    <row r="160" spans="1:4" ht="18.75" hidden="1">
      <c r="A160" s="11" t="s">
        <v>54</v>
      </c>
      <c r="B160" s="53"/>
      <c r="C160" s="53"/>
      <c r="D160" s="53">
        <f t="shared" si="2"/>
        <v>0</v>
      </c>
    </row>
    <row r="161" spans="1:4" ht="18.75">
      <c r="A161" s="8" t="s">
        <v>196</v>
      </c>
      <c r="B161" s="53">
        <v>402</v>
      </c>
      <c r="C161" s="53">
        <v>5500</v>
      </c>
      <c r="D161" s="53">
        <f t="shared" si="2"/>
        <v>2211000</v>
      </c>
    </row>
    <row r="162" spans="1:4" ht="18.75" hidden="1">
      <c r="A162" s="4" t="s">
        <v>197</v>
      </c>
      <c r="B162" s="53"/>
      <c r="C162" s="53"/>
      <c r="D162" s="53">
        <f t="shared" si="2"/>
        <v>0</v>
      </c>
    </row>
    <row r="163" spans="1:4" ht="18.75">
      <c r="A163" s="8" t="s">
        <v>198</v>
      </c>
      <c r="B163" s="53">
        <v>324</v>
      </c>
      <c r="C163" s="53">
        <v>5500</v>
      </c>
      <c r="D163" s="53">
        <f t="shared" si="2"/>
        <v>1782000</v>
      </c>
    </row>
    <row r="164" spans="1:4" ht="18.75" hidden="1">
      <c r="A164" s="8" t="s">
        <v>199</v>
      </c>
      <c r="B164" s="53"/>
      <c r="C164" s="53"/>
      <c r="D164" s="53">
        <f t="shared" si="2"/>
        <v>0</v>
      </c>
    </row>
    <row r="165" spans="1:4" ht="18.75" hidden="1">
      <c r="A165" s="8" t="s">
        <v>200</v>
      </c>
      <c r="B165" s="53"/>
      <c r="C165" s="53"/>
      <c r="D165" s="53">
        <f t="shared" si="2"/>
        <v>0</v>
      </c>
    </row>
    <row r="166" spans="1:4" ht="18.75" hidden="1">
      <c r="A166" s="7" t="s">
        <v>201</v>
      </c>
      <c r="B166" s="53"/>
      <c r="C166" s="53"/>
      <c r="D166" s="53">
        <f t="shared" si="2"/>
        <v>0</v>
      </c>
    </row>
    <row r="167" spans="1:4" ht="18.75" hidden="1">
      <c r="A167" s="8" t="s">
        <v>62</v>
      </c>
      <c r="B167" s="53"/>
      <c r="C167" s="53"/>
      <c r="D167" s="53">
        <f t="shared" si="2"/>
        <v>0</v>
      </c>
    </row>
    <row r="168" spans="1:4" ht="18.75" hidden="1">
      <c r="A168" s="15" t="s">
        <v>63</v>
      </c>
      <c r="B168" s="68"/>
      <c r="C168" s="68"/>
      <c r="D168" s="53">
        <f t="shared" si="2"/>
        <v>0</v>
      </c>
    </row>
    <row r="169" spans="1:4" ht="18.75" hidden="1">
      <c r="A169" s="8" t="s">
        <v>87</v>
      </c>
      <c r="B169" s="53"/>
      <c r="C169" s="53"/>
      <c r="D169" s="53">
        <f t="shared" si="2"/>
        <v>0</v>
      </c>
    </row>
    <row r="170" spans="1:4" ht="18.75" hidden="1">
      <c r="A170" s="8" t="s">
        <v>36</v>
      </c>
      <c r="B170" s="53"/>
      <c r="C170" s="53"/>
      <c r="D170" s="53">
        <f t="shared" si="2"/>
        <v>0</v>
      </c>
    </row>
    <row r="171" spans="1:4" ht="18.75" hidden="1">
      <c r="A171" s="4" t="s">
        <v>240</v>
      </c>
      <c r="B171" s="53"/>
      <c r="C171" s="53"/>
      <c r="D171" s="53">
        <f t="shared" si="2"/>
        <v>0</v>
      </c>
    </row>
    <row r="172" spans="1:4" ht="18.75" hidden="1">
      <c r="A172" s="8" t="s">
        <v>241</v>
      </c>
      <c r="B172" s="53"/>
      <c r="C172" s="53"/>
      <c r="D172" s="53">
        <f t="shared" si="2"/>
        <v>0</v>
      </c>
    </row>
    <row r="173" spans="1:4" ht="18.75" hidden="1">
      <c r="A173" s="8" t="s">
        <v>242</v>
      </c>
      <c r="B173" s="53"/>
      <c r="C173" s="53"/>
      <c r="D173" s="53">
        <f t="shared" si="2"/>
        <v>0</v>
      </c>
    </row>
    <row r="174" spans="1:4" ht="18.75" hidden="1">
      <c r="A174" s="4" t="s">
        <v>177</v>
      </c>
      <c r="B174" s="53"/>
      <c r="C174" s="53"/>
      <c r="D174" s="53">
        <f t="shared" si="2"/>
        <v>0</v>
      </c>
    </row>
    <row r="175" spans="1:4" ht="18.75" hidden="1">
      <c r="A175" s="4" t="s">
        <v>178</v>
      </c>
      <c r="B175" s="53"/>
      <c r="C175" s="53"/>
      <c r="D175" s="53">
        <f t="shared" si="2"/>
        <v>0</v>
      </c>
    </row>
    <row r="176" spans="1:4" ht="18.75">
      <c r="A176" s="4" t="s">
        <v>179</v>
      </c>
      <c r="B176" s="53">
        <f>320+10</f>
        <v>330</v>
      </c>
      <c r="C176" s="53">
        <v>30000</v>
      </c>
      <c r="D176" s="53">
        <f t="shared" si="2"/>
        <v>9900000</v>
      </c>
    </row>
    <row r="177" spans="1:4" ht="18.75">
      <c r="A177" s="8" t="s">
        <v>180</v>
      </c>
      <c r="B177" s="53">
        <f>150/0.3</f>
        <v>500</v>
      </c>
      <c r="C177" s="53">
        <v>7800</v>
      </c>
      <c r="D177" s="53">
        <f t="shared" si="2"/>
        <v>3900000</v>
      </c>
    </row>
    <row r="178" spans="1:4" ht="18.75" hidden="1">
      <c r="A178" s="4" t="s">
        <v>181</v>
      </c>
      <c r="B178" s="53"/>
      <c r="C178" s="53"/>
      <c r="D178" s="53">
        <f t="shared" si="2"/>
        <v>0</v>
      </c>
    </row>
    <row r="179" spans="1:4" ht="18.75" hidden="1">
      <c r="A179" s="4" t="s">
        <v>182</v>
      </c>
      <c r="B179" s="53"/>
      <c r="C179" s="53"/>
      <c r="D179" s="53">
        <f t="shared" si="2"/>
        <v>0</v>
      </c>
    </row>
    <row r="180" spans="1:4" ht="18.75" hidden="1">
      <c r="A180" s="4" t="s">
        <v>183</v>
      </c>
      <c r="B180" s="53"/>
      <c r="C180" s="53"/>
      <c r="D180" s="53">
        <f t="shared" si="2"/>
        <v>0</v>
      </c>
    </row>
    <row r="181" spans="1:4" ht="18.75" hidden="1">
      <c r="A181" s="8" t="s">
        <v>184</v>
      </c>
      <c r="B181" s="53"/>
      <c r="C181" s="53"/>
      <c r="D181" s="53">
        <f t="shared" si="2"/>
        <v>0</v>
      </c>
    </row>
    <row r="182" spans="1:4" ht="18.75" hidden="1">
      <c r="A182" s="11" t="s">
        <v>300</v>
      </c>
      <c r="B182" s="53"/>
      <c r="C182" s="53"/>
      <c r="D182" s="53">
        <f t="shared" si="2"/>
        <v>0</v>
      </c>
    </row>
    <row r="183" spans="1:4" ht="18.75">
      <c r="A183" s="11" t="s">
        <v>301</v>
      </c>
      <c r="B183" s="53">
        <v>30</v>
      </c>
      <c r="C183" s="53">
        <v>26000</v>
      </c>
      <c r="D183" s="53">
        <f t="shared" si="2"/>
        <v>780000</v>
      </c>
    </row>
    <row r="184" spans="1:4" ht="18.75" hidden="1">
      <c r="A184" s="11" t="s">
        <v>345</v>
      </c>
      <c r="B184" s="53"/>
      <c r="C184" s="53"/>
      <c r="D184" s="53">
        <f t="shared" si="2"/>
        <v>0</v>
      </c>
    </row>
    <row r="185" spans="1:4" ht="18.75" hidden="1">
      <c r="A185" s="4" t="s">
        <v>37</v>
      </c>
      <c r="B185" s="53"/>
      <c r="C185" s="53"/>
      <c r="D185" s="53">
        <f t="shared" si="2"/>
        <v>0</v>
      </c>
    </row>
    <row r="186" spans="1:4" ht="18.75" hidden="1">
      <c r="A186" s="8" t="s">
        <v>55</v>
      </c>
      <c r="B186" s="53"/>
      <c r="C186" s="53"/>
      <c r="D186" s="53">
        <f t="shared" si="2"/>
        <v>0</v>
      </c>
    </row>
    <row r="187" spans="1:4" ht="18.75" hidden="1">
      <c r="A187" s="14" t="s">
        <v>56</v>
      </c>
      <c r="B187" s="53"/>
      <c r="C187" s="53"/>
      <c r="D187" s="53">
        <f t="shared" si="2"/>
        <v>0</v>
      </c>
    </row>
    <row r="188" spans="1:4" ht="18.75" hidden="1">
      <c r="A188" s="8" t="s">
        <v>57</v>
      </c>
      <c r="B188" s="53"/>
      <c r="C188" s="53"/>
      <c r="D188" s="53">
        <f t="shared" si="2"/>
        <v>0</v>
      </c>
    </row>
    <row r="189" spans="1:4" ht="18.75">
      <c r="A189" s="8" t="s">
        <v>67</v>
      </c>
      <c r="B189" s="53">
        <v>420</v>
      </c>
      <c r="C189" s="53">
        <v>27000</v>
      </c>
      <c r="D189" s="53">
        <f t="shared" si="2"/>
        <v>11340000</v>
      </c>
    </row>
    <row r="190" spans="1:4" ht="18.75" hidden="1">
      <c r="A190" s="4" t="s">
        <v>68</v>
      </c>
      <c r="B190" s="53"/>
      <c r="C190" s="53"/>
      <c r="D190" s="53">
        <f t="shared" si="2"/>
        <v>0</v>
      </c>
    </row>
    <row r="191" spans="1:4" ht="18.75" hidden="1">
      <c r="A191" s="8" t="s">
        <v>69</v>
      </c>
      <c r="B191" s="53"/>
      <c r="C191" s="53"/>
      <c r="D191" s="53">
        <f t="shared" si="2"/>
        <v>0</v>
      </c>
    </row>
    <row r="192" spans="1:4" ht="18.75" hidden="1">
      <c r="A192" s="8" t="s">
        <v>70</v>
      </c>
      <c r="B192" s="53"/>
      <c r="C192" s="53"/>
      <c r="D192" s="53">
        <f t="shared" si="2"/>
        <v>0</v>
      </c>
    </row>
    <row r="193" spans="1:4" ht="18.75" hidden="1">
      <c r="A193" s="8" t="s">
        <v>143</v>
      </c>
      <c r="B193" s="53"/>
      <c r="C193" s="53"/>
      <c r="D193" s="53">
        <f t="shared" si="2"/>
        <v>0</v>
      </c>
    </row>
    <row r="194" spans="1:4" ht="18.75">
      <c r="A194" s="21" t="s">
        <v>144</v>
      </c>
      <c r="B194" s="53">
        <v>40</v>
      </c>
      <c r="C194" s="53">
        <v>16000</v>
      </c>
      <c r="D194" s="53">
        <f t="shared" si="2"/>
        <v>640000</v>
      </c>
    </row>
    <row r="195" spans="1:4" ht="18.75" hidden="1">
      <c r="A195" s="21" t="s">
        <v>145</v>
      </c>
      <c r="B195" s="53"/>
      <c r="C195" s="53"/>
      <c r="D195" s="53">
        <f t="shared" si="2"/>
        <v>0</v>
      </c>
    </row>
    <row r="196" spans="1:4" ht="18.75" hidden="1">
      <c r="A196" s="8" t="s">
        <v>216</v>
      </c>
      <c r="B196" s="53"/>
      <c r="C196" s="53"/>
      <c r="D196" s="53">
        <f t="shared" ref="D196:D259" si="3">B196*C196</f>
        <v>0</v>
      </c>
    </row>
    <row r="197" spans="1:4" ht="18.75" hidden="1">
      <c r="A197" s="6" t="s">
        <v>217</v>
      </c>
      <c r="B197" s="53"/>
      <c r="C197" s="53"/>
      <c r="D197" s="53">
        <f t="shared" si="3"/>
        <v>0</v>
      </c>
    </row>
    <row r="198" spans="1:4" ht="18.75" hidden="1">
      <c r="A198" s="8" t="s">
        <v>218</v>
      </c>
      <c r="B198" s="53"/>
      <c r="C198" s="53"/>
      <c r="D198" s="53">
        <f t="shared" si="3"/>
        <v>0</v>
      </c>
    </row>
    <row r="199" spans="1:4" ht="18.75" hidden="1">
      <c r="A199" s="6" t="s">
        <v>219</v>
      </c>
      <c r="B199" s="53"/>
      <c r="C199" s="53"/>
      <c r="D199" s="53">
        <f t="shared" si="3"/>
        <v>0</v>
      </c>
    </row>
    <row r="200" spans="1:4" ht="18.75">
      <c r="A200" s="8" t="s">
        <v>185</v>
      </c>
      <c r="B200" s="53">
        <f>15+8+16</f>
        <v>39</v>
      </c>
      <c r="C200" s="53">
        <v>18000</v>
      </c>
      <c r="D200" s="53">
        <f t="shared" si="3"/>
        <v>702000</v>
      </c>
    </row>
    <row r="201" spans="1:4" ht="18.75" hidden="1">
      <c r="A201" s="8" t="s">
        <v>186</v>
      </c>
      <c r="B201" s="53"/>
      <c r="C201" s="53"/>
      <c r="D201" s="53">
        <f t="shared" si="3"/>
        <v>0</v>
      </c>
    </row>
    <row r="202" spans="1:4" ht="18.75" hidden="1">
      <c r="A202" s="8" t="s">
        <v>187</v>
      </c>
      <c r="B202" s="53"/>
      <c r="C202" s="53"/>
      <c r="D202" s="53">
        <f t="shared" si="3"/>
        <v>0</v>
      </c>
    </row>
    <row r="203" spans="1:4" ht="18.75" hidden="1">
      <c r="A203" s="8" t="s">
        <v>188</v>
      </c>
      <c r="B203" s="53"/>
      <c r="C203" s="53"/>
      <c r="D203" s="53">
        <f t="shared" si="3"/>
        <v>0</v>
      </c>
    </row>
    <row r="204" spans="1:4" ht="18.75">
      <c r="A204" s="8" t="s">
        <v>39</v>
      </c>
      <c r="B204" s="53">
        <v>35</v>
      </c>
      <c r="C204" s="53">
        <v>25000</v>
      </c>
      <c r="D204" s="53">
        <f t="shared" si="3"/>
        <v>875000</v>
      </c>
    </row>
    <row r="205" spans="1:4" ht="18.75" hidden="1">
      <c r="A205" s="12" t="s">
        <v>40</v>
      </c>
      <c r="B205" s="53"/>
      <c r="C205" s="53"/>
      <c r="D205" s="53">
        <f t="shared" si="3"/>
        <v>0</v>
      </c>
    </row>
    <row r="206" spans="1:4" ht="18.75">
      <c r="A206" s="8" t="s">
        <v>41</v>
      </c>
      <c r="B206" s="53">
        <v>15</v>
      </c>
      <c r="C206" s="53">
        <v>12000</v>
      </c>
      <c r="D206" s="53">
        <f t="shared" si="3"/>
        <v>180000</v>
      </c>
    </row>
    <row r="207" spans="1:4" ht="18.75">
      <c r="A207" s="8" t="s">
        <v>42</v>
      </c>
      <c r="B207" s="53">
        <v>150</v>
      </c>
      <c r="C207" s="53">
        <v>15000</v>
      </c>
      <c r="D207" s="53">
        <f t="shared" si="3"/>
        <v>2250000</v>
      </c>
    </row>
    <row r="208" spans="1:4" ht="18.75">
      <c r="A208" s="8" t="s">
        <v>43</v>
      </c>
      <c r="B208" s="53">
        <v>30</v>
      </c>
      <c r="C208" s="53">
        <v>15000</v>
      </c>
      <c r="D208" s="53">
        <f t="shared" si="3"/>
        <v>450000</v>
      </c>
    </row>
    <row r="209" spans="1:4" ht="18.75" hidden="1">
      <c r="A209" s="8" t="s">
        <v>44</v>
      </c>
      <c r="B209" s="53"/>
      <c r="C209" s="53"/>
      <c r="D209" s="53">
        <f t="shared" si="3"/>
        <v>0</v>
      </c>
    </row>
    <row r="210" spans="1:4" ht="18.75" hidden="1">
      <c r="A210" s="8" t="s">
        <v>45</v>
      </c>
      <c r="B210" s="53"/>
      <c r="C210" s="53"/>
      <c r="D210" s="53">
        <f t="shared" si="3"/>
        <v>0</v>
      </c>
    </row>
    <row r="211" spans="1:4" ht="18.75" hidden="1">
      <c r="A211" s="11" t="s">
        <v>131</v>
      </c>
      <c r="B211" s="53"/>
      <c r="C211" s="53"/>
      <c r="D211" s="53">
        <f t="shared" si="3"/>
        <v>0</v>
      </c>
    </row>
    <row r="212" spans="1:4" ht="18.75" hidden="1">
      <c r="A212" s="11" t="s">
        <v>132</v>
      </c>
      <c r="B212" s="53"/>
      <c r="C212" s="53"/>
      <c r="D212" s="53">
        <f t="shared" si="3"/>
        <v>0</v>
      </c>
    </row>
    <row r="213" spans="1:4" ht="18.75" hidden="1">
      <c r="A213" s="11" t="s">
        <v>133</v>
      </c>
      <c r="B213" s="53"/>
      <c r="C213" s="53"/>
      <c r="D213" s="53">
        <f t="shared" si="3"/>
        <v>0</v>
      </c>
    </row>
    <row r="214" spans="1:4" ht="18.75" hidden="1">
      <c r="A214" s="8" t="s">
        <v>134</v>
      </c>
      <c r="B214" s="53"/>
      <c r="C214" s="53"/>
      <c r="D214" s="53">
        <f t="shared" si="3"/>
        <v>0</v>
      </c>
    </row>
    <row r="215" spans="1:4" ht="18.75" hidden="1">
      <c r="A215" s="8" t="s">
        <v>135</v>
      </c>
      <c r="B215" s="53"/>
      <c r="C215" s="53"/>
      <c r="D215" s="53">
        <f t="shared" si="3"/>
        <v>0</v>
      </c>
    </row>
    <row r="216" spans="1:4" ht="18.75" hidden="1">
      <c r="A216" s="11" t="s">
        <v>136</v>
      </c>
      <c r="B216" s="53"/>
      <c r="C216" s="53"/>
      <c r="D216" s="53">
        <f t="shared" si="3"/>
        <v>0</v>
      </c>
    </row>
    <row r="217" spans="1:4" ht="18.75" hidden="1">
      <c r="A217" s="4" t="s">
        <v>202</v>
      </c>
      <c r="B217" s="53"/>
      <c r="C217" s="53"/>
      <c r="D217" s="53">
        <f t="shared" si="3"/>
        <v>0</v>
      </c>
    </row>
    <row r="218" spans="1:4" ht="18.75" hidden="1">
      <c r="A218" s="6" t="s">
        <v>302</v>
      </c>
      <c r="B218" s="53"/>
      <c r="C218" s="53"/>
      <c r="D218" s="53">
        <f t="shared" si="3"/>
        <v>0</v>
      </c>
    </row>
    <row r="219" spans="1:4" ht="18.75" hidden="1">
      <c r="A219" s="6" t="s">
        <v>303</v>
      </c>
      <c r="B219" s="53"/>
      <c r="C219" s="53"/>
      <c r="D219" s="53">
        <f t="shared" si="3"/>
        <v>0</v>
      </c>
    </row>
    <row r="220" spans="1:4" ht="18.75" hidden="1">
      <c r="A220" s="21" t="s">
        <v>88</v>
      </c>
      <c r="B220" s="53"/>
      <c r="C220" s="53"/>
      <c r="D220" s="53">
        <f t="shared" si="3"/>
        <v>0</v>
      </c>
    </row>
    <row r="221" spans="1:4" ht="18.75">
      <c r="A221" s="8" t="s">
        <v>58</v>
      </c>
      <c r="B221" s="53">
        <v>2</v>
      </c>
      <c r="C221" s="53">
        <v>10000</v>
      </c>
      <c r="D221" s="53">
        <f t="shared" si="3"/>
        <v>20000</v>
      </c>
    </row>
    <row r="222" spans="1:4" ht="18.75" hidden="1">
      <c r="A222" s="8" t="s">
        <v>59</v>
      </c>
      <c r="B222" s="53"/>
      <c r="C222" s="53"/>
      <c r="D222" s="53">
        <f t="shared" si="3"/>
        <v>0</v>
      </c>
    </row>
    <row r="223" spans="1:4" ht="18.75" hidden="1">
      <c r="A223" s="8" t="s">
        <v>89</v>
      </c>
      <c r="B223" s="53"/>
      <c r="C223" s="53"/>
      <c r="D223" s="53">
        <f t="shared" si="3"/>
        <v>0</v>
      </c>
    </row>
    <row r="224" spans="1:4" ht="18.75" hidden="1">
      <c r="A224" s="8" t="s">
        <v>90</v>
      </c>
      <c r="B224" s="53"/>
      <c r="C224" s="53"/>
      <c r="D224" s="53">
        <f t="shared" si="3"/>
        <v>0</v>
      </c>
    </row>
    <row r="225" spans="1:4" ht="18.75" hidden="1">
      <c r="A225" s="8" t="s">
        <v>137</v>
      </c>
      <c r="B225" s="54"/>
      <c r="C225" s="54"/>
      <c r="D225" s="53">
        <f t="shared" si="3"/>
        <v>0</v>
      </c>
    </row>
    <row r="226" spans="1:4" ht="18.75" hidden="1">
      <c r="A226" s="8" t="s">
        <v>138</v>
      </c>
      <c r="B226" s="54"/>
      <c r="C226" s="54"/>
      <c r="D226" s="53">
        <f t="shared" si="3"/>
        <v>0</v>
      </c>
    </row>
    <row r="227" spans="1:4" ht="18.75" hidden="1">
      <c r="A227" s="8" t="s">
        <v>220</v>
      </c>
      <c r="B227" s="53"/>
      <c r="C227" s="53"/>
      <c r="D227" s="53">
        <f t="shared" si="3"/>
        <v>0</v>
      </c>
    </row>
    <row r="228" spans="1:4" ht="18.75" hidden="1">
      <c r="A228" s="6" t="s">
        <v>21</v>
      </c>
      <c r="B228" s="53"/>
      <c r="C228" s="53"/>
      <c r="D228" s="53">
        <f t="shared" si="3"/>
        <v>0</v>
      </c>
    </row>
    <row r="229" spans="1:4" ht="18.75">
      <c r="A229" s="8" t="s">
        <v>22</v>
      </c>
      <c r="B229" s="53">
        <v>160</v>
      </c>
      <c r="C229" s="53">
        <v>28000</v>
      </c>
      <c r="D229" s="53">
        <f t="shared" si="3"/>
        <v>4480000</v>
      </c>
    </row>
    <row r="230" spans="1:4" ht="18.75" hidden="1">
      <c r="A230" s="8" t="s">
        <v>23</v>
      </c>
      <c r="B230" s="53"/>
      <c r="C230" s="53"/>
      <c r="D230" s="53">
        <f t="shared" si="3"/>
        <v>0</v>
      </c>
    </row>
    <row r="231" spans="1:4" ht="18.75" hidden="1">
      <c r="A231" s="8" t="s">
        <v>24</v>
      </c>
      <c r="B231" s="53"/>
      <c r="C231" s="53"/>
      <c r="D231" s="53">
        <f t="shared" si="3"/>
        <v>0</v>
      </c>
    </row>
    <row r="232" spans="1:4" ht="18.75" hidden="1">
      <c r="A232" s="8" t="s">
        <v>25</v>
      </c>
      <c r="B232" s="53"/>
      <c r="C232" s="53"/>
      <c r="D232" s="53">
        <f t="shared" si="3"/>
        <v>0</v>
      </c>
    </row>
    <row r="233" spans="1:4" ht="18.75" hidden="1">
      <c r="A233" s="8" t="s">
        <v>26</v>
      </c>
      <c r="B233" s="53"/>
      <c r="C233" s="53"/>
      <c r="D233" s="53">
        <f t="shared" si="3"/>
        <v>0</v>
      </c>
    </row>
    <row r="234" spans="1:4" ht="18.75" hidden="1">
      <c r="A234" s="11" t="s">
        <v>231</v>
      </c>
      <c r="B234" s="53"/>
      <c r="C234" s="53"/>
      <c r="D234" s="53">
        <f t="shared" si="3"/>
        <v>0</v>
      </c>
    </row>
    <row r="235" spans="1:4" ht="18.75" hidden="1">
      <c r="A235" s="10" t="s">
        <v>232</v>
      </c>
      <c r="B235" s="53"/>
      <c r="C235" s="53"/>
      <c r="D235" s="53">
        <f t="shared" si="3"/>
        <v>0</v>
      </c>
    </row>
    <row r="236" spans="1:4" ht="18.75" hidden="1">
      <c r="A236" s="10" t="s">
        <v>233</v>
      </c>
      <c r="B236" s="53"/>
      <c r="C236" s="53"/>
      <c r="D236" s="53">
        <f t="shared" si="3"/>
        <v>0</v>
      </c>
    </row>
    <row r="237" spans="1:4" ht="18.75">
      <c r="A237" s="8" t="s">
        <v>27</v>
      </c>
      <c r="B237" s="53">
        <f>10+18+40+10</f>
        <v>78</v>
      </c>
      <c r="C237" s="53">
        <v>36000</v>
      </c>
      <c r="D237" s="53">
        <f t="shared" si="3"/>
        <v>2808000</v>
      </c>
    </row>
    <row r="238" spans="1:4" ht="18.75" hidden="1">
      <c r="A238" s="8" t="s">
        <v>28</v>
      </c>
      <c r="B238" s="53"/>
      <c r="C238" s="53"/>
      <c r="D238" s="53">
        <f t="shared" si="3"/>
        <v>0</v>
      </c>
    </row>
    <row r="239" spans="1:4" ht="18.75" hidden="1">
      <c r="A239" s="8" t="s">
        <v>29</v>
      </c>
      <c r="B239" s="53"/>
      <c r="C239" s="53"/>
      <c r="D239" s="53">
        <f t="shared" si="3"/>
        <v>0</v>
      </c>
    </row>
    <row r="240" spans="1:4" ht="18.75" hidden="1">
      <c r="A240" s="8" t="s">
        <v>30</v>
      </c>
      <c r="B240" s="53"/>
      <c r="C240" s="53"/>
      <c r="D240" s="53">
        <f t="shared" si="3"/>
        <v>0</v>
      </c>
    </row>
    <row r="241" spans="1:4" ht="18.75">
      <c r="A241" s="8" t="s">
        <v>31</v>
      </c>
      <c r="B241" s="53">
        <f>25+35+8</f>
        <v>68</v>
      </c>
      <c r="C241" s="53">
        <v>29000</v>
      </c>
      <c r="D241" s="53">
        <f t="shared" si="3"/>
        <v>1972000</v>
      </c>
    </row>
    <row r="242" spans="1:4" ht="18.75" hidden="1">
      <c r="A242" s="8" t="s">
        <v>32</v>
      </c>
      <c r="B242" s="53"/>
      <c r="C242" s="53"/>
      <c r="D242" s="53">
        <f t="shared" si="3"/>
        <v>0</v>
      </c>
    </row>
    <row r="243" spans="1:4" ht="18.75" hidden="1">
      <c r="A243" s="8" t="s">
        <v>33</v>
      </c>
      <c r="B243" s="53"/>
      <c r="C243" s="53"/>
      <c r="D243" s="53">
        <f t="shared" si="3"/>
        <v>0</v>
      </c>
    </row>
    <row r="244" spans="1:4" ht="18.75" hidden="1">
      <c r="A244" s="8" t="s">
        <v>91</v>
      </c>
      <c r="B244" s="54"/>
      <c r="C244" s="54"/>
      <c r="D244" s="53">
        <f t="shared" si="3"/>
        <v>0</v>
      </c>
    </row>
    <row r="245" spans="1:4" ht="18.75" hidden="1">
      <c r="A245" s="19" t="s">
        <v>92</v>
      </c>
      <c r="B245" s="53"/>
      <c r="C245" s="53"/>
      <c r="D245" s="53">
        <f t="shared" si="3"/>
        <v>0</v>
      </c>
    </row>
    <row r="246" spans="1:4" ht="18.75" hidden="1">
      <c r="A246" s="8" t="s">
        <v>221</v>
      </c>
      <c r="B246" s="53"/>
      <c r="C246" s="53"/>
      <c r="D246" s="53">
        <f t="shared" si="3"/>
        <v>0</v>
      </c>
    </row>
    <row r="247" spans="1:4" ht="18.75" hidden="1">
      <c r="A247" s="6" t="s">
        <v>234</v>
      </c>
      <c r="B247" s="53"/>
      <c r="C247" s="53"/>
      <c r="D247" s="53">
        <f t="shared" si="3"/>
        <v>0</v>
      </c>
    </row>
    <row r="248" spans="1:4" ht="18.75" hidden="1">
      <c r="A248" s="6" t="s">
        <v>235</v>
      </c>
      <c r="B248" s="53"/>
      <c r="C248" s="53"/>
      <c r="D248" s="53">
        <f t="shared" si="3"/>
        <v>0</v>
      </c>
    </row>
    <row r="249" spans="1:4" ht="18.75">
      <c r="A249" s="8" t="s">
        <v>236</v>
      </c>
      <c r="B249" s="53">
        <v>77</v>
      </c>
      <c r="C249" s="53">
        <v>20000</v>
      </c>
      <c r="D249" s="53">
        <f t="shared" si="3"/>
        <v>1540000</v>
      </c>
    </row>
    <row r="250" spans="1:4" ht="18.75" hidden="1">
      <c r="A250" s="8" t="s">
        <v>237</v>
      </c>
      <c r="B250" s="53"/>
      <c r="C250" s="53"/>
      <c r="D250" s="53">
        <f t="shared" si="3"/>
        <v>0</v>
      </c>
    </row>
    <row r="251" spans="1:4" ht="18.75" hidden="1">
      <c r="A251" s="8" t="s">
        <v>222</v>
      </c>
      <c r="B251" s="53"/>
      <c r="C251" s="53"/>
      <c r="D251" s="53">
        <f t="shared" si="3"/>
        <v>0</v>
      </c>
    </row>
    <row r="252" spans="1:4" ht="18.75" hidden="1">
      <c r="A252" s="8" t="s">
        <v>118</v>
      </c>
      <c r="B252" s="53"/>
      <c r="C252" s="53"/>
      <c r="D252" s="53">
        <f t="shared" si="3"/>
        <v>0</v>
      </c>
    </row>
    <row r="253" spans="1:4" ht="18.75" hidden="1">
      <c r="A253" s="8" t="s">
        <v>238</v>
      </c>
      <c r="B253" s="53"/>
      <c r="C253" s="53"/>
      <c r="D253" s="53">
        <f t="shared" si="3"/>
        <v>0</v>
      </c>
    </row>
    <row r="254" spans="1:4" ht="18.75" hidden="1">
      <c r="A254" s="8" t="s">
        <v>71</v>
      </c>
      <c r="B254" s="53"/>
      <c r="C254" s="53"/>
      <c r="D254" s="53">
        <f t="shared" si="3"/>
        <v>0</v>
      </c>
    </row>
    <row r="255" spans="1:4" ht="18.75" hidden="1">
      <c r="A255" s="8" t="s">
        <v>72</v>
      </c>
      <c r="B255" s="53"/>
      <c r="C255" s="53"/>
      <c r="D255" s="53">
        <f t="shared" si="3"/>
        <v>0</v>
      </c>
    </row>
    <row r="256" spans="1:4" ht="18.75" hidden="1">
      <c r="A256" s="8" t="s">
        <v>147</v>
      </c>
      <c r="B256" s="53"/>
      <c r="C256" s="53"/>
      <c r="D256" s="53">
        <f t="shared" si="3"/>
        <v>0</v>
      </c>
    </row>
    <row r="257" spans="1:4" ht="18.75" hidden="1">
      <c r="A257" s="6" t="s">
        <v>304</v>
      </c>
      <c r="B257" s="53"/>
      <c r="C257" s="53"/>
      <c r="D257" s="53">
        <f t="shared" si="3"/>
        <v>0</v>
      </c>
    </row>
    <row r="258" spans="1:4" ht="18.75">
      <c r="A258" s="4" t="s">
        <v>139</v>
      </c>
      <c r="B258" s="54">
        <v>0.5</v>
      </c>
      <c r="C258" s="54">
        <v>120000</v>
      </c>
      <c r="D258" s="53">
        <f t="shared" si="3"/>
        <v>60000</v>
      </c>
    </row>
    <row r="259" spans="1:4" ht="18.75" hidden="1">
      <c r="A259" s="11" t="s">
        <v>239</v>
      </c>
      <c r="B259" s="53"/>
      <c r="C259" s="53"/>
      <c r="D259" s="53">
        <f t="shared" si="3"/>
        <v>0</v>
      </c>
    </row>
    <row r="260" spans="1:4" ht="18.75" hidden="1">
      <c r="A260" s="11" t="s">
        <v>99</v>
      </c>
      <c r="B260" s="53"/>
      <c r="C260" s="53"/>
      <c r="D260" s="53">
        <f t="shared" ref="D260:D310" si="4">B260*C260</f>
        <v>0</v>
      </c>
    </row>
    <row r="261" spans="1:4" ht="18.75" hidden="1">
      <c r="A261" s="11" t="s">
        <v>100</v>
      </c>
      <c r="B261" s="53"/>
      <c r="C261" s="53"/>
      <c r="D261" s="53">
        <f t="shared" si="4"/>
        <v>0</v>
      </c>
    </row>
    <row r="262" spans="1:4" ht="18.75">
      <c r="A262" s="8" t="s">
        <v>266</v>
      </c>
      <c r="B262" s="53">
        <v>15</v>
      </c>
      <c r="C262" s="53">
        <v>9000</v>
      </c>
      <c r="D262" s="53">
        <f t="shared" si="4"/>
        <v>135000</v>
      </c>
    </row>
    <row r="263" spans="1:4" ht="18.75" hidden="1">
      <c r="A263" s="11" t="s">
        <v>267</v>
      </c>
      <c r="B263" s="53"/>
      <c r="C263" s="53"/>
      <c r="D263" s="53">
        <f t="shared" si="4"/>
        <v>0</v>
      </c>
    </row>
    <row r="264" spans="1:4" ht="18.75" hidden="1">
      <c r="A264" s="8" t="s">
        <v>310</v>
      </c>
      <c r="B264" s="53"/>
      <c r="C264" s="53"/>
      <c r="D264" s="53">
        <f t="shared" si="4"/>
        <v>0</v>
      </c>
    </row>
    <row r="265" spans="1:4" ht="18.75">
      <c r="A265" s="8" t="s">
        <v>282</v>
      </c>
      <c r="B265" s="53">
        <v>18</v>
      </c>
      <c r="C265" s="53">
        <v>6500</v>
      </c>
      <c r="D265" s="53">
        <f t="shared" si="4"/>
        <v>117000</v>
      </c>
    </row>
    <row r="266" spans="1:4" ht="18.75" hidden="1">
      <c r="A266" s="11" t="s">
        <v>283</v>
      </c>
      <c r="B266" s="53"/>
      <c r="C266" s="53"/>
      <c r="D266" s="53">
        <f t="shared" si="4"/>
        <v>0</v>
      </c>
    </row>
    <row r="267" spans="1:4" ht="18.75" hidden="1">
      <c r="A267" s="28" t="s">
        <v>305</v>
      </c>
      <c r="B267" s="53"/>
      <c r="C267" s="53"/>
      <c r="D267" s="53">
        <f t="shared" si="4"/>
        <v>0</v>
      </c>
    </row>
    <row r="268" spans="1:4" ht="18.75">
      <c r="A268" s="8" t="s">
        <v>140</v>
      </c>
      <c r="B268" s="53">
        <v>10</v>
      </c>
      <c r="C268" s="53">
        <v>10000</v>
      </c>
      <c r="D268" s="53">
        <f t="shared" si="4"/>
        <v>100000</v>
      </c>
    </row>
    <row r="269" spans="1:4" ht="18.75" hidden="1">
      <c r="A269" s="19" t="s">
        <v>141</v>
      </c>
      <c r="B269" s="53"/>
      <c r="C269" s="53"/>
      <c r="D269" s="53">
        <f t="shared" si="4"/>
        <v>0</v>
      </c>
    </row>
    <row r="270" spans="1:4" ht="18.75" hidden="1">
      <c r="A270" s="4" t="s">
        <v>93</v>
      </c>
      <c r="B270" s="53"/>
      <c r="C270" s="53"/>
      <c r="D270" s="53">
        <f t="shared" si="4"/>
        <v>0</v>
      </c>
    </row>
    <row r="271" spans="1:4" ht="18.75" hidden="1">
      <c r="A271" s="11" t="s">
        <v>94</v>
      </c>
      <c r="B271" s="53"/>
      <c r="C271" s="53"/>
      <c r="D271" s="53">
        <f t="shared" si="4"/>
        <v>0</v>
      </c>
    </row>
    <row r="272" spans="1:4" ht="18.75" hidden="1">
      <c r="A272" s="19" t="s">
        <v>77</v>
      </c>
      <c r="B272" s="53"/>
      <c r="C272" s="53"/>
      <c r="D272" s="53">
        <f t="shared" si="4"/>
        <v>0</v>
      </c>
    </row>
    <row r="273" spans="1:4" ht="18.75" hidden="1">
      <c r="A273" s="8" t="s">
        <v>223</v>
      </c>
      <c r="B273" s="53"/>
      <c r="C273" s="53"/>
      <c r="D273" s="53">
        <f t="shared" si="4"/>
        <v>0</v>
      </c>
    </row>
    <row r="274" spans="1:4" ht="18.75" hidden="1">
      <c r="A274" s="11" t="s">
        <v>224</v>
      </c>
      <c r="B274" s="53"/>
      <c r="C274" s="53"/>
      <c r="D274" s="53">
        <f t="shared" si="4"/>
        <v>0</v>
      </c>
    </row>
    <row r="275" spans="1:4" ht="18.75" hidden="1">
      <c r="A275" s="4" t="s">
        <v>225</v>
      </c>
      <c r="B275" s="53"/>
      <c r="C275" s="53"/>
      <c r="D275" s="53">
        <f t="shared" si="4"/>
        <v>0</v>
      </c>
    </row>
    <row r="276" spans="1:4" ht="18.75" hidden="1">
      <c r="A276" s="8" t="s">
        <v>306</v>
      </c>
      <c r="B276" s="53"/>
      <c r="C276" s="53"/>
      <c r="D276" s="53">
        <f t="shared" si="4"/>
        <v>0</v>
      </c>
    </row>
    <row r="277" spans="1:4" ht="18.75" hidden="1">
      <c r="A277" s="8" t="s">
        <v>119</v>
      </c>
      <c r="B277" s="53"/>
      <c r="C277" s="53"/>
      <c r="D277" s="53">
        <f t="shared" si="4"/>
        <v>0</v>
      </c>
    </row>
    <row r="278" spans="1:4" ht="18.75" hidden="1">
      <c r="A278" s="4" t="s">
        <v>142</v>
      </c>
      <c r="B278" s="53"/>
      <c r="C278" s="53"/>
      <c r="D278" s="53">
        <f t="shared" si="4"/>
        <v>0</v>
      </c>
    </row>
    <row r="279" spans="1:4" ht="18.75" hidden="1">
      <c r="A279" s="4" t="s">
        <v>243</v>
      </c>
      <c r="B279" s="53"/>
      <c r="C279" s="53"/>
      <c r="D279" s="53">
        <f t="shared" si="4"/>
        <v>0</v>
      </c>
    </row>
    <row r="280" spans="1:4" ht="18.75" hidden="1">
      <c r="A280" s="8" t="s">
        <v>171</v>
      </c>
      <c r="B280" s="53"/>
      <c r="C280" s="53"/>
      <c r="D280" s="53">
        <f t="shared" si="4"/>
        <v>0</v>
      </c>
    </row>
    <row r="281" spans="1:4" ht="18.75" hidden="1">
      <c r="A281" s="19" t="s">
        <v>78</v>
      </c>
      <c r="B281" s="53"/>
      <c r="C281" s="53"/>
      <c r="D281" s="53">
        <f t="shared" si="4"/>
        <v>0</v>
      </c>
    </row>
    <row r="282" spans="1:4" ht="18.75" hidden="1">
      <c r="A282" s="19" t="s">
        <v>79</v>
      </c>
      <c r="B282" s="53"/>
      <c r="C282" s="53"/>
      <c r="D282" s="53">
        <f t="shared" si="4"/>
        <v>0</v>
      </c>
    </row>
    <row r="283" spans="1:4" ht="18.75" hidden="1">
      <c r="A283" s="10" t="s">
        <v>244</v>
      </c>
      <c r="B283" s="53"/>
      <c r="C283" s="53"/>
      <c r="D283" s="53">
        <f t="shared" si="4"/>
        <v>0</v>
      </c>
    </row>
    <row r="284" spans="1:4" ht="18.75" hidden="1">
      <c r="A284" s="19" t="s">
        <v>80</v>
      </c>
      <c r="B284" s="53"/>
      <c r="C284" s="53"/>
      <c r="D284" s="53">
        <f t="shared" si="4"/>
        <v>0</v>
      </c>
    </row>
    <row r="285" spans="1:4" ht="18.75" hidden="1">
      <c r="A285" s="8" t="s">
        <v>245</v>
      </c>
      <c r="B285" s="53"/>
      <c r="C285" s="53"/>
      <c r="D285" s="53">
        <f t="shared" si="4"/>
        <v>0</v>
      </c>
    </row>
    <row r="286" spans="1:4" ht="18.75" hidden="1">
      <c r="A286" s="8" t="s">
        <v>246</v>
      </c>
      <c r="B286" s="53"/>
      <c r="C286" s="53"/>
      <c r="D286" s="53">
        <f t="shared" si="4"/>
        <v>0</v>
      </c>
    </row>
    <row r="287" spans="1:4" ht="18.75">
      <c r="A287" s="8" t="s">
        <v>247</v>
      </c>
      <c r="B287" s="53">
        <v>40</v>
      </c>
      <c r="C287" s="53">
        <v>28000</v>
      </c>
      <c r="D287" s="53">
        <f t="shared" si="4"/>
        <v>1120000</v>
      </c>
    </row>
    <row r="288" spans="1:4" ht="18.75" hidden="1">
      <c r="A288" s="8" t="s">
        <v>248</v>
      </c>
      <c r="B288" s="53"/>
      <c r="C288" s="53"/>
      <c r="D288" s="53">
        <f t="shared" si="4"/>
        <v>0</v>
      </c>
    </row>
    <row r="289" spans="1:4" ht="18.75" hidden="1">
      <c r="A289" s="10" t="s">
        <v>249</v>
      </c>
      <c r="B289" s="53"/>
      <c r="C289" s="53"/>
      <c r="D289" s="53">
        <f t="shared" si="4"/>
        <v>0</v>
      </c>
    </row>
    <row r="290" spans="1:4" ht="18.75" hidden="1">
      <c r="A290" s="8" t="s">
        <v>250</v>
      </c>
      <c r="B290" s="53"/>
      <c r="C290" s="53"/>
      <c r="D290" s="53">
        <f t="shared" si="4"/>
        <v>0</v>
      </c>
    </row>
    <row r="291" spans="1:4" ht="18.75" hidden="1">
      <c r="A291" s="8" t="s">
        <v>38</v>
      </c>
      <c r="B291" s="53"/>
      <c r="C291" s="53"/>
      <c r="D291" s="53">
        <f t="shared" si="4"/>
        <v>0</v>
      </c>
    </row>
    <row r="292" spans="1:4" ht="18.75" hidden="1">
      <c r="A292" s="4" t="s">
        <v>172</v>
      </c>
      <c r="B292" s="53"/>
      <c r="C292" s="53"/>
      <c r="D292" s="53">
        <f t="shared" si="4"/>
        <v>0</v>
      </c>
    </row>
    <row r="293" spans="1:4" ht="18.75" hidden="1">
      <c r="A293" s="8" t="s">
        <v>81</v>
      </c>
      <c r="B293" s="52"/>
      <c r="C293" s="52"/>
      <c r="D293" s="53">
        <f t="shared" si="4"/>
        <v>0</v>
      </c>
    </row>
    <row r="294" spans="1:4" ht="18.75" hidden="1">
      <c r="A294" s="8" t="s">
        <v>251</v>
      </c>
      <c r="B294" s="53"/>
      <c r="C294" s="53"/>
      <c r="D294" s="53">
        <f t="shared" si="4"/>
        <v>0</v>
      </c>
    </row>
    <row r="295" spans="1:4" ht="18.75" hidden="1">
      <c r="A295" s="8" t="s">
        <v>173</v>
      </c>
      <c r="B295" s="53"/>
      <c r="C295" s="53"/>
      <c r="D295" s="53">
        <f t="shared" si="4"/>
        <v>0</v>
      </c>
    </row>
    <row r="296" spans="1:4" ht="18.75" hidden="1">
      <c r="A296" s="10" t="s">
        <v>252</v>
      </c>
      <c r="B296" s="53"/>
      <c r="C296" s="53"/>
      <c r="D296" s="53">
        <f t="shared" si="4"/>
        <v>0</v>
      </c>
    </row>
    <row r="297" spans="1:4" ht="18.75" hidden="1">
      <c r="A297" s="10" t="s">
        <v>253</v>
      </c>
      <c r="B297" s="53"/>
      <c r="C297" s="53"/>
      <c r="D297" s="53">
        <f t="shared" si="4"/>
        <v>0</v>
      </c>
    </row>
    <row r="298" spans="1:4" ht="18.75">
      <c r="A298" s="8" t="s">
        <v>254</v>
      </c>
      <c r="B298" s="53">
        <v>3</v>
      </c>
      <c r="C298" s="53">
        <v>30000</v>
      </c>
      <c r="D298" s="53">
        <f t="shared" si="4"/>
        <v>90000</v>
      </c>
    </row>
    <row r="299" spans="1:4" ht="18.75" hidden="1">
      <c r="A299" s="8" t="s">
        <v>255</v>
      </c>
      <c r="B299" s="53"/>
      <c r="C299" s="53"/>
      <c r="D299" s="53">
        <f t="shared" si="4"/>
        <v>0</v>
      </c>
    </row>
    <row r="300" spans="1:4" ht="18.75" hidden="1">
      <c r="A300" s="10" t="s">
        <v>256</v>
      </c>
      <c r="B300" s="53"/>
      <c r="C300" s="53"/>
      <c r="D300" s="53">
        <f t="shared" si="4"/>
        <v>0</v>
      </c>
    </row>
    <row r="301" spans="1:4" ht="18.75" hidden="1">
      <c r="A301" s="8" t="s">
        <v>257</v>
      </c>
      <c r="B301" s="53"/>
      <c r="C301" s="53"/>
      <c r="D301" s="53">
        <f t="shared" si="4"/>
        <v>0</v>
      </c>
    </row>
    <row r="302" spans="1:4" ht="18.75" hidden="1">
      <c r="A302" s="8" t="s">
        <v>258</v>
      </c>
      <c r="B302" s="53"/>
      <c r="C302" s="53"/>
      <c r="D302" s="53">
        <f t="shared" si="4"/>
        <v>0</v>
      </c>
    </row>
    <row r="303" spans="1:4" ht="18.75" hidden="1">
      <c r="A303" s="8" t="s">
        <v>259</v>
      </c>
      <c r="B303" s="53"/>
      <c r="C303" s="53"/>
      <c r="D303" s="53">
        <f t="shared" si="4"/>
        <v>0</v>
      </c>
    </row>
    <row r="304" spans="1:4" ht="18.75" hidden="1">
      <c r="A304" s="8" t="s">
        <v>260</v>
      </c>
      <c r="B304" s="53"/>
      <c r="C304" s="53"/>
      <c r="D304" s="53">
        <f t="shared" si="4"/>
        <v>0</v>
      </c>
    </row>
    <row r="305" spans="1:4" ht="18.75" hidden="1">
      <c r="A305" s="8" t="s">
        <v>261</v>
      </c>
      <c r="B305" s="53"/>
      <c r="C305" s="53"/>
      <c r="D305" s="53">
        <f t="shared" si="4"/>
        <v>0</v>
      </c>
    </row>
    <row r="306" spans="1:4" ht="18.75">
      <c r="A306" s="8" t="s">
        <v>262</v>
      </c>
      <c r="B306" s="53">
        <v>1</v>
      </c>
      <c r="C306" s="53">
        <v>28000</v>
      </c>
      <c r="D306" s="53">
        <f t="shared" si="4"/>
        <v>28000</v>
      </c>
    </row>
    <row r="307" spans="1:4" ht="18.75" hidden="1">
      <c r="A307" s="8" t="s">
        <v>263</v>
      </c>
      <c r="B307" s="53"/>
      <c r="C307" s="53"/>
      <c r="D307" s="53">
        <f t="shared" si="4"/>
        <v>0</v>
      </c>
    </row>
    <row r="308" spans="1:4" ht="18.75" hidden="1">
      <c r="A308" s="8" t="s">
        <v>264</v>
      </c>
      <c r="B308" s="53"/>
      <c r="C308" s="53"/>
      <c r="D308" s="53">
        <f t="shared" si="4"/>
        <v>0</v>
      </c>
    </row>
    <row r="309" spans="1:4" ht="18.75" hidden="1">
      <c r="A309" s="8" t="s">
        <v>265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7268.5</v>
      </c>
      <c r="C311" s="99"/>
      <c r="D311" s="99">
        <f t="shared" ref="D311" si="5">SUM(D3:D310)</f>
        <v>88833500</v>
      </c>
    </row>
  </sheetData>
  <protectedRanges>
    <protectedRange password="CF71" sqref="B1:D310" name="tho"/>
  </protectedRanges>
  <autoFilter ref="A2:D311" xr:uid="{00000000-0009-0000-0000-000015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E311"/>
  <sheetViews>
    <sheetView topLeftCell="A109" workbookViewId="0">
      <selection activeCell="E112" sqref="E112"/>
    </sheetView>
  </sheetViews>
  <sheetFormatPr defaultRowHeight="15"/>
  <cols>
    <col min="1" max="1" width="43.42578125" customWidth="1"/>
    <col min="3" max="3" width="16.5703125" customWidth="1"/>
    <col min="4" max="4" width="21.5703125" customWidth="1"/>
    <col min="5" max="5" width="45.85546875" customWidth="1"/>
  </cols>
  <sheetData>
    <row r="1" spans="1:4">
      <c r="A1" s="1" t="s">
        <v>362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11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>
      <c r="A12" s="8" t="s">
        <v>120</v>
      </c>
      <c r="B12" s="53">
        <f>1187+890</f>
        <v>2077</v>
      </c>
      <c r="C12" s="53">
        <v>5000</v>
      </c>
      <c r="D12" s="53">
        <f t="shared" ref="D12:D75" si="1">B12*C12</f>
        <v>10385000</v>
      </c>
    </row>
    <row r="13" spans="1:4" ht="18.75" hidden="1">
      <c r="A13" s="8" t="s">
        <v>12</v>
      </c>
      <c r="B13" s="53"/>
      <c r="C13" s="53"/>
      <c r="D13" s="53">
        <f t="shared" si="1"/>
        <v>0</v>
      </c>
    </row>
    <row r="14" spans="1:4" ht="18.75" hidden="1">
      <c r="A14" s="8" t="s">
        <v>13</v>
      </c>
      <c r="B14" s="53"/>
      <c r="C14" s="53"/>
      <c r="D14" s="53">
        <f t="shared" si="1"/>
        <v>0</v>
      </c>
    </row>
    <row r="15" spans="1:4" ht="18.75" hidden="1">
      <c r="A15" s="8" t="s">
        <v>14</v>
      </c>
      <c r="B15" s="54"/>
      <c r="C15" s="54"/>
      <c r="D15" s="53">
        <f t="shared" si="1"/>
        <v>0</v>
      </c>
    </row>
    <row r="16" spans="1:4" ht="18.75" hidden="1">
      <c r="A16" s="10" t="s">
        <v>15</v>
      </c>
      <c r="B16" s="53"/>
      <c r="C16" s="53"/>
      <c r="D16" s="53">
        <f t="shared" si="1"/>
        <v>0</v>
      </c>
    </row>
    <row r="17" spans="1:4" ht="18.75" hidden="1">
      <c r="A17" s="6" t="s">
        <v>16</v>
      </c>
      <c r="B17" s="53"/>
      <c r="C17" s="53"/>
      <c r="D17" s="53">
        <f t="shared" si="1"/>
        <v>0</v>
      </c>
    </row>
    <row r="18" spans="1:4" ht="18.75" hidden="1">
      <c r="A18" s="10" t="s">
        <v>17</v>
      </c>
      <c r="B18" s="53"/>
      <c r="C18" s="53"/>
      <c r="D18" s="53">
        <f t="shared" si="1"/>
        <v>0</v>
      </c>
    </row>
    <row r="19" spans="1:4" ht="18.75" hidden="1">
      <c r="A19" s="8" t="s">
        <v>18</v>
      </c>
      <c r="B19" s="53"/>
      <c r="C19" s="53"/>
      <c r="D19" s="53">
        <f t="shared" si="1"/>
        <v>0</v>
      </c>
    </row>
    <row r="20" spans="1:4" ht="18.75" hidden="1">
      <c r="A20" s="8" t="s">
        <v>19</v>
      </c>
      <c r="B20" s="53"/>
      <c r="C20" s="53"/>
      <c r="D20" s="53">
        <f t="shared" si="1"/>
        <v>0</v>
      </c>
    </row>
    <row r="21" spans="1:4" ht="18.75" hidden="1">
      <c r="A21" s="8" t="s">
        <v>20</v>
      </c>
      <c r="B21" s="53"/>
      <c r="C21" s="53"/>
      <c r="D21" s="53">
        <f t="shared" si="1"/>
        <v>0</v>
      </c>
    </row>
    <row r="22" spans="1:4" ht="18.75" hidden="1">
      <c r="A22" s="6" t="s">
        <v>21</v>
      </c>
      <c r="B22" s="53"/>
      <c r="C22" s="53"/>
      <c r="D22" s="53">
        <f t="shared" si="1"/>
        <v>0</v>
      </c>
    </row>
    <row r="23" spans="1:4" ht="18.75">
      <c r="A23" s="8" t="s">
        <v>269</v>
      </c>
      <c r="B23" s="53">
        <v>3</v>
      </c>
      <c r="C23" s="53">
        <v>30000</v>
      </c>
      <c r="D23" s="53">
        <f t="shared" si="1"/>
        <v>90000</v>
      </c>
    </row>
    <row r="24" spans="1:4" ht="18.75" hidden="1">
      <c r="A24" s="8" t="s">
        <v>23</v>
      </c>
      <c r="B24" s="53"/>
      <c r="C24" s="53"/>
      <c r="D24" s="53">
        <f t="shared" si="1"/>
        <v>0</v>
      </c>
    </row>
    <row r="25" spans="1:4" ht="18.75" hidden="1">
      <c r="A25" s="8" t="s">
        <v>24</v>
      </c>
      <c r="B25" s="53"/>
      <c r="C25" s="53"/>
      <c r="D25" s="53">
        <f t="shared" si="1"/>
        <v>0</v>
      </c>
    </row>
    <row r="26" spans="1:4" ht="18.75" hidden="1">
      <c r="A26" s="8" t="s">
        <v>25</v>
      </c>
      <c r="B26" s="53"/>
      <c r="C26" s="53"/>
      <c r="D26" s="53">
        <f t="shared" si="1"/>
        <v>0</v>
      </c>
    </row>
    <row r="27" spans="1:4" ht="18.75" hidden="1">
      <c r="A27" s="8" t="s">
        <v>26</v>
      </c>
      <c r="B27" s="53"/>
      <c r="C27" s="53"/>
      <c r="D27" s="53">
        <f t="shared" si="1"/>
        <v>0</v>
      </c>
    </row>
    <row r="28" spans="1:4" ht="18.75">
      <c r="A28" s="8" t="s">
        <v>270</v>
      </c>
      <c r="B28" s="53">
        <v>35</v>
      </c>
      <c r="C28" s="53">
        <v>10000</v>
      </c>
      <c r="D28" s="53">
        <f t="shared" si="1"/>
        <v>350000</v>
      </c>
    </row>
    <row r="29" spans="1:4" ht="18.75" hidden="1">
      <c r="A29" s="8" t="s">
        <v>28</v>
      </c>
      <c r="B29" s="53"/>
      <c r="C29" s="53"/>
      <c r="D29" s="53">
        <f t="shared" si="1"/>
        <v>0</v>
      </c>
    </row>
    <row r="30" spans="1:4" ht="18.75" hidden="1">
      <c r="A30" s="8" t="s">
        <v>29</v>
      </c>
      <c r="B30" s="53"/>
      <c r="C30" s="53"/>
      <c r="D30" s="53">
        <f t="shared" si="1"/>
        <v>0</v>
      </c>
    </row>
    <row r="31" spans="1:4" ht="18.75" hidden="1">
      <c r="A31" s="8" t="s">
        <v>30</v>
      </c>
      <c r="B31" s="53"/>
      <c r="C31" s="53"/>
      <c r="D31" s="53">
        <f t="shared" si="1"/>
        <v>0</v>
      </c>
    </row>
    <row r="32" spans="1:4" ht="18.75" hidden="1">
      <c r="A32" s="8" t="s">
        <v>31</v>
      </c>
      <c r="B32" s="53"/>
      <c r="C32" s="53"/>
      <c r="D32" s="53">
        <f t="shared" si="1"/>
        <v>0</v>
      </c>
    </row>
    <row r="33" spans="1:4" ht="18.75" hidden="1">
      <c r="A33" s="8" t="s">
        <v>32</v>
      </c>
      <c r="B33" s="53"/>
      <c r="C33" s="53"/>
      <c r="D33" s="53">
        <f t="shared" si="1"/>
        <v>0</v>
      </c>
    </row>
    <row r="34" spans="1:4" ht="18.75" hidden="1">
      <c r="A34" s="8" t="s">
        <v>33</v>
      </c>
      <c r="B34" s="53"/>
      <c r="C34" s="53"/>
      <c r="D34" s="53">
        <f t="shared" si="1"/>
        <v>0</v>
      </c>
    </row>
    <row r="35" spans="1:4" ht="18.75">
      <c r="A35" s="8" t="s">
        <v>276</v>
      </c>
      <c r="B35" s="53">
        <v>40</v>
      </c>
      <c r="C35" s="53">
        <v>16000</v>
      </c>
      <c r="D35" s="53">
        <f t="shared" si="1"/>
        <v>640000</v>
      </c>
    </row>
    <row r="36" spans="1:4" ht="18.75" hidden="1">
      <c r="A36" s="11" t="s">
        <v>35</v>
      </c>
      <c r="B36" s="53"/>
      <c r="C36" s="53"/>
      <c r="D36" s="53">
        <f t="shared" si="1"/>
        <v>0</v>
      </c>
    </row>
    <row r="37" spans="1:4" ht="18.75" hidden="1">
      <c r="A37" s="8" t="s">
        <v>36</v>
      </c>
      <c r="B37" s="53"/>
      <c r="C37" s="53"/>
      <c r="D37" s="53">
        <f t="shared" si="1"/>
        <v>0</v>
      </c>
    </row>
    <row r="38" spans="1:4" ht="18.75" hidden="1">
      <c r="A38" s="4" t="s">
        <v>37</v>
      </c>
      <c r="B38" s="53"/>
      <c r="C38" s="53"/>
      <c r="D38" s="53">
        <f t="shared" si="1"/>
        <v>0</v>
      </c>
    </row>
    <row r="39" spans="1:4" ht="18.75" hidden="1">
      <c r="A39" s="8" t="s">
        <v>38</v>
      </c>
      <c r="B39" s="53"/>
      <c r="C39" s="53"/>
      <c r="D39" s="53">
        <f t="shared" si="1"/>
        <v>0</v>
      </c>
    </row>
    <row r="40" spans="1:4" ht="18.75">
      <c r="A40" s="4" t="s">
        <v>113</v>
      </c>
      <c r="B40" s="53">
        <f>120+100+40+20+20+100+50</f>
        <v>450</v>
      </c>
      <c r="C40" s="53">
        <v>21000</v>
      </c>
      <c r="D40" s="53">
        <f t="shared" si="1"/>
        <v>9450000</v>
      </c>
    </row>
    <row r="41" spans="1:4" ht="18.75" hidden="1">
      <c r="A41" s="12" t="s">
        <v>40</v>
      </c>
      <c r="B41" s="53"/>
      <c r="C41" s="53"/>
      <c r="D41" s="53">
        <f t="shared" si="1"/>
        <v>0</v>
      </c>
    </row>
    <row r="42" spans="1:4" ht="18.75">
      <c r="A42" s="8" t="s">
        <v>154</v>
      </c>
      <c r="B42" s="53">
        <v>10</v>
      </c>
      <c r="C42" s="53">
        <v>20000</v>
      </c>
      <c r="D42" s="53">
        <f t="shared" si="1"/>
        <v>200000</v>
      </c>
    </row>
    <row r="43" spans="1:4" ht="18.75">
      <c r="A43" s="8" t="s">
        <v>114</v>
      </c>
      <c r="B43" s="53">
        <v>110</v>
      </c>
      <c r="C43" s="53">
        <v>21000</v>
      </c>
      <c r="D43" s="53">
        <f t="shared" si="1"/>
        <v>2310000</v>
      </c>
    </row>
    <row r="44" spans="1:4" ht="18.75">
      <c r="A44" s="8" t="s">
        <v>165</v>
      </c>
      <c r="B44" s="53">
        <f>180+30+30</f>
        <v>240</v>
      </c>
      <c r="C44" s="53">
        <v>25000</v>
      </c>
      <c r="D44" s="53">
        <f t="shared" si="1"/>
        <v>6000000</v>
      </c>
    </row>
    <row r="45" spans="1:4" ht="18.75" hidden="1">
      <c r="A45" s="8" t="s">
        <v>44</v>
      </c>
      <c r="B45" s="53"/>
      <c r="C45" s="53"/>
      <c r="D45" s="53">
        <f t="shared" si="1"/>
        <v>0</v>
      </c>
    </row>
    <row r="46" spans="1:4" ht="18.75" hidden="1">
      <c r="A46" s="8" t="s">
        <v>45</v>
      </c>
      <c r="B46" s="53"/>
      <c r="C46" s="53"/>
      <c r="D46" s="53">
        <f t="shared" si="1"/>
        <v>0</v>
      </c>
    </row>
    <row r="47" spans="1:4" ht="18.75">
      <c r="A47" s="13" t="s">
        <v>168</v>
      </c>
      <c r="B47" s="53">
        <v>8</v>
      </c>
      <c r="C47" s="53">
        <v>18000</v>
      </c>
      <c r="D47" s="53">
        <f t="shared" si="1"/>
        <v>144000</v>
      </c>
    </row>
    <row r="48" spans="1:4" ht="18.75" hidden="1">
      <c r="A48" s="11" t="s">
        <v>47</v>
      </c>
      <c r="B48" s="53"/>
      <c r="C48" s="53"/>
      <c r="D48" s="53">
        <f t="shared" si="1"/>
        <v>0</v>
      </c>
    </row>
    <row r="49" spans="1:4" ht="18.75" hidden="1">
      <c r="A49" s="6" t="s">
        <v>48</v>
      </c>
      <c r="B49" s="53"/>
      <c r="C49" s="53"/>
      <c r="D49" s="53">
        <f t="shared" si="1"/>
        <v>0</v>
      </c>
    </row>
    <row r="50" spans="1:4" ht="18.75" hidden="1">
      <c r="A50" s="8" t="s">
        <v>49</v>
      </c>
      <c r="B50" s="53"/>
      <c r="C50" s="53"/>
      <c r="D50" s="53">
        <f t="shared" si="1"/>
        <v>0</v>
      </c>
    </row>
    <row r="51" spans="1:4" ht="18.75" hidden="1">
      <c r="A51" s="8" t="s">
        <v>50</v>
      </c>
      <c r="B51" s="53"/>
      <c r="C51" s="53"/>
      <c r="D51" s="53">
        <f t="shared" si="1"/>
        <v>0</v>
      </c>
    </row>
    <row r="52" spans="1:4" ht="18.75" hidden="1">
      <c r="A52" s="8" t="s">
        <v>51</v>
      </c>
      <c r="B52" s="53"/>
      <c r="C52" s="53"/>
      <c r="D52" s="53">
        <f t="shared" si="1"/>
        <v>0</v>
      </c>
    </row>
    <row r="53" spans="1:4" ht="18.75" hidden="1">
      <c r="A53" s="4" t="s">
        <v>52</v>
      </c>
      <c r="B53" s="53"/>
      <c r="C53" s="53"/>
      <c r="D53" s="53">
        <f t="shared" si="1"/>
        <v>0</v>
      </c>
    </row>
    <row r="54" spans="1:4" ht="18.75" hidden="1">
      <c r="A54" s="8" t="s">
        <v>53</v>
      </c>
      <c r="B54" s="53"/>
      <c r="C54" s="53"/>
      <c r="D54" s="53">
        <f t="shared" si="1"/>
        <v>0</v>
      </c>
    </row>
    <row r="55" spans="1:4" ht="18.75" hidden="1">
      <c r="A55" s="11" t="s">
        <v>54</v>
      </c>
      <c r="B55" s="53"/>
      <c r="C55" s="53"/>
      <c r="D55" s="53">
        <f t="shared" si="1"/>
        <v>0</v>
      </c>
    </row>
    <row r="56" spans="1:4" ht="18.75" hidden="1">
      <c r="A56" s="8" t="s">
        <v>55</v>
      </c>
      <c r="B56" s="53"/>
      <c r="C56" s="53"/>
      <c r="D56" s="53">
        <f t="shared" si="1"/>
        <v>0</v>
      </c>
    </row>
    <row r="57" spans="1:4" ht="18.75" hidden="1">
      <c r="A57" s="14" t="s">
        <v>56</v>
      </c>
      <c r="B57" s="53"/>
      <c r="C57" s="53"/>
      <c r="D57" s="53">
        <f t="shared" si="1"/>
        <v>0</v>
      </c>
    </row>
    <row r="58" spans="1:4" ht="18.75" hidden="1">
      <c r="A58" s="8" t="s">
        <v>57</v>
      </c>
      <c r="B58" s="53"/>
      <c r="C58" s="53"/>
      <c r="D58" s="53">
        <f t="shared" si="1"/>
        <v>0</v>
      </c>
    </row>
    <row r="59" spans="1:4" ht="18.75" hidden="1">
      <c r="A59" s="8" t="s">
        <v>58</v>
      </c>
      <c r="B59" s="53"/>
      <c r="C59" s="53"/>
      <c r="D59" s="53">
        <f t="shared" si="1"/>
        <v>0</v>
      </c>
    </row>
    <row r="60" spans="1:4" ht="18.75" hidden="1">
      <c r="A60" s="8" t="s">
        <v>59</v>
      </c>
      <c r="B60" s="53"/>
      <c r="C60" s="53"/>
      <c r="D60" s="53">
        <f t="shared" si="1"/>
        <v>0</v>
      </c>
    </row>
    <row r="61" spans="1:4" ht="18.75" hidden="1">
      <c r="A61" s="32" t="s">
        <v>60</v>
      </c>
      <c r="B61" s="53"/>
      <c r="C61" s="53"/>
      <c r="D61" s="53">
        <f t="shared" si="1"/>
        <v>0</v>
      </c>
    </row>
    <row r="62" spans="1:4" ht="18.75" hidden="1">
      <c r="A62" s="4" t="s">
        <v>61</v>
      </c>
      <c r="B62" s="53"/>
      <c r="C62" s="53"/>
      <c r="D62" s="53">
        <f t="shared" si="1"/>
        <v>0</v>
      </c>
    </row>
    <row r="63" spans="1:4" ht="18.75" hidden="1">
      <c r="A63" s="8" t="s">
        <v>62</v>
      </c>
      <c r="B63" s="53"/>
      <c r="C63" s="53"/>
      <c r="D63" s="53">
        <f t="shared" si="1"/>
        <v>0</v>
      </c>
    </row>
    <row r="64" spans="1:4" ht="18.75" hidden="1">
      <c r="A64" s="15" t="s">
        <v>63</v>
      </c>
      <c r="B64" s="68"/>
      <c r="C64" s="68"/>
      <c r="D64" s="53">
        <f t="shared" si="1"/>
        <v>0</v>
      </c>
    </row>
    <row r="65" spans="1:4" ht="18.75" hidden="1">
      <c r="A65" s="8" t="s">
        <v>64</v>
      </c>
      <c r="B65" s="53"/>
      <c r="C65" s="53"/>
      <c r="D65" s="53">
        <f t="shared" si="1"/>
        <v>0</v>
      </c>
    </row>
    <row r="66" spans="1:4" ht="18.75" hidden="1">
      <c r="A66" s="4" t="s">
        <v>65</v>
      </c>
      <c r="B66" s="53"/>
      <c r="C66" s="53"/>
      <c r="D66" s="53">
        <f t="shared" si="1"/>
        <v>0</v>
      </c>
    </row>
    <row r="67" spans="1:4" ht="18.75" hidden="1">
      <c r="A67" s="4" t="s">
        <v>66</v>
      </c>
      <c r="B67" s="53"/>
      <c r="C67" s="53"/>
      <c r="D67" s="53">
        <f t="shared" si="1"/>
        <v>0</v>
      </c>
    </row>
    <row r="68" spans="1:4" ht="18.75">
      <c r="A68" s="4" t="s">
        <v>11</v>
      </c>
      <c r="B68" s="54">
        <v>11</v>
      </c>
      <c r="C68" s="54">
        <v>12000</v>
      </c>
      <c r="D68" s="53">
        <f t="shared" si="1"/>
        <v>132000</v>
      </c>
    </row>
    <row r="69" spans="1:4" ht="18.75" hidden="1">
      <c r="A69" s="4" t="s">
        <v>68</v>
      </c>
      <c r="B69" s="53"/>
      <c r="C69" s="53"/>
      <c r="D69" s="53">
        <f t="shared" si="1"/>
        <v>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 hidden="1">
      <c r="A74" s="17" t="s">
        <v>73</v>
      </c>
      <c r="B74" s="53"/>
      <c r="C74" s="53"/>
      <c r="D74" s="53">
        <f t="shared" si="1"/>
        <v>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ref="D76:D139" si="2">B76*C76</f>
        <v>0</v>
      </c>
    </row>
    <row r="77" spans="1:4" ht="18.75" hidden="1">
      <c r="A77" s="11" t="s">
        <v>76</v>
      </c>
      <c r="B77" s="53"/>
      <c r="C77" s="53"/>
      <c r="D77" s="53">
        <f t="shared" si="2"/>
        <v>0</v>
      </c>
    </row>
    <row r="78" spans="1:4" ht="18.75" hidden="1">
      <c r="A78" s="19" t="s">
        <v>77</v>
      </c>
      <c r="B78" s="53"/>
      <c r="C78" s="53"/>
      <c r="D78" s="53">
        <f t="shared" si="2"/>
        <v>0</v>
      </c>
    </row>
    <row r="79" spans="1:4" ht="18.75" hidden="1">
      <c r="A79" s="19" t="s">
        <v>78</v>
      </c>
      <c r="B79" s="53"/>
      <c r="C79" s="53"/>
      <c r="D79" s="53">
        <f t="shared" si="2"/>
        <v>0</v>
      </c>
    </row>
    <row r="80" spans="1:4" ht="18.75" hidden="1">
      <c r="A80" s="19" t="s">
        <v>79</v>
      </c>
      <c r="B80" s="53"/>
      <c r="C80" s="53"/>
      <c r="D80" s="53">
        <f t="shared" si="2"/>
        <v>0</v>
      </c>
    </row>
    <row r="81" spans="1:4" ht="18.75" hidden="1">
      <c r="A81" s="19" t="s">
        <v>80</v>
      </c>
      <c r="B81" s="53"/>
      <c r="C81" s="53"/>
      <c r="D81" s="53">
        <f t="shared" si="2"/>
        <v>0</v>
      </c>
    </row>
    <row r="82" spans="1:4" ht="18.75" hidden="1">
      <c r="A82" s="8" t="s">
        <v>81</v>
      </c>
      <c r="B82" s="52"/>
      <c r="C82" s="52"/>
      <c r="D82" s="53">
        <f t="shared" si="2"/>
        <v>0</v>
      </c>
    </row>
    <row r="83" spans="1:4" ht="18.75" hidden="1">
      <c r="A83" s="8" t="s">
        <v>82</v>
      </c>
      <c r="B83" s="53"/>
      <c r="C83" s="53"/>
      <c r="D83" s="53">
        <f t="shared" si="2"/>
        <v>0</v>
      </c>
    </row>
    <row r="84" spans="1:4" ht="18.75">
      <c r="A84" s="8" t="s">
        <v>83</v>
      </c>
      <c r="B84" s="53">
        <v>50</v>
      </c>
      <c r="C84" s="53">
        <v>11000</v>
      </c>
      <c r="D84" s="53">
        <f t="shared" si="2"/>
        <v>550000</v>
      </c>
    </row>
    <row r="85" spans="1:4" ht="18.75" hidden="1">
      <c r="A85" s="8" t="s">
        <v>84</v>
      </c>
      <c r="B85" s="53"/>
      <c r="C85" s="53"/>
      <c r="D85" s="53">
        <f t="shared" si="2"/>
        <v>0</v>
      </c>
    </row>
    <row r="86" spans="1:4" ht="18.75" hidden="1">
      <c r="A86" s="8" t="s">
        <v>85</v>
      </c>
      <c r="B86" s="53"/>
      <c r="C86" s="53"/>
      <c r="D86" s="53">
        <f t="shared" si="2"/>
        <v>0</v>
      </c>
    </row>
    <row r="87" spans="1:4" ht="18.75" hidden="1">
      <c r="A87" s="8" t="s">
        <v>86</v>
      </c>
      <c r="B87" s="53"/>
      <c r="C87" s="53"/>
      <c r="D87" s="53">
        <f t="shared" si="2"/>
        <v>0</v>
      </c>
    </row>
    <row r="88" spans="1:4" ht="18.75" hidden="1">
      <c r="A88" s="8" t="s">
        <v>87</v>
      </c>
      <c r="B88" s="53"/>
      <c r="C88" s="53"/>
      <c r="D88" s="53">
        <f t="shared" si="2"/>
        <v>0</v>
      </c>
    </row>
    <row r="89" spans="1:4" ht="18.75" hidden="1">
      <c r="A89" s="21" t="s">
        <v>88</v>
      </c>
      <c r="B89" s="53"/>
      <c r="C89" s="53"/>
      <c r="D89" s="53">
        <f t="shared" si="2"/>
        <v>0</v>
      </c>
    </row>
    <row r="90" spans="1:4" ht="18.75" hidden="1">
      <c r="A90" s="8" t="s">
        <v>89</v>
      </c>
      <c r="B90" s="53"/>
      <c r="C90" s="53"/>
      <c r="D90" s="53">
        <f t="shared" si="2"/>
        <v>0</v>
      </c>
    </row>
    <row r="91" spans="1:4" ht="18.75" hidden="1">
      <c r="A91" s="8" t="s">
        <v>90</v>
      </c>
      <c r="B91" s="53"/>
      <c r="C91" s="53"/>
      <c r="D91" s="53">
        <f t="shared" si="2"/>
        <v>0</v>
      </c>
    </row>
    <row r="92" spans="1:4" ht="18.75" hidden="1">
      <c r="A92" s="8" t="s">
        <v>91</v>
      </c>
      <c r="B92" s="54"/>
      <c r="C92" s="54"/>
      <c r="D92" s="53">
        <f t="shared" si="2"/>
        <v>0</v>
      </c>
    </row>
    <row r="93" spans="1:4" ht="18.75" hidden="1">
      <c r="A93" s="19" t="s">
        <v>92</v>
      </c>
      <c r="B93" s="53"/>
      <c r="C93" s="53"/>
      <c r="D93" s="53">
        <f t="shared" si="2"/>
        <v>0</v>
      </c>
    </row>
    <row r="94" spans="1:4" ht="18.75" hidden="1">
      <c r="A94" s="4" t="s">
        <v>93</v>
      </c>
      <c r="B94" s="53"/>
      <c r="C94" s="53"/>
      <c r="D94" s="53">
        <f t="shared" si="2"/>
        <v>0</v>
      </c>
    </row>
    <row r="95" spans="1:4" ht="18.75" hidden="1">
      <c r="A95" s="11" t="s">
        <v>94</v>
      </c>
      <c r="B95" s="53"/>
      <c r="C95" s="53"/>
      <c r="D95" s="53">
        <f t="shared" si="2"/>
        <v>0</v>
      </c>
    </row>
    <row r="96" spans="1:4" ht="18.75" hidden="1">
      <c r="A96" s="8" t="s">
        <v>95</v>
      </c>
      <c r="B96" s="53"/>
      <c r="C96" s="53"/>
      <c r="D96" s="53">
        <f t="shared" si="2"/>
        <v>0</v>
      </c>
    </row>
    <row r="97" spans="1:4" ht="18.75" hidden="1">
      <c r="A97" s="11" t="s">
        <v>96</v>
      </c>
      <c r="B97" s="53"/>
      <c r="C97" s="53"/>
      <c r="D97" s="53">
        <f t="shared" si="2"/>
        <v>0</v>
      </c>
    </row>
    <row r="98" spans="1:4" ht="18.75" hidden="1">
      <c r="A98" s="8" t="s">
        <v>97</v>
      </c>
      <c r="B98" s="53"/>
      <c r="C98" s="53"/>
      <c r="D98" s="53">
        <f t="shared" si="2"/>
        <v>0</v>
      </c>
    </row>
    <row r="99" spans="1:4" ht="18.75" hidden="1">
      <c r="A99" s="8" t="s">
        <v>98</v>
      </c>
      <c r="B99" s="53"/>
      <c r="C99" s="53"/>
      <c r="D99" s="53">
        <f t="shared" si="2"/>
        <v>0</v>
      </c>
    </row>
    <row r="100" spans="1:4" ht="18.75" hidden="1">
      <c r="A100" s="11" t="s">
        <v>99</v>
      </c>
      <c r="B100" s="53"/>
      <c r="C100" s="53"/>
      <c r="D100" s="53">
        <f t="shared" si="2"/>
        <v>0</v>
      </c>
    </row>
    <row r="101" spans="1:4" ht="18.75" hidden="1">
      <c r="A101" s="22" t="s">
        <v>100</v>
      </c>
      <c r="B101" s="53"/>
      <c r="C101" s="53"/>
      <c r="D101" s="53">
        <f t="shared" si="2"/>
        <v>0</v>
      </c>
    </row>
    <row r="102" spans="1:4" ht="18.75" hidden="1">
      <c r="A102" s="23" t="s">
        <v>101</v>
      </c>
      <c r="B102" s="54"/>
      <c r="C102" s="54"/>
      <c r="D102" s="53">
        <f t="shared" si="2"/>
        <v>0</v>
      </c>
    </row>
    <row r="103" spans="1:4" ht="18.75" hidden="1">
      <c r="A103" s="23" t="s">
        <v>102</v>
      </c>
      <c r="B103" s="54"/>
      <c r="C103" s="54"/>
      <c r="D103" s="53">
        <f t="shared" si="2"/>
        <v>0</v>
      </c>
    </row>
    <row r="104" spans="1:4" ht="18.75" hidden="1">
      <c r="A104" s="8" t="s">
        <v>103</v>
      </c>
      <c r="B104" s="54"/>
      <c r="C104" s="54"/>
      <c r="D104" s="53">
        <f t="shared" si="2"/>
        <v>0</v>
      </c>
    </row>
    <row r="105" spans="1:4" ht="18.75" hidden="1">
      <c r="A105" s="8" t="s">
        <v>104</v>
      </c>
      <c r="B105" s="54"/>
      <c r="C105" s="54"/>
      <c r="D105" s="53">
        <f t="shared" si="2"/>
        <v>0</v>
      </c>
    </row>
    <row r="106" spans="1:4" ht="18.75">
      <c r="A106" s="8" t="s">
        <v>46</v>
      </c>
      <c r="B106" s="53">
        <v>20</v>
      </c>
      <c r="C106" s="53">
        <v>6500</v>
      </c>
      <c r="D106" s="53">
        <f t="shared" si="2"/>
        <v>130000</v>
      </c>
    </row>
    <row r="107" spans="1:4" ht="18.75" hidden="1">
      <c r="A107" s="8" t="s">
        <v>106</v>
      </c>
      <c r="B107" s="54"/>
      <c r="C107" s="54"/>
      <c r="D107" s="53">
        <f t="shared" si="2"/>
        <v>0</v>
      </c>
    </row>
    <row r="108" spans="1:4" ht="18.75" hidden="1">
      <c r="A108" s="8" t="s">
        <v>107</v>
      </c>
      <c r="B108" s="54"/>
      <c r="C108" s="54"/>
      <c r="D108" s="53">
        <f t="shared" si="2"/>
        <v>0</v>
      </c>
    </row>
    <row r="109" spans="1:4" ht="18.75">
      <c r="A109" s="19" t="s">
        <v>125</v>
      </c>
      <c r="B109" s="53">
        <v>3</v>
      </c>
      <c r="C109" s="53">
        <v>5000</v>
      </c>
      <c r="D109" s="53">
        <f t="shared" si="2"/>
        <v>15000</v>
      </c>
    </row>
    <row r="110" spans="1:4" ht="18.75" hidden="1">
      <c r="A110" s="8" t="s">
        <v>109</v>
      </c>
      <c r="B110" s="54"/>
      <c r="C110" s="54"/>
      <c r="D110" s="53">
        <f t="shared" si="2"/>
        <v>0</v>
      </c>
    </row>
    <row r="111" spans="1:4" ht="18.75" hidden="1">
      <c r="A111" s="8" t="s">
        <v>110</v>
      </c>
      <c r="B111" s="54"/>
      <c r="C111" s="54"/>
      <c r="D111" s="53">
        <f t="shared" si="2"/>
        <v>0</v>
      </c>
    </row>
    <row r="112" spans="1:4" ht="18.75">
      <c r="A112" s="8" t="s">
        <v>34</v>
      </c>
      <c r="B112" s="53">
        <v>160</v>
      </c>
      <c r="C112" s="53">
        <v>12000</v>
      </c>
      <c r="D112" s="53">
        <f t="shared" si="2"/>
        <v>1920000</v>
      </c>
    </row>
    <row r="113" spans="1:5" ht="18.75" hidden="1">
      <c r="A113" s="8" t="s">
        <v>112</v>
      </c>
      <c r="B113" s="54"/>
      <c r="C113" s="54"/>
      <c r="D113" s="53">
        <f t="shared" si="2"/>
        <v>0</v>
      </c>
    </row>
    <row r="114" spans="1:5" ht="18.75">
      <c r="A114" s="8" t="s">
        <v>105</v>
      </c>
      <c r="B114" s="54">
        <v>1</v>
      </c>
      <c r="C114" s="54">
        <v>80000</v>
      </c>
      <c r="D114" s="53">
        <f t="shared" si="2"/>
        <v>80000</v>
      </c>
      <c r="E114" t="s">
        <v>363</v>
      </c>
    </row>
    <row r="115" spans="1:5" ht="18.75">
      <c r="A115" s="8" t="s">
        <v>108</v>
      </c>
      <c r="B115" s="54">
        <v>1</v>
      </c>
      <c r="C115" s="54">
        <v>70000</v>
      </c>
      <c r="D115" s="53">
        <f t="shared" si="2"/>
        <v>70000</v>
      </c>
    </row>
    <row r="116" spans="1:5" ht="18.75" hidden="1">
      <c r="A116" s="8" t="s">
        <v>115</v>
      </c>
      <c r="B116" s="53"/>
      <c r="C116" s="53"/>
      <c r="D116" s="53">
        <f t="shared" si="2"/>
        <v>0</v>
      </c>
    </row>
    <row r="117" spans="1:5" ht="18.75" hidden="1">
      <c r="A117" s="4" t="s">
        <v>116</v>
      </c>
      <c r="B117" s="53"/>
      <c r="C117" s="53"/>
      <c r="D117" s="53">
        <f t="shared" si="2"/>
        <v>0</v>
      </c>
    </row>
    <row r="118" spans="1:5" ht="18.75" hidden="1">
      <c r="A118" s="8" t="s">
        <v>117</v>
      </c>
      <c r="B118" s="53"/>
      <c r="C118" s="53"/>
      <c r="D118" s="53">
        <f t="shared" si="2"/>
        <v>0</v>
      </c>
    </row>
    <row r="119" spans="1:5" ht="18.75" hidden="1">
      <c r="A119" s="8" t="s">
        <v>118</v>
      </c>
      <c r="B119" s="53"/>
      <c r="C119" s="53"/>
      <c r="D119" s="53">
        <f t="shared" si="2"/>
        <v>0</v>
      </c>
    </row>
    <row r="120" spans="1:5" ht="18.75" hidden="1">
      <c r="A120" s="8" t="s">
        <v>119</v>
      </c>
      <c r="B120" s="53"/>
      <c r="C120" s="53"/>
      <c r="D120" s="53">
        <f t="shared" si="2"/>
        <v>0</v>
      </c>
    </row>
    <row r="121" spans="1:5" ht="18.75">
      <c r="A121" s="8" t="s">
        <v>111</v>
      </c>
      <c r="B121" s="54">
        <v>0.2</v>
      </c>
      <c r="C121" s="54">
        <v>70000</v>
      </c>
      <c r="D121" s="53">
        <f t="shared" si="2"/>
        <v>14000</v>
      </c>
    </row>
    <row r="122" spans="1:5" ht="18.75" hidden="1">
      <c r="A122" s="8" t="s">
        <v>121</v>
      </c>
      <c r="B122" s="53"/>
      <c r="C122" s="53"/>
      <c r="D122" s="53">
        <f t="shared" si="2"/>
        <v>0</v>
      </c>
    </row>
    <row r="123" spans="1:5" ht="18.75" hidden="1">
      <c r="A123" s="6" t="s">
        <v>122</v>
      </c>
      <c r="B123" s="53"/>
      <c r="C123" s="53"/>
      <c r="D123" s="53">
        <f t="shared" si="2"/>
        <v>0</v>
      </c>
    </row>
    <row r="124" spans="1:5" ht="18.75" hidden="1">
      <c r="A124" s="19" t="s">
        <v>123</v>
      </c>
      <c r="B124" s="53"/>
      <c r="C124" s="53"/>
      <c r="D124" s="53">
        <f t="shared" si="2"/>
        <v>0</v>
      </c>
    </row>
    <row r="125" spans="1:5" ht="18.75" hidden="1">
      <c r="A125" s="24" t="s">
        <v>124</v>
      </c>
      <c r="B125" s="53"/>
      <c r="C125" s="53"/>
      <c r="D125" s="53">
        <f t="shared" si="2"/>
        <v>0</v>
      </c>
    </row>
    <row r="126" spans="1:5" ht="18.75">
      <c r="A126" s="8" t="s">
        <v>199</v>
      </c>
      <c r="B126" s="53">
        <v>300</v>
      </c>
      <c r="C126" s="53">
        <v>11000</v>
      </c>
      <c r="D126" s="53">
        <f t="shared" si="2"/>
        <v>3300000</v>
      </c>
    </row>
    <row r="127" spans="1:5" ht="18.75" hidden="1">
      <c r="A127" s="4" t="s">
        <v>126</v>
      </c>
      <c r="B127" s="54"/>
      <c r="C127" s="54"/>
      <c r="D127" s="53">
        <f t="shared" si="2"/>
        <v>0</v>
      </c>
    </row>
    <row r="128" spans="1:5" ht="18.75" hidden="1">
      <c r="A128" s="4" t="s">
        <v>127</v>
      </c>
      <c r="B128" s="54"/>
      <c r="C128" s="54"/>
      <c r="D128" s="53">
        <f t="shared" si="2"/>
        <v>0</v>
      </c>
    </row>
    <row r="129" spans="1:4" ht="18.75" hidden="1">
      <c r="A129" s="4" t="s">
        <v>128</v>
      </c>
      <c r="B129" s="54"/>
      <c r="C129" s="54"/>
      <c r="D129" s="53">
        <f t="shared" si="2"/>
        <v>0</v>
      </c>
    </row>
    <row r="130" spans="1:4" ht="18.75" hidden="1">
      <c r="A130" s="4" t="s">
        <v>129</v>
      </c>
      <c r="B130" s="55"/>
      <c r="C130" s="55"/>
      <c r="D130" s="53">
        <f t="shared" si="2"/>
        <v>0</v>
      </c>
    </row>
    <row r="131" spans="1:4" ht="18.75" hidden="1">
      <c r="A131" s="8" t="s">
        <v>130</v>
      </c>
      <c r="B131" s="54"/>
      <c r="C131" s="54"/>
      <c r="D131" s="53">
        <f t="shared" si="2"/>
        <v>0</v>
      </c>
    </row>
    <row r="132" spans="1:4" ht="18.75" hidden="1">
      <c r="A132" s="11" t="s">
        <v>131</v>
      </c>
      <c r="B132" s="53"/>
      <c r="C132" s="53"/>
      <c r="D132" s="53">
        <f t="shared" si="2"/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ref="D140:D203" si="3">B140*C140</f>
        <v>0</v>
      </c>
    </row>
    <row r="141" spans="1:4" ht="18.75" hidden="1">
      <c r="A141" s="8" t="s">
        <v>140</v>
      </c>
      <c r="B141" s="53"/>
      <c r="C141" s="53"/>
      <c r="D141" s="53">
        <f t="shared" si="3"/>
        <v>0</v>
      </c>
    </row>
    <row r="142" spans="1:4" ht="18.75" hidden="1">
      <c r="A142" s="19" t="s">
        <v>141</v>
      </c>
      <c r="B142" s="53"/>
      <c r="C142" s="53"/>
      <c r="D142" s="53">
        <f t="shared" si="3"/>
        <v>0</v>
      </c>
    </row>
    <row r="143" spans="1:4" ht="18.75" hidden="1">
      <c r="A143" s="4" t="s">
        <v>142</v>
      </c>
      <c r="B143" s="53"/>
      <c r="C143" s="53"/>
      <c r="D143" s="53">
        <f t="shared" si="3"/>
        <v>0</v>
      </c>
    </row>
    <row r="144" spans="1:4" ht="18.75">
      <c r="A144" s="4" t="s">
        <v>179</v>
      </c>
      <c r="B144" s="53">
        <f>300+40+150</f>
        <v>490</v>
      </c>
      <c r="C144" s="53">
        <v>30000</v>
      </c>
      <c r="D144" s="53">
        <f t="shared" si="3"/>
        <v>14700000</v>
      </c>
    </row>
    <row r="145" spans="1:4" ht="18.75" hidden="1">
      <c r="A145" s="21" t="s">
        <v>144</v>
      </c>
      <c r="B145" s="53"/>
      <c r="C145" s="53"/>
      <c r="D145" s="53">
        <f t="shared" si="3"/>
        <v>0</v>
      </c>
    </row>
    <row r="146" spans="1:4" ht="18.75" hidden="1">
      <c r="A146" s="21" t="s">
        <v>145</v>
      </c>
      <c r="B146" s="53"/>
      <c r="C146" s="53"/>
      <c r="D146" s="53">
        <f t="shared" si="3"/>
        <v>0</v>
      </c>
    </row>
    <row r="147" spans="1:4" ht="18.75" hidden="1">
      <c r="A147" s="8" t="s">
        <v>146</v>
      </c>
      <c r="B147" s="53"/>
      <c r="C147" s="53"/>
      <c r="D147" s="53">
        <f t="shared" si="3"/>
        <v>0</v>
      </c>
    </row>
    <row r="148" spans="1:4" ht="18.75" hidden="1">
      <c r="A148" s="8" t="s">
        <v>147</v>
      </c>
      <c r="B148" s="53"/>
      <c r="C148" s="53"/>
      <c r="D148" s="53">
        <f t="shared" si="3"/>
        <v>0</v>
      </c>
    </row>
    <row r="149" spans="1:4" ht="18.75" hidden="1">
      <c r="A149" s="8" t="s">
        <v>148</v>
      </c>
      <c r="B149" s="53"/>
      <c r="C149" s="53"/>
      <c r="D149" s="53">
        <f t="shared" si="3"/>
        <v>0</v>
      </c>
    </row>
    <row r="150" spans="1:4" ht="18.75" hidden="1">
      <c r="A150" s="11" t="s">
        <v>149</v>
      </c>
      <c r="B150" s="53"/>
      <c r="C150" s="53"/>
      <c r="D150" s="53">
        <f t="shared" si="3"/>
        <v>0</v>
      </c>
    </row>
    <row r="151" spans="1:4" ht="18.75" hidden="1">
      <c r="A151" s="11" t="s">
        <v>150</v>
      </c>
      <c r="B151" s="53"/>
      <c r="C151" s="53"/>
      <c r="D151" s="53">
        <f t="shared" si="3"/>
        <v>0</v>
      </c>
    </row>
    <row r="152" spans="1:4" ht="18.75" hidden="1">
      <c r="A152" s="11" t="s">
        <v>151</v>
      </c>
      <c r="B152" s="53"/>
      <c r="C152" s="53"/>
      <c r="D152" s="53">
        <f t="shared" si="3"/>
        <v>0</v>
      </c>
    </row>
    <row r="153" spans="1:4" ht="18.75" hidden="1">
      <c r="A153" s="8" t="s">
        <v>152</v>
      </c>
      <c r="B153" s="53"/>
      <c r="C153" s="53"/>
      <c r="D153" s="53">
        <f t="shared" si="3"/>
        <v>0</v>
      </c>
    </row>
    <row r="154" spans="1:4" ht="18.75" hidden="1">
      <c r="A154" s="6" t="s">
        <v>153</v>
      </c>
      <c r="B154" s="53"/>
      <c r="C154" s="53"/>
      <c r="D154" s="53">
        <f t="shared" si="3"/>
        <v>0</v>
      </c>
    </row>
    <row r="155" spans="1:4" ht="18.75">
      <c r="A155" s="8" t="s">
        <v>180</v>
      </c>
      <c r="B155" s="53">
        <f>90*3</f>
        <v>270</v>
      </c>
      <c r="C155" s="53">
        <v>7800</v>
      </c>
      <c r="D155" s="53">
        <f t="shared" si="3"/>
        <v>2106000</v>
      </c>
    </row>
    <row r="156" spans="1:4" ht="18.75" hidden="1">
      <c r="A156" s="8" t="s">
        <v>155</v>
      </c>
      <c r="B156" s="53"/>
      <c r="C156" s="53"/>
      <c r="D156" s="53">
        <f t="shared" si="3"/>
        <v>0</v>
      </c>
    </row>
    <row r="157" spans="1:4" ht="18.75" hidden="1">
      <c r="A157" s="13" t="s">
        <v>156</v>
      </c>
      <c r="B157" s="53"/>
      <c r="C157" s="53"/>
      <c r="D157" s="53">
        <f t="shared" si="3"/>
        <v>0</v>
      </c>
    </row>
    <row r="158" spans="1:4" ht="18.75" hidden="1">
      <c r="A158" s="8" t="s">
        <v>157</v>
      </c>
      <c r="B158" s="53"/>
      <c r="C158" s="53"/>
      <c r="D158" s="53">
        <f t="shared" si="3"/>
        <v>0</v>
      </c>
    </row>
    <row r="159" spans="1:4" ht="18.75" hidden="1">
      <c r="A159" s="7" t="s">
        <v>158</v>
      </c>
      <c r="B159" s="53"/>
      <c r="C159" s="53"/>
      <c r="D159" s="53">
        <f t="shared" si="3"/>
        <v>0</v>
      </c>
    </row>
    <row r="160" spans="1:4" ht="18.75" hidden="1">
      <c r="A160" s="8" t="s">
        <v>314</v>
      </c>
      <c r="B160" s="53"/>
      <c r="C160" s="53"/>
      <c r="D160" s="53">
        <f t="shared" si="3"/>
        <v>0</v>
      </c>
    </row>
    <row r="161" spans="1:4" ht="18.75" hidden="1">
      <c r="A161" s="8" t="s">
        <v>160</v>
      </c>
      <c r="B161" s="53"/>
      <c r="C161" s="53"/>
      <c r="D161" s="53">
        <f t="shared" si="3"/>
        <v>0</v>
      </c>
    </row>
    <row r="162" spans="1:4" ht="18.75" hidden="1">
      <c r="A162" s="8" t="s">
        <v>161</v>
      </c>
      <c r="B162" s="53"/>
      <c r="C162" s="53"/>
      <c r="D162" s="53">
        <f t="shared" si="3"/>
        <v>0</v>
      </c>
    </row>
    <row r="163" spans="1:4" ht="18.75" hidden="1">
      <c r="A163" s="8" t="s">
        <v>162</v>
      </c>
      <c r="B163" s="53"/>
      <c r="C163" s="53"/>
      <c r="D163" s="53">
        <f t="shared" si="3"/>
        <v>0</v>
      </c>
    </row>
    <row r="164" spans="1:4" ht="18.75" hidden="1">
      <c r="A164" s="8" t="s">
        <v>163</v>
      </c>
      <c r="B164" s="53"/>
      <c r="C164" s="53"/>
      <c r="D164" s="53">
        <f t="shared" si="3"/>
        <v>0</v>
      </c>
    </row>
    <row r="165" spans="1:4" ht="18.75" hidden="1">
      <c r="A165" s="11" t="s">
        <v>164</v>
      </c>
      <c r="B165" s="53"/>
      <c r="C165" s="53"/>
      <c r="D165" s="53">
        <f t="shared" si="3"/>
        <v>0</v>
      </c>
    </row>
    <row r="166" spans="1:4" ht="18.75">
      <c r="A166" s="4" t="s">
        <v>182</v>
      </c>
      <c r="B166" s="53">
        <v>8</v>
      </c>
      <c r="C166" s="53">
        <v>25000</v>
      </c>
      <c r="D166" s="53">
        <f t="shared" si="3"/>
        <v>200000</v>
      </c>
    </row>
    <row r="167" spans="1:4" ht="18.75" hidden="1">
      <c r="A167" s="19" t="s">
        <v>166</v>
      </c>
      <c r="B167" s="53"/>
      <c r="C167" s="53"/>
      <c r="D167" s="53">
        <f t="shared" si="3"/>
        <v>0</v>
      </c>
    </row>
    <row r="168" spans="1:4" ht="18.75" hidden="1">
      <c r="A168" s="8" t="s">
        <v>167</v>
      </c>
      <c r="B168" s="53"/>
      <c r="C168" s="53"/>
      <c r="D168" s="53">
        <f t="shared" si="3"/>
        <v>0</v>
      </c>
    </row>
    <row r="169" spans="1:4" ht="18.75">
      <c r="A169" s="11" t="s">
        <v>301</v>
      </c>
      <c r="B169" s="53">
        <v>105</v>
      </c>
      <c r="C169" s="53">
        <v>26000</v>
      </c>
      <c r="D169" s="53">
        <f t="shared" si="3"/>
        <v>2730000</v>
      </c>
    </row>
    <row r="170" spans="1:4" ht="18.75" hidden="1">
      <c r="A170" s="8" t="s">
        <v>169</v>
      </c>
      <c r="B170" s="53"/>
      <c r="C170" s="53"/>
      <c r="D170" s="53">
        <f t="shared" si="3"/>
        <v>0</v>
      </c>
    </row>
    <row r="171" spans="1:4" ht="18.75" hidden="1">
      <c r="A171" s="19" t="s">
        <v>170</v>
      </c>
      <c r="B171" s="53"/>
      <c r="C171" s="53"/>
      <c r="D171" s="53">
        <f t="shared" si="3"/>
        <v>0</v>
      </c>
    </row>
    <row r="172" spans="1:4" ht="18.75" hidden="1">
      <c r="A172" s="8" t="s">
        <v>171</v>
      </c>
      <c r="B172" s="53"/>
      <c r="C172" s="53"/>
      <c r="D172" s="53">
        <f t="shared" si="3"/>
        <v>0</v>
      </c>
    </row>
    <row r="173" spans="1:4" ht="18.75" hidden="1">
      <c r="A173" s="4" t="s">
        <v>172</v>
      </c>
      <c r="B173" s="53"/>
      <c r="C173" s="53"/>
      <c r="D173" s="53">
        <f t="shared" si="3"/>
        <v>0</v>
      </c>
    </row>
    <row r="174" spans="1:4" ht="18.75" hidden="1">
      <c r="A174" s="8" t="s">
        <v>173</v>
      </c>
      <c r="B174" s="53"/>
      <c r="C174" s="53"/>
      <c r="D174" s="53">
        <f t="shared" si="3"/>
        <v>0</v>
      </c>
    </row>
    <row r="175" spans="1:4" ht="18.75" hidden="1">
      <c r="A175" s="10" t="s">
        <v>174</v>
      </c>
      <c r="B175" s="53"/>
      <c r="C175" s="53"/>
      <c r="D175" s="53">
        <f t="shared" si="3"/>
        <v>0</v>
      </c>
    </row>
    <row r="176" spans="1:4" ht="18.75" hidden="1">
      <c r="A176" s="10" t="s">
        <v>175</v>
      </c>
      <c r="B176" s="53"/>
      <c r="C176" s="53"/>
      <c r="D176" s="53">
        <f t="shared" si="3"/>
        <v>0</v>
      </c>
    </row>
    <row r="177" spans="1:4" ht="18.75" hidden="1">
      <c r="A177" s="6" t="s">
        <v>176</v>
      </c>
      <c r="B177" s="53"/>
      <c r="C177" s="53"/>
      <c r="D177" s="53">
        <f t="shared" si="3"/>
        <v>0</v>
      </c>
    </row>
    <row r="178" spans="1:4" ht="18.75" hidden="1">
      <c r="A178" s="4" t="s">
        <v>177</v>
      </c>
      <c r="B178" s="53"/>
      <c r="C178" s="53"/>
      <c r="D178" s="53">
        <f t="shared" si="3"/>
        <v>0</v>
      </c>
    </row>
    <row r="179" spans="1:4" ht="18.75" hidden="1">
      <c r="A179" s="4" t="s">
        <v>178</v>
      </c>
      <c r="B179" s="53"/>
      <c r="C179" s="53"/>
      <c r="D179" s="53">
        <f t="shared" si="3"/>
        <v>0</v>
      </c>
    </row>
    <row r="180" spans="1:4" ht="18.75">
      <c r="A180" s="11" t="s">
        <v>345</v>
      </c>
      <c r="B180" s="53">
        <v>30</v>
      </c>
      <c r="C180" s="53">
        <v>42500</v>
      </c>
      <c r="D180" s="53">
        <f t="shared" si="3"/>
        <v>1275000</v>
      </c>
    </row>
    <row r="181" spans="1:4" ht="18.75">
      <c r="A181" s="8" t="s">
        <v>67</v>
      </c>
      <c r="B181" s="53">
        <f>500+20+350</f>
        <v>870</v>
      </c>
      <c r="C181" s="53">
        <v>27000</v>
      </c>
      <c r="D181" s="53">
        <f t="shared" si="3"/>
        <v>23490000</v>
      </c>
    </row>
    <row r="182" spans="1:4" ht="18.75" hidden="1">
      <c r="A182" s="4" t="s">
        <v>181</v>
      </c>
      <c r="B182" s="53"/>
      <c r="C182" s="53"/>
      <c r="D182" s="53">
        <f t="shared" si="3"/>
        <v>0</v>
      </c>
    </row>
    <row r="183" spans="1:4" ht="18.75">
      <c r="A183" s="8" t="s">
        <v>143</v>
      </c>
      <c r="B183" s="53">
        <f>120+240+480+20</f>
        <v>860</v>
      </c>
      <c r="C183" s="53">
        <v>19250</v>
      </c>
      <c r="D183" s="53">
        <f t="shared" si="3"/>
        <v>16555000</v>
      </c>
    </row>
    <row r="184" spans="1:4" ht="18.75" hidden="1">
      <c r="A184" s="4" t="s">
        <v>183</v>
      </c>
      <c r="B184" s="53"/>
      <c r="C184" s="53"/>
      <c r="D184" s="53">
        <f t="shared" si="3"/>
        <v>0</v>
      </c>
    </row>
    <row r="185" spans="1:4" ht="18.75" hidden="1">
      <c r="A185" s="8" t="s">
        <v>184</v>
      </c>
      <c r="B185" s="53"/>
      <c r="C185" s="53"/>
      <c r="D185" s="53">
        <f t="shared" si="3"/>
        <v>0</v>
      </c>
    </row>
    <row r="186" spans="1:4" ht="18.75">
      <c r="A186" s="8" t="s">
        <v>185</v>
      </c>
      <c r="B186" s="53">
        <v>30</v>
      </c>
      <c r="C186" s="53">
        <v>18000</v>
      </c>
      <c r="D186" s="53">
        <f t="shared" si="3"/>
        <v>540000</v>
      </c>
    </row>
    <row r="187" spans="1:4" ht="18.75" hidden="1">
      <c r="A187" s="8" t="s">
        <v>186</v>
      </c>
      <c r="B187" s="53"/>
      <c r="C187" s="53"/>
      <c r="D187" s="53">
        <f t="shared" si="3"/>
        <v>0</v>
      </c>
    </row>
    <row r="188" spans="1:4" ht="18.75" hidden="1">
      <c r="A188" s="8" t="s">
        <v>187</v>
      </c>
      <c r="B188" s="53"/>
      <c r="C188" s="53"/>
      <c r="D188" s="53">
        <f t="shared" si="3"/>
        <v>0</v>
      </c>
    </row>
    <row r="189" spans="1:4" ht="18.75" hidden="1">
      <c r="A189" s="8" t="s">
        <v>188</v>
      </c>
      <c r="B189" s="53"/>
      <c r="C189" s="53"/>
      <c r="D189" s="53">
        <f t="shared" si="3"/>
        <v>0</v>
      </c>
    </row>
    <row r="190" spans="1:4" ht="18.75" hidden="1">
      <c r="A190" s="8" t="s">
        <v>189</v>
      </c>
      <c r="B190" s="53"/>
      <c r="C190" s="53"/>
      <c r="D190" s="53">
        <f t="shared" si="3"/>
        <v>0</v>
      </c>
    </row>
    <row r="191" spans="1:4" ht="18.75" hidden="1">
      <c r="A191" s="8" t="s">
        <v>190</v>
      </c>
      <c r="B191" s="53"/>
      <c r="C191" s="53"/>
      <c r="D191" s="53">
        <f t="shared" si="3"/>
        <v>0</v>
      </c>
    </row>
    <row r="192" spans="1:4" ht="18.75" hidden="1">
      <c r="A192" s="8" t="s">
        <v>191</v>
      </c>
      <c r="B192" s="53"/>
      <c r="C192" s="53"/>
      <c r="D192" s="53">
        <f t="shared" si="3"/>
        <v>0</v>
      </c>
    </row>
    <row r="193" spans="1:4" ht="18.75" hidden="1">
      <c r="A193" s="10" t="s">
        <v>192</v>
      </c>
      <c r="B193" s="53"/>
      <c r="C193" s="53"/>
      <c r="D193" s="53">
        <f t="shared" si="3"/>
        <v>0</v>
      </c>
    </row>
    <row r="194" spans="1:4" ht="18.75" hidden="1">
      <c r="A194" s="17" t="s">
        <v>193</v>
      </c>
      <c r="B194" s="53"/>
      <c r="C194" s="53"/>
      <c r="D194" s="53">
        <f t="shared" si="3"/>
        <v>0</v>
      </c>
    </row>
    <row r="195" spans="1:4" ht="18.75" hidden="1">
      <c r="A195" s="8" t="s">
        <v>194</v>
      </c>
      <c r="B195" s="53"/>
      <c r="C195" s="53"/>
      <c r="D195" s="53">
        <f t="shared" si="3"/>
        <v>0</v>
      </c>
    </row>
    <row r="196" spans="1:4" ht="18.75" hidden="1">
      <c r="A196" s="17" t="s">
        <v>195</v>
      </c>
      <c r="B196" s="53"/>
      <c r="C196" s="53"/>
      <c r="D196" s="53">
        <f t="shared" si="3"/>
        <v>0</v>
      </c>
    </row>
    <row r="197" spans="1:4" ht="18.75" hidden="1">
      <c r="A197" s="8" t="s">
        <v>196</v>
      </c>
      <c r="B197" s="53"/>
      <c r="C197" s="53"/>
      <c r="D197" s="53">
        <f t="shared" si="3"/>
        <v>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 hidden="1">
      <c r="A199" s="8" t="s">
        <v>198</v>
      </c>
      <c r="B199" s="53"/>
      <c r="C199" s="53"/>
      <c r="D199" s="53">
        <f t="shared" si="3"/>
        <v>0</v>
      </c>
    </row>
    <row r="200" spans="1:4" ht="18.75">
      <c r="A200" s="8" t="s">
        <v>39</v>
      </c>
      <c r="B200" s="53">
        <v>10</v>
      </c>
      <c r="C200" s="53">
        <v>25000</v>
      </c>
      <c r="D200" s="53">
        <f t="shared" si="3"/>
        <v>250000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ref="D204:D267" si="4">B204*C204</f>
        <v>0</v>
      </c>
    </row>
    <row r="205" spans="1:4" ht="18.75" hidden="1">
      <c r="A205" s="6" t="s">
        <v>204</v>
      </c>
      <c r="B205" s="53"/>
      <c r="C205" s="53"/>
      <c r="D205" s="53">
        <f t="shared" si="4"/>
        <v>0</v>
      </c>
    </row>
    <row r="206" spans="1:4" ht="18.75" hidden="1">
      <c r="A206" s="6" t="s">
        <v>205</v>
      </c>
      <c r="B206" s="53"/>
      <c r="C206" s="53"/>
      <c r="D206" s="53">
        <f t="shared" si="4"/>
        <v>0</v>
      </c>
    </row>
    <row r="207" spans="1:4" ht="18.75" hidden="1">
      <c r="A207" s="6" t="s">
        <v>206</v>
      </c>
      <c r="B207" s="53"/>
      <c r="C207" s="53"/>
      <c r="D207" s="53">
        <f t="shared" si="4"/>
        <v>0</v>
      </c>
    </row>
    <row r="208" spans="1:4" ht="18.75" hidden="1">
      <c r="A208" s="6" t="s">
        <v>207</v>
      </c>
      <c r="B208" s="53"/>
      <c r="C208" s="53"/>
      <c r="D208" s="53">
        <f t="shared" si="4"/>
        <v>0</v>
      </c>
    </row>
    <row r="209" spans="1:4" ht="18.75" hidden="1">
      <c r="A209" s="8" t="s">
        <v>208</v>
      </c>
      <c r="B209" s="53"/>
      <c r="C209" s="53"/>
      <c r="D209" s="53">
        <f t="shared" si="4"/>
        <v>0</v>
      </c>
    </row>
    <row r="210" spans="1:4" ht="18.75" hidden="1">
      <c r="A210" s="8" t="s">
        <v>209</v>
      </c>
      <c r="B210" s="53"/>
      <c r="C210" s="53"/>
      <c r="D210" s="53">
        <f t="shared" si="4"/>
        <v>0</v>
      </c>
    </row>
    <row r="211" spans="1:4" ht="18.75" hidden="1">
      <c r="A211" s="8" t="s">
        <v>210</v>
      </c>
      <c r="B211" s="53"/>
      <c r="C211" s="53"/>
      <c r="D211" s="53">
        <f t="shared" si="4"/>
        <v>0</v>
      </c>
    </row>
    <row r="212" spans="1:4" ht="18.75" hidden="1">
      <c r="A212" s="8" t="s">
        <v>211</v>
      </c>
      <c r="B212" s="53"/>
      <c r="C212" s="53"/>
      <c r="D212" s="53">
        <f t="shared" si="4"/>
        <v>0</v>
      </c>
    </row>
    <row r="213" spans="1:4" ht="18.75" hidden="1">
      <c r="A213" s="4" t="s">
        <v>212</v>
      </c>
      <c r="B213" s="53"/>
      <c r="C213" s="53"/>
      <c r="D213" s="53">
        <f t="shared" si="4"/>
        <v>0</v>
      </c>
    </row>
    <row r="214" spans="1:4" ht="18.75" hidden="1">
      <c r="A214" s="4" t="s">
        <v>213</v>
      </c>
      <c r="B214" s="53"/>
      <c r="C214" s="53"/>
      <c r="D214" s="53">
        <f t="shared" si="4"/>
        <v>0</v>
      </c>
    </row>
    <row r="215" spans="1:4" ht="18.75" hidden="1">
      <c r="A215" s="8" t="s">
        <v>214</v>
      </c>
      <c r="B215" s="53"/>
      <c r="C215" s="53"/>
      <c r="D215" s="53">
        <f t="shared" si="4"/>
        <v>0</v>
      </c>
    </row>
    <row r="216" spans="1:4" ht="18.75" hidden="1">
      <c r="A216" s="8" t="s">
        <v>215</v>
      </c>
      <c r="B216" s="53"/>
      <c r="C216" s="53"/>
      <c r="D216" s="53">
        <f t="shared" si="4"/>
        <v>0</v>
      </c>
    </row>
    <row r="217" spans="1:4" ht="18.75" hidden="1">
      <c r="A217" s="8" t="s">
        <v>216</v>
      </c>
      <c r="B217" s="53"/>
      <c r="C217" s="53"/>
      <c r="D217" s="53">
        <f t="shared" si="4"/>
        <v>0</v>
      </c>
    </row>
    <row r="218" spans="1:4" ht="18.75" hidden="1">
      <c r="A218" s="6" t="s">
        <v>217</v>
      </c>
      <c r="B218" s="53"/>
      <c r="C218" s="53"/>
      <c r="D218" s="53">
        <f t="shared" si="4"/>
        <v>0</v>
      </c>
    </row>
    <row r="219" spans="1:4" ht="18.75" hidden="1">
      <c r="A219" s="8" t="s">
        <v>218</v>
      </c>
      <c r="B219" s="53"/>
      <c r="C219" s="53"/>
      <c r="D219" s="53">
        <f t="shared" si="4"/>
        <v>0</v>
      </c>
    </row>
    <row r="220" spans="1:4" ht="18.75" hidden="1">
      <c r="A220" s="6" t="s">
        <v>219</v>
      </c>
      <c r="B220" s="53"/>
      <c r="C220" s="53"/>
      <c r="D220" s="53">
        <f t="shared" si="4"/>
        <v>0</v>
      </c>
    </row>
    <row r="221" spans="1:4" ht="18.75" hidden="1">
      <c r="A221" s="8" t="s">
        <v>220</v>
      </c>
      <c r="B221" s="53"/>
      <c r="C221" s="53"/>
      <c r="D221" s="53">
        <f t="shared" si="4"/>
        <v>0</v>
      </c>
    </row>
    <row r="222" spans="1:4" ht="18.75" hidden="1">
      <c r="A222" s="8" t="s">
        <v>221</v>
      </c>
      <c r="B222" s="53"/>
      <c r="C222" s="53"/>
      <c r="D222" s="53">
        <f t="shared" si="4"/>
        <v>0</v>
      </c>
    </row>
    <row r="223" spans="1:4" ht="18.75" hidden="1">
      <c r="A223" s="8" t="s">
        <v>222</v>
      </c>
      <c r="B223" s="53"/>
      <c r="C223" s="53"/>
      <c r="D223" s="53">
        <f t="shared" si="4"/>
        <v>0</v>
      </c>
    </row>
    <row r="224" spans="1:4" ht="18.75" hidden="1">
      <c r="A224" s="8" t="s">
        <v>223</v>
      </c>
      <c r="B224" s="53"/>
      <c r="C224" s="53"/>
      <c r="D224" s="53">
        <f t="shared" si="4"/>
        <v>0</v>
      </c>
    </row>
    <row r="225" spans="1:4" ht="18.75" hidden="1">
      <c r="A225" s="11" t="s">
        <v>224</v>
      </c>
      <c r="B225" s="53"/>
      <c r="C225" s="53"/>
      <c r="D225" s="53">
        <f t="shared" si="4"/>
        <v>0</v>
      </c>
    </row>
    <row r="226" spans="1:4" ht="18.75" hidden="1">
      <c r="A226" s="4" t="s">
        <v>225</v>
      </c>
      <c r="B226" s="53"/>
      <c r="C226" s="53"/>
      <c r="D226" s="53">
        <f t="shared" si="4"/>
        <v>0</v>
      </c>
    </row>
    <row r="227" spans="1:4" ht="18.75" hidden="1">
      <c r="A227" s="6" t="s">
        <v>226</v>
      </c>
      <c r="B227" s="53"/>
      <c r="C227" s="53"/>
      <c r="D227" s="53">
        <f t="shared" si="4"/>
        <v>0</v>
      </c>
    </row>
    <row r="228" spans="1:4" ht="18.75" hidden="1">
      <c r="A228" s="8" t="s">
        <v>227</v>
      </c>
      <c r="B228" s="53"/>
      <c r="C228" s="53"/>
      <c r="D228" s="53">
        <f t="shared" si="4"/>
        <v>0</v>
      </c>
    </row>
    <row r="229" spans="1:4" ht="18.75" hidden="1">
      <c r="A229" s="8" t="s">
        <v>228</v>
      </c>
      <c r="B229" s="53"/>
      <c r="C229" s="53"/>
      <c r="D229" s="53">
        <f t="shared" si="4"/>
        <v>0</v>
      </c>
    </row>
    <row r="230" spans="1:4" ht="18.75" hidden="1">
      <c r="A230" s="6" t="s">
        <v>229</v>
      </c>
      <c r="B230" s="54"/>
      <c r="C230" s="54"/>
      <c r="D230" s="53">
        <f t="shared" si="4"/>
        <v>0</v>
      </c>
    </row>
    <row r="231" spans="1:4" ht="18.75" hidden="1">
      <c r="A231" s="6" t="s">
        <v>230</v>
      </c>
      <c r="B231" s="54"/>
      <c r="C231" s="54"/>
      <c r="D231" s="53">
        <f t="shared" si="4"/>
        <v>0</v>
      </c>
    </row>
    <row r="232" spans="1:4" ht="18.75" hidden="1">
      <c r="A232" s="11" t="s">
        <v>231</v>
      </c>
      <c r="B232" s="53"/>
      <c r="C232" s="53"/>
      <c r="D232" s="53">
        <f t="shared" si="4"/>
        <v>0</v>
      </c>
    </row>
    <row r="233" spans="1:4" ht="18.75" hidden="1">
      <c r="A233" s="10" t="s">
        <v>232</v>
      </c>
      <c r="B233" s="53"/>
      <c r="C233" s="53"/>
      <c r="D233" s="53">
        <f t="shared" si="4"/>
        <v>0</v>
      </c>
    </row>
    <row r="234" spans="1:4" ht="18.75" hidden="1">
      <c r="A234" s="10" t="s">
        <v>233</v>
      </c>
      <c r="B234" s="53"/>
      <c r="C234" s="53"/>
      <c r="D234" s="53">
        <f t="shared" si="4"/>
        <v>0</v>
      </c>
    </row>
    <row r="235" spans="1:4" ht="18.75" hidden="1">
      <c r="A235" s="6" t="s">
        <v>234</v>
      </c>
      <c r="B235" s="53"/>
      <c r="C235" s="53"/>
      <c r="D235" s="53">
        <f t="shared" si="4"/>
        <v>0</v>
      </c>
    </row>
    <row r="236" spans="1:4" ht="18.75" hidden="1">
      <c r="A236" s="6" t="s">
        <v>235</v>
      </c>
      <c r="B236" s="53"/>
      <c r="C236" s="53"/>
      <c r="D236" s="53">
        <f t="shared" si="4"/>
        <v>0</v>
      </c>
    </row>
    <row r="237" spans="1:4" ht="18.75">
      <c r="A237" s="8" t="s">
        <v>41</v>
      </c>
      <c r="B237" s="53">
        <v>50</v>
      </c>
      <c r="C237" s="53">
        <v>12000</v>
      </c>
      <c r="D237" s="53">
        <f t="shared" si="4"/>
        <v>600000</v>
      </c>
    </row>
    <row r="238" spans="1:4" ht="18.75" hidden="1">
      <c r="A238" s="8" t="s">
        <v>237</v>
      </c>
      <c r="B238" s="53"/>
      <c r="C238" s="53"/>
      <c r="D238" s="53">
        <f t="shared" si="4"/>
        <v>0</v>
      </c>
    </row>
    <row r="239" spans="1:4" ht="18.75" hidden="1">
      <c r="A239" s="8" t="s">
        <v>238</v>
      </c>
      <c r="B239" s="53"/>
      <c r="C239" s="53"/>
      <c r="D239" s="53">
        <f t="shared" si="4"/>
        <v>0</v>
      </c>
    </row>
    <row r="240" spans="1:4" ht="18.75" hidden="1">
      <c r="A240" s="11" t="s">
        <v>239</v>
      </c>
      <c r="B240" s="53"/>
      <c r="C240" s="53"/>
      <c r="D240" s="53">
        <f t="shared" si="4"/>
        <v>0</v>
      </c>
    </row>
    <row r="241" spans="1:4" ht="18.75" hidden="1">
      <c r="A241" s="4" t="s">
        <v>240</v>
      </c>
      <c r="B241" s="53"/>
      <c r="C241" s="53"/>
      <c r="D241" s="53">
        <f t="shared" si="4"/>
        <v>0</v>
      </c>
    </row>
    <row r="242" spans="1:4" ht="18.75" hidden="1">
      <c r="A242" s="8" t="s">
        <v>241</v>
      </c>
      <c r="B242" s="53"/>
      <c r="C242" s="53"/>
      <c r="D242" s="53">
        <f t="shared" si="4"/>
        <v>0</v>
      </c>
    </row>
    <row r="243" spans="1:4" ht="18.75" hidden="1">
      <c r="A243" s="8" t="s">
        <v>242</v>
      </c>
      <c r="B243" s="53"/>
      <c r="C243" s="53"/>
      <c r="D243" s="53">
        <f t="shared" si="4"/>
        <v>0</v>
      </c>
    </row>
    <row r="244" spans="1:4" ht="18.75" hidden="1">
      <c r="A244" s="4" t="s">
        <v>243</v>
      </c>
      <c r="B244" s="53"/>
      <c r="C244" s="53"/>
      <c r="D244" s="53">
        <f t="shared" si="4"/>
        <v>0</v>
      </c>
    </row>
    <row r="245" spans="1:4" ht="18.75" hidden="1">
      <c r="A245" s="10" t="s">
        <v>244</v>
      </c>
      <c r="B245" s="53"/>
      <c r="C245" s="53"/>
      <c r="D245" s="53">
        <f t="shared" si="4"/>
        <v>0</v>
      </c>
    </row>
    <row r="246" spans="1:4" ht="18.75" hidden="1">
      <c r="A246" s="8" t="s">
        <v>245</v>
      </c>
      <c r="B246" s="53"/>
      <c r="C246" s="53"/>
      <c r="D246" s="53">
        <f t="shared" si="4"/>
        <v>0</v>
      </c>
    </row>
    <row r="247" spans="1:4" ht="18.75" hidden="1">
      <c r="A247" s="8" t="s">
        <v>246</v>
      </c>
      <c r="B247" s="53"/>
      <c r="C247" s="53"/>
      <c r="D247" s="53">
        <f t="shared" si="4"/>
        <v>0</v>
      </c>
    </row>
    <row r="248" spans="1:4" ht="18.75">
      <c r="A248" s="8" t="s">
        <v>42</v>
      </c>
      <c r="B248" s="53">
        <v>120</v>
      </c>
      <c r="C248" s="53">
        <v>15000</v>
      </c>
      <c r="D248" s="53">
        <f t="shared" si="4"/>
        <v>1800000</v>
      </c>
    </row>
    <row r="249" spans="1:4" ht="18.75" hidden="1">
      <c r="A249" s="8" t="s">
        <v>248</v>
      </c>
      <c r="B249" s="53"/>
      <c r="C249" s="53"/>
      <c r="D249" s="53">
        <f t="shared" si="4"/>
        <v>0</v>
      </c>
    </row>
    <row r="250" spans="1:4" ht="18.75" hidden="1">
      <c r="A250" s="10" t="s">
        <v>249</v>
      </c>
      <c r="B250" s="53"/>
      <c r="C250" s="53"/>
      <c r="D250" s="53">
        <f t="shared" si="4"/>
        <v>0</v>
      </c>
    </row>
    <row r="251" spans="1:4" ht="18.75" hidden="1">
      <c r="A251" s="8" t="s">
        <v>250</v>
      </c>
      <c r="B251" s="53"/>
      <c r="C251" s="53"/>
      <c r="D251" s="53">
        <f t="shared" si="4"/>
        <v>0</v>
      </c>
    </row>
    <row r="252" spans="1:4" ht="18.75" hidden="1">
      <c r="A252" s="8" t="s">
        <v>251</v>
      </c>
      <c r="B252" s="53"/>
      <c r="C252" s="53"/>
      <c r="D252" s="53">
        <f t="shared" si="4"/>
        <v>0</v>
      </c>
    </row>
    <row r="253" spans="1:4" ht="18.75" hidden="1">
      <c r="A253" s="10" t="s">
        <v>252</v>
      </c>
      <c r="B253" s="53"/>
      <c r="C253" s="53"/>
      <c r="D253" s="53">
        <f t="shared" si="4"/>
        <v>0</v>
      </c>
    </row>
    <row r="254" spans="1:4" ht="18.75" hidden="1">
      <c r="A254" s="10" t="s">
        <v>253</v>
      </c>
      <c r="B254" s="53"/>
      <c r="C254" s="53"/>
      <c r="D254" s="53">
        <f t="shared" si="4"/>
        <v>0</v>
      </c>
    </row>
    <row r="255" spans="1:4" ht="18.75" hidden="1">
      <c r="A255" s="8" t="s">
        <v>254</v>
      </c>
      <c r="B255" s="53"/>
      <c r="C255" s="53"/>
      <c r="D255" s="53">
        <f t="shared" si="4"/>
        <v>0</v>
      </c>
    </row>
    <row r="256" spans="1:4" ht="18.75" hidden="1">
      <c r="A256" s="8" t="s">
        <v>255</v>
      </c>
      <c r="B256" s="53"/>
      <c r="C256" s="53"/>
      <c r="D256" s="53">
        <f t="shared" si="4"/>
        <v>0</v>
      </c>
    </row>
    <row r="257" spans="1:4" ht="18.75" hidden="1">
      <c r="A257" s="10" t="s">
        <v>256</v>
      </c>
      <c r="B257" s="53"/>
      <c r="C257" s="53"/>
      <c r="D257" s="53">
        <f t="shared" si="4"/>
        <v>0</v>
      </c>
    </row>
    <row r="258" spans="1:4" ht="18.75" hidden="1">
      <c r="A258" s="8" t="s">
        <v>257</v>
      </c>
      <c r="B258" s="53"/>
      <c r="C258" s="53"/>
      <c r="D258" s="53">
        <f t="shared" si="4"/>
        <v>0</v>
      </c>
    </row>
    <row r="259" spans="1:4" ht="18.75" hidden="1">
      <c r="A259" s="8" t="s">
        <v>258</v>
      </c>
      <c r="B259" s="53"/>
      <c r="C259" s="53"/>
      <c r="D259" s="53">
        <f t="shared" si="4"/>
        <v>0</v>
      </c>
    </row>
    <row r="260" spans="1:4" ht="18.75" hidden="1">
      <c r="A260" s="8" t="s">
        <v>259</v>
      </c>
      <c r="B260" s="53"/>
      <c r="C260" s="53"/>
      <c r="D260" s="53">
        <f t="shared" si="4"/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>
      <c r="A263" s="8" t="s">
        <v>43</v>
      </c>
      <c r="B263" s="53">
        <v>100</v>
      </c>
      <c r="C263" s="53">
        <v>15000</v>
      </c>
      <c r="D263" s="53">
        <f t="shared" si="4"/>
        <v>1500000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264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ref="D268:D310" si="5">B268*C268</f>
        <v>0</v>
      </c>
    </row>
    <row r="269" spans="1:4" ht="18.75" hidden="1">
      <c r="A269" s="8" t="s">
        <v>310</v>
      </c>
      <c r="B269" s="53"/>
      <c r="C269" s="53"/>
      <c r="D269" s="53">
        <f t="shared" si="5"/>
        <v>0</v>
      </c>
    </row>
    <row r="270" spans="1:4" ht="18.75">
      <c r="A270" s="8" t="s">
        <v>22</v>
      </c>
      <c r="B270" s="53">
        <f>3+12+10-10</f>
        <v>15</v>
      </c>
      <c r="C270" s="53">
        <v>29000</v>
      </c>
      <c r="D270" s="53">
        <f t="shared" si="5"/>
        <v>435000</v>
      </c>
    </row>
    <row r="271" spans="1:4" ht="18.75" hidden="1">
      <c r="A271" s="8" t="s">
        <v>311</v>
      </c>
      <c r="B271" s="53"/>
      <c r="C271" s="53"/>
      <c r="D271" s="53">
        <f t="shared" si="5"/>
        <v>0</v>
      </c>
    </row>
    <row r="272" spans="1:4" ht="18.75">
      <c r="A272" s="8" t="s">
        <v>27</v>
      </c>
      <c r="B272" s="53">
        <f>8+48-20</f>
        <v>36</v>
      </c>
      <c r="C272" s="53">
        <v>37000</v>
      </c>
      <c r="D272" s="53">
        <f t="shared" si="5"/>
        <v>1332000</v>
      </c>
    </row>
    <row r="273" spans="1:4" ht="18.75" hidden="1">
      <c r="A273" s="8" t="s">
        <v>271</v>
      </c>
      <c r="B273" s="53"/>
      <c r="C273" s="53"/>
      <c r="D273" s="53">
        <f t="shared" si="5"/>
        <v>0</v>
      </c>
    </row>
    <row r="274" spans="1:4" ht="18.75" hidden="1">
      <c r="A274" s="8" t="s">
        <v>272</v>
      </c>
      <c r="B274" s="53"/>
      <c r="C274" s="53"/>
      <c r="D274" s="53">
        <f t="shared" si="5"/>
        <v>0</v>
      </c>
    </row>
    <row r="275" spans="1:4" ht="18.75" hidden="1">
      <c r="A275" s="8" t="s">
        <v>273</v>
      </c>
      <c r="B275" s="53"/>
      <c r="C275" s="53"/>
      <c r="D275" s="53">
        <f t="shared" si="5"/>
        <v>0</v>
      </c>
    </row>
    <row r="276" spans="1:4" ht="18.75" hidden="1">
      <c r="A276" s="8" t="s">
        <v>274</v>
      </c>
      <c r="B276" s="53"/>
      <c r="C276" s="53"/>
      <c r="D276" s="53">
        <f t="shared" si="5"/>
        <v>0</v>
      </c>
    </row>
    <row r="277" spans="1:4" ht="18.75" hidden="1">
      <c r="A277" s="19" t="s">
        <v>275</v>
      </c>
      <c r="B277" s="53"/>
      <c r="C277" s="53"/>
      <c r="D277" s="53">
        <f t="shared" si="5"/>
        <v>0</v>
      </c>
    </row>
    <row r="278" spans="1:4" ht="18.75">
      <c r="A278" s="8" t="s">
        <v>236</v>
      </c>
      <c r="B278" s="53">
        <v>46</v>
      </c>
      <c r="C278" s="53">
        <v>20000</v>
      </c>
      <c r="D278" s="53">
        <f t="shared" si="5"/>
        <v>920000</v>
      </c>
    </row>
    <row r="279" spans="1:4" ht="18.75" hidden="1">
      <c r="A279" s="8" t="s">
        <v>277</v>
      </c>
      <c r="B279" s="53"/>
      <c r="C279" s="53"/>
      <c r="D279" s="53">
        <f t="shared" si="5"/>
        <v>0</v>
      </c>
    </row>
    <row r="280" spans="1:4" ht="18.75" hidden="1">
      <c r="A280" s="26" t="s">
        <v>278</v>
      </c>
      <c r="B280" s="53"/>
      <c r="C280" s="53"/>
      <c r="D280" s="53">
        <f t="shared" si="5"/>
        <v>0</v>
      </c>
    </row>
    <row r="281" spans="1:4" ht="18.75" hidden="1">
      <c r="A281" s="4" t="s">
        <v>279</v>
      </c>
      <c r="B281" s="54"/>
      <c r="C281" s="54"/>
      <c r="D281" s="53">
        <f t="shared" si="5"/>
        <v>0</v>
      </c>
    </row>
    <row r="282" spans="1:4" ht="18.75" hidden="1">
      <c r="A282" s="8" t="s">
        <v>280</v>
      </c>
      <c r="B282" s="53"/>
      <c r="C282" s="53"/>
      <c r="D282" s="53">
        <f t="shared" si="5"/>
        <v>0</v>
      </c>
    </row>
    <row r="283" spans="1:4" ht="18.75" hidden="1">
      <c r="A283" s="8" t="s">
        <v>281</v>
      </c>
      <c r="B283" s="53"/>
      <c r="C283" s="53"/>
      <c r="D283" s="53">
        <f t="shared" si="5"/>
        <v>0</v>
      </c>
    </row>
    <row r="284" spans="1:4" ht="18.75">
      <c r="A284" s="8" t="s">
        <v>282</v>
      </c>
      <c r="B284" s="53">
        <v>30</v>
      </c>
      <c r="C284" s="53">
        <v>6500</v>
      </c>
      <c r="D284" s="53">
        <f t="shared" si="5"/>
        <v>195000</v>
      </c>
    </row>
    <row r="285" spans="1:4" ht="18.75" hidden="1">
      <c r="A285" s="11" t="s">
        <v>283</v>
      </c>
      <c r="B285" s="53"/>
      <c r="C285" s="53"/>
      <c r="D285" s="53">
        <f t="shared" si="5"/>
        <v>0</v>
      </c>
    </row>
    <row r="286" spans="1:4" ht="18.75" hidden="1">
      <c r="A286" s="8" t="s">
        <v>284</v>
      </c>
      <c r="B286" s="53"/>
      <c r="C286" s="53"/>
      <c r="D286" s="53">
        <f t="shared" si="5"/>
        <v>0</v>
      </c>
    </row>
    <row r="287" spans="1:4" ht="18.75" hidden="1">
      <c r="A287" s="19" t="s">
        <v>285</v>
      </c>
      <c r="B287" s="53"/>
      <c r="C287" s="53"/>
      <c r="D287" s="53">
        <f t="shared" si="5"/>
        <v>0</v>
      </c>
    </row>
    <row r="288" spans="1:4" ht="18.75" hidden="1">
      <c r="A288" s="6" t="s">
        <v>286</v>
      </c>
      <c r="B288" s="53"/>
      <c r="C288" s="53"/>
      <c r="D288" s="53">
        <f t="shared" si="5"/>
        <v>0</v>
      </c>
    </row>
    <row r="289" spans="1:4" ht="18.75" hidden="1">
      <c r="A289" s="8" t="s">
        <v>287</v>
      </c>
      <c r="B289" s="53"/>
      <c r="C289" s="53"/>
      <c r="D289" s="53">
        <f t="shared" si="5"/>
        <v>0</v>
      </c>
    </row>
    <row r="290" spans="1:4" ht="18.75" hidden="1">
      <c r="A290" s="8" t="s">
        <v>288</v>
      </c>
      <c r="B290" s="53"/>
      <c r="C290" s="53"/>
      <c r="D290" s="53">
        <f t="shared" si="5"/>
        <v>0</v>
      </c>
    </row>
    <row r="291" spans="1:4" ht="18.75" hidden="1">
      <c r="A291" s="8" t="s">
        <v>289</v>
      </c>
      <c r="B291" s="53"/>
      <c r="C291" s="53"/>
      <c r="D291" s="53">
        <f t="shared" si="5"/>
        <v>0</v>
      </c>
    </row>
    <row r="292" spans="1:4" ht="18.75" hidden="1">
      <c r="A292" s="8" t="s">
        <v>290</v>
      </c>
      <c r="B292" s="53"/>
      <c r="C292" s="53"/>
      <c r="D292" s="53">
        <f t="shared" si="5"/>
        <v>0</v>
      </c>
    </row>
    <row r="293" spans="1:4" ht="18.75" hidden="1">
      <c r="A293" s="24" t="s">
        <v>291</v>
      </c>
      <c r="B293" s="53"/>
      <c r="C293" s="53"/>
      <c r="D293" s="53">
        <f t="shared" si="5"/>
        <v>0</v>
      </c>
    </row>
    <row r="294" spans="1:4" ht="18.75" hidden="1">
      <c r="A294" s="27" t="s">
        <v>292</v>
      </c>
      <c r="B294" s="53"/>
      <c r="C294" s="53"/>
      <c r="D294" s="53">
        <f t="shared" si="5"/>
        <v>0</v>
      </c>
    </row>
    <row r="295" spans="1:4" ht="18.75" hidden="1">
      <c r="A295" s="4" t="s">
        <v>293</v>
      </c>
      <c r="B295" s="53"/>
      <c r="C295" s="53"/>
      <c r="D295" s="53">
        <f t="shared" si="5"/>
        <v>0</v>
      </c>
    </row>
    <row r="296" spans="1:4" ht="18.75" hidden="1">
      <c r="A296" s="6" t="s">
        <v>294</v>
      </c>
      <c r="B296" s="53"/>
      <c r="C296" s="53"/>
      <c r="D296" s="53">
        <f t="shared" si="5"/>
        <v>0</v>
      </c>
    </row>
    <row r="297" spans="1:4" ht="18.75" hidden="1">
      <c r="A297" s="28" t="s">
        <v>295</v>
      </c>
      <c r="B297" s="53"/>
      <c r="C297" s="53"/>
      <c r="D297" s="53">
        <f t="shared" si="5"/>
        <v>0</v>
      </c>
    </row>
    <row r="298" spans="1:4" ht="18.75" hidden="1">
      <c r="A298" s="8" t="s">
        <v>296</v>
      </c>
      <c r="B298" s="53"/>
      <c r="C298" s="53"/>
      <c r="D298" s="53">
        <f t="shared" si="5"/>
        <v>0</v>
      </c>
    </row>
    <row r="299" spans="1:4" ht="18.75" hidden="1">
      <c r="A299" s="6" t="s">
        <v>297</v>
      </c>
      <c r="B299" s="53"/>
      <c r="C299" s="53"/>
      <c r="D299" s="53">
        <f t="shared" si="5"/>
        <v>0</v>
      </c>
    </row>
    <row r="300" spans="1:4" ht="18.75" hidden="1">
      <c r="A300" s="6" t="s">
        <v>298</v>
      </c>
      <c r="B300" s="53"/>
      <c r="C300" s="53"/>
      <c r="D300" s="53">
        <f t="shared" si="5"/>
        <v>0</v>
      </c>
    </row>
    <row r="301" spans="1:4" ht="18.75" hidden="1">
      <c r="A301" s="8" t="s">
        <v>317</v>
      </c>
      <c r="B301" s="53"/>
      <c r="C301" s="53"/>
      <c r="D301" s="53">
        <f t="shared" si="5"/>
        <v>0</v>
      </c>
    </row>
    <row r="302" spans="1:4" ht="18.75" hidden="1">
      <c r="A302" s="11" t="s">
        <v>300</v>
      </c>
      <c r="B302" s="53"/>
      <c r="C302" s="53"/>
      <c r="D302" s="53">
        <f t="shared" si="5"/>
        <v>0</v>
      </c>
    </row>
    <row r="303" spans="1:4" ht="18.75">
      <c r="A303" s="8" t="s">
        <v>247</v>
      </c>
      <c r="B303" s="53">
        <v>2</v>
      </c>
      <c r="C303" s="53">
        <v>28000</v>
      </c>
      <c r="D303" s="53">
        <f t="shared" si="5"/>
        <v>56000</v>
      </c>
    </row>
    <row r="304" spans="1:4" ht="18.75">
      <c r="A304" s="8" t="s">
        <v>262</v>
      </c>
      <c r="B304" s="53">
        <v>1</v>
      </c>
      <c r="C304" s="53">
        <v>28000</v>
      </c>
      <c r="D304" s="53">
        <f t="shared" si="5"/>
        <v>28000</v>
      </c>
    </row>
    <row r="305" spans="1:4" ht="18.75" hidden="1">
      <c r="A305" s="6" t="s">
        <v>302</v>
      </c>
      <c r="B305" s="53"/>
      <c r="C305" s="53"/>
      <c r="D305" s="53">
        <f t="shared" si="5"/>
        <v>0</v>
      </c>
    </row>
    <row r="306" spans="1:4" ht="18.75" hidden="1">
      <c r="A306" s="6" t="s">
        <v>303</v>
      </c>
      <c r="B306" s="53"/>
      <c r="C306" s="53"/>
      <c r="D306" s="53">
        <f t="shared" si="5"/>
        <v>0</v>
      </c>
    </row>
    <row r="307" spans="1:4" ht="18.75" hidden="1">
      <c r="A307" s="6" t="s">
        <v>304</v>
      </c>
      <c r="B307" s="53"/>
      <c r="C307" s="53"/>
      <c r="D307" s="53">
        <f t="shared" si="5"/>
        <v>0</v>
      </c>
    </row>
    <row r="308" spans="1:4" ht="18.75" hidden="1">
      <c r="A308" s="28" t="s">
        <v>305</v>
      </c>
      <c r="B308" s="53"/>
      <c r="C308" s="53"/>
      <c r="D308" s="53">
        <f t="shared" si="5"/>
        <v>0</v>
      </c>
    </row>
    <row r="309" spans="1:4" ht="18.75" hidden="1">
      <c r="A309" s="8" t="s">
        <v>306</v>
      </c>
      <c r="B309" s="53"/>
      <c r="C309" s="53"/>
      <c r="D309" s="53">
        <f t="shared" si="5"/>
        <v>0</v>
      </c>
    </row>
    <row r="310" spans="1:4" ht="18.75" hidden="1">
      <c r="A310" s="6" t="s">
        <v>354</v>
      </c>
      <c r="B310" s="53"/>
      <c r="C310" s="53"/>
      <c r="D310" s="53">
        <f t="shared" si="5"/>
        <v>0</v>
      </c>
    </row>
    <row r="311" spans="1:4" ht="18.75">
      <c r="A311" s="29"/>
      <c r="B311" s="99">
        <f>SUM(B3:B310)</f>
        <v>6592.2</v>
      </c>
      <c r="C311" s="99"/>
      <c r="D311" s="99">
        <f>SUM(D3:D310)</f>
        <v>104492000</v>
      </c>
    </row>
  </sheetData>
  <protectedRanges>
    <protectedRange password="CF71" sqref="B1:D310" name="tho"/>
  </protectedRanges>
  <autoFilter ref="A2:D311" xr:uid="{00000000-0009-0000-0000-000016000000}">
    <filterColumn colId="1">
      <customFilters>
        <customFilter operator="notEqual" val=" "/>
      </customFilters>
    </filterColumn>
    <sortState xmlns:xlrd2="http://schemas.microsoft.com/office/spreadsheetml/2017/richdata2" ref="A12:D311">
      <sortCondition ref="A2:A311"/>
    </sortState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XFD314"/>
  <sheetViews>
    <sheetView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C1" sqref="C1"/>
    </sheetView>
  </sheetViews>
  <sheetFormatPr defaultColWidth="10.140625" defaultRowHeight="15.75"/>
  <cols>
    <col min="1" max="1" width="41.42578125" style="145" customWidth="1"/>
    <col min="2" max="2" width="6.42578125" style="172" customWidth="1"/>
    <col min="3" max="3" width="14.5703125" style="173" customWidth="1"/>
    <col min="4" max="4" width="21.85546875" style="173" customWidth="1"/>
    <col min="5" max="5" width="24.5703125" style="174" customWidth="1"/>
    <col min="6" max="8" width="11.42578125" style="49" hidden="1" customWidth="1"/>
    <col min="9" max="9" width="8.85546875" style="145" customWidth="1"/>
    <col min="10" max="10" width="11.42578125" style="49" hidden="1" customWidth="1"/>
    <col min="11" max="11" width="10.140625" style="145" customWidth="1"/>
    <col min="12" max="12" width="6.42578125" style="145" customWidth="1"/>
    <col min="13" max="13" width="6.85546875" style="145" customWidth="1"/>
    <col min="14" max="14" width="4.42578125" style="145" customWidth="1"/>
    <col min="15" max="15" width="7" style="49" hidden="1" customWidth="1"/>
    <col min="16" max="16" width="0" style="49" hidden="1" customWidth="1"/>
    <col min="17" max="17" width="7.5703125" style="145" customWidth="1"/>
    <col min="18" max="18" width="0" style="49" hidden="1" customWidth="1"/>
    <col min="19" max="19" width="11.42578125" style="145" customWidth="1"/>
    <col min="20" max="20" width="15.5703125" style="145" customWidth="1"/>
    <col min="21" max="21" width="52.85546875" style="145" customWidth="1"/>
    <col min="22" max="22" width="9.140625" style="145" bestFit="1" customWidth="1"/>
    <col min="23" max="23" width="24.5703125" style="145" customWidth="1"/>
    <col min="24" max="24" width="10.85546875" style="145" customWidth="1"/>
    <col min="25" max="25" width="27.5703125" style="145" customWidth="1"/>
    <col min="26" max="27" width="9.140625" style="145" bestFit="1" customWidth="1"/>
    <col min="28" max="29" width="12.140625" style="145" customWidth="1"/>
    <col min="30" max="30" width="14.5703125" style="145" customWidth="1"/>
    <col min="31" max="31" width="5" style="145" customWidth="1"/>
    <col min="32" max="32" width="6.42578125" style="49" hidden="1" customWidth="1"/>
    <col min="33" max="33" width="10" style="49" hidden="1" customWidth="1"/>
    <col min="34" max="34" width="5" style="145" customWidth="1"/>
    <col min="35" max="36" width="6.42578125" style="49" hidden="1" customWidth="1"/>
    <col min="37" max="37" width="5" style="145" customWidth="1"/>
    <col min="38" max="38" width="6.42578125" style="49" hidden="1" customWidth="1"/>
    <col min="39" max="39" width="8" style="49" hidden="1" customWidth="1"/>
    <col min="40" max="40" width="5" style="145" customWidth="1"/>
    <col min="41" max="41" width="6.42578125" style="49" hidden="1" customWidth="1"/>
    <col min="42" max="42" width="6.140625" style="49" hidden="1" customWidth="1"/>
    <col min="43" max="43" width="5" style="145" customWidth="1"/>
    <col min="44" max="45" width="6.42578125" style="49" hidden="1" customWidth="1"/>
    <col min="46" max="46" width="5" style="145" customWidth="1"/>
    <col min="47" max="48" width="6.42578125" style="49" hidden="1" customWidth="1"/>
    <col min="49" max="49" width="0" style="49" hidden="1" customWidth="1"/>
    <col min="50" max="54" width="6.42578125" style="49" hidden="1" customWidth="1"/>
    <col min="55" max="55" width="8.42578125" style="49" hidden="1" customWidth="1"/>
    <col min="56" max="56" width="9" style="49" hidden="1" customWidth="1"/>
    <col min="57" max="57" width="6" style="49" hidden="1" customWidth="1"/>
    <col min="58" max="58" width="6.85546875" style="145" customWidth="1"/>
    <col min="59" max="60" width="6.42578125" style="49" hidden="1" customWidth="1"/>
    <col min="61" max="61" width="6.42578125" style="145" customWidth="1"/>
    <col min="62" max="63" width="6.42578125" style="49" hidden="1" customWidth="1"/>
    <col min="64" max="64" width="5.42578125" style="145" customWidth="1"/>
    <col min="65" max="65" width="7.140625" style="49" hidden="1" customWidth="1"/>
    <col min="66" max="66" width="6.42578125" style="49" hidden="1" customWidth="1"/>
    <col min="67" max="67" width="4.85546875" style="145" customWidth="1"/>
    <col min="68" max="69" width="6.42578125" style="49" hidden="1" customWidth="1"/>
    <col min="70" max="70" width="0" style="49" hidden="1" customWidth="1"/>
    <col min="71" max="72" width="6.42578125" style="49" hidden="1" customWidth="1"/>
    <col min="73" max="73" width="0" style="49" hidden="1" customWidth="1"/>
    <col min="74" max="75" width="6.42578125" style="49" hidden="1" customWidth="1"/>
    <col min="76" max="76" width="5.42578125" style="145" customWidth="1"/>
    <col min="77" max="77" width="9.140625" style="49" hidden="1" customWidth="1"/>
    <col min="78" max="78" width="6" style="49" hidden="1" customWidth="1"/>
    <col min="79" max="79" width="0" style="49" hidden="1" customWidth="1"/>
    <col min="80" max="81" width="6.42578125" style="49" hidden="1" customWidth="1"/>
    <col min="82" max="82" width="5.85546875" style="145" customWidth="1"/>
    <col min="83" max="83" width="6.42578125" style="49" hidden="1" customWidth="1"/>
    <col min="84" max="84" width="5" style="49" hidden="1" customWidth="1"/>
    <col min="85" max="85" width="5.42578125" style="145" customWidth="1"/>
    <col min="86" max="87" width="6.42578125" style="49" hidden="1" customWidth="1"/>
    <col min="88" max="88" width="5.42578125" style="145" customWidth="1"/>
    <col min="89" max="89" width="9.42578125" style="49" hidden="1" customWidth="1"/>
    <col min="90" max="90" width="0" style="49" hidden="1" customWidth="1"/>
    <col min="91" max="91" width="6" style="145" customWidth="1"/>
    <col min="92" max="92" width="6.42578125" style="49" hidden="1" customWidth="1"/>
    <col min="93" max="93" width="0" style="49" hidden="1" customWidth="1"/>
    <col min="94" max="95" width="6.42578125" style="49" hidden="1" customWidth="1"/>
    <col min="96" max="96" width="0" style="49" hidden="1" customWidth="1"/>
    <col min="97" max="97" width="5" style="145" customWidth="1"/>
    <col min="98" max="98" width="6.42578125" style="49" hidden="1" customWidth="1"/>
    <col min="99" max="99" width="0" style="49" hidden="1" customWidth="1"/>
    <col min="100" max="100" width="7.42578125" style="145" customWidth="1"/>
    <col min="101" max="101" width="6.42578125" style="49" hidden="1" customWidth="1"/>
    <col min="102" max="102" width="0" style="49" hidden="1" customWidth="1"/>
    <col min="103" max="104" width="6.42578125" style="49" hidden="1" customWidth="1"/>
    <col min="105" max="105" width="5" style="49" hidden="1" customWidth="1"/>
    <col min="106" max="106" width="5" style="145" customWidth="1"/>
    <col min="107" max="107" width="6.42578125" style="49" hidden="1" customWidth="1"/>
    <col min="108" max="108" width="5" style="145" customWidth="1"/>
    <col min="109" max="109" width="9.42578125" style="145" customWidth="1"/>
    <col min="110" max="110" width="0" style="49" hidden="1" customWidth="1"/>
    <col min="111" max="111" width="5" style="145" customWidth="1"/>
    <col min="112" max="112" width="7.140625" style="49" hidden="1" customWidth="1"/>
    <col min="113" max="113" width="6.42578125" style="49" hidden="1" customWidth="1"/>
    <col min="114" max="114" width="5" style="145" customWidth="1"/>
    <col min="115" max="115" width="0" style="49" hidden="1" customWidth="1"/>
    <col min="116" max="116" width="6.42578125" style="49" hidden="1" customWidth="1"/>
    <col min="117" max="117" width="5" style="145" customWidth="1"/>
    <col min="118" max="118" width="7.140625" style="49" hidden="1" customWidth="1"/>
    <col min="119" max="119" width="6.42578125" style="49" hidden="1" customWidth="1"/>
    <col min="120" max="120" width="5" style="145" customWidth="1"/>
    <col min="121" max="121" width="7.140625" style="49" hidden="1" customWidth="1"/>
    <col min="122" max="123" width="6.42578125" style="49" hidden="1" customWidth="1"/>
    <col min="124" max="124" width="0" style="49" hidden="1" customWidth="1"/>
    <col min="125" max="126" width="6.42578125" style="49" hidden="1" customWidth="1"/>
    <col min="127" max="127" width="0" style="49" hidden="1" customWidth="1"/>
    <col min="128" max="128" width="6.42578125" style="145" customWidth="1"/>
    <col min="129" max="129" width="6.42578125" style="49" hidden="1" customWidth="1"/>
    <col min="130" max="130" width="7.140625" style="49" hidden="1" customWidth="1"/>
    <col min="131" max="132" width="6.42578125" style="49" hidden="1" customWidth="1"/>
    <col min="133" max="133" width="7.140625" style="145" customWidth="1"/>
    <col min="134" max="134" width="6.42578125" style="49" hidden="1" customWidth="1"/>
    <col min="135" max="135" width="0" style="49" hidden="1" customWidth="1"/>
    <col min="136" max="137" width="6.42578125" style="49" hidden="1" customWidth="1"/>
    <col min="138" max="138" width="6.85546875" style="49" hidden="1" customWidth="1"/>
    <col min="139" max="139" width="9.42578125" style="49" hidden="1" customWidth="1"/>
    <col min="140" max="140" width="6.42578125" style="49" hidden="1" customWidth="1"/>
    <col min="141" max="141" width="6.85546875" style="49" hidden="1" customWidth="1"/>
    <col min="142" max="142" width="7.140625" style="145" customWidth="1"/>
    <col min="143" max="144" width="6.42578125" style="49" hidden="1" customWidth="1"/>
    <col min="145" max="145" width="7.140625" style="145" customWidth="1"/>
    <col min="146" max="146" width="6.42578125" style="49" hidden="1" customWidth="1"/>
    <col min="147" max="147" width="7.42578125" style="49" hidden="1" customWidth="1"/>
    <col min="148" max="148" width="9.42578125" style="49" hidden="1" customWidth="1"/>
    <col min="149" max="150" width="6.42578125" style="49" hidden="1" customWidth="1"/>
    <col min="151" max="151" width="9.42578125" style="49" hidden="1" customWidth="1"/>
    <col min="152" max="152" width="6.42578125" style="49" hidden="1" customWidth="1"/>
    <col min="153" max="153" width="6.42578125" style="145" customWidth="1"/>
    <col min="154" max="155" width="9.42578125" style="49" hidden="1" customWidth="1"/>
    <col min="156" max="156" width="5" style="49" hidden="1" customWidth="1"/>
    <col min="157" max="162" width="0" style="49" hidden="1" customWidth="1"/>
    <col min="163" max="163" width="6.42578125" style="49" hidden="1" customWidth="1"/>
    <col min="164" max="164" width="5.85546875" style="49" hidden="1" customWidth="1"/>
    <col min="165" max="165" width="7" style="49" hidden="1" customWidth="1"/>
    <col min="166" max="166" width="7.42578125" style="49" hidden="1" customWidth="1"/>
    <col min="167" max="169" width="6.42578125" style="49" hidden="1" customWidth="1"/>
    <col min="170" max="170" width="8.42578125" style="49" hidden="1" customWidth="1"/>
    <col min="171" max="171" width="6.42578125" style="49" hidden="1" customWidth="1"/>
    <col min="172" max="172" width="5" style="49" hidden="1" customWidth="1"/>
    <col min="173" max="174" width="6.42578125" style="49" hidden="1" customWidth="1"/>
    <col min="175" max="178" width="6.42578125" style="145" customWidth="1"/>
    <col min="179" max="179" width="6.85546875" style="145" customWidth="1"/>
    <col min="180" max="180" width="6.42578125" style="145" customWidth="1"/>
    <col min="181" max="181" width="0" style="49" hidden="1" customWidth="1"/>
    <col min="182" max="182" width="6.42578125" style="49" hidden="1" customWidth="1"/>
    <col min="183" max="183" width="8.42578125" style="49" hidden="1" customWidth="1"/>
    <col min="184" max="184" width="0" style="49" hidden="1" customWidth="1"/>
    <col min="185" max="185" width="6.42578125" style="49" hidden="1" customWidth="1"/>
    <col min="186" max="186" width="8.42578125" style="49" hidden="1" customWidth="1"/>
    <col min="187" max="187" width="0" style="49" hidden="1" customWidth="1"/>
    <col min="188" max="188" width="6.42578125" style="49" hidden="1" customWidth="1"/>
    <col min="189" max="189" width="0" style="49" hidden="1" customWidth="1"/>
    <col min="190" max="190" width="9" style="49" hidden="1" customWidth="1"/>
    <col min="191" max="191" width="0" style="49" hidden="1" customWidth="1"/>
    <col min="192" max="192" width="11" style="49" hidden="1" customWidth="1"/>
    <col min="193" max="193" width="6.42578125" style="49" hidden="1" customWidth="1"/>
    <col min="194" max="194" width="0" style="49" hidden="1" customWidth="1"/>
    <col min="195" max="196" width="6.42578125" style="49" hidden="1" customWidth="1"/>
    <col min="197" max="197" width="0" style="49" hidden="1" customWidth="1"/>
    <col min="198" max="198" width="6.5703125" style="145" customWidth="1"/>
    <col min="199" max="199" width="6.42578125" style="145" customWidth="1"/>
    <col min="200" max="200" width="0" style="49" hidden="1" customWidth="1"/>
    <col min="201" max="201" width="7" style="49" hidden="1" customWidth="1"/>
    <col min="202" max="202" width="6.42578125" style="145" customWidth="1"/>
    <col min="203" max="203" width="0" style="49" hidden="1" customWidth="1"/>
    <col min="204" max="204" width="7" style="49" hidden="1" customWidth="1"/>
    <col min="205" max="205" width="7.42578125" style="145" customWidth="1"/>
    <col min="206" max="206" width="0" style="49" hidden="1" customWidth="1"/>
    <col min="207" max="207" width="6.42578125" style="145" customWidth="1"/>
    <col min="208" max="208" width="8.85546875" style="49" hidden="1" customWidth="1"/>
    <col min="209" max="209" width="9" style="145" customWidth="1"/>
    <col min="210" max="210" width="7" style="49" hidden="1" customWidth="1"/>
    <col min="211" max="211" width="8.85546875" style="49" hidden="1" customWidth="1"/>
    <col min="212" max="212" width="8.5703125" style="145" customWidth="1"/>
    <col min="213" max="213" width="7" style="49" hidden="1" customWidth="1"/>
    <col min="214" max="214" width="8.85546875" style="49" hidden="1" customWidth="1"/>
    <col min="215" max="215" width="6.42578125" style="145" customWidth="1"/>
    <col min="216" max="216" width="7" style="49" hidden="1" customWidth="1"/>
    <col min="217" max="217" width="0" style="49" hidden="1" customWidth="1"/>
    <col min="218" max="218" width="7" style="145" customWidth="1"/>
    <col min="219" max="219" width="8.42578125" style="49" hidden="1" customWidth="1"/>
    <col min="220" max="220" width="11.42578125" style="49" hidden="1" customWidth="1"/>
    <col min="221" max="221" width="7" style="145" customWidth="1"/>
    <col min="222" max="223" width="11.42578125" style="49" hidden="1" customWidth="1"/>
    <col min="224" max="224" width="7.5703125" style="145" customWidth="1"/>
    <col min="225" max="226" width="11.42578125" style="49" hidden="1" customWidth="1"/>
    <col min="227" max="227" width="7" style="145" customWidth="1"/>
    <col min="228" max="228" width="11.42578125" style="49" hidden="1" customWidth="1"/>
    <col min="229" max="229" width="7" style="49" hidden="1" customWidth="1"/>
    <col min="230" max="230" width="7" style="145" customWidth="1"/>
    <col min="231" max="231" width="7" style="49" hidden="1" customWidth="1"/>
    <col min="232" max="232" width="0" style="49" hidden="1" customWidth="1"/>
    <col min="233" max="233" width="7" style="145" customWidth="1"/>
    <col min="234" max="234" width="7" style="49" hidden="1" customWidth="1"/>
    <col min="235" max="235" width="6.42578125" style="145" customWidth="1"/>
    <col min="236" max="236" width="0" style="49" hidden="1" customWidth="1"/>
    <col min="237" max="237" width="7" style="49" hidden="1" customWidth="1"/>
    <col min="238" max="238" width="8.85546875" style="49" hidden="1" customWidth="1"/>
    <col min="239" max="239" width="0" style="49" hidden="1" customWidth="1"/>
    <col min="240" max="240" width="7" style="49" hidden="1" customWidth="1"/>
    <col min="241" max="241" width="0" style="49" hidden="1" customWidth="1"/>
    <col min="242" max="242" width="10.5703125" style="49" hidden="1" customWidth="1"/>
    <col min="243" max="243" width="8.42578125" style="49" hidden="1" customWidth="1"/>
    <col min="244" max="247" width="11.42578125" style="49" hidden="1" customWidth="1"/>
    <col min="248" max="248" width="10.140625" style="145"/>
    <col min="249" max="249" width="41.42578125" style="145" customWidth="1"/>
    <col min="250" max="250" width="6.42578125" style="145" customWidth="1"/>
    <col min="251" max="251" width="14.5703125" style="145" customWidth="1"/>
    <col min="252" max="252" width="11.42578125" style="145" customWidth="1"/>
    <col min="253" max="253" width="13" style="145" customWidth="1"/>
    <col min="254" max="254" width="16.85546875" style="145" customWidth="1"/>
    <col min="255" max="261" width="9.42578125" style="145" customWidth="1"/>
    <col min="262" max="264" width="0" style="49" hidden="1" customWidth="1"/>
    <col min="265" max="265" width="8.85546875" style="145" customWidth="1"/>
    <col min="266" max="266" width="0" style="49" hidden="1" customWidth="1"/>
    <col min="267" max="267" width="10.140625" style="145" customWidth="1"/>
    <col min="268" max="268" width="6.42578125" style="145" customWidth="1"/>
    <col min="269" max="269" width="6.85546875" style="145" customWidth="1"/>
    <col min="270" max="270" width="4.42578125" style="145" customWidth="1"/>
    <col min="271" max="272" width="0" style="49" hidden="1" customWidth="1"/>
    <col min="273" max="273" width="7.5703125" style="145" customWidth="1"/>
    <col min="274" max="274" width="0" style="49" hidden="1" customWidth="1"/>
    <col min="275" max="275" width="11.42578125" style="145" customWidth="1"/>
    <col min="276" max="276" width="15.5703125" style="145" customWidth="1"/>
    <col min="277" max="277" width="52.85546875" style="145" customWidth="1"/>
    <col min="278" max="278" width="9.140625" style="145" bestFit="1" customWidth="1"/>
    <col min="279" max="279" width="24.5703125" style="145" customWidth="1"/>
    <col min="280" max="280" width="10.85546875" style="145" customWidth="1"/>
    <col min="281" max="281" width="27.5703125" style="145" customWidth="1"/>
    <col min="282" max="283" width="9.140625" style="145" bestFit="1" customWidth="1"/>
    <col min="284" max="285" width="12.140625" style="145" customWidth="1"/>
    <col min="286" max="286" width="14.5703125" style="145" customWidth="1"/>
    <col min="287" max="287" width="5" style="145" customWidth="1"/>
    <col min="288" max="289" width="0" style="49" hidden="1" customWidth="1"/>
    <col min="290" max="290" width="5" style="145" customWidth="1"/>
    <col min="291" max="292" width="0" style="49" hidden="1" customWidth="1"/>
    <col min="293" max="293" width="5" style="145" customWidth="1"/>
    <col min="294" max="295" width="0" style="49" hidden="1" customWidth="1"/>
    <col min="296" max="296" width="5" style="145" customWidth="1"/>
    <col min="297" max="298" width="0" style="49" hidden="1" customWidth="1"/>
    <col min="299" max="299" width="5" style="145" customWidth="1"/>
    <col min="300" max="301" width="0" style="49" hidden="1" customWidth="1"/>
    <col min="302" max="302" width="5" style="145" customWidth="1"/>
    <col min="303" max="313" width="0" style="49" hidden="1" customWidth="1"/>
    <col min="314" max="314" width="6.85546875" style="145" customWidth="1"/>
    <col min="315" max="316" width="0" style="49" hidden="1" customWidth="1"/>
    <col min="317" max="317" width="6.42578125" style="145" customWidth="1"/>
    <col min="318" max="319" width="0" style="49" hidden="1" customWidth="1"/>
    <col min="320" max="320" width="5.42578125" style="145" customWidth="1"/>
    <col min="321" max="322" width="0" style="49" hidden="1" customWidth="1"/>
    <col min="323" max="323" width="4.85546875" style="145" customWidth="1"/>
    <col min="324" max="331" width="0" style="49" hidden="1" customWidth="1"/>
    <col min="332" max="332" width="5.42578125" style="145" customWidth="1"/>
    <col min="333" max="337" width="0" style="49" hidden="1" customWidth="1"/>
    <col min="338" max="338" width="5.85546875" style="145" customWidth="1"/>
    <col min="339" max="340" width="0" style="49" hidden="1" customWidth="1"/>
    <col min="341" max="341" width="5.42578125" style="145" customWidth="1"/>
    <col min="342" max="343" width="0" style="49" hidden="1" customWidth="1"/>
    <col min="344" max="344" width="5.42578125" style="145" customWidth="1"/>
    <col min="345" max="346" width="0" style="49" hidden="1" customWidth="1"/>
    <col min="347" max="347" width="6" style="145" customWidth="1"/>
    <col min="348" max="352" width="0" style="49" hidden="1" customWidth="1"/>
    <col min="353" max="353" width="5" style="145" customWidth="1"/>
    <col min="354" max="355" width="0" style="49" hidden="1" customWidth="1"/>
    <col min="356" max="356" width="7.42578125" style="145" customWidth="1"/>
    <col min="357" max="361" width="0" style="49" hidden="1" customWidth="1"/>
    <col min="362" max="362" width="5" style="145" customWidth="1"/>
    <col min="363" max="363" width="0" style="49" hidden="1" customWidth="1"/>
    <col min="364" max="364" width="5" style="145" customWidth="1"/>
    <col min="365" max="365" width="9.42578125" style="145" customWidth="1"/>
    <col min="366" max="366" width="0" style="49" hidden="1" customWidth="1"/>
    <col min="367" max="367" width="5" style="145" customWidth="1"/>
    <col min="368" max="369" width="0" style="49" hidden="1" customWidth="1"/>
    <col min="370" max="370" width="5" style="145" customWidth="1"/>
    <col min="371" max="372" width="0" style="49" hidden="1" customWidth="1"/>
    <col min="373" max="373" width="5" style="145" customWidth="1"/>
    <col min="374" max="375" width="0" style="49" hidden="1" customWidth="1"/>
    <col min="376" max="376" width="5" style="145" customWidth="1"/>
    <col min="377" max="383" width="0" style="49" hidden="1" customWidth="1"/>
    <col min="384" max="384" width="6.42578125" style="145" customWidth="1"/>
    <col min="385" max="388" width="0" style="49" hidden="1" customWidth="1"/>
    <col min="389" max="389" width="7.140625" style="145" customWidth="1"/>
    <col min="390" max="397" width="0" style="49" hidden="1" customWidth="1"/>
    <col min="398" max="398" width="7.140625" style="145" customWidth="1"/>
    <col min="399" max="400" width="0" style="49" hidden="1" customWidth="1"/>
    <col min="401" max="401" width="7.140625" style="145" customWidth="1"/>
    <col min="402" max="408" width="0" style="49" hidden="1" customWidth="1"/>
    <col min="409" max="409" width="6.42578125" style="145" customWidth="1"/>
    <col min="410" max="430" width="0" style="49" hidden="1" customWidth="1"/>
    <col min="431" max="434" width="6.42578125" style="145" customWidth="1"/>
    <col min="435" max="435" width="6.85546875" style="145" customWidth="1"/>
    <col min="436" max="436" width="6.42578125" style="145" customWidth="1"/>
    <col min="437" max="453" width="0" style="49" hidden="1" customWidth="1"/>
    <col min="454" max="454" width="6.5703125" style="145" customWidth="1"/>
    <col min="455" max="455" width="6.42578125" style="145" customWidth="1"/>
    <col min="456" max="457" width="0" style="49" hidden="1" customWidth="1"/>
    <col min="458" max="458" width="6.42578125" style="145" customWidth="1"/>
    <col min="459" max="460" width="0" style="49" hidden="1" customWidth="1"/>
    <col min="461" max="461" width="7.42578125" style="145" customWidth="1"/>
    <col min="462" max="462" width="0" style="49" hidden="1" customWidth="1"/>
    <col min="463" max="463" width="6.42578125" style="145" customWidth="1"/>
    <col min="464" max="464" width="0" style="49" hidden="1" customWidth="1"/>
    <col min="465" max="465" width="9" style="145" customWidth="1"/>
    <col min="466" max="467" width="0" style="49" hidden="1" customWidth="1"/>
    <col min="468" max="468" width="8.5703125" style="145" customWidth="1"/>
    <col min="469" max="470" width="0" style="49" hidden="1" customWidth="1"/>
    <col min="471" max="471" width="6.42578125" style="145" customWidth="1"/>
    <col min="472" max="473" width="0" style="49" hidden="1" customWidth="1"/>
    <col min="474" max="474" width="7" style="145" customWidth="1"/>
    <col min="475" max="476" width="0" style="49" hidden="1" customWidth="1"/>
    <col min="477" max="477" width="7" style="145" customWidth="1"/>
    <col min="478" max="479" width="0" style="49" hidden="1" customWidth="1"/>
    <col min="480" max="480" width="7.5703125" style="145" customWidth="1"/>
    <col min="481" max="482" width="0" style="49" hidden="1" customWidth="1"/>
    <col min="483" max="483" width="7" style="145" customWidth="1"/>
    <col min="484" max="485" width="0" style="49" hidden="1" customWidth="1"/>
    <col min="486" max="486" width="7" style="145" customWidth="1"/>
    <col min="487" max="488" width="0" style="49" hidden="1" customWidth="1"/>
    <col min="489" max="489" width="7" style="145" customWidth="1"/>
    <col min="490" max="490" width="0" style="49" hidden="1" customWidth="1"/>
    <col min="491" max="491" width="6.42578125" style="145" customWidth="1"/>
    <col min="492" max="503" width="0" style="49" hidden="1" customWidth="1"/>
    <col min="504" max="504" width="10.140625" style="145"/>
    <col min="505" max="505" width="41.42578125" style="145" customWidth="1"/>
    <col min="506" max="506" width="6.42578125" style="145" customWidth="1"/>
    <col min="507" max="507" width="14.5703125" style="145" customWidth="1"/>
    <col min="508" max="508" width="11.42578125" style="145" customWidth="1"/>
    <col min="509" max="509" width="13" style="145" customWidth="1"/>
    <col min="510" max="510" width="16.85546875" style="145" customWidth="1"/>
    <col min="511" max="517" width="9.42578125" style="145" customWidth="1"/>
    <col min="518" max="520" width="0" style="49" hidden="1" customWidth="1"/>
    <col min="521" max="521" width="8.85546875" style="145" customWidth="1"/>
    <col min="522" max="522" width="0" style="49" hidden="1" customWidth="1"/>
    <col min="523" max="523" width="10.140625" style="145" customWidth="1"/>
    <col min="524" max="524" width="6.42578125" style="145" customWidth="1"/>
    <col min="525" max="525" width="6.85546875" style="145" customWidth="1"/>
    <col min="526" max="526" width="4.42578125" style="145" customWidth="1"/>
    <col min="527" max="528" width="0" style="49" hidden="1" customWidth="1"/>
    <col min="529" max="529" width="7.5703125" style="145" customWidth="1"/>
    <col min="530" max="530" width="0" style="49" hidden="1" customWidth="1"/>
    <col min="531" max="531" width="11.42578125" style="145" customWidth="1"/>
    <col min="532" max="532" width="15.5703125" style="145" customWidth="1"/>
    <col min="533" max="533" width="52.85546875" style="145" customWidth="1"/>
    <col min="534" max="534" width="9.140625" style="145" bestFit="1" customWidth="1"/>
    <col min="535" max="535" width="24.5703125" style="145" customWidth="1"/>
    <col min="536" max="536" width="10.85546875" style="145" customWidth="1"/>
    <col min="537" max="537" width="27.5703125" style="145" customWidth="1"/>
    <col min="538" max="539" width="9.140625" style="145" bestFit="1" customWidth="1"/>
    <col min="540" max="541" width="12.140625" style="145" customWidth="1"/>
    <col min="542" max="542" width="14.5703125" style="145" customWidth="1"/>
    <col min="543" max="543" width="5" style="145" customWidth="1"/>
    <col min="544" max="545" width="0" style="49" hidden="1" customWidth="1"/>
    <col min="546" max="546" width="5" style="145" customWidth="1"/>
    <col min="547" max="548" width="0" style="49" hidden="1" customWidth="1"/>
    <col min="549" max="549" width="5" style="145" customWidth="1"/>
    <col min="550" max="551" width="0" style="49" hidden="1" customWidth="1"/>
    <col min="552" max="552" width="5" style="145" customWidth="1"/>
    <col min="553" max="554" width="0" style="49" hidden="1" customWidth="1"/>
    <col min="555" max="555" width="5" style="145" customWidth="1"/>
    <col min="556" max="557" width="0" style="49" hidden="1" customWidth="1"/>
    <col min="558" max="558" width="5" style="145" customWidth="1"/>
    <col min="559" max="569" width="0" style="49" hidden="1" customWidth="1"/>
    <col min="570" max="570" width="6.85546875" style="145" customWidth="1"/>
    <col min="571" max="572" width="0" style="49" hidden="1" customWidth="1"/>
    <col min="573" max="573" width="6.42578125" style="145" customWidth="1"/>
    <col min="574" max="575" width="0" style="49" hidden="1" customWidth="1"/>
    <col min="576" max="576" width="5.42578125" style="145" customWidth="1"/>
    <col min="577" max="578" width="0" style="49" hidden="1" customWidth="1"/>
    <col min="579" max="579" width="4.85546875" style="145" customWidth="1"/>
    <col min="580" max="587" width="0" style="49" hidden="1" customWidth="1"/>
    <col min="588" max="588" width="5.42578125" style="145" customWidth="1"/>
    <col min="589" max="593" width="0" style="49" hidden="1" customWidth="1"/>
    <col min="594" max="594" width="5.85546875" style="145" customWidth="1"/>
    <col min="595" max="596" width="0" style="49" hidden="1" customWidth="1"/>
    <col min="597" max="597" width="5.42578125" style="145" customWidth="1"/>
    <col min="598" max="599" width="0" style="49" hidden="1" customWidth="1"/>
    <col min="600" max="600" width="5.42578125" style="145" customWidth="1"/>
    <col min="601" max="602" width="0" style="49" hidden="1" customWidth="1"/>
    <col min="603" max="603" width="6" style="145" customWidth="1"/>
    <col min="604" max="608" width="0" style="49" hidden="1" customWidth="1"/>
    <col min="609" max="609" width="5" style="145" customWidth="1"/>
    <col min="610" max="611" width="0" style="49" hidden="1" customWidth="1"/>
    <col min="612" max="612" width="7.42578125" style="145" customWidth="1"/>
    <col min="613" max="617" width="0" style="49" hidden="1" customWidth="1"/>
    <col min="618" max="618" width="5" style="145" customWidth="1"/>
    <col min="619" max="619" width="0" style="49" hidden="1" customWidth="1"/>
    <col min="620" max="620" width="5" style="145" customWidth="1"/>
    <col min="621" max="621" width="9.42578125" style="145" customWidth="1"/>
    <col min="622" max="622" width="0" style="49" hidden="1" customWidth="1"/>
    <col min="623" max="623" width="5" style="145" customWidth="1"/>
    <col min="624" max="625" width="0" style="49" hidden="1" customWidth="1"/>
    <col min="626" max="626" width="5" style="145" customWidth="1"/>
    <col min="627" max="628" width="0" style="49" hidden="1" customWidth="1"/>
    <col min="629" max="629" width="5" style="145" customWidth="1"/>
    <col min="630" max="631" width="0" style="49" hidden="1" customWidth="1"/>
    <col min="632" max="632" width="5" style="145" customWidth="1"/>
    <col min="633" max="639" width="0" style="49" hidden="1" customWidth="1"/>
    <col min="640" max="640" width="6.42578125" style="145" customWidth="1"/>
    <col min="641" max="644" width="0" style="49" hidden="1" customWidth="1"/>
    <col min="645" max="645" width="7.140625" style="145" customWidth="1"/>
    <col min="646" max="653" width="0" style="49" hidden="1" customWidth="1"/>
    <col min="654" max="654" width="7.140625" style="145" customWidth="1"/>
    <col min="655" max="656" width="0" style="49" hidden="1" customWidth="1"/>
    <col min="657" max="657" width="7.140625" style="145" customWidth="1"/>
    <col min="658" max="664" width="0" style="49" hidden="1" customWidth="1"/>
    <col min="665" max="665" width="6.42578125" style="145" customWidth="1"/>
    <col min="666" max="686" width="0" style="49" hidden="1" customWidth="1"/>
    <col min="687" max="690" width="6.42578125" style="145" customWidth="1"/>
    <col min="691" max="691" width="6.85546875" style="145" customWidth="1"/>
    <col min="692" max="692" width="6.42578125" style="145" customWidth="1"/>
    <col min="693" max="709" width="0" style="49" hidden="1" customWidth="1"/>
    <col min="710" max="710" width="6.5703125" style="145" customWidth="1"/>
    <col min="711" max="711" width="6.42578125" style="145" customWidth="1"/>
    <col min="712" max="713" width="0" style="49" hidden="1" customWidth="1"/>
    <col min="714" max="714" width="6.42578125" style="145" customWidth="1"/>
    <col min="715" max="716" width="0" style="49" hidden="1" customWidth="1"/>
    <col min="717" max="717" width="7.42578125" style="145" customWidth="1"/>
    <col min="718" max="718" width="0" style="49" hidden="1" customWidth="1"/>
    <col min="719" max="719" width="6.42578125" style="145" customWidth="1"/>
    <col min="720" max="720" width="0" style="49" hidden="1" customWidth="1"/>
    <col min="721" max="721" width="9" style="145" customWidth="1"/>
    <col min="722" max="723" width="0" style="49" hidden="1" customWidth="1"/>
    <col min="724" max="724" width="8.5703125" style="145" customWidth="1"/>
    <col min="725" max="726" width="0" style="49" hidden="1" customWidth="1"/>
    <col min="727" max="727" width="6.42578125" style="145" customWidth="1"/>
    <col min="728" max="729" width="0" style="49" hidden="1" customWidth="1"/>
    <col min="730" max="730" width="7" style="145" customWidth="1"/>
    <col min="731" max="732" width="0" style="49" hidden="1" customWidth="1"/>
    <col min="733" max="733" width="7" style="145" customWidth="1"/>
    <col min="734" max="735" width="0" style="49" hidden="1" customWidth="1"/>
    <col min="736" max="736" width="7.5703125" style="145" customWidth="1"/>
    <col min="737" max="738" width="0" style="49" hidden="1" customWidth="1"/>
    <col min="739" max="739" width="7" style="145" customWidth="1"/>
    <col min="740" max="741" width="0" style="49" hidden="1" customWidth="1"/>
    <col min="742" max="742" width="7" style="145" customWidth="1"/>
    <col min="743" max="744" width="0" style="49" hidden="1" customWidth="1"/>
    <col min="745" max="745" width="7" style="145" customWidth="1"/>
    <col min="746" max="746" width="0" style="49" hidden="1" customWidth="1"/>
    <col min="747" max="747" width="6.42578125" style="145" customWidth="1"/>
    <col min="748" max="759" width="0" style="49" hidden="1" customWidth="1"/>
    <col min="760" max="760" width="10.140625" style="145"/>
    <col min="761" max="761" width="41.42578125" style="145" customWidth="1"/>
    <col min="762" max="762" width="6.42578125" style="145" customWidth="1"/>
    <col min="763" max="763" width="14.5703125" style="145" customWidth="1"/>
    <col min="764" max="764" width="11.42578125" style="145" customWidth="1"/>
    <col min="765" max="765" width="13" style="145" customWidth="1"/>
    <col min="766" max="766" width="16.85546875" style="145" customWidth="1"/>
    <col min="767" max="773" width="9.42578125" style="145" customWidth="1"/>
    <col min="774" max="776" width="0" style="49" hidden="1" customWidth="1"/>
    <col min="777" max="777" width="8.85546875" style="145" customWidth="1"/>
    <col min="778" max="778" width="0" style="49" hidden="1" customWidth="1"/>
    <col min="779" max="779" width="10.140625" style="145" customWidth="1"/>
    <col min="780" max="780" width="6.42578125" style="145" customWidth="1"/>
    <col min="781" max="781" width="6.85546875" style="145" customWidth="1"/>
    <col min="782" max="782" width="4.42578125" style="145" customWidth="1"/>
    <col min="783" max="784" width="0" style="49" hidden="1" customWidth="1"/>
    <col min="785" max="785" width="7.5703125" style="145" customWidth="1"/>
    <col min="786" max="786" width="0" style="49" hidden="1" customWidth="1"/>
    <col min="787" max="787" width="11.42578125" style="145" customWidth="1"/>
    <col min="788" max="788" width="15.5703125" style="145" customWidth="1"/>
    <col min="789" max="789" width="52.85546875" style="145" customWidth="1"/>
    <col min="790" max="790" width="9.140625" style="145" bestFit="1" customWidth="1"/>
    <col min="791" max="791" width="24.5703125" style="145" customWidth="1"/>
    <col min="792" max="792" width="10.85546875" style="145" customWidth="1"/>
    <col min="793" max="793" width="27.5703125" style="145" customWidth="1"/>
    <col min="794" max="795" width="9.140625" style="145" bestFit="1" customWidth="1"/>
    <col min="796" max="797" width="12.140625" style="145" customWidth="1"/>
    <col min="798" max="798" width="14.5703125" style="145" customWidth="1"/>
    <col min="799" max="799" width="5" style="145" customWidth="1"/>
    <col min="800" max="801" width="0" style="49" hidden="1" customWidth="1"/>
    <col min="802" max="802" width="5" style="145" customWidth="1"/>
    <col min="803" max="804" width="0" style="49" hidden="1" customWidth="1"/>
    <col min="805" max="805" width="5" style="145" customWidth="1"/>
    <col min="806" max="807" width="0" style="49" hidden="1" customWidth="1"/>
    <col min="808" max="808" width="5" style="145" customWidth="1"/>
    <col min="809" max="810" width="0" style="49" hidden="1" customWidth="1"/>
    <col min="811" max="811" width="5" style="145" customWidth="1"/>
    <col min="812" max="813" width="0" style="49" hidden="1" customWidth="1"/>
    <col min="814" max="814" width="5" style="145" customWidth="1"/>
    <col min="815" max="825" width="0" style="49" hidden="1" customWidth="1"/>
    <col min="826" max="826" width="6.85546875" style="145" customWidth="1"/>
    <col min="827" max="828" width="0" style="49" hidden="1" customWidth="1"/>
    <col min="829" max="829" width="6.42578125" style="145" customWidth="1"/>
    <col min="830" max="831" width="0" style="49" hidden="1" customWidth="1"/>
    <col min="832" max="832" width="5.42578125" style="145" customWidth="1"/>
    <col min="833" max="834" width="0" style="49" hidden="1" customWidth="1"/>
    <col min="835" max="835" width="4.85546875" style="145" customWidth="1"/>
    <col min="836" max="843" width="0" style="49" hidden="1" customWidth="1"/>
    <col min="844" max="844" width="5.42578125" style="145" customWidth="1"/>
    <col min="845" max="849" width="0" style="49" hidden="1" customWidth="1"/>
    <col min="850" max="850" width="5.85546875" style="145" customWidth="1"/>
    <col min="851" max="852" width="0" style="49" hidden="1" customWidth="1"/>
    <col min="853" max="853" width="5.42578125" style="145" customWidth="1"/>
    <col min="854" max="855" width="0" style="49" hidden="1" customWidth="1"/>
    <col min="856" max="856" width="5.42578125" style="145" customWidth="1"/>
    <col min="857" max="858" width="0" style="49" hidden="1" customWidth="1"/>
    <col min="859" max="859" width="6" style="145" customWidth="1"/>
    <col min="860" max="864" width="0" style="49" hidden="1" customWidth="1"/>
    <col min="865" max="865" width="5" style="145" customWidth="1"/>
    <col min="866" max="867" width="0" style="49" hidden="1" customWidth="1"/>
    <col min="868" max="868" width="7.42578125" style="145" customWidth="1"/>
    <col min="869" max="873" width="0" style="49" hidden="1" customWidth="1"/>
    <col min="874" max="874" width="5" style="145" customWidth="1"/>
    <col min="875" max="875" width="0" style="49" hidden="1" customWidth="1"/>
    <col min="876" max="876" width="5" style="145" customWidth="1"/>
    <col min="877" max="877" width="9.42578125" style="145" customWidth="1"/>
    <col min="878" max="878" width="0" style="49" hidden="1" customWidth="1"/>
    <col min="879" max="879" width="5" style="145" customWidth="1"/>
    <col min="880" max="881" width="0" style="49" hidden="1" customWidth="1"/>
    <col min="882" max="882" width="5" style="145" customWidth="1"/>
    <col min="883" max="884" width="0" style="49" hidden="1" customWidth="1"/>
    <col min="885" max="885" width="5" style="145" customWidth="1"/>
    <col min="886" max="887" width="0" style="49" hidden="1" customWidth="1"/>
    <col min="888" max="888" width="5" style="145" customWidth="1"/>
    <col min="889" max="895" width="0" style="49" hidden="1" customWidth="1"/>
    <col min="896" max="896" width="6.42578125" style="145" customWidth="1"/>
    <col min="897" max="900" width="0" style="49" hidden="1" customWidth="1"/>
    <col min="901" max="901" width="7.140625" style="145" customWidth="1"/>
    <col min="902" max="909" width="0" style="49" hidden="1" customWidth="1"/>
    <col min="910" max="910" width="7.140625" style="145" customWidth="1"/>
    <col min="911" max="912" width="0" style="49" hidden="1" customWidth="1"/>
    <col min="913" max="913" width="7.140625" style="145" customWidth="1"/>
    <col min="914" max="920" width="0" style="49" hidden="1" customWidth="1"/>
    <col min="921" max="921" width="6.42578125" style="145" customWidth="1"/>
    <col min="922" max="942" width="0" style="49" hidden="1" customWidth="1"/>
    <col min="943" max="946" width="6.42578125" style="145" customWidth="1"/>
    <col min="947" max="947" width="6.85546875" style="145" customWidth="1"/>
    <col min="948" max="948" width="6.42578125" style="145" customWidth="1"/>
    <col min="949" max="965" width="0" style="49" hidden="1" customWidth="1"/>
    <col min="966" max="966" width="6.5703125" style="145" customWidth="1"/>
    <col min="967" max="967" width="6.42578125" style="145" customWidth="1"/>
    <col min="968" max="969" width="0" style="49" hidden="1" customWidth="1"/>
    <col min="970" max="970" width="6.42578125" style="145" customWidth="1"/>
    <col min="971" max="972" width="0" style="49" hidden="1" customWidth="1"/>
    <col min="973" max="973" width="7.42578125" style="145" customWidth="1"/>
    <col min="974" max="974" width="0" style="49" hidden="1" customWidth="1"/>
    <col min="975" max="975" width="6.42578125" style="145" customWidth="1"/>
    <col min="976" max="976" width="0" style="49" hidden="1" customWidth="1"/>
    <col min="977" max="977" width="9" style="145" customWidth="1"/>
    <col min="978" max="979" width="0" style="49" hidden="1" customWidth="1"/>
    <col min="980" max="980" width="8.5703125" style="145" customWidth="1"/>
    <col min="981" max="982" width="0" style="49" hidden="1" customWidth="1"/>
    <col min="983" max="983" width="6.42578125" style="145" customWidth="1"/>
    <col min="984" max="985" width="0" style="49" hidden="1" customWidth="1"/>
    <col min="986" max="986" width="7" style="145" customWidth="1"/>
    <col min="987" max="988" width="0" style="49" hidden="1" customWidth="1"/>
    <col min="989" max="989" width="7" style="145" customWidth="1"/>
    <col min="990" max="991" width="0" style="49" hidden="1" customWidth="1"/>
    <col min="992" max="992" width="7.5703125" style="145" customWidth="1"/>
    <col min="993" max="994" width="0" style="49" hidden="1" customWidth="1"/>
    <col min="995" max="995" width="7" style="145" customWidth="1"/>
    <col min="996" max="997" width="0" style="49" hidden="1" customWidth="1"/>
    <col min="998" max="998" width="7" style="145" customWidth="1"/>
    <col min="999" max="1000" width="0" style="49" hidden="1" customWidth="1"/>
    <col min="1001" max="1001" width="7" style="145" customWidth="1"/>
    <col min="1002" max="1002" width="0" style="49" hidden="1" customWidth="1"/>
    <col min="1003" max="1003" width="6.42578125" style="145" customWidth="1"/>
    <col min="1004" max="1015" width="0" style="49" hidden="1" customWidth="1"/>
    <col min="1016" max="1016" width="10.140625" style="145"/>
    <col min="1017" max="1017" width="41.42578125" style="145" customWidth="1"/>
    <col min="1018" max="1018" width="6.42578125" style="145" customWidth="1"/>
    <col min="1019" max="1019" width="14.5703125" style="145" customWidth="1"/>
    <col min="1020" max="1020" width="11.42578125" style="145" customWidth="1"/>
    <col min="1021" max="1021" width="13" style="145" customWidth="1"/>
    <col min="1022" max="1022" width="16.85546875" style="145" customWidth="1"/>
    <col min="1023" max="1029" width="9.42578125" style="145" customWidth="1"/>
    <col min="1030" max="1032" width="0" style="49" hidden="1" customWidth="1"/>
    <col min="1033" max="1033" width="8.85546875" style="145" customWidth="1"/>
    <col min="1034" max="1034" width="0" style="49" hidden="1" customWidth="1"/>
    <col min="1035" max="1035" width="10.140625" style="145" customWidth="1"/>
    <col min="1036" max="1036" width="6.42578125" style="145" customWidth="1"/>
    <col min="1037" max="1037" width="6.85546875" style="145" customWidth="1"/>
    <col min="1038" max="1038" width="4.42578125" style="145" customWidth="1"/>
    <col min="1039" max="1040" width="0" style="49" hidden="1" customWidth="1"/>
    <col min="1041" max="1041" width="7.5703125" style="145" customWidth="1"/>
    <col min="1042" max="1042" width="0" style="49" hidden="1" customWidth="1"/>
    <col min="1043" max="1043" width="11.42578125" style="145" customWidth="1"/>
    <col min="1044" max="1044" width="15.5703125" style="145" customWidth="1"/>
    <col min="1045" max="1045" width="52.85546875" style="145" customWidth="1"/>
    <col min="1046" max="1046" width="9.140625" style="145" bestFit="1" customWidth="1"/>
    <col min="1047" max="1047" width="24.5703125" style="145" customWidth="1"/>
    <col min="1048" max="1048" width="10.85546875" style="145" customWidth="1"/>
    <col min="1049" max="1049" width="27.5703125" style="145" customWidth="1"/>
    <col min="1050" max="1051" width="9.140625" style="145" bestFit="1" customWidth="1"/>
    <col min="1052" max="1053" width="12.140625" style="145" customWidth="1"/>
    <col min="1054" max="1054" width="14.5703125" style="145" customWidth="1"/>
    <col min="1055" max="1055" width="5" style="145" customWidth="1"/>
    <col min="1056" max="1057" width="0" style="49" hidden="1" customWidth="1"/>
    <col min="1058" max="1058" width="5" style="145" customWidth="1"/>
    <col min="1059" max="1060" width="0" style="49" hidden="1" customWidth="1"/>
    <col min="1061" max="1061" width="5" style="145" customWidth="1"/>
    <col min="1062" max="1063" width="0" style="49" hidden="1" customWidth="1"/>
    <col min="1064" max="1064" width="5" style="145" customWidth="1"/>
    <col min="1065" max="1066" width="0" style="49" hidden="1" customWidth="1"/>
    <col min="1067" max="1067" width="5" style="145" customWidth="1"/>
    <col min="1068" max="1069" width="0" style="49" hidden="1" customWidth="1"/>
    <col min="1070" max="1070" width="5" style="145" customWidth="1"/>
    <col min="1071" max="1081" width="0" style="49" hidden="1" customWidth="1"/>
    <col min="1082" max="1082" width="6.85546875" style="145" customWidth="1"/>
    <col min="1083" max="1084" width="0" style="49" hidden="1" customWidth="1"/>
    <col min="1085" max="1085" width="6.42578125" style="145" customWidth="1"/>
    <col min="1086" max="1087" width="0" style="49" hidden="1" customWidth="1"/>
    <col min="1088" max="1088" width="5.42578125" style="145" customWidth="1"/>
    <col min="1089" max="1090" width="0" style="49" hidden="1" customWidth="1"/>
    <col min="1091" max="1091" width="4.85546875" style="145" customWidth="1"/>
    <col min="1092" max="1099" width="0" style="49" hidden="1" customWidth="1"/>
    <col min="1100" max="1100" width="5.42578125" style="145" customWidth="1"/>
    <col min="1101" max="1105" width="0" style="49" hidden="1" customWidth="1"/>
    <col min="1106" max="1106" width="5.85546875" style="145" customWidth="1"/>
    <col min="1107" max="1108" width="0" style="49" hidden="1" customWidth="1"/>
    <col min="1109" max="1109" width="5.42578125" style="145" customWidth="1"/>
    <col min="1110" max="1111" width="0" style="49" hidden="1" customWidth="1"/>
    <col min="1112" max="1112" width="5.42578125" style="145" customWidth="1"/>
    <col min="1113" max="1114" width="0" style="49" hidden="1" customWidth="1"/>
    <col min="1115" max="1115" width="6" style="145" customWidth="1"/>
    <col min="1116" max="1120" width="0" style="49" hidden="1" customWidth="1"/>
    <col min="1121" max="1121" width="5" style="145" customWidth="1"/>
    <col min="1122" max="1123" width="0" style="49" hidden="1" customWidth="1"/>
    <col min="1124" max="1124" width="7.42578125" style="145" customWidth="1"/>
    <col min="1125" max="1129" width="0" style="49" hidden="1" customWidth="1"/>
    <col min="1130" max="1130" width="5" style="145" customWidth="1"/>
    <col min="1131" max="1131" width="0" style="49" hidden="1" customWidth="1"/>
    <col min="1132" max="1132" width="5" style="145" customWidth="1"/>
    <col min="1133" max="1133" width="9.42578125" style="145" customWidth="1"/>
    <col min="1134" max="1134" width="0" style="49" hidden="1" customWidth="1"/>
    <col min="1135" max="1135" width="5" style="145" customWidth="1"/>
    <col min="1136" max="1137" width="0" style="49" hidden="1" customWidth="1"/>
    <col min="1138" max="1138" width="5" style="145" customWidth="1"/>
    <col min="1139" max="1140" width="0" style="49" hidden="1" customWidth="1"/>
    <col min="1141" max="1141" width="5" style="145" customWidth="1"/>
    <col min="1142" max="1143" width="0" style="49" hidden="1" customWidth="1"/>
    <col min="1144" max="1144" width="5" style="145" customWidth="1"/>
    <col min="1145" max="1151" width="0" style="49" hidden="1" customWidth="1"/>
    <col min="1152" max="1152" width="6.42578125" style="145" customWidth="1"/>
    <col min="1153" max="1156" width="0" style="49" hidden="1" customWidth="1"/>
    <col min="1157" max="1157" width="7.140625" style="145" customWidth="1"/>
    <col min="1158" max="1165" width="0" style="49" hidden="1" customWidth="1"/>
    <col min="1166" max="1166" width="7.140625" style="145" customWidth="1"/>
    <col min="1167" max="1168" width="0" style="49" hidden="1" customWidth="1"/>
    <col min="1169" max="1169" width="7.140625" style="145" customWidth="1"/>
    <col min="1170" max="1176" width="0" style="49" hidden="1" customWidth="1"/>
    <col min="1177" max="1177" width="6.42578125" style="145" customWidth="1"/>
    <col min="1178" max="1198" width="0" style="49" hidden="1" customWidth="1"/>
    <col min="1199" max="1202" width="6.42578125" style="145" customWidth="1"/>
    <col min="1203" max="1203" width="6.85546875" style="145" customWidth="1"/>
    <col min="1204" max="1204" width="6.42578125" style="145" customWidth="1"/>
    <col min="1205" max="1221" width="0" style="49" hidden="1" customWidth="1"/>
    <col min="1222" max="1222" width="6.5703125" style="145" customWidth="1"/>
    <col min="1223" max="1223" width="6.42578125" style="145" customWidth="1"/>
    <col min="1224" max="1225" width="0" style="49" hidden="1" customWidth="1"/>
    <col min="1226" max="1226" width="6.42578125" style="145" customWidth="1"/>
    <col min="1227" max="1228" width="0" style="49" hidden="1" customWidth="1"/>
    <col min="1229" max="1229" width="7.42578125" style="145" customWidth="1"/>
    <col min="1230" max="1230" width="0" style="49" hidden="1" customWidth="1"/>
    <col min="1231" max="1231" width="6.42578125" style="145" customWidth="1"/>
    <col min="1232" max="1232" width="0" style="49" hidden="1" customWidth="1"/>
    <col min="1233" max="1233" width="9" style="145" customWidth="1"/>
    <col min="1234" max="1235" width="0" style="49" hidden="1" customWidth="1"/>
    <col min="1236" max="1236" width="8.5703125" style="145" customWidth="1"/>
    <col min="1237" max="1238" width="0" style="49" hidden="1" customWidth="1"/>
    <col min="1239" max="1239" width="6.42578125" style="145" customWidth="1"/>
    <col min="1240" max="1241" width="0" style="49" hidden="1" customWidth="1"/>
    <col min="1242" max="1242" width="7" style="145" customWidth="1"/>
    <col min="1243" max="1244" width="0" style="49" hidden="1" customWidth="1"/>
    <col min="1245" max="1245" width="7" style="145" customWidth="1"/>
    <col min="1246" max="1247" width="0" style="49" hidden="1" customWidth="1"/>
    <col min="1248" max="1248" width="7.5703125" style="145" customWidth="1"/>
    <col min="1249" max="1250" width="0" style="49" hidden="1" customWidth="1"/>
    <col min="1251" max="1251" width="7" style="145" customWidth="1"/>
    <col min="1252" max="1253" width="0" style="49" hidden="1" customWidth="1"/>
    <col min="1254" max="1254" width="7" style="145" customWidth="1"/>
    <col min="1255" max="1256" width="0" style="49" hidden="1" customWidth="1"/>
    <col min="1257" max="1257" width="7" style="145" customWidth="1"/>
    <col min="1258" max="1258" width="0" style="49" hidden="1" customWidth="1"/>
    <col min="1259" max="1259" width="6.42578125" style="145" customWidth="1"/>
    <col min="1260" max="1271" width="0" style="49" hidden="1" customWidth="1"/>
    <col min="1272" max="1272" width="10.140625" style="145"/>
    <col min="1273" max="1273" width="41.42578125" style="145" customWidth="1"/>
    <col min="1274" max="1274" width="6.42578125" style="145" customWidth="1"/>
    <col min="1275" max="1275" width="14.5703125" style="145" customWidth="1"/>
    <col min="1276" max="1276" width="11.42578125" style="145" customWidth="1"/>
    <col min="1277" max="1277" width="13" style="145" customWidth="1"/>
    <col min="1278" max="1278" width="16.85546875" style="145" customWidth="1"/>
    <col min="1279" max="1285" width="9.42578125" style="145" customWidth="1"/>
    <col min="1286" max="1288" width="0" style="49" hidden="1" customWidth="1"/>
    <col min="1289" max="1289" width="8.85546875" style="145" customWidth="1"/>
    <col min="1290" max="1290" width="0" style="49" hidden="1" customWidth="1"/>
    <col min="1291" max="1291" width="10.140625" style="145" customWidth="1"/>
    <col min="1292" max="1292" width="6.42578125" style="145" customWidth="1"/>
    <col min="1293" max="1293" width="6.85546875" style="145" customWidth="1"/>
    <col min="1294" max="1294" width="4.42578125" style="145" customWidth="1"/>
    <col min="1295" max="1296" width="0" style="49" hidden="1" customWidth="1"/>
    <col min="1297" max="1297" width="7.5703125" style="145" customWidth="1"/>
    <col min="1298" max="1298" width="0" style="49" hidden="1" customWidth="1"/>
    <col min="1299" max="1299" width="11.42578125" style="145" customWidth="1"/>
    <col min="1300" max="1300" width="15.5703125" style="145" customWidth="1"/>
    <col min="1301" max="1301" width="52.85546875" style="145" customWidth="1"/>
    <col min="1302" max="1302" width="9.140625" style="145" bestFit="1" customWidth="1"/>
    <col min="1303" max="1303" width="24.5703125" style="145" customWidth="1"/>
    <col min="1304" max="1304" width="10.85546875" style="145" customWidth="1"/>
    <col min="1305" max="1305" width="27.5703125" style="145" customWidth="1"/>
    <col min="1306" max="1307" width="9.140625" style="145" bestFit="1" customWidth="1"/>
    <col min="1308" max="1309" width="12.140625" style="145" customWidth="1"/>
    <col min="1310" max="1310" width="14.5703125" style="145" customWidth="1"/>
    <col min="1311" max="1311" width="5" style="145" customWidth="1"/>
    <col min="1312" max="1313" width="0" style="49" hidden="1" customWidth="1"/>
    <col min="1314" max="1314" width="5" style="145" customWidth="1"/>
    <col min="1315" max="1316" width="0" style="49" hidden="1" customWidth="1"/>
    <col min="1317" max="1317" width="5" style="145" customWidth="1"/>
    <col min="1318" max="1319" width="0" style="49" hidden="1" customWidth="1"/>
    <col min="1320" max="1320" width="5" style="145" customWidth="1"/>
    <col min="1321" max="1322" width="0" style="49" hidden="1" customWidth="1"/>
    <col min="1323" max="1323" width="5" style="145" customWidth="1"/>
    <col min="1324" max="1325" width="0" style="49" hidden="1" customWidth="1"/>
    <col min="1326" max="1326" width="5" style="145" customWidth="1"/>
    <col min="1327" max="1337" width="0" style="49" hidden="1" customWidth="1"/>
    <col min="1338" max="1338" width="6.85546875" style="145" customWidth="1"/>
    <col min="1339" max="1340" width="0" style="49" hidden="1" customWidth="1"/>
    <col min="1341" max="1341" width="6.42578125" style="145" customWidth="1"/>
    <col min="1342" max="1343" width="0" style="49" hidden="1" customWidth="1"/>
    <col min="1344" max="1344" width="5.42578125" style="145" customWidth="1"/>
    <col min="1345" max="1346" width="0" style="49" hidden="1" customWidth="1"/>
    <col min="1347" max="1347" width="4.85546875" style="145" customWidth="1"/>
    <col min="1348" max="1355" width="0" style="49" hidden="1" customWidth="1"/>
    <col min="1356" max="1356" width="5.42578125" style="145" customWidth="1"/>
    <col min="1357" max="1361" width="0" style="49" hidden="1" customWidth="1"/>
    <col min="1362" max="1362" width="5.85546875" style="145" customWidth="1"/>
    <col min="1363" max="1364" width="0" style="49" hidden="1" customWidth="1"/>
    <col min="1365" max="1365" width="5.42578125" style="145" customWidth="1"/>
    <col min="1366" max="1367" width="0" style="49" hidden="1" customWidth="1"/>
    <col min="1368" max="1368" width="5.42578125" style="145" customWidth="1"/>
    <col min="1369" max="1370" width="0" style="49" hidden="1" customWidth="1"/>
    <col min="1371" max="1371" width="6" style="145" customWidth="1"/>
    <col min="1372" max="1376" width="0" style="49" hidden="1" customWidth="1"/>
    <col min="1377" max="1377" width="5" style="145" customWidth="1"/>
    <col min="1378" max="1379" width="0" style="49" hidden="1" customWidth="1"/>
    <col min="1380" max="1380" width="7.42578125" style="145" customWidth="1"/>
    <col min="1381" max="1385" width="0" style="49" hidden="1" customWidth="1"/>
    <col min="1386" max="1386" width="5" style="145" customWidth="1"/>
    <col min="1387" max="1387" width="0" style="49" hidden="1" customWidth="1"/>
    <col min="1388" max="1388" width="5" style="145" customWidth="1"/>
    <col min="1389" max="1389" width="9.42578125" style="145" customWidth="1"/>
    <col min="1390" max="1390" width="0" style="49" hidden="1" customWidth="1"/>
    <col min="1391" max="1391" width="5" style="145" customWidth="1"/>
    <col min="1392" max="1393" width="0" style="49" hidden="1" customWidth="1"/>
    <col min="1394" max="1394" width="5" style="145" customWidth="1"/>
    <col min="1395" max="1396" width="0" style="49" hidden="1" customWidth="1"/>
    <col min="1397" max="1397" width="5" style="145" customWidth="1"/>
    <col min="1398" max="1399" width="0" style="49" hidden="1" customWidth="1"/>
    <col min="1400" max="1400" width="5" style="145" customWidth="1"/>
    <col min="1401" max="1407" width="0" style="49" hidden="1" customWidth="1"/>
    <col min="1408" max="1408" width="6.42578125" style="145" customWidth="1"/>
    <col min="1409" max="1412" width="0" style="49" hidden="1" customWidth="1"/>
    <col min="1413" max="1413" width="7.140625" style="145" customWidth="1"/>
    <col min="1414" max="1421" width="0" style="49" hidden="1" customWidth="1"/>
    <col min="1422" max="1422" width="7.140625" style="145" customWidth="1"/>
    <col min="1423" max="1424" width="0" style="49" hidden="1" customWidth="1"/>
    <col min="1425" max="1425" width="7.140625" style="145" customWidth="1"/>
    <col min="1426" max="1432" width="0" style="49" hidden="1" customWidth="1"/>
    <col min="1433" max="1433" width="6.42578125" style="145" customWidth="1"/>
    <col min="1434" max="1454" width="0" style="49" hidden="1" customWidth="1"/>
    <col min="1455" max="1458" width="6.42578125" style="145" customWidth="1"/>
    <col min="1459" max="1459" width="6.85546875" style="145" customWidth="1"/>
    <col min="1460" max="1460" width="6.42578125" style="145" customWidth="1"/>
    <col min="1461" max="1477" width="0" style="49" hidden="1" customWidth="1"/>
    <col min="1478" max="1478" width="6.5703125" style="145" customWidth="1"/>
    <col min="1479" max="1479" width="6.42578125" style="145" customWidth="1"/>
    <col min="1480" max="1481" width="0" style="49" hidden="1" customWidth="1"/>
    <col min="1482" max="1482" width="6.42578125" style="145" customWidth="1"/>
    <col min="1483" max="1484" width="0" style="49" hidden="1" customWidth="1"/>
    <col min="1485" max="1485" width="7.42578125" style="145" customWidth="1"/>
    <col min="1486" max="1486" width="0" style="49" hidden="1" customWidth="1"/>
    <col min="1487" max="1487" width="6.42578125" style="145" customWidth="1"/>
    <col min="1488" max="1488" width="0" style="49" hidden="1" customWidth="1"/>
    <col min="1489" max="1489" width="9" style="145" customWidth="1"/>
    <col min="1490" max="1491" width="0" style="49" hidden="1" customWidth="1"/>
    <col min="1492" max="1492" width="8.5703125" style="145" customWidth="1"/>
    <col min="1493" max="1494" width="0" style="49" hidden="1" customWidth="1"/>
    <col min="1495" max="1495" width="6.42578125" style="145" customWidth="1"/>
    <col min="1496" max="1497" width="0" style="49" hidden="1" customWidth="1"/>
    <col min="1498" max="1498" width="7" style="145" customWidth="1"/>
    <col min="1499" max="1500" width="0" style="49" hidden="1" customWidth="1"/>
    <col min="1501" max="1501" width="7" style="145" customWidth="1"/>
    <col min="1502" max="1503" width="0" style="49" hidden="1" customWidth="1"/>
    <col min="1504" max="1504" width="7.5703125" style="145" customWidth="1"/>
    <col min="1505" max="1506" width="0" style="49" hidden="1" customWidth="1"/>
    <col min="1507" max="1507" width="7" style="145" customWidth="1"/>
    <col min="1508" max="1509" width="0" style="49" hidden="1" customWidth="1"/>
    <col min="1510" max="1510" width="7" style="145" customWidth="1"/>
    <col min="1511" max="1512" width="0" style="49" hidden="1" customWidth="1"/>
    <col min="1513" max="1513" width="7" style="145" customWidth="1"/>
    <col min="1514" max="1514" width="0" style="49" hidden="1" customWidth="1"/>
    <col min="1515" max="1515" width="6.42578125" style="145" customWidth="1"/>
    <col min="1516" max="1527" width="0" style="49" hidden="1" customWidth="1"/>
    <col min="1528" max="1528" width="10.140625" style="145"/>
    <col min="1529" max="1529" width="41.42578125" style="145" customWidth="1"/>
    <col min="1530" max="1530" width="6.42578125" style="145" customWidth="1"/>
    <col min="1531" max="1531" width="14.5703125" style="145" customWidth="1"/>
    <col min="1532" max="1532" width="11.42578125" style="145" customWidth="1"/>
    <col min="1533" max="1533" width="13" style="145" customWidth="1"/>
    <col min="1534" max="1534" width="16.85546875" style="145" customWidth="1"/>
    <col min="1535" max="1541" width="9.42578125" style="145" customWidth="1"/>
    <col min="1542" max="1544" width="0" style="49" hidden="1" customWidth="1"/>
    <col min="1545" max="1545" width="8.85546875" style="145" customWidth="1"/>
    <col min="1546" max="1546" width="0" style="49" hidden="1" customWidth="1"/>
    <col min="1547" max="1547" width="10.140625" style="145" customWidth="1"/>
    <col min="1548" max="1548" width="6.42578125" style="145" customWidth="1"/>
    <col min="1549" max="1549" width="6.85546875" style="145" customWidth="1"/>
    <col min="1550" max="1550" width="4.42578125" style="145" customWidth="1"/>
    <col min="1551" max="1552" width="0" style="49" hidden="1" customWidth="1"/>
    <col min="1553" max="1553" width="7.5703125" style="145" customWidth="1"/>
    <col min="1554" max="1554" width="0" style="49" hidden="1" customWidth="1"/>
    <col min="1555" max="1555" width="11.42578125" style="145" customWidth="1"/>
    <col min="1556" max="1556" width="15.5703125" style="145" customWidth="1"/>
    <col min="1557" max="1557" width="52.85546875" style="145" customWidth="1"/>
    <col min="1558" max="1558" width="9.140625" style="145" bestFit="1" customWidth="1"/>
    <col min="1559" max="1559" width="24.5703125" style="145" customWidth="1"/>
    <col min="1560" max="1560" width="10.85546875" style="145" customWidth="1"/>
    <col min="1561" max="1561" width="27.5703125" style="145" customWidth="1"/>
    <col min="1562" max="1563" width="9.140625" style="145" bestFit="1" customWidth="1"/>
    <col min="1564" max="1565" width="12.140625" style="145" customWidth="1"/>
    <col min="1566" max="1566" width="14.5703125" style="145" customWidth="1"/>
    <col min="1567" max="1567" width="5" style="145" customWidth="1"/>
    <col min="1568" max="1569" width="0" style="49" hidden="1" customWidth="1"/>
    <col min="1570" max="1570" width="5" style="145" customWidth="1"/>
    <col min="1571" max="1572" width="0" style="49" hidden="1" customWidth="1"/>
    <col min="1573" max="1573" width="5" style="145" customWidth="1"/>
    <col min="1574" max="1575" width="0" style="49" hidden="1" customWidth="1"/>
    <col min="1576" max="1576" width="5" style="145" customWidth="1"/>
    <col min="1577" max="1578" width="0" style="49" hidden="1" customWidth="1"/>
    <col min="1579" max="1579" width="5" style="145" customWidth="1"/>
    <col min="1580" max="1581" width="0" style="49" hidden="1" customWidth="1"/>
    <col min="1582" max="1582" width="5" style="145" customWidth="1"/>
    <col min="1583" max="1593" width="0" style="49" hidden="1" customWidth="1"/>
    <col min="1594" max="1594" width="6.85546875" style="145" customWidth="1"/>
    <col min="1595" max="1596" width="0" style="49" hidden="1" customWidth="1"/>
    <col min="1597" max="1597" width="6.42578125" style="145" customWidth="1"/>
    <col min="1598" max="1599" width="0" style="49" hidden="1" customWidth="1"/>
    <col min="1600" max="1600" width="5.42578125" style="145" customWidth="1"/>
    <col min="1601" max="1602" width="0" style="49" hidden="1" customWidth="1"/>
    <col min="1603" max="1603" width="4.85546875" style="145" customWidth="1"/>
    <col min="1604" max="1611" width="0" style="49" hidden="1" customWidth="1"/>
    <col min="1612" max="1612" width="5.42578125" style="145" customWidth="1"/>
    <col min="1613" max="1617" width="0" style="49" hidden="1" customWidth="1"/>
    <col min="1618" max="1618" width="5.85546875" style="145" customWidth="1"/>
    <col min="1619" max="1620" width="0" style="49" hidden="1" customWidth="1"/>
    <col min="1621" max="1621" width="5.42578125" style="145" customWidth="1"/>
    <col min="1622" max="1623" width="0" style="49" hidden="1" customWidth="1"/>
    <col min="1624" max="1624" width="5.42578125" style="145" customWidth="1"/>
    <col min="1625" max="1626" width="0" style="49" hidden="1" customWidth="1"/>
    <col min="1627" max="1627" width="6" style="145" customWidth="1"/>
    <col min="1628" max="1632" width="0" style="49" hidden="1" customWidth="1"/>
    <col min="1633" max="1633" width="5" style="145" customWidth="1"/>
    <col min="1634" max="1635" width="0" style="49" hidden="1" customWidth="1"/>
    <col min="1636" max="1636" width="7.42578125" style="145" customWidth="1"/>
    <col min="1637" max="1641" width="0" style="49" hidden="1" customWidth="1"/>
    <col min="1642" max="1642" width="5" style="145" customWidth="1"/>
    <col min="1643" max="1643" width="0" style="49" hidden="1" customWidth="1"/>
    <col min="1644" max="1644" width="5" style="145" customWidth="1"/>
    <col min="1645" max="1645" width="9.42578125" style="145" customWidth="1"/>
    <col min="1646" max="1646" width="0" style="49" hidden="1" customWidth="1"/>
    <col min="1647" max="1647" width="5" style="145" customWidth="1"/>
    <col min="1648" max="1649" width="0" style="49" hidden="1" customWidth="1"/>
    <col min="1650" max="1650" width="5" style="145" customWidth="1"/>
    <col min="1651" max="1652" width="0" style="49" hidden="1" customWidth="1"/>
    <col min="1653" max="1653" width="5" style="145" customWidth="1"/>
    <col min="1654" max="1655" width="0" style="49" hidden="1" customWidth="1"/>
    <col min="1656" max="1656" width="5" style="145" customWidth="1"/>
    <col min="1657" max="1663" width="0" style="49" hidden="1" customWidth="1"/>
    <col min="1664" max="1664" width="6.42578125" style="145" customWidth="1"/>
    <col min="1665" max="1668" width="0" style="49" hidden="1" customWidth="1"/>
    <col min="1669" max="1669" width="7.140625" style="145" customWidth="1"/>
    <col min="1670" max="1677" width="0" style="49" hidden="1" customWidth="1"/>
    <col min="1678" max="1678" width="7.140625" style="145" customWidth="1"/>
    <col min="1679" max="1680" width="0" style="49" hidden="1" customWidth="1"/>
    <col min="1681" max="1681" width="7.140625" style="145" customWidth="1"/>
    <col min="1682" max="1688" width="0" style="49" hidden="1" customWidth="1"/>
    <col min="1689" max="1689" width="6.42578125" style="145" customWidth="1"/>
    <col min="1690" max="1710" width="0" style="49" hidden="1" customWidth="1"/>
    <col min="1711" max="1714" width="6.42578125" style="145" customWidth="1"/>
    <col min="1715" max="1715" width="6.85546875" style="145" customWidth="1"/>
    <col min="1716" max="1716" width="6.42578125" style="145" customWidth="1"/>
    <col min="1717" max="1733" width="0" style="49" hidden="1" customWidth="1"/>
    <col min="1734" max="1734" width="6.5703125" style="145" customWidth="1"/>
    <col min="1735" max="1735" width="6.42578125" style="145" customWidth="1"/>
    <col min="1736" max="1737" width="0" style="49" hidden="1" customWidth="1"/>
    <col min="1738" max="1738" width="6.42578125" style="145" customWidth="1"/>
    <col min="1739" max="1740" width="0" style="49" hidden="1" customWidth="1"/>
    <col min="1741" max="1741" width="7.42578125" style="145" customWidth="1"/>
    <col min="1742" max="1742" width="0" style="49" hidden="1" customWidth="1"/>
    <col min="1743" max="1743" width="6.42578125" style="145" customWidth="1"/>
    <col min="1744" max="1744" width="0" style="49" hidden="1" customWidth="1"/>
    <col min="1745" max="1745" width="9" style="145" customWidth="1"/>
    <col min="1746" max="1747" width="0" style="49" hidden="1" customWidth="1"/>
    <col min="1748" max="1748" width="8.5703125" style="145" customWidth="1"/>
    <col min="1749" max="1750" width="0" style="49" hidden="1" customWidth="1"/>
    <col min="1751" max="1751" width="6.42578125" style="145" customWidth="1"/>
    <col min="1752" max="1753" width="0" style="49" hidden="1" customWidth="1"/>
    <col min="1754" max="1754" width="7" style="145" customWidth="1"/>
    <col min="1755" max="1756" width="0" style="49" hidden="1" customWidth="1"/>
    <col min="1757" max="1757" width="7" style="145" customWidth="1"/>
    <col min="1758" max="1759" width="0" style="49" hidden="1" customWidth="1"/>
    <col min="1760" max="1760" width="7.5703125" style="145" customWidth="1"/>
    <col min="1761" max="1762" width="0" style="49" hidden="1" customWidth="1"/>
    <col min="1763" max="1763" width="7" style="145" customWidth="1"/>
    <col min="1764" max="1765" width="0" style="49" hidden="1" customWidth="1"/>
    <col min="1766" max="1766" width="7" style="145" customWidth="1"/>
    <col min="1767" max="1768" width="0" style="49" hidden="1" customWidth="1"/>
    <col min="1769" max="1769" width="7" style="145" customWidth="1"/>
    <col min="1770" max="1770" width="0" style="49" hidden="1" customWidth="1"/>
    <col min="1771" max="1771" width="6.42578125" style="145" customWidth="1"/>
    <col min="1772" max="1783" width="0" style="49" hidden="1" customWidth="1"/>
    <col min="1784" max="1784" width="10.140625" style="145"/>
    <col min="1785" max="1785" width="41.42578125" style="145" customWidth="1"/>
    <col min="1786" max="1786" width="6.42578125" style="145" customWidth="1"/>
    <col min="1787" max="1787" width="14.5703125" style="145" customWidth="1"/>
    <col min="1788" max="1788" width="11.42578125" style="145" customWidth="1"/>
    <col min="1789" max="1789" width="13" style="145" customWidth="1"/>
    <col min="1790" max="1790" width="16.85546875" style="145" customWidth="1"/>
    <col min="1791" max="1797" width="9.42578125" style="145" customWidth="1"/>
    <col min="1798" max="1800" width="0" style="49" hidden="1" customWidth="1"/>
    <col min="1801" max="1801" width="8.85546875" style="145" customWidth="1"/>
    <col min="1802" max="1802" width="0" style="49" hidden="1" customWidth="1"/>
    <col min="1803" max="1803" width="10.140625" style="145" customWidth="1"/>
    <col min="1804" max="1804" width="6.42578125" style="145" customWidth="1"/>
    <col min="1805" max="1805" width="6.85546875" style="145" customWidth="1"/>
    <col min="1806" max="1806" width="4.42578125" style="145" customWidth="1"/>
    <col min="1807" max="1808" width="0" style="49" hidden="1" customWidth="1"/>
    <col min="1809" max="1809" width="7.5703125" style="145" customWidth="1"/>
    <col min="1810" max="1810" width="0" style="49" hidden="1" customWidth="1"/>
    <col min="1811" max="1811" width="11.42578125" style="145" customWidth="1"/>
    <col min="1812" max="1812" width="15.5703125" style="145" customWidth="1"/>
    <col min="1813" max="1813" width="52.85546875" style="145" customWidth="1"/>
    <col min="1814" max="1814" width="9.140625" style="145" bestFit="1" customWidth="1"/>
    <col min="1815" max="1815" width="24.5703125" style="145" customWidth="1"/>
    <col min="1816" max="1816" width="10.85546875" style="145" customWidth="1"/>
    <col min="1817" max="1817" width="27.5703125" style="145" customWidth="1"/>
    <col min="1818" max="1819" width="9.140625" style="145" bestFit="1" customWidth="1"/>
    <col min="1820" max="1821" width="12.140625" style="145" customWidth="1"/>
    <col min="1822" max="1822" width="14.5703125" style="145" customWidth="1"/>
    <col min="1823" max="1823" width="5" style="145" customWidth="1"/>
    <col min="1824" max="1825" width="0" style="49" hidden="1" customWidth="1"/>
    <col min="1826" max="1826" width="5" style="145" customWidth="1"/>
    <col min="1827" max="1828" width="0" style="49" hidden="1" customWidth="1"/>
    <col min="1829" max="1829" width="5" style="145" customWidth="1"/>
    <col min="1830" max="1831" width="0" style="49" hidden="1" customWidth="1"/>
    <col min="1832" max="1832" width="5" style="145" customWidth="1"/>
    <col min="1833" max="1834" width="0" style="49" hidden="1" customWidth="1"/>
    <col min="1835" max="1835" width="5" style="145" customWidth="1"/>
    <col min="1836" max="1837" width="0" style="49" hidden="1" customWidth="1"/>
    <col min="1838" max="1838" width="5" style="145" customWidth="1"/>
    <col min="1839" max="1849" width="0" style="49" hidden="1" customWidth="1"/>
    <col min="1850" max="1850" width="6.85546875" style="145" customWidth="1"/>
    <col min="1851" max="1852" width="0" style="49" hidden="1" customWidth="1"/>
    <col min="1853" max="1853" width="6.42578125" style="145" customWidth="1"/>
    <col min="1854" max="1855" width="0" style="49" hidden="1" customWidth="1"/>
    <col min="1856" max="1856" width="5.42578125" style="145" customWidth="1"/>
    <col min="1857" max="1858" width="0" style="49" hidden="1" customWidth="1"/>
    <col min="1859" max="1859" width="4.85546875" style="145" customWidth="1"/>
    <col min="1860" max="1867" width="0" style="49" hidden="1" customWidth="1"/>
    <col min="1868" max="1868" width="5.42578125" style="145" customWidth="1"/>
    <col min="1869" max="1873" width="0" style="49" hidden="1" customWidth="1"/>
    <col min="1874" max="1874" width="5.85546875" style="145" customWidth="1"/>
    <col min="1875" max="1876" width="0" style="49" hidden="1" customWidth="1"/>
    <col min="1877" max="1877" width="5.42578125" style="145" customWidth="1"/>
    <col min="1878" max="1879" width="0" style="49" hidden="1" customWidth="1"/>
    <col min="1880" max="1880" width="5.42578125" style="145" customWidth="1"/>
    <col min="1881" max="1882" width="0" style="49" hidden="1" customWidth="1"/>
    <col min="1883" max="1883" width="6" style="145" customWidth="1"/>
    <col min="1884" max="1888" width="0" style="49" hidden="1" customWidth="1"/>
    <col min="1889" max="1889" width="5" style="145" customWidth="1"/>
    <col min="1890" max="1891" width="0" style="49" hidden="1" customWidth="1"/>
    <col min="1892" max="1892" width="7.42578125" style="145" customWidth="1"/>
    <col min="1893" max="1897" width="0" style="49" hidden="1" customWidth="1"/>
    <col min="1898" max="1898" width="5" style="145" customWidth="1"/>
    <col min="1899" max="1899" width="0" style="49" hidden="1" customWidth="1"/>
    <col min="1900" max="1900" width="5" style="145" customWidth="1"/>
    <col min="1901" max="1901" width="9.42578125" style="145" customWidth="1"/>
    <col min="1902" max="1902" width="0" style="49" hidden="1" customWidth="1"/>
    <col min="1903" max="1903" width="5" style="145" customWidth="1"/>
    <col min="1904" max="1905" width="0" style="49" hidden="1" customWidth="1"/>
    <col min="1906" max="1906" width="5" style="145" customWidth="1"/>
    <col min="1907" max="1908" width="0" style="49" hidden="1" customWidth="1"/>
    <col min="1909" max="1909" width="5" style="145" customWidth="1"/>
    <col min="1910" max="1911" width="0" style="49" hidden="1" customWidth="1"/>
    <col min="1912" max="1912" width="5" style="145" customWidth="1"/>
    <col min="1913" max="1919" width="0" style="49" hidden="1" customWidth="1"/>
    <col min="1920" max="1920" width="6.42578125" style="145" customWidth="1"/>
    <col min="1921" max="1924" width="0" style="49" hidden="1" customWidth="1"/>
    <col min="1925" max="1925" width="7.140625" style="145" customWidth="1"/>
    <col min="1926" max="1933" width="0" style="49" hidden="1" customWidth="1"/>
    <col min="1934" max="1934" width="7.140625" style="145" customWidth="1"/>
    <col min="1935" max="1936" width="0" style="49" hidden="1" customWidth="1"/>
    <col min="1937" max="1937" width="7.140625" style="145" customWidth="1"/>
    <col min="1938" max="1944" width="0" style="49" hidden="1" customWidth="1"/>
    <col min="1945" max="1945" width="6.42578125" style="145" customWidth="1"/>
    <col min="1946" max="1966" width="0" style="49" hidden="1" customWidth="1"/>
    <col min="1967" max="1970" width="6.42578125" style="145" customWidth="1"/>
    <col min="1971" max="1971" width="6.85546875" style="145" customWidth="1"/>
    <col min="1972" max="1972" width="6.42578125" style="145" customWidth="1"/>
    <col min="1973" max="1989" width="0" style="49" hidden="1" customWidth="1"/>
    <col min="1990" max="1990" width="6.5703125" style="145" customWidth="1"/>
    <col min="1991" max="1991" width="6.42578125" style="145" customWidth="1"/>
    <col min="1992" max="1993" width="0" style="49" hidden="1" customWidth="1"/>
    <col min="1994" max="1994" width="6.42578125" style="145" customWidth="1"/>
    <col min="1995" max="1996" width="0" style="49" hidden="1" customWidth="1"/>
    <col min="1997" max="1997" width="7.42578125" style="145" customWidth="1"/>
    <col min="1998" max="1998" width="0" style="49" hidden="1" customWidth="1"/>
    <col min="1999" max="1999" width="6.42578125" style="145" customWidth="1"/>
    <col min="2000" max="2000" width="0" style="49" hidden="1" customWidth="1"/>
    <col min="2001" max="2001" width="9" style="145" customWidth="1"/>
    <col min="2002" max="2003" width="0" style="49" hidden="1" customWidth="1"/>
    <col min="2004" max="2004" width="8.5703125" style="145" customWidth="1"/>
    <col min="2005" max="2006" width="0" style="49" hidden="1" customWidth="1"/>
    <col min="2007" max="2007" width="6.42578125" style="145" customWidth="1"/>
    <col min="2008" max="2009" width="0" style="49" hidden="1" customWidth="1"/>
    <col min="2010" max="2010" width="7" style="145" customWidth="1"/>
    <col min="2011" max="2012" width="0" style="49" hidden="1" customWidth="1"/>
    <col min="2013" max="2013" width="7" style="145" customWidth="1"/>
    <col min="2014" max="2015" width="0" style="49" hidden="1" customWidth="1"/>
    <col min="2016" max="2016" width="7.5703125" style="145" customWidth="1"/>
    <col min="2017" max="2018" width="0" style="49" hidden="1" customWidth="1"/>
    <col min="2019" max="2019" width="7" style="145" customWidth="1"/>
    <col min="2020" max="2021" width="0" style="49" hidden="1" customWidth="1"/>
    <col min="2022" max="2022" width="7" style="145" customWidth="1"/>
    <col min="2023" max="2024" width="0" style="49" hidden="1" customWidth="1"/>
    <col min="2025" max="2025" width="7" style="145" customWidth="1"/>
    <col min="2026" max="2026" width="0" style="49" hidden="1" customWidth="1"/>
    <col min="2027" max="2027" width="6.42578125" style="145" customWidth="1"/>
    <col min="2028" max="2039" width="0" style="49" hidden="1" customWidth="1"/>
    <col min="2040" max="2040" width="10.140625" style="145"/>
    <col min="2041" max="2041" width="41.42578125" style="145" customWidth="1"/>
    <col min="2042" max="2042" width="6.42578125" style="145" customWidth="1"/>
    <col min="2043" max="2043" width="14.5703125" style="145" customWidth="1"/>
    <col min="2044" max="2044" width="11.42578125" style="145" customWidth="1"/>
    <col min="2045" max="2045" width="13" style="145" customWidth="1"/>
    <col min="2046" max="2046" width="16.85546875" style="145" customWidth="1"/>
    <col min="2047" max="2053" width="9.42578125" style="145" customWidth="1"/>
    <col min="2054" max="2056" width="0" style="49" hidden="1" customWidth="1"/>
    <col min="2057" max="2057" width="8.85546875" style="145" customWidth="1"/>
    <col min="2058" max="2058" width="0" style="49" hidden="1" customWidth="1"/>
    <col min="2059" max="2059" width="10.140625" style="145" customWidth="1"/>
    <col min="2060" max="2060" width="6.42578125" style="145" customWidth="1"/>
    <col min="2061" max="2061" width="6.85546875" style="145" customWidth="1"/>
    <col min="2062" max="2062" width="4.42578125" style="145" customWidth="1"/>
    <col min="2063" max="2064" width="0" style="49" hidden="1" customWidth="1"/>
    <col min="2065" max="2065" width="7.5703125" style="145" customWidth="1"/>
    <col min="2066" max="2066" width="0" style="49" hidden="1" customWidth="1"/>
    <col min="2067" max="2067" width="11.42578125" style="145" customWidth="1"/>
    <col min="2068" max="2068" width="15.5703125" style="145" customWidth="1"/>
    <col min="2069" max="2069" width="52.85546875" style="145" customWidth="1"/>
    <col min="2070" max="2070" width="9.140625" style="145" bestFit="1" customWidth="1"/>
    <col min="2071" max="2071" width="24.5703125" style="145" customWidth="1"/>
    <col min="2072" max="2072" width="10.85546875" style="145" customWidth="1"/>
    <col min="2073" max="2073" width="27.5703125" style="145" customWidth="1"/>
    <col min="2074" max="2075" width="9.140625" style="145" bestFit="1" customWidth="1"/>
    <col min="2076" max="2077" width="12.140625" style="145" customWidth="1"/>
    <col min="2078" max="2078" width="14.5703125" style="145" customWidth="1"/>
    <col min="2079" max="2079" width="5" style="145" customWidth="1"/>
    <col min="2080" max="2081" width="0" style="49" hidden="1" customWidth="1"/>
    <col min="2082" max="2082" width="5" style="145" customWidth="1"/>
    <col min="2083" max="2084" width="0" style="49" hidden="1" customWidth="1"/>
    <col min="2085" max="2085" width="5" style="145" customWidth="1"/>
    <col min="2086" max="2087" width="0" style="49" hidden="1" customWidth="1"/>
    <col min="2088" max="2088" width="5" style="145" customWidth="1"/>
    <col min="2089" max="2090" width="0" style="49" hidden="1" customWidth="1"/>
    <col min="2091" max="2091" width="5" style="145" customWidth="1"/>
    <col min="2092" max="2093" width="0" style="49" hidden="1" customWidth="1"/>
    <col min="2094" max="2094" width="5" style="145" customWidth="1"/>
    <col min="2095" max="2105" width="0" style="49" hidden="1" customWidth="1"/>
    <col min="2106" max="2106" width="6.85546875" style="145" customWidth="1"/>
    <col min="2107" max="2108" width="0" style="49" hidden="1" customWidth="1"/>
    <col min="2109" max="2109" width="6.42578125" style="145" customWidth="1"/>
    <col min="2110" max="2111" width="0" style="49" hidden="1" customWidth="1"/>
    <col min="2112" max="2112" width="5.42578125" style="145" customWidth="1"/>
    <col min="2113" max="2114" width="0" style="49" hidden="1" customWidth="1"/>
    <col min="2115" max="2115" width="4.85546875" style="145" customWidth="1"/>
    <col min="2116" max="2123" width="0" style="49" hidden="1" customWidth="1"/>
    <col min="2124" max="2124" width="5.42578125" style="145" customWidth="1"/>
    <col min="2125" max="2129" width="0" style="49" hidden="1" customWidth="1"/>
    <col min="2130" max="2130" width="5.85546875" style="145" customWidth="1"/>
    <col min="2131" max="2132" width="0" style="49" hidden="1" customWidth="1"/>
    <col min="2133" max="2133" width="5.42578125" style="145" customWidth="1"/>
    <col min="2134" max="2135" width="0" style="49" hidden="1" customWidth="1"/>
    <col min="2136" max="2136" width="5.42578125" style="145" customWidth="1"/>
    <col min="2137" max="2138" width="0" style="49" hidden="1" customWidth="1"/>
    <col min="2139" max="2139" width="6" style="145" customWidth="1"/>
    <col min="2140" max="2144" width="0" style="49" hidden="1" customWidth="1"/>
    <col min="2145" max="2145" width="5" style="145" customWidth="1"/>
    <col min="2146" max="2147" width="0" style="49" hidden="1" customWidth="1"/>
    <col min="2148" max="2148" width="7.42578125" style="145" customWidth="1"/>
    <col min="2149" max="2153" width="0" style="49" hidden="1" customWidth="1"/>
    <col min="2154" max="2154" width="5" style="145" customWidth="1"/>
    <col min="2155" max="2155" width="0" style="49" hidden="1" customWidth="1"/>
    <col min="2156" max="2156" width="5" style="145" customWidth="1"/>
    <col min="2157" max="2157" width="9.42578125" style="145" customWidth="1"/>
    <col min="2158" max="2158" width="0" style="49" hidden="1" customWidth="1"/>
    <col min="2159" max="2159" width="5" style="145" customWidth="1"/>
    <col min="2160" max="2161" width="0" style="49" hidden="1" customWidth="1"/>
    <col min="2162" max="2162" width="5" style="145" customWidth="1"/>
    <col min="2163" max="2164" width="0" style="49" hidden="1" customWidth="1"/>
    <col min="2165" max="2165" width="5" style="145" customWidth="1"/>
    <col min="2166" max="2167" width="0" style="49" hidden="1" customWidth="1"/>
    <col min="2168" max="2168" width="5" style="145" customWidth="1"/>
    <col min="2169" max="2175" width="0" style="49" hidden="1" customWidth="1"/>
    <col min="2176" max="2176" width="6.42578125" style="145" customWidth="1"/>
    <col min="2177" max="2180" width="0" style="49" hidden="1" customWidth="1"/>
    <col min="2181" max="2181" width="7.140625" style="145" customWidth="1"/>
    <col min="2182" max="2189" width="0" style="49" hidden="1" customWidth="1"/>
    <col min="2190" max="2190" width="7.140625" style="145" customWidth="1"/>
    <col min="2191" max="2192" width="0" style="49" hidden="1" customWidth="1"/>
    <col min="2193" max="2193" width="7.140625" style="145" customWidth="1"/>
    <col min="2194" max="2200" width="0" style="49" hidden="1" customWidth="1"/>
    <col min="2201" max="2201" width="6.42578125" style="145" customWidth="1"/>
    <col min="2202" max="2222" width="0" style="49" hidden="1" customWidth="1"/>
    <col min="2223" max="2226" width="6.42578125" style="145" customWidth="1"/>
    <col min="2227" max="2227" width="6.85546875" style="145" customWidth="1"/>
    <col min="2228" max="2228" width="6.42578125" style="145" customWidth="1"/>
    <col min="2229" max="2245" width="0" style="49" hidden="1" customWidth="1"/>
    <col min="2246" max="2246" width="6.5703125" style="145" customWidth="1"/>
    <col min="2247" max="2247" width="6.42578125" style="145" customWidth="1"/>
    <col min="2248" max="2249" width="0" style="49" hidden="1" customWidth="1"/>
    <col min="2250" max="2250" width="6.42578125" style="145" customWidth="1"/>
    <col min="2251" max="2252" width="0" style="49" hidden="1" customWidth="1"/>
    <col min="2253" max="2253" width="7.42578125" style="145" customWidth="1"/>
    <col min="2254" max="2254" width="0" style="49" hidden="1" customWidth="1"/>
    <col min="2255" max="2255" width="6.42578125" style="145" customWidth="1"/>
    <col min="2256" max="2256" width="0" style="49" hidden="1" customWidth="1"/>
    <col min="2257" max="2257" width="9" style="145" customWidth="1"/>
    <col min="2258" max="2259" width="0" style="49" hidden="1" customWidth="1"/>
    <col min="2260" max="2260" width="8.5703125" style="145" customWidth="1"/>
    <col min="2261" max="2262" width="0" style="49" hidden="1" customWidth="1"/>
    <col min="2263" max="2263" width="6.42578125" style="145" customWidth="1"/>
    <col min="2264" max="2265" width="0" style="49" hidden="1" customWidth="1"/>
    <col min="2266" max="2266" width="7" style="145" customWidth="1"/>
    <col min="2267" max="2268" width="0" style="49" hidden="1" customWidth="1"/>
    <col min="2269" max="2269" width="7" style="145" customWidth="1"/>
    <col min="2270" max="2271" width="0" style="49" hidden="1" customWidth="1"/>
    <col min="2272" max="2272" width="7.5703125" style="145" customWidth="1"/>
    <col min="2273" max="2274" width="0" style="49" hidden="1" customWidth="1"/>
    <col min="2275" max="2275" width="7" style="145" customWidth="1"/>
    <col min="2276" max="2277" width="0" style="49" hidden="1" customWidth="1"/>
    <col min="2278" max="2278" width="7" style="145" customWidth="1"/>
    <col min="2279" max="2280" width="0" style="49" hidden="1" customWidth="1"/>
    <col min="2281" max="2281" width="7" style="145" customWidth="1"/>
    <col min="2282" max="2282" width="0" style="49" hidden="1" customWidth="1"/>
    <col min="2283" max="2283" width="6.42578125" style="145" customWidth="1"/>
    <col min="2284" max="2295" width="0" style="49" hidden="1" customWidth="1"/>
    <col min="2296" max="2296" width="10.140625" style="145"/>
    <col min="2297" max="2297" width="41.42578125" style="145" customWidth="1"/>
    <col min="2298" max="2298" width="6.42578125" style="145" customWidth="1"/>
    <col min="2299" max="2299" width="14.5703125" style="145" customWidth="1"/>
    <col min="2300" max="2300" width="11.42578125" style="145" customWidth="1"/>
    <col min="2301" max="2301" width="13" style="145" customWidth="1"/>
    <col min="2302" max="2302" width="16.85546875" style="145" customWidth="1"/>
    <col min="2303" max="2309" width="9.42578125" style="145" customWidth="1"/>
    <col min="2310" max="2312" width="0" style="49" hidden="1" customWidth="1"/>
    <col min="2313" max="2313" width="8.85546875" style="145" customWidth="1"/>
    <col min="2314" max="2314" width="0" style="49" hidden="1" customWidth="1"/>
    <col min="2315" max="2315" width="10.140625" style="145" customWidth="1"/>
    <col min="2316" max="2316" width="6.42578125" style="145" customWidth="1"/>
    <col min="2317" max="2317" width="6.85546875" style="145" customWidth="1"/>
    <col min="2318" max="2318" width="4.42578125" style="145" customWidth="1"/>
    <col min="2319" max="2320" width="0" style="49" hidden="1" customWidth="1"/>
    <col min="2321" max="2321" width="7.5703125" style="145" customWidth="1"/>
    <col min="2322" max="2322" width="0" style="49" hidden="1" customWidth="1"/>
    <col min="2323" max="2323" width="11.42578125" style="145" customWidth="1"/>
    <col min="2324" max="2324" width="15.5703125" style="145" customWidth="1"/>
    <col min="2325" max="2325" width="52.85546875" style="145" customWidth="1"/>
    <col min="2326" max="2326" width="9.140625" style="145" bestFit="1" customWidth="1"/>
    <col min="2327" max="2327" width="24.5703125" style="145" customWidth="1"/>
    <col min="2328" max="2328" width="10.85546875" style="145" customWidth="1"/>
    <col min="2329" max="2329" width="27.5703125" style="145" customWidth="1"/>
    <col min="2330" max="2331" width="9.140625" style="145" bestFit="1" customWidth="1"/>
    <col min="2332" max="2333" width="12.140625" style="145" customWidth="1"/>
    <col min="2334" max="2334" width="14.5703125" style="145" customWidth="1"/>
    <col min="2335" max="2335" width="5" style="145" customWidth="1"/>
    <col min="2336" max="2337" width="0" style="49" hidden="1" customWidth="1"/>
    <col min="2338" max="2338" width="5" style="145" customWidth="1"/>
    <col min="2339" max="2340" width="0" style="49" hidden="1" customWidth="1"/>
    <col min="2341" max="2341" width="5" style="145" customWidth="1"/>
    <col min="2342" max="2343" width="0" style="49" hidden="1" customWidth="1"/>
    <col min="2344" max="2344" width="5" style="145" customWidth="1"/>
    <col min="2345" max="2346" width="0" style="49" hidden="1" customWidth="1"/>
    <col min="2347" max="2347" width="5" style="145" customWidth="1"/>
    <col min="2348" max="2349" width="0" style="49" hidden="1" customWidth="1"/>
    <col min="2350" max="2350" width="5" style="145" customWidth="1"/>
    <col min="2351" max="2361" width="0" style="49" hidden="1" customWidth="1"/>
    <col min="2362" max="2362" width="6.85546875" style="145" customWidth="1"/>
    <col min="2363" max="2364" width="0" style="49" hidden="1" customWidth="1"/>
    <col min="2365" max="2365" width="6.42578125" style="145" customWidth="1"/>
    <col min="2366" max="2367" width="0" style="49" hidden="1" customWidth="1"/>
    <col min="2368" max="2368" width="5.42578125" style="145" customWidth="1"/>
    <col min="2369" max="2370" width="0" style="49" hidden="1" customWidth="1"/>
    <col min="2371" max="2371" width="4.85546875" style="145" customWidth="1"/>
    <col min="2372" max="2379" width="0" style="49" hidden="1" customWidth="1"/>
    <col min="2380" max="2380" width="5.42578125" style="145" customWidth="1"/>
    <col min="2381" max="2385" width="0" style="49" hidden="1" customWidth="1"/>
    <col min="2386" max="2386" width="5.85546875" style="145" customWidth="1"/>
    <col min="2387" max="2388" width="0" style="49" hidden="1" customWidth="1"/>
    <col min="2389" max="2389" width="5.42578125" style="145" customWidth="1"/>
    <col min="2390" max="2391" width="0" style="49" hidden="1" customWidth="1"/>
    <col min="2392" max="2392" width="5.42578125" style="145" customWidth="1"/>
    <col min="2393" max="2394" width="0" style="49" hidden="1" customWidth="1"/>
    <col min="2395" max="2395" width="6" style="145" customWidth="1"/>
    <col min="2396" max="2400" width="0" style="49" hidden="1" customWidth="1"/>
    <col min="2401" max="2401" width="5" style="145" customWidth="1"/>
    <col min="2402" max="2403" width="0" style="49" hidden="1" customWidth="1"/>
    <col min="2404" max="2404" width="7.42578125" style="145" customWidth="1"/>
    <col min="2405" max="2409" width="0" style="49" hidden="1" customWidth="1"/>
    <col min="2410" max="2410" width="5" style="145" customWidth="1"/>
    <col min="2411" max="2411" width="0" style="49" hidden="1" customWidth="1"/>
    <col min="2412" max="2412" width="5" style="145" customWidth="1"/>
    <col min="2413" max="2413" width="9.42578125" style="145" customWidth="1"/>
    <col min="2414" max="2414" width="0" style="49" hidden="1" customWidth="1"/>
    <col min="2415" max="2415" width="5" style="145" customWidth="1"/>
    <col min="2416" max="2417" width="0" style="49" hidden="1" customWidth="1"/>
    <col min="2418" max="2418" width="5" style="145" customWidth="1"/>
    <col min="2419" max="2420" width="0" style="49" hidden="1" customWidth="1"/>
    <col min="2421" max="2421" width="5" style="145" customWidth="1"/>
    <col min="2422" max="2423" width="0" style="49" hidden="1" customWidth="1"/>
    <col min="2424" max="2424" width="5" style="145" customWidth="1"/>
    <col min="2425" max="2431" width="0" style="49" hidden="1" customWidth="1"/>
    <col min="2432" max="2432" width="6.42578125" style="145" customWidth="1"/>
    <col min="2433" max="2436" width="0" style="49" hidden="1" customWidth="1"/>
    <col min="2437" max="2437" width="7.140625" style="145" customWidth="1"/>
    <col min="2438" max="2445" width="0" style="49" hidden="1" customWidth="1"/>
    <col min="2446" max="2446" width="7.140625" style="145" customWidth="1"/>
    <col min="2447" max="2448" width="0" style="49" hidden="1" customWidth="1"/>
    <col min="2449" max="2449" width="7.140625" style="145" customWidth="1"/>
    <col min="2450" max="2456" width="0" style="49" hidden="1" customWidth="1"/>
    <col min="2457" max="2457" width="6.42578125" style="145" customWidth="1"/>
    <col min="2458" max="2478" width="0" style="49" hidden="1" customWidth="1"/>
    <col min="2479" max="2482" width="6.42578125" style="145" customWidth="1"/>
    <col min="2483" max="2483" width="6.85546875" style="145" customWidth="1"/>
    <col min="2484" max="2484" width="6.42578125" style="145" customWidth="1"/>
    <col min="2485" max="2501" width="0" style="49" hidden="1" customWidth="1"/>
    <col min="2502" max="2502" width="6.5703125" style="145" customWidth="1"/>
    <col min="2503" max="2503" width="6.42578125" style="145" customWidth="1"/>
    <col min="2504" max="2505" width="0" style="49" hidden="1" customWidth="1"/>
    <col min="2506" max="2506" width="6.42578125" style="145" customWidth="1"/>
    <col min="2507" max="2508" width="0" style="49" hidden="1" customWidth="1"/>
    <col min="2509" max="2509" width="7.42578125" style="145" customWidth="1"/>
    <col min="2510" max="2510" width="0" style="49" hidden="1" customWidth="1"/>
    <col min="2511" max="2511" width="6.42578125" style="145" customWidth="1"/>
    <col min="2512" max="2512" width="0" style="49" hidden="1" customWidth="1"/>
    <col min="2513" max="2513" width="9" style="145" customWidth="1"/>
    <col min="2514" max="2515" width="0" style="49" hidden="1" customWidth="1"/>
    <col min="2516" max="2516" width="8.5703125" style="145" customWidth="1"/>
    <col min="2517" max="2518" width="0" style="49" hidden="1" customWidth="1"/>
    <col min="2519" max="2519" width="6.42578125" style="145" customWidth="1"/>
    <col min="2520" max="2521" width="0" style="49" hidden="1" customWidth="1"/>
    <col min="2522" max="2522" width="7" style="145" customWidth="1"/>
    <col min="2523" max="2524" width="0" style="49" hidden="1" customWidth="1"/>
    <col min="2525" max="2525" width="7" style="145" customWidth="1"/>
    <col min="2526" max="2527" width="0" style="49" hidden="1" customWidth="1"/>
    <col min="2528" max="2528" width="7.5703125" style="145" customWidth="1"/>
    <col min="2529" max="2530" width="0" style="49" hidden="1" customWidth="1"/>
    <col min="2531" max="2531" width="7" style="145" customWidth="1"/>
    <col min="2532" max="2533" width="0" style="49" hidden="1" customWidth="1"/>
    <col min="2534" max="2534" width="7" style="145" customWidth="1"/>
    <col min="2535" max="2536" width="0" style="49" hidden="1" customWidth="1"/>
    <col min="2537" max="2537" width="7" style="145" customWidth="1"/>
    <col min="2538" max="2538" width="0" style="49" hidden="1" customWidth="1"/>
    <col min="2539" max="2539" width="6.42578125" style="145" customWidth="1"/>
    <col min="2540" max="2551" width="0" style="49" hidden="1" customWidth="1"/>
    <col min="2552" max="2552" width="10.140625" style="145"/>
    <col min="2553" max="2553" width="41.42578125" style="145" customWidth="1"/>
    <col min="2554" max="2554" width="6.42578125" style="145" customWidth="1"/>
    <col min="2555" max="2555" width="14.5703125" style="145" customWidth="1"/>
    <col min="2556" max="2556" width="11.42578125" style="145" customWidth="1"/>
    <col min="2557" max="2557" width="13" style="145" customWidth="1"/>
    <col min="2558" max="2558" width="16.85546875" style="145" customWidth="1"/>
    <col min="2559" max="2565" width="9.42578125" style="145" customWidth="1"/>
    <col min="2566" max="2568" width="0" style="49" hidden="1" customWidth="1"/>
    <col min="2569" max="2569" width="8.85546875" style="145" customWidth="1"/>
    <col min="2570" max="2570" width="0" style="49" hidden="1" customWidth="1"/>
    <col min="2571" max="2571" width="10.140625" style="145" customWidth="1"/>
    <col min="2572" max="2572" width="6.42578125" style="145" customWidth="1"/>
    <col min="2573" max="2573" width="6.85546875" style="145" customWidth="1"/>
    <col min="2574" max="2574" width="4.42578125" style="145" customWidth="1"/>
    <col min="2575" max="2576" width="0" style="49" hidden="1" customWidth="1"/>
    <col min="2577" max="2577" width="7.5703125" style="145" customWidth="1"/>
    <col min="2578" max="2578" width="0" style="49" hidden="1" customWidth="1"/>
    <col min="2579" max="2579" width="11.42578125" style="145" customWidth="1"/>
    <col min="2580" max="2580" width="15.5703125" style="145" customWidth="1"/>
    <col min="2581" max="2581" width="52.85546875" style="145" customWidth="1"/>
    <col min="2582" max="2582" width="9.140625" style="145" bestFit="1" customWidth="1"/>
    <col min="2583" max="2583" width="24.5703125" style="145" customWidth="1"/>
    <col min="2584" max="2584" width="10.85546875" style="145" customWidth="1"/>
    <col min="2585" max="2585" width="27.5703125" style="145" customWidth="1"/>
    <col min="2586" max="2587" width="9.140625" style="145" bestFit="1" customWidth="1"/>
    <col min="2588" max="2589" width="12.140625" style="145" customWidth="1"/>
    <col min="2590" max="2590" width="14.5703125" style="145" customWidth="1"/>
    <col min="2591" max="2591" width="5" style="145" customWidth="1"/>
    <col min="2592" max="2593" width="0" style="49" hidden="1" customWidth="1"/>
    <col min="2594" max="2594" width="5" style="145" customWidth="1"/>
    <col min="2595" max="2596" width="0" style="49" hidden="1" customWidth="1"/>
    <col min="2597" max="2597" width="5" style="145" customWidth="1"/>
    <col min="2598" max="2599" width="0" style="49" hidden="1" customWidth="1"/>
    <col min="2600" max="2600" width="5" style="145" customWidth="1"/>
    <col min="2601" max="2602" width="0" style="49" hidden="1" customWidth="1"/>
    <col min="2603" max="2603" width="5" style="145" customWidth="1"/>
    <col min="2604" max="2605" width="0" style="49" hidden="1" customWidth="1"/>
    <col min="2606" max="2606" width="5" style="145" customWidth="1"/>
    <col min="2607" max="2617" width="0" style="49" hidden="1" customWidth="1"/>
    <col min="2618" max="2618" width="6.85546875" style="145" customWidth="1"/>
    <col min="2619" max="2620" width="0" style="49" hidden="1" customWidth="1"/>
    <col min="2621" max="2621" width="6.42578125" style="145" customWidth="1"/>
    <col min="2622" max="2623" width="0" style="49" hidden="1" customWidth="1"/>
    <col min="2624" max="2624" width="5.42578125" style="145" customWidth="1"/>
    <col min="2625" max="2626" width="0" style="49" hidden="1" customWidth="1"/>
    <col min="2627" max="2627" width="4.85546875" style="145" customWidth="1"/>
    <col min="2628" max="2635" width="0" style="49" hidden="1" customWidth="1"/>
    <col min="2636" max="2636" width="5.42578125" style="145" customWidth="1"/>
    <col min="2637" max="2641" width="0" style="49" hidden="1" customWidth="1"/>
    <col min="2642" max="2642" width="5.85546875" style="145" customWidth="1"/>
    <col min="2643" max="2644" width="0" style="49" hidden="1" customWidth="1"/>
    <col min="2645" max="2645" width="5.42578125" style="145" customWidth="1"/>
    <col min="2646" max="2647" width="0" style="49" hidden="1" customWidth="1"/>
    <col min="2648" max="2648" width="5.42578125" style="145" customWidth="1"/>
    <col min="2649" max="2650" width="0" style="49" hidden="1" customWidth="1"/>
    <col min="2651" max="2651" width="6" style="145" customWidth="1"/>
    <col min="2652" max="2656" width="0" style="49" hidden="1" customWidth="1"/>
    <col min="2657" max="2657" width="5" style="145" customWidth="1"/>
    <col min="2658" max="2659" width="0" style="49" hidden="1" customWidth="1"/>
    <col min="2660" max="2660" width="7.42578125" style="145" customWidth="1"/>
    <col min="2661" max="2665" width="0" style="49" hidden="1" customWidth="1"/>
    <col min="2666" max="2666" width="5" style="145" customWidth="1"/>
    <col min="2667" max="2667" width="0" style="49" hidden="1" customWidth="1"/>
    <col min="2668" max="2668" width="5" style="145" customWidth="1"/>
    <col min="2669" max="2669" width="9.42578125" style="145" customWidth="1"/>
    <col min="2670" max="2670" width="0" style="49" hidden="1" customWidth="1"/>
    <col min="2671" max="2671" width="5" style="145" customWidth="1"/>
    <col min="2672" max="2673" width="0" style="49" hidden="1" customWidth="1"/>
    <col min="2674" max="2674" width="5" style="145" customWidth="1"/>
    <col min="2675" max="2676" width="0" style="49" hidden="1" customWidth="1"/>
    <col min="2677" max="2677" width="5" style="145" customWidth="1"/>
    <col min="2678" max="2679" width="0" style="49" hidden="1" customWidth="1"/>
    <col min="2680" max="2680" width="5" style="145" customWidth="1"/>
    <col min="2681" max="2687" width="0" style="49" hidden="1" customWidth="1"/>
    <col min="2688" max="2688" width="6.42578125" style="145" customWidth="1"/>
    <col min="2689" max="2692" width="0" style="49" hidden="1" customWidth="1"/>
    <col min="2693" max="2693" width="7.140625" style="145" customWidth="1"/>
    <col min="2694" max="2701" width="0" style="49" hidden="1" customWidth="1"/>
    <col min="2702" max="2702" width="7.140625" style="145" customWidth="1"/>
    <col min="2703" max="2704" width="0" style="49" hidden="1" customWidth="1"/>
    <col min="2705" max="2705" width="7.140625" style="145" customWidth="1"/>
    <col min="2706" max="2712" width="0" style="49" hidden="1" customWidth="1"/>
    <col min="2713" max="2713" width="6.42578125" style="145" customWidth="1"/>
    <col min="2714" max="2734" width="0" style="49" hidden="1" customWidth="1"/>
    <col min="2735" max="2738" width="6.42578125" style="145" customWidth="1"/>
    <col min="2739" max="2739" width="6.85546875" style="145" customWidth="1"/>
    <col min="2740" max="2740" width="6.42578125" style="145" customWidth="1"/>
    <col min="2741" max="2757" width="0" style="49" hidden="1" customWidth="1"/>
    <col min="2758" max="2758" width="6.5703125" style="145" customWidth="1"/>
    <col min="2759" max="2759" width="6.42578125" style="145" customWidth="1"/>
    <col min="2760" max="2761" width="0" style="49" hidden="1" customWidth="1"/>
    <col min="2762" max="2762" width="6.42578125" style="145" customWidth="1"/>
    <col min="2763" max="2764" width="0" style="49" hidden="1" customWidth="1"/>
    <col min="2765" max="2765" width="7.42578125" style="145" customWidth="1"/>
    <col min="2766" max="2766" width="0" style="49" hidden="1" customWidth="1"/>
    <col min="2767" max="2767" width="6.42578125" style="145" customWidth="1"/>
    <col min="2768" max="2768" width="0" style="49" hidden="1" customWidth="1"/>
    <col min="2769" max="2769" width="9" style="145" customWidth="1"/>
    <col min="2770" max="2771" width="0" style="49" hidden="1" customWidth="1"/>
    <col min="2772" max="2772" width="8.5703125" style="145" customWidth="1"/>
    <col min="2773" max="2774" width="0" style="49" hidden="1" customWidth="1"/>
    <col min="2775" max="2775" width="6.42578125" style="145" customWidth="1"/>
    <col min="2776" max="2777" width="0" style="49" hidden="1" customWidth="1"/>
    <col min="2778" max="2778" width="7" style="145" customWidth="1"/>
    <col min="2779" max="2780" width="0" style="49" hidden="1" customWidth="1"/>
    <col min="2781" max="2781" width="7" style="145" customWidth="1"/>
    <col min="2782" max="2783" width="0" style="49" hidden="1" customWidth="1"/>
    <col min="2784" max="2784" width="7.5703125" style="145" customWidth="1"/>
    <col min="2785" max="2786" width="0" style="49" hidden="1" customWidth="1"/>
    <col min="2787" max="2787" width="7" style="145" customWidth="1"/>
    <col min="2788" max="2789" width="0" style="49" hidden="1" customWidth="1"/>
    <col min="2790" max="2790" width="7" style="145" customWidth="1"/>
    <col min="2791" max="2792" width="0" style="49" hidden="1" customWidth="1"/>
    <col min="2793" max="2793" width="7" style="145" customWidth="1"/>
    <col min="2794" max="2794" width="0" style="49" hidden="1" customWidth="1"/>
    <col min="2795" max="2795" width="6.42578125" style="145" customWidth="1"/>
    <col min="2796" max="2807" width="0" style="49" hidden="1" customWidth="1"/>
    <col min="2808" max="2808" width="10.140625" style="145"/>
    <col min="2809" max="2809" width="41.42578125" style="145" customWidth="1"/>
    <col min="2810" max="2810" width="6.42578125" style="145" customWidth="1"/>
    <col min="2811" max="2811" width="14.5703125" style="145" customWidth="1"/>
    <col min="2812" max="2812" width="11.42578125" style="145" customWidth="1"/>
    <col min="2813" max="2813" width="13" style="145" customWidth="1"/>
    <col min="2814" max="2814" width="16.85546875" style="145" customWidth="1"/>
    <col min="2815" max="2821" width="9.42578125" style="145" customWidth="1"/>
    <col min="2822" max="2824" width="0" style="49" hidden="1" customWidth="1"/>
    <col min="2825" max="2825" width="8.85546875" style="145" customWidth="1"/>
    <col min="2826" max="2826" width="0" style="49" hidden="1" customWidth="1"/>
    <col min="2827" max="2827" width="10.140625" style="145" customWidth="1"/>
    <col min="2828" max="2828" width="6.42578125" style="145" customWidth="1"/>
    <col min="2829" max="2829" width="6.85546875" style="145" customWidth="1"/>
    <col min="2830" max="2830" width="4.42578125" style="145" customWidth="1"/>
    <col min="2831" max="2832" width="0" style="49" hidden="1" customWidth="1"/>
    <col min="2833" max="2833" width="7.5703125" style="145" customWidth="1"/>
    <col min="2834" max="2834" width="0" style="49" hidden="1" customWidth="1"/>
    <col min="2835" max="2835" width="11.42578125" style="145" customWidth="1"/>
    <col min="2836" max="2836" width="15.5703125" style="145" customWidth="1"/>
    <col min="2837" max="2837" width="52.85546875" style="145" customWidth="1"/>
    <col min="2838" max="2838" width="9.140625" style="145" bestFit="1" customWidth="1"/>
    <col min="2839" max="2839" width="24.5703125" style="145" customWidth="1"/>
    <col min="2840" max="2840" width="10.85546875" style="145" customWidth="1"/>
    <col min="2841" max="2841" width="27.5703125" style="145" customWidth="1"/>
    <col min="2842" max="2843" width="9.140625" style="145" bestFit="1" customWidth="1"/>
    <col min="2844" max="2845" width="12.140625" style="145" customWidth="1"/>
    <col min="2846" max="2846" width="14.5703125" style="145" customWidth="1"/>
    <col min="2847" max="2847" width="5" style="145" customWidth="1"/>
    <col min="2848" max="2849" width="0" style="49" hidden="1" customWidth="1"/>
    <col min="2850" max="2850" width="5" style="145" customWidth="1"/>
    <col min="2851" max="2852" width="0" style="49" hidden="1" customWidth="1"/>
    <col min="2853" max="2853" width="5" style="145" customWidth="1"/>
    <col min="2854" max="2855" width="0" style="49" hidden="1" customWidth="1"/>
    <col min="2856" max="2856" width="5" style="145" customWidth="1"/>
    <col min="2857" max="2858" width="0" style="49" hidden="1" customWidth="1"/>
    <col min="2859" max="2859" width="5" style="145" customWidth="1"/>
    <col min="2860" max="2861" width="0" style="49" hidden="1" customWidth="1"/>
    <col min="2862" max="2862" width="5" style="145" customWidth="1"/>
    <col min="2863" max="2873" width="0" style="49" hidden="1" customWidth="1"/>
    <col min="2874" max="2874" width="6.85546875" style="145" customWidth="1"/>
    <col min="2875" max="2876" width="0" style="49" hidden="1" customWidth="1"/>
    <col min="2877" max="2877" width="6.42578125" style="145" customWidth="1"/>
    <col min="2878" max="2879" width="0" style="49" hidden="1" customWidth="1"/>
    <col min="2880" max="2880" width="5.42578125" style="145" customWidth="1"/>
    <col min="2881" max="2882" width="0" style="49" hidden="1" customWidth="1"/>
    <col min="2883" max="2883" width="4.85546875" style="145" customWidth="1"/>
    <col min="2884" max="2891" width="0" style="49" hidden="1" customWidth="1"/>
    <col min="2892" max="2892" width="5.42578125" style="145" customWidth="1"/>
    <col min="2893" max="2897" width="0" style="49" hidden="1" customWidth="1"/>
    <col min="2898" max="2898" width="5.85546875" style="145" customWidth="1"/>
    <col min="2899" max="2900" width="0" style="49" hidden="1" customWidth="1"/>
    <col min="2901" max="2901" width="5.42578125" style="145" customWidth="1"/>
    <col min="2902" max="2903" width="0" style="49" hidden="1" customWidth="1"/>
    <col min="2904" max="2904" width="5.42578125" style="145" customWidth="1"/>
    <col min="2905" max="2906" width="0" style="49" hidden="1" customWidth="1"/>
    <col min="2907" max="2907" width="6" style="145" customWidth="1"/>
    <col min="2908" max="2912" width="0" style="49" hidden="1" customWidth="1"/>
    <col min="2913" max="2913" width="5" style="145" customWidth="1"/>
    <col min="2914" max="2915" width="0" style="49" hidden="1" customWidth="1"/>
    <col min="2916" max="2916" width="7.42578125" style="145" customWidth="1"/>
    <col min="2917" max="2921" width="0" style="49" hidden="1" customWidth="1"/>
    <col min="2922" max="2922" width="5" style="145" customWidth="1"/>
    <col min="2923" max="2923" width="0" style="49" hidden="1" customWidth="1"/>
    <col min="2924" max="2924" width="5" style="145" customWidth="1"/>
    <col min="2925" max="2925" width="9.42578125" style="145" customWidth="1"/>
    <col min="2926" max="2926" width="0" style="49" hidden="1" customWidth="1"/>
    <col min="2927" max="2927" width="5" style="145" customWidth="1"/>
    <col min="2928" max="2929" width="0" style="49" hidden="1" customWidth="1"/>
    <col min="2930" max="2930" width="5" style="145" customWidth="1"/>
    <col min="2931" max="2932" width="0" style="49" hidden="1" customWidth="1"/>
    <col min="2933" max="2933" width="5" style="145" customWidth="1"/>
    <col min="2934" max="2935" width="0" style="49" hidden="1" customWidth="1"/>
    <col min="2936" max="2936" width="5" style="145" customWidth="1"/>
    <col min="2937" max="2943" width="0" style="49" hidden="1" customWidth="1"/>
    <col min="2944" max="2944" width="6.42578125" style="145" customWidth="1"/>
    <col min="2945" max="2948" width="0" style="49" hidden="1" customWidth="1"/>
    <col min="2949" max="2949" width="7.140625" style="145" customWidth="1"/>
    <col min="2950" max="2957" width="0" style="49" hidden="1" customWidth="1"/>
    <col min="2958" max="2958" width="7.140625" style="145" customWidth="1"/>
    <col min="2959" max="2960" width="0" style="49" hidden="1" customWidth="1"/>
    <col min="2961" max="2961" width="7.140625" style="145" customWidth="1"/>
    <col min="2962" max="2968" width="0" style="49" hidden="1" customWidth="1"/>
    <col min="2969" max="2969" width="6.42578125" style="145" customWidth="1"/>
    <col min="2970" max="2990" width="0" style="49" hidden="1" customWidth="1"/>
    <col min="2991" max="2994" width="6.42578125" style="145" customWidth="1"/>
    <col min="2995" max="2995" width="6.85546875" style="145" customWidth="1"/>
    <col min="2996" max="2996" width="6.42578125" style="145" customWidth="1"/>
    <col min="2997" max="3013" width="0" style="49" hidden="1" customWidth="1"/>
    <col min="3014" max="3014" width="6.5703125" style="145" customWidth="1"/>
    <col min="3015" max="3015" width="6.42578125" style="145" customWidth="1"/>
    <col min="3016" max="3017" width="0" style="49" hidden="1" customWidth="1"/>
    <col min="3018" max="3018" width="6.42578125" style="145" customWidth="1"/>
    <col min="3019" max="3020" width="0" style="49" hidden="1" customWidth="1"/>
    <col min="3021" max="3021" width="7.42578125" style="145" customWidth="1"/>
    <col min="3022" max="3022" width="0" style="49" hidden="1" customWidth="1"/>
    <col min="3023" max="3023" width="6.42578125" style="145" customWidth="1"/>
    <col min="3024" max="3024" width="0" style="49" hidden="1" customWidth="1"/>
    <col min="3025" max="3025" width="9" style="145" customWidth="1"/>
    <col min="3026" max="3027" width="0" style="49" hidden="1" customWidth="1"/>
    <col min="3028" max="3028" width="8.5703125" style="145" customWidth="1"/>
    <col min="3029" max="3030" width="0" style="49" hidden="1" customWidth="1"/>
    <col min="3031" max="3031" width="6.42578125" style="145" customWidth="1"/>
    <col min="3032" max="3033" width="0" style="49" hidden="1" customWidth="1"/>
    <col min="3034" max="3034" width="7" style="145" customWidth="1"/>
    <col min="3035" max="3036" width="0" style="49" hidden="1" customWidth="1"/>
    <col min="3037" max="3037" width="7" style="145" customWidth="1"/>
    <col min="3038" max="3039" width="0" style="49" hidden="1" customWidth="1"/>
    <col min="3040" max="3040" width="7.5703125" style="145" customWidth="1"/>
    <col min="3041" max="3042" width="0" style="49" hidden="1" customWidth="1"/>
    <col min="3043" max="3043" width="7" style="145" customWidth="1"/>
    <col min="3044" max="3045" width="0" style="49" hidden="1" customWidth="1"/>
    <col min="3046" max="3046" width="7" style="145" customWidth="1"/>
    <col min="3047" max="3048" width="0" style="49" hidden="1" customWidth="1"/>
    <col min="3049" max="3049" width="7" style="145" customWidth="1"/>
    <col min="3050" max="3050" width="0" style="49" hidden="1" customWidth="1"/>
    <col min="3051" max="3051" width="6.42578125" style="145" customWidth="1"/>
    <col min="3052" max="3063" width="0" style="49" hidden="1" customWidth="1"/>
    <col min="3064" max="3064" width="10.140625" style="145"/>
    <col min="3065" max="3065" width="41.42578125" style="145" customWidth="1"/>
    <col min="3066" max="3066" width="6.42578125" style="145" customWidth="1"/>
    <col min="3067" max="3067" width="14.5703125" style="145" customWidth="1"/>
    <col min="3068" max="3068" width="11.42578125" style="145" customWidth="1"/>
    <col min="3069" max="3069" width="13" style="145" customWidth="1"/>
    <col min="3070" max="3070" width="16.85546875" style="145" customWidth="1"/>
    <col min="3071" max="3077" width="9.42578125" style="145" customWidth="1"/>
    <col min="3078" max="3080" width="0" style="49" hidden="1" customWidth="1"/>
    <col min="3081" max="3081" width="8.85546875" style="145" customWidth="1"/>
    <col min="3082" max="3082" width="0" style="49" hidden="1" customWidth="1"/>
    <col min="3083" max="3083" width="10.140625" style="145" customWidth="1"/>
    <col min="3084" max="3084" width="6.42578125" style="145" customWidth="1"/>
    <col min="3085" max="3085" width="6.85546875" style="145" customWidth="1"/>
    <col min="3086" max="3086" width="4.42578125" style="145" customWidth="1"/>
    <col min="3087" max="3088" width="0" style="49" hidden="1" customWidth="1"/>
    <col min="3089" max="3089" width="7.5703125" style="145" customWidth="1"/>
    <col min="3090" max="3090" width="0" style="49" hidden="1" customWidth="1"/>
    <col min="3091" max="3091" width="11.42578125" style="145" customWidth="1"/>
    <col min="3092" max="3092" width="15.5703125" style="145" customWidth="1"/>
    <col min="3093" max="3093" width="52.85546875" style="145" customWidth="1"/>
    <col min="3094" max="3094" width="9.140625" style="145" bestFit="1" customWidth="1"/>
    <col min="3095" max="3095" width="24.5703125" style="145" customWidth="1"/>
    <col min="3096" max="3096" width="10.85546875" style="145" customWidth="1"/>
    <col min="3097" max="3097" width="27.5703125" style="145" customWidth="1"/>
    <col min="3098" max="3099" width="9.140625" style="145" bestFit="1" customWidth="1"/>
    <col min="3100" max="3101" width="12.140625" style="145" customWidth="1"/>
    <col min="3102" max="3102" width="14.5703125" style="145" customWidth="1"/>
    <col min="3103" max="3103" width="5" style="145" customWidth="1"/>
    <col min="3104" max="3105" width="0" style="49" hidden="1" customWidth="1"/>
    <col min="3106" max="3106" width="5" style="145" customWidth="1"/>
    <col min="3107" max="3108" width="0" style="49" hidden="1" customWidth="1"/>
    <col min="3109" max="3109" width="5" style="145" customWidth="1"/>
    <col min="3110" max="3111" width="0" style="49" hidden="1" customWidth="1"/>
    <col min="3112" max="3112" width="5" style="145" customWidth="1"/>
    <col min="3113" max="3114" width="0" style="49" hidden="1" customWidth="1"/>
    <col min="3115" max="3115" width="5" style="145" customWidth="1"/>
    <col min="3116" max="3117" width="0" style="49" hidden="1" customWidth="1"/>
    <col min="3118" max="3118" width="5" style="145" customWidth="1"/>
    <col min="3119" max="3129" width="0" style="49" hidden="1" customWidth="1"/>
    <col min="3130" max="3130" width="6.85546875" style="145" customWidth="1"/>
    <col min="3131" max="3132" width="0" style="49" hidden="1" customWidth="1"/>
    <col min="3133" max="3133" width="6.42578125" style="145" customWidth="1"/>
    <col min="3134" max="3135" width="0" style="49" hidden="1" customWidth="1"/>
    <col min="3136" max="3136" width="5.42578125" style="145" customWidth="1"/>
    <col min="3137" max="3138" width="0" style="49" hidden="1" customWidth="1"/>
    <col min="3139" max="3139" width="4.85546875" style="145" customWidth="1"/>
    <col min="3140" max="3147" width="0" style="49" hidden="1" customWidth="1"/>
    <col min="3148" max="3148" width="5.42578125" style="145" customWidth="1"/>
    <col min="3149" max="3153" width="0" style="49" hidden="1" customWidth="1"/>
    <col min="3154" max="3154" width="5.85546875" style="145" customWidth="1"/>
    <col min="3155" max="3156" width="0" style="49" hidden="1" customWidth="1"/>
    <col min="3157" max="3157" width="5.42578125" style="145" customWidth="1"/>
    <col min="3158" max="3159" width="0" style="49" hidden="1" customWidth="1"/>
    <col min="3160" max="3160" width="5.42578125" style="145" customWidth="1"/>
    <col min="3161" max="3162" width="0" style="49" hidden="1" customWidth="1"/>
    <col min="3163" max="3163" width="6" style="145" customWidth="1"/>
    <col min="3164" max="3168" width="0" style="49" hidden="1" customWidth="1"/>
    <col min="3169" max="3169" width="5" style="145" customWidth="1"/>
    <col min="3170" max="3171" width="0" style="49" hidden="1" customWidth="1"/>
    <col min="3172" max="3172" width="7.42578125" style="145" customWidth="1"/>
    <col min="3173" max="3177" width="0" style="49" hidden="1" customWidth="1"/>
    <col min="3178" max="3178" width="5" style="145" customWidth="1"/>
    <col min="3179" max="3179" width="0" style="49" hidden="1" customWidth="1"/>
    <col min="3180" max="3180" width="5" style="145" customWidth="1"/>
    <col min="3181" max="3181" width="9.42578125" style="145" customWidth="1"/>
    <col min="3182" max="3182" width="0" style="49" hidden="1" customWidth="1"/>
    <col min="3183" max="3183" width="5" style="145" customWidth="1"/>
    <col min="3184" max="3185" width="0" style="49" hidden="1" customWidth="1"/>
    <col min="3186" max="3186" width="5" style="145" customWidth="1"/>
    <col min="3187" max="3188" width="0" style="49" hidden="1" customWidth="1"/>
    <col min="3189" max="3189" width="5" style="145" customWidth="1"/>
    <col min="3190" max="3191" width="0" style="49" hidden="1" customWidth="1"/>
    <col min="3192" max="3192" width="5" style="145" customWidth="1"/>
    <col min="3193" max="3199" width="0" style="49" hidden="1" customWidth="1"/>
    <col min="3200" max="3200" width="6.42578125" style="145" customWidth="1"/>
    <col min="3201" max="3204" width="0" style="49" hidden="1" customWidth="1"/>
    <col min="3205" max="3205" width="7.140625" style="145" customWidth="1"/>
    <col min="3206" max="3213" width="0" style="49" hidden="1" customWidth="1"/>
    <col min="3214" max="3214" width="7.140625" style="145" customWidth="1"/>
    <col min="3215" max="3216" width="0" style="49" hidden="1" customWidth="1"/>
    <col min="3217" max="3217" width="7.140625" style="145" customWidth="1"/>
    <col min="3218" max="3224" width="0" style="49" hidden="1" customWidth="1"/>
    <col min="3225" max="3225" width="6.42578125" style="145" customWidth="1"/>
    <col min="3226" max="3246" width="0" style="49" hidden="1" customWidth="1"/>
    <col min="3247" max="3250" width="6.42578125" style="145" customWidth="1"/>
    <col min="3251" max="3251" width="6.85546875" style="145" customWidth="1"/>
    <col min="3252" max="3252" width="6.42578125" style="145" customWidth="1"/>
    <col min="3253" max="3269" width="0" style="49" hidden="1" customWidth="1"/>
    <col min="3270" max="3270" width="6.5703125" style="145" customWidth="1"/>
    <col min="3271" max="3271" width="6.42578125" style="145" customWidth="1"/>
    <col min="3272" max="3273" width="0" style="49" hidden="1" customWidth="1"/>
    <col min="3274" max="3274" width="6.42578125" style="145" customWidth="1"/>
    <col min="3275" max="3276" width="0" style="49" hidden="1" customWidth="1"/>
    <col min="3277" max="3277" width="7.42578125" style="145" customWidth="1"/>
    <col min="3278" max="3278" width="0" style="49" hidden="1" customWidth="1"/>
    <col min="3279" max="3279" width="6.42578125" style="145" customWidth="1"/>
    <col min="3280" max="3280" width="0" style="49" hidden="1" customWidth="1"/>
    <col min="3281" max="3281" width="9" style="145" customWidth="1"/>
    <col min="3282" max="3283" width="0" style="49" hidden="1" customWidth="1"/>
    <col min="3284" max="3284" width="8.5703125" style="145" customWidth="1"/>
    <col min="3285" max="3286" width="0" style="49" hidden="1" customWidth="1"/>
    <col min="3287" max="3287" width="6.42578125" style="145" customWidth="1"/>
    <col min="3288" max="3289" width="0" style="49" hidden="1" customWidth="1"/>
    <col min="3290" max="3290" width="7" style="145" customWidth="1"/>
    <col min="3291" max="3292" width="0" style="49" hidden="1" customWidth="1"/>
    <col min="3293" max="3293" width="7" style="145" customWidth="1"/>
    <col min="3294" max="3295" width="0" style="49" hidden="1" customWidth="1"/>
    <col min="3296" max="3296" width="7.5703125" style="145" customWidth="1"/>
    <col min="3297" max="3298" width="0" style="49" hidden="1" customWidth="1"/>
    <col min="3299" max="3299" width="7" style="145" customWidth="1"/>
    <col min="3300" max="3301" width="0" style="49" hidden="1" customWidth="1"/>
    <col min="3302" max="3302" width="7" style="145" customWidth="1"/>
    <col min="3303" max="3304" width="0" style="49" hidden="1" customWidth="1"/>
    <col min="3305" max="3305" width="7" style="145" customWidth="1"/>
    <col min="3306" max="3306" width="0" style="49" hidden="1" customWidth="1"/>
    <col min="3307" max="3307" width="6.42578125" style="145" customWidth="1"/>
    <col min="3308" max="3319" width="0" style="49" hidden="1" customWidth="1"/>
    <col min="3320" max="3320" width="10.140625" style="145"/>
    <col min="3321" max="3321" width="41.42578125" style="145" customWidth="1"/>
    <col min="3322" max="3322" width="6.42578125" style="145" customWidth="1"/>
    <col min="3323" max="3323" width="14.5703125" style="145" customWidth="1"/>
    <col min="3324" max="3324" width="11.42578125" style="145" customWidth="1"/>
    <col min="3325" max="3325" width="13" style="145" customWidth="1"/>
    <col min="3326" max="3326" width="16.85546875" style="145" customWidth="1"/>
    <col min="3327" max="3333" width="9.42578125" style="145" customWidth="1"/>
    <col min="3334" max="3336" width="0" style="49" hidden="1" customWidth="1"/>
    <col min="3337" max="3337" width="8.85546875" style="145" customWidth="1"/>
    <col min="3338" max="3338" width="0" style="49" hidden="1" customWidth="1"/>
    <col min="3339" max="3339" width="10.140625" style="145" customWidth="1"/>
    <col min="3340" max="3340" width="6.42578125" style="145" customWidth="1"/>
    <col min="3341" max="3341" width="6.85546875" style="145" customWidth="1"/>
    <col min="3342" max="3342" width="4.42578125" style="145" customWidth="1"/>
    <col min="3343" max="3344" width="0" style="49" hidden="1" customWidth="1"/>
    <col min="3345" max="3345" width="7.5703125" style="145" customWidth="1"/>
    <col min="3346" max="3346" width="0" style="49" hidden="1" customWidth="1"/>
    <col min="3347" max="3347" width="11.42578125" style="145" customWidth="1"/>
    <col min="3348" max="3348" width="15.5703125" style="145" customWidth="1"/>
    <col min="3349" max="3349" width="52.85546875" style="145" customWidth="1"/>
    <col min="3350" max="3350" width="9.140625" style="145" bestFit="1" customWidth="1"/>
    <col min="3351" max="3351" width="24.5703125" style="145" customWidth="1"/>
    <col min="3352" max="3352" width="10.85546875" style="145" customWidth="1"/>
    <col min="3353" max="3353" width="27.5703125" style="145" customWidth="1"/>
    <col min="3354" max="3355" width="9.140625" style="145" bestFit="1" customWidth="1"/>
    <col min="3356" max="3357" width="12.140625" style="145" customWidth="1"/>
    <col min="3358" max="3358" width="14.5703125" style="145" customWidth="1"/>
    <col min="3359" max="3359" width="5" style="145" customWidth="1"/>
    <col min="3360" max="3361" width="0" style="49" hidden="1" customWidth="1"/>
    <col min="3362" max="3362" width="5" style="145" customWidth="1"/>
    <col min="3363" max="3364" width="0" style="49" hidden="1" customWidth="1"/>
    <col min="3365" max="3365" width="5" style="145" customWidth="1"/>
    <col min="3366" max="3367" width="0" style="49" hidden="1" customWidth="1"/>
    <col min="3368" max="3368" width="5" style="145" customWidth="1"/>
    <col min="3369" max="3370" width="0" style="49" hidden="1" customWidth="1"/>
    <col min="3371" max="3371" width="5" style="145" customWidth="1"/>
    <col min="3372" max="3373" width="0" style="49" hidden="1" customWidth="1"/>
    <col min="3374" max="3374" width="5" style="145" customWidth="1"/>
    <col min="3375" max="3385" width="0" style="49" hidden="1" customWidth="1"/>
    <col min="3386" max="3386" width="6.85546875" style="145" customWidth="1"/>
    <col min="3387" max="3388" width="0" style="49" hidden="1" customWidth="1"/>
    <col min="3389" max="3389" width="6.42578125" style="145" customWidth="1"/>
    <col min="3390" max="3391" width="0" style="49" hidden="1" customWidth="1"/>
    <col min="3392" max="3392" width="5.42578125" style="145" customWidth="1"/>
    <col min="3393" max="3394" width="0" style="49" hidden="1" customWidth="1"/>
    <col min="3395" max="3395" width="4.85546875" style="145" customWidth="1"/>
    <col min="3396" max="3403" width="0" style="49" hidden="1" customWidth="1"/>
    <col min="3404" max="3404" width="5.42578125" style="145" customWidth="1"/>
    <col min="3405" max="3409" width="0" style="49" hidden="1" customWidth="1"/>
    <col min="3410" max="3410" width="5.85546875" style="145" customWidth="1"/>
    <col min="3411" max="3412" width="0" style="49" hidden="1" customWidth="1"/>
    <col min="3413" max="3413" width="5.42578125" style="145" customWidth="1"/>
    <col min="3414" max="3415" width="0" style="49" hidden="1" customWidth="1"/>
    <col min="3416" max="3416" width="5.42578125" style="145" customWidth="1"/>
    <col min="3417" max="3418" width="0" style="49" hidden="1" customWidth="1"/>
    <col min="3419" max="3419" width="6" style="145" customWidth="1"/>
    <col min="3420" max="3424" width="0" style="49" hidden="1" customWidth="1"/>
    <col min="3425" max="3425" width="5" style="145" customWidth="1"/>
    <col min="3426" max="3427" width="0" style="49" hidden="1" customWidth="1"/>
    <col min="3428" max="3428" width="7.42578125" style="145" customWidth="1"/>
    <col min="3429" max="3433" width="0" style="49" hidden="1" customWidth="1"/>
    <col min="3434" max="3434" width="5" style="145" customWidth="1"/>
    <col min="3435" max="3435" width="0" style="49" hidden="1" customWidth="1"/>
    <col min="3436" max="3436" width="5" style="145" customWidth="1"/>
    <col min="3437" max="3437" width="9.42578125" style="145" customWidth="1"/>
    <col min="3438" max="3438" width="0" style="49" hidden="1" customWidth="1"/>
    <col min="3439" max="3439" width="5" style="145" customWidth="1"/>
    <col min="3440" max="3441" width="0" style="49" hidden="1" customWidth="1"/>
    <col min="3442" max="3442" width="5" style="145" customWidth="1"/>
    <col min="3443" max="3444" width="0" style="49" hidden="1" customWidth="1"/>
    <col min="3445" max="3445" width="5" style="145" customWidth="1"/>
    <col min="3446" max="3447" width="0" style="49" hidden="1" customWidth="1"/>
    <col min="3448" max="3448" width="5" style="145" customWidth="1"/>
    <col min="3449" max="3455" width="0" style="49" hidden="1" customWidth="1"/>
    <col min="3456" max="3456" width="6.42578125" style="145" customWidth="1"/>
    <col min="3457" max="3460" width="0" style="49" hidden="1" customWidth="1"/>
    <col min="3461" max="3461" width="7.140625" style="145" customWidth="1"/>
    <col min="3462" max="3469" width="0" style="49" hidden="1" customWidth="1"/>
    <col min="3470" max="3470" width="7.140625" style="145" customWidth="1"/>
    <col min="3471" max="3472" width="0" style="49" hidden="1" customWidth="1"/>
    <col min="3473" max="3473" width="7.140625" style="145" customWidth="1"/>
    <col min="3474" max="3480" width="0" style="49" hidden="1" customWidth="1"/>
    <col min="3481" max="3481" width="6.42578125" style="145" customWidth="1"/>
    <col min="3482" max="3502" width="0" style="49" hidden="1" customWidth="1"/>
    <col min="3503" max="3506" width="6.42578125" style="145" customWidth="1"/>
    <col min="3507" max="3507" width="6.85546875" style="145" customWidth="1"/>
    <col min="3508" max="3508" width="6.42578125" style="145" customWidth="1"/>
    <col min="3509" max="3525" width="0" style="49" hidden="1" customWidth="1"/>
    <col min="3526" max="3526" width="6.5703125" style="145" customWidth="1"/>
    <col min="3527" max="3527" width="6.42578125" style="145" customWidth="1"/>
    <col min="3528" max="3529" width="0" style="49" hidden="1" customWidth="1"/>
    <col min="3530" max="3530" width="6.42578125" style="145" customWidth="1"/>
    <col min="3531" max="3532" width="0" style="49" hidden="1" customWidth="1"/>
    <col min="3533" max="3533" width="7.42578125" style="145" customWidth="1"/>
    <col min="3534" max="3534" width="0" style="49" hidden="1" customWidth="1"/>
    <col min="3535" max="3535" width="6.42578125" style="145" customWidth="1"/>
    <col min="3536" max="3536" width="0" style="49" hidden="1" customWidth="1"/>
    <col min="3537" max="3537" width="9" style="145" customWidth="1"/>
    <col min="3538" max="3539" width="0" style="49" hidden="1" customWidth="1"/>
    <col min="3540" max="3540" width="8.5703125" style="145" customWidth="1"/>
    <col min="3541" max="3542" width="0" style="49" hidden="1" customWidth="1"/>
    <col min="3543" max="3543" width="6.42578125" style="145" customWidth="1"/>
    <col min="3544" max="3545" width="0" style="49" hidden="1" customWidth="1"/>
    <col min="3546" max="3546" width="7" style="145" customWidth="1"/>
    <col min="3547" max="3548" width="0" style="49" hidden="1" customWidth="1"/>
    <col min="3549" max="3549" width="7" style="145" customWidth="1"/>
    <col min="3550" max="3551" width="0" style="49" hidden="1" customWidth="1"/>
    <col min="3552" max="3552" width="7.5703125" style="145" customWidth="1"/>
    <col min="3553" max="3554" width="0" style="49" hidden="1" customWidth="1"/>
    <col min="3555" max="3555" width="7" style="145" customWidth="1"/>
    <col min="3556" max="3557" width="0" style="49" hidden="1" customWidth="1"/>
    <col min="3558" max="3558" width="7" style="145" customWidth="1"/>
    <col min="3559" max="3560" width="0" style="49" hidden="1" customWidth="1"/>
    <col min="3561" max="3561" width="7" style="145" customWidth="1"/>
    <col min="3562" max="3562" width="0" style="49" hidden="1" customWidth="1"/>
    <col min="3563" max="3563" width="6.42578125" style="145" customWidth="1"/>
    <col min="3564" max="3575" width="0" style="49" hidden="1" customWidth="1"/>
    <col min="3576" max="3576" width="10.140625" style="145"/>
    <col min="3577" max="3577" width="41.42578125" style="145" customWidth="1"/>
    <col min="3578" max="3578" width="6.42578125" style="145" customWidth="1"/>
    <col min="3579" max="3579" width="14.5703125" style="145" customWidth="1"/>
    <col min="3580" max="3580" width="11.42578125" style="145" customWidth="1"/>
    <col min="3581" max="3581" width="13" style="145" customWidth="1"/>
    <col min="3582" max="3582" width="16.85546875" style="145" customWidth="1"/>
    <col min="3583" max="3589" width="9.42578125" style="145" customWidth="1"/>
    <col min="3590" max="3592" width="0" style="49" hidden="1" customWidth="1"/>
    <col min="3593" max="3593" width="8.85546875" style="145" customWidth="1"/>
    <col min="3594" max="3594" width="0" style="49" hidden="1" customWidth="1"/>
    <col min="3595" max="3595" width="10.140625" style="145" customWidth="1"/>
    <col min="3596" max="3596" width="6.42578125" style="145" customWidth="1"/>
    <col min="3597" max="3597" width="6.85546875" style="145" customWidth="1"/>
    <col min="3598" max="3598" width="4.42578125" style="145" customWidth="1"/>
    <col min="3599" max="3600" width="0" style="49" hidden="1" customWidth="1"/>
    <col min="3601" max="3601" width="7.5703125" style="145" customWidth="1"/>
    <col min="3602" max="3602" width="0" style="49" hidden="1" customWidth="1"/>
    <col min="3603" max="3603" width="11.42578125" style="145" customWidth="1"/>
    <col min="3604" max="3604" width="15.5703125" style="145" customWidth="1"/>
    <col min="3605" max="3605" width="52.85546875" style="145" customWidth="1"/>
    <col min="3606" max="3606" width="9.140625" style="145" bestFit="1" customWidth="1"/>
    <col min="3607" max="3607" width="24.5703125" style="145" customWidth="1"/>
    <col min="3608" max="3608" width="10.85546875" style="145" customWidth="1"/>
    <col min="3609" max="3609" width="27.5703125" style="145" customWidth="1"/>
    <col min="3610" max="3611" width="9.140625" style="145" bestFit="1" customWidth="1"/>
    <col min="3612" max="3613" width="12.140625" style="145" customWidth="1"/>
    <col min="3614" max="3614" width="14.5703125" style="145" customWidth="1"/>
    <col min="3615" max="3615" width="5" style="145" customWidth="1"/>
    <col min="3616" max="3617" width="0" style="49" hidden="1" customWidth="1"/>
    <col min="3618" max="3618" width="5" style="145" customWidth="1"/>
    <col min="3619" max="3620" width="0" style="49" hidden="1" customWidth="1"/>
    <col min="3621" max="3621" width="5" style="145" customWidth="1"/>
    <col min="3622" max="3623" width="0" style="49" hidden="1" customWidth="1"/>
    <col min="3624" max="3624" width="5" style="145" customWidth="1"/>
    <col min="3625" max="3626" width="0" style="49" hidden="1" customWidth="1"/>
    <col min="3627" max="3627" width="5" style="145" customWidth="1"/>
    <col min="3628" max="3629" width="0" style="49" hidden="1" customWidth="1"/>
    <col min="3630" max="3630" width="5" style="145" customWidth="1"/>
    <col min="3631" max="3641" width="0" style="49" hidden="1" customWidth="1"/>
    <col min="3642" max="3642" width="6.85546875" style="145" customWidth="1"/>
    <col min="3643" max="3644" width="0" style="49" hidden="1" customWidth="1"/>
    <col min="3645" max="3645" width="6.42578125" style="145" customWidth="1"/>
    <col min="3646" max="3647" width="0" style="49" hidden="1" customWidth="1"/>
    <col min="3648" max="3648" width="5.42578125" style="145" customWidth="1"/>
    <col min="3649" max="3650" width="0" style="49" hidden="1" customWidth="1"/>
    <col min="3651" max="3651" width="4.85546875" style="145" customWidth="1"/>
    <col min="3652" max="3659" width="0" style="49" hidden="1" customWidth="1"/>
    <col min="3660" max="3660" width="5.42578125" style="145" customWidth="1"/>
    <col min="3661" max="3665" width="0" style="49" hidden="1" customWidth="1"/>
    <col min="3666" max="3666" width="5.85546875" style="145" customWidth="1"/>
    <col min="3667" max="3668" width="0" style="49" hidden="1" customWidth="1"/>
    <col min="3669" max="3669" width="5.42578125" style="145" customWidth="1"/>
    <col min="3670" max="3671" width="0" style="49" hidden="1" customWidth="1"/>
    <col min="3672" max="3672" width="5.42578125" style="145" customWidth="1"/>
    <col min="3673" max="3674" width="0" style="49" hidden="1" customWidth="1"/>
    <col min="3675" max="3675" width="6" style="145" customWidth="1"/>
    <col min="3676" max="3680" width="0" style="49" hidden="1" customWidth="1"/>
    <col min="3681" max="3681" width="5" style="145" customWidth="1"/>
    <col min="3682" max="3683" width="0" style="49" hidden="1" customWidth="1"/>
    <col min="3684" max="3684" width="7.42578125" style="145" customWidth="1"/>
    <col min="3685" max="3689" width="0" style="49" hidden="1" customWidth="1"/>
    <col min="3690" max="3690" width="5" style="145" customWidth="1"/>
    <col min="3691" max="3691" width="0" style="49" hidden="1" customWidth="1"/>
    <col min="3692" max="3692" width="5" style="145" customWidth="1"/>
    <col min="3693" max="3693" width="9.42578125" style="145" customWidth="1"/>
    <col min="3694" max="3694" width="0" style="49" hidden="1" customWidth="1"/>
    <col min="3695" max="3695" width="5" style="145" customWidth="1"/>
    <col min="3696" max="3697" width="0" style="49" hidden="1" customWidth="1"/>
    <col min="3698" max="3698" width="5" style="145" customWidth="1"/>
    <col min="3699" max="3700" width="0" style="49" hidden="1" customWidth="1"/>
    <col min="3701" max="3701" width="5" style="145" customWidth="1"/>
    <col min="3702" max="3703" width="0" style="49" hidden="1" customWidth="1"/>
    <col min="3704" max="3704" width="5" style="145" customWidth="1"/>
    <col min="3705" max="3711" width="0" style="49" hidden="1" customWidth="1"/>
    <col min="3712" max="3712" width="6.42578125" style="145" customWidth="1"/>
    <col min="3713" max="3716" width="0" style="49" hidden="1" customWidth="1"/>
    <col min="3717" max="3717" width="7.140625" style="145" customWidth="1"/>
    <col min="3718" max="3725" width="0" style="49" hidden="1" customWidth="1"/>
    <col min="3726" max="3726" width="7.140625" style="145" customWidth="1"/>
    <col min="3727" max="3728" width="0" style="49" hidden="1" customWidth="1"/>
    <col min="3729" max="3729" width="7.140625" style="145" customWidth="1"/>
    <col min="3730" max="3736" width="0" style="49" hidden="1" customWidth="1"/>
    <col min="3737" max="3737" width="6.42578125" style="145" customWidth="1"/>
    <col min="3738" max="3758" width="0" style="49" hidden="1" customWidth="1"/>
    <col min="3759" max="3762" width="6.42578125" style="145" customWidth="1"/>
    <col min="3763" max="3763" width="6.85546875" style="145" customWidth="1"/>
    <col min="3764" max="3764" width="6.42578125" style="145" customWidth="1"/>
    <col min="3765" max="3781" width="0" style="49" hidden="1" customWidth="1"/>
    <col min="3782" max="3782" width="6.5703125" style="145" customWidth="1"/>
    <col min="3783" max="3783" width="6.42578125" style="145" customWidth="1"/>
    <col min="3784" max="3785" width="0" style="49" hidden="1" customWidth="1"/>
    <col min="3786" max="3786" width="6.42578125" style="145" customWidth="1"/>
    <col min="3787" max="3788" width="0" style="49" hidden="1" customWidth="1"/>
    <col min="3789" max="3789" width="7.42578125" style="145" customWidth="1"/>
    <col min="3790" max="3790" width="0" style="49" hidden="1" customWidth="1"/>
    <col min="3791" max="3791" width="6.42578125" style="145" customWidth="1"/>
    <col min="3792" max="3792" width="0" style="49" hidden="1" customWidth="1"/>
    <col min="3793" max="3793" width="9" style="145" customWidth="1"/>
    <col min="3794" max="3795" width="0" style="49" hidden="1" customWidth="1"/>
    <col min="3796" max="3796" width="8.5703125" style="145" customWidth="1"/>
    <col min="3797" max="3798" width="0" style="49" hidden="1" customWidth="1"/>
    <col min="3799" max="3799" width="6.42578125" style="145" customWidth="1"/>
    <col min="3800" max="3801" width="0" style="49" hidden="1" customWidth="1"/>
    <col min="3802" max="3802" width="7" style="145" customWidth="1"/>
    <col min="3803" max="3804" width="0" style="49" hidden="1" customWidth="1"/>
    <col min="3805" max="3805" width="7" style="145" customWidth="1"/>
    <col min="3806" max="3807" width="0" style="49" hidden="1" customWidth="1"/>
    <col min="3808" max="3808" width="7.5703125" style="145" customWidth="1"/>
    <col min="3809" max="3810" width="0" style="49" hidden="1" customWidth="1"/>
    <col min="3811" max="3811" width="7" style="145" customWidth="1"/>
    <col min="3812" max="3813" width="0" style="49" hidden="1" customWidth="1"/>
    <col min="3814" max="3814" width="7" style="145" customWidth="1"/>
    <col min="3815" max="3816" width="0" style="49" hidden="1" customWidth="1"/>
    <col min="3817" max="3817" width="7" style="145" customWidth="1"/>
    <col min="3818" max="3818" width="0" style="49" hidden="1" customWidth="1"/>
    <col min="3819" max="3819" width="6.42578125" style="145" customWidth="1"/>
    <col min="3820" max="3831" width="0" style="49" hidden="1" customWidth="1"/>
    <col min="3832" max="3832" width="10.140625" style="145"/>
    <col min="3833" max="3833" width="41.42578125" style="145" customWidth="1"/>
    <col min="3834" max="3834" width="6.42578125" style="145" customWidth="1"/>
    <col min="3835" max="3835" width="14.5703125" style="145" customWidth="1"/>
    <col min="3836" max="3836" width="11.42578125" style="145" customWidth="1"/>
    <col min="3837" max="3837" width="13" style="145" customWidth="1"/>
    <col min="3838" max="3838" width="16.85546875" style="145" customWidth="1"/>
    <col min="3839" max="3845" width="9.42578125" style="145" customWidth="1"/>
    <col min="3846" max="3848" width="0" style="49" hidden="1" customWidth="1"/>
    <col min="3849" max="3849" width="8.85546875" style="145" customWidth="1"/>
    <col min="3850" max="3850" width="0" style="49" hidden="1" customWidth="1"/>
    <col min="3851" max="3851" width="10.140625" style="145" customWidth="1"/>
    <col min="3852" max="3852" width="6.42578125" style="145" customWidth="1"/>
    <col min="3853" max="3853" width="6.85546875" style="145" customWidth="1"/>
    <col min="3854" max="3854" width="4.42578125" style="145" customWidth="1"/>
    <col min="3855" max="3856" width="0" style="49" hidden="1" customWidth="1"/>
    <col min="3857" max="3857" width="7.5703125" style="145" customWidth="1"/>
    <col min="3858" max="3858" width="0" style="49" hidden="1" customWidth="1"/>
    <col min="3859" max="3859" width="11.42578125" style="145" customWidth="1"/>
    <col min="3860" max="3860" width="15.5703125" style="145" customWidth="1"/>
    <col min="3861" max="3861" width="52.85546875" style="145" customWidth="1"/>
    <col min="3862" max="3862" width="9.140625" style="145" bestFit="1" customWidth="1"/>
    <col min="3863" max="3863" width="24.5703125" style="145" customWidth="1"/>
    <col min="3864" max="3864" width="10.85546875" style="145" customWidth="1"/>
    <col min="3865" max="3865" width="27.5703125" style="145" customWidth="1"/>
    <col min="3866" max="3867" width="9.140625" style="145" bestFit="1" customWidth="1"/>
    <col min="3868" max="3869" width="12.140625" style="145" customWidth="1"/>
    <col min="3870" max="3870" width="14.5703125" style="145" customWidth="1"/>
    <col min="3871" max="3871" width="5" style="145" customWidth="1"/>
    <col min="3872" max="3873" width="0" style="49" hidden="1" customWidth="1"/>
    <col min="3874" max="3874" width="5" style="145" customWidth="1"/>
    <col min="3875" max="3876" width="0" style="49" hidden="1" customWidth="1"/>
    <col min="3877" max="3877" width="5" style="145" customWidth="1"/>
    <col min="3878" max="3879" width="0" style="49" hidden="1" customWidth="1"/>
    <col min="3880" max="3880" width="5" style="145" customWidth="1"/>
    <col min="3881" max="3882" width="0" style="49" hidden="1" customWidth="1"/>
    <col min="3883" max="3883" width="5" style="145" customWidth="1"/>
    <col min="3884" max="3885" width="0" style="49" hidden="1" customWidth="1"/>
    <col min="3886" max="3886" width="5" style="145" customWidth="1"/>
    <col min="3887" max="3897" width="0" style="49" hidden="1" customWidth="1"/>
    <col min="3898" max="3898" width="6.85546875" style="145" customWidth="1"/>
    <col min="3899" max="3900" width="0" style="49" hidden="1" customWidth="1"/>
    <col min="3901" max="3901" width="6.42578125" style="145" customWidth="1"/>
    <col min="3902" max="3903" width="0" style="49" hidden="1" customWidth="1"/>
    <col min="3904" max="3904" width="5.42578125" style="145" customWidth="1"/>
    <col min="3905" max="3906" width="0" style="49" hidden="1" customWidth="1"/>
    <col min="3907" max="3907" width="4.85546875" style="145" customWidth="1"/>
    <col min="3908" max="3915" width="0" style="49" hidden="1" customWidth="1"/>
    <col min="3916" max="3916" width="5.42578125" style="145" customWidth="1"/>
    <col min="3917" max="3921" width="0" style="49" hidden="1" customWidth="1"/>
    <col min="3922" max="3922" width="5.85546875" style="145" customWidth="1"/>
    <col min="3923" max="3924" width="0" style="49" hidden="1" customWidth="1"/>
    <col min="3925" max="3925" width="5.42578125" style="145" customWidth="1"/>
    <col min="3926" max="3927" width="0" style="49" hidden="1" customWidth="1"/>
    <col min="3928" max="3928" width="5.42578125" style="145" customWidth="1"/>
    <col min="3929" max="3930" width="0" style="49" hidden="1" customWidth="1"/>
    <col min="3931" max="3931" width="6" style="145" customWidth="1"/>
    <col min="3932" max="3936" width="0" style="49" hidden="1" customWidth="1"/>
    <col min="3937" max="3937" width="5" style="145" customWidth="1"/>
    <col min="3938" max="3939" width="0" style="49" hidden="1" customWidth="1"/>
    <col min="3940" max="3940" width="7.42578125" style="145" customWidth="1"/>
    <col min="3941" max="3945" width="0" style="49" hidden="1" customWidth="1"/>
    <col min="3946" max="3946" width="5" style="145" customWidth="1"/>
    <col min="3947" max="3947" width="0" style="49" hidden="1" customWidth="1"/>
    <col min="3948" max="3948" width="5" style="145" customWidth="1"/>
    <col min="3949" max="3949" width="9.42578125" style="145" customWidth="1"/>
    <col min="3950" max="3950" width="0" style="49" hidden="1" customWidth="1"/>
    <col min="3951" max="3951" width="5" style="145" customWidth="1"/>
    <col min="3952" max="3953" width="0" style="49" hidden="1" customWidth="1"/>
    <col min="3954" max="3954" width="5" style="145" customWidth="1"/>
    <col min="3955" max="3956" width="0" style="49" hidden="1" customWidth="1"/>
    <col min="3957" max="3957" width="5" style="145" customWidth="1"/>
    <col min="3958" max="3959" width="0" style="49" hidden="1" customWidth="1"/>
    <col min="3960" max="3960" width="5" style="145" customWidth="1"/>
    <col min="3961" max="3967" width="0" style="49" hidden="1" customWidth="1"/>
    <col min="3968" max="3968" width="6.42578125" style="145" customWidth="1"/>
    <col min="3969" max="3972" width="0" style="49" hidden="1" customWidth="1"/>
    <col min="3973" max="3973" width="7.140625" style="145" customWidth="1"/>
    <col min="3974" max="3981" width="0" style="49" hidden="1" customWidth="1"/>
    <col min="3982" max="3982" width="7.140625" style="145" customWidth="1"/>
    <col min="3983" max="3984" width="0" style="49" hidden="1" customWidth="1"/>
    <col min="3985" max="3985" width="7.140625" style="145" customWidth="1"/>
    <col min="3986" max="3992" width="0" style="49" hidden="1" customWidth="1"/>
    <col min="3993" max="3993" width="6.42578125" style="145" customWidth="1"/>
    <col min="3994" max="4014" width="0" style="49" hidden="1" customWidth="1"/>
    <col min="4015" max="4018" width="6.42578125" style="145" customWidth="1"/>
    <col min="4019" max="4019" width="6.85546875" style="145" customWidth="1"/>
    <col min="4020" max="4020" width="6.42578125" style="145" customWidth="1"/>
    <col min="4021" max="4037" width="0" style="49" hidden="1" customWidth="1"/>
    <col min="4038" max="4038" width="6.5703125" style="145" customWidth="1"/>
    <col min="4039" max="4039" width="6.42578125" style="145" customWidth="1"/>
    <col min="4040" max="4041" width="0" style="49" hidden="1" customWidth="1"/>
    <col min="4042" max="4042" width="6.42578125" style="145" customWidth="1"/>
    <col min="4043" max="4044" width="0" style="49" hidden="1" customWidth="1"/>
    <col min="4045" max="4045" width="7.42578125" style="145" customWidth="1"/>
    <col min="4046" max="4046" width="0" style="49" hidden="1" customWidth="1"/>
    <col min="4047" max="4047" width="6.42578125" style="145" customWidth="1"/>
    <col min="4048" max="4048" width="0" style="49" hidden="1" customWidth="1"/>
    <col min="4049" max="4049" width="9" style="145" customWidth="1"/>
    <col min="4050" max="4051" width="0" style="49" hidden="1" customWidth="1"/>
    <col min="4052" max="4052" width="8.5703125" style="145" customWidth="1"/>
    <col min="4053" max="4054" width="0" style="49" hidden="1" customWidth="1"/>
    <col min="4055" max="4055" width="6.42578125" style="145" customWidth="1"/>
    <col min="4056" max="4057" width="0" style="49" hidden="1" customWidth="1"/>
    <col min="4058" max="4058" width="7" style="145" customWidth="1"/>
    <col min="4059" max="4060" width="0" style="49" hidden="1" customWidth="1"/>
    <col min="4061" max="4061" width="7" style="145" customWidth="1"/>
    <col min="4062" max="4063" width="0" style="49" hidden="1" customWidth="1"/>
    <col min="4064" max="4064" width="7.5703125" style="145" customWidth="1"/>
    <col min="4065" max="4066" width="0" style="49" hidden="1" customWidth="1"/>
    <col min="4067" max="4067" width="7" style="145" customWidth="1"/>
    <col min="4068" max="4069" width="0" style="49" hidden="1" customWidth="1"/>
    <col min="4070" max="4070" width="7" style="145" customWidth="1"/>
    <col min="4071" max="4072" width="0" style="49" hidden="1" customWidth="1"/>
    <col min="4073" max="4073" width="7" style="145" customWidth="1"/>
    <col min="4074" max="4074" width="0" style="49" hidden="1" customWidth="1"/>
    <col min="4075" max="4075" width="6.42578125" style="145" customWidth="1"/>
    <col min="4076" max="4087" width="0" style="49" hidden="1" customWidth="1"/>
    <col min="4088" max="4088" width="10.140625" style="145"/>
    <col min="4089" max="4089" width="41.42578125" style="145" customWidth="1"/>
    <col min="4090" max="4090" width="6.42578125" style="145" customWidth="1"/>
    <col min="4091" max="4091" width="14.5703125" style="145" customWidth="1"/>
    <col min="4092" max="4092" width="11.42578125" style="145" customWidth="1"/>
    <col min="4093" max="4093" width="13" style="145" customWidth="1"/>
    <col min="4094" max="4094" width="16.85546875" style="145" customWidth="1"/>
    <col min="4095" max="4101" width="9.42578125" style="145" customWidth="1"/>
    <col min="4102" max="4104" width="0" style="49" hidden="1" customWidth="1"/>
    <col min="4105" max="4105" width="8.85546875" style="145" customWidth="1"/>
    <col min="4106" max="4106" width="0" style="49" hidden="1" customWidth="1"/>
    <col min="4107" max="4107" width="10.140625" style="145" customWidth="1"/>
    <col min="4108" max="4108" width="6.42578125" style="145" customWidth="1"/>
    <col min="4109" max="4109" width="6.85546875" style="145" customWidth="1"/>
    <col min="4110" max="4110" width="4.42578125" style="145" customWidth="1"/>
    <col min="4111" max="4112" width="0" style="49" hidden="1" customWidth="1"/>
    <col min="4113" max="4113" width="7.5703125" style="145" customWidth="1"/>
    <col min="4114" max="4114" width="0" style="49" hidden="1" customWidth="1"/>
    <col min="4115" max="4115" width="11.42578125" style="145" customWidth="1"/>
    <col min="4116" max="4116" width="15.5703125" style="145" customWidth="1"/>
    <col min="4117" max="4117" width="52.85546875" style="145" customWidth="1"/>
    <col min="4118" max="4118" width="9.140625" style="145" bestFit="1" customWidth="1"/>
    <col min="4119" max="4119" width="24.5703125" style="145" customWidth="1"/>
    <col min="4120" max="4120" width="10.85546875" style="145" customWidth="1"/>
    <col min="4121" max="4121" width="27.5703125" style="145" customWidth="1"/>
    <col min="4122" max="4123" width="9.140625" style="145" bestFit="1" customWidth="1"/>
    <col min="4124" max="4125" width="12.140625" style="145" customWidth="1"/>
    <col min="4126" max="4126" width="14.5703125" style="145" customWidth="1"/>
    <col min="4127" max="4127" width="5" style="145" customWidth="1"/>
    <col min="4128" max="4129" width="0" style="49" hidden="1" customWidth="1"/>
    <col min="4130" max="4130" width="5" style="145" customWidth="1"/>
    <col min="4131" max="4132" width="0" style="49" hidden="1" customWidth="1"/>
    <col min="4133" max="4133" width="5" style="145" customWidth="1"/>
    <col min="4134" max="4135" width="0" style="49" hidden="1" customWidth="1"/>
    <col min="4136" max="4136" width="5" style="145" customWidth="1"/>
    <col min="4137" max="4138" width="0" style="49" hidden="1" customWidth="1"/>
    <col min="4139" max="4139" width="5" style="145" customWidth="1"/>
    <col min="4140" max="4141" width="0" style="49" hidden="1" customWidth="1"/>
    <col min="4142" max="4142" width="5" style="145" customWidth="1"/>
    <col min="4143" max="4153" width="0" style="49" hidden="1" customWidth="1"/>
    <col min="4154" max="4154" width="6.85546875" style="145" customWidth="1"/>
    <col min="4155" max="4156" width="0" style="49" hidden="1" customWidth="1"/>
    <col min="4157" max="4157" width="6.42578125" style="145" customWidth="1"/>
    <col min="4158" max="4159" width="0" style="49" hidden="1" customWidth="1"/>
    <col min="4160" max="4160" width="5.42578125" style="145" customWidth="1"/>
    <col min="4161" max="4162" width="0" style="49" hidden="1" customWidth="1"/>
    <col min="4163" max="4163" width="4.85546875" style="145" customWidth="1"/>
    <col min="4164" max="4171" width="0" style="49" hidden="1" customWidth="1"/>
    <col min="4172" max="4172" width="5.42578125" style="145" customWidth="1"/>
    <col min="4173" max="4177" width="0" style="49" hidden="1" customWidth="1"/>
    <col min="4178" max="4178" width="5.85546875" style="145" customWidth="1"/>
    <col min="4179" max="4180" width="0" style="49" hidden="1" customWidth="1"/>
    <col min="4181" max="4181" width="5.42578125" style="145" customWidth="1"/>
    <col min="4182" max="4183" width="0" style="49" hidden="1" customWidth="1"/>
    <col min="4184" max="4184" width="5.42578125" style="145" customWidth="1"/>
    <col min="4185" max="4186" width="0" style="49" hidden="1" customWidth="1"/>
    <col min="4187" max="4187" width="6" style="145" customWidth="1"/>
    <col min="4188" max="4192" width="0" style="49" hidden="1" customWidth="1"/>
    <col min="4193" max="4193" width="5" style="145" customWidth="1"/>
    <col min="4194" max="4195" width="0" style="49" hidden="1" customWidth="1"/>
    <col min="4196" max="4196" width="7.42578125" style="145" customWidth="1"/>
    <col min="4197" max="4201" width="0" style="49" hidden="1" customWidth="1"/>
    <col min="4202" max="4202" width="5" style="145" customWidth="1"/>
    <col min="4203" max="4203" width="0" style="49" hidden="1" customWidth="1"/>
    <col min="4204" max="4204" width="5" style="145" customWidth="1"/>
    <col min="4205" max="4205" width="9.42578125" style="145" customWidth="1"/>
    <col min="4206" max="4206" width="0" style="49" hidden="1" customWidth="1"/>
    <col min="4207" max="4207" width="5" style="145" customWidth="1"/>
    <col min="4208" max="4209" width="0" style="49" hidden="1" customWidth="1"/>
    <col min="4210" max="4210" width="5" style="145" customWidth="1"/>
    <col min="4211" max="4212" width="0" style="49" hidden="1" customWidth="1"/>
    <col min="4213" max="4213" width="5" style="145" customWidth="1"/>
    <col min="4214" max="4215" width="0" style="49" hidden="1" customWidth="1"/>
    <col min="4216" max="4216" width="5" style="145" customWidth="1"/>
    <col min="4217" max="4223" width="0" style="49" hidden="1" customWidth="1"/>
    <col min="4224" max="4224" width="6.42578125" style="145" customWidth="1"/>
    <col min="4225" max="4228" width="0" style="49" hidden="1" customWidth="1"/>
    <col min="4229" max="4229" width="7.140625" style="145" customWidth="1"/>
    <col min="4230" max="4237" width="0" style="49" hidden="1" customWidth="1"/>
    <col min="4238" max="4238" width="7.140625" style="145" customWidth="1"/>
    <col min="4239" max="4240" width="0" style="49" hidden="1" customWidth="1"/>
    <col min="4241" max="4241" width="7.140625" style="145" customWidth="1"/>
    <col min="4242" max="4248" width="0" style="49" hidden="1" customWidth="1"/>
    <col min="4249" max="4249" width="6.42578125" style="145" customWidth="1"/>
    <col min="4250" max="4270" width="0" style="49" hidden="1" customWidth="1"/>
    <col min="4271" max="4274" width="6.42578125" style="145" customWidth="1"/>
    <col min="4275" max="4275" width="6.85546875" style="145" customWidth="1"/>
    <col min="4276" max="4276" width="6.42578125" style="145" customWidth="1"/>
    <col min="4277" max="4293" width="0" style="49" hidden="1" customWidth="1"/>
    <col min="4294" max="4294" width="6.5703125" style="145" customWidth="1"/>
    <col min="4295" max="4295" width="6.42578125" style="145" customWidth="1"/>
    <col min="4296" max="4297" width="0" style="49" hidden="1" customWidth="1"/>
    <col min="4298" max="4298" width="6.42578125" style="145" customWidth="1"/>
    <col min="4299" max="4300" width="0" style="49" hidden="1" customWidth="1"/>
    <col min="4301" max="4301" width="7.42578125" style="145" customWidth="1"/>
    <col min="4302" max="4302" width="0" style="49" hidden="1" customWidth="1"/>
    <col min="4303" max="4303" width="6.42578125" style="145" customWidth="1"/>
    <col min="4304" max="4304" width="0" style="49" hidden="1" customWidth="1"/>
    <col min="4305" max="4305" width="9" style="145" customWidth="1"/>
    <col min="4306" max="4307" width="0" style="49" hidden="1" customWidth="1"/>
    <col min="4308" max="4308" width="8.5703125" style="145" customWidth="1"/>
    <col min="4309" max="4310" width="0" style="49" hidden="1" customWidth="1"/>
    <col min="4311" max="4311" width="6.42578125" style="145" customWidth="1"/>
    <col min="4312" max="4313" width="0" style="49" hidden="1" customWidth="1"/>
    <col min="4314" max="4314" width="7" style="145" customWidth="1"/>
    <col min="4315" max="4316" width="0" style="49" hidden="1" customWidth="1"/>
    <col min="4317" max="4317" width="7" style="145" customWidth="1"/>
    <col min="4318" max="4319" width="0" style="49" hidden="1" customWidth="1"/>
    <col min="4320" max="4320" width="7.5703125" style="145" customWidth="1"/>
    <col min="4321" max="4322" width="0" style="49" hidden="1" customWidth="1"/>
    <col min="4323" max="4323" width="7" style="145" customWidth="1"/>
    <col min="4324" max="4325" width="0" style="49" hidden="1" customWidth="1"/>
    <col min="4326" max="4326" width="7" style="145" customWidth="1"/>
    <col min="4327" max="4328" width="0" style="49" hidden="1" customWidth="1"/>
    <col min="4329" max="4329" width="7" style="145" customWidth="1"/>
    <col min="4330" max="4330" width="0" style="49" hidden="1" customWidth="1"/>
    <col min="4331" max="4331" width="6.42578125" style="145" customWidth="1"/>
    <col min="4332" max="4343" width="0" style="49" hidden="1" customWidth="1"/>
    <col min="4344" max="4344" width="10.140625" style="145"/>
    <col min="4345" max="4345" width="41.42578125" style="145" customWidth="1"/>
    <col min="4346" max="4346" width="6.42578125" style="145" customWidth="1"/>
    <col min="4347" max="4347" width="14.5703125" style="145" customWidth="1"/>
    <col min="4348" max="4348" width="11.42578125" style="145" customWidth="1"/>
    <col min="4349" max="4349" width="13" style="145" customWidth="1"/>
    <col min="4350" max="4350" width="16.85546875" style="145" customWidth="1"/>
    <col min="4351" max="4357" width="9.42578125" style="145" customWidth="1"/>
    <col min="4358" max="4360" width="0" style="49" hidden="1" customWidth="1"/>
    <col min="4361" max="4361" width="8.85546875" style="145" customWidth="1"/>
    <col min="4362" max="4362" width="0" style="49" hidden="1" customWidth="1"/>
    <col min="4363" max="4363" width="10.140625" style="145" customWidth="1"/>
    <col min="4364" max="4364" width="6.42578125" style="145" customWidth="1"/>
    <col min="4365" max="4365" width="6.85546875" style="145" customWidth="1"/>
    <col min="4366" max="4366" width="4.42578125" style="145" customWidth="1"/>
    <col min="4367" max="4368" width="0" style="49" hidden="1" customWidth="1"/>
    <col min="4369" max="4369" width="7.5703125" style="145" customWidth="1"/>
    <col min="4370" max="4370" width="0" style="49" hidden="1" customWidth="1"/>
    <col min="4371" max="4371" width="11.42578125" style="145" customWidth="1"/>
    <col min="4372" max="4372" width="15.5703125" style="145" customWidth="1"/>
    <col min="4373" max="4373" width="52.85546875" style="145" customWidth="1"/>
    <col min="4374" max="4374" width="9.140625" style="145" bestFit="1" customWidth="1"/>
    <col min="4375" max="4375" width="24.5703125" style="145" customWidth="1"/>
    <col min="4376" max="4376" width="10.85546875" style="145" customWidth="1"/>
    <col min="4377" max="4377" width="27.5703125" style="145" customWidth="1"/>
    <col min="4378" max="4379" width="9.140625" style="145" bestFit="1" customWidth="1"/>
    <col min="4380" max="4381" width="12.140625" style="145" customWidth="1"/>
    <col min="4382" max="4382" width="14.5703125" style="145" customWidth="1"/>
    <col min="4383" max="4383" width="5" style="145" customWidth="1"/>
    <col min="4384" max="4385" width="0" style="49" hidden="1" customWidth="1"/>
    <col min="4386" max="4386" width="5" style="145" customWidth="1"/>
    <col min="4387" max="4388" width="0" style="49" hidden="1" customWidth="1"/>
    <col min="4389" max="4389" width="5" style="145" customWidth="1"/>
    <col min="4390" max="4391" width="0" style="49" hidden="1" customWidth="1"/>
    <col min="4392" max="4392" width="5" style="145" customWidth="1"/>
    <col min="4393" max="4394" width="0" style="49" hidden="1" customWidth="1"/>
    <col min="4395" max="4395" width="5" style="145" customWidth="1"/>
    <col min="4396" max="4397" width="0" style="49" hidden="1" customWidth="1"/>
    <col min="4398" max="4398" width="5" style="145" customWidth="1"/>
    <col min="4399" max="4409" width="0" style="49" hidden="1" customWidth="1"/>
    <col min="4410" max="4410" width="6.85546875" style="145" customWidth="1"/>
    <col min="4411" max="4412" width="0" style="49" hidden="1" customWidth="1"/>
    <col min="4413" max="4413" width="6.42578125" style="145" customWidth="1"/>
    <col min="4414" max="4415" width="0" style="49" hidden="1" customWidth="1"/>
    <col min="4416" max="4416" width="5.42578125" style="145" customWidth="1"/>
    <col min="4417" max="4418" width="0" style="49" hidden="1" customWidth="1"/>
    <col min="4419" max="4419" width="4.85546875" style="145" customWidth="1"/>
    <col min="4420" max="4427" width="0" style="49" hidden="1" customWidth="1"/>
    <col min="4428" max="4428" width="5.42578125" style="145" customWidth="1"/>
    <col min="4429" max="4433" width="0" style="49" hidden="1" customWidth="1"/>
    <col min="4434" max="4434" width="5.85546875" style="145" customWidth="1"/>
    <col min="4435" max="4436" width="0" style="49" hidden="1" customWidth="1"/>
    <col min="4437" max="4437" width="5.42578125" style="145" customWidth="1"/>
    <col min="4438" max="4439" width="0" style="49" hidden="1" customWidth="1"/>
    <col min="4440" max="4440" width="5.42578125" style="145" customWidth="1"/>
    <col min="4441" max="4442" width="0" style="49" hidden="1" customWidth="1"/>
    <col min="4443" max="4443" width="6" style="145" customWidth="1"/>
    <col min="4444" max="4448" width="0" style="49" hidden="1" customWidth="1"/>
    <col min="4449" max="4449" width="5" style="145" customWidth="1"/>
    <col min="4450" max="4451" width="0" style="49" hidden="1" customWidth="1"/>
    <col min="4452" max="4452" width="7.42578125" style="145" customWidth="1"/>
    <col min="4453" max="4457" width="0" style="49" hidden="1" customWidth="1"/>
    <col min="4458" max="4458" width="5" style="145" customWidth="1"/>
    <col min="4459" max="4459" width="0" style="49" hidden="1" customWidth="1"/>
    <col min="4460" max="4460" width="5" style="145" customWidth="1"/>
    <col min="4461" max="4461" width="9.42578125" style="145" customWidth="1"/>
    <col min="4462" max="4462" width="0" style="49" hidden="1" customWidth="1"/>
    <col min="4463" max="4463" width="5" style="145" customWidth="1"/>
    <col min="4464" max="4465" width="0" style="49" hidden="1" customWidth="1"/>
    <col min="4466" max="4466" width="5" style="145" customWidth="1"/>
    <col min="4467" max="4468" width="0" style="49" hidden="1" customWidth="1"/>
    <col min="4469" max="4469" width="5" style="145" customWidth="1"/>
    <col min="4470" max="4471" width="0" style="49" hidden="1" customWidth="1"/>
    <col min="4472" max="4472" width="5" style="145" customWidth="1"/>
    <col min="4473" max="4479" width="0" style="49" hidden="1" customWidth="1"/>
    <col min="4480" max="4480" width="6.42578125" style="145" customWidth="1"/>
    <col min="4481" max="4484" width="0" style="49" hidden="1" customWidth="1"/>
    <col min="4485" max="4485" width="7.140625" style="145" customWidth="1"/>
    <col min="4486" max="4493" width="0" style="49" hidden="1" customWidth="1"/>
    <col min="4494" max="4494" width="7.140625" style="145" customWidth="1"/>
    <col min="4495" max="4496" width="0" style="49" hidden="1" customWidth="1"/>
    <col min="4497" max="4497" width="7.140625" style="145" customWidth="1"/>
    <col min="4498" max="4504" width="0" style="49" hidden="1" customWidth="1"/>
    <col min="4505" max="4505" width="6.42578125" style="145" customWidth="1"/>
    <col min="4506" max="4526" width="0" style="49" hidden="1" customWidth="1"/>
    <col min="4527" max="4530" width="6.42578125" style="145" customWidth="1"/>
    <col min="4531" max="4531" width="6.85546875" style="145" customWidth="1"/>
    <col min="4532" max="4532" width="6.42578125" style="145" customWidth="1"/>
    <col min="4533" max="4549" width="0" style="49" hidden="1" customWidth="1"/>
    <col min="4550" max="4550" width="6.5703125" style="145" customWidth="1"/>
    <col min="4551" max="4551" width="6.42578125" style="145" customWidth="1"/>
    <col min="4552" max="4553" width="0" style="49" hidden="1" customWidth="1"/>
    <col min="4554" max="4554" width="6.42578125" style="145" customWidth="1"/>
    <col min="4555" max="4556" width="0" style="49" hidden="1" customWidth="1"/>
    <col min="4557" max="4557" width="7.42578125" style="145" customWidth="1"/>
    <col min="4558" max="4558" width="0" style="49" hidden="1" customWidth="1"/>
    <col min="4559" max="4559" width="6.42578125" style="145" customWidth="1"/>
    <col min="4560" max="4560" width="0" style="49" hidden="1" customWidth="1"/>
    <col min="4561" max="4561" width="9" style="145" customWidth="1"/>
    <col min="4562" max="4563" width="0" style="49" hidden="1" customWidth="1"/>
    <col min="4564" max="4564" width="8.5703125" style="145" customWidth="1"/>
    <col min="4565" max="4566" width="0" style="49" hidden="1" customWidth="1"/>
    <col min="4567" max="4567" width="6.42578125" style="145" customWidth="1"/>
    <col min="4568" max="4569" width="0" style="49" hidden="1" customWidth="1"/>
    <col min="4570" max="4570" width="7" style="145" customWidth="1"/>
    <col min="4571" max="4572" width="0" style="49" hidden="1" customWidth="1"/>
    <col min="4573" max="4573" width="7" style="145" customWidth="1"/>
    <col min="4574" max="4575" width="0" style="49" hidden="1" customWidth="1"/>
    <col min="4576" max="4576" width="7.5703125" style="145" customWidth="1"/>
    <col min="4577" max="4578" width="0" style="49" hidden="1" customWidth="1"/>
    <col min="4579" max="4579" width="7" style="145" customWidth="1"/>
    <col min="4580" max="4581" width="0" style="49" hidden="1" customWidth="1"/>
    <col min="4582" max="4582" width="7" style="145" customWidth="1"/>
    <col min="4583" max="4584" width="0" style="49" hidden="1" customWidth="1"/>
    <col min="4585" max="4585" width="7" style="145" customWidth="1"/>
    <col min="4586" max="4586" width="0" style="49" hidden="1" customWidth="1"/>
    <col min="4587" max="4587" width="6.42578125" style="145" customWidth="1"/>
    <col min="4588" max="4599" width="0" style="49" hidden="1" customWidth="1"/>
    <col min="4600" max="4600" width="10.140625" style="145"/>
    <col min="4601" max="4601" width="41.42578125" style="145" customWidth="1"/>
    <col min="4602" max="4602" width="6.42578125" style="145" customWidth="1"/>
    <col min="4603" max="4603" width="14.5703125" style="145" customWidth="1"/>
    <col min="4604" max="4604" width="11.42578125" style="145" customWidth="1"/>
    <col min="4605" max="4605" width="13" style="145" customWidth="1"/>
    <col min="4606" max="4606" width="16.85546875" style="145" customWidth="1"/>
    <col min="4607" max="4613" width="9.42578125" style="145" customWidth="1"/>
    <col min="4614" max="4616" width="0" style="49" hidden="1" customWidth="1"/>
    <col min="4617" max="4617" width="8.85546875" style="145" customWidth="1"/>
    <col min="4618" max="4618" width="0" style="49" hidden="1" customWidth="1"/>
    <col min="4619" max="4619" width="10.140625" style="145" customWidth="1"/>
    <col min="4620" max="4620" width="6.42578125" style="145" customWidth="1"/>
    <col min="4621" max="4621" width="6.85546875" style="145" customWidth="1"/>
    <col min="4622" max="4622" width="4.42578125" style="145" customWidth="1"/>
    <col min="4623" max="4624" width="0" style="49" hidden="1" customWidth="1"/>
    <col min="4625" max="4625" width="7.5703125" style="145" customWidth="1"/>
    <col min="4626" max="4626" width="0" style="49" hidden="1" customWidth="1"/>
    <col min="4627" max="4627" width="11.42578125" style="145" customWidth="1"/>
    <col min="4628" max="4628" width="15.5703125" style="145" customWidth="1"/>
    <col min="4629" max="4629" width="52.85546875" style="145" customWidth="1"/>
    <col min="4630" max="4630" width="9.140625" style="145" bestFit="1" customWidth="1"/>
    <col min="4631" max="4631" width="24.5703125" style="145" customWidth="1"/>
    <col min="4632" max="4632" width="10.85546875" style="145" customWidth="1"/>
    <col min="4633" max="4633" width="27.5703125" style="145" customWidth="1"/>
    <col min="4634" max="4635" width="9.140625" style="145" bestFit="1" customWidth="1"/>
    <col min="4636" max="4637" width="12.140625" style="145" customWidth="1"/>
    <col min="4638" max="4638" width="14.5703125" style="145" customWidth="1"/>
    <col min="4639" max="4639" width="5" style="145" customWidth="1"/>
    <col min="4640" max="4641" width="0" style="49" hidden="1" customWidth="1"/>
    <col min="4642" max="4642" width="5" style="145" customWidth="1"/>
    <col min="4643" max="4644" width="0" style="49" hidden="1" customWidth="1"/>
    <col min="4645" max="4645" width="5" style="145" customWidth="1"/>
    <col min="4646" max="4647" width="0" style="49" hidden="1" customWidth="1"/>
    <col min="4648" max="4648" width="5" style="145" customWidth="1"/>
    <col min="4649" max="4650" width="0" style="49" hidden="1" customWidth="1"/>
    <col min="4651" max="4651" width="5" style="145" customWidth="1"/>
    <col min="4652" max="4653" width="0" style="49" hidden="1" customWidth="1"/>
    <col min="4654" max="4654" width="5" style="145" customWidth="1"/>
    <col min="4655" max="4665" width="0" style="49" hidden="1" customWidth="1"/>
    <col min="4666" max="4666" width="6.85546875" style="145" customWidth="1"/>
    <col min="4667" max="4668" width="0" style="49" hidden="1" customWidth="1"/>
    <col min="4669" max="4669" width="6.42578125" style="145" customWidth="1"/>
    <col min="4670" max="4671" width="0" style="49" hidden="1" customWidth="1"/>
    <col min="4672" max="4672" width="5.42578125" style="145" customWidth="1"/>
    <col min="4673" max="4674" width="0" style="49" hidden="1" customWidth="1"/>
    <col min="4675" max="4675" width="4.85546875" style="145" customWidth="1"/>
    <col min="4676" max="4683" width="0" style="49" hidden="1" customWidth="1"/>
    <col min="4684" max="4684" width="5.42578125" style="145" customWidth="1"/>
    <col min="4685" max="4689" width="0" style="49" hidden="1" customWidth="1"/>
    <col min="4690" max="4690" width="5.85546875" style="145" customWidth="1"/>
    <col min="4691" max="4692" width="0" style="49" hidden="1" customWidth="1"/>
    <col min="4693" max="4693" width="5.42578125" style="145" customWidth="1"/>
    <col min="4694" max="4695" width="0" style="49" hidden="1" customWidth="1"/>
    <col min="4696" max="4696" width="5.42578125" style="145" customWidth="1"/>
    <col min="4697" max="4698" width="0" style="49" hidden="1" customWidth="1"/>
    <col min="4699" max="4699" width="6" style="145" customWidth="1"/>
    <col min="4700" max="4704" width="0" style="49" hidden="1" customWidth="1"/>
    <col min="4705" max="4705" width="5" style="145" customWidth="1"/>
    <col min="4706" max="4707" width="0" style="49" hidden="1" customWidth="1"/>
    <col min="4708" max="4708" width="7.42578125" style="145" customWidth="1"/>
    <col min="4709" max="4713" width="0" style="49" hidden="1" customWidth="1"/>
    <col min="4714" max="4714" width="5" style="145" customWidth="1"/>
    <col min="4715" max="4715" width="0" style="49" hidden="1" customWidth="1"/>
    <col min="4716" max="4716" width="5" style="145" customWidth="1"/>
    <col min="4717" max="4717" width="9.42578125" style="145" customWidth="1"/>
    <col min="4718" max="4718" width="0" style="49" hidden="1" customWidth="1"/>
    <col min="4719" max="4719" width="5" style="145" customWidth="1"/>
    <col min="4720" max="4721" width="0" style="49" hidden="1" customWidth="1"/>
    <col min="4722" max="4722" width="5" style="145" customWidth="1"/>
    <col min="4723" max="4724" width="0" style="49" hidden="1" customWidth="1"/>
    <col min="4725" max="4725" width="5" style="145" customWidth="1"/>
    <col min="4726" max="4727" width="0" style="49" hidden="1" customWidth="1"/>
    <col min="4728" max="4728" width="5" style="145" customWidth="1"/>
    <col min="4729" max="4735" width="0" style="49" hidden="1" customWidth="1"/>
    <col min="4736" max="4736" width="6.42578125" style="145" customWidth="1"/>
    <col min="4737" max="4740" width="0" style="49" hidden="1" customWidth="1"/>
    <col min="4741" max="4741" width="7.140625" style="145" customWidth="1"/>
    <col min="4742" max="4749" width="0" style="49" hidden="1" customWidth="1"/>
    <col min="4750" max="4750" width="7.140625" style="145" customWidth="1"/>
    <col min="4751" max="4752" width="0" style="49" hidden="1" customWidth="1"/>
    <col min="4753" max="4753" width="7.140625" style="145" customWidth="1"/>
    <col min="4754" max="4760" width="0" style="49" hidden="1" customWidth="1"/>
    <col min="4761" max="4761" width="6.42578125" style="145" customWidth="1"/>
    <col min="4762" max="4782" width="0" style="49" hidden="1" customWidth="1"/>
    <col min="4783" max="4786" width="6.42578125" style="145" customWidth="1"/>
    <col min="4787" max="4787" width="6.85546875" style="145" customWidth="1"/>
    <col min="4788" max="4788" width="6.42578125" style="145" customWidth="1"/>
    <col min="4789" max="4805" width="0" style="49" hidden="1" customWidth="1"/>
    <col min="4806" max="4806" width="6.5703125" style="145" customWidth="1"/>
    <col min="4807" max="4807" width="6.42578125" style="145" customWidth="1"/>
    <col min="4808" max="4809" width="0" style="49" hidden="1" customWidth="1"/>
    <col min="4810" max="4810" width="6.42578125" style="145" customWidth="1"/>
    <col min="4811" max="4812" width="0" style="49" hidden="1" customWidth="1"/>
    <col min="4813" max="4813" width="7.42578125" style="145" customWidth="1"/>
    <col min="4814" max="4814" width="0" style="49" hidden="1" customWidth="1"/>
    <col min="4815" max="4815" width="6.42578125" style="145" customWidth="1"/>
    <col min="4816" max="4816" width="0" style="49" hidden="1" customWidth="1"/>
    <col min="4817" max="4817" width="9" style="145" customWidth="1"/>
    <col min="4818" max="4819" width="0" style="49" hidden="1" customWidth="1"/>
    <col min="4820" max="4820" width="8.5703125" style="145" customWidth="1"/>
    <col min="4821" max="4822" width="0" style="49" hidden="1" customWidth="1"/>
    <col min="4823" max="4823" width="6.42578125" style="145" customWidth="1"/>
    <col min="4824" max="4825" width="0" style="49" hidden="1" customWidth="1"/>
    <col min="4826" max="4826" width="7" style="145" customWidth="1"/>
    <col min="4827" max="4828" width="0" style="49" hidden="1" customWidth="1"/>
    <col min="4829" max="4829" width="7" style="145" customWidth="1"/>
    <col min="4830" max="4831" width="0" style="49" hidden="1" customWidth="1"/>
    <col min="4832" max="4832" width="7.5703125" style="145" customWidth="1"/>
    <col min="4833" max="4834" width="0" style="49" hidden="1" customWidth="1"/>
    <col min="4835" max="4835" width="7" style="145" customWidth="1"/>
    <col min="4836" max="4837" width="0" style="49" hidden="1" customWidth="1"/>
    <col min="4838" max="4838" width="7" style="145" customWidth="1"/>
    <col min="4839" max="4840" width="0" style="49" hidden="1" customWidth="1"/>
    <col min="4841" max="4841" width="7" style="145" customWidth="1"/>
    <col min="4842" max="4842" width="0" style="49" hidden="1" customWidth="1"/>
    <col min="4843" max="4843" width="6.42578125" style="145" customWidth="1"/>
    <col min="4844" max="4855" width="0" style="49" hidden="1" customWidth="1"/>
    <col min="4856" max="4856" width="10.140625" style="145"/>
    <col min="4857" max="4857" width="41.42578125" style="145" customWidth="1"/>
    <col min="4858" max="4858" width="6.42578125" style="145" customWidth="1"/>
    <col min="4859" max="4859" width="14.5703125" style="145" customWidth="1"/>
    <col min="4860" max="4860" width="11.42578125" style="145" customWidth="1"/>
    <col min="4861" max="4861" width="13" style="145" customWidth="1"/>
    <col min="4862" max="4862" width="16.85546875" style="145" customWidth="1"/>
    <col min="4863" max="4869" width="9.42578125" style="145" customWidth="1"/>
    <col min="4870" max="4872" width="0" style="49" hidden="1" customWidth="1"/>
    <col min="4873" max="4873" width="8.85546875" style="145" customWidth="1"/>
    <col min="4874" max="4874" width="0" style="49" hidden="1" customWidth="1"/>
    <col min="4875" max="4875" width="10.140625" style="145" customWidth="1"/>
    <col min="4876" max="4876" width="6.42578125" style="145" customWidth="1"/>
    <col min="4877" max="4877" width="6.85546875" style="145" customWidth="1"/>
    <col min="4878" max="4878" width="4.42578125" style="145" customWidth="1"/>
    <col min="4879" max="4880" width="0" style="49" hidden="1" customWidth="1"/>
    <col min="4881" max="4881" width="7.5703125" style="145" customWidth="1"/>
    <col min="4882" max="4882" width="0" style="49" hidden="1" customWidth="1"/>
    <col min="4883" max="4883" width="11.42578125" style="145" customWidth="1"/>
    <col min="4884" max="4884" width="15.5703125" style="145" customWidth="1"/>
    <col min="4885" max="4885" width="52.85546875" style="145" customWidth="1"/>
    <col min="4886" max="4886" width="9.140625" style="145" bestFit="1" customWidth="1"/>
    <col min="4887" max="4887" width="24.5703125" style="145" customWidth="1"/>
    <col min="4888" max="4888" width="10.85546875" style="145" customWidth="1"/>
    <col min="4889" max="4889" width="27.5703125" style="145" customWidth="1"/>
    <col min="4890" max="4891" width="9.140625" style="145" bestFit="1" customWidth="1"/>
    <col min="4892" max="4893" width="12.140625" style="145" customWidth="1"/>
    <col min="4894" max="4894" width="14.5703125" style="145" customWidth="1"/>
    <col min="4895" max="4895" width="5" style="145" customWidth="1"/>
    <col min="4896" max="4897" width="0" style="49" hidden="1" customWidth="1"/>
    <col min="4898" max="4898" width="5" style="145" customWidth="1"/>
    <col min="4899" max="4900" width="0" style="49" hidden="1" customWidth="1"/>
    <col min="4901" max="4901" width="5" style="145" customWidth="1"/>
    <col min="4902" max="4903" width="0" style="49" hidden="1" customWidth="1"/>
    <col min="4904" max="4904" width="5" style="145" customWidth="1"/>
    <col min="4905" max="4906" width="0" style="49" hidden="1" customWidth="1"/>
    <col min="4907" max="4907" width="5" style="145" customWidth="1"/>
    <col min="4908" max="4909" width="0" style="49" hidden="1" customWidth="1"/>
    <col min="4910" max="4910" width="5" style="145" customWidth="1"/>
    <col min="4911" max="4921" width="0" style="49" hidden="1" customWidth="1"/>
    <col min="4922" max="4922" width="6.85546875" style="145" customWidth="1"/>
    <col min="4923" max="4924" width="0" style="49" hidden="1" customWidth="1"/>
    <col min="4925" max="4925" width="6.42578125" style="145" customWidth="1"/>
    <col min="4926" max="4927" width="0" style="49" hidden="1" customWidth="1"/>
    <col min="4928" max="4928" width="5.42578125" style="145" customWidth="1"/>
    <col min="4929" max="4930" width="0" style="49" hidden="1" customWidth="1"/>
    <col min="4931" max="4931" width="4.85546875" style="145" customWidth="1"/>
    <col min="4932" max="4939" width="0" style="49" hidden="1" customWidth="1"/>
    <col min="4940" max="4940" width="5.42578125" style="145" customWidth="1"/>
    <col min="4941" max="4945" width="0" style="49" hidden="1" customWidth="1"/>
    <col min="4946" max="4946" width="5.85546875" style="145" customWidth="1"/>
    <col min="4947" max="4948" width="0" style="49" hidden="1" customWidth="1"/>
    <col min="4949" max="4949" width="5.42578125" style="145" customWidth="1"/>
    <col min="4950" max="4951" width="0" style="49" hidden="1" customWidth="1"/>
    <col min="4952" max="4952" width="5.42578125" style="145" customWidth="1"/>
    <col min="4953" max="4954" width="0" style="49" hidden="1" customWidth="1"/>
    <col min="4955" max="4955" width="6" style="145" customWidth="1"/>
    <col min="4956" max="4960" width="0" style="49" hidden="1" customWidth="1"/>
    <col min="4961" max="4961" width="5" style="145" customWidth="1"/>
    <col min="4962" max="4963" width="0" style="49" hidden="1" customWidth="1"/>
    <col min="4964" max="4964" width="7.42578125" style="145" customWidth="1"/>
    <col min="4965" max="4969" width="0" style="49" hidden="1" customWidth="1"/>
    <col min="4970" max="4970" width="5" style="145" customWidth="1"/>
    <col min="4971" max="4971" width="0" style="49" hidden="1" customWidth="1"/>
    <col min="4972" max="4972" width="5" style="145" customWidth="1"/>
    <col min="4973" max="4973" width="9.42578125" style="145" customWidth="1"/>
    <col min="4974" max="4974" width="0" style="49" hidden="1" customWidth="1"/>
    <col min="4975" max="4975" width="5" style="145" customWidth="1"/>
    <col min="4976" max="4977" width="0" style="49" hidden="1" customWidth="1"/>
    <col min="4978" max="4978" width="5" style="145" customWidth="1"/>
    <col min="4979" max="4980" width="0" style="49" hidden="1" customWidth="1"/>
    <col min="4981" max="4981" width="5" style="145" customWidth="1"/>
    <col min="4982" max="4983" width="0" style="49" hidden="1" customWidth="1"/>
    <col min="4984" max="4984" width="5" style="145" customWidth="1"/>
    <col min="4985" max="4991" width="0" style="49" hidden="1" customWidth="1"/>
    <col min="4992" max="4992" width="6.42578125" style="145" customWidth="1"/>
    <col min="4993" max="4996" width="0" style="49" hidden="1" customWidth="1"/>
    <col min="4997" max="4997" width="7.140625" style="145" customWidth="1"/>
    <col min="4998" max="5005" width="0" style="49" hidden="1" customWidth="1"/>
    <col min="5006" max="5006" width="7.140625" style="145" customWidth="1"/>
    <col min="5007" max="5008" width="0" style="49" hidden="1" customWidth="1"/>
    <col min="5009" max="5009" width="7.140625" style="145" customWidth="1"/>
    <col min="5010" max="5016" width="0" style="49" hidden="1" customWidth="1"/>
    <col min="5017" max="5017" width="6.42578125" style="145" customWidth="1"/>
    <col min="5018" max="5038" width="0" style="49" hidden="1" customWidth="1"/>
    <col min="5039" max="5042" width="6.42578125" style="145" customWidth="1"/>
    <col min="5043" max="5043" width="6.85546875" style="145" customWidth="1"/>
    <col min="5044" max="5044" width="6.42578125" style="145" customWidth="1"/>
    <col min="5045" max="5061" width="0" style="49" hidden="1" customWidth="1"/>
    <col min="5062" max="5062" width="6.5703125" style="145" customWidth="1"/>
    <col min="5063" max="5063" width="6.42578125" style="145" customWidth="1"/>
    <col min="5064" max="5065" width="0" style="49" hidden="1" customWidth="1"/>
    <col min="5066" max="5066" width="6.42578125" style="145" customWidth="1"/>
    <col min="5067" max="5068" width="0" style="49" hidden="1" customWidth="1"/>
    <col min="5069" max="5069" width="7.42578125" style="145" customWidth="1"/>
    <col min="5070" max="5070" width="0" style="49" hidden="1" customWidth="1"/>
    <col min="5071" max="5071" width="6.42578125" style="145" customWidth="1"/>
    <col min="5072" max="5072" width="0" style="49" hidden="1" customWidth="1"/>
    <col min="5073" max="5073" width="9" style="145" customWidth="1"/>
    <col min="5074" max="5075" width="0" style="49" hidden="1" customWidth="1"/>
    <col min="5076" max="5076" width="8.5703125" style="145" customWidth="1"/>
    <col min="5077" max="5078" width="0" style="49" hidden="1" customWidth="1"/>
    <col min="5079" max="5079" width="6.42578125" style="145" customWidth="1"/>
    <col min="5080" max="5081" width="0" style="49" hidden="1" customWidth="1"/>
    <col min="5082" max="5082" width="7" style="145" customWidth="1"/>
    <col min="5083" max="5084" width="0" style="49" hidden="1" customWidth="1"/>
    <col min="5085" max="5085" width="7" style="145" customWidth="1"/>
    <col min="5086" max="5087" width="0" style="49" hidden="1" customWidth="1"/>
    <col min="5088" max="5088" width="7.5703125" style="145" customWidth="1"/>
    <col min="5089" max="5090" width="0" style="49" hidden="1" customWidth="1"/>
    <col min="5091" max="5091" width="7" style="145" customWidth="1"/>
    <col min="5092" max="5093" width="0" style="49" hidden="1" customWidth="1"/>
    <col min="5094" max="5094" width="7" style="145" customWidth="1"/>
    <col min="5095" max="5096" width="0" style="49" hidden="1" customWidth="1"/>
    <col min="5097" max="5097" width="7" style="145" customWidth="1"/>
    <col min="5098" max="5098" width="0" style="49" hidden="1" customWidth="1"/>
    <col min="5099" max="5099" width="6.42578125" style="145" customWidth="1"/>
    <col min="5100" max="5111" width="0" style="49" hidden="1" customWidth="1"/>
    <col min="5112" max="5112" width="10.140625" style="145"/>
    <col min="5113" max="5113" width="41.42578125" style="145" customWidth="1"/>
    <col min="5114" max="5114" width="6.42578125" style="145" customWidth="1"/>
    <col min="5115" max="5115" width="14.5703125" style="145" customWidth="1"/>
    <col min="5116" max="5116" width="11.42578125" style="145" customWidth="1"/>
    <col min="5117" max="5117" width="13" style="145" customWidth="1"/>
    <col min="5118" max="5118" width="16.85546875" style="145" customWidth="1"/>
    <col min="5119" max="5125" width="9.42578125" style="145" customWidth="1"/>
    <col min="5126" max="5128" width="0" style="49" hidden="1" customWidth="1"/>
    <col min="5129" max="5129" width="8.85546875" style="145" customWidth="1"/>
    <col min="5130" max="5130" width="0" style="49" hidden="1" customWidth="1"/>
    <col min="5131" max="5131" width="10.140625" style="145" customWidth="1"/>
    <col min="5132" max="5132" width="6.42578125" style="145" customWidth="1"/>
    <col min="5133" max="5133" width="6.85546875" style="145" customWidth="1"/>
    <col min="5134" max="5134" width="4.42578125" style="145" customWidth="1"/>
    <col min="5135" max="5136" width="0" style="49" hidden="1" customWidth="1"/>
    <col min="5137" max="5137" width="7.5703125" style="145" customWidth="1"/>
    <col min="5138" max="5138" width="0" style="49" hidden="1" customWidth="1"/>
    <col min="5139" max="5139" width="11.42578125" style="145" customWidth="1"/>
    <col min="5140" max="5140" width="15.5703125" style="145" customWidth="1"/>
    <col min="5141" max="5141" width="52.85546875" style="145" customWidth="1"/>
    <col min="5142" max="5142" width="9.140625" style="145" bestFit="1" customWidth="1"/>
    <col min="5143" max="5143" width="24.5703125" style="145" customWidth="1"/>
    <col min="5144" max="5144" width="10.85546875" style="145" customWidth="1"/>
    <col min="5145" max="5145" width="27.5703125" style="145" customWidth="1"/>
    <col min="5146" max="5147" width="9.140625" style="145" bestFit="1" customWidth="1"/>
    <col min="5148" max="5149" width="12.140625" style="145" customWidth="1"/>
    <col min="5150" max="5150" width="14.5703125" style="145" customWidth="1"/>
    <col min="5151" max="5151" width="5" style="145" customWidth="1"/>
    <col min="5152" max="5153" width="0" style="49" hidden="1" customWidth="1"/>
    <col min="5154" max="5154" width="5" style="145" customWidth="1"/>
    <col min="5155" max="5156" width="0" style="49" hidden="1" customWidth="1"/>
    <col min="5157" max="5157" width="5" style="145" customWidth="1"/>
    <col min="5158" max="5159" width="0" style="49" hidden="1" customWidth="1"/>
    <col min="5160" max="5160" width="5" style="145" customWidth="1"/>
    <col min="5161" max="5162" width="0" style="49" hidden="1" customWidth="1"/>
    <col min="5163" max="5163" width="5" style="145" customWidth="1"/>
    <col min="5164" max="5165" width="0" style="49" hidden="1" customWidth="1"/>
    <col min="5166" max="5166" width="5" style="145" customWidth="1"/>
    <col min="5167" max="5177" width="0" style="49" hidden="1" customWidth="1"/>
    <col min="5178" max="5178" width="6.85546875" style="145" customWidth="1"/>
    <col min="5179" max="5180" width="0" style="49" hidden="1" customWidth="1"/>
    <col min="5181" max="5181" width="6.42578125" style="145" customWidth="1"/>
    <col min="5182" max="5183" width="0" style="49" hidden="1" customWidth="1"/>
    <col min="5184" max="5184" width="5.42578125" style="145" customWidth="1"/>
    <col min="5185" max="5186" width="0" style="49" hidden="1" customWidth="1"/>
    <col min="5187" max="5187" width="4.85546875" style="145" customWidth="1"/>
    <col min="5188" max="5195" width="0" style="49" hidden="1" customWidth="1"/>
    <col min="5196" max="5196" width="5.42578125" style="145" customWidth="1"/>
    <col min="5197" max="5201" width="0" style="49" hidden="1" customWidth="1"/>
    <col min="5202" max="5202" width="5.85546875" style="145" customWidth="1"/>
    <col min="5203" max="5204" width="0" style="49" hidden="1" customWidth="1"/>
    <col min="5205" max="5205" width="5.42578125" style="145" customWidth="1"/>
    <col min="5206" max="5207" width="0" style="49" hidden="1" customWidth="1"/>
    <col min="5208" max="5208" width="5.42578125" style="145" customWidth="1"/>
    <col min="5209" max="5210" width="0" style="49" hidden="1" customWidth="1"/>
    <col min="5211" max="5211" width="6" style="145" customWidth="1"/>
    <col min="5212" max="5216" width="0" style="49" hidden="1" customWidth="1"/>
    <col min="5217" max="5217" width="5" style="145" customWidth="1"/>
    <col min="5218" max="5219" width="0" style="49" hidden="1" customWidth="1"/>
    <col min="5220" max="5220" width="7.42578125" style="145" customWidth="1"/>
    <col min="5221" max="5225" width="0" style="49" hidden="1" customWidth="1"/>
    <col min="5226" max="5226" width="5" style="145" customWidth="1"/>
    <col min="5227" max="5227" width="0" style="49" hidden="1" customWidth="1"/>
    <col min="5228" max="5228" width="5" style="145" customWidth="1"/>
    <col min="5229" max="5229" width="9.42578125" style="145" customWidth="1"/>
    <col min="5230" max="5230" width="0" style="49" hidden="1" customWidth="1"/>
    <col min="5231" max="5231" width="5" style="145" customWidth="1"/>
    <col min="5232" max="5233" width="0" style="49" hidden="1" customWidth="1"/>
    <col min="5234" max="5234" width="5" style="145" customWidth="1"/>
    <col min="5235" max="5236" width="0" style="49" hidden="1" customWidth="1"/>
    <col min="5237" max="5237" width="5" style="145" customWidth="1"/>
    <col min="5238" max="5239" width="0" style="49" hidden="1" customWidth="1"/>
    <col min="5240" max="5240" width="5" style="145" customWidth="1"/>
    <col min="5241" max="5247" width="0" style="49" hidden="1" customWidth="1"/>
    <col min="5248" max="5248" width="6.42578125" style="145" customWidth="1"/>
    <col min="5249" max="5252" width="0" style="49" hidden="1" customWidth="1"/>
    <col min="5253" max="5253" width="7.140625" style="145" customWidth="1"/>
    <col min="5254" max="5261" width="0" style="49" hidden="1" customWidth="1"/>
    <col min="5262" max="5262" width="7.140625" style="145" customWidth="1"/>
    <col min="5263" max="5264" width="0" style="49" hidden="1" customWidth="1"/>
    <col min="5265" max="5265" width="7.140625" style="145" customWidth="1"/>
    <col min="5266" max="5272" width="0" style="49" hidden="1" customWidth="1"/>
    <col min="5273" max="5273" width="6.42578125" style="145" customWidth="1"/>
    <col min="5274" max="5294" width="0" style="49" hidden="1" customWidth="1"/>
    <col min="5295" max="5298" width="6.42578125" style="145" customWidth="1"/>
    <col min="5299" max="5299" width="6.85546875" style="145" customWidth="1"/>
    <col min="5300" max="5300" width="6.42578125" style="145" customWidth="1"/>
    <col min="5301" max="5317" width="0" style="49" hidden="1" customWidth="1"/>
    <col min="5318" max="5318" width="6.5703125" style="145" customWidth="1"/>
    <col min="5319" max="5319" width="6.42578125" style="145" customWidth="1"/>
    <col min="5320" max="5321" width="0" style="49" hidden="1" customWidth="1"/>
    <col min="5322" max="5322" width="6.42578125" style="145" customWidth="1"/>
    <col min="5323" max="5324" width="0" style="49" hidden="1" customWidth="1"/>
    <col min="5325" max="5325" width="7.42578125" style="145" customWidth="1"/>
    <col min="5326" max="5326" width="0" style="49" hidden="1" customWidth="1"/>
    <col min="5327" max="5327" width="6.42578125" style="145" customWidth="1"/>
    <col min="5328" max="5328" width="0" style="49" hidden="1" customWidth="1"/>
    <col min="5329" max="5329" width="9" style="145" customWidth="1"/>
    <col min="5330" max="5331" width="0" style="49" hidden="1" customWidth="1"/>
    <col min="5332" max="5332" width="8.5703125" style="145" customWidth="1"/>
    <col min="5333" max="5334" width="0" style="49" hidden="1" customWidth="1"/>
    <col min="5335" max="5335" width="6.42578125" style="145" customWidth="1"/>
    <col min="5336" max="5337" width="0" style="49" hidden="1" customWidth="1"/>
    <col min="5338" max="5338" width="7" style="145" customWidth="1"/>
    <col min="5339" max="5340" width="0" style="49" hidden="1" customWidth="1"/>
    <col min="5341" max="5341" width="7" style="145" customWidth="1"/>
    <col min="5342" max="5343" width="0" style="49" hidden="1" customWidth="1"/>
    <col min="5344" max="5344" width="7.5703125" style="145" customWidth="1"/>
    <col min="5345" max="5346" width="0" style="49" hidden="1" customWidth="1"/>
    <col min="5347" max="5347" width="7" style="145" customWidth="1"/>
    <col min="5348" max="5349" width="0" style="49" hidden="1" customWidth="1"/>
    <col min="5350" max="5350" width="7" style="145" customWidth="1"/>
    <col min="5351" max="5352" width="0" style="49" hidden="1" customWidth="1"/>
    <col min="5353" max="5353" width="7" style="145" customWidth="1"/>
    <col min="5354" max="5354" width="0" style="49" hidden="1" customWidth="1"/>
    <col min="5355" max="5355" width="6.42578125" style="145" customWidth="1"/>
    <col min="5356" max="5367" width="0" style="49" hidden="1" customWidth="1"/>
    <col min="5368" max="5368" width="10.140625" style="145"/>
    <col min="5369" max="5369" width="41.42578125" style="145" customWidth="1"/>
    <col min="5370" max="5370" width="6.42578125" style="145" customWidth="1"/>
    <col min="5371" max="5371" width="14.5703125" style="145" customWidth="1"/>
    <col min="5372" max="5372" width="11.42578125" style="145" customWidth="1"/>
    <col min="5373" max="5373" width="13" style="145" customWidth="1"/>
    <col min="5374" max="5374" width="16.85546875" style="145" customWidth="1"/>
    <col min="5375" max="5381" width="9.42578125" style="145" customWidth="1"/>
    <col min="5382" max="5384" width="0" style="49" hidden="1" customWidth="1"/>
    <col min="5385" max="5385" width="8.85546875" style="145" customWidth="1"/>
    <col min="5386" max="5386" width="0" style="49" hidden="1" customWidth="1"/>
    <col min="5387" max="5387" width="10.140625" style="145" customWidth="1"/>
    <col min="5388" max="5388" width="6.42578125" style="145" customWidth="1"/>
    <col min="5389" max="5389" width="6.85546875" style="145" customWidth="1"/>
    <col min="5390" max="5390" width="4.42578125" style="145" customWidth="1"/>
    <col min="5391" max="5392" width="0" style="49" hidden="1" customWidth="1"/>
    <col min="5393" max="5393" width="7.5703125" style="145" customWidth="1"/>
    <col min="5394" max="5394" width="0" style="49" hidden="1" customWidth="1"/>
    <col min="5395" max="5395" width="11.42578125" style="145" customWidth="1"/>
    <col min="5396" max="5396" width="15.5703125" style="145" customWidth="1"/>
    <col min="5397" max="5397" width="52.85546875" style="145" customWidth="1"/>
    <col min="5398" max="5398" width="9.140625" style="145" bestFit="1" customWidth="1"/>
    <col min="5399" max="5399" width="24.5703125" style="145" customWidth="1"/>
    <col min="5400" max="5400" width="10.85546875" style="145" customWidth="1"/>
    <col min="5401" max="5401" width="27.5703125" style="145" customWidth="1"/>
    <col min="5402" max="5403" width="9.140625" style="145" bestFit="1" customWidth="1"/>
    <col min="5404" max="5405" width="12.140625" style="145" customWidth="1"/>
    <col min="5406" max="5406" width="14.5703125" style="145" customWidth="1"/>
    <col min="5407" max="5407" width="5" style="145" customWidth="1"/>
    <col min="5408" max="5409" width="0" style="49" hidden="1" customWidth="1"/>
    <col min="5410" max="5410" width="5" style="145" customWidth="1"/>
    <col min="5411" max="5412" width="0" style="49" hidden="1" customWidth="1"/>
    <col min="5413" max="5413" width="5" style="145" customWidth="1"/>
    <col min="5414" max="5415" width="0" style="49" hidden="1" customWidth="1"/>
    <col min="5416" max="5416" width="5" style="145" customWidth="1"/>
    <col min="5417" max="5418" width="0" style="49" hidden="1" customWidth="1"/>
    <col min="5419" max="5419" width="5" style="145" customWidth="1"/>
    <col min="5420" max="5421" width="0" style="49" hidden="1" customWidth="1"/>
    <col min="5422" max="5422" width="5" style="145" customWidth="1"/>
    <col min="5423" max="5433" width="0" style="49" hidden="1" customWidth="1"/>
    <col min="5434" max="5434" width="6.85546875" style="145" customWidth="1"/>
    <col min="5435" max="5436" width="0" style="49" hidden="1" customWidth="1"/>
    <col min="5437" max="5437" width="6.42578125" style="145" customWidth="1"/>
    <col min="5438" max="5439" width="0" style="49" hidden="1" customWidth="1"/>
    <col min="5440" max="5440" width="5.42578125" style="145" customWidth="1"/>
    <col min="5441" max="5442" width="0" style="49" hidden="1" customWidth="1"/>
    <col min="5443" max="5443" width="4.85546875" style="145" customWidth="1"/>
    <col min="5444" max="5451" width="0" style="49" hidden="1" customWidth="1"/>
    <col min="5452" max="5452" width="5.42578125" style="145" customWidth="1"/>
    <col min="5453" max="5457" width="0" style="49" hidden="1" customWidth="1"/>
    <col min="5458" max="5458" width="5.85546875" style="145" customWidth="1"/>
    <col min="5459" max="5460" width="0" style="49" hidden="1" customWidth="1"/>
    <col min="5461" max="5461" width="5.42578125" style="145" customWidth="1"/>
    <col min="5462" max="5463" width="0" style="49" hidden="1" customWidth="1"/>
    <col min="5464" max="5464" width="5.42578125" style="145" customWidth="1"/>
    <col min="5465" max="5466" width="0" style="49" hidden="1" customWidth="1"/>
    <col min="5467" max="5467" width="6" style="145" customWidth="1"/>
    <col min="5468" max="5472" width="0" style="49" hidden="1" customWidth="1"/>
    <col min="5473" max="5473" width="5" style="145" customWidth="1"/>
    <col min="5474" max="5475" width="0" style="49" hidden="1" customWidth="1"/>
    <col min="5476" max="5476" width="7.42578125" style="145" customWidth="1"/>
    <col min="5477" max="5481" width="0" style="49" hidden="1" customWidth="1"/>
    <col min="5482" max="5482" width="5" style="145" customWidth="1"/>
    <col min="5483" max="5483" width="0" style="49" hidden="1" customWidth="1"/>
    <col min="5484" max="5484" width="5" style="145" customWidth="1"/>
    <col min="5485" max="5485" width="9.42578125" style="145" customWidth="1"/>
    <col min="5486" max="5486" width="0" style="49" hidden="1" customWidth="1"/>
    <col min="5487" max="5487" width="5" style="145" customWidth="1"/>
    <col min="5488" max="5489" width="0" style="49" hidden="1" customWidth="1"/>
    <col min="5490" max="5490" width="5" style="145" customWidth="1"/>
    <col min="5491" max="5492" width="0" style="49" hidden="1" customWidth="1"/>
    <col min="5493" max="5493" width="5" style="145" customWidth="1"/>
    <col min="5494" max="5495" width="0" style="49" hidden="1" customWidth="1"/>
    <col min="5496" max="5496" width="5" style="145" customWidth="1"/>
    <col min="5497" max="5503" width="0" style="49" hidden="1" customWidth="1"/>
    <col min="5504" max="5504" width="6.42578125" style="145" customWidth="1"/>
    <col min="5505" max="5508" width="0" style="49" hidden="1" customWidth="1"/>
    <col min="5509" max="5509" width="7.140625" style="145" customWidth="1"/>
    <col min="5510" max="5517" width="0" style="49" hidden="1" customWidth="1"/>
    <col min="5518" max="5518" width="7.140625" style="145" customWidth="1"/>
    <col min="5519" max="5520" width="0" style="49" hidden="1" customWidth="1"/>
    <col min="5521" max="5521" width="7.140625" style="145" customWidth="1"/>
    <col min="5522" max="5528" width="0" style="49" hidden="1" customWidth="1"/>
    <col min="5529" max="5529" width="6.42578125" style="145" customWidth="1"/>
    <col min="5530" max="5550" width="0" style="49" hidden="1" customWidth="1"/>
    <col min="5551" max="5554" width="6.42578125" style="145" customWidth="1"/>
    <col min="5555" max="5555" width="6.85546875" style="145" customWidth="1"/>
    <col min="5556" max="5556" width="6.42578125" style="145" customWidth="1"/>
    <col min="5557" max="5573" width="0" style="49" hidden="1" customWidth="1"/>
    <col min="5574" max="5574" width="6.5703125" style="145" customWidth="1"/>
    <col min="5575" max="5575" width="6.42578125" style="145" customWidth="1"/>
    <col min="5576" max="5577" width="0" style="49" hidden="1" customWidth="1"/>
    <col min="5578" max="5578" width="6.42578125" style="145" customWidth="1"/>
    <col min="5579" max="5580" width="0" style="49" hidden="1" customWidth="1"/>
    <col min="5581" max="5581" width="7.42578125" style="145" customWidth="1"/>
    <col min="5582" max="5582" width="0" style="49" hidden="1" customWidth="1"/>
    <col min="5583" max="5583" width="6.42578125" style="145" customWidth="1"/>
    <col min="5584" max="5584" width="0" style="49" hidden="1" customWidth="1"/>
    <col min="5585" max="5585" width="9" style="145" customWidth="1"/>
    <col min="5586" max="5587" width="0" style="49" hidden="1" customWidth="1"/>
    <col min="5588" max="5588" width="8.5703125" style="145" customWidth="1"/>
    <col min="5589" max="5590" width="0" style="49" hidden="1" customWidth="1"/>
    <col min="5591" max="5591" width="6.42578125" style="145" customWidth="1"/>
    <col min="5592" max="5593" width="0" style="49" hidden="1" customWidth="1"/>
    <col min="5594" max="5594" width="7" style="145" customWidth="1"/>
    <col min="5595" max="5596" width="0" style="49" hidden="1" customWidth="1"/>
    <col min="5597" max="5597" width="7" style="145" customWidth="1"/>
    <col min="5598" max="5599" width="0" style="49" hidden="1" customWidth="1"/>
    <col min="5600" max="5600" width="7.5703125" style="145" customWidth="1"/>
    <col min="5601" max="5602" width="0" style="49" hidden="1" customWidth="1"/>
    <col min="5603" max="5603" width="7" style="145" customWidth="1"/>
    <col min="5604" max="5605" width="0" style="49" hidden="1" customWidth="1"/>
    <col min="5606" max="5606" width="7" style="145" customWidth="1"/>
    <col min="5607" max="5608" width="0" style="49" hidden="1" customWidth="1"/>
    <col min="5609" max="5609" width="7" style="145" customWidth="1"/>
    <col min="5610" max="5610" width="0" style="49" hidden="1" customWidth="1"/>
    <col min="5611" max="5611" width="6.42578125" style="145" customWidth="1"/>
    <col min="5612" max="5623" width="0" style="49" hidden="1" customWidth="1"/>
    <col min="5624" max="5624" width="10.140625" style="145"/>
    <col min="5625" max="5625" width="41.42578125" style="145" customWidth="1"/>
    <col min="5626" max="5626" width="6.42578125" style="145" customWidth="1"/>
    <col min="5627" max="5627" width="14.5703125" style="145" customWidth="1"/>
    <col min="5628" max="5628" width="11.42578125" style="145" customWidth="1"/>
    <col min="5629" max="5629" width="13" style="145" customWidth="1"/>
    <col min="5630" max="5630" width="16.85546875" style="145" customWidth="1"/>
    <col min="5631" max="5637" width="9.42578125" style="145" customWidth="1"/>
    <col min="5638" max="5640" width="0" style="49" hidden="1" customWidth="1"/>
    <col min="5641" max="5641" width="8.85546875" style="145" customWidth="1"/>
    <col min="5642" max="5642" width="0" style="49" hidden="1" customWidth="1"/>
    <col min="5643" max="5643" width="10.140625" style="145" customWidth="1"/>
    <col min="5644" max="5644" width="6.42578125" style="145" customWidth="1"/>
    <col min="5645" max="5645" width="6.85546875" style="145" customWidth="1"/>
    <col min="5646" max="5646" width="4.42578125" style="145" customWidth="1"/>
    <col min="5647" max="5648" width="0" style="49" hidden="1" customWidth="1"/>
    <col min="5649" max="5649" width="7.5703125" style="145" customWidth="1"/>
    <col min="5650" max="5650" width="0" style="49" hidden="1" customWidth="1"/>
    <col min="5651" max="5651" width="11.42578125" style="145" customWidth="1"/>
    <col min="5652" max="5652" width="15.5703125" style="145" customWidth="1"/>
    <col min="5653" max="5653" width="52.85546875" style="145" customWidth="1"/>
    <col min="5654" max="5654" width="9.140625" style="145" bestFit="1" customWidth="1"/>
    <col min="5655" max="5655" width="24.5703125" style="145" customWidth="1"/>
    <col min="5656" max="5656" width="10.85546875" style="145" customWidth="1"/>
    <col min="5657" max="5657" width="27.5703125" style="145" customWidth="1"/>
    <col min="5658" max="5659" width="9.140625" style="145" bestFit="1" customWidth="1"/>
    <col min="5660" max="5661" width="12.140625" style="145" customWidth="1"/>
    <col min="5662" max="5662" width="14.5703125" style="145" customWidth="1"/>
    <col min="5663" max="5663" width="5" style="145" customWidth="1"/>
    <col min="5664" max="5665" width="0" style="49" hidden="1" customWidth="1"/>
    <col min="5666" max="5666" width="5" style="145" customWidth="1"/>
    <col min="5667" max="5668" width="0" style="49" hidden="1" customWidth="1"/>
    <col min="5669" max="5669" width="5" style="145" customWidth="1"/>
    <col min="5670" max="5671" width="0" style="49" hidden="1" customWidth="1"/>
    <col min="5672" max="5672" width="5" style="145" customWidth="1"/>
    <col min="5673" max="5674" width="0" style="49" hidden="1" customWidth="1"/>
    <col min="5675" max="5675" width="5" style="145" customWidth="1"/>
    <col min="5676" max="5677" width="0" style="49" hidden="1" customWidth="1"/>
    <col min="5678" max="5678" width="5" style="145" customWidth="1"/>
    <col min="5679" max="5689" width="0" style="49" hidden="1" customWidth="1"/>
    <col min="5690" max="5690" width="6.85546875" style="145" customWidth="1"/>
    <col min="5691" max="5692" width="0" style="49" hidden="1" customWidth="1"/>
    <col min="5693" max="5693" width="6.42578125" style="145" customWidth="1"/>
    <col min="5694" max="5695" width="0" style="49" hidden="1" customWidth="1"/>
    <col min="5696" max="5696" width="5.42578125" style="145" customWidth="1"/>
    <col min="5697" max="5698" width="0" style="49" hidden="1" customWidth="1"/>
    <col min="5699" max="5699" width="4.85546875" style="145" customWidth="1"/>
    <col min="5700" max="5707" width="0" style="49" hidden="1" customWidth="1"/>
    <col min="5708" max="5708" width="5.42578125" style="145" customWidth="1"/>
    <col min="5709" max="5713" width="0" style="49" hidden="1" customWidth="1"/>
    <col min="5714" max="5714" width="5.85546875" style="145" customWidth="1"/>
    <col min="5715" max="5716" width="0" style="49" hidden="1" customWidth="1"/>
    <col min="5717" max="5717" width="5.42578125" style="145" customWidth="1"/>
    <col min="5718" max="5719" width="0" style="49" hidden="1" customWidth="1"/>
    <col min="5720" max="5720" width="5.42578125" style="145" customWidth="1"/>
    <col min="5721" max="5722" width="0" style="49" hidden="1" customWidth="1"/>
    <col min="5723" max="5723" width="6" style="145" customWidth="1"/>
    <col min="5724" max="5728" width="0" style="49" hidden="1" customWidth="1"/>
    <col min="5729" max="5729" width="5" style="145" customWidth="1"/>
    <col min="5730" max="5731" width="0" style="49" hidden="1" customWidth="1"/>
    <col min="5732" max="5732" width="7.42578125" style="145" customWidth="1"/>
    <col min="5733" max="5737" width="0" style="49" hidden="1" customWidth="1"/>
    <col min="5738" max="5738" width="5" style="145" customWidth="1"/>
    <col min="5739" max="5739" width="0" style="49" hidden="1" customWidth="1"/>
    <col min="5740" max="5740" width="5" style="145" customWidth="1"/>
    <col min="5741" max="5741" width="9.42578125" style="145" customWidth="1"/>
    <col min="5742" max="5742" width="0" style="49" hidden="1" customWidth="1"/>
    <col min="5743" max="5743" width="5" style="145" customWidth="1"/>
    <col min="5744" max="5745" width="0" style="49" hidden="1" customWidth="1"/>
    <col min="5746" max="5746" width="5" style="145" customWidth="1"/>
    <col min="5747" max="5748" width="0" style="49" hidden="1" customWidth="1"/>
    <col min="5749" max="5749" width="5" style="145" customWidth="1"/>
    <col min="5750" max="5751" width="0" style="49" hidden="1" customWidth="1"/>
    <col min="5752" max="5752" width="5" style="145" customWidth="1"/>
    <col min="5753" max="5759" width="0" style="49" hidden="1" customWidth="1"/>
    <col min="5760" max="5760" width="6.42578125" style="145" customWidth="1"/>
    <col min="5761" max="5764" width="0" style="49" hidden="1" customWidth="1"/>
    <col min="5765" max="5765" width="7.140625" style="145" customWidth="1"/>
    <col min="5766" max="5773" width="0" style="49" hidden="1" customWidth="1"/>
    <col min="5774" max="5774" width="7.140625" style="145" customWidth="1"/>
    <col min="5775" max="5776" width="0" style="49" hidden="1" customWidth="1"/>
    <col min="5777" max="5777" width="7.140625" style="145" customWidth="1"/>
    <col min="5778" max="5784" width="0" style="49" hidden="1" customWidth="1"/>
    <col min="5785" max="5785" width="6.42578125" style="145" customWidth="1"/>
    <col min="5786" max="5806" width="0" style="49" hidden="1" customWidth="1"/>
    <col min="5807" max="5810" width="6.42578125" style="145" customWidth="1"/>
    <col min="5811" max="5811" width="6.85546875" style="145" customWidth="1"/>
    <col min="5812" max="5812" width="6.42578125" style="145" customWidth="1"/>
    <col min="5813" max="5829" width="0" style="49" hidden="1" customWidth="1"/>
    <col min="5830" max="5830" width="6.5703125" style="145" customWidth="1"/>
    <col min="5831" max="5831" width="6.42578125" style="145" customWidth="1"/>
    <col min="5832" max="5833" width="0" style="49" hidden="1" customWidth="1"/>
    <col min="5834" max="5834" width="6.42578125" style="145" customWidth="1"/>
    <col min="5835" max="5836" width="0" style="49" hidden="1" customWidth="1"/>
    <col min="5837" max="5837" width="7.42578125" style="145" customWidth="1"/>
    <col min="5838" max="5838" width="0" style="49" hidden="1" customWidth="1"/>
    <col min="5839" max="5839" width="6.42578125" style="145" customWidth="1"/>
    <col min="5840" max="5840" width="0" style="49" hidden="1" customWidth="1"/>
    <col min="5841" max="5841" width="9" style="145" customWidth="1"/>
    <col min="5842" max="5843" width="0" style="49" hidden="1" customWidth="1"/>
    <col min="5844" max="5844" width="8.5703125" style="145" customWidth="1"/>
    <col min="5845" max="5846" width="0" style="49" hidden="1" customWidth="1"/>
    <col min="5847" max="5847" width="6.42578125" style="145" customWidth="1"/>
    <col min="5848" max="5849" width="0" style="49" hidden="1" customWidth="1"/>
    <col min="5850" max="5850" width="7" style="145" customWidth="1"/>
    <col min="5851" max="5852" width="0" style="49" hidden="1" customWidth="1"/>
    <col min="5853" max="5853" width="7" style="145" customWidth="1"/>
    <col min="5854" max="5855" width="0" style="49" hidden="1" customWidth="1"/>
    <col min="5856" max="5856" width="7.5703125" style="145" customWidth="1"/>
    <col min="5857" max="5858" width="0" style="49" hidden="1" customWidth="1"/>
    <col min="5859" max="5859" width="7" style="145" customWidth="1"/>
    <col min="5860" max="5861" width="0" style="49" hidden="1" customWidth="1"/>
    <col min="5862" max="5862" width="7" style="145" customWidth="1"/>
    <col min="5863" max="5864" width="0" style="49" hidden="1" customWidth="1"/>
    <col min="5865" max="5865" width="7" style="145" customWidth="1"/>
    <col min="5866" max="5866" width="0" style="49" hidden="1" customWidth="1"/>
    <col min="5867" max="5867" width="6.42578125" style="145" customWidth="1"/>
    <col min="5868" max="5879" width="0" style="49" hidden="1" customWidth="1"/>
    <col min="5880" max="5880" width="10.140625" style="145"/>
    <col min="5881" max="5881" width="41.42578125" style="145" customWidth="1"/>
    <col min="5882" max="5882" width="6.42578125" style="145" customWidth="1"/>
    <col min="5883" max="5883" width="14.5703125" style="145" customWidth="1"/>
    <col min="5884" max="5884" width="11.42578125" style="145" customWidth="1"/>
    <col min="5885" max="5885" width="13" style="145" customWidth="1"/>
    <col min="5886" max="5886" width="16.85546875" style="145" customWidth="1"/>
    <col min="5887" max="5893" width="9.42578125" style="145" customWidth="1"/>
    <col min="5894" max="5896" width="0" style="49" hidden="1" customWidth="1"/>
    <col min="5897" max="5897" width="8.85546875" style="145" customWidth="1"/>
    <col min="5898" max="5898" width="0" style="49" hidden="1" customWidth="1"/>
    <col min="5899" max="5899" width="10.140625" style="145" customWidth="1"/>
    <col min="5900" max="5900" width="6.42578125" style="145" customWidth="1"/>
    <col min="5901" max="5901" width="6.85546875" style="145" customWidth="1"/>
    <col min="5902" max="5902" width="4.42578125" style="145" customWidth="1"/>
    <col min="5903" max="5904" width="0" style="49" hidden="1" customWidth="1"/>
    <col min="5905" max="5905" width="7.5703125" style="145" customWidth="1"/>
    <col min="5906" max="5906" width="0" style="49" hidden="1" customWidth="1"/>
    <col min="5907" max="5907" width="11.42578125" style="145" customWidth="1"/>
    <col min="5908" max="5908" width="15.5703125" style="145" customWidth="1"/>
    <col min="5909" max="5909" width="52.85546875" style="145" customWidth="1"/>
    <col min="5910" max="5910" width="9.140625" style="145" bestFit="1" customWidth="1"/>
    <col min="5911" max="5911" width="24.5703125" style="145" customWidth="1"/>
    <col min="5912" max="5912" width="10.85546875" style="145" customWidth="1"/>
    <col min="5913" max="5913" width="27.5703125" style="145" customWidth="1"/>
    <col min="5914" max="5915" width="9.140625" style="145" bestFit="1" customWidth="1"/>
    <col min="5916" max="5917" width="12.140625" style="145" customWidth="1"/>
    <col min="5918" max="5918" width="14.5703125" style="145" customWidth="1"/>
    <col min="5919" max="5919" width="5" style="145" customWidth="1"/>
    <col min="5920" max="5921" width="0" style="49" hidden="1" customWidth="1"/>
    <col min="5922" max="5922" width="5" style="145" customWidth="1"/>
    <col min="5923" max="5924" width="0" style="49" hidden="1" customWidth="1"/>
    <col min="5925" max="5925" width="5" style="145" customWidth="1"/>
    <col min="5926" max="5927" width="0" style="49" hidden="1" customWidth="1"/>
    <col min="5928" max="5928" width="5" style="145" customWidth="1"/>
    <col min="5929" max="5930" width="0" style="49" hidden="1" customWidth="1"/>
    <col min="5931" max="5931" width="5" style="145" customWidth="1"/>
    <col min="5932" max="5933" width="0" style="49" hidden="1" customWidth="1"/>
    <col min="5934" max="5934" width="5" style="145" customWidth="1"/>
    <col min="5935" max="5945" width="0" style="49" hidden="1" customWidth="1"/>
    <col min="5946" max="5946" width="6.85546875" style="145" customWidth="1"/>
    <col min="5947" max="5948" width="0" style="49" hidden="1" customWidth="1"/>
    <col min="5949" max="5949" width="6.42578125" style="145" customWidth="1"/>
    <col min="5950" max="5951" width="0" style="49" hidden="1" customWidth="1"/>
    <col min="5952" max="5952" width="5.42578125" style="145" customWidth="1"/>
    <col min="5953" max="5954" width="0" style="49" hidden="1" customWidth="1"/>
    <col min="5955" max="5955" width="4.85546875" style="145" customWidth="1"/>
    <col min="5956" max="5963" width="0" style="49" hidden="1" customWidth="1"/>
    <col min="5964" max="5964" width="5.42578125" style="145" customWidth="1"/>
    <col min="5965" max="5969" width="0" style="49" hidden="1" customWidth="1"/>
    <col min="5970" max="5970" width="5.85546875" style="145" customWidth="1"/>
    <col min="5971" max="5972" width="0" style="49" hidden="1" customWidth="1"/>
    <col min="5973" max="5973" width="5.42578125" style="145" customWidth="1"/>
    <col min="5974" max="5975" width="0" style="49" hidden="1" customWidth="1"/>
    <col min="5976" max="5976" width="5.42578125" style="145" customWidth="1"/>
    <col min="5977" max="5978" width="0" style="49" hidden="1" customWidth="1"/>
    <col min="5979" max="5979" width="6" style="145" customWidth="1"/>
    <col min="5980" max="5984" width="0" style="49" hidden="1" customWidth="1"/>
    <col min="5985" max="5985" width="5" style="145" customWidth="1"/>
    <col min="5986" max="5987" width="0" style="49" hidden="1" customWidth="1"/>
    <col min="5988" max="5988" width="7.42578125" style="145" customWidth="1"/>
    <col min="5989" max="5993" width="0" style="49" hidden="1" customWidth="1"/>
    <col min="5994" max="5994" width="5" style="145" customWidth="1"/>
    <col min="5995" max="5995" width="0" style="49" hidden="1" customWidth="1"/>
    <col min="5996" max="5996" width="5" style="145" customWidth="1"/>
    <col min="5997" max="5997" width="9.42578125" style="145" customWidth="1"/>
    <col min="5998" max="5998" width="0" style="49" hidden="1" customWidth="1"/>
    <col min="5999" max="5999" width="5" style="145" customWidth="1"/>
    <col min="6000" max="6001" width="0" style="49" hidden="1" customWidth="1"/>
    <col min="6002" max="6002" width="5" style="145" customWidth="1"/>
    <col min="6003" max="6004" width="0" style="49" hidden="1" customWidth="1"/>
    <col min="6005" max="6005" width="5" style="145" customWidth="1"/>
    <col min="6006" max="6007" width="0" style="49" hidden="1" customWidth="1"/>
    <col min="6008" max="6008" width="5" style="145" customWidth="1"/>
    <col min="6009" max="6015" width="0" style="49" hidden="1" customWidth="1"/>
    <col min="6016" max="6016" width="6.42578125" style="145" customWidth="1"/>
    <col min="6017" max="6020" width="0" style="49" hidden="1" customWidth="1"/>
    <col min="6021" max="6021" width="7.140625" style="145" customWidth="1"/>
    <col min="6022" max="6029" width="0" style="49" hidden="1" customWidth="1"/>
    <col min="6030" max="6030" width="7.140625" style="145" customWidth="1"/>
    <col min="6031" max="6032" width="0" style="49" hidden="1" customWidth="1"/>
    <col min="6033" max="6033" width="7.140625" style="145" customWidth="1"/>
    <col min="6034" max="6040" width="0" style="49" hidden="1" customWidth="1"/>
    <col min="6041" max="6041" width="6.42578125" style="145" customWidth="1"/>
    <col min="6042" max="6062" width="0" style="49" hidden="1" customWidth="1"/>
    <col min="6063" max="6066" width="6.42578125" style="145" customWidth="1"/>
    <col min="6067" max="6067" width="6.85546875" style="145" customWidth="1"/>
    <col min="6068" max="6068" width="6.42578125" style="145" customWidth="1"/>
    <col min="6069" max="6085" width="0" style="49" hidden="1" customWidth="1"/>
    <col min="6086" max="6086" width="6.5703125" style="145" customWidth="1"/>
    <col min="6087" max="6087" width="6.42578125" style="145" customWidth="1"/>
    <col min="6088" max="6089" width="0" style="49" hidden="1" customWidth="1"/>
    <col min="6090" max="6090" width="6.42578125" style="145" customWidth="1"/>
    <col min="6091" max="6092" width="0" style="49" hidden="1" customWidth="1"/>
    <col min="6093" max="6093" width="7.42578125" style="145" customWidth="1"/>
    <col min="6094" max="6094" width="0" style="49" hidden="1" customWidth="1"/>
    <col min="6095" max="6095" width="6.42578125" style="145" customWidth="1"/>
    <col min="6096" max="6096" width="0" style="49" hidden="1" customWidth="1"/>
    <col min="6097" max="6097" width="9" style="145" customWidth="1"/>
    <col min="6098" max="6099" width="0" style="49" hidden="1" customWidth="1"/>
    <col min="6100" max="6100" width="8.5703125" style="145" customWidth="1"/>
    <col min="6101" max="6102" width="0" style="49" hidden="1" customWidth="1"/>
    <col min="6103" max="6103" width="6.42578125" style="145" customWidth="1"/>
    <col min="6104" max="6105" width="0" style="49" hidden="1" customWidth="1"/>
    <col min="6106" max="6106" width="7" style="145" customWidth="1"/>
    <col min="6107" max="6108" width="0" style="49" hidden="1" customWidth="1"/>
    <col min="6109" max="6109" width="7" style="145" customWidth="1"/>
    <col min="6110" max="6111" width="0" style="49" hidden="1" customWidth="1"/>
    <col min="6112" max="6112" width="7.5703125" style="145" customWidth="1"/>
    <col min="6113" max="6114" width="0" style="49" hidden="1" customWidth="1"/>
    <col min="6115" max="6115" width="7" style="145" customWidth="1"/>
    <col min="6116" max="6117" width="0" style="49" hidden="1" customWidth="1"/>
    <col min="6118" max="6118" width="7" style="145" customWidth="1"/>
    <col min="6119" max="6120" width="0" style="49" hidden="1" customWidth="1"/>
    <col min="6121" max="6121" width="7" style="145" customWidth="1"/>
    <col min="6122" max="6122" width="0" style="49" hidden="1" customWidth="1"/>
    <col min="6123" max="6123" width="6.42578125" style="145" customWidth="1"/>
    <col min="6124" max="6135" width="0" style="49" hidden="1" customWidth="1"/>
    <col min="6136" max="6136" width="10.140625" style="145"/>
    <col min="6137" max="6137" width="41.42578125" style="145" customWidth="1"/>
    <col min="6138" max="6138" width="6.42578125" style="145" customWidth="1"/>
    <col min="6139" max="6139" width="14.5703125" style="145" customWidth="1"/>
    <col min="6140" max="6140" width="11.42578125" style="145" customWidth="1"/>
    <col min="6141" max="6141" width="13" style="145" customWidth="1"/>
    <col min="6142" max="6142" width="16.85546875" style="145" customWidth="1"/>
    <col min="6143" max="6149" width="9.42578125" style="145" customWidth="1"/>
    <col min="6150" max="6152" width="0" style="49" hidden="1" customWidth="1"/>
    <col min="6153" max="6153" width="8.85546875" style="145" customWidth="1"/>
    <col min="6154" max="6154" width="0" style="49" hidden="1" customWidth="1"/>
    <col min="6155" max="6155" width="10.140625" style="145" customWidth="1"/>
    <col min="6156" max="6156" width="6.42578125" style="145" customWidth="1"/>
    <col min="6157" max="6157" width="6.85546875" style="145" customWidth="1"/>
    <col min="6158" max="6158" width="4.42578125" style="145" customWidth="1"/>
    <col min="6159" max="6160" width="0" style="49" hidden="1" customWidth="1"/>
    <col min="6161" max="6161" width="7.5703125" style="145" customWidth="1"/>
    <col min="6162" max="6162" width="0" style="49" hidden="1" customWidth="1"/>
    <col min="6163" max="6163" width="11.42578125" style="145" customWidth="1"/>
    <col min="6164" max="6164" width="15.5703125" style="145" customWidth="1"/>
    <col min="6165" max="6165" width="52.85546875" style="145" customWidth="1"/>
    <col min="6166" max="6166" width="9.140625" style="145" bestFit="1" customWidth="1"/>
    <col min="6167" max="6167" width="24.5703125" style="145" customWidth="1"/>
    <col min="6168" max="6168" width="10.85546875" style="145" customWidth="1"/>
    <col min="6169" max="6169" width="27.5703125" style="145" customWidth="1"/>
    <col min="6170" max="6171" width="9.140625" style="145" bestFit="1" customWidth="1"/>
    <col min="6172" max="6173" width="12.140625" style="145" customWidth="1"/>
    <col min="6174" max="6174" width="14.5703125" style="145" customWidth="1"/>
    <col min="6175" max="6175" width="5" style="145" customWidth="1"/>
    <col min="6176" max="6177" width="0" style="49" hidden="1" customWidth="1"/>
    <col min="6178" max="6178" width="5" style="145" customWidth="1"/>
    <col min="6179" max="6180" width="0" style="49" hidden="1" customWidth="1"/>
    <col min="6181" max="6181" width="5" style="145" customWidth="1"/>
    <col min="6182" max="6183" width="0" style="49" hidden="1" customWidth="1"/>
    <col min="6184" max="6184" width="5" style="145" customWidth="1"/>
    <col min="6185" max="6186" width="0" style="49" hidden="1" customWidth="1"/>
    <col min="6187" max="6187" width="5" style="145" customWidth="1"/>
    <col min="6188" max="6189" width="0" style="49" hidden="1" customWidth="1"/>
    <col min="6190" max="6190" width="5" style="145" customWidth="1"/>
    <col min="6191" max="6201" width="0" style="49" hidden="1" customWidth="1"/>
    <col min="6202" max="6202" width="6.85546875" style="145" customWidth="1"/>
    <col min="6203" max="6204" width="0" style="49" hidden="1" customWidth="1"/>
    <col min="6205" max="6205" width="6.42578125" style="145" customWidth="1"/>
    <col min="6206" max="6207" width="0" style="49" hidden="1" customWidth="1"/>
    <col min="6208" max="6208" width="5.42578125" style="145" customWidth="1"/>
    <col min="6209" max="6210" width="0" style="49" hidden="1" customWidth="1"/>
    <col min="6211" max="6211" width="4.85546875" style="145" customWidth="1"/>
    <col min="6212" max="6219" width="0" style="49" hidden="1" customWidth="1"/>
    <col min="6220" max="6220" width="5.42578125" style="145" customWidth="1"/>
    <col min="6221" max="6225" width="0" style="49" hidden="1" customWidth="1"/>
    <col min="6226" max="6226" width="5.85546875" style="145" customWidth="1"/>
    <col min="6227" max="6228" width="0" style="49" hidden="1" customWidth="1"/>
    <col min="6229" max="6229" width="5.42578125" style="145" customWidth="1"/>
    <col min="6230" max="6231" width="0" style="49" hidden="1" customWidth="1"/>
    <col min="6232" max="6232" width="5.42578125" style="145" customWidth="1"/>
    <col min="6233" max="6234" width="0" style="49" hidden="1" customWidth="1"/>
    <col min="6235" max="6235" width="6" style="145" customWidth="1"/>
    <col min="6236" max="6240" width="0" style="49" hidden="1" customWidth="1"/>
    <col min="6241" max="6241" width="5" style="145" customWidth="1"/>
    <col min="6242" max="6243" width="0" style="49" hidden="1" customWidth="1"/>
    <col min="6244" max="6244" width="7.42578125" style="145" customWidth="1"/>
    <col min="6245" max="6249" width="0" style="49" hidden="1" customWidth="1"/>
    <col min="6250" max="6250" width="5" style="145" customWidth="1"/>
    <col min="6251" max="6251" width="0" style="49" hidden="1" customWidth="1"/>
    <col min="6252" max="6252" width="5" style="145" customWidth="1"/>
    <col min="6253" max="6253" width="9.42578125" style="145" customWidth="1"/>
    <col min="6254" max="6254" width="0" style="49" hidden="1" customWidth="1"/>
    <col min="6255" max="6255" width="5" style="145" customWidth="1"/>
    <col min="6256" max="6257" width="0" style="49" hidden="1" customWidth="1"/>
    <col min="6258" max="6258" width="5" style="145" customWidth="1"/>
    <col min="6259" max="6260" width="0" style="49" hidden="1" customWidth="1"/>
    <col min="6261" max="6261" width="5" style="145" customWidth="1"/>
    <col min="6262" max="6263" width="0" style="49" hidden="1" customWidth="1"/>
    <col min="6264" max="6264" width="5" style="145" customWidth="1"/>
    <col min="6265" max="6271" width="0" style="49" hidden="1" customWidth="1"/>
    <col min="6272" max="6272" width="6.42578125" style="145" customWidth="1"/>
    <col min="6273" max="6276" width="0" style="49" hidden="1" customWidth="1"/>
    <col min="6277" max="6277" width="7.140625" style="145" customWidth="1"/>
    <col min="6278" max="6285" width="0" style="49" hidden="1" customWidth="1"/>
    <col min="6286" max="6286" width="7.140625" style="145" customWidth="1"/>
    <col min="6287" max="6288" width="0" style="49" hidden="1" customWidth="1"/>
    <col min="6289" max="6289" width="7.140625" style="145" customWidth="1"/>
    <col min="6290" max="6296" width="0" style="49" hidden="1" customWidth="1"/>
    <col min="6297" max="6297" width="6.42578125" style="145" customWidth="1"/>
    <col min="6298" max="6318" width="0" style="49" hidden="1" customWidth="1"/>
    <col min="6319" max="6322" width="6.42578125" style="145" customWidth="1"/>
    <col min="6323" max="6323" width="6.85546875" style="145" customWidth="1"/>
    <col min="6324" max="6324" width="6.42578125" style="145" customWidth="1"/>
    <col min="6325" max="6341" width="0" style="49" hidden="1" customWidth="1"/>
    <col min="6342" max="6342" width="6.5703125" style="145" customWidth="1"/>
    <col min="6343" max="6343" width="6.42578125" style="145" customWidth="1"/>
    <col min="6344" max="6345" width="0" style="49" hidden="1" customWidth="1"/>
    <col min="6346" max="6346" width="6.42578125" style="145" customWidth="1"/>
    <col min="6347" max="6348" width="0" style="49" hidden="1" customWidth="1"/>
    <col min="6349" max="6349" width="7.42578125" style="145" customWidth="1"/>
    <col min="6350" max="6350" width="0" style="49" hidden="1" customWidth="1"/>
    <col min="6351" max="6351" width="6.42578125" style="145" customWidth="1"/>
    <col min="6352" max="6352" width="0" style="49" hidden="1" customWidth="1"/>
    <col min="6353" max="6353" width="9" style="145" customWidth="1"/>
    <col min="6354" max="6355" width="0" style="49" hidden="1" customWidth="1"/>
    <col min="6356" max="6356" width="8.5703125" style="145" customWidth="1"/>
    <col min="6357" max="6358" width="0" style="49" hidden="1" customWidth="1"/>
    <col min="6359" max="6359" width="6.42578125" style="145" customWidth="1"/>
    <col min="6360" max="6361" width="0" style="49" hidden="1" customWidth="1"/>
    <col min="6362" max="6362" width="7" style="145" customWidth="1"/>
    <col min="6363" max="6364" width="0" style="49" hidden="1" customWidth="1"/>
    <col min="6365" max="6365" width="7" style="145" customWidth="1"/>
    <col min="6366" max="6367" width="0" style="49" hidden="1" customWidth="1"/>
    <col min="6368" max="6368" width="7.5703125" style="145" customWidth="1"/>
    <col min="6369" max="6370" width="0" style="49" hidden="1" customWidth="1"/>
    <col min="6371" max="6371" width="7" style="145" customWidth="1"/>
    <col min="6372" max="6373" width="0" style="49" hidden="1" customWidth="1"/>
    <col min="6374" max="6374" width="7" style="145" customWidth="1"/>
    <col min="6375" max="6376" width="0" style="49" hidden="1" customWidth="1"/>
    <col min="6377" max="6377" width="7" style="145" customWidth="1"/>
    <col min="6378" max="6378" width="0" style="49" hidden="1" customWidth="1"/>
    <col min="6379" max="6379" width="6.42578125" style="145" customWidth="1"/>
    <col min="6380" max="6391" width="0" style="49" hidden="1" customWidth="1"/>
    <col min="6392" max="6392" width="10.140625" style="145"/>
    <col min="6393" max="6393" width="41.42578125" style="145" customWidth="1"/>
    <col min="6394" max="6394" width="6.42578125" style="145" customWidth="1"/>
    <col min="6395" max="6395" width="14.5703125" style="145" customWidth="1"/>
    <col min="6396" max="6396" width="11.42578125" style="145" customWidth="1"/>
    <col min="6397" max="6397" width="13" style="145" customWidth="1"/>
    <col min="6398" max="6398" width="16.85546875" style="145" customWidth="1"/>
    <col min="6399" max="6405" width="9.42578125" style="145" customWidth="1"/>
    <col min="6406" max="6408" width="0" style="49" hidden="1" customWidth="1"/>
    <col min="6409" max="6409" width="8.85546875" style="145" customWidth="1"/>
    <col min="6410" max="6410" width="0" style="49" hidden="1" customWidth="1"/>
    <col min="6411" max="6411" width="10.140625" style="145" customWidth="1"/>
    <col min="6412" max="6412" width="6.42578125" style="145" customWidth="1"/>
    <col min="6413" max="6413" width="6.85546875" style="145" customWidth="1"/>
    <col min="6414" max="6414" width="4.42578125" style="145" customWidth="1"/>
    <col min="6415" max="6416" width="0" style="49" hidden="1" customWidth="1"/>
    <col min="6417" max="6417" width="7.5703125" style="145" customWidth="1"/>
    <col min="6418" max="6418" width="0" style="49" hidden="1" customWidth="1"/>
    <col min="6419" max="6419" width="11.42578125" style="145" customWidth="1"/>
    <col min="6420" max="6420" width="15.5703125" style="145" customWidth="1"/>
    <col min="6421" max="6421" width="52.85546875" style="145" customWidth="1"/>
    <col min="6422" max="6422" width="9.140625" style="145" bestFit="1" customWidth="1"/>
    <col min="6423" max="6423" width="24.5703125" style="145" customWidth="1"/>
    <col min="6424" max="6424" width="10.85546875" style="145" customWidth="1"/>
    <col min="6425" max="6425" width="27.5703125" style="145" customWidth="1"/>
    <col min="6426" max="6427" width="9.140625" style="145" bestFit="1" customWidth="1"/>
    <col min="6428" max="6429" width="12.140625" style="145" customWidth="1"/>
    <col min="6430" max="6430" width="14.5703125" style="145" customWidth="1"/>
    <col min="6431" max="6431" width="5" style="145" customWidth="1"/>
    <col min="6432" max="6433" width="0" style="49" hidden="1" customWidth="1"/>
    <col min="6434" max="6434" width="5" style="145" customWidth="1"/>
    <col min="6435" max="6436" width="0" style="49" hidden="1" customWidth="1"/>
    <col min="6437" max="6437" width="5" style="145" customWidth="1"/>
    <col min="6438" max="6439" width="0" style="49" hidden="1" customWidth="1"/>
    <col min="6440" max="6440" width="5" style="145" customWidth="1"/>
    <col min="6441" max="6442" width="0" style="49" hidden="1" customWidth="1"/>
    <col min="6443" max="6443" width="5" style="145" customWidth="1"/>
    <col min="6444" max="6445" width="0" style="49" hidden="1" customWidth="1"/>
    <col min="6446" max="6446" width="5" style="145" customWidth="1"/>
    <col min="6447" max="6457" width="0" style="49" hidden="1" customWidth="1"/>
    <col min="6458" max="6458" width="6.85546875" style="145" customWidth="1"/>
    <col min="6459" max="6460" width="0" style="49" hidden="1" customWidth="1"/>
    <col min="6461" max="6461" width="6.42578125" style="145" customWidth="1"/>
    <col min="6462" max="6463" width="0" style="49" hidden="1" customWidth="1"/>
    <col min="6464" max="6464" width="5.42578125" style="145" customWidth="1"/>
    <col min="6465" max="6466" width="0" style="49" hidden="1" customWidth="1"/>
    <col min="6467" max="6467" width="4.85546875" style="145" customWidth="1"/>
    <col min="6468" max="6475" width="0" style="49" hidden="1" customWidth="1"/>
    <col min="6476" max="6476" width="5.42578125" style="145" customWidth="1"/>
    <col min="6477" max="6481" width="0" style="49" hidden="1" customWidth="1"/>
    <col min="6482" max="6482" width="5.85546875" style="145" customWidth="1"/>
    <col min="6483" max="6484" width="0" style="49" hidden="1" customWidth="1"/>
    <col min="6485" max="6485" width="5.42578125" style="145" customWidth="1"/>
    <col min="6486" max="6487" width="0" style="49" hidden="1" customWidth="1"/>
    <col min="6488" max="6488" width="5.42578125" style="145" customWidth="1"/>
    <col min="6489" max="6490" width="0" style="49" hidden="1" customWidth="1"/>
    <col min="6491" max="6491" width="6" style="145" customWidth="1"/>
    <col min="6492" max="6496" width="0" style="49" hidden="1" customWidth="1"/>
    <col min="6497" max="6497" width="5" style="145" customWidth="1"/>
    <col min="6498" max="6499" width="0" style="49" hidden="1" customWidth="1"/>
    <col min="6500" max="6500" width="7.42578125" style="145" customWidth="1"/>
    <col min="6501" max="6505" width="0" style="49" hidden="1" customWidth="1"/>
    <col min="6506" max="6506" width="5" style="145" customWidth="1"/>
    <col min="6507" max="6507" width="0" style="49" hidden="1" customWidth="1"/>
    <col min="6508" max="6508" width="5" style="145" customWidth="1"/>
    <col min="6509" max="6509" width="9.42578125" style="145" customWidth="1"/>
    <col min="6510" max="6510" width="0" style="49" hidden="1" customWidth="1"/>
    <col min="6511" max="6511" width="5" style="145" customWidth="1"/>
    <col min="6512" max="6513" width="0" style="49" hidden="1" customWidth="1"/>
    <col min="6514" max="6514" width="5" style="145" customWidth="1"/>
    <col min="6515" max="6516" width="0" style="49" hidden="1" customWidth="1"/>
    <col min="6517" max="6517" width="5" style="145" customWidth="1"/>
    <col min="6518" max="6519" width="0" style="49" hidden="1" customWidth="1"/>
    <col min="6520" max="6520" width="5" style="145" customWidth="1"/>
    <col min="6521" max="6527" width="0" style="49" hidden="1" customWidth="1"/>
    <col min="6528" max="6528" width="6.42578125" style="145" customWidth="1"/>
    <col min="6529" max="6532" width="0" style="49" hidden="1" customWidth="1"/>
    <col min="6533" max="6533" width="7.140625" style="145" customWidth="1"/>
    <col min="6534" max="6541" width="0" style="49" hidden="1" customWidth="1"/>
    <col min="6542" max="6542" width="7.140625" style="145" customWidth="1"/>
    <col min="6543" max="6544" width="0" style="49" hidden="1" customWidth="1"/>
    <col min="6545" max="6545" width="7.140625" style="145" customWidth="1"/>
    <col min="6546" max="6552" width="0" style="49" hidden="1" customWidth="1"/>
    <col min="6553" max="6553" width="6.42578125" style="145" customWidth="1"/>
    <col min="6554" max="6574" width="0" style="49" hidden="1" customWidth="1"/>
    <col min="6575" max="6578" width="6.42578125" style="145" customWidth="1"/>
    <col min="6579" max="6579" width="6.85546875" style="145" customWidth="1"/>
    <col min="6580" max="6580" width="6.42578125" style="145" customWidth="1"/>
    <col min="6581" max="6597" width="0" style="49" hidden="1" customWidth="1"/>
    <col min="6598" max="6598" width="6.5703125" style="145" customWidth="1"/>
    <col min="6599" max="6599" width="6.42578125" style="145" customWidth="1"/>
    <col min="6600" max="6601" width="0" style="49" hidden="1" customWidth="1"/>
    <col min="6602" max="6602" width="6.42578125" style="145" customWidth="1"/>
    <col min="6603" max="6604" width="0" style="49" hidden="1" customWidth="1"/>
    <col min="6605" max="6605" width="7.42578125" style="145" customWidth="1"/>
    <col min="6606" max="6606" width="0" style="49" hidden="1" customWidth="1"/>
    <col min="6607" max="6607" width="6.42578125" style="145" customWidth="1"/>
    <col min="6608" max="6608" width="0" style="49" hidden="1" customWidth="1"/>
    <col min="6609" max="6609" width="9" style="145" customWidth="1"/>
    <col min="6610" max="6611" width="0" style="49" hidden="1" customWidth="1"/>
    <col min="6612" max="6612" width="8.5703125" style="145" customWidth="1"/>
    <col min="6613" max="6614" width="0" style="49" hidden="1" customWidth="1"/>
    <col min="6615" max="6615" width="6.42578125" style="145" customWidth="1"/>
    <col min="6616" max="6617" width="0" style="49" hidden="1" customWidth="1"/>
    <col min="6618" max="6618" width="7" style="145" customWidth="1"/>
    <col min="6619" max="6620" width="0" style="49" hidden="1" customWidth="1"/>
    <col min="6621" max="6621" width="7" style="145" customWidth="1"/>
    <col min="6622" max="6623" width="0" style="49" hidden="1" customWidth="1"/>
    <col min="6624" max="6624" width="7.5703125" style="145" customWidth="1"/>
    <col min="6625" max="6626" width="0" style="49" hidden="1" customWidth="1"/>
    <col min="6627" max="6627" width="7" style="145" customWidth="1"/>
    <col min="6628" max="6629" width="0" style="49" hidden="1" customWidth="1"/>
    <col min="6630" max="6630" width="7" style="145" customWidth="1"/>
    <col min="6631" max="6632" width="0" style="49" hidden="1" customWidth="1"/>
    <col min="6633" max="6633" width="7" style="145" customWidth="1"/>
    <col min="6634" max="6634" width="0" style="49" hidden="1" customWidth="1"/>
    <col min="6635" max="6635" width="6.42578125" style="145" customWidth="1"/>
    <col min="6636" max="6647" width="0" style="49" hidden="1" customWidth="1"/>
    <col min="6648" max="6648" width="10.140625" style="145"/>
    <col min="6649" max="6649" width="41.42578125" style="145" customWidth="1"/>
    <col min="6650" max="6650" width="6.42578125" style="145" customWidth="1"/>
    <col min="6651" max="6651" width="14.5703125" style="145" customWidth="1"/>
    <col min="6652" max="6652" width="11.42578125" style="145" customWidth="1"/>
    <col min="6653" max="6653" width="13" style="145" customWidth="1"/>
    <col min="6654" max="6654" width="16.85546875" style="145" customWidth="1"/>
    <col min="6655" max="6661" width="9.42578125" style="145" customWidth="1"/>
    <col min="6662" max="6664" width="0" style="49" hidden="1" customWidth="1"/>
    <col min="6665" max="6665" width="8.85546875" style="145" customWidth="1"/>
    <col min="6666" max="6666" width="0" style="49" hidden="1" customWidth="1"/>
    <col min="6667" max="6667" width="10.140625" style="145" customWidth="1"/>
    <col min="6668" max="6668" width="6.42578125" style="145" customWidth="1"/>
    <col min="6669" max="6669" width="6.85546875" style="145" customWidth="1"/>
    <col min="6670" max="6670" width="4.42578125" style="145" customWidth="1"/>
    <col min="6671" max="6672" width="0" style="49" hidden="1" customWidth="1"/>
    <col min="6673" max="6673" width="7.5703125" style="145" customWidth="1"/>
    <col min="6674" max="6674" width="0" style="49" hidden="1" customWidth="1"/>
    <col min="6675" max="6675" width="11.42578125" style="145" customWidth="1"/>
    <col min="6676" max="6676" width="15.5703125" style="145" customWidth="1"/>
    <col min="6677" max="6677" width="52.85546875" style="145" customWidth="1"/>
    <col min="6678" max="6678" width="9.140625" style="145" bestFit="1" customWidth="1"/>
    <col min="6679" max="6679" width="24.5703125" style="145" customWidth="1"/>
    <col min="6680" max="6680" width="10.85546875" style="145" customWidth="1"/>
    <col min="6681" max="6681" width="27.5703125" style="145" customWidth="1"/>
    <col min="6682" max="6683" width="9.140625" style="145" bestFit="1" customWidth="1"/>
    <col min="6684" max="6685" width="12.140625" style="145" customWidth="1"/>
    <col min="6686" max="6686" width="14.5703125" style="145" customWidth="1"/>
    <col min="6687" max="6687" width="5" style="145" customWidth="1"/>
    <col min="6688" max="6689" width="0" style="49" hidden="1" customWidth="1"/>
    <col min="6690" max="6690" width="5" style="145" customWidth="1"/>
    <col min="6691" max="6692" width="0" style="49" hidden="1" customWidth="1"/>
    <col min="6693" max="6693" width="5" style="145" customWidth="1"/>
    <col min="6694" max="6695" width="0" style="49" hidden="1" customWidth="1"/>
    <col min="6696" max="6696" width="5" style="145" customWidth="1"/>
    <col min="6697" max="6698" width="0" style="49" hidden="1" customWidth="1"/>
    <col min="6699" max="6699" width="5" style="145" customWidth="1"/>
    <col min="6700" max="6701" width="0" style="49" hidden="1" customWidth="1"/>
    <col min="6702" max="6702" width="5" style="145" customWidth="1"/>
    <col min="6703" max="6713" width="0" style="49" hidden="1" customWidth="1"/>
    <col min="6714" max="6714" width="6.85546875" style="145" customWidth="1"/>
    <col min="6715" max="6716" width="0" style="49" hidden="1" customWidth="1"/>
    <col min="6717" max="6717" width="6.42578125" style="145" customWidth="1"/>
    <col min="6718" max="6719" width="0" style="49" hidden="1" customWidth="1"/>
    <col min="6720" max="6720" width="5.42578125" style="145" customWidth="1"/>
    <col min="6721" max="6722" width="0" style="49" hidden="1" customWidth="1"/>
    <col min="6723" max="6723" width="4.85546875" style="145" customWidth="1"/>
    <col min="6724" max="6731" width="0" style="49" hidden="1" customWidth="1"/>
    <col min="6732" max="6732" width="5.42578125" style="145" customWidth="1"/>
    <col min="6733" max="6737" width="0" style="49" hidden="1" customWidth="1"/>
    <col min="6738" max="6738" width="5.85546875" style="145" customWidth="1"/>
    <col min="6739" max="6740" width="0" style="49" hidden="1" customWidth="1"/>
    <col min="6741" max="6741" width="5.42578125" style="145" customWidth="1"/>
    <col min="6742" max="6743" width="0" style="49" hidden="1" customWidth="1"/>
    <col min="6744" max="6744" width="5.42578125" style="145" customWidth="1"/>
    <col min="6745" max="6746" width="0" style="49" hidden="1" customWidth="1"/>
    <col min="6747" max="6747" width="6" style="145" customWidth="1"/>
    <col min="6748" max="6752" width="0" style="49" hidden="1" customWidth="1"/>
    <col min="6753" max="6753" width="5" style="145" customWidth="1"/>
    <col min="6754" max="6755" width="0" style="49" hidden="1" customWidth="1"/>
    <col min="6756" max="6756" width="7.42578125" style="145" customWidth="1"/>
    <col min="6757" max="6761" width="0" style="49" hidden="1" customWidth="1"/>
    <col min="6762" max="6762" width="5" style="145" customWidth="1"/>
    <col min="6763" max="6763" width="0" style="49" hidden="1" customWidth="1"/>
    <col min="6764" max="6764" width="5" style="145" customWidth="1"/>
    <col min="6765" max="6765" width="9.42578125" style="145" customWidth="1"/>
    <col min="6766" max="6766" width="0" style="49" hidden="1" customWidth="1"/>
    <col min="6767" max="6767" width="5" style="145" customWidth="1"/>
    <col min="6768" max="6769" width="0" style="49" hidden="1" customWidth="1"/>
    <col min="6770" max="6770" width="5" style="145" customWidth="1"/>
    <col min="6771" max="6772" width="0" style="49" hidden="1" customWidth="1"/>
    <col min="6773" max="6773" width="5" style="145" customWidth="1"/>
    <col min="6774" max="6775" width="0" style="49" hidden="1" customWidth="1"/>
    <col min="6776" max="6776" width="5" style="145" customWidth="1"/>
    <col min="6777" max="6783" width="0" style="49" hidden="1" customWidth="1"/>
    <col min="6784" max="6784" width="6.42578125" style="145" customWidth="1"/>
    <col min="6785" max="6788" width="0" style="49" hidden="1" customWidth="1"/>
    <col min="6789" max="6789" width="7.140625" style="145" customWidth="1"/>
    <col min="6790" max="6797" width="0" style="49" hidden="1" customWidth="1"/>
    <col min="6798" max="6798" width="7.140625" style="145" customWidth="1"/>
    <col min="6799" max="6800" width="0" style="49" hidden="1" customWidth="1"/>
    <col min="6801" max="6801" width="7.140625" style="145" customWidth="1"/>
    <col min="6802" max="6808" width="0" style="49" hidden="1" customWidth="1"/>
    <col min="6809" max="6809" width="6.42578125" style="145" customWidth="1"/>
    <col min="6810" max="6830" width="0" style="49" hidden="1" customWidth="1"/>
    <col min="6831" max="6834" width="6.42578125" style="145" customWidth="1"/>
    <col min="6835" max="6835" width="6.85546875" style="145" customWidth="1"/>
    <col min="6836" max="6836" width="6.42578125" style="145" customWidth="1"/>
    <col min="6837" max="6853" width="0" style="49" hidden="1" customWidth="1"/>
    <col min="6854" max="6854" width="6.5703125" style="145" customWidth="1"/>
    <col min="6855" max="6855" width="6.42578125" style="145" customWidth="1"/>
    <col min="6856" max="6857" width="0" style="49" hidden="1" customWidth="1"/>
    <col min="6858" max="6858" width="6.42578125" style="145" customWidth="1"/>
    <col min="6859" max="6860" width="0" style="49" hidden="1" customWidth="1"/>
    <col min="6861" max="6861" width="7.42578125" style="145" customWidth="1"/>
    <col min="6862" max="6862" width="0" style="49" hidden="1" customWidth="1"/>
    <col min="6863" max="6863" width="6.42578125" style="145" customWidth="1"/>
    <col min="6864" max="6864" width="0" style="49" hidden="1" customWidth="1"/>
    <col min="6865" max="6865" width="9" style="145" customWidth="1"/>
    <col min="6866" max="6867" width="0" style="49" hidden="1" customWidth="1"/>
    <col min="6868" max="6868" width="8.5703125" style="145" customWidth="1"/>
    <col min="6869" max="6870" width="0" style="49" hidden="1" customWidth="1"/>
    <col min="6871" max="6871" width="6.42578125" style="145" customWidth="1"/>
    <col min="6872" max="6873" width="0" style="49" hidden="1" customWidth="1"/>
    <col min="6874" max="6874" width="7" style="145" customWidth="1"/>
    <col min="6875" max="6876" width="0" style="49" hidden="1" customWidth="1"/>
    <col min="6877" max="6877" width="7" style="145" customWidth="1"/>
    <col min="6878" max="6879" width="0" style="49" hidden="1" customWidth="1"/>
    <col min="6880" max="6880" width="7.5703125" style="145" customWidth="1"/>
    <col min="6881" max="6882" width="0" style="49" hidden="1" customWidth="1"/>
    <col min="6883" max="6883" width="7" style="145" customWidth="1"/>
    <col min="6884" max="6885" width="0" style="49" hidden="1" customWidth="1"/>
    <col min="6886" max="6886" width="7" style="145" customWidth="1"/>
    <col min="6887" max="6888" width="0" style="49" hidden="1" customWidth="1"/>
    <col min="6889" max="6889" width="7" style="145" customWidth="1"/>
    <col min="6890" max="6890" width="0" style="49" hidden="1" customWidth="1"/>
    <col min="6891" max="6891" width="6.42578125" style="145" customWidth="1"/>
    <col min="6892" max="6903" width="0" style="49" hidden="1" customWidth="1"/>
    <col min="6904" max="6904" width="10.140625" style="145"/>
    <col min="6905" max="6905" width="41.42578125" style="145" customWidth="1"/>
    <col min="6906" max="6906" width="6.42578125" style="145" customWidth="1"/>
    <col min="6907" max="6907" width="14.5703125" style="145" customWidth="1"/>
    <col min="6908" max="6908" width="11.42578125" style="145" customWidth="1"/>
    <col min="6909" max="6909" width="13" style="145" customWidth="1"/>
    <col min="6910" max="6910" width="16.85546875" style="145" customWidth="1"/>
    <col min="6911" max="6917" width="9.42578125" style="145" customWidth="1"/>
    <col min="6918" max="6920" width="0" style="49" hidden="1" customWidth="1"/>
    <col min="6921" max="6921" width="8.85546875" style="145" customWidth="1"/>
    <col min="6922" max="6922" width="0" style="49" hidden="1" customWidth="1"/>
    <col min="6923" max="6923" width="10.140625" style="145" customWidth="1"/>
    <col min="6924" max="6924" width="6.42578125" style="145" customWidth="1"/>
    <col min="6925" max="6925" width="6.85546875" style="145" customWidth="1"/>
    <col min="6926" max="6926" width="4.42578125" style="145" customWidth="1"/>
    <col min="6927" max="6928" width="0" style="49" hidden="1" customWidth="1"/>
    <col min="6929" max="6929" width="7.5703125" style="145" customWidth="1"/>
    <col min="6930" max="6930" width="0" style="49" hidden="1" customWidth="1"/>
    <col min="6931" max="6931" width="11.42578125" style="145" customWidth="1"/>
    <col min="6932" max="6932" width="15.5703125" style="145" customWidth="1"/>
    <col min="6933" max="6933" width="52.85546875" style="145" customWidth="1"/>
    <col min="6934" max="6934" width="9.140625" style="145" bestFit="1" customWidth="1"/>
    <col min="6935" max="6935" width="24.5703125" style="145" customWidth="1"/>
    <col min="6936" max="6936" width="10.85546875" style="145" customWidth="1"/>
    <col min="6937" max="6937" width="27.5703125" style="145" customWidth="1"/>
    <col min="6938" max="6939" width="9.140625" style="145" bestFit="1" customWidth="1"/>
    <col min="6940" max="6941" width="12.140625" style="145" customWidth="1"/>
    <col min="6942" max="6942" width="14.5703125" style="145" customWidth="1"/>
    <col min="6943" max="6943" width="5" style="145" customWidth="1"/>
    <col min="6944" max="6945" width="0" style="49" hidden="1" customWidth="1"/>
    <col min="6946" max="6946" width="5" style="145" customWidth="1"/>
    <col min="6947" max="6948" width="0" style="49" hidden="1" customWidth="1"/>
    <col min="6949" max="6949" width="5" style="145" customWidth="1"/>
    <col min="6950" max="6951" width="0" style="49" hidden="1" customWidth="1"/>
    <col min="6952" max="6952" width="5" style="145" customWidth="1"/>
    <col min="6953" max="6954" width="0" style="49" hidden="1" customWidth="1"/>
    <col min="6955" max="6955" width="5" style="145" customWidth="1"/>
    <col min="6956" max="6957" width="0" style="49" hidden="1" customWidth="1"/>
    <col min="6958" max="6958" width="5" style="145" customWidth="1"/>
    <col min="6959" max="6969" width="0" style="49" hidden="1" customWidth="1"/>
    <col min="6970" max="6970" width="6.85546875" style="145" customWidth="1"/>
    <col min="6971" max="6972" width="0" style="49" hidden="1" customWidth="1"/>
    <col min="6973" max="6973" width="6.42578125" style="145" customWidth="1"/>
    <col min="6974" max="6975" width="0" style="49" hidden="1" customWidth="1"/>
    <col min="6976" max="6976" width="5.42578125" style="145" customWidth="1"/>
    <col min="6977" max="6978" width="0" style="49" hidden="1" customWidth="1"/>
    <col min="6979" max="6979" width="4.85546875" style="145" customWidth="1"/>
    <col min="6980" max="6987" width="0" style="49" hidden="1" customWidth="1"/>
    <col min="6988" max="6988" width="5.42578125" style="145" customWidth="1"/>
    <col min="6989" max="6993" width="0" style="49" hidden="1" customWidth="1"/>
    <col min="6994" max="6994" width="5.85546875" style="145" customWidth="1"/>
    <col min="6995" max="6996" width="0" style="49" hidden="1" customWidth="1"/>
    <col min="6997" max="6997" width="5.42578125" style="145" customWidth="1"/>
    <col min="6998" max="6999" width="0" style="49" hidden="1" customWidth="1"/>
    <col min="7000" max="7000" width="5.42578125" style="145" customWidth="1"/>
    <col min="7001" max="7002" width="0" style="49" hidden="1" customWidth="1"/>
    <col min="7003" max="7003" width="6" style="145" customWidth="1"/>
    <col min="7004" max="7008" width="0" style="49" hidden="1" customWidth="1"/>
    <col min="7009" max="7009" width="5" style="145" customWidth="1"/>
    <col min="7010" max="7011" width="0" style="49" hidden="1" customWidth="1"/>
    <col min="7012" max="7012" width="7.42578125" style="145" customWidth="1"/>
    <col min="7013" max="7017" width="0" style="49" hidden="1" customWidth="1"/>
    <col min="7018" max="7018" width="5" style="145" customWidth="1"/>
    <col min="7019" max="7019" width="0" style="49" hidden="1" customWidth="1"/>
    <col min="7020" max="7020" width="5" style="145" customWidth="1"/>
    <col min="7021" max="7021" width="9.42578125" style="145" customWidth="1"/>
    <col min="7022" max="7022" width="0" style="49" hidden="1" customWidth="1"/>
    <col min="7023" max="7023" width="5" style="145" customWidth="1"/>
    <col min="7024" max="7025" width="0" style="49" hidden="1" customWidth="1"/>
    <col min="7026" max="7026" width="5" style="145" customWidth="1"/>
    <col min="7027" max="7028" width="0" style="49" hidden="1" customWidth="1"/>
    <col min="7029" max="7029" width="5" style="145" customWidth="1"/>
    <col min="7030" max="7031" width="0" style="49" hidden="1" customWidth="1"/>
    <col min="7032" max="7032" width="5" style="145" customWidth="1"/>
    <col min="7033" max="7039" width="0" style="49" hidden="1" customWidth="1"/>
    <col min="7040" max="7040" width="6.42578125" style="145" customWidth="1"/>
    <col min="7041" max="7044" width="0" style="49" hidden="1" customWidth="1"/>
    <col min="7045" max="7045" width="7.140625" style="145" customWidth="1"/>
    <col min="7046" max="7053" width="0" style="49" hidden="1" customWidth="1"/>
    <col min="7054" max="7054" width="7.140625" style="145" customWidth="1"/>
    <col min="7055" max="7056" width="0" style="49" hidden="1" customWidth="1"/>
    <col min="7057" max="7057" width="7.140625" style="145" customWidth="1"/>
    <col min="7058" max="7064" width="0" style="49" hidden="1" customWidth="1"/>
    <col min="7065" max="7065" width="6.42578125" style="145" customWidth="1"/>
    <col min="7066" max="7086" width="0" style="49" hidden="1" customWidth="1"/>
    <col min="7087" max="7090" width="6.42578125" style="145" customWidth="1"/>
    <col min="7091" max="7091" width="6.85546875" style="145" customWidth="1"/>
    <col min="7092" max="7092" width="6.42578125" style="145" customWidth="1"/>
    <col min="7093" max="7109" width="0" style="49" hidden="1" customWidth="1"/>
    <col min="7110" max="7110" width="6.5703125" style="145" customWidth="1"/>
    <col min="7111" max="7111" width="6.42578125" style="145" customWidth="1"/>
    <col min="7112" max="7113" width="0" style="49" hidden="1" customWidth="1"/>
    <col min="7114" max="7114" width="6.42578125" style="145" customWidth="1"/>
    <col min="7115" max="7116" width="0" style="49" hidden="1" customWidth="1"/>
    <col min="7117" max="7117" width="7.42578125" style="145" customWidth="1"/>
    <col min="7118" max="7118" width="0" style="49" hidden="1" customWidth="1"/>
    <col min="7119" max="7119" width="6.42578125" style="145" customWidth="1"/>
    <col min="7120" max="7120" width="0" style="49" hidden="1" customWidth="1"/>
    <col min="7121" max="7121" width="9" style="145" customWidth="1"/>
    <col min="7122" max="7123" width="0" style="49" hidden="1" customWidth="1"/>
    <col min="7124" max="7124" width="8.5703125" style="145" customWidth="1"/>
    <col min="7125" max="7126" width="0" style="49" hidden="1" customWidth="1"/>
    <col min="7127" max="7127" width="6.42578125" style="145" customWidth="1"/>
    <col min="7128" max="7129" width="0" style="49" hidden="1" customWidth="1"/>
    <col min="7130" max="7130" width="7" style="145" customWidth="1"/>
    <col min="7131" max="7132" width="0" style="49" hidden="1" customWidth="1"/>
    <col min="7133" max="7133" width="7" style="145" customWidth="1"/>
    <col min="7134" max="7135" width="0" style="49" hidden="1" customWidth="1"/>
    <col min="7136" max="7136" width="7.5703125" style="145" customWidth="1"/>
    <col min="7137" max="7138" width="0" style="49" hidden="1" customWidth="1"/>
    <col min="7139" max="7139" width="7" style="145" customWidth="1"/>
    <col min="7140" max="7141" width="0" style="49" hidden="1" customWidth="1"/>
    <col min="7142" max="7142" width="7" style="145" customWidth="1"/>
    <col min="7143" max="7144" width="0" style="49" hidden="1" customWidth="1"/>
    <col min="7145" max="7145" width="7" style="145" customWidth="1"/>
    <col min="7146" max="7146" width="0" style="49" hidden="1" customWidth="1"/>
    <col min="7147" max="7147" width="6.42578125" style="145" customWidth="1"/>
    <col min="7148" max="7159" width="0" style="49" hidden="1" customWidth="1"/>
    <col min="7160" max="7160" width="10.140625" style="145"/>
    <col min="7161" max="7161" width="41.42578125" style="145" customWidth="1"/>
    <col min="7162" max="7162" width="6.42578125" style="145" customWidth="1"/>
    <col min="7163" max="7163" width="14.5703125" style="145" customWidth="1"/>
    <col min="7164" max="7164" width="11.42578125" style="145" customWidth="1"/>
    <col min="7165" max="7165" width="13" style="145" customWidth="1"/>
    <col min="7166" max="7166" width="16.85546875" style="145" customWidth="1"/>
    <col min="7167" max="7173" width="9.42578125" style="145" customWidth="1"/>
    <col min="7174" max="7176" width="0" style="49" hidden="1" customWidth="1"/>
    <col min="7177" max="7177" width="8.85546875" style="145" customWidth="1"/>
    <col min="7178" max="7178" width="0" style="49" hidden="1" customWidth="1"/>
    <col min="7179" max="7179" width="10.140625" style="145" customWidth="1"/>
    <col min="7180" max="7180" width="6.42578125" style="145" customWidth="1"/>
    <col min="7181" max="7181" width="6.85546875" style="145" customWidth="1"/>
    <col min="7182" max="7182" width="4.42578125" style="145" customWidth="1"/>
    <col min="7183" max="7184" width="0" style="49" hidden="1" customWidth="1"/>
    <col min="7185" max="7185" width="7.5703125" style="145" customWidth="1"/>
    <col min="7186" max="7186" width="0" style="49" hidden="1" customWidth="1"/>
    <col min="7187" max="7187" width="11.42578125" style="145" customWidth="1"/>
    <col min="7188" max="7188" width="15.5703125" style="145" customWidth="1"/>
    <col min="7189" max="7189" width="52.85546875" style="145" customWidth="1"/>
    <col min="7190" max="7190" width="9.140625" style="145" bestFit="1" customWidth="1"/>
    <col min="7191" max="7191" width="24.5703125" style="145" customWidth="1"/>
    <col min="7192" max="7192" width="10.85546875" style="145" customWidth="1"/>
    <col min="7193" max="7193" width="27.5703125" style="145" customWidth="1"/>
    <col min="7194" max="7195" width="9.140625" style="145" bestFit="1" customWidth="1"/>
    <col min="7196" max="7197" width="12.140625" style="145" customWidth="1"/>
    <col min="7198" max="7198" width="14.5703125" style="145" customWidth="1"/>
    <col min="7199" max="7199" width="5" style="145" customWidth="1"/>
    <col min="7200" max="7201" width="0" style="49" hidden="1" customWidth="1"/>
    <col min="7202" max="7202" width="5" style="145" customWidth="1"/>
    <col min="7203" max="7204" width="0" style="49" hidden="1" customWidth="1"/>
    <col min="7205" max="7205" width="5" style="145" customWidth="1"/>
    <col min="7206" max="7207" width="0" style="49" hidden="1" customWidth="1"/>
    <col min="7208" max="7208" width="5" style="145" customWidth="1"/>
    <col min="7209" max="7210" width="0" style="49" hidden="1" customWidth="1"/>
    <col min="7211" max="7211" width="5" style="145" customWidth="1"/>
    <col min="7212" max="7213" width="0" style="49" hidden="1" customWidth="1"/>
    <col min="7214" max="7214" width="5" style="145" customWidth="1"/>
    <col min="7215" max="7225" width="0" style="49" hidden="1" customWidth="1"/>
    <col min="7226" max="7226" width="6.85546875" style="145" customWidth="1"/>
    <col min="7227" max="7228" width="0" style="49" hidden="1" customWidth="1"/>
    <col min="7229" max="7229" width="6.42578125" style="145" customWidth="1"/>
    <col min="7230" max="7231" width="0" style="49" hidden="1" customWidth="1"/>
    <col min="7232" max="7232" width="5.42578125" style="145" customWidth="1"/>
    <col min="7233" max="7234" width="0" style="49" hidden="1" customWidth="1"/>
    <col min="7235" max="7235" width="4.85546875" style="145" customWidth="1"/>
    <col min="7236" max="7243" width="0" style="49" hidden="1" customWidth="1"/>
    <col min="7244" max="7244" width="5.42578125" style="145" customWidth="1"/>
    <col min="7245" max="7249" width="0" style="49" hidden="1" customWidth="1"/>
    <col min="7250" max="7250" width="5.85546875" style="145" customWidth="1"/>
    <col min="7251" max="7252" width="0" style="49" hidden="1" customWidth="1"/>
    <col min="7253" max="7253" width="5.42578125" style="145" customWidth="1"/>
    <col min="7254" max="7255" width="0" style="49" hidden="1" customWidth="1"/>
    <col min="7256" max="7256" width="5.42578125" style="145" customWidth="1"/>
    <col min="7257" max="7258" width="0" style="49" hidden="1" customWidth="1"/>
    <col min="7259" max="7259" width="6" style="145" customWidth="1"/>
    <col min="7260" max="7264" width="0" style="49" hidden="1" customWidth="1"/>
    <col min="7265" max="7265" width="5" style="145" customWidth="1"/>
    <col min="7266" max="7267" width="0" style="49" hidden="1" customWidth="1"/>
    <col min="7268" max="7268" width="7.42578125" style="145" customWidth="1"/>
    <col min="7269" max="7273" width="0" style="49" hidden="1" customWidth="1"/>
    <col min="7274" max="7274" width="5" style="145" customWidth="1"/>
    <col min="7275" max="7275" width="0" style="49" hidden="1" customWidth="1"/>
    <col min="7276" max="7276" width="5" style="145" customWidth="1"/>
    <col min="7277" max="7277" width="9.42578125" style="145" customWidth="1"/>
    <col min="7278" max="7278" width="0" style="49" hidden="1" customWidth="1"/>
    <col min="7279" max="7279" width="5" style="145" customWidth="1"/>
    <col min="7280" max="7281" width="0" style="49" hidden="1" customWidth="1"/>
    <col min="7282" max="7282" width="5" style="145" customWidth="1"/>
    <col min="7283" max="7284" width="0" style="49" hidden="1" customWidth="1"/>
    <col min="7285" max="7285" width="5" style="145" customWidth="1"/>
    <col min="7286" max="7287" width="0" style="49" hidden="1" customWidth="1"/>
    <col min="7288" max="7288" width="5" style="145" customWidth="1"/>
    <col min="7289" max="7295" width="0" style="49" hidden="1" customWidth="1"/>
    <col min="7296" max="7296" width="6.42578125" style="145" customWidth="1"/>
    <col min="7297" max="7300" width="0" style="49" hidden="1" customWidth="1"/>
    <col min="7301" max="7301" width="7.140625" style="145" customWidth="1"/>
    <col min="7302" max="7309" width="0" style="49" hidden="1" customWidth="1"/>
    <col min="7310" max="7310" width="7.140625" style="145" customWidth="1"/>
    <col min="7311" max="7312" width="0" style="49" hidden="1" customWidth="1"/>
    <col min="7313" max="7313" width="7.140625" style="145" customWidth="1"/>
    <col min="7314" max="7320" width="0" style="49" hidden="1" customWidth="1"/>
    <col min="7321" max="7321" width="6.42578125" style="145" customWidth="1"/>
    <col min="7322" max="7342" width="0" style="49" hidden="1" customWidth="1"/>
    <col min="7343" max="7346" width="6.42578125" style="145" customWidth="1"/>
    <col min="7347" max="7347" width="6.85546875" style="145" customWidth="1"/>
    <col min="7348" max="7348" width="6.42578125" style="145" customWidth="1"/>
    <col min="7349" max="7365" width="0" style="49" hidden="1" customWidth="1"/>
    <col min="7366" max="7366" width="6.5703125" style="145" customWidth="1"/>
    <col min="7367" max="7367" width="6.42578125" style="145" customWidth="1"/>
    <col min="7368" max="7369" width="0" style="49" hidden="1" customWidth="1"/>
    <col min="7370" max="7370" width="6.42578125" style="145" customWidth="1"/>
    <col min="7371" max="7372" width="0" style="49" hidden="1" customWidth="1"/>
    <col min="7373" max="7373" width="7.42578125" style="145" customWidth="1"/>
    <col min="7374" max="7374" width="0" style="49" hidden="1" customWidth="1"/>
    <col min="7375" max="7375" width="6.42578125" style="145" customWidth="1"/>
    <col min="7376" max="7376" width="0" style="49" hidden="1" customWidth="1"/>
    <col min="7377" max="7377" width="9" style="145" customWidth="1"/>
    <col min="7378" max="7379" width="0" style="49" hidden="1" customWidth="1"/>
    <col min="7380" max="7380" width="8.5703125" style="145" customWidth="1"/>
    <col min="7381" max="7382" width="0" style="49" hidden="1" customWidth="1"/>
    <col min="7383" max="7383" width="6.42578125" style="145" customWidth="1"/>
    <col min="7384" max="7385" width="0" style="49" hidden="1" customWidth="1"/>
    <col min="7386" max="7386" width="7" style="145" customWidth="1"/>
    <col min="7387" max="7388" width="0" style="49" hidden="1" customWidth="1"/>
    <col min="7389" max="7389" width="7" style="145" customWidth="1"/>
    <col min="7390" max="7391" width="0" style="49" hidden="1" customWidth="1"/>
    <col min="7392" max="7392" width="7.5703125" style="145" customWidth="1"/>
    <col min="7393" max="7394" width="0" style="49" hidden="1" customWidth="1"/>
    <col min="7395" max="7395" width="7" style="145" customWidth="1"/>
    <col min="7396" max="7397" width="0" style="49" hidden="1" customWidth="1"/>
    <col min="7398" max="7398" width="7" style="145" customWidth="1"/>
    <col min="7399" max="7400" width="0" style="49" hidden="1" customWidth="1"/>
    <col min="7401" max="7401" width="7" style="145" customWidth="1"/>
    <col min="7402" max="7402" width="0" style="49" hidden="1" customWidth="1"/>
    <col min="7403" max="7403" width="6.42578125" style="145" customWidth="1"/>
    <col min="7404" max="7415" width="0" style="49" hidden="1" customWidth="1"/>
    <col min="7416" max="7416" width="10.140625" style="145"/>
    <col min="7417" max="7417" width="41.42578125" style="145" customWidth="1"/>
    <col min="7418" max="7418" width="6.42578125" style="145" customWidth="1"/>
    <col min="7419" max="7419" width="14.5703125" style="145" customWidth="1"/>
    <col min="7420" max="7420" width="11.42578125" style="145" customWidth="1"/>
    <col min="7421" max="7421" width="13" style="145" customWidth="1"/>
    <col min="7422" max="7422" width="16.85546875" style="145" customWidth="1"/>
    <col min="7423" max="7429" width="9.42578125" style="145" customWidth="1"/>
    <col min="7430" max="7432" width="0" style="49" hidden="1" customWidth="1"/>
    <col min="7433" max="7433" width="8.85546875" style="145" customWidth="1"/>
    <col min="7434" max="7434" width="0" style="49" hidden="1" customWidth="1"/>
    <col min="7435" max="7435" width="10.140625" style="145" customWidth="1"/>
    <col min="7436" max="7436" width="6.42578125" style="145" customWidth="1"/>
    <col min="7437" max="7437" width="6.85546875" style="145" customWidth="1"/>
    <col min="7438" max="7438" width="4.42578125" style="145" customWidth="1"/>
    <col min="7439" max="7440" width="0" style="49" hidden="1" customWidth="1"/>
    <col min="7441" max="7441" width="7.5703125" style="145" customWidth="1"/>
    <col min="7442" max="7442" width="0" style="49" hidden="1" customWidth="1"/>
    <col min="7443" max="7443" width="11.42578125" style="145" customWidth="1"/>
    <col min="7444" max="7444" width="15.5703125" style="145" customWidth="1"/>
    <col min="7445" max="7445" width="52.85546875" style="145" customWidth="1"/>
    <col min="7446" max="7446" width="9.140625" style="145" bestFit="1" customWidth="1"/>
    <col min="7447" max="7447" width="24.5703125" style="145" customWidth="1"/>
    <col min="7448" max="7448" width="10.85546875" style="145" customWidth="1"/>
    <col min="7449" max="7449" width="27.5703125" style="145" customWidth="1"/>
    <col min="7450" max="7451" width="9.140625" style="145" bestFit="1" customWidth="1"/>
    <col min="7452" max="7453" width="12.140625" style="145" customWidth="1"/>
    <col min="7454" max="7454" width="14.5703125" style="145" customWidth="1"/>
    <col min="7455" max="7455" width="5" style="145" customWidth="1"/>
    <col min="7456" max="7457" width="0" style="49" hidden="1" customWidth="1"/>
    <col min="7458" max="7458" width="5" style="145" customWidth="1"/>
    <col min="7459" max="7460" width="0" style="49" hidden="1" customWidth="1"/>
    <col min="7461" max="7461" width="5" style="145" customWidth="1"/>
    <col min="7462" max="7463" width="0" style="49" hidden="1" customWidth="1"/>
    <col min="7464" max="7464" width="5" style="145" customWidth="1"/>
    <col min="7465" max="7466" width="0" style="49" hidden="1" customWidth="1"/>
    <col min="7467" max="7467" width="5" style="145" customWidth="1"/>
    <col min="7468" max="7469" width="0" style="49" hidden="1" customWidth="1"/>
    <col min="7470" max="7470" width="5" style="145" customWidth="1"/>
    <col min="7471" max="7481" width="0" style="49" hidden="1" customWidth="1"/>
    <col min="7482" max="7482" width="6.85546875" style="145" customWidth="1"/>
    <col min="7483" max="7484" width="0" style="49" hidden="1" customWidth="1"/>
    <col min="7485" max="7485" width="6.42578125" style="145" customWidth="1"/>
    <col min="7486" max="7487" width="0" style="49" hidden="1" customWidth="1"/>
    <col min="7488" max="7488" width="5.42578125" style="145" customWidth="1"/>
    <col min="7489" max="7490" width="0" style="49" hidden="1" customWidth="1"/>
    <col min="7491" max="7491" width="4.85546875" style="145" customWidth="1"/>
    <col min="7492" max="7499" width="0" style="49" hidden="1" customWidth="1"/>
    <col min="7500" max="7500" width="5.42578125" style="145" customWidth="1"/>
    <col min="7501" max="7505" width="0" style="49" hidden="1" customWidth="1"/>
    <col min="7506" max="7506" width="5.85546875" style="145" customWidth="1"/>
    <col min="7507" max="7508" width="0" style="49" hidden="1" customWidth="1"/>
    <col min="7509" max="7509" width="5.42578125" style="145" customWidth="1"/>
    <col min="7510" max="7511" width="0" style="49" hidden="1" customWidth="1"/>
    <col min="7512" max="7512" width="5.42578125" style="145" customWidth="1"/>
    <col min="7513" max="7514" width="0" style="49" hidden="1" customWidth="1"/>
    <col min="7515" max="7515" width="6" style="145" customWidth="1"/>
    <col min="7516" max="7520" width="0" style="49" hidden="1" customWidth="1"/>
    <col min="7521" max="7521" width="5" style="145" customWidth="1"/>
    <col min="7522" max="7523" width="0" style="49" hidden="1" customWidth="1"/>
    <col min="7524" max="7524" width="7.42578125" style="145" customWidth="1"/>
    <col min="7525" max="7529" width="0" style="49" hidden="1" customWidth="1"/>
    <col min="7530" max="7530" width="5" style="145" customWidth="1"/>
    <col min="7531" max="7531" width="0" style="49" hidden="1" customWidth="1"/>
    <col min="7532" max="7532" width="5" style="145" customWidth="1"/>
    <col min="7533" max="7533" width="9.42578125" style="145" customWidth="1"/>
    <col min="7534" max="7534" width="0" style="49" hidden="1" customWidth="1"/>
    <col min="7535" max="7535" width="5" style="145" customWidth="1"/>
    <col min="7536" max="7537" width="0" style="49" hidden="1" customWidth="1"/>
    <col min="7538" max="7538" width="5" style="145" customWidth="1"/>
    <col min="7539" max="7540" width="0" style="49" hidden="1" customWidth="1"/>
    <col min="7541" max="7541" width="5" style="145" customWidth="1"/>
    <col min="7542" max="7543" width="0" style="49" hidden="1" customWidth="1"/>
    <col min="7544" max="7544" width="5" style="145" customWidth="1"/>
    <col min="7545" max="7551" width="0" style="49" hidden="1" customWidth="1"/>
    <col min="7552" max="7552" width="6.42578125" style="145" customWidth="1"/>
    <col min="7553" max="7556" width="0" style="49" hidden="1" customWidth="1"/>
    <col min="7557" max="7557" width="7.140625" style="145" customWidth="1"/>
    <col min="7558" max="7565" width="0" style="49" hidden="1" customWidth="1"/>
    <col min="7566" max="7566" width="7.140625" style="145" customWidth="1"/>
    <col min="7567" max="7568" width="0" style="49" hidden="1" customWidth="1"/>
    <col min="7569" max="7569" width="7.140625" style="145" customWidth="1"/>
    <col min="7570" max="7576" width="0" style="49" hidden="1" customWidth="1"/>
    <col min="7577" max="7577" width="6.42578125" style="145" customWidth="1"/>
    <col min="7578" max="7598" width="0" style="49" hidden="1" customWidth="1"/>
    <col min="7599" max="7602" width="6.42578125" style="145" customWidth="1"/>
    <col min="7603" max="7603" width="6.85546875" style="145" customWidth="1"/>
    <col min="7604" max="7604" width="6.42578125" style="145" customWidth="1"/>
    <col min="7605" max="7621" width="0" style="49" hidden="1" customWidth="1"/>
    <col min="7622" max="7622" width="6.5703125" style="145" customWidth="1"/>
    <col min="7623" max="7623" width="6.42578125" style="145" customWidth="1"/>
    <col min="7624" max="7625" width="0" style="49" hidden="1" customWidth="1"/>
    <col min="7626" max="7626" width="6.42578125" style="145" customWidth="1"/>
    <col min="7627" max="7628" width="0" style="49" hidden="1" customWidth="1"/>
    <col min="7629" max="7629" width="7.42578125" style="145" customWidth="1"/>
    <col min="7630" max="7630" width="0" style="49" hidden="1" customWidth="1"/>
    <col min="7631" max="7631" width="6.42578125" style="145" customWidth="1"/>
    <col min="7632" max="7632" width="0" style="49" hidden="1" customWidth="1"/>
    <col min="7633" max="7633" width="9" style="145" customWidth="1"/>
    <col min="7634" max="7635" width="0" style="49" hidden="1" customWidth="1"/>
    <col min="7636" max="7636" width="8.5703125" style="145" customWidth="1"/>
    <col min="7637" max="7638" width="0" style="49" hidden="1" customWidth="1"/>
    <col min="7639" max="7639" width="6.42578125" style="145" customWidth="1"/>
    <col min="7640" max="7641" width="0" style="49" hidden="1" customWidth="1"/>
    <col min="7642" max="7642" width="7" style="145" customWidth="1"/>
    <col min="7643" max="7644" width="0" style="49" hidden="1" customWidth="1"/>
    <col min="7645" max="7645" width="7" style="145" customWidth="1"/>
    <col min="7646" max="7647" width="0" style="49" hidden="1" customWidth="1"/>
    <col min="7648" max="7648" width="7.5703125" style="145" customWidth="1"/>
    <col min="7649" max="7650" width="0" style="49" hidden="1" customWidth="1"/>
    <col min="7651" max="7651" width="7" style="145" customWidth="1"/>
    <col min="7652" max="7653" width="0" style="49" hidden="1" customWidth="1"/>
    <col min="7654" max="7654" width="7" style="145" customWidth="1"/>
    <col min="7655" max="7656" width="0" style="49" hidden="1" customWidth="1"/>
    <col min="7657" max="7657" width="7" style="145" customWidth="1"/>
    <col min="7658" max="7658" width="0" style="49" hidden="1" customWidth="1"/>
    <col min="7659" max="7659" width="6.42578125" style="145" customWidth="1"/>
    <col min="7660" max="7671" width="0" style="49" hidden="1" customWidth="1"/>
    <col min="7672" max="7672" width="10.140625" style="145"/>
    <col min="7673" max="7673" width="41.42578125" style="145" customWidth="1"/>
    <col min="7674" max="7674" width="6.42578125" style="145" customWidth="1"/>
    <col min="7675" max="7675" width="14.5703125" style="145" customWidth="1"/>
    <col min="7676" max="7676" width="11.42578125" style="145" customWidth="1"/>
    <col min="7677" max="7677" width="13" style="145" customWidth="1"/>
    <col min="7678" max="7678" width="16.85546875" style="145" customWidth="1"/>
    <col min="7679" max="7685" width="9.42578125" style="145" customWidth="1"/>
    <col min="7686" max="7688" width="0" style="49" hidden="1" customWidth="1"/>
    <col min="7689" max="7689" width="8.85546875" style="145" customWidth="1"/>
    <col min="7690" max="7690" width="0" style="49" hidden="1" customWidth="1"/>
    <col min="7691" max="7691" width="10.140625" style="145" customWidth="1"/>
    <col min="7692" max="7692" width="6.42578125" style="145" customWidth="1"/>
    <col min="7693" max="7693" width="6.85546875" style="145" customWidth="1"/>
    <col min="7694" max="7694" width="4.42578125" style="145" customWidth="1"/>
    <col min="7695" max="7696" width="0" style="49" hidden="1" customWidth="1"/>
    <col min="7697" max="7697" width="7.5703125" style="145" customWidth="1"/>
    <col min="7698" max="7698" width="0" style="49" hidden="1" customWidth="1"/>
    <col min="7699" max="7699" width="11.42578125" style="145" customWidth="1"/>
    <col min="7700" max="7700" width="15.5703125" style="145" customWidth="1"/>
    <col min="7701" max="7701" width="52.85546875" style="145" customWidth="1"/>
    <col min="7702" max="7702" width="9.140625" style="145" bestFit="1" customWidth="1"/>
    <col min="7703" max="7703" width="24.5703125" style="145" customWidth="1"/>
    <col min="7704" max="7704" width="10.85546875" style="145" customWidth="1"/>
    <col min="7705" max="7705" width="27.5703125" style="145" customWidth="1"/>
    <col min="7706" max="7707" width="9.140625" style="145" bestFit="1" customWidth="1"/>
    <col min="7708" max="7709" width="12.140625" style="145" customWidth="1"/>
    <col min="7710" max="7710" width="14.5703125" style="145" customWidth="1"/>
    <col min="7711" max="7711" width="5" style="145" customWidth="1"/>
    <col min="7712" max="7713" width="0" style="49" hidden="1" customWidth="1"/>
    <col min="7714" max="7714" width="5" style="145" customWidth="1"/>
    <col min="7715" max="7716" width="0" style="49" hidden="1" customWidth="1"/>
    <col min="7717" max="7717" width="5" style="145" customWidth="1"/>
    <col min="7718" max="7719" width="0" style="49" hidden="1" customWidth="1"/>
    <col min="7720" max="7720" width="5" style="145" customWidth="1"/>
    <col min="7721" max="7722" width="0" style="49" hidden="1" customWidth="1"/>
    <col min="7723" max="7723" width="5" style="145" customWidth="1"/>
    <col min="7724" max="7725" width="0" style="49" hidden="1" customWidth="1"/>
    <col min="7726" max="7726" width="5" style="145" customWidth="1"/>
    <col min="7727" max="7737" width="0" style="49" hidden="1" customWidth="1"/>
    <col min="7738" max="7738" width="6.85546875" style="145" customWidth="1"/>
    <col min="7739" max="7740" width="0" style="49" hidden="1" customWidth="1"/>
    <col min="7741" max="7741" width="6.42578125" style="145" customWidth="1"/>
    <col min="7742" max="7743" width="0" style="49" hidden="1" customWidth="1"/>
    <col min="7744" max="7744" width="5.42578125" style="145" customWidth="1"/>
    <col min="7745" max="7746" width="0" style="49" hidden="1" customWidth="1"/>
    <col min="7747" max="7747" width="4.85546875" style="145" customWidth="1"/>
    <col min="7748" max="7755" width="0" style="49" hidden="1" customWidth="1"/>
    <col min="7756" max="7756" width="5.42578125" style="145" customWidth="1"/>
    <col min="7757" max="7761" width="0" style="49" hidden="1" customWidth="1"/>
    <col min="7762" max="7762" width="5.85546875" style="145" customWidth="1"/>
    <col min="7763" max="7764" width="0" style="49" hidden="1" customWidth="1"/>
    <col min="7765" max="7765" width="5.42578125" style="145" customWidth="1"/>
    <col min="7766" max="7767" width="0" style="49" hidden="1" customWidth="1"/>
    <col min="7768" max="7768" width="5.42578125" style="145" customWidth="1"/>
    <col min="7769" max="7770" width="0" style="49" hidden="1" customWidth="1"/>
    <col min="7771" max="7771" width="6" style="145" customWidth="1"/>
    <col min="7772" max="7776" width="0" style="49" hidden="1" customWidth="1"/>
    <col min="7777" max="7777" width="5" style="145" customWidth="1"/>
    <col min="7778" max="7779" width="0" style="49" hidden="1" customWidth="1"/>
    <col min="7780" max="7780" width="7.42578125" style="145" customWidth="1"/>
    <col min="7781" max="7785" width="0" style="49" hidden="1" customWidth="1"/>
    <col min="7786" max="7786" width="5" style="145" customWidth="1"/>
    <col min="7787" max="7787" width="0" style="49" hidden="1" customWidth="1"/>
    <col min="7788" max="7788" width="5" style="145" customWidth="1"/>
    <col min="7789" max="7789" width="9.42578125" style="145" customWidth="1"/>
    <col min="7790" max="7790" width="0" style="49" hidden="1" customWidth="1"/>
    <col min="7791" max="7791" width="5" style="145" customWidth="1"/>
    <col min="7792" max="7793" width="0" style="49" hidden="1" customWidth="1"/>
    <col min="7794" max="7794" width="5" style="145" customWidth="1"/>
    <col min="7795" max="7796" width="0" style="49" hidden="1" customWidth="1"/>
    <col min="7797" max="7797" width="5" style="145" customWidth="1"/>
    <col min="7798" max="7799" width="0" style="49" hidden="1" customWidth="1"/>
    <col min="7800" max="7800" width="5" style="145" customWidth="1"/>
    <col min="7801" max="7807" width="0" style="49" hidden="1" customWidth="1"/>
    <col min="7808" max="7808" width="6.42578125" style="145" customWidth="1"/>
    <col min="7809" max="7812" width="0" style="49" hidden="1" customWidth="1"/>
    <col min="7813" max="7813" width="7.140625" style="145" customWidth="1"/>
    <col min="7814" max="7821" width="0" style="49" hidden="1" customWidth="1"/>
    <col min="7822" max="7822" width="7.140625" style="145" customWidth="1"/>
    <col min="7823" max="7824" width="0" style="49" hidden="1" customWidth="1"/>
    <col min="7825" max="7825" width="7.140625" style="145" customWidth="1"/>
    <col min="7826" max="7832" width="0" style="49" hidden="1" customWidth="1"/>
    <col min="7833" max="7833" width="6.42578125" style="145" customWidth="1"/>
    <col min="7834" max="7854" width="0" style="49" hidden="1" customWidth="1"/>
    <col min="7855" max="7858" width="6.42578125" style="145" customWidth="1"/>
    <col min="7859" max="7859" width="6.85546875" style="145" customWidth="1"/>
    <col min="7860" max="7860" width="6.42578125" style="145" customWidth="1"/>
    <col min="7861" max="7877" width="0" style="49" hidden="1" customWidth="1"/>
    <col min="7878" max="7878" width="6.5703125" style="145" customWidth="1"/>
    <col min="7879" max="7879" width="6.42578125" style="145" customWidth="1"/>
    <col min="7880" max="7881" width="0" style="49" hidden="1" customWidth="1"/>
    <col min="7882" max="7882" width="6.42578125" style="145" customWidth="1"/>
    <col min="7883" max="7884" width="0" style="49" hidden="1" customWidth="1"/>
    <col min="7885" max="7885" width="7.42578125" style="145" customWidth="1"/>
    <col min="7886" max="7886" width="0" style="49" hidden="1" customWidth="1"/>
    <col min="7887" max="7887" width="6.42578125" style="145" customWidth="1"/>
    <col min="7888" max="7888" width="0" style="49" hidden="1" customWidth="1"/>
    <col min="7889" max="7889" width="9" style="145" customWidth="1"/>
    <col min="7890" max="7891" width="0" style="49" hidden="1" customWidth="1"/>
    <col min="7892" max="7892" width="8.5703125" style="145" customWidth="1"/>
    <col min="7893" max="7894" width="0" style="49" hidden="1" customWidth="1"/>
    <col min="7895" max="7895" width="6.42578125" style="145" customWidth="1"/>
    <col min="7896" max="7897" width="0" style="49" hidden="1" customWidth="1"/>
    <col min="7898" max="7898" width="7" style="145" customWidth="1"/>
    <col min="7899" max="7900" width="0" style="49" hidden="1" customWidth="1"/>
    <col min="7901" max="7901" width="7" style="145" customWidth="1"/>
    <col min="7902" max="7903" width="0" style="49" hidden="1" customWidth="1"/>
    <col min="7904" max="7904" width="7.5703125" style="145" customWidth="1"/>
    <col min="7905" max="7906" width="0" style="49" hidden="1" customWidth="1"/>
    <col min="7907" max="7907" width="7" style="145" customWidth="1"/>
    <col min="7908" max="7909" width="0" style="49" hidden="1" customWidth="1"/>
    <col min="7910" max="7910" width="7" style="145" customWidth="1"/>
    <col min="7911" max="7912" width="0" style="49" hidden="1" customWidth="1"/>
    <col min="7913" max="7913" width="7" style="145" customWidth="1"/>
    <col min="7914" max="7914" width="0" style="49" hidden="1" customWidth="1"/>
    <col min="7915" max="7915" width="6.42578125" style="145" customWidth="1"/>
    <col min="7916" max="7927" width="0" style="49" hidden="1" customWidth="1"/>
    <col min="7928" max="7928" width="10.140625" style="145"/>
    <col min="7929" max="7929" width="41.42578125" style="145" customWidth="1"/>
    <col min="7930" max="7930" width="6.42578125" style="145" customWidth="1"/>
    <col min="7931" max="7931" width="14.5703125" style="145" customWidth="1"/>
    <col min="7932" max="7932" width="11.42578125" style="145" customWidth="1"/>
    <col min="7933" max="7933" width="13" style="145" customWidth="1"/>
    <col min="7934" max="7934" width="16.85546875" style="145" customWidth="1"/>
    <col min="7935" max="7941" width="9.42578125" style="145" customWidth="1"/>
    <col min="7942" max="7944" width="0" style="49" hidden="1" customWidth="1"/>
    <col min="7945" max="7945" width="8.85546875" style="145" customWidth="1"/>
    <col min="7946" max="7946" width="0" style="49" hidden="1" customWidth="1"/>
    <col min="7947" max="7947" width="10.140625" style="145" customWidth="1"/>
    <col min="7948" max="7948" width="6.42578125" style="145" customWidth="1"/>
    <col min="7949" max="7949" width="6.85546875" style="145" customWidth="1"/>
    <col min="7950" max="7950" width="4.42578125" style="145" customWidth="1"/>
    <col min="7951" max="7952" width="0" style="49" hidden="1" customWidth="1"/>
    <col min="7953" max="7953" width="7.5703125" style="145" customWidth="1"/>
    <col min="7954" max="7954" width="0" style="49" hidden="1" customWidth="1"/>
    <col min="7955" max="7955" width="11.42578125" style="145" customWidth="1"/>
    <col min="7956" max="7956" width="15.5703125" style="145" customWidth="1"/>
    <col min="7957" max="7957" width="52.85546875" style="145" customWidth="1"/>
    <col min="7958" max="7958" width="9.140625" style="145" bestFit="1" customWidth="1"/>
    <col min="7959" max="7959" width="24.5703125" style="145" customWidth="1"/>
    <col min="7960" max="7960" width="10.85546875" style="145" customWidth="1"/>
    <col min="7961" max="7961" width="27.5703125" style="145" customWidth="1"/>
    <col min="7962" max="7963" width="9.140625" style="145" bestFit="1" customWidth="1"/>
    <col min="7964" max="7965" width="12.140625" style="145" customWidth="1"/>
    <col min="7966" max="7966" width="14.5703125" style="145" customWidth="1"/>
    <col min="7967" max="7967" width="5" style="145" customWidth="1"/>
    <col min="7968" max="7969" width="0" style="49" hidden="1" customWidth="1"/>
    <col min="7970" max="7970" width="5" style="145" customWidth="1"/>
    <col min="7971" max="7972" width="0" style="49" hidden="1" customWidth="1"/>
    <col min="7973" max="7973" width="5" style="145" customWidth="1"/>
    <col min="7974" max="7975" width="0" style="49" hidden="1" customWidth="1"/>
    <col min="7976" max="7976" width="5" style="145" customWidth="1"/>
    <col min="7977" max="7978" width="0" style="49" hidden="1" customWidth="1"/>
    <col min="7979" max="7979" width="5" style="145" customWidth="1"/>
    <col min="7980" max="7981" width="0" style="49" hidden="1" customWidth="1"/>
    <col min="7982" max="7982" width="5" style="145" customWidth="1"/>
    <col min="7983" max="7993" width="0" style="49" hidden="1" customWidth="1"/>
    <col min="7994" max="7994" width="6.85546875" style="145" customWidth="1"/>
    <col min="7995" max="7996" width="0" style="49" hidden="1" customWidth="1"/>
    <col min="7997" max="7997" width="6.42578125" style="145" customWidth="1"/>
    <col min="7998" max="7999" width="0" style="49" hidden="1" customWidth="1"/>
    <col min="8000" max="8000" width="5.42578125" style="145" customWidth="1"/>
    <col min="8001" max="8002" width="0" style="49" hidden="1" customWidth="1"/>
    <col min="8003" max="8003" width="4.85546875" style="145" customWidth="1"/>
    <col min="8004" max="8011" width="0" style="49" hidden="1" customWidth="1"/>
    <col min="8012" max="8012" width="5.42578125" style="145" customWidth="1"/>
    <col min="8013" max="8017" width="0" style="49" hidden="1" customWidth="1"/>
    <col min="8018" max="8018" width="5.85546875" style="145" customWidth="1"/>
    <col min="8019" max="8020" width="0" style="49" hidden="1" customWidth="1"/>
    <col min="8021" max="8021" width="5.42578125" style="145" customWidth="1"/>
    <col min="8022" max="8023" width="0" style="49" hidden="1" customWidth="1"/>
    <col min="8024" max="8024" width="5.42578125" style="145" customWidth="1"/>
    <col min="8025" max="8026" width="0" style="49" hidden="1" customWidth="1"/>
    <col min="8027" max="8027" width="6" style="145" customWidth="1"/>
    <col min="8028" max="8032" width="0" style="49" hidden="1" customWidth="1"/>
    <col min="8033" max="8033" width="5" style="145" customWidth="1"/>
    <col min="8034" max="8035" width="0" style="49" hidden="1" customWidth="1"/>
    <col min="8036" max="8036" width="7.42578125" style="145" customWidth="1"/>
    <col min="8037" max="8041" width="0" style="49" hidden="1" customWidth="1"/>
    <col min="8042" max="8042" width="5" style="145" customWidth="1"/>
    <col min="8043" max="8043" width="0" style="49" hidden="1" customWidth="1"/>
    <col min="8044" max="8044" width="5" style="145" customWidth="1"/>
    <col min="8045" max="8045" width="9.42578125" style="145" customWidth="1"/>
    <col min="8046" max="8046" width="0" style="49" hidden="1" customWidth="1"/>
    <col min="8047" max="8047" width="5" style="145" customWidth="1"/>
    <col min="8048" max="8049" width="0" style="49" hidden="1" customWidth="1"/>
    <col min="8050" max="8050" width="5" style="145" customWidth="1"/>
    <col min="8051" max="8052" width="0" style="49" hidden="1" customWidth="1"/>
    <col min="8053" max="8053" width="5" style="145" customWidth="1"/>
    <col min="8054" max="8055" width="0" style="49" hidden="1" customWidth="1"/>
    <col min="8056" max="8056" width="5" style="145" customWidth="1"/>
    <col min="8057" max="8063" width="0" style="49" hidden="1" customWidth="1"/>
    <col min="8064" max="8064" width="6.42578125" style="145" customWidth="1"/>
    <col min="8065" max="8068" width="0" style="49" hidden="1" customWidth="1"/>
    <col min="8069" max="8069" width="7.140625" style="145" customWidth="1"/>
    <col min="8070" max="8077" width="0" style="49" hidden="1" customWidth="1"/>
    <col min="8078" max="8078" width="7.140625" style="145" customWidth="1"/>
    <col min="8079" max="8080" width="0" style="49" hidden="1" customWidth="1"/>
    <col min="8081" max="8081" width="7.140625" style="145" customWidth="1"/>
    <col min="8082" max="8088" width="0" style="49" hidden="1" customWidth="1"/>
    <col min="8089" max="8089" width="6.42578125" style="145" customWidth="1"/>
    <col min="8090" max="8110" width="0" style="49" hidden="1" customWidth="1"/>
    <col min="8111" max="8114" width="6.42578125" style="145" customWidth="1"/>
    <col min="8115" max="8115" width="6.85546875" style="145" customWidth="1"/>
    <col min="8116" max="8116" width="6.42578125" style="145" customWidth="1"/>
    <col min="8117" max="8133" width="0" style="49" hidden="1" customWidth="1"/>
    <col min="8134" max="8134" width="6.5703125" style="145" customWidth="1"/>
    <col min="8135" max="8135" width="6.42578125" style="145" customWidth="1"/>
    <col min="8136" max="8137" width="0" style="49" hidden="1" customWidth="1"/>
    <col min="8138" max="8138" width="6.42578125" style="145" customWidth="1"/>
    <col min="8139" max="8140" width="0" style="49" hidden="1" customWidth="1"/>
    <col min="8141" max="8141" width="7.42578125" style="145" customWidth="1"/>
    <col min="8142" max="8142" width="0" style="49" hidden="1" customWidth="1"/>
    <col min="8143" max="8143" width="6.42578125" style="145" customWidth="1"/>
    <col min="8144" max="8144" width="0" style="49" hidden="1" customWidth="1"/>
    <col min="8145" max="8145" width="9" style="145" customWidth="1"/>
    <col min="8146" max="8147" width="0" style="49" hidden="1" customWidth="1"/>
    <col min="8148" max="8148" width="8.5703125" style="145" customWidth="1"/>
    <col min="8149" max="8150" width="0" style="49" hidden="1" customWidth="1"/>
    <col min="8151" max="8151" width="6.42578125" style="145" customWidth="1"/>
    <col min="8152" max="8153" width="0" style="49" hidden="1" customWidth="1"/>
    <col min="8154" max="8154" width="7" style="145" customWidth="1"/>
    <col min="8155" max="8156" width="0" style="49" hidden="1" customWidth="1"/>
    <col min="8157" max="8157" width="7" style="145" customWidth="1"/>
    <col min="8158" max="8159" width="0" style="49" hidden="1" customWidth="1"/>
    <col min="8160" max="8160" width="7.5703125" style="145" customWidth="1"/>
    <col min="8161" max="8162" width="0" style="49" hidden="1" customWidth="1"/>
    <col min="8163" max="8163" width="7" style="145" customWidth="1"/>
    <col min="8164" max="8165" width="0" style="49" hidden="1" customWidth="1"/>
    <col min="8166" max="8166" width="7" style="145" customWidth="1"/>
    <col min="8167" max="8168" width="0" style="49" hidden="1" customWidth="1"/>
    <col min="8169" max="8169" width="7" style="145" customWidth="1"/>
    <col min="8170" max="8170" width="0" style="49" hidden="1" customWidth="1"/>
    <col min="8171" max="8171" width="6.42578125" style="145" customWidth="1"/>
    <col min="8172" max="8183" width="0" style="49" hidden="1" customWidth="1"/>
    <col min="8184" max="8184" width="10.140625" style="145"/>
    <col min="8185" max="8185" width="41.42578125" style="145" customWidth="1"/>
    <col min="8186" max="8186" width="6.42578125" style="145" customWidth="1"/>
    <col min="8187" max="8187" width="14.5703125" style="145" customWidth="1"/>
    <col min="8188" max="8188" width="11.42578125" style="145" customWidth="1"/>
    <col min="8189" max="8189" width="13" style="145" customWidth="1"/>
    <col min="8190" max="8190" width="16.85546875" style="145" customWidth="1"/>
    <col min="8191" max="8197" width="9.42578125" style="145" customWidth="1"/>
    <col min="8198" max="8200" width="0" style="49" hidden="1" customWidth="1"/>
    <col min="8201" max="8201" width="8.85546875" style="145" customWidth="1"/>
    <col min="8202" max="8202" width="0" style="49" hidden="1" customWidth="1"/>
    <col min="8203" max="8203" width="10.140625" style="145" customWidth="1"/>
    <col min="8204" max="8204" width="6.42578125" style="145" customWidth="1"/>
    <col min="8205" max="8205" width="6.85546875" style="145" customWidth="1"/>
    <col min="8206" max="8206" width="4.42578125" style="145" customWidth="1"/>
    <col min="8207" max="8208" width="0" style="49" hidden="1" customWidth="1"/>
    <col min="8209" max="8209" width="7.5703125" style="145" customWidth="1"/>
    <col min="8210" max="8210" width="0" style="49" hidden="1" customWidth="1"/>
    <col min="8211" max="8211" width="11.42578125" style="145" customWidth="1"/>
    <col min="8212" max="8212" width="15.5703125" style="145" customWidth="1"/>
    <col min="8213" max="8213" width="52.85546875" style="145" customWidth="1"/>
    <col min="8214" max="8214" width="9.140625" style="145" bestFit="1" customWidth="1"/>
    <col min="8215" max="8215" width="24.5703125" style="145" customWidth="1"/>
    <col min="8216" max="8216" width="10.85546875" style="145" customWidth="1"/>
    <col min="8217" max="8217" width="27.5703125" style="145" customWidth="1"/>
    <col min="8218" max="8219" width="9.140625" style="145" bestFit="1" customWidth="1"/>
    <col min="8220" max="8221" width="12.140625" style="145" customWidth="1"/>
    <col min="8222" max="8222" width="14.5703125" style="145" customWidth="1"/>
    <col min="8223" max="8223" width="5" style="145" customWidth="1"/>
    <col min="8224" max="8225" width="0" style="49" hidden="1" customWidth="1"/>
    <col min="8226" max="8226" width="5" style="145" customWidth="1"/>
    <col min="8227" max="8228" width="0" style="49" hidden="1" customWidth="1"/>
    <col min="8229" max="8229" width="5" style="145" customWidth="1"/>
    <col min="8230" max="8231" width="0" style="49" hidden="1" customWidth="1"/>
    <col min="8232" max="8232" width="5" style="145" customWidth="1"/>
    <col min="8233" max="8234" width="0" style="49" hidden="1" customWidth="1"/>
    <col min="8235" max="8235" width="5" style="145" customWidth="1"/>
    <col min="8236" max="8237" width="0" style="49" hidden="1" customWidth="1"/>
    <col min="8238" max="8238" width="5" style="145" customWidth="1"/>
    <col min="8239" max="8249" width="0" style="49" hidden="1" customWidth="1"/>
    <col min="8250" max="8250" width="6.85546875" style="145" customWidth="1"/>
    <col min="8251" max="8252" width="0" style="49" hidden="1" customWidth="1"/>
    <col min="8253" max="8253" width="6.42578125" style="145" customWidth="1"/>
    <col min="8254" max="8255" width="0" style="49" hidden="1" customWidth="1"/>
    <col min="8256" max="8256" width="5.42578125" style="145" customWidth="1"/>
    <col min="8257" max="8258" width="0" style="49" hidden="1" customWidth="1"/>
    <col min="8259" max="8259" width="4.85546875" style="145" customWidth="1"/>
    <col min="8260" max="8267" width="0" style="49" hidden="1" customWidth="1"/>
    <col min="8268" max="8268" width="5.42578125" style="145" customWidth="1"/>
    <col min="8269" max="8273" width="0" style="49" hidden="1" customWidth="1"/>
    <col min="8274" max="8274" width="5.85546875" style="145" customWidth="1"/>
    <col min="8275" max="8276" width="0" style="49" hidden="1" customWidth="1"/>
    <col min="8277" max="8277" width="5.42578125" style="145" customWidth="1"/>
    <col min="8278" max="8279" width="0" style="49" hidden="1" customWidth="1"/>
    <col min="8280" max="8280" width="5.42578125" style="145" customWidth="1"/>
    <col min="8281" max="8282" width="0" style="49" hidden="1" customWidth="1"/>
    <col min="8283" max="8283" width="6" style="145" customWidth="1"/>
    <col min="8284" max="8288" width="0" style="49" hidden="1" customWidth="1"/>
    <col min="8289" max="8289" width="5" style="145" customWidth="1"/>
    <col min="8290" max="8291" width="0" style="49" hidden="1" customWidth="1"/>
    <col min="8292" max="8292" width="7.42578125" style="145" customWidth="1"/>
    <col min="8293" max="8297" width="0" style="49" hidden="1" customWidth="1"/>
    <col min="8298" max="8298" width="5" style="145" customWidth="1"/>
    <col min="8299" max="8299" width="0" style="49" hidden="1" customWidth="1"/>
    <col min="8300" max="8300" width="5" style="145" customWidth="1"/>
    <col min="8301" max="8301" width="9.42578125" style="145" customWidth="1"/>
    <col min="8302" max="8302" width="0" style="49" hidden="1" customWidth="1"/>
    <col min="8303" max="8303" width="5" style="145" customWidth="1"/>
    <col min="8304" max="8305" width="0" style="49" hidden="1" customWidth="1"/>
    <col min="8306" max="8306" width="5" style="145" customWidth="1"/>
    <col min="8307" max="8308" width="0" style="49" hidden="1" customWidth="1"/>
    <col min="8309" max="8309" width="5" style="145" customWidth="1"/>
    <col min="8310" max="8311" width="0" style="49" hidden="1" customWidth="1"/>
    <col min="8312" max="8312" width="5" style="145" customWidth="1"/>
    <col min="8313" max="8319" width="0" style="49" hidden="1" customWidth="1"/>
    <col min="8320" max="8320" width="6.42578125" style="145" customWidth="1"/>
    <col min="8321" max="8324" width="0" style="49" hidden="1" customWidth="1"/>
    <col min="8325" max="8325" width="7.140625" style="145" customWidth="1"/>
    <col min="8326" max="8333" width="0" style="49" hidden="1" customWidth="1"/>
    <col min="8334" max="8334" width="7.140625" style="145" customWidth="1"/>
    <col min="8335" max="8336" width="0" style="49" hidden="1" customWidth="1"/>
    <col min="8337" max="8337" width="7.140625" style="145" customWidth="1"/>
    <col min="8338" max="8344" width="0" style="49" hidden="1" customWidth="1"/>
    <col min="8345" max="8345" width="6.42578125" style="145" customWidth="1"/>
    <col min="8346" max="8366" width="0" style="49" hidden="1" customWidth="1"/>
    <col min="8367" max="8370" width="6.42578125" style="145" customWidth="1"/>
    <col min="8371" max="8371" width="6.85546875" style="145" customWidth="1"/>
    <col min="8372" max="8372" width="6.42578125" style="145" customWidth="1"/>
    <col min="8373" max="8389" width="0" style="49" hidden="1" customWidth="1"/>
    <col min="8390" max="8390" width="6.5703125" style="145" customWidth="1"/>
    <col min="8391" max="8391" width="6.42578125" style="145" customWidth="1"/>
    <col min="8392" max="8393" width="0" style="49" hidden="1" customWidth="1"/>
    <col min="8394" max="8394" width="6.42578125" style="145" customWidth="1"/>
    <col min="8395" max="8396" width="0" style="49" hidden="1" customWidth="1"/>
    <col min="8397" max="8397" width="7.42578125" style="145" customWidth="1"/>
    <col min="8398" max="8398" width="0" style="49" hidden="1" customWidth="1"/>
    <col min="8399" max="8399" width="6.42578125" style="145" customWidth="1"/>
    <col min="8400" max="8400" width="0" style="49" hidden="1" customWidth="1"/>
    <col min="8401" max="8401" width="9" style="145" customWidth="1"/>
    <col min="8402" max="8403" width="0" style="49" hidden="1" customWidth="1"/>
    <col min="8404" max="8404" width="8.5703125" style="145" customWidth="1"/>
    <col min="8405" max="8406" width="0" style="49" hidden="1" customWidth="1"/>
    <col min="8407" max="8407" width="6.42578125" style="145" customWidth="1"/>
    <col min="8408" max="8409" width="0" style="49" hidden="1" customWidth="1"/>
    <col min="8410" max="8410" width="7" style="145" customWidth="1"/>
    <col min="8411" max="8412" width="0" style="49" hidden="1" customWidth="1"/>
    <col min="8413" max="8413" width="7" style="145" customWidth="1"/>
    <col min="8414" max="8415" width="0" style="49" hidden="1" customWidth="1"/>
    <col min="8416" max="8416" width="7.5703125" style="145" customWidth="1"/>
    <col min="8417" max="8418" width="0" style="49" hidden="1" customWidth="1"/>
    <col min="8419" max="8419" width="7" style="145" customWidth="1"/>
    <col min="8420" max="8421" width="0" style="49" hidden="1" customWidth="1"/>
    <col min="8422" max="8422" width="7" style="145" customWidth="1"/>
    <col min="8423" max="8424" width="0" style="49" hidden="1" customWidth="1"/>
    <col min="8425" max="8425" width="7" style="145" customWidth="1"/>
    <col min="8426" max="8426" width="0" style="49" hidden="1" customWidth="1"/>
    <col min="8427" max="8427" width="6.42578125" style="145" customWidth="1"/>
    <col min="8428" max="8439" width="0" style="49" hidden="1" customWidth="1"/>
    <col min="8440" max="8440" width="10.140625" style="145"/>
    <col min="8441" max="8441" width="41.42578125" style="145" customWidth="1"/>
    <col min="8442" max="8442" width="6.42578125" style="145" customWidth="1"/>
    <col min="8443" max="8443" width="14.5703125" style="145" customWidth="1"/>
    <col min="8444" max="8444" width="11.42578125" style="145" customWidth="1"/>
    <col min="8445" max="8445" width="13" style="145" customWidth="1"/>
    <col min="8446" max="8446" width="16.85546875" style="145" customWidth="1"/>
    <col min="8447" max="8453" width="9.42578125" style="145" customWidth="1"/>
    <col min="8454" max="8456" width="0" style="49" hidden="1" customWidth="1"/>
    <col min="8457" max="8457" width="8.85546875" style="145" customWidth="1"/>
    <col min="8458" max="8458" width="0" style="49" hidden="1" customWidth="1"/>
    <col min="8459" max="8459" width="10.140625" style="145" customWidth="1"/>
    <col min="8460" max="8460" width="6.42578125" style="145" customWidth="1"/>
    <col min="8461" max="8461" width="6.85546875" style="145" customWidth="1"/>
    <col min="8462" max="8462" width="4.42578125" style="145" customWidth="1"/>
    <col min="8463" max="8464" width="0" style="49" hidden="1" customWidth="1"/>
    <col min="8465" max="8465" width="7.5703125" style="145" customWidth="1"/>
    <col min="8466" max="8466" width="0" style="49" hidden="1" customWidth="1"/>
    <col min="8467" max="8467" width="11.42578125" style="145" customWidth="1"/>
    <col min="8468" max="8468" width="15.5703125" style="145" customWidth="1"/>
    <col min="8469" max="8469" width="52.85546875" style="145" customWidth="1"/>
    <col min="8470" max="8470" width="9.140625" style="145" bestFit="1" customWidth="1"/>
    <col min="8471" max="8471" width="24.5703125" style="145" customWidth="1"/>
    <col min="8472" max="8472" width="10.85546875" style="145" customWidth="1"/>
    <col min="8473" max="8473" width="27.5703125" style="145" customWidth="1"/>
    <col min="8474" max="8475" width="9.140625" style="145" bestFit="1" customWidth="1"/>
    <col min="8476" max="8477" width="12.140625" style="145" customWidth="1"/>
    <col min="8478" max="8478" width="14.5703125" style="145" customWidth="1"/>
    <col min="8479" max="8479" width="5" style="145" customWidth="1"/>
    <col min="8480" max="8481" width="0" style="49" hidden="1" customWidth="1"/>
    <col min="8482" max="8482" width="5" style="145" customWidth="1"/>
    <col min="8483" max="8484" width="0" style="49" hidden="1" customWidth="1"/>
    <col min="8485" max="8485" width="5" style="145" customWidth="1"/>
    <col min="8486" max="8487" width="0" style="49" hidden="1" customWidth="1"/>
    <col min="8488" max="8488" width="5" style="145" customWidth="1"/>
    <col min="8489" max="8490" width="0" style="49" hidden="1" customWidth="1"/>
    <col min="8491" max="8491" width="5" style="145" customWidth="1"/>
    <col min="8492" max="8493" width="0" style="49" hidden="1" customWidth="1"/>
    <col min="8494" max="8494" width="5" style="145" customWidth="1"/>
    <col min="8495" max="8505" width="0" style="49" hidden="1" customWidth="1"/>
    <col min="8506" max="8506" width="6.85546875" style="145" customWidth="1"/>
    <col min="8507" max="8508" width="0" style="49" hidden="1" customWidth="1"/>
    <col min="8509" max="8509" width="6.42578125" style="145" customWidth="1"/>
    <col min="8510" max="8511" width="0" style="49" hidden="1" customWidth="1"/>
    <col min="8512" max="8512" width="5.42578125" style="145" customWidth="1"/>
    <col min="8513" max="8514" width="0" style="49" hidden="1" customWidth="1"/>
    <col min="8515" max="8515" width="4.85546875" style="145" customWidth="1"/>
    <col min="8516" max="8523" width="0" style="49" hidden="1" customWidth="1"/>
    <col min="8524" max="8524" width="5.42578125" style="145" customWidth="1"/>
    <col min="8525" max="8529" width="0" style="49" hidden="1" customWidth="1"/>
    <col min="8530" max="8530" width="5.85546875" style="145" customWidth="1"/>
    <col min="8531" max="8532" width="0" style="49" hidden="1" customWidth="1"/>
    <col min="8533" max="8533" width="5.42578125" style="145" customWidth="1"/>
    <col min="8534" max="8535" width="0" style="49" hidden="1" customWidth="1"/>
    <col min="8536" max="8536" width="5.42578125" style="145" customWidth="1"/>
    <col min="8537" max="8538" width="0" style="49" hidden="1" customWidth="1"/>
    <col min="8539" max="8539" width="6" style="145" customWidth="1"/>
    <col min="8540" max="8544" width="0" style="49" hidden="1" customWidth="1"/>
    <col min="8545" max="8545" width="5" style="145" customWidth="1"/>
    <col min="8546" max="8547" width="0" style="49" hidden="1" customWidth="1"/>
    <col min="8548" max="8548" width="7.42578125" style="145" customWidth="1"/>
    <col min="8549" max="8553" width="0" style="49" hidden="1" customWidth="1"/>
    <col min="8554" max="8554" width="5" style="145" customWidth="1"/>
    <col min="8555" max="8555" width="0" style="49" hidden="1" customWidth="1"/>
    <col min="8556" max="8556" width="5" style="145" customWidth="1"/>
    <col min="8557" max="8557" width="9.42578125" style="145" customWidth="1"/>
    <col min="8558" max="8558" width="0" style="49" hidden="1" customWidth="1"/>
    <col min="8559" max="8559" width="5" style="145" customWidth="1"/>
    <col min="8560" max="8561" width="0" style="49" hidden="1" customWidth="1"/>
    <col min="8562" max="8562" width="5" style="145" customWidth="1"/>
    <col min="8563" max="8564" width="0" style="49" hidden="1" customWidth="1"/>
    <col min="8565" max="8565" width="5" style="145" customWidth="1"/>
    <col min="8566" max="8567" width="0" style="49" hidden="1" customWidth="1"/>
    <col min="8568" max="8568" width="5" style="145" customWidth="1"/>
    <col min="8569" max="8575" width="0" style="49" hidden="1" customWidth="1"/>
    <col min="8576" max="8576" width="6.42578125" style="145" customWidth="1"/>
    <col min="8577" max="8580" width="0" style="49" hidden="1" customWidth="1"/>
    <col min="8581" max="8581" width="7.140625" style="145" customWidth="1"/>
    <col min="8582" max="8589" width="0" style="49" hidden="1" customWidth="1"/>
    <col min="8590" max="8590" width="7.140625" style="145" customWidth="1"/>
    <col min="8591" max="8592" width="0" style="49" hidden="1" customWidth="1"/>
    <col min="8593" max="8593" width="7.140625" style="145" customWidth="1"/>
    <col min="8594" max="8600" width="0" style="49" hidden="1" customWidth="1"/>
    <col min="8601" max="8601" width="6.42578125" style="145" customWidth="1"/>
    <col min="8602" max="8622" width="0" style="49" hidden="1" customWidth="1"/>
    <col min="8623" max="8626" width="6.42578125" style="145" customWidth="1"/>
    <col min="8627" max="8627" width="6.85546875" style="145" customWidth="1"/>
    <col min="8628" max="8628" width="6.42578125" style="145" customWidth="1"/>
    <col min="8629" max="8645" width="0" style="49" hidden="1" customWidth="1"/>
    <col min="8646" max="8646" width="6.5703125" style="145" customWidth="1"/>
    <col min="8647" max="8647" width="6.42578125" style="145" customWidth="1"/>
    <col min="8648" max="8649" width="0" style="49" hidden="1" customWidth="1"/>
    <col min="8650" max="8650" width="6.42578125" style="145" customWidth="1"/>
    <col min="8651" max="8652" width="0" style="49" hidden="1" customWidth="1"/>
    <col min="8653" max="8653" width="7.42578125" style="145" customWidth="1"/>
    <col min="8654" max="8654" width="0" style="49" hidden="1" customWidth="1"/>
    <col min="8655" max="8655" width="6.42578125" style="145" customWidth="1"/>
    <col min="8656" max="8656" width="0" style="49" hidden="1" customWidth="1"/>
    <col min="8657" max="8657" width="9" style="145" customWidth="1"/>
    <col min="8658" max="8659" width="0" style="49" hidden="1" customWidth="1"/>
    <col min="8660" max="8660" width="8.5703125" style="145" customWidth="1"/>
    <col min="8661" max="8662" width="0" style="49" hidden="1" customWidth="1"/>
    <col min="8663" max="8663" width="6.42578125" style="145" customWidth="1"/>
    <col min="8664" max="8665" width="0" style="49" hidden="1" customWidth="1"/>
    <col min="8666" max="8666" width="7" style="145" customWidth="1"/>
    <col min="8667" max="8668" width="0" style="49" hidden="1" customWidth="1"/>
    <col min="8669" max="8669" width="7" style="145" customWidth="1"/>
    <col min="8670" max="8671" width="0" style="49" hidden="1" customWidth="1"/>
    <col min="8672" max="8672" width="7.5703125" style="145" customWidth="1"/>
    <col min="8673" max="8674" width="0" style="49" hidden="1" customWidth="1"/>
    <col min="8675" max="8675" width="7" style="145" customWidth="1"/>
    <col min="8676" max="8677" width="0" style="49" hidden="1" customWidth="1"/>
    <col min="8678" max="8678" width="7" style="145" customWidth="1"/>
    <col min="8679" max="8680" width="0" style="49" hidden="1" customWidth="1"/>
    <col min="8681" max="8681" width="7" style="145" customWidth="1"/>
    <col min="8682" max="8682" width="0" style="49" hidden="1" customWidth="1"/>
    <col min="8683" max="8683" width="6.42578125" style="145" customWidth="1"/>
    <col min="8684" max="8695" width="0" style="49" hidden="1" customWidth="1"/>
    <col min="8696" max="8696" width="10.140625" style="145"/>
    <col min="8697" max="8697" width="41.42578125" style="145" customWidth="1"/>
    <col min="8698" max="8698" width="6.42578125" style="145" customWidth="1"/>
    <col min="8699" max="8699" width="14.5703125" style="145" customWidth="1"/>
    <col min="8700" max="8700" width="11.42578125" style="145" customWidth="1"/>
    <col min="8701" max="8701" width="13" style="145" customWidth="1"/>
    <col min="8702" max="8702" width="16.85546875" style="145" customWidth="1"/>
    <col min="8703" max="8709" width="9.42578125" style="145" customWidth="1"/>
    <col min="8710" max="8712" width="0" style="49" hidden="1" customWidth="1"/>
    <col min="8713" max="8713" width="8.85546875" style="145" customWidth="1"/>
    <col min="8714" max="8714" width="0" style="49" hidden="1" customWidth="1"/>
    <col min="8715" max="8715" width="10.140625" style="145" customWidth="1"/>
    <col min="8716" max="8716" width="6.42578125" style="145" customWidth="1"/>
    <col min="8717" max="8717" width="6.85546875" style="145" customWidth="1"/>
    <col min="8718" max="8718" width="4.42578125" style="145" customWidth="1"/>
    <col min="8719" max="8720" width="0" style="49" hidden="1" customWidth="1"/>
    <col min="8721" max="8721" width="7.5703125" style="145" customWidth="1"/>
    <col min="8722" max="8722" width="0" style="49" hidden="1" customWidth="1"/>
    <col min="8723" max="8723" width="11.42578125" style="145" customWidth="1"/>
    <col min="8724" max="8724" width="15.5703125" style="145" customWidth="1"/>
    <col min="8725" max="8725" width="52.85546875" style="145" customWidth="1"/>
    <col min="8726" max="8726" width="9.140625" style="145" bestFit="1" customWidth="1"/>
    <col min="8727" max="8727" width="24.5703125" style="145" customWidth="1"/>
    <col min="8728" max="8728" width="10.85546875" style="145" customWidth="1"/>
    <col min="8729" max="8729" width="27.5703125" style="145" customWidth="1"/>
    <col min="8730" max="8731" width="9.140625" style="145" bestFit="1" customWidth="1"/>
    <col min="8732" max="8733" width="12.140625" style="145" customWidth="1"/>
    <col min="8734" max="8734" width="14.5703125" style="145" customWidth="1"/>
    <col min="8735" max="8735" width="5" style="145" customWidth="1"/>
    <col min="8736" max="8737" width="0" style="49" hidden="1" customWidth="1"/>
    <col min="8738" max="8738" width="5" style="145" customWidth="1"/>
    <col min="8739" max="8740" width="0" style="49" hidden="1" customWidth="1"/>
    <col min="8741" max="8741" width="5" style="145" customWidth="1"/>
    <col min="8742" max="8743" width="0" style="49" hidden="1" customWidth="1"/>
    <col min="8744" max="8744" width="5" style="145" customWidth="1"/>
    <col min="8745" max="8746" width="0" style="49" hidden="1" customWidth="1"/>
    <col min="8747" max="8747" width="5" style="145" customWidth="1"/>
    <col min="8748" max="8749" width="0" style="49" hidden="1" customWidth="1"/>
    <col min="8750" max="8750" width="5" style="145" customWidth="1"/>
    <col min="8751" max="8761" width="0" style="49" hidden="1" customWidth="1"/>
    <col min="8762" max="8762" width="6.85546875" style="145" customWidth="1"/>
    <col min="8763" max="8764" width="0" style="49" hidden="1" customWidth="1"/>
    <col min="8765" max="8765" width="6.42578125" style="145" customWidth="1"/>
    <col min="8766" max="8767" width="0" style="49" hidden="1" customWidth="1"/>
    <col min="8768" max="8768" width="5.42578125" style="145" customWidth="1"/>
    <col min="8769" max="8770" width="0" style="49" hidden="1" customWidth="1"/>
    <col min="8771" max="8771" width="4.85546875" style="145" customWidth="1"/>
    <col min="8772" max="8779" width="0" style="49" hidden="1" customWidth="1"/>
    <col min="8780" max="8780" width="5.42578125" style="145" customWidth="1"/>
    <col min="8781" max="8785" width="0" style="49" hidden="1" customWidth="1"/>
    <col min="8786" max="8786" width="5.85546875" style="145" customWidth="1"/>
    <col min="8787" max="8788" width="0" style="49" hidden="1" customWidth="1"/>
    <col min="8789" max="8789" width="5.42578125" style="145" customWidth="1"/>
    <col min="8790" max="8791" width="0" style="49" hidden="1" customWidth="1"/>
    <col min="8792" max="8792" width="5.42578125" style="145" customWidth="1"/>
    <col min="8793" max="8794" width="0" style="49" hidden="1" customWidth="1"/>
    <col min="8795" max="8795" width="6" style="145" customWidth="1"/>
    <col min="8796" max="8800" width="0" style="49" hidden="1" customWidth="1"/>
    <col min="8801" max="8801" width="5" style="145" customWidth="1"/>
    <col min="8802" max="8803" width="0" style="49" hidden="1" customWidth="1"/>
    <col min="8804" max="8804" width="7.42578125" style="145" customWidth="1"/>
    <col min="8805" max="8809" width="0" style="49" hidden="1" customWidth="1"/>
    <col min="8810" max="8810" width="5" style="145" customWidth="1"/>
    <col min="8811" max="8811" width="0" style="49" hidden="1" customWidth="1"/>
    <col min="8812" max="8812" width="5" style="145" customWidth="1"/>
    <col min="8813" max="8813" width="9.42578125" style="145" customWidth="1"/>
    <col min="8814" max="8814" width="0" style="49" hidden="1" customWidth="1"/>
    <col min="8815" max="8815" width="5" style="145" customWidth="1"/>
    <col min="8816" max="8817" width="0" style="49" hidden="1" customWidth="1"/>
    <col min="8818" max="8818" width="5" style="145" customWidth="1"/>
    <col min="8819" max="8820" width="0" style="49" hidden="1" customWidth="1"/>
    <col min="8821" max="8821" width="5" style="145" customWidth="1"/>
    <col min="8822" max="8823" width="0" style="49" hidden="1" customWidth="1"/>
    <col min="8824" max="8824" width="5" style="145" customWidth="1"/>
    <col min="8825" max="8831" width="0" style="49" hidden="1" customWidth="1"/>
    <col min="8832" max="8832" width="6.42578125" style="145" customWidth="1"/>
    <col min="8833" max="8836" width="0" style="49" hidden="1" customWidth="1"/>
    <col min="8837" max="8837" width="7.140625" style="145" customWidth="1"/>
    <col min="8838" max="8845" width="0" style="49" hidden="1" customWidth="1"/>
    <col min="8846" max="8846" width="7.140625" style="145" customWidth="1"/>
    <col min="8847" max="8848" width="0" style="49" hidden="1" customWidth="1"/>
    <col min="8849" max="8849" width="7.140625" style="145" customWidth="1"/>
    <col min="8850" max="8856" width="0" style="49" hidden="1" customWidth="1"/>
    <col min="8857" max="8857" width="6.42578125" style="145" customWidth="1"/>
    <col min="8858" max="8878" width="0" style="49" hidden="1" customWidth="1"/>
    <col min="8879" max="8882" width="6.42578125" style="145" customWidth="1"/>
    <col min="8883" max="8883" width="6.85546875" style="145" customWidth="1"/>
    <col min="8884" max="8884" width="6.42578125" style="145" customWidth="1"/>
    <col min="8885" max="8901" width="0" style="49" hidden="1" customWidth="1"/>
    <col min="8902" max="8902" width="6.5703125" style="145" customWidth="1"/>
    <col min="8903" max="8903" width="6.42578125" style="145" customWidth="1"/>
    <col min="8904" max="8905" width="0" style="49" hidden="1" customWidth="1"/>
    <col min="8906" max="8906" width="6.42578125" style="145" customWidth="1"/>
    <col min="8907" max="8908" width="0" style="49" hidden="1" customWidth="1"/>
    <col min="8909" max="8909" width="7.42578125" style="145" customWidth="1"/>
    <col min="8910" max="8910" width="0" style="49" hidden="1" customWidth="1"/>
    <col min="8911" max="8911" width="6.42578125" style="145" customWidth="1"/>
    <col min="8912" max="8912" width="0" style="49" hidden="1" customWidth="1"/>
    <col min="8913" max="8913" width="9" style="145" customWidth="1"/>
    <col min="8914" max="8915" width="0" style="49" hidden="1" customWidth="1"/>
    <col min="8916" max="8916" width="8.5703125" style="145" customWidth="1"/>
    <col min="8917" max="8918" width="0" style="49" hidden="1" customWidth="1"/>
    <col min="8919" max="8919" width="6.42578125" style="145" customWidth="1"/>
    <col min="8920" max="8921" width="0" style="49" hidden="1" customWidth="1"/>
    <col min="8922" max="8922" width="7" style="145" customWidth="1"/>
    <col min="8923" max="8924" width="0" style="49" hidden="1" customWidth="1"/>
    <col min="8925" max="8925" width="7" style="145" customWidth="1"/>
    <col min="8926" max="8927" width="0" style="49" hidden="1" customWidth="1"/>
    <col min="8928" max="8928" width="7.5703125" style="145" customWidth="1"/>
    <col min="8929" max="8930" width="0" style="49" hidden="1" customWidth="1"/>
    <col min="8931" max="8931" width="7" style="145" customWidth="1"/>
    <col min="8932" max="8933" width="0" style="49" hidden="1" customWidth="1"/>
    <col min="8934" max="8934" width="7" style="145" customWidth="1"/>
    <col min="8935" max="8936" width="0" style="49" hidden="1" customWidth="1"/>
    <col min="8937" max="8937" width="7" style="145" customWidth="1"/>
    <col min="8938" max="8938" width="0" style="49" hidden="1" customWidth="1"/>
    <col min="8939" max="8939" width="6.42578125" style="145" customWidth="1"/>
    <col min="8940" max="8951" width="0" style="49" hidden="1" customWidth="1"/>
    <col min="8952" max="8952" width="10.140625" style="145"/>
    <col min="8953" max="8953" width="41.42578125" style="145" customWidth="1"/>
    <col min="8954" max="8954" width="6.42578125" style="145" customWidth="1"/>
    <col min="8955" max="8955" width="14.5703125" style="145" customWidth="1"/>
    <col min="8956" max="8956" width="11.42578125" style="145" customWidth="1"/>
    <col min="8957" max="8957" width="13" style="145" customWidth="1"/>
    <col min="8958" max="8958" width="16.85546875" style="145" customWidth="1"/>
    <col min="8959" max="8965" width="9.42578125" style="145" customWidth="1"/>
    <col min="8966" max="8968" width="0" style="49" hidden="1" customWidth="1"/>
    <col min="8969" max="8969" width="8.85546875" style="145" customWidth="1"/>
    <col min="8970" max="8970" width="0" style="49" hidden="1" customWidth="1"/>
    <col min="8971" max="8971" width="10.140625" style="145" customWidth="1"/>
    <col min="8972" max="8972" width="6.42578125" style="145" customWidth="1"/>
    <col min="8973" max="8973" width="6.85546875" style="145" customWidth="1"/>
    <col min="8974" max="8974" width="4.42578125" style="145" customWidth="1"/>
    <col min="8975" max="8976" width="0" style="49" hidden="1" customWidth="1"/>
    <col min="8977" max="8977" width="7.5703125" style="145" customWidth="1"/>
    <col min="8978" max="8978" width="0" style="49" hidden="1" customWidth="1"/>
    <col min="8979" max="8979" width="11.42578125" style="145" customWidth="1"/>
    <col min="8980" max="8980" width="15.5703125" style="145" customWidth="1"/>
    <col min="8981" max="8981" width="52.85546875" style="145" customWidth="1"/>
    <col min="8982" max="8982" width="9.140625" style="145" bestFit="1" customWidth="1"/>
    <col min="8983" max="8983" width="24.5703125" style="145" customWidth="1"/>
    <col min="8984" max="8984" width="10.85546875" style="145" customWidth="1"/>
    <col min="8985" max="8985" width="27.5703125" style="145" customWidth="1"/>
    <col min="8986" max="8987" width="9.140625" style="145" bestFit="1" customWidth="1"/>
    <col min="8988" max="8989" width="12.140625" style="145" customWidth="1"/>
    <col min="8990" max="8990" width="14.5703125" style="145" customWidth="1"/>
    <col min="8991" max="8991" width="5" style="145" customWidth="1"/>
    <col min="8992" max="8993" width="0" style="49" hidden="1" customWidth="1"/>
    <col min="8994" max="8994" width="5" style="145" customWidth="1"/>
    <col min="8995" max="8996" width="0" style="49" hidden="1" customWidth="1"/>
    <col min="8997" max="8997" width="5" style="145" customWidth="1"/>
    <col min="8998" max="8999" width="0" style="49" hidden="1" customWidth="1"/>
    <col min="9000" max="9000" width="5" style="145" customWidth="1"/>
    <col min="9001" max="9002" width="0" style="49" hidden="1" customWidth="1"/>
    <col min="9003" max="9003" width="5" style="145" customWidth="1"/>
    <col min="9004" max="9005" width="0" style="49" hidden="1" customWidth="1"/>
    <col min="9006" max="9006" width="5" style="145" customWidth="1"/>
    <col min="9007" max="9017" width="0" style="49" hidden="1" customWidth="1"/>
    <col min="9018" max="9018" width="6.85546875" style="145" customWidth="1"/>
    <col min="9019" max="9020" width="0" style="49" hidden="1" customWidth="1"/>
    <col min="9021" max="9021" width="6.42578125" style="145" customWidth="1"/>
    <col min="9022" max="9023" width="0" style="49" hidden="1" customWidth="1"/>
    <col min="9024" max="9024" width="5.42578125" style="145" customWidth="1"/>
    <col min="9025" max="9026" width="0" style="49" hidden="1" customWidth="1"/>
    <col min="9027" max="9027" width="4.85546875" style="145" customWidth="1"/>
    <col min="9028" max="9035" width="0" style="49" hidden="1" customWidth="1"/>
    <col min="9036" max="9036" width="5.42578125" style="145" customWidth="1"/>
    <col min="9037" max="9041" width="0" style="49" hidden="1" customWidth="1"/>
    <col min="9042" max="9042" width="5.85546875" style="145" customWidth="1"/>
    <col min="9043" max="9044" width="0" style="49" hidden="1" customWidth="1"/>
    <col min="9045" max="9045" width="5.42578125" style="145" customWidth="1"/>
    <col min="9046" max="9047" width="0" style="49" hidden="1" customWidth="1"/>
    <col min="9048" max="9048" width="5.42578125" style="145" customWidth="1"/>
    <col min="9049" max="9050" width="0" style="49" hidden="1" customWidth="1"/>
    <col min="9051" max="9051" width="6" style="145" customWidth="1"/>
    <col min="9052" max="9056" width="0" style="49" hidden="1" customWidth="1"/>
    <col min="9057" max="9057" width="5" style="145" customWidth="1"/>
    <col min="9058" max="9059" width="0" style="49" hidden="1" customWidth="1"/>
    <col min="9060" max="9060" width="7.42578125" style="145" customWidth="1"/>
    <col min="9061" max="9065" width="0" style="49" hidden="1" customWidth="1"/>
    <col min="9066" max="9066" width="5" style="145" customWidth="1"/>
    <col min="9067" max="9067" width="0" style="49" hidden="1" customWidth="1"/>
    <col min="9068" max="9068" width="5" style="145" customWidth="1"/>
    <col min="9069" max="9069" width="9.42578125" style="145" customWidth="1"/>
    <col min="9070" max="9070" width="0" style="49" hidden="1" customWidth="1"/>
    <col min="9071" max="9071" width="5" style="145" customWidth="1"/>
    <col min="9072" max="9073" width="0" style="49" hidden="1" customWidth="1"/>
    <col min="9074" max="9074" width="5" style="145" customWidth="1"/>
    <col min="9075" max="9076" width="0" style="49" hidden="1" customWidth="1"/>
    <col min="9077" max="9077" width="5" style="145" customWidth="1"/>
    <col min="9078" max="9079" width="0" style="49" hidden="1" customWidth="1"/>
    <col min="9080" max="9080" width="5" style="145" customWidth="1"/>
    <col min="9081" max="9087" width="0" style="49" hidden="1" customWidth="1"/>
    <col min="9088" max="9088" width="6.42578125" style="145" customWidth="1"/>
    <col min="9089" max="9092" width="0" style="49" hidden="1" customWidth="1"/>
    <col min="9093" max="9093" width="7.140625" style="145" customWidth="1"/>
    <col min="9094" max="9101" width="0" style="49" hidden="1" customWidth="1"/>
    <col min="9102" max="9102" width="7.140625" style="145" customWidth="1"/>
    <col min="9103" max="9104" width="0" style="49" hidden="1" customWidth="1"/>
    <col min="9105" max="9105" width="7.140625" style="145" customWidth="1"/>
    <col min="9106" max="9112" width="0" style="49" hidden="1" customWidth="1"/>
    <col min="9113" max="9113" width="6.42578125" style="145" customWidth="1"/>
    <col min="9114" max="9134" width="0" style="49" hidden="1" customWidth="1"/>
    <col min="9135" max="9138" width="6.42578125" style="145" customWidth="1"/>
    <col min="9139" max="9139" width="6.85546875" style="145" customWidth="1"/>
    <col min="9140" max="9140" width="6.42578125" style="145" customWidth="1"/>
    <col min="9141" max="9157" width="0" style="49" hidden="1" customWidth="1"/>
    <col min="9158" max="9158" width="6.5703125" style="145" customWidth="1"/>
    <col min="9159" max="9159" width="6.42578125" style="145" customWidth="1"/>
    <col min="9160" max="9161" width="0" style="49" hidden="1" customWidth="1"/>
    <col min="9162" max="9162" width="6.42578125" style="145" customWidth="1"/>
    <col min="9163" max="9164" width="0" style="49" hidden="1" customWidth="1"/>
    <col min="9165" max="9165" width="7.42578125" style="145" customWidth="1"/>
    <col min="9166" max="9166" width="0" style="49" hidden="1" customWidth="1"/>
    <col min="9167" max="9167" width="6.42578125" style="145" customWidth="1"/>
    <col min="9168" max="9168" width="0" style="49" hidden="1" customWidth="1"/>
    <col min="9169" max="9169" width="9" style="145" customWidth="1"/>
    <col min="9170" max="9171" width="0" style="49" hidden="1" customWidth="1"/>
    <col min="9172" max="9172" width="8.5703125" style="145" customWidth="1"/>
    <col min="9173" max="9174" width="0" style="49" hidden="1" customWidth="1"/>
    <col min="9175" max="9175" width="6.42578125" style="145" customWidth="1"/>
    <col min="9176" max="9177" width="0" style="49" hidden="1" customWidth="1"/>
    <col min="9178" max="9178" width="7" style="145" customWidth="1"/>
    <col min="9179" max="9180" width="0" style="49" hidden="1" customWidth="1"/>
    <col min="9181" max="9181" width="7" style="145" customWidth="1"/>
    <col min="9182" max="9183" width="0" style="49" hidden="1" customWidth="1"/>
    <col min="9184" max="9184" width="7.5703125" style="145" customWidth="1"/>
    <col min="9185" max="9186" width="0" style="49" hidden="1" customWidth="1"/>
    <col min="9187" max="9187" width="7" style="145" customWidth="1"/>
    <col min="9188" max="9189" width="0" style="49" hidden="1" customWidth="1"/>
    <col min="9190" max="9190" width="7" style="145" customWidth="1"/>
    <col min="9191" max="9192" width="0" style="49" hidden="1" customWidth="1"/>
    <col min="9193" max="9193" width="7" style="145" customWidth="1"/>
    <col min="9194" max="9194" width="0" style="49" hidden="1" customWidth="1"/>
    <col min="9195" max="9195" width="6.42578125" style="145" customWidth="1"/>
    <col min="9196" max="9207" width="0" style="49" hidden="1" customWidth="1"/>
    <col min="9208" max="9208" width="10.140625" style="145"/>
    <col min="9209" max="9209" width="41.42578125" style="145" customWidth="1"/>
    <col min="9210" max="9210" width="6.42578125" style="145" customWidth="1"/>
    <col min="9211" max="9211" width="14.5703125" style="145" customWidth="1"/>
    <col min="9212" max="9212" width="11.42578125" style="145" customWidth="1"/>
    <col min="9213" max="9213" width="13" style="145" customWidth="1"/>
    <col min="9214" max="9214" width="16.85546875" style="145" customWidth="1"/>
    <col min="9215" max="9221" width="9.42578125" style="145" customWidth="1"/>
    <col min="9222" max="9224" width="0" style="49" hidden="1" customWidth="1"/>
    <col min="9225" max="9225" width="8.85546875" style="145" customWidth="1"/>
    <col min="9226" max="9226" width="0" style="49" hidden="1" customWidth="1"/>
    <col min="9227" max="9227" width="10.140625" style="145" customWidth="1"/>
    <col min="9228" max="9228" width="6.42578125" style="145" customWidth="1"/>
    <col min="9229" max="9229" width="6.85546875" style="145" customWidth="1"/>
    <col min="9230" max="9230" width="4.42578125" style="145" customWidth="1"/>
    <col min="9231" max="9232" width="0" style="49" hidden="1" customWidth="1"/>
    <col min="9233" max="9233" width="7.5703125" style="145" customWidth="1"/>
    <col min="9234" max="9234" width="0" style="49" hidden="1" customWidth="1"/>
    <col min="9235" max="9235" width="11.42578125" style="145" customWidth="1"/>
    <col min="9236" max="9236" width="15.5703125" style="145" customWidth="1"/>
    <col min="9237" max="9237" width="52.85546875" style="145" customWidth="1"/>
    <col min="9238" max="9238" width="9.140625" style="145" bestFit="1" customWidth="1"/>
    <col min="9239" max="9239" width="24.5703125" style="145" customWidth="1"/>
    <col min="9240" max="9240" width="10.85546875" style="145" customWidth="1"/>
    <col min="9241" max="9241" width="27.5703125" style="145" customWidth="1"/>
    <col min="9242" max="9243" width="9.140625" style="145" bestFit="1" customWidth="1"/>
    <col min="9244" max="9245" width="12.140625" style="145" customWidth="1"/>
    <col min="9246" max="9246" width="14.5703125" style="145" customWidth="1"/>
    <col min="9247" max="9247" width="5" style="145" customWidth="1"/>
    <col min="9248" max="9249" width="0" style="49" hidden="1" customWidth="1"/>
    <col min="9250" max="9250" width="5" style="145" customWidth="1"/>
    <col min="9251" max="9252" width="0" style="49" hidden="1" customWidth="1"/>
    <col min="9253" max="9253" width="5" style="145" customWidth="1"/>
    <col min="9254" max="9255" width="0" style="49" hidden="1" customWidth="1"/>
    <col min="9256" max="9256" width="5" style="145" customWidth="1"/>
    <col min="9257" max="9258" width="0" style="49" hidden="1" customWidth="1"/>
    <col min="9259" max="9259" width="5" style="145" customWidth="1"/>
    <col min="9260" max="9261" width="0" style="49" hidden="1" customWidth="1"/>
    <col min="9262" max="9262" width="5" style="145" customWidth="1"/>
    <col min="9263" max="9273" width="0" style="49" hidden="1" customWidth="1"/>
    <col min="9274" max="9274" width="6.85546875" style="145" customWidth="1"/>
    <col min="9275" max="9276" width="0" style="49" hidden="1" customWidth="1"/>
    <col min="9277" max="9277" width="6.42578125" style="145" customWidth="1"/>
    <col min="9278" max="9279" width="0" style="49" hidden="1" customWidth="1"/>
    <col min="9280" max="9280" width="5.42578125" style="145" customWidth="1"/>
    <col min="9281" max="9282" width="0" style="49" hidden="1" customWidth="1"/>
    <col min="9283" max="9283" width="4.85546875" style="145" customWidth="1"/>
    <col min="9284" max="9291" width="0" style="49" hidden="1" customWidth="1"/>
    <col min="9292" max="9292" width="5.42578125" style="145" customWidth="1"/>
    <col min="9293" max="9297" width="0" style="49" hidden="1" customWidth="1"/>
    <col min="9298" max="9298" width="5.85546875" style="145" customWidth="1"/>
    <col min="9299" max="9300" width="0" style="49" hidden="1" customWidth="1"/>
    <col min="9301" max="9301" width="5.42578125" style="145" customWidth="1"/>
    <col min="9302" max="9303" width="0" style="49" hidden="1" customWidth="1"/>
    <col min="9304" max="9304" width="5.42578125" style="145" customWidth="1"/>
    <col min="9305" max="9306" width="0" style="49" hidden="1" customWidth="1"/>
    <col min="9307" max="9307" width="6" style="145" customWidth="1"/>
    <col min="9308" max="9312" width="0" style="49" hidden="1" customWidth="1"/>
    <col min="9313" max="9313" width="5" style="145" customWidth="1"/>
    <col min="9314" max="9315" width="0" style="49" hidden="1" customWidth="1"/>
    <col min="9316" max="9316" width="7.42578125" style="145" customWidth="1"/>
    <col min="9317" max="9321" width="0" style="49" hidden="1" customWidth="1"/>
    <col min="9322" max="9322" width="5" style="145" customWidth="1"/>
    <col min="9323" max="9323" width="0" style="49" hidden="1" customWidth="1"/>
    <col min="9324" max="9324" width="5" style="145" customWidth="1"/>
    <col min="9325" max="9325" width="9.42578125" style="145" customWidth="1"/>
    <col min="9326" max="9326" width="0" style="49" hidden="1" customWidth="1"/>
    <col min="9327" max="9327" width="5" style="145" customWidth="1"/>
    <col min="9328" max="9329" width="0" style="49" hidden="1" customWidth="1"/>
    <col min="9330" max="9330" width="5" style="145" customWidth="1"/>
    <col min="9331" max="9332" width="0" style="49" hidden="1" customWidth="1"/>
    <col min="9333" max="9333" width="5" style="145" customWidth="1"/>
    <col min="9334" max="9335" width="0" style="49" hidden="1" customWidth="1"/>
    <col min="9336" max="9336" width="5" style="145" customWidth="1"/>
    <col min="9337" max="9343" width="0" style="49" hidden="1" customWidth="1"/>
    <col min="9344" max="9344" width="6.42578125" style="145" customWidth="1"/>
    <col min="9345" max="9348" width="0" style="49" hidden="1" customWidth="1"/>
    <col min="9349" max="9349" width="7.140625" style="145" customWidth="1"/>
    <col min="9350" max="9357" width="0" style="49" hidden="1" customWidth="1"/>
    <col min="9358" max="9358" width="7.140625" style="145" customWidth="1"/>
    <col min="9359" max="9360" width="0" style="49" hidden="1" customWidth="1"/>
    <col min="9361" max="9361" width="7.140625" style="145" customWidth="1"/>
    <col min="9362" max="9368" width="0" style="49" hidden="1" customWidth="1"/>
    <col min="9369" max="9369" width="6.42578125" style="145" customWidth="1"/>
    <col min="9370" max="9390" width="0" style="49" hidden="1" customWidth="1"/>
    <col min="9391" max="9394" width="6.42578125" style="145" customWidth="1"/>
    <col min="9395" max="9395" width="6.85546875" style="145" customWidth="1"/>
    <col min="9396" max="9396" width="6.42578125" style="145" customWidth="1"/>
    <col min="9397" max="9413" width="0" style="49" hidden="1" customWidth="1"/>
    <col min="9414" max="9414" width="6.5703125" style="145" customWidth="1"/>
    <col min="9415" max="9415" width="6.42578125" style="145" customWidth="1"/>
    <col min="9416" max="9417" width="0" style="49" hidden="1" customWidth="1"/>
    <col min="9418" max="9418" width="6.42578125" style="145" customWidth="1"/>
    <col min="9419" max="9420" width="0" style="49" hidden="1" customWidth="1"/>
    <col min="9421" max="9421" width="7.42578125" style="145" customWidth="1"/>
    <col min="9422" max="9422" width="0" style="49" hidden="1" customWidth="1"/>
    <col min="9423" max="9423" width="6.42578125" style="145" customWidth="1"/>
    <col min="9424" max="9424" width="0" style="49" hidden="1" customWidth="1"/>
    <col min="9425" max="9425" width="9" style="145" customWidth="1"/>
    <col min="9426" max="9427" width="0" style="49" hidden="1" customWidth="1"/>
    <col min="9428" max="9428" width="8.5703125" style="145" customWidth="1"/>
    <col min="9429" max="9430" width="0" style="49" hidden="1" customWidth="1"/>
    <col min="9431" max="9431" width="6.42578125" style="145" customWidth="1"/>
    <col min="9432" max="9433" width="0" style="49" hidden="1" customWidth="1"/>
    <col min="9434" max="9434" width="7" style="145" customWidth="1"/>
    <col min="9435" max="9436" width="0" style="49" hidden="1" customWidth="1"/>
    <col min="9437" max="9437" width="7" style="145" customWidth="1"/>
    <col min="9438" max="9439" width="0" style="49" hidden="1" customWidth="1"/>
    <col min="9440" max="9440" width="7.5703125" style="145" customWidth="1"/>
    <col min="9441" max="9442" width="0" style="49" hidden="1" customWidth="1"/>
    <col min="9443" max="9443" width="7" style="145" customWidth="1"/>
    <col min="9444" max="9445" width="0" style="49" hidden="1" customWidth="1"/>
    <col min="9446" max="9446" width="7" style="145" customWidth="1"/>
    <col min="9447" max="9448" width="0" style="49" hidden="1" customWidth="1"/>
    <col min="9449" max="9449" width="7" style="145" customWidth="1"/>
    <col min="9450" max="9450" width="0" style="49" hidden="1" customWidth="1"/>
    <col min="9451" max="9451" width="6.42578125" style="145" customWidth="1"/>
    <col min="9452" max="9463" width="0" style="49" hidden="1" customWidth="1"/>
    <col min="9464" max="9464" width="10.140625" style="145"/>
    <col min="9465" max="9465" width="41.42578125" style="145" customWidth="1"/>
    <col min="9466" max="9466" width="6.42578125" style="145" customWidth="1"/>
    <col min="9467" max="9467" width="14.5703125" style="145" customWidth="1"/>
    <col min="9468" max="9468" width="11.42578125" style="145" customWidth="1"/>
    <col min="9469" max="9469" width="13" style="145" customWidth="1"/>
    <col min="9470" max="9470" width="16.85546875" style="145" customWidth="1"/>
    <col min="9471" max="9477" width="9.42578125" style="145" customWidth="1"/>
    <col min="9478" max="9480" width="0" style="49" hidden="1" customWidth="1"/>
    <col min="9481" max="9481" width="8.85546875" style="145" customWidth="1"/>
    <col min="9482" max="9482" width="0" style="49" hidden="1" customWidth="1"/>
    <col min="9483" max="9483" width="10.140625" style="145" customWidth="1"/>
    <col min="9484" max="9484" width="6.42578125" style="145" customWidth="1"/>
    <col min="9485" max="9485" width="6.85546875" style="145" customWidth="1"/>
    <col min="9486" max="9486" width="4.42578125" style="145" customWidth="1"/>
    <col min="9487" max="9488" width="0" style="49" hidden="1" customWidth="1"/>
    <col min="9489" max="9489" width="7.5703125" style="145" customWidth="1"/>
    <col min="9490" max="9490" width="0" style="49" hidden="1" customWidth="1"/>
    <col min="9491" max="9491" width="11.42578125" style="145" customWidth="1"/>
    <col min="9492" max="9492" width="15.5703125" style="145" customWidth="1"/>
    <col min="9493" max="9493" width="52.85546875" style="145" customWidth="1"/>
    <col min="9494" max="9494" width="9.140625" style="145" bestFit="1" customWidth="1"/>
    <col min="9495" max="9495" width="24.5703125" style="145" customWidth="1"/>
    <col min="9496" max="9496" width="10.85546875" style="145" customWidth="1"/>
    <col min="9497" max="9497" width="27.5703125" style="145" customWidth="1"/>
    <col min="9498" max="9499" width="9.140625" style="145" bestFit="1" customWidth="1"/>
    <col min="9500" max="9501" width="12.140625" style="145" customWidth="1"/>
    <col min="9502" max="9502" width="14.5703125" style="145" customWidth="1"/>
    <col min="9503" max="9503" width="5" style="145" customWidth="1"/>
    <col min="9504" max="9505" width="0" style="49" hidden="1" customWidth="1"/>
    <col min="9506" max="9506" width="5" style="145" customWidth="1"/>
    <col min="9507" max="9508" width="0" style="49" hidden="1" customWidth="1"/>
    <col min="9509" max="9509" width="5" style="145" customWidth="1"/>
    <col min="9510" max="9511" width="0" style="49" hidden="1" customWidth="1"/>
    <col min="9512" max="9512" width="5" style="145" customWidth="1"/>
    <col min="9513" max="9514" width="0" style="49" hidden="1" customWidth="1"/>
    <col min="9515" max="9515" width="5" style="145" customWidth="1"/>
    <col min="9516" max="9517" width="0" style="49" hidden="1" customWidth="1"/>
    <col min="9518" max="9518" width="5" style="145" customWidth="1"/>
    <col min="9519" max="9529" width="0" style="49" hidden="1" customWidth="1"/>
    <col min="9530" max="9530" width="6.85546875" style="145" customWidth="1"/>
    <col min="9531" max="9532" width="0" style="49" hidden="1" customWidth="1"/>
    <col min="9533" max="9533" width="6.42578125" style="145" customWidth="1"/>
    <col min="9534" max="9535" width="0" style="49" hidden="1" customWidth="1"/>
    <col min="9536" max="9536" width="5.42578125" style="145" customWidth="1"/>
    <col min="9537" max="9538" width="0" style="49" hidden="1" customWidth="1"/>
    <col min="9539" max="9539" width="4.85546875" style="145" customWidth="1"/>
    <col min="9540" max="9547" width="0" style="49" hidden="1" customWidth="1"/>
    <col min="9548" max="9548" width="5.42578125" style="145" customWidth="1"/>
    <col min="9549" max="9553" width="0" style="49" hidden="1" customWidth="1"/>
    <col min="9554" max="9554" width="5.85546875" style="145" customWidth="1"/>
    <col min="9555" max="9556" width="0" style="49" hidden="1" customWidth="1"/>
    <col min="9557" max="9557" width="5.42578125" style="145" customWidth="1"/>
    <col min="9558" max="9559" width="0" style="49" hidden="1" customWidth="1"/>
    <col min="9560" max="9560" width="5.42578125" style="145" customWidth="1"/>
    <col min="9561" max="9562" width="0" style="49" hidden="1" customWidth="1"/>
    <col min="9563" max="9563" width="6" style="145" customWidth="1"/>
    <col min="9564" max="9568" width="0" style="49" hidden="1" customWidth="1"/>
    <col min="9569" max="9569" width="5" style="145" customWidth="1"/>
    <col min="9570" max="9571" width="0" style="49" hidden="1" customWidth="1"/>
    <col min="9572" max="9572" width="7.42578125" style="145" customWidth="1"/>
    <col min="9573" max="9577" width="0" style="49" hidden="1" customWidth="1"/>
    <col min="9578" max="9578" width="5" style="145" customWidth="1"/>
    <col min="9579" max="9579" width="0" style="49" hidden="1" customWidth="1"/>
    <col min="9580" max="9580" width="5" style="145" customWidth="1"/>
    <col min="9581" max="9581" width="9.42578125" style="145" customWidth="1"/>
    <col min="9582" max="9582" width="0" style="49" hidden="1" customWidth="1"/>
    <col min="9583" max="9583" width="5" style="145" customWidth="1"/>
    <col min="9584" max="9585" width="0" style="49" hidden="1" customWidth="1"/>
    <col min="9586" max="9586" width="5" style="145" customWidth="1"/>
    <col min="9587" max="9588" width="0" style="49" hidden="1" customWidth="1"/>
    <col min="9589" max="9589" width="5" style="145" customWidth="1"/>
    <col min="9590" max="9591" width="0" style="49" hidden="1" customWidth="1"/>
    <col min="9592" max="9592" width="5" style="145" customWidth="1"/>
    <col min="9593" max="9599" width="0" style="49" hidden="1" customWidth="1"/>
    <col min="9600" max="9600" width="6.42578125" style="145" customWidth="1"/>
    <col min="9601" max="9604" width="0" style="49" hidden="1" customWidth="1"/>
    <col min="9605" max="9605" width="7.140625" style="145" customWidth="1"/>
    <col min="9606" max="9613" width="0" style="49" hidden="1" customWidth="1"/>
    <col min="9614" max="9614" width="7.140625" style="145" customWidth="1"/>
    <col min="9615" max="9616" width="0" style="49" hidden="1" customWidth="1"/>
    <col min="9617" max="9617" width="7.140625" style="145" customWidth="1"/>
    <col min="9618" max="9624" width="0" style="49" hidden="1" customWidth="1"/>
    <col min="9625" max="9625" width="6.42578125" style="145" customWidth="1"/>
    <col min="9626" max="9646" width="0" style="49" hidden="1" customWidth="1"/>
    <col min="9647" max="9650" width="6.42578125" style="145" customWidth="1"/>
    <col min="9651" max="9651" width="6.85546875" style="145" customWidth="1"/>
    <col min="9652" max="9652" width="6.42578125" style="145" customWidth="1"/>
    <col min="9653" max="9669" width="0" style="49" hidden="1" customWidth="1"/>
    <col min="9670" max="9670" width="6.5703125" style="145" customWidth="1"/>
    <col min="9671" max="9671" width="6.42578125" style="145" customWidth="1"/>
    <col min="9672" max="9673" width="0" style="49" hidden="1" customWidth="1"/>
    <col min="9674" max="9674" width="6.42578125" style="145" customWidth="1"/>
    <col min="9675" max="9676" width="0" style="49" hidden="1" customWidth="1"/>
    <col min="9677" max="9677" width="7.42578125" style="145" customWidth="1"/>
    <col min="9678" max="9678" width="0" style="49" hidden="1" customWidth="1"/>
    <col min="9679" max="9679" width="6.42578125" style="145" customWidth="1"/>
    <col min="9680" max="9680" width="0" style="49" hidden="1" customWidth="1"/>
    <col min="9681" max="9681" width="9" style="145" customWidth="1"/>
    <col min="9682" max="9683" width="0" style="49" hidden="1" customWidth="1"/>
    <col min="9684" max="9684" width="8.5703125" style="145" customWidth="1"/>
    <col min="9685" max="9686" width="0" style="49" hidden="1" customWidth="1"/>
    <col min="9687" max="9687" width="6.42578125" style="145" customWidth="1"/>
    <col min="9688" max="9689" width="0" style="49" hidden="1" customWidth="1"/>
    <col min="9690" max="9690" width="7" style="145" customWidth="1"/>
    <col min="9691" max="9692" width="0" style="49" hidden="1" customWidth="1"/>
    <col min="9693" max="9693" width="7" style="145" customWidth="1"/>
    <col min="9694" max="9695" width="0" style="49" hidden="1" customWidth="1"/>
    <col min="9696" max="9696" width="7.5703125" style="145" customWidth="1"/>
    <col min="9697" max="9698" width="0" style="49" hidden="1" customWidth="1"/>
    <col min="9699" max="9699" width="7" style="145" customWidth="1"/>
    <col min="9700" max="9701" width="0" style="49" hidden="1" customWidth="1"/>
    <col min="9702" max="9702" width="7" style="145" customWidth="1"/>
    <col min="9703" max="9704" width="0" style="49" hidden="1" customWidth="1"/>
    <col min="9705" max="9705" width="7" style="145" customWidth="1"/>
    <col min="9706" max="9706" width="0" style="49" hidden="1" customWidth="1"/>
    <col min="9707" max="9707" width="6.42578125" style="145" customWidth="1"/>
    <col min="9708" max="9719" width="0" style="49" hidden="1" customWidth="1"/>
    <col min="9720" max="9720" width="10.140625" style="145"/>
    <col min="9721" max="9721" width="41.42578125" style="145" customWidth="1"/>
    <col min="9722" max="9722" width="6.42578125" style="145" customWidth="1"/>
    <col min="9723" max="9723" width="14.5703125" style="145" customWidth="1"/>
    <col min="9724" max="9724" width="11.42578125" style="145" customWidth="1"/>
    <col min="9725" max="9725" width="13" style="145" customWidth="1"/>
    <col min="9726" max="9726" width="16.85546875" style="145" customWidth="1"/>
    <col min="9727" max="9733" width="9.42578125" style="145" customWidth="1"/>
    <col min="9734" max="9736" width="0" style="49" hidden="1" customWidth="1"/>
    <col min="9737" max="9737" width="8.85546875" style="145" customWidth="1"/>
    <col min="9738" max="9738" width="0" style="49" hidden="1" customWidth="1"/>
    <col min="9739" max="9739" width="10.140625" style="145" customWidth="1"/>
    <col min="9740" max="9740" width="6.42578125" style="145" customWidth="1"/>
    <col min="9741" max="9741" width="6.85546875" style="145" customWidth="1"/>
    <col min="9742" max="9742" width="4.42578125" style="145" customWidth="1"/>
    <col min="9743" max="9744" width="0" style="49" hidden="1" customWidth="1"/>
    <col min="9745" max="9745" width="7.5703125" style="145" customWidth="1"/>
    <col min="9746" max="9746" width="0" style="49" hidden="1" customWidth="1"/>
    <col min="9747" max="9747" width="11.42578125" style="145" customWidth="1"/>
    <col min="9748" max="9748" width="15.5703125" style="145" customWidth="1"/>
    <col min="9749" max="9749" width="52.85546875" style="145" customWidth="1"/>
    <col min="9750" max="9750" width="9.140625" style="145" bestFit="1" customWidth="1"/>
    <col min="9751" max="9751" width="24.5703125" style="145" customWidth="1"/>
    <col min="9752" max="9752" width="10.85546875" style="145" customWidth="1"/>
    <col min="9753" max="9753" width="27.5703125" style="145" customWidth="1"/>
    <col min="9754" max="9755" width="9.140625" style="145" bestFit="1" customWidth="1"/>
    <col min="9756" max="9757" width="12.140625" style="145" customWidth="1"/>
    <col min="9758" max="9758" width="14.5703125" style="145" customWidth="1"/>
    <col min="9759" max="9759" width="5" style="145" customWidth="1"/>
    <col min="9760" max="9761" width="0" style="49" hidden="1" customWidth="1"/>
    <col min="9762" max="9762" width="5" style="145" customWidth="1"/>
    <col min="9763" max="9764" width="0" style="49" hidden="1" customWidth="1"/>
    <col min="9765" max="9765" width="5" style="145" customWidth="1"/>
    <col min="9766" max="9767" width="0" style="49" hidden="1" customWidth="1"/>
    <col min="9768" max="9768" width="5" style="145" customWidth="1"/>
    <col min="9769" max="9770" width="0" style="49" hidden="1" customWidth="1"/>
    <col min="9771" max="9771" width="5" style="145" customWidth="1"/>
    <col min="9772" max="9773" width="0" style="49" hidden="1" customWidth="1"/>
    <col min="9774" max="9774" width="5" style="145" customWidth="1"/>
    <col min="9775" max="9785" width="0" style="49" hidden="1" customWidth="1"/>
    <col min="9786" max="9786" width="6.85546875" style="145" customWidth="1"/>
    <col min="9787" max="9788" width="0" style="49" hidden="1" customWidth="1"/>
    <col min="9789" max="9789" width="6.42578125" style="145" customWidth="1"/>
    <col min="9790" max="9791" width="0" style="49" hidden="1" customWidth="1"/>
    <col min="9792" max="9792" width="5.42578125" style="145" customWidth="1"/>
    <col min="9793" max="9794" width="0" style="49" hidden="1" customWidth="1"/>
    <col min="9795" max="9795" width="4.85546875" style="145" customWidth="1"/>
    <col min="9796" max="9803" width="0" style="49" hidden="1" customWidth="1"/>
    <col min="9804" max="9804" width="5.42578125" style="145" customWidth="1"/>
    <col min="9805" max="9809" width="0" style="49" hidden="1" customWidth="1"/>
    <col min="9810" max="9810" width="5.85546875" style="145" customWidth="1"/>
    <col min="9811" max="9812" width="0" style="49" hidden="1" customWidth="1"/>
    <col min="9813" max="9813" width="5.42578125" style="145" customWidth="1"/>
    <col min="9814" max="9815" width="0" style="49" hidden="1" customWidth="1"/>
    <col min="9816" max="9816" width="5.42578125" style="145" customWidth="1"/>
    <col min="9817" max="9818" width="0" style="49" hidden="1" customWidth="1"/>
    <col min="9819" max="9819" width="6" style="145" customWidth="1"/>
    <col min="9820" max="9824" width="0" style="49" hidden="1" customWidth="1"/>
    <col min="9825" max="9825" width="5" style="145" customWidth="1"/>
    <col min="9826" max="9827" width="0" style="49" hidden="1" customWidth="1"/>
    <col min="9828" max="9828" width="7.42578125" style="145" customWidth="1"/>
    <col min="9829" max="9833" width="0" style="49" hidden="1" customWidth="1"/>
    <col min="9834" max="9834" width="5" style="145" customWidth="1"/>
    <col min="9835" max="9835" width="0" style="49" hidden="1" customWidth="1"/>
    <col min="9836" max="9836" width="5" style="145" customWidth="1"/>
    <col min="9837" max="9837" width="9.42578125" style="145" customWidth="1"/>
    <col min="9838" max="9838" width="0" style="49" hidden="1" customWidth="1"/>
    <col min="9839" max="9839" width="5" style="145" customWidth="1"/>
    <col min="9840" max="9841" width="0" style="49" hidden="1" customWidth="1"/>
    <col min="9842" max="9842" width="5" style="145" customWidth="1"/>
    <col min="9843" max="9844" width="0" style="49" hidden="1" customWidth="1"/>
    <col min="9845" max="9845" width="5" style="145" customWidth="1"/>
    <col min="9846" max="9847" width="0" style="49" hidden="1" customWidth="1"/>
    <col min="9848" max="9848" width="5" style="145" customWidth="1"/>
    <col min="9849" max="9855" width="0" style="49" hidden="1" customWidth="1"/>
    <col min="9856" max="9856" width="6.42578125" style="145" customWidth="1"/>
    <col min="9857" max="9860" width="0" style="49" hidden="1" customWidth="1"/>
    <col min="9861" max="9861" width="7.140625" style="145" customWidth="1"/>
    <col min="9862" max="9869" width="0" style="49" hidden="1" customWidth="1"/>
    <col min="9870" max="9870" width="7.140625" style="145" customWidth="1"/>
    <col min="9871" max="9872" width="0" style="49" hidden="1" customWidth="1"/>
    <col min="9873" max="9873" width="7.140625" style="145" customWidth="1"/>
    <col min="9874" max="9880" width="0" style="49" hidden="1" customWidth="1"/>
    <col min="9881" max="9881" width="6.42578125" style="145" customWidth="1"/>
    <col min="9882" max="9902" width="0" style="49" hidden="1" customWidth="1"/>
    <col min="9903" max="9906" width="6.42578125" style="145" customWidth="1"/>
    <col min="9907" max="9907" width="6.85546875" style="145" customWidth="1"/>
    <col min="9908" max="9908" width="6.42578125" style="145" customWidth="1"/>
    <col min="9909" max="9925" width="0" style="49" hidden="1" customWidth="1"/>
    <col min="9926" max="9926" width="6.5703125" style="145" customWidth="1"/>
    <col min="9927" max="9927" width="6.42578125" style="145" customWidth="1"/>
    <col min="9928" max="9929" width="0" style="49" hidden="1" customWidth="1"/>
    <col min="9930" max="9930" width="6.42578125" style="145" customWidth="1"/>
    <col min="9931" max="9932" width="0" style="49" hidden="1" customWidth="1"/>
    <col min="9933" max="9933" width="7.42578125" style="145" customWidth="1"/>
    <col min="9934" max="9934" width="0" style="49" hidden="1" customWidth="1"/>
    <col min="9935" max="9935" width="6.42578125" style="145" customWidth="1"/>
    <col min="9936" max="9936" width="0" style="49" hidden="1" customWidth="1"/>
    <col min="9937" max="9937" width="9" style="145" customWidth="1"/>
    <col min="9938" max="9939" width="0" style="49" hidden="1" customWidth="1"/>
    <col min="9940" max="9940" width="8.5703125" style="145" customWidth="1"/>
    <col min="9941" max="9942" width="0" style="49" hidden="1" customWidth="1"/>
    <col min="9943" max="9943" width="6.42578125" style="145" customWidth="1"/>
    <col min="9944" max="9945" width="0" style="49" hidden="1" customWidth="1"/>
    <col min="9946" max="9946" width="7" style="145" customWidth="1"/>
    <col min="9947" max="9948" width="0" style="49" hidden="1" customWidth="1"/>
    <col min="9949" max="9949" width="7" style="145" customWidth="1"/>
    <col min="9950" max="9951" width="0" style="49" hidden="1" customWidth="1"/>
    <col min="9952" max="9952" width="7.5703125" style="145" customWidth="1"/>
    <col min="9953" max="9954" width="0" style="49" hidden="1" customWidth="1"/>
    <col min="9955" max="9955" width="7" style="145" customWidth="1"/>
    <col min="9956" max="9957" width="0" style="49" hidden="1" customWidth="1"/>
    <col min="9958" max="9958" width="7" style="145" customWidth="1"/>
    <col min="9959" max="9960" width="0" style="49" hidden="1" customWidth="1"/>
    <col min="9961" max="9961" width="7" style="145" customWidth="1"/>
    <col min="9962" max="9962" width="0" style="49" hidden="1" customWidth="1"/>
    <col min="9963" max="9963" width="6.42578125" style="145" customWidth="1"/>
    <col min="9964" max="9975" width="0" style="49" hidden="1" customWidth="1"/>
    <col min="9976" max="9976" width="10.140625" style="145"/>
    <col min="9977" max="9977" width="41.42578125" style="145" customWidth="1"/>
    <col min="9978" max="9978" width="6.42578125" style="145" customWidth="1"/>
    <col min="9979" max="9979" width="14.5703125" style="145" customWidth="1"/>
    <col min="9980" max="9980" width="11.42578125" style="145" customWidth="1"/>
    <col min="9981" max="9981" width="13" style="145" customWidth="1"/>
    <col min="9982" max="9982" width="16.85546875" style="145" customWidth="1"/>
    <col min="9983" max="9989" width="9.42578125" style="145" customWidth="1"/>
    <col min="9990" max="9992" width="0" style="49" hidden="1" customWidth="1"/>
    <col min="9993" max="9993" width="8.85546875" style="145" customWidth="1"/>
    <col min="9994" max="9994" width="0" style="49" hidden="1" customWidth="1"/>
    <col min="9995" max="9995" width="10.140625" style="145" customWidth="1"/>
    <col min="9996" max="9996" width="6.42578125" style="145" customWidth="1"/>
    <col min="9997" max="9997" width="6.85546875" style="145" customWidth="1"/>
    <col min="9998" max="9998" width="4.42578125" style="145" customWidth="1"/>
    <col min="9999" max="10000" width="0" style="49" hidden="1" customWidth="1"/>
    <col min="10001" max="10001" width="7.5703125" style="145" customWidth="1"/>
    <col min="10002" max="10002" width="0" style="49" hidden="1" customWidth="1"/>
    <col min="10003" max="10003" width="11.42578125" style="145" customWidth="1"/>
    <col min="10004" max="10004" width="15.5703125" style="145" customWidth="1"/>
    <col min="10005" max="10005" width="52.85546875" style="145" customWidth="1"/>
    <col min="10006" max="10006" width="9.140625" style="145" bestFit="1" customWidth="1"/>
    <col min="10007" max="10007" width="24.5703125" style="145" customWidth="1"/>
    <col min="10008" max="10008" width="10.85546875" style="145" customWidth="1"/>
    <col min="10009" max="10009" width="27.5703125" style="145" customWidth="1"/>
    <col min="10010" max="10011" width="9.140625" style="145" bestFit="1" customWidth="1"/>
    <col min="10012" max="10013" width="12.140625" style="145" customWidth="1"/>
    <col min="10014" max="10014" width="14.5703125" style="145" customWidth="1"/>
    <col min="10015" max="10015" width="5" style="145" customWidth="1"/>
    <col min="10016" max="10017" width="0" style="49" hidden="1" customWidth="1"/>
    <col min="10018" max="10018" width="5" style="145" customWidth="1"/>
    <col min="10019" max="10020" width="0" style="49" hidden="1" customWidth="1"/>
    <col min="10021" max="10021" width="5" style="145" customWidth="1"/>
    <col min="10022" max="10023" width="0" style="49" hidden="1" customWidth="1"/>
    <col min="10024" max="10024" width="5" style="145" customWidth="1"/>
    <col min="10025" max="10026" width="0" style="49" hidden="1" customWidth="1"/>
    <col min="10027" max="10027" width="5" style="145" customWidth="1"/>
    <col min="10028" max="10029" width="0" style="49" hidden="1" customWidth="1"/>
    <col min="10030" max="10030" width="5" style="145" customWidth="1"/>
    <col min="10031" max="10041" width="0" style="49" hidden="1" customWidth="1"/>
    <col min="10042" max="10042" width="6.85546875" style="145" customWidth="1"/>
    <col min="10043" max="10044" width="0" style="49" hidden="1" customWidth="1"/>
    <col min="10045" max="10045" width="6.42578125" style="145" customWidth="1"/>
    <col min="10046" max="10047" width="0" style="49" hidden="1" customWidth="1"/>
    <col min="10048" max="10048" width="5.42578125" style="145" customWidth="1"/>
    <col min="10049" max="10050" width="0" style="49" hidden="1" customWidth="1"/>
    <col min="10051" max="10051" width="4.85546875" style="145" customWidth="1"/>
    <col min="10052" max="10059" width="0" style="49" hidden="1" customWidth="1"/>
    <col min="10060" max="10060" width="5.42578125" style="145" customWidth="1"/>
    <col min="10061" max="10065" width="0" style="49" hidden="1" customWidth="1"/>
    <col min="10066" max="10066" width="5.85546875" style="145" customWidth="1"/>
    <col min="10067" max="10068" width="0" style="49" hidden="1" customWidth="1"/>
    <col min="10069" max="10069" width="5.42578125" style="145" customWidth="1"/>
    <col min="10070" max="10071" width="0" style="49" hidden="1" customWidth="1"/>
    <col min="10072" max="10072" width="5.42578125" style="145" customWidth="1"/>
    <col min="10073" max="10074" width="0" style="49" hidden="1" customWidth="1"/>
    <col min="10075" max="10075" width="6" style="145" customWidth="1"/>
    <col min="10076" max="10080" width="0" style="49" hidden="1" customWidth="1"/>
    <col min="10081" max="10081" width="5" style="145" customWidth="1"/>
    <col min="10082" max="10083" width="0" style="49" hidden="1" customWidth="1"/>
    <col min="10084" max="10084" width="7.42578125" style="145" customWidth="1"/>
    <col min="10085" max="10089" width="0" style="49" hidden="1" customWidth="1"/>
    <col min="10090" max="10090" width="5" style="145" customWidth="1"/>
    <col min="10091" max="10091" width="0" style="49" hidden="1" customWidth="1"/>
    <col min="10092" max="10092" width="5" style="145" customWidth="1"/>
    <col min="10093" max="10093" width="9.42578125" style="145" customWidth="1"/>
    <col min="10094" max="10094" width="0" style="49" hidden="1" customWidth="1"/>
    <col min="10095" max="10095" width="5" style="145" customWidth="1"/>
    <col min="10096" max="10097" width="0" style="49" hidden="1" customWidth="1"/>
    <col min="10098" max="10098" width="5" style="145" customWidth="1"/>
    <col min="10099" max="10100" width="0" style="49" hidden="1" customWidth="1"/>
    <col min="10101" max="10101" width="5" style="145" customWidth="1"/>
    <col min="10102" max="10103" width="0" style="49" hidden="1" customWidth="1"/>
    <col min="10104" max="10104" width="5" style="145" customWidth="1"/>
    <col min="10105" max="10111" width="0" style="49" hidden="1" customWidth="1"/>
    <col min="10112" max="10112" width="6.42578125" style="145" customWidth="1"/>
    <col min="10113" max="10116" width="0" style="49" hidden="1" customWidth="1"/>
    <col min="10117" max="10117" width="7.140625" style="145" customWidth="1"/>
    <col min="10118" max="10125" width="0" style="49" hidden="1" customWidth="1"/>
    <col min="10126" max="10126" width="7.140625" style="145" customWidth="1"/>
    <col min="10127" max="10128" width="0" style="49" hidden="1" customWidth="1"/>
    <col min="10129" max="10129" width="7.140625" style="145" customWidth="1"/>
    <col min="10130" max="10136" width="0" style="49" hidden="1" customWidth="1"/>
    <col min="10137" max="10137" width="6.42578125" style="145" customWidth="1"/>
    <col min="10138" max="10158" width="0" style="49" hidden="1" customWidth="1"/>
    <col min="10159" max="10162" width="6.42578125" style="145" customWidth="1"/>
    <col min="10163" max="10163" width="6.85546875" style="145" customWidth="1"/>
    <col min="10164" max="10164" width="6.42578125" style="145" customWidth="1"/>
    <col min="10165" max="10181" width="0" style="49" hidden="1" customWidth="1"/>
    <col min="10182" max="10182" width="6.5703125" style="145" customWidth="1"/>
    <col min="10183" max="10183" width="6.42578125" style="145" customWidth="1"/>
    <col min="10184" max="10185" width="0" style="49" hidden="1" customWidth="1"/>
    <col min="10186" max="10186" width="6.42578125" style="145" customWidth="1"/>
    <col min="10187" max="10188" width="0" style="49" hidden="1" customWidth="1"/>
    <col min="10189" max="10189" width="7.42578125" style="145" customWidth="1"/>
    <col min="10190" max="10190" width="0" style="49" hidden="1" customWidth="1"/>
    <col min="10191" max="10191" width="6.42578125" style="145" customWidth="1"/>
    <col min="10192" max="10192" width="0" style="49" hidden="1" customWidth="1"/>
    <col min="10193" max="10193" width="9" style="145" customWidth="1"/>
    <col min="10194" max="10195" width="0" style="49" hidden="1" customWidth="1"/>
    <col min="10196" max="10196" width="8.5703125" style="145" customWidth="1"/>
    <col min="10197" max="10198" width="0" style="49" hidden="1" customWidth="1"/>
    <col min="10199" max="10199" width="6.42578125" style="145" customWidth="1"/>
    <col min="10200" max="10201" width="0" style="49" hidden="1" customWidth="1"/>
    <col min="10202" max="10202" width="7" style="145" customWidth="1"/>
    <col min="10203" max="10204" width="0" style="49" hidden="1" customWidth="1"/>
    <col min="10205" max="10205" width="7" style="145" customWidth="1"/>
    <col min="10206" max="10207" width="0" style="49" hidden="1" customWidth="1"/>
    <col min="10208" max="10208" width="7.5703125" style="145" customWidth="1"/>
    <col min="10209" max="10210" width="0" style="49" hidden="1" customWidth="1"/>
    <col min="10211" max="10211" width="7" style="145" customWidth="1"/>
    <col min="10212" max="10213" width="0" style="49" hidden="1" customWidth="1"/>
    <col min="10214" max="10214" width="7" style="145" customWidth="1"/>
    <col min="10215" max="10216" width="0" style="49" hidden="1" customWidth="1"/>
    <col min="10217" max="10217" width="7" style="145" customWidth="1"/>
    <col min="10218" max="10218" width="0" style="49" hidden="1" customWidth="1"/>
    <col min="10219" max="10219" width="6.42578125" style="145" customWidth="1"/>
    <col min="10220" max="10231" width="0" style="49" hidden="1" customWidth="1"/>
    <col min="10232" max="10232" width="10.140625" style="145"/>
    <col min="10233" max="10233" width="41.42578125" style="145" customWidth="1"/>
    <col min="10234" max="10234" width="6.42578125" style="145" customWidth="1"/>
    <col min="10235" max="10235" width="14.5703125" style="145" customWidth="1"/>
    <col min="10236" max="10236" width="11.42578125" style="145" customWidth="1"/>
    <col min="10237" max="10237" width="13" style="145" customWidth="1"/>
    <col min="10238" max="10238" width="16.85546875" style="145" customWidth="1"/>
    <col min="10239" max="10245" width="9.42578125" style="145" customWidth="1"/>
    <col min="10246" max="10248" width="0" style="49" hidden="1" customWidth="1"/>
    <col min="10249" max="10249" width="8.85546875" style="145" customWidth="1"/>
    <col min="10250" max="10250" width="0" style="49" hidden="1" customWidth="1"/>
    <col min="10251" max="10251" width="10.140625" style="145" customWidth="1"/>
    <col min="10252" max="10252" width="6.42578125" style="145" customWidth="1"/>
    <col min="10253" max="10253" width="6.85546875" style="145" customWidth="1"/>
    <col min="10254" max="10254" width="4.42578125" style="145" customWidth="1"/>
    <col min="10255" max="10256" width="0" style="49" hidden="1" customWidth="1"/>
    <col min="10257" max="10257" width="7.5703125" style="145" customWidth="1"/>
    <col min="10258" max="10258" width="0" style="49" hidden="1" customWidth="1"/>
    <col min="10259" max="10259" width="11.42578125" style="145" customWidth="1"/>
    <col min="10260" max="10260" width="15.5703125" style="145" customWidth="1"/>
    <col min="10261" max="10261" width="52.85546875" style="145" customWidth="1"/>
    <col min="10262" max="10262" width="9.140625" style="145" bestFit="1" customWidth="1"/>
    <col min="10263" max="10263" width="24.5703125" style="145" customWidth="1"/>
    <col min="10264" max="10264" width="10.85546875" style="145" customWidth="1"/>
    <col min="10265" max="10265" width="27.5703125" style="145" customWidth="1"/>
    <col min="10266" max="10267" width="9.140625" style="145" bestFit="1" customWidth="1"/>
    <col min="10268" max="10269" width="12.140625" style="145" customWidth="1"/>
    <col min="10270" max="10270" width="14.5703125" style="145" customWidth="1"/>
    <col min="10271" max="10271" width="5" style="145" customWidth="1"/>
    <col min="10272" max="10273" width="0" style="49" hidden="1" customWidth="1"/>
    <col min="10274" max="10274" width="5" style="145" customWidth="1"/>
    <col min="10275" max="10276" width="0" style="49" hidden="1" customWidth="1"/>
    <col min="10277" max="10277" width="5" style="145" customWidth="1"/>
    <col min="10278" max="10279" width="0" style="49" hidden="1" customWidth="1"/>
    <col min="10280" max="10280" width="5" style="145" customWidth="1"/>
    <col min="10281" max="10282" width="0" style="49" hidden="1" customWidth="1"/>
    <col min="10283" max="10283" width="5" style="145" customWidth="1"/>
    <col min="10284" max="10285" width="0" style="49" hidden="1" customWidth="1"/>
    <col min="10286" max="10286" width="5" style="145" customWidth="1"/>
    <col min="10287" max="10297" width="0" style="49" hidden="1" customWidth="1"/>
    <col min="10298" max="10298" width="6.85546875" style="145" customWidth="1"/>
    <col min="10299" max="10300" width="0" style="49" hidden="1" customWidth="1"/>
    <col min="10301" max="10301" width="6.42578125" style="145" customWidth="1"/>
    <col min="10302" max="10303" width="0" style="49" hidden="1" customWidth="1"/>
    <col min="10304" max="10304" width="5.42578125" style="145" customWidth="1"/>
    <col min="10305" max="10306" width="0" style="49" hidden="1" customWidth="1"/>
    <col min="10307" max="10307" width="4.85546875" style="145" customWidth="1"/>
    <col min="10308" max="10315" width="0" style="49" hidden="1" customWidth="1"/>
    <col min="10316" max="10316" width="5.42578125" style="145" customWidth="1"/>
    <col min="10317" max="10321" width="0" style="49" hidden="1" customWidth="1"/>
    <col min="10322" max="10322" width="5.85546875" style="145" customWidth="1"/>
    <col min="10323" max="10324" width="0" style="49" hidden="1" customWidth="1"/>
    <col min="10325" max="10325" width="5.42578125" style="145" customWidth="1"/>
    <col min="10326" max="10327" width="0" style="49" hidden="1" customWidth="1"/>
    <col min="10328" max="10328" width="5.42578125" style="145" customWidth="1"/>
    <col min="10329" max="10330" width="0" style="49" hidden="1" customWidth="1"/>
    <col min="10331" max="10331" width="6" style="145" customWidth="1"/>
    <col min="10332" max="10336" width="0" style="49" hidden="1" customWidth="1"/>
    <col min="10337" max="10337" width="5" style="145" customWidth="1"/>
    <col min="10338" max="10339" width="0" style="49" hidden="1" customWidth="1"/>
    <col min="10340" max="10340" width="7.42578125" style="145" customWidth="1"/>
    <col min="10341" max="10345" width="0" style="49" hidden="1" customWidth="1"/>
    <col min="10346" max="10346" width="5" style="145" customWidth="1"/>
    <col min="10347" max="10347" width="0" style="49" hidden="1" customWidth="1"/>
    <col min="10348" max="10348" width="5" style="145" customWidth="1"/>
    <col min="10349" max="10349" width="9.42578125" style="145" customWidth="1"/>
    <col min="10350" max="10350" width="0" style="49" hidden="1" customWidth="1"/>
    <col min="10351" max="10351" width="5" style="145" customWidth="1"/>
    <col min="10352" max="10353" width="0" style="49" hidden="1" customWidth="1"/>
    <col min="10354" max="10354" width="5" style="145" customWidth="1"/>
    <col min="10355" max="10356" width="0" style="49" hidden="1" customWidth="1"/>
    <col min="10357" max="10357" width="5" style="145" customWidth="1"/>
    <col min="10358" max="10359" width="0" style="49" hidden="1" customWidth="1"/>
    <col min="10360" max="10360" width="5" style="145" customWidth="1"/>
    <col min="10361" max="10367" width="0" style="49" hidden="1" customWidth="1"/>
    <col min="10368" max="10368" width="6.42578125" style="145" customWidth="1"/>
    <col min="10369" max="10372" width="0" style="49" hidden="1" customWidth="1"/>
    <col min="10373" max="10373" width="7.140625" style="145" customWidth="1"/>
    <col min="10374" max="10381" width="0" style="49" hidden="1" customWidth="1"/>
    <col min="10382" max="10382" width="7.140625" style="145" customWidth="1"/>
    <col min="10383" max="10384" width="0" style="49" hidden="1" customWidth="1"/>
    <col min="10385" max="10385" width="7.140625" style="145" customWidth="1"/>
    <col min="10386" max="10392" width="0" style="49" hidden="1" customWidth="1"/>
    <col min="10393" max="10393" width="6.42578125" style="145" customWidth="1"/>
    <col min="10394" max="10414" width="0" style="49" hidden="1" customWidth="1"/>
    <col min="10415" max="10418" width="6.42578125" style="145" customWidth="1"/>
    <col min="10419" max="10419" width="6.85546875" style="145" customWidth="1"/>
    <col min="10420" max="10420" width="6.42578125" style="145" customWidth="1"/>
    <col min="10421" max="10437" width="0" style="49" hidden="1" customWidth="1"/>
    <col min="10438" max="10438" width="6.5703125" style="145" customWidth="1"/>
    <col min="10439" max="10439" width="6.42578125" style="145" customWidth="1"/>
    <col min="10440" max="10441" width="0" style="49" hidden="1" customWidth="1"/>
    <col min="10442" max="10442" width="6.42578125" style="145" customWidth="1"/>
    <col min="10443" max="10444" width="0" style="49" hidden="1" customWidth="1"/>
    <col min="10445" max="10445" width="7.42578125" style="145" customWidth="1"/>
    <col min="10446" max="10446" width="0" style="49" hidden="1" customWidth="1"/>
    <col min="10447" max="10447" width="6.42578125" style="145" customWidth="1"/>
    <col min="10448" max="10448" width="0" style="49" hidden="1" customWidth="1"/>
    <col min="10449" max="10449" width="9" style="145" customWidth="1"/>
    <col min="10450" max="10451" width="0" style="49" hidden="1" customWidth="1"/>
    <col min="10452" max="10452" width="8.5703125" style="145" customWidth="1"/>
    <col min="10453" max="10454" width="0" style="49" hidden="1" customWidth="1"/>
    <col min="10455" max="10455" width="6.42578125" style="145" customWidth="1"/>
    <col min="10456" max="10457" width="0" style="49" hidden="1" customWidth="1"/>
    <col min="10458" max="10458" width="7" style="145" customWidth="1"/>
    <col min="10459" max="10460" width="0" style="49" hidden="1" customWidth="1"/>
    <col min="10461" max="10461" width="7" style="145" customWidth="1"/>
    <col min="10462" max="10463" width="0" style="49" hidden="1" customWidth="1"/>
    <col min="10464" max="10464" width="7.5703125" style="145" customWidth="1"/>
    <col min="10465" max="10466" width="0" style="49" hidden="1" customWidth="1"/>
    <col min="10467" max="10467" width="7" style="145" customWidth="1"/>
    <col min="10468" max="10469" width="0" style="49" hidden="1" customWidth="1"/>
    <col min="10470" max="10470" width="7" style="145" customWidth="1"/>
    <col min="10471" max="10472" width="0" style="49" hidden="1" customWidth="1"/>
    <col min="10473" max="10473" width="7" style="145" customWidth="1"/>
    <col min="10474" max="10474" width="0" style="49" hidden="1" customWidth="1"/>
    <col min="10475" max="10475" width="6.42578125" style="145" customWidth="1"/>
    <col min="10476" max="10487" width="0" style="49" hidden="1" customWidth="1"/>
    <col min="10488" max="10488" width="10.140625" style="145"/>
    <col min="10489" max="10489" width="41.42578125" style="145" customWidth="1"/>
    <col min="10490" max="10490" width="6.42578125" style="145" customWidth="1"/>
    <col min="10491" max="10491" width="14.5703125" style="145" customWidth="1"/>
    <col min="10492" max="10492" width="11.42578125" style="145" customWidth="1"/>
    <col min="10493" max="10493" width="13" style="145" customWidth="1"/>
    <col min="10494" max="10494" width="16.85546875" style="145" customWidth="1"/>
    <col min="10495" max="10501" width="9.42578125" style="145" customWidth="1"/>
    <col min="10502" max="10504" width="0" style="49" hidden="1" customWidth="1"/>
    <col min="10505" max="10505" width="8.85546875" style="145" customWidth="1"/>
    <col min="10506" max="10506" width="0" style="49" hidden="1" customWidth="1"/>
    <col min="10507" max="10507" width="10.140625" style="145" customWidth="1"/>
    <col min="10508" max="10508" width="6.42578125" style="145" customWidth="1"/>
    <col min="10509" max="10509" width="6.85546875" style="145" customWidth="1"/>
    <col min="10510" max="10510" width="4.42578125" style="145" customWidth="1"/>
    <col min="10511" max="10512" width="0" style="49" hidden="1" customWidth="1"/>
    <col min="10513" max="10513" width="7.5703125" style="145" customWidth="1"/>
    <col min="10514" max="10514" width="0" style="49" hidden="1" customWidth="1"/>
    <col min="10515" max="10515" width="11.42578125" style="145" customWidth="1"/>
    <col min="10516" max="10516" width="15.5703125" style="145" customWidth="1"/>
    <col min="10517" max="10517" width="52.85546875" style="145" customWidth="1"/>
    <col min="10518" max="10518" width="9.140625" style="145" bestFit="1" customWidth="1"/>
    <col min="10519" max="10519" width="24.5703125" style="145" customWidth="1"/>
    <col min="10520" max="10520" width="10.85546875" style="145" customWidth="1"/>
    <col min="10521" max="10521" width="27.5703125" style="145" customWidth="1"/>
    <col min="10522" max="10523" width="9.140625" style="145" bestFit="1" customWidth="1"/>
    <col min="10524" max="10525" width="12.140625" style="145" customWidth="1"/>
    <col min="10526" max="10526" width="14.5703125" style="145" customWidth="1"/>
    <col min="10527" max="10527" width="5" style="145" customWidth="1"/>
    <col min="10528" max="10529" width="0" style="49" hidden="1" customWidth="1"/>
    <col min="10530" max="10530" width="5" style="145" customWidth="1"/>
    <col min="10531" max="10532" width="0" style="49" hidden="1" customWidth="1"/>
    <col min="10533" max="10533" width="5" style="145" customWidth="1"/>
    <col min="10534" max="10535" width="0" style="49" hidden="1" customWidth="1"/>
    <col min="10536" max="10536" width="5" style="145" customWidth="1"/>
    <col min="10537" max="10538" width="0" style="49" hidden="1" customWidth="1"/>
    <col min="10539" max="10539" width="5" style="145" customWidth="1"/>
    <col min="10540" max="10541" width="0" style="49" hidden="1" customWidth="1"/>
    <col min="10542" max="10542" width="5" style="145" customWidth="1"/>
    <col min="10543" max="10553" width="0" style="49" hidden="1" customWidth="1"/>
    <col min="10554" max="10554" width="6.85546875" style="145" customWidth="1"/>
    <col min="10555" max="10556" width="0" style="49" hidden="1" customWidth="1"/>
    <col min="10557" max="10557" width="6.42578125" style="145" customWidth="1"/>
    <col min="10558" max="10559" width="0" style="49" hidden="1" customWidth="1"/>
    <col min="10560" max="10560" width="5.42578125" style="145" customWidth="1"/>
    <col min="10561" max="10562" width="0" style="49" hidden="1" customWidth="1"/>
    <col min="10563" max="10563" width="4.85546875" style="145" customWidth="1"/>
    <col min="10564" max="10571" width="0" style="49" hidden="1" customWidth="1"/>
    <col min="10572" max="10572" width="5.42578125" style="145" customWidth="1"/>
    <col min="10573" max="10577" width="0" style="49" hidden="1" customWidth="1"/>
    <col min="10578" max="10578" width="5.85546875" style="145" customWidth="1"/>
    <col min="10579" max="10580" width="0" style="49" hidden="1" customWidth="1"/>
    <col min="10581" max="10581" width="5.42578125" style="145" customWidth="1"/>
    <col min="10582" max="10583" width="0" style="49" hidden="1" customWidth="1"/>
    <col min="10584" max="10584" width="5.42578125" style="145" customWidth="1"/>
    <col min="10585" max="10586" width="0" style="49" hidden="1" customWidth="1"/>
    <col min="10587" max="10587" width="6" style="145" customWidth="1"/>
    <col min="10588" max="10592" width="0" style="49" hidden="1" customWidth="1"/>
    <col min="10593" max="10593" width="5" style="145" customWidth="1"/>
    <col min="10594" max="10595" width="0" style="49" hidden="1" customWidth="1"/>
    <col min="10596" max="10596" width="7.42578125" style="145" customWidth="1"/>
    <col min="10597" max="10601" width="0" style="49" hidden="1" customWidth="1"/>
    <col min="10602" max="10602" width="5" style="145" customWidth="1"/>
    <col min="10603" max="10603" width="0" style="49" hidden="1" customWidth="1"/>
    <col min="10604" max="10604" width="5" style="145" customWidth="1"/>
    <col min="10605" max="10605" width="9.42578125" style="145" customWidth="1"/>
    <col min="10606" max="10606" width="0" style="49" hidden="1" customWidth="1"/>
    <col min="10607" max="10607" width="5" style="145" customWidth="1"/>
    <col min="10608" max="10609" width="0" style="49" hidden="1" customWidth="1"/>
    <col min="10610" max="10610" width="5" style="145" customWidth="1"/>
    <col min="10611" max="10612" width="0" style="49" hidden="1" customWidth="1"/>
    <col min="10613" max="10613" width="5" style="145" customWidth="1"/>
    <col min="10614" max="10615" width="0" style="49" hidden="1" customWidth="1"/>
    <col min="10616" max="10616" width="5" style="145" customWidth="1"/>
    <col min="10617" max="10623" width="0" style="49" hidden="1" customWidth="1"/>
    <col min="10624" max="10624" width="6.42578125" style="145" customWidth="1"/>
    <col min="10625" max="10628" width="0" style="49" hidden="1" customWidth="1"/>
    <col min="10629" max="10629" width="7.140625" style="145" customWidth="1"/>
    <col min="10630" max="10637" width="0" style="49" hidden="1" customWidth="1"/>
    <col min="10638" max="10638" width="7.140625" style="145" customWidth="1"/>
    <col min="10639" max="10640" width="0" style="49" hidden="1" customWidth="1"/>
    <col min="10641" max="10641" width="7.140625" style="145" customWidth="1"/>
    <col min="10642" max="10648" width="0" style="49" hidden="1" customWidth="1"/>
    <col min="10649" max="10649" width="6.42578125" style="145" customWidth="1"/>
    <col min="10650" max="10670" width="0" style="49" hidden="1" customWidth="1"/>
    <col min="10671" max="10674" width="6.42578125" style="145" customWidth="1"/>
    <col min="10675" max="10675" width="6.85546875" style="145" customWidth="1"/>
    <col min="10676" max="10676" width="6.42578125" style="145" customWidth="1"/>
    <col min="10677" max="10693" width="0" style="49" hidden="1" customWidth="1"/>
    <col min="10694" max="10694" width="6.5703125" style="145" customWidth="1"/>
    <col min="10695" max="10695" width="6.42578125" style="145" customWidth="1"/>
    <col min="10696" max="10697" width="0" style="49" hidden="1" customWidth="1"/>
    <col min="10698" max="10698" width="6.42578125" style="145" customWidth="1"/>
    <col min="10699" max="10700" width="0" style="49" hidden="1" customWidth="1"/>
    <col min="10701" max="10701" width="7.42578125" style="145" customWidth="1"/>
    <col min="10702" max="10702" width="0" style="49" hidden="1" customWidth="1"/>
    <col min="10703" max="10703" width="6.42578125" style="145" customWidth="1"/>
    <col min="10704" max="10704" width="0" style="49" hidden="1" customWidth="1"/>
    <col min="10705" max="10705" width="9" style="145" customWidth="1"/>
    <col min="10706" max="10707" width="0" style="49" hidden="1" customWidth="1"/>
    <col min="10708" max="10708" width="8.5703125" style="145" customWidth="1"/>
    <col min="10709" max="10710" width="0" style="49" hidden="1" customWidth="1"/>
    <col min="10711" max="10711" width="6.42578125" style="145" customWidth="1"/>
    <col min="10712" max="10713" width="0" style="49" hidden="1" customWidth="1"/>
    <col min="10714" max="10714" width="7" style="145" customWidth="1"/>
    <col min="10715" max="10716" width="0" style="49" hidden="1" customWidth="1"/>
    <col min="10717" max="10717" width="7" style="145" customWidth="1"/>
    <col min="10718" max="10719" width="0" style="49" hidden="1" customWidth="1"/>
    <col min="10720" max="10720" width="7.5703125" style="145" customWidth="1"/>
    <col min="10721" max="10722" width="0" style="49" hidden="1" customWidth="1"/>
    <col min="10723" max="10723" width="7" style="145" customWidth="1"/>
    <col min="10724" max="10725" width="0" style="49" hidden="1" customWidth="1"/>
    <col min="10726" max="10726" width="7" style="145" customWidth="1"/>
    <col min="10727" max="10728" width="0" style="49" hidden="1" customWidth="1"/>
    <col min="10729" max="10729" width="7" style="145" customWidth="1"/>
    <col min="10730" max="10730" width="0" style="49" hidden="1" customWidth="1"/>
    <col min="10731" max="10731" width="6.42578125" style="145" customWidth="1"/>
    <col min="10732" max="10743" width="0" style="49" hidden="1" customWidth="1"/>
    <col min="10744" max="10744" width="10.140625" style="145"/>
    <col min="10745" max="10745" width="41.42578125" style="145" customWidth="1"/>
    <col min="10746" max="10746" width="6.42578125" style="145" customWidth="1"/>
    <col min="10747" max="10747" width="14.5703125" style="145" customWidth="1"/>
    <col min="10748" max="10748" width="11.42578125" style="145" customWidth="1"/>
    <col min="10749" max="10749" width="13" style="145" customWidth="1"/>
    <col min="10750" max="10750" width="16.85546875" style="145" customWidth="1"/>
    <col min="10751" max="10757" width="9.42578125" style="145" customWidth="1"/>
    <col min="10758" max="10760" width="0" style="49" hidden="1" customWidth="1"/>
    <col min="10761" max="10761" width="8.85546875" style="145" customWidth="1"/>
    <col min="10762" max="10762" width="0" style="49" hidden="1" customWidth="1"/>
    <col min="10763" max="10763" width="10.140625" style="145" customWidth="1"/>
    <col min="10764" max="10764" width="6.42578125" style="145" customWidth="1"/>
    <col min="10765" max="10765" width="6.85546875" style="145" customWidth="1"/>
    <col min="10766" max="10766" width="4.42578125" style="145" customWidth="1"/>
    <col min="10767" max="10768" width="0" style="49" hidden="1" customWidth="1"/>
    <col min="10769" max="10769" width="7.5703125" style="145" customWidth="1"/>
    <col min="10770" max="10770" width="0" style="49" hidden="1" customWidth="1"/>
    <col min="10771" max="10771" width="11.42578125" style="145" customWidth="1"/>
    <col min="10772" max="10772" width="15.5703125" style="145" customWidth="1"/>
    <col min="10773" max="10773" width="52.85546875" style="145" customWidth="1"/>
    <col min="10774" max="10774" width="9.140625" style="145" bestFit="1" customWidth="1"/>
    <col min="10775" max="10775" width="24.5703125" style="145" customWidth="1"/>
    <col min="10776" max="10776" width="10.85546875" style="145" customWidth="1"/>
    <col min="10777" max="10777" width="27.5703125" style="145" customWidth="1"/>
    <col min="10778" max="10779" width="9.140625" style="145" bestFit="1" customWidth="1"/>
    <col min="10780" max="10781" width="12.140625" style="145" customWidth="1"/>
    <col min="10782" max="10782" width="14.5703125" style="145" customWidth="1"/>
    <col min="10783" max="10783" width="5" style="145" customWidth="1"/>
    <col min="10784" max="10785" width="0" style="49" hidden="1" customWidth="1"/>
    <col min="10786" max="10786" width="5" style="145" customWidth="1"/>
    <col min="10787" max="10788" width="0" style="49" hidden="1" customWidth="1"/>
    <col min="10789" max="10789" width="5" style="145" customWidth="1"/>
    <col min="10790" max="10791" width="0" style="49" hidden="1" customWidth="1"/>
    <col min="10792" max="10792" width="5" style="145" customWidth="1"/>
    <col min="10793" max="10794" width="0" style="49" hidden="1" customWidth="1"/>
    <col min="10795" max="10795" width="5" style="145" customWidth="1"/>
    <col min="10796" max="10797" width="0" style="49" hidden="1" customWidth="1"/>
    <col min="10798" max="10798" width="5" style="145" customWidth="1"/>
    <col min="10799" max="10809" width="0" style="49" hidden="1" customWidth="1"/>
    <col min="10810" max="10810" width="6.85546875" style="145" customWidth="1"/>
    <col min="10811" max="10812" width="0" style="49" hidden="1" customWidth="1"/>
    <col min="10813" max="10813" width="6.42578125" style="145" customWidth="1"/>
    <col min="10814" max="10815" width="0" style="49" hidden="1" customWidth="1"/>
    <col min="10816" max="10816" width="5.42578125" style="145" customWidth="1"/>
    <col min="10817" max="10818" width="0" style="49" hidden="1" customWidth="1"/>
    <col min="10819" max="10819" width="4.85546875" style="145" customWidth="1"/>
    <col min="10820" max="10827" width="0" style="49" hidden="1" customWidth="1"/>
    <col min="10828" max="10828" width="5.42578125" style="145" customWidth="1"/>
    <col min="10829" max="10833" width="0" style="49" hidden="1" customWidth="1"/>
    <col min="10834" max="10834" width="5.85546875" style="145" customWidth="1"/>
    <col min="10835" max="10836" width="0" style="49" hidden="1" customWidth="1"/>
    <col min="10837" max="10837" width="5.42578125" style="145" customWidth="1"/>
    <col min="10838" max="10839" width="0" style="49" hidden="1" customWidth="1"/>
    <col min="10840" max="10840" width="5.42578125" style="145" customWidth="1"/>
    <col min="10841" max="10842" width="0" style="49" hidden="1" customWidth="1"/>
    <col min="10843" max="10843" width="6" style="145" customWidth="1"/>
    <col min="10844" max="10848" width="0" style="49" hidden="1" customWidth="1"/>
    <col min="10849" max="10849" width="5" style="145" customWidth="1"/>
    <col min="10850" max="10851" width="0" style="49" hidden="1" customWidth="1"/>
    <col min="10852" max="10852" width="7.42578125" style="145" customWidth="1"/>
    <col min="10853" max="10857" width="0" style="49" hidden="1" customWidth="1"/>
    <col min="10858" max="10858" width="5" style="145" customWidth="1"/>
    <col min="10859" max="10859" width="0" style="49" hidden="1" customWidth="1"/>
    <col min="10860" max="10860" width="5" style="145" customWidth="1"/>
    <col min="10861" max="10861" width="9.42578125" style="145" customWidth="1"/>
    <col min="10862" max="10862" width="0" style="49" hidden="1" customWidth="1"/>
    <col min="10863" max="10863" width="5" style="145" customWidth="1"/>
    <col min="10864" max="10865" width="0" style="49" hidden="1" customWidth="1"/>
    <col min="10866" max="10866" width="5" style="145" customWidth="1"/>
    <col min="10867" max="10868" width="0" style="49" hidden="1" customWidth="1"/>
    <col min="10869" max="10869" width="5" style="145" customWidth="1"/>
    <col min="10870" max="10871" width="0" style="49" hidden="1" customWidth="1"/>
    <col min="10872" max="10872" width="5" style="145" customWidth="1"/>
    <col min="10873" max="10879" width="0" style="49" hidden="1" customWidth="1"/>
    <col min="10880" max="10880" width="6.42578125" style="145" customWidth="1"/>
    <col min="10881" max="10884" width="0" style="49" hidden="1" customWidth="1"/>
    <col min="10885" max="10885" width="7.140625" style="145" customWidth="1"/>
    <col min="10886" max="10893" width="0" style="49" hidden="1" customWidth="1"/>
    <col min="10894" max="10894" width="7.140625" style="145" customWidth="1"/>
    <col min="10895" max="10896" width="0" style="49" hidden="1" customWidth="1"/>
    <col min="10897" max="10897" width="7.140625" style="145" customWidth="1"/>
    <col min="10898" max="10904" width="0" style="49" hidden="1" customWidth="1"/>
    <col min="10905" max="10905" width="6.42578125" style="145" customWidth="1"/>
    <col min="10906" max="10926" width="0" style="49" hidden="1" customWidth="1"/>
    <col min="10927" max="10930" width="6.42578125" style="145" customWidth="1"/>
    <col min="10931" max="10931" width="6.85546875" style="145" customWidth="1"/>
    <col min="10932" max="10932" width="6.42578125" style="145" customWidth="1"/>
    <col min="10933" max="10949" width="0" style="49" hidden="1" customWidth="1"/>
    <col min="10950" max="10950" width="6.5703125" style="145" customWidth="1"/>
    <col min="10951" max="10951" width="6.42578125" style="145" customWidth="1"/>
    <col min="10952" max="10953" width="0" style="49" hidden="1" customWidth="1"/>
    <col min="10954" max="10954" width="6.42578125" style="145" customWidth="1"/>
    <col min="10955" max="10956" width="0" style="49" hidden="1" customWidth="1"/>
    <col min="10957" max="10957" width="7.42578125" style="145" customWidth="1"/>
    <col min="10958" max="10958" width="0" style="49" hidden="1" customWidth="1"/>
    <col min="10959" max="10959" width="6.42578125" style="145" customWidth="1"/>
    <col min="10960" max="10960" width="0" style="49" hidden="1" customWidth="1"/>
    <col min="10961" max="10961" width="9" style="145" customWidth="1"/>
    <col min="10962" max="10963" width="0" style="49" hidden="1" customWidth="1"/>
    <col min="10964" max="10964" width="8.5703125" style="145" customWidth="1"/>
    <col min="10965" max="10966" width="0" style="49" hidden="1" customWidth="1"/>
    <col min="10967" max="10967" width="6.42578125" style="145" customWidth="1"/>
    <col min="10968" max="10969" width="0" style="49" hidden="1" customWidth="1"/>
    <col min="10970" max="10970" width="7" style="145" customWidth="1"/>
    <col min="10971" max="10972" width="0" style="49" hidden="1" customWidth="1"/>
    <col min="10973" max="10973" width="7" style="145" customWidth="1"/>
    <col min="10974" max="10975" width="0" style="49" hidden="1" customWidth="1"/>
    <col min="10976" max="10976" width="7.5703125" style="145" customWidth="1"/>
    <col min="10977" max="10978" width="0" style="49" hidden="1" customWidth="1"/>
    <col min="10979" max="10979" width="7" style="145" customWidth="1"/>
    <col min="10980" max="10981" width="0" style="49" hidden="1" customWidth="1"/>
    <col min="10982" max="10982" width="7" style="145" customWidth="1"/>
    <col min="10983" max="10984" width="0" style="49" hidden="1" customWidth="1"/>
    <col min="10985" max="10985" width="7" style="145" customWidth="1"/>
    <col min="10986" max="10986" width="0" style="49" hidden="1" customWidth="1"/>
    <col min="10987" max="10987" width="6.42578125" style="145" customWidth="1"/>
    <col min="10988" max="10999" width="0" style="49" hidden="1" customWidth="1"/>
    <col min="11000" max="11000" width="10.140625" style="145"/>
    <col min="11001" max="11001" width="41.42578125" style="145" customWidth="1"/>
    <col min="11002" max="11002" width="6.42578125" style="145" customWidth="1"/>
    <col min="11003" max="11003" width="14.5703125" style="145" customWidth="1"/>
    <col min="11004" max="11004" width="11.42578125" style="145" customWidth="1"/>
    <col min="11005" max="11005" width="13" style="145" customWidth="1"/>
    <col min="11006" max="11006" width="16.85546875" style="145" customWidth="1"/>
    <col min="11007" max="11013" width="9.42578125" style="145" customWidth="1"/>
    <col min="11014" max="11016" width="0" style="49" hidden="1" customWidth="1"/>
    <col min="11017" max="11017" width="8.85546875" style="145" customWidth="1"/>
    <col min="11018" max="11018" width="0" style="49" hidden="1" customWidth="1"/>
    <col min="11019" max="11019" width="10.140625" style="145" customWidth="1"/>
    <col min="11020" max="11020" width="6.42578125" style="145" customWidth="1"/>
    <col min="11021" max="11021" width="6.85546875" style="145" customWidth="1"/>
    <col min="11022" max="11022" width="4.42578125" style="145" customWidth="1"/>
    <col min="11023" max="11024" width="0" style="49" hidden="1" customWidth="1"/>
    <col min="11025" max="11025" width="7.5703125" style="145" customWidth="1"/>
    <col min="11026" max="11026" width="0" style="49" hidden="1" customWidth="1"/>
    <col min="11027" max="11027" width="11.42578125" style="145" customWidth="1"/>
    <col min="11028" max="11028" width="15.5703125" style="145" customWidth="1"/>
    <col min="11029" max="11029" width="52.85546875" style="145" customWidth="1"/>
    <col min="11030" max="11030" width="9.140625" style="145" bestFit="1" customWidth="1"/>
    <col min="11031" max="11031" width="24.5703125" style="145" customWidth="1"/>
    <col min="11032" max="11032" width="10.85546875" style="145" customWidth="1"/>
    <col min="11033" max="11033" width="27.5703125" style="145" customWidth="1"/>
    <col min="11034" max="11035" width="9.140625" style="145" bestFit="1" customWidth="1"/>
    <col min="11036" max="11037" width="12.140625" style="145" customWidth="1"/>
    <col min="11038" max="11038" width="14.5703125" style="145" customWidth="1"/>
    <col min="11039" max="11039" width="5" style="145" customWidth="1"/>
    <col min="11040" max="11041" width="0" style="49" hidden="1" customWidth="1"/>
    <col min="11042" max="11042" width="5" style="145" customWidth="1"/>
    <col min="11043" max="11044" width="0" style="49" hidden="1" customWidth="1"/>
    <col min="11045" max="11045" width="5" style="145" customWidth="1"/>
    <col min="11046" max="11047" width="0" style="49" hidden="1" customWidth="1"/>
    <col min="11048" max="11048" width="5" style="145" customWidth="1"/>
    <col min="11049" max="11050" width="0" style="49" hidden="1" customWidth="1"/>
    <col min="11051" max="11051" width="5" style="145" customWidth="1"/>
    <col min="11052" max="11053" width="0" style="49" hidden="1" customWidth="1"/>
    <col min="11054" max="11054" width="5" style="145" customWidth="1"/>
    <col min="11055" max="11065" width="0" style="49" hidden="1" customWidth="1"/>
    <col min="11066" max="11066" width="6.85546875" style="145" customWidth="1"/>
    <col min="11067" max="11068" width="0" style="49" hidden="1" customWidth="1"/>
    <col min="11069" max="11069" width="6.42578125" style="145" customWidth="1"/>
    <col min="11070" max="11071" width="0" style="49" hidden="1" customWidth="1"/>
    <col min="11072" max="11072" width="5.42578125" style="145" customWidth="1"/>
    <col min="11073" max="11074" width="0" style="49" hidden="1" customWidth="1"/>
    <col min="11075" max="11075" width="4.85546875" style="145" customWidth="1"/>
    <col min="11076" max="11083" width="0" style="49" hidden="1" customWidth="1"/>
    <col min="11084" max="11084" width="5.42578125" style="145" customWidth="1"/>
    <col min="11085" max="11089" width="0" style="49" hidden="1" customWidth="1"/>
    <col min="11090" max="11090" width="5.85546875" style="145" customWidth="1"/>
    <col min="11091" max="11092" width="0" style="49" hidden="1" customWidth="1"/>
    <col min="11093" max="11093" width="5.42578125" style="145" customWidth="1"/>
    <col min="11094" max="11095" width="0" style="49" hidden="1" customWidth="1"/>
    <col min="11096" max="11096" width="5.42578125" style="145" customWidth="1"/>
    <col min="11097" max="11098" width="0" style="49" hidden="1" customWidth="1"/>
    <col min="11099" max="11099" width="6" style="145" customWidth="1"/>
    <col min="11100" max="11104" width="0" style="49" hidden="1" customWidth="1"/>
    <col min="11105" max="11105" width="5" style="145" customWidth="1"/>
    <col min="11106" max="11107" width="0" style="49" hidden="1" customWidth="1"/>
    <col min="11108" max="11108" width="7.42578125" style="145" customWidth="1"/>
    <col min="11109" max="11113" width="0" style="49" hidden="1" customWidth="1"/>
    <col min="11114" max="11114" width="5" style="145" customWidth="1"/>
    <col min="11115" max="11115" width="0" style="49" hidden="1" customWidth="1"/>
    <col min="11116" max="11116" width="5" style="145" customWidth="1"/>
    <col min="11117" max="11117" width="9.42578125" style="145" customWidth="1"/>
    <col min="11118" max="11118" width="0" style="49" hidden="1" customWidth="1"/>
    <col min="11119" max="11119" width="5" style="145" customWidth="1"/>
    <col min="11120" max="11121" width="0" style="49" hidden="1" customWidth="1"/>
    <col min="11122" max="11122" width="5" style="145" customWidth="1"/>
    <col min="11123" max="11124" width="0" style="49" hidden="1" customWidth="1"/>
    <col min="11125" max="11125" width="5" style="145" customWidth="1"/>
    <col min="11126" max="11127" width="0" style="49" hidden="1" customWidth="1"/>
    <col min="11128" max="11128" width="5" style="145" customWidth="1"/>
    <col min="11129" max="11135" width="0" style="49" hidden="1" customWidth="1"/>
    <col min="11136" max="11136" width="6.42578125" style="145" customWidth="1"/>
    <col min="11137" max="11140" width="0" style="49" hidden="1" customWidth="1"/>
    <col min="11141" max="11141" width="7.140625" style="145" customWidth="1"/>
    <col min="11142" max="11149" width="0" style="49" hidden="1" customWidth="1"/>
    <col min="11150" max="11150" width="7.140625" style="145" customWidth="1"/>
    <col min="11151" max="11152" width="0" style="49" hidden="1" customWidth="1"/>
    <col min="11153" max="11153" width="7.140625" style="145" customWidth="1"/>
    <col min="11154" max="11160" width="0" style="49" hidden="1" customWidth="1"/>
    <col min="11161" max="11161" width="6.42578125" style="145" customWidth="1"/>
    <col min="11162" max="11182" width="0" style="49" hidden="1" customWidth="1"/>
    <col min="11183" max="11186" width="6.42578125" style="145" customWidth="1"/>
    <col min="11187" max="11187" width="6.85546875" style="145" customWidth="1"/>
    <col min="11188" max="11188" width="6.42578125" style="145" customWidth="1"/>
    <col min="11189" max="11205" width="0" style="49" hidden="1" customWidth="1"/>
    <col min="11206" max="11206" width="6.5703125" style="145" customWidth="1"/>
    <col min="11207" max="11207" width="6.42578125" style="145" customWidth="1"/>
    <col min="11208" max="11209" width="0" style="49" hidden="1" customWidth="1"/>
    <col min="11210" max="11210" width="6.42578125" style="145" customWidth="1"/>
    <col min="11211" max="11212" width="0" style="49" hidden="1" customWidth="1"/>
    <col min="11213" max="11213" width="7.42578125" style="145" customWidth="1"/>
    <col min="11214" max="11214" width="0" style="49" hidden="1" customWidth="1"/>
    <col min="11215" max="11215" width="6.42578125" style="145" customWidth="1"/>
    <col min="11216" max="11216" width="0" style="49" hidden="1" customWidth="1"/>
    <col min="11217" max="11217" width="9" style="145" customWidth="1"/>
    <col min="11218" max="11219" width="0" style="49" hidden="1" customWidth="1"/>
    <col min="11220" max="11220" width="8.5703125" style="145" customWidth="1"/>
    <col min="11221" max="11222" width="0" style="49" hidden="1" customWidth="1"/>
    <col min="11223" max="11223" width="6.42578125" style="145" customWidth="1"/>
    <col min="11224" max="11225" width="0" style="49" hidden="1" customWidth="1"/>
    <col min="11226" max="11226" width="7" style="145" customWidth="1"/>
    <col min="11227" max="11228" width="0" style="49" hidden="1" customWidth="1"/>
    <col min="11229" max="11229" width="7" style="145" customWidth="1"/>
    <col min="11230" max="11231" width="0" style="49" hidden="1" customWidth="1"/>
    <col min="11232" max="11232" width="7.5703125" style="145" customWidth="1"/>
    <col min="11233" max="11234" width="0" style="49" hidden="1" customWidth="1"/>
    <col min="11235" max="11235" width="7" style="145" customWidth="1"/>
    <col min="11236" max="11237" width="0" style="49" hidden="1" customWidth="1"/>
    <col min="11238" max="11238" width="7" style="145" customWidth="1"/>
    <col min="11239" max="11240" width="0" style="49" hidden="1" customWidth="1"/>
    <col min="11241" max="11241" width="7" style="145" customWidth="1"/>
    <col min="11242" max="11242" width="0" style="49" hidden="1" customWidth="1"/>
    <col min="11243" max="11243" width="6.42578125" style="145" customWidth="1"/>
    <col min="11244" max="11255" width="0" style="49" hidden="1" customWidth="1"/>
    <col min="11256" max="11256" width="10.140625" style="145"/>
    <col min="11257" max="11257" width="41.42578125" style="145" customWidth="1"/>
    <col min="11258" max="11258" width="6.42578125" style="145" customWidth="1"/>
    <col min="11259" max="11259" width="14.5703125" style="145" customWidth="1"/>
    <col min="11260" max="11260" width="11.42578125" style="145" customWidth="1"/>
    <col min="11261" max="11261" width="13" style="145" customWidth="1"/>
    <col min="11262" max="11262" width="16.85546875" style="145" customWidth="1"/>
    <col min="11263" max="11269" width="9.42578125" style="145" customWidth="1"/>
    <col min="11270" max="11272" width="0" style="49" hidden="1" customWidth="1"/>
    <col min="11273" max="11273" width="8.85546875" style="145" customWidth="1"/>
    <col min="11274" max="11274" width="0" style="49" hidden="1" customWidth="1"/>
    <col min="11275" max="11275" width="10.140625" style="145" customWidth="1"/>
    <col min="11276" max="11276" width="6.42578125" style="145" customWidth="1"/>
    <col min="11277" max="11277" width="6.85546875" style="145" customWidth="1"/>
    <col min="11278" max="11278" width="4.42578125" style="145" customWidth="1"/>
    <col min="11279" max="11280" width="0" style="49" hidden="1" customWidth="1"/>
    <col min="11281" max="11281" width="7.5703125" style="145" customWidth="1"/>
    <col min="11282" max="11282" width="0" style="49" hidden="1" customWidth="1"/>
    <col min="11283" max="11283" width="11.42578125" style="145" customWidth="1"/>
    <col min="11284" max="11284" width="15.5703125" style="145" customWidth="1"/>
    <col min="11285" max="11285" width="52.85546875" style="145" customWidth="1"/>
    <col min="11286" max="11286" width="9.140625" style="145" bestFit="1" customWidth="1"/>
    <col min="11287" max="11287" width="24.5703125" style="145" customWidth="1"/>
    <col min="11288" max="11288" width="10.85546875" style="145" customWidth="1"/>
    <col min="11289" max="11289" width="27.5703125" style="145" customWidth="1"/>
    <col min="11290" max="11291" width="9.140625" style="145" bestFit="1" customWidth="1"/>
    <col min="11292" max="11293" width="12.140625" style="145" customWidth="1"/>
    <col min="11294" max="11294" width="14.5703125" style="145" customWidth="1"/>
    <col min="11295" max="11295" width="5" style="145" customWidth="1"/>
    <col min="11296" max="11297" width="0" style="49" hidden="1" customWidth="1"/>
    <col min="11298" max="11298" width="5" style="145" customWidth="1"/>
    <col min="11299" max="11300" width="0" style="49" hidden="1" customWidth="1"/>
    <col min="11301" max="11301" width="5" style="145" customWidth="1"/>
    <col min="11302" max="11303" width="0" style="49" hidden="1" customWidth="1"/>
    <col min="11304" max="11304" width="5" style="145" customWidth="1"/>
    <col min="11305" max="11306" width="0" style="49" hidden="1" customWidth="1"/>
    <col min="11307" max="11307" width="5" style="145" customWidth="1"/>
    <col min="11308" max="11309" width="0" style="49" hidden="1" customWidth="1"/>
    <col min="11310" max="11310" width="5" style="145" customWidth="1"/>
    <col min="11311" max="11321" width="0" style="49" hidden="1" customWidth="1"/>
    <col min="11322" max="11322" width="6.85546875" style="145" customWidth="1"/>
    <col min="11323" max="11324" width="0" style="49" hidden="1" customWidth="1"/>
    <col min="11325" max="11325" width="6.42578125" style="145" customWidth="1"/>
    <col min="11326" max="11327" width="0" style="49" hidden="1" customWidth="1"/>
    <col min="11328" max="11328" width="5.42578125" style="145" customWidth="1"/>
    <col min="11329" max="11330" width="0" style="49" hidden="1" customWidth="1"/>
    <col min="11331" max="11331" width="4.85546875" style="145" customWidth="1"/>
    <col min="11332" max="11339" width="0" style="49" hidden="1" customWidth="1"/>
    <col min="11340" max="11340" width="5.42578125" style="145" customWidth="1"/>
    <col min="11341" max="11345" width="0" style="49" hidden="1" customWidth="1"/>
    <col min="11346" max="11346" width="5.85546875" style="145" customWidth="1"/>
    <col min="11347" max="11348" width="0" style="49" hidden="1" customWidth="1"/>
    <col min="11349" max="11349" width="5.42578125" style="145" customWidth="1"/>
    <col min="11350" max="11351" width="0" style="49" hidden="1" customWidth="1"/>
    <col min="11352" max="11352" width="5.42578125" style="145" customWidth="1"/>
    <col min="11353" max="11354" width="0" style="49" hidden="1" customWidth="1"/>
    <col min="11355" max="11355" width="6" style="145" customWidth="1"/>
    <col min="11356" max="11360" width="0" style="49" hidden="1" customWidth="1"/>
    <col min="11361" max="11361" width="5" style="145" customWidth="1"/>
    <col min="11362" max="11363" width="0" style="49" hidden="1" customWidth="1"/>
    <col min="11364" max="11364" width="7.42578125" style="145" customWidth="1"/>
    <col min="11365" max="11369" width="0" style="49" hidden="1" customWidth="1"/>
    <col min="11370" max="11370" width="5" style="145" customWidth="1"/>
    <col min="11371" max="11371" width="0" style="49" hidden="1" customWidth="1"/>
    <col min="11372" max="11372" width="5" style="145" customWidth="1"/>
    <col min="11373" max="11373" width="9.42578125" style="145" customWidth="1"/>
    <col min="11374" max="11374" width="0" style="49" hidden="1" customWidth="1"/>
    <col min="11375" max="11375" width="5" style="145" customWidth="1"/>
    <col min="11376" max="11377" width="0" style="49" hidden="1" customWidth="1"/>
    <col min="11378" max="11378" width="5" style="145" customWidth="1"/>
    <col min="11379" max="11380" width="0" style="49" hidden="1" customWidth="1"/>
    <col min="11381" max="11381" width="5" style="145" customWidth="1"/>
    <col min="11382" max="11383" width="0" style="49" hidden="1" customWidth="1"/>
    <col min="11384" max="11384" width="5" style="145" customWidth="1"/>
    <col min="11385" max="11391" width="0" style="49" hidden="1" customWidth="1"/>
    <col min="11392" max="11392" width="6.42578125" style="145" customWidth="1"/>
    <col min="11393" max="11396" width="0" style="49" hidden="1" customWidth="1"/>
    <col min="11397" max="11397" width="7.140625" style="145" customWidth="1"/>
    <col min="11398" max="11405" width="0" style="49" hidden="1" customWidth="1"/>
    <col min="11406" max="11406" width="7.140625" style="145" customWidth="1"/>
    <col min="11407" max="11408" width="0" style="49" hidden="1" customWidth="1"/>
    <col min="11409" max="11409" width="7.140625" style="145" customWidth="1"/>
    <col min="11410" max="11416" width="0" style="49" hidden="1" customWidth="1"/>
    <col min="11417" max="11417" width="6.42578125" style="145" customWidth="1"/>
    <col min="11418" max="11438" width="0" style="49" hidden="1" customWidth="1"/>
    <col min="11439" max="11442" width="6.42578125" style="145" customWidth="1"/>
    <col min="11443" max="11443" width="6.85546875" style="145" customWidth="1"/>
    <col min="11444" max="11444" width="6.42578125" style="145" customWidth="1"/>
    <col min="11445" max="11461" width="0" style="49" hidden="1" customWidth="1"/>
    <col min="11462" max="11462" width="6.5703125" style="145" customWidth="1"/>
    <col min="11463" max="11463" width="6.42578125" style="145" customWidth="1"/>
    <col min="11464" max="11465" width="0" style="49" hidden="1" customWidth="1"/>
    <col min="11466" max="11466" width="6.42578125" style="145" customWidth="1"/>
    <col min="11467" max="11468" width="0" style="49" hidden="1" customWidth="1"/>
    <col min="11469" max="11469" width="7.42578125" style="145" customWidth="1"/>
    <col min="11470" max="11470" width="0" style="49" hidden="1" customWidth="1"/>
    <col min="11471" max="11471" width="6.42578125" style="145" customWidth="1"/>
    <col min="11472" max="11472" width="0" style="49" hidden="1" customWidth="1"/>
    <col min="11473" max="11473" width="9" style="145" customWidth="1"/>
    <col min="11474" max="11475" width="0" style="49" hidden="1" customWidth="1"/>
    <col min="11476" max="11476" width="8.5703125" style="145" customWidth="1"/>
    <col min="11477" max="11478" width="0" style="49" hidden="1" customWidth="1"/>
    <col min="11479" max="11479" width="6.42578125" style="145" customWidth="1"/>
    <col min="11480" max="11481" width="0" style="49" hidden="1" customWidth="1"/>
    <col min="11482" max="11482" width="7" style="145" customWidth="1"/>
    <col min="11483" max="11484" width="0" style="49" hidden="1" customWidth="1"/>
    <col min="11485" max="11485" width="7" style="145" customWidth="1"/>
    <col min="11486" max="11487" width="0" style="49" hidden="1" customWidth="1"/>
    <col min="11488" max="11488" width="7.5703125" style="145" customWidth="1"/>
    <col min="11489" max="11490" width="0" style="49" hidden="1" customWidth="1"/>
    <col min="11491" max="11491" width="7" style="145" customWidth="1"/>
    <col min="11492" max="11493" width="0" style="49" hidden="1" customWidth="1"/>
    <col min="11494" max="11494" width="7" style="145" customWidth="1"/>
    <col min="11495" max="11496" width="0" style="49" hidden="1" customWidth="1"/>
    <col min="11497" max="11497" width="7" style="145" customWidth="1"/>
    <col min="11498" max="11498" width="0" style="49" hidden="1" customWidth="1"/>
    <col min="11499" max="11499" width="6.42578125" style="145" customWidth="1"/>
    <col min="11500" max="11511" width="0" style="49" hidden="1" customWidth="1"/>
    <col min="11512" max="11512" width="10.140625" style="145"/>
    <col min="11513" max="11513" width="41.42578125" style="145" customWidth="1"/>
    <col min="11514" max="11514" width="6.42578125" style="145" customWidth="1"/>
    <col min="11515" max="11515" width="14.5703125" style="145" customWidth="1"/>
    <col min="11516" max="11516" width="11.42578125" style="145" customWidth="1"/>
    <col min="11517" max="11517" width="13" style="145" customWidth="1"/>
    <col min="11518" max="11518" width="16.85546875" style="145" customWidth="1"/>
    <col min="11519" max="11525" width="9.42578125" style="145" customWidth="1"/>
    <col min="11526" max="11528" width="0" style="49" hidden="1" customWidth="1"/>
    <col min="11529" max="11529" width="8.85546875" style="145" customWidth="1"/>
    <col min="11530" max="11530" width="0" style="49" hidden="1" customWidth="1"/>
    <col min="11531" max="11531" width="10.140625" style="145" customWidth="1"/>
    <col min="11532" max="11532" width="6.42578125" style="145" customWidth="1"/>
    <col min="11533" max="11533" width="6.85546875" style="145" customWidth="1"/>
    <col min="11534" max="11534" width="4.42578125" style="145" customWidth="1"/>
    <col min="11535" max="11536" width="0" style="49" hidden="1" customWidth="1"/>
    <col min="11537" max="11537" width="7.5703125" style="145" customWidth="1"/>
    <col min="11538" max="11538" width="0" style="49" hidden="1" customWidth="1"/>
    <col min="11539" max="11539" width="11.42578125" style="145" customWidth="1"/>
    <col min="11540" max="11540" width="15.5703125" style="145" customWidth="1"/>
    <col min="11541" max="11541" width="52.85546875" style="145" customWidth="1"/>
    <col min="11542" max="11542" width="9.140625" style="145" bestFit="1" customWidth="1"/>
    <col min="11543" max="11543" width="24.5703125" style="145" customWidth="1"/>
    <col min="11544" max="11544" width="10.85546875" style="145" customWidth="1"/>
    <col min="11545" max="11545" width="27.5703125" style="145" customWidth="1"/>
    <col min="11546" max="11547" width="9.140625" style="145" bestFit="1" customWidth="1"/>
    <col min="11548" max="11549" width="12.140625" style="145" customWidth="1"/>
    <col min="11550" max="11550" width="14.5703125" style="145" customWidth="1"/>
    <col min="11551" max="11551" width="5" style="145" customWidth="1"/>
    <col min="11552" max="11553" width="0" style="49" hidden="1" customWidth="1"/>
    <col min="11554" max="11554" width="5" style="145" customWidth="1"/>
    <col min="11555" max="11556" width="0" style="49" hidden="1" customWidth="1"/>
    <col min="11557" max="11557" width="5" style="145" customWidth="1"/>
    <col min="11558" max="11559" width="0" style="49" hidden="1" customWidth="1"/>
    <col min="11560" max="11560" width="5" style="145" customWidth="1"/>
    <col min="11561" max="11562" width="0" style="49" hidden="1" customWidth="1"/>
    <col min="11563" max="11563" width="5" style="145" customWidth="1"/>
    <col min="11564" max="11565" width="0" style="49" hidden="1" customWidth="1"/>
    <col min="11566" max="11566" width="5" style="145" customWidth="1"/>
    <col min="11567" max="11577" width="0" style="49" hidden="1" customWidth="1"/>
    <col min="11578" max="11578" width="6.85546875" style="145" customWidth="1"/>
    <col min="11579" max="11580" width="0" style="49" hidden="1" customWidth="1"/>
    <col min="11581" max="11581" width="6.42578125" style="145" customWidth="1"/>
    <col min="11582" max="11583" width="0" style="49" hidden="1" customWidth="1"/>
    <col min="11584" max="11584" width="5.42578125" style="145" customWidth="1"/>
    <col min="11585" max="11586" width="0" style="49" hidden="1" customWidth="1"/>
    <col min="11587" max="11587" width="4.85546875" style="145" customWidth="1"/>
    <col min="11588" max="11595" width="0" style="49" hidden="1" customWidth="1"/>
    <col min="11596" max="11596" width="5.42578125" style="145" customWidth="1"/>
    <col min="11597" max="11601" width="0" style="49" hidden="1" customWidth="1"/>
    <col min="11602" max="11602" width="5.85546875" style="145" customWidth="1"/>
    <col min="11603" max="11604" width="0" style="49" hidden="1" customWidth="1"/>
    <col min="11605" max="11605" width="5.42578125" style="145" customWidth="1"/>
    <col min="11606" max="11607" width="0" style="49" hidden="1" customWidth="1"/>
    <col min="11608" max="11608" width="5.42578125" style="145" customWidth="1"/>
    <col min="11609" max="11610" width="0" style="49" hidden="1" customWidth="1"/>
    <col min="11611" max="11611" width="6" style="145" customWidth="1"/>
    <col min="11612" max="11616" width="0" style="49" hidden="1" customWidth="1"/>
    <col min="11617" max="11617" width="5" style="145" customWidth="1"/>
    <col min="11618" max="11619" width="0" style="49" hidden="1" customWidth="1"/>
    <col min="11620" max="11620" width="7.42578125" style="145" customWidth="1"/>
    <col min="11621" max="11625" width="0" style="49" hidden="1" customWidth="1"/>
    <col min="11626" max="11626" width="5" style="145" customWidth="1"/>
    <col min="11627" max="11627" width="0" style="49" hidden="1" customWidth="1"/>
    <col min="11628" max="11628" width="5" style="145" customWidth="1"/>
    <col min="11629" max="11629" width="9.42578125" style="145" customWidth="1"/>
    <col min="11630" max="11630" width="0" style="49" hidden="1" customWidth="1"/>
    <col min="11631" max="11631" width="5" style="145" customWidth="1"/>
    <col min="11632" max="11633" width="0" style="49" hidden="1" customWidth="1"/>
    <col min="11634" max="11634" width="5" style="145" customWidth="1"/>
    <col min="11635" max="11636" width="0" style="49" hidden="1" customWidth="1"/>
    <col min="11637" max="11637" width="5" style="145" customWidth="1"/>
    <col min="11638" max="11639" width="0" style="49" hidden="1" customWidth="1"/>
    <col min="11640" max="11640" width="5" style="145" customWidth="1"/>
    <col min="11641" max="11647" width="0" style="49" hidden="1" customWidth="1"/>
    <col min="11648" max="11648" width="6.42578125" style="145" customWidth="1"/>
    <col min="11649" max="11652" width="0" style="49" hidden="1" customWidth="1"/>
    <col min="11653" max="11653" width="7.140625" style="145" customWidth="1"/>
    <col min="11654" max="11661" width="0" style="49" hidden="1" customWidth="1"/>
    <col min="11662" max="11662" width="7.140625" style="145" customWidth="1"/>
    <col min="11663" max="11664" width="0" style="49" hidden="1" customWidth="1"/>
    <col min="11665" max="11665" width="7.140625" style="145" customWidth="1"/>
    <col min="11666" max="11672" width="0" style="49" hidden="1" customWidth="1"/>
    <col min="11673" max="11673" width="6.42578125" style="145" customWidth="1"/>
    <col min="11674" max="11694" width="0" style="49" hidden="1" customWidth="1"/>
    <col min="11695" max="11698" width="6.42578125" style="145" customWidth="1"/>
    <col min="11699" max="11699" width="6.85546875" style="145" customWidth="1"/>
    <col min="11700" max="11700" width="6.42578125" style="145" customWidth="1"/>
    <col min="11701" max="11717" width="0" style="49" hidden="1" customWidth="1"/>
    <col min="11718" max="11718" width="6.5703125" style="145" customWidth="1"/>
    <col min="11719" max="11719" width="6.42578125" style="145" customWidth="1"/>
    <col min="11720" max="11721" width="0" style="49" hidden="1" customWidth="1"/>
    <col min="11722" max="11722" width="6.42578125" style="145" customWidth="1"/>
    <col min="11723" max="11724" width="0" style="49" hidden="1" customWidth="1"/>
    <col min="11725" max="11725" width="7.42578125" style="145" customWidth="1"/>
    <col min="11726" max="11726" width="0" style="49" hidden="1" customWidth="1"/>
    <col min="11727" max="11727" width="6.42578125" style="145" customWidth="1"/>
    <col min="11728" max="11728" width="0" style="49" hidden="1" customWidth="1"/>
    <col min="11729" max="11729" width="9" style="145" customWidth="1"/>
    <col min="11730" max="11731" width="0" style="49" hidden="1" customWidth="1"/>
    <col min="11732" max="11732" width="8.5703125" style="145" customWidth="1"/>
    <col min="11733" max="11734" width="0" style="49" hidden="1" customWidth="1"/>
    <col min="11735" max="11735" width="6.42578125" style="145" customWidth="1"/>
    <col min="11736" max="11737" width="0" style="49" hidden="1" customWidth="1"/>
    <col min="11738" max="11738" width="7" style="145" customWidth="1"/>
    <col min="11739" max="11740" width="0" style="49" hidden="1" customWidth="1"/>
    <col min="11741" max="11741" width="7" style="145" customWidth="1"/>
    <col min="11742" max="11743" width="0" style="49" hidden="1" customWidth="1"/>
    <col min="11744" max="11744" width="7.5703125" style="145" customWidth="1"/>
    <col min="11745" max="11746" width="0" style="49" hidden="1" customWidth="1"/>
    <col min="11747" max="11747" width="7" style="145" customWidth="1"/>
    <col min="11748" max="11749" width="0" style="49" hidden="1" customWidth="1"/>
    <col min="11750" max="11750" width="7" style="145" customWidth="1"/>
    <col min="11751" max="11752" width="0" style="49" hidden="1" customWidth="1"/>
    <col min="11753" max="11753" width="7" style="145" customWidth="1"/>
    <col min="11754" max="11754" width="0" style="49" hidden="1" customWidth="1"/>
    <col min="11755" max="11755" width="6.42578125" style="145" customWidth="1"/>
    <col min="11756" max="11767" width="0" style="49" hidden="1" customWidth="1"/>
    <col min="11768" max="11768" width="10.140625" style="145"/>
    <col min="11769" max="11769" width="41.42578125" style="145" customWidth="1"/>
    <col min="11770" max="11770" width="6.42578125" style="145" customWidth="1"/>
    <col min="11771" max="11771" width="14.5703125" style="145" customWidth="1"/>
    <col min="11772" max="11772" width="11.42578125" style="145" customWidth="1"/>
    <col min="11773" max="11773" width="13" style="145" customWidth="1"/>
    <col min="11774" max="11774" width="16.85546875" style="145" customWidth="1"/>
    <col min="11775" max="11781" width="9.42578125" style="145" customWidth="1"/>
    <col min="11782" max="11784" width="0" style="49" hidden="1" customWidth="1"/>
    <col min="11785" max="11785" width="8.85546875" style="145" customWidth="1"/>
    <col min="11786" max="11786" width="0" style="49" hidden="1" customWidth="1"/>
    <col min="11787" max="11787" width="10.140625" style="145" customWidth="1"/>
    <col min="11788" max="11788" width="6.42578125" style="145" customWidth="1"/>
    <col min="11789" max="11789" width="6.85546875" style="145" customWidth="1"/>
    <col min="11790" max="11790" width="4.42578125" style="145" customWidth="1"/>
    <col min="11791" max="11792" width="0" style="49" hidden="1" customWidth="1"/>
    <col min="11793" max="11793" width="7.5703125" style="145" customWidth="1"/>
    <col min="11794" max="11794" width="0" style="49" hidden="1" customWidth="1"/>
    <col min="11795" max="11795" width="11.42578125" style="145" customWidth="1"/>
    <col min="11796" max="11796" width="15.5703125" style="145" customWidth="1"/>
    <col min="11797" max="11797" width="52.85546875" style="145" customWidth="1"/>
    <col min="11798" max="11798" width="9.140625" style="145" bestFit="1" customWidth="1"/>
    <col min="11799" max="11799" width="24.5703125" style="145" customWidth="1"/>
    <col min="11800" max="11800" width="10.85546875" style="145" customWidth="1"/>
    <col min="11801" max="11801" width="27.5703125" style="145" customWidth="1"/>
    <col min="11802" max="11803" width="9.140625" style="145" bestFit="1" customWidth="1"/>
    <col min="11804" max="11805" width="12.140625" style="145" customWidth="1"/>
    <col min="11806" max="11806" width="14.5703125" style="145" customWidth="1"/>
    <col min="11807" max="11807" width="5" style="145" customWidth="1"/>
    <col min="11808" max="11809" width="0" style="49" hidden="1" customWidth="1"/>
    <col min="11810" max="11810" width="5" style="145" customWidth="1"/>
    <col min="11811" max="11812" width="0" style="49" hidden="1" customWidth="1"/>
    <col min="11813" max="11813" width="5" style="145" customWidth="1"/>
    <col min="11814" max="11815" width="0" style="49" hidden="1" customWidth="1"/>
    <col min="11816" max="11816" width="5" style="145" customWidth="1"/>
    <col min="11817" max="11818" width="0" style="49" hidden="1" customWidth="1"/>
    <col min="11819" max="11819" width="5" style="145" customWidth="1"/>
    <col min="11820" max="11821" width="0" style="49" hidden="1" customWidth="1"/>
    <col min="11822" max="11822" width="5" style="145" customWidth="1"/>
    <col min="11823" max="11833" width="0" style="49" hidden="1" customWidth="1"/>
    <col min="11834" max="11834" width="6.85546875" style="145" customWidth="1"/>
    <col min="11835" max="11836" width="0" style="49" hidden="1" customWidth="1"/>
    <col min="11837" max="11837" width="6.42578125" style="145" customWidth="1"/>
    <col min="11838" max="11839" width="0" style="49" hidden="1" customWidth="1"/>
    <col min="11840" max="11840" width="5.42578125" style="145" customWidth="1"/>
    <col min="11841" max="11842" width="0" style="49" hidden="1" customWidth="1"/>
    <col min="11843" max="11843" width="4.85546875" style="145" customWidth="1"/>
    <col min="11844" max="11851" width="0" style="49" hidden="1" customWidth="1"/>
    <col min="11852" max="11852" width="5.42578125" style="145" customWidth="1"/>
    <col min="11853" max="11857" width="0" style="49" hidden="1" customWidth="1"/>
    <col min="11858" max="11858" width="5.85546875" style="145" customWidth="1"/>
    <col min="11859" max="11860" width="0" style="49" hidden="1" customWidth="1"/>
    <col min="11861" max="11861" width="5.42578125" style="145" customWidth="1"/>
    <col min="11862" max="11863" width="0" style="49" hidden="1" customWidth="1"/>
    <col min="11864" max="11864" width="5.42578125" style="145" customWidth="1"/>
    <col min="11865" max="11866" width="0" style="49" hidden="1" customWidth="1"/>
    <col min="11867" max="11867" width="6" style="145" customWidth="1"/>
    <col min="11868" max="11872" width="0" style="49" hidden="1" customWidth="1"/>
    <col min="11873" max="11873" width="5" style="145" customWidth="1"/>
    <col min="11874" max="11875" width="0" style="49" hidden="1" customWidth="1"/>
    <col min="11876" max="11876" width="7.42578125" style="145" customWidth="1"/>
    <col min="11877" max="11881" width="0" style="49" hidden="1" customWidth="1"/>
    <col min="11882" max="11882" width="5" style="145" customWidth="1"/>
    <col min="11883" max="11883" width="0" style="49" hidden="1" customWidth="1"/>
    <col min="11884" max="11884" width="5" style="145" customWidth="1"/>
    <col min="11885" max="11885" width="9.42578125" style="145" customWidth="1"/>
    <col min="11886" max="11886" width="0" style="49" hidden="1" customWidth="1"/>
    <col min="11887" max="11887" width="5" style="145" customWidth="1"/>
    <col min="11888" max="11889" width="0" style="49" hidden="1" customWidth="1"/>
    <col min="11890" max="11890" width="5" style="145" customWidth="1"/>
    <col min="11891" max="11892" width="0" style="49" hidden="1" customWidth="1"/>
    <col min="11893" max="11893" width="5" style="145" customWidth="1"/>
    <col min="11894" max="11895" width="0" style="49" hidden="1" customWidth="1"/>
    <col min="11896" max="11896" width="5" style="145" customWidth="1"/>
    <col min="11897" max="11903" width="0" style="49" hidden="1" customWidth="1"/>
    <col min="11904" max="11904" width="6.42578125" style="145" customWidth="1"/>
    <col min="11905" max="11908" width="0" style="49" hidden="1" customWidth="1"/>
    <col min="11909" max="11909" width="7.140625" style="145" customWidth="1"/>
    <col min="11910" max="11917" width="0" style="49" hidden="1" customWidth="1"/>
    <col min="11918" max="11918" width="7.140625" style="145" customWidth="1"/>
    <col min="11919" max="11920" width="0" style="49" hidden="1" customWidth="1"/>
    <col min="11921" max="11921" width="7.140625" style="145" customWidth="1"/>
    <col min="11922" max="11928" width="0" style="49" hidden="1" customWidth="1"/>
    <col min="11929" max="11929" width="6.42578125" style="145" customWidth="1"/>
    <col min="11930" max="11950" width="0" style="49" hidden="1" customWidth="1"/>
    <col min="11951" max="11954" width="6.42578125" style="145" customWidth="1"/>
    <col min="11955" max="11955" width="6.85546875" style="145" customWidth="1"/>
    <col min="11956" max="11956" width="6.42578125" style="145" customWidth="1"/>
    <col min="11957" max="11973" width="0" style="49" hidden="1" customWidth="1"/>
    <col min="11974" max="11974" width="6.5703125" style="145" customWidth="1"/>
    <col min="11975" max="11975" width="6.42578125" style="145" customWidth="1"/>
    <col min="11976" max="11977" width="0" style="49" hidden="1" customWidth="1"/>
    <col min="11978" max="11978" width="6.42578125" style="145" customWidth="1"/>
    <col min="11979" max="11980" width="0" style="49" hidden="1" customWidth="1"/>
    <col min="11981" max="11981" width="7.42578125" style="145" customWidth="1"/>
    <col min="11982" max="11982" width="0" style="49" hidden="1" customWidth="1"/>
    <col min="11983" max="11983" width="6.42578125" style="145" customWidth="1"/>
    <col min="11984" max="11984" width="0" style="49" hidden="1" customWidth="1"/>
    <col min="11985" max="11985" width="9" style="145" customWidth="1"/>
    <col min="11986" max="11987" width="0" style="49" hidden="1" customWidth="1"/>
    <col min="11988" max="11988" width="8.5703125" style="145" customWidth="1"/>
    <col min="11989" max="11990" width="0" style="49" hidden="1" customWidth="1"/>
    <col min="11991" max="11991" width="6.42578125" style="145" customWidth="1"/>
    <col min="11992" max="11993" width="0" style="49" hidden="1" customWidth="1"/>
    <col min="11994" max="11994" width="7" style="145" customWidth="1"/>
    <col min="11995" max="11996" width="0" style="49" hidden="1" customWidth="1"/>
    <col min="11997" max="11997" width="7" style="145" customWidth="1"/>
    <col min="11998" max="11999" width="0" style="49" hidden="1" customWidth="1"/>
    <col min="12000" max="12000" width="7.5703125" style="145" customWidth="1"/>
    <col min="12001" max="12002" width="0" style="49" hidden="1" customWidth="1"/>
    <col min="12003" max="12003" width="7" style="145" customWidth="1"/>
    <col min="12004" max="12005" width="0" style="49" hidden="1" customWidth="1"/>
    <col min="12006" max="12006" width="7" style="145" customWidth="1"/>
    <col min="12007" max="12008" width="0" style="49" hidden="1" customWidth="1"/>
    <col min="12009" max="12009" width="7" style="145" customWidth="1"/>
    <col min="12010" max="12010" width="0" style="49" hidden="1" customWidth="1"/>
    <col min="12011" max="12011" width="6.42578125" style="145" customWidth="1"/>
    <col min="12012" max="12023" width="0" style="49" hidden="1" customWidth="1"/>
    <col min="12024" max="12024" width="10.140625" style="145"/>
    <col min="12025" max="12025" width="41.42578125" style="145" customWidth="1"/>
    <col min="12026" max="12026" width="6.42578125" style="145" customWidth="1"/>
    <col min="12027" max="12027" width="14.5703125" style="145" customWidth="1"/>
    <col min="12028" max="12028" width="11.42578125" style="145" customWidth="1"/>
    <col min="12029" max="12029" width="13" style="145" customWidth="1"/>
    <col min="12030" max="12030" width="16.85546875" style="145" customWidth="1"/>
    <col min="12031" max="12037" width="9.42578125" style="145" customWidth="1"/>
    <col min="12038" max="12040" width="0" style="49" hidden="1" customWidth="1"/>
    <col min="12041" max="12041" width="8.85546875" style="145" customWidth="1"/>
    <col min="12042" max="12042" width="0" style="49" hidden="1" customWidth="1"/>
    <col min="12043" max="12043" width="10.140625" style="145" customWidth="1"/>
    <col min="12044" max="12044" width="6.42578125" style="145" customWidth="1"/>
    <col min="12045" max="12045" width="6.85546875" style="145" customWidth="1"/>
    <col min="12046" max="12046" width="4.42578125" style="145" customWidth="1"/>
    <col min="12047" max="12048" width="0" style="49" hidden="1" customWidth="1"/>
    <col min="12049" max="12049" width="7.5703125" style="145" customWidth="1"/>
    <col min="12050" max="12050" width="0" style="49" hidden="1" customWidth="1"/>
    <col min="12051" max="12051" width="11.42578125" style="145" customWidth="1"/>
    <col min="12052" max="12052" width="15.5703125" style="145" customWidth="1"/>
    <col min="12053" max="12053" width="52.85546875" style="145" customWidth="1"/>
    <col min="12054" max="12054" width="9.140625" style="145" bestFit="1" customWidth="1"/>
    <col min="12055" max="12055" width="24.5703125" style="145" customWidth="1"/>
    <col min="12056" max="12056" width="10.85546875" style="145" customWidth="1"/>
    <col min="12057" max="12057" width="27.5703125" style="145" customWidth="1"/>
    <col min="12058" max="12059" width="9.140625" style="145" bestFit="1" customWidth="1"/>
    <col min="12060" max="12061" width="12.140625" style="145" customWidth="1"/>
    <col min="12062" max="12062" width="14.5703125" style="145" customWidth="1"/>
    <col min="12063" max="12063" width="5" style="145" customWidth="1"/>
    <col min="12064" max="12065" width="0" style="49" hidden="1" customWidth="1"/>
    <col min="12066" max="12066" width="5" style="145" customWidth="1"/>
    <col min="12067" max="12068" width="0" style="49" hidden="1" customWidth="1"/>
    <col min="12069" max="12069" width="5" style="145" customWidth="1"/>
    <col min="12070" max="12071" width="0" style="49" hidden="1" customWidth="1"/>
    <col min="12072" max="12072" width="5" style="145" customWidth="1"/>
    <col min="12073" max="12074" width="0" style="49" hidden="1" customWidth="1"/>
    <col min="12075" max="12075" width="5" style="145" customWidth="1"/>
    <col min="12076" max="12077" width="0" style="49" hidden="1" customWidth="1"/>
    <col min="12078" max="12078" width="5" style="145" customWidth="1"/>
    <col min="12079" max="12089" width="0" style="49" hidden="1" customWidth="1"/>
    <col min="12090" max="12090" width="6.85546875" style="145" customWidth="1"/>
    <col min="12091" max="12092" width="0" style="49" hidden="1" customWidth="1"/>
    <col min="12093" max="12093" width="6.42578125" style="145" customWidth="1"/>
    <col min="12094" max="12095" width="0" style="49" hidden="1" customWidth="1"/>
    <col min="12096" max="12096" width="5.42578125" style="145" customWidth="1"/>
    <col min="12097" max="12098" width="0" style="49" hidden="1" customWidth="1"/>
    <col min="12099" max="12099" width="4.85546875" style="145" customWidth="1"/>
    <col min="12100" max="12107" width="0" style="49" hidden="1" customWidth="1"/>
    <col min="12108" max="12108" width="5.42578125" style="145" customWidth="1"/>
    <col min="12109" max="12113" width="0" style="49" hidden="1" customWidth="1"/>
    <col min="12114" max="12114" width="5.85546875" style="145" customWidth="1"/>
    <col min="12115" max="12116" width="0" style="49" hidden="1" customWidth="1"/>
    <col min="12117" max="12117" width="5.42578125" style="145" customWidth="1"/>
    <col min="12118" max="12119" width="0" style="49" hidden="1" customWidth="1"/>
    <col min="12120" max="12120" width="5.42578125" style="145" customWidth="1"/>
    <col min="12121" max="12122" width="0" style="49" hidden="1" customWidth="1"/>
    <col min="12123" max="12123" width="6" style="145" customWidth="1"/>
    <col min="12124" max="12128" width="0" style="49" hidden="1" customWidth="1"/>
    <col min="12129" max="12129" width="5" style="145" customWidth="1"/>
    <col min="12130" max="12131" width="0" style="49" hidden="1" customWidth="1"/>
    <col min="12132" max="12132" width="7.42578125" style="145" customWidth="1"/>
    <col min="12133" max="12137" width="0" style="49" hidden="1" customWidth="1"/>
    <col min="12138" max="12138" width="5" style="145" customWidth="1"/>
    <col min="12139" max="12139" width="0" style="49" hidden="1" customWidth="1"/>
    <col min="12140" max="12140" width="5" style="145" customWidth="1"/>
    <col min="12141" max="12141" width="9.42578125" style="145" customWidth="1"/>
    <col min="12142" max="12142" width="0" style="49" hidden="1" customWidth="1"/>
    <col min="12143" max="12143" width="5" style="145" customWidth="1"/>
    <col min="12144" max="12145" width="0" style="49" hidden="1" customWidth="1"/>
    <col min="12146" max="12146" width="5" style="145" customWidth="1"/>
    <col min="12147" max="12148" width="0" style="49" hidden="1" customWidth="1"/>
    <col min="12149" max="12149" width="5" style="145" customWidth="1"/>
    <col min="12150" max="12151" width="0" style="49" hidden="1" customWidth="1"/>
    <col min="12152" max="12152" width="5" style="145" customWidth="1"/>
    <col min="12153" max="12159" width="0" style="49" hidden="1" customWidth="1"/>
    <col min="12160" max="12160" width="6.42578125" style="145" customWidth="1"/>
    <col min="12161" max="12164" width="0" style="49" hidden="1" customWidth="1"/>
    <col min="12165" max="12165" width="7.140625" style="145" customWidth="1"/>
    <col min="12166" max="12173" width="0" style="49" hidden="1" customWidth="1"/>
    <col min="12174" max="12174" width="7.140625" style="145" customWidth="1"/>
    <col min="12175" max="12176" width="0" style="49" hidden="1" customWidth="1"/>
    <col min="12177" max="12177" width="7.140625" style="145" customWidth="1"/>
    <col min="12178" max="12184" width="0" style="49" hidden="1" customWidth="1"/>
    <col min="12185" max="12185" width="6.42578125" style="145" customWidth="1"/>
    <col min="12186" max="12206" width="0" style="49" hidden="1" customWidth="1"/>
    <col min="12207" max="12210" width="6.42578125" style="145" customWidth="1"/>
    <col min="12211" max="12211" width="6.85546875" style="145" customWidth="1"/>
    <col min="12212" max="12212" width="6.42578125" style="145" customWidth="1"/>
    <col min="12213" max="12229" width="0" style="49" hidden="1" customWidth="1"/>
    <col min="12230" max="12230" width="6.5703125" style="145" customWidth="1"/>
    <col min="12231" max="12231" width="6.42578125" style="145" customWidth="1"/>
    <col min="12232" max="12233" width="0" style="49" hidden="1" customWidth="1"/>
    <col min="12234" max="12234" width="6.42578125" style="145" customWidth="1"/>
    <col min="12235" max="12236" width="0" style="49" hidden="1" customWidth="1"/>
    <col min="12237" max="12237" width="7.42578125" style="145" customWidth="1"/>
    <col min="12238" max="12238" width="0" style="49" hidden="1" customWidth="1"/>
    <col min="12239" max="12239" width="6.42578125" style="145" customWidth="1"/>
    <col min="12240" max="12240" width="0" style="49" hidden="1" customWidth="1"/>
    <col min="12241" max="12241" width="9" style="145" customWidth="1"/>
    <col min="12242" max="12243" width="0" style="49" hidden="1" customWidth="1"/>
    <col min="12244" max="12244" width="8.5703125" style="145" customWidth="1"/>
    <col min="12245" max="12246" width="0" style="49" hidden="1" customWidth="1"/>
    <col min="12247" max="12247" width="6.42578125" style="145" customWidth="1"/>
    <col min="12248" max="12249" width="0" style="49" hidden="1" customWidth="1"/>
    <col min="12250" max="12250" width="7" style="145" customWidth="1"/>
    <col min="12251" max="12252" width="0" style="49" hidden="1" customWidth="1"/>
    <col min="12253" max="12253" width="7" style="145" customWidth="1"/>
    <col min="12254" max="12255" width="0" style="49" hidden="1" customWidth="1"/>
    <col min="12256" max="12256" width="7.5703125" style="145" customWidth="1"/>
    <col min="12257" max="12258" width="0" style="49" hidden="1" customWidth="1"/>
    <col min="12259" max="12259" width="7" style="145" customWidth="1"/>
    <col min="12260" max="12261" width="0" style="49" hidden="1" customWidth="1"/>
    <col min="12262" max="12262" width="7" style="145" customWidth="1"/>
    <col min="12263" max="12264" width="0" style="49" hidden="1" customWidth="1"/>
    <col min="12265" max="12265" width="7" style="145" customWidth="1"/>
    <col min="12266" max="12266" width="0" style="49" hidden="1" customWidth="1"/>
    <col min="12267" max="12267" width="6.42578125" style="145" customWidth="1"/>
    <col min="12268" max="12279" width="0" style="49" hidden="1" customWidth="1"/>
    <col min="12280" max="12280" width="10.140625" style="145"/>
    <col min="12281" max="12281" width="41.42578125" style="145" customWidth="1"/>
    <col min="12282" max="12282" width="6.42578125" style="145" customWidth="1"/>
    <col min="12283" max="12283" width="14.5703125" style="145" customWidth="1"/>
    <col min="12284" max="12284" width="11.42578125" style="145" customWidth="1"/>
    <col min="12285" max="12285" width="13" style="145" customWidth="1"/>
    <col min="12286" max="12286" width="16.85546875" style="145" customWidth="1"/>
    <col min="12287" max="12293" width="9.42578125" style="145" customWidth="1"/>
    <col min="12294" max="12296" width="0" style="49" hidden="1" customWidth="1"/>
    <col min="12297" max="12297" width="8.85546875" style="145" customWidth="1"/>
    <col min="12298" max="12298" width="0" style="49" hidden="1" customWidth="1"/>
    <col min="12299" max="12299" width="10.140625" style="145" customWidth="1"/>
    <col min="12300" max="12300" width="6.42578125" style="145" customWidth="1"/>
    <col min="12301" max="12301" width="6.85546875" style="145" customWidth="1"/>
    <col min="12302" max="12302" width="4.42578125" style="145" customWidth="1"/>
    <col min="12303" max="12304" width="0" style="49" hidden="1" customWidth="1"/>
    <col min="12305" max="12305" width="7.5703125" style="145" customWidth="1"/>
    <col min="12306" max="12306" width="0" style="49" hidden="1" customWidth="1"/>
    <col min="12307" max="12307" width="11.42578125" style="145" customWidth="1"/>
    <col min="12308" max="12308" width="15.5703125" style="145" customWidth="1"/>
    <col min="12309" max="12309" width="52.85546875" style="145" customWidth="1"/>
    <col min="12310" max="12310" width="9.140625" style="145" bestFit="1" customWidth="1"/>
    <col min="12311" max="12311" width="24.5703125" style="145" customWidth="1"/>
    <col min="12312" max="12312" width="10.85546875" style="145" customWidth="1"/>
    <col min="12313" max="12313" width="27.5703125" style="145" customWidth="1"/>
    <col min="12314" max="12315" width="9.140625" style="145" bestFit="1" customWidth="1"/>
    <col min="12316" max="12317" width="12.140625" style="145" customWidth="1"/>
    <col min="12318" max="12318" width="14.5703125" style="145" customWidth="1"/>
    <col min="12319" max="12319" width="5" style="145" customWidth="1"/>
    <col min="12320" max="12321" width="0" style="49" hidden="1" customWidth="1"/>
    <col min="12322" max="12322" width="5" style="145" customWidth="1"/>
    <col min="12323" max="12324" width="0" style="49" hidden="1" customWidth="1"/>
    <col min="12325" max="12325" width="5" style="145" customWidth="1"/>
    <col min="12326" max="12327" width="0" style="49" hidden="1" customWidth="1"/>
    <col min="12328" max="12328" width="5" style="145" customWidth="1"/>
    <col min="12329" max="12330" width="0" style="49" hidden="1" customWidth="1"/>
    <col min="12331" max="12331" width="5" style="145" customWidth="1"/>
    <col min="12332" max="12333" width="0" style="49" hidden="1" customWidth="1"/>
    <col min="12334" max="12334" width="5" style="145" customWidth="1"/>
    <col min="12335" max="12345" width="0" style="49" hidden="1" customWidth="1"/>
    <col min="12346" max="12346" width="6.85546875" style="145" customWidth="1"/>
    <col min="12347" max="12348" width="0" style="49" hidden="1" customWidth="1"/>
    <col min="12349" max="12349" width="6.42578125" style="145" customWidth="1"/>
    <col min="12350" max="12351" width="0" style="49" hidden="1" customWidth="1"/>
    <col min="12352" max="12352" width="5.42578125" style="145" customWidth="1"/>
    <col min="12353" max="12354" width="0" style="49" hidden="1" customWidth="1"/>
    <col min="12355" max="12355" width="4.85546875" style="145" customWidth="1"/>
    <col min="12356" max="12363" width="0" style="49" hidden="1" customWidth="1"/>
    <col min="12364" max="12364" width="5.42578125" style="145" customWidth="1"/>
    <col min="12365" max="12369" width="0" style="49" hidden="1" customWidth="1"/>
    <col min="12370" max="12370" width="5.85546875" style="145" customWidth="1"/>
    <col min="12371" max="12372" width="0" style="49" hidden="1" customWidth="1"/>
    <col min="12373" max="12373" width="5.42578125" style="145" customWidth="1"/>
    <col min="12374" max="12375" width="0" style="49" hidden="1" customWidth="1"/>
    <col min="12376" max="12376" width="5.42578125" style="145" customWidth="1"/>
    <col min="12377" max="12378" width="0" style="49" hidden="1" customWidth="1"/>
    <col min="12379" max="12379" width="6" style="145" customWidth="1"/>
    <col min="12380" max="12384" width="0" style="49" hidden="1" customWidth="1"/>
    <col min="12385" max="12385" width="5" style="145" customWidth="1"/>
    <col min="12386" max="12387" width="0" style="49" hidden="1" customWidth="1"/>
    <col min="12388" max="12388" width="7.42578125" style="145" customWidth="1"/>
    <col min="12389" max="12393" width="0" style="49" hidden="1" customWidth="1"/>
    <col min="12394" max="12394" width="5" style="145" customWidth="1"/>
    <col min="12395" max="12395" width="0" style="49" hidden="1" customWidth="1"/>
    <col min="12396" max="12396" width="5" style="145" customWidth="1"/>
    <col min="12397" max="12397" width="9.42578125" style="145" customWidth="1"/>
    <col min="12398" max="12398" width="0" style="49" hidden="1" customWidth="1"/>
    <col min="12399" max="12399" width="5" style="145" customWidth="1"/>
    <col min="12400" max="12401" width="0" style="49" hidden="1" customWidth="1"/>
    <col min="12402" max="12402" width="5" style="145" customWidth="1"/>
    <col min="12403" max="12404" width="0" style="49" hidden="1" customWidth="1"/>
    <col min="12405" max="12405" width="5" style="145" customWidth="1"/>
    <col min="12406" max="12407" width="0" style="49" hidden="1" customWidth="1"/>
    <col min="12408" max="12408" width="5" style="145" customWidth="1"/>
    <col min="12409" max="12415" width="0" style="49" hidden="1" customWidth="1"/>
    <col min="12416" max="12416" width="6.42578125" style="145" customWidth="1"/>
    <col min="12417" max="12420" width="0" style="49" hidden="1" customWidth="1"/>
    <col min="12421" max="12421" width="7.140625" style="145" customWidth="1"/>
    <col min="12422" max="12429" width="0" style="49" hidden="1" customWidth="1"/>
    <col min="12430" max="12430" width="7.140625" style="145" customWidth="1"/>
    <col min="12431" max="12432" width="0" style="49" hidden="1" customWidth="1"/>
    <col min="12433" max="12433" width="7.140625" style="145" customWidth="1"/>
    <col min="12434" max="12440" width="0" style="49" hidden="1" customWidth="1"/>
    <col min="12441" max="12441" width="6.42578125" style="145" customWidth="1"/>
    <col min="12442" max="12462" width="0" style="49" hidden="1" customWidth="1"/>
    <col min="12463" max="12466" width="6.42578125" style="145" customWidth="1"/>
    <col min="12467" max="12467" width="6.85546875" style="145" customWidth="1"/>
    <col min="12468" max="12468" width="6.42578125" style="145" customWidth="1"/>
    <col min="12469" max="12485" width="0" style="49" hidden="1" customWidth="1"/>
    <col min="12486" max="12486" width="6.5703125" style="145" customWidth="1"/>
    <col min="12487" max="12487" width="6.42578125" style="145" customWidth="1"/>
    <col min="12488" max="12489" width="0" style="49" hidden="1" customWidth="1"/>
    <col min="12490" max="12490" width="6.42578125" style="145" customWidth="1"/>
    <col min="12491" max="12492" width="0" style="49" hidden="1" customWidth="1"/>
    <col min="12493" max="12493" width="7.42578125" style="145" customWidth="1"/>
    <col min="12494" max="12494" width="0" style="49" hidden="1" customWidth="1"/>
    <col min="12495" max="12495" width="6.42578125" style="145" customWidth="1"/>
    <col min="12496" max="12496" width="0" style="49" hidden="1" customWidth="1"/>
    <col min="12497" max="12497" width="9" style="145" customWidth="1"/>
    <col min="12498" max="12499" width="0" style="49" hidden="1" customWidth="1"/>
    <col min="12500" max="12500" width="8.5703125" style="145" customWidth="1"/>
    <col min="12501" max="12502" width="0" style="49" hidden="1" customWidth="1"/>
    <col min="12503" max="12503" width="6.42578125" style="145" customWidth="1"/>
    <col min="12504" max="12505" width="0" style="49" hidden="1" customWidth="1"/>
    <col min="12506" max="12506" width="7" style="145" customWidth="1"/>
    <col min="12507" max="12508" width="0" style="49" hidden="1" customWidth="1"/>
    <col min="12509" max="12509" width="7" style="145" customWidth="1"/>
    <col min="12510" max="12511" width="0" style="49" hidden="1" customWidth="1"/>
    <col min="12512" max="12512" width="7.5703125" style="145" customWidth="1"/>
    <col min="12513" max="12514" width="0" style="49" hidden="1" customWidth="1"/>
    <col min="12515" max="12515" width="7" style="145" customWidth="1"/>
    <col min="12516" max="12517" width="0" style="49" hidden="1" customWidth="1"/>
    <col min="12518" max="12518" width="7" style="145" customWidth="1"/>
    <col min="12519" max="12520" width="0" style="49" hidden="1" customWidth="1"/>
    <col min="12521" max="12521" width="7" style="145" customWidth="1"/>
    <col min="12522" max="12522" width="0" style="49" hidden="1" customWidth="1"/>
    <col min="12523" max="12523" width="6.42578125" style="145" customWidth="1"/>
    <col min="12524" max="12535" width="0" style="49" hidden="1" customWidth="1"/>
    <col min="12536" max="12536" width="10.140625" style="145"/>
    <col min="12537" max="12537" width="41.42578125" style="145" customWidth="1"/>
    <col min="12538" max="12538" width="6.42578125" style="145" customWidth="1"/>
    <col min="12539" max="12539" width="14.5703125" style="145" customWidth="1"/>
    <col min="12540" max="12540" width="11.42578125" style="145" customWidth="1"/>
    <col min="12541" max="12541" width="13" style="145" customWidth="1"/>
    <col min="12542" max="12542" width="16.85546875" style="145" customWidth="1"/>
    <col min="12543" max="12549" width="9.42578125" style="145" customWidth="1"/>
    <col min="12550" max="12552" width="0" style="49" hidden="1" customWidth="1"/>
    <col min="12553" max="12553" width="8.85546875" style="145" customWidth="1"/>
    <col min="12554" max="12554" width="0" style="49" hidden="1" customWidth="1"/>
    <col min="12555" max="12555" width="10.140625" style="145" customWidth="1"/>
    <col min="12556" max="12556" width="6.42578125" style="145" customWidth="1"/>
    <col min="12557" max="12557" width="6.85546875" style="145" customWidth="1"/>
    <col min="12558" max="12558" width="4.42578125" style="145" customWidth="1"/>
    <col min="12559" max="12560" width="0" style="49" hidden="1" customWidth="1"/>
    <col min="12561" max="12561" width="7.5703125" style="145" customWidth="1"/>
    <col min="12562" max="12562" width="0" style="49" hidden="1" customWidth="1"/>
    <col min="12563" max="12563" width="11.42578125" style="145" customWidth="1"/>
    <col min="12564" max="12564" width="15.5703125" style="145" customWidth="1"/>
    <col min="12565" max="12565" width="52.85546875" style="145" customWidth="1"/>
    <col min="12566" max="12566" width="9.140625" style="145" bestFit="1" customWidth="1"/>
    <col min="12567" max="12567" width="24.5703125" style="145" customWidth="1"/>
    <col min="12568" max="12568" width="10.85546875" style="145" customWidth="1"/>
    <col min="12569" max="12569" width="27.5703125" style="145" customWidth="1"/>
    <col min="12570" max="12571" width="9.140625" style="145" bestFit="1" customWidth="1"/>
    <col min="12572" max="12573" width="12.140625" style="145" customWidth="1"/>
    <col min="12574" max="12574" width="14.5703125" style="145" customWidth="1"/>
    <col min="12575" max="12575" width="5" style="145" customWidth="1"/>
    <col min="12576" max="12577" width="0" style="49" hidden="1" customWidth="1"/>
    <col min="12578" max="12578" width="5" style="145" customWidth="1"/>
    <col min="12579" max="12580" width="0" style="49" hidden="1" customWidth="1"/>
    <col min="12581" max="12581" width="5" style="145" customWidth="1"/>
    <col min="12582" max="12583" width="0" style="49" hidden="1" customWidth="1"/>
    <col min="12584" max="12584" width="5" style="145" customWidth="1"/>
    <col min="12585" max="12586" width="0" style="49" hidden="1" customWidth="1"/>
    <col min="12587" max="12587" width="5" style="145" customWidth="1"/>
    <col min="12588" max="12589" width="0" style="49" hidden="1" customWidth="1"/>
    <col min="12590" max="12590" width="5" style="145" customWidth="1"/>
    <col min="12591" max="12601" width="0" style="49" hidden="1" customWidth="1"/>
    <col min="12602" max="12602" width="6.85546875" style="145" customWidth="1"/>
    <col min="12603" max="12604" width="0" style="49" hidden="1" customWidth="1"/>
    <col min="12605" max="12605" width="6.42578125" style="145" customWidth="1"/>
    <col min="12606" max="12607" width="0" style="49" hidden="1" customWidth="1"/>
    <col min="12608" max="12608" width="5.42578125" style="145" customWidth="1"/>
    <col min="12609" max="12610" width="0" style="49" hidden="1" customWidth="1"/>
    <col min="12611" max="12611" width="4.85546875" style="145" customWidth="1"/>
    <col min="12612" max="12619" width="0" style="49" hidden="1" customWidth="1"/>
    <col min="12620" max="12620" width="5.42578125" style="145" customWidth="1"/>
    <col min="12621" max="12625" width="0" style="49" hidden="1" customWidth="1"/>
    <col min="12626" max="12626" width="5.85546875" style="145" customWidth="1"/>
    <col min="12627" max="12628" width="0" style="49" hidden="1" customWidth="1"/>
    <col min="12629" max="12629" width="5.42578125" style="145" customWidth="1"/>
    <col min="12630" max="12631" width="0" style="49" hidden="1" customWidth="1"/>
    <col min="12632" max="12632" width="5.42578125" style="145" customWidth="1"/>
    <col min="12633" max="12634" width="0" style="49" hidden="1" customWidth="1"/>
    <col min="12635" max="12635" width="6" style="145" customWidth="1"/>
    <col min="12636" max="12640" width="0" style="49" hidden="1" customWidth="1"/>
    <col min="12641" max="12641" width="5" style="145" customWidth="1"/>
    <col min="12642" max="12643" width="0" style="49" hidden="1" customWidth="1"/>
    <col min="12644" max="12644" width="7.42578125" style="145" customWidth="1"/>
    <col min="12645" max="12649" width="0" style="49" hidden="1" customWidth="1"/>
    <col min="12650" max="12650" width="5" style="145" customWidth="1"/>
    <col min="12651" max="12651" width="0" style="49" hidden="1" customWidth="1"/>
    <col min="12652" max="12652" width="5" style="145" customWidth="1"/>
    <col min="12653" max="12653" width="9.42578125" style="145" customWidth="1"/>
    <col min="12654" max="12654" width="0" style="49" hidden="1" customWidth="1"/>
    <col min="12655" max="12655" width="5" style="145" customWidth="1"/>
    <col min="12656" max="12657" width="0" style="49" hidden="1" customWidth="1"/>
    <col min="12658" max="12658" width="5" style="145" customWidth="1"/>
    <col min="12659" max="12660" width="0" style="49" hidden="1" customWidth="1"/>
    <col min="12661" max="12661" width="5" style="145" customWidth="1"/>
    <col min="12662" max="12663" width="0" style="49" hidden="1" customWidth="1"/>
    <col min="12664" max="12664" width="5" style="145" customWidth="1"/>
    <col min="12665" max="12671" width="0" style="49" hidden="1" customWidth="1"/>
    <col min="12672" max="12672" width="6.42578125" style="145" customWidth="1"/>
    <col min="12673" max="12676" width="0" style="49" hidden="1" customWidth="1"/>
    <col min="12677" max="12677" width="7.140625" style="145" customWidth="1"/>
    <col min="12678" max="12685" width="0" style="49" hidden="1" customWidth="1"/>
    <col min="12686" max="12686" width="7.140625" style="145" customWidth="1"/>
    <col min="12687" max="12688" width="0" style="49" hidden="1" customWidth="1"/>
    <col min="12689" max="12689" width="7.140625" style="145" customWidth="1"/>
    <col min="12690" max="12696" width="0" style="49" hidden="1" customWidth="1"/>
    <col min="12697" max="12697" width="6.42578125" style="145" customWidth="1"/>
    <col min="12698" max="12718" width="0" style="49" hidden="1" customWidth="1"/>
    <col min="12719" max="12722" width="6.42578125" style="145" customWidth="1"/>
    <col min="12723" max="12723" width="6.85546875" style="145" customWidth="1"/>
    <col min="12724" max="12724" width="6.42578125" style="145" customWidth="1"/>
    <col min="12725" max="12741" width="0" style="49" hidden="1" customWidth="1"/>
    <col min="12742" max="12742" width="6.5703125" style="145" customWidth="1"/>
    <col min="12743" max="12743" width="6.42578125" style="145" customWidth="1"/>
    <col min="12744" max="12745" width="0" style="49" hidden="1" customWidth="1"/>
    <col min="12746" max="12746" width="6.42578125" style="145" customWidth="1"/>
    <col min="12747" max="12748" width="0" style="49" hidden="1" customWidth="1"/>
    <col min="12749" max="12749" width="7.42578125" style="145" customWidth="1"/>
    <col min="12750" max="12750" width="0" style="49" hidden="1" customWidth="1"/>
    <col min="12751" max="12751" width="6.42578125" style="145" customWidth="1"/>
    <col min="12752" max="12752" width="0" style="49" hidden="1" customWidth="1"/>
    <col min="12753" max="12753" width="9" style="145" customWidth="1"/>
    <col min="12754" max="12755" width="0" style="49" hidden="1" customWidth="1"/>
    <col min="12756" max="12756" width="8.5703125" style="145" customWidth="1"/>
    <col min="12757" max="12758" width="0" style="49" hidden="1" customWidth="1"/>
    <col min="12759" max="12759" width="6.42578125" style="145" customWidth="1"/>
    <col min="12760" max="12761" width="0" style="49" hidden="1" customWidth="1"/>
    <col min="12762" max="12762" width="7" style="145" customWidth="1"/>
    <col min="12763" max="12764" width="0" style="49" hidden="1" customWidth="1"/>
    <col min="12765" max="12765" width="7" style="145" customWidth="1"/>
    <col min="12766" max="12767" width="0" style="49" hidden="1" customWidth="1"/>
    <col min="12768" max="12768" width="7.5703125" style="145" customWidth="1"/>
    <col min="12769" max="12770" width="0" style="49" hidden="1" customWidth="1"/>
    <col min="12771" max="12771" width="7" style="145" customWidth="1"/>
    <col min="12772" max="12773" width="0" style="49" hidden="1" customWidth="1"/>
    <col min="12774" max="12774" width="7" style="145" customWidth="1"/>
    <col min="12775" max="12776" width="0" style="49" hidden="1" customWidth="1"/>
    <col min="12777" max="12777" width="7" style="145" customWidth="1"/>
    <col min="12778" max="12778" width="0" style="49" hidden="1" customWidth="1"/>
    <col min="12779" max="12779" width="6.42578125" style="145" customWidth="1"/>
    <col min="12780" max="12791" width="0" style="49" hidden="1" customWidth="1"/>
    <col min="12792" max="12792" width="10.140625" style="145"/>
    <col min="12793" max="12793" width="41.42578125" style="145" customWidth="1"/>
    <col min="12794" max="12794" width="6.42578125" style="145" customWidth="1"/>
    <col min="12795" max="12795" width="14.5703125" style="145" customWidth="1"/>
    <col min="12796" max="12796" width="11.42578125" style="145" customWidth="1"/>
    <col min="12797" max="12797" width="13" style="145" customWidth="1"/>
    <col min="12798" max="12798" width="16.85546875" style="145" customWidth="1"/>
    <col min="12799" max="12805" width="9.42578125" style="145" customWidth="1"/>
    <col min="12806" max="12808" width="0" style="49" hidden="1" customWidth="1"/>
    <col min="12809" max="12809" width="8.85546875" style="145" customWidth="1"/>
    <col min="12810" max="12810" width="0" style="49" hidden="1" customWidth="1"/>
    <col min="12811" max="12811" width="10.140625" style="145" customWidth="1"/>
    <col min="12812" max="12812" width="6.42578125" style="145" customWidth="1"/>
    <col min="12813" max="12813" width="6.85546875" style="145" customWidth="1"/>
    <col min="12814" max="12814" width="4.42578125" style="145" customWidth="1"/>
    <col min="12815" max="12816" width="0" style="49" hidden="1" customWidth="1"/>
    <col min="12817" max="12817" width="7.5703125" style="145" customWidth="1"/>
    <col min="12818" max="12818" width="0" style="49" hidden="1" customWidth="1"/>
    <col min="12819" max="12819" width="11.42578125" style="145" customWidth="1"/>
    <col min="12820" max="12820" width="15.5703125" style="145" customWidth="1"/>
    <col min="12821" max="12821" width="52.85546875" style="145" customWidth="1"/>
    <col min="12822" max="12822" width="9.140625" style="145" bestFit="1" customWidth="1"/>
    <col min="12823" max="12823" width="24.5703125" style="145" customWidth="1"/>
    <col min="12824" max="12824" width="10.85546875" style="145" customWidth="1"/>
    <col min="12825" max="12825" width="27.5703125" style="145" customWidth="1"/>
    <col min="12826" max="12827" width="9.140625" style="145" bestFit="1" customWidth="1"/>
    <col min="12828" max="12829" width="12.140625" style="145" customWidth="1"/>
    <col min="12830" max="12830" width="14.5703125" style="145" customWidth="1"/>
    <col min="12831" max="12831" width="5" style="145" customWidth="1"/>
    <col min="12832" max="12833" width="0" style="49" hidden="1" customWidth="1"/>
    <col min="12834" max="12834" width="5" style="145" customWidth="1"/>
    <col min="12835" max="12836" width="0" style="49" hidden="1" customWidth="1"/>
    <col min="12837" max="12837" width="5" style="145" customWidth="1"/>
    <col min="12838" max="12839" width="0" style="49" hidden="1" customWidth="1"/>
    <col min="12840" max="12840" width="5" style="145" customWidth="1"/>
    <col min="12841" max="12842" width="0" style="49" hidden="1" customWidth="1"/>
    <col min="12843" max="12843" width="5" style="145" customWidth="1"/>
    <col min="12844" max="12845" width="0" style="49" hidden="1" customWidth="1"/>
    <col min="12846" max="12846" width="5" style="145" customWidth="1"/>
    <col min="12847" max="12857" width="0" style="49" hidden="1" customWidth="1"/>
    <col min="12858" max="12858" width="6.85546875" style="145" customWidth="1"/>
    <col min="12859" max="12860" width="0" style="49" hidden="1" customWidth="1"/>
    <col min="12861" max="12861" width="6.42578125" style="145" customWidth="1"/>
    <col min="12862" max="12863" width="0" style="49" hidden="1" customWidth="1"/>
    <col min="12864" max="12864" width="5.42578125" style="145" customWidth="1"/>
    <col min="12865" max="12866" width="0" style="49" hidden="1" customWidth="1"/>
    <col min="12867" max="12867" width="4.85546875" style="145" customWidth="1"/>
    <col min="12868" max="12875" width="0" style="49" hidden="1" customWidth="1"/>
    <col min="12876" max="12876" width="5.42578125" style="145" customWidth="1"/>
    <col min="12877" max="12881" width="0" style="49" hidden="1" customWidth="1"/>
    <col min="12882" max="12882" width="5.85546875" style="145" customWidth="1"/>
    <col min="12883" max="12884" width="0" style="49" hidden="1" customWidth="1"/>
    <col min="12885" max="12885" width="5.42578125" style="145" customWidth="1"/>
    <col min="12886" max="12887" width="0" style="49" hidden="1" customWidth="1"/>
    <col min="12888" max="12888" width="5.42578125" style="145" customWidth="1"/>
    <col min="12889" max="12890" width="0" style="49" hidden="1" customWidth="1"/>
    <col min="12891" max="12891" width="6" style="145" customWidth="1"/>
    <col min="12892" max="12896" width="0" style="49" hidden="1" customWidth="1"/>
    <col min="12897" max="12897" width="5" style="145" customWidth="1"/>
    <col min="12898" max="12899" width="0" style="49" hidden="1" customWidth="1"/>
    <col min="12900" max="12900" width="7.42578125" style="145" customWidth="1"/>
    <col min="12901" max="12905" width="0" style="49" hidden="1" customWidth="1"/>
    <col min="12906" max="12906" width="5" style="145" customWidth="1"/>
    <col min="12907" max="12907" width="0" style="49" hidden="1" customWidth="1"/>
    <col min="12908" max="12908" width="5" style="145" customWidth="1"/>
    <col min="12909" max="12909" width="9.42578125" style="145" customWidth="1"/>
    <col min="12910" max="12910" width="0" style="49" hidden="1" customWidth="1"/>
    <col min="12911" max="12911" width="5" style="145" customWidth="1"/>
    <col min="12912" max="12913" width="0" style="49" hidden="1" customWidth="1"/>
    <col min="12914" max="12914" width="5" style="145" customWidth="1"/>
    <col min="12915" max="12916" width="0" style="49" hidden="1" customWidth="1"/>
    <col min="12917" max="12917" width="5" style="145" customWidth="1"/>
    <col min="12918" max="12919" width="0" style="49" hidden="1" customWidth="1"/>
    <col min="12920" max="12920" width="5" style="145" customWidth="1"/>
    <col min="12921" max="12927" width="0" style="49" hidden="1" customWidth="1"/>
    <col min="12928" max="12928" width="6.42578125" style="145" customWidth="1"/>
    <col min="12929" max="12932" width="0" style="49" hidden="1" customWidth="1"/>
    <col min="12933" max="12933" width="7.140625" style="145" customWidth="1"/>
    <col min="12934" max="12941" width="0" style="49" hidden="1" customWidth="1"/>
    <col min="12942" max="12942" width="7.140625" style="145" customWidth="1"/>
    <col min="12943" max="12944" width="0" style="49" hidden="1" customWidth="1"/>
    <col min="12945" max="12945" width="7.140625" style="145" customWidth="1"/>
    <col min="12946" max="12952" width="0" style="49" hidden="1" customWidth="1"/>
    <col min="12953" max="12953" width="6.42578125" style="145" customWidth="1"/>
    <col min="12954" max="12974" width="0" style="49" hidden="1" customWidth="1"/>
    <col min="12975" max="12978" width="6.42578125" style="145" customWidth="1"/>
    <col min="12979" max="12979" width="6.85546875" style="145" customWidth="1"/>
    <col min="12980" max="12980" width="6.42578125" style="145" customWidth="1"/>
    <col min="12981" max="12997" width="0" style="49" hidden="1" customWidth="1"/>
    <col min="12998" max="12998" width="6.5703125" style="145" customWidth="1"/>
    <col min="12999" max="12999" width="6.42578125" style="145" customWidth="1"/>
    <col min="13000" max="13001" width="0" style="49" hidden="1" customWidth="1"/>
    <col min="13002" max="13002" width="6.42578125" style="145" customWidth="1"/>
    <col min="13003" max="13004" width="0" style="49" hidden="1" customWidth="1"/>
    <col min="13005" max="13005" width="7.42578125" style="145" customWidth="1"/>
    <col min="13006" max="13006" width="0" style="49" hidden="1" customWidth="1"/>
    <col min="13007" max="13007" width="6.42578125" style="145" customWidth="1"/>
    <col min="13008" max="13008" width="0" style="49" hidden="1" customWidth="1"/>
    <col min="13009" max="13009" width="9" style="145" customWidth="1"/>
    <col min="13010" max="13011" width="0" style="49" hidden="1" customWidth="1"/>
    <col min="13012" max="13012" width="8.5703125" style="145" customWidth="1"/>
    <col min="13013" max="13014" width="0" style="49" hidden="1" customWidth="1"/>
    <col min="13015" max="13015" width="6.42578125" style="145" customWidth="1"/>
    <col min="13016" max="13017" width="0" style="49" hidden="1" customWidth="1"/>
    <col min="13018" max="13018" width="7" style="145" customWidth="1"/>
    <col min="13019" max="13020" width="0" style="49" hidden="1" customWidth="1"/>
    <col min="13021" max="13021" width="7" style="145" customWidth="1"/>
    <col min="13022" max="13023" width="0" style="49" hidden="1" customWidth="1"/>
    <col min="13024" max="13024" width="7.5703125" style="145" customWidth="1"/>
    <col min="13025" max="13026" width="0" style="49" hidden="1" customWidth="1"/>
    <col min="13027" max="13027" width="7" style="145" customWidth="1"/>
    <col min="13028" max="13029" width="0" style="49" hidden="1" customWidth="1"/>
    <col min="13030" max="13030" width="7" style="145" customWidth="1"/>
    <col min="13031" max="13032" width="0" style="49" hidden="1" customWidth="1"/>
    <col min="13033" max="13033" width="7" style="145" customWidth="1"/>
    <col min="13034" max="13034" width="0" style="49" hidden="1" customWidth="1"/>
    <col min="13035" max="13035" width="6.42578125" style="145" customWidth="1"/>
    <col min="13036" max="13047" width="0" style="49" hidden="1" customWidth="1"/>
    <col min="13048" max="13048" width="10.140625" style="145"/>
    <col min="13049" max="13049" width="41.42578125" style="145" customWidth="1"/>
    <col min="13050" max="13050" width="6.42578125" style="145" customWidth="1"/>
    <col min="13051" max="13051" width="14.5703125" style="145" customWidth="1"/>
    <col min="13052" max="13052" width="11.42578125" style="145" customWidth="1"/>
    <col min="13053" max="13053" width="13" style="145" customWidth="1"/>
    <col min="13054" max="13054" width="16.85546875" style="145" customWidth="1"/>
    <col min="13055" max="13061" width="9.42578125" style="145" customWidth="1"/>
    <col min="13062" max="13064" width="0" style="49" hidden="1" customWidth="1"/>
    <col min="13065" max="13065" width="8.85546875" style="145" customWidth="1"/>
    <col min="13066" max="13066" width="0" style="49" hidden="1" customWidth="1"/>
    <col min="13067" max="13067" width="10.140625" style="145" customWidth="1"/>
    <col min="13068" max="13068" width="6.42578125" style="145" customWidth="1"/>
    <col min="13069" max="13069" width="6.85546875" style="145" customWidth="1"/>
    <col min="13070" max="13070" width="4.42578125" style="145" customWidth="1"/>
    <col min="13071" max="13072" width="0" style="49" hidden="1" customWidth="1"/>
    <col min="13073" max="13073" width="7.5703125" style="145" customWidth="1"/>
    <col min="13074" max="13074" width="0" style="49" hidden="1" customWidth="1"/>
    <col min="13075" max="13075" width="11.42578125" style="145" customWidth="1"/>
    <col min="13076" max="13076" width="15.5703125" style="145" customWidth="1"/>
    <col min="13077" max="13077" width="52.85546875" style="145" customWidth="1"/>
    <col min="13078" max="13078" width="9.140625" style="145" bestFit="1" customWidth="1"/>
    <col min="13079" max="13079" width="24.5703125" style="145" customWidth="1"/>
    <col min="13080" max="13080" width="10.85546875" style="145" customWidth="1"/>
    <col min="13081" max="13081" width="27.5703125" style="145" customWidth="1"/>
    <col min="13082" max="13083" width="9.140625" style="145" bestFit="1" customWidth="1"/>
    <col min="13084" max="13085" width="12.140625" style="145" customWidth="1"/>
    <col min="13086" max="13086" width="14.5703125" style="145" customWidth="1"/>
    <col min="13087" max="13087" width="5" style="145" customWidth="1"/>
    <col min="13088" max="13089" width="0" style="49" hidden="1" customWidth="1"/>
    <col min="13090" max="13090" width="5" style="145" customWidth="1"/>
    <col min="13091" max="13092" width="0" style="49" hidden="1" customWidth="1"/>
    <col min="13093" max="13093" width="5" style="145" customWidth="1"/>
    <col min="13094" max="13095" width="0" style="49" hidden="1" customWidth="1"/>
    <col min="13096" max="13096" width="5" style="145" customWidth="1"/>
    <col min="13097" max="13098" width="0" style="49" hidden="1" customWidth="1"/>
    <col min="13099" max="13099" width="5" style="145" customWidth="1"/>
    <col min="13100" max="13101" width="0" style="49" hidden="1" customWidth="1"/>
    <col min="13102" max="13102" width="5" style="145" customWidth="1"/>
    <col min="13103" max="13113" width="0" style="49" hidden="1" customWidth="1"/>
    <col min="13114" max="13114" width="6.85546875" style="145" customWidth="1"/>
    <col min="13115" max="13116" width="0" style="49" hidden="1" customWidth="1"/>
    <col min="13117" max="13117" width="6.42578125" style="145" customWidth="1"/>
    <col min="13118" max="13119" width="0" style="49" hidden="1" customWidth="1"/>
    <col min="13120" max="13120" width="5.42578125" style="145" customWidth="1"/>
    <col min="13121" max="13122" width="0" style="49" hidden="1" customWidth="1"/>
    <col min="13123" max="13123" width="4.85546875" style="145" customWidth="1"/>
    <col min="13124" max="13131" width="0" style="49" hidden="1" customWidth="1"/>
    <col min="13132" max="13132" width="5.42578125" style="145" customWidth="1"/>
    <col min="13133" max="13137" width="0" style="49" hidden="1" customWidth="1"/>
    <col min="13138" max="13138" width="5.85546875" style="145" customWidth="1"/>
    <col min="13139" max="13140" width="0" style="49" hidden="1" customWidth="1"/>
    <col min="13141" max="13141" width="5.42578125" style="145" customWidth="1"/>
    <col min="13142" max="13143" width="0" style="49" hidden="1" customWidth="1"/>
    <col min="13144" max="13144" width="5.42578125" style="145" customWidth="1"/>
    <col min="13145" max="13146" width="0" style="49" hidden="1" customWidth="1"/>
    <col min="13147" max="13147" width="6" style="145" customWidth="1"/>
    <col min="13148" max="13152" width="0" style="49" hidden="1" customWidth="1"/>
    <col min="13153" max="13153" width="5" style="145" customWidth="1"/>
    <col min="13154" max="13155" width="0" style="49" hidden="1" customWidth="1"/>
    <col min="13156" max="13156" width="7.42578125" style="145" customWidth="1"/>
    <col min="13157" max="13161" width="0" style="49" hidden="1" customWidth="1"/>
    <col min="13162" max="13162" width="5" style="145" customWidth="1"/>
    <col min="13163" max="13163" width="0" style="49" hidden="1" customWidth="1"/>
    <col min="13164" max="13164" width="5" style="145" customWidth="1"/>
    <col min="13165" max="13165" width="9.42578125" style="145" customWidth="1"/>
    <col min="13166" max="13166" width="0" style="49" hidden="1" customWidth="1"/>
    <col min="13167" max="13167" width="5" style="145" customWidth="1"/>
    <col min="13168" max="13169" width="0" style="49" hidden="1" customWidth="1"/>
    <col min="13170" max="13170" width="5" style="145" customWidth="1"/>
    <col min="13171" max="13172" width="0" style="49" hidden="1" customWidth="1"/>
    <col min="13173" max="13173" width="5" style="145" customWidth="1"/>
    <col min="13174" max="13175" width="0" style="49" hidden="1" customWidth="1"/>
    <col min="13176" max="13176" width="5" style="145" customWidth="1"/>
    <col min="13177" max="13183" width="0" style="49" hidden="1" customWidth="1"/>
    <col min="13184" max="13184" width="6.42578125" style="145" customWidth="1"/>
    <col min="13185" max="13188" width="0" style="49" hidden="1" customWidth="1"/>
    <col min="13189" max="13189" width="7.140625" style="145" customWidth="1"/>
    <col min="13190" max="13197" width="0" style="49" hidden="1" customWidth="1"/>
    <col min="13198" max="13198" width="7.140625" style="145" customWidth="1"/>
    <col min="13199" max="13200" width="0" style="49" hidden="1" customWidth="1"/>
    <col min="13201" max="13201" width="7.140625" style="145" customWidth="1"/>
    <col min="13202" max="13208" width="0" style="49" hidden="1" customWidth="1"/>
    <col min="13209" max="13209" width="6.42578125" style="145" customWidth="1"/>
    <col min="13210" max="13230" width="0" style="49" hidden="1" customWidth="1"/>
    <col min="13231" max="13234" width="6.42578125" style="145" customWidth="1"/>
    <col min="13235" max="13235" width="6.85546875" style="145" customWidth="1"/>
    <col min="13236" max="13236" width="6.42578125" style="145" customWidth="1"/>
    <col min="13237" max="13253" width="0" style="49" hidden="1" customWidth="1"/>
    <col min="13254" max="13254" width="6.5703125" style="145" customWidth="1"/>
    <col min="13255" max="13255" width="6.42578125" style="145" customWidth="1"/>
    <col min="13256" max="13257" width="0" style="49" hidden="1" customWidth="1"/>
    <col min="13258" max="13258" width="6.42578125" style="145" customWidth="1"/>
    <col min="13259" max="13260" width="0" style="49" hidden="1" customWidth="1"/>
    <col min="13261" max="13261" width="7.42578125" style="145" customWidth="1"/>
    <col min="13262" max="13262" width="0" style="49" hidden="1" customWidth="1"/>
    <col min="13263" max="13263" width="6.42578125" style="145" customWidth="1"/>
    <col min="13264" max="13264" width="0" style="49" hidden="1" customWidth="1"/>
    <col min="13265" max="13265" width="9" style="145" customWidth="1"/>
    <col min="13266" max="13267" width="0" style="49" hidden="1" customWidth="1"/>
    <col min="13268" max="13268" width="8.5703125" style="145" customWidth="1"/>
    <col min="13269" max="13270" width="0" style="49" hidden="1" customWidth="1"/>
    <col min="13271" max="13271" width="6.42578125" style="145" customWidth="1"/>
    <col min="13272" max="13273" width="0" style="49" hidden="1" customWidth="1"/>
    <col min="13274" max="13274" width="7" style="145" customWidth="1"/>
    <col min="13275" max="13276" width="0" style="49" hidden="1" customWidth="1"/>
    <col min="13277" max="13277" width="7" style="145" customWidth="1"/>
    <col min="13278" max="13279" width="0" style="49" hidden="1" customWidth="1"/>
    <col min="13280" max="13280" width="7.5703125" style="145" customWidth="1"/>
    <col min="13281" max="13282" width="0" style="49" hidden="1" customWidth="1"/>
    <col min="13283" max="13283" width="7" style="145" customWidth="1"/>
    <col min="13284" max="13285" width="0" style="49" hidden="1" customWidth="1"/>
    <col min="13286" max="13286" width="7" style="145" customWidth="1"/>
    <col min="13287" max="13288" width="0" style="49" hidden="1" customWidth="1"/>
    <col min="13289" max="13289" width="7" style="145" customWidth="1"/>
    <col min="13290" max="13290" width="0" style="49" hidden="1" customWidth="1"/>
    <col min="13291" max="13291" width="6.42578125" style="145" customWidth="1"/>
    <col min="13292" max="13303" width="0" style="49" hidden="1" customWidth="1"/>
    <col min="13304" max="13304" width="10.140625" style="145"/>
    <col min="13305" max="13305" width="41.42578125" style="145" customWidth="1"/>
    <col min="13306" max="13306" width="6.42578125" style="145" customWidth="1"/>
    <col min="13307" max="13307" width="14.5703125" style="145" customWidth="1"/>
    <col min="13308" max="13308" width="11.42578125" style="145" customWidth="1"/>
    <col min="13309" max="13309" width="13" style="145" customWidth="1"/>
    <col min="13310" max="13310" width="16.85546875" style="145" customWidth="1"/>
    <col min="13311" max="13317" width="9.42578125" style="145" customWidth="1"/>
    <col min="13318" max="13320" width="0" style="49" hidden="1" customWidth="1"/>
    <col min="13321" max="13321" width="8.85546875" style="145" customWidth="1"/>
    <col min="13322" max="13322" width="0" style="49" hidden="1" customWidth="1"/>
    <col min="13323" max="13323" width="10.140625" style="145" customWidth="1"/>
    <col min="13324" max="13324" width="6.42578125" style="145" customWidth="1"/>
    <col min="13325" max="13325" width="6.85546875" style="145" customWidth="1"/>
    <col min="13326" max="13326" width="4.42578125" style="145" customWidth="1"/>
    <col min="13327" max="13328" width="0" style="49" hidden="1" customWidth="1"/>
    <col min="13329" max="13329" width="7.5703125" style="145" customWidth="1"/>
    <col min="13330" max="13330" width="0" style="49" hidden="1" customWidth="1"/>
    <col min="13331" max="13331" width="11.42578125" style="145" customWidth="1"/>
    <col min="13332" max="13332" width="15.5703125" style="145" customWidth="1"/>
    <col min="13333" max="13333" width="52.85546875" style="145" customWidth="1"/>
    <col min="13334" max="13334" width="9.140625" style="145" bestFit="1" customWidth="1"/>
    <col min="13335" max="13335" width="24.5703125" style="145" customWidth="1"/>
    <col min="13336" max="13336" width="10.85546875" style="145" customWidth="1"/>
    <col min="13337" max="13337" width="27.5703125" style="145" customWidth="1"/>
    <col min="13338" max="13339" width="9.140625" style="145" bestFit="1" customWidth="1"/>
    <col min="13340" max="13341" width="12.140625" style="145" customWidth="1"/>
    <col min="13342" max="13342" width="14.5703125" style="145" customWidth="1"/>
    <col min="13343" max="13343" width="5" style="145" customWidth="1"/>
    <col min="13344" max="13345" width="0" style="49" hidden="1" customWidth="1"/>
    <col min="13346" max="13346" width="5" style="145" customWidth="1"/>
    <col min="13347" max="13348" width="0" style="49" hidden="1" customWidth="1"/>
    <col min="13349" max="13349" width="5" style="145" customWidth="1"/>
    <col min="13350" max="13351" width="0" style="49" hidden="1" customWidth="1"/>
    <col min="13352" max="13352" width="5" style="145" customWidth="1"/>
    <col min="13353" max="13354" width="0" style="49" hidden="1" customWidth="1"/>
    <col min="13355" max="13355" width="5" style="145" customWidth="1"/>
    <col min="13356" max="13357" width="0" style="49" hidden="1" customWidth="1"/>
    <col min="13358" max="13358" width="5" style="145" customWidth="1"/>
    <col min="13359" max="13369" width="0" style="49" hidden="1" customWidth="1"/>
    <col min="13370" max="13370" width="6.85546875" style="145" customWidth="1"/>
    <col min="13371" max="13372" width="0" style="49" hidden="1" customWidth="1"/>
    <col min="13373" max="13373" width="6.42578125" style="145" customWidth="1"/>
    <col min="13374" max="13375" width="0" style="49" hidden="1" customWidth="1"/>
    <col min="13376" max="13376" width="5.42578125" style="145" customWidth="1"/>
    <col min="13377" max="13378" width="0" style="49" hidden="1" customWidth="1"/>
    <col min="13379" max="13379" width="4.85546875" style="145" customWidth="1"/>
    <col min="13380" max="13387" width="0" style="49" hidden="1" customWidth="1"/>
    <col min="13388" max="13388" width="5.42578125" style="145" customWidth="1"/>
    <col min="13389" max="13393" width="0" style="49" hidden="1" customWidth="1"/>
    <col min="13394" max="13394" width="5.85546875" style="145" customWidth="1"/>
    <col min="13395" max="13396" width="0" style="49" hidden="1" customWidth="1"/>
    <col min="13397" max="13397" width="5.42578125" style="145" customWidth="1"/>
    <col min="13398" max="13399" width="0" style="49" hidden="1" customWidth="1"/>
    <col min="13400" max="13400" width="5.42578125" style="145" customWidth="1"/>
    <col min="13401" max="13402" width="0" style="49" hidden="1" customWidth="1"/>
    <col min="13403" max="13403" width="6" style="145" customWidth="1"/>
    <col min="13404" max="13408" width="0" style="49" hidden="1" customWidth="1"/>
    <col min="13409" max="13409" width="5" style="145" customWidth="1"/>
    <col min="13410" max="13411" width="0" style="49" hidden="1" customWidth="1"/>
    <col min="13412" max="13412" width="7.42578125" style="145" customWidth="1"/>
    <col min="13413" max="13417" width="0" style="49" hidden="1" customWidth="1"/>
    <col min="13418" max="13418" width="5" style="145" customWidth="1"/>
    <col min="13419" max="13419" width="0" style="49" hidden="1" customWidth="1"/>
    <col min="13420" max="13420" width="5" style="145" customWidth="1"/>
    <col min="13421" max="13421" width="9.42578125" style="145" customWidth="1"/>
    <col min="13422" max="13422" width="0" style="49" hidden="1" customWidth="1"/>
    <col min="13423" max="13423" width="5" style="145" customWidth="1"/>
    <col min="13424" max="13425" width="0" style="49" hidden="1" customWidth="1"/>
    <col min="13426" max="13426" width="5" style="145" customWidth="1"/>
    <col min="13427" max="13428" width="0" style="49" hidden="1" customWidth="1"/>
    <col min="13429" max="13429" width="5" style="145" customWidth="1"/>
    <col min="13430" max="13431" width="0" style="49" hidden="1" customWidth="1"/>
    <col min="13432" max="13432" width="5" style="145" customWidth="1"/>
    <col min="13433" max="13439" width="0" style="49" hidden="1" customWidth="1"/>
    <col min="13440" max="13440" width="6.42578125" style="145" customWidth="1"/>
    <col min="13441" max="13444" width="0" style="49" hidden="1" customWidth="1"/>
    <col min="13445" max="13445" width="7.140625" style="145" customWidth="1"/>
    <col min="13446" max="13453" width="0" style="49" hidden="1" customWidth="1"/>
    <col min="13454" max="13454" width="7.140625" style="145" customWidth="1"/>
    <col min="13455" max="13456" width="0" style="49" hidden="1" customWidth="1"/>
    <col min="13457" max="13457" width="7.140625" style="145" customWidth="1"/>
    <col min="13458" max="13464" width="0" style="49" hidden="1" customWidth="1"/>
    <col min="13465" max="13465" width="6.42578125" style="145" customWidth="1"/>
    <col min="13466" max="13486" width="0" style="49" hidden="1" customWidth="1"/>
    <col min="13487" max="13490" width="6.42578125" style="145" customWidth="1"/>
    <col min="13491" max="13491" width="6.85546875" style="145" customWidth="1"/>
    <col min="13492" max="13492" width="6.42578125" style="145" customWidth="1"/>
    <col min="13493" max="13509" width="0" style="49" hidden="1" customWidth="1"/>
    <col min="13510" max="13510" width="6.5703125" style="145" customWidth="1"/>
    <col min="13511" max="13511" width="6.42578125" style="145" customWidth="1"/>
    <col min="13512" max="13513" width="0" style="49" hidden="1" customWidth="1"/>
    <col min="13514" max="13514" width="6.42578125" style="145" customWidth="1"/>
    <col min="13515" max="13516" width="0" style="49" hidden="1" customWidth="1"/>
    <col min="13517" max="13517" width="7.42578125" style="145" customWidth="1"/>
    <col min="13518" max="13518" width="0" style="49" hidden="1" customWidth="1"/>
    <col min="13519" max="13519" width="6.42578125" style="145" customWidth="1"/>
    <col min="13520" max="13520" width="0" style="49" hidden="1" customWidth="1"/>
    <col min="13521" max="13521" width="9" style="145" customWidth="1"/>
    <col min="13522" max="13523" width="0" style="49" hidden="1" customWidth="1"/>
    <col min="13524" max="13524" width="8.5703125" style="145" customWidth="1"/>
    <col min="13525" max="13526" width="0" style="49" hidden="1" customWidth="1"/>
    <col min="13527" max="13527" width="6.42578125" style="145" customWidth="1"/>
    <col min="13528" max="13529" width="0" style="49" hidden="1" customWidth="1"/>
    <col min="13530" max="13530" width="7" style="145" customWidth="1"/>
    <col min="13531" max="13532" width="0" style="49" hidden="1" customWidth="1"/>
    <col min="13533" max="13533" width="7" style="145" customWidth="1"/>
    <col min="13534" max="13535" width="0" style="49" hidden="1" customWidth="1"/>
    <col min="13536" max="13536" width="7.5703125" style="145" customWidth="1"/>
    <col min="13537" max="13538" width="0" style="49" hidden="1" customWidth="1"/>
    <col min="13539" max="13539" width="7" style="145" customWidth="1"/>
    <col min="13540" max="13541" width="0" style="49" hidden="1" customWidth="1"/>
    <col min="13542" max="13542" width="7" style="145" customWidth="1"/>
    <col min="13543" max="13544" width="0" style="49" hidden="1" customWidth="1"/>
    <col min="13545" max="13545" width="7" style="145" customWidth="1"/>
    <col min="13546" max="13546" width="0" style="49" hidden="1" customWidth="1"/>
    <col min="13547" max="13547" width="6.42578125" style="145" customWidth="1"/>
    <col min="13548" max="13559" width="0" style="49" hidden="1" customWidth="1"/>
    <col min="13560" max="13560" width="10.140625" style="145"/>
    <col min="13561" max="13561" width="41.42578125" style="145" customWidth="1"/>
    <col min="13562" max="13562" width="6.42578125" style="145" customWidth="1"/>
    <col min="13563" max="13563" width="14.5703125" style="145" customWidth="1"/>
    <col min="13564" max="13564" width="11.42578125" style="145" customWidth="1"/>
    <col min="13565" max="13565" width="13" style="145" customWidth="1"/>
    <col min="13566" max="13566" width="16.85546875" style="145" customWidth="1"/>
    <col min="13567" max="13573" width="9.42578125" style="145" customWidth="1"/>
    <col min="13574" max="13576" width="0" style="49" hidden="1" customWidth="1"/>
    <col min="13577" max="13577" width="8.85546875" style="145" customWidth="1"/>
    <col min="13578" max="13578" width="0" style="49" hidden="1" customWidth="1"/>
    <col min="13579" max="13579" width="10.140625" style="145" customWidth="1"/>
    <col min="13580" max="13580" width="6.42578125" style="145" customWidth="1"/>
    <col min="13581" max="13581" width="6.85546875" style="145" customWidth="1"/>
    <col min="13582" max="13582" width="4.42578125" style="145" customWidth="1"/>
    <col min="13583" max="13584" width="0" style="49" hidden="1" customWidth="1"/>
    <col min="13585" max="13585" width="7.5703125" style="145" customWidth="1"/>
    <col min="13586" max="13586" width="0" style="49" hidden="1" customWidth="1"/>
    <col min="13587" max="13587" width="11.42578125" style="145" customWidth="1"/>
    <col min="13588" max="13588" width="15.5703125" style="145" customWidth="1"/>
    <col min="13589" max="13589" width="52.85546875" style="145" customWidth="1"/>
    <col min="13590" max="13590" width="9.140625" style="145" bestFit="1" customWidth="1"/>
    <col min="13591" max="13591" width="24.5703125" style="145" customWidth="1"/>
    <col min="13592" max="13592" width="10.85546875" style="145" customWidth="1"/>
    <col min="13593" max="13593" width="27.5703125" style="145" customWidth="1"/>
    <col min="13594" max="13595" width="9.140625" style="145" bestFit="1" customWidth="1"/>
    <col min="13596" max="13597" width="12.140625" style="145" customWidth="1"/>
    <col min="13598" max="13598" width="14.5703125" style="145" customWidth="1"/>
    <col min="13599" max="13599" width="5" style="145" customWidth="1"/>
    <col min="13600" max="13601" width="0" style="49" hidden="1" customWidth="1"/>
    <col min="13602" max="13602" width="5" style="145" customWidth="1"/>
    <col min="13603" max="13604" width="0" style="49" hidden="1" customWidth="1"/>
    <col min="13605" max="13605" width="5" style="145" customWidth="1"/>
    <col min="13606" max="13607" width="0" style="49" hidden="1" customWidth="1"/>
    <col min="13608" max="13608" width="5" style="145" customWidth="1"/>
    <col min="13609" max="13610" width="0" style="49" hidden="1" customWidth="1"/>
    <col min="13611" max="13611" width="5" style="145" customWidth="1"/>
    <col min="13612" max="13613" width="0" style="49" hidden="1" customWidth="1"/>
    <col min="13614" max="13614" width="5" style="145" customWidth="1"/>
    <col min="13615" max="13625" width="0" style="49" hidden="1" customWidth="1"/>
    <col min="13626" max="13626" width="6.85546875" style="145" customWidth="1"/>
    <col min="13627" max="13628" width="0" style="49" hidden="1" customWidth="1"/>
    <col min="13629" max="13629" width="6.42578125" style="145" customWidth="1"/>
    <col min="13630" max="13631" width="0" style="49" hidden="1" customWidth="1"/>
    <col min="13632" max="13632" width="5.42578125" style="145" customWidth="1"/>
    <col min="13633" max="13634" width="0" style="49" hidden="1" customWidth="1"/>
    <col min="13635" max="13635" width="4.85546875" style="145" customWidth="1"/>
    <col min="13636" max="13643" width="0" style="49" hidden="1" customWidth="1"/>
    <col min="13644" max="13644" width="5.42578125" style="145" customWidth="1"/>
    <col min="13645" max="13649" width="0" style="49" hidden="1" customWidth="1"/>
    <col min="13650" max="13650" width="5.85546875" style="145" customWidth="1"/>
    <col min="13651" max="13652" width="0" style="49" hidden="1" customWidth="1"/>
    <col min="13653" max="13653" width="5.42578125" style="145" customWidth="1"/>
    <col min="13654" max="13655" width="0" style="49" hidden="1" customWidth="1"/>
    <col min="13656" max="13656" width="5.42578125" style="145" customWidth="1"/>
    <col min="13657" max="13658" width="0" style="49" hidden="1" customWidth="1"/>
    <col min="13659" max="13659" width="6" style="145" customWidth="1"/>
    <col min="13660" max="13664" width="0" style="49" hidden="1" customWidth="1"/>
    <col min="13665" max="13665" width="5" style="145" customWidth="1"/>
    <col min="13666" max="13667" width="0" style="49" hidden="1" customWidth="1"/>
    <col min="13668" max="13668" width="7.42578125" style="145" customWidth="1"/>
    <col min="13669" max="13673" width="0" style="49" hidden="1" customWidth="1"/>
    <col min="13674" max="13674" width="5" style="145" customWidth="1"/>
    <col min="13675" max="13675" width="0" style="49" hidden="1" customWidth="1"/>
    <col min="13676" max="13676" width="5" style="145" customWidth="1"/>
    <col min="13677" max="13677" width="9.42578125" style="145" customWidth="1"/>
    <col min="13678" max="13678" width="0" style="49" hidden="1" customWidth="1"/>
    <col min="13679" max="13679" width="5" style="145" customWidth="1"/>
    <col min="13680" max="13681" width="0" style="49" hidden="1" customWidth="1"/>
    <col min="13682" max="13682" width="5" style="145" customWidth="1"/>
    <col min="13683" max="13684" width="0" style="49" hidden="1" customWidth="1"/>
    <col min="13685" max="13685" width="5" style="145" customWidth="1"/>
    <col min="13686" max="13687" width="0" style="49" hidden="1" customWidth="1"/>
    <col min="13688" max="13688" width="5" style="145" customWidth="1"/>
    <col min="13689" max="13695" width="0" style="49" hidden="1" customWidth="1"/>
    <col min="13696" max="13696" width="6.42578125" style="145" customWidth="1"/>
    <col min="13697" max="13700" width="0" style="49" hidden="1" customWidth="1"/>
    <col min="13701" max="13701" width="7.140625" style="145" customWidth="1"/>
    <col min="13702" max="13709" width="0" style="49" hidden="1" customWidth="1"/>
    <col min="13710" max="13710" width="7.140625" style="145" customWidth="1"/>
    <col min="13711" max="13712" width="0" style="49" hidden="1" customWidth="1"/>
    <col min="13713" max="13713" width="7.140625" style="145" customWidth="1"/>
    <col min="13714" max="13720" width="0" style="49" hidden="1" customWidth="1"/>
    <col min="13721" max="13721" width="6.42578125" style="145" customWidth="1"/>
    <col min="13722" max="13742" width="0" style="49" hidden="1" customWidth="1"/>
    <col min="13743" max="13746" width="6.42578125" style="145" customWidth="1"/>
    <col min="13747" max="13747" width="6.85546875" style="145" customWidth="1"/>
    <col min="13748" max="13748" width="6.42578125" style="145" customWidth="1"/>
    <col min="13749" max="13765" width="0" style="49" hidden="1" customWidth="1"/>
    <col min="13766" max="13766" width="6.5703125" style="145" customWidth="1"/>
    <col min="13767" max="13767" width="6.42578125" style="145" customWidth="1"/>
    <col min="13768" max="13769" width="0" style="49" hidden="1" customWidth="1"/>
    <col min="13770" max="13770" width="6.42578125" style="145" customWidth="1"/>
    <col min="13771" max="13772" width="0" style="49" hidden="1" customWidth="1"/>
    <col min="13773" max="13773" width="7.42578125" style="145" customWidth="1"/>
    <col min="13774" max="13774" width="0" style="49" hidden="1" customWidth="1"/>
    <col min="13775" max="13775" width="6.42578125" style="145" customWidth="1"/>
    <col min="13776" max="13776" width="0" style="49" hidden="1" customWidth="1"/>
    <col min="13777" max="13777" width="9" style="145" customWidth="1"/>
    <col min="13778" max="13779" width="0" style="49" hidden="1" customWidth="1"/>
    <col min="13780" max="13780" width="8.5703125" style="145" customWidth="1"/>
    <col min="13781" max="13782" width="0" style="49" hidden="1" customWidth="1"/>
    <col min="13783" max="13783" width="6.42578125" style="145" customWidth="1"/>
    <col min="13784" max="13785" width="0" style="49" hidden="1" customWidth="1"/>
    <col min="13786" max="13786" width="7" style="145" customWidth="1"/>
    <col min="13787" max="13788" width="0" style="49" hidden="1" customWidth="1"/>
    <col min="13789" max="13789" width="7" style="145" customWidth="1"/>
    <col min="13790" max="13791" width="0" style="49" hidden="1" customWidth="1"/>
    <col min="13792" max="13792" width="7.5703125" style="145" customWidth="1"/>
    <col min="13793" max="13794" width="0" style="49" hidden="1" customWidth="1"/>
    <col min="13795" max="13795" width="7" style="145" customWidth="1"/>
    <col min="13796" max="13797" width="0" style="49" hidden="1" customWidth="1"/>
    <col min="13798" max="13798" width="7" style="145" customWidth="1"/>
    <col min="13799" max="13800" width="0" style="49" hidden="1" customWidth="1"/>
    <col min="13801" max="13801" width="7" style="145" customWidth="1"/>
    <col min="13802" max="13802" width="0" style="49" hidden="1" customWidth="1"/>
    <col min="13803" max="13803" width="6.42578125" style="145" customWidth="1"/>
    <col min="13804" max="13815" width="0" style="49" hidden="1" customWidth="1"/>
    <col min="13816" max="13816" width="10.140625" style="145"/>
    <col min="13817" max="13817" width="41.42578125" style="145" customWidth="1"/>
    <col min="13818" max="13818" width="6.42578125" style="145" customWidth="1"/>
    <col min="13819" max="13819" width="14.5703125" style="145" customWidth="1"/>
    <col min="13820" max="13820" width="11.42578125" style="145" customWidth="1"/>
    <col min="13821" max="13821" width="13" style="145" customWidth="1"/>
    <col min="13822" max="13822" width="16.85546875" style="145" customWidth="1"/>
    <col min="13823" max="13829" width="9.42578125" style="145" customWidth="1"/>
    <col min="13830" max="13832" width="0" style="49" hidden="1" customWidth="1"/>
    <col min="13833" max="13833" width="8.85546875" style="145" customWidth="1"/>
    <col min="13834" max="13834" width="0" style="49" hidden="1" customWidth="1"/>
    <col min="13835" max="13835" width="10.140625" style="145" customWidth="1"/>
    <col min="13836" max="13836" width="6.42578125" style="145" customWidth="1"/>
    <col min="13837" max="13837" width="6.85546875" style="145" customWidth="1"/>
    <col min="13838" max="13838" width="4.42578125" style="145" customWidth="1"/>
    <col min="13839" max="13840" width="0" style="49" hidden="1" customWidth="1"/>
    <col min="13841" max="13841" width="7.5703125" style="145" customWidth="1"/>
    <col min="13842" max="13842" width="0" style="49" hidden="1" customWidth="1"/>
    <col min="13843" max="13843" width="11.42578125" style="145" customWidth="1"/>
    <col min="13844" max="13844" width="15.5703125" style="145" customWidth="1"/>
    <col min="13845" max="13845" width="52.85546875" style="145" customWidth="1"/>
    <col min="13846" max="13846" width="9.140625" style="145" bestFit="1" customWidth="1"/>
    <col min="13847" max="13847" width="24.5703125" style="145" customWidth="1"/>
    <col min="13848" max="13848" width="10.85546875" style="145" customWidth="1"/>
    <col min="13849" max="13849" width="27.5703125" style="145" customWidth="1"/>
    <col min="13850" max="13851" width="9.140625" style="145" bestFit="1" customWidth="1"/>
    <col min="13852" max="13853" width="12.140625" style="145" customWidth="1"/>
    <col min="13854" max="13854" width="14.5703125" style="145" customWidth="1"/>
    <col min="13855" max="13855" width="5" style="145" customWidth="1"/>
    <col min="13856" max="13857" width="0" style="49" hidden="1" customWidth="1"/>
    <col min="13858" max="13858" width="5" style="145" customWidth="1"/>
    <col min="13859" max="13860" width="0" style="49" hidden="1" customWidth="1"/>
    <col min="13861" max="13861" width="5" style="145" customWidth="1"/>
    <col min="13862" max="13863" width="0" style="49" hidden="1" customWidth="1"/>
    <col min="13864" max="13864" width="5" style="145" customWidth="1"/>
    <col min="13865" max="13866" width="0" style="49" hidden="1" customWidth="1"/>
    <col min="13867" max="13867" width="5" style="145" customWidth="1"/>
    <col min="13868" max="13869" width="0" style="49" hidden="1" customWidth="1"/>
    <col min="13870" max="13870" width="5" style="145" customWidth="1"/>
    <col min="13871" max="13881" width="0" style="49" hidden="1" customWidth="1"/>
    <col min="13882" max="13882" width="6.85546875" style="145" customWidth="1"/>
    <col min="13883" max="13884" width="0" style="49" hidden="1" customWidth="1"/>
    <col min="13885" max="13885" width="6.42578125" style="145" customWidth="1"/>
    <col min="13886" max="13887" width="0" style="49" hidden="1" customWidth="1"/>
    <col min="13888" max="13888" width="5.42578125" style="145" customWidth="1"/>
    <col min="13889" max="13890" width="0" style="49" hidden="1" customWidth="1"/>
    <col min="13891" max="13891" width="4.85546875" style="145" customWidth="1"/>
    <col min="13892" max="13899" width="0" style="49" hidden="1" customWidth="1"/>
    <col min="13900" max="13900" width="5.42578125" style="145" customWidth="1"/>
    <col min="13901" max="13905" width="0" style="49" hidden="1" customWidth="1"/>
    <col min="13906" max="13906" width="5.85546875" style="145" customWidth="1"/>
    <col min="13907" max="13908" width="0" style="49" hidden="1" customWidth="1"/>
    <col min="13909" max="13909" width="5.42578125" style="145" customWidth="1"/>
    <col min="13910" max="13911" width="0" style="49" hidden="1" customWidth="1"/>
    <col min="13912" max="13912" width="5.42578125" style="145" customWidth="1"/>
    <col min="13913" max="13914" width="0" style="49" hidden="1" customWidth="1"/>
    <col min="13915" max="13915" width="6" style="145" customWidth="1"/>
    <col min="13916" max="13920" width="0" style="49" hidden="1" customWidth="1"/>
    <col min="13921" max="13921" width="5" style="145" customWidth="1"/>
    <col min="13922" max="13923" width="0" style="49" hidden="1" customWidth="1"/>
    <col min="13924" max="13924" width="7.42578125" style="145" customWidth="1"/>
    <col min="13925" max="13929" width="0" style="49" hidden="1" customWidth="1"/>
    <col min="13930" max="13930" width="5" style="145" customWidth="1"/>
    <col min="13931" max="13931" width="0" style="49" hidden="1" customWidth="1"/>
    <col min="13932" max="13932" width="5" style="145" customWidth="1"/>
    <col min="13933" max="13933" width="9.42578125" style="145" customWidth="1"/>
    <col min="13934" max="13934" width="0" style="49" hidden="1" customWidth="1"/>
    <col min="13935" max="13935" width="5" style="145" customWidth="1"/>
    <col min="13936" max="13937" width="0" style="49" hidden="1" customWidth="1"/>
    <col min="13938" max="13938" width="5" style="145" customWidth="1"/>
    <col min="13939" max="13940" width="0" style="49" hidden="1" customWidth="1"/>
    <col min="13941" max="13941" width="5" style="145" customWidth="1"/>
    <col min="13942" max="13943" width="0" style="49" hidden="1" customWidth="1"/>
    <col min="13944" max="13944" width="5" style="145" customWidth="1"/>
    <col min="13945" max="13951" width="0" style="49" hidden="1" customWidth="1"/>
    <col min="13952" max="13952" width="6.42578125" style="145" customWidth="1"/>
    <col min="13953" max="13956" width="0" style="49" hidden="1" customWidth="1"/>
    <col min="13957" max="13957" width="7.140625" style="145" customWidth="1"/>
    <col min="13958" max="13965" width="0" style="49" hidden="1" customWidth="1"/>
    <col min="13966" max="13966" width="7.140625" style="145" customWidth="1"/>
    <col min="13967" max="13968" width="0" style="49" hidden="1" customWidth="1"/>
    <col min="13969" max="13969" width="7.140625" style="145" customWidth="1"/>
    <col min="13970" max="13976" width="0" style="49" hidden="1" customWidth="1"/>
    <col min="13977" max="13977" width="6.42578125" style="145" customWidth="1"/>
    <col min="13978" max="13998" width="0" style="49" hidden="1" customWidth="1"/>
    <col min="13999" max="14002" width="6.42578125" style="145" customWidth="1"/>
    <col min="14003" max="14003" width="6.85546875" style="145" customWidth="1"/>
    <col min="14004" max="14004" width="6.42578125" style="145" customWidth="1"/>
    <col min="14005" max="14021" width="0" style="49" hidden="1" customWidth="1"/>
    <col min="14022" max="14022" width="6.5703125" style="145" customWidth="1"/>
    <col min="14023" max="14023" width="6.42578125" style="145" customWidth="1"/>
    <col min="14024" max="14025" width="0" style="49" hidden="1" customWidth="1"/>
    <col min="14026" max="14026" width="6.42578125" style="145" customWidth="1"/>
    <col min="14027" max="14028" width="0" style="49" hidden="1" customWidth="1"/>
    <col min="14029" max="14029" width="7.42578125" style="145" customWidth="1"/>
    <col min="14030" max="14030" width="0" style="49" hidden="1" customWidth="1"/>
    <col min="14031" max="14031" width="6.42578125" style="145" customWidth="1"/>
    <col min="14032" max="14032" width="0" style="49" hidden="1" customWidth="1"/>
    <col min="14033" max="14033" width="9" style="145" customWidth="1"/>
    <col min="14034" max="14035" width="0" style="49" hidden="1" customWidth="1"/>
    <col min="14036" max="14036" width="8.5703125" style="145" customWidth="1"/>
    <col min="14037" max="14038" width="0" style="49" hidden="1" customWidth="1"/>
    <col min="14039" max="14039" width="6.42578125" style="145" customWidth="1"/>
    <col min="14040" max="14041" width="0" style="49" hidden="1" customWidth="1"/>
    <col min="14042" max="14042" width="7" style="145" customWidth="1"/>
    <col min="14043" max="14044" width="0" style="49" hidden="1" customWidth="1"/>
    <col min="14045" max="14045" width="7" style="145" customWidth="1"/>
    <col min="14046" max="14047" width="0" style="49" hidden="1" customWidth="1"/>
    <col min="14048" max="14048" width="7.5703125" style="145" customWidth="1"/>
    <col min="14049" max="14050" width="0" style="49" hidden="1" customWidth="1"/>
    <col min="14051" max="14051" width="7" style="145" customWidth="1"/>
    <col min="14052" max="14053" width="0" style="49" hidden="1" customWidth="1"/>
    <col min="14054" max="14054" width="7" style="145" customWidth="1"/>
    <col min="14055" max="14056" width="0" style="49" hidden="1" customWidth="1"/>
    <col min="14057" max="14057" width="7" style="145" customWidth="1"/>
    <col min="14058" max="14058" width="0" style="49" hidden="1" customWidth="1"/>
    <col min="14059" max="14059" width="6.42578125" style="145" customWidth="1"/>
    <col min="14060" max="14071" width="0" style="49" hidden="1" customWidth="1"/>
    <col min="14072" max="14072" width="10.140625" style="145"/>
    <col min="14073" max="14073" width="41.42578125" style="145" customWidth="1"/>
    <col min="14074" max="14074" width="6.42578125" style="145" customWidth="1"/>
    <col min="14075" max="14075" width="14.5703125" style="145" customWidth="1"/>
    <col min="14076" max="14076" width="11.42578125" style="145" customWidth="1"/>
    <col min="14077" max="14077" width="13" style="145" customWidth="1"/>
    <col min="14078" max="14078" width="16.85546875" style="145" customWidth="1"/>
    <col min="14079" max="14085" width="9.42578125" style="145" customWidth="1"/>
    <col min="14086" max="14088" width="0" style="49" hidden="1" customWidth="1"/>
    <col min="14089" max="14089" width="8.85546875" style="145" customWidth="1"/>
    <col min="14090" max="14090" width="0" style="49" hidden="1" customWidth="1"/>
    <col min="14091" max="14091" width="10.140625" style="145" customWidth="1"/>
    <col min="14092" max="14092" width="6.42578125" style="145" customWidth="1"/>
    <col min="14093" max="14093" width="6.85546875" style="145" customWidth="1"/>
    <col min="14094" max="14094" width="4.42578125" style="145" customWidth="1"/>
    <col min="14095" max="14096" width="0" style="49" hidden="1" customWidth="1"/>
    <col min="14097" max="14097" width="7.5703125" style="145" customWidth="1"/>
    <col min="14098" max="14098" width="0" style="49" hidden="1" customWidth="1"/>
    <col min="14099" max="14099" width="11.42578125" style="145" customWidth="1"/>
    <col min="14100" max="14100" width="15.5703125" style="145" customWidth="1"/>
    <col min="14101" max="14101" width="52.85546875" style="145" customWidth="1"/>
    <col min="14102" max="14102" width="9.140625" style="145" bestFit="1" customWidth="1"/>
    <col min="14103" max="14103" width="24.5703125" style="145" customWidth="1"/>
    <col min="14104" max="14104" width="10.85546875" style="145" customWidth="1"/>
    <col min="14105" max="14105" width="27.5703125" style="145" customWidth="1"/>
    <col min="14106" max="14107" width="9.140625" style="145" bestFit="1" customWidth="1"/>
    <col min="14108" max="14109" width="12.140625" style="145" customWidth="1"/>
    <col min="14110" max="14110" width="14.5703125" style="145" customWidth="1"/>
    <col min="14111" max="14111" width="5" style="145" customWidth="1"/>
    <col min="14112" max="14113" width="0" style="49" hidden="1" customWidth="1"/>
    <col min="14114" max="14114" width="5" style="145" customWidth="1"/>
    <col min="14115" max="14116" width="0" style="49" hidden="1" customWidth="1"/>
    <col min="14117" max="14117" width="5" style="145" customWidth="1"/>
    <col min="14118" max="14119" width="0" style="49" hidden="1" customWidth="1"/>
    <col min="14120" max="14120" width="5" style="145" customWidth="1"/>
    <col min="14121" max="14122" width="0" style="49" hidden="1" customWidth="1"/>
    <col min="14123" max="14123" width="5" style="145" customWidth="1"/>
    <col min="14124" max="14125" width="0" style="49" hidden="1" customWidth="1"/>
    <col min="14126" max="14126" width="5" style="145" customWidth="1"/>
    <col min="14127" max="14137" width="0" style="49" hidden="1" customWidth="1"/>
    <col min="14138" max="14138" width="6.85546875" style="145" customWidth="1"/>
    <col min="14139" max="14140" width="0" style="49" hidden="1" customWidth="1"/>
    <col min="14141" max="14141" width="6.42578125" style="145" customWidth="1"/>
    <col min="14142" max="14143" width="0" style="49" hidden="1" customWidth="1"/>
    <col min="14144" max="14144" width="5.42578125" style="145" customWidth="1"/>
    <col min="14145" max="14146" width="0" style="49" hidden="1" customWidth="1"/>
    <col min="14147" max="14147" width="4.85546875" style="145" customWidth="1"/>
    <col min="14148" max="14155" width="0" style="49" hidden="1" customWidth="1"/>
    <col min="14156" max="14156" width="5.42578125" style="145" customWidth="1"/>
    <col min="14157" max="14161" width="0" style="49" hidden="1" customWidth="1"/>
    <col min="14162" max="14162" width="5.85546875" style="145" customWidth="1"/>
    <col min="14163" max="14164" width="0" style="49" hidden="1" customWidth="1"/>
    <col min="14165" max="14165" width="5.42578125" style="145" customWidth="1"/>
    <col min="14166" max="14167" width="0" style="49" hidden="1" customWidth="1"/>
    <col min="14168" max="14168" width="5.42578125" style="145" customWidth="1"/>
    <col min="14169" max="14170" width="0" style="49" hidden="1" customWidth="1"/>
    <col min="14171" max="14171" width="6" style="145" customWidth="1"/>
    <col min="14172" max="14176" width="0" style="49" hidden="1" customWidth="1"/>
    <col min="14177" max="14177" width="5" style="145" customWidth="1"/>
    <col min="14178" max="14179" width="0" style="49" hidden="1" customWidth="1"/>
    <col min="14180" max="14180" width="7.42578125" style="145" customWidth="1"/>
    <col min="14181" max="14185" width="0" style="49" hidden="1" customWidth="1"/>
    <col min="14186" max="14186" width="5" style="145" customWidth="1"/>
    <col min="14187" max="14187" width="0" style="49" hidden="1" customWidth="1"/>
    <col min="14188" max="14188" width="5" style="145" customWidth="1"/>
    <col min="14189" max="14189" width="9.42578125" style="145" customWidth="1"/>
    <col min="14190" max="14190" width="0" style="49" hidden="1" customWidth="1"/>
    <col min="14191" max="14191" width="5" style="145" customWidth="1"/>
    <col min="14192" max="14193" width="0" style="49" hidden="1" customWidth="1"/>
    <col min="14194" max="14194" width="5" style="145" customWidth="1"/>
    <col min="14195" max="14196" width="0" style="49" hidden="1" customWidth="1"/>
    <col min="14197" max="14197" width="5" style="145" customWidth="1"/>
    <col min="14198" max="14199" width="0" style="49" hidden="1" customWidth="1"/>
    <col min="14200" max="14200" width="5" style="145" customWidth="1"/>
    <col min="14201" max="14207" width="0" style="49" hidden="1" customWidth="1"/>
    <col min="14208" max="14208" width="6.42578125" style="145" customWidth="1"/>
    <col min="14209" max="14212" width="0" style="49" hidden="1" customWidth="1"/>
    <col min="14213" max="14213" width="7.140625" style="145" customWidth="1"/>
    <col min="14214" max="14221" width="0" style="49" hidden="1" customWidth="1"/>
    <col min="14222" max="14222" width="7.140625" style="145" customWidth="1"/>
    <col min="14223" max="14224" width="0" style="49" hidden="1" customWidth="1"/>
    <col min="14225" max="14225" width="7.140625" style="145" customWidth="1"/>
    <col min="14226" max="14232" width="0" style="49" hidden="1" customWidth="1"/>
    <col min="14233" max="14233" width="6.42578125" style="145" customWidth="1"/>
    <col min="14234" max="14254" width="0" style="49" hidden="1" customWidth="1"/>
    <col min="14255" max="14258" width="6.42578125" style="145" customWidth="1"/>
    <col min="14259" max="14259" width="6.85546875" style="145" customWidth="1"/>
    <col min="14260" max="14260" width="6.42578125" style="145" customWidth="1"/>
    <col min="14261" max="14277" width="0" style="49" hidden="1" customWidth="1"/>
    <col min="14278" max="14278" width="6.5703125" style="145" customWidth="1"/>
    <col min="14279" max="14279" width="6.42578125" style="145" customWidth="1"/>
    <col min="14280" max="14281" width="0" style="49" hidden="1" customWidth="1"/>
    <col min="14282" max="14282" width="6.42578125" style="145" customWidth="1"/>
    <col min="14283" max="14284" width="0" style="49" hidden="1" customWidth="1"/>
    <col min="14285" max="14285" width="7.42578125" style="145" customWidth="1"/>
    <col min="14286" max="14286" width="0" style="49" hidden="1" customWidth="1"/>
    <col min="14287" max="14287" width="6.42578125" style="145" customWidth="1"/>
    <col min="14288" max="14288" width="0" style="49" hidden="1" customWidth="1"/>
    <col min="14289" max="14289" width="9" style="145" customWidth="1"/>
    <col min="14290" max="14291" width="0" style="49" hidden="1" customWidth="1"/>
    <col min="14292" max="14292" width="8.5703125" style="145" customWidth="1"/>
    <col min="14293" max="14294" width="0" style="49" hidden="1" customWidth="1"/>
    <col min="14295" max="14295" width="6.42578125" style="145" customWidth="1"/>
    <col min="14296" max="14297" width="0" style="49" hidden="1" customWidth="1"/>
    <col min="14298" max="14298" width="7" style="145" customWidth="1"/>
    <col min="14299" max="14300" width="0" style="49" hidden="1" customWidth="1"/>
    <col min="14301" max="14301" width="7" style="145" customWidth="1"/>
    <col min="14302" max="14303" width="0" style="49" hidden="1" customWidth="1"/>
    <col min="14304" max="14304" width="7.5703125" style="145" customWidth="1"/>
    <col min="14305" max="14306" width="0" style="49" hidden="1" customWidth="1"/>
    <col min="14307" max="14307" width="7" style="145" customWidth="1"/>
    <col min="14308" max="14309" width="0" style="49" hidden="1" customWidth="1"/>
    <col min="14310" max="14310" width="7" style="145" customWidth="1"/>
    <col min="14311" max="14312" width="0" style="49" hidden="1" customWidth="1"/>
    <col min="14313" max="14313" width="7" style="145" customWidth="1"/>
    <col min="14314" max="14314" width="0" style="49" hidden="1" customWidth="1"/>
    <col min="14315" max="14315" width="6.42578125" style="145" customWidth="1"/>
    <col min="14316" max="14327" width="0" style="49" hidden="1" customWidth="1"/>
    <col min="14328" max="14328" width="10.140625" style="145"/>
    <col min="14329" max="14329" width="41.42578125" style="145" customWidth="1"/>
    <col min="14330" max="14330" width="6.42578125" style="145" customWidth="1"/>
    <col min="14331" max="14331" width="14.5703125" style="145" customWidth="1"/>
    <col min="14332" max="14332" width="11.42578125" style="145" customWidth="1"/>
    <col min="14333" max="14333" width="13" style="145" customWidth="1"/>
    <col min="14334" max="14334" width="16.85546875" style="145" customWidth="1"/>
    <col min="14335" max="14341" width="9.42578125" style="145" customWidth="1"/>
    <col min="14342" max="14344" width="0" style="49" hidden="1" customWidth="1"/>
    <col min="14345" max="14345" width="8.85546875" style="145" customWidth="1"/>
    <col min="14346" max="14346" width="0" style="49" hidden="1" customWidth="1"/>
    <col min="14347" max="14347" width="10.140625" style="145" customWidth="1"/>
    <col min="14348" max="14348" width="6.42578125" style="145" customWidth="1"/>
    <col min="14349" max="14349" width="6.85546875" style="145" customWidth="1"/>
    <col min="14350" max="14350" width="4.42578125" style="145" customWidth="1"/>
    <col min="14351" max="14352" width="0" style="49" hidden="1" customWidth="1"/>
    <col min="14353" max="14353" width="7.5703125" style="145" customWidth="1"/>
    <col min="14354" max="14354" width="0" style="49" hidden="1" customWidth="1"/>
    <col min="14355" max="14355" width="11.42578125" style="145" customWidth="1"/>
    <col min="14356" max="14356" width="15.5703125" style="145" customWidth="1"/>
    <col min="14357" max="14357" width="52.85546875" style="145" customWidth="1"/>
    <col min="14358" max="14358" width="9.140625" style="145" bestFit="1" customWidth="1"/>
    <col min="14359" max="14359" width="24.5703125" style="145" customWidth="1"/>
    <col min="14360" max="14360" width="10.85546875" style="145" customWidth="1"/>
    <col min="14361" max="14361" width="27.5703125" style="145" customWidth="1"/>
    <col min="14362" max="14363" width="9.140625" style="145" bestFit="1" customWidth="1"/>
    <col min="14364" max="14365" width="12.140625" style="145" customWidth="1"/>
    <col min="14366" max="14366" width="14.5703125" style="145" customWidth="1"/>
    <col min="14367" max="14367" width="5" style="145" customWidth="1"/>
    <col min="14368" max="14369" width="0" style="49" hidden="1" customWidth="1"/>
    <col min="14370" max="14370" width="5" style="145" customWidth="1"/>
    <col min="14371" max="14372" width="0" style="49" hidden="1" customWidth="1"/>
    <col min="14373" max="14373" width="5" style="145" customWidth="1"/>
    <col min="14374" max="14375" width="0" style="49" hidden="1" customWidth="1"/>
    <col min="14376" max="14376" width="5" style="145" customWidth="1"/>
    <col min="14377" max="14378" width="0" style="49" hidden="1" customWidth="1"/>
    <col min="14379" max="14379" width="5" style="145" customWidth="1"/>
    <col min="14380" max="14381" width="0" style="49" hidden="1" customWidth="1"/>
    <col min="14382" max="14382" width="5" style="145" customWidth="1"/>
    <col min="14383" max="14393" width="0" style="49" hidden="1" customWidth="1"/>
    <col min="14394" max="14394" width="6.85546875" style="145" customWidth="1"/>
    <col min="14395" max="14396" width="0" style="49" hidden="1" customWidth="1"/>
    <col min="14397" max="14397" width="6.42578125" style="145" customWidth="1"/>
    <col min="14398" max="14399" width="0" style="49" hidden="1" customWidth="1"/>
    <col min="14400" max="14400" width="5.42578125" style="145" customWidth="1"/>
    <col min="14401" max="14402" width="0" style="49" hidden="1" customWidth="1"/>
    <col min="14403" max="14403" width="4.85546875" style="145" customWidth="1"/>
    <col min="14404" max="14411" width="0" style="49" hidden="1" customWidth="1"/>
    <col min="14412" max="14412" width="5.42578125" style="145" customWidth="1"/>
    <col min="14413" max="14417" width="0" style="49" hidden="1" customWidth="1"/>
    <col min="14418" max="14418" width="5.85546875" style="145" customWidth="1"/>
    <col min="14419" max="14420" width="0" style="49" hidden="1" customWidth="1"/>
    <col min="14421" max="14421" width="5.42578125" style="145" customWidth="1"/>
    <col min="14422" max="14423" width="0" style="49" hidden="1" customWidth="1"/>
    <col min="14424" max="14424" width="5.42578125" style="145" customWidth="1"/>
    <col min="14425" max="14426" width="0" style="49" hidden="1" customWidth="1"/>
    <col min="14427" max="14427" width="6" style="145" customWidth="1"/>
    <col min="14428" max="14432" width="0" style="49" hidden="1" customWidth="1"/>
    <col min="14433" max="14433" width="5" style="145" customWidth="1"/>
    <col min="14434" max="14435" width="0" style="49" hidden="1" customWidth="1"/>
    <col min="14436" max="14436" width="7.42578125" style="145" customWidth="1"/>
    <col min="14437" max="14441" width="0" style="49" hidden="1" customWidth="1"/>
    <col min="14442" max="14442" width="5" style="145" customWidth="1"/>
    <col min="14443" max="14443" width="0" style="49" hidden="1" customWidth="1"/>
    <col min="14444" max="14444" width="5" style="145" customWidth="1"/>
    <col min="14445" max="14445" width="9.42578125" style="145" customWidth="1"/>
    <col min="14446" max="14446" width="0" style="49" hidden="1" customWidth="1"/>
    <col min="14447" max="14447" width="5" style="145" customWidth="1"/>
    <col min="14448" max="14449" width="0" style="49" hidden="1" customWidth="1"/>
    <col min="14450" max="14450" width="5" style="145" customWidth="1"/>
    <col min="14451" max="14452" width="0" style="49" hidden="1" customWidth="1"/>
    <col min="14453" max="14453" width="5" style="145" customWidth="1"/>
    <col min="14454" max="14455" width="0" style="49" hidden="1" customWidth="1"/>
    <col min="14456" max="14456" width="5" style="145" customWidth="1"/>
    <col min="14457" max="14463" width="0" style="49" hidden="1" customWidth="1"/>
    <col min="14464" max="14464" width="6.42578125" style="145" customWidth="1"/>
    <col min="14465" max="14468" width="0" style="49" hidden="1" customWidth="1"/>
    <col min="14469" max="14469" width="7.140625" style="145" customWidth="1"/>
    <col min="14470" max="14477" width="0" style="49" hidden="1" customWidth="1"/>
    <col min="14478" max="14478" width="7.140625" style="145" customWidth="1"/>
    <col min="14479" max="14480" width="0" style="49" hidden="1" customWidth="1"/>
    <col min="14481" max="14481" width="7.140625" style="145" customWidth="1"/>
    <col min="14482" max="14488" width="0" style="49" hidden="1" customWidth="1"/>
    <col min="14489" max="14489" width="6.42578125" style="145" customWidth="1"/>
    <col min="14490" max="14510" width="0" style="49" hidden="1" customWidth="1"/>
    <col min="14511" max="14514" width="6.42578125" style="145" customWidth="1"/>
    <col min="14515" max="14515" width="6.85546875" style="145" customWidth="1"/>
    <col min="14516" max="14516" width="6.42578125" style="145" customWidth="1"/>
    <col min="14517" max="14533" width="0" style="49" hidden="1" customWidth="1"/>
    <col min="14534" max="14534" width="6.5703125" style="145" customWidth="1"/>
    <col min="14535" max="14535" width="6.42578125" style="145" customWidth="1"/>
    <col min="14536" max="14537" width="0" style="49" hidden="1" customWidth="1"/>
    <col min="14538" max="14538" width="6.42578125" style="145" customWidth="1"/>
    <col min="14539" max="14540" width="0" style="49" hidden="1" customWidth="1"/>
    <col min="14541" max="14541" width="7.42578125" style="145" customWidth="1"/>
    <col min="14542" max="14542" width="0" style="49" hidden="1" customWidth="1"/>
    <col min="14543" max="14543" width="6.42578125" style="145" customWidth="1"/>
    <col min="14544" max="14544" width="0" style="49" hidden="1" customWidth="1"/>
    <col min="14545" max="14545" width="9" style="145" customWidth="1"/>
    <col min="14546" max="14547" width="0" style="49" hidden="1" customWidth="1"/>
    <col min="14548" max="14548" width="8.5703125" style="145" customWidth="1"/>
    <col min="14549" max="14550" width="0" style="49" hidden="1" customWidth="1"/>
    <col min="14551" max="14551" width="6.42578125" style="145" customWidth="1"/>
    <col min="14552" max="14553" width="0" style="49" hidden="1" customWidth="1"/>
    <col min="14554" max="14554" width="7" style="145" customWidth="1"/>
    <col min="14555" max="14556" width="0" style="49" hidden="1" customWidth="1"/>
    <col min="14557" max="14557" width="7" style="145" customWidth="1"/>
    <col min="14558" max="14559" width="0" style="49" hidden="1" customWidth="1"/>
    <col min="14560" max="14560" width="7.5703125" style="145" customWidth="1"/>
    <col min="14561" max="14562" width="0" style="49" hidden="1" customWidth="1"/>
    <col min="14563" max="14563" width="7" style="145" customWidth="1"/>
    <col min="14564" max="14565" width="0" style="49" hidden="1" customWidth="1"/>
    <col min="14566" max="14566" width="7" style="145" customWidth="1"/>
    <col min="14567" max="14568" width="0" style="49" hidden="1" customWidth="1"/>
    <col min="14569" max="14569" width="7" style="145" customWidth="1"/>
    <col min="14570" max="14570" width="0" style="49" hidden="1" customWidth="1"/>
    <col min="14571" max="14571" width="6.42578125" style="145" customWidth="1"/>
    <col min="14572" max="14583" width="0" style="49" hidden="1" customWidth="1"/>
    <col min="14584" max="14584" width="10.140625" style="145"/>
    <col min="14585" max="14585" width="41.42578125" style="145" customWidth="1"/>
    <col min="14586" max="14586" width="6.42578125" style="145" customWidth="1"/>
    <col min="14587" max="14587" width="14.5703125" style="145" customWidth="1"/>
    <col min="14588" max="14588" width="11.42578125" style="145" customWidth="1"/>
    <col min="14589" max="14589" width="13" style="145" customWidth="1"/>
    <col min="14590" max="14590" width="16.85546875" style="145" customWidth="1"/>
    <col min="14591" max="14597" width="9.42578125" style="145" customWidth="1"/>
    <col min="14598" max="14600" width="0" style="49" hidden="1" customWidth="1"/>
    <col min="14601" max="14601" width="8.85546875" style="145" customWidth="1"/>
    <col min="14602" max="14602" width="0" style="49" hidden="1" customWidth="1"/>
    <col min="14603" max="14603" width="10.140625" style="145" customWidth="1"/>
    <col min="14604" max="14604" width="6.42578125" style="145" customWidth="1"/>
    <col min="14605" max="14605" width="6.85546875" style="145" customWidth="1"/>
    <col min="14606" max="14606" width="4.42578125" style="145" customWidth="1"/>
    <col min="14607" max="14608" width="0" style="49" hidden="1" customWidth="1"/>
    <col min="14609" max="14609" width="7.5703125" style="145" customWidth="1"/>
    <col min="14610" max="14610" width="0" style="49" hidden="1" customWidth="1"/>
    <col min="14611" max="14611" width="11.42578125" style="145" customWidth="1"/>
    <col min="14612" max="14612" width="15.5703125" style="145" customWidth="1"/>
    <col min="14613" max="14613" width="52.85546875" style="145" customWidth="1"/>
    <col min="14614" max="14614" width="9.140625" style="145" bestFit="1" customWidth="1"/>
    <col min="14615" max="14615" width="24.5703125" style="145" customWidth="1"/>
    <col min="14616" max="14616" width="10.85546875" style="145" customWidth="1"/>
    <col min="14617" max="14617" width="27.5703125" style="145" customWidth="1"/>
    <col min="14618" max="14619" width="9.140625" style="145" bestFit="1" customWidth="1"/>
    <col min="14620" max="14621" width="12.140625" style="145" customWidth="1"/>
    <col min="14622" max="14622" width="14.5703125" style="145" customWidth="1"/>
    <col min="14623" max="14623" width="5" style="145" customWidth="1"/>
    <col min="14624" max="14625" width="0" style="49" hidden="1" customWidth="1"/>
    <col min="14626" max="14626" width="5" style="145" customWidth="1"/>
    <col min="14627" max="14628" width="0" style="49" hidden="1" customWidth="1"/>
    <col min="14629" max="14629" width="5" style="145" customWidth="1"/>
    <col min="14630" max="14631" width="0" style="49" hidden="1" customWidth="1"/>
    <col min="14632" max="14632" width="5" style="145" customWidth="1"/>
    <col min="14633" max="14634" width="0" style="49" hidden="1" customWidth="1"/>
    <col min="14635" max="14635" width="5" style="145" customWidth="1"/>
    <col min="14636" max="14637" width="0" style="49" hidden="1" customWidth="1"/>
    <col min="14638" max="14638" width="5" style="145" customWidth="1"/>
    <col min="14639" max="14649" width="0" style="49" hidden="1" customWidth="1"/>
    <col min="14650" max="14650" width="6.85546875" style="145" customWidth="1"/>
    <col min="14651" max="14652" width="0" style="49" hidden="1" customWidth="1"/>
    <col min="14653" max="14653" width="6.42578125" style="145" customWidth="1"/>
    <col min="14654" max="14655" width="0" style="49" hidden="1" customWidth="1"/>
    <col min="14656" max="14656" width="5.42578125" style="145" customWidth="1"/>
    <col min="14657" max="14658" width="0" style="49" hidden="1" customWidth="1"/>
    <col min="14659" max="14659" width="4.85546875" style="145" customWidth="1"/>
    <col min="14660" max="14667" width="0" style="49" hidden="1" customWidth="1"/>
    <col min="14668" max="14668" width="5.42578125" style="145" customWidth="1"/>
    <col min="14669" max="14673" width="0" style="49" hidden="1" customWidth="1"/>
    <col min="14674" max="14674" width="5.85546875" style="145" customWidth="1"/>
    <col min="14675" max="14676" width="0" style="49" hidden="1" customWidth="1"/>
    <col min="14677" max="14677" width="5.42578125" style="145" customWidth="1"/>
    <col min="14678" max="14679" width="0" style="49" hidden="1" customWidth="1"/>
    <col min="14680" max="14680" width="5.42578125" style="145" customWidth="1"/>
    <col min="14681" max="14682" width="0" style="49" hidden="1" customWidth="1"/>
    <col min="14683" max="14683" width="6" style="145" customWidth="1"/>
    <col min="14684" max="14688" width="0" style="49" hidden="1" customWidth="1"/>
    <col min="14689" max="14689" width="5" style="145" customWidth="1"/>
    <col min="14690" max="14691" width="0" style="49" hidden="1" customWidth="1"/>
    <col min="14692" max="14692" width="7.42578125" style="145" customWidth="1"/>
    <col min="14693" max="14697" width="0" style="49" hidden="1" customWidth="1"/>
    <col min="14698" max="14698" width="5" style="145" customWidth="1"/>
    <col min="14699" max="14699" width="0" style="49" hidden="1" customWidth="1"/>
    <col min="14700" max="14700" width="5" style="145" customWidth="1"/>
    <col min="14701" max="14701" width="9.42578125" style="145" customWidth="1"/>
    <col min="14702" max="14702" width="0" style="49" hidden="1" customWidth="1"/>
    <col min="14703" max="14703" width="5" style="145" customWidth="1"/>
    <col min="14704" max="14705" width="0" style="49" hidden="1" customWidth="1"/>
    <col min="14706" max="14706" width="5" style="145" customWidth="1"/>
    <col min="14707" max="14708" width="0" style="49" hidden="1" customWidth="1"/>
    <col min="14709" max="14709" width="5" style="145" customWidth="1"/>
    <col min="14710" max="14711" width="0" style="49" hidden="1" customWidth="1"/>
    <col min="14712" max="14712" width="5" style="145" customWidth="1"/>
    <col min="14713" max="14719" width="0" style="49" hidden="1" customWidth="1"/>
    <col min="14720" max="14720" width="6.42578125" style="145" customWidth="1"/>
    <col min="14721" max="14724" width="0" style="49" hidden="1" customWidth="1"/>
    <col min="14725" max="14725" width="7.140625" style="145" customWidth="1"/>
    <col min="14726" max="14733" width="0" style="49" hidden="1" customWidth="1"/>
    <col min="14734" max="14734" width="7.140625" style="145" customWidth="1"/>
    <col min="14735" max="14736" width="0" style="49" hidden="1" customWidth="1"/>
    <col min="14737" max="14737" width="7.140625" style="145" customWidth="1"/>
    <col min="14738" max="14744" width="0" style="49" hidden="1" customWidth="1"/>
    <col min="14745" max="14745" width="6.42578125" style="145" customWidth="1"/>
    <col min="14746" max="14766" width="0" style="49" hidden="1" customWidth="1"/>
    <col min="14767" max="14770" width="6.42578125" style="145" customWidth="1"/>
    <col min="14771" max="14771" width="6.85546875" style="145" customWidth="1"/>
    <col min="14772" max="14772" width="6.42578125" style="145" customWidth="1"/>
    <col min="14773" max="14789" width="0" style="49" hidden="1" customWidth="1"/>
    <col min="14790" max="14790" width="6.5703125" style="145" customWidth="1"/>
    <col min="14791" max="14791" width="6.42578125" style="145" customWidth="1"/>
    <col min="14792" max="14793" width="0" style="49" hidden="1" customWidth="1"/>
    <col min="14794" max="14794" width="6.42578125" style="145" customWidth="1"/>
    <col min="14795" max="14796" width="0" style="49" hidden="1" customWidth="1"/>
    <col min="14797" max="14797" width="7.42578125" style="145" customWidth="1"/>
    <col min="14798" max="14798" width="0" style="49" hidden="1" customWidth="1"/>
    <col min="14799" max="14799" width="6.42578125" style="145" customWidth="1"/>
    <col min="14800" max="14800" width="0" style="49" hidden="1" customWidth="1"/>
    <col min="14801" max="14801" width="9" style="145" customWidth="1"/>
    <col min="14802" max="14803" width="0" style="49" hidden="1" customWidth="1"/>
    <col min="14804" max="14804" width="8.5703125" style="145" customWidth="1"/>
    <col min="14805" max="14806" width="0" style="49" hidden="1" customWidth="1"/>
    <col min="14807" max="14807" width="6.42578125" style="145" customWidth="1"/>
    <col min="14808" max="14809" width="0" style="49" hidden="1" customWidth="1"/>
    <col min="14810" max="14810" width="7" style="145" customWidth="1"/>
    <col min="14811" max="14812" width="0" style="49" hidden="1" customWidth="1"/>
    <col min="14813" max="14813" width="7" style="145" customWidth="1"/>
    <col min="14814" max="14815" width="0" style="49" hidden="1" customWidth="1"/>
    <col min="14816" max="14816" width="7.5703125" style="145" customWidth="1"/>
    <col min="14817" max="14818" width="0" style="49" hidden="1" customWidth="1"/>
    <col min="14819" max="14819" width="7" style="145" customWidth="1"/>
    <col min="14820" max="14821" width="0" style="49" hidden="1" customWidth="1"/>
    <col min="14822" max="14822" width="7" style="145" customWidth="1"/>
    <col min="14823" max="14824" width="0" style="49" hidden="1" customWidth="1"/>
    <col min="14825" max="14825" width="7" style="145" customWidth="1"/>
    <col min="14826" max="14826" width="0" style="49" hidden="1" customWidth="1"/>
    <col min="14827" max="14827" width="6.42578125" style="145" customWidth="1"/>
    <col min="14828" max="14839" width="0" style="49" hidden="1" customWidth="1"/>
    <col min="14840" max="14840" width="10.140625" style="145"/>
    <col min="14841" max="14841" width="41.42578125" style="145" customWidth="1"/>
    <col min="14842" max="14842" width="6.42578125" style="145" customWidth="1"/>
    <col min="14843" max="14843" width="14.5703125" style="145" customWidth="1"/>
    <col min="14844" max="14844" width="11.42578125" style="145" customWidth="1"/>
    <col min="14845" max="14845" width="13" style="145" customWidth="1"/>
    <col min="14846" max="14846" width="16.85546875" style="145" customWidth="1"/>
    <col min="14847" max="14853" width="9.42578125" style="145" customWidth="1"/>
    <col min="14854" max="14856" width="0" style="49" hidden="1" customWidth="1"/>
    <col min="14857" max="14857" width="8.85546875" style="145" customWidth="1"/>
    <col min="14858" max="14858" width="0" style="49" hidden="1" customWidth="1"/>
    <col min="14859" max="14859" width="10.140625" style="145" customWidth="1"/>
    <col min="14860" max="14860" width="6.42578125" style="145" customWidth="1"/>
    <col min="14861" max="14861" width="6.85546875" style="145" customWidth="1"/>
    <col min="14862" max="14862" width="4.42578125" style="145" customWidth="1"/>
    <col min="14863" max="14864" width="0" style="49" hidden="1" customWidth="1"/>
    <col min="14865" max="14865" width="7.5703125" style="145" customWidth="1"/>
    <col min="14866" max="14866" width="0" style="49" hidden="1" customWidth="1"/>
    <col min="14867" max="14867" width="11.42578125" style="145" customWidth="1"/>
    <col min="14868" max="14868" width="15.5703125" style="145" customWidth="1"/>
    <col min="14869" max="14869" width="52.85546875" style="145" customWidth="1"/>
    <col min="14870" max="14870" width="9.140625" style="145" bestFit="1" customWidth="1"/>
    <col min="14871" max="14871" width="24.5703125" style="145" customWidth="1"/>
    <col min="14872" max="14872" width="10.85546875" style="145" customWidth="1"/>
    <col min="14873" max="14873" width="27.5703125" style="145" customWidth="1"/>
    <col min="14874" max="14875" width="9.140625" style="145" bestFit="1" customWidth="1"/>
    <col min="14876" max="14877" width="12.140625" style="145" customWidth="1"/>
    <col min="14878" max="14878" width="14.5703125" style="145" customWidth="1"/>
    <col min="14879" max="14879" width="5" style="145" customWidth="1"/>
    <col min="14880" max="14881" width="0" style="49" hidden="1" customWidth="1"/>
    <col min="14882" max="14882" width="5" style="145" customWidth="1"/>
    <col min="14883" max="14884" width="0" style="49" hidden="1" customWidth="1"/>
    <col min="14885" max="14885" width="5" style="145" customWidth="1"/>
    <col min="14886" max="14887" width="0" style="49" hidden="1" customWidth="1"/>
    <col min="14888" max="14888" width="5" style="145" customWidth="1"/>
    <col min="14889" max="14890" width="0" style="49" hidden="1" customWidth="1"/>
    <col min="14891" max="14891" width="5" style="145" customWidth="1"/>
    <col min="14892" max="14893" width="0" style="49" hidden="1" customWidth="1"/>
    <col min="14894" max="14894" width="5" style="145" customWidth="1"/>
    <col min="14895" max="14905" width="0" style="49" hidden="1" customWidth="1"/>
    <col min="14906" max="14906" width="6.85546875" style="145" customWidth="1"/>
    <col min="14907" max="14908" width="0" style="49" hidden="1" customWidth="1"/>
    <col min="14909" max="14909" width="6.42578125" style="145" customWidth="1"/>
    <col min="14910" max="14911" width="0" style="49" hidden="1" customWidth="1"/>
    <col min="14912" max="14912" width="5.42578125" style="145" customWidth="1"/>
    <col min="14913" max="14914" width="0" style="49" hidden="1" customWidth="1"/>
    <col min="14915" max="14915" width="4.85546875" style="145" customWidth="1"/>
    <col min="14916" max="14923" width="0" style="49" hidden="1" customWidth="1"/>
    <col min="14924" max="14924" width="5.42578125" style="145" customWidth="1"/>
    <col min="14925" max="14929" width="0" style="49" hidden="1" customWidth="1"/>
    <col min="14930" max="14930" width="5.85546875" style="145" customWidth="1"/>
    <col min="14931" max="14932" width="0" style="49" hidden="1" customWidth="1"/>
    <col min="14933" max="14933" width="5.42578125" style="145" customWidth="1"/>
    <col min="14934" max="14935" width="0" style="49" hidden="1" customWidth="1"/>
    <col min="14936" max="14936" width="5.42578125" style="145" customWidth="1"/>
    <col min="14937" max="14938" width="0" style="49" hidden="1" customWidth="1"/>
    <col min="14939" max="14939" width="6" style="145" customWidth="1"/>
    <col min="14940" max="14944" width="0" style="49" hidden="1" customWidth="1"/>
    <col min="14945" max="14945" width="5" style="145" customWidth="1"/>
    <col min="14946" max="14947" width="0" style="49" hidden="1" customWidth="1"/>
    <col min="14948" max="14948" width="7.42578125" style="145" customWidth="1"/>
    <col min="14949" max="14953" width="0" style="49" hidden="1" customWidth="1"/>
    <col min="14954" max="14954" width="5" style="145" customWidth="1"/>
    <col min="14955" max="14955" width="0" style="49" hidden="1" customWidth="1"/>
    <col min="14956" max="14956" width="5" style="145" customWidth="1"/>
    <col min="14957" max="14957" width="9.42578125" style="145" customWidth="1"/>
    <col min="14958" max="14958" width="0" style="49" hidden="1" customWidth="1"/>
    <col min="14959" max="14959" width="5" style="145" customWidth="1"/>
    <col min="14960" max="14961" width="0" style="49" hidden="1" customWidth="1"/>
    <col min="14962" max="14962" width="5" style="145" customWidth="1"/>
    <col min="14963" max="14964" width="0" style="49" hidden="1" customWidth="1"/>
    <col min="14965" max="14965" width="5" style="145" customWidth="1"/>
    <col min="14966" max="14967" width="0" style="49" hidden="1" customWidth="1"/>
    <col min="14968" max="14968" width="5" style="145" customWidth="1"/>
    <col min="14969" max="14975" width="0" style="49" hidden="1" customWidth="1"/>
    <col min="14976" max="14976" width="6.42578125" style="145" customWidth="1"/>
    <col min="14977" max="14980" width="0" style="49" hidden="1" customWidth="1"/>
    <col min="14981" max="14981" width="7.140625" style="145" customWidth="1"/>
    <col min="14982" max="14989" width="0" style="49" hidden="1" customWidth="1"/>
    <col min="14990" max="14990" width="7.140625" style="145" customWidth="1"/>
    <col min="14991" max="14992" width="0" style="49" hidden="1" customWidth="1"/>
    <col min="14993" max="14993" width="7.140625" style="145" customWidth="1"/>
    <col min="14994" max="15000" width="0" style="49" hidden="1" customWidth="1"/>
    <col min="15001" max="15001" width="6.42578125" style="145" customWidth="1"/>
    <col min="15002" max="15022" width="0" style="49" hidden="1" customWidth="1"/>
    <col min="15023" max="15026" width="6.42578125" style="145" customWidth="1"/>
    <col min="15027" max="15027" width="6.85546875" style="145" customWidth="1"/>
    <col min="15028" max="15028" width="6.42578125" style="145" customWidth="1"/>
    <col min="15029" max="15045" width="0" style="49" hidden="1" customWidth="1"/>
    <col min="15046" max="15046" width="6.5703125" style="145" customWidth="1"/>
    <col min="15047" max="15047" width="6.42578125" style="145" customWidth="1"/>
    <col min="15048" max="15049" width="0" style="49" hidden="1" customWidth="1"/>
    <col min="15050" max="15050" width="6.42578125" style="145" customWidth="1"/>
    <col min="15051" max="15052" width="0" style="49" hidden="1" customWidth="1"/>
    <col min="15053" max="15053" width="7.42578125" style="145" customWidth="1"/>
    <col min="15054" max="15054" width="0" style="49" hidden="1" customWidth="1"/>
    <col min="15055" max="15055" width="6.42578125" style="145" customWidth="1"/>
    <col min="15056" max="15056" width="0" style="49" hidden="1" customWidth="1"/>
    <col min="15057" max="15057" width="9" style="145" customWidth="1"/>
    <col min="15058" max="15059" width="0" style="49" hidden="1" customWidth="1"/>
    <col min="15060" max="15060" width="8.5703125" style="145" customWidth="1"/>
    <col min="15061" max="15062" width="0" style="49" hidden="1" customWidth="1"/>
    <col min="15063" max="15063" width="6.42578125" style="145" customWidth="1"/>
    <col min="15064" max="15065" width="0" style="49" hidden="1" customWidth="1"/>
    <col min="15066" max="15066" width="7" style="145" customWidth="1"/>
    <col min="15067" max="15068" width="0" style="49" hidden="1" customWidth="1"/>
    <col min="15069" max="15069" width="7" style="145" customWidth="1"/>
    <col min="15070" max="15071" width="0" style="49" hidden="1" customWidth="1"/>
    <col min="15072" max="15072" width="7.5703125" style="145" customWidth="1"/>
    <col min="15073" max="15074" width="0" style="49" hidden="1" customWidth="1"/>
    <col min="15075" max="15075" width="7" style="145" customWidth="1"/>
    <col min="15076" max="15077" width="0" style="49" hidden="1" customWidth="1"/>
    <col min="15078" max="15078" width="7" style="145" customWidth="1"/>
    <col min="15079" max="15080" width="0" style="49" hidden="1" customWidth="1"/>
    <col min="15081" max="15081" width="7" style="145" customWidth="1"/>
    <col min="15082" max="15082" width="0" style="49" hidden="1" customWidth="1"/>
    <col min="15083" max="15083" width="6.42578125" style="145" customWidth="1"/>
    <col min="15084" max="15095" width="0" style="49" hidden="1" customWidth="1"/>
    <col min="15096" max="15096" width="10.140625" style="145"/>
    <col min="15097" max="15097" width="41.42578125" style="145" customWidth="1"/>
    <col min="15098" max="15098" width="6.42578125" style="145" customWidth="1"/>
    <col min="15099" max="15099" width="14.5703125" style="145" customWidth="1"/>
    <col min="15100" max="15100" width="11.42578125" style="145" customWidth="1"/>
    <col min="15101" max="15101" width="13" style="145" customWidth="1"/>
    <col min="15102" max="15102" width="16.85546875" style="145" customWidth="1"/>
    <col min="15103" max="15109" width="9.42578125" style="145" customWidth="1"/>
    <col min="15110" max="15112" width="0" style="49" hidden="1" customWidth="1"/>
    <col min="15113" max="15113" width="8.85546875" style="145" customWidth="1"/>
    <col min="15114" max="15114" width="0" style="49" hidden="1" customWidth="1"/>
    <col min="15115" max="15115" width="10.140625" style="145" customWidth="1"/>
    <col min="15116" max="15116" width="6.42578125" style="145" customWidth="1"/>
    <col min="15117" max="15117" width="6.85546875" style="145" customWidth="1"/>
    <col min="15118" max="15118" width="4.42578125" style="145" customWidth="1"/>
    <col min="15119" max="15120" width="0" style="49" hidden="1" customWidth="1"/>
    <col min="15121" max="15121" width="7.5703125" style="145" customWidth="1"/>
    <col min="15122" max="15122" width="0" style="49" hidden="1" customWidth="1"/>
    <col min="15123" max="15123" width="11.42578125" style="145" customWidth="1"/>
    <col min="15124" max="15124" width="15.5703125" style="145" customWidth="1"/>
    <col min="15125" max="15125" width="52.85546875" style="145" customWidth="1"/>
    <col min="15126" max="15126" width="9.140625" style="145" bestFit="1" customWidth="1"/>
    <col min="15127" max="15127" width="24.5703125" style="145" customWidth="1"/>
    <col min="15128" max="15128" width="10.85546875" style="145" customWidth="1"/>
    <col min="15129" max="15129" width="27.5703125" style="145" customWidth="1"/>
    <col min="15130" max="15131" width="9.140625" style="145" bestFit="1" customWidth="1"/>
    <col min="15132" max="15133" width="12.140625" style="145" customWidth="1"/>
    <col min="15134" max="15134" width="14.5703125" style="145" customWidth="1"/>
    <col min="15135" max="15135" width="5" style="145" customWidth="1"/>
    <col min="15136" max="15137" width="0" style="49" hidden="1" customWidth="1"/>
    <col min="15138" max="15138" width="5" style="145" customWidth="1"/>
    <col min="15139" max="15140" width="0" style="49" hidden="1" customWidth="1"/>
    <col min="15141" max="15141" width="5" style="145" customWidth="1"/>
    <col min="15142" max="15143" width="0" style="49" hidden="1" customWidth="1"/>
    <col min="15144" max="15144" width="5" style="145" customWidth="1"/>
    <col min="15145" max="15146" width="0" style="49" hidden="1" customWidth="1"/>
    <col min="15147" max="15147" width="5" style="145" customWidth="1"/>
    <col min="15148" max="15149" width="0" style="49" hidden="1" customWidth="1"/>
    <col min="15150" max="15150" width="5" style="145" customWidth="1"/>
    <col min="15151" max="15161" width="0" style="49" hidden="1" customWidth="1"/>
    <col min="15162" max="15162" width="6.85546875" style="145" customWidth="1"/>
    <col min="15163" max="15164" width="0" style="49" hidden="1" customWidth="1"/>
    <col min="15165" max="15165" width="6.42578125" style="145" customWidth="1"/>
    <col min="15166" max="15167" width="0" style="49" hidden="1" customWidth="1"/>
    <col min="15168" max="15168" width="5.42578125" style="145" customWidth="1"/>
    <col min="15169" max="15170" width="0" style="49" hidden="1" customWidth="1"/>
    <col min="15171" max="15171" width="4.85546875" style="145" customWidth="1"/>
    <col min="15172" max="15179" width="0" style="49" hidden="1" customWidth="1"/>
    <col min="15180" max="15180" width="5.42578125" style="145" customWidth="1"/>
    <col min="15181" max="15185" width="0" style="49" hidden="1" customWidth="1"/>
    <col min="15186" max="15186" width="5.85546875" style="145" customWidth="1"/>
    <col min="15187" max="15188" width="0" style="49" hidden="1" customWidth="1"/>
    <col min="15189" max="15189" width="5.42578125" style="145" customWidth="1"/>
    <col min="15190" max="15191" width="0" style="49" hidden="1" customWidth="1"/>
    <col min="15192" max="15192" width="5.42578125" style="145" customWidth="1"/>
    <col min="15193" max="15194" width="0" style="49" hidden="1" customWidth="1"/>
    <col min="15195" max="15195" width="6" style="145" customWidth="1"/>
    <col min="15196" max="15200" width="0" style="49" hidden="1" customWidth="1"/>
    <col min="15201" max="15201" width="5" style="145" customWidth="1"/>
    <col min="15202" max="15203" width="0" style="49" hidden="1" customWidth="1"/>
    <col min="15204" max="15204" width="7.42578125" style="145" customWidth="1"/>
    <col min="15205" max="15209" width="0" style="49" hidden="1" customWidth="1"/>
    <col min="15210" max="15210" width="5" style="145" customWidth="1"/>
    <col min="15211" max="15211" width="0" style="49" hidden="1" customWidth="1"/>
    <col min="15212" max="15212" width="5" style="145" customWidth="1"/>
    <col min="15213" max="15213" width="9.42578125" style="145" customWidth="1"/>
    <col min="15214" max="15214" width="0" style="49" hidden="1" customWidth="1"/>
    <col min="15215" max="15215" width="5" style="145" customWidth="1"/>
    <col min="15216" max="15217" width="0" style="49" hidden="1" customWidth="1"/>
    <col min="15218" max="15218" width="5" style="145" customWidth="1"/>
    <col min="15219" max="15220" width="0" style="49" hidden="1" customWidth="1"/>
    <col min="15221" max="15221" width="5" style="145" customWidth="1"/>
    <col min="15222" max="15223" width="0" style="49" hidden="1" customWidth="1"/>
    <col min="15224" max="15224" width="5" style="145" customWidth="1"/>
    <col min="15225" max="15231" width="0" style="49" hidden="1" customWidth="1"/>
    <col min="15232" max="15232" width="6.42578125" style="145" customWidth="1"/>
    <col min="15233" max="15236" width="0" style="49" hidden="1" customWidth="1"/>
    <col min="15237" max="15237" width="7.140625" style="145" customWidth="1"/>
    <col min="15238" max="15245" width="0" style="49" hidden="1" customWidth="1"/>
    <col min="15246" max="15246" width="7.140625" style="145" customWidth="1"/>
    <col min="15247" max="15248" width="0" style="49" hidden="1" customWidth="1"/>
    <col min="15249" max="15249" width="7.140625" style="145" customWidth="1"/>
    <col min="15250" max="15256" width="0" style="49" hidden="1" customWidth="1"/>
    <col min="15257" max="15257" width="6.42578125" style="145" customWidth="1"/>
    <col min="15258" max="15278" width="0" style="49" hidden="1" customWidth="1"/>
    <col min="15279" max="15282" width="6.42578125" style="145" customWidth="1"/>
    <col min="15283" max="15283" width="6.85546875" style="145" customWidth="1"/>
    <col min="15284" max="15284" width="6.42578125" style="145" customWidth="1"/>
    <col min="15285" max="15301" width="0" style="49" hidden="1" customWidth="1"/>
    <col min="15302" max="15302" width="6.5703125" style="145" customWidth="1"/>
    <col min="15303" max="15303" width="6.42578125" style="145" customWidth="1"/>
    <col min="15304" max="15305" width="0" style="49" hidden="1" customWidth="1"/>
    <col min="15306" max="15306" width="6.42578125" style="145" customWidth="1"/>
    <col min="15307" max="15308" width="0" style="49" hidden="1" customWidth="1"/>
    <col min="15309" max="15309" width="7.42578125" style="145" customWidth="1"/>
    <col min="15310" max="15310" width="0" style="49" hidden="1" customWidth="1"/>
    <col min="15311" max="15311" width="6.42578125" style="145" customWidth="1"/>
    <col min="15312" max="15312" width="0" style="49" hidden="1" customWidth="1"/>
    <col min="15313" max="15313" width="9" style="145" customWidth="1"/>
    <col min="15314" max="15315" width="0" style="49" hidden="1" customWidth="1"/>
    <col min="15316" max="15316" width="8.5703125" style="145" customWidth="1"/>
    <col min="15317" max="15318" width="0" style="49" hidden="1" customWidth="1"/>
    <col min="15319" max="15319" width="6.42578125" style="145" customWidth="1"/>
    <col min="15320" max="15321" width="0" style="49" hidden="1" customWidth="1"/>
    <col min="15322" max="15322" width="7" style="145" customWidth="1"/>
    <col min="15323" max="15324" width="0" style="49" hidden="1" customWidth="1"/>
    <col min="15325" max="15325" width="7" style="145" customWidth="1"/>
    <col min="15326" max="15327" width="0" style="49" hidden="1" customWidth="1"/>
    <col min="15328" max="15328" width="7.5703125" style="145" customWidth="1"/>
    <col min="15329" max="15330" width="0" style="49" hidden="1" customWidth="1"/>
    <col min="15331" max="15331" width="7" style="145" customWidth="1"/>
    <col min="15332" max="15333" width="0" style="49" hidden="1" customWidth="1"/>
    <col min="15334" max="15334" width="7" style="145" customWidth="1"/>
    <col min="15335" max="15336" width="0" style="49" hidden="1" customWidth="1"/>
    <col min="15337" max="15337" width="7" style="145" customWidth="1"/>
    <col min="15338" max="15338" width="0" style="49" hidden="1" customWidth="1"/>
    <col min="15339" max="15339" width="6.42578125" style="145" customWidth="1"/>
    <col min="15340" max="15351" width="0" style="49" hidden="1" customWidth="1"/>
    <col min="15352" max="15352" width="10.140625" style="145"/>
    <col min="15353" max="15353" width="41.42578125" style="145" customWidth="1"/>
    <col min="15354" max="15354" width="6.42578125" style="145" customWidth="1"/>
    <col min="15355" max="15355" width="14.5703125" style="145" customWidth="1"/>
    <col min="15356" max="15356" width="11.42578125" style="145" customWidth="1"/>
    <col min="15357" max="15357" width="13" style="145" customWidth="1"/>
    <col min="15358" max="15358" width="16.85546875" style="145" customWidth="1"/>
    <col min="15359" max="15365" width="9.42578125" style="145" customWidth="1"/>
    <col min="15366" max="15368" width="0" style="49" hidden="1" customWidth="1"/>
    <col min="15369" max="15369" width="8.85546875" style="145" customWidth="1"/>
    <col min="15370" max="15370" width="0" style="49" hidden="1" customWidth="1"/>
    <col min="15371" max="15371" width="10.140625" style="145" customWidth="1"/>
    <col min="15372" max="15372" width="6.42578125" style="145" customWidth="1"/>
    <col min="15373" max="15373" width="6.85546875" style="145" customWidth="1"/>
    <col min="15374" max="15374" width="4.42578125" style="145" customWidth="1"/>
    <col min="15375" max="15376" width="0" style="49" hidden="1" customWidth="1"/>
    <col min="15377" max="15377" width="7.5703125" style="145" customWidth="1"/>
    <col min="15378" max="15378" width="0" style="49" hidden="1" customWidth="1"/>
    <col min="15379" max="15379" width="11.42578125" style="145" customWidth="1"/>
    <col min="15380" max="15380" width="15.5703125" style="145" customWidth="1"/>
    <col min="15381" max="15381" width="52.85546875" style="145" customWidth="1"/>
    <col min="15382" max="15382" width="9.140625" style="145" bestFit="1" customWidth="1"/>
    <col min="15383" max="15383" width="24.5703125" style="145" customWidth="1"/>
    <col min="15384" max="15384" width="10.85546875" style="145" customWidth="1"/>
    <col min="15385" max="15385" width="27.5703125" style="145" customWidth="1"/>
    <col min="15386" max="15387" width="9.140625" style="145" bestFit="1" customWidth="1"/>
    <col min="15388" max="15389" width="12.140625" style="145" customWidth="1"/>
    <col min="15390" max="15390" width="14.5703125" style="145" customWidth="1"/>
    <col min="15391" max="15391" width="5" style="145" customWidth="1"/>
    <col min="15392" max="15393" width="0" style="49" hidden="1" customWidth="1"/>
    <col min="15394" max="15394" width="5" style="145" customWidth="1"/>
    <col min="15395" max="15396" width="0" style="49" hidden="1" customWidth="1"/>
    <col min="15397" max="15397" width="5" style="145" customWidth="1"/>
    <col min="15398" max="15399" width="0" style="49" hidden="1" customWidth="1"/>
    <col min="15400" max="15400" width="5" style="145" customWidth="1"/>
    <col min="15401" max="15402" width="0" style="49" hidden="1" customWidth="1"/>
    <col min="15403" max="15403" width="5" style="145" customWidth="1"/>
    <col min="15404" max="15405" width="0" style="49" hidden="1" customWidth="1"/>
    <col min="15406" max="15406" width="5" style="145" customWidth="1"/>
    <col min="15407" max="15417" width="0" style="49" hidden="1" customWidth="1"/>
    <col min="15418" max="15418" width="6.85546875" style="145" customWidth="1"/>
    <col min="15419" max="15420" width="0" style="49" hidden="1" customWidth="1"/>
    <col min="15421" max="15421" width="6.42578125" style="145" customWidth="1"/>
    <col min="15422" max="15423" width="0" style="49" hidden="1" customWidth="1"/>
    <col min="15424" max="15424" width="5.42578125" style="145" customWidth="1"/>
    <col min="15425" max="15426" width="0" style="49" hidden="1" customWidth="1"/>
    <col min="15427" max="15427" width="4.85546875" style="145" customWidth="1"/>
    <col min="15428" max="15435" width="0" style="49" hidden="1" customWidth="1"/>
    <col min="15436" max="15436" width="5.42578125" style="145" customWidth="1"/>
    <col min="15437" max="15441" width="0" style="49" hidden="1" customWidth="1"/>
    <col min="15442" max="15442" width="5.85546875" style="145" customWidth="1"/>
    <col min="15443" max="15444" width="0" style="49" hidden="1" customWidth="1"/>
    <col min="15445" max="15445" width="5.42578125" style="145" customWidth="1"/>
    <col min="15446" max="15447" width="0" style="49" hidden="1" customWidth="1"/>
    <col min="15448" max="15448" width="5.42578125" style="145" customWidth="1"/>
    <col min="15449" max="15450" width="0" style="49" hidden="1" customWidth="1"/>
    <col min="15451" max="15451" width="6" style="145" customWidth="1"/>
    <col min="15452" max="15456" width="0" style="49" hidden="1" customWidth="1"/>
    <col min="15457" max="15457" width="5" style="145" customWidth="1"/>
    <col min="15458" max="15459" width="0" style="49" hidden="1" customWidth="1"/>
    <col min="15460" max="15460" width="7.42578125" style="145" customWidth="1"/>
    <col min="15461" max="15465" width="0" style="49" hidden="1" customWidth="1"/>
    <col min="15466" max="15466" width="5" style="145" customWidth="1"/>
    <col min="15467" max="15467" width="0" style="49" hidden="1" customWidth="1"/>
    <col min="15468" max="15468" width="5" style="145" customWidth="1"/>
    <col min="15469" max="15469" width="9.42578125" style="145" customWidth="1"/>
    <col min="15470" max="15470" width="0" style="49" hidden="1" customWidth="1"/>
    <col min="15471" max="15471" width="5" style="145" customWidth="1"/>
    <col min="15472" max="15473" width="0" style="49" hidden="1" customWidth="1"/>
    <col min="15474" max="15474" width="5" style="145" customWidth="1"/>
    <col min="15475" max="15476" width="0" style="49" hidden="1" customWidth="1"/>
    <col min="15477" max="15477" width="5" style="145" customWidth="1"/>
    <col min="15478" max="15479" width="0" style="49" hidden="1" customWidth="1"/>
    <col min="15480" max="15480" width="5" style="145" customWidth="1"/>
    <col min="15481" max="15487" width="0" style="49" hidden="1" customWidth="1"/>
    <col min="15488" max="15488" width="6.42578125" style="145" customWidth="1"/>
    <col min="15489" max="15492" width="0" style="49" hidden="1" customWidth="1"/>
    <col min="15493" max="15493" width="7.140625" style="145" customWidth="1"/>
    <col min="15494" max="15501" width="0" style="49" hidden="1" customWidth="1"/>
    <col min="15502" max="15502" width="7.140625" style="145" customWidth="1"/>
    <col min="15503" max="15504" width="0" style="49" hidden="1" customWidth="1"/>
    <col min="15505" max="15505" width="7.140625" style="145" customWidth="1"/>
    <col min="15506" max="15512" width="0" style="49" hidden="1" customWidth="1"/>
    <col min="15513" max="15513" width="6.42578125" style="145" customWidth="1"/>
    <col min="15514" max="15534" width="0" style="49" hidden="1" customWidth="1"/>
    <col min="15535" max="15538" width="6.42578125" style="145" customWidth="1"/>
    <col min="15539" max="15539" width="6.85546875" style="145" customWidth="1"/>
    <col min="15540" max="15540" width="6.42578125" style="145" customWidth="1"/>
    <col min="15541" max="15557" width="0" style="49" hidden="1" customWidth="1"/>
    <col min="15558" max="15558" width="6.5703125" style="145" customWidth="1"/>
    <col min="15559" max="15559" width="6.42578125" style="145" customWidth="1"/>
    <col min="15560" max="15561" width="0" style="49" hidden="1" customWidth="1"/>
    <col min="15562" max="15562" width="6.42578125" style="145" customWidth="1"/>
    <col min="15563" max="15564" width="0" style="49" hidden="1" customWidth="1"/>
    <col min="15565" max="15565" width="7.42578125" style="145" customWidth="1"/>
    <col min="15566" max="15566" width="0" style="49" hidden="1" customWidth="1"/>
    <col min="15567" max="15567" width="6.42578125" style="145" customWidth="1"/>
    <col min="15568" max="15568" width="0" style="49" hidden="1" customWidth="1"/>
    <col min="15569" max="15569" width="9" style="145" customWidth="1"/>
    <col min="15570" max="15571" width="0" style="49" hidden="1" customWidth="1"/>
    <col min="15572" max="15572" width="8.5703125" style="145" customWidth="1"/>
    <col min="15573" max="15574" width="0" style="49" hidden="1" customWidth="1"/>
    <col min="15575" max="15575" width="6.42578125" style="145" customWidth="1"/>
    <col min="15576" max="15577" width="0" style="49" hidden="1" customWidth="1"/>
    <col min="15578" max="15578" width="7" style="145" customWidth="1"/>
    <col min="15579" max="15580" width="0" style="49" hidden="1" customWidth="1"/>
    <col min="15581" max="15581" width="7" style="145" customWidth="1"/>
    <col min="15582" max="15583" width="0" style="49" hidden="1" customWidth="1"/>
    <col min="15584" max="15584" width="7.5703125" style="145" customWidth="1"/>
    <col min="15585" max="15586" width="0" style="49" hidden="1" customWidth="1"/>
    <col min="15587" max="15587" width="7" style="145" customWidth="1"/>
    <col min="15588" max="15589" width="0" style="49" hidden="1" customWidth="1"/>
    <col min="15590" max="15590" width="7" style="145" customWidth="1"/>
    <col min="15591" max="15592" width="0" style="49" hidden="1" customWidth="1"/>
    <col min="15593" max="15593" width="7" style="145" customWidth="1"/>
    <col min="15594" max="15594" width="0" style="49" hidden="1" customWidth="1"/>
    <col min="15595" max="15595" width="6.42578125" style="145" customWidth="1"/>
    <col min="15596" max="15607" width="0" style="49" hidden="1" customWidth="1"/>
    <col min="15608" max="15608" width="10.140625" style="145"/>
    <col min="15609" max="15609" width="41.42578125" style="145" customWidth="1"/>
    <col min="15610" max="15610" width="6.42578125" style="145" customWidth="1"/>
    <col min="15611" max="15611" width="14.5703125" style="145" customWidth="1"/>
    <col min="15612" max="15612" width="11.42578125" style="145" customWidth="1"/>
    <col min="15613" max="15613" width="13" style="145" customWidth="1"/>
    <col min="15614" max="15614" width="16.85546875" style="145" customWidth="1"/>
    <col min="15615" max="15621" width="9.42578125" style="145" customWidth="1"/>
    <col min="15622" max="15624" width="0" style="49" hidden="1" customWidth="1"/>
    <col min="15625" max="15625" width="8.85546875" style="145" customWidth="1"/>
    <col min="15626" max="15626" width="0" style="49" hidden="1" customWidth="1"/>
    <col min="15627" max="15627" width="10.140625" style="145" customWidth="1"/>
    <col min="15628" max="15628" width="6.42578125" style="145" customWidth="1"/>
    <col min="15629" max="15629" width="6.85546875" style="145" customWidth="1"/>
    <col min="15630" max="15630" width="4.42578125" style="145" customWidth="1"/>
    <col min="15631" max="15632" width="0" style="49" hidden="1" customWidth="1"/>
    <col min="15633" max="15633" width="7.5703125" style="145" customWidth="1"/>
    <col min="15634" max="15634" width="0" style="49" hidden="1" customWidth="1"/>
    <col min="15635" max="15635" width="11.42578125" style="145" customWidth="1"/>
    <col min="15636" max="15636" width="15.5703125" style="145" customWidth="1"/>
    <col min="15637" max="15637" width="52.85546875" style="145" customWidth="1"/>
    <col min="15638" max="15638" width="9.140625" style="145" bestFit="1" customWidth="1"/>
    <col min="15639" max="15639" width="24.5703125" style="145" customWidth="1"/>
    <col min="15640" max="15640" width="10.85546875" style="145" customWidth="1"/>
    <col min="15641" max="15641" width="27.5703125" style="145" customWidth="1"/>
    <col min="15642" max="15643" width="9.140625" style="145" bestFit="1" customWidth="1"/>
    <col min="15644" max="15645" width="12.140625" style="145" customWidth="1"/>
    <col min="15646" max="15646" width="14.5703125" style="145" customWidth="1"/>
    <col min="15647" max="15647" width="5" style="145" customWidth="1"/>
    <col min="15648" max="15649" width="0" style="49" hidden="1" customWidth="1"/>
    <col min="15650" max="15650" width="5" style="145" customWidth="1"/>
    <col min="15651" max="15652" width="0" style="49" hidden="1" customWidth="1"/>
    <col min="15653" max="15653" width="5" style="145" customWidth="1"/>
    <col min="15654" max="15655" width="0" style="49" hidden="1" customWidth="1"/>
    <col min="15656" max="15656" width="5" style="145" customWidth="1"/>
    <col min="15657" max="15658" width="0" style="49" hidden="1" customWidth="1"/>
    <col min="15659" max="15659" width="5" style="145" customWidth="1"/>
    <col min="15660" max="15661" width="0" style="49" hidden="1" customWidth="1"/>
    <col min="15662" max="15662" width="5" style="145" customWidth="1"/>
    <col min="15663" max="15673" width="0" style="49" hidden="1" customWidth="1"/>
    <col min="15674" max="15674" width="6.85546875" style="145" customWidth="1"/>
    <col min="15675" max="15676" width="0" style="49" hidden="1" customWidth="1"/>
    <col min="15677" max="15677" width="6.42578125" style="145" customWidth="1"/>
    <col min="15678" max="15679" width="0" style="49" hidden="1" customWidth="1"/>
    <col min="15680" max="15680" width="5.42578125" style="145" customWidth="1"/>
    <col min="15681" max="15682" width="0" style="49" hidden="1" customWidth="1"/>
    <col min="15683" max="15683" width="4.85546875" style="145" customWidth="1"/>
    <col min="15684" max="15691" width="0" style="49" hidden="1" customWidth="1"/>
    <col min="15692" max="15692" width="5.42578125" style="145" customWidth="1"/>
    <col min="15693" max="15697" width="0" style="49" hidden="1" customWidth="1"/>
    <col min="15698" max="15698" width="5.85546875" style="145" customWidth="1"/>
    <col min="15699" max="15700" width="0" style="49" hidden="1" customWidth="1"/>
    <col min="15701" max="15701" width="5.42578125" style="145" customWidth="1"/>
    <col min="15702" max="15703" width="0" style="49" hidden="1" customWidth="1"/>
    <col min="15704" max="15704" width="5.42578125" style="145" customWidth="1"/>
    <col min="15705" max="15706" width="0" style="49" hidden="1" customWidth="1"/>
    <col min="15707" max="15707" width="6" style="145" customWidth="1"/>
    <col min="15708" max="15712" width="0" style="49" hidden="1" customWidth="1"/>
    <col min="15713" max="15713" width="5" style="145" customWidth="1"/>
    <col min="15714" max="15715" width="0" style="49" hidden="1" customWidth="1"/>
    <col min="15716" max="15716" width="7.42578125" style="145" customWidth="1"/>
    <col min="15717" max="15721" width="0" style="49" hidden="1" customWidth="1"/>
    <col min="15722" max="15722" width="5" style="145" customWidth="1"/>
    <col min="15723" max="15723" width="0" style="49" hidden="1" customWidth="1"/>
    <col min="15724" max="15724" width="5" style="145" customWidth="1"/>
    <col min="15725" max="15725" width="9.42578125" style="145" customWidth="1"/>
    <col min="15726" max="15726" width="0" style="49" hidden="1" customWidth="1"/>
    <col min="15727" max="15727" width="5" style="145" customWidth="1"/>
    <col min="15728" max="15729" width="0" style="49" hidden="1" customWidth="1"/>
    <col min="15730" max="15730" width="5" style="145" customWidth="1"/>
    <col min="15731" max="15732" width="0" style="49" hidden="1" customWidth="1"/>
    <col min="15733" max="15733" width="5" style="145" customWidth="1"/>
    <col min="15734" max="15735" width="0" style="49" hidden="1" customWidth="1"/>
    <col min="15736" max="15736" width="5" style="145" customWidth="1"/>
    <col min="15737" max="15743" width="0" style="49" hidden="1" customWidth="1"/>
    <col min="15744" max="15744" width="6.42578125" style="145" customWidth="1"/>
    <col min="15745" max="15748" width="0" style="49" hidden="1" customWidth="1"/>
    <col min="15749" max="15749" width="7.140625" style="145" customWidth="1"/>
    <col min="15750" max="15757" width="0" style="49" hidden="1" customWidth="1"/>
    <col min="15758" max="15758" width="7.140625" style="145" customWidth="1"/>
    <col min="15759" max="15760" width="0" style="49" hidden="1" customWidth="1"/>
    <col min="15761" max="15761" width="7.140625" style="145" customWidth="1"/>
    <col min="15762" max="15768" width="0" style="49" hidden="1" customWidth="1"/>
    <col min="15769" max="15769" width="6.42578125" style="145" customWidth="1"/>
    <col min="15770" max="15790" width="0" style="49" hidden="1" customWidth="1"/>
    <col min="15791" max="15794" width="6.42578125" style="145" customWidth="1"/>
    <col min="15795" max="15795" width="6.85546875" style="145" customWidth="1"/>
    <col min="15796" max="15796" width="6.42578125" style="145" customWidth="1"/>
    <col min="15797" max="15813" width="0" style="49" hidden="1" customWidth="1"/>
    <col min="15814" max="15814" width="6.5703125" style="145" customWidth="1"/>
    <col min="15815" max="15815" width="6.42578125" style="145" customWidth="1"/>
    <col min="15816" max="15817" width="0" style="49" hidden="1" customWidth="1"/>
    <col min="15818" max="15818" width="6.42578125" style="145" customWidth="1"/>
    <col min="15819" max="15820" width="0" style="49" hidden="1" customWidth="1"/>
    <col min="15821" max="15821" width="7.42578125" style="145" customWidth="1"/>
    <col min="15822" max="15822" width="0" style="49" hidden="1" customWidth="1"/>
    <col min="15823" max="15823" width="6.42578125" style="145" customWidth="1"/>
    <col min="15824" max="15824" width="0" style="49" hidden="1" customWidth="1"/>
    <col min="15825" max="15825" width="9" style="145" customWidth="1"/>
    <col min="15826" max="15827" width="0" style="49" hidden="1" customWidth="1"/>
    <col min="15828" max="15828" width="8.5703125" style="145" customWidth="1"/>
    <col min="15829" max="15830" width="0" style="49" hidden="1" customWidth="1"/>
    <col min="15831" max="15831" width="6.42578125" style="145" customWidth="1"/>
    <col min="15832" max="15833" width="0" style="49" hidden="1" customWidth="1"/>
    <col min="15834" max="15834" width="7" style="145" customWidth="1"/>
    <col min="15835" max="15836" width="0" style="49" hidden="1" customWidth="1"/>
    <col min="15837" max="15837" width="7" style="145" customWidth="1"/>
    <col min="15838" max="15839" width="0" style="49" hidden="1" customWidth="1"/>
    <col min="15840" max="15840" width="7.5703125" style="145" customWidth="1"/>
    <col min="15841" max="15842" width="0" style="49" hidden="1" customWidth="1"/>
    <col min="15843" max="15843" width="7" style="145" customWidth="1"/>
    <col min="15844" max="15845" width="0" style="49" hidden="1" customWidth="1"/>
    <col min="15846" max="15846" width="7" style="145" customWidth="1"/>
    <col min="15847" max="15848" width="0" style="49" hidden="1" customWidth="1"/>
    <col min="15849" max="15849" width="7" style="145" customWidth="1"/>
    <col min="15850" max="15850" width="0" style="49" hidden="1" customWidth="1"/>
    <col min="15851" max="15851" width="6.42578125" style="145" customWidth="1"/>
    <col min="15852" max="15863" width="0" style="49" hidden="1" customWidth="1"/>
    <col min="15864" max="15864" width="10.140625" style="145"/>
    <col min="15865" max="15865" width="41.42578125" style="145" customWidth="1"/>
    <col min="15866" max="15866" width="6.42578125" style="145" customWidth="1"/>
    <col min="15867" max="15867" width="14.5703125" style="145" customWidth="1"/>
    <col min="15868" max="15868" width="11.42578125" style="145" customWidth="1"/>
    <col min="15869" max="15869" width="13" style="145" customWidth="1"/>
    <col min="15870" max="15870" width="16.85546875" style="145" customWidth="1"/>
    <col min="15871" max="15877" width="9.42578125" style="145" customWidth="1"/>
    <col min="15878" max="15880" width="0" style="49" hidden="1" customWidth="1"/>
    <col min="15881" max="15881" width="8.85546875" style="145" customWidth="1"/>
    <col min="15882" max="15882" width="0" style="49" hidden="1" customWidth="1"/>
    <col min="15883" max="15883" width="10.140625" style="145" customWidth="1"/>
    <col min="15884" max="15884" width="6.42578125" style="145" customWidth="1"/>
    <col min="15885" max="15885" width="6.85546875" style="145" customWidth="1"/>
    <col min="15886" max="15886" width="4.42578125" style="145" customWidth="1"/>
    <col min="15887" max="15888" width="0" style="49" hidden="1" customWidth="1"/>
    <col min="15889" max="15889" width="7.5703125" style="145" customWidth="1"/>
    <col min="15890" max="15890" width="0" style="49" hidden="1" customWidth="1"/>
    <col min="15891" max="15891" width="11.42578125" style="145" customWidth="1"/>
    <col min="15892" max="15892" width="15.5703125" style="145" customWidth="1"/>
    <col min="15893" max="15893" width="52.85546875" style="145" customWidth="1"/>
    <col min="15894" max="15894" width="9.140625" style="145" bestFit="1" customWidth="1"/>
    <col min="15895" max="15895" width="24.5703125" style="145" customWidth="1"/>
    <col min="15896" max="15896" width="10.85546875" style="145" customWidth="1"/>
    <col min="15897" max="15897" width="27.5703125" style="145" customWidth="1"/>
    <col min="15898" max="15899" width="9.140625" style="145" bestFit="1" customWidth="1"/>
    <col min="15900" max="15901" width="12.140625" style="145" customWidth="1"/>
    <col min="15902" max="15902" width="14.5703125" style="145" customWidth="1"/>
    <col min="15903" max="15903" width="5" style="145" customWidth="1"/>
    <col min="15904" max="15905" width="0" style="49" hidden="1" customWidth="1"/>
    <col min="15906" max="15906" width="5" style="145" customWidth="1"/>
    <col min="15907" max="15908" width="0" style="49" hidden="1" customWidth="1"/>
    <col min="15909" max="15909" width="5" style="145" customWidth="1"/>
    <col min="15910" max="15911" width="0" style="49" hidden="1" customWidth="1"/>
    <col min="15912" max="15912" width="5" style="145" customWidth="1"/>
    <col min="15913" max="15914" width="0" style="49" hidden="1" customWidth="1"/>
    <col min="15915" max="15915" width="5" style="145" customWidth="1"/>
    <col min="15916" max="15917" width="0" style="49" hidden="1" customWidth="1"/>
    <col min="15918" max="15918" width="5" style="145" customWidth="1"/>
    <col min="15919" max="15929" width="0" style="49" hidden="1" customWidth="1"/>
    <col min="15930" max="15930" width="6.85546875" style="145" customWidth="1"/>
    <col min="15931" max="15932" width="0" style="49" hidden="1" customWidth="1"/>
    <col min="15933" max="15933" width="6.42578125" style="145" customWidth="1"/>
    <col min="15934" max="15935" width="0" style="49" hidden="1" customWidth="1"/>
    <col min="15936" max="15936" width="5.42578125" style="145" customWidth="1"/>
    <col min="15937" max="15938" width="0" style="49" hidden="1" customWidth="1"/>
    <col min="15939" max="15939" width="4.85546875" style="145" customWidth="1"/>
    <col min="15940" max="15947" width="0" style="49" hidden="1" customWidth="1"/>
    <col min="15948" max="15948" width="5.42578125" style="145" customWidth="1"/>
    <col min="15949" max="15953" width="0" style="49" hidden="1" customWidth="1"/>
    <col min="15954" max="15954" width="5.85546875" style="145" customWidth="1"/>
    <col min="15955" max="15956" width="0" style="49" hidden="1" customWidth="1"/>
    <col min="15957" max="15957" width="5.42578125" style="145" customWidth="1"/>
    <col min="15958" max="15959" width="0" style="49" hidden="1" customWidth="1"/>
    <col min="15960" max="15960" width="5.42578125" style="145" customWidth="1"/>
    <col min="15961" max="15962" width="0" style="49" hidden="1" customWidth="1"/>
    <col min="15963" max="15963" width="6" style="145" customWidth="1"/>
    <col min="15964" max="15968" width="0" style="49" hidden="1" customWidth="1"/>
    <col min="15969" max="15969" width="5" style="145" customWidth="1"/>
    <col min="15970" max="15971" width="0" style="49" hidden="1" customWidth="1"/>
    <col min="15972" max="15972" width="7.42578125" style="145" customWidth="1"/>
    <col min="15973" max="15977" width="0" style="49" hidden="1" customWidth="1"/>
    <col min="15978" max="15978" width="5" style="145" customWidth="1"/>
    <col min="15979" max="15979" width="0" style="49" hidden="1" customWidth="1"/>
    <col min="15980" max="15980" width="5" style="145" customWidth="1"/>
    <col min="15981" max="15981" width="9.42578125" style="145" customWidth="1"/>
    <col min="15982" max="15982" width="0" style="49" hidden="1" customWidth="1"/>
    <col min="15983" max="15983" width="5" style="145" customWidth="1"/>
    <col min="15984" max="15985" width="0" style="49" hidden="1" customWidth="1"/>
    <col min="15986" max="15986" width="5" style="145" customWidth="1"/>
    <col min="15987" max="15988" width="0" style="49" hidden="1" customWidth="1"/>
    <col min="15989" max="15989" width="5" style="145" customWidth="1"/>
    <col min="15990" max="15991" width="0" style="49" hidden="1" customWidth="1"/>
    <col min="15992" max="15992" width="5" style="145" customWidth="1"/>
    <col min="15993" max="15999" width="0" style="49" hidden="1" customWidth="1"/>
    <col min="16000" max="16000" width="6.42578125" style="145" customWidth="1"/>
    <col min="16001" max="16004" width="0" style="49" hidden="1" customWidth="1"/>
    <col min="16005" max="16005" width="7.140625" style="145" customWidth="1"/>
    <col min="16006" max="16013" width="0" style="49" hidden="1" customWidth="1"/>
    <col min="16014" max="16014" width="7.140625" style="145" customWidth="1"/>
    <col min="16015" max="16016" width="0" style="49" hidden="1" customWidth="1"/>
    <col min="16017" max="16017" width="7.140625" style="145" customWidth="1"/>
    <col min="16018" max="16024" width="0" style="49" hidden="1" customWidth="1"/>
    <col min="16025" max="16025" width="6.42578125" style="145" customWidth="1"/>
    <col min="16026" max="16046" width="0" style="49" hidden="1" customWidth="1"/>
    <col min="16047" max="16050" width="6.42578125" style="145" customWidth="1"/>
    <col min="16051" max="16051" width="6.85546875" style="145" customWidth="1"/>
    <col min="16052" max="16052" width="6.42578125" style="145" customWidth="1"/>
    <col min="16053" max="16069" width="0" style="49" hidden="1" customWidth="1"/>
    <col min="16070" max="16070" width="6.5703125" style="145" customWidth="1"/>
    <col min="16071" max="16071" width="6.42578125" style="145" customWidth="1"/>
    <col min="16072" max="16073" width="0" style="49" hidden="1" customWidth="1"/>
    <col min="16074" max="16074" width="6.42578125" style="145" customWidth="1"/>
    <col min="16075" max="16076" width="0" style="49" hidden="1" customWidth="1"/>
    <col min="16077" max="16077" width="7.42578125" style="145" customWidth="1"/>
    <col min="16078" max="16078" width="0" style="49" hidden="1" customWidth="1"/>
    <col min="16079" max="16079" width="6.42578125" style="145" customWidth="1"/>
    <col min="16080" max="16080" width="0" style="49" hidden="1" customWidth="1"/>
    <col min="16081" max="16081" width="9" style="145" customWidth="1"/>
    <col min="16082" max="16083" width="0" style="49" hidden="1" customWidth="1"/>
    <col min="16084" max="16084" width="8.5703125" style="145" customWidth="1"/>
    <col min="16085" max="16086" width="0" style="49" hidden="1" customWidth="1"/>
    <col min="16087" max="16087" width="6.42578125" style="145" customWidth="1"/>
    <col min="16088" max="16089" width="0" style="49" hidden="1" customWidth="1"/>
    <col min="16090" max="16090" width="7" style="145" customWidth="1"/>
    <col min="16091" max="16092" width="0" style="49" hidden="1" customWidth="1"/>
    <col min="16093" max="16093" width="7" style="145" customWidth="1"/>
    <col min="16094" max="16095" width="0" style="49" hidden="1" customWidth="1"/>
    <col min="16096" max="16096" width="7.5703125" style="145" customWidth="1"/>
    <col min="16097" max="16098" width="0" style="49" hidden="1" customWidth="1"/>
    <col min="16099" max="16099" width="7" style="145" customWidth="1"/>
    <col min="16100" max="16101" width="0" style="49" hidden="1" customWidth="1"/>
    <col min="16102" max="16102" width="7" style="145" customWidth="1"/>
    <col min="16103" max="16104" width="0" style="49" hidden="1" customWidth="1"/>
    <col min="16105" max="16105" width="7" style="145" customWidth="1"/>
    <col min="16106" max="16106" width="0" style="49" hidden="1" customWidth="1"/>
    <col min="16107" max="16107" width="6.42578125" style="145" customWidth="1"/>
    <col min="16108" max="16119" width="0" style="49" hidden="1" customWidth="1"/>
    <col min="16120" max="16384" width="10.140625" style="145"/>
  </cols>
  <sheetData>
    <row r="1" spans="1:16384" s="39" customFormat="1" ht="18.75" customHeight="1">
      <c r="A1" s="182">
        <v>45284</v>
      </c>
      <c r="B1" s="121"/>
      <c r="C1" s="122"/>
      <c r="D1" s="123"/>
      <c r="E1" s="124"/>
      <c r="I1" s="2"/>
      <c r="K1" s="2"/>
      <c r="L1" s="2"/>
      <c r="M1" s="2"/>
      <c r="N1" s="2"/>
      <c r="Q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H1" s="2"/>
      <c r="AK1" s="2"/>
      <c r="AN1" s="2"/>
      <c r="AQ1" s="2"/>
      <c r="AT1" s="2"/>
      <c r="BF1" s="2"/>
      <c r="BI1" s="2"/>
      <c r="BL1" s="2"/>
      <c r="BO1" s="2"/>
      <c r="BX1" s="2"/>
      <c r="CD1" s="2"/>
      <c r="CG1" s="2"/>
      <c r="CJ1" s="2"/>
      <c r="CM1" s="2"/>
      <c r="CS1" s="2"/>
      <c r="CV1" s="2"/>
      <c r="DB1" s="2"/>
      <c r="DD1" s="2"/>
      <c r="DE1" s="2"/>
      <c r="DG1" s="2"/>
      <c r="DJ1" s="2"/>
      <c r="DM1" s="2"/>
      <c r="DP1" s="2"/>
      <c r="DX1" s="2"/>
      <c r="EC1" s="2"/>
      <c r="EL1" s="2"/>
      <c r="EO1" s="2"/>
      <c r="EW1" s="2"/>
      <c r="FS1" s="2"/>
      <c r="FT1" s="2"/>
      <c r="FU1" s="2"/>
      <c r="FV1" s="2"/>
      <c r="FW1" s="2"/>
      <c r="FX1" s="2"/>
      <c r="GP1" s="2"/>
      <c r="GQ1" s="2"/>
      <c r="GT1" s="2"/>
      <c r="GW1" s="2"/>
      <c r="GY1" s="2"/>
      <c r="HA1" s="2"/>
      <c r="HD1" s="2"/>
      <c r="HG1" s="2"/>
      <c r="HJ1" s="2"/>
      <c r="HM1" s="2"/>
      <c r="HP1" s="2"/>
      <c r="HS1" s="2"/>
      <c r="HV1" s="2"/>
      <c r="HY1" s="2"/>
      <c r="IA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E1" s="2"/>
      <c r="JG1" s="2"/>
      <c r="JH1" s="2"/>
      <c r="JI1" s="2"/>
      <c r="JJ1" s="2"/>
      <c r="JM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D1" s="2"/>
      <c r="KG1" s="2"/>
      <c r="KJ1" s="2"/>
      <c r="KM1" s="2"/>
      <c r="KP1" s="2"/>
      <c r="LB1" s="2"/>
      <c r="LE1" s="2"/>
      <c r="LH1" s="2"/>
      <c r="LK1" s="2"/>
      <c r="LT1" s="2"/>
      <c r="LZ1" s="2"/>
      <c r="MC1" s="2"/>
      <c r="MF1" s="2"/>
      <c r="MI1" s="2"/>
      <c r="MO1" s="2"/>
      <c r="MR1" s="2"/>
      <c r="MX1" s="2"/>
      <c r="MZ1" s="2"/>
      <c r="NA1" s="2"/>
      <c r="NC1" s="2"/>
      <c r="NF1" s="2"/>
      <c r="NI1" s="2"/>
      <c r="NL1" s="2"/>
      <c r="NT1" s="2"/>
      <c r="NY1" s="2"/>
      <c r="OH1" s="2"/>
      <c r="OK1" s="2"/>
      <c r="OS1" s="2"/>
      <c r="PO1" s="2"/>
      <c r="PP1" s="2"/>
      <c r="PQ1" s="2"/>
      <c r="PR1" s="2"/>
      <c r="PS1" s="2"/>
      <c r="PT1" s="2"/>
      <c r="QL1" s="2"/>
      <c r="QM1" s="2"/>
      <c r="QP1" s="2"/>
      <c r="QS1" s="2"/>
      <c r="QU1" s="2"/>
      <c r="QW1" s="2"/>
      <c r="QZ1" s="2"/>
      <c r="RC1" s="2"/>
      <c r="RF1" s="2"/>
      <c r="RI1" s="2"/>
      <c r="RL1" s="2"/>
      <c r="RO1" s="2"/>
      <c r="RR1" s="2"/>
      <c r="RU1" s="2"/>
      <c r="RW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TA1" s="2"/>
      <c r="TC1" s="2"/>
      <c r="TD1" s="2"/>
      <c r="TE1" s="2"/>
      <c r="TF1" s="2"/>
      <c r="TI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Z1" s="2"/>
      <c r="UC1" s="2"/>
      <c r="UF1" s="2"/>
      <c r="UI1" s="2"/>
      <c r="UL1" s="2"/>
      <c r="UX1" s="2"/>
      <c r="VA1" s="2"/>
      <c r="VD1" s="2"/>
      <c r="VG1" s="2"/>
      <c r="VP1" s="2"/>
      <c r="VV1" s="2"/>
      <c r="VY1" s="2"/>
      <c r="WB1" s="2"/>
      <c r="WE1" s="2"/>
      <c r="WK1" s="2"/>
      <c r="WN1" s="2"/>
      <c r="WT1" s="2"/>
      <c r="WV1" s="2"/>
      <c r="WW1" s="2"/>
      <c r="WY1" s="2"/>
      <c r="XB1" s="2"/>
      <c r="XE1" s="2"/>
      <c r="XH1" s="2"/>
      <c r="XP1" s="2"/>
      <c r="XU1" s="2"/>
      <c r="YD1" s="2"/>
      <c r="YG1" s="2"/>
      <c r="YO1" s="2"/>
      <c r="ZK1" s="2"/>
      <c r="ZL1" s="2"/>
      <c r="ZM1" s="2"/>
      <c r="ZN1" s="2"/>
      <c r="ZO1" s="2"/>
      <c r="ZP1" s="2"/>
      <c r="AAH1" s="2"/>
      <c r="AAI1" s="2"/>
      <c r="AAL1" s="2"/>
      <c r="AAO1" s="2"/>
      <c r="AAQ1" s="2"/>
      <c r="AAS1" s="2"/>
      <c r="AAV1" s="2"/>
      <c r="AAY1" s="2"/>
      <c r="ABB1" s="2"/>
      <c r="ABE1" s="2"/>
      <c r="ABH1" s="2"/>
      <c r="ABK1" s="2"/>
      <c r="ABN1" s="2"/>
      <c r="ABQ1" s="2"/>
      <c r="ABS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W1" s="2"/>
      <c r="ACY1" s="2"/>
      <c r="ACZ1" s="2"/>
      <c r="ADA1" s="2"/>
      <c r="ADB1" s="2"/>
      <c r="ADE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V1" s="2"/>
      <c r="ADY1" s="2"/>
      <c r="AEB1" s="2"/>
      <c r="AEE1" s="2"/>
      <c r="AEH1" s="2"/>
      <c r="AET1" s="2"/>
      <c r="AEW1" s="2"/>
      <c r="AEZ1" s="2"/>
      <c r="AFC1" s="2"/>
      <c r="AFL1" s="2"/>
      <c r="AFR1" s="2"/>
      <c r="AFU1" s="2"/>
      <c r="AFX1" s="2"/>
      <c r="AGA1" s="2"/>
      <c r="AGG1" s="2"/>
      <c r="AGJ1" s="2"/>
      <c r="AGP1" s="2"/>
      <c r="AGR1" s="2"/>
      <c r="AGS1" s="2"/>
      <c r="AGU1" s="2"/>
      <c r="AGX1" s="2"/>
      <c r="AHA1" s="2"/>
      <c r="AHD1" s="2"/>
      <c r="AHL1" s="2"/>
      <c r="AHQ1" s="2"/>
      <c r="AHZ1" s="2"/>
      <c r="AIC1" s="2"/>
      <c r="AIK1" s="2"/>
      <c r="AJG1" s="2"/>
      <c r="AJH1" s="2"/>
      <c r="AJI1" s="2"/>
      <c r="AJJ1" s="2"/>
      <c r="AJK1" s="2"/>
      <c r="AJL1" s="2"/>
      <c r="AKD1" s="2"/>
      <c r="AKE1" s="2"/>
      <c r="AKH1" s="2"/>
      <c r="AKK1" s="2"/>
      <c r="AKM1" s="2"/>
      <c r="AKO1" s="2"/>
      <c r="AKR1" s="2"/>
      <c r="AKU1" s="2"/>
      <c r="AKX1" s="2"/>
      <c r="ALA1" s="2"/>
      <c r="ALD1" s="2"/>
      <c r="ALG1" s="2"/>
      <c r="ALJ1" s="2"/>
      <c r="ALM1" s="2"/>
      <c r="ALO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S1" s="2"/>
      <c r="AMU1" s="2"/>
      <c r="AMV1" s="2"/>
      <c r="AMW1" s="2"/>
      <c r="AMX1" s="2"/>
      <c r="ANA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R1" s="2"/>
      <c r="ANU1" s="2"/>
      <c r="ANX1" s="2"/>
      <c r="AOA1" s="2"/>
      <c r="AOD1" s="2"/>
      <c r="AOP1" s="2"/>
      <c r="AOS1" s="2"/>
      <c r="AOV1" s="2"/>
      <c r="AOY1" s="2"/>
      <c r="APH1" s="2"/>
      <c r="APN1" s="2"/>
      <c r="APQ1" s="2"/>
      <c r="APT1" s="2"/>
      <c r="APW1" s="2"/>
      <c r="AQC1" s="2"/>
      <c r="AQF1" s="2"/>
      <c r="AQL1" s="2"/>
      <c r="AQN1" s="2"/>
      <c r="AQO1" s="2"/>
      <c r="AQQ1" s="2"/>
      <c r="AQT1" s="2"/>
      <c r="AQW1" s="2"/>
      <c r="AQZ1" s="2"/>
      <c r="ARH1" s="2"/>
      <c r="ARM1" s="2"/>
      <c r="ARV1" s="2"/>
      <c r="ARY1" s="2"/>
      <c r="ASG1" s="2"/>
      <c r="ATC1" s="2"/>
      <c r="ATD1" s="2"/>
      <c r="ATE1" s="2"/>
      <c r="ATF1" s="2"/>
      <c r="ATG1" s="2"/>
      <c r="ATH1" s="2"/>
      <c r="ATZ1" s="2"/>
      <c r="AUA1" s="2"/>
      <c r="AUD1" s="2"/>
      <c r="AUG1" s="2"/>
      <c r="AUI1" s="2"/>
      <c r="AUK1" s="2"/>
      <c r="AUN1" s="2"/>
      <c r="AUQ1" s="2"/>
      <c r="AUT1" s="2"/>
      <c r="AUW1" s="2"/>
      <c r="AUZ1" s="2"/>
      <c r="AVC1" s="2"/>
      <c r="AVF1" s="2"/>
      <c r="AVI1" s="2"/>
      <c r="AVK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O1" s="2"/>
      <c r="AWQ1" s="2"/>
      <c r="AWR1" s="2"/>
      <c r="AWS1" s="2"/>
      <c r="AWT1" s="2"/>
      <c r="AWW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N1" s="2"/>
      <c r="AXQ1" s="2"/>
      <c r="AXT1" s="2"/>
      <c r="AXW1" s="2"/>
      <c r="AXZ1" s="2"/>
      <c r="AYL1" s="2"/>
      <c r="AYO1" s="2"/>
      <c r="AYR1" s="2"/>
      <c r="AYU1" s="2"/>
      <c r="AZD1" s="2"/>
      <c r="AZJ1" s="2"/>
      <c r="AZM1" s="2"/>
      <c r="AZP1" s="2"/>
      <c r="AZS1" s="2"/>
      <c r="AZY1" s="2"/>
      <c r="BAB1" s="2"/>
      <c r="BAH1" s="2"/>
      <c r="BAJ1" s="2"/>
      <c r="BAK1" s="2"/>
      <c r="BAM1" s="2"/>
      <c r="BAP1" s="2"/>
      <c r="BAS1" s="2"/>
      <c r="BAV1" s="2"/>
      <c r="BBD1" s="2"/>
      <c r="BBI1" s="2"/>
      <c r="BBR1" s="2"/>
      <c r="BBU1" s="2"/>
      <c r="BCC1" s="2"/>
      <c r="BCY1" s="2"/>
      <c r="BCZ1" s="2"/>
      <c r="BDA1" s="2"/>
      <c r="BDB1" s="2"/>
      <c r="BDC1" s="2"/>
      <c r="BDD1" s="2"/>
      <c r="BDV1" s="2"/>
      <c r="BDW1" s="2"/>
      <c r="BDZ1" s="2"/>
      <c r="BEC1" s="2"/>
      <c r="BEE1" s="2"/>
      <c r="BEG1" s="2"/>
      <c r="BEJ1" s="2"/>
      <c r="BEM1" s="2"/>
      <c r="BEP1" s="2"/>
      <c r="BES1" s="2"/>
      <c r="BEV1" s="2"/>
      <c r="BEY1" s="2"/>
      <c r="BFB1" s="2"/>
      <c r="BFE1" s="2"/>
      <c r="BFG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K1" s="2"/>
      <c r="BGM1" s="2"/>
      <c r="BGN1" s="2"/>
      <c r="BGO1" s="2"/>
      <c r="BGP1" s="2"/>
      <c r="BGS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J1" s="2"/>
      <c r="BHM1" s="2"/>
      <c r="BHP1" s="2"/>
      <c r="BHS1" s="2"/>
      <c r="BHV1" s="2"/>
      <c r="BIH1" s="2"/>
      <c r="BIK1" s="2"/>
      <c r="BIN1" s="2"/>
      <c r="BIQ1" s="2"/>
      <c r="BIZ1" s="2"/>
      <c r="BJF1" s="2"/>
      <c r="BJI1" s="2"/>
      <c r="BJL1" s="2"/>
      <c r="BJO1" s="2"/>
      <c r="BJU1" s="2"/>
      <c r="BJX1" s="2"/>
      <c r="BKD1" s="2"/>
      <c r="BKF1" s="2"/>
      <c r="BKG1" s="2"/>
      <c r="BKI1" s="2"/>
      <c r="BKL1" s="2"/>
      <c r="BKO1" s="2"/>
      <c r="BKR1" s="2"/>
      <c r="BKZ1" s="2"/>
      <c r="BLE1" s="2"/>
      <c r="BLN1" s="2"/>
      <c r="BLQ1" s="2"/>
      <c r="BLY1" s="2"/>
      <c r="BMU1" s="2"/>
      <c r="BMV1" s="2"/>
      <c r="BMW1" s="2"/>
      <c r="BMX1" s="2"/>
      <c r="BMY1" s="2"/>
      <c r="BMZ1" s="2"/>
      <c r="BNR1" s="2"/>
      <c r="BNS1" s="2"/>
      <c r="BNV1" s="2"/>
      <c r="BNY1" s="2"/>
      <c r="BOA1" s="2"/>
      <c r="BOC1" s="2"/>
      <c r="BOF1" s="2"/>
      <c r="BOI1" s="2"/>
      <c r="BOL1" s="2"/>
      <c r="BOO1" s="2"/>
      <c r="BOR1" s="2"/>
      <c r="BOU1" s="2"/>
      <c r="BOX1" s="2"/>
      <c r="BPA1" s="2"/>
      <c r="BPC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G1" s="2"/>
      <c r="BQI1" s="2"/>
      <c r="BQJ1" s="2"/>
      <c r="BQK1" s="2"/>
      <c r="BQL1" s="2"/>
      <c r="BQO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F1" s="2"/>
      <c r="BRI1" s="2"/>
      <c r="BRL1" s="2"/>
      <c r="BRO1" s="2"/>
      <c r="BRR1" s="2"/>
      <c r="BSD1" s="2"/>
      <c r="BSG1" s="2"/>
      <c r="BSJ1" s="2"/>
      <c r="BSM1" s="2"/>
      <c r="BSV1" s="2"/>
      <c r="BTB1" s="2"/>
      <c r="BTE1" s="2"/>
      <c r="BTH1" s="2"/>
      <c r="BTK1" s="2"/>
      <c r="BTQ1" s="2"/>
      <c r="BTT1" s="2"/>
      <c r="BTZ1" s="2"/>
      <c r="BUB1" s="2"/>
      <c r="BUC1" s="2"/>
      <c r="BUE1" s="2"/>
      <c r="BUH1" s="2"/>
      <c r="BUK1" s="2"/>
      <c r="BUN1" s="2"/>
      <c r="BUV1" s="2"/>
      <c r="BVA1" s="2"/>
      <c r="BVJ1" s="2"/>
      <c r="BVM1" s="2"/>
      <c r="BVU1" s="2"/>
      <c r="BWQ1" s="2"/>
      <c r="BWR1" s="2"/>
      <c r="BWS1" s="2"/>
      <c r="BWT1" s="2"/>
      <c r="BWU1" s="2"/>
      <c r="BWV1" s="2"/>
      <c r="BXN1" s="2"/>
      <c r="BXO1" s="2"/>
      <c r="BXR1" s="2"/>
      <c r="BXU1" s="2"/>
      <c r="BXW1" s="2"/>
      <c r="BXY1" s="2"/>
      <c r="BYB1" s="2"/>
      <c r="BYE1" s="2"/>
      <c r="BYH1" s="2"/>
      <c r="BYK1" s="2"/>
      <c r="BYN1" s="2"/>
      <c r="BYQ1" s="2"/>
      <c r="BYT1" s="2"/>
      <c r="BYW1" s="2"/>
      <c r="BYY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CAC1" s="2"/>
      <c r="CAE1" s="2"/>
      <c r="CAF1" s="2"/>
      <c r="CAG1" s="2"/>
      <c r="CAH1" s="2"/>
      <c r="CAK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BB1" s="2"/>
      <c r="CBE1" s="2"/>
      <c r="CBH1" s="2"/>
      <c r="CBK1" s="2"/>
      <c r="CBN1" s="2"/>
      <c r="CBZ1" s="2"/>
      <c r="CCC1" s="2"/>
      <c r="CCF1" s="2"/>
      <c r="CCI1" s="2"/>
      <c r="CCR1" s="2"/>
      <c r="CCX1" s="2"/>
      <c r="CDA1" s="2"/>
      <c r="CDD1" s="2"/>
      <c r="CDG1" s="2"/>
      <c r="CDM1" s="2"/>
      <c r="CDP1" s="2"/>
      <c r="CDV1" s="2"/>
      <c r="CDX1" s="2"/>
      <c r="CDY1" s="2"/>
      <c r="CEA1" s="2"/>
      <c r="CED1" s="2"/>
      <c r="CEG1" s="2"/>
      <c r="CEJ1" s="2"/>
      <c r="CER1" s="2"/>
      <c r="CEW1" s="2"/>
      <c r="CFF1" s="2"/>
      <c r="CFI1" s="2"/>
      <c r="CFQ1" s="2"/>
      <c r="CGM1" s="2"/>
      <c r="CGN1" s="2"/>
      <c r="CGO1" s="2"/>
      <c r="CGP1" s="2"/>
      <c r="CGQ1" s="2"/>
      <c r="CGR1" s="2"/>
      <c r="CHJ1" s="2"/>
      <c r="CHK1" s="2"/>
      <c r="CHN1" s="2"/>
      <c r="CHQ1" s="2"/>
      <c r="CHS1" s="2"/>
      <c r="CHU1" s="2"/>
      <c r="CHX1" s="2"/>
      <c r="CIA1" s="2"/>
      <c r="CID1" s="2"/>
      <c r="CIG1" s="2"/>
      <c r="CIJ1" s="2"/>
      <c r="CIM1" s="2"/>
      <c r="CIP1" s="2"/>
      <c r="CIS1" s="2"/>
      <c r="CIU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Y1" s="2"/>
      <c r="CKA1" s="2"/>
      <c r="CKB1" s="2"/>
      <c r="CKC1" s="2"/>
      <c r="CKD1" s="2"/>
      <c r="CKG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X1" s="2"/>
      <c r="CLA1" s="2"/>
      <c r="CLD1" s="2"/>
      <c r="CLG1" s="2"/>
      <c r="CLJ1" s="2"/>
      <c r="CLV1" s="2"/>
      <c r="CLY1" s="2"/>
      <c r="CMB1" s="2"/>
      <c r="CME1" s="2"/>
      <c r="CMN1" s="2"/>
      <c r="CMT1" s="2"/>
      <c r="CMW1" s="2"/>
      <c r="CMZ1" s="2"/>
      <c r="CNC1" s="2"/>
      <c r="CNI1" s="2"/>
      <c r="CNL1" s="2"/>
      <c r="CNR1" s="2"/>
      <c r="CNT1" s="2"/>
      <c r="CNU1" s="2"/>
      <c r="CNW1" s="2"/>
      <c r="CNZ1" s="2"/>
      <c r="COC1" s="2"/>
      <c r="COF1" s="2"/>
      <c r="CON1" s="2"/>
      <c r="COS1" s="2"/>
      <c r="CPB1" s="2"/>
      <c r="CPE1" s="2"/>
      <c r="CPM1" s="2"/>
      <c r="CQI1" s="2"/>
      <c r="CQJ1" s="2"/>
      <c r="CQK1" s="2"/>
      <c r="CQL1" s="2"/>
      <c r="CQM1" s="2"/>
      <c r="CQN1" s="2"/>
      <c r="CRF1" s="2"/>
      <c r="CRG1" s="2"/>
      <c r="CRJ1" s="2"/>
      <c r="CRM1" s="2"/>
      <c r="CRO1" s="2"/>
      <c r="CRQ1" s="2"/>
      <c r="CRT1" s="2"/>
      <c r="CRW1" s="2"/>
      <c r="CRZ1" s="2"/>
      <c r="CSC1" s="2"/>
      <c r="CSF1" s="2"/>
      <c r="CSI1" s="2"/>
      <c r="CSL1" s="2"/>
      <c r="CSO1" s="2"/>
      <c r="CSQ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U1" s="2"/>
      <c r="CTW1" s="2"/>
      <c r="CTX1" s="2"/>
      <c r="CTY1" s="2"/>
      <c r="CTZ1" s="2"/>
      <c r="CUC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T1" s="2"/>
      <c r="CUW1" s="2"/>
      <c r="CUZ1" s="2"/>
      <c r="CVC1" s="2"/>
      <c r="CVF1" s="2"/>
      <c r="CVR1" s="2"/>
      <c r="CVU1" s="2"/>
      <c r="CVX1" s="2"/>
      <c r="CWA1" s="2"/>
      <c r="CWJ1" s="2"/>
      <c r="CWP1" s="2"/>
      <c r="CWS1" s="2"/>
      <c r="CWV1" s="2"/>
      <c r="CWY1" s="2"/>
      <c r="CXE1" s="2"/>
      <c r="CXH1" s="2"/>
      <c r="CXN1" s="2"/>
      <c r="CXP1" s="2"/>
      <c r="CXQ1" s="2"/>
      <c r="CXS1" s="2"/>
      <c r="CXV1" s="2"/>
      <c r="CXY1" s="2"/>
      <c r="CYB1" s="2"/>
      <c r="CYJ1" s="2"/>
      <c r="CYO1" s="2"/>
      <c r="CYX1" s="2"/>
      <c r="CZA1" s="2"/>
      <c r="CZI1" s="2"/>
      <c r="DAE1" s="2"/>
      <c r="DAF1" s="2"/>
      <c r="DAG1" s="2"/>
      <c r="DAH1" s="2"/>
      <c r="DAI1" s="2"/>
      <c r="DAJ1" s="2"/>
      <c r="DBB1" s="2"/>
      <c r="DBC1" s="2"/>
      <c r="DBF1" s="2"/>
      <c r="DBI1" s="2"/>
      <c r="DBK1" s="2"/>
      <c r="DBM1" s="2"/>
      <c r="DBP1" s="2"/>
      <c r="DBS1" s="2"/>
      <c r="DBV1" s="2"/>
      <c r="DBY1" s="2"/>
      <c r="DCB1" s="2"/>
      <c r="DCE1" s="2"/>
      <c r="DCH1" s="2"/>
      <c r="DCK1" s="2"/>
      <c r="DCM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Q1" s="2"/>
      <c r="DDS1" s="2"/>
      <c r="DDT1" s="2"/>
      <c r="DDU1" s="2"/>
      <c r="DDV1" s="2"/>
      <c r="DDY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P1" s="2"/>
      <c r="DES1" s="2"/>
      <c r="DEV1" s="2"/>
      <c r="DEY1" s="2"/>
      <c r="DFB1" s="2"/>
      <c r="DFN1" s="2"/>
      <c r="DFQ1" s="2"/>
      <c r="DFT1" s="2"/>
      <c r="DFW1" s="2"/>
      <c r="DGF1" s="2"/>
      <c r="DGL1" s="2"/>
      <c r="DGO1" s="2"/>
      <c r="DGR1" s="2"/>
      <c r="DGU1" s="2"/>
      <c r="DHA1" s="2"/>
      <c r="DHD1" s="2"/>
      <c r="DHJ1" s="2"/>
      <c r="DHL1" s="2"/>
      <c r="DHM1" s="2"/>
      <c r="DHO1" s="2"/>
      <c r="DHR1" s="2"/>
      <c r="DHU1" s="2"/>
      <c r="DHX1" s="2"/>
      <c r="DIF1" s="2"/>
      <c r="DIK1" s="2"/>
      <c r="DIT1" s="2"/>
      <c r="DIW1" s="2"/>
      <c r="DJE1" s="2"/>
      <c r="DKA1" s="2"/>
      <c r="DKB1" s="2"/>
      <c r="DKC1" s="2"/>
      <c r="DKD1" s="2"/>
      <c r="DKE1" s="2"/>
      <c r="DKF1" s="2"/>
      <c r="DKX1" s="2"/>
      <c r="DKY1" s="2"/>
      <c r="DLB1" s="2"/>
      <c r="DLE1" s="2"/>
      <c r="DLG1" s="2"/>
      <c r="DLI1" s="2"/>
      <c r="DLL1" s="2"/>
      <c r="DLO1" s="2"/>
      <c r="DLR1" s="2"/>
      <c r="DLU1" s="2"/>
      <c r="DLX1" s="2"/>
      <c r="DMA1" s="2"/>
      <c r="DMD1" s="2"/>
      <c r="DMG1" s="2"/>
      <c r="DMI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M1" s="2"/>
      <c r="DNO1" s="2"/>
      <c r="DNP1" s="2"/>
      <c r="DNQ1" s="2"/>
      <c r="DNR1" s="2"/>
      <c r="DNU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L1" s="2"/>
      <c r="DOO1" s="2"/>
      <c r="DOR1" s="2"/>
      <c r="DOU1" s="2"/>
      <c r="DOX1" s="2"/>
      <c r="DPJ1" s="2"/>
      <c r="DPM1" s="2"/>
      <c r="DPP1" s="2"/>
      <c r="DPS1" s="2"/>
      <c r="DQB1" s="2"/>
      <c r="DQH1" s="2"/>
      <c r="DQK1" s="2"/>
      <c r="DQN1" s="2"/>
      <c r="DQQ1" s="2"/>
      <c r="DQW1" s="2"/>
      <c r="DQZ1" s="2"/>
      <c r="DRF1" s="2"/>
      <c r="DRH1" s="2"/>
      <c r="DRI1" s="2"/>
      <c r="DRK1" s="2"/>
      <c r="DRN1" s="2"/>
      <c r="DRQ1" s="2"/>
      <c r="DRT1" s="2"/>
      <c r="DSB1" s="2"/>
      <c r="DSG1" s="2"/>
      <c r="DSP1" s="2"/>
      <c r="DSS1" s="2"/>
      <c r="DTA1" s="2"/>
      <c r="DTW1" s="2"/>
      <c r="DTX1" s="2"/>
      <c r="DTY1" s="2"/>
      <c r="DTZ1" s="2"/>
      <c r="DUA1" s="2"/>
      <c r="DUB1" s="2"/>
      <c r="DUT1" s="2"/>
      <c r="DUU1" s="2"/>
      <c r="DUX1" s="2"/>
      <c r="DVA1" s="2"/>
      <c r="DVC1" s="2"/>
      <c r="DVE1" s="2"/>
      <c r="DVH1" s="2"/>
      <c r="DVK1" s="2"/>
      <c r="DVN1" s="2"/>
      <c r="DVQ1" s="2"/>
      <c r="DVT1" s="2"/>
      <c r="DVW1" s="2"/>
      <c r="DVZ1" s="2"/>
      <c r="DWC1" s="2"/>
      <c r="DWE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I1" s="2"/>
      <c r="DXK1" s="2"/>
      <c r="DXL1" s="2"/>
      <c r="DXM1" s="2"/>
      <c r="DXN1" s="2"/>
      <c r="DXQ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H1" s="2"/>
      <c r="DYK1" s="2"/>
      <c r="DYN1" s="2"/>
      <c r="DYQ1" s="2"/>
      <c r="DYT1" s="2"/>
      <c r="DZF1" s="2"/>
      <c r="DZI1" s="2"/>
      <c r="DZL1" s="2"/>
      <c r="DZO1" s="2"/>
      <c r="DZX1" s="2"/>
      <c r="EAD1" s="2"/>
      <c r="EAG1" s="2"/>
      <c r="EAJ1" s="2"/>
      <c r="EAM1" s="2"/>
      <c r="EAS1" s="2"/>
      <c r="EAV1" s="2"/>
      <c r="EBB1" s="2"/>
      <c r="EBD1" s="2"/>
      <c r="EBE1" s="2"/>
      <c r="EBG1" s="2"/>
      <c r="EBJ1" s="2"/>
      <c r="EBM1" s="2"/>
      <c r="EBP1" s="2"/>
      <c r="EBX1" s="2"/>
      <c r="ECC1" s="2"/>
      <c r="ECL1" s="2"/>
      <c r="ECO1" s="2"/>
      <c r="ECW1" s="2"/>
      <c r="EDS1" s="2"/>
      <c r="EDT1" s="2"/>
      <c r="EDU1" s="2"/>
      <c r="EDV1" s="2"/>
      <c r="EDW1" s="2"/>
      <c r="EDX1" s="2"/>
      <c r="EEP1" s="2"/>
      <c r="EEQ1" s="2"/>
      <c r="EET1" s="2"/>
      <c r="EEW1" s="2"/>
      <c r="EEY1" s="2"/>
      <c r="EFA1" s="2"/>
      <c r="EFD1" s="2"/>
      <c r="EFG1" s="2"/>
      <c r="EFJ1" s="2"/>
      <c r="EFM1" s="2"/>
      <c r="EFP1" s="2"/>
      <c r="EFS1" s="2"/>
      <c r="EFV1" s="2"/>
      <c r="EFY1" s="2"/>
      <c r="EGA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E1" s="2"/>
      <c r="EHG1" s="2"/>
      <c r="EHH1" s="2"/>
      <c r="EHI1" s="2"/>
      <c r="EHJ1" s="2"/>
      <c r="EHM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D1" s="2"/>
      <c r="EIG1" s="2"/>
      <c r="EIJ1" s="2"/>
      <c r="EIM1" s="2"/>
      <c r="EIP1" s="2"/>
      <c r="EJB1" s="2"/>
      <c r="EJE1" s="2"/>
      <c r="EJH1" s="2"/>
      <c r="EJK1" s="2"/>
      <c r="EJT1" s="2"/>
      <c r="EJZ1" s="2"/>
      <c r="EKC1" s="2"/>
      <c r="EKF1" s="2"/>
      <c r="EKI1" s="2"/>
      <c r="EKO1" s="2"/>
      <c r="EKR1" s="2"/>
      <c r="EKX1" s="2"/>
      <c r="EKZ1" s="2"/>
      <c r="ELA1" s="2"/>
      <c r="ELC1" s="2"/>
      <c r="ELF1" s="2"/>
      <c r="ELI1" s="2"/>
      <c r="ELL1" s="2"/>
      <c r="ELT1" s="2"/>
      <c r="ELY1" s="2"/>
      <c r="EMH1" s="2"/>
      <c r="EMK1" s="2"/>
      <c r="EMS1" s="2"/>
      <c r="ENO1" s="2"/>
      <c r="ENP1" s="2"/>
      <c r="ENQ1" s="2"/>
      <c r="ENR1" s="2"/>
      <c r="ENS1" s="2"/>
      <c r="ENT1" s="2"/>
      <c r="EOL1" s="2"/>
      <c r="EOM1" s="2"/>
      <c r="EOP1" s="2"/>
      <c r="EOS1" s="2"/>
      <c r="EOU1" s="2"/>
      <c r="EOW1" s="2"/>
      <c r="EOZ1" s="2"/>
      <c r="EPC1" s="2"/>
      <c r="EPF1" s="2"/>
      <c r="EPI1" s="2"/>
      <c r="EPL1" s="2"/>
      <c r="EPO1" s="2"/>
      <c r="EPR1" s="2"/>
      <c r="EPU1" s="2"/>
      <c r="EPW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RA1" s="2"/>
      <c r="ERC1" s="2"/>
      <c r="ERD1" s="2"/>
      <c r="ERE1" s="2"/>
      <c r="ERF1" s="2"/>
      <c r="ERI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Z1" s="2"/>
      <c r="ESC1" s="2"/>
      <c r="ESF1" s="2"/>
      <c r="ESI1" s="2"/>
      <c r="ESL1" s="2"/>
      <c r="ESX1" s="2"/>
      <c r="ETA1" s="2"/>
      <c r="ETD1" s="2"/>
      <c r="ETG1" s="2"/>
      <c r="ETP1" s="2"/>
      <c r="ETV1" s="2"/>
      <c r="ETY1" s="2"/>
      <c r="EUB1" s="2"/>
      <c r="EUE1" s="2"/>
      <c r="EUK1" s="2"/>
      <c r="EUN1" s="2"/>
      <c r="EUT1" s="2"/>
      <c r="EUV1" s="2"/>
      <c r="EUW1" s="2"/>
      <c r="EUY1" s="2"/>
      <c r="EVB1" s="2"/>
      <c r="EVE1" s="2"/>
      <c r="EVH1" s="2"/>
      <c r="EVP1" s="2"/>
      <c r="EVU1" s="2"/>
      <c r="EWD1" s="2"/>
      <c r="EWG1" s="2"/>
      <c r="EWO1" s="2"/>
      <c r="EXK1" s="2"/>
      <c r="EXL1" s="2"/>
      <c r="EXM1" s="2"/>
      <c r="EXN1" s="2"/>
      <c r="EXO1" s="2"/>
      <c r="EXP1" s="2"/>
      <c r="EYH1" s="2"/>
      <c r="EYI1" s="2"/>
      <c r="EYL1" s="2"/>
      <c r="EYO1" s="2"/>
      <c r="EYQ1" s="2"/>
      <c r="EYS1" s="2"/>
      <c r="EYV1" s="2"/>
      <c r="EYY1" s="2"/>
      <c r="EZB1" s="2"/>
      <c r="EZE1" s="2"/>
      <c r="EZH1" s="2"/>
      <c r="EZK1" s="2"/>
      <c r="EZN1" s="2"/>
      <c r="EZQ1" s="2"/>
      <c r="EZS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W1" s="2"/>
      <c r="FAY1" s="2"/>
      <c r="FAZ1" s="2"/>
      <c r="FBA1" s="2"/>
      <c r="FBB1" s="2"/>
      <c r="FBE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V1" s="2"/>
      <c r="FBY1" s="2"/>
      <c r="FCB1" s="2"/>
      <c r="FCE1" s="2"/>
      <c r="FCH1" s="2"/>
      <c r="FCT1" s="2"/>
      <c r="FCW1" s="2"/>
      <c r="FCZ1" s="2"/>
      <c r="FDC1" s="2"/>
      <c r="FDL1" s="2"/>
      <c r="FDR1" s="2"/>
      <c r="FDU1" s="2"/>
      <c r="FDX1" s="2"/>
      <c r="FEA1" s="2"/>
      <c r="FEG1" s="2"/>
      <c r="FEJ1" s="2"/>
      <c r="FEP1" s="2"/>
      <c r="FER1" s="2"/>
      <c r="FES1" s="2"/>
      <c r="FEU1" s="2"/>
      <c r="FEX1" s="2"/>
      <c r="FFA1" s="2"/>
      <c r="FFD1" s="2"/>
      <c r="FFL1" s="2"/>
      <c r="FFQ1" s="2"/>
      <c r="FFZ1" s="2"/>
      <c r="FGC1" s="2"/>
      <c r="FGK1" s="2"/>
      <c r="FHG1" s="2"/>
      <c r="FHH1" s="2"/>
      <c r="FHI1" s="2"/>
      <c r="FHJ1" s="2"/>
      <c r="FHK1" s="2"/>
      <c r="FHL1" s="2"/>
      <c r="FID1" s="2"/>
      <c r="FIE1" s="2"/>
      <c r="FIH1" s="2"/>
      <c r="FIK1" s="2"/>
      <c r="FIM1" s="2"/>
      <c r="FIO1" s="2"/>
      <c r="FIR1" s="2"/>
      <c r="FIU1" s="2"/>
      <c r="FIX1" s="2"/>
      <c r="FJA1" s="2"/>
      <c r="FJD1" s="2"/>
      <c r="FJG1" s="2"/>
      <c r="FJJ1" s="2"/>
      <c r="FJM1" s="2"/>
      <c r="FJO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S1" s="2"/>
      <c r="FKU1" s="2"/>
      <c r="FKV1" s="2"/>
      <c r="FKW1" s="2"/>
      <c r="FKX1" s="2"/>
      <c r="FLA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R1" s="2"/>
      <c r="FLU1" s="2"/>
      <c r="FLX1" s="2"/>
      <c r="FMA1" s="2"/>
      <c r="FMD1" s="2"/>
      <c r="FMP1" s="2"/>
      <c r="FMS1" s="2"/>
      <c r="FMV1" s="2"/>
      <c r="FMY1" s="2"/>
      <c r="FNH1" s="2"/>
      <c r="FNN1" s="2"/>
      <c r="FNQ1" s="2"/>
      <c r="FNT1" s="2"/>
      <c r="FNW1" s="2"/>
      <c r="FOC1" s="2"/>
      <c r="FOF1" s="2"/>
      <c r="FOL1" s="2"/>
      <c r="FON1" s="2"/>
      <c r="FOO1" s="2"/>
      <c r="FOQ1" s="2"/>
      <c r="FOT1" s="2"/>
      <c r="FOW1" s="2"/>
      <c r="FOZ1" s="2"/>
      <c r="FPH1" s="2"/>
      <c r="FPM1" s="2"/>
      <c r="FPV1" s="2"/>
      <c r="FPY1" s="2"/>
      <c r="FQG1" s="2"/>
      <c r="FRC1" s="2"/>
      <c r="FRD1" s="2"/>
      <c r="FRE1" s="2"/>
      <c r="FRF1" s="2"/>
      <c r="FRG1" s="2"/>
      <c r="FRH1" s="2"/>
      <c r="FRZ1" s="2"/>
      <c r="FSA1" s="2"/>
      <c r="FSD1" s="2"/>
      <c r="FSG1" s="2"/>
      <c r="FSI1" s="2"/>
      <c r="FSK1" s="2"/>
      <c r="FSN1" s="2"/>
      <c r="FSQ1" s="2"/>
      <c r="FST1" s="2"/>
      <c r="FSW1" s="2"/>
      <c r="FSZ1" s="2"/>
      <c r="FTC1" s="2"/>
      <c r="FTF1" s="2"/>
      <c r="FTI1" s="2"/>
      <c r="FTK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O1" s="2"/>
      <c r="FUQ1" s="2"/>
      <c r="FUR1" s="2"/>
      <c r="FUS1" s="2"/>
      <c r="FUT1" s="2"/>
      <c r="FUW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N1" s="2"/>
      <c r="FVQ1" s="2"/>
      <c r="FVT1" s="2"/>
      <c r="FVW1" s="2"/>
      <c r="FVZ1" s="2"/>
      <c r="FWL1" s="2"/>
      <c r="FWO1" s="2"/>
      <c r="FWR1" s="2"/>
      <c r="FWU1" s="2"/>
      <c r="FXD1" s="2"/>
      <c r="FXJ1" s="2"/>
      <c r="FXM1" s="2"/>
      <c r="FXP1" s="2"/>
      <c r="FXS1" s="2"/>
      <c r="FXY1" s="2"/>
      <c r="FYB1" s="2"/>
      <c r="FYH1" s="2"/>
      <c r="FYJ1" s="2"/>
      <c r="FYK1" s="2"/>
      <c r="FYM1" s="2"/>
      <c r="FYP1" s="2"/>
      <c r="FYS1" s="2"/>
      <c r="FYV1" s="2"/>
      <c r="FZD1" s="2"/>
      <c r="FZI1" s="2"/>
      <c r="FZR1" s="2"/>
      <c r="FZU1" s="2"/>
      <c r="GAC1" s="2"/>
      <c r="GAY1" s="2"/>
      <c r="GAZ1" s="2"/>
      <c r="GBA1" s="2"/>
      <c r="GBB1" s="2"/>
      <c r="GBC1" s="2"/>
      <c r="GBD1" s="2"/>
      <c r="GBV1" s="2"/>
      <c r="GBW1" s="2"/>
      <c r="GBZ1" s="2"/>
      <c r="GCC1" s="2"/>
      <c r="GCE1" s="2"/>
      <c r="GCG1" s="2"/>
      <c r="GCJ1" s="2"/>
      <c r="GCM1" s="2"/>
      <c r="GCP1" s="2"/>
      <c r="GCS1" s="2"/>
      <c r="GCV1" s="2"/>
      <c r="GCY1" s="2"/>
      <c r="GDB1" s="2"/>
      <c r="GDE1" s="2"/>
      <c r="GDG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K1" s="2"/>
      <c r="GEM1" s="2"/>
      <c r="GEN1" s="2"/>
      <c r="GEO1" s="2"/>
      <c r="GEP1" s="2"/>
      <c r="GES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J1" s="2"/>
      <c r="GFM1" s="2"/>
      <c r="GFP1" s="2"/>
      <c r="GFS1" s="2"/>
      <c r="GFV1" s="2"/>
      <c r="GGH1" s="2"/>
      <c r="GGK1" s="2"/>
      <c r="GGN1" s="2"/>
      <c r="GGQ1" s="2"/>
      <c r="GGZ1" s="2"/>
      <c r="GHF1" s="2"/>
      <c r="GHI1" s="2"/>
      <c r="GHL1" s="2"/>
      <c r="GHO1" s="2"/>
      <c r="GHU1" s="2"/>
      <c r="GHX1" s="2"/>
      <c r="GID1" s="2"/>
      <c r="GIF1" s="2"/>
      <c r="GIG1" s="2"/>
      <c r="GII1" s="2"/>
      <c r="GIL1" s="2"/>
      <c r="GIO1" s="2"/>
      <c r="GIR1" s="2"/>
      <c r="GIZ1" s="2"/>
      <c r="GJE1" s="2"/>
      <c r="GJN1" s="2"/>
      <c r="GJQ1" s="2"/>
      <c r="GJY1" s="2"/>
      <c r="GKU1" s="2"/>
      <c r="GKV1" s="2"/>
      <c r="GKW1" s="2"/>
      <c r="GKX1" s="2"/>
      <c r="GKY1" s="2"/>
      <c r="GKZ1" s="2"/>
      <c r="GLR1" s="2"/>
      <c r="GLS1" s="2"/>
      <c r="GLV1" s="2"/>
      <c r="GLY1" s="2"/>
      <c r="GMA1" s="2"/>
      <c r="GMC1" s="2"/>
      <c r="GMF1" s="2"/>
      <c r="GMI1" s="2"/>
      <c r="GML1" s="2"/>
      <c r="GMO1" s="2"/>
      <c r="GMR1" s="2"/>
      <c r="GMU1" s="2"/>
      <c r="GMX1" s="2"/>
      <c r="GNA1" s="2"/>
      <c r="GNC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G1" s="2"/>
      <c r="GOI1" s="2"/>
      <c r="GOJ1" s="2"/>
      <c r="GOK1" s="2"/>
      <c r="GOL1" s="2"/>
      <c r="GOO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F1" s="2"/>
      <c r="GPI1" s="2"/>
      <c r="GPL1" s="2"/>
      <c r="GPO1" s="2"/>
      <c r="GPR1" s="2"/>
      <c r="GQD1" s="2"/>
      <c r="GQG1" s="2"/>
      <c r="GQJ1" s="2"/>
      <c r="GQM1" s="2"/>
      <c r="GQV1" s="2"/>
      <c r="GRB1" s="2"/>
      <c r="GRE1" s="2"/>
      <c r="GRH1" s="2"/>
      <c r="GRK1" s="2"/>
      <c r="GRQ1" s="2"/>
      <c r="GRT1" s="2"/>
      <c r="GRZ1" s="2"/>
      <c r="GSB1" s="2"/>
      <c r="GSC1" s="2"/>
      <c r="GSE1" s="2"/>
      <c r="GSH1" s="2"/>
      <c r="GSK1" s="2"/>
      <c r="GSN1" s="2"/>
      <c r="GSV1" s="2"/>
      <c r="GTA1" s="2"/>
      <c r="GTJ1" s="2"/>
      <c r="GTM1" s="2"/>
      <c r="GTU1" s="2"/>
      <c r="GUQ1" s="2"/>
      <c r="GUR1" s="2"/>
      <c r="GUS1" s="2"/>
      <c r="GUT1" s="2"/>
      <c r="GUU1" s="2"/>
      <c r="GUV1" s="2"/>
      <c r="GVN1" s="2"/>
      <c r="GVO1" s="2"/>
      <c r="GVR1" s="2"/>
      <c r="GVU1" s="2"/>
      <c r="GVW1" s="2"/>
      <c r="GVY1" s="2"/>
      <c r="GWB1" s="2"/>
      <c r="GWE1" s="2"/>
      <c r="GWH1" s="2"/>
      <c r="GWK1" s="2"/>
      <c r="GWN1" s="2"/>
      <c r="GWQ1" s="2"/>
      <c r="GWT1" s="2"/>
      <c r="GWW1" s="2"/>
      <c r="GWY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YC1" s="2"/>
      <c r="GYE1" s="2"/>
      <c r="GYF1" s="2"/>
      <c r="GYG1" s="2"/>
      <c r="GYH1" s="2"/>
      <c r="GYK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ZB1" s="2"/>
      <c r="GZE1" s="2"/>
      <c r="GZH1" s="2"/>
      <c r="GZK1" s="2"/>
      <c r="GZN1" s="2"/>
      <c r="GZZ1" s="2"/>
      <c r="HAC1" s="2"/>
      <c r="HAF1" s="2"/>
      <c r="HAI1" s="2"/>
      <c r="HAR1" s="2"/>
      <c r="HAX1" s="2"/>
      <c r="HBA1" s="2"/>
      <c r="HBD1" s="2"/>
      <c r="HBG1" s="2"/>
      <c r="HBM1" s="2"/>
      <c r="HBP1" s="2"/>
      <c r="HBV1" s="2"/>
      <c r="HBX1" s="2"/>
      <c r="HBY1" s="2"/>
      <c r="HCA1" s="2"/>
      <c r="HCD1" s="2"/>
      <c r="HCG1" s="2"/>
      <c r="HCJ1" s="2"/>
      <c r="HCR1" s="2"/>
      <c r="HCW1" s="2"/>
      <c r="HDF1" s="2"/>
      <c r="HDI1" s="2"/>
      <c r="HDQ1" s="2"/>
      <c r="HEM1" s="2"/>
      <c r="HEN1" s="2"/>
      <c r="HEO1" s="2"/>
      <c r="HEP1" s="2"/>
      <c r="HEQ1" s="2"/>
      <c r="HER1" s="2"/>
      <c r="HFJ1" s="2"/>
      <c r="HFK1" s="2"/>
      <c r="HFN1" s="2"/>
      <c r="HFQ1" s="2"/>
      <c r="HFS1" s="2"/>
      <c r="HFU1" s="2"/>
      <c r="HFX1" s="2"/>
      <c r="HGA1" s="2"/>
      <c r="HGD1" s="2"/>
      <c r="HGG1" s="2"/>
      <c r="HGJ1" s="2"/>
      <c r="HGM1" s="2"/>
      <c r="HGP1" s="2"/>
      <c r="HGS1" s="2"/>
      <c r="HGU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Y1" s="2"/>
      <c r="HIA1" s="2"/>
      <c r="HIB1" s="2"/>
      <c r="HIC1" s="2"/>
      <c r="HID1" s="2"/>
      <c r="HIG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X1" s="2"/>
      <c r="HJA1" s="2"/>
      <c r="HJD1" s="2"/>
      <c r="HJG1" s="2"/>
      <c r="HJJ1" s="2"/>
      <c r="HJV1" s="2"/>
      <c r="HJY1" s="2"/>
      <c r="HKB1" s="2"/>
      <c r="HKE1" s="2"/>
      <c r="HKN1" s="2"/>
      <c r="HKT1" s="2"/>
      <c r="HKW1" s="2"/>
      <c r="HKZ1" s="2"/>
      <c r="HLC1" s="2"/>
      <c r="HLI1" s="2"/>
      <c r="HLL1" s="2"/>
      <c r="HLR1" s="2"/>
      <c r="HLT1" s="2"/>
      <c r="HLU1" s="2"/>
      <c r="HLW1" s="2"/>
      <c r="HLZ1" s="2"/>
      <c r="HMC1" s="2"/>
      <c r="HMF1" s="2"/>
      <c r="HMN1" s="2"/>
      <c r="HMS1" s="2"/>
      <c r="HNB1" s="2"/>
      <c r="HNE1" s="2"/>
      <c r="HNM1" s="2"/>
      <c r="HOI1" s="2"/>
      <c r="HOJ1" s="2"/>
      <c r="HOK1" s="2"/>
      <c r="HOL1" s="2"/>
      <c r="HOM1" s="2"/>
      <c r="HON1" s="2"/>
      <c r="HPF1" s="2"/>
      <c r="HPG1" s="2"/>
      <c r="HPJ1" s="2"/>
      <c r="HPM1" s="2"/>
      <c r="HPO1" s="2"/>
      <c r="HPQ1" s="2"/>
      <c r="HPT1" s="2"/>
      <c r="HPW1" s="2"/>
      <c r="HPZ1" s="2"/>
      <c r="HQC1" s="2"/>
      <c r="HQF1" s="2"/>
      <c r="HQI1" s="2"/>
      <c r="HQL1" s="2"/>
      <c r="HQO1" s="2"/>
      <c r="HQQ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U1" s="2"/>
      <c r="HRW1" s="2"/>
      <c r="HRX1" s="2"/>
      <c r="HRY1" s="2"/>
      <c r="HRZ1" s="2"/>
      <c r="HSC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T1" s="2"/>
      <c r="HSW1" s="2"/>
      <c r="HSZ1" s="2"/>
      <c r="HTC1" s="2"/>
      <c r="HTF1" s="2"/>
      <c r="HTR1" s="2"/>
      <c r="HTU1" s="2"/>
      <c r="HTX1" s="2"/>
      <c r="HUA1" s="2"/>
      <c r="HUJ1" s="2"/>
      <c r="HUP1" s="2"/>
      <c r="HUS1" s="2"/>
      <c r="HUV1" s="2"/>
      <c r="HUY1" s="2"/>
      <c r="HVE1" s="2"/>
      <c r="HVH1" s="2"/>
      <c r="HVN1" s="2"/>
      <c r="HVP1" s="2"/>
      <c r="HVQ1" s="2"/>
      <c r="HVS1" s="2"/>
      <c r="HVV1" s="2"/>
      <c r="HVY1" s="2"/>
      <c r="HWB1" s="2"/>
      <c r="HWJ1" s="2"/>
      <c r="HWO1" s="2"/>
      <c r="HWX1" s="2"/>
      <c r="HXA1" s="2"/>
      <c r="HXI1" s="2"/>
      <c r="HYE1" s="2"/>
      <c r="HYF1" s="2"/>
      <c r="HYG1" s="2"/>
      <c r="HYH1" s="2"/>
      <c r="HYI1" s="2"/>
      <c r="HYJ1" s="2"/>
      <c r="HZB1" s="2"/>
      <c r="HZC1" s="2"/>
      <c r="HZF1" s="2"/>
      <c r="HZI1" s="2"/>
      <c r="HZK1" s="2"/>
      <c r="HZM1" s="2"/>
      <c r="HZP1" s="2"/>
      <c r="HZS1" s="2"/>
      <c r="HZV1" s="2"/>
      <c r="HZY1" s="2"/>
      <c r="IAB1" s="2"/>
      <c r="IAE1" s="2"/>
      <c r="IAH1" s="2"/>
      <c r="IAK1" s="2"/>
      <c r="IAM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Q1" s="2"/>
      <c r="IBS1" s="2"/>
      <c r="IBT1" s="2"/>
      <c r="IBU1" s="2"/>
      <c r="IBV1" s="2"/>
      <c r="IBY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P1" s="2"/>
      <c r="ICS1" s="2"/>
      <c r="ICV1" s="2"/>
      <c r="ICY1" s="2"/>
      <c r="IDB1" s="2"/>
      <c r="IDN1" s="2"/>
      <c r="IDQ1" s="2"/>
      <c r="IDT1" s="2"/>
      <c r="IDW1" s="2"/>
      <c r="IEF1" s="2"/>
      <c r="IEL1" s="2"/>
      <c r="IEO1" s="2"/>
      <c r="IER1" s="2"/>
      <c r="IEU1" s="2"/>
      <c r="IFA1" s="2"/>
      <c r="IFD1" s="2"/>
      <c r="IFJ1" s="2"/>
      <c r="IFL1" s="2"/>
      <c r="IFM1" s="2"/>
      <c r="IFO1" s="2"/>
      <c r="IFR1" s="2"/>
      <c r="IFU1" s="2"/>
      <c r="IFX1" s="2"/>
      <c r="IGF1" s="2"/>
      <c r="IGK1" s="2"/>
      <c r="IGT1" s="2"/>
      <c r="IGW1" s="2"/>
      <c r="IHE1" s="2"/>
      <c r="IIA1" s="2"/>
      <c r="IIB1" s="2"/>
      <c r="IIC1" s="2"/>
      <c r="IID1" s="2"/>
      <c r="IIE1" s="2"/>
      <c r="IIF1" s="2"/>
      <c r="IIX1" s="2"/>
      <c r="IIY1" s="2"/>
      <c r="IJB1" s="2"/>
      <c r="IJE1" s="2"/>
      <c r="IJG1" s="2"/>
      <c r="IJI1" s="2"/>
      <c r="IJL1" s="2"/>
      <c r="IJO1" s="2"/>
      <c r="IJR1" s="2"/>
      <c r="IJU1" s="2"/>
      <c r="IJX1" s="2"/>
      <c r="IKA1" s="2"/>
      <c r="IKD1" s="2"/>
      <c r="IKG1" s="2"/>
      <c r="IKI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M1" s="2"/>
      <c r="ILO1" s="2"/>
      <c r="ILP1" s="2"/>
      <c r="ILQ1" s="2"/>
      <c r="ILR1" s="2"/>
      <c r="ILU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L1" s="2"/>
      <c r="IMO1" s="2"/>
      <c r="IMR1" s="2"/>
      <c r="IMU1" s="2"/>
      <c r="IMX1" s="2"/>
      <c r="INJ1" s="2"/>
      <c r="INM1" s="2"/>
      <c r="INP1" s="2"/>
      <c r="INS1" s="2"/>
      <c r="IOB1" s="2"/>
      <c r="IOH1" s="2"/>
      <c r="IOK1" s="2"/>
      <c r="ION1" s="2"/>
      <c r="IOQ1" s="2"/>
      <c r="IOW1" s="2"/>
      <c r="IOZ1" s="2"/>
      <c r="IPF1" s="2"/>
      <c r="IPH1" s="2"/>
      <c r="IPI1" s="2"/>
      <c r="IPK1" s="2"/>
      <c r="IPN1" s="2"/>
      <c r="IPQ1" s="2"/>
      <c r="IPT1" s="2"/>
      <c r="IQB1" s="2"/>
      <c r="IQG1" s="2"/>
      <c r="IQP1" s="2"/>
      <c r="IQS1" s="2"/>
      <c r="IRA1" s="2"/>
      <c r="IRW1" s="2"/>
      <c r="IRX1" s="2"/>
      <c r="IRY1" s="2"/>
      <c r="IRZ1" s="2"/>
      <c r="ISA1" s="2"/>
      <c r="ISB1" s="2"/>
      <c r="IST1" s="2"/>
      <c r="ISU1" s="2"/>
      <c r="ISX1" s="2"/>
      <c r="ITA1" s="2"/>
      <c r="ITC1" s="2"/>
      <c r="ITE1" s="2"/>
      <c r="ITH1" s="2"/>
      <c r="ITK1" s="2"/>
      <c r="ITN1" s="2"/>
      <c r="ITQ1" s="2"/>
      <c r="ITT1" s="2"/>
      <c r="ITW1" s="2"/>
      <c r="ITZ1" s="2"/>
      <c r="IUC1" s="2"/>
      <c r="IUE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I1" s="2"/>
      <c r="IVK1" s="2"/>
      <c r="IVL1" s="2"/>
      <c r="IVM1" s="2"/>
      <c r="IVN1" s="2"/>
      <c r="IVQ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H1" s="2"/>
      <c r="IWK1" s="2"/>
      <c r="IWN1" s="2"/>
      <c r="IWQ1" s="2"/>
      <c r="IWT1" s="2"/>
      <c r="IXF1" s="2"/>
      <c r="IXI1" s="2"/>
      <c r="IXL1" s="2"/>
      <c r="IXO1" s="2"/>
      <c r="IXX1" s="2"/>
      <c r="IYD1" s="2"/>
      <c r="IYG1" s="2"/>
      <c r="IYJ1" s="2"/>
      <c r="IYM1" s="2"/>
      <c r="IYS1" s="2"/>
      <c r="IYV1" s="2"/>
      <c r="IZB1" s="2"/>
      <c r="IZD1" s="2"/>
      <c r="IZE1" s="2"/>
      <c r="IZG1" s="2"/>
      <c r="IZJ1" s="2"/>
      <c r="IZM1" s="2"/>
      <c r="IZP1" s="2"/>
      <c r="IZX1" s="2"/>
      <c r="JAC1" s="2"/>
      <c r="JAL1" s="2"/>
      <c r="JAO1" s="2"/>
      <c r="JAW1" s="2"/>
      <c r="JBS1" s="2"/>
      <c r="JBT1" s="2"/>
      <c r="JBU1" s="2"/>
      <c r="JBV1" s="2"/>
      <c r="JBW1" s="2"/>
      <c r="JBX1" s="2"/>
      <c r="JCP1" s="2"/>
      <c r="JCQ1" s="2"/>
      <c r="JCT1" s="2"/>
      <c r="JCW1" s="2"/>
      <c r="JCY1" s="2"/>
      <c r="JDA1" s="2"/>
      <c r="JDD1" s="2"/>
      <c r="JDG1" s="2"/>
      <c r="JDJ1" s="2"/>
      <c r="JDM1" s="2"/>
      <c r="JDP1" s="2"/>
      <c r="JDS1" s="2"/>
      <c r="JDV1" s="2"/>
      <c r="JDY1" s="2"/>
      <c r="JEA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E1" s="2"/>
      <c r="JFG1" s="2"/>
      <c r="JFH1" s="2"/>
      <c r="JFI1" s="2"/>
      <c r="JFJ1" s="2"/>
      <c r="JFM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D1" s="2"/>
      <c r="JGG1" s="2"/>
      <c r="JGJ1" s="2"/>
      <c r="JGM1" s="2"/>
      <c r="JGP1" s="2"/>
      <c r="JHB1" s="2"/>
      <c r="JHE1" s="2"/>
      <c r="JHH1" s="2"/>
      <c r="JHK1" s="2"/>
      <c r="JHT1" s="2"/>
      <c r="JHZ1" s="2"/>
      <c r="JIC1" s="2"/>
      <c r="JIF1" s="2"/>
      <c r="JII1" s="2"/>
      <c r="JIO1" s="2"/>
      <c r="JIR1" s="2"/>
      <c r="JIX1" s="2"/>
      <c r="JIZ1" s="2"/>
      <c r="JJA1" s="2"/>
      <c r="JJC1" s="2"/>
      <c r="JJF1" s="2"/>
      <c r="JJI1" s="2"/>
      <c r="JJL1" s="2"/>
      <c r="JJT1" s="2"/>
      <c r="JJY1" s="2"/>
      <c r="JKH1" s="2"/>
      <c r="JKK1" s="2"/>
      <c r="JKS1" s="2"/>
      <c r="JLO1" s="2"/>
      <c r="JLP1" s="2"/>
      <c r="JLQ1" s="2"/>
      <c r="JLR1" s="2"/>
      <c r="JLS1" s="2"/>
      <c r="JLT1" s="2"/>
      <c r="JML1" s="2"/>
      <c r="JMM1" s="2"/>
      <c r="JMP1" s="2"/>
      <c r="JMS1" s="2"/>
      <c r="JMU1" s="2"/>
      <c r="JMW1" s="2"/>
      <c r="JMZ1" s="2"/>
      <c r="JNC1" s="2"/>
      <c r="JNF1" s="2"/>
      <c r="JNI1" s="2"/>
      <c r="JNL1" s="2"/>
      <c r="JNO1" s="2"/>
      <c r="JNR1" s="2"/>
      <c r="JNU1" s="2"/>
      <c r="JNW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PA1" s="2"/>
      <c r="JPC1" s="2"/>
      <c r="JPD1" s="2"/>
      <c r="JPE1" s="2"/>
      <c r="JPF1" s="2"/>
      <c r="JPI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Z1" s="2"/>
      <c r="JQC1" s="2"/>
      <c r="JQF1" s="2"/>
      <c r="JQI1" s="2"/>
      <c r="JQL1" s="2"/>
      <c r="JQX1" s="2"/>
      <c r="JRA1" s="2"/>
      <c r="JRD1" s="2"/>
      <c r="JRG1" s="2"/>
      <c r="JRP1" s="2"/>
      <c r="JRV1" s="2"/>
      <c r="JRY1" s="2"/>
      <c r="JSB1" s="2"/>
      <c r="JSE1" s="2"/>
      <c r="JSK1" s="2"/>
      <c r="JSN1" s="2"/>
      <c r="JST1" s="2"/>
      <c r="JSV1" s="2"/>
      <c r="JSW1" s="2"/>
      <c r="JSY1" s="2"/>
      <c r="JTB1" s="2"/>
      <c r="JTE1" s="2"/>
      <c r="JTH1" s="2"/>
      <c r="JTP1" s="2"/>
      <c r="JTU1" s="2"/>
      <c r="JUD1" s="2"/>
      <c r="JUG1" s="2"/>
      <c r="JUO1" s="2"/>
      <c r="JVK1" s="2"/>
      <c r="JVL1" s="2"/>
      <c r="JVM1" s="2"/>
      <c r="JVN1" s="2"/>
      <c r="JVO1" s="2"/>
      <c r="JVP1" s="2"/>
      <c r="JWH1" s="2"/>
      <c r="JWI1" s="2"/>
      <c r="JWL1" s="2"/>
      <c r="JWO1" s="2"/>
      <c r="JWQ1" s="2"/>
      <c r="JWS1" s="2"/>
      <c r="JWV1" s="2"/>
      <c r="JWY1" s="2"/>
      <c r="JXB1" s="2"/>
      <c r="JXE1" s="2"/>
      <c r="JXH1" s="2"/>
      <c r="JXK1" s="2"/>
      <c r="JXN1" s="2"/>
      <c r="JXQ1" s="2"/>
      <c r="JXS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W1" s="2"/>
      <c r="JYY1" s="2"/>
      <c r="JYZ1" s="2"/>
      <c r="JZA1" s="2"/>
      <c r="JZB1" s="2"/>
      <c r="JZE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V1" s="2"/>
      <c r="JZY1" s="2"/>
      <c r="KAB1" s="2"/>
      <c r="KAE1" s="2"/>
      <c r="KAH1" s="2"/>
      <c r="KAT1" s="2"/>
      <c r="KAW1" s="2"/>
      <c r="KAZ1" s="2"/>
      <c r="KBC1" s="2"/>
      <c r="KBL1" s="2"/>
      <c r="KBR1" s="2"/>
      <c r="KBU1" s="2"/>
      <c r="KBX1" s="2"/>
      <c r="KCA1" s="2"/>
      <c r="KCG1" s="2"/>
      <c r="KCJ1" s="2"/>
      <c r="KCP1" s="2"/>
      <c r="KCR1" s="2"/>
      <c r="KCS1" s="2"/>
      <c r="KCU1" s="2"/>
      <c r="KCX1" s="2"/>
      <c r="KDA1" s="2"/>
      <c r="KDD1" s="2"/>
      <c r="KDL1" s="2"/>
      <c r="KDQ1" s="2"/>
      <c r="KDZ1" s="2"/>
      <c r="KEC1" s="2"/>
      <c r="KEK1" s="2"/>
      <c r="KFG1" s="2"/>
      <c r="KFH1" s="2"/>
      <c r="KFI1" s="2"/>
      <c r="KFJ1" s="2"/>
      <c r="KFK1" s="2"/>
      <c r="KFL1" s="2"/>
      <c r="KGD1" s="2"/>
      <c r="KGE1" s="2"/>
      <c r="KGH1" s="2"/>
      <c r="KGK1" s="2"/>
      <c r="KGM1" s="2"/>
      <c r="KGO1" s="2"/>
      <c r="KGR1" s="2"/>
      <c r="KGU1" s="2"/>
      <c r="KGX1" s="2"/>
      <c r="KHA1" s="2"/>
      <c r="KHD1" s="2"/>
      <c r="KHG1" s="2"/>
      <c r="KHJ1" s="2"/>
      <c r="KHM1" s="2"/>
      <c r="KHO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S1" s="2"/>
      <c r="KIU1" s="2"/>
      <c r="KIV1" s="2"/>
      <c r="KIW1" s="2"/>
      <c r="KIX1" s="2"/>
      <c r="KJA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R1" s="2"/>
      <c r="KJU1" s="2"/>
      <c r="KJX1" s="2"/>
      <c r="KKA1" s="2"/>
      <c r="KKD1" s="2"/>
      <c r="KKP1" s="2"/>
      <c r="KKS1" s="2"/>
      <c r="KKV1" s="2"/>
      <c r="KKY1" s="2"/>
      <c r="KLH1" s="2"/>
      <c r="KLN1" s="2"/>
      <c r="KLQ1" s="2"/>
      <c r="KLT1" s="2"/>
      <c r="KLW1" s="2"/>
      <c r="KMC1" s="2"/>
      <c r="KMF1" s="2"/>
      <c r="KML1" s="2"/>
      <c r="KMN1" s="2"/>
      <c r="KMO1" s="2"/>
      <c r="KMQ1" s="2"/>
      <c r="KMT1" s="2"/>
      <c r="KMW1" s="2"/>
      <c r="KMZ1" s="2"/>
      <c r="KNH1" s="2"/>
      <c r="KNM1" s="2"/>
      <c r="KNV1" s="2"/>
      <c r="KNY1" s="2"/>
      <c r="KOG1" s="2"/>
      <c r="KPC1" s="2"/>
      <c r="KPD1" s="2"/>
      <c r="KPE1" s="2"/>
      <c r="KPF1" s="2"/>
      <c r="KPG1" s="2"/>
      <c r="KPH1" s="2"/>
      <c r="KPZ1" s="2"/>
      <c r="KQA1" s="2"/>
      <c r="KQD1" s="2"/>
      <c r="KQG1" s="2"/>
      <c r="KQI1" s="2"/>
      <c r="KQK1" s="2"/>
      <c r="KQN1" s="2"/>
      <c r="KQQ1" s="2"/>
      <c r="KQT1" s="2"/>
      <c r="KQW1" s="2"/>
      <c r="KQZ1" s="2"/>
      <c r="KRC1" s="2"/>
      <c r="KRF1" s="2"/>
      <c r="KRI1" s="2"/>
      <c r="KRK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O1" s="2"/>
      <c r="KSQ1" s="2"/>
      <c r="KSR1" s="2"/>
      <c r="KSS1" s="2"/>
      <c r="KST1" s="2"/>
      <c r="KSW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N1" s="2"/>
      <c r="KTQ1" s="2"/>
      <c r="KTT1" s="2"/>
      <c r="KTW1" s="2"/>
      <c r="KTZ1" s="2"/>
      <c r="KUL1" s="2"/>
      <c r="KUO1" s="2"/>
      <c r="KUR1" s="2"/>
      <c r="KUU1" s="2"/>
      <c r="KVD1" s="2"/>
      <c r="KVJ1" s="2"/>
      <c r="KVM1" s="2"/>
      <c r="KVP1" s="2"/>
      <c r="KVS1" s="2"/>
      <c r="KVY1" s="2"/>
      <c r="KWB1" s="2"/>
      <c r="KWH1" s="2"/>
      <c r="KWJ1" s="2"/>
      <c r="KWK1" s="2"/>
      <c r="KWM1" s="2"/>
      <c r="KWP1" s="2"/>
      <c r="KWS1" s="2"/>
      <c r="KWV1" s="2"/>
      <c r="KXD1" s="2"/>
      <c r="KXI1" s="2"/>
      <c r="KXR1" s="2"/>
      <c r="KXU1" s="2"/>
      <c r="KYC1" s="2"/>
      <c r="KYY1" s="2"/>
      <c r="KYZ1" s="2"/>
      <c r="KZA1" s="2"/>
      <c r="KZB1" s="2"/>
      <c r="KZC1" s="2"/>
      <c r="KZD1" s="2"/>
      <c r="KZV1" s="2"/>
      <c r="KZW1" s="2"/>
      <c r="KZZ1" s="2"/>
      <c r="LAC1" s="2"/>
      <c r="LAE1" s="2"/>
      <c r="LAG1" s="2"/>
      <c r="LAJ1" s="2"/>
      <c r="LAM1" s="2"/>
      <c r="LAP1" s="2"/>
      <c r="LAS1" s="2"/>
      <c r="LAV1" s="2"/>
      <c r="LAY1" s="2"/>
      <c r="LBB1" s="2"/>
      <c r="LBE1" s="2"/>
      <c r="LBG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K1" s="2"/>
      <c r="LCM1" s="2"/>
      <c r="LCN1" s="2"/>
      <c r="LCO1" s="2"/>
      <c r="LCP1" s="2"/>
      <c r="LCS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J1" s="2"/>
      <c r="LDM1" s="2"/>
      <c r="LDP1" s="2"/>
      <c r="LDS1" s="2"/>
      <c r="LDV1" s="2"/>
      <c r="LEH1" s="2"/>
      <c r="LEK1" s="2"/>
      <c r="LEN1" s="2"/>
      <c r="LEQ1" s="2"/>
      <c r="LEZ1" s="2"/>
      <c r="LFF1" s="2"/>
      <c r="LFI1" s="2"/>
      <c r="LFL1" s="2"/>
      <c r="LFO1" s="2"/>
      <c r="LFU1" s="2"/>
      <c r="LFX1" s="2"/>
      <c r="LGD1" s="2"/>
      <c r="LGF1" s="2"/>
      <c r="LGG1" s="2"/>
      <c r="LGI1" s="2"/>
      <c r="LGL1" s="2"/>
      <c r="LGO1" s="2"/>
      <c r="LGR1" s="2"/>
      <c r="LGZ1" s="2"/>
      <c r="LHE1" s="2"/>
      <c r="LHN1" s="2"/>
      <c r="LHQ1" s="2"/>
      <c r="LHY1" s="2"/>
      <c r="LIU1" s="2"/>
      <c r="LIV1" s="2"/>
      <c r="LIW1" s="2"/>
      <c r="LIX1" s="2"/>
      <c r="LIY1" s="2"/>
      <c r="LIZ1" s="2"/>
      <c r="LJR1" s="2"/>
      <c r="LJS1" s="2"/>
      <c r="LJV1" s="2"/>
      <c r="LJY1" s="2"/>
      <c r="LKA1" s="2"/>
      <c r="LKC1" s="2"/>
      <c r="LKF1" s="2"/>
      <c r="LKI1" s="2"/>
      <c r="LKL1" s="2"/>
      <c r="LKO1" s="2"/>
      <c r="LKR1" s="2"/>
      <c r="LKU1" s="2"/>
      <c r="LKX1" s="2"/>
      <c r="LLA1" s="2"/>
      <c r="LLC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G1" s="2"/>
      <c r="LMI1" s="2"/>
      <c r="LMJ1" s="2"/>
      <c r="LMK1" s="2"/>
      <c r="LML1" s="2"/>
      <c r="LMO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F1" s="2"/>
      <c r="LNI1" s="2"/>
      <c r="LNL1" s="2"/>
      <c r="LNO1" s="2"/>
      <c r="LNR1" s="2"/>
      <c r="LOD1" s="2"/>
      <c r="LOG1" s="2"/>
      <c r="LOJ1" s="2"/>
      <c r="LOM1" s="2"/>
      <c r="LOV1" s="2"/>
      <c r="LPB1" s="2"/>
      <c r="LPE1" s="2"/>
      <c r="LPH1" s="2"/>
      <c r="LPK1" s="2"/>
      <c r="LPQ1" s="2"/>
      <c r="LPT1" s="2"/>
      <c r="LPZ1" s="2"/>
      <c r="LQB1" s="2"/>
      <c r="LQC1" s="2"/>
      <c r="LQE1" s="2"/>
      <c r="LQH1" s="2"/>
      <c r="LQK1" s="2"/>
      <c r="LQN1" s="2"/>
      <c r="LQV1" s="2"/>
      <c r="LRA1" s="2"/>
      <c r="LRJ1" s="2"/>
      <c r="LRM1" s="2"/>
      <c r="LRU1" s="2"/>
      <c r="LSQ1" s="2"/>
      <c r="LSR1" s="2"/>
      <c r="LSS1" s="2"/>
      <c r="LST1" s="2"/>
      <c r="LSU1" s="2"/>
      <c r="LSV1" s="2"/>
      <c r="LTN1" s="2"/>
      <c r="LTO1" s="2"/>
      <c r="LTR1" s="2"/>
      <c r="LTU1" s="2"/>
      <c r="LTW1" s="2"/>
      <c r="LTY1" s="2"/>
      <c r="LUB1" s="2"/>
      <c r="LUE1" s="2"/>
      <c r="LUH1" s="2"/>
      <c r="LUK1" s="2"/>
      <c r="LUN1" s="2"/>
      <c r="LUQ1" s="2"/>
      <c r="LUT1" s="2"/>
      <c r="LUW1" s="2"/>
      <c r="LUY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WC1" s="2"/>
      <c r="LWE1" s="2"/>
      <c r="LWF1" s="2"/>
      <c r="LWG1" s="2"/>
      <c r="LWH1" s="2"/>
      <c r="LWK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XB1" s="2"/>
      <c r="LXE1" s="2"/>
      <c r="LXH1" s="2"/>
      <c r="LXK1" s="2"/>
      <c r="LXN1" s="2"/>
      <c r="LXZ1" s="2"/>
      <c r="LYC1" s="2"/>
      <c r="LYF1" s="2"/>
      <c r="LYI1" s="2"/>
      <c r="LYR1" s="2"/>
      <c r="LYX1" s="2"/>
      <c r="LZA1" s="2"/>
      <c r="LZD1" s="2"/>
      <c r="LZG1" s="2"/>
      <c r="LZM1" s="2"/>
      <c r="LZP1" s="2"/>
      <c r="LZV1" s="2"/>
      <c r="LZX1" s="2"/>
      <c r="LZY1" s="2"/>
      <c r="MAA1" s="2"/>
      <c r="MAD1" s="2"/>
      <c r="MAG1" s="2"/>
      <c r="MAJ1" s="2"/>
      <c r="MAR1" s="2"/>
      <c r="MAW1" s="2"/>
      <c r="MBF1" s="2"/>
      <c r="MBI1" s="2"/>
      <c r="MBQ1" s="2"/>
      <c r="MCM1" s="2"/>
      <c r="MCN1" s="2"/>
      <c r="MCO1" s="2"/>
      <c r="MCP1" s="2"/>
      <c r="MCQ1" s="2"/>
      <c r="MCR1" s="2"/>
      <c r="MDJ1" s="2"/>
      <c r="MDK1" s="2"/>
      <c r="MDN1" s="2"/>
      <c r="MDQ1" s="2"/>
      <c r="MDS1" s="2"/>
      <c r="MDU1" s="2"/>
      <c r="MDX1" s="2"/>
      <c r="MEA1" s="2"/>
      <c r="MED1" s="2"/>
      <c r="MEG1" s="2"/>
      <c r="MEJ1" s="2"/>
      <c r="MEM1" s="2"/>
      <c r="MEP1" s="2"/>
      <c r="MES1" s="2"/>
      <c r="MEU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Y1" s="2"/>
      <c r="MGA1" s="2"/>
      <c r="MGB1" s="2"/>
      <c r="MGC1" s="2"/>
      <c r="MGD1" s="2"/>
      <c r="MGG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X1" s="2"/>
      <c r="MHA1" s="2"/>
      <c r="MHD1" s="2"/>
      <c r="MHG1" s="2"/>
      <c r="MHJ1" s="2"/>
      <c r="MHV1" s="2"/>
      <c r="MHY1" s="2"/>
      <c r="MIB1" s="2"/>
      <c r="MIE1" s="2"/>
      <c r="MIN1" s="2"/>
      <c r="MIT1" s="2"/>
      <c r="MIW1" s="2"/>
      <c r="MIZ1" s="2"/>
      <c r="MJC1" s="2"/>
      <c r="MJI1" s="2"/>
      <c r="MJL1" s="2"/>
      <c r="MJR1" s="2"/>
      <c r="MJT1" s="2"/>
      <c r="MJU1" s="2"/>
      <c r="MJW1" s="2"/>
      <c r="MJZ1" s="2"/>
      <c r="MKC1" s="2"/>
      <c r="MKF1" s="2"/>
      <c r="MKN1" s="2"/>
      <c r="MKS1" s="2"/>
      <c r="MLB1" s="2"/>
      <c r="MLE1" s="2"/>
      <c r="MLM1" s="2"/>
      <c r="MMI1" s="2"/>
      <c r="MMJ1" s="2"/>
      <c r="MMK1" s="2"/>
      <c r="MML1" s="2"/>
      <c r="MMM1" s="2"/>
      <c r="MMN1" s="2"/>
      <c r="MNF1" s="2"/>
      <c r="MNG1" s="2"/>
      <c r="MNJ1" s="2"/>
      <c r="MNM1" s="2"/>
      <c r="MNO1" s="2"/>
      <c r="MNQ1" s="2"/>
      <c r="MNT1" s="2"/>
      <c r="MNW1" s="2"/>
      <c r="MNZ1" s="2"/>
      <c r="MOC1" s="2"/>
      <c r="MOF1" s="2"/>
      <c r="MOI1" s="2"/>
      <c r="MOL1" s="2"/>
      <c r="MOO1" s="2"/>
      <c r="MOQ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U1" s="2"/>
      <c r="MPW1" s="2"/>
      <c r="MPX1" s="2"/>
      <c r="MPY1" s="2"/>
      <c r="MPZ1" s="2"/>
      <c r="MQC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T1" s="2"/>
      <c r="MQW1" s="2"/>
      <c r="MQZ1" s="2"/>
      <c r="MRC1" s="2"/>
      <c r="MRF1" s="2"/>
      <c r="MRR1" s="2"/>
      <c r="MRU1" s="2"/>
      <c r="MRX1" s="2"/>
      <c r="MSA1" s="2"/>
      <c r="MSJ1" s="2"/>
      <c r="MSP1" s="2"/>
      <c r="MSS1" s="2"/>
      <c r="MSV1" s="2"/>
      <c r="MSY1" s="2"/>
      <c r="MTE1" s="2"/>
      <c r="MTH1" s="2"/>
      <c r="MTN1" s="2"/>
      <c r="MTP1" s="2"/>
      <c r="MTQ1" s="2"/>
      <c r="MTS1" s="2"/>
      <c r="MTV1" s="2"/>
      <c r="MTY1" s="2"/>
      <c r="MUB1" s="2"/>
      <c r="MUJ1" s="2"/>
      <c r="MUO1" s="2"/>
      <c r="MUX1" s="2"/>
      <c r="MVA1" s="2"/>
      <c r="MVI1" s="2"/>
      <c r="MWE1" s="2"/>
      <c r="MWF1" s="2"/>
      <c r="MWG1" s="2"/>
      <c r="MWH1" s="2"/>
      <c r="MWI1" s="2"/>
      <c r="MWJ1" s="2"/>
      <c r="MXB1" s="2"/>
      <c r="MXC1" s="2"/>
      <c r="MXF1" s="2"/>
      <c r="MXI1" s="2"/>
      <c r="MXK1" s="2"/>
      <c r="MXM1" s="2"/>
      <c r="MXP1" s="2"/>
      <c r="MXS1" s="2"/>
      <c r="MXV1" s="2"/>
      <c r="MXY1" s="2"/>
      <c r="MYB1" s="2"/>
      <c r="MYE1" s="2"/>
      <c r="MYH1" s="2"/>
      <c r="MYK1" s="2"/>
      <c r="MYM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Q1" s="2"/>
      <c r="MZS1" s="2"/>
      <c r="MZT1" s="2"/>
      <c r="MZU1" s="2"/>
      <c r="MZV1" s="2"/>
      <c r="MZY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P1" s="2"/>
      <c r="NAS1" s="2"/>
      <c r="NAV1" s="2"/>
      <c r="NAY1" s="2"/>
      <c r="NBB1" s="2"/>
      <c r="NBN1" s="2"/>
      <c r="NBQ1" s="2"/>
      <c r="NBT1" s="2"/>
      <c r="NBW1" s="2"/>
      <c r="NCF1" s="2"/>
      <c r="NCL1" s="2"/>
      <c r="NCO1" s="2"/>
      <c r="NCR1" s="2"/>
      <c r="NCU1" s="2"/>
      <c r="NDA1" s="2"/>
      <c r="NDD1" s="2"/>
      <c r="NDJ1" s="2"/>
      <c r="NDL1" s="2"/>
      <c r="NDM1" s="2"/>
      <c r="NDO1" s="2"/>
      <c r="NDR1" s="2"/>
      <c r="NDU1" s="2"/>
      <c r="NDX1" s="2"/>
      <c r="NEF1" s="2"/>
      <c r="NEK1" s="2"/>
      <c r="NET1" s="2"/>
      <c r="NEW1" s="2"/>
      <c r="NFE1" s="2"/>
      <c r="NGA1" s="2"/>
      <c r="NGB1" s="2"/>
      <c r="NGC1" s="2"/>
      <c r="NGD1" s="2"/>
      <c r="NGE1" s="2"/>
      <c r="NGF1" s="2"/>
      <c r="NGX1" s="2"/>
      <c r="NGY1" s="2"/>
      <c r="NHB1" s="2"/>
      <c r="NHE1" s="2"/>
      <c r="NHG1" s="2"/>
      <c r="NHI1" s="2"/>
      <c r="NHL1" s="2"/>
      <c r="NHO1" s="2"/>
      <c r="NHR1" s="2"/>
      <c r="NHU1" s="2"/>
      <c r="NHX1" s="2"/>
      <c r="NIA1" s="2"/>
      <c r="NID1" s="2"/>
      <c r="NIG1" s="2"/>
      <c r="NII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M1" s="2"/>
      <c r="NJO1" s="2"/>
      <c r="NJP1" s="2"/>
      <c r="NJQ1" s="2"/>
      <c r="NJR1" s="2"/>
      <c r="NJU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L1" s="2"/>
      <c r="NKO1" s="2"/>
      <c r="NKR1" s="2"/>
      <c r="NKU1" s="2"/>
      <c r="NKX1" s="2"/>
      <c r="NLJ1" s="2"/>
      <c r="NLM1" s="2"/>
      <c r="NLP1" s="2"/>
      <c r="NLS1" s="2"/>
      <c r="NMB1" s="2"/>
      <c r="NMH1" s="2"/>
      <c r="NMK1" s="2"/>
      <c r="NMN1" s="2"/>
      <c r="NMQ1" s="2"/>
      <c r="NMW1" s="2"/>
      <c r="NMZ1" s="2"/>
      <c r="NNF1" s="2"/>
      <c r="NNH1" s="2"/>
      <c r="NNI1" s="2"/>
      <c r="NNK1" s="2"/>
      <c r="NNN1" s="2"/>
      <c r="NNQ1" s="2"/>
      <c r="NNT1" s="2"/>
      <c r="NOB1" s="2"/>
      <c r="NOG1" s="2"/>
      <c r="NOP1" s="2"/>
      <c r="NOS1" s="2"/>
      <c r="NPA1" s="2"/>
      <c r="NPW1" s="2"/>
      <c r="NPX1" s="2"/>
      <c r="NPY1" s="2"/>
      <c r="NPZ1" s="2"/>
      <c r="NQA1" s="2"/>
      <c r="NQB1" s="2"/>
      <c r="NQT1" s="2"/>
      <c r="NQU1" s="2"/>
      <c r="NQX1" s="2"/>
      <c r="NRA1" s="2"/>
      <c r="NRC1" s="2"/>
      <c r="NRE1" s="2"/>
      <c r="NRH1" s="2"/>
      <c r="NRK1" s="2"/>
      <c r="NRN1" s="2"/>
      <c r="NRQ1" s="2"/>
      <c r="NRT1" s="2"/>
      <c r="NRW1" s="2"/>
      <c r="NRZ1" s="2"/>
      <c r="NSC1" s="2"/>
      <c r="NSE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I1" s="2"/>
      <c r="NTK1" s="2"/>
      <c r="NTL1" s="2"/>
      <c r="NTM1" s="2"/>
      <c r="NTN1" s="2"/>
      <c r="NTQ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H1" s="2"/>
      <c r="NUK1" s="2"/>
      <c r="NUN1" s="2"/>
      <c r="NUQ1" s="2"/>
      <c r="NUT1" s="2"/>
      <c r="NVF1" s="2"/>
      <c r="NVI1" s="2"/>
      <c r="NVL1" s="2"/>
      <c r="NVO1" s="2"/>
      <c r="NVX1" s="2"/>
      <c r="NWD1" s="2"/>
      <c r="NWG1" s="2"/>
      <c r="NWJ1" s="2"/>
      <c r="NWM1" s="2"/>
      <c r="NWS1" s="2"/>
      <c r="NWV1" s="2"/>
      <c r="NXB1" s="2"/>
      <c r="NXD1" s="2"/>
      <c r="NXE1" s="2"/>
      <c r="NXG1" s="2"/>
      <c r="NXJ1" s="2"/>
      <c r="NXM1" s="2"/>
      <c r="NXP1" s="2"/>
      <c r="NXX1" s="2"/>
      <c r="NYC1" s="2"/>
      <c r="NYL1" s="2"/>
      <c r="NYO1" s="2"/>
      <c r="NYW1" s="2"/>
      <c r="NZS1" s="2"/>
      <c r="NZT1" s="2"/>
      <c r="NZU1" s="2"/>
      <c r="NZV1" s="2"/>
      <c r="NZW1" s="2"/>
      <c r="NZX1" s="2"/>
      <c r="OAP1" s="2"/>
      <c r="OAQ1" s="2"/>
      <c r="OAT1" s="2"/>
      <c r="OAW1" s="2"/>
      <c r="OAY1" s="2"/>
      <c r="OBA1" s="2"/>
      <c r="OBD1" s="2"/>
      <c r="OBG1" s="2"/>
      <c r="OBJ1" s="2"/>
      <c r="OBM1" s="2"/>
      <c r="OBP1" s="2"/>
      <c r="OBS1" s="2"/>
      <c r="OBV1" s="2"/>
      <c r="OBY1" s="2"/>
      <c r="OCA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E1" s="2"/>
      <c r="ODG1" s="2"/>
      <c r="ODH1" s="2"/>
      <c r="ODI1" s="2"/>
      <c r="ODJ1" s="2"/>
      <c r="ODM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D1" s="2"/>
      <c r="OEG1" s="2"/>
      <c r="OEJ1" s="2"/>
      <c r="OEM1" s="2"/>
      <c r="OEP1" s="2"/>
      <c r="OFB1" s="2"/>
      <c r="OFE1" s="2"/>
      <c r="OFH1" s="2"/>
      <c r="OFK1" s="2"/>
      <c r="OFT1" s="2"/>
      <c r="OFZ1" s="2"/>
      <c r="OGC1" s="2"/>
      <c r="OGF1" s="2"/>
      <c r="OGI1" s="2"/>
      <c r="OGO1" s="2"/>
      <c r="OGR1" s="2"/>
      <c r="OGX1" s="2"/>
      <c r="OGZ1" s="2"/>
      <c r="OHA1" s="2"/>
      <c r="OHC1" s="2"/>
      <c r="OHF1" s="2"/>
      <c r="OHI1" s="2"/>
      <c r="OHL1" s="2"/>
      <c r="OHT1" s="2"/>
      <c r="OHY1" s="2"/>
      <c r="OIH1" s="2"/>
      <c r="OIK1" s="2"/>
      <c r="OIS1" s="2"/>
      <c r="OJO1" s="2"/>
      <c r="OJP1" s="2"/>
      <c r="OJQ1" s="2"/>
      <c r="OJR1" s="2"/>
      <c r="OJS1" s="2"/>
      <c r="OJT1" s="2"/>
      <c r="OKL1" s="2"/>
      <c r="OKM1" s="2"/>
      <c r="OKP1" s="2"/>
      <c r="OKS1" s="2"/>
      <c r="OKU1" s="2"/>
      <c r="OKW1" s="2"/>
      <c r="OKZ1" s="2"/>
      <c r="OLC1" s="2"/>
      <c r="OLF1" s="2"/>
      <c r="OLI1" s="2"/>
      <c r="OLL1" s="2"/>
      <c r="OLO1" s="2"/>
      <c r="OLR1" s="2"/>
      <c r="OLU1" s="2"/>
      <c r="OLW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NA1" s="2"/>
      <c r="ONC1" s="2"/>
      <c r="OND1" s="2"/>
      <c r="ONE1" s="2"/>
      <c r="ONF1" s="2"/>
      <c r="ONI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Z1" s="2"/>
      <c r="OOC1" s="2"/>
      <c r="OOF1" s="2"/>
      <c r="OOI1" s="2"/>
      <c r="OOL1" s="2"/>
      <c r="OOX1" s="2"/>
      <c r="OPA1" s="2"/>
      <c r="OPD1" s="2"/>
      <c r="OPG1" s="2"/>
      <c r="OPP1" s="2"/>
      <c r="OPV1" s="2"/>
      <c r="OPY1" s="2"/>
      <c r="OQB1" s="2"/>
      <c r="OQE1" s="2"/>
      <c r="OQK1" s="2"/>
      <c r="OQN1" s="2"/>
      <c r="OQT1" s="2"/>
      <c r="OQV1" s="2"/>
      <c r="OQW1" s="2"/>
      <c r="OQY1" s="2"/>
      <c r="ORB1" s="2"/>
      <c r="ORE1" s="2"/>
      <c r="ORH1" s="2"/>
      <c r="ORP1" s="2"/>
      <c r="ORU1" s="2"/>
      <c r="OSD1" s="2"/>
      <c r="OSG1" s="2"/>
      <c r="OSO1" s="2"/>
      <c r="OTK1" s="2"/>
      <c r="OTL1" s="2"/>
      <c r="OTM1" s="2"/>
      <c r="OTN1" s="2"/>
      <c r="OTO1" s="2"/>
      <c r="OTP1" s="2"/>
      <c r="OUH1" s="2"/>
      <c r="OUI1" s="2"/>
      <c r="OUL1" s="2"/>
      <c r="OUO1" s="2"/>
      <c r="OUQ1" s="2"/>
      <c r="OUS1" s="2"/>
      <c r="OUV1" s="2"/>
      <c r="OUY1" s="2"/>
      <c r="OVB1" s="2"/>
      <c r="OVE1" s="2"/>
      <c r="OVH1" s="2"/>
      <c r="OVK1" s="2"/>
      <c r="OVN1" s="2"/>
      <c r="OVQ1" s="2"/>
      <c r="OVS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W1" s="2"/>
      <c r="OWY1" s="2"/>
      <c r="OWZ1" s="2"/>
      <c r="OXA1" s="2"/>
      <c r="OXB1" s="2"/>
      <c r="OXE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V1" s="2"/>
      <c r="OXY1" s="2"/>
      <c r="OYB1" s="2"/>
      <c r="OYE1" s="2"/>
      <c r="OYH1" s="2"/>
      <c r="OYT1" s="2"/>
      <c r="OYW1" s="2"/>
      <c r="OYZ1" s="2"/>
      <c r="OZC1" s="2"/>
      <c r="OZL1" s="2"/>
      <c r="OZR1" s="2"/>
      <c r="OZU1" s="2"/>
      <c r="OZX1" s="2"/>
      <c r="PAA1" s="2"/>
      <c r="PAG1" s="2"/>
      <c r="PAJ1" s="2"/>
      <c r="PAP1" s="2"/>
      <c r="PAR1" s="2"/>
      <c r="PAS1" s="2"/>
      <c r="PAU1" s="2"/>
      <c r="PAX1" s="2"/>
      <c r="PBA1" s="2"/>
      <c r="PBD1" s="2"/>
      <c r="PBL1" s="2"/>
      <c r="PBQ1" s="2"/>
      <c r="PBZ1" s="2"/>
      <c r="PCC1" s="2"/>
      <c r="PCK1" s="2"/>
      <c r="PDG1" s="2"/>
      <c r="PDH1" s="2"/>
      <c r="PDI1" s="2"/>
      <c r="PDJ1" s="2"/>
      <c r="PDK1" s="2"/>
      <c r="PDL1" s="2"/>
      <c r="PED1" s="2"/>
      <c r="PEE1" s="2"/>
      <c r="PEH1" s="2"/>
      <c r="PEK1" s="2"/>
      <c r="PEM1" s="2"/>
      <c r="PEO1" s="2"/>
      <c r="PER1" s="2"/>
      <c r="PEU1" s="2"/>
      <c r="PEX1" s="2"/>
      <c r="PFA1" s="2"/>
      <c r="PFD1" s="2"/>
      <c r="PFG1" s="2"/>
      <c r="PFJ1" s="2"/>
      <c r="PFM1" s="2"/>
      <c r="PFO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S1" s="2"/>
      <c r="PGU1" s="2"/>
      <c r="PGV1" s="2"/>
      <c r="PGW1" s="2"/>
      <c r="PGX1" s="2"/>
      <c r="PHA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R1" s="2"/>
      <c r="PHU1" s="2"/>
      <c r="PHX1" s="2"/>
      <c r="PIA1" s="2"/>
      <c r="PID1" s="2"/>
      <c r="PIP1" s="2"/>
      <c r="PIS1" s="2"/>
      <c r="PIV1" s="2"/>
      <c r="PIY1" s="2"/>
      <c r="PJH1" s="2"/>
      <c r="PJN1" s="2"/>
      <c r="PJQ1" s="2"/>
      <c r="PJT1" s="2"/>
      <c r="PJW1" s="2"/>
      <c r="PKC1" s="2"/>
      <c r="PKF1" s="2"/>
      <c r="PKL1" s="2"/>
      <c r="PKN1" s="2"/>
      <c r="PKO1" s="2"/>
      <c r="PKQ1" s="2"/>
      <c r="PKT1" s="2"/>
      <c r="PKW1" s="2"/>
      <c r="PKZ1" s="2"/>
      <c r="PLH1" s="2"/>
      <c r="PLM1" s="2"/>
      <c r="PLV1" s="2"/>
      <c r="PLY1" s="2"/>
      <c r="PMG1" s="2"/>
      <c r="PNC1" s="2"/>
      <c r="PND1" s="2"/>
      <c r="PNE1" s="2"/>
      <c r="PNF1" s="2"/>
      <c r="PNG1" s="2"/>
      <c r="PNH1" s="2"/>
      <c r="PNZ1" s="2"/>
      <c r="POA1" s="2"/>
      <c r="POD1" s="2"/>
      <c r="POG1" s="2"/>
      <c r="POI1" s="2"/>
      <c r="POK1" s="2"/>
      <c r="PON1" s="2"/>
      <c r="POQ1" s="2"/>
      <c r="POT1" s="2"/>
      <c r="POW1" s="2"/>
      <c r="POZ1" s="2"/>
      <c r="PPC1" s="2"/>
      <c r="PPF1" s="2"/>
      <c r="PPI1" s="2"/>
      <c r="PPK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O1" s="2"/>
      <c r="PQQ1" s="2"/>
      <c r="PQR1" s="2"/>
      <c r="PQS1" s="2"/>
      <c r="PQT1" s="2"/>
      <c r="PQW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N1" s="2"/>
      <c r="PRQ1" s="2"/>
      <c r="PRT1" s="2"/>
      <c r="PRW1" s="2"/>
      <c r="PRZ1" s="2"/>
      <c r="PSL1" s="2"/>
      <c r="PSO1" s="2"/>
      <c r="PSR1" s="2"/>
      <c r="PSU1" s="2"/>
      <c r="PTD1" s="2"/>
      <c r="PTJ1" s="2"/>
      <c r="PTM1" s="2"/>
      <c r="PTP1" s="2"/>
      <c r="PTS1" s="2"/>
      <c r="PTY1" s="2"/>
      <c r="PUB1" s="2"/>
      <c r="PUH1" s="2"/>
      <c r="PUJ1" s="2"/>
      <c r="PUK1" s="2"/>
      <c r="PUM1" s="2"/>
      <c r="PUP1" s="2"/>
      <c r="PUS1" s="2"/>
      <c r="PUV1" s="2"/>
      <c r="PVD1" s="2"/>
      <c r="PVI1" s="2"/>
      <c r="PVR1" s="2"/>
      <c r="PVU1" s="2"/>
      <c r="PWC1" s="2"/>
      <c r="PWY1" s="2"/>
      <c r="PWZ1" s="2"/>
      <c r="PXA1" s="2"/>
      <c r="PXB1" s="2"/>
      <c r="PXC1" s="2"/>
      <c r="PXD1" s="2"/>
      <c r="PXV1" s="2"/>
      <c r="PXW1" s="2"/>
      <c r="PXZ1" s="2"/>
      <c r="PYC1" s="2"/>
      <c r="PYE1" s="2"/>
      <c r="PYG1" s="2"/>
      <c r="PYJ1" s="2"/>
      <c r="PYM1" s="2"/>
      <c r="PYP1" s="2"/>
      <c r="PYS1" s="2"/>
      <c r="PYV1" s="2"/>
      <c r="PYY1" s="2"/>
      <c r="PZB1" s="2"/>
      <c r="PZE1" s="2"/>
      <c r="PZG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K1" s="2"/>
      <c r="QAM1" s="2"/>
      <c r="QAN1" s="2"/>
      <c r="QAO1" s="2"/>
      <c r="QAP1" s="2"/>
      <c r="QAS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J1" s="2"/>
      <c r="QBM1" s="2"/>
      <c r="QBP1" s="2"/>
      <c r="QBS1" s="2"/>
      <c r="QBV1" s="2"/>
      <c r="QCH1" s="2"/>
      <c r="QCK1" s="2"/>
      <c r="QCN1" s="2"/>
      <c r="QCQ1" s="2"/>
      <c r="QCZ1" s="2"/>
      <c r="QDF1" s="2"/>
      <c r="QDI1" s="2"/>
      <c r="QDL1" s="2"/>
      <c r="QDO1" s="2"/>
      <c r="QDU1" s="2"/>
      <c r="QDX1" s="2"/>
      <c r="QED1" s="2"/>
      <c r="QEF1" s="2"/>
      <c r="QEG1" s="2"/>
      <c r="QEI1" s="2"/>
      <c r="QEL1" s="2"/>
      <c r="QEO1" s="2"/>
      <c r="QER1" s="2"/>
      <c r="QEZ1" s="2"/>
      <c r="QFE1" s="2"/>
      <c r="QFN1" s="2"/>
      <c r="QFQ1" s="2"/>
      <c r="QFY1" s="2"/>
      <c r="QGU1" s="2"/>
      <c r="QGV1" s="2"/>
      <c r="QGW1" s="2"/>
      <c r="QGX1" s="2"/>
      <c r="QGY1" s="2"/>
      <c r="QGZ1" s="2"/>
      <c r="QHR1" s="2"/>
      <c r="QHS1" s="2"/>
      <c r="QHV1" s="2"/>
      <c r="QHY1" s="2"/>
      <c r="QIA1" s="2"/>
      <c r="QIC1" s="2"/>
      <c r="QIF1" s="2"/>
      <c r="QII1" s="2"/>
      <c r="QIL1" s="2"/>
      <c r="QIO1" s="2"/>
      <c r="QIR1" s="2"/>
      <c r="QIU1" s="2"/>
      <c r="QIX1" s="2"/>
      <c r="QJA1" s="2"/>
      <c r="QJC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G1" s="2"/>
      <c r="QKI1" s="2"/>
      <c r="QKJ1" s="2"/>
      <c r="QKK1" s="2"/>
      <c r="QKL1" s="2"/>
      <c r="QKO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F1" s="2"/>
      <c r="QLI1" s="2"/>
      <c r="QLL1" s="2"/>
      <c r="QLO1" s="2"/>
      <c r="QLR1" s="2"/>
      <c r="QMD1" s="2"/>
      <c r="QMG1" s="2"/>
      <c r="QMJ1" s="2"/>
      <c r="QMM1" s="2"/>
      <c r="QMV1" s="2"/>
      <c r="QNB1" s="2"/>
      <c r="QNE1" s="2"/>
      <c r="QNH1" s="2"/>
      <c r="QNK1" s="2"/>
      <c r="QNQ1" s="2"/>
      <c r="QNT1" s="2"/>
      <c r="QNZ1" s="2"/>
      <c r="QOB1" s="2"/>
      <c r="QOC1" s="2"/>
      <c r="QOE1" s="2"/>
      <c r="QOH1" s="2"/>
      <c r="QOK1" s="2"/>
      <c r="QON1" s="2"/>
      <c r="QOV1" s="2"/>
      <c r="QPA1" s="2"/>
      <c r="QPJ1" s="2"/>
      <c r="QPM1" s="2"/>
      <c r="QPU1" s="2"/>
      <c r="QQQ1" s="2"/>
      <c r="QQR1" s="2"/>
      <c r="QQS1" s="2"/>
      <c r="QQT1" s="2"/>
      <c r="QQU1" s="2"/>
      <c r="QQV1" s="2"/>
      <c r="QRN1" s="2"/>
      <c r="QRO1" s="2"/>
      <c r="QRR1" s="2"/>
      <c r="QRU1" s="2"/>
      <c r="QRW1" s="2"/>
      <c r="QRY1" s="2"/>
      <c r="QSB1" s="2"/>
      <c r="QSE1" s="2"/>
      <c r="QSH1" s="2"/>
      <c r="QSK1" s="2"/>
      <c r="QSN1" s="2"/>
      <c r="QSQ1" s="2"/>
      <c r="QST1" s="2"/>
      <c r="QSW1" s="2"/>
      <c r="QSY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UC1" s="2"/>
      <c r="QUE1" s="2"/>
      <c r="QUF1" s="2"/>
      <c r="QUG1" s="2"/>
      <c r="QUH1" s="2"/>
      <c r="QUK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VB1" s="2"/>
      <c r="QVE1" s="2"/>
      <c r="QVH1" s="2"/>
      <c r="QVK1" s="2"/>
      <c r="QVN1" s="2"/>
      <c r="QVZ1" s="2"/>
      <c r="QWC1" s="2"/>
      <c r="QWF1" s="2"/>
      <c r="QWI1" s="2"/>
      <c r="QWR1" s="2"/>
      <c r="QWX1" s="2"/>
      <c r="QXA1" s="2"/>
      <c r="QXD1" s="2"/>
      <c r="QXG1" s="2"/>
      <c r="QXM1" s="2"/>
      <c r="QXP1" s="2"/>
      <c r="QXV1" s="2"/>
      <c r="QXX1" s="2"/>
      <c r="QXY1" s="2"/>
      <c r="QYA1" s="2"/>
      <c r="QYD1" s="2"/>
      <c r="QYG1" s="2"/>
      <c r="QYJ1" s="2"/>
      <c r="QYR1" s="2"/>
      <c r="QYW1" s="2"/>
      <c r="QZF1" s="2"/>
      <c r="QZI1" s="2"/>
      <c r="QZQ1" s="2"/>
      <c r="RAM1" s="2"/>
      <c r="RAN1" s="2"/>
      <c r="RAO1" s="2"/>
      <c r="RAP1" s="2"/>
      <c r="RAQ1" s="2"/>
      <c r="RAR1" s="2"/>
      <c r="RBJ1" s="2"/>
      <c r="RBK1" s="2"/>
      <c r="RBN1" s="2"/>
      <c r="RBQ1" s="2"/>
      <c r="RBS1" s="2"/>
      <c r="RBU1" s="2"/>
      <c r="RBX1" s="2"/>
      <c r="RCA1" s="2"/>
      <c r="RCD1" s="2"/>
      <c r="RCG1" s="2"/>
      <c r="RCJ1" s="2"/>
      <c r="RCM1" s="2"/>
      <c r="RCP1" s="2"/>
      <c r="RCS1" s="2"/>
      <c r="RCU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Y1" s="2"/>
      <c r="REA1" s="2"/>
      <c r="REB1" s="2"/>
      <c r="REC1" s="2"/>
      <c r="RED1" s="2"/>
      <c r="REG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X1" s="2"/>
      <c r="RFA1" s="2"/>
      <c r="RFD1" s="2"/>
      <c r="RFG1" s="2"/>
      <c r="RFJ1" s="2"/>
      <c r="RFV1" s="2"/>
      <c r="RFY1" s="2"/>
      <c r="RGB1" s="2"/>
      <c r="RGE1" s="2"/>
      <c r="RGN1" s="2"/>
      <c r="RGT1" s="2"/>
      <c r="RGW1" s="2"/>
      <c r="RGZ1" s="2"/>
      <c r="RHC1" s="2"/>
      <c r="RHI1" s="2"/>
      <c r="RHL1" s="2"/>
      <c r="RHR1" s="2"/>
      <c r="RHT1" s="2"/>
      <c r="RHU1" s="2"/>
      <c r="RHW1" s="2"/>
      <c r="RHZ1" s="2"/>
      <c r="RIC1" s="2"/>
      <c r="RIF1" s="2"/>
      <c r="RIN1" s="2"/>
      <c r="RIS1" s="2"/>
      <c r="RJB1" s="2"/>
      <c r="RJE1" s="2"/>
      <c r="RJM1" s="2"/>
      <c r="RKI1" s="2"/>
      <c r="RKJ1" s="2"/>
      <c r="RKK1" s="2"/>
      <c r="RKL1" s="2"/>
      <c r="RKM1" s="2"/>
      <c r="RKN1" s="2"/>
      <c r="RLF1" s="2"/>
      <c r="RLG1" s="2"/>
      <c r="RLJ1" s="2"/>
      <c r="RLM1" s="2"/>
      <c r="RLO1" s="2"/>
      <c r="RLQ1" s="2"/>
      <c r="RLT1" s="2"/>
      <c r="RLW1" s="2"/>
      <c r="RLZ1" s="2"/>
      <c r="RMC1" s="2"/>
      <c r="RMF1" s="2"/>
      <c r="RMI1" s="2"/>
      <c r="RML1" s="2"/>
      <c r="RMO1" s="2"/>
      <c r="RMQ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U1" s="2"/>
      <c r="RNW1" s="2"/>
      <c r="RNX1" s="2"/>
      <c r="RNY1" s="2"/>
      <c r="RNZ1" s="2"/>
      <c r="ROC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T1" s="2"/>
      <c r="ROW1" s="2"/>
      <c r="ROZ1" s="2"/>
      <c r="RPC1" s="2"/>
      <c r="RPF1" s="2"/>
      <c r="RPR1" s="2"/>
      <c r="RPU1" s="2"/>
      <c r="RPX1" s="2"/>
      <c r="RQA1" s="2"/>
      <c r="RQJ1" s="2"/>
      <c r="RQP1" s="2"/>
      <c r="RQS1" s="2"/>
      <c r="RQV1" s="2"/>
      <c r="RQY1" s="2"/>
      <c r="RRE1" s="2"/>
      <c r="RRH1" s="2"/>
      <c r="RRN1" s="2"/>
      <c r="RRP1" s="2"/>
      <c r="RRQ1" s="2"/>
      <c r="RRS1" s="2"/>
      <c r="RRV1" s="2"/>
      <c r="RRY1" s="2"/>
      <c r="RSB1" s="2"/>
      <c r="RSJ1" s="2"/>
      <c r="RSO1" s="2"/>
      <c r="RSX1" s="2"/>
      <c r="RTA1" s="2"/>
      <c r="RTI1" s="2"/>
      <c r="RUE1" s="2"/>
      <c r="RUF1" s="2"/>
      <c r="RUG1" s="2"/>
      <c r="RUH1" s="2"/>
      <c r="RUI1" s="2"/>
      <c r="RUJ1" s="2"/>
      <c r="RVB1" s="2"/>
      <c r="RVC1" s="2"/>
      <c r="RVF1" s="2"/>
      <c r="RVI1" s="2"/>
      <c r="RVK1" s="2"/>
      <c r="RVM1" s="2"/>
      <c r="RVP1" s="2"/>
      <c r="RVS1" s="2"/>
      <c r="RVV1" s="2"/>
      <c r="RVY1" s="2"/>
      <c r="RWB1" s="2"/>
      <c r="RWE1" s="2"/>
      <c r="RWH1" s="2"/>
      <c r="RWK1" s="2"/>
      <c r="RWM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Q1" s="2"/>
      <c r="RXS1" s="2"/>
      <c r="RXT1" s="2"/>
      <c r="RXU1" s="2"/>
      <c r="RXV1" s="2"/>
      <c r="RXY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P1" s="2"/>
      <c r="RYS1" s="2"/>
      <c r="RYV1" s="2"/>
      <c r="RYY1" s="2"/>
      <c r="RZB1" s="2"/>
      <c r="RZN1" s="2"/>
      <c r="RZQ1" s="2"/>
      <c r="RZT1" s="2"/>
      <c r="RZW1" s="2"/>
      <c r="SAF1" s="2"/>
      <c r="SAL1" s="2"/>
      <c r="SAO1" s="2"/>
      <c r="SAR1" s="2"/>
      <c r="SAU1" s="2"/>
      <c r="SBA1" s="2"/>
      <c r="SBD1" s="2"/>
      <c r="SBJ1" s="2"/>
      <c r="SBL1" s="2"/>
      <c r="SBM1" s="2"/>
      <c r="SBO1" s="2"/>
      <c r="SBR1" s="2"/>
      <c r="SBU1" s="2"/>
      <c r="SBX1" s="2"/>
      <c r="SCF1" s="2"/>
      <c r="SCK1" s="2"/>
      <c r="SCT1" s="2"/>
      <c r="SCW1" s="2"/>
      <c r="SDE1" s="2"/>
      <c r="SEA1" s="2"/>
      <c r="SEB1" s="2"/>
      <c r="SEC1" s="2"/>
      <c r="SED1" s="2"/>
      <c r="SEE1" s="2"/>
      <c r="SEF1" s="2"/>
      <c r="SEX1" s="2"/>
      <c r="SEY1" s="2"/>
      <c r="SFB1" s="2"/>
      <c r="SFE1" s="2"/>
      <c r="SFG1" s="2"/>
      <c r="SFI1" s="2"/>
      <c r="SFL1" s="2"/>
      <c r="SFO1" s="2"/>
      <c r="SFR1" s="2"/>
      <c r="SFU1" s="2"/>
      <c r="SFX1" s="2"/>
      <c r="SGA1" s="2"/>
      <c r="SGD1" s="2"/>
      <c r="SGG1" s="2"/>
      <c r="SGI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M1" s="2"/>
      <c r="SHO1" s="2"/>
      <c r="SHP1" s="2"/>
      <c r="SHQ1" s="2"/>
      <c r="SHR1" s="2"/>
      <c r="SHU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L1" s="2"/>
      <c r="SIO1" s="2"/>
      <c r="SIR1" s="2"/>
      <c r="SIU1" s="2"/>
      <c r="SIX1" s="2"/>
      <c r="SJJ1" s="2"/>
      <c r="SJM1" s="2"/>
      <c r="SJP1" s="2"/>
      <c r="SJS1" s="2"/>
      <c r="SKB1" s="2"/>
      <c r="SKH1" s="2"/>
      <c r="SKK1" s="2"/>
      <c r="SKN1" s="2"/>
      <c r="SKQ1" s="2"/>
      <c r="SKW1" s="2"/>
      <c r="SKZ1" s="2"/>
      <c r="SLF1" s="2"/>
      <c r="SLH1" s="2"/>
      <c r="SLI1" s="2"/>
      <c r="SLK1" s="2"/>
      <c r="SLN1" s="2"/>
      <c r="SLQ1" s="2"/>
      <c r="SLT1" s="2"/>
      <c r="SMB1" s="2"/>
      <c r="SMG1" s="2"/>
      <c r="SMP1" s="2"/>
      <c r="SMS1" s="2"/>
      <c r="SNA1" s="2"/>
      <c r="SNW1" s="2"/>
      <c r="SNX1" s="2"/>
      <c r="SNY1" s="2"/>
      <c r="SNZ1" s="2"/>
      <c r="SOA1" s="2"/>
      <c r="SOB1" s="2"/>
      <c r="SOT1" s="2"/>
      <c r="SOU1" s="2"/>
      <c r="SOX1" s="2"/>
      <c r="SPA1" s="2"/>
      <c r="SPC1" s="2"/>
      <c r="SPE1" s="2"/>
      <c r="SPH1" s="2"/>
      <c r="SPK1" s="2"/>
      <c r="SPN1" s="2"/>
      <c r="SPQ1" s="2"/>
      <c r="SPT1" s="2"/>
      <c r="SPW1" s="2"/>
      <c r="SPZ1" s="2"/>
      <c r="SQC1" s="2"/>
      <c r="SQE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I1" s="2"/>
      <c r="SRK1" s="2"/>
      <c r="SRL1" s="2"/>
      <c r="SRM1" s="2"/>
      <c r="SRN1" s="2"/>
      <c r="SRQ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H1" s="2"/>
      <c r="SSK1" s="2"/>
      <c r="SSN1" s="2"/>
      <c r="SSQ1" s="2"/>
      <c r="SST1" s="2"/>
      <c r="STF1" s="2"/>
      <c r="STI1" s="2"/>
      <c r="STL1" s="2"/>
      <c r="STO1" s="2"/>
      <c r="STX1" s="2"/>
      <c r="SUD1" s="2"/>
      <c r="SUG1" s="2"/>
      <c r="SUJ1" s="2"/>
      <c r="SUM1" s="2"/>
      <c r="SUS1" s="2"/>
      <c r="SUV1" s="2"/>
      <c r="SVB1" s="2"/>
      <c r="SVD1" s="2"/>
      <c r="SVE1" s="2"/>
      <c r="SVG1" s="2"/>
      <c r="SVJ1" s="2"/>
      <c r="SVM1" s="2"/>
      <c r="SVP1" s="2"/>
      <c r="SVX1" s="2"/>
      <c r="SWC1" s="2"/>
      <c r="SWL1" s="2"/>
      <c r="SWO1" s="2"/>
      <c r="SWW1" s="2"/>
      <c r="SXS1" s="2"/>
      <c r="SXT1" s="2"/>
      <c r="SXU1" s="2"/>
      <c r="SXV1" s="2"/>
      <c r="SXW1" s="2"/>
      <c r="SXX1" s="2"/>
      <c r="SYP1" s="2"/>
      <c r="SYQ1" s="2"/>
      <c r="SYT1" s="2"/>
      <c r="SYW1" s="2"/>
      <c r="SYY1" s="2"/>
      <c r="SZA1" s="2"/>
      <c r="SZD1" s="2"/>
      <c r="SZG1" s="2"/>
      <c r="SZJ1" s="2"/>
      <c r="SZM1" s="2"/>
      <c r="SZP1" s="2"/>
      <c r="SZS1" s="2"/>
      <c r="SZV1" s="2"/>
      <c r="SZY1" s="2"/>
      <c r="TAA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E1" s="2"/>
      <c r="TBG1" s="2"/>
      <c r="TBH1" s="2"/>
      <c r="TBI1" s="2"/>
      <c r="TBJ1" s="2"/>
      <c r="TBM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D1" s="2"/>
      <c r="TCG1" s="2"/>
      <c r="TCJ1" s="2"/>
      <c r="TCM1" s="2"/>
      <c r="TCP1" s="2"/>
      <c r="TDB1" s="2"/>
      <c r="TDE1" s="2"/>
      <c r="TDH1" s="2"/>
      <c r="TDK1" s="2"/>
      <c r="TDT1" s="2"/>
      <c r="TDZ1" s="2"/>
      <c r="TEC1" s="2"/>
      <c r="TEF1" s="2"/>
      <c r="TEI1" s="2"/>
      <c r="TEO1" s="2"/>
      <c r="TER1" s="2"/>
      <c r="TEX1" s="2"/>
      <c r="TEZ1" s="2"/>
      <c r="TFA1" s="2"/>
      <c r="TFC1" s="2"/>
      <c r="TFF1" s="2"/>
      <c r="TFI1" s="2"/>
      <c r="TFL1" s="2"/>
      <c r="TFT1" s="2"/>
      <c r="TFY1" s="2"/>
      <c r="TGH1" s="2"/>
      <c r="TGK1" s="2"/>
      <c r="TGS1" s="2"/>
      <c r="THO1" s="2"/>
      <c r="THP1" s="2"/>
      <c r="THQ1" s="2"/>
      <c r="THR1" s="2"/>
      <c r="THS1" s="2"/>
      <c r="THT1" s="2"/>
      <c r="TIL1" s="2"/>
      <c r="TIM1" s="2"/>
      <c r="TIP1" s="2"/>
      <c r="TIS1" s="2"/>
      <c r="TIU1" s="2"/>
      <c r="TIW1" s="2"/>
      <c r="TIZ1" s="2"/>
      <c r="TJC1" s="2"/>
      <c r="TJF1" s="2"/>
      <c r="TJI1" s="2"/>
      <c r="TJL1" s="2"/>
      <c r="TJO1" s="2"/>
      <c r="TJR1" s="2"/>
      <c r="TJU1" s="2"/>
      <c r="TJW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LA1" s="2"/>
      <c r="TLC1" s="2"/>
      <c r="TLD1" s="2"/>
      <c r="TLE1" s="2"/>
      <c r="TLF1" s="2"/>
      <c r="TLI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Z1" s="2"/>
      <c r="TMC1" s="2"/>
      <c r="TMF1" s="2"/>
      <c r="TMI1" s="2"/>
      <c r="TML1" s="2"/>
      <c r="TMX1" s="2"/>
      <c r="TNA1" s="2"/>
      <c r="TND1" s="2"/>
      <c r="TNG1" s="2"/>
      <c r="TNP1" s="2"/>
      <c r="TNV1" s="2"/>
      <c r="TNY1" s="2"/>
      <c r="TOB1" s="2"/>
      <c r="TOE1" s="2"/>
      <c r="TOK1" s="2"/>
      <c r="TON1" s="2"/>
      <c r="TOT1" s="2"/>
      <c r="TOV1" s="2"/>
      <c r="TOW1" s="2"/>
      <c r="TOY1" s="2"/>
      <c r="TPB1" s="2"/>
      <c r="TPE1" s="2"/>
      <c r="TPH1" s="2"/>
      <c r="TPP1" s="2"/>
      <c r="TPU1" s="2"/>
      <c r="TQD1" s="2"/>
      <c r="TQG1" s="2"/>
      <c r="TQO1" s="2"/>
      <c r="TRK1" s="2"/>
      <c r="TRL1" s="2"/>
      <c r="TRM1" s="2"/>
      <c r="TRN1" s="2"/>
      <c r="TRO1" s="2"/>
      <c r="TRP1" s="2"/>
      <c r="TSH1" s="2"/>
      <c r="TSI1" s="2"/>
      <c r="TSL1" s="2"/>
      <c r="TSO1" s="2"/>
      <c r="TSQ1" s="2"/>
      <c r="TSS1" s="2"/>
      <c r="TSV1" s="2"/>
      <c r="TSY1" s="2"/>
      <c r="TTB1" s="2"/>
      <c r="TTE1" s="2"/>
      <c r="TTH1" s="2"/>
      <c r="TTK1" s="2"/>
      <c r="TTN1" s="2"/>
      <c r="TTQ1" s="2"/>
      <c r="TTS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W1" s="2"/>
      <c r="TUY1" s="2"/>
      <c r="TUZ1" s="2"/>
      <c r="TVA1" s="2"/>
      <c r="TVB1" s="2"/>
      <c r="TVE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V1" s="2"/>
      <c r="TVY1" s="2"/>
      <c r="TWB1" s="2"/>
      <c r="TWE1" s="2"/>
      <c r="TWH1" s="2"/>
      <c r="TWT1" s="2"/>
      <c r="TWW1" s="2"/>
      <c r="TWZ1" s="2"/>
      <c r="TXC1" s="2"/>
      <c r="TXL1" s="2"/>
      <c r="TXR1" s="2"/>
      <c r="TXU1" s="2"/>
      <c r="TXX1" s="2"/>
      <c r="TYA1" s="2"/>
      <c r="TYG1" s="2"/>
      <c r="TYJ1" s="2"/>
      <c r="TYP1" s="2"/>
      <c r="TYR1" s="2"/>
      <c r="TYS1" s="2"/>
      <c r="TYU1" s="2"/>
      <c r="TYX1" s="2"/>
      <c r="TZA1" s="2"/>
      <c r="TZD1" s="2"/>
      <c r="TZL1" s="2"/>
      <c r="TZQ1" s="2"/>
      <c r="TZZ1" s="2"/>
      <c r="UAC1" s="2"/>
      <c r="UAK1" s="2"/>
      <c r="UBG1" s="2"/>
      <c r="UBH1" s="2"/>
      <c r="UBI1" s="2"/>
      <c r="UBJ1" s="2"/>
      <c r="UBK1" s="2"/>
      <c r="UBL1" s="2"/>
      <c r="UCD1" s="2"/>
      <c r="UCE1" s="2"/>
      <c r="UCH1" s="2"/>
      <c r="UCK1" s="2"/>
      <c r="UCM1" s="2"/>
      <c r="UCO1" s="2"/>
      <c r="UCR1" s="2"/>
      <c r="UCU1" s="2"/>
      <c r="UCX1" s="2"/>
      <c r="UDA1" s="2"/>
      <c r="UDD1" s="2"/>
      <c r="UDG1" s="2"/>
      <c r="UDJ1" s="2"/>
      <c r="UDM1" s="2"/>
      <c r="UDO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S1" s="2"/>
      <c r="UEU1" s="2"/>
      <c r="UEV1" s="2"/>
      <c r="UEW1" s="2"/>
      <c r="UEX1" s="2"/>
      <c r="UFA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R1" s="2"/>
      <c r="UFU1" s="2"/>
      <c r="UFX1" s="2"/>
      <c r="UGA1" s="2"/>
      <c r="UGD1" s="2"/>
      <c r="UGP1" s="2"/>
      <c r="UGS1" s="2"/>
      <c r="UGV1" s="2"/>
      <c r="UGY1" s="2"/>
      <c r="UHH1" s="2"/>
      <c r="UHN1" s="2"/>
      <c r="UHQ1" s="2"/>
      <c r="UHT1" s="2"/>
      <c r="UHW1" s="2"/>
      <c r="UIC1" s="2"/>
      <c r="UIF1" s="2"/>
      <c r="UIL1" s="2"/>
      <c r="UIN1" s="2"/>
      <c r="UIO1" s="2"/>
      <c r="UIQ1" s="2"/>
      <c r="UIT1" s="2"/>
      <c r="UIW1" s="2"/>
      <c r="UIZ1" s="2"/>
      <c r="UJH1" s="2"/>
      <c r="UJM1" s="2"/>
      <c r="UJV1" s="2"/>
      <c r="UJY1" s="2"/>
      <c r="UKG1" s="2"/>
      <c r="ULC1" s="2"/>
      <c r="ULD1" s="2"/>
      <c r="ULE1" s="2"/>
      <c r="ULF1" s="2"/>
      <c r="ULG1" s="2"/>
      <c r="ULH1" s="2"/>
      <c r="ULZ1" s="2"/>
      <c r="UMA1" s="2"/>
      <c r="UMD1" s="2"/>
      <c r="UMG1" s="2"/>
      <c r="UMI1" s="2"/>
      <c r="UMK1" s="2"/>
      <c r="UMN1" s="2"/>
      <c r="UMQ1" s="2"/>
      <c r="UMT1" s="2"/>
      <c r="UMW1" s="2"/>
      <c r="UMZ1" s="2"/>
      <c r="UNC1" s="2"/>
      <c r="UNF1" s="2"/>
      <c r="UNI1" s="2"/>
      <c r="UNK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O1" s="2"/>
      <c r="UOQ1" s="2"/>
      <c r="UOR1" s="2"/>
      <c r="UOS1" s="2"/>
      <c r="UOT1" s="2"/>
      <c r="UOW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N1" s="2"/>
      <c r="UPQ1" s="2"/>
      <c r="UPT1" s="2"/>
      <c r="UPW1" s="2"/>
      <c r="UPZ1" s="2"/>
      <c r="UQL1" s="2"/>
      <c r="UQO1" s="2"/>
      <c r="UQR1" s="2"/>
      <c r="UQU1" s="2"/>
      <c r="URD1" s="2"/>
      <c r="URJ1" s="2"/>
      <c r="URM1" s="2"/>
      <c r="URP1" s="2"/>
      <c r="URS1" s="2"/>
      <c r="URY1" s="2"/>
      <c r="USB1" s="2"/>
      <c r="USH1" s="2"/>
      <c r="USJ1" s="2"/>
      <c r="USK1" s="2"/>
      <c r="USM1" s="2"/>
      <c r="USP1" s="2"/>
      <c r="USS1" s="2"/>
      <c r="USV1" s="2"/>
      <c r="UTD1" s="2"/>
      <c r="UTI1" s="2"/>
      <c r="UTR1" s="2"/>
      <c r="UTU1" s="2"/>
      <c r="UUC1" s="2"/>
      <c r="UUY1" s="2"/>
      <c r="UUZ1" s="2"/>
      <c r="UVA1" s="2"/>
      <c r="UVB1" s="2"/>
      <c r="UVC1" s="2"/>
      <c r="UVD1" s="2"/>
      <c r="UVV1" s="2"/>
      <c r="UVW1" s="2"/>
      <c r="UVZ1" s="2"/>
      <c r="UWC1" s="2"/>
      <c r="UWE1" s="2"/>
      <c r="UWG1" s="2"/>
      <c r="UWJ1" s="2"/>
      <c r="UWM1" s="2"/>
      <c r="UWP1" s="2"/>
      <c r="UWS1" s="2"/>
      <c r="UWV1" s="2"/>
      <c r="UWY1" s="2"/>
      <c r="UXB1" s="2"/>
      <c r="UXE1" s="2"/>
      <c r="UXG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K1" s="2"/>
      <c r="UYM1" s="2"/>
      <c r="UYN1" s="2"/>
      <c r="UYO1" s="2"/>
      <c r="UYP1" s="2"/>
      <c r="UYS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J1" s="2"/>
      <c r="UZM1" s="2"/>
      <c r="UZP1" s="2"/>
      <c r="UZS1" s="2"/>
      <c r="UZV1" s="2"/>
      <c r="VAH1" s="2"/>
      <c r="VAK1" s="2"/>
      <c r="VAN1" s="2"/>
      <c r="VAQ1" s="2"/>
      <c r="VAZ1" s="2"/>
      <c r="VBF1" s="2"/>
      <c r="VBI1" s="2"/>
      <c r="VBL1" s="2"/>
      <c r="VBO1" s="2"/>
      <c r="VBU1" s="2"/>
      <c r="VBX1" s="2"/>
      <c r="VCD1" s="2"/>
      <c r="VCF1" s="2"/>
      <c r="VCG1" s="2"/>
      <c r="VCI1" s="2"/>
      <c r="VCL1" s="2"/>
      <c r="VCO1" s="2"/>
      <c r="VCR1" s="2"/>
      <c r="VCZ1" s="2"/>
      <c r="VDE1" s="2"/>
      <c r="VDN1" s="2"/>
      <c r="VDQ1" s="2"/>
      <c r="VDY1" s="2"/>
      <c r="VEU1" s="2"/>
      <c r="VEV1" s="2"/>
      <c r="VEW1" s="2"/>
      <c r="VEX1" s="2"/>
      <c r="VEY1" s="2"/>
      <c r="VEZ1" s="2"/>
      <c r="VFR1" s="2"/>
      <c r="VFS1" s="2"/>
      <c r="VFV1" s="2"/>
      <c r="VFY1" s="2"/>
      <c r="VGA1" s="2"/>
      <c r="VGC1" s="2"/>
      <c r="VGF1" s="2"/>
      <c r="VGI1" s="2"/>
      <c r="VGL1" s="2"/>
      <c r="VGO1" s="2"/>
      <c r="VGR1" s="2"/>
      <c r="VGU1" s="2"/>
      <c r="VGX1" s="2"/>
      <c r="VHA1" s="2"/>
      <c r="VHC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G1" s="2"/>
      <c r="VII1" s="2"/>
      <c r="VIJ1" s="2"/>
      <c r="VIK1" s="2"/>
      <c r="VIL1" s="2"/>
      <c r="VIO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F1" s="2"/>
      <c r="VJI1" s="2"/>
      <c r="VJL1" s="2"/>
      <c r="VJO1" s="2"/>
      <c r="VJR1" s="2"/>
      <c r="VKD1" s="2"/>
      <c r="VKG1" s="2"/>
      <c r="VKJ1" s="2"/>
      <c r="VKM1" s="2"/>
      <c r="VKV1" s="2"/>
      <c r="VLB1" s="2"/>
      <c r="VLE1" s="2"/>
      <c r="VLH1" s="2"/>
      <c r="VLK1" s="2"/>
      <c r="VLQ1" s="2"/>
      <c r="VLT1" s="2"/>
      <c r="VLZ1" s="2"/>
      <c r="VMB1" s="2"/>
      <c r="VMC1" s="2"/>
      <c r="VME1" s="2"/>
      <c r="VMH1" s="2"/>
      <c r="VMK1" s="2"/>
      <c r="VMN1" s="2"/>
      <c r="VMV1" s="2"/>
      <c r="VNA1" s="2"/>
      <c r="VNJ1" s="2"/>
      <c r="VNM1" s="2"/>
      <c r="VNU1" s="2"/>
      <c r="VOQ1" s="2"/>
      <c r="VOR1" s="2"/>
      <c r="VOS1" s="2"/>
      <c r="VOT1" s="2"/>
      <c r="VOU1" s="2"/>
      <c r="VOV1" s="2"/>
      <c r="VPN1" s="2"/>
      <c r="VPO1" s="2"/>
      <c r="VPR1" s="2"/>
      <c r="VPU1" s="2"/>
      <c r="VPW1" s="2"/>
      <c r="VPY1" s="2"/>
      <c r="VQB1" s="2"/>
      <c r="VQE1" s="2"/>
      <c r="VQH1" s="2"/>
      <c r="VQK1" s="2"/>
      <c r="VQN1" s="2"/>
      <c r="VQQ1" s="2"/>
      <c r="VQT1" s="2"/>
      <c r="VQW1" s="2"/>
      <c r="VQY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SC1" s="2"/>
      <c r="VSE1" s="2"/>
      <c r="VSF1" s="2"/>
      <c r="VSG1" s="2"/>
      <c r="VSH1" s="2"/>
      <c r="VSK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TB1" s="2"/>
      <c r="VTE1" s="2"/>
      <c r="VTH1" s="2"/>
      <c r="VTK1" s="2"/>
      <c r="VTN1" s="2"/>
      <c r="VTZ1" s="2"/>
      <c r="VUC1" s="2"/>
      <c r="VUF1" s="2"/>
      <c r="VUI1" s="2"/>
      <c r="VUR1" s="2"/>
      <c r="VUX1" s="2"/>
      <c r="VVA1" s="2"/>
      <c r="VVD1" s="2"/>
      <c r="VVG1" s="2"/>
      <c r="VVM1" s="2"/>
      <c r="VVP1" s="2"/>
      <c r="VVV1" s="2"/>
      <c r="VVX1" s="2"/>
      <c r="VVY1" s="2"/>
      <c r="VWA1" s="2"/>
      <c r="VWD1" s="2"/>
      <c r="VWG1" s="2"/>
      <c r="VWJ1" s="2"/>
      <c r="VWR1" s="2"/>
      <c r="VWW1" s="2"/>
      <c r="VXF1" s="2"/>
      <c r="VXI1" s="2"/>
      <c r="VXQ1" s="2"/>
      <c r="VYM1" s="2"/>
      <c r="VYN1" s="2"/>
      <c r="VYO1" s="2"/>
      <c r="VYP1" s="2"/>
      <c r="VYQ1" s="2"/>
      <c r="VYR1" s="2"/>
      <c r="VZJ1" s="2"/>
      <c r="VZK1" s="2"/>
      <c r="VZN1" s="2"/>
      <c r="VZQ1" s="2"/>
      <c r="VZS1" s="2"/>
      <c r="VZU1" s="2"/>
      <c r="VZX1" s="2"/>
      <c r="WAA1" s="2"/>
      <c r="WAD1" s="2"/>
      <c r="WAG1" s="2"/>
      <c r="WAJ1" s="2"/>
      <c r="WAM1" s="2"/>
      <c r="WAP1" s="2"/>
      <c r="WAS1" s="2"/>
      <c r="WAU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Y1" s="2"/>
      <c r="WCA1" s="2"/>
      <c r="WCB1" s="2"/>
      <c r="WCC1" s="2"/>
      <c r="WCD1" s="2"/>
      <c r="WCG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X1" s="2"/>
      <c r="WDA1" s="2"/>
      <c r="WDD1" s="2"/>
      <c r="WDG1" s="2"/>
      <c r="WDJ1" s="2"/>
      <c r="WDV1" s="2"/>
      <c r="WDY1" s="2"/>
      <c r="WEB1" s="2"/>
      <c r="WEE1" s="2"/>
      <c r="WEN1" s="2"/>
      <c r="WET1" s="2"/>
      <c r="WEW1" s="2"/>
      <c r="WEZ1" s="2"/>
      <c r="WFC1" s="2"/>
      <c r="WFI1" s="2"/>
      <c r="WFL1" s="2"/>
      <c r="WFR1" s="2"/>
      <c r="WFT1" s="2"/>
      <c r="WFU1" s="2"/>
      <c r="WFW1" s="2"/>
      <c r="WFZ1" s="2"/>
      <c r="WGC1" s="2"/>
      <c r="WGF1" s="2"/>
      <c r="WGN1" s="2"/>
      <c r="WGS1" s="2"/>
      <c r="WHB1" s="2"/>
      <c r="WHE1" s="2"/>
      <c r="WHM1" s="2"/>
      <c r="WII1" s="2"/>
      <c r="WIJ1" s="2"/>
      <c r="WIK1" s="2"/>
      <c r="WIL1" s="2"/>
      <c r="WIM1" s="2"/>
      <c r="WIN1" s="2"/>
      <c r="WJF1" s="2"/>
      <c r="WJG1" s="2"/>
      <c r="WJJ1" s="2"/>
      <c r="WJM1" s="2"/>
      <c r="WJO1" s="2"/>
      <c r="WJQ1" s="2"/>
      <c r="WJT1" s="2"/>
      <c r="WJW1" s="2"/>
      <c r="WJZ1" s="2"/>
      <c r="WKC1" s="2"/>
      <c r="WKF1" s="2"/>
      <c r="WKI1" s="2"/>
      <c r="WKL1" s="2"/>
      <c r="WKO1" s="2"/>
      <c r="WKQ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U1" s="2"/>
      <c r="WLW1" s="2"/>
      <c r="WLX1" s="2"/>
      <c r="WLY1" s="2"/>
      <c r="WLZ1" s="2"/>
      <c r="WMC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T1" s="2"/>
      <c r="WMW1" s="2"/>
      <c r="WMZ1" s="2"/>
      <c r="WNC1" s="2"/>
      <c r="WNF1" s="2"/>
      <c r="WNR1" s="2"/>
      <c r="WNU1" s="2"/>
      <c r="WNX1" s="2"/>
      <c r="WOA1" s="2"/>
      <c r="WOJ1" s="2"/>
      <c r="WOP1" s="2"/>
      <c r="WOS1" s="2"/>
      <c r="WOV1" s="2"/>
      <c r="WOY1" s="2"/>
      <c r="WPE1" s="2"/>
      <c r="WPH1" s="2"/>
      <c r="WPN1" s="2"/>
      <c r="WPP1" s="2"/>
      <c r="WPQ1" s="2"/>
      <c r="WPS1" s="2"/>
      <c r="WPV1" s="2"/>
      <c r="WPY1" s="2"/>
      <c r="WQB1" s="2"/>
      <c r="WQJ1" s="2"/>
      <c r="WQO1" s="2"/>
      <c r="WQX1" s="2"/>
      <c r="WRA1" s="2"/>
      <c r="WRI1" s="2"/>
      <c r="WSE1" s="2"/>
      <c r="WSF1" s="2"/>
      <c r="WSG1" s="2"/>
      <c r="WSH1" s="2"/>
      <c r="WSI1" s="2"/>
      <c r="WSJ1" s="2"/>
      <c r="WTB1" s="2"/>
      <c r="WTC1" s="2"/>
      <c r="WTF1" s="2"/>
      <c r="WTI1" s="2"/>
      <c r="WTK1" s="2"/>
      <c r="WTM1" s="2"/>
      <c r="WTP1" s="2"/>
      <c r="WTS1" s="2"/>
      <c r="WTV1" s="2"/>
      <c r="WTY1" s="2"/>
      <c r="WUB1" s="2"/>
      <c r="WUE1" s="2"/>
      <c r="WUH1" s="2"/>
      <c r="WUK1" s="2"/>
      <c r="WUM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1:16384" s="41" customFormat="1" ht="36" customHeight="1">
      <c r="A2" s="196" t="s">
        <v>0</v>
      </c>
      <c r="B2" s="181" t="s">
        <v>323</v>
      </c>
      <c r="C2" s="178" t="s">
        <v>1</v>
      </c>
      <c r="D2" s="179" t="s">
        <v>308</v>
      </c>
      <c r="E2" s="180" t="s">
        <v>309</v>
      </c>
      <c r="I2" s="138"/>
      <c r="K2" s="138"/>
      <c r="L2" s="138"/>
      <c r="M2" s="138"/>
      <c r="N2" s="138"/>
      <c r="Q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H2" s="138"/>
      <c r="AK2" s="138"/>
      <c r="AN2" s="138"/>
      <c r="AQ2" s="138"/>
      <c r="AT2" s="138"/>
      <c r="BF2" s="138"/>
      <c r="BI2" s="138"/>
      <c r="BL2" s="138"/>
      <c r="BO2" s="138"/>
      <c r="BX2" s="138"/>
      <c r="CD2" s="138"/>
      <c r="CG2" s="138"/>
      <c r="CJ2" s="138"/>
      <c r="CM2" s="138"/>
      <c r="CS2" s="138"/>
      <c r="CV2" s="138"/>
      <c r="DB2" s="138"/>
      <c r="DD2" s="138"/>
      <c r="DE2" s="138"/>
      <c r="DG2" s="138"/>
      <c r="DJ2" s="138"/>
      <c r="DM2" s="138"/>
      <c r="DP2" s="138"/>
      <c r="DX2" s="138"/>
      <c r="EC2" s="138"/>
      <c r="EL2" s="138"/>
      <c r="EO2" s="138"/>
      <c r="EW2" s="138"/>
      <c r="FS2" s="138"/>
      <c r="FT2" s="138"/>
      <c r="FU2" s="138"/>
      <c r="FV2" s="138"/>
      <c r="FW2" s="138"/>
      <c r="FX2" s="138"/>
      <c r="GP2" s="138"/>
      <c r="GQ2" s="138"/>
      <c r="GT2" s="138"/>
      <c r="GW2" s="138"/>
      <c r="GY2" s="138"/>
      <c r="HA2" s="138"/>
      <c r="HD2" s="138"/>
      <c r="HG2" s="138"/>
      <c r="HJ2" s="138"/>
      <c r="HM2" s="138"/>
      <c r="HP2" s="138"/>
      <c r="HS2" s="138"/>
      <c r="HV2" s="138"/>
      <c r="HY2" s="138"/>
      <c r="IA2" s="138"/>
      <c r="IN2" s="138"/>
      <c r="IO2" s="138"/>
      <c r="IP2" s="138"/>
      <c r="IQ2" s="138"/>
      <c r="IR2" s="138"/>
      <c r="IS2" s="138"/>
      <c r="IT2" s="138"/>
      <c r="IU2" s="138"/>
      <c r="IV2" s="138"/>
      <c r="IW2" s="138"/>
      <c r="IX2" s="138"/>
      <c r="IY2" s="138"/>
      <c r="IZ2" s="138"/>
      <c r="JA2" s="138"/>
      <c r="JE2" s="138"/>
      <c r="JG2" s="138"/>
      <c r="JH2" s="138"/>
      <c r="JI2" s="138"/>
      <c r="JJ2" s="138"/>
      <c r="JM2" s="138"/>
      <c r="JO2" s="138"/>
      <c r="JP2" s="138"/>
      <c r="JQ2" s="138"/>
      <c r="JR2" s="138"/>
      <c r="JS2" s="138"/>
      <c r="JT2" s="138"/>
      <c r="JU2" s="138"/>
      <c r="JV2" s="138"/>
      <c r="JW2" s="138"/>
      <c r="JX2" s="138"/>
      <c r="JY2" s="138"/>
      <c r="JZ2" s="138"/>
      <c r="KA2" s="138"/>
      <c r="KD2" s="138"/>
      <c r="KG2" s="138"/>
      <c r="KJ2" s="138"/>
      <c r="KM2" s="138"/>
      <c r="KP2" s="138"/>
      <c r="LB2" s="138"/>
      <c r="LE2" s="138"/>
      <c r="LH2" s="138"/>
      <c r="LK2" s="138"/>
      <c r="LT2" s="138"/>
      <c r="LZ2" s="138"/>
      <c r="MC2" s="138"/>
      <c r="MF2" s="138"/>
      <c r="MI2" s="138"/>
      <c r="MO2" s="138"/>
      <c r="MR2" s="138"/>
      <c r="MX2" s="138"/>
      <c r="MZ2" s="138"/>
      <c r="NA2" s="138"/>
      <c r="NC2" s="138"/>
      <c r="NF2" s="138"/>
      <c r="NI2" s="138"/>
      <c r="NL2" s="138"/>
      <c r="NT2" s="138"/>
      <c r="NY2" s="138"/>
      <c r="OH2" s="138"/>
      <c r="OK2" s="138"/>
      <c r="OS2" s="138"/>
      <c r="PO2" s="138"/>
      <c r="PP2" s="138"/>
      <c r="PQ2" s="138"/>
      <c r="PR2" s="138"/>
      <c r="PS2" s="138"/>
      <c r="PT2" s="138"/>
      <c r="QL2" s="138"/>
      <c r="QM2" s="138"/>
      <c r="QP2" s="138"/>
      <c r="QS2" s="138"/>
      <c r="QU2" s="138"/>
      <c r="QW2" s="138"/>
      <c r="QZ2" s="138"/>
      <c r="RC2" s="138"/>
      <c r="RF2" s="138"/>
      <c r="RI2" s="138"/>
      <c r="RL2" s="138"/>
      <c r="RO2" s="138"/>
      <c r="RR2" s="138"/>
      <c r="RU2" s="138"/>
      <c r="RW2" s="138"/>
      <c r="SJ2" s="138"/>
      <c r="SK2" s="138"/>
      <c r="SL2" s="138"/>
      <c r="SM2" s="138"/>
      <c r="SN2" s="138"/>
      <c r="SO2" s="138"/>
      <c r="SP2" s="138"/>
      <c r="SQ2" s="138"/>
      <c r="SR2" s="138"/>
      <c r="SS2" s="138"/>
      <c r="ST2" s="138"/>
      <c r="SU2" s="138"/>
      <c r="SV2" s="138"/>
      <c r="SW2" s="138"/>
      <c r="TA2" s="138"/>
      <c r="TC2" s="138"/>
      <c r="TD2" s="138"/>
      <c r="TE2" s="138"/>
      <c r="TF2" s="138"/>
      <c r="TI2" s="138"/>
      <c r="TK2" s="138"/>
      <c r="TL2" s="138"/>
      <c r="TM2" s="138"/>
      <c r="TN2" s="138"/>
      <c r="TO2" s="138"/>
      <c r="TP2" s="138"/>
      <c r="TQ2" s="138"/>
      <c r="TR2" s="138"/>
      <c r="TS2" s="138"/>
      <c r="TT2" s="138"/>
      <c r="TU2" s="138"/>
      <c r="TV2" s="138"/>
      <c r="TW2" s="138"/>
      <c r="TZ2" s="138"/>
      <c r="UC2" s="138"/>
      <c r="UF2" s="138"/>
      <c r="UI2" s="138"/>
      <c r="UL2" s="138"/>
      <c r="UX2" s="138"/>
      <c r="VA2" s="138"/>
      <c r="VD2" s="138"/>
      <c r="VG2" s="138"/>
      <c r="VP2" s="138"/>
      <c r="VV2" s="138"/>
      <c r="VY2" s="138"/>
      <c r="WB2" s="138"/>
      <c r="WE2" s="138"/>
      <c r="WK2" s="138"/>
      <c r="WN2" s="138"/>
      <c r="WT2" s="138"/>
      <c r="WV2" s="138"/>
      <c r="WW2" s="138"/>
      <c r="WY2" s="138"/>
      <c r="XB2" s="138"/>
      <c r="XE2" s="138"/>
      <c r="XH2" s="138"/>
      <c r="XP2" s="138"/>
      <c r="XU2" s="138"/>
      <c r="YD2" s="138"/>
      <c r="YG2" s="138"/>
      <c r="YO2" s="138"/>
      <c r="ZK2" s="138"/>
      <c r="ZL2" s="138"/>
      <c r="ZM2" s="138"/>
      <c r="ZN2" s="138"/>
      <c r="ZO2" s="138"/>
      <c r="ZP2" s="138"/>
      <c r="AAH2" s="138"/>
      <c r="AAI2" s="138"/>
      <c r="AAL2" s="138"/>
      <c r="AAO2" s="138"/>
      <c r="AAQ2" s="138"/>
      <c r="AAS2" s="138"/>
      <c r="AAV2" s="138"/>
      <c r="AAY2" s="138"/>
      <c r="ABB2" s="138"/>
      <c r="ABE2" s="138"/>
      <c r="ABH2" s="138"/>
      <c r="ABK2" s="138"/>
      <c r="ABN2" s="138"/>
      <c r="ABQ2" s="138"/>
      <c r="ABS2" s="138"/>
      <c r="ACF2" s="138"/>
      <c r="ACG2" s="138"/>
      <c r="ACH2" s="138"/>
      <c r="ACI2" s="138"/>
      <c r="ACJ2" s="138"/>
      <c r="ACK2" s="138"/>
      <c r="ACL2" s="138"/>
      <c r="ACM2" s="138"/>
      <c r="ACN2" s="138"/>
      <c r="ACO2" s="138"/>
      <c r="ACP2" s="138"/>
      <c r="ACQ2" s="138"/>
      <c r="ACR2" s="138"/>
      <c r="ACS2" s="138"/>
      <c r="ACW2" s="138"/>
      <c r="ACY2" s="138"/>
      <c r="ACZ2" s="138"/>
      <c r="ADA2" s="138"/>
      <c r="ADB2" s="138"/>
      <c r="ADE2" s="138"/>
      <c r="ADG2" s="138"/>
      <c r="ADH2" s="138"/>
      <c r="ADI2" s="138"/>
      <c r="ADJ2" s="138"/>
      <c r="ADK2" s="138"/>
      <c r="ADL2" s="138"/>
      <c r="ADM2" s="138"/>
      <c r="ADN2" s="138"/>
      <c r="ADO2" s="138"/>
      <c r="ADP2" s="138"/>
      <c r="ADQ2" s="138"/>
      <c r="ADR2" s="138"/>
      <c r="ADS2" s="138"/>
      <c r="ADV2" s="138"/>
      <c r="ADY2" s="138"/>
      <c r="AEB2" s="138"/>
      <c r="AEE2" s="138"/>
      <c r="AEH2" s="138"/>
      <c r="AET2" s="138"/>
      <c r="AEW2" s="138"/>
      <c r="AEZ2" s="138"/>
      <c r="AFC2" s="138"/>
      <c r="AFL2" s="138"/>
      <c r="AFR2" s="138"/>
      <c r="AFU2" s="138"/>
      <c r="AFX2" s="138"/>
      <c r="AGA2" s="138"/>
      <c r="AGG2" s="138"/>
      <c r="AGJ2" s="138"/>
      <c r="AGP2" s="138"/>
      <c r="AGR2" s="138"/>
      <c r="AGS2" s="138"/>
      <c r="AGU2" s="138"/>
      <c r="AGX2" s="138"/>
      <c r="AHA2" s="138"/>
      <c r="AHD2" s="138"/>
      <c r="AHL2" s="138"/>
      <c r="AHQ2" s="138"/>
      <c r="AHZ2" s="138"/>
      <c r="AIC2" s="138"/>
      <c r="AIK2" s="138"/>
      <c r="AJG2" s="138"/>
      <c r="AJH2" s="138"/>
      <c r="AJI2" s="138"/>
      <c r="AJJ2" s="138"/>
      <c r="AJK2" s="138"/>
      <c r="AJL2" s="138"/>
      <c r="AKD2" s="138"/>
      <c r="AKE2" s="138"/>
      <c r="AKH2" s="138"/>
      <c r="AKK2" s="138"/>
      <c r="AKM2" s="138"/>
      <c r="AKO2" s="138"/>
      <c r="AKR2" s="138"/>
      <c r="AKU2" s="138"/>
      <c r="AKX2" s="138"/>
      <c r="ALA2" s="138"/>
      <c r="ALD2" s="138"/>
      <c r="ALG2" s="138"/>
      <c r="ALJ2" s="138"/>
      <c r="ALM2" s="138"/>
      <c r="ALO2" s="138"/>
      <c r="AMB2" s="138"/>
      <c r="AMC2" s="138"/>
      <c r="AMD2" s="138"/>
      <c r="AME2" s="138"/>
      <c r="AMF2" s="138"/>
      <c r="AMG2" s="138"/>
      <c r="AMH2" s="138"/>
      <c r="AMI2" s="138"/>
      <c r="AMJ2" s="138"/>
      <c r="AMK2" s="138"/>
      <c r="AML2" s="138"/>
      <c r="AMM2" s="138"/>
      <c r="AMN2" s="138"/>
      <c r="AMO2" s="138"/>
      <c r="AMS2" s="138"/>
      <c r="AMU2" s="138"/>
      <c r="AMV2" s="138"/>
      <c r="AMW2" s="138"/>
      <c r="AMX2" s="138"/>
      <c r="ANA2" s="138"/>
      <c r="ANC2" s="138"/>
      <c r="AND2" s="138"/>
      <c r="ANE2" s="138"/>
      <c r="ANF2" s="138"/>
      <c r="ANG2" s="138"/>
      <c r="ANH2" s="138"/>
      <c r="ANI2" s="138"/>
      <c r="ANJ2" s="138"/>
      <c r="ANK2" s="138"/>
      <c r="ANL2" s="138"/>
      <c r="ANM2" s="138"/>
      <c r="ANN2" s="138"/>
      <c r="ANO2" s="138"/>
      <c r="ANR2" s="138"/>
      <c r="ANU2" s="138"/>
      <c r="ANX2" s="138"/>
      <c r="AOA2" s="138"/>
      <c r="AOD2" s="138"/>
      <c r="AOP2" s="138"/>
      <c r="AOS2" s="138"/>
      <c r="AOV2" s="138"/>
      <c r="AOY2" s="138"/>
      <c r="APH2" s="138"/>
      <c r="APN2" s="138"/>
      <c r="APQ2" s="138"/>
      <c r="APT2" s="138"/>
      <c r="APW2" s="138"/>
      <c r="AQC2" s="138"/>
      <c r="AQF2" s="138"/>
      <c r="AQL2" s="138"/>
      <c r="AQN2" s="138"/>
      <c r="AQO2" s="138"/>
      <c r="AQQ2" s="138"/>
      <c r="AQT2" s="138"/>
      <c r="AQW2" s="138"/>
      <c r="AQZ2" s="138"/>
      <c r="ARH2" s="138"/>
      <c r="ARM2" s="138"/>
      <c r="ARV2" s="138"/>
      <c r="ARY2" s="138"/>
      <c r="ASG2" s="138"/>
      <c r="ATC2" s="138"/>
      <c r="ATD2" s="138"/>
      <c r="ATE2" s="138"/>
      <c r="ATF2" s="138"/>
      <c r="ATG2" s="138"/>
      <c r="ATH2" s="138"/>
      <c r="ATZ2" s="138"/>
      <c r="AUA2" s="138"/>
      <c r="AUD2" s="138"/>
      <c r="AUG2" s="138"/>
      <c r="AUI2" s="138"/>
      <c r="AUK2" s="138"/>
      <c r="AUN2" s="138"/>
      <c r="AUQ2" s="138"/>
      <c r="AUT2" s="138"/>
      <c r="AUW2" s="138"/>
      <c r="AUZ2" s="138"/>
      <c r="AVC2" s="138"/>
      <c r="AVF2" s="138"/>
      <c r="AVI2" s="138"/>
      <c r="AVK2" s="138"/>
      <c r="AVX2" s="138"/>
      <c r="AVY2" s="138"/>
      <c r="AVZ2" s="138"/>
      <c r="AWA2" s="138"/>
      <c r="AWB2" s="138"/>
      <c r="AWC2" s="138"/>
      <c r="AWD2" s="138"/>
      <c r="AWE2" s="138"/>
      <c r="AWF2" s="138"/>
      <c r="AWG2" s="138"/>
      <c r="AWH2" s="138"/>
      <c r="AWI2" s="138"/>
      <c r="AWJ2" s="138"/>
      <c r="AWK2" s="138"/>
      <c r="AWO2" s="138"/>
      <c r="AWQ2" s="138"/>
      <c r="AWR2" s="138"/>
      <c r="AWS2" s="138"/>
      <c r="AWT2" s="138"/>
      <c r="AWW2" s="138"/>
      <c r="AWY2" s="138"/>
      <c r="AWZ2" s="138"/>
      <c r="AXA2" s="138"/>
      <c r="AXB2" s="138"/>
      <c r="AXC2" s="138"/>
      <c r="AXD2" s="138"/>
      <c r="AXE2" s="138"/>
      <c r="AXF2" s="138"/>
      <c r="AXG2" s="138"/>
      <c r="AXH2" s="138"/>
      <c r="AXI2" s="138"/>
      <c r="AXJ2" s="138"/>
      <c r="AXK2" s="138"/>
      <c r="AXN2" s="138"/>
      <c r="AXQ2" s="138"/>
      <c r="AXT2" s="138"/>
      <c r="AXW2" s="138"/>
      <c r="AXZ2" s="138"/>
      <c r="AYL2" s="138"/>
      <c r="AYO2" s="138"/>
      <c r="AYR2" s="138"/>
      <c r="AYU2" s="138"/>
      <c r="AZD2" s="138"/>
      <c r="AZJ2" s="138"/>
      <c r="AZM2" s="138"/>
      <c r="AZP2" s="138"/>
      <c r="AZS2" s="138"/>
      <c r="AZY2" s="138"/>
      <c r="BAB2" s="138"/>
      <c r="BAH2" s="138"/>
      <c r="BAJ2" s="138"/>
      <c r="BAK2" s="138"/>
      <c r="BAM2" s="138"/>
      <c r="BAP2" s="138"/>
      <c r="BAS2" s="138"/>
      <c r="BAV2" s="138"/>
      <c r="BBD2" s="138"/>
      <c r="BBI2" s="138"/>
      <c r="BBR2" s="138"/>
      <c r="BBU2" s="138"/>
      <c r="BCC2" s="138"/>
      <c r="BCY2" s="138"/>
      <c r="BCZ2" s="138"/>
      <c r="BDA2" s="138"/>
      <c r="BDB2" s="138"/>
      <c r="BDC2" s="138"/>
      <c r="BDD2" s="138"/>
      <c r="BDV2" s="138"/>
      <c r="BDW2" s="138"/>
      <c r="BDZ2" s="138"/>
      <c r="BEC2" s="138"/>
      <c r="BEE2" s="138"/>
      <c r="BEG2" s="138"/>
      <c r="BEJ2" s="138"/>
      <c r="BEM2" s="138"/>
      <c r="BEP2" s="138"/>
      <c r="BES2" s="138"/>
      <c r="BEV2" s="138"/>
      <c r="BEY2" s="138"/>
      <c r="BFB2" s="138"/>
      <c r="BFE2" s="138"/>
      <c r="BFG2" s="138"/>
      <c r="BFT2" s="138"/>
      <c r="BFU2" s="138"/>
      <c r="BFV2" s="138"/>
      <c r="BFW2" s="138"/>
      <c r="BFX2" s="138"/>
      <c r="BFY2" s="138"/>
      <c r="BFZ2" s="138"/>
      <c r="BGA2" s="138"/>
      <c r="BGB2" s="138"/>
      <c r="BGC2" s="138"/>
      <c r="BGD2" s="138"/>
      <c r="BGE2" s="138"/>
      <c r="BGF2" s="138"/>
      <c r="BGG2" s="138"/>
      <c r="BGK2" s="138"/>
      <c r="BGM2" s="138"/>
      <c r="BGN2" s="138"/>
      <c r="BGO2" s="138"/>
      <c r="BGP2" s="138"/>
      <c r="BGS2" s="138"/>
      <c r="BGU2" s="138"/>
      <c r="BGV2" s="138"/>
      <c r="BGW2" s="138"/>
      <c r="BGX2" s="138"/>
      <c r="BGY2" s="138"/>
      <c r="BGZ2" s="138"/>
      <c r="BHA2" s="138"/>
      <c r="BHB2" s="138"/>
      <c r="BHC2" s="138"/>
      <c r="BHD2" s="138"/>
      <c r="BHE2" s="138"/>
      <c r="BHF2" s="138"/>
      <c r="BHG2" s="138"/>
      <c r="BHJ2" s="138"/>
      <c r="BHM2" s="138"/>
      <c r="BHP2" s="138"/>
      <c r="BHS2" s="138"/>
      <c r="BHV2" s="138"/>
      <c r="BIH2" s="138"/>
      <c r="BIK2" s="138"/>
      <c r="BIN2" s="138"/>
      <c r="BIQ2" s="138"/>
      <c r="BIZ2" s="138"/>
      <c r="BJF2" s="138"/>
      <c r="BJI2" s="138"/>
      <c r="BJL2" s="138"/>
      <c r="BJO2" s="138"/>
      <c r="BJU2" s="138"/>
      <c r="BJX2" s="138"/>
      <c r="BKD2" s="138"/>
      <c r="BKF2" s="138"/>
      <c r="BKG2" s="138"/>
      <c r="BKI2" s="138"/>
      <c r="BKL2" s="138"/>
      <c r="BKO2" s="138"/>
      <c r="BKR2" s="138"/>
      <c r="BKZ2" s="138"/>
      <c r="BLE2" s="138"/>
      <c r="BLN2" s="138"/>
      <c r="BLQ2" s="138"/>
      <c r="BLY2" s="138"/>
      <c r="BMU2" s="138"/>
      <c r="BMV2" s="138"/>
      <c r="BMW2" s="138"/>
      <c r="BMX2" s="138"/>
      <c r="BMY2" s="138"/>
      <c r="BMZ2" s="138"/>
      <c r="BNR2" s="138"/>
      <c r="BNS2" s="138"/>
      <c r="BNV2" s="138"/>
      <c r="BNY2" s="138"/>
      <c r="BOA2" s="138"/>
      <c r="BOC2" s="138"/>
      <c r="BOF2" s="138"/>
      <c r="BOI2" s="138"/>
      <c r="BOL2" s="138"/>
      <c r="BOO2" s="138"/>
      <c r="BOR2" s="138"/>
      <c r="BOU2" s="138"/>
      <c r="BOX2" s="138"/>
      <c r="BPA2" s="138"/>
      <c r="BPC2" s="138"/>
      <c r="BPP2" s="138"/>
      <c r="BPQ2" s="138"/>
      <c r="BPR2" s="138"/>
      <c r="BPS2" s="138"/>
      <c r="BPT2" s="138"/>
      <c r="BPU2" s="138"/>
      <c r="BPV2" s="138"/>
      <c r="BPW2" s="138"/>
      <c r="BPX2" s="138"/>
      <c r="BPY2" s="138"/>
      <c r="BPZ2" s="138"/>
      <c r="BQA2" s="138"/>
      <c r="BQB2" s="138"/>
      <c r="BQC2" s="138"/>
      <c r="BQG2" s="138"/>
      <c r="BQI2" s="138"/>
      <c r="BQJ2" s="138"/>
      <c r="BQK2" s="138"/>
      <c r="BQL2" s="138"/>
      <c r="BQO2" s="138"/>
      <c r="BQQ2" s="138"/>
      <c r="BQR2" s="138"/>
      <c r="BQS2" s="138"/>
      <c r="BQT2" s="138"/>
      <c r="BQU2" s="138"/>
      <c r="BQV2" s="138"/>
      <c r="BQW2" s="138"/>
      <c r="BQX2" s="138"/>
      <c r="BQY2" s="138"/>
      <c r="BQZ2" s="138"/>
      <c r="BRA2" s="138"/>
      <c r="BRB2" s="138"/>
      <c r="BRC2" s="138"/>
      <c r="BRF2" s="138"/>
      <c r="BRI2" s="138"/>
      <c r="BRL2" s="138"/>
      <c r="BRO2" s="138"/>
      <c r="BRR2" s="138"/>
      <c r="BSD2" s="138"/>
      <c r="BSG2" s="138"/>
      <c r="BSJ2" s="138"/>
      <c r="BSM2" s="138"/>
      <c r="BSV2" s="138"/>
      <c r="BTB2" s="138"/>
      <c r="BTE2" s="138"/>
      <c r="BTH2" s="138"/>
      <c r="BTK2" s="138"/>
      <c r="BTQ2" s="138"/>
      <c r="BTT2" s="138"/>
      <c r="BTZ2" s="138"/>
      <c r="BUB2" s="138"/>
      <c r="BUC2" s="138"/>
      <c r="BUE2" s="138"/>
      <c r="BUH2" s="138"/>
      <c r="BUK2" s="138"/>
      <c r="BUN2" s="138"/>
      <c r="BUV2" s="138"/>
      <c r="BVA2" s="138"/>
      <c r="BVJ2" s="138"/>
      <c r="BVM2" s="138"/>
      <c r="BVU2" s="138"/>
      <c r="BWQ2" s="138"/>
      <c r="BWR2" s="138"/>
      <c r="BWS2" s="138"/>
      <c r="BWT2" s="138"/>
      <c r="BWU2" s="138"/>
      <c r="BWV2" s="138"/>
      <c r="BXN2" s="138"/>
      <c r="BXO2" s="138"/>
      <c r="BXR2" s="138"/>
      <c r="BXU2" s="138"/>
      <c r="BXW2" s="138"/>
      <c r="BXY2" s="138"/>
      <c r="BYB2" s="138"/>
      <c r="BYE2" s="138"/>
      <c r="BYH2" s="138"/>
      <c r="BYK2" s="138"/>
      <c r="BYN2" s="138"/>
      <c r="BYQ2" s="138"/>
      <c r="BYT2" s="138"/>
      <c r="BYW2" s="138"/>
      <c r="BYY2" s="138"/>
      <c r="BZL2" s="138"/>
      <c r="BZM2" s="138"/>
      <c r="BZN2" s="138"/>
      <c r="BZO2" s="138"/>
      <c r="BZP2" s="138"/>
      <c r="BZQ2" s="138"/>
      <c r="BZR2" s="138"/>
      <c r="BZS2" s="138"/>
      <c r="BZT2" s="138"/>
      <c r="BZU2" s="138"/>
      <c r="BZV2" s="138"/>
      <c r="BZW2" s="138"/>
      <c r="BZX2" s="138"/>
      <c r="BZY2" s="138"/>
      <c r="CAC2" s="138"/>
      <c r="CAE2" s="138"/>
      <c r="CAF2" s="138"/>
      <c r="CAG2" s="138"/>
      <c r="CAH2" s="138"/>
      <c r="CAK2" s="138"/>
      <c r="CAM2" s="138"/>
      <c r="CAN2" s="138"/>
      <c r="CAO2" s="138"/>
      <c r="CAP2" s="138"/>
      <c r="CAQ2" s="138"/>
      <c r="CAR2" s="138"/>
      <c r="CAS2" s="138"/>
      <c r="CAT2" s="138"/>
      <c r="CAU2" s="138"/>
      <c r="CAV2" s="138"/>
      <c r="CAW2" s="138"/>
      <c r="CAX2" s="138"/>
      <c r="CAY2" s="138"/>
      <c r="CBB2" s="138"/>
      <c r="CBE2" s="138"/>
      <c r="CBH2" s="138"/>
      <c r="CBK2" s="138"/>
      <c r="CBN2" s="138"/>
      <c r="CBZ2" s="138"/>
      <c r="CCC2" s="138"/>
      <c r="CCF2" s="138"/>
      <c r="CCI2" s="138"/>
      <c r="CCR2" s="138"/>
      <c r="CCX2" s="138"/>
      <c r="CDA2" s="138"/>
      <c r="CDD2" s="138"/>
      <c r="CDG2" s="138"/>
      <c r="CDM2" s="138"/>
      <c r="CDP2" s="138"/>
      <c r="CDV2" s="138"/>
      <c r="CDX2" s="138"/>
      <c r="CDY2" s="138"/>
      <c r="CEA2" s="138"/>
      <c r="CED2" s="138"/>
      <c r="CEG2" s="138"/>
      <c r="CEJ2" s="138"/>
      <c r="CER2" s="138"/>
      <c r="CEW2" s="138"/>
      <c r="CFF2" s="138"/>
      <c r="CFI2" s="138"/>
      <c r="CFQ2" s="138"/>
      <c r="CGM2" s="138"/>
      <c r="CGN2" s="138"/>
      <c r="CGO2" s="138"/>
      <c r="CGP2" s="138"/>
      <c r="CGQ2" s="138"/>
      <c r="CGR2" s="138"/>
      <c r="CHJ2" s="138"/>
      <c r="CHK2" s="138"/>
      <c r="CHN2" s="138"/>
      <c r="CHQ2" s="138"/>
      <c r="CHS2" s="138"/>
      <c r="CHU2" s="138"/>
      <c r="CHX2" s="138"/>
      <c r="CIA2" s="138"/>
      <c r="CID2" s="138"/>
      <c r="CIG2" s="138"/>
      <c r="CIJ2" s="138"/>
      <c r="CIM2" s="138"/>
      <c r="CIP2" s="138"/>
      <c r="CIS2" s="138"/>
      <c r="CIU2" s="138"/>
      <c r="CJH2" s="138"/>
      <c r="CJI2" s="138"/>
      <c r="CJJ2" s="138"/>
      <c r="CJK2" s="138"/>
      <c r="CJL2" s="138"/>
      <c r="CJM2" s="138"/>
      <c r="CJN2" s="138"/>
      <c r="CJO2" s="138"/>
      <c r="CJP2" s="138"/>
      <c r="CJQ2" s="138"/>
      <c r="CJR2" s="138"/>
      <c r="CJS2" s="138"/>
      <c r="CJT2" s="138"/>
      <c r="CJU2" s="138"/>
      <c r="CJY2" s="138"/>
      <c r="CKA2" s="138"/>
      <c r="CKB2" s="138"/>
      <c r="CKC2" s="138"/>
      <c r="CKD2" s="138"/>
      <c r="CKG2" s="138"/>
      <c r="CKI2" s="138"/>
      <c r="CKJ2" s="138"/>
      <c r="CKK2" s="138"/>
      <c r="CKL2" s="138"/>
      <c r="CKM2" s="138"/>
      <c r="CKN2" s="138"/>
      <c r="CKO2" s="138"/>
      <c r="CKP2" s="138"/>
      <c r="CKQ2" s="138"/>
      <c r="CKR2" s="138"/>
      <c r="CKS2" s="138"/>
      <c r="CKT2" s="138"/>
      <c r="CKU2" s="138"/>
      <c r="CKX2" s="138"/>
      <c r="CLA2" s="138"/>
      <c r="CLD2" s="138"/>
      <c r="CLG2" s="138"/>
      <c r="CLJ2" s="138"/>
      <c r="CLV2" s="138"/>
      <c r="CLY2" s="138"/>
      <c r="CMB2" s="138"/>
      <c r="CME2" s="138"/>
      <c r="CMN2" s="138"/>
      <c r="CMT2" s="138"/>
      <c r="CMW2" s="138"/>
      <c r="CMZ2" s="138"/>
      <c r="CNC2" s="138"/>
      <c r="CNI2" s="138"/>
      <c r="CNL2" s="138"/>
      <c r="CNR2" s="138"/>
      <c r="CNT2" s="138"/>
      <c r="CNU2" s="138"/>
      <c r="CNW2" s="138"/>
      <c r="CNZ2" s="138"/>
      <c r="COC2" s="138"/>
      <c r="COF2" s="138"/>
      <c r="CON2" s="138"/>
      <c r="COS2" s="138"/>
      <c r="CPB2" s="138"/>
      <c r="CPE2" s="138"/>
      <c r="CPM2" s="138"/>
      <c r="CQI2" s="138"/>
      <c r="CQJ2" s="138"/>
      <c r="CQK2" s="138"/>
      <c r="CQL2" s="138"/>
      <c r="CQM2" s="138"/>
      <c r="CQN2" s="138"/>
      <c r="CRF2" s="138"/>
      <c r="CRG2" s="138"/>
      <c r="CRJ2" s="138"/>
      <c r="CRM2" s="138"/>
      <c r="CRO2" s="138"/>
      <c r="CRQ2" s="138"/>
      <c r="CRT2" s="138"/>
      <c r="CRW2" s="138"/>
      <c r="CRZ2" s="138"/>
      <c r="CSC2" s="138"/>
      <c r="CSF2" s="138"/>
      <c r="CSI2" s="138"/>
      <c r="CSL2" s="138"/>
      <c r="CSO2" s="138"/>
      <c r="CSQ2" s="138"/>
      <c r="CTD2" s="138"/>
      <c r="CTE2" s="138"/>
      <c r="CTF2" s="138"/>
      <c r="CTG2" s="138"/>
      <c r="CTH2" s="138"/>
      <c r="CTI2" s="138"/>
      <c r="CTJ2" s="138"/>
      <c r="CTK2" s="138"/>
      <c r="CTL2" s="138"/>
      <c r="CTM2" s="138"/>
      <c r="CTN2" s="138"/>
      <c r="CTO2" s="138"/>
      <c r="CTP2" s="138"/>
      <c r="CTQ2" s="138"/>
      <c r="CTU2" s="138"/>
      <c r="CTW2" s="138"/>
      <c r="CTX2" s="138"/>
      <c r="CTY2" s="138"/>
      <c r="CTZ2" s="138"/>
      <c r="CUC2" s="138"/>
      <c r="CUE2" s="138"/>
      <c r="CUF2" s="138"/>
      <c r="CUG2" s="138"/>
      <c r="CUH2" s="138"/>
      <c r="CUI2" s="138"/>
      <c r="CUJ2" s="138"/>
      <c r="CUK2" s="138"/>
      <c r="CUL2" s="138"/>
      <c r="CUM2" s="138"/>
      <c r="CUN2" s="138"/>
      <c r="CUO2" s="138"/>
      <c r="CUP2" s="138"/>
      <c r="CUQ2" s="138"/>
      <c r="CUT2" s="138"/>
      <c r="CUW2" s="138"/>
      <c r="CUZ2" s="138"/>
      <c r="CVC2" s="138"/>
      <c r="CVF2" s="138"/>
      <c r="CVR2" s="138"/>
      <c r="CVU2" s="138"/>
      <c r="CVX2" s="138"/>
      <c r="CWA2" s="138"/>
      <c r="CWJ2" s="138"/>
      <c r="CWP2" s="138"/>
      <c r="CWS2" s="138"/>
      <c r="CWV2" s="138"/>
      <c r="CWY2" s="138"/>
      <c r="CXE2" s="138"/>
      <c r="CXH2" s="138"/>
      <c r="CXN2" s="138"/>
      <c r="CXP2" s="138"/>
      <c r="CXQ2" s="138"/>
      <c r="CXS2" s="138"/>
      <c r="CXV2" s="138"/>
      <c r="CXY2" s="138"/>
      <c r="CYB2" s="138"/>
      <c r="CYJ2" s="138"/>
      <c r="CYO2" s="138"/>
      <c r="CYX2" s="138"/>
      <c r="CZA2" s="138"/>
      <c r="CZI2" s="138"/>
      <c r="DAE2" s="138"/>
      <c r="DAF2" s="138"/>
      <c r="DAG2" s="138"/>
      <c r="DAH2" s="138"/>
      <c r="DAI2" s="138"/>
      <c r="DAJ2" s="138"/>
      <c r="DBB2" s="138"/>
      <c r="DBC2" s="138"/>
      <c r="DBF2" s="138"/>
      <c r="DBI2" s="138"/>
      <c r="DBK2" s="138"/>
      <c r="DBM2" s="138"/>
      <c r="DBP2" s="138"/>
      <c r="DBS2" s="138"/>
      <c r="DBV2" s="138"/>
      <c r="DBY2" s="138"/>
      <c r="DCB2" s="138"/>
      <c r="DCE2" s="138"/>
      <c r="DCH2" s="138"/>
      <c r="DCK2" s="138"/>
      <c r="DCM2" s="138"/>
      <c r="DCZ2" s="138"/>
      <c r="DDA2" s="138"/>
      <c r="DDB2" s="138"/>
      <c r="DDC2" s="138"/>
      <c r="DDD2" s="138"/>
      <c r="DDE2" s="138"/>
      <c r="DDF2" s="138"/>
      <c r="DDG2" s="138"/>
      <c r="DDH2" s="138"/>
      <c r="DDI2" s="138"/>
      <c r="DDJ2" s="138"/>
      <c r="DDK2" s="138"/>
      <c r="DDL2" s="138"/>
      <c r="DDM2" s="138"/>
      <c r="DDQ2" s="138"/>
      <c r="DDS2" s="138"/>
      <c r="DDT2" s="138"/>
      <c r="DDU2" s="138"/>
      <c r="DDV2" s="138"/>
      <c r="DDY2" s="138"/>
      <c r="DEA2" s="138"/>
      <c r="DEB2" s="138"/>
      <c r="DEC2" s="138"/>
      <c r="DED2" s="138"/>
      <c r="DEE2" s="138"/>
      <c r="DEF2" s="138"/>
      <c r="DEG2" s="138"/>
      <c r="DEH2" s="138"/>
      <c r="DEI2" s="138"/>
      <c r="DEJ2" s="138"/>
      <c r="DEK2" s="138"/>
      <c r="DEL2" s="138"/>
      <c r="DEM2" s="138"/>
      <c r="DEP2" s="138"/>
      <c r="DES2" s="138"/>
      <c r="DEV2" s="138"/>
      <c r="DEY2" s="138"/>
      <c r="DFB2" s="138"/>
      <c r="DFN2" s="138"/>
      <c r="DFQ2" s="138"/>
      <c r="DFT2" s="138"/>
      <c r="DFW2" s="138"/>
      <c r="DGF2" s="138"/>
      <c r="DGL2" s="138"/>
      <c r="DGO2" s="138"/>
      <c r="DGR2" s="138"/>
      <c r="DGU2" s="138"/>
      <c r="DHA2" s="138"/>
      <c r="DHD2" s="138"/>
      <c r="DHJ2" s="138"/>
      <c r="DHL2" s="138"/>
      <c r="DHM2" s="138"/>
      <c r="DHO2" s="138"/>
      <c r="DHR2" s="138"/>
      <c r="DHU2" s="138"/>
      <c r="DHX2" s="138"/>
      <c r="DIF2" s="138"/>
      <c r="DIK2" s="138"/>
      <c r="DIT2" s="138"/>
      <c r="DIW2" s="138"/>
      <c r="DJE2" s="138"/>
      <c r="DKA2" s="138"/>
      <c r="DKB2" s="138"/>
      <c r="DKC2" s="138"/>
      <c r="DKD2" s="138"/>
      <c r="DKE2" s="138"/>
      <c r="DKF2" s="138"/>
      <c r="DKX2" s="138"/>
      <c r="DKY2" s="138"/>
      <c r="DLB2" s="138"/>
      <c r="DLE2" s="138"/>
      <c r="DLG2" s="138"/>
      <c r="DLI2" s="138"/>
      <c r="DLL2" s="138"/>
      <c r="DLO2" s="138"/>
      <c r="DLR2" s="138"/>
      <c r="DLU2" s="138"/>
      <c r="DLX2" s="138"/>
      <c r="DMA2" s="138"/>
      <c r="DMD2" s="138"/>
      <c r="DMG2" s="138"/>
      <c r="DMI2" s="138"/>
      <c r="DMV2" s="138"/>
      <c r="DMW2" s="138"/>
      <c r="DMX2" s="138"/>
      <c r="DMY2" s="138"/>
      <c r="DMZ2" s="138"/>
      <c r="DNA2" s="138"/>
      <c r="DNB2" s="138"/>
      <c r="DNC2" s="138"/>
      <c r="DND2" s="138"/>
      <c r="DNE2" s="138"/>
      <c r="DNF2" s="138"/>
      <c r="DNG2" s="138"/>
      <c r="DNH2" s="138"/>
      <c r="DNI2" s="138"/>
      <c r="DNM2" s="138"/>
      <c r="DNO2" s="138"/>
      <c r="DNP2" s="138"/>
      <c r="DNQ2" s="138"/>
      <c r="DNR2" s="138"/>
      <c r="DNU2" s="138"/>
      <c r="DNW2" s="138"/>
      <c r="DNX2" s="138"/>
      <c r="DNY2" s="138"/>
      <c r="DNZ2" s="138"/>
      <c r="DOA2" s="138"/>
      <c r="DOB2" s="138"/>
      <c r="DOC2" s="138"/>
      <c r="DOD2" s="138"/>
      <c r="DOE2" s="138"/>
      <c r="DOF2" s="138"/>
      <c r="DOG2" s="138"/>
      <c r="DOH2" s="138"/>
      <c r="DOI2" s="138"/>
      <c r="DOL2" s="138"/>
      <c r="DOO2" s="138"/>
      <c r="DOR2" s="138"/>
      <c r="DOU2" s="138"/>
      <c r="DOX2" s="138"/>
      <c r="DPJ2" s="138"/>
      <c r="DPM2" s="138"/>
      <c r="DPP2" s="138"/>
      <c r="DPS2" s="138"/>
      <c r="DQB2" s="138"/>
      <c r="DQH2" s="138"/>
      <c r="DQK2" s="138"/>
      <c r="DQN2" s="138"/>
      <c r="DQQ2" s="138"/>
      <c r="DQW2" s="138"/>
      <c r="DQZ2" s="138"/>
      <c r="DRF2" s="138"/>
      <c r="DRH2" s="138"/>
      <c r="DRI2" s="138"/>
      <c r="DRK2" s="138"/>
      <c r="DRN2" s="138"/>
      <c r="DRQ2" s="138"/>
      <c r="DRT2" s="138"/>
      <c r="DSB2" s="138"/>
      <c r="DSG2" s="138"/>
      <c r="DSP2" s="138"/>
      <c r="DSS2" s="138"/>
      <c r="DTA2" s="138"/>
      <c r="DTW2" s="138"/>
      <c r="DTX2" s="138"/>
      <c r="DTY2" s="138"/>
      <c r="DTZ2" s="138"/>
      <c r="DUA2" s="138"/>
      <c r="DUB2" s="138"/>
      <c r="DUT2" s="138"/>
      <c r="DUU2" s="138"/>
      <c r="DUX2" s="138"/>
      <c r="DVA2" s="138"/>
      <c r="DVC2" s="138"/>
      <c r="DVE2" s="138"/>
      <c r="DVH2" s="138"/>
      <c r="DVK2" s="138"/>
      <c r="DVN2" s="138"/>
      <c r="DVQ2" s="138"/>
      <c r="DVT2" s="138"/>
      <c r="DVW2" s="138"/>
      <c r="DVZ2" s="138"/>
      <c r="DWC2" s="138"/>
      <c r="DWE2" s="138"/>
      <c r="DWR2" s="138"/>
      <c r="DWS2" s="138"/>
      <c r="DWT2" s="138"/>
      <c r="DWU2" s="138"/>
      <c r="DWV2" s="138"/>
      <c r="DWW2" s="138"/>
      <c r="DWX2" s="138"/>
      <c r="DWY2" s="138"/>
      <c r="DWZ2" s="138"/>
      <c r="DXA2" s="138"/>
      <c r="DXB2" s="138"/>
      <c r="DXC2" s="138"/>
      <c r="DXD2" s="138"/>
      <c r="DXE2" s="138"/>
      <c r="DXI2" s="138"/>
      <c r="DXK2" s="138"/>
      <c r="DXL2" s="138"/>
      <c r="DXM2" s="138"/>
      <c r="DXN2" s="138"/>
      <c r="DXQ2" s="138"/>
      <c r="DXS2" s="138"/>
      <c r="DXT2" s="138"/>
      <c r="DXU2" s="138"/>
      <c r="DXV2" s="138"/>
      <c r="DXW2" s="138"/>
      <c r="DXX2" s="138"/>
      <c r="DXY2" s="138"/>
      <c r="DXZ2" s="138"/>
      <c r="DYA2" s="138"/>
      <c r="DYB2" s="138"/>
      <c r="DYC2" s="138"/>
      <c r="DYD2" s="138"/>
      <c r="DYE2" s="138"/>
      <c r="DYH2" s="138"/>
      <c r="DYK2" s="138"/>
      <c r="DYN2" s="138"/>
      <c r="DYQ2" s="138"/>
      <c r="DYT2" s="138"/>
      <c r="DZF2" s="138"/>
      <c r="DZI2" s="138"/>
      <c r="DZL2" s="138"/>
      <c r="DZO2" s="138"/>
      <c r="DZX2" s="138"/>
      <c r="EAD2" s="138"/>
      <c r="EAG2" s="138"/>
      <c r="EAJ2" s="138"/>
      <c r="EAM2" s="138"/>
      <c r="EAS2" s="138"/>
      <c r="EAV2" s="138"/>
      <c r="EBB2" s="138"/>
      <c r="EBD2" s="138"/>
      <c r="EBE2" s="138"/>
      <c r="EBG2" s="138"/>
      <c r="EBJ2" s="138"/>
      <c r="EBM2" s="138"/>
      <c r="EBP2" s="138"/>
      <c r="EBX2" s="138"/>
      <c r="ECC2" s="138"/>
      <c r="ECL2" s="138"/>
      <c r="ECO2" s="138"/>
      <c r="ECW2" s="138"/>
      <c r="EDS2" s="138"/>
      <c r="EDT2" s="138"/>
      <c r="EDU2" s="138"/>
      <c r="EDV2" s="138"/>
      <c r="EDW2" s="138"/>
      <c r="EDX2" s="138"/>
      <c r="EEP2" s="138"/>
      <c r="EEQ2" s="138"/>
      <c r="EET2" s="138"/>
      <c r="EEW2" s="138"/>
      <c r="EEY2" s="138"/>
      <c r="EFA2" s="138"/>
      <c r="EFD2" s="138"/>
      <c r="EFG2" s="138"/>
      <c r="EFJ2" s="138"/>
      <c r="EFM2" s="138"/>
      <c r="EFP2" s="138"/>
      <c r="EFS2" s="138"/>
      <c r="EFV2" s="138"/>
      <c r="EFY2" s="138"/>
      <c r="EGA2" s="138"/>
      <c r="EGN2" s="138"/>
      <c r="EGO2" s="138"/>
      <c r="EGP2" s="138"/>
      <c r="EGQ2" s="138"/>
      <c r="EGR2" s="138"/>
      <c r="EGS2" s="138"/>
      <c r="EGT2" s="138"/>
      <c r="EGU2" s="138"/>
      <c r="EGV2" s="138"/>
      <c r="EGW2" s="138"/>
      <c r="EGX2" s="138"/>
      <c r="EGY2" s="138"/>
      <c r="EGZ2" s="138"/>
      <c r="EHA2" s="138"/>
      <c r="EHE2" s="138"/>
      <c r="EHG2" s="138"/>
      <c r="EHH2" s="138"/>
      <c r="EHI2" s="138"/>
      <c r="EHJ2" s="138"/>
      <c r="EHM2" s="138"/>
      <c r="EHO2" s="138"/>
      <c r="EHP2" s="138"/>
      <c r="EHQ2" s="138"/>
      <c r="EHR2" s="138"/>
      <c r="EHS2" s="138"/>
      <c r="EHT2" s="138"/>
      <c r="EHU2" s="138"/>
      <c r="EHV2" s="138"/>
      <c r="EHW2" s="138"/>
      <c r="EHX2" s="138"/>
      <c r="EHY2" s="138"/>
      <c r="EHZ2" s="138"/>
      <c r="EIA2" s="138"/>
      <c r="EID2" s="138"/>
      <c r="EIG2" s="138"/>
      <c r="EIJ2" s="138"/>
      <c r="EIM2" s="138"/>
      <c r="EIP2" s="138"/>
      <c r="EJB2" s="138"/>
      <c r="EJE2" s="138"/>
      <c r="EJH2" s="138"/>
      <c r="EJK2" s="138"/>
      <c r="EJT2" s="138"/>
      <c r="EJZ2" s="138"/>
      <c r="EKC2" s="138"/>
      <c r="EKF2" s="138"/>
      <c r="EKI2" s="138"/>
      <c r="EKO2" s="138"/>
      <c r="EKR2" s="138"/>
      <c r="EKX2" s="138"/>
      <c r="EKZ2" s="138"/>
      <c r="ELA2" s="138"/>
      <c r="ELC2" s="138"/>
      <c r="ELF2" s="138"/>
      <c r="ELI2" s="138"/>
      <c r="ELL2" s="138"/>
      <c r="ELT2" s="138"/>
      <c r="ELY2" s="138"/>
      <c r="EMH2" s="138"/>
      <c r="EMK2" s="138"/>
      <c r="EMS2" s="138"/>
      <c r="ENO2" s="138"/>
      <c r="ENP2" s="138"/>
      <c r="ENQ2" s="138"/>
      <c r="ENR2" s="138"/>
      <c r="ENS2" s="138"/>
      <c r="ENT2" s="138"/>
      <c r="EOL2" s="138"/>
      <c r="EOM2" s="138"/>
      <c r="EOP2" s="138"/>
      <c r="EOS2" s="138"/>
      <c r="EOU2" s="138"/>
      <c r="EOW2" s="138"/>
      <c r="EOZ2" s="138"/>
      <c r="EPC2" s="138"/>
      <c r="EPF2" s="138"/>
      <c r="EPI2" s="138"/>
      <c r="EPL2" s="138"/>
      <c r="EPO2" s="138"/>
      <c r="EPR2" s="138"/>
      <c r="EPU2" s="138"/>
      <c r="EPW2" s="138"/>
      <c r="EQJ2" s="138"/>
      <c r="EQK2" s="138"/>
      <c r="EQL2" s="138"/>
      <c r="EQM2" s="138"/>
      <c r="EQN2" s="138"/>
      <c r="EQO2" s="138"/>
      <c r="EQP2" s="138"/>
      <c r="EQQ2" s="138"/>
      <c r="EQR2" s="138"/>
      <c r="EQS2" s="138"/>
      <c r="EQT2" s="138"/>
      <c r="EQU2" s="138"/>
      <c r="EQV2" s="138"/>
      <c r="EQW2" s="138"/>
      <c r="ERA2" s="138"/>
      <c r="ERC2" s="138"/>
      <c r="ERD2" s="138"/>
      <c r="ERE2" s="138"/>
      <c r="ERF2" s="138"/>
      <c r="ERI2" s="138"/>
      <c r="ERK2" s="138"/>
      <c r="ERL2" s="138"/>
      <c r="ERM2" s="138"/>
      <c r="ERN2" s="138"/>
      <c r="ERO2" s="138"/>
      <c r="ERP2" s="138"/>
      <c r="ERQ2" s="138"/>
      <c r="ERR2" s="138"/>
      <c r="ERS2" s="138"/>
      <c r="ERT2" s="138"/>
      <c r="ERU2" s="138"/>
      <c r="ERV2" s="138"/>
      <c r="ERW2" s="138"/>
      <c r="ERZ2" s="138"/>
      <c r="ESC2" s="138"/>
      <c r="ESF2" s="138"/>
      <c r="ESI2" s="138"/>
      <c r="ESL2" s="138"/>
      <c r="ESX2" s="138"/>
      <c r="ETA2" s="138"/>
      <c r="ETD2" s="138"/>
      <c r="ETG2" s="138"/>
      <c r="ETP2" s="138"/>
      <c r="ETV2" s="138"/>
      <c r="ETY2" s="138"/>
      <c r="EUB2" s="138"/>
      <c r="EUE2" s="138"/>
      <c r="EUK2" s="138"/>
      <c r="EUN2" s="138"/>
      <c r="EUT2" s="138"/>
      <c r="EUV2" s="138"/>
      <c r="EUW2" s="138"/>
      <c r="EUY2" s="138"/>
      <c r="EVB2" s="138"/>
      <c r="EVE2" s="138"/>
      <c r="EVH2" s="138"/>
      <c r="EVP2" s="138"/>
      <c r="EVU2" s="138"/>
      <c r="EWD2" s="138"/>
      <c r="EWG2" s="138"/>
      <c r="EWO2" s="138"/>
      <c r="EXK2" s="138"/>
      <c r="EXL2" s="138"/>
      <c r="EXM2" s="138"/>
      <c r="EXN2" s="138"/>
      <c r="EXO2" s="138"/>
      <c r="EXP2" s="138"/>
      <c r="EYH2" s="138"/>
      <c r="EYI2" s="138"/>
      <c r="EYL2" s="138"/>
      <c r="EYO2" s="138"/>
      <c r="EYQ2" s="138"/>
      <c r="EYS2" s="138"/>
      <c r="EYV2" s="138"/>
      <c r="EYY2" s="138"/>
      <c r="EZB2" s="138"/>
      <c r="EZE2" s="138"/>
      <c r="EZH2" s="138"/>
      <c r="EZK2" s="138"/>
      <c r="EZN2" s="138"/>
      <c r="EZQ2" s="138"/>
      <c r="EZS2" s="138"/>
      <c r="FAF2" s="138"/>
      <c r="FAG2" s="138"/>
      <c r="FAH2" s="138"/>
      <c r="FAI2" s="138"/>
      <c r="FAJ2" s="138"/>
      <c r="FAK2" s="138"/>
      <c r="FAL2" s="138"/>
      <c r="FAM2" s="138"/>
      <c r="FAN2" s="138"/>
      <c r="FAO2" s="138"/>
      <c r="FAP2" s="138"/>
      <c r="FAQ2" s="138"/>
      <c r="FAR2" s="138"/>
      <c r="FAS2" s="138"/>
      <c r="FAW2" s="138"/>
      <c r="FAY2" s="138"/>
      <c r="FAZ2" s="138"/>
      <c r="FBA2" s="138"/>
      <c r="FBB2" s="138"/>
      <c r="FBE2" s="138"/>
      <c r="FBG2" s="138"/>
      <c r="FBH2" s="138"/>
      <c r="FBI2" s="138"/>
      <c r="FBJ2" s="138"/>
      <c r="FBK2" s="138"/>
      <c r="FBL2" s="138"/>
      <c r="FBM2" s="138"/>
      <c r="FBN2" s="138"/>
      <c r="FBO2" s="138"/>
      <c r="FBP2" s="138"/>
      <c r="FBQ2" s="138"/>
      <c r="FBR2" s="138"/>
      <c r="FBS2" s="138"/>
      <c r="FBV2" s="138"/>
      <c r="FBY2" s="138"/>
      <c r="FCB2" s="138"/>
      <c r="FCE2" s="138"/>
      <c r="FCH2" s="138"/>
      <c r="FCT2" s="138"/>
      <c r="FCW2" s="138"/>
      <c r="FCZ2" s="138"/>
      <c r="FDC2" s="138"/>
      <c r="FDL2" s="138"/>
      <c r="FDR2" s="138"/>
      <c r="FDU2" s="138"/>
      <c r="FDX2" s="138"/>
      <c r="FEA2" s="138"/>
      <c r="FEG2" s="138"/>
      <c r="FEJ2" s="138"/>
      <c r="FEP2" s="138"/>
      <c r="FER2" s="138"/>
      <c r="FES2" s="138"/>
      <c r="FEU2" s="138"/>
      <c r="FEX2" s="138"/>
      <c r="FFA2" s="138"/>
      <c r="FFD2" s="138"/>
      <c r="FFL2" s="138"/>
      <c r="FFQ2" s="138"/>
      <c r="FFZ2" s="138"/>
      <c r="FGC2" s="138"/>
      <c r="FGK2" s="138"/>
      <c r="FHG2" s="138"/>
      <c r="FHH2" s="138"/>
      <c r="FHI2" s="138"/>
      <c r="FHJ2" s="138"/>
      <c r="FHK2" s="138"/>
      <c r="FHL2" s="138"/>
      <c r="FID2" s="138"/>
      <c r="FIE2" s="138"/>
      <c r="FIH2" s="138"/>
      <c r="FIK2" s="138"/>
      <c r="FIM2" s="138"/>
      <c r="FIO2" s="138"/>
      <c r="FIR2" s="138"/>
      <c r="FIU2" s="138"/>
      <c r="FIX2" s="138"/>
      <c r="FJA2" s="138"/>
      <c r="FJD2" s="138"/>
      <c r="FJG2" s="138"/>
      <c r="FJJ2" s="138"/>
      <c r="FJM2" s="138"/>
      <c r="FJO2" s="138"/>
      <c r="FKB2" s="138"/>
      <c r="FKC2" s="138"/>
      <c r="FKD2" s="138"/>
      <c r="FKE2" s="138"/>
      <c r="FKF2" s="138"/>
      <c r="FKG2" s="138"/>
      <c r="FKH2" s="138"/>
      <c r="FKI2" s="138"/>
      <c r="FKJ2" s="138"/>
      <c r="FKK2" s="138"/>
      <c r="FKL2" s="138"/>
      <c r="FKM2" s="138"/>
      <c r="FKN2" s="138"/>
      <c r="FKO2" s="138"/>
      <c r="FKS2" s="138"/>
      <c r="FKU2" s="138"/>
      <c r="FKV2" s="138"/>
      <c r="FKW2" s="138"/>
      <c r="FKX2" s="138"/>
      <c r="FLA2" s="138"/>
      <c r="FLC2" s="138"/>
      <c r="FLD2" s="138"/>
      <c r="FLE2" s="138"/>
      <c r="FLF2" s="138"/>
      <c r="FLG2" s="138"/>
      <c r="FLH2" s="138"/>
      <c r="FLI2" s="138"/>
      <c r="FLJ2" s="138"/>
      <c r="FLK2" s="138"/>
      <c r="FLL2" s="138"/>
      <c r="FLM2" s="138"/>
      <c r="FLN2" s="138"/>
      <c r="FLO2" s="138"/>
      <c r="FLR2" s="138"/>
      <c r="FLU2" s="138"/>
      <c r="FLX2" s="138"/>
      <c r="FMA2" s="138"/>
      <c r="FMD2" s="138"/>
      <c r="FMP2" s="138"/>
      <c r="FMS2" s="138"/>
      <c r="FMV2" s="138"/>
      <c r="FMY2" s="138"/>
      <c r="FNH2" s="138"/>
      <c r="FNN2" s="138"/>
      <c r="FNQ2" s="138"/>
      <c r="FNT2" s="138"/>
      <c r="FNW2" s="138"/>
      <c r="FOC2" s="138"/>
      <c r="FOF2" s="138"/>
      <c r="FOL2" s="138"/>
      <c r="FON2" s="138"/>
      <c r="FOO2" s="138"/>
      <c r="FOQ2" s="138"/>
      <c r="FOT2" s="138"/>
      <c r="FOW2" s="138"/>
      <c r="FOZ2" s="138"/>
      <c r="FPH2" s="138"/>
      <c r="FPM2" s="138"/>
      <c r="FPV2" s="138"/>
      <c r="FPY2" s="138"/>
      <c r="FQG2" s="138"/>
      <c r="FRC2" s="138"/>
      <c r="FRD2" s="138"/>
      <c r="FRE2" s="138"/>
      <c r="FRF2" s="138"/>
      <c r="FRG2" s="138"/>
      <c r="FRH2" s="138"/>
      <c r="FRZ2" s="138"/>
      <c r="FSA2" s="138"/>
      <c r="FSD2" s="138"/>
      <c r="FSG2" s="138"/>
      <c r="FSI2" s="138"/>
      <c r="FSK2" s="138"/>
      <c r="FSN2" s="138"/>
      <c r="FSQ2" s="138"/>
      <c r="FST2" s="138"/>
      <c r="FSW2" s="138"/>
      <c r="FSZ2" s="138"/>
      <c r="FTC2" s="138"/>
      <c r="FTF2" s="138"/>
      <c r="FTI2" s="138"/>
      <c r="FTK2" s="138"/>
      <c r="FTX2" s="138"/>
      <c r="FTY2" s="138"/>
      <c r="FTZ2" s="138"/>
      <c r="FUA2" s="138"/>
      <c r="FUB2" s="138"/>
      <c r="FUC2" s="138"/>
      <c r="FUD2" s="138"/>
      <c r="FUE2" s="138"/>
      <c r="FUF2" s="138"/>
      <c r="FUG2" s="138"/>
      <c r="FUH2" s="138"/>
      <c r="FUI2" s="138"/>
      <c r="FUJ2" s="138"/>
      <c r="FUK2" s="138"/>
      <c r="FUO2" s="138"/>
      <c r="FUQ2" s="138"/>
      <c r="FUR2" s="138"/>
      <c r="FUS2" s="138"/>
      <c r="FUT2" s="138"/>
      <c r="FUW2" s="138"/>
      <c r="FUY2" s="138"/>
      <c r="FUZ2" s="138"/>
      <c r="FVA2" s="138"/>
      <c r="FVB2" s="138"/>
      <c r="FVC2" s="138"/>
      <c r="FVD2" s="138"/>
      <c r="FVE2" s="138"/>
      <c r="FVF2" s="138"/>
      <c r="FVG2" s="138"/>
      <c r="FVH2" s="138"/>
      <c r="FVI2" s="138"/>
      <c r="FVJ2" s="138"/>
      <c r="FVK2" s="138"/>
      <c r="FVN2" s="138"/>
      <c r="FVQ2" s="138"/>
      <c r="FVT2" s="138"/>
      <c r="FVW2" s="138"/>
      <c r="FVZ2" s="138"/>
      <c r="FWL2" s="138"/>
      <c r="FWO2" s="138"/>
      <c r="FWR2" s="138"/>
      <c r="FWU2" s="138"/>
      <c r="FXD2" s="138"/>
      <c r="FXJ2" s="138"/>
      <c r="FXM2" s="138"/>
      <c r="FXP2" s="138"/>
      <c r="FXS2" s="138"/>
      <c r="FXY2" s="138"/>
      <c r="FYB2" s="138"/>
      <c r="FYH2" s="138"/>
      <c r="FYJ2" s="138"/>
      <c r="FYK2" s="138"/>
      <c r="FYM2" s="138"/>
      <c r="FYP2" s="138"/>
      <c r="FYS2" s="138"/>
      <c r="FYV2" s="138"/>
      <c r="FZD2" s="138"/>
      <c r="FZI2" s="138"/>
      <c r="FZR2" s="138"/>
      <c r="FZU2" s="138"/>
      <c r="GAC2" s="138"/>
      <c r="GAY2" s="138"/>
      <c r="GAZ2" s="138"/>
      <c r="GBA2" s="138"/>
      <c r="GBB2" s="138"/>
      <c r="GBC2" s="138"/>
      <c r="GBD2" s="138"/>
      <c r="GBV2" s="138"/>
      <c r="GBW2" s="138"/>
      <c r="GBZ2" s="138"/>
      <c r="GCC2" s="138"/>
      <c r="GCE2" s="138"/>
      <c r="GCG2" s="138"/>
      <c r="GCJ2" s="138"/>
      <c r="GCM2" s="138"/>
      <c r="GCP2" s="138"/>
      <c r="GCS2" s="138"/>
      <c r="GCV2" s="138"/>
      <c r="GCY2" s="138"/>
      <c r="GDB2" s="138"/>
      <c r="GDE2" s="138"/>
      <c r="GDG2" s="138"/>
      <c r="GDT2" s="138"/>
      <c r="GDU2" s="138"/>
      <c r="GDV2" s="138"/>
      <c r="GDW2" s="138"/>
      <c r="GDX2" s="138"/>
      <c r="GDY2" s="138"/>
      <c r="GDZ2" s="138"/>
      <c r="GEA2" s="138"/>
      <c r="GEB2" s="138"/>
      <c r="GEC2" s="138"/>
      <c r="GED2" s="138"/>
      <c r="GEE2" s="138"/>
      <c r="GEF2" s="138"/>
      <c r="GEG2" s="138"/>
      <c r="GEK2" s="138"/>
      <c r="GEM2" s="138"/>
      <c r="GEN2" s="138"/>
      <c r="GEO2" s="138"/>
      <c r="GEP2" s="138"/>
      <c r="GES2" s="138"/>
      <c r="GEU2" s="138"/>
      <c r="GEV2" s="138"/>
      <c r="GEW2" s="138"/>
      <c r="GEX2" s="138"/>
      <c r="GEY2" s="138"/>
      <c r="GEZ2" s="138"/>
      <c r="GFA2" s="138"/>
      <c r="GFB2" s="138"/>
      <c r="GFC2" s="138"/>
      <c r="GFD2" s="138"/>
      <c r="GFE2" s="138"/>
      <c r="GFF2" s="138"/>
      <c r="GFG2" s="138"/>
      <c r="GFJ2" s="138"/>
      <c r="GFM2" s="138"/>
      <c r="GFP2" s="138"/>
      <c r="GFS2" s="138"/>
      <c r="GFV2" s="138"/>
      <c r="GGH2" s="138"/>
      <c r="GGK2" s="138"/>
      <c r="GGN2" s="138"/>
      <c r="GGQ2" s="138"/>
      <c r="GGZ2" s="138"/>
      <c r="GHF2" s="138"/>
      <c r="GHI2" s="138"/>
      <c r="GHL2" s="138"/>
      <c r="GHO2" s="138"/>
      <c r="GHU2" s="138"/>
      <c r="GHX2" s="138"/>
      <c r="GID2" s="138"/>
      <c r="GIF2" s="138"/>
      <c r="GIG2" s="138"/>
      <c r="GII2" s="138"/>
      <c r="GIL2" s="138"/>
      <c r="GIO2" s="138"/>
      <c r="GIR2" s="138"/>
      <c r="GIZ2" s="138"/>
      <c r="GJE2" s="138"/>
      <c r="GJN2" s="138"/>
      <c r="GJQ2" s="138"/>
      <c r="GJY2" s="138"/>
      <c r="GKU2" s="138"/>
      <c r="GKV2" s="138"/>
      <c r="GKW2" s="138"/>
      <c r="GKX2" s="138"/>
      <c r="GKY2" s="138"/>
      <c r="GKZ2" s="138"/>
      <c r="GLR2" s="138"/>
      <c r="GLS2" s="138"/>
      <c r="GLV2" s="138"/>
      <c r="GLY2" s="138"/>
      <c r="GMA2" s="138"/>
      <c r="GMC2" s="138"/>
      <c r="GMF2" s="138"/>
      <c r="GMI2" s="138"/>
      <c r="GML2" s="138"/>
      <c r="GMO2" s="138"/>
      <c r="GMR2" s="138"/>
      <c r="GMU2" s="138"/>
      <c r="GMX2" s="138"/>
      <c r="GNA2" s="138"/>
      <c r="GNC2" s="138"/>
      <c r="GNP2" s="138"/>
      <c r="GNQ2" s="138"/>
      <c r="GNR2" s="138"/>
      <c r="GNS2" s="138"/>
      <c r="GNT2" s="138"/>
      <c r="GNU2" s="138"/>
      <c r="GNV2" s="138"/>
      <c r="GNW2" s="138"/>
      <c r="GNX2" s="138"/>
      <c r="GNY2" s="138"/>
      <c r="GNZ2" s="138"/>
      <c r="GOA2" s="138"/>
      <c r="GOB2" s="138"/>
      <c r="GOC2" s="138"/>
      <c r="GOG2" s="138"/>
      <c r="GOI2" s="138"/>
      <c r="GOJ2" s="138"/>
      <c r="GOK2" s="138"/>
      <c r="GOL2" s="138"/>
      <c r="GOO2" s="138"/>
      <c r="GOQ2" s="138"/>
      <c r="GOR2" s="138"/>
      <c r="GOS2" s="138"/>
      <c r="GOT2" s="138"/>
      <c r="GOU2" s="138"/>
      <c r="GOV2" s="138"/>
      <c r="GOW2" s="138"/>
      <c r="GOX2" s="138"/>
      <c r="GOY2" s="138"/>
      <c r="GOZ2" s="138"/>
      <c r="GPA2" s="138"/>
      <c r="GPB2" s="138"/>
      <c r="GPC2" s="138"/>
      <c r="GPF2" s="138"/>
      <c r="GPI2" s="138"/>
      <c r="GPL2" s="138"/>
      <c r="GPO2" s="138"/>
      <c r="GPR2" s="138"/>
      <c r="GQD2" s="138"/>
      <c r="GQG2" s="138"/>
      <c r="GQJ2" s="138"/>
      <c r="GQM2" s="138"/>
      <c r="GQV2" s="138"/>
      <c r="GRB2" s="138"/>
      <c r="GRE2" s="138"/>
      <c r="GRH2" s="138"/>
      <c r="GRK2" s="138"/>
      <c r="GRQ2" s="138"/>
      <c r="GRT2" s="138"/>
      <c r="GRZ2" s="138"/>
      <c r="GSB2" s="138"/>
      <c r="GSC2" s="138"/>
      <c r="GSE2" s="138"/>
      <c r="GSH2" s="138"/>
      <c r="GSK2" s="138"/>
      <c r="GSN2" s="138"/>
      <c r="GSV2" s="138"/>
      <c r="GTA2" s="138"/>
      <c r="GTJ2" s="138"/>
      <c r="GTM2" s="138"/>
      <c r="GTU2" s="138"/>
      <c r="GUQ2" s="138"/>
      <c r="GUR2" s="138"/>
      <c r="GUS2" s="138"/>
      <c r="GUT2" s="138"/>
      <c r="GUU2" s="138"/>
      <c r="GUV2" s="138"/>
      <c r="GVN2" s="138"/>
      <c r="GVO2" s="138"/>
      <c r="GVR2" s="138"/>
      <c r="GVU2" s="138"/>
      <c r="GVW2" s="138"/>
      <c r="GVY2" s="138"/>
      <c r="GWB2" s="138"/>
      <c r="GWE2" s="138"/>
      <c r="GWH2" s="138"/>
      <c r="GWK2" s="138"/>
      <c r="GWN2" s="138"/>
      <c r="GWQ2" s="138"/>
      <c r="GWT2" s="138"/>
      <c r="GWW2" s="138"/>
      <c r="GWY2" s="138"/>
      <c r="GXL2" s="138"/>
      <c r="GXM2" s="138"/>
      <c r="GXN2" s="138"/>
      <c r="GXO2" s="138"/>
      <c r="GXP2" s="138"/>
      <c r="GXQ2" s="138"/>
      <c r="GXR2" s="138"/>
      <c r="GXS2" s="138"/>
      <c r="GXT2" s="138"/>
      <c r="GXU2" s="138"/>
      <c r="GXV2" s="138"/>
      <c r="GXW2" s="138"/>
      <c r="GXX2" s="138"/>
      <c r="GXY2" s="138"/>
      <c r="GYC2" s="138"/>
      <c r="GYE2" s="138"/>
      <c r="GYF2" s="138"/>
      <c r="GYG2" s="138"/>
      <c r="GYH2" s="138"/>
      <c r="GYK2" s="138"/>
      <c r="GYM2" s="138"/>
      <c r="GYN2" s="138"/>
      <c r="GYO2" s="138"/>
      <c r="GYP2" s="138"/>
      <c r="GYQ2" s="138"/>
      <c r="GYR2" s="138"/>
      <c r="GYS2" s="138"/>
      <c r="GYT2" s="138"/>
      <c r="GYU2" s="138"/>
      <c r="GYV2" s="138"/>
      <c r="GYW2" s="138"/>
      <c r="GYX2" s="138"/>
      <c r="GYY2" s="138"/>
      <c r="GZB2" s="138"/>
      <c r="GZE2" s="138"/>
      <c r="GZH2" s="138"/>
      <c r="GZK2" s="138"/>
      <c r="GZN2" s="138"/>
      <c r="GZZ2" s="138"/>
      <c r="HAC2" s="138"/>
      <c r="HAF2" s="138"/>
      <c r="HAI2" s="138"/>
      <c r="HAR2" s="138"/>
      <c r="HAX2" s="138"/>
      <c r="HBA2" s="138"/>
      <c r="HBD2" s="138"/>
      <c r="HBG2" s="138"/>
      <c r="HBM2" s="138"/>
      <c r="HBP2" s="138"/>
      <c r="HBV2" s="138"/>
      <c r="HBX2" s="138"/>
      <c r="HBY2" s="138"/>
      <c r="HCA2" s="138"/>
      <c r="HCD2" s="138"/>
      <c r="HCG2" s="138"/>
      <c r="HCJ2" s="138"/>
      <c r="HCR2" s="138"/>
      <c r="HCW2" s="138"/>
      <c r="HDF2" s="138"/>
      <c r="HDI2" s="138"/>
      <c r="HDQ2" s="138"/>
      <c r="HEM2" s="138"/>
      <c r="HEN2" s="138"/>
      <c r="HEO2" s="138"/>
      <c r="HEP2" s="138"/>
      <c r="HEQ2" s="138"/>
      <c r="HER2" s="138"/>
      <c r="HFJ2" s="138"/>
      <c r="HFK2" s="138"/>
      <c r="HFN2" s="138"/>
      <c r="HFQ2" s="138"/>
      <c r="HFS2" s="138"/>
      <c r="HFU2" s="138"/>
      <c r="HFX2" s="138"/>
      <c r="HGA2" s="138"/>
      <c r="HGD2" s="138"/>
      <c r="HGG2" s="138"/>
      <c r="HGJ2" s="138"/>
      <c r="HGM2" s="138"/>
      <c r="HGP2" s="138"/>
      <c r="HGS2" s="138"/>
      <c r="HGU2" s="138"/>
      <c r="HHH2" s="138"/>
      <c r="HHI2" s="138"/>
      <c r="HHJ2" s="138"/>
      <c r="HHK2" s="138"/>
      <c r="HHL2" s="138"/>
      <c r="HHM2" s="138"/>
      <c r="HHN2" s="138"/>
      <c r="HHO2" s="138"/>
      <c r="HHP2" s="138"/>
      <c r="HHQ2" s="138"/>
      <c r="HHR2" s="138"/>
      <c r="HHS2" s="138"/>
      <c r="HHT2" s="138"/>
      <c r="HHU2" s="138"/>
      <c r="HHY2" s="138"/>
      <c r="HIA2" s="138"/>
      <c r="HIB2" s="138"/>
      <c r="HIC2" s="138"/>
      <c r="HID2" s="138"/>
      <c r="HIG2" s="138"/>
      <c r="HII2" s="138"/>
      <c r="HIJ2" s="138"/>
      <c r="HIK2" s="138"/>
      <c r="HIL2" s="138"/>
      <c r="HIM2" s="138"/>
      <c r="HIN2" s="138"/>
      <c r="HIO2" s="138"/>
      <c r="HIP2" s="138"/>
      <c r="HIQ2" s="138"/>
      <c r="HIR2" s="138"/>
      <c r="HIS2" s="138"/>
      <c r="HIT2" s="138"/>
      <c r="HIU2" s="138"/>
      <c r="HIX2" s="138"/>
      <c r="HJA2" s="138"/>
      <c r="HJD2" s="138"/>
      <c r="HJG2" s="138"/>
      <c r="HJJ2" s="138"/>
      <c r="HJV2" s="138"/>
      <c r="HJY2" s="138"/>
      <c r="HKB2" s="138"/>
      <c r="HKE2" s="138"/>
      <c r="HKN2" s="138"/>
      <c r="HKT2" s="138"/>
      <c r="HKW2" s="138"/>
      <c r="HKZ2" s="138"/>
      <c r="HLC2" s="138"/>
      <c r="HLI2" s="138"/>
      <c r="HLL2" s="138"/>
      <c r="HLR2" s="138"/>
      <c r="HLT2" s="138"/>
      <c r="HLU2" s="138"/>
      <c r="HLW2" s="138"/>
      <c r="HLZ2" s="138"/>
      <c r="HMC2" s="138"/>
      <c r="HMF2" s="138"/>
      <c r="HMN2" s="138"/>
      <c r="HMS2" s="138"/>
      <c r="HNB2" s="138"/>
      <c r="HNE2" s="138"/>
      <c r="HNM2" s="138"/>
      <c r="HOI2" s="138"/>
      <c r="HOJ2" s="138"/>
      <c r="HOK2" s="138"/>
      <c r="HOL2" s="138"/>
      <c r="HOM2" s="138"/>
      <c r="HON2" s="138"/>
      <c r="HPF2" s="138"/>
      <c r="HPG2" s="138"/>
      <c r="HPJ2" s="138"/>
      <c r="HPM2" s="138"/>
      <c r="HPO2" s="138"/>
      <c r="HPQ2" s="138"/>
      <c r="HPT2" s="138"/>
      <c r="HPW2" s="138"/>
      <c r="HPZ2" s="138"/>
      <c r="HQC2" s="138"/>
      <c r="HQF2" s="138"/>
      <c r="HQI2" s="138"/>
      <c r="HQL2" s="138"/>
      <c r="HQO2" s="138"/>
      <c r="HQQ2" s="138"/>
      <c r="HRD2" s="138"/>
      <c r="HRE2" s="138"/>
      <c r="HRF2" s="138"/>
      <c r="HRG2" s="138"/>
      <c r="HRH2" s="138"/>
      <c r="HRI2" s="138"/>
      <c r="HRJ2" s="138"/>
      <c r="HRK2" s="138"/>
      <c r="HRL2" s="138"/>
      <c r="HRM2" s="138"/>
      <c r="HRN2" s="138"/>
      <c r="HRO2" s="138"/>
      <c r="HRP2" s="138"/>
      <c r="HRQ2" s="138"/>
      <c r="HRU2" s="138"/>
      <c r="HRW2" s="138"/>
      <c r="HRX2" s="138"/>
      <c r="HRY2" s="138"/>
      <c r="HRZ2" s="138"/>
      <c r="HSC2" s="138"/>
      <c r="HSE2" s="138"/>
      <c r="HSF2" s="138"/>
      <c r="HSG2" s="138"/>
      <c r="HSH2" s="138"/>
      <c r="HSI2" s="138"/>
      <c r="HSJ2" s="138"/>
      <c r="HSK2" s="138"/>
      <c r="HSL2" s="138"/>
      <c r="HSM2" s="138"/>
      <c r="HSN2" s="138"/>
      <c r="HSO2" s="138"/>
      <c r="HSP2" s="138"/>
      <c r="HSQ2" s="138"/>
      <c r="HST2" s="138"/>
      <c r="HSW2" s="138"/>
      <c r="HSZ2" s="138"/>
      <c r="HTC2" s="138"/>
      <c r="HTF2" s="138"/>
      <c r="HTR2" s="138"/>
      <c r="HTU2" s="138"/>
      <c r="HTX2" s="138"/>
      <c r="HUA2" s="138"/>
      <c r="HUJ2" s="138"/>
      <c r="HUP2" s="138"/>
      <c r="HUS2" s="138"/>
      <c r="HUV2" s="138"/>
      <c r="HUY2" s="138"/>
      <c r="HVE2" s="138"/>
      <c r="HVH2" s="138"/>
      <c r="HVN2" s="138"/>
      <c r="HVP2" s="138"/>
      <c r="HVQ2" s="138"/>
      <c r="HVS2" s="138"/>
      <c r="HVV2" s="138"/>
      <c r="HVY2" s="138"/>
      <c r="HWB2" s="138"/>
      <c r="HWJ2" s="138"/>
      <c r="HWO2" s="138"/>
      <c r="HWX2" s="138"/>
      <c r="HXA2" s="138"/>
      <c r="HXI2" s="138"/>
      <c r="HYE2" s="138"/>
      <c r="HYF2" s="138"/>
      <c r="HYG2" s="138"/>
      <c r="HYH2" s="138"/>
      <c r="HYI2" s="138"/>
      <c r="HYJ2" s="138"/>
      <c r="HZB2" s="138"/>
      <c r="HZC2" s="138"/>
      <c r="HZF2" s="138"/>
      <c r="HZI2" s="138"/>
      <c r="HZK2" s="138"/>
      <c r="HZM2" s="138"/>
      <c r="HZP2" s="138"/>
      <c r="HZS2" s="138"/>
      <c r="HZV2" s="138"/>
      <c r="HZY2" s="138"/>
      <c r="IAB2" s="138"/>
      <c r="IAE2" s="138"/>
      <c r="IAH2" s="138"/>
      <c r="IAK2" s="138"/>
      <c r="IAM2" s="138"/>
      <c r="IAZ2" s="138"/>
      <c r="IBA2" s="138"/>
      <c r="IBB2" s="138"/>
      <c r="IBC2" s="138"/>
      <c r="IBD2" s="138"/>
      <c r="IBE2" s="138"/>
      <c r="IBF2" s="138"/>
      <c r="IBG2" s="138"/>
      <c r="IBH2" s="138"/>
      <c r="IBI2" s="138"/>
      <c r="IBJ2" s="138"/>
      <c r="IBK2" s="138"/>
      <c r="IBL2" s="138"/>
      <c r="IBM2" s="138"/>
      <c r="IBQ2" s="138"/>
      <c r="IBS2" s="138"/>
      <c r="IBT2" s="138"/>
      <c r="IBU2" s="138"/>
      <c r="IBV2" s="138"/>
      <c r="IBY2" s="138"/>
      <c r="ICA2" s="138"/>
      <c r="ICB2" s="138"/>
      <c r="ICC2" s="138"/>
      <c r="ICD2" s="138"/>
      <c r="ICE2" s="138"/>
      <c r="ICF2" s="138"/>
      <c r="ICG2" s="138"/>
      <c r="ICH2" s="138"/>
      <c r="ICI2" s="138"/>
      <c r="ICJ2" s="138"/>
      <c r="ICK2" s="138"/>
      <c r="ICL2" s="138"/>
      <c r="ICM2" s="138"/>
      <c r="ICP2" s="138"/>
      <c r="ICS2" s="138"/>
      <c r="ICV2" s="138"/>
      <c r="ICY2" s="138"/>
      <c r="IDB2" s="138"/>
      <c r="IDN2" s="138"/>
      <c r="IDQ2" s="138"/>
      <c r="IDT2" s="138"/>
      <c r="IDW2" s="138"/>
      <c r="IEF2" s="138"/>
      <c r="IEL2" s="138"/>
      <c r="IEO2" s="138"/>
      <c r="IER2" s="138"/>
      <c r="IEU2" s="138"/>
      <c r="IFA2" s="138"/>
      <c r="IFD2" s="138"/>
      <c r="IFJ2" s="138"/>
      <c r="IFL2" s="138"/>
      <c r="IFM2" s="138"/>
      <c r="IFO2" s="138"/>
      <c r="IFR2" s="138"/>
      <c r="IFU2" s="138"/>
      <c r="IFX2" s="138"/>
      <c r="IGF2" s="138"/>
      <c r="IGK2" s="138"/>
      <c r="IGT2" s="138"/>
      <c r="IGW2" s="138"/>
      <c r="IHE2" s="138"/>
      <c r="IIA2" s="138"/>
      <c r="IIB2" s="138"/>
      <c r="IIC2" s="138"/>
      <c r="IID2" s="138"/>
      <c r="IIE2" s="138"/>
      <c r="IIF2" s="138"/>
      <c r="IIX2" s="138"/>
      <c r="IIY2" s="138"/>
      <c r="IJB2" s="138"/>
      <c r="IJE2" s="138"/>
      <c r="IJG2" s="138"/>
      <c r="IJI2" s="138"/>
      <c r="IJL2" s="138"/>
      <c r="IJO2" s="138"/>
      <c r="IJR2" s="138"/>
      <c r="IJU2" s="138"/>
      <c r="IJX2" s="138"/>
      <c r="IKA2" s="138"/>
      <c r="IKD2" s="138"/>
      <c r="IKG2" s="138"/>
      <c r="IKI2" s="138"/>
      <c r="IKV2" s="138"/>
      <c r="IKW2" s="138"/>
      <c r="IKX2" s="138"/>
      <c r="IKY2" s="138"/>
      <c r="IKZ2" s="138"/>
      <c r="ILA2" s="138"/>
      <c r="ILB2" s="138"/>
      <c r="ILC2" s="138"/>
      <c r="ILD2" s="138"/>
      <c r="ILE2" s="138"/>
      <c r="ILF2" s="138"/>
      <c r="ILG2" s="138"/>
      <c r="ILH2" s="138"/>
      <c r="ILI2" s="138"/>
      <c r="ILM2" s="138"/>
      <c r="ILO2" s="138"/>
      <c r="ILP2" s="138"/>
      <c r="ILQ2" s="138"/>
      <c r="ILR2" s="138"/>
      <c r="ILU2" s="138"/>
      <c r="ILW2" s="138"/>
      <c r="ILX2" s="138"/>
      <c r="ILY2" s="138"/>
      <c r="ILZ2" s="138"/>
      <c r="IMA2" s="138"/>
      <c r="IMB2" s="138"/>
      <c r="IMC2" s="138"/>
      <c r="IMD2" s="138"/>
      <c r="IME2" s="138"/>
      <c r="IMF2" s="138"/>
      <c r="IMG2" s="138"/>
      <c r="IMH2" s="138"/>
      <c r="IMI2" s="138"/>
      <c r="IML2" s="138"/>
      <c r="IMO2" s="138"/>
      <c r="IMR2" s="138"/>
      <c r="IMU2" s="138"/>
      <c r="IMX2" s="138"/>
      <c r="INJ2" s="138"/>
      <c r="INM2" s="138"/>
      <c r="INP2" s="138"/>
      <c r="INS2" s="138"/>
      <c r="IOB2" s="138"/>
      <c r="IOH2" s="138"/>
      <c r="IOK2" s="138"/>
      <c r="ION2" s="138"/>
      <c r="IOQ2" s="138"/>
      <c r="IOW2" s="138"/>
      <c r="IOZ2" s="138"/>
      <c r="IPF2" s="138"/>
      <c r="IPH2" s="138"/>
      <c r="IPI2" s="138"/>
      <c r="IPK2" s="138"/>
      <c r="IPN2" s="138"/>
      <c r="IPQ2" s="138"/>
      <c r="IPT2" s="138"/>
      <c r="IQB2" s="138"/>
      <c r="IQG2" s="138"/>
      <c r="IQP2" s="138"/>
      <c r="IQS2" s="138"/>
      <c r="IRA2" s="138"/>
      <c r="IRW2" s="138"/>
      <c r="IRX2" s="138"/>
      <c r="IRY2" s="138"/>
      <c r="IRZ2" s="138"/>
      <c r="ISA2" s="138"/>
      <c r="ISB2" s="138"/>
      <c r="IST2" s="138"/>
      <c r="ISU2" s="138"/>
      <c r="ISX2" s="138"/>
      <c r="ITA2" s="138"/>
      <c r="ITC2" s="138"/>
      <c r="ITE2" s="138"/>
      <c r="ITH2" s="138"/>
      <c r="ITK2" s="138"/>
      <c r="ITN2" s="138"/>
      <c r="ITQ2" s="138"/>
      <c r="ITT2" s="138"/>
      <c r="ITW2" s="138"/>
      <c r="ITZ2" s="138"/>
      <c r="IUC2" s="138"/>
      <c r="IUE2" s="138"/>
      <c r="IUR2" s="138"/>
      <c r="IUS2" s="138"/>
      <c r="IUT2" s="138"/>
      <c r="IUU2" s="138"/>
      <c r="IUV2" s="138"/>
      <c r="IUW2" s="138"/>
      <c r="IUX2" s="138"/>
      <c r="IUY2" s="138"/>
      <c r="IUZ2" s="138"/>
      <c r="IVA2" s="138"/>
      <c r="IVB2" s="138"/>
      <c r="IVC2" s="138"/>
      <c r="IVD2" s="138"/>
      <c r="IVE2" s="138"/>
      <c r="IVI2" s="138"/>
      <c r="IVK2" s="138"/>
      <c r="IVL2" s="138"/>
      <c r="IVM2" s="138"/>
      <c r="IVN2" s="138"/>
      <c r="IVQ2" s="138"/>
      <c r="IVS2" s="138"/>
      <c r="IVT2" s="138"/>
      <c r="IVU2" s="138"/>
      <c r="IVV2" s="138"/>
      <c r="IVW2" s="138"/>
      <c r="IVX2" s="138"/>
      <c r="IVY2" s="138"/>
      <c r="IVZ2" s="138"/>
      <c r="IWA2" s="138"/>
      <c r="IWB2" s="138"/>
      <c r="IWC2" s="138"/>
      <c r="IWD2" s="138"/>
      <c r="IWE2" s="138"/>
      <c r="IWH2" s="138"/>
      <c r="IWK2" s="138"/>
      <c r="IWN2" s="138"/>
      <c r="IWQ2" s="138"/>
      <c r="IWT2" s="138"/>
      <c r="IXF2" s="138"/>
      <c r="IXI2" s="138"/>
      <c r="IXL2" s="138"/>
      <c r="IXO2" s="138"/>
      <c r="IXX2" s="138"/>
      <c r="IYD2" s="138"/>
      <c r="IYG2" s="138"/>
      <c r="IYJ2" s="138"/>
      <c r="IYM2" s="138"/>
      <c r="IYS2" s="138"/>
      <c r="IYV2" s="138"/>
      <c r="IZB2" s="138"/>
      <c r="IZD2" s="138"/>
      <c r="IZE2" s="138"/>
      <c r="IZG2" s="138"/>
      <c r="IZJ2" s="138"/>
      <c r="IZM2" s="138"/>
      <c r="IZP2" s="138"/>
      <c r="IZX2" s="138"/>
      <c r="JAC2" s="138"/>
      <c r="JAL2" s="138"/>
      <c r="JAO2" s="138"/>
      <c r="JAW2" s="138"/>
      <c r="JBS2" s="138"/>
      <c r="JBT2" s="138"/>
      <c r="JBU2" s="138"/>
      <c r="JBV2" s="138"/>
      <c r="JBW2" s="138"/>
      <c r="JBX2" s="138"/>
      <c r="JCP2" s="138"/>
      <c r="JCQ2" s="138"/>
      <c r="JCT2" s="138"/>
      <c r="JCW2" s="138"/>
      <c r="JCY2" s="138"/>
      <c r="JDA2" s="138"/>
      <c r="JDD2" s="138"/>
      <c r="JDG2" s="138"/>
      <c r="JDJ2" s="138"/>
      <c r="JDM2" s="138"/>
      <c r="JDP2" s="138"/>
      <c r="JDS2" s="138"/>
      <c r="JDV2" s="138"/>
      <c r="JDY2" s="138"/>
      <c r="JEA2" s="138"/>
      <c r="JEN2" s="138"/>
      <c r="JEO2" s="138"/>
      <c r="JEP2" s="138"/>
      <c r="JEQ2" s="138"/>
      <c r="JER2" s="138"/>
      <c r="JES2" s="138"/>
      <c r="JET2" s="138"/>
      <c r="JEU2" s="138"/>
      <c r="JEV2" s="138"/>
      <c r="JEW2" s="138"/>
      <c r="JEX2" s="138"/>
      <c r="JEY2" s="138"/>
      <c r="JEZ2" s="138"/>
      <c r="JFA2" s="138"/>
      <c r="JFE2" s="138"/>
      <c r="JFG2" s="138"/>
      <c r="JFH2" s="138"/>
      <c r="JFI2" s="138"/>
      <c r="JFJ2" s="138"/>
      <c r="JFM2" s="138"/>
      <c r="JFO2" s="138"/>
      <c r="JFP2" s="138"/>
      <c r="JFQ2" s="138"/>
      <c r="JFR2" s="138"/>
      <c r="JFS2" s="138"/>
      <c r="JFT2" s="138"/>
      <c r="JFU2" s="138"/>
      <c r="JFV2" s="138"/>
      <c r="JFW2" s="138"/>
      <c r="JFX2" s="138"/>
      <c r="JFY2" s="138"/>
      <c r="JFZ2" s="138"/>
      <c r="JGA2" s="138"/>
      <c r="JGD2" s="138"/>
      <c r="JGG2" s="138"/>
      <c r="JGJ2" s="138"/>
      <c r="JGM2" s="138"/>
      <c r="JGP2" s="138"/>
      <c r="JHB2" s="138"/>
      <c r="JHE2" s="138"/>
      <c r="JHH2" s="138"/>
      <c r="JHK2" s="138"/>
      <c r="JHT2" s="138"/>
      <c r="JHZ2" s="138"/>
      <c r="JIC2" s="138"/>
      <c r="JIF2" s="138"/>
      <c r="JII2" s="138"/>
      <c r="JIO2" s="138"/>
      <c r="JIR2" s="138"/>
      <c r="JIX2" s="138"/>
      <c r="JIZ2" s="138"/>
      <c r="JJA2" s="138"/>
      <c r="JJC2" s="138"/>
      <c r="JJF2" s="138"/>
      <c r="JJI2" s="138"/>
      <c r="JJL2" s="138"/>
      <c r="JJT2" s="138"/>
      <c r="JJY2" s="138"/>
      <c r="JKH2" s="138"/>
      <c r="JKK2" s="138"/>
      <c r="JKS2" s="138"/>
      <c r="JLO2" s="138"/>
      <c r="JLP2" s="138"/>
      <c r="JLQ2" s="138"/>
      <c r="JLR2" s="138"/>
      <c r="JLS2" s="138"/>
      <c r="JLT2" s="138"/>
      <c r="JML2" s="138"/>
      <c r="JMM2" s="138"/>
      <c r="JMP2" s="138"/>
      <c r="JMS2" s="138"/>
      <c r="JMU2" s="138"/>
      <c r="JMW2" s="138"/>
      <c r="JMZ2" s="138"/>
      <c r="JNC2" s="138"/>
      <c r="JNF2" s="138"/>
      <c r="JNI2" s="138"/>
      <c r="JNL2" s="138"/>
      <c r="JNO2" s="138"/>
      <c r="JNR2" s="138"/>
      <c r="JNU2" s="138"/>
      <c r="JNW2" s="138"/>
      <c r="JOJ2" s="138"/>
      <c r="JOK2" s="138"/>
      <c r="JOL2" s="138"/>
      <c r="JOM2" s="138"/>
      <c r="JON2" s="138"/>
      <c r="JOO2" s="138"/>
      <c r="JOP2" s="138"/>
      <c r="JOQ2" s="138"/>
      <c r="JOR2" s="138"/>
      <c r="JOS2" s="138"/>
      <c r="JOT2" s="138"/>
      <c r="JOU2" s="138"/>
      <c r="JOV2" s="138"/>
      <c r="JOW2" s="138"/>
      <c r="JPA2" s="138"/>
      <c r="JPC2" s="138"/>
      <c r="JPD2" s="138"/>
      <c r="JPE2" s="138"/>
      <c r="JPF2" s="138"/>
      <c r="JPI2" s="138"/>
      <c r="JPK2" s="138"/>
      <c r="JPL2" s="138"/>
      <c r="JPM2" s="138"/>
      <c r="JPN2" s="138"/>
      <c r="JPO2" s="138"/>
      <c r="JPP2" s="138"/>
      <c r="JPQ2" s="138"/>
      <c r="JPR2" s="138"/>
      <c r="JPS2" s="138"/>
      <c r="JPT2" s="138"/>
      <c r="JPU2" s="138"/>
      <c r="JPV2" s="138"/>
      <c r="JPW2" s="138"/>
      <c r="JPZ2" s="138"/>
      <c r="JQC2" s="138"/>
      <c r="JQF2" s="138"/>
      <c r="JQI2" s="138"/>
      <c r="JQL2" s="138"/>
      <c r="JQX2" s="138"/>
      <c r="JRA2" s="138"/>
      <c r="JRD2" s="138"/>
      <c r="JRG2" s="138"/>
      <c r="JRP2" s="138"/>
      <c r="JRV2" s="138"/>
      <c r="JRY2" s="138"/>
      <c r="JSB2" s="138"/>
      <c r="JSE2" s="138"/>
      <c r="JSK2" s="138"/>
      <c r="JSN2" s="138"/>
      <c r="JST2" s="138"/>
      <c r="JSV2" s="138"/>
      <c r="JSW2" s="138"/>
      <c r="JSY2" s="138"/>
      <c r="JTB2" s="138"/>
      <c r="JTE2" s="138"/>
      <c r="JTH2" s="138"/>
      <c r="JTP2" s="138"/>
      <c r="JTU2" s="138"/>
      <c r="JUD2" s="138"/>
      <c r="JUG2" s="138"/>
      <c r="JUO2" s="138"/>
      <c r="JVK2" s="138"/>
      <c r="JVL2" s="138"/>
      <c r="JVM2" s="138"/>
      <c r="JVN2" s="138"/>
      <c r="JVO2" s="138"/>
      <c r="JVP2" s="138"/>
      <c r="JWH2" s="138"/>
      <c r="JWI2" s="138"/>
      <c r="JWL2" s="138"/>
      <c r="JWO2" s="138"/>
      <c r="JWQ2" s="138"/>
      <c r="JWS2" s="138"/>
      <c r="JWV2" s="138"/>
      <c r="JWY2" s="138"/>
      <c r="JXB2" s="138"/>
      <c r="JXE2" s="138"/>
      <c r="JXH2" s="138"/>
      <c r="JXK2" s="138"/>
      <c r="JXN2" s="138"/>
      <c r="JXQ2" s="138"/>
      <c r="JXS2" s="138"/>
      <c r="JYF2" s="138"/>
      <c r="JYG2" s="138"/>
      <c r="JYH2" s="138"/>
      <c r="JYI2" s="138"/>
      <c r="JYJ2" s="138"/>
      <c r="JYK2" s="138"/>
      <c r="JYL2" s="138"/>
      <c r="JYM2" s="138"/>
      <c r="JYN2" s="138"/>
      <c r="JYO2" s="138"/>
      <c r="JYP2" s="138"/>
      <c r="JYQ2" s="138"/>
      <c r="JYR2" s="138"/>
      <c r="JYS2" s="138"/>
      <c r="JYW2" s="138"/>
      <c r="JYY2" s="138"/>
      <c r="JYZ2" s="138"/>
      <c r="JZA2" s="138"/>
      <c r="JZB2" s="138"/>
      <c r="JZE2" s="138"/>
      <c r="JZG2" s="138"/>
      <c r="JZH2" s="138"/>
      <c r="JZI2" s="138"/>
      <c r="JZJ2" s="138"/>
      <c r="JZK2" s="138"/>
      <c r="JZL2" s="138"/>
      <c r="JZM2" s="138"/>
      <c r="JZN2" s="138"/>
      <c r="JZO2" s="138"/>
      <c r="JZP2" s="138"/>
      <c r="JZQ2" s="138"/>
      <c r="JZR2" s="138"/>
      <c r="JZS2" s="138"/>
      <c r="JZV2" s="138"/>
      <c r="JZY2" s="138"/>
      <c r="KAB2" s="138"/>
      <c r="KAE2" s="138"/>
      <c r="KAH2" s="138"/>
      <c r="KAT2" s="138"/>
      <c r="KAW2" s="138"/>
      <c r="KAZ2" s="138"/>
      <c r="KBC2" s="138"/>
      <c r="KBL2" s="138"/>
      <c r="KBR2" s="138"/>
      <c r="KBU2" s="138"/>
      <c r="KBX2" s="138"/>
      <c r="KCA2" s="138"/>
      <c r="KCG2" s="138"/>
      <c r="KCJ2" s="138"/>
      <c r="KCP2" s="138"/>
      <c r="KCR2" s="138"/>
      <c r="KCS2" s="138"/>
      <c r="KCU2" s="138"/>
      <c r="KCX2" s="138"/>
      <c r="KDA2" s="138"/>
      <c r="KDD2" s="138"/>
      <c r="KDL2" s="138"/>
      <c r="KDQ2" s="138"/>
      <c r="KDZ2" s="138"/>
      <c r="KEC2" s="138"/>
      <c r="KEK2" s="138"/>
      <c r="KFG2" s="138"/>
      <c r="KFH2" s="138"/>
      <c r="KFI2" s="138"/>
      <c r="KFJ2" s="138"/>
      <c r="KFK2" s="138"/>
      <c r="KFL2" s="138"/>
      <c r="KGD2" s="138"/>
      <c r="KGE2" s="138"/>
      <c r="KGH2" s="138"/>
      <c r="KGK2" s="138"/>
      <c r="KGM2" s="138"/>
      <c r="KGO2" s="138"/>
      <c r="KGR2" s="138"/>
      <c r="KGU2" s="138"/>
      <c r="KGX2" s="138"/>
      <c r="KHA2" s="138"/>
      <c r="KHD2" s="138"/>
      <c r="KHG2" s="138"/>
      <c r="KHJ2" s="138"/>
      <c r="KHM2" s="138"/>
      <c r="KHO2" s="138"/>
      <c r="KIB2" s="138"/>
      <c r="KIC2" s="138"/>
      <c r="KID2" s="138"/>
      <c r="KIE2" s="138"/>
      <c r="KIF2" s="138"/>
      <c r="KIG2" s="138"/>
      <c r="KIH2" s="138"/>
      <c r="KII2" s="138"/>
      <c r="KIJ2" s="138"/>
      <c r="KIK2" s="138"/>
      <c r="KIL2" s="138"/>
      <c r="KIM2" s="138"/>
      <c r="KIN2" s="138"/>
      <c r="KIO2" s="138"/>
      <c r="KIS2" s="138"/>
      <c r="KIU2" s="138"/>
      <c r="KIV2" s="138"/>
      <c r="KIW2" s="138"/>
      <c r="KIX2" s="138"/>
      <c r="KJA2" s="138"/>
      <c r="KJC2" s="138"/>
      <c r="KJD2" s="138"/>
      <c r="KJE2" s="138"/>
      <c r="KJF2" s="138"/>
      <c r="KJG2" s="138"/>
      <c r="KJH2" s="138"/>
      <c r="KJI2" s="138"/>
      <c r="KJJ2" s="138"/>
      <c r="KJK2" s="138"/>
      <c r="KJL2" s="138"/>
      <c r="KJM2" s="138"/>
      <c r="KJN2" s="138"/>
      <c r="KJO2" s="138"/>
      <c r="KJR2" s="138"/>
      <c r="KJU2" s="138"/>
      <c r="KJX2" s="138"/>
      <c r="KKA2" s="138"/>
      <c r="KKD2" s="138"/>
      <c r="KKP2" s="138"/>
      <c r="KKS2" s="138"/>
      <c r="KKV2" s="138"/>
      <c r="KKY2" s="138"/>
      <c r="KLH2" s="138"/>
      <c r="KLN2" s="138"/>
      <c r="KLQ2" s="138"/>
      <c r="KLT2" s="138"/>
      <c r="KLW2" s="138"/>
      <c r="KMC2" s="138"/>
      <c r="KMF2" s="138"/>
      <c r="KML2" s="138"/>
      <c r="KMN2" s="138"/>
      <c r="KMO2" s="138"/>
      <c r="KMQ2" s="138"/>
      <c r="KMT2" s="138"/>
      <c r="KMW2" s="138"/>
      <c r="KMZ2" s="138"/>
      <c r="KNH2" s="138"/>
      <c r="KNM2" s="138"/>
      <c r="KNV2" s="138"/>
      <c r="KNY2" s="138"/>
      <c r="KOG2" s="138"/>
      <c r="KPC2" s="138"/>
      <c r="KPD2" s="138"/>
      <c r="KPE2" s="138"/>
      <c r="KPF2" s="138"/>
      <c r="KPG2" s="138"/>
      <c r="KPH2" s="138"/>
      <c r="KPZ2" s="138"/>
      <c r="KQA2" s="138"/>
      <c r="KQD2" s="138"/>
      <c r="KQG2" s="138"/>
      <c r="KQI2" s="138"/>
      <c r="KQK2" s="138"/>
      <c r="KQN2" s="138"/>
      <c r="KQQ2" s="138"/>
      <c r="KQT2" s="138"/>
      <c r="KQW2" s="138"/>
      <c r="KQZ2" s="138"/>
      <c r="KRC2" s="138"/>
      <c r="KRF2" s="138"/>
      <c r="KRI2" s="138"/>
      <c r="KRK2" s="138"/>
      <c r="KRX2" s="138"/>
      <c r="KRY2" s="138"/>
      <c r="KRZ2" s="138"/>
      <c r="KSA2" s="138"/>
      <c r="KSB2" s="138"/>
      <c r="KSC2" s="138"/>
      <c r="KSD2" s="138"/>
      <c r="KSE2" s="138"/>
      <c r="KSF2" s="138"/>
      <c r="KSG2" s="138"/>
      <c r="KSH2" s="138"/>
      <c r="KSI2" s="138"/>
      <c r="KSJ2" s="138"/>
      <c r="KSK2" s="138"/>
      <c r="KSO2" s="138"/>
      <c r="KSQ2" s="138"/>
      <c r="KSR2" s="138"/>
      <c r="KSS2" s="138"/>
      <c r="KST2" s="138"/>
      <c r="KSW2" s="138"/>
      <c r="KSY2" s="138"/>
      <c r="KSZ2" s="138"/>
      <c r="KTA2" s="138"/>
      <c r="KTB2" s="138"/>
      <c r="KTC2" s="138"/>
      <c r="KTD2" s="138"/>
      <c r="KTE2" s="138"/>
      <c r="KTF2" s="138"/>
      <c r="KTG2" s="138"/>
      <c r="KTH2" s="138"/>
      <c r="KTI2" s="138"/>
      <c r="KTJ2" s="138"/>
      <c r="KTK2" s="138"/>
      <c r="KTN2" s="138"/>
      <c r="KTQ2" s="138"/>
      <c r="KTT2" s="138"/>
      <c r="KTW2" s="138"/>
      <c r="KTZ2" s="138"/>
      <c r="KUL2" s="138"/>
      <c r="KUO2" s="138"/>
      <c r="KUR2" s="138"/>
      <c r="KUU2" s="138"/>
      <c r="KVD2" s="138"/>
      <c r="KVJ2" s="138"/>
      <c r="KVM2" s="138"/>
      <c r="KVP2" s="138"/>
      <c r="KVS2" s="138"/>
      <c r="KVY2" s="138"/>
      <c r="KWB2" s="138"/>
      <c r="KWH2" s="138"/>
      <c r="KWJ2" s="138"/>
      <c r="KWK2" s="138"/>
      <c r="KWM2" s="138"/>
      <c r="KWP2" s="138"/>
      <c r="KWS2" s="138"/>
      <c r="KWV2" s="138"/>
      <c r="KXD2" s="138"/>
      <c r="KXI2" s="138"/>
      <c r="KXR2" s="138"/>
      <c r="KXU2" s="138"/>
      <c r="KYC2" s="138"/>
      <c r="KYY2" s="138"/>
      <c r="KYZ2" s="138"/>
      <c r="KZA2" s="138"/>
      <c r="KZB2" s="138"/>
      <c r="KZC2" s="138"/>
      <c r="KZD2" s="138"/>
      <c r="KZV2" s="138"/>
      <c r="KZW2" s="138"/>
      <c r="KZZ2" s="138"/>
      <c r="LAC2" s="138"/>
      <c r="LAE2" s="138"/>
      <c r="LAG2" s="138"/>
      <c r="LAJ2" s="138"/>
      <c r="LAM2" s="138"/>
      <c r="LAP2" s="138"/>
      <c r="LAS2" s="138"/>
      <c r="LAV2" s="138"/>
      <c r="LAY2" s="138"/>
      <c r="LBB2" s="138"/>
      <c r="LBE2" s="138"/>
      <c r="LBG2" s="138"/>
      <c r="LBT2" s="138"/>
      <c r="LBU2" s="138"/>
      <c r="LBV2" s="138"/>
      <c r="LBW2" s="138"/>
      <c r="LBX2" s="138"/>
      <c r="LBY2" s="138"/>
      <c r="LBZ2" s="138"/>
      <c r="LCA2" s="138"/>
      <c r="LCB2" s="138"/>
      <c r="LCC2" s="138"/>
      <c r="LCD2" s="138"/>
      <c r="LCE2" s="138"/>
      <c r="LCF2" s="138"/>
      <c r="LCG2" s="138"/>
      <c r="LCK2" s="138"/>
      <c r="LCM2" s="138"/>
      <c r="LCN2" s="138"/>
      <c r="LCO2" s="138"/>
      <c r="LCP2" s="138"/>
      <c r="LCS2" s="138"/>
      <c r="LCU2" s="138"/>
      <c r="LCV2" s="138"/>
      <c r="LCW2" s="138"/>
      <c r="LCX2" s="138"/>
      <c r="LCY2" s="138"/>
      <c r="LCZ2" s="138"/>
      <c r="LDA2" s="138"/>
      <c r="LDB2" s="138"/>
      <c r="LDC2" s="138"/>
      <c r="LDD2" s="138"/>
      <c r="LDE2" s="138"/>
      <c r="LDF2" s="138"/>
      <c r="LDG2" s="138"/>
      <c r="LDJ2" s="138"/>
      <c r="LDM2" s="138"/>
      <c r="LDP2" s="138"/>
      <c r="LDS2" s="138"/>
      <c r="LDV2" s="138"/>
      <c r="LEH2" s="138"/>
      <c r="LEK2" s="138"/>
      <c r="LEN2" s="138"/>
      <c r="LEQ2" s="138"/>
      <c r="LEZ2" s="138"/>
      <c r="LFF2" s="138"/>
      <c r="LFI2" s="138"/>
      <c r="LFL2" s="138"/>
      <c r="LFO2" s="138"/>
      <c r="LFU2" s="138"/>
      <c r="LFX2" s="138"/>
      <c r="LGD2" s="138"/>
      <c r="LGF2" s="138"/>
      <c r="LGG2" s="138"/>
      <c r="LGI2" s="138"/>
      <c r="LGL2" s="138"/>
      <c r="LGO2" s="138"/>
      <c r="LGR2" s="138"/>
      <c r="LGZ2" s="138"/>
      <c r="LHE2" s="138"/>
      <c r="LHN2" s="138"/>
      <c r="LHQ2" s="138"/>
      <c r="LHY2" s="138"/>
      <c r="LIU2" s="138"/>
      <c r="LIV2" s="138"/>
      <c r="LIW2" s="138"/>
      <c r="LIX2" s="138"/>
      <c r="LIY2" s="138"/>
      <c r="LIZ2" s="138"/>
      <c r="LJR2" s="138"/>
      <c r="LJS2" s="138"/>
      <c r="LJV2" s="138"/>
      <c r="LJY2" s="138"/>
      <c r="LKA2" s="138"/>
      <c r="LKC2" s="138"/>
      <c r="LKF2" s="138"/>
      <c r="LKI2" s="138"/>
      <c r="LKL2" s="138"/>
      <c r="LKO2" s="138"/>
      <c r="LKR2" s="138"/>
      <c r="LKU2" s="138"/>
      <c r="LKX2" s="138"/>
      <c r="LLA2" s="138"/>
      <c r="LLC2" s="138"/>
      <c r="LLP2" s="138"/>
      <c r="LLQ2" s="138"/>
      <c r="LLR2" s="138"/>
      <c r="LLS2" s="138"/>
      <c r="LLT2" s="138"/>
      <c r="LLU2" s="138"/>
      <c r="LLV2" s="138"/>
      <c r="LLW2" s="138"/>
      <c r="LLX2" s="138"/>
      <c r="LLY2" s="138"/>
      <c r="LLZ2" s="138"/>
      <c r="LMA2" s="138"/>
      <c r="LMB2" s="138"/>
      <c r="LMC2" s="138"/>
      <c r="LMG2" s="138"/>
      <c r="LMI2" s="138"/>
      <c r="LMJ2" s="138"/>
      <c r="LMK2" s="138"/>
      <c r="LML2" s="138"/>
      <c r="LMO2" s="138"/>
      <c r="LMQ2" s="138"/>
      <c r="LMR2" s="138"/>
      <c r="LMS2" s="138"/>
      <c r="LMT2" s="138"/>
      <c r="LMU2" s="138"/>
      <c r="LMV2" s="138"/>
      <c r="LMW2" s="138"/>
      <c r="LMX2" s="138"/>
      <c r="LMY2" s="138"/>
      <c r="LMZ2" s="138"/>
      <c r="LNA2" s="138"/>
      <c r="LNB2" s="138"/>
      <c r="LNC2" s="138"/>
      <c r="LNF2" s="138"/>
      <c r="LNI2" s="138"/>
      <c r="LNL2" s="138"/>
      <c r="LNO2" s="138"/>
      <c r="LNR2" s="138"/>
      <c r="LOD2" s="138"/>
      <c r="LOG2" s="138"/>
      <c r="LOJ2" s="138"/>
      <c r="LOM2" s="138"/>
      <c r="LOV2" s="138"/>
      <c r="LPB2" s="138"/>
      <c r="LPE2" s="138"/>
      <c r="LPH2" s="138"/>
      <c r="LPK2" s="138"/>
      <c r="LPQ2" s="138"/>
      <c r="LPT2" s="138"/>
      <c r="LPZ2" s="138"/>
      <c r="LQB2" s="138"/>
      <c r="LQC2" s="138"/>
      <c r="LQE2" s="138"/>
      <c r="LQH2" s="138"/>
      <c r="LQK2" s="138"/>
      <c r="LQN2" s="138"/>
      <c r="LQV2" s="138"/>
      <c r="LRA2" s="138"/>
      <c r="LRJ2" s="138"/>
      <c r="LRM2" s="138"/>
      <c r="LRU2" s="138"/>
      <c r="LSQ2" s="138"/>
      <c r="LSR2" s="138"/>
      <c r="LSS2" s="138"/>
      <c r="LST2" s="138"/>
      <c r="LSU2" s="138"/>
      <c r="LSV2" s="138"/>
      <c r="LTN2" s="138"/>
      <c r="LTO2" s="138"/>
      <c r="LTR2" s="138"/>
      <c r="LTU2" s="138"/>
      <c r="LTW2" s="138"/>
      <c r="LTY2" s="138"/>
      <c r="LUB2" s="138"/>
      <c r="LUE2" s="138"/>
      <c r="LUH2" s="138"/>
      <c r="LUK2" s="138"/>
      <c r="LUN2" s="138"/>
      <c r="LUQ2" s="138"/>
      <c r="LUT2" s="138"/>
      <c r="LUW2" s="138"/>
      <c r="LUY2" s="138"/>
      <c r="LVL2" s="138"/>
      <c r="LVM2" s="138"/>
      <c r="LVN2" s="138"/>
      <c r="LVO2" s="138"/>
      <c r="LVP2" s="138"/>
      <c r="LVQ2" s="138"/>
      <c r="LVR2" s="138"/>
      <c r="LVS2" s="138"/>
      <c r="LVT2" s="138"/>
      <c r="LVU2" s="138"/>
      <c r="LVV2" s="138"/>
      <c r="LVW2" s="138"/>
      <c r="LVX2" s="138"/>
      <c r="LVY2" s="138"/>
      <c r="LWC2" s="138"/>
      <c r="LWE2" s="138"/>
      <c r="LWF2" s="138"/>
      <c r="LWG2" s="138"/>
      <c r="LWH2" s="138"/>
      <c r="LWK2" s="138"/>
      <c r="LWM2" s="138"/>
      <c r="LWN2" s="138"/>
      <c r="LWO2" s="138"/>
      <c r="LWP2" s="138"/>
      <c r="LWQ2" s="138"/>
      <c r="LWR2" s="138"/>
      <c r="LWS2" s="138"/>
      <c r="LWT2" s="138"/>
      <c r="LWU2" s="138"/>
      <c r="LWV2" s="138"/>
      <c r="LWW2" s="138"/>
      <c r="LWX2" s="138"/>
      <c r="LWY2" s="138"/>
      <c r="LXB2" s="138"/>
      <c r="LXE2" s="138"/>
      <c r="LXH2" s="138"/>
      <c r="LXK2" s="138"/>
      <c r="LXN2" s="138"/>
      <c r="LXZ2" s="138"/>
      <c r="LYC2" s="138"/>
      <c r="LYF2" s="138"/>
      <c r="LYI2" s="138"/>
      <c r="LYR2" s="138"/>
      <c r="LYX2" s="138"/>
      <c r="LZA2" s="138"/>
      <c r="LZD2" s="138"/>
      <c r="LZG2" s="138"/>
      <c r="LZM2" s="138"/>
      <c r="LZP2" s="138"/>
      <c r="LZV2" s="138"/>
      <c r="LZX2" s="138"/>
      <c r="LZY2" s="138"/>
      <c r="MAA2" s="138"/>
      <c r="MAD2" s="138"/>
      <c r="MAG2" s="138"/>
      <c r="MAJ2" s="138"/>
      <c r="MAR2" s="138"/>
      <c r="MAW2" s="138"/>
      <c r="MBF2" s="138"/>
      <c r="MBI2" s="138"/>
      <c r="MBQ2" s="138"/>
      <c r="MCM2" s="138"/>
      <c r="MCN2" s="138"/>
      <c r="MCO2" s="138"/>
      <c r="MCP2" s="138"/>
      <c r="MCQ2" s="138"/>
      <c r="MCR2" s="138"/>
      <c r="MDJ2" s="138"/>
      <c r="MDK2" s="138"/>
      <c r="MDN2" s="138"/>
      <c r="MDQ2" s="138"/>
      <c r="MDS2" s="138"/>
      <c r="MDU2" s="138"/>
      <c r="MDX2" s="138"/>
      <c r="MEA2" s="138"/>
      <c r="MED2" s="138"/>
      <c r="MEG2" s="138"/>
      <c r="MEJ2" s="138"/>
      <c r="MEM2" s="138"/>
      <c r="MEP2" s="138"/>
      <c r="MES2" s="138"/>
      <c r="MEU2" s="138"/>
      <c r="MFH2" s="138"/>
      <c r="MFI2" s="138"/>
      <c r="MFJ2" s="138"/>
      <c r="MFK2" s="138"/>
      <c r="MFL2" s="138"/>
      <c r="MFM2" s="138"/>
      <c r="MFN2" s="138"/>
      <c r="MFO2" s="138"/>
      <c r="MFP2" s="138"/>
      <c r="MFQ2" s="138"/>
      <c r="MFR2" s="138"/>
      <c r="MFS2" s="138"/>
      <c r="MFT2" s="138"/>
      <c r="MFU2" s="138"/>
      <c r="MFY2" s="138"/>
      <c r="MGA2" s="138"/>
      <c r="MGB2" s="138"/>
      <c r="MGC2" s="138"/>
      <c r="MGD2" s="138"/>
      <c r="MGG2" s="138"/>
      <c r="MGI2" s="138"/>
      <c r="MGJ2" s="138"/>
      <c r="MGK2" s="138"/>
      <c r="MGL2" s="138"/>
      <c r="MGM2" s="138"/>
      <c r="MGN2" s="138"/>
      <c r="MGO2" s="138"/>
      <c r="MGP2" s="138"/>
      <c r="MGQ2" s="138"/>
      <c r="MGR2" s="138"/>
      <c r="MGS2" s="138"/>
      <c r="MGT2" s="138"/>
      <c r="MGU2" s="138"/>
      <c r="MGX2" s="138"/>
      <c r="MHA2" s="138"/>
      <c r="MHD2" s="138"/>
      <c r="MHG2" s="138"/>
      <c r="MHJ2" s="138"/>
      <c r="MHV2" s="138"/>
      <c r="MHY2" s="138"/>
      <c r="MIB2" s="138"/>
      <c r="MIE2" s="138"/>
      <c r="MIN2" s="138"/>
      <c r="MIT2" s="138"/>
      <c r="MIW2" s="138"/>
      <c r="MIZ2" s="138"/>
      <c r="MJC2" s="138"/>
      <c r="MJI2" s="138"/>
      <c r="MJL2" s="138"/>
      <c r="MJR2" s="138"/>
      <c r="MJT2" s="138"/>
      <c r="MJU2" s="138"/>
      <c r="MJW2" s="138"/>
      <c r="MJZ2" s="138"/>
      <c r="MKC2" s="138"/>
      <c r="MKF2" s="138"/>
      <c r="MKN2" s="138"/>
      <c r="MKS2" s="138"/>
      <c r="MLB2" s="138"/>
      <c r="MLE2" s="138"/>
      <c r="MLM2" s="138"/>
      <c r="MMI2" s="138"/>
      <c r="MMJ2" s="138"/>
      <c r="MMK2" s="138"/>
      <c r="MML2" s="138"/>
      <c r="MMM2" s="138"/>
      <c r="MMN2" s="138"/>
      <c r="MNF2" s="138"/>
      <c r="MNG2" s="138"/>
      <c r="MNJ2" s="138"/>
      <c r="MNM2" s="138"/>
      <c r="MNO2" s="138"/>
      <c r="MNQ2" s="138"/>
      <c r="MNT2" s="138"/>
      <c r="MNW2" s="138"/>
      <c r="MNZ2" s="138"/>
      <c r="MOC2" s="138"/>
      <c r="MOF2" s="138"/>
      <c r="MOI2" s="138"/>
      <c r="MOL2" s="138"/>
      <c r="MOO2" s="138"/>
      <c r="MOQ2" s="138"/>
      <c r="MPD2" s="138"/>
      <c r="MPE2" s="138"/>
      <c r="MPF2" s="138"/>
      <c r="MPG2" s="138"/>
      <c r="MPH2" s="138"/>
      <c r="MPI2" s="138"/>
      <c r="MPJ2" s="138"/>
      <c r="MPK2" s="138"/>
      <c r="MPL2" s="138"/>
      <c r="MPM2" s="138"/>
      <c r="MPN2" s="138"/>
      <c r="MPO2" s="138"/>
      <c r="MPP2" s="138"/>
      <c r="MPQ2" s="138"/>
      <c r="MPU2" s="138"/>
      <c r="MPW2" s="138"/>
      <c r="MPX2" s="138"/>
      <c r="MPY2" s="138"/>
      <c r="MPZ2" s="138"/>
      <c r="MQC2" s="138"/>
      <c r="MQE2" s="138"/>
      <c r="MQF2" s="138"/>
      <c r="MQG2" s="138"/>
      <c r="MQH2" s="138"/>
      <c r="MQI2" s="138"/>
      <c r="MQJ2" s="138"/>
      <c r="MQK2" s="138"/>
      <c r="MQL2" s="138"/>
      <c r="MQM2" s="138"/>
      <c r="MQN2" s="138"/>
      <c r="MQO2" s="138"/>
      <c r="MQP2" s="138"/>
      <c r="MQQ2" s="138"/>
      <c r="MQT2" s="138"/>
      <c r="MQW2" s="138"/>
      <c r="MQZ2" s="138"/>
      <c r="MRC2" s="138"/>
      <c r="MRF2" s="138"/>
      <c r="MRR2" s="138"/>
      <c r="MRU2" s="138"/>
      <c r="MRX2" s="138"/>
      <c r="MSA2" s="138"/>
      <c r="MSJ2" s="138"/>
      <c r="MSP2" s="138"/>
      <c r="MSS2" s="138"/>
      <c r="MSV2" s="138"/>
      <c r="MSY2" s="138"/>
      <c r="MTE2" s="138"/>
      <c r="MTH2" s="138"/>
      <c r="MTN2" s="138"/>
      <c r="MTP2" s="138"/>
      <c r="MTQ2" s="138"/>
      <c r="MTS2" s="138"/>
      <c r="MTV2" s="138"/>
      <c r="MTY2" s="138"/>
      <c r="MUB2" s="138"/>
      <c r="MUJ2" s="138"/>
      <c r="MUO2" s="138"/>
      <c r="MUX2" s="138"/>
      <c r="MVA2" s="138"/>
      <c r="MVI2" s="138"/>
      <c r="MWE2" s="138"/>
      <c r="MWF2" s="138"/>
      <c r="MWG2" s="138"/>
      <c r="MWH2" s="138"/>
      <c r="MWI2" s="138"/>
      <c r="MWJ2" s="138"/>
      <c r="MXB2" s="138"/>
      <c r="MXC2" s="138"/>
      <c r="MXF2" s="138"/>
      <c r="MXI2" s="138"/>
      <c r="MXK2" s="138"/>
      <c r="MXM2" s="138"/>
      <c r="MXP2" s="138"/>
      <c r="MXS2" s="138"/>
      <c r="MXV2" s="138"/>
      <c r="MXY2" s="138"/>
      <c r="MYB2" s="138"/>
      <c r="MYE2" s="138"/>
      <c r="MYH2" s="138"/>
      <c r="MYK2" s="138"/>
      <c r="MYM2" s="138"/>
      <c r="MYZ2" s="138"/>
      <c r="MZA2" s="138"/>
      <c r="MZB2" s="138"/>
      <c r="MZC2" s="138"/>
      <c r="MZD2" s="138"/>
      <c r="MZE2" s="138"/>
      <c r="MZF2" s="138"/>
      <c r="MZG2" s="138"/>
      <c r="MZH2" s="138"/>
      <c r="MZI2" s="138"/>
      <c r="MZJ2" s="138"/>
      <c r="MZK2" s="138"/>
      <c r="MZL2" s="138"/>
      <c r="MZM2" s="138"/>
      <c r="MZQ2" s="138"/>
      <c r="MZS2" s="138"/>
      <c r="MZT2" s="138"/>
      <c r="MZU2" s="138"/>
      <c r="MZV2" s="138"/>
      <c r="MZY2" s="138"/>
      <c r="NAA2" s="138"/>
      <c r="NAB2" s="138"/>
      <c r="NAC2" s="138"/>
      <c r="NAD2" s="138"/>
      <c r="NAE2" s="138"/>
      <c r="NAF2" s="138"/>
      <c r="NAG2" s="138"/>
      <c r="NAH2" s="138"/>
      <c r="NAI2" s="138"/>
      <c r="NAJ2" s="138"/>
      <c r="NAK2" s="138"/>
      <c r="NAL2" s="138"/>
      <c r="NAM2" s="138"/>
      <c r="NAP2" s="138"/>
      <c r="NAS2" s="138"/>
      <c r="NAV2" s="138"/>
      <c r="NAY2" s="138"/>
      <c r="NBB2" s="138"/>
      <c r="NBN2" s="138"/>
      <c r="NBQ2" s="138"/>
      <c r="NBT2" s="138"/>
      <c r="NBW2" s="138"/>
      <c r="NCF2" s="138"/>
      <c r="NCL2" s="138"/>
      <c r="NCO2" s="138"/>
      <c r="NCR2" s="138"/>
      <c r="NCU2" s="138"/>
      <c r="NDA2" s="138"/>
      <c r="NDD2" s="138"/>
      <c r="NDJ2" s="138"/>
      <c r="NDL2" s="138"/>
      <c r="NDM2" s="138"/>
      <c r="NDO2" s="138"/>
      <c r="NDR2" s="138"/>
      <c r="NDU2" s="138"/>
      <c r="NDX2" s="138"/>
      <c r="NEF2" s="138"/>
      <c r="NEK2" s="138"/>
      <c r="NET2" s="138"/>
      <c r="NEW2" s="138"/>
      <c r="NFE2" s="138"/>
      <c r="NGA2" s="138"/>
      <c r="NGB2" s="138"/>
      <c r="NGC2" s="138"/>
      <c r="NGD2" s="138"/>
      <c r="NGE2" s="138"/>
      <c r="NGF2" s="138"/>
      <c r="NGX2" s="138"/>
      <c r="NGY2" s="138"/>
      <c r="NHB2" s="138"/>
      <c r="NHE2" s="138"/>
      <c r="NHG2" s="138"/>
      <c r="NHI2" s="138"/>
      <c r="NHL2" s="138"/>
      <c r="NHO2" s="138"/>
      <c r="NHR2" s="138"/>
      <c r="NHU2" s="138"/>
      <c r="NHX2" s="138"/>
      <c r="NIA2" s="138"/>
      <c r="NID2" s="138"/>
      <c r="NIG2" s="138"/>
      <c r="NII2" s="138"/>
      <c r="NIV2" s="138"/>
      <c r="NIW2" s="138"/>
      <c r="NIX2" s="138"/>
      <c r="NIY2" s="138"/>
      <c r="NIZ2" s="138"/>
      <c r="NJA2" s="138"/>
      <c r="NJB2" s="138"/>
      <c r="NJC2" s="138"/>
      <c r="NJD2" s="138"/>
      <c r="NJE2" s="138"/>
      <c r="NJF2" s="138"/>
      <c r="NJG2" s="138"/>
      <c r="NJH2" s="138"/>
      <c r="NJI2" s="138"/>
      <c r="NJM2" s="138"/>
      <c r="NJO2" s="138"/>
      <c r="NJP2" s="138"/>
      <c r="NJQ2" s="138"/>
      <c r="NJR2" s="138"/>
      <c r="NJU2" s="138"/>
      <c r="NJW2" s="138"/>
      <c r="NJX2" s="138"/>
      <c r="NJY2" s="138"/>
      <c r="NJZ2" s="138"/>
      <c r="NKA2" s="138"/>
      <c r="NKB2" s="138"/>
      <c r="NKC2" s="138"/>
      <c r="NKD2" s="138"/>
      <c r="NKE2" s="138"/>
      <c r="NKF2" s="138"/>
      <c r="NKG2" s="138"/>
      <c r="NKH2" s="138"/>
      <c r="NKI2" s="138"/>
      <c r="NKL2" s="138"/>
      <c r="NKO2" s="138"/>
      <c r="NKR2" s="138"/>
      <c r="NKU2" s="138"/>
      <c r="NKX2" s="138"/>
      <c r="NLJ2" s="138"/>
      <c r="NLM2" s="138"/>
      <c r="NLP2" s="138"/>
      <c r="NLS2" s="138"/>
      <c r="NMB2" s="138"/>
      <c r="NMH2" s="138"/>
      <c r="NMK2" s="138"/>
      <c r="NMN2" s="138"/>
      <c r="NMQ2" s="138"/>
      <c r="NMW2" s="138"/>
      <c r="NMZ2" s="138"/>
      <c r="NNF2" s="138"/>
      <c r="NNH2" s="138"/>
      <c r="NNI2" s="138"/>
      <c r="NNK2" s="138"/>
      <c r="NNN2" s="138"/>
      <c r="NNQ2" s="138"/>
      <c r="NNT2" s="138"/>
      <c r="NOB2" s="138"/>
      <c r="NOG2" s="138"/>
      <c r="NOP2" s="138"/>
      <c r="NOS2" s="138"/>
      <c r="NPA2" s="138"/>
      <c r="NPW2" s="138"/>
      <c r="NPX2" s="138"/>
      <c r="NPY2" s="138"/>
      <c r="NPZ2" s="138"/>
      <c r="NQA2" s="138"/>
      <c r="NQB2" s="138"/>
      <c r="NQT2" s="138"/>
      <c r="NQU2" s="138"/>
      <c r="NQX2" s="138"/>
      <c r="NRA2" s="138"/>
      <c r="NRC2" s="138"/>
      <c r="NRE2" s="138"/>
      <c r="NRH2" s="138"/>
      <c r="NRK2" s="138"/>
      <c r="NRN2" s="138"/>
      <c r="NRQ2" s="138"/>
      <c r="NRT2" s="138"/>
      <c r="NRW2" s="138"/>
      <c r="NRZ2" s="138"/>
      <c r="NSC2" s="138"/>
      <c r="NSE2" s="138"/>
      <c r="NSR2" s="138"/>
      <c r="NSS2" s="138"/>
      <c r="NST2" s="138"/>
      <c r="NSU2" s="138"/>
      <c r="NSV2" s="138"/>
      <c r="NSW2" s="138"/>
      <c r="NSX2" s="138"/>
      <c r="NSY2" s="138"/>
      <c r="NSZ2" s="138"/>
      <c r="NTA2" s="138"/>
      <c r="NTB2" s="138"/>
      <c r="NTC2" s="138"/>
      <c r="NTD2" s="138"/>
      <c r="NTE2" s="138"/>
      <c r="NTI2" s="138"/>
      <c r="NTK2" s="138"/>
      <c r="NTL2" s="138"/>
      <c r="NTM2" s="138"/>
      <c r="NTN2" s="138"/>
      <c r="NTQ2" s="138"/>
      <c r="NTS2" s="138"/>
      <c r="NTT2" s="138"/>
      <c r="NTU2" s="138"/>
      <c r="NTV2" s="138"/>
      <c r="NTW2" s="138"/>
      <c r="NTX2" s="138"/>
      <c r="NTY2" s="138"/>
      <c r="NTZ2" s="138"/>
      <c r="NUA2" s="138"/>
      <c r="NUB2" s="138"/>
      <c r="NUC2" s="138"/>
      <c r="NUD2" s="138"/>
      <c r="NUE2" s="138"/>
      <c r="NUH2" s="138"/>
      <c r="NUK2" s="138"/>
      <c r="NUN2" s="138"/>
      <c r="NUQ2" s="138"/>
      <c r="NUT2" s="138"/>
      <c r="NVF2" s="138"/>
      <c r="NVI2" s="138"/>
      <c r="NVL2" s="138"/>
      <c r="NVO2" s="138"/>
      <c r="NVX2" s="138"/>
      <c r="NWD2" s="138"/>
      <c r="NWG2" s="138"/>
      <c r="NWJ2" s="138"/>
      <c r="NWM2" s="138"/>
      <c r="NWS2" s="138"/>
      <c r="NWV2" s="138"/>
      <c r="NXB2" s="138"/>
      <c r="NXD2" s="138"/>
      <c r="NXE2" s="138"/>
      <c r="NXG2" s="138"/>
      <c r="NXJ2" s="138"/>
      <c r="NXM2" s="138"/>
      <c r="NXP2" s="138"/>
      <c r="NXX2" s="138"/>
      <c r="NYC2" s="138"/>
      <c r="NYL2" s="138"/>
      <c r="NYO2" s="138"/>
      <c r="NYW2" s="138"/>
      <c r="NZS2" s="138"/>
      <c r="NZT2" s="138"/>
      <c r="NZU2" s="138"/>
      <c r="NZV2" s="138"/>
      <c r="NZW2" s="138"/>
      <c r="NZX2" s="138"/>
      <c r="OAP2" s="138"/>
      <c r="OAQ2" s="138"/>
      <c r="OAT2" s="138"/>
      <c r="OAW2" s="138"/>
      <c r="OAY2" s="138"/>
      <c r="OBA2" s="138"/>
      <c r="OBD2" s="138"/>
      <c r="OBG2" s="138"/>
      <c r="OBJ2" s="138"/>
      <c r="OBM2" s="138"/>
      <c r="OBP2" s="138"/>
      <c r="OBS2" s="138"/>
      <c r="OBV2" s="138"/>
      <c r="OBY2" s="138"/>
      <c r="OCA2" s="138"/>
      <c r="OCN2" s="138"/>
      <c r="OCO2" s="138"/>
      <c r="OCP2" s="138"/>
      <c r="OCQ2" s="138"/>
      <c r="OCR2" s="138"/>
      <c r="OCS2" s="138"/>
      <c r="OCT2" s="138"/>
      <c r="OCU2" s="138"/>
      <c r="OCV2" s="138"/>
      <c r="OCW2" s="138"/>
      <c r="OCX2" s="138"/>
      <c r="OCY2" s="138"/>
      <c r="OCZ2" s="138"/>
      <c r="ODA2" s="138"/>
      <c r="ODE2" s="138"/>
      <c r="ODG2" s="138"/>
      <c r="ODH2" s="138"/>
      <c r="ODI2" s="138"/>
      <c r="ODJ2" s="138"/>
      <c r="ODM2" s="138"/>
      <c r="ODO2" s="138"/>
      <c r="ODP2" s="138"/>
      <c r="ODQ2" s="138"/>
      <c r="ODR2" s="138"/>
      <c r="ODS2" s="138"/>
      <c r="ODT2" s="138"/>
      <c r="ODU2" s="138"/>
      <c r="ODV2" s="138"/>
      <c r="ODW2" s="138"/>
      <c r="ODX2" s="138"/>
      <c r="ODY2" s="138"/>
      <c r="ODZ2" s="138"/>
      <c r="OEA2" s="138"/>
      <c r="OED2" s="138"/>
      <c r="OEG2" s="138"/>
      <c r="OEJ2" s="138"/>
      <c r="OEM2" s="138"/>
      <c r="OEP2" s="138"/>
      <c r="OFB2" s="138"/>
      <c r="OFE2" s="138"/>
      <c r="OFH2" s="138"/>
      <c r="OFK2" s="138"/>
      <c r="OFT2" s="138"/>
      <c r="OFZ2" s="138"/>
      <c r="OGC2" s="138"/>
      <c r="OGF2" s="138"/>
      <c r="OGI2" s="138"/>
      <c r="OGO2" s="138"/>
      <c r="OGR2" s="138"/>
      <c r="OGX2" s="138"/>
      <c r="OGZ2" s="138"/>
      <c r="OHA2" s="138"/>
      <c r="OHC2" s="138"/>
      <c r="OHF2" s="138"/>
      <c r="OHI2" s="138"/>
      <c r="OHL2" s="138"/>
      <c r="OHT2" s="138"/>
      <c r="OHY2" s="138"/>
      <c r="OIH2" s="138"/>
      <c r="OIK2" s="138"/>
      <c r="OIS2" s="138"/>
      <c r="OJO2" s="138"/>
      <c r="OJP2" s="138"/>
      <c r="OJQ2" s="138"/>
      <c r="OJR2" s="138"/>
      <c r="OJS2" s="138"/>
      <c r="OJT2" s="138"/>
      <c r="OKL2" s="138"/>
      <c r="OKM2" s="138"/>
      <c r="OKP2" s="138"/>
      <c r="OKS2" s="138"/>
      <c r="OKU2" s="138"/>
      <c r="OKW2" s="138"/>
      <c r="OKZ2" s="138"/>
      <c r="OLC2" s="138"/>
      <c r="OLF2" s="138"/>
      <c r="OLI2" s="138"/>
      <c r="OLL2" s="138"/>
      <c r="OLO2" s="138"/>
      <c r="OLR2" s="138"/>
      <c r="OLU2" s="138"/>
      <c r="OLW2" s="138"/>
      <c r="OMJ2" s="138"/>
      <c r="OMK2" s="138"/>
      <c r="OML2" s="138"/>
      <c r="OMM2" s="138"/>
      <c r="OMN2" s="138"/>
      <c r="OMO2" s="138"/>
      <c r="OMP2" s="138"/>
      <c r="OMQ2" s="138"/>
      <c r="OMR2" s="138"/>
      <c r="OMS2" s="138"/>
      <c r="OMT2" s="138"/>
      <c r="OMU2" s="138"/>
      <c r="OMV2" s="138"/>
      <c r="OMW2" s="138"/>
      <c r="ONA2" s="138"/>
      <c r="ONC2" s="138"/>
      <c r="OND2" s="138"/>
      <c r="ONE2" s="138"/>
      <c r="ONF2" s="138"/>
      <c r="ONI2" s="138"/>
      <c r="ONK2" s="138"/>
      <c r="ONL2" s="138"/>
      <c r="ONM2" s="138"/>
      <c r="ONN2" s="138"/>
      <c r="ONO2" s="138"/>
      <c r="ONP2" s="138"/>
      <c r="ONQ2" s="138"/>
      <c r="ONR2" s="138"/>
      <c r="ONS2" s="138"/>
      <c r="ONT2" s="138"/>
      <c r="ONU2" s="138"/>
      <c r="ONV2" s="138"/>
      <c r="ONW2" s="138"/>
      <c r="ONZ2" s="138"/>
      <c r="OOC2" s="138"/>
      <c r="OOF2" s="138"/>
      <c r="OOI2" s="138"/>
      <c r="OOL2" s="138"/>
      <c r="OOX2" s="138"/>
      <c r="OPA2" s="138"/>
      <c r="OPD2" s="138"/>
      <c r="OPG2" s="138"/>
      <c r="OPP2" s="138"/>
      <c r="OPV2" s="138"/>
      <c r="OPY2" s="138"/>
      <c r="OQB2" s="138"/>
      <c r="OQE2" s="138"/>
      <c r="OQK2" s="138"/>
      <c r="OQN2" s="138"/>
      <c r="OQT2" s="138"/>
      <c r="OQV2" s="138"/>
      <c r="OQW2" s="138"/>
      <c r="OQY2" s="138"/>
      <c r="ORB2" s="138"/>
      <c r="ORE2" s="138"/>
      <c r="ORH2" s="138"/>
      <c r="ORP2" s="138"/>
      <c r="ORU2" s="138"/>
      <c r="OSD2" s="138"/>
      <c r="OSG2" s="138"/>
      <c r="OSO2" s="138"/>
      <c r="OTK2" s="138"/>
      <c r="OTL2" s="138"/>
      <c r="OTM2" s="138"/>
      <c r="OTN2" s="138"/>
      <c r="OTO2" s="138"/>
      <c r="OTP2" s="138"/>
      <c r="OUH2" s="138"/>
      <c r="OUI2" s="138"/>
      <c r="OUL2" s="138"/>
      <c r="OUO2" s="138"/>
      <c r="OUQ2" s="138"/>
      <c r="OUS2" s="138"/>
      <c r="OUV2" s="138"/>
      <c r="OUY2" s="138"/>
      <c r="OVB2" s="138"/>
      <c r="OVE2" s="138"/>
      <c r="OVH2" s="138"/>
      <c r="OVK2" s="138"/>
      <c r="OVN2" s="138"/>
      <c r="OVQ2" s="138"/>
      <c r="OVS2" s="138"/>
      <c r="OWF2" s="138"/>
      <c r="OWG2" s="138"/>
      <c r="OWH2" s="138"/>
      <c r="OWI2" s="138"/>
      <c r="OWJ2" s="138"/>
      <c r="OWK2" s="138"/>
      <c r="OWL2" s="138"/>
      <c r="OWM2" s="138"/>
      <c r="OWN2" s="138"/>
      <c r="OWO2" s="138"/>
      <c r="OWP2" s="138"/>
      <c r="OWQ2" s="138"/>
      <c r="OWR2" s="138"/>
      <c r="OWS2" s="138"/>
      <c r="OWW2" s="138"/>
      <c r="OWY2" s="138"/>
      <c r="OWZ2" s="138"/>
      <c r="OXA2" s="138"/>
      <c r="OXB2" s="138"/>
      <c r="OXE2" s="138"/>
      <c r="OXG2" s="138"/>
      <c r="OXH2" s="138"/>
      <c r="OXI2" s="138"/>
      <c r="OXJ2" s="138"/>
      <c r="OXK2" s="138"/>
      <c r="OXL2" s="138"/>
      <c r="OXM2" s="138"/>
      <c r="OXN2" s="138"/>
      <c r="OXO2" s="138"/>
      <c r="OXP2" s="138"/>
      <c r="OXQ2" s="138"/>
      <c r="OXR2" s="138"/>
      <c r="OXS2" s="138"/>
      <c r="OXV2" s="138"/>
      <c r="OXY2" s="138"/>
      <c r="OYB2" s="138"/>
      <c r="OYE2" s="138"/>
      <c r="OYH2" s="138"/>
      <c r="OYT2" s="138"/>
      <c r="OYW2" s="138"/>
      <c r="OYZ2" s="138"/>
      <c r="OZC2" s="138"/>
      <c r="OZL2" s="138"/>
      <c r="OZR2" s="138"/>
      <c r="OZU2" s="138"/>
      <c r="OZX2" s="138"/>
      <c r="PAA2" s="138"/>
      <c r="PAG2" s="138"/>
      <c r="PAJ2" s="138"/>
      <c r="PAP2" s="138"/>
      <c r="PAR2" s="138"/>
      <c r="PAS2" s="138"/>
      <c r="PAU2" s="138"/>
      <c r="PAX2" s="138"/>
      <c r="PBA2" s="138"/>
      <c r="PBD2" s="138"/>
      <c r="PBL2" s="138"/>
      <c r="PBQ2" s="138"/>
      <c r="PBZ2" s="138"/>
      <c r="PCC2" s="138"/>
      <c r="PCK2" s="138"/>
      <c r="PDG2" s="138"/>
      <c r="PDH2" s="138"/>
      <c r="PDI2" s="138"/>
      <c r="PDJ2" s="138"/>
      <c r="PDK2" s="138"/>
      <c r="PDL2" s="138"/>
      <c r="PED2" s="138"/>
      <c r="PEE2" s="138"/>
      <c r="PEH2" s="138"/>
      <c r="PEK2" s="138"/>
      <c r="PEM2" s="138"/>
      <c r="PEO2" s="138"/>
      <c r="PER2" s="138"/>
      <c r="PEU2" s="138"/>
      <c r="PEX2" s="138"/>
      <c r="PFA2" s="138"/>
      <c r="PFD2" s="138"/>
      <c r="PFG2" s="138"/>
      <c r="PFJ2" s="138"/>
      <c r="PFM2" s="138"/>
      <c r="PFO2" s="138"/>
      <c r="PGB2" s="138"/>
      <c r="PGC2" s="138"/>
      <c r="PGD2" s="138"/>
      <c r="PGE2" s="138"/>
      <c r="PGF2" s="138"/>
      <c r="PGG2" s="138"/>
      <c r="PGH2" s="138"/>
      <c r="PGI2" s="138"/>
      <c r="PGJ2" s="138"/>
      <c r="PGK2" s="138"/>
      <c r="PGL2" s="138"/>
      <c r="PGM2" s="138"/>
      <c r="PGN2" s="138"/>
      <c r="PGO2" s="138"/>
      <c r="PGS2" s="138"/>
      <c r="PGU2" s="138"/>
      <c r="PGV2" s="138"/>
      <c r="PGW2" s="138"/>
      <c r="PGX2" s="138"/>
      <c r="PHA2" s="138"/>
      <c r="PHC2" s="138"/>
      <c r="PHD2" s="138"/>
      <c r="PHE2" s="138"/>
      <c r="PHF2" s="138"/>
      <c r="PHG2" s="138"/>
      <c r="PHH2" s="138"/>
      <c r="PHI2" s="138"/>
      <c r="PHJ2" s="138"/>
      <c r="PHK2" s="138"/>
      <c r="PHL2" s="138"/>
      <c r="PHM2" s="138"/>
      <c r="PHN2" s="138"/>
      <c r="PHO2" s="138"/>
      <c r="PHR2" s="138"/>
      <c r="PHU2" s="138"/>
      <c r="PHX2" s="138"/>
      <c r="PIA2" s="138"/>
      <c r="PID2" s="138"/>
      <c r="PIP2" s="138"/>
      <c r="PIS2" s="138"/>
      <c r="PIV2" s="138"/>
      <c r="PIY2" s="138"/>
      <c r="PJH2" s="138"/>
      <c r="PJN2" s="138"/>
      <c r="PJQ2" s="138"/>
      <c r="PJT2" s="138"/>
      <c r="PJW2" s="138"/>
      <c r="PKC2" s="138"/>
      <c r="PKF2" s="138"/>
      <c r="PKL2" s="138"/>
      <c r="PKN2" s="138"/>
      <c r="PKO2" s="138"/>
      <c r="PKQ2" s="138"/>
      <c r="PKT2" s="138"/>
      <c r="PKW2" s="138"/>
      <c r="PKZ2" s="138"/>
      <c r="PLH2" s="138"/>
      <c r="PLM2" s="138"/>
      <c r="PLV2" s="138"/>
      <c r="PLY2" s="138"/>
      <c r="PMG2" s="138"/>
      <c r="PNC2" s="138"/>
      <c r="PND2" s="138"/>
      <c r="PNE2" s="138"/>
      <c r="PNF2" s="138"/>
      <c r="PNG2" s="138"/>
      <c r="PNH2" s="138"/>
      <c r="PNZ2" s="138"/>
      <c r="POA2" s="138"/>
      <c r="POD2" s="138"/>
      <c r="POG2" s="138"/>
      <c r="POI2" s="138"/>
      <c r="POK2" s="138"/>
      <c r="PON2" s="138"/>
      <c r="POQ2" s="138"/>
      <c r="POT2" s="138"/>
      <c r="POW2" s="138"/>
      <c r="POZ2" s="138"/>
      <c r="PPC2" s="138"/>
      <c r="PPF2" s="138"/>
      <c r="PPI2" s="138"/>
      <c r="PPK2" s="138"/>
      <c r="PPX2" s="138"/>
      <c r="PPY2" s="138"/>
      <c r="PPZ2" s="138"/>
      <c r="PQA2" s="138"/>
      <c r="PQB2" s="138"/>
      <c r="PQC2" s="138"/>
      <c r="PQD2" s="138"/>
      <c r="PQE2" s="138"/>
      <c r="PQF2" s="138"/>
      <c r="PQG2" s="138"/>
      <c r="PQH2" s="138"/>
      <c r="PQI2" s="138"/>
      <c r="PQJ2" s="138"/>
      <c r="PQK2" s="138"/>
      <c r="PQO2" s="138"/>
      <c r="PQQ2" s="138"/>
      <c r="PQR2" s="138"/>
      <c r="PQS2" s="138"/>
      <c r="PQT2" s="138"/>
      <c r="PQW2" s="138"/>
      <c r="PQY2" s="138"/>
      <c r="PQZ2" s="138"/>
      <c r="PRA2" s="138"/>
      <c r="PRB2" s="138"/>
      <c r="PRC2" s="138"/>
      <c r="PRD2" s="138"/>
      <c r="PRE2" s="138"/>
      <c r="PRF2" s="138"/>
      <c r="PRG2" s="138"/>
      <c r="PRH2" s="138"/>
      <c r="PRI2" s="138"/>
      <c r="PRJ2" s="138"/>
      <c r="PRK2" s="138"/>
      <c r="PRN2" s="138"/>
      <c r="PRQ2" s="138"/>
      <c r="PRT2" s="138"/>
      <c r="PRW2" s="138"/>
      <c r="PRZ2" s="138"/>
      <c r="PSL2" s="138"/>
      <c r="PSO2" s="138"/>
      <c r="PSR2" s="138"/>
      <c r="PSU2" s="138"/>
      <c r="PTD2" s="138"/>
      <c r="PTJ2" s="138"/>
      <c r="PTM2" s="138"/>
      <c r="PTP2" s="138"/>
      <c r="PTS2" s="138"/>
      <c r="PTY2" s="138"/>
      <c r="PUB2" s="138"/>
      <c r="PUH2" s="138"/>
      <c r="PUJ2" s="138"/>
      <c r="PUK2" s="138"/>
      <c r="PUM2" s="138"/>
      <c r="PUP2" s="138"/>
      <c r="PUS2" s="138"/>
      <c r="PUV2" s="138"/>
      <c r="PVD2" s="138"/>
      <c r="PVI2" s="138"/>
      <c r="PVR2" s="138"/>
      <c r="PVU2" s="138"/>
      <c r="PWC2" s="138"/>
      <c r="PWY2" s="138"/>
      <c r="PWZ2" s="138"/>
      <c r="PXA2" s="138"/>
      <c r="PXB2" s="138"/>
      <c r="PXC2" s="138"/>
      <c r="PXD2" s="138"/>
      <c r="PXV2" s="138"/>
      <c r="PXW2" s="138"/>
      <c r="PXZ2" s="138"/>
      <c r="PYC2" s="138"/>
      <c r="PYE2" s="138"/>
      <c r="PYG2" s="138"/>
      <c r="PYJ2" s="138"/>
      <c r="PYM2" s="138"/>
      <c r="PYP2" s="138"/>
      <c r="PYS2" s="138"/>
      <c r="PYV2" s="138"/>
      <c r="PYY2" s="138"/>
      <c r="PZB2" s="138"/>
      <c r="PZE2" s="138"/>
      <c r="PZG2" s="138"/>
      <c r="PZT2" s="138"/>
      <c r="PZU2" s="138"/>
      <c r="PZV2" s="138"/>
      <c r="PZW2" s="138"/>
      <c r="PZX2" s="138"/>
      <c r="PZY2" s="138"/>
      <c r="PZZ2" s="138"/>
      <c r="QAA2" s="138"/>
      <c r="QAB2" s="138"/>
      <c r="QAC2" s="138"/>
      <c r="QAD2" s="138"/>
      <c r="QAE2" s="138"/>
      <c r="QAF2" s="138"/>
      <c r="QAG2" s="138"/>
      <c r="QAK2" s="138"/>
      <c r="QAM2" s="138"/>
      <c r="QAN2" s="138"/>
      <c r="QAO2" s="138"/>
      <c r="QAP2" s="138"/>
      <c r="QAS2" s="138"/>
      <c r="QAU2" s="138"/>
      <c r="QAV2" s="138"/>
      <c r="QAW2" s="138"/>
      <c r="QAX2" s="138"/>
      <c r="QAY2" s="138"/>
      <c r="QAZ2" s="138"/>
      <c r="QBA2" s="138"/>
      <c r="QBB2" s="138"/>
      <c r="QBC2" s="138"/>
      <c r="QBD2" s="138"/>
      <c r="QBE2" s="138"/>
      <c r="QBF2" s="138"/>
      <c r="QBG2" s="138"/>
      <c r="QBJ2" s="138"/>
      <c r="QBM2" s="138"/>
      <c r="QBP2" s="138"/>
      <c r="QBS2" s="138"/>
      <c r="QBV2" s="138"/>
      <c r="QCH2" s="138"/>
      <c r="QCK2" s="138"/>
      <c r="QCN2" s="138"/>
      <c r="QCQ2" s="138"/>
      <c r="QCZ2" s="138"/>
      <c r="QDF2" s="138"/>
      <c r="QDI2" s="138"/>
      <c r="QDL2" s="138"/>
      <c r="QDO2" s="138"/>
      <c r="QDU2" s="138"/>
      <c r="QDX2" s="138"/>
      <c r="QED2" s="138"/>
      <c r="QEF2" s="138"/>
      <c r="QEG2" s="138"/>
      <c r="QEI2" s="138"/>
      <c r="QEL2" s="138"/>
      <c r="QEO2" s="138"/>
      <c r="QER2" s="138"/>
      <c r="QEZ2" s="138"/>
      <c r="QFE2" s="138"/>
      <c r="QFN2" s="138"/>
      <c r="QFQ2" s="138"/>
      <c r="QFY2" s="138"/>
      <c r="QGU2" s="138"/>
      <c r="QGV2" s="138"/>
      <c r="QGW2" s="138"/>
      <c r="QGX2" s="138"/>
      <c r="QGY2" s="138"/>
      <c r="QGZ2" s="138"/>
      <c r="QHR2" s="138"/>
      <c r="QHS2" s="138"/>
      <c r="QHV2" s="138"/>
      <c r="QHY2" s="138"/>
      <c r="QIA2" s="138"/>
      <c r="QIC2" s="138"/>
      <c r="QIF2" s="138"/>
      <c r="QII2" s="138"/>
      <c r="QIL2" s="138"/>
      <c r="QIO2" s="138"/>
      <c r="QIR2" s="138"/>
      <c r="QIU2" s="138"/>
      <c r="QIX2" s="138"/>
      <c r="QJA2" s="138"/>
      <c r="QJC2" s="138"/>
      <c r="QJP2" s="138"/>
      <c r="QJQ2" s="138"/>
      <c r="QJR2" s="138"/>
      <c r="QJS2" s="138"/>
      <c r="QJT2" s="138"/>
      <c r="QJU2" s="138"/>
      <c r="QJV2" s="138"/>
      <c r="QJW2" s="138"/>
      <c r="QJX2" s="138"/>
      <c r="QJY2" s="138"/>
      <c r="QJZ2" s="138"/>
      <c r="QKA2" s="138"/>
      <c r="QKB2" s="138"/>
      <c r="QKC2" s="138"/>
      <c r="QKG2" s="138"/>
      <c r="QKI2" s="138"/>
      <c r="QKJ2" s="138"/>
      <c r="QKK2" s="138"/>
      <c r="QKL2" s="138"/>
      <c r="QKO2" s="138"/>
      <c r="QKQ2" s="138"/>
      <c r="QKR2" s="138"/>
      <c r="QKS2" s="138"/>
      <c r="QKT2" s="138"/>
      <c r="QKU2" s="138"/>
      <c r="QKV2" s="138"/>
      <c r="QKW2" s="138"/>
      <c r="QKX2" s="138"/>
      <c r="QKY2" s="138"/>
      <c r="QKZ2" s="138"/>
      <c r="QLA2" s="138"/>
      <c r="QLB2" s="138"/>
      <c r="QLC2" s="138"/>
      <c r="QLF2" s="138"/>
      <c r="QLI2" s="138"/>
      <c r="QLL2" s="138"/>
      <c r="QLO2" s="138"/>
      <c r="QLR2" s="138"/>
      <c r="QMD2" s="138"/>
      <c r="QMG2" s="138"/>
      <c r="QMJ2" s="138"/>
      <c r="QMM2" s="138"/>
      <c r="QMV2" s="138"/>
      <c r="QNB2" s="138"/>
      <c r="QNE2" s="138"/>
      <c r="QNH2" s="138"/>
      <c r="QNK2" s="138"/>
      <c r="QNQ2" s="138"/>
      <c r="QNT2" s="138"/>
      <c r="QNZ2" s="138"/>
      <c r="QOB2" s="138"/>
      <c r="QOC2" s="138"/>
      <c r="QOE2" s="138"/>
      <c r="QOH2" s="138"/>
      <c r="QOK2" s="138"/>
      <c r="QON2" s="138"/>
      <c r="QOV2" s="138"/>
      <c r="QPA2" s="138"/>
      <c r="QPJ2" s="138"/>
      <c r="QPM2" s="138"/>
      <c r="QPU2" s="138"/>
      <c r="QQQ2" s="138"/>
      <c r="QQR2" s="138"/>
      <c r="QQS2" s="138"/>
      <c r="QQT2" s="138"/>
      <c r="QQU2" s="138"/>
      <c r="QQV2" s="138"/>
      <c r="QRN2" s="138"/>
      <c r="QRO2" s="138"/>
      <c r="QRR2" s="138"/>
      <c r="QRU2" s="138"/>
      <c r="QRW2" s="138"/>
      <c r="QRY2" s="138"/>
      <c r="QSB2" s="138"/>
      <c r="QSE2" s="138"/>
      <c r="QSH2" s="138"/>
      <c r="QSK2" s="138"/>
      <c r="QSN2" s="138"/>
      <c r="QSQ2" s="138"/>
      <c r="QST2" s="138"/>
      <c r="QSW2" s="138"/>
      <c r="QSY2" s="138"/>
      <c r="QTL2" s="138"/>
      <c r="QTM2" s="138"/>
      <c r="QTN2" s="138"/>
      <c r="QTO2" s="138"/>
      <c r="QTP2" s="138"/>
      <c r="QTQ2" s="138"/>
      <c r="QTR2" s="138"/>
      <c r="QTS2" s="138"/>
      <c r="QTT2" s="138"/>
      <c r="QTU2" s="138"/>
      <c r="QTV2" s="138"/>
      <c r="QTW2" s="138"/>
      <c r="QTX2" s="138"/>
      <c r="QTY2" s="138"/>
      <c r="QUC2" s="138"/>
      <c r="QUE2" s="138"/>
      <c r="QUF2" s="138"/>
      <c r="QUG2" s="138"/>
      <c r="QUH2" s="138"/>
      <c r="QUK2" s="138"/>
      <c r="QUM2" s="138"/>
      <c r="QUN2" s="138"/>
      <c r="QUO2" s="138"/>
      <c r="QUP2" s="138"/>
      <c r="QUQ2" s="138"/>
      <c r="QUR2" s="138"/>
      <c r="QUS2" s="138"/>
      <c r="QUT2" s="138"/>
      <c r="QUU2" s="138"/>
      <c r="QUV2" s="138"/>
      <c r="QUW2" s="138"/>
      <c r="QUX2" s="138"/>
      <c r="QUY2" s="138"/>
      <c r="QVB2" s="138"/>
      <c r="QVE2" s="138"/>
      <c r="QVH2" s="138"/>
      <c r="QVK2" s="138"/>
      <c r="QVN2" s="138"/>
      <c r="QVZ2" s="138"/>
      <c r="QWC2" s="138"/>
      <c r="QWF2" s="138"/>
      <c r="QWI2" s="138"/>
      <c r="QWR2" s="138"/>
      <c r="QWX2" s="138"/>
      <c r="QXA2" s="138"/>
      <c r="QXD2" s="138"/>
      <c r="QXG2" s="138"/>
      <c r="QXM2" s="138"/>
      <c r="QXP2" s="138"/>
      <c r="QXV2" s="138"/>
      <c r="QXX2" s="138"/>
      <c r="QXY2" s="138"/>
      <c r="QYA2" s="138"/>
      <c r="QYD2" s="138"/>
      <c r="QYG2" s="138"/>
      <c r="QYJ2" s="138"/>
      <c r="QYR2" s="138"/>
      <c r="QYW2" s="138"/>
      <c r="QZF2" s="138"/>
      <c r="QZI2" s="138"/>
      <c r="QZQ2" s="138"/>
      <c r="RAM2" s="138"/>
      <c r="RAN2" s="138"/>
      <c r="RAO2" s="138"/>
      <c r="RAP2" s="138"/>
      <c r="RAQ2" s="138"/>
      <c r="RAR2" s="138"/>
      <c r="RBJ2" s="138"/>
      <c r="RBK2" s="138"/>
      <c r="RBN2" s="138"/>
      <c r="RBQ2" s="138"/>
      <c r="RBS2" s="138"/>
      <c r="RBU2" s="138"/>
      <c r="RBX2" s="138"/>
      <c r="RCA2" s="138"/>
      <c r="RCD2" s="138"/>
      <c r="RCG2" s="138"/>
      <c r="RCJ2" s="138"/>
      <c r="RCM2" s="138"/>
      <c r="RCP2" s="138"/>
      <c r="RCS2" s="138"/>
      <c r="RCU2" s="138"/>
      <c r="RDH2" s="138"/>
      <c r="RDI2" s="138"/>
      <c r="RDJ2" s="138"/>
      <c r="RDK2" s="138"/>
      <c r="RDL2" s="138"/>
      <c r="RDM2" s="138"/>
      <c r="RDN2" s="138"/>
      <c r="RDO2" s="138"/>
      <c r="RDP2" s="138"/>
      <c r="RDQ2" s="138"/>
      <c r="RDR2" s="138"/>
      <c r="RDS2" s="138"/>
      <c r="RDT2" s="138"/>
      <c r="RDU2" s="138"/>
      <c r="RDY2" s="138"/>
      <c r="REA2" s="138"/>
      <c r="REB2" s="138"/>
      <c r="REC2" s="138"/>
      <c r="RED2" s="138"/>
      <c r="REG2" s="138"/>
      <c r="REI2" s="138"/>
      <c r="REJ2" s="138"/>
      <c r="REK2" s="138"/>
      <c r="REL2" s="138"/>
      <c r="REM2" s="138"/>
      <c r="REN2" s="138"/>
      <c r="REO2" s="138"/>
      <c r="REP2" s="138"/>
      <c r="REQ2" s="138"/>
      <c r="RER2" s="138"/>
      <c r="RES2" s="138"/>
      <c r="RET2" s="138"/>
      <c r="REU2" s="138"/>
      <c r="REX2" s="138"/>
      <c r="RFA2" s="138"/>
      <c r="RFD2" s="138"/>
      <c r="RFG2" s="138"/>
      <c r="RFJ2" s="138"/>
      <c r="RFV2" s="138"/>
      <c r="RFY2" s="138"/>
      <c r="RGB2" s="138"/>
      <c r="RGE2" s="138"/>
      <c r="RGN2" s="138"/>
      <c r="RGT2" s="138"/>
      <c r="RGW2" s="138"/>
      <c r="RGZ2" s="138"/>
      <c r="RHC2" s="138"/>
      <c r="RHI2" s="138"/>
      <c r="RHL2" s="138"/>
      <c r="RHR2" s="138"/>
      <c r="RHT2" s="138"/>
      <c r="RHU2" s="138"/>
      <c r="RHW2" s="138"/>
      <c r="RHZ2" s="138"/>
      <c r="RIC2" s="138"/>
      <c r="RIF2" s="138"/>
      <c r="RIN2" s="138"/>
      <c r="RIS2" s="138"/>
      <c r="RJB2" s="138"/>
      <c r="RJE2" s="138"/>
      <c r="RJM2" s="138"/>
      <c r="RKI2" s="138"/>
      <c r="RKJ2" s="138"/>
      <c r="RKK2" s="138"/>
      <c r="RKL2" s="138"/>
      <c r="RKM2" s="138"/>
      <c r="RKN2" s="138"/>
      <c r="RLF2" s="138"/>
      <c r="RLG2" s="138"/>
      <c r="RLJ2" s="138"/>
      <c r="RLM2" s="138"/>
      <c r="RLO2" s="138"/>
      <c r="RLQ2" s="138"/>
      <c r="RLT2" s="138"/>
      <c r="RLW2" s="138"/>
      <c r="RLZ2" s="138"/>
      <c r="RMC2" s="138"/>
      <c r="RMF2" s="138"/>
      <c r="RMI2" s="138"/>
      <c r="RML2" s="138"/>
      <c r="RMO2" s="138"/>
      <c r="RMQ2" s="138"/>
      <c r="RND2" s="138"/>
      <c r="RNE2" s="138"/>
      <c r="RNF2" s="138"/>
      <c r="RNG2" s="138"/>
      <c r="RNH2" s="138"/>
      <c r="RNI2" s="138"/>
      <c r="RNJ2" s="138"/>
      <c r="RNK2" s="138"/>
      <c r="RNL2" s="138"/>
      <c r="RNM2" s="138"/>
      <c r="RNN2" s="138"/>
      <c r="RNO2" s="138"/>
      <c r="RNP2" s="138"/>
      <c r="RNQ2" s="138"/>
      <c r="RNU2" s="138"/>
      <c r="RNW2" s="138"/>
      <c r="RNX2" s="138"/>
      <c r="RNY2" s="138"/>
      <c r="RNZ2" s="138"/>
      <c r="ROC2" s="138"/>
      <c r="ROE2" s="138"/>
      <c r="ROF2" s="138"/>
      <c r="ROG2" s="138"/>
      <c r="ROH2" s="138"/>
      <c r="ROI2" s="138"/>
      <c r="ROJ2" s="138"/>
      <c r="ROK2" s="138"/>
      <c r="ROL2" s="138"/>
      <c r="ROM2" s="138"/>
      <c r="RON2" s="138"/>
      <c r="ROO2" s="138"/>
      <c r="ROP2" s="138"/>
      <c r="ROQ2" s="138"/>
      <c r="ROT2" s="138"/>
      <c r="ROW2" s="138"/>
      <c r="ROZ2" s="138"/>
      <c r="RPC2" s="138"/>
      <c r="RPF2" s="138"/>
      <c r="RPR2" s="138"/>
      <c r="RPU2" s="138"/>
      <c r="RPX2" s="138"/>
      <c r="RQA2" s="138"/>
      <c r="RQJ2" s="138"/>
      <c r="RQP2" s="138"/>
      <c r="RQS2" s="138"/>
      <c r="RQV2" s="138"/>
      <c r="RQY2" s="138"/>
      <c r="RRE2" s="138"/>
      <c r="RRH2" s="138"/>
      <c r="RRN2" s="138"/>
      <c r="RRP2" s="138"/>
      <c r="RRQ2" s="138"/>
      <c r="RRS2" s="138"/>
      <c r="RRV2" s="138"/>
      <c r="RRY2" s="138"/>
      <c r="RSB2" s="138"/>
      <c r="RSJ2" s="138"/>
      <c r="RSO2" s="138"/>
      <c r="RSX2" s="138"/>
      <c r="RTA2" s="138"/>
      <c r="RTI2" s="138"/>
      <c r="RUE2" s="138"/>
      <c r="RUF2" s="138"/>
      <c r="RUG2" s="138"/>
      <c r="RUH2" s="138"/>
      <c r="RUI2" s="138"/>
      <c r="RUJ2" s="138"/>
      <c r="RVB2" s="138"/>
      <c r="RVC2" s="138"/>
      <c r="RVF2" s="138"/>
      <c r="RVI2" s="138"/>
      <c r="RVK2" s="138"/>
      <c r="RVM2" s="138"/>
      <c r="RVP2" s="138"/>
      <c r="RVS2" s="138"/>
      <c r="RVV2" s="138"/>
      <c r="RVY2" s="138"/>
      <c r="RWB2" s="138"/>
      <c r="RWE2" s="138"/>
      <c r="RWH2" s="138"/>
      <c r="RWK2" s="138"/>
      <c r="RWM2" s="138"/>
      <c r="RWZ2" s="138"/>
      <c r="RXA2" s="138"/>
      <c r="RXB2" s="138"/>
      <c r="RXC2" s="138"/>
      <c r="RXD2" s="138"/>
      <c r="RXE2" s="138"/>
      <c r="RXF2" s="138"/>
      <c r="RXG2" s="138"/>
      <c r="RXH2" s="138"/>
      <c r="RXI2" s="138"/>
      <c r="RXJ2" s="138"/>
      <c r="RXK2" s="138"/>
      <c r="RXL2" s="138"/>
      <c r="RXM2" s="138"/>
      <c r="RXQ2" s="138"/>
      <c r="RXS2" s="138"/>
      <c r="RXT2" s="138"/>
      <c r="RXU2" s="138"/>
      <c r="RXV2" s="138"/>
      <c r="RXY2" s="138"/>
      <c r="RYA2" s="138"/>
      <c r="RYB2" s="138"/>
      <c r="RYC2" s="138"/>
      <c r="RYD2" s="138"/>
      <c r="RYE2" s="138"/>
      <c r="RYF2" s="138"/>
      <c r="RYG2" s="138"/>
      <c r="RYH2" s="138"/>
      <c r="RYI2" s="138"/>
      <c r="RYJ2" s="138"/>
      <c r="RYK2" s="138"/>
      <c r="RYL2" s="138"/>
      <c r="RYM2" s="138"/>
      <c r="RYP2" s="138"/>
      <c r="RYS2" s="138"/>
      <c r="RYV2" s="138"/>
      <c r="RYY2" s="138"/>
      <c r="RZB2" s="138"/>
      <c r="RZN2" s="138"/>
      <c r="RZQ2" s="138"/>
      <c r="RZT2" s="138"/>
      <c r="RZW2" s="138"/>
      <c r="SAF2" s="138"/>
      <c r="SAL2" s="138"/>
      <c r="SAO2" s="138"/>
      <c r="SAR2" s="138"/>
      <c r="SAU2" s="138"/>
      <c r="SBA2" s="138"/>
      <c r="SBD2" s="138"/>
      <c r="SBJ2" s="138"/>
      <c r="SBL2" s="138"/>
      <c r="SBM2" s="138"/>
      <c r="SBO2" s="138"/>
      <c r="SBR2" s="138"/>
      <c r="SBU2" s="138"/>
      <c r="SBX2" s="138"/>
      <c r="SCF2" s="138"/>
      <c r="SCK2" s="138"/>
      <c r="SCT2" s="138"/>
      <c r="SCW2" s="138"/>
      <c r="SDE2" s="138"/>
      <c r="SEA2" s="138"/>
      <c r="SEB2" s="138"/>
      <c r="SEC2" s="138"/>
      <c r="SED2" s="138"/>
      <c r="SEE2" s="138"/>
      <c r="SEF2" s="138"/>
      <c r="SEX2" s="138"/>
      <c r="SEY2" s="138"/>
      <c r="SFB2" s="138"/>
      <c r="SFE2" s="138"/>
      <c r="SFG2" s="138"/>
      <c r="SFI2" s="138"/>
      <c r="SFL2" s="138"/>
      <c r="SFO2" s="138"/>
      <c r="SFR2" s="138"/>
      <c r="SFU2" s="138"/>
      <c r="SFX2" s="138"/>
      <c r="SGA2" s="138"/>
      <c r="SGD2" s="138"/>
      <c r="SGG2" s="138"/>
      <c r="SGI2" s="138"/>
      <c r="SGV2" s="138"/>
      <c r="SGW2" s="138"/>
      <c r="SGX2" s="138"/>
      <c r="SGY2" s="138"/>
      <c r="SGZ2" s="138"/>
      <c r="SHA2" s="138"/>
      <c r="SHB2" s="138"/>
      <c r="SHC2" s="138"/>
      <c r="SHD2" s="138"/>
      <c r="SHE2" s="138"/>
      <c r="SHF2" s="138"/>
      <c r="SHG2" s="138"/>
      <c r="SHH2" s="138"/>
      <c r="SHI2" s="138"/>
      <c r="SHM2" s="138"/>
      <c r="SHO2" s="138"/>
      <c r="SHP2" s="138"/>
      <c r="SHQ2" s="138"/>
      <c r="SHR2" s="138"/>
      <c r="SHU2" s="138"/>
      <c r="SHW2" s="138"/>
      <c r="SHX2" s="138"/>
      <c r="SHY2" s="138"/>
      <c r="SHZ2" s="138"/>
      <c r="SIA2" s="138"/>
      <c r="SIB2" s="138"/>
      <c r="SIC2" s="138"/>
      <c r="SID2" s="138"/>
      <c r="SIE2" s="138"/>
      <c r="SIF2" s="138"/>
      <c r="SIG2" s="138"/>
      <c r="SIH2" s="138"/>
      <c r="SII2" s="138"/>
      <c r="SIL2" s="138"/>
      <c r="SIO2" s="138"/>
      <c r="SIR2" s="138"/>
      <c r="SIU2" s="138"/>
      <c r="SIX2" s="138"/>
      <c r="SJJ2" s="138"/>
      <c r="SJM2" s="138"/>
      <c r="SJP2" s="138"/>
      <c r="SJS2" s="138"/>
      <c r="SKB2" s="138"/>
      <c r="SKH2" s="138"/>
      <c r="SKK2" s="138"/>
      <c r="SKN2" s="138"/>
      <c r="SKQ2" s="138"/>
      <c r="SKW2" s="138"/>
      <c r="SKZ2" s="138"/>
      <c r="SLF2" s="138"/>
      <c r="SLH2" s="138"/>
      <c r="SLI2" s="138"/>
      <c r="SLK2" s="138"/>
      <c r="SLN2" s="138"/>
      <c r="SLQ2" s="138"/>
      <c r="SLT2" s="138"/>
      <c r="SMB2" s="138"/>
      <c r="SMG2" s="138"/>
      <c r="SMP2" s="138"/>
      <c r="SMS2" s="138"/>
      <c r="SNA2" s="138"/>
      <c r="SNW2" s="138"/>
      <c r="SNX2" s="138"/>
      <c r="SNY2" s="138"/>
      <c r="SNZ2" s="138"/>
      <c r="SOA2" s="138"/>
      <c r="SOB2" s="138"/>
      <c r="SOT2" s="138"/>
      <c r="SOU2" s="138"/>
      <c r="SOX2" s="138"/>
      <c r="SPA2" s="138"/>
      <c r="SPC2" s="138"/>
      <c r="SPE2" s="138"/>
      <c r="SPH2" s="138"/>
      <c r="SPK2" s="138"/>
      <c r="SPN2" s="138"/>
      <c r="SPQ2" s="138"/>
      <c r="SPT2" s="138"/>
      <c r="SPW2" s="138"/>
      <c r="SPZ2" s="138"/>
      <c r="SQC2" s="138"/>
      <c r="SQE2" s="138"/>
      <c r="SQR2" s="138"/>
      <c r="SQS2" s="138"/>
      <c r="SQT2" s="138"/>
      <c r="SQU2" s="138"/>
      <c r="SQV2" s="138"/>
      <c r="SQW2" s="138"/>
      <c r="SQX2" s="138"/>
      <c r="SQY2" s="138"/>
      <c r="SQZ2" s="138"/>
      <c r="SRA2" s="138"/>
      <c r="SRB2" s="138"/>
      <c r="SRC2" s="138"/>
      <c r="SRD2" s="138"/>
      <c r="SRE2" s="138"/>
      <c r="SRI2" s="138"/>
      <c r="SRK2" s="138"/>
      <c r="SRL2" s="138"/>
      <c r="SRM2" s="138"/>
      <c r="SRN2" s="138"/>
      <c r="SRQ2" s="138"/>
      <c r="SRS2" s="138"/>
      <c r="SRT2" s="138"/>
      <c r="SRU2" s="138"/>
      <c r="SRV2" s="138"/>
      <c r="SRW2" s="138"/>
      <c r="SRX2" s="138"/>
      <c r="SRY2" s="138"/>
      <c r="SRZ2" s="138"/>
      <c r="SSA2" s="138"/>
      <c r="SSB2" s="138"/>
      <c r="SSC2" s="138"/>
      <c r="SSD2" s="138"/>
      <c r="SSE2" s="138"/>
      <c r="SSH2" s="138"/>
      <c r="SSK2" s="138"/>
      <c r="SSN2" s="138"/>
      <c r="SSQ2" s="138"/>
      <c r="SST2" s="138"/>
      <c r="STF2" s="138"/>
      <c r="STI2" s="138"/>
      <c r="STL2" s="138"/>
      <c r="STO2" s="138"/>
      <c r="STX2" s="138"/>
      <c r="SUD2" s="138"/>
      <c r="SUG2" s="138"/>
      <c r="SUJ2" s="138"/>
      <c r="SUM2" s="138"/>
      <c r="SUS2" s="138"/>
      <c r="SUV2" s="138"/>
      <c r="SVB2" s="138"/>
      <c r="SVD2" s="138"/>
      <c r="SVE2" s="138"/>
      <c r="SVG2" s="138"/>
      <c r="SVJ2" s="138"/>
      <c r="SVM2" s="138"/>
      <c r="SVP2" s="138"/>
      <c r="SVX2" s="138"/>
      <c r="SWC2" s="138"/>
      <c r="SWL2" s="138"/>
      <c r="SWO2" s="138"/>
      <c r="SWW2" s="138"/>
      <c r="SXS2" s="138"/>
      <c r="SXT2" s="138"/>
      <c r="SXU2" s="138"/>
      <c r="SXV2" s="138"/>
      <c r="SXW2" s="138"/>
      <c r="SXX2" s="138"/>
      <c r="SYP2" s="138"/>
      <c r="SYQ2" s="138"/>
      <c r="SYT2" s="138"/>
      <c r="SYW2" s="138"/>
      <c r="SYY2" s="138"/>
      <c r="SZA2" s="138"/>
      <c r="SZD2" s="138"/>
      <c r="SZG2" s="138"/>
      <c r="SZJ2" s="138"/>
      <c r="SZM2" s="138"/>
      <c r="SZP2" s="138"/>
      <c r="SZS2" s="138"/>
      <c r="SZV2" s="138"/>
      <c r="SZY2" s="138"/>
      <c r="TAA2" s="138"/>
      <c r="TAN2" s="138"/>
      <c r="TAO2" s="138"/>
      <c r="TAP2" s="138"/>
      <c r="TAQ2" s="138"/>
      <c r="TAR2" s="138"/>
      <c r="TAS2" s="138"/>
      <c r="TAT2" s="138"/>
      <c r="TAU2" s="138"/>
      <c r="TAV2" s="138"/>
      <c r="TAW2" s="138"/>
      <c r="TAX2" s="138"/>
      <c r="TAY2" s="138"/>
      <c r="TAZ2" s="138"/>
      <c r="TBA2" s="138"/>
      <c r="TBE2" s="138"/>
      <c r="TBG2" s="138"/>
      <c r="TBH2" s="138"/>
      <c r="TBI2" s="138"/>
      <c r="TBJ2" s="138"/>
      <c r="TBM2" s="138"/>
      <c r="TBO2" s="138"/>
      <c r="TBP2" s="138"/>
      <c r="TBQ2" s="138"/>
      <c r="TBR2" s="138"/>
      <c r="TBS2" s="138"/>
      <c r="TBT2" s="138"/>
      <c r="TBU2" s="138"/>
      <c r="TBV2" s="138"/>
      <c r="TBW2" s="138"/>
      <c r="TBX2" s="138"/>
      <c r="TBY2" s="138"/>
      <c r="TBZ2" s="138"/>
      <c r="TCA2" s="138"/>
      <c r="TCD2" s="138"/>
      <c r="TCG2" s="138"/>
      <c r="TCJ2" s="138"/>
      <c r="TCM2" s="138"/>
      <c r="TCP2" s="138"/>
      <c r="TDB2" s="138"/>
      <c r="TDE2" s="138"/>
      <c r="TDH2" s="138"/>
      <c r="TDK2" s="138"/>
      <c r="TDT2" s="138"/>
      <c r="TDZ2" s="138"/>
      <c r="TEC2" s="138"/>
      <c r="TEF2" s="138"/>
      <c r="TEI2" s="138"/>
      <c r="TEO2" s="138"/>
      <c r="TER2" s="138"/>
      <c r="TEX2" s="138"/>
      <c r="TEZ2" s="138"/>
      <c r="TFA2" s="138"/>
      <c r="TFC2" s="138"/>
      <c r="TFF2" s="138"/>
      <c r="TFI2" s="138"/>
      <c r="TFL2" s="138"/>
      <c r="TFT2" s="138"/>
      <c r="TFY2" s="138"/>
      <c r="TGH2" s="138"/>
      <c r="TGK2" s="138"/>
      <c r="TGS2" s="138"/>
      <c r="THO2" s="138"/>
      <c r="THP2" s="138"/>
      <c r="THQ2" s="138"/>
      <c r="THR2" s="138"/>
      <c r="THS2" s="138"/>
      <c r="THT2" s="138"/>
      <c r="TIL2" s="138"/>
      <c r="TIM2" s="138"/>
      <c r="TIP2" s="138"/>
      <c r="TIS2" s="138"/>
      <c r="TIU2" s="138"/>
      <c r="TIW2" s="138"/>
      <c r="TIZ2" s="138"/>
      <c r="TJC2" s="138"/>
      <c r="TJF2" s="138"/>
      <c r="TJI2" s="138"/>
      <c r="TJL2" s="138"/>
      <c r="TJO2" s="138"/>
      <c r="TJR2" s="138"/>
      <c r="TJU2" s="138"/>
      <c r="TJW2" s="138"/>
      <c r="TKJ2" s="138"/>
      <c r="TKK2" s="138"/>
      <c r="TKL2" s="138"/>
      <c r="TKM2" s="138"/>
      <c r="TKN2" s="138"/>
      <c r="TKO2" s="138"/>
      <c r="TKP2" s="138"/>
      <c r="TKQ2" s="138"/>
      <c r="TKR2" s="138"/>
      <c r="TKS2" s="138"/>
      <c r="TKT2" s="138"/>
      <c r="TKU2" s="138"/>
      <c r="TKV2" s="138"/>
      <c r="TKW2" s="138"/>
      <c r="TLA2" s="138"/>
      <c r="TLC2" s="138"/>
      <c r="TLD2" s="138"/>
      <c r="TLE2" s="138"/>
      <c r="TLF2" s="138"/>
      <c r="TLI2" s="138"/>
      <c r="TLK2" s="138"/>
      <c r="TLL2" s="138"/>
      <c r="TLM2" s="138"/>
      <c r="TLN2" s="138"/>
      <c r="TLO2" s="138"/>
      <c r="TLP2" s="138"/>
      <c r="TLQ2" s="138"/>
      <c r="TLR2" s="138"/>
      <c r="TLS2" s="138"/>
      <c r="TLT2" s="138"/>
      <c r="TLU2" s="138"/>
      <c r="TLV2" s="138"/>
      <c r="TLW2" s="138"/>
      <c r="TLZ2" s="138"/>
      <c r="TMC2" s="138"/>
      <c r="TMF2" s="138"/>
      <c r="TMI2" s="138"/>
      <c r="TML2" s="138"/>
      <c r="TMX2" s="138"/>
      <c r="TNA2" s="138"/>
      <c r="TND2" s="138"/>
      <c r="TNG2" s="138"/>
      <c r="TNP2" s="138"/>
      <c r="TNV2" s="138"/>
      <c r="TNY2" s="138"/>
      <c r="TOB2" s="138"/>
      <c r="TOE2" s="138"/>
      <c r="TOK2" s="138"/>
      <c r="TON2" s="138"/>
      <c r="TOT2" s="138"/>
      <c r="TOV2" s="138"/>
      <c r="TOW2" s="138"/>
      <c r="TOY2" s="138"/>
      <c r="TPB2" s="138"/>
      <c r="TPE2" s="138"/>
      <c r="TPH2" s="138"/>
      <c r="TPP2" s="138"/>
      <c r="TPU2" s="138"/>
      <c r="TQD2" s="138"/>
      <c r="TQG2" s="138"/>
      <c r="TQO2" s="138"/>
      <c r="TRK2" s="138"/>
      <c r="TRL2" s="138"/>
      <c r="TRM2" s="138"/>
      <c r="TRN2" s="138"/>
      <c r="TRO2" s="138"/>
      <c r="TRP2" s="138"/>
      <c r="TSH2" s="138"/>
      <c r="TSI2" s="138"/>
      <c r="TSL2" s="138"/>
      <c r="TSO2" s="138"/>
      <c r="TSQ2" s="138"/>
      <c r="TSS2" s="138"/>
      <c r="TSV2" s="138"/>
      <c r="TSY2" s="138"/>
      <c r="TTB2" s="138"/>
      <c r="TTE2" s="138"/>
      <c r="TTH2" s="138"/>
      <c r="TTK2" s="138"/>
      <c r="TTN2" s="138"/>
      <c r="TTQ2" s="138"/>
      <c r="TTS2" s="138"/>
      <c r="TUF2" s="138"/>
      <c r="TUG2" s="138"/>
      <c r="TUH2" s="138"/>
      <c r="TUI2" s="138"/>
      <c r="TUJ2" s="138"/>
      <c r="TUK2" s="138"/>
      <c r="TUL2" s="138"/>
      <c r="TUM2" s="138"/>
      <c r="TUN2" s="138"/>
      <c r="TUO2" s="138"/>
      <c r="TUP2" s="138"/>
      <c r="TUQ2" s="138"/>
      <c r="TUR2" s="138"/>
      <c r="TUS2" s="138"/>
      <c r="TUW2" s="138"/>
      <c r="TUY2" s="138"/>
      <c r="TUZ2" s="138"/>
      <c r="TVA2" s="138"/>
      <c r="TVB2" s="138"/>
      <c r="TVE2" s="138"/>
      <c r="TVG2" s="138"/>
      <c r="TVH2" s="138"/>
      <c r="TVI2" s="138"/>
      <c r="TVJ2" s="138"/>
      <c r="TVK2" s="138"/>
      <c r="TVL2" s="138"/>
      <c r="TVM2" s="138"/>
      <c r="TVN2" s="138"/>
      <c r="TVO2" s="138"/>
      <c r="TVP2" s="138"/>
      <c r="TVQ2" s="138"/>
      <c r="TVR2" s="138"/>
      <c r="TVS2" s="138"/>
      <c r="TVV2" s="138"/>
      <c r="TVY2" s="138"/>
      <c r="TWB2" s="138"/>
      <c r="TWE2" s="138"/>
      <c r="TWH2" s="138"/>
      <c r="TWT2" s="138"/>
      <c r="TWW2" s="138"/>
      <c r="TWZ2" s="138"/>
      <c r="TXC2" s="138"/>
      <c r="TXL2" s="138"/>
      <c r="TXR2" s="138"/>
      <c r="TXU2" s="138"/>
      <c r="TXX2" s="138"/>
      <c r="TYA2" s="138"/>
      <c r="TYG2" s="138"/>
      <c r="TYJ2" s="138"/>
      <c r="TYP2" s="138"/>
      <c r="TYR2" s="138"/>
      <c r="TYS2" s="138"/>
      <c r="TYU2" s="138"/>
      <c r="TYX2" s="138"/>
      <c r="TZA2" s="138"/>
      <c r="TZD2" s="138"/>
      <c r="TZL2" s="138"/>
      <c r="TZQ2" s="138"/>
      <c r="TZZ2" s="138"/>
      <c r="UAC2" s="138"/>
      <c r="UAK2" s="138"/>
      <c r="UBG2" s="138"/>
      <c r="UBH2" s="138"/>
      <c r="UBI2" s="138"/>
      <c r="UBJ2" s="138"/>
      <c r="UBK2" s="138"/>
      <c r="UBL2" s="138"/>
      <c r="UCD2" s="138"/>
      <c r="UCE2" s="138"/>
      <c r="UCH2" s="138"/>
      <c r="UCK2" s="138"/>
      <c r="UCM2" s="138"/>
      <c r="UCO2" s="138"/>
      <c r="UCR2" s="138"/>
      <c r="UCU2" s="138"/>
      <c r="UCX2" s="138"/>
      <c r="UDA2" s="138"/>
      <c r="UDD2" s="138"/>
      <c r="UDG2" s="138"/>
      <c r="UDJ2" s="138"/>
      <c r="UDM2" s="138"/>
      <c r="UDO2" s="138"/>
      <c r="UEB2" s="138"/>
      <c r="UEC2" s="138"/>
      <c r="UED2" s="138"/>
      <c r="UEE2" s="138"/>
      <c r="UEF2" s="138"/>
      <c r="UEG2" s="138"/>
      <c r="UEH2" s="138"/>
      <c r="UEI2" s="138"/>
      <c r="UEJ2" s="138"/>
      <c r="UEK2" s="138"/>
      <c r="UEL2" s="138"/>
      <c r="UEM2" s="138"/>
      <c r="UEN2" s="138"/>
      <c r="UEO2" s="138"/>
      <c r="UES2" s="138"/>
      <c r="UEU2" s="138"/>
      <c r="UEV2" s="138"/>
      <c r="UEW2" s="138"/>
      <c r="UEX2" s="138"/>
      <c r="UFA2" s="138"/>
      <c r="UFC2" s="138"/>
      <c r="UFD2" s="138"/>
      <c r="UFE2" s="138"/>
      <c r="UFF2" s="138"/>
      <c r="UFG2" s="138"/>
      <c r="UFH2" s="138"/>
      <c r="UFI2" s="138"/>
      <c r="UFJ2" s="138"/>
      <c r="UFK2" s="138"/>
      <c r="UFL2" s="138"/>
      <c r="UFM2" s="138"/>
      <c r="UFN2" s="138"/>
      <c r="UFO2" s="138"/>
      <c r="UFR2" s="138"/>
      <c r="UFU2" s="138"/>
      <c r="UFX2" s="138"/>
      <c r="UGA2" s="138"/>
      <c r="UGD2" s="138"/>
      <c r="UGP2" s="138"/>
      <c r="UGS2" s="138"/>
      <c r="UGV2" s="138"/>
      <c r="UGY2" s="138"/>
      <c r="UHH2" s="138"/>
      <c r="UHN2" s="138"/>
      <c r="UHQ2" s="138"/>
      <c r="UHT2" s="138"/>
      <c r="UHW2" s="138"/>
      <c r="UIC2" s="138"/>
      <c r="UIF2" s="138"/>
      <c r="UIL2" s="138"/>
      <c r="UIN2" s="138"/>
      <c r="UIO2" s="138"/>
      <c r="UIQ2" s="138"/>
      <c r="UIT2" s="138"/>
      <c r="UIW2" s="138"/>
      <c r="UIZ2" s="138"/>
      <c r="UJH2" s="138"/>
      <c r="UJM2" s="138"/>
      <c r="UJV2" s="138"/>
      <c r="UJY2" s="138"/>
      <c r="UKG2" s="138"/>
      <c r="ULC2" s="138"/>
      <c r="ULD2" s="138"/>
      <c r="ULE2" s="138"/>
      <c r="ULF2" s="138"/>
      <c r="ULG2" s="138"/>
      <c r="ULH2" s="138"/>
      <c r="ULZ2" s="138"/>
      <c r="UMA2" s="138"/>
      <c r="UMD2" s="138"/>
      <c r="UMG2" s="138"/>
      <c r="UMI2" s="138"/>
      <c r="UMK2" s="138"/>
      <c r="UMN2" s="138"/>
      <c r="UMQ2" s="138"/>
      <c r="UMT2" s="138"/>
      <c r="UMW2" s="138"/>
      <c r="UMZ2" s="138"/>
      <c r="UNC2" s="138"/>
      <c r="UNF2" s="138"/>
      <c r="UNI2" s="138"/>
      <c r="UNK2" s="138"/>
      <c r="UNX2" s="138"/>
      <c r="UNY2" s="138"/>
      <c r="UNZ2" s="138"/>
      <c r="UOA2" s="138"/>
      <c r="UOB2" s="138"/>
      <c r="UOC2" s="138"/>
      <c r="UOD2" s="138"/>
      <c r="UOE2" s="138"/>
      <c r="UOF2" s="138"/>
      <c r="UOG2" s="138"/>
      <c r="UOH2" s="138"/>
      <c r="UOI2" s="138"/>
      <c r="UOJ2" s="138"/>
      <c r="UOK2" s="138"/>
      <c r="UOO2" s="138"/>
      <c r="UOQ2" s="138"/>
      <c r="UOR2" s="138"/>
      <c r="UOS2" s="138"/>
      <c r="UOT2" s="138"/>
      <c r="UOW2" s="138"/>
      <c r="UOY2" s="138"/>
      <c r="UOZ2" s="138"/>
      <c r="UPA2" s="138"/>
      <c r="UPB2" s="138"/>
      <c r="UPC2" s="138"/>
      <c r="UPD2" s="138"/>
      <c r="UPE2" s="138"/>
      <c r="UPF2" s="138"/>
      <c r="UPG2" s="138"/>
      <c r="UPH2" s="138"/>
      <c r="UPI2" s="138"/>
      <c r="UPJ2" s="138"/>
      <c r="UPK2" s="138"/>
      <c r="UPN2" s="138"/>
      <c r="UPQ2" s="138"/>
      <c r="UPT2" s="138"/>
      <c r="UPW2" s="138"/>
      <c r="UPZ2" s="138"/>
      <c r="UQL2" s="138"/>
      <c r="UQO2" s="138"/>
      <c r="UQR2" s="138"/>
      <c r="UQU2" s="138"/>
      <c r="URD2" s="138"/>
      <c r="URJ2" s="138"/>
      <c r="URM2" s="138"/>
      <c r="URP2" s="138"/>
      <c r="URS2" s="138"/>
      <c r="URY2" s="138"/>
      <c r="USB2" s="138"/>
      <c r="USH2" s="138"/>
      <c r="USJ2" s="138"/>
      <c r="USK2" s="138"/>
      <c r="USM2" s="138"/>
      <c r="USP2" s="138"/>
      <c r="USS2" s="138"/>
      <c r="USV2" s="138"/>
      <c r="UTD2" s="138"/>
      <c r="UTI2" s="138"/>
      <c r="UTR2" s="138"/>
      <c r="UTU2" s="138"/>
      <c r="UUC2" s="138"/>
      <c r="UUY2" s="138"/>
      <c r="UUZ2" s="138"/>
      <c r="UVA2" s="138"/>
      <c r="UVB2" s="138"/>
      <c r="UVC2" s="138"/>
      <c r="UVD2" s="138"/>
      <c r="UVV2" s="138"/>
      <c r="UVW2" s="138"/>
      <c r="UVZ2" s="138"/>
      <c r="UWC2" s="138"/>
      <c r="UWE2" s="138"/>
      <c r="UWG2" s="138"/>
      <c r="UWJ2" s="138"/>
      <c r="UWM2" s="138"/>
      <c r="UWP2" s="138"/>
      <c r="UWS2" s="138"/>
      <c r="UWV2" s="138"/>
      <c r="UWY2" s="138"/>
      <c r="UXB2" s="138"/>
      <c r="UXE2" s="138"/>
      <c r="UXG2" s="138"/>
      <c r="UXT2" s="138"/>
      <c r="UXU2" s="138"/>
      <c r="UXV2" s="138"/>
      <c r="UXW2" s="138"/>
      <c r="UXX2" s="138"/>
      <c r="UXY2" s="138"/>
      <c r="UXZ2" s="138"/>
      <c r="UYA2" s="138"/>
      <c r="UYB2" s="138"/>
      <c r="UYC2" s="138"/>
      <c r="UYD2" s="138"/>
      <c r="UYE2" s="138"/>
      <c r="UYF2" s="138"/>
      <c r="UYG2" s="138"/>
      <c r="UYK2" s="138"/>
      <c r="UYM2" s="138"/>
      <c r="UYN2" s="138"/>
      <c r="UYO2" s="138"/>
      <c r="UYP2" s="138"/>
      <c r="UYS2" s="138"/>
      <c r="UYU2" s="138"/>
      <c r="UYV2" s="138"/>
      <c r="UYW2" s="138"/>
      <c r="UYX2" s="138"/>
      <c r="UYY2" s="138"/>
      <c r="UYZ2" s="138"/>
      <c r="UZA2" s="138"/>
      <c r="UZB2" s="138"/>
      <c r="UZC2" s="138"/>
      <c r="UZD2" s="138"/>
      <c r="UZE2" s="138"/>
      <c r="UZF2" s="138"/>
      <c r="UZG2" s="138"/>
      <c r="UZJ2" s="138"/>
      <c r="UZM2" s="138"/>
      <c r="UZP2" s="138"/>
      <c r="UZS2" s="138"/>
      <c r="UZV2" s="138"/>
      <c r="VAH2" s="138"/>
      <c r="VAK2" s="138"/>
      <c r="VAN2" s="138"/>
      <c r="VAQ2" s="138"/>
      <c r="VAZ2" s="138"/>
      <c r="VBF2" s="138"/>
      <c r="VBI2" s="138"/>
      <c r="VBL2" s="138"/>
      <c r="VBO2" s="138"/>
      <c r="VBU2" s="138"/>
      <c r="VBX2" s="138"/>
      <c r="VCD2" s="138"/>
      <c r="VCF2" s="138"/>
      <c r="VCG2" s="138"/>
      <c r="VCI2" s="138"/>
      <c r="VCL2" s="138"/>
      <c r="VCO2" s="138"/>
      <c r="VCR2" s="138"/>
      <c r="VCZ2" s="138"/>
      <c r="VDE2" s="138"/>
      <c r="VDN2" s="138"/>
      <c r="VDQ2" s="138"/>
      <c r="VDY2" s="138"/>
      <c r="VEU2" s="138"/>
      <c r="VEV2" s="138"/>
      <c r="VEW2" s="138"/>
      <c r="VEX2" s="138"/>
      <c r="VEY2" s="138"/>
      <c r="VEZ2" s="138"/>
      <c r="VFR2" s="138"/>
      <c r="VFS2" s="138"/>
      <c r="VFV2" s="138"/>
      <c r="VFY2" s="138"/>
      <c r="VGA2" s="138"/>
      <c r="VGC2" s="138"/>
      <c r="VGF2" s="138"/>
      <c r="VGI2" s="138"/>
      <c r="VGL2" s="138"/>
      <c r="VGO2" s="138"/>
      <c r="VGR2" s="138"/>
      <c r="VGU2" s="138"/>
      <c r="VGX2" s="138"/>
      <c r="VHA2" s="138"/>
      <c r="VHC2" s="138"/>
      <c r="VHP2" s="138"/>
      <c r="VHQ2" s="138"/>
      <c r="VHR2" s="138"/>
      <c r="VHS2" s="138"/>
      <c r="VHT2" s="138"/>
      <c r="VHU2" s="138"/>
      <c r="VHV2" s="138"/>
      <c r="VHW2" s="138"/>
      <c r="VHX2" s="138"/>
      <c r="VHY2" s="138"/>
      <c r="VHZ2" s="138"/>
      <c r="VIA2" s="138"/>
      <c r="VIB2" s="138"/>
      <c r="VIC2" s="138"/>
      <c r="VIG2" s="138"/>
      <c r="VII2" s="138"/>
      <c r="VIJ2" s="138"/>
      <c r="VIK2" s="138"/>
      <c r="VIL2" s="138"/>
      <c r="VIO2" s="138"/>
      <c r="VIQ2" s="138"/>
      <c r="VIR2" s="138"/>
      <c r="VIS2" s="138"/>
      <c r="VIT2" s="138"/>
      <c r="VIU2" s="138"/>
      <c r="VIV2" s="138"/>
      <c r="VIW2" s="138"/>
      <c r="VIX2" s="138"/>
      <c r="VIY2" s="138"/>
      <c r="VIZ2" s="138"/>
      <c r="VJA2" s="138"/>
      <c r="VJB2" s="138"/>
      <c r="VJC2" s="138"/>
      <c r="VJF2" s="138"/>
      <c r="VJI2" s="138"/>
      <c r="VJL2" s="138"/>
      <c r="VJO2" s="138"/>
      <c r="VJR2" s="138"/>
      <c r="VKD2" s="138"/>
      <c r="VKG2" s="138"/>
      <c r="VKJ2" s="138"/>
      <c r="VKM2" s="138"/>
      <c r="VKV2" s="138"/>
      <c r="VLB2" s="138"/>
      <c r="VLE2" s="138"/>
      <c r="VLH2" s="138"/>
      <c r="VLK2" s="138"/>
      <c r="VLQ2" s="138"/>
      <c r="VLT2" s="138"/>
      <c r="VLZ2" s="138"/>
      <c r="VMB2" s="138"/>
      <c r="VMC2" s="138"/>
      <c r="VME2" s="138"/>
      <c r="VMH2" s="138"/>
      <c r="VMK2" s="138"/>
      <c r="VMN2" s="138"/>
      <c r="VMV2" s="138"/>
      <c r="VNA2" s="138"/>
      <c r="VNJ2" s="138"/>
      <c r="VNM2" s="138"/>
      <c r="VNU2" s="138"/>
      <c r="VOQ2" s="138"/>
      <c r="VOR2" s="138"/>
      <c r="VOS2" s="138"/>
      <c r="VOT2" s="138"/>
      <c r="VOU2" s="138"/>
      <c r="VOV2" s="138"/>
      <c r="VPN2" s="138"/>
      <c r="VPO2" s="138"/>
      <c r="VPR2" s="138"/>
      <c r="VPU2" s="138"/>
      <c r="VPW2" s="138"/>
      <c r="VPY2" s="138"/>
      <c r="VQB2" s="138"/>
      <c r="VQE2" s="138"/>
      <c r="VQH2" s="138"/>
      <c r="VQK2" s="138"/>
      <c r="VQN2" s="138"/>
      <c r="VQQ2" s="138"/>
      <c r="VQT2" s="138"/>
      <c r="VQW2" s="138"/>
      <c r="VQY2" s="138"/>
      <c r="VRL2" s="138"/>
      <c r="VRM2" s="138"/>
      <c r="VRN2" s="138"/>
      <c r="VRO2" s="138"/>
      <c r="VRP2" s="138"/>
      <c r="VRQ2" s="138"/>
      <c r="VRR2" s="138"/>
      <c r="VRS2" s="138"/>
      <c r="VRT2" s="138"/>
      <c r="VRU2" s="138"/>
      <c r="VRV2" s="138"/>
      <c r="VRW2" s="138"/>
      <c r="VRX2" s="138"/>
      <c r="VRY2" s="138"/>
      <c r="VSC2" s="138"/>
      <c r="VSE2" s="138"/>
      <c r="VSF2" s="138"/>
      <c r="VSG2" s="138"/>
      <c r="VSH2" s="138"/>
      <c r="VSK2" s="138"/>
      <c r="VSM2" s="138"/>
      <c r="VSN2" s="138"/>
      <c r="VSO2" s="138"/>
      <c r="VSP2" s="138"/>
      <c r="VSQ2" s="138"/>
      <c r="VSR2" s="138"/>
      <c r="VSS2" s="138"/>
      <c r="VST2" s="138"/>
      <c r="VSU2" s="138"/>
      <c r="VSV2" s="138"/>
      <c r="VSW2" s="138"/>
      <c r="VSX2" s="138"/>
      <c r="VSY2" s="138"/>
      <c r="VTB2" s="138"/>
      <c r="VTE2" s="138"/>
      <c r="VTH2" s="138"/>
      <c r="VTK2" s="138"/>
      <c r="VTN2" s="138"/>
      <c r="VTZ2" s="138"/>
      <c r="VUC2" s="138"/>
      <c r="VUF2" s="138"/>
      <c r="VUI2" s="138"/>
      <c r="VUR2" s="138"/>
      <c r="VUX2" s="138"/>
      <c r="VVA2" s="138"/>
      <c r="VVD2" s="138"/>
      <c r="VVG2" s="138"/>
      <c r="VVM2" s="138"/>
      <c r="VVP2" s="138"/>
      <c r="VVV2" s="138"/>
      <c r="VVX2" s="138"/>
      <c r="VVY2" s="138"/>
      <c r="VWA2" s="138"/>
      <c r="VWD2" s="138"/>
      <c r="VWG2" s="138"/>
      <c r="VWJ2" s="138"/>
      <c r="VWR2" s="138"/>
      <c r="VWW2" s="138"/>
      <c r="VXF2" s="138"/>
      <c r="VXI2" s="138"/>
      <c r="VXQ2" s="138"/>
      <c r="VYM2" s="138"/>
      <c r="VYN2" s="138"/>
      <c r="VYO2" s="138"/>
      <c r="VYP2" s="138"/>
      <c r="VYQ2" s="138"/>
      <c r="VYR2" s="138"/>
      <c r="VZJ2" s="138"/>
      <c r="VZK2" s="138"/>
      <c r="VZN2" s="138"/>
      <c r="VZQ2" s="138"/>
      <c r="VZS2" s="138"/>
      <c r="VZU2" s="138"/>
      <c r="VZX2" s="138"/>
      <c r="WAA2" s="138"/>
      <c r="WAD2" s="138"/>
      <c r="WAG2" s="138"/>
      <c r="WAJ2" s="138"/>
      <c r="WAM2" s="138"/>
      <c r="WAP2" s="138"/>
      <c r="WAS2" s="138"/>
      <c r="WAU2" s="138"/>
      <c r="WBH2" s="138"/>
      <c r="WBI2" s="138"/>
      <c r="WBJ2" s="138"/>
      <c r="WBK2" s="138"/>
      <c r="WBL2" s="138"/>
      <c r="WBM2" s="138"/>
      <c r="WBN2" s="138"/>
      <c r="WBO2" s="138"/>
      <c r="WBP2" s="138"/>
      <c r="WBQ2" s="138"/>
      <c r="WBR2" s="138"/>
      <c r="WBS2" s="138"/>
      <c r="WBT2" s="138"/>
      <c r="WBU2" s="138"/>
      <c r="WBY2" s="138"/>
      <c r="WCA2" s="138"/>
      <c r="WCB2" s="138"/>
      <c r="WCC2" s="138"/>
      <c r="WCD2" s="138"/>
      <c r="WCG2" s="138"/>
      <c r="WCI2" s="138"/>
      <c r="WCJ2" s="138"/>
      <c r="WCK2" s="138"/>
      <c r="WCL2" s="138"/>
      <c r="WCM2" s="138"/>
      <c r="WCN2" s="138"/>
      <c r="WCO2" s="138"/>
      <c r="WCP2" s="138"/>
      <c r="WCQ2" s="138"/>
      <c r="WCR2" s="138"/>
      <c r="WCS2" s="138"/>
      <c r="WCT2" s="138"/>
      <c r="WCU2" s="138"/>
      <c r="WCX2" s="138"/>
      <c r="WDA2" s="138"/>
      <c r="WDD2" s="138"/>
      <c r="WDG2" s="138"/>
      <c r="WDJ2" s="138"/>
      <c r="WDV2" s="138"/>
      <c r="WDY2" s="138"/>
      <c r="WEB2" s="138"/>
      <c r="WEE2" s="138"/>
      <c r="WEN2" s="138"/>
      <c r="WET2" s="138"/>
      <c r="WEW2" s="138"/>
      <c r="WEZ2" s="138"/>
      <c r="WFC2" s="138"/>
      <c r="WFI2" s="138"/>
      <c r="WFL2" s="138"/>
      <c r="WFR2" s="138"/>
      <c r="WFT2" s="138"/>
      <c r="WFU2" s="138"/>
      <c r="WFW2" s="138"/>
      <c r="WFZ2" s="138"/>
      <c r="WGC2" s="138"/>
      <c r="WGF2" s="138"/>
      <c r="WGN2" s="138"/>
      <c r="WGS2" s="138"/>
      <c r="WHB2" s="138"/>
      <c r="WHE2" s="138"/>
      <c r="WHM2" s="138"/>
      <c r="WII2" s="138"/>
      <c r="WIJ2" s="138"/>
      <c r="WIK2" s="138"/>
      <c r="WIL2" s="138"/>
      <c r="WIM2" s="138"/>
      <c r="WIN2" s="138"/>
      <c r="WJF2" s="138"/>
      <c r="WJG2" s="138"/>
      <c r="WJJ2" s="138"/>
      <c r="WJM2" s="138"/>
      <c r="WJO2" s="138"/>
      <c r="WJQ2" s="138"/>
      <c r="WJT2" s="138"/>
      <c r="WJW2" s="138"/>
      <c r="WJZ2" s="138"/>
      <c r="WKC2" s="138"/>
      <c r="WKF2" s="138"/>
      <c r="WKI2" s="138"/>
      <c r="WKL2" s="138"/>
      <c r="WKO2" s="138"/>
      <c r="WKQ2" s="138"/>
      <c r="WLD2" s="138"/>
      <c r="WLE2" s="138"/>
      <c r="WLF2" s="138"/>
      <c r="WLG2" s="138"/>
      <c r="WLH2" s="138"/>
      <c r="WLI2" s="138"/>
      <c r="WLJ2" s="138"/>
      <c r="WLK2" s="138"/>
      <c r="WLL2" s="138"/>
      <c r="WLM2" s="138"/>
      <c r="WLN2" s="138"/>
      <c r="WLO2" s="138"/>
      <c r="WLP2" s="138"/>
      <c r="WLQ2" s="138"/>
      <c r="WLU2" s="138"/>
      <c r="WLW2" s="138"/>
      <c r="WLX2" s="138"/>
      <c r="WLY2" s="138"/>
      <c r="WLZ2" s="138"/>
      <c r="WMC2" s="138"/>
      <c r="WME2" s="138"/>
      <c r="WMF2" s="138"/>
      <c r="WMG2" s="138"/>
      <c r="WMH2" s="138"/>
      <c r="WMI2" s="138"/>
      <c r="WMJ2" s="138"/>
      <c r="WMK2" s="138"/>
      <c r="WML2" s="138"/>
      <c r="WMM2" s="138"/>
      <c r="WMN2" s="138"/>
      <c r="WMO2" s="138"/>
      <c r="WMP2" s="138"/>
      <c r="WMQ2" s="138"/>
      <c r="WMT2" s="138"/>
      <c r="WMW2" s="138"/>
      <c r="WMZ2" s="138"/>
      <c r="WNC2" s="138"/>
      <c r="WNF2" s="138"/>
      <c r="WNR2" s="138"/>
      <c r="WNU2" s="138"/>
      <c r="WNX2" s="138"/>
      <c r="WOA2" s="138"/>
      <c r="WOJ2" s="138"/>
      <c r="WOP2" s="138"/>
      <c r="WOS2" s="138"/>
      <c r="WOV2" s="138"/>
      <c r="WOY2" s="138"/>
      <c r="WPE2" s="138"/>
      <c r="WPH2" s="138"/>
      <c r="WPN2" s="138"/>
      <c r="WPP2" s="138"/>
      <c r="WPQ2" s="138"/>
      <c r="WPS2" s="138"/>
      <c r="WPV2" s="138"/>
      <c r="WPY2" s="138"/>
      <c r="WQB2" s="138"/>
      <c r="WQJ2" s="138"/>
      <c r="WQO2" s="138"/>
      <c r="WQX2" s="138"/>
      <c r="WRA2" s="138"/>
      <c r="WRI2" s="138"/>
      <c r="WSE2" s="138"/>
      <c r="WSF2" s="138"/>
      <c r="WSG2" s="138"/>
      <c r="WSH2" s="138"/>
      <c r="WSI2" s="138"/>
      <c r="WSJ2" s="138"/>
      <c r="WTB2" s="138"/>
      <c r="WTC2" s="138"/>
      <c r="WTF2" s="138"/>
      <c r="WTI2" s="138"/>
      <c r="WTK2" s="138"/>
      <c r="WTM2" s="138"/>
      <c r="WTP2" s="138"/>
      <c r="WTS2" s="138"/>
      <c r="WTV2" s="138"/>
      <c r="WTY2" s="138"/>
      <c r="WUB2" s="138"/>
      <c r="WUE2" s="138"/>
      <c r="WUH2" s="138"/>
      <c r="WUK2" s="138"/>
      <c r="WUM2" s="138"/>
      <c r="WUZ2" s="138"/>
      <c r="WVA2" s="138"/>
      <c r="WVB2" s="138"/>
      <c r="WVC2" s="138"/>
      <c r="WVD2" s="138"/>
      <c r="WVE2" s="138"/>
      <c r="WVF2" s="138"/>
      <c r="WVG2" s="138"/>
      <c r="WVH2" s="138"/>
      <c r="WVI2" s="138"/>
      <c r="WVJ2" s="138"/>
      <c r="WVK2" s="138"/>
      <c r="WVL2" s="138"/>
      <c r="WVM2" s="138"/>
      <c r="WVN2" s="138"/>
      <c r="WVO2" s="138"/>
      <c r="WVP2" s="138"/>
      <c r="WVQ2" s="138"/>
      <c r="WVR2" s="138"/>
      <c r="WVS2" s="138"/>
      <c r="WVT2" s="138"/>
      <c r="WVU2" s="138"/>
      <c r="WVV2" s="138"/>
      <c r="WVW2" s="138"/>
      <c r="WVX2" s="138"/>
      <c r="WVY2" s="138"/>
      <c r="WVZ2" s="138"/>
      <c r="WWA2" s="138"/>
      <c r="WWB2" s="138"/>
      <c r="WWC2" s="138"/>
      <c r="WWD2" s="138"/>
      <c r="WWE2" s="138"/>
      <c r="WWF2" s="138"/>
      <c r="WWG2" s="138"/>
      <c r="WWH2" s="138"/>
      <c r="WWI2" s="138"/>
      <c r="WWJ2" s="138"/>
      <c r="WWK2" s="138"/>
      <c r="WWL2" s="138"/>
      <c r="WWM2" s="138"/>
      <c r="WWN2" s="138"/>
      <c r="WWO2" s="138"/>
      <c r="WWP2" s="138"/>
      <c r="WWQ2" s="138"/>
      <c r="WWR2" s="138"/>
      <c r="WWS2" s="138"/>
      <c r="WWT2" s="138"/>
      <c r="WWU2" s="138"/>
      <c r="WWV2" s="138"/>
      <c r="WWW2" s="138"/>
      <c r="WWX2" s="138"/>
      <c r="WWY2" s="138"/>
      <c r="WWZ2" s="138"/>
      <c r="WXA2" s="138"/>
      <c r="WXB2" s="138"/>
      <c r="WXC2" s="138"/>
      <c r="WXD2" s="138"/>
      <c r="WXE2" s="138"/>
      <c r="WXF2" s="138"/>
      <c r="WXG2" s="138"/>
      <c r="WXH2" s="138"/>
      <c r="WXI2" s="138"/>
      <c r="WXJ2" s="138"/>
      <c r="WXK2" s="138"/>
      <c r="WXL2" s="138"/>
      <c r="WXM2" s="138"/>
      <c r="WXN2" s="138"/>
      <c r="WXO2" s="138"/>
      <c r="WXP2" s="138"/>
      <c r="WXQ2" s="138"/>
      <c r="WXR2" s="138"/>
      <c r="WXS2" s="138"/>
      <c r="WXT2" s="138"/>
      <c r="WXU2" s="138"/>
      <c r="WXV2" s="138"/>
      <c r="WXW2" s="138"/>
      <c r="WXX2" s="138"/>
      <c r="WXY2" s="138"/>
      <c r="WXZ2" s="138"/>
      <c r="WYA2" s="138"/>
      <c r="WYB2" s="138"/>
      <c r="WYC2" s="138"/>
      <c r="WYD2" s="138"/>
      <c r="WYE2" s="138"/>
      <c r="WYF2" s="138"/>
      <c r="WYG2" s="138"/>
      <c r="WYH2" s="138"/>
      <c r="WYI2" s="138"/>
      <c r="WYJ2" s="138"/>
      <c r="WYK2" s="138"/>
      <c r="WYL2" s="138"/>
      <c r="WYM2" s="138"/>
      <c r="WYN2" s="138"/>
      <c r="WYO2" s="138"/>
      <c r="WYP2" s="138"/>
      <c r="WYQ2" s="138"/>
      <c r="WYR2" s="138"/>
      <c r="WYS2" s="138"/>
      <c r="WYT2" s="138"/>
      <c r="WYU2" s="138"/>
      <c r="WYV2" s="138"/>
      <c r="WYW2" s="138"/>
      <c r="WYX2" s="138"/>
      <c r="WYY2" s="138"/>
      <c r="WYZ2" s="138"/>
      <c r="WZA2" s="138"/>
      <c r="WZB2" s="138"/>
      <c r="WZC2" s="138"/>
      <c r="WZD2" s="138"/>
      <c r="WZE2" s="138"/>
      <c r="WZF2" s="138"/>
      <c r="WZG2" s="138"/>
      <c r="WZH2" s="138"/>
      <c r="WZI2" s="138"/>
      <c r="WZJ2" s="138"/>
      <c r="WZK2" s="138"/>
      <c r="WZL2" s="138"/>
      <c r="WZM2" s="138"/>
      <c r="WZN2" s="138"/>
      <c r="WZO2" s="138"/>
      <c r="WZP2" s="138"/>
      <c r="WZQ2" s="138"/>
      <c r="WZR2" s="138"/>
      <c r="WZS2" s="138"/>
      <c r="WZT2" s="138"/>
      <c r="WZU2" s="138"/>
      <c r="WZV2" s="138"/>
      <c r="WZW2" s="138"/>
      <c r="WZX2" s="138"/>
      <c r="WZY2" s="138"/>
      <c r="WZZ2" s="138"/>
      <c r="XAA2" s="138"/>
      <c r="XAB2" s="138"/>
      <c r="XAC2" s="138"/>
      <c r="XAD2" s="138"/>
      <c r="XAE2" s="138"/>
      <c r="XAF2" s="138"/>
      <c r="XAG2" s="138"/>
      <c r="XAH2" s="138"/>
      <c r="XAI2" s="138"/>
      <c r="XAJ2" s="138"/>
      <c r="XAK2" s="138"/>
      <c r="XAL2" s="138"/>
      <c r="XAM2" s="138"/>
      <c r="XAN2" s="138"/>
      <c r="XAO2" s="138"/>
      <c r="XAP2" s="138"/>
      <c r="XAQ2" s="138"/>
      <c r="XAR2" s="138"/>
      <c r="XAS2" s="138"/>
      <c r="XAT2" s="138"/>
      <c r="XAU2" s="138"/>
      <c r="XAV2" s="138"/>
      <c r="XAW2" s="138"/>
      <c r="XAX2" s="138"/>
      <c r="XAY2" s="138"/>
      <c r="XAZ2" s="138"/>
      <c r="XBA2" s="138"/>
      <c r="XBB2" s="138"/>
      <c r="XBC2" s="138"/>
      <c r="XBD2" s="138"/>
      <c r="XBE2" s="138"/>
      <c r="XBF2" s="138"/>
      <c r="XBG2" s="138"/>
      <c r="XBH2" s="138"/>
      <c r="XBI2" s="138"/>
      <c r="XBJ2" s="138"/>
      <c r="XBK2" s="138"/>
      <c r="XBL2" s="138"/>
      <c r="XBM2" s="138"/>
      <c r="XBN2" s="138"/>
      <c r="XBO2" s="138"/>
      <c r="XBP2" s="138"/>
      <c r="XBQ2" s="138"/>
      <c r="XBR2" s="138"/>
      <c r="XBS2" s="138"/>
      <c r="XBT2" s="138"/>
      <c r="XBU2" s="138"/>
      <c r="XBV2" s="138"/>
      <c r="XBW2" s="138"/>
      <c r="XBX2" s="138"/>
      <c r="XBY2" s="138"/>
      <c r="XBZ2" s="138"/>
      <c r="XCA2" s="138"/>
      <c r="XCB2" s="138"/>
      <c r="XCC2" s="138"/>
      <c r="XCD2" s="138"/>
      <c r="XCE2" s="138"/>
      <c r="XCF2" s="138"/>
      <c r="XCG2" s="138"/>
      <c r="XCH2" s="138"/>
      <c r="XCI2" s="138"/>
      <c r="XCJ2" s="138"/>
      <c r="XCK2" s="138"/>
      <c r="XCL2" s="138"/>
      <c r="XCM2" s="138"/>
      <c r="XCN2" s="138"/>
      <c r="XCO2" s="138"/>
      <c r="XCP2" s="138"/>
      <c r="XCQ2" s="138"/>
      <c r="XCR2" s="138"/>
      <c r="XCS2" s="138"/>
      <c r="XCT2" s="138"/>
      <c r="XCU2" s="138"/>
      <c r="XCV2" s="138"/>
      <c r="XCW2" s="138"/>
      <c r="XCX2" s="138"/>
      <c r="XCY2" s="138"/>
      <c r="XCZ2" s="138"/>
      <c r="XDA2" s="138"/>
      <c r="XDB2" s="138"/>
      <c r="XDC2" s="138"/>
      <c r="XDD2" s="138"/>
      <c r="XDE2" s="138"/>
      <c r="XDF2" s="138"/>
      <c r="XDG2" s="138"/>
      <c r="XDH2" s="138"/>
      <c r="XDI2" s="138"/>
      <c r="XDJ2" s="138"/>
      <c r="XDK2" s="138"/>
      <c r="XDL2" s="138"/>
      <c r="XDM2" s="138"/>
      <c r="XDN2" s="138"/>
      <c r="XDO2" s="138"/>
      <c r="XDP2" s="138"/>
      <c r="XDQ2" s="138"/>
      <c r="XDR2" s="138"/>
      <c r="XDS2" s="138"/>
      <c r="XDT2" s="138"/>
      <c r="XDU2" s="138"/>
      <c r="XDV2" s="138"/>
      <c r="XDW2" s="138"/>
      <c r="XDX2" s="138"/>
      <c r="XDY2" s="138"/>
      <c r="XDZ2" s="138"/>
      <c r="XEA2" s="138"/>
      <c r="XEB2" s="138"/>
      <c r="XEC2" s="138"/>
      <c r="XED2" s="138"/>
      <c r="XEE2" s="138"/>
      <c r="XEF2" s="138"/>
      <c r="XEG2" s="138"/>
      <c r="XEH2" s="138"/>
      <c r="XEI2" s="138"/>
      <c r="XEJ2" s="138"/>
      <c r="XEK2" s="138"/>
      <c r="XEL2" s="138"/>
      <c r="XEM2" s="138"/>
      <c r="XEN2" s="138"/>
      <c r="XEO2" s="138"/>
      <c r="XEP2" s="138"/>
      <c r="XEQ2" s="138"/>
      <c r="XER2" s="138"/>
      <c r="XES2" s="138"/>
      <c r="XET2" s="138"/>
      <c r="XEU2" s="138"/>
      <c r="XEV2" s="138"/>
      <c r="XEW2" s="138"/>
      <c r="XEX2" s="138"/>
      <c r="XEY2" s="138"/>
      <c r="XEZ2" s="138"/>
      <c r="XFA2" s="138"/>
      <c r="XFB2" s="138"/>
      <c r="XFC2" s="138"/>
      <c r="XFD2" s="138"/>
    </row>
    <row r="3" spans="1:16384" s="43" customFormat="1" ht="16.5" hidden="1">
      <c r="A3" s="192"/>
      <c r="B3" s="40"/>
      <c r="C3" s="131"/>
      <c r="D3" s="56"/>
      <c r="E3" s="57"/>
    </row>
    <row r="4" spans="1:16384" s="45" customFormat="1" ht="36" hidden="1" customHeight="1">
      <c r="A4" s="17" t="s">
        <v>73</v>
      </c>
      <c r="B4" s="44" t="s">
        <v>325</v>
      </c>
      <c r="C4" s="132"/>
      <c r="D4" s="59"/>
      <c r="E4" s="60">
        <f>+D4*C4</f>
        <v>0</v>
      </c>
    </row>
    <row r="5" spans="1:16384" s="45" customFormat="1" ht="36" hidden="1" customHeight="1">
      <c r="A5" s="18" t="s">
        <v>74</v>
      </c>
      <c r="B5" s="44" t="s">
        <v>326</v>
      </c>
      <c r="C5" s="132"/>
      <c r="D5" s="59"/>
      <c r="E5" s="60">
        <f t="shared" ref="E5:E11" si="0">+D5*C5</f>
        <v>0</v>
      </c>
    </row>
    <row r="6" spans="1:16384" s="45" customFormat="1" ht="21.75" hidden="1" customHeight="1">
      <c r="A6" s="17" t="s">
        <v>75</v>
      </c>
      <c r="B6" s="44" t="s">
        <v>325</v>
      </c>
      <c r="C6" s="132"/>
      <c r="D6" s="59"/>
      <c r="E6" s="60">
        <f t="shared" si="0"/>
        <v>0</v>
      </c>
    </row>
    <row r="7" spans="1:16384" s="45" customFormat="1" ht="20.25" hidden="1" customHeight="1">
      <c r="A7" s="17" t="s">
        <v>193</v>
      </c>
      <c r="B7" s="44" t="s">
        <v>325</v>
      </c>
      <c r="C7" s="132"/>
      <c r="D7" s="59"/>
      <c r="E7" s="60">
        <f t="shared" si="0"/>
        <v>0</v>
      </c>
    </row>
    <row r="8" spans="1:16384" s="45" customFormat="1" ht="20.25" hidden="1" customHeight="1">
      <c r="A8" s="8" t="s">
        <v>194</v>
      </c>
      <c r="B8" s="44" t="s">
        <v>326</v>
      </c>
      <c r="C8" s="132"/>
      <c r="D8" s="59"/>
      <c r="E8" s="60">
        <f t="shared" si="0"/>
        <v>0</v>
      </c>
    </row>
    <row r="9" spans="1:16384" s="45" customFormat="1" ht="21.75" hidden="1" customHeight="1">
      <c r="A9" s="24" t="s">
        <v>291</v>
      </c>
      <c r="B9" s="44" t="s">
        <v>325</v>
      </c>
      <c r="C9" s="132"/>
      <c r="D9" s="67"/>
      <c r="E9" s="60">
        <f t="shared" si="0"/>
        <v>0</v>
      </c>
    </row>
    <row r="10" spans="1:16384" s="45" customFormat="1" ht="21.75" hidden="1" customHeight="1">
      <c r="A10" s="17" t="s">
        <v>195</v>
      </c>
      <c r="B10" s="44" t="s">
        <v>325</v>
      </c>
      <c r="C10" s="132"/>
      <c r="D10" s="59"/>
      <c r="E10" s="60">
        <f t="shared" si="0"/>
        <v>0</v>
      </c>
    </row>
    <row r="11" spans="1:16384" s="45" customFormat="1" ht="20.25" hidden="1" customHeight="1">
      <c r="A11" s="6" t="s">
        <v>226</v>
      </c>
      <c r="B11" s="44" t="s">
        <v>325</v>
      </c>
      <c r="C11" s="132"/>
      <c r="D11" s="59"/>
      <c r="E11" s="60">
        <f t="shared" si="0"/>
        <v>0</v>
      </c>
    </row>
    <row r="12" spans="1:16384" s="45" customFormat="1" ht="22.7" customHeight="1">
      <c r="A12" s="148" t="s">
        <v>50</v>
      </c>
      <c r="B12" s="44" t="s">
        <v>325</v>
      </c>
      <c r="C12" s="177">
        <v>15</v>
      </c>
      <c r="D12" s="143">
        <v>12000</v>
      </c>
      <c r="E12" s="144">
        <f t="shared" ref="E12:E75" si="1">+D12*C12</f>
        <v>180000</v>
      </c>
      <c r="I12" s="145"/>
      <c r="K12" s="145"/>
      <c r="L12" s="145"/>
      <c r="M12" s="145"/>
      <c r="N12" s="145"/>
      <c r="Q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H12" s="145"/>
      <c r="AK12" s="145"/>
      <c r="AN12" s="145"/>
      <c r="AQ12" s="145"/>
      <c r="AT12" s="145"/>
      <c r="BF12" s="145"/>
      <c r="BI12" s="145"/>
      <c r="BL12" s="145"/>
      <c r="BO12" s="145"/>
      <c r="BX12" s="145"/>
      <c r="CD12" s="145"/>
      <c r="CG12" s="145"/>
      <c r="CJ12" s="145"/>
      <c r="CM12" s="145"/>
      <c r="CS12" s="145"/>
      <c r="CV12" s="145"/>
      <c r="DB12" s="145"/>
      <c r="DD12" s="145"/>
      <c r="DE12" s="145"/>
      <c r="DG12" s="145"/>
      <c r="DJ12" s="145"/>
      <c r="DM12" s="145"/>
      <c r="DP12" s="145"/>
      <c r="DX12" s="145"/>
      <c r="EC12" s="145"/>
      <c r="EL12" s="145"/>
      <c r="EO12" s="145"/>
      <c r="EW12" s="145"/>
      <c r="FS12" s="145"/>
      <c r="FT12" s="145"/>
      <c r="FU12" s="145"/>
      <c r="FV12" s="145"/>
      <c r="FW12" s="145"/>
      <c r="FX12" s="145"/>
      <c r="GP12" s="145"/>
      <c r="GQ12" s="145"/>
      <c r="GT12" s="145"/>
      <c r="GW12" s="145"/>
      <c r="GY12" s="145"/>
      <c r="HA12" s="145"/>
      <c r="HD12" s="145"/>
      <c r="HG12" s="145"/>
      <c r="HJ12" s="145"/>
      <c r="HM12" s="145"/>
      <c r="HP12" s="145"/>
      <c r="HS12" s="145"/>
      <c r="HV12" s="145"/>
      <c r="HY12" s="145"/>
      <c r="IA12" s="145"/>
      <c r="IN12" s="145"/>
      <c r="IO12" s="145"/>
      <c r="IP12" s="145"/>
      <c r="IQ12" s="145"/>
      <c r="IR12" s="145"/>
      <c r="IS12" s="145"/>
      <c r="IT12" s="145"/>
      <c r="IU12" s="145"/>
      <c r="IV12" s="145"/>
      <c r="IW12" s="145"/>
      <c r="IX12" s="145"/>
      <c r="IY12" s="145"/>
      <c r="IZ12" s="145"/>
      <c r="JA12" s="145"/>
      <c r="JE12" s="145"/>
      <c r="JG12" s="145"/>
      <c r="JH12" s="145"/>
      <c r="JI12" s="145"/>
      <c r="JJ12" s="145"/>
      <c r="JM12" s="145"/>
      <c r="JO12" s="145"/>
      <c r="JP12" s="145"/>
      <c r="JQ12" s="145"/>
      <c r="JR12" s="145"/>
      <c r="JS12" s="145"/>
      <c r="JT12" s="145"/>
      <c r="JU12" s="145"/>
      <c r="JV12" s="145"/>
      <c r="JW12" s="145"/>
      <c r="JX12" s="145"/>
      <c r="JY12" s="145"/>
      <c r="JZ12" s="145"/>
      <c r="KA12" s="145"/>
      <c r="KD12" s="145"/>
      <c r="KG12" s="145"/>
      <c r="KJ12" s="145"/>
      <c r="KM12" s="145"/>
      <c r="KP12" s="145"/>
      <c r="LB12" s="145"/>
      <c r="LE12" s="145"/>
      <c r="LH12" s="145"/>
      <c r="LK12" s="145"/>
      <c r="LT12" s="145"/>
      <c r="LZ12" s="145"/>
      <c r="MC12" s="145"/>
      <c r="MF12" s="145"/>
      <c r="MI12" s="145"/>
      <c r="MO12" s="145"/>
      <c r="MR12" s="145"/>
      <c r="MX12" s="145"/>
      <c r="MZ12" s="145"/>
      <c r="NA12" s="145"/>
      <c r="NC12" s="145"/>
      <c r="NF12" s="145"/>
      <c r="NI12" s="145"/>
      <c r="NL12" s="145"/>
      <c r="NT12" s="145"/>
      <c r="NY12" s="145"/>
      <c r="OH12" s="145"/>
      <c r="OK12" s="145"/>
      <c r="OS12" s="145"/>
      <c r="PO12" s="145"/>
      <c r="PP12" s="145"/>
      <c r="PQ12" s="145"/>
      <c r="PR12" s="145"/>
      <c r="PS12" s="145"/>
      <c r="PT12" s="145"/>
      <c r="QL12" s="145"/>
      <c r="QM12" s="145"/>
      <c r="QP12" s="145"/>
      <c r="QS12" s="145"/>
      <c r="QU12" s="145"/>
      <c r="QW12" s="145"/>
      <c r="QZ12" s="145"/>
      <c r="RC12" s="145"/>
      <c r="RF12" s="145"/>
      <c r="RI12" s="145"/>
      <c r="RL12" s="145"/>
      <c r="RO12" s="145"/>
      <c r="RR12" s="145"/>
      <c r="RU12" s="145"/>
      <c r="RW12" s="145"/>
      <c r="SJ12" s="145"/>
      <c r="SK12" s="145"/>
      <c r="SL12" s="145"/>
      <c r="SM12" s="145"/>
      <c r="SN12" s="145"/>
      <c r="SO12" s="145"/>
      <c r="SP12" s="145"/>
      <c r="SQ12" s="145"/>
      <c r="SR12" s="145"/>
      <c r="SS12" s="145"/>
      <c r="ST12" s="145"/>
      <c r="SU12" s="145"/>
      <c r="SV12" s="145"/>
      <c r="SW12" s="145"/>
      <c r="TA12" s="145"/>
      <c r="TC12" s="145"/>
      <c r="TD12" s="145"/>
      <c r="TE12" s="145"/>
      <c r="TF12" s="145"/>
      <c r="TI12" s="145"/>
      <c r="TK12" s="145"/>
      <c r="TL12" s="145"/>
      <c r="TM12" s="145"/>
      <c r="TN12" s="145"/>
      <c r="TO12" s="145"/>
      <c r="TP12" s="145"/>
      <c r="TQ12" s="145"/>
      <c r="TR12" s="145"/>
      <c r="TS12" s="145"/>
      <c r="TT12" s="145"/>
      <c r="TU12" s="145"/>
      <c r="TV12" s="145"/>
      <c r="TW12" s="145"/>
      <c r="TZ12" s="145"/>
      <c r="UC12" s="145"/>
      <c r="UF12" s="145"/>
      <c r="UI12" s="145"/>
      <c r="UL12" s="145"/>
      <c r="UX12" s="145"/>
      <c r="VA12" s="145"/>
      <c r="VD12" s="145"/>
      <c r="VG12" s="145"/>
      <c r="VP12" s="145"/>
      <c r="VV12" s="145"/>
      <c r="VY12" s="145"/>
      <c r="WB12" s="145"/>
      <c r="WE12" s="145"/>
      <c r="WK12" s="145"/>
      <c r="WN12" s="145"/>
      <c r="WT12" s="145"/>
      <c r="WV12" s="145"/>
      <c r="WW12" s="145"/>
      <c r="WY12" s="145"/>
      <c r="XB12" s="145"/>
      <c r="XE12" s="145"/>
      <c r="XH12" s="145"/>
      <c r="XP12" s="145"/>
      <c r="XU12" s="145"/>
      <c r="YD12" s="145"/>
      <c r="YG12" s="145"/>
      <c r="YO12" s="145"/>
      <c r="ZK12" s="145"/>
      <c r="ZL12" s="145"/>
      <c r="ZM12" s="145"/>
      <c r="ZN12" s="145"/>
      <c r="ZO12" s="145"/>
      <c r="ZP12" s="145"/>
      <c r="AAH12" s="145"/>
      <c r="AAI12" s="145"/>
      <c r="AAL12" s="145"/>
      <c r="AAO12" s="145"/>
      <c r="AAQ12" s="145"/>
      <c r="AAS12" s="145"/>
      <c r="AAV12" s="145"/>
      <c r="AAY12" s="145"/>
      <c r="ABB12" s="145"/>
      <c r="ABE12" s="145"/>
      <c r="ABH12" s="145"/>
      <c r="ABK12" s="145"/>
      <c r="ABN12" s="145"/>
      <c r="ABQ12" s="145"/>
      <c r="ABS12" s="145"/>
      <c r="ACF12" s="145"/>
      <c r="ACG12" s="145"/>
      <c r="ACH12" s="145"/>
      <c r="ACI12" s="145"/>
      <c r="ACJ12" s="145"/>
      <c r="ACK12" s="145"/>
      <c r="ACL12" s="145"/>
      <c r="ACM12" s="145"/>
      <c r="ACN12" s="145"/>
      <c r="ACO12" s="145"/>
      <c r="ACP12" s="145"/>
      <c r="ACQ12" s="145"/>
      <c r="ACR12" s="145"/>
      <c r="ACS12" s="145"/>
      <c r="ACW12" s="145"/>
      <c r="ACY12" s="145"/>
      <c r="ACZ12" s="145"/>
      <c r="ADA12" s="145"/>
      <c r="ADB12" s="145"/>
      <c r="ADE12" s="145"/>
      <c r="ADG12" s="145"/>
      <c r="ADH12" s="145"/>
      <c r="ADI12" s="145"/>
      <c r="ADJ12" s="145"/>
      <c r="ADK12" s="145"/>
      <c r="ADL12" s="145"/>
      <c r="ADM12" s="145"/>
      <c r="ADN12" s="145"/>
      <c r="ADO12" s="145"/>
      <c r="ADP12" s="145"/>
      <c r="ADQ12" s="145"/>
      <c r="ADR12" s="145"/>
      <c r="ADS12" s="145"/>
      <c r="ADV12" s="145"/>
      <c r="ADY12" s="145"/>
      <c r="AEB12" s="145"/>
      <c r="AEE12" s="145"/>
      <c r="AEH12" s="145"/>
      <c r="AET12" s="145"/>
      <c r="AEW12" s="145"/>
      <c r="AEZ12" s="145"/>
      <c r="AFC12" s="145"/>
      <c r="AFL12" s="145"/>
      <c r="AFR12" s="145"/>
      <c r="AFU12" s="145"/>
      <c r="AFX12" s="145"/>
      <c r="AGA12" s="145"/>
      <c r="AGG12" s="145"/>
      <c r="AGJ12" s="145"/>
      <c r="AGP12" s="145"/>
      <c r="AGR12" s="145"/>
      <c r="AGS12" s="145"/>
      <c r="AGU12" s="145"/>
      <c r="AGX12" s="145"/>
      <c r="AHA12" s="145"/>
      <c r="AHD12" s="145"/>
      <c r="AHL12" s="145"/>
      <c r="AHQ12" s="145"/>
      <c r="AHZ12" s="145"/>
      <c r="AIC12" s="145"/>
      <c r="AIK12" s="145"/>
      <c r="AJG12" s="145"/>
      <c r="AJH12" s="145"/>
      <c r="AJI12" s="145"/>
      <c r="AJJ12" s="145"/>
      <c r="AJK12" s="145"/>
      <c r="AJL12" s="145"/>
      <c r="AKD12" s="145"/>
      <c r="AKE12" s="145"/>
      <c r="AKH12" s="145"/>
      <c r="AKK12" s="145"/>
      <c r="AKM12" s="145"/>
      <c r="AKO12" s="145"/>
      <c r="AKR12" s="145"/>
      <c r="AKU12" s="145"/>
      <c r="AKX12" s="145"/>
      <c r="ALA12" s="145"/>
      <c r="ALD12" s="145"/>
      <c r="ALG12" s="145"/>
      <c r="ALJ12" s="145"/>
      <c r="ALM12" s="145"/>
      <c r="ALO12" s="145"/>
      <c r="AMB12" s="145"/>
      <c r="AMC12" s="145"/>
      <c r="AMD12" s="145"/>
      <c r="AME12" s="145"/>
      <c r="AMF12" s="145"/>
      <c r="AMG12" s="145"/>
      <c r="AMH12" s="145"/>
      <c r="AMI12" s="145"/>
      <c r="AMJ12" s="145"/>
      <c r="AMK12" s="145"/>
      <c r="AML12" s="145"/>
      <c r="AMM12" s="145"/>
      <c r="AMN12" s="145"/>
      <c r="AMO12" s="145"/>
      <c r="AMS12" s="145"/>
      <c r="AMU12" s="145"/>
      <c r="AMV12" s="145"/>
      <c r="AMW12" s="145"/>
      <c r="AMX12" s="145"/>
      <c r="ANA12" s="145"/>
      <c r="ANC12" s="145"/>
      <c r="AND12" s="145"/>
      <c r="ANE12" s="145"/>
      <c r="ANF12" s="145"/>
      <c r="ANG12" s="145"/>
      <c r="ANH12" s="145"/>
      <c r="ANI12" s="145"/>
      <c r="ANJ12" s="145"/>
      <c r="ANK12" s="145"/>
      <c r="ANL12" s="145"/>
      <c r="ANM12" s="145"/>
      <c r="ANN12" s="145"/>
      <c r="ANO12" s="145"/>
      <c r="ANR12" s="145"/>
      <c r="ANU12" s="145"/>
      <c r="ANX12" s="145"/>
      <c r="AOA12" s="145"/>
      <c r="AOD12" s="145"/>
      <c r="AOP12" s="145"/>
      <c r="AOS12" s="145"/>
      <c r="AOV12" s="145"/>
      <c r="AOY12" s="145"/>
      <c r="APH12" s="145"/>
      <c r="APN12" s="145"/>
      <c r="APQ12" s="145"/>
      <c r="APT12" s="145"/>
      <c r="APW12" s="145"/>
      <c r="AQC12" s="145"/>
      <c r="AQF12" s="145"/>
      <c r="AQL12" s="145"/>
      <c r="AQN12" s="145"/>
      <c r="AQO12" s="145"/>
      <c r="AQQ12" s="145"/>
      <c r="AQT12" s="145"/>
      <c r="AQW12" s="145"/>
      <c r="AQZ12" s="145"/>
      <c r="ARH12" s="145"/>
      <c r="ARM12" s="145"/>
      <c r="ARV12" s="145"/>
      <c r="ARY12" s="145"/>
      <c r="ASG12" s="145"/>
      <c r="ATC12" s="145"/>
      <c r="ATD12" s="145"/>
      <c r="ATE12" s="145"/>
      <c r="ATF12" s="145"/>
      <c r="ATG12" s="145"/>
      <c r="ATH12" s="145"/>
      <c r="ATZ12" s="145"/>
      <c r="AUA12" s="145"/>
      <c r="AUD12" s="145"/>
      <c r="AUG12" s="145"/>
      <c r="AUI12" s="145"/>
      <c r="AUK12" s="145"/>
      <c r="AUN12" s="145"/>
      <c r="AUQ12" s="145"/>
      <c r="AUT12" s="145"/>
      <c r="AUW12" s="145"/>
      <c r="AUZ12" s="145"/>
      <c r="AVC12" s="145"/>
      <c r="AVF12" s="145"/>
      <c r="AVI12" s="145"/>
      <c r="AVK12" s="145"/>
      <c r="AVX12" s="145"/>
      <c r="AVY12" s="145"/>
      <c r="AVZ12" s="145"/>
      <c r="AWA12" s="145"/>
      <c r="AWB12" s="145"/>
      <c r="AWC12" s="145"/>
      <c r="AWD12" s="145"/>
      <c r="AWE12" s="145"/>
      <c r="AWF12" s="145"/>
      <c r="AWG12" s="145"/>
      <c r="AWH12" s="145"/>
      <c r="AWI12" s="145"/>
      <c r="AWJ12" s="145"/>
      <c r="AWK12" s="145"/>
      <c r="AWO12" s="145"/>
      <c r="AWQ12" s="145"/>
      <c r="AWR12" s="145"/>
      <c r="AWS12" s="145"/>
      <c r="AWT12" s="145"/>
      <c r="AWW12" s="145"/>
      <c r="AWY12" s="145"/>
      <c r="AWZ12" s="145"/>
      <c r="AXA12" s="145"/>
      <c r="AXB12" s="145"/>
      <c r="AXC12" s="145"/>
      <c r="AXD12" s="145"/>
      <c r="AXE12" s="145"/>
      <c r="AXF12" s="145"/>
      <c r="AXG12" s="145"/>
      <c r="AXH12" s="145"/>
      <c r="AXI12" s="145"/>
      <c r="AXJ12" s="145"/>
      <c r="AXK12" s="145"/>
      <c r="AXN12" s="145"/>
      <c r="AXQ12" s="145"/>
      <c r="AXT12" s="145"/>
      <c r="AXW12" s="145"/>
      <c r="AXZ12" s="145"/>
      <c r="AYL12" s="145"/>
      <c r="AYO12" s="145"/>
      <c r="AYR12" s="145"/>
      <c r="AYU12" s="145"/>
      <c r="AZD12" s="145"/>
      <c r="AZJ12" s="145"/>
      <c r="AZM12" s="145"/>
      <c r="AZP12" s="145"/>
      <c r="AZS12" s="145"/>
      <c r="AZY12" s="145"/>
      <c r="BAB12" s="145"/>
      <c r="BAH12" s="145"/>
      <c r="BAJ12" s="145"/>
      <c r="BAK12" s="145"/>
      <c r="BAM12" s="145"/>
      <c r="BAP12" s="145"/>
      <c r="BAS12" s="145"/>
      <c r="BAV12" s="145"/>
      <c r="BBD12" s="145"/>
      <c r="BBI12" s="145"/>
      <c r="BBR12" s="145"/>
      <c r="BBU12" s="145"/>
      <c r="BCC12" s="145"/>
      <c r="BCY12" s="145"/>
      <c r="BCZ12" s="145"/>
      <c r="BDA12" s="145"/>
      <c r="BDB12" s="145"/>
      <c r="BDC12" s="145"/>
      <c r="BDD12" s="145"/>
      <c r="BDV12" s="145"/>
      <c r="BDW12" s="145"/>
      <c r="BDZ12" s="145"/>
      <c r="BEC12" s="145"/>
      <c r="BEE12" s="145"/>
      <c r="BEG12" s="145"/>
      <c r="BEJ12" s="145"/>
      <c r="BEM12" s="145"/>
      <c r="BEP12" s="145"/>
      <c r="BES12" s="145"/>
      <c r="BEV12" s="145"/>
      <c r="BEY12" s="145"/>
      <c r="BFB12" s="145"/>
      <c r="BFE12" s="145"/>
      <c r="BFG12" s="145"/>
      <c r="BFT12" s="145"/>
      <c r="BFU12" s="145"/>
      <c r="BFV12" s="145"/>
      <c r="BFW12" s="145"/>
      <c r="BFX12" s="145"/>
      <c r="BFY12" s="145"/>
      <c r="BFZ12" s="145"/>
      <c r="BGA12" s="145"/>
      <c r="BGB12" s="145"/>
      <c r="BGC12" s="145"/>
      <c r="BGD12" s="145"/>
      <c r="BGE12" s="145"/>
      <c r="BGF12" s="145"/>
      <c r="BGG12" s="145"/>
      <c r="BGK12" s="145"/>
      <c r="BGM12" s="145"/>
      <c r="BGN12" s="145"/>
      <c r="BGO12" s="145"/>
      <c r="BGP12" s="145"/>
      <c r="BGS12" s="145"/>
      <c r="BGU12" s="145"/>
      <c r="BGV12" s="145"/>
      <c r="BGW12" s="145"/>
      <c r="BGX12" s="145"/>
      <c r="BGY12" s="145"/>
      <c r="BGZ12" s="145"/>
      <c r="BHA12" s="145"/>
      <c r="BHB12" s="145"/>
      <c r="BHC12" s="145"/>
      <c r="BHD12" s="145"/>
      <c r="BHE12" s="145"/>
      <c r="BHF12" s="145"/>
      <c r="BHG12" s="145"/>
      <c r="BHJ12" s="145"/>
      <c r="BHM12" s="145"/>
      <c r="BHP12" s="145"/>
      <c r="BHS12" s="145"/>
      <c r="BHV12" s="145"/>
      <c r="BIH12" s="145"/>
      <c r="BIK12" s="145"/>
      <c r="BIN12" s="145"/>
      <c r="BIQ12" s="145"/>
      <c r="BIZ12" s="145"/>
      <c r="BJF12" s="145"/>
      <c r="BJI12" s="145"/>
      <c r="BJL12" s="145"/>
      <c r="BJO12" s="145"/>
      <c r="BJU12" s="145"/>
      <c r="BJX12" s="145"/>
      <c r="BKD12" s="145"/>
      <c r="BKF12" s="145"/>
      <c r="BKG12" s="145"/>
      <c r="BKI12" s="145"/>
      <c r="BKL12" s="145"/>
      <c r="BKO12" s="145"/>
      <c r="BKR12" s="145"/>
      <c r="BKZ12" s="145"/>
      <c r="BLE12" s="145"/>
      <c r="BLN12" s="145"/>
      <c r="BLQ12" s="145"/>
      <c r="BLY12" s="145"/>
      <c r="BMU12" s="145"/>
      <c r="BMV12" s="145"/>
      <c r="BMW12" s="145"/>
      <c r="BMX12" s="145"/>
      <c r="BMY12" s="145"/>
      <c r="BMZ12" s="145"/>
      <c r="BNR12" s="145"/>
      <c r="BNS12" s="145"/>
      <c r="BNV12" s="145"/>
      <c r="BNY12" s="145"/>
      <c r="BOA12" s="145"/>
      <c r="BOC12" s="145"/>
      <c r="BOF12" s="145"/>
      <c r="BOI12" s="145"/>
      <c r="BOL12" s="145"/>
      <c r="BOO12" s="145"/>
      <c r="BOR12" s="145"/>
      <c r="BOU12" s="145"/>
      <c r="BOX12" s="145"/>
      <c r="BPA12" s="145"/>
      <c r="BPC12" s="145"/>
      <c r="BPP12" s="145"/>
      <c r="BPQ12" s="145"/>
      <c r="BPR12" s="145"/>
      <c r="BPS12" s="145"/>
      <c r="BPT12" s="145"/>
      <c r="BPU12" s="145"/>
      <c r="BPV12" s="145"/>
      <c r="BPW12" s="145"/>
      <c r="BPX12" s="145"/>
      <c r="BPY12" s="145"/>
      <c r="BPZ12" s="145"/>
      <c r="BQA12" s="145"/>
      <c r="BQB12" s="145"/>
      <c r="BQC12" s="145"/>
      <c r="BQG12" s="145"/>
      <c r="BQI12" s="145"/>
      <c r="BQJ12" s="145"/>
      <c r="BQK12" s="145"/>
      <c r="BQL12" s="145"/>
      <c r="BQO12" s="145"/>
      <c r="BQQ12" s="145"/>
      <c r="BQR12" s="145"/>
      <c r="BQS12" s="145"/>
      <c r="BQT12" s="145"/>
      <c r="BQU12" s="145"/>
      <c r="BQV12" s="145"/>
      <c r="BQW12" s="145"/>
      <c r="BQX12" s="145"/>
      <c r="BQY12" s="145"/>
      <c r="BQZ12" s="145"/>
      <c r="BRA12" s="145"/>
      <c r="BRB12" s="145"/>
      <c r="BRC12" s="145"/>
      <c r="BRF12" s="145"/>
      <c r="BRI12" s="145"/>
      <c r="BRL12" s="145"/>
      <c r="BRO12" s="145"/>
      <c r="BRR12" s="145"/>
      <c r="BSD12" s="145"/>
      <c r="BSG12" s="145"/>
      <c r="BSJ12" s="145"/>
      <c r="BSM12" s="145"/>
      <c r="BSV12" s="145"/>
      <c r="BTB12" s="145"/>
      <c r="BTE12" s="145"/>
      <c r="BTH12" s="145"/>
      <c r="BTK12" s="145"/>
      <c r="BTQ12" s="145"/>
      <c r="BTT12" s="145"/>
      <c r="BTZ12" s="145"/>
      <c r="BUB12" s="145"/>
      <c r="BUC12" s="145"/>
      <c r="BUE12" s="145"/>
      <c r="BUH12" s="145"/>
      <c r="BUK12" s="145"/>
      <c r="BUN12" s="145"/>
      <c r="BUV12" s="145"/>
      <c r="BVA12" s="145"/>
      <c r="BVJ12" s="145"/>
      <c r="BVM12" s="145"/>
      <c r="BVU12" s="145"/>
      <c r="BWQ12" s="145"/>
      <c r="BWR12" s="145"/>
      <c r="BWS12" s="145"/>
      <c r="BWT12" s="145"/>
      <c r="BWU12" s="145"/>
      <c r="BWV12" s="145"/>
      <c r="BXN12" s="145"/>
      <c r="BXO12" s="145"/>
      <c r="BXR12" s="145"/>
      <c r="BXU12" s="145"/>
      <c r="BXW12" s="145"/>
      <c r="BXY12" s="145"/>
      <c r="BYB12" s="145"/>
      <c r="BYE12" s="145"/>
      <c r="BYH12" s="145"/>
      <c r="BYK12" s="145"/>
      <c r="BYN12" s="145"/>
      <c r="BYQ12" s="145"/>
      <c r="BYT12" s="145"/>
      <c r="BYW12" s="145"/>
      <c r="BYY12" s="145"/>
      <c r="BZL12" s="145"/>
      <c r="BZM12" s="145"/>
      <c r="BZN12" s="145"/>
      <c r="BZO12" s="145"/>
      <c r="BZP12" s="145"/>
      <c r="BZQ12" s="145"/>
      <c r="BZR12" s="145"/>
      <c r="BZS12" s="145"/>
      <c r="BZT12" s="145"/>
      <c r="BZU12" s="145"/>
      <c r="BZV12" s="145"/>
      <c r="BZW12" s="145"/>
      <c r="BZX12" s="145"/>
      <c r="BZY12" s="145"/>
      <c r="CAC12" s="145"/>
      <c r="CAE12" s="145"/>
      <c r="CAF12" s="145"/>
      <c r="CAG12" s="145"/>
      <c r="CAH12" s="145"/>
      <c r="CAK12" s="145"/>
      <c r="CAM12" s="145"/>
      <c r="CAN12" s="145"/>
      <c r="CAO12" s="145"/>
      <c r="CAP12" s="145"/>
      <c r="CAQ12" s="145"/>
      <c r="CAR12" s="145"/>
      <c r="CAS12" s="145"/>
      <c r="CAT12" s="145"/>
      <c r="CAU12" s="145"/>
      <c r="CAV12" s="145"/>
      <c r="CAW12" s="145"/>
      <c r="CAX12" s="145"/>
      <c r="CAY12" s="145"/>
      <c r="CBB12" s="145"/>
      <c r="CBE12" s="145"/>
      <c r="CBH12" s="145"/>
      <c r="CBK12" s="145"/>
      <c r="CBN12" s="145"/>
      <c r="CBZ12" s="145"/>
      <c r="CCC12" s="145"/>
      <c r="CCF12" s="145"/>
      <c r="CCI12" s="145"/>
      <c r="CCR12" s="145"/>
      <c r="CCX12" s="145"/>
      <c r="CDA12" s="145"/>
      <c r="CDD12" s="145"/>
      <c r="CDG12" s="145"/>
      <c r="CDM12" s="145"/>
      <c r="CDP12" s="145"/>
      <c r="CDV12" s="145"/>
      <c r="CDX12" s="145"/>
      <c r="CDY12" s="145"/>
      <c r="CEA12" s="145"/>
      <c r="CED12" s="145"/>
      <c r="CEG12" s="145"/>
      <c r="CEJ12" s="145"/>
      <c r="CER12" s="145"/>
      <c r="CEW12" s="145"/>
      <c r="CFF12" s="145"/>
      <c r="CFI12" s="145"/>
      <c r="CFQ12" s="145"/>
      <c r="CGM12" s="145"/>
      <c r="CGN12" s="145"/>
      <c r="CGO12" s="145"/>
      <c r="CGP12" s="145"/>
      <c r="CGQ12" s="145"/>
      <c r="CGR12" s="145"/>
      <c r="CHJ12" s="145"/>
      <c r="CHK12" s="145"/>
      <c r="CHN12" s="145"/>
      <c r="CHQ12" s="145"/>
      <c r="CHS12" s="145"/>
      <c r="CHU12" s="145"/>
      <c r="CHX12" s="145"/>
      <c r="CIA12" s="145"/>
      <c r="CID12" s="145"/>
      <c r="CIG12" s="145"/>
      <c r="CIJ12" s="145"/>
      <c r="CIM12" s="145"/>
      <c r="CIP12" s="145"/>
      <c r="CIS12" s="145"/>
      <c r="CIU12" s="145"/>
      <c r="CJH12" s="145"/>
      <c r="CJI12" s="145"/>
      <c r="CJJ12" s="145"/>
      <c r="CJK12" s="145"/>
      <c r="CJL12" s="145"/>
      <c r="CJM12" s="145"/>
      <c r="CJN12" s="145"/>
      <c r="CJO12" s="145"/>
      <c r="CJP12" s="145"/>
      <c r="CJQ12" s="145"/>
      <c r="CJR12" s="145"/>
      <c r="CJS12" s="145"/>
      <c r="CJT12" s="145"/>
      <c r="CJU12" s="145"/>
      <c r="CJY12" s="145"/>
      <c r="CKA12" s="145"/>
      <c r="CKB12" s="145"/>
      <c r="CKC12" s="145"/>
      <c r="CKD12" s="145"/>
      <c r="CKG12" s="145"/>
      <c r="CKI12" s="145"/>
      <c r="CKJ12" s="145"/>
      <c r="CKK12" s="145"/>
      <c r="CKL12" s="145"/>
      <c r="CKM12" s="145"/>
      <c r="CKN12" s="145"/>
      <c r="CKO12" s="145"/>
      <c r="CKP12" s="145"/>
      <c r="CKQ12" s="145"/>
      <c r="CKR12" s="145"/>
      <c r="CKS12" s="145"/>
      <c r="CKT12" s="145"/>
      <c r="CKU12" s="145"/>
      <c r="CKX12" s="145"/>
      <c r="CLA12" s="145"/>
      <c r="CLD12" s="145"/>
      <c r="CLG12" s="145"/>
      <c r="CLJ12" s="145"/>
      <c r="CLV12" s="145"/>
      <c r="CLY12" s="145"/>
      <c r="CMB12" s="145"/>
      <c r="CME12" s="145"/>
      <c r="CMN12" s="145"/>
      <c r="CMT12" s="145"/>
      <c r="CMW12" s="145"/>
      <c r="CMZ12" s="145"/>
      <c r="CNC12" s="145"/>
      <c r="CNI12" s="145"/>
      <c r="CNL12" s="145"/>
      <c r="CNR12" s="145"/>
      <c r="CNT12" s="145"/>
      <c r="CNU12" s="145"/>
      <c r="CNW12" s="145"/>
      <c r="CNZ12" s="145"/>
      <c r="COC12" s="145"/>
      <c r="COF12" s="145"/>
      <c r="CON12" s="145"/>
      <c r="COS12" s="145"/>
      <c r="CPB12" s="145"/>
      <c r="CPE12" s="145"/>
      <c r="CPM12" s="145"/>
      <c r="CQI12" s="145"/>
      <c r="CQJ12" s="145"/>
      <c r="CQK12" s="145"/>
      <c r="CQL12" s="145"/>
      <c r="CQM12" s="145"/>
      <c r="CQN12" s="145"/>
      <c r="CRF12" s="145"/>
      <c r="CRG12" s="145"/>
      <c r="CRJ12" s="145"/>
      <c r="CRM12" s="145"/>
      <c r="CRO12" s="145"/>
      <c r="CRQ12" s="145"/>
      <c r="CRT12" s="145"/>
      <c r="CRW12" s="145"/>
      <c r="CRZ12" s="145"/>
      <c r="CSC12" s="145"/>
      <c r="CSF12" s="145"/>
      <c r="CSI12" s="145"/>
      <c r="CSL12" s="145"/>
      <c r="CSO12" s="145"/>
      <c r="CSQ12" s="145"/>
      <c r="CTD12" s="145"/>
      <c r="CTE12" s="145"/>
      <c r="CTF12" s="145"/>
      <c r="CTG12" s="145"/>
      <c r="CTH12" s="145"/>
      <c r="CTI12" s="145"/>
      <c r="CTJ12" s="145"/>
      <c r="CTK12" s="145"/>
      <c r="CTL12" s="145"/>
      <c r="CTM12" s="145"/>
      <c r="CTN12" s="145"/>
      <c r="CTO12" s="145"/>
      <c r="CTP12" s="145"/>
      <c r="CTQ12" s="145"/>
      <c r="CTU12" s="145"/>
      <c r="CTW12" s="145"/>
      <c r="CTX12" s="145"/>
      <c r="CTY12" s="145"/>
      <c r="CTZ12" s="145"/>
      <c r="CUC12" s="145"/>
      <c r="CUE12" s="145"/>
      <c r="CUF12" s="145"/>
      <c r="CUG12" s="145"/>
      <c r="CUH12" s="145"/>
      <c r="CUI12" s="145"/>
      <c r="CUJ12" s="145"/>
      <c r="CUK12" s="145"/>
      <c r="CUL12" s="145"/>
      <c r="CUM12" s="145"/>
      <c r="CUN12" s="145"/>
      <c r="CUO12" s="145"/>
      <c r="CUP12" s="145"/>
      <c r="CUQ12" s="145"/>
      <c r="CUT12" s="145"/>
      <c r="CUW12" s="145"/>
      <c r="CUZ12" s="145"/>
      <c r="CVC12" s="145"/>
      <c r="CVF12" s="145"/>
      <c r="CVR12" s="145"/>
      <c r="CVU12" s="145"/>
      <c r="CVX12" s="145"/>
      <c r="CWA12" s="145"/>
      <c r="CWJ12" s="145"/>
      <c r="CWP12" s="145"/>
      <c r="CWS12" s="145"/>
      <c r="CWV12" s="145"/>
      <c r="CWY12" s="145"/>
      <c r="CXE12" s="145"/>
      <c r="CXH12" s="145"/>
      <c r="CXN12" s="145"/>
      <c r="CXP12" s="145"/>
      <c r="CXQ12" s="145"/>
      <c r="CXS12" s="145"/>
      <c r="CXV12" s="145"/>
      <c r="CXY12" s="145"/>
      <c r="CYB12" s="145"/>
      <c r="CYJ12" s="145"/>
      <c r="CYO12" s="145"/>
      <c r="CYX12" s="145"/>
      <c r="CZA12" s="145"/>
      <c r="CZI12" s="145"/>
      <c r="DAE12" s="145"/>
      <c r="DAF12" s="145"/>
      <c r="DAG12" s="145"/>
      <c r="DAH12" s="145"/>
      <c r="DAI12" s="145"/>
      <c r="DAJ12" s="145"/>
      <c r="DBB12" s="145"/>
      <c r="DBC12" s="145"/>
      <c r="DBF12" s="145"/>
      <c r="DBI12" s="145"/>
      <c r="DBK12" s="145"/>
      <c r="DBM12" s="145"/>
      <c r="DBP12" s="145"/>
      <c r="DBS12" s="145"/>
      <c r="DBV12" s="145"/>
      <c r="DBY12" s="145"/>
      <c r="DCB12" s="145"/>
      <c r="DCE12" s="145"/>
      <c r="DCH12" s="145"/>
      <c r="DCK12" s="145"/>
      <c r="DCM12" s="145"/>
      <c r="DCZ12" s="145"/>
      <c r="DDA12" s="145"/>
      <c r="DDB12" s="145"/>
      <c r="DDC12" s="145"/>
      <c r="DDD12" s="145"/>
      <c r="DDE12" s="145"/>
      <c r="DDF12" s="145"/>
      <c r="DDG12" s="145"/>
      <c r="DDH12" s="145"/>
      <c r="DDI12" s="145"/>
      <c r="DDJ12" s="145"/>
      <c r="DDK12" s="145"/>
      <c r="DDL12" s="145"/>
      <c r="DDM12" s="145"/>
      <c r="DDQ12" s="145"/>
      <c r="DDS12" s="145"/>
      <c r="DDT12" s="145"/>
      <c r="DDU12" s="145"/>
      <c r="DDV12" s="145"/>
      <c r="DDY12" s="145"/>
      <c r="DEA12" s="145"/>
      <c r="DEB12" s="145"/>
      <c r="DEC12" s="145"/>
      <c r="DED12" s="145"/>
      <c r="DEE12" s="145"/>
      <c r="DEF12" s="145"/>
      <c r="DEG12" s="145"/>
      <c r="DEH12" s="145"/>
      <c r="DEI12" s="145"/>
      <c r="DEJ12" s="145"/>
      <c r="DEK12" s="145"/>
      <c r="DEL12" s="145"/>
      <c r="DEM12" s="145"/>
      <c r="DEP12" s="145"/>
      <c r="DES12" s="145"/>
      <c r="DEV12" s="145"/>
      <c r="DEY12" s="145"/>
      <c r="DFB12" s="145"/>
      <c r="DFN12" s="145"/>
      <c r="DFQ12" s="145"/>
      <c r="DFT12" s="145"/>
      <c r="DFW12" s="145"/>
      <c r="DGF12" s="145"/>
      <c r="DGL12" s="145"/>
      <c r="DGO12" s="145"/>
      <c r="DGR12" s="145"/>
      <c r="DGU12" s="145"/>
      <c r="DHA12" s="145"/>
      <c r="DHD12" s="145"/>
      <c r="DHJ12" s="145"/>
      <c r="DHL12" s="145"/>
      <c r="DHM12" s="145"/>
      <c r="DHO12" s="145"/>
      <c r="DHR12" s="145"/>
      <c r="DHU12" s="145"/>
      <c r="DHX12" s="145"/>
      <c r="DIF12" s="145"/>
      <c r="DIK12" s="145"/>
      <c r="DIT12" s="145"/>
      <c r="DIW12" s="145"/>
      <c r="DJE12" s="145"/>
      <c r="DKA12" s="145"/>
      <c r="DKB12" s="145"/>
      <c r="DKC12" s="145"/>
      <c r="DKD12" s="145"/>
      <c r="DKE12" s="145"/>
      <c r="DKF12" s="145"/>
      <c r="DKX12" s="145"/>
      <c r="DKY12" s="145"/>
      <c r="DLB12" s="145"/>
      <c r="DLE12" s="145"/>
      <c r="DLG12" s="145"/>
      <c r="DLI12" s="145"/>
      <c r="DLL12" s="145"/>
      <c r="DLO12" s="145"/>
      <c r="DLR12" s="145"/>
      <c r="DLU12" s="145"/>
      <c r="DLX12" s="145"/>
      <c r="DMA12" s="145"/>
      <c r="DMD12" s="145"/>
      <c r="DMG12" s="145"/>
      <c r="DMI12" s="145"/>
      <c r="DMV12" s="145"/>
      <c r="DMW12" s="145"/>
      <c r="DMX12" s="145"/>
      <c r="DMY12" s="145"/>
      <c r="DMZ12" s="145"/>
      <c r="DNA12" s="145"/>
      <c r="DNB12" s="145"/>
      <c r="DNC12" s="145"/>
      <c r="DND12" s="145"/>
      <c r="DNE12" s="145"/>
      <c r="DNF12" s="145"/>
      <c r="DNG12" s="145"/>
      <c r="DNH12" s="145"/>
      <c r="DNI12" s="145"/>
      <c r="DNM12" s="145"/>
      <c r="DNO12" s="145"/>
      <c r="DNP12" s="145"/>
      <c r="DNQ12" s="145"/>
      <c r="DNR12" s="145"/>
      <c r="DNU12" s="145"/>
      <c r="DNW12" s="145"/>
      <c r="DNX12" s="145"/>
      <c r="DNY12" s="145"/>
      <c r="DNZ12" s="145"/>
      <c r="DOA12" s="145"/>
      <c r="DOB12" s="145"/>
      <c r="DOC12" s="145"/>
      <c r="DOD12" s="145"/>
      <c r="DOE12" s="145"/>
      <c r="DOF12" s="145"/>
      <c r="DOG12" s="145"/>
      <c r="DOH12" s="145"/>
      <c r="DOI12" s="145"/>
      <c r="DOL12" s="145"/>
      <c r="DOO12" s="145"/>
      <c r="DOR12" s="145"/>
      <c r="DOU12" s="145"/>
      <c r="DOX12" s="145"/>
      <c r="DPJ12" s="145"/>
      <c r="DPM12" s="145"/>
      <c r="DPP12" s="145"/>
      <c r="DPS12" s="145"/>
      <c r="DQB12" s="145"/>
      <c r="DQH12" s="145"/>
      <c r="DQK12" s="145"/>
      <c r="DQN12" s="145"/>
      <c r="DQQ12" s="145"/>
      <c r="DQW12" s="145"/>
      <c r="DQZ12" s="145"/>
      <c r="DRF12" s="145"/>
      <c r="DRH12" s="145"/>
      <c r="DRI12" s="145"/>
      <c r="DRK12" s="145"/>
      <c r="DRN12" s="145"/>
      <c r="DRQ12" s="145"/>
      <c r="DRT12" s="145"/>
      <c r="DSB12" s="145"/>
      <c r="DSG12" s="145"/>
      <c r="DSP12" s="145"/>
      <c r="DSS12" s="145"/>
      <c r="DTA12" s="145"/>
      <c r="DTW12" s="145"/>
      <c r="DTX12" s="145"/>
      <c r="DTY12" s="145"/>
      <c r="DTZ12" s="145"/>
      <c r="DUA12" s="145"/>
      <c r="DUB12" s="145"/>
      <c r="DUT12" s="145"/>
      <c r="DUU12" s="145"/>
      <c r="DUX12" s="145"/>
      <c r="DVA12" s="145"/>
      <c r="DVC12" s="145"/>
      <c r="DVE12" s="145"/>
      <c r="DVH12" s="145"/>
      <c r="DVK12" s="145"/>
      <c r="DVN12" s="145"/>
      <c r="DVQ12" s="145"/>
      <c r="DVT12" s="145"/>
      <c r="DVW12" s="145"/>
      <c r="DVZ12" s="145"/>
      <c r="DWC12" s="145"/>
      <c r="DWE12" s="145"/>
      <c r="DWR12" s="145"/>
      <c r="DWS12" s="145"/>
      <c r="DWT12" s="145"/>
      <c r="DWU12" s="145"/>
      <c r="DWV12" s="145"/>
      <c r="DWW12" s="145"/>
      <c r="DWX12" s="145"/>
      <c r="DWY12" s="145"/>
      <c r="DWZ12" s="145"/>
      <c r="DXA12" s="145"/>
      <c r="DXB12" s="145"/>
      <c r="DXC12" s="145"/>
      <c r="DXD12" s="145"/>
      <c r="DXE12" s="145"/>
      <c r="DXI12" s="145"/>
      <c r="DXK12" s="145"/>
      <c r="DXL12" s="145"/>
      <c r="DXM12" s="145"/>
      <c r="DXN12" s="145"/>
      <c r="DXQ12" s="145"/>
      <c r="DXS12" s="145"/>
      <c r="DXT12" s="145"/>
      <c r="DXU12" s="145"/>
      <c r="DXV12" s="145"/>
      <c r="DXW12" s="145"/>
      <c r="DXX12" s="145"/>
      <c r="DXY12" s="145"/>
      <c r="DXZ12" s="145"/>
      <c r="DYA12" s="145"/>
      <c r="DYB12" s="145"/>
      <c r="DYC12" s="145"/>
      <c r="DYD12" s="145"/>
      <c r="DYE12" s="145"/>
      <c r="DYH12" s="145"/>
      <c r="DYK12" s="145"/>
      <c r="DYN12" s="145"/>
      <c r="DYQ12" s="145"/>
      <c r="DYT12" s="145"/>
      <c r="DZF12" s="145"/>
      <c r="DZI12" s="145"/>
      <c r="DZL12" s="145"/>
      <c r="DZO12" s="145"/>
      <c r="DZX12" s="145"/>
      <c r="EAD12" s="145"/>
      <c r="EAG12" s="145"/>
      <c r="EAJ12" s="145"/>
      <c r="EAM12" s="145"/>
      <c r="EAS12" s="145"/>
      <c r="EAV12" s="145"/>
      <c r="EBB12" s="145"/>
      <c r="EBD12" s="145"/>
      <c r="EBE12" s="145"/>
      <c r="EBG12" s="145"/>
      <c r="EBJ12" s="145"/>
      <c r="EBM12" s="145"/>
      <c r="EBP12" s="145"/>
      <c r="EBX12" s="145"/>
      <c r="ECC12" s="145"/>
      <c r="ECL12" s="145"/>
      <c r="ECO12" s="145"/>
      <c r="ECW12" s="145"/>
      <c r="EDS12" s="145"/>
      <c r="EDT12" s="145"/>
      <c r="EDU12" s="145"/>
      <c r="EDV12" s="145"/>
      <c r="EDW12" s="145"/>
      <c r="EDX12" s="145"/>
      <c r="EEP12" s="145"/>
      <c r="EEQ12" s="145"/>
      <c r="EET12" s="145"/>
      <c r="EEW12" s="145"/>
      <c r="EEY12" s="145"/>
      <c r="EFA12" s="145"/>
      <c r="EFD12" s="145"/>
      <c r="EFG12" s="145"/>
      <c r="EFJ12" s="145"/>
      <c r="EFM12" s="145"/>
      <c r="EFP12" s="145"/>
      <c r="EFS12" s="145"/>
      <c r="EFV12" s="145"/>
      <c r="EFY12" s="145"/>
      <c r="EGA12" s="145"/>
      <c r="EGN12" s="145"/>
      <c r="EGO12" s="145"/>
      <c r="EGP12" s="145"/>
      <c r="EGQ12" s="145"/>
      <c r="EGR12" s="145"/>
      <c r="EGS12" s="145"/>
      <c r="EGT12" s="145"/>
      <c r="EGU12" s="145"/>
      <c r="EGV12" s="145"/>
      <c r="EGW12" s="145"/>
      <c r="EGX12" s="145"/>
      <c r="EGY12" s="145"/>
      <c r="EGZ12" s="145"/>
      <c r="EHA12" s="145"/>
      <c r="EHE12" s="145"/>
      <c r="EHG12" s="145"/>
      <c r="EHH12" s="145"/>
      <c r="EHI12" s="145"/>
      <c r="EHJ12" s="145"/>
      <c r="EHM12" s="145"/>
      <c r="EHO12" s="145"/>
      <c r="EHP12" s="145"/>
      <c r="EHQ12" s="145"/>
      <c r="EHR12" s="145"/>
      <c r="EHS12" s="145"/>
      <c r="EHT12" s="145"/>
      <c r="EHU12" s="145"/>
      <c r="EHV12" s="145"/>
      <c r="EHW12" s="145"/>
      <c r="EHX12" s="145"/>
      <c r="EHY12" s="145"/>
      <c r="EHZ12" s="145"/>
      <c r="EIA12" s="145"/>
      <c r="EID12" s="145"/>
      <c r="EIG12" s="145"/>
      <c r="EIJ12" s="145"/>
      <c r="EIM12" s="145"/>
      <c r="EIP12" s="145"/>
      <c r="EJB12" s="145"/>
      <c r="EJE12" s="145"/>
      <c r="EJH12" s="145"/>
      <c r="EJK12" s="145"/>
      <c r="EJT12" s="145"/>
      <c r="EJZ12" s="145"/>
      <c r="EKC12" s="145"/>
      <c r="EKF12" s="145"/>
      <c r="EKI12" s="145"/>
      <c r="EKO12" s="145"/>
      <c r="EKR12" s="145"/>
      <c r="EKX12" s="145"/>
      <c r="EKZ12" s="145"/>
      <c r="ELA12" s="145"/>
      <c r="ELC12" s="145"/>
      <c r="ELF12" s="145"/>
      <c r="ELI12" s="145"/>
      <c r="ELL12" s="145"/>
      <c r="ELT12" s="145"/>
      <c r="ELY12" s="145"/>
      <c r="EMH12" s="145"/>
      <c r="EMK12" s="145"/>
      <c r="EMS12" s="145"/>
      <c r="ENO12" s="145"/>
      <c r="ENP12" s="145"/>
      <c r="ENQ12" s="145"/>
      <c r="ENR12" s="145"/>
      <c r="ENS12" s="145"/>
      <c r="ENT12" s="145"/>
      <c r="EOL12" s="145"/>
      <c r="EOM12" s="145"/>
      <c r="EOP12" s="145"/>
      <c r="EOS12" s="145"/>
      <c r="EOU12" s="145"/>
      <c r="EOW12" s="145"/>
      <c r="EOZ12" s="145"/>
      <c r="EPC12" s="145"/>
      <c r="EPF12" s="145"/>
      <c r="EPI12" s="145"/>
      <c r="EPL12" s="145"/>
      <c r="EPO12" s="145"/>
      <c r="EPR12" s="145"/>
      <c r="EPU12" s="145"/>
      <c r="EPW12" s="145"/>
      <c r="EQJ12" s="145"/>
      <c r="EQK12" s="145"/>
      <c r="EQL12" s="145"/>
      <c r="EQM12" s="145"/>
      <c r="EQN12" s="145"/>
      <c r="EQO12" s="145"/>
      <c r="EQP12" s="145"/>
      <c r="EQQ12" s="145"/>
      <c r="EQR12" s="145"/>
      <c r="EQS12" s="145"/>
      <c r="EQT12" s="145"/>
      <c r="EQU12" s="145"/>
      <c r="EQV12" s="145"/>
      <c r="EQW12" s="145"/>
      <c r="ERA12" s="145"/>
      <c r="ERC12" s="145"/>
      <c r="ERD12" s="145"/>
      <c r="ERE12" s="145"/>
      <c r="ERF12" s="145"/>
      <c r="ERI12" s="145"/>
      <c r="ERK12" s="145"/>
      <c r="ERL12" s="145"/>
      <c r="ERM12" s="145"/>
      <c r="ERN12" s="145"/>
      <c r="ERO12" s="145"/>
      <c r="ERP12" s="145"/>
      <c r="ERQ12" s="145"/>
      <c r="ERR12" s="145"/>
      <c r="ERS12" s="145"/>
      <c r="ERT12" s="145"/>
      <c r="ERU12" s="145"/>
      <c r="ERV12" s="145"/>
      <c r="ERW12" s="145"/>
      <c r="ERZ12" s="145"/>
      <c r="ESC12" s="145"/>
      <c r="ESF12" s="145"/>
      <c r="ESI12" s="145"/>
      <c r="ESL12" s="145"/>
      <c r="ESX12" s="145"/>
      <c r="ETA12" s="145"/>
      <c r="ETD12" s="145"/>
      <c r="ETG12" s="145"/>
      <c r="ETP12" s="145"/>
      <c r="ETV12" s="145"/>
      <c r="ETY12" s="145"/>
      <c r="EUB12" s="145"/>
      <c r="EUE12" s="145"/>
      <c r="EUK12" s="145"/>
      <c r="EUN12" s="145"/>
      <c r="EUT12" s="145"/>
      <c r="EUV12" s="145"/>
      <c r="EUW12" s="145"/>
      <c r="EUY12" s="145"/>
      <c r="EVB12" s="145"/>
      <c r="EVE12" s="145"/>
      <c r="EVH12" s="145"/>
      <c r="EVP12" s="145"/>
      <c r="EVU12" s="145"/>
      <c r="EWD12" s="145"/>
      <c r="EWG12" s="145"/>
      <c r="EWO12" s="145"/>
      <c r="EXK12" s="145"/>
      <c r="EXL12" s="145"/>
      <c r="EXM12" s="145"/>
      <c r="EXN12" s="145"/>
      <c r="EXO12" s="145"/>
      <c r="EXP12" s="145"/>
      <c r="EYH12" s="145"/>
      <c r="EYI12" s="145"/>
      <c r="EYL12" s="145"/>
      <c r="EYO12" s="145"/>
      <c r="EYQ12" s="145"/>
      <c r="EYS12" s="145"/>
      <c r="EYV12" s="145"/>
      <c r="EYY12" s="145"/>
      <c r="EZB12" s="145"/>
      <c r="EZE12" s="145"/>
      <c r="EZH12" s="145"/>
      <c r="EZK12" s="145"/>
      <c r="EZN12" s="145"/>
      <c r="EZQ12" s="145"/>
      <c r="EZS12" s="145"/>
      <c r="FAF12" s="145"/>
      <c r="FAG12" s="145"/>
      <c r="FAH12" s="145"/>
      <c r="FAI12" s="145"/>
      <c r="FAJ12" s="145"/>
      <c r="FAK12" s="145"/>
      <c r="FAL12" s="145"/>
      <c r="FAM12" s="145"/>
      <c r="FAN12" s="145"/>
      <c r="FAO12" s="145"/>
      <c r="FAP12" s="145"/>
      <c r="FAQ12" s="145"/>
      <c r="FAR12" s="145"/>
      <c r="FAS12" s="145"/>
      <c r="FAW12" s="145"/>
      <c r="FAY12" s="145"/>
      <c r="FAZ12" s="145"/>
      <c r="FBA12" s="145"/>
      <c r="FBB12" s="145"/>
      <c r="FBE12" s="145"/>
      <c r="FBG12" s="145"/>
      <c r="FBH12" s="145"/>
      <c r="FBI12" s="145"/>
      <c r="FBJ12" s="145"/>
      <c r="FBK12" s="145"/>
      <c r="FBL12" s="145"/>
      <c r="FBM12" s="145"/>
      <c r="FBN12" s="145"/>
      <c r="FBO12" s="145"/>
      <c r="FBP12" s="145"/>
      <c r="FBQ12" s="145"/>
      <c r="FBR12" s="145"/>
      <c r="FBS12" s="145"/>
      <c r="FBV12" s="145"/>
      <c r="FBY12" s="145"/>
      <c r="FCB12" s="145"/>
      <c r="FCE12" s="145"/>
      <c r="FCH12" s="145"/>
      <c r="FCT12" s="145"/>
      <c r="FCW12" s="145"/>
      <c r="FCZ12" s="145"/>
      <c r="FDC12" s="145"/>
      <c r="FDL12" s="145"/>
      <c r="FDR12" s="145"/>
      <c r="FDU12" s="145"/>
      <c r="FDX12" s="145"/>
      <c r="FEA12" s="145"/>
      <c r="FEG12" s="145"/>
      <c r="FEJ12" s="145"/>
      <c r="FEP12" s="145"/>
      <c r="FER12" s="145"/>
      <c r="FES12" s="145"/>
      <c r="FEU12" s="145"/>
      <c r="FEX12" s="145"/>
      <c r="FFA12" s="145"/>
      <c r="FFD12" s="145"/>
      <c r="FFL12" s="145"/>
      <c r="FFQ12" s="145"/>
      <c r="FFZ12" s="145"/>
      <c r="FGC12" s="145"/>
      <c r="FGK12" s="145"/>
      <c r="FHG12" s="145"/>
      <c r="FHH12" s="145"/>
      <c r="FHI12" s="145"/>
      <c r="FHJ12" s="145"/>
      <c r="FHK12" s="145"/>
      <c r="FHL12" s="145"/>
      <c r="FID12" s="145"/>
      <c r="FIE12" s="145"/>
      <c r="FIH12" s="145"/>
      <c r="FIK12" s="145"/>
      <c r="FIM12" s="145"/>
      <c r="FIO12" s="145"/>
      <c r="FIR12" s="145"/>
      <c r="FIU12" s="145"/>
      <c r="FIX12" s="145"/>
      <c r="FJA12" s="145"/>
      <c r="FJD12" s="145"/>
      <c r="FJG12" s="145"/>
      <c r="FJJ12" s="145"/>
      <c r="FJM12" s="145"/>
      <c r="FJO12" s="145"/>
      <c r="FKB12" s="145"/>
      <c r="FKC12" s="145"/>
      <c r="FKD12" s="145"/>
      <c r="FKE12" s="145"/>
      <c r="FKF12" s="145"/>
      <c r="FKG12" s="145"/>
      <c r="FKH12" s="145"/>
      <c r="FKI12" s="145"/>
      <c r="FKJ12" s="145"/>
      <c r="FKK12" s="145"/>
      <c r="FKL12" s="145"/>
      <c r="FKM12" s="145"/>
      <c r="FKN12" s="145"/>
      <c r="FKO12" s="145"/>
      <c r="FKS12" s="145"/>
      <c r="FKU12" s="145"/>
      <c r="FKV12" s="145"/>
      <c r="FKW12" s="145"/>
      <c r="FKX12" s="145"/>
      <c r="FLA12" s="145"/>
      <c r="FLC12" s="145"/>
      <c r="FLD12" s="145"/>
      <c r="FLE12" s="145"/>
      <c r="FLF12" s="145"/>
      <c r="FLG12" s="145"/>
      <c r="FLH12" s="145"/>
      <c r="FLI12" s="145"/>
      <c r="FLJ12" s="145"/>
      <c r="FLK12" s="145"/>
      <c r="FLL12" s="145"/>
      <c r="FLM12" s="145"/>
      <c r="FLN12" s="145"/>
      <c r="FLO12" s="145"/>
      <c r="FLR12" s="145"/>
      <c r="FLU12" s="145"/>
      <c r="FLX12" s="145"/>
      <c r="FMA12" s="145"/>
      <c r="FMD12" s="145"/>
      <c r="FMP12" s="145"/>
      <c r="FMS12" s="145"/>
      <c r="FMV12" s="145"/>
      <c r="FMY12" s="145"/>
      <c r="FNH12" s="145"/>
      <c r="FNN12" s="145"/>
      <c r="FNQ12" s="145"/>
      <c r="FNT12" s="145"/>
      <c r="FNW12" s="145"/>
      <c r="FOC12" s="145"/>
      <c r="FOF12" s="145"/>
      <c r="FOL12" s="145"/>
      <c r="FON12" s="145"/>
      <c r="FOO12" s="145"/>
      <c r="FOQ12" s="145"/>
      <c r="FOT12" s="145"/>
      <c r="FOW12" s="145"/>
      <c r="FOZ12" s="145"/>
      <c r="FPH12" s="145"/>
      <c r="FPM12" s="145"/>
      <c r="FPV12" s="145"/>
      <c r="FPY12" s="145"/>
      <c r="FQG12" s="145"/>
      <c r="FRC12" s="145"/>
      <c r="FRD12" s="145"/>
      <c r="FRE12" s="145"/>
      <c r="FRF12" s="145"/>
      <c r="FRG12" s="145"/>
      <c r="FRH12" s="145"/>
      <c r="FRZ12" s="145"/>
      <c r="FSA12" s="145"/>
      <c r="FSD12" s="145"/>
      <c r="FSG12" s="145"/>
      <c r="FSI12" s="145"/>
      <c r="FSK12" s="145"/>
      <c r="FSN12" s="145"/>
      <c r="FSQ12" s="145"/>
      <c r="FST12" s="145"/>
      <c r="FSW12" s="145"/>
      <c r="FSZ12" s="145"/>
      <c r="FTC12" s="145"/>
      <c r="FTF12" s="145"/>
      <c r="FTI12" s="145"/>
      <c r="FTK12" s="145"/>
      <c r="FTX12" s="145"/>
      <c r="FTY12" s="145"/>
      <c r="FTZ12" s="145"/>
      <c r="FUA12" s="145"/>
      <c r="FUB12" s="145"/>
      <c r="FUC12" s="145"/>
      <c r="FUD12" s="145"/>
      <c r="FUE12" s="145"/>
      <c r="FUF12" s="145"/>
      <c r="FUG12" s="145"/>
      <c r="FUH12" s="145"/>
      <c r="FUI12" s="145"/>
      <c r="FUJ12" s="145"/>
      <c r="FUK12" s="145"/>
      <c r="FUO12" s="145"/>
      <c r="FUQ12" s="145"/>
      <c r="FUR12" s="145"/>
      <c r="FUS12" s="145"/>
      <c r="FUT12" s="145"/>
      <c r="FUW12" s="145"/>
      <c r="FUY12" s="145"/>
      <c r="FUZ12" s="145"/>
      <c r="FVA12" s="145"/>
      <c r="FVB12" s="145"/>
      <c r="FVC12" s="145"/>
      <c r="FVD12" s="145"/>
      <c r="FVE12" s="145"/>
      <c r="FVF12" s="145"/>
      <c r="FVG12" s="145"/>
      <c r="FVH12" s="145"/>
      <c r="FVI12" s="145"/>
      <c r="FVJ12" s="145"/>
      <c r="FVK12" s="145"/>
      <c r="FVN12" s="145"/>
      <c r="FVQ12" s="145"/>
      <c r="FVT12" s="145"/>
      <c r="FVW12" s="145"/>
      <c r="FVZ12" s="145"/>
      <c r="FWL12" s="145"/>
      <c r="FWO12" s="145"/>
      <c r="FWR12" s="145"/>
      <c r="FWU12" s="145"/>
      <c r="FXD12" s="145"/>
      <c r="FXJ12" s="145"/>
      <c r="FXM12" s="145"/>
      <c r="FXP12" s="145"/>
      <c r="FXS12" s="145"/>
      <c r="FXY12" s="145"/>
      <c r="FYB12" s="145"/>
      <c r="FYH12" s="145"/>
      <c r="FYJ12" s="145"/>
      <c r="FYK12" s="145"/>
      <c r="FYM12" s="145"/>
      <c r="FYP12" s="145"/>
      <c r="FYS12" s="145"/>
      <c r="FYV12" s="145"/>
      <c r="FZD12" s="145"/>
      <c r="FZI12" s="145"/>
      <c r="FZR12" s="145"/>
      <c r="FZU12" s="145"/>
      <c r="GAC12" s="145"/>
      <c r="GAY12" s="145"/>
      <c r="GAZ12" s="145"/>
      <c r="GBA12" s="145"/>
      <c r="GBB12" s="145"/>
      <c r="GBC12" s="145"/>
      <c r="GBD12" s="145"/>
      <c r="GBV12" s="145"/>
      <c r="GBW12" s="145"/>
      <c r="GBZ12" s="145"/>
      <c r="GCC12" s="145"/>
      <c r="GCE12" s="145"/>
      <c r="GCG12" s="145"/>
      <c r="GCJ12" s="145"/>
      <c r="GCM12" s="145"/>
      <c r="GCP12" s="145"/>
      <c r="GCS12" s="145"/>
      <c r="GCV12" s="145"/>
      <c r="GCY12" s="145"/>
      <c r="GDB12" s="145"/>
      <c r="GDE12" s="145"/>
      <c r="GDG12" s="145"/>
      <c r="GDT12" s="145"/>
      <c r="GDU12" s="145"/>
      <c r="GDV12" s="145"/>
      <c r="GDW12" s="145"/>
      <c r="GDX12" s="145"/>
      <c r="GDY12" s="145"/>
      <c r="GDZ12" s="145"/>
      <c r="GEA12" s="145"/>
      <c r="GEB12" s="145"/>
      <c r="GEC12" s="145"/>
      <c r="GED12" s="145"/>
      <c r="GEE12" s="145"/>
      <c r="GEF12" s="145"/>
      <c r="GEG12" s="145"/>
      <c r="GEK12" s="145"/>
      <c r="GEM12" s="145"/>
      <c r="GEN12" s="145"/>
      <c r="GEO12" s="145"/>
      <c r="GEP12" s="145"/>
      <c r="GES12" s="145"/>
      <c r="GEU12" s="145"/>
      <c r="GEV12" s="145"/>
      <c r="GEW12" s="145"/>
      <c r="GEX12" s="145"/>
      <c r="GEY12" s="145"/>
      <c r="GEZ12" s="145"/>
      <c r="GFA12" s="145"/>
      <c r="GFB12" s="145"/>
      <c r="GFC12" s="145"/>
      <c r="GFD12" s="145"/>
      <c r="GFE12" s="145"/>
      <c r="GFF12" s="145"/>
      <c r="GFG12" s="145"/>
      <c r="GFJ12" s="145"/>
      <c r="GFM12" s="145"/>
      <c r="GFP12" s="145"/>
      <c r="GFS12" s="145"/>
      <c r="GFV12" s="145"/>
      <c r="GGH12" s="145"/>
      <c r="GGK12" s="145"/>
      <c r="GGN12" s="145"/>
      <c r="GGQ12" s="145"/>
      <c r="GGZ12" s="145"/>
      <c r="GHF12" s="145"/>
      <c r="GHI12" s="145"/>
      <c r="GHL12" s="145"/>
      <c r="GHO12" s="145"/>
      <c r="GHU12" s="145"/>
      <c r="GHX12" s="145"/>
      <c r="GID12" s="145"/>
      <c r="GIF12" s="145"/>
      <c r="GIG12" s="145"/>
      <c r="GII12" s="145"/>
      <c r="GIL12" s="145"/>
      <c r="GIO12" s="145"/>
      <c r="GIR12" s="145"/>
      <c r="GIZ12" s="145"/>
      <c r="GJE12" s="145"/>
      <c r="GJN12" s="145"/>
      <c r="GJQ12" s="145"/>
      <c r="GJY12" s="145"/>
      <c r="GKU12" s="145"/>
      <c r="GKV12" s="145"/>
      <c r="GKW12" s="145"/>
      <c r="GKX12" s="145"/>
      <c r="GKY12" s="145"/>
      <c r="GKZ12" s="145"/>
      <c r="GLR12" s="145"/>
      <c r="GLS12" s="145"/>
      <c r="GLV12" s="145"/>
      <c r="GLY12" s="145"/>
      <c r="GMA12" s="145"/>
      <c r="GMC12" s="145"/>
      <c r="GMF12" s="145"/>
      <c r="GMI12" s="145"/>
      <c r="GML12" s="145"/>
      <c r="GMO12" s="145"/>
      <c r="GMR12" s="145"/>
      <c r="GMU12" s="145"/>
      <c r="GMX12" s="145"/>
      <c r="GNA12" s="145"/>
      <c r="GNC12" s="145"/>
      <c r="GNP12" s="145"/>
      <c r="GNQ12" s="145"/>
      <c r="GNR12" s="145"/>
      <c r="GNS12" s="145"/>
      <c r="GNT12" s="145"/>
      <c r="GNU12" s="145"/>
      <c r="GNV12" s="145"/>
      <c r="GNW12" s="145"/>
      <c r="GNX12" s="145"/>
      <c r="GNY12" s="145"/>
      <c r="GNZ12" s="145"/>
      <c r="GOA12" s="145"/>
      <c r="GOB12" s="145"/>
      <c r="GOC12" s="145"/>
      <c r="GOG12" s="145"/>
      <c r="GOI12" s="145"/>
      <c r="GOJ12" s="145"/>
      <c r="GOK12" s="145"/>
      <c r="GOL12" s="145"/>
      <c r="GOO12" s="145"/>
      <c r="GOQ12" s="145"/>
      <c r="GOR12" s="145"/>
      <c r="GOS12" s="145"/>
      <c r="GOT12" s="145"/>
      <c r="GOU12" s="145"/>
      <c r="GOV12" s="145"/>
      <c r="GOW12" s="145"/>
      <c r="GOX12" s="145"/>
      <c r="GOY12" s="145"/>
      <c r="GOZ12" s="145"/>
      <c r="GPA12" s="145"/>
      <c r="GPB12" s="145"/>
      <c r="GPC12" s="145"/>
      <c r="GPF12" s="145"/>
      <c r="GPI12" s="145"/>
      <c r="GPL12" s="145"/>
      <c r="GPO12" s="145"/>
      <c r="GPR12" s="145"/>
      <c r="GQD12" s="145"/>
      <c r="GQG12" s="145"/>
      <c r="GQJ12" s="145"/>
      <c r="GQM12" s="145"/>
      <c r="GQV12" s="145"/>
      <c r="GRB12" s="145"/>
      <c r="GRE12" s="145"/>
      <c r="GRH12" s="145"/>
      <c r="GRK12" s="145"/>
      <c r="GRQ12" s="145"/>
      <c r="GRT12" s="145"/>
      <c r="GRZ12" s="145"/>
      <c r="GSB12" s="145"/>
      <c r="GSC12" s="145"/>
      <c r="GSE12" s="145"/>
      <c r="GSH12" s="145"/>
      <c r="GSK12" s="145"/>
      <c r="GSN12" s="145"/>
      <c r="GSV12" s="145"/>
      <c r="GTA12" s="145"/>
      <c r="GTJ12" s="145"/>
      <c r="GTM12" s="145"/>
      <c r="GTU12" s="145"/>
      <c r="GUQ12" s="145"/>
      <c r="GUR12" s="145"/>
      <c r="GUS12" s="145"/>
      <c r="GUT12" s="145"/>
      <c r="GUU12" s="145"/>
      <c r="GUV12" s="145"/>
      <c r="GVN12" s="145"/>
      <c r="GVO12" s="145"/>
      <c r="GVR12" s="145"/>
      <c r="GVU12" s="145"/>
      <c r="GVW12" s="145"/>
      <c r="GVY12" s="145"/>
      <c r="GWB12" s="145"/>
      <c r="GWE12" s="145"/>
      <c r="GWH12" s="145"/>
      <c r="GWK12" s="145"/>
      <c r="GWN12" s="145"/>
      <c r="GWQ12" s="145"/>
      <c r="GWT12" s="145"/>
      <c r="GWW12" s="145"/>
      <c r="GWY12" s="145"/>
      <c r="GXL12" s="145"/>
      <c r="GXM12" s="145"/>
      <c r="GXN12" s="145"/>
      <c r="GXO12" s="145"/>
      <c r="GXP12" s="145"/>
      <c r="GXQ12" s="145"/>
      <c r="GXR12" s="145"/>
      <c r="GXS12" s="145"/>
      <c r="GXT12" s="145"/>
      <c r="GXU12" s="145"/>
      <c r="GXV12" s="145"/>
      <c r="GXW12" s="145"/>
      <c r="GXX12" s="145"/>
      <c r="GXY12" s="145"/>
      <c r="GYC12" s="145"/>
      <c r="GYE12" s="145"/>
      <c r="GYF12" s="145"/>
      <c r="GYG12" s="145"/>
      <c r="GYH12" s="145"/>
      <c r="GYK12" s="145"/>
      <c r="GYM12" s="145"/>
      <c r="GYN12" s="145"/>
      <c r="GYO12" s="145"/>
      <c r="GYP12" s="145"/>
      <c r="GYQ12" s="145"/>
      <c r="GYR12" s="145"/>
      <c r="GYS12" s="145"/>
      <c r="GYT12" s="145"/>
      <c r="GYU12" s="145"/>
      <c r="GYV12" s="145"/>
      <c r="GYW12" s="145"/>
      <c r="GYX12" s="145"/>
      <c r="GYY12" s="145"/>
      <c r="GZB12" s="145"/>
      <c r="GZE12" s="145"/>
      <c r="GZH12" s="145"/>
      <c r="GZK12" s="145"/>
      <c r="GZN12" s="145"/>
      <c r="GZZ12" s="145"/>
      <c r="HAC12" s="145"/>
      <c r="HAF12" s="145"/>
      <c r="HAI12" s="145"/>
      <c r="HAR12" s="145"/>
      <c r="HAX12" s="145"/>
      <c r="HBA12" s="145"/>
      <c r="HBD12" s="145"/>
      <c r="HBG12" s="145"/>
      <c r="HBM12" s="145"/>
      <c r="HBP12" s="145"/>
      <c r="HBV12" s="145"/>
      <c r="HBX12" s="145"/>
      <c r="HBY12" s="145"/>
      <c r="HCA12" s="145"/>
      <c r="HCD12" s="145"/>
      <c r="HCG12" s="145"/>
      <c r="HCJ12" s="145"/>
      <c r="HCR12" s="145"/>
      <c r="HCW12" s="145"/>
      <c r="HDF12" s="145"/>
      <c r="HDI12" s="145"/>
      <c r="HDQ12" s="145"/>
      <c r="HEM12" s="145"/>
      <c r="HEN12" s="145"/>
      <c r="HEO12" s="145"/>
      <c r="HEP12" s="145"/>
      <c r="HEQ12" s="145"/>
      <c r="HER12" s="145"/>
      <c r="HFJ12" s="145"/>
      <c r="HFK12" s="145"/>
      <c r="HFN12" s="145"/>
      <c r="HFQ12" s="145"/>
      <c r="HFS12" s="145"/>
      <c r="HFU12" s="145"/>
      <c r="HFX12" s="145"/>
      <c r="HGA12" s="145"/>
      <c r="HGD12" s="145"/>
      <c r="HGG12" s="145"/>
      <c r="HGJ12" s="145"/>
      <c r="HGM12" s="145"/>
      <c r="HGP12" s="145"/>
      <c r="HGS12" s="145"/>
      <c r="HGU12" s="145"/>
      <c r="HHH12" s="145"/>
      <c r="HHI12" s="145"/>
      <c r="HHJ12" s="145"/>
      <c r="HHK12" s="145"/>
      <c r="HHL12" s="145"/>
      <c r="HHM12" s="145"/>
      <c r="HHN12" s="145"/>
      <c r="HHO12" s="145"/>
      <c r="HHP12" s="145"/>
      <c r="HHQ12" s="145"/>
      <c r="HHR12" s="145"/>
      <c r="HHS12" s="145"/>
      <c r="HHT12" s="145"/>
      <c r="HHU12" s="145"/>
      <c r="HHY12" s="145"/>
      <c r="HIA12" s="145"/>
      <c r="HIB12" s="145"/>
      <c r="HIC12" s="145"/>
      <c r="HID12" s="145"/>
      <c r="HIG12" s="145"/>
      <c r="HII12" s="145"/>
      <c r="HIJ12" s="145"/>
      <c r="HIK12" s="145"/>
      <c r="HIL12" s="145"/>
      <c r="HIM12" s="145"/>
      <c r="HIN12" s="145"/>
      <c r="HIO12" s="145"/>
      <c r="HIP12" s="145"/>
      <c r="HIQ12" s="145"/>
      <c r="HIR12" s="145"/>
      <c r="HIS12" s="145"/>
      <c r="HIT12" s="145"/>
      <c r="HIU12" s="145"/>
      <c r="HIX12" s="145"/>
      <c r="HJA12" s="145"/>
      <c r="HJD12" s="145"/>
      <c r="HJG12" s="145"/>
      <c r="HJJ12" s="145"/>
      <c r="HJV12" s="145"/>
      <c r="HJY12" s="145"/>
      <c r="HKB12" s="145"/>
      <c r="HKE12" s="145"/>
      <c r="HKN12" s="145"/>
      <c r="HKT12" s="145"/>
      <c r="HKW12" s="145"/>
      <c r="HKZ12" s="145"/>
      <c r="HLC12" s="145"/>
      <c r="HLI12" s="145"/>
      <c r="HLL12" s="145"/>
      <c r="HLR12" s="145"/>
      <c r="HLT12" s="145"/>
      <c r="HLU12" s="145"/>
      <c r="HLW12" s="145"/>
      <c r="HLZ12" s="145"/>
      <c r="HMC12" s="145"/>
      <c r="HMF12" s="145"/>
      <c r="HMN12" s="145"/>
      <c r="HMS12" s="145"/>
      <c r="HNB12" s="145"/>
      <c r="HNE12" s="145"/>
      <c r="HNM12" s="145"/>
      <c r="HOI12" s="145"/>
      <c r="HOJ12" s="145"/>
      <c r="HOK12" s="145"/>
      <c r="HOL12" s="145"/>
      <c r="HOM12" s="145"/>
      <c r="HON12" s="145"/>
      <c r="HPF12" s="145"/>
      <c r="HPG12" s="145"/>
      <c r="HPJ12" s="145"/>
      <c r="HPM12" s="145"/>
      <c r="HPO12" s="145"/>
      <c r="HPQ12" s="145"/>
      <c r="HPT12" s="145"/>
      <c r="HPW12" s="145"/>
      <c r="HPZ12" s="145"/>
      <c r="HQC12" s="145"/>
      <c r="HQF12" s="145"/>
      <c r="HQI12" s="145"/>
      <c r="HQL12" s="145"/>
      <c r="HQO12" s="145"/>
      <c r="HQQ12" s="145"/>
      <c r="HRD12" s="145"/>
      <c r="HRE12" s="145"/>
      <c r="HRF12" s="145"/>
      <c r="HRG12" s="145"/>
      <c r="HRH12" s="145"/>
      <c r="HRI12" s="145"/>
      <c r="HRJ12" s="145"/>
      <c r="HRK12" s="145"/>
      <c r="HRL12" s="145"/>
      <c r="HRM12" s="145"/>
      <c r="HRN12" s="145"/>
      <c r="HRO12" s="145"/>
      <c r="HRP12" s="145"/>
      <c r="HRQ12" s="145"/>
      <c r="HRU12" s="145"/>
      <c r="HRW12" s="145"/>
      <c r="HRX12" s="145"/>
      <c r="HRY12" s="145"/>
      <c r="HRZ12" s="145"/>
      <c r="HSC12" s="145"/>
      <c r="HSE12" s="145"/>
      <c r="HSF12" s="145"/>
      <c r="HSG12" s="145"/>
      <c r="HSH12" s="145"/>
      <c r="HSI12" s="145"/>
      <c r="HSJ12" s="145"/>
      <c r="HSK12" s="145"/>
      <c r="HSL12" s="145"/>
      <c r="HSM12" s="145"/>
      <c r="HSN12" s="145"/>
      <c r="HSO12" s="145"/>
      <c r="HSP12" s="145"/>
      <c r="HSQ12" s="145"/>
      <c r="HST12" s="145"/>
      <c r="HSW12" s="145"/>
      <c r="HSZ12" s="145"/>
      <c r="HTC12" s="145"/>
      <c r="HTF12" s="145"/>
      <c r="HTR12" s="145"/>
      <c r="HTU12" s="145"/>
      <c r="HTX12" s="145"/>
      <c r="HUA12" s="145"/>
      <c r="HUJ12" s="145"/>
      <c r="HUP12" s="145"/>
      <c r="HUS12" s="145"/>
      <c r="HUV12" s="145"/>
      <c r="HUY12" s="145"/>
      <c r="HVE12" s="145"/>
      <c r="HVH12" s="145"/>
      <c r="HVN12" s="145"/>
      <c r="HVP12" s="145"/>
      <c r="HVQ12" s="145"/>
      <c r="HVS12" s="145"/>
      <c r="HVV12" s="145"/>
      <c r="HVY12" s="145"/>
      <c r="HWB12" s="145"/>
      <c r="HWJ12" s="145"/>
      <c r="HWO12" s="145"/>
      <c r="HWX12" s="145"/>
      <c r="HXA12" s="145"/>
      <c r="HXI12" s="145"/>
      <c r="HYE12" s="145"/>
      <c r="HYF12" s="145"/>
      <c r="HYG12" s="145"/>
      <c r="HYH12" s="145"/>
      <c r="HYI12" s="145"/>
      <c r="HYJ12" s="145"/>
      <c r="HZB12" s="145"/>
      <c r="HZC12" s="145"/>
      <c r="HZF12" s="145"/>
      <c r="HZI12" s="145"/>
      <c r="HZK12" s="145"/>
      <c r="HZM12" s="145"/>
      <c r="HZP12" s="145"/>
      <c r="HZS12" s="145"/>
      <c r="HZV12" s="145"/>
      <c r="HZY12" s="145"/>
      <c r="IAB12" s="145"/>
      <c r="IAE12" s="145"/>
      <c r="IAH12" s="145"/>
      <c r="IAK12" s="145"/>
      <c r="IAM12" s="145"/>
      <c r="IAZ12" s="145"/>
      <c r="IBA12" s="145"/>
      <c r="IBB12" s="145"/>
      <c r="IBC12" s="145"/>
      <c r="IBD12" s="145"/>
      <c r="IBE12" s="145"/>
      <c r="IBF12" s="145"/>
      <c r="IBG12" s="145"/>
      <c r="IBH12" s="145"/>
      <c r="IBI12" s="145"/>
      <c r="IBJ12" s="145"/>
      <c r="IBK12" s="145"/>
      <c r="IBL12" s="145"/>
      <c r="IBM12" s="145"/>
      <c r="IBQ12" s="145"/>
      <c r="IBS12" s="145"/>
      <c r="IBT12" s="145"/>
      <c r="IBU12" s="145"/>
      <c r="IBV12" s="145"/>
      <c r="IBY12" s="145"/>
      <c r="ICA12" s="145"/>
      <c r="ICB12" s="145"/>
      <c r="ICC12" s="145"/>
      <c r="ICD12" s="145"/>
      <c r="ICE12" s="145"/>
      <c r="ICF12" s="145"/>
      <c r="ICG12" s="145"/>
      <c r="ICH12" s="145"/>
      <c r="ICI12" s="145"/>
      <c r="ICJ12" s="145"/>
      <c r="ICK12" s="145"/>
      <c r="ICL12" s="145"/>
      <c r="ICM12" s="145"/>
      <c r="ICP12" s="145"/>
      <c r="ICS12" s="145"/>
      <c r="ICV12" s="145"/>
      <c r="ICY12" s="145"/>
      <c r="IDB12" s="145"/>
      <c r="IDN12" s="145"/>
      <c r="IDQ12" s="145"/>
      <c r="IDT12" s="145"/>
      <c r="IDW12" s="145"/>
      <c r="IEF12" s="145"/>
      <c r="IEL12" s="145"/>
      <c r="IEO12" s="145"/>
      <c r="IER12" s="145"/>
      <c r="IEU12" s="145"/>
      <c r="IFA12" s="145"/>
      <c r="IFD12" s="145"/>
      <c r="IFJ12" s="145"/>
      <c r="IFL12" s="145"/>
      <c r="IFM12" s="145"/>
      <c r="IFO12" s="145"/>
      <c r="IFR12" s="145"/>
      <c r="IFU12" s="145"/>
      <c r="IFX12" s="145"/>
      <c r="IGF12" s="145"/>
      <c r="IGK12" s="145"/>
      <c r="IGT12" s="145"/>
      <c r="IGW12" s="145"/>
      <c r="IHE12" s="145"/>
      <c r="IIA12" s="145"/>
      <c r="IIB12" s="145"/>
      <c r="IIC12" s="145"/>
      <c r="IID12" s="145"/>
      <c r="IIE12" s="145"/>
      <c r="IIF12" s="145"/>
      <c r="IIX12" s="145"/>
      <c r="IIY12" s="145"/>
      <c r="IJB12" s="145"/>
      <c r="IJE12" s="145"/>
      <c r="IJG12" s="145"/>
      <c r="IJI12" s="145"/>
      <c r="IJL12" s="145"/>
      <c r="IJO12" s="145"/>
      <c r="IJR12" s="145"/>
      <c r="IJU12" s="145"/>
      <c r="IJX12" s="145"/>
      <c r="IKA12" s="145"/>
      <c r="IKD12" s="145"/>
      <c r="IKG12" s="145"/>
      <c r="IKI12" s="145"/>
      <c r="IKV12" s="145"/>
      <c r="IKW12" s="145"/>
      <c r="IKX12" s="145"/>
      <c r="IKY12" s="145"/>
      <c r="IKZ12" s="145"/>
      <c r="ILA12" s="145"/>
      <c r="ILB12" s="145"/>
      <c r="ILC12" s="145"/>
      <c r="ILD12" s="145"/>
      <c r="ILE12" s="145"/>
      <c r="ILF12" s="145"/>
      <c r="ILG12" s="145"/>
      <c r="ILH12" s="145"/>
      <c r="ILI12" s="145"/>
      <c r="ILM12" s="145"/>
      <c r="ILO12" s="145"/>
      <c r="ILP12" s="145"/>
      <c r="ILQ12" s="145"/>
      <c r="ILR12" s="145"/>
      <c r="ILU12" s="145"/>
      <c r="ILW12" s="145"/>
      <c r="ILX12" s="145"/>
      <c r="ILY12" s="145"/>
      <c r="ILZ12" s="145"/>
      <c r="IMA12" s="145"/>
      <c r="IMB12" s="145"/>
      <c r="IMC12" s="145"/>
      <c r="IMD12" s="145"/>
      <c r="IME12" s="145"/>
      <c r="IMF12" s="145"/>
      <c r="IMG12" s="145"/>
      <c r="IMH12" s="145"/>
      <c r="IMI12" s="145"/>
      <c r="IML12" s="145"/>
      <c r="IMO12" s="145"/>
      <c r="IMR12" s="145"/>
      <c r="IMU12" s="145"/>
      <c r="IMX12" s="145"/>
      <c r="INJ12" s="145"/>
      <c r="INM12" s="145"/>
      <c r="INP12" s="145"/>
      <c r="INS12" s="145"/>
      <c r="IOB12" s="145"/>
      <c r="IOH12" s="145"/>
      <c r="IOK12" s="145"/>
      <c r="ION12" s="145"/>
      <c r="IOQ12" s="145"/>
      <c r="IOW12" s="145"/>
      <c r="IOZ12" s="145"/>
      <c r="IPF12" s="145"/>
      <c r="IPH12" s="145"/>
      <c r="IPI12" s="145"/>
      <c r="IPK12" s="145"/>
      <c r="IPN12" s="145"/>
      <c r="IPQ12" s="145"/>
      <c r="IPT12" s="145"/>
      <c r="IQB12" s="145"/>
      <c r="IQG12" s="145"/>
      <c r="IQP12" s="145"/>
      <c r="IQS12" s="145"/>
      <c r="IRA12" s="145"/>
      <c r="IRW12" s="145"/>
      <c r="IRX12" s="145"/>
      <c r="IRY12" s="145"/>
      <c r="IRZ12" s="145"/>
      <c r="ISA12" s="145"/>
      <c r="ISB12" s="145"/>
      <c r="IST12" s="145"/>
      <c r="ISU12" s="145"/>
      <c r="ISX12" s="145"/>
      <c r="ITA12" s="145"/>
      <c r="ITC12" s="145"/>
      <c r="ITE12" s="145"/>
      <c r="ITH12" s="145"/>
      <c r="ITK12" s="145"/>
      <c r="ITN12" s="145"/>
      <c r="ITQ12" s="145"/>
      <c r="ITT12" s="145"/>
      <c r="ITW12" s="145"/>
      <c r="ITZ12" s="145"/>
      <c r="IUC12" s="145"/>
      <c r="IUE12" s="145"/>
      <c r="IUR12" s="145"/>
      <c r="IUS12" s="145"/>
      <c r="IUT12" s="145"/>
      <c r="IUU12" s="145"/>
      <c r="IUV12" s="145"/>
      <c r="IUW12" s="145"/>
      <c r="IUX12" s="145"/>
      <c r="IUY12" s="145"/>
      <c r="IUZ12" s="145"/>
      <c r="IVA12" s="145"/>
      <c r="IVB12" s="145"/>
      <c r="IVC12" s="145"/>
      <c r="IVD12" s="145"/>
      <c r="IVE12" s="145"/>
      <c r="IVI12" s="145"/>
      <c r="IVK12" s="145"/>
      <c r="IVL12" s="145"/>
      <c r="IVM12" s="145"/>
      <c r="IVN12" s="145"/>
      <c r="IVQ12" s="145"/>
      <c r="IVS12" s="145"/>
      <c r="IVT12" s="145"/>
      <c r="IVU12" s="145"/>
      <c r="IVV12" s="145"/>
      <c r="IVW12" s="145"/>
      <c r="IVX12" s="145"/>
      <c r="IVY12" s="145"/>
      <c r="IVZ12" s="145"/>
      <c r="IWA12" s="145"/>
      <c r="IWB12" s="145"/>
      <c r="IWC12" s="145"/>
      <c r="IWD12" s="145"/>
      <c r="IWE12" s="145"/>
      <c r="IWH12" s="145"/>
      <c r="IWK12" s="145"/>
      <c r="IWN12" s="145"/>
      <c r="IWQ12" s="145"/>
      <c r="IWT12" s="145"/>
      <c r="IXF12" s="145"/>
      <c r="IXI12" s="145"/>
      <c r="IXL12" s="145"/>
      <c r="IXO12" s="145"/>
      <c r="IXX12" s="145"/>
      <c r="IYD12" s="145"/>
      <c r="IYG12" s="145"/>
      <c r="IYJ12" s="145"/>
      <c r="IYM12" s="145"/>
      <c r="IYS12" s="145"/>
      <c r="IYV12" s="145"/>
      <c r="IZB12" s="145"/>
      <c r="IZD12" s="145"/>
      <c r="IZE12" s="145"/>
      <c r="IZG12" s="145"/>
      <c r="IZJ12" s="145"/>
      <c r="IZM12" s="145"/>
      <c r="IZP12" s="145"/>
      <c r="IZX12" s="145"/>
      <c r="JAC12" s="145"/>
      <c r="JAL12" s="145"/>
      <c r="JAO12" s="145"/>
      <c r="JAW12" s="145"/>
      <c r="JBS12" s="145"/>
      <c r="JBT12" s="145"/>
      <c r="JBU12" s="145"/>
      <c r="JBV12" s="145"/>
      <c r="JBW12" s="145"/>
      <c r="JBX12" s="145"/>
      <c r="JCP12" s="145"/>
      <c r="JCQ12" s="145"/>
      <c r="JCT12" s="145"/>
      <c r="JCW12" s="145"/>
      <c r="JCY12" s="145"/>
      <c r="JDA12" s="145"/>
      <c r="JDD12" s="145"/>
      <c r="JDG12" s="145"/>
      <c r="JDJ12" s="145"/>
      <c r="JDM12" s="145"/>
      <c r="JDP12" s="145"/>
      <c r="JDS12" s="145"/>
      <c r="JDV12" s="145"/>
      <c r="JDY12" s="145"/>
      <c r="JEA12" s="145"/>
      <c r="JEN12" s="145"/>
      <c r="JEO12" s="145"/>
      <c r="JEP12" s="145"/>
      <c r="JEQ12" s="145"/>
      <c r="JER12" s="145"/>
      <c r="JES12" s="145"/>
      <c r="JET12" s="145"/>
      <c r="JEU12" s="145"/>
      <c r="JEV12" s="145"/>
      <c r="JEW12" s="145"/>
      <c r="JEX12" s="145"/>
      <c r="JEY12" s="145"/>
      <c r="JEZ12" s="145"/>
      <c r="JFA12" s="145"/>
      <c r="JFE12" s="145"/>
      <c r="JFG12" s="145"/>
      <c r="JFH12" s="145"/>
      <c r="JFI12" s="145"/>
      <c r="JFJ12" s="145"/>
      <c r="JFM12" s="145"/>
      <c r="JFO12" s="145"/>
      <c r="JFP12" s="145"/>
      <c r="JFQ12" s="145"/>
      <c r="JFR12" s="145"/>
      <c r="JFS12" s="145"/>
      <c r="JFT12" s="145"/>
      <c r="JFU12" s="145"/>
      <c r="JFV12" s="145"/>
      <c r="JFW12" s="145"/>
      <c r="JFX12" s="145"/>
      <c r="JFY12" s="145"/>
      <c r="JFZ12" s="145"/>
      <c r="JGA12" s="145"/>
      <c r="JGD12" s="145"/>
      <c r="JGG12" s="145"/>
      <c r="JGJ12" s="145"/>
      <c r="JGM12" s="145"/>
      <c r="JGP12" s="145"/>
      <c r="JHB12" s="145"/>
      <c r="JHE12" s="145"/>
      <c r="JHH12" s="145"/>
      <c r="JHK12" s="145"/>
      <c r="JHT12" s="145"/>
      <c r="JHZ12" s="145"/>
      <c r="JIC12" s="145"/>
      <c r="JIF12" s="145"/>
      <c r="JII12" s="145"/>
      <c r="JIO12" s="145"/>
      <c r="JIR12" s="145"/>
      <c r="JIX12" s="145"/>
      <c r="JIZ12" s="145"/>
      <c r="JJA12" s="145"/>
      <c r="JJC12" s="145"/>
      <c r="JJF12" s="145"/>
      <c r="JJI12" s="145"/>
      <c r="JJL12" s="145"/>
      <c r="JJT12" s="145"/>
      <c r="JJY12" s="145"/>
      <c r="JKH12" s="145"/>
      <c r="JKK12" s="145"/>
      <c r="JKS12" s="145"/>
      <c r="JLO12" s="145"/>
      <c r="JLP12" s="145"/>
      <c r="JLQ12" s="145"/>
      <c r="JLR12" s="145"/>
      <c r="JLS12" s="145"/>
      <c r="JLT12" s="145"/>
      <c r="JML12" s="145"/>
      <c r="JMM12" s="145"/>
      <c r="JMP12" s="145"/>
      <c r="JMS12" s="145"/>
      <c r="JMU12" s="145"/>
      <c r="JMW12" s="145"/>
      <c r="JMZ12" s="145"/>
      <c r="JNC12" s="145"/>
      <c r="JNF12" s="145"/>
      <c r="JNI12" s="145"/>
      <c r="JNL12" s="145"/>
      <c r="JNO12" s="145"/>
      <c r="JNR12" s="145"/>
      <c r="JNU12" s="145"/>
      <c r="JNW12" s="145"/>
      <c r="JOJ12" s="145"/>
      <c r="JOK12" s="145"/>
      <c r="JOL12" s="145"/>
      <c r="JOM12" s="145"/>
      <c r="JON12" s="145"/>
      <c r="JOO12" s="145"/>
      <c r="JOP12" s="145"/>
      <c r="JOQ12" s="145"/>
      <c r="JOR12" s="145"/>
      <c r="JOS12" s="145"/>
      <c r="JOT12" s="145"/>
      <c r="JOU12" s="145"/>
      <c r="JOV12" s="145"/>
      <c r="JOW12" s="145"/>
      <c r="JPA12" s="145"/>
      <c r="JPC12" s="145"/>
      <c r="JPD12" s="145"/>
      <c r="JPE12" s="145"/>
      <c r="JPF12" s="145"/>
      <c r="JPI12" s="145"/>
      <c r="JPK12" s="145"/>
      <c r="JPL12" s="145"/>
      <c r="JPM12" s="145"/>
      <c r="JPN12" s="145"/>
      <c r="JPO12" s="145"/>
      <c r="JPP12" s="145"/>
      <c r="JPQ12" s="145"/>
      <c r="JPR12" s="145"/>
      <c r="JPS12" s="145"/>
      <c r="JPT12" s="145"/>
      <c r="JPU12" s="145"/>
      <c r="JPV12" s="145"/>
      <c r="JPW12" s="145"/>
      <c r="JPZ12" s="145"/>
      <c r="JQC12" s="145"/>
      <c r="JQF12" s="145"/>
      <c r="JQI12" s="145"/>
      <c r="JQL12" s="145"/>
      <c r="JQX12" s="145"/>
      <c r="JRA12" s="145"/>
      <c r="JRD12" s="145"/>
      <c r="JRG12" s="145"/>
      <c r="JRP12" s="145"/>
      <c r="JRV12" s="145"/>
      <c r="JRY12" s="145"/>
      <c r="JSB12" s="145"/>
      <c r="JSE12" s="145"/>
      <c r="JSK12" s="145"/>
      <c r="JSN12" s="145"/>
      <c r="JST12" s="145"/>
      <c r="JSV12" s="145"/>
      <c r="JSW12" s="145"/>
      <c r="JSY12" s="145"/>
      <c r="JTB12" s="145"/>
      <c r="JTE12" s="145"/>
      <c r="JTH12" s="145"/>
      <c r="JTP12" s="145"/>
      <c r="JTU12" s="145"/>
      <c r="JUD12" s="145"/>
      <c r="JUG12" s="145"/>
      <c r="JUO12" s="145"/>
      <c r="JVK12" s="145"/>
      <c r="JVL12" s="145"/>
      <c r="JVM12" s="145"/>
      <c r="JVN12" s="145"/>
      <c r="JVO12" s="145"/>
      <c r="JVP12" s="145"/>
      <c r="JWH12" s="145"/>
      <c r="JWI12" s="145"/>
      <c r="JWL12" s="145"/>
      <c r="JWO12" s="145"/>
      <c r="JWQ12" s="145"/>
      <c r="JWS12" s="145"/>
      <c r="JWV12" s="145"/>
      <c r="JWY12" s="145"/>
      <c r="JXB12" s="145"/>
      <c r="JXE12" s="145"/>
      <c r="JXH12" s="145"/>
      <c r="JXK12" s="145"/>
      <c r="JXN12" s="145"/>
      <c r="JXQ12" s="145"/>
      <c r="JXS12" s="145"/>
      <c r="JYF12" s="145"/>
      <c r="JYG12" s="145"/>
      <c r="JYH12" s="145"/>
      <c r="JYI12" s="145"/>
      <c r="JYJ12" s="145"/>
      <c r="JYK12" s="145"/>
      <c r="JYL12" s="145"/>
      <c r="JYM12" s="145"/>
      <c r="JYN12" s="145"/>
      <c r="JYO12" s="145"/>
      <c r="JYP12" s="145"/>
      <c r="JYQ12" s="145"/>
      <c r="JYR12" s="145"/>
      <c r="JYS12" s="145"/>
      <c r="JYW12" s="145"/>
      <c r="JYY12" s="145"/>
      <c r="JYZ12" s="145"/>
      <c r="JZA12" s="145"/>
      <c r="JZB12" s="145"/>
      <c r="JZE12" s="145"/>
      <c r="JZG12" s="145"/>
      <c r="JZH12" s="145"/>
      <c r="JZI12" s="145"/>
      <c r="JZJ12" s="145"/>
      <c r="JZK12" s="145"/>
      <c r="JZL12" s="145"/>
      <c r="JZM12" s="145"/>
      <c r="JZN12" s="145"/>
      <c r="JZO12" s="145"/>
      <c r="JZP12" s="145"/>
      <c r="JZQ12" s="145"/>
      <c r="JZR12" s="145"/>
      <c r="JZS12" s="145"/>
      <c r="JZV12" s="145"/>
      <c r="JZY12" s="145"/>
      <c r="KAB12" s="145"/>
      <c r="KAE12" s="145"/>
      <c r="KAH12" s="145"/>
      <c r="KAT12" s="145"/>
      <c r="KAW12" s="145"/>
      <c r="KAZ12" s="145"/>
      <c r="KBC12" s="145"/>
      <c r="KBL12" s="145"/>
      <c r="KBR12" s="145"/>
      <c r="KBU12" s="145"/>
      <c r="KBX12" s="145"/>
      <c r="KCA12" s="145"/>
      <c r="KCG12" s="145"/>
      <c r="KCJ12" s="145"/>
      <c r="KCP12" s="145"/>
      <c r="KCR12" s="145"/>
      <c r="KCS12" s="145"/>
      <c r="KCU12" s="145"/>
      <c r="KCX12" s="145"/>
      <c r="KDA12" s="145"/>
      <c r="KDD12" s="145"/>
      <c r="KDL12" s="145"/>
      <c r="KDQ12" s="145"/>
      <c r="KDZ12" s="145"/>
      <c r="KEC12" s="145"/>
      <c r="KEK12" s="145"/>
      <c r="KFG12" s="145"/>
      <c r="KFH12" s="145"/>
      <c r="KFI12" s="145"/>
      <c r="KFJ12" s="145"/>
      <c r="KFK12" s="145"/>
      <c r="KFL12" s="145"/>
      <c r="KGD12" s="145"/>
      <c r="KGE12" s="145"/>
      <c r="KGH12" s="145"/>
      <c r="KGK12" s="145"/>
      <c r="KGM12" s="145"/>
      <c r="KGO12" s="145"/>
      <c r="KGR12" s="145"/>
      <c r="KGU12" s="145"/>
      <c r="KGX12" s="145"/>
      <c r="KHA12" s="145"/>
      <c r="KHD12" s="145"/>
      <c r="KHG12" s="145"/>
      <c r="KHJ12" s="145"/>
      <c r="KHM12" s="145"/>
      <c r="KHO12" s="145"/>
      <c r="KIB12" s="145"/>
      <c r="KIC12" s="145"/>
      <c r="KID12" s="145"/>
      <c r="KIE12" s="145"/>
      <c r="KIF12" s="145"/>
      <c r="KIG12" s="145"/>
      <c r="KIH12" s="145"/>
      <c r="KII12" s="145"/>
      <c r="KIJ12" s="145"/>
      <c r="KIK12" s="145"/>
      <c r="KIL12" s="145"/>
      <c r="KIM12" s="145"/>
      <c r="KIN12" s="145"/>
      <c r="KIO12" s="145"/>
      <c r="KIS12" s="145"/>
      <c r="KIU12" s="145"/>
      <c r="KIV12" s="145"/>
      <c r="KIW12" s="145"/>
      <c r="KIX12" s="145"/>
      <c r="KJA12" s="145"/>
      <c r="KJC12" s="145"/>
      <c r="KJD12" s="145"/>
      <c r="KJE12" s="145"/>
      <c r="KJF12" s="145"/>
      <c r="KJG12" s="145"/>
      <c r="KJH12" s="145"/>
      <c r="KJI12" s="145"/>
      <c r="KJJ12" s="145"/>
      <c r="KJK12" s="145"/>
      <c r="KJL12" s="145"/>
      <c r="KJM12" s="145"/>
      <c r="KJN12" s="145"/>
      <c r="KJO12" s="145"/>
      <c r="KJR12" s="145"/>
      <c r="KJU12" s="145"/>
      <c r="KJX12" s="145"/>
      <c r="KKA12" s="145"/>
      <c r="KKD12" s="145"/>
      <c r="KKP12" s="145"/>
      <c r="KKS12" s="145"/>
      <c r="KKV12" s="145"/>
      <c r="KKY12" s="145"/>
      <c r="KLH12" s="145"/>
      <c r="KLN12" s="145"/>
      <c r="KLQ12" s="145"/>
      <c r="KLT12" s="145"/>
      <c r="KLW12" s="145"/>
      <c r="KMC12" s="145"/>
      <c r="KMF12" s="145"/>
      <c r="KML12" s="145"/>
      <c r="KMN12" s="145"/>
      <c r="KMO12" s="145"/>
      <c r="KMQ12" s="145"/>
      <c r="KMT12" s="145"/>
      <c r="KMW12" s="145"/>
      <c r="KMZ12" s="145"/>
      <c r="KNH12" s="145"/>
      <c r="KNM12" s="145"/>
      <c r="KNV12" s="145"/>
      <c r="KNY12" s="145"/>
      <c r="KOG12" s="145"/>
      <c r="KPC12" s="145"/>
      <c r="KPD12" s="145"/>
      <c r="KPE12" s="145"/>
      <c r="KPF12" s="145"/>
      <c r="KPG12" s="145"/>
      <c r="KPH12" s="145"/>
      <c r="KPZ12" s="145"/>
      <c r="KQA12" s="145"/>
      <c r="KQD12" s="145"/>
      <c r="KQG12" s="145"/>
      <c r="KQI12" s="145"/>
      <c r="KQK12" s="145"/>
      <c r="KQN12" s="145"/>
      <c r="KQQ12" s="145"/>
      <c r="KQT12" s="145"/>
      <c r="KQW12" s="145"/>
      <c r="KQZ12" s="145"/>
      <c r="KRC12" s="145"/>
      <c r="KRF12" s="145"/>
      <c r="KRI12" s="145"/>
      <c r="KRK12" s="145"/>
      <c r="KRX12" s="145"/>
      <c r="KRY12" s="145"/>
      <c r="KRZ12" s="145"/>
      <c r="KSA12" s="145"/>
      <c r="KSB12" s="145"/>
      <c r="KSC12" s="145"/>
      <c r="KSD12" s="145"/>
      <c r="KSE12" s="145"/>
      <c r="KSF12" s="145"/>
      <c r="KSG12" s="145"/>
      <c r="KSH12" s="145"/>
      <c r="KSI12" s="145"/>
      <c r="KSJ12" s="145"/>
      <c r="KSK12" s="145"/>
      <c r="KSO12" s="145"/>
      <c r="KSQ12" s="145"/>
      <c r="KSR12" s="145"/>
      <c r="KSS12" s="145"/>
      <c r="KST12" s="145"/>
      <c r="KSW12" s="145"/>
      <c r="KSY12" s="145"/>
      <c r="KSZ12" s="145"/>
      <c r="KTA12" s="145"/>
      <c r="KTB12" s="145"/>
      <c r="KTC12" s="145"/>
      <c r="KTD12" s="145"/>
      <c r="KTE12" s="145"/>
      <c r="KTF12" s="145"/>
      <c r="KTG12" s="145"/>
      <c r="KTH12" s="145"/>
      <c r="KTI12" s="145"/>
      <c r="KTJ12" s="145"/>
      <c r="KTK12" s="145"/>
      <c r="KTN12" s="145"/>
      <c r="KTQ12" s="145"/>
      <c r="KTT12" s="145"/>
      <c r="KTW12" s="145"/>
      <c r="KTZ12" s="145"/>
      <c r="KUL12" s="145"/>
      <c r="KUO12" s="145"/>
      <c r="KUR12" s="145"/>
      <c r="KUU12" s="145"/>
      <c r="KVD12" s="145"/>
      <c r="KVJ12" s="145"/>
      <c r="KVM12" s="145"/>
      <c r="KVP12" s="145"/>
      <c r="KVS12" s="145"/>
      <c r="KVY12" s="145"/>
      <c r="KWB12" s="145"/>
      <c r="KWH12" s="145"/>
      <c r="KWJ12" s="145"/>
      <c r="KWK12" s="145"/>
      <c r="KWM12" s="145"/>
      <c r="KWP12" s="145"/>
      <c r="KWS12" s="145"/>
      <c r="KWV12" s="145"/>
      <c r="KXD12" s="145"/>
      <c r="KXI12" s="145"/>
      <c r="KXR12" s="145"/>
      <c r="KXU12" s="145"/>
      <c r="KYC12" s="145"/>
      <c r="KYY12" s="145"/>
      <c r="KYZ12" s="145"/>
      <c r="KZA12" s="145"/>
      <c r="KZB12" s="145"/>
      <c r="KZC12" s="145"/>
      <c r="KZD12" s="145"/>
      <c r="KZV12" s="145"/>
      <c r="KZW12" s="145"/>
      <c r="KZZ12" s="145"/>
      <c r="LAC12" s="145"/>
      <c r="LAE12" s="145"/>
      <c r="LAG12" s="145"/>
      <c r="LAJ12" s="145"/>
      <c r="LAM12" s="145"/>
      <c r="LAP12" s="145"/>
      <c r="LAS12" s="145"/>
      <c r="LAV12" s="145"/>
      <c r="LAY12" s="145"/>
      <c r="LBB12" s="145"/>
      <c r="LBE12" s="145"/>
      <c r="LBG12" s="145"/>
      <c r="LBT12" s="145"/>
      <c r="LBU12" s="145"/>
      <c r="LBV12" s="145"/>
      <c r="LBW12" s="145"/>
      <c r="LBX12" s="145"/>
      <c r="LBY12" s="145"/>
      <c r="LBZ12" s="145"/>
      <c r="LCA12" s="145"/>
      <c r="LCB12" s="145"/>
      <c r="LCC12" s="145"/>
      <c r="LCD12" s="145"/>
      <c r="LCE12" s="145"/>
      <c r="LCF12" s="145"/>
      <c r="LCG12" s="145"/>
      <c r="LCK12" s="145"/>
      <c r="LCM12" s="145"/>
      <c r="LCN12" s="145"/>
      <c r="LCO12" s="145"/>
      <c r="LCP12" s="145"/>
      <c r="LCS12" s="145"/>
      <c r="LCU12" s="145"/>
      <c r="LCV12" s="145"/>
      <c r="LCW12" s="145"/>
      <c r="LCX12" s="145"/>
      <c r="LCY12" s="145"/>
      <c r="LCZ12" s="145"/>
      <c r="LDA12" s="145"/>
      <c r="LDB12" s="145"/>
      <c r="LDC12" s="145"/>
      <c r="LDD12" s="145"/>
      <c r="LDE12" s="145"/>
      <c r="LDF12" s="145"/>
      <c r="LDG12" s="145"/>
      <c r="LDJ12" s="145"/>
      <c r="LDM12" s="145"/>
      <c r="LDP12" s="145"/>
      <c r="LDS12" s="145"/>
      <c r="LDV12" s="145"/>
      <c r="LEH12" s="145"/>
      <c r="LEK12" s="145"/>
      <c r="LEN12" s="145"/>
      <c r="LEQ12" s="145"/>
      <c r="LEZ12" s="145"/>
      <c r="LFF12" s="145"/>
      <c r="LFI12" s="145"/>
      <c r="LFL12" s="145"/>
      <c r="LFO12" s="145"/>
      <c r="LFU12" s="145"/>
      <c r="LFX12" s="145"/>
      <c r="LGD12" s="145"/>
      <c r="LGF12" s="145"/>
      <c r="LGG12" s="145"/>
      <c r="LGI12" s="145"/>
      <c r="LGL12" s="145"/>
      <c r="LGO12" s="145"/>
      <c r="LGR12" s="145"/>
      <c r="LGZ12" s="145"/>
      <c r="LHE12" s="145"/>
      <c r="LHN12" s="145"/>
      <c r="LHQ12" s="145"/>
      <c r="LHY12" s="145"/>
      <c r="LIU12" s="145"/>
      <c r="LIV12" s="145"/>
      <c r="LIW12" s="145"/>
      <c r="LIX12" s="145"/>
      <c r="LIY12" s="145"/>
      <c r="LIZ12" s="145"/>
      <c r="LJR12" s="145"/>
      <c r="LJS12" s="145"/>
      <c r="LJV12" s="145"/>
      <c r="LJY12" s="145"/>
      <c r="LKA12" s="145"/>
      <c r="LKC12" s="145"/>
      <c r="LKF12" s="145"/>
      <c r="LKI12" s="145"/>
      <c r="LKL12" s="145"/>
      <c r="LKO12" s="145"/>
      <c r="LKR12" s="145"/>
      <c r="LKU12" s="145"/>
      <c r="LKX12" s="145"/>
      <c r="LLA12" s="145"/>
      <c r="LLC12" s="145"/>
      <c r="LLP12" s="145"/>
      <c r="LLQ12" s="145"/>
      <c r="LLR12" s="145"/>
      <c r="LLS12" s="145"/>
      <c r="LLT12" s="145"/>
      <c r="LLU12" s="145"/>
      <c r="LLV12" s="145"/>
      <c r="LLW12" s="145"/>
      <c r="LLX12" s="145"/>
      <c r="LLY12" s="145"/>
      <c r="LLZ12" s="145"/>
      <c r="LMA12" s="145"/>
      <c r="LMB12" s="145"/>
      <c r="LMC12" s="145"/>
      <c r="LMG12" s="145"/>
      <c r="LMI12" s="145"/>
      <c r="LMJ12" s="145"/>
      <c r="LMK12" s="145"/>
      <c r="LML12" s="145"/>
      <c r="LMO12" s="145"/>
      <c r="LMQ12" s="145"/>
      <c r="LMR12" s="145"/>
      <c r="LMS12" s="145"/>
      <c r="LMT12" s="145"/>
      <c r="LMU12" s="145"/>
      <c r="LMV12" s="145"/>
      <c r="LMW12" s="145"/>
      <c r="LMX12" s="145"/>
      <c r="LMY12" s="145"/>
      <c r="LMZ12" s="145"/>
      <c r="LNA12" s="145"/>
      <c r="LNB12" s="145"/>
      <c r="LNC12" s="145"/>
      <c r="LNF12" s="145"/>
      <c r="LNI12" s="145"/>
      <c r="LNL12" s="145"/>
      <c r="LNO12" s="145"/>
      <c r="LNR12" s="145"/>
      <c r="LOD12" s="145"/>
      <c r="LOG12" s="145"/>
      <c r="LOJ12" s="145"/>
      <c r="LOM12" s="145"/>
      <c r="LOV12" s="145"/>
      <c r="LPB12" s="145"/>
      <c r="LPE12" s="145"/>
      <c r="LPH12" s="145"/>
      <c r="LPK12" s="145"/>
      <c r="LPQ12" s="145"/>
      <c r="LPT12" s="145"/>
      <c r="LPZ12" s="145"/>
      <c r="LQB12" s="145"/>
      <c r="LQC12" s="145"/>
      <c r="LQE12" s="145"/>
      <c r="LQH12" s="145"/>
      <c r="LQK12" s="145"/>
      <c r="LQN12" s="145"/>
      <c r="LQV12" s="145"/>
      <c r="LRA12" s="145"/>
      <c r="LRJ12" s="145"/>
      <c r="LRM12" s="145"/>
      <c r="LRU12" s="145"/>
      <c r="LSQ12" s="145"/>
      <c r="LSR12" s="145"/>
      <c r="LSS12" s="145"/>
      <c r="LST12" s="145"/>
      <c r="LSU12" s="145"/>
      <c r="LSV12" s="145"/>
      <c r="LTN12" s="145"/>
      <c r="LTO12" s="145"/>
      <c r="LTR12" s="145"/>
      <c r="LTU12" s="145"/>
      <c r="LTW12" s="145"/>
      <c r="LTY12" s="145"/>
      <c r="LUB12" s="145"/>
      <c r="LUE12" s="145"/>
      <c r="LUH12" s="145"/>
      <c r="LUK12" s="145"/>
      <c r="LUN12" s="145"/>
      <c r="LUQ12" s="145"/>
      <c r="LUT12" s="145"/>
      <c r="LUW12" s="145"/>
      <c r="LUY12" s="145"/>
      <c r="LVL12" s="145"/>
      <c r="LVM12" s="145"/>
      <c r="LVN12" s="145"/>
      <c r="LVO12" s="145"/>
      <c r="LVP12" s="145"/>
      <c r="LVQ12" s="145"/>
      <c r="LVR12" s="145"/>
      <c r="LVS12" s="145"/>
      <c r="LVT12" s="145"/>
      <c r="LVU12" s="145"/>
      <c r="LVV12" s="145"/>
      <c r="LVW12" s="145"/>
      <c r="LVX12" s="145"/>
      <c r="LVY12" s="145"/>
      <c r="LWC12" s="145"/>
      <c r="LWE12" s="145"/>
      <c r="LWF12" s="145"/>
      <c r="LWG12" s="145"/>
      <c r="LWH12" s="145"/>
      <c r="LWK12" s="145"/>
      <c r="LWM12" s="145"/>
      <c r="LWN12" s="145"/>
      <c r="LWO12" s="145"/>
      <c r="LWP12" s="145"/>
      <c r="LWQ12" s="145"/>
      <c r="LWR12" s="145"/>
      <c r="LWS12" s="145"/>
      <c r="LWT12" s="145"/>
      <c r="LWU12" s="145"/>
      <c r="LWV12" s="145"/>
      <c r="LWW12" s="145"/>
      <c r="LWX12" s="145"/>
      <c r="LWY12" s="145"/>
      <c r="LXB12" s="145"/>
      <c r="LXE12" s="145"/>
      <c r="LXH12" s="145"/>
      <c r="LXK12" s="145"/>
      <c r="LXN12" s="145"/>
      <c r="LXZ12" s="145"/>
      <c r="LYC12" s="145"/>
      <c r="LYF12" s="145"/>
      <c r="LYI12" s="145"/>
      <c r="LYR12" s="145"/>
      <c r="LYX12" s="145"/>
      <c r="LZA12" s="145"/>
      <c r="LZD12" s="145"/>
      <c r="LZG12" s="145"/>
      <c r="LZM12" s="145"/>
      <c r="LZP12" s="145"/>
      <c r="LZV12" s="145"/>
      <c r="LZX12" s="145"/>
      <c r="LZY12" s="145"/>
      <c r="MAA12" s="145"/>
      <c r="MAD12" s="145"/>
      <c r="MAG12" s="145"/>
      <c r="MAJ12" s="145"/>
      <c r="MAR12" s="145"/>
      <c r="MAW12" s="145"/>
      <c r="MBF12" s="145"/>
      <c r="MBI12" s="145"/>
      <c r="MBQ12" s="145"/>
      <c r="MCM12" s="145"/>
      <c r="MCN12" s="145"/>
      <c r="MCO12" s="145"/>
      <c r="MCP12" s="145"/>
      <c r="MCQ12" s="145"/>
      <c r="MCR12" s="145"/>
      <c r="MDJ12" s="145"/>
      <c r="MDK12" s="145"/>
      <c r="MDN12" s="145"/>
      <c r="MDQ12" s="145"/>
      <c r="MDS12" s="145"/>
      <c r="MDU12" s="145"/>
      <c r="MDX12" s="145"/>
      <c r="MEA12" s="145"/>
      <c r="MED12" s="145"/>
      <c r="MEG12" s="145"/>
      <c r="MEJ12" s="145"/>
      <c r="MEM12" s="145"/>
      <c r="MEP12" s="145"/>
      <c r="MES12" s="145"/>
      <c r="MEU12" s="145"/>
      <c r="MFH12" s="145"/>
      <c r="MFI12" s="145"/>
      <c r="MFJ12" s="145"/>
      <c r="MFK12" s="145"/>
      <c r="MFL12" s="145"/>
      <c r="MFM12" s="145"/>
      <c r="MFN12" s="145"/>
      <c r="MFO12" s="145"/>
      <c r="MFP12" s="145"/>
      <c r="MFQ12" s="145"/>
      <c r="MFR12" s="145"/>
      <c r="MFS12" s="145"/>
      <c r="MFT12" s="145"/>
      <c r="MFU12" s="145"/>
      <c r="MFY12" s="145"/>
      <c r="MGA12" s="145"/>
      <c r="MGB12" s="145"/>
      <c r="MGC12" s="145"/>
      <c r="MGD12" s="145"/>
      <c r="MGG12" s="145"/>
      <c r="MGI12" s="145"/>
      <c r="MGJ12" s="145"/>
      <c r="MGK12" s="145"/>
      <c r="MGL12" s="145"/>
      <c r="MGM12" s="145"/>
      <c r="MGN12" s="145"/>
      <c r="MGO12" s="145"/>
      <c r="MGP12" s="145"/>
      <c r="MGQ12" s="145"/>
      <c r="MGR12" s="145"/>
      <c r="MGS12" s="145"/>
      <c r="MGT12" s="145"/>
      <c r="MGU12" s="145"/>
      <c r="MGX12" s="145"/>
      <c r="MHA12" s="145"/>
      <c r="MHD12" s="145"/>
      <c r="MHG12" s="145"/>
      <c r="MHJ12" s="145"/>
      <c r="MHV12" s="145"/>
      <c r="MHY12" s="145"/>
      <c r="MIB12" s="145"/>
      <c r="MIE12" s="145"/>
      <c r="MIN12" s="145"/>
      <c r="MIT12" s="145"/>
      <c r="MIW12" s="145"/>
      <c r="MIZ12" s="145"/>
      <c r="MJC12" s="145"/>
      <c r="MJI12" s="145"/>
      <c r="MJL12" s="145"/>
      <c r="MJR12" s="145"/>
      <c r="MJT12" s="145"/>
      <c r="MJU12" s="145"/>
      <c r="MJW12" s="145"/>
      <c r="MJZ12" s="145"/>
      <c r="MKC12" s="145"/>
      <c r="MKF12" s="145"/>
      <c r="MKN12" s="145"/>
      <c r="MKS12" s="145"/>
      <c r="MLB12" s="145"/>
      <c r="MLE12" s="145"/>
      <c r="MLM12" s="145"/>
      <c r="MMI12" s="145"/>
      <c r="MMJ12" s="145"/>
      <c r="MMK12" s="145"/>
      <c r="MML12" s="145"/>
      <c r="MMM12" s="145"/>
      <c r="MMN12" s="145"/>
      <c r="MNF12" s="145"/>
      <c r="MNG12" s="145"/>
      <c r="MNJ12" s="145"/>
      <c r="MNM12" s="145"/>
      <c r="MNO12" s="145"/>
      <c r="MNQ12" s="145"/>
      <c r="MNT12" s="145"/>
      <c r="MNW12" s="145"/>
      <c r="MNZ12" s="145"/>
      <c r="MOC12" s="145"/>
      <c r="MOF12" s="145"/>
      <c r="MOI12" s="145"/>
      <c r="MOL12" s="145"/>
      <c r="MOO12" s="145"/>
      <c r="MOQ12" s="145"/>
      <c r="MPD12" s="145"/>
      <c r="MPE12" s="145"/>
      <c r="MPF12" s="145"/>
      <c r="MPG12" s="145"/>
      <c r="MPH12" s="145"/>
      <c r="MPI12" s="145"/>
      <c r="MPJ12" s="145"/>
      <c r="MPK12" s="145"/>
      <c r="MPL12" s="145"/>
      <c r="MPM12" s="145"/>
      <c r="MPN12" s="145"/>
      <c r="MPO12" s="145"/>
      <c r="MPP12" s="145"/>
      <c r="MPQ12" s="145"/>
      <c r="MPU12" s="145"/>
      <c r="MPW12" s="145"/>
      <c r="MPX12" s="145"/>
      <c r="MPY12" s="145"/>
      <c r="MPZ12" s="145"/>
      <c r="MQC12" s="145"/>
      <c r="MQE12" s="145"/>
      <c r="MQF12" s="145"/>
      <c r="MQG12" s="145"/>
      <c r="MQH12" s="145"/>
      <c r="MQI12" s="145"/>
      <c r="MQJ12" s="145"/>
      <c r="MQK12" s="145"/>
      <c r="MQL12" s="145"/>
      <c r="MQM12" s="145"/>
      <c r="MQN12" s="145"/>
      <c r="MQO12" s="145"/>
      <c r="MQP12" s="145"/>
      <c r="MQQ12" s="145"/>
      <c r="MQT12" s="145"/>
      <c r="MQW12" s="145"/>
      <c r="MQZ12" s="145"/>
      <c r="MRC12" s="145"/>
      <c r="MRF12" s="145"/>
      <c r="MRR12" s="145"/>
      <c r="MRU12" s="145"/>
      <c r="MRX12" s="145"/>
      <c r="MSA12" s="145"/>
      <c r="MSJ12" s="145"/>
      <c r="MSP12" s="145"/>
      <c r="MSS12" s="145"/>
      <c r="MSV12" s="145"/>
      <c r="MSY12" s="145"/>
      <c r="MTE12" s="145"/>
      <c r="MTH12" s="145"/>
      <c r="MTN12" s="145"/>
      <c r="MTP12" s="145"/>
      <c r="MTQ12" s="145"/>
      <c r="MTS12" s="145"/>
      <c r="MTV12" s="145"/>
      <c r="MTY12" s="145"/>
      <c r="MUB12" s="145"/>
      <c r="MUJ12" s="145"/>
      <c r="MUO12" s="145"/>
      <c r="MUX12" s="145"/>
      <c r="MVA12" s="145"/>
      <c r="MVI12" s="145"/>
      <c r="MWE12" s="145"/>
      <c r="MWF12" s="145"/>
      <c r="MWG12" s="145"/>
      <c r="MWH12" s="145"/>
      <c r="MWI12" s="145"/>
      <c r="MWJ12" s="145"/>
      <c r="MXB12" s="145"/>
      <c r="MXC12" s="145"/>
      <c r="MXF12" s="145"/>
      <c r="MXI12" s="145"/>
      <c r="MXK12" s="145"/>
      <c r="MXM12" s="145"/>
      <c r="MXP12" s="145"/>
      <c r="MXS12" s="145"/>
      <c r="MXV12" s="145"/>
      <c r="MXY12" s="145"/>
      <c r="MYB12" s="145"/>
      <c r="MYE12" s="145"/>
      <c r="MYH12" s="145"/>
      <c r="MYK12" s="145"/>
      <c r="MYM12" s="145"/>
      <c r="MYZ12" s="145"/>
      <c r="MZA12" s="145"/>
      <c r="MZB12" s="145"/>
      <c r="MZC12" s="145"/>
      <c r="MZD12" s="145"/>
      <c r="MZE12" s="145"/>
      <c r="MZF12" s="145"/>
      <c r="MZG12" s="145"/>
      <c r="MZH12" s="145"/>
      <c r="MZI12" s="145"/>
      <c r="MZJ12" s="145"/>
      <c r="MZK12" s="145"/>
      <c r="MZL12" s="145"/>
      <c r="MZM12" s="145"/>
      <c r="MZQ12" s="145"/>
      <c r="MZS12" s="145"/>
      <c r="MZT12" s="145"/>
      <c r="MZU12" s="145"/>
      <c r="MZV12" s="145"/>
      <c r="MZY12" s="145"/>
      <c r="NAA12" s="145"/>
      <c r="NAB12" s="145"/>
      <c r="NAC12" s="145"/>
      <c r="NAD12" s="145"/>
      <c r="NAE12" s="145"/>
      <c r="NAF12" s="145"/>
      <c r="NAG12" s="145"/>
      <c r="NAH12" s="145"/>
      <c r="NAI12" s="145"/>
      <c r="NAJ12" s="145"/>
      <c r="NAK12" s="145"/>
      <c r="NAL12" s="145"/>
      <c r="NAM12" s="145"/>
      <c r="NAP12" s="145"/>
      <c r="NAS12" s="145"/>
      <c r="NAV12" s="145"/>
      <c r="NAY12" s="145"/>
      <c r="NBB12" s="145"/>
      <c r="NBN12" s="145"/>
      <c r="NBQ12" s="145"/>
      <c r="NBT12" s="145"/>
      <c r="NBW12" s="145"/>
      <c r="NCF12" s="145"/>
      <c r="NCL12" s="145"/>
      <c r="NCO12" s="145"/>
      <c r="NCR12" s="145"/>
      <c r="NCU12" s="145"/>
      <c r="NDA12" s="145"/>
      <c r="NDD12" s="145"/>
      <c r="NDJ12" s="145"/>
      <c r="NDL12" s="145"/>
      <c r="NDM12" s="145"/>
      <c r="NDO12" s="145"/>
      <c r="NDR12" s="145"/>
      <c r="NDU12" s="145"/>
      <c r="NDX12" s="145"/>
      <c r="NEF12" s="145"/>
      <c r="NEK12" s="145"/>
      <c r="NET12" s="145"/>
      <c r="NEW12" s="145"/>
      <c r="NFE12" s="145"/>
      <c r="NGA12" s="145"/>
      <c r="NGB12" s="145"/>
      <c r="NGC12" s="145"/>
      <c r="NGD12" s="145"/>
      <c r="NGE12" s="145"/>
      <c r="NGF12" s="145"/>
      <c r="NGX12" s="145"/>
      <c r="NGY12" s="145"/>
      <c r="NHB12" s="145"/>
      <c r="NHE12" s="145"/>
      <c r="NHG12" s="145"/>
      <c r="NHI12" s="145"/>
      <c r="NHL12" s="145"/>
      <c r="NHO12" s="145"/>
      <c r="NHR12" s="145"/>
      <c r="NHU12" s="145"/>
      <c r="NHX12" s="145"/>
      <c r="NIA12" s="145"/>
      <c r="NID12" s="145"/>
      <c r="NIG12" s="145"/>
      <c r="NII12" s="145"/>
      <c r="NIV12" s="145"/>
      <c r="NIW12" s="145"/>
      <c r="NIX12" s="145"/>
      <c r="NIY12" s="145"/>
      <c r="NIZ12" s="145"/>
      <c r="NJA12" s="145"/>
      <c r="NJB12" s="145"/>
      <c r="NJC12" s="145"/>
      <c r="NJD12" s="145"/>
      <c r="NJE12" s="145"/>
      <c r="NJF12" s="145"/>
      <c r="NJG12" s="145"/>
      <c r="NJH12" s="145"/>
      <c r="NJI12" s="145"/>
      <c r="NJM12" s="145"/>
      <c r="NJO12" s="145"/>
      <c r="NJP12" s="145"/>
      <c r="NJQ12" s="145"/>
      <c r="NJR12" s="145"/>
      <c r="NJU12" s="145"/>
      <c r="NJW12" s="145"/>
      <c r="NJX12" s="145"/>
      <c r="NJY12" s="145"/>
      <c r="NJZ12" s="145"/>
      <c r="NKA12" s="145"/>
      <c r="NKB12" s="145"/>
      <c r="NKC12" s="145"/>
      <c r="NKD12" s="145"/>
      <c r="NKE12" s="145"/>
      <c r="NKF12" s="145"/>
      <c r="NKG12" s="145"/>
      <c r="NKH12" s="145"/>
      <c r="NKI12" s="145"/>
      <c r="NKL12" s="145"/>
      <c r="NKO12" s="145"/>
      <c r="NKR12" s="145"/>
      <c r="NKU12" s="145"/>
      <c r="NKX12" s="145"/>
      <c r="NLJ12" s="145"/>
      <c r="NLM12" s="145"/>
      <c r="NLP12" s="145"/>
      <c r="NLS12" s="145"/>
      <c r="NMB12" s="145"/>
      <c r="NMH12" s="145"/>
      <c r="NMK12" s="145"/>
      <c r="NMN12" s="145"/>
      <c r="NMQ12" s="145"/>
      <c r="NMW12" s="145"/>
      <c r="NMZ12" s="145"/>
      <c r="NNF12" s="145"/>
      <c r="NNH12" s="145"/>
      <c r="NNI12" s="145"/>
      <c r="NNK12" s="145"/>
      <c r="NNN12" s="145"/>
      <c r="NNQ12" s="145"/>
      <c r="NNT12" s="145"/>
      <c r="NOB12" s="145"/>
      <c r="NOG12" s="145"/>
      <c r="NOP12" s="145"/>
      <c r="NOS12" s="145"/>
      <c r="NPA12" s="145"/>
      <c r="NPW12" s="145"/>
      <c r="NPX12" s="145"/>
      <c r="NPY12" s="145"/>
      <c r="NPZ12" s="145"/>
      <c r="NQA12" s="145"/>
      <c r="NQB12" s="145"/>
      <c r="NQT12" s="145"/>
      <c r="NQU12" s="145"/>
      <c r="NQX12" s="145"/>
      <c r="NRA12" s="145"/>
      <c r="NRC12" s="145"/>
      <c r="NRE12" s="145"/>
      <c r="NRH12" s="145"/>
      <c r="NRK12" s="145"/>
      <c r="NRN12" s="145"/>
      <c r="NRQ12" s="145"/>
      <c r="NRT12" s="145"/>
      <c r="NRW12" s="145"/>
      <c r="NRZ12" s="145"/>
      <c r="NSC12" s="145"/>
      <c r="NSE12" s="145"/>
      <c r="NSR12" s="145"/>
      <c r="NSS12" s="145"/>
      <c r="NST12" s="145"/>
      <c r="NSU12" s="145"/>
      <c r="NSV12" s="145"/>
      <c r="NSW12" s="145"/>
      <c r="NSX12" s="145"/>
      <c r="NSY12" s="145"/>
      <c r="NSZ12" s="145"/>
      <c r="NTA12" s="145"/>
      <c r="NTB12" s="145"/>
      <c r="NTC12" s="145"/>
      <c r="NTD12" s="145"/>
      <c r="NTE12" s="145"/>
      <c r="NTI12" s="145"/>
      <c r="NTK12" s="145"/>
      <c r="NTL12" s="145"/>
      <c r="NTM12" s="145"/>
      <c r="NTN12" s="145"/>
      <c r="NTQ12" s="145"/>
      <c r="NTS12" s="145"/>
      <c r="NTT12" s="145"/>
      <c r="NTU12" s="145"/>
      <c r="NTV12" s="145"/>
      <c r="NTW12" s="145"/>
      <c r="NTX12" s="145"/>
      <c r="NTY12" s="145"/>
      <c r="NTZ12" s="145"/>
      <c r="NUA12" s="145"/>
      <c r="NUB12" s="145"/>
      <c r="NUC12" s="145"/>
      <c r="NUD12" s="145"/>
      <c r="NUE12" s="145"/>
      <c r="NUH12" s="145"/>
      <c r="NUK12" s="145"/>
      <c r="NUN12" s="145"/>
      <c r="NUQ12" s="145"/>
      <c r="NUT12" s="145"/>
      <c r="NVF12" s="145"/>
      <c r="NVI12" s="145"/>
      <c r="NVL12" s="145"/>
      <c r="NVO12" s="145"/>
      <c r="NVX12" s="145"/>
      <c r="NWD12" s="145"/>
      <c r="NWG12" s="145"/>
      <c r="NWJ12" s="145"/>
      <c r="NWM12" s="145"/>
      <c r="NWS12" s="145"/>
      <c r="NWV12" s="145"/>
      <c r="NXB12" s="145"/>
      <c r="NXD12" s="145"/>
      <c r="NXE12" s="145"/>
      <c r="NXG12" s="145"/>
      <c r="NXJ12" s="145"/>
      <c r="NXM12" s="145"/>
      <c r="NXP12" s="145"/>
      <c r="NXX12" s="145"/>
      <c r="NYC12" s="145"/>
      <c r="NYL12" s="145"/>
      <c r="NYO12" s="145"/>
      <c r="NYW12" s="145"/>
      <c r="NZS12" s="145"/>
      <c r="NZT12" s="145"/>
      <c r="NZU12" s="145"/>
      <c r="NZV12" s="145"/>
      <c r="NZW12" s="145"/>
      <c r="NZX12" s="145"/>
      <c r="OAP12" s="145"/>
      <c r="OAQ12" s="145"/>
      <c r="OAT12" s="145"/>
      <c r="OAW12" s="145"/>
      <c r="OAY12" s="145"/>
      <c r="OBA12" s="145"/>
      <c r="OBD12" s="145"/>
      <c r="OBG12" s="145"/>
      <c r="OBJ12" s="145"/>
      <c r="OBM12" s="145"/>
      <c r="OBP12" s="145"/>
      <c r="OBS12" s="145"/>
      <c r="OBV12" s="145"/>
      <c r="OBY12" s="145"/>
      <c r="OCA12" s="145"/>
      <c r="OCN12" s="145"/>
      <c r="OCO12" s="145"/>
      <c r="OCP12" s="145"/>
      <c r="OCQ12" s="145"/>
      <c r="OCR12" s="145"/>
      <c r="OCS12" s="145"/>
      <c r="OCT12" s="145"/>
      <c r="OCU12" s="145"/>
      <c r="OCV12" s="145"/>
      <c r="OCW12" s="145"/>
      <c r="OCX12" s="145"/>
      <c r="OCY12" s="145"/>
      <c r="OCZ12" s="145"/>
      <c r="ODA12" s="145"/>
      <c r="ODE12" s="145"/>
      <c r="ODG12" s="145"/>
      <c r="ODH12" s="145"/>
      <c r="ODI12" s="145"/>
      <c r="ODJ12" s="145"/>
      <c r="ODM12" s="145"/>
      <c r="ODO12" s="145"/>
      <c r="ODP12" s="145"/>
      <c r="ODQ12" s="145"/>
      <c r="ODR12" s="145"/>
      <c r="ODS12" s="145"/>
      <c r="ODT12" s="145"/>
      <c r="ODU12" s="145"/>
      <c r="ODV12" s="145"/>
      <c r="ODW12" s="145"/>
      <c r="ODX12" s="145"/>
      <c r="ODY12" s="145"/>
      <c r="ODZ12" s="145"/>
      <c r="OEA12" s="145"/>
      <c r="OED12" s="145"/>
      <c r="OEG12" s="145"/>
      <c r="OEJ12" s="145"/>
      <c r="OEM12" s="145"/>
      <c r="OEP12" s="145"/>
      <c r="OFB12" s="145"/>
      <c r="OFE12" s="145"/>
      <c r="OFH12" s="145"/>
      <c r="OFK12" s="145"/>
      <c r="OFT12" s="145"/>
      <c r="OFZ12" s="145"/>
      <c r="OGC12" s="145"/>
      <c r="OGF12" s="145"/>
      <c r="OGI12" s="145"/>
      <c r="OGO12" s="145"/>
      <c r="OGR12" s="145"/>
      <c r="OGX12" s="145"/>
      <c r="OGZ12" s="145"/>
      <c r="OHA12" s="145"/>
      <c r="OHC12" s="145"/>
      <c r="OHF12" s="145"/>
      <c r="OHI12" s="145"/>
      <c r="OHL12" s="145"/>
      <c r="OHT12" s="145"/>
      <c r="OHY12" s="145"/>
      <c r="OIH12" s="145"/>
      <c r="OIK12" s="145"/>
      <c r="OIS12" s="145"/>
      <c r="OJO12" s="145"/>
      <c r="OJP12" s="145"/>
      <c r="OJQ12" s="145"/>
      <c r="OJR12" s="145"/>
      <c r="OJS12" s="145"/>
      <c r="OJT12" s="145"/>
      <c r="OKL12" s="145"/>
      <c r="OKM12" s="145"/>
      <c r="OKP12" s="145"/>
      <c r="OKS12" s="145"/>
      <c r="OKU12" s="145"/>
      <c r="OKW12" s="145"/>
      <c r="OKZ12" s="145"/>
      <c r="OLC12" s="145"/>
      <c r="OLF12" s="145"/>
      <c r="OLI12" s="145"/>
      <c r="OLL12" s="145"/>
      <c r="OLO12" s="145"/>
      <c r="OLR12" s="145"/>
      <c r="OLU12" s="145"/>
      <c r="OLW12" s="145"/>
      <c r="OMJ12" s="145"/>
      <c r="OMK12" s="145"/>
      <c r="OML12" s="145"/>
      <c r="OMM12" s="145"/>
      <c r="OMN12" s="145"/>
      <c r="OMO12" s="145"/>
      <c r="OMP12" s="145"/>
      <c r="OMQ12" s="145"/>
      <c r="OMR12" s="145"/>
      <c r="OMS12" s="145"/>
      <c r="OMT12" s="145"/>
      <c r="OMU12" s="145"/>
      <c r="OMV12" s="145"/>
      <c r="OMW12" s="145"/>
      <c r="ONA12" s="145"/>
      <c r="ONC12" s="145"/>
      <c r="OND12" s="145"/>
      <c r="ONE12" s="145"/>
      <c r="ONF12" s="145"/>
      <c r="ONI12" s="145"/>
      <c r="ONK12" s="145"/>
      <c r="ONL12" s="145"/>
      <c r="ONM12" s="145"/>
      <c r="ONN12" s="145"/>
      <c r="ONO12" s="145"/>
      <c r="ONP12" s="145"/>
      <c r="ONQ12" s="145"/>
      <c r="ONR12" s="145"/>
      <c r="ONS12" s="145"/>
      <c r="ONT12" s="145"/>
      <c r="ONU12" s="145"/>
      <c r="ONV12" s="145"/>
      <c r="ONW12" s="145"/>
      <c r="ONZ12" s="145"/>
      <c r="OOC12" s="145"/>
      <c r="OOF12" s="145"/>
      <c r="OOI12" s="145"/>
      <c r="OOL12" s="145"/>
      <c r="OOX12" s="145"/>
      <c r="OPA12" s="145"/>
      <c r="OPD12" s="145"/>
      <c r="OPG12" s="145"/>
      <c r="OPP12" s="145"/>
      <c r="OPV12" s="145"/>
      <c r="OPY12" s="145"/>
      <c r="OQB12" s="145"/>
      <c r="OQE12" s="145"/>
      <c r="OQK12" s="145"/>
      <c r="OQN12" s="145"/>
      <c r="OQT12" s="145"/>
      <c r="OQV12" s="145"/>
      <c r="OQW12" s="145"/>
      <c r="OQY12" s="145"/>
      <c r="ORB12" s="145"/>
      <c r="ORE12" s="145"/>
      <c r="ORH12" s="145"/>
      <c r="ORP12" s="145"/>
      <c r="ORU12" s="145"/>
      <c r="OSD12" s="145"/>
      <c r="OSG12" s="145"/>
      <c r="OSO12" s="145"/>
      <c r="OTK12" s="145"/>
      <c r="OTL12" s="145"/>
      <c r="OTM12" s="145"/>
      <c r="OTN12" s="145"/>
      <c r="OTO12" s="145"/>
      <c r="OTP12" s="145"/>
      <c r="OUH12" s="145"/>
      <c r="OUI12" s="145"/>
      <c r="OUL12" s="145"/>
      <c r="OUO12" s="145"/>
      <c r="OUQ12" s="145"/>
      <c r="OUS12" s="145"/>
      <c r="OUV12" s="145"/>
      <c r="OUY12" s="145"/>
      <c r="OVB12" s="145"/>
      <c r="OVE12" s="145"/>
      <c r="OVH12" s="145"/>
      <c r="OVK12" s="145"/>
      <c r="OVN12" s="145"/>
      <c r="OVQ12" s="145"/>
      <c r="OVS12" s="145"/>
      <c r="OWF12" s="145"/>
      <c r="OWG12" s="145"/>
      <c r="OWH12" s="145"/>
      <c r="OWI12" s="145"/>
      <c r="OWJ12" s="145"/>
      <c r="OWK12" s="145"/>
      <c r="OWL12" s="145"/>
      <c r="OWM12" s="145"/>
      <c r="OWN12" s="145"/>
      <c r="OWO12" s="145"/>
      <c r="OWP12" s="145"/>
      <c r="OWQ12" s="145"/>
      <c r="OWR12" s="145"/>
      <c r="OWS12" s="145"/>
      <c r="OWW12" s="145"/>
      <c r="OWY12" s="145"/>
      <c r="OWZ12" s="145"/>
      <c r="OXA12" s="145"/>
      <c r="OXB12" s="145"/>
      <c r="OXE12" s="145"/>
      <c r="OXG12" s="145"/>
      <c r="OXH12" s="145"/>
      <c r="OXI12" s="145"/>
      <c r="OXJ12" s="145"/>
      <c r="OXK12" s="145"/>
      <c r="OXL12" s="145"/>
      <c r="OXM12" s="145"/>
      <c r="OXN12" s="145"/>
      <c r="OXO12" s="145"/>
      <c r="OXP12" s="145"/>
      <c r="OXQ12" s="145"/>
      <c r="OXR12" s="145"/>
      <c r="OXS12" s="145"/>
      <c r="OXV12" s="145"/>
      <c r="OXY12" s="145"/>
      <c r="OYB12" s="145"/>
      <c r="OYE12" s="145"/>
      <c r="OYH12" s="145"/>
      <c r="OYT12" s="145"/>
      <c r="OYW12" s="145"/>
      <c r="OYZ12" s="145"/>
      <c r="OZC12" s="145"/>
      <c r="OZL12" s="145"/>
      <c r="OZR12" s="145"/>
      <c r="OZU12" s="145"/>
      <c r="OZX12" s="145"/>
      <c r="PAA12" s="145"/>
      <c r="PAG12" s="145"/>
      <c r="PAJ12" s="145"/>
      <c r="PAP12" s="145"/>
      <c r="PAR12" s="145"/>
      <c r="PAS12" s="145"/>
      <c r="PAU12" s="145"/>
      <c r="PAX12" s="145"/>
      <c r="PBA12" s="145"/>
      <c r="PBD12" s="145"/>
      <c r="PBL12" s="145"/>
      <c r="PBQ12" s="145"/>
      <c r="PBZ12" s="145"/>
      <c r="PCC12" s="145"/>
      <c r="PCK12" s="145"/>
      <c r="PDG12" s="145"/>
      <c r="PDH12" s="145"/>
      <c r="PDI12" s="145"/>
      <c r="PDJ12" s="145"/>
      <c r="PDK12" s="145"/>
      <c r="PDL12" s="145"/>
      <c r="PED12" s="145"/>
      <c r="PEE12" s="145"/>
      <c r="PEH12" s="145"/>
      <c r="PEK12" s="145"/>
      <c r="PEM12" s="145"/>
      <c r="PEO12" s="145"/>
      <c r="PER12" s="145"/>
      <c r="PEU12" s="145"/>
      <c r="PEX12" s="145"/>
      <c r="PFA12" s="145"/>
      <c r="PFD12" s="145"/>
      <c r="PFG12" s="145"/>
      <c r="PFJ12" s="145"/>
      <c r="PFM12" s="145"/>
      <c r="PFO12" s="145"/>
      <c r="PGB12" s="145"/>
      <c r="PGC12" s="145"/>
      <c r="PGD12" s="145"/>
      <c r="PGE12" s="145"/>
      <c r="PGF12" s="145"/>
      <c r="PGG12" s="145"/>
      <c r="PGH12" s="145"/>
      <c r="PGI12" s="145"/>
      <c r="PGJ12" s="145"/>
      <c r="PGK12" s="145"/>
      <c r="PGL12" s="145"/>
      <c r="PGM12" s="145"/>
      <c r="PGN12" s="145"/>
      <c r="PGO12" s="145"/>
      <c r="PGS12" s="145"/>
      <c r="PGU12" s="145"/>
      <c r="PGV12" s="145"/>
      <c r="PGW12" s="145"/>
      <c r="PGX12" s="145"/>
      <c r="PHA12" s="145"/>
      <c r="PHC12" s="145"/>
      <c r="PHD12" s="145"/>
      <c r="PHE12" s="145"/>
      <c r="PHF12" s="145"/>
      <c r="PHG12" s="145"/>
      <c r="PHH12" s="145"/>
      <c r="PHI12" s="145"/>
      <c r="PHJ12" s="145"/>
      <c r="PHK12" s="145"/>
      <c r="PHL12" s="145"/>
      <c r="PHM12" s="145"/>
      <c r="PHN12" s="145"/>
      <c r="PHO12" s="145"/>
      <c r="PHR12" s="145"/>
      <c r="PHU12" s="145"/>
      <c r="PHX12" s="145"/>
      <c r="PIA12" s="145"/>
      <c r="PID12" s="145"/>
      <c r="PIP12" s="145"/>
      <c r="PIS12" s="145"/>
      <c r="PIV12" s="145"/>
      <c r="PIY12" s="145"/>
      <c r="PJH12" s="145"/>
      <c r="PJN12" s="145"/>
      <c r="PJQ12" s="145"/>
      <c r="PJT12" s="145"/>
      <c r="PJW12" s="145"/>
      <c r="PKC12" s="145"/>
      <c r="PKF12" s="145"/>
      <c r="PKL12" s="145"/>
      <c r="PKN12" s="145"/>
      <c r="PKO12" s="145"/>
      <c r="PKQ12" s="145"/>
      <c r="PKT12" s="145"/>
      <c r="PKW12" s="145"/>
      <c r="PKZ12" s="145"/>
      <c r="PLH12" s="145"/>
      <c r="PLM12" s="145"/>
      <c r="PLV12" s="145"/>
      <c r="PLY12" s="145"/>
      <c r="PMG12" s="145"/>
      <c r="PNC12" s="145"/>
      <c r="PND12" s="145"/>
      <c r="PNE12" s="145"/>
      <c r="PNF12" s="145"/>
      <c r="PNG12" s="145"/>
      <c r="PNH12" s="145"/>
      <c r="PNZ12" s="145"/>
      <c r="POA12" s="145"/>
      <c r="POD12" s="145"/>
      <c r="POG12" s="145"/>
      <c r="POI12" s="145"/>
      <c r="POK12" s="145"/>
      <c r="PON12" s="145"/>
      <c r="POQ12" s="145"/>
      <c r="POT12" s="145"/>
      <c r="POW12" s="145"/>
      <c r="POZ12" s="145"/>
      <c r="PPC12" s="145"/>
      <c r="PPF12" s="145"/>
      <c r="PPI12" s="145"/>
      <c r="PPK12" s="145"/>
      <c r="PPX12" s="145"/>
      <c r="PPY12" s="145"/>
      <c r="PPZ12" s="145"/>
      <c r="PQA12" s="145"/>
      <c r="PQB12" s="145"/>
      <c r="PQC12" s="145"/>
      <c r="PQD12" s="145"/>
      <c r="PQE12" s="145"/>
      <c r="PQF12" s="145"/>
      <c r="PQG12" s="145"/>
      <c r="PQH12" s="145"/>
      <c r="PQI12" s="145"/>
      <c r="PQJ12" s="145"/>
      <c r="PQK12" s="145"/>
      <c r="PQO12" s="145"/>
      <c r="PQQ12" s="145"/>
      <c r="PQR12" s="145"/>
      <c r="PQS12" s="145"/>
      <c r="PQT12" s="145"/>
      <c r="PQW12" s="145"/>
      <c r="PQY12" s="145"/>
      <c r="PQZ12" s="145"/>
      <c r="PRA12" s="145"/>
      <c r="PRB12" s="145"/>
      <c r="PRC12" s="145"/>
      <c r="PRD12" s="145"/>
      <c r="PRE12" s="145"/>
      <c r="PRF12" s="145"/>
      <c r="PRG12" s="145"/>
      <c r="PRH12" s="145"/>
      <c r="PRI12" s="145"/>
      <c r="PRJ12" s="145"/>
      <c r="PRK12" s="145"/>
      <c r="PRN12" s="145"/>
      <c r="PRQ12" s="145"/>
      <c r="PRT12" s="145"/>
      <c r="PRW12" s="145"/>
      <c r="PRZ12" s="145"/>
      <c r="PSL12" s="145"/>
      <c r="PSO12" s="145"/>
      <c r="PSR12" s="145"/>
      <c r="PSU12" s="145"/>
      <c r="PTD12" s="145"/>
      <c r="PTJ12" s="145"/>
      <c r="PTM12" s="145"/>
      <c r="PTP12" s="145"/>
      <c r="PTS12" s="145"/>
      <c r="PTY12" s="145"/>
      <c r="PUB12" s="145"/>
      <c r="PUH12" s="145"/>
      <c r="PUJ12" s="145"/>
      <c r="PUK12" s="145"/>
      <c r="PUM12" s="145"/>
      <c r="PUP12" s="145"/>
      <c r="PUS12" s="145"/>
      <c r="PUV12" s="145"/>
      <c r="PVD12" s="145"/>
      <c r="PVI12" s="145"/>
      <c r="PVR12" s="145"/>
      <c r="PVU12" s="145"/>
      <c r="PWC12" s="145"/>
      <c r="PWY12" s="145"/>
      <c r="PWZ12" s="145"/>
      <c r="PXA12" s="145"/>
      <c r="PXB12" s="145"/>
      <c r="PXC12" s="145"/>
      <c r="PXD12" s="145"/>
      <c r="PXV12" s="145"/>
      <c r="PXW12" s="145"/>
      <c r="PXZ12" s="145"/>
      <c r="PYC12" s="145"/>
      <c r="PYE12" s="145"/>
      <c r="PYG12" s="145"/>
      <c r="PYJ12" s="145"/>
      <c r="PYM12" s="145"/>
      <c r="PYP12" s="145"/>
      <c r="PYS12" s="145"/>
      <c r="PYV12" s="145"/>
      <c r="PYY12" s="145"/>
      <c r="PZB12" s="145"/>
      <c r="PZE12" s="145"/>
      <c r="PZG12" s="145"/>
      <c r="PZT12" s="145"/>
      <c r="PZU12" s="145"/>
      <c r="PZV12" s="145"/>
      <c r="PZW12" s="145"/>
      <c r="PZX12" s="145"/>
      <c r="PZY12" s="145"/>
      <c r="PZZ12" s="145"/>
      <c r="QAA12" s="145"/>
      <c r="QAB12" s="145"/>
      <c r="QAC12" s="145"/>
      <c r="QAD12" s="145"/>
      <c r="QAE12" s="145"/>
      <c r="QAF12" s="145"/>
      <c r="QAG12" s="145"/>
      <c r="QAK12" s="145"/>
      <c r="QAM12" s="145"/>
      <c r="QAN12" s="145"/>
      <c r="QAO12" s="145"/>
      <c r="QAP12" s="145"/>
      <c r="QAS12" s="145"/>
      <c r="QAU12" s="145"/>
      <c r="QAV12" s="145"/>
      <c r="QAW12" s="145"/>
      <c r="QAX12" s="145"/>
      <c r="QAY12" s="145"/>
      <c r="QAZ12" s="145"/>
      <c r="QBA12" s="145"/>
      <c r="QBB12" s="145"/>
      <c r="QBC12" s="145"/>
      <c r="QBD12" s="145"/>
      <c r="QBE12" s="145"/>
      <c r="QBF12" s="145"/>
      <c r="QBG12" s="145"/>
      <c r="QBJ12" s="145"/>
      <c r="QBM12" s="145"/>
      <c r="QBP12" s="145"/>
      <c r="QBS12" s="145"/>
      <c r="QBV12" s="145"/>
      <c r="QCH12" s="145"/>
      <c r="QCK12" s="145"/>
      <c r="QCN12" s="145"/>
      <c r="QCQ12" s="145"/>
      <c r="QCZ12" s="145"/>
      <c r="QDF12" s="145"/>
      <c r="QDI12" s="145"/>
      <c r="QDL12" s="145"/>
      <c r="QDO12" s="145"/>
      <c r="QDU12" s="145"/>
      <c r="QDX12" s="145"/>
      <c r="QED12" s="145"/>
      <c r="QEF12" s="145"/>
      <c r="QEG12" s="145"/>
      <c r="QEI12" s="145"/>
      <c r="QEL12" s="145"/>
      <c r="QEO12" s="145"/>
      <c r="QER12" s="145"/>
      <c r="QEZ12" s="145"/>
      <c r="QFE12" s="145"/>
      <c r="QFN12" s="145"/>
      <c r="QFQ12" s="145"/>
      <c r="QFY12" s="145"/>
      <c r="QGU12" s="145"/>
      <c r="QGV12" s="145"/>
      <c r="QGW12" s="145"/>
      <c r="QGX12" s="145"/>
      <c r="QGY12" s="145"/>
      <c r="QGZ12" s="145"/>
      <c r="QHR12" s="145"/>
      <c r="QHS12" s="145"/>
      <c r="QHV12" s="145"/>
      <c r="QHY12" s="145"/>
      <c r="QIA12" s="145"/>
      <c r="QIC12" s="145"/>
      <c r="QIF12" s="145"/>
      <c r="QII12" s="145"/>
      <c r="QIL12" s="145"/>
      <c r="QIO12" s="145"/>
      <c r="QIR12" s="145"/>
      <c r="QIU12" s="145"/>
      <c r="QIX12" s="145"/>
      <c r="QJA12" s="145"/>
      <c r="QJC12" s="145"/>
      <c r="QJP12" s="145"/>
      <c r="QJQ12" s="145"/>
      <c r="QJR12" s="145"/>
      <c r="QJS12" s="145"/>
      <c r="QJT12" s="145"/>
      <c r="QJU12" s="145"/>
      <c r="QJV12" s="145"/>
      <c r="QJW12" s="145"/>
      <c r="QJX12" s="145"/>
      <c r="QJY12" s="145"/>
      <c r="QJZ12" s="145"/>
      <c r="QKA12" s="145"/>
      <c r="QKB12" s="145"/>
      <c r="QKC12" s="145"/>
      <c r="QKG12" s="145"/>
      <c r="QKI12" s="145"/>
      <c r="QKJ12" s="145"/>
      <c r="QKK12" s="145"/>
      <c r="QKL12" s="145"/>
      <c r="QKO12" s="145"/>
      <c r="QKQ12" s="145"/>
      <c r="QKR12" s="145"/>
      <c r="QKS12" s="145"/>
      <c r="QKT12" s="145"/>
      <c r="QKU12" s="145"/>
      <c r="QKV12" s="145"/>
      <c r="QKW12" s="145"/>
      <c r="QKX12" s="145"/>
      <c r="QKY12" s="145"/>
      <c r="QKZ12" s="145"/>
      <c r="QLA12" s="145"/>
      <c r="QLB12" s="145"/>
      <c r="QLC12" s="145"/>
      <c r="QLF12" s="145"/>
      <c r="QLI12" s="145"/>
      <c r="QLL12" s="145"/>
      <c r="QLO12" s="145"/>
      <c r="QLR12" s="145"/>
      <c r="QMD12" s="145"/>
      <c r="QMG12" s="145"/>
      <c r="QMJ12" s="145"/>
      <c r="QMM12" s="145"/>
      <c r="QMV12" s="145"/>
      <c r="QNB12" s="145"/>
      <c r="QNE12" s="145"/>
      <c r="QNH12" s="145"/>
      <c r="QNK12" s="145"/>
      <c r="QNQ12" s="145"/>
      <c r="QNT12" s="145"/>
      <c r="QNZ12" s="145"/>
      <c r="QOB12" s="145"/>
      <c r="QOC12" s="145"/>
      <c r="QOE12" s="145"/>
      <c r="QOH12" s="145"/>
      <c r="QOK12" s="145"/>
      <c r="QON12" s="145"/>
      <c r="QOV12" s="145"/>
      <c r="QPA12" s="145"/>
      <c r="QPJ12" s="145"/>
      <c r="QPM12" s="145"/>
      <c r="QPU12" s="145"/>
      <c r="QQQ12" s="145"/>
      <c r="QQR12" s="145"/>
      <c r="QQS12" s="145"/>
      <c r="QQT12" s="145"/>
      <c r="QQU12" s="145"/>
      <c r="QQV12" s="145"/>
      <c r="QRN12" s="145"/>
      <c r="QRO12" s="145"/>
      <c r="QRR12" s="145"/>
      <c r="QRU12" s="145"/>
      <c r="QRW12" s="145"/>
      <c r="QRY12" s="145"/>
      <c r="QSB12" s="145"/>
      <c r="QSE12" s="145"/>
      <c r="QSH12" s="145"/>
      <c r="QSK12" s="145"/>
      <c r="QSN12" s="145"/>
      <c r="QSQ12" s="145"/>
      <c r="QST12" s="145"/>
      <c r="QSW12" s="145"/>
      <c r="QSY12" s="145"/>
      <c r="QTL12" s="145"/>
      <c r="QTM12" s="145"/>
      <c r="QTN12" s="145"/>
      <c r="QTO12" s="145"/>
      <c r="QTP12" s="145"/>
      <c r="QTQ12" s="145"/>
      <c r="QTR12" s="145"/>
      <c r="QTS12" s="145"/>
      <c r="QTT12" s="145"/>
      <c r="QTU12" s="145"/>
      <c r="QTV12" s="145"/>
      <c r="QTW12" s="145"/>
      <c r="QTX12" s="145"/>
      <c r="QTY12" s="145"/>
      <c r="QUC12" s="145"/>
      <c r="QUE12" s="145"/>
      <c r="QUF12" s="145"/>
      <c r="QUG12" s="145"/>
      <c r="QUH12" s="145"/>
      <c r="QUK12" s="145"/>
      <c r="QUM12" s="145"/>
      <c r="QUN12" s="145"/>
      <c r="QUO12" s="145"/>
      <c r="QUP12" s="145"/>
      <c r="QUQ12" s="145"/>
      <c r="QUR12" s="145"/>
      <c r="QUS12" s="145"/>
      <c r="QUT12" s="145"/>
      <c r="QUU12" s="145"/>
      <c r="QUV12" s="145"/>
      <c r="QUW12" s="145"/>
      <c r="QUX12" s="145"/>
      <c r="QUY12" s="145"/>
      <c r="QVB12" s="145"/>
      <c r="QVE12" s="145"/>
      <c r="QVH12" s="145"/>
      <c r="QVK12" s="145"/>
      <c r="QVN12" s="145"/>
      <c r="QVZ12" s="145"/>
      <c r="QWC12" s="145"/>
      <c r="QWF12" s="145"/>
      <c r="QWI12" s="145"/>
      <c r="QWR12" s="145"/>
      <c r="QWX12" s="145"/>
      <c r="QXA12" s="145"/>
      <c r="QXD12" s="145"/>
      <c r="QXG12" s="145"/>
      <c r="QXM12" s="145"/>
      <c r="QXP12" s="145"/>
      <c r="QXV12" s="145"/>
      <c r="QXX12" s="145"/>
      <c r="QXY12" s="145"/>
      <c r="QYA12" s="145"/>
      <c r="QYD12" s="145"/>
      <c r="QYG12" s="145"/>
      <c r="QYJ12" s="145"/>
      <c r="QYR12" s="145"/>
      <c r="QYW12" s="145"/>
      <c r="QZF12" s="145"/>
      <c r="QZI12" s="145"/>
      <c r="QZQ12" s="145"/>
      <c r="RAM12" s="145"/>
      <c r="RAN12" s="145"/>
      <c r="RAO12" s="145"/>
      <c r="RAP12" s="145"/>
      <c r="RAQ12" s="145"/>
      <c r="RAR12" s="145"/>
      <c r="RBJ12" s="145"/>
      <c r="RBK12" s="145"/>
      <c r="RBN12" s="145"/>
      <c r="RBQ12" s="145"/>
      <c r="RBS12" s="145"/>
      <c r="RBU12" s="145"/>
      <c r="RBX12" s="145"/>
      <c r="RCA12" s="145"/>
      <c r="RCD12" s="145"/>
      <c r="RCG12" s="145"/>
      <c r="RCJ12" s="145"/>
      <c r="RCM12" s="145"/>
      <c r="RCP12" s="145"/>
      <c r="RCS12" s="145"/>
      <c r="RCU12" s="145"/>
      <c r="RDH12" s="145"/>
      <c r="RDI12" s="145"/>
      <c r="RDJ12" s="145"/>
      <c r="RDK12" s="145"/>
      <c r="RDL12" s="145"/>
      <c r="RDM12" s="145"/>
      <c r="RDN12" s="145"/>
      <c r="RDO12" s="145"/>
      <c r="RDP12" s="145"/>
      <c r="RDQ12" s="145"/>
      <c r="RDR12" s="145"/>
      <c r="RDS12" s="145"/>
      <c r="RDT12" s="145"/>
      <c r="RDU12" s="145"/>
      <c r="RDY12" s="145"/>
      <c r="REA12" s="145"/>
      <c r="REB12" s="145"/>
      <c r="REC12" s="145"/>
      <c r="RED12" s="145"/>
      <c r="REG12" s="145"/>
      <c r="REI12" s="145"/>
      <c r="REJ12" s="145"/>
      <c r="REK12" s="145"/>
      <c r="REL12" s="145"/>
      <c r="REM12" s="145"/>
      <c r="REN12" s="145"/>
      <c r="REO12" s="145"/>
      <c r="REP12" s="145"/>
      <c r="REQ12" s="145"/>
      <c r="RER12" s="145"/>
      <c r="RES12" s="145"/>
      <c r="RET12" s="145"/>
      <c r="REU12" s="145"/>
      <c r="REX12" s="145"/>
      <c r="RFA12" s="145"/>
      <c r="RFD12" s="145"/>
      <c r="RFG12" s="145"/>
      <c r="RFJ12" s="145"/>
      <c r="RFV12" s="145"/>
      <c r="RFY12" s="145"/>
      <c r="RGB12" s="145"/>
      <c r="RGE12" s="145"/>
      <c r="RGN12" s="145"/>
      <c r="RGT12" s="145"/>
      <c r="RGW12" s="145"/>
      <c r="RGZ12" s="145"/>
      <c r="RHC12" s="145"/>
      <c r="RHI12" s="145"/>
      <c r="RHL12" s="145"/>
      <c r="RHR12" s="145"/>
      <c r="RHT12" s="145"/>
      <c r="RHU12" s="145"/>
      <c r="RHW12" s="145"/>
      <c r="RHZ12" s="145"/>
      <c r="RIC12" s="145"/>
      <c r="RIF12" s="145"/>
      <c r="RIN12" s="145"/>
      <c r="RIS12" s="145"/>
      <c r="RJB12" s="145"/>
      <c r="RJE12" s="145"/>
      <c r="RJM12" s="145"/>
      <c r="RKI12" s="145"/>
      <c r="RKJ12" s="145"/>
      <c r="RKK12" s="145"/>
      <c r="RKL12" s="145"/>
      <c r="RKM12" s="145"/>
      <c r="RKN12" s="145"/>
      <c r="RLF12" s="145"/>
      <c r="RLG12" s="145"/>
      <c r="RLJ12" s="145"/>
      <c r="RLM12" s="145"/>
      <c r="RLO12" s="145"/>
      <c r="RLQ12" s="145"/>
      <c r="RLT12" s="145"/>
      <c r="RLW12" s="145"/>
      <c r="RLZ12" s="145"/>
      <c r="RMC12" s="145"/>
      <c r="RMF12" s="145"/>
      <c r="RMI12" s="145"/>
      <c r="RML12" s="145"/>
      <c r="RMO12" s="145"/>
      <c r="RMQ12" s="145"/>
      <c r="RND12" s="145"/>
      <c r="RNE12" s="145"/>
      <c r="RNF12" s="145"/>
      <c r="RNG12" s="145"/>
      <c r="RNH12" s="145"/>
      <c r="RNI12" s="145"/>
      <c r="RNJ12" s="145"/>
      <c r="RNK12" s="145"/>
      <c r="RNL12" s="145"/>
      <c r="RNM12" s="145"/>
      <c r="RNN12" s="145"/>
      <c r="RNO12" s="145"/>
      <c r="RNP12" s="145"/>
      <c r="RNQ12" s="145"/>
      <c r="RNU12" s="145"/>
      <c r="RNW12" s="145"/>
      <c r="RNX12" s="145"/>
      <c r="RNY12" s="145"/>
      <c r="RNZ12" s="145"/>
      <c r="ROC12" s="145"/>
      <c r="ROE12" s="145"/>
      <c r="ROF12" s="145"/>
      <c r="ROG12" s="145"/>
      <c r="ROH12" s="145"/>
      <c r="ROI12" s="145"/>
      <c r="ROJ12" s="145"/>
      <c r="ROK12" s="145"/>
      <c r="ROL12" s="145"/>
      <c r="ROM12" s="145"/>
      <c r="RON12" s="145"/>
      <c r="ROO12" s="145"/>
      <c r="ROP12" s="145"/>
      <c r="ROQ12" s="145"/>
      <c r="ROT12" s="145"/>
      <c r="ROW12" s="145"/>
      <c r="ROZ12" s="145"/>
      <c r="RPC12" s="145"/>
      <c r="RPF12" s="145"/>
      <c r="RPR12" s="145"/>
      <c r="RPU12" s="145"/>
      <c r="RPX12" s="145"/>
      <c r="RQA12" s="145"/>
      <c r="RQJ12" s="145"/>
      <c r="RQP12" s="145"/>
      <c r="RQS12" s="145"/>
      <c r="RQV12" s="145"/>
      <c r="RQY12" s="145"/>
      <c r="RRE12" s="145"/>
      <c r="RRH12" s="145"/>
      <c r="RRN12" s="145"/>
      <c r="RRP12" s="145"/>
      <c r="RRQ12" s="145"/>
      <c r="RRS12" s="145"/>
      <c r="RRV12" s="145"/>
      <c r="RRY12" s="145"/>
      <c r="RSB12" s="145"/>
      <c r="RSJ12" s="145"/>
      <c r="RSO12" s="145"/>
      <c r="RSX12" s="145"/>
      <c r="RTA12" s="145"/>
      <c r="RTI12" s="145"/>
      <c r="RUE12" s="145"/>
      <c r="RUF12" s="145"/>
      <c r="RUG12" s="145"/>
      <c r="RUH12" s="145"/>
      <c r="RUI12" s="145"/>
      <c r="RUJ12" s="145"/>
      <c r="RVB12" s="145"/>
      <c r="RVC12" s="145"/>
      <c r="RVF12" s="145"/>
      <c r="RVI12" s="145"/>
      <c r="RVK12" s="145"/>
      <c r="RVM12" s="145"/>
      <c r="RVP12" s="145"/>
      <c r="RVS12" s="145"/>
      <c r="RVV12" s="145"/>
      <c r="RVY12" s="145"/>
      <c r="RWB12" s="145"/>
      <c r="RWE12" s="145"/>
      <c r="RWH12" s="145"/>
      <c r="RWK12" s="145"/>
      <c r="RWM12" s="145"/>
      <c r="RWZ12" s="145"/>
      <c r="RXA12" s="145"/>
      <c r="RXB12" s="145"/>
      <c r="RXC12" s="145"/>
      <c r="RXD12" s="145"/>
      <c r="RXE12" s="145"/>
      <c r="RXF12" s="145"/>
      <c r="RXG12" s="145"/>
      <c r="RXH12" s="145"/>
      <c r="RXI12" s="145"/>
      <c r="RXJ12" s="145"/>
      <c r="RXK12" s="145"/>
      <c r="RXL12" s="145"/>
      <c r="RXM12" s="145"/>
      <c r="RXQ12" s="145"/>
      <c r="RXS12" s="145"/>
      <c r="RXT12" s="145"/>
      <c r="RXU12" s="145"/>
      <c r="RXV12" s="145"/>
      <c r="RXY12" s="145"/>
      <c r="RYA12" s="145"/>
      <c r="RYB12" s="145"/>
      <c r="RYC12" s="145"/>
      <c r="RYD12" s="145"/>
      <c r="RYE12" s="145"/>
      <c r="RYF12" s="145"/>
      <c r="RYG12" s="145"/>
      <c r="RYH12" s="145"/>
      <c r="RYI12" s="145"/>
      <c r="RYJ12" s="145"/>
      <c r="RYK12" s="145"/>
      <c r="RYL12" s="145"/>
      <c r="RYM12" s="145"/>
      <c r="RYP12" s="145"/>
      <c r="RYS12" s="145"/>
      <c r="RYV12" s="145"/>
      <c r="RYY12" s="145"/>
      <c r="RZB12" s="145"/>
      <c r="RZN12" s="145"/>
      <c r="RZQ12" s="145"/>
      <c r="RZT12" s="145"/>
      <c r="RZW12" s="145"/>
      <c r="SAF12" s="145"/>
      <c r="SAL12" s="145"/>
      <c r="SAO12" s="145"/>
      <c r="SAR12" s="145"/>
      <c r="SAU12" s="145"/>
      <c r="SBA12" s="145"/>
      <c r="SBD12" s="145"/>
      <c r="SBJ12" s="145"/>
      <c r="SBL12" s="145"/>
      <c r="SBM12" s="145"/>
      <c r="SBO12" s="145"/>
      <c r="SBR12" s="145"/>
      <c r="SBU12" s="145"/>
      <c r="SBX12" s="145"/>
      <c r="SCF12" s="145"/>
      <c r="SCK12" s="145"/>
      <c r="SCT12" s="145"/>
      <c r="SCW12" s="145"/>
      <c r="SDE12" s="145"/>
      <c r="SEA12" s="145"/>
      <c r="SEB12" s="145"/>
      <c r="SEC12" s="145"/>
      <c r="SED12" s="145"/>
      <c r="SEE12" s="145"/>
      <c r="SEF12" s="145"/>
      <c r="SEX12" s="145"/>
      <c r="SEY12" s="145"/>
      <c r="SFB12" s="145"/>
      <c r="SFE12" s="145"/>
      <c r="SFG12" s="145"/>
      <c r="SFI12" s="145"/>
      <c r="SFL12" s="145"/>
      <c r="SFO12" s="145"/>
      <c r="SFR12" s="145"/>
      <c r="SFU12" s="145"/>
      <c r="SFX12" s="145"/>
      <c r="SGA12" s="145"/>
      <c r="SGD12" s="145"/>
      <c r="SGG12" s="145"/>
      <c r="SGI12" s="145"/>
      <c r="SGV12" s="145"/>
      <c r="SGW12" s="145"/>
      <c r="SGX12" s="145"/>
      <c r="SGY12" s="145"/>
      <c r="SGZ12" s="145"/>
      <c r="SHA12" s="145"/>
      <c r="SHB12" s="145"/>
      <c r="SHC12" s="145"/>
      <c r="SHD12" s="145"/>
      <c r="SHE12" s="145"/>
      <c r="SHF12" s="145"/>
      <c r="SHG12" s="145"/>
      <c r="SHH12" s="145"/>
      <c r="SHI12" s="145"/>
      <c r="SHM12" s="145"/>
      <c r="SHO12" s="145"/>
      <c r="SHP12" s="145"/>
      <c r="SHQ12" s="145"/>
      <c r="SHR12" s="145"/>
      <c r="SHU12" s="145"/>
      <c r="SHW12" s="145"/>
      <c r="SHX12" s="145"/>
      <c r="SHY12" s="145"/>
      <c r="SHZ12" s="145"/>
      <c r="SIA12" s="145"/>
      <c r="SIB12" s="145"/>
      <c r="SIC12" s="145"/>
      <c r="SID12" s="145"/>
      <c r="SIE12" s="145"/>
      <c r="SIF12" s="145"/>
      <c r="SIG12" s="145"/>
      <c r="SIH12" s="145"/>
      <c r="SII12" s="145"/>
      <c r="SIL12" s="145"/>
      <c r="SIO12" s="145"/>
      <c r="SIR12" s="145"/>
      <c r="SIU12" s="145"/>
      <c r="SIX12" s="145"/>
      <c r="SJJ12" s="145"/>
      <c r="SJM12" s="145"/>
      <c r="SJP12" s="145"/>
      <c r="SJS12" s="145"/>
      <c r="SKB12" s="145"/>
      <c r="SKH12" s="145"/>
      <c r="SKK12" s="145"/>
      <c r="SKN12" s="145"/>
      <c r="SKQ12" s="145"/>
      <c r="SKW12" s="145"/>
      <c r="SKZ12" s="145"/>
      <c r="SLF12" s="145"/>
      <c r="SLH12" s="145"/>
      <c r="SLI12" s="145"/>
      <c r="SLK12" s="145"/>
      <c r="SLN12" s="145"/>
      <c r="SLQ12" s="145"/>
      <c r="SLT12" s="145"/>
      <c r="SMB12" s="145"/>
      <c r="SMG12" s="145"/>
      <c r="SMP12" s="145"/>
      <c r="SMS12" s="145"/>
      <c r="SNA12" s="145"/>
      <c r="SNW12" s="145"/>
      <c r="SNX12" s="145"/>
      <c r="SNY12" s="145"/>
      <c r="SNZ12" s="145"/>
      <c r="SOA12" s="145"/>
      <c r="SOB12" s="145"/>
      <c r="SOT12" s="145"/>
      <c r="SOU12" s="145"/>
      <c r="SOX12" s="145"/>
      <c r="SPA12" s="145"/>
      <c r="SPC12" s="145"/>
      <c r="SPE12" s="145"/>
      <c r="SPH12" s="145"/>
      <c r="SPK12" s="145"/>
      <c r="SPN12" s="145"/>
      <c r="SPQ12" s="145"/>
      <c r="SPT12" s="145"/>
      <c r="SPW12" s="145"/>
      <c r="SPZ12" s="145"/>
      <c r="SQC12" s="145"/>
      <c r="SQE12" s="145"/>
      <c r="SQR12" s="145"/>
      <c r="SQS12" s="145"/>
      <c r="SQT12" s="145"/>
      <c r="SQU12" s="145"/>
      <c r="SQV12" s="145"/>
      <c r="SQW12" s="145"/>
      <c r="SQX12" s="145"/>
      <c r="SQY12" s="145"/>
      <c r="SQZ12" s="145"/>
      <c r="SRA12" s="145"/>
      <c r="SRB12" s="145"/>
      <c r="SRC12" s="145"/>
      <c r="SRD12" s="145"/>
      <c r="SRE12" s="145"/>
      <c r="SRI12" s="145"/>
      <c r="SRK12" s="145"/>
      <c r="SRL12" s="145"/>
      <c r="SRM12" s="145"/>
      <c r="SRN12" s="145"/>
      <c r="SRQ12" s="145"/>
      <c r="SRS12" s="145"/>
      <c r="SRT12" s="145"/>
      <c r="SRU12" s="145"/>
      <c r="SRV12" s="145"/>
      <c r="SRW12" s="145"/>
      <c r="SRX12" s="145"/>
      <c r="SRY12" s="145"/>
      <c r="SRZ12" s="145"/>
      <c r="SSA12" s="145"/>
      <c r="SSB12" s="145"/>
      <c r="SSC12" s="145"/>
      <c r="SSD12" s="145"/>
      <c r="SSE12" s="145"/>
      <c r="SSH12" s="145"/>
      <c r="SSK12" s="145"/>
      <c r="SSN12" s="145"/>
      <c r="SSQ12" s="145"/>
      <c r="SST12" s="145"/>
      <c r="STF12" s="145"/>
      <c r="STI12" s="145"/>
      <c r="STL12" s="145"/>
      <c r="STO12" s="145"/>
      <c r="STX12" s="145"/>
      <c r="SUD12" s="145"/>
      <c r="SUG12" s="145"/>
      <c r="SUJ12" s="145"/>
      <c r="SUM12" s="145"/>
      <c r="SUS12" s="145"/>
      <c r="SUV12" s="145"/>
      <c r="SVB12" s="145"/>
      <c r="SVD12" s="145"/>
      <c r="SVE12" s="145"/>
      <c r="SVG12" s="145"/>
      <c r="SVJ12" s="145"/>
      <c r="SVM12" s="145"/>
      <c r="SVP12" s="145"/>
      <c r="SVX12" s="145"/>
      <c r="SWC12" s="145"/>
      <c r="SWL12" s="145"/>
      <c r="SWO12" s="145"/>
      <c r="SWW12" s="145"/>
      <c r="SXS12" s="145"/>
      <c r="SXT12" s="145"/>
      <c r="SXU12" s="145"/>
      <c r="SXV12" s="145"/>
      <c r="SXW12" s="145"/>
      <c r="SXX12" s="145"/>
      <c r="SYP12" s="145"/>
      <c r="SYQ12" s="145"/>
      <c r="SYT12" s="145"/>
      <c r="SYW12" s="145"/>
      <c r="SYY12" s="145"/>
      <c r="SZA12" s="145"/>
      <c r="SZD12" s="145"/>
      <c r="SZG12" s="145"/>
      <c r="SZJ12" s="145"/>
      <c r="SZM12" s="145"/>
      <c r="SZP12" s="145"/>
      <c r="SZS12" s="145"/>
      <c r="SZV12" s="145"/>
      <c r="SZY12" s="145"/>
      <c r="TAA12" s="145"/>
      <c r="TAN12" s="145"/>
      <c r="TAO12" s="145"/>
      <c r="TAP12" s="145"/>
      <c r="TAQ12" s="145"/>
      <c r="TAR12" s="145"/>
      <c r="TAS12" s="145"/>
      <c r="TAT12" s="145"/>
      <c r="TAU12" s="145"/>
      <c r="TAV12" s="145"/>
      <c r="TAW12" s="145"/>
      <c r="TAX12" s="145"/>
      <c r="TAY12" s="145"/>
      <c r="TAZ12" s="145"/>
      <c r="TBA12" s="145"/>
      <c r="TBE12" s="145"/>
      <c r="TBG12" s="145"/>
      <c r="TBH12" s="145"/>
      <c r="TBI12" s="145"/>
      <c r="TBJ12" s="145"/>
      <c r="TBM12" s="145"/>
      <c r="TBO12" s="145"/>
      <c r="TBP12" s="145"/>
      <c r="TBQ12" s="145"/>
      <c r="TBR12" s="145"/>
      <c r="TBS12" s="145"/>
      <c r="TBT12" s="145"/>
      <c r="TBU12" s="145"/>
      <c r="TBV12" s="145"/>
      <c r="TBW12" s="145"/>
      <c r="TBX12" s="145"/>
      <c r="TBY12" s="145"/>
      <c r="TBZ12" s="145"/>
      <c r="TCA12" s="145"/>
      <c r="TCD12" s="145"/>
      <c r="TCG12" s="145"/>
      <c r="TCJ12" s="145"/>
      <c r="TCM12" s="145"/>
      <c r="TCP12" s="145"/>
      <c r="TDB12" s="145"/>
      <c r="TDE12" s="145"/>
      <c r="TDH12" s="145"/>
      <c r="TDK12" s="145"/>
      <c r="TDT12" s="145"/>
      <c r="TDZ12" s="145"/>
      <c r="TEC12" s="145"/>
      <c r="TEF12" s="145"/>
      <c r="TEI12" s="145"/>
      <c r="TEO12" s="145"/>
      <c r="TER12" s="145"/>
      <c r="TEX12" s="145"/>
      <c r="TEZ12" s="145"/>
      <c r="TFA12" s="145"/>
      <c r="TFC12" s="145"/>
      <c r="TFF12" s="145"/>
      <c r="TFI12" s="145"/>
      <c r="TFL12" s="145"/>
      <c r="TFT12" s="145"/>
      <c r="TFY12" s="145"/>
      <c r="TGH12" s="145"/>
      <c r="TGK12" s="145"/>
      <c r="TGS12" s="145"/>
      <c r="THO12" s="145"/>
      <c r="THP12" s="145"/>
      <c r="THQ12" s="145"/>
      <c r="THR12" s="145"/>
      <c r="THS12" s="145"/>
      <c r="THT12" s="145"/>
      <c r="TIL12" s="145"/>
      <c r="TIM12" s="145"/>
      <c r="TIP12" s="145"/>
      <c r="TIS12" s="145"/>
      <c r="TIU12" s="145"/>
      <c r="TIW12" s="145"/>
      <c r="TIZ12" s="145"/>
      <c r="TJC12" s="145"/>
      <c r="TJF12" s="145"/>
      <c r="TJI12" s="145"/>
      <c r="TJL12" s="145"/>
      <c r="TJO12" s="145"/>
      <c r="TJR12" s="145"/>
      <c r="TJU12" s="145"/>
      <c r="TJW12" s="145"/>
      <c r="TKJ12" s="145"/>
      <c r="TKK12" s="145"/>
      <c r="TKL12" s="145"/>
      <c r="TKM12" s="145"/>
      <c r="TKN12" s="145"/>
      <c r="TKO12" s="145"/>
      <c r="TKP12" s="145"/>
      <c r="TKQ12" s="145"/>
      <c r="TKR12" s="145"/>
      <c r="TKS12" s="145"/>
      <c r="TKT12" s="145"/>
      <c r="TKU12" s="145"/>
      <c r="TKV12" s="145"/>
      <c r="TKW12" s="145"/>
      <c r="TLA12" s="145"/>
      <c r="TLC12" s="145"/>
      <c r="TLD12" s="145"/>
      <c r="TLE12" s="145"/>
      <c r="TLF12" s="145"/>
      <c r="TLI12" s="145"/>
      <c r="TLK12" s="145"/>
      <c r="TLL12" s="145"/>
      <c r="TLM12" s="145"/>
      <c r="TLN12" s="145"/>
      <c r="TLO12" s="145"/>
      <c r="TLP12" s="145"/>
      <c r="TLQ12" s="145"/>
      <c r="TLR12" s="145"/>
      <c r="TLS12" s="145"/>
      <c r="TLT12" s="145"/>
      <c r="TLU12" s="145"/>
      <c r="TLV12" s="145"/>
      <c r="TLW12" s="145"/>
      <c r="TLZ12" s="145"/>
      <c r="TMC12" s="145"/>
      <c r="TMF12" s="145"/>
      <c r="TMI12" s="145"/>
      <c r="TML12" s="145"/>
      <c r="TMX12" s="145"/>
      <c r="TNA12" s="145"/>
      <c r="TND12" s="145"/>
      <c r="TNG12" s="145"/>
      <c r="TNP12" s="145"/>
      <c r="TNV12" s="145"/>
      <c r="TNY12" s="145"/>
      <c r="TOB12" s="145"/>
      <c r="TOE12" s="145"/>
      <c r="TOK12" s="145"/>
      <c r="TON12" s="145"/>
      <c r="TOT12" s="145"/>
      <c r="TOV12" s="145"/>
      <c r="TOW12" s="145"/>
      <c r="TOY12" s="145"/>
      <c r="TPB12" s="145"/>
      <c r="TPE12" s="145"/>
      <c r="TPH12" s="145"/>
      <c r="TPP12" s="145"/>
      <c r="TPU12" s="145"/>
      <c r="TQD12" s="145"/>
      <c r="TQG12" s="145"/>
      <c r="TQO12" s="145"/>
      <c r="TRK12" s="145"/>
      <c r="TRL12" s="145"/>
      <c r="TRM12" s="145"/>
      <c r="TRN12" s="145"/>
      <c r="TRO12" s="145"/>
      <c r="TRP12" s="145"/>
      <c r="TSH12" s="145"/>
      <c r="TSI12" s="145"/>
      <c r="TSL12" s="145"/>
      <c r="TSO12" s="145"/>
      <c r="TSQ12" s="145"/>
      <c r="TSS12" s="145"/>
      <c r="TSV12" s="145"/>
      <c r="TSY12" s="145"/>
      <c r="TTB12" s="145"/>
      <c r="TTE12" s="145"/>
      <c r="TTH12" s="145"/>
      <c r="TTK12" s="145"/>
      <c r="TTN12" s="145"/>
      <c r="TTQ12" s="145"/>
      <c r="TTS12" s="145"/>
      <c r="TUF12" s="145"/>
      <c r="TUG12" s="145"/>
      <c r="TUH12" s="145"/>
      <c r="TUI12" s="145"/>
      <c r="TUJ12" s="145"/>
      <c r="TUK12" s="145"/>
      <c r="TUL12" s="145"/>
      <c r="TUM12" s="145"/>
      <c r="TUN12" s="145"/>
      <c r="TUO12" s="145"/>
      <c r="TUP12" s="145"/>
      <c r="TUQ12" s="145"/>
      <c r="TUR12" s="145"/>
      <c r="TUS12" s="145"/>
      <c r="TUW12" s="145"/>
      <c r="TUY12" s="145"/>
      <c r="TUZ12" s="145"/>
      <c r="TVA12" s="145"/>
      <c r="TVB12" s="145"/>
      <c r="TVE12" s="145"/>
      <c r="TVG12" s="145"/>
      <c r="TVH12" s="145"/>
      <c r="TVI12" s="145"/>
      <c r="TVJ12" s="145"/>
      <c r="TVK12" s="145"/>
      <c r="TVL12" s="145"/>
      <c r="TVM12" s="145"/>
      <c r="TVN12" s="145"/>
      <c r="TVO12" s="145"/>
      <c r="TVP12" s="145"/>
      <c r="TVQ12" s="145"/>
      <c r="TVR12" s="145"/>
      <c r="TVS12" s="145"/>
      <c r="TVV12" s="145"/>
      <c r="TVY12" s="145"/>
      <c r="TWB12" s="145"/>
      <c r="TWE12" s="145"/>
      <c r="TWH12" s="145"/>
      <c r="TWT12" s="145"/>
      <c r="TWW12" s="145"/>
      <c r="TWZ12" s="145"/>
      <c r="TXC12" s="145"/>
      <c r="TXL12" s="145"/>
      <c r="TXR12" s="145"/>
      <c r="TXU12" s="145"/>
      <c r="TXX12" s="145"/>
      <c r="TYA12" s="145"/>
      <c r="TYG12" s="145"/>
      <c r="TYJ12" s="145"/>
      <c r="TYP12" s="145"/>
      <c r="TYR12" s="145"/>
      <c r="TYS12" s="145"/>
      <c r="TYU12" s="145"/>
      <c r="TYX12" s="145"/>
      <c r="TZA12" s="145"/>
      <c r="TZD12" s="145"/>
      <c r="TZL12" s="145"/>
      <c r="TZQ12" s="145"/>
      <c r="TZZ12" s="145"/>
      <c r="UAC12" s="145"/>
      <c r="UAK12" s="145"/>
      <c r="UBG12" s="145"/>
      <c r="UBH12" s="145"/>
      <c r="UBI12" s="145"/>
      <c r="UBJ12" s="145"/>
      <c r="UBK12" s="145"/>
      <c r="UBL12" s="145"/>
      <c r="UCD12" s="145"/>
      <c r="UCE12" s="145"/>
      <c r="UCH12" s="145"/>
      <c r="UCK12" s="145"/>
      <c r="UCM12" s="145"/>
      <c r="UCO12" s="145"/>
      <c r="UCR12" s="145"/>
      <c r="UCU12" s="145"/>
      <c r="UCX12" s="145"/>
      <c r="UDA12" s="145"/>
      <c r="UDD12" s="145"/>
      <c r="UDG12" s="145"/>
      <c r="UDJ12" s="145"/>
      <c r="UDM12" s="145"/>
      <c r="UDO12" s="145"/>
      <c r="UEB12" s="145"/>
      <c r="UEC12" s="145"/>
      <c r="UED12" s="145"/>
      <c r="UEE12" s="145"/>
      <c r="UEF12" s="145"/>
      <c r="UEG12" s="145"/>
      <c r="UEH12" s="145"/>
      <c r="UEI12" s="145"/>
      <c r="UEJ12" s="145"/>
      <c r="UEK12" s="145"/>
      <c r="UEL12" s="145"/>
      <c r="UEM12" s="145"/>
      <c r="UEN12" s="145"/>
      <c r="UEO12" s="145"/>
      <c r="UES12" s="145"/>
      <c r="UEU12" s="145"/>
      <c r="UEV12" s="145"/>
      <c r="UEW12" s="145"/>
      <c r="UEX12" s="145"/>
      <c r="UFA12" s="145"/>
      <c r="UFC12" s="145"/>
      <c r="UFD12" s="145"/>
      <c r="UFE12" s="145"/>
      <c r="UFF12" s="145"/>
      <c r="UFG12" s="145"/>
      <c r="UFH12" s="145"/>
      <c r="UFI12" s="145"/>
      <c r="UFJ12" s="145"/>
      <c r="UFK12" s="145"/>
      <c r="UFL12" s="145"/>
      <c r="UFM12" s="145"/>
      <c r="UFN12" s="145"/>
      <c r="UFO12" s="145"/>
      <c r="UFR12" s="145"/>
      <c r="UFU12" s="145"/>
      <c r="UFX12" s="145"/>
      <c r="UGA12" s="145"/>
      <c r="UGD12" s="145"/>
      <c r="UGP12" s="145"/>
      <c r="UGS12" s="145"/>
      <c r="UGV12" s="145"/>
      <c r="UGY12" s="145"/>
      <c r="UHH12" s="145"/>
      <c r="UHN12" s="145"/>
      <c r="UHQ12" s="145"/>
      <c r="UHT12" s="145"/>
      <c r="UHW12" s="145"/>
      <c r="UIC12" s="145"/>
      <c r="UIF12" s="145"/>
      <c r="UIL12" s="145"/>
      <c r="UIN12" s="145"/>
      <c r="UIO12" s="145"/>
      <c r="UIQ12" s="145"/>
      <c r="UIT12" s="145"/>
      <c r="UIW12" s="145"/>
      <c r="UIZ12" s="145"/>
      <c r="UJH12" s="145"/>
      <c r="UJM12" s="145"/>
      <c r="UJV12" s="145"/>
      <c r="UJY12" s="145"/>
      <c r="UKG12" s="145"/>
      <c r="ULC12" s="145"/>
      <c r="ULD12" s="145"/>
      <c r="ULE12" s="145"/>
      <c r="ULF12" s="145"/>
      <c r="ULG12" s="145"/>
      <c r="ULH12" s="145"/>
      <c r="ULZ12" s="145"/>
      <c r="UMA12" s="145"/>
      <c r="UMD12" s="145"/>
      <c r="UMG12" s="145"/>
      <c r="UMI12" s="145"/>
      <c r="UMK12" s="145"/>
      <c r="UMN12" s="145"/>
      <c r="UMQ12" s="145"/>
      <c r="UMT12" s="145"/>
      <c r="UMW12" s="145"/>
      <c r="UMZ12" s="145"/>
      <c r="UNC12" s="145"/>
      <c r="UNF12" s="145"/>
      <c r="UNI12" s="145"/>
      <c r="UNK12" s="145"/>
      <c r="UNX12" s="145"/>
      <c r="UNY12" s="145"/>
      <c r="UNZ12" s="145"/>
      <c r="UOA12" s="145"/>
      <c r="UOB12" s="145"/>
      <c r="UOC12" s="145"/>
      <c r="UOD12" s="145"/>
      <c r="UOE12" s="145"/>
      <c r="UOF12" s="145"/>
      <c r="UOG12" s="145"/>
      <c r="UOH12" s="145"/>
      <c r="UOI12" s="145"/>
      <c r="UOJ12" s="145"/>
      <c r="UOK12" s="145"/>
      <c r="UOO12" s="145"/>
      <c r="UOQ12" s="145"/>
      <c r="UOR12" s="145"/>
      <c r="UOS12" s="145"/>
      <c r="UOT12" s="145"/>
      <c r="UOW12" s="145"/>
      <c r="UOY12" s="145"/>
      <c r="UOZ12" s="145"/>
      <c r="UPA12" s="145"/>
      <c r="UPB12" s="145"/>
      <c r="UPC12" s="145"/>
      <c r="UPD12" s="145"/>
      <c r="UPE12" s="145"/>
      <c r="UPF12" s="145"/>
      <c r="UPG12" s="145"/>
      <c r="UPH12" s="145"/>
      <c r="UPI12" s="145"/>
      <c r="UPJ12" s="145"/>
      <c r="UPK12" s="145"/>
      <c r="UPN12" s="145"/>
      <c r="UPQ12" s="145"/>
      <c r="UPT12" s="145"/>
      <c r="UPW12" s="145"/>
      <c r="UPZ12" s="145"/>
      <c r="UQL12" s="145"/>
      <c r="UQO12" s="145"/>
      <c r="UQR12" s="145"/>
      <c r="UQU12" s="145"/>
      <c r="URD12" s="145"/>
      <c r="URJ12" s="145"/>
      <c r="URM12" s="145"/>
      <c r="URP12" s="145"/>
      <c r="URS12" s="145"/>
      <c r="URY12" s="145"/>
      <c r="USB12" s="145"/>
      <c r="USH12" s="145"/>
      <c r="USJ12" s="145"/>
      <c r="USK12" s="145"/>
      <c r="USM12" s="145"/>
      <c r="USP12" s="145"/>
      <c r="USS12" s="145"/>
      <c r="USV12" s="145"/>
      <c r="UTD12" s="145"/>
      <c r="UTI12" s="145"/>
      <c r="UTR12" s="145"/>
      <c r="UTU12" s="145"/>
      <c r="UUC12" s="145"/>
      <c r="UUY12" s="145"/>
      <c r="UUZ12" s="145"/>
      <c r="UVA12" s="145"/>
      <c r="UVB12" s="145"/>
      <c r="UVC12" s="145"/>
      <c r="UVD12" s="145"/>
      <c r="UVV12" s="145"/>
      <c r="UVW12" s="145"/>
      <c r="UVZ12" s="145"/>
      <c r="UWC12" s="145"/>
      <c r="UWE12" s="145"/>
      <c r="UWG12" s="145"/>
      <c r="UWJ12" s="145"/>
      <c r="UWM12" s="145"/>
      <c r="UWP12" s="145"/>
      <c r="UWS12" s="145"/>
      <c r="UWV12" s="145"/>
      <c r="UWY12" s="145"/>
      <c r="UXB12" s="145"/>
      <c r="UXE12" s="145"/>
      <c r="UXG12" s="145"/>
      <c r="UXT12" s="145"/>
      <c r="UXU12" s="145"/>
      <c r="UXV12" s="145"/>
      <c r="UXW12" s="145"/>
      <c r="UXX12" s="145"/>
      <c r="UXY12" s="145"/>
      <c r="UXZ12" s="145"/>
      <c r="UYA12" s="145"/>
      <c r="UYB12" s="145"/>
      <c r="UYC12" s="145"/>
      <c r="UYD12" s="145"/>
      <c r="UYE12" s="145"/>
      <c r="UYF12" s="145"/>
      <c r="UYG12" s="145"/>
      <c r="UYK12" s="145"/>
      <c r="UYM12" s="145"/>
      <c r="UYN12" s="145"/>
      <c r="UYO12" s="145"/>
      <c r="UYP12" s="145"/>
      <c r="UYS12" s="145"/>
      <c r="UYU12" s="145"/>
      <c r="UYV12" s="145"/>
      <c r="UYW12" s="145"/>
      <c r="UYX12" s="145"/>
      <c r="UYY12" s="145"/>
      <c r="UYZ12" s="145"/>
      <c r="UZA12" s="145"/>
      <c r="UZB12" s="145"/>
      <c r="UZC12" s="145"/>
      <c r="UZD12" s="145"/>
      <c r="UZE12" s="145"/>
      <c r="UZF12" s="145"/>
      <c r="UZG12" s="145"/>
      <c r="UZJ12" s="145"/>
      <c r="UZM12" s="145"/>
      <c r="UZP12" s="145"/>
      <c r="UZS12" s="145"/>
      <c r="UZV12" s="145"/>
      <c r="VAH12" s="145"/>
      <c r="VAK12" s="145"/>
      <c r="VAN12" s="145"/>
      <c r="VAQ12" s="145"/>
      <c r="VAZ12" s="145"/>
      <c r="VBF12" s="145"/>
      <c r="VBI12" s="145"/>
      <c r="VBL12" s="145"/>
      <c r="VBO12" s="145"/>
      <c r="VBU12" s="145"/>
      <c r="VBX12" s="145"/>
      <c r="VCD12" s="145"/>
      <c r="VCF12" s="145"/>
      <c r="VCG12" s="145"/>
      <c r="VCI12" s="145"/>
      <c r="VCL12" s="145"/>
      <c r="VCO12" s="145"/>
      <c r="VCR12" s="145"/>
      <c r="VCZ12" s="145"/>
      <c r="VDE12" s="145"/>
      <c r="VDN12" s="145"/>
      <c r="VDQ12" s="145"/>
      <c r="VDY12" s="145"/>
      <c r="VEU12" s="145"/>
      <c r="VEV12" s="145"/>
      <c r="VEW12" s="145"/>
      <c r="VEX12" s="145"/>
      <c r="VEY12" s="145"/>
      <c r="VEZ12" s="145"/>
      <c r="VFR12" s="145"/>
      <c r="VFS12" s="145"/>
      <c r="VFV12" s="145"/>
      <c r="VFY12" s="145"/>
      <c r="VGA12" s="145"/>
      <c r="VGC12" s="145"/>
      <c r="VGF12" s="145"/>
      <c r="VGI12" s="145"/>
      <c r="VGL12" s="145"/>
      <c r="VGO12" s="145"/>
      <c r="VGR12" s="145"/>
      <c r="VGU12" s="145"/>
      <c r="VGX12" s="145"/>
      <c r="VHA12" s="145"/>
      <c r="VHC12" s="145"/>
      <c r="VHP12" s="145"/>
      <c r="VHQ12" s="145"/>
      <c r="VHR12" s="145"/>
      <c r="VHS12" s="145"/>
      <c r="VHT12" s="145"/>
      <c r="VHU12" s="145"/>
      <c r="VHV12" s="145"/>
      <c r="VHW12" s="145"/>
      <c r="VHX12" s="145"/>
      <c r="VHY12" s="145"/>
      <c r="VHZ12" s="145"/>
      <c r="VIA12" s="145"/>
      <c r="VIB12" s="145"/>
      <c r="VIC12" s="145"/>
      <c r="VIG12" s="145"/>
      <c r="VII12" s="145"/>
      <c r="VIJ12" s="145"/>
      <c r="VIK12" s="145"/>
      <c r="VIL12" s="145"/>
      <c r="VIO12" s="145"/>
      <c r="VIQ12" s="145"/>
      <c r="VIR12" s="145"/>
      <c r="VIS12" s="145"/>
      <c r="VIT12" s="145"/>
      <c r="VIU12" s="145"/>
      <c r="VIV12" s="145"/>
      <c r="VIW12" s="145"/>
      <c r="VIX12" s="145"/>
      <c r="VIY12" s="145"/>
      <c r="VIZ12" s="145"/>
      <c r="VJA12" s="145"/>
      <c r="VJB12" s="145"/>
      <c r="VJC12" s="145"/>
      <c r="VJF12" s="145"/>
      <c r="VJI12" s="145"/>
      <c r="VJL12" s="145"/>
      <c r="VJO12" s="145"/>
      <c r="VJR12" s="145"/>
      <c r="VKD12" s="145"/>
      <c r="VKG12" s="145"/>
      <c r="VKJ12" s="145"/>
      <c r="VKM12" s="145"/>
      <c r="VKV12" s="145"/>
      <c r="VLB12" s="145"/>
      <c r="VLE12" s="145"/>
      <c r="VLH12" s="145"/>
      <c r="VLK12" s="145"/>
      <c r="VLQ12" s="145"/>
      <c r="VLT12" s="145"/>
      <c r="VLZ12" s="145"/>
      <c r="VMB12" s="145"/>
      <c r="VMC12" s="145"/>
      <c r="VME12" s="145"/>
      <c r="VMH12" s="145"/>
      <c r="VMK12" s="145"/>
      <c r="VMN12" s="145"/>
      <c r="VMV12" s="145"/>
      <c r="VNA12" s="145"/>
      <c r="VNJ12" s="145"/>
      <c r="VNM12" s="145"/>
      <c r="VNU12" s="145"/>
      <c r="VOQ12" s="145"/>
      <c r="VOR12" s="145"/>
      <c r="VOS12" s="145"/>
      <c r="VOT12" s="145"/>
      <c r="VOU12" s="145"/>
      <c r="VOV12" s="145"/>
      <c r="VPN12" s="145"/>
      <c r="VPO12" s="145"/>
      <c r="VPR12" s="145"/>
      <c r="VPU12" s="145"/>
      <c r="VPW12" s="145"/>
      <c r="VPY12" s="145"/>
      <c r="VQB12" s="145"/>
      <c r="VQE12" s="145"/>
      <c r="VQH12" s="145"/>
      <c r="VQK12" s="145"/>
      <c r="VQN12" s="145"/>
      <c r="VQQ12" s="145"/>
      <c r="VQT12" s="145"/>
      <c r="VQW12" s="145"/>
      <c r="VQY12" s="145"/>
      <c r="VRL12" s="145"/>
      <c r="VRM12" s="145"/>
      <c r="VRN12" s="145"/>
      <c r="VRO12" s="145"/>
      <c r="VRP12" s="145"/>
      <c r="VRQ12" s="145"/>
      <c r="VRR12" s="145"/>
      <c r="VRS12" s="145"/>
      <c r="VRT12" s="145"/>
      <c r="VRU12" s="145"/>
      <c r="VRV12" s="145"/>
      <c r="VRW12" s="145"/>
      <c r="VRX12" s="145"/>
      <c r="VRY12" s="145"/>
      <c r="VSC12" s="145"/>
      <c r="VSE12" s="145"/>
      <c r="VSF12" s="145"/>
      <c r="VSG12" s="145"/>
      <c r="VSH12" s="145"/>
      <c r="VSK12" s="145"/>
      <c r="VSM12" s="145"/>
      <c r="VSN12" s="145"/>
      <c r="VSO12" s="145"/>
      <c r="VSP12" s="145"/>
      <c r="VSQ12" s="145"/>
      <c r="VSR12" s="145"/>
      <c r="VSS12" s="145"/>
      <c r="VST12" s="145"/>
      <c r="VSU12" s="145"/>
      <c r="VSV12" s="145"/>
      <c r="VSW12" s="145"/>
      <c r="VSX12" s="145"/>
      <c r="VSY12" s="145"/>
      <c r="VTB12" s="145"/>
      <c r="VTE12" s="145"/>
      <c r="VTH12" s="145"/>
      <c r="VTK12" s="145"/>
      <c r="VTN12" s="145"/>
      <c r="VTZ12" s="145"/>
      <c r="VUC12" s="145"/>
      <c r="VUF12" s="145"/>
      <c r="VUI12" s="145"/>
      <c r="VUR12" s="145"/>
      <c r="VUX12" s="145"/>
      <c r="VVA12" s="145"/>
      <c r="VVD12" s="145"/>
      <c r="VVG12" s="145"/>
      <c r="VVM12" s="145"/>
      <c r="VVP12" s="145"/>
      <c r="VVV12" s="145"/>
      <c r="VVX12" s="145"/>
      <c r="VVY12" s="145"/>
      <c r="VWA12" s="145"/>
      <c r="VWD12" s="145"/>
      <c r="VWG12" s="145"/>
      <c r="VWJ12" s="145"/>
      <c r="VWR12" s="145"/>
      <c r="VWW12" s="145"/>
      <c r="VXF12" s="145"/>
      <c r="VXI12" s="145"/>
      <c r="VXQ12" s="145"/>
      <c r="VYM12" s="145"/>
      <c r="VYN12" s="145"/>
      <c r="VYO12" s="145"/>
      <c r="VYP12" s="145"/>
      <c r="VYQ12" s="145"/>
      <c r="VYR12" s="145"/>
      <c r="VZJ12" s="145"/>
      <c r="VZK12" s="145"/>
      <c r="VZN12" s="145"/>
      <c r="VZQ12" s="145"/>
      <c r="VZS12" s="145"/>
      <c r="VZU12" s="145"/>
      <c r="VZX12" s="145"/>
      <c r="WAA12" s="145"/>
      <c r="WAD12" s="145"/>
      <c r="WAG12" s="145"/>
      <c r="WAJ12" s="145"/>
      <c r="WAM12" s="145"/>
      <c r="WAP12" s="145"/>
      <c r="WAS12" s="145"/>
      <c r="WAU12" s="145"/>
      <c r="WBH12" s="145"/>
      <c r="WBI12" s="145"/>
      <c r="WBJ12" s="145"/>
      <c r="WBK12" s="145"/>
      <c r="WBL12" s="145"/>
      <c r="WBM12" s="145"/>
      <c r="WBN12" s="145"/>
      <c r="WBO12" s="145"/>
      <c r="WBP12" s="145"/>
      <c r="WBQ12" s="145"/>
      <c r="WBR12" s="145"/>
      <c r="WBS12" s="145"/>
      <c r="WBT12" s="145"/>
      <c r="WBU12" s="145"/>
      <c r="WBY12" s="145"/>
      <c r="WCA12" s="145"/>
      <c r="WCB12" s="145"/>
      <c r="WCC12" s="145"/>
      <c r="WCD12" s="145"/>
      <c r="WCG12" s="145"/>
      <c r="WCI12" s="145"/>
      <c r="WCJ12" s="145"/>
      <c r="WCK12" s="145"/>
      <c r="WCL12" s="145"/>
      <c r="WCM12" s="145"/>
      <c r="WCN12" s="145"/>
      <c r="WCO12" s="145"/>
      <c r="WCP12" s="145"/>
      <c r="WCQ12" s="145"/>
      <c r="WCR12" s="145"/>
      <c r="WCS12" s="145"/>
      <c r="WCT12" s="145"/>
      <c r="WCU12" s="145"/>
      <c r="WCX12" s="145"/>
      <c r="WDA12" s="145"/>
      <c r="WDD12" s="145"/>
      <c r="WDG12" s="145"/>
      <c r="WDJ12" s="145"/>
      <c r="WDV12" s="145"/>
      <c r="WDY12" s="145"/>
      <c r="WEB12" s="145"/>
      <c r="WEE12" s="145"/>
      <c r="WEN12" s="145"/>
      <c r="WET12" s="145"/>
      <c r="WEW12" s="145"/>
      <c r="WEZ12" s="145"/>
      <c r="WFC12" s="145"/>
      <c r="WFI12" s="145"/>
      <c r="WFL12" s="145"/>
      <c r="WFR12" s="145"/>
      <c r="WFT12" s="145"/>
      <c r="WFU12" s="145"/>
      <c r="WFW12" s="145"/>
      <c r="WFZ12" s="145"/>
      <c r="WGC12" s="145"/>
      <c r="WGF12" s="145"/>
      <c r="WGN12" s="145"/>
      <c r="WGS12" s="145"/>
      <c r="WHB12" s="145"/>
      <c r="WHE12" s="145"/>
      <c r="WHM12" s="145"/>
      <c r="WII12" s="145"/>
      <c r="WIJ12" s="145"/>
      <c r="WIK12" s="145"/>
      <c r="WIL12" s="145"/>
      <c r="WIM12" s="145"/>
      <c r="WIN12" s="145"/>
      <c r="WJF12" s="145"/>
      <c r="WJG12" s="145"/>
      <c r="WJJ12" s="145"/>
      <c r="WJM12" s="145"/>
      <c r="WJO12" s="145"/>
      <c r="WJQ12" s="145"/>
      <c r="WJT12" s="145"/>
      <c r="WJW12" s="145"/>
      <c r="WJZ12" s="145"/>
      <c r="WKC12" s="145"/>
      <c r="WKF12" s="145"/>
      <c r="WKI12" s="145"/>
      <c r="WKL12" s="145"/>
      <c r="WKO12" s="145"/>
      <c r="WKQ12" s="145"/>
      <c r="WLD12" s="145"/>
      <c r="WLE12" s="145"/>
      <c r="WLF12" s="145"/>
      <c r="WLG12" s="145"/>
      <c r="WLH12" s="145"/>
      <c r="WLI12" s="145"/>
      <c r="WLJ12" s="145"/>
      <c r="WLK12" s="145"/>
      <c r="WLL12" s="145"/>
      <c r="WLM12" s="145"/>
      <c r="WLN12" s="145"/>
      <c r="WLO12" s="145"/>
      <c r="WLP12" s="145"/>
      <c r="WLQ12" s="145"/>
      <c r="WLU12" s="145"/>
      <c r="WLW12" s="145"/>
      <c r="WLX12" s="145"/>
      <c r="WLY12" s="145"/>
      <c r="WLZ12" s="145"/>
      <c r="WMC12" s="145"/>
      <c r="WME12" s="145"/>
      <c r="WMF12" s="145"/>
      <c r="WMG12" s="145"/>
      <c r="WMH12" s="145"/>
      <c r="WMI12" s="145"/>
      <c r="WMJ12" s="145"/>
      <c r="WMK12" s="145"/>
      <c r="WML12" s="145"/>
      <c r="WMM12" s="145"/>
      <c r="WMN12" s="145"/>
      <c r="WMO12" s="145"/>
      <c r="WMP12" s="145"/>
      <c r="WMQ12" s="145"/>
      <c r="WMT12" s="145"/>
      <c r="WMW12" s="145"/>
      <c r="WMZ12" s="145"/>
      <c r="WNC12" s="145"/>
      <c r="WNF12" s="145"/>
      <c r="WNR12" s="145"/>
      <c r="WNU12" s="145"/>
      <c r="WNX12" s="145"/>
      <c r="WOA12" s="145"/>
      <c r="WOJ12" s="145"/>
      <c r="WOP12" s="145"/>
      <c r="WOS12" s="145"/>
      <c r="WOV12" s="145"/>
      <c r="WOY12" s="145"/>
      <c r="WPE12" s="145"/>
      <c r="WPH12" s="145"/>
      <c r="WPN12" s="145"/>
      <c r="WPP12" s="145"/>
      <c r="WPQ12" s="145"/>
      <c r="WPS12" s="145"/>
      <c r="WPV12" s="145"/>
      <c r="WPY12" s="145"/>
      <c r="WQB12" s="145"/>
      <c r="WQJ12" s="145"/>
      <c r="WQO12" s="145"/>
      <c r="WQX12" s="145"/>
      <c r="WRA12" s="145"/>
      <c r="WRI12" s="145"/>
      <c r="WSE12" s="145"/>
      <c r="WSF12" s="145"/>
      <c r="WSG12" s="145"/>
      <c r="WSH12" s="145"/>
      <c r="WSI12" s="145"/>
      <c r="WSJ12" s="145"/>
      <c r="WTB12" s="145"/>
      <c r="WTC12" s="145"/>
      <c r="WTF12" s="145"/>
      <c r="WTI12" s="145"/>
      <c r="WTK12" s="145"/>
      <c r="WTM12" s="145"/>
      <c r="WTP12" s="145"/>
      <c r="WTS12" s="145"/>
      <c r="WTV12" s="145"/>
      <c r="WTY12" s="145"/>
      <c r="WUB12" s="145"/>
      <c r="WUE12" s="145"/>
      <c r="WUH12" s="145"/>
      <c r="WUK12" s="145"/>
      <c r="WUM12" s="145"/>
      <c r="WUZ12" s="145"/>
      <c r="WVA12" s="145"/>
      <c r="WVB12" s="145"/>
      <c r="WVC12" s="145"/>
      <c r="WVD12" s="145"/>
      <c r="WVE12" s="145"/>
      <c r="WVF12" s="145"/>
      <c r="WVG12" s="145"/>
      <c r="WVH12" s="145"/>
      <c r="WVI12" s="145"/>
      <c r="WVJ12" s="145"/>
      <c r="WVK12" s="145"/>
      <c r="WVL12" s="145"/>
      <c r="WVM12" s="145"/>
      <c r="WVN12" s="145"/>
      <c r="WVO12" s="145"/>
      <c r="WVP12" s="145"/>
      <c r="WVQ12" s="145"/>
      <c r="WVR12" s="145"/>
      <c r="WVS12" s="145"/>
      <c r="WVT12" s="145"/>
      <c r="WVU12" s="145"/>
      <c r="WVV12" s="145"/>
      <c r="WVW12" s="145"/>
      <c r="WVX12" s="145"/>
      <c r="WVY12" s="145"/>
      <c r="WVZ12" s="145"/>
      <c r="WWA12" s="145"/>
      <c r="WWB12" s="145"/>
      <c r="WWC12" s="145"/>
      <c r="WWD12" s="145"/>
      <c r="WWE12" s="145"/>
      <c r="WWF12" s="145"/>
      <c r="WWG12" s="145"/>
      <c r="WWH12" s="145"/>
      <c r="WWI12" s="145"/>
      <c r="WWJ12" s="145"/>
      <c r="WWK12" s="145"/>
      <c r="WWL12" s="145"/>
      <c r="WWM12" s="145"/>
      <c r="WWN12" s="145"/>
      <c r="WWO12" s="145"/>
      <c r="WWP12" s="145"/>
      <c r="WWQ12" s="145"/>
      <c r="WWR12" s="145"/>
      <c r="WWS12" s="145"/>
      <c r="WWT12" s="145"/>
      <c r="WWU12" s="145"/>
      <c r="WWV12" s="145"/>
      <c r="WWW12" s="145"/>
      <c r="WWX12" s="145"/>
      <c r="WWY12" s="145"/>
      <c r="WWZ12" s="145"/>
      <c r="WXA12" s="145"/>
      <c r="WXB12" s="145"/>
      <c r="WXC12" s="145"/>
      <c r="WXD12" s="145"/>
      <c r="WXE12" s="145"/>
      <c r="WXF12" s="145"/>
      <c r="WXG12" s="145"/>
      <c r="WXH12" s="145"/>
      <c r="WXI12" s="145"/>
      <c r="WXJ12" s="145"/>
      <c r="WXK12" s="145"/>
      <c r="WXL12" s="145"/>
      <c r="WXM12" s="145"/>
      <c r="WXN12" s="145"/>
      <c r="WXO12" s="145"/>
      <c r="WXP12" s="145"/>
      <c r="WXQ12" s="145"/>
      <c r="WXR12" s="145"/>
      <c r="WXS12" s="145"/>
      <c r="WXT12" s="145"/>
      <c r="WXU12" s="145"/>
      <c r="WXV12" s="145"/>
      <c r="WXW12" s="145"/>
      <c r="WXX12" s="145"/>
      <c r="WXY12" s="145"/>
      <c r="WXZ12" s="145"/>
      <c r="WYA12" s="145"/>
      <c r="WYB12" s="145"/>
      <c r="WYC12" s="145"/>
      <c r="WYD12" s="145"/>
      <c r="WYE12" s="145"/>
      <c r="WYF12" s="145"/>
      <c r="WYG12" s="145"/>
      <c r="WYH12" s="145"/>
      <c r="WYI12" s="145"/>
      <c r="WYJ12" s="145"/>
      <c r="WYK12" s="145"/>
      <c r="WYL12" s="145"/>
      <c r="WYM12" s="145"/>
      <c r="WYN12" s="145"/>
      <c r="WYO12" s="145"/>
      <c r="WYP12" s="145"/>
      <c r="WYQ12" s="145"/>
      <c r="WYR12" s="145"/>
      <c r="WYS12" s="145"/>
      <c r="WYT12" s="145"/>
      <c r="WYU12" s="145"/>
      <c r="WYV12" s="145"/>
      <c r="WYW12" s="145"/>
      <c r="WYX12" s="145"/>
      <c r="WYY12" s="145"/>
      <c r="WYZ12" s="145"/>
      <c r="WZA12" s="145"/>
      <c r="WZB12" s="145"/>
      <c r="WZC12" s="145"/>
      <c r="WZD12" s="145"/>
      <c r="WZE12" s="145"/>
      <c r="WZF12" s="145"/>
      <c r="WZG12" s="145"/>
      <c r="WZH12" s="145"/>
      <c r="WZI12" s="145"/>
      <c r="WZJ12" s="145"/>
      <c r="WZK12" s="145"/>
      <c r="WZL12" s="145"/>
      <c r="WZM12" s="145"/>
      <c r="WZN12" s="145"/>
      <c r="WZO12" s="145"/>
      <c r="WZP12" s="145"/>
      <c r="WZQ12" s="145"/>
      <c r="WZR12" s="145"/>
      <c r="WZS12" s="145"/>
      <c r="WZT12" s="145"/>
      <c r="WZU12" s="145"/>
      <c r="WZV12" s="145"/>
      <c r="WZW12" s="145"/>
      <c r="WZX12" s="145"/>
      <c r="WZY12" s="145"/>
      <c r="WZZ12" s="145"/>
      <c r="XAA12" s="145"/>
      <c r="XAB12" s="145"/>
      <c r="XAC12" s="145"/>
      <c r="XAD12" s="145"/>
      <c r="XAE12" s="145"/>
      <c r="XAF12" s="145"/>
      <c r="XAG12" s="145"/>
      <c r="XAH12" s="145"/>
      <c r="XAI12" s="145"/>
      <c r="XAJ12" s="145"/>
      <c r="XAK12" s="145"/>
      <c r="XAL12" s="145"/>
      <c r="XAM12" s="145"/>
      <c r="XAN12" s="145"/>
      <c r="XAO12" s="145"/>
      <c r="XAP12" s="145"/>
      <c r="XAQ12" s="145"/>
      <c r="XAR12" s="145"/>
      <c r="XAS12" s="145"/>
      <c r="XAT12" s="145"/>
      <c r="XAU12" s="145"/>
      <c r="XAV12" s="145"/>
      <c r="XAW12" s="145"/>
      <c r="XAX12" s="145"/>
      <c r="XAY12" s="145"/>
      <c r="XAZ12" s="145"/>
      <c r="XBA12" s="145"/>
      <c r="XBB12" s="145"/>
      <c r="XBC12" s="145"/>
      <c r="XBD12" s="145"/>
      <c r="XBE12" s="145"/>
      <c r="XBF12" s="145"/>
      <c r="XBG12" s="145"/>
      <c r="XBH12" s="145"/>
      <c r="XBI12" s="145"/>
      <c r="XBJ12" s="145"/>
      <c r="XBK12" s="145"/>
      <c r="XBL12" s="145"/>
      <c r="XBM12" s="145"/>
      <c r="XBN12" s="145"/>
      <c r="XBO12" s="145"/>
      <c r="XBP12" s="145"/>
      <c r="XBQ12" s="145"/>
      <c r="XBR12" s="145"/>
      <c r="XBS12" s="145"/>
      <c r="XBT12" s="145"/>
      <c r="XBU12" s="145"/>
      <c r="XBV12" s="145"/>
      <c r="XBW12" s="145"/>
      <c r="XBX12" s="145"/>
      <c r="XBY12" s="145"/>
      <c r="XBZ12" s="145"/>
      <c r="XCA12" s="145"/>
      <c r="XCB12" s="145"/>
      <c r="XCC12" s="145"/>
      <c r="XCD12" s="145"/>
      <c r="XCE12" s="145"/>
      <c r="XCF12" s="145"/>
      <c r="XCG12" s="145"/>
      <c r="XCH12" s="145"/>
      <c r="XCI12" s="145"/>
      <c r="XCJ12" s="145"/>
      <c r="XCK12" s="145"/>
      <c r="XCL12" s="145"/>
      <c r="XCM12" s="145"/>
      <c r="XCN12" s="145"/>
      <c r="XCO12" s="145"/>
      <c r="XCP12" s="145"/>
      <c r="XCQ12" s="145"/>
      <c r="XCR12" s="145"/>
      <c r="XCS12" s="145"/>
      <c r="XCT12" s="145"/>
      <c r="XCU12" s="145"/>
      <c r="XCV12" s="145"/>
      <c r="XCW12" s="145"/>
      <c r="XCX12" s="145"/>
      <c r="XCY12" s="145"/>
      <c r="XCZ12" s="145"/>
      <c r="XDA12" s="145"/>
      <c r="XDB12" s="145"/>
      <c r="XDC12" s="145"/>
      <c r="XDD12" s="145"/>
      <c r="XDE12" s="145"/>
      <c r="XDF12" s="145"/>
      <c r="XDG12" s="145"/>
      <c r="XDH12" s="145"/>
      <c r="XDI12" s="145"/>
      <c r="XDJ12" s="145"/>
      <c r="XDK12" s="145"/>
      <c r="XDL12" s="145"/>
      <c r="XDM12" s="145"/>
      <c r="XDN12" s="145"/>
      <c r="XDO12" s="145"/>
      <c r="XDP12" s="145"/>
      <c r="XDQ12" s="145"/>
      <c r="XDR12" s="145"/>
      <c r="XDS12" s="145"/>
      <c r="XDT12" s="145"/>
      <c r="XDU12" s="145"/>
      <c r="XDV12" s="145"/>
      <c r="XDW12" s="145"/>
      <c r="XDX12" s="145"/>
      <c r="XDY12" s="145"/>
      <c r="XDZ12" s="145"/>
      <c r="XEA12" s="145"/>
      <c r="XEB12" s="145"/>
      <c r="XEC12" s="145"/>
      <c r="XED12" s="145"/>
      <c r="XEE12" s="145"/>
      <c r="XEF12" s="145"/>
      <c r="XEG12" s="145"/>
      <c r="XEH12" s="145"/>
      <c r="XEI12" s="145"/>
      <c r="XEJ12" s="145"/>
      <c r="XEK12" s="145"/>
      <c r="XEL12" s="145"/>
      <c r="XEM12" s="145"/>
      <c r="XEN12" s="145"/>
      <c r="XEO12" s="145"/>
      <c r="XEP12" s="145"/>
      <c r="XEQ12" s="145"/>
      <c r="XER12" s="145"/>
      <c r="XES12" s="145"/>
      <c r="XET12" s="145"/>
      <c r="XEU12" s="145"/>
      <c r="XEV12" s="145"/>
      <c r="XEW12" s="145"/>
      <c r="XEX12" s="145"/>
      <c r="XEY12" s="145"/>
      <c r="XEZ12" s="145"/>
      <c r="XFA12" s="145"/>
      <c r="XFB12" s="145"/>
      <c r="XFC12" s="145"/>
      <c r="XFD12" s="145"/>
    </row>
    <row r="13" spans="1:16384" s="45" customFormat="1" ht="20.25" hidden="1" customHeight="1">
      <c r="A13" s="8" t="s">
        <v>51</v>
      </c>
      <c r="B13" s="44" t="s">
        <v>325</v>
      </c>
      <c r="C13" s="132"/>
      <c r="D13" s="59"/>
      <c r="E13" s="60">
        <f t="shared" si="1"/>
        <v>0</v>
      </c>
    </row>
    <row r="14" spans="1:16384" s="45" customFormat="1" ht="39.950000000000003" hidden="1" customHeight="1">
      <c r="A14" s="4" t="s">
        <v>52</v>
      </c>
      <c r="B14" s="44" t="s">
        <v>328</v>
      </c>
      <c r="C14" s="132"/>
      <c r="D14" s="59"/>
      <c r="E14" s="60">
        <f t="shared" si="1"/>
        <v>0</v>
      </c>
    </row>
    <row r="15" spans="1:16384" s="45" customFormat="1" ht="22.7" customHeight="1">
      <c r="A15" s="141" t="s">
        <v>203</v>
      </c>
      <c r="B15" s="44" t="s">
        <v>325</v>
      </c>
      <c r="C15" s="177">
        <v>5</v>
      </c>
      <c r="D15" s="143">
        <v>10000</v>
      </c>
      <c r="E15" s="144">
        <f t="shared" si="1"/>
        <v>50000</v>
      </c>
      <c r="I15" s="145"/>
      <c r="K15" s="145"/>
      <c r="L15" s="145"/>
      <c r="M15" s="145"/>
      <c r="N15" s="145"/>
      <c r="Q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H15" s="145"/>
      <c r="AK15" s="145"/>
      <c r="AN15" s="145"/>
      <c r="AQ15" s="145"/>
      <c r="AT15" s="145"/>
      <c r="BF15" s="145"/>
      <c r="BI15" s="145"/>
      <c r="BL15" s="145"/>
      <c r="BO15" s="145"/>
      <c r="BX15" s="145"/>
      <c r="CD15" s="145"/>
      <c r="CG15" s="145"/>
      <c r="CJ15" s="145"/>
      <c r="CM15" s="145"/>
      <c r="CS15" s="145"/>
      <c r="CV15" s="145"/>
      <c r="DB15" s="145"/>
      <c r="DD15" s="145"/>
      <c r="DE15" s="145"/>
      <c r="DG15" s="145"/>
      <c r="DJ15" s="145"/>
      <c r="DM15" s="145"/>
      <c r="DP15" s="145"/>
      <c r="DX15" s="145"/>
      <c r="EC15" s="145"/>
      <c r="EL15" s="145"/>
      <c r="EO15" s="145"/>
      <c r="EW15" s="145"/>
      <c r="FS15" s="145"/>
      <c r="FT15" s="145"/>
      <c r="FU15" s="145"/>
      <c r="FV15" s="145"/>
      <c r="FW15" s="145"/>
      <c r="FX15" s="145"/>
      <c r="GP15" s="145"/>
      <c r="GQ15" s="145"/>
      <c r="GT15" s="145"/>
      <c r="GW15" s="145"/>
      <c r="GY15" s="145"/>
      <c r="HA15" s="145"/>
      <c r="HD15" s="145"/>
      <c r="HG15" s="145"/>
      <c r="HJ15" s="145"/>
      <c r="HM15" s="145"/>
      <c r="HP15" s="145"/>
      <c r="HS15" s="145"/>
      <c r="HV15" s="145"/>
      <c r="HY15" s="145"/>
      <c r="IA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E15" s="145"/>
      <c r="JG15" s="145"/>
      <c r="JH15" s="145"/>
      <c r="JI15" s="145"/>
      <c r="JJ15" s="145"/>
      <c r="JM15" s="145"/>
      <c r="JO15" s="145"/>
      <c r="JP15" s="145"/>
      <c r="JQ15" s="145"/>
      <c r="JR15" s="145"/>
      <c r="JS15" s="145"/>
      <c r="JT15" s="145"/>
      <c r="JU15" s="145"/>
      <c r="JV15" s="145"/>
      <c r="JW15" s="145"/>
      <c r="JX15" s="145"/>
      <c r="JY15" s="145"/>
      <c r="JZ15" s="145"/>
      <c r="KA15" s="145"/>
      <c r="KD15" s="145"/>
      <c r="KG15" s="145"/>
      <c r="KJ15" s="145"/>
      <c r="KM15" s="145"/>
      <c r="KP15" s="145"/>
      <c r="LB15" s="145"/>
      <c r="LE15" s="145"/>
      <c r="LH15" s="145"/>
      <c r="LK15" s="145"/>
      <c r="LT15" s="145"/>
      <c r="LZ15" s="145"/>
      <c r="MC15" s="145"/>
      <c r="MF15" s="145"/>
      <c r="MI15" s="145"/>
      <c r="MO15" s="145"/>
      <c r="MR15" s="145"/>
      <c r="MX15" s="145"/>
      <c r="MZ15" s="145"/>
      <c r="NA15" s="145"/>
      <c r="NC15" s="145"/>
      <c r="NF15" s="145"/>
      <c r="NI15" s="145"/>
      <c r="NL15" s="145"/>
      <c r="NT15" s="145"/>
      <c r="NY15" s="145"/>
      <c r="OH15" s="145"/>
      <c r="OK15" s="145"/>
      <c r="OS15" s="145"/>
      <c r="PO15" s="145"/>
      <c r="PP15" s="145"/>
      <c r="PQ15" s="145"/>
      <c r="PR15" s="145"/>
      <c r="PS15" s="145"/>
      <c r="PT15" s="145"/>
      <c r="QL15" s="145"/>
      <c r="QM15" s="145"/>
      <c r="QP15" s="145"/>
      <c r="QS15" s="145"/>
      <c r="QU15" s="145"/>
      <c r="QW15" s="145"/>
      <c r="QZ15" s="145"/>
      <c r="RC15" s="145"/>
      <c r="RF15" s="145"/>
      <c r="RI15" s="145"/>
      <c r="RL15" s="145"/>
      <c r="RO15" s="145"/>
      <c r="RR15" s="145"/>
      <c r="RU15" s="145"/>
      <c r="RW15" s="145"/>
      <c r="SJ15" s="145"/>
      <c r="SK15" s="145"/>
      <c r="SL15" s="145"/>
      <c r="SM15" s="145"/>
      <c r="SN15" s="145"/>
      <c r="SO15" s="145"/>
      <c r="SP15" s="145"/>
      <c r="SQ15" s="145"/>
      <c r="SR15" s="145"/>
      <c r="SS15" s="145"/>
      <c r="ST15" s="145"/>
      <c r="SU15" s="145"/>
      <c r="SV15" s="145"/>
      <c r="SW15" s="145"/>
      <c r="TA15" s="145"/>
      <c r="TC15" s="145"/>
      <c r="TD15" s="145"/>
      <c r="TE15" s="145"/>
      <c r="TF15" s="145"/>
      <c r="TI15" s="145"/>
      <c r="TK15" s="145"/>
      <c r="TL15" s="145"/>
      <c r="TM15" s="145"/>
      <c r="TN15" s="145"/>
      <c r="TO15" s="145"/>
      <c r="TP15" s="145"/>
      <c r="TQ15" s="145"/>
      <c r="TR15" s="145"/>
      <c r="TS15" s="145"/>
      <c r="TT15" s="145"/>
      <c r="TU15" s="145"/>
      <c r="TV15" s="145"/>
      <c r="TW15" s="145"/>
      <c r="TZ15" s="145"/>
      <c r="UC15" s="145"/>
      <c r="UF15" s="145"/>
      <c r="UI15" s="145"/>
      <c r="UL15" s="145"/>
      <c r="UX15" s="145"/>
      <c r="VA15" s="145"/>
      <c r="VD15" s="145"/>
      <c r="VG15" s="145"/>
      <c r="VP15" s="145"/>
      <c r="VV15" s="145"/>
      <c r="VY15" s="145"/>
      <c r="WB15" s="145"/>
      <c r="WE15" s="145"/>
      <c r="WK15" s="145"/>
      <c r="WN15" s="145"/>
      <c r="WT15" s="145"/>
      <c r="WV15" s="145"/>
      <c r="WW15" s="145"/>
      <c r="WY15" s="145"/>
      <c r="XB15" s="145"/>
      <c r="XE15" s="145"/>
      <c r="XH15" s="145"/>
      <c r="XP15" s="145"/>
      <c r="XU15" s="145"/>
      <c r="YD15" s="145"/>
      <c r="YG15" s="145"/>
      <c r="YO15" s="145"/>
      <c r="ZK15" s="145"/>
      <c r="ZL15" s="145"/>
      <c r="ZM15" s="145"/>
      <c r="ZN15" s="145"/>
      <c r="ZO15" s="145"/>
      <c r="ZP15" s="145"/>
      <c r="AAH15" s="145"/>
      <c r="AAI15" s="145"/>
      <c r="AAL15" s="145"/>
      <c r="AAO15" s="145"/>
      <c r="AAQ15" s="145"/>
      <c r="AAS15" s="145"/>
      <c r="AAV15" s="145"/>
      <c r="AAY15" s="145"/>
      <c r="ABB15" s="145"/>
      <c r="ABE15" s="145"/>
      <c r="ABH15" s="145"/>
      <c r="ABK15" s="145"/>
      <c r="ABN15" s="145"/>
      <c r="ABQ15" s="145"/>
      <c r="ABS15" s="145"/>
      <c r="ACF15" s="145"/>
      <c r="ACG15" s="145"/>
      <c r="ACH15" s="145"/>
      <c r="ACI15" s="145"/>
      <c r="ACJ15" s="145"/>
      <c r="ACK15" s="145"/>
      <c r="ACL15" s="145"/>
      <c r="ACM15" s="145"/>
      <c r="ACN15" s="145"/>
      <c r="ACO15" s="145"/>
      <c r="ACP15" s="145"/>
      <c r="ACQ15" s="145"/>
      <c r="ACR15" s="145"/>
      <c r="ACS15" s="145"/>
      <c r="ACW15" s="145"/>
      <c r="ACY15" s="145"/>
      <c r="ACZ15" s="145"/>
      <c r="ADA15" s="145"/>
      <c r="ADB15" s="145"/>
      <c r="ADE15" s="145"/>
      <c r="ADG15" s="145"/>
      <c r="ADH15" s="145"/>
      <c r="ADI15" s="145"/>
      <c r="ADJ15" s="145"/>
      <c r="ADK15" s="145"/>
      <c r="ADL15" s="145"/>
      <c r="ADM15" s="145"/>
      <c r="ADN15" s="145"/>
      <c r="ADO15" s="145"/>
      <c r="ADP15" s="145"/>
      <c r="ADQ15" s="145"/>
      <c r="ADR15" s="145"/>
      <c r="ADS15" s="145"/>
      <c r="ADV15" s="145"/>
      <c r="ADY15" s="145"/>
      <c r="AEB15" s="145"/>
      <c r="AEE15" s="145"/>
      <c r="AEH15" s="145"/>
      <c r="AET15" s="145"/>
      <c r="AEW15" s="145"/>
      <c r="AEZ15" s="145"/>
      <c r="AFC15" s="145"/>
      <c r="AFL15" s="145"/>
      <c r="AFR15" s="145"/>
      <c r="AFU15" s="145"/>
      <c r="AFX15" s="145"/>
      <c r="AGA15" s="145"/>
      <c r="AGG15" s="145"/>
      <c r="AGJ15" s="145"/>
      <c r="AGP15" s="145"/>
      <c r="AGR15" s="145"/>
      <c r="AGS15" s="145"/>
      <c r="AGU15" s="145"/>
      <c r="AGX15" s="145"/>
      <c r="AHA15" s="145"/>
      <c r="AHD15" s="145"/>
      <c r="AHL15" s="145"/>
      <c r="AHQ15" s="145"/>
      <c r="AHZ15" s="145"/>
      <c r="AIC15" s="145"/>
      <c r="AIK15" s="145"/>
      <c r="AJG15" s="145"/>
      <c r="AJH15" s="145"/>
      <c r="AJI15" s="145"/>
      <c r="AJJ15" s="145"/>
      <c r="AJK15" s="145"/>
      <c r="AJL15" s="145"/>
      <c r="AKD15" s="145"/>
      <c r="AKE15" s="145"/>
      <c r="AKH15" s="145"/>
      <c r="AKK15" s="145"/>
      <c r="AKM15" s="145"/>
      <c r="AKO15" s="145"/>
      <c r="AKR15" s="145"/>
      <c r="AKU15" s="145"/>
      <c r="AKX15" s="145"/>
      <c r="ALA15" s="145"/>
      <c r="ALD15" s="145"/>
      <c r="ALG15" s="145"/>
      <c r="ALJ15" s="145"/>
      <c r="ALM15" s="145"/>
      <c r="ALO15" s="145"/>
      <c r="AMB15" s="145"/>
      <c r="AMC15" s="145"/>
      <c r="AMD15" s="145"/>
      <c r="AME15" s="145"/>
      <c r="AMF15" s="145"/>
      <c r="AMG15" s="145"/>
      <c r="AMH15" s="145"/>
      <c r="AMI15" s="145"/>
      <c r="AMJ15" s="145"/>
      <c r="AMK15" s="145"/>
      <c r="AML15" s="145"/>
      <c r="AMM15" s="145"/>
      <c r="AMN15" s="145"/>
      <c r="AMO15" s="145"/>
      <c r="AMS15" s="145"/>
      <c r="AMU15" s="145"/>
      <c r="AMV15" s="145"/>
      <c r="AMW15" s="145"/>
      <c r="AMX15" s="145"/>
      <c r="ANA15" s="145"/>
      <c r="ANC15" s="145"/>
      <c r="AND15" s="145"/>
      <c r="ANE15" s="145"/>
      <c r="ANF15" s="145"/>
      <c r="ANG15" s="145"/>
      <c r="ANH15" s="145"/>
      <c r="ANI15" s="145"/>
      <c r="ANJ15" s="145"/>
      <c r="ANK15" s="145"/>
      <c r="ANL15" s="145"/>
      <c r="ANM15" s="145"/>
      <c r="ANN15" s="145"/>
      <c r="ANO15" s="145"/>
      <c r="ANR15" s="145"/>
      <c r="ANU15" s="145"/>
      <c r="ANX15" s="145"/>
      <c r="AOA15" s="145"/>
      <c r="AOD15" s="145"/>
      <c r="AOP15" s="145"/>
      <c r="AOS15" s="145"/>
      <c r="AOV15" s="145"/>
      <c r="AOY15" s="145"/>
      <c r="APH15" s="145"/>
      <c r="APN15" s="145"/>
      <c r="APQ15" s="145"/>
      <c r="APT15" s="145"/>
      <c r="APW15" s="145"/>
      <c r="AQC15" s="145"/>
      <c r="AQF15" s="145"/>
      <c r="AQL15" s="145"/>
      <c r="AQN15" s="145"/>
      <c r="AQO15" s="145"/>
      <c r="AQQ15" s="145"/>
      <c r="AQT15" s="145"/>
      <c r="AQW15" s="145"/>
      <c r="AQZ15" s="145"/>
      <c r="ARH15" s="145"/>
      <c r="ARM15" s="145"/>
      <c r="ARV15" s="145"/>
      <c r="ARY15" s="145"/>
      <c r="ASG15" s="145"/>
      <c r="ATC15" s="145"/>
      <c r="ATD15" s="145"/>
      <c r="ATE15" s="145"/>
      <c r="ATF15" s="145"/>
      <c r="ATG15" s="145"/>
      <c r="ATH15" s="145"/>
      <c r="ATZ15" s="145"/>
      <c r="AUA15" s="145"/>
      <c r="AUD15" s="145"/>
      <c r="AUG15" s="145"/>
      <c r="AUI15" s="145"/>
      <c r="AUK15" s="145"/>
      <c r="AUN15" s="145"/>
      <c r="AUQ15" s="145"/>
      <c r="AUT15" s="145"/>
      <c r="AUW15" s="145"/>
      <c r="AUZ15" s="145"/>
      <c r="AVC15" s="145"/>
      <c r="AVF15" s="145"/>
      <c r="AVI15" s="145"/>
      <c r="AVK15" s="145"/>
      <c r="AVX15" s="145"/>
      <c r="AVY15" s="145"/>
      <c r="AVZ15" s="145"/>
      <c r="AWA15" s="145"/>
      <c r="AWB15" s="145"/>
      <c r="AWC15" s="145"/>
      <c r="AWD15" s="145"/>
      <c r="AWE15" s="145"/>
      <c r="AWF15" s="145"/>
      <c r="AWG15" s="145"/>
      <c r="AWH15" s="145"/>
      <c r="AWI15" s="145"/>
      <c r="AWJ15" s="145"/>
      <c r="AWK15" s="145"/>
      <c r="AWO15" s="145"/>
      <c r="AWQ15" s="145"/>
      <c r="AWR15" s="145"/>
      <c r="AWS15" s="145"/>
      <c r="AWT15" s="145"/>
      <c r="AWW15" s="145"/>
      <c r="AWY15" s="145"/>
      <c r="AWZ15" s="145"/>
      <c r="AXA15" s="145"/>
      <c r="AXB15" s="145"/>
      <c r="AXC15" s="145"/>
      <c r="AXD15" s="145"/>
      <c r="AXE15" s="145"/>
      <c r="AXF15" s="145"/>
      <c r="AXG15" s="145"/>
      <c r="AXH15" s="145"/>
      <c r="AXI15" s="145"/>
      <c r="AXJ15" s="145"/>
      <c r="AXK15" s="145"/>
      <c r="AXN15" s="145"/>
      <c r="AXQ15" s="145"/>
      <c r="AXT15" s="145"/>
      <c r="AXW15" s="145"/>
      <c r="AXZ15" s="145"/>
      <c r="AYL15" s="145"/>
      <c r="AYO15" s="145"/>
      <c r="AYR15" s="145"/>
      <c r="AYU15" s="145"/>
      <c r="AZD15" s="145"/>
      <c r="AZJ15" s="145"/>
      <c r="AZM15" s="145"/>
      <c r="AZP15" s="145"/>
      <c r="AZS15" s="145"/>
      <c r="AZY15" s="145"/>
      <c r="BAB15" s="145"/>
      <c r="BAH15" s="145"/>
      <c r="BAJ15" s="145"/>
      <c r="BAK15" s="145"/>
      <c r="BAM15" s="145"/>
      <c r="BAP15" s="145"/>
      <c r="BAS15" s="145"/>
      <c r="BAV15" s="145"/>
      <c r="BBD15" s="145"/>
      <c r="BBI15" s="145"/>
      <c r="BBR15" s="145"/>
      <c r="BBU15" s="145"/>
      <c r="BCC15" s="145"/>
      <c r="BCY15" s="145"/>
      <c r="BCZ15" s="145"/>
      <c r="BDA15" s="145"/>
      <c r="BDB15" s="145"/>
      <c r="BDC15" s="145"/>
      <c r="BDD15" s="145"/>
      <c r="BDV15" s="145"/>
      <c r="BDW15" s="145"/>
      <c r="BDZ15" s="145"/>
      <c r="BEC15" s="145"/>
      <c r="BEE15" s="145"/>
      <c r="BEG15" s="145"/>
      <c r="BEJ15" s="145"/>
      <c r="BEM15" s="145"/>
      <c r="BEP15" s="145"/>
      <c r="BES15" s="145"/>
      <c r="BEV15" s="145"/>
      <c r="BEY15" s="145"/>
      <c r="BFB15" s="145"/>
      <c r="BFE15" s="145"/>
      <c r="BFG15" s="145"/>
      <c r="BFT15" s="145"/>
      <c r="BFU15" s="145"/>
      <c r="BFV15" s="145"/>
      <c r="BFW15" s="145"/>
      <c r="BFX15" s="145"/>
      <c r="BFY15" s="145"/>
      <c r="BFZ15" s="145"/>
      <c r="BGA15" s="145"/>
      <c r="BGB15" s="145"/>
      <c r="BGC15" s="145"/>
      <c r="BGD15" s="145"/>
      <c r="BGE15" s="145"/>
      <c r="BGF15" s="145"/>
      <c r="BGG15" s="145"/>
      <c r="BGK15" s="145"/>
      <c r="BGM15" s="145"/>
      <c r="BGN15" s="145"/>
      <c r="BGO15" s="145"/>
      <c r="BGP15" s="145"/>
      <c r="BGS15" s="145"/>
      <c r="BGU15" s="145"/>
      <c r="BGV15" s="145"/>
      <c r="BGW15" s="145"/>
      <c r="BGX15" s="145"/>
      <c r="BGY15" s="145"/>
      <c r="BGZ15" s="145"/>
      <c r="BHA15" s="145"/>
      <c r="BHB15" s="145"/>
      <c r="BHC15" s="145"/>
      <c r="BHD15" s="145"/>
      <c r="BHE15" s="145"/>
      <c r="BHF15" s="145"/>
      <c r="BHG15" s="145"/>
      <c r="BHJ15" s="145"/>
      <c r="BHM15" s="145"/>
      <c r="BHP15" s="145"/>
      <c r="BHS15" s="145"/>
      <c r="BHV15" s="145"/>
      <c r="BIH15" s="145"/>
      <c r="BIK15" s="145"/>
      <c r="BIN15" s="145"/>
      <c r="BIQ15" s="145"/>
      <c r="BIZ15" s="145"/>
      <c r="BJF15" s="145"/>
      <c r="BJI15" s="145"/>
      <c r="BJL15" s="145"/>
      <c r="BJO15" s="145"/>
      <c r="BJU15" s="145"/>
      <c r="BJX15" s="145"/>
      <c r="BKD15" s="145"/>
      <c r="BKF15" s="145"/>
      <c r="BKG15" s="145"/>
      <c r="BKI15" s="145"/>
      <c r="BKL15" s="145"/>
      <c r="BKO15" s="145"/>
      <c r="BKR15" s="145"/>
      <c r="BKZ15" s="145"/>
      <c r="BLE15" s="145"/>
      <c r="BLN15" s="145"/>
      <c r="BLQ15" s="145"/>
      <c r="BLY15" s="145"/>
      <c r="BMU15" s="145"/>
      <c r="BMV15" s="145"/>
      <c r="BMW15" s="145"/>
      <c r="BMX15" s="145"/>
      <c r="BMY15" s="145"/>
      <c r="BMZ15" s="145"/>
      <c r="BNR15" s="145"/>
      <c r="BNS15" s="145"/>
      <c r="BNV15" s="145"/>
      <c r="BNY15" s="145"/>
      <c r="BOA15" s="145"/>
      <c r="BOC15" s="145"/>
      <c r="BOF15" s="145"/>
      <c r="BOI15" s="145"/>
      <c r="BOL15" s="145"/>
      <c r="BOO15" s="145"/>
      <c r="BOR15" s="145"/>
      <c r="BOU15" s="145"/>
      <c r="BOX15" s="145"/>
      <c r="BPA15" s="145"/>
      <c r="BPC15" s="145"/>
      <c r="BPP15" s="145"/>
      <c r="BPQ15" s="145"/>
      <c r="BPR15" s="145"/>
      <c r="BPS15" s="145"/>
      <c r="BPT15" s="145"/>
      <c r="BPU15" s="145"/>
      <c r="BPV15" s="145"/>
      <c r="BPW15" s="145"/>
      <c r="BPX15" s="145"/>
      <c r="BPY15" s="145"/>
      <c r="BPZ15" s="145"/>
      <c r="BQA15" s="145"/>
      <c r="BQB15" s="145"/>
      <c r="BQC15" s="145"/>
      <c r="BQG15" s="145"/>
      <c r="BQI15" s="145"/>
      <c r="BQJ15" s="145"/>
      <c r="BQK15" s="145"/>
      <c r="BQL15" s="145"/>
      <c r="BQO15" s="145"/>
      <c r="BQQ15" s="145"/>
      <c r="BQR15" s="145"/>
      <c r="BQS15" s="145"/>
      <c r="BQT15" s="145"/>
      <c r="BQU15" s="145"/>
      <c r="BQV15" s="145"/>
      <c r="BQW15" s="145"/>
      <c r="BQX15" s="145"/>
      <c r="BQY15" s="145"/>
      <c r="BQZ15" s="145"/>
      <c r="BRA15" s="145"/>
      <c r="BRB15" s="145"/>
      <c r="BRC15" s="145"/>
      <c r="BRF15" s="145"/>
      <c r="BRI15" s="145"/>
      <c r="BRL15" s="145"/>
      <c r="BRO15" s="145"/>
      <c r="BRR15" s="145"/>
      <c r="BSD15" s="145"/>
      <c r="BSG15" s="145"/>
      <c r="BSJ15" s="145"/>
      <c r="BSM15" s="145"/>
      <c r="BSV15" s="145"/>
      <c r="BTB15" s="145"/>
      <c r="BTE15" s="145"/>
      <c r="BTH15" s="145"/>
      <c r="BTK15" s="145"/>
      <c r="BTQ15" s="145"/>
      <c r="BTT15" s="145"/>
      <c r="BTZ15" s="145"/>
      <c r="BUB15" s="145"/>
      <c r="BUC15" s="145"/>
      <c r="BUE15" s="145"/>
      <c r="BUH15" s="145"/>
      <c r="BUK15" s="145"/>
      <c r="BUN15" s="145"/>
      <c r="BUV15" s="145"/>
      <c r="BVA15" s="145"/>
      <c r="BVJ15" s="145"/>
      <c r="BVM15" s="145"/>
      <c r="BVU15" s="145"/>
      <c r="BWQ15" s="145"/>
      <c r="BWR15" s="145"/>
      <c r="BWS15" s="145"/>
      <c r="BWT15" s="145"/>
      <c r="BWU15" s="145"/>
      <c r="BWV15" s="145"/>
      <c r="BXN15" s="145"/>
      <c r="BXO15" s="145"/>
      <c r="BXR15" s="145"/>
      <c r="BXU15" s="145"/>
      <c r="BXW15" s="145"/>
      <c r="BXY15" s="145"/>
      <c r="BYB15" s="145"/>
      <c r="BYE15" s="145"/>
      <c r="BYH15" s="145"/>
      <c r="BYK15" s="145"/>
      <c r="BYN15" s="145"/>
      <c r="BYQ15" s="145"/>
      <c r="BYT15" s="145"/>
      <c r="BYW15" s="145"/>
      <c r="BYY15" s="145"/>
      <c r="BZL15" s="145"/>
      <c r="BZM15" s="145"/>
      <c r="BZN15" s="145"/>
      <c r="BZO15" s="145"/>
      <c r="BZP15" s="145"/>
      <c r="BZQ15" s="145"/>
      <c r="BZR15" s="145"/>
      <c r="BZS15" s="145"/>
      <c r="BZT15" s="145"/>
      <c r="BZU15" s="145"/>
      <c r="BZV15" s="145"/>
      <c r="BZW15" s="145"/>
      <c r="BZX15" s="145"/>
      <c r="BZY15" s="145"/>
      <c r="CAC15" s="145"/>
      <c r="CAE15" s="145"/>
      <c r="CAF15" s="145"/>
      <c r="CAG15" s="145"/>
      <c r="CAH15" s="145"/>
      <c r="CAK15" s="145"/>
      <c r="CAM15" s="145"/>
      <c r="CAN15" s="145"/>
      <c r="CAO15" s="145"/>
      <c r="CAP15" s="145"/>
      <c r="CAQ15" s="145"/>
      <c r="CAR15" s="145"/>
      <c r="CAS15" s="145"/>
      <c r="CAT15" s="145"/>
      <c r="CAU15" s="145"/>
      <c r="CAV15" s="145"/>
      <c r="CAW15" s="145"/>
      <c r="CAX15" s="145"/>
      <c r="CAY15" s="145"/>
      <c r="CBB15" s="145"/>
      <c r="CBE15" s="145"/>
      <c r="CBH15" s="145"/>
      <c r="CBK15" s="145"/>
      <c r="CBN15" s="145"/>
      <c r="CBZ15" s="145"/>
      <c r="CCC15" s="145"/>
      <c r="CCF15" s="145"/>
      <c r="CCI15" s="145"/>
      <c r="CCR15" s="145"/>
      <c r="CCX15" s="145"/>
      <c r="CDA15" s="145"/>
      <c r="CDD15" s="145"/>
      <c r="CDG15" s="145"/>
      <c r="CDM15" s="145"/>
      <c r="CDP15" s="145"/>
      <c r="CDV15" s="145"/>
      <c r="CDX15" s="145"/>
      <c r="CDY15" s="145"/>
      <c r="CEA15" s="145"/>
      <c r="CED15" s="145"/>
      <c r="CEG15" s="145"/>
      <c r="CEJ15" s="145"/>
      <c r="CER15" s="145"/>
      <c r="CEW15" s="145"/>
      <c r="CFF15" s="145"/>
      <c r="CFI15" s="145"/>
      <c r="CFQ15" s="145"/>
      <c r="CGM15" s="145"/>
      <c r="CGN15" s="145"/>
      <c r="CGO15" s="145"/>
      <c r="CGP15" s="145"/>
      <c r="CGQ15" s="145"/>
      <c r="CGR15" s="145"/>
      <c r="CHJ15" s="145"/>
      <c r="CHK15" s="145"/>
      <c r="CHN15" s="145"/>
      <c r="CHQ15" s="145"/>
      <c r="CHS15" s="145"/>
      <c r="CHU15" s="145"/>
      <c r="CHX15" s="145"/>
      <c r="CIA15" s="145"/>
      <c r="CID15" s="145"/>
      <c r="CIG15" s="145"/>
      <c r="CIJ15" s="145"/>
      <c r="CIM15" s="145"/>
      <c r="CIP15" s="145"/>
      <c r="CIS15" s="145"/>
      <c r="CIU15" s="145"/>
      <c r="CJH15" s="145"/>
      <c r="CJI15" s="145"/>
      <c r="CJJ15" s="145"/>
      <c r="CJK15" s="145"/>
      <c r="CJL15" s="145"/>
      <c r="CJM15" s="145"/>
      <c r="CJN15" s="145"/>
      <c r="CJO15" s="145"/>
      <c r="CJP15" s="145"/>
      <c r="CJQ15" s="145"/>
      <c r="CJR15" s="145"/>
      <c r="CJS15" s="145"/>
      <c r="CJT15" s="145"/>
      <c r="CJU15" s="145"/>
      <c r="CJY15" s="145"/>
      <c r="CKA15" s="145"/>
      <c r="CKB15" s="145"/>
      <c r="CKC15" s="145"/>
      <c r="CKD15" s="145"/>
      <c r="CKG15" s="145"/>
      <c r="CKI15" s="145"/>
      <c r="CKJ15" s="145"/>
      <c r="CKK15" s="145"/>
      <c r="CKL15" s="145"/>
      <c r="CKM15" s="145"/>
      <c r="CKN15" s="145"/>
      <c r="CKO15" s="145"/>
      <c r="CKP15" s="145"/>
      <c r="CKQ15" s="145"/>
      <c r="CKR15" s="145"/>
      <c r="CKS15" s="145"/>
      <c r="CKT15" s="145"/>
      <c r="CKU15" s="145"/>
      <c r="CKX15" s="145"/>
      <c r="CLA15" s="145"/>
      <c r="CLD15" s="145"/>
      <c r="CLG15" s="145"/>
      <c r="CLJ15" s="145"/>
      <c r="CLV15" s="145"/>
      <c r="CLY15" s="145"/>
      <c r="CMB15" s="145"/>
      <c r="CME15" s="145"/>
      <c r="CMN15" s="145"/>
      <c r="CMT15" s="145"/>
      <c r="CMW15" s="145"/>
      <c r="CMZ15" s="145"/>
      <c r="CNC15" s="145"/>
      <c r="CNI15" s="145"/>
      <c r="CNL15" s="145"/>
      <c r="CNR15" s="145"/>
      <c r="CNT15" s="145"/>
      <c r="CNU15" s="145"/>
      <c r="CNW15" s="145"/>
      <c r="CNZ15" s="145"/>
      <c r="COC15" s="145"/>
      <c r="COF15" s="145"/>
      <c r="CON15" s="145"/>
      <c r="COS15" s="145"/>
      <c r="CPB15" s="145"/>
      <c r="CPE15" s="145"/>
      <c r="CPM15" s="145"/>
      <c r="CQI15" s="145"/>
      <c r="CQJ15" s="145"/>
      <c r="CQK15" s="145"/>
      <c r="CQL15" s="145"/>
      <c r="CQM15" s="145"/>
      <c r="CQN15" s="145"/>
      <c r="CRF15" s="145"/>
      <c r="CRG15" s="145"/>
      <c r="CRJ15" s="145"/>
      <c r="CRM15" s="145"/>
      <c r="CRO15" s="145"/>
      <c r="CRQ15" s="145"/>
      <c r="CRT15" s="145"/>
      <c r="CRW15" s="145"/>
      <c r="CRZ15" s="145"/>
      <c r="CSC15" s="145"/>
      <c r="CSF15" s="145"/>
      <c r="CSI15" s="145"/>
      <c r="CSL15" s="145"/>
      <c r="CSO15" s="145"/>
      <c r="CSQ15" s="145"/>
      <c r="CTD15" s="145"/>
      <c r="CTE15" s="145"/>
      <c r="CTF15" s="145"/>
      <c r="CTG15" s="145"/>
      <c r="CTH15" s="145"/>
      <c r="CTI15" s="145"/>
      <c r="CTJ15" s="145"/>
      <c r="CTK15" s="145"/>
      <c r="CTL15" s="145"/>
      <c r="CTM15" s="145"/>
      <c r="CTN15" s="145"/>
      <c r="CTO15" s="145"/>
      <c r="CTP15" s="145"/>
      <c r="CTQ15" s="145"/>
      <c r="CTU15" s="145"/>
      <c r="CTW15" s="145"/>
      <c r="CTX15" s="145"/>
      <c r="CTY15" s="145"/>
      <c r="CTZ15" s="145"/>
      <c r="CUC15" s="145"/>
      <c r="CUE15" s="145"/>
      <c r="CUF15" s="145"/>
      <c r="CUG15" s="145"/>
      <c r="CUH15" s="145"/>
      <c r="CUI15" s="145"/>
      <c r="CUJ15" s="145"/>
      <c r="CUK15" s="145"/>
      <c r="CUL15" s="145"/>
      <c r="CUM15" s="145"/>
      <c r="CUN15" s="145"/>
      <c r="CUO15" s="145"/>
      <c r="CUP15" s="145"/>
      <c r="CUQ15" s="145"/>
      <c r="CUT15" s="145"/>
      <c r="CUW15" s="145"/>
      <c r="CUZ15" s="145"/>
      <c r="CVC15" s="145"/>
      <c r="CVF15" s="145"/>
      <c r="CVR15" s="145"/>
      <c r="CVU15" s="145"/>
      <c r="CVX15" s="145"/>
      <c r="CWA15" s="145"/>
      <c r="CWJ15" s="145"/>
      <c r="CWP15" s="145"/>
      <c r="CWS15" s="145"/>
      <c r="CWV15" s="145"/>
      <c r="CWY15" s="145"/>
      <c r="CXE15" s="145"/>
      <c r="CXH15" s="145"/>
      <c r="CXN15" s="145"/>
      <c r="CXP15" s="145"/>
      <c r="CXQ15" s="145"/>
      <c r="CXS15" s="145"/>
      <c r="CXV15" s="145"/>
      <c r="CXY15" s="145"/>
      <c r="CYB15" s="145"/>
      <c r="CYJ15" s="145"/>
      <c r="CYO15" s="145"/>
      <c r="CYX15" s="145"/>
      <c r="CZA15" s="145"/>
      <c r="CZI15" s="145"/>
      <c r="DAE15" s="145"/>
      <c r="DAF15" s="145"/>
      <c r="DAG15" s="145"/>
      <c r="DAH15" s="145"/>
      <c r="DAI15" s="145"/>
      <c r="DAJ15" s="145"/>
      <c r="DBB15" s="145"/>
      <c r="DBC15" s="145"/>
      <c r="DBF15" s="145"/>
      <c r="DBI15" s="145"/>
      <c r="DBK15" s="145"/>
      <c r="DBM15" s="145"/>
      <c r="DBP15" s="145"/>
      <c r="DBS15" s="145"/>
      <c r="DBV15" s="145"/>
      <c r="DBY15" s="145"/>
      <c r="DCB15" s="145"/>
      <c r="DCE15" s="145"/>
      <c r="DCH15" s="145"/>
      <c r="DCK15" s="145"/>
      <c r="DCM15" s="145"/>
      <c r="DCZ15" s="145"/>
      <c r="DDA15" s="145"/>
      <c r="DDB15" s="145"/>
      <c r="DDC15" s="145"/>
      <c r="DDD15" s="145"/>
      <c r="DDE15" s="145"/>
      <c r="DDF15" s="145"/>
      <c r="DDG15" s="145"/>
      <c r="DDH15" s="145"/>
      <c r="DDI15" s="145"/>
      <c r="DDJ15" s="145"/>
      <c r="DDK15" s="145"/>
      <c r="DDL15" s="145"/>
      <c r="DDM15" s="145"/>
      <c r="DDQ15" s="145"/>
      <c r="DDS15" s="145"/>
      <c r="DDT15" s="145"/>
      <c r="DDU15" s="145"/>
      <c r="DDV15" s="145"/>
      <c r="DDY15" s="145"/>
      <c r="DEA15" s="145"/>
      <c r="DEB15" s="145"/>
      <c r="DEC15" s="145"/>
      <c r="DED15" s="145"/>
      <c r="DEE15" s="145"/>
      <c r="DEF15" s="145"/>
      <c r="DEG15" s="145"/>
      <c r="DEH15" s="145"/>
      <c r="DEI15" s="145"/>
      <c r="DEJ15" s="145"/>
      <c r="DEK15" s="145"/>
      <c r="DEL15" s="145"/>
      <c r="DEM15" s="145"/>
      <c r="DEP15" s="145"/>
      <c r="DES15" s="145"/>
      <c r="DEV15" s="145"/>
      <c r="DEY15" s="145"/>
      <c r="DFB15" s="145"/>
      <c r="DFN15" s="145"/>
      <c r="DFQ15" s="145"/>
      <c r="DFT15" s="145"/>
      <c r="DFW15" s="145"/>
      <c r="DGF15" s="145"/>
      <c r="DGL15" s="145"/>
      <c r="DGO15" s="145"/>
      <c r="DGR15" s="145"/>
      <c r="DGU15" s="145"/>
      <c r="DHA15" s="145"/>
      <c r="DHD15" s="145"/>
      <c r="DHJ15" s="145"/>
      <c r="DHL15" s="145"/>
      <c r="DHM15" s="145"/>
      <c r="DHO15" s="145"/>
      <c r="DHR15" s="145"/>
      <c r="DHU15" s="145"/>
      <c r="DHX15" s="145"/>
      <c r="DIF15" s="145"/>
      <c r="DIK15" s="145"/>
      <c r="DIT15" s="145"/>
      <c r="DIW15" s="145"/>
      <c r="DJE15" s="145"/>
      <c r="DKA15" s="145"/>
      <c r="DKB15" s="145"/>
      <c r="DKC15" s="145"/>
      <c r="DKD15" s="145"/>
      <c r="DKE15" s="145"/>
      <c r="DKF15" s="145"/>
      <c r="DKX15" s="145"/>
      <c r="DKY15" s="145"/>
      <c r="DLB15" s="145"/>
      <c r="DLE15" s="145"/>
      <c r="DLG15" s="145"/>
      <c r="DLI15" s="145"/>
      <c r="DLL15" s="145"/>
      <c r="DLO15" s="145"/>
      <c r="DLR15" s="145"/>
      <c r="DLU15" s="145"/>
      <c r="DLX15" s="145"/>
      <c r="DMA15" s="145"/>
      <c r="DMD15" s="145"/>
      <c r="DMG15" s="145"/>
      <c r="DMI15" s="145"/>
      <c r="DMV15" s="145"/>
      <c r="DMW15" s="145"/>
      <c r="DMX15" s="145"/>
      <c r="DMY15" s="145"/>
      <c r="DMZ15" s="145"/>
      <c r="DNA15" s="145"/>
      <c r="DNB15" s="145"/>
      <c r="DNC15" s="145"/>
      <c r="DND15" s="145"/>
      <c r="DNE15" s="145"/>
      <c r="DNF15" s="145"/>
      <c r="DNG15" s="145"/>
      <c r="DNH15" s="145"/>
      <c r="DNI15" s="145"/>
      <c r="DNM15" s="145"/>
      <c r="DNO15" s="145"/>
      <c r="DNP15" s="145"/>
      <c r="DNQ15" s="145"/>
      <c r="DNR15" s="145"/>
      <c r="DNU15" s="145"/>
      <c r="DNW15" s="145"/>
      <c r="DNX15" s="145"/>
      <c r="DNY15" s="145"/>
      <c r="DNZ15" s="145"/>
      <c r="DOA15" s="145"/>
      <c r="DOB15" s="145"/>
      <c r="DOC15" s="145"/>
      <c r="DOD15" s="145"/>
      <c r="DOE15" s="145"/>
      <c r="DOF15" s="145"/>
      <c r="DOG15" s="145"/>
      <c r="DOH15" s="145"/>
      <c r="DOI15" s="145"/>
      <c r="DOL15" s="145"/>
      <c r="DOO15" s="145"/>
      <c r="DOR15" s="145"/>
      <c r="DOU15" s="145"/>
      <c r="DOX15" s="145"/>
      <c r="DPJ15" s="145"/>
      <c r="DPM15" s="145"/>
      <c r="DPP15" s="145"/>
      <c r="DPS15" s="145"/>
      <c r="DQB15" s="145"/>
      <c r="DQH15" s="145"/>
      <c r="DQK15" s="145"/>
      <c r="DQN15" s="145"/>
      <c r="DQQ15" s="145"/>
      <c r="DQW15" s="145"/>
      <c r="DQZ15" s="145"/>
      <c r="DRF15" s="145"/>
      <c r="DRH15" s="145"/>
      <c r="DRI15" s="145"/>
      <c r="DRK15" s="145"/>
      <c r="DRN15" s="145"/>
      <c r="DRQ15" s="145"/>
      <c r="DRT15" s="145"/>
      <c r="DSB15" s="145"/>
      <c r="DSG15" s="145"/>
      <c r="DSP15" s="145"/>
      <c r="DSS15" s="145"/>
      <c r="DTA15" s="145"/>
      <c r="DTW15" s="145"/>
      <c r="DTX15" s="145"/>
      <c r="DTY15" s="145"/>
      <c r="DTZ15" s="145"/>
      <c r="DUA15" s="145"/>
      <c r="DUB15" s="145"/>
      <c r="DUT15" s="145"/>
      <c r="DUU15" s="145"/>
      <c r="DUX15" s="145"/>
      <c r="DVA15" s="145"/>
      <c r="DVC15" s="145"/>
      <c r="DVE15" s="145"/>
      <c r="DVH15" s="145"/>
      <c r="DVK15" s="145"/>
      <c r="DVN15" s="145"/>
      <c r="DVQ15" s="145"/>
      <c r="DVT15" s="145"/>
      <c r="DVW15" s="145"/>
      <c r="DVZ15" s="145"/>
      <c r="DWC15" s="145"/>
      <c r="DWE15" s="145"/>
      <c r="DWR15" s="145"/>
      <c r="DWS15" s="145"/>
      <c r="DWT15" s="145"/>
      <c r="DWU15" s="145"/>
      <c r="DWV15" s="145"/>
      <c r="DWW15" s="145"/>
      <c r="DWX15" s="145"/>
      <c r="DWY15" s="145"/>
      <c r="DWZ15" s="145"/>
      <c r="DXA15" s="145"/>
      <c r="DXB15" s="145"/>
      <c r="DXC15" s="145"/>
      <c r="DXD15" s="145"/>
      <c r="DXE15" s="145"/>
      <c r="DXI15" s="145"/>
      <c r="DXK15" s="145"/>
      <c r="DXL15" s="145"/>
      <c r="DXM15" s="145"/>
      <c r="DXN15" s="145"/>
      <c r="DXQ15" s="145"/>
      <c r="DXS15" s="145"/>
      <c r="DXT15" s="145"/>
      <c r="DXU15" s="145"/>
      <c r="DXV15" s="145"/>
      <c r="DXW15" s="145"/>
      <c r="DXX15" s="145"/>
      <c r="DXY15" s="145"/>
      <c r="DXZ15" s="145"/>
      <c r="DYA15" s="145"/>
      <c r="DYB15" s="145"/>
      <c r="DYC15" s="145"/>
      <c r="DYD15" s="145"/>
      <c r="DYE15" s="145"/>
      <c r="DYH15" s="145"/>
      <c r="DYK15" s="145"/>
      <c r="DYN15" s="145"/>
      <c r="DYQ15" s="145"/>
      <c r="DYT15" s="145"/>
      <c r="DZF15" s="145"/>
      <c r="DZI15" s="145"/>
      <c r="DZL15" s="145"/>
      <c r="DZO15" s="145"/>
      <c r="DZX15" s="145"/>
      <c r="EAD15" s="145"/>
      <c r="EAG15" s="145"/>
      <c r="EAJ15" s="145"/>
      <c r="EAM15" s="145"/>
      <c r="EAS15" s="145"/>
      <c r="EAV15" s="145"/>
      <c r="EBB15" s="145"/>
      <c r="EBD15" s="145"/>
      <c r="EBE15" s="145"/>
      <c r="EBG15" s="145"/>
      <c r="EBJ15" s="145"/>
      <c r="EBM15" s="145"/>
      <c r="EBP15" s="145"/>
      <c r="EBX15" s="145"/>
      <c r="ECC15" s="145"/>
      <c r="ECL15" s="145"/>
      <c r="ECO15" s="145"/>
      <c r="ECW15" s="145"/>
      <c r="EDS15" s="145"/>
      <c r="EDT15" s="145"/>
      <c r="EDU15" s="145"/>
      <c r="EDV15" s="145"/>
      <c r="EDW15" s="145"/>
      <c r="EDX15" s="145"/>
      <c r="EEP15" s="145"/>
      <c r="EEQ15" s="145"/>
      <c r="EET15" s="145"/>
      <c r="EEW15" s="145"/>
      <c r="EEY15" s="145"/>
      <c r="EFA15" s="145"/>
      <c r="EFD15" s="145"/>
      <c r="EFG15" s="145"/>
      <c r="EFJ15" s="145"/>
      <c r="EFM15" s="145"/>
      <c r="EFP15" s="145"/>
      <c r="EFS15" s="145"/>
      <c r="EFV15" s="145"/>
      <c r="EFY15" s="145"/>
      <c r="EGA15" s="145"/>
      <c r="EGN15" s="145"/>
      <c r="EGO15" s="145"/>
      <c r="EGP15" s="145"/>
      <c r="EGQ15" s="145"/>
      <c r="EGR15" s="145"/>
      <c r="EGS15" s="145"/>
      <c r="EGT15" s="145"/>
      <c r="EGU15" s="145"/>
      <c r="EGV15" s="145"/>
      <c r="EGW15" s="145"/>
      <c r="EGX15" s="145"/>
      <c r="EGY15" s="145"/>
      <c r="EGZ15" s="145"/>
      <c r="EHA15" s="145"/>
      <c r="EHE15" s="145"/>
      <c r="EHG15" s="145"/>
      <c r="EHH15" s="145"/>
      <c r="EHI15" s="145"/>
      <c r="EHJ15" s="145"/>
      <c r="EHM15" s="145"/>
      <c r="EHO15" s="145"/>
      <c r="EHP15" s="145"/>
      <c r="EHQ15" s="145"/>
      <c r="EHR15" s="145"/>
      <c r="EHS15" s="145"/>
      <c r="EHT15" s="145"/>
      <c r="EHU15" s="145"/>
      <c r="EHV15" s="145"/>
      <c r="EHW15" s="145"/>
      <c r="EHX15" s="145"/>
      <c r="EHY15" s="145"/>
      <c r="EHZ15" s="145"/>
      <c r="EIA15" s="145"/>
      <c r="EID15" s="145"/>
      <c r="EIG15" s="145"/>
      <c r="EIJ15" s="145"/>
      <c r="EIM15" s="145"/>
      <c r="EIP15" s="145"/>
      <c r="EJB15" s="145"/>
      <c r="EJE15" s="145"/>
      <c r="EJH15" s="145"/>
      <c r="EJK15" s="145"/>
      <c r="EJT15" s="145"/>
      <c r="EJZ15" s="145"/>
      <c r="EKC15" s="145"/>
      <c r="EKF15" s="145"/>
      <c r="EKI15" s="145"/>
      <c r="EKO15" s="145"/>
      <c r="EKR15" s="145"/>
      <c r="EKX15" s="145"/>
      <c r="EKZ15" s="145"/>
      <c r="ELA15" s="145"/>
      <c r="ELC15" s="145"/>
      <c r="ELF15" s="145"/>
      <c r="ELI15" s="145"/>
      <c r="ELL15" s="145"/>
      <c r="ELT15" s="145"/>
      <c r="ELY15" s="145"/>
      <c r="EMH15" s="145"/>
      <c r="EMK15" s="145"/>
      <c r="EMS15" s="145"/>
      <c r="ENO15" s="145"/>
      <c r="ENP15" s="145"/>
      <c r="ENQ15" s="145"/>
      <c r="ENR15" s="145"/>
      <c r="ENS15" s="145"/>
      <c r="ENT15" s="145"/>
      <c r="EOL15" s="145"/>
      <c r="EOM15" s="145"/>
      <c r="EOP15" s="145"/>
      <c r="EOS15" s="145"/>
      <c r="EOU15" s="145"/>
      <c r="EOW15" s="145"/>
      <c r="EOZ15" s="145"/>
      <c r="EPC15" s="145"/>
      <c r="EPF15" s="145"/>
      <c r="EPI15" s="145"/>
      <c r="EPL15" s="145"/>
      <c r="EPO15" s="145"/>
      <c r="EPR15" s="145"/>
      <c r="EPU15" s="145"/>
      <c r="EPW15" s="145"/>
      <c r="EQJ15" s="145"/>
      <c r="EQK15" s="145"/>
      <c r="EQL15" s="145"/>
      <c r="EQM15" s="145"/>
      <c r="EQN15" s="145"/>
      <c r="EQO15" s="145"/>
      <c r="EQP15" s="145"/>
      <c r="EQQ15" s="145"/>
      <c r="EQR15" s="145"/>
      <c r="EQS15" s="145"/>
      <c r="EQT15" s="145"/>
      <c r="EQU15" s="145"/>
      <c r="EQV15" s="145"/>
      <c r="EQW15" s="145"/>
      <c r="ERA15" s="145"/>
      <c r="ERC15" s="145"/>
      <c r="ERD15" s="145"/>
      <c r="ERE15" s="145"/>
      <c r="ERF15" s="145"/>
      <c r="ERI15" s="145"/>
      <c r="ERK15" s="145"/>
      <c r="ERL15" s="145"/>
      <c r="ERM15" s="145"/>
      <c r="ERN15" s="145"/>
      <c r="ERO15" s="145"/>
      <c r="ERP15" s="145"/>
      <c r="ERQ15" s="145"/>
      <c r="ERR15" s="145"/>
      <c r="ERS15" s="145"/>
      <c r="ERT15" s="145"/>
      <c r="ERU15" s="145"/>
      <c r="ERV15" s="145"/>
      <c r="ERW15" s="145"/>
      <c r="ERZ15" s="145"/>
      <c r="ESC15" s="145"/>
      <c r="ESF15" s="145"/>
      <c r="ESI15" s="145"/>
      <c r="ESL15" s="145"/>
      <c r="ESX15" s="145"/>
      <c r="ETA15" s="145"/>
      <c r="ETD15" s="145"/>
      <c r="ETG15" s="145"/>
      <c r="ETP15" s="145"/>
      <c r="ETV15" s="145"/>
      <c r="ETY15" s="145"/>
      <c r="EUB15" s="145"/>
      <c r="EUE15" s="145"/>
      <c r="EUK15" s="145"/>
      <c r="EUN15" s="145"/>
      <c r="EUT15" s="145"/>
      <c r="EUV15" s="145"/>
      <c r="EUW15" s="145"/>
      <c r="EUY15" s="145"/>
      <c r="EVB15" s="145"/>
      <c r="EVE15" s="145"/>
      <c r="EVH15" s="145"/>
      <c r="EVP15" s="145"/>
      <c r="EVU15" s="145"/>
      <c r="EWD15" s="145"/>
      <c r="EWG15" s="145"/>
      <c r="EWO15" s="145"/>
      <c r="EXK15" s="145"/>
      <c r="EXL15" s="145"/>
      <c r="EXM15" s="145"/>
      <c r="EXN15" s="145"/>
      <c r="EXO15" s="145"/>
      <c r="EXP15" s="145"/>
      <c r="EYH15" s="145"/>
      <c r="EYI15" s="145"/>
      <c r="EYL15" s="145"/>
      <c r="EYO15" s="145"/>
      <c r="EYQ15" s="145"/>
      <c r="EYS15" s="145"/>
      <c r="EYV15" s="145"/>
      <c r="EYY15" s="145"/>
      <c r="EZB15" s="145"/>
      <c r="EZE15" s="145"/>
      <c r="EZH15" s="145"/>
      <c r="EZK15" s="145"/>
      <c r="EZN15" s="145"/>
      <c r="EZQ15" s="145"/>
      <c r="EZS15" s="145"/>
      <c r="FAF15" s="145"/>
      <c r="FAG15" s="145"/>
      <c r="FAH15" s="145"/>
      <c r="FAI15" s="145"/>
      <c r="FAJ15" s="145"/>
      <c r="FAK15" s="145"/>
      <c r="FAL15" s="145"/>
      <c r="FAM15" s="145"/>
      <c r="FAN15" s="145"/>
      <c r="FAO15" s="145"/>
      <c r="FAP15" s="145"/>
      <c r="FAQ15" s="145"/>
      <c r="FAR15" s="145"/>
      <c r="FAS15" s="145"/>
      <c r="FAW15" s="145"/>
      <c r="FAY15" s="145"/>
      <c r="FAZ15" s="145"/>
      <c r="FBA15" s="145"/>
      <c r="FBB15" s="145"/>
      <c r="FBE15" s="145"/>
      <c r="FBG15" s="145"/>
      <c r="FBH15" s="145"/>
      <c r="FBI15" s="145"/>
      <c r="FBJ15" s="145"/>
      <c r="FBK15" s="145"/>
      <c r="FBL15" s="145"/>
      <c r="FBM15" s="145"/>
      <c r="FBN15" s="145"/>
      <c r="FBO15" s="145"/>
      <c r="FBP15" s="145"/>
      <c r="FBQ15" s="145"/>
      <c r="FBR15" s="145"/>
      <c r="FBS15" s="145"/>
      <c r="FBV15" s="145"/>
      <c r="FBY15" s="145"/>
      <c r="FCB15" s="145"/>
      <c r="FCE15" s="145"/>
      <c r="FCH15" s="145"/>
      <c r="FCT15" s="145"/>
      <c r="FCW15" s="145"/>
      <c r="FCZ15" s="145"/>
      <c r="FDC15" s="145"/>
      <c r="FDL15" s="145"/>
      <c r="FDR15" s="145"/>
      <c r="FDU15" s="145"/>
      <c r="FDX15" s="145"/>
      <c r="FEA15" s="145"/>
      <c r="FEG15" s="145"/>
      <c r="FEJ15" s="145"/>
      <c r="FEP15" s="145"/>
      <c r="FER15" s="145"/>
      <c r="FES15" s="145"/>
      <c r="FEU15" s="145"/>
      <c r="FEX15" s="145"/>
      <c r="FFA15" s="145"/>
      <c r="FFD15" s="145"/>
      <c r="FFL15" s="145"/>
      <c r="FFQ15" s="145"/>
      <c r="FFZ15" s="145"/>
      <c r="FGC15" s="145"/>
      <c r="FGK15" s="145"/>
      <c r="FHG15" s="145"/>
      <c r="FHH15" s="145"/>
      <c r="FHI15" s="145"/>
      <c r="FHJ15" s="145"/>
      <c r="FHK15" s="145"/>
      <c r="FHL15" s="145"/>
      <c r="FID15" s="145"/>
      <c r="FIE15" s="145"/>
      <c r="FIH15" s="145"/>
      <c r="FIK15" s="145"/>
      <c r="FIM15" s="145"/>
      <c r="FIO15" s="145"/>
      <c r="FIR15" s="145"/>
      <c r="FIU15" s="145"/>
      <c r="FIX15" s="145"/>
      <c r="FJA15" s="145"/>
      <c r="FJD15" s="145"/>
      <c r="FJG15" s="145"/>
      <c r="FJJ15" s="145"/>
      <c r="FJM15" s="145"/>
      <c r="FJO15" s="145"/>
      <c r="FKB15" s="145"/>
      <c r="FKC15" s="145"/>
      <c r="FKD15" s="145"/>
      <c r="FKE15" s="145"/>
      <c r="FKF15" s="145"/>
      <c r="FKG15" s="145"/>
      <c r="FKH15" s="145"/>
      <c r="FKI15" s="145"/>
      <c r="FKJ15" s="145"/>
      <c r="FKK15" s="145"/>
      <c r="FKL15" s="145"/>
      <c r="FKM15" s="145"/>
      <c r="FKN15" s="145"/>
      <c r="FKO15" s="145"/>
      <c r="FKS15" s="145"/>
      <c r="FKU15" s="145"/>
      <c r="FKV15" s="145"/>
      <c r="FKW15" s="145"/>
      <c r="FKX15" s="145"/>
      <c r="FLA15" s="145"/>
      <c r="FLC15" s="145"/>
      <c r="FLD15" s="145"/>
      <c r="FLE15" s="145"/>
      <c r="FLF15" s="145"/>
      <c r="FLG15" s="145"/>
      <c r="FLH15" s="145"/>
      <c r="FLI15" s="145"/>
      <c r="FLJ15" s="145"/>
      <c r="FLK15" s="145"/>
      <c r="FLL15" s="145"/>
      <c r="FLM15" s="145"/>
      <c r="FLN15" s="145"/>
      <c r="FLO15" s="145"/>
      <c r="FLR15" s="145"/>
      <c r="FLU15" s="145"/>
      <c r="FLX15" s="145"/>
      <c r="FMA15" s="145"/>
      <c r="FMD15" s="145"/>
      <c r="FMP15" s="145"/>
      <c r="FMS15" s="145"/>
      <c r="FMV15" s="145"/>
      <c r="FMY15" s="145"/>
      <c r="FNH15" s="145"/>
      <c r="FNN15" s="145"/>
      <c r="FNQ15" s="145"/>
      <c r="FNT15" s="145"/>
      <c r="FNW15" s="145"/>
      <c r="FOC15" s="145"/>
      <c r="FOF15" s="145"/>
      <c r="FOL15" s="145"/>
      <c r="FON15" s="145"/>
      <c r="FOO15" s="145"/>
      <c r="FOQ15" s="145"/>
      <c r="FOT15" s="145"/>
      <c r="FOW15" s="145"/>
      <c r="FOZ15" s="145"/>
      <c r="FPH15" s="145"/>
      <c r="FPM15" s="145"/>
      <c r="FPV15" s="145"/>
      <c r="FPY15" s="145"/>
      <c r="FQG15" s="145"/>
      <c r="FRC15" s="145"/>
      <c r="FRD15" s="145"/>
      <c r="FRE15" s="145"/>
      <c r="FRF15" s="145"/>
      <c r="FRG15" s="145"/>
      <c r="FRH15" s="145"/>
      <c r="FRZ15" s="145"/>
      <c r="FSA15" s="145"/>
      <c r="FSD15" s="145"/>
      <c r="FSG15" s="145"/>
      <c r="FSI15" s="145"/>
      <c r="FSK15" s="145"/>
      <c r="FSN15" s="145"/>
      <c r="FSQ15" s="145"/>
      <c r="FST15" s="145"/>
      <c r="FSW15" s="145"/>
      <c r="FSZ15" s="145"/>
      <c r="FTC15" s="145"/>
      <c r="FTF15" s="145"/>
      <c r="FTI15" s="145"/>
      <c r="FTK15" s="145"/>
      <c r="FTX15" s="145"/>
      <c r="FTY15" s="145"/>
      <c r="FTZ15" s="145"/>
      <c r="FUA15" s="145"/>
      <c r="FUB15" s="145"/>
      <c r="FUC15" s="145"/>
      <c r="FUD15" s="145"/>
      <c r="FUE15" s="145"/>
      <c r="FUF15" s="145"/>
      <c r="FUG15" s="145"/>
      <c r="FUH15" s="145"/>
      <c r="FUI15" s="145"/>
      <c r="FUJ15" s="145"/>
      <c r="FUK15" s="145"/>
      <c r="FUO15" s="145"/>
      <c r="FUQ15" s="145"/>
      <c r="FUR15" s="145"/>
      <c r="FUS15" s="145"/>
      <c r="FUT15" s="145"/>
      <c r="FUW15" s="145"/>
      <c r="FUY15" s="145"/>
      <c r="FUZ15" s="145"/>
      <c r="FVA15" s="145"/>
      <c r="FVB15" s="145"/>
      <c r="FVC15" s="145"/>
      <c r="FVD15" s="145"/>
      <c r="FVE15" s="145"/>
      <c r="FVF15" s="145"/>
      <c r="FVG15" s="145"/>
      <c r="FVH15" s="145"/>
      <c r="FVI15" s="145"/>
      <c r="FVJ15" s="145"/>
      <c r="FVK15" s="145"/>
      <c r="FVN15" s="145"/>
      <c r="FVQ15" s="145"/>
      <c r="FVT15" s="145"/>
      <c r="FVW15" s="145"/>
      <c r="FVZ15" s="145"/>
      <c r="FWL15" s="145"/>
      <c r="FWO15" s="145"/>
      <c r="FWR15" s="145"/>
      <c r="FWU15" s="145"/>
      <c r="FXD15" s="145"/>
      <c r="FXJ15" s="145"/>
      <c r="FXM15" s="145"/>
      <c r="FXP15" s="145"/>
      <c r="FXS15" s="145"/>
      <c r="FXY15" s="145"/>
      <c r="FYB15" s="145"/>
      <c r="FYH15" s="145"/>
      <c r="FYJ15" s="145"/>
      <c r="FYK15" s="145"/>
      <c r="FYM15" s="145"/>
      <c r="FYP15" s="145"/>
      <c r="FYS15" s="145"/>
      <c r="FYV15" s="145"/>
      <c r="FZD15" s="145"/>
      <c r="FZI15" s="145"/>
      <c r="FZR15" s="145"/>
      <c r="FZU15" s="145"/>
      <c r="GAC15" s="145"/>
      <c r="GAY15" s="145"/>
      <c r="GAZ15" s="145"/>
      <c r="GBA15" s="145"/>
      <c r="GBB15" s="145"/>
      <c r="GBC15" s="145"/>
      <c r="GBD15" s="145"/>
      <c r="GBV15" s="145"/>
      <c r="GBW15" s="145"/>
      <c r="GBZ15" s="145"/>
      <c r="GCC15" s="145"/>
      <c r="GCE15" s="145"/>
      <c r="GCG15" s="145"/>
      <c r="GCJ15" s="145"/>
      <c r="GCM15" s="145"/>
      <c r="GCP15" s="145"/>
      <c r="GCS15" s="145"/>
      <c r="GCV15" s="145"/>
      <c r="GCY15" s="145"/>
      <c r="GDB15" s="145"/>
      <c r="GDE15" s="145"/>
      <c r="GDG15" s="145"/>
      <c r="GDT15" s="145"/>
      <c r="GDU15" s="145"/>
      <c r="GDV15" s="145"/>
      <c r="GDW15" s="145"/>
      <c r="GDX15" s="145"/>
      <c r="GDY15" s="145"/>
      <c r="GDZ15" s="145"/>
      <c r="GEA15" s="145"/>
      <c r="GEB15" s="145"/>
      <c r="GEC15" s="145"/>
      <c r="GED15" s="145"/>
      <c r="GEE15" s="145"/>
      <c r="GEF15" s="145"/>
      <c r="GEG15" s="145"/>
      <c r="GEK15" s="145"/>
      <c r="GEM15" s="145"/>
      <c r="GEN15" s="145"/>
      <c r="GEO15" s="145"/>
      <c r="GEP15" s="145"/>
      <c r="GES15" s="145"/>
      <c r="GEU15" s="145"/>
      <c r="GEV15" s="145"/>
      <c r="GEW15" s="145"/>
      <c r="GEX15" s="145"/>
      <c r="GEY15" s="145"/>
      <c r="GEZ15" s="145"/>
      <c r="GFA15" s="145"/>
      <c r="GFB15" s="145"/>
      <c r="GFC15" s="145"/>
      <c r="GFD15" s="145"/>
      <c r="GFE15" s="145"/>
      <c r="GFF15" s="145"/>
      <c r="GFG15" s="145"/>
      <c r="GFJ15" s="145"/>
      <c r="GFM15" s="145"/>
      <c r="GFP15" s="145"/>
      <c r="GFS15" s="145"/>
      <c r="GFV15" s="145"/>
      <c r="GGH15" s="145"/>
      <c r="GGK15" s="145"/>
      <c r="GGN15" s="145"/>
      <c r="GGQ15" s="145"/>
      <c r="GGZ15" s="145"/>
      <c r="GHF15" s="145"/>
      <c r="GHI15" s="145"/>
      <c r="GHL15" s="145"/>
      <c r="GHO15" s="145"/>
      <c r="GHU15" s="145"/>
      <c r="GHX15" s="145"/>
      <c r="GID15" s="145"/>
      <c r="GIF15" s="145"/>
      <c r="GIG15" s="145"/>
      <c r="GII15" s="145"/>
      <c r="GIL15" s="145"/>
      <c r="GIO15" s="145"/>
      <c r="GIR15" s="145"/>
      <c r="GIZ15" s="145"/>
      <c r="GJE15" s="145"/>
      <c r="GJN15" s="145"/>
      <c r="GJQ15" s="145"/>
      <c r="GJY15" s="145"/>
      <c r="GKU15" s="145"/>
      <c r="GKV15" s="145"/>
      <c r="GKW15" s="145"/>
      <c r="GKX15" s="145"/>
      <c r="GKY15" s="145"/>
      <c r="GKZ15" s="145"/>
      <c r="GLR15" s="145"/>
      <c r="GLS15" s="145"/>
      <c r="GLV15" s="145"/>
      <c r="GLY15" s="145"/>
      <c r="GMA15" s="145"/>
      <c r="GMC15" s="145"/>
      <c r="GMF15" s="145"/>
      <c r="GMI15" s="145"/>
      <c r="GML15" s="145"/>
      <c r="GMO15" s="145"/>
      <c r="GMR15" s="145"/>
      <c r="GMU15" s="145"/>
      <c r="GMX15" s="145"/>
      <c r="GNA15" s="145"/>
      <c r="GNC15" s="145"/>
      <c r="GNP15" s="145"/>
      <c r="GNQ15" s="145"/>
      <c r="GNR15" s="145"/>
      <c r="GNS15" s="145"/>
      <c r="GNT15" s="145"/>
      <c r="GNU15" s="145"/>
      <c r="GNV15" s="145"/>
      <c r="GNW15" s="145"/>
      <c r="GNX15" s="145"/>
      <c r="GNY15" s="145"/>
      <c r="GNZ15" s="145"/>
      <c r="GOA15" s="145"/>
      <c r="GOB15" s="145"/>
      <c r="GOC15" s="145"/>
      <c r="GOG15" s="145"/>
      <c r="GOI15" s="145"/>
      <c r="GOJ15" s="145"/>
      <c r="GOK15" s="145"/>
      <c r="GOL15" s="145"/>
      <c r="GOO15" s="145"/>
      <c r="GOQ15" s="145"/>
      <c r="GOR15" s="145"/>
      <c r="GOS15" s="145"/>
      <c r="GOT15" s="145"/>
      <c r="GOU15" s="145"/>
      <c r="GOV15" s="145"/>
      <c r="GOW15" s="145"/>
      <c r="GOX15" s="145"/>
      <c r="GOY15" s="145"/>
      <c r="GOZ15" s="145"/>
      <c r="GPA15" s="145"/>
      <c r="GPB15" s="145"/>
      <c r="GPC15" s="145"/>
      <c r="GPF15" s="145"/>
      <c r="GPI15" s="145"/>
      <c r="GPL15" s="145"/>
      <c r="GPO15" s="145"/>
      <c r="GPR15" s="145"/>
      <c r="GQD15" s="145"/>
      <c r="GQG15" s="145"/>
      <c r="GQJ15" s="145"/>
      <c r="GQM15" s="145"/>
      <c r="GQV15" s="145"/>
      <c r="GRB15" s="145"/>
      <c r="GRE15" s="145"/>
      <c r="GRH15" s="145"/>
      <c r="GRK15" s="145"/>
      <c r="GRQ15" s="145"/>
      <c r="GRT15" s="145"/>
      <c r="GRZ15" s="145"/>
      <c r="GSB15" s="145"/>
      <c r="GSC15" s="145"/>
      <c r="GSE15" s="145"/>
      <c r="GSH15" s="145"/>
      <c r="GSK15" s="145"/>
      <c r="GSN15" s="145"/>
      <c r="GSV15" s="145"/>
      <c r="GTA15" s="145"/>
      <c r="GTJ15" s="145"/>
      <c r="GTM15" s="145"/>
      <c r="GTU15" s="145"/>
      <c r="GUQ15" s="145"/>
      <c r="GUR15" s="145"/>
      <c r="GUS15" s="145"/>
      <c r="GUT15" s="145"/>
      <c r="GUU15" s="145"/>
      <c r="GUV15" s="145"/>
      <c r="GVN15" s="145"/>
      <c r="GVO15" s="145"/>
      <c r="GVR15" s="145"/>
      <c r="GVU15" s="145"/>
      <c r="GVW15" s="145"/>
      <c r="GVY15" s="145"/>
      <c r="GWB15" s="145"/>
      <c r="GWE15" s="145"/>
      <c r="GWH15" s="145"/>
      <c r="GWK15" s="145"/>
      <c r="GWN15" s="145"/>
      <c r="GWQ15" s="145"/>
      <c r="GWT15" s="145"/>
      <c r="GWW15" s="145"/>
      <c r="GWY15" s="145"/>
      <c r="GXL15" s="145"/>
      <c r="GXM15" s="145"/>
      <c r="GXN15" s="145"/>
      <c r="GXO15" s="145"/>
      <c r="GXP15" s="145"/>
      <c r="GXQ15" s="145"/>
      <c r="GXR15" s="145"/>
      <c r="GXS15" s="145"/>
      <c r="GXT15" s="145"/>
      <c r="GXU15" s="145"/>
      <c r="GXV15" s="145"/>
      <c r="GXW15" s="145"/>
      <c r="GXX15" s="145"/>
      <c r="GXY15" s="145"/>
      <c r="GYC15" s="145"/>
      <c r="GYE15" s="145"/>
      <c r="GYF15" s="145"/>
      <c r="GYG15" s="145"/>
      <c r="GYH15" s="145"/>
      <c r="GYK15" s="145"/>
      <c r="GYM15" s="145"/>
      <c r="GYN15" s="145"/>
      <c r="GYO15" s="145"/>
      <c r="GYP15" s="145"/>
      <c r="GYQ15" s="145"/>
      <c r="GYR15" s="145"/>
      <c r="GYS15" s="145"/>
      <c r="GYT15" s="145"/>
      <c r="GYU15" s="145"/>
      <c r="GYV15" s="145"/>
      <c r="GYW15" s="145"/>
      <c r="GYX15" s="145"/>
      <c r="GYY15" s="145"/>
      <c r="GZB15" s="145"/>
      <c r="GZE15" s="145"/>
      <c r="GZH15" s="145"/>
      <c r="GZK15" s="145"/>
      <c r="GZN15" s="145"/>
      <c r="GZZ15" s="145"/>
      <c r="HAC15" s="145"/>
      <c r="HAF15" s="145"/>
      <c r="HAI15" s="145"/>
      <c r="HAR15" s="145"/>
      <c r="HAX15" s="145"/>
      <c r="HBA15" s="145"/>
      <c r="HBD15" s="145"/>
      <c r="HBG15" s="145"/>
      <c r="HBM15" s="145"/>
      <c r="HBP15" s="145"/>
      <c r="HBV15" s="145"/>
      <c r="HBX15" s="145"/>
      <c r="HBY15" s="145"/>
      <c r="HCA15" s="145"/>
      <c r="HCD15" s="145"/>
      <c r="HCG15" s="145"/>
      <c r="HCJ15" s="145"/>
      <c r="HCR15" s="145"/>
      <c r="HCW15" s="145"/>
      <c r="HDF15" s="145"/>
      <c r="HDI15" s="145"/>
      <c r="HDQ15" s="145"/>
      <c r="HEM15" s="145"/>
      <c r="HEN15" s="145"/>
      <c r="HEO15" s="145"/>
      <c r="HEP15" s="145"/>
      <c r="HEQ15" s="145"/>
      <c r="HER15" s="145"/>
      <c r="HFJ15" s="145"/>
      <c r="HFK15" s="145"/>
      <c r="HFN15" s="145"/>
      <c r="HFQ15" s="145"/>
      <c r="HFS15" s="145"/>
      <c r="HFU15" s="145"/>
      <c r="HFX15" s="145"/>
      <c r="HGA15" s="145"/>
      <c r="HGD15" s="145"/>
      <c r="HGG15" s="145"/>
      <c r="HGJ15" s="145"/>
      <c r="HGM15" s="145"/>
      <c r="HGP15" s="145"/>
      <c r="HGS15" s="145"/>
      <c r="HGU15" s="145"/>
      <c r="HHH15" s="145"/>
      <c r="HHI15" s="145"/>
      <c r="HHJ15" s="145"/>
      <c r="HHK15" s="145"/>
      <c r="HHL15" s="145"/>
      <c r="HHM15" s="145"/>
      <c r="HHN15" s="145"/>
      <c r="HHO15" s="145"/>
      <c r="HHP15" s="145"/>
      <c r="HHQ15" s="145"/>
      <c r="HHR15" s="145"/>
      <c r="HHS15" s="145"/>
      <c r="HHT15" s="145"/>
      <c r="HHU15" s="145"/>
      <c r="HHY15" s="145"/>
      <c r="HIA15" s="145"/>
      <c r="HIB15" s="145"/>
      <c r="HIC15" s="145"/>
      <c r="HID15" s="145"/>
      <c r="HIG15" s="145"/>
      <c r="HII15" s="145"/>
      <c r="HIJ15" s="145"/>
      <c r="HIK15" s="145"/>
      <c r="HIL15" s="145"/>
      <c r="HIM15" s="145"/>
      <c r="HIN15" s="145"/>
      <c r="HIO15" s="145"/>
      <c r="HIP15" s="145"/>
      <c r="HIQ15" s="145"/>
      <c r="HIR15" s="145"/>
      <c r="HIS15" s="145"/>
      <c r="HIT15" s="145"/>
      <c r="HIU15" s="145"/>
      <c r="HIX15" s="145"/>
      <c r="HJA15" s="145"/>
      <c r="HJD15" s="145"/>
      <c r="HJG15" s="145"/>
      <c r="HJJ15" s="145"/>
      <c r="HJV15" s="145"/>
      <c r="HJY15" s="145"/>
      <c r="HKB15" s="145"/>
      <c r="HKE15" s="145"/>
      <c r="HKN15" s="145"/>
      <c r="HKT15" s="145"/>
      <c r="HKW15" s="145"/>
      <c r="HKZ15" s="145"/>
      <c r="HLC15" s="145"/>
      <c r="HLI15" s="145"/>
      <c r="HLL15" s="145"/>
      <c r="HLR15" s="145"/>
      <c r="HLT15" s="145"/>
      <c r="HLU15" s="145"/>
      <c r="HLW15" s="145"/>
      <c r="HLZ15" s="145"/>
      <c r="HMC15" s="145"/>
      <c r="HMF15" s="145"/>
      <c r="HMN15" s="145"/>
      <c r="HMS15" s="145"/>
      <c r="HNB15" s="145"/>
      <c r="HNE15" s="145"/>
      <c r="HNM15" s="145"/>
      <c r="HOI15" s="145"/>
      <c r="HOJ15" s="145"/>
      <c r="HOK15" s="145"/>
      <c r="HOL15" s="145"/>
      <c r="HOM15" s="145"/>
      <c r="HON15" s="145"/>
      <c r="HPF15" s="145"/>
      <c r="HPG15" s="145"/>
      <c r="HPJ15" s="145"/>
      <c r="HPM15" s="145"/>
      <c r="HPO15" s="145"/>
      <c r="HPQ15" s="145"/>
      <c r="HPT15" s="145"/>
      <c r="HPW15" s="145"/>
      <c r="HPZ15" s="145"/>
      <c r="HQC15" s="145"/>
      <c r="HQF15" s="145"/>
      <c r="HQI15" s="145"/>
      <c r="HQL15" s="145"/>
      <c r="HQO15" s="145"/>
      <c r="HQQ15" s="145"/>
      <c r="HRD15" s="145"/>
      <c r="HRE15" s="145"/>
      <c r="HRF15" s="145"/>
      <c r="HRG15" s="145"/>
      <c r="HRH15" s="145"/>
      <c r="HRI15" s="145"/>
      <c r="HRJ15" s="145"/>
      <c r="HRK15" s="145"/>
      <c r="HRL15" s="145"/>
      <c r="HRM15" s="145"/>
      <c r="HRN15" s="145"/>
      <c r="HRO15" s="145"/>
      <c r="HRP15" s="145"/>
      <c r="HRQ15" s="145"/>
      <c r="HRU15" s="145"/>
      <c r="HRW15" s="145"/>
      <c r="HRX15" s="145"/>
      <c r="HRY15" s="145"/>
      <c r="HRZ15" s="145"/>
      <c r="HSC15" s="145"/>
      <c r="HSE15" s="145"/>
      <c r="HSF15" s="145"/>
      <c r="HSG15" s="145"/>
      <c r="HSH15" s="145"/>
      <c r="HSI15" s="145"/>
      <c r="HSJ15" s="145"/>
      <c r="HSK15" s="145"/>
      <c r="HSL15" s="145"/>
      <c r="HSM15" s="145"/>
      <c r="HSN15" s="145"/>
      <c r="HSO15" s="145"/>
      <c r="HSP15" s="145"/>
      <c r="HSQ15" s="145"/>
      <c r="HST15" s="145"/>
      <c r="HSW15" s="145"/>
      <c r="HSZ15" s="145"/>
      <c r="HTC15" s="145"/>
      <c r="HTF15" s="145"/>
      <c r="HTR15" s="145"/>
      <c r="HTU15" s="145"/>
      <c r="HTX15" s="145"/>
      <c r="HUA15" s="145"/>
      <c r="HUJ15" s="145"/>
      <c r="HUP15" s="145"/>
      <c r="HUS15" s="145"/>
      <c r="HUV15" s="145"/>
      <c r="HUY15" s="145"/>
      <c r="HVE15" s="145"/>
      <c r="HVH15" s="145"/>
      <c r="HVN15" s="145"/>
      <c r="HVP15" s="145"/>
      <c r="HVQ15" s="145"/>
      <c r="HVS15" s="145"/>
      <c r="HVV15" s="145"/>
      <c r="HVY15" s="145"/>
      <c r="HWB15" s="145"/>
      <c r="HWJ15" s="145"/>
      <c r="HWO15" s="145"/>
      <c r="HWX15" s="145"/>
      <c r="HXA15" s="145"/>
      <c r="HXI15" s="145"/>
      <c r="HYE15" s="145"/>
      <c r="HYF15" s="145"/>
      <c r="HYG15" s="145"/>
      <c r="HYH15" s="145"/>
      <c r="HYI15" s="145"/>
      <c r="HYJ15" s="145"/>
      <c r="HZB15" s="145"/>
      <c r="HZC15" s="145"/>
      <c r="HZF15" s="145"/>
      <c r="HZI15" s="145"/>
      <c r="HZK15" s="145"/>
      <c r="HZM15" s="145"/>
      <c r="HZP15" s="145"/>
      <c r="HZS15" s="145"/>
      <c r="HZV15" s="145"/>
      <c r="HZY15" s="145"/>
      <c r="IAB15" s="145"/>
      <c r="IAE15" s="145"/>
      <c r="IAH15" s="145"/>
      <c r="IAK15" s="145"/>
      <c r="IAM15" s="145"/>
      <c r="IAZ15" s="145"/>
      <c r="IBA15" s="145"/>
      <c r="IBB15" s="145"/>
      <c r="IBC15" s="145"/>
      <c r="IBD15" s="145"/>
      <c r="IBE15" s="145"/>
      <c r="IBF15" s="145"/>
      <c r="IBG15" s="145"/>
      <c r="IBH15" s="145"/>
      <c r="IBI15" s="145"/>
      <c r="IBJ15" s="145"/>
      <c r="IBK15" s="145"/>
      <c r="IBL15" s="145"/>
      <c r="IBM15" s="145"/>
      <c r="IBQ15" s="145"/>
      <c r="IBS15" s="145"/>
      <c r="IBT15" s="145"/>
      <c r="IBU15" s="145"/>
      <c r="IBV15" s="145"/>
      <c r="IBY15" s="145"/>
      <c r="ICA15" s="145"/>
      <c r="ICB15" s="145"/>
      <c r="ICC15" s="145"/>
      <c r="ICD15" s="145"/>
      <c r="ICE15" s="145"/>
      <c r="ICF15" s="145"/>
      <c r="ICG15" s="145"/>
      <c r="ICH15" s="145"/>
      <c r="ICI15" s="145"/>
      <c r="ICJ15" s="145"/>
      <c r="ICK15" s="145"/>
      <c r="ICL15" s="145"/>
      <c r="ICM15" s="145"/>
      <c r="ICP15" s="145"/>
      <c r="ICS15" s="145"/>
      <c r="ICV15" s="145"/>
      <c r="ICY15" s="145"/>
      <c r="IDB15" s="145"/>
      <c r="IDN15" s="145"/>
      <c r="IDQ15" s="145"/>
      <c r="IDT15" s="145"/>
      <c r="IDW15" s="145"/>
      <c r="IEF15" s="145"/>
      <c r="IEL15" s="145"/>
      <c r="IEO15" s="145"/>
      <c r="IER15" s="145"/>
      <c r="IEU15" s="145"/>
      <c r="IFA15" s="145"/>
      <c r="IFD15" s="145"/>
      <c r="IFJ15" s="145"/>
      <c r="IFL15" s="145"/>
      <c r="IFM15" s="145"/>
      <c r="IFO15" s="145"/>
      <c r="IFR15" s="145"/>
      <c r="IFU15" s="145"/>
      <c r="IFX15" s="145"/>
      <c r="IGF15" s="145"/>
      <c r="IGK15" s="145"/>
      <c r="IGT15" s="145"/>
      <c r="IGW15" s="145"/>
      <c r="IHE15" s="145"/>
      <c r="IIA15" s="145"/>
      <c r="IIB15" s="145"/>
      <c r="IIC15" s="145"/>
      <c r="IID15" s="145"/>
      <c r="IIE15" s="145"/>
      <c r="IIF15" s="145"/>
      <c r="IIX15" s="145"/>
      <c r="IIY15" s="145"/>
      <c r="IJB15" s="145"/>
      <c r="IJE15" s="145"/>
      <c r="IJG15" s="145"/>
      <c r="IJI15" s="145"/>
      <c r="IJL15" s="145"/>
      <c r="IJO15" s="145"/>
      <c r="IJR15" s="145"/>
      <c r="IJU15" s="145"/>
      <c r="IJX15" s="145"/>
      <c r="IKA15" s="145"/>
      <c r="IKD15" s="145"/>
      <c r="IKG15" s="145"/>
      <c r="IKI15" s="145"/>
      <c r="IKV15" s="145"/>
      <c r="IKW15" s="145"/>
      <c r="IKX15" s="145"/>
      <c r="IKY15" s="145"/>
      <c r="IKZ15" s="145"/>
      <c r="ILA15" s="145"/>
      <c r="ILB15" s="145"/>
      <c r="ILC15" s="145"/>
      <c r="ILD15" s="145"/>
      <c r="ILE15" s="145"/>
      <c r="ILF15" s="145"/>
      <c r="ILG15" s="145"/>
      <c r="ILH15" s="145"/>
      <c r="ILI15" s="145"/>
      <c r="ILM15" s="145"/>
      <c r="ILO15" s="145"/>
      <c r="ILP15" s="145"/>
      <c r="ILQ15" s="145"/>
      <c r="ILR15" s="145"/>
      <c r="ILU15" s="145"/>
      <c r="ILW15" s="145"/>
      <c r="ILX15" s="145"/>
      <c r="ILY15" s="145"/>
      <c r="ILZ15" s="145"/>
      <c r="IMA15" s="145"/>
      <c r="IMB15" s="145"/>
      <c r="IMC15" s="145"/>
      <c r="IMD15" s="145"/>
      <c r="IME15" s="145"/>
      <c r="IMF15" s="145"/>
      <c r="IMG15" s="145"/>
      <c r="IMH15" s="145"/>
      <c r="IMI15" s="145"/>
      <c r="IML15" s="145"/>
      <c r="IMO15" s="145"/>
      <c r="IMR15" s="145"/>
      <c r="IMU15" s="145"/>
      <c r="IMX15" s="145"/>
      <c r="INJ15" s="145"/>
      <c r="INM15" s="145"/>
      <c r="INP15" s="145"/>
      <c r="INS15" s="145"/>
      <c r="IOB15" s="145"/>
      <c r="IOH15" s="145"/>
      <c r="IOK15" s="145"/>
      <c r="ION15" s="145"/>
      <c r="IOQ15" s="145"/>
      <c r="IOW15" s="145"/>
      <c r="IOZ15" s="145"/>
      <c r="IPF15" s="145"/>
      <c r="IPH15" s="145"/>
      <c r="IPI15" s="145"/>
      <c r="IPK15" s="145"/>
      <c r="IPN15" s="145"/>
      <c r="IPQ15" s="145"/>
      <c r="IPT15" s="145"/>
      <c r="IQB15" s="145"/>
      <c r="IQG15" s="145"/>
      <c r="IQP15" s="145"/>
      <c r="IQS15" s="145"/>
      <c r="IRA15" s="145"/>
      <c r="IRW15" s="145"/>
      <c r="IRX15" s="145"/>
      <c r="IRY15" s="145"/>
      <c r="IRZ15" s="145"/>
      <c r="ISA15" s="145"/>
      <c r="ISB15" s="145"/>
      <c r="IST15" s="145"/>
      <c r="ISU15" s="145"/>
      <c r="ISX15" s="145"/>
      <c r="ITA15" s="145"/>
      <c r="ITC15" s="145"/>
      <c r="ITE15" s="145"/>
      <c r="ITH15" s="145"/>
      <c r="ITK15" s="145"/>
      <c r="ITN15" s="145"/>
      <c r="ITQ15" s="145"/>
      <c r="ITT15" s="145"/>
      <c r="ITW15" s="145"/>
      <c r="ITZ15" s="145"/>
      <c r="IUC15" s="145"/>
      <c r="IUE15" s="145"/>
      <c r="IUR15" s="145"/>
      <c r="IUS15" s="145"/>
      <c r="IUT15" s="145"/>
      <c r="IUU15" s="145"/>
      <c r="IUV15" s="145"/>
      <c r="IUW15" s="145"/>
      <c r="IUX15" s="145"/>
      <c r="IUY15" s="145"/>
      <c r="IUZ15" s="145"/>
      <c r="IVA15" s="145"/>
      <c r="IVB15" s="145"/>
      <c r="IVC15" s="145"/>
      <c r="IVD15" s="145"/>
      <c r="IVE15" s="145"/>
      <c r="IVI15" s="145"/>
      <c r="IVK15" s="145"/>
      <c r="IVL15" s="145"/>
      <c r="IVM15" s="145"/>
      <c r="IVN15" s="145"/>
      <c r="IVQ15" s="145"/>
      <c r="IVS15" s="145"/>
      <c r="IVT15" s="145"/>
      <c r="IVU15" s="145"/>
      <c r="IVV15" s="145"/>
      <c r="IVW15" s="145"/>
      <c r="IVX15" s="145"/>
      <c r="IVY15" s="145"/>
      <c r="IVZ15" s="145"/>
      <c r="IWA15" s="145"/>
      <c r="IWB15" s="145"/>
      <c r="IWC15" s="145"/>
      <c r="IWD15" s="145"/>
      <c r="IWE15" s="145"/>
      <c r="IWH15" s="145"/>
      <c r="IWK15" s="145"/>
      <c r="IWN15" s="145"/>
      <c r="IWQ15" s="145"/>
      <c r="IWT15" s="145"/>
      <c r="IXF15" s="145"/>
      <c r="IXI15" s="145"/>
      <c r="IXL15" s="145"/>
      <c r="IXO15" s="145"/>
      <c r="IXX15" s="145"/>
      <c r="IYD15" s="145"/>
      <c r="IYG15" s="145"/>
      <c r="IYJ15" s="145"/>
      <c r="IYM15" s="145"/>
      <c r="IYS15" s="145"/>
      <c r="IYV15" s="145"/>
      <c r="IZB15" s="145"/>
      <c r="IZD15" s="145"/>
      <c r="IZE15" s="145"/>
      <c r="IZG15" s="145"/>
      <c r="IZJ15" s="145"/>
      <c r="IZM15" s="145"/>
      <c r="IZP15" s="145"/>
      <c r="IZX15" s="145"/>
      <c r="JAC15" s="145"/>
      <c r="JAL15" s="145"/>
      <c r="JAO15" s="145"/>
      <c r="JAW15" s="145"/>
      <c r="JBS15" s="145"/>
      <c r="JBT15" s="145"/>
      <c r="JBU15" s="145"/>
      <c r="JBV15" s="145"/>
      <c r="JBW15" s="145"/>
      <c r="JBX15" s="145"/>
      <c r="JCP15" s="145"/>
      <c r="JCQ15" s="145"/>
      <c r="JCT15" s="145"/>
      <c r="JCW15" s="145"/>
      <c r="JCY15" s="145"/>
      <c r="JDA15" s="145"/>
      <c r="JDD15" s="145"/>
      <c r="JDG15" s="145"/>
      <c r="JDJ15" s="145"/>
      <c r="JDM15" s="145"/>
      <c r="JDP15" s="145"/>
      <c r="JDS15" s="145"/>
      <c r="JDV15" s="145"/>
      <c r="JDY15" s="145"/>
      <c r="JEA15" s="145"/>
      <c r="JEN15" s="145"/>
      <c r="JEO15" s="145"/>
      <c r="JEP15" s="145"/>
      <c r="JEQ15" s="145"/>
      <c r="JER15" s="145"/>
      <c r="JES15" s="145"/>
      <c r="JET15" s="145"/>
      <c r="JEU15" s="145"/>
      <c r="JEV15" s="145"/>
      <c r="JEW15" s="145"/>
      <c r="JEX15" s="145"/>
      <c r="JEY15" s="145"/>
      <c r="JEZ15" s="145"/>
      <c r="JFA15" s="145"/>
      <c r="JFE15" s="145"/>
      <c r="JFG15" s="145"/>
      <c r="JFH15" s="145"/>
      <c r="JFI15" s="145"/>
      <c r="JFJ15" s="145"/>
      <c r="JFM15" s="145"/>
      <c r="JFO15" s="145"/>
      <c r="JFP15" s="145"/>
      <c r="JFQ15" s="145"/>
      <c r="JFR15" s="145"/>
      <c r="JFS15" s="145"/>
      <c r="JFT15" s="145"/>
      <c r="JFU15" s="145"/>
      <c r="JFV15" s="145"/>
      <c r="JFW15" s="145"/>
      <c r="JFX15" s="145"/>
      <c r="JFY15" s="145"/>
      <c r="JFZ15" s="145"/>
      <c r="JGA15" s="145"/>
      <c r="JGD15" s="145"/>
      <c r="JGG15" s="145"/>
      <c r="JGJ15" s="145"/>
      <c r="JGM15" s="145"/>
      <c r="JGP15" s="145"/>
      <c r="JHB15" s="145"/>
      <c r="JHE15" s="145"/>
      <c r="JHH15" s="145"/>
      <c r="JHK15" s="145"/>
      <c r="JHT15" s="145"/>
      <c r="JHZ15" s="145"/>
      <c r="JIC15" s="145"/>
      <c r="JIF15" s="145"/>
      <c r="JII15" s="145"/>
      <c r="JIO15" s="145"/>
      <c r="JIR15" s="145"/>
      <c r="JIX15" s="145"/>
      <c r="JIZ15" s="145"/>
      <c r="JJA15" s="145"/>
      <c r="JJC15" s="145"/>
      <c r="JJF15" s="145"/>
      <c r="JJI15" s="145"/>
      <c r="JJL15" s="145"/>
      <c r="JJT15" s="145"/>
      <c r="JJY15" s="145"/>
      <c r="JKH15" s="145"/>
      <c r="JKK15" s="145"/>
      <c r="JKS15" s="145"/>
      <c r="JLO15" s="145"/>
      <c r="JLP15" s="145"/>
      <c r="JLQ15" s="145"/>
      <c r="JLR15" s="145"/>
      <c r="JLS15" s="145"/>
      <c r="JLT15" s="145"/>
      <c r="JML15" s="145"/>
      <c r="JMM15" s="145"/>
      <c r="JMP15" s="145"/>
      <c r="JMS15" s="145"/>
      <c r="JMU15" s="145"/>
      <c r="JMW15" s="145"/>
      <c r="JMZ15" s="145"/>
      <c r="JNC15" s="145"/>
      <c r="JNF15" s="145"/>
      <c r="JNI15" s="145"/>
      <c r="JNL15" s="145"/>
      <c r="JNO15" s="145"/>
      <c r="JNR15" s="145"/>
      <c r="JNU15" s="145"/>
      <c r="JNW15" s="145"/>
      <c r="JOJ15" s="145"/>
      <c r="JOK15" s="145"/>
      <c r="JOL15" s="145"/>
      <c r="JOM15" s="145"/>
      <c r="JON15" s="145"/>
      <c r="JOO15" s="145"/>
      <c r="JOP15" s="145"/>
      <c r="JOQ15" s="145"/>
      <c r="JOR15" s="145"/>
      <c r="JOS15" s="145"/>
      <c r="JOT15" s="145"/>
      <c r="JOU15" s="145"/>
      <c r="JOV15" s="145"/>
      <c r="JOW15" s="145"/>
      <c r="JPA15" s="145"/>
      <c r="JPC15" s="145"/>
      <c r="JPD15" s="145"/>
      <c r="JPE15" s="145"/>
      <c r="JPF15" s="145"/>
      <c r="JPI15" s="145"/>
      <c r="JPK15" s="145"/>
      <c r="JPL15" s="145"/>
      <c r="JPM15" s="145"/>
      <c r="JPN15" s="145"/>
      <c r="JPO15" s="145"/>
      <c r="JPP15" s="145"/>
      <c r="JPQ15" s="145"/>
      <c r="JPR15" s="145"/>
      <c r="JPS15" s="145"/>
      <c r="JPT15" s="145"/>
      <c r="JPU15" s="145"/>
      <c r="JPV15" s="145"/>
      <c r="JPW15" s="145"/>
      <c r="JPZ15" s="145"/>
      <c r="JQC15" s="145"/>
      <c r="JQF15" s="145"/>
      <c r="JQI15" s="145"/>
      <c r="JQL15" s="145"/>
      <c r="JQX15" s="145"/>
      <c r="JRA15" s="145"/>
      <c r="JRD15" s="145"/>
      <c r="JRG15" s="145"/>
      <c r="JRP15" s="145"/>
      <c r="JRV15" s="145"/>
      <c r="JRY15" s="145"/>
      <c r="JSB15" s="145"/>
      <c r="JSE15" s="145"/>
      <c r="JSK15" s="145"/>
      <c r="JSN15" s="145"/>
      <c r="JST15" s="145"/>
      <c r="JSV15" s="145"/>
      <c r="JSW15" s="145"/>
      <c r="JSY15" s="145"/>
      <c r="JTB15" s="145"/>
      <c r="JTE15" s="145"/>
      <c r="JTH15" s="145"/>
      <c r="JTP15" s="145"/>
      <c r="JTU15" s="145"/>
      <c r="JUD15" s="145"/>
      <c r="JUG15" s="145"/>
      <c r="JUO15" s="145"/>
      <c r="JVK15" s="145"/>
      <c r="JVL15" s="145"/>
      <c r="JVM15" s="145"/>
      <c r="JVN15" s="145"/>
      <c r="JVO15" s="145"/>
      <c r="JVP15" s="145"/>
      <c r="JWH15" s="145"/>
      <c r="JWI15" s="145"/>
      <c r="JWL15" s="145"/>
      <c r="JWO15" s="145"/>
      <c r="JWQ15" s="145"/>
      <c r="JWS15" s="145"/>
      <c r="JWV15" s="145"/>
      <c r="JWY15" s="145"/>
      <c r="JXB15" s="145"/>
      <c r="JXE15" s="145"/>
      <c r="JXH15" s="145"/>
      <c r="JXK15" s="145"/>
      <c r="JXN15" s="145"/>
      <c r="JXQ15" s="145"/>
      <c r="JXS15" s="145"/>
      <c r="JYF15" s="145"/>
      <c r="JYG15" s="145"/>
      <c r="JYH15" s="145"/>
      <c r="JYI15" s="145"/>
      <c r="JYJ15" s="145"/>
      <c r="JYK15" s="145"/>
      <c r="JYL15" s="145"/>
      <c r="JYM15" s="145"/>
      <c r="JYN15" s="145"/>
      <c r="JYO15" s="145"/>
      <c r="JYP15" s="145"/>
      <c r="JYQ15" s="145"/>
      <c r="JYR15" s="145"/>
      <c r="JYS15" s="145"/>
      <c r="JYW15" s="145"/>
      <c r="JYY15" s="145"/>
      <c r="JYZ15" s="145"/>
      <c r="JZA15" s="145"/>
      <c r="JZB15" s="145"/>
      <c r="JZE15" s="145"/>
      <c r="JZG15" s="145"/>
      <c r="JZH15" s="145"/>
      <c r="JZI15" s="145"/>
      <c r="JZJ15" s="145"/>
      <c r="JZK15" s="145"/>
      <c r="JZL15" s="145"/>
      <c r="JZM15" s="145"/>
      <c r="JZN15" s="145"/>
      <c r="JZO15" s="145"/>
      <c r="JZP15" s="145"/>
      <c r="JZQ15" s="145"/>
      <c r="JZR15" s="145"/>
      <c r="JZS15" s="145"/>
      <c r="JZV15" s="145"/>
      <c r="JZY15" s="145"/>
      <c r="KAB15" s="145"/>
      <c r="KAE15" s="145"/>
      <c r="KAH15" s="145"/>
      <c r="KAT15" s="145"/>
      <c r="KAW15" s="145"/>
      <c r="KAZ15" s="145"/>
      <c r="KBC15" s="145"/>
      <c r="KBL15" s="145"/>
      <c r="KBR15" s="145"/>
      <c r="KBU15" s="145"/>
      <c r="KBX15" s="145"/>
      <c r="KCA15" s="145"/>
      <c r="KCG15" s="145"/>
      <c r="KCJ15" s="145"/>
      <c r="KCP15" s="145"/>
      <c r="KCR15" s="145"/>
      <c r="KCS15" s="145"/>
      <c r="KCU15" s="145"/>
      <c r="KCX15" s="145"/>
      <c r="KDA15" s="145"/>
      <c r="KDD15" s="145"/>
      <c r="KDL15" s="145"/>
      <c r="KDQ15" s="145"/>
      <c r="KDZ15" s="145"/>
      <c r="KEC15" s="145"/>
      <c r="KEK15" s="145"/>
      <c r="KFG15" s="145"/>
      <c r="KFH15" s="145"/>
      <c r="KFI15" s="145"/>
      <c r="KFJ15" s="145"/>
      <c r="KFK15" s="145"/>
      <c r="KFL15" s="145"/>
      <c r="KGD15" s="145"/>
      <c r="KGE15" s="145"/>
      <c r="KGH15" s="145"/>
      <c r="KGK15" s="145"/>
      <c r="KGM15" s="145"/>
      <c r="KGO15" s="145"/>
      <c r="KGR15" s="145"/>
      <c r="KGU15" s="145"/>
      <c r="KGX15" s="145"/>
      <c r="KHA15" s="145"/>
      <c r="KHD15" s="145"/>
      <c r="KHG15" s="145"/>
      <c r="KHJ15" s="145"/>
      <c r="KHM15" s="145"/>
      <c r="KHO15" s="145"/>
      <c r="KIB15" s="145"/>
      <c r="KIC15" s="145"/>
      <c r="KID15" s="145"/>
      <c r="KIE15" s="145"/>
      <c r="KIF15" s="145"/>
      <c r="KIG15" s="145"/>
      <c r="KIH15" s="145"/>
      <c r="KII15" s="145"/>
      <c r="KIJ15" s="145"/>
      <c r="KIK15" s="145"/>
      <c r="KIL15" s="145"/>
      <c r="KIM15" s="145"/>
      <c r="KIN15" s="145"/>
      <c r="KIO15" s="145"/>
      <c r="KIS15" s="145"/>
      <c r="KIU15" s="145"/>
      <c r="KIV15" s="145"/>
      <c r="KIW15" s="145"/>
      <c r="KIX15" s="145"/>
      <c r="KJA15" s="145"/>
      <c r="KJC15" s="145"/>
      <c r="KJD15" s="145"/>
      <c r="KJE15" s="145"/>
      <c r="KJF15" s="145"/>
      <c r="KJG15" s="145"/>
      <c r="KJH15" s="145"/>
      <c r="KJI15" s="145"/>
      <c r="KJJ15" s="145"/>
      <c r="KJK15" s="145"/>
      <c r="KJL15" s="145"/>
      <c r="KJM15" s="145"/>
      <c r="KJN15" s="145"/>
      <c r="KJO15" s="145"/>
      <c r="KJR15" s="145"/>
      <c r="KJU15" s="145"/>
      <c r="KJX15" s="145"/>
      <c r="KKA15" s="145"/>
      <c r="KKD15" s="145"/>
      <c r="KKP15" s="145"/>
      <c r="KKS15" s="145"/>
      <c r="KKV15" s="145"/>
      <c r="KKY15" s="145"/>
      <c r="KLH15" s="145"/>
      <c r="KLN15" s="145"/>
      <c r="KLQ15" s="145"/>
      <c r="KLT15" s="145"/>
      <c r="KLW15" s="145"/>
      <c r="KMC15" s="145"/>
      <c r="KMF15" s="145"/>
      <c r="KML15" s="145"/>
      <c r="KMN15" s="145"/>
      <c r="KMO15" s="145"/>
      <c r="KMQ15" s="145"/>
      <c r="KMT15" s="145"/>
      <c r="KMW15" s="145"/>
      <c r="KMZ15" s="145"/>
      <c r="KNH15" s="145"/>
      <c r="KNM15" s="145"/>
      <c r="KNV15" s="145"/>
      <c r="KNY15" s="145"/>
      <c r="KOG15" s="145"/>
      <c r="KPC15" s="145"/>
      <c r="KPD15" s="145"/>
      <c r="KPE15" s="145"/>
      <c r="KPF15" s="145"/>
      <c r="KPG15" s="145"/>
      <c r="KPH15" s="145"/>
      <c r="KPZ15" s="145"/>
      <c r="KQA15" s="145"/>
      <c r="KQD15" s="145"/>
      <c r="KQG15" s="145"/>
      <c r="KQI15" s="145"/>
      <c r="KQK15" s="145"/>
      <c r="KQN15" s="145"/>
      <c r="KQQ15" s="145"/>
      <c r="KQT15" s="145"/>
      <c r="KQW15" s="145"/>
      <c r="KQZ15" s="145"/>
      <c r="KRC15" s="145"/>
      <c r="KRF15" s="145"/>
      <c r="KRI15" s="145"/>
      <c r="KRK15" s="145"/>
      <c r="KRX15" s="145"/>
      <c r="KRY15" s="145"/>
      <c r="KRZ15" s="145"/>
      <c r="KSA15" s="145"/>
      <c r="KSB15" s="145"/>
      <c r="KSC15" s="145"/>
      <c r="KSD15" s="145"/>
      <c r="KSE15" s="145"/>
      <c r="KSF15" s="145"/>
      <c r="KSG15" s="145"/>
      <c r="KSH15" s="145"/>
      <c r="KSI15" s="145"/>
      <c r="KSJ15" s="145"/>
      <c r="KSK15" s="145"/>
      <c r="KSO15" s="145"/>
      <c r="KSQ15" s="145"/>
      <c r="KSR15" s="145"/>
      <c r="KSS15" s="145"/>
      <c r="KST15" s="145"/>
      <c r="KSW15" s="145"/>
      <c r="KSY15" s="145"/>
      <c r="KSZ15" s="145"/>
      <c r="KTA15" s="145"/>
      <c r="KTB15" s="145"/>
      <c r="KTC15" s="145"/>
      <c r="KTD15" s="145"/>
      <c r="KTE15" s="145"/>
      <c r="KTF15" s="145"/>
      <c r="KTG15" s="145"/>
      <c r="KTH15" s="145"/>
      <c r="KTI15" s="145"/>
      <c r="KTJ15" s="145"/>
      <c r="KTK15" s="145"/>
      <c r="KTN15" s="145"/>
      <c r="KTQ15" s="145"/>
      <c r="KTT15" s="145"/>
      <c r="KTW15" s="145"/>
      <c r="KTZ15" s="145"/>
      <c r="KUL15" s="145"/>
      <c r="KUO15" s="145"/>
      <c r="KUR15" s="145"/>
      <c r="KUU15" s="145"/>
      <c r="KVD15" s="145"/>
      <c r="KVJ15" s="145"/>
      <c r="KVM15" s="145"/>
      <c r="KVP15" s="145"/>
      <c r="KVS15" s="145"/>
      <c r="KVY15" s="145"/>
      <c r="KWB15" s="145"/>
      <c r="KWH15" s="145"/>
      <c r="KWJ15" s="145"/>
      <c r="KWK15" s="145"/>
      <c r="KWM15" s="145"/>
      <c r="KWP15" s="145"/>
      <c r="KWS15" s="145"/>
      <c r="KWV15" s="145"/>
      <c r="KXD15" s="145"/>
      <c r="KXI15" s="145"/>
      <c r="KXR15" s="145"/>
      <c r="KXU15" s="145"/>
      <c r="KYC15" s="145"/>
      <c r="KYY15" s="145"/>
      <c r="KYZ15" s="145"/>
      <c r="KZA15" s="145"/>
      <c r="KZB15" s="145"/>
      <c r="KZC15" s="145"/>
      <c r="KZD15" s="145"/>
      <c r="KZV15" s="145"/>
      <c r="KZW15" s="145"/>
      <c r="KZZ15" s="145"/>
      <c r="LAC15" s="145"/>
      <c r="LAE15" s="145"/>
      <c r="LAG15" s="145"/>
      <c r="LAJ15" s="145"/>
      <c r="LAM15" s="145"/>
      <c r="LAP15" s="145"/>
      <c r="LAS15" s="145"/>
      <c r="LAV15" s="145"/>
      <c r="LAY15" s="145"/>
      <c r="LBB15" s="145"/>
      <c r="LBE15" s="145"/>
      <c r="LBG15" s="145"/>
      <c r="LBT15" s="145"/>
      <c r="LBU15" s="145"/>
      <c r="LBV15" s="145"/>
      <c r="LBW15" s="145"/>
      <c r="LBX15" s="145"/>
      <c r="LBY15" s="145"/>
      <c r="LBZ15" s="145"/>
      <c r="LCA15" s="145"/>
      <c r="LCB15" s="145"/>
      <c r="LCC15" s="145"/>
      <c r="LCD15" s="145"/>
      <c r="LCE15" s="145"/>
      <c r="LCF15" s="145"/>
      <c r="LCG15" s="145"/>
      <c r="LCK15" s="145"/>
      <c r="LCM15" s="145"/>
      <c r="LCN15" s="145"/>
      <c r="LCO15" s="145"/>
      <c r="LCP15" s="145"/>
      <c r="LCS15" s="145"/>
      <c r="LCU15" s="145"/>
      <c r="LCV15" s="145"/>
      <c r="LCW15" s="145"/>
      <c r="LCX15" s="145"/>
      <c r="LCY15" s="145"/>
      <c r="LCZ15" s="145"/>
      <c r="LDA15" s="145"/>
      <c r="LDB15" s="145"/>
      <c r="LDC15" s="145"/>
      <c r="LDD15" s="145"/>
      <c r="LDE15" s="145"/>
      <c r="LDF15" s="145"/>
      <c r="LDG15" s="145"/>
      <c r="LDJ15" s="145"/>
      <c r="LDM15" s="145"/>
      <c r="LDP15" s="145"/>
      <c r="LDS15" s="145"/>
      <c r="LDV15" s="145"/>
      <c r="LEH15" s="145"/>
      <c r="LEK15" s="145"/>
      <c r="LEN15" s="145"/>
      <c r="LEQ15" s="145"/>
      <c r="LEZ15" s="145"/>
      <c r="LFF15" s="145"/>
      <c r="LFI15" s="145"/>
      <c r="LFL15" s="145"/>
      <c r="LFO15" s="145"/>
      <c r="LFU15" s="145"/>
      <c r="LFX15" s="145"/>
      <c r="LGD15" s="145"/>
      <c r="LGF15" s="145"/>
      <c r="LGG15" s="145"/>
      <c r="LGI15" s="145"/>
      <c r="LGL15" s="145"/>
      <c r="LGO15" s="145"/>
      <c r="LGR15" s="145"/>
      <c r="LGZ15" s="145"/>
      <c r="LHE15" s="145"/>
      <c r="LHN15" s="145"/>
      <c r="LHQ15" s="145"/>
      <c r="LHY15" s="145"/>
      <c r="LIU15" s="145"/>
      <c r="LIV15" s="145"/>
      <c r="LIW15" s="145"/>
      <c r="LIX15" s="145"/>
      <c r="LIY15" s="145"/>
      <c r="LIZ15" s="145"/>
      <c r="LJR15" s="145"/>
      <c r="LJS15" s="145"/>
      <c r="LJV15" s="145"/>
      <c r="LJY15" s="145"/>
      <c r="LKA15" s="145"/>
      <c r="LKC15" s="145"/>
      <c r="LKF15" s="145"/>
      <c r="LKI15" s="145"/>
      <c r="LKL15" s="145"/>
      <c r="LKO15" s="145"/>
      <c r="LKR15" s="145"/>
      <c r="LKU15" s="145"/>
      <c r="LKX15" s="145"/>
      <c r="LLA15" s="145"/>
      <c r="LLC15" s="145"/>
      <c r="LLP15" s="145"/>
      <c r="LLQ15" s="145"/>
      <c r="LLR15" s="145"/>
      <c r="LLS15" s="145"/>
      <c r="LLT15" s="145"/>
      <c r="LLU15" s="145"/>
      <c r="LLV15" s="145"/>
      <c r="LLW15" s="145"/>
      <c r="LLX15" s="145"/>
      <c r="LLY15" s="145"/>
      <c r="LLZ15" s="145"/>
      <c r="LMA15" s="145"/>
      <c r="LMB15" s="145"/>
      <c r="LMC15" s="145"/>
      <c r="LMG15" s="145"/>
      <c r="LMI15" s="145"/>
      <c r="LMJ15" s="145"/>
      <c r="LMK15" s="145"/>
      <c r="LML15" s="145"/>
      <c r="LMO15" s="145"/>
      <c r="LMQ15" s="145"/>
      <c r="LMR15" s="145"/>
      <c r="LMS15" s="145"/>
      <c r="LMT15" s="145"/>
      <c r="LMU15" s="145"/>
      <c r="LMV15" s="145"/>
      <c r="LMW15" s="145"/>
      <c r="LMX15" s="145"/>
      <c r="LMY15" s="145"/>
      <c r="LMZ15" s="145"/>
      <c r="LNA15" s="145"/>
      <c r="LNB15" s="145"/>
      <c r="LNC15" s="145"/>
      <c r="LNF15" s="145"/>
      <c r="LNI15" s="145"/>
      <c r="LNL15" s="145"/>
      <c r="LNO15" s="145"/>
      <c r="LNR15" s="145"/>
      <c r="LOD15" s="145"/>
      <c r="LOG15" s="145"/>
      <c r="LOJ15" s="145"/>
      <c r="LOM15" s="145"/>
      <c r="LOV15" s="145"/>
      <c r="LPB15" s="145"/>
      <c r="LPE15" s="145"/>
      <c r="LPH15" s="145"/>
      <c r="LPK15" s="145"/>
      <c r="LPQ15" s="145"/>
      <c r="LPT15" s="145"/>
      <c r="LPZ15" s="145"/>
      <c r="LQB15" s="145"/>
      <c r="LQC15" s="145"/>
      <c r="LQE15" s="145"/>
      <c r="LQH15" s="145"/>
      <c r="LQK15" s="145"/>
      <c r="LQN15" s="145"/>
      <c r="LQV15" s="145"/>
      <c r="LRA15" s="145"/>
      <c r="LRJ15" s="145"/>
      <c r="LRM15" s="145"/>
      <c r="LRU15" s="145"/>
      <c r="LSQ15" s="145"/>
      <c r="LSR15" s="145"/>
      <c r="LSS15" s="145"/>
      <c r="LST15" s="145"/>
      <c r="LSU15" s="145"/>
      <c r="LSV15" s="145"/>
      <c r="LTN15" s="145"/>
      <c r="LTO15" s="145"/>
      <c r="LTR15" s="145"/>
      <c r="LTU15" s="145"/>
      <c r="LTW15" s="145"/>
      <c r="LTY15" s="145"/>
      <c r="LUB15" s="145"/>
      <c r="LUE15" s="145"/>
      <c r="LUH15" s="145"/>
      <c r="LUK15" s="145"/>
      <c r="LUN15" s="145"/>
      <c r="LUQ15" s="145"/>
      <c r="LUT15" s="145"/>
      <c r="LUW15" s="145"/>
      <c r="LUY15" s="145"/>
      <c r="LVL15" s="145"/>
      <c r="LVM15" s="145"/>
      <c r="LVN15" s="145"/>
      <c r="LVO15" s="145"/>
      <c r="LVP15" s="145"/>
      <c r="LVQ15" s="145"/>
      <c r="LVR15" s="145"/>
      <c r="LVS15" s="145"/>
      <c r="LVT15" s="145"/>
      <c r="LVU15" s="145"/>
      <c r="LVV15" s="145"/>
      <c r="LVW15" s="145"/>
      <c r="LVX15" s="145"/>
      <c r="LVY15" s="145"/>
      <c r="LWC15" s="145"/>
      <c r="LWE15" s="145"/>
      <c r="LWF15" s="145"/>
      <c r="LWG15" s="145"/>
      <c r="LWH15" s="145"/>
      <c r="LWK15" s="145"/>
      <c r="LWM15" s="145"/>
      <c r="LWN15" s="145"/>
      <c r="LWO15" s="145"/>
      <c r="LWP15" s="145"/>
      <c r="LWQ15" s="145"/>
      <c r="LWR15" s="145"/>
      <c r="LWS15" s="145"/>
      <c r="LWT15" s="145"/>
      <c r="LWU15" s="145"/>
      <c r="LWV15" s="145"/>
      <c r="LWW15" s="145"/>
      <c r="LWX15" s="145"/>
      <c r="LWY15" s="145"/>
      <c r="LXB15" s="145"/>
      <c r="LXE15" s="145"/>
      <c r="LXH15" s="145"/>
      <c r="LXK15" s="145"/>
      <c r="LXN15" s="145"/>
      <c r="LXZ15" s="145"/>
      <c r="LYC15" s="145"/>
      <c r="LYF15" s="145"/>
      <c r="LYI15" s="145"/>
      <c r="LYR15" s="145"/>
      <c r="LYX15" s="145"/>
      <c r="LZA15" s="145"/>
      <c r="LZD15" s="145"/>
      <c r="LZG15" s="145"/>
      <c r="LZM15" s="145"/>
      <c r="LZP15" s="145"/>
      <c r="LZV15" s="145"/>
      <c r="LZX15" s="145"/>
      <c r="LZY15" s="145"/>
      <c r="MAA15" s="145"/>
      <c r="MAD15" s="145"/>
      <c r="MAG15" s="145"/>
      <c r="MAJ15" s="145"/>
      <c r="MAR15" s="145"/>
      <c r="MAW15" s="145"/>
      <c r="MBF15" s="145"/>
      <c r="MBI15" s="145"/>
      <c r="MBQ15" s="145"/>
      <c r="MCM15" s="145"/>
      <c r="MCN15" s="145"/>
      <c r="MCO15" s="145"/>
      <c r="MCP15" s="145"/>
      <c r="MCQ15" s="145"/>
      <c r="MCR15" s="145"/>
      <c r="MDJ15" s="145"/>
      <c r="MDK15" s="145"/>
      <c r="MDN15" s="145"/>
      <c r="MDQ15" s="145"/>
      <c r="MDS15" s="145"/>
      <c r="MDU15" s="145"/>
      <c r="MDX15" s="145"/>
      <c r="MEA15" s="145"/>
      <c r="MED15" s="145"/>
      <c r="MEG15" s="145"/>
      <c r="MEJ15" s="145"/>
      <c r="MEM15" s="145"/>
      <c r="MEP15" s="145"/>
      <c r="MES15" s="145"/>
      <c r="MEU15" s="145"/>
      <c r="MFH15" s="145"/>
      <c r="MFI15" s="145"/>
      <c r="MFJ15" s="145"/>
      <c r="MFK15" s="145"/>
      <c r="MFL15" s="145"/>
      <c r="MFM15" s="145"/>
      <c r="MFN15" s="145"/>
      <c r="MFO15" s="145"/>
      <c r="MFP15" s="145"/>
      <c r="MFQ15" s="145"/>
      <c r="MFR15" s="145"/>
      <c r="MFS15" s="145"/>
      <c r="MFT15" s="145"/>
      <c r="MFU15" s="145"/>
      <c r="MFY15" s="145"/>
      <c r="MGA15" s="145"/>
      <c r="MGB15" s="145"/>
      <c r="MGC15" s="145"/>
      <c r="MGD15" s="145"/>
      <c r="MGG15" s="145"/>
      <c r="MGI15" s="145"/>
      <c r="MGJ15" s="145"/>
      <c r="MGK15" s="145"/>
      <c r="MGL15" s="145"/>
      <c r="MGM15" s="145"/>
      <c r="MGN15" s="145"/>
      <c r="MGO15" s="145"/>
      <c r="MGP15" s="145"/>
      <c r="MGQ15" s="145"/>
      <c r="MGR15" s="145"/>
      <c r="MGS15" s="145"/>
      <c r="MGT15" s="145"/>
      <c r="MGU15" s="145"/>
      <c r="MGX15" s="145"/>
      <c r="MHA15" s="145"/>
      <c r="MHD15" s="145"/>
      <c r="MHG15" s="145"/>
      <c r="MHJ15" s="145"/>
      <c r="MHV15" s="145"/>
      <c r="MHY15" s="145"/>
      <c r="MIB15" s="145"/>
      <c r="MIE15" s="145"/>
      <c r="MIN15" s="145"/>
      <c r="MIT15" s="145"/>
      <c r="MIW15" s="145"/>
      <c r="MIZ15" s="145"/>
      <c r="MJC15" s="145"/>
      <c r="MJI15" s="145"/>
      <c r="MJL15" s="145"/>
      <c r="MJR15" s="145"/>
      <c r="MJT15" s="145"/>
      <c r="MJU15" s="145"/>
      <c r="MJW15" s="145"/>
      <c r="MJZ15" s="145"/>
      <c r="MKC15" s="145"/>
      <c r="MKF15" s="145"/>
      <c r="MKN15" s="145"/>
      <c r="MKS15" s="145"/>
      <c r="MLB15" s="145"/>
      <c r="MLE15" s="145"/>
      <c r="MLM15" s="145"/>
      <c r="MMI15" s="145"/>
      <c r="MMJ15" s="145"/>
      <c r="MMK15" s="145"/>
      <c r="MML15" s="145"/>
      <c r="MMM15" s="145"/>
      <c r="MMN15" s="145"/>
      <c r="MNF15" s="145"/>
      <c r="MNG15" s="145"/>
      <c r="MNJ15" s="145"/>
      <c r="MNM15" s="145"/>
      <c r="MNO15" s="145"/>
      <c r="MNQ15" s="145"/>
      <c r="MNT15" s="145"/>
      <c r="MNW15" s="145"/>
      <c r="MNZ15" s="145"/>
      <c r="MOC15" s="145"/>
      <c r="MOF15" s="145"/>
      <c r="MOI15" s="145"/>
      <c r="MOL15" s="145"/>
      <c r="MOO15" s="145"/>
      <c r="MOQ15" s="145"/>
      <c r="MPD15" s="145"/>
      <c r="MPE15" s="145"/>
      <c r="MPF15" s="145"/>
      <c r="MPG15" s="145"/>
      <c r="MPH15" s="145"/>
      <c r="MPI15" s="145"/>
      <c r="MPJ15" s="145"/>
      <c r="MPK15" s="145"/>
      <c r="MPL15" s="145"/>
      <c r="MPM15" s="145"/>
      <c r="MPN15" s="145"/>
      <c r="MPO15" s="145"/>
      <c r="MPP15" s="145"/>
      <c r="MPQ15" s="145"/>
      <c r="MPU15" s="145"/>
      <c r="MPW15" s="145"/>
      <c r="MPX15" s="145"/>
      <c r="MPY15" s="145"/>
      <c r="MPZ15" s="145"/>
      <c r="MQC15" s="145"/>
      <c r="MQE15" s="145"/>
      <c r="MQF15" s="145"/>
      <c r="MQG15" s="145"/>
      <c r="MQH15" s="145"/>
      <c r="MQI15" s="145"/>
      <c r="MQJ15" s="145"/>
      <c r="MQK15" s="145"/>
      <c r="MQL15" s="145"/>
      <c r="MQM15" s="145"/>
      <c r="MQN15" s="145"/>
      <c r="MQO15" s="145"/>
      <c r="MQP15" s="145"/>
      <c r="MQQ15" s="145"/>
      <c r="MQT15" s="145"/>
      <c r="MQW15" s="145"/>
      <c r="MQZ15" s="145"/>
      <c r="MRC15" s="145"/>
      <c r="MRF15" s="145"/>
      <c r="MRR15" s="145"/>
      <c r="MRU15" s="145"/>
      <c r="MRX15" s="145"/>
      <c r="MSA15" s="145"/>
      <c r="MSJ15" s="145"/>
      <c r="MSP15" s="145"/>
      <c r="MSS15" s="145"/>
      <c r="MSV15" s="145"/>
      <c r="MSY15" s="145"/>
      <c r="MTE15" s="145"/>
      <c r="MTH15" s="145"/>
      <c r="MTN15" s="145"/>
      <c r="MTP15" s="145"/>
      <c r="MTQ15" s="145"/>
      <c r="MTS15" s="145"/>
      <c r="MTV15" s="145"/>
      <c r="MTY15" s="145"/>
      <c r="MUB15" s="145"/>
      <c r="MUJ15" s="145"/>
      <c r="MUO15" s="145"/>
      <c r="MUX15" s="145"/>
      <c r="MVA15" s="145"/>
      <c r="MVI15" s="145"/>
      <c r="MWE15" s="145"/>
      <c r="MWF15" s="145"/>
      <c r="MWG15" s="145"/>
      <c r="MWH15" s="145"/>
      <c r="MWI15" s="145"/>
      <c r="MWJ15" s="145"/>
      <c r="MXB15" s="145"/>
      <c r="MXC15" s="145"/>
      <c r="MXF15" s="145"/>
      <c r="MXI15" s="145"/>
      <c r="MXK15" s="145"/>
      <c r="MXM15" s="145"/>
      <c r="MXP15" s="145"/>
      <c r="MXS15" s="145"/>
      <c r="MXV15" s="145"/>
      <c r="MXY15" s="145"/>
      <c r="MYB15" s="145"/>
      <c r="MYE15" s="145"/>
      <c r="MYH15" s="145"/>
      <c r="MYK15" s="145"/>
      <c r="MYM15" s="145"/>
      <c r="MYZ15" s="145"/>
      <c r="MZA15" s="145"/>
      <c r="MZB15" s="145"/>
      <c r="MZC15" s="145"/>
      <c r="MZD15" s="145"/>
      <c r="MZE15" s="145"/>
      <c r="MZF15" s="145"/>
      <c r="MZG15" s="145"/>
      <c r="MZH15" s="145"/>
      <c r="MZI15" s="145"/>
      <c r="MZJ15" s="145"/>
      <c r="MZK15" s="145"/>
      <c r="MZL15" s="145"/>
      <c r="MZM15" s="145"/>
      <c r="MZQ15" s="145"/>
      <c r="MZS15" s="145"/>
      <c r="MZT15" s="145"/>
      <c r="MZU15" s="145"/>
      <c r="MZV15" s="145"/>
      <c r="MZY15" s="145"/>
      <c r="NAA15" s="145"/>
      <c r="NAB15" s="145"/>
      <c r="NAC15" s="145"/>
      <c r="NAD15" s="145"/>
      <c r="NAE15" s="145"/>
      <c r="NAF15" s="145"/>
      <c r="NAG15" s="145"/>
      <c r="NAH15" s="145"/>
      <c r="NAI15" s="145"/>
      <c r="NAJ15" s="145"/>
      <c r="NAK15" s="145"/>
      <c r="NAL15" s="145"/>
      <c r="NAM15" s="145"/>
      <c r="NAP15" s="145"/>
      <c r="NAS15" s="145"/>
      <c r="NAV15" s="145"/>
      <c r="NAY15" s="145"/>
      <c r="NBB15" s="145"/>
      <c r="NBN15" s="145"/>
      <c r="NBQ15" s="145"/>
      <c r="NBT15" s="145"/>
      <c r="NBW15" s="145"/>
      <c r="NCF15" s="145"/>
      <c r="NCL15" s="145"/>
      <c r="NCO15" s="145"/>
      <c r="NCR15" s="145"/>
      <c r="NCU15" s="145"/>
      <c r="NDA15" s="145"/>
      <c r="NDD15" s="145"/>
      <c r="NDJ15" s="145"/>
      <c r="NDL15" s="145"/>
      <c r="NDM15" s="145"/>
      <c r="NDO15" s="145"/>
      <c r="NDR15" s="145"/>
      <c r="NDU15" s="145"/>
      <c r="NDX15" s="145"/>
      <c r="NEF15" s="145"/>
      <c r="NEK15" s="145"/>
      <c r="NET15" s="145"/>
      <c r="NEW15" s="145"/>
      <c r="NFE15" s="145"/>
      <c r="NGA15" s="145"/>
      <c r="NGB15" s="145"/>
      <c r="NGC15" s="145"/>
      <c r="NGD15" s="145"/>
      <c r="NGE15" s="145"/>
      <c r="NGF15" s="145"/>
      <c r="NGX15" s="145"/>
      <c r="NGY15" s="145"/>
      <c r="NHB15" s="145"/>
      <c r="NHE15" s="145"/>
      <c r="NHG15" s="145"/>
      <c r="NHI15" s="145"/>
      <c r="NHL15" s="145"/>
      <c r="NHO15" s="145"/>
      <c r="NHR15" s="145"/>
      <c r="NHU15" s="145"/>
      <c r="NHX15" s="145"/>
      <c r="NIA15" s="145"/>
      <c r="NID15" s="145"/>
      <c r="NIG15" s="145"/>
      <c r="NII15" s="145"/>
      <c r="NIV15" s="145"/>
      <c r="NIW15" s="145"/>
      <c r="NIX15" s="145"/>
      <c r="NIY15" s="145"/>
      <c r="NIZ15" s="145"/>
      <c r="NJA15" s="145"/>
      <c r="NJB15" s="145"/>
      <c r="NJC15" s="145"/>
      <c r="NJD15" s="145"/>
      <c r="NJE15" s="145"/>
      <c r="NJF15" s="145"/>
      <c r="NJG15" s="145"/>
      <c r="NJH15" s="145"/>
      <c r="NJI15" s="145"/>
      <c r="NJM15" s="145"/>
      <c r="NJO15" s="145"/>
      <c r="NJP15" s="145"/>
      <c r="NJQ15" s="145"/>
      <c r="NJR15" s="145"/>
      <c r="NJU15" s="145"/>
      <c r="NJW15" s="145"/>
      <c r="NJX15" s="145"/>
      <c r="NJY15" s="145"/>
      <c r="NJZ15" s="145"/>
      <c r="NKA15" s="145"/>
      <c r="NKB15" s="145"/>
      <c r="NKC15" s="145"/>
      <c r="NKD15" s="145"/>
      <c r="NKE15" s="145"/>
      <c r="NKF15" s="145"/>
      <c r="NKG15" s="145"/>
      <c r="NKH15" s="145"/>
      <c r="NKI15" s="145"/>
      <c r="NKL15" s="145"/>
      <c r="NKO15" s="145"/>
      <c r="NKR15" s="145"/>
      <c r="NKU15" s="145"/>
      <c r="NKX15" s="145"/>
      <c r="NLJ15" s="145"/>
      <c r="NLM15" s="145"/>
      <c r="NLP15" s="145"/>
      <c r="NLS15" s="145"/>
      <c r="NMB15" s="145"/>
      <c r="NMH15" s="145"/>
      <c r="NMK15" s="145"/>
      <c r="NMN15" s="145"/>
      <c r="NMQ15" s="145"/>
      <c r="NMW15" s="145"/>
      <c r="NMZ15" s="145"/>
      <c r="NNF15" s="145"/>
      <c r="NNH15" s="145"/>
      <c r="NNI15" s="145"/>
      <c r="NNK15" s="145"/>
      <c r="NNN15" s="145"/>
      <c r="NNQ15" s="145"/>
      <c r="NNT15" s="145"/>
      <c r="NOB15" s="145"/>
      <c r="NOG15" s="145"/>
      <c r="NOP15" s="145"/>
      <c r="NOS15" s="145"/>
      <c r="NPA15" s="145"/>
      <c r="NPW15" s="145"/>
      <c r="NPX15" s="145"/>
      <c r="NPY15" s="145"/>
      <c r="NPZ15" s="145"/>
      <c r="NQA15" s="145"/>
      <c r="NQB15" s="145"/>
      <c r="NQT15" s="145"/>
      <c r="NQU15" s="145"/>
      <c r="NQX15" s="145"/>
      <c r="NRA15" s="145"/>
      <c r="NRC15" s="145"/>
      <c r="NRE15" s="145"/>
      <c r="NRH15" s="145"/>
      <c r="NRK15" s="145"/>
      <c r="NRN15" s="145"/>
      <c r="NRQ15" s="145"/>
      <c r="NRT15" s="145"/>
      <c r="NRW15" s="145"/>
      <c r="NRZ15" s="145"/>
      <c r="NSC15" s="145"/>
      <c r="NSE15" s="145"/>
      <c r="NSR15" s="145"/>
      <c r="NSS15" s="145"/>
      <c r="NST15" s="145"/>
      <c r="NSU15" s="145"/>
      <c r="NSV15" s="145"/>
      <c r="NSW15" s="145"/>
      <c r="NSX15" s="145"/>
      <c r="NSY15" s="145"/>
      <c r="NSZ15" s="145"/>
      <c r="NTA15" s="145"/>
      <c r="NTB15" s="145"/>
      <c r="NTC15" s="145"/>
      <c r="NTD15" s="145"/>
      <c r="NTE15" s="145"/>
      <c r="NTI15" s="145"/>
      <c r="NTK15" s="145"/>
      <c r="NTL15" s="145"/>
      <c r="NTM15" s="145"/>
      <c r="NTN15" s="145"/>
      <c r="NTQ15" s="145"/>
      <c r="NTS15" s="145"/>
      <c r="NTT15" s="145"/>
      <c r="NTU15" s="145"/>
      <c r="NTV15" s="145"/>
      <c r="NTW15" s="145"/>
      <c r="NTX15" s="145"/>
      <c r="NTY15" s="145"/>
      <c r="NTZ15" s="145"/>
      <c r="NUA15" s="145"/>
      <c r="NUB15" s="145"/>
      <c r="NUC15" s="145"/>
      <c r="NUD15" s="145"/>
      <c r="NUE15" s="145"/>
      <c r="NUH15" s="145"/>
      <c r="NUK15" s="145"/>
      <c r="NUN15" s="145"/>
      <c r="NUQ15" s="145"/>
      <c r="NUT15" s="145"/>
      <c r="NVF15" s="145"/>
      <c r="NVI15" s="145"/>
      <c r="NVL15" s="145"/>
      <c r="NVO15" s="145"/>
      <c r="NVX15" s="145"/>
      <c r="NWD15" s="145"/>
      <c r="NWG15" s="145"/>
      <c r="NWJ15" s="145"/>
      <c r="NWM15" s="145"/>
      <c r="NWS15" s="145"/>
      <c r="NWV15" s="145"/>
      <c r="NXB15" s="145"/>
      <c r="NXD15" s="145"/>
      <c r="NXE15" s="145"/>
      <c r="NXG15" s="145"/>
      <c r="NXJ15" s="145"/>
      <c r="NXM15" s="145"/>
      <c r="NXP15" s="145"/>
      <c r="NXX15" s="145"/>
      <c r="NYC15" s="145"/>
      <c r="NYL15" s="145"/>
      <c r="NYO15" s="145"/>
      <c r="NYW15" s="145"/>
      <c r="NZS15" s="145"/>
      <c r="NZT15" s="145"/>
      <c r="NZU15" s="145"/>
      <c r="NZV15" s="145"/>
      <c r="NZW15" s="145"/>
      <c r="NZX15" s="145"/>
      <c r="OAP15" s="145"/>
      <c r="OAQ15" s="145"/>
      <c r="OAT15" s="145"/>
      <c r="OAW15" s="145"/>
      <c r="OAY15" s="145"/>
      <c r="OBA15" s="145"/>
      <c r="OBD15" s="145"/>
      <c r="OBG15" s="145"/>
      <c r="OBJ15" s="145"/>
      <c r="OBM15" s="145"/>
      <c r="OBP15" s="145"/>
      <c r="OBS15" s="145"/>
      <c r="OBV15" s="145"/>
      <c r="OBY15" s="145"/>
      <c r="OCA15" s="145"/>
      <c r="OCN15" s="145"/>
      <c r="OCO15" s="145"/>
      <c r="OCP15" s="145"/>
      <c r="OCQ15" s="145"/>
      <c r="OCR15" s="145"/>
      <c r="OCS15" s="145"/>
      <c r="OCT15" s="145"/>
      <c r="OCU15" s="145"/>
      <c r="OCV15" s="145"/>
      <c r="OCW15" s="145"/>
      <c r="OCX15" s="145"/>
      <c r="OCY15" s="145"/>
      <c r="OCZ15" s="145"/>
      <c r="ODA15" s="145"/>
      <c r="ODE15" s="145"/>
      <c r="ODG15" s="145"/>
      <c r="ODH15" s="145"/>
      <c r="ODI15" s="145"/>
      <c r="ODJ15" s="145"/>
      <c r="ODM15" s="145"/>
      <c r="ODO15" s="145"/>
      <c r="ODP15" s="145"/>
      <c r="ODQ15" s="145"/>
      <c r="ODR15" s="145"/>
      <c r="ODS15" s="145"/>
      <c r="ODT15" s="145"/>
      <c r="ODU15" s="145"/>
      <c r="ODV15" s="145"/>
      <c r="ODW15" s="145"/>
      <c r="ODX15" s="145"/>
      <c r="ODY15" s="145"/>
      <c r="ODZ15" s="145"/>
      <c r="OEA15" s="145"/>
      <c r="OED15" s="145"/>
      <c r="OEG15" s="145"/>
      <c r="OEJ15" s="145"/>
      <c r="OEM15" s="145"/>
      <c r="OEP15" s="145"/>
      <c r="OFB15" s="145"/>
      <c r="OFE15" s="145"/>
      <c r="OFH15" s="145"/>
      <c r="OFK15" s="145"/>
      <c r="OFT15" s="145"/>
      <c r="OFZ15" s="145"/>
      <c r="OGC15" s="145"/>
      <c r="OGF15" s="145"/>
      <c r="OGI15" s="145"/>
      <c r="OGO15" s="145"/>
      <c r="OGR15" s="145"/>
      <c r="OGX15" s="145"/>
      <c r="OGZ15" s="145"/>
      <c r="OHA15" s="145"/>
      <c r="OHC15" s="145"/>
      <c r="OHF15" s="145"/>
      <c r="OHI15" s="145"/>
      <c r="OHL15" s="145"/>
      <c r="OHT15" s="145"/>
      <c r="OHY15" s="145"/>
      <c r="OIH15" s="145"/>
      <c r="OIK15" s="145"/>
      <c r="OIS15" s="145"/>
      <c r="OJO15" s="145"/>
      <c r="OJP15" s="145"/>
      <c r="OJQ15" s="145"/>
      <c r="OJR15" s="145"/>
      <c r="OJS15" s="145"/>
      <c r="OJT15" s="145"/>
      <c r="OKL15" s="145"/>
      <c r="OKM15" s="145"/>
      <c r="OKP15" s="145"/>
      <c r="OKS15" s="145"/>
      <c r="OKU15" s="145"/>
      <c r="OKW15" s="145"/>
      <c r="OKZ15" s="145"/>
      <c r="OLC15" s="145"/>
      <c r="OLF15" s="145"/>
      <c r="OLI15" s="145"/>
      <c r="OLL15" s="145"/>
      <c r="OLO15" s="145"/>
      <c r="OLR15" s="145"/>
      <c r="OLU15" s="145"/>
      <c r="OLW15" s="145"/>
      <c r="OMJ15" s="145"/>
      <c r="OMK15" s="145"/>
      <c r="OML15" s="145"/>
      <c r="OMM15" s="145"/>
      <c r="OMN15" s="145"/>
      <c r="OMO15" s="145"/>
      <c r="OMP15" s="145"/>
      <c r="OMQ15" s="145"/>
      <c r="OMR15" s="145"/>
      <c r="OMS15" s="145"/>
      <c r="OMT15" s="145"/>
      <c r="OMU15" s="145"/>
      <c r="OMV15" s="145"/>
      <c r="OMW15" s="145"/>
      <c r="ONA15" s="145"/>
      <c r="ONC15" s="145"/>
      <c r="OND15" s="145"/>
      <c r="ONE15" s="145"/>
      <c r="ONF15" s="145"/>
      <c r="ONI15" s="145"/>
      <c r="ONK15" s="145"/>
      <c r="ONL15" s="145"/>
      <c r="ONM15" s="145"/>
      <c r="ONN15" s="145"/>
      <c r="ONO15" s="145"/>
      <c r="ONP15" s="145"/>
      <c r="ONQ15" s="145"/>
      <c r="ONR15" s="145"/>
      <c r="ONS15" s="145"/>
      <c r="ONT15" s="145"/>
      <c r="ONU15" s="145"/>
      <c r="ONV15" s="145"/>
      <c r="ONW15" s="145"/>
      <c r="ONZ15" s="145"/>
      <c r="OOC15" s="145"/>
      <c r="OOF15" s="145"/>
      <c r="OOI15" s="145"/>
      <c r="OOL15" s="145"/>
      <c r="OOX15" s="145"/>
      <c r="OPA15" s="145"/>
      <c r="OPD15" s="145"/>
      <c r="OPG15" s="145"/>
      <c r="OPP15" s="145"/>
      <c r="OPV15" s="145"/>
      <c r="OPY15" s="145"/>
      <c r="OQB15" s="145"/>
      <c r="OQE15" s="145"/>
      <c r="OQK15" s="145"/>
      <c r="OQN15" s="145"/>
      <c r="OQT15" s="145"/>
      <c r="OQV15" s="145"/>
      <c r="OQW15" s="145"/>
      <c r="OQY15" s="145"/>
      <c r="ORB15" s="145"/>
      <c r="ORE15" s="145"/>
      <c r="ORH15" s="145"/>
      <c r="ORP15" s="145"/>
      <c r="ORU15" s="145"/>
      <c r="OSD15" s="145"/>
      <c r="OSG15" s="145"/>
      <c r="OSO15" s="145"/>
      <c r="OTK15" s="145"/>
      <c r="OTL15" s="145"/>
      <c r="OTM15" s="145"/>
      <c r="OTN15" s="145"/>
      <c r="OTO15" s="145"/>
      <c r="OTP15" s="145"/>
      <c r="OUH15" s="145"/>
      <c r="OUI15" s="145"/>
      <c r="OUL15" s="145"/>
      <c r="OUO15" s="145"/>
      <c r="OUQ15" s="145"/>
      <c r="OUS15" s="145"/>
      <c r="OUV15" s="145"/>
      <c r="OUY15" s="145"/>
      <c r="OVB15" s="145"/>
      <c r="OVE15" s="145"/>
      <c r="OVH15" s="145"/>
      <c r="OVK15" s="145"/>
      <c r="OVN15" s="145"/>
      <c r="OVQ15" s="145"/>
      <c r="OVS15" s="145"/>
      <c r="OWF15" s="145"/>
      <c r="OWG15" s="145"/>
      <c r="OWH15" s="145"/>
      <c r="OWI15" s="145"/>
      <c r="OWJ15" s="145"/>
      <c r="OWK15" s="145"/>
      <c r="OWL15" s="145"/>
      <c r="OWM15" s="145"/>
      <c r="OWN15" s="145"/>
      <c r="OWO15" s="145"/>
      <c r="OWP15" s="145"/>
      <c r="OWQ15" s="145"/>
      <c r="OWR15" s="145"/>
      <c r="OWS15" s="145"/>
      <c r="OWW15" s="145"/>
      <c r="OWY15" s="145"/>
      <c r="OWZ15" s="145"/>
      <c r="OXA15" s="145"/>
      <c r="OXB15" s="145"/>
      <c r="OXE15" s="145"/>
      <c r="OXG15" s="145"/>
      <c r="OXH15" s="145"/>
      <c r="OXI15" s="145"/>
      <c r="OXJ15" s="145"/>
      <c r="OXK15" s="145"/>
      <c r="OXL15" s="145"/>
      <c r="OXM15" s="145"/>
      <c r="OXN15" s="145"/>
      <c r="OXO15" s="145"/>
      <c r="OXP15" s="145"/>
      <c r="OXQ15" s="145"/>
      <c r="OXR15" s="145"/>
      <c r="OXS15" s="145"/>
      <c r="OXV15" s="145"/>
      <c r="OXY15" s="145"/>
      <c r="OYB15" s="145"/>
      <c r="OYE15" s="145"/>
      <c r="OYH15" s="145"/>
      <c r="OYT15" s="145"/>
      <c r="OYW15" s="145"/>
      <c r="OYZ15" s="145"/>
      <c r="OZC15" s="145"/>
      <c r="OZL15" s="145"/>
      <c r="OZR15" s="145"/>
      <c r="OZU15" s="145"/>
      <c r="OZX15" s="145"/>
      <c r="PAA15" s="145"/>
      <c r="PAG15" s="145"/>
      <c r="PAJ15" s="145"/>
      <c r="PAP15" s="145"/>
      <c r="PAR15" s="145"/>
      <c r="PAS15" s="145"/>
      <c r="PAU15" s="145"/>
      <c r="PAX15" s="145"/>
      <c r="PBA15" s="145"/>
      <c r="PBD15" s="145"/>
      <c r="PBL15" s="145"/>
      <c r="PBQ15" s="145"/>
      <c r="PBZ15" s="145"/>
      <c r="PCC15" s="145"/>
      <c r="PCK15" s="145"/>
      <c r="PDG15" s="145"/>
      <c r="PDH15" s="145"/>
      <c r="PDI15" s="145"/>
      <c r="PDJ15" s="145"/>
      <c r="PDK15" s="145"/>
      <c r="PDL15" s="145"/>
      <c r="PED15" s="145"/>
      <c r="PEE15" s="145"/>
      <c r="PEH15" s="145"/>
      <c r="PEK15" s="145"/>
      <c r="PEM15" s="145"/>
      <c r="PEO15" s="145"/>
      <c r="PER15" s="145"/>
      <c r="PEU15" s="145"/>
      <c r="PEX15" s="145"/>
      <c r="PFA15" s="145"/>
      <c r="PFD15" s="145"/>
      <c r="PFG15" s="145"/>
      <c r="PFJ15" s="145"/>
      <c r="PFM15" s="145"/>
      <c r="PFO15" s="145"/>
      <c r="PGB15" s="145"/>
      <c r="PGC15" s="145"/>
      <c r="PGD15" s="145"/>
      <c r="PGE15" s="145"/>
      <c r="PGF15" s="145"/>
      <c r="PGG15" s="145"/>
      <c r="PGH15" s="145"/>
      <c r="PGI15" s="145"/>
      <c r="PGJ15" s="145"/>
      <c r="PGK15" s="145"/>
      <c r="PGL15" s="145"/>
      <c r="PGM15" s="145"/>
      <c r="PGN15" s="145"/>
      <c r="PGO15" s="145"/>
      <c r="PGS15" s="145"/>
      <c r="PGU15" s="145"/>
      <c r="PGV15" s="145"/>
      <c r="PGW15" s="145"/>
      <c r="PGX15" s="145"/>
      <c r="PHA15" s="145"/>
      <c r="PHC15" s="145"/>
      <c r="PHD15" s="145"/>
      <c r="PHE15" s="145"/>
      <c r="PHF15" s="145"/>
      <c r="PHG15" s="145"/>
      <c r="PHH15" s="145"/>
      <c r="PHI15" s="145"/>
      <c r="PHJ15" s="145"/>
      <c r="PHK15" s="145"/>
      <c r="PHL15" s="145"/>
      <c r="PHM15" s="145"/>
      <c r="PHN15" s="145"/>
      <c r="PHO15" s="145"/>
      <c r="PHR15" s="145"/>
      <c r="PHU15" s="145"/>
      <c r="PHX15" s="145"/>
      <c r="PIA15" s="145"/>
      <c r="PID15" s="145"/>
      <c r="PIP15" s="145"/>
      <c r="PIS15" s="145"/>
      <c r="PIV15" s="145"/>
      <c r="PIY15" s="145"/>
      <c r="PJH15" s="145"/>
      <c r="PJN15" s="145"/>
      <c r="PJQ15" s="145"/>
      <c r="PJT15" s="145"/>
      <c r="PJW15" s="145"/>
      <c r="PKC15" s="145"/>
      <c r="PKF15" s="145"/>
      <c r="PKL15" s="145"/>
      <c r="PKN15" s="145"/>
      <c r="PKO15" s="145"/>
      <c r="PKQ15" s="145"/>
      <c r="PKT15" s="145"/>
      <c r="PKW15" s="145"/>
      <c r="PKZ15" s="145"/>
      <c r="PLH15" s="145"/>
      <c r="PLM15" s="145"/>
      <c r="PLV15" s="145"/>
      <c r="PLY15" s="145"/>
      <c r="PMG15" s="145"/>
      <c r="PNC15" s="145"/>
      <c r="PND15" s="145"/>
      <c r="PNE15" s="145"/>
      <c r="PNF15" s="145"/>
      <c r="PNG15" s="145"/>
      <c r="PNH15" s="145"/>
      <c r="PNZ15" s="145"/>
      <c r="POA15" s="145"/>
      <c r="POD15" s="145"/>
      <c r="POG15" s="145"/>
      <c r="POI15" s="145"/>
      <c r="POK15" s="145"/>
      <c r="PON15" s="145"/>
      <c r="POQ15" s="145"/>
      <c r="POT15" s="145"/>
      <c r="POW15" s="145"/>
      <c r="POZ15" s="145"/>
      <c r="PPC15" s="145"/>
      <c r="PPF15" s="145"/>
      <c r="PPI15" s="145"/>
      <c r="PPK15" s="145"/>
      <c r="PPX15" s="145"/>
      <c r="PPY15" s="145"/>
      <c r="PPZ15" s="145"/>
      <c r="PQA15" s="145"/>
      <c r="PQB15" s="145"/>
      <c r="PQC15" s="145"/>
      <c r="PQD15" s="145"/>
      <c r="PQE15" s="145"/>
      <c r="PQF15" s="145"/>
      <c r="PQG15" s="145"/>
      <c r="PQH15" s="145"/>
      <c r="PQI15" s="145"/>
      <c r="PQJ15" s="145"/>
      <c r="PQK15" s="145"/>
      <c r="PQO15" s="145"/>
      <c r="PQQ15" s="145"/>
      <c r="PQR15" s="145"/>
      <c r="PQS15" s="145"/>
      <c r="PQT15" s="145"/>
      <c r="PQW15" s="145"/>
      <c r="PQY15" s="145"/>
      <c r="PQZ15" s="145"/>
      <c r="PRA15" s="145"/>
      <c r="PRB15" s="145"/>
      <c r="PRC15" s="145"/>
      <c r="PRD15" s="145"/>
      <c r="PRE15" s="145"/>
      <c r="PRF15" s="145"/>
      <c r="PRG15" s="145"/>
      <c r="PRH15" s="145"/>
      <c r="PRI15" s="145"/>
      <c r="PRJ15" s="145"/>
      <c r="PRK15" s="145"/>
      <c r="PRN15" s="145"/>
      <c r="PRQ15" s="145"/>
      <c r="PRT15" s="145"/>
      <c r="PRW15" s="145"/>
      <c r="PRZ15" s="145"/>
      <c r="PSL15" s="145"/>
      <c r="PSO15" s="145"/>
      <c r="PSR15" s="145"/>
      <c r="PSU15" s="145"/>
      <c r="PTD15" s="145"/>
      <c r="PTJ15" s="145"/>
      <c r="PTM15" s="145"/>
      <c r="PTP15" s="145"/>
      <c r="PTS15" s="145"/>
      <c r="PTY15" s="145"/>
      <c r="PUB15" s="145"/>
      <c r="PUH15" s="145"/>
      <c r="PUJ15" s="145"/>
      <c r="PUK15" s="145"/>
      <c r="PUM15" s="145"/>
      <c r="PUP15" s="145"/>
      <c r="PUS15" s="145"/>
      <c r="PUV15" s="145"/>
      <c r="PVD15" s="145"/>
      <c r="PVI15" s="145"/>
      <c r="PVR15" s="145"/>
      <c r="PVU15" s="145"/>
      <c r="PWC15" s="145"/>
      <c r="PWY15" s="145"/>
      <c r="PWZ15" s="145"/>
      <c r="PXA15" s="145"/>
      <c r="PXB15" s="145"/>
      <c r="PXC15" s="145"/>
      <c r="PXD15" s="145"/>
      <c r="PXV15" s="145"/>
      <c r="PXW15" s="145"/>
      <c r="PXZ15" s="145"/>
      <c r="PYC15" s="145"/>
      <c r="PYE15" s="145"/>
      <c r="PYG15" s="145"/>
      <c r="PYJ15" s="145"/>
      <c r="PYM15" s="145"/>
      <c r="PYP15" s="145"/>
      <c r="PYS15" s="145"/>
      <c r="PYV15" s="145"/>
      <c r="PYY15" s="145"/>
      <c r="PZB15" s="145"/>
      <c r="PZE15" s="145"/>
      <c r="PZG15" s="145"/>
      <c r="PZT15" s="145"/>
      <c r="PZU15" s="145"/>
      <c r="PZV15" s="145"/>
      <c r="PZW15" s="145"/>
      <c r="PZX15" s="145"/>
      <c r="PZY15" s="145"/>
      <c r="PZZ15" s="145"/>
      <c r="QAA15" s="145"/>
      <c r="QAB15" s="145"/>
      <c r="QAC15" s="145"/>
      <c r="QAD15" s="145"/>
      <c r="QAE15" s="145"/>
      <c r="QAF15" s="145"/>
      <c r="QAG15" s="145"/>
      <c r="QAK15" s="145"/>
      <c r="QAM15" s="145"/>
      <c r="QAN15" s="145"/>
      <c r="QAO15" s="145"/>
      <c r="QAP15" s="145"/>
      <c r="QAS15" s="145"/>
      <c r="QAU15" s="145"/>
      <c r="QAV15" s="145"/>
      <c r="QAW15" s="145"/>
      <c r="QAX15" s="145"/>
      <c r="QAY15" s="145"/>
      <c r="QAZ15" s="145"/>
      <c r="QBA15" s="145"/>
      <c r="QBB15" s="145"/>
      <c r="QBC15" s="145"/>
      <c r="QBD15" s="145"/>
      <c r="QBE15" s="145"/>
      <c r="QBF15" s="145"/>
      <c r="QBG15" s="145"/>
      <c r="QBJ15" s="145"/>
      <c r="QBM15" s="145"/>
      <c r="QBP15" s="145"/>
      <c r="QBS15" s="145"/>
      <c r="QBV15" s="145"/>
      <c r="QCH15" s="145"/>
      <c r="QCK15" s="145"/>
      <c r="QCN15" s="145"/>
      <c r="QCQ15" s="145"/>
      <c r="QCZ15" s="145"/>
      <c r="QDF15" s="145"/>
      <c r="QDI15" s="145"/>
      <c r="QDL15" s="145"/>
      <c r="QDO15" s="145"/>
      <c r="QDU15" s="145"/>
      <c r="QDX15" s="145"/>
      <c r="QED15" s="145"/>
      <c r="QEF15" s="145"/>
      <c r="QEG15" s="145"/>
      <c r="QEI15" s="145"/>
      <c r="QEL15" s="145"/>
      <c r="QEO15" s="145"/>
      <c r="QER15" s="145"/>
      <c r="QEZ15" s="145"/>
      <c r="QFE15" s="145"/>
      <c r="QFN15" s="145"/>
      <c r="QFQ15" s="145"/>
      <c r="QFY15" s="145"/>
      <c r="QGU15" s="145"/>
      <c r="QGV15" s="145"/>
      <c r="QGW15" s="145"/>
      <c r="QGX15" s="145"/>
      <c r="QGY15" s="145"/>
      <c r="QGZ15" s="145"/>
      <c r="QHR15" s="145"/>
      <c r="QHS15" s="145"/>
      <c r="QHV15" s="145"/>
      <c r="QHY15" s="145"/>
      <c r="QIA15" s="145"/>
      <c r="QIC15" s="145"/>
      <c r="QIF15" s="145"/>
      <c r="QII15" s="145"/>
      <c r="QIL15" s="145"/>
      <c r="QIO15" s="145"/>
      <c r="QIR15" s="145"/>
      <c r="QIU15" s="145"/>
      <c r="QIX15" s="145"/>
      <c r="QJA15" s="145"/>
      <c r="QJC15" s="145"/>
      <c r="QJP15" s="145"/>
      <c r="QJQ15" s="145"/>
      <c r="QJR15" s="145"/>
      <c r="QJS15" s="145"/>
      <c r="QJT15" s="145"/>
      <c r="QJU15" s="145"/>
      <c r="QJV15" s="145"/>
      <c r="QJW15" s="145"/>
      <c r="QJX15" s="145"/>
      <c r="QJY15" s="145"/>
      <c r="QJZ15" s="145"/>
      <c r="QKA15" s="145"/>
      <c r="QKB15" s="145"/>
      <c r="QKC15" s="145"/>
      <c r="QKG15" s="145"/>
      <c r="QKI15" s="145"/>
      <c r="QKJ15" s="145"/>
      <c r="QKK15" s="145"/>
      <c r="QKL15" s="145"/>
      <c r="QKO15" s="145"/>
      <c r="QKQ15" s="145"/>
      <c r="QKR15" s="145"/>
      <c r="QKS15" s="145"/>
      <c r="QKT15" s="145"/>
      <c r="QKU15" s="145"/>
      <c r="QKV15" s="145"/>
      <c r="QKW15" s="145"/>
      <c r="QKX15" s="145"/>
      <c r="QKY15" s="145"/>
      <c r="QKZ15" s="145"/>
      <c r="QLA15" s="145"/>
      <c r="QLB15" s="145"/>
      <c r="QLC15" s="145"/>
      <c r="QLF15" s="145"/>
      <c r="QLI15" s="145"/>
      <c r="QLL15" s="145"/>
      <c r="QLO15" s="145"/>
      <c r="QLR15" s="145"/>
      <c r="QMD15" s="145"/>
      <c r="QMG15" s="145"/>
      <c r="QMJ15" s="145"/>
      <c r="QMM15" s="145"/>
      <c r="QMV15" s="145"/>
      <c r="QNB15" s="145"/>
      <c r="QNE15" s="145"/>
      <c r="QNH15" s="145"/>
      <c r="QNK15" s="145"/>
      <c r="QNQ15" s="145"/>
      <c r="QNT15" s="145"/>
      <c r="QNZ15" s="145"/>
      <c r="QOB15" s="145"/>
      <c r="QOC15" s="145"/>
      <c r="QOE15" s="145"/>
      <c r="QOH15" s="145"/>
      <c r="QOK15" s="145"/>
      <c r="QON15" s="145"/>
      <c r="QOV15" s="145"/>
      <c r="QPA15" s="145"/>
      <c r="QPJ15" s="145"/>
      <c r="QPM15" s="145"/>
      <c r="QPU15" s="145"/>
      <c r="QQQ15" s="145"/>
      <c r="QQR15" s="145"/>
      <c r="QQS15" s="145"/>
      <c r="QQT15" s="145"/>
      <c r="QQU15" s="145"/>
      <c r="QQV15" s="145"/>
      <c r="QRN15" s="145"/>
      <c r="QRO15" s="145"/>
      <c r="QRR15" s="145"/>
      <c r="QRU15" s="145"/>
      <c r="QRW15" s="145"/>
      <c r="QRY15" s="145"/>
      <c r="QSB15" s="145"/>
      <c r="QSE15" s="145"/>
      <c r="QSH15" s="145"/>
      <c r="QSK15" s="145"/>
      <c r="QSN15" s="145"/>
      <c r="QSQ15" s="145"/>
      <c r="QST15" s="145"/>
      <c r="QSW15" s="145"/>
      <c r="QSY15" s="145"/>
      <c r="QTL15" s="145"/>
      <c r="QTM15" s="145"/>
      <c r="QTN15" s="145"/>
      <c r="QTO15" s="145"/>
      <c r="QTP15" s="145"/>
      <c r="QTQ15" s="145"/>
      <c r="QTR15" s="145"/>
      <c r="QTS15" s="145"/>
      <c r="QTT15" s="145"/>
      <c r="QTU15" s="145"/>
      <c r="QTV15" s="145"/>
      <c r="QTW15" s="145"/>
      <c r="QTX15" s="145"/>
      <c r="QTY15" s="145"/>
      <c r="QUC15" s="145"/>
      <c r="QUE15" s="145"/>
      <c r="QUF15" s="145"/>
      <c r="QUG15" s="145"/>
      <c r="QUH15" s="145"/>
      <c r="QUK15" s="145"/>
      <c r="QUM15" s="145"/>
      <c r="QUN15" s="145"/>
      <c r="QUO15" s="145"/>
      <c r="QUP15" s="145"/>
      <c r="QUQ15" s="145"/>
      <c r="QUR15" s="145"/>
      <c r="QUS15" s="145"/>
      <c r="QUT15" s="145"/>
      <c r="QUU15" s="145"/>
      <c r="QUV15" s="145"/>
      <c r="QUW15" s="145"/>
      <c r="QUX15" s="145"/>
      <c r="QUY15" s="145"/>
      <c r="QVB15" s="145"/>
      <c r="QVE15" s="145"/>
      <c r="QVH15" s="145"/>
      <c r="QVK15" s="145"/>
      <c r="QVN15" s="145"/>
      <c r="QVZ15" s="145"/>
      <c r="QWC15" s="145"/>
      <c r="QWF15" s="145"/>
      <c r="QWI15" s="145"/>
      <c r="QWR15" s="145"/>
      <c r="QWX15" s="145"/>
      <c r="QXA15" s="145"/>
      <c r="QXD15" s="145"/>
      <c r="QXG15" s="145"/>
      <c r="QXM15" s="145"/>
      <c r="QXP15" s="145"/>
      <c r="QXV15" s="145"/>
      <c r="QXX15" s="145"/>
      <c r="QXY15" s="145"/>
      <c r="QYA15" s="145"/>
      <c r="QYD15" s="145"/>
      <c r="QYG15" s="145"/>
      <c r="QYJ15" s="145"/>
      <c r="QYR15" s="145"/>
      <c r="QYW15" s="145"/>
      <c r="QZF15" s="145"/>
      <c r="QZI15" s="145"/>
      <c r="QZQ15" s="145"/>
      <c r="RAM15" s="145"/>
      <c r="RAN15" s="145"/>
      <c r="RAO15" s="145"/>
      <c r="RAP15" s="145"/>
      <c r="RAQ15" s="145"/>
      <c r="RAR15" s="145"/>
      <c r="RBJ15" s="145"/>
      <c r="RBK15" s="145"/>
      <c r="RBN15" s="145"/>
      <c r="RBQ15" s="145"/>
      <c r="RBS15" s="145"/>
      <c r="RBU15" s="145"/>
      <c r="RBX15" s="145"/>
      <c r="RCA15" s="145"/>
      <c r="RCD15" s="145"/>
      <c r="RCG15" s="145"/>
      <c r="RCJ15" s="145"/>
      <c r="RCM15" s="145"/>
      <c r="RCP15" s="145"/>
      <c r="RCS15" s="145"/>
      <c r="RCU15" s="145"/>
      <c r="RDH15" s="145"/>
      <c r="RDI15" s="145"/>
      <c r="RDJ15" s="145"/>
      <c r="RDK15" s="145"/>
      <c r="RDL15" s="145"/>
      <c r="RDM15" s="145"/>
      <c r="RDN15" s="145"/>
      <c r="RDO15" s="145"/>
      <c r="RDP15" s="145"/>
      <c r="RDQ15" s="145"/>
      <c r="RDR15" s="145"/>
      <c r="RDS15" s="145"/>
      <c r="RDT15" s="145"/>
      <c r="RDU15" s="145"/>
      <c r="RDY15" s="145"/>
      <c r="REA15" s="145"/>
      <c r="REB15" s="145"/>
      <c r="REC15" s="145"/>
      <c r="RED15" s="145"/>
      <c r="REG15" s="145"/>
      <c r="REI15" s="145"/>
      <c r="REJ15" s="145"/>
      <c r="REK15" s="145"/>
      <c r="REL15" s="145"/>
      <c r="REM15" s="145"/>
      <c r="REN15" s="145"/>
      <c r="REO15" s="145"/>
      <c r="REP15" s="145"/>
      <c r="REQ15" s="145"/>
      <c r="RER15" s="145"/>
      <c r="RES15" s="145"/>
      <c r="RET15" s="145"/>
      <c r="REU15" s="145"/>
      <c r="REX15" s="145"/>
      <c r="RFA15" s="145"/>
      <c r="RFD15" s="145"/>
      <c r="RFG15" s="145"/>
      <c r="RFJ15" s="145"/>
      <c r="RFV15" s="145"/>
      <c r="RFY15" s="145"/>
      <c r="RGB15" s="145"/>
      <c r="RGE15" s="145"/>
      <c r="RGN15" s="145"/>
      <c r="RGT15" s="145"/>
      <c r="RGW15" s="145"/>
      <c r="RGZ15" s="145"/>
      <c r="RHC15" s="145"/>
      <c r="RHI15" s="145"/>
      <c r="RHL15" s="145"/>
      <c r="RHR15" s="145"/>
      <c r="RHT15" s="145"/>
      <c r="RHU15" s="145"/>
      <c r="RHW15" s="145"/>
      <c r="RHZ15" s="145"/>
      <c r="RIC15" s="145"/>
      <c r="RIF15" s="145"/>
      <c r="RIN15" s="145"/>
      <c r="RIS15" s="145"/>
      <c r="RJB15" s="145"/>
      <c r="RJE15" s="145"/>
      <c r="RJM15" s="145"/>
      <c r="RKI15" s="145"/>
      <c r="RKJ15" s="145"/>
      <c r="RKK15" s="145"/>
      <c r="RKL15" s="145"/>
      <c r="RKM15" s="145"/>
      <c r="RKN15" s="145"/>
      <c r="RLF15" s="145"/>
      <c r="RLG15" s="145"/>
      <c r="RLJ15" s="145"/>
      <c r="RLM15" s="145"/>
      <c r="RLO15" s="145"/>
      <c r="RLQ15" s="145"/>
      <c r="RLT15" s="145"/>
      <c r="RLW15" s="145"/>
      <c r="RLZ15" s="145"/>
      <c r="RMC15" s="145"/>
      <c r="RMF15" s="145"/>
      <c r="RMI15" s="145"/>
      <c r="RML15" s="145"/>
      <c r="RMO15" s="145"/>
      <c r="RMQ15" s="145"/>
      <c r="RND15" s="145"/>
      <c r="RNE15" s="145"/>
      <c r="RNF15" s="145"/>
      <c r="RNG15" s="145"/>
      <c r="RNH15" s="145"/>
      <c r="RNI15" s="145"/>
      <c r="RNJ15" s="145"/>
      <c r="RNK15" s="145"/>
      <c r="RNL15" s="145"/>
      <c r="RNM15" s="145"/>
      <c r="RNN15" s="145"/>
      <c r="RNO15" s="145"/>
      <c r="RNP15" s="145"/>
      <c r="RNQ15" s="145"/>
      <c r="RNU15" s="145"/>
      <c r="RNW15" s="145"/>
      <c r="RNX15" s="145"/>
      <c r="RNY15" s="145"/>
      <c r="RNZ15" s="145"/>
      <c r="ROC15" s="145"/>
      <c r="ROE15" s="145"/>
      <c r="ROF15" s="145"/>
      <c r="ROG15" s="145"/>
      <c r="ROH15" s="145"/>
      <c r="ROI15" s="145"/>
      <c r="ROJ15" s="145"/>
      <c r="ROK15" s="145"/>
      <c r="ROL15" s="145"/>
      <c r="ROM15" s="145"/>
      <c r="RON15" s="145"/>
      <c r="ROO15" s="145"/>
      <c r="ROP15" s="145"/>
      <c r="ROQ15" s="145"/>
      <c r="ROT15" s="145"/>
      <c r="ROW15" s="145"/>
      <c r="ROZ15" s="145"/>
      <c r="RPC15" s="145"/>
      <c r="RPF15" s="145"/>
      <c r="RPR15" s="145"/>
      <c r="RPU15" s="145"/>
      <c r="RPX15" s="145"/>
      <c r="RQA15" s="145"/>
      <c r="RQJ15" s="145"/>
      <c r="RQP15" s="145"/>
      <c r="RQS15" s="145"/>
      <c r="RQV15" s="145"/>
      <c r="RQY15" s="145"/>
      <c r="RRE15" s="145"/>
      <c r="RRH15" s="145"/>
      <c r="RRN15" s="145"/>
      <c r="RRP15" s="145"/>
      <c r="RRQ15" s="145"/>
      <c r="RRS15" s="145"/>
      <c r="RRV15" s="145"/>
      <c r="RRY15" s="145"/>
      <c r="RSB15" s="145"/>
      <c r="RSJ15" s="145"/>
      <c r="RSO15" s="145"/>
      <c r="RSX15" s="145"/>
      <c r="RTA15" s="145"/>
      <c r="RTI15" s="145"/>
      <c r="RUE15" s="145"/>
      <c r="RUF15" s="145"/>
      <c r="RUG15" s="145"/>
      <c r="RUH15" s="145"/>
      <c r="RUI15" s="145"/>
      <c r="RUJ15" s="145"/>
      <c r="RVB15" s="145"/>
      <c r="RVC15" s="145"/>
      <c r="RVF15" s="145"/>
      <c r="RVI15" s="145"/>
      <c r="RVK15" s="145"/>
      <c r="RVM15" s="145"/>
      <c r="RVP15" s="145"/>
      <c r="RVS15" s="145"/>
      <c r="RVV15" s="145"/>
      <c r="RVY15" s="145"/>
      <c r="RWB15" s="145"/>
      <c r="RWE15" s="145"/>
      <c r="RWH15" s="145"/>
      <c r="RWK15" s="145"/>
      <c r="RWM15" s="145"/>
      <c r="RWZ15" s="145"/>
      <c r="RXA15" s="145"/>
      <c r="RXB15" s="145"/>
      <c r="RXC15" s="145"/>
      <c r="RXD15" s="145"/>
      <c r="RXE15" s="145"/>
      <c r="RXF15" s="145"/>
      <c r="RXG15" s="145"/>
      <c r="RXH15" s="145"/>
      <c r="RXI15" s="145"/>
      <c r="RXJ15" s="145"/>
      <c r="RXK15" s="145"/>
      <c r="RXL15" s="145"/>
      <c r="RXM15" s="145"/>
      <c r="RXQ15" s="145"/>
      <c r="RXS15" s="145"/>
      <c r="RXT15" s="145"/>
      <c r="RXU15" s="145"/>
      <c r="RXV15" s="145"/>
      <c r="RXY15" s="145"/>
      <c r="RYA15" s="145"/>
      <c r="RYB15" s="145"/>
      <c r="RYC15" s="145"/>
      <c r="RYD15" s="145"/>
      <c r="RYE15" s="145"/>
      <c r="RYF15" s="145"/>
      <c r="RYG15" s="145"/>
      <c r="RYH15" s="145"/>
      <c r="RYI15" s="145"/>
      <c r="RYJ15" s="145"/>
      <c r="RYK15" s="145"/>
      <c r="RYL15" s="145"/>
      <c r="RYM15" s="145"/>
      <c r="RYP15" s="145"/>
      <c r="RYS15" s="145"/>
      <c r="RYV15" s="145"/>
      <c r="RYY15" s="145"/>
      <c r="RZB15" s="145"/>
      <c r="RZN15" s="145"/>
      <c r="RZQ15" s="145"/>
      <c r="RZT15" s="145"/>
      <c r="RZW15" s="145"/>
      <c r="SAF15" s="145"/>
      <c r="SAL15" s="145"/>
      <c r="SAO15" s="145"/>
      <c r="SAR15" s="145"/>
      <c r="SAU15" s="145"/>
      <c r="SBA15" s="145"/>
      <c r="SBD15" s="145"/>
      <c r="SBJ15" s="145"/>
      <c r="SBL15" s="145"/>
      <c r="SBM15" s="145"/>
      <c r="SBO15" s="145"/>
      <c r="SBR15" s="145"/>
      <c r="SBU15" s="145"/>
      <c r="SBX15" s="145"/>
      <c r="SCF15" s="145"/>
      <c r="SCK15" s="145"/>
      <c r="SCT15" s="145"/>
      <c r="SCW15" s="145"/>
      <c r="SDE15" s="145"/>
      <c r="SEA15" s="145"/>
      <c r="SEB15" s="145"/>
      <c r="SEC15" s="145"/>
      <c r="SED15" s="145"/>
      <c r="SEE15" s="145"/>
      <c r="SEF15" s="145"/>
      <c r="SEX15" s="145"/>
      <c r="SEY15" s="145"/>
      <c r="SFB15" s="145"/>
      <c r="SFE15" s="145"/>
      <c r="SFG15" s="145"/>
      <c r="SFI15" s="145"/>
      <c r="SFL15" s="145"/>
      <c r="SFO15" s="145"/>
      <c r="SFR15" s="145"/>
      <c r="SFU15" s="145"/>
      <c r="SFX15" s="145"/>
      <c r="SGA15" s="145"/>
      <c r="SGD15" s="145"/>
      <c r="SGG15" s="145"/>
      <c r="SGI15" s="145"/>
      <c r="SGV15" s="145"/>
      <c r="SGW15" s="145"/>
      <c r="SGX15" s="145"/>
      <c r="SGY15" s="145"/>
      <c r="SGZ15" s="145"/>
      <c r="SHA15" s="145"/>
      <c r="SHB15" s="145"/>
      <c r="SHC15" s="145"/>
      <c r="SHD15" s="145"/>
      <c r="SHE15" s="145"/>
      <c r="SHF15" s="145"/>
      <c r="SHG15" s="145"/>
      <c r="SHH15" s="145"/>
      <c r="SHI15" s="145"/>
      <c r="SHM15" s="145"/>
      <c r="SHO15" s="145"/>
      <c r="SHP15" s="145"/>
      <c r="SHQ15" s="145"/>
      <c r="SHR15" s="145"/>
      <c r="SHU15" s="145"/>
      <c r="SHW15" s="145"/>
      <c r="SHX15" s="145"/>
      <c r="SHY15" s="145"/>
      <c r="SHZ15" s="145"/>
      <c r="SIA15" s="145"/>
      <c r="SIB15" s="145"/>
      <c r="SIC15" s="145"/>
      <c r="SID15" s="145"/>
      <c r="SIE15" s="145"/>
      <c r="SIF15" s="145"/>
      <c r="SIG15" s="145"/>
      <c r="SIH15" s="145"/>
      <c r="SII15" s="145"/>
      <c r="SIL15" s="145"/>
      <c r="SIO15" s="145"/>
      <c r="SIR15" s="145"/>
      <c r="SIU15" s="145"/>
      <c r="SIX15" s="145"/>
      <c r="SJJ15" s="145"/>
      <c r="SJM15" s="145"/>
      <c r="SJP15" s="145"/>
      <c r="SJS15" s="145"/>
      <c r="SKB15" s="145"/>
      <c r="SKH15" s="145"/>
      <c r="SKK15" s="145"/>
      <c r="SKN15" s="145"/>
      <c r="SKQ15" s="145"/>
      <c r="SKW15" s="145"/>
      <c r="SKZ15" s="145"/>
      <c r="SLF15" s="145"/>
      <c r="SLH15" s="145"/>
      <c r="SLI15" s="145"/>
      <c r="SLK15" s="145"/>
      <c r="SLN15" s="145"/>
      <c r="SLQ15" s="145"/>
      <c r="SLT15" s="145"/>
      <c r="SMB15" s="145"/>
      <c r="SMG15" s="145"/>
      <c r="SMP15" s="145"/>
      <c r="SMS15" s="145"/>
      <c r="SNA15" s="145"/>
      <c r="SNW15" s="145"/>
      <c r="SNX15" s="145"/>
      <c r="SNY15" s="145"/>
      <c r="SNZ15" s="145"/>
      <c r="SOA15" s="145"/>
      <c r="SOB15" s="145"/>
      <c r="SOT15" s="145"/>
      <c r="SOU15" s="145"/>
      <c r="SOX15" s="145"/>
      <c r="SPA15" s="145"/>
      <c r="SPC15" s="145"/>
      <c r="SPE15" s="145"/>
      <c r="SPH15" s="145"/>
      <c r="SPK15" s="145"/>
      <c r="SPN15" s="145"/>
      <c r="SPQ15" s="145"/>
      <c r="SPT15" s="145"/>
      <c r="SPW15" s="145"/>
      <c r="SPZ15" s="145"/>
      <c r="SQC15" s="145"/>
      <c r="SQE15" s="145"/>
      <c r="SQR15" s="145"/>
      <c r="SQS15" s="145"/>
      <c r="SQT15" s="145"/>
      <c r="SQU15" s="145"/>
      <c r="SQV15" s="145"/>
      <c r="SQW15" s="145"/>
      <c r="SQX15" s="145"/>
      <c r="SQY15" s="145"/>
      <c r="SQZ15" s="145"/>
      <c r="SRA15" s="145"/>
      <c r="SRB15" s="145"/>
      <c r="SRC15" s="145"/>
      <c r="SRD15" s="145"/>
      <c r="SRE15" s="145"/>
      <c r="SRI15" s="145"/>
      <c r="SRK15" s="145"/>
      <c r="SRL15" s="145"/>
      <c r="SRM15" s="145"/>
      <c r="SRN15" s="145"/>
      <c r="SRQ15" s="145"/>
      <c r="SRS15" s="145"/>
      <c r="SRT15" s="145"/>
      <c r="SRU15" s="145"/>
      <c r="SRV15" s="145"/>
      <c r="SRW15" s="145"/>
      <c r="SRX15" s="145"/>
      <c r="SRY15" s="145"/>
      <c r="SRZ15" s="145"/>
      <c r="SSA15" s="145"/>
      <c r="SSB15" s="145"/>
      <c r="SSC15" s="145"/>
      <c r="SSD15" s="145"/>
      <c r="SSE15" s="145"/>
      <c r="SSH15" s="145"/>
      <c r="SSK15" s="145"/>
      <c r="SSN15" s="145"/>
      <c r="SSQ15" s="145"/>
      <c r="SST15" s="145"/>
      <c r="STF15" s="145"/>
      <c r="STI15" s="145"/>
      <c r="STL15" s="145"/>
      <c r="STO15" s="145"/>
      <c r="STX15" s="145"/>
      <c r="SUD15" s="145"/>
      <c r="SUG15" s="145"/>
      <c r="SUJ15" s="145"/>
      <c r="SUM15" s="145"/>
      <c r="SUS15" s="145"/>
      <c r="SUV15" s="145"/>
      <c r="SVB15" s="145"/>
      <c r="SVD15" s="145"/>
      <c r="SVE15" s="145"/>
      <c r="SVG15" s="145"/>
      <c r="SVJ15" s="145"/>
      <c r="SVM15" s="145"/>
      <c r="SVP15" s="145"/>
      <c r="SVX15" s="145"/>
      <c r="SWC15" s="145"/>
      <c r="SWL15" s="145"/>
      <c r="SWO15" s="145"/>
      <c r="SWW15" s="145"/>
      <c r="SXS15" s="145"/>
      <c r="SXT15" s="145"/>
      <c r="SXU15" s="145"/>
      <c r="SXV15" s="145"/>
      <c r="SXW15" s="145"/>
      <c r="SXX15" s="145"/>
      <c r="SYP15" s="145"/>
      <c r="SYQ15" s="145"/>
      <c r="SYT15" s="145"/>
      <c r="SYW15" s="145"/>
      <c r="SYY15" s="145"/>
      <c r="SZA15" s="145"/>
      <c r="SZD15" s="145"/>
      <c r="SZG15" s="145"/>
      <c r="SZJ15" s="145"/>
      <c r="SZM15" s="145"/>
      <c r="SZP15" s="145"/>
      <c r="SZS15" s="145"/>
      <c r="SZV15" s="145"/>
      <c r="SZY15" s="145"/>
      <c r="TAA15" s="145"/>
      <c r="TAN15" s="145"/>
      <c r="TAO15" s="145"/>
      <c r="TAP15" s="145"/>
      <c r="TAQ15" s="145"/>
      <c r="TAR15" s="145"/>
      <c r="TAS15" s="145"/>
      <c r="TAT15" s="145"/>
      <c r="TAU15" s="145"/>
      <c r="TAV15" s="145"/>
      <c r="TAW15" s="145"/>
      <c r="TAX15" s="145"/>
      <c r="TAY15" s="145"/>
      <c r="TAZ15" s="145"/>
      <c r="TBA15" s="145"/>
      <c r="TBE15" s="145"/>
      <c r="TBG15" s="145"/>
      <c r="TBH15" s="145"/>
      <c r="TBI15" s="145"/>
      <c r="TBJ15" s="145"/>
      <c r="TBM15" s="145"/>
      <c r="TBO15" s="145"/>
      <c r="TBP15" s="145"/>
      <c r="TBQ15" s="145"/>
      <c r="TBR15" s="145"/>
      <c r="TBS15" s="145"/>
      <c r="TBT15" s="145"/>
      <c r="TBU15" s="145"/>
      <c r="TBV15" s="145"/>
      <c r="TBW15" s="145"/>
      <c r="TBX15" s="145"/>
      <c r="TBY15" s="145"/>
      <c r="TBZ15" s="145"/>
      <c r="TCA15" s="145"/>
      <c r="TCD15" s="145"/>
      <c r="TCG15" s="145"/>
      <c r="TCJ15" s="145"/>
      <c r="TCM15" s="145"/>
      <c r="TCP15" s="145"/>
      <c r="TDB15" s="145"/>
      <c r="TDE15" s="145"/>
      <c r="TDH15" s="145"/>
      <c r="TDK15" s="145"/>
      <c r="TDT15" s="145"/>
      <c r="TDZ15" s="145"/>
      <c r="TEC15" s="145"/>
      <c r="TEF15" s="145"/>
      <c r="TEI15" s="145"/>
      <c r="TEO15" s="145"/>
      <c r="TER15" s="145"/>
      <c r="TEX15" s="145"/>
      <c r="TEZ15" s="145"/>
      <c r="TFA15" s="145"/>
      <c r="TFC15" s="145"/>
      <c r="TFF15" s="145"/>
      <c r="TFI15" s="145"/>
      <c r="TFL15" s="145"/>
      <c r="TFT15" s="145"/>
      <c r="TFY15" s="145"/>
      <c r="TGH15" s="145"/>
      <c r="TGK15" s="145"/>
      <c r="TGS15" s="145"/>
      <c r="THO15" s="145"/>
      <c r="THP15" s="145"/>
      <c r="THQ15" s="145"/>
      <c r="THR15" s="145"/>
      <c r="THS15" s="145"/>
      <c r="THT15" s="145"/>
      <c r="TIL15" s="145"/>
      <c r="TIM15" s="145"/>
      <c r="TIP15" s="145"/>
      <c r="TIS15" s="145"/>
      <c r="TIU15" s="145"/>
      <c r="TIW15" s="145"/>
      <c r="TIZ15" s="145"/>
      <c r="TJC15" s="145"/>
      <c r="TJF15" s="145"/>
      <c r="TJI15" s="145"/>
      <c r="TJL15" s="145"/>
      <c r="TJO15" s="145"/>
      <c r="TJR15" s="145"/>
      <c r="TJU15" s="145"/>
      <c r="TJW15" s="145"/>
      <c r="TKJ15" s="145"/>
      <c r="TKK15" s="145"/>
      <c r="TKL15" s="145"/>
      <c r="TKM15" s="145"/>
      <c r="TKN15" s="145"/>
      <c r="TKO15" s="145"/>
      <c r="TKP15" s="145"/>
      <c r="TKQ15" s="145"/>
      <c r="TKR15" s="145"/>
      <c r="TKS15" s="145"/>
      <c r="TKT15" s="145"/>
      <c r="TKU15" s="145"/>
      <c r="TKV15" s="145"/>
      <c r="TKW15" s="145"/>
      <c r="TLA15" s="145"/>
      <c r="TLC15" s="145"/>
      <c r="TLD15" s="145"/>
      <c r="TLE15" s="145"/>
      <c r="TLF15" s="145"/>
      <c r="TLI15" s="145"/>
      <c r="TLK15" s="145"/>
      <c r="TLL15" s="145"/>
      <c r="TLM15" s="145"/>
      <c r="TLN15" s="145"/>
      <c r="TLO15" s="145"/>
      <c r="TLP15" s="145"/>
      <c r="TLQ15" s="145"/>
      <c r="TLR15" s="145"/>
      <c r="TLS15" s="145"/>
      <c r="TLT15" s="145"/>
      <c r="TLU15" s="145"/>
      <c r="TLV15" s="145"/>
      <c r="TLW15" s="145"/>
      <c r="TLZ15" s="145"/>
      <c r="TMC15" s="145"/>
      <c r="TMF15" s="145"/>
      <c r="TMI15" s="145"/>
      <c r="TML15" s="145"/>
      <c r="TMX15" s="145"/>
      <c r="TNA15" s="145"/>
      <c r="TND15" s="145"/>
      <c r="TNG15" s="145"/>
      <c r="TNP15" s="145"/>
      <c r="TNV15" s="145"/>
      <c r="TNY15" s="145"/>
      <c r="TOB15" s="145"/>
      <c r="TOE15" s="145"/>
      <c r="TOK15" s="145"/>
      <c r="TON15" s="145"/>
      <c r="TOT15" s="145"/>
      <c r="TOV15" s="145"/>
      <c r="TOW15" s="145"/>
      <c r="TOY15" s="145"/>
      <c r="TPB15" s="145"/>
      <c r="TPE15" s="145"/>
      <c r="TPH15" s="145"/>
      <c r="TPP15" s="145"/>
      <c r="TPU15" s="145"/>
      <c r="TQD15" s="145"/>
      <c r="TQG15" s="145"/>
      <c r="TQO15" s="145"/>
      <c r="TRK15" s="145"/>
      <c r="TRL15" s="145"/>
      <c r="TRM15" s="145"/>
      <c r="TRN15" s="145"/>
      <c r="TRO15" s="145"/>
      <c r="TRP15" s="145"/>
      <c r="TSH15" s="145"/>
      <c r="TSI15" s="145"/>
      <c r="TSL15" s="145"/>
      <c r="TSO15" s="145"/>
      <c r="TSQ15" s="145"/>
      <c r="TSS15" s="145"/>
      <c r="TSV15" s="145"/>
      <c r="TSY15" s="145"/>
      <c r="TTB15" s="145"/>
      <c r="TTE15" s="145"/>
      <c r="TTH15" s="145"/>
      <c r="TTK15" s="145"/>
      <c r="TTN15" s="145"/>
      <c r="TTQ15" s="145"/>
      <c r="TTS15" s="145"/>
      <c r="TUF15" s="145"/>
      <c r="TUG15" s="145"/>
      <c r="TUH15" s="145"/>
      <c r="TUI15" s="145"/>
      <c r="TUJ15" s="145"/>
      <c r="TUK15" s="145"/>
      <c r="TUL15" s="145"/>
      <c r="TUM15" s="145"/>
      <c r="TUN15" s="145"/>
      <c r="TUO15" s="145"/>
      <c r="TUP15" s="145"/>
      <c r="TUQ15" s="145"/>
      <c r="TUR15" s="145"/>
      <c r="TUS15" s="145"/>
      <c r="TUW15" s="145"/>
      <c r="TUY15" s="145"/>
      <c r="TUZ15" s="145"/>
      <c r="TVA15" s="145"/>
      <c r="TVB15" s="145"/>
      <c r="TVE15" s="145"/>
      <c r="TVG15" s="145"/>
      <c r="TVH15" s="145"/>
      <c r="TVI15" s="145"/>
      <c r="TVJ15" s="145"/>
      <c r="TVK15" s="145"/>
      <c r="TVL15" s="145"/>
      <c r="TVM15" s="145"/>
      <c r="TVN15" s="145"/>
      <c r="TVO15" s="145"/>
      <c r="TVP15" s="145"/>
      <c r="TVQ15" s="145"/>
      <c r="TVR15" s="145"/>
      <c r="TVS15" s="145"/>
      <c r="TVV15" s="145"/>
      <c r="TVY15" s="145"/>
      <c r="TWB15" s="145"/>
      <c r="TWE15" s="145"/>
      <c r="TWH15" s="145"/>
      <c r="TWT15" s="145"/>
      <c r="TWW15" s="145"/>
      <c r="TWZ15" s="145"/>
      <c r="TXC15" s="145"/>
      <c r="TXL15" s="145"/>
      <c r="TXR15" s="145"/>
      <c r="TXU15" s="145"/>
      <c r="TXX15" s="145"/>
      <c r="TYA15" s="145"/>
      <c r="TYG15" s="145"/>
      <c r="TYJ15" s="145"/>
      <c r="TYP15" s="145"/>
      <c r="TYR15" s="145"/>
      <c r="TYS15" s="145"/>
      <c r="TYU15" s="145"/>
      <c r="TYX15" s="145"/>
      <c r="TZA15" s="145"/>
      <c r="TZD15" s="145"/>
      <c r="TZL15" s="145"/>
      <c r="TZQ15" s="145"/>
      <c r="TZZ15" s="145"/>
      <c r="UAC15" s="145"/>
      <c r="UAK15" s="145"/>
      <c r="UBG15" s="145"/>
      <c r="UBH15" s="145"/>
      <c r="UBI15" s="145"/>
      <c r="UBJ15" s="145"/>
      <c r="UBK15" s="145"/>
      <c r="UBL15" s="145"/>
      <c r="UCD15" s="145"/>
      <c r="UCE15" s="145"/>
      <c r="UCH15" s="145"/>
      <c r="UCK15" s="145"/>
      <c r="UCM15" s="145"/>
      <c r="UCO15" s="145"/>
      <c r="UCR15" s="145"/>
      <c r="UCU15" s="145"/>
      <c r="UCX15" s="145"/>
      <c r="UDA15" s="145"/>
      <c r="UDD15" s="145"/>
      <c r="UDG15" s="145"/>
      <c r="UDJ15" s="145"/>
      <c r="UDM15" s="145"/>
      <c r="UDO15" s="145"/>
      <c r="UEB15" s="145"/>
      <c r="UEC15" s="145"/>
      <c r="UED15" s="145"/>
      <c r="UEE15" s="145"/>
      <c r="UEF15" s="145"/>
      <c r="UEG15" s="145"/>
      <c r="UEH15" s="145"/>
      <c r="UEI15" s="145"/>
      <c r="UEJ15" s="145"/>
      <c r="UEK15" s="145"/>
      <c r="UEL15" s="145"/>
      <c r="UEM15" s="145"/>
      <c r="UEN15" s="145"/>
      <c r="UEO15" s="145"/>
      <c r="UES15" s="145"/>
      <c r="UEU15" s="145"/>
      <c r="UEV15" s="145"/>
      <c r="UEW15" s="145"/>
      <c r="UEX15" s="145"/>
      <c r="UFA15" s="145"/>
      <c r="UFC15" s="145"/>
      <c r="UFD15" s="145"/>
      <c r="UFE15" s="145"/>
      <c r="UFF15" s="145"/>
      <c r="UFG15" s="145"/>
      <c r="UFH15" s="145"/>
      <c r="UFI15" s="145"/>
      <c r="UFJ15" s="145"/>
      <c r="UFK15" s="145"/>
      <c r="UFL15" s="145"/>
      <c r="UFM15" s="145"/>
      <c r="UFN15" s="145"/>
      <c r="UFO15" s="145"/>
      <c r="UFR15" s="145"/>
      <c r="UFU15" s="145"/>
      <c r="UFX15" s="145"/>
      <c r="UGA15" s="145"/>
      <c r="UGD15" s="145"/>
      <c r="UGP15" s="145"/>
      <c r="UGS15" s="145"/>
      <c r="UGV15" s="145"/>
      <c r="UGY15" s="145"/>
      <c r="UHH15" s="145"/>
      <c r="UHN15" s="145"/>
      <c r="UHQ15" s="145"/>
      <c r="UHT15" s="145"/>
      <c r="UHW15" s="145"/>
      <c r="UIC15" s="145"/>
      <c r="UIF15" s="145"/>
      <c r="UIL15" s="145"/>
      <c r="UIN15" s="145"/>
      <c r="UIO15" s="145"/>
      <c r="UIQ15" s="145"/>
      <c r="UIT15" s="145"/>
      <c r="UIW15" s="145"/>
      <c r="UIZ15" s="145"/>
      <c r="UJH15" s="145"/>
      <c r="UJM15" s="145"/>
      <c r="UJV15" s="145"/>
      <c r="UJY15" s="145"/>
      <c r="UKG15" s="145"/>
      <c r="ULC15" s="145"/>
      <c r="ULD15" s="145"/>
      <c r="ULE15" s="145"/>
      <c r="ULF15" s="145"/>
      <c r="ULG15" s="145"/>
      <c r="ULH15" s="145"/>
      <c r="ULZ15" s="145"/>
      <c r="UMA15" s="145"/>
      <c r="UMD15" s="145"/>
      <c r="UMG15" s="145"/>
      <c r="UMI15" s="145"/>
      <c r="UMK15" s="145"/>
      <c r="UMN15" s="145"/>
      <c r="UMQ15" s="145"/>
      <c r="UMT15" s="145"/>
      <c r="UMW15" s="145"/>
      <c r="UMZ15" s="145"/>
      <c r="UNC15" s="145"/>
      <c r="UNF15" s="145"/>
      <c r="UNI15" s="145"/>
      <c r="UNK15" s="145"/>
      <c r="UNX15" s="145"/>
      <c r="UNY15" s="145"/>
      <c r="UNZ15" s="145"/>
      <c r="UOA15" s="145"/>
      <c r="UOB15" s="145"/>
      <c r="UOC15" s="145"/>
      <c r="UOD15" s="145"/>
      <c r="UOE15" s="145"/>
      <c r="UOF15" s="145"/>
      <c r="UOG15" s="145"/>
      <c r="UOH15" s="145"/>
      <c r="UOI15" s="145"/>
      <c r="UOJ15" s="145"/>
      <c r="UOK15" s="145"/>
      <c r="UOO15" s="145"/>
      <c r="UOQ15" s="145"/>
      <c r="UOR15" s="145"/>
      <c r="UOS15" s="145"/>
      <c r="UOT15" s="145"/>
      <c r="UOW15" s="145"/>
      <c r="UOY15" s="145"/>
      <c r="UOZ15" s="145"/>
      <c r="UPA15" s="145"/>
      <c r="UPB15" s="145"/>
      <c r="UPC15" s="145"/>
      <c r="UPD15" s="145"/>
      <c r="UPE15" s="145"/>
      <c r="UPF15" s="145"/>
      <c r="UPG15" s="145"/>
      <c r="UPH15" s="145"/>
      <c r="UPI15" s="145"/>
      <c r="UPJ15" s="145"/>
      <c r="UPK15" s="145"/>
      <c r="UPN15" s="145"/>
      <c r="UPQ15" s="145"/>
      <c r="UPT15" s="145"/>
      <c r="UPW15" s="145"/>
      <c r="UPZ15" s="145"/>
      <c r="UQL15" s="145"/>
      <c r="UQO15" s="145"/>
      <c r="UQR15" s="145"/>
      <c r="UQU15" s="145"/>
      <c r="URD15" s="145"/>
      <c r="URJ15" s="145"/>
      <c r="URM15" s="145"/>
      <c r="URP15" s="145"/>
      <c r="URS15" s="145"/>
      <c r="URY15" s="145"/>
      <c r="USB15" s="145"/>
      <c r="USH15" s="145"/>
      <c r="USJ15" s="145"/>
      <c r="USK15" s="145"/>
      <c r="USM15" s="145"/>
      <c r="USP15" s="145"/>
      <c r="USS15" s="145"/>
      <c r="USV15" s="145"/>
      <c r="UTD15" s="145"/>
      <c r="UTI15" s="145"/>
      <c r="UTR15" s="145"/>
      <c r="UTU15" s="145"/>
      <c r="UUC15" s="145"/>
      <c r="UUY15" s="145"/>
      <c r="UUZ15" s="145"/>
      <c r="UVA15" s="145"/>
      <c r="UVB15" s="145"/>
      <c r="UVC15" s="145"/>
      <c r="UVD15" s="145"/>
      <c r="UVV15" s="145"/>
      <c r="UVW15" s="145"/>
      <c r="UVZ15" s="145"/>
      <c r="UWC15" s="145"/>
      <c r="UWE15" s="145"/>
      <c r="UWG15" s="145"/>
      <c r="UWJ15" s="145"/>
      <c r="UWM15" s="145"/>
      <c r="UWP15" s="145"/>
      <c r="UWS15" s="145"/>
      <c r="UWV15" s="145"/>
      <c r="UWY15" s="145"/>
      <c r="UXB15" s="145"/>
      <c r="UXE15" s="145"/>
      <c r="UXG15" s="145"/>
      <c r="UXT15" s="145"/>
      <c r="UXU15" s="145"/>
      <c r="UXV15" s="145"/>
      <c r="UXW15" s="145"/>
      <c r="UXX15" s="145"/>
      <c r="UXY15" s="145"/>
      <c r="UXZ15" s="145"/>
      <c r="UYA15" s="145"/>
      <c r="UYB15" s="145"/>
      <c r="UYC15" s="145"/>
      <c r="UYD15" s="145"/>
      <c r="UYE15" s="145"/>
      <c r="UYF15" s="145"/>
      <c r="UYG15" s="145"/>
      <c r="UYK15" s="145"/>
      <c r="UYM15" s="145"/>
      <c r="UYN15" s="145"/>
      <c r="UYO15" s="145"/>
      <c r="UYP15" s="145"/>
      <c r="UYS15" s="145"/>
      <c r="UYU15" s="145"/>
      <c r="UYV15" s="145"/>
      <c r="UYW15" s="145"/>
      <c r="UYX15" s="145"/>
      <c r="UYY15" s="145"/>
      <c r="UYZ15" s="145"/>
      <c r="UZA15" s="145"/>
      <c r="UZB15" s="145"/>
      <c r="UZC15" s="145"/>
      <c r="UZD15" s="145"/>
      <c r="UZE15" s="145"/>
      <c r="UZF15" s="145"/>
      <c r="UZG15" s="145"/>
      <c r="UZJ15" s="145"/>
      <c r="UZM15" s="145"/>
      <c r="UZP15" s="145"/>
      <c r="UZS15" s="145"/>
      <c r="UZV15" s="145"/>
      <c r="VAH15" s="145"/>
      <c r="VAK15" s="145"/>
      <c r="VAN15" s="145"/>
      <c r="VAQ15" s="145"/>
      <c r="VAZ15" s="145"/>
      <c r="VBF15" s="145"/>
      <c r="VBI15" s="145"/>
      <c r="VBL15" s="145"/>
      <c r="VBO15" s="145"/>
      <c r="VBU15" s="145"/>
      <c r="VBX15" s="145"/>
      <c r="VCD15" s="145"/>
      <c r="VCF15" s="145"/>
      <c r="VCG15" s="145"/>
      <c r="VCI15" s="145"/>
      <c r="VCL15" s="145"/>
      <c r="VCO15" s="145"/>
      <c r="VCR15" s="145"/>
      <c r="VCZ15" s="145"/>
      <c r="VDE15" s="145"/>
      <c r="VDN15" s="145"/>
      <c r="VDQ15" s="145"/>
      <c r="VDY15" s="145"/>
      <c r="VEU15" s="145"/>
      <c r="VEV15" s="145"/>
      <c r="VEW15" s="145"/>
      <c r="VEX15" s="145"/>
      <c r="VEY15" s="145"/>
      <c r="VEZ15" s="145"/>
      <c r="VFR15" s="145"/>
      <c r="VFS15" s="145"/>
      <c r="VFV15" s="145"/>
      <c r="VFY15" s="145"/>
      <c r="VGA15" s="145"/>
      <c r="VGC15" s="145"/>
      <c r="VGF15" s="145"/>
      <c r="VGI15" s="145"/>
      <c r="VGL15" s="145"/>
      <c r="VGO15" s="145"/>
      <c r="VGR15" s="145"/>
      <c r="VGU15" s="145"/>
      <c r="VGX15" s="145"/>
      <c r="VHA15" s="145"/>
      <c r="VHC15" s="145"/>
      <c r="VHP15" s="145"/>
      <c r="VHQ15" s="145"/>
      <c r="VHR15" s="145"/>
      <c r="VHS15" s="145"/>
      <c r="VHT15" s="145"/>
      <c r="VHU15" s="145"/>
      <c r="VHV15" s="145"/>
      <c r="VHW15" s="145"/>
      <c r="VHX15" s="145"/>
      <c r="VHY15" s="145"/>
      <c r="VHZ15" s="145"/>
      <c r="VIA15" s="145"/>
      <c r="VIB15" s="145"/>
      <c r="VIC15" s="145"/>
      <c r="VIG15" s="145"/>
      <c r="VII15" s="145"/>
      <c r="VIJ15" s="145"/>
      <c r="VIK15" s="145"/>
      <c r="VIL15" s="145"/>
      <c r="VIO15" s="145"/>
      <c r="VIQ15" s="145"/>
      <c r="VIR15" s="145"/>
      <c r="VIS15" s="145"/>
      <c r="VIT15" s="145"/>
      <c r="VIU15" s="145"/>
      <c r="VIV15" s="145"/>
      <c r="VIW15" s="145"/>
      <c r="VIX15" s="145"/>
      <c r="VIY15" s="145"/>
      <c r="VIZ15" s="145"/>
      <c r="VJA15" s="145"/>
      <c r="VJB15" s="145"/>
      <c r="VJC15" s="145"/>
      <c r="VJF15" s="145"/>
      <c r="VJI15" s="145"/>
      <c r="VJL15" s="145"/>
      <c r="VJO15" s="145"/>
      <c r="VJR15" s="145"/>
      <c r="VKD15" s="145"/>
      <c r="VKG15" s="145"/>
      <c r="VKJ15" s="145"/>
      <c r="VKM15" s="145"/>
      <c r="VKV15" s="145"/>
      <c r="VLB15" s="145"/>
      <c r="VLE15" s="145"/>
      <c r="VLH15" s="145"/>
      <c r="VLK15" s="145"/>
      <c r="VLQ15" s="145"/>
      <c r="VLT15" s="145"/>
      <c r="VLZ15" s="145"/>
      <c r="VMB15" s="145"/>
      <c r="VMC15" s="145"/>
      <c r="VME15" s="145"/>
      <c r="VMH15" s="145"/>
      <c r="VMK15" s="145"/>
      <c r="VMN15" s="145"/>
      <c r="VMV15" s="145"/>
      <c r="VNA15" s="145"/>
      <c r="VNJ15" s="145"/>
      <c r="VNM15" s="145"/>
      <c r="VNU15" s="145"/>
      <c r="VOQ15" s="145"/>
      <c r="VOR15" s="145"/>
      <c r="VOS15" s="145"/>
      <c r="VOT15" s="145"/>
      <c r="VOU15" s="145"/>
      <c r="VOV15" s="145"/>
      <c r="VPN15" s="145"/>
      <c r="VPO15" s="145"/>
      <c r="VPR15" s="145"/>
      <c r="VPU15" s="145"/>
      <c r="VPW15" s="145"/>
      <c r="VPY15" s="145"/>
      <c r="VQB15" s="145"/>
      <c r="VQE15" s="145"/>
      <c r="VQH15" s="145"/>
      <c r="VQK15" s="145"/>
      <c r="VQN15" s="145"/>
      <c r="VQQ15" s="145"/>
      <c r="VQT15" s="145"/>
      <c r="VQW15" s="145"/>
      <c r="VQY15" s="145"/>
      <c r="VRL15" s="145"/>
      <c r="VRM15" s="145"/>
      <c r="VRN15" s="145"/>
      <c r="VRO15" s="145"/>
      <c r="VRP15" s="145"/>
      <c r="VRQ15" s="145"/>
      <c r="VRR15" s="145"/>
      <c r="VRS15" s="145"/>
      <c r="VRT15" s="145"/>
      <c r="VRU15" s="145"/>
      <c r="VRV15" s="145"/>
      <c r="VRW15" s="145"/>
      <c r="VRX15" s="145"/>
      <c r="VRY15" s="145"/>
      <c r="VSC15" s="145"/>
      <c r="VSE15" s="145"/>
      <c r="VSF15" s="145"/>
      <c r="VSG15" s="145"/>
      <c r="VSH15" s="145"/>
      <c r="VSK15" s="145"/>
      <c r="VSM15" s="145"/>
      <c r="VSN15" s="145"/>
      <c r="VSO15" s="145"/>
      <c r="VSP15" s="145"/>
      <c r="VSQ15" s="145"/>
      <c r="VSR15" s="145"/>
      <c r="VSS15" s="145"/>
      <c r="VST15" s="145"/>
      <c r="VSU15" s="145"/>
      <c r="VSV15" s="145"/>
      <c r="VSW15" s="145"/>
      <c r="VSX15" s="145"/>
      <c r="VSY15" s="145"/>
      <c r="VTB15" s="145"/>
      <c r="VTE15" s="145"/>
      <c r="VTH15" s="145"/>
      <c r="VTK15" s="145"/>
      <c r="VTN15" s="145"/>
      <c r="VTZ15" s="145"/>
      <c r="VUC15" s="145"/>
      <c r="VUF15" s="145"/>
      <c r="VUI15" s="145"/>
      <c r="VUR15" s="145"/>
      <c r="VUX15" s="145"/>
      <c r="VVA15" s="145"/>
      <c r="VVD15" s="145"/>
      <c r="VVG15" s="145"/>
      <c r="VVM15" s="145"/>
      <c r="VVP15" s="145"/>
      <c r="VVV15" s="145"/>
      <c r="VVX15" s="145"/>
      <c r="VVY15" s="145"/>
      <c r="VWA15" s="145"/>
      <c r="VWD15" s="145"/>
      <c r="VWG15" s="145"/>
      <c r="VWJ15" s="145"/>
      <c r="VWR15" s="145"/>
      <c r="VWW15" s="145"/>
      <c r="VXF15" s="145"/>
      <c r="VXI15" s="145"/>
      <c r="VXQ15" s="145"/>
      <c r="VYM15" s="145"/>
      <c r="VYN15" s="145"/>
      <c r="VYO15" s="145"/>
      <c r="VYP15" s="145"/>
      <c r="VYQ15" s="145"/>
      <c r="VYR15" s="145"/>
      <c r="VZJ15" s="145"/>
      <c r="VZK15" s="145"/>
      <c r="VZN15" s="145"/>
      <c r="VZQ15" s="145"/>
      <c r="VZS15" s="145"/>
      <c r="VZU15" s="145"/>
      <c r="VZX15" s="145"/>
      <c r="WAA15" s="145"/>
      <c r="WAD15" s="145"/>
      <c r="WAG15" s="145"/>
      <c r="WAJ15" s="145"/>
      <c r="WAM15" s="145"/>
      <c r="WAP15" s="145"/>
      <c r="WAS15" s="145"/>
      <c r="WAU15" s="145"/>
      <c r="WBH15" s="145"/>
      <c r="WBI15" s="145"/>
      <c r="WBJ15" s="145"/>
      <c r="WBK15" s="145"/>
      <c r="WBL15" s="145"/>
      <c r="WBM15" s="145"/>
      <c r="WBN15" s="145"/>
      <c r="WBO15" s="145"/>
      <c r="WBP15" s="145"/>
      <c r="WBQ15" s="145"/>
      <c r="WBR15" s="145"/>
      <c r="WBS15" s="145"/>
      <c r="WBT15" s="145"/>
      <c r="WBU15" s="145"/>
      <c r="WBY15" s="145"/>
      <c r="WCA15" s="145"/>
      <c r="WCB15" s="145"/>
      <c r="WCC15" s="145"/>
      <c r="WCD15" s="145"/>
      <c r="WCG15" s="145"/>
      <c r="WCI15" s="145"/>
      <c r="WCJ15" s="145"/>
      <c r="WCK15" s="145"/>
      <c r="WCL15" s="145"/>
      <c r="WCM15" s="145"/>
      <c r="WCN15" s="145"/>
      <c r="WCO15" s="145"/>
      <c r="WCP15" s="145"/>
      <c r="WCQ15" s="145"/>
      <c r="WCR15" s="145"/>
      <c r="WCS15" s="145"/>
      <c r="WCT15" s="145"/>
      <c r="WCU15" s="145"/>
      <c r="WCX15" s="145"/>
      <c r="WDA15" s="145"/>
      <c r="WDD15" s="145"/>
      <c r="WDG15" s="145"/>
      <c r="WDJ15" s="145"/>
      <c r="WDV15" s="145"/>
      <c r="WDY15" s="145"/>
      <c r="WEB15" s="145"/>
      <c r="WEE15" s="145"/>
      <c r="WEN15" s="145"/>
      <c r="WET15" s="145"/>
      <c r="WEW15" s="145"/>
      <c r="WEZ15" s="145"/>
      <c r="WFC15" s="145"/>
      <c r="WFI15" s="145"/>
      <c r="WFL15" s="145"/>
      <c r="WFR15" s="145"/>
      <c r="WFT15" s="145"/>
      <c r="WFU15" s="145"/>
      <c r="WFW15" s="145"/>
      <c r="WFZ15" s="145"/>
      <c r="WGC15" s="145"/>
      <c r="WGF15" s="145"/>
      <c r="WGN15" s="145"/>
      <c r="WGS15" s="145"/>
      <c r="WHB15" s="145"/>
      <c r="WHE15" s="145"/>
      <c r="WHM15" s="145"/>
      <c r="WII15" s="145"/>
      <c r="WIJ15" s="145"/>
      <c r="WIK15" s="145"/>
      <c r="WIL15" s="145"/>
      <c r="WIM15" s="145"/>
      <c r="WIN15" s="145"/>
      <c r="WJF15" s="145"/>
      <c r="WJG15" s="145"/>
      <c r="WJJ15" s="145"/>
      <c r="WJM15" s="145"/>
      <c r="WJO15" s="145"/>
      <c r="WJQ15" s="145"/>
      <c r="WJT15" s="145"/>
      <c r="WJW15" s="145"/>
      <c r="WJZ15" s="145"/>
      <c r="WKC15" s="145"/>
      <c r="WKF15" s="145"/>
      <c r="WKI15" s="145"/>
      <c r="WKL15" s="145"/>
      <c r="WKO15" s="145"/>
      <c r="WKQ15" s="145"/>
      <c r="WLD15" s="145"/>
      <c r="WLE15" s="145"/>
      <c r="WLF15" s="145"/>
      <c r="WLG15" s="145"/>
      <c r="WLH15" s="145"/>
      <c r="WLI15" s="145"/>
      <c r="WLJ15" s="145"/>
      <c r="WLK15" s="145"/>
      <c r="WLL15" s="145"/>
      <c r="WLM15" s="145"/>
      <c r="WLN15" s="145"/>
      <c r="WLO15" s="145"/>
      <c r="WLP15" s="145"/>
      <c r="WLQ15" s="145"/>
      <c r="WLU15" s="145"/>
      <c r="WLW15" s="145"/>
      <c r="WLX15" s="145"/>
      <c r="WLY15" s="145"/>
      <c r="WLZ15" s="145"/>
      <c r="WMC15" s="145"/>
      <c r="WME15" s="145"/>
      <c r="WMF15" s="145"/>
      <c r="WMG15" s="145"/>
      <c r="WMH15" s="145"/>
      <c r="WMI15" s="145"/>
      <c r="WMJ15" s="145"/>
      <c r="WMK15" s="145"/>
      <c r="WML15" s="145"/>
      <c r="WMM15" s="145"/>
      <c r="WMN15" s="145"/>
      <c r="WMO15" s="145"/>
      <c r="WMP15" s="145"/>
      <c r="WMQ15" s="145"/>
      <c r="WMT15" s="145"/>
      <c r="WMW15" s="145"/>
      <c r="WMZ15" s="145"/>
      <c r="WNC15" s="145"/>
      <c r="WNF15" s="145"/>
      <c r="WNR15" s="145"/>
      <c r="WNU15" s="145"/>
      <c r="WNX15" s="145"/>
      <c r="WOA15" s="145"/>
      <c r="WOJ15" s="145"/>
      <c r="WOP15" s="145"/>
      <c r="WOS15" s="145"/>
      <c r="WOV15" s="145"/>
      <c r="WOY15" s="145"/>
      <c r="WPE15" s="145"/>
      <c r="WPH15" s="145"/>
      <c r="WPN15" s="145"/>
      <c r="WPP15" s="145"/>
      <c r="WPQ15" s="145"/>
      <c r="WPS15" s="145"/>
      <c r="WPV15" s="145"/>
      <c r="WPY15" s="145"/>
      <c r="WQB15" s="145"/>
      <c r="WQJ15" s="145"/>
      <c r="WQO15" s="145"/>
      <c r="WQX15" s="145"/>
      <c r="WRA15" s="145"/>
      <c r="WRI15" s="145"/>
      <c r="WSE15" s="145"/>
      <c r="WSF15" s="145"/>
      <c r="WSG15" s="145"/>
      <c r="WSH15" s="145"/>
      <c r="WSI15" s="145"/>
      <c r="WSJ15" s="145"/>
      <c r="WTB15" s="145"/>
      <c r="WTC15" s="145"/>
      <c r="WTF15" s="145"/>
      <c r="WTI15" s="145"/>
      <c r="WTK15" s="145"/>
      <c r="WTM15" s="145"/>
      <c r="WTP15" s="145"/>
      <c r="WTS15" s="145"/>
      <c r="WTV15" s="145"/>
      <c r="WTY15" s="145"/>
      <c r="WUB15" s="145"/>
      <c r="WUE15" s="145"/>
      <c r="WUH15" s="145"/>
      <c r="WUK15" s="145"/>
      <c r="WUM15" s="145"/>
      <c r="WUZ15" s="145"/>
      <c r="WVA15" s="145"/>
      <c r="WVB15" s="145"/>
      <c r="WVC15" s="145"/>
      <c r="WVD15" s="145"/>
      <c r="WVE15" s="145"/>
      <c r="WVF15" s="145"/>
      <c r="WVG15" s="145"/>
      <c r="WVH15" s="145"/>
      <c r="WVI15" s="145"/>
      <c r="WVJ15" s="145"/>
      <c r="WVK15" s="145"/>
      <c r="WVL15" s="145"/>
      <c r="WVM15" s="145"/>
      <c r="WVN15" s="145"/>
      <c r="WVO15" s="145"/>
      <c r="WVP15" s="145"/>
      <c r="WVQ15" s="145"/>
      <c r="WVR15" s="145"/>
      <c r="WVS15" s="145"/>
      <c r="WVT15" s="145"/>
      <c r="WVU15" s="145"/>
      <c r="WVV15" s="145"/>
      <c r="WVW15" s="145"/>
      <c r="WVX15" s="145"/>
      <c r="WVY15" s="145"/>
      <c r="WVZ15" s="145"/>
      <c r="WWA15" s="145"/>
      <c r="WWB15" s="145"/>
      <c r="WWC15" s="145"/>
      <c r="WWD15" s="145"/>
      <c r="WWE15" s="145"/>
      <c r="WWF15" s="145"/>
      <c r="WWG15" s="145"/>
      <c r="WWH15" s="145"/>
      <c r="WWI15" s="145"/>
      <c r="WWJ15" s="145"/>
      <c r="WWK15" s="145"/>
      <c r="WWL15" s="145"/>
      <c r="WWM15" s="145"/>
      <c r="WWN15" s="145"/>
      <c r="WWO15" s="145"/>
      <c r="WWP15" s="145"/>
      <c r="WWQ15" s="145"/>
      <c r="WWR15" s="145"/>
      <c r="WWS15" s="145"/>
      <c r="WWT15" s="145"/>
      <c r="WWU15" s="145"/>
      <c r="WWV15" s="145"/>
      <c r="WWW15" s="145"/>
      <c r="WWX15" s="145"/>
      <c r="WWY15" s="145"/>
      <c r="WWZ15" s="145"/>
      <c r="WXA15" s="145"/>
      <c r="WXB15" s="145"/>
      <c r="WXC15" s="145"/>
      <c r="WXD15" s="145"/>
      <c r="WXE15" s="145"/>
      <c r="WXF15" s="145"/>
      <c r="WXG15" s="145"/>
      <c r="WXH15" s="145"/>
      <c r="WXI15" s="145"/>
      <c r="WXJ15" s="145"/>
      <c r="WXK15" s="145"/>
      <c r="WXL15" s="145"/>
      <c r="WXM15" s="145"/>
      <c r="WXN15" s="145"/>
      <c r="WXO15" s="145"/>
      <c r="WXP15" s="145"/>
      <c r="WXQ15" s="145"/>
      <c r="WXR15" s="145"/>
      <c r="WXS15" s="145"/>
      <c r="WXT15" s="145"/>
      <c r="WXU15" s="145"/>
      <c r="WXV15" s="145"/>
      <c r="WXW15" s="145"/>
      <c r="WXX15" s="145"/>
      <c r="WXY15" s="145"/>
      <c r="WXZ15" s="145"/>
      <c r="WYA15" s="145"/>
      <c r="WYB15" s="145"/>
      <c r="WYC15" s="145"/>
      <c r="WYD15" s="145"/>
      <c r="WYE15" s="145"/>
      <c r="WYF15" s="145"/>
      <c r="WYG15" s="145"/>
      <c r="WYH15" s="145"/>
      <c r="WYI15" s="145"/>
      <c r="WYJ15" s="145"/>
      <c r="WYK15" s="145"/>
      <c r="WYL15" s="145"/>
      <c r="WYM15" s="145"/>
      <c r="WYN15" s="145"/>
      <c r="WYO15" s="145"/>
      <c r="WYP15" s="145"/>
      <c r="WYQ15" s="145"/>
      <c r="WYR15" s="145"/>
      <c r="WYS15" s="145"/>
      <c r="WYT15" s="145"/>
      <c r="WYU15" s="145"/>
      <c r="WYV15" s="145"/>
      <c r="WYW15" s="145"/>
      <c r="WYX15" s="145"/>
      <c r="WYY15" s="145"/>
      <c r="WYZ15" s="145"/>
      <c r="WZA15" s="145"/>
      <c r="WZB15" s="145"/>
      <c r="WZC15" s="145"/>
      <c r="WZD15" s="145"/>
      <c r="WZE15" s="145"/>
      <c r="WZF15" s="145"/>
      <c r="WZG15" s="145"/>
      <c r="WZH15" s="145"/>
      <c r="WZI15" s="145"/>
      <c r="WZJ15" s="145"/>
      <c r="WZK15" s="145"/>
      <c r="WZL15" s="145"/>
      <c r="WZM15" s="145"/>
      <c r="WZN15" s="145"/>
      <c r="WZO15" s="145"/>
      <c r="WZP15" s="145"/>
      <c r="WZQ15" s="145"/>
      <c r="WZR15" s="145"/>
      <c r="WZS15" s="145"/>
      <c r="WZT15" s="145"/>
      <c r="WZU15" s="145"/>
      <c r="WZV15" s="145"/>
      <c r="WZW15" s="145"/>
      <c r="WZX15" s="145"/>
      <c r="WZY15" s="145"/>
      <c r="WZZ15" s="145"/>
      <c r="XAA15" s="145"/>
      <c r="XAB15" s="145"/>
      <c r="XAC15" s="145"/>
      <c r="XAD15" s="145"/>
      <c r="XAE15" s="145"/>
      <c r="XAF15" s="145"/>
      <c r="XAG15" s="145"/>
      <c r="XAH15" s="145"/>
      <c r="XAI15" s="145"/>
      <c r="XAJ15" s="145"/>
      <c r="XAK15" s="145"/>
      <c r="XAL15" s="145"/>
      <c r="XAM15" s="145"/>
      <c r="XAN15" s="145"/>
      <c r="XAO15" s="145"/>
      <c r="XAP15" s="145"/>
      <c r="XAQ15" s="145"/>
      <c r="XAR15" s="145"/>
      <c r="XAS15" s="145"/>
      <c r="XAT15" s="145"/>
      <c r="XAU15" s="145"/>
      <c r="XAV15" s="145"/>
      <c r="XAW15" s="145"/>
      <c r="XAX15" s="145"/>
      <c r="XAY15" s="145"/>
      <c r="XAZ15" s="145"/>
      <c r="XBA15" s="145"/>
      <c r="XBB15" s="145"/>
      <c r="XBC15" s="145"/>
      <c r="XBD15" s="145"/>
      <c r="XBE15" s="145"/>
      <c r="XBF15" s="145"/>
      <c r="XBG15" s="145"/>
      <c r="XBH15" s="145"/>
      <c r="XBI15" s="145"/>
      <c r="XBJ15" s="145"/>
      <c r="XBK15" s="145"/>
      <c r="XBL15" s="145"/>
      <c r="XBM15" s="145"/>
      <c r="XBN15" s="145"/>
      <c r="XBO15" s="145"/>
      <c r="XBP15" s="145"/>
      <c r="XBQ15" s="145"/>
      <c r="XBR15" s="145"/>
      <c r="XBS15" s="145"/>
      <c r="XBT15" s="145"/>
      <c r="XBU15" s="145"/>
      <c r="XBV15" s="145"/>
      <c r="XBW15" s="145"/>
      <c r="XBX15" s="145"/>
      <c r="XBY15" s="145"/>
      <c r="XBZ15" s="145"/>
      <c r="XCA15" s="145"/>
      <c r="XCB15" s="145"/>
      <c r="XCC15" s="145"/>
      <c r="XCD15" s="145"/>
      <c r="XCE15" s="145"/>
      <c r="XCF15" s="145"/>
      <c r="XCG15" s="145"/>
      <c r="XCH15" s="145"/>
      <c r="XCI15" s="145"/>
      <c r="XCJ15" s="145"/>
      <c r="XCK15" s="145"/>
      <c r="XCL15" s="145"/>
      <c r="XCM15" s="145"/>
      <c r="XCN15" s="145"/>
      <c r="XCO15" s="145"/>
      <c r="XCP15" s="145"/>
      <c r="XCQ15" s="145"/>
      <c r="XCR15" s="145"/>
      <c r="XCS15" s="145"/>
      <c r="XCT15" s="145"/>
      <c r="XCU15" s="145"/>
      <c r="XCV15" s="145"/>
      <c r="XCW15" s="145"/>
      <c r="XCX15" s="145"/>
      <c r="XCY15" s="145"/>
      <c r="XCZ15" s="145"/>
      <c r="XDA15" s="145"/>
      <c r="XDB15" s="145"/>
      <c r="XDC15" s="145"/>
      <c r="XDD15" s="145"/>
      <c r="XDE15" s="145"/>
      <c r="XDF15" s="145"/>
      <c r="XDG15" s="145"/>
      <c r="XDH15" s="145"/>
      <c r="XDI15" s="145"/>
      <c r="XDJ15" s="145"/>
      <c r="XDK15" s="145"/>
      <c r="XDL15" s="145"/>
      <c r="XDM15" s="145"/>
      <c r="XDN15" s="145"/>
      <c r="XDO15" s="145"/>
      <c r="XDP15" s="145"/>
      <c r="XDQ15" s="145"/>
      <c r="XDR15" s="145"/>
      <c r="XDS15" s="145"/>
      <c r="XDT15" s="145"/>
      <c r="XDU15" s="145"/>
      <c r="XDV15" s="145"/>
      <c r="XDW15" s="145"/>
      <c r="XDX15" s="145"/>
      <c r="XDY15" s="145"/>
      <c r="XDZ15" s="145"/>
      <c r="XEA15" s="145"/>
      <c r="XEB15" s="145"/>
      <c r="XEC15" s="145"/>
      <c r="XED15" s="145"/>
      <c r="XEE15" s="145"/>
      <c r="XEF15" s="145"/>
      <c r="XEG15" s="145"/>
      <c r="XEH15" s="145"/>
      <c r="XEI15" s="145"/>
      <c r="XEJ15" s="145"/>
      <c r="XEK15" s="145"/>
      <c r="XEL15" s="145"/>
      <c r="XEM15" s="145"/>
      <c r="XEN15" s="145"/>
      <c r="XEO15" s="145"/>
      <c r="XEP15" s="145"/>
      <c r="XEQ15" s="145"/>
      <c r="XER15" s="145"/>
      <c r="XES15" s="145"/>
      <c r="XET15" s="145"/>
      <c r="XEU15" s="145"/>
      <c r="XEV15" s="145"/>
      <c r="XEW15" s="145"/>
      <c r="XEX15" s="145"/>
      <c r="XEY15" s="145"/>
      <c r="XEZ15" s="145"/>
      <c r="XFA15" s="145"/>
      <c r="XFB15" s="145"/>
      <c r="XFC15" s="145"/>
      <c r="XFD15" s="145"/>
    </row>
    <row r="16" spans="1:16384" s="45" customFormat="1" ht="21.75" hidden="1" customHeight="1">
      <c r="A16" s="8" t="s">
        <v>117</v>
      </c>
      <c r="B16" s="44" t="s">
        <v>325</v>
      </c>
      <c r="C16" s="132"/>
      <c r="D16" s="59"/>
      <c r="E16" s="60">
        <f t="shared" si="1"/>
        <v>0</v>
      </c>
    </row>
    <row r="17" spans="1:16384" s="45" customFormat="1" ht="21.75" hidden="1" customHeight="1">
      <c r="A17" s="8" t="s">
        <v>284</v>
      </c>
      <c r="B17" s="44" t="s">
        <v>325</v>
      </c>
      <c r="C17" s="132"/>
      <c r="D17" s="59"/>
      <c r="E17" s="60">
        <f t="shared" si="1"/>
        <v>0</v>
      </c>
    </row>
    <row r="18" spans="1:16384" s="45" customFormat="1" ht="23.25" hidden="1">
      <c r="A18" s="19" t="s">
        <v>285</v>
      </c>
      <c r="B18" s="44" t="s">
        <v>328</v>
      </c>
      <c r="C18" s="132"/>
      <c r="D18" s="59"/>
      <c r="E18" s="60">
        <f t="shared" si="1"/>
        <v>0</v>
      </c>
    </row>
    <row r="19" spans="1:16384" s="45" customFormat="1" ht="21.75" hidden="1" customHeight="1">
      <c r="A19" s="6" t="s">
        <v>286</v>
      </c>
      <c r="B19" s="44" t="s">
        <v>325</v>
      </c>
      <c r="C19" s="132"/>
      <c r="D19" s="59"/>
      <c r="E19" s="60">
        <f t="shared" si="1"/>
        <v>0</v>
      </c>
    </row>
    <row r="20" spans="1:16384" s="45" customFormat="1" ht="22.7" customHeight="1">
      <c r="A20" s="148" t="s">
        <v>120</v>
      </c>
      <c r="B20" s="44" t="s">
        <v>325</v>
      </c>
      <c r="C20" s="177">
        <v>1782</v>
      </c>
      <c r="D20" s="143">
        <v>5000</v>
      </c>
      <c r="E20" s="144">
        <f t="shared" si="1"/>
        <v>8910000</v>
      </c>
      <c r="I20" s="145"/>
      <c r="K20" s="145"/>
      <c r="L20" s="145"/>
      <c r="M20" s="145"/>
      <c r="N20" s="145"/>
      <c r="Q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H20" s="145"/>
      <c r="AK20" s="145"/>
      <c r="AN20" s="145"/>
      <c r="AQ20" s="145"/>
      <c r="AT20" s="145"/>
      <c r="BF20" s="145"/>
      <c r="BI20" s="145"/>
      <c r="BL20" s="145"/>
      <c r="BO20" s="145"/>
      <c r="BX20" s="145"/>
      <c r="CD20" s="145"/>
      <c r="CG20" s="145"/>
      <c r="CJ20" s="145"/>
      <c r="CM20" s="145"/>
      <c r="CS20" s="145"/>
      <c r="CV20" s="145"/>
      <c r="DB20" s="145"/>
      <c r="DD20" s="145"/>
      <c r="DE20" s="145"/>
      <c r="DG20" s="145"/>
      <c r="DJ20" s="145"/>
      <c r="DM20" s="145"/>
      <c r="DP20" s="145"/>
      <c r="DX20" s="145"/>
      <c r="EC20" s="145"/>
      <c r="EL20" s="145"/>
      <c r="EO20" s="145"/>
      <c r="EW20" s="145"/>
      <c r="FS20" s="145"/>
      <c r="FT20" s="145"/>
      <c r="FU20" s="145"/>
      <c r="FV20" s="145"/>
      <c r="FW20" s="145"/>
      <c r="FX20" s="145"/>
      <c r="GP20" s="145"/>
      <c r="GQ20" s="145"/>
      <c r="GT20" s="145"/>
      <c r="GW20" s="145"/>
      <c r="GY20" s="145"/>
      <c r="HA20" s="145"/>
      <c r="HD20" s="145"/>
      <c r="HG20" s="145"/>
      <c r="HJ20" s="145"/>
      <c r="HM20" s="145"/>
      <c r="HP20" s="145"/>
      <c r="HS20" s="145"/>
      <c r="HV20" s="145"/>
      <c r="HY20" s="145"/>
      <c r="IA20" s="145"/>
      <c r="IN20" s="145"/>
      <c r="IO20" s="145"/>
      <c r="IP20" s="145"/>
      <c r="IQ20" s="145"/>
      <c r="IR20" s="145"/>
      <c r="IS20" s="145"/>
      <c r="IT20" s="145"/>
      <c r="IU20" s="145"/>
      <c r="IV20" s="145"/>
      <c r="IW20" s="145"/>
      <c r="IX20" s="145"/>
      <c r="IY20" s="145"/>
      <c r="IZ20" s="145"/>
      <c r="JA20" s="145"/>
      <c r="JE20" s="145"/>
      <c r="JG20" s="145"/>
      <c r="JH20" s="145"/>
      <c r="JI20" s="145"/>
      <c r="JJ20" s="145"/>
      <c r="JM20" s="145"/>
      <c r="JO20" s="145"/>
      <c r="JP20" s="145"/>
      <c r="JQ20" s="145"/>
      <c r="JR20" s="145"/>
      <c r="JS20" s="145"/>
      <c r="JT20" s="145"/>
      <c r="JU20" s="145"/>
      <c r="JV20" s="145"/>
      <c r="JW20" s="145"/>
      <c r="JX20" s="145"/>
      <c r="JY20" s="145"/>
      <c r="JZ20" s="145"/>
      <c r="KA20" s="145"/>
      <c r="KD20" s="145"/>
      <c r="KG20" s="145"/>
      <c r="KJ20" s="145"/>
      <c r="KM20" s="145"/>
      <c r="KP20" s="145"/>
      <c r="LB20" s="145"/>
      <c r="LE20" s="145"/>
      <c r="LH20" s="145"/>
      <c r="LK20" s="145"/>
      <c r="LT20" s="145"/>
      <c r="LZ20" s="145"/>
      <c r="MC20" s="145"/>
      <c r="MF20" s="145"/>
      <c r="MI20" s="145"/>
      <c r="MO20" s="145"/>
      <c r="MR20" s="145"/>
      <c r="MX20" s="145"/>
      <c r="MZ20" s="145"/>
      <c r="NA20" s="145"/>
      <c r="NC20" s="145"/>
      <c r="NF20" s="145"/>
      <c r="NI20" s="145"/>
      <c r="NL20" s="145"/>
      <c r="NT20" s="145"/>
      <c r="NY20" s="145"/>
      <c r="OH20" s="145"/>
      <c r="OK20" s="145"/>
      <c r="OS20" s="145"/>
      <c r="PO20" s="145"/>
      <c r="PP20" s="145"/>
      <c r="PQ20" s="145"/>
      <c r="PR20" s="145"/>
      <c r="PS20" s="145"/>
      <c r="PT20" s="145"/>
      <c r="QL20" s="145"/>
      <c r="QM20" s="145"/>
      <c r="QP20" s="145"/>
      <c r="QS20" s="145"/>
      <c r="QU20" s="145"/>
      <c r="QW20" s="145"/>
      <c r="QZ20" s="145"/>
      <c r="RC20" s="145"/>
      <c r="RF20" s="145"/>
      <c r="RI20" s="145"/>
      <c r="RL20" s="145"/>
      <c r="RO20" s="145"/>
      <c r="RR20" s="145"/>
      <c r="RU20" s="145"/>
      <c r="RW20" s="145"/>
      <c r="SJ20" s="145"/>
      <c r="SK20" s="145"/>
      <c r="SL20" s="145"/>
      <c r="SM20" s="145"/>
      <c r="SN20" s="145"/>
      <c r="SO20" s="145"/>
      <c r="SP20" s="145"/>
      <c r="SQ20" s="145"/>
      <c r="SR20" s="145"/>
      <c r="SS20" s="145"/>
      <c r="ST20" s="145"/>
      <c r="SU20" s="145"/>
      <c r="SV20" s="145"/>
      <c r="SW20" s="145"/>
      <c r="TA20" s="145"/>
      <c r="TC20" s="145"/>
      <c r="TD20" s="145"/>
      <c r="TE20" s="145"/>
      <c r="TF20" s="145"/>
      <c r="TI20" s="145"/>
      <c r="TK20" s="145"/>
      <c r="TL20" s="145"/>
      <c r="TM20" s="145"/>
      <c r="TN20" s="145"/>
      <c r="TO20" s="145"/>
      <c r="TP20" s="145"/>
      <c r="TQ20" s="145"/>
      <c r="TR20" s="145"/>
      <c r="TS20" s="145"/>
      <c r="TT20" s="145"/>
      <c r="TU20" s="145"/>
      <c r="TV20" s="145"/>
      <c r="TW20" s="145"/>
      <c r="TZ20" s="145"/>
      <c r="UC20" s="145"/>
      <c r="UF20" s="145"/>
      <c r="UI20" s="145"/>
      <c r="UL20" s="145"/>
      <c r="UX20" s="145"/>
      <c r="VA20" s="145"/>
      <c r="VD20" s="145"/>
      <c r="VG20" s="145"/>
      <c r="VP20" s="145"/>
      <c r="VV20" s="145"/>
      <c r="VY20" s="145"/>
      <c r="WB20" s="145"/>
      <c r="WE20" s="145"/>
      <c r="WK20" s="145"/>
      <c r="WN20" s="145"/>
      <c r="WT20" s="145"/>
      <c r="WV20" s="145"/>
      <c r="WW20" s="145"/>
      <c r="WY20" s="145"/>
      <c r="XB20" s="145"/>
      <c r="XE20" s="145"/>
      <c r="XH20" s="145"/>
      <c r="XP20" s="145"/>
      <c r="XU20" s="145"/>
      <c r="YD20" s="145"/>
      <c r="YG20" s="145"/>
      <c r="YO20" s="145"/>
      <c r="ZK20" s="145"/>
      <c r="ZL20" s="145"/>
      <c r="ZM20" s="145"/>
      <c r="ZN20" s="145"/>
      <c r="ZO20" s="145"/>
      <c r="ZP20" s="145"/>
      <c r="AAH20" s="145"/>
      <c r="AAI20" s="145"/>
      <c r="AAL20" s="145"/>
      <c r="AAO20" s="145"/>
      <c r="AAQ20" s="145"/>
      <c r="AAS20" s="145"/>
      <c r="AAV20" s="145"/>
      <c r="AAY20" s="145"/>
      <c r="ABB20" s="145"/>
      <c r="ABE20" s="145"/>
      <c r="ABH20" s="145"/>
      <c r="ABK20" s="145"/>
      <c r="ABN20" s="145"/>
      <c r="ABQ20" s="145"/>
      <c r="ABS20" s="145"/>
      <c r="ACF20" s="145"/>
      <c r="ACG20" s="145"/>
      <c r="ACH20" s="145"/>
      <c r="ACI20" s="145"/>
      <c r="ACJ20" s="145"/>
      <c r="ACK20" s="145"/>
      <c r="ACL20" s="145"/>
      <c r="ACM20" s="145"/>
      <c r="ACN20" s="145"/>
      <c r="ACO20" s="145"/>
      <c r="ACP20" s="145"/>
      <c r="ACQ20" s="145"/>
      <c r="ACR20" s="145"/>
      <c r="ACS20" s="145"/>
      <c r="ACW20" s="145"/>
      <c r="ACY20" s="145"/>
      <c r="ACZ20" s="145"/>
      <c r="ADA20" s="145"/>
      <c r="ADB20" s="145"/>
      <c r="ADE20" s="145"/>
      <c r="ADG20" s="145"/>
      <c r="ADH20" s="145"/>
      <c r="ADI20" s="145"/>
      <c r="ADJ20" s="145"/>
      <c r="ADK20" s="145"/>
      <c r="ADL20" s="145"/>
      <c r="ADM20" s="145"/>
      <c r="ADN20" s="145"/>
      <c r="ADO20" s="145"/>
      <c r="ADP20" s="145"/>
      <c r="ADQ20" s="145"/>
      <c r="ADR20" s="145"/>
      <c r="ADS20" s="145"/>
      <c r="ADV20" s="145"/>
      <c r="ADY20" s="145"/>
      <c r="AEB20" s="145"/>
      <c r="AEE20" s="145"/>
      <c r="AEH20" s="145"/>
      <c r="AET20" s="145"/>
      <c r="AEW20" s="145"/>
      <c r="AEZ20" s="145"/>
      <c r="AFC20" s="145"/>
      <c r="AFL20" s="145"/>
      <c r="AFR20" s="145"/>
      <c r="AFU20" s="145"/>
      <c r="AFX20" s="145"/>
      <c r="AGA20" s="145"/>
      <c r="AGG20" s="145"/>
      <c r="AGJ20" s="145"/>
      <c r="AGP20" s="145"/>
      <c r="AGR20" s="145"/>
      <c r="AGS20" s="145"/>
      <c r="AGU20" s="145"/>
      <c r="AGX20" s="145"/>
      <c r="AHA20" s="145"/>
      <c r="AHD20" s="145"/>
      <c r="AHL20" s="145"/>
      <c r="AHQ20" s="145"/>
      <c r="AHZ20" s="145"/>
      <c r="AIC20" s="145"/>
      <c r="AIK20" s="145"/>
      <c r="AJG20" s="145"/>
      <c r="AJH20" s="145"/>
      <c r="AJI20" s="145"/>
      <c r="AJJ20" s="145"/>
      <c r="AJK20" s="145"/>
      <c r="AJL20" s="145"/>
      <c r="AKD20" s="145"/>
      <c r="AKE20" s="145"/>
      <c r="AKH20" s="145"/>
      <c r="AKK20" s="145"/>
      <c r="AKM20" s="145"/>
      <c r="AKO20" s="145"/>
      <c r="AKR20" s="145"/>
      <c r="AKU20" s="145"/>
      <c r="AKX20" s="145"/>
      <c r="ALA20" s="145"/>
      <c r="ALD20" s="145"/>
      <c r="ALG20" s="145"/>
      <c r="ALJ20" s="145"/>
      <c r="ALM20" s="145"/>
      <c r="ALO20" s="145"/>
      <c r="AMB20" s="145"/>
      <c r="AMC20" s="145"/>
      <c r="AMD20" s="145"/>
      <c r="AME20" s="145"/>
      <c r="AMF20" s="145"/>
      <c r="AMG20" s="145"/>
      <c r="AMH20" s="145"/>
      <c r="AMI20" s="145"/>
      <c r="AMJ20" s="145"/>
      <c r="AMK20" s="145"/>
      <c r="AML20" s="145"/>
      <c r="AMM20" s="145"/>
      <c r="AMN20" s="145"/>
      <c r="AMO20" s="145"/>
      <c r="AMS20" s="145"/>
      <c r="AMU20" s="145"/>
      <c r="AMV20" s="145"/>
      <c r="AMW20" s="145"/>
      <c r="AMX20" s="145"/>
      <c r="ANA20" s="145"/>
      <c r="ANC20" s="145"/>
      <c r="AND20" s="145"/>
      <c r="ANE20" s="145"/>
      <c r="ANF20" s="145"/>
      <c r="ANG20" s="145"/>
      <c r="ANH20" s="145"/>
      <c r="ANI20" s="145"/>
      <c r="ANJ20" s="145"/>
      <c r="ANK20" s="145"/>
      <c r="ANL20" s="145"/>
      <c r="ANM20" s="145"/>
      <c r="ANN20" s="145"/>
      <c r="ANO20" s="145"/>
      <c r="ANR20" s="145"/>
      <c r="ANU20" s="145"/>
      <c r="ANX20" s="145"/>
      <c r="AOA20" s="145"/>
      <c r="AOD20" s="145"/>
      <c r="AOP20" s="145"/>
      <c r="AOS20" s="145"/>
      <c r="AOV20" s="145"/>
      <c r="AOY20" s="145"/>
      <c r="APH20" s="145"/>
      <c r="APN20" s="145"/>
      <c r="APQ20" s="145"/>
      <c r="APT20" s="145"/>
      <c r="APW20" s="145"/>
      <c r="AQC20" s="145"/>
      <c r="AQF20" s="145"/>
      <c r="AQL20" s="145"/>
      <c r="AQN20" s="145"/>
      <c r="AQO20" s="145"/>
      <c r="AQQ20" s="145"/>
      <c r="AQT20" s="145"/>
      <c r="AQW20" s="145"/>
      <c r="AQZ20" s="145"/>
      <c r="ARH20" s="145"/>
      <c r="ARM20" s="145"/>
      <c r="ARV20" s="145"/>
      <c r="ARY20" s="145"/>
      <c r="ASG20" s="145"/>
      <c r="ATC20" s="145"/>
      <c r="ATD20" s="145"/>
      <c r="ATE20" s="145"/>
      <c r="ATF20" s="145"/>
      <c r="ATG20" s="145"/>
      <c r="ATH20" s="145"/>
      <c r="ATZ20" s="145"/>
      <c r="AUA20" s="145"/>
      <c r="AUD20" s="145"/>
      <c r="AUG20" s="145"/>
      <c r="AUI20" s="145"/>
      <c r="AUK20" s="145"/>
      <c r="AUN20" s="145"/>
      <c r="AUQ20" s="145"/>
      <c r="AUT20" s="145"/>
      <c r="AUW20" s="145"/>
      <c r="AUZ20" s="145"/>
      <c r="AVC20" s="145"/>
      <c r="AVF20" s="145"/>
      <c r="AVI20" s="145"/>
      <c r="AVK20" s="145"/>
      <c r="AVX20" s="145"/>
      <c r="AVY20" s="145"/>
      <c r="AVZ20" s="145"/>
      <c r="AWA20" s="145"/>
      <c r="AWB20" s="145"/>
      <c r="AWC20" s="145"/>
      <c r="AWD20" s="145"/>
      <c r="AWE20" s="145"/>
      <c r="AWF20" s="145"/>
      <c r="AWG20" s="145"/>
      <c r="AWH20" s="145"/>
      <c r="AWI20" s="145"/>
      <c r="AWJ20" s="145"/>
      <c r="AWK20" s="145"/>
      <c r="AWO20" s="145"/>
      <c r="AWQ20" s="145"/>
      <c r="AWR20" s="145"/>
      <c r="AWS20" s="145"/>
      <c r="AWT20" s="145"/>
      <c r="AWW20" s="145"/>
      <c r="AWY20" s="145"/>
      <c r="AWZ20" s="145"/>
      <c r="AXA20" s="145"/>
      <c r="AXB20" s="145"/>
      <c r="AXC20" s="145"/>
      <c r="AXD20" s="145"/>
      <c r="AXE20" s="145"/>
      <c r="AXF20" s="145"/>
      <c r="AXG20" s="145"/>
      <c r="AXH20" s="145"/>
      <c r="AXI20" s="145"/>
      <c r="AXJ20" s="145"/>
      <c r="AXK20" s="145"/>
      <c r="AXN20" s="145"/>
      <c r="AXQ20" s="145"/>
      <c r="AXT20" s="145"/>
      <c r="AXW20" s="145"/>
      <c r="AXZ20" s="145"/>
      <c r="AYL20" s="145"/>
      <c r="AYO20" s="145"/>
      <c r="AYR20" s="145"/>
      <c r="AYU20" s="145"/>
      <c r="AZD20" s="145"/>
      <c r="AZJ20" s="145"/>
      <c r="AZM20" s="145"/>
      <c r="AZP20" s="145"/>
      <c r="AZS20" s="145"/>
      <c r="AZY20" s="145"/>
      <c r="BAB20" s="145"/>
      <c r="BAH20" s="145"/>
      <c r="BAJ20" s="145"/>
      <c r="BAK20" s="145"/>
      <c r="BAM20" s="145"/>
      <c r="BAP20" s="145"/>
      <c r="BAS20" s="145"/>
      <c r="BAV20" s="145"/>
      <c r="BBD20" s="145"/>
      <c r="BBI20" s="145"/>
      <c r="BBR20" s="145"/>
      <c r="BBU20" s="145"/>
      <c r="BCC20" s="145"/>
      <c r="BCY20" s="145"/>
      <c r="BCZ20" s="145"/>
      <c r="BDA20" s="145"/>
      <c r="BDB20" s="145"/>
      <c r="BDC20" s="145"/>
      <c r="BDD20" s="145"/>
      <c r="BDV20" s="145"/>
      <c r="BDW20" s="145"/>
      <c r="BDZ20" s="145"/>
      <c r="BEC20" s="145"/>
      <c r="BEE20" s="145"/>
      <c r="BEG20" s="145"/>
      <c r="BEJ20" s="145"/>
      <c r="BEM20" s="145"/>
      <c r="BEP20" s="145"/>
      <c r="BES20" s="145"/>
      <c r="BEV20" s="145"/>
      <c r="BEY20" s="145"/>
      <c r="BFB20" s="145"/>
      <c r="BFE20" s="145"/>
      <c r="BFG20" s="145"/>
      <c r="BFT20" s="145"/>
      <c r="BFU20" s="145"/>
      <c r="BFV20" s="145"/>
      <c r="BFW20" s="145"/>
      <c r="BFX20" s="145"/>
      <c r="BFY20" s="145"/>
      <c r="BFZ20" s="145"/>
      <c r="BGA20" s="145"/>
      <c r="BGB20" s="145"/>
      <c r="BGC20" s="145"/>
      <c r="BGD20" s="145"/>
      <c r="BGE20" s="145"/>
      <c r="BGF20" s="145"/>
      <c r="BGG20" s="145"/>
      <c r="BGK20" s="145"/>
      <c r="BGM20" s="145"/>
      <c r="BGN20" s="145"/>
      <c r="BGO20" s="145"/>
      <c r="BGP20" s="145"/>
      <c r="BGS20" s="145"/>
      <c r="BGU20" s="145"/>
      <c r="BGV20" s="145"/>
      <c r="BGW20" s="145"/>
      <c r="BGX20" s="145"/>
      <c r="BGY20" s="145"/>
      <c r="BGZ20" s="145"/>
      <c r="BHA20" s="145"/>
      <c r="BHB20" s="145"/>
      <c r="BHC20" s="145"/>
      <c r="BHD20" s="145"/>
      <c r="BHE20" s="145"/>
      <c r="BHF20" s="145"/>
      <c r="BHG20" s="145"/>
      <c r="BHJ20" s="145"/>
      <c r="BHM20" s="145"/>
      <c r="BHP20" s="145"/>
      <c r="BHS20" s="145"/>
      <c r="BHV20" s="145"/>
      <c r="BIH20" s="145"/>
      <c r="BIK20" s="145"/>
      <c r="BIN20" s="145"/>
      <c r="BIQ20" s="145"/>
      <c r="BIZ20" s="145"/>
      <c r="BJF20" s="145"/>
      <c r="BJI20" s="145"/>
      <c r="BJL20" s="145"/>
      <c r="BJO20" s="145"/>
      <c r="BJU20" s="145"/>
      <c r="BJX20" s="145"/>
      <c r="BKD20" s="145"/>
      <c r="BKF20" s="145"/>
      <c r="BKG20" s="145"/>
      <c r="BKI20" s="145"/>
      <c r="BKL20" s="145"/>
      <c r="BKO20" s="145"/>
      <c r="BKR20" s="145"/>
      <c r="BKZ20" s="145"/>
      <c r="BLE20" s="145"/>
      <c r="BLN20" s="145"/>
      <c r="BLQ20" s="145"/>
      <c r="BLY20" s="145"/>
      <c r="BMU20" s="145"/>
      <c r="BMV20" s="145"/>
      <c r="BMW20" s="145"/>
      <c r="BMX20" s="145"/>
      <c r="BMY20" s="145"/>
      <c r="BMZ20" s="145"/>
      <c r="BNR20" s="145"/>
      <c r="BNS20" s="145"/>
      <c r="BNV20" s="145"/>
      <c r="BNY20" s="145"/>
      <c r="BOA20" s="145"/>
      <c r="BOC20" s="145"/>
      <c r="BOF20" s="145"/>
      <c r="BOI20" s="145"/>
      <c r="BOL20" s="145"/>
      <c r="BOO20" s="145"/>
      <c r="BOR20" s="145"/>
      <c r="BOU20" s="145"/>
      <c r="BOX20" s="145"/>
      <c r="BPA20" s="145"/>
      <c r="BPC20" s="145"/>
      <c r="BPP20" s="145"/>
      <c r="BPQ20" s="145"/>
      <c r="BPR20" s="145"/>
      <c r="BPS20" s="145"/>
      <c r="BPT20" s="145"/>
      <c r="BPU20" s="145"/>
      <c r="BPV20" s="145"/>
      <c r="BPW20" s="145"/>
      <c r="BPX20" s="145"/>
      <c r="BPY20" s="145"/>
      <c r="BPZ20" s="145"/>
      <c r="BQA20" s="145"/>
      <c r="BQB20" s="145"/>
      <c r="BQC20" s="145"/>
      <c r="BQG20" s="145"/>
      <c r="BQI20" s="145"/>
      <c r="BQJ20" s="145"/>
      <c r="BQK20" s="145"/>
      <c r="BQL20" s="145"/>
      <c r="BQO20" s="145"/>
      <c r="BQQ20" s="145"/>
      <c r="BQR20" s="145"/>
      <c r="BQS20" s="145"/>
      <c r="BQT20" s="145"/>
      <c r="BQU20" s="145"/>
      <c r="BQV20" s="145"/>
      <c r="BQW20" s="145"/>
      <c r="BQX20" s="145"/>
      <c r="BQY20" s="145"/>
      <c r="BQZ20" s="145"/>
      <c r="BRA20" s="145"/>
      <c r="BRB20" s="145"/>
      <c r="BRC20" s="145"/>
      <c r="BRF20" s="145"/>
      <c r="BRI20" s="145"/>
      <c r="BRL20" s="145"/>
      <c r="BRO20" s="145"/>
      <c r="BRR20" s="145"/>
      <c r="BSD20" s="145"/>
      <c r="BSG20" s="145"/>
      <c r="BSJ20" s="145"/>
      <c r="BSM20" s="145"/>
      <c r="BSV20" s="145"/>
      <c r="BTB20" s="145"/>
      <c r="BTE20" s="145"/>
      <c r="BTH20" s="145"/>
      <c r="BTK20" s="145"/>
      <c r="BTQ20" s="145"/>
      <c r="BTT20" s="145"/>
      <c r="BTZ20" s="145"/>
      <c r="BUB20" s="145"/>
      <c r="BUC20" s="145"/>
      <c r="BUE20" s="145"/>
      <c r="BUH20" s="145"/>
      <c r="BUK20" s="145"/>
      <c r="BUN20" s="145"/>
      <c r="BUV20" s="145"/>
      <c r="BVA20" s="145"/>
      <c r="BVJ20" s="145"/>
      <c r="BVM20" s="145"/>
      <c r="BVU20" s="145"/>
      <c r="BWQ20" s="145"/>
      <c r="BWR20" s="145"/>
      <c r="BWS20" s="145"/>
      <c r="BWT20" s="145"/>
      <c r="BWU20" s="145"/>
      <c r="BWV20" s="145"/>
      <c r="BXN20" s="145"/>
      <c r="BXO20" s="145"/>
      <c r="BXR20" s="145"/>
      <c r="BXU20" s="145"/>
      <c r="BXW20" s="145"/>
      <c r="BXY20" s="145"/>
      <c r="BYB20" s="145"/>
      <c r="BYE20" s="145"/>
      <c r="BYH20" s="145"/>
      <c r="BYK20" s="145"/>
      <c r="BYN20" s="145"/>
      <c r="BYQ20" s="145"/>
      <c r="BYT20" s="145"/>
      <c r="BYW20" s="145"/>
      <c r="BYY20" s="145"/>
      <c r="BZL20" s="145"/>
      <c r="BZM20" s="145"/>
      <c r="BZN20" s="145"/>
      <c r="BZO20" s="145"/>
      <c r="BZP20" s="145"/>
      <c r="BZQ20" s="145"/>
      <c r="BZR20" s="145"/>
      <c r="BZS20" s="145"/>
      <c r="BZT20" s="145"/>
      <c r="BZU20" s="145"/>
      <c r="BZV20" s="145"/>
      <c r="BZW20" s="145"/>
      <c r="BZX20" s="145"/>
      <c r="BZY20" s="145"/>
      <c r="CAC20" s="145"/>
      <c r="CAE20" s="145"/>
      <c r="CAF20" s="145"/>
      <c r="CAG20" s="145"/>
      <c r="CAH20" s="145"/>
      <c r="CAK20" s="145"/>
      <c r="CAM20" s="145"/>
      <c r="CAN20" s="145"/>
      <c r="CAO20" s="145"/>
      <c r="CAP20" s="145"/>
      <c r="CAQ20" s="145"/>
      <c r="CAR20" s="145"/>
      <c r="CAS20" s="145"/>
      <c r="CAT20" s="145"/>
      <c r="CAU20" s="145"/>
      <c r="CAV20" s="145"/>
      <c r="CAW20" s="145"/>
      <c r="CAX20" s="145"/>
      <c r="CAY20" s="145"/>
      <c r="CBB20" s="145"/>
      <c r="CBE20" s="145"/>
      <c r="CBH20" s="145"/>
      <c r="CBK20" s="145"/>
      <c r="CBN20" s="145"/>
      <c r="CBZ20" s="145"/>
      <c r="CCC20" s="145"/>
      <c r="CCF20" s="145"/>
      <c r="CCI20" s="145"/>
      <c r="CCR20" s="145"/>
      <c r="CCX20" s="145"/>
      <c r="CDA20" s="145"/>
      <c r="CDD20" s="145"/>
      <c r="CDG20" s="145"/>
      <c r="CDM20" s="145"/>
      <c r="CDP20" s="145"/>
      <c r="CDV20" s="145"/>
      <c r="CDX20" s="145"/>
      <c r="CDY20" s="145"/>
      <c r="CEA20" s="145"/>
      <c r="CED20" s="145"/>
      <c r="CEG20" s="145"/>
      <c r="CEJ20" s="145"/>
      <c r="CER20" s="145"/>
      <c r="CEW20" s="145"/>
      <c r="CFF20" s="145"/>
      <c r="CFI20" s="145"/>
      <c r="CFQ20" s="145"/>
      <c r="CGM20" s="145"/>
      <c r="CGN20" s="145"/>
      <c r="CGO20" s="145"/>
      <c r="CGP20" s="145"/>
      <c r="CGQ20" s="145"/>
      <c r="CGR20" s="145"/>
      <c r="CHJ20" s="145"/>
      <c r="CHK20" s="145"/>
      <c r="CHN20" s="145"/>
      <c r="CHQ20" s="145"/>
      <c r="CHS20" s="145"/>
      <c r="CHU20" s="145"/>
      <c r="CHX20" s="145"/>
      <c r="CIA20" s="145"/>
      <c r="CID20" s="145"/>
      <c r="CIG20" s="145"/>
      <c r="CIJ20" s="145"/>
      <c r="CIM20" s="145"/>
      <c r="CIP20" s="145"/>
      <c r="CIS20" s="145"/>
      <c r="CIU20" s="145"/>
      <c r="CJH20" s="145"/>
      <c r="CJI20" s="145"/>
      <c r="CJJ20" s="145"/>
      <c r="CJK20" s="145"/>
      <c r="CJL20" s="145"/>
      <c r="CJM20" s="145"/>
      <c r="CJN20" s="145"/>
      <c r="CJO20" s="145"/>
      <c r="CJP20" s="145"/>
      <c r="CJQ20" s="145"/>
      <c r="CJR20" s="145"/>
      <c r="CJS20" s="145"/>
      <c r="CJT20" s="145"/>
      <c r="CJU20" s="145"/>
      <c r="CJY20" s="145"/>
      <c r="CKA20" s="145"/>
      <c r="CKB20" s="145"/>
      <c r="CKC20" s="145"/>
      <c r="CKD20" s="145"/>
      <c r="CKG20" s="145"/>
      <c r="CKI20" s="145"/>
      <c r="CKJ20" s="145"/>
      <c r="CKK20" s="145"/>
      <c r="CKL20" s="145"/>
      <c r="CKM20" s="145"/>
      <c r="CKN20" s="145"/>
      <c r="CKO20" s="145"/>
      <c r="CKP20" s="145"/>
      <c r="CKQ20" s="145"/>
      <c r="CKR20" s="145"/>
      <c r="CKS20" s="145"/>
      <c r="CKT20" s="145"/>
      <c r="CKU20" s="145"/>
      <c r="CKX20" s="145"/>
      <c r="CLA20" s="145"/>
      <c r="CLD20" s="145"/>
      <c r="CLG20" s="145"/>
      <c r="CLJ20" s="145"/>
      <c r="CLV20" s="145"/>
      <c r="CLY20" s="145"/>
      <c r="CMB20" s="145"/>
      <c r="CME20" s="145"/>
      <c r="CMN20" s="145"/>
      <c r="CMT20" s="145"/>
      <c r="CMW20" s="145"/>
      <c r="CMZ20" s="145"/>
      <c r="CNC20" s="145"/>
      <c r="CNI20" s="145"/>
      <c r="CNL20" s="145"/>
      <c r="CNR20" s="145"/>
      <c r="CNT20" s="145"/>
      <c r="CNU20" s="145"/>
      <c r="CNW20" s="145"/>
      <c r="CNZ20" s="145"/>
      <c r="COC20" s="145"/>
      <c r="COF20" s="145"/>
      <c r="CON20" s="145"/>
      <c r="COS20" s="145"/>
      <c r="CPB20" s="145"/>
      <c r="CPE20" s="145"/>
      <c r="CPM20" s="145"/>
      <c r="CQI20" s="145"/>
      <c r="CQJ20" s="145"/>
      <c r="CQK20" s="145"/>
      <c r="CQL20" s="145"/>
      <c r="CQM20" s="145"/>
      <c r="CQN20" s="145"/>
      <c r="CRF20" s="145"/>
      <c r="CRG20" s="145"/>
      <c r="CRJ20" s="145"/>
      <c r="CRM20" s="145"/>
      <c r="CRO20" s="145"/>
      <c r="CRQ20" s="145"/>
      <c r="CRT20" s="145"/>
      <c r="CRW20" s="145"/>
      <c r="CRZ20" s="145"/>
      <c r="CSC20" s="145"/>
      <c r="CSF20" s="145"/>
      <c r="CSI20" s="145"/>
      <c r="CSL20" s="145"/>
      <c r="CSO20" s="145"/>
      <c r="CSQ20" s="145"/>
      <c r="CTD20" s="145"/>
      <c r="CTE20" s="145"/>
      <c r="CTF20" s="145"/>
      <c r="CTG20" s="145"/>
      <c r="CTH20" s="145"/>
      <c r="CTI20" s="145"/>
      <c r="CTJ20" s="145"/>
      <c r="CTK20" s="145"/>
      <c r="CTL20" s="145"/>
      <c r="CTM20" s="145"/>
      <c r="CTN20" s="145"/>
      <c r="CTO20" s="145"/>
      <c r="CTP20" s="145"/>
      <c r="CTQ20" s="145"/>
      <c r="CTU20" s="145"/>
      <c r="CTW20" s="145"/>
      <c r="CTX20" s="145"/>
      <c r="CTY20" s="145"/>
      <c r="CTZ20" s="145"/>
      <c r="CUC20" s="145"/>
      <c r="CUE20" s="145"/>
      <c r="CUF20" s="145"/>
      <c r="CUG20" s="145"/>
      <c r="CUH20" s="145"/>
      <c r="CUI20" s="145"/>
      <c r="CUJ20" s="145"/>
      <c r="CUK20" s="145"/>
      <c r="CUL20" s="145"/>
      <c r="CUM20" s="145"/>
      <c r="CUN20" s="145"/>
      <c r="CUO20" s="145"/>
      <c r="CUP20" s="145"/>
      <c r="CUQ20" s="145"/>
      <c r="CUT20" s="145"/>
      <c r="CUW20" s="145"/>
      <c r="CUZ20" s="145"/>
      <c r="CVC20" s="145"/>
      <c r="CVF20" s="145"/>
      <c r="CVR20" s="145"/>
      <c r="CVU20" s="145"/>
      <c r="CVX20" s="145"/>
      <c r="CWA20" s="145"/>
      <c r="CWJ20" s="145"/>
      <c r="CWP20" s="145"/>
      <c r="CWS20" s="145"/>
      <c r="CWV20" s="145"/>
      <c r="CWY20" s="145"/>
      <c r="CXE20" s="145"/>
      <c r="CXH20" s="145"/>
      <c r="CXN20" s="145"/>
      <c r="CXP20" s="145"/>
      <c r="CXQ20" s="145"/>
      <c r="CXS20" s="145"/>
      <c r="CXV20" s="145"/>
      <c r="CXY20" s="145"/>
      <c r="CYB20" s="145"/>
      <c r="CYJ20" s="145"/>
      <c r="CYO20" s="145"/>
      <c r="CYX20" s="145"/>
      <c r="CZA20" s="145"/>
      <c r="CZI20" s="145"/>
      <c r="DAE20" s="145"/>
      <c r="DAF20" s="145"/>
      <c r="DAG20" s="145"/>
      <c r="DAH20" s="145"/>
      <c r="DAI20" s="145"/>
      <c r="DAJ20" s="145"/>
      <c r="DBB20" s="145"/>
      <c r="DBC20" s="145"/>
      <c r="DBF20" s="145"/>
      <c r="DBI20" s="145"/>
      <c r="DBK20" s="145"/>
      <c r="DBM20" s="145"/>
      <c r="DBP20" s="145"/>
      <c r="DBS20" s="145"/>
      <c r="DBV20" s="145"/>
      <c r="DBY20" s="145"/>
      <c r="DCB20" s="145"/>
      <c r="DCE20" s="145"/>
      <c r="DCH20" s="145"/>
      <c r="DCK20" s="145"/>
      <c r="DCM20" s="145"/>
      <c r="DCZ20" s="145"/>
      <c r="DDA20" s="145"/>
      <c r="DDB20" s="145"/>
      <c r="DDC20" s="145"/>
      <c r="DDD20" s="145"/>
      <c r="DDE20" s="145"/>
      <c r="DDF20" s="145"/>
      <c r="DDG20" s="145"/>
      <c r="DDH20" s="145"/>
      <c r="DDI20" s="145"/>
      <c r="DDJ20" s="145"/>
      <c r="DDK20" s="145"/>
      <c r="DDL20" s="145"/>
      <c r="DDM20" s="145"/>
      <c r="DDQ20" s="145"/>
      <c r="DDS20" s="145"/>
      <c r="DDT20" s="145"/>
      <c r="DDU20" s="145"/>
      <c r="DDV20" s="145"/>
      <c r="DDY20" s="145"/>
      <c r="DEA20" s="145"/>
      <c r="DEB20" s="145"/>
      <c r="DEC20" s="145"/>
      <c r="DED20" s="145"/>
      <c r="DEE20" s="145"/>
      <c r="DEF20" s="145"/>
      <c r="DEG20" s="145"/>
      <c r="DEH20" s="145"/>
      <c r="DEI20" s="145"/>
      <c r="DEJ20" s="145"/>
      <c r="DEK20" s="145"/>
      <c r="DEL20" s="145"/>
      <c r="DEM20" s="145"/>
      <c r="DEP20" s="145"/>
      <c r="DES20" s="145"/>
      <c r="DEV20" s="145"/>
      <c r="DEY20" s="145"/>
      <c r="DFB20" s="145"/>
      <c r="DFN20" s="145"/>
      <c r="DFQ20" s="145"/>
      <c r="DFT20" s="145"/>
      <c r="DFW20" s="145"/>
      <c r="DGF20" s="145"/>
      <c r="DGL20" s="145"/>
      <c r="DGO20" s="145"/>
      <c r="DGR20" s="145"/>
      <c r="DGU20" s="145"/>
      <c r="DHA20" s="145"/>
      <c r="DHD20" s="145"/>
      <c r="DHJ20" s="145"/>
      <c r="DHL20" s="145"/>
      <c r="DHM20" s="145"/>
      <c r="DHO20" s="145"/>
      <c r="DHR20" s="145"/>
      <c r="DHU20" s="145"/>
      <c r="DHX20" s="145"/>
      <c r="DIF20" s="145"/>
      <c r="DIK20" s="145"/>
      <c r="DIT20" s="145"/>
      <c r="DIW20" s="145"/>
      <c r="DJE20" s="145"/>
      <c r="DKA20" s="145"/>
      <c r="DKB20" s="145"/>
      <c r="DKC20" s="145"/>
      <c r="DKD20" s="145"/>
      <c r="DKE20" s="145"/>
      <c r="DKF20" s="145"/>
      <c r="DKX20" s="145"/>
      <c r="DKY20" s="145"/>
      <c r="DLB20" s="145"/>
      <c r="DLE20" s="145"/>
      <c r="DLG20" s="145"/>
      <c r="DLI20" s="145"/>
      <c r="DLL20" s="145"/>
      <c r="DLO20" s="145"/>
      <c r="DLR20" s="145"/>
      <c r="DLU20" s="145"/>
      <c r="DLX20" s="145"/>
      <c r="DMA20" s="145"/>
      <c r="DMD20" s="145"/>
      <c r="DMG20" s="145"/>
      <c r="DMI20" s="145"/>
      <c r="DMV20" s="145"/>
      <c r="DMW20" s="145"/>
      <c r="DMX20" s="145"/>
      <c r="DMY20" s="145"/>
      <c r="DMZ20" s="145"/>
      <c r="DNA20" s="145"/>
      <c r="DNB20" s="145"/>
      <c r="DNC20" s="145"/>
      <c r="DND20" s="145"/>
      <c r="DNE20" s="145"/>
      <c r="DNF20" s="145"/>
      <c r="DNG20" s="145"/>
      <c r="DNH20" s="145"/>
      <c r="DNI20" s="145"/>
      <c r="DNM20" s="145"/>
      <c r="DNO20" s="145"/>
      <c r="DNP20" s="145"/>
      <c r="DNQ20" s="145"/>
      <c r="DNR20" s="145"/>
      <c r="DNU20" s="145"/>
      <c r="DNW20" s="145"/>
      <c r="DNX20" s="145"/>
      <c r="DNY20" s="145"/>
      <c r="DNZ20" s="145"/>
      <c r="DOA20" s="145"/>
      <c r="DOB20" s="145"/>
      <c r="DOC20" s="145"/>
      <c r="DOD20" s="145"/>
      <c r="DOE20" s="145"/>
      <c r="DOF20" s="145"/>
      <c r="DOG20" s="145"/>
      <c r="DOH20" s="145"/>
      <c r="DOI20" s="145"/>
      <c r="DOL20" s="145"/>
      <c r="DOO20" s="145"/>
      <c r="DOR20" s="145"/>
      <c r="DOU20" s="145"/>
      <c r="DOX20" s="145"/>
      <c r="DPJ20" s="145"/>
      <c r="DPM20" s="145"/>
      <c r="DPP20" s="145"/>
      <c r="DPS20" s="145"/>
      <c r="DQB20" s="145"/>
      <c r="DQH20" s="145"/>
      <c r="DQK20" s="145"/>
      <c r="DQN20" s="145"/>
      <c r="DQQ20" s="145"/>
      <c r="DQW20" s="145"/>
      <c r="DQZ20" s="145"/>
      <c r="DRF20" s="145"/>
      <c r="DRH20" s="145"/>
      <c r="DRI20" s="145"/>
      <c r="DRK20" s="145"/>
      <c r="DRN20" s="145"/>
      <c r="DRQ20" s="145"/>
      <c r="DRT20" s="145"/>
      <c r="DSB20" s="145"/>
      <c r="DSG20" s="145"/>
      <c r="DSP20" s="145"/>
      <c r="DSS20" s="145"/>
      <c r="DTA20" s="145"/>
      <c r="DTW20" s="145"/>
      <c r="DTX20" s="145"/>
      <c r="DTY20" s="145"/>
      <c r="DTZ20" s="145"/>
      <c r="DUA20" s="145"/>
      <c r="DUB20" s="145"/>
      <c r="DUT20" s="145"/>
      <c r="DUU20" s="145"/>
      <c r="DUX20" s="145"/>
      <c r="DVA20" s="145"/>
      <c r="DVC20" s="145"/>
      <c r="DVE20" s="145"/>
      <c r="DVH20" s="145"/>
      <c r="DVK20" s="145"/>
      <c r="DVN20" s="145"/>
      <c r="DVQ20" s="145"/>
      <c r="DVT20" s="145"/>
      <c r="DVW20" s="145"/>
      <c r="DVZ20" s="145"/>
      <c r="DWC20" s="145"/>
      <c r="DWE20" s="145"/>
      <c r="DWR20" s="145"/>
      <c r="DWS20" s="145"/>
      <c r="DWT20" s="145"/>
      <c r="DWU20" s="145"/>
      <c r="DWV20" s="145"/>
      <c r="DWW20" s="145"/>
      <c r="DWX20" s="145"/>
      <c r="DWY20" s="145"/>
      <c r="DWZ20" s="145"/>
      <c r="DXA20" s="145"/>
      <c r="DXB20" s="145"/>
      <c r="DXC20" s="145"/>
      <c r="DXD20" s="145"/>
      <c r="DXE20" s="145"/>
      <c r="DXI20" s="145"/>
      <c r="DXK20" s="145"/>
      <c r="DXL20" s="145"/>
      <c r="DXM20" s="145"/>
      <c r="DXN20" s="145"/>
      <c r="DXQ20" s="145"/>
      <c r="DXS20" s="145"/>
      <c r="DXT20" s="145"/>
      <c r="DXU20" s="145"/>
      <c r="DXV20" s="145"/>
      <c r="DXW20" s="145"/>
      <c r="DXX20" s="145"/>
      <c r="DXY20" s="145"/>
      <c r="DXZ20" s="145"/>
      <c r="DYA20" s="145"/>
      <c r="DYB20" s="145"/>
      <c r="DYC20" s="145"/>
      <c r="DYD20" s="145"/>
      <c r="DYE20" s="145"/>
      <c r="DYH20" s="145"/>
      <c r="DYK20" s="145"/>
      <c r="DYN20" s="145"/>
      <c r="DYQ20" s="145"/>
      <c r="DYT20" s="145"/>
      <c r="DZF20" s="145"/>
      <c r="DZI20" s="145"/>
      <c r="DZL20" s="145"/>
      <c r="DZO20" s="145"/>
      <c r="DZX20" s="145"/>
      <c r="EAD20" s="145"/>
      <c r="EAG20" s="145"/>
      <c r="EAJ20" s="145"/>
      <c r="EAM20" s="145"/>
      <c r="EAS20" s="145"/>
      <c r="EAV20" s="145"/>
      <c r="EBB20" s="145"/>
      <c r="EBD20" s="145"/>
      <c r="EBE20" s="145"/>
      <c r="EBG20" s="145"/>
      <c r="EBJ20" s="145"/>
      <c r="EBM20" s="145"/>
      <c r="EBP20" s="145"/>
      <c r="EBX20" s="145"/>
      <c r="ECC20" s="145"/>
      <c r="ECL20" s="145"/>
      <c r="ECO20" s="145"/>
      <c r="ECW20" s="145"/>
      <c r="EDS20" s="145"/>
      <c r="EDT20" s="145"/>
      <c r="EDU20" s="145"/>
      <c r="EDV20" s="145"/>
      <c r="EDW20" s="145"/>
      <c r="EDX20" s="145"/>
      <c r="EEP20" s="145"/>
      <c r="EEQ20" s="145"/>
      <c r="EET20" s="145"/>
      <c r="EEW20" s="145"/>
      <c r="EEY20" s="145"/>
      <c r="EFA20" s="145"/>
      <c r="EFD20" s="145"/>
      <c r="EFG20" s="145"/>
      <c r="EFJ20" s="145"/>
      <c r="EFM20" s="145"/>
      <c r="EFP20" s="145"/>
      <c r="EFS20" s="145"/>
      <c r="EFV20" s="145"/>
      <c r="EFY20" s="145"/>
      <c r="EGA20" s="145"/>
      <c r="EGN20" s="145"/>
      <c r="EGO20" s="145"/>
      <c r="EGP20" s="145"/>
      <c r="EGQ20" s="145"/>
      <c r="EGR20" s="145"/>
      <c r="EGS20" s="145"/>
      <c r="EGT20" s="145"/>
      <c r="EGU20" s="145"/>
      <c r="EGV20" s="145"/>
      <c r="EGW20" s="145"/>
      <c r="EGX20" s="145"/>
      <c r="EGY20" s="145"/>
      <c r="EGZ20" s="145"/>
      <c r="EHA20" s="145"/>
      <c r="EHE20" s="145"/>
      <c r="EHG20" s="145"/>
      <c r="EHH20" s="145"/>
      <c r="EHI20" s="145"/>
      <c r="EHJ20" s="145"/>
      <c r="EHM20" s="145"/>
      <c r="EHO20" s="145"/>
      <c r="EHP20" s="145"/>
      <c r="EHQ20" s="145"/>
      <c r="EHR20" s="145"/>
      <c r="EHS20" s="145"/>
      <c r="EHT20" s="145"/>
      <c r="EHU20" s="145"/>
      <c r="EHV20" s="145"/>
      <c r="EHW20" s="145"/>
      <c r="EHX20" s="145"/>
      <c r="EHY20" s="145"/>
      <c r="EHZ20" s="145"/>
      <c r="EIA20" s="145"/>
      <c r="EID20" s="145"/>
      <c r="EIG20" s="145"/>
      <c r="EIJ20" s="145"/>
      <c r="EIM20" s="145"/>
      <c r="EIP20" s="145"/>
      <c r="EJB20" s="145"/>
      <c r="EJE20" s="145"/>
      <c r="EJH20" s="145"/>
      <c r="EJK20" s="145"/>
      <c r="EJT20" s="145"/>
      <c r="EJZ20" s="145"/>
      <c r="EKC20" s="145"/>
      <c r="EKF20" s="145"/>
      <c r="EKI20" s="145"/>
      <c r="EKO20" s="145"/>
      <c r="EKR20" s="145"/>
      <c r="EKX20" s="145"/>
      <c r="EKZ20" s="145"/>
      <c r="ELA20" s="145"/>
      <c r="ELC20" s="145"/>
      <c r="ELF20" s="145"/>
      <c r="ELI20" s="145"/>
      <c r="ELL20" s="145"/>
      <c r="ELT20" s="145"/>
      <c r="ELY20" s="145"/>
      <c r="EMH20" s="145"/>
      <c r="EMK20" s="145"/>
      <c r="EMS20" s="145"/>
      <c r="ENO20" s="145"/>
      <c r="ENP20" s="145"/>
      <c r="ENQ20" s="145"/>
      <c r="ENR20" s="145"/>
      <c r="ENS20" s="145"/>
      <c r="ENT20" s="145"/>
      <c r="EOL20" s="145"/>
      <c r="EOM20" s="145"/>
      <c r="EOP20" s="145"/>
      <c r="EOS20" s="145"/>
      <c r="EOU20" s="145"/>
      <c r="EOW20" s="145"/>
      <c r="EOZ20" s="145"/>
      <c r="EPC20" s="145"/>
      <c r="EPF20" s="145"/>
      <c r="EPI20" s="145"/>
      <c r="EPL20" s="145"/>
      <c r="EPO20" s="145"/>
      <c r="EPR20" s="145"/>
      <c r="EPU20" s="145"/>
      <c r="EPW20" s="145"/>
      <c r="EQJ20" s="145"/>
      <c r="EQK20" s="145"/>
      <c r="EQL20" s="145"/>
      <c r="EQM20" s="145"/>
      <c r="EQN20" s="145"/>
      <c r="EQO20" s="145"/>
      <c r="EQP20" s="145"/>
      <c r="EQQ20" s="145"/>
      <c r="EQR20" s="145"/>
      <c r="EQS20" s="145"/>
      <c r="EQT20" s="145"/>
      <c r="EQU20" s="145"/>
      <c r="EQV20" s="145"/>
      <c r="EQW20" s="145"/>
      <c r="ERA20" s="145"/>
      <c r="ERC20" s="145"/>
      <c r="ERD20" s="145"/>
      <c r="ERE20" s="145"/>
      <c r="ERF20" s="145"/>
      <c r="ERI20" s="145"/>
      <c r="ERK20" s="145"/>
      <c r="ERL20" s="145"/>
      <c r="ERM20" s="145"/>
      <c r="ERN20" s="145"/>
      <c r="ERO20" s="145"/>
      <c r="ERP20" s="145"/>
      <c r="ERQ20" s="145"/>
      <c r="ERR20" s="145"/>
      <c r="ERS20" s="145"/>
      <c r="ERT20" s="145"/>
      <c r="ERU20" s="145"/>
      <c r="ERV20" s="145"/>
      <c r="ERW20" s="145"/>
      <c r="ERZ20" s="145"/>
      <c r="ESC20" s="145"/>
      <c r="ESF20" s="145"/>
      <c r="ESI20" s="145"/>
      <c r="ESL20" s="145"/>
      <c r="ESX20" s="145"/>
      <c r="ETA20" s="145"/>
      <c r="ETD20" s="145"/>
      <c r="ETG20" s="145"/>
      <c r="ETP20" s="145"/>
      <c r="ETV20" s="145"/>
      <c r="ETY20" s="145"/>
      <c r="EUB20" s="145"/>
      <c r="EUE20" s="145"/>
      <c r="EUK20" s="145"/>
      <c r="EUN20" s="145"/>
      <c r="EUT20" s="145"/>
      <c r="EUV20" s="145"/>
      <c r="EUW20" s="145"/>
      <c r="EUY20" s="145"/>
      <c r="EVB20" s="145"/>
      <c r="EVE20" s="145"/>
      <c r="EVH20" s="145"/>
      <c r="EVP20" s="145"/>
      <c r="EVU20" s="145"/>
      <c r="EWD20" s="145"/>
      <c r="EWG20" s="145"/>
      <c r="EWO20" s="145"/>
      <c r="EXK20" s="145"/>
      <c r="EXL20" s="145"/>
      <c r="EXM20" s="145"/>
      <c r="EXN20" s="145"/>
      <c r="EXO20" s="145"/>
      <c r="EXP20" s="145"/>
      <c r="EYH20" s="145"/>
      <c r="EYI20" s="145"/>
      <c r="EYL20" s="145"/>
      <c r="EYO20" s="145"/>
      <c r="EYQ20" s="145"/>
      <c r="EYS20" s="145"/>
      <c r="EYV20" s="145"/>
      <c r="EYY20" s="145"/>
      <c r="EZB20" s="145"/>
      <c r="EZE20" s="145"/>
      <c r="EZH20" s="145"/>
      <c r="EZK20" s="145"/>
      <c r="EZN20" s="145"/>
      <c r="EZQ20" s="145"/>
      <c r="EZS20" s="145"/>
      <c r="FAF20" s="145"/>
      <c r="FAG20" s="145"/>
      <c r="FAH20" s="145"/>
      <c r="FAI20" s="145"/>
      <c r="FAJ20" s="145"/>
      <c r="FAK20" s="145"/>
      <c r="FAL20" s="145"/>
      <c r="FAM20" s="145"/>
      <c r="FAN20" s="145"/>
      <c r="FAO20" s="145"/>
      <c r="FAP20" s="145"/>
      <c r="FAQ20" s="145"/>
      <c r="FAR20" s="145"/>
      <c r="FAS20" s="145"/>
      <c r="FAW20" s="145"/>
      <c r="FAY20" s="145"/>
      <c r="FAZ20" s="145"/>
      <c r="FBA20" s="145"/>
      <c r="FBB20" s="145"/>
      <c r="FBE20" s="145"/>
      <c r="FBG20" s="145"/>
      <c r="FBH20" s="145"/>
      <c r="FBI20" s="145"/>
      <c r="FBJ20" s="145"/>
      <c r="FBK20" s="145"/>
      <c r="FBL20" s="145"/>
      <c r="FBM20" s="145"/>
      <c r="FBN20" s="145"/>
      <c r="FBO20" s="145"/>
      <c r="FBP20" s="145"/>
      <c r="FBQ20" s="145"/>
      <c r="FBR20" s="145"/>
      <c r="FBS20" s="145"/>
      <c r="FBV20" s="145"/>
      <c r="FBY20" s="145"/>
      <c r="FCB20" s="145"/>
      <c r="FCE20" s="145"/>
      <c r="FCH20" s="145"/>
      <c r="FCT20" s="145"/>
      <c r="FCW20" s="145"/>
      <c r="FCZ20" s="145"/>
      <c r="FDC20" s="145"/>
      <c r="FDL20" s="145"/>
      <c r="FDR20" s="145"/>
      <c r="FDU20" s="145"/>
      <c r="FDX20" s="145"/>
      <c r="FEA20" s="145"/>
      <c r="FEG20" s="145"/>
      <c r="FEJ20" s="145"/>
      <c r="FEP20" s="145"/>
      <c r="FER20" s="145"/>
      <c r="FES20" s="145"/>
      <c r="FEU20" s="145"/>
      <c r="FEX20" s="145"/>
      <c r="FFA20" s="145"/>
      <c r="FFD20" s="145"/>
      <c r="FFL20" s="145"/>
      <c r="FFQ20" s="145"/>
      <c r="FFZ20" s="145"/>
      <c r="FGC20" s="145"/>
      <c r="FGK20" s="145"/>
      <c r="FHG20" s="145"/>
      <c r="FHH20" s="145"/>
      <c r="FHI20" s="145"/>
      <c r="FHJ20" s="145"/>
      <c r="FHK20" s="145"/>
      <c r="FHL20" s="145"/>
      <c r="FID20" s="145"/>
      <c r="FIE20" s="145"/>
      <c r="FIH20" s="145"/>
      <c r="FIK20" s="145"/>
      <c r="FIM20" s="145"/>
      <c r="FIO20" s="145"/>
      <c r="FIR20" s="145"/>
      <c r="FIU20" s="145"/>
      <c r="FIX20" s="145"/>
      <c r="FJA20" s="145"/>
      <c r="FJD20" s="145"/>
      <c r="FJG20" s="145"/>
      <c r="FJJ20" s="145"/>
      <c r="FJM20" s="145"/>
      <c r="FJO20" s="145"/>
      <c r="FKB20" s="145"/>
      <c r="FKC20" s="145"/>
      <c r="FKD20" s="145"/>
      <c r="FKE20" s="145"/>
      <c r="FKF20" s="145"/>
      <c r="FKG20" s="145"/>
      <c r="FKH20" s="145"/>
      <c r="FKI20" s="145"/>
      <c r="FKJ20" s="145"/>
      <c r="FKK20" s="145"/>
      <c r="FKL20" s="145"/>
      <c r="FKM20" s="145"/>
      <c r="FKN20" s="145"/>
      <c r="FKO20" s="145"/>
      <c r="FKS20" s="145"/>
      <c r="FKU20" s="145"/>
      <c r="FKV20" s="145"/>
      <c r="FKW20" s="145"/>
      <c r="FKX20" s="145"/>
      <c r="FLA20" s="145"/>
      <c r="FLC20" s="145"/>
      <c r="FLD20" s="145"/>
      <c r="FLE20" s="145"/>
      <c r="FLF20" s="145"/>
      <c r="FLG20" s="145"/>
      <c r="FLH20" s="145"/>
      <c r="FLI20" s="145"/>
      <c r="FLJ20" s="145"/>
      <c r="FLK20" s="145"/>
      <c r="FLL20" s="145"/>
      <c r="FLM20" s="145"/>
      <c r="FLN20" s="145"/>
      <c r="FLO20" s="145"/>
      <c r="FLR20" s="145"/>
      <c r="FLU20" s="145"/>
      <c r="FLX20" s="145"/>
      <c r="FMA20" s="145"/>
      <c r="FMD20" s="145"/>
      <c r="FMP20" s="145"/>
      <c r="FMS20" s="145"/>
      <c r="FMV20" s="145"/>
      <c r="FMY20" s="145"/>
      <c r="FNH20" s="145"/>
      <c r="FNN20" s="145"/>
      <c r="FNQ20" s="145"/>
      <c r="FNT20" s="145"/>
      <c r="FNW20" s="145"/>
      <c r="FOC20" s="145"/>
      <c r="FOF20" s="145"/>
      <c r="FOL20" s="145"/>
      <c r="FON20" s="145"/>
      <c r="FOO20" s="145"/>
      <c r="FOQ20" s="145"/>
      <c r="FOT20" s="145"/>
      <c r="FOW20" s="145"/>
      <c r="FOZ20" s="145"/>
      <c r="FPH20" s="145"/>
      <c r="FPM20" s="145"/>
      <c r="FPV20" s="145"/>
      <c r="FPY20" s="145"/>
      <c r="FQG20" s="145"/>
      <c r="FRC20" s="145"/>
      <c r="FRD20" s="145"/>
      <c r="FRE20" s="145"/>
      <c r="FRF20" s="145"/>
      <c r="FRG20" s="145"/>
      <c r="FRH20" s="145"/>
      <c r="FRZ20" s="145"/>
      <c r="FSA20" s="145"/>
      <c r="FSD20" s="145"/>
      <c r="FSG20" s="145"/>
      <c r="FSI20" s="145"/>
      <c r="FSK20" s="145"/>
      <c r="FSN20" s="145"/>
      <c r="FSQ20" s="145"/>
      <c r="FST20" s="145"/>
      <c r="FSW20" s="145"/>
      <c r="FSZ20" s="145"/>
      <c r="FTC20" s="145"/>
      <c r="FTF20" s="145"/>
      <c r="FTI20" s="145"/>
      <c r="FTK20" s="145"/>
      <c r="FTX20" s="145"/>
      <c r="FTY20" s="145"/>
      <c r="FTZ20" s="145"/>
      <c r="FUA20" s="145"/>
      <c r="FUB20" s="145"/>
      <c r="FUC20" s="145"/>
      <c r="FUD20" s="145"/>
      <c r="FUE20" s="145"/>
      <c r="FUF20" s="145"/>
      <c r="FUG20" s="145"/>
      <c r="FUH20" s="145"/>
      <c r="FUI20" s="145"/>
      <c r="FUJ20" s="145"/>
      <c r="FUK20" s="145"/>
      <c r="FUO20" s="145"/>
      <c r="FUQ20" s="145"/>
      <c r="FUR20" s="145"/>
      <c r="FUS20" s="145"/>
      <c r="FUT20" s="145"/>
      <c r="FUW20" s="145"/>
      <c r="FUY20" s="145"/>
      <c r="FUZ20" s="145"/>
      <c r="FVA20" s="145"/>
      <c r="FVB20" s="145"/>
      <c r="FVC20" s="145"/>
      <c r="FVD20" s="145"/>
      <c r="FVE20" s="145"/>
      <c r="FVF20" s="145"/>
      <c r="FVG20" s="145"/>
      <c r="FVH20" s="145"/>
      <c r="FVI20" s="145"/>
      <c r="FVJ20" s="145"/>
      <c r="FVK20" s="145"/>
      <c r="FVN20" s="145"/>
      <c r="FVQ20" s="145"/>
      <c r="FVT20" s="145"/>
      <c r="FVW20" s="145"/>
      <c r="FVZ20" s="145"/>
      <c r="FWL20" s="145"/>
      <c r="FWO20" s="145"/>
      <c r="FWR20" s="145"/>
      <c r="FWU20" s="145"/>
      <c r="FXD20" s="145"/>
      <c r="FXJ20" s="145"/>
      <c r="FXM20" s="145"/>
      <c r="FXP20" s="145"/>
      <c r="FXS20" s="145"/>
      <c r="FXY20" s="145"/>
      <c r="FYB20" s="145"/>
      <c r="FYH20" s="145"/>
      <c r="FYJ20" s="145"/>
      <c r="FYK20" s="145"/>
      <c r="FYM20" s="145"/>
      <c r="FYP20" s="145"/>
      <c r="FYS20" s="145"/>
      <c r="FYV20" s="145"/>
      <c r="FZD20" s="145"/>
      <c r="FZI20" s="145"/>
      <c r="FZR20" s="145"/>
      <c r="FZU20" s="145"/>
      <c r="GAC20" s="145"/>
      <c r="GAY20" s="145"/>
      <c r="GAZ20" s="145"/>
      <c r="GBA20" s="145"/>
      <c r="GBB20" s="145"/>
      <c r="GBC20" s="145"/>
      <c r="GBD20" s="145"/>
      <c r="GBV20" s="145"/>
      <c r="GBW20" s="145"/>
      <c r="GBZ20" s="145"/>
      <c r="GCC20" s="145"/>
      <c r="GCE20" s="145"/>
      <c r="GCG20" s="145"/>
      <c r="GCJ20" s="145"/>
      <c r="GCM20" s="145"/>
      <c r="GCP20" s="145"/>
      <c r="GCS20" s="145"/>
      <c r="GCV20" s="145"/>
      <c r="GCY20" s="145"/>
      <c r="GDB20" s="145"/>
      <c r="GDE20" s="145"/>
      <c r="GDG20" s="145"/>
      <c r="GDT20" s="145"/>
      <c r="GDU20" s="145"/>
      <c r="GDV20" s="145"/>
      <c r="GDW20" s="145"/>
      <c r="GDX20" s="145"/>
      <c r="GDY20" s="145"/>
      <c r="GDZ20" s="145"/>
      <c r="GEA20" s="145"/>
      <c r="GEB20" s="145"/>
      <c r="GEC20" s="145"/>
      <c r="GED20" s="145"/>
      <c r="GEE20" s="145"/>
      <c r="GEF20" s="145"/>
      <c r="GEG20" s="145"/>
      <c r="GEK20" s="145"/>
      <c r="GEM20" s="145"/>
      <c r="GEN20" s="145"/>
      <c r="GEO20" s="145"/>
      <c r="GEP20" s="145"/>
      <c r="GES20" s="145"/>
      <c r="GEU20" s="145"/>
      <c r="GEV20" s="145"/>
      <c r="GEW20" s="145"/>
      <c r="GEX20" s="145"/>
      <c r="GEY20" s="145"/>
      <c r="GEZ20" s="145"/>
      <c r="GFA20" s="145"/>
      <c r="GFB20" s="145"/>
      <c r="GFC20" s="145"/>
      <c r="GFD20" s="145"/>
      <c r="GFE20" s="145"/>
      <c r="GFF20" s="145"/>
      <c r="GFG20" s="145"/>
      <c r="GFJ20" s="145"/>
      <c r="GFM20" s="145"/>
      <c r="GFP20" s="145"/>
      <c r="GFS20" s="145"/>
      <c r="GFV20" s="145"/>
      <c r="GGH20" s="145"/>
      <c r="GGK20" s="145"/>
      <c r="GGN20" s="145"/>
      <c r="GGQ20" s="145"/>
      <c r="GGZ20" s="145"/>
      <c r="GHF20" s="145"/>
      <c r="GHI20" s="145"/>
      <c r="GHL20" s="145"/>
      <c r="GHO20" s="145"/>
      <c r="GHU20" s="145"/>
      <c r="GHX20" s="145"/>
      <c r="GID20" s="145"/>
      <c r="GIF20" s="145"/>
      <c r="GIG20" s="145"/>
      <c r="GII20" s="145"/>
      <c r="GIL20" s="145"/>
      <c r="GIO20" s="145"/>
      <c r="GIR20" s="145"/>
      <c r="GIZ20" s="145"/>
      <c r="GJE20" s="145"/>
      <c r="GJN20" s="145"/>
      <c r="GJQ20" s="145"/>
      <c r="GJY20" s="145"/>
      <c r="GKU20" s="145"/>
      <c r="GKV20" s="145"/>
      <c r="GKW20" s="145"/>
      <c r="GKX20" s="145"/>
      <c r="GKY20" s="145"/>
      <c r="GKZ20" s="145"/>
      <c r="GLR20" s="145"/>
      <c r="GLS20" s="145"/>
      <c r="GLV20" s="145"/>
      <c r="GLY20" s="145"/>
      <c r="GMA20" s="145"/>
      <c r="GMC20" s="145"/>
      <c r="GMF20" s="145"/>
      <c r="GMI20" s="145"/>
      <c r="GML20" s="145"/>
      <c r="GMO20" s="145"/>
      <c r="GMR20" s="145"/>
      <c r="GMU20" s="145"/>
      <c r="GMX20" s="145"/>
      <c r="GNA20" s="145"/>
      <c r="GNC20" s="145"/>
      <c r="GNP20" s="145"/>
      <c r="GNQ20" s="145"/>
      <c r="GNR20" s="145"/>
      <c r="GNS20" s="145"/>
      <c r="GNT20" s="145"/>
      <c r="GNU20" s="145"/>
      <c r="GNV20" s="145"/>
      <c r="GNW20" s="145"/>
      <c r="GNX20" s="145"/>
      <c r="GNY20" s="145"/>
      <c r="GNZ20" s="145"/>
      <c r="GOA20" s="145"/>
      <c r="GOB20" s="145"/>
      <c r="GOC20" s="145"/>
      <c r="GOG20" s="145"/>
      <c r="GOI20" s="145"/>
      <c r="GOJ20" s="145"/>
      <c r="GOK20" s="145"/>
      <c r="GOL20" s="145"/>
      <c r="GOO20" s="145"/>
      <c r="GOQ20" s="145"/>
      <c r="GOR20" s="145"/>
      <c r="GOS20" s="145"/>
      <c r="GOT20" s="145"/>
      <c r="GOU20" s="145"/>
      <c r="GOV20" s="145"/>
      <c r="GOW20" s="145"/>
      <c r="GOX20" s="145"/>
      <c r="GOY20" s="145"/>
      <c r="GOZ20" s="145"/>
      <c r="GPA20" s="145"/>
      <c r="GPB20" s="145"/>
      <c r="GPC20" s="145"/>
      <c r="GPF20" s="145"/>
      <c r="GPI20" s="145"/>
      <c r="GPL20" s="145"/>
      <c r="GPO20" s="145"/>
      <c r="GPR20" s="145"/>
      <c r="GQD20" s="145"/>
      <c r="GQG20" s="145"/>
      <c r="GQJ20" s="145"/>
      <c r="GQM20" s="145"/>
      <c r="GQV20" s="145"/>
      <c r="GRB20" s="145"/>
      <c r="GRE20" s="145"/>
      <c r="GRH20" s="145"/>
      <c r="GRK20" s="145"/>
      <c r="GRQ20" s="145"/>
      <c r="GRT20" s="145"/>
      <c r="GRZ20" s="145"/>
      <c r="GSB20" s="145"/>
      <c r="GSC20" s="145"/>
      <c r="GSE20" s="145"/>
      <c r="GSH20" s="145"/>
      <c r="GSK20" s="145"/>
      <c r="GSN20" s="145"/>
      <c r="GSV20" s="145"/>
      <c r="GTA20" s="145"/>
      <c r="GTJ20" s="145"/>
      <c r="GTM20" s="145"/>
      <c r="GTU20" s="145"/>
      <c r="GUQ20" s="145"/>
      <c r="GUR20" s="145"/>
      <c r="GUS20" s="145"/>
      <c r="GUT20" s="145"/>
      <c r="GUU20" s="145"/>
      <c r="GUV20" s="145"/>
      <c r="GVN20" s="145"/>
      <c r="GVO20" s="145"/>
      <c r="GVR20" s="145"/>
      <c r="GVU20" s="145"/>
      <c r="GVW20" s="145"/>
      <c r="GVY20" s="145"/>
      <c r="GWB20" s="145"/>
      <c r="GWE20" s="145"/>
      <c r="GWH20" s="145"/>
      <c r="GWK20" s="145"/>
      <c r="GWN20" s="145"/>
      <c r="GWQ20" s="145"/>
      <c r="GWT20" s="145"/>
      <c r="GWW20" s="145"/>
      <c r="GWY20" s="145"/>
      <c r="GXL20" s="145"/>
      <c r="GXM20" s="145"/>
      <c r="GXN20" s="145"/>
      <c r="GXO20" s="145"/>
      <c r="GXP20" s="145"/>
      <c r="GXQ20" s="145"/>
      <c r="GXR20" s="145"/>
      <c r="GXS20" s="145"/>
      <c r="GXT20" s="145"/>
      <c r="GXU20" s="145"/>
      <c r="GXV20" s="145"/>
      <c r="GXW20" s="145"/>
      <c r="GXX20" s="145"/>
      <c r="GXY20" s="145"/>
      <c r="GYC20" s="145"/>
      <c r="GYE20" s="145"/>
      <c r="GYF20" s="145"/>
      <c r="GYG20" s="145"/>
      <c r="GYH20" s="145"/>
      <c r="GYK20" s="145"/>
      <c r="GYM20" s="145"/>
      <c r="GYN20" s="145"/>
      <c r="GYO20" s="145"/>
      <c r="GYP20" s="145"/>
      <c r="GYQ20" s="145"/>
      <c r="GYR20" s="145"/>
      <c r="GYS20" s="145"/>
      <c r="GYT20" s="145"/>
      <c r="GYU20" s="145"/>
      <c r="GYV20" s="145"/>
      <c r="GYW20" s="145"/>
      <c r="GYX20" s="145"/>
      <c r="GYY20" s="145"/>
      <c r="GZB20" s="145"/>
      <c r="GZE20" s="145"/>
      <c r="GZH20" s="145"/>
      <c r="GZK20" s="145"/>
      <c r="GZN20" s="145"/>
      <c r="GZZ20" s="145"/>
      <c r="HAC20" s="145"/>
      <c r="HAF20" s="145"/>
      <c r="HAI20" s="145"/>
      <c r="HAR20" s="145"/>
      <c r="HAX20" s="145"/>
      <c r="HBA20" s="145"/>
      <c r="HBD20" s="145"/>
      <c r="HBG20" s="145"/>
      <c r="HBM20" s="145"/>
      <c r="HBP20" s="145"/>
      <c r="HBV20" s="145"/>
      <c r="HBX20" s="145"/>
      <c r="HBY20" s="145"/>
      <c r="HCA20" s="145"/>
      <c r="HCD20" s="145"/>
      <c r="HCG20" s="145"/>
      <c r="HCJ20" s="145"/>
      <c r="HCR20" s="145"/>
      <c r="HCW20" s="145"/>
      <c r="HDF20" s="145"/>
      <c r="HDI20" s="145"/>
      <c r="HDQ20" s="145"/>
      <c r="HEM20" s="145"/>
      <c r="HEN20" s="145"/>
      <c r="HEO20" s="145"/>
      <c r="HEP20" s="145"/>
      <c r="HEQ20" s="145"/>
      <c r="HER20" s="145"/>
      <c r="HFJ20" s="145"/>
      <c r="HFK20" s="145"/>
      <c r="HFN20" s="145"/>
      <c r="HFQ20" s="145"/>
      <c r="HFS20" s="145"/>
      <c r="HFU20" s="145"/>
      <c r="HFX20" s="145"/>
      <c r="HGA20" s="145"/>
      <c r="HGD20" s="145"/>
      <c r="HGG20" s="145"/>
      <c r="HGJ20" s="145"/>
      <c r="HGM20" s="145"/>
      <c r="HGP20" s="145"/>
      <c r="HGS20" s="145"/>
      <c r="HGU20" s="145"/>
      <c r="HHH20" s="145"/>
      <c r="HHI20" s="145"/>
      <c r="HHJ20" s="145"/>
      <c r="HHK20" s="145"/>
      <c r="HHL20" s="145"/>
      <c r="HHM20" s="145"/>
      <c r="HHN20" s="145"/>
      <c r="HHO20" s="145"/>
      <c r="HHP20" s="145"/>
      <c r="HHQ20" s="145"/>
      <c r="HHR20" s="145"/>
      <c r="HHS20" s="145"/>
      <c r="HHT20" s="145"/>
      <c r="HHU20" s="145"/>
      <c r="HHY20" s="145"/>
      <c r="HIA20" s="145"/>
      <c r="HIB20" s="145"/>
      <c r="HIC20" s="145"/>
      <c r="HID20" s="145"/>
      <c r="HIG20" s="145"/>
      <c r="HII20" s="145"/>
      <c r="HIJ20" s="145"/>
      <c r="HIK20" s="145"/>
      <c r="HIL20" s="145"/>
      <c r="HIM20" s="145"/>
      <c r="HIN20" s="145"/>
      <c r="HIO20" s="145"/>
      <c r="HIP20" s="145"/>
      <c r="HIQ20" s="145"/>
      <c r="HIR20" s="145"/>
      <c r="HIS20" s="145"/>
      <c r="HIT20" s="145"/>
      <c r="HIU20" s="145"/>
      <c r="HIX20" s="145"/>
      <c r="HJA20" s="145"/>
      <c r="HJD20" s="145"/>
      <c r="HJG20" s="145"/>
      <c r="HJJ20" s="145"/>
      <c r="HJV20" s="145"/>
      <c r="HJY20" s="145"/>
      <c r="HKB20" s="145"/>
      <c r="HKE20" s="145"/>
      <c r="HKN20" s="145"/>
      <c r="HKT20" s="145"/>
      <c r="HKW20" s="145"/>
      <c r="HKZ20" s="145"/>
      <c r="HLC20" s="145"/>
      <c r="HLI20" s="145"/>
      <c r="HLL20" s="145"/>
      <c r="HLR20" s="145"/>
      <c r="HLT20" s="145"/>
      <c r="HLU20" s="145"/>
      <c r="HLW20" s="145"/>
      <c r="HLZ20" s="145"/>
      <c r="HMC20" s="145"/>
      <c r="HMF20" s="145"/>
      <c r="HMN20" s="145"/>
      <c r="HMS20" s="145"/>
      <c r="HNB20" s="145"/>
      <c r="HNE20" s="145"/>
      <c r="HNM20" s="145"/>
      <c r="HOI20" s="145"/>
      <c r="HOJ20" s="145"/>
      <c r="HOK20" s="145"/>
      <c r="HOL20" s="145"/>
      <c r="HOM20" s="145"/>
      <c r="HON20" s="145"/>
      <c r="HPF20" s="145"/>
      <c r="HPG20" s="145"/>
      <c r="HPJ20" s="145"/>
      <c r="HPM20" s="145"/>
      <c r="HPO20" s="145"/>
      <c r="HPQ20" s="145"/>
      <c r="HPT20" s="145"/>
      <c r="HPW20" s="145"/>
      <c r="HPZ20" s="145"/>
      <c r="HQC20" s="145"/>
      <c r="HQF20" s="145"/>
      <c r="HQI20" s="145"/>
      <c r="HQL20" s="145"/>
      <c r="HQO20" s="145"/>
      <c r="HQQ20" s="145"/>
      <c r="HRD20" s="145"/>
      <c r="HRE20" s="145"/>
      <c r="HRF20" s="145"/>
      <c r="HRG20" s="145"/>
      <c r="HRH20" s="145"/>
      <c r="HRI20" s="145"/>
      <c r="HRJ20" s="145"/>
      <c r="HRK20" s="145"/>
      <c r="HRL20" s="145"/>
      <c r="HRM20" s="145"/>
      <c r="HRN20" s="145"/>
      <c r="HRO20" s="145"/>
      <c r="HRP20" s="145"/>
      <c r="HRQ20" s="145"/>
      <c r="HRU20" s="145"/>
      <c r="HRW20" s="145"/>
      <c r="HRX20" s="145"/>
      <c r="HRY20" s="145"/>
      <c r="HRZ20" s="145"/>
      <c r="HSC20" s="145"/>
      <c r="HSE20" s="145"/>
      <c r="HSF20" s="145"/>
      <c r="HSG20" s="145"/>
      <c r="HSH20" s="145"/>
      <c r="HSI20" s="145"/>
      <c r="HSJ20" s="145"/>
      <c r="HSK20" s="145"/>
      <c r="HSL20" s="145"/>
      <c r="HSM20" s="145"/>
      <c r="HSN20" s="145"/>
      <c r="HSO20" s="145"/>
      <c r="HSP20" s="145"/>
      <c r="HSQ20" s="145"/>
      <c r="HST20" s="145"/>
      <c r="HSW20" s="145"/>
      <c r="HSZ20" s="145"/>
      <c r="HTC20" s="145"/>
      <c r="HTF20" s="145"/>
      <c r="HTR20" s="145"/>
      <c r="HTU20" s="145"/>
      <c r="HTX20" s="145"/>
      <c r="HUA20" s="145"/>
      <c r="HUJ20" s="145"/>
      <c r="HUP20" s="145"/>
      <c r="HUS20" s="145"/>
      <c r="HUV20" s="145"/>
      <c r="HUY20" s="145"/>
      <c r="HVE20" s="145"/>
      <c r="HVH20" s="145"/>
      <c r="HVN20" s="145"/>
      <c r="HVP20" s="145"/>
      <c r="HVQ20" s="145"/>
      <c r="HVS20" s="145"/>
      <c r="HVV20" s="145"/>
      <c r="HVY20" s="145"/>
      <c r="HWB20" s="145"/>
      <c r="HWJ20" s="145"/>
      <c r="HWO20" s="145"/>
      <c r="HWX20" s="145"/>
      <c r="HXA20" s="145"/>
      <c r="HXI20" s="145"/>
      <c r="HYE20" s="145"/>
      <c r="HYF20" s="145"/>
      <c r="HYG20" s="145"/>
      <c r="HYH20" s="145"/>
      <c r="HYI20" s="145"/>
      <c r="HYJ20" s="145"/>
      <c r="HZB20" s="145"/>
      <c r="HZC20" s="145"/>
      <c r="HZF20" s="145"/>
      <c r="HZI20" s="145"/>
      <c r="HZK20" s="145"/>
      <c r="HZM20" s="145"/>
      <c r="HZP20" s="145"/>
      <c r="HZS20" s="145"/>
      <c r="HZV20" s="145"/>
      <c r="HZY20" s="145"/>
      <c r="IAB20" s="145"/>
      <c r="IAE20" s="145"/>
      <c r="IAH20" s="145"/>
      <c r="IAK20" s="145"/>
      <c r="IAM20" s="145"/>
      <c r="IAZ20" s="145"/>
      <c r="IBA20" s="145"/>
      <c r="IBB20" s="145"/>
      <c r="IBC20" s="145"/>
      <c r="IBD20" s="145"/>
      <c r="IBE20" s="145"/>
      <c r="IBF20" s="145"/>
      <c r="IBG20" s="145"/>
      <c r="IBH20" s="145"/>
      <c r="IBI20" s="145"/>
      <c r="IBJ20" s="145"/>
      <c r="IBK20" s="145"/>
      <c r="IBL20" s="145"/>
      <c r="IBM20" s="145"/>
      <c r="IBQ20" s="145"/>
      <c r="IBS20" s="145"/>
      <c r="IBT20" s="145"/>
      <c r="IBU20" s="145"/>
      <c r="IBV20" s="145"/>
      <c r="IBY20" s="145"/>
      <c r="ICA20" s="145"/>
      <c r="ICB20" s="145"/>
      <c r="ICC20" s="145"/>
      <c r="ICD20" s="145"/>
      <c r="ICE20" s="145"/>
      <c r="ICF20" s="145"/>
      <c r="ICG20" s="145"/>
      <c r="ICH20" s="145"/>
      <c r="ICI20" s="145"/>
      <c r="ICJ20" s="145"/>
      <c r="ICK20" s="145"/>
      <c r="ICL20" s="145"/>
      <c r="ICM20" s="145"/>
      <c r="ICP20" s="145"/>
      <c r="ICS20" s="145"/>
      <c r="ICV20" s="145"/>
      <c r="ICY20" s="145"/>
      <c r="IDB20" s="145"/>
      <c r="IDN20" s="145"/>
      <c r="IDQ20" s="145"/>
      <c r="IDT20" s="145"/>
      <c r="IDW20" s="145"/>
      <c r="IEF20" s="145"/>
      <c r="IEL20" s="145"/>
      <c r="IEO20" s="145"/>
      <c r="IER20" s="145"/>
      <c r="IEU20" s="145"/>
      <c r="IFA20" s="145"/>
      <c r="IFD20" s="145"/>
      <c r="IFJ20" s="145"/>
      <c r="IFL20" s="145"/>
      <c r="IFM20" s="145"/>
      <c r="IFO20" s="145"/>
      <c r="IFR20" s="145"/>
      <c r="IFU20" s="145"/>
      <c r="IFX20" s="145"/>
      <c r="IGF20" s="145"/>
      <c r="IGK20" s="145"/>
      <c r="IGT20" s="145"/>
      <c r="IGW20" s="145"/>
      <c r="IHE20" s="145"/>
      <c r="IIA20" s="145"/>
      <c r="IIB20" s="145"/>
      <c r="IIC20" s="145"/>
      <c r="IID20" s="145"/>
      <c r="IIE20" s="145"/>
      <c r="IIF20" s="145"/>
      <c r="IIX20" s="145"/>
      <c r="IIY20" s="145"/>
      <c r="IJB20" s="145"/>
      <c r="IJE20" s="145"/>
      <c r="IJG20" s="145"/>
      <c r="IJI20" s="145"/>
      <c r="IJL20" s="145"/>
      <c r="IJO20" s="145"/>
      <c r="IJR20" s="145"/>
      <c r="IJU20" s="145"/>
      <c r="IJX20" s="145"/>
      <c r="IKA20" s="145"/>
      <c r="IKD20" s="145"/>
      <c r="IKG20" s="145"/>
      <c r="IKI20" s="145"/>
      <c r="IKV20" s="145"/>
      <c r="IKW20" s="145"/>
      <c r="IKX20" s="145"/>
      <c r="IKY20" s="145"/>
      <c r="IKZ20" s="145"/>
      <c r="ILA20" s="145"/>
      <c r="ILB20" s="145"/>
      <c r="ILC20" s="145"/>
      <c r="ILD20" s="145"/>
      <c r="ILE20" s="145"/>
      <c r="ILF20" s="145"/>
      <c r="ILG20" s="145"/>
      <c r="ILH20" s="145"/>
      <c r="ILI20" s="145"/>
      <c r="ILM20" s="145"/>
      <c r="ILO20" s="145"/>
      <c r="ILP20" s="145"/>
      <c r="ILQ20" s="145"/>
      <c r="ILR20" s="145"/>
      <c r="ILU20" s="145"/>
      <c r="ILW20" s="145"/>
      <c r="ILX20" s="145"/>
      <c r="ILY20" s="145"/>
      <c r="ILZ20" s="145"/>
      <c r="IMA20" s="145"/>
      <c r="IMB20" s="145"/>
      <c r="IMC20" s="145"/>
      <c r="IMD20" s="145"/>
      <c r="IME20" s="145"/>
      <c r="IMF20" s="145"/>
      <c r="IMG20" s="145"/>
      <c r="IMH20" s="145"/>
      <c r="IMI20" s="145"/>
      <c r="IML20" s="145"/>
      <c r="IMO20" s="145"/>
      <c r="IMR20" s="145"/>
      <c r="IMU20" s="145"/>
      <c r="IMX20" s="145"/>
      <c r="INJ20" s="145"/>
      <c r="INM20" s="145"/>
      <c r="INP20" s="145"/>
      <c r="INS20" s="145"/>
      <c r="IOB20" s="145"/>
      <c r="IOH20" s="145"/>
      <c r="IOK20" s="145"/>
      <c r="ION20" s="145"/>
      <c r="IOQ20" s="145"/>
      <c r="IOW20" s="145"/>
      <c r="IOZ20" s="145"/>
      <c r="IPF20" s="145"/>
      <c r="IPH20" s="145"/>
      <c r="IPI20" s="145"/>
      <c r="IPK20" s="145"/>
      <c r="IPN20" s="145"/>
      <c r="IPQ20" s="145"/>
      <c r="IPT20" s="145"/>
      <c r="IQB20" s="145"/>
      <c r="IQG20" s="145"/>
      <c r="IQP20" s="145"/>
      <c r="IQS20" s="145"/>
      <c r="IRA20" s="145"/>
      <c r="IRW20" s="145"/>
      <c r="IRX20" s="145"/>
      <c r="IRY20" s="145"/>
      <c r="IRZ20" s="145"/>
      <c r="ISA20" s="145"/>
      <c r="ISB20" s="145"/>
      <c r="IST20" s="145"/>
      <c r="ISU20" s="145"/>
      <c r="ISX20" s="145"/>
      <c r="ITA20" s="145"/>
      <c r="ITC20" s="145"/>
      <c r="ITE20" s="145"/>
      <c r="ITH20" s="145"/>
      <c r="ITK20" s="145"/>
      <c r="ITN20" s="145"/>
      <c r="ITQ20" s="145"/>
      <c r="ITT20" s="145"/>
      <c r="ITW20" s="145"/>
      <c r="ITZ20" s="145"/>
      <c r="IUC20" s="145"/>
      <c r="IUE20" s="145"/>
      <c r="IUR20" s="145"/>
      <c r="IUS20" s="145"/>
      <c r="IUT20" s="145"/>
      <c r="IUU20" s="145"/>
      <c r="IUV20" s="145"/>
      <c r="IUW20" s="145"/>
      <c r="IUX20" s="145"/>
      <c r="IUY20" s="145"/>
      <c r="IUZ20" s="145"/>
      <c r="IVA20" s="145"/>
      <c r="IVB20" s="145"/>
      <c r="IVC20" s="145"/>
      <c r="IVD20" s="145"/>
      <c r="IVE20" s="145"/>
      <c r="IVI20" s="145"/>
      <c r="IVK20" s="145"/>
      <c r="IVL20" s="145"/>
      <c r="IVM20" s="145"/>
      <c r="IVN20" s="145"/>
      <c r="IVQ20" s="145"/>
      <c r="IVS20" s="145"/>
      <c r="IVT20" s="145"/>
      <c r="IVU20" s="145"/>
      <c r="IVV20" s="145"/>
      <c r="IVW20" s="145"/>
      <c r="IVX20" s="145"/>
      <c r="IVY20" s="145"/>
      <c r="IVZ20" s="145"/>
      <c r="IWA20" s="145"/>
      <c r="IWB20" s="145"/>
      <c r="IWC20" s="145"/>
      <c r="IWD20" s="145"/>
      <c r="IWE20" s="145"/>
      <c r="IWH20" s="145"/>
      <c r="IWK20" s="145"/>
      <c r="IWN20" s="145"/>
      <c r="IWQ20" s="145"/>
      <c r="IWT20" s="145"/>
      <c r="IXF20" s="145"/>
      <c r="IXI20" s="145"/>
      <c r="IXL20" s="145"/>
      <c r="IXO20" s="145"/>
      <c r="IXX20" s="145"/>
      <c r="IYD20" s="145"/>
      <c r="IYG20" s="145"/>
      <c r="IYJ20" s="145"/>
      <c r="IYM20" s="145"/>
      <c r="IYS20" s="145"/>
      <c r="IYV20" s="145"/>
      <c r="IZB20" s="145"/>
      <c r="IZD20" s="145"/>
      <c r="IZE20" s="145"/>
      <c r="IZG20" s="145"/>
      <c r="IZJ20" s="145"/>
      <c r="IZM20" s="145"/>
      <c r="IZP20" s="145"/>
      <c r="IZX20" s="145"/>
      <c r="JAC20" s="145"/>
      <c r="JAL20" s="145"/>
      <c r="JAO20" s="145"/>
      <c r="JAW20" s="145"/>
      <c r="JBS20" s="145"/>
      <c r="JBT20" s="145"/>
      <c r="JBU20" s="145"/>
      <c r="JBV20" s="145"/>
      <c r="JBW20" s="145"/>
      <c r="JBX20" s="145"/>
      <c r="JCP20" s="145"/>
      <c r="JCQ20" s="145"/>
      <c r="JCT20" s="145"/>
      <c r="JCW20" s="145"/>
      <c r="JCY20" s="145"/>
      <c r="JDA20" s="145"/>
      <c r="JDD20" s="145"/>
      <c r="JDG20" s="145"/>
      <c r="JDJ20" s="145"/>
      <c r="JDM20" s="145"/>
      <c r="JDP20" s="145"/>
      <c r="JDS20" s="145"/>
      <c r="JDV20" s="145"/>
      <c r="JDY20" s="145"/>
      <c r="JEA20" s="145"/>
      <c r="JEN20" s="145"/>
      <c r="JEO20" s="145"/>
      <c r="JEP20" s="145"/>
      <c r="JEQ20" s="145"/>
      <c r="JER20" s="145"/>
      <c r="JES20" s="145"/>
      <c r="JET20" s="145"/>
      <c r="JEU20" s="145"/>
      <c r="JEV20" s="145"/>
      <c r="JEW20" s="145"/>
      <c r="JEX20" s="145"/>
      <c r="JEY20" s="145"/>
      <c r="JEZ20" s="145"/>
      <c r="JFA20" s="145"/>
      <c r="JFE20" s="145"/>
      <c r="JFG20" s="145"/>
      <c r="JFH20" s="145"/>
      <c r="JFI20" s="145"/>
      <c r="JFJ20" s="145"/>
      <c r="JFM20" s="145"/>
      <c r="JFO20" s="145"/>
      <c r="JFP20" s="145"/>
      <c r="JFQ20" s="145"/>
      <c r="JFR20" s="145"/>
      <c r="JFS20" s="145"/>
      <c r="JFT20" s="145"/>
      <c r="JFU20" s="145"/>
      <c r="JFV20" s="145"/>
      <c r="JFW20" s="145"/>
      <c r="JFX20" s="145"/>
      <c r="JFY20" s="145"/>
      <c r="JFZ20" s="145"/>
      <c r="JGA20" s="145"/>
      <c r="JGD20" s="145"/>
      <c r="JGG20" s="145"/>
      <c r="JGJ20" s="145"/>
      <c r="JGM20" s="145"/>
      <c r="JGP20" s="145"/>
      <c r="JHB20" s="145"/>
      <c r="JHE20" s="145"/>
      <c r="JHH20" s="145"/>
      <c r="JHK20" s="145"/>
      <c r="JHT20" s="145"/>
      <c r="JHZ20" s="145"/>
      <c r="JIC20" s="145"/>
      <c r="JIF20" s="145"/>
      <c r="JII20" s="145"/>
      <c r="JIO20" s="145"/>
      <c r="JIR20" s="145"/>
      <c r="JIX20" s="145"/>
      <c r="JIZ20" s="145"/>
      <c r="JJA20" s="145"/>
      <c r="JJC20" s="145"/>
      <c r="JJF20" s="145"/>
      <c r="JJI20" s="145"/>
      <c r="JJL20" s="145"/>
      <c r="JJT20" s="145"/>
      <c r="JJY20" s="145"/>
      <c r="JKH20" s="145"/>
      <c r="JKK20" s="145"/>
      <c r="JKS20" s="145"/>
      <c r="JLO20" s="145"/>
      <c r="JLP20" s="145"/>
      <c r="JLQ20" s="145"/>
      <c r="JLR20" s="145"/>
      <c r="JLS20" s="145"/>
      <c r="JLT20" s="145"/>
      <c r="JML20" s="145"/>
      <c r="JMM20" s="145"/>
      <c r="JMP20" s="145"/>
      <c r="JMS20" s="145"/>
      <c r="JMU20" s="145"/>
      <c r="JMW20" s="145"/>
      <c r="JMZ20" s="145"/>
      <c r="JNC20" s="145"/>
      <c r="JNF20" s="145"/>
      <c r="JNI20" s="145"/>
      <c r="JNL20" s="145"/>
      <c r="JNO20" s="145"/>
      <c r="JNR20" s="145"/>
      <c r="JNU20" s="145"/>
      <c r="JNW20" s="145"/>
      <c r="JOJ20" s="145"/>
      <c r="JOK20" s="145"/>
      <c r="JOL20" s="145"/>
      <c r="JOM20" s="145"/>
      <c r="JON20" s="145"/>
      <c r="JOO20" s="145"/>
      <c r="JOP20" s="145"/>
      <c r="JOQ20" s="145"/>
      <c r="JOR20" s="145"/>
      <c r="JOS20" s="145"/>
      <c r="JOT20" s="145"/>
      <c r="JOU20" s="145"/>
      <c r="JOV20" s="145"/>
      <c r="JOW20" s="145"/>
      <c r="JPA20" s="145"/>
      <c r="JPC20" s="145"/>
      <c r="JPD20" s="145"/>
      <c r="JPE20" s="145"/>
      <c r="JPF20" s="145"/>
      <c r="JPI20" s="145"/>
      <c r="JPK20" s="145"/>
      <c r="JPL20" s="145"/>
      <c r="JPM20" s="145"/>
      <c r="JPN20" s="145"/>
      <c r="JPO20" s="145"/>
      <c r="JPP20" s="145"/>
      <c r="JPQ20" s="145"/>
      <c r="JPR20" s="145"/>
      <c r="JPS20" s="145"/>
      <c r="JPT20" s="145"/>
      <c r="JPU20" s="145"/>
      <c r="JPV20" s="145"/>
      <c r="JPW20" s="145"/>
      <c r="JPZ20" s="145"/>
      <c r="JQC20" s="145"/>
      <c r="JQF20" s="145"/>
      <c r="JQI20" s="145"/>
      <c r="JQL20" s="145"/>
      <c r="JQX20" s="145"/>
      <c r="JRA20" s="145"/>
      <c r="JRD20" s="145"/>
      <c r="JRG20" s="145"/>
      <c r="JRP20" s="145"/>
      <c r="JRV20" s="145"/>
      <c r="JRY20" s="145"/>
      <c r="JSB20" s="145"/>
      <c r="JSE20" s="145"/>
      <c r="JSK20" s="145"/>
      <c r="JSN20" s="145"/>
      <c r="JST20" s="145"/>
      <c r="JSV20" s="145"/>
      <c r="JSW20" s="145"/>
      <c r="JSY20" s="145"/>
      <c r="JTB20" s="145"/>
      <c r="JTE20" s="145"/>
      <c r="JTH20" s="145"/>
      <c r="JTP20" s="145"/>
      <c r="JTU20" s="145"/>
      <c r="JUD20" s="145"/>
      <c r="JUG20" s="145"/>
      <c r="JUO20" s="145"/>
      <c r="JVK20" s="145"/>
      <c r="JVL20" s="145"/>
      <c r="JVM20" s="145"/>
      <c r="JVN20" s="145"/>
      <c r="JVO20" s="145"/>
      <c r="JVP20" s="145"/>
      <c r="JWH20" s="145"/>
      <c r="JWI20" s="145"/>
      <c r="JWL20" s="145"/>
      <c r="JWO20" s="145"/>
      <c r="JWQ20" s="145"/>
      <c r="JWS20" s="145"/>
      <c r="JWV20" s="145"/>
      <c r="JWY20" s="145"/>
      <c r="JXB20" s="145"/>
      <c r="JXE20" s="145"/>
      <c r="JXH20" s="145"/>
      <c r="JXK20" s="145"/>
      <c r="JXN20" s="145"/>
      <c r="JXQ20" s="145"/>
      <c r="JXS20" s="145"/>
      <c r="JYF20" s="145"/>
      <c r="JYG20" s="145"/>
      <c r="JYH20" s="145"/>
      <c r="JYI20" s="145"/>
      <c r="JYJ20" s="145"/>
      <c r="JYK20" s="145"/>
      <c r="JYL20" s="145"/>
      <c r="JYM20" s="145"/>
      <c r="JYN20" s="145"/>
      <c r="JYO20" s="145"/>
      <c r="JYP20" s="145"/>
      <c r="JYQ20" s="145"/>
      <c r="JYR20" s="145"/>
      <c r="JYS20" s="145"/>
      <c r="JYW20" s="145"/>
      <c r="JYY20" s="145"/>
      <c r="JYZ20" s="145"/>
      <c r="JZA20" s="145"/>
      <c r="JZB20" s="145"/>
      <c r="JZE20" s="145"/>
      <c r="JZG20" s="145"/>
      <c r="JZH20" s="145"/>
      <c r="JZI20" s="145"/>
      <c r="JZJ20" s="145"/>
      <c r="JZK20" s="145"/>
      <c r="JZL20" s="145"/>
      <c r="JZM20" s="145"/>
      <c r="JZN20" s="145"/>
      <c r="JZO20" s="145"/>
      <c r="JZP20" s="145"/>
      <c r="JZQ20" s="145"/>
      <c r="JZR20" s="145"/>
      <c r="JZS20" s="145"/>
      <c r="JZV20" s="145"/>
      <c r="JZY20" s="145"/>
      <c r="KAB20" s="145"/>
      <c r="KAE20" s="145"/>
      <c r="KAH20" s="145"/>
      <c r="KAT20" s="145"/>
      <c r="KAW20" s="145"/>
      <c r="KAZ20" s="145"/>
      <c r="KBC20" s="145"/>
      <c r="KBL20" s="145"/>
      <c r="KBR20" s="145"/>
      <c r="KBU20" s="145"/>
      <c r="KBX20" s="145"/>
      <c r="KCA20" s="145"/>
      <c r="KCG20" s="145"/>
      <c r="KCJ20" s="145"/>
      <c r="KCP20" s="145"/>
      <c r="KCR20" s="145"/>
      <c r="KCS20" s="145"/>
      <c r="KCU20" s="145"/>
      <c r="KCX20" s="145"/>
      <c r="KDA20" s="145"/>
      <c r="KDD20" s="145"/>
      <c r="KDL20" s="145"/>
      <c r="KDQ20" s="145"/>
      <c r="KDZ20" s="145"/>
      <c r="KEC20" s="145"/>
      <c r="KEK20" s="145"/>
      <c r="KFG20" s="145"/>
      <c r="KFH20" s="145"/>
      <c r="KFI20" s="145"/>
      <c r="KFJ20" s="145"/>
      <c r="KFK20" s="145"/>
      <c r="KFL20" s="145"/>
      <c r="KGD20" s="145"/>
      <c r="KGE20" s="145"/>
      <c r="KGH20" s="145"/>
      <c r="KGK20" s="145"/>
      <c r="KGM20" s="145"/>
      <c r="KGO20" s="145"/>
      <c r="KGR20" s="145"/>
      <c r="KGU20" s="145"/>
      <c r="KGX20" s="145"/>
      <c r="KHA20" s="145"/>
      <c r="KHD20" s="145"/>
      <c r="KHG20" s="145"/>
      <c r="KHJ20" s="145"/>
      <c r="KHM20" s="145"/>
      <c r="KHO20" s="145"/>
      <c r="KIB20" s="145"/>
      <c r="KIC20" s="145"/>
      <c r="KID20" s="145"/>
      <c r="KIE20" s="145"/>
      <c r="KIF20" s="145"/>
      <c r="KIG20" s="145"/>
      <c r="KIH20" s="145"/>
      <c r="KII20" s="145"/>
      <c r="KIJ20" s="145"/>
      <c r="KIK20" s="145"/>
      <c r="KIL20" s="145"/>
      <c r="KIM20" s="145"/>
      <c r="KIN20" s="145"/>
      <c r="KIO20" s="145"/>
      <c r="KIS20" s="145"/>
      <c r="KIU20" s="145"/>
      <c r="KIV20" s="145"/>
      <c r="KIW20" s="145"/>
      <c r="KIX20" s="145"/>
      <c r="KJA20" s="145"/>
      <c r="KJC20" s="145"/>
      <c r="KJD20" s="145"/>
      <c r="KJE20" s="145"/>
      <c r="KJF20" s="145"/>
      <c r="KJG20" s="145"/>
      <c r="KJH20" s="145"/>
      <c r="KJI20" s="145"/>
      <c r="KJJ20" s="145"/>
      <c r="KJK20" s="145"/>
      <c r="KJL20" s="145"/>
      <c r="KJM20" s="145"/>
      <c r="KJN20" s="145"/>
      <c r="KJO20" s="145"/>
      <c r="KJR20" s="145"/>
      <c r="KJU20" s="145"/>
      <c r="KJX20" s="145"/>
      <c r="KKA20" s="145"/>
      <c r="KKD20" s="145"/>
      <c r="KKP20" s="145"/>
      <c r="KKS20" s="145"/>
      <c r="KKV20" s="145"/>
      <c r="KKY20" s="145"/>
      <c r="KLH20" s="145"/>
      <c r="KLN20" s="145"/>
      <c r="KLQ20" s="145"/>
      <c r="KLT20" s="145"/>
      <c r="KLW20" s="145"/>
      <c r="KMC20" s="145"/>
      <c r="KMF20" s="145"/>
      <c r="KML20" s="145"/>
      <c r="KMN20" s="145"/>
      <c r="KMO20" s="145"/>
      <c r="KMQ20" s="145"/>
      <c r="KMT20" s="145"/>
      <c r="KMW20" s="145"/>
      <c r="KMZ20" s="145"/>
      <c r="KNH20" s="145"/>
      <c r="KNM20" s="145"/>
      <c r="KNV20" s="145"/>
      <c r="KNY20" s="145"/>
      <c r="KOG20" s="145"/>
      <c r="KPC20" s="145"/>
      <c r="KPD20" s="145"/>
      <c r="KPE20" s="145"/>
      <c r="KPF20" s="145"/>
      <c r="KPG20" s="145"/>
      <c r="KPH20" s="145"/>
      <c r="KPZ20" s="145"/>
      <c r="KQA20" s="145"/>
      <c r="KQD20" s="145"/>
      <c r="KQG20" s="145"/>
      <c r="KQI20" s="145"/>
      <c r="KQK20" s="145"/>
      <c r="KQN20" s="145"/>
      <c r="KQQ20" s="145"/>
      <c r="KQT20" s="145"/>
      <c r="KQW20" s="145"/>
      <c r="KQZ20" s="145"/>
      <c r="KRC20" s="145"/>
      <c r="KRF20" s="145"/>
      <c r="KRI20" s="145"/>
      <c r="KRK20" s="145"/>
      <c r="KRX20" s="145"/>
      <c r="KRY20" s="145"/>
      <c r="KRZ20" s="145"/>
      <c r="KSA20" s="145"/>
      <c r="KSB20" s="145"/>
      <c r="KSC20" s="145"/>
      <c r="KSD20" s="145"/>
      <c r="KSE20" s="145"/>
      <c r="KSF20" s="145"/>
      <c r="KSG20" s="145"/>
      <c r="KSH20" s="145"/>
      <c r="KSI20" s="145"/>
      <c r="KSJ20" s="145"/>
      <c r="KSK20" s="145"/>
      <c r="KSO20" s="145"/>
      <c r="KSQ20" s="145"/>
      <c r="KSR20" s="145"/>
      <c r="KSS20" s="145"/>
      <c r="KST20" s="145"/>
      <c r="KSW20" s="145"/>
      <c r="KSY20" s="145"/>
      <c r="KSZ20" s="145"/>
      <c r="KTA20" s="145"/>
      <c r="KTB20" s="145"/>
      <c r="KTC20" s="145"/>
      <c r="KTD20" s="145"/>
      <c r="KTE20" s="145"/>
      <c r="KTF20" s="145"/>
      <c r="KTG20" s="145"/>
      <c r="KTH20" s="145"/>
      <c r="KTI20" s="145"/>
      <c r="KTJ20" s="145"/>
      <c r="KTK20" s="145"/>
      <c r="KTN20" s="145"/>
      <c r="KTQ20" s="145"/>
      <c r="KTT20" s="145"/>
      <c r="KTW20" s="145"/>
      <c r="KTZ20" s="145"/>
      <c r="KUL20" s="145"/>
      <c r="KUO20" s="145"/>
      <c r="KUR20" s="145"/>
      <c r="KUU20" s="145"/>
      <c r="KVD20" s="145"/>
      <c r="KVJ20" s="145"/>
      <c r="KVM20" s="145"/>
      <c r="KVP20" s="145"/>
      <c r="KVS20" s="145"/>
      <c r="KVY20" s="145"/>
      <c r="KWB20" s="145"/>
      <c r="KWH20" s="145"/>
      <c r="KWJ20" s="145"/>
      <c r="KWK20" s="145"/>
      <c r="KWM20" s="145"/>
      <c r="KWP20" s="145"/>
      <c r="KWS20" s="145"/>
      <c r="KWV20" s="145"/>
      <c r="KXD20" s="145"/>
      <c r="KXI20" s="145"/>
      <c r="KXR20" s="145"/>
      <c r="KXU20" s="145"/>
      <c r="KYC20" s="145"/>
      <c r="KYY20" s="145"/>
      <c r="KYZ20" s="145"/>
      <c r="KZA20" s="145"/>
      <c r="KZB20" s="145"/>
      <c r="KZC20" s="145"/>
      <c r="KZD20" s="145"/>
      <c r="KZV20" s="145"/>
      <c r="KZW20" s="145"/>
      <c r="KZZ20" s="145"/>
      <c r="LAC20" s="145"/>
      <c r="LAE20" s="145"/>
      <c r="LAG20" s="145"/>
      <c r="LAJ20" s="145"/>
      <c r="LAM20" s="145"/>
      <c r="LAP20" s="145"/>
      <c r="LAS20" s="145"/>
      <c r="LAV20" s="145"/>
      <c r="LAY20" s="145"/>
      <c r="LBB20" s="145"/>
      <c r="LBE20" s="145"/>
      <c r="LBG20" s="145"/>
      <c r="LBT20" s="145"/>
      <c r="LBU20" s="145"/>
      <c r="LBV20" s="145"/>
      <c r="LBW20" s="145"/>
      <c r="LBX20" s="145"/>
      <c r="LBY20" s="145"/>
      <c r="LBZ20" s="145"/>
      <c r="LCA20" s="145"/>
      <c r="LCB20" s="145"/>
      <c r="LCC20" s="145"/>
      <c r="LCD20" s="145"/>
      <c r="LCE20" s="145"/>
      <c r="LCF20" s="145"/>
      <c r="LCG20" s="145"/>
      <c r="LCK20" s="145"/>
      <c r="LCM20" s="145"/>
      <c r="LCN20" s="145"/>
      <c r="LCO20" s="145"/>
      <c r="LCP20" s="145"/>
      <c r="LCS20" s="145"/>
      <c r="LCU20" s="145"/>
      <c r="LCV20" s="145"/>
      <c r="LCW20" s="145"/>
      <c r="LCX20" s="145"/>
      <c r="LCY20" s="145"/>
      <c r="LCZ20" s="145"/>
      <c r="LDA20" s="145"/>
      <c r="LDB20" s="145"/>
      <c r="LDC20" s="145"/>
      <c r="LDD20" s="145"/>
      <c r="LDE20" s="145"/>
      <c r="LDF20" s="145"/>
      <c r="LDG20" s="145"/>
      <c r="LDJ20" s="145"/>
      <c r="LDM20" s="145"/>
      <c r="LDP20" s="145"/>
      <c r="LDS20" s="145"/>
      <c r="LDV20" s="145"/>
      <c r="LEH20" s="145"/>
      <c r="LEK20" s="145"/>
      <c r="LEN20" s="145"/>
      <c r="LEQ20" s="145"/>
      <c r="LEZ20" s="145"/>
      <c r="LFF20" s="145"/>
      <c r="LFI20" s="145"/>
      <c r="LFL20" s="145"/>
      <c r="LFO20" s="145"/>
      <c r="LFU20" s="145"/>
      <c r="LFX20" s="145"/>
      <c r="LGD20" s="145"/>
      <c r="LGF20" s="145"/>
      <c r="LGG20" s="145"/>
      <c r="LGI20" s="145"/>
      <c r="LGL20" s="145"/>
      <c r="LGO20" s="145"/>
      <c r="LGR20" s="145"/>
      <c r="LGZ20" s="145"/>
      <c r="LHE20" s="145"/>
      <c r="LHN20" s="145"/>
      <c r="LHQ20" s="145"/>
      <c r="LHY20" s="145"/>
      <c r="LIU20" s="145"/>
      <c r="LIV20" s="145"/>
      <c r="LIW20" s="145"/>
      <c r="LIX20" s="145"/>
      <c r="LIY20" s="145"/>
      <c r="LIZ20" s="145"/>
      <c r="LJR20" s="145"/>
      <c r="LJS20" s="145"/>
      <c r="LJV20" s="145"/>
      <c r="LJY20" s="145"/>
      <c r="LKA20" s="145"/>
      <c r="LKC20" s="145"/>
      <c r="LKF20" s="145"/>
      <c r="LKI20" s="145"/>
      <c r="LKL20" s="145"/>
      <c r="LKO20" s="145"/>
      <c r="LKR20" s="145"/>
      <c r="LKU20" s="145"/>
      <c r="LKX20" s="145"/>
      <c r="LLA20" s="145"/>
      <c r="LLC20" s="145"/>
      <c r="LLP20" s="145"/>
      <c r="LLQ20" s="145"/>
      <c r="LLR20" s="145"/>
      <c r="LLS20" s="145"/>
      <c r="LLT20" s="145"/>
      <c r="LLU20" s="145"/>
      <c r="LLV20" s="145"/>
      <c r="LLW20" s="145"/>
      <c r="LLX20" s="145"/>
      <c r="LLY20" s="145"/>
      <c r="LLZ20" s="145"/>
      <c r="LMA20" s="145"/>
      <c r="LMB20" s="145"/>
      <c r="LMC20" s="145"/>
      <c r="LMG20" s="145"/>
      <c r="LMI20" s="145"/>
      <c r="LMJ20" s="145"/>
      <c r="LMK20" s="145"/>
      <c r="LML20" s="145"/>
      <c r="LMO20" s="145"/>
      <c r="LMQ20" s="145"/>
      <c r="LMR20" s="145"/>
      <c r="LMS20" s="145"/>
      <c r="LMT20" s="145"/>
      <c r="LMU20" s="145"/>
      <c r="LMV20" s="145"/>
      <c r="LMW20" s="145"/>
      <c r="LMX20" s="145"/>
      <c r="LMY20" s="145"/>
      <c r="LMZ20" s="145"/>
      <c r="LNA20" s="145"/>
      <c r="LNB20" s="145"/>
      <c r="LNC20" s="145"/>
      <c r="LNF20" s="145"/>
      <c r="LNI20" s="145"/>
      <c r="LNL20" s="145"/>
      <c r="LNO20" s="145"/>
      <c r="LNR20" s="145"/>
      <c r="LOD20" s="145"/>
      <c r="LOG20" s="145"/>
      <c r="LOJ20" s="145"/>
      <c r="LOM20" s="145"/>
      <c r="LOV20" s="145"/>
      <c r="LPB20" s="145"/>
      <c r="LPE20" s="145"/>
      <c r="LPH20" s="145"/>
      <c r="LPK20" s="145"/>
      <c r="LPQ20" s="145"/>
      <c r="LPT20" s="145"/>
      <c r="LPZ20" s="145"/>
      <c r="LQB20" s="145"/>
      <c r="LQC20" s="145"/>
      <c r="LQE20" s="145"/>
      <c r="LQH20" s="145"/>
      <c r="LQK20" s="145"/>
      <c r="LQN20" s="145"/>
      <c r="LQV20" s="145"/>
      <c r="LRA20" s="145"/>
      <c r="LRJ20" s="145"/>
      <c r="LRM20" s="145"/>
      <c r="LRU20" s="145"/>
      <c r="LSQ20" s="145"/>
      <c r="LSR20" s="145"/>
      <c r="LSS20" s="145"/>
      <c r="LST20" s="145"/>
      <c r="LSU20" s="145"/>
      <c r="LSV20" s="145"/>
      <c r="LTN20" s="145"/>
      <c r="LTO20" s="145"/>
      <c r="LTR20" s="145"/>
      <c r="LTU20" s="145"/>
      <c r="LTW20" s="145"/>
      <c r="LTY20" s="145"/>
      <c r="LUB20" s="145"/>
      <c r="LUE20" s="145"/>
      <c r="LUH20" s="145"/>
      <c r="LUK20" s="145"/>
      <c r="LUN20" s="145"/>
      <c r="LUQ20" s="145"/>
      <c r="LUT20" s="145"/>
      <c r="LUW20" s="145"/>
      <c r="LUY20" s="145"/>
      <c r="LVL20" s="145"/>
      <c r="LVM20" s="145"/>
      <c r="LVN20" s="145"/>
      <c r="LVO20" s="145"/>
      <c r="LVP20" s="145"/>
      <c r="LVQ20" s="145"/>
      <c r="LVR20" s="145"/>
      <c r="LVS20" s="145"/>
      <c r="LVT20" s="145"/>
      <c r="LVU20" s="145"/>
      <c r="LVV20" s="145"/>
      <c r="LVW20" s="145"/>
      <c r="LVX20" s="145"/>
      <c r="LVY20" s="145"/>
      <c r="LWC20" s="145"/>
      <c r="LWE20" s="145"/>
      <c r="LWF20" s="145"/>
      <c r="LWG20" s="145"/>
      <c r="LWH20" s="145"/>
      <c r="LWK20" s="145"/>
      <c r="LWM20" s="145"/>
      <c r="LWN20" s="145"/>
      <c r="LWO20" s="145"/>
      <c r="LWP20" s="145"/>
      <c r="LWQ20" s="145"/>
      <c r="LWR20" s="145"/>
      <c r="LWS20" s="145"/>
      <c r="LWT20" s="145"/>
      <c r="LWU20" s="145"/>
      <c r="LWV20" s="145"/>
      <c r="LWW20" s="145"/>
      <c r="LWX20" s="145"/>
      <c r="LWY20" s="145"/>
      <c r="LXB20" s="145"/>
      <c r="LXE20" s="145"/>
      <c r="LXH20" s="145"/>
      <c r="LXK20" s="145"/>
      <c r="LXN20" s="145"/>
      <c r="LXZ20" s="145"/>
      <c r="LYC20" s="145"/>
      <c r="LYF20" s="145"/>
      <c r="LYI20" s="145"/>
      <c r="LYR20" s="145"/>
      <c r="LYX20" s="145"/>
      <c r="LZA20" s="145"/>
      <c r="LZD20" s="145"/>
      <c r="LZG20" s="145"/>
      <c r="LZM20" s="145"/>
      <c r="LZP20" s="145"/>
      <c r="LZV20" s="145"/>
      <c r="LZX20" s="145"/>
      <c r="LZY20" s="145"/>
      <c r="MAA20" s="145"/>
      <c r="MAD20" s="145"/>
      <c r="MAG20" s="145"/>
      <c r="MAJ20" s="145"/>
      <c r="MAR20" s="145"/>
      <c r="MAW20" s="145"/>
      <c r="MBF20" s="145"/>
      <c r="MBI20" s="145"/>
      <c r="MBQ20" s="145"/>
      <c r="MCM20" s="145"/>
      <c r="MCN20" s="145"/>
      <c r="MCO20" s="145"/>
      <c r="MCP20" s="145"/>
      <c r="MCQ20" s="145"/>
      <c r="MCR20" s="145"/>
      <c r="MDJ20" s="145"/>
      <c r="MDK20" s="145"/>
      <c r="MDN20" s="145"/>
      <c r="MDQ20" s="145"/>
      <c r="MDS20" s="145"/>
      <c r="MDU20" s="145"/>
      <c r="MDX20" s="145"/>
      <c r="MEA20" s="145"/>
      <c r="MED20" s="145"/>
      <c r="MEG20" s="145"/>
      <c r="MEJ20" s="145"/>
      <c r="MEM20" s="145"/>
      <c r="MEP20" s="145"/>
      <c r="MES20" s="145"/>
      <c r="MEU20" s="145"/>
      <c r="MFH20" s="145"/>
      <c r="MFI20" s="145"/>
      <c r="MFJ20" s="145"/>
      <c r="MFK20" s="145"/>
      <c r="MFL20" s="145"/>
      <c r="MFM20" s="145"/>
      <c r="MFN20" s="145"/>
      <c r="MFO20" s="145"/>
      <c r="MFP20" s="145"/>
      <c r="MFQ20" s="145"/>
      <c r="MFR20" s="145"/>
      <c r="MFS20" s="145"/>
      <c r="MFT20" s="145"/>
      <c r="MFU20" s="145"/>
      <c r="MFY20" s="145"/>
      <c r="MGA20" s="145"/>
      <c r="MGB20" s="145"/>
      <c r="MGC20" s="145"/>
      <c r="MGD20" s="145"/>
      <c r="MGG20" s="145"/>
      <c r="MGI20" s="145"/>
      <c r="MGJ20" s="145"/>
      <c r="MGK20" s="145"/>
      <c r="MGL20" s="145"/>
      <c r="MGM20" s="145"/>
      <c r="MGN20" s="145"/>
      <c r="MGO20" s="145"/>
      <c r="MGP20" s="145"/>
      <c r="MGQ20" s="145"/>
      <c r="MGR20" s="145"/>
      <c r="MGS20" s="145"/>
      <c r="MGT20" s="145"/>
      <c r="MGU20" s="145"/>
      <c r="MGX20" s="145"/>
      <c r="MHA20" s="145"/>
      <c r="MHD20" s="145"/>
      <c r="MHG20" s="145"/>
      <c r="MHJ20" s="145"/>
      <c r="MHV20" s="145"/>
      <c r="MHY20" s="145"/>
      <c r="MIB20" s="145"/>
      <c r="MIE20" s="145"/>
      <c r="MIN20" s="145"/>
      <c r="MIT20" s="145"/>
      <c r="MIW20" s="145"/>
      <c r="MIZ20" s="145"/>
      <c r="MJC20" s="145"/>
      <c r="MJI20" s="145"/>
      <c r="MJL20" s="145"/>
      <c r="MJR20" s="145"/>
      <c r="MJT20" s="145"/>
      <c r="MJU20" s="145"/>
      <c r="MJW20" s="145"/>
      <c r="MJZ20" s="145"/>
      <c r="MKC20" s="145"/>
      <c r="MKF20" s="145"/>
      <c r="MKN20" s="145"/>
      <c r="MKS20" s="145"/>
      <c r="MLB20" s="145"/>
      <c r="MLE20" s="145"/>
      <c r="MLM20" s="145"/>
      <c r="MMI20" s="145"/>
      <c r="MMJ20" s="145"/>
      <c r="MMK20" s="145"/>
      <c r="MML20" s="145"/>
      <c r="MMM20" s="145"/>
      <c r="MMN20" s="145"/>
      <c r="MNF20" s="145"/>
      <c r="MNG20" s="145"/>
      <c r="MNJ20" s="145"/>
      <c r="MNM20" s="145"/>
      <c r="MNO20" s="145"/>
      <c r="MNQ20" s="145"/>
      <c r="MNT20" s="145"/>
      <c r="MNW20" s="145"/>
      <c r="MNZ20" s="145"/>
      <c r="MOC20" s="145"/>
      <c r="MOF20" s="145"/>
      <c r="MOI20" s="145"/>
      <c r="MOL20" s="145"/>
      <c r="MOO20" s="145"/>
      <c r="MOQ20" s="145"/>
      <c r="MPD20" s="145"/>
      <c r="MPE20" s="145"/>
      <c r="MPF20" s="145"/>
      <c r="MPG20" s="145"/>
      <c r="MPH20" s="145"/>
      <c r="MPI20" s="145"/>
      <c r="MPJ20" s="145"/>
      <c r="MPK20" s="145"/>
      <c r="MPL20" s="145"/>
      <c r="MPM20" s="145"/>
      <c r="MPN20" s="145"/>
      <c r="MPO20" s="145"/>
      <c r="MPP20" s="145"/>
      <c r="MPQ20" s="145"/>
      <c r="MPU20" s="145"/>
      <c r="MPW20" s="145"/>
      <c r="MPX20" s="145"/>
      <c r="MPY20" s="145"/>
      <c r="MPZ20" s="145"/>
      <c r="MQC20" s="145"/>
      <c r="MQE20" s="145"/>
      <c r="MQF20" s="145"/>
      <c r="MQG20" s="145"/>
      <c r="MQH20" s="145"/>
      <c r="MQI20" s="145"/>
      <c r="MQJ20" s="145"/>
      <c r="MQK20" s="145"/>
      <c r="MQL20" s="145"/>
      <c r="MQM20" s="145"/>
      <c r="MQN20" s="145"/>
      <c r="MQO20" s="145"/>
      <c r="MQP20" s="145"/>
      <c r="MQQ20" s="145"/>
      <c r="MQT20" s="145"/>
      <c r="MQW20" s="145"/>
      <c r="MQZ20" s="145"/>
      <c r="MRC20" s="145"/>
      <c r="MRF20" s="145"/>
      <c r="MRR20" s="145"/>
      <c r="MRU20" s="145"/>
      <c r="MRX20" s="145"/>
      <c r="MSA20" s="145"/>
      <c r="MSJ20" s="145"/>
      <c r="MSP20" s="145"/>
      <c r="MSS20" s="145"/>
      <c r="MSV20" s="145"/>
      <c r="MSY20" s="145"/>
      <c r="MTE20" s="145"/>
      <c r="MTH20" s="145"/>
      <c r="MTN20" s="145"/>
      <c r="MTP20" s="145"/>
      <c r="MTQ20" s="145"/>
      <c r="MTS20" s="145"/>
      <c r="MTV20" s="145"/>
      <c r="MTY20" s="145"/>
      <c r="MUB20" s="145"/>
      <c r="MUJ20" s="145"/>
      <c r="MUO20" s="145"/>
      <c r="MUX20" s="145"/>
      <c r="MVA20" s="145"/>
      <c r="MVI20" s="145"/>
      <c r="MWE20" s="145"/>
      <c r="MWF20" s="145"/>
      <c r="MWG20" s="145"/>
      <c r="MWH20" s="145"/>
      <c r="MWI20" s="145"/>
      <c r="MWJ20" s="145"/>
      <c r="MXB20" s="145"/>
      <c r="MXC20" s="145"/>
      <c r="MXF20" s="145"/>
      <c r="MXI20" s="145"/>
      <c r="MXK20" s="145"/>
      <c r="MXM20" s="145"/>
      <c r="MXP20" s="145"/>
      <c r="MXS20" s="145"/>
      <c r="MXV20" s="145"/>
      <c r="MXY20" s="145"/>
      <c r="MYB20" s="145"/>
      <c r="MYE20" s="145"/>
      <c r="MYH20" s="145"/>
      <c r="MYK20" s="145"/>
      <c r="MYM20" s="145"/>
      <c r="MYZ20" s="145"/>
      <c r="MZA20" s="145"/>
      <c r="MZB20" s="145"/>
      <c r="MZC20" s="145"/>
      <c r="MZD20" s="145"/>
      <c r="MZE20" s="145"/>
      <c r="MZF20" s="145"/>
      <c r="MZG20" s="145"/>
      <c r="MZH20" s="145"/>
      <c r="MZI20" s="145"/>
      <c r="MZJ20" s="145"/>
      <c r="MZK20" s="145"/>
      <c r="MZL20" s="145"/>
      <c r="MZM20" s="145"/>
      <c r="MZQ20" s="145"/>
      <c r="MZS20" s="145"/>
      <c r="MZT20" s="145"/>
      <c r="MZU20" s="145"/>
      <c r="MZV20" s="145"/>
      <c r="MZY20" s="145"/>
      <c r="NAA20" s="145"/>
      <c r="NAB20" s="145"/>
      <c r="NAC20" s="145"/>
      <c r="NAD20" s="145"/>
      <c r="NAE20" s="145"/>
      <c r="NAF20" s="145"/>
      <c r="NAG20" s="145"/>
      <c r="NAH20" s="145"/>
      <c r="NAI20" s="145"/>
      <c r="NAJ20" s="145"/>
      <c r="NAK20" s="145"/>
      <c r="NAL20" s="145"/>
      <c r="NAM20" s="145"/>
      <c r="NAP20" s="145"/>
      <c r="NAS20" s="145"/>
      <c r="NAV20" s="145"/>
      <c r="NAY20" s="145"/>
      <c r="NBB20" s="145"/>
      <c r="NBN20" s="145"/>
      <c r="NBQ20" s="145"/>
      <c r="NBT20" s="145"/>
      <c r="NBW20" s="145"/>
      <c r="NCF20" s="145"/>
      <c r="NCL20" s="145"/>
      <c r="NCO20" s="145"/>
      <c r="NCR20" s="145"/>
      <c r="NCU20" s="145"/>
      <c r="NDA20" s="145"/>
      <c r="NDD20" s="145"/>
      <c r="NDJ20" s="145"/>
      <c r="NDL20" s="145"/>
      <c r="NDM20" s="145"/>
      <c r="NDO20" s="145"/>
      <c r="NDR20" s="145"/>
      <c r="NDU20" s="145"/>
      <c r="NDX20" s="145"/>
      <c r="NEF20" s="145"/>
      <c r="NEK20" s="145"/>
      <c r="NET20" s="145"/>
      <c r="NEW20" s="145"/>
      <c r="NFE20" s="145"/>
      <c r="NGA20" s="145"/>
      <c r="NGB20" s="145"/>
      <c r="NGC20" s="145"/>
      <c r="NGD20" s="145"/>
      <c r="NGE20" s="145"/>
      <c r="NGF20" s="145"/>
      <c r="NGX20" s="145"/>
      <c r="NGY20" s="145"/>
      <c r="NHB20" s="145"/>
      <c r="NHE20" s="145"/>
      <c r="NHG20" s="145"/>
      <c r="NHI20" s="145"/>
      <c r="NHL20" s="145"/>
      <c r="NHO20" s="145"/>
      <c r="NHR20" s="145"/>
      <c r="NHU20" s="145"/>
      <c r="NHX20" s="145"/>
      <c r="NIA20" s="145"/>
      <c r="NID20" s="145"/>
      <c r="NIG20" s="145"/>
      <c r="NII20" s="145"/>
      <c r="NIV20" s="145"/>
      <c r="NIW20" s="145"/>
      <c r="NIX20" s="145"/>
      <c r="NIY20" s="145"/>
      <c r="NIZ20" s="145"/>
      <c r="NJA20" s="145"/>
      <c r="NJB20" s="145"/>
      <c r="NJC20" s="145"/>
      <c r="NJD20" s="145"/>
      <c r="NJE20" s="145"/>
      <c r="NJF20" s="145"/>
      <c r="NJG20" s="145"/>
      <c r="NJH20" s="145"/>
      <c r="NJI20" s="145"/>
      <c r="NJM20" s="145"/>
      <c r="NJO20" s="145"/>
      <c r="NJP20" s="145"/>
      <c r="NJQ20" s="145"/>
      <c r="NJR20" s="145"/>
      <c r="NJU20" s="145"/>
      <c r="NJW20" s="145"/>
      <c r="NJX20" s="145"/>
      <c r="NJY20" s="145"/>
      <c r="NJZ20" s="145"/>
      <c r="NKA20" s="145"/>
      <c r="NKB20" s="145"/>
      <c r="NKC20" s="145"/>
      <c r="NKD20" s="145"/>
      <c r="NKE20" s="145"/>
      <c r="NKF20" s="145"/>
      <c r="NKG20" s="145"/>
      <c r="NKH20" s="145"/>
      <c r="NKI20" s="145"/>
      <c r="NKL20" s="145"/>
      <c r="NKO20" s="145"/>
      <c r="NKR20" s="145"/>
      <c r="NKU20" s="145"/>
      <c r="NKX20" s="145"/>
      <c r="NLJ20" s="145"/>
      <c r="NLM20" s="145"/>
      <c r="NLP20" s="145"/>
      <c r="NLS20" s="145"/>
      <c r="NMB20" s="145"/>
      <c r="NMH20" s="145"/>
      <c r="NMK20" s="145"/>
      <c r="NMN20" s="145"/>
      <c r="NMQ20" s="145"/>
      <c r="NMW20" s="145"/>
      <c r="NMZ20" s="145"/>
      <c r="NNF20" s="145"/>
      <c r="NNH20" s="145"/>
      <c r="NNI20" s="145"/>
      <c r="NNK20" s="145"/>
      <c r="NNN20" s="145"/>
      <c r="NNQ20" s="145"/>
      <c r="NNT20" s="145"/>
      <c r="NOB20" s="145"/>
      <c r="NOG20" s="145"/>
      <c r="NOP20" s="145"/>
      <c r="NOS20" s="145"/>
      <c r="NPA20" s="145"/>
      <c r="NPW20" s="145"/>
      <c r="NPX20" s="145"/>
      <c r="NPY20" s="145"/>
      <c r="NPZ20" s="145"/>
      <c r="NQA20" s="145"/>
      <c r="NQB20" s="145"/>
      <c r="NQT20" s="145"/>
      <c r="NQU20" s="145"/>
      <c r="NQX20" s="145"/>
      <c r="NRA20" s="145"/>
      <c r="NRC20" s="145"/>
      <c r="NRE20" s="145"/>
      <c r="NRH20" s="145"/>
      <c r="NRK20" s="145"/>
      <c r="NRN20" s="145"/>
      <c r="NRQ20" s="145"/>
      <c r="NRT20" s="145"/>
      <c r="NRW20" s="145"/>
      <c r="NRZ20" s="145"/>
      <c r="NSC20" s="145"/>
      <c r="NSE20" s="145"/>
      <c r="NSR20" s="145"/>
      <c r="NSS20" s="145"/>
      <c r="NST20" s="145"/>
      <c r="NSU20" s="145"/>
      <c r="NSV20" s="145"/>
      <c r="NSW20" s="145"/>
      <c r="NSX20" s="145"/>
      <c r="NSY20" s="145"/>
      <c r="NSZ20" s="145"/>
      <c r="NTA20" s="145"/>
      <c r="NTB20" s="145"/>
      <c r="NTC20" s="145"/>
      <c r="NTD20" s="145"/>
      <c r="NTE20" s="145"/>
      <c r="NTI20" s="145"/>
      <c r="NTK20" s="145"/>
      <c r="NTL20" s="145"/>
      <c r="NTM20" s="145"/>
      <c r="NTN20" s="145"/>
      <c r="NTQ20" s="145"/>
      <c r="NTS20" s="145"/>
      <c r="NTT20" s="145"/>
      <c r="NTU20" s="145"/>
      <c r="NTV20" s="145"/>
      <c r="NTW20" s="145"/>
      <c r="NTX20" s="145"/>
      <c r="NTY20" s="145"/>
      <c r="NTZ20" s="145"/>
      <c r="NUA20" s="145"/>
      <c r="NUB20" s="145"/>
      <c r="NUC20" s="145"/>
      <c r="NUD20" s="145"/>
      <c r="NUE20" s="145"/>
      <c r="NUH20" s="145"/>
      <c r="NUK20" s="145"/>
      <c r="NUN20" s="145"/>
      <c r="NUQ20" s="145"/>
      <c r="NUT20" s="145"/>
      <c r="NVF20" s="145"/>
      <c r="NVI20" s="145"/>
      <c r="NVL20" s="145"/>
      <c r="NVO20" s="145"/>
      <c r="NVX20" s="145"/>
      <c r="NWD20" s="145"/>
      <c r="NWG20" s="145"/>
      <c r="NWJ20" s="145"/>
      <c r="NWM20" s="145"/>
      <c r="NWS20" s="145"/>
      <c r="NWV20" s="145"/>
      <c r="NXB20" s="145"/>
      <c r="NXD20" s="145"/>
      <c r="NXE20" s="145"/>
      <c r="NXG20" s="145"/>
      <c r="NXJ20" s="145"/>
      <c r="NXM20" s="145"/>
      <c r="NXP20" s="145"/>
      <c r="NXX20" s="145"/>
      <c r="NYC20" s="145"/>
      <c r="NYL20" s="145"/>
      <c r="NYO20" s="145"/>
      <c r="NYW20" s="145"/>
      <c r="NZS20" s="145"/>
      <c r="NZT20" s="145"/>
      <c r="NZU20" s="145"/>
      <c r="NZV20" s="145"/>
      <c r="NZW20" s="145"/>
      <c r="NZX20" s="145"/>
      <c r="OAP20" s="145"/>
      <c r="OAQ20" s="145"/>
      <c r="OAT20" s="145"/>
      <c r="OAW20" s="145"/>
      <c r="OAY20" s="145"/>
      <c r="OBA20" s="145"/>
      <c r="OBD20" s="145"/>
      <c r="OBG20" s="145"/>
      <c r="OBJ20" s="145"/>
      <c r="OBM20" s="145"/>
      <c r="OBP20" s="145"/>
      <c r="OBS20" s="145"/>
      <c r="OBV20" s="145"/>
      <c r="OBY20" s="145"/>
      <c r="OCA20" s="145"/>
      <c r="OCN20" s="145"/>
      <c r="OCO20" s="145"/>
      <c r="OCP20" s="145"/>
      <c r="OCQ20" s="145"/>
      <c r="OCR20" s="145"/>
      <c r="OCS20" s="145"/>
      <c r="OCT20" s="145"/>
      <c r="OCU20" s="145"/>
      <c r="OCV20" s="145"/>
      <c r="OCW20" s="145"/>
      <c r="OCX20" s="145"/>
      <c r="OCY20" s="145"/>
      <c r="OCZ20" s="145"/>
      <c r="ODA20" s="145"/>
      <c r="ODE20" s="145"/>
      <c r="ODG20" s="145"/>
      <c r="ODH20" s="145"/>
      <c r="ODI20" s="145"/>
      <c r="ODJ20" s="145"/>
      <c r="ODM20" s="145"/>
      <c r="ODO20" s="145"/>
      <c r="ODP20" s="145"/>
      <c r="ODQ20" s="145"/>
      <c r="ODR20" s="145"/>
      <c r="ODS20" s="145"/>
      <c r="ODT20" s="145"/>
      <c r="ODU20" s="145"/>
      <c r="ODV20" s="145"/>
      <c r="ODW20" s="145"/>
      <c r="ODX20" s="145"/>
      <c r="ODY20" s="145"/>
      <c r="ODZ20" s="145"/>
      <c r="OEA20" s="145"/>
      <c r="OED20" s="145"/>
      <c r="OEG20" s="145"/>
      <c r="OEJ20" s="145"/>
      <c r="OEM20" s="145"/>
      <c r="OEP20" s="145"/>
      <c r="OFB20" s="145"/>
      <c r="OFE20" s="145"/>
      <c r="OFH20" s="145"/>
      <c r="OFK20" s="145"/>
      <c r="OFT20" s="145"/>
      <c r="OFZ20" s="145"/>
      <c r="OGC20" s="145"/>
      <c r="OGF20" s="145"/>
      <c r="OGI20" s="145"/>
      <c r="OGO20" s="145"/>
      <c r="OGR20" s="145"/>
      <c r="OGX20" s="145"/>
      <c r="OGZ20" s="145"/>
      <c r="OHA20" s="145"/>
      <c r="OHC20" s="145"/>
      <c r="OHF20" s="145"/>
      <c r="OHI20" s="145"/>
      <c r="OHL20" s="145"/>
      <c r="OHT20" s="145"/>
      <c r="OHY20" s="145"/>
      <c r="OIH20" s="145"/>
      <c r="OIK20" s="145"/>
      <c r="OIS20" s="145"/>
      <c r="OJO20" s="145"/>
      <c r="OJP20" s="145"/>
      <c r="OJQ20" s="145"/>
      <c r="OJR20" s="145"/>
      <c r="OJS20" s="145"/>
      <c r="OJT20" s="145"/>
      <c r="OKL20" s="145"/>
      <c r="OKM20" s="145"/>
      <c r="OKP20" s="145"/>
      <c r="OKS20" s="145"/>
      <c r="OKU20" s="145"/>
      <c r="OKW20" s="145"/>
      <c r="OKZ20" s="145"/>
      <c r="OLC20" s="145"/>
      <c r="OLF20" s="145"/>
      <c r="OLI20" s="145"/>
      <c r="OLL20" s="145"/>
      <c r="OLO20" s="145"/>
      <c r="OLR20" s="145"/>
      <c r="OLU20" s="145"/>
      <c r="OLW20" s="145"/>
      <c r="OMJ20" s="145"/>
      <c r="OMK20" s="145"/>
      <c r="OML20" s="145"/>
      <c r="OMM20" s="145"/>
      <c r="OMN20" s="145"/>
      <c r="OMO20" s="145"/>
      <c r="OMP20" s="145"/>
      <c r="OMQ20" s="145"/>
      <c r="OMR20" s="145"/>
      <c r="OMS20" s="145"/>
      <c r="OMT20" s="145"/>
      <c r="OMU20" s="145"/>
      <c r="OMV20" s="145"/>
      <c r="OMW20" s="145"/>
      <c r="ONA20" s="145"/>
      <c r="ONC20" s="145"/>
      <c r="OND20" s="145"/>
      <c r="ONE20" s="145"/>
      <c r="ONF20" s="145"/>
      <c r="ONI20" s="145"/>
      <c r="ONK20" s="145"/>
      <c r="ONL20" s="145"/>
      <c r="ONM20" s="145"/>
      <c r="ONN20" s="145"/>
      <c r="ONO20" s="145"/>
      <c r="ONP20" s="145"/>
      <c r="ONQ20" s="145"/>
      <c r="ONR20" s="145"/>
      <c r="ONS20" s="145"/>
      <c r="ONT20" s="145"/>
      <c r="ONU20" s="145"/>
      <c r="ONV20" s="145"/>
      <c r="ONW20" s="145"/>
      <c r="ONZ20" s="145"/>
      <c r="OOC20" s="145"/>
      <c r="OOF20" s="145"/>
      <c r="OOI20" s="145"/>
      <c r="OOL20" s="145"/>
      <c r="OOX20" s="145"/>
      <c r="OPA20" s="145"/>
      <c r="OPD20" s="145"/>
      <c r="OPG20" s="145"/>
      <c r="OPP20" s="145"/>
      <c r="OPV20" s="145"/>
      <c r="OPY20" s="145"/>
      <c r="OQB20" s="145"/>
      <c r="OQE20" s="145"/>
      <c r="OQK20" s="145"/>
      <c r="OQN20" s="145"/>
      <c r="OQT20" s="145"/>
      <c r="OQV20" s="145"/>
      <c r="OQW20" s="145"/>
      <c r="OQY20" s="145"/>
      <c r="ORB20" s="145"/>
      <c r="ORE20" s="145"/>
      <c r="ORH20" s="145"/>
      <c r="ORP20" s="145"/>
      <c r="ORU20" s="145"/>
      <c r="OSD20" s="145"/>
      <c r="OSG20" s="145"/>
      <c r="OSO20" s="145"/>
      <c r="OTK20" s="145"/>
      <c r="OTL20" s="145"/>
      <c r="OTM20" s="145"/>
      <c r="OTN20" s="145"/>
      <c r="OTO20" s="145"/>
      <c r="OTP20" s="145"/>
      <c r="OUH20" s="145"/>
      <c r="OUI20" s="145"/>
      <c r="OUL20" s="145"/>
      <c r="OUO20" s="145"/>
      <c r="OUQ20" s="145"/>
      <c r="OUS20" s="145"/>
      <c r="OUV20" s="145"/>
      <c r="OUY20" s="145"/>
      <c r="OVB20" s="145"/>
      <c r="OVE20" s="145"/>
      <c r="OVH20" s="145"/>
      <c r="OVK20" s="145"/>
      <c r="OVN20" s="145"/>
      <c r="OVQ20" s="145"/>
      <c r="OVS20" s="145"/>
      <c r="OWF20" s="145"/>
      <c r="OWG20" s="145"/>
      <c r="OWH20" s="145"/>
      <c r="OWI20" s="145"/>
      <c r="OWJ20" s="145"/>
      <c r="OWK20" s="145"/>
      <c r="OWL20" s="145"/>
      <c r="OWM20" s="145"/>
      <c r="OWN20" s="145"/>
      <c r="OWO20" s="145"/>
      <c r="OWP20" s="145"/>
      <c r="OWQ20" s="145"/>
      <c r="OWR20" s="145"/>
      <c r="OWS20" s="145"/>
      <c r="OWW20" s="145"/>
      <c r="OWY20" s="145"/>
      <c r="OWZ20" s="145"/>
      <c r="OXA20" s="145"/>
      <c r="OXB20" s="145"/>
      <c r="OXE20" s="145"/>
      <c r="OXG20" s="145"/>
      <c r="OXH20" s="145"/>
      <c r="OXI20" s="145"/>
      <c r="OXJ20" s="145"/>
      <c r="OXK20" s="145"/>
      <c r="OXL20" s="145"/>
      <c r="OXM20" s="145"/>
      <c r="OXN20" s="145"/>
      <c r="OXO20" s="145"/>
      <c r="OXP20" s="145"/>
      <c r="OXQ20" s="145"/>
      <c r="OXR20" s="145"/>
      <c r="OXS20" s="145"/>
      <c r="OXV20" s="145"/>
      <c r="OXY20" s="145"/>
      <c r="OYB20" s="145"/>
      <c r="OYE20" s="145"/>
      <c r="OYH20" s="145"/>
      <c r="OYT20" s="145"/>
      <c r="OYW20" s="145"/>
      <c r="OYZ20" s="145"/>
      <c r="OZC20" s="145"/>
      <c r="OZL20" s="145"/>
      <c r="OZR20" s="145"/>
      <c r="OZU20" s="145"/>
      <c r="OZX20" s="145"/>
      <c r="PAA20" s="145"/>
      <c r="PAG20" s="145"/>
      <c r="PAJ20" s="145"/>
      <c r="PAP20" s="145"/>
      <c r="PAR20" s="145"/>
      <c r="PAS20" s="145"/>
      <c r="PAU20" s="145"/>
      <c r="PAX20" s="145"/>
      <c r="PBA20" s="145"/>
      <c r="PBD20" s="145"/>
      <c r="PBL20" s="145"/>
      <c r="PBQ20" s="145"/>
      <c r="PBZ20" s="145"/>
      <c r="PCC20" s="145"/>
      <c r="PCK20" s="145"/>
      <c r="PDG20" s="145"/>
      <c r="PDH20" s="145"/>
      <c r="PDI20" s="145"/>
      <c r="PDJ20" s="145"/>
      <c r="PDK20" s="145"/>
      <c r="PDL20" s="145"/>
      <c r="PED20" s="145"/>
      <c r="PEE20" s="145"/>
      <c r="PEH20" s="145"/>
      <c r="PEK20" s="145"/>
      <c r="PEM20" s="145"/>
      <c r="PEO20" s="145"/>
      <c r="PER20" s="145"/>
      <c r="PEU20" s="145"/>
      <c r="PEX20" s="145"/>
      <c r="PFA20" s="145"/>
      <c r="PFD20" s="145"/>
      <c r="PFG20" s="145"/>
      <c r="PFJ20" s="145"/>
      <c r="PFM20" s="145"/>
      <c r="PFO20" s="145"/>
      <c r="PGB20" s="145"/>
      <c r="PGC20" s="145"/>
      <c r="PGD20" s="145"/>
      <c r="PGE20" s="145"/>
      <c r="PGF20" s="145"/>
      <c r="PGG20" s="145"/>
      <c r="PGH20" s="145"/>
      <c r="PGI20" s="145"/>
      <c r="PGJ20" s="145"/>
      <c r="PGK20" s="145"/>
      <c r="PGL20" s="145"/>
      <c r="PGM20" s="145"/>
      <c r="PGN20" s="145"/>
      <c r="PGO20" s="145"/>
      <c r="PGS20" s="145"/>
      <c r="PGU20" s="145"/>
      <c r="PGV20" s="145"/>
      <c r="PGW20" s="145"/>
      <c r="PGX20" s="145"/>
      <c r="PHA20" s="145"/>
      <c r="PHC20" s="145"/>
      <c r="PHD20" s="145"/>
      <c r="PHE20" s="145"/>
      <c r="PHF20" s="145"/>
      <c r="PHG20" s="145"/>
      <c r="PHH20" s="145"/>
      <c r="PHI20" s="145"/>
      <c r="PHJ20" s="145"/>
      <c r="PHK20" s="145"/>
      <c r="PHL20" s="145"/>
      <c r="PHM20" s="145"/>
      <c r="PHN20" s="145"/>
      <c r="PHO20" s="145"/>
      <c r="PHR20" s="145"/>
      <c r="PHU20" s="145"/>
      <c r="PHX20" s="145"/>
      <c r="PIA20" s="145"/>
      <c r="PID20" s="145"/>
      <c r="PIP20" s="145"/>
      <c r="PIS20" s="145"/>
      <c r="PIV20" s="145"/>
      <c r="PIY20" s="145"/>
      <c r="PJH20" s="145"/>
      <c r="PJN20" s="145"/>
      <c r="PJQ20" s="145"/>
      <c r="PJT20" s="145"/>
      <c r="PJW20" s="145"/>
      <c r="PKC20" s="145"/>
      <c r="PKF20" s="145"/>
      <c r="PKL20" s="145"/>
      <c r="PKN20" s="145"/>
      <c r="PKO20" s="145"/>
      <c r="PKQ20" s="145"/>
      <c r="PKT20" s="145"/>
      <c r="PKW20" s="145"/>
      <c r="PKZ20" s="145"/>
      <c r="PLH20" s="145"/>
      <c r="PLM20" s="145"/>
      <c r="PLV20" s="145"/>
      <c r="PLY20" s="145"/>
      <c r="PMG20" s="145"/>
      <c r="PNC20" s="145"/>
      <c r="PND20" s="145"/>
      <c r="PNE20" s="145"/>
      <c r="PNF20" s="145"/>
      <c r="PNG20" s="145"/>
      <c r="PNH20" s="145"/>
      <c r="PNZ20" s="145"/>
      <c r="POA20" s="145"/>
      <c r="POD20" s="145"/>
      <c r="POG20" s="145"/>
      <c r="POI20" s="145"/>
      <c r="POK20" s="145"/>
      <c r="PON20" s="145"/>
      <c r="POQ20" s="145"/>
      <c r="POT20" s="145"/>
      <c r="POW20" s="145"/>
      <c r="POZ20" s="145"/>
      <c r="PPC20" s="145"/>
      <c r="PPF20" s="145"/>
      <c r="PPI20" s="145"/>
      <c r="PPK20" s="145"/>
      <c r="PPX20" s="145"/>
      <c r="PPY20" s="145"/>
      <c r="PPZ20" s="145"/>
      <c r="PQA20" s="145"/>
      <c r="PQB20" s="145"/>
      <c r="PQC20" s="145"/>
      <c r="PQD20" s="145"/>
      <c r="PQE20" s="145"/>
      <c r="PQF20" s="145"/>
      <c r="PQG20" s="145"/>
      <c r="PQH20" s="145"/>
      <c r="PQI20" s="145"/>
      <c r="PQJ20" s="145"/>
      <c r="PQK20" s="145"/>
      <c r="PQO20" s="145"/>
      <c r="PQQ20" s="145"/>
      <c r="PQR20" s="145"/>
      <c r="PQS20" s="145"/>
      <c r="PQT20" s="145"/>
      <c r="PQW20" s="145"/>
      <c r="PQY20" s="145"/>
      <c r="PQZ20" s="145"/>
      <c r="PRA20" s="145"/>
      <c r="PRB20" s="145"/>
      <c r="PRC20" s="145"/>
      <c r="PRD20" s="145"/>
      <c r="PRE20" s="145"/>
      <c r="PRF20" s="145"/>
      <c r="PRG20" s="145"/>
      <c r="PRH20" s="145"/>
      <c r="PRI20" s="145"/>
      <c r="PRJ20" s="145"/>
      <c r="PRK20" s="145"/>
      <c r="PRN20" s="145"/>
      <c r="PRQ20" s="145"/>
      <c r="PRT20" s="145"/>
      <c r="PRW20" s="145"/>
      <c r="PRZ20" s="145"/>
      <c r="PSL20" s="145"/>
      <c r="PSO20" s="145"/>
      <c r="PSR20" s="145"/>
      <c r="PSU20" s="145"/>
      <c r="PTD20" s="145"/>
      <c r="PTJ20" s="145"/>
      <c r="PTM20" s="145"/>
      <c r="PTP20" s="145"/>
      <c r="PTS20" s="145"/>
      <c r="PTY20" s="145"/>
      <c r="PUB20" s="145"/>
      <c r="PUH20" s="145"/>
      <c r="PUJ20" s="145"/>
      <c r="PUK20" s="145"/>
      <c r="PUM20" s="145"/>
      <c r="PUP20" s="145"/>
      <c r="PUS20" s="145"/>
      <c r="PUV20" s="145"/>
      <c r="PVD20" s="145"/>
      <c r="PVI20" s="145"/>
      <c r="PVR20" s="145"/>
      <c r="PVU20" s="145"/>
      <c r="PWC20" s="145"/>
      <c r="PWY20" s="145"/>
      <c r="PWZ20" s="145"/>
      <c r="PXA20" s="145"/>
      <c r="PXB20" s="145"/>
      <c r="PXC20" s="145"/>
      <c r="PXD20" s="145"/>
      <c r="PXV20" s="145"/>
      <c r="PXW20" s="145"/>
      <c r="PXZ20" s="145"/>
      <c r="PYC20" s="145"/>
      <c r="PYE20" s="145"/>
      <c r="PYG20" s="145"/>
      <c r="PYJ20" s="145"/>
      <c r="PYM20" s="145"/>
      <c r="PYP20" s="145"/>
      <c r="PYS20" s="145"/>
      <c r="PYV20" s="145"/>
      <c r="PYY20" s="145"/>
      <c r="PZB20" s="145"/>
      <c r="PZE20" s="145"/>
      <c r="PZG20" s="145"/>
      <c r="PZT20" s="145"/>
      <c r="PZU20" s="145"/>
      <c r="PZV20" s="145"/>
      <c r="PZW20" s="145"/>
      <c r="PZX20" s="145"/>
      <c r="PZY20" s="145"/>
      <c r="PZZ20" s="145"/>
      <c r="QAA20" s="145"/>
      <c r="QAB20" s="145"/>
      <c r="QAC20" s="145"/>
      <c r="QAD20" s="145"/>
      <c r="QAE20" s="145"/>
      <c r="QAF20" s="145"/>
      <c r="QAG20" s="145"/>
      <c r="QAK20" s="145"/>
      <c r="QAM20" s="145"/>
      <c r="QAN20" s="145"/>
      <c r="QAO20" s="145"/>
      <c r="QAP20" s="145"/>
      <c r="QAS20" s="145"/>
      <c r="QAU20" s="145"/>
      <c r="QAV20" s="145"/>
      <c r="QAW20" s="145"/>
      <c r="QAX20" s="145"/>
      <c r="QAY20" s="145"/>
      <c r="QAZ20" s="145"/>
      <c r="QBA20" s="145"/>
      <c r="QBB20" s="145"/>
      <c r="QBC20" s="145"/>
      <c r="QBD20" s="145"/>
      <c r="QBE20" s="145"/>
      <c r="QBF20" s="145"/>
      <c r="QBG20" s="145"/>
      <c r="QBJ20" s="145"/>
      <c r="QBM20" s="145"/>
      <c r="QBP20" s="145"/>
      <c r="QBS20" s="145"/>
      <c r="QBV20" s="145"/>
      <c r="QCH20" s="145"/>
      <c r="QCK20" s="145"/>
      <c r="QCN20" s="145"/>
      <c r="QCQ20" s="145"/>
      <c r="QCZ20" s="145"/>
      <c r="QDF20" s="145"/>
      <c r="QDI20" s="145"/>
      <c r="QDL20" s="145"/>
      <c r="QDO20" s="145"/>
      <c r="QDU20" s="145"/>
      <c r="QDX20" s="145"/>
      <c r="QED20" s="145"/>
      <c r="QEF20" s="145"/>
      <c r="QEG20" s="145"/>
      <c r="QEI20" s="145"/>
      <c r="QEL20" s="145"/>
      <c r="QEO20" s="145"/>
      <c r="QER20" s="145"/>
      <c r="QEZ20" s="145"/>
      <c r="QFE20" s="145"/>
      <c r="QFN20" s="145"/>
      <c r="QFQ20" s="145"/>
      <c r="QFY20" s="145"/>
      <c r="QGU20" s="145"/>
      <c r="QGV20" s="145"/>
      <c r="QGW20" s="145"/>
      <c r="QGX20" s="145"/>
      <c r="QGY20" s="145"/>
      <c r="QGZ20" s="145"/>
      <c r="QHR20" s="145"/>
      <c r="QHS20" s="145"/>
      <c r="QHV20" s="145"/>
      <c r="QHY20" s="145"/>
      <c r="QIA20" s="145"/>
      <c r="QIC20" s="145"/>
      <c r="QIF20" s="145"/>
      <c r="QII20" s="145"/>
      <c r="QIL20" s="145"/>
      <c r="QIO20" s="145"/>
      <c r="QIR20" s="145"/>
      <c r="QIU20" s="145"/>
      <c r="QIX20" s="145"/>
      <c r="QJA20" s="145"/>
      <c r="QJC20" s="145"/>
      <c r="QJP20" s="145"/>
      <c r="QJQ20" s="145"/>
      <c r="QJR20" s="145"/>
      <c r="QJS20" s="145"/>
      <c r="QJT20" s="145"/>
      <c r="QJU20" s="145"/>
      <c r="QJV20" s="145"/>
      <c r="QJW20" s="145"/>
      <c r="QJX20" s="145"/>
      <c r="QJY20" s="145"/>
      <c r="QJZ20" s="145"/>
      <c r="QKA20" s="145"/>
      <c r="QKB20" s="145"/>
      <c r="QKC20" s="145"/>
      <c r="QKG20" s="145"/>
      <c r="QKI20" s="145"/>
      <c r="QKJ20" s="145"/>
      <c r="QKK20" s="145"/>
      <c r="QKL20" s="145"/>
      <c r="QKO20" s="145"/>
      <c r="QKQ20" s="145"/>
      <c r="QKR20" s="145"/>
      <c r="QKS20" s="145"/>
      <c r="QKT20" s="145"/>
      <c r="QKU20" s="145"/>
      <c r="QKV20" s="145"/>
      <c r="QKW20" s="145"/>
      <c r="QKX20" s="145"/>
      <c r="QKY20" s="145"/>
      <c r="QKZ20" s="145"/>
      <c r="QLA20" s="145"/>
      <c r="QLB20" s="145"/>
      <c r="QLC20" s="145"/>
      <c r="QLF20" s="145"/>
      <c r="QLI20" s="145"/>
      <c r="QLL20" s="145"/>
      <c r="QLO20" s="145"/>
      <c r="QLR20" s="145"/>
      <c r="QMD20" s="145"/>
      <c r="QMG20" s="145"/>
      <c r="QMJ20" s="145"/>
      <c r="QMM20" s="145"/>
      <c r="QMV20" s="145"/>
      <c r="QNB20" s="145"/>
      <c r="QNE20" s="145"/>
      <c r="QNH20" s="145"/>
      <c r="QNK20" s="145"/>
      <c r="QNQ20" s="145"/>
      <c r="QNT20" s="145"/>
      <c r="QNZ20" s="145"/>
      <c r="QOB20" s="145"/>
      <c r="QOC20" s="145"/>
      <c r="QOE20" s="145"/>
      <c r="QOH20" s="145"/>
      <c r="QOK20" s="145"/>
      <c r="QON20" s="145"/>
      <c r="QOV20" s="145"/>
      <c r="QPA20" s="145"/>
      <c r="QPJ20" s="145"/>
      <c r="QPM20" s="145"/>
      <c r="QPU20" s="145"/>
      <c r="QQQ20" s="145"/>
      <c r="QQR20" s="145"/>
      <c r="QQS20" s="145"/>
      <c r="QQT20" s="145"/>
      <c r="QQU20" s="145"/>
      <c r="QQV20" s="145"/>
      <c r="QRN20" s="145"/>
      <c r="QRO20" s="145"/>
      <c r="QRR20" s="145"/>
      <c r="QRU20" s="145"/>
      <c r="QRW20" s="145"/>
      <c r="QRY20" s="145"/>
      <c r="QSB20" s="145"/>
      <c r="QSE20" s="145"/>
      <c r="QSH20" s="145"/>
      <c r="QSK20" s="145"/>
      <c r="QSN20" s="145"/>
      <c r="QSQ20" s="145"/>
      <c r="QST20" s="145"/>
      <c r="QSW20" s="145"/>
      <c r="QSY20" s="145"/>
      <c r="QTL20" s="145"/>
      <c r="QTM20" s="145"/>
      <c r="QTN20" s="145"/>
      <c r="QTO20" s="145"/>
      <c r="QTP20" s="145"/>
      <c r="QTQ20" s="145"/>
      <c r="QTR20" s="145"/>
      <c r="QTS20" s="145"/>
      <c r="QTT20" s="145"/>
      <c r="QTU20" s="145"/>
      <c r="QTV20" s="145"/>
      <c r="QTW20" s="145"/>
      <c r="QTX20" s="145"/>
      <c r="QTY20" s="145"/>
      <c r="QUC20" s="145"/>
      <c r="QUE20" s="145"/>
      <c r="QUF20" s="145"/>
      <c r="QUG20" s="145"/>
      <c r="QUH20" s="145"/>
      <c r="QUK20" s="145"/>
      <c r="QUM20" s="145"/>
      <c r="QUN20" s="145"/>
      <c r="QUO20" s="145"/>
      <c r="QUP20" s="145"/>
      <c r="QUQ20" s="145"/>
      <c r="QUR20" s="145"/>
      <c r="QUS20" s="145"/>
      <c r="QUT20" s="145"/>
      <c r="QUU20" s="145"/>
      <c r="QUV20" s="145"/>
      <c r="QUW20" s="145"/>
      <c r="QUX20" s="145"/>
      <c r="QUY20" s="145"/>
      <c r="QVB20" s="145"/>
      <c r="QVE20" s="145"/>
      <c r="QVH20" s="145"/>
      <c r="QVK20" s="145"/>
      <c r="QVN20" s="145"/>
      <c r="QVZ20" s="145"/>
      <c r="QWC20" s="145"/>
      <c r="QWF20" s="145"/>
      <c r="QWI20" s="145"/>
      <c r="QWR20" s="145"/>
      <c r="QWX20" s="145"/>
      <c r="QXA20" s="145"/>
      <c r="QXD20" s="145"/>
      <c r="QXG20" s="145"/>
      <c r="QXM20" s="145"/>
      <c r="QXP20" s="145"/>
      <c r="QXV20" s="145"/>
      <c r="QXX20" s="145"/>
      <c r="QXY20" s="145"/>
      <c r="QYA20" s="145"/>
      <c r="QYD20" s="145"/>
      <c r="QYG20" s="145"/>
      <c r="QYJ20" s="145"/>
      <c r="QYR20" s="145"/>
      <c r="QYW20" s="145"/>
      <c r="QZF20" s="145"/>
      <c r="QZI20" s="145"/>
      <c r="QZQ20" s="145"/>
      <c r="RAM20" s="145"/>
      <c r="RAN20" s="145"/>
      <c r="RAO20" s="145"/>
      <c r="RAP20" s="145"/>
      <c r="RAQ20" s="145"/>
      <c r="RAR20" s="145"/>
      <c r="RBJ20" s="145"/>
      <c r="RBK20" s="145"/>
      <c r="RBN20" s="145"/>
      <c r="RBQ20" s="145"/>
      <c r="RBS20" s="145"/>
      <c r="RBU20" s="145"/>
      <c r="RBX20" s="145"/>
      <c r="RCA20" s="145"/>
      <c r="RCD20" s="145"/>
      <c r="RCG20" s="145"/>
      <c r="RCJ20" s="145"/>
      <c r="RCM20" s="145"/>
      <c r="RCP20" s="145"/>
      <c r="RCS20" s="145"/>
      <c r="RCU20" s="145"/>
      <c r="RDH20" s="145"/>
      <c r="RDI20" s="145"/>
      <c r="RDJ20" s="145"/>
      <c r="RDK20" s="145"/>
      <c r="RDL20" s="145"/>
      <c r="RDM20" s="145"/>
      <c r="RDN20" s="145"/>
      <c r="RDO20" s="145"/>
      <c r="RDP20" s="145"/>
      <c r="RDQ20" s="145"/>
      <c r="RDR20" s="145"/>
      <c r="RDS20" s="145"/>
      <c r="RDT20" s="145"/>
      <c r="RDU20" s="145"/>
      <c r="RDY20" s="145"/>
      <c r="REA20" s="145"/>
      <c r="REB20" s="145"/>
      <c r="REC20" s="145"/>
      <c r="RED20" s="145"/>
      <c r="REG20" s="145"/>
      <c r="REI20" s="145"/>
      <c r="REJ20" s="145"/>
      <c r="REK20" s="145"/>
      <c r="REL20" s="145"/>
      <c r="REM20" s="145"/>
      <c r="REN20" s="145"/>
      <c r="REO20" s="145"/>
      <c r="REP20" s="145"/>
      <c r="REQ20" s="145"/>
      <c r="RER20" s="145"/>
      <c r="RES20" s="145"/>
      <c r="RET20" s="145"/>
      <c r="REU20" s="145"/>
      <c r="REX20" s="145"/>
      <c r="RFA20" s="145"/>
      <c r="RFD20" s="145"/>
      <c r="RFG20" s="145"/>
      <c r="RFJ20" s="145"/>
      <c r="RFV20" s="145"/>
      <c r="RFY20" s="145"/>
      <c r="RGB20" s="145"/>
      <c r="RGE20" s="145"/>
      <c r="RGN20" s="145"/>
      <c r="RGT20" s="145"/>
      <c r="RGW20" s="145"/>
      <c r="RGZ20" s="145"/>
      <c r="RHC20" s="145"/>
      <c r="RHI20" s="145"/>
      <c r="RHL20" s="145"/>
      <c r="RHR20" s="145"/>
      <c r="RHT20" s="145"/>
      <c r="RHU20" s="145"/>
      <c r="RHW20" s="145"/>
      <c r="RHZ20" s="145"/>
      <c r="RIC20" s="145"/>
      <c r="RIF20" s="145"/>
      <c r="RIN20" s="145"/>
      <c r="RIS20" s="145"/>
      <c r="RJB20" s="145"/>
      <c r="RJE20" s="145"/>
      <c r="RJM20" s="145"/>
      <c r="RKI20" s="145"/>
      <c r="RKJ20" s="145"/>
      <c r="RKK20" s="145"/>
      <c r="RKL20" s="145"/>
      <c r="RKM20" s="145"/>
      <c r="RKN20" s="145"/>
      <c r="RLF20" s="145"/>
      <c r="RLG20" s="145"/>
      <c r="RLJ20" s="145"/>
      <c r="RLM20" s="145"/>
      <c r="RLO20" s="145"/>
      <c r="RLQ20" s="145"/>
      <c r="RLT20" s="145"/>
      <c r="RLW20" s="145"/>
      <c r="RLZ20" s="145"/>
      <c r="RMC20" s="145"/>
      <c r="RMF20" s="145"/>
      <c r="RMI20" s="145"/>
      <c r="RML20" s="145"/>
      <c r="RMO20" s="145"/>
      <c r="RMQ20" s="145"/>
      <c r="RND20" s="145"/>
      <c r="RNE20" s="145"/>
      <c r="RNF20" s="145"/>
      <c r="RNG20" s="145"/>
      <c r="RNH20" s="145"/>
      <c r="RNI20" s="145"/>
      <c r="RNJ20" s="145"/>
      <c r="RNK20" s="145"/>
      <c r="RNL20" s="145"/>
      <c r="RNM20" s="145"/>
      <c r="RNN20" s="145"/>
      <c r="RNO20" s="145"/>
      <c r="RNP20" s="145"/>
      <c r="RNQ20" s="145"/>
      <c r="RNU20" s="145"/>
      <c r="RNW20" s="145"/>
      <c r="RNX20" s="145"/>
      <c r="RNY20" s="145"/>
      <c r="RNZ20" s="145"/>
      <c r="ROC20" s="145"/>
      <c r="ROE20" s="145"/>
      <c r="ROF20" s="145"/>
      <c r="ROG20" s="145"/>
      <c r="ROH20" s="145"/>
      <c r="ROI20" s="145"/>
      <c r="ROJ20" s="145"/>
      <c r="ROK20" s="145"/>
      <c r="ROL20" s="145"/>
      <c r="ROM20" s="145"/>
      <c r="RON20" s="145"/>
      <c r="ROO20" s="145"/>
      <c r="ROP20" s="145"/>
      <c r="ROQ20" s="145"/>
      <c r="ROT20" s="145"/>
      <c r="ROW20" s="145"/>
      <c r="ROZ20" s="145"/>
      <c r="RPC20" s="145"/>
      <c r="RPF20" s="145"/>
      <c r="RPR20" s="145"/>
      <c r="RPU20" s="145"/>
      <c r="RPX20" s="145"/>
      <c r="RQA20" s="145"/>
      <c r="RQJ20" s="145"/>
      <c r="RQP20" s="145"/>
      <c r="RQS20" s="145"/>
      <c r="RQV20" s="145"/>
      <c r="RQY20" s="145"/>
      <c r="RRE20" s="145"/>
      <c r="RRH20" s="145"/>
      <c r="RRN20" s="145"/>
      <c r="RRP20" s="145"/>
      <c r="RRQ20" s="145"/>
      <c r="RRS20" s="145"/>
      <c r="RRV20" s="145"/>
      <c r="RRY20" s="145"/>
      <c r="RSB20" s="145"/>
      <c r="RSJ20" s="145"/>
      <c r="RSO20" s="145"/>
      <c r="RSX20" s="145"/>
      <c r="RTA20" s="145"/>
      <c r="RTI20" s="145"/>
      <c r="RUE20" s="145"/>
      <c r="RUF20" s="145"/>
      <c r="RUG20" s="145"/>
      <c r="RUH20" s="145"/>
      <c r="RUI20" s="145"/>
      <c r="RUJ20" s="145"/>
      <c r="RVB20" s="145"/>
      <c r="RVC20" s="145"/>
      <c r="RVF20" s="145"/>
      <c r="RVI20" s="145"/>
      <c r="RVK20" s="145"/>
      <c r="RVM20" s="145"/>
      <c r="RVP20" s="145"/>
      <c r="RVS20" s="145"/>
      <c r="RVV20" s="145"/>
      <c r="RVY20" s="145"/>
      <c r="RWB20" s="145"/>
      <c r="RWE20" s="145"/>
      <c r="RWH20" s="145"/>
      <c r="RWK20" s="145"/>
      <c r="RWM20" s="145"/>
      <c r="RWZ20" s="145"/>
      <c r="RXA20" s="145"/>
      <c r="RXB20" s="145"/>
      <c r="RXC20" s="145"/>
      <c r="RXD20" s="145"/>
      <c r="RXE20" s="145"/>
      <c r="RXF20" s="145"/>
      <c r="RXG20" s="145"/>
      <c r="RXH20" s="145"/>
      <c r="RXI20" s="145"/>
      <c r="RXJ20" s="145"/>
      <c r="RXK20" s="145"/>
      <c r="RXL20" s="145"/>
      <c r="RXM20" s="145"/>
      <c r="RXQ20" s="145"/>
      <c r="RXS20" s="145"/>
      <c r="RXT20" s="145"/>
      <c r="RXU20" s="145"/>
      <c r="RXV20" s="145"/>
      <c r="RXY20" s="145"/>
      <c r="RYA20" s="145"/>
      <c r="RYB20" s="145"/>
      <c r="RYC20" s="145"/>
      <c r="RYD20" s="145"/>
      <c r="RYE20" s="145"/>
      <c r="RYF20" s="145"/>
      <c r="RYG20" s="145"/>
      <c r="RYH20" s="145"/>
      <c r="RYI20" s="145"/>
      <c r="RYJ20" s="145"/>
      <c r="RYK20" s="145"/>
      <c r="RYL20" s="145"/>
      <c r="RYM20" s="145"/>
      <c r="RYP20" s="145"/>
      <c r="RYS20" s="145"/>
      <c r="RYV20" s="145"/>
      <c r="RYY20" s="145"/>
      <c r="RZB20" s="145"/>
      <c r="RZN20" s="145"/>
      <c r="RZQ20" s="145"/>
      <c r="RZT20" s="145"/>
      <c r="RZW20" s="145"/>
      <c r="SAF20" s="145"/>
      <c r="SAL20" s="145"/>
      <c r="SAO20" s="145"/>
      <c r="SAR20" s="145"/>
      <c r="SAU20" s="145"/>
      <c r="SBA20" s="145"/>
      <c r="SBD20" s="145"/>
      <c r="SBJ20" s="145"/>
      <c r="SBL20" s="145"/>
      <c r="SBM20" s="145"/>
      <c r="SBO20" s="145"/>
      <c r="SBR20" s="145"/>
      <c r="SBU20" s="145"/>
      <c r="SBX20" s="145"/>
      <c r="SCF20" s="145"/>
      <c r="SCK20" s="145"/>
      <c r="SCT20" s="145"/>
      <c r="SCW20" s="145"/>
      <c r="SDE20" s="145"/>
      <c r="SEA20" s="145"/>
      <c r="SEB20" s="145"/>
      <c r="SEC20" s="145"/>
      <c r="SED20" s="145"/>
      <c r="SEE20" s="145"/>
      <c r="SEF20" s="145"/>
      <c r="SEX20" s="145"/>
      <c r="SEY20" s="145"/>
      <c r="SFB20" s="145"/>
      <c r="SFE20" s="145"/>
      <c r="SFG20" s="145"/>
      <c r="SFI20" s="145"/>
      <c r="SFL20" s="145"/>
      <c r="SFO20" s="145"/>
      <c r="SFR20" s="145"/>
      <c r="SFU20" s="145"/>
      <c r="SFX20" s="145"/>
      <c r="SGA20" s="145"/>
      <c r="SGD20" s="145"/>
      <c r="SGG20" s="145"/>
      <c r="SGI20" s="145"/>
      <c r="SGV20" s="145"/>
      <c r="SGW20" s="145"/>
      <c r="SGX20" s="145"/>
      <c r="SGY20" s="145"/>
      <c r="SGZ20" s="145"/>
      <c r="SHA20" s="145"/>
      <c r="SHB20" s="145"/>
      <c r="SHC20" s="145"/>
      <c r="SHD20" s="145"/>
      <c r="SHE20" s="145"/>
      <c r="SHF20" s="145"/>
      <c r="SHG20" s="145"/>
      <c r="SHH20" s="145"/>
      <c r="SHI20" s="145"/>
      <c r="SHM20" s="145"/>
      <c r="SHO20" s="145"/>
      <c r="SHP20" s="145"/>
      <c r="SHQ20" s="145"/>
      <c r="SHR20" s="145"/>
      <c r="SHU20" s="145"/>
      <c r="SHW20" s="145"/>
      <c r="SHX20" s="145"/>
      <c r="SHY20" s="145"/>
      <c r="SHZ20" s="145"/>
      <c r="SIA20" s="145"/>
      <c r="SIB20" s="145"/>
      <c r="SIC20" s="145"/>
      <c r="SID20" s="145"/>
      <c r="SIE20" s="145"/>
      <c r="SIF20" s="145"/>
      <c r="SIG20" s="145"/>
      <c r="SIH20" s="145"/>
      <c r="SII20" s="145"/>
      <c r="SIL20" s="145"/>
      <c r="SIO20" s="145"/>
      <c r="SIR20" s="145"/>
      <c r="SIU20" s="145"/>
      <c r="SIX20" s="145"/>
      <c r="SJJ20" s="145"/>
      <c r="SJM20" s="145"/>
      <c r="SJP20" s="145"/>
      <c r="SJS20" s="145"/>
      <c r="SKB20" s="145"/>
      <c r="SKH20" s="145"/>
      <c r="SKK20" s="145"/>
      <c r="SKN20" s="145"/>
      <c r="SKQ20" s="145"/>
      <c r="SKW20" s="145"/>
      <c r="SKZ20" s="145"/>
      <c r="SLF20" s="145"/>
      <c r="SLH20" s="145"/>
      <c r="SLI20" s="145"/>
      <c r="SLK20" s="145"/>
      <c r="SLN20" s="145"/>
      <c r="SLQ20" s="145"/>
      <c r="SLT20" s="145"/>
      <c r="SMB20" s="145"/>
      <c r="SMG20" s="145"/>
      <c r="SMP20" s="145"/>
      <c r="SMS20" s="145"/>
      <c r="SNA20" s="145"/>
      <c r="SNW20" s="145"/>
      <c r="SNX20" s="145"/>
      <c r="SNY20" s="145"/>
      <c r="SNZ20" s="145"/>
      <c r="SOA20" s="145"/>
      <c r="SOB20" s="145"/>
      <c r="SOT20" s="145"/>
      <c r="SOU20" s="145"/>
      <c r="SOX20" s="145"/>
      <c r="SPA20" s="145"/>
      <c r="SPC20" s="145"/>
      <c r="SPE20" s="145"/>
      <c r="SPH20" s="145"/>
      <c r="SPK20" s="145"/>
      <c r="SPN20" s="145"/>
      <c r="SPQ20" s="145"/>
      <c r="SPT20" s="145"/>
      <c r="SPW20" s="145"/>
      <c r="SPZ20" s="145"/>
      <c r="SQC20" s="145"/>
      <c r="SQE20" s="145"/>
      <c r="SQR20" s="145"/>
      <c r="SQS20" s="145"/>
      <c r="SQT20" s="145"/>
      <c r="SQU20" s="145"/>
      <c r="SQV20" s="145"/>
      <c r="SQW20" s="145"/>
      <c r="SQX20" s="145"/>
      <c r="SQY20" s="145"/>
      <c r="SQZ20" s="145"/>
      <c r="SRA20" s="145"/>
      <c r="SRB20" s="145"/>
      <c r="SRC20" s="145"/>
      <c r="SRD20" s="145"/>
      <c r="SRE20" s="145"/>
      <c r="SRI20" s="145"/>
      <c r="SRK20" s="145"/>
      <c r="SRL20" s="145"/>
      <c r="SRM20" s="145"/>
      <c r="SRN20" s="145"/>
      <c r="SRQ20" s="145"/>
      <c r="SRS20" s="145"/>
      <c r="SRT20" s="145"/>
      <c r="SRU20" s="145"/>
      <c r="SRV20" s="145"/>
      <c r="SRW20" s="145"/>
      <c r="SRX20" s="145"/>
      <c r="SRY20" s="145"/>
      <c r="SRZ20" s="145"/>
      <c r="SSA20" s="145"/>
      <c r="SSB20" s="145"/>
      <c r="SSC20" s="145"/>
      <c r="SSD20" s="145"/>
      <c r="SSE20" s="145"/>
      <c r="SSH20" s="145"/>
      <c r="SSK20" s="145"/>
      <c r="SSN20" s="145"/>
      <c r="SSQ20" s="145"/>
      <c r="SST20" s="145"/>
      <c r="STF20" s="145"/>
      <c r="STI20" s="145"/>
      <c r="STL20" s="145"/>
      <c r="STO20" s="145"/>
      <c r="STX20" s="145"/>
      <c r="SUD20" s="145"/>
      <c r="SUG20" s="145"/>
      <c r="SUJ20" s="145"/>
      <c r="SUM20" s="145"/>
      <c r="SUS20" s="145"/>
      <c r="SUV20" s="145"/>
      <c r="SVB20" s="145"/>
      <c r="SVD20" s="145"/>
      <c r="SVE20" s="145"/>
      <c r="SVG20" s="145"/>
      <c r="SVJ20" s="145"/>
      <c r="SVM20" s="145"/>
      <c r="SVP20" s="145"/>
      <c r="SVX20" s="145"/>
      <c r="SWC20" s="145"/>
      <c r="SWL20" s="145"/>
      <c r="SWO20" s="145"/>
      <c r="SWW20" s="145"/>
      <c r="SXS20" s="145"/>
      <c r="SXT20" s="145"/>
      <c r="SXU20" s="145"/>
      <c r="SXV20" s="145"/>
      <c r="SXW20" s="145"/>
      <c r="SXX20" s="145"/>
      <c r="SYP20" s="145"/>
      <c r="SYQ20" s="145"/>
      <c r="SYT20" s="145"/>
      <c r="SYW20" s="145"/>
      <c r="SYY20" s="145"/>
      <c r="SZA20" s="145"/>
      <c r="SZD20" s="145"/>
      <c r="SZG20" s="145"/>
      <c r="SZJ20" s="145"/>
      <c r="SZM20" s="145"/>
      <c r="SZP20" s="145"/>
      <c r="SZS20" s="145"/>
      <c r="SZV20" s="145"/>
      <c r="SZY20" s="145"/>
      <c r="TAA20" s="145"/>
      <c r="TAN20" s="145"/>
      <c r="TAO20" s="145"/>
      <c r="TAP20" s="145"/>
      <c r="TAQ20" s="145"/>
      <c r="TAR20" s="145"/>
      <c r="TAS20" s="145"/>
      <c r="TAT20" s="145"/>
      <c r="TAU20" s="145"/>
      <c r="TAV20" s="145"/>
      <c r="TAW20" s="145"/>
      <c r="TAX20" s="145"/>
      <c r="TAY20" s="145"/>
      <c r="TAZ20" s="145"/>
      <c r="TBA20" s="145"/>
      <c r="TBE20" s="145"/>
      <c r="TBG20" s="145"/>
      <c r="TBH20" s="145"/>
      <c r="TBI20" s="145"/>
      <c r="TBJ20" s="145"/>
      <c r="TBM20" s="145"/>
      <c r="TBO20" s="145"/>
      <c r="TBP20" s="145"/>
      <c r="TBQ20" s="145"/>
      <c r="TBR20" s="145"/>
      <c r="TBS20" s="145"/>
      <c r="TBT20" s="145"/>
      <c r="TBU20" s="145"/>
      <c r="TBV20" s="145"/>
      <c r="TBW20" s="145"/>
      <c r="TBX20" s="145"/>
      <c r="TBY20" s="145"/>
      <c r="TBZ20" s="145"/>
      <c r="TCA20" s="145"/>
      <c r="TCD20" s="145"/>
      <c r="TCG20" s="145"/>
      <c r="TCJ20" s="145"/>
      <c r="TCM20" s="145"/>
      <c r="TCP20" s="145"/>
      <c r="TDB20" s="145"/>
      <c r="TDE20" s="145"/>
      <c r="TDH20" s="145"/>
      <c r="TDK20" s="145"/>
      <c r="TDT20" s="145"/>
      <c r="TDZ20" s="145"/>
      <c r="TEC20" s="145"/>
      <c r="TEF20" s="145"/>
      <c r="TEI20" s="145"/>
      <c r="TEO20" s="145"/>
      <c r="TER20" s="145"/>
      <c r="TEX20" s="145"/>
      <c r="TEZ20" s="145"/>
      <c r="TFA20" s="145"/>
      <c r="TFC20" s="145"/>
      <c r="TFF20" s="145"/>
      <c r="TFI20" s="145"/>
      <c r="TFL20" s="145"/>
      <c r="TFT20" s="145"/>
      <c r="TFY20" s="145"/>
      <c r="TGH20" s="145"/>
      <c r="TGK20" s="145"/>
      <c r="TGS20" s="145"/>
      <c r="THO20" s="145"/>
      <c r="THP20" s="145"/>
      <c r="THQ20" s="145"/>
      <c r="THR20" s="145"/>
      <c r="THS20" s="145"/>
      <c r="THT20" s="145"/>
      <c r="TIL20" s="145"/>
      <c r="TIM20" s="145"/>
      <c r="TIP20" s="145"/>
      <c r="TIS20" s="145"/>
      <c r="TIU20" s="145"/>
      <c r="TIW20" s="145"/>
      <c r="TIZ20" s="145"/>
      <c r="TJC20" s="145"/>
      <c r="TJF20" s="145"/>
      <c r="TJI20" s="145"/>
      <c r="TJL20" s="145"/>
      <c r="TJO20" s="145"/>
      <c r="TJR20" s="145"/>
      <c r="TJU20" s="145"/>
      <c r="TJW20" s="145"/>
      <c r="TKJ20" s="145"/>
      <c r="TKK20" s="145"/>
      <c r="TKL20" s="145"/>
      <c r="TKM20" s="145"/>
      <c r="TKN20" s="145"/>
      <c r="TKO20" s="145"/>
      <c r="TKP20" s="145"/>
      <c r="TKQ20" s="145"/>
      <c r="TKR20" s="145"/>
      <c r="TKS20" s="145"/>
      <c r="TKT20" s="145"/>
      <c r="TKU20" s="145"/>
      <c r="TKV20" s="145"/>
      <c r="TKW20" s="145"/>
      <c r="TLA20" s="145"/>
      <c r="TLC20" s="145"/>
      <c r="TLD20" s="145"/>
      <c r="TLE20" s="145"/>
      <c r="TLF20" s="145"/>
      <c r="TLI20" s="145"/>
      <c r="TLK20" s="145"/>
      <c r="TLL20" s="145"/>
      <c r="TLM20" s="145"/>
      <c r="TLN20" s="145"/>
      <c r="TLO20" s="145"/>
      <c r="TLP20" s="145"/>
      <c r="TLQ20" s="145"/>
      <c r="TLR20" s="145"/>
      <c r="TLS20" s="145"/>
      <c r="TLT20" s="145"/>
      <c r="TLU20" s="145"/>
      <c r="TLV20" s="145"/>
      <c r="TLW20" s="145"/>
      <c r="TLZ20" s="145"/>
      <c r="TMC20" s="145"/>
      <c r="TMF20" s="145"/>
      <c r="TMI20" s="145"/>
      <c r="TML20" s="145"/>
      <c r="TMX20" s="145"/>
      <c r="TNA20" s="145"/>
      <c r="TND20" s="145"/>
      <c r="TNG20" s="145"/>
      <c r="TNP20" s="145"/>
      <c r="TNV20" s="145"/>
      <c r="TNY20" s="145"/>
      <c r="TOB20" s="145"/>
      <c r="TOE20" s="145"/>
      <c r="TOK20" s="145"/>
      <c r="TON20" s="145"/>
      <c r="TOT20" s="145"/>
      <c r="TOV20" s="145"/>
      <c r="TOW20" s="145"/>
      <c r="TOY20" s="145"/>
      <c r="TPB20" s="145"/>
      <c r="TPE20" s="145"/>
      <c r="TPH20" s="145"/>
      <c r="TPP20" s="145"/>
      <c r="TPU20" s="145"/>
      <c r="TQD20" s="145"/>
      <c r="TQG20" s="145"/>
      <c r="TQO20" s="145"/>
      <c r="TRK20" s="145"/>
      <c r="TRL20" s="145"/>
      <c r="TRM20" s="145"/>
      <c r="TRN20" s="145"/>
      <c r="TRO20" s="145"/>
      <c r="TRP20" s="145"/>
      <c r="TSH20" s="145"/>
      <c r="TSI20" s="145"/>
      <c r="TSL20" s="145"/>
      <c r="TSO20" s="145"/>
      <c r="TSQ20" s="145"/>
      <c r="TSS20" s="145"/>
      <c r="TSV20" s="145"/>
      <c r="TSY20" s="145"/>
      <c r="TTB20" s="145"/>
      <c r="TTE20" s="145"/>
      <c r="TTH20" s="145"/>
      <c r="TTK20" s="145"/>
      <c r="TTN20" s="145"/>
      <c r="TTQ20" s="145"/>
      <c r="TTS20" s="145"/>
      <c r="TUF20" s="145"/>
      <c r="TUG20" s="145"/>
      <c r="TUH20" s="145"/>
      <c r="TUI20" s="145"/>
      <c r="TUJ20" s="145"/>
      <c r="TUK20" s="145"/>
      <c r="TUL20" s="145"/>
      <c r="TUM20" s="145"/>
      <c r="TUN20" s="145"/>
      <c r="TUO20" s="145"/>
      <c r="TUP20" s="145"/>
      <c r="TUQ20" s="145"/>
      <c r="TUR20" s="145"/>
      <c r="TUS20" s="145"/>
      <c r="TUW20" s="145"/>
      <c r="TUY20" s="145"/>
      <c r="TUZ20" s="145"/>
      <c r="TVA20" s="145"/>
      <c r="TVB20" s="145"/>
      <c r="TVE20" s="145"/>
      <c r="TVG20" s="145"/>
      <c r="TVH20" s="145"/>
      <c r="TVI20" s="145"/>
      <c r="TVJ20" s="145"/>
      <c r="TVK20" s="145"/>
      <c r="TVL20" s="145"/>
      <c r="TVM20" s="145"/>
      <c r="TVN20" s="145"/>
      <c r="TVO20" s="145"/>
      <c r="TVP20" s="145"/>
      <c r="TVQ20" s="145"/>
      <c r="TVR20" s="145"/>
      <c r="TVS20" s="145"/>
      <c r="TVV20" s="145"/>
      <c r="TVY20" s="145"/>
      <c r="TWB20" s="145"/>
      <c r="TWE20" s="145"/>
      <c r="TWH20" s="145"/>
      <c r="TWT20" s="145"/>
      <c r="TWW20" s="145"/>
      <c r="TWZ20" s="145"/>
      <c r="TXC20" s="145"/>
      <c r="TXL20" s="145"/>
      <c r="TXR20" s="145"/>
      <c r="TXU20" s="145"/>
      <c r="TXX20" s="145"/>
      <c r="TYA20" s="145"/>
      <c r="TYG20" s="145"/>
      <c r="TYJ20" s="145"/>
      <c r="TYP20" s="145"/>
      <c r="TYR20" s="145"/>
      <c r="TYS20" s="145"/>
      <c r="TYU20" s="145"/>
      <c r="TYX20" s="145"/>
      <c r="TZA20" s="145"/>
      <c r="TZD20" s="145"/>
      <c r="TZL20" s="145"/>
      <c r="TZQ20" s="145"/>
      <c r="TZZ20" s="145"/>
      <c r="UAC20" s="145"/>
      <c r="UAK20" s="145"/>
      <c r="UBG20" s="145"/>
      <c r="UBH20" s="145"/>
      <c r="UBI20" s="145"/>
      <c r="UBJ20" s="145"/>
      <c r="UBK20" s="145"/>
      <c r="UBL20" s="145"/>
      <c r="UCD20" s="145"/>
      <c r="UCE20" s="145"/>
      <c r="UCH20" s="145"/>
      <c r="UCK20" s="145"/>
      <c r="UCM20" s="145"/>
      <c r="UCO20" s="145"/>
      <c r="UCR20" s="145"/>
      <c r="UCU20" s="145"/>
      <c r="UCX20" s="145"/>
      <c r="UDA20" s="145"/>
      <c r="UDD20" s="145"/>
      <c r="UDG20" s="145"/>
      <c r="UDJ20" s="145"/>
      <c r="UDM20" s="145"/>
      <c r="UDO20" s="145"/>
      <c r="UEB20" s="145"/>
      <c r="UEC20" s="145"/>
      <c r="UED20" s="145"/>
      <c r="UEE20" s="145"/>
      <c r="UEF20" s="145"/>
      <c r="UEG20" s="145"/>
      <c r="UEH20" s="145"/>
      <c r="UEI20" s="145"/>
      <c r="UEJ20" s="145"/>
      <c r="UEK20" s="145"/>
      <c r="UEL20" s="145"/>
      <c r="UEM20" s="145"/>
      <c r="UEN20" s="145"/>
      <c r="UEO20" s="145"/>
      <c r="UES20" s="145"/>
      <c r="UEU20" s="145"/>
      <c r="UEV20" s="145"/>
      <c r="UEW20" s="145"/>
      <c r="UEX20" s="145"/>
      <c r="UFA20" s="145"/>
      <c r="UFC20" s="145"/>
      <c r="UFD20" s="145"/>
      <c r="UFE20" s="145"/>
      <c r="UFF20" s="145"/>
      <c r="UFG20" s="145"/>
      <c r="UFH20" s="145"/>
      <c r="UFI20" s="145"/>
      <c r="UFJ20" s="145"/>
      <c r="UFK20" s="145"/>
      <c r="UFL20" s="145"/>
      <c r="UFM20" s="145"/>
      <c r="UFN20" s="145"/>
      <c r="UFO20" s="145"/>
      <c r="UFR20" s="145"/>
      <c r="UFU20" s="145"/>
      <c r="UFX20" s="145"/>
      <c r="UGA20" s="145"/>
      <c r="UGD20" s="145"/>
      <c r="UGP20" s="145"/>
      <c r="UGS20" s="145"/>
      <c r="UGV20" s="145"/>
      <c r="UGY20" s="145"/>
      <c r="UHH20" s="145"/>
      <c r="UHN20" s="145"/>
      <c r="UHQ20" s="145"/>
      <c r="UHT20" s="145"/>
      <c r="UHW20" s="145"/>
      <c r="UIC20" s="145"/>
      <c r="UIF20" s="145"/>
      <c r="UIL20" s="145"/>
      <c r="UIN20" s="145"/>
      <c r="UIO20" s="145"/>
      <c r="UIQ20" s="145"/>
      <c r="UIT20" s="145"/>
      <c r="UIW20" s="145"/>
      <c r="UIZ20" s="145"/>
      <c r="UJH20" s="145"/>
      <c r="UJM20" s="145"/>
      <c r="UJV20" s="145"/>
      <c r="UJY20" s="145"/>
      <c r="UKG20" s="145"/>
      <c r="ULC20" s="145"/>
      <c r="ULD20" s="145"/>
      <c r="ULE20" s="145"/>
      <c r="ULF20" s="145"/>
      <c r="ULG20" s="145"/>
      <c r="ULH20" s="145"/>
      <c r="ULZ20" s="145"/>
      <c r="UMA20" s="145"/>
      <c r="UMD20" s="145"/>
      <c r="UMG20" s="145"/>
      <c r="UMI20" s="145"/>
      <c r="UMK20" s="145"/>
      <c r="UMN20" s="145"/>
      <c r="UMQ20" s="145"/>
      <c r="UMT20" s="145"/>
      <c r="UMW20" s="145"/>
      <c r="UMZ20" s="145"/>
      <c r="UNC20" s="145"/>
      <c r="UNF20" s="145"/>
      <c r="UNI20" s="145"/>
      <c r="UNK20" s="145"/>
      <c r="UNX20" s="145"/>
      <c r="UNY20" s="145"/>
      <c r="UNZ20" s="145"/>
      <c r="UOA20" s="145"/>
      <c r="UOB20" s="145"/>
      <c r="UOC20" s="145"/>
      <c r="UOD20" s="145"/>
      <c r="UOE20" s="145"/>
      <c r="UOF20" s="145"/>
      <c r="UOG20" s="145"/>
      <c r="UOH20" s="145"/>
      <c r="UOI20" s="145"/>
      <c r="UOJ20" s="145"/>
      <c r="UOK20" s="145"/>
      <c r="UOO20" s="145"/>
      <c r="UOQ20" s="145"/>
      <c r="UOR20" s="145"/>
      <c r="UOS20" s="145"/>
      <c r="UOT20" s="145"/>
      <c r="UOW20" s="145"/>
      <c r="UOY20" s="145"/>
      <c r="UOZ20" s="145"/>
      <c r="UPA20" s="145"/>
      <c r="UPB20" s="145"/>
      <c r="UPC20" s="145"/>
      <c r="UPD20" s="145"/>
      <c r="UPE20" s="145"/>
      <c r="UPF20" s="145"/>
      <c r="UPG20" s="145"/>
      <c r="UPH20" s="145"/>
      <c r="UPI20" s="145"/>
      <c r="UPJ20" s="145"/>
      <c r="UPK20" s="145"/>
      <c r="UPN20" s="145"/>
      <c r="UPQ20" s="145"/>
      <c r="UPT20" s="145"/>
      <c r="UPW20" s="145"/>
      <c r="UPZ20" s="145"/>
      <c r="UQL20" s="145"/>
      <c r="UQO20" s="145"/>
      <c r="UQR20" s="145"/>
      <c r="UQU20" s="145"/>
      <c r="URD20" s="145"/>
      <c r="URJ20" s="145"/>
      <c r="URM20" s="145"/>
      <c r="URP20" s="145"/>
      <c r="URS20" s="145"/>
      <c r="URY20" s="145"/>
      <c r="USB20" s="145"/>
      <c r="USH20" s="145"/>
      <c r="USJ20" s="145"/>
      <c r="USK20" s="145"/>
      <c r="USM20" s="145"/>
      <c r="USP20" s="145"/>
      <c r="USS20" s="145"/>
      <c r="USV20" s="145"/>
      <c r="UTD20" s="145"/>
      <c r="UTI20" s="145"/>
      <c r="UTR20" s="145"/>
      <c r="UTU20" s="145"/>
      <c r="UUC20" s="145"/>
      <c r="UUY20" s="145"/>
      <c r="UUZ20" s="145"/>
      <c r="UVA20" s="145"/>
      <c r="UVB20" s="145"/>
      <c r="UVC20" s="145"/>
      <c r="UVD20" s="145"/>
      <c r="UVV20" s="145"/>
      <c r="UVW20" s="145"/>
      <c r="UVZ20" s="145"/>
      <c r="UWC20" s="145"/>
      <c r="UWE20" s="145"/>
      <c r="UWG20" s="145"/>
      <c r="UWJ20" s="145"/>
      <c r="UWM20" s="145"/>
      <c r="UWP20" s="145"/>
      <c r="UWS20" s="145"/>
      <c r="UWV20" s="145"/>
      <c r="UWY20" s="145"/>
      <c r="UXB20" s="145"/>
      <c r="UXE20" s="145"/>
      <c r="UXG20" s="145"/>
      <c r="UXT20" s="145"/>
      <c r="UXU20" s="145"/>
      <c r="UXV20" s="145"/>
      <c r="UXW20" s="145"/>
      <c r="UXX20" s="145"/>
      <c r="UXY20" s="145"/>
      <c r="UXZ20" s="145"/>
      <c r="UYA20" s="145"/>
      <c r="UYB20" s="145"/>
      <c r="UYC20" s="145"/>
      <c r="UYD20" s="145"/>
      <c r="UYE20" s="145"/>
      <c r="UYF20" s="145"/>
      <c r="UYG20" s="145"/>
      <c r="UYK20" s="145"/>
      <c r="UYM20" s="145"/>
      <c r="UYN20" s="145"/>
      <c r="UYO20" s="145"/>
      <c r="UYP20" s="145"/>
      <c r="UYS20" s="145"/>
      <c r="UYU20" s="145"/>
      <c r="UYV20" s="145"/>
      <c r="UYW20" s="145"/>
      <c r="UYX20" s="145"/>
      <c r="UYY20" s="145"/>
      <c r="UYZ20" s="145"/>
      <c r="UZA20" s="145"/>
      <c r="UZB20" s="145"/>
      <c r="UZC20" s="145"/>
      <c r="UZD20" s="145"/>
      <c r="UZE20" s="145"/>
      <c r="UZF20" s="145"/>
      <c r="UZG20" s="145"/>
      <c r="UZJ20" s="145"/>
      <c r="UZM20" s="145"/>
      <c r="UZP20" s="145"/>
      <c r="UZS20" s="145"/>
      <c r="UZV20" s="145"/>
      <c r="VAH20" s="145"/>
      <c r="VAK20" s="145"/>
      <c r="VAN20" s="145"/>
      <c r="VAQ20" s="145"/>
      <c r="VAZ20" s="145"/>
      <c r="VBF20" s="145"/>
      <c r="VBI20" s="145"/>
      <c r="VBL20" s="145"/>
      <c r="VBO20" s="145"/>
      <c r="VBU20" s="145"/>
      <c r="VBX20" s="145"/>
      <c r="VCD20" s="145"/>
      <c r="VCF20" s="145"/>
      <c r="VCG20" s="145"/>
      <c r="VCI20" s="145"/>
      <c r="VCL20" s="145"/>
      <c r="VCO20" s="145"/>
      <c r="VCR20" s="145"/>
      <c r="VCZ20" s="145"/>
      <c r="VDE20" s="145"/>
      <c r="VDN20" s="145"/>
      <c r="VDQ20" s="145"/>
      <c r="VDY20" s="145"/>
      <c r="VEU20" s="145"/>
      <c r="VEV20" s="145"/>
      <c r="VEW20" s="145"/>
      <c r="VEX20" s="145"/>
      <c r="VEY20" s="145"/>
      <c r="VEZ20" s="145"/>
      <c r="VFR20" s="145"/>
      <c r="VFS20" s="145"/>
      <c r="VFV20" s="145"/>
      <c r="VFY20" s="145"/>
      <c r="VGA20" s="145"/>
      <c r="VGC20" s="145"/>
      <c r="VGF20" s="145"/>
      <c r="VGI20" s="145"/>
      <c r="VGL20" s="145"/>
      <c r="VGO20" s="145"/>
      <c r="VGR20" s="145"/>
      <c r="VGU20" s="145"/>
      <c r="VGX20" s="145"/>
      <c r="VHA20" s="145"/>
      <c r="VHC20" s="145"/>
      <c r="VHP20" s="145"/>
      <c r="VHQ20" s="145"/>
      <c r="VHR20" s="145"/>
      <c r="VHS20" s="145"/>
      <c r="VHT20" s="145"/>
      <c r="VHU20" s="145"/>
      <c r="VHV20" s="145"/>
      <c r="VHW20" s="145"/>
      <c r="VHX20" s="145"/>
      <c r="VHY20" s="145"/>
      <c r="VHZ20" s="145"/>
      <c r="VIA20" s="145"/>
      <c r="VIB20" s="145"/>
      <c r="VIC20" s="145"/>
      <c r="VIG20" s="145"/>
      <c r="VII20" s="145"/>
      <c r="VIJ20" s="145"/>
      <c r="VIK20" s="145"/>
      <c r="VIL20" s="145"/>
      <c r="VIO20" s="145"/>
      <c r="VIQ20" s="145"/>
      <c r="VIR20" s="145"/>
      <c r="VIS20" s="145"/>
      <c r="VIT20" s="145"/>
      <c r="VIU20" s="145"/>
      <c r="VIV20" s="145"/>
      <c r="VIW20" s="145"/>
      <c r="VIX20" s="145"/>
      <c r="VIY20" s="145"/>
      <c r="VIZ20" s="145"/>
      <c r="VJA20" s="145"/>
      <c r="VJB20" s="145"/>
      <c r="VJC20" s="145"/>
      <c r="VJF20" s="145"/>
      <c r="VJI20" s="145"/>
      <c r="VJL20" s="145"/>
      <c r="VJO20" s="145"/>
      <c r="VJR20" s="145"/>
      <c r="VKD20" s="145"/>
      <c r="VKG20" s="145"/>
      <c r="VKJ20" s="145"/>
      <c r="VKM20" s="145"/>
      <c r="VKV20" s="145"/>
      <c r="VLB20" s="145"/>
      <c r="VLE20" s="145"/>
      <c r="VLH20" s="145"/>
      <c r="VLK20" s="145"/>
      <c r="VLQ20" s="145"/>
      <c r="VLT20" s="145"/>
      <c r="VLZ20" s="145"/>
      <c r="VMB20" s="145"/>
      <c r="VMC20" s="145"/>
      <c r="VME20" s="145"/>
      <c r="VMH20" s="145"/>
      <c r="VMK20" s="145"/>
      <c r="VMN20" s="145"/>
      <c r="VMV20" s="145"/>
      <c r="VNA20" s="145"/>
      <c r="VNJ20" s="145"/>
      <c r="VNM20" s="145"/>
      <c r="VNU20" s="145"/>
      <c r="VOQ20" s="145"/>
      <c r="VOR20" s="145"/>
      <c r="VOS20" s="145"/>
      <c r="VOT20" s="145"/>
      <c r="VOU20" s="145"/>
      <c r="VOV20" s="145"/>
      <c r="VPN20" s="145"/>
      <c r="VPO20" s="145"/>
      <c r="VPR20" s="145"/>
      <c r="VPU20" s="145"/>
      <c r="VPW20" s="145"/>
      <c r="VPY20" s="145"/>
      <c r="VQB20" s="145"/>
      <c r="VQE20" s="145"/>
      <c r="VQH20" s="145"/>
      <c r="VQK20" s="145"/>
      <c r="VQN20" s="145"/>
      <c r="VQQ20" s="145"/>
      <c r="VQT20" s="145"/>
      <c r="VQW20" s="145"/>
      <c r="VQY20" s="145"/>
      <c r="VRL20" s="145"/>
      <c r="VRM20" s="145"/>
      <c r="VRN20" s="145"/>
      <c r="VRO20" s="145"/>
      <c r="VRP20" s="145"/>
      <c r="VRQ20" s="145"/>
      <c r="VRR20" s="145"/>
      <c r="VRS20" s="145"/>
      <c r="VRT20" s="145"/>
      <c r="VRU20" s="145"/>
      <c r="VRV20" s="145"/>
      <c r="VRW20" s="145"/>
      <c r="VRX20" s="145"/>
      <c r="VRY20" s="145"/>
      <c r="VSC20" s="145"/>
      <c r="VSE20" s="145"/>
      <c r="VSF20" s="145"/>
      <c r="VSG20" s="145"/>
      <c r="VSH20" s="145"/>
      <c r="VSK20" s="145"/>
      <c r="VSM20" s="145"/>
      <c r="VSN20" s="145"/>
      <c r="VSO20" s="145"/>
      <c r="VSP20" s="145"/>
      <c r="VSQ20" s="145"/>
      <c r="VSR20" s="145"/>
      <c r="VSS20" s="145"/>
      <c r="VST20" s="145"/>
      <c r="VSU20" s="145"/>
      <c r="VSV20" s="145"/>
      <c r="VSW20" s="145"/>
      <c r="VSX20" s="145"/>
      <c r="VSY20" s="145"/>
      <c r="VTB20" s="145"/>
      <c r="VTE20" s="145"/>
      <c r="VTH20" s="145"/>
      <c r="VTK20" s="145"/>
      <c r="VTN20" s="145"/>
      <c r="VTZ20" s="145"/>
      <c r="VUC20" s="145"/>
      <c r="VUF20" s="145"/>
      <c r="VUI20" s="145"/>
      <c r="VUR20" s="145"/>
      <c r="VUX20" s="145"/>
      <c r="VVA20" s="145"/>
      <c r="VVD20" s="145"/>
      <c r="VVG20" s="145"/>
      <c r="VVM20" s="145"/>
      <c r="VVP20" s="145"/>
      <c r="VVV20" s="145"/>
      <c r="VVX20" s="145"/>
      <c r="VVY20" s="145"/>
      <c r="VWA20" s="145"/>
      <c r="VWD20" s="145"/>
      <c r="VWG20" s="145"/>
      <c r="VWJ20" s="145"/>
      <c r="VWR20" s="145"/>
      <c r="VWW20" s="145"/>
      <c r="VXF20" s="145"/>
      <c r="VXI20" s="145"/>
      <c r="VXQ20" s="145"/>
      <c r="VYM20" s="145"/>
      <c r="VYN20" s="145"/>
      <c r="VYO20" s="145"/>
      <c r="VYP20" s="145"/>
      <c r="VYQ20" s="145"/>
      <c r="VYR20" s="145"/>
      <c r="VZJ20" s="145"/>
      <c r="VZK20" s="145"/>
      <c r="VZN20" s="145"/>
      <c r="VZQ20" s="145"/>
      <c r="VZS20" s="145"/>
      <c r="VZU20" s="145"/>
      <c r="VZX20" s="145"/>
      <c r="WAA20" s="145"/>
      <c r="WAD20" s="145"/>
      <c r="WAG20" s="145"/>
      <c r="WAJ20" s="145"/>
      <c r="WAM20" s="145"/>
      <c r="WAP20" s="145"/>
      <c r="WAS20" s="145"/>
      <c r="WAU20" s="145"/>
      <c r="WBH20" s="145"/>
      <c r="WBI20" s="145"/>
      <c r="WBJ20" s="145"/>
      <c r="WBK20" s="145"/>
      <c r="WBL20" s="145"/>
      <c r="WBM20" s="145"/>
      <c r="WBN20" s="145"/>
      <c r="WBO20" s="145"/>
      <c r="WBP20" s="145"/>
      <c r="WBQ20" s="145"/>
      <c r="WBR20" s="145"/>
      <c r="WBS20" s="145"/>
      <c r="WBT20" s="145"/>
      <c r="WBU20" s="145"/>
      <c r="WBY20" s="145"/>
      <c r="WCA20" s="145"/>
      <c r="WCB20" s="145"/>
      <c r="WCC20" s="145"/>
      <c r="WCD20" s="145"/>
      <c r="WCG20" s="145"/>
      <c r="WCI20" s="145"/>
      <c r="WCJ20" s="145"/>
      <c r="WCK20" s="145"/>
      <c r="WCL20" s="145"/>
      <c r="WCM20" s="145"/>
      <c r="WCN20" s="145"/>
      <c r="WCO20" s="145"/>
      <c r="WCP20" s="145"/>
      <c r="WCQ20" s="145"/>
      <c r="WCR20" s="145"/>
      <c r="WCS20" s="145"/>
      <c r="WCT20" s="145"/>
      <c r="WCU20" s="145"/>
      <c r="WCX20" s="145"/>
      <c r="WDA20" s="145"/>
      <c r="WDD20" s="145"/>
      <c r="WDG20" s="145"/>
      <c r="WDJ20" s="145"/>
      <c r="WDV20" s="145"/>
      <c r="WDY20" s="145"/>
      <c r="WEB20" s="145"/>
      <c r="WEE20" s="145"/>
      <c r="WEN20" s="145"/>
      <c r="WET20" s="145"/>
      <c r="WEW20" s="145"/>
      <c r="WEZ20" s="145"/>
      <c r="WFC20" s="145"/>
      <c r="WFI20" s="145"/>
      <c r="WFL20" s="145"/>
      <c r="WFR20" s="145"/>
      <c r="WFT20" s="145"/>
      <c r="WFU20" s="145"/>
      <c r="WFW20" s="145"/>
      <c r="WFZ20" s="145"/>
      <c r="WGC20" s="145"/>
      <c r="WGF20" s="145"/>
      <c r="WGN20" s="145"/>
      <c r="WGS20" s="145"/>
      <c r="WHB20" s="145"/>
      <c r="WHE20" s="145"/>
      <c r="WHM20" s="145"/>
      <c r="WII20" s="145"/>
      <c r="WIJ20" s="145"/>
      <c r="WIK20" s="145"/>
      <c r="WIL20" s="145"/>
      <c r="WIM20" s="145"/>
      <c r="WIN20" s="145"/>
      <c r="WJF20" s="145"/>
      <c r="WJG20" s="145"/>
      <c r="WJJ20" s="145"/>
      <c r="WJM20" s="145"/>
      <c r="WJO20" s="145"/>
      <c r="WJQ20" s="145"/>
      <c r="WJT20" s="145"/>
      <c r="WJW20" s="145"/>
      <c r="WJZ20" s="145"/>
      <c r="WKC20" s="145"/>
      <c r="WKF20" s="145"/>
      <c r="WKI20" s="145"/>
      <c r="WKL20" s="145"/>
      <c r="WKO20" s="145"/>
      <c r="WKQ20" s="145"/>
      <c r="WLD20" s="145"/>
      <c r="WLE20" s="145"/>
      <c r="WLF20" s="145"/>
      <c r="WLG20" s="145"/>
      <c r="WLH20" s="145"/>
      <c r="WLI20" s="145"/>
      <c r="WLJ20" s="145"/>
      <c r="WLK20" s="145"/>
      <c r="WLL20" s="145"/>
      <c r="WLM20" s="145"/>
      <c r="WLN20" s="145"/>
      <c r="WLO20" s="145"/>
      <c r="WLP20" s="145"/>
      <c r="WLQ20" s="145"/>
      <c r="WLU20" s="145"/>
      <c r="WLW20" s="145"/>
      <c r="WLX20" s="145"/>
      <c r="WLY20" s="145"/>
      <c r="WLZ20" s="145"/>
      <c r="WMC20" s="145"/>
      <c r="WME20" s="145"/>
      <c r="WMF20" s="145"/>
      <c r="WMG20" s="145"/>
      <c r="WMH20" s="145"/>
      <c r="WMI20" s="145"/>
      <c r="WMJ20" s="145"/>
      <c r="WMK20" s="145"/>
      <c r="WML20" s="145"/>
      <c r="WMM20" s="145"/>
      <c r="WMN20" s="145"/>
      <c r="WMO20" s="145"/>
      <c r="WMP20" s="145"/>
      <c r="WMQ20" s="145"/>
      <c r="WMT20" s="145"/>
      <c r="WMW20" s="145"/>
      <c r="WMZ20" s="145"/>
      <c r="WNC20" s="145"/>
      <c r="WNF20" s="145"/>
      <c r="WNR20" s="145"/>
      <c r="WNU20" s="145"/>
      <c r="WNX20" s="145"/>
      <c r="WOA20" s="145"/>
      <c r="WOJ20" s="145"/>
      <c r="WOP20" s="145"/>
      <c r="WOS20" s="145"/>
      <c r="WOV20" s="145"/>
      <c r="WOY20" s="145"/>
      <c r="WPE20" s="145"/>
      <c r="WPH20" s="145"/>
      <c r="WPN20" s="145"/>
      <c r="WPP20" s="145"/>
      <c r="WPQ20" s="145"/>
      <c r="WPS20" s="145"/>
      <c r="WPV20" s="145"/>
      <c r="WPY20" s="145"/>
      <c r="WQB20" s="145"/>
      <c r="WQJ20" s="145"/>
      <c r="WQO20" s="145"/>
      <c r="WQX20" s="145"/>
      <c r="WRA20" s="145"/>
      <c r="WRI20" s="145"/>
      <c r="WSE20" s="145"/>
      <c r="WSF20" s="145"/>
      <c r="WSG20" s="145"/>
      <c r="WSH20" s="145"/>
      <c r="WSI20" s="145"/>
      <c r="WSJ20" s="145"/>
      <c r="WTB20" s="145"/>
      <c r="WTC20" s="145"/>
      <c r="WTF20" s="145"/>
      <c r="WTI20" s="145"/>
      <c r="WTK20" s="145"/>
      <c r="WTM20" s="145"/>
      <c r="WTP20" s="145"/>
      <c r="WTS20" s="145"/>
      <c r="WTV20" s="145"/>
      <c r="WTY20" s="145"/>
      <c r="WUB20" s="145"/>
      <c r="WUE20" s="145"/>
      <c r="WUH20" s="145"/>
      <c r="WUK20" s="145"/>
      <c r="WUM20" s="145"/>
      <c r="WUZ20" s="145"/>
      <c r="WVA20" s="145"/>
      <c r="WVB20" s="145"/>
      <c r="WVC20" s="145"/>
      <c r="WVD20" s="145"/>
      <c r="WVE20" s="145"/>
      <c r="WVF20" s="145"/>
      <c r="WVG20" s="145"/>
      <c r="WVH20" s="145"/>
      <c r="WVI20" s="145"/>
      <c r="WVJ20" s="145"/>
      <c r="WVK20" s="145"/>
      <c r="WVL20" s="145"/>
      <c r="WVM20" s="145"/>
      <c r="WVN20" s="145"/>
      <c r="WVO20" s="145"/>
      <c r="WVP20" s="145"/>
      <c r="WVQ20" s="145"/>
      <c r="WVR20" s="145"/>
      <c r="WVS20" s="145"/>
      <c r="WVT20" s="145"/>
      <c r="WVU20" s="145"/>
      <c r="WVV20" s="145"/>
      <c r="WVW20" s="145"/>
      <c r="WVX20" s="145"/>
      <c r="WVY20" s="145"/>
      <c r="WVZ20" s="145"/>
      <c r="WWA20" s="145"/>
      <c r="WWB20" s="145"/>
      <c r="WWC20" s="145"/>
      <c r="WWD20" s="145"/>
      <c r="WWE20" s="145"/>
      <c r="WWF20" s="145"/>
      <c r="WWG20" s="145"/>
      <c r="WWH20" s="145"/>
      <c r="WWI20" s="145"/>
      <c r="WWJ20" s="145"/>
      <c r="WWK20" s="145"/>
      <c r="WWL20" s="145"/>
      <c r="WWM20" s="145"/>
      <c r="WWN20" s="145"/>
      <c r="WWO20" s="145"/>
      <c r="WWP20" s="145"/>
      <c r="WWQ20" s="145"/>
      <c r="WWR20" s="145"/>
      <c r="WWS20" s="145"/>
      <c r="WWT20" s="145"/>
      <c r="WWU20" s="145"/>
      <c r="WWV20" s="145"/>
      <c r="WWW20" s="145"/>
      <c r="WWX20" s="145"/>
      <c r="WWY20" s="145"/>
      <c r="WWZ20" s="145"/>
      <c r="WXA20" s="145"/>
      <c r="WXB20" s="145"/>
      <c r="WXC20" s="145"/>
      <c r="WXD20" s="145"/>
      <c r="WXE20" s="145"/>
      <c r="WXF20" s="145"/>
      <c r="WXG20" s="145"/>
      <c r="WXH20" s="145"/>
      <c r="WXI20" s="145"/>
      <c r="WXJ20" s="145"/>
      <c r="WXK20" s="145"/>
      <c r="WXL20" s="145"/>
      <c r="WXM20" s="145"/>
      <c r="WXN20" s="145"/>
      <c r="WXO20" s="145"/>
      <c r="WXP20" s="145"/>
      <c r="WXQ20" s="145"/>
      <c r="WXR20" s="145"/>
      <c r="WXS20" s="145"/>
      <c r="WXT20" s="145"/>
      <c r="WXU20" s="145"/>
      <c r="WXV20" s="145"/>
      <c r="WXW20" s="145"/>
      <c r="WXX20" s="145"/>
      <c r="WXY20" s="145"/>
      <c r="WXZ20" s="145"/>
      <c r="WYA20" s="145"/>
      <c r="WYB20" s="145"/>
      <c r="WYC20" s="145"/>
      <c r="WYD20" s="145"/>
      <c r="WYE20" s="145"/>
      <c r="WYF20" s="145"/>
      <c r="WYG20" s="145"/>
      <c r="WYH20" s="145"/>
      <c r="WYI20" s="145"/>
      <c r="WYJ20" s="145"/>
      <c r="WYK20" s="145"/>
      <c r="WYL20" s="145"/>
      <c r="WYM20" s="145"/>
      <c r="WYN20" s="145"/>
      <c r="WYO20" s="145"/>
      <c r="WYP20" s="145"/>
      <c r="WYQ20" s="145"/>
      <c r="WYR20" s="145"/>
      <c r="WYS20" s="145"/>
      <c r="WYT20" s="145"/>
      <c r="WYU20" s="145"/>
      <c r="WYV20" s="145"/>
      <c r="WYW20" s="145"/>
      <c r="WYX20" s="145"/>
      <c r="WYY20" s="145"/>
      <c r="WYZ20" s="145"/>
      <c r="WZA20" s="145"/>
      <c r="WZB20" s="145"/>
      <c r="WZC20" s="145"/>
      <c r="WZD20" s="145"/>
      <c r="WZE20" s="145"/>
      <c r="WZF20" s="145"/>
      <c r="WZG20" s="145"/>
      <c r="WZH20" s="145"/>
      <c r="WZI20" s="145"/>
      <c r="WZJ20" s="145"/>
      <c r="WZK20" s="145"/>
      <c r="WZL20" s="145"/>
      <c r="WZM20" s="145"/>
      <c r="WZN20" s="145"/>
      <c r="WZO20" s="145"/>
      <c r="WZP20" s="145"/>
      <c r="WZQ20" s="145"/>
      <c r="WZR20" s="145"/>
      <c r="WZS20" s="145"/>
      <c r="WZT20" s="145"/>
      <c r="WZU20" s="145"/>
      <c r="WZV20" s="145"/>
      <c r="WZW20" s="145"/>
      <c r="WZX20" s="145"/>
      <c r="WZY20" s="145"/>
      <c r="WZZ20" s="145"/>
      <c r="XAA20" s="145"/>
      <c r="XAB20" s="145"/>
      <c r="XAC20" s="145"/>
      <c r="XAD20" s="145"/>
      <c r="XAE20" s="145"/>
      <c r="XAF20" s="145"/>
      <c r="XAG20" s="145"/>
      <c r="XAH20" s="145"/>
      <c r="XAI20" s="145"/>
      <c r="XAJ20" s="145"/>
      <c r="XAK20" s="145"/>
      <c r="XAL20" s="145"/>
      <c r="XAM20" s="145"/>
      <c r="XAN20" s="145"/>
      <c r="XAO20" s="145"/>
      <c r="XAP20" s="145"/>
      <c r="XAQ20" s="145"/>
      <c r="XAR20" s="145"/>
      <c r="XAS20" s="145"/>
      <c r="XAT20" s="145"/>
      <c r="XAU20" s="145"/>
      <c r="XAV20" s="145"/>
      <c r="XAW20" s="145"/>
      <c r="XAX20" s="145"/>
      <c r="XAY20" s="145"/>
      <c r="XAZ20" s="145"/>
      <c r="XBA20" s="145"/>
      <c r="XBB20" s="145"/>
      <c r="XBC20" s="145"/>
      <c r="XBD20" s="145"/>
      <c r="XBE20" s="145"/>
      <c r="XBF20" s="145"/>
      <c r="XBG20" s="145"/>
      <c r="XBH20" s="145"/>
      <c r="XBI20" s="145"/>
      <c r="XBJ20" s="145"/>
      <c r="XBK20" s="145"/>
      <c r="XBL20" s="145"/>
      <c r="XBM20" s="145"/>
      <c r="XBN20" s="145"/>
      <c r="XBO20" s="145"/>
      <c r="XBP20" s="145"/>
      <c r="XBQ20" s="145"/>
      <c r="XBR20" s="145"/>
      <c r="XBS20" s="145"/>
      <c r="XBT20" s="145"/>
      <c r="XBU20" s="145"/>
      <c r="XBV20" s="145"/>
      <c r="XBW20" s="145"/>
      <c r="XBX20" s="145"/>
      <c r="XBY20" s="145"/>
      <c r="XBZ20" s="145"/>
      <c r="XCA20" s="145"/>
      <c r="XCB20" s="145"/>
      <c r="XCC20" s="145"/>
      <c r="XCD20" s="145"/>
      <c r="XCE20" s="145"/>
      <c r="XCF20" s="145"/>
      <c r="XCG20" s="145"/>
      <c r="XCH20" s="145"/>
      <c r="XCI20" s="145"/>
      <c r="XCJ20" s="145"/>
      <c r="XCK20" s="145"/>
      <c r="XCL20" s="145"/>
      <c r="XCM20" s="145"/>
      <c r="XCN20" s="145"/>
      <c r="XCO20" s="145"/>
      <c r="XCP20" s="145"/>
      <c r="XCQ20" s="145"/>
      <c r="XCR20" s="145"/>
      <c r="XCS20" s="145"/>
      <c r="XCT20" s="145"/>
      <c r="XCU20" s="145"/>
      <c r="XCV20" s="145"/>
      <c r="XCW20" s="145"/>
      <c r="XCX20" s="145"/>
      <c r="XCY20" s="145"/>
      <c r="XCZ20" s="145"/>
      <c r="XDA20" s="145"/>
      <c r="XDB20" s="145"/>
      <c r="XDC20" s="145"/>
      <c r="XDD20" s="145"/>
      <c r="XDE20" s="145"/>
      <c r="XDF20" s="145"/>
      <c r="XDG20" s="145"/>
      <c r="XDH20" s="145"/>
      <c r="XDI20" s="145"/>
      <c r="XDJ20" s="145"/>
      <c r="XDK20" s="145"/>
      <c r="XDL20" s="145"/>
      <c r="XDM20" s="145"/>
      <c r="XDN20" s="145"/>
      <c r="XDO20" s="145"/>
      <c r="XDP20" s="145"/>
      <c r="XDQ20" s="145"/>
      <c r="XDR20" s="145"/>
      <c r="XDS20" s="145"/>
      <c r="XDT20" s="145"/>
      <c r="XDU20" s="145"/>
      <c r="XDV20" s="145"/>
      <c r="XDW20" s="145"/>
      <c r="XDX20" s="145"/>
      <c r="XDY20" s="145"/>
      <c r="XDZ20" s="145"/>
      <c r="XEA20" s="145"/>
      <c r="XEB20" s="145"/>
      <c r="XEC20" s="145"/>
      <c r="XED20" s="145"/>
      <c r="XEE20" s="145"/>
      <c r="XEF20" s="145"/>
      <c r="XEG20" s="145"/>
      <c r="XEH20" s="145"/>
      <c r="XEI20" s="145"/>
      <c r="XEJ20" s="145"/>
      <c r="XEK20" s="145"/>
      <c r="XEL20" s="145"/>
      <c r="XEM20" s="145"/>
      <c r="XEN20" s="145"/>
      <c r="XEO20" s="145"/>
      <c r="XEP20" s="145"/>
      <c r="XEQ20" s="145"/>
      <c r="XER20" s="145"/>
      <c r="XES20" s="145"/>
      <c r="XET20" s="145"/>
      <c r="XEU20" s="145"/>
      <c r="XEV20" s="145"/>
      <c r="XEW20" s="145"/>
      <c r="XEX20" s="145"/>
      <c r="XEY20" s="145"/>
      <c r="XEZ20" s="145"/>
      <c r="XFA20" s="145"/>
      <c r="XFB20" s="145"/>
      <c r="XFC20" s="145"/>
      <c r="XFD20" s="145"/>
    </row>
    <row r="21" spans="1:16384" s="45" customFormat="1" ht="21.75" hidden="1" customHeight="1">
      <c r="A21" s="4" t="s">
        <v>60</v>
      </c>
      <c r="B21" s="44" t="s">
        <v>328</v>
      </c>
      <c r="C21" s="132"/>
      <c r="D21" s="59"/>
      <c r="E21" s="60">
        <f t="shared" si="1"/>
        <v>0</v>
      </c>
    </row>
    <row r="22" spans="1:16384" s="45" customFormat="1" ht="20.25" hidden="1" customHeight="1">
      <c r="A22" s="4" t="s">
        <v>61</v>
      </c>
      <c r="B22" s="44" t="s">
        <v>325</v>
      </c>
      <c r="C22" s="132"/>
      <c r="D22" s="59"/>
      <c r="E22" s="60">
        <f t="shared" si="1"/>
        <v>0</v>
      </c>
    </row>
    <row r="23" spans="1:16384" s="45" customFormat="1" ht="22.7" customHeight="1">
      <c r="A23" s="148" t="s">
        <v>269</v>
      </c>
      <c r="B23" s="44" t="s">
        <v>325</v>
      </c>
      <c r="C23" s="177">
        <v>5</v>
      </c>
      <c r="D23" s="143">
        <f>IFERROR(VLOOKUP(A23,'23.12'!A23:C315,3,),)</f>
        <v>30000</v>
      </c>
      <c r="E23" s="144">
        <f t="shared" si="1"/>
        <v>150000</v>
      </c>
      <c r="I23" s="145"/>
      <c r="K23" s="145"/>
      <c r="L23" s="145"/>
      <c r="M23" s="145"/>
      <c r="N23" s="145"/>
      <c r="Q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H23" s="145"/>
      <c r="AK23" s="145"/>
      <c r="AN23" s="145"/>
      <c r="AQ23" s="145"/>
      <c r="AT23" s="145"/>
      <c r="BF23" s="145"/>
      <c r="BI23" s="145"/>
      <c r="BL23" s="145"/>
      <c r="BO23" s="145"/>
      <c r="BX23" s="145"/>
      <c r="CD23" s="145"/>
      <c r="CG23" s="145"/>
      <c r="CJ23" s="145"/>
      <c r="CM23" s="145"/>
      <c r="CS23" s="145"/>
      <c r="CV23" s="145"/>
      <c r="DB23" s="145"/>
      <c r="DD23" s="145"/>
      <c r="DE23" s="145"/>
      <c r="DG23" s="145"/>
      <c r="DJ23" s="145"/>
      <c r="DM23" s="145"/>
      <c r="DP23" s="145"/>
      <c r="DX23" s="145"/>
      <c r="EC23" s="145"/>
      <c r="EL23" s="145"/>
      <c r="EO23" s="145"/>
      <c r="EW23" s="145"/>
      <c r="FS23" s="145"/>
      <c r="FT23" s="145"/>
      <c r="FU23" s="145"/>
      <c r="FV23" s="145"/>
      <c r="FW23" s="145"/>
      <c r="FX23" s="145"/>
      <c r="GP23" s="145"/>
      <c r="GQ23" s="145"/>
      <c r="GT23" s="145"/>
      <c r="GW23" s="145"/>
      <c r="GY23" s="145"/>
      <c r="HA23" s="145"/>
      <c r="HD23" s="145"/>
      <c r="HG23" s="145"/>
      <c r="HJ23" s="145"/>
      <c r="HM23" s="145"/>
      <c r="HP23" s="145"/>
      <c r="HS23" s="145"/>
      <c r="HV23" s="145"/>
      <c r="HY23" s="145"/>
      <c r="IA23" s="145"/>
      <c r="IN23" s="145"/>
      <c r="IO23" s="145"/>
      <c r="IP23" s="145"/>
      <c r="IQ23" s="145"/>
      <c r="IR23" s="145"/>
      <c r="IS23" s="145"/>
      <c r="IT23" s="145"/>
      <c r="IU23" s="145"/>
      <c r="IV23" s="145"/>
      <c r="IW23" s="145"/>
      <c r="IX23" s="145"/>
      <c r="IY23" s="145"/>
      <c r="IZ23" s="145"/>
      <c r="JA23" s="145"/>
      <c r="JE23" s="145"/>
      <c r="JG23" s="145"/>
      <c r="JH23" s="145"/>
      <c r="JI23" s="145"/>
      <c r="JJ23" s="145"/>
      <c r="JM23" s="145"/>
      <c r="JO23" s="145"/>
      <c r="JP23" s="145"/>
      <c r="JQ23" s="145"/>
      <c r="JR23" s="145"/>
      <c r="JS23" s="145"/>
      <c r="JT23" s="145"/>
      <c r="JU23" s="145"/>
      <c r="JV23" s="145"/>
      <c r="JW23" s="145"/>
      <c r="JX23" s="145"/>
      <c r="JY23" s="145"/>
      <c r="JZ23" s="145"/>
      <c r="KA23" s="145"/>
      <c r="KD23" s="145"/>
      <c r="KG23" s="145"/>
      <c r="KJ23" s="145"/>
      <c r="KM23" s="145"/>
      <c r="KP23" s="145"/>
      <c r="LB23" s="145"/>
      <c r="LE23" s="145"/>
      <c r="LH23" s="145"/>
      <c r="LK23" s="145"/>
      <c r="LT23" s="145"/>
      <c r="LZ23" s="145"/>
      <c r="MC23" s="145"/>
      <c r="MF23" s="145"/>
      <c r="MI23" s="145"/>
      <c r="MO23" s="145"/>
      <c r="MR23" s="145"/>
      <c r="MX23" s="145"/>
      <c r="MZ23" s="145"/>
      <c r="NA23" s="145"/>
      <c r="NC23" s="145"/>
      <c r="NF23" s="145"/>
      <c r="NI23" s="145"/>
      <c r="NL23" s="145"/>
      <c r="NT23" s="145"/>
      <c r="NY23" s="145"/>
      <c r="OH23" s="145"/>
      <c r="OK23" s="145"/>
      <c r="OS23" s="145"/>
      <c r="PO23" s="145"/>
      <c r="PP23" s="145"/>
      <c r="PQ23" s="145"/>
      <c r="PR23" s="145"/>
      <c r="PS23" s="145"/>
      <c r="PT23" s="145"/>
      <c r="QL23" s="145"/>
      <c r="QM23" s="145"/>
      <c r="QP23" s="145"/>
      <c r="QS23" s="145"/>
      <c r="QU23" s="145"/>
      <c r="QW23" s="145"/>
      <c r="QZ23" s="145"/>
      <c r="RC23" s="145"/>
      <c r="RF23" s="145"/>
      <c r="RI23" s="145"/>
      <c r="RL23" s="145"/>
      <c r="RO23" s="145"/>
      <c r="RR23" s="145"/>
      <c r="RU23" s="145"/>
      <c r="RW23" s="145"/>
      <c r="SJ23" s="145"/>
      <c r="SK23" s="145"/>
      <c r="SL23" s="145"/>
      <c r="SM23" s="145"/>
      <c r="SN23" s="145"/>
      <c r="SO23" s="145"/>
      <c r="SP23" s="145"/>
      <c r="SQ23" s="145"/>
      <c r="SR23" s="145"/>
      <c r="SS23" s="145"/>
      <c r="ST23" s="145"/>
      <c r="SU23" s="145"/>
      <c r="SV23" s="145"/>
      <c r="SW23" s="145"/>
      <c r="TA23" s="145"/>
      <c r="TC23" s="145"/>
      <c r="TD23" s="145"/>
      <c r="TE23" s="145"/>
      <c r="TF23" s="145"/>
      <c r="TI23" s="145"/>
      <c r="TK23" s="145"/>
      <c r="TL23" s="145"/>
      <c r="TM23" s="145"/>
      <c r="TN23" s="145"/>
      <c r="TO23" s="145"/>
      <c r="TP23" s="145"/>
      <c r="TQ23" s="145"/>
      <c r="TR23" s="145"/>
      <c r="TS23" s="145"/>
      <c r="TT23" s="145"/>
      <c r="TU23" s="145"/>
      <c r="TV23" s="145"/>
      <c r="TW23" s="145"/>
      <c r="TZ23" s="145"/>
      <c r="UC23" s="145"/>
      <c r="UF23" s="145"/>
      <c r="UI23" s="145"/>
      <c r="UL23" s="145"/>
      <c r="UX23" s="145"/>
      <c r="VA23" s="145"/>
      <c r="VD23" s="145"/>
      <c r="VG23" s="145"/>
      <c r="VP23" s="145"/>
      <c r="VV23" s="145"/>
      <c r="VY23" s="145"/>
      <c r="WB23" s="145"/>
      <c r="WE23" s="145"/>
      <c r="WK23" s="145"/>
      <c r="WN23" s="145"/>
      <c r="WT23" s="145"/>
      <c r="WV23" s="145"/>
      <c r="WW23" s="145"/>
      <c r="WY23" s="145"/>
      <c r="XB23" s="145"/>
      <c r="XE23" s="145"/>
      <c r="XH23" s="145"/>
      <c r="XP23" s="145"/>
      <c r="XU23" s="145"/>
      <c r="YD23" s="145"/>
      <c r="YG23" s="145"/>
      <c r="YO23" s="145"/>
      <c r="ZK23" s="145"/>
      <c r="ZL23" s="145"/>
      <c r="ZM23" s="145"/>
      <c r="ZN23" s="145"/>
      <c r="ZO23" s="145"/>
      <c r="ZP23" s="145"/>
      <c r="AAH23" s="145"/>
      <c r="AAI23" s="145"/>
      <c r="AAL23" s="145"/>
      <c r="AAO23" s="145"/>
      <c r="AAQ23" s="145"/>
      <c r="AAS23" s="145"/>
      <c r="AAV23" s="145"/>
      <c r="AAY23" s="145"/>
      <c r="ABB23" s="145"/>
      <c r="ABE23" s="145"/>
      <c r="ABH23" s="145"/>
      <c r="ABK23" s="145"/>
      <c r="ABN23" s="145"/>
      <c r="ABQ23" s="145"/>
      <c r="ABS23" s="145"/>
      <c r="ACF23" s="145"/>
      <c r="ACG23" s="145"/>
      <c r="ACH23" s="145"/>
      <c r="ACI23" s="145"/>
      <c r="ACJ23" s="145"/>
      <c r="ACK23" s="145"/>
      <c r="ACL23" s="145"/>
      <c r="ACM23" s="145"/>
      <c r="ACN23" s="145"/>
      <c r="ACO23" s="145"/>
      <c r="ACP23" s="145"/>
      <c r="ACQ23" s="145"/>
      <c r="ACR23" s="145"/>
      <c r="ACS23" s="145"/>
      <c r="ACW23" s="145"/>
      <c r="ACY23" s="145"/>
      <c r="ACZ23" s="145"/>
      <c r="ADA23" s="145"/>
      <c r="ADB23" s="145"/>
      <c r="ADE23" s="145"/>
      <c r="ADG23" s="145"/>
      <c r="ADH23" s="145"/>
      <c r="ADI23" s="145"/>
      <c r="ADJ23" s="145"/>
      <c r="ADK23" s="145"/>
      <c r="ADL23" s="145"/>
      <c r="ADM23" s="145"/>
      <c r="ADN23" s="145"/>
      <c r="ADO23" s="145"/>
      <c r="ADP23" s="145"/>
      <c r="ADQ23" s="145"/>
      <c r="ADR23" s="145"/>
      <c r="ADS23" s="145"/>
      <c r="ADV23" s="145"/>
      <c r="ADY23" s="145"/>
      <c r="AEB23" s="145"/>
      <c r="AEE23" s="145"/>
      <c r="AEH23" s="145"/>
      <c r="AET23" s="145"/>
      <c r="AEW23" s="145"/>
      <c r="AEZ23" s="145"/>
      <c r="AFC23" s="145"/>
      <c r="AFL23" s="145"/>
      <c r="AFR23" s="145"/>
      <c r="AFU23" s="145"/>
      <c r="AFX23" s="145"/>
      <c r="AGA23" s="145"/>
      <c r="AGG23" s="145"/>
      <c r="AGJ23" s="145"/>
      <c r="AGP23" s="145"/>
      <c r="AGR23" s="145"/>
      <c r="AGS23" s="145"/>
      <c r="AGU23" s="145"/>
      <c r="AGX23" s="145"/>
      <c r="AHA23" s="145"/>
      <c r="AHD23" s="145"/>
      <c r="AHL23" s="145"/>
      <c r="AHQ23" s="145"/>
      <c r="AHZ23" s="145"/>
      <c r="AIC23" s="145"/>
      <c r="AIK23" s="145"/>
      <c r="AJG23" s="145"/>
      <c r="AJH23" s="145"/>
      <c r="AJI23" s="145"/>
      <c r="AJJ23" s="145"/>
      <c r="AJK23" s="145"/>
      <c r="AJL23" s="145"/>
      <c r="AKD23" s="145"/>
      <c r="AKE23" s="145"/>
      <c r="AKH23" s="145"/>
      <c r="AKK23" s="145"/>
      <c r="AKM23" s="145"/>
      <c r="AKO23" s="145"/>
      <c r="AKR23" s="145"/>
      <c r="AKU23" s="145"/>
      <c r="AKX23" s="145"/>
      <c r="ALA23" s="145"/>
      <c r="ALD23" s="145"/>
      <c r="ALG23" s="145"/>
      <c r="ALJ23" s="145"/>
      <c r="ALM23" s="145"/>
      <c r="ALO23" s="145"/>
      <c r="AMB23" s="145"/>
      <c r="AMC23" s="145"/>
      <c r="AMD23" s="145"/>
      <c r="AME23" s="145"/>
      <c r="AMF23" s="145"/>
      <c r="AMG23" s="145"/>
      <c r="AMH23" s="145"/>
      <c r="AMI23" s="145"/>
      <c r="AMJ23" s="145"/>
      <c r="AMK23" s="145"/>
      <c r="AML23" s="145"/>
      <c r="AMM23" s="145"/>
      <c r="AMN23" s="145"/>
      <c r="AMO23" s="145"/>
      <c r="AMS23" s="145"/>
      <c r="AMU23" s="145"/>
      <c r="AMV23" s="145"/>
      <c r="AMW23" s="145"/>
      <c r="AMX23" s="145"/>
      <c r="ANA23" s="145"/>
      <c r="ANC23" s="145"/>
      <c r="AND23" s="145"/>
      <c r="ANE23" s="145"/>
      <c r="ANF23" s="145"/>
      <c r="ANG23" s="145"/>
      <c r="ANH23" s="145"/>
      <c r="ANI23" s="145"/>
      <c r="ANJ23" s="145"/>
      <c r="ANK23" s="145"/>
      <c r="ANL23" s="145"/>
      <c r="ANM23" s="145"/>
      <c r="ANN23" s="145"/>
      <c r="ANO23" s="145"/>
      <c r="ANR23" s="145"/>
      <c r="ANU23" s="145"/>
      <c r="ANX23" s="145"/>
      <c r="AOA23" s="145"/>
      <c r="AOD23" s="145"/>
      <c r="AOP23" s="145"/>
      <c r="AOS23" s="145"/>
      <c r="AOV23" s="145"/>
      <c r="AOY23" s="145"/>
      <c r="APH23" s="145"/>
      <c r="APN23" s="145"/>
      <c r="APQ23" s="145"/>
      <c r="APT23" s="145"/>
      <c r="APW23" s="145"/>
      <c r="AQC23" s="145"/>
      <c r="AQF23" s="145"/>
      <c r="AQL23" s="145"/>
      <c r="AQN23" s="145"/>
      <c r="AQO23" s="145"/>
      <c r="AQQ23" s="145"/>
      <c r="AQT23" s="145"/>
      <c r="AQW23" s="145"/>
      <c r="AQZ23" s="145"/>
      <c r="ARH23" s="145"/>
      <c r="ARM23" s="145"/>
      <c r="ARV23" s="145"/>
      <c r="ARY23" s="145"/>
      <c r="ASG23" s="145"/>
      <c r="ATC23" s="145"/>
      <c r="ATD23" s="145"/>
      <c r="ATE23" s="145"/>
      <c r="ATF23" s="145"/>
      <c r="ATG23" s="145"/>
      <c r="ATH23" s="145"/>
      <c r="ATZ23" s="145"/>
      <c r="AUA23" s="145"/>
      <c r="AUD23" s="145"/>
      <c r="AUG23" s="145"/>
      <c r="AUI23" s="145"/>
      <c r="AUK23" s="145"/>
      <c r="AUN23" s="145"/>
      <c r="AUQ23" s="145"/>
      <c r="AUT23" s="145"/>
      <c r="AUW23" s="145"/>
      <c r="AUZ23" s="145"/>
      <c r="AVC23" s="145"/>
      <c r="AVF23" s="145"/>
      <c r="AVI23" s="145"/>
      <c r="AVK23" s="145"/>
      <c r="AVX23" s="145"/>
      <c r="AVY23" s="145"/>
      <c r="AVZ23" s="145"/>
      <c r="AWA23" s="145"/>
      <c r="AWB23" s="145"/>
      <c r="AWC23" s="145"/>
      <c r="AWD23" s="145"/>
      <c r="AWE23" s="145"/>
      <c r="AWF23" s="145"/>
      <c r="AWG23" s="145"/>
      <c r="AWH23" s="145"/>
      <c r="AWI23" s="145"/>
      <c r="AWJ23" s="145"/>
      <c r="AWK23" s="145"/>
      <c r="AWO23" s="145"/>
      <c r="AWQ23" s="145"/>
      <c r="AWR23" s="145"/>
      <c r="AWS23" s="145"/>
      <c r="AWT23" s="145"/>
      <c r="AWW23" s="145"/>
      <c r="AWY23" s="145"/>
      <c r="AWZ23" s="145"/>
      <c r="AXA23" s="145"/>
      <c r="AXB23" s="145"/>
      <c r="AXC23" s="145"/>
      <c r="AXD23" s="145"/>
      <c r="AXE23" s="145"/>
      <c r="AXF23" s="145"/>
      <c r="AXG23" s="145"/>
      <c r="AXH23" s="145"/>
      <c r="AXI23" s="145"/>
      <c r="AXJ23" s="145"/>
      <c r="AXK23" s="145"/>
      <c r="AXN23" s="145"/>
      <c r="AXQ23" s="145"/>
      <c r="AXT23" s="145"/>
      <c r="AXW23" s="145"/>
      <c r="AXZ23" s="145"/>
      <c r="AYL23" s="145"/>
      <c r="AYO23" s="145"/>
      <c r="AYR23" s="145"/>
      <c r="AYU23" s="145"/>
      <c r="AZD23" s="145"/>
      <c r="AZJ23" s="145"/>
      <c r="AZM23" s="145"/>
      <c r="AZP23" s="145"/>
      <c r="AZS23" s="145"/>
      <c r="AZY23" s="145"/>
      <c r="BAB23" s="145"/>
      <c r="BAH23" s="145"/>
      <c r="BAJ23" s="145"/>
      <c r="BAK23" s="145"/>
      <c r="BAM23" s="145"/>
      <c r="BAP23" s="145"/>
      <c r="BAS23" s="145"/>
      <c r="BAV23" s="145"/>
      <c r="BBD23" s="145"/>
      <c r="BBI23" s="145"/>
      <c r="BBR23" s="145"/>
      <c r="BBU23" s="145"/>
      <c r="BCC23" s="145"/>
      <c r="BCY23" s="145"/>
      <c r="BCZ23" s="145"/>
      <c r="BDA23" s="145"/>
      <c r="BDB23" s="145"/>
      <c r="BDC23" s="145"/>
      <c r="BDD23" s="145"/>
      <c r="BDV23" s="145"/>
      <c r="BDW23" s="145"/>
      <c r="BDZ23" s="145"/>
      <c r="BEC23" s="145"/>
      <c r="BEE23" s="145"/>
      <c r="BEG23" s="145"/>
      <c r="BEJ23" s="145"/>
      <c r="BEM23" s="145"/>
      <c r="BEP23" s="145"/>
      <c r="BES23" s="145"/>
      <c r="BEV23" s="145"/>
      <c r="BEY23" s="145"/>
      <c r="BFB23" s="145"/>
      <c r="BFE23" s="145"/>
      <c r="BFG23" s="145"/>
      <c r="BFT23" s="145"/>
      <c r="BFU23" s="145"/>
      <c r="BFV23" s="145"/>
      <c r="BFW23" s="145"/>
      <c r="BFX23" s="145"/>
      <c r="BFY23" s="145"/>
      <c r="BFZ23" s="145"/>
      <c r="BGA23" s="145"/>
      <c r="BGB23" s="145"/>
      <c r="BGC23" s="145"/>
      <c r="BGD23" s="145"/>
      <c r="BGE23" s="145"/>
      <c r="BGF23" s="145"/>
      <c r="BGG23" s="145"/>
      <c r="BGK23" s="145"/>
      <c r="BGM23" s="145"/>
      <c r="BGN23" s="145"/>
      <c r="BGO23" s="145"/>
      <c r="BGP23" s="145"/>
      <c r="BGS23" s="145"/>
      <c r="BGU23" s="145"/>
      <c r="BGV23" s="145"/>
      <c r="BGW23" s="145"/>
      <c r="BGX23" s="145"/>
      <c r="BGY23" s="145"/>
      <c r="BGZ23" s="145"/>
      <c r="BHA23" s="145"/>
      <c r="BHB23" s="145"/>
      <c r="BHC23" s="145"/>
      <c r="BHD23" s="145"/>
      <c r="BHE23" s="145"/>
      <c r="BHF23" s="145"/>
      <c r="BHG23" s="145"/>
      <c r="BHJ23" s="145"/>
      <c r="BHM23" s="145"/>
      <c r="BHP23" s="145"/>
      <c r="BHS23" s="145"/>
      <c r="BHV23" s="145"/>
      <c r="BIH23" s="145"/>
      <c r="BIK23" s="145"/>
      <c r="BIN23" s="145"/>
      <c r="BIQ23" s="145"/>
      <c r="BIZ23" s="145"/>
      <c r="BJF23" s="145"/>
      <c r="BJI23" s="145"/>
      <c r="BJL23" s="145"/>
      <c r="BJO23" s="145"/>
      <c r="BJU23" s="145"/>
      <c r="BJX23" s="145"/>
      <c r="BKD23" s="145"/>
      <c r="BKF23" s="145"/>
      <c r="BKG23" s="145"/>
      <c r="BKI23" s="145"/>
      <c r="BKL23" s="145"/>
      <c r="BKO23" s="145"/>
      <c r="BKR23" s="145"/>
      <c r="BKZ23" s="145"/>
      <c r="BLE23" s="145"/>
      <c r="BLN23" s="145"/>
      <c r="BLQ23" s="145"/>
      <c r="BLY23" s="145"/>
      <c r="BMU23" s="145"/>
      <c r="BMV23" s="145"/>
      <c r="BMW23" s="145"/>
      <c r="BMX23" s="145"/>
      <c r="BMY23" s="145"/>
      <c r="BMZ23" s="145"/>
      <c r="BNR23" s="145"/>
      <c r="BNS23" s="145"/>
      <c r="BNV23" s="145"/>
      <c r="BNY23" s="145"/>
      <c r="BOA23" s="145"/>
      <c r="BOC23" s="145"/>
      <c r="BOF23" s="145"/>
      <c r="BOI23" s="145"/>
      <c r="BOL23" s="145"/>
      <c r="BOO23" s="145"/>
      <c r="BOR23" s="145"/>
      <c r="BOU23" s="145"/>
      <c r="BOX23" s="145"/>
      <c r="BPA23" s="145"/>
      <c r="BPC23" s="145"/>
      <c r="BPP23" s="145"/>
      <c r="BPQ23" s="145"/>
      <c r="BPR23" s="145"/>
      <c r="BPS23" s="145"/>
      <c r="BPT23" s="145"/>
      <c r="BPU23" s="145"/>
      <c r="BPV23" s="145"/>
      <c r="BPW23" s="145"/>
      <c r="BPX23" s="145"/>
      <c r="BPY23" s="145"/>
      <c r="BPZ23" s="145"/>
      <c r="BQA23" s="145"/>
      <c r="BQB23" s="145"/>
      <c r="BQC23" s="145"/>
      <c r="BQG23" s="145"/>
      <c r="BQI23" s="145"/>
      <c r="BQJ23" s="145"/>
      <c r="BQK23" s="145"/>
      <c r="BQL23" s="145"/>
      <c r="BQO23" s="145"/>
      <c r="BQQ23" s="145"/>
      <c r="BQR23" s="145"/>
      <c r="BQS23" s="145"/>
      <c r="BQT23" s="145"/>
      <c r="BQU23" s="145"/>
      <c r="BQV23" s="145"/>
      <c r="BQW23" s="145"/>
      <c r="BQX23" s="145"/>
      <c r="BQY23" s="145"/>
      <c r="BQZ23" s="145"/>
      <c r="BRA23" s="145"/>
      <c r="BRB23" s="145"/>
      <c r="BRC23" s="145"/>
      <c r="BRF23" s="145"/>
      <c r="BRI23" s="145"/>
      <c r="BRL23" s="145"/>
      <c r="BRO23" s="145"/>
      <c r="BRR23" s="145"/>
      <c r="BSD23" s="145"/>
      <c r="BSG23" s="145"/>
      <c r="BSJ23" s="145"/>
      <c r="BSM23" s="145"/>
      <c r="BSV23" s="145"/>
      <c r="BTB23" s="145"/>
      <c r="BTE23" s="145"/>
      <c r="BTH23" s="145"/>
      <c r="BTK23" s="145"/>
      <c r="BTQ23" s="145"/>
      <c r="BTT23" s="145"/>
      <c r="BTZ23" s="145"/>
      <c r="BUB23" s="145"/>
      <c r="BUC23" s="145"/>
      <c r="BUE23" s="145"/>
      <c r="BUH23" s="145"/>
      <c r="BUK23" s="145"/>
      <c r="BUN23" s="145"/>
      <c r="BUV23" s="145"/>
      <c r="BVA23" s="145"/>
      <c r="BVJ23" s="145"/>
      <c r="BVM23" s="145"/>
      <c r="BVU23" s="145"/>
      <c r="BWQ23" s="145"/>
      <c r="BWR23" s="145"/>
      <c r="BWS23" s="145"/>
      <c r="BWT23" s="145"/>
      <c r="BWU23" s="145"/>
      <c r="BWV23" s="145"/>
      <c r="BXN23" s="145"/>
      <c r="BXO23" s="145"/>
      <c r="BXR23" s="145"/>
      <c r="BXU23" s="145"/>
      <c r="BXW23" s="145"/>
      <c r="BXY23" s="145"/>
      <c r="BYB23" s="145"/>
      <c r="BYE23" s="145"/>
      <c r="BYH23" s="145"/>
      <c r="BYK23" s="145"/>
      <c r="BYN23" s="145"/>
      <c r="BYQ23" s="145"/>
      <c r="BYT23" s="145"/>
      <c r="BYW23" s="145"/>
      <c r="BYY23" s="145"/>
      <c r="BZL23" s="145"/>
      <c r="BZM23" s="145"/>
      <c r="BZN23" s="145"/>
      <c r="BZO23" s="145"/>
      <c r="BZP23" s="145"/>
      <c r="BZQ23" s="145"/>
      <c r="BZR23" s="145"/>
      <c r="BZS23" s="145"/>
      <c r="BZT23" s="145"/>
      <c r="BZU23" s="145"/>
      <c r="BZV23" s="145"/>
      <c r="BZW23" s="145"/>
      <c r="BZX23" s="145"/>
      <c r="BZY23" s="145"/>
      <c r="CAC23" s="145"/>
      <c r="CAE23" s="145"/>
      <c r="CAF23" s="145"/>
      <c r="CAG23" s="145"/>
      <c r="CAH23" s="145"/>
      <c r="CAK23" s="145"/>
      <c r="CAM23" s="145"/>
      <c r="CAN23" s="145"/>
      <c r="CAO23" s="145"/>
      <c r="CAP23" s="145"/>
      <c r="CAQ23" s="145"/>
      <c r="CAR23" s="145"/>
      <c r="CAS23" s="145"/>
      <c r="CAT23" s="145"/>
      <c r="CAU23" s="145"/>
      <c r="CAV23" s="145"/>
      <c r="CAW23" s="145"/>
      <c r="CAX23" s="145"/>
      <c r="CAY23" s="145"/>
      <c r="CBB23" s="145"/>
      <c r="CBE23" s="145"/>
      <c r="CBH23" s="145"/>
      <c r="CBK23" s="145"/>
      <c r="CBN23" s="145"/>
      <c r="CBZ23" s="145"/>
      <c r="CCC23" s="145"/>
      <c r="CCF23" s="145"/>
      <c r="CCI23" s="145"/>
      <c r="CCR23" s="145"/>
      <c r="CCX23" s="145"/>
      <c r="CDA23" s="145"/>
      <c r="CDD23" s="145"/>
      <c r="CDG23" s="145"/>
      <c r="CDM23" s="145"/>
      <c r="CDP23" s="145"/>
      <c r="CDV23" s="145"/>
      <c r="CDX23" s="145"/>
      <c r="CDY23" s="145"/>
      <c r="CEA23" s="145"/>
      <c r="CED23" s="145"/>
      <c r="CEG23" s="145"/>
      <c r="CEJ23" s="145"/>
      <c r="CER23" s="145"/>
      <c r="CEW23" s="145"/>
      <c r="CFF23" s="145"/>
      <c r="CFI23" s="145"/>
      <c r="CFQ23" s="145"/>
      <c r="CGM23" s="145"/>
      <c r="CGN23" s="145"/>
      <c r="CGO23" s="145"/>
      <c r="CGP23" s="145"/>
      <c r="CGQ23" s="145"/>
      <c r="CGR23" s="145"/>
      <c r="CHJ23" s="145"/>
      <c r="CHK23" s="145"/>
      <c r="CHN23" s="145"/>
      <c r="CHQ23" s="145"/>
      <c r="CHS23" s="145"/>
      <c r="CHU23" s="145"/>
      <c r="CHX23" s="145"/>
      <c r="CIA23" s="145"/>
      <c r="CID23" s="145"/>
      <c r="CIG23" s="145"/>
      <c r="CIJ23" s="145"/>
      <c r="CIM23" s="145"/>
      <c r="CIP23" s="145"/>
      <c r="CIS23" s="145"/>
      <c r="CIU23" s="145"/>
      <c r="CJH23" s="145"/>
      <c r="CJI23" s="145"/>
      <c r="CJJ23" s="145"/>
      <c r="CJK23" s="145"/>
      <c r="CJL23" s="145"/>
      <c r="CJM23" s="145"/>
      <c r="CJN23" s="145"/>
      <c r="CJO23" s="145"/>
      <c r="CJP23" s="145"/>
      <c r="CJQ23" s="145"/>
      <c r="CJR23" s="145"/>
      <c r="CJS23" s="145"/>
      <c r="CJT23" s="145"/>
      <c r="CJU23" s="145"/>
      <c r="CJY23" s="145"/>
      <c r="CKA23" s="145"/>
      <c r="CKB23" s="145"/>
      <c r="CKC23" s="145"/>
      <c r="CKD23" s="145"/>
      <c r="CKG23" s="145"/>
      <c r="CKI23" s="145"/>
      <c r="CKJ23" s="145"/>
      <c r="CKK23" s="145"/>
      <c r="CKL23" s="145"/>
      <c r="CKM23" s="145"/>
      <c r="CKN23" s="145"/>
      <c r="CKO23" s="145"/>
      <c r="CKP23" s="145"/>
      <c r="CKQ23" s="145"/>
      <c r="CKR23" s="145"/>
      <c r="CKS23" s="145"/>
      <c r="CKT23" s="145"/>
      <c r="CKU23" s="145"/>
      <c r="CKX23" s="145"/>
      <c r="CLA23" s="145"/>
      <c r="CLD23" s="145"/>
      <c r="CLG23" s="145"/>
      <c r="CLJ23" s="145"/>
      <c r="CLV23" s="145"/>
      <c r="CLY23" s="145"/>
      <c r="CMB23" s="145"/>
      <c r="CME23" s="145"/>
      <c r="CMN23" s="145"/>
      <c r="CMT23" s="145"/>
      <c r="CMW23" s="145"/>
      <c r="CMZ23" s="145"/>
      <c r="CNC23" s="145"/>
      <c r="CNI23" s="145"/>
      <c r="CNL23" s="145"/>
      <c r="CNR23" s="145"/>
      <c r="CNT23" s="145"/>
      <c r="CNU23" s="145"/>
      <c r="CNW23" s="145"/>
      <c r="CNZ23" s="145"/>
      <c r="COC23" s="145"/>
      <c r="COF23" s="145"/>
      <c r="CON23" s="145"/>
      <c r="COS23" s="145"/>
      <c r="CPB23" s="145"/>
      <c r="CPE23" s="145"/>
      <c r="CPM23" s="145"/>
      <c r="CQI23" s="145"/>
      <c r="CQJ23" s="145"/>
      <c r="CQK23" s="145"/>
      <c r="CQL23" s="145"/>
      <c r="CQM23" s="145"/>
      <c r="CQN23" s="145"/>
      <c r="CRF23" s="145"/>
      <c r="CRG23" s="145"/>
      <c r="CRJ23" s="145"/>
      <c r="CRM23" s="145"/>
      <c r="CRO23" s="145"/>
      <c r="CRQ23" s="145"/>
      <c r="CRT23" s="145"/>
      <c r="CRW23" s="145"/>
      <c r="CRZ23" s="145"/>
      <c r="CSC23" s="145"/>
      <c r="CSF23" s="145"/>
      <c r="CSI23" s="145"/>
      <c r="CSL23" s="145"/>
      <c r="CSO23" s="145"/>
      <c r="CSQ23" s="145"/>
      <c r="CTD23" s="145"/>
      <c r="CTE23" s="145"/>
      <c r="CTF23" s="145"/>
      <c r="CTG23" s="145"/>
      <c r="CTH23" s="145"/>
      <c r="CTI23" s="145"/>
      <c r="CTJ23" s="145"/>
      <c r="CTK23" s="145"/>
      <c r="CTL23" s="145"/>
      <c r="CTM23" s="145"/>
      <c r="CTN23" s="145"/>
      <c r="CTO23" s="145"/>
      <c r="CTP23" s="145"/>
      <c r="CTQ23" s="145"/>
      <c r="CTU23" s="145"/>
      <c r="CTW23" s="145"/>
      <c r="CTX23" s="145"/>
      <c r="CTY23" s="145"/>
      <c r="CTZ23" s="145"/>
      <c r="CUC23" s="145"/>
      <c r="CUE23" s="145"/>
      <c r="CUF23" s="145"/>
      <c r="CUG23" s="145"/>
      <c r="CUH23" s="145"/>
      <c r="CUI23" s="145"/>
      <c r="CUJ23" s="145"/>
      <c r="CUK23" s="145"/>
      <c r="CUL23" s="145"/>
      <c r="CUM23" s="145"/>
      <c r="CUN23" s="145"/>
      <c r="CUO23" s="145"/>
      <c r="CUP23" s="145"/>
      <c r="CUQ23" s="145"/>
      <c r="CUT23" s="145"/>
      <c r="CUW23" s="145"/>
      <c r="CUZ23" s="145"/>
      <c r="CVC23" s="145"/>
      <c r="CVF23" s="145"/>
      <c r="CVR23" s="145"/>
      <c r="CVU23" s="145"/>
      <c r="CVX23" s="145"/>
      <c r="CWA23" s="145"/>
      <c r="CWJ23" s="145"/>
      <c r="CWP23" s="145"/>
      <c r="CWS23" s="145"/>
      <c r="CWV23" s="145"/>
      <c r="CWY23" s="145"/>
      <c r="CXE23" s="145"/>
      <c r="CXH23" s="145"/>
      <c r="CXN23" s="145"/>
      <c r="CXP23" s="145"/>
      <c r="CXQ23" s="145"/>
      <c r="CXS23" s="145"/>
      <c r="CXV23" s="145"/>
      <c r="CXY23" s="145"/>
      <c r="CYB23" s="145"/>
      <c r="CYJ23" s="145"/>
      <c r="CYO23" s="145"/>
      <c r="CYX23" s="145"/>
      <c r="CZA23" s="145"/>
      <c r="CZI23" s="145"/>
      <c r="DAE23" s="145"/>
      <c r="DAF23" s="145"/>
      <c r="DAG23" s="145"/>
      <c r="DAH23" s="145"/>
      <c r="DAI23" s="145"/>
      <c r="DAJ23" s="145"/>
      <c r="DBB23" s="145"/>
      <c r="DBC23" s="145"/>
      <c r="DBF23" s="145"/>
      <c r="DBI23" s="145"/>
      <c r="DBK23" s="145"/>
      <c r="DBM23" s="145"/>
      <c r="DBP23" s="145"/>
      <c r="DBS23" s="145"/>
      <c r="DBV23" s="145"/>
      <c r="DBY23" s="145"/>
      <c r="DCB23" s="145"/>
      <c r="DCE23" s="145"/>
      <c r="DCH23" s="145"/>
      <c r="DCK23" s="145"/>
      <c r="DCM23" s="145"/>
      <c r="DCZ23" s="145"/>
      <c r="DDA23" s="145"/>
      <c r="DDB23" s="145"/>
      <c r="DDC23" s="145"/>
      <c r="DDD23" s="145"/>
      <c r="DDE23" s="145"/>
      <c r="DDF23" s="145"/>
      <c r="DDG23" s="145"/>
      <c r="DDH23" s="145"/>
      <c r="DDI23" s="145"/>
      <c r="DDJ23" s="145"/>
      <c r="DDK23" s="145"/>
      <c r="DDL23" s="145"/>
      <c r="DDM23" s="145"/>
      <c r="DDQ23" s="145"/>
      <c r="DDS23" s="145"/>
      <c r="DDT23" s="145"/>
      <c r="DDU23" s="145"/>
      <c r="DDV23" s="145"/>
      <c r="DDY23" s="145"/>
      <c r="DEA23" s="145"/>
      <c r="DEB23" s="145"/>
      <c r="DEC23" s="145"/>
      <c r="DED23" s="145"/>
      <c r="DEE23" s="145"/>
      <c r="DEF23" s="145"/>
      <c r="DEG23" s="145"/>
      <c r="DEH23" s="145"/>
      <c r="DEI23" s="145"/>
      <c r="DEJ23" s="145"/>
      <c r="DEK23" s="145"/>
      <c r="DEL23" s="145"/>
      <c r="DEM23" s="145"/>
      <c r="DEP23" s="145"/>
      <c r="DES23" s="145"/>
      <c r="DEV23" s="145"/>
      <c r="DEY23" s="145"/>
      <c r="DFB23" s="145"/>
      <c r="DFN23" s="145"/>
      <c r="DFQ23" s="145"/>
      <c r="DFT23" s="145"/>
      <c r="DFW23" s="145"/>
      <c r="DGF23" s="145"/>
      <c r="DGL23" s="145"/>
      <c r="DGO23" s="145"/>
      <c r="DGR23" s="145"/>
      <c r="DGU23" s="145"/>
      <c r="DHA23" s="145"/>
      <c r="DHD23" s="145"/>
      <c r="DHJ23" s="145"/>
      <c r="DHL23" s="145"/>
      <c r="DHM23" s="145"/>
      <c r="DHO23" s="145"/>
      <c r="DHR23" s="145"/>
      <c r="DHU23" s="145"/>
      <c r="DHX23" s="145"/>
      <c r="DIF23" s="145"/>
      <c r="DIK23" s="145"/>
      <c r="DIT23" s="145"/>
      <c r="DIW23" s="145"/>
      <c r="DJE23" s="145"/>
      <c r="DKA23" s="145"/>
      <c r="DKB23" s="145"/>
      <c r="DKC23" s="145"/>
      <c r="DKD23" s="145"/>
      <c r="DKE23" s="145"/>
      <c r="DKF23" s="145"/>
      <c r="DKX23" s="145"/>
      <c r="DKY23" s="145"/>
      <c r="DLB23" s="145"/>
      <c r="DLE23" s="145"/>
      <c r="DLG23" s="145"/>
      <c r="DLI23" s="145"/>
      <c r="DLL23" s="145"/>
      <c r="DLO23" s="145"/>
      <c r="DLR23" s="145"/>
      <c r="DLU23" s="145"/>
      <c r="DLX23" s="145"/>
      <c r="DMA23" s="145"/>
      <c r="DMD23" s="145"/>
      <c r="DMG23" s="145"/>
      <c r="DMI23" s="145"/>
      <c r="DMV23" s="145"/>
      <c r="DMW23" s="145"/>
      <c r="DMX23" s="145"/>
      <c r="DMY23" s="145"/>
      <c r="DMZ23" s="145"/>
      <c r="DNA23" s="145"/>
      <c r="DNB23" s="145"/>
      <c r="DNC23" s="145"/>
      <c r="DND23" s="145"/>
      <c r="DNE23" s="145"/>
      <c r="DNF23" s="145"/>
      <c r="DNG23" s="145"/>
      <c r="DNH23" s="145"/>
      <c r="DNI23" s="145"/>
      <c r="DNM23" s="145"/>
      <c r="DNO23" s="145"/>
      <c r="DNP23" s="145"/>
      <c r="DNQ23" s="145"/>
      <c r="DNR23" s="145"/>
      <c r="DNU23" s="145"/>
      <c r="DNW23" s="145"/>
      <c r="DNX23" s="145"/>
      <c r="DNY23" s="145"/>
      <c r="DNZ23" s="145"/>
      <c r="DOA23" s="145"/>
      <c r="DOB23" s="145"/>
      <c r="DOC23" s="145"/>
      <c r="DOD23" s="145"/>
      <c r="DOE23" s="145"/>
      <c r="DOF23" s="145"/>
      <c r="DOG23" s="145"/>
      <c r="DOH23" s="145"/>
      <c r="DOI23" s="145"/>
      <c r="DOL23" s="145"/>
      <c r="DOO23" s="145"/>
      <c r="DOR23" s="145"/>
      <c r="DOU23" s="145"/>
      <c r="DOX23" s="145"/>
      <c r="DPJ23" s="145"/>
      <c r="DPM23" s="145"/>
      <c r="DPP23" s="145"/>
      <c r="DPS23" s="145"/>
      <c r="DQB23" s="145"/>
      <c r="DQH23" s="145"/>
      <c r="DQK23" s="145"/>
      <c r="DQN23" s="145"/>
      <c r="DQQ23" s="145"/>
      <c r="DQW23" s="145"/>
      <c r="DQZ23" s="145"/>
      <c r="DRF23" s="145"/>
      <c r="DRH23" s="145"/>
      <c r="DRI23" s="145"/>
      <c r="DRK23" s="145"/>
      <c r="DRN23" s="145"/>
      <c r="DRQ23" s="145"/>
      <c r="DRT23" s="145"/>
      <c r="DSB23" s="145"/>
      <c r="DSG23" s="145"/>
      <c r="DSP23" s="145"/>
      <c r="DSS23" s="145"/>
      <c r="DTA23" s="145"/>
      <c r="DTW23" s="145"/>
      <c r="DTX23" s="145"/>
      <c r="DTY23" s="145"/>
      <c r="DTZ23" s="145"/>
      <c r="DUA23" s="145"/>
      <c r="DUB23" s="145"/>
      <c r="DUT23" s="145"/>
      <c r="DUU23" s="145"/>
      <c r="DUX23" s="145"/>
      <c r="DVA23" s="145"/>
      <c r="DVC23" s="145"/>
      <c r="DVE23" s="145"/>
      <c r="DVH23" s="145"/>
      <c r="DVK23" s="145"/>
      <c r="DVN23" s="145"/>
      <c r="DVQ23" s="145"/>
      <c r="DVT23" s="145"/>
      <c r="DVW23" s="145"/>
      <c r="DVZ23" s="145"/>
      <c r="DWC23" s="145"/>
      <c r="DWE23" s="145"/>
      <c r="DWR23" s="145"/>
      <c r="DWS23" s="145"/>
      <c r="DWT23" s="145"/>
      <c r="DWU23" s="145"/>
      <c r="DWV23" s="145"/>
      <c r="DWW23" s="145"/>
      <c r="DWX23" s="145"/>
      <c r="DWY23" s="145"/>
      <c r="DWZ23" s="145"/>
      <c r="DXA23" s="145"/>
      <c r="DXB23" s="145"/>
      <c r="DXC23" s="145"/>
      <c r="DXD23" s="145"/>
      <c r="DXE23" s="145"/>
      <c r="DXI23" s="145"/>
      <c r="DXK23" s="145"/>
      <c r="DXL23" s="145"/>
      <c r="DXM23" s="145"/>
      <c r="DXN23" s="145"/>
      <c r="DXQ23" s="145"/>
      <c r="DXS23" s="145"/>
      <c r="DXT23" s="145"/>
      <c r="DXU23" s="145"/>
      <c r="DXV23" s="145"/>
      <c r="DXW23" s="145"/>
      <c r="DXX23" s="145"/>
      <c r="DXY23" s="145"/>
      <c r="DXZ23" s="145"/>
      <c r="DYA23" s="145"/>
      <c r="DYB23" s="145"/>
      <c r="DYC23" s="145"/>
      <c r="DYD23" s="145"/>
      <c r="DYE23" s="145"/>
      <c r="DYH23" s="145"/>
      <c r="DYK23" s="145"/>
      <c r="DYN23" s="145"/>
      <c r="DYQ23" s="145"/>
      <c r="DYT23" s="145"/>
      <c r="DZF23" s="145"/>
      <c r="DZI23" s="145"/>
      <c r="DZL23" s="145"/>
      <c r="DZO23" s="145"/>
      <c r="DZX23" s="145"/>
      <c r="EAD23" s="145"/>
      <c r="EAG23" s="145"/>
      <c r="EAJ23" s="145"/>
      <c r="EAM23" s="145"/>
      <c r="EAS23" s="145"/>
      <c r="EAV23" s="145"/>
      <c r="EBB23" s="145"/>
      <c r="EBD23" s="145"/>
      <c r="EBE23" s="145"/>
      <c r="EBG23" s="145"/>
      <c r="EBJ23" s="145"/>
      <c r="EBM23" s="145"/>
      <c r="EBP23" s="145"/>
      <c r="EBX23" s="145"/>
      <c r="ECC23" s="145"/>
      <c r="ECL23" s="145"/>
      <c r="ECO23" s="145"/>
      <c r="ECW23" s="145"/>
      <c r="EDS23" s="145"/>
      <c r="EDT23" s="145"/>
      <c r="EDU23" s="145"/>
      <c r="EDV23" s="145"/>
      <c r="EDW23" s="145"/>
      <c r="EDX23" s="145"/>
      <c r="EEP23" s="145"/>
      <c r="EEQ23" s="145"/>
      <c r="EET23" s="145"/>
      <c r="EEW23" s="145"/>
      <c r="EEY23" s="145"/>
      <c r="EFA23" s="145"/>
      <c r="EFD23" s="145"/>
      <c r="EFG23" s="145"/>
      <c r="EFJ23" s="145"/>
      <c r="EFM23" s="145"/>
      <c r="EFP23" s="145"/>
      <c r="EFS23" s="145"/>
      <c r="EFV23" s="145"/>
      <c r="EFY23" s="145"/>
      <c r="EGA23" s="145"/>
      <c r="EGN23" s="145"/>
      <c r="EGO23" s="145"/>
      <c r="EGP23" s="145"/>
      <c r="EGQ23" s="145"/>
      <c r="EGR23" s="145"/>
      <c r="EGS23" s="145"/>
      <c r="EGT23" s="145"/>
      <c r="EGU23" s="145"/>
      <c r="EGV23" s="145"/>
      <c r="EGW23" s="145"/>
      <c r="EGX23" s="145"/>
      <c r="EGY23" s="145"/>
      <c r="EGZ23" s="145"/>
      <c r="EHA23" s="145"/>
      <c r="EHE23" s="145"/>
      <c r="EHG23" s="145"/>
      <c r="EHH23" s="145"/>
      <c r="EHI23" s="145"/>
      <c r="EHJ23" s="145"/>
      <c r="EHM23" s="145"/>
      <c r="EHO23" s="145"/>
      <c r="EHP23" s="145"/>
      <c r="EHQ23" s="145"/>
      <c r="EHR23" s="145"/>
      <c r="EHS23" s="145"/>
      <c r="EHT23" s="145"/>
      <c r="EHU23" s="145"/>
      <c r="EHV23" s="145"/>
      <c r="EHW23" s="145"/>
      <c r="EHX23" s="145"/>
      <c r="EHY23" s="145"/>
      <c r="EHZ23" s="145"/>
      <c r="EIA23" s="145"/>
      <c r="EID23" s="145"/>
      <c r="EIG23" s="145"/>
      <c r="EIJ23" s="145"/>
      <c r="EIM23" s="145"/>
      <c r="EIP23" s="145"/>
      <c r="EJB23" s="145"/>
      <c r="EJE23" s="145"/>
      <c r="EJH23" s="145"/>
      <c r="EJK23" s="145"/>
      <c r="EJT23" s="145"/>
      <c r="EJZ23" s="145"/>
      <c r="EKC23" s="145"/>
      <c r="EKF23" s="145"/>
      <c r="EKI23" s="145"/>
      <c r="EKO23" s="145"/>
      <c r="EKR23" s="145"/>
      <c r="EKX23" s="145"/>
      <c r="EKZ23" s="145"/>
      <c r="ELA23" s="145"/>
      <c r="ELC23" s="145"/>
      <c r="ELF23" s="145"/>
      <c r="ELI23" s="145"/>
      <c r="ELL23" s="145"/>
      <c r="ELT23" s="145"/>
      <c r="ELY23" s="145"/>
      <c r="EMH23" s="145"/>
      <c r="EMK23" s="145"/>
      <c r="EMS23" s="145"/>
      <c r="ENO23" s="145"/>
      <c r="ENP23" s="145"/>
      <c r="ENQ23" s="145"/>
      <c r="ENR23" s="145"/>
      <c r="ENS23" s="145"/>
      <c r="ENT23" s="145"/>
      <c r="EOL23" s="145"/>
      <c r="EOM23" s="145"/>
      <c r="EOP23" s="145"/>
      <c r="EOS23" s="145"/>
      <c r="EOU23" s="145"/>
      <c r="EOW23" s="145"/>
      <c r="EOZ23" s="145"/>
      <c r="EPC23" s="145"/>
      <c r="EPF23" s="145"/>
      <c r="EPI23" s="145"/>
      <c r="EPL23" s="145"/>
      <c r="EPO23" s="145"/>
      <c r="EPR23" s="145"/>
      <c r="EPU23" s="145"/>
      <c r="EPW23" s="145"/>
      <c r="EQJ23" s="145"/>
      <c r="EQK23" s="145"/>
      <c r="EQL23" s="145"/>
      <c r="EQM23" s="145"/>
      <c r="EQN23" s="145"/>
      <c r="EQO23" s="145"/>
      <c r="EQP23" s="145"/>
      <c r="EQQ23" s="145"/>
      <c r="EQR23" s="145"/>
      <c r="EQS23" s="145"/>
      <c r="EQT23" s="145"/>
      <c r="EQU23" s="145"/>
      <c r="EQV23" s="145"/>
      <c r="EQW23" s="145"/>
      <c r="ERA23" s="145"/>
      <c r="ERC23" s="145"/>
      <c r="ERD23" s="145"/>
      <c r="ERE23" s="145"/>
      <c r="ERF23" s="145"/>
      <c r="ERI23" s="145"/>
      <c r="ERK23" s="145"/>
      <c r="ERL23" s="145"/>
      <c r="ERM23" s="145"/>
      <c r="ERN23" s="145"/>
      <c r="ERO23" s="145"/>
      <c r="ERP23" s="145"/>
      <c r="ERQ23" s="145"/>
      <c r="ERR23" s="145"/>
      <c r="ERS23" s="145"/>
      <c r="ERT23" s="145"/>
      <c r="ERU23" s="145"/>
      <c r="ERV23" s="145"/>
      <c r="ERW23" s="145"/>
      <c r="ERZ23" s="145"/>
      <c r="ESC23" s="145"/>
      <c r="ESF23" s="145"/>
      <c r="ESI23" s="145"/>
      <c r="ESL23" s="145"/>
      <c r="ESX23" s="145"/>
      <c r="ETA23" s="145"/>
      <c r="ETD23" s="145"/>
      <c r="ETG23" s="145"/>
      <c r="ETP23" s="145"/>
      <c r="ETV23" s="145"/>
      <c r="ETY23" s="145"/>
      <c r="EUB23" s="145"/>
      <c r="EUE23" s="145"/>
      <c r="EUK23" s="145"/>
      <c r="EUN23" s="145"/>
      <c r="EUT23" s="145"/>
      <c r="EUV23" s="145"/>
      <c r="EUW23" s="145"/>
      <c r="EUY23" s="145"/>
      <c r="EVB23" s="145"/>
      <c r="EVE23" s="145"/>
      <c r="EVH23" s="145"/>
      <c r="EVP23" s="145"/>
      <c r="EVU23" s="145"/>
      <c r="EWD23" s="145"/>
      <c r="EWG23" s="145"/>
      <c r="EWO23" s="145"/>
      <c r="EXK23" s="145"/>
      <c r="EXL23" s="145"/>
      <c r="EXM23" s="145"/>
      <c r="EXN23" s="145"/>
      <c r="EXO23" s="145"/>
      <c r="EXP23" s="145"/>
      <c r="EYH23" s="145"/>
      <c r="EYI23" s="145"/>
      <c r="EYL23" s="145"/>
      <c r="EYO23" s="145"/>
      <c r="EYQ23" s="145"/>
      <c r="EYS23" s="145"/>
      <c r="EYV23" s="145"/>
      <c r="EYY23" s="145"/>
      <c r="EZB23" s="145"/>
      <c r="EZE23" s="145"/>
      <c r="EZH23" s="145"/>
      <c r="EZK23" s="145"/>
      <c r="EZN23" s="145"/>
      <c r="EZQ23" s="145"/>
      <c r="EZS23" s="145"/>
      <c r="FAF23" s="145"/>
      <c r="FAG23" s="145"/>
      <c r="FAH23" s="145"/>
      <c r="FAI23" s="145"/>
      <c r="FAJ23" s="145"/>
      <c r="FAK23" s="145"/>
      <c r="FAL23" s="145"/>
      <c r="FAM23" s="145"/>
      <c r="FAN23" s="145"/>
      <c r="FAO23" s="145"/>
      <c r="FAP23" s="145"/>
      <c r="FAQ23" s="145"/>
      <c r="FAR23" s="145"/>
      <c r="FAS23" s="145"/>
      <c r="FAW23" s="145"/>
      <c r="FAY23" s="145"/>
      <c r="FAZ23" s="145"/>
      <c r="FBA23" s="145"/>
      <c r="FBB23" s="145"/>
      <c r="FBE23" s="145"/>
      <c r="FBG23" s="145"/>
      <c r="FBH23" s="145"/>
      <c r="FBI23" s="145"/>
      <c r="FBJ23" s="145"/>
      <c r="FBK23" s="145"/>
      <c r="FBL23" s="145"/>
      <c r="FBM23" s="145"/>
      <c r="FBN23" s="145"/>
      <c r="FBO23" s="145"/>
      <c r="FBP23" s="145"/>
      <c r="FBQ23" s="145"/>
      <c r="FBR23" s="145"/>
      <c r="FBS23" s="145"/>
      <c r="FBV23" s="145"/>
      <c r="FBY23" s="145"/>
      <c r="FCB23" s="145"/>
      <c r="FCE23" s="145"/>
      <c r="FCH23" s="145"/>
      <c r="FCT23" s="145"/>
      <c r="FCW23" s="145"/>
      <c r="FCZ23" s="145"/>
      <c r="FDC23" s="145"/>
      <c r="FDL23" s="145"/>
      <c r="FDR23" s="145"/>
      <c r="FDU23" s="145"/>
      <c r="FDX23" s="145"/>
      <c r="FEA23" s="145"/>
      <c r="FEG23" s="145"/>
      <c r="FEJ23" s="145"/>
      <c r="FEP23" s="145"/>
      <c r="FER23" s="145"/>
      <c r="FES23" s="145"/>
      <c r="FEU23" s="145"/>
      <c r="FEX23" s="145"/>
      <c r="FFA23" s="145"/>
      <c r="FFD23" s="145"/>
      <c r="FFL23" s="145"/>
      <c r="FFQ23" s="145"/>
      <c r="FFZ23" s="145"/>
      <c r="FGC23" s="145"/>
      <c r="FGK23" s="145"/>
      <c r="FHG23" s="145"/>
      <c r="FHH23" s="145"/>
      <c r="FHI23" s="145"/>
      <c r="FHJ23" s="145"/>
      <c r="FHK23" s="145"/>
      <c r="FHL23" s="145"/>
      <c r="FID23" s="145"/>
      <c r="FIE23" s="145"/>
      <c r="FIH23" s="145"/>
      <c r="FIK23" s="145"/>
      <c r="FIM23" s="145"/>
      <c r="FIO23" s="145"/>
      <c r="FIR23" s="145"/>
      <c r="FIU23" s="145"/>
      <c r="FIX23" s="145"/>
      <c r="FJA23" s="145"/>
      <c r="FJD23" s="145"/>
      <c r="FJG23" s="145"/>
      <c r="FJJ23" s="145"/>
      <c r="FJM23" s="145"/>
      <c r="FJO23" s="145"/>
      <c r="FKB23" s="145"/>
      <c r="FKC23" s="145"/>
      <c r="FKD23" s="145"/>
      <c r="FKE23" s="145"/>
      <c r="FKF23" s="145"/>
      <c r="FKG23" s="145"/>
      <c r="FKH23" s="145"/>
      <c r="FKI23" s="145"/>
      <c r="FKJ23" s="145"/>
      <c r="FKK23" s="145"/>
      <c r="FKL23" s="145"/>
      <c r="FKM23" s="145"/>
      <c r="FKN23" s="145"/>
      <c r="FKO23" s="145"/>
      <c r="FKS23" s="145"/>
      <c r="FKU23" s="145"/>
      <c r="FKV23" s="145"/>
      <c r="FKW23" s="145"/>
      <c r="FKX23" s="145"/>
      <c r="FLA23" s="145"/>
      <c r="FLC23" s="145"/>
      <c r="FLD23" s="145"/>
      <c r="FLE23" s="145"/>
      <c r="FLF23" s="145"/>
      <c r="FLG23" s="145"/>
      <c r="FLH23" s="145"/>
      <c r="FLI23" s="145"/>
      <c r="FLJ23" s="145"/>
      <c r="FLK23" s="145"/>
      <c r="FLL23" s="145"/>
      <c r="FLM23" s="145"/>
      <c r="FLN23" s="145"/>
      <c r="FLO23" s="145"/>
      <c r="FLR23" s="145"/>
      <c r="FLU23" s="145"/>
      <c r="FLX23" s="145"/>
      <c r="FMA23" s="145"/>
      <c r="FMD23" s="145"/>
      <c r="FMP23" s="145"/>
      <c r="FMS23" s="145"/>
      <c r="FMV23" s="145"/>
      <c r="FMY23" s="145"/>
      <c r="FNH23" s="145"/>
      <c r="FNN23" s="145"/>
      <c r="FNQ23" s="145"/>
      <c r="FNT23" s="145"/>
      <c r="FNW23" s="145"/>
      <c r="FOC23" s="145"/>
      <c r="FOF23" s="145"/>
      <c r="FOL23" s="145"/>
      <c r="FON23" s="145"/>
      <c r="FOO23" s="145"/>
      <c r="FOQ23" s="145"/>
      <c r="FOT23" s="145"/>
      <c r="FOW23" s="145"/>
      <c r="FOZ23" s="145"/>
      <c r="FPH23" s="145"/>
      <c r="FPM23" s="145"/>
      <c r="FPV23" s="145"/>
      <c r="FPY23" s="145"/>
      <c r="FQG23" s="145"/>
      <c r="FRC23" s="145"/>
      <c r="FRD23" s="145"/>
      <c r="FRE23" s="145"/>
      <c r="FRF23" s="145"/>
      <c r="FRG23" s="145"/>
      <c r="FRH23" s="145"/>
      <c r="FRZ23" s="145"/>
      <c r="FSA23" s="145"/>
      <c r="FSD23" s="145"/>
      <c r="FSG23" s="145"/>
      <c r="FSI23" s="145"/>
      <c r="FSK23" s="145"/>
      <c r="FSN23" s="145"/>
      <c r="FSQ23" s="145"/>
      <c r="FST23" s="145"/>
      <c r="FSW23" s="145"/>
      <c r="FSZ23" s="145"/>
      <c r="FTC23" s="145"/>
      <c r="FTF23" s="145"/>
      <c r="FTI23" s="145"/>
      <c r="FTK23" s="145"/>
      <c r="FTX23" s="145"/>
      <c r="FTY23" s="145"/>
      <c r="FTZ23" s="145"/>
      <c r="FUA23" s="145"/>
      <c r="FUB23" s="145"/>
      <c r="FUC23" s="145"/>
      <c r="FUD23" s="145"/>
      <c r="FUE23" s="145"/>
      <c r="FUF23" s="145"/>
      <c r="FUG23" s="145"/>
      <c r="FUH23" s="145"/>
      <c r="FUI23" s="145"/>
      <c r="FUJ23" s="145"/>
      <c r="FUK23" s="145"/>
      <c r="FUO23" s="145"/>
      <c r="FUQ23" s="145"/>
      <c r="FUR23" s="145"/>
      <c r="FUS23" s="145"/>
      <c r="FUT23" s="145"/>
      <c r="FUW23" s="145"/>
      <c r="FUY23" s="145"/>
      <c r="FUZ23" s="145"/>
      <c r="FVA23" s="145"/>
      <c r="FVB23" s="145"/>
      <c r="FVC23" s="145"/>
      <c r="FVD23" s="145"/>
      <c r="FVE23" s="145"/>
      <c r="FVF23" s="145"/>
      <c r="FVG23" s="145"/>
      <c r="FVH23" s="145"/>
      <c r="FVI23" s="145"/>
      <c r="FVJ23" s="145"/>
      <c r="FVK23" s="145"/>
      <c r="FVN23" s="145"/>
      <c r="FVQ23" s="145"/>
      <c r="FVT23" s="145"/>
      <c r="FVW23" s="145"/>
      <c r="FVZ23" s="145"/>
      <c r="FWL23" s="145"/>
      <c r="FWO23" s="145"/>
      <c r="FWR23" s="145"/>
      <c r="FWU23" s="145"/>
      <c r="FXD23" s="145"/>
      <c r="FXJ23" s="145"/>
      <c r="FXM23" s="145"/>
      <c r="FXP23" s="145"/>
      <c r="FXS23" s="145"/>
      <c r="FXY23" s="145"/>
      <c r="FYB23" s="145"/>
      <c r="FYH23" s="145"/>
      <c r="FYJ23" s="145"/>
      <c r="FYK23" s="145"/>
      <c r="FYM23" s="145"/>
      <c r="FYP23" s="145"/>
      <c r="FYS23" s="145"/>
      <c r="FYV23" s="145"/>
      <c r="FZD23" s="145"/>
      <c r="FZI23" s="145"/>
      <c r="FZR23" s="145"/>
      <c r="FZU23" s="145"/>
      <c r="GAC23" s="145"/>
      <c r="GAY23" s="145"/>
      <c r="GAZ23" s="145"/>
      <c r="GBA23" s="145"/>
      <c r="GBB23" s="145"/>
      <c r="GBC23" s="145"/>
      <c r="GBD23" s="145"/>
      <c r="GBV23" s="145"/>
      <c r="GBW23" s="145"/>
      <c r="GBZ23" s="145"/>
      <c r="GCC23" s="145"/>
      <c r="GCE23" s="145"/>
      <c r="GCG23" s="145"/>
      <c r="GCJ23" s="145"/>
      <c r="GCM23" s="145"/>
      <c r="GCP23" s="145"/>
      <c r="GCS23" s="145"/>
      <c r="GCV23" s="145"/>
      <c r="GCY23" s="145"/>
      <c r="GDB23" s="145"/>
      <c r="GDE23" s="145"/>
      <c r="GDG23" s="145"/>
      <c r="GDT23" s="145"/>
      <c r="GDU23" s="145"/>
      <c r="GDV23" s="145"/>
      <c r="GDW23" s="145"/>
      <c r="GDX23" s="145"/>
      <c r="GDY23" s="145"/>
      <c r="GDZ23" s="145"/>
      <c r="GEA23" s="145"/>
      <c r="GEB23" s="145"/>
      <c r="GEC23" s="145"/>
      <c r="GED23" s="145"/>
      <c r="GEE23" s="145"/>
      <c r="GEF23" s="145"/>
      <c r="GEG23" s="145"/>
      <c r="GEK23" s="145"/>
      <c r="GEM23" s="145"/>
      <c r="GEN23" s="145"/>
      <c r="GEO23" s="145"/>
      <c r="GEP23" s="145"/>
      <c r="GES23" s="145"/>
      <c r="GEU23" s="145"/>
      <c r="GEV23" s="145"/>
      <c r="GEW23" s="145"/>
      <c r="GEX23" s="145"/>
      <c r="GEY23" s="145"/>
      <c r="GEZ23" s="145"/>
      <c r="GFA23" s="145"/>
      <c r="GFB23" s="145"/>
      <c r="GFC23" s="145"/>
      <c r="GFD23" s="145"/>
      <c r="GFE23" s="145"/>
      <c r="GFF23" s="145"/>
      <c r="GFG23" s="145"/>
      <c r="GFJ23" s="145"/>
      <c r="GFM23" s="145"/>
      <c r="GFP23" s="145"/>
      <c r="GFS23" s="145"/>
      <c r="GFV23" s="145"/>
      <c r="GGH23" s="145"/>
      <c r="GGK23" s="145"/>
      <c r="GGN23" s="145"/>
      <c r="GGQ23" s="145"/>
      <c r="GGZ23" s="145"/>
      <c r="GHF23" s="145"/>
      <c r="GHI23" s="145"/>
      <c r="GHL23" s="145"/>
      <c r="GHO23" s="145"/>
      <c r="GHU23" s="145"/>
      <c r="GHX23" s="145"/>
      <c r="GID23" s="145"/>
      <c r="GIF23" s="145"/>
      <c r="GIG23" s="145"/>
      <c r="GII23" s="145"/>
      <c r="GIL23" s="145"/>
      <c r="GIO23" s="145"/>
      <c r="GIR23" s="145"/>
      <c r="GIZ23" s="145"/>
      <c r="GJE23" s="145"/>
      <c r="GJN23" s="145"/>
      <c r="GJQ23" s="145"/>
      <c r="GJY23" s="145"/>
      <c r="GKU23" s="145"/>
      <c r="GKV23" s="145"/>
      <c r="GKW23" s="145"/>
      <c r="GKX23" s="145"/>
      <c r="GKY23" s="145"/>
      <c r="GKZ23" s="145"/>
      <c r="GLR23" s="145"/>
      <c r="GLS23" s="145"/>
      <c r="GLV23" s="145"/>
      <c r="GLY23" s="145"/>
      <c r="GMA23" s="145"/>
      <c r="GMC23" s="145"/>
      <c r="GMF23" s="145"/>
      <c r="GMI23" s="145"/>
      <c r="GML23" s="145"/>
      <c r="GMO23" s="145"/>
      <c r="GMR23" s="145"/>
      <c r="GMU23" s="145"/>
      <c r="GMX23" s="145"/>
      <c r="GNA23" s="145"/>
      <c r="GNC23" s="145"/>
      <c r="GNP23" s="145"/>
      <c r="GNQ23" s="145"/>
      <c r="GNR23" s="145"/>
      <c r="GNS23" s="145"/>
      <c r="GNT23" s="145"/>
      <c r="GNU23" s="145"/>
      <c r="GNV23" s="145"/>
      <c r="GNW23" s="145"/>
      <c r="GNX23" s="145"/>
      <c r="GNY23" s="145"/>
      <c r="GNZ23" s="145"/>
      <c r="GOA23" s="145"/>
      <c r="GOB23" s="145"/>
      <c r="GOC23" s="145"/>
      <c r="GOG23" s="145"/>
      <c r="GOI23" s="145"/>
      <c r="GOJ23" s="145"/>
      <c r="GOK23" s="145"/>
      <c r="GOL23" s="145"/>
      <c r="GOO23" s="145"/>
      <c r="GOQ23" s="145"/>
      <c r="GOR23" s="145"/>
      <c r="GOS23" s="145"/>
      <c r="GOT23" s="145"/>
      <c r="GOU23" s="145"/>
      <c r="GOV23" s="145"/>
      <c r="GOW23" s="145"/>
      <c r="GOX23" s="145"/>
      <c r="GOY23" s="145"/>
      <c r="GOZ23" s="145"/>
      <c r="GPA23" s="145"/>
      <c r="GPB23" s="145"/>
      <c r="GPC23" s="145"/>
      <c r="GPF23" s="145"/>
      <c r="GPI23" s="145"/>
      <c r="GPL23" s="145"/>
      <c r="GPO23" s="145"/>
      <c r="GPR23" s="145"/>
      <c r="GQD23" s="145"/>
      <c r="GQG23" s="145"/>
      <c r="GQJ23" s="145"/>
      <c r="GQM23" s="145"/>
      <c r="GQV23" s="145"/>
      <c r="GRB23" s="145"/>
      <c r="GRE23" s="145"/>
      <c r="GRH23" s="145"/>
      <c r="GRK23" s="145"/>
      <c r="GRQ23" s="145"/>
      <c r="GRT23" s="145"/>
      <c r="GRZ23" s="145"/>
      <c r="GSB23" s="145"/>
      <c r="GSC23" s="145"/>
      <c r="GSE23" s="145"/>
      <c r="GSH23" s="145"/>
      <c r="GSK23" s="145"/>
      <c r="GSN23" s="145"/>
      <c r="GSV23" s="145"/>
      <c r="GTA23" s="145"/>
      <c r="GTJ23" s="145"/>
      <c r="GTM23" s="145"/>
      <c r="GTU23" s="145"/>
      <c r="GUQ23" s="145"/>
      <c r="GUR23" s="145"/>
      <c r="GUS23" s="145"/>
      <c r="GUT23" s="145"/>
      <c r="GUU23" s="145"/>
      <c r="GUV23" s="145"/>
      <c r="GVN23" s="145"/>
      <c r="GVO23" s="145"/>
      <c r="GVR23" s="145"/>
      <c r="GVU23" s="145"/>
      <c r="GVW23" s="145"/>
      <c r="GVY23" s="145"/>
      <c r="GWB23" s="145"/>
      <c r="GWE23" s="145"/>
      <c r="GWH23" s="145"/>
      <c r="GWK23" s="145"/>
      <c r="GWN23" s="145"/>
      <c r="GWQ23" s="145"/>
      <c r="GWT23" s="145"/>
      <c r="GWW23" s="145"/>
      <c r="GWY23" s="145"/>
      <c r="GXL23" s="145"/>
      <c r="GXM23" s="145"/>
      <c r="GXN23" s="145"/>
      <c r="GXO23" s="145"/>
      <c r="GXP23" s="145"/>
      <c r="GXQ23" s="145"/>
      <c r="GXR23" s="145"/>
      <c r="GXS23" s="145"/>
      <c r="GXT23" s="145"/>
      <c r="GXU23" s="145"/>
      <c r="GXV23" s="145"/>
      <c r="GXW23" s="145"/>
      <c r="GXX23" s="145"/>
      <c r="GXY23" s="145"/>
      <c r="GYC23" s="145"/>
      <c r="GYE23" s="145"/>
      <c r="GYF23" s="145"/>
      <c r="GYG23" s="145"/>
      <c r="GYH23" s="145"/>
      <c r="GYK23" s="145"/>
      <c r="GYM23" s="145"/>
      <c r="GYN23" s="145"/>
      <c r="GYO23" s="145"/>
      <c r="GYP23" s="145"/>
      <c r="GYQ23" s="145"/>
      <c r="GYR23" s="145"/>
      <c r="GYS23" s="145"/>
      <c r="GYT23" s="145"/>
      <c r="GYU23" s="145"/>
      <c r="GYV23" s="145"/>
      <c r="GYW23" s="145"/>
      <c r="GYX23" s="145"/>
      <c r="GYY23" s="145"/>
      <c r="GZB23" s="145"/>
      <c r="GZE23" s="145"/>
      <c r="GZH23" s="145"/>
      <c r="GZK23" s="145"/>
      <c r="GZN23" s="145"/>
      <c r="GZZ23" s="145"/>
      <c r="HAC23" s="145"/>
      <c r="HAF23" s="145"/>
      <c r="HAI23" s="145"/>
      <c r="HAR23" s="145"/>
      <c r="HAX23" s="145"/>
      <c r="HBA23" s="145"/>
      <c r="HBD23" s="145"/>
      <c r="HBG23" s="145"/>
      <c r="HBM23" s="145"/>
      <c r="HBP23" s="145"/>
      <c r="HBV23" s="145"/>
      <c r="HBX23" s="145"/>
      <c r="HBY23" s="145"/>
      <c r="HCA23" s="145"/>
      <c r="HCD23" s="145"/>
      <c r="HCG23" s="145"/>
      <c r="HCJ23" s="145"/>
      <c r="HCR23" s="145"/>
      <c r="HCW23" s="145"/>
      <c r="HDF23" s="145"/>
      <c r="HDI23" s="145"/>
      <c r="HDQ23" s="145"/>
      <c r="HEM23" s="145"/>
      <c r="HEN23" s="145"/>
      <c r="HEO23" s="145"/>
      <c r="HEP23" s="145"/>
      <c r="HEQ23" s="145"/>
      <c r="HER23" s="145"/>
      <c r="HFJ23" s="145"/>
      <c r="HFK23" s="145"/>
      <c r="HFN23" s="145"/>
      <c r="HFQ23" s="145"/>
      <c r="HFS23" s="145"/>
      <c r="HFU23" s="145"/>
      <c r="HFX23" s="145"/>
      <c r="HGA23" s="145"/>
      <c r="HGD23" s="145"/>
      <c r="HGG23" s="145"/>
      <c r="HGJ23" s="145"/>
      <c r="HGM23" s="145"/>
      <c r="HGP23" s="145"/>
      <c r="HGS23" s="145"/>
      <c r="HGU23" s="145"/>
      <c r="HHH23" s="145"/>
      <c r="HHI23" s="145"/>
      <c r="HHJ23" s="145"/>
      <c r="HHK23" s="145"/>
      <c r="HHL23" s="145"/>
      <c r="HHM23" s="145"/>
      <c r="HHN23" s="145"/>
      <c r="HHO23" s="145"/>
      <c r="HHP23" s="145"/>
      <c r="HHQ23" s="145"/>
      <c r="HHR23" s="145"/>
      <c r="HHS23" s="145"/>
      <c r="HHT23" s="145"/>
      <c r="HHU23" s="145"/>
      <c r="HHY23" s="145"/>
      <c r="HIA23" s="145"/>
      <c r="HIB23" s="145"/>
      <c r="HIC23" s="145"/>
      <c r="HID23" s="145"/>
      <c r="HIG23" s="145"/>
      <c r="HII23" s="145"/>
      <c r="HIJ23" s="145"/>
      <c r="HIK23" s="145"/>
      <c r="HIL23" s="145"/>
      <c r="HIM23" s="145"/>
      <c r="HIN23" s="145"/>
      <c r="HIO23" s="145"/>
      <c r="HIP23" s="145"/>
      <c r="HIQ23" s="145"/>
      <c r="HIR23" s="145"/>
      <c r="HIS23" s="145"/>
      <c r="HIT23" s="145"/>
      <c r="HIU23" s="145"/>
      <c r="HIX23" s="145"/>
      <c r="HJA23" s="145"/>
      <c r="HJD23" s="145"/>
      <c r="HJG23" s="145"/>
      <c r="HJJ23" s="145"/>
      <c r="HJV23" s="145"/>
      <c r="HJY23" s="145"/>
      <c r="HKB23" s="145"/>
      <c r="HKE23" s="145"/>
      <c r="HKN23" s="145"/>
      <c r="HKT23" s="145"/>
      <c r="HKW23" s="145"/>
      <c r="HKZ23" s="145"/>
      <c r="HLC23" s="145"/>
      <c r="HLI23" s="145"/>
      <c r="HLL23" s="145"/>
      <c r="HLR23" s="145"/>
      <c r="HLT23" s="145"/>
      <c r="HLU23" s="145"/>
      <c r="HLW23" s="145"/>
      <c r="HLZ23" s="145"/>
      <c r="HMC23" s="145"/>
      <c r="HMF23" s="145"/>
      <c r="HMN23" s="145"/>
      <c r="HMS23" s="145"/>
      <c r="HNB23" s="145"/>
      <c r="HNE23" s="145"/>
      <c r="HNM23" s="145"/>
      <c r="HOI23" s="145"/>
      <c r="HOJ23" s="145"/>
      <c r="HOK23" s="145"/>
      <c r="HOL23" s="145"/>
      <c r="HOM23" s="145"/>
      <c r="HON23" s="145"/>
      <c r="HPF23" s="145"/>
      <c r="HPG23" s="145"/>
      <c r="HPJ23" s="145"/>
      <c r="HPM23" s="145"/>
      <c r="HPO23" s="145"/>
      <c r="HPQ23" s="145"/>
      <c r="HPT23" s="145"/>
      <c r="HPW23" s="145"/>
      <c r="HPZ23" s="145"/>
      <c r="HQC23" s="145"/>
      <c r="HQF23" s="145"/>
      <c r="HQI23" s="145"/>
      <c r="HQL23" s="145"/>
      <c r="HQO23" s="145"/>
      <c r="HQQ23" s="145"/>
      <c r="HRD23" s="145"/>
      <c r="HRE23" s="145"/>
      <c r="HRF23" s="145"/>
      <c r="HRG23" s="145"/>
      <c r="HRH23" s="145"/>
      <c r="HRI23" s="145"/>
      <c r="HRJ23" s="145"/>
      <c r="HRK23" s="145"/>
      <c r="HRL23" s="145"/>
      <c r="HRM23" s="145"/>
      <c r="HRN23" s="145"/>
      <c r="HRO23" s="145"/>
      <c r="HRP23" s="145"/>
      <c r="HRQ23" s="145"/>
      <c r="HRU23" s="145"/>
      <c r="HRW23" s="145"/>
      <c r="HRX23" s="145"/>
      <c r="HRY23" s="145"/>
      <c r="HRZ23" s="145"/>
      <c r="HSC23" s="145"/>
      <c r="HSE23" s="145"/>
      <c r="HSF23" s="145"/>
      <c r="HSG23" s="145"/>
      <c r="HSH23" s="145"/>
      <c r="HSI23" s="145"/>
      <c r="HSJ23" s="145"/>
      <c r="HSK23" s="145"/>
      <c r="HSL23" s="145"/>
      <c r="HSM23" s="145"/>
      <c r="HSN23" s="145"/>
      <c r="HSO23" s="145"/>
      <c r="HSP23" s="145"/>
      <c r="HSQ23" s="145"/>
      <c r="HST23" s="145"/>
      <c r="HSW23" s="145"/>
      <c r="HSZ23" s="145"/>
      <c r="HTC23" s="145"/>
      <c r="HTF23" s="145"/>
      <c r="HTR23" s="145"/>
      <c r="HTU23" s="145"/>
      <c r="HTX23" s="145"/>
      <c r="HUA23" s="145"/>
      <c r="HUJ23" s="145"/>
      <c r="HUP23" s="145"/>
      <c r="HUS23" s="145"/>
      <c r="HUV23" s="145"/>
      <c r="HUY23" s="145"/>
      <c r="HVE23" s="145"/>
      <c r="HVH23" s="145"/>
      <c r="HVN23" s="145"/>
      <c r="HVP23" s="145"/>
      <c r="HVQ23" s="145"/>
      <c r="HVS23" s="145"/>
      <c r="HVV23" s="145"/>
      <c r="HVY23" s="145"/>
      <c r="HWB23" s="145"/>
      <c r="HWJ23" s="145"/>
      <c r="HWO23" s="145"/>
      <c r="HWX23" s="145"/>
      <c r="HXA23" s="145"/>
      <c r="HXI23" s="145"/>
      <c r="HYE23" s="145"/>
      <c r="HYF23" s="145"/>
      <c r="HYG23" s="145"/>
      <c r="HYH23" s="145"/>
      <c r="HYI23" s="145"/>
      <c r="HYJ23" s="145"/>
      <c r="HZB23" s="145"/>
      <c r="HZC23" s="145"/>
      <c r="HZF23" s="145"/>
      <c r="HZI23" s="145"/>
      <c r="HZK23" s="145"/>
      <c r="HZM23" s="145"/>
      <c r="HZP23" s="145"/>
      <c r="HZS23" s="145"/>
      <c r="HZV23" s="145"/>
      <c r="HZY23" s="145"/>
      <c r="IAB23" s="145"/>
      <c r="IAE23" s="145"/>
      <c r="IAH23" s="145"/>
      <c r="IAK23" s="145"/>
      <c r="IAM23" s="145"/>
      <c r="IAZ23" s="145"/>
      <c r="IBA23" s="145"/>
      <c r="IBB23" s="145"/>
      <c r="IBC23" s="145"/>
      <c r="IBD23" s="145"/>
      <c r="IBE23" s="145"/>
      <c r="IBF23" s="145"/>
      <c r="IBG23" s="145"/>
      <c r="IBH23" s="145"/>
      <c r="IBI23" s="145"/>
      <c r="IBJ23" s="145"/>
      <c r="IBK23" s="145"/>
      <c r="IBL23" s="145"/>
      <c r="IBM23" s="145"/>
      <c r="IBQ23" s="145"/>
      <c r="IBS23" s="145"/>
      <c r="IBT23" s="145"/>
      <c r="IBU23" s="145"/>
      <c r="IBV23" s="145"/>
      <c r="IBY23" s="145"/>
      <c r="ICA23" s="145"/>
      <c r="ICB23" s="145"/>
      <c r="ICC23" s="145"/>
      <c r="ICD23" s="145"/>
      <c r="ICE23" s="145"/>
      <c r="ICF23" s="145"/>
      <c r="ICG23" s="145"/>
      <c r="ICH23" s="145"/>
      <c r="ICI23" s="145"/>
      <c r="ICJ23" s="145"/>
      <c r="ICK23" s="145"/>
      <c r="ICL23" s="145"/>
      <c r="ICM23" s="145"/>
      <c r="ICP23" s="145"/>
      <c r="ICS23" s="145"/>
      <c r="ICV23" s="145"/>
      <c r="ICY23" s="145"/>
      <c r="IDB23" s="145"/>
      <c r="IDN23" s="145"/>
      <c r="IDQ23" s="145"/>
      <c r="IDT23" s="145"/>
      <c r="IDW23" s="145"/>
      <c r="IEF23" s="145"/>
      <c r="IEL23" s="145"/>
      <c r="IEO23" s="145"/>
      <c r="IER23" s="145"/>
      <c r="IEU23" s="145"/>
      <c r="IFA23" s="145"/>
      <c r="IFD23" s="145"/>
      <c r="IFJ23" s="145"/>
      <c r="IFL23" s="145"/>
      <c r="IFM23" s="145"/>
      <c r="IFO23" s="145"/>
      <c r="IFR23" s="145"/>
      <c r="IFU23" s="145"/>
      <c r="IFX23" s="145"/>
      <c r="IGF23" s="145"/>
      <c r="IGK23" s="145"/>
      <c r="IGT23" s="145"/>
      <c r="IGW23" s="145"/>
      <c r="IHE23" s="145"/>
      <c r="IIA23" s="145"/>
      <c r="IIB23" s="145"/>
      <c r="IIC23" s="145"/>
      <c r="IID23" s="145"/>
      <c r="IIE23" s="145"/>
      <c r="IIF23" s="145"/>
      <c r="IIX23" s="145"/>
      <c r="IIY23" s="145"/>
      <c r="IJB23" s="145"/>
      <c r="IJE23" s="145"/>
      <c r="IJG23" s="145"/>
      <c r="IJI23" s="145"/>
      <c r="IJL23" s="145"/>
      <c r="IJO23" s="145"/>
      <c r="IJR23" s="145"/>
      <c r="IJU23" s="145"/>
      <c r="IJX23" s="145"/>
      <c r="IKA23" s="145"/>
      <c r="IKD23" s="145"/>
      <c r="IKG23" s="145"/>
      <c r="IKI23" s="145"/>
      <c r="IKV23" s="145"/>
      <c r="IKW23" s="145"/>
      <c r="IKX23" s="145"/>
      <c r="IKY23" s="145"/>
      <c r="IKZ23" s="145"/>
      <c r="ILA23" s="145"/>
      <c r="ILB23" s="145"/>
      <c r="ILC23" s="145"/>
      <c r="ILD23" s="145"/>
      <c r="ILE23" s="145"/>
      <c r="ILF23" s="145"/>
      <c r="ILG23" s="145"/>
      <c r="ILH23" s="145"/>
      <c r="ILI23" s="145"/>
      <c r="ILM23" s="145"/>
      <c r="ILO23" s="145"/>
      <c r="ILP23" s="145"/>
      <c r="ILQ23" s="145"/>
      <c r="ILR23" s="145"/>
      <c r="ILU23" s="145"/>
      <c r="ILW23" s="145"/>
      <c r="ILX23" s="145"/>
      <c r="ILY23" s="145"/>
      <c r="ILZ23" s="145"/>
      <c r="IMA23" s="145"/>
      <c r="IMB23" s="145"/>
      <c r="IMC23" s="145"/>
      <c r="IMD23" s="145"/>
      <c r="IME23" s="145"/>
      <c r="IMF23" s="145"/>
      <c r="IMG23" s="145"/>
      <c r="IMH23" s="145"/>
      <c r="IMI23" s="145"/>
      <c r="IML23" s="145"/>
      <c r="IMO23" s="145"/>
      <c r="IMR23" s="145"/>
      <c r="IMU23" s="145"/>
      <c r="IMX23" s="145"/>
      <c r="INJ23" s="145"/>
      <c r="INM23" s="145"/>
      <c r="INP23" s="145"/>
      <c r="INS23" s="145"/>
      <c r="IOB23" s="145"/>
      <c r="IOH23" s="145"/>
      <c r="IOK23" s="145"/>
      <c r="ION23" s="145"/>
      <c r="IOQ23" s="145"/>
      <c r="IOW23" s="145"/>
      <c r="IOZ23" s="145"/>
      <c r="IPF23" s="145"/>
      <c r="IPH23" s="145"/>
      <c r="IPI23" s="145"/>
      <c r="IPK23" s="145"/>
      <c r="IPN23" s="145"/>
      <c r="IPQ23" s="145"/>
      <c r="IPT23" s="145"/>
      <c r="IQB23" s="145"/>
      <c r="IQG23" s="145"/>
      <c r="IQP23" s="145"/>
      <c r="IQS23" s="145"/>
      <c r="IRA23" s="145"/>
      <c r="IRW23" s="145"/>
      <c r="IRX23" s="145"/>
      <c r="IRY23" s="145"/>
      <c r="IRZ23" s="145"/>
      <c r="ISA23" s="145"/>
      <c r="ISB23" s="145"/>
      <c r="IST23" s="145"/>
      <c r="ISU23" s="145"/>
      <c r="ISX23" s="145"/>
      <c r="ITA23" s="145"/>
      <c r="ITC23" s="145"/>
      <c r="ITE23" s="145"/>
      <c r="ITH23" s="145"/>
      <c r="ITK23" s="145"/>
      <c r="ITN23" s="145"/>
      <c r="ITQ23" s="145"/>
      <c r="ITT23" s="145"/>
      <c r="ITW23" s="145"/>
      <c r="ITZ23" s="145"/>
      <c r="IUC23" s="145"/>
      <c r="IUE23" s="145"/>
      <c r="IUR23" s="145"/>
      <c r="IUS23" s="145"/>
      <c r="IUT23" s="145"/>
      <c r="IUU23" s="145"/>
      <c r="IUV23" s="145"/>
      <c r="IUW23" s="145"/>
      <c r="IUX23" s="145"/>
      <c r="IUY23" s="145"/>
      <c r="IUZ23" s="145"/>
      <c r="IVA23" s="145"/>
      <c r="IVB23" s="145"/>
      <c r="IVC23" s="145"/>
      <c r="IVD23" s="145"/>
      <c r="IVE23" s="145"/>
      <c r="IVI23" s="145"/>
      <c r="IVK23" s="145"/>
      <c r="IVL23" s="145"/>
      <c r="IVM23" s="145"/>
      <c r="IVN23" s="145"/>
      <c r="IVQ23" s="145"/>
      <c r="IVS23" s="145"/>
      <c r="IVT23" s="145"/>
      <c r="IVU23" s="145"/>
      <c r="IVV23" s="145"/>
      <c r="IVW23" s="145"/>
      <c r="IVX23" s="145"/>
      <c r="IVY23" s="145"/>
      <c r="IVZ23" s="145"/>
      <c r="IWA23" s="145"/>
      <c r="IWB23" s="145"/>
      <c r="IWC23" s="145"/>
      <c r="IWD23" s="145"/>
      <c r="IWE23" s="145"/>
      <c r="IWH23" s="145"/>
      <c r="IWK23" s="145"/>
      <c r="IWN23" s="145"/>
      <c r="IWQ23" s="145"/>
      <c r="IWT23" s="145"/>
      <c r="IXF23" s="145"/>
      <c r="IXI23" s="145"/>
      <c r="IXL23" s="145"/>
      <c r="IXO23" s="145"/>
      <c r="IXX23" s="145"/>
      <c r="IYD23" s="145"/>
      <c r="IYG23" s="145"/>
      <c r="IYJ23" s="145"/>
      <c r="IYM23" s="145"/>
      <c r="IYS23" s="145"/>
      <c r="IYV23" s="145"/>
      <c r="IZB23" s="145"/>
      <c r="IZD23" s="145"/>
      <c r="IZE23" s="145"/>
      <c r="IZG23" s="145"/>
      <c r="IZJ23" s="145"/>
      <c r="IZM23" s="145"/>
      <c r="IZP23" s="145"/>
      <c r="IZX23" s="145"/>
      <c r="JAC23" s="145"/>
      <c r="JAL23" s="145"/>
      <c r="JAO23" s="145"/>
      <c r="JAW23" s="145"/>
      <c r="JBS23" s="145"/>
      <c r="JBT23" s="145"/>
      <c r="JBU23" s="145"/>
      <c r="JBV23" s="145"/>
      <c r="JBW23" s="145"/>
      <c r="JBX23" s="145"/>
      <c r="JCP23" s="145"/>
      <c r="JCQ23" s="145"/>
      <c r="JCT23" s="145"/>
      <c r="JCW23" s="145"/>
      <c r="JCY23" s="145"/>
      <c r="JDA23" s="145"/>
      <c r="JDD23" s="145"/>
      <c r="JDG23" s="145"/>
      <c r="JDJ23" s="145"/>
      <c r="JDM23" s="145"/>
      <c r="JDP23" s="145"/>
      <c r="JDS23" s="145"/>
      <c r="JDV23" s="145"/>
      <c r="JDY23" s="145"/>
      <c r="JEA23" s="145"/>
      <c r="JEN23" s="145"/>
      <c r="JEO23" s="145"/>
      <c r="JEP23" s="145"/>
      <c r="JEQ23" s="145"/>
      <c r="JER23" s="145"/>
      <c r="JES23" s="145"/>
      <c r="JET23" s="145"/>
      <c r="JEU23" s="145"/>
      <c r="JEV23" s="145"/>
      <c r="JEW23" s="145"/>
      <c r="JEX23" s="145"/>
      <c r="JEY23" s="145"/>
      <c r="JEZ23" s="145"/>
      <c r="JFA23" s="145"/>
      <c r="JFE23" s="145"/>
      <c r="JFG23" s="145"/>
      <c r="JFH23" s="145"/>
      <c r="JFI23" s="145"/>
      <c r="JFJ23" s="145"/>
      <c r="JFM23" s="145"/>
      <c r="JFO23" s="145"/>
      <c r="JFP23" s="145"/>
      <c r="JFQ23" s="145"/>
      <c r="JFR23" s="145"/>
      <c r="JFS23" s="145"/>
      <c r="JFT23" s="145"/>
      <c r="JFU23" s="145"/>
      <c r="JFV23" s="145"/>
      <c r="JFW23" s="145"/>
      <c r="JFX23" s="145"/>
      <c r="JFY23" s="145"/>
      <c r="JFZ23" s="145"/>
      <c r="JGA23" s="145"/>
      <c r="JGD23" s="145"/>
      <c r="JGG23" s="145"/>
      <c r="JGJ23" s="145"/>
      <c r="JGM23" s="145"/>
      <c r="JGP23" s="145"/>
      <c r="JHB23" s="145"/>
      <c r="JHE23" s="145"/>
      <c r="JHH23" s="145"/>
      <c r="JHK23" s="145"/>
      <c r="JHT23" s="145"/>
      <c r="JHZ23" s="145"/>
      <c r="JIC23" s="145"/>
      <c r="JIF23" s="145"/>
      <c r="JII23" s="145"/>
      <c r="JIO23" s="145"/>
      <c r="JIR23" s="145"/>
      <c r="JIX23" s="145"/>
      <c r="JIZ23" s="145"/>
      <c r="JJA23" s="145"/>
      <c r="JJC23" s="145"/>
      <c r="JJF23" s="145"/>
      <c r="JJI23" s="145"/>
      <c r="JJL23" s="145"/>
      <c r="JJT23" s="145"/>
      <c r="JJY23" s="145"/>
      <c r="JKH23" s="145"/>
      <c r="JKK23" s="145"/>
      <c r="JKS23" s="145"/>
      <c r="JLO23" s="145"/>
      <c r="JLP23" s="145"/>
      <c r="JLQ23" s="145"/>
      <c r="JLR23" s="145"/>
      <c r="JLS23" s="145"/>
      <c r="JLT23" s="145"/>
      <c r="JML23" s="145"/>
      <c r="JMM23" s="145"/>
      <c r="JMP23" s="145"/>
      <c r="JMS23" s="145"/>
      <c r="JMU23" s="145"/>
      <c r="JMW23" s="145"/>
      <c r="JMZ23" s="145"/>
      <c r="JNC23" s="145"/>
      <c r="JNF23" s="145"/>
      <c r="JNI23" s="145"/>
      <c r="JNL23" s="145"/>
      <c r="JNO23" s="145"/>
      <c r="JNR23" s="145"/>
      <c r="JNU23" s="145"/>
      <c r="JNW23" s="145"/>
      <c r="JOJ23" s="145"/>
      <c r="JOK23" s="145"/>
      <c r="JOL23" s="145"/>
      <c r="JOM23" s="145"/>
      <c r="JON23" s="145"/>
      <c r="JOO23" s="145"/>
      <c r="JOP23" s="145"/>
      <c r="JOQ23" s="145"/>
      <c r="JOR23" s="145"/>
      <c r="JOS23" s="145"/>
      <c r="JOT23" s="145"/>
      <c r="JOU23" s="145"/>
      <c r="JOV23" s="145"/>
      <c r="JOW23" s="145"/>
      <c r="JPA23" s="145"/>
      <c r="JPC23" s="145"/>
      <c r="JPD23" s="145"/>
      <c r="JPE23" s="145"/>
      <c r="JPF23" s="145"/>
      <c r="JPI23" s="145"/>
      <c r="JPK23" s="145"/>
      <c r="JPL23" s="145"/>
      <c r="JPM23" s="145"/>
      <c r="JPN23" s="145"/>
      <c r="JPO23" s="145"/>
      <c r="JPP23" s="145"/>
      <c r="JPQ23" s="145"/>
      <c r="JPR23" s="145"/>
      <c r="JPS23" s="145"/>
      <c r="JPT23" s="145"/>
      <c r="JPU23" s="145"/>
      <c r="JPV23" s="145"/>
      <c r="JPW23" s="145"/>
      <c r="JPZ23" s="145"/>
      <c r="JQC23" s="145"/>
      <c r="JQF23" s="145"/>
      <c r="JQI23" s="145"/>
      <c r="JQL23" s="145"/>
      <c r="JQX23" s="145"/>
      <c r="JRA23" s="145"/>
      <c r="JRD23" s="145"/>
      <c r="JRG23" s="145"/>
      <c r="JRP23" s="145"/>
      <c r="JRV23" s="145"/>
      <c r="JRY23" s="145"/>
      <c r="JSB23" s="145"/>
      <c r="JSE23" s="145"/>
      <c r="JSK23" s="145"/>
      <c r="JSN23" s="145"/>
      <c r="JST23" s="145"/>
      <c r="JSV23" s="145"/>
      <c r="JSW23" s="145"/>
      <c r="JSY23" s="145"/>
      <c r="JTB23" s="145"/>
      <c r="JTE23" s="145"/>
      <c r="JTH23" s="145"/>
      <c r="JTP23" s="145"/>
      <c r="JTU23" s="145"/>
      <c r="JUD23" s="145"/>
      <c r="JUG23" s="145"/>
      <c r="JUO23" s="145"/>
      <c r="JVK23" s="145"/>
      <c r="JVL23" s="145"/>
      <c r="JVM23" s="145"/>
      <c r="JVN23" s="145"/>
      <c r="JVO23" s="145"/>
      <c r="JVP23" s="145"/>
      <c r="JWH23" s="145"/>
      <c r="JWI23" s="145"/>
      <c r="JWL23" s="145"/>
      <c r="JWO23" s="145"/>
      <c r="JWQ23" s="145"/>
      <c r="JWS23" s="145"/>
      <c r="JWV23" s="145"/>
      <c r="JWY23" s="145"/>
      <c r="JXB23" s="145"/>
      <c r="JXE23" s="145"/>
      <c r="JXH23" s="145"/>
      <c r="JXK23" s="145"/>
      <c r="JXN23" s="145"/>
      <c r="JXQ23" s="145"/>
      <c r="JXS23" s="145"/>
      <c r="JYF23" s="145"/>
      <c r="JYG23" s="145"/>
      <c r="JYH23" s="145"/>
      <c r="JYI23" s="145"/>
      <c r="JYJ23" s="145"/>
      <c r="JYK23" s="145"/>
      <c r="JYL23" s="145"/>
      <c r="JYM23" s="145"/>
      <c r="JYN23" s="145"/>
      <c r="JYO23" s="145"/>
      <c r="JYP23" s="145"/>
      <c r="JYQ23" s="145"/>
      <c r="JYR23" s="145"/>
      <c r="JYS23" s="145"/>
      <c r="JYW23" s="145"/>
      <c r="JYY23" s="145"/>
      <c r="JYZ23" s="145"/>
      <c r="JZA23" s="145"/>
      <c r="JZB23" s="145"/>
      <c r="JZE23" s="145"/>
      <c r="JZG23" s="145"/>
      <c r="JZH23" s="145"/>
      <c r="JZI23" s="145"/>
      <c r="JZJ23" s="145"/>
      <c r="JZK23" s="145"/>
      <c r="JZL23" s="145"/>
      <c r="JZM23" s="145"/>
      <c r="JZN23" s="145"/>
      <c r="JZO23" s="145"/>
      <c r="JZP23" s="145"/>
      <c r="JZQ23" s="145"/>
      <c r="JZR23" s="145"/>
      <c r="JZS23" s="145"/>
      <c r="JZV23" s="145"/>
      <c r="JZY23" s="145"/>
      <c r="KAB23" s="145"/>
      <c r="KAE23" s="145"/>
      <c r="KAH23" s="145"/>
      <c r="KAT23" s="145"/>
      <c r="KAW23" s="145"/>
      <c r="KAZ23" s="145"/>
      <c r="KBC23" s="145"/>
      <c r="KBL23" s="145"/>
      <c r="KBR23" s="145"/>
      <c r="KBU23" s="145"/>
      <c r="KBX23" s="145"/>
      <c r="KCA23" s="145"/>
      <c r="KCG23" s="145"/>
      <c r="KCJ23" s="145"/>
      <c r="KCP23" s="145"/>
      <c r="KCR23" s="145"/>
      <c r="KCS23" s="145"/>
      <c r="KCU23" s="145"/>
      <c r="KCX23" s="145"/>
      <c r="KDA23" s="145"/>
      <c r="KDD23" s="145"/>
      <c r="KDL23" s="145"/>
      <c r="KDQ23" s="145"/>
      <c r="KDZ23" s="145"/>
      <c r="KEC23" s="145"/>
      <c r="KEK23" s="145"/>
      <c r="KFG23" s="145"/>
      <c r="KFH23" s="145"/>
      <c r="KFI23" s="145"/>
      <c r="KFJ23" s="145"/>
      <c r="KFK23" s="145"/>
      <c r="KFL23" s="145"/>
      <c r="KGD23" s="145"/>
      <c r="KGE23" s="145"/>
      <c r="KGH23" s="145"/>
      <c r="KGK23" s="145"/>
      <c r="KGM23" s="145"/>
      <c r="KGO23" s="145"/>
      <c r="KGR23" s="145"/>
      <c r="KGU23" s="145"/>
      <c r="KGX23" s="145"/>
      <c r="KHA23" s="145"/>
      <c r="KHD23" s="145"/>
      <c r="KHG23" s="145"/>
      <c r="KHJ23" s="145"/>
      <c r="KHM23" s="145"/>
      <c r="KHO23" s="145"/>
      <c r="KIB23" s="145"/>
      <c r="KIC23" s="145"/>
      <c r="KID23" s="145"/>
      <c r="KIE23" s="145"/>
      <c r="KIF23" s="145"/>
      <c r="KIG23" s="145"/>
      <c r="KIH23" s="145"/>
      <c r="KII23" s="145"/>
      <c r="KIJ23" s="145"/>
      <c r="KIK23" s="145"/>
      <c r="KIL23" s="145"/>
      <c r="KIM23" s="145"/>
      <c r="KIN23" s="145"/>
      <c r="KIO23" s="145"/>
      <c r="KIS23" s="145"/>
      <c r="KIU23" s="145"/>
      <c r="KIV23" s="145"/>
      <c r="KIW23" s="145"/>
      <c r="KIX23" s="145"/>
      <c r="KJA23" s="145"/>
      <c r="KJC23" s="145"/>
      <c r="KJD23" s="145"/>
      <c r="KJE23" s="145"/>
      <c r="KJF23" s="145"/>
      <c r="KJG23" s="145"/>
      <c r="KJH23" s="145"/>
      <c r="KJI23" s="145"/>
      <c r="KJJ23" s="145"/>
      <c r="KJK23" s="145"/>
      <c r="KJL23" s="145"/>
      <c r="KJM23" s="145"/>
      <c r="KJN23" s="145"/>
      <c r="KJO23" s="145"/>
      <c r="KJR23" s="145"/>
      <c r="KJU23" s="145"/>
      <c r="KJX23" s="145"/>
      <c r="KKA23" s="145"/>
      <c r="KKD23" s="145"/>
      <c r="KKP23" s="145"/>
      <c r="KKS23" s="145"/>
      <c r="KKV23" s="145"/>
      <c r="KKY23" s="145"/>
      <c r="KLH23" s="145"/>
      <c r="KLN23" s="145"/>
      <c r="KLQ23" s="145"/>
      <c r="KLT23" s="145"/>
      <c r="KLW23" s="145"/>
      <c r="KMC23" s="145"/>
      <c r="KMF23" s="145"/>
      <c r="KML23" s="145"/>
      <c r="KMN23" s="145"/>
      <c r="KMO23" s="145"/>
      <c r="KMQ23" s="145"/>
      <c r="KMT23" s="145"/>
      <c r="KMW23" s="145"/>
      <c r="KMZ23" s="145"/>
      <c r="KNH23" s="145"/>
      <c r="KNM23" s="145"/>
      <c r="KNV23" s="145"/>
      <c r="KNY23" s="145"/>
      <c r="KOG23" s="145"/>
      <c r="KPC23" s="145"/>
      <c r="KPD23" s="145"/>
      <c r="KPE23" s="145"/>
      <c r="KPF23" s="145"/>
      <c r="KPG23" s="145"/>
      <c r="KPH23" s="145"/>
      <c r="KPZ23" s="145"/>
      <c r="KQA23" s="145"/>
      <c r="KQD23" s="145"/>
      <c r="KQG23" s="145"/>
      <c r="KQI23" s="145"/>
      <c r="KQK23" s="145"/>
      <c r="KQN23" s="145"/>
      <c r="KQQ23" s="145"/>
      <c r="KQT23" s="145"/>
      <c r="KQW23" s="145"/>
      <c r="KQZ23" s="145"/>
      <c r="KRC23" s="145"/>
      <c r="KRF23" s="145"/>
      <c r="KRI23" s="145"/>
      <c r="KRK23" s="145"/>
      <c r="KRX23" s="145"/>
      <c r="KRY23" s="145"/>
      <c r="KRZ23" s="145"/>
      <c r="KSA23" s="145"/>
      <c r="KSB23" s="145"/>
      <c r="KSC23" s="145"/>
      <c r="KSD23" s="145"/>
      <c r="KSE23" s="145"/>
      <c r="KSF23" s="145"/>
      <c r="KSG23" s="145"/>
      <c r="KSH23" s="145"/>
      <c r="KSI23" s="145"/>
      <c r="KSJ23" s="145"/>
      <c r="KSK23" s="145"/>
      <c r="KSO23" s="145"/>
      <c r="KSQ23" s="145"/>
      <c r="KSR23" s="145"/>
      <c r="KSS23" s="145"/>
      <c r="KST23" s="145"/>
      <c r="KSW23" s="145"/>
      <c r="KSY23" s="145"/>
      <c r="KSZ23" s="145"/>
      <c r="KTA23" s="145"/>
      <c r="KTB23" s="145"/>
      <c r="KTC23" s="145"/>
      <c r="KTD23" s="145"/>
      <c r="KTE23" s="145"/>
      <c r="KTF23" s="145"/>
      <c r="KTG23" s="145"/>
      <c r="KTH23" s="145"/>
      <c r="KTI23" s="145"/>
      <c r="KTJ23" s="145"/>
      <c r="KTK23" s="145"/>
      <c r="KTN23" s="145"/>
      <c r="KTQ23" s="145"/>
      <c r="KTT23" s="145"/>
      <c r="KTW23" s="145"/>
      <c r="KTZ23" s="145"/>
      <c r="KUL23" s="145"/>
      <c r="KUO23" s="145"/>
      <c r="KUR23" s="145"/>
      <c r="KUU23" s="145"/>
      <c r="KVD23" s="145"/>
      <c r="KVJ23" s="145"/>
      <c r="KVM23" s="145"/>
      <c r="KVP23" s="145"/>
      <c r="KVS23" s="145"/>
      <c r="KVY23" s="145"/>
      <c r="KWB23" s="145"/>
      <c r="KWH23" s="145"/>
      <c r="KWJ23" s="145"/>
      <c r="KWK23" s="145"/>
      <c r="KWM23" s="145"/>
      <c r="KWP23" s="145"/>
      <c r="KWS23" s="145"/>
      <c r="KWV23" s="145"/>
      <c r="KXD23" s="145"/>
      <c r="KXI23" s="145"/>
      <c r="KXR23" s="145"/>
      <c r="KXU23" s="145"/>
      <c r="KYC23" s="145"/>
      <c r="KYY23" s="145"/>
      <c r="KYZ23" s="145"/>
      <c r="KZA23" s="145"/>
      <c r="KZB23" s="145"/>
      <c r="KZC23" s="145"/>
      <c r="KZD23" s="145"/>
      <c r="KZV23" s="145"/>
      <c r="KZW23" s="145"/>
      <c r="KZZ23" s="145"/>
      <c r="LAC23" s="145"/>
      <c r="LAE23" s="145"/>
      <c r="LAG23" s="145"/>
      <c r="LAJ23" s="145"/>
      <c r="LAM23" s="145"/>
      <c r="LAP23" s="145"/>
      <c r="LAS23" s="145"/>
      <c r="LAV23" s="145"/>
      <c r="LAY23" s="145"/>
      <c r="LBB23" s="145"/>
      <c r="LBE23" s="145"/>
      <c r="LBG23" s="145"/>
      <c r="LBT23" s="145"/>
      <c r="LBU23" s="145"/>
      <c r="LBV23" s="145"/>
      <c r="LBW23" s="145"/>
      <c r="LBX23" s="145"/>
      <c r="LBY23" s="145"/>
      <c r="LBZ23" s="145"/>
      <c r="LCA23" s="145"/>
      <c r="LCB23" s="145"/>
      <c r="LCC23" s="145"/>
      <c r="LCD23" s="145"/>
      <c r="LCE23" s="145"/>
      <c r="LCF23" s="145"/>
      <c r="LCG23" s="145"/>
      <c r="LCK23" s="145"/>
      <c r="LCM23" s="145"/>
      <c r="LCN23" s="145"/>
      <c r="LCO23" s="145"/>
      <c r="LCP23" s="145"/>
      <c r="LCS23" s="145"/>
      <c r="LCU23" s="145"/>
      <c r="LCV23" s="145"/>
      <c r="LCW23" s="145"/>
      <c r="LCX23" s="145"/>
      <c r="LCY23" s="145"/>
      <c r="LCZ23" s="145"/>
      <c r="LDA23" s="145"/>
      <c r="LDB23" s="145"/>
      <c r="LDC23" s="145"/>
      <c r="LDD23" s="145"/>
      <c r="LDE23" s="145"/>
      <c r="LDF23" s="145"/>
      <c r="LDG23" s="145"/>
      <c r="LDJ23" s="145"/>
      <c r="LDM23" s="145"/>
      <c r="LDP23" s="145"/>
      <c r="LDS23" s="145"/>
      <c r="LDV23" s="145"/>
      <c r="LEH23" s="145"/>
      <c r="LEK23" s="145"/>
      <c r="LEN23" s="145"/>
      <c r="LEQ23" s="145"/>
      <c r="LEZ23" s="145"/>
      <c r="LFF23" s="145"/>
      <c r="LFI23" s="145"/>
      <c r="LFL23" s="145"/>
      <c r="LFO23" s="145"/>
      <c r="LFU23" s="145"/>
      <c r="LFX23" s="145"/>
      <c r="LGD23" s="145"/>
      <c r="LGF23" s="145"/>
      <c r="LGG23" s="145"/>
      <c r="LGI23" s="145"/>
      <c r="LGL23" s="145"/>
      <c r="LGO23" s="145"/>
      <c r="LGR23" s="145"/>
      <c r="LGZ23" s="145"/>
      <c r="LHE23" s="145"/>
      <c r="LHN23" s="145"/>
      <c r="LHQ23" s="145"/>
      <c r="LHY23" s="145"/>
      <c r="LIU23" s="145"/>
      <c r="LIV23" s="145"/>
      <c r="LIW23" s="145"/>
      <c r="LIX23" s="145"/>
      <c r="LIY23" s="145"/>
      <c r="LIZ23" s="145"/>
      <c r="LJR23" s="145"/>
      <c r="LJS23" s="145"/>
      <c r="LJV23" s="145"/>
      <c r="LJY23" s="145"/>
      <c r="LKA23" s="145"/>
      <c r="LKC23" s="145"/>
      <c r="LKF23" s="145"/>
      <c r="LKI23" s="145"/>
      <c r="LKL23" s="145"/>
      <c r="LKO23" s="145"/>
      <c r="LKR23" s="145"/>
      <c r="LKU23" s="145"/>
      <c r="LKX23" s="145"/>
      <c r="LLA23" s="145"/>
      <c r="LLC23" s="145"/>
      <c r="LLP23" s="145"/>
      <c r="LLQ23" s="145"/>
      <c r="LLR23" s="145"/>
      <c r="LLS23" s="145"/>
      <c r="LLT23" s="145"/>
      <c r="LLU23" s="145"/>
      <c r="LLV23" s="145"/>
      <c r="LLW23" s="145"/>
      <c r="LLX23" s="145"/>
      <c r="LLY23" s="145"/>
      <c r="LLZ23" s="145"/>
      <c r="LMA23" s="145"/>
      <c r="LMB23" s="145"/>
      <c r="LMC23" s="145"/>
      <c r="LMG23" s="145"/>
      <c r="LMI23" s="145"/>
      <c r="LMJ23" s="145"/>
      <c r="LMK23" s="145"/>
      <c r="LML23" s="145"/>
      <c r="LMO23" s="145"/>
      <c r="LMQ23" s="145"/>
      <c r="LMR23" s="145"/>
      <c r="LMS23" s="145"/>
      <c r="LMT23" s="145"/>
      <c r="LMU23" s="145"/>
      <c r="LMV23" s="145"/>
      <c r="LMW23" s="145"/>
      <c r="LMX23" s="145"/>
      <c r="LMY23" s="145"/>
      <c r="LMZ23" s="145"/>
      <c r="LNA23" s="145"/>
      <c r="LNB23" s="145"/>
      <c r="LNC23" s="145"/>
      <c r="LNF23" s="145"/>
      <c r="LNI23" s="145"/>
      <c r="LNL23" s="145"/>
      <c r="LNO23" s="145"/>
      <c r="LNR23" s="145"/>
      <c r="LOD23" s="145"/>
      <c r="LOG23" s="145"/>
      <c r="LOJ23" s="145"/>
      <c r="LOM23" s="145"/>
      <c r="LOV23" s="145"/>
      <c r="LPB23" s="145"/>
      <c r="LPE23" s="145"/>
      <c r="LPH23" s="145"/>
      <c r="LPK23" s="145"/>
      <c r="LPQ23" s="145"/>
      <c r="LPT23" s="145"/>
      <c r="LPZ23" s="145"/>
      <c r="LQB23" s="145"/>
      <c r="LQC23" s="145"/>
      <c r="LQE23" s="145"/>
      <c r="LQH23" s="145"/>
      <c r="LQK23" s="145"/>
      <c r="LQN23" s="145"/>
      <c r="LQV23" s="145"/>
      <c r="LRA23" s="145"/>
      <c r="LRJ23" s="145"/>
      <c r="LRM23" s="145"/>
      <c r="LRU23" s="145"/>
      <c r="LSQ23" s="145"/>
      <c r="LSR23" s="145"/>
      <c r="LSS23" s="145"/>
      <c r="LST23" s="145"/>
      <c r="LSU23" s="145"/>
      <c r="LSV23" s="145"/>
      <c r="LTN23" s="145"/>
      <c r="LTO23" s="145"/>
      <c r="LTR23" s="145"/>
      <c r="LTU23" s="145"/>
      <c r="LTW23" s="145"/>
      <c r="LTY23" s="145"/>
      <c r="LUB23" s="145"/>
      <c r="LUE23" s="145"/>
      <c r="LUH23" s="145"/>
      <c r="LUK23" s="145"/>
      <c r="LUN23" s="145"/>
      <c r="LUQ23" s="145"/>
      <c r="LUT23" s="145"/>
      <c r="LUW23" s="145"/>
      <c r="LUY23" s="145"/>
      <c r="LVL23" s="145"/>
      <c r="LVM23" s="145"/>
      <c r="LVN23" s="145"/>
      <c r="LVO23" s="145"/>
      <c r="LVP23" s="145"/>
      <c r="LVQ23" s="145"/>
      <c r="LVR23" s="145"/>
      <c r="LVS23" s="145"/>
      <c r="LVT23" s="145"/>
      <c r="LVU23" s="145"/>
      <c r="LVV23" s="145"/>
      <c r="LVW23" s="145"/>
      <c r="LVX23" s="145"/>
      <c r="LVY23" s="145"/>
      <c r="LWC23" s="145"/>
      <c r="LWE23" s="145"/>
      <c r="LWF23" s="145"/>
      <c r="LWG23" s="145"/>
      <c r="LWH23" s="145"/>
      <c r="LWK23" s="145"/>
      <c r="LWM23" s="145"/>
      <c r="LWN23" s="145"/>
      <c r="LWO23" s="145"/>
      <c r="LWP23" s="145"/>
      <c r="LWQ23" s="145"/>
      <c r="LWR23" s="145"/>
      <c r="LWS23" s="145"/>
      <c r="LWT23" s="145"/>
      <c r="LWU23" s="145"/>
      <c r="LWV23" s="145"/>
      <c r="LWW23" s="145"/>
      <c r="LWX23" s="145"/>
      <c r="LWY23" s="145"/>
      <c r="LXB23" s="145"/>
      <c r="LXE23" s="145"/>
      <c r="LXH23" s="145"/>
      <c r="LXK23" s="145"/>
      <c r="LXN23" s="145"/>
      <c r="LXZ23" s="145"/>
      <c r="LYC23" s="145"/>
      <c r="LYF23" s="145"/>
      <c r="LYI23" s="145"/>
      <c r="LYR23" s="145"/>
      <c r="LYX23" s="145"/>
      <c r="LZA23" s="145"/>
      <c r="LZD23" s="145"/>
      <c r="LZG23" s="145"/>
      <c r="LZM23" s="145"/>
      <c r="LZP23" s="145"/>
      <c r="LZV23" s="145"/>
      <c r="LZX23" s="145"/>
      <c r="LZY23" s="145"/>
      <c r="MAA23" s="145"/>
      <c r="MAD23" s="145"/>
      <c r="MAG23" s="145"/>
      <c r="MAJ23" s="145"/>
      <c r="MAR23" s="145"/>
      <c r="MAW23" s="145"/>
      <c r="MBF23" s="145"/>
      <c r="MBI23" s="145"/>
      <c r="MBQ23" s="145"/>
      <c r="MCM23" s="145"/>
      <c r="MCN23" s="145"/>
      <c r="MCO23" s="145"/>
      <c r="MCP23" s="145"/>
      <c r="MCQ23" s="145"/>
      <c r="MCR23" s="145"/>
      <c r="MDJ23" s="145"/>
      <c r="MDK23" s="145"/>
      <c r="MDN23" s="145"/>
      <c r="MDQ23" s="145"/>
      <c r="MDS23" s="145"/>
      <c r="MDU23" s="145"/>
      <c r="MDX23" s="145"/>
      <c r="MEA23" s="145"/>
      <c r="MED23" s="145"/>
      <c r="MEG23" s="145"/>
      <c r="MEJ23" s="145"/>
      <c r="MEM23" s="145"/>
      <c r="MEP23" s="145"/>
      <c r="MES23" s="145"/>
      <c r="MEU23" s="145"/>
      <c r="MFH23" s="145"/>
      <c r="MFI23" s="145"/>
      <c r="MFJ23" s="145"/>
      <c r="MFK23" s="145"/>
      <c r="MFL23" s="145"/>
      <c r="MFM23" s="145"/>
      <c r="MFN23" s="145"/>
      <c r="MFO23" s="145"/>
      <c r="MFP23" s="145"/>
      <c r="MFQ23" s="145"/>
      <c r="MFR23" s="145"/>
      <c r="MFS23" s="145"/>
      <c r="MFT23" s="145"/>
      <c r="MFU23" s="145"/>
      <c r="MFY23" s="145"/>
      <c r="MGA23" s="145"/>
      <c r="MGB23" s="145"/>
      <c r="MGC23" s="145"/>
      <c r="MGD23" s="145"/>
      <c r="MGG23" s="145"/>
      <c r="MGI23" s="145"/>
      <c r="MGJ23" s="145"/>
      <c r="MGK23" s="145"/>
      <c r="MGL23" s="145"/>
      <c r="MGM23" s="145"/>
      <c r="MGN23" s="145"/>
      <c r="MGO23" s="145"/>
      <c r="MGP23" s="145"/>
      <c r="MGQ23" s="145"/>
      <c r="MGR23" s="145"/>
      <c r="MGS23" s="145"/>
      <c r="MGT23" s="145"/>
      <c r="MGU23" s="145"/>
      <c r="MGX23" s="145"/>
      <c r="MHA23" s="145"/>
      <c r="MHD23" s="145"/>
      <c r="MHG23" s="145"/>
      <c r="MHJ23" s="145"/>
      <c r="MHV23" s="145"/>
      <c r="MHY23" s="145"/>
      <c r="MIB23" s="145"/>
      <c r="MIE23" s="145"/>
      <c r="MIN23" s="145"/>
      <c r="MIT23" s="145"/>
      <c r="MIW23" s="145"/>
      <c r="MIZ23" s="145"/>
      <c r="MJC23" s="145"/>
      <c r="MJI23" s="145"/>
      <c r="MJL23" s="145"/>
      <c r="MJR23" s="145"/>
      <c r="MJT23" s="145"/>
      <c r="MJU23" s="145"/>
      <c r="MJW23" s="145"/>
      <c r="MJZ23" s="145"/>
      <c r="MKC23" s="145"/>
      <c r="MKF23" s="145"/>
      <c r="MKN23" s="145"/>
      <c r="MKS23" s="145"/>
      <c r="MLB23" s="145"/>
      <c r="MLE23" s="145"/>
      <c r="MLM23" s="145"/>
      <c r="MMI23" s="145"/>
      <c r="MMJ23" s="145"/>
      <c r="MMK23" s="145"/>
      <c r="MML23" s="145"/>
      <c r="MMM23" s="145"/>
      <c r="MMN23" s="145"/>
      <c r="MNF23" s="145"/>
      <c r="MNG23" s="145"/>
      <c r="MNJ23" s="145"/>
      <c r="MNM23" s="145"/>
      <c r="MNO23" s="145"/>
      <c r="MNQ23" s="145"/>
      <c r="MNT23" s="145"/>
      <c r="MNW23" s="145"/>
      <c r="MNZ23" s="145"/>
      <c r="MOC23" s="145"/>
      <c r="MOF23" s="145"/>
      <c r="MOI23" s="145"/>
      <c r="MOL23" s="145"/>
      <c r="MOO23" s="145"/>
      <c r="MOQ23" s="145"/>
      <c r="MPD23" s="145"/>
      <c r="MPE23" s="145"/>
      <c r="MPF23" s="145"/>
      <c r="MPG23" s="145"/>
      <c r="MPH23" s="145"/>
      <c r="MPI23" s="145"/>
      <c r="MPJ23" s="145"/>
      <c r="MPK23" s="145"/>
      <c r="MPL23" s="145"/>
      <c r="MPM23" s="145"/>
      <c r="MPN23" s="145"/>
      <c r="MPO23" s="145"/>
      <c r="MPP23" s="145"/>
      <c r="MPQ23" s="145"/>
      <c r="MPU23" s="145"/>
      <c r="MPW23" s="145"/>
      <c r="MPX23" s="145"/>
      <c r="MPY23" s="145"/>
      <c r="MPZ23" s="145"/>
      <c r="MQC23" s="145"/>
      <c r="MQE23" s="145"/>
      <c r="MQF23" s="145"/>
      <c r="MQG23" s="145"/>
      <c r="MQH23" s="145"/>
      <c r="MQI23" s="145"/>
      <c r="MQJ23" s="145"/>
      <c r="MQK23" s="145"/>
      <c r="MQL23" s="145"/>
      <c r="MQM23" s="145"/>
      <c r="MQN23" s="145"/>
      <c r="MQO23" s="145"/>
      <c r="MQP23" s="145"/>
      <c r="MQQ23" s="145"/>
      <c r="MQT23" s="145"/>
      <c r="MQW23" s="145"/>
      <c r="MQZ23" s="145"/>
      <c r="MRC23" s="145"/>
      <c r="MRF23" s="145"/>
      <c r="MRR23" s="145"/>
      <c r="MRU23" s="145"/>
      <c r="MRX23" s="145"/>
      <c r="MSA23" s="145"/>
      <c r="MSJ23" s="145"/>
      <c r="MSP23" s="145"/>
      <c r="MSS23" s="145"/>
      <c r="MSV23" s="145"/>
      <c r="MSY23" s="145"/>
      <c r="MTE23" s="145"/>
      <c r="MTH23" s="145"/>
      <c r="MTN23" s="145"/>
      <c r="MTP23" s="145"/>
      <c r="MTQ23" s="145"/>
      <c r="MTS23" s="145"/>
      <c r="MTV23" s="145"/>
      <c r="MTY23" s="145"/>
      <c r="MUB23" s="145"/>
      <c r="MUJ23" s="145"/>
      <c r="MUO23" s="145"/>
      <c r="MUX23" s="145"/>
      <c r="MVA23" s="145"/>
      <c r="MVI23" s="145"/>
      <c r="MWE23" s="145"/>
      <c r="MWF23" s="145"/>
      <c r="MWG23" s="145"/>
      <c r="MWH23" s="145"/>
      <c r="MWI23" s="145"/>
      <c r="MWJ23" s="145"/>
      <c r="MXB23" s="145"/>
      <c r="MXC23" s="145"/>
      <c r="MXF23" s="145"/>
      <c r="MXI23" s="145"/>
      <c r="MXK23" s="145"/>
      <c r="MXM23" s="145"/>
      <c r="MXP23" s="145"/>
      <c r="MXS23" s="145"/>
      <c r="MXV23" s="145"/>
      <c r="MXY23" s="145"/>
      <c r="MYB23" s="145"/>
      <c r="MYE23" s="145"/>
      <c r="MYH23" s="145"/>
      <c r="MYK23" s="145"/>
      <c r="MYM23" s="145"/>
      <c r="MYZ23" s="145"/>
      <c r="MZA23" s="145"/>
      <c r="MZB23" s="145"/>
      <c r="MZC23" s="145"/>
      <c r="MZD23" s="145"/>
      <c r="MZE23" s="145"/>
      <c r="MZF23" s="145"/>
      <c r="MZG23" s="145"/>
      <c r="MZH23" s="145"/>
      <c r="MZI23" s="145"/>
      <c r="MZJ23" s="145"/>
      <c r="MZK23" s="145"/>
      <c r="MZL23" s="145"/>
      <c r="MZM23" s="145"/>
      <c r="MZQ23" s="145"/>
      <c r="MZS23" s="145"/>
      <c r="MZT23" s="145"/>
      <c r="MZU23" s="145"/>
      <c r="MZV23" s="145"/>
      <c r="MZY23" s="145"/>
      <c r="NAA23" s="145"/>
      <c r="NAB23" s="145"/>
      <c r="NAC23" s="145"/>
      <c r="NAD23" s="145"/>
      <c r="NAE23" s="145"/>
      <c r="NAF23" s="145"/>
      <c r="NAG23" s="145"/>
      <c r="NAH23" s="145"/>
      <c r="NAI23" s="145"/>
      <c r="NAJ23" s="145"/>
      <c r="NAK23" s="145"/>
      <c r="NAL23" s="145"/>
      <c r="NAM23" s="145"/>
      <c r="NAP23" s="145"/>
      <c r="NAS23" s="145"/>
      <c r="NAV23" s="145"/>
      <c r="NAY23" s="145"/>
      <c r="NBB23" s="145"/>
      <c r="NBN23" s="145"/>
      <c r="NBQ23" s="145"/>
      <c r="NBT23" s="145"/>
      <c r="NBW23" s="145"/>
      <c r="NCF23" s="145"/>
      <c r="NCL23" s="145"/>
      <c r="NCO23" s="145"/>
      <c r="NCR23" s="145"/>
      <c r="NCU23" s="145"/>
      <c r="NDA23" s="145"/>
      <c r="NDD23" s="145"/>
      <c r="NDJ23" s="145"/>
      <c r="NDL23" s="145"/>
      <c r="NDM23" s="145"/>
      <c r="NDO23" s="145"/>
      <c r="NDR23" s="145"/>
      <c r="NDU23" s="145"/>
      <c r="NDX23" s="145"/>
      <c r="NEF23" s="145"/>
      <c r="NEK23" s="145"/>
      <c r="NET23" s="145"/>
      <c r="NEW23" s="145"/>
      <c r="NFE23" s="145"/>
      <c r="NGA23" s="145"/>
      <c r="NGB23" s="145"/>
      <c r="NGC23" s="145"/>
      <c r="NGD23" s="145"/>
      <c r="NGE23" s="145"/>
      <c r="NGF23" s="145"/>
      <c r="NGX23" s="145"/>
      <c r="NGY23" s="145"/>
      <c r="NHB23" s="145"/>
      <c r="NHE23" s="145"/>
      <c r="NHG23" s="145"/>
      <c r="NHI23" s="145"/>
      <c r="NHL23" s="145"/>
      <c r="NHO23" s="145"/>
      <c r="NHR23" s="145"/>
      <c r="NHU23" s="145"/>
      <c r="NHX23" s="145"/>
      <c r="NIA23" s="145"/>
      <c r="NID23" s="145"/>
      <c r="NIG23" s="145"/>
      <c r="NII23" s="145"/>
      <c r="NIV23" s="145"/>
      <c r="NIW23" s="145"/>
      <c r="NIX23" s="145"/>
      <c r="NIY23" s="145"/>
      <c r="NIZ23" s="145"/>
      <c r="NJA23" s="145"/>
      <c r="NJB23" s="145"/>
      <c r="NJC23" s="145"/>
      <c r="NJD23" s="145"/>
      <c r="NJE23" s="145"/>
      <c r="NJF23" s="145"/>
      <c r="NJG23" s="145"/>
      <c r="NJH23" s="145"/>
      <c r="NJI23" s="145"/>
      <c r="NJM23" s="145"/>
      <c r="NJO23" s="145"/>
      <c r="NJP23" s="145"/>
      <c r="NJQ23" s="145"/>
      <c r="NJR23" s="145"/>
      <c r="NJU23" s="145"/>
      <c r="NJW23" s="145"/>
      <c r="NJX23" s="145"/>
      <c r="NJY23" s="145"/>
      <c r="NJZ23" s="145"/>
      <c r="NKA23" s="145"/>
      <c r="NKB23" s="145"/>
      <c r="NKC23" s="145"/>
      <c r="NKD23" s="145"/>
      <c r="NKE23" s="145"/>
      <c r="NKF23" s="145"/>
      <c r="NKG23" s="145"/>
      <c r="NKH23" s="145"/>
      <c r="NKI23" s="145"/>
      <c r="NKL23" s="145"/>
      <c r="NKO23" s="145"/>
      <c r="NKR23" s="145"/>
      <c r="NKU23" s="145"/>
      <c r="NKX23" s="145"/>
      <c r="NLJ23" s="145"/>
      <c r="NLM23" s="145"/>
      <c r="NLP23" s="145"/>
      <c r="NLS23" s="145"/>
      <c r="NMB23" s="145"/>
      <c r="NMH23" s="145"/>
      <c r="NMK23" s="145"/>
      <c r="NMN23" s="145"/>
      <c r="NMQ23" s="145"/>
      <c r="NMW23" s="145"/>
      <c r="NMZ23" s="145"/>
      <c r="NNF23" s="145"/>
      <c r="NNH23" s="145"/>
      <c r="NNI23" s="145"/>
      <c r="NNK23" s="145"/>
      <c r="NNN23" s="145"/>
      <c r="NNQ23" s="145"/>
      <c r="NNT23" s="145"/>
      <c r="NOB23" s="145"/>
      <c r="NOG23" s="145"/>
      <c r="NOP23" s="145"/>
      <c r="NOS23" s="145"/>
      <c r="NPA23" s="145"/>
      <c r="NPW23" s="145"/>
      <c r="NPX23" s="145"/>
      <c r="NPY23" s="145"/>
      <c r="NPZ23" s="145"/>
      <c r="NQA23" s="145"/>
      <c r="NQB23" s="145"/>
      <c r="NQT23" s="145"/>
      <c r="NQU23" s="145"/>
      <c r="NQX23" s="145"/>
      <c r="NRA23" s="145"/>
      <c r="NRC23" s="145"/>
      <c r="NRE23" s="145"/>
      <c r="NRH23" s="145"/>
      <c r="NRK23" s="145"/>
      <c r="NRN23" s="145"/>
      <c r="NRQ23" s="145"/>
      <c r="NRT23" s="145"/>
      <c r="NRW23" s="145"/>
      <c r="NRZ23" s="145"/>
      <c r="NSC23" s="145"/>
      <c r="NSE23" s="145"/>
      <c r="NSR23" s="145"/>
      <c r="NSS23" s="145"/>
      <c r="NST23" s="145"/>
      <c r="NSU23" s="145"/>
      <c r="NSV23" s="145"/>
      <c r="NSW23" s="145"/>
      <c r="NSX23" s="145"/>
      <c r="NSY23" s="145"/>
      <c r="NSZ23" s="145"/>
      <c r="NTA23" s="145"/>
      <c r="NTB23" s="145"/>
      <c r="NTC23" s="145"/>
      <c r="NTD23" s="145"/>
      <c r="NTE23" s="145"/>
      <c r="NTI23" s="145"/>
      <c r="NTK23" s="145"/>
      <c r="NTL23" s="145"/>
      <c r="NTM23" s="145"/>
      <c r="NTN23" s="145"/>
      <c r="NTQ23" s="145"/>
      <c r="NTS23" s="145"/>
      <c r="NTT23" s="145"/>
      <c r="NTU23" s="145"/>
      <c r="NTV23" s="145"/>
      <c r="NTW23" s="145"/>
      <c r="NTX23" s="145"/>
      <c r="NTY23" s="145"/>
      <c r="NTZ23" s="145"/>
      <c r="NUA23" s="145"/>
      <c r="NUB23" s="145"/>
      <c r="NUC23" s="145"/>
      <c r="NUD23" s="145"/>
      <c r="NUE23" s="145"/>
      <c r="NUH23" s="145"/>
      <c r="NUK23" s="145"/>
      <c r="NUN23" s="145"/>
      <c r="NUQ23" s="145"/>
      <c r="NUT23" s="145"/>
      <c r="NVF23" s="145"/>
      <c r="NVI23" s="145"/>
      <c r="NVL23" s="145"/>
      <c r="NVO23" s="145"/>
      <c r="NVX23" s="145"/>
      <c r="NWD23" s="145"/>
      <c r="NWG23" s="145"/>
      <c r="NWJ23" s="145"/>
      <c r="NWM23" s="145"/>
      <c r="NWS23" s="145"/>
      <c r="NWV23" s="145"/>
      <c r="NXB23" s="145"/>
      <c r="NXD23" s="145"/>
      <c r="NXE23" s="145"/>
      <c r="NXG23" s="145"/>
      <c r="NXJ23" s="145"/>
      <c r="NXM23" s="145"/>
      <c r="NXP23" s="145"/>
      <c r="NXX23" s="145"/>
      <c r="NYC23" s="145"/>
      <c r="NYL23" s="145"/>
      <c r="NYO23" s="145"/>
      <c r="NYW23" s="145"/>
      <c r="NZS23" s="145"/>
      <c r="NZT23" s="145"/>
      <c r="NZU23" s="145"/>
      <c r="NZV23" s="145"/>
      <c r="NZW23" s="145"/>
      <c r="NZX23" s="145"/>
      <c r="OAP23" s="145"/>
      <c r="OAQ23" s="145"/>
      <c r="OAT23" s="145"/>
      <c r="OAW23" s="145"/>
      <c r="OAY23" s="145"/>
      <c r="OBA23" s="145"/>
      <c r="OBD23" s="145"/>
      <c r="OBG23" s="145"/>
      <c r="OBJ23" s="145"/>
      <c r="OBM23" s="145"/>
      <c r="OBP23" s="145"/>
      <c r="OBS23" s="145"/>
      <c r="OBV23" s="145"/>
      <c r="OBY23" s="145"/>
      <c r="OCA23" s="145"/>
      <c r="OCN23" s="145"/>
      <c r="OCO23" s="145"/>
      <c r="OCP23" s="145"/>
      <c r="OCQ23" s="145"/>
      <c r="OCR23" s="145"/>
      <c r="OCS23" s="145"/>
      <c r="OCT23" s="145"/>
      <c r="OCU23" s="145"/>
      <c r="OCV23" s="145"/>
      <c r="OCW23" s="145"/>
      <c r="OCX23" s="145"/>
      <c r="OCY23" s="145"/>
      <c r="OCZ23" s="145"/>
      <c r="ODA23" s="145"/>
      <c r="ODE23" s="145"/>
      <c r="ODG23" s="145"/>
      <c r="ODH23" s="145"/>
      <c r="ODI23" s="145"/>
      <c r="ODJ23" s="145"/>
      <c r="ODM23" s="145"/>
      <c r="ODO23" s="145"/>
      <c r="ODP23" s="145"/>
      <c r="ODQ23" s="145"/>
      <c r="ODR23" s="145"/>
      <c r="ODS23" s="145"/>
      <c r="ODT23" s="145"/>
      <c r="ODU23" s="145"/>
      <c r="ODV23" s="145"/>
      <c r="ODW23" s="145"/>
      <c r="ODX23" s="145"/>
      <c r="ODY23" s="145"/>
      <c r="ODZ23" s="145"/>
      <c r="OEA23" s="145"/>
      <c r="OED23" s="145"/>
      <c r="OEG23" s="145"/>
      <c r="OEJ23" s="145"/>
      <c r="OEM23" s="145"/>
      <c r="OEP23" s="145"/>
      <c r="OFB23" s="145"/>
      <c r="OFE23" s="145"/>
      <c r="OFH23" s="145"/>
      <c r="OFK23" s="145"/>
      <c r="OFT23" s="145"/>
      <c r="OFZ23" s="145"/>
      <c r="OGC23" s="145"/>
      <c r="OGF23" s="145"/>
      <c r="OGI23" s="145"/>
      <c r="OGO23" s="145"/>
      <c r="OGR23" s="145"/>
      <c r="OGX23" s="145"/>
      <c r="OGZ23" s="145"/>
      <c r="OHA23" s="145"/>
      <c r="OHC23" s="145"/>
      <c r="OHF23" s="145"/>
      <c r="OHI23" s="145"/>
      <c r="OHL23" s="145"/>
      <c r="OHT23" s="145"/>
      <c r="OHY23" s="145"/>
      <c r="OIH23" s="145"/>
      <c r="OIK23" s="145"/>
      <c r="OIS23" s="145"/>
      <c r="OJO23" s="145"/>
      <c r="OJP23" s="145"/>
      <c r="OJQ23" s="145"/>
      <c r="OJR23" s="145"/>
      <c r="OJS23" s="145"/>
      <c r="OJT23" s="145"/>
      <c r="OKL23" s="145"/>
      <c r="OKM23" s="145"/>
      <c r="OKP23" s="145"/>
      <c r="OKS23" s="145"/>
      <c r="OKU23" s="145"/>
      <c r="OKW23" s="145"/>
      <c r="OKZ23" s="145"/>
      <c r="OLC23" s="145"/>
      <c r="OLF23" s="145"/>
      <c r="OLI23" s="145"/>
      <c r="OLL23" s="145"/>
      <c r="OLO23" s="145"/>
      <c r="OLR23" s="145"/>
      <c r="OLU23" s="145"/>
      <c r="OLW23" s="145"/>
      <c r="OMJ23" s="145"/>
      <c r="OMK23" s="145"/>
      <c r="OML23" s="145"/>
      <c r="OMM23" s="145"/>
      <c r="OMN23" s="145"/>
      <c r="OMO23" s="145"/>
      <c r="OMP23" s="145"/>
      <c r="OMQ23" s="145"/>
      <c r="OMR23" s="145"/>
      <c r="OMS23" s="145"/>
      <c r="OMT23" s="145"/>
      <c r="OMU23" s="145"/>
      <c r="OMV23" s="145"/>
      <c r="OMW23" s="145"/>
      <c r="ONA23" s="145"/>
      <c r="ONC23" s="145"/>
      <c r="OND23" s="145"/>
      <c r="ONE23" s="145"/>
      <c r="ONF23" s="145"/>
      <c r="ONI23" s="145"/>
      <c r="ONK23" s="145"/>
      <c r="ONL23" s="145"/>
      <c r="ONM23" s="145"/>
      <c r="ONN23" s="145"/>
      <c r="ONO23" s="145"/>
      <c r="ONP23" s="145"/>
      <c r="ONQ23" s="145"/>
      <c r="ONR23" s="145"/>
      <c r="ONS23" s="145"/>
      <c r="ONT23" s="145"/>
      <c r="ONU23" s="145"/>
      <c r="ONV23" s="145"/>
      <c r="ONW23" s="145"/>
      <c r="ONZ23" s="145"/>
      <c r="OOC23" s="145"/>
      <c r="OOF23" s="145"/>
      <c r="OOI23" s="145"/>
      <c r="OOL23" s="145"/>
      <c r="OOX23" s="145"/>
      <c r="OPA23" s="145"/>
      <c r="OPD23" s="145"/>
      <c r="OPG23" s="145"/>
      <c r="OPP23" s="145"/>
      <c r="OPV23" s="145"/>
      <c r="OPY23" s="145"/>
      <c r="OQB23" s="145"/>
      <c r="OQE23" s="145"/>
      <c r="OQK23" s="145"/>
      <c r="OQN23" s="145"/>
      <c r="OQT23" s="145"/>
      <c r="OQV23" s="145"/>
      <c r="OQW23" s="145"/>
      <c r="OQY23" s="145"/>
      <c r="ORB23" s="145"/>
      <c r="ORE23" s="145"/>
      <c r="ORH23" s="145"/>
      <c r="ORP23" s="145"/>
      <c r="ORU23" s="145"/>
      <c r="OSD23" s="145"/>
      <c r="OSG23" s="145"/>
      <c r="OSO23" s="145"/>
      <c r="OTK23" s="145"/>
      <c r="OTL23" s="145"/>
      <c r="OTM23" s="145"/>
      <c r="OTN23" s="145"/>
      <c r="OTO23" s="145"/>
      <c r="OTP23" s="145"/>
      <c r="OUH23" s="145"/>
      <c r="OUI23" s="145"/>
      <c r="OUL23" s="145"/>
      <c r="OUO23" s="145"/>
      <c r="OUQ23" s="145"/>
      <c r="OUS23" s="145"/>
      <c r="OUV23" s="145"/>
      <c r="OUY23" s="145"/>
      <c r="OVB23" s="145"/>
      <c r="OVE23" s="145"/>
      <c r="OVH23" s="145"/>
      <c r="OVK23" s="145"/>
      <c r="OVN23" s="145"/>
      <c r="OVQ23" s="145"/>
      <c r="OVS23" s="145"/>
      <c r="OWF23" s="145"/>
      <c r="OWG23" s="145"/>
      <c r="OWH23" s="145"/>
      <c r="OWI23" s="145"/>
      <c r="OWJ23" s="145"/>
      <c r="OWK23" s="145"/>
      <c r="OWL23" s="145"/>
      <c r="OWM23" s="145"/>
      <c r="OWN23" s="145"/>
      <c r="OWO23" s="145"/>
      <c r="OWP23" s="145"/>
      <c r="OWQ23" s="145"/>
      <c r="OWR23" s="145"/>
      <c r="OWS23" s="145"/>
      <c r="OWW23" s="145"/>
      <c r="OWY23" s="145"/>
      <c r="OWZ23" s="145"/>
      <c r="OXA23" s="145"/>
      <c r="OXB23" s="145"/>
      <c r="OXE23" s="145"/>
      <c r="OXG23" s="145"/>
      <c r="OXH23" s="145"/>
      <c r="OXI23" s="145"/>
      <c r="OXJ23" s="145"/>
      <c r="OXK23" s="145"/>
      <c r="OXL23" s="145"/>
      <c r="OXM23" s="145"/>
      <c r="OXN23" s="145"/>
      <c r="OXO23" s="145"/>
      <c r="OXP23" s="145"/>
      <c r="OXQ23" s="145"/>
      <c r="OXR23" s="145"/>
      <c r="OXS23" s="145"/>
      <c r="OXV23" s="145"/>
      <c r="OXY23" s="145"/>
      <c r="OYB23" s="145"/>
      <c r="OYE23" s="145"/>
      <c r="OYH23" s="145"/>
      <c r="OYT23" s="145"/>
      <c r="OYW23" s="145"/>
      <c r="OYZ23" s="145"/>
      <c r="OZC23" s="145"/>
      <c r="OZL23" s="145"/>
      <c r="OZR23" s="145"/>
      <c r="OZU23" s="145"/>
      <c r="OZX23" s="145"/>
      <c r="PAA23" s="145"/>
      <c r="PAG23" s="145"/>
      <c r="PAJ23" s="145"/>
      <c r="PAP23" s="145"/>
      <c r="PAR23" s="145"/>
      <c r="PAS23" s="145"/>
      <c r="PAU23" s="145"/>
      <c r="PAX23" s="145"/>
      <c r="PBA23" s="145"/>
      <c r="PBD23" s="145"/>
      <c r="PBL23" s="145"/>
      <c r="PBQ23" s="145"/>
      <c r="PBZ23" s="145"/>
      <c r="PCC23" s="145"/>
      <c r="PCK23" s="145"/>
      <c r="PDG23" s="145"/>
      <c r="PDH23" s="145"/>
      <c r="PDI23" s="145"/>
      <c r="PDJ23" s="145"/>
      <c r="PDK23" s="145"/>
      <c r="PDL23" s="145"/>
      <c r="PED23" s="145"/>
      <c r="PEE23" s="145"/>
      <c r="PEH23" s="145"/>
      <c r="PEK23" s="145"/>
      <c r="PEM23" s="145"/>
      <c r="PEO23" s="145"/>
      <c r="PER23" s="145"/>
      <c r="PEU23" s="145"/>
      <c r="PEX23" s="145"/>
      <c r="PFA23" s="145"/>
      <c r="PFD23" s="145"/>
      <c r="PFG23" s="145"/>
      <c r="PFJ23" s="145"/>
      <c r="PFM23" s="145"/>
      <c r="PFO23" s="145"/>
      <c r="PGB23" s="145"/>
      <c r="PGC23" s="145"/>
      <c r="PGD23" s="145"/>
      <c r="PGE23" s="145"/>
      <c r="PGF23" s="145"/>
      <c r="PGG23" s="145"/>
      <c r="PGH23" s="145"/>
      <c r="PGI23" s="145"/>
      <c r="PGJ23" s="145"/>
      <c r="PGK23" s="145"/>
      <c r="PGL23" s="145"/>
      <c r="PGM23" s="145"/>
      <c r="PGN23" s="145"/>
      <c r="PGO23" s="145"/>
      <c r="PGS23" s="145"/>
      <c r="PGU23" s="145"/>
      <c r="PGV23" s="145"/>
      <c r="PGW23" s="145"/>
      <c r="PGX23" s="145"/>
      <c r="PHA23" s="145"/>
      <c r="PHC23" s="145"/>
      <c r="PHD23" s="145"/>
      <c r="PHE23" s="145"/>
      <c r="PHF23" s="145"/>
      <c r="PHG23" s="145"/>
      <c r="PHH23" s="145"/>
      <c r="PHI23" s="145"/>
      <c r="PHJ23" s="145"/>
      <c r="PHK23" s="145"/>
      <c r="PHL23" s="145"/>
      <c r="PHM23" s="145"/>
      <c r="PHN23" s="145"/>
      <c r="PHO23" s="145"/>
      <c r="PHR23" s="145"/>
      <c r="PHU23" s="145"/>
      <c r="PHX23" s="145"/>
      <c r="PIA23" s="145"/>
      <c r="PID23" s="145"/>
      <c r="PIP23" s="145"/>
      <c r="PIS23" s="145"/>
      <c r="PIV23" s="145"/>
      <c r="PIY23" s="145"/>
      <c r="PJH23" s="145"/>
      <c r="PJN23" s="145"/>
      <c r="PJQ23" s="145"/>
      <c r="PJT23" s="145"/>
      <c r="PJW23" s="145"/>
      <c r="PKC23" s="145"/>
      <c r="PKF23" s="145"/>
      <c r="PKL23" s="145"/>
      <c r="PKN23" s="145"/>
      <c r="PKO23" s="145"/>
      <c r="PKQ23" s="145"/>
      <c r="PKT23" s="145"/>
      <c r="PKW23" s="145"/>
      <c r="PKZ23" s="145"/>
      <c r="PLH23" s="145"/>
      <c r="PLM23" s="145"/>
      <c r="PLV23" s="145"/>
      <c r="PLY23" s="145"/>
      <c r="PMG23" s="145"/>
      <c r="PNC23" s="145"/>
      <c r="PND23" s="145"/>
      <c r="PNE23" s="145"/>
      <c r="PNF23" s="145"/>
      <c r="PNG23" s="145"/>
      <c r="PNH23" s="145"/>
      <c r="PNZ23" s="145"/>
      <c r="POA23" s="145"/>
      <c r="POD23" s="145"/>
      <c r="POG23" s="145"/>
      <c r="POI23" s="145"/>
      <c r="POK23" s="145"/>
      <c r="PON23" s="145"/>
      <c r="POQ23" s="145"/>
      <c r="POT23" s="145"/>
      <c r="POW23" s="145"/>
      <c r="POZ23" s="145"/>
      <c r="PPC23" s="145"/>
      <c r="PPF23" s="145"/>
      <c r="PPI23" s="145"/>
      <c r="PPK23" s="145"/>
      <c r="PPX23" s="145"/>
      <c r="PPY23" s="145"/>
      <c r="PPZ23" s="145"/>
      <c r="PQA23" s="145"/>
      <c r="PQB23" s="145"/>
      <c r="PQC23" s="145"/>
      <c r="PQD23" s="145"/>
      <c r="PQE23" s="145"/>
      <c r="PQF23" s="145"/>
      <c r="PQG23" s="145"/>
      <c r="PQH23" s="145"/>
      <c r="PQI23" s="145"/>
      <c r="PQJ23" s="145"/>
      <c r="PQK23" s="145"/>
      <c r="PQO23" s="145"/>
      <c r="PQQ23" s="145"/>
      <c r="PQR23" s="145"/>
      <c r="PQS23" s="145"/>
      <c r="PQT23" s="145"/>
      <c r="PQW23" s="145"/>
      <c r="PQY23" s="145"/>
      <c r="PQZ23" s="145"/>
      <c r="PRA23" s="145"/>
      <c r="PRB23" s="145"/>
      <c r="PRC23" s="145"/>
      <c r="PRD23" s="145"/>
      <c r="PRE23" s="145"/>
      <c r="PRF23" s="145"/>
      <c r="PRG23" s="145"/>
      <c r="PRH23" s="145"/>
      <c r="PRI23" s="145"/>
      <c r="PRJ23" s="145"/>
      <c r="PRK23" s="145"/>
      <c r="PRN23" s="145"/>
      <c r="PRQ23" s="145"/>
      <c r="PRT23" s="145"/>
      <c r="PRW23" s="145"/>
      <c r="PRZ23" s="145"/>
      <c r="PSL23" s="145"/>
      <c r="PSO23" s="145"/>
      <c r="PSR23" s="145"/>
      <c r="PSU23" s="145"/>
      <c r="PTD23" s="145"/>
      <c r="PTJ23" s="145"/>
      <c r="PTM23" s="145"/>
      <c r="PTP23" s="145"/>
      <c r="PTS23" s="145"/>
      <c r="PTY23" s="145"/>
      <c r="PUB23" s="145"/>
      <c r="PUH23" s="145"/>
      <c r="PUJ23" s="145"/>
      <c r="PUK23" s="145"/>
      <c r="PUM23" s="145"/>
      <c r="PUP23" s="145"/>
      <c r="PUS23" s="145"/>
      <c r="PUV23" s="145"/>
      <c r="PVD23" s="145"/>
      <c r="PVI23" s="145"/>
      <c r="PVR23" s="145"/>
      <c r="PVU23" s="145"/>
      <c r="PWC23" s="145"/>
      <c r="PWY23" s="145"/>
      <c r="PWZ23" s="145"/>
      <c r="PXA23" s="145"/>
      <c r="PXB23" s="145"/>
      <c r="PXC23" s="145"/>
      <c r="PXD23" s="145"/>
      <c r="PXV23" s="145"/>
      <c r="PXW23" s="145"/>
      <c r="PXZ23" s="145"/>
      <c r="PYC23" s="145"/>
      <c r="PYE23" s="145"/>
      <c r="PYG23" s="145"/>
      <c r="PYJ23" s="145"/>
      <c r="PYM23" s="145"/>
      <c r="PYP23" s="145"/>
      <c r="PYS23" s="145"/>
      <c r="PYV23" s="145"/>
      <c r="PYY23" s="145"/>
      <c r="PZB23" s="145"/>
      <c r="PZE23" s="145"/>
      <c r="PZG23" s="145"/>
      <c r="PZT23" s="145"/>
      <c r="PZU23" s="145"/>
      <c r="PZV23" s="145"/>
      <c r="PZW23" s="145"/>
      <c r="PZX23" s="145"/>
      <c r="PZY23" s="145"/>
      <c r="PZZ23" s="145"/>
      <c r="QAA23" s="145"/>
      <c r="QAB23" s="145"/>
      <c r="QAC23" s="145"/>
      <c r="QAD23" s="145"/>
      <c r="QAE23" s="145"/>
      <c r="QAF23" s="145"/>
      <c r="QAG23" s="145"/>
      <c r="QAK23" s="145"/>
      <c r="QAM23" s="145"/>
      <c r="QAN23" s="145"/>
      <c r="QAO23" s="145"/>
      <c r="QAP23" s="145"/>
      <c r="QAS23" s="145"/>
      <c r="QAU23" s="145"/>
      <c r="QAV23" s="145"/>
      <c r="QAW23" s="145"/>
      <c r="QAX23" s="145"/>
      <c r="QAY23" s="145"/>
      <c r="QAZ23" s="145"/>
      <c r="QBA23" s="145"/>
      <c r="QBB23" s="145"/>
      <c r="QBC23" s="145"/>
      <c r="QBD23" s="145"/>
      <c r="QBE23" s="145"/>
      <c r="QBF23" s="145"/>
      <c r="QBG23" s="145"/>
      <c r="QBJ23" s="145"/>
      <c r="QBM23" s="145"/>
      <c r="QBP23" s="145"/>
      <c r="QBS23" s="145"/>
      <c r="QBV23" s="145"/>
      <c r="QCH23" s="145"/>
      <c r="QCK23" s="145"/>
      <c r="QCN23" s="145"/>
      <c r="QCQ23" s="145"/>
      <c r="QCZ23" s="145"/>
      <c r="QDF23" s="145"/>
      <c r="QDI23" s="145"/>
      <c r="QDL23" s="145"/>
      <c r="QDO23" s="145"/>
      <c r="QDU23" s="145"/>
      <c r="QDX23" s="145"/>
      <c r="QED23" s="145"/>
      <c r="QEF23" s="145"/>
      <c r="QEG23" s="145"/>
      <c r="QEI23" s="145"/>
      <c r="QEL23" s="145"/>
      <c r="QEO23" s="145"/>
      <c r="QER23" s="145"/>
      <c r="QEZ23" s="145"/>
      <c r="QFE23" s="145"/>
      <c r="QFN23" s="145"/>
      <c r="QFQ23" s="145"/>
      <c r="QFY23" s="145"/>
      <c r="QGU23" s="145"/>
      <c r="QGV23" s="145"/>
      <c r="QGW23" s="145"/>
      <c r="QGX23" s="145"/>
      <c r="QGY23" s="145"/>
      <c r="QGZ23" s="145"/>
      <c r="QHR23" s="145"/>
      <c r="QHS23" s="145"/>
      <c r="QHV23" s="145"/>
      <c r="QHY23" s="145"/>
      <c r="QIA23" s="145"/>
      <c r="QIC23" s="145"/>
      <c r="QIF23" s="145"/>
      <c r="QII23" s="145"/>
      <c r="QIL23" s="145"/>
      <c r="QIO23" s="145"/>
      <c r="QIR23" s="145"/>
      <c r="QIU23" s="145"/>
      <c r="QIX23" s="145"/>
      <c r="QJA23" s="145"/>
      <c r="QJC23" s="145"/>
      <c r="QJP23" s="145"/>
      <c r="QJQ23" s="145"/>
      <c r="QJR23" s="145"/>
      <c r="QJS23" s="145"/>
      <c r="QJT23" s="145"/>
      <c r="QJU23" s="145"/>
      <c r="QJV23" s="145"/>
      <c r="QJW23" s="145"/>
      <c r="QJX23" s="145"/>
      <c r="QJY23" s="145"/>
      <c r="QJZ23" s="145"/>
      <c r="QKA23" s="145"/>
      <c r="QKB23" s="145"/>
      <c r="QKC23" s="145"/>
      <c r="QKG23" s="145"/>
      <c r="QKI23" s="145"/>
      <c r="QKJ23" s="145"/>
      <c r="QKK23" s="145"/>
      <c r="QKL23" s="145"/>
      <c r="QKO23" s="145"/>
      <c r="QKQ23" s="145"/>
      <c r="QKR23" s="145"/>
      <c r="QKS23" s="145"/>
      <c r="QKT23" s="145"/>
      <c r="QKU23" s="145"/>
      <c r="QKV23" s="145"/>
      <c r="QKW23" s="145"/>
      <c r="QKX23" s="145"/>
      <c r="QKY23" s="145"/>
      <c r="QKZ23" s="145"/>
      <c r="QLA23" s="145"/>
      <c r="QLB23" s="145"/>
      <c r="QLC23" s="145"/>
      <c r="QLF23" s="145"/>
      <c r="QLI23" s="145"/>
      <c r="QLL23" s="145"/>
      <c r="QLO23" s="145"/>
      <c r="QLR23" s="145"/>
      <c r="QMD23" s="145"/>
      <c r="QMG23" s="145"/>
      <c r="QMJ23" s="145"/>
      <c r="QMM23" s="145"/>
      <c r="QMV23" s="145"/>
      <c r="QNB23" s="145"/>
      <c r="QNE23" s="145"/>
      <c r="QNH23" s="145"/>
      <c r="QNK23" s="145"/>
      <c r="QNQ23" s="145"/>
      <c r="QNT23" s="145"/>
      <c r="QNZ23" s="145"/>
      <c r="QOB23" s="145"/>
      <c r="QOC23" s="145"/>
      <c r="QOE23" s="145"/>
      <c r="QOH23" s="145"/>
      <c r="QOK23" s="145"/>
      <c r="QON23" s="145"/>
      <c r="QOV23" s="145"/>
      <c r="QPA23" s="145"/>
      <c r="QPJ23" s="145"/>
      <c r="QPM23" s="145"/>
      <c r="QPU23" s="145"/>
      <c r="QQQ23" s="145"/>
      <c r="QQR23" s="145"/>
      <c r="QQS23" s="145"/>
      <c r="QQT23" s="145"/>
      <c r="QQU23" s="145"/>
      <c r="QQV23" s="145"/>
      <c r="QRN23" s="145"/>
      <c r="QRO23" s="145"/>
      <c r="QRR23" s="145"/>
      <c r="QRU23" s="145"/>
      <c r="QRW23" s="145"/>
      <c r="QRY23" s="145"/>
      <c r="QSB23" s="145"/>
      <c r="QSE23" s="145"/>
      <c r="QSH23" s="145"/>
      <c r="QSK23" s="145"/>
      <c r="QSN23" s="145"/>
      <c r="QSQ23" s="145"/>
      <c r="QST23" s="145"/>
      <c r="QSW23" s="145"/>
      <c r="QSY23" s="145"/>
      <c r="QTL23" s="145"/>
      <c r="QTM23" s="145"/>
      <c r="QTN23" s="145"/>
      <c r="QTO23" s="145"/>
      <c r="QTP23" s="145"/>
      <c r="QTQ23" s="145"/>
      <c r="QTR23" s="145"/>
      <c r="QTS23" s="145"/>
      <c r="QTT23" s="145"/>
      <c r="QTU23" s="145"/>
      <c r="QTV23" s="145"/>
      <c r="QTW23" s="145"/>
      <c r="QTX23" s="145"/>
      <c r="QTY23" s="145"/>
      <c r="QUC23" s="145"/>
      <c r="QUE23" s="145"/>
      <c r="QUF23" s="145"/>
      <c r="QUG23" s="145"/>
      <c r="QUH23" s="145"/>
      <c r="QUK23" s="145"/>
      <c r="QUM23" s="145"/>
      <c r="QUN23" s="145"/>
      <c r="QUO23" s="145"/>
      <c r="QUP23" s="145"/>
      <c r="QUQ23" s="145"/>
      <c r="QUR23" s="145"/>
      <c r="QUS23" s="145"/>
      <c r="QUT23" s="145"/>
      <c r="QUU23" s="145"/>
      <c r="QUV23" s="145"/>
      <c r="QUW23" s="145"/>
      <c r="QUX23" s="145"/>
      <c r="QUY23" s="145"/>
      <c r="QVB23" s="145"/>
      <c r="QVE23" s="145"/>
      <c r="QVH23" s="145"/>
      <c r="QVK23" s="145"/>
      <c r="QVN23" s="145"/>
      <c r="QVZ23" s="145"/>
      <c r="QWC23" s="145"/>
      <c r="QWF23" s="145"/>
      <c r="QWI23" s="145"/>
      <c r="QWR23" s="145"/>
      <c r="QWX23" s="145"/>
      <c r="QXA23" s="145"/>
      <c r="QXD23" s="145"/>
      <c r="QXG23" s="145"/>
      <c r="QXM23" s="145"/>
      <c r="QXP23" s="145"/>
      <c r="QXV23" s="145"/>
      <c r="QXX23" s="145"/>
      <c r="QXY23" s="145"/>
      <c r="QYA23" s="145"/>
      <c r="QYD23" s="145"/>
      <c r="QYG23" s="145"/>
      <c r="QYJ23" s="145"/>
      <c r="QYR23" s="145"/>
      <c r="QYW23" s="145"/>
      <c r="QZF23" s="145"/>
      <c r="QZI23" s="145"/>
      <c r="QZQ23" s="145"/>
      <c r="RAM23" s="145"/>
      <c r="RAN23" s="145"/>
      <c r="RAO23" s="145"/>
      <c r="RAP23" s="145"/>
      <c r="RAQ23" s="145"/>
      <c r="RAR23" s="145"/>
      <c r="RBJ23" s="145"/>
      <c r="RBK23" s="145"/>
      <c r="RBN23" s="145"/>
      <c r="RBQ23" s="145"/>
      <c r="RBS23" s="145"/>
      <c r="RBU23" s="145"/>
      <c r="RBX23" s="145"/>
      <c r="RCA23" s="145"/>
      <c r="RCD23" s="145"/>
      <c r="RCG23" s="145"/>
      <c r="RCJ23" s="145"/>
      <c r="RCM23" s="145"/>
      <c r="RCP23" s="145"/>
      <c r="RCS23" s="145"/>
      <c r="RCU23" s="145"/>
      <c r="RDH23" s="145"/>
      <c r="RDI23" s="145"/>
      <c r="RDJ23" s="145"/>
      <c r="RDK23" s="145"/>
      <c r="RDL23" s="145"/>
      <c r="RDM23" s="145"/>
      <c r="RDN23" s="145"/>
      <c r="RDO23" s="145"/>
      <c r="RDP23" s="145"/>
      <c r="RDQ23" s="145"/>
      <c r="RDR23" s="145"/>
      <c r="RDS23" s="145"/>
      <c r="RDT23" s="145"/>
      <c r="RDU23" s="145"/>
      <c r="RDY23" s="145"/>
      <c r="REA23" s="145"/>
      <c r="REB23" s="145"/>
      <c r="REC23" s="145"/>
      <c r="RED23" s="145"/>
      <c r="REG23" s="145"/>
      <c r="REI23" s="145"/>
      <c r="REJ23" s="145"/>
      <c r="REK23" s="145"/>
      <c r="REL23" s="145"/>
      <c r="REM23" s="145"/>
      <c r="REN23" s="145"/>
      <c r="REO23" s="145"/>
      <c r="REP23" s="145"/>
      <c r="REQ23" s="145"/>
      <c r="RER23" s="145"/>
      <c r="RES23" s="145"/>
      <c r="RET23" s="145"/>
      <c r="REU23" s="145"/>
      <c r="REX23" s="145"/>
      <c r="RFA23" s="145"/>
      <c r="RFD23" s="145"/>
      <c r="RFG23" s="145"/>
      <c r="RFJ23" s="145"/>
      <c r="RFV23" s="145"/>
      <c r="RFY23" s="145"/>
      <c r="RGB23" s="145"/>
      <c r="RGE23" s="145"/>
      <c r="RGN23" s="145"/>
      <c r="RGT23" s="145"/>
      <c r="RGW23" s="145"/>
      <c r="RGZ23" s="145"/>
      <c r="RHC23" s="145"/>
      <c r="RHI23" s="145"/>
      <c r="RHL23" s="145"/>
      <c r="RHR23" s="145"/>
      <c r="RHT23" s="145"/>
      <c r="RHU23" s="145"/>
      <c r="RHW23" s="145"/>
      <c r="RHZ23" s="145"/>
      <c r="RIC23" s="145"/>
      <c r="RIF23" s="145"/>
      <c r="RIN23" s="145"/>
      <c r="RIS23" s="145"/>
      <c r="RJB23" s="145"/>
      <c r="RJE23" s="145"/>
      <c r="RJM23" s="145"/>
      <c r="RKI23" s="145"/>
      <c r="RKJ23" s="145"/>
      <c r="RKK23" s="145"/>
      <c r="RKL23" s="145"/>
      <c r="RKM23" s="145"/>
      <c r="RKN23" s="145"/>
      <c r="RLF23" s="145"/>
      <c r="RLG23" s="145"/>
      <c r="RLJ23" s="145"/>
      <c r="RLM23" s="145"/>
      <c r="RLO23" s="145"/>
      <c r="RLQ23" s="145"/>
      <c r="RLT23" s="145"/>
      <c r="RLW23" s="145"/>
      <c r="RLZ23" s="145"/>
      <c r="RMC23" s="145"/>
      <c r="RMF23" s="145"/>
      <c r="RMI23" s="145"/>
      <c r="RML23" s="145"/>
      <c r="RMO23" s="145"/>
      <c r="RMQ23" s="145"/>
      <c r="RND23" s="145"/>
      <c r="RNE23" s="145"/>
      <c r="RNF23" s="145"/>
      <c r="RNG23" s="145"/>
      <c r="RNH23" s="145"/>
      <c r="RNI23" s="145"/>
      <c r="RNJ23" s="145"/>
      <c r="RNK23" s="145"/>
      <c r="RNL23" s="145"/>
      <c r="RNM23" s="145"/>
      <c r="RNN23" s="145"/>
      <c r="RNO23" s="145"/>
      <c r="RNP23" s="145"/>
      <c r="RNQ23" s="145"/>
      <c r="RNU23" s="145"/>
      <c r="RNW23" s="145"/>
      <c r="RNX23" s="145"/>
      <c r="RNY23" s="145"/>
      <c r="RNZ23" s="145"/>
      <c r="ROC23" s="145"/>
      <c r="ROE23" s="145"/>
      <c r="ROF23" s="145"/>
      <c r="ROG23" s="145"/>
      <c r="ROH23" s="145"/>
      <c r="ROI23" s="145"/>
      <c r="ROJ23" s="145"/>
      <c r="ROK23" s="145"/>
      <c r="ROL23" s="145"/>
      <c r="ROM23" s="145"/>
      <c r="RON23" s="145"/>
      <c r="ROO23" s="145"/>
      <c r="ROP23" s="145"/>
      <c r="ROQ23" s="145"/>
      <c r="ROT23" s="145"/>
      <c r="ROW23" s="145"/>
      <c r="ROZ23" s="145"/>
      <c r="RPC23" s="145"/>
      <c r="RPF23" s="145"/>
      <c r="RPR23" s="145"/>
      <c r="RPU23" s="145"/>
      <c r="RPX23" s="145"/>
      <c r="RQA23" s="145"/>
      <c r="RQJ23" s="145"/>
      <c r="RQP23" s="145"/>
      <c r="RQS23" s="145"/>
      <c r="RQV23" s="145"/>
      <c r="RQY23" s="145"/>
      <c r="RRE23" s="145"/>
      <c r="RRH23" s="145"/>
      <c r="RRN23" s="145"/>
      <c r="RRP23" s="145"/>
      <c r="RRQ23" s="145"/>
      <c r="RRS23" s="145"/>
      <c r="RRV23" s="145"/>
      <c r="RRY23" s="145"/>
      <c r="RSB23" s="145"/>
      <c r="RSJ23" s="145"/>
      <c r="RSO23" s="145"/>
      <c r="RSX23" s="145"/>
      <c r="RTA23" s="145"/>
      <c r="RTI23" s="145"/>
      <c r="RUE23" s="145"/>
      <c r="RUF23" s="145"/>
      <c r="RUG23" s="145"/>
      <c r="RUH23" s="145"/>
      <c r="RUI23" s="145"/>
      <c r="RUJ23" s="145"/>
      <c r="RVB23" s="145"/>
      <c r="RVC23" s="145"/>
      <c r="RVF23" s="145"/>
      <c r="RVI23" s="145"/>
      <c r="RVK23" s="145"/>
      <c r="RVM23" s="145"/>
      <c r="RVP23" s="145"/>
      <c r="RVS23" s="145"/>
      <c r="RVV23" s="145"/>
      <c r="RVY23" s="145"/>
      <c r="RWB23" s="145"/>
      <c r="RWE23" s="145"/>
      <c r="RWH23" s="145"/>
      <c r="RWK23" s="145"/>
      <c r="RWM23" s="145"/>
      <c r="RWZ23" s="145"/>
      <c r="RXA23" s="145"/>
      <c r="RXB23" s="145"/>
      <c r="RXC23" s="145"/>
      <c r="RXD23" s="145"/>
      <c r="RXE23" s="145"/>
      <c r="RXF23" s="145"/>
      <c r="RXG23" s="145"/>
      <c r="RXH23" s="145"/>
      <c r="RXI23" s="145"/>
      <c r="RXJ23" s="145"/>
      <c r="RXK23" s="145"/>
      <c r="RXL23" s="145"/>
      <c r="RXM23" s="145"/>
      <c r="RXQ23" s="145"/>
      <c r="RXS23" s="145"/>
      <c r="RXT23" s="145"/>
      <c r="RXU23" s="145"/>
      <c r="RXV23" s="145"/>
      <c r="RXY23" s="145"/>
      <c r="RYA23" s="145"/>
      <c r="RYB23" s="145"/>
      <c r="RYC23" s="145"/>
      <c r="RYD23" s="145"/>
      <c r="RYE23" s="145"/>
      <c r="RYF23" s="145"/>
      <c r="RYG23" s="145"/>
      <c r="RYH23" s="145"/>
      <c r="RYI23" s="145"/>
      <c r="RYJ23" s="145"/>
      <c r="RYK23" s="145"/>
      <c r="RYL23" s="145"/>
      <c r="RYM23" s="145"/>
      <c r="RYP23" s="145"/>
      <c r="RYS23" s="145"/>
      <c r="RYV23" s="145"/>
      <c r="RYY23" s="145"/>
      <c r="RZB23" s="145"/>
      <c r="RZN23" s="145"/>
      <c r="RZQ23" s="145"/>
      <c r="RZT23" s="145"/>
      <c r="RZW23" s="145"/>
      <c r="SAF23" s="145"/>
      <c r="SAL23" s="145"/>
      <c r="SAO23" s="145"/>
      <c r="SAR23" s="145"/>
      <c r="SAU23" s="145"/>
      <c r="SBA23" s="145"/>
      <c r="SBD23" s="145"/>
      <c r="SBJ23" s="145"/>
      <c r="SBL23" s="145"/>
      <c r="SBM23" s="145"/>
      <c r="SBO23" s="145"/>
      <c r="SBR23" s="145"/>
      <c r="SBU23" s="145"/>
      <c r="SBX23" s="145"/>
      <c r="SCF23" s="145"/>
      <c r="SCK23" s="145"/>
      <c r="SCT23" s="145"/>
      <c r="SCW23" s="145"/>
      <c r="SDE23" s="145"/>
      <c r="SEA23" s="145"/>
      <c r="SEB23" s="145"/>
      <c r="SEC23" s="145"/>
      <c r="SED23" s="145"/>
      <c r="SEE23" s="145"/>
      <c r="SEF23" s="145"/>
      <c r="SEX23" s="145"/>
      <c r="SEY23" s="145"/>
      <c r="SFB23" s="145"/>
      <c r="SFE23" s="145"/>
      <c r="SFG23" s="145"/>
      <c r="SFI23" s="145"/>
      <c r="SFL23" s="145"/>
      <c r="SFO23" s="145"/>
      <c r="SFR23" s="145"/>
      <c r="SFU23" s="145"/>
      <c r="SFX23" s="145"/>
      <c r="SGA23" s="145"/>
      <c r="SGD23" s="145"/>
      <c r="SGG23" s="145"/>
      <c r="SGI23" s="145"/>
      <c r="SGV23" s="145"/>
      <c r="SGW23" s="145"/>
      <c r="SGX23" s="145"/>
      <c r="SGY23" s="145"/>
      <c r="SGZ23" s="145"/>
      <c r="SHA23" s="145"/>
      <c r="SHB23" s="145"/>
      <c r="SHC23" s="145"/>
      <c r="SHD23" s="145"/>
      <c r="SHE23" s="145"/>
      <c r="SHF23" s="145"/>
      <c r="SHG23" s="145"/>
      <c r="SHH23" s="145"/>
      <c r="SHI23" s="145"/>
      <c r="SHM23" s="145"/>
      <c r="SHO23" s="145"/>
      <c r="SHP23" s="145"/>
      <c r="SHQ23" s="145"/>
      <c r="SHR23" s="145"/>
      <c r="SHU23" s="145"/>
      <c r="SHW23" s="145"/>
      <c r="SHX23" s="145"/>
      <c r="SHY23" s="145"/>
      <c r="SHZ23" s="145"/>
      <c r="SIA23" s="145"/>
      <c r="SIB23" s="145"/>
      <c r="SIC23" s="145"/>
      <c r="SID23" s="145"/>
      <c r="SIE23" s="145"/>
      <c r="SIF23" s="145"/>
      <c r="SIG23" s="145"/>
      <c r="SIH23" s="145"/>
      <c r="SII23" s="145"/>
      <c r="SIL23" s="145"/>
      <c r="SIO23" s="145"/>
      <c r="SIR23" s="145"/>
      <c r="SIU23" s="145"/>
      <c r="SIX23" s="145"/>
      <c r="SJJ23" s="145"/>
      <c r="SJM23" s="145"/>
      <c r="SJP23" s="145"/>
      <c r="SJS23" s="145"/>
      <c r="SKB23" s="145"/>
      <c r="SKH23" s="145"/>
      <c r="SKK23" s="145"/>
      <c r="SKN23" s="145"/>
      <c r="SKQ23" s="145"/>
      <c r="SKW23" s="145"/>
      <c r="SKZ23" s="145"/>
      <c r="SLF23" s="145"/>
      <c r="SLH23" s="145"/>
      <c r="SLI23" s="145"/>
      <c r="SLK23" s="145"/>
      <c r="SLN23" s="145"/>
      <c r="SLQ23" s="145"/>
      <c r="SLT23" s="145"/>
      <c r="SMB23" s="145"/>
      <c r="SMG23" s="145"/>
      <c r="SMP23" s="145"/>
      <c r="SMS23" s="145"/>
      <c r="SNA23" s="145"/>
      <c r="SNW23" s="145"/>
      <c r="SNX23" s="145"/>
      <c r="SNY23" s="145"/>
      <c r="SNZ23" s="145"/>
      <c r="SOA23" s="145"/>
      <c r="SOB23" s="145"/>
      <c r="SOT23" s="145"/>
      <c r="SOU23" s="145"/>
      <c r="SOX23" s="145"/>
      <c r="SPA23" s="145"/>
      <c r="SPC23" s="145"/>
      <c r="SPE23" s="145"/>
      <c r="SPH23" s="145"/>
      <c r="SPK23" s="145"/>
      <c r="SPN23" s="145"/>
      <c r="SPQ23" s="145"/>
      <c r="SPT23" s="145"/>
      <c r="SPW23" s="145"/>
      <c r="SPZ23" s="145"/>
      <c r="SQC23" s="145"/>
      <c r="SQE23" s="145"/>
      <c r="SQR23" s="145"/>
      <c r="SQS23" s="145"/>
      <c r="SQT23" s="145"/>
      <c r="SQU23" s="145"/>
      <c r="SQV23" s="145"/>
      <c r="SQW23" s="145"/>
      <c r="SQX23" s="145"/>
      <c r="SQY23" s="145"/>
      <c r="SQZ23" s="145"/>
      <c r="SRA23" s="145"/>
      <c r="SRB23" s="145"/>
      <c r="SRC23" s="145"/>
      <c r="SRD23" s="145"/>
      <c r="SRE23" s="145"/>
      <c r="SRI23" s="145"/>
      <c r="SRK23" s="145"/>
      <c r="SRL23" s="145"/>
      <c r="SRM23" s="145"/>
      <c r="SRN23" s="145"/>
      <c r="SRQ23" s="145"/>
      <c r="SRS23" s="145"/>
      <c r="SRT23" s="145"/>
      <c r="SRU23" s="145"/>
      <c r="SRV23" s="145"/>
      <c r="SRW23" s="145"/>
      <c r="SRX23" s="145"/>
      <c r="SRY23" s="145"/>
      <c r="SRZ23" s="145"/>
      <c r="SSA23" s="145"/>
      <c r="SSB23" s="145"/>
      <c r="SSC23" s="145"/>
      <c r="SSD23" s="145"/>
      <c r="SSE23" s="145"/>
      <c r="SSH23" s="145"/>
      <c r="SSK23" s="145"/>
      <c r="SSN23" s="145"/>
      <c r="SSQ23" s="145"/>
      <c r="SST23" s="145"/>
      <c r="STF23" s="145"/>
      <c r="STI23" s="145"/>
      <c r="STL23" s="145"/>
      <c r="STO23" s="145"/>
      <c r="STX23" s="145"/>
      <c r="SUD23" s="145"/>
      <c r="SUG23" s="145"/>
      <c r="SUJ23" s="145"/>
      <c r="SUM23" s="145"/>
      <c r="SUS23" s="145"/>
      <c r="SUV23" s="145"/>
      <c r="SVB23" s="145"/>
      <c r="SVD23" s="145"/>
      <c r="SVE23" s="145"/>
      <c r="SVG23" s="145"/>
      <c r="SVJ23" s="145"/>
      <c r="SVM23" s="145"/>
      <c r="SVP23" s="145"/>
      <c r="SVX23" s="145"/>
      <c r="SWC23" s="145"/>
      <c r="SWL23" s="145"/>
      <c r="SWO23" s="145"/>
      <c r="SWW23" s="145"/>
      <c r="SXS23" s="145"/>
      <c r="SXT23" s="145"/>
      <c r="SXU23" s="145"/>
      <c r="SXV23" s="145"/>
      <c r="SXW23" s="145"/>
      <c r="SXX23" s="145"/>
      <c r="SYP23" s="145"/>
      <c r="SYQ23" s="145"/>
      <c r="SYT23" s="145"/>
      <c r="SYW23" s="145"/>
      <c r="SYY23" s="145"/>
      <c r="SZA23" s="145"/>
      <c r="SZD23" s="145"/>
      <c r="SZG23" s="145"/>
      <c r="SZJ23" s="145"/>
      <c r="SZM23" s="145"/>
      <c r="SZP23" s="145"/>
      <c r="SZS23" s="145"/>
      <c r="SZV23" s="145"/>
      <c r="SZY23" s="145"/>
      <c r="TAA23" s="145"/>
      <c r="TAN23" s="145"/>
      <c r="TAO23" s="145"/>
      <c r="TAP23" s="145"/>
      <c r="TAQ23" s="145"/>
      <c r="TAR23" s="145"/>
      <c r="TAS23" s="145"/>
      <c r="TAT23" s="145"/>
      <c r="TAU23" s="145"/>
      <c r="TAV23" s="145"/>
      <c r="TAW23" s="145"/>
      <c r="TAX23" s="145"/>
      <c r="TAY23" s="145"/>
      <c r="TAZ23" s="145"/>
      <c r="TBA23" s="145"/>
      <c r="TBE23" s="145"/>
      <c r="TBG23" s="145"/>
      <c r="TBH23" s="145"/>
      <c r="TBI23" s="145"/>
      <c r="TBJ23" s="145"/>
      <c r="TBM23" s="145"/>
      <c r="TBO23" s="145"/>
      <c r="TBP23" s="145"/>
      <c r="TBQ23" s="145"/>
      <c r="TBR23" s="145"/>
      <c r="TBS23" s="145"/>
      <c r="TBT23" s="145"/>
      <c r="TBU23" s="145"/>
      <c r="TBV23" s="145"/>
      <c r="TBW23" s="145"/>
      <c r="TBX23" s="145"/>
      <c r="TBY23" s="145"/>
      <c r="TBZ23" s="145"/>
      <c r="TCA23" s="145"/>
      <c r="TCD23" s="145"/>
      <c r="TCG23" s="145"/>
      <c r="TCJ23" s="145"/>
      <c r="TCM23" s="145"/>
      <c r="TCP23" s="145"/>
      <c r="TDB23" s="145"/>
      <c r="TDE23" s="145"/>
      <c r="TDH23" s="145"/>
      <c r="TDK23" s="145"/>
      <c r="TDT23" s="145"/>
      <c r="TDZ23" s="145"/>
      <c r="TEC23" s="145"/>
      <c r="TEF23" s="145"/>
      <c r="TEI23" s="145"/>
      <c r="TEO23" s="145"/>
      <c r="TER23" s="145"/>
      <c r="TEX23" s="145"/>
      <c r="TEZ23" s="145"/>
      <c r="TFA23" s="145"/>
      <c r="TFC23" s="145"/>
      <c r="TFF23" s="145"/>
      <c r="TFI23" s="145"/>
      <c r="TFL23" s="145"/>
      <c r="TFT23" s="145"/>
      <c r="TFY23" s="145"/>
      <c r="TGH23" s="145"/>
      <c r="TGK23" s="145"/>
      <c r="TGS23" s="145"/>
      <c r="THO23" s="145"/>
      <c r="THP23" s="145"/>
      <c r="THQ23" s="145"/>
      <c r="THR23" s="145"/>
      <c r="THS23" s="145"/>
      <c r="THT23" s="145"/>
      <c r="TIL23" s="145"/>
      <c r="TIM23" s="145"/>
      <c r="TIP23" s="145"/>
      <c r="TIS23" s="145"/>
      <c r="TIU23" s="145"/>
      <c r="TIW23" s="145"/>
      <c r="TIZ23" s="145"/>
      <c r="TJC23" s="145"/>
      <c r="TJF23" s="145"/>
      <c r="TJI23" s="145"/>
      <c r="TJL23" s="145"/>
      <c r="TJO23" s="145"/>
      <c r="TJR23" s="145"/>
      <c r="TJU23" s="145"/>
      <c r="TJW23" s="145"/>
      <c r="TKJ23" s="145"/>
      <c r="TKK23" s="145"/>
      <c r="TKL23" s="145"/>
      <c r="TKM23" s="145"/>
      <c r="TKN23" s="145"/>
      <c r="TKO23" s="145"/>
      <c r="TKP23" s="145"/>
      <c r="TKQ23" s="145"/>
      <c r="TKR23" s="145"/>
      <c r="TKS23" s="145"/>
      <c r="TKT23" s="145"/>
      <c r="TKU23" s="145"/>
      <c r="TKV23" s="145"/>
      <c r="TKW23" s="145"/>
      <c r="TLA23" s="145"/>
      <c r="TLC23" s="145"/>
      <c r="TLD23" s="145"/>
      <c r="TLE23" s="145"/>
      <c r="TLF23" s="145"/>
      <c r="TLI23" s="145"/>
      <c r="TLK23" s="145"/>
      <c r="TLL23" s="145"/>
      <c r="TLM23" s="145"/>
      <c r="TLN23" s="145"/>
      <c r="TLO23" s="145"/>
      <c r="TLP23" s="145"/>
      <c r="TLQ23" s="145"/>
      <c r="TLR23" s="145"/>
      <c r="TLS23" s="145"/>
      <c r="TLT23" s="145"/>
      <c r="TLU23" s="145"/>
      <c r="TLV23" s="145"/>
      <c r="TLW23" s="145"/>
      <c r="TLZ23" s="145"/>
      <c r="TMC23" s="145"/>
      <c r="TMF23" s="145"/>
      <c r="TMI23" s="145"/>
      <c r="TML23" s="145"/>
      <c r="TMX23" s="145"/>
      <c r="TNA23" s="145"/>
      <c r="TND23" s="145"/>
      <c r="TNG23" s="145"/>
      <c r="TNP23" s="145"/>
      <c r="TNV23" s="145"/>
      <c r="TNY23" s="145"/>
      <c r="TOB23" s="145"/>
      <c r="TOE23" s="145"/>
      <c r="TOK23" s="145"/>
      <c r="TON23" s="145"/>
      <c r="TOT23" s="145"/>
      <c r="TOV23" s="145"/>
      <c r="TOW23" s="145"/>
      <c r="TOY23" s="145"/>
      <c r="TPB23" s="145"/>
      <c r="TPE23" s="145"/>
      <c r="TPH23" s="145"/>
      <c r="TPP23" s="145"/>
      <c r="TPU23" s="145"/>
      <c r="TQD23" s="145"/>
      <c r="TQG23" s="145"/>
      <c r="TQO23" s="145"/>
      <c r="TRK23" s="145"/>
      <c r="TRL23" s="145"/>
      <c r="TRM23" s="145"/>
      <c r="TRN23" s="145"/>
      <c r="TRO23" s="145"/>
      <c r="TRP23" s="145"/>
      <c r="TSH23" s="145"/>
      <c r="TSI23" s="145"/>
      <c r="TSL23" s="145"/>
      <c r="TSO23" s="145"/>
      <c r="TSQ23" s="145"/>
      <c r="TSS23" s="145"/>
      <c r="TSV23" s="145"/>
      <c r="TSY23" s="145"/>
      <c r="TTB23" s="145"/>
      <c r="TTE23" s="145"/>
      <c r="TTH23" s="145"/>
      <c r="TTK23" s="145"/>
      <c r="TTN23" s="145"/>
      <c r="TTQ23" s="145"/>
      <c r="TTS23" s="145"/>
      <c r="TUF23" s="145"/>
      <c r="TUG23" s="145"/>
      <c r="TUH23" s="145"/>
      <c r="TUI23" s="145"/>
      <c r="TUJ23" s="145"/>
      <c r="TUK23" s="145"/>
      <c r="TUL23" s="145"/>
      <c r="TUM23" s="145"/>
      <c r="TUN23" s="145"/>
      <c r="TUO23" s="145"/>
      <c r="TUP23" s="145"/>
      <c r="TUQ23" s="145"/>
      <c r="TUR23" s="145"/>
      <c r="TUS23" s="145"/>
      <c r="TUW23" s="145"/>
      <c r="TUY23" s="145"/>
      <c r="TUZ23" s="145"/>
      <c r="TVA23" s="145"/>
      <c r="TVB23" s="145"/>
      <c r="TVE23" s="145"/>
      <c r="TVG23" s="145"/>
      <c r="TVH23" s="145"/>
      <c r="TVI23" s="145"/>
      <c r="TVJ23" s="145"/>
      <c r="TVK23" s="145"/>
      <c r="TVL23" s="145"/>
      <c r="TVM23" s="145"/>
      <c r="TVN23" s="145"/>
      <c r="TVO23" s="145"/>
      <c r="TVP23" s="145"/>
      <c r="TVQ23" s="145"/>
      <c r="TVR23" s="145"/>
      <c r="TVS23" s="145"/>
      <c r="TVV23" s="145"/>
      <c r="TVY23" s="145"/>
      <c r="TWB23" s="145"/>
      <c r="TWE23" s="145"/>
      <c r="TWH23" s="145"/>
      <c r="TWT23" s="145"/>
      <c r="TWW23" s="145"/>
      <c r="TWZ23" s="145"/>
      <c r="TXC23" s="145"/>
      <c r="TXL23" s="145"/>
      <c r="TXR23" s="145"/>
      <c r="TXU23" s="145"/>
      <c r="TXX23" s="145"/>
      <c r="TYA23" s="145"/>
      <c r="TYG23" s="145"/>
      <c r="TYJ23" s="145"/>
      <c r="TYP23" s="145"/>
      <c r="TYR23" s="145"/>
      <c r="TYS23" s="145"/>
      <c r="TYU23" s="145"/>
      <c r="TYX23" s="145"/>
      <c r="TZA23" s="145"/>
      <c r="TZD23" s="145"/>
      <c r="TZL23" s="145"/>
      <c r="TZQ23" s="145"/>
      <c r="TZZ23" s="145"/>
      <c r="UAC23" s="145"/>
      <c r="UAK23" s="145"/>
      <c r="UBG23" s="145"/>
      <c r="UBH23" s="145"/>
      <c r="UBI23" s="145"/>
      <c r="UBJ23" s="145"/>
      <c r="UBK23" s="145"/>
      <c r="UBL23" s="145"/>
      <c r="UCD23" s="145"/>
      <c r="UCE23" s="145"/>
      <c r="UCH23" s="145"/>
      <c r="UCK23" s="145"/>
      <c r="UCM23" s="145"/>
      <c r="UCO23" s="145"/>
      <c r="UCR23" s="145"/>
      <c r="UCU23" s="145"/>
      <c r="UCX23" s="145"/>
      <c r="UDA23" s="145"/>
      <c r="UDD23" s="145"/>
      <c r="UDG23" s="145"/>
      <c r="UDJ23" s="145"/>
      <c r="UDM23" s="145"/>
      <c r="UDO23" s="145"/>
      <c r="UEB23" s="145"/>
      <c r="UEC23" s="145"/>
      <c r="UED23" s="145"/>
      <c r="UEE23" s="145"/>
      <c r="UEF23" s="145"/>
      <c r="UEG23" s="145"/>
      <c r="UEH23" s="145"/>
      <c r="UEI23" s="145"/>
      <c r="UEJ23" s="145"/>
      <c r="UEK23" s="145"/>
      <c r="UEL23" s="145"/>
      <c r="UEM23" s="145"/>
      <c r="UEN23" s="145"/>
      <c r="UEO23" s="145"/>
      <c r="UES23" s="145"/>
      <c r="UEU23" s="145"/>
      <c r="UEV23" s="145"/>
      <c r="UEW23" s="145"/>
      <c r="UEX23" s="145"/>
      <c r="UFA23" s="145"/>
      <c r="UFC23" s="145"/>
      <c r="UFD23" s="145"/>
      <c r="UFE23" s="145"/>
      <c r="UFF23" s="145"/>
      <c r="UFG23" s="145"/>
      <c r="UFH23" s="145"/>
      <c r="UFI23" s="145"/>
      <c r="UFJ23" s="145"/>
      <c r="UFK23" s="145"/>
      <c r="UFL23" s="145"/>
      <c r="UFM23" s="145"/>
      <c r="UFN23" s="145"/>
      <c r="UFO23" s="145"/>
      <c r="UFR23" s="145"/>
      <c r="UFU23" s="145"/>
      <c r="UFX23" s="145"/>
      <c r="UGA23" s="145"/>
      <c r="UGD23" s="145"/>
      <c r="UGP23" s="145"/>
      <c r="UGS23" s="145"/>
      <c r="UGV23" s="145"/>
      <c r="UGY23" s="145"/>
      <c r="UHH23" s="145"/>
      <c r="UHN23" s="145"/>
      <c r="UHQ23" s="145"/>
      <c r="UHT23" s="145"/>
      <c r="UHW23" s="145"/>
      <c r="UIC23" s="145"/>
      <c r="UIF23" s="145"/>
      <c r="UIL23" s="145"/>
      <c r="UIN23" s="145"/>
      <c r="UIO23" s="145"/>
      <c r="UIQ23" s="145"/>
      <c r="UIT23" s="145"/>
      <c r="UIW23" s="145"/>
      <c r="UIZ23" s="145"/>
      <c r="UJH23" s="145"/>
      <c r="UJM23" s="145"/>
      <c r="UJV23" s="145"/>
      <c r="UJY23" s="145"/>
      <c r="UKG23" s="145"/>
      <c r="ULC23" s="145"/>
      <c r="ULD23" s="145"/>
      <c r="ULE23" s="145"/>
      <c r="ULF23" s="145"/>
      <c r="ULG23" s="145"/>
      <c r="ULH23" s="145"/>
      <c r="ULZ23" s="145"/>
      <c r="UMA23" s="145"/>
      <c r="UMD23" s="145"/>
      <c r="UMG23" s="145"/>
      <c r="UMI23" s="145"/>
      <c r="UMK23" s="145"/>
      <c r="UMN23" s="145"/>
      <c r="UMQ23" s="145"/>
      <c r="UMT23" s="145"/>
      <c r="UMW23" s="145"/>
      <c r="UMZ23" s="145"/>
      <c r="UNC23" s="145"/>
      <c r="UNF23" s="145"/>
      <c r="UNI23" s="145"/>
      <c r="UNK23" s="145"/>
      <c r="UNX23" s="145"/>
      <c r="UNY23" s="145"/>
      <c r="UNZ23" s="145"/>
      <c r="UOA23" s="145"/>
      <c r="UOB23" s="145"/>
      <c r="UOC23" s="145"/>
      <c r="UOD23" s="145"/>
      <c r="UOE23" s="145"/>
      <c r="UOF23" s="145"/>
      <c r="UOG23" s="145"/>
      <c r="UOH23" s="145"/>
      <c r="UOI23" s="145"/>
      <c r="UOJ23" s="145"/>
      <c r="UOK23" s="145"/>
      <c r="UOO23" s="145"/>
      <c r="UOQ23" s="145"/>
      <c r="UOR23" s="145"/>
      <c r="UOS23" s="145"/>
      <c r="UOT23" s="145"/>
      <c r="UOW23" s="145"/>
      <c r="UOY23" s="145"/>
      <c r="UOZ23" s="145"/>
      <c r="UPA23" s="145"/>
      <c r="UPB23" s="145"/>
      <c r="UPC23" s="145"/>
      <c r="UPD23" s="145"/>
      <c r="UPE23" s="145"/>
      <c r="UPF23" s="145"/>
      <c r="UPG23" s="145"/>
      <c r="UPH23" s="145"/>
      <c r="UPI23" s="145"/>
      <c r="UPJ23" s="145"/>
      <c r="UPK23" s="145"/>
      <c r="UPN23" s="145"/>
      <c r="UPQ23" s="145"/>
      <c r="UPT23" s="145"/>
      <c r="UPW23" s="145"/>
      <c r="UPZ23" s="145"/>
      <c r="UQL23" s="145"/>
      <c r="UQO23" s="145"/>
      <c r="UQR23" s="145"/>
      <c r="UQU23" s="145"/>
      <c r="URD23" s="145"/>
      <c r="URJ23" s="145"/>
      <c r="URM23" s="145"/>
      <c r="URP23" s="145"/>
      <c r="URS23" s="145"/>
      <c r="URY23" s="145"/>
      <c r="USB23" s="145"/>
      <c r="USH23" s="145"/>
      <c r="USJ23" s="145"/>
      <c r="USK23" s="145"/>
      <c r="USM23" s="145"/>
      <c r="USP23" s="145"/>
      <c r="USS23" s="145"/>
      <c r="USV23" s="145"/>
      <c r="UTD23" s="145"/>
      <c r="UTI23" s="145"/>
      <c r="UTR23" s="145"/>
      <c r="UTU23" s="145"/>
      <c r="UUC23" s="145"/>
      <c r="UUY23" s="145"/>
      <c r="UUZ23" s="145"/>
      <c r="UVA23" s="145"/>
      <c r="UVB23" s="145"/>
      <c r="UVC23" s="145"/>
      <c r="UVD23" s="145"/>
      <c r="UVV23" s="145"/>
      <c r="UVW23" s="145"/>
      <c r="UVZ23" s="145"/>
      <c r="UWC23" s="145"/>
      <c r="UWE23" s="145"/>
      <c r="UWG23" s="145"/>
      <c r="UWJ23" s="145"/>
      <c r="UWM23" s="145"/>
      <c r="UWP23" s="145"/>
      <c r="UWS23" s="145"/>
      <c r="UWV23" s="145"/>
      <c r="UWY23" s="145"/>
      <c r="UXB23" s="145"/>
      <c r="UXE23" s="145"/>
      <c r="UXG23" s="145"/>
      <c r="UXT23" s="145"/>
      <c r="UXU23" s="145"/>
      <c r="UXV23" s="145"/>
      <c r="UXW23" s="145"/>
      <c r="UXX23" s="145"/>
      <c r="UXY23" s="145"/>
      <c r="UXZ23" s="145"/>
      <c r="UYA23" s="145"/>
      <c r="UYB23" s="145"/>
      <c r="UYC23" s="145"/>
      <c r="UYD23" s="145"/>
      <c r="UYE23" s="145"/>
      <c r="UYF23" s="145"/>
      <c r="UYG23" s="145"/>
      <c r="UYK23" s="145"/>
      <c r="UYM23" s="145"/>
      <c r="UYN23" s="145"/>
      <c r="UYO23" s="145"/>
      <c r="UYP23" s="145"/>
      <c r="UYS23" s="145"/>
      <c r="UYU23" s="145"/>
      <c r="UYV23" s="145"/>
      <c r="UYW23" s="145"/>
      <c r="UYX23" s="145"/>
      <c r="UYY23" s="145"/>
      <c r="UYZ23" s="145"/>
      <c r="UZA23" s="145"/>
      <c r="UZB23" s="145"/>
      <c r="UZC23" s="145"/>
      <c r="UZD23" s="145"/>
      <c r="UZE23" s="145"/>
      <c r="UZF23" s="145"/>
      <c r="UZG23" s="145"/>
      <c r="UZJ23" s="145"/>
      <c r="UZM23" s="145"/>
      <c r="UZP23" s="145"/>
      <c r="UZS23" s="145"/>
      <c r="UZV23" s="145"/>
      <c r="VAH23" s="145"/>
      <c r="VAK23" s="145"/>
      <c r="VAN23" s="145"/>
      <c r="VAQ23" s="145"/>
      <c r="VAZ23" s="145"/>
      <c r="VBF23" s="145"/>
      <c r="VBI23" s="145"/>
      <c r="VBL23" s="145"/>
      <c r="VBO23" s="145"/>
      <c r="VBU23" s="145"/>
      <c r="VBX23" s="145"/>
      <c r="VCD23" s="145"/>
      <c r="VCF23" s="145"/>
      <c r="VCG23" s="145"/>
      <c r="VCI23" s="145"/>
      <c r="VCL23" s="145"/>
      <c r="VCO23" s="145"/>
      <c r="VCR23" s="145"/>
      <c r="VCZ23" s="145"/>
      <c r="VDE23" s="145"/>
      <c r="VDN23" s="145"/>
      <c r="VDQ23" s="145"/>
      <c r="VDY23" s="145"/>
      <c r="VEU23" s="145"/>
      <c r="VEV23" s="145"/>
      <c r="VEW23" s="145"/>
      <c r="VEX23" s="145"/>
      <c r="VEY23" s="145"/>
      <c r="VEZ23" s="145"/>
      <c r="VFR23" s="145"/>
      <c r="VFS23" s="145"/>
      <c r="VFV23" s="145"/>
      <c r="VFY23" s="145"/>
      <c r="VGA23" s="145"/>
      <c r="VGC23" s="145"/>
      <c r="VGF23" s="145"/>
      <c r="VGI23" s="145"/>
      <c r="VGL23" s="145"/>
      <c r="VGO23" s="145"/>
      <c r="VGR23" s="145"/>
      <c r="VGU23" s="145"/>
      <c r="VGX23" s="145"/>
      <c r="VHA23" s="145"/>
      <c r="VHC23" s="145"/>
      <c r="VHP23" s="145"/>
      <c r="VHQ23" s="145"/>
      <c r="VHR23" s="145"/>
      <c r="VHS23" s="145"/>
      <c r="VHT23" s="145"/>
      <c r="VHU23" s="145"/>
      <c r="VHV23" s="145"/>
      <c r="VHW23" s="145"/>
      <c r="VHX23" s="145"/>
      <c r="VHY23" s="145"/>
      <c r="VHZ23" s="145"/>
      <c r="VIA23" s="145"/>
      <c r="VIB23" s="145"/>
      <c r="VIC23" s="145"/>
      <c r="VIG23" s="145"/>
      <c r="VII23" s="145"/>
      <c r="VIJ23" s="145"/>
      <c r="VIK23" s="145"/>
      <c r="VIL23" s="145"/>
      <c r="VIO23" s="145"/>
      <c r="VIQ23" s="145"/>
      <c r="VIR23" s="145"/>
      <c r="VIS23" s="145"/>
      <c r="VIT23" s="145"/>
      <c r="VIU23" s="145"/>
      <c r="VIV23" s="145"/>
      <c r="VIW23" s="145"/>
      <c r="VIX23" s="145"/>
      <c r="VIY23" s="145"/>
      <c r="VIZ23" s="145"/>
      <c r="VJA23" s="145"/>
      <c r="VJB23" s="145"/>
      <c r="VJC23" s="145"/>
      <c r="VJF23" s="145"/>
      <c r="VJI23" s="145"/>
      <c r="VJL23" s="145"/>
      <c r="VJO23" s="145"/>
      <c r="VJR23" s="145"/>
      <c r="VKD23" s="145"/>
      <c r="VKG23" s="145"/>
      <c r="VKJ23" s="145"/>
      <c r="VKM23" s="145"/>
      <c r="VKV23" s="145"/>
      <c r="VLB23" s="145"/>
      <c r="VLE23" s="145"/>
      <c r="VLH23" s="145"/>
      <c r="VLK23" s="145"/>
      <c r="VLQ23" s="145"/>
      <c r="VLT23" s="145"/>
      <c r="VLZ23" s="145"/>
      <c r="VMB23" s="145"/>
      <c r="VMC23" s="145"/>
      <c r="VME23" s="145"/>
      <c r="VMH23" s="145"/>
      <c r="VMK23" s="145"/>
      <c r="VMN23" s="145"/>
      <c r="VMV23" s="145"/>
      <c r="VNA23" s="145"/>
      <c r="VNJ23" s="145"/>
      <c r="VNM23" s="145"/>
      <c r="VNU23" s="145"/>
      <c r="VOQ23" s="145"/>
      <c r="VOR23" s="145"/>
      <c r="VOS23" s="145"/>
      <c r="VOT23" s="145"/>
      <c r="VOU23" s="145"/>
      <c r="VOV23" s="145"/>
      <c r="VPN23" s="145"/>
      <c r="VPO23" s="145"/>
      <c r="VPR23" s="145"/>
      <c r="VPU23" s="145"/>
      <c r="VPW23" s="145"/>
      <c r="VPY23" s="145"/>
      <c r="VQB23" s="145"/>
      <c r="VQE23" s="145"/>
      <c r="VQH23" s="145"/>
      <c r="VQK23" s="145"/>
      <c r="VQN23" s="145"/>
      <c r="VQQ23" s="145"/>
      <c r="VQT23" s="145"/>
      <c r="VQW23" s="145"/>
      <c r="VQY23" s="145"/>
      <c r="VRL23" s="145"/>
      <c r="VRM23" s="145"/>
      <c r="VRN23" s="145"/>
      <c r="VRO23" s="145"/>
      <c r="VRP23" s="145"/>
      <c r="VRQ23" s="145"/>
      <c r="VRR23" s="145"/>
      <c r="VRS23" s="145"/>
      <c r="VRT23" s="145"/>
      <c r="VRU23" s="145"/>
      <c r="VRV23" s="145"/>
      <c r="VRW23" s="145"/>
      <c r="VRX23" s="145"/>
      <c r="VRY23" s="145"/>
      <c r="VSC23" s="145"/>
      <c r="VSE23" s="145"/>
      <c r="VSF23" s="145"/>
      <c r="VSG23" s="145"/>
      <c r="VSH23" s="145"/>
      <c r="VSK23" s="145"/>
      <c r="VSM23" s="145"/>
      <c r="VSN23" s="145"/>
      <c r="VSO23" s="145"/>
      <c r="VSP23" s="145"/>
      <c r="VSQ23" s="145"/>
      <c r="VSR23" s="145"/>
      <c r="VSS23" s="145"/>
      <c r="VST23" s="145"/>
      <c r="VSU23" s="145"/>
      <c r="VSV23" s="145"/>
      <c r="VSW23" s="145"/>
      <c r="VSX23" s="145"/>
      <c r="VSY23" s="145"/>
      <c r="VTB23" s="145"/>
      <c r="VTE23" s="145"/>
      <c r="VTH23" s="145"/>
      <c r="VTK23" s="145"/>
      <c r="VTN23" s="145"/>
      <c r="VTZ23" s="145"/>
      <c r="VUC23" s="145"/>
      <c r="VUF23" s="145"/>
      <c r="VUI23" s="145"/>
      <c r="VUR23" s="145"/>
      <c r="VUX23" s="145"/>
      <c r="VVA23" s="145"/>
      <c r="VVD23" s="145"/>
      <c r="VVG23" s="145"/>
      <c r="VVM23" s="145"/>
      <c r="VVP23" s="145"/>
      <c r="VVV23" s="145"/>
      <c r="VVX23" s="145"/>
      <c r="VVY23" s="145"/>
      <c r="VWA23" s="145"/>
      <c r="VWD23" s="145"/>
      <c r="VWG23" s="145"/>
      <c r="VWJ23" s="145"/>
      <c r="VWR23" s="145"/>
      <c r="VWW23" s="145"/>
      <c r="VXF23" s="145"/>
      <c r="VXI23" s="145"/>
      <c r="VXQ23" s="145"/>
      <c r="VYM23" s="145"/>
      <c r="VYN23" s="145"/>
      <c r="VYO23" s="145"/>
      <c r="VYP23" s="145"/>
      <c r="VYQ23" s="145"/>
      <c r="VYR23" s="145"/>
      <c r="VZJ23" s="145"/>
      <c r="VZK23" s="145"/>
      <c r="VZN23" s="145"/>
      <c r="VZQ23" s="145"/>
      <c r="VZS23" s="145"/>
      <c r="VZU23" s="145"/>
      <c r="VZX23" s="145"/>
      <c r="WAA23" s="145"/>
      <c r="WAD23" s="145"/>
      <c r="WAG23" s="145"/>
      <c r="WAJ23" s="145"/>
      <c r="WAM23" s="145"/>
      <c r="WAP23" s="145"/>
      <c r="WAS23" s="145"/>
      <c r="WAU23" s="145"/>
      <c r="WBH23" s="145"/>
      <c r="WBI23" s="145"/>
      <c r="WBJ23" s="145"/>
      <c r="WBK23" s="145"/>
      <c r="WBL23" s="145"/>
      <c r="WBM23" s="145"/>
      <c r="WBN23" s="145"/>
      <c r="WBO23" s="145"/>
      <c r="WBP23" s="145"/>
      <c r="WBQ23" s="145"/>
      <c r="WBR23" s="145"/>
      <c r="WBS23" s="145"/>
      <c r="WBT23" s="145"/>
      <c r="WBU23" s="145"/>
      <c r="WBY23" s="145"/>
      <c r="WCA23" s="145"/>
      <c r="WCB23" s="145"/>
      <c r="WCC23" s="145"/>
      <c r="WCD23" s="145"/>
      <c r="WCG23" s="145"/>
      <c r="WCI23" s="145"/>
      <c r="WCJ23" s="145"/>
      <c r="WCK23" s="145"/>
      <c r="WCL23" s="145"/>
      <c r="WCM23" s="145"/>
      <c r="WCN23" s="145"/>
      <c r="WCO23" s="145"/>
      <c r="WCP23" s="145"/>
      <c r="WCQ23" s="145"/>
      <c r="WCR23" s="145"/>
      <c r="WCS23" s="145"/>
      <c r="WCT23" s="145"/>
      <c r="WCU23" s="145"/>
      <c r="WCX23" s="145"/>
      <c r="WDA23" s="145"/>
      <c r="WDD23" s="145"/>
      <c r="WDG23" s="145"/>
      <c r="WDJ23" s="145"/>
      <c r="WDV23" s="145"/>
      <c r="WDY23" s="145"/>
      <c r="WEB23" s="145"/>
      <c r="WEE23" s="145"/>
      <c r="WEN23" s="145"/>
      <c r="WET23" s="145"/>
      <c r="WEW23" s="145"/>
      <c r="WEZ23" s="145"/>
      <c r="WFC23" s="145"/>
      <c r="WFI23" s="145"/>
      <c r="WFL23" s="145"/>
      <c r="WFR23" s="145"/>
      <c r="WFT23" s="145"/>
      <c r="WFU23" s="145"/>
      <c r="WFW23" s="145"/>
      <c r="WFZ23" s="145"/>
      <c r="WGC23" s="145"/>
      <c r="WGF23" s="145"/>
      <c r="WGN23" s="145"/>
      <c r="WGS23" s="145"/>
      <c r="WHB23" s="145"/>
      <c r="WHE23" s="145"/>
      <c r="WHM23" s="145"/>
      <c r="WII23" s="145"/>
      <c r="WIJ23" s="145"/>
      <c r="WIK23" s="145"/>
      <c r="WIL23" s="145"/>
      <c r="WIM23" s="145"/>
      <c r="WIN23" s="145"/>
      <c r="WJF23" s="145"/>
      <c r="WJG23" s="145"/>
      <c r="WJJ23" s="145"/>
      <c r="WJM23" s="145"/>
      <c r="WJO23" s="145"/>
      <c r="WJQ23" s="145"/>
      <c r="WJT23" s="145"/>
      <c r="WJW23" s="145"/>
      <c r="WJZ23" s="145"/>
      <c r="WKC23" s="145"/>
      <c r="WKF23" s="145"/>
      <c r="WKI23" s="145"/>
      <c r="WKL23" s="145"/>
      <c r="WKO23" s="145"/>
      <c r="WKQ23" s="145"/>
      <c r="WLD23" s="145"/>
      <c r="WLE23" s="145"/>
      <c r="WLF23" s="145"/>
      <c r="WLG23" s="145"/>
      <c r="WLH23" s="145"/>
      <c r="WLI23" s="145"/>
      <c r="WLJ23" s="145"/>
      <c r="WLK23" s="145"/>
      <c r="WLL23" s="145"/>
      <c r="WLM23" s="145"/>
      <c r="WLN23" s="145"/>
      <c r="WLO23" s="145"/>
      <c r="WLP23" s="145"/>
      <c r="WLQ23" s="145"/>
      <c r="WLU23" s="145"/>
      <c r="WLW23" s="145"/>
      <c r="WLX23" s="145"/>
      <c r="WLY23" s="145"/>
      <c r="WLZ23" s="145"/>
      <c r="WMC23" s="145"/>
      <c r="WME23" s="145"/>
      <c r="WMF23" s="145"/>
      <c r="WMG23" s="145"/>
      <c r="WMH23" s="145"/>
      <c r="WMI23" s="145"/>
      <c r="WMJ23" s="145"/>
      <c r="WMK23" s="145"/>
      <c r="WML23" s="145"/>
      <c r="WMM23" s="145"/>
      <c r="WMN23" s="145"/>
      <c r="WMO23" s="145"/>
      <c r="WMP23" s="145"/>
      <c r="WMQ23" s="145"/>
      <c r="WMT23" s="145"/>
      <c r="WMW23" s="145"/>
      <c r="WMZ23" s="145"/>
      <c r="WNC23" s="145"/>
      <c r="WNF23" s="145"/>
      <c r="WNR23" s="145"/>
      <c r="WNU23" s="145"/>
      <c r="WNX23" s="145"/>
      <c r="WOA23" s="145"/>
      <c r="WOJ23" s="145"/>
      <c r="WOP23" s="145"/>
      <c r="WOS23" s="145"/>
      <c r="WOV23" s="145"/>
      <c r="WOY23" s="145"/>
      <c r="WPE23" s="145"/>
      <c r="WPH23" s="145"/>
      <c r="WPN23" s="145"/>
      <c r="WPP23" s="145"/>
      <c r="WPQ23" s="145"/>
      <c r="WPS23" s="145"/>
      <c r="WPV23" s="145"/>
      <c r="WPY23" s="145"/>
      <c r="WQB23" s="145"/>
      <c r="WQJ23" s="145"/>
      <c r="WQO23" s="145"/>
      <c r="WQX23" s="145"/>
      <c r="WRA23" s="145"/>
      <c r="WRI23" s="145"/>
      <c r="WSE23" s="145"/>
      <c r="WSF23" s="145"/>
      <c r="WSG23" s="145"/>
      <c r="WSH23" s="145"/>
      <c r="WSI23" s="145"/>
      <c r="WSJ23" s="145"/>
      <c r="WTB23" s="145"/>
      <c r="WTC23" s="145"/>
      <c r="WTF23" s="145"/>
      <c r="WTI23" s="145"/>
      <c r="WTK23" s="145"/>
      <c r="WTM23" s="145"/>
      <c r="WTP23" s="145"/>
      <c r="WTS23" s="145"/>
      <c r="WTV23" s="145"/>
      <c r="WTY23" s="145"/>
      <c r="WUB23" s="145"/>
      <c r="WUE23" s="145"/>
      <c r="WUH23" s="145"/>
      <c r="WUK23" s="145"/>
      <c r="WUM23" s="145"/>
      <c r="WUZ23" s="145"/>
      <c r="WVA23" s="145"/>
      <c r="WVB23" s="145"/>
      <c r="WVC23" s="145"/>
      <c r="WVD23" s="145"/>
      <c r="WVE23" s="145"/>
      <c r="WVF23" s="145"/>
      <c r="WVG23" s="145"/>
      <c r="WVH23" s="145"/>
      <c r="WVI23" s="145"/>
      <c r="WVJ23" s="145"/>
      <c r="WVK23" s="145"/>
      <c r="WVL23" s="145"/>
      <c r="WVM23" s="145"/>
      <c r="WVN23" s="145"/>
      <c r="WVO23" s="145"/>
      <c r="WVP23" s="145"/>
      <c r="WVQ23" s="145"/>
      <c r="WVR23" s="145"/>
      <c r="WVS23" s="145"/>
      <c r="WVT23" s="145"/>
      <c r="WVU23" s="145"/>
      <c r="WVV23" s="145"/>
      <c r="WVW23" s="145"/>
      <c r="WVX23" s="145"/>
      <c r="WVY23" s="145"/>
      <c r="WVZ23" s="145"/>
      <c r="WWA23" s="145"/>
      <c r="WWB23" s="145"/>
      <c r="WWC23" s="145"/>
      <c r="WWD23" s="145"/>
      <c r="WWE23" s="145"/>
      <c r="WWF23" s="145"/>
      <c r="WWG23" s="145"/>
      <c r="WWH23" s="145"/>
      <c r="WWI23" s="145"/>
      <c r="WWJ23" s="145"/>
      <c r="WWK23" s="145"/>
      <c r="WWL23" s="145"/>
      <c r="WWM23" s="145"/>
      <c r="WWN23" s="145"/>
      <c r="WWO23" s="145"/>
      <c r="WWP23" s="145"/>
      <c r="WWQ23" s="145"/>
      <c r="WWR23" s="145"/>
      <c r="WWS23" s="145"/>
      <c r="WWT23" s="145"/>
      <c r="WWU23" s="145"/>
      <c r="WWV23" s="145"/>
      <c r="WWW23" s="145"/>
      <c r="WWX23" s="145"/>
      <c r="WWY23" s="145"/>
      <c r="WWZ23" s="145"/>
      <c r="WXA23" s="145"/>
      <c r="WXB23" s="145"/>
      <c r="WXC23" s="145"/>
      <c r="WXD23" s="145"/>
      <c r="WXE23" s="145"/>
      <c r="WXF23" s="145"/>
      <c r="WXG23" s="145"/>
      <c r="WXH23" s="145"/>
      <c r="WXI23" s="145"/>
      <c r="WXJ23" s="145"/>
      <c r="WXK23" s="145"/>
      <c r="WXL23" s="145"/>
      <c r="WXM23" s="145"/>
      <c r="WXN23" s="145"/>
      <c r="WXO23" s="145"/>
      <c r="WXP23" s="145"/>
      <c r="WXQ23" s="145"/>
      <c r="WXR23" s="145"/>
      <c r="WXS23" s="145"/>
      <c r="WXT23" s="145"/>
      <c r="WXU23" s="145"/>
      <c r="WXV23" s="145"/>
      <c r="WXW23" s="145"/>
      <c r="WXX23" s="145"/>
      <c r="WXY23" s="145"/>
      <c r="WXZ23" s="145"/>
      <c r="WYA23" s="145"/>
      <c r="WYB23" s="145"/>
      <c r="WYC23" s="145"/>
      <c r="WYD23" s="145"/>
      <c r="WYE23" s="145"/>
      <c r="WYF23" s="145"/>
      <c r="WYG23" s="145"/>
      <c r="WYH23" s="145"/>
      <c r="WYI23" s="145"/>
      <c r="WYJ23" s="145"/>
      <c r="WYK23" s="145"/>
      <c r="WYL23" s="145"/>
      <c r="WYM23" s="145"/>
      <c r="WYN23" s="145"/>
      <c r="WYO23" s="145"/>
      <c r="WYP23" s="145"/>
      <c r="WYQ23" s="145"/>
      <c r="WYR23" s="145"/>
      <c r="WYS23" s="145"/>
      <c r="WYT23" s="145"/>
      <c r="WYU23" s="145"/>
      <c r="WYV23" s="145"/>
      <c r="WYW23" s="145"/>
      <c r="WYX23" s="145"/>
      <c r="WYY23" s="145"/>
      <c r="WYZ23" s="145"/>
      <c r="WZA23" s="145"/>
      <c r="WZB23" s="145"/>
      <c r="WZC23" s="145"/>
      <c r="WZD23" s="145"/>
      <c r="WZE23" s="145"/>
      <c r="WZF23" s="145"/>
      <c r="WZG23" s="145"/>
      <c r="WZH23" s="145"/>
      <c r="WZI23" s="145"/>
      <c r="WZJ23" s="145"/>
      <c r="WZK23" s="145"/>
      <c r="WZL23" s="145"/>
      <c r="WZM23" s="145"/>
      <c r="WZN23" s="145"/>
      <c r="WZO23" s="145"/>
      <c r="WZP23" s="145"/>
      <c r="WZQ23" s="145"/>
      <c r="WZR23" s="145"/>
      <c r="WZS23" s="145"/>
      <c r="WZT23" s="145"/>
      <c r="WZU23" s="145"/>
      <c r="WZV23" s="145"/>
      <c r="WZW23" s="145"/>
      <c r="WZX23" s="145"/>
      <c r="WZY23" s="145"/>
      <c r="WZZ23" s="145"/>
      <c r="XAA23" s="145"/>
      <c r="XAB23" s="145"/>
      <c r="XAC23" s="145"/>
      <c r="XAD23" s="145"/>
      <c r="XAE23" s="145"/>
      <c r="XAF23" s="145"/>
      <c r="XAG23" s="145"/>
      <c r="XAH23" s="145"/>
      <c r="XAI23" s="145"/>
      <c r="XAJ23" s="145"/>
      <c r="XAK23" s="145"/>
      <c r="XAL23" s="145"/>
      <c r="XAM23" s="145"/>
      <c r="XAN23" s="145"/>
      <c r="XAO23" s="145"/>
      <c r="XAP23" s="145"/>
      <c r="XAQ23" s="145"/>
      <c r="XAR23" s="145"/>
      <c r="XAS23" s="145"/>
      <c r="XAT23" s="145"/>
      <c r="XAU23" s="145"/>
      <c r="XAV23" s="145"/>
      <c r="XAW23" s="145"/>
      <c r="XAX23" s="145"/>
      <c r="XAY23" s="145"/>
      <c r="XAZ23" s="145"/>
      <c r="XBA23" s="145"/>
      <c r="XBB23" s="145"/>
      <c r="XBC23" s="145"/>
      <c r="XBD23" s="145"/>
      <c r="XBE23" s="145"/>
      <c r="XBF23" s="145"/>
      <c r="XBG23" s="145"/>
      <c r="XBH23" s="145"/>
      <c r="XBI23" s="145"/>
      <c r="XBJ23" s="145"/>
      <c r="XBK23" s="145"/>
      <c r="XBL23" s="145"/>
      <c r="XBM23" s="145"/>
      <c r="XBN23" s="145"/>
      <c r="XBO23" s="145"/>
      <c r="XBP23" s="145"/>
      <c r="XBQ23" s="145"/>
      <c r="XBR23" s="145"/>
      <c r="XBS23" s="145"/>
      <c r="XBT23" s="145"/>
      <c r="XBU23" s="145"/>
      <c r="XBV23" s="145"/>
      <c r="XBW23" s="145"/>
      <c r="XBX23" s="145"/>
      <c r="XBY23" s="145"/>
      <c r="XBZ23" s="145"/>
      <c r="XCA23" s="145"/>
      <c r="XCB23" s="145"/>
      <c r="XCC23" s="145"/>
      <c r="XCD23" s="145"/>
      <c r="XCE23" s="145"/>
      <c r="XCF23" s="145"/>
      <c r="XCG23" s="145"/>
      <c r="XCH23" s="145"/>
      <c r="XCI23" s="145"/>
      <c r="XCJ23" s="145"/>
      <c r="XCK23" s="145"/>
      <c r="XCL23" s="145"/>
      <c r="XCM23" s="145"/>
      <c r="XCN23" s="145"/>
      <c r="XCO23" s="145"/>
      <c r="XCP23" s="145"/>
      <c r="XCQ23" s="145"/>
      <c r="XCR23" s="145"/>
      <c r="XCS23" s="145"/>
      <c r="XCT23" s="145"/>
      <c r="XCU23" s="145"/>
      <c r="XCV23" s="145"/>
      <c r="XCW23" s="145"/>
      <c r="XCX23" s="145"/>
      <c r="XCY23" s="145"/>
      <c r="XCZ23" s="145"/>
      <c r="XDA23" s="145"/>
      <c r="XDB23" s="145"/>
      <c r="XDC23" s="145"/>
      <c r="XDD23" s="145"/>
      <c r="XDE23" s="145"/>
      <c r="XDF23" s="145"/>
      <c r="XDG23" s="145"/>
      <c r="XDH23" s="145"/>
      <c r="XDI23" s="145"/>
      <c r="XDJ23" s="145"/>
      <c r="XDK23" s="145"/>
      <c r="XDL23" s="145"/>
      <c r="XDM23" s="145"/>
      <c r="XDN23" s="145"/>
      <c r="XDO23" s="145"/>
      <c r="XDP23" s="145"/>
      <c r="XDQ23" s="145"/>
      <c r="XDR23" s="145"/>
      <c r="XDS23" s="145"/>
      <c r="XDT23" s="145"/>
      <c r="XDU23" s="145"/>
      <c r="XDV23" s="145"/>
      <c r="XDW23" s="145"/>
      <c r="XDX23" s="145"/>
      <c r="XDY23" s="145"/>
      <c r="XDZ23" s="145"/>
      <c r="XEA23" s="145"/>
      <c r="XEB23" s="145"/>
      <c r="XEC23" s="145"/>
      <c r="XED23" s="145"/>
      <c r="XEE23" s="145"/>
      <c r="XEF23" s="145"/>
      <c r="XEG23" s="145"/>
      <c r="XEH23" s="145"/>
      <c r="XEI23" s="145"/>
      <c r="XEJ23" s="145"/>
      <c r="XEK23" s="145"/>
      <c r="XEL23" s="145"/>
      <c r="XEM23" s="145"/>
      <c r="XEN23" s="145"/>
      <c r="XEO23" s="145"/>
      <c r="XEP23" s="145"/>
      <c r="XEQ23" s="145"/>
      <c r="XER23" s="145"/>
      <c r="XES23" s="145"/>
      <c r="XET23" s="145"/>
      <c r="XEU23" s="145"/>
      <c r="XEV23" s="145"/>
      <c r="XEW23" s="145"/>
      <c r="XEX23" s="145"/>
      <c r="XEY23" s="145"/>
      <c r="XEZ23" s="145"/>
      <c r="XFA23" s="145"/>
      <c r="XFB23" s="145"/>
      <c r="XFC23" s="145"/>
      <c r="XFD23" s="145"/>
    </row>
    <row r="24" spans="1:16384" s="45" customFormat="1" ht="21.75" hidden="1" customHeight="1">
      <c r="A24" s="8" t="s">
        <v>311</v>
      </c>
      <c r="B24" s="44" t="s">
        <v>328</v>
      </c>
      <c r="C24" s="132"/>
      <c r="D24" s="59"/>
      <c r="E24" s="60">
        <f t="shared" si="1"/>
        <v>0</v>
      </c>
    </row>
    <row r="25" spans="1:16384" s="45" customFormat="1" ht="22.7" customHeight="1">
      <c r="A25" s="148" t="s">
        <v>270</v>
      </c>
      <c r="B25" s="44" t="s">
        <v>325</v>
      </c>
      <c r="C25" s="177">
        <v>55</v>
      </c>
      <c r="D25" s="143">
        <f>IFERROR(VLOOKUP(A25,'23.12'!A25:C317,3,),)</f>
        <v>10000</v>
      </c>
      <c r="E25" s="144">
        <f t="shared" si="1"/>
        <v>550000</v>
      </c>
      <c r="I25" s="145"/>
      <c r="K25" s="145"/>
      <c r="L25" s="145"/>
      <c r="M25" s="145"/>
      <c r="N25" s="145"/>
      <c r="Q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H25" s="145"/>
      <c r="AK25" s="145"/>
      <c r="AN25" s="145"/>
      <c r="AQ25" s="145"/>
      <c r="AT25" s="145"/>
      <c r="BF25" s="145"/>
      <c r="BI25" s="145"/>
      <c r="BL25" s="145"/>
      <c r="BO25" s="145"/>
      <c r="BX25" s="145"/>
      <c r="CD25" s="145"/>
      <c r="CG25" s="145"/>
      <c r="CJ25" s="145"/>
      <c r="CM25" s="145"/>
      <c r="CS25" s="145"/>
      <c r="CV25" s="145"/>
      <c r="DB25" s="145"/>
      <c r="DD25" s="145"/>
      <c r="DE25" s="145"/>
      <c r="DG25" s="145"/>
      <c r="DJ25" s="145"/>
      <c r="DM25" s="145"/>
      <c r="DP25" s="145"/>
      <c r="DX25" s="145"/>
      <c r="EC25" s="145"/>
      <c r="EL25" s="145"/>
      <c r="EO25" s="145"/>
      <c r="EW25" s="145"/>
      <c r="FS25" s="145"/>
      <c r="FT25" s="145"/>
      <c r="FU25" s="145"/>
      <c r="FV25" s="145"/>
      <c r="FW25" s="145"/>
      <c r="FX25" s="145"/>
      <c r="GP25" s="145"/>
      <c r="GQ25" s="145"/>
      <c r="GT25" s="145"/>
      <c r="GW25" s="145"/>
      <c r="GY25" s="145"/>
      <c r="HA25" s="145"/>
      <c r="HD25" s="145"/>
      <c r="HG25" s="145"/>
      <c r="HJ25" s="145"/>
      <c r="HM25" s="145"/>
      <c r="HP25" s="145"/>
      <c r="HS25" s="145"/>
      <c r="HV25" s="145"/>
      <c r="HY25" s="145"/>
      <c r="IA25" s="145"/>
      <c r="IN25" s="145"/>
      <c r="IO25" s="145"/>
      <c r="IP25" s="145"/>
      <c r="IQ25" s="145"/>
      <c r="IR25" s="145"/>
      <c r="IS25" s="145"/>
      <c r="IT25" s="145"/>
      <c r="IU25" s="145"/>
      <c r="IV25" s="145"/>
      <c r="IW25" s="145"/>
      <c r="IX25" s="145"/>
      <c r="IY25" s="145"/>
      <c r="IZ25" s="145"/>
      <c r="JA25" s="145"/>
      <c r="JE25" s="145"/>
      <c r="JG25" s="145"/>
      <c r="JH25" s="145"/>
      <c r="JI25" s="145"/>
      <c r="JJ25" s="145"/>
      <c r="JM25" s="145"/>
      <c r="JO25" s="145"/>
      <c r="JP25" s="145"/>
      <c r="JQ25" s="145"/>
      <c r="JR25" s="145"/>
      <c r="JS25" s="145"/>
      <c r="JT25" s="145"/>
      <c r="JU25" s="145"/>
      <c r="JV25" s="145"/>
      <c r="JW25" s="145"/>
      <c r="JX25" s="145"/>
      <c r="JY25" s="145"/>
      <c r="JZ25" s="145"/>
      <c r="KA25" s="145"/>
      <c r="KD25" s="145"/>
      <c r="KG25" s="145"/>
      <c r="KJ25" s="145"/>
      <c r="KM25" s="145"/>
      <c r="KP25" s="145"/>
      <c r="LB25" s="145"/>
      <c r="LE25" s="145"/>
      <c r="LH25" s="145"/>
      <c r="LK25" s="145"/>
      <c r="LT25" s="145"/>
      <c r="LZ25" s="145"/>
      <c r="MC25" s="145"/>
      <c r="MF25" s="145"/>
      <c r="MI25" s="145"/>
      <c r="MO25" s="145"/>
      <c r="MR25" s="145"/>
      <c r="MX25" s="145"/>
      <c r="MZ25" s="145"/>
      <c r="NA25" s="145"/>
      <c r="NC25" s="145"/>
      <c r="NF25" s="145"/>
      <c r="NI25" s="145"/>
      <c r="NL25" s="145"/>
      <c r="NT25" s="145"/>
      <c r="NY25" s="145"/>
      <c r="OH25" s="145"/>
      <c r="OK25" s="145"/>
      <c r="OS25" s="145"/>
      <c r="PO25" s="145"/>
      <c r="PP25" s="145"/>
      <c r="PQ25" s="145"/>
      <c r="PR25" s="145"/>
      <c r="PS25" s="145"/>
      <c r="PT25" s="145"/>
      <c r="QL25" s="145"/>
      <c r="QM25" s="145"/>
      <c r="QP25" s="145"/>
      <c r="QS25" s="145"/>
      <c r="QU25" s="145"/>
      <c r="QW25" s="145"/>
      <c r="QZ25" s="145"/>
      <c r="RC25" s="145"/>
      <c r="RF25" s="145"/>
      <c r="RI25" s="145"/>
      <c r="RL25" s="145"/>
      <c r="RO25" s="145"/>
      <c r="RR25" s="145"/>
      <c r="RU25" s="145"/>
      <c r="RW25" s="145"/>
      <c r="SJ25" s="145"/>
      <c r="SK25" s="145"/>
      <c r="SL25" s="145"/>
      <c r="SM25" s="145"/>
      <c r="SN25" s="145"/>
      <c r="SO25" s="145"/>
      <c r="SP25" s="145"/>
      <c r="SQ25" s="145"/>
      <c r="SR25" s="145"/>
      <c r="SS25" s="145"/>
      <c r="ST25" s="145"/>
      <c r="SU25" s="145"/>
      <c r="SV25" s="145"/>
      <c r="SW25" s="145"/>
      <c r="TA25" s="145"/>
      <c r="TC25" s="145"/>
      <c r="TD25" s="145"/>
      <c r="TE25" s="145"/>
      <c r="TF25" s="145"/>
      <c r="TI25" s="145"/>
      <c r="TK25" s="145"/>
      <c r="TL25" s="145"/>
      <c r="TM25" s="145"/>
      <c r="TN25" s="145"/>
      <c r="TO25" s="145"/>
      <c r="TP25" s="145"/>
      <c r="TQ25" s="145"/>
      <c r="TR25" s="145"/>
      <c r="TS25" s="145"/>
      <c r="TT25" s="145"/>
      <c r="TU25" s="145"/>
      <c r="TV25" s="145"/>
      <c r="TW25" s="145"/>
      <c r="TZ25" s="145"/>
      <c r="UC25" s="145"/>
      <c r="UF25" s="145"/>
      <c r="UI25" s="145"/>
      <c r="UL25" s="145"/>
      <c r="UX25" s="145"/>
      <c r="VA25" s="145"/>
      <c r="VD25" s="145"/>
      <c r="VG25" s="145"/>
      <c r="VP25" s="145"/>
      <c r="VV25" s="145"/>
      <c r="VY25" s="145"/>
      <c r="WB25" s="145"/>
      <c r="WE25" s="145"/>
      <c r="WK25" s="145"/>
      <c r="WN25" s="145"/>
      <c r="WT25" s="145"/>
      <c r="WV25" s="145"/>
      <c r="WW25" s="145"/>
      <c r="WY25" s="145"/>
      <c r="XB25" s="145"/>
      <c r="XE25" s="145"/>
      <c r="XH25" s="145"/>
      <c r="XP25" s="145"/>
      <c r="XU25" s="145"/>
      <c r="YD25" s="145"/>
      <c r="YG25" s="145"/>
      <c r="YO25" s="145"/>
      <c r="ZK25" s="145"/>
      <c r="ZL25" s="145"/>
      <c r="ZM25" s="145"/>
      <c r="ZN25" s="145"/>
      <c r="ZO25" s="145"/>
      <c r="ZP25" s="145"/>
      <c r="AAH25" s="145"/>
      <c r="AAI25" s="145"/>
      <c r="AAL25" s="145"/>
      <c r="AAO25" s="145"/>
      <c r="AAQ25" s="145"/>
      <c r="AAS25" s="145"/>
      <c r="AAV25" s="145"/>
      <c r="AAY25" s="145"/>
      <c r="ABB25" s="145"/>
      <c r="ABE25" s="145"/>
      <c r="ABH25" s="145"/>
      <c r="ABK25" s="145"/>
      <c r="ABN25" s="145"/>
      <c r="ABQ25" s="145"/>
      <c r="ABS25" s="145"/>
      <c r="ACF25" s="145"/>
      <c r="ACG25" s="145"/>
      <c r="ACH25" s="145"/>
      <c r="ACI25" s="145"/>
      <c r="ACJ25" s="145"/>
      <c r="ACK25" s="145"/>
      <c r="ACL25" s="145"/>
      <c r="ACM25" s="145"/>
      <c r="ACN25" s="145"/>
      <c r="ACO25" s="145"/>
      <c r="ACP25" s="145"/>
      <c r="ACQ25" s="145"/>
      <c r="ACR25" s="145"/>
      <c r="ACS25" s="145"/>
      <c r="ACW25" s="145"/>
      <c r="ACY25" s="145"/>
      <c r="ACZ25" s="145"/>
      <c r="ADA25" s="145"/>
      <c r="ADB25" s="145"/>
      <c r="ADE25" s="145"/>
      <c r="ADG25" s="145"/>
      <c r="ADH25" s="145"/>
      <c r="ADI25" s="145"/>
      <c r="ADJ25" s="145"/>
      <c r="ADK25" s="145"/>
      <c r="ADL25" s="145"/>
      <c r="ADM25" s="145"/>
      <c r="ADN25" s="145"/>
      <c r="ADO25" s="145"/>
      <c r="ADP25" s="145"/>
      <c r="ADQ25" s="145"/>
      <c r="ADR25" s="145"/>
      <c r="ADS25" s="145"/>
      <c r="ADV25" s="145"/>
      <c r="ADY25" s="145"/>
      <c r="AEB25" s="145"/>
      <c r="AEE25" s="145"/>
      <c r="AEH25" s="145"/>
      <c r="AET25" s="145"/>
      <c r="AEW25" s="145"/>
      <c r="AEZ25" s="145"/>
      <c r="AFC25" s="145"/>
      <c r="AFL25" s="145"/>
      <c r="AFR25" s="145"/>
      <c r="AFU25" s="145"/>
      <c r="AFX25" s="145"/>
      <c r="AGA25" s="145"/>
      <c r="AGG25" s="145"/>
      <c r="AGJ25" s="145"/>
      <c r="AGP25" s="145"/>
      <c r="AGR25" s="145"/>
      <c r="AGS25" s="145"/>
      <c r="AGU25" s="145"/>
      <c r="AGX25" s="145"/>
      <c r="AHA25" s="145"/>
      <c r="AHD25" s="145"/>
      <c r="AHL25" s="145"/>
      <c r="AHQ25" s="145"/>
      <c r="AHZ25" s="145"/>
      <c r="AIC25" s="145"/>
      <c r="AIK25" s="145"/>
      <c r="AJG25" s="145"/>
      <c r="AJH25" s="145"/>
      <c r="AJI25" s="145"/>
      <c r="AJJ25" s="145"/>
      <c r="AJK25" s="145"/>
      <c r="AJL25" s="145"/>
      <c r="AKD25" s="145"/>
      <c r="AKE25" s="145"/>
      <c r="AKH25" s="145"/>
      <c r="AKK25" s="145"/>
      <c r="AKM25" s="145"/>
      <c r="AKO25" s="145"/>
      <c r="AKR25" s="145"/>
      <c r="AKU25" s="145"/>
      <c r="AKX25" s="145"/>
      <c r="ALA25" s="145"/>
      <c r="ALD25" s="145"/>
      <c r="ALG25" s="145"/>
      <c r="ALJ25" s="145"/>
      <c r="ALM25" s="145"/>
      <c r="ALO25" s="145"/>
      <c r="AMB25" s="145"/>
      <c r="AMC25" s="145"/>
      <c r="AMD25" s="145"/>
      <c r="AME25" s="145"/>
      <c r="AMF25" s="145"/>
      <c r="AMG25" s="145"/>
      <c r="AMH25" s="145"/>
      <c r="AMI25" s="145"/>
      <c r="AMJ25" s="145"/>
      <c r="AMK25" s="145"/>
      <c r="AML25" s="145"/>
      <c r="AMM25" s="145"/>
      <c r="AMN25" s="145"/>
      <c r="AMO25" s="145"/>
      <c r="AMS25" s="145"/>
      <c r="AMU25" s="145"/>
      <c r="AMV25" s="145"/>
      <c r="AMW25" s="145"/>
      <c r="AMX25" s="145"/>
      <c r="ANA25" s="145"/>
      <c r="ANC25" s="145"/>
      <c r="AND25" s="145"/>
      <c r="ANE25" s="145"/>
      <c r="ANF25" s="145"/>
      <c r="ANG25" s="145"/>
      <c r="ANH25" s="145"/>
      <c r="ANI25" s="145"/>
      <c r="ANJ25" s="145"/>
      <c r="ANK25" s="145"/>
      <c r="ANL25" s="145"/>
      <c r="ANM25" s="145"/>
      <c r="ANN25" s="145"/>
      <c r="ANO25" s="145"/>
      <c r="ANR25" s="145"/>
      <c r="ANU25" s="145"/>
      <c r="ANX25" s="145"/>
      <c r="AOA25" s="145"/>
      <c r="AOD25" s="145"/>
      <c r="AOP25" s="145"/>
      <c r="AOS25" s="145"/>
      <c r="AOV25" s="145"/>
      <c r="AOY25" s="145"/>
      <c r="APH25" s="145"/>
      <c r="APN25" s="145"/>
      <c r="APQ25" s="145"/>
      <c r="APT25" s="145"/>
      <c r="APW25" s="145"/>
      <c r="AQC25" s="145"/>
      <c r="AQF25" s="145"/>
      <c r="AQL25" s="145"/>
      <c r="AQN25" s="145"/>
      <c r="AQO25" s="145"/>
      <c r="AQQ25" s="145"/>
      <c r="AQT25" s="145"/>
      <c r="AQW25" s="145"/>
      <c r="AQZ25" s="145"/>
      <c r="ARH25" s="145"/>
      <c r="ARM25" s="145"/>
      <c r="ARV25" s="145"/>
      <c r="ARY25" s="145"/>
      <c r="ASG25" s="145"/>
      <c r="ATC25" s="145"/>
      <c r="ATD25" s="145"/>
      <c r="ATE25" s="145"/>
      <c r="ATF25" s="145"/>
      <c r="ATG25" s="145"/>
      <c r="ATH25" s="145"/>
      <c r="ATZ25" s="145"/>
      <c r="AUA25" s="145"/>
      <c r="AUD25" s="145"/>
      <c r="AUG25" s="145"/>
      <c r="AUI25" s="145"/>
      <c r="AUK25" s="145"/>
      <c r="AUN25" s="145"/>
      <c r="AUQ25" s="145"/>
      <c r="AUT25" s="145"/>
      <c r="AUW25" s="145"/>
      <c r="AUZ25" s="145"/>
      <c r="AVC25" s="145"/>
      <c r="AVF25" s="145"/>
      <c r="AVI25" s="145"/>
      <c r="AVK25" s="145"/>
      <c r="AVX25" s="145"/>
      <c r="AVY25" s="145"/>
      <c r="AVZ25" s="145"/>
      <c r="AWA25" s="145"/>
      <c r="AWB25" s="145"/>
      <c r="AWC25" s="145"/>
      <c r="AWD25" s="145"/>
      <c r="AWE25" s="145"/>
      <c r="AWF25" s="145"/>
      <c r="AWG25" s="145"/>
      <c r="AWH25" s="145"/>
      <c r="AWI25" s="145"/>
      <c r="AWJ25" s="145"/>
      <c r="AWK25" s="145"/>
      <c r="AWO25" s="145"/>
      <c r="AWQ25" s="145"/>
      <c r="AWR25" s="145"/>
      <c r="AWS25" s="145"/>
      <c r="AWT25" s="145"/>
      <c r="AWW25" s="145"/>
      <c r="AWY25" s="145"/>
      <c r="AWZ25" s="145"/>
      <c r="AXA25" s="145"/>
      <c r="AXB25" s="145"/>
      <c r="AXC25" s="145"/>
      <c r="AXD25" s="145"/>
      <c r="AXE25" s="145"/>
      <c r="AXF25" s="145"/>
      <c r="AXG25" s="145"/>
      <c r="AXH25" s="145"/>
      <c r="AXI25" s="145"/>
      <c r="AXJ25" s="145"/>
      <c r="AXK25" s="145"/>
      <c r="AXN25" s="145"/>
      <c r="AXQ25" s="145"/>
      <c r="AXT25" s="145"/>
      <c r="AXW25" s="145"/>
      <c r="AXZ25" s="145"/>
      <c r="AYL25" s="145"/>
      <c r="AYO25" s="145"/>
      <c r="AYR25" s="145"/>
      <c r="AYU25" s="145"/>
      <c r="AZD25" s="145"/>
      <c r="AZJ25" s="145"/>
      <c r="AZM25" s="145"/>
      <c r="AZP25" s="145"/>
      <c r="AZS25" s="145"/>
      <c r="AZY25" s="145"/>
      <c r="BAB25" s="145"/>
      <c r="BAH25" s="145"/>
      <c r="BAJ25" s="145"/>
      <c r="BAK25" s="145"/>
      <c r="BAM25" s="145"/>
      <c r="BAP25" s="145"/>
      <c r="BAS25" s="145"/>
      <c r="BAV25" s="145"/>
      <c r="BBD25" s="145"/>
      <c r="BBI25" s="145"/>
      <c r="BBR25" s="145"/>
      <c r="BBU25" s="145"/>
      <c r="BCC25" s="145"/>
      <c r="BCY25" s="145"/>
      <c r="BCZ25" s="145"/>
      <c r="BDA25" s="145"/>
      <c r="BDB25" s="145"/>
      <c r="BDC25" s="145"/>
      <c r="BDD25" s="145"/>
      <c r="BDV25" s="145"/>
      <c r="BDW25" s="145"/>
      <c r="BDZ25" s="145"/>
      <c r="BEC25" s="145"/>
      <c r="BEE25" s="145"/>
      <c r="BEG25" s="145"/>
      <c r="BEJ25" s="145"/>
      <c r="BEM25" s="145"/>
      <c r="BEP25" s="145"/>
      <c r="BES25" s="145"/>
      <c r="BEV25" s="145"/>
      <c r="BEY25" s="145"/>
      <c r="BFB25" s="145"/>
      <c r="BFE25" s="145"/>
      <c r="BFG25" s="145"/>
      <c r="BFT25" s="145"/>
      <c r="BFU25" s="145"/>
      <c r="BFV25" s="145"/>
      <c r="BFW25" s="145"/>
      <c r="BFX25" s="145"/>
      <c r="BFY25" s="145"/>
      <c r="BFZ25" s="145"/>
      <c r="BGA25" s="145"/>
      <c r="BGB25" s="145"/>
      <c r="BGC25" s="145"/>
      <c r="BGD25" s="145"/>
      <c r="BGE25" s="145"/>
      <c r="BGF25" s="145"/>
      <c r="BGG25" s="145"/>
      <c r="BGK25" s="145"/>
      <c r="BGM25" s="145"/>
      <c r="BGN25" s="145"/>
      <c r="BGO25" s="145"/>
      <c r="BGP25" s="145"/>
      <c r="BGS25" s="145"/>
      <c r="BGU25" s="145"/>
      <c r="BGV25" s="145"/>
      <c r="BGW25" s="145"/>
      <c r="BGX25" s="145"/>
      <c r="BGY25" s="145"/>
      <c r="BGZ25" s="145"/>
      <c r="BHA25" s="145"/>
      <c r="BHB25" s="145"/>
      <c r="BHC25" s="145"/>
      <c r="BHD25" s="145"/>
      <c r="BHE25" s="145"/>
      <c r="BHF25" s="145"/>
      <c r="BHG25" s="145"/>
      <c r="BHJ25" s="145"/>
      <c r="BHM25" s="145"/>
      <c r="BHP25" s="145"/>
      <c r="BHS25" s="145"/>
      <c r="BHV25" s="145"/>
      <c r="BIH25" s="145"/>
      <c r="BIK25" s="145"/>
      <c r="BIN25" s="145"/>
      <c r="BIQ25" s="145"/>
      <c r="BIZ25" s="145"/>
      <c r="BJF25" s="145"/>
      <c r="BJI25" s="145"/>
      <c r="BJL25" s="145"/>
      <c r="BJO25" s="145"/>
      <c r="BJU25" s="145"/>
      <c r="BJX25" s="145"/>
      <c r="BKD25" s="145"/>
      <c r="BKF25" s="145"/>
      <c r="BKG25" s="145"/>
      <c r="BKI25" s="145"/>
      <c r="BKL25" s="145"/>
      <c r="BKO25" s="145"/>
      <c r="BKR25" s="145"/>
      <c r="BKZ25" s="145"/>
      <c r="BLE25" s="145"/>
      <c r="BLN25" s="145"/>
      <c r="BLQ25" s="145"/>
      <c r="BLY25" s="145"/>
      <c r="BMU25" s="145"/>
      <c r="BMV25" s="145"/>
      <c r="BMW25" s="145"/>
      <c r="BMX25" s="145"/>
      <c r="BMY25" s="145"/>
      <c r="BMZ25" s="145"/>
      <c r="BNR25" s="145"/>
      <c r="BNS25" s="145"/>
      <c r="BNV25" s="145"/>
      <c r="BNY25" s="145"/>
      <c r="BOA25" s="145"/>
      <c r="BOC25" s="145"/>
      <c r="BOF25" s="145"/>
      <c r="BOI25" s="145"/>
      <c r="BOL25" s="145"/>
      <c r="BOO25" s="145"/>
      <c r="BOR25" s="145"/>
      <c r="BOU25" s="145"/>
      <c r="BOX25" s="145"/>
      <c r="BPA25" s="145"/>
      <c r="BPC25" s="145"/>
      <c r="BPP25" s="145"/>
      <c r="BPQ25" s="145"/>
      <c r="BPR25" s="145"/>
      <c r="BPS25" s="145"/>
      <c r="BPT25" s="145"/>
      <c r="BPU25" s="145"/>
      <c r="BPV25" s="145"/>
      <c r="BPW25" s="145"/>
      <c r="BPX25" s="145"/>
      <c r="BPY25" s="145"/>
      <c r="BPZ25" s="145"/>
      <c r="BQA25" s="145"/>
      <c r="BQB25" s="145"/>
      <c r="BQC25" s="145"/>
      <c r="BQG25" s="145"/>
      <c r="BQI25" s="145"/>
      <c r="BQJ25" s="145"/>
      <c r="BQK25" s="145"/>
      <c r="BQL25" s="145"/>
      <c r="BQO25" s="145"/>
      <c r="BQQ25" s="145"/>
      <c r="BQR25" s="145"/>
      <c r="BQS25" s="145"/>
      <c r="BQT25" s="145"/>
      <c r="BQU25" s="145"/>
      <c r="BQV25" s="145"/>
      <c r="BQW25" s="145"/>
      <c r="BQX25" s="145"/>
      <c r="BQY25" s="145"/>
      <c r="BQZ25" s="145"/>
      <c r="BRA25" s="145"/>
      <c r="BRB25" s="145"/>
      <c r="BRC25" s="145"/>
      <c r="BRF25" s="145"/>
      <c r="BRI25" s="145"/>
      <c r="BRL25" s="145"/>
      <c r="BRO25" s="145"/>
      <c r="BRR25" s="145"/>
      <c r="BSD25" s="145"/>
      <c r="BSG25" s="145"/>
      <c r="BSJ25" s="145"/>
      <c r="BSM25" s="145"/>
      <c r="BSV25" s="145"/>
      <c r="BTB25" s="145"/>
      <c r="BTE25" s="145"/>
      <c r="BTH25" s="145"/>
      <c r="BTK25" s="145"/>
      <c r="BTQ25" s="145"/>
      <c r="BTT25" s="145"/>
      <c r="BTZ25" s="145"/>
      <c r="BUB25" s="145"/>
      <c r="BUC25" s="145"/>
      <c r="BUE25" s="145"/>
      <c r="BUH25" s="145"/>
      <c r="BUK25" s="145"/>
      <c r="BUN25" s="145"/>
      <c r="BUV25" s="145"/>
      <c r="BVA25" s="145"/>
      <c r="BVJ25" s="145"/>
      <c r="BVM25" s="145"/>
      <c r="BVU25" s="145"/>
      <c r="BWQ25" s="145"/>
      <c r="BWR25" s="145"/>
      <c r="BWS25" s="145"/>
      <c r="BWT25" s="145"/>
      <c r="BWU25" s="145"/>
      <c r="BWV25" s="145"/>
      <c r="BXN25" s="145"/>
      <c r="BXO25" s="145"/>
      <c r="BXR25" s="145"/>
      <c r="BXU25" s="145"/>
      <c r="BXW25" s="145"/>
      <c r="BXY25" s="145"/>
      <c r="BYB25" s="145"/>
      <c r="BYE25" s="145"/>
      <c r="BYH25" s="145"/>
      <c r="BYK25" s="145"/>
      <c r="BYN25" s="145"/>
      <c r="BYQ25" s="145"/>
      <c r="BYT25" s="145"/>
      <c r="BYW25" s="145"/>
      <c r="BYY25" s="145"/>
      <c r="BZL25" s="145"/>
      <c r="BZM25" s="145"/>
      <c r="BZN25" s="145"/>
      <c r="BZO25" s="145"/>
      <c r="BZP25" s="145"/>
      <c r="BZQ25" s="145"/>
      <c r="BZR25" s="145"/>
      <c r="BZS25" s="145"/>
      <c r="BZT25" s="145"/>
      <c r="BZU25" s="145"/>
      <c r="BZV25" s="145"/>
      <c r="BZW25" s="145"/>
      <c r="BZX25" s="145"/>
      <c r="BZY25" s="145"/>
      <c r="CAC25" s="145"/>
      <c r="CAE25" s="145"/>
      <c r="CAF25" s="145"/>
      <c r="CAG25" s="145"/>
      <c r="CAH25" s="145"/>
      <c r="CAK25" s="145"/>
      <c r="CAM25" s="145"/>
      <c r="CAN25" s="145"/>
      <c r="CAO25" s="145"/>
      <c r="CAP25" s="145"/>
      <c r="CAQ25" s="145"/>
      <c r="CAR25" s="145"/>
      <c r="CAS25" s="145"/>
      <c r="CAT25" s="145"/>
      <c r="CAU25" s="145"/>
      <c r="CAV25" s="145"/>
      <c r="CAW25" s="145"/>
      <c r="CAX25" s="145"/>
      <c r="CAY25" s="145"/>
      <c r="CBB25" s="145"/>
      <c r="CBE25" s="145"/>
      <c r="CBH25" s="145"/>
      <c r="CBK25" s="145"/>
      <c r="CBN25" s="145"/>
      <c r="CBZ25" s="145"/>
      <c r="CCC25" s="145"/>
      <c r="CCF25" s="145"/>
      <c r="CCI25" s="145"/>
      <c r="CCR25" s="145"/>
      <c r="CCX25" s="145"/>
      <c r="CDA25" s="145"/>
      <c r="CDD25" s="145"/>
      <c r="CDG25" s="145"/>
      <c r="CDM25" s="145"/>
      <c r="CDP25" s="145"/>
      <c r="CDV25" s="145"/>
      <c r="CDX25" s="145"/>
      <c r="CDY25" s="145"/>
      <c r="CEA25" s="145"/>
      <c r="CED25" s="145"/>
      <c r="CEG25" s="145"/>
      <c r="CEJ25" s="145"/>
      <c r="CER25" s="145"/>
      <c r="CEW25" s="145"/>
      <c r="CFF25" s="145"/>
      <c r="CFI25" s="145"/>
      <c r="CFQ25" s="145"/>
      <c r="CGM25" s="145"/>
      <c r="CGN25" s="145"/>
      <c r="CGO25" s="145"/>
      <c r="CGP25" s="145"/>
      <c r="CGQ25" s="145"/>
      <c r="CGR25" s="145"/>
      <c r="CHJ25" s="145"/>
      <c r="CHK25" s="145"/>
      <c r="CHN25" s="145"/>
      <c r="CHQ25" s="145"/>
      <c r="CHS25" s="145"/>
      <c r="CHU25" s="145"/>
      <c r="CHX25" s="145"/>
      <c r="CIA25" s="145"/>
      <c r="CID25" s="145"/>
      <c r="CIG25" s="145"/>
      <c r="CIJ25" s="145"/>
      <c r="CIM25" s="145"/>
      <c r="CIP25" s="145"/>
      <c r="CIS25" s="145"/>
      <c r="CIU25" s="145"/>
      <c r="CJH25" s="145"/>
      <c r="CJI25" s="145"/>
      <c r="CJJ25" s="145"/>
      <c r="CJK25" s="145"/>
      <c r="CJL25" s="145"/>
      <c r="CJM25" s="145"/>
      <c r="CJN25" s="145"/>
      <c r="CJO25" s="145"/>
      <c r="CJP25" s="145"/>
      <c r="CJQ25" s="145"/>
      <c r="CJR25" s="145"/>
      <c r="CJS25" s="145"/>
      <c r="CJT25" s="145"/>
      <c r="CJU25" s="145"/>
      <c r="CJY25" s="145"/>
      <c r="CKA25" s="145"/>
      <c r="CKB25" s="145"/>
      <c r="CKC25" s="145"/>
      <c r="CKD25" s="145"/>
      <c r="CKG25" s="145"/>
      <c r="CKI25" s="145"/>
      <c r="CKJ25" s="145"/>
      <c r="CKK25" s="145"/>
      <c r="CKL25" s="145"/>
      <c r="CKM25" s="145"/>
      <c r="CKN25" s="145"/>
      <c r="CKO25" s="145"/>
      <c r="CKP25" s="145"/>
      <c r="CKQ25" s="145"/>
      <c r="CKR25" s="145"/>
      <c r="CKS25" s="145"/>
      <c r="CKT25" s="145"/>
      <c r="CKU25" s="145"/>
      <c r="CKX25" s="145"/>
      <c r="CLA25" s="145"/>
      <c r="CLD25" s="145"/>
      <c r="CLG25" s="145"/>
      <c r="CLJ25" s="145"/>
      <c r="CLV25" s="145"/>
      <c r="CLY25" s="145"/>
      <c r="CMB25" s="145"/>
      <c r="CME25" s="145"/>
      <c r="CMN25" s="145"/>
      <c r="CMT25" s="145"/>
      <c r="CMW25" s="145"/>
      <c r="CMZ25" s="145"/>
      <c r="CNC25" s="145"/>
      <c r="CNI25" s="145"/>
      <c r="CNL25" s="145"/>
      <c r="CNR25" s="145"/>
      <c r="CNT25" s="145"/>
      <c r="CNU25" s="145"/>
      <c r="CNW25" s="145"/>
      <c r="CNZ25" s="145"/>
      <c r="COC25" s="145"/>
      <c r="COF25" s="145"/>
      <c r="CON25" s="145"/>
      <c r="COS25" s="145"/>
      <c r="CPB25" s="145"/>
      <c r="CPE25" s="145"/>
      <c r="CPM25" s="145"/>
      <c r="CQI25" s="145"/>
      <c r="CQJ25" s="145"/>
      <c r="CQK25" s="145"/>
      <c r="CQL25" s="145"/>
      <c r="CQM25" s="145"/>
      <c r="CQN25" s="145"/>
      <c r="CRF25" s="145"/>
      <c r="CRG25" s="145"/>
      <c r="CRJ25" s="145"/>
      <c r="CRM25" s="145"/>
      <c r="CRO25" s="145"/>
      <c r="CRQ25" s="145"/>
      <c r="CRT25" s="145"/>
      <c r="CRW25" s="145"/>
      <c r="CRZ25" s="145"/>
      <c r="CSC25" s="145"/>
      <c r="CSF25" s="145"/>
      <c r="CSI25" s="145"/>
      <c r="CSL25" s="145"/>
      <c r="CSO25" s="145"/>
      <c r="CSQ25" s="145"/>
      <c r="CTD25" s="145"/>
      <c r="CTE25" s="145"/>
      <c r="CTF25" s="145"/>
      <c r="CTG25" s="145"/>
      <c r="CTH25" s="145"/>
      <c r="CTI25" s="145"/>
      <c r="CTJ25" s="145"/>
      <c r="CTK25" s="145"/>
      <c r="CTL25" s="145"/>
      <c r="CTM25" s="145"/>
      <c r="CTN25" s="145"/>
      <c r="CTO25" s="145"/>
      <c r="CTP25" s="145"/>
      <c r="CTQ25" s="145"/>
      <c r="CTU25" s="145"/>
      <c r="CTW25" s="145"/>
      <c r="CTX25" s="145"/>
      <c r="CTY25" s="145"/>
      <c r="CTZ25" s="145"/>
      <c r="CUC25" s="145"/>
      <c r="CUE25" s="145"/>
      <c r="CUF25" s="145"/>
      <c r="CUG25" s="145"/>
      <c r="CUH25" s="145"/>
      <c r="CUI25" s="145"/>
      <c r="CUJ25" s="145"/>
      <c r="CUK25" s="145"/>
      <c r="CUL25" s="145"/>
      <c r="CUM25" s="145"/>
      <c r="CUN25" s="145"/>
      <c r="CUO25" s="145"/>
      <c r="CUP25" s="145"/>
      <c r="CUQ25" s="145"/>
      <c r="CUT25" s="145"/>
      <c r="CUW25" s="145"/>
      <c r="CUZ25" s="145"/>
      <c r="CVC25" s="145"/>
      <c r="CVF25" s="145"/>
      <c r="CVR25" s="145"/>
      <c r="CVU25" s="145"/>
      <c r="CVX25" s="145"/>
      <c r="CWA25" s="145"/>
      <c r="CWJ25" s="145"/>
      <c r="CWP25" s="145"/>
      <c r="CWS25" s="145"/>
      <c r="CWV25" s="145"/>
      <c r="CWY25" s="145"/>
      <c r="CXE25" s="145"/>
      <c r="CXH25" s="145"/>
      <c r="CXN25" s="145"/>
      <c r="CXP25" s="145"/>
      <c r="CXQ25" s="145"/>
      <c r="CXS25" s="145"/>
      <c r="CXV25" s="145"/>
      <c r="CXY25" s="145"/>
      <c r="CYB25" s="145"/>
      <c r="CYJ25" s="145"/>
      <c r="CYO25" s="145"/>
      <c r="CYX25" s="145"/>
      <c r="CZA25" s="145"/>
      <c r="CZI25" s="145"/>
      <c r="DAE25" s="145"/>
      <c r="DAF25" s="145"/>
      <c r="DAG25" s="145"/>
      <c r="DAH25" s="145"/>
      <c r="DAI25" s="145"/>
      <c r="DAJ25" s="145"/>
      <c r="DBB25" s="145"/>
      <c r="DBC25" s="145"/>
      <c r="DBF25" s="145"/>
      <c r="DBI25" s="145"/>
      <c r="DBK25" s="145"/>
      <c r="DBM25" s="145"/>
      <c r="DBP25" s="145"/>
      <c r="DBS25" s="145"/>
      <c r="DBV25" s="145"/>
      <c r="DBY25" s="145"/>
      <c r="DCB25" s="145"/>
      <c r="DCE25" s="145"/>
      <c r="DCH25" s="145"/>
      <c r="DCK25" s="145"/>
      <c r="DCM25" s="145"/>
      <c r="DCZ25" s="145"/>
      <c r="DDA25" s="145"/>
      <c r="DDB25" s="145"/>
      <c r="DDC25" s="145"/>
      <c r="DDD25" s="145"/>
      <c r="DDE25" s="145"/>
      <c r="DDF25" s="145"/>
      <c r="DDG25" s="145"/>
      <c r="DDH25" s="145"/>
      <c r="DDI25" s="145"/>
      <c r="DDJ25" s="145"/>
      <c r="DDK25" s="145"/>
      <c r="DDL25" s="145"/>
      <c r="DDM25" s="145"/>
      <c r="DDQ25" s="145"/>
      <c r="DDS25" s="145"/>
      <c r="DDT25" s="145"/>
      <c r="DDU25" s="145"/>
      <c r="DDV25" s="145"/>
      <c r="DDY25" s="145"/>
      <c r="DEA25" s="145"/>
      <c r="DEB25" s="145"/>
      <c r="DEC25" s="145"/>
      <c r="DED25" s="145"/>
      <c r="DEE25" s="145"/>
      <c r="DEF25" s="145"/>
      <c r="DEG25" s="145"/>
      <c r="DEH25" s="145"/>
      <c r="DEI25" s="145"/>
      <c r="DEJ25" s="145"/>
      <c r="DEK25" s="145"/>
      <c r="DEL25" s="145"/>
      <c r="DEM25" s="145"/>
      <c r="DEP25" s="145"/>
      <c r="DES25" s="145"/>
      <c r="DEV25" s="145"/>
      <c r="DEY25" s="145"/>
      <c r="DFB25" s="145"/>
      <c r="DFN25" s="145"/>
      <c r="DFQ25" s="145"/>
      <c r="DFT25" s="145"/>
      <c r="DFW25" s="145"/>
      <c r="DGF25" s="145"/>
      <c r="DGL25" s="145"/>
      <c r="DGO25" s="145"/>
      <c r="DGR25" s="145"/>
      <c r="DGU25" s="145"/>
      <c r="DHA25" s="145"/>
      <c r="DHD25" s="145"/>
      <c r="DHJ25" s="145"/>
      <c r="DHL25" s="145"/>
      <c r="DHM25" s="145"/>
      <c r="DHO25" s="145"/>
      <c r="DHR25" s="145"/>
      <c r="DHU25" s="145"/>
      <c r="DHX25" s="145"/>
      <c r="DIF25" s="145"/>
      <c r="DIK25" s="145"/>
      <c r="DIT25" s="145"/>
      <c r="DIW25" s="145"/>
      <c r="DJE25" s="145"/>
      <c r="DKA25" s="145"/>
      <c r="DKB25" s="145"/>
      <c r="DKC25" s="145"/>
      <c r="DKD25" s="145"/>
      <c r="DKE25" s="145"/>
      <c r="DKF25" s="145"/>
      <c r="DKX25" s="145"/>
      <c r="DKY25" s="145"/>
      <c r="DLB25" s="145"/>
      <c r="DLE25" s="145"/>
      <c r="DLG25" s="145"/>
      <c r="DLI25" s="145"/>
      <c r="DLL25" s="145"/>
      <c r="DLO25" s="145"/>
      <c r="DLR25" s="145"/>
      <c r="DLU25" s="145"/>
      <c r="DLX25" s="145"/>
      <c r="DMA25" s="145"/>
      <c r="DMD25" s="145"/>
      <c r="DMG25" s="145"/>
      <c r="DMI25" s="145"/>
      <c r="DMV25" s="145"/>
      <c r="DMW25" s="145"/>
      <c r="DMX25" s="145"/>
      <c r="DMY25" s="145"/>
      <c r="DMZ25" s="145"/>
      <c r="DNA25" s="145"/>
      <c r="DNB25" s="145"/>
      <c r="DNC25" s="145"/>
      <c r="DND25" s="145"/>
      <c r="DNE25" s="145"/>
      <c r="DNF25" s="145"/>
      <c r="DNG25" s="145"/>
      <c r="DNH25" s="145"/>
      <c r="DNI25" s="145"/>
      <c r="DNM25" s="145"/>
      <c r="DNO25" s="145"/>
      <c r="DNP25" s="145"/>
      <c r="DNQ25" s="145"/>
      <c r="DNR25" s="145"/>
      <c r="DNU25" s="145"/>
      <c r="DNW25" s="145"/>
      <c r="DNX25" s="145"/>
      <c r="DNY25" s="145"/>
      <c r="DNZ25" s="145"/>
      <c r="DOA25" s="145"/>
      <c r="DOB25" s="145"/>
      <c r="DOC25" s="145"/>
      <c r="DOD25" s="145"/>
      <c r="DOE25" s="145"/>
      <c r="DOF25" s="145"/>
      <c r="DOG25" s="145"/>
      <c r="DOH25" s="145"/>
      <c r="DOI25" s="145"/>
      <c r="DOL25" s="145"/>
      <c r="DOO25" s="145"/>
      <c r="DOR25" s="145"/>
      <c r="DOU25" s="145"/>
      <c r="DOX25" s="145"/>
      <c r="DPJ25" s="145"/>
      <c r="DPM25" s="145"/>
      <c r="DPP25" s="145"/>
      <c r="DPS25" s="145"/>
      <c r="DQB25" s="145"/>
      <c r="DQH25" s="145"/>
      <c r="DQK25" s="145"/>
      <c r="DQN25" s="145"/>
      <c r="DQQ25" s="145"/>
      <c r="DQW25" s="145"/>
      <c r="DQZ25" s="145"/>
      <c r="DRF25" s="145"/>
      <c r="DRH25" s="145"/>
      <c r="DRI25" s="145"/>
      <c r="DRK25" s="145"/>
      <c r="DRN25" s="145"/>
      <c r="DRQ25" s="145"/>
      <c r="DRT25" s="145"/>
      <c r="DSB25" s="145"/>
      <c r="DSG25" s="145"/>
      <c r="DSP25" s="145"/>
      <c r="DSS25" s="145"/>
      <c r="DTA25" s="145"/>
      <c r="DTW25" s="145"/>
      <c r="DTX25" s="145"/>
      <c r="DTY25" s="145"/>
      <c r="DTZ25" s="145"/>
      <c r="DUA25" s="145"/>
      <c r="DUB25" s="145"/>
      <c r="DUT25" s="145"/>
      <c r="DUU25" s="145"/>
      <c r="DUX25" s="145"/>
      <c r="DVA25" s="145"/>
      <c r="DVC25" s="145"/>
      <c r="DVE25" s="145"/>
      <c r="DVH25" s="145"/>
      <c r="DVK25" s="145"/>
      <c r="DVN25" s="145"/>
      <c r="DVQ25" s="145"/>
      <c r="DVT25" s="145"/>
      <c r="DVW25" s="145"/>
      <c r="DVZ25" s="145"/>
      <c r="DWC25" s="145"/>
      <c r="DWE25" s="145"/>
      <c r="DWR25" s="145"/>
      <c r="DWS25" s="145"/>
      <c r="DWT25" s="145"/>
      <c r="DWU25" s="145"/>
      <c r="DWV25" s="145"/>
      <c r="DWW25" s="145"/>
      <c r="DWX25" s="145"/>
      <c r="DWY25" s="145"/>
      <c r="DWZ25" s="145"/>
      <c r="DXA25" s="145"/>
      <c r="DXB25" s="145"/>
      <c r="DXC25" s="145"/>
      <c r="DXD25" s="145"/>
      <c r="DXE25" s="145"/>
      <c r="DXI25" s="145"/>
      <c r="DXK25" s="145"/>
      <c r="DXL25" s="145"/>
      <c r="DXM25" s="145"/>
      <c r="DXN25" s="145"/>
      <c r="DXQ25" s="145"/>
      <c r="DXS25" s="145"/>
      <c r="DXT25" s="145"/>
      <c r="DXU25" s="145"/>
      <c r="DXV25" s="145"/>
      <c r="DXW25" s="145"/>
      <c r="DXX25" s="145"/>
      <c r="DXY25" s="145"/>
      <c r="DXZ25" s="145"/>
      <c r="DYA25" s="145"/>
      <c r="DYB25" s="145"/>
      <c r="DYC25" s="145"/>
      <c r="DYD25" s="145"/>
      <c r="DYE25" s="145"/>
      <c r="DYH25" s="145"/>
      <c r="DYK25" s="145"/>
      <c r="DYN25" s="145"/>
      <c r="DYQ25" s="145"/>
      <c r="DYT25" s="145"/>
      <c r="DZF25" s="145"/>
      <c r="DZI25" s="145"/>
      <c r="DZL25" s="145"/>
      <c r="DZO25" s="145"/>
      <c r="DZX25" s="145"/>
      <c r="EAD25" s="145"/>
      <c r="EAG25" s="145"/>
      <c r="EAJ25" s="145"/>
      <c r="EAM25" s="145"/>
      <c r="EAS25" s="145"/>
      <c r="EAV25" s="145"/>
      <c r="EBB25" s="145"/>
      <c r="EBD25" s="145"/>
      <c r="EBE25" s="145"/>
      <c r="EBG25" s="145"/>
      <c r="EBJ25" s="145"/>
      <c r="EBM25" s="145"/>
      <c r="EBP25" s="145"/>
      <c r="EBX25" s="145"/>
      <c r="ECC25" s="145"/>
      <c r="ECL25" s="145"/>
      <c r="ECO25" s="145"/>
      <c r="ECW25" s="145"/>
      <c r="EDS25" s="145"/>
      <c r="EDT25" s="145"/>
      <c r="EDU25" s="145"/>
      <c r="EDV25" s="145"/>
      <c r="EDW25" s="145"/>
      <c r="EDX25" s="145"/>
      <c r="EEP25" s="145"/>
      <c r="EEQ25" s="145"/>
      <c r="EET25" s="145"/>
      <c r="EEW25" s="145"/>
      <c r="EEY25" s="145"/>
      <c r="EFA25" s="145"/>
      <c r="EFD25" s="145"/>
      <c r="EFG25" s="145"/>
      <c r="EFJ25" s="145"/>
      <c r="EFM25" s="145"/>
      <c r="EFP25" s="145"/>
      <c r="EFS25" s="145"/>
      <c r="EFV25" s="145"/>
      <c r="EFY25" s="145"/>
      <c r="EGA25" s="145"/>
      <c r="EGN25" s="145"/>
      <c r="EGO25" s="145"/>
      <c r="EGP25" s="145"/>
      <c r="EGQ25" s="145"/>
      <c r="EGR25" s="145"/>
      <c r="EGS25" s="145"/>
      <c r="EGT25" s="145"/>
      <c r="EGU25" s="145"/>
      <c r="EGV25" s="145"/>
      <c r="EGW25" s="145"/>
      <c r="EGX25" s="145"/>
      <c r="EGY25" s="145"/>
      <c r="EGZ25" s="145"/>
      <c r="EHA25" s="145"/>
      <c r="EHE25" s="145"/>
      <c r="EHG25" s="145"/>
      <c r="EHH25" s="145"/>
      <c r="EHI25" s="145"/>
      <c r="EHJ25" s="145"/>
      <c r="EHM25" s="145"/>
      <c r="EHO25" s="145"/>
      <c r="EHP25" s="145"/>
      <c r="EHQ25" s="145"/>
      <c r="EHR25" s="145"/>
      <c r="EHS25" s="145"/>
      <c r="EHT25" s="145"/>
      <c r="EHU25" s="145"/>
      <c r="EHV25" s="145"/>
      <c r="EHW25" s="145"/>
      <c r="EHX25" s="145"/>
      <c r="EHY25" s="145"/>
      <c r="EHZ25" s="145"/>
      <c r="EIA25" s="145"/>
      <c r="EID25" s="145"/>
      <c r="EIG25" s="145"/>
      <c r="EIJ25" s="145"/>
      <c r="EIM25" s="145"/>
      <c r="EIP25" s="145"/>
      <c r="EJB25" s="145"/>
      <c r="EJE25" s="145"/>
      <c r="EJH25" s="145"/>
      <c r="EJK25" s="145"/>
      <c r="EJT25" s="145"/>
      <c r="EJZ25" s="145"/>
      <c r="EKC25" s="145"/>
      <c r="EKF25" s="145"/>
      <c r="EKI25" s="145"/>
      <c r="EKO25" s="145"/>
      <c r="EKR25" s="145"/>
      <c r="EKX25" s="145"/>
      <c r="EKZ25" s="145"/>
      <c r="ELA25" s="145"/>
      <c r="ELC25" s="145"/>
      <c r="ELF25" s="145"/>
      <c r="ELI25" s="145"/>
      <c r="ELL25" s="145"/>
      <c r="ELT25" s="145"/>
      <c r="ELY25" s="145"/>
      <c r="EMH25" s="145"/>
      <c r="EMK25" s="145"/>
      <c r="EMS25" s="145"/>
      <c r="ENO25" s="145"/>
      <c r="ENP25" s="145"/>
      <c r="ENQ25" s="145"/>
      <c r="ENR25" s="145"/>
      <c r="ENS25" s="145"/>
      <c r="ENT25" s="145"/>
      <c r="EOL25" s="145"/>
      <c r="EOM25" s="145"/>
      <c r="EOP25" s="145"/>
      <c r="EOS25" s="145"/>
      <c r="EOU25" s="145"/>
      <c r="EOW25" s="145"/>
      <c r="EOZ25" s="145"/>
      <c r="EPC25" s="145"/>
      <c r="EPF25" s="145"/>
      <c r="EPI25" s="145"/>
      <c r="EPL25" s="145"/>
      <c r="EPO25" s="145"/>
      <c r="EPR25" s="145"/>
      <c r="EPU25" s="145"/>
      <c r="EPW25" s="145"/>
      <c r="EQJ25" s="145"/>
      <c r="EQK25" s="145"/>
      <c r="EQL25" s="145"/>
      <c r="EQM25" s="145"/>
      <c r="EQN25" s="145"/>
      <c r="EQO25" s="145"/>
      <c r="EQP25" s="145"/>
      <c r="EQQ25" s="145"/>
      <c r="EQR25" s="145"/>
      <c r="EQS25" s="145"/>
      <c r="EQT25" s="145"/>
      <c r="EQU25" s="145"/>
      <c r="EQV25" s="145"/>
      <c r="EQW25" s="145"/>
      <c r="ERA25" s="145"/>
      <c r="ERC25" s="145"/>
      <c r="ERD25" s="145"/>
      <c r="ERE25" s="145"/>
      <c r="ERF25" s="145"/>
      <c r="ERI25" s="145"/>
      <c r="ERK25" s="145"/>
      <c r="ERL25" s="145"/>
      <c r="ERM25" s="145"/>
      <c r="ERN25" s="145"/>
      <c r="ERO25" s="145"/>
      <c r="ERP25" s="145"/>
      <c r="ERQ25" s="145"/>
      <c r="ERR25" s="145"/>
      <c r="ERS25" s="145"/>
      <c r="ERT25" s="145"/>
      <c r="ERU25" s="145"/>
      <c r="ERV25" s="145"/>
      <c r="ERW25" s="145"/>
      <c r="ERZ25" s="145"/>
      <c r="ESC25" s="145"/>
      <c r="ESF25" s="145"/>
      <c r="ESI25" s="145"/>
      <c r="ESL25" s="145"/>
      <c r="ESX25" s="145"/>
      <c r="ETA25" s="145"/>
      <c r="ETD25" s="145"/>
      <c r="ETG25" s="145"/>
      <c r="ETP25" s="145"/>
      <c r="ETV25" s="145"/>
      <c r="ETY25" s="145"/>
      <c r="EUB25" s="145"/>
      <c r="EUE25" s="145"/>
      <c r="EUK25" s="145"/>
      <c r="EUN25" s="145"/>
      <c r="EUT25" s="145"/>
      <c r="EUV25" s="145"/>
      <c r="EUW25" s="145"/>
      <c r="EUY25" s="145"/>
      <c r="EVB25" s="145"/>
      <c r="EVE25" s="145"/>
      <c r="EVH25" s="145"/>
      <c r="EVP25" s="145"/>
      <c r="EVU25" s="145"/>
      <c r="EWD25" s="145"/>
      <c r="EWG25" s="145"/>
      <c r="EWO25" s="145"/>
      <c r="EXK25" s="145"/>
      <c r="EXL25" s="145"/>
      <c r="EXM25" s="145"/>
      <c r="EXN25" s="145"/>
      <c r="EXO25" s="145"/>
      <c r="EXP25" s="145"/>
      <c r="EYH25" s="145"/>
      <c r="EYI25" s="145"/>
      <c r="EYL25" s="145"/>
      <c r="EYO25" s="145"/>
      <c r="EYQ25" s="145"/>
      <c r="EYS25" s="145"/>
      <c r="EYV25" s="145"/>
      <c r="EYY25" s="145"/>
      <c r="EZB25" s="145"/>
      <c r="EZE25" s="145"/>
      <c r="EZH25" s="145"/>
      <c r="EZK25" s="145"/>
      <c r="EZN25" s="145"/>
      <c r="EZQ25" s="145"/>
      <c r="EZS25" s="145"/>
      <c r="FAF25" s="145"/>
      <c r="FAG25" s="145"/>
      <c r="FAH25" s="145"/>
      <c r="FAI25" s="145"/>
      <c r="FAJ25" s="145"/>
      <c r="FAK25" s="145"/>
      <c r="FAL25" s="145"/>
      <c r="FAM25" s="145"/>
      <c r="FAN25" s="145"/>
      <c r="FAO25" s="145"/>
      <c r="FAP25" s="145"/>
      <c r="FAQ25" s="145"/>
      <c r="FAR25" s="145"/>
      <c r="FAS25" s="145"/>
      <c r="FAW25" s="145"/>
      <c r="FAY25" s="145"/>
      <c r="FAZ25" s="145"/>
      <c r="FBA25" s="145"/>
      <c r="FBB25" s="145"/>
      <c r="FBE25" s="145"/>
      <c r="FBG25" s="145"/>
      <c r="FBH25" s="145"/>
      <c r="FBI25" s="145"/>
      <c r="FBJ25" s="145"/>
      <c r="FBK25" s="145"/>
      <c r="FBL25" s="145"/>
      <c r="FBM25" s="145"/>
      <c r="FBN25" s="145"/>
      <c r="FBO25" s="145"/>
      <c r="FBP25" s="145"/>
      <c r="FBQ25" s="145"/>
      <c r="FBR25" s="145"/>
      <c r="FBS25" s="145"/>
      <c r="FBV25" s="145"/>
      <c r="FBY25" s="145"/>
      <c r="FCB25" s="145"/>
      <c r="FCE25" s="145"/>
      <c r="FCH25" s="145"/>
      <c r="FCT25" s="145"/>
      <c r="FCW25" s="145"/>
      <c r="FCZ25" s="145"/>
      <c r="FDC25" s="145"/>
      <c r="FDL25" s="145"/>
      <c r="FDR25" s="145"/>
      <c r="FDU25" s="145"/>
      <c r="FDX25" s="145"/>
      <c r="FEA25" s="145"/>
      <c r="FEG25" s="145"/>
      <c r="FEJ25" s="145"/>
      <c r="FEP25" s="145"/>
      <c r="FER25" s="145"/>
      <c r="FES25" s="145"/>
      <c r="FEU25" s="145"/>
      <c r="FEX25" s="145"/>
      <c r="FFA25" s="145"/>
      <c r="FFD25" s="145"/>
      <c r="FFL25" s="145"/>
      <c r="FFQ25" s="145"/>
      <c r="FFZ25" s="145"/>
      <c r="FGC25" s="145"/>
      <c r="FGK25" s="145"/>
      <c r="FHG25" s="145"/>
      <c r="FHH25" s="145"/>
      <c r="FHI25" s="145"/>
      <c r="FHJ25" s="145"/>
      <c r="FHK25" s="145"/>
      <c r="FHL25" s="145"/>
      <c r="FID25" s="145"/>
      <c r="FIE25" s="145"/>
      <c r="FIH25" s="145"/>
      <c r="FIK25" s="145"/>
      <c r="FIM25" s="145"/>
      <c r="FIO25" s="145"/>
      <c r="FIR25" s="145"/>
      <c r="FIU25" s="145"/>
      <c r="FIX25" s="145"/>
      <c r="FJA25" s="145"/>
      <c r="FJD25" s="145"/>
      <c r="FJG25" s="145"/>
      <c r="FJJ25" s="145"/>
      <c r="FJM25" s="145"/>
      <c r="FJO25" s="145"/>
      <c r="FKB25" s="145"/>
      <c r="FKC25" s="145"/>
      <c r="FKD25" s="145"/>
      <c r="FKE25" s="145"/>
      <c r="FKF25" s="145"/>
      <c r="FKG25" s="145"/>
      <c r="FKH25" s="145"/>
      <c r="FKI25" s="145"/>
      <c r="FKJ25" s="145"/>
      <c r="FKK25" s="145"/>
      <c r="FKL25" s="145"/>
      <c r="FKM25" s="145"/>
      <c r="FKN25" s="145"/>
      <c r="FKO25" s="145"/>
      <c r="FKS25" s="145"/>
      <c r="FKU25" s="145"/>
      <c r="FKV25" s="145"/>
      <c r="FKW25" s="145"/>
      <c r="FKX25" s="145"/>
      <c r="FLA25" s="145"/>
      <c r="FLC25" s="145"/>
      <c r="FLD25" s="145"/>
      <c r="FLE25" s="145"/>
      <c r="FLF25" s="145"/>
      <c r="FLG25" s="145"/>
      <c r="FLH25" s="145"/>
      <c r="FLI25" s="145"/>
      <c r="FLJ25" s="145"/>
      <c r="FLK25" s="145"/>
      <c r="FLL25" s="145"/>
      <c r="FLM25" s="145"/>
      <c r="FLN25" s="145"/>
      <c r="FLO25" s="145"/>
      <c r="FLR25" s="145"/>
      <c r="FLU25" s="145"/>
      <c r="FLX25" s="145"/>
      <c r="FMA25" s="145"/>
      <c r="FMD25" s="145"/>
      <c r="FMP25" s="145"/>
      <c r="FMS25" s="145"/>
      <c r="FMV25" s="145"/>
      <c r="FMY25" s="145"/>
      <c r="FNH25" s="145"/>
      <c r="FNN25" s="145"/>
      <c r="FNQ25" s="145"/>
      <c r="FNT25" s="145"/>
      <c r="FNW25" s="145"/>
      <c r="FOC25" s="145"/>
      <c r="FOF25" s="145"/>
      <c r="FOL25" s="145"/>
      <c r="FON25" s="145"/>
      <c r="FOO25" s="145"/>
      <c r="FOQ25" s="145"/>
      <c r="FOT25" s="145"/>
      <c r="FOW25" s="145"/>
      <c r="FOZ25" s="145"/>
      <c r="FPH25" s="145"/>
      <c r="FPM25" s="145"/>
      <c r="FPV25" s="145"/>
      <c r="FPY25" s="145"/>
      <c r="FQG25" s="145"/>
      <c r="FRC25" s="145"/>
      <c r="FRD25" s="145"/>
      <c r="FRE25" s="145"/>
      <c r="FRF25" s="145"/>
      <c r="FRG25" s="145"/>
      <c r="FRH25" s="145"/>
      <c r="FRZ25" s="145"/>
      <c r="FSA25" s="145"/>
      <c r="FSD25" s="145"/>
      <c r="FSG25" s="145"/>
      <c r="FSI25" s="145"/>
      <c r="FSK25" s="145"/>
      <c r="FSN25" s="145"/>
      <c r="FSQ25" s="145"/>
      <c r="FST25" s="145"/>
      <c r="FSW25" s="145"/>
      <c r="FSZ25" s="145"/>
      <c r="FTC25" s="145"/>
      <c r="FTF25" s="145"/>
      <c r="FTI25" s="145"/>
      <c r="FTK25" s="145"/>
      <c r="FTX25" s="145"/>
      <c r="FTY25" s="145"/>
      <c r="FTZ25" s="145"/>
      <c r="FUA25" s="145"/>
      <c r="FUB25" s="145"/>
      <c r="FUC25" s="145"/>
      <c r="FUD25" s="145"/>
      <c r="FUE25" s="145"/>
      <c r="FUF25" s="145"/>
      <c r="FUG25" s="145"/>
      <c r="FUH25" s="145"/>
      <c r="FUI25" s="145"/>
      <c r="FUJ25" s="145"/>
      <c r="FUK25" s="145"/>
      <c r="FUO25" s="145"/>
      <c r="FUQ25" s="145"/>
      <c r="FUR25" s="145"/>
      <c r="FUS25" s="145"/>
      <c r="FUT25" s="145"/>
      <c r="FUW25" s="145"/>
      <c r="FUY25" s="145"/>
      <c r="FUZ25" s="145"/>
      <c r="FVA25" s="145"/>
      <c r="FVB25" s="145"/>
      <c r="FVC25" s="145"/>
      <c r="FVD25" s="145"/>
      <c r="FVE25" s="145"/>
      <c r="FVF25" s="145"/>
      <c r="FVG25" s="145"/>
      <c r="FVH25" s="145"/>
      <c r="FVI25" s="145"/>
      <c r="FVJ25" s="145"/>
      <c r="FVK25" s="145"/>
      <c r="FVN25" s="145"/>
      <c r="FVQ25" s="145"/>
      <c r="FVT25" s="145"/>
      <c r="FVW25" s="145"/>
      <c r="FVZ25" s="145"/>
      <c r="FWL25" s="145"/>
      <c r="FWO25" s="145"/>
      <c r="FWR25" s="145"/>
      <c r="FWU25" s="145"/>
      <c r="FXD25" s="145"/>
      <c r="FXJ25" s="145"/>
      <c r="FXM25" s="145"/>
      <c r="FXP25" s="145"/>
      <c r="FXS25" s="145"/>
      <c r="FXY25" s="145"/>
      <c r="FYB25" s="145"/>
      <c r="FYH25" s="145"/>
      <c r="FYJ25" s="145"/>
      <c r="FYK25" s="145"/>
      <c r="FYM25" s="145"/>
      <c r="FYP25" s="145"/>
      <c r="FYS25" s="145"/>
      <c r="FYV25" s="145"/>
      <c r="FZD25" s="145"/>
      <c r="FZI25" s="145"/>
      <c r="FZR25" s="145"/>
      <c r="FZU25" s="145"/>
      <c r="GAC25" s="145"/>
      <c r="GAY25" s="145"/>
      <c r="GAZ25" s="145"/>
      <c r="GBA25" s="145"/>
      <c r="GBB25" s="145"/>
      <c r="GBC25" s="145"/>
      <c r="GBD25" s="145"/>
      <c r="GBV25" s="145"/>
      <c r="GBW25" s="145"/>
      <c r="GBZ25" s="145"/>
      <c r="GCC25" s="145"/>
      <c r="GCE25" s="145"/>
      <c r="GCG25" s="145"/>
      <c r="GCJ25" s="145"/>
      <c r="GCM25" s="145"/>
      <c r="GCP25" s="145"/>
      <c r="GCS25" s="145"/>
      <c r="GCV25" s="145"/>
      <c r="GCY25" s="145"/>
      <c r="GDB25" s="145"/>
      <c r="GDE25" s="145"/>
      <c r="GDG25" s="145"/>
      <c r="GDT25" s="145"/>
      <c r="GDU25" s="145"/>
      <c r="GDV25" s="145"/>
      <c r="GDW25" s="145"/>
      <c r="GDX25" s="145"/>
      <c r="GDY25" s="145"/>
      <c r="GDZ25" s="145"/>
      <c r="GEA25" s="145"/>
      <c r="GEB25" s="145"/>
      <c r="GEC25" s="145"/>
      <c r="GED25" s="145"/>
      <c r="GEE25" s="145"/>
      <c r="GEF25" s="145"/>
      <c r="GEG25" s="145"/>
      <c r="GEK25" s="145"/>
      <c r="GEM25" s="145"/>
      <c r="GEN25" s="145"/>
      <c r="GEO25" s="145"/>
      <c r="GEP25" s="145"/>
      <c r="GES25" s="145"/>
      <c r="GEU25" s="145"/>
      <c r="GEV25" s="145"/>
      <c r="GEW25" s="145"/>
      <c r="GEX25" s="145"/>
      <c r="GEY25" s="145"/>
      <c r="GEZ25" s="145"/>
      <c r="GFA25" s="145"/>
      <c r="GFB25" s="145"/>
      <c r="GFC25" s="145"/>
      <c r="GFD25" s="145"/>
      <c r="GFE25" s="145"/>
      <c r="GFF25" s="145"/>
      <c r="GFG25" s="145"/>
      <c r="GFJ25" s="145"/>
      <c r="GFM25" s="145"/>
      <c r="GFP25" s="145"/>
      <c r="GFS25" s="145"/>
      <c r="GFV25" s="145"/>
      <c r="GGH25" s="145"/>
      <c r="GGK25" s="145"/>
      <c r="GGN25" s="145"/>
      <c r="GGQ25" s="145"/>
      <c r="GGZ25" s="145"/>
      <c r="GHF25" s="145"/>
      <c r="GHI25" s="145"/>
      <c r="GHL25" s="145"/>
      <c r="GHO25" s="145"/>
      <c r="GHU25" s="145"/>
      <c r="GHX25" s="145"/>
      <c r="GID25" s="145"/>
      <c r="GIF25" s="145"/>
      <c r="GIG25" s="145"/>
      <c r="GII25" s="145"/>
      <c r="GIL25" s="145"/>
      <c r="GIO25" s="145"/>
      <c r="GIR25" s="145"/>
      <c r="GIZ25" s="145"/>
      <c r="GJE25" s="145"/>
      <c r="GJN25" s="145"/>
      <c r="GJQ25" s="145"/>
      <c r="GJY25" s="145"/>
      <c r="GKU25" s="145"/>
      <c r="GKV25" s="145"/>
      <c r="GKW25" s="145"/>
      <c r="GKX25" s="145"/>
      <c r="GKY25" s="145"/>
      <c r="GKZ25" s="145"/>
      <c r="GLR25" s="145"/>
      <c r="GLS25" s="145"/>
      <c r="GLV25" s="145"/>
      <c r="GLY25" s="145"/>
      <c r="GMA25" s="145"/>
      <c r="GMC25" s="145"/>
      <c r="GMF25" s="145"/>
      <c r="GMI25" s="145"/>
      <c r="GML25" s="145"/>
      <c r="GMO25" s="145"/>
      <c r="GMR25" s="145"/>
      <c r="GMU25" s="145"/>
      <c r="GMX25" s="145"/>
      <c r="GNA25" s="145"/>
      <c r="GNC25" s="145"/>
      <c r="GNP25" s="145"/>
      <c r="GNQ25" s="145"/>
      <c r="GNR25" s="145"/>
      <c r="GNS25" s="145"/>
      <c r="GNT25" s="145"/>
      <c r="GNU25" s="145"/>
      <c r="GNV25" s="145"/>
      <c r="GNW25" s="145"/>
      <c r="GNX25" s="145"/>
      <c r="GNY25" s="145"/>
      <c r="GNZ25" s="145"/>
      <c r="GOA25" s="145"/>
      <c r="GOB25" s="145"/>
      <c r="GOC25" s="145"/>
      <c r="GOG25" s="145"/>
      <c r="GOI25" s="145"/>
      <c r="GOJ25" s="145"/>
      <c r="GOK25" s="145"/>
      <c r="GOL25" s="145"/>
      <c r="GOO25" s="145"/>
      <c r="GOQ25" s="145"/>
      <c r="GOR25" s="145"/>
      <c r="GOS25" s="145"/>
      <c r="GOT25" s="145"/>
      <c r="GOU25" s="145"/>
      <c r="GOV25" s="145"/>
      <c r="GOW25" s="145"/>
      <c r="GOX25" s="145"/>
      <c r="GOY25" s="145"/>
      <c r="GOZ25" s="145"/>
      <c r="GPA25" s="145"/>
      <c r="GPB25" s="145"/>
      <c r="GPC25" s="145"/>
      <c r="GPF25" s="145"/>
      <c r="GPI25" s="145"/>
      <c r="GPL25" s="145"/>
      <c r="GPO25" s="145"/>
      <c r="GPR25" s="145"/>
      <c r="GQD25" s="145"/>
      <c r="GQG25" s="145"/>
      <c r="GQJ25" s="145"/>
      <c r="GQM25" s="145"/>
      <c r="GQV25" s="145"/>
      <c r="GRB25" s="145"/>
      <c r="GRE25" s="145"/>
      <c r="GRH25" s="145"/>
      <c r="GRK25" s="145"/>
      <c r="GRQ25" s="145"/>
      <c r="GRT25" s="145"/>
      <c r="GRZ25" s="145"/>
      <c r="GSB25" s="145"/>
      <c r="GSC25" s="145"/>
      <c r="GSE25" s="145"/>
      <c r="GSH25" s="145"/>
      <c r="GSK25" s="145"/>
      <c r="GSN25" s="145"/>
      <c r="GSV25" s="145"/>
      <c r="GTA25" s="145"/>
      <c r="GTJ25" s="145"/>
      <c r="GTM25" s="145"/>
      <c r="GTU25" s="145"/>
      <c r="GUQ25" s="145"/>
      <c r="GUR25" s="145"/>
      <c r="GUS25" s="145"/>
      <c r="GUT25" s="145"/>
      <c r="GUU25" s="145"/>
      <c r="GUV25" s="145"/>
      <c r="GVN25" s="145"/>
      <c r="GVO25" s="145"/>
      <c r="GVR25" s="145"/>
      <c r="GVU25" s="145"/>
      <c r="GVW25" s="145"/>
      <c r="GVY25" s="145"/>
      <c r="GWB25" s="145"/>
      <c r="GWE25" s="145"/>
      <c r="GWH25" s="145"/>
      <c r="GWK25" s="145"/>
      <c r="GWN25" s="145"/>
      <c r="GWQ25" s="145"/>
      <c r="GWT25" s="145"/>
      <c r="GWW25" s="145"/>
      <c r="GWY25" s="145"/>
      <c r="GXL25" s="145"/>
      <c r="GXM25" s="145"/>
      <c r="GXN25" s="145"/>
      <c r="GXO25" s="145"/>
      <c r="GXP25" s="145"/>
      <c r="GXQ25" s="145"/>
      <c r="GXR25" s="145"/>
      <c r="GXS25" s="145"/>
      <c r="GXT25" s="145"/>
      <c r="GXU25" s="145"/>
      <c r="GXV25" s="145"/>
      <c r="GXW25" s="145"/>
      <c r="GXX25" s="145"/>
      <c r="GXY25" s="145"/>
      <c r="GYC25" s="145"/>
      <c r="GYE25" s="145"/>
      <c r="GYF25" s="145"/>
      <c r="GYG25" s="145"/>
      <c r="GYH25" s="145"/>
      <c r="GYK25" s="145"/>
      <c r="GYM25" s="145"/>
      <c r="GYN25" s="145"/>
      <c r="GYO25" s="145"/>
      <c r="GYP25" s="145"/>
      <c r="GYQ25" s="145"/>
      <c r="GYR25" s="145"/>
      <c r="GYS25" s="145"/>
      <c r="GYT25" s="145"/>
      <c r="GYU25" s="145"/>
      <c r="GYV25" s="145"/>
      <c r="GYW25" s="145"/>
      <c r="GYX25" s="145"/>
      <c r="GYY25" s="145"/>
      <c r="GZB25" s="145"/>
      <c r="GZE25" s="145"/>
      <c r="GZH25" s="145"/>
      <c r="GZK25" s="145"/>
      <c r="GZN25" s="145"/>
      <c r="GZZ25" s="145"/>
      <c r="HAC25" s="145"/>
      <c r="HAF25" s="145"/>
      <c r="HAI25" s="145"/>
      <c r="HAR25" s="145"/>
      <c r="HAX25" s="145"/>
      <c r="HBA25" s="145"/>
      <c r="HBD25" s="145"/>
      <c r="HBG25" s="145"/>
      <c r="HBM25" s="145"/>
      <c r="HBP25" s="145"/>
      <c r="HBV25" s="145"/>
      <c r="HBX25" s="145"/>
      <c r="HBY25" s="145"/>
      <c r="HCA25" s="145"/>
      <c r="HCD25" s="145"/>
      <c r="HCG25" s="145"/>
      <c r="HCJ25" s="145"/>
      <c r="HCR25" s="145"/>
      <c r="HCW25" s="145"/>
      <c r="HDF25" s="145"/>
      <c r="HDI25" s="145"/>
      <c r="HDQ25" s="145"/>
      <c r="HEM25" s="145"/>
      <c r="HEN25" s="145"/>
      <c r="HEO25" s="145"/>
      <c r="HEP25" s="145"/>
      <c r="HEQ25" s="145"/>
      <c r="HER25" s="145"/>
      <c r="HFJ25" s="145"/>
      <c r="HFK25" s="145"/>
      <c r="HFN25" s="145"/>
      <c r="HFQ25" s="145"/>
      <c r="HFS25" s="145"/>
      <c r="HFU25" s="145"/>
      <c r="HFX25" s="145"/>
      <c r="HGA25" s="145"/>
      <c r="HGD25" s="145"/>
      <c r="HGG25" s="145"/>
      <c r="HGJ25" s="145"/>
      <c r="HGM25" s="145"/>
      <c r="HGP25" s="145"/>
      <c r="HGS25" s="145"/>
      <c r="HGU25" s="145"/>
      <c r="HHH25" s="145"/>
      <c r="HHI25" s="145"/>
      <c r="HHJ25" s="145"/>
      <c r="HHK25" s="145"/>
      <c r="HHL25" s="145"/>
      <c r="HHM25" s="145"/>
      <c r="HHN25" s="145"/>
      <c r="HHO25" s="145"/>
      <c r="HHP25" s="145"/>
      <c r="HHQ25" s="145"/>
      <c r="HHR25" s="145"/>
      <c r="HHS25" s="145"/>
      <c r="HHT25" s="145"/>
      <c r="HHU25" s="145"/>
      <c r="HHY25" s="145"/>
      <c r="HIA25" s="145"/>
      <c r="HIB25" s="145"/>
      <c r="HIC25" s="145"/>
      <c r="HID25" s="145"/>
      <c r="HIG25" s="145"/>
      <c r="HII25" s="145"/>
      <c r="HIJ25" s="145"/>
      <c r="HIK25" s="145"/>
      <c r="HIL25" s="145"/>
      <c r="HIM25" s="145"/>
      <c r="HIN25" s="145"/>
      <c r="HIO25" s="145"/>
      <c r="HIP25" s="145"/>
      <c r="HIQ25" s="145"/>
      <c r="HIR25" s="145"/>
      <c r="HIS25" s="145"/>
      <c r="HIT25" s="145"/>
      <c r="HIU25" s="145"/>
      <c r="HIX25" s="145"/>
      <c r="HJA25" s="145"/>
      <c r="HJD25" s="145"/>
      <c r="HJG25" s="145"/>
      <c r="HJJ25" s="145"/>
      <c r="HJV25" s="145"/>
      <c r="HJY25" s="145"/>
      <c r="HKB25" s="145"/>
      <c r="HKE25" s="145"/>
      <c r="HKN25" s="145"/>
      <c r="HKT25" s="145"/>
      <c r="HKW25" s="145"/>
      <c r="HKZ25" s="145"/>
      <c r="HLC25" s="145"/>
      <c r="HLI25" s="145"/>
      <c r="HLL25" s="145"/>
      <c r="HLR25" s="145"/>
      <c r="HLT25" s="145"/>
      <c r="HLU25" s="145"/>
      <c r="HLW25" s="145"/>
      <c r="HLZ25" s="145"/>
      <c r="HMC25" s="145"/>
      <c r="HMF25" s="145"/>
      <c r="HMN25" s="145"/>
      <c r="HMS25" s="145"/>
      <c r="HNB25" s="145"/>
      <c r="HNE25" s="145"/>
      <c r="HNM25" s="145"/>
      <c r="HOI25" s="145"/>
      <c r="HOJ25" s="145"/>
      <c r="HOK25" s="145"/>
      <c r="HOL25" s="145"/>
      <c r="HOM25" s="145"/>
      <c r="HON25" s="145"/>
      <c r="HPF25" s="145"/>
      <c r="HPG25" s="145"/>
      <c r="HPJ25" s="145"/>
      <c r="HPM25" s="145"/>
      <c r="HPO25" s="145"/>
      <c r="HPQ25" s="145"/>
      <c r="HPT25" s="145"/>
      <c r="HPW25" s="145"/>
      <c r="HPZ25" s="145"/>
      <c r="HQC25" s="145"/>
      <c r="HQF25" s="145"/>
      <c r="HQI25" s="145"/>
      <c r="HQL25" s="145"/>
      <c r="HQO25" s="145"/>
      <c r="HQQ25" s="145"/>
      <c r="HRD25" s="145"/>
      <c r="HRE25" s="145"/>
      <c r="HRF25" s="145"/>
      <c r="HRG25" s="145"/>
      <c r="HRH25" s="145"/>
      <c r="HRI25" s="145"/>
      <c r="HRJ25" s="145"/>
      <c r="HRK25" s="145"/>
      <c r="HRL25" s="145"/>
      <c r="HRM25" s="145"/>
      <c r="HRN25" s="145"/>
      <c r="HRO25" s="145"/>
      <c r="HRP25" s="145"/>
      <c r="HRQ25" s="145"/>
      <c r="HRU25" s="145"/>
      <c r="HRW25" s="145"/>
      <c r="HRX25" s="145"/>
      <c r="HRY25" s="145"/>
      <c r="HRZ25" s="145"/>
      <c r="HSC25" s="145"/>
      <c r="HSE25" s="145"/>
      <c r="HSF25" s="145"/>
      <c r="HSG25" s="145"/>
      <c r="HSH25" s="145"/>
      <c r="HSI25" s="145"/>
      <c r="HSJ25" s="145"/>
      <c r="HSK25" s="145"/>
      <c r="HSL25" s="145"/>
      <c r="HSM25" s="145"/>
      <c r="HSN25" s="145"/>
      <c r="HSO25" s="145"/>
      <c r="HSP25" s="145"/>
      <c r="HSQ25" s="145"/>
      <c r="HST25" s="145"/>
      <c r="HSW25" s="145"/>
      <c r="HSZ25" s="145"/>
      <c r="HTC25" s="145"/>
      <c r="HTF25" s="145"/>
      <c r="HTR25" s="145"/>
      <c r="HTU25" s="145"/>
      <c r="HTX25" s="145"/>
      <c r="HUA25" s="145"/>
      <c r="HUJ25" s="145"/>
      <c r="HUP25" s="145"/>
      <c r="HUS25" s="145"/>
      <c r="HUV25" s="145"/>
      <c r="HUY25" s="145"/>
      <c r="HVE25" s="145"/>
      <c r="HVH25" s="145"/>
      <c r="HVN25" s="145"/>
      <c r="HVP25" s="145"/>
      <c r="HVQ25" s="145"/>
      <c r="HVS25" s="145"/>
      <c r="HVV25" s="145"/>
      <c r="HVY25" s="145"/>
      <c r="HWB25" s="145"/>
      <c r="HWJ25" s="145"/>
      <c r="HWO25" s="145"/>
      <c r="HWX25" s="145"/>
      <c r="HXA25" s="145"/>
      <c r="HXI25" s="145"/>
      <c r="HYE25" s="145"/>
      <c r="HYF25" s="145"/>
      <c r="HYG25" s="145"/>
      <c r="HYH25" s="145"/>
      <c r="HYI25" s="145"/>
      <c r="HYJ25" s="145"/>
      <c r="HZB25" s="145"/>
      <c r="HZC25" s="145"/>
      <c r="HZF25" s="145"/>
      <c r="HZI25" s="145"/>
      <c r="HZK25" s="145"/>
      <c r="HZM25" s="145"/>
      <c r="HZP25" s="145"/>
      <c r="HZS25" s="145"/>
      <c r="HZV25" s="145"/>
      <c r="HZY25" s="145"/>
      <c r="IAB25" s="145"/>
      <c r="IAE25" s="145"/>
      <c r="IAH25" s="145"/>
      <c r="IAK25" s="145"/>
      <c r="IAM25" s="145"/>
      <c r="IAZ25" s="145"/>
      <c r="IBA25" s="145"/>
      <c r="IBB25" s="145"/>
      <c r="IBC25" s="145"/>
      <c r="IBD25" s="145"/>
      <c r="IBE25" s="145"/>
      <c r="IBF25" s="145"/>
      <c r="IBG25" s="145"/>
      <c r="IBH25" s="145"/>
      <c r="IBI25" s="145"/>
      <c r="IBJ25" s="145"/>
      <c r="IBK25" s="145"/>
      <c r="IBL25" s="145"/>
      <c r="IBM25" s="145"/>
      <c r="IBQ25" s="145"/>
      <c r="IBS25" s="145"/>
      <c r="IBT25" s="145"/>
      <c r="IBU25" s="145"/>
      <c r="IBV25" s="145"/>
      <c r="IBY25" s="145"/>
      <c r="ICA25" s="145"/>
      <c r="ICB25" s="145"/>
      <c r="ICC25" s="145"/>
      <c r="ICD25" s="145"/>
      <c r="ICE25" s="145"/>
      <c r="ICF25" s="145"/>
      <c r="ICG25" s="145"/>
      <c r="ICH25" s="145"/>
      <c r="ICI25" s="145"/>
      <c r="ICJ25" s="145"/>
      <c r="ICK25" s="145"/>
      <c r="ICL25" s="145"/>
      <c r="ICM25" s="145"/>
      <c r="ICP25" s="145"/>
      <c r="ICS25" s="145"/>
      <c r="ICV25" s="145"/>
      <c r="ICY25" s="145"/>
      <c r="IDB25" s="145"/>
      <c r="IDN25" s="145"/>
      <c r="IDQ25" s="145"/>
      <c r="IDT25" s="145"/>
      <c r="IDW25" s="145"/>
      <c r="IEF25" s="145"/>
      <c r="IEL25" s="145"/>
      <c r="IEO25" s="145"/>
      <c r="IER25" s="145"/>
      <c r="IEU25" s="145"/>
      <c r="IFA25" s="145"/>
      <c r="IFD25" s="145"/>
      <c r="IFJ25" s="145"/>
      <c r="IFL25" s="145"/>
      <c r="IFM25" s="145"/>
      <c r="IFO25" s="145"/>
      <c r="IFR25" s="145"/>
      <c r="IFU25" s="145"/>
      <c r="IFX25" s="145"/>
      <c r="IGF25" s="145"/>
      <c r="IGK25" s="145"/>
      <c r="IGT25" s="145"/>
      <c r="IGW25" s="145"/>
      <c r="IHE25" s="145"/>
      <c r="IIA25" s="145"/>
      <c r="IIB25" s="145"/>
      <c r="IIC25" s="145"/>
      <c r="IID25" s="145"/>
      <c r="IIE25" s="145"/>
      <c r="IIF25" s="145"/>
      <c r="IIX25" s="145"/>
      <c r="IIY25" s="145"/>
      <c r="IJB25" s="145"/>
      <c r="IJE25" s="145"/>
      <c r="IJG25" s="145"/>
      <c r="IJI25" s="145"/>
      <c r="IJL25" s="145"/>
      <c r="IJO25" s="145"/>
      <c r="IJR25" s="145"/>
      <c r="IJU25" s="145"/>
      <c r="IJX25" s="145"/>
      <c r="IKA25" s="145"/>
      <c r="IKD25" s="145"/>
      <c r="IKG25" s="145"/>
      <c r="IKI25" s="145"/>
      <c r="IKV25" s="145"/>
      <c r="IKW25" s="145"/>
      <c r="IKX25" s="145"/>
      <c r="IKY25" s="145"/>
      <c r="IKZ25" s="145"/>
      <c r="ILA25" s="145"/>
      <c r="ILB25" s="145"/>
      <c r="ILC25" s="145"/>
      <c r="ILD25" s="145"/>
      <c r="ILE25" s="145"/>
      <c r="ILF25" s="145"/>
      <c r="ILG25" s="145"/>
      <c r="ILH25" s="145"/>
      <c r="ILI25" s="145"/>
      <c r="ILM25" s="145"/>
      <c r="ILO25" s="145"/>
      <c r="ILP25" s="145"/>
      <c r="ILQ25" s="145"/>
      <c r="ILR25" s="145"/>
      <c r="ILU25" s="145"/>
      <c r="ILW25" s="145"/>
      <c r="ILX25" s="145"/>
      <c r="ILY25" s="145"/>
      <c r="ILZ25" s="145"/>
      <c r="IMA25" s="145"/>
      <c r="IMB25" s="145"/>
      <c r="IMC25" s="145"/>
      <c r="IMD25" s="145"/>
      <c r="IME25" s="145"/>
      <c r="IMF25" s="145"/>
      <c r="IMG25" s="145"/>
      <c r="IMH25" s="145"/>
      <c r="IMI25" s="145"/>
      <c r="IML25" s="145"/>
      <c r="IMO25" s="145"/>
      <c r="IMR25" s="145"/>
      <c r="IMU25" s="145"/>
      <c r="IMX25" s="145"/>
      <c r="INJ25" s="145"/>
      <c r="INM25" s="145"/>
      <c r="INP25" s="145"/>
      <c r="INS25" s="145"/>
      <c r="IOB25" s="145"/>
      <c r="IOH25" s="145"/>
      <c r="IOK25" s="145"/>
      <c r="ION25" s="145"/>
      <c r="IOQ25" s="145"/>
      <c r="IOW25" s="145"/>
      <c r="IOZ25" s="145"/>
      <c r="IPF25" s="145"/>
      <c r="IPH25" s="145"/>
      <c r="IPI25" s="145"/>
      <c r="IPK25" s="145"/>
      <c r="IPN25" s="145"/>
      <c r="IPQ25" s="145"/>
      <c r="IPT25" s="145"/>
      <c r="IQB25" s="145"/>
      <c r="IQG25" s="145"/>
      <c r="IQP25" s="145"/>
      <c r="IQS25" s="145"/>
      <c r="IRA25" s="145"/>
      <c r="IRW25" s="145"/>
      <c r="IRX25" s="145"/>
      <c r="IRY25" s="145"/>
      <c r="IRZ25" s="145"/>
      <c r="ISA25" s="145"/>
      <c r="ISB25" s="145"/>
      <c r="IST25" s="145"/>
      <c r="ISU25" s="145"/>
      <c r="ISX25" s="145"/>
      <c r="ITA25" s="145"/>
      <c r="ITC25" s="145"/>
      <c r="ITE25" s="145"/>
      <c r="ITH25" s="145"/>
      <c r="ITK25" s="145"/>
      <c r="ITN25" s="145"/>
      <c r="ITQ25" s="145"/>
      <c r="ITT25" s="145"/>
      <c r="ITW25" s="145"/>
      <c r="ITZ25" s="145"/>
      <c r="IUC25" s="145"/>
      <c r="IUE25" s="145"/>
      <c r="IUR25" s="145"/>
      <c r="IUS25" s="145"/>
      <c r="IUT25" s="145"/>
      <c r="IUU25" s="145"/>
      <c r="IUV25" s="145"/>
      <c r="IUW25" s="145"/>
      <c r="IUX25" s="145"/>
      <c r="IUY25" s="145"/>
      <c r="IUZ25" s="145"/>
      <c r="IVA25" s="145"/>
      <c r="IVB25" s="145"/>
      <c r="IVC25" s="145"/>
      <c r="IVD25" s="145"/>
      <c r="IVE25" s="145"/>
      <c r="IVI25" s="145"/>
      <c r="IVK25" s="145"/>
      <c r="IVL25" s="145"/>
      <c r="IVM25" s="145"/>
      <c r="IVN25" s="145"/>
      <c r="IVQ25" s="145"/>
      <c r="IVS25" s="145"/>
      <c r="IVT25" s="145"/>
      <c r="IVU25" s="145"/>
      <c r="IVV25" s="145"/>
      <c r="IVW25" s="145"/>
      <c r="IVX25" s="145"/>
      <c r="IVY25" s="145"/>
      <c r="IVZ25" s="145"/>
      <c r="IWA25" s="145"/>
      <c r="IWB25" s="145"/>
      <c r="IWC25" s="145"/>
      <c r="IWD25" s="145"/>
      <c r="IWE25" s="145"/>
      <c r="IWH25" s="145"/>
      <c r="IWK25" s="145"/>
      <c r="IWN25" s="145"/>
      <c r="IWQ25" s="145"/>
      <c r="IWT25" s="145"/>
      <c r="IXF25" s="145"/>
      <c r="IXI25" s="145"/>
      <c r="IXL25" s="145"/>
      <c r="IXO25" s="145"/>
      <c r="IXX25" s="145"/>
      <c r="IYD25" s="145"/>
      <c r="IYG25" s="145"/>
      <c r="IYJ25" s="145"/>
      <c r="IYM25" s="145"/>
      <c r="IYS25" s="145"/>
      <c r="IYV25" s="145"/>
      <c r="IZB25" s="145"/>
      <c r="IZD25" s="145"/>
      <c r="IZE25" s="145"/>
      <c r="IZG25" s="145"/>
      <c r="IZJ25" s="145"/>
      <c r="IZM25" s="145"/>
      <c r="IZP25" s="145"/>
      <c r="IZX25" s="145"/>
      <c r="JAC25" s="145"/>
      <c r="JAL25" s="145"/>
      <c r="JAO25" s="145"/>
      <c r="JAW25" s="145"/>
      <c r="JBS25" s="145"/>
      <c r="JBT25" s="145"/>
      <c r="JBU25" s="145"/>
      <c r="JBV25" s="145"/>
      <c r="JBW25" s="145"/>
      <c r="JBX25" s="145"/>
      <c r="JCP25" s="145"/>
      <c r="JCQ25" s="145"/>
      <c r="JCT25" s="145"/>
      <c r="JCW25" s="145"/>
      <c r="JCY25" s="145"/>
      <c r="JDA25" s="145"/>
      <c r="JDD25" s="145"/>
      <c r="JDG25" s="145"/>
      <c r="JDJ25" s="145"/>
      <c r="JDM25" s="145"/>
      <c r="JDP25" s="145"/>
      <c r="JDS25" s="145"/>
      <c r="JDV25" s="145"/>
      <c r="JDY25" s="145"/>
      <c r="JEA25" s="145"/>
      <c r="JEN25" s="145"/>
      <c r="JEO25" s="145"/>
      <c r="JEP25" s="145"/>
      <c r="JEQ25" s="145"/>
      <c r="JER25" s="145"/>
      <c r="JES25" s="145"/>
      <c r="JET25" s="145"/>
      <c r="JEU25" s="145"/>
      <c r="JEV25" s="145"/>
      <c r="JEW25" s="145"/>
      <c r="JEX25" s="145"/>
      <c r="JEY25" s="145"/>
      <c r="JEZ25" s="145"/>
      <c r="JFA25" s="145"/>
      <c r="JFE25" s="145"/>
      <c r="JFG25" s="145"/>
      <c r="JFH25" s="145"/>
      <c r="JFI25" s="145"/>
      <c r="JFJ25" s="145"/>
      <c r="JFM25" s="145"/>
      <c r="JFO25" s="145"/>
      <c r="JFP25" s="145"/>
      <c r="JFQ25" s="145"/>
      <c r="JFR25" s="145"/>
      <c r="JFS25" s="145"/>
      <c r="JFT25" s="145"/>
      <c r="JFU25" s="145"/>
      <c r="JFV25" s="145"/>
      <c r="JFW25" s="145"/>
      <c r="JFX25" s="145"/>
      <c r="JFY25" s="145"/>
      <c r="JFZ25" s="145"/>
      <c r="JGA25" s="145"/>
      <c r="JGD25" s="145"/>
      <c r="JGG25" s="145"/>
      <c r="JGJ25" s="145"/>
      <c r="JGM25" s="145"/>
      <c r="JGP25" s="145"/>
      <c r="JHB25" s="145"/>
      <c r="JHE25" s="145"/>
      <c r="JHH25" s="145"/>
      <c r="JHK25" s="145"/>
      <c r="JHT25" s="145"/>
      <c r="JHZ25" s="145"/>
      <c r="JIC25" s="145"/>
      <c r="JIF25" s="145"/>
      <c r="JII25" s="145"/>
      <c r="JIO25" s="145"/>
      <c r="JIR25" s="145"/>
      <c r="JIX25" s="145"/>
      <c r="JIZ25" s="145"/>
      <c r="JJA25" s="145"/>
      <c r="JJC25" s="145"/>
      <c r="JJF25" s="145"/>
      <c r="JJI25" s="145"/>
      <c r="JJL25" s="145"/>
      <c r="JJT25" s="145"/>
      <c r="JJY25" s="145"/>
      <c r="JKH25" s="145"/>
      <c r="JKK25" s="145"/>
      <c r="JKS25" s="145"/>
      <c r="JLO25" s="145"/>
      <c r="JLP25" s="145"/>
      <c r="JLQ25" s="145"/>
      <c r="JLR25" s="145"/>
      <c r="JLS25" s="145"/>
      <c r="JLT25" s="145"/>
      <c r="JML25" s="145"/>
      <c r="JMM25" s="145"/>
      <c r="JMP25" s="145"/>
      <c r="JMS25" s="145"/>
      <c r="JMU25" s="145"/>
      <c r="JMW25" s="145"/>
      <c r="JMZ25" s="145"/>
      <c r="JNC25" s="145"/>
      <c r="JNF25" s="145"/>
      <c r="JNI25" s="145"/>
      <c r="JNL25" s="145"/>
      <c r="JNO25" s="145"/>
      <c r="JNR25" s="145"/>
      <c r="JNU25" s="145"/>
      <c r="JNW25" s="145"/>
      <c r="JOJ25" s="145"/>
      <c r="JOK25" s="145"/>
      <c r="JOL25" s="145"/>
      <c r="JOM25" s="145"/>
      <c r="JON25" s="145"/>
      <c r="JOO25" s="145"/>
      <c r="JOP25" s="145"/>
      <c r="JOQ25" s="145"/>
      <c r="JOR25" s="145"/>
      <c r="JOS25" s="145"/>
      <c r="JOT25" s="145"/>
      <c r="JOU25" s="145"/>
      <c r="JOV25" s="145"/>
      <c r="JOW25" s="145"/>
      <c r="JPA25" s="145"/>
      <c r="JPC25" s="145"/>
      <c r="JPD25" s="145"/>
      <c r="JPE25" s="145"/>
      <c r="JPF25" s="145"/>
      <c r="JPI25" s="145"/>
      <c r="JPK25" s="145"/>
      <c r="JPL25" s="145"/>
      <c r="JPM25" s="145"/>
      <c r="JPN25" s="145"/>
      <c r="JPO25" s="145"/>
      <c r="JPP25" s="145"/>
      <c r="JPQ25" s="145"/>
      <c r="JPR25" s="145"/>
      <c r="JPS25" s="145"/>
      <c r="JPT25" s="145"/>
      <c r="JPU25" s="145"/>
      <c r="JPV25" s="145"/>
      <c r="JPW25" s="145"/>
      <c r="JPZ25" s="145"/>
      <c r="JQC25" s="145"/>
      <c r="JQF25" s="145"/>
      <c r="JQI25" s="145"/>
      <c r="JQL25" s="145"/>
      <c r="JQX25" s="145"/>
      <c r="JRA25" s="145"/>
      <c r="JRD25" s="145"/>
      <c r="JRG25" s="145"/>
      <c r="JRP25" s="145"/>
      <c r="JRV25" s="145"/>
      <c r="JRY25" s="145"/>
      <c r="JSB25" s="145"/>
      <c r="JSE25" s="145"/>
      <c r="JSK25" s="145"/>
      <c r="JSN25" s="145"/>
      <c r="JST25" s="145"/>
      <c r="JSV25" s="145"/>
      <c r="JSW25" s="145"/>
      <c r="JSY25" s="145"/>
      <c r="JTB25" s="145"/>
      <c r="JTE25" s="145"/>
      <c r="JTH25" s="145"/>
      <c r="JTP25" s="145"/>
      <c r="JTU25" s="145"/>
      <c r="JUD25" s="145"/>
      <c r="JUG25" s="145"/>
      <c r="JUO25" s="145"/>
      <c r="JVK25" s="145"/>
      <c r="JVL25" s="145"/>
      <c r="JVM25" s="145"/>
      <c r="JVN25" s="145"/>
      <c r="JVO25" s="145"/>
      <c r="JVP25" s="145"/>
      <c r="JWH25" s="145"/>
      <c r="JWI25" s="145"/>
      <c r="JWL25" s="145"/>
      <c r="JWO25" s="145"/>
      <c r="JWQ25" s="145"/>
      <c r="JWS25" s="145"/>
      <c r="JWV25" s="145"/>
      <c r="JWY25" s="145"/>
      <c r="JXB25" s="145"/>
      <c r="JXE25" s="145"/>
      <c r="JXH25" s="145"/>
      <c r="JXK25" s="145"/>
      <c r="JXN25" s="145"/>
      <c r="JXQ25" s="145"/>
      <c r="JXS25" s="145"/>
      <c r="JYF25" s="145"/>
      <c r="JYG25" s="145"/>
      <c r="JYH25" s="145"/>
      <c r="JYI25" s="145"/>
      <c r="JYJ25" s="145"/>
      <c r="JYK25" s="145"/>
      <c r="JYL25" s="145"/>
      <c r="JYM25" s="145"/>
      <c r="JYN25" s="145"/>
      <c r="JYO25" s="145"/>
      <c r="JYP25" s="145"/>
      <c r="JYQ25" s="145"/>
      <c r="JYR25" s="145"/>
      <c r="JYS25" s="145"/>
      <c r="JYW25" s="145"/>
      <c r="JYY25" s="145"/>
      <c r="JYZ25" s="145"/>
      <c r="JZA25" s="145"/>
      <c r="JZB25" s="145"/>
      <c r="JZE25" s="145"/>
      <c r="JZG25" s="145"/>
      <c r="JZH25" s="145"/>
      <c r="JZI25" s="145"/>
      <c r="JZJ25" s="145"/>
      <c r="JZK25" s="145"/>
      <c r="JZL25" s="145"/>
      <c r="JZM25" s="145"/>
      <c r="JZN25" s="145"/>
      <c r="JZO25" s="145"/>
      <c r="JZP25" s="145"/>
      <c r="JZQ25" s="145"/>
      <c r="JZR25" s="145"/>
      <c r="JZS25" s="145"/>
      <c r="JZV25" s="145"/>
      <c r="JZY25" s="145"/>
      <c r="KAB25" s="145"/>
      <c r="KAE25" s="145"/>
      <c r="KAH25" s="145"/>
      <c r="KAT25" s="145"/>
      <c r="KAW25" s="145"/>
      <c r="KAZ25" s="145"/>
      <c r="KBC25" s="145"/>
      <c r="KBL25" s="145"/>
      <c r="KBR25" s="145"/>
      <c r="KBU25" s="145"/>
      <c r="KBX25" s="145"/>
      <c r="KCA25" s="145"/>
      <c r="KCG25" s="145"/>
      <c r="KCJ25" s="145"/>
      <c r="KCP25" s="145"/>
      <c r="KCR25" s="145"/>
      <c r="KCS25" s="145"/>
      <c r="KCU25" s="145"/>
      <c r="KCX25" s="145"/>
      <c r="KDA25" s="145"/>
      <c r="KDD25" s="145"/>
      <c r="KDL25" s="145"/>
      <c r="KDQ25" s="145"/>
      <c r="KDZ25" s="145"/>
      <c r="KEC25" s="145"/>
      <c r="KEK25" s="145"/>
      <c r="KFG25" s="145"/>
      <c r="KFH25" s="145"/>
      <c r="KFI25" s="145"/>
      <c r="KFJ25" s="145"/>
      <c r="KFK25" s="145"/>
      <c r="KFL25" s="145"/>
      <c r="KGD25" s="145"/>
      <c r="KGE25" s="145"/>
      <c r="KGH25" s="145"/>
      <c r="KGK25" s="145"/>
      <c r="KGM25" s="145"/>
      <c r="KGO25" s="145"/>
      <c r="KGR25" s="145"/>
      <c r="KGU25" s="145"/>
      <c r="KGX25" s="145"/>
      <c r="KHA25" s="145"/>
      <c r="KHD25" s="145"/>
      <c r="KHG25" s="145"/>
      <c r="KHJ25" s="145"/>
      <c r="KHM25" s="145"/>
      <c r="KHO25" s="145"/>
      <c r="KIB25" s="145"/>
      <c r="KIC25" s="145"/>
      <c r="KID25" s="145"/>
      <c r="KIE25" s="145"/>
      <c r="KIF25" s="145"/>
      <c r="KIG25" s="145"/>
      <c r="KIH25" s="145"/>
      <c r="KII25" s="145"/>
      <c r="KIJ25" s="145"/>
      <c r="KIK25" s="145"/>
      <c r="KIL25" s="145"/>
      <c r="KIM25" s="145"/>
      <c r="KIN25" s="145"/>
      <c r="KIO25" s="145"/>
      <c r="KIS25" s="145"/>
      <c r="KIU25" s="145"/>
      <c r="KIV25" s="145"/>
      <c r="KIW25" s="145"/>
      <c r="KIX25" s="145"/>
      <c r="KJA25" s="145"/>
      <c r="KJC25" s="145"/>
      <c r="KJD25" s="145"/>
      <c r="KJE25" s="145"/>
      <c r="KJF25" s="145"/>
      <c r="KJG25" s="145"/>
      <c r="KJH25" s="145"/>
      <c r="KJI25" s="145"/>
      <c r="KJJ25" s="145"/>
      <c r="KJK25" s="145"/>
      <c r="KJL25" s="145"/>
      <c r="KJM25" s="145"/>
      <c r="KJN25" s="145"/>
      <c r="KJO25" s="145"/>
      <c r="KJR25" s="145"/>
      <c r="KJU25" s="145"/>
      <c r="KJX25" s="145"/>
      <c r="KKA25" s="145"/>
      <c r="KKD25" s="145"/>
      <c r="KKP25" s="145"/>
      <c r="KKS25" s="145"/>
      <c r="KKV25" s="145"/>
      <c r="KKY25" s="145"/>
      <c r="KLH25" s="145"/>
      <c r="KLN25" s="145"/>
      <c r="KLQ25" s="145"/>
      <c r="KLT25" s="145"/>
      <c r="KLW25" s="145"/>
      <c r="KMC25" s="145"/>
      <c r="KMF25" s="145"/>
      <c r="KML25" s="145"/>
      <c r="KMN25" s="145"/>
      <c r="KMO25" s="145"/>
      <c r="KMQ25" s="145"/>
      <c r="KMT25" s="145"/>
      <c r="KMW25" s="145"/>
      <c r="KMZ25" s="145"/>
      <c r="KNH25" s="145"/>
      <c r="KNM25" s="145"/>
      <c r="KNV25" s="145"/>
      <c r="KNY25" s="145"/>
      <c r="KOG25" s="145"/>
      <c r="KPC25" s="145"/>
      <c r="KPD25" s="145"/>
      <c r="KPE25" s="145"/>
      <c r="KPF25" s="145"/>
      <c r="KPG25" s="145"/>
      <c r="KPH25" s="145"/>
      <c r="KPZ25" s="145"/>
      <c r="KQA25" s="145"/>
      <c r="KQD25" s="145"/>
      <c r="KQG25" s="145"/>
      <c r="KQI25" s="145"/>
      <c r="KQK25" s="145"/>
      <c r="KQN25" s="145"/>
      <c r="KQQ25" s="145"/>
      <c r="KQT25" s="145"/>
      <c r="KQW25" s="145"/>
      <c r="KQZ25" s="145"/>
      <c r="KRC25" s="145"/>
      <c r="KRF25" s="145"/>
      <c r="KRI25" s="145"/>
      <c r="KRK25" s="145"/>
      <c r="KRX25" s="145"/>
      <c r="KRY25" s="145"/>
      <c r="KRZ25" s="145"/>
      <c r="KSA25" s="145"/>
      <c r="KSB25" s="145"/>
      <c r="KSC25" s="145"/>
      <c r="KSD25" s="145"/>
      <c r="KSE25" s="145"/>
      <c r="KSF25" s="145"/>
      <c r="KSG25" s="145"/>
      <c r="KSH25" s="145"/>
      <c r="KSI25" s="145"/>
      <c r="KSJ25" s="145"/>
      <c r="KSK25" s="145"/>
      <c r="KSO25" s="145"/>
      <c r="KSQ25" s="145"/>
      <c r="KSR25" s="145"/>
      <c r="KSS25" s="145"/>
      <c r="KST25" s="145"/>
      <c r="KSW25" s="145"/>
      <c r="KSY25" s="145"/>
      <c r="KSZ25" s="145"/>
      <c r="KTA25" s="145"/>
      <c r="KTB25" s="145"/>
      <c r="KTC25" s="145"/>
      <c r="KTD25" s="145"/>
      <c r="KTE25" s="145"/>
      <c r="KTF25" s="145"/>
      <c r="KTG25" s="145"/>
      <c r="KTH25" s="145"/>
      <c r="KTI25" s="145"/>
      <c r="KTJ25" s="145"/>
      <c r="KTK25" s="145"/>
      <c r="KTN25" s="145"/>
      <c r="KTQ25" s="145"/>
      <c r="KTT25" s="145"/>
      <c r="KTW25" s="145"/>
      <c r="KTZ25" s="145"/>
      <c r="KUL25" s="145"/>
      <c r="KUO25" s="145"/>
      <c r="KUR25" s="145"/>
      <c r="KUU25" s="145"/>
      <c r="KVD25" s="145"/>
      <c r="KVJ25" s="145"/>
      <c r="KVM25" s="145"/>
      <c r="KVP25" s="145"/>
      <c r="KVS25" s="145"/>
      <c r="KVY25" s="145"/>
      <c r="KWB25" s="145"/>
      <c r="KWH25" s="145"/>
      <c r="KWJ25" s="145"/>
      <c r="KWK25" s="145"/>
      <c r="KWM25" s="145"/>
      <c r="KWP25" s="145"/>
      <c r="KWS25" s="145"/>
      <c r="KWV25" s="145"/>
      <c r="KXD25" s="145"/>
      <c r="KXI25" s="145"/>
      <c r="KXR25" s="145"/>
      <c r="KXU25" s="145"/>
      <c r="KYC25" s="145"/>
      <c r="KYY25" s="145"/>
      <c r="KYZ25" s="145"/>
      <c r="KZA25" s="145"/>
      <c r="KZB25" s="145"/>
      <c r="KZC25" s="145"/>
      <c r="KZD25" s="145"/>
      <c r="KZV25" s="145"/>
      <c r="KZW25" s="145"/>
      <c r="KZZ25" s="145"/>
      <c r="LAC25" s="145"/>
      <c r="LAE25" s="145"/>
      <c r="LAG25" s="145"/>
      <c r="LAJ25" s="145"/>
      <c r="LAM25" s="145"/>
      <c r="LAP25" s="145"/>
      <c r="LAS25" s="145"/>
      <c r="LAV25" s="145"/>
      <c r="LAY25" s="145"/>
      <c r="LBB25" s="145"/>
      <c r="LBE25" s="145"/>
      <c r="LBG25" s="145"/>
      <c r="LBT25" s="145"/>
      <c r="LBU25" s="145"/>
      <c r="LBV25" s="145"/>
      <c r="LBW25" s="145"/>
      <c r="LBX25" s="145"/>
      <c r="LBY25" s="145"/>
      <c r="LBZ25" s="145"/>
      <c r="LCA25" s="145"/>
      <c r="LCB25" s="145"/>
      <c r="LCC25" s="145"/>
      <c r="LCD25" s="145"/>
      <c r="LCE25" s="145"/>
      <c r="LCF25" s="145"/>
      <c r="LCG25" s="145"/>
      <c r="LCK25" s="145"/>
      <c r="LCM25" s="145"/>
      <c r="LCN25" s="145"/>
      <c r="LCO25" s="145"/>
      <c r="LCP25" s="145"/>
      <c r="LCS25" s="145"/>
      <c r="LCU25" s="145"/>
      <c r="LCV25" s="145"/>
      <c r="LCW25" s="145"/>
      <c r="LCX25" s="145"/>
      <c r="LCY25" s="145"/>
      <c r="LCZ25" s="145"/>
      <c r="LDA25" s="145"/>
      <c r="LDB25" s="145"/>
      <c r="LDC25" s="145"/>
      <c r="LDD25" s="145"/>
      <c r="LDE25" s="145"/>
      <c r="LDF25" s="145"/>
      <c r="LDG25" s="145"/>
      <c r="LDJ25" s="145"/>
      <c r="LDM25" s="145"/>
      <c r="LDP25" s="145"/>
      <c r="LDS25" s="145"/>
      <c r="LDV25" s="145"/>
      <c r="LEH25" s="145"/>
      <c r="LEK25" s="145"/>
      <c r="LEN25" s="145"/>
      <c r="LEQ25" s="145"/>
      <c r="LEZ25" s="145"/>
      <c r="LFF25" s="145"/>
      <c r="LFI25" s="145"/>
      <c r="LFL25" s="145"/>
      <c r="LFO25" s="145"/>
      <c r="LFU25" s="145"/>
      <c r="LFX25" s="145"/>
      <c r="LGD25" s="145"/>
      <c r="LGF25" s="145"/>
      <c r="LGG25" s="145"/>
      <c r="LGI25" s="145"/>
      <c r="LGL25" s="145"/>
      <c r="LGO25" s="145"/>
      <c r="LGR25" s="145"/>
      <c r="LGZ25" s="145"/>
      <c r="LHE25" s="145"/>
      <c r="LHN25" s="145"/>
      <c r="LHQ25" s="145"/>
      <c r="LHY25" s="145"/>
      <c r="LIU25" s="145"/>
      <c r="LIV25" s="145"/>
      <c r="LIW25" s="145"/>
      <c r="LIX25" s="145"/>
      <c r="LIY25" s="145"/>
      <c r="LIZ25" s="145"/>
      <c r="LJR25" s="145"/>
      <c r="LJS25" s="145"/>
      <c r="LJV25" s="145"/>
      <c r="LJY25" s="145"/>
      <c r="LKA25" s="145"/>
      <c r="LKC25" s="145"/>
      <c r="LKF25" s="145"/>
      <c r="LKI25" s="145"/>
      <c r="LKL25" s="145"/>
      <c r="LKO25" s="145"/>
      <c r="LKR25" s="145"/>
      <c r="LKU25" s="145"/>
      <c r="LKX25" s="145"/>
      <c r="LLA25" s="145"/>
      <c r="LLC25" s="145"/>
      <c r="LLP25" s="145"/>
      <c r="LLQ25" s="145"/>
      <c r="LLR25" s="145"/>
      <c r="LLS25" s="145"/>
      <c r="LLT25" s="145"/>
      <c r="LLU25" s="145"/>
      <c r="LLV25" s="145"/>
      <c r="LLW25" s="145"/>
      <c r="LLX25" s="145"/>
      <c r="LLY25" s="145"/>
      <c r="LLZ25" s="145"/>
      <c r="LMA25" s="145"/>
      <c r="LMB25" s="145"/>
      <c r="LMC25" s="145"/>
      <c r="LMG25" s="145"/>
      <c r="LMI25" s="145"/>
      <c r="LMJ25" s="145"/>
      <c r="LMK25" s="145"/>
      <c r="LML25" s="145"/>
      <c r="LMO25" s="145"/>
      <c r="LMQ25" s="145"/>
      <c r="LMR25" s="145"/>
      <c r="LMS25" s="145"/>
      <c r="LMT25" s="145"/>
      <c r="LMU25" s="145"/>
      <c r="LMV25" s="145"/>
      <c r="LMW25" s="145"/>
      <c r="LMX25" s="145"/>
      <c r="LMY25" s="145"/>
      <c r="LMZ25" s="145"/>
      <c r="LNA25" s="145"/>
      <c r="LNB25" s="145"/>
      <c r="LNC25" s="145"/>
      <c r="LNF25" s="145"/>
      <c r="LNI25" s="145"/>
      <c r="LNL25" s="145"/>
      <c r="LNO25" s="145"/>
      <c r="LNR25" s="145"/>
      <c r="LOD25" s="145"/>
      <c r="LOG25" s="145"/>
      <c r="LOJ25" s="145"/>
      <c r="LOM25" s="145"/>
      <c r="LOV25" s="145"/>
      <c r="LPB25" s="145"/>
      <c r="LPE25" s="145"/>
      <c r="LPH25" s="145"/>
      <c r="LPK25" s="145"/>
      <c r="LPQ25" s="145"/>
      <c r="LPT25" s="145"/>
      <c r="LPZ25" s="145"/>
      <c r="LQB25" s="145"/>
      <c r="LQC25" s="145"/>
      <c r="LQE25" s="145"/>
      <c r="LQH25" s="145"/>
      <c r="LQK25" s="145"/>
      <c r="LQN25" s="145"/>
      <c r="LQV25" s="145"/>
      <c r="LRA25" s="145"/>
      <c r="LRJ25" s="145"/>
      <c r="LRM25" s="145"/>
      <c r="LRU25" s="145"/>
      <c r="LSQ25" s="145"/>
      <c r="LSR25" s="145"/>
      <c r="LSS25" s="145"/>
      <c r="LST25" s="145"/>
      <c r="LSU25" s="145"/>
      <c r="LSV25" s="145"/>
      <c r="LTN25" s="145"/>
      <c r="LTO25" s="145"/>
      <c r="LTR25" s="145"/>
      <c r="LTU25" s="145"/>
      <c r="LTW25" s="145"/>
      <c r="LTY25" s="145"/>
      <c r="LUB25" s="145"/>
      <c r="LUE25" s="145"/>
      <c r="LUH25" s="145"/>
      <c r="LUK25" s="145"/>
      <c r="LUN25" s="145"/>
      <c r="LUQ25" s="145"/>
      <c r="LUT25" s="145"/>
      <c r="LUW25" s="145"/>
      <c r="LUY25" s="145"/>
      <c r="LVL25" s="145"/>
      <c r="LVM25" s="145"/>
      <c r="LVN25" s="145"/>
      <c r="LVO25" s="145"/>
      <c r="LVP25" s="145"/>
      <c r="LVQ25" s="145"/>
      <c r="LVR25" s="145"/>
      <c r="LVS25" s="145"/>
      <c r="LVT25" s="145"/>
      <c r="LVU25" s="145"/>
      <c r="LVV25" s="145"/>
      <c r="LVW25" s="145"/>
      <c r="LVX25" s="145"/>
      <c r="LVY25" s="145"/>
      <c r="LWC25" s="145"/>
      <c r="LWE25" s="145"/>
      <c r="LWF25" s="145"/>
      <c r="LWG25" s="145"/>
      <c r="LWH25" s="145"/>
      <c r="LWK25" s="145"/>
      <c r="LWM25" s="145"/>
      <c r="LWN25" s="145"/>
      <c r="LWO25" s="145"/>
      <c r="LWP25" s="145"/>
      <c r="LWQ25" s="145"/>
      <c r="LWR25" s="145"/>
      <c r="LWS25" s="145"/>
      <c r="LWT25" s="145"/>
      <c r="LWU25" s="145"/>
      <c r="LWV25" s="145"/>
      <c r="LWW25" s="145"/>
      <c r="LWX25" s="145"/>
      <c r="LWY25" s="145"/>
      <c r="LXB25" s="145"/>
      <c r="LXE25" s="145"/>
      <c r="LXH25" s="145"/>
      <c r="LXK25" s="145"/>
      <c r="LXN25" s="145"/>
      <c r="LXZ25" s="145"/>
      <c r="LYC25" s="145"/>
      <c r="LYF25" s="145"/>
      <c r="LYI25" s="145"/>
      <c r="LYR25" s="145"/>
      <c r="LYX25" s="145"/>
      <c r="LZA25" s="145"/>
      <c r="LZD25" s="145"/>
      <c r="LZG25" s="145"/>
      <c r="LZM25" s="145"/>
      <c r="LZP25" s="145"/>
      <c r="LZV25" s="145"/>
      <c r="LZX25" s="145"/>
      <c r="LZY25" s="145"/>
      <c r="MAA25" s="145"/>
      <c r="MAD25" s="145"/>
      <c r="MAG25" s="145"/>
      <c r="MAJ25" s="145"/>
      <c r="MAR25" s="145"/>
      <c r="MAW25" s="145"/>
      <c r="MBF25" s="145"/>
      <c r="MBI25" s="145"/>
      <c r="MBQ25" s="145"/>
      <c r="MCM25" s="145"/>
      <c r="MCN25" s="145"/>
      <c r="MCO25" s="145"/>
      <c r="MCP25" s="145"/>
      <c r="MCQ25" s="145"/>
      <c r="MCR25" s="145"/>
      <c r="MDJ25" s="145"/>
      <c r="MDK25" s="145"/>
      <c r="MDN25" s="145"/>
      <c r="MDQ25" s="145"/>
      <c r="MDS25" s="145"/>
      <c r="MDU25" s="145"/>
      <c r="MDX25" s="145"/>
      <c r="MEA25" s="145"/>
      <c r="MED25" s="145"/>
      <c r="MEG25" s="145"/>
      <c r="MEJ25" s="145"/>
      <c r="MEM25" s="145"/>
      <c r="MEP25" s="145"/>
      <c r="MES25" s="145"/>
      <c r="MEU25" s="145"/>
      <c r="MFH25" s="145"/>
      <c r="MFI25" s="145"/>
      <c r="MFJ25" s="145"/>
      <c r="MFK25" s="145"/>
      <c r="MFL25" s="145"/>
      <c r="MFM25" s="145"/>
      <c r="MFN25" s="145"/>
      <c r="MFO25" s="145"/>
      <c r="MFP25" s="145"/>
      <c r="MFQ25" s="145"/>
      <c r="MFR25" s="145"/>
      <c r="MFS25" s="145"/>
      <c r="MFT25" s="145"/>
      <c r="MFU25" s="145"/>
      <c r="MFY25" s="145"/>
      <c r="MGA25" s="145"/>
      <c r="MGB25" s="145"/>
      <c r="MGC25" s="145"/>
      <c r="MGD25" s="145"/>
      <c r="MGG25" s="145"/>
      <c r="MGI25" s="145"/>
      <c r="MGJ25" s="145"/>
      <c r="MGK25" s="145"/>
      <c r="MGL25" s="145"/>
      <c r="MGM25" s="145"/>
      <c r="MGN25" s="145"/>
      <c r="MGO25" s="145"/>
      <c r="MGP25" s="145"/>
      <c r="MGQ25" s="145"/>
      <c r="MGR25" s="145"/>
      <c r="MGS25" s="145"/>
      <c r="MGT25" s="145"/>
      <c r="MGU25" s="145"/>
      <c r="MGX25" s="145"/>
      <c r="MHA25" s="145"/>
      <c r="MHD25" s="145"/>
      <c r="MHG25" s="145"/>
      <c r="MHJ25" s="145"/>
      <c r="MHV25" s="145"/>
      <c r="MHY25" s="145"/>
      <c r="MIB25" s="145"/>
      <c r="MIE25" s="145"/>
      <c r="MIN25" s="145"/>
      <c r="MIT25" s="145"/>
      <c r="MIW25" s="145"/>
      <c r="MIZ25" s="145"/>
      <c r="MJC25" s="145"/>
      <c r="MJI25" s="145"/>
      <c r="MJL25" s="145"/>
      <c r="MJR25" s="145"/>
      <c r="MJT25" s="145"/>
      <c r="MJU25" s="145"/>
      <c r="MJW25" s="145"/>
      <c r="MJZ25" s="145"/>
      <c r="MKC25" s="145"/>
      <c r="MKF25" s="145"/>
      <c r="MKN25" s="145"/>
      <c r="MKS25" s="145"/>
      <c r="MLB25" s="145"/>
      <c r="MLE25" s="145"/>
      <c r="MLM25" s="145"/>
      <c r="MMI25" s="145"/>
      <c r="MMJ25" s="145"/>
      <c r="MMK25" s="145"/>
      <c r="MML25" s="145"/>
      <c r="MMM25" s="145"/>
      <c r="MMN25" s="145"/>
      <c r="MNF25" s="145"/>
      <c r="MNG25" s="145"/>
      <c r="MNJ25" s="145"/>
      <c r="MNM25" s="145"/>
      <c r="MNO25" s="145"/>
      <c r="MNQ25" s="145"/>
      <c r="MNT25" s="145"/>
      <c r="MNW25" s="145"/>
      <c r="MNZ25" s="145"/>
      <c r="MOC25" s="145"/>
      <c r="MOF25" s="145"/>
      <c r="MOI25" s="145"/>
      <c r="MOL25" s="145"/>
      <c r="MOO25" s="145"/>
      <c r="MOQ25" s="145"/>
      <c r="MPD25" s="145"/>
      <c r="MPE25" s="145"/>
      <c r="MPF25" s="145"/>
      <c r="MPG25" s="145"/>
      <c r="MPH25" s="145"/>
      <c r="MPI25" s="145"/>
      <c r="MPJ25" s="145"/>
      <c r="MPK25" s="145"/>
      <c r="MPL25" s="145"/>
      <c r="MPM25" s="145"/>
      <c r="MPN25" s="145"/>
      <c r="MPO25" s="145"/>
      <c r="MPP25" s="145"/>
      <c r="MPQ25" s="145"/>
      <c r="MPU25" s="145"/>
      <c r="MPW25" s="145"/>
      <c r="MPX25" s="145"/>
      <c r="MPY25" s="145"/>
      <c r="MPZ25" s="145"/>
      <c r="MQC25" s="145"/>
      <c r="MQE25" s="145"/>
      <c r="MQF25" s="145"/>
      <c r="MQG25" s="145"/>
      <c r="MQH25" s="145"/>
      <c r="MQI25" s="145"/>
      <c r="MQJ25" s="145"/>
      <c r="MQK25" s="145"/>
      <c r="MQL25" s="145"/>
      <c r="MQM25" s="145"/>
      <c r="MQN25" s="145"/>
      <c r="MQO25" s="145"/>
      <c r="MQP25" s="145"/>
      <c r="MQQ25" s="145"/>
      <c r="MQT25" s="145"/>
      <c r="MQW25" s="145"/>
      <c r="MQZ25" s="145"/>
      <c r="MRC25" s="145"/>
      <c r="MRF25" s="145"/>
      <c r="MRR25" s="145"/>
      <c r="MRU25" s="145"/>
      <c r="MRX25" s="145"/>
      <c r="MSA25" s="145"/>
      <c r="MSJ25" s="145"/>
      <c r="MSP25" s="145"/>
      <c r="MSS25" s="145"/>
      <c r="MSV25" s="145"/>
      <c r="MSY25" s="145"/>
      <c r="MTE25" s="145"/>
      <c r="MTH25" s="145"/>
      <c r="MTN25" s="145"/>
      <c r="MTP25" s="145"/>
      <c r="MTQ25" s="145"/>
      <c r="MTS25" s="145"/>
      <c r="MTV25" s="145"/>
      <c r="MTY25" s="145"/>
      <c r="MUB25" s="145"/>
      <c r="MUJ25" s="145"/>
      <c r="MUO25" s="145"/>
      <c r="MUX25" s="145"/>
      <c r="MVA25" s="145"/>
      <c r="MVI25" s="145"/>
      <c r="MWE25" s="145"/>
      <c r="MWF25" s="145"/>
      <c r="MWG25" s="145"/>
      <c r="MWH25" s="145"/>
      <c r="MWI25" s="145"/>
      <c r="MWJ25" s="145"/>
      <c r="MXB25" s="145"/>
      <c r="MXC25" s="145"/>
      <c r="MXF25" s="145"/>
      <c r="MXI25" s="145"/>
      <c r="MXK25" s="145"/>
      <c r="MXM25" s="145"/>
      <c r="MXP25" s="145"/>
      <c r="MXS25" s="145"/>
      <c r="MXV25" s="145"/>
      <c r="MXY25" s="145"/>
      <c r="MYB25" s="145"/>
      <c r="MYE25" s="145"/>
      <c r="MYH25" s="145"/>
      <c r="MYK25" s="145"/>
      <c r="MYM25" s="145"/>
      <c r="MYZ25" s="145"/>
      <c r="MZA25" s="145"/>
      <c r="MZB25" s="145"/>
      <c r="MZC25" s="145"/>
      <c r="MZD25" s="145"/>
      <c r="MZE25" s="145"/>
      <c r="MZF25" s="145"/>
      <c r="MZG25" s="145"/>
      <c r="MZH25" s="145"/>
      <c r="MZI25" s="145"/>
      <c r="MZJ25" s="145"/>
      <c r="MZK25" s="145"/>
      <c r="MZL25" s="145"/>
      <c r="MZM25" s="145"/>
      <c r="MZQ25" s="145"/>
      <c r="MZS25" s="145"/>
      <c r="MZT25" s="145"/>
      <c r="MZU25" s="145"/>
      <c r="MZV25" s="145"/>
      <c r="MZY25" s="145"/>
      <c r="NAA25" s="145"/>
      <c r="NAB25" s="145"/>
      <c r="NAC25" s="145"/>
      <c r="NAD25" s="145"/>
      <c r="NAE25" s="145"/>
      <c r="NAF25" s="145"/>
      <c r="NAG25" s="145"/>
      <c r="NAH25" s="145"/>
      <c r="NAI25" s="145"/>
      <c r="NAJ25" s="145"/>
      <c r="NAK25" s="145"/>
      <c r="NAL25" s="145"/>
      <c r="NAM25" s="145"/>
      <c r="NAP25" s="145"/>
      <c r="NAS25" s="145"/>
      <c r="NAV25" s="145"/>
      <c r="NAY25" s="145"/>
      <c r="NBB25" s="145"/>
      <c r="NBN25" s="145"/>
      <c r="NBQ25" s="145"/>
      <c r="NBT25" s="145"/>
      <c r="NBW25" s="145"/>
      <c r="NCF25" s="145"/>
      <c r="NCL25" s="145"/>
      <c r="NCO25" s="145"/>
      <c r="NCR25" s="145"/>
      <c r="NCU25" s="145"/>
      <c r="NDA25" s="145"/>
      <c r="NDD25" s="145"/>
      <c r="NDJ25" s="145"/>
      <c r="NDL25" s="145"/>
      <c r="NDM25" s="145"/>
      <c r="NDO25" s="145"/>
      <c r="NDR25" s="145"/>
      <c r="NDU25" s="145"/>
      <c r="NDX25" s="145"/>
      <c r="NEF25" s="145"/>
      <c r="NEK25" s="145"/>
      <c r="NET25" s="145"/>
      <c r="NEW25" s="145"/>
      <c r="NFE25" s="145"/>
      <c r="NGA25" s="145"/>
      <c r="NGB25" s="145"/>
      <c r="NGC25" s="145"/>
      <c r="NGD25" s="145"/>
      <c r="NGE25" s="145"/>
      <c r="NGF25" s="145"/>
      <c r="NGX25" s="145"/>
      <c r="NGY25" s="145"/>
      <c r="NHB25" s="145"/>
      <c r="NHE25" s="145"/>
      <c r="NHG25" s="145"/>
      <c r="NHI25" s="145"/>
      <c r="NHL25" s="145"/>
      <c r="NHO25" s="145"/>
      <c r="NHR25" s="145"/>
      <c r="NHU25" s="145"/>
      <c r="NHX25" s="145"/>
      <c r="NIA25" s="145"/>
      <c r="NID25" s="145"/>
      <c r="NIG25" s="145"/>
      <c r="NII25" s="145"/>
      <c r="NIV25" s="145"/>
      <c r="NIW25" s="145"/>
      <c r="NIX25" s="145"/>
      <c r="NIY25" s="145"/>
      <c r="NIZ25" s="145"/>
      <c r="NJA25" s="145"/>
      <c r="NJB25" s="145"/>
      <c r="NJC25" s="145"/>
      <c r="NJD25" s="145"/>
      <c r="NJE25" s="145"/>
      <c r="NJF25" s="145"/>
      <c r="NJG25" s="145"/>
      <c r="NJH25" s="145"/>
      <c r="NJI25" s="145"/>
      <c r="NJM25" s="145"/>
      <c r="NJO25" s="145"/>
      <c r="NJP25" s="145"/>
      <c r="NJQ25" s="145"/>
      <c r="NJR25" s="145"/>
      <c r="NJU25" s="145"/>
      <c r="NJW25" s="145"/>
      <c r="NJX25" s="145"/>
      <c r="NJY25" s="145"/>
      <c r="NJZ25" s="145"/>
      <c r="NKA25" s="145"/>
      <c r="NKB25" s="145"/>
      <c r="NKC25" s="145"/>
      <c r="NKD25" s="145"/>
      <c r="NKE25" s="145"/>
      <c r="NKF25" s="145"/>
      <c r="NKG25" s="145"/>
      <c r="NKH25" s="145"/>
      <c r="NKI25" s="145"/>
      <c r="NKL25" s="145"/>
      <c r="NKO25" s="145"/>
      <c r="NKR25" s="145"/>
      <c r="NKU25" s="145"/>
      <c r="NKX25" s="145"/>
      <c r="NLJ25" s="145"/>
      <c r="NLM25" s="145"/>
      <c r="NLP25" s="145"/>
      <c r="NLS25" s="145"/>
      <c r="NMB25" s="145"/>
      <c r="NMH25" s="145"/>
      <c r="NMK25" s="145"/>
      <c r="NMN25" s="145"/>
      <c r="NMQ25" s="145"/>
      <c r="NMW25" s="145"/>
      <c r="NMZ25" s="145"/>
      <c r="NNF25" s="145"/>
      <c r="NNH25" s="145"/>
      <c r="NNI25" s="145"/>
      <c r="NNK25" s="145"/>
      <c r="NNN25" s="145"/>
      <c r="NNQ25" s="145"/>
      <c r="NNT25" s="145"/>
      <c r="NOB25" s="145"/>
      <c r="NOG25" s="145"/>
      <c r="NOP25" s="145"/>
      <c r="NOS25" s="145"/>
      <c r="NPA25" s="145"/>
      <c r="NPW25" s="145"/>
      <c r="NPX25" s="145"/>
      <c r="NPY25" s="145"/>
      <c r="NPZ25" s="145"/>
      <c r="NQA25" s="145"/>
      <c r="NQB25" s="145"/>
      <c r="NQT25" s="145"/>
      <c r="NQU25" s="145"/>
      <c r="NQX25" s="145"/>
      <c r="NRA25" s="145"/>
      <c r="NRC25" s="145"/>
      <c r="NRE25" s="145"/>
      <c r="NRH25" s="145"/>
      <c r="NRK25" s="145"/>
      <c r="NRN25" s="145"/>
      <c r="NRQ25" s="145"/>
      <c r="NRT25" s="145"/>
      <c r="NRW25" s="145"/>
      <c r="NRZ25" s="145"/>
      <c r="NSC25" s="145"/>
      <c r="NSE25" s="145"/>
      <c r="NSR25" s="145"/>
      <c r="NSS25" s="145"/>
      <c r="NST25" s="145"/>
      <c r="NSU25" s="145"/>
      <c r="NSV25" s="145"/>
      <c r="NSW25" s="145"/>
      <c r="NSX25" s="145"/>
      <c r="NSY25" s="145"/>
      <c r="NSZ25" s="145"/>
      <c r="NTA25" s="145"/>
      <c r="NTB25" s="145"/>
      <c r="NTC25" s="145"/>
      <c r="NTD25" s="145"/>
      <c r="NTE25" s="145"/>
      <c r="NTI25" s="145"/>
      <c r="NTK25" s="145"/>
      <c r="NTL25" s="145"/>
      <c r="NTM25" s="145"/>
      <c r="NTN25" s="145"/>
      <c r="NTQ25" s="145"/>
      <c r="NTS25" s="145"/>
      <c r="NTT25" s="145"/>
      <c r="NTU25" s="145"/>
      <c r="NTV25" s="145"/>
      <c r="NTW25" s="145"/>
      <c r="NTX25" s="145"/>
      <c r="NTY25" s="145"/>
      <c r="NTZ25" s="145"/>
      <c r="NUA25" s="145"/>
      <c r="NUB25" s="145"/>
      <c r="NUC25" s="145"/>
      <c r="NUD25" s="145"/>
      <c r="NUE25" s="145"/>
      <c r="NUH25" s="145"/>
      <c r="NUK25" s="145"/>
      <c r="NUN25" s="145"/>
      <c r="NUQ25" s="145"/>
      <c r="NUT25" s="145"/>
      <c r="NVF25" s="145"/>
      <c r="NVI25" s="145"/>
      <c r="NVL25" s="145"/>
      <c r="NVO25" s="145"/>
      <c r="NVX25" s="145"/>
      <c r="NWD25" s="145"/>
      <c r="NWG25" s="145"/>
      <c r="NWJ25" s="145"/>
      <c r="NWM25" s="145"/>
      <c r="NWS25" s="145"/>
      <c r="NWV25" s="145"/>
      <c r="NXB25" s="145"/>
      <c r="NXD25" s="145"/>
      <c r="NXE25" s="145"/>
      <c r="NXG25" s="145"/>
      <c r="NXJ25" s="145"/>
      <c r="NXM25" s="145"/>
      <c r="NXP25" s="145"/>
      <c r="NXX25" s="145"/>
      <c r="NYC25" s="145"/>
      <c r="NYL25" s="145"/>
      <c r="NYO25" s="145"/>
      <c r="NYW25" s="145"/>
      <c r="NZS25" s="145"/>
      <c r="NZT25" s="145"/>
      <c r="NZU25" s="145"/>
      <c r="NZV25" s="145"/>
      <c r="NZW25" s="145"/>
      <c r="NZX25" s="145"/>
      <c r="OAP25" s="145"/>
      <c r="OAQ25" s="145"/>
      <c r="OAT25" s="145"/>
      <c r="OAW25" s="145"/>
      <c r="OAY25" s="145"/>
      <c r="OBA25" s="145"/>
      <c r="OBD25" s="145"/>
      <c r="OBG25" s="145"/>
      <c r="OBJ25" s="145"/>
      <c r="OBM25" s="145"/>
      <c r="OBP25" s="145"/>
      <c r="OBS25" s="145"/>
      <c r="OBV25" s="145"/>
      <c r="OBY25" s="145"/>
      <c r="OCA25" s="145"/>
      <c r="OCN25" s="145"/>
      <c r="OCO25" s="145"/>
      <c r="OCP25" s="145"/>
      <c r="OCQ25" s="145"/>
      <c r="OCR25" s="145"/>
      <c r="OCS25" s="145"/>
      <c r="OCT25" s="145"/>
      <c r="OCU25" s="145"/>
      <c r="OCV25" s="145"/>
      <c r="OCW25" s="145"/>
      <c r="OCX25" s="145"/>
      <c r="OCY25" s="145"/>
      <c r="OCZ25" s="145"/>
      <c r="ODA25" s="145"/>
      <c r="ODE25" s="145"/>
      <c r="ODG25" s="145"/>
      <c r="ODH25" s="145"/>
      <c r="ODI25" s="145"/>
      <c r="ODJ25" s="145"/>
      <c r="ODM25" s="145"/>
      <c r="ODO25" s="145"/>
      <c r="ODP25" s="145"/>
      <c r="ODQ25" s="145"/>
      <c r="ODR25" s="145"/>
      <c r="ODS25" s="145"/>
      <c r="ODT25" s="145"/>
      <c r="ODU25" s="145"/>
      <c r="ODV25" s="145"/>
      <c r="ODW25" s="145"/>
      <c r="ODX25" s="145"/>
      <c r="ODY25" s="145"/>
      <c r="ODZ25" s="145"/>
      <c r="OEA25" s="145"/>
      <c r="OED25" s="145"/>
      <c r="OEG25" s="145"/>
      <c r="OEJ25" s="145"/>
      <c r="OEM25" s="145"/>
      <c r="OEP25" s="145"/>
      <c r="OFB25" s="145"/>
      <c r="OFE25" s="145"/>
      <c r="OFH25" s="145"/>
      <c r="OFK25" s="145"/>
      <c r="OFT25" s="145"/>
      <c r="OFZ25" s="145"/>
      <c r="OGC25" s="145"/>
      <c r="OGF25" s="145"/>
      <c r="OGI25" s="145"/>
      <c r="OGO25" s="145"/>
      <c r="OGR25" s="145"/>
      <c r="OGX25" s="145"/>
      <c r="OGZ25" s="145"/>
      <c r="OHA25" s="145"/>
      <c r="OHC25" s="145"/>
      <c r="OHF25" s="145"/>
      <c r="OHI25" s="145"/>
      <c r="OHL25" s="145"/>
      <c r="OHT25" s="145"/>
      <c r="OHY25" s="145"/>
      <c r="OIH25" s="145"/>
      <c r="OIK25" s="145"/>
      <c r="OIS25" s="145"/>
      <c r="OJO25" s="145"/>
      <c r="OJP25" s="145"/>
      <c r="OJQ25" s="145"/>
      <c r="OJR25" s="145"/>
      <c r="OJS25" s="145"/>
      <c r="OJT25" s="145"/>
      <c r="OKL25" s="145"/>
      <c r="OKM25" s="145"/>
      <c r="OKP25" s="145"/>
      <c r="OKS25" s="145"/>
      <c r="OKU25" s="145"/>
      <c r="OKW25" s="145"/>
      <c r="OKZ25" s="145"/>
      <c r="OLC25" s="145"/>
      <c r="OLF25" s="145"/>
      <c r="OLI25" s="145"/>
      <c r="OLL25" s="145"/>
      <c r="OLO25" s="145"/>
      <c r="OLR25" s="145"/>
      <c r="OLU25" s="145"/>
      <c r="OLW25" s="145"/>
      <c r="OMJ25" s="145"/>
      <c r="OMK25" s="145"/>
      <c r="OML25" s="145"/>
      <c r="OMM25" s="145"/>
      <c r="OMN25" s="145"/>
      <c r="OMO25" s="145"/>
      <c r="OMP25" s="145"/>
      <c r="OMQ25" s="145"/>
      <c r="OMR25" s="145"/>
      <c r="OMS25" s="145"/>
      <c r="OMT25" s="145"/>
      <c r="OMU25" s="145"/>
      <c r="OMV25" s="145"/>
      <c r="OMW25" s="145"/>
      <c r="ONA25" s="145"/>
      <c r="ONC25" s="145"/>
      <c r="OND25" s="145"/>
      <c r="ONE25" s="145"/>
      <c r="ONF25" s="145"/>
      <c r="ONI25" s="145"/>
      <c r="ONK25" s="145"/>
      <c r="ONL25" s="145"/>
      <c r="ONM25" s="145"/>
      <c r="ONN25" s="145"/>
      <c r="ONO25" s="145"/>
      <c r="ONP25" s="145"/>
      <c r="ONQ25" s="145"/>
      <c r="ONR25" s="145"/>
      <c r="ONS25" s="145"/>
      <c r="ONT25" s="145"/>
      <c r="ONU25" s="145"/>
      <c r="ONV25" s="145"/>
      <c r="ONW25" s="145"/>
      <c r="ONZ25" s="145"/>
      <c r="OOC25" s="145"/>
      <c r="OOF25" s="145"/>
      <c r="OOI25" s="145"/>
      <c r="OOL25" s="145"/>
      <c r="OOX25" s="145"/>
      <c r="OPA25" s="145"/>
      <c r="OPD25" s="145"/>
      <c r="OPG25" s="145"/>
      <c r="OPP25" s="145"/>
      <c r="OPV25" s="145"/>
      <c r="OPY25" s="145"/>
      <c r="OQB25" s="145"/>
      <c r="OQE25" s="145"/>
      <c r="OQK25" s="145"/>
      <c r="OQN25" s="145"/>
      <c r="OQT25" s="145"/>
      <c r="OQV25" s="145"/>
      <c r="OQW25" s="145"/>
      <c r="OQY25" s="145"/>
      <c r="ORB25" s="145"/>
      <c r="ORE25" s="145"/>
      <c r="ORH25" s="145"/>
      <c r="ORP25" s="145"/>
      <c r="ORU25" s="145"/>
      <c r="OSD25" s="145"/>
      <c r="OSG25" s="145"/>
      <c r="OSO25" s="145"/>
      <c r="OTK25" s="145"/>
      <c r="OTL25" s="145"/>
      <c r="OTM25" s="145"/>
      <c r="OTN25" s="145"/>
      <c r="OTO25" s="145"/>
      <c r="OTP25" s="145"/>
      <c r="OUH25" s="145"/>
      <c r="OUI25" s="145"/>
      <c r="OUL25" s="145"/>
      <c r="OUO25" s="145"/>
      <c r="OUQ25" s="145"/>
      <c r="OUS25" s="145"/>
      <c r="OUV25" s="145"/>
      <c r="OUY25" s="145"/>
      <c r="OVB25" s="145"/>
      <c r="OVE25" s="145"/>
      <c r="OVH25" s="145"/>
      <c r="OVK25" s="145"/>
      <c r="OVN25" s="145"/>
      <c r="OVQ25" s="145"/>
      <c r="OVS25" s="145"/>
      <c r="OWF25" s="145"/>
      <c r="OWG25" s="145"/>
      <c r="OWH25" s="145"/>
      <c r="OWI25" s="145"/>
      <c r="OWJ25" s="145"/>
      <c r="OWK25" s="145"/>
      <c r="OWL25" s="145"/>
      <c r="OWM25" s="145"/>
      <c r="OWN25" s="145"/>
      <c r="OWO25" s="145"/>
      <c r="OWP25" s="145"/>
      <c r="OWQ25" s="145"/>
      <c r="OWR25" s="145"/>
      <c r="OWS25" s="145"/>
      <c r="OWW25" s="145"/>
      <c r="OWY25" s="145"/>
      <c r="OWZ25" s="145"/>
      <c r="OXA25" s="145"/>
      <c r="OXB25" s="145"/>
      <c r="OXE25" s="145"/>
      <c r="OXG25" s="145"/>
      <c r="OXH25" s="145"/>
      <c r="OXI25" s="145"/>
      <c r="OXJ25" s="145"/>
      <c r="OXK25" s="145"/>
      <c r="OXL25" s="145"/>
      <c r="OXM25" s="145"/>
      <c r="OXN25" s="145"/>
      <c r="OXO25" s="145"/>
      <c r="OXP25" s="145"/>
      <c r="OXQ25" s="145"/>
      <c r="OXR25" s="145"/>
      <c r="OXS25" s="145"/>
      <c r="OXV25" s="145"/>
      <c r="OXY25" s="145"/>
      <c r="OYB25" s="145"/>
      <c r="OYE25" s="145"/>
      <c r="OYH25" s="145"/>
      <c r="OYT25" s="145"/>
      <c r="OYW25" s="145"/>
      <c r="OYZ25" s="145"/>
      <c r="OZC25" s="145"/>
      <c r="OZL25" s="145"/>
      <c r="OZR25" s="145"/>
      <c r="OZU25" s="145"/>
      <c r="OZX25" s="145"/>
      <c r="PAA25" s="145"/>
      <c r="PAG25" s="145"/>
      <c r="PAJ25" s="145"/>
      <c r="PAP25" s="145"/>
      <c r="PAR25" s="145"/>
      <c r="PAS25" s="145"/>
      <c r="PAU25" s="145"/>
      <c r="PAX25" s="145"/>
      <c r="PBA25" s="145"/>
      <c r="PBD25" s="145"/>
      <c r="PBL25" s="145"/>
      <c r="PBQ25" s="145"/>
      <c r="PBZ25" s="145"/>
      <c r="PCC25" s="145"/>
      <c r="PCK25" s="145"/>
      <c r="PDG25" s="145"/>
      <c r="PDH25" s="145"/>
      <c r="PDI25" s="145"/>
      <c r="PDJ25" s="145"/>
      <c r="PDK25" s="145"/>
      <c r="PDL25" s="145"/>
      <c r="PED25" s="145"/>
      <c r="PEE25" s="145"/>
      <c r="PEH25" s="145"/>
      <c r="PEK25" s="145"/>
      <c r="PEM25" s="145"/>
      <c r="PEO25" s="145"/>
      <c r="PER25" s="145"/>
      <c r="PEU25" s="145"/>
      <c r="PEX25" s="145"/>
      <c r="PFA25" s="145"/>
      <c r="PFD25" s="145"/>
      <c r="PFG25" s="145"/>
      <c r="PFJ25" s="145"/>
      <c r="PFM25" s="145"/>
      <c r="PFO25" s="145"/>
      <c r="PGB25" s="145"/>
      <c r="PGC25" s="145"/>
      <c r="PGD25" s="145"/>
      <c r="PGE25" s="145"/>
      <c r="PGF25" s="145"/>
      <c r="PGG25" s="145"/>
      <c r="PGH25" s="145"/>
      <c r="PGI25" s="145"/>
      <c r="PGJ25" s="145"/>
      <c r="PGK25" s="145"/>
      <c r="PGL25" s="145"/>
      <c r="PGM25" s="145"/>
      <c r="PGN25" s="145"/>
      <c r="PGO25" s="145"/>
      <c r="PGS25" s="145"/>
      <c r="PGU25" s="145"/>
      <c r="PGV25" s="145"/>
      <c r="PGW25" s="145"/>
      <c r="PGX25" s="145"/>
      <c r="PHA25" s="145"/>
      <c r="PHC25" s="145"/>
      <c r="PHD25" s="145"/>
      <c r="PHE25" s="145"/>
      <c r="PHF25" s="145"/>
      <c r="PHG25" s="145"/>
      <c r="PHH25" s="145"/>
      <c r="PHI25" s="145"/>
      <c r="PHJ25" s="145"/>
      <c r="PHK25" s="145"/>
      <c r="PHL25" s="145"/>
      <c r="PHM25" s="145"/>
      <c r="PHN25" s="145"/>
      <c r="PHO25" s="145"/>
      <c r="PHR25" s="145"/>
      <c r="PHU25" s="145"/>
      <c r="PHX25" s="145"/>
      <c r="PIA25" s="145"/>
      <c r="PID25" s="145"/>
      <c r="PIP25" s="145"/>
      <c r="PIS25" s="145"/>
      <c r="PIV25" s="145"/>
      <c r="PIY25" s="145"/>
      <c r="PJH25" s="145"/>
      <c r="PJN25" s="145"/>
      <c r="PJQ25" s="145"/>
      <c r="PJT25" s="145"/>
      <c r="PJW25" s="145"/>
      <c r="PKC25" s="145"/>
      <c r="PKF25" s="145"/>
      <c r="PKL25" s="145"/>
      <c r="PKN25" s="145"/>
      <c r="PKO25" s="145"/>
      <c r="PKQ25" s="145"/>
      <c r="PKT25" s="145"/>
      <c r="PKW25" s="145"/>
      <c r="PKZ25" s="145"/>
      <c r="PLH25" s="145"/>
      <c r="PLM25" s="145"/>
      <c r="PLV25" s="145"/>
      <c r="PLY25" s="145"/>
      <c r="PMG25" s="145"/>
      <c r="PNC25" s="145"/>
      <c r="PND25" s="145"/>
      <c r="PNE25" s="145"/>
      <c r="PNF25" s="145"/>
      <c r="PNG25" s="145"/>
      <c r="PNH25" s="145"/>
      <c r="PNZ25" s="145"/>
      <c r="POA25" s="145"/>
      <c r="POD25" s="145"/>
      <c r="POG25" s="145"/>
      <c r="POI25" s="145"/>
      <c r="POK25" s="145"/>
      <c r="PON25" s="145"/>
      <c r="POQ25" s="145"/>
      <c r="POT25" s="145"/>
      <c r="POW25" s="145"/>
      <c r="POZ25" s="145"/>
      <c r="PPC25" s="145"/>
      <c r="PPF25" s="145"/>
      <c r="PPI25" s="145"/>
      <c r="PPK25" s="145"/>
      <c r="PPX25" s="145"/>
      <c r="PPY25" s="145"/>
      <c r="PPZ25" s="145"/>
      <c r="PQA25" s="145"/>
      <c r="PQB25" s="145"/>
      <c r="PQC25" s="145"/>
      <c r="PQD25" s="145"/>
      <c r="PQE25" s="145"/>
      <c r="PQF25" s="145"/>
      <c r="PQG25" s="145"/>
      <c r="PQH25" s="145"/>
      <c r="PQI25" s="145"/>
      <c r="PQJ25" s="145"/>
      <c r="PQK25" s="145"/>
      <c r="PQO25" s="145"/>
      <c r="PQQ25" s="145"/>
      <c r="PQR25" s="145"/>
      <c r="PQS25" s="145"/>
      <c r="PQT25" s="145"/>
      <c r="PQW25" s="145"/>
      <c r="PQY25" s="145"/>
      <c r="PQZ25" s="145"/>
      <c r="PRA25" s="145"/>
      <c r="PRB25" s="145"/>
      <c r="PRC25" s="145"/>
      <c r="PRD25" s="145"/>
      <c r="PRE25" s="145"/>
      <c r="PRF25" s="145"/>
      <c r="PRG25" s="145"/>
      <c r="PRH25" s="145"/>
      <c r="PRI25" s="145"/>
      <c r="PRJ25" s="145"/>
      <c r="PRK25" s="145"/>
      <c r="PRN25" s="145"/>
      <c r="PRQ25" s="145"/>
      <c r="PRT25" s="145"/>
      <c r="PRW25" s="145"/>
      <c r="PRZ25" s="145"/>
      <c r="PSL25" s="145"/>
      <c r="PSO25" s="145"/>
      <c r="PSR25" s="145"/>
      <c r="PSU25" s="145"/>
      <c r="PTD25" s="145"/>
      <c r="PTJ25" s="145"/>
      <c r="PTM25" s="145"/>
      <c r="PTP25" s="145"/>
      <c r="PTS25" s="145"/>
      <c r="PTY25" s="145"/>
      <c r="PUB25" s="145"/>
      <c r="PUH25" s="145"/>
      <c r="PUJ25" s="145"/>
      <c r="PUK25" s="145"/>
      <c r="PUM25" s="145"/>
      <c r="PUP25" s="145"/>
      <c r="PUS25" s="145"/>
      <c r="PUV25" s="145"/>
      <c r="PVD25" s="145"/>
      <c r="PVI25" s="145"/>
      <c r="PVR25" s="145"/>
      <c r="PVU25" s="145"/>
      <c r="PWC25" s="145"/>
      <c r="PWY25" s="145"/>
      <c r="PWZ25" s="145"/>
      <c r="PXA25" s="145"/>
      <c r="PXB25" s="145"/>
      <c r="PXC25" s="145"/>
      <c r="PXD25" s="145"/>
      <c r="PXV25" s="145"/>
      <c r="PXW25" s="145"/>
      <c r="PXZ25" s="145"/>
      <c r="PYC25" s="145"/>
      <c r="PYE25" s="145"/>
      <c r="PYG25" s="145"/>
      <c r="PYJ25" s="145"/>
      <c r="PYM25" s="145"/>
      <c r="PYP25" s="145"/>
      <c r="PYS25" s="145"/>
      <c r="PYV25" s="145"/>
      <c r="PYY25" s="145"/>
      <c r="PZB25" s="145"/>
      <c r="PZE25" s="145"/>
      <c r="PZG25" s="145"/>
      <c r="PZT25" s="145"/>
      <c r="PZU25" s="145"/>
      <c r="PZV25" s="145"/>
      <c r="PZW25" s="145"/>
      <c r="PZX25" s="145"/>
      <c r="PZY25" s="145"/>
      <c r="PZZ25" s="145"/>
      <c r="QAA25" s="145"/>
      <c r="QAB25" s="145"/>
      <c r="QAC25" s="145"/>
      <c r="QAD25" s="145"/>
      <c r="QAE25" s="145"/>
      <c r="QAF25" s="145"/>
      <c r="QAG25" s="145"/>
      <c r="QAK25" s="145"/>
      <c r="QAM25" s="145"/>
      <c r="QAN25" s="145"/>
      <c r="QAO25" s="145"/>
      <c r="QAP25" s="145"/>
      <c r="QAS25" s="145"/>
      <c r="QAU25" s="145"/>
      <c r="QAV25" s="145"/>
      <c r="QAW25" s="145"/>
      <c r="QAX25" s="145"/>
      <c r="QAY25" s="145"/>
      <c r="QAZ25" s="145"/>
      <c r="QBA25" s="145"/>
      <c r="QBB25" s="145"/>
      <c r="QBC25" s="145"/>
      <c r="QBD25" s="145"/>
      <c r="QBE25" s="145"/>
      <c r="QBF25" s="145"/>
      <c r="QBG25" s="145"/>
      <c r="QBJ25" s="145"/>
      <c r="QBM25" s="145"/>
      <c r="QBP25" s="145"/>
      <c r="QBS25" s="145"/>
      <c r="QBV25" s="145"/>
      <c r="QCH25" s="145"/>
      <c r="QCK25" s="145"/>
      <c r="QCN25" s="145"/>
      <c r="QCQ25" s="145"/>
      <c r="QCZ25" s="145"/>
      <c r="QDF25" s="145"/>
      <c r="QDI25" s="145"/>
      <c r="QDL25" s="145"/>
      <c r="QDO25" s="145"/>
      <c r="QDU25" s="145"/>
      <c r="QDX25" s="145"/>
      <c r="QED25" s="145"/>
      <c r="QEF25" s="145"/>
      <c r="QEG25" s="145"/>
      <c r="QEI25" s="145"/>
      <c r="QEL25" s="145"/>
      <c r="QEO25" s="145"/>
      <c r="QER25" s="145"/>
      <c r="QEZ25" s="145"/>
      <c r="QFE25" s="145"/>
      <c r="QFN25" s="145"/>
      <c r="QFQ25" s="145"/>
      <c r="QFY25" s="145"/>
      <c r="QGU25" s="145"/>
      <c r="QGV25" s="145"/>
      <c r="QGW25" s="145"/>
      <c r="QGX25" s="145"/>
      <c r="QGY25" s="145"/>
      <c r="QGZ25" s="145"/>
      <c r="QHR25" s="145"/>
      <c r="QHS25" s="145"/>
      <c r="QHV25" s="145"/>
      <c r="QHY25" s="145"/>
      <c r="QIA25" s="145"/>
      <c r="QIC25" s="145"/>
      <c r="QIF25" s="145"/>
      <c r="QII25" s="145"/>
      <c r="QIL25" s="145"/>
      <c r="QIO25" s="145"/>
      <c r="QIR25" s="145"/>
      <c r="QIU25" s="145"/>
      <c r="QIX25" s="145"/>
      <c r="QJA25" s="145"/>
      <c r="QJC25" s="145"/>
      <c r="QJP25" s="145"/>
      <c r="QJQ25" s="145"/>
      <c r="QJR25" s="145"/>
      <c r="QJS25" s="145"/>
      <c r="QJT25" s="145"/>
      <c r="QJU25" s="145"/>
      <c r="QJV25" s="145"/>
      <c r="QJW25" s="145"/>
      <c r="QJX25" s="145"/>
      <c r="QJY25" s="145"/>
      <c r="QJZ25" s="145"/>
      <c r="QKA25" s="145"/>
      <c r="QKB25" s="145"/>
      <c r="QKC25" s="145"/>
      <c r="QKG25" s="145"/>
      <c r="QKI25" s="145"/>
      <c r="QKJ25" s="145"/>
      <c r="QKK25" s="145"/>
      <c r="QKL25" s="145"/>
      <c r="QKO25" s="145"/>
      <c r="QKQ25" s="145"/>
      <c r="QKR25" s="145"/>
      <c r="QKS25" s="145"/>
      <c r="QKT25" s="145"/>
      <c r="QKU25" s="145"/>
      <c r="QKV25" s="145"/>
      <c r="QKW25" s="145"/>
      <c r="QKX25" s="145"/>
      <c r="QKY25" s="145"/>
      <c r="QKZ25" s="145"/>
      <c r="QLA25" s="145"/>
      <c r="QLB25" s="145"/>
      <c r="QLC25" s="145"/>
      <c r="QLF25" s="145"/>
      <c r="QLI25" s="145"/>
      <c r="QLL25" s="145"/>
      <c r="QLO25" s="145"/>
      <c r="QLR25" s="145"/>
      <c r="QMD25" s="145"/>
      <c r="QMG25" s="145"/>
      <c r="QMJ25" s="145"/>
      <c r="QMM25" s="145"/>
      <c r="QMV25" s="145"/>
      <c r="QNB25" s="145"/>
      <c r="QNE25" s="145"/>
      <c r="QNH25" s="145"/>
      <c r="QNK25" s="145"/>
      <c r="QNQ25" s="145"/>
      <c r="QNT25" s="145"/>
      <c r="QNZ25" s="145"/>
      <c r="QOB25" s="145"/>
      <c r="QOC25" s="145"/>
      <c r="QOE25" s="145"/>
      <c r="QOH25" s="145"/>
      <c r="QOK25" s="145"/>
      <c r="QON25" s="145"/>
      <c r="QOV25" s="145"/>
      <c r="QPA25" s="145"/>
      <c r="QPJ25" s="145"/>
      <c r="QPM25" s="145"/>
      <c r="QPU25" s="145"/>
      <c r="QQQ25" s="145"/>
      <c r="QQR25" s="145"/>
      <c r="QQS25" s="145"/>
      <c r="QQT25" s="145"/>
      <c r="QQU25" s="145"/>
      <c r="QQV25" s="145"/>
      <c r="QRN25" s="145"/>
      <c r="QRO25" s="145"/>
      <c r="QRR25" s="145"/>
      <c r="QRU25" s="145"/>
      <c r="QRW25" s="145"/>
      <c r="QRY25" s="145"/>
      <c r="QSB25" s="145"/>
      <c r="QSE25" s="145"/>
      <c r="QSH25" s="145"/>
      <c r="QSK25" s="145"/>
      <c r="QSN25" s="145"/>
      <c r="QSQ25" s="145"/>
      <c r="QST25" s="145"/>
      <c r="QSW25" s="145"/>
      <c r="QSY25" s="145"/>
      <c r="QTL25" s="145"/>
      <c r="QTM25" s="145"/>
      <c r="QTN25" s="145"/>
      <c r="QTO25" s="145"/>
      <c r="QTP25" s="145"/>
      <c r="QTQ25" s="145"/>
      <c r="QTR25" s="145"/>
      <c r="QTS25" s="145"/>
      <c r="QTT25" s="145"/>
      <c r="QTU25" s="145"/>
      <c r="QTV25" s="145"/>
      <c r="QTW25" s="145"/>
      <c r="QTX25" s="145"/>
      <c r="QTY25" s="145"/>
      <c r="QUC25" s="145"/>
      <c r="QUE25" s="145"/>
      <c r="QUF25" s="145"/>
      <c r="QUG25" s="145"/>
      <c r="QUH25" s="145"/>
      <c r="QUK25" s="145"/>
      <c r="QUM25" s="145"/>
      <c r="QUN25" s="145"/>
      <c r="QUO25" s="145"/>
      <c r="QUP25" s="145"/>
      <c r="QUQ25" s="145"/>
      <c r="QUR25" s="145"/>
      <c r="QUS25" s="145"/>
      <c r="QUT25" s="145"/>
      <c r="QUU25" s="145"/>
      <c r="QUV25" s="145"/>
      <c r="QUW25" s="145"/>
      <c r="QUX25" s="145"/>
      <c r="QUY25" s="145"/>
      <c r="QVB25" s="145"/>
      <c r="QVE25" s="145"/>
      <c r="QVH25" s="145"/>
      <c r="QVK25" s="145"/>
      <c r="QVN25" s="145"/>
      <c r="QVZ25" s="145"/>
      <c r="QWC25" s="145"/>
      <c r="QWF25" s="145"/>
      <c r="QWI25" s="145"/>
      <c r="QWR25" s="145"/>
      <c r="QWX25" s="145"/>
      <c r="QXA25" s="145"/>
      <c r="QXD25" s="145"/>
      <c r="QXG25" s="145"/>
      <c r="QXM25" s="145"/>
      <c r="QXP25" s="145"/>
      <c r="QXV25" s="145"/>
      <c r="QXX25" s="145"/>
      <c r="QXY25" s="145"/>
      <c r="QYA25" s="145"/>
      <c r="QYD25" s="145"/>
      <c r="QYG25" s="145"/>
      <c r="QYJ25" s="145"/>
      <c r="QYR25" s="145"/>
      <c r="QYW25" s="145"/>
      <c r="QZF25" s="145"/>
      <c r="QZI25" s="145"/>
      <c r="QZQ25" s="145"/>
      <c r="RAM25" s="145"/>
      <c r="RAN25" s="145"/>
      <c r="RAO25" s="145"/>
      <c r="RAP25" s="145"/>
      <c r="RAQ25" s="145"/>
      <c r="RAR25" s="145"/>
      <c r="RBJ25" s="145"/>
      <c r="RBK25" s="145"/>
      <c r="RBN25" s="145"/>
      <c r="RBQ25" s="145"/>
      <c r="RBS25" s="145"/>
      <c r="RBU25" s="145"/>
      <c r="RBX25" s="145"/>
      <c r="RCA25" s="145"/>
      <c r="RCD25" s="145"/>
      <c r="RCG25" s="145"/>
      <c r="RCJ25" s="145"/>
      <c r="RCM25" s="145"/>
      <c r="RCP25" s="145"/>
      <c r="RCS25" s="145"/>
      <c r="RCU25" s="145"/>
      <c r="RDH25" s="145"/>
      <c r="RDI25" s="145"/>
      <c r="RDJ25" s="145"/>
      <c r="RDK25" s="145"/>
      <c r="RDL25" s="145"/>
      <c r="RDM25" s="145"/>
      <c r="RDN25" s="145"/>
      <c r="RDO25" s="145"/>
      <c r="RDP25" s="145"/>
      <c r="RDQ25" s="145"/>
      <c r="RDR25" s="145"/>
      <c r="RDS25" s="145"/>
      <c r="RDT25" s="145"/>
      <c r="RDU25" s="145"/>
      <c r="RDY25" s="145"/>
      <c r="REA25" s="145"/>
      <c r="REB25" s="145"/>
      <c r="REC25" s="145"/>
      <c r="RED25" s="145"/>
      <c r="REG25" s="145"/>
      <c r="REI25" s="145"/>
      <c r="REJ25" s="145"/>
      <c r="REK25" s="145"/>
      <c r="REL25" s="145"/>
      <c r="REM25" s="145"/>
      <c r="REN25" s="145"/>
      <c r="REO25" s="145"/>
      <c r="REP25" s="145"/>
      <c r="REQ25" s="145"/>
      <c r="RER25" s="145"/>
      <c r="RES25" s="145"/>
      <c r="RET25" s="145"/>
      <c r="REU25" s="145"/>
      <c r="REX25" s="145"/>
      <c r="RFA25" s="145"/>
      <c r="RFD25" s="145"/>
      <c r="RFG25" s="145"/>
      <c r="RFJ25" s="145"/>
      <c r="RFV25" s="145"/>
      <c r="RFY25" s="145"/>
      <c r="RGB25" s="145"/>
      <c r="RGE25" s="145"/>
      <c r="RGN25" s="145"/>
      <c r="RGT25" s="145"/>
      <c r="RGW25" s="145"/>
      <c r="RGZ25" s="145"/>
      <c r="RHC25" s="145"/>
      <c r="RHI25" s="145"/>
      <c r="RHL25" s="145"/>
      <c r="RHR25" s="145"/>
      <c r="RHT25" s="145"/>
      <c r="RHU25" s="145"/>
      <c r="RHW25" s="145"/>
      <c r="RHZ25" s="145"/>
      <c r="RIC25" s="145"/>
      <c r="RIF25" s="145"/>
      <c r="RIN25" s="145"/>
      <c r="RIS25" s="145"/>
      <c r="RJB25" s="145"/>
      <c r="RJE25" s="145"/>
      <c r="RJM25" s="145"/>
      <c r="RKI25" s="145"/>
      <c r="RKJ25" s="145"/>
      <c r="RKK25" s="145"/>
      <c r="RKL25" s="145"/>
      <c r="RKM25" s="145"/>
      <c r="RKN25" s="145"/>
      <c r="RLF25" s="145"/>
      <c r="RLG25" s="145"/>
      <c r="RLJ25" s="145"/>
      <c r="RLM25" s="145"/>
      <c r="RLO25" s="145"/>
      <c r="RLQ25" s="145"/>
      <c r="RLT25" s="145"/>
      <c r="RLW25" s="145"/>
      <c r="RLZ25" s="145"/>
      <c r="RMC25" s="145"/>
      <c r="RMF25" s="145"/>
      <c r="RMI25" s="145"/>
      <c r="RML25" s="145"/>
      <c r="RMO25" s="145"/>
      <c r="RMQ25" s="145"/>
      <c r="RND25" s="145"/>
      <c r="RNE25" s="145"/>
      <c r="RNF25" s="145"/>
      <c r="RNG25" s="145"/>
      <c r="RNH25" s="145"/>
      <c r="RNI25" s="145"/>
      <c r="RNJ25" s="145"/>
      <c r="RNK25" s="145"/>
      <c r="RNL25" s="145"/>
      <c r="RNM25" s="145"/>
      <c r="RNN25" s="145"/>
      <c r="RNO25" s="145"/>
      <c r="RNP25" s="145"/>
      <c r="RNQ25" s="145"/>
      <c r="RNU25" s="145"/>
      <c r="RNW25" s="145"/>
      <c r="RNX25" s="145"/>
      <c r="RNY25" s="145"/>
      <c r="RNZ25" s="145"/>
      <c r="ROC25" s="145"/>
      <c r="ROE25" s="145"/>
      <c r="ROF25" s="145"/>
      <c r="ROG25" s="145"/>
      <c r="ROH25" s="145"/>
      <c r="ROI25" s="145"/>
      <c r="ROJ25" s="145"/>
      <c r="ROK25" s="145"/>
      <c r="ROL25" s="145"/>
      <c r="ROM25" s="145"/>
      <c r="RON25" s="145"/>
      <c r="ROO25" s="145"/>
      <c r="ROP25" s="145"/>
      <c r="ROQ25" s="145"/>
      <c r="ROT25" s="145"/>
      <c r="ROW25" s="145"/>
      <c r="ROZ25" s="145"/>
      <c r="RPC25" s="145"/>
      <c r="RPF25" s="145"/>
      <c r="RPR25" s="145"/>
      <c r="RPU25" s="145"/>
      <c r="RPX25" s="145"/>
      <c r="RQA25" s="145"/>
      <c r="RQJ25" s="145"/>
      <c r="RQP25" s="145"/>
      <c r="RQS25" s="145"/>
      <c r="RQV25" s="145"/>
      <c r="RQY25" s="145"/>
      <c r="RRE25" s="145"/>
      <c r="RRH25" s="145"/>
      <c r="RRN25" s="145"/>
      <c r="RRP25" s="145"/>
      <c r="RRQ25" s="145"/>
      <c r="RRS25" s="145"/>
      <c r="RRV25" s="145"/>
      <c r="RRY25" s="145"/>
      <c r="RSB25" s="145"/>
      <c r="RSJ25" s="145"/>
      <c r="RSO25" s="145"/>
      <c r="RSX25" s="145"/>
      <c r="RTA25" s="145"/>
      <c r="RTI25" s="145"/>
      <c r="RUE25" s="145"/>
      <c r="RUF25" s="145"/>
      <c r="RUG25" s="145"/>
      <c r="RUH25" s="145"/>
      <c r="RUI25" s="145"/>
      <c r="RUJ25" s="145"/>
      <c r="RVB25" s="145"/>
      <c r="RVC25" s="145"/>
      <c r="RVF25" s="145"/>
      <c r="RVI25" s="145"/>
      <c r="RVK25" s="145"/>
      <c r="RVM25" s="145"/>
      <c r="RVP25" s="145"/>
      <c r="RVS25" s="145"/>
      <c r="RVV25" s="145"/>
      <c r="RVY25" s="145"/>
      <c r="RWB25" s="145"/>
      <c r="RWE25" s="145"/>
      <c r="RWH25" s="145"/>
      <c r="RWK25" s="145"/>
      <c r="RWM25" s="145"/>
      <c r="RWZ25" s="145"/>
      <c r="RXA25" s="145"/>
      <c r="RXB25" s="145"/>
      <c r="RXC25" s="145"/>
      <c r="RXD25" s="145"/>
      <c r="RXE25" s="145"/>
      <c r="RXF25" s="145"/>
      <c r="RXG25" s="145"/>
      <c r="RXH25" s="145"/>
      <c r="RXI25" s="145"/>
      <c r="RXJ25" s="145"/>
      <c r="RXK25" s="145"/>
      <c r="RXL25" s="145"/>
      <c r="RXM25" s="145"/>
      <c r="RXQ25" s="145"/>
      <c r="RXS25" s="145"/>
      <c r="RXT25" s="145"/>
      <c r="RXU25" s="145"/>
      <c r="RXV25" s="145"/>
      <c r="RXY25" s="145"/>
      <c r="RYA25" s="145"/>
      <c r="RYB25" s="145"/>
      <c r="RYC25" s="145"/>
      <c r="RYD25" s="145"/>
      <c r="RYE25" s="145"/>
      <c r="RYF25" s="145"/>
      <c r="RYG25" s="145"/>
      <c r="RYH25" s="145"/>
      <c r="RYI25" s="145"/>
      <c r="RYJ25" s="145"/>
      <c r="RYK25" s="145"/>
      <c r="RYL25" s="145"/>
      <c r="RYM25" s="145"/>
      <c r="RYP25" s="145"/>
      <c r="RYS25" s="145"/>
      <c r="RYV25" s="145"/>
      <c r="RYY25" s="145"/>
      <c r="RZB25" s="145"/>
      <c r="RZN25" s="145"/>
      <c r="RZQ25" s="145"/>
      <c r="RZT25" s="145"/>
      <c r="RZW25" s="145"/>
      <c r="SAF25" s="145"/>
      <c r="SAL25" s="145"/>
      <c r="SAO25" s="145"/>
      <c r="SAR25" s="145"/>
      <c r="SAU25" s="145"/>
      <c r="SBA25" s="145"/>
      <c r="SBD25" s="145"/>
      <c r="SBJ25" s="145"/>
      <c r="SBL25" s="145"/>
      <c r="SBM25" s="145"/>
      <c r="SBO25" s="145"/>
      <c r="SBR25" s="145"/>
      <c r="SBU25" s="145"/>
      <c r="SBX25" s="145"/>
      <c r="SCF25" s="145"/>
      <c r="SCK25" s="145"/>
      <c r="SCT25" s="145"/>
      <c r="SCW25" s="145"/>
      <c r="SDE25" s="145"/>
      <c r="SEA25" s="145"/>
      <c r="SEB25" s="145"/>
      <c r="SEC25" s="145"/>
      <c r="SED25" s="145"/>
      <c r="SEE25" s="145"/>
      <c r="SEF25" s="145"/>
      <c r="SEX25" s="145"/>
      <c r="SEY25" s="145"/>
      <c r="SFB25" s="145"/>
      <c r="SFE25" s="145"/>
      <c r="SFG25" s="145"/>
      <c r="SFI25" s="145"/>
      <c r="SFL25" s="145"/>
      <c r="SFO25" s="145"/>
      <c r="SFR25" s="145"/>
      <c r="SFU25" s="145"/>
      <c r="SFX25" s="145"/>
      <c r="SGA25" s="145"/>
      <c r="SGD25" s="145"/>
      <c r="SGG25" s="145"/>
      <c r="SGI25" s="145"/>
      <c r="SGV25" s="145"/>
      <c r="SGW25" s="145"/>
      <c r="SGX25" s="145"/>
      <c r="SGY25" s="145"/>
      <c r="SGZ25" s="145"/>
      <c r="SHA25" s="145"/>
      <c r="SHB25" s="145"/>
      <c r="SHC25" s="145"/>
      <c r="SHD25" s="145"/>
      <c r="SHE25" s="145"/>
      <c r="SHF25" s="145"/>
      <c r="SHG25" s="145"/>
      <c r="SHH25" s="145"/>
      <c r="SHI25" s="145"/>
      <c r="SHM25" s="145"/>
      <c r="SHO25" s="145"/>
      <c r="SHP25" s="145"/>
      <c r="SHQ25" s="145"/>
      <c r="SHR25" s="145"/>
      <c r="SHU25" s="145"/>
      <c r="SHW25" s="145"/>
      <c r="SHX25" s="145"/>
      <c r="SHY25" s="145"/>
      <c r="SHZ25" s="145"/>
      <c r="SIA25" s="145"/>
      <c r="SIB25" s="145"/>
      <c r="SIC25" s="145"/>
      <c r="SID25" s="145"/>
      <c r="SIE25" s="145"/>
      <c r="SIF25" s="145"/>
      <c r="SIG25" s="145"/>
      <c r="SIH25" s="145"/>
      <c r="SII25" s="145"/>
      <c r="SIL25" s="145"/>
      <c r="SIO25" s="145"/>
      <c r="SIR25" s="145"/>
      <c r="SIU25" s="145"/>
      <c r="SIX25" s="145"/>
      <c r="SJJ25" s="145"/>
      <c r="SJM25" s="145"/>
      <c r="SJP25" s="145"/>
      <c r="SJS25" s="145"/>
      <c r="SKB25" s="145"/>
      <c r="SKH25" s="145"/>
      <c r="SKK25" s="145"/>
      <c r="SKN25" s="145"/>
      <c r="SKQ25" s="145"/>
      <c r="SKW25" s="145"/>
      <c r="SKZ25" s="145"/>
      <c r="SLF25" s="145"/>
      <c r="SLH25" s="145"/>
      <c r="SLI25" s="145"/>
      <c r="SLK25" s="145"/>
      <c r="SLN25" s="145"/>
      <c r="SLQ25" s="145"/>
      <c r="SLT25" s="145"/>
      <c r="SMB25" s="145"/>
      <c r="SMG25" s="145"/>
      <c r="SMP25" s="145"/>
      <c r="SMS25" s="145"/>
      <c r="SNA25" s="145"/>
      <c r="SNW25" s="145"/>
      <c r="SNX25" s="145"/>
      <c r="SNY25" s="145"/>
      <c r="SNZ25" s="145"/>
      <c r="SOA25" s="145"/>
      <c r="SOB25" s="145"/>
      <c r="SOT25" s="145"/>
      <c r="SOU25" s="145"/>
      <c r="SOX25" s="145"/>
      <c r="SPA25" s="145"/>
      <c r="SPC25" s="145"/>
      <c r="SPE25" s="145"/>
      <c r="SPH25" s="145"/>
      <c r="SPK25" s="145"/>
      <c r="SPN25" s="145"/>
      <c r="SPQ25" s="145"/>
      <c r="SPT25" s="145"/>
      <c r="SPW25" s="145"/>
      <c r="SPZ25" s="145"/>
      <c r="SQC25" s="145"/>
      <c r="SQE25" s="145"/>
      <c r="SQR25" s="145"/>
      <c r="SQS25" s="145"/>
      <c r="SQT25" s="145"/>
      <c r="SQU25" s="145"/>
      <c r="SQV25" s="145"/>
      <c r="SQW25" s="145"/>
      <c r="SQX25" s="145"/>
      <c r="SQY25" s="145"/>
      <c r="SQZ25" s="145"/>
      <c r="SRA25" s="145"/>
      <c r="SRB25" s="145"/>
      <c r="SRC25" s="145"/>
      <c r="SRD25" s="145"/>
      <c r="SRE25" s="145"/>
      <c r="SRI25" s="145"/>
      <c r="SRK25" s="145"/>
      <c r="SRL25" s="145"/>
      <c r="SRM25" s="145"/>
      <c r="SRN25" s="145"/>
      <c r="SRQ25" s="145"/>
      <c r="SRS25" s="145"/>
      <c r="SRT25" s="145"/>
      <c r="SRU25" s="145"/>
      <c r="SRV25" s="145"/>
      <c r="SRW25" s="145"/>
      <c r="SRX25" s="145"/>
      <c r="SRY25" s="145"/>
      <c r="SRZ25" s="145"/>
      <c r="SSA25" s="145"/>
      <c r="SSB25" s="145"/>
      <c r="SSC25" s="145"/>
      <c r="SSD25" s="145"/>
      <c r="SSE25" s="145"/>
      <c r="SSH25" s="145"/>
      <c r="SSK25" s="145"/>
      <c r="SSN25" s="145"/>
      <c r="SSQ25" s="145"/>
      <c r="SST25" s="145"/>
      <c r="STF25" s="145"/>
      <c r="STI25" s="145"/>
      <c r="STL25" s="145"/>
      <c r="STO25" s="145"/>
      <c r="STX25" s="145"/>
      <c r="SUD25" s="145"/>
      <c r="SUG25" s="145"/>
      <c r="SUJ25" s="145"/>
      <c r="SUM25" s="145"/>
      <c r="SUS25" s="145"/>
      <c r="SUV25" s="145"/>
      <c r="SVB25" s="145"/>
      <c r="SVD25" s="145"/>
      <c r="SVE25" s="145"/>
      <c r="SVG25" s="145"/>
      <c r="SVJ25" s="145"/>
      <c r="SVM25" s="145"/>
      <c r="SVP25" s="145"/>
      <c r="SVX25" s="145"/>
      <c r="SWC25" s="145"/>
      <c r="SWL25" s="145"/>
      <c r="SWO25" s="145"/>
      <c r="SWW25" s="145"/>
      <c r="SXS25" s="145"/>
      <c r="SXT25" s="145"/>
      <c r="SXU25" s="145"/>
      <c r="SXV25" s="145"/>
      <c r="SXW25" s="145"/>
      <c r="SXX25" s="145"/>
      <c r="SYP25" s="145"/>
      <c r="SYQ25" s="145"/>
      <c r="SYT25" s="145"/>
      <c r="SYW25" s="145"/>
      <c r="SYY25" s="145"/>
      <c r="SZA25" s="145"/>
      <c r="SZD25" s="145"/>
      <c r="SZG25" s="145"/>
      <c r="SZJ25" s="145"/>
      <c r="SZM25" s="145"/>
      <c r="SZP25" s="145"/>
      <c r="SZS25" s="145"/>
      <c r="SZV25" s="145"/>
      <c r="SZY25" s="145"/>
      <c r="TAA25" s="145"/>
      <c r="TAN25" s="145"/>
      <c r="TAO25" s="145"/>
      <c r="TAP25" s="145"/>
      <c r="TAQ25" s="145"/>
      <c r="TAR25" s="145"/>
      <c r="TAS25" s="145"/>
      <c r="TAT25" s="145"/>
      <c r="TAU25" s="145"/>
      <c r="TAV25" s="145"/>
      <c r="TAW25" s="145"/>
      <c r="TAX25" s="145"/>
      <c r="TAY25" s="145"/>
      <c r="TAZ25" s="145"/>
      <c r="TBA25" s="145"/>
      <c r="TBE25" s="145"/>
      <c r="TBG25" s="145"/>
      <c r="TBH25" s="145"/>
      <c r="TBI25" s="145"/>
      <c r="TBJ25" s="145"/>
      <c r="TBM25" s="145"/>
      <c r="TBO25" s="145"/>
      <c r="TBP25" s="145"/>
      <c r="TBQ25" s="145"/>
      <c r="TBR25" s="145"/>
      <c r="TBS25" s="145"/>
      <c r="TBT25" s="145"/>
      <c r="TBU25" s="145"/>
      <c r="TBV25" s="145"/>
      <c r="TBW25" s="145"/>
      <c r="TBX25" s="145"/>
      <c r="TBY25" s="145"/>
      <c r="TBZ25" s="145"/>
      <c r="TCA25" s="145"/>
      <c r="TCD25" s="145"/>
      <c r="TCG25" s="145"/>
      <c r="TCJ25" s="145"/>
      <c r="TCM25" s="145"/>
      <c r="TCP25" s="145"/>
      <c r="TDB25" s="145"/>
      <c r="TDE25" s="145"/>
      <c r="TDH25" s="145"/>
      <c r="TDK25" s="145"/>
      <c r="TDT25" s="145"/>
      <c r="TDZ25" s="145"/>
      <c r="TEC25" s="145"/>
      <c r="TEF25" s="145"/>
      <c r="TEI25" s="145"/>
      <c r="TEO25" s="145"/>
      <c r="TER25" s="145"/>
      <c r="TEX25" s="145"/>
      <c r="TEZ25" s="145"/>
      <c r="TFA25" s="145"/>
      <c r="TFC25" s="145"/>
      <c r="TFF25" s="145"/>
      <c r="TFI25" s="145"/>
      <c r="TFL25" s="145"/>
      <c r="TFT25" s="145"/>
      <c r="TFY25" s="145"/>
      <c r="TGH25" s="145"/>
      <c r="TGK25" s="145"/>
      <c r="TGS25" s="145"/>
      <c r="THO25" s="145"/>
      <c r="THP25" s="145"/>
      <c r="THQ25" s="145"/>
      <c r="THR25" s="145"/>
      <c r="THS25" s="145"/>
      <c r="THT25" s="145"/>
      <c r="TIL25" s="145"/>
      <c r="TIM25" s="145"/>
      <c r="TIP25" s="145"/>
      <c r="TIS25" s="145"/>
      <c r="TIU25" s="145"/>
      <c r="TIW25" s="145"/>
      <c r="TIZ25" s="145"/>
      <c r="TJC25" s="145"/>
      <c r="TJF25" s="145"/>
      <c r="TJI25" s="145"/>
      <c r="TJL25" s="145"/>
      <c r="TJO25" s="145"/>
      <c r="TJR25" s="145"/>
      <c r="TJU25" s="145"/>
      <c r="TJW25" s="145"/>
      <c r="TKJ25" s="145"/>
      <c r="TKK25" s="145"/>
      <c r="TKL25" s="145"/>
      <c r="TKM25" s="145"/>
      <c r="TKN25" s="145"/>
      <c r="TKO25" s="145"/>
      <c r="TKP25" s="145"/>
      <c r="TKQ25" s="145"/>
      <c r="TKR25" s="145"/>
      <c r="TKS25" s="145"/>
      <c r="TKT25" s="145"/>
      <c r="TKU25" s="145"/>
      <c r="TKV25" s="145"/>
      <c r="TKW25" s="145"/>
      <c r="TLA25" s="145"/>
      <c r="TLC25" s="145"/>
      <c r="TLD25" s="145"/>
      <c r="TLE25" s="145"/>
      <c r="TLF25" s="145"/>
      <c r="TLI25" s="145"/>
      <c r="TLK25" s="145"/>
      <c r="TLL25" s="145"/>
      <c r="TLM25" s="145"/>
      <c r="TLN25" s="145"/>
      <c r="TLO25" s="145"/>
      <c r="TLP25" s="145"/>
      <c r="TLQ25" s="145"/>
      <c r="TLR25" s="145"/>
      <c r="TLS25" s="145"/>
      <c r="TLT25" s="145"/>
      <c r="TLU25" s="145"/>
      <c r="TLV25" s="145"/>
      <c r="TLW25" s="145"/>
      <c r="TLZ25" s="145"/>
      <c r="TMC25" s="145"/>
      <c r="TMF25" s="145"/>
      <c r="TMI25" s="145"/>
      <c r="TML25" s="145"/>
      <c r="TMX25" s="145"/>
      <c r="TNA25" s="145"/>
      <c r="TND25" s="145"/>
      <c r="TNG25" s="145"/>
      <c r="TNP25" s="145"/>
      <c r="TNV25" s="145"/>
      <c r="TNY25" s="145"/>
      <c r="TOB25" s="145"/>
      <c r="TOE25" s="145"/>
      <c r="TOK25" s="145"/>
      <c r="TON25" s="145"/>
      <c r="TOT25" s="145"/>
      <c r="TOV25" s="145"/>
      <c r="TOW25" s="145"/>
      <c r="TOY25" s="145"/>
      <c r="TPB25" s="145"/>
      <c r="TPE25" s="145"/>
      <c r="TPH25" s="145"/>
      <c r="TPP25" s="145"/>
      <c r="TPU25" s="145"/>
      <c r="TQD25" s="145"/>
      <c r="TQG25" s="145"/>
      <c r="TQO25" s="145"/>
      <c r="TRK25" s="145"/>
      <c r="TRL25" s="145"/>
      <c r="TRM25" s="145"/>
      <c r="TRN25" s="145"/>
      <c r="TRO25" s="145"/>
      <c r="TRP25" s="145"/>
      <c r="TSH25" s="145"/>
      <c r="TSI25" s="145"/>
      <c r="TSL25" s="145"/>
      <c r="TSO25" s="145"/>
      <c r="TSQ25" s="145"/>
      <c r="TSS25" s="145"/>
      <c r="TSV25" s="145"/>
      <c r="TSY25" s="145"/>
      <c r="TTB25" s="145"/>
      <c r="TTE25" s="145"/>
      <c r="TTH25" s="145"/>
      <c r="TTK25" s="145"/>
      <c r="TTN25" s="145"/>
      <c r="TTQ25" s="145"/>
      <c r="TTS25" s="145"/>
      <c r="TUF25" s="145"/>
      <c r="TUG25" s="145"/>
      <c r="TUH25" s="145"/>
      <c r="TUI25" s="145"/>
      <c r="TUJ25" s="145"/>
      <c r="TUK25" s="145"/>
      <c r="TUL25" s="145"/>
      <c r="TUM25" s="145"/>
      <c r="TUN25" s="145"/>
      <c r="TUO25" s="145"/>
      <c r="TUP25" s="145"/>
      <c r="TUQ25" s="145"/>
      <c r="TUR25" s="145"/>
      <c r="TUS25" s="145"/>
      <c r="TUW25" s="145"/>
      <c r="TUY25" s="145"/>
      <c r="TUZ25" s="145"/>
      <c r="TVA25" s="145"/>
      <c r="TVB25" s="145"/>
      <c r="TVE25" s="145"/>
      <c r="TVG25" s="145"/>
      <c r="TVH25" s="145"/>
      <c r="TVI25" s="145"/>
      <c r="TVJ25" s="145"/>
      <c r="TVK25" s="145"/>
      <c r="TVL25" s="145"/>
      <c r="TVM25" s="145"/>
      <c r="TVN25" s="145"/>
      <c r="TVO25" s="145"/>
      <c r="TVP25" s="145"/>
      <c r="TVQ25" s="145"/>
      <c r="TVR25" s="145"/>
      <c r="TVS25" s="145"/>
      <c r="TVV25" s="145"/>
      <c r="TVY25" s="145"/>
      <c r="TWB25" s="145"/>
      <c r="TWE25" s="145"/>
      <c r="TWH25" s="145"/>
      <c r="TWT25" s="145"/>
      <c r="TWW25" s="145"/>
      <c r="TWZ25" s="145"/>
      <c r="TXC25" s="145"/>
      <c r="TXL25" s="145"/>
      <c r="TXR25" s="145"/>
      <c r="TXU25" s="145"/>
      <c r="TXX25" s="145"/>
      <c r="TYA25" s="145"/>
      <c r="TYG25" s="145"/>
      <c r="TYJ25" s="145"/>
      <c r="TYP25" s="145"/>
      <c r="TYR25" s="145"/>
      <c r="TYS25" s="145"/>
      <c r="TYU25" s="145"/>
      <c r="TYX25" s="145"/>
      <c r="TZA25" s="145"/>
      <c r="TZD25" s="145"/>
      <c r="TZL25" s="145"/>
      <c r="TZQ25" s="145"/>
      <c r="TZZ25" s="145"/>
      <c r="UAC25" s="145"/>
      <c r="UAK25" s="145"/>
      <c r="UBG25" s="145"/>
      <c r="UBH25" s="145"/>
      <c r="UBI25" s="145"/>
      <c r="UBJ25" s="145"/>
      <c r="UBK25" s="145"/>
      <c r="UBL25" s="145"/>
      <c r="UCD25" s="145"/>
      <c r="UCE25" s="145"/>
      <c r="UCH25" s="145"/>
      <c r="UCK25" s="145"/>
      <c r="UCM25" s="145"/>
      <c r="UCO25" s="145"/>
      <c r="UCR25" s="145"/>
      <c r="UCU25" s="145"/>
      <c r="UCX25" s="145"/>
      <c r="UDA25" s="145"/>
      <c r="UDD25" s="145"/>
      <c r="UDG25" s="145"/>
      <c r="UDJ25" s="145"/>
      <c r="UDM25" s="145"/>
      <c r="UDO25" s="145"/>
      <c r="UEB25" s="145"/>
      <c r="UEC25" s="145"/>
      <c r="UED25" s="145"/>
      <c r="UEE25" s="145"/>
      <c r="UEF25" s="145"/>
      <c r="UEG25" s="145"/>
      <c r="UEH25" s="145"/>
      <c r="UEI25" s="145"/>
      <c r="UEJ25" s="145"/>
      <c r="UEK25" s="145"/>
      <c r="UEL25" s="145"/>
      <c r="UEM25" s="145"/>
      <c r="UEN25" s="145"/>
      <c r="UEO25" s="145"/>
      <c r="UES25" s="145"/>
      <c r="UEU25" s="145"/>
      <c r="UEV25" s="145"/>
      <c r="UEW25" s="145"/>
      <c r="UEX25" s="145"/>
      <c r="UFA25" s="145"/>
      <c r="UFC25" s="145"/>
      <c r="UFD25" s="145"/>
      <c r="UFE25" s="145"/>
      <c r="UFF25" s="145"/>
      <c r="UFG25" s="145"/>
      <c r="UFH25" s="145"/>
      <c r="UFI25" s="145"/>
      <c r="UFJ25" s="145"/>
      <c r="UFK25" s="145"/>
      <c r="UFL25" s="145"/>
      <c r="UFM25" s="145"/>
      <c r="UFN25" s="145"/>
      <c r="UFO25" s="145"/>
      <c r="UFR25" s="145"/>
      <c r="UFU25" s="145"/>
      <c r="UFX25" s="145"/>
      <c r="UGA25" s="145"/>
      <c r="UGD25" s="145"/>
      <c r="UGP25" s="145"/>
      <c r="UGS25" s="145"/>
      <c r="UGV25" s="145"/>
      <c r="UGY25" s="145"/>
      <c r="UHH25" s="145"/>
      <c r="UHN25" s="145"/>
      <c r="UHQ25" s="145"/>
      <c r="UHT25" s="145"/>
      <c r="UHW25" s="145"/>
      <c r="UIC25" s="145"/>
      <c r="UIF25" s="145"/>
      <c r="UIL25" s="145"/>
      <c r="UIN25" s="145"/>
      <c r="UIO25" s="145"/>
      <c r="UIQ25" s="145"/>
      <c r="UIT25" s="145"/>
      <c r="UIW25" s="145"/>
      <c r="UIZ25" s="145"/>
      <c r="UJH25" s="145"/>
      <c r="UJM25" s="145"/>
      <c r="UJV25" s="145"/>
      <c r="UJY25" s="145"/>
      <c r="UKG25" s="145"/>
      <c r="ULC25" s="145"/>
      <c r="ULD25" s="145"/>
      <c r="ULE25" s="145"/>
      <c r="ULF25" s="145"/>
      <c r="ULG25" s="145"/>
      <c r="ULH25" s="145"/>
      <c r="ULZ25" s="145"/>
      <c r="UMA25" s="145"/>
      <c r="UMD25" s="145"/>
      <c r="UMG25" s="145"/>
      <c r="UMI25" s="145"/>
      <c r="UMK25" s="145"/>
      <c r="UMN25" s="145"/>
      <c r="UMQ25" s="145"/>
      <c r="UMT25" s="145"/>
      <c r="UMW25" s="145"/>
      <c r="UMZ25" s="145"/>
      <c r="UNC25" s="145"/>
      <c r="UNF25" s="145"/>
      <c r="UNI25" s="145"/>
      <c r="UNK25" s="145"/>
      <c r="UNX25" s="145"/>
      <c r="UNY25" s="145"/>
      <c r="UNZ25" s="145"/>
      <c r="UOA25" s="145"/>
      <c r="UOB25" s="145"/>
      <c r="UOC25" s="145"/>
      <c r="UOD25" s="145"/>
      <c r="UOE25" s="145"/>
      <c r="UOF25" s="145"/>
      <c r="UOG25" s="145"/>
      <c r="UOH25" s="145"/>
      <c r="UOI25" s="145"/>
      <c r="UOJ25" s="145"/>
      <c r="UOK25" s="145"/>
      <c r="UOO25" s="145"/>
      <c r="UOQ25" s="145"/>
      <c r="UOR25" s="145"/>
      <c r="UOS25" s="145"/>
      <c r="UOT25" s="145"/>
      <c r="UOW25" s="145"/>
      <c r="UOY25" s="145"/>
      <c r="UOZ25" s="145"/>
      <c r="UPA25" s="145"/>
      <c r="UPB25" s="145"/>
      <c r="UPC25" s="145"/>
      <c r="UPD25" s="145"/>
      <c r="UPE25" s="145"/>
      <c r="UPF25" s="145"/>
      <c r="UPG25" s="145"/>
      <c r="UPH25" s="145"/>
      <c r="UPI25" s="145"/>
      <c r="UPJ25" s="145"/>
      <c r="UPK25" s="145"/>
      <c r="UPN25" s="145"/>
      <c r="UPQ25" s="145"/>
      <c r="UPT25" s="145"/>
      <c r="UPW25" s="145"/>
      <c r="UPZ25" s="145"/>
      <c r="UQL25" s="145"/>
      <c r="UQO25" s="145"/>
      <c r="UQR25" s="145"/>
      <c r="UQU25" s="145"/>
      <c r="URD25" s="145"/>
      <c r="URJ25" s="145"/>
      <c r="URM25" s="145"/>
      <c r="URP25" s="145"/>
      <c r="URS25" s="145"/>
      <c r="URY25" s="145"/>
      <c r="USB25" s="145"/>
      <c r="USH25" s="145"/>
      <c r="USJ25" s="145"/>
      <c r="USK25" s="145"/>
      <c r="USM25" s="145"/>
      <c r="USP25" s="145"/>
      <c r="USS25" s="145"/>
      <c r="USV25" s="145"/>
      <c r="UTD25" s="145"/>
      <c r="UTI25" s="145"/>
      <c r="UTR25" s="145"/>
      <c r="UTU25" s="145"/>
      <c r="UUC25" s="145"/>
      <c r="UUY25" s="145"/>
      <c r="UUZ25" s="145"/>
      <c r="UVA25" s="145"/>
      <c r="UVB25" s="145"/>
      <c r="UVC25" s="145"/>
      <c r="UVD25" s="145"/>
      <c r="UVV25" s="145"/>
      <c r="UVW25" s="145"/>
      <c r="UVZ25" s="145"/>
      <c r="UWC25" s="145"/>
      <c r="UWE25" s="145"/>
      <c r="UWG25" s="145"/>
      <c r="UWJ25" s="145"/>
      <c r="UWM25" s="145"/>
      <c r="UWP25" s="145"/>
      <c r="UWS25" s="145"/>
      <c r="UWV25" s="145"/>
      <c r="UWY25" s="145"/>
      <c r="UXB25" s="145"/>
      <c r="UXE25" s="145"/>
      <c r="UXG25" s="145"/>
      <c r="UXT25" s="145"/>
      <c r="UXU25" s="145"/>
      <c r="UXV25" s="145"/>
      <c r="UXW25" s="145"/>
      <c r="UXX25" s="145"/>
      <c r="UXY25" s="145"/>
      <c r="UXZ25" s="145"/>
      <c r="UYA25" s="145"/>
      <c r="UYB25" s="145"/>
      <c r="UYC25" s="145"/>
      <c r="UYD25" s="145"/>
      <c r="UYE25" s="145"/>
      <c r="UYF25" s="145"/>
      <c r="UYG25" s="145"/>
      <c r="UYK25" s="145"/>
      <c r="UYM25" s="145"/>
      <c r="UYN25" s="145"/>
      <c r="UYO25" s="145"/>
      <c r="UYP25" s="145"/>
      <c r="UYS25" s="145"/>
      <c r="UYU25" s="145"/>
      <c r="UYV25" s="145"/>
      <c r="UYW25" s="145"/>
      <c r="UYX25" s="145"/>
      <c r="UYY25" s="145"/>
      <c r="UYZ25" s="145"/>
      <c r="UZA25" s="145"/>
      <c r="UZB25" s="145"/>
      <c r="UZC25" s="145"/>
      <c r="UZD25" s="145"/>
      <c r="UZE25" s="145"/>
      <c r="UZF25" s="145"/>
      <c r="UZG25" s="145"/>
      <c r="UZJ25" s="145"/>
      <c r="UZM25" s="145"/>
      <c r="UZP25" s="145"/>
      <c r="UZS25" s="145"/>
      <c r="UZV25" s="145"/>
      <c r="VAH25" s="145"/>
      <c r="VAK25" s="145"/>
      <c r="VAN25" s="145"/>
      <c r="VAQ25" s="145"/>
      <c r="VAZ25" s="145"/>
      <c r="VBF25" s="145"/>
      <c r="VBI25" s="145"/>
      <c r="VBL25" s="145"/>
      <c r="VBO25" s="145"/>
      <c r="VBU25" s="145"/>
      <c r="VBX25" s="145"/>
      <c r="VCD25" s="145"/>
      <c r="VCF25" s="145"/>
      <c r="VCG25" s="145"/>
      <c r="VCI25" s="145"/>
      <c r="VCL25" s="145"/>
      <c r="VCO25" s="145"/>
      <c r="VCR25" s="145"/>
      <c r="VCZ25" s="145"/>
      <c r="VDE25" s="145"/>
      <c r="VDN25" s="145"/>
      <c r="VDQ25" s="145"/>
      <c r="VDY25" s="145"/>
      <c r="VEU25" s="145"/>
      <c r="VEV25" s="145"/>
      <c r="VEW25" s="145"/>
      <c r="VEX25" s="145"/>
      <c r="VEY25" s="145"/>
      <c r="VEZ25" s="145"/>
      <c r="VFR25" s="145"/>
      <c r="VFS25" s="145"/>
      <c r="VFV25" s="145"/>
      <c r="VFY25" s="145"/>
      <c r="VGA25" s="145"/>
      <c r="VGC25" s="145"/>
      <c r="VGF25" s="145"/>
      <c r="VGI25" s="145"/>
      <c r="VGL25" s="145"/>
      <c r="VGO25" s="145"/>
      <c r="VGR25" s="145"/>
      <c r="VGU25" s="145"/>
      <c r="VGX25" s="145"/>
      <c r="VHA25" s="145"/>
      <c r="VHC25" s="145"/>
      <c r="VHP25" s="145"/>
      <c r="VHQ25" s="145"/>
      <c r="VHR25" s="145"/>
      <c r="VHS25" s="145"/>
      <c r="VHT25" s="145"/>
      <c r="VHU25" s="145"/>
      <c r="VHV25" s="145"/>
      <c r="VHW25" s="145"/>
      <c r="VHX25" s="145"/>
      <c r="VHY25" s="145"/>
      <c r="VHZ25" s="145"/>
      <c r="VIA25" s="145"/>
      <c r="VIB25" s="145"/>
      <c r="VIC25" s="145"/>
      <c r="VIG25" s="145"/>
      <c r="VII25" s="145"/>
      <c r="VIJ25" s="145"/>
      <c r="VIK25" s="145"/>
      <c r="VIL25" s="145"/>
      <c r="VIO25" s="145"/>
      <c r="VIQ25" s="145"/>
      <c r="VIR25" s="145"/>
      <c r="VIS25" s="145"/>
      <c r="VIT25" s="145"/>
      <c r="VIU25" s="145"/>
      <c r="VIV25" s="145"/>
      <c r="VIW25" s="145"/>
      <c r="VIX25" s="145"/>
      <c r="VIY25" s="145"/>
      <c r="VIZ25" s="145"/>
      <c r="VJA25" s="145"/>
      <c r="VJB25" s="145"/>
      <c r="VJC25" s="145"/>
      <c r="VJF25" s="145"/>
      <c r="VJI25" s="145"/>
      <c r="VJL25" s="145"/>
      <c r="VJO25" s="145"/>
      <c r="VJR25" s="145"/>
      <c r="VKD25" s="145"/>
      <c r="VKG25" s="145"/>
      <c r="VKJ25" s="145"/>
      <c r="VKM25" s="145"/>
      <c r="VKV25" s="145"/>
      <c r="VLB25" s="145"/>
      <c r="VLE25" s="145"/>
      <c r="VLH25" s="145"/>
      <c r="VLK25" s="145"/>
      <c r="VLQ25" s="145"/>
      <c r="VLT25" s="145"/>
      <c r="VLZ25" s="145"/>
      <c r="VMB25" s="145"/>
      <c r="VMC25" s="145"/>
      <c r="VME25" s="145"/>
      <c r="VMH25" s="145"/>
      <c r="VMK25" s="145"/>
      <c r="VMN25" s="145"/>
      <c r="VMV25" s="145"/>
      <c r="VNA25" s="145"/>
      <c r="VNJ25" s="145"/>
      <c r="VNM25" s="145"/>
      <c r="VNU25" s="145"/>
      <c r="VOQ25" s="145"/>
      <c r="VOR25" s="145"/>
      <c r="VOS25" s="145"/>
      <c r="VOT25" s="145"/>
      <c r="VOU25" s="145"/>
      <c r="VOV25" s="145"/>
      <c r="VPN25" s="145"/>
      <c r="VPO25" s="145"/>
      <c r="VPR25" s="145"/>
      <c r="VPU25" s="145"/>
      <c r="VPW25" s="145"/>
      <c r="VPY25" s="145"/>
      <c r="VQB25" s="145"/>
      <c r="VQE25" s="145"/>
      <c r="VQH25" s="145"/>
      <c r="VQK25" s="145"/>
      <c r="VQN25" s="145"/>
      <c r="VQQ25" s="145"/>
      <c r="VQT25" s="145"/>
      <c r="VQW25" s="145"/>
      <c r="VQY25" s="145"/>
      <c r="VRL25" s="145"/>
      <c r="VRM25" s="145"/>
      <c r="VRN25" s="145"/>
      <c r="VRO25" s="145"/>
      <c r="VRP25" s="145"/>
      <c r="VRQ25" s="145"/>
      <c r="VRR25" s="145"/>
      <c r="VRS25" s="145"/>
      <c r="VRT25" s="145"/>
      <c r="VRU25" s="145"/>
      <c r="VRV25" s="145"/>
      <c r="VRW25" s="145"/>
      <c r="VRX25" s="145"/>
      <c r="VRY25" s="145"/>
      <c r="VSC25" s="145"/>
      <c r="VSE25" s="145"/>
      <c r="VSF25" s="145"/>
      <c r="VSG25" s="145"/>
      <c r="VSH25" s="145"/>
      <c r="VSK25" s="145"/>
      <c r="VSM25" s="145"/>
      <c r="VSN25" s="145"/>
      <c r="VSO25" s="145"/>
      <c r="VSP25" s="145"/>
      <c r="VSQ25" s="145"/>
      <c r="VSR25" s="145"/>
      <c r="VSS25" s="145"/>
      <c r="VST25" s="145"/>
      <c r="VSU25" s="145"/>
      <c r="VSV25" s="145"/>
      <c r="VSW25" s="145"/>
      <c r="VSX25" s="145"/>
      <c r="VSY25" s="145"/>
      <c r="VTB25" s="145"/>
      <c r="VTE25" s="145"/>
      <c r="VTH25" s="145"/>
      <c r="VTK25" s="145"/>
      <c r="VTN25" s="145"/>
      <c r="VTZ25" s="145"/>
      <c r="VUC25" s="145"/>
      <c r="VUF25" s="145"/>
      <c r="VUI25" s="145"/>
      <c r="VUR25" s="145"/>
      <c r="VUX25" s="145"/>
      <c r="VVA25" s="145"/>
      <c r="VVD25" s="145"/>
      <c r="VVG25" s="145"/>
      <c r="VVM25" s="145"/>
      <c r="VVP25" s="145"/>
      <c r="VVV25" s="145"/>
      <c r="VVX25" s="145"/>
      <c r="VVY25" s="145"/>
      <c r="VWA25" s="145"/>
      <c r="VWD25" s="145"/>
      <c r="VWG25" s="145"/>
      <c r="VWJ25" s="145"/>
      <c r="VWR25" s="145"/>
      <c r="VWW25" s="145"/>
      <c r="VXF25" s="145"/>
      <c r="VXI25" s="145"/>
      <c r="VXQ25" s="145"/>
      <c r="VYM25" s="145"/>
      <c r="VYN25" s="145"/>
      <c r="VYO25" s="145"/>
      <c r="VYP25" s="145"/>
      <c r="VYQ25" s="145"/>
      <c r="VYR25" s="145"/>
      <c r="VZJ25" s="145"/>
      <c r="VZK25" s="145"/>
      <c r="VZN25" s="145"/>
      <c r="VZQ25" s="145"/>
      <c r="VZS25" s="145"/>
      <c r="VZU25" s="145"/>
      <c r="VZX25" s="145"/>
      <c r="WAA25" s="145"/>
      <c r="WAD25" s="145"/>
      <c r="WAG25" s="145"/>
      <c r="WAJ25" s="145"/>
      <c r="WAM25" s="145"/>
      <c r="WAP25" s="145"/>
      <c r="WAS25" s="145"/>
      <c r="WAU25" s="145"/>
      <c r="WBH25" s="145"/>
      <c r="WBI25" s="145"/>
      <c r="WBJ25" s="145"/>
      <c r="WBK25" s="145"/>
      <c r="WBL25" s="145"/>
      <c r="WBM25" s="145"/>
      <c r="WBN25" s="145"/>
      <c r="WBO25" s="145"/>
      <c r="WBP25" s="145"/>
      <c r="WBQ25" s="145"/>
      <c r="WBR25" s="145"/>
      <c r="WBS25" s="145"/>
      <c r="WBT25" s="145"/>
      <c r="WBU25" s="145"/>
      <c r="WBY25" s="145"/>
      <c r="WCA25" s="145"/>
      <c r="WCB25" s="145"/>
      <c r="WCC25" s="145"/>
      <c r="WCD25" s="145"/>
      <c r="WCG25" s="145"/>
      <c r="WCI25" s="145"/>
      <c r="WCJ25" s="145"/>
      <c r="WCK25" s="145"/>
      <c r="WCL25" s="145"/>
      <c r="WCM25" s="145"/>
      <c r="WCN25" s="145"/>
      <c r="WCO25" s="145"/>
      <c r="WCP25" s="145"/>
      <c r="WCQ25" s="145"/>
      <c r="WCR25" s="145"/>
      <c r="WCS25" s="145"/>
      <c r="WCT25" s="145"/>
      <c r="WCU25" s="145"/>
      <c r="WCX25" s="145"/>
      <c r="WDA25" s="145"/>
      <c r="WDD25" s="145"/>
      <c r="WDG25" s="145"/>
      <c r="WDJ25" s="145"/>
      <c r="WDV25" s="145"/>
      <c r="WDY25" s="145"/>
      <c r="WEB25" s="145"/>
      <c r="WEE25" s="145"/>
      <c r="WEN25" s="145"/>
      <c r="WET25" s="145"/>
      <c r="WEW25" s="145"/>
      <c r="WEZ25" s="145"/>
      <c r="WFC25" s="145"/>
      <c r="WFI25" s="145"/>
      <c r="WFL25" s="145"/>
      <c r="WFR25" s="145"/>
      <c r="WFT25" s="145"/>
      <c r="WFU25" s="145"/>
      <c r="WFW25" s="145"/>
      <c r="WFZ25" s="145"/>
      <c r="WGC25" s="145"/>
      <c r="WGF25" s="145"/>
      <c r="WGN25" s="145"/>
      <c r="WGS25" s="145"/>
      <c r="WHB25" s="145"/>
      <c r="WHE25" s="145"/>
      <c r="WHM25" s="145"/>
      <c r="WII25" s="145"/>
      <c r="WIJ25" s="145"/>
      <c r="WIK25" s="145"/>
      <c r="WIL25" s="145"/>
      <c r="WIM25" s="145"/>
      <c r="WIN25" s="145"/>
      <c r="WJF25" s="145"/>
      <c r="WJG25" s="145"/>
      <c r="WJJ25" s="145"/>
      <c r="WJM25" s="145"/>
      <c r="WJO25" s="145"/>
      <c r="WJQ25" s="145"/>
      <c r="WJT25" s="145"/>
      <c r="WJW25" s="145"/>
      <c r="WJZ25" s="145"/>
      <c r="WKC25" s="145"/>
      <c r="WKF25" s="145"/>
      <c r="WKI25" s="145"/>
      <c r="WKL25" s="145"/>
      <c r="WKO25" s="145"/>
      <c r="WKQ25" s="145"/>
      <c r="WLD25" s="145"/>
      <c r="WLE25" s="145"/>
      <c r="WLF25" s="145"/>
      <c r="WLG25" s="145"/>
      <c r="WLH25" s="145"/>
      <c r="WLI25" s="145"/>
      <c r="WLJ25" s="145"/>
      <c r="WLK25" s="145"/>
      <c r="WLL25" s="145"/>
      <c r="WLM25" s="145"/>
      <c r="WLN25" s="145"/>
      <c r="WLO25" s="145"/>
      <c r="WLP25" s="145"/>
      <c r="WLQ25" s="145"/>
      <c r="WLU25" s="145"/>
      <c r="WLW25" s="145"/>
      <c r="WLX25" s="145"/>
      <c r="WLY25" s="145"/>
      <c r="WLZ25" s="145"/>
      <c r="WMC25" s="145"/>
      <c r="WME25" s="145"/>
      <c r="WMF25" s="145"/>
      <c r="WMG25" s="145"/>
      <c r="WMH25" s="145"/>
      <c r="WMI25" s="145"/>
      <c r="WMJ25" s="145"/>
      <c r="WMK25" s="145"/>
      <c r="WML25" s="145"/>
      <c r="WMM25" s="145"/>
      <c r="WMN25" s="145"/>
      <c r="WMO25" s="145"/>
      <c r="WMP25" s="145"/>
      <c r="WMQ25" s="145"/>
      <c r="WMT25" s="145"/>
      <c r="WMW25" s="145"/>
      <c r="WMZ25" s="145"/>
      <c r="WNC25" s="145"/>
      <c r="WNF25" s="145"/>
      <c r="WNR25" s="145"/>
      <c r="WNU25" s="145"/>
      <c r="WNX25" s="145"/>
      <c r="WOA25" s="145"/>
      <c r="WOJ25" s="145"/>
      <c r="WOP25" s="145"/>
      <c r="WOS25" s="145"/>
      <c r="WOV25" s="145"/>
      <c r="WOY25" s="145"/>
      <c r="WPE25" s="145"/>
      <c r="WPH25" s="145"/>
      <c r="WPN25" s="145"/>
      <c r="WPP25" s="145"/>
      <c r="WPQ25" s="145"/>
      <c r="WPS25" s="145"/>
      <c r="WPV25" s="145"/>
      <c r="WPY25" s="145"/>
      <c r="WQB25" s="145"/>
      <c r="WQJ25" s="145"/>
      <c r="WQO25" s="145"/>
      <c r="WQX25" s="145"/>
      <c r="WRA25" s="145"/>
      <c r="WRI25" s="145"/>
      <c r="WSE25" s="145"/>
      <c r="WSF25" s="145"/>
      <c r="WSG25" s="145"/>
      <c r="WSH25" s="145"/>
      <c r="WSI25" s="145"/>
      <c r="WSJ25" s="145"/>
      <c r="WTB25" s="145"/>
      <c r="WTC25" s="145"/>
      <c r="WTF25" s="145"/>
      <c r="WTI25" s="145"/>
      <c r="WTK25" s="145"/>
      <c r="WTM25" s="145"/>
      <c r="WTP25" s="145"/>
      <c r="WTS25" s="145"/>
      <c r="WTV25" s="145"/>
      <c r="WTY25" s="145"/>
      <c r="WUB25" s="145"/>
      <c r="WUE25" s="145"/>
      <c r="WUH25" s="145"/>
      <c r="WUK25" s="145"/>
      <c r="WUM25" s="145"/>
      <c r="WUZ25" s="145"/>
      <c r="WVA25" s="145"/>
      <c r="WVB25" s="145"/>
      <c r="WVC25" s="145"/>
      <c r="WVD25" s="145"/>
      <c r="WVE25" s="145"/>
      <c r="WVF25" s="145"/>
      <c r="WVG25" s="145"/>
      <c r="WVH25" s="145"/>
      <c r="WVI25" s="145"/>
      <c r="WVJ25" s="145"/>
      <c r="WVK25" s="145"/>
      <c r="WVL25" s="145"/>
      <c r="WVM25" s="145"/>
      <c r="WVN25" s="145"/>
      <c r="WVO25" s="145"/>
      <c r="WVP25" s="145"/>
      <c r="WVQ25" s="145"/>
      <c r="WVR25" s="145"/>
      <c r="WVS25" s="145"/>
      <c r="WVT25" s="145"/>
      <c r="WVU25" s="145"/>
      <c r="WVV25" s="145"/>
      <c r="WVW25" s="145"/>
      <c r="WVX25" s="145"/>
      <c r="WVY25" s="145"/>
      <c r="WVZ25" s="145"/>
      <c r="WWA25" s="145"/>
      <c r="WWB25" s="145"/>
      <c r="WWC25" s="145"/>
      <c r="WWD25" s="145"/>
      <c r="WWE25" s="145"/>
      <c r="WWF25" s="145"/>
      <c r="WWG25" s="145"/>
      <c r="WWH25" s="145"/>
      <c r="WWI25" s="145"/>
      <c r="WWJ25" s="145"/>
      <c r="WWK25" s="145"/>
      <c r="WWL25" s="145"/>
      <c r="WWM25" s="145"/>
      <c r="WWN25" s="145"/>
      <c r="WWO25" s="145"/>
      <c r="WWP25" s="145"/>
      <c r="WWQ25" s="145"/>
      <c r="WWR25" s="145"/>
      <c r="WWS25" s="145"/>
      <c r="WWT25" s="145"/>
      <c r="WWU25" s="145"/>
      <c r="WWV25" s="145"/>
      <c r="WWW25" s="145"/>
      <c r="WWX25" s="145"/>
      <c r="WWY25" s="145"/>
      <c r="WWZ25" s="145"/>
      <c r="WXA25" s="145"/>
      <c r="WXB25" s="145"/>
      <c r="WXC25" s="145"/>
      <c r="WXD25" s="145"/>
      <c r="WXE25" s="145"/>
      <c r="WXF25" s="145"/>
      <c r="WXG25" s="145"/>
      <c r="WXH25" s="145"/>
      <c r="WXI25" s="145"/>
      <c r="WXJ25" s="145"/>
      <c r="WXK25" s="145"/>
      <c r="WXL25" s="145"/>
      <c r="WXM25" s="145"/>
      <c r="WXN25" s="145"/>
      <c r="WXO25" s="145"/>
      <c r="WXP25" s="145"/>
      <c r="WXQ25" s="145"/>
      <c r="WXR25" s="145"/>
      <c r="WXS25" s="145"/>
      <c r="WXT25" s="145"/>
      <c r="WXU25" s="145"/>
      <c r="WXV25" s="145"/>
      <c r="WXW25" s="145"/>
      <c r="WXX25" s="145"/>
      <c r="WXY25" s="145"/>
      <c r="WXZ25" s="145"/>
      <c r="WYA25" s="145"/>
      <c r="WYB25" s="145"/>
      <c r="WYC25" s="145"/>
      <c r="WYD25" s="145"/>
      <c r="WYE25" s="145"/>
      <c r="WYF25" s="145"/>
      <c r="WYG25" s="145"/>
      <c r="WYH25" s="145"/>
      <c r="WYI25" s="145"/>
      <c r="WYJ25" s="145"/>
      <c r="WYK25" s="145"/>
      <c r="WYL25" s="145"/>
      <c r="WYM25" s="145"/>
      <c r="WYN25" s="145"/>
      <c r="WYO25" s="145"/>
      <c r="WYP25" s="145"/>
      <c r="WYQ25" s="145"/>
      <c r="WYR25" s="145"/>
      <c r="WYS25" s="145"/>
      <c r="WYT25" s="145"/>
      <c r="WYU25" s="145"/>
      <c r="WYV25" s="145"/>
      <c r="WYW25" s="145"/>
      <c r="WYX25" s="145"/>
      <c r="WYY25" s="145"/>
      <c r="WYZ25" s="145"/>
      <c r="WZA25" s="145"/>
      <c r="WZB25" s="145"/>
      <c r="WZC25" s="145"/>
      <c r="WZD25" s="145"/>
      <c r="WZE25" s="145"/>
      <c r="WZF25" s="145"/>
      <c r="WZG25" s="145"/>
      <c r="WZH25" s="145"/>
      <c r="WZI25" s="145"/>
      <c r="WZJ25" s="145"/>
      <c r="WZK25" s="145"/>
      <c r="WZL25" s="145"/>
      <c r="WZM25" s="145"/>
      <c r="WZN25" s="145"/>
      <c r="WZO25" s="145"/>
      <c r="WZP25" s="145"/>
      <c r="WZQ25" s="145"/>
      <c r="WZR25" s="145"/>
      <c r="WZS25" s="145"/>
      <c r="WZT25" s="145"/>
      <c r="WZU25" s="145"/>
      <c r="WZV25" s="145"/>
      <c r="WZW25" s="145"/>
      <c r="WZX25" s="145"/>
      <c r="WZY25" s="145"/>
      <c r="WZZ25" s="145"/>
      <c r="XAA25" s="145"/>
      <c r="XAB25" s="145"/>
      <c r="XAC25" s="145"/>
      <c r="XAD25" s="145"/>
      <c r="XAE25" s="145"/>
      <c r="XAF25" s="145"/>
      <c r="XAG25" s="145"/>
      <c r="XAH25" s="145"/>
      <c r="XAI25" s="145"/>
      <c r="XAJ25" s="145"/>
      <c r="XAK25" s="145"/>
      <c r="XAL25" s="145"/>
      <c r="XAM25" s="145"/>
      <c r="XAN25" s="145"/>
      <c r="XAO25" s="145"/>
      <c r="XAP25" s="145"/>
      <c r="XAQ25" s="145"/>
      <c r="XAR25" s="145"/>
      <c r="XAS25" s="145"/>
      <c r="XAT25" s="145"/>
      <c r="XAU25" s="145"/>
      <c r="XAV25" s="145"/>
      <c r="XAW25" s="145"/>
      <c r="XAX25" s="145"/>
      <c r="XAY25" s="145"/>
      <c r="XAZ25" s="145"/>
      <c r="XBA25" s="145"/>
      <c r="XBB25" s="145"/>
      <c r="XBC25" s="145"/>
      <c r="XBD25" s="145"/>
      <c r="XBE25" s="145"/>
      <c r="XBF25" s="145"/>
      <c r="XBG25" s="145"/>
      <c r="XBH25" s="145"/>
      <c r="XBI25" s="145"/>
      <c r="XBJ25" s="145"/>
      <c r="XBK25" s="145"/>
      <c r="XBL25" s="145"/>
      <c r="XBM25" s="145"/>
      <c r="XBN25" s="145"/>
      <c r="XBO25" s="145"/>
      <c r="XBP25" s="145"/>
      <c r="XBQ25" s="145"/>
      <c r="XBR25" s="145"/>
      <c r="XBS25" s="145"/>
      <c r="XBT25" s="145"/>
      <c r="XBU25" s="145"/>
      <c r="XBV25" s="145"/>
      <c r="XBW25" s="145"/>
      <c r="XBX25" s="145"/>
      <c r="XBY25" s="145"/>
      <c r="XBZ25" s="145"/>
      <c r="XCA25" s="145"/>
      <c r="XCB25" s="145"/>
      <c r="XCC25" s="145"/>
      <c r="XCD25" s="145"/>
      <c r="XCE25" s="145"/>
      <c r="XCF25" s="145"/>
      <c r="XCG25" s="145"/>
      <c r="XCH25" s="145"/>
      <c r="XCI25" s="145"/>
      <c r="XCJ25" s="145"/>
      <c r="XCK25" s="145"/>
      <c r="XCL25" s="145"/>
      <c r="XCM25" s="145"/>
      <c r="XCN25" s="145"/>
      <c r="XCO25" s="145"/>
      <c r="XCP25" s="145"/>
      <c r="XCQ25" s="145"/>
      <c r="XCR25" s="145"/>
      <c r="XCS25" s="145"/>
      <c r="XCT25" s="145"/>
      <c r="XCU25" s="145"/>
      <c r="XCV25" s="145"/>
      <c r="XCW25" s="145"/>
      <c r="XCX25" s="145"/>
      <c r="XCY25" s="145"/>
      <c r="XCZ25" s="145"/>
      <c r="XDA25" s="145"/>
      <c r="XDB25" s="145"/>
      <c r="XDC25" s="145"/>
      <c r="XDD25" s="145"/>
      <c r="XDE25" s="145"/>
      <c r="XDF25" s="145"/>
      <c r="XDG25" s="145"/>
      <c r="XDH25" s="145"/>
      <c r="XDI25" s="145"/>
      <c r="XDJ25" s="145"/>
      <c r="XDK25" s="145"/>
      <c r="XDL25" s="145"/>
      <c r="XDM25" s="145"/>
      <c r="XDN25" s="145"/>
      <c r="XDO25" s="145"/>
      <c r="XDP25" s="145"/>
      <c r="XDQ25" s="145"/>
      <c r="XDR25" s="145"/>
      <c r="XDS25" s="145"/>
      <c r="XDT25" s="145"/>
      <c r="XDU25" s="145"/>
      <c r="XDV25" s="145"/>
      <c r="XDW25" s="145"/>
      <c r="XDX25" s="145"/>
      <c r="XDY25" s="145"/>
      <c r="XDZ25" s="145"/>
      <c r="XEA25" s="145"/>
      <c r="XEB25" s="145"/>
      <c r="XEC25" s="145"/>
      <c r="XED25" s="145"/>
      <c r="XEE25" s="145"/>
      <c r="XEF25" s="145"/>
      <c r="XEG25" s="145"/>
      <c r="XEH25" s="145"/>
      <c r="XEI25" s="145"/>
      <c r="XEJ25" s="145"/>
      <c r="XEK25" s="145"/>
      <c r="XEL25" s="145"/>
      <c r="XEM25" s="145"/>
      <c r="XEN25" s="145"/>
      <c r="XEO25" s="145"/>
      <c r="XEP25" s="145"/>
      <c r="XEQ25" s="145"/>
      <c r="XER25" s="145"/>
      <c r="XES25" s="145"/>
      <c r="XET25" s="145"/>
      <c r="XEU25" s="145"/>
      <c r="XEV25" s="145"/>
      <c r="XEW25" s="145"/>
      <c r="XEX25" s="145"/>
      <c r="XEY25" s="145"/>
      <c r="XEZ25" s="145"/>
      <c r="XFA25" s="145"/>
      <c r="XFB25" s="145"/>
      <c r="XFC25" s="145"/>
      <c r="XFD25" s="145"/>
    </row>
    <row r="26" spans="1:16384" s="45" customFormat="1" ht="21.75" hidden="1" customHeight="1">
      <c r="A26" s="8" t="s">
        <v>271</v>
      </c>
      <c r="B26" s="44" t="s">
        <v>328</v>
      </c>
      <c r="C26" s="132"/>
      <c r="D26" s="59"/>
      <c r="E26" s="60">
        <f t="shared" si="1"/>
        <v>0</v>
      </c>
    </row>
    <row r="27" spans="1:16384" s="45" customFormat="1" ht="21.75" hidden="1" customHeight="1">
      <c r="A27" s="8" t="s">
        <v>272</v>
      </c>
      <c r="B27" s="44" t="s">
        <v>325</v>
      </c>
      <c r="C27" s="132"/>
      <c r="D27" s="59"/>
      <c r="E27" s="60">
        <f t="shared" si="1"/>
        <v>0</v>
      </c>
    </row>
    <row r="28" spans="1:16384" s="45" customFormat="1" ht="20.25" hidden="1" customHeight="1">
      <c r="A28" s="8" t="s">
        <v>64</v>
      </c>
      <c r="B28" s="44" t="s">
        <v>325</v>
      </c>
      <c r="C28" s="132"/>
      <c r="D28" s="59"/>
      <c r="E28" s="60">
        <f t="shared" si="1"/>
        <v>0</v>
      </c>
    </row>
    <row r="29" spans="1:16384" s="45" customFormat="1" ht="20.25" hidden="1" customHeight="1">
      <c r="A29" s="4" t="s">
        <v>65</v>
      </c>
      <c r="B29" s="44" t="s">
        <v>325</v>
      </c>
      <c r="C29" s="132"/>
      <c r="D29" s="59"/>
      <c r="E29" s="60">
        <f t="shared" si="1"/>
        <v>0</v>
      </c>
    </row>
    <row r="30" spans="1:16384" s="45" customFormat="1" ht="21.75" hidden="1" customHeight="1">
      <c r="A30" s="4" t="s">
        <v>66</v>
      </c>
      <c r="B30" s="44" t="s">
        <v>325</v>
      </c>
      <c r="C30" s="132"/>
      <c r="D30" s="59"/>
      <c r="E30" s="60">
        <f t="shared" si="1"/>
        <v>0</v>
      </c>
    </row>
    <row r="31" spans="1:16384" s="45" customFormat="1" ht="21.75" hidden="1" customHeight="1">
      <c r="A31" s="8" t="s">
        <v>227</v>
      </c>
      <c r="B31" s="44" t="s">
        <v>325</v>
      </c>
      <c r="C31" s="132"/>
      <c r="D31" s="59"/>
      <c r="E31" s="60">
        <f t="shared" si="1"/>
        <v>0</v>
      </c>
    </row>
    <row r="32" spans="1:16384" s="45" customFormat="1" ht="21.75" hidden="1" customHeight="1">
      <c r="A32" s="8" t="s">
        <v>228</v>
      </c>
      <c r="B32" s="44" t="s">
        <v>329</v>
      </c>
      <c r="C32" s="132"/>
      <c r="D32" s="59"/>
      <c r="E32" s="60">
        <f t="shared" si="1"/>
        <v>0</v>
      </c>
    </row>
    <row r="33" spans="1:16384" s="45" customFormat="1" ht="21.75" hidden="1" customHeight="1">
      <c r="A33" s="6" t="s">
        <v>229</v>
      </c>
      <c r="B33" s="44" t="s">
        <v>325</v>
      </c>
      <c r="C33" s="133"/>
      <c r="D33" s="59"/>
      <c r="E33" s="60">
        <f t="shared" si="1"/>
        <v>0</v>
      </c>
    </row>
    <row r="34" spans="1:16384" s="45" customFormat="1" ht="21.75" hidden="1" customHeight="1">
      <c r="A34" s="6" t="s">
        <v>230</v>
      </c>
      <c r="B34" s="44" t="s">
        <v>325</v>
      </c>
      <c r="C34" s="133"/>
      <c r="D34" s="59"/>
      <c r="E34" s="60">
        <f t="shared" si="1"/>
        <v>0</v>
      </c>
    </row>
    <row r="35" spans="1:16384" s="45" customFormat="1" ht="20.25" hidden="1" customHeight="1">
      <c r="A35" s="8" t="s">
        <v>121</v>
      </c>
      <c r="B35" s="44" t="s">
        <v>325</v>
      </c>
      <c r="C35" s="132"/>
      <c r="D35" s="59"/>
      <c r="E35" s="60">
        <f t="shared" si="1"/>
        <v>0</v>
      </c>
    </row>
    <row r="36" spans="1:16384" s="45" customFormat="1" ht="21.75" hidden="1" customHeight="1">
      <c r="A36" s="8" t="s">
        <v>146</v>
      </c>
      <c r="B36" s="44" t="s">
        <v>325</v>
      </c>
      <c r="C36" s="132"/>
      <c r="D36" s="59"/>
      <c r="E36" s="60">
        <f t="shared" si="1"/>
        <v>0</v>
      </c>
    </row>
    <row r="37" spans="1:16384" s="45" customFormat="1" ht="20.25" hidden="1" customHeight="1">
      <c r="A37" s="11" t="s">
        <v>96</v>
      </c>
      <c r="B37" s="44" t="s">
        <v>330</v>
      </c>
      <c r="C37" s="132"/>
      <c r="D37" s="59"/>
      <c r="E37" s="60">
        <f t="shared" si="1"/>
        <v>0</v>
      </c>
    </row>
    <row r="38" spans="1:16384" s="45" customFormat="1" ht="20.25" hidden="1" customHeight="1">
      <c r="A38" s="8" t="s">
        <v>97</v>
      </c>
      <c r="B38" s="44" t="s">
        <v>325</v>
      </c>
      <c r="C38" s="132"/>
      <c r="D38" s="59"/>
      <c r="E38" s="60">
        <f t="shared" si="1"/>
        <v>0</v>
      </c>
    </row>
    <row r="39" spans="1:16384" s="45" customFormat="1" ht="21.75" hidden="1" customHeight="1">
      <c r="A39" s="8" t="s">
        <v>98</v>
      </c>
      <c r="B39" s="44" t="s">
        <v>331</v>
      </c>
      <c r="C39" s="132"/>
      <c r="D39" s="59"/>
      <c r="E39" s="60">
        <f t="shared" si="1"/>
        <v>0</v>
      </c>
    </row>
    <row r="40" spans="1:16384" s="45" customFormat="1" ht="21.75" hidden="1" customHeight="1">
      <c r="A40" s="8" t="s">
        <v>273</v>
      </c>
      <c r="B40" s="44" t="s">
        <v>325</v>
      </c>
      <c r="C40" s="132"/>
      <c r="D40" s="59"/>
      <c r="E40" s="60">
        <f t="shared" si="1"/>
        <v>0</v>
      </c>
    </row>
    <row r="41" spans="1:16384" s="45" customFormat="1" ht="21.75" hidden="1" customHeight="1">
      <c r="A41" s="8" t="s">
        <v>274</v>
      </c>
      <c r="B41" s="44" t="s">
        <v>325</v>
      </c>
      <c r="C41" s="132"/>
      <c r="D41" s="59"/>
      <c r="E41" s="60">
        <f t="shared" si="1"/>
        <v>0</v>
      </c>
    </row>
    <row r="42" spans="1:16384" s="45" customFormat="1" ht="20.25" hidden="1" customHeight="1">
      <c r="A42" s="19" t="s">
        <v>275</v>
      </c>
      <c r="B42" s="44" t="s">
        <v>331</v>
      </c>
      <c r="C42" s="132"/>
      <c r="D42" s="59"/>
      <c r="E42" s="60">
        <f t="shared" si="1"/>
        <v>0</v>
      </c>
    </row>
    <row r="43" spans="1:16384" s="45" customFormat="1" ht="20.25" hidden="1" customHeight="1">
      <c r="A43" s="6" t="s">
        <v>122</v>
      </c>
      <c r="B43" s="44" t="s">
        <v>325</v>
      </c>
      <c r="C43" s="132"/>
      <c r="D43" s="59"/>
      <c r="E43" s="60">
        <f t="shared" si="1"/>
        <v>0</v>
      </c>
    </row>
    <row r="44" spans="1:16384" s="45" customFormat="1" ht="20.25" hidden="1" customHeight="1">
      <c r="A44" s="19" t="s">
        <v>123</v>
      </c>
      <c r="B44" s="44" t="s">
        <v>330</v>
      </c>
      <c r="C44" s="132"/>
      <c r="D44" s="59"/>
      <c r="E44" s="60">
        <f t="shared" si="1"/>
        <v>0</v>
      </c>
    </row>
    <row r="45" spans="1:16384" s="45" customFormat="1" ht="20.25" hidden="1" customHeight="1">
      <c r="A45" s="8" t="s">
        <v>276</v>
      </c>
      <c r="B45" s="44" t="s">
        <v>325</v>
      </c>
      <c r="C45" s="132"/>
      <c r="D45" s="59"/>
      <c r="E45" s="60">
        <f t="shared" si="1"/>
        <v>0</v>
      </c>
    </row>
    <row r="46" spans="1:16384" s="45" customFormat="1" ht="21.75" hidden="1" customHeight="1">
      <c r="A46" s="8" t="s">
        <v>277</v>
      </c>
      <c r="B46" s="44" t="s">
        <v>325</v>
      </c>
      <c r="C46" s="132"/>
      <c r="D46" s="59"/>
      <c r="E46" s="60">
        <f t="shared" si="1"/>
        <v>0</v>
      </c>
    </row>
    <row r="47" spans="1:16384" s="45" customFormat="1" ht="22.7" customHeight="1">
      <c r="A47" s="141" t="s">
        <v>113</v>
      </c>
      <c r="B47" s="44" t="s">
        <v>325</v>
      </c>
      <c r="C47" s="177">
        <v>443</v>
      </c>
      <c r="D47" s="143">
        <v>20000</v>
      </c>
      <c r="E47" s="144">
        <f t="shared" si="1"/>
        <v>8860000</v>
      </c>
      <c r="I47" s="145"/>
      <c r="K47" s="145"/>
      <c r="L47" s="145"/>
      <c r="M47" s="145"/>
      <c r="N47" s="145"/>
      <c r="Q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H47" s="145"/>
      <c r="AK47" s="145"/>
      <c r="AN47" s="145"/>
      <c r="AQ47" s="145"/>
      <c r="AT47" s="145"/>
      <c r="BF47" s="145"/>
      <c r="BI47" s="145"/>
      <c r="BL47" s="145"/>
      <c r="BO47" s="145"/>
      <c r="BX47" s="145"/>
      <c r="CD47" s="145"/>
      <c r="CG47" s="145"/>
      <c r="CJ47" s="145"/>
      <c r="CM47" s="145"/>
      <c r="CS47" s="145"/>
      <c r="CV47" s="145"/>
      <c r="DB47" s="145"/>
      <c r="DD47" s="145"/>
      <c r="DE47" s="145"/>
      <c r="DG47" s="145"/>
      <c r="DJ47" s="145"/>
      <c r="DM47" s="145"/>
      <c r="DP47" s="145"/>
      <c r="DX47" s="145"/>
      <c r="EC47" s="145"/>
      <c r="EL47" s="145"/>
      <c r="EO47" s="145"/>
      <c r="EW47" s="145"/>
      <c r="FS47" s="145"/>
      <c r="FT47" s="145"/>
      <c r="FU47" s="145"/>
      <c r="FV47" s="145"/>
      <c r="FW47" s="145"/>
      <c r="FX47" s="145"/>
      <c r="GP47" s="145"/>
      <c r="GQ47" s="145"/>
      <c r="GT47" s="145"/>
      <c r="GW47" s="145"/>
      <c r="GY47" s="145"/>
      <c r="HA47" s="145"/>
      <c r="HD47" s="145"/>
      <c r="HG47" s="145"/>
      <c r="HJ47" s="145"/>
      <c r="HM47" s="145"/>
      <c r="HP47" s="145"/>
      <c r="HS47" s="145"/>
      <c r="HV47" s="145"/>
      <c r="HY47" s="145"/>
      <c r="IA47" s="145"/>
      <c r="IN47" s="145"/>
      <c r="IO47" s="145"/>
      <c r="IP47" s="145"/>
      <c r="IQ47" s="145"/>
      <c r="IR47" s="145"/>
      <c r="IS47" s="145"/>
      <c r="IT47" s="145"/>
      <c r="IU47" s="145"/>
      <c r="IV47" s="145"/>
      <c r="IW47" s="145"/>
      <c r="IX47" s="145"/>
      <c r="IY47" s="145"/>
      <c r="IZ47" s="145"/>
      <c r="JA47" s="145"/>
      <c r="JE47" s="145"/>
      <c r="JG47" s="145"/>
      <c r="JH47" s="145"/>
      <c r="JI47" s="145"/>
      <c r="JJ47" s="145"/>
      <c r="JM47" s="145"/>
      <c r="JO47" s="145"/>
      <c r="JP47" s="145"/>
      <c r="JQ47" s="145"/>
      <c r="JR47" s="145"/>
      <c r="JS47" s="145"/>
      <c r="JT47" s="145"/>
      <c r="JU47" s="145"/>
      <c r="JV47" s="145"/>
      <c r="JW47" s="145"/>
      <c r="JX47" s="145"/>
      <c r="JY47" s="145"/>
      <c r="JZ47" s="145"/>
      <c r="KA47" s="145"/>
      <c r="KD47" s="145"/>
      <c r="KG47" s="145"/>
      <c r="KJ47" s="145"/>
      <c r="KM47" s="145"/>
      <c r="KP47" s="145"/>
      <c r="LB47" s="145"/>
      <c r="LE47" s="145"/>
      <c r="LH47" s="145"/>
      <c r="LK47" s="145"/>
      <c r="LT47" s="145"/>
      <c r="LZ47" s="145"/>
      <c r="MC47" s="145"/>
      <c r="MF47" s="145"/>
      <c r="MI47" s="145"/>
      <c r="MO47" s="145"/>
      <c r="MR47" s="145"/>
      <c r="MX47" s="145"/>
      <c r="MZ47" s="145"/>
      <c r="NA47" s="145"/>
      <c r="NC47" s="145"/>
      <c r="NF47" s="145"/>
      <c r="NI47" s="145"/>
      <c r="NL47" s="145"/>
      <c r="NT47" s="145"/>
      <c r="NY47" s="145"/>
      <c r="OH47" s="145"/>
      <c r="OK47" s="145"/>
      <c r="OS47" s="145"/>
      <c r="PO47" s="145"/>
      <c r="PP47" s="145"/>
      <c r="PQ47" s="145"/>
      <c r="PR47" s="145"/>
      <c r="PS47" s="145"/>
      <c r="PT47" s="145"/>
      <c r="QL47" s="145"/>
      <c r="QM47" s="145"/>
      <c r="QP47" s="145"/>
      <c r="QS47" s="145"/>
      <c r="QU47" s="145"/>
      <c r="QW47" s="145"/>
      <c r="QZ47" s="145"/>
      <c r="RC47" s="145"/>
      <c r="RF47" s="145"/>
      <c r="RI47" s="145"/>
      <c r="RL47" s="145"/>
      <c r="RO47" s="145"/>
      <c r="RR47" s="145"/>
      <c r="RU47" s="145"/>
      <c r="RW47" s="145"/>
      <c r="SJ47" s="145"/>
      <c r="SK47" s="145"/>
      <c r="SL47" s="145"/>
      <c r="SM47" s="145"/>
      <c r="SN47" s="145"/>
      <c r="SO47" s="145"/>
      <c r="SP47" s="145"/>
      <c r="SQ47" s="145"/>
      <c r="SR47" s="145"/>
      <c r="SS47" s="145"/>
      <c r="ST47" s="145"/>
      <c r="SU47" s="145"/>
      <c r="SV47" s="145"/>
      <c r="SW47" s="145"/>
      <c r="TA47" s="145"/>
      <c r="TC47" s="145"/>
      <c r="TD47" s="145"/>
      <c r="TE47" s="145"/>
      <c r="TF47" s="145"/>
      <c r="TI47" s="145"/>
      <c r="TK47" s="145"/>
      <c r="TL47" s="145"/>
      <c r="TM47" s="145"/>
      <c r="TN47" s="145"/>
      <c r="TO47" s="145"/>
      <c r="TP47" s="145"/>
      <c r="TQ47" s="145"/>
      <c r="TR47" s="145"/>
      <c r="TS47" s="145"/>
      <c r="TT47" s="145"/>
      <c r="TU47" s="145"/>
      <c r="TV47" s="145"/>
      <c r="TW47" s="145"/>
      <c r="TZ47" s="145"/>
      <c r="UC47" s="145"/>
      <c r="UF47" s="145"/>
      <c r="UI47" s="145"/>
      <c r="UL47" s="145"/>
      <c r="UX47" s="145"/>
      <c r="VA47" s="145"/>
      <c r="VD47" s="145"/>
      <c r="VG47" s="145"/>
      <c r="VP47" s="145"/>
      <c r="VV47" s="145"/>
      <c r="VY47" s="145"/>
      <c r="WB47" s="145"/>
      <c r="WE47" s="145"/>
      <c r="WK47" s="145"/>
      <c r="WN47" s="145"/>
      <c r="WT47" s="145"/>
      <c r="WV47" s="145"/>
      <c r="WW47" s="145"/>
      <c r="WY47" s="145"/>
      <c r="XB47" s="145"/>
      <c r="XE47" s="145"/>
      <c r="XH47" s="145"/>
      <c r="XP47" s="145"/>
      <c r="XU47" s="145"/>
      <c r="YD47" s="145"/>
      <c r="YG47" s="145"/>
      <c r="YO47" s="145"/>
      <c r="ZK47" s="145"/>
      <c r="ZL47" s="145"/>
      <c r="ZM47" s="145"/>
      <c r="ZN47" s="145"/>
      <c r="ZO47" s="145"/>
      <c r="ZP47" s="145"/>
      <c r="AAH47" s="145"/>
      <c r="AAI47" s="145"/>
      <c r="AAL47" s="145"/>
      <c r="AAO47" s="145"/>
      <c r="AAQ47" s="145"/>
      <c r="AAS47" s="145"/>
      <c r="AAV47" s="145"/>
      <c r="AAY47" s="145"/>
      <c r="ABB47" s="145"/>
      <c r="ABE47" s="145"/>
      <c r="ABH47" s="145"/>
      <c r="ABK47" s="145"/>
      <c r="ABN47" s="145"/>
      <c r="ABQ47" s="145"/>
      <c r="ABS47" s="145"/>
      <c r="ACF47" s="145"/>
      <c r="ACG47" s="145"/>
      <c r="ACH47" s="145"/>
      <c r="ACI47" s="145"/>
      <c r="ACJ47" s="145"/>
      <c r="ACK47" s="145"/>
      <c r="ACL47" s="145"/>
      <c r="ACM47" s="145"/>
      <c r="ACN47" s="145"/>
      <c r="ACO47" s="145"/>
      <c r="ACP47" s="145"/>
      <c r="ACQ47" s="145"/>
      <c r="ACR47" s="145"/>
      <c r="ACS47" s="145"/>
      <c r="ACW47" s="145"/>
      <c r="ACY47" s="145"/>
      <c r="ACZ47" s="145"/>
      <c r="ADA47" s="145"/>
      <c r="ADB47" s="145"/>
      <c r="ADE47" s="145"/>
      <c r="ADG47" s="145"/>
      <c r="ADH47" s="145"/>
      <c r="ADI47" s="145"/>
      <c r="ADJ47" s="145"/>
      <c r="ADK47" s="145"/>
      <c r="ADL47" s="145"/>
      <c r="ADM47" s="145"/>
      <c r="ADN47" s="145"/>
      <c r="ADO47" s="145"/>
      <c r="ADP47" s="145"/>
      <c r="ADQ47" s="145"/>
      <c r="ADR47" s="145"/>
      <c r="ADS47" s="145"/>
      <c r="ADV47" s="145"/>
      <c r="ADY47" s="145"/>
      <c r="AEB47" s="145"/>
      <c r="AEE47" s="145"/>
      <c r="AEH47" s="145"/>
      <c r="AET47" s="145"/>
      <c r="AEW47" s="145"/>
      <c r="AEZ47" s="145"/>
      <c r="AFC47" s="145"/>
      <c r="AFL47" s="145"/>
      <c r="AFR47" s="145"/>
      <c r="AFU47" s="145"/>
      <c r="AFX47" s="145"/>
      <c r="AGA47" s="145"/>
      <c r="AGG47" s="145"/>
      <c r="AGJ47" s="145"/>
      <c r="AGP47" s="145"/>
      <c r="AGR47" s="145"/>
      <c r="AGS47" s="145"/>
      <c r="AGU47" s="145"/>
      <c r="AGX47" s="145"/>
      <c r="AHA47" s="145"/>
      <c r="AHD47" s="145"/>
      <c r="AHL47" s="145"/>
      <c r="AHQ47" s="145"/>
      <c r="AHZ47" s="145"/>
      <c r="AIC47" s="145"/>
      <c r="AIK47" s="145"/>
      <c r="AJG47" s="145"/>
      <c r="AJH47" s="145"/>
      <c r="AJI47" s="145"/>
      <c r="AJJ47" s="145"/>
      <c r="AJK47" s="145"/>
      <c r="AJL47" s="145"/>
      <c r="AKD47" s="145"/>
      <c r="AKE47" s="145"/>
      <c r="AKH47" s="145"/>
      <c r="AKK47" s="145"/>
      <c r="AKM47" s="145"/>
      <c r="AKO47" s="145"/>
      <c r="AKR47" s="145"/>
      <c r="AKU47" s="145"/>
      <c r="AKX47" s="145"/>
      <c r="ALA47" s="145"/>
      <c r="ALD47" s="145"/>
      <c r="ALG47" s="145"/>
      <c r="ALJ47" s="145"/>
      <c r="ALM47" s="145"/>
      <c r="ALO47" s="145"/>
      <c r="AMB47" s="145"/>
      <c r="AMC47" s="145"/>
      <c r="AMD47" s="145"/>
      <c r="AME47" s="145"/>
      <c r="AMF47" s="145"/>
      <c r="AMG47" s="145"/>
      <c r="AMH47" s="145"/>
      <c r="AMI47" s="145"/>
      <c r="AMJ47" s="145"/>
      <c r="AMK47" s="145"/>
      <c r="AML47" s="145"/>
      <c r="AMM47" s="145"/>
      <c r="AMN47" s="145"/>
      <c r="AMO47" s="145"/>
      <c r="AMS47" s="145"/>
      <c r="AMU47" s="145"/>
      <c r="AMV47" s="145"/>
      <c r="AMW47" s="145"/>
      <c r="AMX47" s="145"/>
      <c r="ANA47" s="145"/>
      <c r="ANC47" s="145"/>
      <c r="AND47" s="145"/>
      <c r="ANE47" s="145"/>
      <c r="ANF47" s="145"/>
      <c r="ANG47" s="145"/>
      <c r="ANH47" s="145"/>
      <c r="ANI47" s="145"/>
      <c r="ANJ47" s="145"/>
      <c r="ANK47" s="145"/>
      <c r="ANL47" s="145"/>
      <c r="ANM47" s="145"/>
      <c r="ANN47" s="145"/>
      <c r="ANO47" s="145"/>
      <c r="ANR47" s="145"/>
      <c r="ANU47" s="145"/>
      <c r="ANX47" s="145"/>
      <c r="AOA47" s="145"/>
      <c r="AOD47" s="145"/>
      <c r="AOP47" s="145"/>
      <c r="AOS47" s="145"/>
      <c r="AOV47" s="145"/>
      <c r="AOY47" s="145"/>
      <c r="APH47" s="145"/>
      <c r="APN47" s="145"/>
      <c r="APQ47" s="145"/>
      <c r="APT47" s="145"/>
      <c r="APW47" s="145"/>
      <c r="AQC47" s="145"/>
      <c r="AQF47" s="145"/>
      <c r="AQL47" s="145"/>
      <c r="AQN47" s="145"/>
      <c r="AQO47" s="145"/>
      <c r="AQQ47" s="145"/>
      <c r="AQT47" s="145"/>
      <c r="AQW47" s="145"/>
      <c r="AQZ47" s="145"/>
      <c r="ARH47" s="145"/>
      <c r="ARM47" s="145"/>
      <c r="ARV47" s="145"/>
      <c r="ARY47" s="145"/>
      <c r="ASG47" s="145"/>
      <c r="ATC47" s="145"/>
      <c r="ATD47" s="145"/>
      <c r="ATE47" s="145"/>
      <c r="ATF47" s="145"/>
      <c r="ATG47" s="145"/>
      <c r="ATH47" s="145"/>
      <c r="ATZ47" s="145"/>
      <c r="AUA47" s="145"/>
      <c r="AUD47" s="145"/>
      <c r="AUG47" s="145"/>
      <c r="AUI47" s="145"/>
      <c r="AUK47" s="145"/>
      <c r="AUN47" s="145"/>
      <c r="AUQ47" s="145"/>
      <c r="AUT47" s="145"/>
      <c r="AUW47" s="145"/>
      <c r="AUZ47" s="145"/>
      <c r="AVC47" s="145"/>
      <c r="AVF47" s="145"/>
      <c r="AVI47" s="145"/>
      <c r="AVK47" s="145"/>
      <c r="AVX47" s="145"/>
      <c r="AVY47" s="145"/>
      <c r="AVZ47" s="145"/>
      <c r="AWA47" s="145"/>
      <c r="AWB47" s="145"/>
      <c r="AWC47" s="145"/>
      <c r="AWD47" s="145"/>
      <c r="AWE47" s="145"/>
      <c r="AWF47" s="145"/>
      <c r="AWG47" s="145"/>
      <c r="AWH47" s="145"/>
      <c r="AWI47" s="145"/>
      <c r="AWJ47" s="145"/>
      <c r="AWK47" s="145"/>
      <c r="AWO47" s="145"/>
      <c r="AWQ47" s="145"/>
      <c r="AWR47" s="145"/>
      <c r="AWS47" s="145"/>
      <c r="AWT47" s="145"/>
      <c r="AWW47" s="145"/>
      <c r="AWY47" s="145"/>
      <c r="AWZ47" s="145"/>
      <c r="AXA47" s="145"/>
      <c r="AXB47" s="145"/>
      <c r="AXC47" s="145"/>
      <c r="AXD47" s="145"/>
      <c r="AXE47" s="145"/>
      <c r="AXF47" s="145"/>
      <c r="AXG47" s="145"/>
      <c r="AXH47" s="145"/>
      <c r="AXI47" s="145"/>
      <c r="AXJ47" s="145"/>
      <c r="AXK47" s="145"/>
      <c r="AXN47" s="145"/>
      <c r="AXQ47" s="145"/>
      <c r="AXT47" s="145"/>
      <c r="AXW47" s="145"/>
      <c r="AXZ47" s="145"/>
      <c r="AYL47" s="145"/>
      <c r="AYO47" s="145"/>
      <c r="AYR47" s="145"/>
      <c r="AYU47" s="145"/>
      <c r="AZD47" s="145"/>
      <c r="AZJ47" s="145"/>
      <c r="AZM47" s="145"/>
      <c r="AZP47" s="145"/>
      <c r="AZS47" s="145"/>
      <c r="AZY47" s="145"/>
      <c r="BAB47" s="145"/>
      <c r="BAH47" s="145"/>
      <c r="BAJ47" s="145"/>
      <c r="BAK47" s="145"/>
      <c r="BAM47" s="145"/>
      <c r="BAP47" s="145"/>
      <c r="BAS47" s="145"/>
      <c r="BAV47" s="145"/>
      <c r="BBD47" s="145"/>
      <c r="BBI47" s="145"/>
      <c r="BBR47" s="145"/>
      <c r="BBU47" s="145"/>
      <c r="BCC47" s="145"/>
      <c r="BCY47" s="145"/>
      <c r="BCZ47" s="145"/>
      <c r="BDA47" s="145"/>
      <c r="BDB47" s="145"/>
      <c r="BDC47" s="145"/>
      <c r="BDD47" s="145"/>
      <c r="BDV47" s="145"/>
      <c r="BDW47" s="145"/>
      <c r="BDZ47" s="145"/>
      <c r="BEC47" s="145"/>
      <c r="BEE47" s="145"/>
      <c r="BEG47" s="145"/>
      <c r="BEJ47" s="145"/>
      <c r="BEM47" s="145"/>
      <c r="BEP47" s="145"/>
      <c r="BES47" s="145"/>
      <c r="BEV47" s="145"/>
      <c r="BEY47" s="145"/>
      <c r="BFB47" s="145"/>
      <c r="BFE47" s="145"/>
      <c r="BFG47" s="145"/>
      <c r="BFT47" s="145"/>
      <c r="BFU47" s="145"/>
      <c r="BFV47" s="145"/>
      <c r="BFW47" s="145"/>
      <c r="BFX47" s="145"/>
      <c r="BFY47" s="145"/>
      <c r="BFZ47" s="145"/>
      <c r="BGA47" s="145"/>
      <c r="BGB47" s="145"/>
      <c r="BGC47" s="145"/>
      <c r="BGD47" s="145"/>
      <c r="BGE47" s="145"/>
      <c r="BGF47" s="145"/>
      <c r="BGG47" s="145"/>
      <c r="BGK47" s="145"/>
      <c r="BGM47" s="145"/>
      <c r="BGN47" s="145"/>
      <c r="BGO47" s="145"/>
      <c r="BGP47" s="145"/>
      <c r="BGS47" s="145"/>
      <c r="BGU47" s="145"/>
      <c r="BGV47" s="145"/>
      <c r="BGW47" s="145"/>
      <c r="BGX47" s="145"/>
      <c r="BGY47" s="145"/>
      <c r="BGZ47" s="145"/>
      <c r="BHA47" s="145"/>
      <c r="BHB47" s="145"/>
      <c r="BHC47" s="145"/>
      <c r="BHD47" s="145"/>
      <c r="BHE47" s="145"/>
      <c r="BHF47" s="145"/>
      <c r="BHG47" s="145"/>
      <c r="BHJ47" s="145"/>
      <c r="BHM47" s="145"/>
      <c r="BHP47" s="145"/>
      <c r="BHS47" s="145"/>
      <c r="BHV47" s="145"/>
      <c r="BIH47" s="145"/>
      <c r="BIK47" s="145"/>
      <c r="BIN47" s="145"/>
      <c r="BIQ47" s="145"/>
      <c r="BIZ47" s="145"/>
      <c r="BJF47" s="145"/>
      <c r="BJI47" s="145"/>
      <c r="BJL47" s="145"/>
      <c r="BJO47" s="145"/>
      <c r="BJU47" s="145"/>
      <c r="BJX47" s="145"/>
      <c r="BKD47" s="145"/>
      <c r="BKF47" s="145"/>
      <c r="BKG47" s="145"/>
      <c r="BKI47" s="145"/>
      <c r="BKL47" s="145"/>
      <c r="BKO47" s="145"/>
      <c r="BKR47" s="145"/>
      <c r="BKZ47" s="145"/>
      <c r="BLE47" s="145"/>
      <c r="BLN47" s="145"/>
      <c r="BLQ47" s="145"/>
      <c r="BLY47" s="145"/>
      <c r="BMU47" s="145"/>
      <c r="BMV47" s="145"/>
      <c r="BMW47" s="145"/>
      <c r="BMX47" s="145"/>
      <c r="BMY47" s="145"/>
      <c r="BMZ47" s="145"/>
      <c r="BNR47" s="145"/>
      <c r="BNS47" s="145"/>
      <c r="BNV47" s="145"/>
      <c r="BNY47" s="145"/>
      <c r="BOA47" s="145"/>
      <c r="BOC47" s="145"/>
      <c r="BOF47" s="145"/>
      <c r="BOI47" s="145"/>
      <c r="BOL47" s="145"/>
      <c r="BOO47" s="145"/>
      <c r="BOR47" s="145"/>
      <c r="BOU47" s="145"/>
      <c r="BOX47" s="145"/>
      <c r="BPA47" s="145"/>
      <c r="BPC47" s="145"/>
      <c r="BPP47" s="145"/>
      <c r="BPQ47" s="145"/>
      <c r="BPR47" s="145"/>
      <c r="BPS47" s="145"/>
      <c r="BPT47" s="145"/>
      <c r="BPU47" s="145"/>
      <c r="BPV47" s="145"/>
      <c r="BPW47" s="145"/>
      <c r="BPX47" s="145"/>
      <c r="BPY47" s="145"/>
      <c r="BPZ47" s="145"/>
      <c r="BQA47" s="145"/>
      <c r="BQB47" s="145"/>
      <c r="BQC47" s="145"/>
      <c r="BQG47" s="145"/>
      <c r="BQI47" s="145"/>
      <c r="BQJ47" s="145"/>
      <c r="BQK47" s="145"/>
      <c r="BQL47" s="145"/>
      <c r="BQO47" s="145"/>
      <c r="BQQ47" s="145"/>
      <c r="BQR47" s="145"/>
      <c r="BQS47" s="145"/>
      <c r="BQT47" s="145"/>
      <c r="BQU47" s="145"/>
      <c r="BQV47" s="145"/>
      <c r="BQW47" s="145"/>
      <c r="BQX47" s="145"/>
      <c r="BQY47" s="145"/>
      <c r="BQZ47" s="145"/>
      <c r="BRA47" s="145"/>
      <c r="BRB47" s="145"/>
      <c r="BRC47" s="145"/>
      <c r="BRF47" s="145"/>
      <c r="BRI47" s="145"/>
      <c r="BRL47" s="145"/>
      <c r="BRO47" s="145"/>
      <c r="BRR47" s="145"/>
      <c r="BSD47" s="145"/>
      <c r="BSG47" s="145"/>
      <c r="BSJ47" s="145"/>
      <c r="BSM47" s="145"/>
      <c r="BSV47" s="145"/>
      <c r="BTB47" s="145"/>
      <c r="BTE47" s="145"/>
      <c r="BTH47" s="145"/>
      <c r="BTK47" s="145"/>
      <c r="BTQ47" s="145"/>
      <c r="BTT47" s="145"/>
      <c r="BTZ47" s="145"/>
      <c r="BUB47" s="145"/>
      <c r="BUC47" s="145"/>
      <c r="BUE47" s="145"/>
      <c r="BUH47" s="145"/>
      <c r="BUK47" s="145"/>
      <c r="BUN47" s="145"/>
      <c r="BUV47" s="145"/>
      <c r="BVA47" s="145"/>
      <c r="BVJ47" s="145"/>
      <c r="BVM47" s="145"/>
      <c r="BVU47" s="145"/>
      <c r="BWQ47" s="145"/>
      <c r="BWR47" s="145"/>
      <c r="BWS47" s="145"/>
      <c r="BWT47" s="145"/>
      <c r="BWU47" s="145"/>
      <c r="BWV47" s="145"/>
      <c r="BXN47" s="145"/>
      <c r="BXO47" s="145"/>
      <c r="BXR47" s="145"/>
      <c r="BXU47" s="145"/>
      <c r="BXW47" s="145"/>
      <c r="BXY47" s="145"/>
      <c r="BYB47" s="145"/>
      <c r="BYE47" s="145"/>
      <c r="BYH47" s="145"/>
      <c r="BYK47" s="145"/>
      <c r="BYN47" s="145"/>
      <c r="BYQ47" s="145"/>
      <c r="BYT47" s="145"/>
      <c r="BYW47" s="145"/>
      <c r="BYY47" s="145"/>
      <c r="BZL47" s="145"/>
      <c r="BZM47" s="145"/>
      <c r="BZN47" s="145"/>
      <c r="BZO47" s="145"/>
      <c r="BZP47" s="145"/>
      <c r="BZQ47" s="145"/>
      <c r="BZR47" s="145"/>
      <c r="BZS47" s="145"/>
      <c r="BZT47" s="145"/>
      <c r="BZU47" s="145"/>
      <c r="BZV47" s="145"/>
      <c r="BZW47" s="145"/>
      <c r="BZX47" s="145"/>
      <c r="BZY47" s="145"/>
      <c r="CAC47" s="145"/>
      <c r="CAE47" s="145"/>
      <c r="CAF47" s="145"/>
      <c r="CAG47" s="145"/>
      <c r="CAH47" s="145"/>
      <c r="CAK47" s="145"/>
      <c r="CAM47" s="145"/>
      <c r="CAN47" s="145"/>
      <c r="CAO47" s="145"/>
      <c r="CAP47" s="145"/>
      <c r="CAQ47" s="145"/>
      <c r="CAR47" s="145"/>
      <c r="CAS47" s="145"/>
      <c r="CAT47" s="145"/>
      <c r="CAU47" s="145"/>
      <c r="CAV47" s="145"/>
      <c r="CAW47" s="145"/>
      <c r="CAX47" s="145"/>
      <c r="CAY47" s="145"/>
      <c r="CBB47" s="145"/>
      <c r="CBE47" s="145"/>
      <c r="CBH47" s="145"/>
      <c r="CBK47" s="145"/>
      <c r="CBN47" s="145"/>
      <c r="CBZ47" s="145"/>
      <c r="CCC47" s="145"/>
      <c r="CCF47" s="145"/>
      <c r="CCI47" s="145"/>
      <c r="CCR47" s="145"/>
      <c r="CCX47" s="145"/>
      <c r="CDA47" s="145"/>
      <c r="CDD47" s="145"/>
      <c r="CDG47" s="145"/>
      <c r="CDM47" s="145"/>
      <c r="CDP47" s="145"/>
      <c r="CDV47" s="145"/>
      <c r="CDX47" s="145"/>
      <c r="CDY47" s="145"/>
      <c r="CEA47" s="145"/>
      <c r="CED47" s="145"/>
      <c r="CEG47" s="145"/>
      <c r="CEJ47" s="145"/>
      <c r="CER47" s="145"/>
      <c r="CEW47" s="145"/>
      <c r="CFF47" s="145"/>
      <c r="CFI47" s="145"/>
      <c r="CFQ47" s="145"/>
      <c r="CGM47" s="145"/>
      <c r="CGN47" s="145"/>
      <c r="CGO47" s="145"/>
      <c r="CGP47" s="145"/>
      <c r="CGQ47" s="145"/>
      <c r="CGR47" s="145"/>
      <c r="CHJ47" s="145"/>
      <c r="CHK47" s="145"/>
      <c r="CHN47" s="145"/>
      <c r="CHQ47" s="145"/>
      <c r="CHS47" s="145"/>
      <c r="CHU47" s="145"/>
      <c r="CHX47" s="145"/>
      <c r="CIA47" s="145"/>
      <c r="CID47" s="145"/>
      <c r="CIG47" s="145"/>
      <c r="CIJ47" s="145"/>
      <c r="CIM47" s="145"/>
      <c r="CIP47" s="145"/>
      <c r="CIS47" s="145"/>
      <c r="CIU47" s="145"/>
      <c r="CJH47" s="145"/>
      <c r="CJI47" s="145"/>
      <c r="CJJ47" s="145"/>
      <c r="CJK47" s="145"/>
      <c r="CJL47" s="145"/>
      <c r="CJM47" s="145"/>
      <c r="CJN47" s="145"/>
      <c r="CJO47" s="145"/>
      <c r="CJP47" s="145"/>
      <c r="CJQ47" s="145"/>
      <c r="CJR47" s="145"/>
      <c r="CJS47" s="145"/>
      <c r="CJT47" s="145"/>
      <c r="CJU47" s="145"/>
      <c r="CJY47" s="145"/>
      <c r="CKA47" s="145"/>
      <c r="CKB47" s="145"/>
      <c r="CKC47" s="145"/>
      <c r="CKD47" s="145"/>
      <c r="CKG47" s="145"/>
      <c r="CKI47" s="145"/>
      <c r="CKJ47" s="145"/>
      <c r="CKK47" s="145"/>
      <c r="CKL47" s="145"/>
      <c r="CKM47" s="145"/>
      <c r="CKN47" s="145"/>
      <c r="CKO47" s="145"/>
      <c r="CKP47" s="145"/>
      <c r="CKQ47" s="145"/>
      <c r="CKR47" s="145"/>
      <c r="CKS47" s="145"/>
      <c r="CKT47" s="145"/>
      <c r="CKU47" s="145"/>
      <c r="CKX47" s="145"/>
      <c r="CLA47" s="145"/>
      <c r="CLD47" s="145"/>
      <c r="CLG47" s="145"/>
      <c r="CLJ47" s="145"/>
      <c r="CLV47" s="145"/>
      <c r="CLY47" s="145"/>
      <c r="CMB47" s="145"/>
      <c r="CME47" s="145"/>
      <c r="CMN47" s="145"/>
      <c r="CMT47" s="145"/>
      <c r="CMW47" s="145"/>
      <c r="CMZ47" s="145"/>
      <c r="CNC47" s="145"/>
      <c r="CNI47" s="145"/>
      <c r="CNL47" s="145"/>
      <c r="CNR47" s="145"/>
      <c r="CNT47" s="145"/>
      <c r="CNU47" s="145"/>
      <c r="CNW47" s="145"/>
      <c r="CNZ47" s="145"/>
      <c r="COC47" s="145"/>
      <c r="COF47" s="145"/>
      <c r="CON47" s="145"/>
      <c r="COS47" s="145"/>
      <c r="CPB47" s="145"/>
      <c r="CPE47" s="145"/>
      <c r="CPM47" s="145"/>
      <c r="CQI47" s="145"/>
      <c r="CQJ47" s="145"/>
      <c r="CQK47" s="145"/>
      <c r="CQL47" s="145"/>
      <c r="CQM47" s="145"/>
      <c r="CQN47" s="145"/>
      <c r="CRF47" s="145"/>
      <c r="CRG47" s="145"/>
      <c r="CRJ47" s="145"/>
      <c r="CRM47" s="145"/>
      <c r="CRO47" s="145"/>
      <c r="CRQ47" s="145"/>
      <c r="CRT47" s="145"/>
      <c r="CRW47" s="145"/>
      <c r="CRZ47" s="145"/>
      <c r="CSC47" s="145"/>
      <c r="CSF47" s="145"/>
      <c r="CSI47" s="145"/>
      <c r="CSL47" s="145"/>
      <c r="CSO47" s="145"/>
      <c r="CSQ47" s="145"/>
      <c r="CTD47" s="145"/>
      <c r="CTE47" s="145"/>
      <c r="CTF47" s="145"/>
      <c r="CTG47" s="145"/>
      <c r="CTH47" s="145"/>
      <c r="CTI47" s="145"/>
      <c r="CTJ47" s="145"/>
      <c r="CTK47" s="145"/>
      <c r="CTL47" s="145"/>
      <c r="CTM47" s="145"/>
      <c r="CTN47" s="145"/>
      <c r="CTO47" s="145"/>
      <c r="CTP47" s="145"/>
      <c r="CTQ47" s="145"/>
      <c r="CTU47" s="145"/>
      <c r="CTW47" s="145"/>
      <c r="CTX47" s="145"/>
      <c r="CTY47" s="145"/>
      <c r="CTZ47" s="145"/>
      <c r="CUC47" s="145"/>
      <c r="CUE47" s="145"/>
      <c r="CUF47" s="145"/>
      <c r="CUG47" s="145"/>
      <c r="CUH47" s="145"/>
      <c r="CUI47" s="145"/>
      <c r="CUJ47" s="145"/>
      <c r="CUK47" s="145"/>
      <c r="CUL47" s="145"/>
      <c r="CUM47" s="145"/>
      <c r="CUN47" s="145"/>
      <c r="CUO47" s="145"/>
      <c r="CUP47" s="145"/>
      <c r="CUQ47" s="145"/>
      <c r="CUT47" s="145"/>
      <c r="CUW47" s="145"/>
      <c r="CUZ47" s="145"/>
      <c r="CVC47" s="145"/>
      <c r="CVF47" s="145"/>
      <c r="CVR47" s="145"/>
      <c r="CVU47" s="145"/>
      <c r="CVX47" s="145"/>
      <c r="CWA47" s="145"/>
      <c r="CWJ47" s="145"/>
      <c r="CWP47" s="145"/>
      <c r="CWS47" s="145"/>
      <c r="CWV47" s="145"/>
      <c r="CWY47" s="145"/>
      <c r="CXE47" s="145"/>
      <c r="CXH47" s="145"/>
      <c r="CXN47" s="145"/>
      <c r="CXP47" s="145"/>
      <c r="CXQ47" s="145"/>
      <c r="CXS47" s="145"/>
      <c r="CXV47" s="145"/>
      <c r="CXY47" s="145"/>
      <c r="CYB47" s="145"/>
      <c r="CYJ47" s="145"/>
      <c r="CYO47" s="145"/>
      <c r="CYX47" s="145"/>
      <c r="CZA47" s="145"/>
      <c r="CZI47" s="145"/>
      <c r="DAE47" s="145"/>
      <c r="DAF47" s="145"/>
      <c r="DAG47" s="145"/>
      <c r="DAH47" s="145"/>
      <c r="DAI47" s="145"/>
      <c r="DAJ47" s="145"/>
      <c r="DBB47" s="145"/>
      <c r="DBC47" s="145"/>
      <c r="DBF47" s="145"/>
      <c r="DBI47" s="145"/>
      <c r="DBK47" s="145"/>
      <c r="DBM47" s="145"/>
      <c r="DBP47" s="145"/>
      <c r="DBS47" s="145"/>
      <c r="DBV47" s="145"/>
      <c r="DBY47" s="145"/>
      <c r="DCB47" s="145"/>
      <c r="DCE47" s="145"/>
      <c r="DCH47" s="145"/>
      <c r="DCK47" s="145"/>
      <c r="DCM47" s="145"/>
      <c r="DCZ47" s="145"/>
      <c r="DDA47" s="145"/>
      <c r="DDB47" s="145"/>
      <c r="DDC47" s="145"/>
      <c r="DDD47" s="145"/>
      <c r="DDE47" s="145"/>
      <c r="DDF47" s="145"/>
      <c r="DDG47" s="145"/>
      <c r="DDH47" s="145"/>
      <c r="DDI47" s="145"/>
      <c r="DDJ47" s="145"/>
      <c r="DDK47" s="145"/>
      <c r="DDL47" s="145"/>
      <c r="DDM47" s="145"/>
      <c r="DDQ47" s="145"/>
      <c r="DDS47" s="145"/>
      <c r="DDT47" s="145"/>
      <c r="DDU47" s="145"/>
      <c r="DDV47" s="145"/>
      <c r="DDY47" s="145"/>
      <c r="DEA47" s="145"/>
      <c r="DEB47" s="145"/>
      <c r="DEC47" s="145"/>
      <c r="DED47" s="145"/>
      <c r="DEE47" s="145"/>
      <c r="DEF47" s="145"/>
      <c r="DEG47" s="145"/>
      <c r="DEH47" s="145"/>
      <c r="DEI47" s="145"/>
      <c r="DEJ47" s="145"/>
      <c r="DEK47" s="145"/>
      <c r="DEL47" s="145"/>
      <c r="DEM47" s="145"/>
      <c r="DEP47" s="145"/>
      <c r="DES47" s="145"/>
      <c r="DEV47" s="145"/>
      <c r="DEY47" s="145"/>
      <c r="DFB47" s="145"/>
      <c r="DFN47" s="145"/>
      <c r="DFQ47" s="145"/>
      <c r="DFT47" s="145"/>
      <c r="DFW47" s="145"/>
      <c r="DGF47" s="145"/>
      <c r="DGL47" s="145"/>
      <c r="DGO47" s="145"/>
      <c r="DGR47" s="145"/>
      <c r="DGU47" s="145"/>
      <c r="DHA47" s="145"/>
      <c r="DHD47" s="145"/>
      <c r="DHJ47" s="145"/>
      <c r="DHL47" s="145"/>
      <c r="DHM47" s="145"/>
      <c r="DHO47" s="145"/>
      <c r="DHR47" s="145"/>
      <c r="DHU47" s="145"/>
      <c r="DHX47" s="145"/>
      <c r="DIF47" s="145"/>
      <c r="DIK47" s="145"/>
      <c r="DIT47" s="145"/>
      <c r="DIW47" s="145"/>
      <c r="DJE47" s="145"/>
      <c r="DKA47" s="145"/>
      <c r="DKB47" s="145"/>
      <c r="DKC47" s="145"/>
      <c r="DKD47" s="145"/>
      <c r="DKE47" s="145"/>
      <c r="DKF47" s="145"/>
      <c r="DKX47" s="145"/>
      <c r="DKY47" s="145"/>
      <c r="DLB47" s="145"/>
      <c r="DLE47" s="145"/>
      <c r="DLG47" s="145"/>
      <c r="DLI47" s="145"/>
      <c r="DLL47" s="145"/>
      <c r="DLO47" s="145"/>
      <c r="DLR47" s="145"/>
      <c r="DLU47" s="145"/>
      <c r="DLX47" s="145"/>
      <c r="DMA47" s="145"/>
      <c r="DMD47" s="145"/>
      <c r="DMG47" s="145"/>
      <c r="DMI47" s="145"/>
      <c r="DMV47" s="145"/>
      <c r="DMW47" s="145"/>
      <c r="DMX47" s="145"/>
      <c r="DMY47" s="145"/>
      <c r="DMZ47" s="145"/>
      <c r="DNA47" s="145"/>
      <c r="DNB47" s="145"/>
      <c r="DNC47" s="145"/>
      <c r="DND47" s="145"/>
      <c r="DNE47" s="145"/>
      <c r="DNF47" s="145"/>
      <c r="DNG47" s="145"/>
      <c r="DNH47" s="145"/>
      <c r="DNI47" s="145"/>
      <c r="DNM47" s="145"/>
      <c r="DNO47" s="145"/>
      <c r="DNP47" s="145"/>
      <c r="DNQ47" s="145"/>
      <c r="DNR47" s="145"/>
      <c r="DNU47" s="145"/>
      <c r="DNW47" s="145"/>
      <c r="DNX47" s="145"/>
      <c r="DNY47" s="145"/>
      <c r="DNZ47" s="145"/>
      <c r="DOA47" s="145"/>
      <c r="DOB47" s="145"/>
      <c r="DOC47" s="145"/>
      <c r="DOD47" s="145"/>
      <c r="DOE47" s="145"/>
      <c r="DOF47" s="145"/>
      <c r="DOG47" s="145"/>
      <c r="DOH47" s="145"/>
      <c r="DOI47" s="145"/>
      <c r="DOL47" s="145"/>
      <c r="DOO47" s="145"/>
      <c r="DOR47" s="145"/>
      <c r="DOU47" s="145"/>
      <c r="DOX47" s="145"/>
      <c r="DPJ47" s="145"/>
      <c r="DPM47" s="145"/>
      <c r="DPP47" s="145"/>
      <c r="DPS47" s="145"/>
      <c r="DQB47" s="145"/>
      <c r="DQH47" s="145"/>
      <c r="DQK47" s="145"/>
      <c r="DQN47" s="145"/>
      <c r="DQQ47" s="145"/>
      <c r="DQW47" s="145"/>
      <c r="DQZ47" s="145"/>
      <c r="DRF47" s="145"/>
      <c r="DRH47" s="145"/>
      <c r="DRI47" s="145"/>
      <c r="DRK47" s="145"/>
      <c r="DRN47" s="145"/>
      <c r="DRQ47" s="145"/>
      <c r="DRT47" s="145"/>
      <c r="DSB47" s="145"/>
      <c r="DSG47" s="145"/>
      <c r="DSP47" s="145"/>
      <c r="DSS47" s="145"/>
      <c r="DTA47" s="145"/>
      <c r="DTW47" s="145"/>
      <c r="DTX47" s="145"/>
      <c r="DTY47" s="145"/>
      <c r="DTZ47" s="145"/>
      <c r="DUA47" s="145"/>
      <c r="DUB47" s="145"/>
      <c r="DUT47" s="145"/>
      <c r="DUU47" s="145"/>
      <c r="DUX47" s="145"/>
      <c r="DVA47" s="145"/>
      <c r="DVC47" s="145"/>
      <c r="DVE47" s="145"/>
      <c r="DVH47" s="145"/>
      <c r="DVK47" s="145"/>
      <c r="DVN47" s="145"/>
      <c r="DVQ47" s="145"/>
      <c r="DVT47" s="145"/>
      <c r="DVW47" s="145"/>
      <c r="DVZ47" s="145"/>
      <c r="DWC47" s="145"/>
      <c r="DWE47" s="145"/>
      <c r="DWR47" s="145"/>
      <c r="DWS47" s="145"/>
      <c r="DWT47" s="145"/>
      <c r="DWU47" s="145"/>
      <c r="DWV47" s="145"/>
      <c r="DWW47" s="145"/>
      <c r="DWX47" s="145"/>
      <c r="DWY47" s="145"/>
      <c r="DWZ47" s="145"/>
      <c r="DXA47" s="145"/>
      <c r="DXB47" s="145"/>
      <c r="DXC47" s="145"/>
      <c r="DXD47" s="145"/>
      <c r="DXE47" s="145"/>
      <c r="DXI47" s="145"/>
      <c r="DXK47" s="145"/>
      <c r="DXL47" s="145"/>
      <c r="DXM47" s="145"/>
      <c r="DXN47" s="145"/>
      <c r="DXQ47" s="145"/>
      <c r="DXS47" s="145"/>
      <c r="DXT47" s="145"/>
      <c r="DXU47" s="145"/>
      <c r="DXV47" s="145"/>
      <c r="DXW47" s="145"/>
      <c r="DXX47" s="145"/>
      <c r="DXY47" s="145"/>
      <c r="DXZ47" s="145"/>
      <c r="DYA47" s="145"/>
      <c r="DYB47" s="145"/>
      <c r="DYC47" s="145"/>
      <c r="DYD47" s="145"/>
      <c r="DYE47" s="145"/>
      <c r="DYH47" s="145"/>
      <c r="DYK47" s="145"/>
      <c r="DYN47" s="145"/>
      <c r="DYQ47" s="145"/>
      <c r="DYT47" s="145"/>
      <c r="DZF47" s="145"/>
      <c r="DZI47" s="145"/>
      <c r="DZL47" s="145"/>
      <c r="DZO47" s="145"/>
      <c r="DZX47" s="145"/>
      <c r="EAD47" s="145"/>
      <c r="EAG47" s="145"/>
      <c r="EAJ47" s="145"/>
      <c r="EAM47" s="145"/>
      <c r="EAS47" s="145"/>
      <c r="EAV47" s="145"/>
      <c r="EBB47" s="145"/>
      <c r="EBD47" s="145"/>
      <c r="EBE47" s="145"/>
      <c r="EBG47" s="145"/>
      <c r="EBJ47" s="145"/>
      <c r="EBM47" s="145"/>
      <c r="EBP47" s="145"/>
      <c r="EBX47" s="145"/>
      <c r="ECC47" s="145"/>
      <c r="ECL47" s="145"/>
      <c r="ECO47" s="145"/>
      <c r="ECW47" s="145"/>
      <c r="EDS47" s="145"/>
      <c r="EDT47" s="145"/>
      <c r="EDU47" s="145"/>
      <c r="EDV47" s="145"/>
      <c r="EDW47" s="145"/>
      <c r="EDX47" s="145"/>
      <c r="EEP47" s="145"/>
      <c r="EEQ47" s="145"/>
      <c r="EET47" s="145"/>
      <c r="EEW47" s="145"/>
      <c r="EEY47" s="145"/>
      <c r="EFA47" s="145"/>
      <c r="EFD47" s="145"/>
      <c r="EFG47" s="145"/>
      <c r="EFJ47" s="145"/>
      <c r="EFM47" s="145"/>
      <c r="EFP47" s="145"/>
      <c r="EFS47" s="145"/>
      <c r="EFV47" s="145"/>
      <c r="EFY47" s="145"/>
      <c r="EGA47" s="145"/>
      <c r="EGN47" s="145"/>
      <c r="EGO47" s="145"/>
      <c r="EGP47" s="145"/>
      <c r="EGQ47" s="145"/>
      <c r="EGR47" s="145"/>
      <c r="EGS47" s="145"/>
      <c r="EGT47" s="145"/>
      <c r="EGU47" s="145"/>
      <c r="EGV47" s="145"/>
      <c r="EGW47" s="145"/>
      <c r="EGX47" s="145"/>
      <c r="EGY47" s="145"/>
      <c r="EGZ47" s="145"/>
      <c r="EHA47" s="145"/>
      <c r="EHE47" s="145"/>
      <c r="EHG47" s="145"/>
      <c r="EHH47" s="145"/>
      <c r="EHI47" s="145"/>
      <c r="EHJ47" s="145"/>
      <c r="EHM47" s="145"/>
      <c r="EHO47" s="145"/>
      <c r="EHP47" s="145"/>
      <c r="EHQ47" s="145"/>
      <c r="EHR47" s="145"/>
      <c r="EHS47" s="145"/>
      <c r="EHT47" s="145"/>
      <c r="EHU47" s="145"/>
      <c r="EHV47" s="145"/>
      <c r="EHW47" s="145"/>
      <c r="EHX47" s="145"/>
      <c r="EHY47" s="145"/>
      <c r="EHZ47" s="145"/>
      <c r="EIA47" s="145"/>
      <c r="EID47" s="145"/>
      <c r="EIG47" s="145"/>
      <c r="EIJ47" s="145"/>
      <c r="EIM47" s="145"/>
      <c r="EIP47" s="145"/>
      <c r="EJB47" s="145"/>
      <c r="EJE47" s="145"/>
      <c r="EJH47" s="145"/>
      <c r="EJK47" s="145"/>
      <c r="EJT47" s="145"/>
      <c r="EJZ47" s="145"/>
      <c r="EKC47" s="145"/>
      <c r="EKF47" s="145"/>
      <c r="EKI47" s="145"/>
      <c r="EKO47" s="145"/>
      <c r="EKR47" s="145"/>
      <c r="EKX47" s="145"/>
      <c r="EKZ47" s="145"/>
      <c r="ELA47" s="145"/>
      <c r="ELC47" s="145"/>
      <c r="ELF47" s="145"/>
      <c r="ELI47" s="145"/>
      <c r="ELL47" s="145"/>
      <c r="ELT47" s="145"/>
      <c r="ELY47" s="145"/>
      <c r="EMH47" s="145"/>
      <c r="EMK47" s="145"/>
      <c r="EMS47" s="145"/>
      <c r="ENO47" s="145"/>
      <c r="ENP47" s="145"/>
      <c r="ENQ47" s="145"/>
      <c r="ENR47" s="145"/>
      <c r="ENS47" s="145"/>
      <c r="ENT47" s="145"/>
      <c r="EOL47" s="145"/>
      <c r="EOM47" s="145"/>
      <c r="EOP47" s="145"/>
      <c r="EOS47" s="145"/>
      <c r="EOU47" s="145"/>
      <c r="EOW47" s="145"/>
      <c r="EOZ47" s="145"/>
      <c r="EPC47" s="145"/>
      <c r="EPF47" s="145"/>
      <c r="EPI47" s="145"/>
      <c r="EPL47" s="145"/>
      <c r="EPO47" s="145"/>
      <c r="EPR47" s="145"/>
      <c r="EPU47" s="145"/>
      <c r="EPW47" s="145"/>
      <c r="EQJ47" s="145"/>
      <c r="EQK47" s="145"/>
      <c r="EQL47" s="145"/>
      <c r="EQM47" s="145"/>
      <c r="EQN47" s="145"/>
      <c r="EQO47" s="145"/>
      <c r="EQP47" s="145"/>
      <c r="EQQ47" s="145"/>
      <c r="EQR47" s="145"/>
      <c r="EQS47" s="145"/>
      <c r="EQT47" s="145"/>
      <c r="EQU47" s="145"/>
      <c r="EQV47" s="145"/>
      <c r="EQW47" s="145"/>
      <c r="ERA47" s="145"/>
      <c r="ERC47" s="145"/>
      <c r="ERD47" s="145"/>
      <c r="ERE47" s="145"/>
      <c r="ERF47" s="145"/>
      <c r="ERI47" s="145"/>
      <c r="ERK47" s="145"/>
      <c r="ERL47" s="145"/>
      <c r="ERM47" s="145"/>
      <c r="ERN47" s="145"/>
      <c r="ERO47" s="145"/>
      <c r="ERP47" s="145"/>
      <c r="ERQ47" s="145"/>
      <c r="ERR47" s="145"/>
      <c r="ERS47" s="145"/>
      <c r="ERT47" s="145"/>
      <c r="ERU47" s="145"/>
      <c r="ERV47" s="145"/>
      <c r="ERW47" s="145"/>
      <c r="ERZ47" s="145"/>
      <c r="ESC47" s="145"/>
      <c r="ESF47" s="145"/>
      <c r="ESI47" s="145"/>
      <c r="ESL47" s="145"/>
      <c r="ESX47" s="145"/>
      <c r="ETA47" s="145"/>
      <c r="ETD47" s="145"/>
      <c r="ETG47" s="145"/>
      <c r="ETP47" s="145"/>
      <c r="ETV47" s="145"/>
      <c r="ETY47" s="145"/>
      <c r="EUB47" s="145"/>
      <c r="EUE47" s="145"/>
      <c r="EUK47" s="145"/>
      <c r="EUN47" s="145"/>
      <c r="EUT47" s="145"/>
      <c r="EUV47" s="145"/>
      <c r="EUW47" s="145"/>
      <c r="EUY47" s="145"/>
      <c r="EVB47" s="145"/>
      <c r="EVE47" s="145"/>
      <c r="EVH47" s="145"/>
      <c r="EVP47" s="145"/>
      <c r="EVU47" s="145"/>
      <c r="EWD47" s="145"/>
      <c r="EWG47" s="145"/>
      <c r="EWO47" s="145"/>
      <c r="EXK47" s="145"/>
      <c r="EXL47" s="145"/>
      <c r="EXM47" s="145"/>
      <c r="EXN47" s="145"/>
      <c r="EXO47" s="145"/>
      <c r="EXP47" s="145"/>
      <c r="EYH47" s="145"/>
      <c r="EYI47" s="145"/>
      <c r="EYL47" s="145"/>
      <c r="EYO47" s="145"/>
      <c r="EYQ47" s="145"/>
      <c r="EYS47" s="145"/>
      <c r="EYV47" s="145"/>
      <c r="EYY47" s="145"/>
      <c r="EZB47" s="145"/>
      <c r="EZE47" s="145"/>
      <c r="EZH47" s="145"/>
      <c r="EZK47" s="145"/>
      <c r="EZN47" s="145"/>
      <c r="EZQ47" s="145"/>
      <c r="EZS47" s="145"/>
      <c r="FAF47" s="145"/>
      <c r="FAG47" s="145"/>
      <c r="FAH47" s="145"/>
      <c r="FAI47" s="145"/>
      <c r="FAJ47" s="145"/>
      <c r="FAK47" s="145"/>
      <c r="FAL47" s="145"/>
      <c r="FAM47" s="145"/>
      <c r="FAN47" s="145"/>
      <c r="FAO47" s="145"/>
      <c r="FAP47" s="145"/>
      <c r="FAQ47" s="145"/>
      <c r="FAR47" s="145"/>
      <c r="FAS47" s="145"/>
      <c r="FAW47" s="145"/>
      <c r="FAY47" s="145"/>
      <c r="FAZ47" s="145"/>
      <c r="FBA47" s="145"/>
      <c r="FBB47" s="145"/>
      <c r="FBE47" s="145"/>
      <c r="FBG47" s="145"/>
      <c r="FBH47" s="145"/>
      <c r="FBI47" s="145"/>
      <c r="FBJ47" s="145"/>
      <c r="FBK47" s="145"/>
      <c r="FBL47" s="145"/>
      <c r="FBM47" s="145"/>
      <c r="FBN47" s="145"/>
      <c r="FBO47" s="145"/>
      <c r="FBP47" s="145"/>
      <c r="FBQ47" s="145"/>
      <c r="FBR47" s="145"/>
      <c r="FBS47" s="145"/>
      <c r="FBV47" s="145"/>
      <c r="FBY47" s="145"/>
      <c r="FCB47" s="145"/>
      <c r="FCE47" s="145"/>
      <c r="FCH47" s="145"/>
      <c r="FCT47" s="145"/>
      <c r="FCW47" s="145"/>
      <c r="FCZ47" s="145"/>
      <c r="FDC47" s="145"/>
      <c r="FDL47" s="145"/>
      <c r="FDR47" s="145"/>
      <c r="FDU47" s="145"/>
      <c r="FDX47" s="145"/>
      <c r="FEA47" s="145"/>
      <c r="FEG47" s="145"/>
      <c r="FEJ47" s="145"/>
      <c r="FEP47" s="145"/>
      <c r="FER47" s="145"/>
      <c r="FES47" s="145"/>
      <c r="FEU47" s="145"/>
      <c r="FEX47" s="145"/>
      <c r="FFA47" s="145"/>
      <c r="FFD47" s="145"/>
      <c r="FFL47" s="145"/>
      <c r="FFQ47" s="145"/>
      <c r="FFZ47" s="145"/>
      <c r="FGC47" s="145"/>
      <c r="FGK47" s="145"/>
      <c r="FHG47" s="145"/>
      <c r="FHH47" s="145"/>
      <c r="FHI47" s="145"/>
      <c r="FHJ47" s="145"/>
      <c r="FHK47" s="145"/>
      <c r="FHL47" s="145"/>
      <c r="FID47" s="145"/>
      <c r="FIE47" s="145"/>
      <c r="FIH47" s="145"/>
      <c r="FIK47" s="145"/>
      <c r="FIM47" s="145"/>
      <c r="FIO47" s="145"/>
      <c r="FIR47" s="145"/>
      <c r="FIU47" s="145"/>
      <c r="FIX47" s="145"/>
      <c r="FJA47" s="145"/>
      <c r="FJD47" s="145"/>
      <c r="FJG47" s="145"/>
      <c r="FJJ47" s="145"/>
      <c r="FJM47" s="145"/>
      <c r="FJO47" s="145"/>
      <c r="FKB47" s="145"/>
      <c r="FKC47" s="145"/>
      <c r="FKD47" s="145"/>
      <c r="FKE47" s="145"/>
      <c r="FKF47" s="145"/>
      <c r="FKG47" s="145"/>
      <c r="FKH47" s="145"/>
      <c r="FKI47" s="145"/>
      <c r="FKJ47" s="145"/>
      <c r="FKK47" s="145"/>
      <c r="FKL47" s="145"/>
      <c r="FKM47" s="145"/>
      <c r="FKN47" s="145"/>
      <c r="FKO47" s="145"/>
      <c r="FKS47" s="145"/>
      <c r="FKU47" s="145"/>
      <c r="FKV47" s="145"/>
      <c r="FKW47" s="145"/>
      <c r="FKX47" s="145"/>
      <c r="FLA47" s="145"/>
      <c r="FLC47" s="145"/>
      <c r="FLD47" s="145"/>
      <c r="FLE47" s="145"/>
      <c r="FLF47" s="145"/>
      <c r="FLG47" s="145"/>
      <c r="FLH47" s="145"/>
      <c r="FLI47" s="145"/>
      <c r="FLJ47" s="145"/>
      <c r="FLK47" s="145"/>
      <c r="FLL47" s="145"/>
      <c r="FLM47" s="145"/>
      <c r="FLN47" s="145"/>
      <c r="FLO47" s="145"/>
      <c r="FLR47" s="145"/>
      <c r="FLU47" s="145"/>
      <c r="FLX47" s="145"/>
      <c r="FMA47" s="145"/>
      <c r="FMD47" s="145"/>
      <c r="FMP47" s="145"/>
      <c r="FMS47" s="145"/>
      <c r="FMV47" s="145"/>
      <c r="FMY47" s="145"/>
      <c r="FNH47" s="145"/>
      <c r="FNN47" s="145"/>
      <c r="FNQ47" s="145"/>
      <c r="FNT47" s="145"/>
      <c r="FNW47" s="145"/>
      <c r="FOC47" s="145"/>
      <c r="FOF47" s="145"/>
      <c r="FOL47" s="145"/>
      <c r="FON47" s="145"/>
      <c r="FOO47" s="145"/>
      <c r="FOQ47" s="145"/>
      <c r="FOT47" s="145"/>
      <c r="FOW47" s="145"/>
      <c r="FOZ47" s="145"/>
      <c r="FPH47" s="145"/>
      <c r="FPM47" s="145"/>
      <c r="FPV47" s="145"/>
      <c r="FPY47" s="145"/>
      <c r="FQG47" s="145"/>
      <c r="FRC47" s="145"/>
      <c r="FRD47" s="145"/>
      <c r="FRE47" s="145"/>
      <c r="FRF47" s="145"/>
      <c r="FRG47" s="145"/>
      <c r="FRH47" s="145"/>
      <c r="FRZ47" s="145"/>
      <c r="FSA47" s="145"/>
      <c r="FSD47" s="145"/>
      <c r="FSG47" s="145"/>
      <c r="FSI47" s="145"/>
      <c r="FSK47" s="145"/>
      <c r="FSN47" s="145"/>
      <c r="FSQ47" s="145"/>
      <c r="FST47" s="145"/>
      <c r="FSW47" s="145"/>
      <c r="FSZ47" s="145"/>
      <c r="FTC47" s="145"/>
      <c r="FTF47" s="145"/>
      <c r="FTI47" s="145"/>
      <c r="FTK47" s="145"/>
      <c r="FTX47" s="145"/>
      <c r="FTY47" s="145"/>
      <c r="FTZ47" s="145"/>
      <c r="FUA47" s="145"/>
      <c r="FUB47" s="145"/>
      <c r="FUC47" s="145"/>
      <c r="FUD47" s="145"/>
      <c r="FUE47" s="145"/>
      <c r="FUF47" s="145"/>
      <c r="FUG47" s="145"/>
      <c r="FUH47" s="145"/>
      <c r="FUI47" s="145"/>
      <c r="FUJ47" s="145"/>
      <c r="FUK47" s="145"/>
      <c r="FUO47" s="145"/>
      <c r="FUQ47" s="145"/>
      <c r="FUR47" s="145"/>
      <c r="FUS47" s="145"/>
      <c r="FUT47" s="145"/>
      <c r="FUW47" s="145"/>
      <c r="FUY47" s="145"/>
      <c r="FUZ47" s="145"/>
      <c r="FVA47" s="145"/>
      <c r="FVB47" s="145"/>
      <c r="FVC47" s="145"/>
      <c r="FVD47" s="145"/>
      <c r="FVE47" s="145"/>
      <c r="FVF47" s="145"/>
      <c r="FVG47" s="145"/>
      <c r="FVH47" s="145"/>
      <c r="FVI47" s="145"/>
      <c r="FVJ47" s="145"/>
      <c r="FVK47" s="145"/>
      <c r="FVN47" s="145"/>
      <c r="FVQ47" s="145"/>
      <c r="FVT47" s="145"/>
      <c r="FVW47" s="145"/>
      <c r="FVZ47" s="145"/>
      <c r="FWL47" s="145"/>
      <c r="FWO47" s="145"/>
      <c r="FWR47" s="145"/>
      <c r="FWU47" s="145"/>
      <c r="FXD47" s="145"/>
      <c r="FXJ47" s="145"/>
      <c r="FXM47" s="145"/>
      <c r="FXP47" s="145"/>
      <c r="FXS47" s="145"/>
      <c r="FXY47" s="145"/>
      <c r="FYB47" s="145"/>
      <c r="FYH47" s="145"/>
      <c r="FYJ47" s="145"/>
      <c r="FYK47" s="145"/>
      <c r="FYM47" s="145"/>
      <c r="FYP47" s="145"/>
      <c r="FYS47" s="145"/>
      <c r="FYV47" s="145"/>
      <c r="FZD47" s="145"/>
      <c r="FZI47" s="145"/>
      <c r="FZR47" s="145"/>
      <c r="FZU47" s="145"/>
      <c r="GAC47" s="145"/>
      <c r="GAY47" s="145"/>
      <c r="GAZ47" s="145"/>
      <c r="GBA47" s="145"/>
      <c r="GBB47" s="145"/>
      <c r="GBC47" s="145"/>
      <c r="GBD47" s="145"/>
      <c r="GBV47" s="145"/>
      <c r="GBW47" s="145"/>
      <c r="GBZ47" s="145"/>
      <c r="GCC47" s="145"/>
      <c r="GCE47" s="145"/>
      <c r="GCG47" s="145"/>
      <c r="GCJ47" s="145"/>
      <c r="GCM47" s="145"/>
      <c r="GCP47" s="145"/>
      <c r="GCS47" s="145"/>
      <c r="GCV47" s="145"/>
      <c r="GCY47" s="145"/>
      <c r="GDB47" s="145"/>
      <c r="GDE47" s="145"/>
      <c r="GDG47" s="145"/>
      <c r="GDT47" s="145"/>
      <c r="GDU47" s="145"/>
      <c r="GDV47" s="145"/>
      <c r="GDW47" s="145"/>
      <c r="GDX47" s="145"/>
      <c r="GDY47" s="145"/>
      <c r="GDZ47" s="145"/>
      <c r="GEA47" s="145"/>
      <c r="GEB47" s="145"/>
      <c r="GEC47" s="145"/>
      <c r="GED47" s="145"/>
      <c r="GEE47" s="145"/>
      <c r="GEF47" s="145"/>
      <c r="GEG47" s="145"/>
      <c r="GEK47" s="145"/>
      <c r="GEM47" s="145"/>
      <c r="GEN47" s="145"/>
      <c r="GEO47" s="145"/>
      <c r="GEP47" s="145"/>
      <c r="GES47" s="145"/>
      <c r="GEU47" s="145"/>
      <c r="GEV47" s="145"/>
      <c r="GEW47" s="145"/>
      <c r="GEX47" s="145"/>
      <c r="GEY47" s="145"/>
      <c r="GEZ47" s="145"/>
      <c r="GFA47" s="145"/>
      <c r="GFB47" s="145"/>
      <c r="GFC47" s="145"/>
      <c r="GFD47" s="145"/>
      <c r="GFE47" s="145"/>
      <c r="GFF47" s="145"/>
      <c r="GFG47" s="145"/>
      <c r="GFJ47" s="145"/>
      <c r="GFM47" s="145"/>
      <c r="GFP47" s="145"/>
      <c r="GFS47" s="145"/>
      <c r="GFV47" s="145"/>
      <c r="GGH47" s="145"/>
      <c r="GGK47" s="145"/>
      <c r="GGN47" s="145"/>
      <c r="GGQ47" s="145"/>
      <c r="GGZ47" s="145"/>
      <c r="GHF47" s="145"/>
      <c r="GHI47" s="145"/>
      <c r="GHL47" s="145"/>
      <c r="GHO47" s="145"/>
      <c r="GHU47" s="145"/>
      <c r="GHX47" s="145"/>
      <c r="GID47" s="145"/>
      <c r="GIF47" s="145"/>
      <c r="GIG47" s="145"/>
      <c r="GII47" s="145"/>
      <c r="GIL47" s="145"/>
      <c r="GIO47" s="145"/>
      <c r="GIR47" s="145"/>
      <c r="GIZ47" s="145"/>
      <c r="GJE47" s="145"/>
      <c r="GJN47" s="145"/>
      <c r="GJQ47" s="145"/>
      <c r="GJY47" s="145"/>
      <c r="GKU47" s="145"/>
      <c r="GKV47" s="145"/>
      <c r="GKW47" s="145"/>
      <c r="GKX47" s="145"/>
      <c r="GKY47" s="145"/>
      <c r="GKZ47" s="145"/>
      <c r="GLR47" s="145"/>
      <c r="GLS47" s="145"/>
      <c r="GLV47" s="145"/>
      <c r="GLY47" s="145"/>
      <c r="GMA47" s="145"/>
      <c r="GMC47" s="145"/>
      <c r="GMF47" s="145"/>
      <c r="GMI47" s="145"/>
      <c r="GML47" s="145"/>
      <c r="GMO47" s="145"/>
      <c r="GMR47" s="145"/>
      <c r="GMU47" s="145"/>
      <c r="GMX47" s="145"/>
      <c r="GNA47" s="145"/>
      <c r="GNC47" s="145"/>
      <c r="GNP47" s="145"/>
      <c r="GNQ47" s="145"/>
      <c r="GNR47" s="145"/>
      <c r="GNS47" s="145"/>
      <c r="GNT47" s="145"/>
      <c r="GNU47" s="145"/>
      <c r="GNV47" s="145"/>
      <c r="GNW47" s="145"/>
      <c r="GNX47" s="145"/>
      <c r="GNY47" s="145"/>
      <c r="GNZ47" s="145"/>
      <c r="GOA47" s="145"/>
      <c r="GOB47" s="145"/>
      <c r="GOC47" s="145"/>
      <c r="GOG47" s="145"/>
      <c r="GOI47" s="145"/>
      <c r="GOJ47" s="145"/>
      <c r="GOK47" s="145"/>
      <c r="GOL47" s="145"/>
      <c r="GOO47" s="145"/>
      <c r="GOQ47" s="145"/>
      <c r="GOR47" s="145"/>
      <c r="GOS47" s="145"/>
      <c r="GOT47" s="145"/>
      <c r="GOU47" s="145"/>
      <c r="GOV47" s="145"/>
      <c r="GOW47" s="145"/>
      <c r="GOX47" s="145"/>
      <c r="GOY47" s="145"/>
      <c r="GOZ47" s="145"/>
      <c r="GPA47" s="145"/>
      <c r="GPB47" s="145"/>
      <c r="GPC47" s="145"/>
      <c r="GPF47" s="145"/>
      <c r="GPI47" s="145"/>
      <c r="GPL47" s="145"/>
      <c r="GPO47" s="145"/>
      <c r="GPR47" s="145"/>
      <c r="GQD47" s="145"/>
      <c r="GQG47" s="145"/>
      <c r="GQJ47" s="145"/>
      <c r="GQM47" s="145"/>
      <c r="GQV47" s="145"/>
      <c r="GRB47" s="145"/>
      <c r="GRE47" s="145"/>
      <c r="GRH47" s="145"/>
      <c r="GRK47" s="145"/>
      <c r="GRQ47" s="145"/>
      <c r="GRT47" s="145"/>
      <c r="GRZ47" s="145"/>
      <c r="GSB47" s="145"/>
      <c r="GSC47" s="145"/>
      <c r="GSE47" s="145"/>
      <c r="GSH47" s="145"/>
      <c r="GSK47" s="145"/>
      <c r="GSN47" s="145"/>
      <c r="GSV47" s="145"/>
      <c r="GTA47" s="145"/>
      <c r="GTJ47" s="145"/>
      <c r="GTM47" s="145"/>
      <c r="GTU47" s="145"/>
      <c r="GUQ47" s="145"/>
      <c r="GUR47" s="145"/>
      <c r="GUS47" s="145"/>
      <c r="GUT47" s="145"/>
      <c r="GUU47" s="145"/>
      <c r="GUV47" s="145"/>
      <c r="GVN47" s="145"/>
      <c r="GVO47" s="145"/>
      <c r="GVR47" s="145"/>
      <c r="GVU47" s="145"/>
      <c r="GVW47" s="145"/>
      <c r="GVY47" s="145"/>
      <c r="GWB47" s="145"/>
      <c r="GWE47" s="145"/>
      <c r="GWH47" s="145"/>
      <c r="GWK47" s="145"/>
      <c r="GWN47" s="145"/>
      <c r="GWQ47" s="145"/>
      <c r="GWT47" s="145"/>
      <c r="GWW47" s="145"/>
      <c r="GWY47" s="145"/>
      <c r="GXL47" s="145"/>
      <c r="GXM47" s="145"/>
      <c r="GXN47" s="145"/>
      <c r="GXO47" s="145"/>
      <c r="GXP47" s="145"/>
      <c r="GXQ47" s="145"/>
      <c r="GXR47" s="145"/>
      <c r="GXS47" s="145"/>
      <c r="GXT47" s="145"/>
      <c r="GXU47" s="145"/>
      <c r="GXV47" s="145"/>
      <c r="GXW47" s="145"/>
      <c r="GXX47" s="145"/>
      <c r="GXY47" s="145"/>
      <c r="GYC47" s="145"/>
      <c r="GYE47" s="145"/>
      <c r="GYF47" s="145"/>
      <c r="GYG47" s="145"/>
      <c r="GYH47" s="145"/>
      <c r="GYK47" s="145"/>
      <c r="GYM47" s="145"/>
      <c r="GYN47" s="145"/>
      <c r="GYO47" s="145"/>
      <c r="GYP47" s="145"/>
      <c r="GYQ47" s="145"/>
      <c r="GYR47" s="145"/>
      <c r="GYS47" s="145"/>
      <c r="GYT47" s="145"/>
      <c r="GYU47" s="145"/>
      <c r="GYV47" s="145"/>
      <c r="GYW47" s="145"/>
      <c r="GYX47" s="145"/>
      <c r="GYY47" s="145"/>
      <c r="GZB47" s="145"/>
      <c r="GZE47" s="145"/>
      <c r="GZH47" s="145"/>
      <c r="GZK47" s="145"/>
      <c r="GZN47" s="145"/>
      <c r="GZZ47" s="145"/>
      <c r="HAC47" s="145"/>
      <c r="HAF47" s="145"/>
      <c r="HAI47" s="145"/>
      <c r="HAR47" s="145"/>
      <c r="HAX47" s="145"/>
      <c r="HBA47" s="145"/>
      <c r="HBD47" s="145"/>
      <c r="HBG47" s="145"/>
      <c r="HBM47" s="145"/>
      <c r="HBP47" s="145"/>
      <c r="HBV47" s="145"/>
      <c r="HBX47" s="145"/>
      <c r="HBY47" s="145"/>
      <c r="HCA47" s="145"/>
      <c r="HCD47" s="145"/>
      <c r="HCG47" s="145"/>
      <c r="HCJ47" s="145"/>
      <c r="HCR47" s="145"/>
      <c r="HCW47" s="145"/>
      <c r="HDF47" s="145"/>
      <c r="HDI47" s="145"/>
      <c r="HDQ47" s="145"/>
      <c r="HEM47" s="145"/>
      <c r="HEN47" s="145"/>
      <c r="HEO47" s="145"/>
      <c r="HEP47" s="145"/>
      <c r="HEQ47" s="145"/>
      <c r="HER47" s="145"/>
      <c r="HFJ47" s="145"/>
      <c r="HFK47" s="145"/>
      <c r="HFN47" s="145"/>
      <c r="HFQ47" s="145"/>
      <c r="HFS47" s="145"/>
      <c r="HFU47" s="145"/>
      <c r="HFX47" s="145"/>
      <c r="HGA47" s="145"/>
      <c r="HGD47" s="145"/>
      <c r="HGG47" s="145"/>
      <c r="HGJ47" s="145"/>
      <c r="HGM47" s="145"/>
      <c r="HGP47" s="145"/>
      <c r="HGS47" s="145"/>
      <c r="HGU47" s="145"/>
      <c r="HHH47" s="145"/>
      <c r="HHI47" s="145"/>
      <c r="HHJ47" s="145"/>
      <c r="HHK47" s="145"/>
      <c r="HHL47" s="145"/>
      <c r="HHM47" s="145"/>
      <c r="HHN47" s="145"/>
      <c r="HHO47" s="145"/>
      <c r="HHP47" s="145"/>
      <c r="HHQ47" s="145"/>
      <c r="HHR47" s="145"/>
      <c r="HHS47" s="145"/>
      <c r="HHT47" s="145"/>
      <c r="HHU47" s="145"/>
      <c r="HHY47" s="145"/>
      <c r="HIA47" s="145"/>
      <c r="HIB47" s="145"/>
      <c r="HIC47" s="145"/>
      <c r="HID47" s="145"/>
      <c r="HIG47" s="145"/>
      <c r="HII47" s="145"/>
      <c r="HIJ47" s="145"/>
      <c r="HIK47" s="145"/>
      <c r="HIL47" s="145"/>
      <c r="HIM47" s="145"/>
      <c r="HIN47" s="145"/>
      <c r="HIO47" s="145"/>
      <c r="HIP47" s="145"/>
      <c r="HIQ47" s="145"/>
      <c r="HIR47" s="145"/>
      <c r="HIS47" s="145"/>
      <c r="HIT47" s="145"/>
      <c r="HIU47" s="145"/>
      <c r="HIX47" s="145"/>
      <c r="HJA47" s="145"/>
      <c r="HJD47" s="145"/>
      <c r="HJG47" s="145"/>
      <c r="HJJ47" s="145"/>
      <c r="HJV47" s="145"/>
      <c r="HJY47" s="145"/>
      <c r="HKB47" s="145"/>
      <c r="HKE47" s="145"/>
      <c r="HKN47" s="145"/>
      <c r="HKT47" s="145"/>
      <c r="HKW47" s="145"/>
      <c r="HKZ47" s="145"/>
      <c r="HLC47" s="145"/>
      <c r="HLI47" s="145"/>
      <c r="HLL47" s="145"/>
      <c r="HLR47" s="145"/>
      <c r="HLT47" s="145"/>
      <c r="HLU47" s="145"/>
      <c r="HLW47" s="145"/>
      <c r="HLZ47" s="145"/>
      <c r="HMC47" s="145"/>
      <c r="HMF47" s="145"/>
      <c r="HMN47" s="145"/>
      <c r="HMS47" s="145"/>
      <c r="HNB47" s="145"/>
      <c r="HNE47" s="145"/>
      <c r="HNM47" s="145"/>
      <c r="HOI47" s="145"/>
      <c r="HOJ47" s="145"/>
      <c r="HOK47" s="145"/>
      <c r="HOL47" s="145"/>
      <c r="HOM47" s="145"/>
      <c r="HON47" s="145"/>
      <c r="HPF47" s="145"/>
      <c r="HPG47" s="145"/>
      <c r="HPJ47" s="145"/>
      <c r="HPM47" s="145"/>
      <c r="HPO47" s="145"/>
      <c r="HPQ47" s="145"/>
      <c r="HPT47" s="145"/>
      <c r="HPW47" s="145"/>
      <c r="HPZ47" s="145"/>
      <c r="HQC47" s="145"/>
      <c r="HQF47" s="145"/>
      <c r="HQI47" s="145"/>
      <c r="HQL47" s="145"/>
      <c r="HQO47" s="145"/>
      <c r="HQQ47" s="145"/>
      <c r="HRD47" s="145"/>
      <c r="HRE47" s="145"/>
      <c r="HRF47" s="145"/>
      <c r="HRG47" s="145"/>
      <c r="HRH47" s="145"/>
      <c r="HRI47" s="145"/>
      <c r="HRJ47" s="145"/>
      <c r="HRK47" s="145"/>
      <c r="HRL47" s="145"/>
      <c r="HRM47" s="145"/>
      <c r="HRN47" s="145"/>
      <c r="HRO47" s="145"/>
      <c r="HRP47" s="145"/>
      <c r="HRQ47" s="145"/>
      <c r="HRU47" s="145"/>
      <c r="HRW47" s="145"/>
      <c r="HRX47" s="145"/>
      <c r="HRY47" s="145"/>
      <c r="HRZ47" s="145"/>
      <c r="HSC47" s="145"/>
      <c r="HSE47" s="145"/>
      <c r="HSF47" s="145"/>
      <c r="HSG47" s="145"/>
      <c r="HSH47" s="145"/>
      <c r="HSI47" s="145"/>
      <c r="HSJ47" s="145"/>
      <c r="HSK47" s="145"/>
      <c r="HSL47" s="145"/>
      <c r="HSM47" s="145"/>
      <c r="HSN47" s="145"/>
      <c r="HSO47" s="145"/>
      <c r="HSP47" s="145"/>
      <c r="HSQ47" s="145"/>
      <c r="HST47" s="145"/>
      <c r="HSW47" s="145"/>
      <c r="HSZ47" s="145"/>
      <c r="HTC47" s="145"/>
      <c r="HTF47" s="145"/>
      <c r="HTR47" s="145"/>
      <c r="HTU47" s="145"/>
      <c r="HTX47" s="145"/>
      <c r="HUA47" s="145"/>
      <c r="HUJ47" s="145"/>
      <c r="HUP47" s="145"/>
      <c r="HUS47" s="145"/>
      <c r="HUV47" s="145"/>
      <c r="HUY47" s="145"/>
      <c r="HVE47" s="145"/>
      <c r="HVH47" s="145"/>
      <c r="HVN47" s="145"/>
      <c r="HVP47" s="145"/>
      <c r="HVQ47" s="145"/>
      <c r="HVS47" s="145"/>
      <c r="HVV47" s="145"/>
      <c r="HVY47" s="145"/>
      <c r="HWB47" s="145"/>
      <c r="HWJ47" s="145"/>
      <c r="HWO47" s="145"/>
      <c r="HWX47" s="145"/>
      <c r="HXA47" s="145"/>
      <c r="HXI47" s="145"/>
      <c r="HYE47" s="145"/>
      <c r="HYF47" s="145"/>
      <c r="HYG47" s="145"/>
      <c r="HYH47" s="145"/>
      <c r="HYI47" s="145"/>
      <c r="HYJ47" s="145"/>
      <c r="HZB47" s="145"/>
      <c r="HZC47" s="145"/>
      <c r="HZF47" s="145"/>
      <c r="HZI47" s="145"/>
      <c r="HZK47" s="145"/>
      <c r="HZM47" s="145"/>
      <c r="HZP47" s="145"/>
      <c r="HZS47" s="145"/>
      <c r="HZV47" s="145"/>
      <c r="HZY47" s="145"/>
      <c r="IAB47" s="145"/>
      <c r="IAE47" s="145"/>
      <c r="IAH47" s="145"/>
      <c r="IAK47" s="145"/>
      <c r="IAM47" s="145"/>
      <c r="IAZ47" s="145"/>
      <c r="IBA47" s="145"/>
      <c r="IBB47" s="145"/>
      <c r="IBC47" s="145"/>
      <c r="IBD47" s="145"/>
      <c r="IBE47" s="145"/>
      <c r="IBF47" s="145"/>
      <c r="IBG47" s="145"/>
      <c r="IBH47" s="145"/>
      <c r="IBI47" s="145"/>
      <c r="IBJ47" s="145"/>
      <c r="IBK47" s="145"/>
      <c r="IBL47" s="145"/>
      <c r="IBM47" s="145"/>
      <c r="IBQ47" s="145"/>
      <c r="IBS47" s="145"/>
      <c r="IBT47" s="145"/>
      <c r="IBU47" s="145"/>
      <c r="IBV47" s="145"/>
      <c r="IBY47" s="145"/>
      <c r="ICA47" s="145"/>
      <c r="ICB47" s="145"/>
      <c r="ICC47" s="145"/>
      <c r="ICD47" s="145"/>
      <c r="ICE47" s="145"/>
      <c r="ICF47" s="145"/>
      <c r="ICG47" s="145"/>
      <c r="ICH47" s="145"/>
      <c r="ICI47" s="145"/>
      <c r="ICJ47" s="145"/>
      <c r="ICK47" s="145"/>
      <c r="ICL47" s="145"/>
      <c r="ICM47" s="145"/>
      <c r="ICP47" s="145"/>
      <c r="ICS47" s="145"/>
      <c r="ICV47" s="145"/>
      <c r="ICY47" s="145"/>
      <c r="IDB47" s="145"/>
      <c r="IDN47" s="145"/>
      <c r="IDQ47" s="145"/>
      <c r="IDT47" s="145"/>
      <c r="IDW47" s="145"/>
      <c r="IEF47" s="145"/>
      <c r="IEL47" s="145"/>
      <c r="IEO47" s="145"/>
      <c r="IER47" s="145"/>
      <c r="IEU47" s="145"/>
      <c r="IFA47" s="145"/>
      <c r="IFD47" s="145"/>
      <c r="IFJ47" s="145"/>
      <c r="IFL47" s="145"/>
      <c r="IFM47" s="145"/>
      <c r="IFO47" s="145"/>
      <c r="IFR47" s="145"/>
      <c r="IFU47" s="145"/>
      <c r="IFX47" s="145"/>
      <c r="IGF47" s="145"/>
      <c r="IGK47" s="145"/>
      <c r="IGT47" s="145"/>
      <c r="IGW47" s="145"/>
      <c r="IHE47" s="145"/>
      <c r="IIA47" s="145"/>
      <c r="IIB47" s="145"/>
      <c r="IIC47" s="145"/>
      <c r="IID47" s="145"/>
      <c r="IIE47" s="145"/>
      <c r="IIF47" s="145"/>
      <c r="IIX47" s="145"/>
      <c r="IIY47" s="145"/>
      <c r="IJB47" s="145"/>
      <c r="IJE47" s="145"/>
      <c r="IJG47" s="145"/>
      <c r="IJI47" s="145"/>
      <c r="IJL47" s="145"/>
      <c r="IJO47" s="145"/>
      <c r="IJR47" s="145"/>
      <c r="IJU47" s="145"/>
      <c r="IJX47" s="145"/>
      <c r="IKA47" s="145"/>
      <c r="IKD47" s="145"/>
      <c r="IKG47" s="145"/>
      <c r="IKI47" s="145"/>
      <c r="IKV47" s="145"/>
      <c r="IKW47" s="145"/>
      <c r="IKX47" s="145"/>
      <c r="IKY47" s="145"/>
      <c r="IKZ47" s="145"/>
      <c r="ILA47" s="145"/>
      <c r="ILB47" s="145"/>
      <c r="ILC47" s="145"/>
      <c r="ILD47" s="145"/>
      <c r="ILE47" s="145"/>
      <c r="ILF47" s="145"/>
      <c r="ILG47" s="145"/>
      <c r="ILH47" s="145"/>
      <c r="ILI47" s="145"/>
      <c r="ILM47" s="145"/>
      <c r="ILO47" s="145"/>
      <c r="ILP47" s="145"/>
      <c r="ILQ47" s="145"/>
      <c r="ILR47" s="145"/>
      <c r="ILU47" s="145"/>
      <c r="ILW47" s="145"/>
      <c r="ILX47" s="145"/>
      <c r="ILY47" s="145"/>
      <c r="ILZ47" s="145"/>
      <c r="IMA47" s="145"/>
      <c r="IMB47" s="145"/>
      <c r="IMC47" s="145"/>
      <c r="IMD47" s="145"/>
      <c r="IME47" s="145"/>
      <c r="IMF47" s="145"/>
      <c r="IMG47" s="145"/>
      <c r="IMH47" s="145"/>
      <c r="IMI47" s="145"/>
      <c r="IML47" s="145"/>
      <c r="IMO47" s="145"/>
      <c r="IMR47" s="145"/>
      <c r="IMU47" s="145"/>
      <c r="IMX47" s="145"/>
      <c r="INJ47" s="145"/>
      <c r="INM47" s="145"/>
      <c r="INP47" s="145"/>
      <c r="INS47" s="145"/>
      <c r="IOB47" s="145"/>
      <c r="IOH47" s="145"/>
      <c r="IOK47" s="145"/>
      <c r="ION47" s="145"/>
      <c r="IOQ47" s="145"/>
      <c r="IOW47" s="145"/>
      <c r="IOZ47" s="145"/>
      <c r="IPF47" s="145"/>
      <c r="IPH47" s="145"/>
      <c r="IPI47" s="145"/>
      <c r="IPK47" s="145"/>
      <c r="IPN47" s="145"/>
      <c r="IPQ47" s="145"/>
      <c r="IPT47" s="145"/>
      <c r="IQB47" s="145"/>
      <c r="IQG47" s="145"/>
      <c r="IQP47" s="145"/>
      <c r="IQS47" s="145"/>
      <c r="IRA47" s="145"/>
      <c r="IRW47" s="145"/>
      <c r="IRX47" s="145"/>
      <c r="IRY47" s="145"/>
      <c r="IRZ47" s="145"/>
      <c r="ISA47" s="145"/>
      <c r="ISB47" s="145"/>
      <c r="IST47" s="145"/>
      <c r="ISU47" s="145"/>
      <c r="ISX47" s="145"/>
      <c r="ITA47" s="145"/>
      <c r="ITC47" s="145"/>
      <c r="ITE47" s="145"/>
      <c r="ITH47" s="145"/>
      <c r="ITK47" s="145"/>
      <c r="ITN47" s="145"/>
      <c r="ITQ47" s="145"/>
      <c r="ITT47" s="145"/>
      <c r="ITW47" s="145"/>
      <c r="ITZ47" s="145"/>
      <c r="IUC47" s="145"/>
      <c r="IUE47" s="145"/>
      <c r="IUR47" s="145"/>
      <c r="IUS47" s="145"/>
      <c r="IUT47" s="145"/>
      <c r="IUU47" s="145"/>
      <c r="IUV47" s="145"/>
      <c r="IUW47" s="145"/>
      <c r="IUX47" s="145"/>
      <c r="IUY47" s="145"/>
      <c r="IUZ47" s="145"/>
      <c r="IVA47" s="145"/>
      <c r="IVB47" s="145"/>
      <c r="IVC47" s="145"/>
      <c r="IVD47" s="145"/>
      <c r="IVE47" s="145"/>
      <c r="IVI47" s="145"/>
      <c r="IVK47" s="145"/>
      <c r="IVL47" s="145"/>
      <c r="IVM47" s="145"/>
      <c r="IVN47" s="145"/>
      <c r="IVQ47" s="145"/>
      <c r="IVS47" s="145"/>
      <c r="IVT47" s="145"/>
      <c r="IVU47" s="145"/>
      <c r="IVV47" s="145"/>
      <c r="IVW47" s="145"/>
      <c r="IVX47" s="145"/>
      <c r="IVY47" s="145"/>
      <c r="IVZ47" s="145"/>
      <c r="IWA47" s="145"/>
      <c r="IWB47" s="145"/>
      <c r="IWC47" s="145"/>
      <c r="IWD47" s="145"/>
      <c r="IWE47" s="145"/>
      <c r="IWH47" s="145"/>
      <c r="IWK47" s="145"/>
      <c r="IWN47" s="145"/>
      <c r="IWQ47" s="145"/>
      <c r="IWT47" s="145"/>
      <c r="IXF47" s="145"/>
      <c r="IXI47" s="145"/>
      <c r="IXL47" s="145"/>
      <c r="IXO47" s="145"/>
      <c r="IXX47" s="145"/>
      <c r="IYD47" s="145"/>
      <c r="IYG47" s="145"/>
      <c r="IYJ47" s="145"/>
      <c r="IYM47" s="145"/>
      <c r="IYS47" s="145"/>
      <c r="IYV47" s="145"/>
      <c r="IZB47" s="145"/>
      <c r="IZD47" s="145"/>
      <c r="IZE47" s="145"/>
      <c r="IZG47" s="145"/>
      <c r="IZJ47" s="145"/>
      <c r="IZM47" s="145"/>
      <c r="IZP47" s="145"/>
      <c r="IZX47" s="145"/>
      <c r="JAC47" s="145"/>
      <c r="JAL47" s="145"/>
      <c r="JAO47" s="145"/>
      <c r="JAW47" s="145"/>
      <c r="JBS47" s="145"/>
      <c r="JBT47" s="145"/>
      <c r="JBU47" s="145"/>
      <c r="JBV47" s="145"/>
      <c r="JBW47" s="145"/>
      <c r="JBX47" s="145"/>
      <c r="JCP47" s="145"/>
      <c r="JCQ47" s="145"/>
      <c r="JCT47" s="145"/>
      <c r="JCW47" s="145"/>
      <c r="JCY47" s="145"/>
      <c r="JDA47" s="145"/>
      <c r="JDD47" s="145"/>
      <c r="JDG47" s="145"/>
      <c r="JDJ47" s="145"/>
      <c r="JDM47" s="145"/>
      <c r="JDP47" s="145"/>
      <c r="JDS47" s="145"/>
      <c r="JDV47" s="145"/>
      <c r="JDY47" s="145"/>
      <c r="JEA47" s="145"/>
      <c r="JEN47" s="145"/>
      <c r="JEO47" s="145"/>
      <c r="JEP47" s="145"/>
      <c r="JEQ47" s="145"/>
      <c r="JER47" s="145"/>
      <c r="JES47" s="145"/>
      <c r="JET47" s="145"/>
      <c r="JEU47" s="145"/>
      <c r="JEV47" s="145"/>
      <c r="JEW47" s="145"/>
      <c r="JEX47" s="145"/>
      <c r="JEY47" s="145"/>
      <c r="JEZ47" s="145"/>
      <c r="JFA47" s="145"/>
      <c r="JFE47" s="145"/>
      <c r="JFG47" s="145"/>
      <c r="JFH47" s="145"/>
      <c r="JFI47" s="145"/>
      <c r="JFJ47" s="145"/>
      <c r="JFM47" s="145"/>
      <c r="JFO47" s="145"/>
      <c r="JFP47" s="145"/>
      <c r="JFQ47" s="145"/>
      <c r="JFR47" s="145"/>
      <c r="JFS47" s="145"/>
      <c r="JFT47" s="145"/>
      <c r="JFU47" s="145"/>
      <c r="JFV47" s="145"/>
      <c r="JFW47" s="145"/>
      <c r="JFX47" s="145"/>
      <c r="JFY47" s="145"/>
      <c r="JFZ47" s="145"/>
      <c r="JGA47" s="145"/>
      <c r="JGD47" s="145"/>
      <c r="JGG47" s="145"/>
      <c r="JGJ47" s="145"/>
      <c r="JGM47" s="145"/>
      <c r="JGP47" s="145"/>
      <c r="JHB47" s="145"/>
      <c r="JHE47" s="145"/>
      <c r="JHH47" s="145"/>
      <c r="JHK47" s="145"/>
      <c r="JHT47" s="145"/>
      <c r="JHZ47" s="145"/>
      <c r="JIC47" s="145"/>
      <c r="JIF47" s="145"/>
      <c r="JII47" s="145"/>
      <c r="JIO47" s="145"/>
      <c r="JIR47" s="145"/>
      <c r="JIX47" s="145"/>
      <c r="JIZ47" s="145"/>
      <c r="JJA47" s="145"/>
      <c r="JJC47" s="145"/>
      <c r="JJF47" s="145"/>
      <c r="JJI47" s="145"/>
      <c r="JJL47" s="145"/>
      <c r="JJT47" s="145"/>
      <c r="JJY47" s="145"/>
      <c r="JKH47" s="145"/>
      <c r="JKK47" s="145"/>
      <c r="JKS47" s="145"/>
      <c r="JLO47" s="145"/>
      <c r="JLP47" s="145"/>
      <c r="JLQ47" s="145"/>
      <c r="JLR47" s="145"/>
      <c r="JLS47" s="145"/>
      <c r="JLT47" s="145"/>
      <c r="JML47" s="145"/>
      <c r="JMM47" s="145"/>
      <c r="JMP47" s="145"/>
      <c r="JMS47" s="145"/>
      <c r="JMU47" s="145"/>
      <c r="JMW47" s="145"/>
      <c r="JMZ47" s="145"/>
      <c r="JNC47" s="145"/>
      <c r="JNF47" s="145"/>
      <c r="JNI47" s="145"/>
      <c r="JNL47" s="145"/>
      <c r="JNO47" s="145"/>
      <c r="JNR47" s="145"/>
      <c r="JNU47" s="145"/>
      <c r="JNW47" s="145"/>
      <c r="JOJ47" s="145"/>
      <c r="JOK47" s="145"/>
      <c r="JOL47" s="145"/>
      <c r="JOM47" s="145"/>
      <c r="JON47" s="145"/>
      <c r="JOO47" s="145"/>
      <c r="JOP47" s="145"/>
      <c r="JOQ47" s="145"/>
      <c r="JOR47" s="145"/>
      <c r="JOS47" s="145"/>
      <c r="JOT47" s="145"/>
      <c r="JOU47" s="145"/>
      <c r="JOV47" s="145"/>
      <c r="JOW47" s="145"/>
      <c r="JPA47" s="145"/>
      <c r="JPC47" s="145"/>
      <c r="JPD47" s="145"/>
      <c r="JPE47" s="145"/>
      <c r="JPF47" s="145"/>
      <c r="JPI47" s="145"/>
      <c r="JPK47" s="145"/>
      <c r="JPL47" s="145"/>
      <c r="JPM47" s="145"/>
      <c r="JPN47" s="145"/>
      <c r="JPO47" s="145"/>
      <c r="JPP47" s="145"/>
      <c r="JPQ47" s="145"/>
      <c r="JPR47" s="145"/>
      <c r="JPS47" s="145"/>
      <c r="JPT47" s="145"/>
      <c r="JPU47" s="145"/>
      <c r="JPV47" s="145"/>
      <c r="JPW47" s="145"/>
      <c r="JPZ47" s="145"/>
      <c r="JQC47" s="145"/>
      <c r="JQF47" s="145"/>
      <c r="JQI47" s="145"/>
      <c r="JQL47" s="145"/>
      <c r="JQX47" s="145"/>
      <c r="JRA47" s="145"/>
      <c r="JRD47" s="145"/>
      <c r="JRG47" s="145"/>
      <c r="JRP47" s="145"/>
      <c r="JRV47" s="145"/>
      <c r="JRY47" s="145"/>
      <c r="JSB47" s="145"/>
      <c r="JSE47" s="145"/>
      <c r="JSK47" s="145"/>
      <c r="JSN47" s="145"/>
      <c r="JST47" s="145"/>
      <c r="JSV47" s="145"/>
      <c r="JSW47" s="145"/>
      <c r="JSY47" s="145"/>
      <c r="JTB47" s="145"/>
      <c r="JTE47" s="145"/>
      <c r="JTH47" s="145"/>
      <c r="JTP47" s="145"/>
      <c r="JTU47" s="145"/>
      <c r="JUD47" s="145"/>
      <c r="JUG47" s="145"/>
      <c r="JUO47" s="145"/>
      <c r="JVK47" s="145"/>
      <c r="JVL47" s="145"/>
      <c r="JVM47" s="145"/>
      <c r="JVN47" s="145"/>
      <c r="JVO47" s="145"/>
      <c r="JVP47" s="145"/>
      <c r="JWH47" s="145"/>
      <c r="JWI47" s="145"/>
      <c r="JWL47" s="145"/>
      <c r="JWO47" s="145"/>
      <c r="JWQ47" s="145"/>
      <c r="JWS47" s="145"/>
      <c r="JWV47" s="145"/>
      <c r="JWY47" s="145"/>
      <c r="JXB47" s="145"/>
      <c r="JXE47" s="145"/>
      <c r="JXH47" s="145"/>
      <c r="JXK47" s="145"/>
      <c r="JXN47" s="145"/>
      <c r="JXQ47" s="145"/>
      <c r="JXS47" s="145"/>
      <c r="JYF47" s="145"/>
      <c r="JYG47" s="145"/>
      <c r="JYH47" s="145"/>
      <c r="JYI47" s="145"/>
      <c r="JYJ47" s="145"/>
      <c r="JYK47" s="145"/>
      <c r="JYL47" s="145"/>
      <c r="JYM47" s="145"/>
      <c r="JYN47" s="145"/>
      <c r="JYO47" s="145"/>
      <c r="JYP47" s="145"/>
      <c r="JYQ47" s="145"/>
      <c r="JYR47" s="145"/>
      <c r="JYS47" s="145"/>
      <c r="JYW47" s="145"/>
      <c r="JYY47" s="145"/>
      <c r="JYZ47" s="145"/>
      <c r="JZA47" s="145"/>
      <c r="JZB47" s="145"/>
      <c r="JZE47" s="145"/>
      <c r="JZG47" s="145"/>
      <c r="JZH47" s="145"/>
      <c r="JZI47" s="145"/>
      <c r="JZJ47" s="145"/>
      <c r="JZK47" s="145"/>
      <c r="JZL47" s="145"/>
      <c r="JZM47" s="145"/>
      <c r="JZN47" s="145"/>
      <c r="JZO47" s="145"/>
      <c r="JZP47" s="145"/>
      <c r="JZQ47" s="145"/>
      <c r="JZR47" s="145"/>
      <c r="JZS47" s="145"/>
      <c r="JZV47" s="145"/>
      <c r="JZY47" s="145"/>
      <c r="KAB47" s="145"/>
      <c r="KAE47" s="145"/>
      <c r="KAH47" s="145"/>
      <c r="KAT47" s="145"/>
      <c r="KAW47" s="145"/>
      <c r="KAZ47" s="145"/>
      <c r="KBC47" s="145"/>
      <c r="KBL47" s="145"/>
      <c r="KBR47" s="145"/>
      <c r="KBU47" s="145"/>
      <c r="KBX47" s="145"/>
      <c r="KCA47" s="145"/>
      <c r="KCG47" s="145"/>
      <c r="KCJ47" s="145"/>
      <c r="KCP47" s="145"/>
      <c r="KCR47" s="145"/>
      <c r="KCS47" s="145"/>
      <c r="KCU47" s="145"/>
      <c r="KCX47" s="145"/>
      <c r="KDA47" s="145"/>
      <c r="KDD47" s="145"/>
      <c r="KDL47" s="145"/>
      <c r="KDQ47" s="145"/>
      <c r="KDZ47" s="145"/>
      <c r="KEC47" s="145"/>
      <c r="KEK47" s="145"/>
      <c r="KFG47" s="145"/>
      <c r="KFH47" s="145"/>
      <c r="KFI47" s="145"/>
      <c r="KFJ47" s="145"/>
      <c r="KFK47" s="145"/>
      <c r="KFL47" s="145"/>
      <c r="KGD47" s="145"/>
      <c r="KGE47" s="145"/>
      <c r="KGH47" s="145"/>
      <c r="KGK47" s="145"/>
      <c r="KGM47" s="145"/>
      <c r="KGO47" s="145"/>
      <c r="KGR47" s="145"/>
      <c r="KGU47" s="145"/>
      <c r="KGX47" s="145"/>
      <c r="KHA47" s="145"/>
      <c r="KHD47" s="145"/>
      <c r="KHG47" s="145"/>
      <c r="KHJ47" s="145"/>
      <c r="KHM47" s="145"/>
      <c r="KHO47" s="145"/>
      <c r="KIB47" s="145"/>
      <c r="KIC47" s="145"/>
      <c r="KID47" s="145"/>
      <c r="KIE47" s="145"/>
      <c r="KIF47" s="145"/>
      <c r="KIG47" s="145"/>
      <c r="KIH47" s="145"/>
      <c r="KII47" s="145"/>
      <c r="KIJ47" s="145"/>
      <c r="KIK47" s="145"/>
      <c r="KIL47" s="145"/>
      <c r="KIM47" s="145"/>
      <c r="KIN47" s="145"/>
      <c r="KIO47" s="145"/>
      <c r="KIS47" s="145"/>
      <c r="KIU47" s="145"/>
      <c r="KIV47" s="145"/>
      <c r="KIW47" s="145"/>
      <c r="KIX47" s="145"/>
      <c r="KJA47" s="145"/>
      <c r="KJC47" s="145"/>
      <c r="KJD47" s="145"/>
      <c r="KJE47" s="145"/>
      <c r="KJF47" s="145"/>
      <c r="KJG47" s="145"/>
      <c r="KJH47" s="145"/>
      <c r="KJI47" s="145"/>
      <c r="KJJ47" s="145"/>
      <c r="KJK47" s="145"/>
      <c r="KJL47" s="145"/>
      <c r="KJM47" s="145"/>
      <c r="KJN47" s="145"/>
      <c r="KJO47" s="145"/>
      <c r="KJR47" s="145"/>
      <c r="KJU47" s="145"/>
      <c r="KJX47" s="145"/>
      <c r="KKA47" s="145"/>
      <c r="KKD47" s="145"/>
      <c r="KKP47" s="145"/>
      <c r="KKS47" s="145"/>
      <c r="KKV47" s="145"/>
      <c r="KKY47" s="145"/>
      <c r="KLH47" s="145"/>
      <c r="KLN47" s="145"/>
      <c r="KLQ47" s="145"/>
      <c r="KLT47" s="145"/>
      <c r="KLW47" s="145"/>
      <c r="KMC47" s="145"/>
      <c r="KMF47" s="145"/>
      <c r="KML47" s="145"/>
      <c r="KMN47" s="145"/>
      <c r="KMO47" s="145"/>
      <c r="KMQ47" s="145"/>
      <c r="KMT47" s="145"/>
      <c r="KMW47" s="145"/>
      <c r="KMZ47" s="145"/>
      <c r="KNH47" s="145"/>
      <c r="KNM47" s="145"/>
      <c r="KNV47" s="145"/>
      <c r="KNY47" s="145"/>
      <c r="KOG47" s="145"/>
      <c r="KPC47" s="145"/>
      <c r="KPD47" s="145"/>
      <c r="KPE47" s="145"/>
      <c r="KPF47" s="145"/>
      <c r="KPG47" s="145"/>
      <c r="KPH47" s="145"/>
      <c r="KPZ47" s="145"/>
      <c r="KQA47" s="145"/>
      <c r="KQD47" s="145"/>
      <c r="KQG47" s="145"/>
      <c r="KQI47" s="145"/>
      <c r="KQK47" s="145"/>
      <c r="KQN47" s="145"/>
      <c r="KQQ47" s="145"/>
      <c r="KQT47" s="145"/>
      <c r="KQW47" s="145"/>
      <c r="KQZ47" s="145"/>
      <c r="KRC47" s="145"/>
      <c r="KRF47" s="145"/>
      <c r="KRI47" s="145"/>
      <c r="KRK47" s="145"/>
      <c r="KRX47" s="145"/>
      <c r="KRY47" s="145"/>
      <c r="KRZ47" s="145"/>
      <c r="KSA47" s="145"/>
      <c r="KSB47" s="145"/>
      <c r="KSC47" s="145"/>
      <c r="KSD47" s="145"/>
      <c r="KSE47" s="145"/>
      <c r="KSF47" s="145"/>
      <c r="KSG47" s="145"/>
      <c r="KSH47" s="145"/>
      <c r="KSI47" s="145"/>
      <c r="KSJ47" s="145"/>
      <c r="KSK47" s="145"/>
      <c r="KSO47" s="145"/>
      <c r="KSQ47" s="145"/>
      <c r="KSR47" s="145"/>
      <c r="KSS47" s="145"/>
      <c r="KST47" s="145"/>
      <c r="KSW47" s="145"/>
      <c r="KSY47" s="145"/>
      <c r="KSZ47" s="145"/>
      <c r="KTA47" s="145"/>
      <c r="KTB47" s="145"/>
      <c r="KTC47" s="145"/>
      <c r="KTD47" s="145"/>
      <c r="KTE47" s="145"/>
      <c r="KTF47" s="145"/>
      <c r="KTG47" s="145"/>
      <c r="KTH47" s="145"/>
      <c r="KTI47" s="145"/>
      <c r="KTJ47" s="145"/>
      <c r="KTK47" s="145"/>
      <c r="KTN47" s="145"/>
      <c r="KTQ47" s="145"/>
      <c r="KTT47" s="145"/>
      <c r="KTW47" s="145"/>
      <c r="KTZ47" s="145"/>
      <c r="KUL47" s="145"/>
      <c r="KUO47" s="145"/>
      <c r="KUR47" s="145"/>
      <c r="KUU47" s="145"/>
      <c r="KVD47" s="145"/>
      <c r="KVJ47" s="145"/>
      <c r="KVM47" s="145"/>
      <c r="KVP47" s="145"/>
      <c r="KVS47" s="145"/>
      <c r="KVY47" s="145"/>
      <c r="KWB47" s="145"/>
      <c r="KWH47" s="145"/>
      <c r="KWJ47" s="145"/>
      <c r="KWK47" s="145"/>
      <c r="KWM47" s="145"/>
      <c r="KWP47" s="145"/>
      <c r="KWS47" s="145"/>
      <c r="KWV47" s="145"/>
      <c r="KXD47" s="145"/>
      <c r="KXI47" s="145"/>
      <c r="KXR47" s="145"/>
      <c r="KXU47" s="145"/>
      <c r="KYC47" s="145"/>
      <c r="KYY47" s="145"/>
      <c r="KYZ47" s="145"/>
      <c r="KZA47" s="145"/>
      <c r="KZB47" s="145"/>
      <c r="KZC47" s="145"/>
      <c r="KZD47" s="145"/>
      <c r="KZV47" s="145"/>
      <c r="KZW47" s="145"/>
      <c r="KZZ47" s="145"/>
      <c r="LAC47" s="145"/>
      <c r="LAE47" s="145"/>
      <c r="LAG47" s="145"/>
      <c r="LAJ47" s="145"/>
      <c r="LAM47" s="145"/>
      <c r="LAP47" s="145"/>
      <c r="LAS47" s="145"/>
      <c r="LAV47" s="145"/>
      <c r="LAY47" s="145"/>
      <c r="LBB47" s="145"/>
      <c r="LBE47" s="145"/>
      <c r="LBG47" s="145"/>
      <c r="LBT47" s="145"/>
      <c r="LBU47" s="145"/>
      <c r="LBV47" s="145"/>
      <c r="LBW47" s="145"/>
      <c r="LBX47" s="145"/>
      <c r="LBY47" s="145"/>
      <c r="LBZ47" s="145"/>
      <c r="LCA47" s="145"/>
      <c r="LCB47" s="145"/>
      <c r="LCC47" s="145"/>
      <c r="LCD47" s="145"/>
      <c r="LCE47" s="145"/>
      <c r="LCF47" s="145"/>
      <c r="LCG47" s="145"/>
      <c r="LCK47" s="145"/>
      <c r="LCM47" s="145"/>
      <c r="LCN47" s="145"/>
      <c r="LCO47" s="145"/>
      <c r="LCP47" s="145"/>
      <c r="LCS47" s="145"/>
      <c r="LCU47" s="145"/>
      <c r="LCV47" s="145"/>
      <c r="LCW47" s="145"/>
      <c r="LCX47" s="145"/>
      <c r="LCY47" s="145"/>
      <c r="LCZ47" s="145"/>
      <c r="LDA47" s="145"/>
      <c r="LDB47" s="145"/>
      <c r="LDC47" s="145"/>
      <c r="LDD47" s="145"/>
      <c r="LDE47" s="145"/>
      <c r="LDF47" s="145"/>
      <c r="LDG47" s="145"/>
      <c r="LDJ47" s="145"/>
      <c r="LDM47" s="145"/>
      <c r="LDP47" s="145"/>
      <c r="LDS47" s="145"/>
      <c r="LDV47" s="145"/>
      <c r="LEH47" s="145"/>
      <c r="LEK47" s="145"/>
      <c r="LEN47" s="145"/>
      <c r="LEQ47" s="145"/>
      <c r="LEZ47" s="145"/>
      <c r="LFF47" s="145"/>
      <c r="LFI47" s="145"/>
      <c r="LFL47" s="145"/>
      <c r="LFO47" s="145"/>
      <c r="LFU47" s="145"/>
      <c r="LFX47" s="145"/>
      <c r="LGD47" s="145"/>
      <c r="LGF47" s="145"/>
      <c r="LGG47" s="145"/>
      <c r="LGI47" s="145"/>
      <c r="LGL47" s="145"/>
      <c r="LGO47" s="145"/>
      <c r="LGR47" s="145"/>
      <c r="LGZ47" s="145"/>
      <c r="LHE47" s="145"/>
      <c r="LHN47" s="145"/>
      <c r="LHQ47" s="145"/>
      <c r="LHY47" s="145"/>
      <c r="LIU47" s="145"/>
      <c r="LIV47" s="145"/>
      <c r="LIW47" s="145"/>
      <c r="LIX47" s="145"/>
      <c r="LIY47" s="145"/>
      <c r="LIZ47" s="145"/>
      <c r="LJR47" s="145"/>
      <c r="LJS47" s="145"/>
      <c r="LJV47" s="145"/>
      <c r="LJY47" s="145"/>
      <c r="LKA47" s="145"/>
      <c r="LKC47" s="145"/>
      <c r="LKF47" s="145"/>
      <c r="LKI47" s="145"/>
      <c r="LKL47" s="145"/>
      <c r="LKO47" s="145"/>
      <c r="LKR47" s="145"/>
      <c r="LKU47" s="145"/>
      <c r="LKX47" s="145"/>
      <c r="LLA47" s="145"/>
      <c r="LLC47" s="145"/>
      <c r="LLP47" s="145"/>
      <c r="LLQ47" s="145"/>
      <c r="LLR47" s="145"/>
      <c r="LLS47" s="145"/>
      <c r="LLT47" s="145"/>
      <c r="LLU47" s="145"/>
      <c r="LLV47" s="145"/>
      <c r="LLW47" s="145"/>
      <c r="LLX47" s="145"/>
      <c r="LLY47" s="145"/>
      <c r="LLZ47" s="145"/>
      <c r="LMA47" s="145"/>
      <c r="LMB47" s="145"/>
      <c r="LMC47" s="145"/>
      <c r="LMG47" s="145"/>
      <c r="LMI47" s="145"/>
      <c r="LMJ47" s="145"/>
      <c r="LMK47" s="145"/>
      <c r="LML47" s="145"/>
      <c r="LMO47" s="145"/>
      <c r="LMQ47" s="145"/>
      <c r="LMR47" s="145"/>
      <c r="LMS47" s="145"/>
      <c r="LMT47" s="145"/>
      <c r="LMU47" s="145"/>
      <c r="LMV47" s="145"/>
      <c r="LMW47" s="145"/>
      <c r="LMX47" s="145"/>
      <c r="LMY47" s="145"/>
      <c r="LMZ47" s="145"/>
      <c r="LNA47" s="145"/>
      <c r="LNB47" s="145"/>
      <c r="LNC47" s="145"/>
      <c r="LNF47" s="145"/>
      <c r="LNI47" s="145"/>
      <c r="LNL47" s="145"/>
      <c r="LNO47" s="145"/>
      <c r="LNR47" s="145"/>
      <c r="LOD47" s="145"/>
      <c r="LOG47" s="145"/>
      <c r="LOJ47" s="145"/>
      <c r="LOM47" s="145"/>
      <c r="LOV47" s="145"/>
      <c r="LPB47" s="145"/>
      <c r="LPE47" s="145"/>
      <c r="LPH47" s="145"/>
      <c r="LPK47" s="145"/>
      <c r="LPQ47" s="145"/>
      <c r="LPT47" s="145"/>
      <c r="LPZ47" s="145"/>
      <c r="LQB47" s="145"/>
      <c r="LQC47" s="145"/>
      <c r="LQE47" s="145"/>
      <c r="LQH47" s="145"/>
      <c r="LQK47" s="145"/>
      <c r="LQN47" s="145"/>
      <c r="LQV47" s="145"/>
      <c r="LRA47" s="145"/>
      <c r="LRJ47" s="145"/>
      <c r="LRM47" s="145"/>
      <c r="LRU47" s="145"/>
      <c r="LSQ47" s="145"/>
      <c r="LSR47" s="145"/>
      <c r="LSS47" s="145"/>
      <c r="LST47" s="145"/>
      <c r="LSU47" s="145"/>
      <c r="LSV47" s="145"/>
      <c r="LTN47" s="145"/>
      <c r="LTO47" s="145"/>
      <c r="LTR47" s="145"/>
      <c r="LTU47" s="145"/>
      <c r="LTW47" s="145"/>
      <c r="LTY47" s="145"/>
      <c r="LUB47" s="145"/>
      <c r="LUE47" s="145"/>
      <c r="LUH47" s="145"/>
      <c r="LUK47" s="145"/>
      <c r="LUN47" s="145"/>
      <c r="LUQ47" s="145"/>
      <c r="LUT47" s="145"/>
      <c r="LUW47" s="145"/>
      <c r="LUY47" s="145"/>
      <c r="LVL47" s="145"/>
      <c r="LVM47" s="145"/>
      <c r="LVN47" s="145"/>
      <c r="LVO47" s="145"/>
      <c r="LVP47" s="145"/>
      <c r="LVQ47" s="145"/>
      <c r="LVR47" s="145"/>
      <c r="LVS47" s="145"/>
      <c r="LVT47" s="145"/>
      <c r="LVU47" s="145"/>
      <c r="LVV47" s="145"/>
      <c r="LVW47" s="145"/>
      <c r="LVX47" s="145"/>
      <c r="LVY47" s="145"/>
      <c r="LWC47" s="145"/>
      <c r="LWE47" s="145"/>
      <c r="LWF47" s="145"/>
      <c r="LWG47" s="145"/>
      <c r="LWH47" s="145"/>
      <c r="LWK47" s="145"/>
      <c r="LWM47" s="145"/>
      <c r="LWN47" s="145"/>
      <c r="LWO47" s="145"/>
      <c r="LWP47" s="145"/>
      <c r="LWQ47" s="145"/>
      <c r="LWR47" s="145"/>
      <c r="LWS47" s="145"/>
      <c r="LWT47" s="145"/>
      <c r="LWU47" s="145"/>
      <c r="LWV47" s="145"/>
      <c r="LWW47" s="145"/>
      <c r="LWX47" s="145"/>
      <c r="LWY47" s="145"/>
      <c r="LXB47" s="145"/>
      <c r="LXE47" s="145"/>
      <c r="LXH47" s="145"/>
      <c r="LXK47" s="145"/>
      <c r="LXN47" s="145"/>
      <c r="LXZ47" s="145"/>
      <c r="LYC47" s="145"/>
      <c r="LYF47" s="145"/>
      <c r="LYI47" s="145"/>
      <c r="LYR47" s="145"/>
      <c r="LYX47" s="145"/>
      <c r="LZA47" s="145"/>
      <c r="LZD47" s="145"/>
      <c r="LZG47" s="145"/>
      <c r="LZM47" s="145"/>
      <c r="LZP47" s="145"/>
      <c r="LZV47" s="145"/>
      <c r="LZX47" s="145"/>
      <c r="LZY47" s="145"/>
      <c r="MAA47" s="145"/>
      <c r="MAD47" s="145"/>
      <c r="MAG47" s="145"/>
      <c r="MAJ47" s="145"/>
      <c r="MAR47" s="145"/>
      <c r="MAW47" s="145"/>
      <c r="MBF47" s="145"/>
      <c r="MBI47" s="145"/>
      <c r="MBQ47" s="145"/>
      <c r="MCM47" s="145"/>
      <c r="MCN47" s="145"/>
      <c r="MCO47" s="145"/>
      <c r="MCP47" s="145"/>
      <c r="MCQ47" s="145"/>
      <c r="MCR47" s="145"/>
      <c r="MDJ47" s="145"/>
      <c r="MDK47" s="145"/>
      <c r="MDN47" s="145"/>
      <c r="MDQ47" s="145"/>
      <c r="MDS47" s="145"/>
      <c r="MDU47" s="145"/>
      <c r="MDX47" s="145"/>
      <c r="MEA47" s="145"/>
      <c r="MED47" s="145"/>
      <c r="MEG47" s="145"/>
      <c r="MEJ47" s="145"/>
      <c r="MEM47" s="145"/>
      <c r="MEP47" s="145"/>
      <c r="MES47" s="145"/>
      <c r="MEU47" s="145"/>
      <c r="MFH47" s="145"/>
      <c r="MFI47" s="145"/>
      <c r="MFJ47" s="145"/>
      <c r="MFK47" s="145"/>
      <c r="MFL47" s="145"/>
      <c r="MFM47" s="145"/>
      <c r="MFN47" s="145"/>
      <c r="MFO47" s="145"/>
      <c r="MFP47" s="145"/>
      <c r="MFQ47" s="145"/>
      <c r="MFR47" s="145"/>
      <c r="MFS47" s="145"/>
      <c r="MFT47" s="145"/>
      <c r="MFU47" s="145"/>
      <c r="MFY47" s="145"/>
      <c r="MGA47" s="145"/>
      <c r="MGB47" s="145"/>
      <c r="MGC47" s="145"/>
      <c r="MGD47" s="145"/>
      <c r="MGG47" s="145"/>
      <c r="MGI47" s="145"/>
      <c r="MGJ47" s="145"/>
      <c r="MGK47" s="145"/>
      <c r="MGL47" s="145"/>
      <c r="MGM47" s="145"/>
      <c r="MGN47" s="145"/>
      <c r="MGO47" s="145"/>
      <c r="MGP47" s="145"/>
      <c r="MGQ47" s="145"/>
      <c r="MGR47" s="145"/>
      <c r="MGS47" s="145"/>
      <c r="MGT47" s="145"/>
      <c r="MGU47" s="145"/>
      <c r="MGX47" s="145"/>
      <c r="MHA47" s="145"/>
      <c r="MHD47" s="145"/>
      <c r="MHG47" s="145"/>
      <c r="MHJ47" s="145"/>
      <c r="MHV47" s="145"/>
      <c r="MHY47" s="145"/>
      <c r="MIB47" s="145"/>
      <c r="MIE47" s="145"/>
      <c r="MIN47" s="145"/>
      <c r="MIT47" s="145"/>
      <c r="MIW47" s="145"/>
      <c r="MIZ47" s="145"/>
      <c r="MJC47" s="145"/>
      <c r="MJI47" s="145"/>
      <c r="MJL47" s="145"/>
      <c r="MJR47" s="145"/>
      <c r="MJT47" s="145"/>
      <c r="MJU47" s="145"/>
      <c r="MJW47" s="145"/>
      <c r="MJZ47" s="145"/>
      <c r="MKC47" s="145"/>
      <c r="MKF47" s="145"/>
      <c r="MKN47" s="145"/>
      <c r="MKS47" s="145"/>
      <c r="MLB47" s="145"/>
      <c r="MLE47" s="145"/>
      <c r="MLM47" s="145"/>
      <c r="MMI47" s="145"/>
      <c r="MMJ47" s="145"/>
      <c r="MMK47" s="145"/>
      <c r="MML47" s="145"/>
      <c r="MMM47" s="145"/>
      <c r="MMN47" s="145"/>
      <c r="MNF47" s="145"/>
      <c r="MNG47" s="145"/>
      <c r="MNJ47" s="145"/>
      <c r="MNM47" s="145"/>
      <c r="MNO47" s="145"/>
      <c r="MNQ47" s="145"/>
      <c r="MNT47" s="145"/>
      <c r="MNW47" s="145"/>
      <c r="MNZ47" s="145"/>
      <c r="MOC47" s="145"/>
      <c r="MOF47" s="145"/>
      <c r="MOI47" s="145"/>
      <c r="MOL47" s="145"/>
      <c r="MOO47" s="145"/>
      <c r="MOQ47" s="145"/>
      <c r="MPD47" s="145"/>
      <c r="MPE47" s="145"/>
      <c r="MPF47" s="145"/>
      <c r="MPG47" s="145"/>
      <c r="MPH47" s="145"/>
      <c r="MPI47" s="145"/>
      <c r="MPJ47" s="145"/>
      <c r="MPK47" s="145"/>
      <c r="MPL47" s="145"/>
      <c r="MPM47" s="145"/>
      <c r="MPN47" s="145"/>
      <c r="MPO47" s="145"/>
      <c r="MPP47" s="145"/>
      <c r="MPQ47" s="145"/>
      <c r="MPU47" s="145"/>
      <c r="MPW47" s="145"/>
      <c r="MPX47" s="145"/>
      <c r="MPY47" s="145"/>
      <c r="MPZ47" s="145"/>
      <c r="MQC47" s="145"/>
      <c r="MQE47" s="145"/>
      <c r="MQF47" s="145"/>
      <c r="MQG47" s="145"/>
      <c r="MQH47" s="145"/>
      <c r="MQI47" s="145"/>
      <c r="MQJ47" s="145"/>
      <c r="MQK47" s="145"/>
      <c r="MQL47" s="145"/>
      <c r="MQM47" s="145"/>
      <c r="MQN47" s="145"/>
      <c r="MQO47" s="145"/>
      <c r="MQP47" s="145"/>
      <c r="MQQ47" s="145"/>
      <c r="MQT47" s="145"/>
      <c r="MQW47" s="145"/>
      <c r="MQZ47" s="145"/>
      <c r="MRC47" s="145"/>
      <c r="MRF47" s="145"/>
      <c r="MRR47" s="145"/>
      <c r="MRU47" s="145"/>
      <c r="MRX47" s="145"/>
      <c r="MSA47" s="145"/>
      <c r="MSJ47" s="145"/>
      <c r="MSP47" s="145"/>
      <c r="MSS47" s="145"/>
      <c r="MSV47" s="145"/>
      <c r="MSY47" s="145"/>
      <c r="MTE47" s="145"/>
      <c r="MTH47" s="145"/>
      <c r="MTN47" s="145"/>
      <c r="MTP47" s="145"/>
      <c r="MTQ47" s="145"/>
      <c r="MTS47" s="145"/>
      <c r="MTV47" s="145"/>
      <c r="MTY47" s="145"/>
      <c r="MUB47" s="145"/>
      <c r="MUJ47" s="145"/>
      <c r="MUO47" s="145"/>
      <c r="MUX47" s="145"/>
      <c r="MVA47" s="145"/>
      <c r="MVI47" s="145"/>
      <c r="MWE47" s="145"/>
      <c r="MWF47" s="145"/>
      <c r="MWG47" s="145"/>
      <c r="MWH47" s="145"/>
      <c r="MWI47" s="145"/>
      <c r="MWJ47" s="145"/>
      <c r="MXB47" s="145"/>
      <c r="MXC47" s="145"/>
      <c r="MXF47" s="145"/>
      <c r="MXI47" s="145"/>
      <c r="MXK47" s="145"/>
      <c r="MXM47" s="145"/>
      <c r="MXP47" s="145"/>
      <c r="MXS47" s="145"/>
      <c r="MXV47" s="145"/>
      <c r="MXY47" s="145"/>
      <c r="MYB47" s="145"/>
      <c r="MYE47" s="145"/>
      <c r="MYH47" s="145"/>
      <c r="MYK47" s="145"/>
      <c r="MYM47" s="145"/>
      <c r="MYZ47" s="145"/>
      <c r="MZA47" s="145"/>
      <c r="MZB47" s="145"/>
      <c r="MZC47" s="145"/>
      <c r="MZD47" s="145"/>
      <c r="MZE47" s="145"/>
      <c r="MZF47" s="145"/>
      <c r="MZG47" s="145"/>
      <c r="MZH47" s="145"/>
      <c r="MZI47" s="145"/>
      <c r="MZJ47" s="145"/>
      <c r="MZK47" s="145"/>
      <c r="MZL47" s="145"/>
      <c r="MZM47" s="145"/>
      <c r="MZQ47" s="145"/>
      <c r="MZS47" s="145"/>
      <c r="MZT47" s="145"/>
      <c r="MZU47" s="145"/>
      <c r="MZV47" s="145"/>
      <c r="MZY47" s="145"/>
      <c r="NAA47" s="145"/>
      <c r="NAB47" s="145"/>
      <c r="NAC47" s="145"/>
      <c r="NAD47" s="145"/>
      <c r="NAE47" s="145"/>
      <c r="NAF47" s="145"/>
      <c r="NAG47" s="145"/>
      <c r="NAH47" s="145"/>
      <c r="NAI47" s="145"/>
      <c r="NAJ47" s="145"/>
      <c r="NAK47" s="145"/>
      <c r="NAL47" s="145"/>
      <c r="NAM47" s="145"/>
      <c r="NAP47" s="145"/>
      <c r="NAS47" s="145"/>
      <c r="NAV47" s="145"/>
      <c r="NAY47" s="145"/>
      <c r="NBB47" s="145"/>
      <c r="NBN47" s="145"/>
      <c r="NBQ47" s="145"/>
      <c r="NBT47" s="145"/>
      <c r="NBW47" s="145"/>
      <c r="NCF47" s="145"/>
      <c r="NCL47" s="145"/>
      <c r="NCO47" s="145"/>
      <c r="NCR47" s="145"/>
      <c r="NCU47" s="145"/>
      <c r="NDA47" s="145"/>
      <c r="NDD47" s="145"/>
      <c r="NDJ47" s="145"/>
      <c r="NDL47" s="145"/>
      <c r="NDM47" s="145"/>
      <c r="NDO47" s="145"/>
      <c r="NDR47" s="145"/>
      <c r="NDU47" s="145"/>
      <c r="NDX47" s="145"/>
      <c r="NEF47" s="145"/>
      <c r="NEK47" s="145"/>
      <c r="NET47" s="145"/>
      <c r="NEW47" s="145"/>
      <c r="NFE47" s="145"/>
      <c r="NGA47" s="145"/>
      <c r="NGB47" s="145"/>
      <c r="NGC47" s="145"/>
      <c r="NGD47" s="145"/>
      <c r="NGE47" s="145"/>
      <c r="NGF47" s="145"/>
      <c r="NGX47" s="145"/>
      <c r="NGY47" s="145"/>
      <c r="NHB47" s="145"/>
      <c r="NHE47" s="145"/>
      <c r="NHG47" s="145"/>
      <c r="NHI47" s="145"/>
      <c r="NHL47" s="145"/>
      <c r="NHO47" s="145"/>
      <c r="NHR47" s="145"/>
      <c r="NHU47" s="145"/>
      <c r="NHX47" s="145"/>
      <c r="NIA47" s="145"/>
      <c r="NID47" s="145"/>
      <c r="NIG47" s="145"/>
      <c r="NII47" s="145"/>
      <c r="NIV47" s="145"/>
      <c r="NIW47" s="145"/>
      <c r="NIX47" s="145"/>
      <c r="NIY47" s="145"/>
      <c r="NIZ47" s="145"/>
      <c r="NJA47" s="145"/>
      <c r="NJB47" s="145"/>
      <c r="NJC47" s="145"/>
      <c r="NJD47" s="145"/>
      <c r="NJE47" s="145"/>
      <c r="NJF47" s="145"/>
      <c r="NJG47" s="145"/>
      <c r="NJH47" s="145"/>
      <c r="NJI47" s="145"/>
      <c r="NJM47" s="145"/>
      <c r="NJO47" s="145"/>
      <c r="NJP47" s="145"/>
      <c r="NJQ47" s="145"/>
      <c r="NJR47" s="145"/>
      <c r="NJU47" s="145"/>
      <c r="NJW47" s="145"/>
      <c r="NJX47" s="145"/>
      <c r="NJY47" s="145"/>
      <c r="NJZ47" s="145"/>
      <c r="NKA47" s="145"/>
      <c r="NKB47" s="145"/>
      <c r="NKC47" s="145"/>
      <c r="NKD47" s="145"/>
      <c r="NKE47" s="145"/>
      <c r="NKF47" s="145"/>
      <c r="NKG47" s="145"/>
      <c r="NKH47" s="145"/>
      <c r="NKI47" s="145"/>
      <c r="NKL47" s="145"/>
      <c r="NKO47" s="145"/>
      <c r="NKR47" s="145"/>
      <c r="NKU47" s="145"/>
      <c r="NKX47" s="145"/>
      <c r="NLJ47" s="145"/>
      <c r="NLM47" s="145"/>
      <c r="NLP47" s="145"/>
      <c r="NLS47" s="145"/>
      <c r="NMB47" s="145"/>
      <c r="NMH47" s="145"/>
      <c r="NMK47" s="145"/>
      <c r="NMN47" s="145"/>
      <c r="NMQ47" s="145"/>
      <c r="NMW47" s="145"/>
      <c r="NMZ47" s="145"/>
      <c r="NNF47" s="145"/>
      <c r="NNH47" s="145"/>
      <c r="NNI47" s="145"/>
      <c r="NNK47" s="145"/>
      <c r="NNN47" s="145"/>
      <c r="NNQ47" s="145"/>
      <c r="NNT47" s="145"/>
      <c r="NOB47" s="145"/>
      <c r="NOG47" s="145"/>
      <c r="NOP47" s="145"/>
      <c r="NOS47" s="145"/>
      <c r="NPA47" s="145"/>
      <c r="NPW47" s="145"/>
      <c r="NPX47" s="145"/>
      <c r="NPY47" s="145"/>
      <c r="NPZ47" s="145"/>
      <c r="NQA47" s="145"/>
      <c r="NQB47" s="145"/>
      <c r="NQT47" s="145"/>
      <c r="NQU47" s="145"/>
      <c r="NQX47" s="145"/>
      <c r="NRA47" s="145"/>
      <c r="NRC47" s="145"/>
      <c r="NRE47" s="145"/>
      <c r="NRH47" s="145"/>
      <c r="NRK47" s="145"/>
      <c r="NRN47" s="145"/>
      <c r="NRQ47" s="145"/>
      <c r="NRT47" s="145"/>
      <c r="NRW47" s="145"/>
      <c r="NRZ47" s="145"/>
      <c r="NSC47" s="145"/>
      <c r="NSE47" s="145"/>
      <c r="NSR47" s="145"/>
      <c r="NSS47" s="145"/>
      <c r="NST47" s="145"/>
      <c r="NSU47" s="145"/>
      <c r="NSV47" s="145"/>
      <c r="NSW47" s="145"/>
      <c r="NSX47" s="145"/>
      <c r="NSY47" s="145"/>
      <c r="NSZ47" s="145"/>
      <c r="NTA47" s="145"/>
      <c r="NTB47" s="145"/>
      <c r="NTC47" s="145"/>
      <c r="NTD47" s="145"/>
      <c r="NTE47" s="145"/>
      <c r="NTI47" s="145"/>
      <c r="NTK47" s="145"/>
      <c r="NTL47" s="145"/>
      <c r="NTM47" s="145"/>
      <c r="NTN47" s="145"/>
      <c r="NTQ47" s="145"/>
      <c r="NTS47" s="145"/>
      <c r="NTT47" s="145"/>
      <c r="NTU47" s="145"/>
      <c r="NTV47" s="145"/>
      <c r="NTW47" s="145"/>
      <c r="NTX47" s="145"/>
      <c r="NTY47" s="145"/>
      <c r="NTZ47" s="145"/>
      <c r="NUA47" s="145"/>
      <c r="NUB47" s="145"/>
      <c r="NUC47" s="145"/>
      <c r="NUD47" s="145"/>
      <c r="NUE47" s="145"/>
      <c r="NUH47" s="145"/>
      <c r="NUK47" s="145"/>
      <c r="NUN47" s="145"/>
      <c r="NUQ47" s="145"/>
      <c r="NUT47" s="145"/>
      <c r="NVF47" s="145"/>
      <c r="NVI47" s="145"/>
      <c r="NVL47" s="145"/>
      <c r="NVO47" s="145"/>
      <c r="NVX47" s="145"/>
      <c r="NWD47" s="145"/>
      <c r="NWG47" s="145"/>
      <c r="NWJ47" s="145"/>
      <c r="NWM47" s="145"/>
      <c r="NWS47" s="145"/>
      <c r="NWV47" s="145"/>
      <c r="NXB47" s="145"/>
      <c r="NXD47" s="145"/>
      <c r="NXE47" s="145"/>
      <c r="NXG47" s="145"/>
      <c r="NXJ47" s="145"/>
      <c r="NXM47" s="145"/>
      <c r="NXP47" s="145"/>
      <c r="NXX47" s="145"/>
      <c r="NYC47" s="145"/>
      <c r="NYL47" s="145"/>
      <c r="NYO47" s="145"/>
      <c r="NYW47" s="145"/>
      <c r="NZS47" s="145"/>
      <c r="NZT47" s="145"/>
      <c r="NZU47" s="145"/>
      <c r="NZV47" s="145"/>
      <c r="NZW47" s="145"/>
      <c r="NZX47" s="145"/>
      <c r="OAP47" s="145"/>
      <c r="OAQ47" s="145"/>
      <c r="OAT47" s="145"/>
      <c r="OAW47" s="145"/>
      <c r="OAY47" s="145"/>
      <c r="OBA47" s="145"/>
      <c r="OBD47" s="145"/>
      <c r="OBG47" s="145"/>
      <c r="OBJ47" s="145"/>
      <c r="OBM47" s="145"/>
      <c r="OBP47" s="145"/>
      <c r="OBS47" s="145"/>
      <c r="OBV47" s="145"/>
      <c r="OBY47" s="145"/>
      <c r="OCA47" s="145"/>
      <c r="OCN47" s="145"/>
      <c r="OCO47" s="145"/>
      <c r="OCP47" s="145"/>
      <c r="OCQ47" s="145"/>
      <c r="OCR47" s="145"/>
      <c r="OCS47" s="145"/>
      <c r="OCT47" s="145"/>
      <c r="OCU47" s="145"/>
      <c r="OCV47" s="145"/>
      <c r="OCW47" s="145"/>
      <c r="OCX47" s="145"/>
      <c r="OCY47" s="145"/>
      <c r="OCZ47" s="145"/>
      <c r="ODA47" s="145"/>
      <c r="ODE47" s="145"/>
      <c r="ODG47" s="145"/>
      <c r="ODH47" s="145"/>
      <c r="ODI47" s="145"/>
      <c r="ODJ47" s="145"/>
      <c r="ODM47" s="145"/>
      <c r="ODO47" s="145"/>
      <c r="ODP47" s="145"/>
      <c r="ODQ47" s="145"/>
      <c r="ODR47" s="145"/>
      <c r="ODS47" s="145"/>
      <c r="ODT47" s="145"/>
      <c r="ODU47" s="145"/>
      <c r="ODV47" s="145"/>
      <c r="ODW47" s="145"/>
      <c r="ODX47" s="145"/>
      <c r="ODY47" s="145"/>
      <c r="ODZ47" s="145"/>
      <c r="OEA47" s="145"/>
      <c r="OED47" s="145"/>
      <c r="OEG47" s="145"/>
      <c r="OEJ47" s="145"/>
      <c r="OEM47" s="145"/>
      <c r="OEP47" s="145"/>
      <c r="OFB47" s="145"/>
      <c r="OFE47" s="145"/>
      <c r="OFH47" s="145"/>
      <c r="OFK47" s="145"/>
      <c r="OFT47" s="145"/>
      <c r="OFZ47" s="145"/>
      <c r="OGC47" s="145"/>
      <c r="OGF47" s="145"/>
      <c r="OGI47" s="145"/>
      <c r="OGO47" s="145"/>
      <c r="OGR47" s="145"/>
      <c r="OGX47" s="145"/>
      <c r="OGZ47" s="145"/>
      <c r="OHA47" s="145"/>
      <c r="OHC47" s="145"/>
      <c r="OHF47" s="145"/>
      <c r="OHI47" s="145"/>
      <c r="OHL47" s="145"/>
      <c r="OHT47" s="145"/>
      <c r="OHY47" s="145"/>
      <c r="OIH47" s="145"/>
      <c r="OIK47" s="145"/>
      <c r="OIS47" s="145"/>
      <c r="OJO47" s="145"/>
      <c r="OJP47" s="145"/>
      <c r="OJQ47" s="145"/>
      <c r="OJR47" s="145"/>
      <c r="OJS47" s="145"/>
      <c r="OJT47" s="145"/>
      <c r="OKL47" s="145"/>
      <c r="OKM47" s="145"/>
      <c r="OKP47" s="145"/>
      <c r="OKS47" s="145"/>
      <c r="OKU47" s="145"/>
      <c r="OKW47" s="145"/>
      <c r="OKZ47" s="145"/>
      <c r="OLC47" s="145"/>
      <c r="OLF47" s="145"/>
      <c r="OLI47" s="145"/>
      <c r="OLL47" s="145"/>
      <c r="OLO47" s="145"/>
      <c r="OLR47" s="145"/>
      <c r="OLU47" s="145"/>
      <c r="OLW47" s="145"/>
      <c r="OMJ47" s="145"/>
      <c r="OMK47" s="145"/>
      <c r="OML47" s="145"/>
      <c r="OMM47" s="145"/>
      <c r="OMN47" s="145"/>
      <c r="OMO47" s="145"/>
      <c r="OMP47" s="145"/>
      <c r="OMQ47" s="145"/>
      <c r="OMR47" s="145"/>
      <c r="OMS47" s="145"/>
      <c r="OMT47" s="145"/>
      <c r="OMU47" s="145"/>
      <c r="OMV47" s="145"/>
      <c r="OMW47" s="145"/>
      <c r="ONA47" s="145"/>
      <c r="ONC47" s="145"/>
      <c r="OND47" s="145"/>
      <c r="ONE47" s="145"/>
      <c r="ONF47" s="145"/>
      <c r="ONI47" s="145"/>
      <c r="ONK47" s="145"/>
      <c r="ONL47" s="145"/>
      <c r="ONM47" s="145"/>
      <c r="ONN47" s="145"/>
      <c r="ONO47" s="145"/>
      <c r="ONP47" s="145"/>
      <c r="ONQ47" s="145"/>
      <c r="ONR47" s="145"/>
      <c r="ONS47" s="145"/>
      <c r="ONT47" s="145"/>
      <c r="ONU47" s="145"/>
      <c r="ONV47" s="145"/>
      <c r="ONW47" s="145"/>
      <c r="ONZ47" s="145"/>
      <c r="OOC47" s="145"/>
      <c r="OOF47" s="145"/>
      <c r="OOI47" s="145"/>
      <c r="OOL47" s="145"/>
      <c r="OOX47" s="145"/>
      <c r="OPA47" s="145"/>
      <c r="OPD47" s="145"/>
      <c r="OPG47" s="145"/>
      <c r="OPP47" s="145"/>
      <c r="OPV47" s="145"/>
      <c r="OPY47" s="145"/>
      <c r="OQB47" s="145"/>
      <c r="OQE47" s="145"/>
      <c r="OQK47" s="145"/>
      <c r="OQN47" s="145"/>
      <c r="OQT47" s="145"/>
      <c r="OQV47" s="145"/>
      <c r="OQW47" s="145"/>
      <c r="OQY47" s="145"/>
      <c r="ORB47" s="145"/>
      <c r="ORE47" s="145"/>
      <c r="ORH47" s="145"/>
      <c r="ORP47" s="145"/>
      <c r="ORU47" s="145"/>
      <c r="OSD47" s="145"/>
      <c r="OSG47" s="145"/>
      <c r="OSO47" s="145"/>
      <c r="OTK47" s="145"/>
      <c r="OTL47" s="145"/>
      <c r="OTM47" s="145"/>
      <c r="OTN47" s="145"/>
      <c r="OTO47" s="145"/>
      <c r="OTP47" s="145"/>
      <c r="OUH47" s="145"/>
      <c r="OUI47" s="145"/>
      <c r="OUL47" s="145"/>
      <c r="OUO47" s="145"/>
      <c r="OUQ47" s="145"/>
      <c r="OUS47" s="145"/>
      <c r="OUV47" s="145"/>
      <c r="OUY47" s="145"/>
      <c r="OVB47" s="145"/>
      <c r="OVE47" s="145"/>
      <c r="OVH47" s="145"/>
      <c r="OVK47" s="145"/>
      <c r="OVN47" s="145"/>
      <c r="OVQ47" s="145"/>
      <c r="OVS47" s="145"/>
      <c r="OWF47" s="145"/>
      <c r="OWG47" s="145"/>
      <c r="OWH47" s="145"/>
      <c r="OWI47" s="145"/>
      <c r="OWJ47" s="145"/>
      <c r="OWK47" s="145"/>
      <c r="OWL47" s="145"/>
      <c r="OWM47" s="145"/>
      <c r="OWN47" s="145"/>
      <c r="OWO47" s="145"/>
      <c r="OWP47" s="145"/>
      <c r="OWQ47" s="145"/>
      <c r="OWR47" s="145"/>
      <c r="OWS47" s="145"/>
      <c r="OWW47" s="145"/>
      <c r="OWY47" s="145"/>
      <c r="OWZ47" s="145"/>
      <c r="OXA47" s="145"/>
      <c r="OXB47" s="145"/>
      <c r="OXE47" s="145"/>
      <c r="OXG47" s="145"/>
      <c r="OXH47" s="145"/>
      <c r="OXI47" s="145"/>
      <c r="OXJ47" s="145"/>
      <c r="OXK47" s="145"/>
      <c r="OXL47" s="145"/>
      <c r="OXM47" s="145"/>
      <c r="OXN47" s="145"/>
      <c r="OXO47" s="145"/>
      <c r="OXP47" s="145"/>
      <c r="OXQ47" s="145"/>
      <c r="OXR47" s="145"/>
      <c r="OXS47" s="145"/>
      <c r="OXV47" s="145"/>
      <c r="OXY47" s="145"/>
      <c r="OYB47" s="145"/>
      <c r="OYE47" s="145"/>
      <c r="OYH47" s="145"/>
      <c r="OYT47" s="145"/>
      <c r="OYW47" s="145"/>
      <c r="OYZ47" s="145"/>
      <c r="OZC47" s="145"/>
      <c r="OZL47" s="145"/>
      <c r="OZR47" s="145"/>
      <c r="OZU47" s="145"/>
      <c r="OZX47" s="145"/>
      <c r="PAA47" s="145"/>
      <c r="PAG47" s="145"/>
      <c r="PAJ47" s="145"/>
      <c r="PAP47" s="145"/>
      <c r="PAR47" s="145"/>
      <c r="PAS47" s="145"/>
      <c r="PAU47" s="145"/>
      <c r="PAX47" s="145"/>
      <c r="PBA47" s="145"/>
      <c r="PBD47" s="145"/>
      <c r="PBL47" s="145"/>
      <c r="PBQ47" s="145"/>
      <c r="PBZ47" s="145"/>
      <c r="PCC47" s="145"/>
      <c r="PCK47" s="145"/>
      <c r="PDG47" s="145"/>
      <c r="PDH47" s="145"/>
      <c r="PDI47" s="145"/>
      <c r="PDJ47" s="145"/>
      <c r="PDK47" s="145"/>
      <c r="PDL47" s="145"/>
      <c r="PED47" s="145"/>
      <c r="PEE47" s="145"/>
      <c r="PEH47" s="145"/>
      <c r="PEK47" s="145"/>
      <c r="PEM47" s="145"/>
      <c r="PEO47" s="145"/>
      <c r="PER47" s="145"/>
      <c r="PEU47" s="145"/>
      <c r="PEX47" s="145"/>
      <c r="PFA47" s="145"/>
      <c r="PFD47" s="145"/>
      <c r="PFG47" s="145"/>
      <c r="PFJ47" s="145"/>
      <c r="PFM47" s="145"/>
      <c r="PFO47" s="145"/>
      <c r="PGB47" s="145"/>
      <c r="PGC47" s="145"/>
      <c r="PGD47" s="145"/>
      <c r="PGE47" s="145"/>
      <c r="PGF47" s="145"/>
      <c r="PGG47" s="145"/>
      <c r="PGH47" s="145"/>
      <c r="PGI47" s="145"/>
      <c r="PGJ47" s="145"/>
      <c r="PGK47" s="145"/>
      <c r="PGL47" s="145"/>
      <c r="PGM47" s="145"/>
      <c r="PGN47" s="145"/>
      <c r="PGO47" s="145"/>
      <c r="PGS47" s="145"/>
      <c r="PGU47" s="145"/>
      <c r="PGV47" s="145"/>
      <c r="PGW47" s="145"/>
      <c r="PGX47" s="145"/>
      <c r="PHA47" s="145"/>
      <c r="PHC47" s="145"/>
      <c r="PHD47" s="145"/>
      <c r="PHE47" s="145"/>
      <c r="PHF47" s="145"/>
      <c r="PHG47" s="145"/>
      <c r="PHH47" s="145"/>
      <c r="PHI47" s="145"/>
      <c r="PHJ47" s="145"/>
      <c r="PHK47" s="145"/>
      <c r="PHL47" s="145"/>
      <c r="PHM47" s="145"/>
      <c r="PHN47" s="145"/>
      <c r="PHO47" s="145"/>
      <c r="PHR47" s="145"/>
      <c r="PHU47" s="145"/>
      <c r="PHX47" s="145"/>
      <c r="PIA47" s="145"/>
      <c r="PID47" s="145"/>
      <c r="PIP47" s="145"/>
      <c r="PIS47" s="145"/>
      <c r="PIV47" s="145"/>
      <c r="PIY47" s="145"/>
      <c r="PJH47" s="145"/>
      <c r="PJN47" s="145"/>
      <c r="PJQ47" s="145"/>
      <c r="PJT47" s="145"/>
      <c r="PJW47" s="145"/>
      <c r="PKC47" s="145"/>
      <c r="PKF47" s="145"/>
      <c r="PKL47" s="145"/>
      <c r="PKN47" s="145"/>
      <c r="PKO47" s="145"/>
      <c r="PKQ47" s="145"/>
      <c r="PKT47" s="145"/>
      <c r="PKW47" s="145"/>
      <c r="PKZ47" s="145"/>
      <c r="PLH47" s="145"/>
      <c r="PLM47" s="145"/>
      <c r="PLV47" s="145"/>
      <c r="PLY47" s="145"/>
      <c r="PMG47" s="145"/>
      <c r="PNC47" s="145"/>
      <c r="PND47" s="145"/>
      <c r="PNE47" s="145"/>
      <c r="PNF47" s="145"/>
      <c r="PNG47" s="145"/>
      <c r="PNH47" s="145"/>
      <c r="PNZ47" s="145"/>
      <c r="POA47" s="145"/>
      <c r="POD47" s="145"/>
      <c r="POG47" s="145"/>
      <c r="POI47" s="145"/>
      <c r="POK47" s="145"/>
      <c r="PON47" s="145"/>
      <c r="POQ47" s="145"/>
      <c r="POT47" s="145"/>
      <c r="POW47" s="145"/>
      <c r="POZ47" s="145"/>
      <c r="PPC47" s="145"/>
      <c r="PPF47" s="145"/>
      <c r="PPI47" s="145"/>
      <c r="PPK47" s="145"/>
      <c r="PPX47" s="145"/>
      <c r="PPY47" s="145"/>
      <c r="PPZ47" s="145"/>
      <c r="PQA47" s="145"/>
      <c r="PQB47" s="145"/>
      <c r="PQC47" s="145"/>
      <c r="PQD47" s="145"/>
      <c r="PQE47" s="145"/>
      <c r="PQF47" s="145"/>
      <c r="PQG47" s="145"/>
      <c r="PQH47" s="145"/>
      <c r="PQI47" s="145"/>
      <c r="PQJ47" s="145"/>
      <c r="PQK47" s="145"/>
      <c r="PQO47" s="145"/>
      <c r="PQQ47" s="145"/>
      <c r="PQR47" s="145"/>
      <c r="PQS47" s="145"/>
      <c r="PQT47" s="145"/>
      <c r="PQW47" s="145"/>
      <c r="PQY47" s="145"/>
      <c r="PQZ47" s="145"/>
      <c r="PRA47" s="145"/>
      <c r="PRB47" s="145"/>
      <c r="PRC47" s="145"/>
      <c r="PRD47" s="145"/>
      <c r="PRE47" s="145"/>
      <c r="PRF47" s="145"/>
      <c r="PRG47" s="145"/>
      <c r="PRH47" s="145"/>
      <c r="PRI47" s="145"/>
      <c r="PRJ47" s="145"/>
      <c r="PRK47" s="145"/>
      <c r="PRN47" s="145"/>
      <c r="PRQ47" s="145"/>
      <c r="PRT47" s="145"/>
      <c r="PRW47" s="145"/>
      <c r="PRZ47" s="145"/>
      <c r="PSL47" s="145"/>
      <c r="PSO47" s="145"/>
      <c r="PSR47" s="145"/>
      <c r="PSU47" s="145"/>
      <c r="PTD47" s="145"/>
      <c r="PTJ47" s="145"/>
      <c r="PTM47" s="145"/>
      <c r="PTP47" s="145"/>
      <c r="PTS47" s="145"/>
      <c r="PTY47" s="145"/>
      <c r="PUB47" s="145"/>
      <c r="PUH47" s="145"/>
      <c r="PUJ47" s="145"/>
      <c r="PUK47" s="145"/>
      <c r="PUM47" s="145"/>
      <c r="PUP47" s="145"/>
      <c r="PUS47" s="145"/>
      <c r="PUV47" s="145"/>
      <c r="PVD47" s="145"/>
      <c r="PVI47" s="145"/>
      <c r="PVR47" s="145"/>
      <c r="PVU47" s="145"/>
      <c r="PWC47" s="145"/>
      <c r="PWY47" s="145"/>
      <c r="PWZ47" s="145"/>
      <c r="PXA47" s="145"/>
      <c r="PXB47" s="145"/>
      <c r="PXC47" s="145"/>
      <c r="PXD47" s="145"/>
      <c r="PXV47" s="145"/>
      <c r="PXW47" s="145"/>
      <c r="PXZ47" s="145"/>
      <c r="PYC47" s="145"/>
      <c r="PYE47" s="145"/>
      <c r="PYG47" s="145"/>
      <c r="PYJ47" s="145"/>
      <c r="PYM47" s="145"/>
      <c r="PYP47" s="145"/>
      <c r="PYS47" s="145"/>
      <c r="PYV47" s="145"/>
      <c r="PYY47" s="145"/>
      <c r="PZB47" s="145"/>
      <c r="PZE47" s="145"/>
      <c r="PZG47" s="145"/>
      <c r="PZT47" s="145"/>
      <c r="PZU47" s="145"/>
      <c r="PZV47" s="145"/>
      <c r="PZW47" s="145"/>
      <c r="PZX47" s="145"/>
      <c r="PZY47" s="145"/>
      <c r="PZZ47" s="145"/>
      <c r="QAA47" s="145"/>
      <c r="QAB47" s="145"/>
      <c r="QAC47" s="145"/>
      <c r="QAD47" s="145"/>
      <c r="QAE47" s="145"/>
      <c r="QAF47" s="145"/>
      <c r="QAG47" s="145"/>
      <c r="QAK47" s="145"/>
      <c r="QAM47" s="145"/>
      <c r="QAN47" s="145"/>
      <c r="QAO47" s="145"/>
      <c r="QAP47" s="145"/>
      <c r="QAS47" s="145"/>
      <c r="QAU47" s="145"/>
      <c r="QAV47" s="145"/>
      <c r="QAW47" s="145"/>
      <c r="QAX47" s="145"/>
      <c r="QAY47" s="145"/>
      <c r="QAZ47" s="145"/>
      <c r="QBA47" s="145"/>
      <c r="QBB47" s="145"/>
      <c r="QBC47" s="145"/>
      <c r="QBD47" s="145"/>
      <c r="QBE47" s="145"/>
      <c r="QBF47" s="145"/>
      <c r="QBG47" s="145"/>
      <c r="QBJ47" s="145"/>
      <c r="QBM47" s="145"/>
      <c r="QBP47" s="145"/>
      <c r="QBS47" s="145"/>
      <c r="QBV47" s="145"/>
      <c r="QCH47" s="145"/>
      <c r="QCK47" s="145"/>
      <c r="QCN47" s="145"/>
      <c r="QCQ47" s="145"/>
      <c r="QCZ47" s="145"/>
      <c r="QDF47" s="145"/>
      <c r="QDI47" s="145"/>
      <c r="QDL47" s="145"/>
      <c r="QDO47" s="145"/>
      <c r="QDU47" s="145"/>
      <c r="QDX47" s="145"/>
      <c r="QED47" s="145"/>
      <c r="QEF47" s="145"/>
      <c r="QEG47" s="145"/>
      <c r="QEI47" s="145"/>
      <c r="QEL47" s="145"/>
      <c r="QEO47" s="145"/>
      <c r="QER47" s="145"/>
      <c r="QEZ47" s="145"/>
      <c r="QFE47" s="145"/>
      <c r="QFN47" s="145"/>
      <c r="QFQ47" s="145"/>
      <c r="QFY47" s="145"/>
      <c r="QGU47" s="145"/>
      <c r="QGV47" s="145"/>
      <c r="QGW47" s="145"/>
      <c r="QGX47" s="145"/>
      <c r="QGY47" s="145"/>
      <c r="QGZ47" s="145"/>
      <c r="QHR47" s="145"/>
      <c r="QHS47" s="145"/>
      <c r="QHV47" s="145"/>
      <c r="QHY47" s="145"/>
      <c r="QIA47" s="145"/>
      <c r="QIC47" s="145"/>
      <c r="QIF47" s="145"/>
      <c r="QII47" s="145"/>
      <c r="QIL47" s="145"/>
      <c r="QIO47" s="145"/>
      <c r="QIR47" s="145"/>
      <c r="QIU47" s="145"/>
      <c r="QIX47" s="145"/>
      <c r="QJA47" s="145"/>
      <c r="QJC47" s="145"/>
      <c r="QJP47" s="145"/>
      <c r="QJQ47" s="145"/>
      <c r="QJR47" s="145"/>
      <c r="QJS47" s="145"/>
      <c r="QJT47" s="145"/>
      <c r="QJU47" s="145"/>
      <c r="QJV47" s="145"/>
      <c r="QJW47" s="145"/>
      <c r="QJX47" s="145"/>
      <c r="QJY47" s="145"/>
      <c r="QJZ47" s="145"/>
      <c r="QKA47" s="145"/>
      <c r="QKB47" s="145"/>
      <c r="QKC47" s="145"/>
      <c r="QKG47" s="145"/>
      <c r="QKI47" s="145"/>
      <c r="QKJ47" s="145"/>
      <c r="QKK47" s="145"/>
      <c r="QKL47" s="145"/>
      <c r="QKO47" s="145"/>
      <c r="QKQ47" s="145"/>
      <c r="QKR47" s="145"/>
      <c r="QKS47" s="145"/>
      <c r="QKT47" s="145"/>
      <c r="QKU47" s="145"/>
      <c r="QKV47" s="145"/>
      <c r="QKW47" s="145"/>
      <c r="QKX47" s="145"/>
      <c r="QKY47" s="145"/>
      <c r="QKZ47" s="145"/>
      <c r="QLA47" s="145"/>
      <c r="QLB47" s="145"/>
      <c r="QLC47" s="145"/>
      <c r="QLF47" s="145"/>
      <c r="QLI47" s="145"/>
      <c r="QLL47" s="145"/>
      <c r="QLO47" s="145"/>
      <c r="QLR47" s="145"/>
      <c r="QMD47" s="145"/>
      <c r="QMG47" s="145"/>
      <c r="QMJ47" s="145"/>
      <c r="QMM47" s="145"/>
      <c r="QMV47" s="145"/>
      <c r="QNB47" s="145"/>
      <c r="QNE47" s="145"/>
      <c r="QNH47" s="145"/>
      <c r="QNK47" s="145"/>
      <c r="QNQ47" s="145"/>
      <c r="QNT47" s="145"/>
      <c r="QNZ47" s="145"/>
      <c r="QOB47" s="145"/>
      <c r="QOC47" s="145"/>
      <c r="QOE47" s="145"/>
      <c r="QOH47" s="145"/>
      <c r="QOK47" s="145"/>
      <c r="QON47" s="145"/>
      <c r="QOV47" s="145"/>
      <c r="QPA47" s="145"/>
      <c r="QPJ47" s="145"/>
      <c r="QPM47" s="145"/>
      <c r="QPU47" s="145"/>
      <c r="QQQ47" s="145"/>
      <c r="QQR47" s="145"/>
      <c r="QQS47" s="145"/>
      <c r="QQT47" s="145"/>
      <c r="QQU47" s="145"/>
      <c r="QQV47" s="145"/>
      <c r="QRN47" s="145"/>
      <c r="QRO47" s="145"/>
      <c r="QRR47" s="145"/>
      <c r="QRU47" s="145"/>
      <c r="QRW47" s="145"/>
      <c r="QRY47" s="145"/>
      <c r="QSB47" s="145"/>
      <c r="QSE47" s="145"/>
      <c r="QSH47" s="145"/>
      <c r="QSK47" s="145"/>
      <c r="QSN47" s="145"/>
      <c r="QSQ47" s="145"/>
      <c r="QST47" s="145"/>
      <c r="QSW47" s="145"/>
      <c r="QSY47" s="145"/>
      <c r="QTL47" s="145"/>
      <c r="QTM47" s="145"/>
      <c r="QTN47" s="145"/>
      <c r="QTO47" s="145"/>
      <c r="QTP47" s="145"/>
      <c r="QTQ47" s="145"/>
      <c r="QTR47" s="145"/>
      <c r="QTS47" s="145"/>
      <c r="QTT47" s="145"/>
      <c r="QTU47" s="145"/>
      <c r="QTV47" s="145"/>
      <c r="QTW47" s="145"/>
      <c r="QTX47" s="145"/>
      <c r="QTY47" s="145"/>
      <c r="QUC47" s="145"/>
      <c r="QUE47" s="145"/>
      <c r="QUF47" s="145"/>
      <c r="QUG47" s="145"/>
      <c r="QUH47" s="145"/>
      <c r="QUK47" s="145"/>
      <c r="QUM47" s="145"/>
      <c r="QUN47" s="145"/>
      <c r="QUO47" s="145"/>
      <c r="QUP47" s="145"/>
      <c r="QUQ47" s="145"/>
      <c r="QUR47" s="145"/>
      <c r="QUS47" s="145"/>
      <c r="QUT47" s="145"/>
      <c r="QUU47" s="145"/>
      <c r="QUV47" s="145"/>
      <c r="QUW47" s="145"/>
      <c r="QUX47" s="145"/>
      <c r="QUY47" s="145"/>
      <c r="QVB47" s="145"/>
      <c r="QVE47" s="145"/>
      <c r="QVH47" s="145"/>
      <c r="QVK47" s="145"/>
      <c r="QVN47" s="145"/>
      <c r="QVZ47" s="145"/>
      <c r="QWC47" s="145"/>
      <c r="QWF47" s="145"/>
      <c r="QWI47" s="145"/>
      <c r="QWR47" s="145"/>
      <c r="QWX47" s="145"/>
      <c r="QXA47" s="145"/>
      <c r="QXD47" s="145"/>
      <c r="QXG47" s="145"/>
      <c r="QXM47" s="145"/>
      <c r="QXP47" s="145"/>
      <c r="QXV47" s="145"/>
      <c r="QXX47" s="145"/>
      <c r="QXY47" s="145"/>
      <c r="QYA47" s="145"/>
      <c r="QYD47" s="145"/>
      <c r="QYG47" s="145"/>
      <c r="QYJ47" s="145"/>
      <c r="QYR47" s="145"/>
      <c r="QYW47" s="145"/>
      <c r="QZF47" s="145"/>
      <c r="QZI47" s="145"/>
      <c r="QZQ47" s="145"/>
      <c r="RAM47" s="145"/>
      <c r="RAN47" s="145"/>
      <c r="RAO47" s="145"/>
      <c r="RAP47" s="145"/>
      <c r="RAQ47" s="145"/>
      <c r="RAR47" s="145"/>
      <c r="RBJ47" s="145"/>
      <c r="RBK47" s="145"/>
      <c r="RBN47" s="145"/>
      <c r="RBQ47" s="145"/>
      <c r="RBS47" s="145"/>
      <c r="RBU47" s="145"/>
      <c r="RBX47" s="145"/>
      <c r="RCA47" s="145"/>
      <c r="RCD47" s="145"/>
      <c r="RCG47" s="145"/>
      <c r="RCJ47" s="145"/>
      <c r="RCM47" s="145"/>
      <c r="RCP47" s="145"/>
      <c r="RCS47" s="145"/>
      <c r="RCU47" s="145"/>
      <c r="RDH47" s="145"/>
      <c r="RDI47" s="145"/>
      <c r="RDJ47" s="145"/>
      <c r="RDK47" s="145"/>
      <c r="RDL47" s="145"/>
      <c r="RDM47" s="145"/>
      <c r="RDN47" s="145"/>
      <c r="RDO47" s="145"/>
      <c r="RDP47" s="145"/>
      <c r="RDQ47" s="145"/>
      <c r="RDR47" s="145"/>
      <c r="RDS47" s="145"/>
      <c r="RDT47" s="145"/>
      <c r="RDU47" s="145"/>
      <c r="RDY47" s="145"/>
      <c r="REA47" s="145"/>
      <c r="REB47" s="145"/>
      <c r="REC47" s="145"/>
      <c r="RED47" s="145"/>
      <c r="REG47" s="145"/>
      <c r="REI47" s="145"/>
      <c r="REJ47" s="145"/>
      <c r="REK47" s="145"/>
      <c r="REL47" s="145"/>
      <c r="REM47" s="145"/>
      <c r="REN47" s="145"/>
      <c r="REO47" s="145"/>
      <c r="REP47" s="145"/>
      <c r="REQ47" s="145"/>
      <c r="RER47" s="145"/>
      <c r="RES47" s="145"/>
      <c r="RET47" s="145"/>
      <c r="REU47" s="145"/>
      <c r="REX47" s="145"/>
      <c r="RFA47" s="145"/>
      <c r="RFD47" s="145"/>
      <c r="RFG47" s="145"/>
      <c r="RFJ47" s="145"/>
      <c r="RFV47" s="145"/>
      <c r="RFY47" s="145"/>
      <c r="RGB47" s="145"/>
      <c r="RGE47" s="145"/>
      <c r="RGN47" s="145"/>
      <c r="RGT47" s="145"/>
      <c r="RGW47" s="145"/>
      <c r="RGZ47" s="145"/>
      <c r="RHC47" s="145"/>
      <c r="RHI47" s="145"/>
      <c r="RHL47" s="145"/>
      <c r="RHR47" s="145"/>
      <c r="RHT47" s="145"/>
      <c r="RHU47" s="145"/>
      <c r="RHW47" s="145"/>
      <c r="RHZ47" s="145"/>
      <c r="RIC47" s="145"/>
      <c r="RIF47" s="145"/>
      <c r="RIN47" s="145"/>
      <c r="RIS47" s="145"/>
      <c r="RJB47" s="145"/>
      <c r="RJE47" s="145"/>
      <c r="RJM47" s="145"/>
      <c r="RKI47" s="145"/>
      <c r="RKJ47" s="145"/>
      <c r="RKK47" s="145"/>
      <c r="RKL47" s="145"/>
      <c r="RKM47" s="145"/>
      <c r="RKN47" s="145"/>
      <c r="RLF47" s="145"/>
      <c r="RLG47" s="145"/>
      <c r="RLJ47" s="145"/>
      <c r="RLM47" s="145"/>
      <c r="RLO47" s="145"/>
      <c r="RLQ47" s="145"/>
      <c r="RLT47" s="145"/>
      <c r="RLW47" s="145"/>
      <c r="RLZ47" s="145"/>
      <c r="RMC47" s="145"/>
      <c r="RMF47" s="145"/>
      <c r="RMI47" s="145"/>
      <c r="RML47" s="145"/>
      <c r="RMO47" s="145"/>
      <c r="RMQ47" s="145"/>
      <c r="RND47" s="145"/>
      <c r="RNE47" s="145"/>
      <c r="RNF47" s="145"/>
      <c r="RNG47" s="145"/>
      <c r="RNH47" s="145"/>
      <c r="RNI47" s="145"/>
      <c r="RNJ47" s="145"/>
      <c r="RNK47" s="145"/>
      <c r="RNL47" s="145"/>
      <c r="RNM47" s="145"/>
      <c r="RNN47" s="145"/>
      <c r="RNO47" s="145"/>
      <c r="RNP47" s="145"/>
      <c r="RNQ47" s="145"/>
      <c r="RNU47" s="145"/>
      <c r="RNW47" s="145"/>
      <c r="RNX47" s="145"/>
      <c r="RNY47" s="145"/>
      <c r="RNZ47" s="145"/>
      <c r="ROC47" s="145"/>
      <c r="ROE47" s="145"/>
      <c r="ROF47" s="145"/>
      <c r="ROG47" s="145"/>
      <c r="ROH47" s="145"/>
      <c r="ROI47" s="145"/>
      <c r="ROJ47" s="145"/>
      <c r="ROK47" s="145"/>
      <c r="ROL47" s="145"/>
      <c r="ROM47" s="145"/>
      <c r="RON47" s="145"/>
      <c r="ROO47" s="145"/>
      <c r="ROP47" s="145"/>
      <c r="ROQ47" s="145"/>
      <c r="ROT47" s="145"/>
      <c r="ROW47" s="145"/>
      <c r="ROZ47" s="145"/>
      <c r="RPC47" s="145"/>
      <c r="RPF47" s="145"/>
      <c r="RPR47" s="145"/>
      <c r="RPU47" s="145"/>
      <c r="RPX47" s="145"/>
      <c r="RQA47" s="145"/>
      <c r="RQJ47" s="145"/>
      <c r="RQP47" s="145"/>
      <c r="RQS47" s="145"/>
      <c r="RQV47" s="145"/>
      <c r="RQY47" s="145"/>
      <c r="RRE47" s="145"/>
      <c r="RRH47" s="145"/>
      <c r="RRN47" s="145"/>
      <c r="RRP47" s="145"/>
      <c r="RRQ47" s="145"/>
      <c r="RRS47" s="145"/>
      <c r="RRV47" s="145"/>
      <c r="RRY47" s="145"/>
      <c r="RSB47" s="145"/>
      <c r="RSJ47" s="145"/>
      <c r="RSO47" s="145"/>
      <c r="RSX47" s="145"/>
      <c r="RTA47" s="145"/>
      <c r="RTI47" s="145"/>
      <c r="RUE47" s="145"/>
      <c r="RUF47" s="145"/>
      <c r="RUG47" s="145"/>
      <c r="RUH47" s="145"/>
      <c r="RUI47" s="145"/>
      <c r="RUJ47" s="145"/>
      <c r="RVB47" s="145"/>
      <c r="RVC47" s="145"/>
      <c r="RVF47" s="145"/>
      <c r="RVI47" s="145"/>
      <c r="RVK47" s="145"/>
      <c r="RVM47" s="145"/>
      <c r="RVP47" s="145"/>
      <c r="RVS47" s="145"/>
      <c r="RVV47" s="145"/>
      <c r="RVY47" s="145"/>
      <c r="RWB47" s="145"/>
      <c r="RWE47" s="145"/>
      <c r="RWH47" s="145"/>
      <c r="RWK47" s="145"/>
      <c r="RWM47" s="145"/>
      <c r="RWZ47" s="145"/>
      <c r="RXA47" s="145"/>
      <c r="RXB47" s="145"/>
      <c r="RXC47" s="145"/>
      <c r="RXD47" s="145"/>
      <c r="RXE47" s="145"/>
      <c r="RXF47" s="145"/>
      <c r="RXG47" s="145"/>
      <c r="RXH47" s="145"/>
      <c r="RXI47" s="145"/>
      <c r="RXJ47" s="145"/>
      <c r="RXK47" s="145"/>
      <c r="RXL47" s="145"/>
      <c r="RXM47" s="145"/>
      <c r="RXQ47" s="145"/>
      <c r="RXS47" s="145"/>
      <c r="RXT47" s="145"/>
      <c r="RXU47" s="145"/>
      <c r="RXV47" s="145"/>
      <c r="RXY47" s="145"/>
      <c r="RYA47" s="145"/>
      <c r="RYB47" s="145"/>
      <c r="RYC47" s="145"/>
      <c r="RYD47" s="145"/>
      <c r="RYE47" s="145"/>
      <c r="RYF47" s="145"/>
      <c r="RYG47" s="145"/>
      <c r="RYH47" s="145"/>
      <c r="RYI47" s="145"/>
      <c r="RYJ47" s="145"/>
      <c r="RYK47" s="145"/>
      <c r="RYL47" s="145"/>
      <c r="RYM47" s="145"/>
      <c r="RYP47" s="145"/>
      <c r="RYS47" s="145"/>
      <c r="RYV47" s="145"/>
      <c r="RYY47" s="145"/>
      <c r="RZB47" s="145"/>
      <c r="RZN47" s="145"/>
      <c r="RZQ47" s="145"/>
      <c r="RZT47" s="145"/>
      <c r="RZW47" s="145"/>
      <c r="SAF47" s="145"/>
      <c r="SAL47" s="145"/>
      <c r="SAO47" s="145"/>
      <c r="SAR47" s="145"/>
      <c r="SAU47" s="145"/>
      <c r="SBA47" s="145"/>
      <c r="SBD47" s="145"/>
      <c r="SBJ47" s="145"/>
      <c r="SBL47" s="145"/>
      <c r="SBM47" s="145"/>
      <c r="SBO47" s="145"/>
      <c r="SBR47" s="145"/>
      <c r="SBU47" s="145"/>
      <c r="SBX47" s="145"/>
      <c r="SCF47" s="145"/>
      <c r="SCK47" s="145"/>
      <c r="SCT47" s="145"/>
      <c r="SCW47" s="145"/>
      <c r="SDE47" s="145"/>
      <c r="SEA47" s="145"/>
      <c r="SEB47" s="145"/>
      <c r="SEC47" s="145"/>
      <c r="SED47" s="145"/>
      <c r="SEE47" s="145"/>
      <c r="SEF47" s="145"/>
      <c r="SEX47" s="145"/>
      <c r="SEY47" s="145"/>
      <c r="SFB47" s="145"/>
      <c r="SFE47" s="145"/>
      <c r="SFG47" s="145"/>
      <c r="SFI47" s="145"/>
      <c r="SFL47" s="145"/>
      <c r="SFO47" s="145"/>
      <c r="SFR47" s="145"/>
      <c r="SFU47" s="145"/>
      <c r="SFX47" s="145"/>
      <c r="SGA47" s="145"/>
      <c r="SGD47" s="145"/>
      <c r="SGG47" s="145"/>
      <c r="SGI47" s="145"/>
      <c r="SGV47" s="145"/>
      <c r="SGW47" s="145"/>
      <c r="SGX47" s="145"/>
      <c r="SGY47" s="145"/>
      <c r="SGZ47" s="145"/>
      <c r="SHA47" s="145"/>
      <c r="SHB47" s="145"/>
      <c r="SHC47" s="145"/>
      <c r="SHD47" s="145"/>
      <c r="SHE47" s="145"/>
      <c r="SHF47" s="145"/>
      <c r="SHG47" s="145"/>
      <c r="SHH47" s="145"/>
      <c r="SHI47" s="145"/>
      <c r="SHM47" s="145"/>
      <c r="SHO47" s="145"/>
      <c r="SHP47" s="145"/>
      <c r="SHQ47" s="145"/>
      <c r="SHR47" s="145"/>
      <c r="SHU47" s="145"/>
      <c r="SHW47" s="145"/>
      <c r="SHX47" s="145"/>
      <c r="SHY47" s="145"/>
      <c r="SHZ47" s="145"/>
      <c r="SIA47" s="145"/>
      <c r="SIB47" s="145"/>
      <c r="SIC47" s="145"/>
      <c r="SID47" s="145"/>
      <c r="SIE47" s="145"/>
      <c r="SIF47" s="145"/>
      <c r="SIG47" s="145"/>
      <c r="SIH47" s="145"/>
      <c r="SII47" s="145"/>
      <c r="SIL47" s="145"/>
      <c r="SIO47" s="145"/>
      <c r="SIR47" s="145"/>
      <c r="SIU47" s="145"/>
      <c r="SIX47" s="145"/>
      <c r="SJJ47" s="145"/>
      <c r="SJM47" s="145"/>
      <c r="SJP47" s="145"/>
      <c r="SJS47" s="145"/>
      <c r="SKB47" s="145"/>
      <c r="SKH47" s="145"/>
      <c r="SKK47" s="145"/>
      <c r="SKN47" s="145"/>
      <c r="SKQ47" s="145"/>
      <c r="SKW47" s="145"/>
      <c r="SKZ47" s="145"/>
      <c r="SLF47" s="145"/>
      <c r="SLH47" s="145"/>
      <c r="SLI47" s="145"/>
      <c r="SLK47" s="145"/>
      <c r="SLN47" s="145"/>
      <c r="SLQ47" s="145"/>
      <c r="SLT47" s="145"/>
      <c r="SMB47" s="145"/>
      <c r="SMG47" s="145"/>
      <c r="SMP47" s="145"/>
      <c r="SMS47" s="145"/>
      <c r="SNA47" s="145"/>
      <c r="SNW47" s="145"/>
      <c r="SNX47" s="145"/>
      <c r="SNY47" s="145"/>
      <c r="SNZ47" s="145"/>
      <c r="SOA47" s="145"/>
      <c r="SOB47" s="145"/>
      <c r="SOT47" s="145"/>
      <c r="SOU47" s="145"/>
      <c r="SOX47" s="145"/>
      <c r="SPA47" s="145"/>
      <c r="SPC47" s="145"/>
      <c r="SPE47" s="145"/>
      <c r="SPH47" s="145"/>
      <c r="SPK47" s="145"/>
      <c r="SPN47" s="145"/>
      <c r="SPQ47" s="145"/>
      <c r="SPT47" s="145"/>
      <c r="SPW47" s="145"/>
      <c r="SPZ47" s="145"/>
      <c r="SQC47" s="145"/>
      <c r="SQE47" s="145"/>
      <c r="SQR47" s="145"/>
      <c r="SQS47" s="145"/>
      <c r="SQT47" s="145"/>
      <c r="SQU47" s="145"/>
      <c r="SQV47" s="145"/>
      <c r="SQW47" s="145"/>
      <c r="SQX47" s="145"/>
      <c r="SQY47" s="145"/>
      <c r="SQZ47" s="145"/>
      <c r="SRA47" s="145"/>
      <c r="SRB47" s="145"/>
      <c r="SRC47" s="145"/>
      <c r="SRD47" s="145"/>
      <c r="SRE47" s="145"/>
      <c r="SRI47" s="145"/>
      <c r="SRK47" s="145"/>
      <c r="SRL47" s="145"/>
      <c r="SRM47" s="145"/>
      <c r="SRN47" s="145"/>
      <c r="SRQ47" s="145"/>
      <c r="SRS47" s="145"/>
      <c r="SRT47" s="145"/>
      <c r="SRU47" s="145"/>
      <c r="SRV47" s="145"/>
      <c r="SRW47" s="145"/>
      <c r="SRX47" s="145"/>
      <c r="SRY47" s="145"/>
      <c r="SRZ47" s="145"/>
      <c r="SSA47" s="145"/>
      <c r="SSB47" s="145"/>
      <c r="SSC47" s="145"/>
      <c r="SSD47" s="145"/>
      <c r="SSE47" s="145"/>
      <c r="SSH47" s="145"/>
      <c r="SSK47" s="145"/>
      <c r="SSN47" s="145"/>
      <c r="SSQ47" s="145"/>
      <c r="SST47" s="145"/>
      <c r="STF47" s="145"/>
      <c r="STI47" s="145"/>
      <c r="STL47" s="145"/>
      <c r="STO47" s="145"/>
      <c r="STX47" s="145"/>
      <c r="SUD47" s="145"/>
      <c r="SUG47" s="145"/>
      <c r="SUJ47" s="145"/>
      <c r="SUM47" s="145"/>
      <c r="SUS47" s="145"/>
      <c r="SUV47" s="145"/>
      <c r="SVB47" s="145"/>
      <c r="SVD47" s="145"/>
      <c r="SVE47" s="145"/>
      <c r="SVG47" s="145"/>
      <c r="SVJ47" s="145"/>
      <c r="SVM47" s="145"/>
      <c r="SVP47" s="145"/>
      <c r="SVX47" s="145"/>
      <c r="SWC47" s="145"/>
      <c r="SWL47" s="145"/>
      <c r="SWO47" s="145"/>
      <c r="SWW47" s="145"/>
      <c r="SXS47" s="145"/>
      <c r="SXT47" s="145"/>
      <c r="SXU47" s="145"/>
      <c r="SXV47" s="145"/>
      <c r="SXW47" s="145"/>
      <c r="SXX47" s="145"/>
      <c r="SYP47" s="145"/>
      <c r="SYQ47" s="145"/>
      <c r="SYT47" s="145"/>
      <c r="SYW47" s="145"/>
      <c r="SYY47" s="145"/>
      <c r="SZA47" s="145"/>
      <c r="SZD47" s="145"/>
      <c r="SZG47" s="145"/>
      <c r="SZJ47" s="145"/>
      <c r="SZM47" s="145"/>
      <c r="SZP47" s="145"/>
      <c r="SZS47" s="145"/>
      <c r="SZV47" s="145"/>
      <c r="SZY47" s="145"/>
      <c r="TAA47" s="145"/>
      <c r="TAN47" s="145"/>
      <c r="TAO47" s="145"/>
      <c r="TAP47" s="145"/>
      <c r="TAQ47" s="145"/>
      <c r="TAR47" s="145"/>
      <c r="TAS47" s="145"/>
      <c r="TAT47" s="145"/>
      <c r="TAU47" s="145"/>
      <c r="TAV47" s="145"/>
      <c r="TAW47" s="145"/>
      <c r="TAX47" s="145"/>
      <c r="TAY47" s="145"/>
      <c r="TAZ47" s="145"/>
      <c r="TBA47" s="145"/>
      <c r="TBE47" s="145"/>
      <c r="TBG47" s="145"/>
      <c r="TBH47" s="145"/>
      <c r="TBI47" s="145"/>
      <c r="TBJ47" s="145"/>
      <c r="TBM47" s="145"/>
      <c r="TBO47" s="145"/>
      <c r="TBP47" s="145"/>
      <c r="TBQ47" s="145"/>
      <c r="TBR47" s="145"/>
      <c r="TBS47" s="145"/>
      <c r="TBT47" s="145"/>
      <c r="TBU47" s="145"/>
      <c r="TBV47" s="145"/>
      <c r="TBW47" s="145"/>
      <c r="TBX47" s="145"/>
      <c r="TBY47" s="145"/>
      <c r="TBZ47" s="145"/>
      <c r="TCA47" s="145"/>
      <c r="TCD47" s="145"/>
      <c r="TCG47" s="145"/>
      <c r="TCJ47" s="145"/>
      <c r="TCM47" s="145"/>
      <c r="TCP47" s="145"/>
      <c r="TDB47" s="145"/>
      <c r="TDE47" s="145"/>
      <c r="TDH47" s="145"/>
      <c r="TDK47" s="145"/>
      <c r="TDT47" s="145"/>
      <c r="TDZ47" s="145"/>
      <c r="TEC47" s="145"/>
      <c r="TEF47" s="145"/>
      <c r="TEI47" s="145"/>
      <c r="TEO47" s="145"/>
      <c r="TER47" s="145"/>
      <c r="TEX47" s="145"/>
      <c r="TEZ47" s="145"/>
      <c r="TFA47" s="145"/>
      <c r="TFC47" s="145"/>
      <c r="TFF47" s="145"/>
      <c r="TFI47" s="145"/>
      <c r="TFL47" s="145"/>
      <c r="TFT47" s="145"/>
      <c r="TFY47" s="145"/>
      <c r="TGH47" s="145"/>
      <c r="TGK47" s="145"/>
      <c r="TGS47" s="145"/>
      <c r="THO47" s="145"/>
      <c r="THP47" s="145"/>
      <c r="THQ47" s="145"/>
      <c r="THR47" s="145"/>
      <c r="THS47" s="145"/>
      <c r="THT47" s="145"/>
      <c r="TIL47" s="145"/>
      <c r="TIM47" s="145"/>
      <c r="TIP47" s="145"/>
      <c r="TIS47" s="145"/>
      <c r="TIU47" s="145"/>
      <c r="TIW47" s="145"/>
      <c r="TIZ47" s="145"/>
      <c r="TJC47" s="145"/>
      <c r="TJF47" s="145"/>
      <c r="TJI47" s="145"/>
      <c r="TJL47" s="145"/>
      <c r="TJO47" s="145"/>
      <c r="TJR47" s="145"/>
      <c r="TJU47" s="145"/>
      <c r="TJW47" s="145"/>
      <c r="TKJ47" s="145"/>
      <c r="TKK47" s="145"/>
      <c r="TKL47" s="145"/>
      <c r="TKM47" s="145"/>
      <c r="TKN47" s="145"/>
      <c r="TKO47" s="145"/>
      <c r="TKP47" s="145"/>
      <c r="TKQ47" s="145"/>
      <c r="TKR47" s="145"/>
      <c r="TKS47" s="145"/>
      <c r="TKT47" s="145"/>
      <c r="TKU47" s="145"/>
      <c r="TKV47" s="145"/>
      <c r="TKW47" s="145"/>
      <c r="TLA47" s="145"/>
      <c r="TLC47" s="145"/>
      <c r="TLD47" s="145"/>
      <c r="TLE47" s="145"/>
      <c r="TLF47" s="145"/>
      <c r="TLI47" s="145"/>
      <c r="TLK47" s="145"/>
      <c r="TLL47" s="145"/>
      <c r="TLM47" s="145"/>
      <c r="TLN47" s="145"/>
      <c r="TLO47" s="145"/>
      <c r="TLP47" s="145"/>
      <c r="TLQ47" s="145"/>
      <c r="TLR47" s="145"/>
      <c r="TLS47" s="145"/>
      <c r="TLT47" s="145"/>
      <c r="TLU47" s="145"/>
      <c r="TLV47" s="145"/>
      <c r="TLW47" s="145"/>
      <c r="TLZ47" s="145"/>
      <c r="TMC47" s="145"/>
      <c r="TMF47" s="145"/>
      <c r="TMI47" s="145"/>
      <c r="TML47" s="145"/>
      <c r="TMX47" s="145"/>
      <c r="TNA47" s="145"/>
      <c r="TND47" s="145"/>
      <c r="TNG47" s="145"/>
      <c r="TNP47" s="145"/>
      <c r="TNV47" s="145"/>
      <c r="TNY47" s="145"/>
      <c r="TOB47" s="145"/>
      <c r="TOE47" s="145"/>
      <c r="TOK47" s="145"/>
      <c r="TON47" s="145"/>
      <c r="TOT47" s="145"/>
      <c r="TOV47" s="145"/>
      <c r="TOW47" s="145"/>
      <c r="TOY47" s="145"/>
      <c r="TPB47" s="145"/>
      <c r="TPE47" s="145"/>
      <c r="TPH47" s="145"/>
      <c r="TPP47" s="145"/>
      <c r="TPU47" s="145"/>
      <c r="TQD47" s="145"/>
      <c r="TQG47" s="145"/>
      <c r="TQO47" s="145"/>
      <c r="TRK47" s="145"/>
      <c r="TRL47" s="145"/>
      <c r="TRM47" s="145"/>
      <c r="TRN47" s="145"/>
      <c r="TRO47" s="145"/>
      <c r="TRP47" s="145"/>
      <c r="TSH47" s="145"/>
      <c r="TSI47" s="145"/>
      <c r="TSL47" s="145"/>
      <c r="TSO47" s="145"/>
      <c r="TSQ47" s="145"/>
      <c r="TSS47" s="145"/>
      <c r="TSV47" s="145"/>
      <c r="TSY47" s="145"/>
      <c r="TTB47" s="145"/>
      <c r="TTE47" s="145"/>
      <c r="TTH47" s="145"/>
      <c r="TTK47" s="145"/>
      <c r="TTN47" s="145"/>
      <c r="TTQ47" s="145"/>
      <c r="TTS47" s="145"/>
      <c r="TUF47" s="145"/>
      <c r="TUG47" s="145"/>
      <c r="TUH47" s="145"/>
      <c r="TUI47" s="145"/>
      <c r="TUJ47" s="145"/>
      <c r="TUK47" s="145"/>
      <c r="TUL47" s="145"/>
      <c r="TUM47" s="145"/>
      <c r="TUN47" s="145"/>
      <c r="TUO47" s="145"/>
      <c r="TUP47" s="145"/>
      <c r="TUQ47" s="145"/>
      <c r="TUR47" s="145"/>
      <c r="TUS47" s="145"/>
      <c r="TUW47" s="145"/>
      <c r="TUY47" s="145"/>
      <c r="TUZ47" s="145"/>
      <c r="TVA47" s="145"/>
      <c r="TVB47" s="145"/>
      <c r="TVE47" s="145"/>
      <c r="TVG47" s="145"/>
      <c r="TVH47" s="145"/>
      <c r="TVI47" s="145"/>
      <c r="TVJ47" s="145"/>
      <c r="TVK47" s="145"/>
      <c r="TVL47" s="145"/>
      <c r="TVM47" s="145"/>
      <c r="TVN47" s="145"/>
      <c r="TVO47" s="145"/>
      <c r="TVP47" s="145"/>
      <c r="TVQ47" s="145"/>
      <c r="TVR47" s="145"/>
      <c r="TVS47" s="145"/>
      <c r="TVV47" s="145"/>
      <c r="TVY47" s="145"/>
      <c r="TWB47" s="145"/>
      <c r="TWE47" s="145"/>
      <c r="TWH47" s="145"/>
      <c r="TWT47" s="145"/>
      <c r="TWW47" s="145"/>
      <c r="TWZ47" s="145"/>
      <c r="TXC47" s="145"/>
      <c r="TXL47" s="145"/>
      <c r="TXR47" s="145"/>
      <c r="TXU47" s="145"/>
      <c r="TXX47" s="145"/>
      <c r="TYA47" s="145"/>
      <c r="TYG47" s="145"/>
      <c r="TYJ47" s="145"/>
      <c r="TYP47" s="145"/>
      <c r="TYR47" s="145"/>
      <c r="TYS47" s="145"/>
      <c r="TYU47" s="145"/>
      <c r="TYX47" s="145"/>
      <c r="TZA47" s="145"/>
      <c r="TZD47" s="145"/>
      <c r="TZL47" s="145"/>
      <c r="TZQ47" s="145"/>
      <c r="TZZ47" s="145"/>
      <c r="UAC47" s="145"/>
      <c r="UAK47" s="145"/>
      <c r="UBG47" s="145"/>
      <c r="UBH47" s="145"/>
      <c r="UBI47" s="145"/>
      <c r="UBJ47" s="145"/>
      <c r="UBK47" s="145"/>
      <c r="UBL47" s="145"/>
      <c r="UCD47" s="145"/>
      <c r="UCE47" s="145"/>
      <c r="UCH47" s="145"/>
      <c r="UCK47" s="145"/>
      <c r="UCM47" s="145"/>
      <c r="UCO47" s="145"/>
      <c r="UCR47" s="145"/>
      <c r="UCU47" s="145"/>
      <c r="UCX47" s="145"/>
      <c r="UDA47" s="145"/>
      <c r="UDD47" s="145"/>
      <c r="UDG47" s="145"/>
      <c r="UDJ47" s="145"/>
      <c r="UDM47" s="145"/>
      <c r="UDO47" s="145"/>
      <c r="UEB47" s="145"/>
      <c r="UEC47" s="145"/>
      <c r="UED47" s="145"/>
      <c r="UEE47" s="145"/>
      <c r="UEF47" s="145"/>
      <c r="UEG47" s="145"/>
      <c r="UEH47" s="145"/>
      <c r="UEI47" s="145"/>
      <c r="UEJ47" s="145"/>
      <c r="UEK47" s="145"/>
      <c r="UEL47" s="145"/>
      <c r="UEM47" s="145"/>
      <c r="UEN47" s="145"/>
      <c r="UEO47" s="145"/>
      <c r="UES47" s="145"/>
      <c r="UEU47" s="145"/>
      <c r="UEV47" s="145"/>
      <c r="UEW47" s="145"/>
      <c r="UEX47" s="145"/>
      <c r="UFA47" s="145"/>
      <c r="UFC47" s="145"/>
      <c r="UFD47" s="145"/>
      <c r="UFE47" s="145"/>
      <c r="UFF47" s="145"/>
      <c r="UFG47" s="145"/>
      <c r="UFH47" s="145"/>
      <c r="UFI47" s="145"/>
      <c r="UFJ47" s="145"/>
      <c r="UFK47" s="145"/>
      <c r="UFL47" s="145"/>
      <c r="UFM47" s="145"/>
      <c r="UFN47" s="145"/>
      <c r="UFO47" s="145"/>
      <c r="UFR47" s="145"/>
      <c r="UFU47" s="145"/>
      <c r="UFX47" s="145"/>
      <c r="UGA47" s="145"/>
      <c r="UGD47" s="145"/>
      <c r="UGP47" s="145"/>
      <c r="UGS47" s="145"/>
      <c r="UGV47" s="145"/>
      <c r="UGY47" s="145"/>
      <c r="UHH47" s="145"/>
      <c r="UHN47" s="145"/>
      <c r="UHQ47" s="145"/>
      <c r="UHT47" s="145"/>
      <c r="UHW47" s="145"/>
      <c r="UIC47" s="145"/>
      <c r="UIF47" s="145"/>
      <c r="UIL47" s="145"/>
      <c r="UIN47" s="145"/>
      <c r="UIO47" s="145"/>
      <c r="UIQ47" s="145"/>
      <c r="UIT47" s="145"/>
      <c r="UIW47" s="145"/>
      <c r="UIZ47" s="145"/>
      <c r="UJH47" s="145"/>
      <c r="UJM47" s="145"/>
      <c r="UJV47" s="145"/>
      <c r="UJY47" s="145"/>
      <c r="UKG47" s="145"/>
      <c r="ULC47" s="145"/>
      <c r="ULD47" s="145"/>
      <c r="ULE47" s="145"/>
      <c r="ULF47" s="145"/>
      <c r="ULG47" s="145"/>
      <c r="ULH47" s="145"/>
      <c r="ULZ47" s="145"/>
      <c r="UMA47" s="145"/>
      <c r="UMD47" s="145"/>
      <c r="UMG47" s="145"/>
      <c r="UMI47" s="145"/>
      <c r="UMK47" s="145"/>
      <c r="UMN47" s="145"/>
      <c r="UMQ47" s="145"/>
      <c r="UMT47" s="145"/>
      <c r="UMW47" s="145"/>
      <c r="UMZ47" s="145"/>
      <c r="UNC47" s="145"/>
      <c r="UNF47" s="145"/>
      <c r="UNI47" s="145"/>
      <c r="UNK47" s="145"/>
      <c r="UNX47" s="145"/>
      <c r="UNY47" s="145"/>
      <c r="UNZ47" s="145"/>
      <c r="UOA47" s="145"/>
      <c r="UOB47" s="145"/>
      <c r="UOC47" s="145"/>
      <c r="UOD47" s="145"/>
      <c r="UOE47" s="145"/>
      <c r="UOF47" s="145"/>
      <c r="UOG47" s="145"/>
      <c r="UOH47" s="145"/>
      <c r="UOI47" s="145"/>
      <c r="UOJ47" s="145"/>
      <c r="UOK47" s="145"/>
      <c r="UOO47" s="145"/>
      <c r="UOQ47" s="145"/>
      <c r="UOR47" s="145"/>
      <c r="UOS47" s="145"/>
      <c r="UOT47" s="145"/>
      <c r="UOW47" s="145"/>
      <c r="UOY47" s="145"/>
      <c r="UOZ47" s="145"/>
      <c r="UPA47" s="145"/>
      <c r="UPB47" s="145"/>
      <c r="UPC47" s="145"/>
      <c r="UPD47" s="145"/>
      <c r="UPE47" s="145"/>
      <c r="UPF47" s="145"/>
      <c r="UPG47" s="145"/>
      <c r="UPH47" s="145"/>
      <c r="UPI47" s="145"/>
      <c r="UPJ47" s="145"/>
      <c r="UPK47" s="145"/>
      <c r="UPN47" s="145"/>
      <c r="UPQ47" s="145"/>
      <c r="UPT47" s="145"/>
      <c r="UPW47" s="145"/>
      <c r="UPZ47" s="145"/>
      <c r="UQL47" s="145"/>
      <c r="UQO47" s="145"/>
      <c r="UQR47" s="145"/>
      <c r="UQU47" s="145"/>
      <c r="URD47" s="145"/>
      <c r="URJ47" s="145"/>
      <c r="URM47" s="145"/>
      <c r="URP47" s="145"/>
      <c r="URS47" s="145"/>
      <c r="URY47" s="145"/>
      <c r="USB47" s="145"/>
      <c r="USH47" s="145"/>
      <c r="USJ47" s="145"/>
      <c r="USK47" s="145"/>
      <c r="USM47" s="145"/>
      <c r="USP47" s="145"/>
      <c r="USS47" s="145"/>
      <c r="USV47" s="145"/>
      <c r="UTD47" s="145"/>
      <c r="UTI47" s="145"/>
      <c r="UTR47" s="145"/>
      <c r="UTU47" s="145"/>
      <c r="UUC47" s="145"/>
      <c r="UUY47" s="145"/>
      <c r="UUZ47" s="145"/>
      <c r="UVA47" s="145"/>
      <c r="UVB47" s="145"/>
      <c r="UVC47" s="145"/>
      <c r="UVD47" s="145"/>
      <c r="UVV47" s="145"/>
      <c r="UVW47" s="145"/>
      <c r="UVZ47" s="145"/>
      <c r="UWC47" s="145"/>
      <c r="UWE47" s="145"/>
      <c r="UWG47" s="145"/>
      <c r="UWJ47" s="145"/>
      <c r="UWM47" s="145"/>
      <c r="UWP47" s="145"/>
      <c r="UWS47" s="145"/>
      <c r="UWV47" s="145"/>
      <c r="UWY47" s="145"/>
      <c r="UXB47" s="145"/>
      <c r="UXE47" s="145"/>
      <c r="UXG47" s="145"/>
      <c r="UXT47" s="145"/>
      <c r="UXU47" s="145"/>
      <c r="UXV47" s="145"/>
      <c r="UXW47" s="145"/>
      <c r="UXX47" s="145"/>
      <c r="UXY47" s="145"/>
      <c r="UXZ47" s="145"/>
      <c r="UYA47" s="145"/>
      <c r="UYB47" s="145"/>
      <c r="UYC47" s="145"/>
      <c r="UYD47" s="145"/>
      <c r="UYE47" s="145"/>
      <c r="UYF47" s="145"/>
      <c r="UYG47" s="145"/>
      <c r="UYK47" s="145"/>
      <c r="UYM47" s="145"/>
      <c r="UYN47" s="145"/>
      <c r="UYO47" s="145"/>
      <c r="UYP47" s="145"/>
      <c r="UYS47" s="145"/>
      <c r="UYU47" s="145"/>
      <c r="UYV47" s="145"/>
      <c r="UYW47" s="145"/>
      <c r="UYX47" s="145"/>
      <c r="UYY47" s="145"/>
      <c r="UYZ47" s="145"/>
      <c r="UZA47" s="145"/>
      <c r="UZB47" s="145"/>
      <c r="UZC47" s="145"/>
      <c r="UZD47" s="145"/>
      <c r="UZE47" s="145"/>
      <c r="UZF47" s="145"/>
      <c r="UZG47" s="145"/>
      <c r="UZJ47" s="145"/>
      <c r="UZM47" s="145"/>
      <c r="UZP47" s="145"/>
      <c r="UZS47" s="145"/>
      <c r="UZV47" s="145"/>
      <c r="VAH47" s="145"/>
      <c r="VAK47" s="145"/>
      <c r="VAN47" s="145"/>
      <c r="VAQ47" s="145"/>
      <c r="VAZ47" s="145"/>
      <c r="VBF47" s="145"/>
      <c r="VBI47" s="145"/>
      <c r="VBL47" s="145"/>
      <c r="VBO47" s="145"/>
      <c r="VBU47" s="145"/>
      <c r="VBX47" s="145"/>
      <c r="VCD47" s="145"/>
      <c r="VCF47" s="145"/>
      <c r="VCG47" s="145"/>
      <c r="VCI47" s="145"/>
      <c r="VCL47" s="145"/>
      <c r="VCO47" s="145"/>
      <c r="VCR47" s="145"/>
      <c r="VCZ47" s="145"/>
      <c r="VDE47" s="145"/>
      <c r="VDN47" s="145"/>
      <c r="VDQ47" s="145"/>
      <c r="VDY47" s="145"/>
      <c r="VEU47" s="145"/>
      <c r="VEV47" s="145"/>
      <c r="VEW47" s="145"/>
      <c r="VEX47" s="145"/>
      <c r="VEY47" s="145"/>
      <c r="VEZ47" s="145"/>
      <c r="VFR47" s="145"/>
      <c r="VFS47" s="145"/>
      <c r="VFV47" s="145"/>
      <c r="VFY47" s="145"/>
      <c r="VGA47" s="145"/>
      <c r="VGC47" s="145"/>
      <c r="VGF47" s="145"/>
      <c r="VGI47" s="145"/>
      <c r="VGL47" s="145"/>
      <c r="VGO47" s="145"/>
      <c r="VGR47" s="145"/>
      <c r="VGU47" s="145"/>
      <c r="VGX47" s="145"/>
      <c r="VHA47" s="145"/>
      <c r="VHC47" s="145"/>
      <c r="VHP47" s="145"/>
      <c r="VHQ47" s="145"/>
      <c r="VHR47" s="145"/>
      <c r="VHS47" s="145"/>
      <c r="VHT47" s="145"/>
      <c r="VHU47" s="145"/>
      <c r="VHV47" s="145"/>
      <c r="VHW47" s="145"/>
      <c r="VHX47" s="145"/>
      <c r="VHY47" s="145"/>
      <c r="VHZ47" s="145"/>
      <c r="VIA47" s="145"/>
      <c r="VIB47" s="145"/>
      <c r="VIC47" s="145"/>
      <c r="VIG47" s="145"/>
      <c r="VII47" s="145"/>
      <c r="VIJ47" s="145"/>
      <c r="VIK47" s="145"/>
      <c r="VIL47" s="145"/>
      <c r="VIO47" s="145"/>
      <c r="VIQ47" s="145"/>
      <c r="VIR47" s="145"/>
      <c r="VIS47" s="145"/>
      <c r="VIT47" s="145"/>
      <c r="VIU47" s="145"/>
      <c r="VIV47" s="145"/>
      <c r="VIW47" s="145"/>
      <c r="VIX47" s="145"/>
      <c r="VIY47" s="145"/>
      <c r="VIZ47" s="145"/>
      <c r="VJA47" s="145"/>
      <c r="VJB47" s="145"/>
      <c r="VJC47" s="145"/>
      <c r="VJF47" s="145"/>
      <c r="VJI47" s="145"/>
      <c r="VJL47" s="145"/>
      <c r="VJO47" s="145"/>
      <c r="VJR47" s="145"/>
      <c r="VKD47" s="145"/>
      <c r="VKG47" s="145"/>
      <c r="VKJ47" s="145"/>
      <c r="VKM47" s="145"/>
      <c r="VKV47" s="145"/>
      <c r="VLB47" s="145"/>
      <c r="VLE47" s="145"/>
      <c r="VLH47" s="145"/>
      <c r="VLK47" s="145"/>
      <c r="VLQ47" s="145"/>
      <c r="VLT47" s="145"/>
      <c r="VLZ47" s="145"/>
      <c r="VMB47" s="145"/>
      <c r="VMC47" s="145"/>
      <c r="VME47" s="145"/>
      <c r="VMH47" s="145"/>
      <c r="VMK47" s="145"/>
      <c r="VMN47" s="145"/>
      <c r="VMV47" s="145"/>
      <c r="VNA47" s="145"/>
      <c r="VNJ47" s="145"/>
      <c r="VNM47" s="145"/>
      <c r="VNU47" s="145"/>
      <c r="VOQ47" s="145"/>
      <c r="VOR47" s="145"/>
      <c r="VOS47" s="145"/>
      <c r="VOT47" s="145"/>
      <c r="VOU47" s="145"/>
      <c r="VOV47" s="145"/>
      <c r="VPN47" s="145"/>
      <c r="VPO47" s="145"/>
      <c r="VPR47" s="145"/>
      <c r="VPU47" s="145"/>
      <c r="VPW47" s="145"/>
      <c r="VPY47" s="145"/>
      <c r="VQB47" s="145"/>
      <c r="VQE47" s="145"/>
      <c r="VQH47" s="145"/>
      <c r="VQK47" s="145"/>
      <c r="VQN47" s="145"/>
      <c r="VQQ47" s="145"/>
      <c r="VQT47" s="145"/>
      <c r="VQW47" s="145"/>
      <c r="VQY47" s="145"/>
      <c r="VRL47" s="145"/>
      <c r="VRM47" s="145"/>
      <c r="VRN47" s="145"/>
      <c r="VRO47" s="145"/>
      <c r="VRP47" s="145"/>
      <c r="VRQ47" s="145"/>
      <c r="VRR47" s="145"/>
      <c r="VRS47" s="145"/>
      <c r="VRT47" s="145"/>
      <c r="VRU47" s="145"/>
      <c r="VRV47" s="145"/>
      <c r="VRW47" s="145"/>
      <c r="VRX47" s="145"/>
      <c r="VRY47" s="145"/>
      <c r="VSC47" s="145"/>
      <c r="VSE47" s="145"/>
      <c r="VSF47" s="145"/>
      <c r="VSG47" s="145"/>
      <c r="VSH47" s="145"/>
      <c r="VSK47" s="145"/>
      <c r="VSM47" s="145"/>
      <c r="VSN47" s="145"/>
      <c r="VSO47" s="145"/>
      <c r="VSP47" s="145"/>
      <c r="VSQ47" s="145"/>
      <c r="VSR47" s="145"/>
      <c r="VSS47" s="145"/>
      <c r="VST47" s="145"/>
      <c r="VSU47" s="145"/>
      <c r="VSV47" s="145"/>
      <c r="VSW47" s="145"/>
      <c r="VSX47" s="145"/>
      <c r="VSY47" s="145"/>
      <c r="VTB47" s="145"/>
      <c r="VTE47" s="145"/>
      <c r="VTH47" s="145"/>
      <c r="VTK47" s="145"/>
      <c r="VTN47" s="145"/>
      <c r="VTZ47" s="145"/>
      <c r="VUC47" s="145"/>
      <c r="VUF47" s="145"/>
      <c r="VUI47" s="145"/>
      <c r="VUR47" s="145"/>
      <c r="VUX47" s="145"/>
      <c r="VVA47" s="145"/>
      <c r="VVD47" s="145"/>
      <c r="VVG47" s="145"/>
      <c r="VVM47" s="145"/>
      <c r="VVP47" s="145"/>
      <c r="VVV47" s="145"/>
      <c r="VVX47" s="145"/>
      <c r="VVY47" s="145"/>
      <c r="VWA47" s="145"/>
      <c r="VWD47" s="145"/>
      <c r="VWG47" s="145"/>
      <c r="VWJ47" s="145"/>
      <c r="VWR47" s="145"/>
      <c r="VWW47" s="145"/>
      <c r="VXF47" s="145"/>
      <c r="VXI47" s="145"/>
      <c r="VXQ47" s="145"/>
      <c r="VYM47" s="145"/>
      <c r="VYN47" s="145"/>
      <c r="VYO47" s="145"/>
      <c r="VYP47" s="145"/>
      <c r="VYQ47" s="145"/>
      <c r="VYR47" s="145"/>
      <c r="VZJ47" s="145"/>
      <c r="VZK47" s="145"/>
      <c r="VZN47" s="145"/>
      <c r="VZQ47" s="145"/>
      <c r="VZS47" s="145"/>
      <c r="VZU47" s="145"/>
      <c r="VZX47" s="145"/>
      <c r="WAA47" s="145"/>
      <c r="WAD47" s="145"/>
      <c r="WAG47" s="145"/>
      <c r="WAJ47" s="145"/>
      <c r="WAM47" s="145"/>
      <c r="WAP47" s="145"/>
      <c r="WAS47" s="145"/>
      <c r="WAU47" s="145"/>
      <c r="WBH47" s="145"/>
      <c r="WBI47" s="145"/>
      <c r="WBJ47" s="145"/>
      <c r="WBK47" s="145"/>
      <c r="WBL47" s="145"/>
      <c r="WBM47" s="145"/>
      <c r="WBN47" s="145"/>
      <c r="WBO47" s="145"/>
      <c r="WBP47" s="145"/>
      <c r="WBQ47" s="145"/>
      <c r="WBR47" s="145"/>
      <c r="WBS47" s="145"/>
      <c r="WBT47" s="145"/>
      <c r="WBU47" s="145"/>
      <c r="WBY47" s="145"/>
      <c r="WCA47" s="145"/>
      <c r="WCB47" s="145"/>
      <c r="WCC47" s="145"/>
      <c r="WCD47" s="145"/>
      <c r="WCG47" s="145"/>
      <c r="WCI47" s="145"/>
      <c r="WCJ47" s="145"/>
      <c r="WCK47" s="145"/>
      <c r="WCL47" s="145"/>
      <c r="WCM47" s="145"/>
      <c r="WCN47" s="145"/>
      <c r="WCO47" s="145"/>
      <c r="WCP47" s="145"/>
      <c r="WCQ47" s="145"/>
      <c r="WCR47" s="145"/>
      <c r="WCS47" s="145"/>
      <c r="WCT47" s="145"/>
      <c r="WCU47" s="145"/>
      <c r="WCX47" s="145"/>
      <c r="WDA47" s="145"/>
      <c r="WDD47" s="145"/>
      <c r="WDG47" s="145"/>
      <c r="WDJ47" s="145"/>
      <c r="WDV47" s="145"/>
      <c r="WDY47" s="145"/>
      <c r="WEB47" s="145"/>
      <c r="WEE47" s="145"/>
      <c r="WEN47" s="145"/>
      <c r="WET47" s="145"/>
      <c r="WEW47" s="145"/>
      <c r="WEZ47" s="145"/>
      <c r="WFC47" s="145"/>
      <c r="WFI47" s="145"/>
      <c r="WFL47" s="145"/>
      <c r="WFR47" s="145"/>
      <c r="WFT47" s="145"/>
      <c r="WFU47" s="145"/>
      <c r="WFW47" s="145"/>
      <c r="WFZ47" s="145"/>
      <c r="WGC47" s="145"/>
      <c r="WGF47" s="145"/>
      <c r="WGN47" s="145"/>
      <c r="WGS47" s="145"/>
      <c r="WHB47" s="145"/>
      <c r="WHE47" s="145"/>
      <c r="WHM47" s="145"/>
      <c r="WII47" s="145"/>
      <c r="WIJ47" s="145"/>
      <c r="WIK47" s="145"/>
      <c r="WIL47" s="145"/>
      <c r="WIM47" s="145"/>
      <c r="WIN47" s="145"/>
      <c r="WJF47" s="145"/>
      <c r="WJG47" s="145"/>
      <c r="WJJ47" s="145"/>
      <c r="WJM47" s="145"/>
      <c r="WJO47" s="145"/>
      <c r="WJQ47" s="145"/>
      <c r="WJT47" s="145"/>
      <c r="WJW47" s="145"/>
      <c r="WJZ47" s="145"/>
      <c r="WKC47" s="145"/>
      <c r="WKF47" s="145"/>
      <c r="WKI47" s="145"/>
      <c r="WKL47" s="145"/>
      <c r="WKO47" s="145"/>
      <c r="WKQ47" s="145"/>
      <c r="WLD47" s="145"/>
      <c r="WLE47" s="145"/>
      <c r="WLF47" s="145"/>
      <c r="WLG47" s="145"/>
      <c r="WLH47" s="145"/>
      <c r="WLI47" s="145"/>
      <c r="WLJ47" s="145"/>
      <c r="WLK47" s="145"/>
      <c r="WLL47" s="145"/>
      <c r="WLM47" s="145"/>
      <c r="WLN47" s="145"/>
      <c r="WLO47" s="145"/>
      <c r="WLP47" s="145"/>
      <c r="WLQ47" s="145"/>
      <c r="WLU47" s="145"/>
      <c r="WLW47" s="145"/>
      <c r="WLX47" s="145"/>
      <c r="WLY47" s="145"/>
      <c r="WLZ47" s="145"/>
      <c r="WMC47" s="145"/>
      <c r="WME47" s="145"/>
      <c r="WMF47" s="145"/>
      <c r="WMG47" s="145"/>
      <c r="WMH47" s="145"/>
      <c r="WMI47" s="145"/>
      <c r="WMJ47" s="145"/>
      <c r="WMK47" s="145"/>
      <c r="WML47" s="145"/>
      <c r="WMM47" s="145"/>
      <c r="WMN47" s="145"/>
      <c r="WMO47" s="145"/>
      <c r="WMP47" s="145"/>
      <c r="WMQ47" s="145"/>
      <c r="WMT47" s="145"/>
      <c r="WMW47" s="145"/>
      <c r="WMZ47" s="145"/>
      <c r="WNC47" s="145"/>
      <c r="WNF47" s="145"/>
      <c r="WNR47" s="145"/>
      <c r="WNU47" s="145"/>
      <c r="WNX47" s="145"/>
      <c r="WOA47" s="145"/>
      <c r="WOJ47" s="145"/>
      <c r="WOP47" s="145"/>
      <c r="WOS47" s="145"/>
      <c r="WOV47" s="145"/>
      <c r="WOY47" s="145"/>
      <c r="WPE47" s="145"/>
      <c r="WPH47" s="145"/>
      <c r="WPN47" s="145"/>
      <c r="WPP47" s="145"/>
      <c r="WPQ47" s="145"/>
      <c r="WPS47" s="145"/>
      <c r="WPV47" s="145"/>
      <c r="WPY47" s="145"/>
      <c r="WQB47" s="145"/>
      <c r="WQJ47" s="145"/>
      <c r="WQO47" s="145"/>
      <c r="WQX47" s="145"/>
      <c r="WRA47" s="145"/>
      <c r="WRI47" s="145"/>
      <c r="WSE47" s="145"/>
      <c r="WSF47" s="145"/>
      <c r="WSG47" s="145"/>
      <c r="WSH47" s="145"/>
      <c r="WSI47" s="145"/>
      <c r="WSJ47" s="145"/>
      <c r="WTB47" s="145"/>
      <c r="WTC47" s="145"/>
      <c r="WTF47" s="145"/>
      <c r="WTI47" s="145"/>
      <c r="WTK47" s="145"/>
      <c r="WTM47" s="145"/>
      <c r="WTP47" s="145"/>
      <c r="WTS47" s="145"/>
      <c r="WTV47" s="145"/>
      <c r="WTY47" s="145"/>
      <c r="WUB47" s="145"/>
      <c r="WUE47" s="145"/>
      <c r="WUH47" s="145"/>
      <c r="WUK47" s="145"/>
      <c r="WUM47" s="145"/>
      <c r="WUZ47" s="145"/>
      <c r="WVA47" s="145"/>
      <c r="WVB47" s="145"/>
      <c r="WVC47" s="145"/>
      <c r="WVD47" s="145"/>
      <c r="WVE47" s="145"/>
      <c r="WVF47" s="145"/>
      <c r="WVG47" s="145"/>
      <c r="WVH47" s="145"/>
      <c r="WVI47" s="145"/>
      <c r="WVJ47" s="145"/>
      <c r="WVK47" s="145"/>
      <c r="WVL47" s="145"/>
      <c r="WVM47" s="145"/>
      <c r="WVN47" s="145"/>
      <c r="WVO47" s="145"/>
      <c r="WVP47" s="145"/>
      <c r="WVQ47" s="145"/>
      <c r="WVR47" s="145"/>
      <c r="WVS47" s="145"/>
      <c r="WVT47" s="145"/>
      <c r="WVU47" s="145"/>
      <c r="WVV47" s="145"/>
      <c r="WVW47" s="145"/>
      <c r="WVX47" s="145"/>
      <c r="WVY47" s="145"/>
      <c r="WVZ47" s="145"/>
      <c r="WWA47" s="145"/>
      <c r="WWB47" s="145"/>
      <c r="WWC47" s="145"/>
      <c r="WWD47" s="145"/>
      <c r="WWE47" s="145"/>
      <c r="WWF47" s="145"/>
      <c r="WWG47" s="145"/>
      <c r="WWH47" s="145"/>
      <c r="WWI47" s="145"/>
      <c r="WWJ47" s="145"/>
      <c r="WWK47" s="145"/>
      <c r="WWL47" s="145"/>
      <c r="WWM47" s="145"/>
      <c r="WWN47" s="145"/>
      <c r="WWO47" s="145"/>
      <c r="WWP47" s="145"/>
      <c r="WWQ47" s="145"/>
      <c r="WWR47" s="145"/>
      <c r="WWS47" s="145"/>
      <c r="WWT47" s="145"/>
      <c r="WWU47" s="145"/>
      <c r="WWV47" s="145"/>
      <c r="WWW47" s="145"/>
      <c r="WWX47" s="145"/>
      <c r="WWY47" s="145"/>
      <c r="WWZ47" s="145"/>
      <c r="WXA47" s="145"/>
      <c r="WXB47" s="145"/>
      <c r="WXC47" s="145"/>
      <c r="WXD47" s="145"/>
      <c r="WXE47" s="145"/>
      <c r="WXF47" s="145"/>
      <c r="WXG47" s="145"/>
      <c r="WXH47" s="145"/>
      <c r="WXI47" s="145"/>
      <c r="WXJ47" s="145"/>
      <c r="WXK47" s="145"/>
      <c r="WXL47" s="145"/>
      <c r="WXM47" s="145"/>
      <c r="WXN47" s="145"/>
      <c r="WXO47" s="145"/>
      <c r="WXP47" s="145"/>
      <c r="WXQ47" s="145"/>
      <c r="WXR47" s="145"/>
      <c r="WXS47" s="145"/>
      <c r="WXT47" s="145"/>
      <c r="WXU47" s="145"/>
      <c r="WXV47" s="145"/>
      <c r="WXW47" s="145"/>
      <c r="WXX47" s="145"/>
      <c r="WXY47" s="145"/>
      <c r="WXZ47" s="145"/>
      <c r="WYA47" s="145"/>
      <c r="WYB47" s="145"/>
      <c r="WYC47" s="145"/>
      <c r="WYD47" s="145"/>
      <c r="WYE47" s="145"/>
      <c r="WYF47" s="145"/>
      <c r="WYG47" s="145"/>
      <c r="WYH47" s="145"/>
      <c r="WYI47" s="145"/>
      <c r="WYJ47" s="145"/>
      <c r="WYK47" s="145"/>
      <c r="WYL47" s="145"/>
      <c r="WYM47" s="145"/>
      <c r="WYN47" s="145"/>
      <c r="WYO47" s="145"/>
      <c r="WYP47" s="145"/>
      <c r="WYQ47" s="145"/>
      <c r="WYR47" s="145"/>
      <c r="WYS47" s="145"/>
      <c r="WYT47" s="145"/>
      <c r="WYU47" s="145"/>
      <c r="WYV47" s="145"/>
      <c r="WYW47" s="145"/>
      <c r="WYX47" s="145"/>
      <c r="WYY47" s="145"/>
      <c r="WYZ47" s="145"/>
      <c r="WZA47" s="145"/>
      <c r="WZB47" s="145"/>
      <c r="WZC47" s="145"/>
      <c r="WZD47" s="145"/>
      <c r="WZE47" s="145"/>
      <c r="WZF47" s="145"/>
      <c r="WZG47" s="145"/>
      <c r="WZH47" s="145"/>
      <c r="WZI47" s="145"/>
      <c r="WZJ47" s="145"/>
      <c r="WZK47" s="145"/>
      <c r="WZL47" s="145"/>
      <c r="WZM47" s="145"/>
      <c r="WZN47" s="145"/>
      <c r="WZO47" s="145"/>
      <c r="WZP47" s="145"/>
      <c r="WZQ47" s="145"/>
      <c r="WZR47" s="145"/>
      <c r="WZS47" s="145"/>
      <c r="WZT47" s="145"/>
      <c r="WZU47" s="145"/>
      <c r="WZV47" s="145"/>
      <c r="WZW47" s="145"/>
      <c r="WZX47" s="145"/>
      <c r="WZY47" s="145"/>
      <c r="WZZ47" s="145"/>
      <c r="XAA47" s="145"/>
      <c r="XAB47" s="145"/>
      <c r="XAC47" s="145"/>
      <c r="XAD47" s="145"/>
      <c r="XAE47" s="145"/>
      <c r="XAF47" s="145"/>
      <c r="XAG47" s="145"/>
      <c r="XAH47" s="145"/>
      <c r="XAI47" s="145"/>
      <c r="XAJ47" s="145"/>
      <c r="XAK47" s="145"/>
      <c r="XAL47" s="145"/>
      <c r="XAM47" s="145"/>
      <c r="XAN47" s="145"/>
      <c r="XAO47" s="145"/>
      <c r="XAP47" s="145"/>
      <c r="XAQ47" s="145"/>
      <c r="XAR47" s="145"/>
      <c r="XAS47" s="145"/>
      <c r="XAT47" s="145"/>
      <c r="XAU47" s="145"/>
      <c r="XAV47" s="145"/>
      <c r="XAW47" s="145"/>
      <c r="XAX47" s="145"/>
      <c r="XAY47" s="145"/>
      <c r="XAZ47" s="145"/>
      <c r="XBA47" s="145"/>
      <c r="XBB47" s="145"/>
      <c r="XBC47" s="145"/>
      <c r="XBD47" s="145"/>
      <c r="XBE47" s="145"/>
      <c r="XBF47" s="145"/>
      <c r="XBG47" s="145"/>
      <c r="XBH47" s="145"/>
      <c r="XBI47" s="145"/>
      <c r="XBJ47" s="145"/>
      <c r="XBK47" s="145"/>
      <c r="XBL47" s="145"/>
      <c r="XBM47" s="145"/>
      <c r="XBN47" s="145"/>
      <c r="XBO47" s="145"/>
      <c r="XBP47" s="145"/>
      <c r="XBQ47" s="145"/>
      <c r="XBR47" s="145"/>
      <c r="XBS47" s="145"/>
      <c r="XBT47" s="145"/>
      <c r="XBU47" s="145"/>
      <c r="XBV47" s="145"/>
      <c r="XBW47" s="145"/>
      <c r="XBX47" s="145"/>
      <c r="XBY47" s="145"/>
      <c r="XBZ47" s="145"/>
      <c r="XCA47" s="145"/>
      <c r="XCB47" s="145"/>
      <c r="XCC47" s="145"/>
      <c r="XCD47" s="145"/>
      <c r="XCE47" s="145"/>
      <c r="XCF47" s="145"/>
      <c r="XCG47" s="145"/>
      <c r="XCH47" s="145"/>
      <c r="XCI47" s="145"/>
      <c r="XCJ47" s="145"/>
      <c r="XCK47" s="145"/>
      <c r="XCL47" s="145"/>
      <c r="XCM47" s="145"/>
      <c r="XCN47" s="145"/>
      <c r="XCO47" s="145"/>
      <c r="XCP47" s="145"/>
      <c r="XCQ47" s="145"/>
      <c r="XCR47" s="145"/>
      <c r="XCS47" s="145"/>
      <c r="XCT47" s="145"/>
      <c r="XCU47" s="145"/>
      <c r="XCV47" s="145"/>
      <c r="XCW47" s="145"/>
      <c r="XCX47" s="145"/>
      <c r="XCY47" s="145"/>
      <c r="XCZ47" s="145"/>
      <c r="XDA47" s="145"/>
      <c r="XDB47" s="145"/>
      <c r="XDC47" s="145"/>
      <c r="XDD47" s="145"/>
      <c r="XDE47" s="145"/>
      <c r="XDF47" s="145"/>
      <c r="XDG47" s="145"/>
      <c r="XDH47" s="145"/>
      <c r="XDI47" s="145"/>
      <c r="XDJ47" s="145"/>
      <c r="XDK47" s="145"/>
      <c r="XDL47" s="145"/>
      <c r="XDM47" s="145"/>
      <c r="XDN47" s="145"/>
      <c r="XDO47" s="145"/>
      <c r="XDP47" s="145"/>
      <c r="XDQ47" s="145"/>
      <c r="XDR47" s="145"/>
      <c r="XDS47" s="145"/>
      <c r="XDT47" s="145"/>
      <c r="XDU47" s="145"/>
      <c r="XDV47" s="145"/>
      <c r="XDW47" s="145"/>
      <c r="XDX47" s="145"/>
      <c r="XDY47" s="145"/>
      <c r="XDZ47" s="145"/>
      <c r="XEA47" s="145"/>
      <c r="XEB47" s="145"/>
      <c r="XEC47" s="145"/>
      <c r="XED47" s="145"/>
      <c r="XEE47" s="145"/>
      <c r="XEF47" s="145"/>
      <c r="XEG47" s="145"/>
      <c r="XEH47" s="145"/>
      <c r="XEI47" s="145"/>
      <c r="XEJ47" s="145"/>
      <c r="XEK47" s="145"/>
      <c r="XEL47" s="145"/>
      <c r="XEM47" s="145"/>
      <c r="XEN47" s="145"/>
      <c r="XEO47" s="145"/>
      <c r="XEP47" s="145"/>
      <c r="XEQ47" s="145"/>
      <c r="XER47" s="145"/>
      <c r="XES47" s="145"/>
      <c r="XET47" s="145"/>
      <c r="XEU47" s="145"/>
      <c r="XEV47" s="145"/>
      <c r="XEW47" s="145"/>
      <c r="XEX47" s="145"/>
      <c r="XEY47" s="145"/>
      <c r="XEZ47" s="145"/>
      <c r="XFA47" s="145"/>
      <c r="XFB47" s="145"/>
      <c r="XFC47" s="145"/>
      <c r="XFD47" s="145"/>
    </row>
    <row r="48" spans="1:16384" s="45" customFormat="1" ht="21.75" hidden="1" customHeight="1">
      <c r="A48" s="13" t="s">
        <v>148</v>
      </c>
      <c r="B48" s="44" t="s">
        <v>325</v>
      </c>
      <c r="C48" s="132"/>
      <c r="D48" s="61"/>
      <c r="E48" s="60">
        <f t="shared" si="1"/>
        <v>0</v>
      </c>
    </row>
    <row r="49" spans="1:16384" s="45" customFormat="1" ht="21.75" hidden="1" customHeight="1">
      <c r="A49" s="11" t="s">
        <v>149</v>
      </c>
      <c r="B49" s="44" t="s">
        <v>332</v>
      </c>
      <c r="C49" s="132"/>
      <c r="D49" s="59"/>
      <c r="E49" s="60">
        <f t="shared" si="1"/>
        <v>0</v>
      </c>
    </row>
    <row r="50" spans="1:16384" s="45" customFormat="1" ht="23.25" hidden="1">
      <c r="A50" s="11" t="s">
        <v>150</v>
      </c>
      <c r="B50" s="44" t="s">
        <v>332</v>
      </c>
      <c r="C50" s="132"/>
      <c r="D50" s="59"/>
      <c r="E50" s="60">
        <f t="shared" si="1"/>
        <v>0</v>
      </c>
    </row>
    <row r="51" spans="1:16384" s="45" customFormat="1" ht="21.75" hidden="1" customHeight="1">
      <c r="A51" s="11" t="s">
        <v>151</v>
      </c>
      <c r="B51" s="44" t="s">
        <v>325</v>
      </c>
      <c r="C51" s="132"/>
      <c r="D51" s="61"/>
      <c r="E51" s="60">
        <f t="shared" si="1"/>
        <v>0</v>
      </c>
    </row>
    <row r="52" spans="1:16384" s="45" customFormat="1" ht="20.25" hidden="1" customHeight="1">
      <c r="A52" s="8" t="s">
        <v>152</v>
      </c>
      <c r="B52" s="44" t="s">
        <v>325</v>
      </c>
      <c r="C52" s="132"/>
      <c r="D52" s="61"/>
      <c r="E52" s="60">
        <f t="shared" si="1"/>
        <v>0</v>
      </c>
    </row>
    <row r="53" spans="1:16384" s="45" customFormat="1" ht="20.25" hidden="1" customHeight="1">
      <c r="A53" s="6" t="s">
        <v>153</v>
      </c>
      <c r="B53" s="44" t="s">
        <v>325</v>
      </c>
      <c r="C53" s="132"/>
      <c r="D53" s="59"/>
      <c r="E53" s="60">
        <f t="shared" si="1"/>
        <v>0</v>
      </c>
    </row>
    <row r="54" spans="1:16384" s="45" customFormat="1" ht="20.25" hidden="1" customHeight="1">
      <c r="A54" s="8" t="s">
        <v>154</v>
      </c>
      <c r="B54" s="44" t="s">
        <v>325</v>
      </c>
      <c r="C54" s="132"/>
      <c r="D54" s="61"/>
      <c r="E54" s="60">
        <f t="shared" si="1"/>
        <v>0</v>
      </c>
    </row>
    <row r="55" spans="1:16384" s="45" customFormat="1" ht="20.25" hidden="1" customHeight="1">
      <c r="A55" s="8" t="s">
        <v>155</v>
      </c>
      <c r="B55" s="44" t="s">
        <v>325</v>
      </c>
      <c r="C55" s="132"/>
      <c r="D55" s="59"/>
      <c r="E55" s="60">
        <f t="shared" si="1"/>
        <v>0</v>
      </c>
    </row>
    <row r="56" spans="1:16384" s="45" customFormat="1" ht="23.25" hidden="1">
      <c r="A56" s="11" t="s">
        <v>76</v>
      </c>
      <c r="B56" s="44" t="s">
        <v>332</v>
      </c>
      <c r="C56" s="132"/>
      <c r="D56" s="59"/>
      <c r="E56" s="60">
        <f t="shared" si="1"/>
        <v>0</v>
      </c>
    </row>
    <row r="57" spans="1:16384" s="45" customFormat="1" ht="22.7" customHeight="1">
      <c r="A57" s="148" t="s">
        <v>114</v>
      </c>
      <c r="B57" s="44" t="s">
        <v>329</v>
      </c>
      <c r="C57" s="177">
        <v>50</v>
      </c>
      <c r="D57" s="143">
        <v>21000</v>
      </c>
      <c r="E57" s="144">
        <f t="shared" si="1"/>
        <v>1050000</v>
      </c>
      <c r="I57" s="145"/>
      <c r="K57" s="145"/>
      <c r="L57" s="145"/>
      <c r="M57" s="145"/>
      <c r="N57" s="145"/>
      <c r="Q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H57" s="145"/>
      <c r="AK57" s="145"/>
      <c r="AN57" s="145"/>
      <c r="AQ57" s="145"/>
      <c r="AT57" s="145"/>
      <c r="BF57" s="145"/>
      <c r="BI57" s="145"/>
      <c r="BL57" s="145"/>
      <c r="BO57" s="145"/>
      <c r="BX57" s="145"/>
      <c r="CD57" s="145"/>
      <c r="CG57" s="145"/>
      <c r="CJ57" s="145"/>
      <c r="CM57" s="145"/>
      <c r="CS57" s="145"/>
      <c r="CV57" s="145"/>
      <c r="DB57" s="145"/>
      <c r="DD57" s="145"/>
      <c r="DE57" s="145"/>
      <c r="DG57" s="145"/>
      <c r="DJ57" s="145"/>
      <c r="DM57" s="145"/>
      <c r="DP57" s="145"/>
      <c r="DX57" s="145"/>
      <c r="EC57" s="145"/>
      <c r="EL57" s="145"/>
      <c r="EO57" s="145"/>
      <c r="EW57" s="145"/>
      <c r="FS57" s="145"/>
      <c r="FT57" s="145"/>
      <c r="FU57" s="145"/>
      <c r="FV57" s="145"/>
      <c r="FW57" s="145"/>
      <c r="FX57" s="145"/>
      <c r="GP57" s="145"/>
      <c r="GQ57" s="145"/>
      <c r="GT57" s="145"/>
      <c r="GW57" s="145"/>
      <c r="GY57" s="145"/>
      <c r="HA57" s="145"/>
      <c r="HD57" s="145"/>
      <c r="HG57" s="145"/>
      <c r="HJ57" s="145"/>
      <c r="HM57" s="145"/>
      <c r="HP57" s="145"/>
      <c r="HS57" s="145"/>
      <c r="HV57" s="145"/>
      <c r="HY57" s="145"/>
      <c r="IA57" s="145"/>
      <c r="IN57" s="145"/>
      <c r="IO57" s="145"/>
      <c r="IP57" s="145"/>
      <c r="IQ57" s="145"/>
      <c r="IR57" s="145"/>
      <c r="IS57" s="145"/>
      <c r="IT57" s="145"/>
      <c r="IU57" s="145"/>
      <c r="IV57" s="145"/>
      <c r="IW57" s="145"/>
      <c r="IX57" s="145"/>
      <c r="IY57" s="145"/>
      <c r="IZ57" s="145"/>
      <c r="JA57" s="145"/>
      <c r="JE57" s="145"/>
      <c r="JG57" s="145"/>
      <c r="JH57" s="145"/>
      <c r="JI57" s="145"/>
      <c r="JJ57" s="145"/>
      <c r="JM57" s="145"/>
      <c r="JO57" s="145"/>
      <c r="JP57" s="145"/>
      <c r="JQ57" s="145"/>
      <c r="JR57" s="145"/>
      <c r="JS57" s="145"/>
      <c r="JT57" s="145"/>
      <c r="JU57" s="145"/>
      <c r="JV57" s="145"/>
      <c r="JW57" s="145"/>
      <c r="JX57" s="145"/>
      <c r="JY57" s="145"/>
      <c r="JZ57" s="145"/>
      <c r="KA57" s="145"/>
      <c r="KD57" s="145"/>
      <c r="KG57" s="145"/>
      <c r="KJ57" s="145"/>
      <c r="KM57" s="145"/>
      <c r="KP57" s="145"/>
      <c r="LB57" s="145"/>
      <c r="LE57" s="145"/>
      <c r="LH57" s="145"/>
      <c r="LK57" s="145"/>
      <c r="LT57" s="145"/>
      <c r="LZ57" s="145"/>
      <c r="MC57" s="145"/>
      <c r="MF57" s="145"/>
      <c r="MI57" s="145"/>
      <c r="MO57" s="145"/>
      <c r="MR57" s="145"/>
      <c r="MX57" s="145"/>
      <c r="MZ57" s="145"/>
      <c r="NA57" s="145"/>
      <c r="NC57" s="145"/>
      <c r="NF57" s="145"/>
      <c r="NI57" s="145"/>
      <c r="NL57" s="145"/>
      <c r="NT57" s="145"/>
      <c r="NY57" s="145"/>
      <c r="OH57" s="145"/>
      <c r="OK57" s="145"/>
      <c r="OS57" s="145"/>
      <c r="PO57" s="145"/>
      <c r="PP57" s="145"/>
      <c r="PQ57" s="145"/>
      <c r="PR57" s="145"/>
      <c r="PS57" s="145"/>
      <c r="PT57" s="145"/>
      <c r="QL57" s="145"/>
      <c r="QM57" s="145"/>
      <c r="QP57" s="145"/>
      <c r="QS57" s="145"/>
      <c r="QU57" s="145"/>
      <c r="QW57" s="145"/>
      <c r="QZ57" s="145"/>
      <c r="RC57" s="145"/>
      <c r="RF57" s="145"/>
      <c r="RI57" s="145"/>
      <c r="RL57" s="145"/>
      <c r="RO57" s="145"/>
      <c r="RR57" s="145"/>
      <c r="RU57" s="145"/>
      <c r="RW57" s="145"/>
      <c r="SJ57" s="145"/>
      <c r="SK57" s="145"/>
      <c r="SL57" s="145"/>
      <c r="SM57" s="145"/>
      <c r="SN57" s="145"/>
      <c r="SO57" s="145"/>
      <c r="SP57" s="145"/>
      <c r="SQ57" s="145"/>
      <c r="SR57" s="145"/>
      <c r="SS57" s="145"/>
      <c r="ST57" s="145"/>
      <c r="SU57" s="145"/>
      <c r="SV57" s="145"/>
      <c r="SW57" s="145"/>
      <c r="TA57" s="145"/>
      <c r="TC57" s="145"/>
      <c r="TD57" s="145"/>
      <c r="TE57" s="145"/>
      <c r="TF57" s="145"/>
      <c r="TI57" s="145"/>
      <c r="TK57" s="145"/>
      <c r="TL57" s="145"/>
      <c r="TM57" s="145"/>
      <c r="TN57" s="145"/>
      <c r="TO57" s="145"/>
      <c r="TP57" s="145"/>
      <c r="TQ57" s="145"/>
      <c r="TR57" s="145"/>
      <c r="TS57" s="145"/>
      <c r="TT57" s="145"/>
      <c r="TU57" s="145"/>
      <c r="TV57" s="145"/>
      <c r="TW57" s="145"/>
      <c r="TZ57" s="145"/>
      <c r="UC57" s="145"/>
      <c r="UF57" s="145"/>
      <c r="UI57" s="145"/>
      <c r="UL57" s="145"/>
      <c r="UX57" s="145"/>
      <c r="VA57" s="145"/>
      <c r="VD57" s="145"/>
      <c r="VG57" s="145"/>
      <c r="VP57" s="145"/>
      <c r="VV57" s="145"/>
      <c r="VY57" s="145"/>
      <c r="WB57" s="145"/>
      <c r="WE57" s="145"/>
      <c r="WK57" s="145"/>
      <c r="WN57" s="145"/>
      <c r="WT57" s="145"/>
      <c r="WV57" s="145"/>
      <c r="WW57" s="145"/>
      <c r="WY57" s="145"/>
      <c r="XB57" s="145"/>
      <c r="XE57" s="145"/>
      <c r="XH57" s="145"/>
      <c r="XP57" s="145"/>
      <c r="XU57" s="145"/>
      <c r="YD57" s="145"/>
      <c r="YG57" s="145"/>
      <c r="YO57" s="145"/>
      <c r="ZK57" s="145"/>
      <c r="ZL57" s="145"/>
      <c r="ZM57" s="145"/>
      <c r="ZN57" s="145"/>
      <c r="ZO57" s="145"/>
      <c r="ZP57" s="145"/>
      <c r="AAH57" s="145"/>
      <c r="AAI57" s="145"/>
      <c r="AAL57" s="145"/>
      <c r="AAO57" s="145"/>
      <c r="AAQ57" s="145"/>
      <c r="AAS57" s="145"/>
      <c r="AAV57" s="145"/>
      <c r="AAY57" s="145"/>
      <c r="ABB57" s="145"/>
      <c r="ABE57" s="145"/>
      <c r="ABH57" s="145"/>
      <c r="ABK57" s="145"/>
      <c r="ABN57" s="145"/>
      <c r="ABQ57" s="145"/>
      <c r="ABS57" s="145"/>
      <c r="ACF57" s="145"/>
      <c r="ACG57" s="145"/>
      <c r="ACH57" s="145"/>
      <c r="ACI57" s="145"/>
      <c r="ACJ57" s="145"/>
      <c r="ACK57" s="145"/>
      <c r="ACL57" s="145"/>
      <c r="ACM57" s="145"/>
      <c r="ACN57" s="145"/>
      <c r="ACO57" s="145"/>
      <c r="ACP57" s="145"/>
      <c r="ACQ57" s="145"/>
      <c r="ACR57" s="145"/>
      <c r="ACS57" s="145"/>
      <c r="ACW57" s="145"/>
      <c r="ACY57" s="145"/>
      <c r="ACZ57" s="145"/>
      <c r="ADA57" s="145"/>
      <c r="ADB57" s="145"/>
      <c r="ADE57" s="145"/>
      <c r="ADG57" s="145"/>
      <c r="ADH57" s="145"/>
      <c r="ADI57" s="145"/>
      <c r="ADJ57" s="145"/>
      <c r="ADK57" s="145"/>
      <c r="ADL57" s="145"/>
      <c r="ADM57" s="145"/>
      <c r="ADN57" s="145"/>
      <c r="ADO57" s="145"/>
      <c r="ADP57" s="145"/>
      <c r="ADQ57" s="145"/>
      <c r="ADR57" s="145"/>
      <c r="ADS57" s="145"/>
      <c r="ADV57" s="145"/>
      <c r="ADY57" s="145"/>
      <c r="AEB57" s="145"/>
      <c r="AEE57" s="145"/>
      <c r="AEH57" s="145"/>
      <c r="AET57" s="145"/>
      <c r="AEW57" s="145"/>
      <c r="AEZ57" s="145"/>
      <c r="AFC57" s="145"/>
      <c r="AFL57" s="145"/>
      <c r="AFR57" s="145"/>
      <c r="AFU57" s="145"/>
      <c r="AFX57" s="145"/>
      <c r="AGA57" s="145"/>
      <c r="AGG57" s="145"/>
      <c r="AGJ57" s="145"/>
      <c r="AGP57" s="145"/>
      <c r="AGR57" s="145"/>
      <c r="AGS57" s="145"/>
      <c r="AGU57" s="145"/>
      <c r="AGX57" s="145"/>
      <c r="AHA57" s="145"/>
      <c r="AHD57" s="145"/>
      <c r="AHL57" s="145"/>
      <c r="AHQ57" s="145"/>
      <c r="AHZ57" s="145"/>
      <c r="AIC57" s="145"/>
      <c r="AIK57" s="145"/>
      <c r="AJG57" s="145"/>
      <c r="AJH57" s="145"/>
      <c r="AJI57" s="145"/>
      <c r="AJJ57" s="145"/>
      <c r="AJK57" s="145"/>
      <c r="AJL57" s="145"/>
      <c r="AKD57" s="145"/>
      <c r="AKE57" s="145"/>
      <c r="AKH57" s="145"/>
      <c r="AKK57" s="145"/>
      <c r="AKM57" s="145"/>
      <c r="AKO57" s="145"/>
      <c r="AKR57" s="145"/>
      <c r="AKU57" s="145"/>
      <c r="AKX57" s="145"/>
      <c r="ALA57" s="145"/>
      <c r="ALD57" s="145"/>
      <c r="ALG57" s="145"/>
      <c r="ALJ57" s="145"/>
      <c r="ALM57" s="145"/>
      <c r="ALO57" s="145"/>
      <c r="AMB57" s="145"/>
      <c r="AMC57" s="145"/>
      <c r="AMD57" s="145"/>
      <c r="AME57" s="145"/>
      <c r="AMF57" s="145"/>
      <c r="AMG57" s="145"/>
      <c r="AMH57" s="145"/>
      <c r="AMI57" s="145"/>
      <c r="AMJ57" s="145"/>
      <c r="AMK57" s="145"/>
      <c r="AML57" s="145"/>
      <c r="AMM57" s="145"/>
      <c r="AMN57" s="145"/>
      <c r="AMO57" s="145"/>
      <c r="AMS57" s="145"/>
      <c r="AMU57" s="145"/>
      <c r="AMV57" s="145"/>
      <c r="AMW57" s="145"/>
      <c r="AMX57" s="145"/>
      <c r="ANA57" s="145"/>
      <c r="ANC57" s="145"/>
      <c r="AND57" s="145"/>
      <c r="ANE57" s="145"/>
      <c r="ANF57" s="145"/>
      <c r="ANG57" s="145"/>
      <c r="ANH57" s="145"/>
      <c r="ANI57" s="145"/>
      <c r="ANJ57" s="145"/>
      <c r="ANK57" s="145"/>
      <c r="ANL57" s="145"/>
      <c r="ANM57" s="145"/>
      <c r="ANN57" s="145"/>
      <c r="ANO57" s="145"/>
      <c r="ANR57" s="145"/>
      <c r="ANU57" s="145"/>
      <c r="ANX57" s="145"/>
      <c r="AOA57" s="145"/>
      <c r="AOD57" s="145"/>
      <c r="AOP57" s="145"/>
      <c r="AOS57" s="145"/>
      <c r="AOV57" s="145"/>
      <c r="AOY57" s="145"/>
      <c r="APH57" s="145"/>
      <c r="APN57" s="145"/>
      <c r="APQ57" s="145"/>
      <c r="APT57" s="145"/>
      <c r="APW57" s="145"/>
      <c r="AQC57" s="145"/>
      <c r="AQF57" s="145"/>
      <c r="AQL57" s="145"/>
      <c r="AQN57" s="145"/>
      <c r="AQO57" s="145"/>
      <c r="AQQ57" s="145"/>
      <c r="AQT57" s="145"/>
      <c r="AQW57" s="145"/>
      <c r="AQZ57" s="145"/>
      <c r="ARH57" s="145"/>
      <c r="ARM57" s="145"/>
      <c r="ARV57" s="145"/>
      <c r="ARY57" s="145"/>
      <c r="ASG57" s="145"/>
      <c r="ATC57" s="145"/>
      <c r="ATD57" s="145"/>
      <c r="ATE57" s="145"/>
      <c r="ATF57" s="145"/>
      <c r="ATG57" s="145"/>
      <c r="ATH57" s="145"/>
      <c r="ATZ57" s="145"/>
      <c r="AUA57" s="145"/>
      <c r="AUD57" s="145"/>
      <c r="AUG57" s="145"/>
      <c r="AUI57" s="145"/>
      <c r="AUK57" s="145"/>
      <c r="AUN57" s="145"/>
      <c r="AUQ57" s="145"/>
      <c r="AUT57" s="145"/>
      <c r="AUW57" s="145"/>
      <c r="AUZ57" s="145"/>
      <c r="AVC57" s="145"/>
      <c r="AVF57" s="145"/>
      <c r="AVI57" s="145"/>
      <c r="AVK57" s="145"/>
      <c r="AVX57" s="145"/>
      <c r="AVY57" s="145"/>
      <c r="AVZ57" s="145"/>
      <c r="AWA57" s="145"/>
      <c r="AWB57" s="145"/>
      <c r="AWC57" s="145"/>
      <c r="AWD57" s="145"/>
      <c r="AWE57" s="145"/>
      <c r="AWF57" s="145"/>
      <c r="AWG57" s="145"/>
      <c r="AWH57" s="145"/>
      <c r="AWI57" s="145"/>
      <c r="AWJ57" s="145"/>
      <c r="AWK57" s="145"/>
      <c r="AWO57" s="145"/>
      <c r="AWQ57" s="145"/>
      <c r="AWR57" s="145"/>
      <c r="AWS57" s="145"/>
      <c r="AWT57" s="145"/>
      <c r="AWW57" s="145"/>
      <c r="AWY57" s="145"/>
      <c r="AWZ57" s="145"/>
      <c r="AXA57" s="145"/>
      <c r="AXB57" s="145"/>
      <c r="AXC57" s="145"/>
      <c r="AXD57" s="145"/>
      <c r="AXE57" s="145"/>
      <c r="AXF57" s="145"/>
      <c r="AXG57" s="145"/>
      <c r="AXH57" s="145"/>
      <c r="AXI57" s="145"/>
      <c r="AXJ57" s="145"/>
      <c r="AXK57" s="145"/>
      <c r="AXN57" s="145"/>
      <c r="AXQ57" s="145"/>
      <c r="AXT57" s="145"/>
      <c r="AXW57" s="145"/>
      <c r="AXZ57" s="145"/>
      <c r="AYL57" s="145"/>
      <c r="AYO57" s="145"/>
      <c r="AYR57" s="145"/>
      <c r="AYU57" s="145"/>
      <c r="AZD57" s="145"/>
      <c r="AZJ57" s="145"/>
      <c r="AZM57" s="145"/>
      <c r="AZP57" s="145"/>
      <c r="AZS57" s="145"/>
      <c r="AZY57" s="145"/>
      <c r="BAB57" s="145"/>
      <c r="BAH57" s="145"/>
      <c r="BAJ57" s="145"/>
      <c r="BAK57" s="145"/>
      <c r="BAM57" s="145"/>
      <c r="BAP57" s="145"/>
      <c r="BAS57" s="145"/>
      <c r="BAV57" s="145"/>
      <c r="BBD57" s="145"/>
      <c r="BBI57" s="145"/>
      <c r="BBR57" s="145"/>
      <c r="BBU57" s="145"/>
      <c r="BCC57" s="145"/>
      <c r="BCY57" s="145"/>
      <c r="BCZ57" s="145"/>
      <c r="BDA57" s="145"/>
      <c r="BDB57" s="145"/>
      <c r="BDC57" s="145"/>
      <c r="BDD57" s="145"/>
      <c r="BDV57" s="145"/>
      <c r="BDW57" s="145"/>
      <c r="BDZ57" s="145"/>
      <c r="BEC57" s="145"/>
      <c r="BEE57" s="145"/>
      <c r="BEG57" s="145"/>
      <c r="BEJ57" s="145"/>
      <c r="BEM57" s="145"/>
      <c r="BEP57" s="145"/>
      <c r="BES57" s="145"/>
      <c r="BEV57" s="145"/>
      <c r="BEY57" s="145"/>
      <c r="BFB57" s="145"/>
      <c r="BFE57" s="145"/>
      <c r="BFG57" s="145"/>
      <c r="BFT57" s="145"/>
      <c r="BFU57" s="145"/>
      <c r="BFV57" s="145"/>
      <c r="BFW57" s="145"/>
      <c r="BFX57" s="145"/>
      <c r="BFY57" s="145"/>
      <c r="BFZ57" s="145"/>
      <c r="BGA57" s="145"/>
      <c r="BGB57" s="145"/>
      <c r="BGC57" s="145"/>
      <c r="BGD57" s="145"/>
      <c r="BGE57" s="145"/>
      <c r="BGF57" s="145"/>
      <c r="BGG57" s="145"/>
      <c r="BGK57" s="145"/>
      <c r="BGM57" s="145"/>
      <c r="BGN57" s="145"/>
      <c r="BGO57" s="145"/>
      <c r="BGP57" s="145"/>
      <c r="BGS57" s="145"/>
      <c r="BGU57" s="145"/>
      <c r="BGV57" s="145"/>
      <c r="BGW57" s="145"/>
      <c r="BGX57" s="145"/>
      <c r="BGY57" s="145"/>
      <c r="BGZ57" s="145"/>
      <c r="BHA57" s="145"/>
      <c r="BHB57" s="145"/>
      <c r="BHC57" s="145"/>
      <c r="BHD57" s="145"/>
      <c r="BHE57" s="145"/>
      <c r="BHF57" s="145"/>
      <c r="BHG57" s="145"/>
      <c r="BHJ57" s="145"/>
      <c r="BHM57" s="145"/>
      <c r="BHP57" s="145"/>
      <c r="BHS57" s="145"/>
      <c r="BHV57" s="145"/>
      <c r="BIH57" s="145"/>
      <c r="BIK57" s="145"/>
      <c r="BIN57" s="145"/>
      <c r="BIQ57" s="145"/>
      <c r="BIZ57" s="145"/>
      <c r="BJF57" s="145"/>
      <c r="BJI57" s="145"/>
      <c r="BJL57" s="145"/>
      <c r="BJO57" s="145"/>
      <c r="BJU57" s="145"/>
      <c r="BJX57" s="145"/>
      <c r="BKD57" s="145"/>
      <c r="BKF57" s="145"/>
      <c r="BKG57" s="145"/>
      <c r="BKI57" s="145"/>
      <c r="BKL57" s="145"/>
      <c r="BKO57" s="145"/>
      <c r="BKR57" s="145"/>
      <c r="BKZ57" s="145"/>
      <c r="BLE57" s="145"/>
      <c r="BLN57" s="145"/>
      <c r="BLQ57" s="145"/>
      <c r="BLY57" s="145"/>
      <c r="BMU57" s="145"/>
      <c r="BMV57" s="145"/>
      <c r="BMW57" s="145"/>
      <c r="BMX57" s="145"/>
      <c r="BMY57" s="145"/>
      <c r="BMZ57" s="145"/>
      <c r="BNR57" s="145"/>
      <c r="BNS57" s="145"/>
      <c r="BNV57" s="145"/>
      <c r="BNY57" s="145"/>
      <c r="BOA57" s="145"/>
      <c r="BOC57" s="145"/>
      <c r="BOF57" s="145"/>
      <c r="BOI57" s="145"/>
      <c r="BOL57" s="145"/>
      <c r="BOO57" s="145"/>
      <c r="BOR57" s="145"/>
      <c r="BOU57" s="145"/>
      <c r="BOX57" s="145"/>
      <c r="BPA57" s="145"/>
      <c r="BPC57" s="145"/>
      <c r="BPP57" s="145"/>
      <c r="BPQ57" s="145"/>
      <c r="BPR57" s="145"/>
      <c r="BPS57" s="145"/>
      <c r="BPT57" s="145"/>
      <c r="BPU57" s="145"/>
      <c r="BPV57" s="145"/>
      <c r="BPW57" s="145"/>
      <c r="BPX57" s="145"/>
      <c r="BPY57" s="145"/>
      <c r="BPZ57" s="145"/>
      <c r="BQA57" s="145"/>
      <c r="BQB57" s="145"/>
      <c r="BQC57" s="145"/>
      <c r="BQG57" s="145"/>
      <c r="BQI57" s="145"/>
      <c r="BQJ57" s="145"/>
      <c r="BQK57" s="145"/>
      <c r="BQL57" s="145"/>
      <c r="BQO57" s="145"/>
      <c r="BQQ57" s="145"/>
      <c r="BQR57" s="145"/>
      <c r="BQS57" s="145"/>
      <c r="BQT57" s="145"/>
      <c r="BQU57" s="145"/>
      <c r="BQV57" s="145"/>
      <c r="BQW57" s="145"/>
      <c r="BQX57" s="145"/>
      <c r="BQY57" s="145"/>
      <c r="BQZ57" s="145"/>
      <c r="BRA57" s="145"/>
      <c r="BRB57" s="145"/>
      <c r="BRC57" s="145"/>
      <c r="BRF57" s="145"/>
      <c r="BRI57" s="145"/>
      <c r="BRL57" s="145"/>
      <c r="BRO57" s="145"/>
      <c r="BRR57" s="145"/>
      <c r="BSD57" s="145"/>
      <c r="BSG57" s="145"/>
      <c r="BSJ57" s="145"/>
      <c r="BSM57" s="145"/>
      <c r="BSV57" s="145"/>
      <c r="BTB57" s="145"/>
      <c r="BTE57" s="145"/>
      <c r="BTH57" s="145"/>
      <c r="BTK57" s="145"/>
      <c r="BTQ57" s="145"/>
      <c r="BTT57" s="145"/>
      <c r="BTZ57" s="145"/>
      <c r="BUB57" s="145"/>
      <c r="BUC57" s="145"/>
      <c r="BUE57" s="145"/>
      <c r="BUH57" s="145"/>
      <c r="BUK57" s="145"/>
      <c r="BUN57" s="145"/>
      <c r="BUV57" s="145"/>
      <c r="BVA57" s="145"/>
      <c r="BVJ57" s="145"/>
      <c r="BVM57" s="145"/>
      <c r="BVU57" s="145"/>
      <c r="BWQ57" s="145"/>
      <c r="BWR57" s="145"/>
      <c r="BWS57" s="145"/>
      <c r="BWT57" s="145"/>
      <c r="BWU57" s="145"/>
      <c r="BWV57" s="145"/>
      <c r="BXN57" s="145"/>
      <c r="BXO57" s="145"/>
      <c r="BXR57" s="145"/>
      <c r="BXU57" s="145"/>
      <c r="BXW57" s="145"/>
      <c r="BXY57" s="145"/>
      <c r="BYB57" s="145"/>
      <c r="BYE57" s="145"/>
      <c r="BYH57" s="145"/>
      <c r="BYK57" s="145"/>
      <c r="BYN57" s="145"/>
      <c r="BYQ57" s="145"/>
      <c r="BYT57" s="145"/>
      <c r="BYW57" s="145"/>
      <c r="BYY57" s="145"/>
      <c r="BZL57" s="145"/>
      <c r="BZM57" s="145"/>
      <c r="BZN57" s="145"/>
      <c r="BZO57" s="145"/>
      <c r="BZP57" s="145"/>
      <c r="BZQ57" s="145"/>
      <c r="BZR57" s="145"/>
      <c r="BZS57" s="145"/>
      <c r="BZT57" s="145"/>
      <c r="BZU57" s="145"/>
      <c r="BZV57" s="145"/>
      <c r="BZW57" s="145"/>
      <c r="BZX57" s="145"/>
      <c r="BZY57" s="145"/>
      <c r="CAC57" s="145"/>
      <c r="CAE57" s="145"/>
      <c r="CAF57" s="145"/>
      <c r="CAG57" s="145"/>
      <c r="CAH57" s="145"/>
      <c r="CAK57" s="145"/>
      <c r="CAM57" s="145"/>
      <c r="CAN57" s="145"/>
      <c r="CAO57" s="145"/>
      <c r="CAP57" s="145"/>
      <c r="CAQ57" s="145"/>
      <c r="CAR57" s="145"/>
      <c r="CAS57" s="145"/>
      <c r="CAT57" s="145"/>
      <c r="CAU57" s="145"/>
      <c r="CAV57" s="145"/>
      <c r="CAW57" s="145"/>
      <c r="CAX57" s="145"/>
      <c r="CAY57" s="145"/>
      <c r="CBB57" s="145"/>
      <c r="CBE57" s="145"/>
      <c r="CBH57" s="145"/>
      <c r="CBK57" s="145"/>
      <c r="CBN57" s="145"/>
      <c r="CBZ57" s="145"/>
      <c r="CCC57" s="145"/>
      <c r="CCF57" s="145"/>
      <c r="CCI57" s="145"/>
      <c r="CCR57" s="145"/>
      <c r="CCX57" s="145"/>
      <c r="CDA57" s="145"/>
      <c r="CDD57" s="145"/>
      <c r="CDG57" s="145"/>
      <c r="CDM57" s="145"/>
      <c r="CDP57" s="145"/>
      <c r="CDV57" s="145"/>
      <c r="CDX57" s="145"/>
      <c r="CDY57" s="145"/>
      <c r="CEA57" s="145"/>
      <c r="CED57" s="145"/>
      <c r="CEG57" s="145"/>
      <c r="CEJ57" s="145"/>
      <c r="CER57" s="145"/>
      <c r="CEW57" s="145"/>
      <c r="CFF57" s="145"/>
      <c r="CFI57" s="145"/>
      <c r="CFQ57" s="145"/>
      <c r="CGM57" s="145"/>
      <c r="CGN57" s="145"/>
      <c r="CGO57" s="145"/>
      <c r="CGP57" s="145"/>
      <c r="CGQ57" s="145"/>
      <c r="CGR57" s="145"/>
      <c r="CHJ57" s="145"/>
      <c r="CHK57" s="145"/>
      <c r="CHN57" s="145"/>
      <c r="CHQ57" s="145"/>
      <c r="CHS57" s="145"/>
      <c r="CHU57" s="145"/>
      <c r="CHX57" s="145"/>
      <c r="CIA57" s="145"/>
      <c r="CID57" s="145"/>
      <c r="CIG57" s="145"/>
      <c r="CIJ57" s="145"/>
      <c r="CIM57" s="145"/>
      <c r="CIP57" s="145"/>
      <c r="CIS57" s="145"/>
      <c r="CIU57" s="145"/>
      <c r="CJH57" s="145"/>
      <c r="CJI57" s="145"/>
      <c r="CJJ57" s="145"/>
      <c r="CJK57" s="145"/>
      <c r="CJL57" s="145"/>
      <c r="CJM57" s="145"/>
      <c r="CJN57" s="145"/>
      <c r="CJO57" s="145"/>
      <c r="CJP57" s="145"/>
      <c r="CJQ57" s="145"/>
      <c r="CJR57" s="145"/>
      <c r="CJS57" s="145"/>
      <c r="CJT57" s="145"/>
      <c r="CJU57" s="145"/>
      <c r="CJY57" s="145"/>
      <c r="CKA57" s="145"/>
      <c r="CKB57" s="145"/>
      <c r="CKC57" s="145"/>
      <c r="CKD57" s="145"/>
      <c r="CKG57" s="145"/>
      <c r="CKI57" s="145"/>
      <c r="CKJ57" s="145"/>
      <c r="CKK57" s="145"/>
      <c r="CKL57" s="145"/>
      <c r="CKM57" s="145"/>
      <c r="CKN57" s="145"/>
      <c r="CKO57" s="145"/>
      <c r="CKP57" s="145"/>
      <c r="CKQ57" s="145"/>
      <c r="CKR57" s="145"/>
      <c r="CKS57" s="145"/>
      <c r="CKT57" s="145"/>
      <c r="CKU57" s="145"/>
      <c r="CKX57" s="145"/>
      <c r="CLA57" s="145"/>
      <c r="CLD57" s="145"/>
      <c r="CLG57" s="145"/>
      <c r="CLJ57" s="145"/>
      <c r="CLV57" s="145"/>
      <c r="CLY57" s="145"/>
      <c r="CMB57" s="145"/>
      <c r="CME57" s="145"/>
      <c r="CMN57" s="145"/>
      <c r="CMT57" s="145"/>
      <c r="CMW57" s="145"/>
      <c r="CMZ57" s="145"/>
      <c r="CNC57" s="145"/>
      <c r="CNI57" s="145"/>
      <c r="CNL57" s="145"/>
      <c r="CNR57" s="145"/>
      <c r="CNT57" s="145"/>
      <c r="CNU57" s="145"/>
      <c r="CNW57" s="145"/>
      <c r="CNZ57" s="145"/>
      <c r="COC57" s="145"/>
      <c r="COF57" s="145"/>
      <c r="CON57" s="145"/>
      <c r="COS57" s="145"/>
      <c r="CPB57" s="145"/>
      <c r="CPE57" s="145"/>
      <c r="CPM57" s="145"/>
      <c r="CQI57" s="145"/>
      <c r="CQJ57" s="145"/>
      <c r="CQK57" s="145"/>
      <c r="CQL57" s="145"/>
      <c r="CQM57" s="145"/>
      <c r="CQN57" s="145"/>
      <c r="CRF57" s="145"/>
      <c r="CRG57" s="145"/>
      <c r="CRJ57" s="145"/>
      <c r="CRM57" s="145"/>
      <c r="CRO57" s="145"/>
      <c r="CRQ57" s="145"/>
      <c r="CRT57" s="145"/>
      <c r="CRW57" s="145"/>
      <c r="CRZ57" s="145"/>
      <c r="CSC57" s="145"/>
      <c r="CSF57" s="145"/>
      <c r="CSI57" s="145"/>
      <c r="CSL57" s="145"/>
      <c r="CSO57" s="145"/>
      <c r="CSQ57" s="145"/>
      <c r="CTD57" s="145"/>
      <c r="CTE57" s="145"/>
      <c r="CTF57" s="145"/>
      <c r="CTG57" s="145"/>
      <c r="CTH57" s="145"/>
      <c r="CTI57" s="145"/>
      <c r="CTJ57" s="145"/>
      <c r="CTK57" s="145"/>
      <c r="CTL57" s="145"/>
      <c r="CTM57" s="145"/>
      <c r="CTN57" s="145"/>
      <c r="CTO57" s="145"/>
      <c r="CTP57" s="145"/>
      <c r="CTQ57" s="145"/>
      <c r="CTU57" s="145"/>
      <c r="CTW57" s="145"/>
      <c r="CTX57" s="145"/>
      <c r="CTY57" s="145"/>
      <c r="CTZ57" s="145"/>
      <c r="CUC57" s="145"/>
      <c r="CUE57" s="145"/>
      <c r="CUF57" s="145"/>
      <c r="CUG57" s="145"/>
      <c r="CUH57" s="145"/>
      <c r="CUI57" s="145"/>
      <c r="CUJ57" s="145"/>
      <c r="CUK57" s="145"/>
      <c r="CUL57" s="145"/>
      <c r="CUM57" s="145"/>
      <c r="CUN57" s="145"/>
      <c r="CUO57" s="145"/>
      <c r="CUP57" s="145"/>
      <c r="CUQ57" s="145"/>
      <c r="CUT57" s="145"/>
      <c r="CUW57" s="145"/>
      <c r="CUZ57" s="145"/>
      <c r="CVC57" s="145"/>
      <c r="CVF57" s="145"/>
      <c r="CVR57" s="145"/>
      <c r="CVU57" s="145"/>
      <c r="CVX57" s="145"/>
      <c r="CWA57" s="145"/>
      <c r="CWJ57" s="145"/>
      <c r="CWP57" s="145"/>
      <c r="CWS57" s="145"/>
      <c r="CWV57" s="145"/>
      <c r="CWY57" s="145"/>
      <c r="CXE57" s="145"/>
      <c r="CXH57" s="145"/>
      <c r="CXN57" s="145"/>
      <c r="CXP57" s="145"/>
      <c r="CXQ57" s="145"/>
      <c r="CXS57" s="145"/>
      <c r="CXV57" s="145"/>
      <c r="CXY57" s="145"/>
      <c r="CYB57" s="145"/>
      <c r="CYJ57" s="145"/>
      <c r="CYO57" s="145"/>
      <c r="CYX57" s="145"/>
      <c r="CZA57" s="145"/>
      <c r="CZI57" s="145"/>
      <c r="DAE57" s="145"/>
      <c r="DAF57" s="145"/>
      <c r="DAG57" s="145"/>
      <c r="DAH57" s="145"/>
      <c r="DAI57" s="145"/>
      <c r="DAJ57" s="145"/>
      <c r="DBB57" s="145"/>
      <c r="DBC57" s="145"/>
      <c r="DBF57" s="145"/>
      <c r="DBI57" s="145"/>
      <c r="DBK57" s="145"/>
      <c r="DBM57" s="145"/>
      <c r="DBP57" s="145"/>
      <c r="DBS57" s="145"/>
      <c r="DBV57" s="145"/>
      <c r="DBY57" s="145"/>
      <c r="DCB57" s="145"/>
      <c r="DCE57" s="145"/>
      <c r="DCH57" s="145"/>
      <c r="DCK57" s="145"/>
      <c r="DCM57" s="145"/>
      <c r="DCZ57" s="145"/>
      <c r="DDA57" s="145"/>
      <c r="DDB57" s="145"/>
      <c r="DDC57" s="145"/>
      <c r="DDD57" s="145"/>
      <c r="DDE57" s="145"/>
      <c r="DDF57" s="145"/>
      <c r="DDG57" s="145"/>
      <c r="DDH57" s="145"/>
      <c r="DDI57" s="145"/>
      <c r="DDJ57" s="145"/>
      <c r="DDK57" s="145"/>
      <c r="DDL57" s="145"/>
      <c r="DDM57" s="145"/>
      <c r="DDQ57" s="145"/>
      <c r="DDS57" s="145"/>
      <c r="DDT57" s="145"/>
      <c r="DDU57" s="145"/>
      <c r="DDV57" s="145"/>
      <c r="DDY57" s="145"/>
      <c r="DEA57" s="145"/>
      <c r="DEB57" s="145"/>
      <c r="DEC57" s="145"/>
      <c r="DED57" s="145"/>
      <c r="DEE57" s="145"/>
      <c r="DEF57" s="145"/>
      <c r="DEG57" s="145"/>
      <c r="DEH57" s="145"/>
      <c r="DEI57" s="145"/>
      <c r="DEJ57" s="145"/>
      <c r="DEK57" s="145"/>
      <c r="DEL57" s="145"/>
      <c r="DEM57" s="145"/>
      <c r="DEP57" s="145"/>
      <c r="DES57" s="145"/>
      <c r="DEV57" s="145"/>
      <c r="DEY57" s="145"/>
      <c r="DFB57" s="145"/>
      <c r="DFN57" s="145"/>
      <c r="DFQ57" s="145"/>
      <c r="DFT57" s="145"/>
      <c r="DFW57" s="145"/>
      <c r="DGF57" s="145"/>
      <c r="DGL57" s="145"/>
      <c r="DGO57" s="145"/>
      <c r="DGR57" s="145"/>
      <c r="DGU57" s="145"/>
      <c r="DHA57" s="145"/>
      <c r="DHD57" s="145"/>
      <c r="DHJ57" s="145"/>
      <c r="DHL57" s="145"/>
      <c r="DHM57" s="145"/>
      <c r="DHO57" s="145"/>
      <c r="DHR57" s="145"/>
      <c r="DHU57" s="145"/>
      <c r="DHX57" s="145"/>
      <c r="DIF57" s="145"/>
      <c r="DIK57" s="145"/>
      <c r="DIT57" s="145"/>
      <c r="DIW57" s="145"/>
      <c r="DJE57" s="145"/>
      <c r="DKA57" s="145"/>
      <c r="DKB57" s="145"/>
      <c r="DKC57" s="145"/>
      <c r="DKD57" s="145"/>
      <c r="DKE57" s="145"/>
      <c r="DKF57" s="145"/>
      <c r="DKX57" s="145"/>
      <c r="DKY57" s="145"/>
      <c r="DLB57" s="145"/>
      <c r="DLE57" s="145"/>
      <c r="DLG57" s="145"/>
      <c r="DLI57" s="145"/>
      <c r="DLL57" s="145"/>
      <c r="DLO57" s="145"/>
      <c r="DLR57" s="145"/>
      <c r="DLU57" s="145"/>
      <c r="DLX57" s="145"/>
      <c r="DMA57" s="145"/>
      <c r="DMD57" s="145"/>
      <c r="DMG57" s="145"/>
      <c r="DMI57" s="145"/>
      <c r="DMV57" s="145"/>
      <c r="DMW57" s="145"/>
      <c r="DMX57" s="145"/>
      <c r="DMY57" s="145"/>
      <c r="DMZ57" s="145"/>
      <c r="DNA57" s="145"/>
      <c r="DNB57" s="145"/>
      <c r="DNC57" s="145"/>
      <c r="DND57" s="145"/>
      <c r="DNE57" s="145"/>
      <c r="DNF57" s="145"/>
      <c r="DNG57" s="145"/>
      <c r="DNH57" s="145"/>
      <c r="DNI57" s="145"/>
      <c r="DNM57" s="145"/>
      <c r="DNO57" s="145"/>
      <c r="DNP57" s="145"/>
      <c r="DNQ57" s="145"/>
      <c r="DNR57" s="145"/>
      <c r="DNU57" s="145"/>
      <c r="DNW57" s="145"/>
      <c r="DNX57" s="145"/>
      <c r="DNY57" s="145"/>
      <c r="DNZ57" s="145"/>
      <c r="DOA57" s="145"/>
      <c r="DOB57" s="145"/>
      <c r="DOC57" s="145"/>
      <c r="DOD57" s="145"/>
      <c r="DOE57" s="145"/>
      <c r="DOF57" s="145"/>
      <c r="DOG57" s="145"/>
      <c r="DOH57" s="145"/>
      <c r="DOI57" s="145"/>
      <c r="DOL57" s="145"/>
      <c r="DOO57" s="145"/>
      <c r="DOR57" s="145"/>
      <c r="DOU57" s="145"/>
      <c r="DOX57" s="145"/>
      <c r="DPJ57" s="145"/>
      <c r="DPM57" s="145"/>
      <c r="DPP57" s="145"/>
      <c r="DPS57" s="145"/>
      <c r="DQB57" s="145"/>
      <c r="DQH57" s="145"/>
      <c r="DQK57" s="145"/>
      <c r="DQN57" s="145"/>
      <c r="DQQ57" s="145"/>
      <c r="DQW57" s="145"/>
      <c r="DQZ57" s="145"/>
      <c r="DRF57" s="145"/>
      <c r="DRH57" s="145"/>
      <c r="DRI57" s="145"/>
      <c r="DRK57" s="145"/>
      <c r="DRN57" s="145"/>
      <c r="DRQ57" s="145"/>
      <c r="DRT57" s="145"/>
      <c r="DSB57" s="145"/>
      <c r="DSG57" s="145"/>
      <c r="DSP57" s="145"/>
      <c r="DSS57" s="145"/>
      <c r="DTA57" s="145"/>
      <c r="DTW57" s="145"/>
      <c r="DTX57" s="145"/>
      <c r="DTY57" s="145"/>
      <c r="DTZ57" s="145"/>
      <c r="DUA57" s="145"/>
      <c r="DUB57" s="145"/>
      <c r="DUT57" s="145"/>
      <c r="DUU57" s="145"/>
      <c r="DUX57" s="145"/>
      <c r="DVA57" s="145"/>
      <c r="DVC57" s="145"/>
      <c r="DVE57" s="145"/>
      <c r="DVH57" s="145"/>
      <c r="DVK57" s="145"/>
      <c r="DVN57" s="145"/>
      <c r="DVQ57" s="145"/>
      <c r="DVT57" s="145"/>
      <c r="DVW57" s="145"/>
      <c r="DVZ57" s="145"/>
      <c r="DWC57" s="145"/>
      <c r="DWE57" s="145"/>
      <c r="DWR57" s="145"/>
      <c r="DWS57" s="145"/>
      <c r="DWT57" s="145"/>
      <c r="DWU57" s="145"/>
      <c r="DWV57" s="145"/>
      <c r="DWW57" s="145"/>
      <c r="DWX57" s="145"/>
      <c r="DWY57" s="145"/>
      <c r="DWZ57" s="145"/>
      <c r="DXA57" s="145"/>
      <c r="DXB57" s="145"/>
      <c r="DXC57" s="145"/>
      <c r="DXD57" s="145"/>
      <c r="DXE57" s="145"/>
      <c r="DXI57" s="145"/>
      <c r="DXK57" s="145"/>
      <c r="DXL57" s="145"/>
      <c r="DXM57" s="145"/>
      <c r="DXN57" s="145"/>
      <c r="DXQ57" s="145"/>
      <c r="DXS57" s="145"/>
      <c r="DXT57" s="145"/>
      <c r="DXU57" s="145"/>
      <c r="DXV57" s="145"/>
      <c r="DXW57" s="145"/>
      <c r="DXX57" s="145"/>
      <c r="DXY57" s="145"/>
      <c r="DXZ57" s="145"/>
      <c r="DYA57" s="145"/>
      <c r="DYB57" s="145"/>
      <c r="DYC57" s="145"/>
      <c r="DYD57" s="145"/>
      <c r="DYE57" s="145"/>
      <c r="DYH57" s="145"/>
      <c r="DYK57" s="145"/>
      <c r="DYN57" s="145"/>
      <c r="DYQ57" s="145"/>
      <c r="DYT57" s="145"/>
      <c r="DZF57" s="145"/>
      <c r="DZI57" s="145"/>
      <c r="DZL57" s="145"/>
      <c r="DZO57" s="145"/>
      <c r="DZX57" s="145"/>
      <c r="EAD57" s="145"/>
      <c r="EAG57" s="145"/>
      <c r="EAJ57" s="145"/>
      <c r="EAM57" s="145"/>
      <c r="EAS57" s="145"/>
      <c r="EAV57" s="145"/>
      <c r="EBB57" s="145"/>
      <c r="EBD57" s="145"/>
      <c r="EBE57" s="145"/>
      <c r="EBG57" s="145"/>
      <c r="EBJ57" s="145"/>
      <c r="EBM57" s="145"/>
      <c r="EBP57" s="145"/>
      <c r="EBX57" s="145"/>
      <c r="ECC57" s="145"/>
      <c r="ECL57" s="145"/>
      <c r="ECO57" s="145"/>
      <c r="ECW57" s="145"/>
      <c r="EDS57" s="145"/>
      <c r="EDT57" s="145"/>
      <c r="EDU57" s="145"/>
      <c r="EDV57" s="145"/>
      <c r="EDW57" s="145"/>
      <c r="EDX57" s="145"/>
      <c r="EEP57" s="145"/>
      <c r="EEQ57" s="145"/>
      <c r="EET57" s="145"/>
      <c r="EEW57" s="145"/>
      <c r="EEY57" s="145"/>
      <c r="EFA57" s="145"/>
      <c r="EFD57" s="145"/>
      <c r="EFG57" s="145"/>
      <c r="EFJ57" s="145"/>
      <c r="EFM57" s="145"/>
      <c r="EFP57" s="145"/>
      <c r="EFS57" s="145"/>
      <c r="EFV57" s="145"/>
      <c r="EFY57" s="145"/>
      <c r="EGA57" s="145"/>
      <c r="EGN57" s="145"/>
      <c r="EGO57" s="145"/>
      <c r="EGP57" s="145"/>
      <c r="EGQ57" s="145"/>
      <c r="EGR57" s="145"/>
      <c r="EGS57" s="145"/>
      <c r="EGT57" s="145"/>
      <c r="EGU57" s="145"/>
      <c r="EGV57" s="145"/>
      <c r="EGW57" s="145"/>
      <c r="EGX57" s="145"/>
      <c r="EGY57" s="145"/>
      <c r="EGZ57" s="145"/>
      <c r="EHA57" s="145"/>
      <c r="EHE57" s="145"/>
      <c r="EHG57" s="145"/>
      <c r="EHH57" s="145"/>
      <c r="EHI57" s="145"/>
      <c r="EHJ57" s="145"/>
      <c r="EHM57" s="145"/>
      <c r="EHO57" s="145"/>
      <c r="EHP57" s="145"/>
      <c r="EHQ57" s="145"/>
      <c r="EHR57" s="145"/>
      <c r="EHS57" s="145"/>
      <c r="EHT57" s="145"/>
      <c r="EHU57" s="145"/>
      <c r="EHV57" s="145"/>
      <c r="EHW57" s="145"/>
      <c r="EHX57" s="145"/>
      <c r="EHY57" s="145"/>
      <c r="EHZ57" s="145"/>
      <c r="EIA57" s="145"/>
      <c r="EID57" s="145"/>
      <c r="EIG57" s="145"/>
      <c r="EIJ57" s="145"/>
      <c r="EIM57" s="145"/>
      <c r="EIP57" s="145"/>
      <c r="EJB57" s="145"/>
      <c r="EJE57" s="145"/>
      <c r="EJH57" s="145"/>
      <c r="EJK57" s="145"/>
      <c r="EJT57" s="145"/>
      <c r="EJZ57" s="145"/>
      <c r="EKC57" s="145"/>
      <c r="EKF57" s="145"/>
      <c r="EKI57" s="145"/>
      <c r="EKO57" s="145"/>
      <c r="EKR57" s="145"/>
      <c r="EKX57" s="145"/>
      <c r="EKZ57" s="145"/>
      <c r="ELA57" s="145"/>
      <c r="ELC57" s="145"/>
      <c r="ELF57" s="145"/>
      <c r="ELI57" s="145"/>
      <c r="ELL57" s="145"/>
      <c r="ELT57" s="145"/>
      <c r="ELY57" s="145"/>
      <c r="EMH57" s="145"/>
      <c r="EMK57" s="145"/>
      <c r="EMS57" s="145"/>
      <c r="ENO57" s="145"/>
      <c r="ENP57" s="145"/>
      <c r="ENQ57" s="145"/>
      <c r="ENR57" s="145"/>
      <c r="ENS57" s="145"/>
      <c r="ENT57" s="145"/>
      <c r="EOL57" s="145"/>
      <c r="EOM57" s="145"/>
      <c r="EOP57" s="145"/>
      <c r="EOS57" s="145"/>
      <c r="EOU57" s="145"/>
      <c r="EOW57" s="145"/>
      <c r="EOZ57" s="145"/>
      <c r="EPC57" s="145"/>
      <c r="EPF57" s="145"/>
      <c r="EPI57" s="145"/>
      <c r="EPL57" s="145"/>
      <c r="EPO57" s="145"/>
      <c r="EPR57" s="145"/>
      <c r="EPU57" s="145"/>
      <c r="EPW57" s="145"/>
      <c r="EQJ57" s="145"/>
      <c r="EQK57" s="145"/>
      <c r="EQL57" s="145"/>
      <c r="EQM57" s="145"/>
      <c r="EQN57" s="145"/>
      <c r="EQO57" s="145"/>
      <c r="EQP57" s="145"/>
      <c r="EQQ57" s="145"/>
      <c r="EQR57" s="145"/>
      <c r="EQS57" s="145"/>
      <c r="EQT57" s="145"/>
      <c r="EQU57" s="145"/>
      <c r="EQV57" s="145"/>
      <c r="EQW57" s="145"/>
      <c r="ERA57" s="145"/>
      <c r="ERC57" s="145"/>
      <c r="ERD57" s="145"/>
      <c r="ERE57" s="145"/>
      <c r="ERF57" s="145"/>
      <c r="ERI57" s="145"/>
      <c r="ERK57" s="145"/>
      <c r="ERL57" s="145"/>
      <c r="ERM57" s="145"/>
      <c r="ERN57" s="145"/>
      <c r="ERO57" s="145"/>
      <c r="ERP57" s="145"/>
      <c r="ERQ57" s="145"/>
      <c r="ERR57" s="145"/>
      <c r="ERS57" s="145"/>
      <c r="ERT57" s="145"/>
      <c r="ERU57" s="145"/>
      <c r="ERV57" s="145"/>
      <c r="ERW57" s="145"/>
      <c r="ERZ57" s="145"/>
      <c r="ESC57" s="145"/>
      <c r="ESF57" s="145"/>
      <c r="ESI57" s="145"/>
      <c r="ESL57" s="145"/>
      <c r="ESX57" s="145"/>
      <c r="ETA57" s="145"/>
      <c r="ETD57" s="145"/>
      <c r="ETG57" s="145"/>
      <c r="ETP57" s="145"/>
      <c r="ETV57" s="145"/>
      <c r="ETY57" s="145"/>
      <c r="EUB57" s="145"/>
      <c r="EUE57" s="145"/>
      <c r="EUK57" s="145"/>
      <c r="EUN57" s="145"/>
      <c r="EUT57" s="145"/>
      <c r="EUV57" s="145"/>
      <c r="EUW57" s="145"/>
      <c r="EUY57" s="145"/>
      <c r="EVB57" s="145"/>
      <c r="EVE57" s="145"/>
      <c r="EVH57" s="145"/>
      <c r="EVP57" s="145"/>
      <c r="EVU57" s="145"/>
      <c r="EWD57" s="145"/>
      <c r="EWG57" s="145"/>
      <c r="EWO57" s="145"/>
      <c r="EXK57" s="145"/>
      <c r="EXL57" s="145"/>
      <c r="EXM57" s="145"/>
      <c r="EXN57" s="145"/>
      <c r="EXO57" s="145"/>
      <c r="EXP57" s="145"/>
      <c r="EYH57" s="145"/>
      <c r="EYI57" s="145"/>
      <c r="EYL57" s="145"/>
      <c r="EYO57" s="145"/>
      <c r="EYQ57" s="145"/>
      <c r="EYS57" s="145"/>
      <c r="EYV57" s="145"/>
      <c r="EYY57" s="145"/>
      <c r="EZB57" s="145"/>
      <c r="EZE57" s="145"/>
      <c r="EZH57" s="145"/>
      <c r="EZK57" s="145"/>
      <c r="EZN57" s="145"/>
      <c r="EZQ57" s="145"/>
      <c r="EZS57" s="145"/>
      <c r="FAF57" s="145"/>
      <c r="FAG57" s="145"/>
      <c r="FAH57" s="145"/>
      <c r="FAI57" s="145"/>
      <c r="FAJ57" s="145"/>
      <c r="FAK57" s="145"/>
      <c r="FAL57" s="145"/>
      <c r="FAM57" s="145"/>
      <c r="FAN57" s="145"/>
      <c r="FAO57" s="145"/>
      <c r="FAP57" s="145"/>
      <c r="FAQ57" s="145"/>
      <c r="FAR57" s="145"/>
      <c r="FAS57" s="145"/>
      <c r="FAW57" s="145"/>
      <c r="FAY57" s="145"/>
      <c r="FAZ57" s="145"/>
      <c r="FBA57" s="145"/>
      <c r="FBB57" s="145"/>
      <c r="FBE57" s="145"/>
      <c r="FBG57" s="145"/>
      <c r="FBH57" s="145"/>
      <c r="FBI57" s="145"/>
      <c r="FBJ57" s="145"/>
      <c r="FBK57" s="145"/>
      <c r="FBL57" s="145"/>
      <c r="FBM57" s="145"/>
      <c r="FBN57" s="145"/>
      <c r="FBO57" s="145"/>
      <c r="FBP57" s="145"/>
      <c r="FBQ57" s="145"/>
      <c r="FBR57" s="145"/>
      <c r="FBS57" s="145"/>
      <c r="FBV57" s="145"/>
      <c r="FBY57" s="145"/>
      <c r="FCB57" s="145"/>
      <c r="FCE57" s="145"/>
      <c r="FCH57" s="145"/>
      <c r="FCT57" s="145"/>
      <c r="FCW57" s="145"/>
      <c r="FCZ57" s="145"/>
      <c r="FDC57" s="145"/>
      <c r="FDL57" s="145"/>
      <c r="FDR57" s="145"/>
      <c r="FDU57" s="145"/>
      <c r="FDX57" s="145"/>
      <c r="FEA57" s="145"/>
      <c r="FEG57" s="145"/>
      <c r="FEJ57" s="145"/>
      <c r="FEP57" s="145"/>
      <c r="FER57" s="145"/>
      <c r="FES57" s="145"/>
      <c r="FEU57" s="145"/>
      <c r="FEX57" s="145"/>
      <c r="FFA57" s="145"/>
      <c r="FFD57" s="145"/>
      <c r="FFL57" s="145"/>
      <c r="FFQ57" s="145"/>
      <c r="FFZ57" s="145"/>
      <c r="FGC57" s="145"/>
      <c r="FGK57" s="145"/>
      <c r="FHG57" s="145"/>
      <c r="FHH57" s="145"/>
      <c r="FHI57" s="145"/>
      <c r="FHJ57" s="145"/>
      <c r="FHK57" s="145"/>
      <c r="FHL57" s="145"/>
      <c r="FID57" s="145"/>
      <c r="FIE57" s="145"/>
      <c r="FIH57" s="145"/>
      <c r="FIK57" s="145"/>
      <c r="FIM57" s="145"/>
      <c r="FIO57" s="145"/>
      <c r="FIR57" s="145"/>
      <c r="FIU57" s="145"/>
      <c r="FIX57" s="145"/>
      <c r="FJA57" s="145"/>
      <c r="FJD57" s="145"/>
      <c r="FJG57" s="145"/>
      <c r="FJJ57" s="145"/>
      <c r="FJM57" s="145"/>
      <c r="FJO57" s="145"/>
      <c r="FKB57" s="145"/>
      <c r="FKC57" s="145"/>
      <c r="FKD57" s="145"/>
      <c r="FKE57" s="145"/>
      <c r="FKF57" s="145"/>
      <c r="FKG57" s="145"/>
      <c r="FKH57" s="145"/>
      <c r="FKI57" s="145"/>
      <c r="FKJ57" s="145"/>
      <c r="FKK57" s="145"/>
      <c r="FKL57" s="145"/>
      <c r="FKM57" s="145"/>
      <c r="FKN57" s="145"/>
      <c r="FKO57" s="145"/>
      <c r="FKS57" s="145"/>
      <c r="FKU57" s="145"/>
      <c r="FKV57" s="145"/>
      <c r="FKW57" s="145"/>
      <c r="FKX57" s="145"/>
      <c r="FLA57" s="145"/>
      <c r="FLC57" s="145"/>
      <c r="FLD57" s="145"/>
      <c r="FLE57" s="145"/>
      <c r="FLF57" s="145"/>
      <c r="FLG57" s="145"/>
      <c r="FLH57" s="145"/>
      <c r="FLI57" s="145"/>
      <c r="FLJ57" s="145"/>
      <c r="FLK57" s="145"/>
      <c r="FLL57" s="145"/>
      <c r="FLM57" s="145"/>
      <c r="FLN57" s="145"/>
      <c r="FLO57" s="145"/>
      <c r="FLR57" s="145"/>
      <c r="FLU57" s="145"/>
      <c r="FLX57" s="145"/>
      <c r="FMA57" s="145"/>
      <c r="FMD57" s="145"/>
      <c r="FMP57" s="145"/>
      <c r="FMS57" s="145"/>
      <c r="FMV57" s="145"/>
      <c r="FMY57" s="145"/>
      <c r="FNH57" s="145"/>
      <c r="FNN57" s="145"/>
      <c r="FNQ57" s="145"/>
      <c r="FNT57" s="145"/>
      <c r="FNW57" s="145"/>
      <c r="FOC57" s="145"/>
      <c r="FOF57" s="145"/>
      <c r="FOL57" s="145"/>
      <c r="FON57" s="145"/>
      <c r="FOO57" s="145"/>
      <c r="FOQ57" s="145"/>
      <c r="FOT57" s="145"/>
      <c r="FOW57" s="145"/>
      <c r="FOZ57" s="145"/>
      <c r="FPH57" s="145"/>
      <c r="FPM57" s="145"/>
      <c r="FPV57" s="145"/>
      <c r="FPY57" s="145"/>
      <c r="FQG57" s="145"/>
      <c r="FRC57" s="145"/>
      <c r="FRD57" s="145"/>
      <c r="FRE57" s="145"/>
      <c r="FRF57" s="145"/>
      <c r="FRG57" s="145"/>
      <c r="FRH57" s="145"/>
      <c r="FRZ57" s="145"/>
      <c r="FSA57" s="145"/>
      <c r="FSD57" s="145"/>
      <c r="FSG57" s="145"/>
      <c r="FSI57" s="145"/>
      <c r="FSK57" s="145"/>
      <c r="FSN57" s="145"/>
      <c r="FSQ57" s="145"/>
      <c r="FST57" s="145"/>
      <c r="FSW57" s="145"/>
      <c r="FSZ57" s="145"/>
      <c r="FTC57" s="145"/>
      <c r="FTF57" s="145"/>
      <c r="FTI57" s="145"/>
      <c r="FTK57" s="145"/>
      <c r="FTX57" s="145"/>
      <c r="FTY57" s="145"/>
      <c r="FTZ57" s="145"/>
      <c r="FUA57" s="145"/>
      <c r="FUB57" s="145"/>
      <c r="FUC57" s="145"/>
      <c r="FUD57" s="145"/>
      <c r="FUE57" s="145"/>
      <c r="FUF57" s="145"/>
      <c r="FUG57" s="145"/>
      <c r="FUH57" s="145"/>
      <c r="FUI57" s="145"/>
      <c r="FUJ57" s="145"/>
      <c r="FUK57" s="145"/>
      <c r="FUO57" s="145"/>
      <c r="FUQ57" s="145"/>
      <c r="FUR57" s="145"/>
      <c r="FUS57" s="145"/>
      <c r="FUT57" s="145"/>
      <c r="FUW57" s="145"/>
      <c r="FUY57" s="145"/>
      <c r="FUZ57" s="145"/>
      <c r="FVA57" s="145"/>
      <c r="FVB57" s="145"/>
      <c r="FVC57" s="145"/>
      <c r="FVD57" s="145"/>
      <c r="FVE57" s="145"/>
      <c r="FVF57" s="145"/>
      <c r="FVG57" s="145"/>
      <c r="FVH57" s="145"/>
      <c r="FVI57" s="145"/>
      <c r="FVJ57" s="145"/>
      <c r="FVK57" s="145"/>
      <c r="FVN57" s="145"/>
      <c r="FVQ57" s="145"/>
      <c r="FVT57" s="145"/>
      <c r="FVW57" s="145"/>
      <c r="FVZ57" s="145"/>
      <c r="FWL57" s="145"/>
      <c r="FWO57" s="145"/>
      <c r="FWR57" s="145"/>
      <c r="FWU57" s="145"/>
      <c r="FXD57" s="145"/>
      <c r="FXJ57" s="145"/>
      <c r="FXM57" s="145"/>
      <c r="FXP57" s="145"/>
      <c r="FXS57" s="145"/>
      <c r="FXY57" s="145"/>
      <c r="FYB57" s="145"/>
      <c r="FYH57" s="145"/>
      <c r="FYJ57" s="145"/>
      <c r="FYK57" s="145"/>
      <c r="FYM57" s="145"/>
      <c r="FYP57" s="145"/>
      <c r="FYS57" s="145"/>
      <c r="FYV57" s="145"/>
      <c r="FZD57" s="145"/>
      <c r="FZI57" s="145"/>
      <c r="FZR57" s="145"/>
      <c r="FZU57" s="145"/>
      <c r="GAC57" s="145"/>
      <c r="GAY57" s="145"/>
      <c r="GAZ57" s="145"/>
      <c r="GBA57" s="145"/>
      <c r="GBB57" s="145"/>
      <c r="GBC57" s="145"/>
      <c r="GBD57" s="145"/>
      <c r="GBV57" s="145"/>
      <c r="GBW57" s="145"/>
      <c r="GBZ57" s="145"/>
      <c r="GCC57" s="145"/>
      <c r="GCE57" s="145"/>
      <c r="GCG57" s="145"/>
      <c r="GCJ57" s="145"/>
      <c r="GCM57" s="145"/>
      <c r="GCP57" s="145"/>
      <c r="GCS57" s="145"/>
      <c r="GCV57" s="145"/>
      <c r="GCY57" s="145"/>
      <c r="GDB57" s="145"/>
      <c r="GDE57" s="145"/>
      <c r="GDG57" s="145"/>
      <c r="GDT57" s="145"/>
      <c r="GDU57" s="145"/>
      <c r="GDV57" s="145"/>
      <c r="GDW57" s="145"/>
      <c r="GDX57" s="145"/>
      <c r="GDY57" s="145"/>
      <c r="GDZ57" s="145"/>
      <c r="GEA57" s="145"/>
      <c r="GEB57" s="145"/>
      <c r="GEC57" s="145"/>
      <c r="GED57" s="145"/>
      <c r="GEE57" s="145"/>
      <c r="GEF57" s="145"/>
      <c r="GEG57" s="145"/>
      <c r="GEK57" s="145"/>
      <c r="GEM57" s="145"/>
      <c r="GEN57" s="145"/>
      <c r="GEO57" s="145"/>
      <c r="GEP57" s="145"/>
      <c r="GES57" s="145"/>
      <c r="GEU57" s="145"/>
      <c r="GEV57" s="145"/>
      <c r="GEW57" s="145"/>
      <c r="GEX57" s="145"/>
      <c r="GEY57" s="145"/>
      <c r="GEZ57" s="145"/>
      <c r="GFA57" s="145"/>
      <c r="GFB57" s="145"/>
      <c r="GFC57" s="145"/>
      <c r="GFD57" s="145"/>
      <c r="GFE57" s="145"/>
      <c r="GFF57" s="145"/>
      <c r="GFG57" s="145"/>
      <c r="GFJ57" s="145"/>
      <c r="GFM57" s="145"/>
      <c r="GFP57" s="145"/>
      <c r="GFS57" s="145"/>
      <c r="GFV57" s="145"/>
      <c r="GGH57" s="145"/>
      <c r="GGK57" s="145"/>
      <c r="GGN57" s="145"/>
      <c r="GGQ57" s="145"/>
      <c r="GGZ57" s="145"/>
      <c r="GHF57" s="145"/>
      <c r="GHI57" s="145"/>
      <c r="GHL57" s="145"/>
      <c r="GHO57" s="145"/>
      <c r="GHU57" s="145"/>
      <c r="GHX57" s="145"/>
      <c r="GID57" s="145"/>
      <c r="GIF57" s="145"/>
      <c r="GIG57" s="145"/>
      <c r="GII57" s="145"/>
      <c r="GIL57" s="145"/>
      <c r="GIO57" s="145"/>
      <c r="GIR57" s="145"/>
      <c r="GIZ57" s="145"/>
      <c r="GJE57" s="145"/>
      <c r="GJN57" s="145"/>
      <c r="GJQ57" s="145"/>
      <c r="GJY57" s="145"/>
      <c r="GKU57" s="145"/>
      <c r="GKV57" s="145"/>
      <c r="GKW57" s="145"/>
      <c r="GKX57" s="145"/>
      <c r="GKY57" s="145"/>
      <c r="GKZ57" s="145"/>
      <c r="GLR57" s="145"/>
      <c r="GLS57" s="145"/>
      <c r="GLV57" s="145"/>
      <c r="GLY57" s="145"/>
      <c r="GMA57" s="145"/>
      <c r="GMC57" s="145"/>
      <c r="GMF57" s="145"/>
      <c r="GMI57" s="145"/>
      <c r="GML57" s="145"/>
      <c r="GMO57" s="145"/>
      <c r="GMR57" s="145"/>
      <c r="GMU57" s="145"/>
      <c r="GMX57" s="145"/>
      <c r="GNA57" s="145"/>
      <c r="GNC57" s="145"/>
      <c r="GNP57" s="145"/>
      <c r="GNQ57" s="145"/>
      <c r="GNR57" s="145"/>
      <c r="GNS57" s="145"/>
      <c r="GNT57" s="145"/>
      <c r="GNU57" s="145"/>
      <c r="GNV57" s="145"/>
      <c r="GNW57" s="145"/>
      <c r="GNX57" s="145"/>
      <c r="GNY57" s="145"/>
      <c r="GNZ57" s="145"/>
      <c r="GOA57" s="145"/>
      <c r="GOB57" s="145"/>
      <c r="GOC57" s="145"/>
      <c r="GOG57" s="145"/>
      <c r="GOI57" s="145"/>
      <c r="GOJ57" s="145"/>
      <c r="GOK57" s="145"/>
      <c r="GOL57" s="145"/>
      <c r="GOO57" s="145"/>
      <c r="GOQ57" s="145"/>
      <c r="GOR57" s="145"/>
      <c r="GOS57" s="145"/>
      <c r="GOT57" s="145"/>
      <c r="GOU57" s="145"/>
      <c r="GOV57" s="145"/>
      <c r="GOW57" s="145"/>
      <c r="GOX57" s="145"/>
      <c r="GOY57" s="145"/>
      <c r="GOZ57" s="145"/>
      <c r="GPA57" s="145"/>
      <c r="GPB57" s="145"/>
      <c r="GPC57" s="145"/>
      <c r="GPF57" s="145"/>
      <c r="GPI57" s="145"/>
      <c r="GPL57" s="145"/>
      <c r="GPO57" s="145"/>
      <c r="GPR57" s="145"/>
      <c r="GQD57" s="145"/>
      <c r="GQG57" s="145"/>
      <c r="GQJ57" s="145"/>
      <c r="GQM57" s="145"/>
      <c r="GQV57" s="145"/>
      <c r="GRB57" s="145"/>
      <c r="GRE57" s="145"/>
      <c r="GRH57" s="145"/>
      <c r="GRK57" s="145"/>
      <c r="GRQ57" s="145"/>
      <c r="GRT57" s="145"/>
      <c r="GRZ57" s="145"/>
      <c r="GSB57" s="145"/>
      <c r="GSC57" s="145"/>
      <c r="GSE57" s="145"/>
      <c r="GSH57" s="145"/>
      <c r="GSK57" s="145"/>
      <c r="GSN57" s="145"/>
      <c r="GSV57" s="145"/>
      <c r="GTA57" s="145"/>
      <c r="GTJ57" s="145"/>
      <c r="GTM57" s="145"/>
      <c r="GTU57" s="145"/>
      <c r="GUQ57" s="145"/>
      <c r="GUR57" s="145"/>
      <c r="GUS57" s="145"/>
      <c r="GUT57" s="145"/>
      <c r="GUU57" s="145"/>
      <c r="GUV57" s="145"/>
      <c r="GVN57" s="145"/>
      <c r="GVO57" s="145"/>
      <c r="GVR57" s="145"/>
      <c r="GVU57" s="145"/>
      <c r="GVW57" s="145"/>
      <c r="GVY57" s="145"/>
      <c r="GWB57" s="145"/>
      <c r="GWE57" s="145"/>
      <c r="GWH57" s="145"/>
      <c r="GWK57" s="145"/>
      <c r="GWN57" s="145"/>
      <c r="GWQ57" s="145"/>
      <c r="GWT57" s="145"/>
      <c r="GWW57" s="145"/>
      <c r="GWY57" s="145"/>
      <c r="GXL57" s="145"/>
      <c r="GXM57" s="145"/>
      <c r="GXN57" s="145"/>
      <c r="GXO57" s="145"/>
      <c r="GXP57" s="145"/>
      <c r="GXQ57" s="145"/>
      <c r="GXR57" s="145"/>
      <c r="GXS57" s="145"/>
      <c r="GXT57" s="145"/>
      <c r="GXU57" s="145"/>
      <c r="GXV57" s="145"/>
      <c r="GXW57" s="145"/>
      <c r="GXX57" s="145"/>
      <c r="GXY57" s="145"/>
      <c r="GYC57" s="145"/>
      <c r="GYE57" s="145"/>
      <c r="GYF57" s="145"/>
      <c r="GYG57" s="145"/>
      <c r="GYH57" s="145"/>
      <c r="GYK57" s="145"/>
      <c r="GYM57" s="145"/>
      <c r="GYN57" s="145"/>
      <c r="GYO57" s="145"/>
      <c r="GYP57" s="145"/>
      <c r="GYQ57" s="145"/>
      <c r="GYR57" s="145"/>
      <c r="GYS57" s="145"/>
      <c r="GYT57" s="145"/>
      <c r="GYU57" s="145"/>
      <c r="GYV57" s="145"/>
      <c r="GYW57" s="145"/>
      <c r="GYX57" s="145"/>
      <c r="GYY57" s="145"/>
      <c r="GZB57" s="145"/>
      <c r="GZE57" s="145"/>
      <c r="GZH57" s="145"/>
      <c r="GZK57" s="145"/>
      <c r="GZN57" s="145"/>
      <c r="GZZ57" s="145"/>
      <c r="HAC57" s="145"/>
      <c r="HAF57" s="145"/>
      <c r="HAI57" s="145"/>
      <c r="HAR57" s="145"/>
      <c r="HAX57" s="145"/>
      <c r="HBA57" s="145"/>
      <c r="HBD57" s="145"/>
      <c r="HBG57" s="145"/>
      <c r="HBM57" s="145"/>
      <c r="HBP57" s="145"/>
      <c r="HBV57" s="145"/>
      <c r="HBX57" s="145"/>
      <c r="HBY57" s="145"/>
      <c r="HCA57" s="145"/>
      <c r="HCD57" s="145"/>
      <c r="HCG57" s="145"/>
      <c r="HCJ57" s="145"/>
      <c r="HCR57" s="145"/>
      <c r="HCW57" s="145"/>
      <c r="HDF57" s="145"/>
      <c r="HDI57" s="145"/>
      <c r="HDQ57" s="145"/>
      <c r="HEM57" s="145"/>
      <c r="HEN57" s="145"/>
      <c r="HEO57" s="145"/>
      <c r="HEP57" s="145"/>
      <c r="HEQ57" s="145"/>
      <c r="HER57" s="145"/>
      <c r="HFJ57" s="145"/>
      <c r="HFK57" s="145"/>
      <c r="HFN57" s="145"/>
      <c r="HFQ57" s="145"/>
      <c r="HFS57" s="145"/>
      <c r="HFU57" s="145"/>
      <c r="HFX57" s="145"/>
      <c r="HGA57" s="145"/>
      <c r="HGD57" s="145"/>
      <c r="HGG57" s="145"/>
      <c r="HGJ57" s="145"/>
      <c r="HGM57" s="145"/>
      <c r="HGP57" s="145"/>
      <c r="HGS57" s="145"/>
      <c r="HGU57" s="145"/>
      <c r="HHH57" s="145"/>
      <c r="HHI57" s="145"/>
      <c r="HHJ57" s="145"/>
      <c r="HHK57" s="145"/>
      <c r="HHL57" s="145"/>
      <c r="HHM57" s="145"/>
      <c r="HHN57" s="145"/>
      <c r="HHO57" s="145"/>
      <c r="HHP57" s="145"/>
      <c r="HHQ57" s="145"/>
      <c r="HHR57" s="145"/>
      <c r="HHS57" s="145"/>
      <c r="HHT57" s="145"/>
      <c r="HHU57" s="145"/>
      <c r="HHY57" s="145"/>
      <c r="HIA57" s="145"/>
      <c r="HIB57" s="145"/>
      <c r="HIC57" s="145"/>
      <c r="HID57" s="145"/>
      <c r="HIG57" s="145"/>
      <c r="HII57" s="145"/>
      <c r="HIJ57" s="145"/>
      <c r="HIK57" s="145"/>
      <c r="HIL57" s="145"/>
      <c r="HIM57" s="145"/>
      <c r="HIN57" s="145"/>
      <c r="HIO57" s="145"/>
      <c r="HIP57" s="145"/>
      <c r="HIQ57" s="145"/>
      <c r="HIR57" s="145"/>
      <c r="HIS57" s="145"/>
      <c r="HIT57" s="145"/>
      <c r="HIU57" s="145"/>
      <c r="HIX57" s="145"/>
      <c r="HJA57" s="145"/>
      <c r="HJD57" s="145"/>
      <c r="HJG57" s="145"/>
      <c r="HJJ57" s="145"/>
      <c r="HJV57" s="145"/>
      <c r="HJY57" s="145"/>
      <c r="HKB57" s="145"/>
      <c r="HKE57" s="145"/>
      <c r="HKN57" s="145"/>
      <c r="HKT57" s="145"/>
      <c r="HKW57" s="145"/>
      <c r="HKZ57" s="145"/>
      <c r="HLC57" s="145"/>
      <c r="HLI57" s="145"/>
      <c r="HLL57" s="145"/>
      <c r="HLR57" s="145"/>
      <c r="HLT57" s="145"/>
      <c r="HLU57" s="145"/>
      <c r="HLW57" s="145"/>
      <c r="HLZ57" s="145"/>
      <c r="HMC57" s="145"/>
      <c r="HMF57" s="145"/>
      <c r="HMN57" s="145"/>
      <c r="HMS57" s="145"/>
      <c r="HNB57" s="145"/>
      <c r="HNE57" s="145"/>
      <c r="HNM57" s="145"/>
      <c r="HOI57" s="145"/>
      <c r="HOJ57" s="145"/>
      <c r="HOK57" s="145"/>
      <c r="HOL57" s="145"/>
      <c r="HOM57" s="145"/>
      <c r="HON57" s="145"/>
      <c r="HPF57" s="145"/>
      <c r="HPG57" s="145"/>
      <c r="HPJ57" s="145"/>
      <c r="HPM57" s="145"/>
      <c r="HPO57" s="145"/>
      <c r="HPQ57" s="145"/>
      <c r="HPT57" s="145"/>
      <c r="HPW57" s="145"/>
      <c r="HPZ57" s="145"/>
      <c r="HQC57" s="145"/>
      <c r="HQF57" s="145"/>
      <c r="HQI57" s="145"/>
      <c r="HQL57" s="145"/>
      <c r="HQO57" s="145"/>
      <c r="HQQ57" s="145"/>
      <c r="HRD57" s="145"/>
      <c r="HRE57" s="145"/>
      <c r="HRF57" s="145"/>
      <c r="HRG57" s="145"/>
      <c r="HRH57" s="145"/>
      <c r="HRI57" s="145"/>
      <c r="HRJ57" s="145"/>
      <c r="HRK57" s="145"/>
      <c r="HRL57" s="145"/>
      <c r="HRM57" s="145"/>
      <c r="HRN57" s="145"/>
      <c r="HRO57" s="145"/>
      <c r="HRP57" s="145"/>
      <c r="HRQ57" s="145"/>
      <c r="HRU57" s="145"/>
      <c r="HRW57" s="145"/>
      <c r="HRX57" s="145"/>
      <c r="HRY57" s="145"/>
      <c r="HRZ57" s="145"/>
      <c r="HSC57" s="145"/>
      <c r="HSE57" s="145"/>
      <c r="HSF57" s="145"/>
      <c r="HSG57" s="145"/>
      <c r="HSH57" s="145"/>
      <c r="HSI57" s="145"/>
      <c r="HSJ57" s="145"/>
      <c r="HSK57" s="145"/>
      <c r="HSL57" s="145"/>
      <c r="HSM57" s="145"/>
      <c r="HSN57" s="145"/>
      <c r="HSO57" s="145"/>
      <c r="HSP57" s="145"/>
      <c r="HSQ57" s="145"/>
      <c r="HST57" s="145"/>
      <c r="HSW57" s="145"/>
      <c r="HSZ57" s="145"/>
      <c r="HTC57" s="145"/>
      <c r="HTF57" s="145"/>
      <c r="HTR57" s="145"/>
      <c r="HTU57" s="145"/>
      <c r="HTX57" s="145"/>
      <c r="HUA57" s="145"/>
      <c r="HUJ57" s="145"/>
      <c r="HUP57" s="145"/>
      <c r="HUS57" s="145"/>
      <c r="HUV57" s="145"/>
      <c r="HUY57" s="145"/>
      <c r="HVE57" s="145"/>
      <c r="HVH57" s="145"/>
      <c r="HVN57" s="145"/>
      <c r="HVP57" s="145"/>
      <c r="HVQ57" s="145"/>
      <c r="HVS57" s="145"/>
      <c r="HVV57" s="145"/>
      <c r="HVY57" s="145"/>
      <c r="HWB57" s="145"/>
      <c r="HWJ57" s="145"/>
      <c r="HWO57" s="145"/>
      <c r="HWX57" s="145"/>
      <c r="HXA57" s="145"/>
      <c r="HXI57" s="145"/>
      <c r="HYE57" s="145"/>
      <c r="HYF57" s="145"/>
      <c r="HYG57" s="145"/>
      <c r="HYH57" s="145"/>
      <c r="HYI57" s="145"/>
      <c r="HYJ57" s="145"/>
      <c r="HZB57" s="145"/>
      <c r="HZC57" s="145"/>
      <c r="HZF57" s="145"/>
      <c r="HZI57" s="145"/>
      <c r="HZK57" s="145"/>
      <c r="HZM57" s="145"/>
      <c r="HZP57" s="145"/>
      <c r="HZS57" s="145"/>
      <c r="HZV57" s="145"/>
      <c r="HZY57" s="145"/>
      <c r="IAB57" s="145"/>
      <c r="IAE57" s="145"/>
      <c r="IAH57" s="145"/>
      <c r="IAK57" s="145"/>
      <c r="IAM57" s="145"/>
      <c r="IAZ57" s="145"/>
      <c r="IBA57" s="145"/>
      <c r="IBB57" s="145"/>
      <c r="IBC57" s="145"/>
      <c r="IBD57" s="145"/>
      <c r="IBE57" s="145"/>
      <c r="IBF57" s="145"/>
      <c r="IBG57" s="145"/>
      <c r="IBH57" s="145"/>
      <c r="IBI57" s="145"/>
      <c r="IBJ57" s="145"/>
      <c r="IBK57" s="145"/>
      <c r="IBL57" s="145"/>
      <c r="IBM57" s="145"/>
      <c r="IBQ57" s="145"/>
      <c r="IBS57" s="145"/>
      <c r="IBT57" s="145"/>
      <c r="IBU57" s="145"/>
      <c r="IBV57" s="145"/>
      <c r="IBY57" s="145"/>
      <c r="ICA57" s="145"/>
      <c r="ICB57" s="145"/>
      <c r="ICC57" s="145"/>
      <c r="ICD57" s="145"/>
      <c r="ICE57" s="145"/>
      <c r="ICF57" s="145"/>
      <c r="ICG57" s="145"/>
      <c r="ICH57" s="145"/>
      <c r="ICI57" s="145"/>
      <c r="ICJ57" s="145"/>
      <c r="ICK57" s="145"/>
      <c r="ICL57" s="145"/>
      <c r="ICM57" s="145"/>
      <c r="ICP57" s="145"/>
      <c r="ICS57" s="145"/>
      <c r="ICV57" s="145"/>
      <c r="ICY57" s="145"/>
      <c r="IDB57" s="145"/>
      <c r="IDN57" s="145"/>
      <c r="IDQ57" s="145"/>
      <c r="IDT57" s="145"/>
      <c r="IDW57" s="145"/>
      <c r="IEF57" s="145"/>
      <c r="IEL57" s="145"/>
      <c r="IEO57" s="145"/>
      <c r="IER57" s="145"/>
      <c r="IEU57" s="145"/>
      <c r="IFA57" s="145"/>
      <c r="IFD57" s="145"/>
      <c r="IFJ57" s="145"/>
      <c r="IFL57" s="145"/>
      <c r="IFM57" s="145"/>
      <c r="IFO57" s="145"/>
      <c r="IFR57" s="145"/>
      <c r="IFU57" s="145"/>
      <c r="IFX57" s="145"/>
      <c r="IGF57" s="145"/>
      <c r="IGK57" s="145"/>
      <c r="IGT57" s="145"/>
      <c r="IGW57" s="145"/>
      <c r="IHE57" s="145"/>
      <c r="IIA57" s="145"/>
      <c r="IIB57" s="145"/>
      <c r="IIC57" s="145"/>
      <c r="IID57" s="145"/>
      <c r="IIE57" s="145"/>
      <c r="IIF57" s="145"/>
      <c r="IIX57" s="145"/>
      <c r="IIY57" s="145"/>
      <c r="IJB57" s="145"/>
      <c r="IJE57" s="145"/>
      <c r="IJG57" s="145"/>
      <c r="IJI57" s="145"/>
      <c r="IJL57" s="145"/>
      <c r="IJO57" s="145"/>
      <c r="IJR57" s="145"/>
      <c r="IJU57" s="145"/>
      <c r="IJX57" s="145"/>
      <c r="IKA57" s="145"/>
      <c r="IKD57" s="145"/>
      <c r="IKG57" s="145"/>
      <c r="IKI57" s="145"/>
      <c r="IKV57" s="145"/>
      <c r="IKW57" s="145"/>
      <c r="IKX57" s="145"/>
      <c r="IKY57" s="145"/>
      <c r="IKZ57" s="145"/>
      <c r="ILA57" s="145"/>
      <c r="ILB57" s="145"/>
      <c r="ILC57" s="145"/>
      <c r="ILD57" s="145"/>
      <c r="ILE57" s="145"/>
      <c r="ILF57" s="145"/>
      <c r="ILG57" s="145"/>
      <c r="ILH57" s="145"/>
      <c r="ILI57" s="145"/>
      <c r="ILM57" s="145"/>
      <c r="ILO57" s="145"/>
      <c r="ILP57" s="145"/>
      <c r="ILQ57" s="145"/>
      <c r="ILR57" s="145"/>
      <c r="ILU57" s="145"/>
      <c r="ILW57" s="145"/>
      <c r="ILX57" s="145"/>
      <c r="ILY57" s="145"/>
      <c r="ILZ57" s="145"/>
      <c r="IMA57" s="145"/>
      <c r="IMB57" s="145"/>
      <c r="IMC57" s="145"/>
      <c r="IMD57" s="145"/>
      <c r="IME57" s="145"/>
      <c r="IMF57" s="145"/>
      <c r="IMG57" s="145"/>
      <c r="IMH57" s="145"/>
      <c r="IMI57" s="145"/>
      <c r="IML57" s="145"/>
      <c r="IMO57" s="145"/>
      <c r="IMR57" s="145"/>
      <c r="IMU57" s="145"/>
      <c r="IMX57" s="145"/>
      <c r="INJ57" s="145"/>
      <c r="INM57" s="145"/>
      <c r="INP57" s="145"/>
      <c r="INS57" s="145"/>
      <c r="IOB57" s="145"/>
      <c r="IOH57" s="145"/>
      <c r="IOK57" s="145"/>
      <c r="ION57" s="145"/>
      <c r="IOQ57" s="145"/>
      <c r="IOW57" s="145"/>
      <c r="IOZ57" s="145"/>
      <c r="IPF57" s="145"/>
      <c r="IPH57" s="145"/>
      <c r="IPI57" s="145"/>
      <c r="IPK57" s="145"/>
      <c r="IPN57" s="145"/>
      <c r="IPQ57" s="145"/>
      <c r="IPT57" s="145"/>
      <c r="IQB57" s="145"/>
      <c r="IQG57" s="145"/>
      <c r="IQP57" s="145"/>
      <c r="IQS57" s="145"/>
      <c r="IRA57" s="145"/>
      <c r="IRW57" s="145"/>
      <c r="IRX57" s="145"/>
      <c r="IRY57" s="145"/>
      <c r="IRZ57" s="145"/>
      <c r="ISA57" s="145"/>
      <c r="ISB57" s="145"/>
      <c r="IST57" s="145"/>
      <c r="ISU57" s="145"/>
      <c r="ISX57" s="145"/>
      <c r="ITA57" s="145"/>
      <c r="ITC57" s="145"/>
      <c r="ITE57" s="145"/>
      <c r="ITH57" s="145"/>
      <c r="ITK57" s="145"/>
      <c r="ITN57" s="145"/>
      <c r="ITQ57" s="145"/>
      <c r="ITT57" s="145"/>
      <c r="ITW57" s="145"/>
      <c r="ITZ57" s="145"/>
      <c r="IUC57" s="145"/>
      <c r="IUE57" s="145"/>
      <c r="IUR57" s="145"/>
      <c r="IUS57" s="145"/>
      <c r="IUT57" s="145"/>
      <c r="IUU57" s="145"/>
      <c r="IUV57" s="145"/>
      <c r="IUW57" s="145"/>
      <c r="IUX57" s="145"/>
      <c r="IUY57" s="145"/>
      <c r="IUZ57" s="145"/>
      <c r="IVA57" s="145"/>
      <c r="IVB57" s="145"/>
      <c r="IVC57" s="145"/>
      <c r="IVD57" s="145"/>
      <c r="IVE57" s="145"/>
      <c r="IVI57" s="145"/>
      <c r="IVK57" s="145"/>
      <c r="IVL57" s="145"/>
      <c r="IVM57" s="145"/>
      <c r="IVN57" s="145"/>
      <c r="IVQ57" s="145"/>
      <c r="IVS57" s="145"/>
      <c r="IVT57" s="145"/>
      <c r="IVU57" s="145"/>
      <c r="IVV57" s="145"/>
      <c r="IVW57" s="145"/>
      <c r="IVX57" s="145"/>
      <c r="IVY57" s="145"/>
      <c r="IVZ57" s="145"/>
      <c r="IWA57" s="145"/>
      <c r="IWB57" s="145"/>
      <c r="IWC57" s="145"/>
      <c r="IWD57" s="145"/>
      <c r="IWE57" s="145"/>
      <c r="IWH57" s="145"/>
      <c r="IWK57" s="145"/>
      <c r="IWN57" s="145"/>
      <c r="IWQ57" s="145"/>
      <c r="IWT57" s="145"/>
      <c r="IXF57" s="145"/>
      <c r="IXI57" s="145"/>
      <c r="IXL57" s="145"/>
      <c r="IXO57" s="145"/>
      <c r="IXX57" s="145"/>
      <c r="IYD57" s="145"/>
      <c r="IYG57" s="145"/>
      <c r="IYJ57" s="145"/>
      <c r="IYM57" s="145"/>
      <c r="IYS57" s="145"/>
      <c r="IYV57" s="145"/>
      <c r="IZB57" s="145"/>
      <c r="IZD57" s="145"/>
      <c r="IZE57" s="145"/>
      <c r="IZG57" s="145"/>
      <c r="IZJ57" s="145"/>
      <c r="IZM57" s="145"/>
      <c r="IZP57" s="145"/>
      <c r="IZX57" s="145"/>
      <c r="JAC57" s="145"/>
      <c r="JAL57" s="145"/>
      <c r="JAO57" s="145"/>
      <c r="JAW57" s="145"/>
      <c r="JBS57" s="145"/>
      <c r="JBT57" s="145"/>
      <c r="JBU57" s="145"/>
      <c r="JBV57" s="145"/>
      <c r="JBW57" s="145"/>
      <c r="JBX57" s="145"/>
      <c r="JCP57" s="145"/>
      <c r="JCQ57" s="145"/>
      <c r="JCT57" s="145"/>
      <c r="JCW57" s="145"/>
      <c r="JCY57" s="145"/>
      <c r="JDA57" s="145"/>
      <c r="JDD57" s="145"/>
      <c r="JDG57" s="145"/>
      <c r="JDJ57" s="145"/>
      <c r="JDM57" s="145"/>
      <c r="JDP57" s="145"/>
      <c r="JDS57" s="145"/>
      <c r="JDV57" s="145"/>
      <c r="JDY57" s="145"/>
      <c r="JEA57" s="145"/>
      <c r="JEN57" s="145"/>
      <c r="JEO57" s="145"/>
      <c r="JEP57" s="145"/>
      <c r="JEQ57" s="145"/>
      <c r="JER57" s="145"/>
      <c r="JES57" s="145"/>
      <c r="JET57" s="145"/>
      <c r="JEU57" s="145"/>
      <c r="JEV57" s="145"/>
      <c r="JEW57" s="145"/>
      <c r="JEX57" s="145"/>
      <c r="JEY57" s="145"/>
      <c r="JEZ57" s="145"/>
      <c r="JFA57" s="145"/>
      <c r="JFE57" s="145"/>
      <c r="JFG57" s="145"/>
      <c r="JFH57" s="145"/>
      <c r="JFI57" s="145"/>
      <c r="JFJ57" s="145"/>
      <c r="JFM57" s="145"/>
      <c r="JFO57" s="145"/>
      <c r="JFP57" s="145"/>
      <c r="JFQ57" s="145"/>
      <c r="JFR57" s="145"/>
      <c r="JFS57" s="145"/>
      <c r="JFT57" s="145"/>
      <c r="JFU57" s="145"/>
      <c r="JFV57" s="145"/>
      <c r="JFW57" s="145"/>
      <c r="JFX57" s="145"/>
      <c r="JFY57" s="145"/>
      <c r="JFZ57" s="145"/>
      <c r="JGA57" s="145"/>
      <c r="JGD57" s="145"/>
      <c r="JGG57" s="145"/>
      <c r="JGJ57" s="145"/>
      <c r="JGM57" s="145"/>
      <c r="JGP57" s="145"/>
      <c r="JHB57" s="145"/>
      <c r="JHE57" s="145"/>
      <c r="JHH57" s="145"/>
      <c r="JHK57" s="145"/>
      <c r="JHT57" s="145"/>
      <c r="JHZ57" s="145"/>
      <c r="JIC57" s="145"/>
      <c r="JIF57" s="145"/>
      <c r="JII57" s="145"/>
      <c r="JIO57" s="145"/>
      <c r="JIR57" s="145"/>
      <c r="JIX57" s="145"/>
      <c r="JIZ57" s="145"/>
      <c r="JJA57" s="145"/>
      <c r="JJC57" s="145"/>
      <c r="JJF57" s="145"/>
      <c r="JJI57" s="145"/>
      <c r="JJL57" s="145"/>
      <c r="JJT57" s="145"/>
      <c r="JJY57" s="145"/>
      <c r="JKH57" s="145"/>
      <c r="JKK57" s="145"/>
      <c r="JKS57" s="145"/>
      <c r="JLO57" s="145"/>
      <c r="JLP57" s="145"/>
      <c r="JLQ57" s="145"/>
      <c r="JLR57" s="145"/>
      <c r="JLS57" s="145"/>
      <c r="JLT57" s="145"/>
      <c r="JML57" s="145"/>
      <c r="JMM57" s="145"/>
      <c r="JMP57" s="145"/>
      <c r="JMS57" s="145"/>
      <c r="JMU57" s="145"/>
      <c r="JMW57" s="145"/>
      <c r="JMZ57" s="145"/>
      <c r="JNC57" s="145"/>
      <c r="JNF57" s="145"/>
      <c r="JNI57" s="145"/>
      <c r="JNL57" s="145"/>
      <c r="JNO57" s="145"/>
      <c r="JNR57" s="145"/>
      <c r="JNU57" s="145"/>
      <c r="JNW57" s="145"/>
      <c r="JOJ57" s="145"/>
      <c r="JOK57" s="145"/>
      <c r="JOL57" s="145"/>
      <c r="JOM57" s="145"/>
      <c r="JON57" s="145"/>
      <c r="JOO57" s="145"/>
      <c r="JOP57" s="145"/>
      <c r="JOQ57" s="145"/>
      <c r="JOR57" s="145"/>
      <c r="JOS57" s="145"/>
      <c r="JOT57" s="145"/>
      <c r="JOU57" s="145"/>
      <c r="JOV57" s="145"/>
      <c r="JOW57" s="145"/>
      <c r="JPA57" s="145"/>
      <c r="JPC57" s="145"/>
      <c r="JPD57" s="145"/>
      <c r="JPE57" s="145"/>
      <c r="JPF57" s="145"/>
      <c r="JPI57" s="145"/>
      <c r="JPK57" s="145"/>
      <c r="JPL57" s="145"/>
      <c r="JPM57" s="145"/>
      <c r="JPN57" s="145"/>
      <c r="JPO57" s="145"/>
      <c r="JPP57" s="145"/>
      <c r="JPQ57" s="145"/>
      <c r="JPR57" s="145"/>
      <c r="JPS57" s="145"/>
      <c r="JPT57" s="145"/>
      <c r="JPU57" s="145"/>
      <c r="JPV57" s="145"/>
      <c r="JPW57" s="145"/>
      <c r="JPZ57" s="145"/>
      <c r="JQC57" s="145"/>
      <c r="JQF57" s="145"/>
      <c r="JQI57" s="145"/>
      <c r="JQL57" s="145"/>
      <c r="JQX57" s="145"/>
      <c r="JRA57" s="145"/>
      <c r="JRD57" s="145"/>
      <c r="JRG57" s="145"/>
      <c r="JRP57" s="145"/>
      <c r="JRV57" s="145"/>
      <c r="JRY57" s="145"/>
      <c r="JSB57" s="145"/>
      <c r="JSE57" s="145"/>
      <c r="JSK57" s="145"/>
      <c r="JSN57" s="145"/>
      <c r="JST57" s="145"/>
      <c r="JSV57" s="145"/>
      <c r="JSW57" s="145"/>
      <c r="JSY57" s="145"/>
      <c r="JTB57" s="145"/>
      <c r="JTE57" s="145"/>
      <c r="JTH57" s="145"/>
      <c r="JTP57" s="145"/>
      <c r="JTU57" s="145"/>
      <c r="JUD57" s="145"/>
      <c r="JUG57" s="145"/>
      <c r="JUO57" s="145"/>
      <c r="JVK57" s="145"/>
      <c r="JVL57" s="145"/>
      <c r="JVM57" s="145"/>
      <c r="JVN57" s="145"/>
      <c r="JVO57" s="145"/>
      <c r="JVP57" s="145"/>
      <c r="JWH57" s="145"/>
      <c r="JWI57" s="145"/>
      <c r="JWL57" s="145"/>
      <c r="JWO57" s="145"/>
      <c r="JWQ57" s="145"/>
      <c r="JWS57" s="145"/>
      <c r="JWV57" s="145"/>
      <c r="JWY57" s="145"/>
      <c r="JXB57" s="145"/>
      <c r="JXE57" s="145"/>
      <c r="JXH57" s="145"/>
      <c r="JXK57" s="145"/>
      <c r="JXN57" s="145"/>
      <c r="JXQ57" s="145"/>
      <c r="JXS57" s="145"/>
      <c r="JYF57" s="145"/>
      <c r="JYG57" s="145"/>
      <c r="JYH57" s="145"/>
      <c r="JYI57" s="145"/>
      <c r="JYJ57" s="145"/>
      <c r="JYK57" s="145"/>
      <c r="JYL57" s="145"/>
      <c r="JYM57" s="145"/>
      <c r="JYN57" s="145"/>
      <c r="JYO57" s="145"/>
      <c r="JYP57" s="145"/>
      <c r="JYQ57" s="145"/>
      <c r="JYR57" s="145"/>
      <c r="JYS57" s="145"/>
      <c r="JYW57" s="145"/>
      <c r="JYY57" s="145"/>
      <c r="JYZ57" s="145"/>
      <c r="JZA57" s="145"/>
      <c r="JZB57" s="145"/>
      <c r="JZE57" s="145"/>
      <c r="JZG57" s="145"/>
      <c r="JZH57" s="145"/>
      <c r="JZI57" s="145"/>
      <c r="JZJ57" s="145"/>
      <c r="JZK57" s="145"/>
      <c r="JZL57" s="145"/>
      <c r="JZM57" s="145"/>
      <c r="JZN57" s="145"/>
      <c r="JZO57" s="145"/>
      <c r="JZP57" s="145"/>
      <c r="JZQ57" s="145"/>
      <c r="JZR57" s="145"/>
      <c r="JZS57" s="145"/>
      <c r="JZV57" s="145"/>
      <c r="JZY57" s="145"/>
      <c r="KAB57" s="145"/>
      <c r="KAE57" s="145"/>
      <c r="KAH57" s="145"/>
      <c r="KAT57" s="145"/>
      <c r="KAW57" s="145"/>
      <c r="KAZ57" s="145"/>
      <c r="KBC57" s="145"/>
      <c r="KBL57" s="145"/>
      <c r="KBR57" s="145"/>
      <c r="KBU57" s="145"/>
      <c r="KBX57" s="145"/>
      <c r="KCA57" s="145"/>
      <c r="KCG57" s="145"/>
      <c r="KCJ57" s="145"/>
      <c r="KCP57" s="145"/>
      <c r="KCR57" s="145"/>
      <c r="KCS57" s="145"/>
      <c r="KCU57" s="145"/>
      <c r="KCX57" s="145"/>
      <c r="KDA57" s="145"/>
      <c r="KDD57" s="145"/>
      <c r="KDL57" s="145"/>
      <c r="KDQ57" s="145"/>
      <c r="KDZ57" s="145"/>
      <c r="KEC57" s="145"/>
      <c r="KEK57" s="145"/>
      <c r="KFG57" s="145"/>
      <c r="KFH57" s="145"/>
      <c r="KFI57" s="145"/>
      <c r="KFJ57" s="145"/>
      <c r="KFK57" s="145"/>
      <c r="KFL57" s="145"/>
      <c r="KGD57" s="145"/>
      <c r="KGE57" s="145"/>
      <c r="KGH57" s="145"/>
      <c r="KGK57" s="145"/>
      <c r="KGM57" s="145"/>
      <c r="KGO57" s="145"/>
      <c r="KGR57" s="145"/>
      <c r="KGU57" s="145"/>
      <c r="KGX57" s="145"/>
      <c r="KHA57" s="145"/>
      <c r="KHD57" s="145"/>
      <c r="KHG57" s="145"/>
      <c r="KHJ57" s="145"/>
      <c r="KHM57" s="145"/>
      <c r="KHO57" s="145"/>
      <c r="KIB57" s="145"/>
      <c r="KIC57" s="145"/>
      <c r="KID57" s="145"/>
      <c r="KIE57" s="145"/>
      <c r="KIF57" s="145"/>
      <c r="KIG57" s="145"/>
      <c r="KIH57" s="145"/>
      <c r="KII57" s="145"/>
      <c r="KIJ57" s="145"/>
      <c r="KIK57" s="145"/>
      <c r="KIL57" s="145"/>
      <c r="KIM57" s="145"/>
      <c r="KIN57" s="145"/>
      <c r="KIO57" s="145"/>
      <c r="KIS57" s="145"/>
      <c r="KIU57" s="145"/>
      <c r="KIV57" s="145"/>
      <c r="KIW57" s="145"/>
      <c r="KIX57" s="145"/>
      <c r="KJA57" s="145"/>
      <c r="KJC57" s="145"/>
      <c r="KJD57" s="145"/>
      <c r="KJE57" s="145"/>
      <c r="KJF57" s="145"/>
      <c r="KJG57" s="145"/>
      <c r="KJH57" s="145"/>
      <c r="KJI57" s="145"/>
      <c r="KJJ57" s="145"/>
      <c r="KJK57" s="145"/>
      <c r="KJL57" s="145"/>
      <c r="KJM57" s="145"/>
      <c r="KJN57" s="145"/>
      <c r="KJO57" s="145"/>
      <c r="KJR57" s="145"/>
      <c r="KJU57" s="145"/>
      <c r="KJX57" s="145"/>
      <c r="KKA57" s="145"/>
      <c r="KKD57" s="145"/>
      <c r="KKP57" s="145"/>
      <c r="KKS57" s="145"/>
      <c r="KKV57" s="145"/>
      <c r="KKY57" s="145"/>
      <c r="KLH57" s="145"/>
      <c r="KLN57" s="145"/>
      <c r="KLQ57" s="145"/>
      <c r="KLT57" s="145"/>
      <c r="KLW57" s="145"/>
      <c r="KMC57" s="145"/>
      <c r="KMF57" s="145"/>
      <c r="KML57" s="145"/>
      <c r="KMN57" s="145"/>
      <c r="KMO57" s="145"/>
      <c r="KMQ57" s="145"/>
      <c r="KMT57" s="145"/>
      <c r="KMW57" s="145"/>
      <c r="KMZ57" s="145"/>
      <c r="KNH57" s="145"/>
      <c r="KNM57" s="145"/>
      <c r="KNV57" s="145"/>
      <c r="KNY57" s="145"/>
      <c r="KOG57" s="145"/>
      <c r="KPC57" s="145"/>
      <c r="KPD57" s="145"/>
      <c r="KPE57" s="145"/>
      <c r="KPF57" s="145"/>
      <c r="KPG57" s="145"/>
      <c r="KPH57" s="145"/>
      <c r="KPZ57" s="145"/>
      <c r="KQA57" s="145"/>
      <c r="KQD57" s="145"/>
      <c r="KQG57" s="145"/>
      <c r="KQI57" s="145"/>
      <c r="KQK57" s="145"/>
      <c r="KQN57" s="145"/>
      <c r="KQQ57" s="145"/>
      <c r="KQT57" s="145"/>
      <c r="KQW57" s="145"/>
      <c r="KQZ57" s="145"/>
      <c r="KRC57" s="145"/>
      <c r="KRF57" s="145"/>
      <c r="KRI57" s="145"/>
      <c r="KRK57" s="145"/>
      <c r="KRX57" s="145"/>
      <c r="KRY57" s="145"/>
      <c r="KRZ57" s="145"/>
      <c r="KSA57" s="145"/>
      <c r="KSB57" s="145"/>
      <c r="KSC57" s="145"/>
      <c r="KSD57" s="145"/>
      <c r="KSE57" s="145"/>
      <c r="KSF57" s="145"/>
      <c r="KSG57" s="145"/>
      <c r="KSH57" s="145"/>
      <c r="KSI57" s="145"/>
      <c r="KSJ57" s="145"/>
      <c r="KSK57" s="145"/>
      <c r="KSO57" s="145"/>
      <c r="KSQ57" s="145"/>
      <c r="KSR57" s="145"/>
      <c r="KSS57" s="145"/>
      <c r="KST57" s="145"/>
      <c r="KSW57" s="145"/>
      <c r="KSY57" s="145"/>
      <c r="KSZ57" s="145"/>
      <c r="KTA57" s="145"/>
      <c r="KTB57" s="145"/>
      <c r="KTC57" s="145"/>
      <c r="KTD57" s="145"/>
      <c r="KTE57" s="145"/>
      <c r="KTF57" s="145"/>
      <c r="KTG57" s="145"/>
      <c r="KTH57" s="145"/>
      <c r="KTI57" s="145"/>
      <c r="KTJ57" s="145"/>
      <c r="KTK57" s="145"/>
      <c r="KTN57" s="145"/>
      <c r="KTQ57" s="145"/>
      <c r="KTT57" s="145"/>
      <c r="KTW57" s="145"/>
      <c r="KTZ57" s="145"/>
      <c r="KUL57" s="145"/>
      <c r="KUO57" s="145"/>
      <c r="KUR57" s="145"/>
      <c r="KUU57" s="145"/>
      <c r="KVD57" s="145"/>
      <c r="KVJ57" s="145"/>
      <c r="KVM57" s="145"/>
      <c r="KVP57" s="145"/>
      <c r="KVS57" s="145"/>
      <c r="KVY57" s="145"/>
      <c r="KWB57" s="145"/>
      <c r="KWH57" s="145"/>
      <c r="KWJ57" s="145"/>
      <c r="KWK57" s="145"/>
      <c r="KWM57" s="145"/>
      <c r="KWP57" s="145"/>
      <c r="KWS57" s="145"/>
      <c r="KWV57" s="145"/>
      <c r="KXD57" s="145"/>
      <c r="KXI57" s="145"/>
      <c r="KXR57" s="145"/>
      <c r="KXU57" s="145"/>
      <c r="KYC57" s="145"/>
      <c r="KYY57" s="145"/>
      <c r="KYZ57" s="145"/>
      <c r="KZA57" s="145"/>
      <c r="KZB57" s="145"/>
      <c r="KZC57" s="145"/>
      <c r="KZD57" s="145"/>
      <c r="KZV57" s="145"/>
      <c r="KZW57" s="145"/>
      <c r="KZZ57" s="145"/>
      <c r="LAC57" s="145"/>
      <c r="LAE57" s="145"/>
      <c r="LAG57" s="145"/>
      <c r="LAJ57" s="145"/>
      <c r="LAM57" s="145"/>
      <c r="LAP57" s="145"/>
      <c r="LAS57" s="145"/>
      <c r="LAV57" s="145"/>
      <c r="LAY57" s="145"/>
      <c r="LBB57" s="145"/>
      <c r="LBE57" s="145"/>
      <c r="LBG57" s="145"/>
      <c r="LBT57" s="145"/>
      <c r="LBU57" s="145"/>
      <c r="LBV57" s="145"/>
      <c r="LBW57" s="145"/>
      <c r="LBX57" s="145"/>
      <c r="LBY57" s="145"/>
      <c r="LBZ57" s="145"/>
      <c r="LCA57" s="145"/>
      <c r="LCB57" s="145"/>
      <c r="LCC57" s="145"/>
      <c r="LCD57" s="145"/>
      <c r="LCE57" s="145"/>
      <c r="LCF57" s="145"/>
      <c r="LCG57" s="145"/>
      <c r="LCK57" s="145"/>
      <c r="LCM57" s="145"/>
      <c r="LCN57" s="145"/>
      <c r="LCO57" s="145"/>
      <c r="LCP57" s="145"/>
      <c r="LCS57" s="145"/>
      <c r="LCU57" s="145"/>
      <c r="LCV57" s="145"/>
      <c r="LCW57" s="145"/>
      <c r="LCX57" s="145"/>
      <c r="LCY57" s="145"/>
      <c r="LCZ57" s="145"/>
      <c r="LDA57" s="145"/>
      <c r="LDB57" s="145"/>
      <c r="LDC57" s="145"/>
      <c r="LDD57" s="145"/>
      <c r="LDE57" s="145"/>
      <c r="LDF57" s="145"/>
      <c r="LDG57" s="145"/>
      <c r="LDJ57" s="145"/>
      <c r="LDM57" s="145"/>
      <c r="LDP57" s="145"/>
      <c r="LDS57" s="145"/>
      <c r="LDV57" s="145"/>
      <c r="LEH57" s="145"/>
      <c r="LEK57" s="145"/>
      <c r="LEN57" s="145"/>
      <c r="LEQ57" s="145"/>
      <c r="LEZ57" s="145"/>
      <c r="LFF57" s="145"/>
      <c r="LFI57" s="145"/>
      <c r="LFL57" s="145"/>
      <c r="LFO57" s="145"/>
      <c r="LFU57" s="145"/>
      <c r="LFX57" s="145"/>
      <c r="LGD57" s="145"/>
      <c r="LGF57" s="145"/>
      <c r="LGG57" s="145"/>
      <c r="LGI57" s="145"/>
      <c r="LGL57" s="145"/>
      <c r="LGO57" s="145"/>
      <c r="LGR57" s="145"/>
      <c r="LGZ57" s="145"/>
      <c r="LHE57" s="145"/>
      <c r="LHN57" s="145"/>
      <c r="LHQ57" s="145"/>
      <c r="LHY57" s="145"/>
      <c r="LIU57" s="145"/>
      <c r="LIV57" s="145"/>
      <c r="LIW57" s="145"/>
      <c r="LIX57" s="145"/>
      <c r="LIY57" s="145"/>
      <c r="LIZ57" s="145"/>
      <c r="LJR57" s="145"/>
      <c r="LJS57" s="145"/>
      <c r="LJV57" s="145"/>
      <c r="LJY57" s="145"/>
      <c r="LKA57" s="145"/>
      <c r="LKC57" s="145"/>
      <c r="LKF57" s="145"/>
      <c r="LKI57" s="145"/>
      <c r="LKL57" s="145"/>
      <c r="LKO57" s="145"/>
      <c r="LKR57" s="145"/>
      <c r="LKU57" s="145"/>
      <c r="LKX57" s="145"/>
      <c r="LLA57" s="145"/>
      <c r="LLC57" s="145"/>
      <c r="LLP57" s="145"/>
      <c r="LLQ57" s="145"/>
      <c r="LLR57" s="145"/>
      <c r="LLS57" s="145"/>
      <c r="LLT57" s="145"/>
      <c r="LLU57" s="145"/>
      <c r="LLV57" s="145"/>
      <c r="LLW57" s="145"/>
      <c r="LLX57" s="145"/>
      <c r="LLY57" s="145"/>
      <c r="LLZ57" s="145"/>
      <c r="LMA57" s="145"/>
      <c r="LMB57" s="145"/>
      <c r="LMC57" s="145"/>
      <c r="LMG57" s="145"/>
      <c r="LMI57" s="145"/>
      <c r="LMJ57" s="145"/>
      <c r="LMK57" s="145"/>
      <c r="LML57" s="145"/>
      <c r="LMO57" s="145"/>
      <c r="LMQ57" s="145"/>
      <c r="LMR57" s="145"/>
      <c r="LMS57" s="145"/>
      <c r="LMT57" s="145"/>
      <c r="LMU57" s="145"/>
      <c r="LMV57" s="145"/>
      <c r="LMW57" s="145"/>
      <c r="LMX57" s="145"/>
      <c r="LMY57" s="145"/>
      <c r="LMZ57" s="145"/>
      <c r="LNA57" s="145"/>
      <c r="LNB57" s="145"/>
      <c r="LNC57" s="145"/>
      <c r="LNF57" s="145"/>
      <c r="LNI57" s="145"/>
      <c r="LNL57" s="145"/>
      <c r="LNO57" s="145"/>
      <c r="LNR57" s="145"/>
      <c r="LOD57" s="145"/>
      <c r="LOG57" s="145"/>
      <c r="LOJ57" s="145"/>
      <c r="LOM57" s="145"/>
      <c r="LOV57" s="145"/>
      <c r="LPB57" s="145"/>
      <c r="LPE57" s="145"/>
      <c r="LPH57" s="145"/>
      <c r="LPK57" s="145"/>
      <c r="LPQ57" s="145"/>
      <c r="LPT57" s="145"/>
      <c r="LPZ57" s="145"/>
      <c r="LQB57" s="145"/>
      <c r="LQC57" s="145"/>
      <c r="LQE57" s="145"/>
      <c r="LQH57" s="145"/>
      <c r="LQK57" s="145"/>
      <c r="LQN57" s="145"/>
      <c r="LQV57" s="145"/>
      <c r="LRA57" s="145"/>
      <c r="LRJ57" s="145"/>
      <c r="LRM57" s="145"/>
      <c r="LRU57" s="145"/>
      <c r="LSQ57" s="145"/>
      <c r="LSR57" s="145"/>
      <c r="LSS57" s="145"/>
      <c r="LST57" s="145"/>
      <c r="LSU57" s="145"/>
      <c r="LSV57" s="145"/>
      <c r="LTN57" s="145"/>
      <c r="LTO57" s="145"/>
      <c r="LTR57" s="145"/>
      <c r="LTU57" s="145"/>
      <c r="LTW57" s="145"/>
      <c r="LTY57" s="145"/>
      <c r="LUB57" s="145"/>
      <c r="LUE57" s="145"/>
      <c r="LUH57" s="145"/>
      <c r="LUK57" s="145"/>
      <c r="LUN57" s="145"/>
      <c r="LUQ57" s="145"/>
      <c r="LUT57" s="145"/>
      <c r="LUW57" s="145"/>
      <c r="LUY57" s="145"/>
      <c r="LVL57" s="145"/>
      <c r="LVM57" s="145"/>
      <c r="LVN57" s="145"/>
      <c r="LVO57" s="145"/>
      <c r="LVP57" s="145"/>
      <c r="LVQ57" s="145"/>
      <c r="LVR57" s="145"/>
      <c r="LVS57" s="145"/>
      <c r="LVT57" s="145"/>
      <c r="LVU57" s="145"/>
      <c r="LVV57" s="145"/>
      <c r="LVW57" s="145"/>
      <c r="LVX57" s="145"/>
      <c r="LVY57" s="145"/>
      <c r="LWC57" s="145"/>
      <c r="LWE57" s="145"/>
      <c r="LWF57" s="145"/>
      <c r="LWG57" s="145"/>
      <c r="LWH57" s="145"/>
      <c r="LWK57" s="145"/>
      <c r="LWM57" s="145"/>
      <c r="LWN57" s="145"/>
      <c r="LWO57" s="145"/>
      <c r="LWP57" s="145"/>
      <c r="LWQ57" s="145"/>
      <c r="LWR57" s="145"/>
      <c r="LWS57" s="145"/>
      <c r="LWT57" s="145"/>
      <c r="LWU57" s="145"/>
      <c r="LWV57" s="145"/>
      <c r="LWW57" s="145"/>
      <c r="LWX57" s="145"/>
      <c r="LWY57" s="145"/>
      <c r="LXB57" s="145"/>
      <c r="LXE57" s="145"/>
      <c r="LXH57" s="145"/>
      <c r="LXK57" s="145"/>
      <c r="LXN57" s="145"/>
      <c r="LXZ57" s="145"/>
      <c r="LYC57" s="145"/>
      <c r="LYF57" s="145"/>
      <c r="LYI57" s="145"/>
      <c r="LYR57" s="145"/>
      <c r="LYX57" s="145"/>
      <c r="LZA57" s="145"/>
      <c r="LZD57" s="145"/>
      <c r="LZG57" s="145"/>
      <c r="LZM57" s="145"/>
      <c r="LZP57" s="145"/>
      <c r="LZV57" s="145"/>
      <c r="LZX57" s="145"/>
      <c r="LZY57" s="145"/>
      <c r="MAA57" s="145"/>
      <c r="MAD57" s="145"/>
      <c r="MAG57" s="145"/>
      <c r="MAJ57" s="145"/>
      <c r="MAR57" s="145"/>
      <c r="MAW57" s="145"/>
      <c r="MBF57" s="145"/>
      <c r="MBI57" s="145"/>
      <c r="MBQ57" s="145"/>
      <c r="MCM57" s="145"/>
      <c r="MCN57" s="145"/>
      <c r="MCO57" s="145"/>
      <c r="MCP57" s="145"/>
      <c r="MCQ57" s="145"/>
      <c r="MCR57" s="145"/>
      <c r="MDJ57" s="145"/>
      <c r="MDK57" s="145"/>
      <c r="MDN57" s="145"/>
      <c r="MDQ57" s="145"/>
      <c r="MDS57" s="145"/>
      <c r="MDU57" s="145"/>
      <c r="MDX57" s="145"/>
      <c r="MEA57" s="145"/>
      <c r="MED57" s="145"/>
      <c r="MEG57" s="145"/>
      <c r="MEJ57" s="145"/>
      <c r="MEM57" s="145"/>
      <c r="MEP57" s="145"/>
      <c r="MES57" s="145"/>
      <c r="MEU57" s="145"/>
      <c r="MFH57" s="145"/>
      <c r="MFI57" s="145"/>
      <c r="MFJ57" s="145"/>
      <c r="MFK57" s="145"/>
      <c r="MFL57" s="145"/>
      <c r="MFM57" s="145"/>
      <c r="MFN57" s="145"/>
      <c r="MFO57" s="145"/>
      <c r="MFP57" s="145"/>
      <c r="MFQ57" s="145"/>
      <c r="MFR57" s="145"/>
      <c r="MFS57" s="145"/>
      <c r="MFT57" s="145"/>
      <c r="MFU57" s="145"/>
      <c r="MFY57" s="145"/>
      <c r="MGA57" s="145"/>
      <c r="MGB57" s="145"/>
      <c r="MGC57" s="145"/>
      <c r="MGD57" s="145"/>
      <c r="MGG57" s="145"/>
      <c r="MGI57" s="145"/>
      <c r="MGJ57" s="145"/>
      <c r="MGK57" s="145"/>
      <c r="MGL57" s="145"/>
      <c r="MGM57" s="145"/>
      <c r="MGN57" s="145"/>
      <c r="MGO57" s="145"/>
      <c r="MGP57" s="145"/>
      <c r="MGQ57" s="145"/>
      <c r="MGR57" s="145"/>
      <c r="MGS57" s="145"/>
      <c r="MGT57" s="145"/>
      <c r="MGU57" s="145"/>
      <c r="MGX57" s="145"/>
      <c r="MHA57" s="145"/>
      <c r="MHD57" s="145"/>
      <c r="MHG57" s="145"/>
      <c r="MHJ57" s="145"/>
      <c r="MHV57" s="145"/>
      <c r="MHY57" s="145"/>
      <c r="MIB57" s="145"/>
      <c r="MIE57" s="145"/>
      <c r="MIN57" s="145"/>
      <c r="MIT57" s="145"/>
      <c r="MIW57" s="145"/>
      <c r="MIZ57" s="145"/>
      <c r="MJC57" s="145"/>
      <c r="MJI57" s="145"/>
      <c r="MJL57" s="145"/>
      <c r="MJR57" s="145"/>
      <c r="MJT57" s="145"/>
      <c r="MJU57" s="145"/>
      <c r="MJW57" s="145"/>
      <c r="MJZ57" s="145"/>
      <c r="MKC57" s="145"/>
      <c r="MKF57" s="145"/>
      <c r="MKN57" s="145"/>
      <c r="MKS57" s="145"/>
      <c r="MLB57" s="145"/>
      <c r="MLE57" s="145"/>
      <c r="MLM57" s="145"/>
      <c r="MMI57" s="145"/>
      <c r="MMJ57" s="145"/>
      <c r="MMK57" s="145"/>
      <c r="MML57" s="145"/>
      <c r="MMM57" s="145"/>
      <c r="MMN57" s="145"/>
      <c r="MNF57" s="145"/>
      <c r="MNG57" s="145"/>
      <c r="MNJ57" s="145"/>
      <c r="MNM57" s="145"/>
      <c r="MNO57" s="145"/>
      <c r="MNQ57" s="145"/>
      <c r="MNT57" s="145"/>
      <c r="MNW57" s="145"/>
      <c r="MNZ57" s="145"/>
      <c r="MOC57" s="145"/>
      <c r="MOF57" s="145"/>
      <c r="MOI57" s="145"/>
      <c r="MOL57" s="145"/>
      <c r="MOO57" s="145"/>
      <c r="MOQ57" s="145"/>
      <c r="MPD57" s="145"/>
      <c r="MPE57" s="145"/>
      <c r="MPF57" s="145"/>
      <c r="MPG57" s="145"/>
      <c r="MPH57" s="145"/>
      <c r="MPI57" s="145"/>
      <c r="MPJ57" s="145"/>
      <c r="MPK57" s="145"/>
      <c r="MPL57" s="145"/>
      <c r="MPM57" s="145"/>
      <c r="MPN57" s="145"/>
      <c r="MPO57" s="145"/>
      <c r="MPP57" s="145"/>
      <c r="MPQ57" s="145"/>
      <c r="MPU57" s="145"/>
      <c r="MPW57" s="145"/>
      <c r="MPX57" s="145"/>
      <c r="MPY57" s="145"/>
      <c r="MPZ57" s="145"/>
      <c r="MQC57" s="145"/>
      <c r="MQE57" s="145"/>
      <c r="MQF57" s="145"/>
      <c r="MQG57" s="145"/>
      <c r="MQH57" s="145"/>
      <c r="MQI57" s="145"/>
      <c r="MQJ57" s="145"/>
      <c r="MQK57" s="145"/>
      <c r="MQL57" s="145"/>
      <c r="MQM57" s="145"/>
      <c r="MQN57" s="145"/>
      <c r="MQO57" s="145"/>
      <c r="MQP57" s="145"/>
      <c r="MQQ57" s="145"/>
      <c r="MQT57" s="145"/>
      <c r="MQW57" s="145"/>
      <c r="MQZ57" s="145"/>
      <c r="MRC57" s="145"/>
      <c r="MRF57" s="145"/>
      <c r="MRR57" s="145"/>
      <c r="MRU57" s="145"/>
      <c r="MRX57" s="145"/>
      <c r="MSA57" s="145"/>
      <c r="MSJ57" s="145"/>
      <c r="MSP57" s="145"/>
      <c r="MSS57" s="145"/>
      <c r="MSV57" s="145"/>
      <c r="MSY57" s="145"/>
      <c r="MTE57" s="145"/>
      <c r="MTH57" s="145"/>
      <c r="MTN57" s="145"/>
      <c r="MTP57" s="145"/>
      <c r="MTQ57" s="145"/>
      <c r="MTS57" s="145"/>
      <c r="MTV57" s="145"/>
      <c r="MTY57" s="145"/>
      <c r="MUB57" s="145"/>
      <c r="MUJ57" s="145"/>
      <c r="MUO57" s="145"/>
      <c r="MUX57" s="145"/>
      <c r="MVA57" s="145"/>
      <c r="MVI57" s="145"/>
      <c r="MWE57" s="145"/>
      <c r="MWF57" s="145"/>
      <c r="MWG57" s="145"/>
      <c r="MWH57" s="145"/>
      <c r="MWI57" s="145"/>
      <c r="MWJ57" s="145"/>
      <c r="MXB57" s="145"/>
      <c r="MXC57" s="145"/>
      <c r="MXF57" s="145"/>
      <c r="MXI57" s="145"/>
      <c r="MXK57" s="145"/>
      <c r="MXM57" s="145"/>
      <c r="MXP57" s="145"/>
      <c r="MXS57" s="145"/>
      <c r="MXV57" s="145"/>
      <c r="MXY57" s="145"/>
      <c r="MYB57" s="145"/>
      <c r="MYE57" s="145"/>
      <c r="MYH57" s="145"/>
      <c r="MYK57" s="145"/>
      <c r="MYM57" s="145"/>
      <c r="MYZ57" s="145"/>
      <c r="MZA57" s="145"/>
      <c r="MZB57" s="145"/>
      <c r="MZC57" s="145"/>
      <c r="MZD57" s="145"/>
      <c r="MZE57" s="145"/>
      <c r="MZF57" s="145"/>
      <c r="MZG57" s="145"/>
      <c r="MZH57" s="145"/>
      <c r="MZI57" s="145"/>
      <c r="MZJ57" s="145"/>
      <c r="MZK57" s="145"/>
      <c r="MZL57" s="145"/>
      <c r="MZM57" s="145"/>
      <c r="MZQ57" s="145"/>
      <c r="MZS57" s="145"/>
      <c r="MZT57" s="145"/>
      <c r="MZU57" s="145"/>
      <c r="MZV57" s="145"/>
      <c r="MZY57" s="145"/>
      <c r="NAA57" s="145"/>
      <c r="NAB57" s="145"/>
      <c r="NAC57" s="145"/>
      <c r="NAD57" s="145"/>
      <c r="NAE57" s="145"/>
      <c r="NAF57" s="145"/>
      <c r="NAG57" s="145"/>
      <c r="NAH57" s="145"/>
      <c r="NAI57" s="145"/>
      <c r="NAJ57" s="145"/>
      <c r="NAK57" s="145"/>
      <c r="NAL57" s="145"/>
      <c r="NAM57" s="145"/>
      <c r="NAP57" s="145"/>
      <c r="NAS57" s="145"/>
      <c r="NAV57" s="145"/>
      <c r="NAY57" s="145"/>
      <c r="NBB57" s="145"/>
      <c r="NBN57" s="145"/>
      <c r="NBQ57" s="145"/>
      <c r="NBT57" s="145"/>
      <c r="NBW57" s="145"/>
      <c r="NCF57" s="145"/>
      <c r="NCL57" s="145"/>
      <c r="NCO57" s="145"/>
      <c r="NCR57" s="145"/>
      <c r="NCU57" s="145"/>
      <c r="NDA57" s="145"/>
      <c r="NDD57" s="145"/>
      <c r="NDJ57" s="145"/>
      <c r="NDL57" s="145"/>
      <c r="NDM57" s="145"/>
      <c r="NDO57" s="145"/>
      <c r="NDR57" s="145"/>
      <c r="NDU57" s="145"/>
      <c r="NDX57" s="145"/>
      <c r="NEF57" s="145"/>
      <c r="NEK57" s="145"/>
      <c r="NET57" s="145"/>
      <c r="NEW57" s="145"/>
      <c r="NFE57" s="145"/>
      <c r="NGA57" s="145"/>
      <c r="NGB57" s="145"/>
      <c r="NGC57" s="145"/>
      <c r="NGD57" s="145"/>
      <c r="NGE57" s="145"/>
      <c r="NGF57" s="145"/>
      <c r="NGX57" s="145"/>
      <c r="NGY57" s="145"/>
      <c r="NHB57" s="145"/>
      <c r="NHE57" s="145"/>
      <c r="NHG57" s="145"/>
      <c r="NHI57" s="145"/>
      <c r="NHL57" s="145"/>
      <c r="NHO57" s="145"/>
      <c r="NHR57" s="145"/>
      <c r="NHU57" s="145"/>
      <c r="NHX57" s="145"/>
      <c r="NIA57" s="145"/>
      <c r="NID57" s="145"/>
      <c r="NIG57" s="145"/>
      <c r="NII57" s="145"/>
      <c r="NIV57" s="145"/>
      <c r="NIW57" s="145"/>
      <c r="NIX57" s="145"/>
      <c r="NIY57" s="145"/>
      <c r="NIZ57" s="145"/>
      <c r="NJA57" s="145"/>
      <c r="NJB57" s="145"/>
      <c r="NJC57" s="145"/>
      <c r="NJD57" s="145"/>
      <c r="NJE57" s="145"/>
      <c r="NJF57" s="145"/>
      <c r="NJG57" s="145"/>
      <c r="NJH57" s="145"/>
      <c r="NJI57" s="145"/>
      <c r="NJM57" s="145"/>
      <c r="NJO57" s="145"/>
      <c r="NJP57" s="145"/>
      <c r="NJQ57" s="145"/>
      <c r="NJR57" s="145"/>
      <c r="NJU57" s="145"/>
      <c r="NJW57" s="145"/>
      <c r="NJX57" s="145"/>
      <c r="NJY57" s="145"/>
      <c r="NJZ57" s="145"/>
      <c r="NKA57" s="145"/>
      <c r="NKB57" s="145"/>
      <c r="NKC57" s="145"/>
      <c r="NKD57" s="145"/>
      <c r="NKE57" s="145"/>
      <c r="NKF57" s="145"/>
      <c r="NKG57" s="145"/>
      <c r="NKH57" s="145"/>
      <c r="NKI57" s="145"/>
      <c r="NKL57" s="145"/>
      <c r="NKO57" s="145"/>
      <c r="NKR57" s="145"/>
      <c r="NKU57" s="145"/>
      <c r="NKX57" s="145"/>
      <c r="NLJ57" s="145"/>
      <c r="NLM57" s="145"/>
      <c r="NLP57" s="145"/>
      <c r="NLS57" s="145"/>
      <c r="NMB57" s="145"/>
      <c r="NMH57" s="145"/>
      <c r="NMK57" s="145"/>
      <c r="NMN57" s="145"/>
      <c r="NMQ57" s="145"/>
      <c r="NMW57" s="145"/>
      <c r="NMZ57" s="145"/>
      <c r="NNF57" s="145"/>
      <c r="NNH57" s="145"/>
      <c r="NNI57" s="145"/>
      <c r="NNK57" s="145"/>
      <c r="NNN57" s="145"/>
      <c r="NNQ57" s="145"/>
      <c r="NNT57" s="145"/>
      <c r="NOB57" s="145"/>
      <c r="NOG57" s="145"/>
      <c r="NOP57" s="145"/>
      <c r="NOS57" s="145"/>
      <c r="NPA57" s="145"/>
      <c r="NPW57" s="145"/>
      <c r="NPX57" s="145"/>
      <c r="NPY57" s="145"/>
      <c r="NPZ57" s="145"/>
      <c r="NQA57" s="145"/>
      <c r="NQB57" s="145"/>
      <c r="NQT57" s="145"/>
      <c r="NQU57" s="145"/>
      <c r="NQX57" s="145"/>
      <c r="NRA57" s="145"/>
      <c r="NRC57" s="145"/>
      <c r="NRE57" s="145"/>
      <c r="NRH57" s="145"/>
      <c r="NRK57" s="145"/>
      <c r="NRN57" s="145"/>
      <c r="NRQ57" s="145"/>
      <c r="NRT57" s="145"/>
      <c r="NRW57" s="145"/>
      <c r="NRZ57" s="145"/>
      <c r="NSC57" s="145"/>
      <c r="NSE57" s="145"/>
      <c r="NSR57" s="145"/>
      <c r="NSS57" s="145"/>
      <c r="NST57" s="145"/>
      <c r="NSU57" s="145"/>
      <c r="NSV57" s="145"/>
      <c r="NSW57" s="145"/>
      <c r="NSX57" s="145"/>
      <c r="NSY57" s="145"/>
      <c r="NSZ57" s="145"/>
      <c r="NTA57" s="145"/>
      <c r="NTB57" s="145"/>
      <c r="NTC57" s="145"/>
      <c r="NTD57" s="145"/>
      <c r="NTE57" s="145"/>
      <c r="NTI57" s="145"/>
      <c r="NTK57" s="145"/>
      <c r="NTL57" s="145"/>
      <c r="NTM57" s="145"/>
      <c r="NTN57" s="145"/>
      <c r="NTQ57" s="145"/>
      <c r="NTS57" s="145"/>
      <c r="NTT57" s="145"/>
      <c r="NTU57" s="145"/>
      <c r="NTV57" s="145"/>
      <c r="NTW57" s="145"/>
      <c r="NTX57" s="145"/>
      <c r="NTY57" s="145"/>
      <c r="NTZ57" s="145"/>
      <c r="NUA57" s="145"/>
      <c r="NUB57" s="145"/>
      <c r="NUC57" s="145"/>
      <c r="NUD57" s="145"/>
      <c r="NUE57" s="145"/>
      <c r="NUH57" s="145"/>
      <c r="NUK57" s="145"/>
      <c r="NUN57" s="145"/>
      <c r="NUQ57" s="145"/>
      <c r="NUT57" s="145"/>
      <c r="NVF57" s="145"/>
      <c r="NVI57" s="145"/>
      <c r="NVL57" s="145"/>
      <c r="NVO57" s="145"/>
      <c r="NVX57" s="145"/>
      <c r="NWD57" s="145"/>
      <c r="NWG57" s="145"/>
      <c r="NWJ57" s="145"/>
      <c r="NWM57" s="145"/>
      <c r="NWS57" s="145"/>
      <c r="NWV57" s="145"/>
      <c r="NXB57" s="145"/>
      <c r="NXD57" s="145"/>
      <c r="NXE57" s="145"/>
      <c r="NXG57" s="145"/>
      <c r="NXJ57" s="145"/>
      <c r="NXM57" s="145"/>
      <c r="NXP57" s="145"/>
      <c r="NXX57" s="145"/>
      <c r="NYC57" s="145"/>
      <c r="NYL57" s="145"/>
      <c r="NYO57" s="145"/>
      <c r="NYW57" s="145"/>
      <c r="NZS57" s="145"/>
      <c r="NZT57" s="145"/>
      <c r="NZU57" s="145"/>
      <c r="NZV57" s="145"/>
      <c r="NZW57" s="145"/>
      <c r="NZX57" s="145"/>
      <c r="OAP57" s="145"/>
      <c r="OAQ57" s="145"/>
      <c r="OAT57" s="145"/>
      <c r="OAW57" s="145"/>
      <c r="OAY57" s="145"/>
      <c r="OBA57" s="145"/>
      <c r="OBD57" s="145"/>
      <c r="OBG57" s="145"/>
      <c r="OBJ57" s="145"/>
      <c r="OBM57" s="145"/>
      <c r="OBP57" s="145"/>
      <c r="OBS57" s="145"/>
      <c r="OBV57" s="145"/>
      <c r="OBY57" s="145"/>
      <c r="OCA57" s="145"/>
      <c r="OCN57" s="145"/>
      <c r="OCO57" s="145"/>
      <c r="OCP57" s="145"/>
      <c r="OCQ57" s="145"/>
      <c r="OCR57" s="145"/>
      <c r="OCS57" s="145"/>
      <c r="OCT57" s="145"/>
      <c r="OCU57" s="145"/>
      <c r="OCV57" s="145"/>
      <c r="OCW57" s="145"/>
      <c r="OCX57" s="145"/>
      <c r="OCY57" s="145"/>
      <c r="OCZ57" s="145"/>
      <c r="ODA57" s="145"/>
      <c r="ODE57" s="145"/>
      <c r="ODG57" s="145"/>
      <c r="ODH57" s="145"/>
      <c r="ODI57" s="145"/>
      <c r="ODJ57" s="145"/>
      <c r="ODM57" s="145"/>
      <c r="ODO57" s="145"/>
      <c r="ODP57" s="145"/>
      <c r="ODQ57" s="145"/>
      <c r="ODR57" s="145"/>
      <c r="ODS57" s="145"/>
      <c r="ODT57" s="145"/>
      <c r="ODU57" s="145"/>
      <c r="ODV57" s="145"/>
      <c r="ODW57" s="145"/>
      <c r="ODX57" s="145"/>
      <c r="ODY57" s="145"/>
      <c r="ODZ57" s="145"/>
      <c r="OEA57" s="145"/>
      <c r="OED57" s="145"/>
      <c r="OEG57" s="145"/>
      <c r="OEJ57" s="145"/>
      <c r="OEM57" s="145"/>
      <c r="OEP57" s="145"/>
      <c r="OFB57" s="145"/>
      <c r="OFE57" s="145"/>
      <c r="OFH57" s="145"/>
      <c r="OFK57" s="145"/>
      <c r="OFT57" s="145"/>
      <c r="OFZ57" s="145"/>
      <c r="OGC57" s="145"/>
      <c r="OGF57" s="145"/>
      <c r="OGI57" s="145"/>
      <c r="OGO57" s="145"/>
      <c r="OGR57" s="145"/>
      <c r="OGX57" s="145"/>
      <c r="OGZ57" s="145"/>
      <c r="OHA57" s="145"/>
      <c r="OHC57" s="145"/>
      <c r="OHF57" s="145"/>
      <c r="OHI57" s="145"/>
      <c r="OHL57" s="145"/>
      <c r="OHT57" s="145"/>
      <c r="OHY57" s="145"/>
      <c r="OIH57" s="145"/>
      <c r="OIK57" s="145"/>
      <c r="OIS57" s="145"/>
      <c r="OJO57" s="145"/>
      <c r="OJP57" s="145"/>
      <c r="OJQ57" s="145"/>
      <c r="OJR57" s="145"/>
      <c r="OJS57" s="145"/>
      <c r="OJT57" s="145"/>
      <c r="OKL57" s="145"/>
      <c r="OKM57" s="145"/>
      <c r="OKP57" s="145"/>
      <c r="OKS57" s="145"/>
      <c r="OKU57" s="145"/>
      <c r="OKW57" s="145"/>
      <c r="OKZ57" s="145"/>
      <c r="OLC57" s="145"/>
      <c r="OLF57" s="145"/>
      <c r="OLI57" s="145"/>
      <c r="OLL57" s="145"/>
      <c r="OLO57" s="145"/>
      <c r="OLR57" s="145"/>
      <c r="OLU57" s="145"/>
      <c r="OLW57" s="145"/>
      <c r="OMJ57" s="145"/>
      <c r="OMK57" s="145"/>
      <c r="OML57" s="145"/>
      <c r="OMM57" s="145"/>
      <c r="OMN57" s="145"/>
      <c r="OMO57" s="145"/>
      <c r="OMP57" s="145"/>
      <c r="OMQ57" s="145"/>
      <c r="OMR57" s="145"/>
      <c r="OMS57" s="145"/>
      <c r="OMT57" s="145"/>
      <c r="OMU57" s="145"/>
      <c r="OMV57" s="145"/>
      <c r="OMW57" s="145"/>
      <c r="ONA57" s="145"/>
      <c r="ONC57" s="145"/>
      <c r="OND57" s="145"/>
      <c r="ONE57" s="145"/>
      <c r="ONF57" s="145"/>
      <c r="ONI57" s="145"/>
      <c r="ONK57" s="145"/>
      <c r="ONL57" s="145"/>
      <c r="ONM57" s="145"/>
      <c r="ONN57" s="145"/>
      <c r="ONO57" s="145"/>
      <c r="ONP57" s="145"/>
      <c r="ONQ57" s="145"/>
      <c r="ONR57" s="145"/>
      <c r="ONS57" s="145"/>
      <c r="ONT57" s="145"/>
      <c r="ONU57" s="145"/>
      <c r="ONV57" s="145"/>
      <c r="ONW57" s="145"/>
      <c r="ONZ57" s="145"/>
      <c r="OOC57" s="145"/>
      <c r="OOF57" s="145"/>
      <c r="OOI57" s="145"/>
      <c r="OOL57" s="145"/>
      <c r="OOX57" s="145"/>
      <c r="OPA57" s="145"/>
      <c r="OPD57" s="145"/>
      <c r="OPG57" s="145"/>
      <c r="OPP57" s="145"/>
      <c r="OPV57" s="145"/>
      <c r="OPY57" s="145"/>
      <c r="OQB57" s="145"/>
      <c r="OQE57" s="145"/>
      <c r="OQK57" s="145"/>
      <c r="OQN57" s="145"/>
      <c r="OQT57" s="145"/>
      <c r="OQV57" s="145"/>
      <c r="OQW57" s="145"/>
      <c r="OQY57" s="145"/>
      <c r="ORB57" s="145"/>
      <c r="ORE57" s="145"/>
      <c r="ORH57" s="145"/>
      <c r="ORP57" s="145"/>
      <c r="ORU57" s="145"/>
      <c r="OSD57" s="145"/>
      <c r="OSG57" s="145"/>
      <c r="OSO57" s="145"/>
      <c r="OTK57" s="145"/>
      <c r="OTL57" s="145"/>
      <c r="OTM57" s="145"/>
      <c r="OTN57" s="145"/>
      <c r="OTO57" s="145"/>
      <c r="OTP57" s="145"/>
      <c r="OUH57" s="145"/>
      <c r="OUI57" s="145"/>
      <c r="OUL57" s="145"/>
      <c r="OUO57" s="145"/>
      <c r="OUQ57" s="145"/>
      <c r="OUS57" s="145"/>
      <c r="OUV57" s="145"/>
      <c r="OUY57" s="145"/>
      <c r="OVB57" s="145"/>
      <c r="OVE57" s="145"/>
      <c r="OVH57" s="145"/>
      <c r="OVK57" s="145"/>
      <c r="OVN57" s="145"/>
      <c r="OVQ57" s="145"/>
      <c r="OVS57" s="145"/>
      <c r="OWF57" s="145"/>
      <c r="OWG57" s="145"/>
      <c r="OWH57" s="145"/>
      <c r="OWI57" s="145"/>
      <c r="OWJ57" s="145"/>
      <c r="OWK57" s="145"/>
      <c r="OWL57" s="145"/>
      <c r="OWM57" s="145"/>
      <c r="OWN57" s="145"/>
      <c r="OWO57" s="145"/>
      <c r="OWP57" s="145"/>
      <c r="OWQ57" s="145"/>
      <c r="OWR57" s="145"/>
      <c r="OWS57" s="145"/>
      <c r="OWW57" s="145"/>
      <c r="OWY57" s="145"/>
      <c r="OWZ57" s="145"/>
      <c r="OXA57" s="145"/>
      <c r="OXB57" s="145"/>
      <c r="OXE57" s="145"/>
      <c r="OXG57" s="145"/>
      <c r="OXH57" s="145"/>
      <c r="OXI57" s="145"/>
      <c r="OXJ57" s="145"/>
      <c r="OXK57" s="145"/>
      <c r="OXL57" s="145"/>
      <c r="OXM57" s="145"/>
      <c r="OXN57" s="145"/>
      <c r="OXO57" s="145"/>
      <c r="OXP57" s="145"/>
      <c r="OXQ57" s="145"/>
      <c r="OXR57" s="145"/>
      <c r="OXS57" s="145"/>
      <c r="OXV57" s="145"/>
      <c r="OXY57" s="145"/>
      <c r="OYB57" s="145"/>
      <c r="OYE57" s="145"/>
      <c r="OYH57" s="145"/>
      <c r="OYT57" s="145"/>
      <c r="OYW57" s="145"/>
      <c r="OYZ57" s="145"/>
      <c r="OZC57" s="145"/>
      <c r="OZL57" s="145"/>
      <c r="OZR57" s="145"/>
      <c r="OZU57" s="145"/>
      <c r="OZX57" s="145"/>
      <c r="PAA57" s="145"/>
      <c r="PAG57" s="145"/>
      <c r="PAJ57" s="145"/>
      <c r="PAP57" s="145"/>
      <c r="PAR57" s="145"/>
      <c r="PAS57" s="145"/>
      <c r="PAU57" s="145"/>
      <c r="PAX57" s="145"/>
      <c r="PBA57" s="145"/>
      <c r="PBD57" s="145"/>
      <c r="PBL57" s="145"/>
      <c r="PBQ57" s="145"/>
      <c r="PBZ57" s="145"/>
      <c r="PCC57" s="145"/>
      <c r="PCK57" s="145"/>
      <c r="PDG57" s="145"/>
      <c r="PDH57" s="145"/>
      <c r="PDI57" s="145"/>
      <c r="PDJ57" s="145"/>
      <c r="PDK57" s="145"/>
      <c r="PDL57" s="145"/>
      <c r="PED57" s="145"/>
      <c r="PEE57" s="145"/>
      <c r="PEH57" s="145"/>
      <c r="PEK57" s="145"/>
      <c r="PEM57" s="145"/>
      <c r="PEO57" s="145"/>
      <c r="PER57" s="145"/>
      <c r="PEU57" s="145"/>
      <c r="PEX57" s="145"/>
      <c r="PFA57" s="145"/>
      <c r="PFD57" s="145"/>
      <c r="PFG57" s="145"/>
      <c r="PFJ57" s="145"/>
      <c r="PFM57" s="145"/>
      <c r="PFO57" s="145"/>
      <c r="PGB57" s="145"/>
      <c r="PGC57" s="145"/>
      <c r="PGD57" s="145"/>
      <c r="PGE57" s="145"/>
      <c r="PGF57" s="145"/>
      <c r="PGG57" s="145"/>
      <c r="PGH57" s="145"/>
      <c r="PGI57" s="145"/>
      <c r="PGJ57" s="145"/>
      <c r="PGK57" s="145"/>
      <c r="PGL57" s="145"/>
      <c r="PGM57" s="145"/>
      <c r="PGN57" s="145"/>
      <c r="PGO57" s="145"/>
      <c r="PGS57" s="145"/>
      <c r="PGU57" s="145"/>
      <c r="PGV57" s="145"/>
      <c r="PGW57" s="145"/>
      <c r="PGX57" s="145"/>
      <c r="PHA57" s="145"/>
      <c r="PHC57" s="145"/>
      <c r="PHD57" s="145"/>
      <c r="PHE57" s="145"/>
      <c r="PHF57" s="145"/>
      <c r="PHG57" s="145"/>
      <c r="PHH57" s="145"/>
      <c r="PHI57" s="145"/>
      <c r="PHJ57" s="145"/>
      <c r="PHK57" s="145"/>
      <c r="PHL57" s="145"/>
      <c r="PHM57" s="145"/>
      <c r="PHN57" s="145"/>
      <c r="PHO57" s="145"/>
      <c r="PHR57" s="145"/>
      <c r="PHU57" s="145"/>
      <c r="PHX57" s="145"/>
      <c r="PIA57" s="145"/>
      <c r="PID57" s="145"/>
      <c r="PIP57" s="145"/>
      <c r="PIS57" s="145"/>
      <c r="PIV57" s="145"/>
      <c r="PIY57" s="145"/>
      <c r="PJH57" s="145"/>
      <c r="PJN57" s="145"/>
      <c r="PJQ57" s="145"/>
      <c r="PJT57" s="145"/>
      <c r="PJW57" s="145"/>
      <c r="PKC57" s="145"/>
      <c r="PKF57" s="145"/>
      <c r="PKL57" s="145"/>
      <c r="PKN57" s="145"/>
      <c r="PKO57" s="145"/>
      <c r="PKQ57" s="145"/>
      <c r="PKT57" s="145"/>
      <c r="PKW57" s="145"/>
      <c r="PKZ57" s="145"/>
      <c r="PLH57" s="145"/>
      <c r="PLM57" s="145"/>
      <c r="PLV57" s="145"/>
      <c r="PLY57" s="145"/>
      <c r="PMG57" s="145"/>
      <c r="PNC57" s="145"/>
      <c r="PND57" s="145"/>
      <c r="PNE57" s="145"/>
      <c r="PNF57" s="145"/>
      <c r="PNG57" s="145"/>
      <c r="PNH57" s="145"/>
      <c r="PNZ57" s="145"/>
      <c r="POA57" s="145"/>
      <c r="POD57" s="145"/>
      <c r="POG57" s="145"/>
      <c r="POI57" s="145"/>
      <c r="POK57" s="145"/>
      <c r="PON57" s="145"/>
      <c r="POQ57" s="145"/>
      <c r="POT57" s="145"/>
      <c r="POW57" s="145"/>
      <c r="POZ57" s="145"/>
      <c r="PPC57" s="145"/>
      <c r="PPF57" s="145"/>
      <c r="PPI57" s="145"/>
      <c r="PPK57" s="145"/>
      <c r="PPX57" s="145"/>
      <c r="PPY57" s="145"/>
      <c r="PPZ57" s="145"/>
      <c r="PQA57" s="145"/>
      <c r="PQB57" s="145"/>
      <c r="PQC57" s="145"/>
      <c r="PQD57" s="145"/>
      <c r="PQE57" s="145"/>
      <c r="PQF57" s="145"/>
      <c r="PQG57" s="145"/>
      <c r="PQH57" s="145"/>
      <c r="PQI57" s="145"/>
      <c r="PQJ57" s="145"/>
      <c r="PQK57" s="145"/>
      <c r="PQO57" s="145"/>
      <c r="PQQ57" s="145"/>
      <c r="PQR57" s="145"/>
      <c r="PQS57" s="145"/>
      <c r="PQT57" s="145"/>
      <c r="PQW57" s="145"/>
      <c r="PQY57" s="145"/>
      <c r="PQZ57" s="145"/>
      <c r="PRA57" s="145"/>
      <c r="PRB57" s="145"/>
      <c r="PRC57" s="145"/>
      <c r="PRD57" s="145"/>
      <c r="PRE57" s="145"/>
      <c r="PRF57" s="145"/>
      <c r="PRG57" s="145"/>
      <c r="PRH57" s="145"/>
      <c r="PRI57" s="145"/>
      <c r="PRJ57" s="145"/>
      <c r="PRK57" s="145"/>
      <c r="PRN57" s="145"/>
      <c r="PRQ57" s="145"/>
      <c r="PRT57" s="145"/>
      <c r="PRW57" s="145"/>
      <c r="PRZ57" s="145"/>
      <c r="PSL57" s="145"/>
      <c r="PSO57" s="145"/>
      <c r="PSR57" s="145"/>
      <c r="PSU57" s="145"/>
      <c r="PTD57" s="145"/>
      <c r="PTJ57" s="145"/>
      <c r="PTM57" s="145"/>
      <c r="PTP57" s="145"/>
      <c r="PTS57" s="145"/>
      <c r="PTY57" s="145"/>
      <c r="PUB57" s="145"/>
      <c r="PUH57" s="145"/>
      <c r="PUJ57" s="145"/>
      <c r="PUK57" s="145"/>
      <c r="PUM57" s="145"/>
      <c r="PUP57" s="145"/>
      <c r="PUS57" s="145"/>
      <c r="PUV57" s="145"/>
      <c r="PVD57" s="145"/>
      <c r="PVI57" s="145"/>
      <c r="PVR57" s="145"/>
      <c r="PVU57" s="145"/>
      <c r="PWC57" s="145"/>
      <c r="PWY57" s="145"/>
      <c r="PWZ57" s="145"/>
      <c r="PXA57" s="145"/>
      <c r="PXB57" s="145"/>
      <c r="PXC57" s="145"/>
      <c r="PXD57" s="145"/>
      <c r="PXV57" s="145"/>
      <c r="PXW57" s="145"/>
      <c r="PXZ57" s="145"/>
      <c r="PYC57" s="145"/>
      <c r="PYE57" s="145"/>
      <c r="PYG57" s="145"/>
      <c r="PYJ57" s="145"/>
      <c r="PYM57" s="145"/>
      <c r="PYP57" s="145"/>
      <c r="PYS57" s="145"/>
      <c r="PYV57" s="145"/>
      <c r="PYY57" s="145"/>
      <c r="PZB57" s="145"/>
      <c r="PZE57" s="145"/>
      <c r="PZG57" s="145"/>
      <c r="PZT57" s="145"/>
      <c r="PZU57" s="145"/>
      <c r="PZV57" s="145"/>
      <c r="PZW57" s="145"/>
      <c r="PZX57" s="145"/>
      <c r="PZY57" s="145"/>
      <c r="PZZ57" s="145"/>
      <c r="QAA57" s="145"/>
      <c r="QAB57" s="145"/>
      <c r="QAC57" s="145"/>
      <c r="QAD57" s="145"/>
      <c r="QAE57" s="145"/>
      <c r="QAF57" s="145"/>
      <c r="QAG57" s="145"/>
      <c r="QAK57" s="145"/>
      <c r="QAM57" s="145"/>
      <c r="QAN57" s="145"/>
      <c r="QAO57" s="145"/>
      <c r="QAP57" s="145"/>
      <c r="QAS57" s="145"/>
      <c r="QAU57" s="145"/>
      <c r="QAV57" s="145"/>
      <c r="QAW57" s="145"/>
      <c r="QAX57" s="145"/>
      <c r="QAY57" s="145"/>
      <c r="QAZ57" s="145"/>
      <c r="QBA57" s="145"/>
      <c r="QBB57" s="145"/>
      <c r="QBC57" s="145"/>
      <c r="QBD57" s="145"/>
      <c r="QBE57" s="145"/>
      <c r="QBF57" s="145"/>
      <c r="QBG57" s="145"/>
      <c r="QBJ57" s="145"/>
      <c r="QBM57" s="145"/>
      <c r="QBP57" s="145"/>
      <c r="QBS57" s="145"/>
      <c r="QBV57" s="145"/>
      <c r="QCH57" s="145"/>
      <c r="QCK57" s="145"/>
      <c r="QCN57" s="145"/>
      <c r="QCQ57" s="145"/>
      <c r="QCZ57" s="145"/>
      <c r="QDF57" s="145"/>
      <c r="QDI57" s="145"/>
      <c r="QDL57" s="145"/>
      <c r="QDO57" s="145"/>
      <c r="QDU57" s="145"/>
      <c r="QDX57" s="145"/>
      <c r="QED57" s="145"/>
      <c r="QEF57" s="145"/>
      <c r="QEG57" s="145"/>
      <c r="QEI57" s="145"/>
      <c r="QEL57" s="145"/>
      <c r="QEO57" s="145"/>
      <c r="QER57" s="145"/>
      <c r="QEZ57" s="145"/>
      <c r="QFE57" s="145"/>
      <c r="QFN57" s="145"/>
      <c r="QFQ57" s="145"/>
      <c r="QFY57" s="145"/>
      <c r="QGU57" s="145"/>
      <c r="QGV57" s="145"/>
      <c r="QGW57" s="145"/>
      <c r="QGX57" s="145"/>
      <c r="QGY57" s="145"/>
      <c r="QGZ57" s="145"/>
      <c r="QHR57" s="145"/>
      <c r="QHS57" s="145"/>
      <c r="QHV57" s="145"/>
      <c r="QHY57" s="145"/>
      <c r="QIA57" s="145"/>
      <c r="QIC57" s="145"/>
      <c r="QIF57" s="145"/>
      <c r="QII57" s="145"/>
      <c r="QIL57" s="145"/>
      <c r="QIO57" s="145"/>
      <c r="QIR57" s="145"/>
      <c r="QIU57" s="145"/>
      <c r="QIX57" s="145"/>
      <c r="QJA57" s="145"/>
      <c r="QJC57" s="145"/>
      <c r="QJP57" s="145"/>
      <c r="QJQ57" s="145"/>
      <c r="QJR57" s="145"/>
      <c r="QJS57" s="145"/>
      <c r="QJT57" s="145"/>
      <c r="QJU57" s="145"/>
      <c r="QJV57" s="145"/>
      <c r="QJW57" s="145"/>
      <c r="QJX57" s="145"/>
      <c r="QJY57" s="145"/>
      <c r="QJZ57" s="145"/>
      <c r="QKA57" s="145"/>
      <c r="QKB57" s="145"/>
      <c r="QKC57" s="145"/>
      <c r="QKG57" s="145"/>
      <c r="QKI57" s="145"/>
      <c r="QKJ57" s="145"/>
      <c r="QKK57" s="145"/>
      <c r="QKL57" s="145"/>
      <c r="QKO57" s="145"/>
      <c r="QKQ57" s="145"/>
      <c r="QKR57" s="145"/>
      <c r="QKS57" s="145"/>
      <c r="QKT57" s="145"/>
      <c r="QKU57" s="145"/>
      <c r="QKV57" s="145"/>
      <c r="QKW57" s="145"/>
      <c r="QKX57" s="145"/>
      <c r="QKY57" s="145"/>
      <c r="QKZ57" s="145"/>
      <c r="QLA57" s="145"/>
      <c r="QLB57" s="145"/>
      <c r="QLC57" s="145"/>
      <c r="QLF57" s="145"/>
      <c r="QLI57" s="145"/>
      <c r="QLL57" s="145"/>
      <c r="QLO57" s="145"/>
      <c r="QLR57" s="145"/>
      <c r="QMD57" s="145"/>
      <c r="QMG57" s="145"/>
      <c r="QMJ57" s="145"/>
      <c r="QMM57" s="145"/>
      <c r="QMV57" s="145"/>
      <c r="QNB57" s="145"/>
      <c r="QNE57" s="145"/>
      <c r="QNH57" s="145"/>
      <c r="QNK57" s="145"/>
      <c r="QNQ57" s="145"/>
      <c r="QNT57" s="145"/>
      <c r="QNZ57" s="145"/>
      <c r="QOB57" s="145"/>
      <c r="QOC57" s="145"/>
      <c r="QOE57" s="145"/>
      <c r="QOH57" s="145"/>
      <c r="QOK57" s="145"/>
      <c r="QON57" s="145"/>
      <c r="QOV57" s="145"/>
      <c r="QPA57" s="145"/>
      <c r="QPJ57" s="145"/>
      <c r="QPM57" s="145"/>
      <c r="QPU57" s="145"/>
      <c r="QQQ57" s="145"/>
      <c r="QQR57" s="145"/>
      <c r="QQS57" s="145"/>
      <c r="QQT57" s="145"/>
      <c r="QQU57" s="145"/>
      <c r="QQV57" s="145"/>
      <c r="QRN57" s="145"/>
      <c r="QRO57" s="145"/>
      <c r="QRR57" s="145"/>
      <c r="QRU57" s="145"/>
      <c r="QRW57" s="145"/>
      <c r="QRY57" s="145"/>
      <c r="QSB57" s="145"/>
      <c r="QSE57" s="145"/>
      <c r="QSH57" s="145"/>
      <c r="QSK57" s="145"/>
      <c r="QSN57" s="145"/>
      <c r="QSQ57" s="145"/>
      <c r="QST57" s="145"/>
      <c r="QSW57" s="145"/>
      <c r="QSY57" s="145"/>
      <c r="QTL57" s="145"/>
      <c r="QTM57" s="145"/>
      <c r="QTN57" s="145"/>
      <c r="QTO57" s="145"/>
      <c r="QTP57" s="145"/>
      <c r="QTQ57" s="145"/>
      <c r="QTR57" s="145"/>
      <c r="QTS57" s="145"/>
      <c r="QTT57" s="145"/>
      <c r="QTU57" s="145"/>
      <c r="QTV57" s="145"/>
      <c r="QTW57" s="145"/>
      <c r="QTX57" s="145"/>
      <c r="QTY57" s="145"/>
      <c r="QUC57" s="145"/>
      <c r="QUE57" s="145"/>
      <c r="QUF57" s="145"/>
      <c r="QUG57" s="145"/>
      <c r="QUH57" s="145"/>
      <c r="QUK57" s="145"/>
      <c r="QUM57" s="145"/>
      <c r="QUN57" s="145"/>
      <c r="QUO57" s="145"/>
      <c r="QUP57" s="145"/>
      <c r="QUQ57" s="145"/>
      <c r="QUR57" s="145"/>
      <c r="QUS57" s="145"/>
      <c r="QUT57" s="145"/>
      <c r="QUU57" s="145"/>
      <c r="QUV57" s="145"/>
      <c r="QUW57" s="145"/>
      <c r="QUX57" s="145"/>
      <c r="QUY57" s="145"/>
      <c r="QVB57" s="145"/>
      <c r="QVE57" s="145"/>
      <c r="QVH57" s="145"/>
      <c r="QVK57" s="145"/>
      <c r="QVN57" s="145"/>
      <c r="QVZ57" s="145"/>
      <c r="QWC57" s="145"/>
      <c r="QWF57" s="145"/>
      <c r="QWI57" s="145"/>
      <c r="QWR57" s="145"/>
      <c r="QWX57" s="145"/>
      <c r="QXA57" s="145"/>
      <c r="QXD57" s="145"/>
      <c r="QXG57" s="145"/>
      <c r="QXM57" s="145"/>
      <c r="QXP57" s="145"/>
      <c r="QXV57" s="145"/>
      <c r="QXX57" s="145"/>
      <c r="QXY57" s="145"/>
      <c r="QYA57" s="145"/>
      <c r="QYD57" s="145"/>
      <c r="QYG57" s="145"/>
      <c r="QYJ57" s="145"/>
      <c r="QYR57" s="145"/>
      <c r="QYW57" s="145"/>
      <c r="QZF57" s="145"/>
      <c r="QZI57" s="145"/>
      <c r="QZQ57" s="145"/>
      <c r="RAM57" s="145"/>
      <c r="RAN57" s="145"/>
      <c r="RAO57" s="145"/>
      <c r="RAP57" s="145"/>
      <c r="RAQ57" s="145"/>
      <c r="RAR57" s="145"/>
      <c r="RBJ57" s="145"/>
      <c r="RBK57" s="145"/>
      <c r="RBN57" s="145"/>
      <c r="RBQ57" s="145"/>
      <c r="RBS57" s="145"/>
      <c r="RBU57" s="145"/>
      <c r="RBX57" s="145"/>
      <c r="RCA57" s="145"/>
      <c r="RCD57" s="145"/>
      <c r="RCG57" s="145"/>
      <c r="RCJ57" s="145"/>
      <c r="RCM57" s="145"/>
      <c r="RCP57" s="145"/>
      <c r="RCS57" s="145"/>
      <c r="RCU57" s="145"/>
      <c r="RDH57" s="145"/>
      <c r="RDI57" s="145"/>
      <c r="RDJ57" s="145"/>
      <c r="RDK57" s="145"/>
      <c r="RDL57" s="145"/>
      <c r="RDM57" s="145"/>
      <c r="RDN57" s="145"/>
      <c r="RDO57" s="145"/>
      <c r="RDP57" s="145"/>
      <c r="RDQ57" s="145"/>
      <c r="RDR57" s="145"/>
      <c r="RDS57" s="145"/>
      <c r="RDT57" s="145"/>
      <c r="RDU57" s="145"/>
      <c r="RDY57" s="145"/>
      <c r="REA57" s="145"/>
      <c r="REB57" s="145"/>
      <c r="REC57" s="145"/>
      <c r="RED57" s="145"/>
      <c r="REG57" s="145"/>
      <c r="REI57" s="145"/>
      <c r="REJ57" s="145"/>
      <c r="REK57" s="145"/>
      <c r="REL57" s="145"/>
      <c r="REM57" s="145"/>
      <c r="REN57" s="145"/>
      <c r="REO57" s="145"/>
      <c r="REP57" s="145"/>
      <c r="REQ57" s="145"/>
      <c r="RER57" s="145"/>
      <c r="RES57" s="145"/>
      <c r="RET57" s="145"/>
      <c r="REU57" s="145"/>
      <c r="REX57" s="145"/>
      <c r="RFA57" s="145"/>
      <c r="RFD57" s="145"/>
      <c r="RFG57" s="145"/>
      <c r="RFJ57" s="145"/>
      <c r="RFV57" s="145"/>
      <c r="RFY57" s="145"/>
      <c r="RGB57" s="145"/>
      <c r="RGE57" s="145"/>
      <c r="RGN57" s="145"/>
      <c r="RGT57" s="145"/>
      <c r="RGW57" s="145"/>
      <c r="RGZ57" s="145"/>
      <c r="RHC57" s="145"/>
      <c r="RHI57" s="145"/>
      <c r="RHL57" s="145"/>
      <c r="RHR57" s="145"/>
      <c r="RHT57" s="145"/>
      <c r="RHU57" s="145"/>
      <c r="RHW57" s="145"/>
      <c r="RHZ57" s="145"/>
      <c r="RIC57" s="145"/>
      <c r="RIF57" s="145"/>
      <c r="RIN57" s="145"/>
      <c r="RIS57" s="145"/>
      <c r="RJB57" s="145"/>
      <c r="RJE57" s="145"/>
      <c r="RJM57" s="145"/>
      <c r="RKI57" s="145"/>
      <c r="RKJ57" s="145"/>
      <c r="RKK57" s="145"/>
      <c r="RKL57" s="145"/>
      <c r="RKM57" s="145"/>
      <c r="RKN57" s="145"/>
      <c r="RLF57" s="145"/>
      <c r="RLG57" s="145"/>
      <c r="RLJ57" s="145"/>
      <c r="RLM57" s="145"/>
      <c r="RLO57" s="145"/>
      <c r="RLQ57" s="145"/>
      <c r="RLT57" s="145"/>
      <c r="RLW57" s="145"/>
      <c r="RLZ57" s="145"/>
      <c r="RMC57" s="145"/>
      <c r="RMF57" s="145"/>
      <c r="RMI57" s="145"/>
      <c r="RML57" s="145"/>
      <c r="RMO57" s="145"/>
      <c r="RMQ57" s="145"/>
      <c r="RND57" s="145"/>
      <c r="RNE57" s="145"/>
      <c r="RNF57" s="145"/>
      <c r="RNG57" s="145"/>
      <c r="RNH57" s="145"/>
      <c r="RNI57" s="145"/>
      <c r="RNJ57" s="145"/>
      <c r="RNK57" s="145"/>
      <c r="RNL57" s="145"/>
      <c r="RNM57" s="145"/>
      <c r="RNN57" s="145"/>
      <c r="RNO57" s="145"/>
      <c r="RNP57" s="145"/>
      <c r="RNQ57" s="145"/>
      <c r="RNU57" s="145"/>
      <c r="RNW57" s="145"/>
      <c r="RNX57" s="145"/>
      <c r="RNY57" s="145"/>
      <c r="RNZ57" s="145"/>
      <c r="ROC57" s="145"/>
      <c r="ROE57" s="145"/>
      <c r="ROF57" s="145"/>
      <c r="ROG57" s="145"/>
      <c r="ROH57" s="145"/>
      <c r="ROI57" s="145"/>
      <c r="ROJ57" s="145"/>
      <c r="ROK57" s="145"/>
      <c r="ROL57" s="145"/>
      <c r="ROM57" s="145"/>
      <c r="RON57" s="145"/>
      <c r="ROO57" s="145"/>
      <c r="ROP57" s="145"/>
      <c r="ROQ57" s="145"/>
      <c r="ROT57" s="145"/>
      <c r="ROW57" s="145"/>
      <c r="ROZ57" s="145"/>
      <c r="RPC57" s="145"/>
      <c r="RPF57" s="145"/>
      <c r="RPR57" s="145"/>
      <c r="RPU57" s="145"/>
      <c r="RPX57" s="145"/>
      <c r="RQA57" s="145"/>
      <c r="RQJ57" s="145"/>
      <c r="RQP57" s="145"/>
      <c r="RQS57" s="145"/>
      <c r="RQV57" s="145"/>
      <c r="RQY57" s="145"/>
      <c r="RRE57" s="145"/>
      <c r="RRH57" s="145"/>
      <c r="RRN57" s="145"/>
      <c r="RRP57" s="145"/>
      <c r="RRQ57" s="145"/>
      <c r="RRS57" s="145"/>
      <c r="RRV57" s="145"/>
      <c r="RRY57" s="145"/>
      <c r="RSB57" s="145"/>
      <c r="RSJ57" s="145"/>
      <c r="RSO57" s="145"/>
      <c r="RSX57" s="145"/>
      <c r="RTA57" s="145"/>
      <c r="RTI57" s="145"/>
      <c r="RUE57" s="145"/>
      <c r="RUF57" s="145"/>
      <c r="RUG57" s="145"/>
      <c r="RUH57" s="145"/>
      <c r="RUI57" s="145"/>
      <c r="RUJ57" s="145"/>
      <c r="RVB57" s="145"/>
      <c r="RVC57" s="145"/>
      <c r="RVF57" s="145"/>
      <c r="RVI57" s="145"/>
      <c r="RVK57" s="145"/>
      <c r="RVM57" s="145"/>
      <c r="RVP57" s="145"/>
      <c r="RVS57" s="145"/>
      <c r="RVV57" s="145"/>
      <c r="RVY57" s="145"/>
      <c r="RWB57" s="145"/>
      <c r="RWE57" s="145"/>
      <c r="RWH57" s="145"/>
      <c r="RWK57" s="145"/>
      <c r="RWM57" s="145"/>
      <c r="RWZ57" s="145"/>
      <c r="RXA57" s="145"/>
      <c r="RXB57" s="145"/>
      <c r="RXC57" s="145"/>
      <c r="RXD57" s="145"/>
      <c r="RXE57" s="145"/>
      <c r="RXF57" s="145"/>
      <c r="RXG57" s="145"/>
      <c r="RXH57" s="145"/>
      <c r="RXI57" s="145"/>
      <c r="RXJ57" s="145"/>
      <c r="RXK57" s="145"/>
      <c r="RXL57" s="145"/>
      <c r="RXM57" s="145"/>
      <c r="RXQ57" s="145"/>
      <c r="RXS57" s="145"/>
      <c r="RXT57" s="145"/>
      <c r="RXU57" s="145"/>
      <c r="RXV57" s="145"/>
      <c r="RXY57" s="145"/>
      <c r="RYA57" s="145"/>
      <c r="RYB57" s="145"/>
      <c r="RYC57" s="145"/>
      <c r="RYD57" s="145"/>
      <c r="RYE57" s="145"/>
      <c r="RYF57" s="145"/>
      <c r="RYG57" s="145"/>
      <c r="RYH57" s="145"/>
      <c r="RYI57" s="145"/>
      <c r="RYJ57" s="145"/>
      <c r="RYK57" s="145"/>
      <c r="RYL57" s="145"/>
      <c r="RYM57" s="145"/>
      <c r="RYP57" s="145"/>
      <c r="RYS57" s="145"/>
      <c r="RYV57" s="145"/>
      <c r="RYY57" s="145"/>
      <c r="RZB57" s="145"/>
      <c r="RZN57" s="145"/>
      <c r="RZQ57" s="145"/>
      <c r="RZT57" s="145"/>
      <c r="RZW57" s="145"/>
      <c r="SAF57" s="145"/>
      <c r="SAL57" s="145"/>
      <c r="SAO57" s="145"/>
      <c r="SAR57" s="145"/>
      <c r="SAU57" s="145"/>
      <c r="SBA57" s="145"/>
      <c r="SBD57" s="145"/>
      <c r="SBJ57" s="145"/>
      <c r="SBL57" s="145"/>
      <c r="SBM57" s="145"/>
      <c r="SBO57" s="145"/>
      <c r="SBR57" s="145"/>
      <c r="SBU57" s="145"/>
      <c r="SBX57" s="145"/>
      <c r="SCF57" s="145"/>
      <c r="SCK57" s="145"/>
      <c r="SCT57" s="145"/>
      <c r="SCW57" s="145"/>
      <c r="SDE57" s="145"/>
      <c r="SEA57" s="145"/>
      <c r="SEB57" s="145"/>
      <c r="SEC57" s="145"/>
      <c r="SED57" s="145"/>
      <c r="SEE57" s="145"/>
      <c r="SEF57" s="145"/>
      <c r="SEX57" s="145"/>
      <c r="SEY57" s="145"/>
      <c r="SFB57" s="145"/>
      <c r="SFE57" s="145"/>
      <c r="SFG57" s="145"/>
      <c r="SFI57" s="145"/>
      <c r="SFL57" s="145"/>
      <c r="SFO57" s="145"/>
      <c r="SFR57" s="145"/>
      <c r="SFU57" s="145"/>
      <c r="SFX57" s="145"/>
      <c r="SGA57" s="145"/>
      <c r="SGD57" s="145"/>
      <c r="SGG57" s="145"/>
      <c r="SGI57" s="145"/>
      <c r="SGV57" s="145"/>
      <c r="SGW57" s="145"/>
      <c r="SGX57" s="145"/>
      <c r="SGY57" s="145"/>
      <c r="SGZ57" s="145"/>
      <c r="SHA57" s="145"/>
      <c r="SHB57" s="145"/>
      <c r="SHC57" s="145"/>
      <c r="SHD57" s="145"/>
      <c r="SHE57" s="145"/>
      <c r="SHF57" s="145"/>
      <c r="SHG57" s="145"/>
      <c r="SHH57" s="145"/>
      <c r="SHI57" s="145"/>
      <c r="SHM57" s="145"/>
      <c r="SHO57" s="145"/>
      <c r="SHP57" s="145"/>
      <c r="SHQ57" s="145"/>
      <c r="SHR57" s="145"/>
      <c r="SHU57" s="145"/>
      <c r="SHW57" s="145"/>
      <c r="SHX57" s="145"/>
      <c r="SHY57" s="145"/>
      <c r="SHZ57" s="145"/>
      <c r="SIA57" s="145"/>
      <c r="SIB57" s="145"/>
      <c r="SIC57" s="145"/>
      <c r="SID57" s="145"/>
      <c r="SIE57" s="145"/>
      <c r="SIF57" s="145"/>
      <c r="SIG57" s="145"/>
      <c r="SIH57" s="145"/>
      <c r="SII57" s="145"/>
      <c r="SIL57" s="145"/>
      <c r="SIO57" s="145"/>
      <c r="SIR57" s="145"/>
      <c r="SIU57" s="145"/>
      <c r="SIX57" s="145"/>
      <c r="SJJ57" s="145"/>
      <c r="SJM57" s="145"/>
      <c r="SJP57" s="145"/>
      <c r="SJS57" s="145"/>
      <c r="SKB57" s="145"/>
      <c r="SKH57" s="145"/>
      <c r="SKK57" s="145"/>
      <c r="SKN57" s="145"/>
      <c r="SKQ57" s="145"/>
      <c r="SKW57" s="145"/>
      <c r="SKZ57" s="145"/>
      <c r="SLF57" s="145"/>
      <c r="SLH57" s="145"/>
      <c r="SLI57" s="145"/>
      <c r="SLK57" s="145"/>
      <c r="SLN57" s="145"/>
      <c r="SLQ57" s="145"/>
      <c r="SLT57" s="145"/>
      <c r="SMB57" s="145"/>
      <c r="SMG57" s="145"/>
      <c r="SMP57" s="145"/>
      <c r="SMS57" s="145"/>
      <c r="SNA57" s="145"/>
      <c r="SNW57" s="145"/>
      <c r="SNX57" s="145"/>
      <c r="SNY57" s="145"/>
      <c r="SNZ57" s="145"/>
      <c r="SOA57" s="145"/>
      <c r="SOB57" s="145"/>
      <c r="SOT57" s="145"/>
      <c r="SOU57" s="145"/>
      <c r="SOX57" s="145"/>
      <c r="SPA57" s="145"/>
      <c r="SPC57" s="145"/>
      <c r="SPE57" s="145"/>
      <c r="SPH57" s="145"/>
      <c r="SPK57" s="145"/>
      <c r="SPN57" s="145"/>
      <c r="SPQ57" s="145"/>
      <c r="SPT57" s="145"/>
      <c r="SPW57" s="145"/>
      <c r="SPZ57" s="145"/>
      <c r="SQC57" s="145"/>
      <c r="SQE57" s="145"/>
      <c r="SQR57" s="145"/>
      <c r="SQS57" s="145"/>
      <c r="SQT57" s="145"/>
      <c r="SQU57" s="145"/>
      <c r="SQV57" s="145"/>
      <c r="SQW57" s="145"/>
      <c r="SQX57" s="145"/>
      <c r="SQY57" s="145"/>
      <c r="SQZ57" s="145"/>
      <c r="SRA57" s="145"/>
      <c r="SRB57" s="145"/>
      <c r="SRC57" s="145"/>
      <c r="SRD57" s="145"/>
      <c r="SRE57" s="145"/>
      <c r="SRI57" s="145"/>
      <c r="SRK57" s="145"/>
      <c r="SRL57" s="145"/>
      <c r="SRM57" s="145"/>
      <c r="SRN57" s="145"/>
      <c r="SRQ57" s="145"/>
      <c r="SRS57" s="145"/>
      <c r="SRT57" s="145"/>
      <c r="SRU57" s="145"/>
      <c r="SRV57" s="145"/>
      <c r="SRW57" s="145"/>
      <c r="SRX57" s="145"/>
      <c r="SRY57" s="145"/>
      <c r="SRZ57" s="145"/>
      <c r="SSA57" s="145"/>
      <c r="SSB57" s="145"/>
      <c r="SSC57" s="145"/>
      <c r="SSD57" s="145"/>
      <c r="SSE57" s="145"/>
      <c r="SSH57" s="145"/>
      <c r="SSK57" s="145"/>
      <c r="SSN57" s="145"/>
      <c r="SSQ57" s="145"/>
      <c r="SST57" s="145"/>
      <c r="STF57" s="145"/>
      <c r="STI57" s="145"/>
      <c r="STL57" s="145"/>
      <c r="STO57" s="145"/>
      <c r="STX57" s="145"/>
      <c r="SUD57" s="145"/>
      <c r="SUG57" s="145"/>
      <c r="SUJ57" s="145"/>
      <c r="SUM57" s="145"/>
      <c r="SUS57" s="145"/>
      <c r="SUV57" s="145"/>
      <c r="SVB57" s="145"/>
      <c r="SVD57" s="145"/>
      <c r="SVE57" s="145"/>
      <c r="SVG57" s="145"/>
      <c r="SVJ57" s="145"/>
      <c r="SVM57" s="145"/>
      <c r="SVP57" s="145"/>
      <c r="SVX57" s="145"/>
      <c r="SWC57" s="145"/>
      <c r="SWL57" s="145"/>
      <c r="SWO57" s="145"/>
      <c r="SWW57" s="145"/>
      <c r="SXS57" s="145"/>
      <c r="SXT57" s="145"/>
      <c r="SXU57" s="145"/>
      <c r="SXV57" s="145"/>
      <c r="SXW57" s="145"/>
      <c r="SXX57" s="145"/>
      <c r="SYP57" s="145"/>
      <c r="SYQ57" s="145"/>
      <c r="SYT57" s="145"/>
      <c r="SYW57" s="145"/>
      <c r="SYY57" s="145"/>
      <c r="SZA57" s="145"/>
      <c r="SZD57" s="145"/>
      <c r="SZG57" s="145"/>
      <c r="SZJ57" s="145"/>
      <c r="SZM57" s="145"/>
      <c r="SZP57" s="145"/>
      <c r="SZS57" s="145"/>
      <c r="SZV57" s="145"/>
      <c r="SZY57" s="145"/>
      <c r="TAA57" s="145"/>
      <c r="TAN57" s="145"/>
      <c r="TAO57" s="145"/>
      <c r="TAP57" s="145"/>
      <c r="TAQ57" s="145"/>
      <c r="TAR57" s="145"/>
      <c r="TAS57" s="145"/>
      <c r="TAT57" s="145"/>
      <c r="TAU57" s="145"/>
      <c r="TAV57" s="145"/>
      <c r="TAW57" s="145"/>
      <c r="TAX57" s="145"/>
      <c r="TAY57" s="145"/>
      <c r="TAZ57" s="145"/>
      <c r="TBA57" s="145"/>
      <c r="TBE57" s="145"/>
      <c r="TBG57" s="145"/>
      <c r="TBH57" s="145"/>
      <c r="TBI57" s="145"/>
      <c r="TBJ57" s="145"/>
      <c r="TBM57" s="145"/>
      <c r="TBO57" s="145"/>
      <c r="TBP57" s="145"/>
      <c r="TBQ57" s="145"/>
      <c r="TBR57" s="145"/>
      <c r="TBS57" s="145"/>
      <c r="TBT57" s="145"/>
      <c r="TBU57" s="145"/>
      <c r="TBV57" s="145"/>
      <c r="TBW57" s="145"/>
      <c r="TBX57" s="145"/>
      <c r="TBY57" s="145"/>
      <c r="TBZ57" s="145"/>
      <c r="TCA57" s="145"/>
      <c r="TCD57" s="145"/>
      <c r="TCG57" s="145"/>
      <c r="TCJ57" s="145"/>
      <c r="TCM57" s="145"/>
      <c r="TCP57" s="145"/>
      <c r="TDB57" s="145"/>
      <c r="TDE57" s="145"/>
      <c r="TDH57" s="145"/>
      <c r="TDK57" s="145"/>
      <c r="TDT57" s="145"/>
      <c r="TDZ57" s="145"/>
      <c r="TEC57" s="145"/>
      <c r="TEF57" s="145"/>
      <c r="TEI57" s="145"/>
      <c r="TEO57" s="145"/>
      <c r="TER57" s="145"/>
      <c r="TEX57" s="145"/>
      <c r="TEZ57" s="145"/>
      <c r="TFA57" s="145"/>
      <c r="TFC57" s="145"/>
      <c r="TFF57" s="145"/>
      <c r="TFI57" s="145"/>
      <c r="TFL57" s="145"/>
      <c r="TFT57" s="145"/>
      <c r="TFY57" s="145"/>
      <c r="TGH57" s="145"/>
      <c r="TGK57" s="145"/>
      <c r="TGS57" s="145"/>
      <c r="THO57" s="145"/>
      <c r="THP57" s="145"/>
      <c r="THQ57" s="145"/>
      <c r="THR57" s="145"/>
      <c r="THS57" s="145"/>
      <c r="THT57" s="145"/>
      <c r="TIL57" s="145"/>
      <c r="TIM57" s="145"/>
      <c r="TIP57" s="145"/>
      <c r="TIS57" s="145"/>
      <c r="TIU57" s="145"/>
      <c r="TIW57" s="145"/>
      <c r="TIZ57" s="145"/>
      <c r="TJC57" s="145"/>
      <c r="TJF57" s="145"/>
      <c r="TJI57" s="145"/>
      <c r="TJL57" s="145"/>
      <c r="TJO57" s="145"/>
      <c r="TJR57" s="145"/>
      <c r="TJU57" s="145"/>
      <c r="TJW57" s="145"/>
      <c r="TKJ57" s="145"/>
      <c r="TKK57" s="145"/>
      <c r="TKL57" s="145"/>
      <c r="TKM57" s="145"/>
      <c r="TKN57" s="145"/>
      <c r="TKO57" s="145"/>
      <c r="TKP57" s="145"/>
      <c r="TKQ57" s="145"/>
      <c r="TKR57" s="145"/>
      <c r="TKS57" s="145"/>
      <c r="TKT57" s="145"/>
      <c r="TKU57" s="145"/>
      <c r="TKV57" s="145"/>
      <c r="TKW57" s="145"/>
      <c r="TLA57" s="145"/>
      <c r="TLC57" s="145"/>
      <c r="TLD57" s="145"/>
      <c r="TLE57" s="145"/>
      <c r="TLF57" s="145"/>
      <c r="TLI57" s="145"/>
      <c r="TLK57" s="145"/>
      <c r="TLL57" s="145"/>
      <c r="TLM57" s="145"/>
      <c r="TLN57" s="145"/>
      <c r="TLO57" s="145"/>
      <c r="TLP57" s="145"/>
      <c r="TLQ57" s="145"/>
      <c r="TLR57" s="145"/>
      <c r="TLS57" s="145"/>
      <c r="TLT57" s="145"/>
      <c r="TLU57" s="145"/>
      <c r="TLV57" s="145"/>
      <c r="TLW57" s="145"/>
      <c r="TLZ57" s="145"/>
      <c r="TMC57" s="145"/>
      <c r="TMF57" s="145"/>
      <c r="TMI57" s="145"/>
      <c r="TML57" s="145"/>
      <c r="TMX57" s="145"/>
      <c r="TNA57" s="145"/>
      <c r="TND57" s="145"/>
      <c r="TNG57" s="145"/>
      <c r="TNP57" s="145"/>
      <c r="TNV57" s="145"/>
      <c r="TNY57" s="145"/>
      <c r="TOB57" s="145"/>
      <c r="TOE57" s="145"/>
      <c r="TOK57" s="145"/>
      <c r="TON57" s="145"/>
      <c r="TOT57" s="145"/>
      <c r="TOV57" s="145"/>
      <c r="TOW57" s="145"/>
      <c r="TOY57" s="145"/>
      <c r="TPB57" s="145"/>
      <c r="TPE57" s="145"/>
      <c r="TPH57" s="145"/>
      <c r="TPP57" s="145"/>
      <c r="TPU57" s="145"/>
      <c r="TQD57" s="145"/>
      <c r="TQG57" s="145"/>
      <c r="TQO57" s="145"/>
      <c r="TRK57" s="145"/>
      <c r="TRL57" s="145"/>
      <c r="TRM57" s="145"/>
      <c r="TRN57" s="145"/>
      <c r="TRO57" s="145"/>
      <c r="TRP57" s="145"/>
      <c r="TSH57" s="145"/>
      <c r="TSI57" s="145"/>
      <c r="TSL57" s="145"/>
      <c r="TSO57" s="145"/>
      <c r="TSQ57" s="145"/>
      <c r="TSS57" s="145"/>
      <c r="TSV57" s="145"/>
      <c r="TSY57" s="145"/>
      <c r="TTB57" s="145"/>
      <c r="TTE57" s="145"/>
      <c r="TTH57" s="145"/>
      <c r="TTK57" s="145"/>
      <c r="TTN57" s="145"/>
      <c r="TTQ57" s="145"/>
      <c r="TTS57" s="145"/>
      <c r="TUF57" s="145"/>
      <c r="TUG57" s="145"/>
      <c r="TUH57" s="145"/>
      <c r="TUI57" s="145"/>
      <c r="TUJ57" s="145"/>
      <c r="TUK57" s="145"/>
      <c r="TUL57" s="145"/>
      <c r="TUM57" s="145"/>
      <c r="TUN57" s="145"/>
      <c r="TUO57" s="145"/>
      <c r="TUP57" s="145"/>
      <c r="TUQ57" s="145"/>
      <c r="TUR57" s="145"/>
      <c r="TUS57" s="145"/>
      <c r="TUW57" s="145"/>
      <c r="TUY57" s="145"/>
      <c r="TUZ57" s="145"/>
      <c r="TVA57" s="145"/>
      <c r="TVB57" s="145"/>
      <c r="TVE57" s="145"/>
      <c r="TVG57" s="145"/>
      <c r="TVH57" s="145"/>
      <c r="TVI57" s="145"/>
      <c r="TVJ57" s="145"/>
      <c r="TVK57" s="145"/>
      <c r="TVL57" s="145"/>
      <c r="TVM57" s="145"/>
      <c r="TVN57" s="145"/>
      <c r="TVO57" s="145"/>
      <c r="TVP57" s="145"/>
      <c r="TVQ57" s="145"/>
      <c r="TVR57" s="145"/>
      <c r="TVS57" s="145"/>
      <c r="TVV57" s="145"/>
      <c r="TVY57" s="145"/>
      <c r="TWB57" s="145"/>
      <c r="TWE57" s="145"/>
      <c r="TWH57" s="145"/>
      <c r="TWT57" s="145"/>
      <c r="TWW57" s="145"/>
      <c r="TWZ57" s="145"/>
      <c r="TXC57" s="145"/>
      <c r="TXL57" s="145"/>
      <c r="TXR57" s="145"/>
      <c r="TXU57" s="145"/>
      <c r="TXX57" s="145"/>
      <c r="TYA57" s="145"/>
      <c r="TYG57" s="145"/>
      <c r="TYJ57" s="145"/>
      <c r="TYP57" s="145"/>
      <c r="TYR57" s="145"/>
      <c r="TYS57" s="145"/>
      <c r="TYU57" s="145"/>
      <c r="TYX57" s="145"/>
      <c r="TZA57" s="145"/>
      <c r="TZD57" s="145"/>
      <c r="TZL57" s="145"/>
      <c r="TZQ57" s="145"/>
      <c r="TZZ57" s="145"/>
      <c r="UAC57" s="145"/>
      <c r="UAK57" s="145"/>
      <c r="UBG57" s="145"/>
      <c r="UBH57" s="145"/>
      <c r="UBI57" s="145"/>
      <c r="UBJ57" s="145"/>
      <c r="UBK57" s="145"/>
      <c r="UBL57" s="145"/>
      <c r="UCD57" s="145"/>
      <c r="UCE57" s="145"/>
      <c r="UCH57" s="145"/>
      <c r="UCK57" s="145"/>
      <c r="UCM57" s="145"/>
      <c r="UCO57" s="145"/>
      <c r="UCR57" s="145"/>
      <c r="UCU57" s="145"/>
      <c r="UCX57" s="145"/>
      <c r="UDA57" s="145"/>
      <c r="UDD57" s="145"/>
      <c r="UDG57" s="145"/>
      <c r="UDJ57" s="145"/>
      <c r="UDM57" s="145"/>
      <c r="UDO57" s="145"/>
      <c r="UEB57" s="145"/>
      <c r="UEC57" s="145"/>
      <c r="UED57" s="145"/>
      <c r="UEE57" s="145"/>
      <c r="UEF57" s="145"/>
      <c r="UEG57" s="145"/>
      <c r="UEH57" s="145"/>
      <c r="UEI57" s="145"/>
      <c r="UEJ57" s="145"/>
      <c r="UEK57" s="145"/>
      <c r="UEL57" s="145"/>
      <c r="UEM57" s="145"/>
      <c r="UEN57" s="145"/>
      <c r="UEO57" s="145"/>
      <c r="UES57" s="145"/>
      <c r="UEU57" s="145"/>
      <c r="UEV57" s="145"/>
      <c r="UEW57" s="145"/>
      <c r="UEX57" s="145"/>
      <c r="UFA57" s="145"/>
      <c r="UFC57" s="145"/>
      <c r="UFD57" s="145"/>
      <c r="UFE57" s="145"/>
      <c r="UFF57" s="145"/>
      <c r="UFG57" s="145"/>
      <c r="UFH57" s="145"/>
      <c r="UFI57" s="145"/>
      <c r="UFJ57" s="145"/>
      <c r="UFK57" s="145"/>
      <c r="UFL57" s="145"/>
      <c r="UFM57" s="145"/>
      <c r="UFN57" s="145"/>
      <c r="UFO57" s="145"/>
      <c r="UFR57" s="145"/>
      <c r="UFU57" s="145"/>
      <c r="UFX57" s="145"/>
      <c r="UGA57" s="145"/>
      <c r="UGD57" s="145"/>
      <c r="UGP57" s="145"/>
      <c r="UGS57" s="145"/>
      <c r="UGV57" s="145"/>
      <c r="UGY57" s="145"/>
      <c r="UHH57" s="145"/>
      <c r="UHN57" s="145"/>
      <c r="UHQ57" s="145"/>
      <c r="UHT57" s="145"/>
      <c r="UHW57" s="145"/>
      <c r="UIC57" s="145"/>
      <c r="UIF57" s="145"/>
      <c r="UIL57" s="145"/>
      <c r="UIN57" s="145"/>
      <c r="UIO57" s="145"/>
      <c r="UIQ57" s="145"/>
      <c r="UIT57" s="145"/>
      <c r="UIW57" s="145"/>
      <c r="UIZ57" s="145"/>
      <c r="UJH57" s="145"/>
      <c r="UJM57" s="145"/>
      <c r="UJV57" s="145"/>
      <c r="UJY57" s="145"/>
      <c r="UKG57" s="145"/>
      <c r="ULC57" s="145"/>
      <c r="ULD57" s="145"/>
      <c r="ULE57" s="145"/>
      <c r="ULF57" s="145"/>
      <c r="ULG57" s="145"/>
      <c r="ULH57" s="145"/>
      <c r="ULZ57" s="145"/>
      <c r="UMA57" s="145"/>
      <c r="UMD57" s="145"/>
      <c r="UMG57" s="145"/>
      <c r="UMI57" s="145"/>
      <c r="UMK57" s="145"/>
      <c r="UMN57" s="145"/>
      <c r="UMQ57" s="145"/>
      <c r="UMT57" s="145"/>
      <c r="UMW57" s="145"/>
      <c r="UMZ57" s="145"/>
      <c r="UNC57" s="145"/>
      <c r="UNF57" s="145"/>
      <c r="UNI57" s="145"/>
      <c r="UNK57" s="145"/>
      <c r="UNX57" s="145"/>
      <c r="UNY57" s="145"/>
      <c r="UNZ57" s="145"/>
      <c r="UOA57" s="145"/>
      <c r="UOB57" s="145"/>
      <c r="UOC57" s="145"/>
      <c r="UOD57" s="145"/>
      <c r="UOE57" s="145"/>
      <c r="UOF57" s="145"/>
      <c r="UOG57" s="145"/>
      <c r="UOH57" s="145"/>
      <c r="UOI57" s="145"/>
      <c r="UOJ57" s="145"/>
      <c r="UOK57" s="145"/>
      <c r="UOO57" s="145"/>
      <c r="UOQ57" s="145"/>
      <c r="UOR57" s="145"/>
      <c r="UOS57" s="145"/>
      <c r="UOT57" s="145"/>
      <c r="UOW57" s="145"/>
      <c r="UOY57" s="145"/>
      <c r="UOZ57" s="145"/>
      <c r="UPA57" s="145"/>
      <c r="UPB57" s="145"/>
      <c r="UPC57" s="145"/>
      <c r="UPD57" s="145"/>
      <c r="UPE57" s="145"/>
      <c r="UPF57" s="145"/>
      <c r="UPG57" s="145"/>
      <c r="UPH57" s="145"/>
      <c r="UPI57" s="145"/>
      <c r="UPJ57" s="145"/>
      <c r="UPK57" s="145"/>
      <c r="UPN57" s="145"/>
      <c r="UPQ57" s="145"/>
      <c r="UPT57" s="145"/>
      <c r="UPW57" s="145"/>
      <c r="UPZ57" s="145"/>
      <c r="UQL57" s="145"/>
      <c r="UQO57" s="145"/>
      <c r="UQR57" s="145"/>
      <c r="UQU57" s="145"/>
      <c r="URD57" s="145"/>
      <c r="URJ57" s="145"/>
      <c r="URM57" s="145"/>
      <c r="URP57" s="145"/>
      <c r="URS57" s="145"/>
      <c r="URY57" s="145"/>
      <c r="USB57" s="145"/>
      <c r="USH57" s="145"/>
      <c r="USJ57" s="145"/>
      <c r="USK57" s="145"/>
      <c r="USM57" s="145"/>
      <c r="USP57" s="145"/>
      <c r="USS57" s="145"/>
      <c r="USV57" s="145"/>
      <c r="UTD57" s="145"/>
      <c r="UTI57" s="145"/>
      <c r="UTR57" s="145"/>
      <c r="UTU57" s="145"/>
      <c r="UUC57" s="145"/>
      <c r="UUY57" s="145"/>
      <c r="UUZ57" s="145"/>
      <c r="UVA57" s="145"/>
      <c r="UVB57" s="145"/>
      <c r="UVC57" s="145"/>
      <c r="UVD57" s="145"/>
      <c r="UVV57" s="145"/>
      <c r="UVW57" s="145"/>
      <c r="UVZ57" s="145"/>
      <c r="UWC57" s="145"/>
      <c r="UWE57" s="145"/>
      <c r="UWG57" s="145"/>
      <c r="UWJ57" s="145"/>
      <c r="UWM57" s="145"/>
      <c r="UWP57" s="145"/>
      <c r="UWS57" s="145"/>
      <c r="UWV57" s="145"/>
      <c r="UWY57" s="145"/>
      <c r="UXB57" s="145"/>
      <c r="UXE57" s="145"/>
      <c r="UXG57" s="145"/>
      <c r="UXT57" s="145"/>
      <c r="UXU57" s="145"/>
      <c r="UXV57" s="145"/>
      <c r="UXW57" s="145"/>
      <c r="UXX57" s="145"/>
      <c r="UXY57" s="145"/>
      <c r="UXZ57" s="145"/>
      <c r="UYA57" s="145"/>
      <c r="UYB57" s="145"/>
      <c r="UYC57" s="145"/>
      <c r="UYD57" s="145"/>
      <c r="UYE57" s="145"/>
      <c r="UYF57" s="145"/>
      <c r="UYG57" s="145"/>
      <c r="UYK57" s="145"/>
      <c r="UYM57" s="145"/>
      <c r="UYN57" s="145"/>
      <c r="UYO57" s="145"/>
      <c r="UYP57" s="145"/>
      <c r="UYS57" s="145"/>
      <c r="UYU57" s="145"/>
      <c r="UYV57" s="145"/>
      <c r="UYW57" s="145"/>
      <c r="UYX57" s="145"/>
      <c r="UYY57" s="145"/>
      <c r="UYZ57" s="145"/>
      <c r="UZA57" s="145"/>
      <c r="UZB57" s="145"/>
      <c r="UZC57" s="145"/>
      <c r="UZD57" s="145"/>
      <c r="UZE57" s="145"/>
      <c r="UZF57" s="145"/>
      <c r="UZG57" s="145"/>
      <c r="UZJ57" s="145"/>
      <c r="UZM57" s="145"/>
      <c r="UZP57" s="145"/>
      <c r="UZS57" s="145"/>
      <c r="UZV57" s="145"/>
      <c r="VAH57" s="145"/>
      <c r="VAK57" s="145"/>
      <c r="VAN57" s="145"/>
      <c r="VAQ57" s="145"/>
      <c r="VAZ57" s="145"/>
      <c r="VBF57" s="145"/>
      <c r="VBI57" s="145"/>
      <c r="VBL57" s="145"/>
      <c r="VBO57" s="145"/>
      <c r="VBU57" s="145"/>
      <c r="VBX57" s="145"/>
      <c r="VCD57" s="145"/>
      <c r="VCF57" s="145"/>
      <c r="VCG57" s="145"/>
      <c r="VCI57" s="145"/>
      <c r="VCL57" s="145"/>
      <c r="VCO57" s="145"/>
      <c r="VCR57" s="145"/>
      <c r="VCZ57" s="145"/>
      <c r="VDE57" s="145"/>
      <c r="VDN57" s="145"/>
      <c r="VDQ57" s="145"/>
      <c r="VDY57" s="145"/>
      <c r="VEU57" s="145"/>
      <c r="VEV57" s="145"/>
      <c r="VEW57" s="145"/>
      <c r="VEX57" s="145"/>
      <c r="VEY57" s="145"/>
      <c r="VEZ57" s="145"/>
      <c r="VFR57" s="145"/>
      <c r="VFS57" s="145"/>
      <c r="VFV57" s="145"/>
      <c r="VFY57" s="145"/>
      <c r="VGA57" s="145"/>
      <c r="VGC57" s="145"/>
      <c r="VGF57" s="145"/>
      <c r="VGI57" s="145"/>
      <c r="VGL57" s="145"/>
      <c r="VGO57" s="145"/>
      <c r="VGR57" s="145"/>
      <c r="VGU57" s="145"/>
      <c r="VGX57" s="145"/>
      <c r="VHA57" s="145"/>
      <c r="VHC57" s="145"/>
      <c r="VHP57" s="145"/>
      <c r="VHQ57" s="145"/>
      <c r="VHR57" s="145"/>
      <c r="VHS57" s="145"/>
      <c r="VHT57" s="145"/>
      <c r="VHU57" s="145"/>
      <c r="VHV57" s="145"/>
      <c r="VHW57" s="145"/>
      <c r="VHX57" s="145"/>
      <c r="VHY57" s="145"/>
      <c r="VHZ57" s="145"/>
      <c r="VIA57" s="145"/>
      <c r="VIB57" s="145"/>
      <c r="VIC57" s="145"/>
      <c r="VIG57" s="145"/>
      <c r="VII57" s="145"/>
      <c r="VIJ57" s="145"/>
      <c r="VIK57" s="145"/>
      <c r="VIL57" s="145"/>
      <c r="VIO57" s="145"/>
      <c r="VIQ57" s="145"/>
      <c r="VIR57" s="145"/>
      <c r="VIS57" s="145"/>
      <c r="VIT57" s="145"/>
      <c r="VIU57" s="145"/>
      <c r="VIV57" s="145"/>
      <c r="VIW57" s="145"/>
      <c r="VIX57" s="145"/>
      <c r="VIY57" s="145"/>
      <c r="VIZ57" s="145"/>
      <c r="VJA57" s="145"/>
      <c r="VJB57" s="145"/>
      <c r="VJC57" s="145"/>
      <c r="VJF57" s="145"/>
      <c r="VJI57" s="145"/>
      <c r="VJL57" s="145"/>
      <c r="VJO57" s="145"/>
      <c r="VJR57" s="145"/>
      <c r="VKD57" s="145"/>
      <c r="VKG57" s="145"/>
      <c r="VKJ57" s="145"/>
      <c r="VKM57" s="145"/>
      <c r="VKV57" s="145"/>
      <c r="VLB57" s="145"/>
      <c r="VLE57" s="145"/>
      <c r="VLH57" s="145"/>
      <c r="VLK57" s="145"/>
      <c r="VLQ57" s="145"/>
      <c r="VLT57" s="145"/>
      <c r="VLZ57" s="145"/>
      <c r="VMB57" s="145"/>
      <c r="VMC57" s="145"/>
      <c r="VME57" s="145"/>
      <c r="VMH57" s="145"/>
      <c r="VMK57" s="145"/>
      <c r="VMN57" s="145"/>
      <c r="VMV57" s="145"/>
      <c r="VNA57" s="145"/>
      <c r="VNJ57" s="145"/>
      <c r="VNM57" s="145"/>
      <c r="VNU57" s="145"/>
      <c r="VOQ57" s="145"/>
      <c r="VOR57" s="145"/>
      <c r="VOS57" s="145"/>
      <c r="VOT57" s="145"/>
      <c r="VOU57" s="145"/>
      <c r="VOV57" s="145"/>
      <c r="VPN57" s="145"/>
      <c r="VPO57" s="145"/>
      <c r="VPR57" s="145"/>
      <c r="VPU57" s="145"/>
      <c r="VPW57" s="145"/>
      <c r="VPY57" s="145"/>
      <c r="VQB57" s="145"/>
      <c r="VQE57" s="145"/>
      <c r="VQH57" s="145"/>
      <c r="VQK57" s="145"/>
      <c r="VQN57" s="145"/>
      <c r="VQQ57" s="145"/>
      <c r="VQT57" s="145"/>
      <c r="VQW57" s="145"/>
      <c r="VQY57" s="145"/>
      <c r="VRL57" s="145"/>
      <c r="VRM57" s="145"/>
      <c r="VRN57" s="145"/>
      <c r="VRO57" s="145"/>
      <c r="VRP57" s="145"/>
      <c r="VRQ57" s="145"/>
      <c r="VRR57" s="145"/>
      <c r="VRS57" s="145"/>
      <c r="VRT57" s="145"/>
      <c r="VRU57" s="145"/>
      <c r="VRV57" s="145"/>
      <c r="VRW57" s="145"/>
      <c r="VRX57" s="145"/>
      <c r="VRY57" s="145"/>
      <c r="VSC57" s="145"/>
      <c r="VSE57" s="145"/>
      <c r="VSF57" s="145"/>
      <c r="VSG57" s="145"/>
      <c r="VSH57" s="145"/>
      <c r="VSK57" s="145"/>
      <c r="VSM57" s="145"/>
      <c r="VSN57" s="145"/>
      <c r="VSO57" s="145"/>
      <c r="VSP57" s="145"/>
      <c r="VSQ57" s="145"/>
      <c r="VSR57" s="145"/>
      <c r="VSS57" s="145"/>
      <c r="VST57" s="145"/>
      <c r="VSU57" s="145"/>
      <c r="VSV57" s="145"/>
      <c r="VSW57" s="145"/>
      <c r="VSX57" s="145"/>
      <c r="VSY57" s="145"/>
      <c r="VTB57" s="145"/>
      <c r="VTE57" s="145"/>
      <c r="VTH57" s="145"/>
      <c r="VTK57" s="145"/>
      <c r="VTN57" s="145"/>
      <c r="VTZ57" s="145"/>
      <c r="VUC57" s="145"/>
      <c r="VUF57" s="145"/>
      <c r="VUI57" s="145"/>
      <c r="VUR57" s="145"/>
      <c r="VUX57" s="145"/>
      <c r="VVA57" s="145"/>
      <c r="VVD57" s="145"/>
      <c r="VVG57" s="145"/>
      <c r="VVM57" s="145"/>
      <c r="VVP57" s="145"/>
      <c r="VVV57" s="145"/>
      <c r="VVX57" s="145"/>
      <c r="VVY57" s="145"/>
      <c r="VWA57" s="145"/>
      <c r="VWD57" s="145"/>
      <c r="VWG57" s="145"/>
      <c r="VWJ57" s="145"/>
      <c r="VWR57" s="145"/>
      <c r="VWW57" s="145"/>
      <c r="VXF57" s="145"/>
      <c r="VXI57" s="145"/>
      <c r="VXQ57" s="145"/>
      <c r="VYM57" s="145"/>
      <c r="VYN57" s="145"/>
      <c r="VYO57" s="145"/>
      <c r="VYP57" s="145"/>
      <c r="VYQ57" s="145"/>
      <c r="VYR57" s="145"/>
      <c r="VZJ57" s="145"/>
      <c r="VZK57" s="145"/>
      <c r="VZN57" s="145"/>
      <c r="VZQ57" s="145"/>
      <c r="VZS57" s="145"/>
      <c r="VZU57" s="145"/>
      <c r="VZX57" s="145"/>
      <c r="WAA57" s="145"/>
      <c r="WAD57" s="145"/>
      <c r="WAG57" s="145"/>
      <c r="WAJ57" s="145"/>
      <c r="WAM57" s="145"/>
      <c r="WAP57" s="145"/>
      <c r="WAS57" s="145"/>
      <c r="WAU57" s="145"/>
      <c r="WBH57" s="145"/>
      <c r="WBI57" s="145"/>
      <c r="WBJ57" s="145"/>
      <c r="WBK57" s="145"/>
      <c r="WBL57" s="145"/>
      <c r="WBM57" s="145"/>
      <c r="WBN57" s="145"/>
      <c r="WBO57" s="145"/>
      <c r="WBP57" s="145"/>
      <c r="WBQ57" s="145"/>
      <c r="WBR57" s="145"/>
      <c r="WBS57" s="145"/>
      <c r="WBT57" s="145"/>
      <c r="WBU57" s="145"/>
      <c r="WBY57" s="145"/>
      <c r="WCA57" s="145"/>
      <c r="WCB57" s="145"/>
      <c r="WCC57" s="145"/>
      <c r="WCD57" s="145"/>
      <c r="WCG57" s="145"/>
      <c r="WCI57" s="145"/>
      <c r="WCJ57" s="145"/>
      <c r="WCK57" s="145"/>
      <c r="WCL57" s="145"/>
      <c r="WCM57" s="145"/>
      <c r="WCN57" s="145"/>
      <c r="WCO57" s="145"/>
      <c r="WCP57" s="145"/>
      <c r="WCQ57" s="145"/>
      <c r="WCR57" s="145"/>
      <c r="WCS57" s="145"/>
      <c r="WCT57" s="145"/>
      <c r="WCU57" s="145"/>
      <c r="WCX57" s="145"/>
      <c r="WDA57" s="145"/>
      <c r="WDD57" s="145"/>
      <c r="WDG57" s="145"/>
      <c r="WDJ57" s="145"/>
      <c r="WDV57" s="145"/>
      <c r="WDY57" s="145"/>
      <c r="WEB57" s="145"/>
      <c r="WEE57" s="145"/>
      <c r="WEN57" s="145"/>
      <c r="WET57" s="145"/>
      <c r="WEW57" s="145"/>
      <c r="WEZ57" s="145"/>
      <c r="WFC57" s="145"/>
      <c r="WFI57" s="145"/>
      <c r="WFL57" s="145"/>
      <c r="WFR57" s="145"/>
      <c r="WFT57" s="145"/>
      <c r="WFU57" s="145"/>
      <c r="WFW57" s="145"/>
      <c r="WFZ57" s="145"/>
      <c r="WGC57" s="145"/>
      <c r="WGF57" s="145"/>
      <c r="WGN57" s="145"/>
      <c r="WGS57" s="145"/>
      <c r="WHB57" s="145"/>
      <c r="WHE57" s="145"/>
      <c r="WHM57" s="145"/>
      <c r="WII57" s="145"/>
      <c r="WIJ57" s="145"/>
      <c r="WIK57" s="145"/>
      <c r="WIL57" s="145"/>
      <c r="WIM57" s="145"/>
      <c r="WIN57" s="145"/>
      <c r="WJF57" s="145"/>
      <c r="WJG57" s="145"/>
      <c r="WJJ57" s="145"/>
      <c r="WJM57" s="145"/>
      <c r="WJO57" s="145"/>
      <c r="WJQ57" s="145"/>
      <c r="WJT57" s="145"/>
      <c r="WJW57" s="145"/>
      <c r="WJZ57" s="145"/>
      <c r="WKC57" s="145"/>
      <c r="WKF57" s="145"/>
      <c r="WKI57" s="145"/>
      <c r="WKL57" s="145"/>
      <c r="WKO57" s="145"/>
      <c r="WKQ57" s="145"/>
      <c r="WLD57" s="145"/>
      <c r="WLE57" s="145"/>
      <c r="WLF57" s="145"/>
      <c r="WLG57" s="145"/>
      <c r="WLH57" s="145"/>
      <c r="WLI57" s="145"/>
      <c r="WLJ57" s="145"/>
      <c r="WLK57" s="145"/>
      <c r="WLL57" s="145"/>
      <c r="WLM57" s="145"/>
      <c r="WLN57" s="145"/>
      <c r="WLO57" s="145"/>
      <c r="WLP57" s="145"/>
      <c r="WLQ57" s="145"/>
      <c r="WLU57" s="145"/>
      <c r="WLW57" s="145"/>
      <c r="WLX57" s="145"/>
      <c r="WLY57" s="145"/>
      <c r="WLZ57" s="145"/>
      <c r="WMC57" s="145"/>
      <c r="WME57" s="145"/>
      <c r="WMF57" s="145"/>
      <c r="WMG57" s="145"/>
      <c r="WMH57" s="145"/>
      <c r="WMI57" s="145"/>
      <c r="WMJ57" s="145"/>
      <c r="WMK57" s="145"/>
      <c r="WML57" s="145"/>
      <c r="WMM57" s="145"/>
      <c r="WMN57" s="145"/>
      <c r="WMO57" s="145"/>
      <c r="WMP57" s="145"/>
      <c r="WMQ57" s="145"/>
      <c r="WMT57" s="145"/>
      <c r="WMW57" s="145"/>
      <c r="WMZ57" s="145"/>
      <c r="WNC57" s="145"/>
      <c r="WNF57" s="145"/>
      <c r="WNR57" s="145"/>
      <c r="WNU57" s="145"/>
      <c r="WNX57" s="145"/>
      <c r="WOA57" s="145"/>
      <c r="WOJ57" s="145"/>
      <c r="WOP57" s="145"/>
      <c r="WOS57" s="145"/>
      <c r="WOV57" s="145"/>
      <c r="WOY57" s="145"/>
      <c r="WPE57" s="145"/>
      <c r="WPH57" s="145"/>
      <c r="WPN57" s="145"/>
      <c r="WPP57" s="145"/>
      <c r="WPQ57" s="145"/>
      <c r="WPS57" s="145"/>
      <c r="WPV57" s="145"/>
      <c r="WPY57" s="145"/>
      <c r="WQB57" s="145"/>
      <c r="WQJ57" s="145"/>
      <c r="WQO57" s="145"/>
      <c r="WQX57" s="145"/>
      <c r="WRA57" s="145"/>
      <c r="WRI57" s="145"/>
      <c r="WSE57" s="145"/>
      <c r="WSF57" s="145"/>
      <c r="WSG57" s="145"/>
      <c r="WSH57" s="145"/>
      <c r="WSI57" s="145"/>
      <c r="WSJ57" s="145"/>
      <c r="WTB57" s="145"/>
      <c r="WTC57" s="145"/>
      <c r="WTF57" s="145"/>
      <c r="WTI57" s="145"/>
      <c r="WTK57" s="145"/>
      <c r="WTM57" s="145"/>
      <c r="WTP57" s="145"/>
      <c r="WTS57" s="145"/>
      <c r="WTV57" s="145"/>
      <c r="WTY57" s="145"/>
      <c r="WUB57" s="145"/>
      <c r="WUE57" s="145"/>
      <c r="WUH57" s="145"/>
      <c r="WUK57" s="145"/>
      <c r="WUM57" s="145"/>
      <c r="WUZ57" s="145"/>
      <c r="WVA57" s="145"/>
      <c r="WVB57" s="145"/>
      <c r="WVC57" s="145"/>
      <c r="WVD57" s="145"/>
      <c r="WVE57" s="145"/>
      <c r="WVF57" s="145"/>
      <c r="WVG57" s="145"/>
      <c r="WVH57" s="145"/>
      <c r="WVI57" s="145"/>
      <c r="WVJ57" s="145"/>
      <c r="WVK57" s="145"/>
      <c r="WVL57" s="145"/>
      <c r="WVM57" s="145"/>
      <c r="WVN57" s="145"/>
      <c r="WVO57" s="145"/>
      <c r="WVP57" s="145"/>
      <c r="WVQ57" s="145"/>
      <c r="WVR57" s="145"/>
      <c r="WVS57" s="145"/>
      <c r="WVT57" s="145"/>
      <c r="WVU57" s="145"/>
      <c r="WVV57" s="145"/>
      <c r="WVW57" s="145"/>
      <c r="WVX57" s="145"/>
      <c r="WVY57" s="145"/>
      <c r="WVZ57" s="145"/>
      <c r="WWA57" s="145"/>
      <c r="WWB57" s="145"/>
      <c r="WWC57" s="145"/>
      <c r="WWD57" s="145"/>
      <c r="WWE57" s="145"/>
      <c r="WWF57" s="145"/>
      <c r="WWG57" s="145"/>
      <c r="WWH57" s="145"/>
      <c r="WWI57" s="145"/>
      <c r="WWJ57" s="145"/>
      <c r="WWK57" s="145"/>
      <c r="WWL57" s="145"/>
      <c r="WWM57" s="145"/>
      <c r="WWN57" s="145"/>
      <c r="WWO57" s="145"/>
      <c r="WWP57" s="145"/>
      <c r="WWQ57" s="145"/>
      <c r="WWR57" s="145"/>
      <c r="WWS57" s="145"/>
      <c r="WWT57" s="145"/>
      <c r="WWU57" s="145"/>
      <c r="WWV57" s="145"/>
      <c r="WWW57" s="145"/>
      <c r="WWX57" s="145"/>
      <c r="WWY57" s="145"/>
      <c r="WWZ57" s="145"/>
      <c r="WXA57" s="145"/>
      <c r="WXB57" s="145"/>
      <c r="WXC57" s="145"/>
      <c r="WXD57" s="145"/>
      <c r="WXE57" s="145"/>
      <c r="WXF57" s="145"/>
      <c r="WXG57" s="145"/>
      <c r="WXH57" s="145"/>
      <c r="WXI57" s="145"/>
      <c r="WXJ57" s="145"/>
      <c r="WXK57" s="145"/>
      <c r="WXL57" s="145"/>
      <c r="WXM57" s="145"/>
      <c r="WXN57" s="145"/>
      <c r="WXO57" s="145"/>
      <c r="WXP57" s="145"/>
      <c r="WXQ57" s="145"/>
      <c r="WXR57" s="145"/>
      <c r="WXS57" s="145"/>
      <c r="WXT57" s="145"/>
      <c r="WXU57" s="145"/>
      <c r="WXV57" s="145"/>
      <c r="WXW57" s="145"/>
      <c r="WXX57" s="145"/>
      <c r="WXY57" s="145"/>
      <c r="WXZ57" s="145"/>
      <c r="WYA57" s="145"/>
      <c r="WYB57" s="145"/>
      <c r="WYC57" s="145"/>
      <c r="WYD57" s="145"/>
      <c r="WYE57" s="145"/>
      <c r="WYF57" s="145"/>
      <c r="WYG57" s="145"/>
      <c r="WYH57" s="145"/>
      <c r="WYI57" s="145"/>
      <c r="WYJ57" s="145"/>
      <c r="WYK57" s="145"/>
      <c r="WYL57" s="145"/>
      <c r="WYM57" s="145"/>
      <c r="WYN57" s="145"/>
      <c r="WYO57" s="145"/>
      <c r="WYP57" s="145"/>
      <c r="WYQ57" s="145"/>
      <c r="WYR57" s="145"/>
      <c r="WYS57" s="145"/>
      <c r="WYT57" s="145"/>
      <c r="WYU57" s="145"/>
      <c r="WYV57" s="145"/>
      <c r="WYW57" s="145"/>
      <c r="WYX57" s="145"/>
      <c r="WYY57" s="145"/>
      <c r="WYZ57" s="145"/>
      <c r="WZA57" s="145"/>
      <c r="WZB57" s="145"/>
      <c r="WZC57" s="145"/>
      <c r="WZD57" s="145"/>
      <c r="WZE57" s="145"/>
      <c r="WZF57" s="145"/>
      <c r="WZG57" s="145"/>
      <c r="WZH57" s="145"/>
      <c r="WZI57" s="145"/>
      <c r="WZJ57" s="145"/>
      <c r="WZK57" s="145"/>
      <c r="WZL57" s="145"/>
      <c r="WZM57" s="145"/>
      <c r="WZN57" s="145"/>
      <c r="WZO57" s="145"/>
      <c r="WZP57" s="145"/>
      <c r="WZQ57" s="145"/>
      <c r="WZR57" s="145"/>
      <c r="WZS57" s="145"/>
      <c r="WZT57" s="145"/>
      <c r="WZU57" s="145"/>
      <c r="WZV57" s="145"/>
      <c r="WZW57" s="145"/>
      <c r="WZX57" s="145"/>
      <c r="WZY57" s="145"/>
      <c r="WZZ57" s="145"/>
      <c r="XAA57" s="145"/>
      <c r="XAB57" s="145"/>
      <c r="XAC57" s="145"/>
      <c r="XAD57" s="145"/>
      <c r="XAE57" s="145"/>
      <c r="XAF57" s="145"/>
      <c r="XAG57" s="145"/>
      <c r="XAH57" s="145"/>
      <c r="XAI57" s="145"/>
      <c r="XAJ57" s="145"/>
      <c r="XAK57" s="145"/>
      <c r="XAL57" s="145"/>
      <c r="XAM57" s="145"/>
      <c r="XAN57" s="145"/>
      <c r="XAO57" s="145"/>
      <c r="XAP57" s="145"/>
      <c r="XAQ57" s="145"/>
      <c r="XAR57" s="145"/>
      <c r="XAS57" s="145"/>
      <c r="XAT57" s="145"/>
      <c r="XAU57" s="145"/>
      <c r="XAV57" s="145"/>
      <c r="XAW57" s="145"/>
      <c r="XAX57" s="145"/>
      <c r="XAY57" s="145"/>
      <c r="XAZ57" s="145"/>
      <c r="XBA57" s="145"/>
      <c r="XBB57" s="145"/>
      <c r="XBC57" s="145"/>
      <c r="XBD57" s="145"/>
      <c r="XBE57" s="145"/>
      <c r="XBF57" s="145"/>
      <c r="XBG57" s="145"/>
      <c r="XBH57" s="145"/>
      <c r="XBI57" s="145"/>
      <c r="XBJ57" s="145"/>
      <c r="XBK57" s="145"/>
      <c r="XBL57" s="145"/>
      <c r="XBM57" s="145"/>
      <c r="XBN57" s="145"/>
      <c r="XBO57" s="145"/>
      <c r="XBP57" s="145"/>
      <c r="XBQ57" s="145"/>
      <c r="XBR57" s="145"/>
      <c r="XBS57" s="145"/>
      <c r="XBT57" s="145"/>
      <c r="XBU57" s="145"/>
      <c r="XBV57" s="145"/>
      <c r="XBW57" s="145"/>
      <c r="XBX57" s="145"/>
      <c r="XBY57" s="145"/>
      <c r="XBZ57" s="145"/>
      <c r="XCA57" s="145"/>
      <c r="XCB57" s="145"/>
      <c r="XCC57" s="145"/>
      <c r="XCD57" s="145"/>
      <c r="XCE57" s="145"/>
      <c r="XCF57" s="145"/>
      <c r="XCG57" s="145"/>
      <c r="XCH57" s="145"/>
      <c r="XCI57" s="145"/>
      <c r="XCJ57" s="145"/>
      <c r="XCK57" s="145"/>
      <c r="XCL57" s="145"/>
      <c r="XCM57" s="145"/>
      <c r="XCN57" s="145"/>
      <c r="XCO57" s="145"/>
      <c r="XCP57" s="145"/>
      <c r="XCQ57" s="145"/>
      <c r="XCR57" s="145"/>
      <c r="XCS57" s="145"/>
      <c r="XCT57" s="145"/>
      <c r="XCU57" s="145"/>
      <c r="XCV57" s="145"/>
      <c r="XCW57" s="145"/>
      <c r="XCX57" s="145"/>
      <c r="XCY57" s="145"/>
      <c r="XCZ57" s="145"/>
      <c r="XDA57" s="145"/>
      <c r="XDB57" s="145"/>
      <c r="XDC57" s="145"/>
      <c r="XDD57" s="145"/>
      <c r="XDE57" s="145"/>
      <c r="XDF57" s="145"/>
      <c r="XDG57" s="145"/>
      <c r="XDH57" s="145"/>
      <c r="XDI57" s="145"/>
      <c r="XDJ57" s="145"/>
      <c r="XDK57" s="145"/>
      <c r="XDL57" s="145"/>
      <c r="XDM57" s="145"/>
      <c r="XDN57" s="145"/>
      <c r="XDO57" s="145"/>
      <c r="XDP57" s="145"/>
      <c r="XDQ57" s="145"/>
      <c r="XDR57" s="145"/>
      <c r="XDS57" s="145"/>
      <c r="XDT57" s="145"/>
      <c r="XDU57" s="145"/>
      <c r="XDV57" s="145"/>
      <c r="XDW57" s="145"/>
      <c r="XDX57" s="145"/>
      <c r="XDY57" s="145"/>
      <c r="XDZ57" s="145"/>
      <c r="XEA57" s="145"/>
      <c r="XEB57" s="145"/>
      <c r="XEC57" s="145"/>
      <c r="XED57" s="145"/>
      <c r="XEE57" s="145"/>
      <c r="XEF57" s="145"/>
      <c r="XEG57" s="145"/>
      <c r="XEH57" s="145"/>
      <c r="XEI57" s="145"/>
      <c r="XEJ57" s="145"/>
      <c r="XEK57" s="145"/>
      <c r="XEL57" s="145"/>
      <c r="XEM57" s="145"/>
      <c r="XEN57" s="145"/>
      <c r="XEO57" s="145"/>
      <c r="XEP57" s="145"/>
      <c r="XEQ57" s="145"/>
      <c r="XER57" s="145"/>
      <c r="XES57" s="145"/>
      <c r="XET57" s="145"/>
      <c r="XEU57" s="145"/>
      <c r="XEV57" s="145"/>
      <c r="XEW57" s="145"/>
      <c r="XEX57" s="145"/>
      <c r="XEY57" s="145"/>
      <c r="XEZ57" s="145"/>
      <c r="XFA57" s="145"/>
      <c r="XFB57" s="145"/>
      <c r="XFC57" s="145"/>
      <c r="XFD57" s="145"/>
    </row>
    <row r="58" spans="1:16384" s="45" customFormat="1" ht="20.25" hidden="1" customHeight="1">
      <c r="A58" s="27" t="s">
        <v>292</v>
      </c>
      <c r="B58" s="44" t="s">
        <v>325</v>
      </c>
      <c r="C58" s="132"/>
      <c r="D58" s="59"/>
      <c r="E58" s="60">
        <f t="shared" si="1"/>
        <v>0</v>
      </c>
    </row>
    <row r="59" spans="1:16384" s="45" customFormat="1" ht="21.75" hidden="1" customHeight="1">
      <c r="A59" s="8" t="s">
        <v>156</v>
      </c>
      <c r="B59" s="44" t="s">
        <v>325</v>
      </c>
      <c r="C59" s="132"/>
      <c r="D59" s="61"/>
      <c r="E59" s="60">
        <f t="shared" si="1"/>
        <v>0</v>
      </c>
    </row>
    <row r="60" spans="1:16384" s="45" customFormat="1" ht="21.75" hidden="1" customHeight="1">
      <c r="A60" s="8" t="s">
        <v>157</v>
      </c>
      <c r="B60" s="44" t="s">
        <v>325</v>
      </c>
      <c r="C60" s="132"/>
      <c r="D60" s="61"/>
      <c r="E60" s="60">
        <f t="shared" si="1"/>
        <v>0</v>
      </c>
    </row>
    <row r="61" spans="1:16384" s="45" customFormat="1" ht="21.75" hidden="1" customHeight="1">
      <c r="A61" s="7" t="s">
        <v>158</v>
      </c>
      <c r="B61" s="44" t="s">
        <v>325</v>
      </c>
      <c r="C61" s="132"/>
      <c r="D61" s="61"/>
      <c r="E61" s="60">
        <f t="shared" si="1"/>
        <v>0</v>
      </c>
    </row>
    <row r="62" spans="1:16384" s="45" customFormat="1" ht="21.75" hidden="1" customHeight="1">
      <c r="A62" s="32" t="s">
        <v>293</v>
      </c>
      <c r="B62" s="44" t="s">
        <v>325</v>
      </c>
      <c r="C62" s="132"/>
      <c r="D62" s="59"/>
      <c r="E62" s="60">
        <f t="shared" si="1"/>
        <v>0</v>
      </c>
    </row>
    <row r="63" spans="1:16384" s="45" customFormat="1" ht="22.7" customHeight="1">
      <c r="A63" s="141" t="s">
        <v>2</v>
      </c>
      <c r="B63" s="44" t="s">
        <v>332</v>
      </c>
      <c r="C63" s="177">
        <v>30</v>
      </c>
      <c r="D63" s="143">
        <v>7500</v>
      </c>
      <c r="E63" s="144">
        <f t="shared" si="1"/>
        <v>225000</v>
      </c>
      <c r="I63" s="145"/>
      <c r="K63" s="145"/>
      <c r="L63" s="145"/>
      <c r="M63" s="145"/>
      <c r="N63" s="145"/>
      <c r="Q63" s="145"/>
      <c r="S63" s="145"/>
      <c r="T63" s="145"/>
      <c r="U63" s="145"/>
      <c r="V63" s="145"/>
      <c r="W63" s="145"/>
      <c r="X63" s="145"/>
      <c r="Y63" s="145"/>
      <c r="Z63" s="145"/>
      <c r="AA63" s="145"/>
      <c r="AB63" s="145"/>
      <c r="AC63" s="145"/>
      <c r="AD63" s="145"/>
      <c r="AE63" s="145"/>
      <c r="AH63" s="145"/>
      <c r="AK63" s="145"/>
      <c r="AN63" s="145"/>
      <c r="AQ63" s="145"/>
      <c r="AT63" s="145"/>
      <c r="BF63" s="145"/>
      <c r="BI63" s="145"/>
      <c r="BL63" s="145"/>
      <c r="BO63" s="145"/>
      <c r="BX63" s="145"/>
      <c r="CD63" s="145"/>
      <c r="CG63" s="145"/>
      <c r="CJ63" s="145"/>
      <c r="CM63" s="145"/>
      <c r="CS63" s="145"/>
      <c r="CV63" s="145"/>
      <c r="DB63" s="145"/>
      <c r="DD63" s="145"/>
      <c r="DE63" s="145"/>
      <c r="DG63" s="145"/>
      <c r="DJ63" s="145"/>
      <c r="DM63" s="145"/>
      <c r="DP63" s="145"/>
      <c r="DX63" s="145"/>
      <c r="EC63" s="145"/>
      <c r="EL63" s="145"/>
      <c r="EO63" s="145"/>
      <c r="EW63" s="145"/>
      <c r="FS63" s="145"/>
      <c r="FT63" s="145"/>
      <c r="FU63" s="145"/>
      <c r="FV63" s="145"/>
      <c r="FW63" s="145"/>
      <c r="FX63" s="145"/>
      <c r="GP63" s="145"/>
      <c r="GQ63" s="145"/>
      <c r="GT63" s="145"/>
      <c r="GW63" s="145"/>
      <c r="GY63" s="145"/>
      <c r="HA63" s="145"/>
      <c r="HD63" s="145"/>
      <c r="HG63" s="145"/>
      <c r="HJ63" s="145"/>
      <c r="HM63" s="145"/>
      <c r="HP63" s="145"/>
      <c r="HS63" s="145"/>
      <c r="HV63" s="145"/>
      <c r="HY63" s="145"/>
      <c r="IA63" s="145"/>
      <c r="IN63" s="145"/>
      <c r="IO63" s="145"/>
      <c r="IP63" s="145"/>
      <c r="IQ63" s="145"/>
      <c r="IR63" s="145"/>
      <c r="IS63" s="145"/>
      <c r="IT63" s="145"/>
      <c r="IU63" s="145"/>
      <c r="IV63" s="145"/>
      <c r="IW63" s="145"/>
      <c r="IX63" s="145"/>
      <c r="IY63" s="145"/>
      <c r="IZ63" s="145"/>
      <c r="JA63" s="145"/>
      <c r="JE63" s="145"/>
      <c r="JG63" s="145"/>
      <c r="JH63" s="145"/>
      <c r="JI63" s="145"/>
      <c r="JJ63" s="145"/>
      <c r="JM63" s="145"/>
      <c r="JO63" s="145"/>
      <c r="JP63" s="145"/>
      <c r="JQ63" s="145"/>
      <c r="JR63" s="145"/>
      <c r="JS63" s="145"/>
      <c r="JT63" s="145"/>
      <c r="JU63" s="145"/>
      <c r="JV63" s="145"/>
      <c r="JW63" s="145"/>
      <c r="JX63" s="145"/>
      <c r="JY63" s="145"/>
      <c r="JZ63" s="145"/>
      <c r="KA63" s="145"/>
      <c r="KD63" s="145"/>
      <c r="KG63" s="145"/>
      <c r="KJ63" s="145"/>
      <c r="KM63" s="145"/>
      <c r="KP63" s="145"/>
      <c r="LB63" s="145"/>
      <c r="LE63" s="145"/>
      <c r="LH63" s="145"/>
      <c r="LK63" s="145"/>
      <c r="LT63" s="145"/>
      <c r="LZ63" s="145"/>
      <c r="MC63" s="145"/>
      <c r="MF63" s="145"/>
      <c r="MI63" s="145"/>
      <c r="MO63" s="145"/>
      <c r="MR63" s="145"/>
      <c r="MX63" s="145"/>
      <c r="MZ63" s="145"/>
      <c r="NA63" s="145"/>
      <c r="NC63" s="145"/>
      <c r="NF63" s="145"/>
      <c r="NI63" s="145"/>
      <c r="NL63" s="145"/>
      <c r="NT63" s="145"/>
      <c r="NY63" s="145"/>
      <c r="OH63" s="145"/>
      <c r="OK63" s="145"/>
      <c r="OS63" s="145"/>
      <c r="PO63" s="145"/>
      <c r="PP63" s="145"/>
      <c r="PQ63" s="145"/>
      <c r="PR63" s="145"/>
      <c r="PS63" s="145"/>
      <c r="PT63" s="145"/>
      <c r="QL63" s="145"/>
      <c r="QM63" s="145"/>
      <c r="QP63" s="145"/>
      <c r="QS63" s="145"/>
      <c r="QU63" s="145"/>
      <c r="QW63" s="145"/>
      <c r="QZ63" s="145"/>
      <c r="RC63" s="145"/>
      <c r="RF63" s="145"/>
      <c r="RI63" s="145"/>
      <c r="RL63" s="145"/>
      <c r="RO63" s="145"/>
      <c r="RR63" s="145"/>
      <c r="RU63" s="145"/>
      <c r="RW63" s="145"/>
      <c r="SJ63" s="145"/>
      <c r="SK63" s="145"/>
      <c r="SL63" s="145"/>
      <c r="SM63" s="145"/>
      <c r="SN63" s="145"/>
      <c r="SO63" s="145"/>
      <c r="SP63" s="145"/>
      <c r="SQ63" s="145"/>
      <c r="SR63" s="145"/>
      <c r="SS63" s="145"/>
      <c r="ST63" s="145"/>
      <c r="SU63" s="145"/>
      <c r="SV63" s="145"/>
      <c r="SW63" s="145"/>
      <c r="TA63" s="145"/>
      <c r="TC63" s="145"/>
      <c r="TD63" s="145"/>
      <c r="TE63" s="145"/>
      <c r="TF63" s="145"/>
      <c r="TI63" s="145"/>
      <c r="TK63" s="145"/>
      <c r="TL63" s="145"/>
      <c r="TM63" s="145"/>
      <c r="TN63" s="145"/>
      <c r="TO63" s="145"/>
      <c r="TP63" s="145"/>
      <c r="TQ63" s="145"/>
      <c r="TR63" s="145"/>
      <c r="TS63" s="145"/>
      <c r="TT63" s="145"/>
      <c r="TU63" s="145"/>
      <c r="TV63" s="145"/>
      <c r="TW63" s="145"/>
      <c r="TZ63" s="145"/>
      <c r="UC63" s="145"/>
      <c r="UF63" s="145"/>
      <c r="UI63" s="145"/>
      <c r="UL63" s="145"/>
      <c r="UX63" s="145"/>
      <c r="VA63" s="145"/>
      <c r="VD63" s="145"/>
      <c r="VG63" s="145"/>
      <c r="VP63" s="145"/>
      <c r="VV63" s="145"/>
      <c r="VY63" s="145"/>
      <c r="WB63" s="145"/>
      <c r="WE63" s="145"/>
      <c r="WK63" s="145"/>
      <c r="WN63" s="145"/>
      <c r="WT63" s="145"/>
      <c r="WV63" s="145"/>
      <c r="WW63" s="145"/>
      <c r="WY63" s="145"/>
      <c r="XB63" s="145"/>
      <c r="XE63" s="145"/>
      <c r="XH63" s="145"/>
      <c r="XP63" s="145"/>
      <c r="XU63" s="145"/>
      <c r="YD63" s="145"/>
      <c r="YG63" s="145"/>
      <c r="YO63" s="145"/>
      <c r="ZK63" s="145"/>
      <c r="ZL63" s="145"/>
      <c r="ZM63" s="145"/>
      <c r="ZN63" s="145"/>
      <c r="ZO63" s="145"/>
      <c r="ZP63" s="145"/>
      <c r="AAH63" s="145"/>
      <c r="AAI63" s="145"/>
      <c r="AAL63" s="145"/>
      <c r="AAO63" s="145"/>
      <c r="AAQ63" s="145"/>
      <c r="AAS63" s="145"/>
      <c r="AAV63" s="145"/>
      <c r="AAY63" s="145"/>
      <c r="ABB63" s="145"/>
      <c r="ABE63" s="145"/>
      <c r="ABH63" s="145"/>
      <c r="ABK63" s="145"/>
      <c r="ABN63" s="145"/>
      <c r="ABQ63" s="145"/>
      <c r="ABS63" s="145"/>
      <c r="ACF63" s="145"/>
      <c r="ACG63" s="145"/>
      <c r="ACH63" s="145"/>
      <c r="ACI63" s="145"/>
      <c r="ACJ63" s="145"/>
      <c r="ACK63" s="145"/>
      <c r="ACL63" s="145"/>
      <c r="ACM63" s="145"/>
      <c r="ACN63" s="145"/>
      <c r="ACO63" s="145"/>
      <c r="ACP63" s="145"/>
      <c r="ACQ63" s="145"/>
      <c r="ACR63" s="145"/>
      <c r="ACS63" s="145"/>
      <c r="ACW63" s="145"/>
      <c r="ACY63" s="145"/>
      <c r="ACZ63" s="145"/>
      <c r="ADA63" s="145"/>
      <c r="ADB63" s="145"/>
      <c r="ADE63" s="145"/>
      <c r="ADG63" s="145"/>
      <c r="ADH63" s="145"/>
      <c r="ADI63" s="145"/>
      <c r="ADJ63" s="145"/>
      <c r="ADK63" s="145"/>
      <c r="ADL63" s="145"/>
      <c r="ADM63" s="145"/>
      <c r="ADN63" s="145"/>
      <c r="ADO63" s="145"/>
      <c r="ADP63" s="145"/>
      <c r="ADQ63" s="145"/>
      <c r="ADR63" s="145"/>
      <c r="ADS63" s="145"/>
      <c r="ADV63" s="145"/>
      <c r="ADY63" s="145"/>
      <c r="AEB63" s="145"/>
      <c r="AEE63" s="145"/>
      <c r="AEH63" s="145"/>
      <c r="AET63" s="145"/>
      <c r="AEW63" s="145"/>
      <c r="AEZ63" s="145"/>
      <c r="AFC63" s="145"/>
      <c r="AFL63" s="145"/>
      <c r="AFR63" s="145"/>
      <c r="AFU63" s="145"/>
      <c r="AFX63" s="145"/>
      <c r="AGA63" s="145"/>
      <c r="AGG63" s="145"/>
      <c r="AGJ63" s="145"/>
      <c r="AGP63" s="145"/>
      <c r="AGR63" s="145"/>
      <c r="AGS63" s="145"/>
      <c r="AGU63" s="145"/>
      <c r="AGX63" s="145"/>
      <c r="AHA63" s="145"/>
      <c r="AHD63" s="145"/>
      <c r="AHL63" s="145"/>
      <c r="AHQ63" s="145"/>
      <c r="AHZ63" s="145"/>
      <c r="AIC63" s="145"/>
      <c r="AIK63" s="145"/>
      <c r="AJG63" s="145"/>
      <c r="AJH63" s="145"/>
      <c r="AJI63" s="145"/>
      <c r="AJJ63" s="145"/>
      <c r="AJK63" s="145"/>
      <c r="AJL63" s="145"/>
      <c r="AKD63" s="145"/>
      <c r="AKE63" s="145"/>
      <c r="AKH63" s="145"/>
      <c r="AKK63" s="145"/>
      <c r="AKM63" s="145"/>
      <c r="AKO63" s="145"/>
      <c r="AKR63" s="145"/>
      <c r="AKU63" s="145"/>
      <c r="AKX63" s="145"/>
      <c r="ALA63" s="145"/>
      <c r="ALD63" s="145"/>
      <c r="ALG63" s="145"/>
      <c r="ALJ63" s="145"/>
      <c r="ALM63" s="145"/>
      <c r="ALO63" s="145"/>
      <c r="AMB63" s="145"/>
      <c r="AMC63" s="145"/>
      <c r="AMD63" s="145"/>
      <c r="AME63" s="145"/>
      <c r="AMF63" s="145"/>
      <c r="AMG63" s="145"/>
      <c r="AMH63" s="145"/>
      <c r="AMI63" s="145"/>
      <c r="AMJ63" s="145"/>
      <c r="AMK63" s="145"/>
      <c r="AML63" s="145"/>
      <c r="AMM63" s="145"/>
      <c r="AMN63" s="145"/>
      <c r="AMO63" s="145"/>
      <c r="AMS63" s="145"/>
      <c r="AMU63" s="145"/>
      <c r="AMV63" s="145"/>
      <c r="AMW63" s="145"/>
      <c r="AMX63" s="145"/>
      <c r="ANA63" s="145"/>
      <c r="ANC63" s="145"/>
      <c r="AND63" s="145"/>
      <c r="ANE63" s="145"/>
      <c r="ANF63" s="145"/>
      <c r="ANG63" s="145"/>
      <c r="ANH63" s="145"/>
      <c r="ANI63" s="145"/>
      <c r="ANJ63" s="145"/>
      <c r="ANK63" s="145"/>
      <c r="ANL63" s="145"/>
      <c r="ANM63" s="145"/>
      <c r="ANN63" s="145"/>
      <c r="ANO63" s="145"/>
      <c r="ANR63" s="145"/>
      <c r="ANU63" s="145"/>
      <c r="ANX63" s="145"/>
      <c r="AOA63" s="145"/>
      <c r="AOD63" s="145"/>
      <c r="AOP63" s="145"/>
      <c r="AOS63" s="145"/>
      <c r="AOV63" s="145"/>
      <c r="AOY63" s="145"/>
      <c r="APH63" s="145"/>
      <c r="APN63" s="145"/>
      <c r="APQ63" s="145"/>
      <c r="APT63" s="145"/>
      <c r="APW63" s="145"/>
      <c r="AQC63" s="145"/>
      <c r="AQF63" s="145"/>
      <c r="AQL63" s="145"/>
      <c r="AQN63" s="145"/>
      <c r="AQO63" s="145"/>
      <c r="AQQ63" s="145"/>
      <c r="AQT63" s="145"/>
      <c r="AQW63" s="145"/>
      <c r="AQZ63" s="145"/>
      <c r="ARH63" s="145"/>
      <c r="ARM63" s="145"/>
      <c r="ARV63" s="145"/>
      <c r="ARY63" s="145"/>
      <c r="ASG63" s="145"/>
      <c r="ATC63" s="145"/>
      <c r="ATD63" s="145"/>
      <c r="ATE63" s="145"/>
      <c r="ATF63" s="145"/>
      <c r="ATG63" s="145"/>
      <c r="ATH63" s="145"/>
      <c r="ATZ63" s="145"/>
      <c r="AUA63" s="145"/>
      <c r="AUD63" s="145"/>
      <c r="AUG63" s="145"/>
      <c r="AUI63" s="145"/>
      <c r="AUK63" s="145"/>
      <c r="AUN63" s="145"/>
      <c r="AUQ63" s="145"/>
      <c r="AUT63" s="145"/>
      <c r="AUW63" s="145"/>
      <c r="AUZ63" s="145"/>
      <c r="AVC63" s="145"/>
      <c r="AVF63" s="145"/>
      <c r="AVI63" s="145"/>
      <c r="AVK63" s="145"/>
      <c r="AVX63" s="145"/>
      <c r="AVY63" s="145"/>
      <c r="AVZ63" s="145"/>
      <c r="AWA63" s="145"/>
      <c r="AWB63" s="145"/>
      <c r="AWC63" s="145"/>
      <c r="AWD63" s="145"/>
      <c r="AWE63" s="145"/>
      <c r="AWF63" s="145"/>
      <c r="AWG63" s="145"/>
      <c r="AWH63" s="145"/>
      <c r="AWI63" s="145"/>
      <c r="AWJ63" s="145"/>
      <c r="AWK63" s="145"/>
      <c r="AWO63" s="145"/>
      <c r="AWQ63" s="145"/>
      <c r="AWR63" s="145"/>
      <c r="AWS63" s="145"/>
      <c r="AWT63" s="145"/>
      <c r="AWW63" s="145"/>
      <c r="AWY63" s="145"/>
      <c r="AWZ63" s="145"/>
      <c r="AXA63" s="145"/>
      <c r="AXB63" s="145"/>
      <c r="AXC63" s="145"/>
      <c r="AXD63" s="145"/>
      <c r="AXE63" s="145"/>
      <c r="AXF63" s="145"/>
      <c r="AXG63" s="145"/>
      <c r="AXH63" s="145"/>
      <c r="AXI63" s="145"/>
      <c r="AXJ63" s="145"/>
      <c r="AXK63" s="145"/>
      <c r="AXN63" s="145"/>
      <c r="AXQ63" s="145"/>
      <c r="AXT63" s="145"/>
      <c r="AXW63" s="145"/>
      <c r="AXZ63" s="145"/>
      <c r="AYL63" s="145"/>
      <c r="AYO63" s="145"/>
      <c r="AYR63" s="145"/>
      <c r="AYU63" s="145"/>
      <c r="AZD63" s="145"/>
      <c r="AZJ63" s="145"/>
      <c r="AZM63" s="145"/>
      <c r="AZP63" s="145"/>
      <c r="AZS63" s="145"/>
      <c r="AZY63" s="145"/>
      <c r="BAB63" s="145"/>
      <c r="BAH63" s="145"/>
      <c r="BAJ63" s="145"/>
      <c r="BAK63" s="145"/>
      <c r="BAM63" s="145"/>
      <c r="BAP63" s="145"/>
      <c r="BAS63" s="145"/>
      <c r="BAV63" s="145"/>
      <c r="BBD63" s="145"/>
      <c r="BBI63" s="145"/>
      <c r="BBR63" s="145"/>
      <c r="BBU63" s="145"/>
      <c r="BCC63" s="145"/>
      <c r="BCY63" s="145"/>
      <c r="BCZ63" s="145"/>
      <c r="BDA63" s="145"/>
      <c r="BDB63" s="145"/>
      <c r="BDC63" s="145"/>
      <c r="BDD63" s="145"/>
      <c r="BDV63" s="145"/>
      <c r="BDW63" s="145"/>
      <c r="BDZ63" s="145"/>
      <c r="BEC63" s="145"/>
      <c r="BEE63" s="145"/>
      <c r="BEG63" s="145"/>
      <c r="BEJ63" s="145"/>
      <c r="BEM63" s="145"/>
      <c r="BEP63" s="145"/>
      <c r="BES63" s="145"/>
      <c r="BEV63" s="145"/>
      <c r="BEY63" s="145"/>
      <c r="BFB63" s="145"/>
      <c r="BFE63" s="145"/>
      <c r="BFG63" s="145"/>
      <c r="BFT63" s="145"/>
      <c r="BFU63" s="145"/>
      <c r="BFV63" s="145"/>
      <c r="BFW63" s="145"/>
      <c r="BFX63" s="145"/>
      <c r="BFY63" s="145"/>
      <c r="BFZ63" s="145"/>
      <c r="BGA63" s="145"/>
      <c r="BGB63" s="145"/>
      <c r="BGC63" s="145"/>
      <c r="BGD63" s="145"/>
      <c r="BGE63" s="145"/>
      <c r="BGF63" s="145"/>
      <c r="BGG63" s="145"/>
      <c r="BGK63" s="145"/>
      <c r="BGM63" s="145"/>
      <c r="BGN63" s="145"/>
      <c r="BGO63" s="145"/>
      <c r="BGP63" s="145"/>
      <c r="BGS63" s="145"/>
      <c r="BGU63" s="145"/>
      <c r="BGV63" s="145"/>
      <c r="BGW63" s="145"/>
      <c r="BGX63" s="145"/>
      <c r="BGY63" s="145"/>
      <c r="BGZ63" s="145"/>
      <c r="BHA63" s="145"/>
      <c r="BHB63" s="145"/>
      <c r="BHC63" s="145"/>
      <c r="BHD63" s="145"/>
      <c r="BHE63" s="145"/>
      <c r="BHF63" s="145"/>
      <c r="BHG63" s="145"/>
      <c r="BHJ63" s="145"/>
      <c r="BHM63" s="145"/>
      <c r="BHP63" s="145"/>
      <c r="BHS63" s="145"/>
      <c r="BHV63" s="145"/>
      <c r="BIH63" s="145"/>
      <c r="BIK63" s="145"/>
      <c r="BIN63" s="145"/>
      <c r="BIQ63" s="145"/>
      <c r="BIZ63" s="145"/>
      <c r="BJF63" s="145"/>
      <c r="BJI63" s="145"/>
      <c r="BJL63" s="145"/>
      <c r="BJO63" s="145"/>
      <c r="BJU63" s="145"/>
      <c r="BJX63" s="145"/>
      <c r="BKD63" s="145"/>
      <c r="BKF63" s="145"/>
      <c r="BKG63" s="145"/>
      <c r="BKI63" s="145"/>
      <c r="BKL63" s="145"/>
      <c r="BKO63" s="145"/>
      <c r="BKR63" s="145"/>
      <c r="BKZ63" s="145"/>
      <c r="BLE63" s="145"/>
      <c r="BLN63" s="145"/>
      <c r="BLQ63" s="145"/>
      <c r="BLY63" s="145"/>
      <c r="BMU63" s="145"/>
      <c r="BMV63" s="145"/>
      <c r="BMW63" s="145"/>
      <c r="BMX63" s="145"/>
      <c r="BMY63" s="145"/>
      <c r="BMZ63" s="145"/>
      <c r="BNR63" s="145"/>
      <c r="BNS63" s="145"/>
      <c r="BNV63" s="145"/>
      <c r="BNY63" s="145"/>
      <c r="BOA63" s="145"/>
      <c r="BOC63" s="145"/>
      <c r="BOF63" s="145"/>
      <c r="BOI63" s="145"/>
      <c r="BOL63" s="145"/>
      <c r="BOO63" s="145"/>
      <c r="BOR63" s="145"/>
      <c r="BOU63" s="145"/>
      <c r="BOX63" s="145"/>
      <c r="BPA63" s="145"/>
      <c r="BPC63" s="145"/>
      <c r="BPP63" s="145"/>
      <c r="BPQ63" s="145"/>
      <c r="BPR63" s="145"/>
      <c r="BPS63" s="145"/>
      <c r="BPT63" s="145"/>
      <c r="BPU63" s="145"/>
      <c r="BPV63" s="145"/>
      <c r="BPW63" s="145"/>
      <c r="BPX63" s="145"/>
      <c r="BPY63" s="145"/>
      <c r="BPZ63" s="145"/>
      <c r="BQA63" s="145"/>
      <c r="BQB63" s="145"/>
      <c r="BQC63" s="145"/>
      <c r="BQG63" s="145"/>
      <c r="BQI63" s="145"/>
      <c r="BQJ63" s="145"/>
      <c r="BQK63" s="145"/>
      <c r="BQL63" s="145"/>
      <c r="BQO63" s="145"/>
      <c r="BQQ63" s="145"/>
      <c r="BQR63" s="145"/>
      <c r="BQS63" s="145"/>
      <c r="BQT63" s="145"/>
      <c r="BQU63" s="145"/>
      <c r="BQV63" s="145"/>
      <c r="BQW63" s="145"/>
      <c r="BQX63" s="145"/>
      <c r="BQY63" s="145"/>
      <c r="BQZ63" s="145"/>
      <c r="BRA63" s="145"/>
      <c r="BRB63" s="145"/>
      <c r="BRC63" s="145"/>
      <c r="BRF63" s="145"/>
      <c r="BRI63" s="145"/>
      <c r="BRL63" s="145"/>
      <c r="BRO63" s="145"/>
      <c r="BRR63" s="145"/>
      <c r="BSD63" s="145"/>
      <c r="BSG63" s="145"/>
      <c r="BSJ63" s="145"/>
      <c r="BSM63" s="145"/>
      <c r="BSV63" s="145"/>
      <c r="BTB63" s="145"/>
      <c r="BTE63" s="145"/>
      <c r="BTH63" s="145"/>
      <c r="BTK63" s="145"/>
      <c r="BTQ63" s="145"/>
      <c r="BTT63" s="145"/>
      <c r="BTZ63" s="145"/>
      <c r="BUB63" s="145"/>
      <c r="BUC63" s="145"/>
      <c r="BUE63" s="145"/>
      <c r="BUH63" s="145"/>
      <c r="BUK63" s="145"/>
      <c r="BUN63" s="145"/>
      <c r="BUV63" s="145"/>
      <c r="BVA63" s="145"/>
      <c r="BVJ63" s="145"/>
      <c r="BVM63" s="145"/>
      <c r="BVU63" s="145"/>
      <c r="BWQ63" s="145"/>
      <c r="BWR63" s="145"/>
      <c r="BWS63" s="145"/>
      <c r="BWT63" s="145"/>
      <c r="BWU63" s="145"/>
      <c r="BWV63" s="145"/>
      <c r="BXN63" s="145"/>
      <c r="BXO63" s="145"/>
      <c r="BXR63" s="145"/>
      <c r="BXU63" s="145"/>
      <c r="BXW63" s="145"/>
      <c r="BXY63" s="145"/>
      <c r="BYB63" s="145"/>
      <c r="BYE63" s="145"/>
      <c r="BYH63" s="145"/>
      <c r="BYK63" s="145"/>
      <c r="BYN63" s="145"/>
      <c r="BYQ63" s="145"/>
      <c r="BYT63" s="145"/>
      <c r="BYW63" s="145"/>
      <c r="BYY63" s="145"/>
      <c r="BZL63" s="145"/>
      <c r="BZM63" s="145"/>
      <c r="BZN63" s="145"/>
      <c r="BZO63" s="145"/>
      <c r="BZP63" s="145"/>
      <c r="BZQ63" s="145"/>
      <c r="BZR63" s="145"/>
      <c r="BZS63" s="145"/>
      <c r="BZT63" s="145"/>
      <c r="BZU63" s="145"/>
      <c r="BZV63" s="145"/>
      <c r="BZW63" s="145"/>
      <c r="BZX63" s="145"/>
      <c r="BZY63" s="145"/>
      <c r="CAC63" s="145"/>
      <c r="CAE63" s="145"/>
      <c r="CAF63" s="145"/>
      <c r="CAG63" s="145"/>
      <c r="CAH63" s="145"/>
      <c r="CAK63" s="145"/>
      <c r="CAM63" s="145"/>
      <c r="CAN63" s="145"/>
      <c r="CAO63" s="145"/>
      <c r="CAP63" s="145"/>
      <c r="CAQ63" s="145"/>
      <c r="CAR63" s="145"/>
      <c r="CAS63" s="145"/>
      <c r="CAT63" s="145"/>
      <c r="CAU63" s="145"/>
      <c r="CAV63" s="145"/>
      <c r="CAW63" s="145"/>
      <c r="CAX63" s="145"/>
      <c r="CAY63" s="145"/>
      <c r="CBB63" s="145"/>
      <c r="CBE63" s="145"/>
      <c r="CBH63" s="145"/>
      <c r="CBK63" s="145"/>
      <c r="CBN63" s="145"/>
      <c r="CBZ63" s="145"/>
      <c r="CCC63" s="145"/>
      <c r="CCF63" s="145"/>
      <c r="CCI63" s="145"/>
      <c r="CCR63" s="145"/>
      <c r="CCX63" s="145"/>
      <c r="CDA63" s="145"/>
      <c r="CDD63" s="145"/>
      <c r="CDG63" s="145"/>
      <c r="CDM63" s="145"/>
      <c r="CDP63" s="145"/>
      <c r="CDV63" s="145"/>
      <c r="CDX63" s="145"/>
      <c r="CDY63" s="145"/>
      <c r="CEA63" s="145"/>
      <c r="CED63" s="145"/>
      <c r="CEG63" s="145"/>
      <c r="CEJ63" s="145"/>
      <c r="CER63" s="145"/>
      <c r="CEW63" s="145"/>
      <c r="CFF63" s="145"/>
      <c r="CFI63" s="145"/>
      <c r="CFQ63" s="145"/>
      <c r="CGM63" s="145"/>
      <c r="CGN63" s="145"/>
      <c r="CGO63" s="145"/>
      <c r="CGP63" s="145"/>
      <c r="CGQ63" s="145"/>
      <c r="CGR63" s="145"/>
      <c r="CHJ63" s="145"/>
      <c r="CHK63" s="145"/>
      <c r="CHN63" s="145"/>
      <c r="CHQ63" s="145"/>
      <c r="CHS63" s="145"/>
      <c r="CHU63" s="145"/>
      <c r="CHX63" s="145"/>
      <c r="CIA63" s="145"/>
      <c r="CID63" s="145"/>
      <c r="CIG63" s="145"/>
      <c r="CIJ63" s="145"/>
      <c r="CIM63" s="145"/>
      <c r="CIP63" s="145"/>
      <c r="CIS63" s="145"/>
      <c r="CIU63" s="145"/>
      <c r="CJH63" s="145"/>
      <c r="CJI63" s="145"/>
      <c r="CJJ63" s="145"/>
      <c r="CJK63" s="145"/>
      <c r="CJL63" s="145"/>
      <c r="CJM63" s="145"/>
      <c r="CJN63" s="145"/>
      <c r="CJO63" s="145"/>
      <c r="CJP63" s="145"/>
      <c r="CJQ63" s="145"/>
      <c r="CJR63" s="145"/>
      <c r="CJS63" s="145"/>
      <c r="CJT63" s="145"/>
      <c r="CJU63" s="145"/>
      <c r="CJY63" s="145"/>
      <c r="CKA63" s="145"/>
      <c r="CKB63" s="145"/>
      <c r="CKC63" s="145"/>
      <c r="CKD63" s="145"/>
      <c r="CKG63" s="145"/>
      <c r="CKI63" s="145"/>
      <c r="CKJ63" s="145"/>
      <c r="CKK63" s="145"/>
      <c r="CKL63" s="145"/>
      <c r="CKM63" s="145"/>
      <c r="CKN63" s="145"/>
      <c r="CKO63" s="145"/>
      <c r="CKP63" s="145"/>
      <c r="CKQ63" s="145"/>
      <c r="CKR63" s="145"/>
      <c r="CKS63" s="145"/>
      <c r="CKT63" s="145"/>
      <c r="CKU63" s="145"/>
      <c r="CKX63" s="145"/>
      <c r="CLA63" s="145"/>
      <c r="CLD63" s="145"/>
      <c r="CLG63" s="145"/>
      <c r="CLJ63" s="145"/>
      <c r="CLV63" s="145"/>
      <c r="CLY63" s="145"/>
      <c r="CMB63" s="145"/>
      <c r="CME63" s="145"/>
      <c r="CMN63" s="145"/>
      <c r="CMT63" s="145"/>
      <c r="CMW63" s="145"/>
      <c r="CMZ63" s="145"/>
      <c r="CNC63" s="145"/>
      <c r="CNI63" s="145"/>
      <c r="CNL63" s="145"/>
      <c r="CNR63" s="145"/>
      <c r="CNT63" s="145"/>
      <c r="CNU63" s="145"/>
      <c r="CNW63" s="145"/>
      <c r="CNZ63" s="145"/>
      <c r="COC63" s="145"/>
      <c r="COF63" s="145"/>
      <c r="CON63" s="145"/>
      <c r="COS63" s="145"/>
      <c r="CPB63" s="145"/>
      <c r="CPE63" s="145"/>
      <c r="CPM63" s="145"/>
      <c r="CQI63" s="145"/>
      <c r="CQJ63" s="145"/>
      <c r="CQK63" s="145"/>
      <c r="CQL63" s="145"/>
      <c r="CQM63" s="145"/>
      <c r="CQN63" s="145"/>
      <c r="CRF63" s="145"/>
      <c r="CRG63" s="145"/>
      <c r="CRJ63" s="145"/>
      <c r="CRM63" s="145"/>
      <c r="CRO63" s="145"/>
      <c r="CRQ63" s="145"/>
      <c r="CRT63" s="145"/>
      <c r="CRW63" s="145"/>
      <c r="CRZ63" s="145"/>
      <c r="CSC63" s="145"/>
      <c r="CSF63" s="145"/>
      <c r="CSI63" s="145"/>
      <c r="CSL63" s="145"/>
      <c r="CSO63" s="145"/>
      <c r="CSQ63" s="145"/>
      <c r="CTD63" s="145"/>
      <c r="CTE63" s="145"/>
      <c r="CTF63" s="145"/>
      <c r="CTG63" s="145"/>
      <c r="CTH63" s="145"/>
      <c r="CTI63" s="145"/>
      <c r="CTJ63" s="145"/>
      <c r="CTK63" s="145"/>
      <c r="CTL63" s="145"/>
      <c r="CTM63" s="145"/>
      <c r="CTN63" s="145"/>
      <c r="CTO63" s="145"/>
      <c r="CTP63" s="145"/>
      <c r="CTQ63" s="145"/>
      <c r="CTU63" s="145"/>
      <c r="CTW63" s="145"/>
      <c r="CTX63" s="145"/>
      <c r="CTY63" s="145"/>
      <c r="CTZ63" s="145"/>
      <c r="CUC63" s="145"/>
      <c r="CUE63" s="145"/>
      <c r="CUF63" s="145"/>
      <c r="CUG63" s="145"/>
      <c r="CUH63" s="145"/>
      <c r="CUI63" s="145"/>
      <c r="CUJ63" s="145"/>
      <c r="CUK63" s="145"/>
      <c r="CUL63" s="145"/>
      <c r="CUM63" s="145"/>
      <c r="CUN63" s="145"/>
      <c r="CUO63" s="145"/>
      <c r="CUP63" s="145"/>
      <c r="CUQ63" s="145"/>
      <c r="CUT63" s="145"/>
      <c r="CUW63" s="145"/>
      <c r="CUZ63" s="145"/>
      <c r="CVC63" s="145"/>
      <c r="CVF63" s="145"/>
      <c r="CVR63" s="145"/>
      <c r="CVU63" s="145"/>
      <c r="CVX63" s="145"/>
      <c r="CWA63" s="145"/>
      <c r="CWJ63" s="145"/>
      <c r="CWP63" s="145"/>
      <c r="CWS63" s="145"/>
      <c r="CWV63" s="145"/>
      <c r="CWY63" s="145"/>
      <c r="CXE63" s="145"/>
      <c r="CXH63" s="145"/>
      <c r="CXN63" s="145"/>
      <c r="CXP63" s="145"/>
      <c r="CXQ63" s="145"/>
      <c r="CXS63" s="145"/>
      <c r="CXV63" s="145"/>
      <c r="CXY63" s="145"/>
      <c r="CYB63" s="145"/>
      <c r="CYJ63" s="145"/>
      <c r="CYO63" s="145"/>
      <c r="CYX63" s="145"/>
      <c r="CZA63" s="145"/>
      <c r="CZI63" s="145"/>
      <c r="DAE63" s="145"/>
      <c r="DAF63" s="145"/>
      <c r="DAG63" s="145"/>
      <c r="DAH63" s="145"/>
      <c r="DAI63" s="145"/>
      <c r="DAJ63" s="145"/>
      <c r="DBB63" s="145"/>
      <c r="DBC63" s="145"/>
      <c r="DBF63" s="145"/>
      <c r="DBI63" s="145"/>
      <c r="DBK63" s="145"/>
      <c r="DBM63" s="145"/>
      <c r="DBP63" s="145"/>
      <c r="DBS63" s="145"/>
      <c r="DBV63" s="145"/>
      <c r="DBY63" s="145"/>
      <c r="DCB63" s="145"/>
      <c r="DCE63" s="145"/>
      <c r="DCH63" s="145"/>
      <c r="DCK63" s="145"/>
      <c r="DCM63" s="145"/>
      <c r="DCZ63" s="145"/>
      <c r="DDA63" s="145"/>
      <c r="DDB63" s="145"/>
      <c r="DDC63" s="145"/>
      <c r="DDD63" s="145"/>
      <c r="DDE63" s="145"/>
      <c r="DDF63" s="145"/>
      <c r="DDG63" s="145"/>
      <c r="DDH63" s="145"/>
      <c r="DDI63" s="145"/>
      <c r="DDJ63" s="145"/>
      <c r="DDK63" s="145"/>
      <c r="DDL63" s="145"/>
      <c r="DDM63" s="145"/>
      <c r="DDQ63" s="145"/>
      <c r="DDS63" s="145"/>
      <c r="DDT63" s="145"/>
      <c r="DDU63" s="145"/>
      <c r="DDV63" s="145"/>
      <c r="DDY63" s="145"/>
      <c r="DEA63" s="145"/>
      <c r="DEB63" s="145"/>
      <c r="DEC63" s="145"/>
      <c r="DED63" s="145"/>
      <c r="DEE63" s="145"/>
      <c r="DEF63" s="145"/>
      <c r="DEG63" s="145"/>
      <c r="DEH63" s="145"/>
      <c r="DEI63" s="145"/>
      <c r="DEJ63" s="145"/>
      <c r="DEK63" s="145"/>
      <c r="DEL63" s="145"/>
      <c r="DEM63" s="145"/>
      <c r="DEP63" s="145"/>
      <c r="DES63" s="145"/>
      <c r="DEV63" s="145"/>
      <c r="DEY63" s="145"/>
      <c r="DFB63" s="145"/>
      <c r="DFN63" s="145"/>
      <c r="DFQ63" s="145"/>
      <c r="DFT63" s="145"/>
      <c r="DFW63" s="145"/>
      <c r="DGF63" s="145"/>
      <c r="DGL63" s="145"/>
      <c r="DGO63" s="145"/>
      <c r="DGR63" s="145"/>
      <c r="DGU63" s="145"/>
      <c r="DHA63" s="145"/>
      <c r="DHD63" s="145"/>
      <c r="DHJ63" s="145"/>
      <c r="DHL63" s="145"/>
      <c r="DHM63" s="145"/>
      <c r="DHO63" s="145"/>
      <c r="DHR63" s="145"/>
      <c r="DHU63" s="145"/>
      <c r="DHX63" s="145"/>
      <c r="DIF63" s="145"/>
      <c r="DIK63" s="145"/>
      <c r="DIT63" s="145"/>
      <c r="DIW63" s="145"/>
      <c r="DJE63" s="145"/>
      <c r="DKA63" s="145"/>
      <c r="DKB63" s="145"/>
      <c r="DKC63" s="145"/>
      <c r="DKD63" s="145"/>
      <c r="DKE63" s="145"/>
      <c r="DKF63" s="145"/>
      <c r="DKX63" s="145"/>
      <c r="DKY63" s="145"/>
      <c r="DLB63" s="145"/>
      <c r="DLE63" s="145"/>
      <c r="DLG63" s="145"/>
      <c r="DLI63" s="145"/>
      <c r="DLL63" s="145"/>
      <c r="DLO63" s="145"/>
      <c r="DLR63" s="145"/>
      <c r="DLU63" s="145"/>
      <c r="DLX63" s="145"/>
      <c r="DMA63" s="145"/>
      <c r="DMD63" s="145"/>
      <c r="DMG63" s="145"/>
      <c r="DMI63" s="145"/>
      <c r="DMV63" s="145"/>
      <c r="DMW63" s="145"/>
      <c r="DMX63" s="145"/>
      <c r="DMY63" s="145"/>
      <c r="DMZ63" s="145"/>
      <c r="DNA63" s="145"/>
      <c r="DNB63" s="145"/>
      <c r="DNC63" s="145"/>
      <c r="DND63" s="145"/>
      <c r="DNE63" s="145"/>
      <c r="DNF63" s="145"/>
      <c r="DNG63" s="145"/>
      <c r="DNH63" s="145"/>
      <c r="DNI63" s="145"/>
      <c r="DNM63" s="145"/>
      <c r="DNO63" s="145"/>
      <c r="DNP63" s="145"/>
      <c r="DNQ63" s="145"/>
      <c r="DNR63" s="145"/>
      <c r="DNU63" s="145"/>
      <c r="DNW63" s="145"/>
      <c r="DNX63" s="145"/>
      <c r="DNY63" s="145"/>
      <c r="DNZ63" s="145"/>
      <c r="DOA63" s="145"/>
      <c r="DOB63" s="145"/>
      <c r="DOC63" s="145"/>
      <c r="DOD63" s="145"/>
      <c r="DOE63" s="145"/>
      <c r="DOF63" s="145"/>
      <c r="DOG63" s="145"/>
      <c r="DOH63" s="145"/>
      <c r="DOI63" s="145"/>
      <c r="DOL63" s="145"/>
      <c r="DOO63" s="145"/>
      <c r="DOR63" s="145"/>
      <c r="DOU63" s="145"/>
      <c r="DOX63" s="145"/>
      <c r="DPJ63" s="145"/>
      <c r="DPM63" s="145"/>
      <c r="DPP63" s="145"/>
      <c r="DPS63" s="145"/>
      <c r="DQB63" s="145"/>
      <c r="DQH63" s="145"/>
      <c r="DQK63" s="145"/>
      <c r="DQN63" s="145"/>
      <c r="DQQ63" s="145"/>
      <c r="DQW63" s="145"/>
      <c r="DQZ63" s="145"/>
      <c r="DRF63" s="145"/>
      <c r="DRH63" s="145"/>
      <c r="DRI63" s="145"/>
      <c r="DRK63" s="145"/>
      <c r="DRN63" s="145"/>
      <c r="DRQ63" s="145"/>
      <c r="DRT63" s="145"/>
      <c r="DSB63" s="145"/>
      <c r="DSG63" s="145"/>
      <c r="DSP63" s="145"/>
      <c r="DSS63" s="145"/>
      <c r="DTA63" s="145"/>
      <c r="DTW63" s="145"/>
      <c r="DTX63" s="145"/>
      <c r="DTY63" s="145"/>
      <c r="DTZ63" s="145"/>
      <c r="DUA63" s="145"/>
      <c r="DUB63" s="145"/>
      <c r="DUT63" s="145"/>
      <c r="DUU63" s="145"/>
      <c r="DUX63" s="145"/>
      <c r="DVA63" s="145"/>
      <c r="DVC63" s="145"/>
      <c r="DVE63" s="145"/>
      <c r="DVH63" s="145"/>
      <c r="DVK63" s="145"/>
      <c r="DVN63" s="145"/>
      <c r="DVQ63" s="145"/>
      <c r="DVT63" s="145"/>
      <c r="DVW63" s="145"/>
      <c r="DVZ63" s="145"/>
      <c r="DWC63" s="145"/>
      <c r="DWE63" s="145"/>
      <c r="DWR63" s="145"/>
      <c r="DWS63" s="145"/>
      <c r="DWT63" s="145"/>
      <c r="DWU63" s="145"/>
      <c r="DWV63" s="145"/>
      <c r="DWW63" s="145"/>
      <c r="DWX63" s="145"/>
      <c r="DWY63" s="145"/>
      <c r="DWZ63" s="145"/>
      <c r="DXA63" s="145"/>
      <c r="DXB63" s="145"/>
      <c r="DXC63" s="145"/>
      <c r="DXD63" s="145"/>
      <c r="DXE63" s="145"/>
      <c r="DXI63" s="145"/>
      <c r="DXK63" s="145"/>
      <c r="DXL63" s="145"/>
      <c r="DXM63" s="145"/>
      <c r="DXN63" s="145"/>
      <c r="DXQ63" s="145"/>
      <c r="DXS63" s="145"/>
      <c r="DXT63" s="145"/>
      <c r="DXU63" s="145"/>
      <c r="DXV63" s="145"/>
      <c r="DXW63" s="145"/>
      <c r="DXX63" s="145"/>
      <c r="DXY63" s="145"/>
      <c r="DXZ63" s="145"/>
      <c r="DYA63" s="145"/>
      <c r="DYB63" s="145"/>
      <c r="DYC63" s="145"/>
      <c r="DYD63" s="145"/>
      <c r="DYE63" s="145"/>
      <c r="DYH63" s="145"/>
      <c r="DYK63" s="145"/>
      <c r="DYN63" s="145"/>
      <c r="DYQ63" s="145"/>
      <c r="DYT63" s="145"/>
      <c r="DZF63" s="145"/>
      <c r="DZI63" s="145"/>
      <c r="DZL63" s="145"/>
      <c r="DZO63" s="145"/>
      <c r="DZX63" s="145"/>
      <c r="EAD63" s="145"/>
      <c r="EAG63" s="145"/>
      <c r="EAJ63" s="145"/>
      <c r="EAM63" s="145"/>
      <c r="EAS63" s="145"/>
      <c r="EAV63" s="145"/>
      <c r="EBB63" s="145"/>
      <c r="EBD63" s="145"/>
      <c r="EBE63" s="145"/>
      <c r="EBG63" s="145"/>
      <c r="EBJ63" s="145"/>
      <c r="EBM63" s="145"/>
      <c r="EBP63" s="145"/>
      <c r="EBX63" s="145"/>
      <c r="ECC63" s="145"/>
      <c r="ECL63" s="145"/>
      <c r="ECO63" s="145"/>
      <c r="ECW63" s="145"/>
      <c r="EDS63" s="145"/>
      <c r="EDT63" s="145"/>
      <c r="EDU63" s="145"/>
      <c r="EDV63" s="145"/>
      <c r="EDW63" s="145"/>
      <c r="EDX63" s="145"/>
      <c r="EEP63" s="145"/>
      <c r="EEQ63" s="145"/>
      <c r="EET63" s="145"/>
      <c r="EEW63" s="145"/>
      <c r="EEY63" s="145"/>
      <c r="EFA63" s="145"/>
      <c r="EFD63" s="145"/>
      <c r="EFG63" s="145"/>
      <c r="EFJ63" s="145"/>
      <c r="EFM63" s="145"/>
      <c r="EFP63" s="145"/>
      <c r="EFS63" s="145"/>
      <c r="EFV63" s="145"/>
      <c r="EFY63" s="145"/>
      <c r="EGA63" s="145"/>
      <c r="EGN63" s="145"/>
      <c r="EGO63" s="145"/>
      <c r="EGP63" s="145"/>
      <c r="EGQ63" s="145"/>
      <c r="EGR63" s="145"/>
      <c r="EGS63" s="145"/>
      <c r="EGT63" s="145"/>
      <c r="EGU63" s="145"/>
      <c r="EGV63" s="145"/>
      <c r="EGW63" s="145"/>
      <c r="EGX63" s="145"/>
      <c r="EGY63" s="145"/>
      <c r="EGZ63" s="145"/>
      <c r="EHA63" s="145"/>
      <c r="EHE63" s="145"/>
      <c r="EHG63" s="145"/>
      <c r="EHH63" s="145"/>
      <c r="EHI63" s="145"/>
      <c r="EHJ63" s="145"/>
      <c r="EHM63" s="145"/>
      <c r="EHO63" s="145"/>
      <c r="EHP63" s="145"/>
      <c r="EHQ63" s="145"/>
      <c r="EHR63" s="145"/>
      <c r="EHS63" s="145"/>
      <c r="EHT63" s="145"/>
      <c r="EHU63" s="145"/>
      <c r="EHV63" s="145"/>
      <c r="EHW63" s="145"/>
      <c r="EHX63" s="145"/>
      <c r="EHY63" s="145"/>
      <c r="EHZ63" s="145"/>
      <c r="EIA63" s="145"/>
      <c r="EID63" s="145"/>
      <c r="EIG63" s="145"/>
      <c r="EIJ63" s="145"/>
      <c r="EIM63" s="145"/>
      <c r="EIP63" s="145"/>
      <c r="EJB63" s="145"/>
      <c r="EJE63" s="145"/>
      <c r="EJH63" s="145"/>
      <c r="EJK63" s="145"/>
      <c r="EJT63" s="145"/>
      <c r="EJZ63" s="145"/>
      <c r="EKC63" s="145"/>
      <c r="EKF63" s="145"/>
      <c r="EKI63" s="145"/>
      <c r="EKO63" s="145"/>
      <c r="EKR63" s="145"/>
      <c r="EKX63" s="145"/>
      <c r="EKZ63" s="145"/>
      <c r="ELA63" s="145"/>
      <c r="ELC63" s="145"/>
      <c r="ELF63" s="145"/>
      <c r="ELI63" s="145"/>
      <c r="ELL63" s="145"/>
      <c r="ELT63" s="145"/>
      <c r="ELY63" s="145"/>
      <c r="EMH63" s="145"/>
      <c r="EMK63" s="145"/>
      <c r="EMS63" s="145"/>
      <c r="ENO63" s="145"/>
      <c r="ENP63" s="145"/>
      <c r="ENQ63" s="145"/>
      <c r="ENR63" s="145"/>
      <c r="ENS63" s="145"/>
      <c r="ENT63" s="145"/>
      <c r="EOL63" s="145"/>
      <c r="EOM63" s="145"/>
      <c r="EOP63" s="145"/>
      <c r="EOS63" s="145"/>
      <c r="EOU63" s="145"/>
      <c r="EOW63" s="145"/>
      <c r="EOZ63" s="145"/>
      <c r="EPC63" s="145"/>
      <c r="EPF63" s="145"/>
      <c r="EPI63" s="145"/>
      <c r="EPL63" s="145"/>
      <c r="EPO63" s="145"/>
      <c r="EPR63" s="145"/>
      <c r="EPU63" s="145"/>
      <c r="EPW63" s="145"/>
      <c r="EQJ63" s="145"/>
      <c r="EQK63" s="145"/>
      <c r="EQL63" s="145"/>
      <c r="EQM63" s="145"/>
      <c r="EQN63" s="145"/>
      <c r="EQO63" s="145"/>
      <c r="EQP63" s="145"/>
      <c r="EQQ63" s="145"/>
      <c r="EQR63" s="145"/>
      <c r="EQS63" s="145"/>
      <c r="EQT63" s="145"/>
      <c r="EQU63" s="145"/>
      <c r="EQV63" s="145"/>
      <c r="EQW63" s="145"/>
      <c r="ERA63" s="145"/>
      <c r="ERC63" s="145"/>
      <c r="ERD63" s="145"/>
      <c r="ERE63" s="145"/>
      <c r="ERF63" s="145"/>
      <c r="ERI63" s="145"/>
      <c r="ERK63" s="145"/>
      <c r="ERL63" s="145"/>
      <c r="ERM63" s="145"/>
      <c r="ERN63" s="145"/>
      <c r="ERO63" s="145"/>
      <c r="ERP63" s="145"/>
      <c r="ERQ63" s="145"/>
      <c r="ERR63" s="145"/>
      <c r="ERS63" s="145"/>
      <c r="ERT63" s="145"/>
      <c r="ERU63" s="145"/>
      <c r="ERV63" s="145"/>
      <c r="ERW63" s="145"/>
      <c r="ERZ63" s="145"/>
      <c r="ESC63" s="145"/>
      <c r="ESF63" s="145"/>
      <c r="ESI63" s="145"/>
      <c r="ESL63" s="145"/>
      <c r="ESX63" s="145"/>
      <c r="ETA63" s="145"/>
      <c r="ETD63" s="145"/>
      <c r="ETG63" s="145"/>
      <c r="ETP63" s="145"/>
      <c r="ETV63" s="145"/>
      <c r="ETY63" s="145"/>
      <c r="EUB63" s="145"/>
      <c r="EUE63" s="145"/>
      <c r="EUK63" s="145"/>
      <c r="EUN63" s="145"/>
      <c r="EUT63" s="145"/>
      <c r="EUV63" s="145"/>
      <c r="EUW63" s="145"/>
      <c r="EUY63" s="145"/>
      <c r="EVB63" s="145"/>
      <c r="EVE63" s="145"/>
      <c r="EVH63" s="145"/>
      <c r="EVP63" s="145"/>
      <c r="EVU63" s="145"/>
      <c r="EWD63" s="145"/>
      <c r="EWG63" s="145"/>
      <c r="EWO63" s="145"/>
      <c r="EXK63" s="145"/>
      <c r="EXL63" s="145"/>
      <c r="EXM63" s="145"/>
      <c r="EXN63" s="145"/>
      <c r="EXO63" s="145"/>
      <c r="EXP63" s="145"/>
      <c r="EYH63" s="145"/>
      <c r="EYI63" s="145"/>
      <c r="EYL63" s="145"/>
      <c r="EYO63" s="145"/>
      <c r="EYQ63" s="145"/>
      <c r="EYS63" s="145"/>
      <c r="EYV63" s="145"/>
      <c r="EYY63" s="145"/>
      <c r="EZB63" s="145"/>
      <c r="EZE63" s="145"/>
      <c r="EZH63" s="145"/>
      <c r="EZK63" s="145"/>
      <c r="EZN63" s="145"/>
      <c r="EZQ63" s="145"/>
      <c r="EZS63" s="145"/>
      <c r="FAF63" s="145"/>
      <c r="FAG63" s="145"/>
      <c r="FAH63" s="145"/>
      <c r="FAI63" s="145"/>
      <c r="FAJ63" s="145"/>
      <c r="FAK63" s="145"/>
      <c r="FAL63" s="145"/>
      <c r="FAM63" s="145"/>
      <c r="FAN63" s="145"/>
      <c r="FAO63" s="145"/>
      <c r="FAP63" s="145"/>
      <c r="FAQ63" s="145"/>
      <c r="FAR63" s="145"/>
      <c r="FAS63" s="145"/>
      <c r="FAW63" s="145"/>
      <c r="FAY63" s="145"/>
      <c r="FAZ63" s="145"/>
      <c r="FBA63" s="145"/>
      <c r="FBB63" s="145"/>
      <c r="FBE63" s="145"/>
      <c r="FBG63" s="145"/>
      <c r="FBH63" s="145"/>
      <c r="FBI63" s="145"/>
      <c r="FBJ63" s="145"/>
      <c r="FBK63" s="145"/>
      <c r="FBL63" s="145"/>
      <c r="FBM63" s="145"/>
      <c r="FBN63" s="145"/>
      <c r="FBO63" s="145"/>
      <c r="FBP63" s="145"/>
      <c r="FBQ63" s="145"/>
      <c r="FBR63" s="145"/>
      <c r="FBS63" s="145"/>
      <c r="FBV63" s="145"/>
      <c r="FBY63" s="145"/>
      <c r="FCB63" s="145"/>
      <c r="FCE63" s="145"/>
      <c r="FCH63" s="145"/>
      <c r="FCT63" s="145"/>
      <c r="FCW63" s="145"/>
      <c r="FCZ63" s="145"/>
      <c r="FDC63" s="145"/>
      <c r="FDL63" s="145"/>
      <c r="FDR63" s="145"/>
      <c r="FDU63" s="145"/>
      <c r="FDX63" s="145"/>
      <c r="FEA63" s="145"/>
      <c r="FEG63" s="145"/>
      <c r="FEJ63" s="145"/>
      <c r="FEP63" s="145"/>
      <c r="FER63" s="145"/>
      <c r="FES63" s="145"/>
      <c r="FEU63" s="145"/>
      <c r="FEX63" s="145"/>
      <c r="FFA63" s="145"/>
      <c r="FFD63" s="145"/>
      <c r="FFL63" s="145"/>
      <c r="FFQ63" s="145"/>
      <c r="FFZ63" s="145"/>
      <c r="FGC63" s="145"/>
      <c r="FGK63" s="145"/>
      <c r="FHG63" s="145"/>
      <c r="FHH63" s="145"/>
      <c r="FHI63" s="145"/>
      <c r="FHJ63" s="145"/>
      <c r="FHK63" s="145"/>
      <c r="FHL63" s="145"/>
      <c r="FID63" s="145"/>
      <c r="FIE63" s="145"/>
      <c r="FIH63" s="145"/>
      <c r="FIK63" s="145"/>
      <c r="FIM63" s="145"/>
      <c r="FIO63" s="145"/>
      <c r="FIR63" s="145"/>
      <c r="FIU63" s="145"/>
      <c r="FIX63" s="145"/>
      <c r="FJA63" s="145"/>
      <c r="FJD63" s="145"/>
      <c r="FJG63" s="145"/>
      <c r="FJJ63" s="145"/>
      <c r="FJM63" s="145"/>
      <c r="FJO63" s="145"/>
      <c r="FKB63" s="145"/>
      <c r="FKC63" s="145"/>
      <c r="FKD63" s="145"/>
      <c r="FKE63" s="145"/>
      <c r="FKF63" s="145"/>
      <c r="FKG63" s="145"/>
      <c r="FKH63" s="145"/>
      <c r="FKI63" s="145"/>
      <c r="FKJ63" s="145"/>
      <c r="FKK63" s="145"/>
      <c r="FKL63" s="145"/>
      <c r="FKM63" s="145"/>
      <c r="FKN63" s="145"/>
      <c r="FKO63" s="145"/>
      <c r="FKS63" s="145"/>
      <c r="FKU63" s="145"/>
      <c r="FKV63" s="145"/>
      <c r="FKW63" s="145"/>
      <c r="FKX63" s="145"/>
      <c r="FLA63" s="145"/>
      <c r="FLC63" s="145"/>
      <c r="FLD63" s="145"/>
      <c r="FLE63" s="145"/>
      <c r="FLF63" s="145"/>
      <c r="FLG63" s="145"/>
      <c r="FLH63" s="145"/>
      <c r="FLI63" s="145"/>
      <c r="FLJ63" s="145"/>
      <c r="FLK63" s="145"/>
      <c r="FLL63" s="145"/>
      <c r="FLM63" s="145"/>
      <c r="FLN63" s="145"/>
      <c r="FLO63" s="145"/>
      <c r="FLR63" s="145"/>
      <c r="FLU63" s="145"/>
      <c r="FLX63" s="145"/>
      <c r="FMA63" s="145"/>
      <c r="FMD63" s="145"/>
      <c r="FMP63" s="145"/>
      <c r="FMS63" s="145"/>
      <c r="FMV63" s="145"/>
      <c r="FMY63" s="145"/>
      <c r="FNH63" s="145"/>
      <c r="FNN63" s="145"/>
      <c r="FNQ63" s="145"/>
      <c r="FNT63" s="145"/>
      <c r="FNW63" s="145"/>
      <c r="FOC63" s="145"/>
      <c r="FOF63" s="145"/>
      <c r="FOL63" s="145"/>
      <c r="FON63" s="145"/>
      <c r="FOO63" s="145"/>
      <c r="FOQ63" s="145"/>
      <c r="FOT63" s="145"/>
      <c r="FOW63" s="145"/>
      <c r="FOZ63" s="145"/>
      <c r="FPH63" s="145"/>
      <c r="FPM63" s="145"/>
      <c r="FPV63" s="145"/>
      <c r="FPY63" s="145"/>
      <c r="FQG63" s="145"/>
      <c r="FRC63" s="145"/>
      <c r="FRD63" s="145"/>
      <c r="FRE63" s="145"/>
      <c r="FRF63" s="145"/>
      <c r="FRG63" s="145"/>
      <c r="FRH63" s="145"/>
      <c r="FRZ63" s="145"/>
      <c r="FSA63" s="145"/>
      <c r="FSD63" s="145"/>
      <c r="FSG63" s="145"/>
      <c r="FSI63" s="145"/>
      <c r="FSK63" s="145"/>
      <c r="FSN63" s="145"/>
      <c r="FSQ63" s="145"/>
      <c r="FST63" s="145"/>
      <c r="FSW63" s="145"/>
      <c r="FSZ63" s="145"/>
      <c r="FTC63" s="145"/>
      <c r="FTF63" s="145"/>
      <c r="FTI63" s="145"/>
      <c r="FTK63" s="145"/>
      <c r="FTX63" s="145"/>
      <c r="FTY63" s="145"/>
      <c r="FTZ63" s="145"/>
      <c r="FUA63" s="145"/>
      <c r="FUB63" s="145"/>
      <c r="FUC63" s="145"/>
      <c r="FUD63" s="145"/>
      <c r="FUE63" s="145"/>
      <c r="FUF63" s="145"/>
      <c r="FUG63" s="145"/>
      <c r="FUH63" s="145"/>
      <c r="FUI63" s="145"/>
      <c r="FUJ63" s="145"/>
      <c r="FUK63" s="145"/>
      <c r="FUO63" s="145"/>
      <c r="FUQ63" s="145"/>
      <c r="FUR63" s="145"/>
      <c r="FUS63" s="145"/>
      <c r="FUT63" s="145"/>
      <c r="FUW63" s="145"/>
      <c r="FUY63" s="145"/>
      <c r="FUZ63" s="145"/>
      <c r="FVA63" s="145"/>
      <c r="FVB63" s="145"/>
      <c r="FVC63" s="145"/>
      <c r="FVD63" s="145"/>
      <c r="FVE63" s="145"/>
      <c r="FVF63" s="145"/>
      <c r="FVG63" s="145"/>
      <c r="FVH63" s="145"/>
      <c r="FVI63" s="145"/>
      <c r="FVJ63" s="145"/>
      <c r="FVK63" s="145"/>
      <c r="FVN63" s="145"/>
      <c r="FVQ63" s="145"/>
      <c r="FVT63" s="145"/>
      <c r="FVW63" s="145"/>
      <c r="FVZ63" s="145"/>
      <c r="FWL63" s="145"/>
      <c r="FWO63" s="145"/>
      <c r="FWR63" s="145"/>
      <c r="FWU63" s="145"/>
      <c r="FXD63" s="145"/>
      <c r="FXJ63" s="145"/>
      <c r="FXM63" s="145"/>
      <c r="FXP63" s="145"/>
      <c r="FXS63" s="145"/>
      <c r="FXY63" s="145"/>
      <c r="FYB63" s="145"/>
      <c r="FYH63" s="145"/>
      <c r="FYJ63" s="145"/>
      <c r="FYK63" s="145"/>
      <c r="FYM63" s="145"/>
      <c r="FYP63" s="145"/>
      <c r="FYS63" s="145"/>
      <c r="FYV63" s="145"/>
      <c r="FZD63" s="145"/>
      <c r="FZI63" s="145"/>
      <c r="FZR63" s="145"/>
      <c r="FZU63" s="145"/>
      <c r="GAC63" s="145"/>
      <c r="GAY63" s="145"/>
      <c r="GAZ63" s="145"/>
      <c r="GBA63" s="145"/>
      <c r="GBB63" s="145"/>
      <c r="GBC63" s="145"/>
      <c r="GBD63" s="145"/>
      <c r="GBV63" s="145"/>
      <c r="GBW63" s="145"/>
      <c r="GBZ63" s="145"/>
      <c r="GCC63" s="145"/>
      <c r="GCE63" s="145"/>
      <c r="GCG63" s="145"/>
      <c r="GCJ63" s="145"/>
      <c r="GCM63" s="145"/>
      <c r="GCP63" s="145"/>
      <c r="GCS63" s="145"/>
      <c r="GCV63" s="145"/>
      <c r="GCY63" s="145"/>
      <c r="GDB63" s="145"/>
      <c r="GDE63" s="145"/>
      <c r="GDG63" s="145"/>
      <c r="GDT63" s="145"/>
      <c r="GDU63" s="145"/>
      <c r="GDV63" s="145"/>
      <c r="GDW63" s="145"/>
      <c r="GDX63" s="145"/>
      <c r="GDY63" s="145"/>
      <c r="GDZ63" s="145"/>
      <c r="GEA63" s="145"/>
      <c r="GEB63" s="145"/>
      <c r="GEC63" s="145"/>
      <c r="GED63" s="145"/>
      <c r="GEE63" s="145"/>
      <c r="GEF63" s="145"/>
      <c r="GEG63" s="145"/>
      <c r="GEK63" s="145"/>
      <c r="GEM63" s="145"/>
      <c r="GEN63" s="145"/>
      <c r="GEO63" s="145"/>
      <c r="GEP63" s="145"/>
      <c r="GES63" s="145"/>
      <c r="GEU63" s="145"/>
      <c r="GEV63" s="145"/>
      <c r="GEW63" s="145"/>
      <c r="GEX63" s="145"/>
      <c r="GEY63" s="145"/>
      <c r="GEZ63" s="145"/>
      <c r="GFA63" s="145"/>
      <c r="GFB63" s="145"/>
      <c r="GFC63" s="145"/>
      <c r="GFD63" s="145"/>
      <c r="GFE63" s="145"/>
      <c r="GFF63" s="145"/>
      <c r="GFG63" s="145"/>
      <c r="GFJ63" s="145"/>
      <c r="GFM63" s="145"/>
      <c r="GFP63" s="145"/>
      <c r="GFS63" s="145"/>
      <c r="GFV63" s="145"/>
      <c r="GGH63" s="145"/>
      <c r="GGK63" s="145"/>
      <c r="GGN63" s="145"/>
      <c r="GGQ63" s="145"/>
      <c r="GGZ63" s="145"/>
      <c r="GHF63" s="145"/>
      <c r="GHI63" s="145"/>
      <c r="GHL63" s="145"/>
      <c r="GHO63" s="145"/>
      <c r="GHU63" s="145"/>
      <c r="GHX63" s="145"/>
      <c r="GID63" s="145"/>
      <c r="GIF63" s="145"/>
      <c r="GIG63" s="145"/>
      <c r="GII63" s="145"/>
      <c r="GIL63" s="145"/>
      <c r="GIO63" s="145"/>
      <c r="GIR63" s="145"/>
      <c r="GIZ63" s="145"/>
      <c r="GJE63" s="145"/>
      <c r="GJN63" s="145"/>
      <c r="GJQ63" s="145"/>
      <c r="GJY63" s="145"/>
      <c r="GKU63" s="145"/>
      <c r="GKV63" s="145"/>
      <c r="GKW63" s="145"/>
      <c r="GKX63" s="145"/>
      <c r="GKY63" s="145"/>
      <c r="GKZ63" s="145"/>
      <c r="GLR63" s="145"/>
      <c r="GLS63" s="145"/>
      <c r="GLV63" s="145"/>
      <c r="GLY63" s="145"/>
      <c r="GMA63" s="145"/>
      <c r="GMC63" s="145"/>
      <c r="GMF63" s="145"/>
      <c r="GMI63" s="145"/>
      <c r="GML63" s="145"/>
      <c r="GMO63" s="145"/>
      <c r="GMR63" s="145"/>
      <c r="GMU63" s="145"/>
      <c r="GMX63" s="145"/>
      <c r="GNA63" s="145"/>
      <c r="GNC63" s="145"/>
      <c r="GNP63" s="145"/>
      <c r="GNQ63" s="145"/>
      <c r="GNR63" s="145"/>
      <c r="GNS63" s="145"/>
      <c r="GNT63" s="145"/>
      <c r="GNU63" s="145"/>
      <c r="GNV63" s="145"/>
      <c r="GNW63" s="145"/>
      <c r="GNX63" s="145"/>
      <c r="GNY63" s="145"/>
      <c r="GNZ63" s="145"/>
      <c r="GOA63" s="145"/>
      <c r="GOB63" s="145"/>
      <c r="GOC63" s="145"/>
      <c r="GOG63" s="145"/>
      <c r="GOI63" s="145"/>
      <c r="GOJ63" s="145"/>
      <c r="GOK63" s="145"/>
      <c r="GOL63" s="145"/>
      <c r="GOO63" s="145"/>
      <c r="GOQ63" s="145"/>
      <c r="GOR63" s="145"/>
      <c r="GOS63" s="145"/>
      <c r="GOT63" s="145"/>
      <c r="GOU63" s="145"/>
      <c r="GOV63" s="145"/>
      <c r="GOW63" s="145"/>
      <c r="GOX63" s="145"/>
      <c r="GOY63" s="145"/>
      <c r="GOZ63" s="145"/>
      <c r="GPA63" s="145"/>
      <c r="GPB63" s="145"/>
      <c r="GPC63" s="145"/>
      <c r="GPF63" s="145"/>
      <c r="GPI63" s="145"/>
      <c r="GPL63" s="145"/>
      <c r="GPO63" s="145"/>
      <c r="GPR63" s="145"/>
      <c r="GQD63" s="145"/>
      <c r="GQG63" s="145"/>
      <c r="GQJ63" s="145"/>
      <c r="GQM63" s="145"/>
      <c r="GQV63" s="145"/>
      <c r="GRB63" s="145"/>
      <c r="GRE63" s="145"/>
      <c r="GRH63" s="145"/>
      <c r="GRK63" s="145"/>
      <c r="GRQ63" s="145"/>
      <c r="GRT63" s="145"/>
      <c r="GRZ63" s="145"/>
      <c r="GSB63" s="145"/>
      <c r="GSC63" s="145"/>
      <c r="GSE63" s="145"/>
      <c r="GSH63" s="145"/>
      <c r="GSK63" s="145"/>
      <c r="GSN63" s="145"/>
      <c r="GSV63" s="145"/>
      <c r="GTA63" s="145"/>
      <c r="GTJ63" s="145"/>
      <c r="GTM63" s="145"/>
      <c r="GTU63" s="145"/>
      <c r="GUQ63" s="145"/>
      <c r="GUR63" s="145"/>
      <c r="GUS63" s="145"/>
      <c r="GUT63" s="145"/>
      <c r="GUU63" s="145"/>
      <c r="GUV63" s="145"/>
      <c r="GVN63" s="145"/>
      <c r="GVO63" s="145"/>
      <c r="GVR63" s="145"/>
      <c r="GVU63" s="145"/>
      <c r="GVW63" s="145"/>
      <c r="GVY63" s="145"/>
      <c r="GWB63" s="145"/>
      <c r="GWE63" s="145"/>
      <c r="GWH63" s="145"/>
      <c r="GWK63" s="145"/>
      <c r="GWN63" s="145"/>
      <c r="GWQ63" s="145"/>
      <c r="GWT63" s="145"/>
      <c r="GWW63" s="145"/>
      <c r="GWY63" s="145"/>
      <c r="GXL63" s="145"/>
      <c r="GXM63" s="145"/>
      <c r="GXN63" s="145"/>
      <c r="GXO63" s="145"/>
      <c r="GXP63" s="145"/>
      <c r="GXQ63" s="145"/>
      <c r="GXR63" s="145"/>
      <c r="GXS63" s="145"/>
      <c r="GXT63" s="145"/>
      <c r="GXU63" s="145"/>
      <c r="GXV63" s="145"/>
      <c r="GXW63" s="145"/>
      <c r="GXX63" s="145"/>
      <c r="GXY63" s="145"/>
      <c r="GYC63" s="145"/>
      <c r="GYE63" s="145"/>
      <c r="GYF63" s="145"/>
      <c r="GYG63" s="145"/>
      <c r="GYH63" s="145"/>
      <c r="GYK63" s="145"/>
      <c r="GYM63" s="145"/>
      <c r="GYN63" s="145"/>
      <c r="GYO63" s="145"/>
      <c r="GYP63" s="145"/>
      <c r="GYQ63" s="145"/>
      <c r="GYR63" s="145"/>
      <c r="GYS63" s="145"/>
      <c r="GYT63" s="145"/>
      <c r="GYU63" s="145"/>
      <c r="GYV63" s="145"/>
      <c r="GYW63" s="145"/>
      <c r="GYX63" s="145"/>
      <c r="GYY63" s="145"/>
      <c r="GZB63" s="145"/>
      <c r="GZE63" s="145"/>
      <c r="GZH63" s="145"/>
      <c r="GZK63" s="145"/>
      <c r="GZN63" s="145"/>
      <c r="GZZ63" s="145"/>
      <c r="HAC63" s="145"/>
      <c r="HAF63" s="145"/>
      <c r="HAI63" s="145"/>
      <c r="HAR63" s="145"/>
      <c r="HAX63" s="145"/>
      <c r="HBA63" s="145"/>
      <c r="HBD63" s="145"/>
      <c r="HBG63" s="145"/>
      <c r="HBM63" s="145"/>
      <c r="HBP63" s="145"/>
      <c r="HBV63" s="145"/>
      <c r="HBX63" s="145"/>
      <c r="HBY63" s="145"/>
      <c r="HCA63" s="145"/>
      <c r="HCD63" s="145"/>
      <c r="HCG63" s="145"/>
      <c r="HCJ63" s="145"/>
      <c r="HCR63" s="145"/>
      <c r="HCW63" s="145"/>
      <c r="HDF63" s="145"/>
      <c r="HDI63" s="145"/>
      <c r="HDQ63" s="145"/>
      <c r="HEM63" s="145"/>
      <c r="HEN63" s="145"/>
      <c r="HEO63" s="145"/>
      <c r="HEP63" s="145"/>
      <c r="HEQ63" s="145"/>
      <c r="HER63" s="145"/>
      <c r="HFJ63" s="145"/>
      <c r="HFK63" s="145"/>
      <c r="HFN63" s="145"/>
      <c r="HFQ63" s="145"/>
      <c r="HFS63" s="145"/>
      <c r="HFU63" s="145"/>
      <c r="HFX63" s="145"/>
      <c r="HGA63" s="145"/>
      <c r="HGD63" s="145"/>
      <c r="HGG63" s="145"/>
      <c r="HGJ63" s="145"/>
      <c r="HGM63" s="145"/>
      <c r="HGP63" s="145"/>
      <c r="HGS63" s="145"/>
      <c r="HGU63" s="145"/>
      <c r="HHH63" s="145"/>
      <c r="HHI63" s="145"/>
      <c r="HHJ63" s="145"/>
      <c r="HHK63" s="145"/>
      <c r="HHL63" s="145"/>
      <c r="HHM63" s="145"/>
      <c r="HHN63" s="145"/>
      <c r="HHO63" s="145"/>
      <c r="HHP63" s="145"/>
      <c r="HHQ63" s="145"/>
      <c r="HHR63" s="145"/>
      <c r="HHS63" s="145"/>
      <c r="HHT63" s="145"/>
      <c r="HHU63" s="145"/>
      <c r="HHY63" s="145"/>
      <c r="HIA63" s="145"/>
      <c r="HIB63" s="145"/>
      <c r="HIC63" s="145"/>
      <c r="HID63" s="145"/>
      <c r="HIG63" s="145"/>
      <c r="HII63" s="145"/>
      <c r="HIJ63" s="145"/>
      <c r="HIK63" s="145"/>
      <c r="HIL63" s="145"/>
      <c r="HIM63" s="145"/>
      <c r="HIN63" s="145"/>
      <c r="HIO63" s="145"/>
      <c r="HIP63" s="145"/>
      <c r="HIQ63" s="145"/>
      <c r="HIR63" s="145"/>
      <c r="HIS63" s="145"/>
      <c r="HIT63" s="145"/>
      <c r="HIU63" s="145"/>
      <c r="HIX63" s="145"/>
      <c r="HJA63" s="145"/>
      <c r="HJD63" s="145"/>
      <c r="HJG63" s="145"/>
      <c r="HJJ63" s="145"/>
      <c r="HJV63" s="145"/>
      <c r="HJY63" s="145"/>
      <c r="HKB63" s="145"/>
      <c r="HKE63" s="145"/>
      <c r="HKN63" s="145"/>
      <c r="HKT63" s="145"/>
      <c r="HKW63" s="145"/>
      <c r="HKZ63" s="145"/>
      <c r="HLC63" s="145"/>
      <c r="HLI63" s="145"/>
      <c r="HLL63" s="145"/>
      <c r="HLR63" s="145"/>
      <c r="HLT63" s="145"/>
      <c r="HLU63" s="145"/>
      <c r="HLW63" s="145"/>
      <c r="HLZ63" s="145"/>
      <c r="HMC63" s="145"/>
      <c r="HMF63" s="145"/>
      <c r="HMN63" s="145"/>
      <c r="HMS63" s="145"/>
      <c r="HNB63" s="145"/>
      <c r="HNE63" s="145"/>
      <c r="HNM63" s="145"/>
      <c r="HOI63" s="145"/>
      <c r="HOJ63" s="145"/>
      <c r="HOK63" s="145"/>
      <c r="HOL63" s="145"/>
      <c r="HOM63" s="145"/>
      <c r="HON63" s="145"/>
      <c r="HPF63" s="145"/>
      <c r="HPG63" s="145"/>
      <c r="HPJ63" s="145"/>
      <c r="HPM63" s="145"/>
      <c r="HPO63" s="145"/>
      <c r="HPQ63" s="145"/>
      <c r="HPT63" s="145"/>
      <c r="HPW63" s="145"/>
      <c r="HPZ63" s="145"/>
      <c r="HQC63" s="145"/>
      <c r="HQF63" s="145"/>
      <c r="HQI63" s="145"/>
      <c r="HQL63" s="145"/>
      <c r="HQO63" s="145"/>
      <c r="HQQ63" s="145"/>
      <c r="HRD63" s="145"/>
      <c r="HRE63" s="145"/>
      <c r="HRF63" s="145"/>
      <c r="HRG63" s="145"/>
      <c r="HRH63" s="145"/>
      <c r="HRI63" s="145"/>
      <c r="HRJ63" s="145"/>
      <c r="HRK63" s="145"/>
      <c r="HRL63" s="145"/>
      <c r="HRM63" s="145"/>
      <c r="HRN63" s="145"/>
      <c r="HRO63" s="145"/>
      <c r="HRP63" s="145"/>
      <c r="HRQ63" s="145"/>
      <c r="HRU63" s="145"/>
      <c r="HRW63" s="145"/>
      <c r="HRX63" s="145"/>
      <c r="HRY63" s="145"/>
      <c r="HRZ63" s="145"/>
      <c r="HSC63" s="145"/>
      <c r="HSE63" s="145"/>
      <c r="HSF63" s="145"/>
      <c r="HSG63" s="145"/>
      <c r="HSH63" s="145"/>
      <c r="HSI63" s="145"/>
      <c r="HSJ63" s="145"/>
      <c r="HSK63" s="145"/>
      <c r="HSL63" s="145"/>
      <c r="HSM63" s="145"/>
      <c r="HSN63" s="145"/>
      <c r="HSO63" s="145"/>
      <c r="HSP63" s="145"/>
      <c r="HSQ63" s="145"/>
      <c r="HST63" s="145"/>
      <c r="HSW63" s="145"/>
      <c r="HSZ63" s="145"/>
      <c r="HTC63" s="145"/>
      <c r="HTF63" s="145"/>
      <c r="HTR63" s="145"/>
      <c r="HTU63" s="145"/>
      <c r="HTX63" s="145"/>
      <c r="HUA63" s="145"/>
      <c r="HUJ63" s="145"/>
      <c r="HUP63" s="145"/>
      <c r="HUS63" s="145"/>
      <c r="HUV63" s="145"/>
      <c r="HUY63" s="145"/>
      <c r="HVE63" s="145"/>
      <c r="HVH63" s="145"/>
      <c r="HVN63" s="145"/>
      <c r="HVP63" s="145"/>
      <c r="HVQ63" s="145"/>
      <c r="HVS63" s="145"/>
      <c r="HVV63" s="145"/>
      <c r="HVY63" s="145"/>
      <c r="HWB63" s="145"/>
      <c r="HWJ63" s="145"/>
      <c r="HWO63" s="145"/>
      <c r="HWX63" s="145"/>
      <c r="HXA63" s="145"/>
      <c r="HXI63" s="145"/>
      <c r="HYE63" s="145"/>
      <c r="HYF63" s="145"/>
      <c r="HYG63" s="145"/>
      <c r="HYH63" s="145"/>
      <c r="HYI63" s="145"/>
      <c r="HYJ63" s="145"/>
      <c r="HZB63" s="145"/>
      <c r="HZC63" s="145"/>
      <c r="HZF63" s="145"/>
      <c r="HZI63" s="145"/>
      <c r="HZK63" s="145"/>
      <c r="HZM63" s="145"/>
      <c r="HZP63" s="145"/>
      <c r="HZS63" s="145"/>
      <c r="HZV63" s="145"/>
      <c r="HZY63" s="145"/>
      <c r="IAB63" s="145"/>
      <c r="IAE63" s="145"/>
      <c r="IAH63" s="145"/>
      <c r="IAK63" s="145"/>
      <c r="IAM63" s="145"/>
      <c r="IAZ63" s="145"/>
      <c r="IBA63" s="145"/>
      <c r="IBB63" s="145"/>
      <c r="IBC63" s="145"/>
      <c r="IBD63" s="145"/>
      <c r="IBE63" s="145"/>
      <c r="IBF63" s="145"/>
      <c r="IBG63" s="145"/>
      <c r="IBH63" s="145"/>
      <c r="IBI63" s="145"/>
      <c r="IBJ63" s="145"/>
      <c r="IBK63" s="145"/>
      <c r="IBL63" s="145"/>
      <c r="IBM63" s="145"/>
      <c r="IBQ63" s="145"/>
      <c r="IBS63" s="145"/>
      <c r="IBT63" s="145"/>
      <c r="IBU63" s="145"/>
      <c r="IBV63" s="145"/>
      <c r="IBY63" s="145"/>
      <c r="ICA63" s="145"/>
      <c r="ICB63" s="145"/>
      <c r="ICC63" s="145"/>
      <c r="ICD63" s="145"/>
      <c r="ICE63" s="145"/>
      <c r="ICF63" s="145"/>
      <c r="ICG63" s="145"/>
      <c r="ICH63" s="145"/>
      <c r="ICI63" s="145"/>
      <c r="ICJ63" s="145"/>
      <c r="ICK63" s="145"/>
      <c r="ICL63" s="145"/>
      <c r="ICM63" s="145"/>
      <c r="ICP63" s="145"/>
      <c r="ICS63" s="145"/>
      <c r="ICV63" s="145"/>
      <c r="ICY63" s="145"/>
      <c r="IDB63" s="145"/>
      <c r="IDN63" s="145"/>
      <c r="IDQ63" s="145"/>
      <c r="IDT63" s="145"/>
      <c r="IDW63" s="145"/>
      <c r="IEF63" s="145"/>
      <c r="IEL63" s="145"/>
      <c r="IEO63" s="145"/>
      <c r="IER63" s="145"/>
      <c r="IEU63" s="145"/>
      <c r="IFA63" s="145"/>
      <c r="IFD63" s="145"/>
      <c r="IFJ63" s="145"/>
      <c r="IFL63" s="145"/>
      <c r="IFM63" s="145"/>
      <c r="IFO63" s="145"/>
      <c r="IFR63" s="145"/>
      <c r="IFU63" s="145"/>
      <c r="IFX63" s="145"/>
      <c r="IGF63" s="145"/>
      <c r="IGK63" s="145"/>
      <c r="IGT63" s="145"/>
      <c r="IGW63" s="145"/>
      <c r="IHE63" s="145"/>
      <c r="IIA63" s="145"/>
      <c r="IIB63" s="145"/>
      <c r="IIC63" s="145"/>
      <c r="IID63" s="145"/>
      <c r="IIE63" s="145"/>
      <c r="IIF63" s="145"/>
      <c r="IIX63" s="145"/>
      <c r="IIY63" s="145"/>
      <c r="IJB63" s="145"/>
      <c r="IJE63" s="145"/>
      <c r="IJG63" s="145"/>
      <c r="IJI63" s="145"/>
      <c r="IJL63" s="145"/>
      <c r="IJO63" s="145"/>
      <c r="IJR63" s="145"/>
      <c r="IJU63" s="145"/>
      <c r="IJX63" s="145"/>
      <c r="IKA63" s="145"/>
      <c r="IKD63" s="145"/>
      <c r="IKG63" s="145"/>
      <c r="IKI63" s="145"/>
      <c r="IKV63" s="145"/>
      <c r="IKW63" s="145"/>
      <c r="IKX63" s="145"/>
      <c r="IKY63" s="145"/>
      <c r="IKZ63" s="145"/>
      <c r="ILA63" s="145"/>
      <c r="ILB63" s="145"/>
      <c r="ILC63" s="145"/>
      <c r="ILD63" s="145"/>
      <c r="ILE63" s="145"/>
      <c r="ILF63" s="145"/>
      <c r="ILG63" s="145"/>
      <c r="ILH63" s="145"/>
      <c r="ILI63" s="145"/>
      <c r="ILM63" s="145"/>
      <c r="ILO63" s="145"/>
      <c r="ILP63" s="145"/>
      <c r="ILQ63" s="145"/>
      <c r="ILR63" s="145"/>
      <c r="ILU63" s="145"/>
      <c r="ILW63" s="145"/>
      <c r="ILX63" s="145"/>
      <c r="ILY63" s="145"/>
      <c r="ILZ63" s="145"/>
      <c r="IMA63" s="145"/>
      <c r="IMB63" s="145"/>
      <c r="IMC63" s="145"/>
      <c r="IMD63" s="145"/>
      <c r="IME63" s="145"/>
      <c r="IMF63" s="145"/>
      <c r="IMG63" s="145"/>
      <c r="IMH63" s="145"/>
      <c r="IMI63" s="145"/>
      <c r="IML63" s="145"/>
      <c r="IMO63" s="145"/>
      <c r="IMR63" s="145"/>
      <c r="IMU63" s="145"/>
      <c r="IMX63" s="145"/>
      <c r="INJ63" s="145"/>
      <c r="INM63" s="145"/>
      <c r="INP63" s="145"/>
      <c r="INS63" s="145"/>
      <c r="IOB63" s="145"/>
      <c r="IOH63" s="145"/>
      <c r="IOK63" s="145"/>
      <c r="ION63" s="145"/>
      <c r="IOQ63" s="145"/>
      <c r="IOW63" s="145"/>
      <c r="IOZ63" s="145"/>
      <c r="IPF63" s="145"/>
      <c r="IPH63" s="145"/>
      <c r="IPI63" s="145"/>
      <c r="IPK63" s="145"/>
      <c r="IPN63" s="145"/>
      <c r="IPQ63" s="145"/>
      <c r="IPT63" s="145"/>
      <c r="IQB63" s="145"/>
      <c r="IQG63" s="145"/>
      <c r="IQP63" s="145"/>
      <c r="IQS63" s="145"/>
      <c r="IRA63" s="145"/>
      <c r="IRW63" s="145"/>
      <c r="IRX63" s="145"/>
      <c r="IRY63" s="145"/>
      <c r="IRZ63" s="145"/>
      <c r="ISA63" s="145"/>
      <c r="ISB63" s="145"/>
      <c r="IST63" s="145"/>
      <c r="ISU63" s="145"/>
      <c r="ISX63" s="145"/>
      <c r="ITA63" s="145"/>
      <c r="ITC63" s="145"/>
      <c r="ITE63" s="145"/>
      <c r="ITH63" s="145"/>
      <c r="ITK63" s="145"/>
      <c r="ITN63" s="145"/>
      <c r="ITQ63" s="145"/>
      <c r="ITT63" s="145"/>
      <c r="ITW63" s="145"/>
      <c r="ITZ63" s="145"/>
      <c r="IUC63" s="145"/>
      <c r="IUE63" s="145"/>
      <c r="IUR63" s="145"/>
      <c r="IUS63" s="145"/>
      <c r="IUT63" s="145"/>
      <c r="IUU63" s="145"/>
      <c r="IUV63" s="145"/>
      <c r="IUW63" s="145"/>
      <c r="IUX63" s="145"/>
      <c r="IUY63" s="145"/>
      <c r="IUZ63" s="145"/>
      <c r="IVA63" s="145"/>
      <c r="IVB63" s="145"/>
      <c r="IVC63" s="145"/>
      <c r="IVD63" s="145"/>
      <c r="IVE63" s="145"/>
      <c r="IVI63" s="145"/>
      <c r="IVK63" s="145"/>
      <c r="IVL63" s="145"/>
      <c r="IVM63" s="145"/>
      <c r="IVN63" s="145"/>
      <c r="IVQ63" s="145"/>
      <c r="IVS63" s="145"/>
      <c r="IVT63" s="145"/>
      <c r="IVU63" s="145"/>
      <c r="IVV63" s="145"/>
      <c r="IVW63" s="145"/>
      <c r="IVX63" s="145"/>
      <c r="IVY63" s="145"/>
      <c r="IVZ63" s="145"/>
      <c r="IWA63" s="145"/>
      <c r="IWB63" s="145"/>
      <c r="IWC63" s="145"/>
      <c r="IWD63" s="145"/>
      <c r="IWE63" s="145"/>
      <c r="IWH63" s="145"/>
      <c r="IWK63" s="145"/>
      <c r="IWN63" s="145"/>
      <c r="IWQ63" s="145"/>
      <c r="IWT63" s="145"/>
      <c r="IXF63" s="145"/>
      <c r="IXI63" s="145"/>
      <c r="IXL63" s="145"/>
      <c r="IXO63" s="145"/>
      <c r="IXX63" s="145"/>
      <c r="IYD63" s="145"/>
      <c r="IYG63" s="145"/>
      <c r="IYJ63" s="145"/>
      <c r="IYM63" s="145"/>
      <c r="IYS63" s="145"/>
      <c r="IYV63" s="145"/>
      <c r="IZB63" s="145"/>
      <c r="IZD63" s="145"/>
      <c r="IZE63" s="145"/>
      <c r="IZG63" s="145"/>
      <c r="IZJ63" s="145"/>
      <c r="IZM63" s="145"/>
      <c r="IZP63" s="145"/>
      <c r="IZX63" s="145"/>
      <c r="JAC63" s="145"/>
      <c r="JAL63" s="145"/>
      <c r="JAO63" s="145"/>
      <c r="JAW63" s="145"/>
      <c r="JBS63" s="145"/>
      <c r="JBT63" s="145"/>
      <c r="JBU63" s="145"/>
      <c r="JBV63" s="145"/>
      <c r="JBW63" s="145"/>
      <c r="JBX63" s="145"/>
      <c r="JCP63" s="145"/>
      <c r="JCQ63" s="145"/>
      <c r="JCT63" s="145"/>
      <c r="JCW63" s="145"/>
      <c r="JCY63" s="145"/>
      <c r="JDA63" s="145"/>
      <c r="JDD63" s="145"/>
      <c r="JDG63" s="145"/>
      <c r="JDJ63" s="145"/>
      <c r="JDM63" s="145"/>
      <c r="JDP63" s="145"/>
      <c r="JDS63" s="145"/>
      <c r="JDV63" s="145"/>
      <c r="JDY63" s="145"/>
      <c r="JEA63" s="145"/>
      <c r="JEN63" s="145"/>
      <c r="JEO63" s="145"/>
      <c r="JEP63" s="145"/>
      <c r="JEQ63" s="145"/>
      <c r="JER63" s="145"/>
      <c r="JES63" s="145"/>
      <c r="JET63" s="145"/>
      <c r="JEU63" s="145"/>
      <c r="JEV63" s="145"/>
      <c r="JEW63" s="145"/>
      <c r="JEX63" s="145"/>
      <c r="JEY63" s="145"/>
      <c r="JEZ63" s="145"/>
      <c r="JFA63" s="145"/>
      <c r="JFE63" s="145"/>
      <c r="JFG63" s="145"/>
      <c r="JFH63" s="145"/>
      <c r="JFI63" s="145"/>
      <c r="JFJ63" s="145"/>
      <c r="JFM63" s="145"/>
      <c r="JFO63" s="145"/>
      <c r="JFP63" s="145"/>
      <c r="JFQ63" s="145"/>
      <c r="JFR63" s="145"/>
      <c r="JFS63" s="145"/>
      <c r="JFT63" s="145"/>
      <c r="JFU63" s="145"/>
      <c r="JFV63" s="145"/>
      <c r="JFW63" s="145"/>
      <c r="JFX63" s="145"/>
      <c r="JFY63" s="145"/>
      <c r="JFZ63" s="145"/>
      <c r="JGA63" s="145"/>
      <c r="JGD63" s="145"/>
      <c r="JGG63" s="145"/>
      <c r="JGJ63" s="145"/>
      <c r="JGM63" s="145"/>
      <c r="JGP63" s="145"/>
      <c r="JHB63" s="145"/>
      <c r="JHE63" s="145"/>
      <c r="JHH63" s="145"/>
      <c r="JHK63" s="145"/>
      <c r="JHT63" s="145"/>
      <c r="JHZ63" s="145"/>
      <c r="JIC63" s="145"/>
      <c r="JIF63" s="145"/>
      <c r="JII63" s="145"/>
      <c r="JIO63" s="145"/>
      <c r="JIR63" s="145"/>
      <c r="JIX63" s="145"/>
      <c r="JIZ63" s="145"/>
      <c r="JJA63" s="145"/>
      <c r="JJC63" s="145"/>
      <c r="JJF63" s="145"/>
      <c r="JJI63" s="145"/>
      <c r="JJL63" s="145"/>
      <c r="JJT63" s="145"/>
      <c r="JJY63" s="145"/>
      <c r="JKH63" s="145"/>
      <c r="JKK63" s="145"/>
      <c r="JKS63" s="145"/>
      <c r="JLO63" s="145"/>
      <c r="JLP63" s="145"/>
      <c r="JLQ63" s="145"/>
      <c r="JLR63" s="145"/>
      <c r="JLS63" s="145"/>
      <c r="JLT63" s="145"/>
      <c r="JML63" s="145"/>
      <c r="JMM63" s="145"/>
      <c r="JMP63" s="145"/>
      <c r="JMS63" s="145"/>
      <c r="JMU63" s="145"/>
      <c r="JMW63" s="145"/>
      <c r="JMZ63" s="145"/>
      <c r="JNC63" s="145"/>
      <c r="JNF63" s="145"/>
      <c r="JNI63" s="145"/>
      <c r="JNL63" s="145"/>
      <c r="JNO63" s="145"/>
      <c r="JNR63" s="145"/>
      <c r="JNU63" s="145"/>
      <c r="JNW63" s="145"/>
      <c r="JOJ63" s="145"/>
      <c r="JOK63" s="145"/>
      <c r="JOL63" s="145"/>
      <c r="JOM63" s="145"/>
      <c r="JON63" s="145"/>
      <c r="JOO63" s="145"/>
      <c r="JOP63" s="145"/>
      <c r="JOQ63" s="145"/>
      <c r="JOR63" s="145"/>
      <c r="JOS63" s="145"/>
      <c r="JOT63" s="145"/>
      <c r="JOU63" s="145"/>
      <c r="JOV63" s="145"/>
      <c r="JOW63" s="145"/>
      <c r="JPA63" s="145"/>
      <c r="JPC63" s="145"/>
      <c r="JPD63" s="145"/>
      <c r="JPE63" s="145"/>
      <c r="JPF63" s="145"/>
      <c r="JPI63" s="145"/>
      <c r="JPK63" s="145"/>
      <c r="JPL63" s="145"/>
      <c r="JPM63" s="145"/>
      <c r="JPN63" s="145"/>
      <c r="JPO63" s="145"/>
      <c r="JPP63" s="145"/>
      <c r="JPQ63" s="145"/>
      <c r="JPR63" s="145"/>
      <c r="JPS63" s="145"/>
      <c r="JPT63" s="145"/>
      <c r="JPU63" s="145"/>
      <c r="JPV63" s="145"/>
      <c r="JPW63" s="145"/>
      <c r="JPZ63" s="145"/>
      <c r="JQC63" s="145"/>
      <c r="JQF63" s="145"/>
      <c r="JQI63" s="145"/>
      <c r="JQL63" s="145"/>
      <c r="JQX63" s="145"/>
      <c r="JRA63" s="145"/>
      <c r="JRD63" s="145"/>
      <c r="JRG63" s="145"/>
      <c r="JRP63" s="145"/>
      <c r="JRV63" s="145"/>
      <c r="JRY63" s="145"/>
      <c r="JSB63" s="145"/>
      <c r="JSE63" s="145"/>
      <c r="JSK63" s="145"/>
      <c r="JSN63" s="145"/>
      <c r="JST63" s="145"/>
      <c r="JSV63" s="145"/>
      <c r="JSW63" s="145"/>
      <c r="JSY63" s="145"/>
      <c r="JTB63" s="145"/>
      <c r="JTE63" s="145"/>
      <c r="JTH63" s="145"/>
      <c r="JTP63" s="145"/>
      <c r="JTU63" s="145"/>
      <c r="JUD63" s="145"/>
      <c r="JUG63" s="145"/>
      <c r="JUO63" s="145"/>
      <c r="JVK63" s="145"/>
      <c r="JVL63" s="145"/>
      <c r="JVM63" s="145"/>
      <c r="JVN63" s="145"/>
      <c r="JVO63" s="145"/>
      <c r="JVP63" s="145"/>
      <c r="JWH63" s="145"/>
      <c r="JWI63" s="145"/>
      <c r="JWL63" s="145"/>
      <c r="JWO63" s="145"/>
      <c r="JWQ63" s="145"/>
      <c r="JWS63" s="145"/>
      <c r="JWV63" s="145"/>
      <c r="JWY63" s="145"/>
      <c r="JXB63" s="145"/>
      <c r="JXE63" s="145"/>
      <c r="JXH63" s="145"/>
      <c r="JXK63" s="145"/>
      <c r="JXN63" s="145"/>
      <c r="JXQ63" s="145"/>
      <c r="JXS63" s="145"/>
      <c r="JYF63" s="145"/>
      <c r="JYG63" s="145"/>
      <c r="JYH63" s="145"/>
      <c r="JYI63" s="145"/>
      <c r="JYJ63" s="145"/>
      <c r="JYK63" s="145"/>
      <c r="JYL63" s="145"/>
      <c r="JYM63" s="145"/>
      <c r="JYN63" s="145"/>
      <c r="JYO63" s="145"/>
      <c r="JYP63" s="145"/>
      <c r="JYQ63" s="145"/>
      <c r="JYR63" s="145"/>
      <c r="JYS63" s="145"/>
      <c r="JYW63" s="145"/>
      <c r="JYY63" s="145"/>
      <c r="JYZ63" s="145"/>
      <c r="JZA63" s="145"/>
      <c r="JZB63" s="145"/>
      <c r="JZE63" s="145"/>
      <c r="JZG63" s="145"/>
      <c r="JZH63" s="145"/>
      <c r="JZI63" s="145"/>
      <c r="JZJ63" s="145"/>
      <c r="JZK63" s="145"/>
      <c r="JZL63" s="145"/>
      <c r="JZM63" s="145"/>
      <c r="JZN63" s="145"/>
      <c r="JZO63" s="145"/>
      <c r="JZP63" s="145"/>
      <c r="JZQ63" s="145"/>
      <c r="JZR63" s="145"/>
      <c r="JZS63" s="145"/>
      <c r="JZV63" s="145"/>
      <c r="JZY63" s="145"/>
      <c r="KAB63" s="145"/>
      <c r="KAE63" s="145"/>
      <c r="KAH63" s="145"/>
      <c r="KAT63" s="145"/>
      <c r="KAW63" s="145"/>
      <c r="KAZ63" s="145"/>
      <c r="KBC63" s="145"/>
      <c r="KBL63" s="145"/>
      <c r="KBR63" s="145"/>
      <c r="KBU63" s="145"/>
      <c r="KBX63" s="145"/>
      <c r="KCA63" s="145"/>
      <c r="KCG63" s="145"/>
      <c r="KCJ63" s="145"/>
      <c r="KCP63" s="145"/>
      <c r="KCR63" s="145"/>
      <c r="KCS63" s="145"/>
      <c r="KCU63" s="145"/>
      <c r="KCX63" s="145"/>
      <c r="KDA63" s="145"/>
      <c r="KDD63" s="145"/>
      <c r="KDL63" s="145"/>
      <c r="KDQ63" s="145"/>
      <c r="KDZ63" s="145"/>
      <c r="KEC63" s="145"/>
      <c r="KEK63" s="145"/>
      <c r="KFG63" s="145"/>
      <c r="KFH63" s="145"/>
      <c r="KFI63" s="145"/>
      <c r="KFJ63" s="145"/>
      <c r="KFK63" s="145"/>
      <c r="KFL63" s="145"/>
      <c r="KGD63" s="145"/>
      <c r="KGE63" s="145"/>
      <c r="KGH63" s="145"/>
      <c r="KGK63" s="145"/>
      <c r="KGM63" s="145"/>
      <c r="KGO63" s="145"/>
      <c r="KGR63" s="145"/>
      <c r="KGU63" s="145"/>
      <c r="KGX63" s="145"/>
      <c r="KHA63" s="145"/>
      <c r="KHD63" s="145"/>
      <c r="KHG63" s="145"/>
      <c r="KHJ63" s="145"/>
      <c r="KHM63" s="145"/>
      <c r="KHO63" s="145"/>
      <c r="KIB63" s="145"/>
      <c r="KIC63" s="145"/>
      <c r="KID63" s="145"/>
      <c r="KIE63" s="145"/>
      <c r="KIF63" s="145"/>
      <c r="KIG63" s="145"/>
      <c r="KIH63" s="145"/>
      <c r="KII63" s="145"/>
      <c r="KIJ63" s="145"/>
      <c r="KIK63" s="145"/>
      <c r="KIL63" s="145"/>
      <c r="KIM63" s="145"/>
      <c r="KIN63" s="145"/>
      <c r="KIO63" s="145"/>
      <c r="KIS63" s="145"/>
      <c r="KIU63" s="145"/>
      <c r="KIV63" s="145"/>
      <c r="KIW63" s="145"/>
      <c r="KIX63" s="145"/>
      <c r="KJA63" s="145"/>
      <c r="KJC63" s="145"/>
      <c r="KJD63" s="145"/>
      <c r="KJE63" s="145"/>
      <c r="KJF63" s="145"/>
      <c r="KJG63" s="145"/>
      <c r="KJH63" s="145"/>
      <c r="KJI63" s="145"/>
      <c r="KJJ63" s="145"/>
      <c r="KJK63" s="145"/>
      <c r="KJL63" s="145"/>
      <c r="KJM63" s="145"/>
      <c r="KJN63" s="145"/>
      <c r="KJO63" s="145"/>
      <c r="KJR63" s="145"/>
      <c r="KJU63" s="145"/>
      <c r="KJX63" s="145"/>
      <c r="KKA63" s="145"/>
      <c r="KKD63" s="145"/>
      <c r="KKP63" s="145"/>
      <c r="KKS63" s="145"/>
      <c r="KKV63" s="145"/>
      <c r="KKY63" s="145"/>
      <c r="KLH63" s="145"/>
      <c r="KLN63" s="145"/>
      <c r="KLQ63" s="145"/>
      <c r="KLT63" s="145"/>
      <c r="KLW63" s="145"/>
      <c r="KMC63" s="145"/>
      <c r="KMF63" s="145"/>
      <c r="KML63" s="145"/>
      <c r="KMN63" s="145"/>
      <c r="KMO63" s="145"/>
      <c r="KMQ63" s="145"/>
      <c r="KMT63" s="145"/>
      <c r="KMW63" s="145"/>
      <c r="KMZ63" s="145"/>
      <c r="KNH63" s="145"/>
      <c r="KNM63" s="145"/>
      <c r="KNV63" s="145"/>
      <c r="KNY63" s="145"/>
      <c r="KOG63" s="145"/>
      <c r="KPC63" s="145"/>
      <c r="KPD63" s="145"/>
      <c r="KPE63" s="145"/>
      <c r="KPF63" s="145"/>
      <c r="KPG63" s="145"/>
      <c r="KPH63" s="145"/>
      <c r="KPZ63" s="145"/>
      <c r="KQA63" s="145"/>
      <c r="KQD63" s="145"/>
      <c r="KQG63" s="145"/>
      <c r="KQI63" s="145"/>
      <c r="KQK63" s="145"/>
      <c r="KQN63" s="145"/>
      <c r="KQQ63" s="145"/>
      <c r="KQT63" s="145"/>
      <c r="KQW63" s="145"/>
      <c r="KQZ63" s="145"/>
      <c r="KRC63" s="145"/>
      <c r="KRF63" s="145"/>
      <c r="KRI63" s="145"/>
      <c r="KRK63" s="145"/>
      <c r="KRX63" s="145"/>
      <c r="KRY63" s="145"/>
      <c r="KRZ63" s="145"/>
      <c r="KSA63" s="145"/>
      <c r="KSB63" s="145"/>
      <c r="KSC63" s="145"/>
      <c r="KSD63" s="145"/>
      <c r="KSE63" s="145"/>
      <c r="KSF63" s="145"/>
      <c r="KSG63" s="145"/>
      <c r="KSH63" s="145"/>
      <c r="KSI63" s="145"/>
      <c r="KSJ63" s="145"/>
      <c r="KSK63" s="145"/>
      <c r="KSO63" s="145"/>
      <c r="KSQ63" s="145"/>
      <c r="KSR63" s="145"/>
      <c r="KSS63" s="145"/>
      <c r="KST63" s="145"/>
      <c r="KSW63" s="145"/>
      <c r="KSY63" s="145"/>
      <c r="KSZ63" s="145"/>
      <c r="KTA63" s="145"/>
      <c r="KTB63" s="145"/>
      <c r="KTC63" s="145"/>
      <c r="KTD63" s="145"/>
      <c r="KTE63" s="145"/>
      <c r="KTF63" s="145"/>
      <c r="KTG63" s="145"/>
      <c r="KTH63" s="145"/>
      <c r="KTI63" s="145"/>
      <c r="KTJ63" s="145"/>
      <c r="KTK63" s="145"/>
      <c r="KTN63" s="145"/>
      <c r="KTQ63" s="145"/>
      <c r="KTT63" s="145"/>
      <c r="KTW63" s="145"/>
      <c r="KTZ63" s="145"/>
      <c r="KUL63" s="145"/>
      <c r="KUO63" s="145"/>
      <c r="KUR63" s="145"/>
      <c r="KUU63" s="145"/>
      <c r="KVD63" s="145"/>
      <c r="KVJ63" s="145"/>
      <c r="KVM63" s="145"/>
      <c r="KVP63" s="145"/>
      <c r="KVS63" s="145"/>
      <c r="KVY63" s="145"/>
      <c r="KWB63" s="145"/>
      <c r="KWH63" s="145"/>
      <c r="KWJ63" s="145"/>
      <c r="KWK63" s="145"/>
      <c r="KWM63" s="145"/>
      <c r="KWP63" s="145"/>
      <c r="KWS63" s="145"/>
      <c r="KWV63" s="145"/>
      <c r="KXD63" s="145"/>
      <c r="KXI63" s="145"/>
      <c r="KXR63" s="145"/>
      <c r="KXU63" s="145"/>
      <c r="KYC63" s="145"/>
      <c r="KYY63" s="145"/>
      <c r="KYZ63" s="145"/>
      <c r="KZA63" s="145"/>
      <c r="KZB63" s="145"/>
      <c r="KZC63" s="145"/>
      <c r="KZD63" s="145"/>
      <c r="KZV63" s="145"/>
      <c r="KZW63" s="145"/>
      <c r="KZZ63" s="145"/>
      <c r="LAC63" s="145"/>
      <c r="LAE63" s="145"/>
      <c r="LAG63" s="145"/>
      <c r="LAJ63" s="145"/>
      <c r="LAM63" s="145"/>
      <c r="LAP63" s="145"/>
      <c r="LAS63" s="145"/>
      <c r="LAV63" s="145"/>
      <c r="LAY63" s="145"/>
      <c r="LBB63" s="145"/>
      <c r="LBE63" s="145"/>
      <c r="LBG63" s="145"/>
      <c r="LBT63" s="145"/>
      <c r="LBU63" s="145"/>
      <c r="LBV63" s="145"/>
      <c r="LBW63" s="145"/>
      <c r="LBX63" s="145"/>
      <c r="LBY63" s="145"/>
      <c r="LBZ63" s="145"/>
      <c r="LCA63" s="145"/>
      <c r="LCB63" s="145"/>
      <c r="LCC63" s="145"/>
      <c r="LCD63" s="145"/>
      <c r="LCE63" s="145"/>
      <c r="LCF63" s="145"/>
      <c r="LCG63" s="145"/>
      <c r="LCK63" s="145"/>
      <c r="LCM63" s="145"/>
      <c r="LCN63" s="145"/>
      <c r="LCO63" s="145"/>
      <c r="LCP63" s="145"/>
      <c r="LCS63" s="145"/>
      <c r="LCU63" s="145"/>
      <c r="LCV63" s="145"/>
      <c r="LCW63" s="145"/>
      <c r="LCX63" s="145"/>
      <c r="LCY63" s="145"/>
      <c r="LCZ63" s="145"/>
      <c r="LDA63" s="145"/>
      <c r="LDB63" s="145"/>
      <c r="LDC63" s="145"/>
      <c r="LDD63" s="145"/>
      <c r="LDE63" s="145"/>
      <c r="LDF63" s="145"/>
      <c r="LDG63" s="145"/>
      <c r="LDJ63" s="145"/>
      <c r="LDM63" s="145"/>
      <c r="LDP63" s="145"/>
      <c r="LDS63" s="145"/>
      <c r="LDV63" s="145"/>
      <c r="LEH63" s="145"/>
      <c r="LEK63" s="145"/>
      <c r="LEN63" s="145"/>
      <c r="LEQ63" s="145"/>
      <c r="LEZ63" s="145"/>
      <c r="LFF63" s="145"/>
      <c r="LFI63" s="145"/>
      <c r="LFL63" s="145"/>
      <c r="LFO63" s="145"/>
      <c r="LFU63" s="145"/>
      <c r="LFX63" s="145"/>
      <c r="LGD63" s="145"/>
      <c r="LGF63" s="145"/>
      <c r="LGG63" s="145"/>
      <c r="LGI63" s="145"/>
      <c r="LGL63" s="145"/>
      <c r="LGO63" s="145"/>
      <c r="LGR63" s="145"/>
      <c r="LGZ63" s="145"/>
      <c r="LHE63" s="145"/>
      <c r="LHN63" s="145"/>
      <c r="LHQ63" s="145"/>
      <c r="LHY63" s="145"/>
      <c r="LIU63" s="145"/>
      <c r="LIV63" s="145"/>
      <c r="LIW63" s="145"/>
      <c r="LIX63" s="145"/>
      <c r="LIY63" s="145"/>
      <c r="LIZ63" s="145"/>
      <c r="LJR63" s="145"/>
      <c r="LJS63" s="145"/>
      <c r="LJV63" s="145"/>
      <c r="LJY63" s="145"/>
      <c r="LKA63" s="145"/>
      <c r="LKC63" s="145"/>
      <c r="LKF63" s="145"/>
      <c r="LKI63" s="145"/>
      <c r="LKL63" s="145"/>
      <c r="LKO63" s="145"/>
      <c r="LKR63" s="145"/>
      <c r="LKU63" s="145"/>
      <c r="LKX63" s="145"/>
      <c r="LLA63" s="145"/>
      <c r="LLC63" s="145"/>
      <c r="LLP63" s="145"/>
      <c r="LLQ63" s="145"/>
      <c r="LLR63" s="145"/>
      <c r="LLS63" s="145"/>
      <c r="LLT63" s="145"/>
      <c r="LLU63" s="145"/>
      <c r="LLV63" s="145"/>
      <c r="LLW63" s="145"/>
      <c r="LLX63" s="145"/>
      <c r="LLY63" s="145"/>
      <c r="LLZ63" s="145"/>
      <c r="LMA63" s="145"/>
      <c r="LMB63" s="145"/>
      <c r="LMC63" s="145"/>
      <c r="LMG63" s="145"/>
      <c r="LMI63" s="145"/>
      <c r="LMJ63" s="145"/>
      <c r="LMK63" s="145"/>
      <c r="LML63" s="145"/>
      <c r="LMO63" s="145"/>
      <c r="LMQ63" s="145"/>
      <c r="LMR63" s="145"/>
      <c r="LMS63" s="145"/>
      <c r="LMT63" s="145"/>
      <c r="LMU63" s="145"/>
      <c r="LMV63" s="145"/>
      <c r="LMW63" s="145"/>
      <c r="LMX63" s="145"/>
      <c r="LMY63" s="145"/>
      <c r="LMZ63" s="145"/>
      <c r="LNA63" s="145"/>
      <c r="LNB63" s="145"/>
      <c r="LNC63" s="145"/>
      <c r="LNF63" s="145"/>
      <c r="LNI63" s="145"/>
      <c r="LNL63" s="145"/>
      <c r="LNO63" s="145"/>
      <c r="LNR63" s="145"/>
      <c r="LOD63" s="145"/>
      <c r="LOG63" s="145"/>
      <c r="LOJ63" s="145"/>
      <c r="LOM63" s="145"/>
      <c r="LOV63" s="145"/>
      <c r="LPB63" s="145"/>
      <c r="LPE63" s="145"/>
      <c r="LPH63" s="145"/>
      <c r="LPK63" s="145"/>
      <c r="LPQ63" s="145"/>
      <c r="LPT63" s="145"/>
      <c r="LPZ63" s="145"/>
      <c r="LQB63" s="145"/>
      <c r="LQC63" s="145"/>
      <c r="LQE63" s="145"/>
      <c r="LQH63" s="145"/>
      <c r="LQK63" s="145"/>
      <c r="LQN63" s="145"/>
      <c r="LQV63" s="145"/>
      <c r="LRA63" s="145"/>
      <c r="LRJ63" s="145"/>
      <c r="LRM63" s="145"/>
      <c r="LRU63" s="145"/>
      <c r="LSQ63" s="145"/>
      <c r="LSR63" s="145"/>
      <c r="LSS63" s="145"/>
      <c r="LST63" s="145"/>
      <c r="LSU63" s="145"/>
      <c r="LSV63" s="145"/>
      <c r="LTN63" s="145"/>
      <c r="LTO63" s="145"/>
      <c r="LTR63" s="145"/>
      <c r="LTU63" s="145"/>
      <c r="LTW63" s="145"/>
      <c r="LTY63" s="145"/>
      <c r="LUB63" s="145"/>
      <c r="LUE63" s="145"/>
      <c r="LUH63" s="145"/>
      <c r="LUK63" s="145"/>
      <c r="LUN63" s="145"/>
      <c r="LUQ63" s="145"/>
      <c r="LUT63" s="145"/>
      <c r="LUW63" s="145"/>
      <c r="LUY63" s="145"/>
      <c r="LVL63" s="145"/>
      <c r="LVM63" s="145"/>
      <c r="LVN63" s="145"/>
      <c r="LVO63" s="145"/>
      <c r="LVP63" s="145"/>
      <c r="LVQ63" s="145"/>
      <c r="LVR63" s="145"/>
      <c r="LVS63" s="145"/>
      <c r="LVT63" s="145"/>
      <c r="LVU63" s="145"/>
      <c r="LVV63" s="145"/>
      <c r="LVW63" s="145"/>
      <c r="LVX63" s="145"/>
      <c r="LVY63" s="145"/>
      <c r="LWC63" s="145"/>
      <c r="LWE63" s="145"/>
      <c r="LWF63" s="145"/>
      <c r="LWG63" s="145"/>
      <c r="LWH63" s="145"/>
      <c r="LWK63" s="145"/>
      <c r="LWM63" s="145"/>
      <c r="LWN63" s="145"/>
      <c r="LWO63" s="145"/>
      <c r="LWP63" s="145"/>
      <c r="LWQ63" s="145"/>
      <c r="LWR63" s="145"/>
      <c r="LWS63" s="145"/>
      <c r="LWT63" s="145"/>
      <c r="LWU63" s="145"/>
      <c r="LWV63" s="145"/>
      <c r="LWW63" s="145"/>
      <c r="LWX63" s="145"/>
      <c r="LWY63" s="145"/>
      <c r="LXB63" s="145"/>
      <c r="LXE63" s="145"/>
      <c r="LXH63" s="145"/>
      <c r="LXK63" s="145"/>
      <c r="LXN63" s="145"/>
      <c r="LXZ63" s="145"/>
      <c r="LYC63" s="145"/>
      <c r="LYF63" s="145"/>
      <c r="LYI63" s="145"/>
      <c r="LYR63" s="145"/>
      <c r="LYX63" s="145"/>
      <c r="LZA63" s="145"/>
      <c r="LZD63" s="145"/>
      <c r="LZG63" s="145"/>
      <c r="LZM63" s="145"/>
      <c r="LZP63" s="145"/>
      <c r="LZV63" s="145"/>
      <c r="LZX63" s="145"/>
      <c r="LZY63" s="145"/>
      <c r="MAA63" s="145"/>
      <c r="MAD63" s="145"/>
      <c r="MAG63" s="145"/>
      <c r="MAJ63" s="145"/>
      <c r="MAR63" s="145"/>
      <c r="MAW63" s="145"/>
      <c r="MBF63" s="145"/>
      <c r="MBI63" s="145"/>
      <c r="MBQ63" s="145"/>
      <c r="MCM63" s="145"/>
      <c r="MCN63" s="145"/>
      <c r="MCO63" s="145"/>
      <c r="MCP63" s="145"/>
      <c r="MCQ63" s="145"/>
      <c r="MCR63" s="145"/>
      <c r="MDJ63" s="145"/>
      <c r="MDK63" s="145"/>
      <c r="MDN63" s="145"/>
      <c r="MDQ63" s="145"/>
      <c r="MDS63" s="145"/>
      <c r="MDU63" s="145"/>
      <c r="MDX63" s="145"/>
      <c r="MEA63" s="145"/>
      <c r="MED63" s="145"/>
      <c r="MEG63" s="145"/>
      <c r="MEJ63" s="145"/>
      <c r="MEM63" s="145"/>
      <c r="MEP63" s="145"/>
      <c r="MES63" s="145"/>
      <c r="MEU63" s="145"/>
      <c r="MFH63" s="145"/>
      <c r="MFI63" s="145"/>
      <c r="MFJ63" s="145"/>
      <c r="MFK63" s="145"/>
      <c r="MFL63" s="145"/>
      <c r="MFM63" s="145"/>
      <c r="MFN63" s="145"/>
      <c r="MFO63" s="145"/>
      <c r="MFP63" s="145"/>
      <c r="MFQ63" s="145"/>
      <c r="MFR63" s="145"/>
      <c r="MFS63" s="145"/>
      <c r="MFT63" s="145"/>
      <c r="MFU63" s="145"/>
      <c r="MFY63" s="145"/>
      <c r="MGA63" s="145"/>
      <c r="MGB63" s="145"/>
      <c r="MGC63" s="145"/>
      <c r="MGD63" s="145"/>
      <c r="MGG63" s="145"/>
      <c r="MGI63" s="145"/>
      <c r="MGJ63" s="145"/>
      <c r="MGK63" s="145"/>
      <c r="MGL63" s="145"/>
      <c r="MGM63" s="145"/>
      <c r="MGN63" s="145"/>
      <c r="MGO63" s="145"/>
      <c r="MGP63" s="145"/>
      <c r="MGQ63" s="145"/>
      <c r="MGR63" s="145"/>
      <c r="MGS63" s="145"/>
      <c r="MGT63" s="145"/>
      <c r="MGU63" s="145"/>
      <c r="MGX63" s="145"/>
      <c r="MHA63" s="145"/>
      <c r="MHD63" s="145"/>
      <c r="MHG63" s="145"/>
      <c r="MHJ63" s="145"/>
      <c r="MHV63" s="145"/>
      <c r="MHY63" s="145"/>
      <c r="MIB63" s="145"/>
      <c r="MIE63" s="145"/>
      <c r="MIN63" s="145"/>
      <c r="MIT63" s="145"/>
      <c r="MIW63" s="145"/>
      <c r="MIZ63" s="145"/>
      <c r="MJC63" s="145"/>
      <c r="MJI63" s="145"/>
      <c r="MJL63" s="145"/>
      <c r="MJR63" s="145"/>
      <c r="MJT63" s="145"/>
      <c r="MJU63" s="145"/>
      <c r="MJW63" s="145"/>
      <c r="MJZ63" s="145"/>
      <c r="MKC63" s="145"/>
      <c r="MKF63" s="145"/>
      <c r="MKN63" s="145"/>
      <c r="MKS63" s="145"/>
      <c r="MLB63" s="145"/>
      <c r="MLE63" s="145"/>
      <c r="MLM63" s="145"/>
      <c r="MMI63" s="145"/>
      <c r="MMJ63" s="145"/>
      <c r="MMK63" s="145"/>
      <c r="MML63" s="145"/>
      <c r="MMM63" s="145"/>
      <c r="MMN63" s="145"/>
      <c r="MNF63" s="145"/>
      <c r="MNG63" s="145"/>
      <c r="MNJ63" s="145"/>
      <c r="MNM63" s="145"/>
      <c r="MNO63" s="145"/>
      <c r="MNQ63" s="145"/>
      <c r="MNT63" s="145"/>
      <c r="MNW63" s="145"/>
      <c r="MNZ63" s="145"/>
      <c r="MOC63" s="145"/>
      <c r="MOF63" s="145"/>
      <c r="MOI63" s="145"/>
      <c r="MOL63" s="145"/>
      <c r="MOO63" s="145"/>
      <c r="MOQ63" s="145"/>
      <c r="MPD63" s="145"/>
      <c r="MPE63" s="145"/>
      <c r="MPF63" s="145"/>
      <c r="MPG63" s="145"/>
      <c r="MPH63" s="145"/>
      <c r="MPI63" s="145"/>
      <c r="MPJ63" s="145"/>
      <c r="MPK63" s="145"/>
      <c r="MPL63" s="145"/>
      <c r="MPM63" s="145"/>
      <c r="MPN63" s="145"/>
      <c r="MPO63" s="145"/>
      <c r="MPP63" s="145"/>
      <c r="MPQ63" s="145"/>
      <c r="MPU63" s="145"/>
      <c r="MPW63" s="145"/>
      <c r="MPX63" s="145"/>
      <c r="MPY63" s="145"/>
      <c r="MPZ63" s="145"/>
      <c r="MQC63" s="145"/>
      <c r="MQE63" s="145"/>
      <c r="MQF63" s="145"/>
      <c r="MQG63" s="145"/>
      <c r="MQH63" s="145"/>
      <c r="MQI63" s="145"/>
      <c r="MQJ63" s="145"/>
      <c r="MQK63" s="145"/>
      <c r="MQL63" s="145"/>
      <c r="MQM63" s="145"/>
      <c r="MQN63" s="145"/>
      <c r="MQO63" s="145"/>
      <c r="MQP63" s="145"/>
      <c r="MQQ63" s="145"/>
      <c r="MQT63" s="145"/>
      <c r="MQW63" s="145"/>
      <c r="MQZ63" s="145"/>
      <c r="MRC63" s="145"/>
      <c r="MRF63" s="145"/>
      <c r="MRR63" s="145"/>
      <c r="MRU63" s="145"/>
      <c r="MRX63" s="145"/>
      <c r="MSA63" s="145"/>
      <c r="MSJ63" s="145"/>
      <c r="MSP63" s="145"/>
      <c r="MSS63" s="145"/>
      <c r="MSV63" s="145"/>
      <c r="MSY63" s="145"/>
      <c r="MTE63" s="145"/>
      <c r="MTH63" s="145"/>
      <c r="MTN63" s="145"/>
      <c r="MTP63" s="145"/>
      <c r="MTQ63" s="145"/>
      <c r="MTS63" s="145"/>
      <c r="MTV63" s="145"/>
      <c r="MTY63" s="145"/>
      <c r="MUB63" s="145"/>
      <c r="MUJ63" s="145"/>
      <c r="MUO63" s="145"/>
      <c r="MUX63" s="145"/>
      <c r="MVA63" s="145"/>
      <c r="MVI63" s="145"/>
      <c r="MWE63" s="145"/>
      <c r="MWF63" s="145"/>
      <c r="MWG63" s="145"/>
      <c r="MWH63" s="145"/>
      <c r="MWI63" s="145"/>
      <c r="MWJ63" s="145"/>
      <c r="MXB63" s="145"/>
      <c r="MXC63" s="145"/>
      <c r="MXF63" s="145"/>
      <c r="MXI63" s="145"/>
      <c r="MXK63" s="145"/>
      <c r="MXM63" s="145"/>
      <c r="MXP63" s="145"/>
      <c r="MXS63" s="145"/>
      <c r="MXV63" s="145"/>
      <c r="MXY63" s="145"/>
      <c r="MYB63" s="145"/>
      <c r="MYE63" s="145"/>
      <c r="MYH63" s="145"/>
      <c r="MYK63" s="145"/>
      <c r="MYM63" s="145"/>
      <c r="MYZ63" s="145"/>
      <c r="MZA63" s="145"/>
      <c r="MZB63" s="145"/>
      <c r="MZC63" s="145"/>
      <c r="MZD63" s="145"/>
      <c r="MZE63" s="145"/>
      <c r="MZF63" s="145"/>
      <c r="MZG63" s="145"/>
      <c r="MZH63" s="145"/>
      <c r="MZI63" s="145"/>
      <c r="MZJ63" s="145"/>
      <c r="MZK63" s="145"/>
      <c r="MZL63" s="145"/>
      <c r="MZM63" s="145"/>
      <c r="MZQ63" s="145"/>
      <c r="MZS63" s="145"/>
      <c r="MZT63" s="145"/>
      <c r="MZU63" s="145"/>
      <c r="MZV63" s="145"/>
      <c r="MZY63" s="145"/>
      <c r="NAA63" s="145"/>
      <c r="NAB63" s="145"/>
      <c r="NAC63" s="145"/>
      <c r="NAD63" s="145"/>
      <c r="NAE63" s="145"/>
      <c r="NAF63" s="145"/>
      <c r="NAG63" s="145"/>
      <c r="NAH63" s="145"/>
      <c r="NAI63" s="145"/>
      <c r="NAJ63" s="145"/>
      <c r="NAK63" s="145"/>
      <c r="NAL63" s="145"/>
      <c r="NAM63" s="145"/>
      <c r="NAP63" s="145"/>
      <c r="NAS63" s="145"/>
      <c r="NAV63" s="145"/>
      <c r="NAY63" s="145"/>
      <c r="NBB63" s="145"/>
      <c r="NBN63" s="145"/>
      <c r="NBQ63" s="145"/>
      <c r="NBT63" s="145"/>
      <c r="NBW63" s="145"/>
      <c r="NCF63" s="145"/>
      <c r="NCL63" s="145"/>
      <c r="NCO63" s="145"/>
      <c r="NCR63" s="145"/>
      <c r="NCU63" s="145"/>
      <c r="NDA63" s="145"/>
      <c r="NDD63" s="145"/>
      <c r="NDJ63" s="145"/>
      <c r="NDL63" s="145"/>
      <c r="NDM63" s="145"/>
      <c r="NDO63" s="145"/>
      <c r="NDR63" s="145"/>
      <c r="NDU63" s="145"/>
      <c r="NDX63" s="145"/>
      <c r="NEF63" s="145"/>
      <c r="NEK63" s="145"/>
      <c r="NET63" s="145"/>
      <c r="NEW63" s="145"/>
      <c r="NFE63" s="145"/>
      <c r="NGA63" s="145"/>
      <c r="NGB63" s="145"/>
      <c r="NGC63" s="145"/>
      <c r="NGD63" s="145"/>
      <c r="NGE63" s="145"/>
      <c r="NGF63" s="145"/>
      <c r="NGX63" s="145"/>
      <c r="NGY63" s="145"/>
      <c r="NHB63" s="145"/>
      <c r="NHE63" s="145"/>
      <c r="NHG63" s="145"/>
      <c r="NHI63" s="145"/>
      <c r="NHL63" s="145"/>
      <c r="NHO63" s="145"/>
      <c r="NHR63" s="145"/>
      <c r="NHU63" s="145"/>
      <c r="NHX63" s="145"/>
      <c r="NIA63" s="145"/>
      <c r="NID63" s="145"/>
      <c r="NIG63" s="145"/>
      <c r="NII63" s="145"/>
      <c r="NIV63" s="145"/>
      <c r="NIW63" s="145"/>
      <c r="NIX63" s="145"/>
      <c r="NIY63" s="145"/>
      <c r="NIZ63" s="145"/>
      <c r="NJA63" s="145"/>
      <c r="NJB63" s="145"/>
      <c r="NJC63" s="145"/>
      <c r="NJD63" s="145"/>
      <c r="NJE63" s="145"/>
      <c r="NJF63" s="145"/>
      <c r="NJG63" s="145"/>
      <c r="NJH63" s="145"/>
      <c r="NJI63" s="145"/>
      <c r="NJM63" s="145"/>
      <c r="NJO63" s="145"/>
      <c r="NJP63" s="145"/>
      <c r="NJQ63" s="145"/>
      <c r="NJR63" s="145"/>
      <c r="NJU63" s="145"/>
      <c r="NJW63" s="145"/>
      <c r="NJX63" s="145"/>
      <c r="NJY63" s="145"/>
      <c r="NJZ63" s="145"/>
      <c r="NKA63" s="145"/>
      <c r="NKB63" s="145"/>
      <c r="NKC63" s="145"/>
      <c r="NKD63" s="145"/>
      <c r="NKE63" s="145"/>
      <c r="NKF63" s="145"/>
      <c r="NKG63" s="145"/>
      <c r="NKH63" s="145"/>
      <c r="NKI63" s="145"/>
      <c r="NKL63" s="145"/>
      <c r="NKO63" s="145"/>
      <c r="NKR63" s="145"/>
      <c r="NKU63" s="145"/>
      <c r="NKX63" s="145"/>
      <c r="NLJ63" s="145"/>
      <c r="NLM63" s="145"/>
      <c r="NLP63" s="145"/>
      <c r="NLS63" s="145"/>
      <c r="NMB63" s="145"/>
      <c r="NMH63" s="145"/>
      <c r="NMK63" s="145"/>
      <c r="NMN63" s="145"/>
      <c r="NMQ63" s="145"/>
      <c r="NMW63" s="145"/>
      <c r="NMZ63" s="145"/>
      <c r="NNF63" s="145"/>
      <c r="NNH63" s="145"/>
      <c r="NNI63" s="145"/>
      <c r="NNK63" s="145"/>
      <c r="NNN63" s="145"/>
      <c r="NNQ63" s="145"/>
      <c r="NNT63" s="145"/>
      <c r="NOB63" s="145"/>
      <c r="NOG63" s="145"/>
      <c r="NOP63" s="145"/>
      <c r="NOS63" s="145"/>
      <c r="NPA63" s="145"/>
      <c r="NPW63" s="145"/>
      <c r="NPX63" s="145"/>
      <c r="NPY63" s="145"/>
      <c r="NPZ63" s="145"/>
      <c r="NQA63" s="145"/>
      <c r="NQB63" s="145"/>
      <c r="NQT63" s="145"/>
      <c r="NQU63" s="145"/>
      <c r="NQX63" s="145"/>
      <c r="NRA63" s="145"/>
      <c r="NRC63" s="145"/>
      <c r="NRE63" s="145"/>
      <c r="NRH63" s="145"/>
      <c r="NRK63" s="145"/>
      <c r="NRN63" s="145"/>
      <c r="NRQ63" s="145"/>
      <c r="NRT63" s="145"/>
      <c r="NRW63" s="145"/>
      <c r="NRZ63" s="145"/>
      <c r="NSC63" s="145"/>
      <c r="NSE63" s="145"/>
      <c r="NSR63" s="145"/>
      <c r="NSS63" s="145"/>
      <c r="NST63" s="145"/>
      <c r="NSU63" s="145"/>
      <c r="NSV63" s="145"/>
      <c r="NSW63" s="145"/>
      <c r="NSX63" s="145"/>
      <c r="NSY63" s="145"/>
      <c r="NSZ63" s="145"/>
      <c r="NTA63" s="145"/>
      <c r="NTB63" s="145"/>
      <c r="NTC63" s="145"/>
      <c r="NTD63" s="145"/>
      <c r="NTE63" s="145"/>
      <c r="NTI63" s="145"/>
      <c r="NTK63" s="145"/>
      <c r="NTL63" s="145"/>
      <c r="NTM63" s="145"/>
      <c r="NTN63" s="145"/>
      <c r="NTQ63" s="145"/>
      <c r="NTS63" s="145"/>
      <c r="NTT63" s="145"/>
      <c r="NTU63" s="145"/>
      <c r="NTV63" s="145"/>
      <c r="NTW63" s="145"/>
      <c r="NTX63" s="145"/>
      <c r="NTY63" s="145"/>
      <c r="NTZ63" s="145"/>
      <c r="NUA63" s="145"/>
      <c r="NUB63" s="145"/>
      <c r="NUC63" s="145"/>
      <c r="NUD63" s="145"/>
      <c r="NUE63" s="145"/>
      <c r="NUH63" s="145"/>
      <c r="NUK63" s="145"/>
      <c r="NUN63" s="145"/>
      <c r="NUQ63" s="145"/>
      <c r="NUT63" s="145"/>
      <c r="NVF63" s="145"/>
      <c r="NVI63" s="145"/>
      <c r="NVL63" s="145"/>
      <c r="NVO63" s="145"/>
      <c r="NVX63" s="145"/>
      <c r="NWD63" s="145"/>
      <c r="NWG63" s="145"/>
      <c r="NWJ63" s="145"/>
      <c r="NWM63" s="145"/>
      <c r="NWS63" s="145"/>
      <c r="NWV63" s="145"/>
      <c r="NXB63" s="145"/>
      <c r="NXD63" s="145"/>
      <c r="NXE63" s="145"/>
      <c r="NXG63" s="145"/>
      <c r="NXJ63" s="145"/>
      <c r="NXM63" s="145"/>
      <c r="NXP63" s="145"/>
      <c r="NXX63" s="145"/>
      <c r="NYC63" s="145"/>
      <c r="NYL63" s="145"/>
      <c r="NYO63" s="145"/>
      <c r="NYW63" s="145"/>
      <c r="NZS63" s="145"/>
      <c r="NZT63" s="145"/>
      <c r="NZU63" s="145"/>
      <c r="NZV63" s="145"/>
      <c r="NZW63" s="145"/>
      <c r="NZX63" s="145"/>
      <c r="OAP63" s="145"/>
      <c r="OAQ63" s="145"/>
      <c r="OAT63" s="145"/>
      <c r="OAW63" s="145"/>
      <c r="OAY63" s="145"/>
      <c r="OBA63" s="145"/>
      <c r="OBD63" s="145"/>
      <c r="OBG63" s="145"/>
      <c r="OBJ63" s="145"/>
      <c r="OBM63" s="145"/>
      <c r="OBP63" s="145"/>
      <c r="OBS63" s="145"/>
      <c r="OBV63" s="145"/>
      <c r="OBY63" s="145"/>
      <c r="OCA63" s="145"/>
      <c r="OCN63" s="145"/>
      <c r="OCO63" s="145"/>
      <c r="OCP63" s="145"/>
      <c r="OCQ63" s="145"/>
      <c r="OCR63" s="145"/>
      <c r="OCS63" s="145"/>
      <c r="OCT63" s="145"/>
      <c r="OCU63" s="145"/>
      <c r="OCV63" s="145"/>
      <c r="OCW63" s="145"/>
      <c r="OCX63" s="145"/>
      <c r="OCY63" s="145"/>
      <c r="OCZ63" s="145"/>
      <c r="ODA63" s="145"/>
      <c r="ODE63" s="145"/>
      <c r="ODG63" s="145"/>
      <c r="ODH63" s="145"/>
      <c r="ODI63" s="145"/>
      <c r="ODJ63" s="145"/>
      <c r="ODM63" s="145"/>
      <c r="ODO63" s="145"/>
      <c r="ODP63" s="145"/>
      <c r="ODQ63" s="145"/>
      <c r="ODR63" s="145"/>
      <c r="ODS63" s="145"/>
      <c r="ODT63" s="145"/>
      <c r="ODU63" s="145"/>
      <c r="ODV63" s="145"/>
      <c r="ODW63" s="145"/>
      <c r="ODX63" s="145"/>
      <c r="ODY63" s="145"/>
      <c r="ODZ63" s="145"/>
      <c r="OEA63" s="145"/>
      <c r="OED63" s="145"/>
      <c r="OEG63" s="145"/>
      <c r="OEJ63" s="145"/>
      <c r="OEM63" s="145"/>
      <c r="OEP63" s="145"/>
      <c r="OFB63" s="145"/>
      <c r="OFE63" s="145"/>
      <c r="OFH63" s="145"/>
      <c r="OFK63" s="145"/>
      <c r="OFT63" s="145"/>
      <c r="OFZ63" s="145"/>
      <c r="OGC63" s="145"/>
      <c r="OGF63" s="145"/>
      <c r="OGI63" s="145"/>
      <c r="OGO63" s="145"/>
      <c r="OGR63" s="145"/>
      <c r="OGX63" s="145"/>
      <c r="OGZ63" s="145"/>
      <c r="OHA63" s="145"/>
      <c r="OHC63" s="145"/>
      <c r="OHF63" s="145"/>
      <c r="OHI63" s="145"/>
      <c r="OHL63" s="145"/>
      <c r="OHT63" s="145"/>
      <c r="OHY63" s="145"/>
      <c r="OIH63" s="145"/>
      <c r="OIK63" s="145"/>
      <c r="OIS63" s="145"/>
      <c r="OJO63" s="145"/>
      <c r="OJP63" s="145"/>
      <c r="OJQ63" s="145"/>
      <c r="OJR63" s="145"/>
      <c r="OJS63" s="145"/>
      <c r="OJT63" s="145"/>
      <c r="OKL63" s="145"/>
      <c r="OKM63" s="145"/>
      <c r="OKP63" s="145"/>
      <c r="OKS63" s="145"/>
      <c r="OKU63" s="145"/>
      <c r="OKW63" s="145"/>
      <c r="OKZ63" s="145"/>
      <c r="OLC63" s="145"/>
      <c r="OLF63" s="145"/>
      <c r="OLI63" s="145"/>
      <c r="OLL63" s="145"/>
      <c r="OLO63" s="145"/>
      <c r="OLR63" s="145"/>
      <c r="OLU63" s="145"/>
      <c r="OLW63" s="145"/>
      <c r="OMJ63" s="145"/>
      <c r="OMK63" s="145"/>
      <c r="OML63" s="145"/>
      <c r="OMM63" s="145"/>
      <c r="OMN63" s="145"/>
      <c r="OMO63" s="145"/>
      <c r="OMP63" s="145"/>
      <c r="OMQ63" s="145"/>
      <c r="OMR63" s="145"/>
      <c r="OMS63" s="145"/>
      <c r="OMT63" s="145"/>
      <c r="OMU63" s="145"/>
      <c r="OMV63" s="145"/>
      <c r="OMW63" s="145"/>
      <c r="ONA63" s="145"/>
      <c r="ONC63" s="145"/>
      <c r="OND63" s="145"/>
      <c r="ONE63" s="145"/>
      <c r="ONF63" s="145"/>
      <c r="ONI63" s="145"/>
      <c r="ONK63" s="145"/>
      <c r="ONL63" s="145"/>
      <c r="ONM63" s="145"/>
      <c r="ONN63" s="145"/>
      <c r="ONO63" s="145"/>
      <c r="ONP63" s="145"/>
      <c r="ONQ63" s="145"/>
      <c r="ONR63" s="145"/>
      <c r="ONS63" s="145"/>
      <c r="ONT63" s="145"/>
      <c r="ONU63" s="145"/>
      <c r="ONV63" s="145"/>
      <c r="ONW63" s="145"/>
      <c r="ONZ63" s="145"/>
      <c r="OOC63" s="145"/>
      <c r="OOF63" s="145"/>
      <c r="OOI63" s="145"/>
      <c r="OOL63" s="145"/>
      <c r="OOX63" s="145"/>
      <c r="OPA63" s="145"/>
      <c r="OPD63" s="145"/>
      <c r="OPG63" s="145"/>
      <c r="OPP63" s="145"/>
      <c r="OPV63" s="145"/>
      <c r="OPY63" s="145"/>
      <c r="OQB63" s="145"/>
      <c r="OQE63" s="145"/>
      <c r="OQK63" s="145"/>
      <c r="OQN63" s="145"/>
      <c r="OQT63" s="145"/>
      <c r="OQV63" s="145"/>
      <c r="OQW63" s="145"/>
      <c r="OQY63" s="145"/>
      <c r="ORB63" s="145"/>
      <c r="ORE63" s="145"/>
      <c r="ORH63" s="145"/>
      <c r="ORP63" s="145"/>
      <c r="ORU63" s="145"/>
      <c r="OSD63" s="145"/>
      <c r="OSG63" s="145"/>
      <c r="OSO63" s="145"/>
      <c r="OTK63" s="145"/>
      <c r="OTL63" s="145"/>
      <c r="OTM63" s="145"/>
      <c r="OTN63" s="145"/>
      <c r="OTO63" s="145"/>
      <c r="OTP63" s="145"/>
      <c r="OUH63" s="145"/>
      <c r="OUI63" s="145"/>
      <c r="OUL63" s="145"/>
      <c r="OUO63" s="145"/>
      <c r="OUQ63" s="145"/>
      <c r="OUS63" s="145"/>
      <c r="OUV63" s="145"/>
      <c r="OUY63" s="145"/>
      <c r="OVB63" s="145"/>
      <c r="OVE63" s="145"/>
      <c r="OVH63" s="145"/>
      <c r="OVK63" s="145"/>
      <c r="OVN63" s="145"/>
      <c r="OVQ63" s="145"/>
      <c r="OVS63" s="145"/>
      <c r="OWF63" s="145"/>
      <c r="OWG63" s="145"/>
      <c r="OWH63" s="145"/>
      <c r="OWI63" s="145"/>
      <c r="OWJ63" s="145"/>
      <c r="OWK63" s="145"/>
      <c r="OWL63" s="145"/>
      <c r="OWM63" s="145"/>
      <c r="OWN63" s="145"/>
      <c r="OWO63" s="145"/>
      <c r="OWP63" s="145"/>
      <c r="OWQ63" s="145"/>
      <c r="OWR63" s="145"/>
      <c r="OWS63" s="145"/>
      <c r="OWW63" s="145"/>
      <c r="OWY63" s="145"/>
      <c r="OWZ63" s="145"/>
      <c r="OXA63" s="145"/>
      <c r="OXB63" s="145"/>
      <c r="OXE63" s="145"/>
      <c r="OXG63" s="145"/>
      <c r="OXH63" s="145"/>
      <c r="OXI63" s="145"/>
      <c r="OXJ63" s="145"/>
      <c r="OXK63" s="145"/>
      <c r="OXL63" s="145"/>
      <c r="OXM63" s="145"/>
      <c r="OXN63" s="145"/>
      <c r="OXO63" s="145"/>
      <c r="OXP63" s="145"/>
      <c r="OXQ63" s="145"/>
      <c r="OXR63" s="145"/>
      <c r="OXS63" s="145"/>
      <c r="OXV63" s="145"/>
      <c r="OXY63" s="145"/>
      <c r="OYB63" s="145"/>
      <c r="OYE63" s="145"/>
      <c r="OYH63" s="145"/>
      <c r="OYT63" s="145"/>
      <c r="OYW63" s="145"/>
      <c r="OYZ63" s="145"/>
      <c r="OZC63" s="145"/>
      <c r="OZL63" s="145"/>
      <c r="OZR63" s="145"/>
      <c r="OZU63" s="145"/>
      <c r="OZX63" s="145"/>
      <c r="PAA63" s="145"/>
      <c r="PAG63" s="145"/>
      <c r="PAJ63" s="145"/>
      <c r="PAP63" s="145"/>
      <c r="PAR63" s="145"/>
      <c r="PAS63" s="145"/>
      <c r="PAU63" s="145"/>
      <c r="PAX63" s="145"/>
      <c r="PBA63" s="145"/>
      <c r="PBD63" s="145"/>
      <c r="PBL63" s="145"/>
      <c r="PBQ63" s="145"/>
      <c r="PBZ63" s="145"/>
      <c r="PCC63" s="145"/>
      <c r="PCK63" s="145"/>
      <c r="PDG63" s="145"/>
      <c r="PDH63" s="145"/>
      <c r="PDI63" s="145"/>
      <c r="PDJ63" s="145"/>
      <c r="PDK63" s="145"/>
      <c r="PDL63" s="145"/>
      <c r="PED63" s="145"/>
      <c r="PEE63" s="145"/>
      <c r="PEH63" s="145"/>
      <c r="PEK63" s="145"/>
      <c r="PEM63" s="145"/>
      <c r="PEO63" s="145"/>
      <c r="PER63" s="145"/>
      <c r="PEU63" s="145"/>
      <c r="PEX63" s="145"/>
      <c r="PFA63" s="145"/>
      <c r="PFD63" s="145"/>
      <c r="PFG63" s="145"/>
      <c r="PFJ63" s="145"/>
      <c r="PFM63" s="145"/>
      <c r="PFO63" s="145"/>
      <c r="PGB63" s="145"/>
      <c r="PGC63" s="145"/>
      <c r="PGD63" s="145"/>
      <c r="PGE63" s="145"/>
      <c r="PGF63" s="145"/>
      <c r="PGG63" s="145"/>
      <c r="PGH63" s="145"/>
      <c r="PGI63" s="145"/>
      <c r="PGJ63" s="145"/>
      <c r="PGK63" s="145"/>
      <c r="PGL63" s="145"/>
      <c r="PGM63" s="145"/>
      <c r="PGN63" s="145"/>
      <c r="PGO63" s="145"/>
      <c r="PGS63" s="145"/>
      <c r="PGU63" s="145"/>
      <c r="PGV63" s="145"/>
      <c r="PGW63" s="145"/>
      <c r="PGX63" s="145"/>
      <c r="PHA63" s="145"/>
      <c r="PHC63" s="145"/>
      <c r="PHD63" s="145"/>
      <c r="PHE63" s="145"/>
      <c r="PHF63" s="145"/>
      <c r="PHG63" s="145"/>
      <c r="PHH63" s="145"/>
      <c r="PHI63" s="145"/>
      <c r="PHJ63" s="145"/>
      <c r="PHK63" s="145"/>
      <c r="PHL63" s="145"/>
      <c r="PHM63" s="145"/>
      <c r="PHN63" s="145"/>
      <c r="PHO63" s="145"/>
      <c r="PHR63" s="145"/>
      <c r="PHU63" s="145"/>
      <c r="PHX63" s="145"/>
      <c r="PIA63" s="145"/>
      <c r="PID63" s="145"/>
      <c r="PIP63" s="145"/>
      <c r="PIS63" s="145"/>
      <c r="PIV63" s="145"/>
      <c r="PIY63" s="145"/>
      <c r="PJH63" s="145"/>
      <c r="PJN63" s="145"/>
      <c r="PJQ63" s="145"/>
      <c r="PJT63" s="145"/>
      <c r="PJW63" s="145"/>
      <c r="PKC63" s="145"/>
      <c r="PKF63" s="145"/>
      <c r="PKL63" s="145"/>
      <c r="PKN63" s="145"/>
      <c r="PKO63" s="145"/>
      <c r="PKQ63" s="145"/>
      <c r="PKT63" s="145"/>
      <c r="PKW63" s="145"/>
      <c r="PKZ63" s="145"/>
      <c r="PLH63" s="145"/>
      <c r="PLM63" s="145"/>
      <c r="PLV63" s="145"/>
      <c r="PLY63" s="145"/>
      <c r="PMG63" s="145"/>
      <c r="PNC63" s="145"/>
      <c r="PND63" s="145"/>
      <c r="PNE63" s="145"/>
      <c r="PNF63" s="145"/>
      <c r="PNG63" s="145"/>
      <c r="PNH63" s="145"/>
      <c r="PNZ63" s="145"/>
      <c r="POA63" s="145"/>
      <c r="POD63" s="145"/>
      <c r="POG63" s="145"/>
      <c r="POI63" s="145"/>
      <c r="POK63" s="145"/>
      <c r="PON63" s="145"/>
      <c r="POQ63" s="145"/>
      <c r="POT63" s="145"/>
      <c r="POW63" s="145"/>
      <c r="POZ63" s="145"/>
      <c r="PPC63" s="145"/>
      <c r="PPF63" s="145"/>
      <c r="PPI63" s="145"/>
      <c r="PPK63" s="145"/>
      <c r="PPX63" s="145"/>
      <c r="PPY63" s="145"/>
      <c r="PPZ63" s="145"/>
      <c r="PQA63" s="145"/>
      <c r="PQB63" s="145"/>
      <c r="PQC63" s="145"/>
      <c r="PQD63" s="145"/>
      <c r="PQE63" s="145"/>
      <c r="PQF63" s="145"/>
      <c r="PQG63" s="145"/>
      <c r="PQH63" s="145"/>
      <c r="PQI63" s="145"/>
      <c r="PQJ63" s="145"/>
      <c r="PQK63" s="145"/>
      <c r="PQO63" s="145"/>
      <c r="PQQ63" s="145"/>
      <c r="PQR63" s="145"/>
      <c r="PQS63" s="145"/>
      <c r="PQT63" s="145"/>
      <c r="PQW63" s="145"/>
      <c r="PQY63" s="145"/>
      <c r="PQZ63" s="145"/>
      <c r="PRA63" s="145"/>
      <c r="PRB63" s="145"/>
      <c r="PRC63" s="145"/>
      <c r="PRD63" s="145"/>
      <c r="PRE63" s="145"/>
      <c r="PRF63" s="145"/>
      <c r="PRG63" s="145"/>
      <c r="PRH63" s="145"/>
      <c r="PRI63" s="145"/>
      <c r="PRJ63" s="145"/>
      <c r="PRK63" s="145"/>
      <c r="PRN63" s="145"/>
      <c r="PRQ63" s="145"/>
      <c r="PRT63" s="145"/>
      <c r="PRW63" s="145"/>
      <c r="PRZ63" s="145"/>
      <c r="PSL63" s="145"/>
      <c r="PSO63" s="145"/>
      <c r="PSR63" s="145"/>
      <c r="PSU63" s="145"/>
      <c r="PTD63" s="145"/>
      <c r="PTJ63" s="145"/>
      <c r="PTM63" s="145"/>
      <c r="PTP63" s="145"/>
      <c r="PTS63" s="145"/>
      <c r="PTY63" s="145"/>
      <c r="PUB63" s="145"/>
      <c r="PUH63" s="145"/>
      <c r="PUJ63" s="145"/>
      <c r="PUK63" s="145"/>
      <c r="PUM63" s="145"/>
      <c r="PUP63" s="145"/>
      <c r="PUS63" s="145"/>
      <c r="PUV63" s="145"/>
      <c r="PVD63" s="145"/>
      <c r="PVI63" s="145"/>
      <c r="PVR63" s="145"/>
      <c r="PVU63" s="145"/>
      <c r="PWC63" s="145"/>
      <c r="PWY63" s="145"/>
      <c r="PWZ63" s="145"/>
      <c r="PXA63" s="145"/>
      <c r="PXB63" s="145"/>
      <c r="PXC63" s="145"/>
      <c r="PXD63" s="145"/>
      <c r="PXV63" s="145"/>
      <c r="PXW63" s="145"/>
      <c r="PXZ63" s="145"/>
      <c r="PYC63" s="145"/>
      <c r="PYE63" s="145"/>
      <c r="PYG63" s="145"/>
      <c r="PYJ63" s="145"/>
      <c r="PYM63" s="145"/>
      <c r="PYP63" s="145"/>
      <c r="PYS63" s="145"/>
      <c r="PYV63" s="145"/>
      <c r="PYY63" s="145"/>
      <c r="PZB63" s="145"/>
      <c r="PZE63" s="145"/>
      <c r="PZG63" s="145"/>
      <c r="PZT63" s="145"/>
      <c r="PZU63" s="145"/>
      <c r="PZV63" s="145"/>
      <c r="PZW63" s="145"/>
      <c r="PZX63" s="145"/>
      <c r="PZY63" s="145"/>
      <c r="PZZ63" s="145"/>
      <c r="QAA63" s="145"/>
      <c r="QAB63" s="145"/>
      <c r="QAC63" s="145"/>
      <c r="QAD63" s="145"/>
      <c r="QAE63" s="145"/>
      <c r="QAF63" s="145"/>
      <c r="QAG63" s="145"/>
      <c r="QAK63" s="145"/>
      <c r="QAM63" s="145"/>
      <c r="QAN63" s="145"/>
      <c r="QAO63" s="145"/>
      <c r="QAP63" s="145"/>
      <c r="QAS63" s="145"/>
      <c r="QAU63" s="145"/>
      <c r="QAV63" s="145"/>
      <c r="QAW63" s="145"/>
      <c r="QAX63" s="145"/>
      <c r="QAY63" s="145"/>
      <c r="QAZ63" s="145"/>
      <c r="QBA63" s="145"/>
      <c r="QBB63" s="145"/>
      <c r="QBC63" s="145"/>
      <c r="QBD63" s="145"/>
      <c r="QBE63" s="145"/>
      <c r="QBF63" s="145"/>
      <c r="QBG63" s="145"/>
      <c r="QBJ63" s="145"/>
      <c r="QBM63" s="145"/>
      <c r="QBP63" s="145"/>
      <c r="QBS63" s="145"/>
      <c r="QBV63" s="145"/>
      <c r="QCH63" s="145"/>
      <c r="QCK63" s="145"/>
      <c r="QCN63" s="145"/>
      <c r="QCQ63" s="145"/>
      <c r="QCZ63" s="145"/>
      <c r="QDF63" s="145"/>
      <c r="QDI63" s="145"/>
      <c r="QDL63" s="145"/>
      <c r="QDO63" s="145"/>
      <c r="QDU63" s="145"/>
      <c r="QDX63" s="145"/>
      <c r="QED63" s="145"/>
      <c r="QEF63" s="145"/>
      <c r="QEG63" s="145"/>
      <c r="QEI63" s="145"/>
      <c r="QEL63" s="145"/>
      <c r="QEO63" s="145"/>
      <c r="QER63" s="145"/>
      <c r="QEZ63" s="145"/>
      <c r="QFE63" s="145"/>
      <c r="QFN63" s="145"/>
      <c r="QFQ63" s="145"/>
      <c r="QFY63" s="145"/>
      <c r="QGU63" s="145"/>
      <c r="QGV63" s="145"/>
      <c r="QGW63" s="145"/>
      <c r="QGX63" s="145"/>
      <c r="QGY63" s="145"/>
      <c r="QGZ63" s="145"/>
      <c r="QHR63" s="145"/>
      <c r="QHS63" s="145"/>
      <c r="QHV63" s="145"/>
      <c r="QHY63" s="145"/>
      <c r="QIA63" s="145"/>
      <c r="QIC63" s="145"/>
      <c r="QIF63" s="145"/>
      <c r="QII63" s="145"/>
      <c r="QIL63" s="145"/>
      <c r="QIO63" s="145"/>
      <c r="QIR63" s="145"/>
      <c r="QIU63" s="145"/>
      <c r="QIX63" s="145"/>
      <c r="QJA63" s="145"/>
      <c r="QJC63" s="145"/>
      <c r="QJP63" s="145"/>
      <c r="QJQ63" s="145"/>
      <c r="QJR63" s="145"/>
      <c r="QJS63" s="145"/>
      <c r="QJT63" s="145"/>
      <c r="QJU63" s="145"/>
      <c r="QJV63" s="145"/>
      <c r="QJW63" s="145"/>
      <c r="QJX63" s="145"/>
      <c r="QJY63" s="145"/>
      <c r="QJZ63" s="145"/>
      <c r="QKA63" s="145"/>
      <c r="QKB63" s="145"/>
      <c r="QKC63" s="145"/>
      <c r="QKG63" s="145"/>
      <c r="QKI63" s="145"/>
      <c r="QKJ63" s="145"/>
      <c r="QKK63" s="145"/>
      <c r="QKL63" s="145"/>
      <c r="QKO63" s="145"/>
      <c r="QKQ63" s="145"/>
      <c r="QKR63" s="145"/>
      <c r="QKS63" s="145"/>
      <c r="QKT63" s="145"/>
      <c r="QKU63" s="145"/>
      <c r="QKV63" s="145"/>
      <c r="QKW63" s="145"/>
      <c r="QKX63" s="145"/>
      <c r="QKY63" s="145"/>
      <c r="QKZ63" s="145"/>
      <c r="QLA63" s="145"/>
      <c r="QLB63" s="145"/>
      <c r="QLC63" s="145"/>
      <c r="QLF63" s="145"/>
      <c r="QLI63" s="145"/>
      <c r="QLL63" s="145"/>
      <c r="QLO63" s="145"/>
      <c r="QLR63" s="145"/>
      <c r="QMD63" s="145"/>
      <c r="QMG63" s="145"/>
      <c r="QMJ63" s="145"/>
      <c r="QMM63" s="145"/>
      <c r="QMV63" s="145"/>
      <c r="QNB63" s="145"/>
      <c r="QNE63" s="145"/>
      <c r="QNH63" s="145"/>
      <c r="QNK63" s="145"/>
      <c r="QNQ63" s="145"/>
      <c r="QNT63" s="145"/>
      <c r="QNZ63" s="145"/>
      <c r="QOB63" s="145"/>
      <c r="QOC63" s="145"/>
      <c r="QOE63" s="145"/>
      <c r="QOH63" s="145"/>
      <c r="QOK63" s="145"/>
      <c r="QON63" s="145"/>
      <c r="QOV63" s="145"/>
      <c r="QPA63" s="145"/>
      <c r="QPJ63" s="145"/>
      <c r="QPM63" s="145"/>
      <c r="QPU63" s="145"/>
      <c r="QQQ63" s="145"/>
      <c r="QQR63" s="145"/>
      <c r="QQS63" s="145"/>
      <c r="QQT63" s="145"/>
      <c r="QQU63" s="145"/>
      <c r="QQV63" s="145"/>
      <c r="QRN63" s="145"/>
      <c r="QRO63" s="145"/>
      <c r="QRR63" s="145"/>
      <c r="QRU63" s="145"/>
      <c r="QRW63" s="145"/>
      <c r="QRY63" s="145"/>
      <c r="QSB63" s="145"/>
      <c r="QSE63" s="145"/>
      <c r="QSH63" s="145"/>
      <c r="QSK63" s="145"/>
      <c r="QSN63" s="145"/>
      <c r="QSQ63" s="145"/>
      <c r="QST63" s="145"/>
      <c r="QSW63" s="145"/>
      <c r="QSY63" s="145"/>
      <c r="QTL63" s="145"/>
      <c r="QTM63" s="145"/>
      <c r="QTN63" s="145"/>
      <c r="QTO63" s="145"/>
      <c r="QTP63" s="145"/>
      <c r="QTQ63" s="145"/>
      <c r="QTR63" s="145"/>
      <c r="QTS63" s="145"/>
      <c r="QTT63" s="145"/>
      <c r="QTU63" s="145"/>
      <c r="QTV63" s="145"/>
      <c r="QTW63" s="145"/>
      <c r="QTX63" s="145"/>
      <c r="QTY63" s="145"/>
      <c r="QUC63" s="145"/>
      <c r="QUE63" s="145"/>
      <c r="QUF63" s="145"/>
      <c r="QUG63" s="145"/>
      <c r="QUH63" s="145"/>
      <c r="QUK63" s="145"/>
      <c r="QUM63" s="145"/>
      <c r="QUN63" s="145"/>
      <c r="QUO63" s="145"/>
      <c r="QUP63" s="145"/>
      <c r="QUQ63" s="145"/>
      <c r="QUR63" s="145"/>
      <c r="QUS63" s="145"/>
      <c r="QUT63" s="145"/>
      <c r="QUU63" s="145"/>
      <c r="QUV63" s="145"/>
      <c r="QUW63" s="145"/>
      <c r="QUX63" s="145"/>
      <c r="QUY63" s="145"/>
      <c r="QVB63" s="145"/>
      <c r="QVE63" s="145"/>
      <c r="QVH63" s="145"/>
      <c r="QVK63" s="145"/>
      <c r="QVN63" s="145"/>
      <c r="QVZ63" s="145"/>
      <c r="QWC63" s="145"/>
      <c r="QWF63" s="145"/>
      <c r="QWI63" s="145"/>
      <c r="QWR63" s="145"/>
      <c r="QWX63" s="145"/>
      <c r="QXA63" s="145"/>
      <c r="QXD63" s="145"/>
      <c r="QXG63" s="145"/>
      <c r="QXM63" s="145"/>
      <c r="QXP63" s="145"/>
      <c r="QXV63" s="145"/>
      <c r="QXX63" s="145"/>
      <c r="QXY63" s="145"/>
      <c r="QYA63" s="145"/>
      <c r="QYD63" s="145"/>
      <c r="QYG63" s="145"/>
      <c r="QYJ63" s="145"/>
      <c r="QYR63" s="145"/>
      <c r="QYW63" s="145"/>
      <c r="QZF63" s="145"/>
      <c r="QZI63" s="145"/>
      <c r="QZQ63" s="145"/>
      <c r="RAM63" s="145"/>
      <c r="RAN63" s="145"/>
      <c r="RAO63" s="145"/>
      <c r="RAP63" s="145"/>
      <c r="RAQ63" s="145"/>
      <c r="RAR63" s="145"/>
      <c r="RBJ63" s="145"/>
      <c r="RBK63" s="145"/>
      <c r="RBN63" s="145"/>
      <c r="RBQ63" s="145"/>
      <c r="RBS63" s="145"/>
      <c r="RBU63" s="145"/>
      <c r="RBX63" s="145"/>
      <c r="RCA63" s="145"/>
      <c r="RCD63" s="145"/>
      <c r="RCG63" s="145"/>
      <c r="RCJ63" s="145"/>
      <c r="RCM63" s="145"/>
      <c r="RCP63" s="145"/>
      <c r="RCS63" s="145"/>
      <c r="RCU63" s="145"/>
      <c r="RDH63" s="145"/>
      <c r="RDI63" s="145"/>
      <c r="RDJ63" s="145"/>
      <c r="RDK63" s="145"/>
      <c r="RDL63" s="145"/>
      <c r="RDM63" s="145"/>
      <c r="RDN63" s="145"/>
      <c r="RDO63" s="145"/>
      <c r="RDP63" s="145"/>
      <c r="RDQ63" s="145"/>
      <c r="RDR63" s="145"/>
      <c r="RDS63" s="145"/>
      <c r="RDT63" s="145"/>
      <c r="RDU63" s="145"/>
      <c r="RDY63" s="145"/>
      <c r="REA63" s="145"/>
      <c r="REB63" s="145"/>
      <c r="REC63" s="145"/>
      <c r="RED63" s="145"/>
      <c r="REG63" s="145"/>
      <c r="REI63" s="145"/>
      <c r="REJ63" s="145"/>
      <c r="REK63" s="145"/>
      <c r="REL63" s="145"/>
      <c r="REM63" s="145"/>
      <c r="REN63" s="145"/>
      <c r="REO63" s="145"/>
      <c r="REP63" s="145"/>
      <c r="REQ63" s="145"/>
      <c r="RER63" s="145"/>
      <c r="RES63" s="145"/>
      <c r="RET63" s="145"/>
      <c r="REU63" s="145"/>
      <c r="REX63" s="145"/>
      <c r="RFA63" s="145"/>
      <c r="RFD63" s="145"/>
      <c r="RFG63" s="145"/>
      <c r="RFJ63" s="145"/>
      <c r="RFV63" s="145"/>
      <c r="RFY63" s="145"/>
      <c r="RGB63" s="145"/>
      <c r="RGE63" s="145"/>
      <c r="RGN63" s="145"/>
      <c r="RGT63" s="145"/>
      <c r="RGW63" s="145"/>
      <c r="RGZ63" s="145"/>
      <c r="RHC63" s="145"/>
      <c r="RHI63" s="145"/>
      <c r="RHL63" s="145"/>
      <c r="RHR63" s="145"/>
      <c r="RHT63" s="145"/>
      <c r="RHU63" s="145"/>
      <c r="RHW63" s="145"/>
      <c r="RHZ63" s="145"/>
      <c r="RIC63" s="145"/>
      <c r="RIF63" s="145"/>
      <c r="RIN63" s="145"/>
      <c r="RIS63" s="145"/>
      <c r="RJB63" s="145"/>
      <c r="RJE63" s="145"/>
      <c r="RJM63" s="145"/>
      <c r="RKI63" s="145"/>
      <c r="RKJ63" s="145"/>
      <c r="RKK63" s="145"/>
      <c r="RKL63" s="145"/>
      <c r="RKM63" s="145"/>
      <c r="RKN63" s="145"/>
      <c r="RLF63" s="145"/>
      <c r="RLG63" s="145"/>
      <c r="RLJ63" s="145"/>
      <c r="RLM63" s="145"/>
      <c r="RLO63" s="145"/>
      <c r="RLQ63" s="145"/>
      <c r="RLT63" s="145"/>
      <c r="RLW63" s="145"/>
      <c r="RLZ63" s="145"/>
      <c r="RMC63" s="145"/>
      <c r="RMF63" s="145"/>
      <c r="RMI63" s="145"/>
      <c r="RML63" s="145"/>
      <c r="RMO63" s="145"/>
      <c r="RMQ63" s="145"/>
      <c r="RND63" s="145"/>
      <c r="RNE63" s="145"/>
      <c r="RNF63" s="145"/>
      <c r="RNG63" s="145"/>
      <c r="RNH63" s="145"/>
      <c r="RNI63" s="145"/>
      <c r="RNJ63" s="145"/>
      <c r="RNK63" s="145"/>
      <c r="RNL63" s="145"/>
      <c r="RNM63" s="145"/>
      <c r="RNN63" s="145"/>
      <c r="RNO63" s="145"/>
      <c r="RNP63" s="145"/>
      <c r="RNQ63" s="145"/>
      <c r="RNU63" s="145"/>
      <c r="RNW63" s="145"/>
      <c r="RNX63" s="145"/>
      <c r="RNY63" s="145"/>
      <c r="RNZ63" s="145"/>
      <c r="ROC63" s="145"/>
      <c r="ROE63" s="145"/>
      <c r="ROF63" s="145"/>
      <c r="ROG63" s="145"/>
      <c r="ROH63" s="145"/>
      <c r="ROI63" s="145"/>
      <c r="ROJ63" s="145"/>
      <c r="ROK63" s="145"/>
      <c r="ROL63" s="145"/>
      <c r="ROM63" s="145"/>
      <c r="RON63" s="145"/>
      <c r="ROO63" s="145"/>
      <c r="ROP63" s="145"/>
      <c r="ROQ63" s="145"/>
      <c r="ROT63" s="145"/>
      <c r="ROW63" s="145"/>
      <c r="ROZ63" s="145"/>
      <c r="RPC63" s="145"/>
      <c r="RPF63" s="145"/>
      <c r="RPR63" s="145"/>
      <c r="RPU63" s="145"/>
      <c r="RPX63" s="145"/>
      <c r="RQA63" s="145"/>
      <c r="RQJ63" s="145"/>
      <c r="RQP63" s="145"/>
      <c r="RQS63" s="145"/>
      <c r="RQV63" s="145"/>
      <c r="RQY63" s="145"/>
      <c r="RRE63" s="145"/>
      <c r="RRH63" s="145"/>
      <c r="RRN63" s="145"/>
      <c r="RRP63" s="145"/>
      <c r="RRQ63" s="145"/>
      <c r="RRS63" s="145"/>
      <c r="RRV63" s="145"/>
      <c r="RRY63" s="145"/>
      <c r="RSB63" s="145"/>
      <c r="RSJ63" s="145"/>
      <c r="RSO63" s="145"/>
      <c r="RSX63" s="145"/>
      <c r="RTA63" s="145"/>
      <c r="RTI63" s="145"/>
      <c r="RUE63" s="145"/>
      <c r="RUF63" s="145"/>
      <c r="RUG63" s="145"/>
      <c r="RUH63" s="145"/>
      <c r="RUI63" s="145"/>
      <c r="RUJ63" s="145"/>
      <c r="RVB63" s="145"/>
      <c r="RVC63" s="145"/>
      <c r="RVF63" s="145"/>
      <c r="RVI63" s="145"/>
      <c r="RVK63" s="145"/>
      <c r="RVM63" s="145"/>
      <c r="RVP63" s="145"/>
      <c r="RVS63" s="145"/>
      <c r="RVV63" s="145"/>
      <c r="RVY63" s="145"/>
      <c r="RWB63" s="145"/>
      <c r="RWE63" s="145"/>
      <c r="RWH63" s="145"/>
      <c r="RWK63" s="145"/>
      <c r="RWM63" s="145"/>
      <c r="RWZ63" s="145"/>
      <c r="RXA63" s="145"/>
      <c r="RXB63" s="145"/>
      <c r="RXC63" s="145"/>
      <c r="RXD63" s="145"/>
      <c r="RXE63" s="145"/>
      <c r="RXF63" s="145"/>
      <c r="RXG63" s="145"/>
      <c r="RXH63" s="145"/>
      <c r="RXI63" s="145"/>
      <c r="RXJ63" s="145"/>
      <c r="RXK63" s="145"/>
      <c r="RXL63" s="145"/>
      <c r="RXM63" s="145"/>
      <c r="RXQ63" s="145"/>
      <c r="RXS63" s="145"/>
      <c r="RXT63" s="145"/>
      <c r="RXU63" s="145"/>
      <c r="RXV63" s="145"/>
      <c r="RXY63" s="145"/>
      <c r="RYA63" s="145"/>
      <c r="RYB63" s="145"/>
      <c r="RYC63" s="145"/>
      <c r="RYD63" s="145"/>
      <c r="RYE63" s="145"/>
      <c r="RYF63" s="145"/>
      <c r="RYG63" s="145"/>
      <c r="RYH63" s="145"/>
      <c r="RYI63" s="145"/>
      <c r="RYJ63" s="145"/>
      <c r="RYK63" s="145"/>
      <c r="RYL63" s="145"/>
      <c r="RYM63" s="145"/>
      <c r="RYP63" s="145"/>
      <c r="RYS63" s="145"/>
      <c r="RYV63" s="145"/>
      <c r="RYY63" s="145"/>
      <c r="RZB63" s="145"/>
      <c r="RZN63" s="145"/>
      <c r="RZQ63" s="145"/>
      <c r="RZT63" s="145"/>
      <c r="RZW63" s="145"/>
      <c r="SAF63" s="145"/>
      <c r="SAL63" s="145"/>
      <c r="SAO63" s="145"/>
      <c r="SAR63" s="145"/>
      <c r="SAU63" s="145"/>
      <c r="SBA63" s="145"/>
      <c r="SBD63" s="145"/>
      <c r="SBJ63" s="145"/>
      <c r="SBL63" s="145"/>
      <c r="SBM63" s="145"/>
      <c r="SBO63" s="145"/>
      <c r="SBR63" s="145"/>
      <c r="SBU63" s="145"/>
      <c r="SBX63" s="145"/>
      <c r="SCF63" s="145"/>
      <c r="SCK63" s="145"/>
      <c r="SCT63" s="145"/>
      <c r="SCW63" s="145"/>
      <c r="SDE63" s="145"/>
      <c r="SEA63" s="145"/>
      <c r="SEB63" s="145"/>
      <c r="SEC63" s="145"/>
      <c r="SED63" s="145"/>
      <c r="SEE63" s="145"/>
      <c r="SEF63" s="145"/>
      <c r="SEX63" s="145"/>
      <c r="SEY63" s="145"/>
      <c r="SFB63" s="145"/>
      <c r="SFE63" s="145"/>
      <c r="SFG63" s="145"/>
      <c r="SFI63" s="145"/>
      <c r="SFL63" s="145"/>
      <c r="SFO63" s="145"/>
      <c r="SFR63" s="145"/>
      <c r="SFU63" s="145"/>
      <c r="SFX63" s="145"/>
      <c r="SGA63" s="145"/>
      <c r="SGD63" s="145"/>
      <c r="SGG63" s="145"/>
      <c r="SGI63" s="145"/>
      <c r="SGV63" s="145"/>
      <c r="SGW63" s="145"/>
      <c r="SGX63" s="145"/>
      <c r="SGY63" s="145"/>
      <c r="SGZ63" s="145"/>
      <c r="SHA63" s="145"/>
      <c r="SHB63" s="145"/>
      <c r="SHC63" s="145"/>
      <c r="SHD63" s="145"/>
      <c r="SHE63" s="145"/>
      <c r="SHF63" s="145"/>
      <c r="SHG63" s="145"/>
      <c r="SHH63" s="145"/>
      <c r="SHI63" s="145"/>
      <c r="SHM63" s="145"/>
      <c r="SHO63" s="145"/>
      <c r="SHP63" s="145"/>
      <c r="SHQ63" s="145"/>
      <c r="SHR63" s="145"/>
      <c r="SHU63" s="145"/>
      <c r="SHW63" s="145"/>
      <c r="SHX63" s="145"/>
      <c r="SHY63" s="145"/>
      <c r="SHZ63" s="145"/>
      <c r="SIA63" s="145"/>
      <c r="SIB63" s="145"/>
      <c r="SIC63" s="145"/>
      <c r="SID63" s="145"/>
      <c r="SIE63" s="145"/>
      <c r="SIF63" s="145"/>
      <c r="SIG63" s="145"/>
      <c r="SIH63" s="145"/>
      <c r="SII63" s="145"/>
      <c r="SIL63" s="145"/>
      <c r="SIO63" s="145"/>
      <c r="SIR63" s="145"/>
      <c r="SIU63" s="145"/>
      <c r="SIX63" s="145"/>
      <c r="SJJ63" s="145"/>
      <c r="SJM63" s="145"/>
      <c r="SJP63" s="145"/>
      <c r="SJS63" s="145"/>
      <c r="SKB63" s="145"/>
      <c r="SKH63" s="145"/>
      <c r="SKK63" s="145"/>
      <c r="SKN63" s="145"/>
      <c r="SKQ63" s="145"/>
      <c r="SKW63" s="145"/>
      <c r="SKZ63" s="145"/>
      <c r="SLF63" s="145"/>
      <c r="SLH63" s="145"/>
      <c r="SLI63" s="145"/>
      <c r="SLK63" s="145"/>
      <c r="SLN63" s="145"/>
      <c r="SLQ63" s="145"/>
      <c r="SLT63" s="145"/>
      <c r="SMB63" s="145"/>
      <c r="SMG63" s="145"/>
      <c r="SMP63" s="145"/>
      <c r="SMS63" s="145"/>
      <c r="SNA63" s="145"/>
      <c r="SNW63" s="145"/>
      <c r="SNX63" s="145"/>
      <c r="SNY63" s="145"/>
      <c r="SNZ63" s="145"/>
      <c r="SOA63" s="145"/>
      <c r="SOB63" s="145"/>
      <c r="SOT63" s="145"/>
      <c r="SOU63" s="145"/>
      <c r="SOX63" s="145"/>
      <c r="SPA63" s="145"/>
      <c r="SPC63" s="145"/>
      <c r="SPE63" s="145"/>
      <c r="SPH63" s="145"/>
      <c r="SPK63" s="145"/>
      <c r="SPN63" s="145"/>
      <c r="SPQ63" s="145"/>
      <c r="SPT63" s="145"/>
      <c r="SPW63" s="145"/>
      <c r="SPZ63" s="145"/>
      <c r="SQC63" s="145"/>
      <c r="SQE63" s="145"/>
      <c r="SQR63" s="145"/>
      <c r="SQS63" s="145"/>
      <c r="SQT63" s="145"/>
      <c r="SQU63" s="145"/>
      <c r="SQV63" s="145"/>
      <c r="SQW63" s="145"/>
      <c r="SQX63" s="145"/>
      <c r="SQY63" s="145"/>
      <c r="SQZ63" s="145"/>
      <c r="SRA63" s="145"/>
      <c r="SRB63" s="145"/>
      <c r="SRC63" s="145"/>
      <c r="SRD63" s="145"/>
      <c r="SRE63" s="145"/>
      <c r="SRI63" s="145"/>
      <c r="SRK63" s="145"/>
      <c r="SRL63" s="145"/>
      <c r="SRM63" s="145"/>
      <c r="SRN63" s="145"/>
      <c r="SRQ63" s="145"/>
      <c r="SRS63" s="145"/>
      <c r="SRT63" s="145"/>
      <c r="SRU63" s="145"/>
      <c r="SRV63" s="145"/>
      <c r="SRW63" s="145"/>
      <c r="SRX63" s="145"/>
      <c r="SRY63" s="145"/>
      <c r="SRZ63" s="145"/>
      <c r="SSA63" s="145"/>
      <c r="SSB63" s="145"/>
      <c r="SSC63" s="145"/>
      <c r="SSD63" s="145"/>
      <c r="SSE63" s="145"/>
      <c r="SSH63" s="145"/>
      <c r="SSK63" s="145"/>
      <c r="SSN63" s="145"/>
      <c r="SSQ63" s="145"/>
      <c r="SST63" s="145"/>
      <c r="STF63" s="145"/>
      <c r="STI63" s="145"/>
      <c r="STL63" s="145"/>
      <c r="STO63" s="145"/>
      <c r="STX63" s="145"/>
      <c r="SUD63" s="145"/>
      <c r="SUG63" s="145"/>
      <c r="SUJ63" s="145"/>
      <c r="SUM63" s="145"/>
      <c r="SUS63" s="145"/>
      <c r="SUV63" s="145"/>
      <c r="SVB63" s="145"/>
      <c r="SVD63" s="145"/>
      <c r="SVE63" s="145"/>
      <c r="SVG63" s="145"/>
      <c r="SVJ63" s="145"/>
      <c r="SVM63" s="145"/>
      <c r="SVP63" s="145"/>
      <c r="SVX63" s="145"/>
      <c r="SWC63" s="145"/>
      <c r="SWL63" s="145"/>
      <c r="SWO63" s="145"/>
      <c r="SWW63" s="145"/>
      <c r="SXS63" s="145"/>
      <c r="SXT63" s="145"/>
      <c r="SXU63" s="145"/>
      <c r="SXV63" s="145"/>
      <c r="SXW63" s="145"/>
      <c r="SXX63" s="145"/>
      <c r="SYP63" s="145"/>
      <c r="SYQ63" s="145"/>
      <c r="SYT63" s="145"/>
      <c r="SYW63" s="145"/>
      <c r="SYY63" s="145"/>
      <c r="SZA63" s="145"/>
      <c r="SZD63" s="145"/>
      <c r="SZG63" s="145"/>
      <c r="SZJ63" s="145"/>
      <c r="SZM63" s="145"/>
      <c r="SZP63" s="145"/>
      <c r="SZS63" s="145"/>
      <c r="SZV63" s="145"/>
      <c r="SZY63" s="145"/>
      <c r="TAA63" s="145"/>
      <c r="TAN63" s="145"/>
      <c r="TAO63" s="145"/>
      <c r="TAP63" s="145"/>
      <c r="TAQ63" s="145"/>
      <c r="TAR63" s="145"/>
      <c r="TAS63" s="145"/>
      <c r="TAT63" s="145"/>
      <c r="TAU63" s="145"/>
      <c r="TAV63" s="145"/>
      <c r="TAW63" s="145"/>
      <c r="TAX63" s="145"/>
      <c r="TAY63" s="145"/>
      <c r="TAZ63" s="145"/>
      <c r="TBA63" s="145"/>
      <c r="TBE63" s="145"/>
      <c r="TBG63" s="145"/>
      <c r="TBH63" s="145"/>
      <c r="TBI63" s="145"/>
      <c r="TBJ63" s="145"/>
      <c r="TBM63" s="145"/>
      <c r="TBO63" s="145"/>
      <c r="TBP63" s="145"/>
      <c r="TBQ63" s="145"/>
      <c r="TBR63" s="145"/>
      <c r="TBS63" s="145"/>
      <c r="TBT63" s="145"/>
      <c r="TBU63" s="145"/>
      <c r="TBV63" s="145"/>
      <c r="TBW63" s="145"/>
      <c r="TBX63" s="145"/>
      <c r="TBY63" s="145"/>
      <c r="TBZ63" s="145"/>
      <c r="TCA63" s="145"/>
      <c r="TCD63" s="145"/>
      <c r="TCG63" s="145"/>
      <c r="TCJ63" s="145"/>
      <c r="TCM63" s="145"/>
      <c r="TCP63" s="145"/>
      <c r="TDB63" s="145"/>
      <c r="TDE63" s="145"/>
      <c r="TDH63" s="145"/>
      <c r="TDK63" s="145"/>
      <c r="TDT63" s="145"/>
      <c r="TDZ63" s="145"/>
      <c r="TEC63" s="145"/>
      <c r="TEF63" s="145"/>
      <c r="TEI63" s="145"/>
      <c r="TEO63" s="145"/>
      <c r="TER63" s="145"/>
      <c r="TEX63" s="145"/>
      <c r="TEZ63" s="145"/>
      <c r="TFA63" s="145"/>
      <c r="TFC63" s="145"/>
      <c r="TFF63" s="145"/>
      <c r="TFI63" s="145"/>
      <c r="TFL63" s="145"/>
      <c r="TFT63" s="145"/>
      <c r="TFY63" s="145"/>
      <c r="TGH63" s="145"/>
      <c r="TGK63" s="145"/>
      <c r="TGS63" s="145"/>
      <c r="THO63" s="145"/>
      <c r="THP63" s="145"/>
      <c r="THQ63" s="145"/>
      <c r="THR63" s="145"/>
      <c r="THS63" s="145"/>
      <c r="THT63" s="145"/>
      <c r="TIL63" s="145"/>
      <c r="TIM63" s="145"/>
      <c r="TIP63" s="145"/>
      <c r="TIS63" s="145"/>
      <c r="TIU63" s="145"/>
      <c r="TIW63" s="145"/>
      <c r="TIZ63" s="145"/>
      <c r="TJC63" s="145"/>
      <c r="TJF63" s="145"/>
      <c r="TJI63" s="145"/>
      <c r="TJL63" s="145"/>
      <c r="TJO63" s="145"/>
      <c r="TJR63" s="145"/>
      <c r="TJU63" s="145"/>
      <c r="TJW63" s="145"/>
      <c r="TKJ63" s="145"/>
      <c r="TKK63" s="145"/>
      <c r="TKL63" s="145"/>
      <c r="TKM63" s="145"/>
      <c r="TKN63" s="145"/>
      <c r="TKO63" s="145"/>
      <c r="TKP63" s="145"/>
      <c r="TKQ63" s="145"/>
      <c r="TKR63" s="145"/>
      <c r="TKS63" s="145"/>
      <c r="TKT63" s="145"/>
      <c r="TKU63" s="145"/>
      <c r="TKV63" s="145"/>
      <c r="TKW63" s="145"/>
      <c r="TLA63" s="145"/>
      <c r="TLC63" s="145"/>
      <c r="TLD63" s="145"/>
      <c r="TLE63" s="145"/>
      <c r="TLF63" s="145"/>
      <c r="TLI63" s="145"/>
      <c r="TLK63" s="145"/>
      <c r="TLL63" s="145"/>
      <c r="TLM63" s="145"/>
      <c r="TLN63" s="145"/>
      <c r="TLO63" s="145"/>
      <c r="TLP63" s="145"/>
      <c r="TLQ63" s="145"/>
      <c r="TLR63" s="145"/>
      <c r="TLS63" s="145"/>
      <c r="TLT63" s="145"/>
      <c r="TLU63" s="145"/>
      <c r="TLV63" s="145"/>
      <c r="TLW63" s="145"/>
      <c r="TLZ63" s="145"/>
      <c r="TMC63" s="145"/>
      <c r="TMF63" s="145"/>
      <c r="TMI63" s="145"/>
      <c r="TML63" s="145"/>
      <c r="TMX63" s="145"/>
      <c r="TNA63" s="145"/>
      <c r="TND63" s="145"/>
      <c r="TNG63" s="145"/>
      <c r="TNP63" s="145"/>
      <c r="TNV63" s="145"/>
      <c r="TNY63" s="145"/>
      <c r="TOB63" s="145"/>
      <c r="TOE63" s="145"/>
      <c r="TOK63" s="145"/>
      <c r="TON63" s="145"/>
      <c r="TOT63" s="145"/>
      <c r="TOV63" s="145"/>
      <c r="TOW63" s="145"/>
      <c r="TOY63" s="145"/>
      <c r="TPB63" s="145"/>
      <c r="TPE63" s="145"/>
      <c r="TPH63" s="145"/>
      <c r="TPP63" s="145"/>
      <c r="TPU63" s="145"/>
      <c r="TQD63" s="145"/>
      <c r="TQG63" s="145"/>
      <c r="TQO63" s="145"/>
      <c r="TRK63" s="145"/>
      <c r="TRL63" s="145"/>
      <c r="TRM63" s="145"/>
      <c r="TRN63" s="145"/>
      <c r="TRO63" s="145"/>
      <c r="TRP63" s="145"/>
      <c r="TSH63" s="145"/>
      <c r="TSI63" s="145"/>
      <c r="TSL63" s="145"/>
      <c r="TSO63" s="145"/>
      <c r="TSQ63" s="145"/>
      <c r="TSS63" s="145"/>
      <c r="TSV63" s="145"/>
      <c r="TSY63" s="145"/>
      <c r="TTB63" s="145"/>
      <c r="TTE63" s="145"/>
      <c r="TTH63" s="145"/>
      <c r="TTK63" s="145"/>
      <c r="TTN63" s="145"/>
      <c r="TTQ63" s="145"/>
      <c r="TTS63" s="145"/>
      <c r="TUF63" s="145"/>
      <c r="TUG63" s="145"/>
      <c r="TUH63" s="145"/>
      <c r="TUI63" s="145"/>
      <c r="TUJ63" s="145"/>
      <c r="TUK63" s="145"/>
      <c r="TUL63" s="145"/>
      <c r="TUM63" s="145"/>
      <c r="TUN63" s="145"/>
      <c r="TUO63" s="145"/>
      <c r="TUP63" s="145"/>
      <c r="TUQ63" s="145"/>
      <c r="TUR63" s="145"/>
      <c r="TUS63" s="145"/>
      <c r="TUW63" s="145"/>
      <c r="TUY63" s="145"/>
      <c r="TUZ63" s="145"/>
      <c r="TVA63" s="145"/>
      <c r="TVB63" s="145"/>
      <c r="TVE63" s="145"/>
      <c r="TVG63" s="145"/>
      <c r="TVH63" s="145"/>
      <c r="TVI63" s="145"/>
      <c r="TVJ63" s="145"/>
      <c r="TVK63" s="145"/>
      <c r="TVL63" s="145"/>
      <c r="TVM63" s="145"/>
      <c r="TVN63" s="145"/>
      <c r="TVO63" s="145"/>
      <c r="TVP63" s="145"/>
      <c r="TVQ63" s="145"/>
      <c r="TVR63" s="145"/>
      <c r="TVS63" s="145"/>
      <c r="TVV63" s="145"/>
      <c r="TVY63" s="145"/>
      <c r="TWB63" s="145"/>
      <c r="TWE63" s="145"/>
      <c r="TWH63" s="145"/>
      <c r="TWT63" s="145"/>
      <c r="TWW63" s="145"/>
      <c r="TWZ63" s="145"/>
      <c r="TXC63" s="145"/>
      <c r="TXL63" s="145"/>
      <c r="TXR63" s="145"/>
      <c r="TXU63" s="145"/>
      <c r="TXX63" s="145"/>
      <c r="TYA63" s="145"/>
      <c r="TYG63" s="145"/>
      <c r="TYJ63" s="145"/>
      <c r="TYP63" s="145"/>
      <c r="TYR63" s="145"/>
      <c r="TYS63" s="145"/>
      <c r="TYU63" s="145"/>
      <c r="TYX63" s="145"/>
      <c r="TZA63" s="145"/>
      <c r="TZD63" s="145"/>
      <c r="TZL63" s="145"/>
      <c r="TZQ63" s="145"/>
      <c r="TZZ63" s="145"/>
      <c r="UAC63" s="145"/>
      <c r="UAK63" s="145"/>
      <c r="UBG63" s="145"/>
      <c r="UBH63" s="145"/>
      <c r="UBI63" s="145"/>
      <c r="UBJ63" s="145"/>
      <c r="UBK63" s="145"/>
      <c r="UBL63" s="145"/>
      <c r="UCD63" s="145"/>
      <c r="UCE63" s="145"/>
      <c r="UCH63" s="145"/>
      <c r="UCK63" s="145"/>
      <c r="UCM63" s="145"/>
      <c r="UCO63" s="145"/>
      <c r="UCR63" s="145"/>
      <c r="UCU63" s="145"/>
      <c r="UCX63" s="145"/>
      <c r="UDA63" s="145"/>
      <c r="UDD63" s="145"/>
      <c r="UDG63" s="145"/>
      <c r="UDJ63" s="145"/>
      <c r="UDM63" s="145"/>
      <c r="UDO63" s="145"/>
      <c r="UEB63" s="145"/>
      <c r="UEC63" s="145"/>
      <c r="UED63" s="145"/>
      <c r="UEE63" s="145"/>
      <c r="UEF63" s="145"/>
      <c r="UEG63" s="145"/>
      <c r="UEH63" s="145"/>
      <c r="UEI63" s="145"/>
      <c r="UEJ63" s="145"/>
      <c r="UEK63" s="145"/>
      <c r="UEL63" s="145"/>
      <c r="UEM63" s="145"/>
      <c r="UEN63" s="145"/>
      <c r="UEO63" s="145"/>
      <c r="UES63" s="145"/>
      <c r="UEU63" s="145"/>
      <c r="UEV63" s="145"/>
      <c r="UEW63" s="145"/>
      <c r="UEX63" s="145"/>
      <c r="UFA63" s="145"/>
      <c r="UFC63" s="145"/>
      <c r="UFD63" s="145"/>
      <c r="UFE63" s="145"/>
      <c r="UFF63" s="145"/>
      <c r="UFG63" s="145"/>
      <c r="UFH63" s="145"/>
      <c r="UFI63" s="145"/>
      <c r="UFJ63" s="145"/>
      <c r="UFK63" s="145"/>
      <c r="UFL63" s="145"/>
      <c r="UFM63" s="145"/>
      <c r="UFN63" s="145"/>
      <c r="UFO63" s="145"/>
      <c r="UFR63" s="145"/>
      <c r="UFU63" s="145"/>
      <c r="UFX63" s="145"/>
      <c r="UGA63" s="145"/>
      <c r="UGD63" s="145"/>
      <c r="UGP63" s="145"/>
      <c r="UGS63" s="145"/>
      <c r="UGV63" s="145"/>
      <c r="UGY63" s="145"/>
      <c r="UHH63" s="145"/>
      <c r="UHN63" s="145"/>
      <c r="UHQ63" s="145"/>
      <c r="UHT63" s="145"/>
      <c r="UHW63" s="145"/>
      <c r="UIC63" s="145"/>
      <c r="UIF63" s="145"/>
      <c r="UIL63" s="145"/>
      <c r="UIN63" s="145"/>
      <c r="UIO63" s="145"/>
      <c r="UIQ63" s="145"/>
      <c r="UIT63" s="145"/>
      <c r="UIW63" s="145"/>
      <c r="UIZ63" s="145"/>
      <c r="UJH63" s="145"/>
      <c r="UJM63" s="145"/>
      <c r="UJV63" s="145"/>
      <c r="UJY63" s="145"/>
      <c r="UKG63" s="145"/>
      <c r="ULC63" s="145"/>
      <c r="ULD63" s="145"/>
      <c r="ULE63" s="145"/>
      <c r="ULF63" s="145"/>
      <c r="ULG63" s="145"/>
      <c r="ULH63" s="145"/>
      <c r="ULZ63" s="145"/>
      <c r="UMA63" s="145"/>
      <c r="UMD63" s="145"/>
      <c r="UMG63" s="145"/>
      <c r="UMI63" s="145"/>
      <c r="UMK63" s="145"/>
      <c r="UMN63" s="145"/>
      <c r="UMQ63" s="145"/>
      <c r="UMT63" s="145"/>
      <c r="UMW63" s="145"/>
      <c r="UMZ63" s="145"/>
      <c r="UNC63" s="145"/>
      <c r="UNF63" s="145"/>
      <c r="UNI63" s="145"/>
      <c r="UNK63" s="145"/>
      <c r="UNX63" s="145"/>
      <c r="UNY63" s="145"/>
      <c r="UNZ63" s="145"/>
      <c r="UOA63" s="145"/>
      <c r="UOB63" s="145"/>
      <c r="UOC63" s="145"/>
      <c r="UOD63" s="145"/>
      <c r="UOE63" s="145"/>
      <c r="UOF63" s="145"/>
      <c r="UOG63" s="145"/>
      <c r="UOH63" s="145"/>
      <c r="UOI63" s="145"/>
      <c r="UOJ63" s="145"/>
      <c r="UOK63" s="145"/>
      <c r="UOO63" s="145"/>
      <c r="UOQ63" s="145"/>
      <c r="UOR63" s="145"/>
      <c r="UOS63" s="145"/>
      <c r="UOT63" s="145"/>
      <c r="UOW63" s="145"/>
      <c r="UOY63" s="145"/>
      <c r="UOZ63" s="145"/>
      <c r="UPA63" s="145"/>
      <c r="UPB63" s="145"/>
      <c r="UPC63" s="145"/>
      <c r="UPD63" s="145"/>
      <c r="UPE63" s="145"/>
      <c r="UPF63" s="145"/>
      <c r="UPG63" s="145"/>
      <c r="UPH63" s="145"/>
      <c r="UPI63" s="145"/>
      <c r="UPJ63" s="145"/>
      <c r="UPK63" s="145"/>
      <c r="UPN63" s="145"/>
      <c r="UPQ63" s="145"/>
      <c r="UPT63" s="145"/>
      <c r="UPW63" s="145"/>
      <c r="UPZ63" s="145"/>
      <c r="UQL63" s="145"/>
      <c r="UQO63" s="145"/>
      <c r="UQR63" s="145"/>
      <c r="UQU63" s="145"/>
      <c r="URD63" s="145"/>
      <c r="URJ63" s="145"/>
      <c r="URM63" s="145"/>
      <c r="URP63" s="145"/>
      <c r="URS63" s="145"/>
      <c r="URY63" s="145"/>
      <c r="USB63" s="145"/>
      <c r="USH63" s="145"/>
      <c r="USJ63" s="145"/>
      <c r="USK63" s="145"/>
      <c r="USM63" s="145"/>
      <c r="USP63" s="145"/>
      <c r="USS63" s="145"/>
      <c r="USV63" s="145"/>
      <c r="UTD63" s="145"/>
      <c r="UTI63" s="145"/>
      <c r="UTR63" s="145"/>
      <c r="UTU63" s="145"/>
      <c r="UUC63" s="145"/>
      <c r="UUY63" s="145"/>
      <c r="UUZ63" s="145"/>
      <c r="UVA63" s="145"/>
      <c r="UVB63" s="145"/>
      <c r="UVC63" s="145"/>
      <c r="UVD63" s="145"/>
      <c r="UVV63" s="145"/>
      <c r="UVW63" s="145"/>
      <c r="UVZ63" s="145"/>
      <c r="UWC63" s="145"/>
      <c r="UWE63" s="145"/>
      <c r="UWG63" s="145"/>
      <c r="UWJ63" s="145"/>
      <c r="UWM63" s="145"/>
      <c r="UWP63" s="145"/>
      <c r="UWS63" s="145"/>
      <c r="UWV63" s="145"/>
      <c r="UWY63" s="145"/>
      <c r="UXB63" s="145"/>
      <c r="UXE63" s="145"/>
      <c r="UXG63" s="145"/>
      <c r="UXT63" s="145"/>
      <c r="UXU63" s="145"/>
      <c r="UXV63" s="145"/>
      <c r="UXW63" s="145"/>
      <c r="UXX63" s="145"/>
      <c r="UXY63" s="145"/>
      <c r="UXZ63" s="145"/>
      <c r="UYA63" s="145"/>
      <c r="UYB63" s="145"/>
      <c r="UYC63" s="145"/>
      <c r="UYD63" s="145"/>
      <c r="UYE63" s="145"/>
      <c r="UYF63" s="145"/>
      <c r="UYG63" s="145"/>
      <c r="UYK63" s="145"/>
      <c r="UYM63" s="145"/>
      <c r="UYN63" s="145"/>
      <c r="UYO63" s="145"/>
      <c r="UYP63" s="145"/>
      <c r="UYS63" s="145"/>
      <c r="UYU63" s="145"/>
      <c r="UYV63" s="145"/>
      <c r="UYW63" s="145"/>
      <c r="UYX63" s="145"/>
      <c r="UYY63" s="145"/>
      <c r="UYZ63" s="145"/>
      <c r="UZA63" s="145"/>
      <c r="UZB63" s="145"/>
      <c r="UZC63" s="145"/>
      <c r="UZD63" s="145"/>
      <c r="UZE63" s="145"/>
      <c r="UZF63" s="145"/>
      <c r="UZG63" s="145"/>
      <c r="UZJ63" s="145"/>
      <c r="UZM63" s="145"/>
      <c r="UZP63" s="145"/>
      <c r="UZS63" s="145"/>
      <c r="UZV63" s="145"/>
      <c r="VAH63" s="145"/>
      <c r="VAK63" s="145"/>
      <c r="VAN63" s="145"/>
      <c r="VAQ63" s="145"/>
      <c r="VAZ63" s="145"/>
      <c r="VBF63" s="145"/>
      <c r="VBI63" s="145"/>
      <c r="VBL63" s="145"/>
      <c r="VBO63" s="145"/>
      <c r="VBU63" s="145"/>
      <c r="VBX63" s="145"/>
      <c r="VCD63" s="145"/>
      <c r="VCF63" s="145"/>
      <c r="VCG63" s="145"/>
      <c r="VCI63" s="145"/>
      <c r="VCL63" s="145"/>
      <c r="VCO63" s="145"/>
      <c r="VCR63" s="145"/>
      <c r="VCZ63" s="145"/>
      <c r="VDE63" s="145"/>
      <c r="VDN63" s="145"/>
      <c r="VDQ63" s="145"/>
      <c r="VDY63" s="145"/>
      <c r="VEU63" s="145"/>
      <c r="VEV63" s="145"/>
      <c r="VEW63" s="145"/>
      <c r="VEX63" s="145"/>
      <c r="VEY63" s="145"/>
      <c r="VEZ63" s="145"/>
      <c r="VFR63" s="145"/>
      <c r="VFS63" s="145"/>
      <c r="VFV63" s="145"/>
      <c r="VFY63" s="145"/>
      <c r="VGA63" s="145"/>
      <c r="VGC63" s="145"/>
      <c r="VGF63" s="145"/>
      <c r="VGI63" s="145"/>
      <c r="VGL63" s="145"/>
      <c r="VGO63" s="145"/>
      <c r="VGR63" s="145"/>
      <c r="VGU63" s="145"/>
      <c r="VGX63" s="145"/>
      <c r="VHA63" s="145"/>
      <c r="VHC63" s="145"/>
      <c r="VHP63" s="145"/>
      <c r="VHQ63" s="145"/>
      <c r="VHR63" s="145"/>
      <c r="VHS63" s="145"/>
      <c r="VHT63" s="145"/>
      <c r="VHU63" s="145"/>
      <c r="VHV63" s="145"/>
      <c r="VHW63" s="145"/>
      <c r="VHX63" s="145"/>
      <c r="VHY63" s="145"/>
      <c r="VHZ63" s="145"/>
      <c r="VIA63" s="145"/>
      <c r="VIB63" s="145"/>
      <c r="VIC63" s="145"/>
      <c r="VIG63" s="145"/>
      <c r="VII63" s="145"/>
      <c r="VIJ63" s="145"/>
      <c r="VIK63" s="145"/>
      <c r="VIL63" s="145"/>
      <c r="VIO63" s="145"/>
      <c r="VIQ63" s="145"/>
      <c r="VIR63" s="145"/>
      <c r="VIS63" s="145"/>
      <c r="VIT63" s="145"/>
      <c r="VIU63" s="145"/>
      <c r="VIV63" s="145"/>
      <c r="VIW63" s="145"/>
      <c r="VIX63" s="145"/>
      <c r="VIY63" s="145"/>
      <c r="VIZ63" s="145"/>
      <c r="VJA63" s="145"/>
      <c r="VJB63" s="145"/>
      <c r="VJC63" s="145"/>
      <c r="VJF63" s="145"/>
      <c r="VJI63" s="145"/>
      <c r="VJL63" s="145"/>
      <c r="VJO63" s="145"/>
      <c r="VJR63" s="145"/>
      <c r="VKD63" s="145"/>
      <c r="VKG63" s="145"/>
      <c r="VKJ63" s="145"/>
      <c r="VKM63" s="145"/>
      <c r="VKV63" s="145"/>
      <c r="VLB63" s="145"/>
      <c r="VLE63" s="145"/>
      <c r="VLH63" s="145"/>
      <c r="VLK63" s="145"/>
      <c r="VLQ63" s="145"/>
      <c r="VLT63" s="145"/>
      <c r="VLZ63" s="145"/>
      <c r="VMB63" s="145"/>
      <c r="VMC63" s="145"/>
      <c r="VME63" s="145"/>
      <c r="VMH63" s="145"/>
      <c r="VMK63" s="145"/>
      <c r="VMN63" s="145"/>
      <c r="VMV63" s="145"/>
      <c r="VNA63" s="145"/>
      <c r="VNJ63" s="145"/>
      <c r="VNM63" s="145"/>
      <c r="VNU63" s="145"/>
      <c r="VOQ63" s="145"/>
      <c r="VOR63" s="145"/>
      <c r="VOS63" s="145"/>
      <c r="VOT63" s="145"/>
      <c r="VOU63" s="145"/>
      <c r="VOV63" s="145"/>
      <c r="VPN63" s="145"/>
      <c r="VPO63" s="145"/>
      <c r="VPR63" s="145"/>
      <c r="VPU63" s="145"/>
      <c r="VPW63" s="145"/>
      <c r="VPY63" s="145"/>
      <c r="VQB63" s="145"/>
      <c r="VQE63" s="145"/>
      <c r="VQH63" s="145"/>
      <c r="VQK63" s="145"/>
      <c r="VQN63" s="145"/>
      <c r="VQQ63" s="145"/>
      <c r="VQT63" s="145"/>
      <c r="VQW63" s="145"/>
      <c r="VQY63" s="145"/>
      <c r="VRL63" s="145"/>
      <c r="VRM63" s="145"/>
      <c r="VRN63" s="145"/>
      <c r="VRO63" s="145"/>
      <c r="VRP63" s="145"/>
      <c r="VRQ63" s="145"/>
      <c r="VRR63" s="145"/>
      <c r="VRS63" s="145"/>
      <c r="VRT63" s="145"/>
      <c r="VRU63" s="145"/>
      <c r="VRV63" s="145"/>
      <c r="VRW63" s="145"/>
      <c r="VRX63" s="145"/>
      <c r="VRY63" s="145"/>
      <c r="VSC63" s="145"/>
      <c r="VSE63" s="145"/>
      <c r="VSF63" s="145"/>
      <c r="VSG63" s="145"/>
      <c r="VSH63" s="145"/>
      <c r="VSK63" s="145"/>
      <c r="VSM63" s="145"/>
      <c r="VSN63" s="145"/>
      <c r="VSO63" s="145"/>
      <c r="VSP63" s="145"/>
      <c r="VSQ63" s="145"/>
      <c r="VSR63" s="145"/>
      <c r="VSS63" s="145"/>
      <c r="VST63" s="145"/>
      <c r="VSU63" s="145"/>
      <c r="VSV63" s="145"/>
      <c r="VSW63" s="145"/>
      <c r="VSX63" s="145"/>
      <c r="VSY63" s="145"/>
      <c r="VTB63" s="145"/>
      <c r="VTE63" s="145"/>
      <c r="VTH63" s="145"/>
      <c r="VTK63" s="145"/>
      <c r="VTN63" s="145"/>
      <c r="VTZ63" s="145"/>
      <c r="VUC63" s="145"/>
      <c r="VUF63" s="145"/>
      <c r="VUI63" s="145"/>
      <c r="VUR63" s="145"/>
      <c r="VUX63" s="145"/>
      <c r="VVA63" s="145"/>
      <c r="VVD63" s="145"/>
      <c r="VVG63" s="145"/>
      <c r="VVM63" s="145"/>
      <c r="VVP63" s="145"/>
      <c r="VVV63" s="145"/>
      <c r="VVX63" s="145"/>
      <c r="VVY63" s="145"/>
      <c r="VWA63" s="145"/>
      <c r="VWD63" s="145"/>
      <c r="VWG63" s="145"/>
      <c r="VWJ63" s="145"/>
      <c r="VWR63" s="145"/>
      <c r="VWW63" s="145"/>
      <c r="VXF63" s="145"/>
      <c r="VXI63" s="145"/>
      <c r="VXQ63" s="145"/>
      <c r="VYM63" s="145"/>
      <c r="VYN63" s="145"/>
      <c r="VYO63" s="145"/>
      <c r="VYP63" s="145"/>
      <c r="VYQ63" s="145"/>
      <c r="VYR63" s="145"/>
      <c r="VZJ63" s="145"/>
      <c r="VZK63" s="145"/>
      <c r="VZN63" s="145"/>
      <c r="VZQ63" s="145"/>
      <c r="VZS63" s="145"/>
      <c r="VZU63" s="145"/>
      <c r="VZX63" s="145"/>
      <c r="WAA63" s="145"/>
      <c r="WAD63" s="145"/>
      <c r="WAG63" s="145"/>
      <c r="WAJ63" s="145"/>
      <c r="WAM63" s="145"/>
      <c r="WAP63" s="145"/>
      <c r="WAS63" s="145"/>
      <c r="WAU63" s="145"/>
      <c r="WBH63" s="145"/>
      <c r="WBI63" s="145"/>
      <c r="WBJ63" s="145"/>
      <c r="WBK63" s="145"/>
      <c r="WBL63" s="145"/>
      <c r="WBM63" s="145"/>
      <c r="WBN63" s="145"/>
      <c r="WBO63" s="145"/>
      <c r="WBP63" s="145"/>
      <c r="WBQ63" s="145"/>
      <c r="WBR63" s="145"/>
      <c r="WBS63" s="145"/>
      <c r="WBT63" s="145"/>
      <c r="WBU63" s="145"/>
      <c r="WBY63" s="145"/>
      <c r="WCA63" s="145"/>
      <c r="WCB63" s="145"/>
      <c r="WCC63" s="145"/>
      <c r="WCD63" s="145"/>
      <c r="WCG63" s="145"/>
      <c r="WCI63" s="145"/>
      <c r="WCJ63" s="145"/>
      <c r="WCK63" s="145"/>
      <c r="WCL63" s="145"/>
      <c r="WCM63" s="145"/>
      <c r="WCN63" s="145"/>
      <c r="WCO63" s="145"/>
      <c r="WCP63" s="145"/>
      <c r="WCQ63" s="145"/>
      <c r="WCR63" s="145"/>
      <c r="WCS63" s="145"/>
      <c r="WCT63" s="145"/>
      <c r="WCU63" s="145"/>
      <c r="WCX63" s="145"/>
      <c r="WDA63" s="145"/>
      <c r="WDD63" s="145"/>
      <c r="WDG63" s="145"/>
      <c r="WDJ63" s="145"/>
      <c r="WDV63" s="145"/>
      <c r="WDY63" s="145"/>
      <c r="WEB63" s="145"/>
      <c r="WEE63" s="145"/>
      <c r="WEN63" s="145"/>
      <c r="WET63" s="145"/>
      <c r="WEW63" s="145"/>
      <c r="WEZ63" s="145"/>
      <c r="WFC63" s="145"/>
      <c r="WFI63" s="145"/>
      <c r="WFL63" s="145"/>
      <c r="WFR63" s="145"/>
      <c r="WFT63" s="145"/>
      <c r="WFU63" s="145"/>
      <c r="WFW63" s="145"/>
      <c r="WFZ63" s="145"/>
      <c r="WGC63" s="145"/>
      <c r="WGF63" s="145"/>
      <c r="WGN63" s="145"/>
      <c r="WGS63" s="145"/>
      <c r="WHB63" s="145"/>
      <c r="WHE63" s="145"/>
      <c r="WHM63" s="145"/>
      <c r="WII63" s="145"/>
      <c r="WIJ63" s="145"/>
      <c r="WIK63" s="145"/>
      <c r="WIL63" s="145"/>
      <c r="WIM63" s="145"/>
      <c r="WIN63" s="145"/>
      <c r="WJF63" s="145"/>
      <c r="WJG63" s="145"/>
      <c r="WJJ63" s="145"/>
      <c r="WJM63" s="145"/>
      <c r="WJO63" s="145"/>
      <c r="WJQ63" s="145"/>
      <c r="WJT63" s="145"/>
      <c r="WJW63" s="145"/>
      <c r="WJZ63" s="145"/>
      <c r="WKC63" s="145"/>
      <c r="WKF63" s="145"/>
      <c r="WKI63" s="145"/>
      <c r="WKL63" s="145"/>
      <c r="WKO63" s="145"/>
      <c r="WKQ63" s="145"/>
      <c r="WLD63" s="145"/>
      <c r="WLE63" s="145"/>
      <c r="WLF63" s="145"/>
      <c r="WLG63" s="145"/>
      <c r="WLH63" s="145"/>
      <c r="WLI63" s="145"/>
      <c r="WLJ63" s="145"/>
      <c r="WLK63" s="145"/>
      <c r="WLL63" s="145"/>
      <c r="WLM63" s="145"/>
      <c r="WLN63" s="145"/>
      <c r="WLO63" s="145"/>
      <c r="WLP63" s="145"/>
      <c r="WLQ63" s="145"/>
      <c r="WLU63" s="145"/>
      <c r="WLW63" s="145"/>
      <c r="WLX63" s="145"/>
      <c r="WLY63" s="145"/>
      <c r="WLZ63" s="145"/>
      <c r="WMC63" s="145"/>
      <c r="WME63" s="145"/>
      <c r="WMF63" s="145"/>
      <c r="WMG63" s="145"/>
      <c r="WMH63" s="145"/>
      <c r="WMI63" s="145"/>
      <c r="WMJ63" s="145"/>
      <c r="WMK63" s="145"/>
      <c r="WML63" s="145"/>
      <c r="WMM63" s="145"/>
      <c r="WMN63" s="145"/>
      <c r="WMO63" s="145"/>
      <c r="WMP63" s="145"/>
      <c r="WMQ63" s="145"/>
      <c r="WMT63" s="145"/>
      <c r="WMW63" s="145"/>
      <c r="WMZ63" s="145"/>
      <c r="WNC63" s="145"/>
      <c r="WNF63" s="145"/>
      <c r="WNR63" s="145"/>
      <c r="WNU63" s="145"/>
      <c r="WNX63" s="145"/>
      <c r="WOA63" s="145"/>
      <c r="WOJ63" s="145"/>
      <c r="WOP63" s="145"/>
      <c r="WOS63" s="145"/>
      <c r="WOV63" s="145"/>
      <c r="WOY63" s="145"/>
      <c r="WPE63" s="145"/>
      <c r="WPH63" s="145"/>
      <c r="WPN63" s="145"/>
      <c r="WPP63" s="145"/>
      <c r="WPQ63" s="145"/>
      <c r="WPS63" s="145"/>
      <c r="WPV63" s="145"/>
      <c r="WPY63" s="145"/>
      <c r="WQB63" s="145"/>
      <c r="WQJ63" s="145"/>
      <c r="WQO63" s="145"/>
      <c r="WQX63" s="145"/>
      <c r="WRA63" s="145"/>
      <c r="WRI63" s="145"/>
      <c r="WSE63" s="145"/>
      <c r="WSF63" s="145"/>
      <c r="WSG63" s="145"/>
      <c r="WSH63" s="145"/>
      <c r="WSI63" s="145"/>
      <c r="WSJ63" s="145"/>
      <c r="WTB63" s="145"/>
      <c r="WTC63" s="145"/>
      <c r="WTF63" s="145"/>
      <c r="WTI63" s="145"/>
      <c r="WTK63" s="145"/>
      <c r="WTM63" s="145"/>
      <c r="WTP63" s="145"/>
      <c r="WTS63" s="145"/>
      <c r="WTV63" s="145"/>
      <c r="WTY63" s="145"/>
      <c r="WUB63" s="145"/>
      <c r="WUE63" s="145"/>
      <c r="WUH63" s="145"/>
      <c r="WUK63" s="145"/>
      <c r="WUM63" s="145"/>
      <c r="WUZ63" s="145"/>
      <c r="WVA63" s="145"/>
      <c r="WVB63" s="145"/>
      <c r="WVC63" s="145"/>
      <c r="WVD63" s="145"/>
      <c r="WVE63" s="145"/>
      <c r="WVF63" s="145"/>
      <c r="WVG63" s="145"/>
      <c r="WVH63" s="145"/>
      <c r="WVI63" s="145"/>
      <c r="WVJ63" s="145"/>
      <c r="WVK63" s="145"/>
      <c r="WVL63" s="145"/>
      <c r="WVM63" s="145"/>
      <c r="WVN63" s="145"/>
      <c r="WVO63" s="145"/>
      <c r="WVP63" s="145"/>
      <c r="WVQ63" s="145"/>
      <c r="WVR63" s="145"/>
      <c r="WVS63" s="145"/>
      <c r="WVT63" s="145"/>
      <c r="WVU63" s="145"/>
      <c r="WVV63" s="145"/>
      <c r="WVW63" s="145"/>
      <c r="WVX63" s="145"/>
      <c r="WVY63" s="145"/>
      <c r="WVZ63" s="145"/>
      <c r="WWA63" s="145"/>
      <c r="WWB63" s="145"/>
      <c r="WWC63" s="145"/>
      <c r="WWD63" s="145"/>
      <c r="WWE63" s="145"/>
      <c r="WWF63" s="145"/>
      <c r="WWG63" s="145"/>
      <c r="WWH63" s="145"/>
      <c r="WWI63" s="145"/>
      <c r="WWJ63" s="145"/>
      <c r="WWK63" s="145"/>
      <c r="WWL63" s="145"/>
      <c r="WWM63" s="145"/>
      <c r="WWN63" s="145"/>
      <c r="WWO63" s="145"/>
      <c r="WWP63" s="145"/>
      <c r="WWQ63" s="145"/>
      <c r="WWR63" s="145"/>
      <c r="WWS63" s="145"/>
      <c r="WWT63" s="145"/>
      <c r="WWU63" s="145"/>
      <c r="WWV63" s="145"/>
      <c r="WWW63" s="145"/>
      <c r="WWX63" s="145"/>
      <c r="WWY63" s="145"/>
      <c r="WWZ63" s="145"/>
      <c r="WXA63" s="145"/>
      <c r="WXB63" s="145"/>
      <c r="WXC63" s="145"/>
      <c r="WXD63" s="145"/>
      <c r="WXE63" s="145"/>
      <c r="WXF63" s="145"/>
      <c r="WXG63" s="145"/>
      <c r="WXH63" s="145"/>
      <c r="WXI63" s="145"/>
      <c r="WXJ63" s="145"/>
      <c r="WXK63" s="145"/>
      <c r="WXL63" s="145"/>
      <c r="WXM63" s="145"/>
      <c r="WXN63" s="145"/>
      <c r="WXO63" s="145"/>
      <c r="WXP63" s="145"/>
      <c r="WXQ63" s="145"/>
      <c r="WXR63" s="145"/>
      <c r="WXS63" s="145"/>
      <c r="WXT63" s="145"/>
      <c r="WXU63" s="145"/>
      <c r="WXV63" s="145"/>
      <c r="WXW63" s="145"/>
      <c r="WXX63" s="145"/>
      <c r="WXY63" s="145"/>
      <c r="WXZ63" s="145"/>
      <c r="WYA63" s="145"/>
      <c r="WYB63" s="145"/>
      <c r="WYC63" s="145"/>
      <c r="WYD63" s="145"/>
      <c r="WYE63" s="145"/>
      <c r="WYF63" s="145"/>
      <c r="WYG63" s="145"/>
      <c r="WYH63" s="145"/>
      <c r="WYI63" s="145"/>
      <c r="WYJ63" s="145"/>
      <c r="WYK63" s="145"/>
      <c r="WYL63" s="145"/>
      <c r="WYM63" s="145"/>
      <c r="WYN63" s="145"/>
      <c r="WYO63" s="145"/>
      <c r="WYP63" s="145"/>
      <c r="WYQ63" s="145"/>
      <c r="WYR63" s="145"/>
      <c r="WYS63" s="145"/>
      <c r="WYT63" s="145"/>
      <c r="WYU63" s="145"/>
      <c r="WYV63" s="145"/>
      <c r="WYW63" s="145"/>
      <c r="WYX63" s="145"/>
      <c r="WYY63" s="145"/>
      <c r="WYZ63" s="145"/>
      <c r="WZA63" s="145"/>
      <c r="WZB63" s="145"/>
      <c r="WZC63" s="145"/>
      <c r="WZD63" s="145"/>
      <c r="WZE63" s="145"/>
      <c r="WZF63" s="145"/>
      <c r="WZG63" s="145"/>
      <c r="WZH63" s="145"/>
      <c r="WZI63" s="145"/>
      <c r="WZJ63" s="145"/>
      <c r="WZK63" s="145"/>
      <c r="WZL63" s="145"/>
      <c r="WZM63" s="145"/>
      <c r="WZN63" s="145"/>
      <c r="WZO63" s="145"/>
      <c r="WZP63" s="145"/>
      <c r="WZQ63" s="145"/>
      <c r="WZR63" s="145"/>
      <c r="WZS63" s="145"/>
      <c r="WZT63" s="145"/>
      <c r="WZU63" s="145"/>
      <c r="WZV63" s="145"/>
      <c r="WZW63" s="145"/>
      <c r="WZX63" s="145"/>
      <c r="WZY63" s="145"/>
      <c r="WZZ63" s="145"/>
      <c r="XAA63" s="145"/>
      <c r="XAB63" s="145"/>
      <c r="XAC63" s="145"/>
      <c r="XAD63" s="145"/>
      <c r="XAE63" s="145"/>
      <c r="XAF63" s="145"/>
      <c r="XAG63" s="145"/>
      <c r="XAH63" s="145"/>
      <c r="XAI63" s="145"/>
      <c r="XAJ63" s="145"/>
      <c r="XAK63" s="145"/>
      <c r="XAL63" s="145"/>
      <c r="XAM63" s="145"/>
      <c r="XAN63" s="145"/>
      <c r="XAO63" s="145"/>
      <c r="XAP63" s="145"/>
      <c r="XAQ63" s="145"/>
      <c r="XAR63" s="145"/>
      <c r="XAS63" s="145"/>
      <c r="XAT63" s="145"/>
      <c r="XAU63" s="145"/>
      <c r="XAV63" s="145"/>
      <c r="XAW63" s="145"/>
      <c r="XAX63" s="145"/>
      <c r="XAY63" s="145"/>
      <c r="XAZ63" s="145"/>
      <c r="XBA63" s="145"/>
      <c r="XBB63" s="145"/>
      <c r="XBC63" s="145"/>
      <c r="XBD63" s="145"/>
      <c r="XBE63" s="145"/>
      <c r="XBF63" s="145"/>
      <c r="XBG63" s="145"/>
      <c r="XBH63" s="145"/>
      <c r="XBI63" s="145"/>
      <c r="XBJ63" s="145"/>
      <c r="XBK63" s="145"/>
      <c r="XBL63" s="145"/>
      <c r="XBM63" s="145"/>
      <c r="XBN63" s="145"/>
      <c r="XBO63" s="145"/>
      <c r="XBP63" s="145"/>
      <c r="XBQ63" s="145"/>
      <c r="XBR63" s="145"/>
      <c r="XBS63" s="145"/>
      <c r="XBT63" s="145"/>
      <c r="XBU63" s="145"/>
      <c r="XBV63" s="145"/>
      <c r="XBW63" s="145"/>
      <c r="XBX63" s="145"/>
      <c r="XBY63" s="145"/>
      <c r="XBZ63" s="145"/>
      <c r="XCA63" s="145"/>
      <c r="XCB63" s="145"/>
      <c r="XCC63" s="145"/>
      <c r="XCD63" s="145"/>
      <c r="XCE63" s="145"/>
      <c r="XCF63" s="145"/>
      <c r="XCG63" s="145"/>
      <c r="XCH63" s="145"/>
      <c r="XCI63" s="145"/>
      <c r="XCJ63" s="145"/>
      <c r="XCK63" s="145"/>
      <c r="XCL63" s="145"/>
      <c r="XCM63" s="145"/>
      <c r="XCN63" s="145"/>
      <c r="XCO63" s="145"/>
      <c r="XCP63" s="145"/>
      <c r="XCQ63" s="145"/>
      <c r="XCR63" s="145"/>
      <c r="XCS63" s="145"/>
      <c r="XCT63" s="145"/>
      <c r="XCU63" s="145"/>
      <c r="XCV63" s="145"/>
      <c r="XCW63" s="145"/>
      <c r="XCX63" s="145"/>
      <c r="XCY63" s="145"/>
      <c r="XCZ63" s="145"/>
      <c r="XDA63" s="145"/>
      <c r="XDB63" s="145"/>
      <c r="XDC63" s="145"/>
      <c r="XDD63" s="145"/>
      <c r="XDE63" s="145"/>
      <c r="XDF63" s="145"/>
      <c r="XDG63" s="145"/>
      <c r="XDH63" s="145"/>
      <c r="XDI63" s="145"/>
      <c r="XDJ63" s="145"/>
      <c r="XDK63" s="145"/>
      <c r="XDL63" s="145"/>
      <c r="XDM63" s="145"/>
      <c r="XDN63" s="145"/>
      <c r="XDO63" s="145"/>
      <c r="XDP63" s="145"/>
      <c r="XDQ63" s="145"/>
      <c r="XDR63" s="145"/>
      <c r="XDS63" s="145"/>
      <c r="XDT63" s="145"/>
      <c r="XDU63" s="145"/>
      <c r="XDV63" s="145"/>
      <c r="XDW63" s="145"/>
      <c r="XDX63" s="145"/>
      <c r="XDY63" s="145"/>
      <c r="XDZ63" s="145"/>
      <c r="XEA63" s="145"/>
      <c r="XEB63" s="145"/>
      <c r="XEC63" s="145"/>
      <c r="XED63" s="145"/>
      <c r="XEE63" s="145"/>
      <c r="XEF63" s="145"/>
      <c r="XEG63" s="145"/>
      <c r="XEH63" s="145"/>
      <c r="XEI63" s="145"/>
      <c r="XEJ63" s="145"/>
      <c r="XEK63" s="145"/>
      <c r="XEL63" s="145"/>
      <c r="XEM63" s="145"/>
      <c r="XEN63" s="145"/>
      <c r="XEO63" s="145"/>
      <c r="XEP63" s="145"/>
      <c r="XEQ63" s="145"/>
      <c r="XER63" s="145"/>
      <c r="XES63" s="145"/>
      <c r="XET63" s="145"/>
      <c r="XEU63" s="145"/>
      <c r="XEV63" s="145"/>
      <c r="XEW63" s="145"/>
      <c r="XEX63" s="145"/>
      <c r="XEY63" s="145"/>
      <c r="XEZ63" s="145"/>
      <c r="XFA63" s="145"/>
      <c r="XFB63" s="145"/>
      <c r="XFC63" s="145"/>
      <c r="XFD63" s="145"/>
    </row>
    <row r="64" spans="1:16384" s="45" customFormat="1" ht="20.25" hidden="1" customHeight="1">
      <c r="A64" s="6" t="s">
        <v>3</v>
      </c>
      <c r="B64" s="44" t="s">
        <v>325</v>
      </c>
      <c r="C64" s="132"/>
      <c r="D64" s="59"/>
      <c r="E64" s="60">
        <f t="shared" si="1"/>
        <v>0</v>
      </c>
    </row>
    <row r="65" spans="1:16384" s="45" customFormat="1" ht="22.7" customHeight="1">
      <c r="A65" s="141" t="s">
        <v>4</v>
      </c>
      <c r="B65" s="44" t="s">
        <v>325</v>
      </c>
      <c r="C65" s="177">
        <v>2.5</v>
      </c>
      <c r="D65" s="143">
        <v>30000</v>
      </c>
      <c r="E65" s="144">
        <f t="shared" si="1"/>
        <v>75000</v>
      </c>
      <c r="I65" s="145"/>
      <c r="K65" s="145"/>
      <c r="L65" s="145"/>
      <c r="M65" s="145"/>
      <c r="N65" s="145"/>
      <c r="Q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H65" s="145"/>
      <c r="AK65" s="145"/>
      <c r="AN65" s="145"/>
      <c r="AQ65" s="145"/>
      <c r="AT65" s="145"/>
      <c r="BF65" s="145"/>
      <c r="BI65" s="145"/>
      <c r="BL65" s="145"/>
      <c r="BO65" s="145"/>
      <c r="BX65" s="145"/>
      <c r="CD65" s="145"/>
      <c r="CG65" s="145"/>
      <c r="CJ65" s="145"/>
      <c r="CM65" s="145"/>
      <c r="CS65" s="145"/>
      <c r="CV65" s="145"/>
      <c r="DB65" s="145"/>
      <c r="DD65" s="145"/>
      <c r="DE65" s="145"/>
      <c r="DG65" s="145"/>
      <c r="DJ65" s="145"/>
      <c r="DM65" s="145"/>
      <c r="DP65" s="145"/>
      <c r="DX65" s="145"/>
      <c r="EC65" s="145"/>
      <c r="EL65" s="145"/>
      <c r="EO65" s="145"/>
      <c r="EW65" s="145"/>
      <c r="FS65" s="145"/>
      <c r="FT65" s="145"/>
      <c r="FU65" s="145"/>
      <c r="FV65" s="145"/>
      <c r="FW65" s="145"/>
      <c r="FX65" s="145"/>
      <c r="GP65" s="145"/>
      <c r="GQ65" s="145"/>
      <c r="GT65" s="145"/>
      <c r="GW65" s="145"/>
      <c r="GY65" s="145"/>
      <c r="HA65" s="145"/>
      <c r="HD65" s="145"/>
      <c r="HG65" s="145"/>
      <c r="HJ65" s="145"/>
      <c r="HM65" s="145"/>
      <c r="HP65" s="145"/>
      <c r="HS65" s="145"/>
      <c r="HV65" s="145"/>
      <c r="HY65" s="145"/>
      <c r="IA65" s="145"/>
      <c r="IN65" s="145"/>
      <c r="IO65" s="145"/>
      <c r="IP65" s="145"/>
      <c r="IQ65" s="145"/>
      <c r="IR65" s="145"/>
      <c r="IS65" s="145"/>
      <c r="IT65" s="145"/>
      <c r="IU65" s="145"/>
      <c r="IV65" s="145"/>
      <c r="IW65" s="145"/>
      <c r="IX65" s="145"/>
      <c r="IY65" s="145"/>
      <c r="IZ65" s="145"/>
      <c r="JA65" s="145"/>
      <c r="JE65" s="145"/>
      <c r="JG65" s="145"/>
      <c r="JH65" s="145"/>
      <c r="JI65" s="145"/>
      <c r="JJ65" s="145"/>
      <c r="JM65" s="145"/>
      <c r="JO65" s="145"/>
      <c r="JP65" s="145"/>
      <c r="JQ65" s="145"/>
      <c r="JR65" s="145"/>
      <c r="JS65" s="145"/>
      <c r="JT65" s="145"/>
      <c r="JU65" s="145"/>
      <c r="JV65" s="145"/>
      <c r="JW65" s="145"/>
      <c r="JX65" s="145"/>
      <c r="JY65" s="145"/>
      <c r="JZ65" s="145"/>
      <c r="KA65" s="145"/>
      <c r="KD65" s="145"/>
      <c r="KG65" s="145"/>
      <c r="KJ65" s="145"/>
      <c r="KM65" s="145"/>
      <c r="KP65" s="145"/>
      <c r="LB65" s="145"/>
      <c r="LE65" s="145"/>
      <c r="LH65" s="145"/>
      <c r="LK65" s="145"/>
      <c r="LT65" s="145"/>
      <c r="LZ65" s="145"/>
      <c r="MC65" s="145"/>
      <c r="MF65" s="145"/>
      <c r="MI65" s="145"/>
      <c r="MO65" s="145"/>
      <c r="MR65" s="145"/>
      <c r="MX65" s="145"/>
      <c r="MZ65" s="145"/>
      <c r="NA65" s="145"/>
      <c r="NC65" s="145"/>
      <c r="NF65" s="145"/>
      <c r="NI65" s="145"/>
      <c r="NL65" s="145"/>
      <c r="NT65" s="145"/>
      <c r="NY65" s="145"/>
      <c r="OH65" s="145"/>
      <c r="OK65" s="145"/>
      <c r="OS65" s="145"/>
      <c r="PO65" s="145"/>
      <c r="PP65" s="145"/>
      <c r="PQ65" s="145"/>
      <c r="PR65" s="145"/>
      <c r="PS65" s="145"/>
      <c r="PT65" s="145"/>
      <c r="QL65" s="145"/>
      <c r="QM65" s="145"/>
      <c r="QP65" s="145"/>
      <c r="QS65" s="145"/>
      <c r="QU65" s="145"/>
      <c r="QW65" s="145"/>
      <c r="QZ65" s="145"/>
      <c r="RC65" s="145"/>
      <c r="RF65" s="145"/>
      <c r="RI65" s="145"/>
      <c r="RL65" s="145"/>
      <c r="RO65" s="145"/>
      <c r="RR65" s="145"/>
      <c r="RU65" s="145"/>
      <c r="RW65" s="145"/>
      <c r="SJ65" s="145"/>
      <c r="SK65" s="145"/>
      <c r="SL65" s="145"/>
      <c r="SM65" s="145"/>
      <c r="SN65" s="145"/>
      <c r="SO65" s="145"/>
      <c r="SP65" s="145"/>
      <c r="SQ65" s="145"/>
      <c r="SR65" s="145"/>
      <c r="SS65" s="145"/>
      <c r="ST65" s="145"/>
      <c r="SU65" s="145"/>
      <c r="SV65" s="145"/>
      <c r="SW65" s="145"/>
      <c r="TA65" s="145"/>
      <c r="TC65" s="145"/>
      <c r="TD65" s="145"/>
      <c r="TE65" s="145"/>
      <c r="TF65" s="145"/>
      <c r="TI65" s="145"/>
      <c r="TK65" s="145"/>
      <c r="TL65" s="145"/>
      <c r="TM65" s="145"/>
      <c r="TN65" s="145"/>
      <c r="TO65" s="145"/>
      <c r="TP65" s="145"/>
      <c r="TQ65" s="145"/>
      <c r="TR65" s="145"/>
      <c r="TS65" s="145"/>
      <c r="TT65" s="145"/>
      <c r="TU65" s="145"/>
      <c r="TV65" s="145"/>
      <c r="TW65" s="145"/>
      <c r="TZ65" s="145"/>
      <c r="UC65" s="145"/>
      <c r="UF65" s="145"/>
      <c r="UI65" s="145"/>
      <c r="UL65" s="145"/>
      <c r="UX65" s="145"/>
      <c r="VA65" s="145"/>
      <c r="VD65" s="145"/>
      <c r="VG65" s="145"/>
      <c r="VP65" s="145"/>
      <c r="VV65" s="145"/>
      <c r="VY65" s="145"/>
      <c r="WB65" s="145"/>
      <c r="WE65" s="145"/>
      <c r="WK65" s="145"/>
      <c r="WN65" s="145"/>
      <c r="WT65" s="145"/>
      <c r="WV65" s="145"/>
      <c r="WW65" s="145"/>
      <c r="WY65" s="145"/>
      <c r="XB65" s="145"/>
      <c r="XE65" s="145"/>
      <c r="XH65" s="145"/>
      <c r="XP65" s="145"/>
      <c r="XU65" s="145"/>
      <c r="YD65" s="145"/>
      <c r="YG65" s="145"/>
      <c r="YO65" s="145"/>
      <c r="ZK65" s="145"/>
      <c r="ZL65" s="145"/>
      <c r="ZM65" s="145"/>
      <c r="ZN65" s="145"/>
      <c r="ZO65" s="145"/>
      <c r="ZP65" s="145"/>
      <c r="AAH65" s="145"/>
      <c r="AAI65" s="145"/>
      <c r="AAL65" s="145"/>
      <c r="AAO65" s="145"/>
      <c r="AAQ65" s="145"/>
      <c r="AAS65" s="145"/>
      <c r="AAV65" s="145"/>
      <c r="AAY65" s="145"/>
      <c r="ABB65" s="145"/>
      <c r="ABE65" s="145"/>
      <c r="ABH65" s="145"/>
      <c r="ABK65" s="145"/>
      <c r="ABN65" s="145"/>
      <c r="ABQ65" s="145"/>
      <c r="ABS65" s="145"/>
      <c r="ACF65" s="145"/>
      <c r="ACG65" s="145"/>
      <c r="ACH65" s="145"/>
      <c r="ACI65" s="145"/>
      <c r="ACJ65" s="145"/>
      <c r="ACK65" s="145"/>
      <c r="ACL65" s="145"/>
      <c r="ACM65" s="145"/>
      <c r="ACN65" s="145"/>
      <c r="ACO65" s="145"/>
      <c r="ACP65" s="145"/>
      <c r="ACQ65" s="145"/>
      <c r="ACR65" s="145"/>
      <c r="ACS65" s="145"/>
      <c r="ACW65" s="145"/>
      <c r="ACY65" s="145"/>
      <c r="ACZ65" s="145"/>
      <c r="ADA65" s="145"/>
      <c r="ADB65" s="145"/>
      <c r="ADE65" s="145"/>
      <c r="ADG65" s="145"/>
      <c r="ADH65" s="145"/>
      <c r="ADI65" s="145"/>
      <c r="ADJ65" s="145"/>
      <c r="ADK65" s="145"/>
      <c r="ADL65" s="145"/>
      <c r="ADM65" s="145"/>
      <c r="ADN65" s="145"/>
      <c r="ADO65" s="145"/>
      <c r="ADP65" s="145"/>
      <c r="ADQ65" s="145"/>
      <c r="ADR65" s="145"/>
      <c r="ADS65" s="145"/>
      <c r="ADV65" s="145"/>
      <c r="ADY65" s="145"/>
      <c r="AEB65" s="145"/>
      <c r="AEE65" s="145"/>
      <c r="AEH65" s="145"/>
      <c r="AET65" s="145"/>
      <c r="AEW65" s="145"/>
      <c r="AEZ65" s="145"/>
      <c r="AFC65" s="145"/>
      <c r="AFL65" s="145"/>
      <c r="AFR65" s="145"/>
      <c r="AFU65" s="145"/>
      <c r="AFX65" s="145"/>
      <c r="AGA65" s="145"/>
      <c r="AGG65" s="145"/>
      <c r="AGJ65" s="145"/>
      <c r="AGP65" s="145"/>
      <c r="AGR65" s="145"/>
      <c r="AGS65" s="145"/>
      <c r="AGU65" s="145"/>
      <c r="AGX65" s="145"/>
      <c r="AHA65" s="145"/>
      <c r="AHD65" s="145"/>
      <c r="AHL65" s="145"/>
      <c r="AHQ65" s="145"/>
      <c r="AHZ65" s="145"/>
      <c r="AIC65" s="145"/>
      <c r="AIK65" s="145"/>
      <c r="AJG65" s="145"/>
      <c r="AJH65" s="145"/>
      <c r="AJI65" s="145"/>
      <c r="AJJ65" s="145"/>
      <c r="AJK65" s="145"/>
      <c r="AJL65" s="145"/>
      <c r="AKD65" s="145"/>
      <c r="AKE65" s="145"/>
      <c r="AKH65" s="145"/>
      <c r="AKK65" s="145"/>
      <c r="AKM65" s="145"/>
      <c r="AKO65" s="145"/>
      <c r="AKR65" s="145"/>
      <c r="AKU65" s="145"/>
      <c r="AKX65" s="145"/>
      <c r="ALA65" s="145"/>
      <c r="ALD65" s="145"/>
      <c r="ALG65" s="145"/>
      <c r="ALJ65" s="145"/>
      <c r="ALM65" s="145"/>
      <c r="ALO65" s="145"/>
      <c r="AMB65" s="145"/>
      <c r="AMC65" s="145"/>
      <c r="AMD65" s="145"/>
      <c r="AME65" s="145"/>
      <c r="AMF65" s="145"/>
      <c r="AMG65" s="145"/>
      <c r="AMH65" s="145"/>
      <c r="AMI65" s="145"/>
      <c r="AMJ65" s="145"/>
      <c r="AMK65" s="145"/>
      <c r="AML65" s="145"/>
      <c r="AMM65" s="145"/>
      <c r="AMN65" s="145"/>
      <c r="AMO65" s="145"/>
      <c r="AMS65" s="145"/>
      <c r="AMU65" s="145"/>
      <c r="AMV65" s="145"/>
      <c r="AMW65" s="145"/>
      <c r="AMX65" s="145"/>
      <c r="ANA65" s="145"/>
      <c r="ANC65" s="145"/>
      <c r="AND65" s="145"/>
      <c r="ANE65" s="145"/>
      <c r="ANF65" s="145"/>
      <c r="ANG65" s="145"/>
      <c r="ANH65" s="145"/>
      <c r="ANI65" s="145"/>
      <c r="ANJ65" s="145"/>
      <c r="ANK65" s="145"/>
      <c r="ANL65" s="145"/>
      <c r="ANM65" s="145"/>
      <c r="ANN65" s="145"/>
      <c r="ANO65" s="145"/>
      <c r="ANR65" s="145"/>
      <c r="ANU65" s="145"/>
      <c r="ANX65" s="145"/>
      <c r="AOA65" s="145"/>
      <c r="AOD65" s="145"/>
      <c r="AOP65" s="145"/>
      <c r="AOS65" s="145"/>
      <c r="AOV65" s="145"/>
      <c r="AOY65" s="145"/>
      <c r="APH65" s="145"/>
      <c r="APN65" s="145"/>
      <c r="APQ65" s="145"/>
      <c r="APT65" s="145"/>
      <c r="APW65" s="145"/>
      <c r="AQC65" s="145"/>
      <c r="AQF65" s="145"/>
      <c r="AQL65" s="145"/>
      <c r="AQN65" s="145"/>
      <c r="AQO65" s="145"/>
      <c r="AQQ65" s="145"/>
      <c r="AQT65" s="145"/>
      <c r="AQW65" s="145"/>
      <c r="AQZ65" s="145"/>
      <c r="ARH65" s="145"/>
      <c r="ARM65" s="145"/>
      <c r="ARV65" s="145"/>
      <c r="ARY65" s="145"/>
      <c r="ASG65" s="145"/>
      <c r="ATC65" s="145"/>
      <c r="ATD65" s="145"/>
      <c r="ATE65" s="145"/>
      <c r="ATF65" s="145"/>
      <c r="ATG65" s="145"/>
      <c r="ATH65" s="145"/>
      <c r="ATZ65" s="145"/>
      <c r="AUA65" s="145"/>
      <c r="AUD65" s="145"/>
      <c r="AUG65" s="145"/>
      <c r="AUI65" s="145"/>
      <c r="AUK65" s="145"/>
      <c r="AUN65" s="145"/>
      <c r="AUQ65" s="145"/>
      <c r="AUT65" s="145"/>
      <c r="AUW65" s="145"/>
      <c r="AUZ65" s="145"/>
      <c r="AVC65" s="145"/>
      <c r="AVF65" s="145"/>
      <c r="AVI65" s="145"/>
      <c r="AVK65" s="145"/>
      <c r="AVX65" s="145"/>
      <c r="AVY65" s="145"/>
      <c r="AVZ65" s="145"/>
      <c r="AWA65" s="145"/>
      <c r="AWB65" s="145"/>
      <c r="AWC65" s="145"/>
      <c r="AWD65" s="145"/>
      <c r="AWE65" s="145"/>
      <c r="AWF65" s="145"/>
      <c r="AWG65" s="145"/>
      <c r="AWH65" s="145"/>
      <c r="AWI65" s="145"/>
      <c r="AWJ65" s="145"/>
      <c r="AWK65" s="145"/>
      <c r="AWO65" s="145"/>
      <c r="AWQ65" s="145"/>
      <c r="AWR65" s="145"/>
      <c r="AWS65" s="145"/>
      <c r="AWT65" s="145"/>
      <c r="AWW65" s="145"/>
      <c r="AWY65" s="145"/>
      <c r="AWZ65" s="145"/>
      <c r="AXA65" s="145"/>
      <c r="AXB65" s="145"/>
      <c r="AXC65" s="145"/>
      <c r="AXD65" s="145"/>
      <c r="AXE65" s="145"/>
      <c r="AXF65" s="145"/>
      <c r="AXG65" s="145"/>
      <c r="AXH65" s="145"/>
      <c r="AXI65" s="145"/>
      <c r="AXJ65" s="145"/>
      <c r="AXK65" s="145"/>
      <c r="AXN65" s="145"/>
      <c r="AXQ65" s="145"/>
      <c r="AXT65" s="145"/>
      <c r="AXW65" s="145"/>
      <c r="AXZ65" s="145"/>
      <c r="AYL65" s="145"/>
      <c r="AYO65" s="145"/>
      <c r="AYR65" s="145"/>
      <c r="AYU65" s="145"/>
      <c r="AZD65" s="145"/>
      <c r="AZJ65" s="145"/>
      <c r="AZM65" s="145"/>
      <c r="AZP65" s="145"/>
      <c r="AZS65" s="145"/>
      <c r="AZY65" s="145"/>
      <c r="BAB65" s="145"/>
      <c r="BAH65" s="145"/>
      <c r="BAJ65" s="145"/>
      <c r="BAK65" s="145"/>
      <c r="BAM65" s="145"/>
      <c r="BAP65" s="145"/>
      <c r="BAS65" s="145"/>
      <c r="BAV65" s="145"/>
      <c r="BBD65" s="145"/>
      <c r="BBI65" s="145"/>
      <c r="BBR65" s="145"/>
      <c r="BBU65" s="145"/>
      <c r="BCC65" s="145"/>
      <c r="BCY65" s="145"/>
      <c r="BCZ65" s="145"/>
      <c r="BDA65" s="145"/>
      <c r="BDB65" s="145"/>
      <c r="BDC65" s="145"/>
      <c r="BDD65" s="145"/>
      <c r="BDV65" s="145"/>
      <c r="BDW65" s="145"/>
      <c r="BDZ65" s="145"/>
      <c r="BEC65" s="145"/>
      <c r="BEE65" s="145"/>
      <c r="BEG65" s="145"/>
      <c r="BEJ65" s="145"/>
      <c r="BEM65" s="145"/>
      <c r="BEP65" s="145"/>
      <c r="BES65" s="145"/>
      <c r="BEV65" s="145"/>
      <c r="BEY65" s="145"/>
      <c r="BFB65" s="145"/>
      <c r="BFE65" s="145"/>
      <c r="BFG65" s="145"/>
      <c r="BFT65" s="145"/>
      <c r="BFU65" s="145"/>
      <c r="BFV65" s="145"/>
      <c r="BFW65" s="145"/>
      <c r="BFX65" s="145"/>
      <c r="BFY65" s="145"/>
      <c r="BFZ65" s="145"/>
      <c r="BGA65" s="145"/>
      <c r="BGB65" s="145"/>
      <c r="BGC65" s="145"/>
      <c r="BGD65" s="145"/>
      <c r="BGE65" s="145"/>
      <c r="BGF65" s="145"/>
      <c r="BGG65" s="145"/>
      <c r="BGK65" s="145"/>
      <c r="BGM65" s="145"/>
      <c r="BGN65" s="145"/>
      <c r="BGO65" s="145"/>
      <c r="BGP65" s="145"/>
      <c r="BGS65" s="145"/>
      <c r="BGU65" s="145"/>
      <c r="BGV65" s="145"/>
      <c r="BGW65" s="145"/>
      <c r="BGX65" s="145"/>
      <c r="BGY65" s="145"/>
      <c r="BGZ65" s="145"/>
      <c r="BHA65" s="145"/>
      <c r="BHB65" s="145"/>
      <c r="BHC65" s="145"/>
      <c r="BHD65" s="145"/>
      <c r="BHE65" s="145"/>
      <c r="BHF65" s="145"/>
      <c r="BHG65" s="145"/>
      <c r="BHJ65" s="145"/>
      <c r="BHM65" s="145"/>
      <c r="BHP65" s="145"/>
      <c r="BHS65" s="145"/>
      <c r="BHV65" s="145"/>
      <c r="BIH65" s="145"/>
      <c r="BIK65" s="145"/>
      <c r="BIN65" s="145"/>
      <c r="BIQ65" s="145"/>
      <c r="BIZ65" s="145"/>
      <c r="BJF65" s="145"/>
      <c r="BJI65" s="145"/>
      <c r="BJL65" s="145"/>
      <c r="BJO65" s="145"/>
      <c r="BJU65" s="145"/>
      <c r="BJX65" s="145"/>
      <c r="BKD65" s="145"/>
      <c r="BKF65" s="145"/>
      <c r="BKG65" s="145"/>
      <c r="BKI65" s="145"/>
      <c r="BKL65" s="145"/>
      <c r="BKO65" s="145"/>
      <c r="BKR65" s="145"/>
      <c r="BKZ65" s="145"/>
      <c r="BLE65" s="145"/>
      <c r="BLN65" s="145"/>
      <c r="BLQ65" s="145"/>
      <c r="BLY65" s="145"/>
      <c r="BMU65" s="145"/>
      <c r="BMV65" s="145"/>
      <c r="BMW65" s="145"/>
      <c r="BMX65" s="145"/>
      <c r="BMY65" s="145"/>
      <c r="BMZ65" s="145"/>
      <c r="BNR65" s="145"/>
      <c r="BNS65" s="145"/>
      <c r="BNV65" s="145"/>
      <c r="BNY65" s="145"/>
      <c r="BOA65" s="145"/>
      <c r="BOC65" s="145"/>
      <c r="BOF65" s="145"/>
      <c r="BOI65" s="145"/>
      <c r="BOL65" s="145"/>
      <c r="BOO65" s="145"/>
      <c r="BOR65" s="145"/>
      <c r="BOU65" s="145"/>
      <c r="BOX65" s="145"/>
      <c r="BPA65" s="145"/>
      <c r="BPC65" s="145"/>
      <c r="BPP65" s="145"/>
      <c r="BPQ65" s="145"/>
      <c r="BPR65" s="145"/>
      <c r="BPS65" s="145"/>
      <c r="BPT65" s="145"/>
      <c r="BPU65" s="145"/>
      <c r="BPV65" s="145"/>
      <c r="BPW65" s="145"/>
      <c r="BPX65" s="145"/>
      <c r="BPY65" s="145"/>
      <c r="BPZ65" s="145"/>
      <c r="BQA65" s="145"/>
      <c r="BQB65" s="145"/>
      <c r="BQC65" s="145"/>
      <c r="BQG65" s="145"/>
      <c r="BQI65" s="145"/>
      <c r="BQJ65" s="145"/>
      <c r="BQK65" s="145"/>
      <c r="BQL65" s="145"/>
      <c r="BQO65" s="145"/>
      <c r="BQQ65" s="145"/>
      <c r="BQR65" s="145"/>
      <c r="BQS65" s="145"/>
      <c r="BQT65" s="145"/>
      <c r="BQU65" s="145"/>
      <c r="BQV65" s="145"/>
      <c r="BQW65" s="145"/>
      <c r="BQX65" s="145"/>
      <c r="BQY65" s="145"/>
      <c r="BQZ65" s="145"/>
      <c r="BRA65" s="145"/>
      <c r="BRB65" s="145"/>
      <c r="BRC65" s="145"/>
      <c r="BRF65" s="145"/>
      <c r="BRI65" s="145"/>
      <c r="BRL65" s="145"/>
      <c r="BRO65" s="145"/>
      <c r="BRR65" s="145"/>
      <c r="BSD65" s="145"/>
      <c r="BSG65" s="145"/>
      <c r="BSJ65" s="145"/>
      <c r="BSM65" s="145"/>
      <c r="BSV65" s="145"/>
      <c r="BTB65" s="145"/>
      <c r="BTE65" s="145"/>
      <c r="BTH65" s="145"/>
      <c r="BTK65" s="145"/>
      <c r="BTQ65" s="145"/>
      <c r="BTT65" s="145"/>
      <c r="BTZ65" s="145"/>
      <c r="BUB65" s="145"/>
      <c r="BUC65" s="145"/>
      <c r="BUE65" s="145"/>
      <c r="BUH65" s="145"/>
      <c r="BUK65" s="145"/>
      <c r="BUN65" s="145"/>
      <c r="BUV65" s="145"/>
      <c r="BVA65" s="145"/>
      <c r="BVJ65" s="145"/>
      <c r="BVM65" s="145"/>
      <c r="BVU65" s="145"/>
      <c r="BWQ65" s="145"/>
      <c r="BWR65" s="145"/>
      <c r="BWS65" s="145"/>
      <c r="BWT65" s="145"/>
      <c r="BWU65" s="145"/>
      <c r="BWV65" s="145"/>
      <c r="BXN65" s="145"/>
      <c r="BXO65" s="145"/>
      <c r="BXR65" s="145"/>
      <c r="BXU65" s="145"/>
      <c r="BXW65" s="145"/>
      <c r="BXY65" s="145"/>
      <c r="BYB65" s="145"/>
      <c r="BYE65" s="145"/>
      <c r="BYH65" s="145"/>
      <c r="BYK65" s="145"/>
      <c r="BYN65" s="145"/>
      <c r="BYQ65" s="145"/>
      <c r="BYT65" s="145"/>
      <c r="BYW65" s="145"/>
      <c r="BYY65" s="145"/>
      <c r="BZL65" s="145"/>
      <c r="BZM65" s="145"/>
      <c r="BZN65" s="145"/>
      <c r="BZO65" s="145"/>
      <c r="BZP65" s="145"/>
      <c r="BZQ65" s="145"/>
      <c r="BZR65" s="145"/>
      <c r="BZS65" s="145"/>
      <c r="BZT65" s="145"/>
      <c r="BZU65" s="145"/>
      <c r="BZV65" s="145"/>
      <c r="BZW65" s="145"/>
      <c r="BZX65" s="145"/>
      <c r="BZY65" s="145"/>
      <c r="CAC65" s="145"/>
      <c r="CAE65" s="145"/>
      <c r="CAF65" s="145"/>
      <c r="CAG65" s="145"/>
      <c r="CAH65" s="145"/>
      <c r="CAK65" s="145"/>
      <c r="CAM65" s="145"/>
      <c r="CAN65" s="145"/>
      <c r="CAO65" s="145"/>
      <c r="CAP65" s="145"/>
      <c r="CAQ65" s="145"/>
      <c r="CAR65" s="145"/>
      <c r="CAS65" s="145"/>
      <c r="CAT65" s="145"/>
      <c r="CAU65" s="145"/>
      <c r="CAV65" s="145"/>
      <c r="CAW65" s="145"/>
      <c r="CAX65" s="145"/>
      <c r="CAY65" s="145"/>
      <c r="CBB65" s="145"/>
      <c r="CBE65" s="145"/>
      <c r="CBH65" s="145"/>
      <c r="CBK65" s="145"/>
      <c r="CBN65" s="145"/>
      <c r="CBZ65" s="145"/>
      <c r="CCC65" s="145"/>
      <c r="CCF65" s="145"/>
      <c r="CCI65" s="145"/>
      <c r="CCR65" s="145"/>
      <c r="CCX65" s="145"/>
      <c r="CDA65" s="145"/>
      <c r="CDD65" s="145"/>
      <c r="CDG65" s="145"/>
      <c r="CDM65" s="145"/>
      <c r="CDP65" s="145"/>
      <c r="CDV65" s="145"/>
      <c r="CDX65" s="145"/>
      <c r="CDY65" s="145"/>
      <c r="CEA65" s="145"/>
      <c r="CED65" s="145"/>
      <c r="CEG65" s="145"/>
      <c r="CEJ65" s="145"/>
      <c r="CER65" s="145"/>
      <c r="CEW65" s="145"/>
      <c r="CFF65" s="145"/>
      <c r="CFI65" s="145"/>
      <c r="CFQ65" s="145"/>
      <c r="CGM65" s="145"/>
      <c r="CGN65" s="145"/>
      <c r="CGO65" s="145"/>
      <c r="CGP65" s="145"/>
      <c r="CGQ65" s="145"/>
      <c r="CGR65" s="145"/>
      <c r="CHJ65" s="145"/>
      <c r="CHK65" s="145"/>
      <c r="CHN65" s="145"/>
      <c r="CHQ65" s="145"/>
      <c r="CHS65" s="145"/>
      <c r="CHU65" s="145"/>
      <c r="CHX65" s="145"/>
      <c r="CIA65" s="145"/>
      <c r="CID65" s="145"/>
      <c r="CIG65" s="145"/>
      <c r="CIJ65" s="145"/>
      <c r="CIM65" s="145"/>
      <c r="CIP65" s="145"/>
      <c r="CIS65" s="145"/>
      <c r="CIU65" s="145"/>
      <c r="CJH65" s="145"/>
      <c r="CJI65" s="145"/>
      <c r="CJJ65" s="145"/>
      <c r="CJK65" s="145"/>
      <c r="CJL65" s="145"/>
      <c r="CJM65" s="145"/>
      <c r="CJN65" s="145"/>
      <c r="CJO65" s="145"/>
      <c r="CJP65" s="145"/>
      <c r="CJQ65" s="145"/>
      <c r="CJR65" s="145"/>
      <c r="CJS65" s="145"/>
      <c r="CJT65" s="145"/>
      <c r="CJU65" s="145"/>
      <c r="CJY65" s="145"/>
      <c r="CKA65" s="145"/>
      <c r="CKB65" s="145"/>
      <c r="CKC65" s="145"/>
      <c r="CKD65" s="145"/>
      <c r="CKG65" s="145"/>
      <c r="CKI65" s="145"/>
      <c r="CKJ65" s="145"/>
      <c r="CKK65" s="145"/>
      <c r="CKL65" s="145"/>
      <c r="CKM65" s="145"/>
      <c r="CKN65" s="145"/>
      <c r="CKO65" s="145"/>
      <c r="CKP65" s="145"/>
      <c r="CKQ65" s="145"/>
      <c r="CKR65" s="145"/>
      <c r="CKS65" s="145"/>
      <c r="CKT65" s="145"/>
      <c r="CKU65" s="145"/>
      <c r="CKX65" s="145"/>
      <c r="CLA65" s="145"/>
      <c r="CLD65" s="145"/>
      <c r="CLG65" s="145"/>
      <c r="CLJ65" s="145"/>
      <c r="CLV65" s="145"/>
      <c r="CLY65" s="145"/>
      <c r="CMB65" s="145"/>
      <c r="CME65" s="145"/>
      <c r="CMN65" s="145"/>
      <c r="CMT65" s="145"/>
      <c r="CMW65" s="145"/>
      <c r="CMZ65" s="145"/>
      <c r="CNC65" s="145"/>
      <c r="CNI65" s="145"/>
      <c r="CNL65" s="145"/>
      <c r="CNR65" s="145"/>
      <c r="CNT65" s="145"/>
      <c r="CNU65" s="145"/>
      <c r="CNW65" s="145"/>
      <c r="CNZ65" s="145"/>
      <c r="COC65" s="145"/>
      <c r="COF65" s="145"/>
      <c r="CON65" s="145"/>
      <c r="COS65" s="145"/>
      <c r="CPB65" s="145"/>
      <c r="CPE65" s="145"/>
      <c r="CPM65" s="145"/>
      <c r="CQI65" s="145"/>
      <c r="CQJ65" s="145"/>
      <c r="CQK65" s="145"/>
      <c r="CQL65" s="145"/>
      <c r="CQM65" s="145"/>
      <c r="CQN65" s="145"/>
      <c r="CRF65" s="145"/>
      <c r="CRG65" s="145"/>
      <c r="CRJ65" s="145"/>
      <c r="CRM65" s="145"/>
      <c r="CRO65" s="145"/>
      <c r="CRQ65" s="145"/>
      <c r="CRT65" s="145"/>
      <c r="CRW65" s="145"/>
      <c r="CRZ65" s="145"/>
      <c r="CSC65" s="145"/>
      <c r="CSF65" s="145"/>
      <c r="CSI65" s="145"/>
      <c r="CSL65" s="145"/>
      <c r="CSO65" s="145"/>
      <c r="CSQ65" s="145"/>
      <c r="CTD65" s="145"/>
      <c r="CTE65" s="145"/>
      <c r="CTF65" s="145"/>
      <c r="CTG65" s="145"/>
      <c r="CTH65" s="145"/>
      <c r="CTI65" s="145"/>
      <c r="CTJ65" s="145"/>
      <c r="CTK65" s="145"/>
      <c r="CTL65" s="145"/>
      <c r="CTM65" s="145"/>
      <c r="CTN65" s="145"/>
      <c r="CTO65" s="145"/>
      <c r="CTP65" s="145"/>
      <c r="CTQ65" s="145"/>
      <c r="CTU65" s="145"/>
      <c r="CTW65" s="145"/>
      <c r="CTX65" s="145"/>
      <c r="CTY65" s="145"/>
      <c r="CTZ65" s="145"/>
      <c r="CUC65" s="145"/>
      <c r="CUE65" s="145"/>
      <c r="CUF65" s="145"/>
      <c r="CUG65" s="145"/>
      <c r="CUH65" s="145"/>
      <c r="CUI65" s="145"/>
      <c r="CUJ65" s="145"/>
      <c r="CUK65" s="145"/>
      <c r="CUL65" s="145"/>
      <c r="CUM65" s="145"/>
      <c r="CUN65" s="145"/>
      <c r="CUO65" s="145"/>
      <c r="CUP65" s="145"/>
      <c r="CUQ65" s="145"/>
      <c r="CUT65" s="145"/>
      <c r="CUW65" s="145"/>
      <c r="CUZ65" s="145"/>
      <c r="CVC65" s="145"/>
      <c r="CVF65" s="145"/>
      <c r="CVR65" s="145"/>
      <c r="CVU65" s="145"/>
      <c r="CVX65" s="145"/>
      <c r="CWA65" s="145"/>
      <c r="CWJ65" s="145"/>
      <c r="CWP65" s="145"/>
      <c r="CWS65" s="145"/>
      <c r="CWV65" s="145"/>
      <c r="CWY65" s="145"/>
      <c r="CXE65" s="145"/>
      <c r="CXH65" s="145"/>
      <c r="CXN65" s="145"/>
      <c r="CXP65" s="145"/>
      <c r="CXQ65" s="145"/>
      <c r="CXS65" s="145"/>
      <c r="CXV65" s="145"/>
      <c r="CXY65" s="145"/>
      <c r="CYB65" s="145"/>
      <c r="CYJ65" s="145"/>
      <c r="CYO65" s="145"/>
      <c r="CYX65" s="145"/>
      <c r="CZA65" s="145"/>
      <c r="CZI65" s="145"/>
      <c r="DAE65" s="145"/>
      <c r="DAF65" s="145"/>
      <c r="DAG65" s="145"/>
      <c r="DAH65" s="145"/>
      <c r="DAI65" s="145"/>
      <c r="DAJ65" s="145"/>
      <c r="DBB65" s="145"/>
      <c r="DBC65" s="145"/>
      <c r="DBF65" s="145"/>
      <c r="DBI65" s="145"/>
      <c r="DBK65" s="145"/>
      <c r="DBM65" s="145"/>
      <c r="DBP65" s="145"/>
      <c r="DBS65" s="145"/>
      <c r="DBV65" s="145"/>
      <c r="DBY65" s="145"/>
      <c r="DCB65" s="145"/>
      <c r="DCE65" s="145"/>
      <c r="DCH65" s="145"/>
      <c r="DCK65" s="145"/>
      <c r="DCM65" s="145"/>
      <c r="DCZ65" s="145"/>
      <c r="DDA65" s="145"/>
      <c r="DDB65" s="145"/>
      <c r="DDC65" s="145"/>
      <c r="DDD65" s="145"/>
      <c r="DDE65" s="145"/>
      <c r="DDF65" s="145"/>
      <c r="DDG65" s="145"/>
      <c r="DDH65" s="145"/>
      <c r="DDI65" s="145"/>
      <c r="DDJ65" s="145"/>
      <c r="DDK65" s="145"/>
      <c r="DDL65" s="145"/>
      <c r="DDM65" s="145"/>
      <c r="DDQ65" s="145"/>
      <c r="DDS65" s="145"/>
      <c r="DDT65" s="145"/>
      <c r="DDU65" s="145"/>
      <c r="DDV65" s="145"/>
      <c r="DDY65" s="145"/>
      <c r="DEA65" s="145"/>
      <c r="DEB65" s="145"/>
      <c r="DEC65" s="145"/>
      <c r="DED65" s="145"/>
      <c r="DEE65" s="145"/>
      <c r="DEF65" s="145"/>
      <c r="DEG65" s="145"/>
      <c r="DEH65" s="145"/>
      <c r="DEI65" s="145"/>
      <c r="DEJ65" s="145"/>
      <c r="DEK65" s="145"/>
      <c r="DEL65" s="145"/>
      <c r="DEM65" s="145"/>
      <c r="DEP65" s="145"/>
      <c r="DES65" s="145"/>
      <c r="DEV65" s="145"/>
      <c r="DEY65" s="145"/>
      <c r="DFB65" s="145"/>
      <c r="DFN65" s="145"/>
      <c r="DFQ65" s="145"/>
      <c r="DFT65" s="145"/>
      <c r="DFW65" s="145"/>
      <c r="DGF65" s="145"/>
      <c r="DGL65" s="145"/>
      <c r="DGO65" s="145"/>
      <c r="DGR65" s="145"/>
      <c r="DGU65" s="145"/>
      <c r="DHA65" s="145"/>
      <c r="DHD65" s="145"/>
      <c r="DHJ65" s="145"/>
      <c r="DHL65" s="145"/>
      <c r="DHM65" s="145"/>
      <c r="DHO65" s="145"/>
      <c r="DHR65" s="145"/>
      <c r="DHU65" s="145"/>
      <c r="DHX65" s="145"/>
      <c r="DIF65" s="145"/>
      <c r="DIK65" s="145"/>
      <c r="DIT65" s="145"/>
      <c r="DIW65" s="145"/>
      <c r="DJE65" s="145"/>
      <c r="DKA65" s="145"/>
      <c r="DKB65" s="145"/>
      <c r="DKC65" s="145"/>
      <c r="DKD65" s="145"/>
      <c r="DKE65" s="145"/>
      <c r="DKF65" s="145"/>
      <c r="DKX65" s="145"/>
      <c r="DKY65" s="145"/>
      <c r="DLB65" s="145"/>
      <c r="DLE65" s="145"/>
      <c r="DLG65" s="145"/>
      <c r="DLI65" s="145"/>
      <c r="DLL65" s="145"/>
      <c r="DLO65" s="145"/>
      <c r="DLR65" s="145"/>
      <c r="DLU65" s="145"/>
      <c r="DLX65" s="145"/>
      <c r="DMA65" s="145"/>
      <c r="DMD65" s="145"/>
      <c r="DMG65" s="145"/>
      <c r="DMI65" s="145"/>
      <c r="DMV65" s="145"/>
      <c r="DMW65" s="145"/>
      <c r="DMX65" s="145"/>
      <c r="DMY65" s="145"/>
      <c r="DMZ65" s="145"/>
      <c r="DNA65" s="145"/>
      <c r="DNB65" s="145"/>
      <c r="DNC65" s="145"/>
      <c r="DND65" s="145"/>
      <c r="DNE65" s="145"/>
      <c r="DNF65" s="145"/>
      <c r="DNG65" s="145"/>
      <c r="DNH65" s="145"/>
      <c r="DNI65" s="145"/>
      <c r="DNM65" s="145"/>
      <c r="DNO65" s="145"/>
      <c r="DNP65" s="145"/>
      <c r="DNQ65" s="145"/>
      <c r="DNR65" s="145"/>
      <c r="DNU65" s="145"/>
      <c r="DNW65" s="145"/>
      <c r="DNX65" s="145"/>
      <c r="DNY65" s="145"/>
      <c r="DNZ65" s="145"/>
      <c r="DOA65" s="145"/>
      <c r="DOB65" s="145"/>
      <c r="DOC65" s="145"/>
      <c r="DOD65" s="145"/>
      <c r="DOE65" s="145"/>
      <c r="DOF65" s="145"/>
      <c r="DOG65" s="145"/>
      <c r="DOH65" s="145"/>
      <c r="DOI65" s="145"/>
      <c r="DOL65" s="145"/>
      <c r="DOO65" s="145"/>
      <c r="DOR65" s="145"/>
      <c r="DOU65" s="145"/>
      <c r="DOX65" s="145"/>
      <c r="DPJ65" s="145"/>
      <c r="DPM65" s="145"/>
      <c r="DPP65" s="145"/>
      <c r="DPS65" s="145"/>
      <c r="DQB65" s="145"/>
      <c r="DQH65" s="145"/>
      <c r="DQK65" s="145"/>
      <c r="DQN65" s="145"/>
      <c r="DQQ65" s="145"/>
      <c r="DQW65" s="145"/>
      <c r="DQZ65" s="145"/>
      <c r="DRF65" s="145"/>
      <c r="DRH65" s="145"/>
      <c r="DRI65" s="145"/>
      <c r="DRK65" s="145"/>
      <c r="DRN65" s="145"/>
      <c r="DRQ65" s="145"/>
      <c r="DRT65" s="145"/>
      <c r="DSB65" s="145"/>
      <c r="DSG65" s="145"/>
      <c r="DSP65" s="145"/>
      <c r="DSS65" s="145"/>
      <c r="DTA65" s="145"/>
      <c r="DTW65" s="145"/>
      <c r="DTX65" s="145"/>
      <c r="DTY65" s="145"/>
      <c r="DTZ65" s="145"/>
      <c r="DUA65" s="145"/>
      <c r="DUB65" s="145"/>
      <c r="DUT65" s="145"/>
      <c r="DUU65" s="145"/>
      <c r="DUX65" s="145"/>
      <c r="DVA65" s="145"/>
      <c r="DVC65" s="145"/>
      <c r="DVE65" s="145"/>
      <c r="DVH65" s="145"/>
      <c r="DVK65" s="145"/>
      <c r="DVN65" s="145"/>
      <c r="DVQ65" s="145"/>
      <c r="DVT65" s="145"/>
      <c r="DVW65" s="145"/>
      <c r="DVZ65" s="145"/>
      <c r="DWC65" s="145"/>
      <c r="DWE65" s="145"/>
      <c r="DWR65" s="145"/>
      <c r="DWS65" s="145"/>
      <c r="DWT65" s="145"/>
      <c r="DWU65" s="145"/>
      <c r="DWV65" s="145"/>
      <c r="DWW65" s="145"/>
      <c r="DWX65" s="145"/>
      <c r="DWY65" s="145"/>
      <c r="DWZ65" s="145"/>
      <c r="DXA65" s="145"/>
      <c r="DXB65" s="145"/>
      <c r="DXC65" s="145"/>
      <c r="DXD65" s="145"/>
      <c r="DXE65" s="145"/>
      <c r="DXI65" s="145"/>
      <c r="DXK65" s="145"/>
      <c r="DXL65" s="145"/>
      <c r="DXM65" s="145"/>
      <c r="DXN65" s="145"/>
      <c r="DXQ65" s="145"/>
      <c r="DXS65" s="145"/>
      <c r="DXT65" s="145"/>
      <c r="DXU65" s="145"/>
      <c r="DXV65" s="145"/>
      <c r="DXW65" s="145"/>
      <c r="DXX65" s="145"/>
      <c r="DXY65" s="145"/>
      <c r="DXZ65" s="145"/>
      <c r="DYA65" s="145"/>
      <c r="DYB65" s="145"/>
      <c r="DYC65" s="145"/>
      <c r="DYD65" s="145"/>
      <c r="DYE65" s="145"/>
      <c r="DYH65" s="145"/>
      <c r="DYK65" s="145"/>
      <c r="DYN65" s="145"/>
      <c r="DYQ65" s="145"/>
      <c r="DYT65" s="145"/>
      <c r="DZF65" s="145"/>
      <c r="DZI65" s="145"/>
      <c r="DZL65" s="145"/>
      <c r="DZO65" s="145"/>
      <c r="DZX65" s="145"/>
      <c r="EAD65" s="145"/>
      <c r="EAG65" s="145"/>
      <c r="EAJ65" s="145"/>
      <c r="EAM65" s="145"/>
      <c r="EAS65" s="145"/>
      <c r="EAV65" s="145"/>
      <c r="EBB65" s="145"/>
      <c r="EBD65" s="145"/>
      <c r="EBE65" s="145"/>
      <c r="EBG65" s="145"/>
      <c r="EBJ65" s="145"/>
      <c r="EBM65" s="145"/>
      <c r="EBP65" s="145"/>
      <c r="EBX65" s="145"/>
      <c r="ECC65" s="145"/>
      <c r="ECL65" s="145"/>
      <c r="ECO65" s="145"/>
      <c r="ECW65" s="145"/>
      <c r="EDS65" s="145"/>
      <c r="EDT65" s="145"/>
      <c r="EDU65" s="145"/>
      <c r="EDV65" s="145"/>
      <c r="EDW65" s="145"/>
      <c r="EDX65" s="145"/>
      <c r="EEP65" s="145"/>
      <c r="EEQ65" s="145"/>
      <c r="EET65" s="145"/>
      <c r="EEW65" s="145"/>
      <c r="EEY65" s="145"/>
      <c r="EFA65" s="145"/>
      <c r="EFD65" s="145"/>
      <c r="EFG65" s="145"/>
      <c r="EFJ65" s="145"/>
      <c r="EFM65" s="145"/>
      <c r="EFP65" s="145"/>
      <c r="EFS65" s="145"/>
      <c r="EFV65" s="145"/>
      <c r="EFY65" s="145"/>
      <c r="EGA65" s="145"/>
      <c r="EGN65" s="145"/>
      <c r="EGO65" s="145"/>
      <c r="EGP65" s="145"/>
      <c r="EGQ65" s="145"/>
      <c r="EGR65" s="145"/>
      <c r="EGS65" s="145"/>
      <c r="EGT65" s="145"/>
      <c r="EGU65" s="145"/>
      <c r="EGV65" s="145"/>
      <c r="EGW65" s="145"/>
      <c r="EGX65" s="145"/>
      <c r="EGY65" s="145"/>
      <c r="EGZ65" s="145"/>
      <c r="EHA65" s="145"/>
      <c r="EHE65" s="145"/>
      <c r="EHG65" s="145"/>
      <c r="EHH65" s="145"/>
      <c r="EHI65" s="145"/>
      <c r="EHJ65" s="145"/>
      <c r="EHM65" s="145"/>
      <c r="EHO65" s="145"/>
      <c r="EHP65" s="145"/>
      <c r="EHQ65" s="145"/>
      <c r="EHR65" s="145"/>
      <c r="EHS65" s="145"/>
      <c r="EHT65" s="145"/>
      <c r="EHU65" s="145"/>
      <c r="EHV65" s="145"/>
      <c r="EHW65" s="145"/>
      <c r="EHX65" s="145"/>
      <c r="EHY65" s="145"/>
      <c r="EHZ65" s="145"/>
      <c r="EIA65" s="145"/>
      <c r="EID65" s="145"/>
      <c r="EIG65" s="145"/>
      <c r="EIJ65" s="145"/>
      <c r="EIM65" s="145"/>
      <c r="EIP65" s="145"/>
      <c r="EJB65" s="145"/>
      <c r="EJE65" s="145"/>
      <c r="EJH65" s="145"/>
      <c r="EJK65" s="145"/>
      <c r="EJT65" s="145"/>
      <c r="EJZ65" s="145"/>
      <c r="EKC65" s="145"/>
      <c r="EKF65" s="145"/>
      <c r="EKI65" s="145"/>
      <c r="EKO65" s="145"/>
      <c r="EKR65" s="145"/>
      <c r="EKX65" s="145"/>
      <c r="EKZ65" s="145"/>
      <c r="ELA65" s="145"/>
      <c r="ELC65" s="145"/>
      <c r="ELF65" s="145"/>
      <c r="ELI65" s="145"/>
      <c r="ELL65" s="145"/>
      <c r="ELT65" s="145"/>
      <c r="ELY65" s="145"/>
      <c r="EMH65" s="145"/>
      <c r="EMK65" s="145"/>
      <c r="EMS65" s="145"/>
      <c r="ENO65" s="145"/>
      <c r="ENP65" s="145"/>
      <c r="ENQ65" s="145"/>
      <c r="ENR65" s="145"/>
      <c r="ENS65" s="145"/>
      <c r="ENT65" s="145"/>
      <c r="EOL65" s="145"/>
      <c r="EOM65" s="145"/>
      <c r="EOP65" s="145"/>
      <c r="EOS65" s="145"/>
      <c r="EOU65" s="145"/>
      <c r="EOW65" s="145"/>
      <c r="EOZ65" s="145"/>
      <c r="EPC65" s="145"/>
      <c r="EPF65" s="145"/>
      <c r="EPI65" s="145"/>
      <c r="EPL65" s="145"/>
      <c r="EPO65" s="145"/>
      <c r="EPR65" s="145"/>
      <c r="EPU65" s="145"/>
      <c r="EPW65" s="145"/>
      <c r="EQJ65" s="145"/>
      <c r="EQK65" s="145"/>
      <c r="EQL65" s="145"/>
      <c r="EQM65" s="145"/>
      <c r="EQN65" s="145"/>
      <c r="EQO65" s="145"/>
      <c r="EQP65" s="145"/>
      <c r="EQQ65" s="145"/>
      <c r="EQR65" s="145"/>
      <c r="EQS65" s="145"/>
      <c r="EQT65" s="145"/>
      <c r="EQU65" s="145"/>
      <c r="EQV65" s="145"/>
      <c r="EQW65" s="145"/>
      <c r="ERA65" s="145"/>
      <c r="ERC65" s="145"/>
      <c r="ERD65" s="145"/>
      <c r="ERE65" s="145"/>
      <c r="ERF65" s="145"/>
      <c r="ERI65" s="145"/>
      <c r="ERK65" s="145"/>
      <c r="ERL65" s="145"/>
      <c r="ERM65" s="145"/>
      <c r="ERN65" s="145"/>
      <c r="ERO65" s="145"/>
      <c r="ERP65" s="145"/>
      <c r="ERQ65" s="145"/>
      <c r="ERR65" s="145"/>
      <c r="ERS65" s="145"/>
      <c r="ERT65" s="145"/>
      <c r="ERU65" s="145"/>
      <c r="ERV65" s="145"/>
      <c r="ERW65" s="145"/>
      <c r="ERZ65" s="145"/>
      <c r="ESC65" s="145"/>
      <c r="ESF65" s="145"/>
      <c r="ESI65" s="145"/>
      <c r="ESL65" s="145"/>
      <c r="ESX65" s="145"/>
      <c r="ETA65" s="145"/>
      <c r="ETD65" s="145"/>
      <c r="ETG65" s="145"/>
      <c r="ETP65" s="145"/>
      <c r="ETV65" s="145"/>
      <c r="ETY65" s="145"/>
      <c r="EUB65" s="145"/>
      <c r="EUE65" s="145"/>
      <c r="EUK65" s="145"/>
      <c r="EUN65" s="145"/>
      <c r="EUT65" s="145"/>
      <c r="EUV65" s="145"/>
      <c r="EUW65" s="145"/>
      <c r="EUY65" s="145"/>
      <c r="EVB65" s="145"/>
      <c r="EVE65" s="145"/>
      <c r="EVH65" s="145"/>
      <c r="EVP65" s="145"/>
      <c r="EVU65" s="145"/>
      <c r="EWD65" s="145"/>
      <c r="EWG65" s="145"/>
      <c r="EWO65" s="145"/>
      <c r="EXK65" s="145"/>
      <c r="EXL65" s="145"/>
      <c r="EXM65" s="145"/>
      <c r="EXN65" s="145"/>
      <c r="EXO65" s="145"/>
      <c r="EXP65" s="145"/>
      <c r="EYH65" s="145"/>
      <c r="EYI65" s="145"/>
      <c r="EYL65" s="145"/>
      <c r="EYO65" s="145"/>
      <c r="EYQ65" s="145"/>
      <c r="EYS65" s="145"/>
      <c r="EYV65" s="145"/>
      <c r="EYY65" s="145"/>
      <c r="EZB65" s="145"/>
      <c r="EZE65" s="145"/>
      <c r="EZH65" s="145"/>
      <c r="EZK65" s="145"/>
      <c r="EZN65" s="145"/>
      <c r="EZQ65" s="145"/>
      <c r="EZS65" s="145"/>
      <c r="FAF65" s="145"/>
      <c r="FAG65" s="145"/>
      <c r="FAH65" s="145"/>
      <c r="FAI65" s="145"/>
      <c r="FAJ65" s="145"/>
      <c r="FAK65" s="145"/>
      <c r="FAL65" s="145"/>
      <c r="FAM65" s="145"/>
      <c r="FAN65" s="145"/>
      <c r="FAO65" s="145"/>
      <c r="FAP65" s="145"/>
      <c r="FAQ65" s="145"/>
      <c r="FAR65" s="145"/>
      <c r="FAS65" s="145"/>
      <c r="FAW65" s="145"/>
      <c r="FAY65" s="145"/>
      <c r="FAZ65" s="145"/>
      <c r="FBA65" s="145"/>
      <c r="FBB65" s="145"/>
      <c r="FBE65" s="145"/>
      <c r="FBG65" s="145"/>
      <c r="FBH65" s="145"/>
      <c r="FBI65" s="145"/>
      <c r="FBJ65" s="145"/>
      <c r="FBK65" s="145"/>
      <c r="FBL65" s="145"/>
      <c r="FBM65" s="145"/>
      <c r="FBN65" s="145"/>
      <c r="FBO65" s="145"/>
      <c r="FBP65" s="145"/>
      <c r="FBQ65" s="145"/>
      <c r="FBR65" s="145"/>
      <c r="FBS65" s="145"/>
      <c r="FBV65" s="145"/>
      <c r="FBY65" s="145"/>
      <c r="FCB65" s="145"/>
      <c r="FCE65" s="145"/>
      <c r="FCH65" s="145"/>
      <c r="FCT65" s="145"/>
      <c r="FCW65" s="145"/>
      <c r="FCZ65" s="145"/>
      <c r="FDC65" s="145"/>
      <c r="FDL65" s="145"/>
      <c r="FDR65" s="145"/>
      <c r="FDU65" s="145"/>
      <c r="FDX65" s="145"/>
      <c r="FEA65" s="145"/>
      <c r="FEG65" s="145"/>
      <c r="FEJ65" s="145"/>
      <c r="FEP65" s="145"/>
      <c r="FER65" s="145"/>
      <c r="FES65" s="145"/>
      <c r="FEU65" s="145"/>
      <c r="FEX65" s="145"/>
      <c r="FFA65" s="145"/>
      <c r="FFD65" s="145"/>
      <c r="FFL65" s="145"/>
      <c r="FFQ65" s="145"/>
      <c r="FFZ65" s="145"/>
      <c r="FGC65" s="145"/>
      <c r="FGK65" s="145"/>
      <c r="FHG65" s="145"/>
      <c r="FHH65" s="145"/>
      <c r="FHI65" s="145"/>
      <c r="FHJ65" s="145"/>
      <c r="FHK65" s="145"/>
      <c r="FHL65" s="145"/>
      <c r="FID65" s="145"/>
      <c r="FIE65" s="145"/>
      <c r="FIH65" s="145"/>
      <c r="FIK65" s="145"/>
      <c r="FIM65" s="145"/>
      <c r="FIO65" s="145"/>
      <c r="FIR65" s="145"/>
      <c r="FIU65" s="145"/>
      <c r="FIX65" s="145"/>
      <c r="FJA65" s="145"/>
      <c r="FJD65" s="145"/>
      <c r="FJG65" s="145"/>
      <c r="FJJ65" s="145"/>
      <c r="FJM65" s="145"/>
      <c r="FJO65" s="145"/>
      <c r="FKB65" s="145"/>
      <c r="FKC65" s="145"/>
      <c r="FKD65" s="145"/>
      <c r="FKE65" s="145"/>
      <c r="FKF65" s="145"/>
      <c r="FKG65" s="145"/>
      <c r="FKH65" s="145"/>
      <c r="FKI65" s="145"/>
      <c r="FKJ65" s="145"/>
      <c r="FKK65" s="145"/>
      <c r="FKL65" s="145"/>
      <c r="FKM65" s="145"/>
      <c r="FKN65" s="145"/>
      <c r="FKO65" s="145"/>
      <c r="FKS65" s="145"/>
      <c r="FKU65" s="145"/>
      <c r="FKV65" s="145"/>
      <c r="FKW65" s="145"/>
      <c r="FKX65" s="145"/>
      <c r="FLA65" s="145"/>
      <c r="FLC65" s="145"/>
      <c r="FLD65" s="145"/>
      <c r="FLE65" s="145"/>
      <c r="FLF65" s="145"/>
      <c r="FLG65" s="145"/>
      <c r="FLH65" s="145"/>
      <c r="FLI65" s="145"/>
      <c r="FLJ65" s="145"/>
      <c r="FLK65" s="145"/>
      <c r="FLL65" s="145"/>
      <c r="FLM65" s="145"/>
      <c r="FLN65" s="145"/>
      <c r="FLO65" s="145"/>
      <c r="FLR65" s="145"/>
      <c r="FLU65" s="145"/>
      <c r="FLX65" s="145"/>
      <c r="FMA65" s="145"/>
      <c r="FMD65" s="145"/>
      <c r="FMP65" s="145"/>
      <c r="FMS65" s="145"/>
      <c r="FMV65" s="145"/>
      <c r="FMY65" s="145"/>
      <c r="FNH65" s="145"/>
      <c r="FNN65" s="145"/>
      <c r="FNQ65" s="145"/>
      <c r="FNT65" s="145"/>
      <c r="FNW65" s="145"/>
      <c r="FOC65" s="145"/>
      <c r="FOF65" s="145"/>
      <c r="FOL65" s="145"/>
      <c r="FON65" s="145"/>
      <c r="FOO65" s="145"/>
      <c r="FOQ65" s="145"/>
      <c r="FOT65" s="145"/>
      <c r="FOW65" s="145"/>
      <c r="FOZ65" s="145"/>
      <c r="FPH65" s="145"/>
      <c r="FPM65" s="145"/>
      <c r="FPV65" s="145"/>
      <c r="FPY65" s="145"/>
      <c r="FQG65" s="145"/>
      <c r="FRC65" s="145"/>
      <c r="FRD65" s="145"/>
      <c r="FRE65" s="145"/>
      <c r="FRF65" s="145"/>
      <c r="FRG65" s="145"/>
      <c r="FRH65" s="145"/>
      <c r="FRZ65" s="145"/>
      <c r="FSA65" s="145"/>
      <c r="FSD65" s="145"/>
      <c r="FSG65" s="145"/>
      <c r="FSI65" s="145"/>
      <c r="FSK65" s="145"/>
      <c r="FSN65" s="145"/>
      <c r="FSQ65" s="145"/>
      <c r="FST65" s="145"/>
      <c r="FSW65" s="145"/>
      <c r="FSZ65" s="145"/>
      <c r="FTC65" s="145"/>
      <c r="FTF65" s="145"/>
      <c r="FTI65" s="145"/>
      <c r="FTK65" s="145"/>
      <c r="FTX65" s="145"/>
      <c r="FTY65" s="145"/>
      <c r="FTZ65" s="145"/>
      <c r="FUA65" s="145"/>
      <c r="FUB65" s="145"/>
      <c r="FUC65" s="145"/>
      <c r="FUD65" s="145"/>
      <c r="FUE65" s="145"/>
      <c r="FUF65" s="145"/>
      <c r="FUG65" s="145"/>
      <c r="FUH65" s="145"/>
      <c r="FUI65" s="145"/>
      <c r="FUJ65" s="145"/>
      <c r="FUK65" s="145"/>
      <c r="FUO65" s="145"/>
      <c r="FUQ65" s="145"/>
      <c r="FUR65" s="145"/>
      <c r="FUS65" s="145"/>
      <c r="FUT65" s="145"/>
      <c r="FUW65" s="145"/>
      <c r="FUY65" s="145"/>
      <c r="FUZ65" s="145"/>
      <c r="FVA65" s="145"/>
      <c r="FVB65" s="145"/>
      <c r="FVC65" s="145"/>
      <c r="FVD65" s="145"/>
      <c r="FVE65" s="145"/>
      <c r="FVF65" s="145"/>
      <c r="FVG65" s="145"/>
      <c r="FVH65" s="145"/>
      <c r="FVI65" s="145"/>
      <c r="FVJ65" s="145"/>
      <c r="FVK65" s="145"/>
      <c r="FVN65" s="145"/>
      <c r="FVQ65" s="145"/>
      <c r="FVT65" s="145"/>
      <c r="FVW65" s="145"/>
      <c r="FVZ65" s="145"/>
      <c r="FWL65" s="145"/>
      <c r="FWO65" s="145"/>
      <c r="FWR65" s="145"/>
      <c r="FWU65" s="145"/>
      <c r="FXD65" s="145"/>
      <c r="FXJ65" s="145"/>
      <c r="FXM65" s="145"/>
      <c r="FXP65" s="145"/>
      <c r="FXS65" s="145"/>
      <c r="FXY65" s="145"/>
      <c r="FYB65" s="145"/>
      <c r="FYH65" s="145"/>
      <c r="FYJ65" s="145"/>
      <c r="FYK65" s="145"/>
      <c r="FYM65" s="145"/>
      <c r="FYP65" s="145"/>
      <c r="FYS65" s="145"/>
      <c r="FYV65" s="145"/>
      <c r="FZD65" s="145"/>
      <c r="FZI65" s="145"/>
      <c r="FZR65" s="145"/>
      <c r="FZU65" s="145"/>
      <c r="GAC65" s="145"/>
      <c r="GAY65" s="145"/>
      <c r="GAZ65" s="145"/>
      <c r="GBA65" s="145"/>
      <c r="GBB65" s="145"/>
      <c r="GBC65" s="145"/>
      <c r="GBD65" s="145"/>
      <c r="GBV65" s="145"/>
      <c r="GBW65" s="145"/>
      <c r="GBZ65" s="145"/>
      <c r="GCC65" s="145"/>
      <c r="GCE65" s="145"/>
      <c r="GCG65" s="145"/>
      <c r="GCJ65" s="145"/>
      <c r="GCM65" s="145"/>
      <c r="GCP65" s="145"/>
      <c r="GCS65" s="145"/>
      <c r="GCV65" s="145"/>
      <c r="GCY65" s="145"/>
      <c r="GDB65" s="145"/>
      <c r="GDE65" s="145"/>
      <c r="GDG65" s="145"/>
      <c r="GDT65" s="145"/>
      <c r="GDU65" s="145"/>
      <c r="GDV65" s="145"/>
      <c r="GDW65" s="145"/>
      <c r="GDX65" s="145"/>
      <c r="GDY65" s="145"/>
      <c r="GDZ65" s="145"/>
      <c r="GEA65" s="145"/>
      <c r="GEB65" s="145"/>
      <c r="GEC65" s="145"/>
      <c r="GED65" s="145"/>
      <c r="GEE65" s="145"/>
      <c r="GEF65" s="145"/>
      <c r="GEG65" s="145"/>
      <c r="GEK65" s="145"/>
      <c r="GEM65" s="145"/>
      <c r="GEN65" s="145"/>
      <c r="GEO65" s="145"/>
      <c r="GEP65" s="145"/>
      <c r="GES65" s="145"/>
      <c r="GEU65" s="145"/>
      <c r="GEV65" s="145"/>
      <c r="GEW65" s="145"/>
      <c r="GEX65" s="145"/>
      <c r="GEY65" s="145"/>
      <c r="GEZ65" s="145"/>
      <c r="GFA65" s="145"/>
      <c r="GFB65" s="145"/>
      <c r="GFC65" s="145"/>
      <c r="GFD65" s="145"/>
      <c r="GFE65" s="145"/>
      <c r="GFF65" s="145"/>
      <c r="GFG65" s="145"/>
      <c r="GFJ65" s="145"/>
      <c r="GFM65" s="145"/>
      <c r="GFP65" s="145"/>
      <c r="GFS65" s="145"/>
      <c r="GFV65" s="145"/>
      <c r="GGH65" s="145"/>
      <c r="GGK65" s="145"/>
      <c r="GGN65" s="145"/>
      <c r="GGQ65" s="145"/>
      <c r="GGZ65" s="145"/>
      <c r="GHF65" s="145"/>
      <c r="GHI65" s="145"/>
      <c r="GHL65" s="145"/>
      <c r="GHO65" s="145"/>
      <c r="GHU65" s="145"/>
      <c r="GHX65" s="145"/>
      <c r="GID65" s="145"/>
      <c r="GIF65" s="145"/>
      <c r="GIG65" s="145"/>
      <c r="GII65" s="145"/>
      <c r="GIL65" s="145"/>
      <c r="GIO65" s="145"/>
      <c r="GIR65" s="145"/>
      <c r="GIZ65" s="145"/>
      <c r="GJE65" s="145"/>
      <c r="GJN65" s="145"/>
      <c r="GJQ65" s="145"/>
      <c r="GJY65" s="145"/>
      <c r="GKU65" s="145"/>
      <c r="GKV65" s="145"/>
      <c r="GKW65" s="145"/>
      <c r="GKX65" s="145"/>
      <c r="GKY65" s="145"/>
      <c r="GKZ65" s="145"/>
      <c r="GLR65" s="145"/>
      <c r="GLS65" s="145"/>
      <c r="GLV65" s="145"/>
      <c r="GLY65" s="145"/>
      <c r="GMA65" s="145"/>
      <c r="GMC65" s="145"/>
      <c r="GMF65" s="145"/>
      <c r="GMI65" s="145"/>
      <c r="GML65" s="145"/>
      <c r="GMO65" s="145"/>
      <c r="GMR65" s="145"/>
      <c r="GMU65" s="145"/>
      <c r="GMX65" s="145"/>
      <c r="GNA65" s="145"/>
      <c r="GNC65" s="145"/>
      <c r="GNP65" s="145"/>
      <c r="GNQ65" s="145"/>
      <c r="GNR65" s="145"/>
      <c r="GNS65" s="145"/>
      <c r="GNT65" s="145"/>
      <c r="GNU65" s="145"/>
      <c r="GNV65" s="145"/>
      <c r="GNW65" s="145"/>
      <c r="GNX65" s="145"/>
      <c r="GNY65" s="145"/>
      <c r="GNZ65" s="145"/>
      <c r="GOA65" s="145"/>
      <c r="GOB65" s="145"/>
      <c r="GOC65" s="145"/>
      <c r="GOG65" s="145"/>
      <c r="GOI65" s="145"/>
      <c r="GOJ65" s="145"/>
      <c r="GOK65" s="145"/>
      <c r="GOL65" s="145"/>
      <c r="GOO65" s="145"/>
      <c r="GOQ65" s="145"/>
      <c r="GOR65" s="145"/>
      <c r="GOS65" s="145"/>
      <c r="GOT65" s="145"/>
      <c r="GOU65" s="145"/>
      <c r="GOV65" s="145"/>
      <c r="GOW65" s="145"/>
      <c r="GOX65" s="145"/>
      <c r="GOY65" s="145"/>
      <c r="GOZ65" s="145"/>
      <c r="GPA65" s="145"/>
      <c r="GPB65" s="145"/>
      <c r="GPC65" s="145"/>
      <c r="GPF65" s="145"/>
      <c r="GPI65" s="145"/>
      <c r="GPL65" s="145"/>
      <c r="GPO65" s="145"/>
      <c r="GPR65" s="145"/>
      <c r="GQD65" s="145"/>
      <c r="GQG65" s="145"/>
      <c r="GQJ65" s="145"/>
      <c r="GQM65" s="145"/>
      <c r="GQV65" s="145"/>
      <c r="GRB65" s="145"/>
      <c r="GRE65" s="145"/>
      <c r="GRH65" s="145"/>
      <c r="GRK65" s="145"/>
      <c r="GRQ65" s="145"/>
      <c r="GRT65" s="145"/>
      <c r="GRZ65" s="145"/>
      <c r="GSB65" s="145"/>
      <c r="GSC65" s="145"/>
      <c r="GSE65" s="145"/>
      <c r="GSH65" s="145"/>
      <c r="GSK65" s="145"/>
      <c r="GSN65" s="145"/>
      <c r="GSV65" s="145"/>
      <c r="GTA65" s="145"/>
      <c r="GTJ65" s="145"/>
      <c r="GTM65" s="145"/>
      <c r="GTU65" s="145"/>
      <c r="GUQ65" s="145"/>
      <c r="GUR65" s="145"/>
      <c r="GUS65" s="145"/>
      <c r="GUT65" s="145"/>
      <c r="GUU65" s="145"/>
      <c r="GUV65" s="145"/>
      <c r="GVN65" s="145"/>
      <c r="GVO65" s="145"/>
      <c r="GVR65" s="145"/>
      <c r="GVU65" s="145"/>
      <c r="GVW65" s="145"/>
      <c r="GVY65" s="145"/>
      <c r="GWB65" s="145"/>
      <c r="GWE65" s="145"/>
      <c r="GWH65" s="145"/>
      <c r="GWK65" s="145"/>
      <c r="GWN65" s="145"/>
      <c r="GWQ65" s="145"/>
      <c r="GWT65" s="145"/>
      <c r="GWW65" s="145"/>
      <c r="GWY65" s="145"/>
      <c r="GXL65" s="145"/>
      <c r="GXM65" s="145"/>
      <c r="GXN65" s="145"/>
      <c r="GXO65" s="145"/>
      <c r="GXP65" s="145"/>
      <c r="GXQ65" s="145"/>
      <c r="GXR65" s="145"/>
      <c r="GXS65" s="145"/>
      <c r="GXT65" s="145"/>
      <c r="GXU65" s="145"/>
      <c r="GXV65" s="145"/>
      <c r="GXW65" s="145"/>
      <c r="GXX65" s="145"/>
      <c r="GXY65" s="145"/>
      <c r="GYC65" s="145"/>
      <c r="GYE65" s="145"/>
      <c r="GYF65" s="145"/>
      <c r="GYG65" s="145"/>
      <c r="GYH65" s="145"/>
      <c r="GYK65" s="145"/>
      <c r="GYM65" s="145"/>
      <c r="GYN65" s="145"/>
      <c r="GYO65" s="145"/>
      <c r="GYP65" s="145"/>
      <c r="GYQ65" s="145"/>
      <c r="GYR65" s="145"/>
      <c r="GYS65" s="145"/>
      <c r="GYT65" s="145"/>
      <c r="GYU65" s="145"/>
      <c r="GYV65" s="145"/>
      <c r="GYW65" s="145"/>
      <c r="GYX65" s="145"/>
      <c r="GYY65" s="145"/>
      <c r="GZB65" s="145"/>
      <c r="GZE65" s="145"/>
      <c r="GZH65" s="145"/>
      <c r="GZK65" s="145"/>
      <c r="GZN65" s="145"/>
      <c r="GZZ65" s="145"/>
      <c r="HAC65" s="145"/>
      <c r="HAF65" s="145"/>
      <c r="HAI65" s="145"/>
      <c r="HAR65" s="145"/>
      <c r="HAX65" s="145"/>
      <c r="HBA65" s="145"/>
      <c r="HBD65" s="145"/>
      <c r="HBG65" s="145"/>
      <c r="HBM65" s="145"/>
      <c r="HBP65" s="145"/>
      <c r="HBV65" s="145"/>
      <c r="HBX65" s="145"/>
      <c r="HBY65" s="145"/>
      <c r="HCA65" s="145"/>
      <c r="HCD65" s="145"/>
      <c r="HCG65" s="145"/>
      <c r="HCJ65" s="145"/>
      <c r="HCR65" s="145"/>
      <c r="HCW65" s="145"/>
      <c r="HDF65" s="145"/>
      <c r="HDI65" s="145"/>
      <c r="HDQ65" s="145"/>
      <c r="HEM65" s="145"/>
      <c r="HEN65" s="145"/>
      <c r="HEO65" s="145"/>
      <c r="HEP65" s="145"/>
      <c r="HEQ65" s="145"/>
      <c r="HER65" s="145"/>
      <c r="HFJ65" s="145"/>
      <c r="HFK65" s="145"/>
      <c r="HFN65" s="145"/>
      <c r="HFQ65" s="145"/>
      <c r="HFS65" s="145"/>
      <c r="HFU65" s="145"/>
      <c r="HFX65" s="145"/>
      <c r="HGA65" s="145"/>
      <c r="HGD65" s="145"/>
      <c r="HGG65" s="145"/>
      <c r="HGJ65" s="145"/>
      <c r="HGM65" s="145"/>
      <c r="HGP65" s="145"/>
      <c r="HGS65" s="145"/>
      <c r="HGU65" s="145"/>
      <c r="HHH65" s="145"/>
      <c r="HHI65" s="145"/>
      <c r="HHJ65" s="145"/>
      <c r="HHK65" s="145"/>
      <c r="HHL65" s="145"/>
      <c r="HHM65" s="145"/>
      <c r="HHN65" s="145"/>
      <c r="HHO65" s="145"/>
      <c r="HHP65" s="145"/>
      <c r="HHQ65" s="145"/>
      <c r="HHR65" s="145"/>
      <c r="HHS65" s="145"/>
      <c r="HHT65" s="145"/>
      <c r="HHU65" s="145"/>
      <c r="HHY65" s="145"/>
      <c r="HIA65" s="145"/>
      <c r="HIB65" s="145"/>
      <c r="HIC65" s="145"/>
      <c r="HID65" s="145"/>
      <c r="HIG65" s="145"/>
      <c r="HII65" s="145"/>
      <c r="HIJ65" s="145"/>
      <c r="HIK65" s="145"/>
      <c r="HIL65" s="145"/>
      <c r="HIM65" s="145"/>
      <c r="HIN65" s="145"/>
      <c r="HIO65" s="145"/>
      <c r="HIP65" s="145"/>
      <c r="HIQ65" s="145"/>
      <c r="HIR65" s="145"/>
      <c r="HIS65" s="145"/>
      <c r="HIT65" s="145"/>
      <c r="HIU65" s="145"/>
      <c r="HIX65" s="145"/>
      <c r="HJA65" s="145"/>
      <c r="HJD65" s="145"/>
      <c r="HJG65" s="145"/>
      <c r="HJJ65" s="145"/>
      <c r="HJV65" s="145"/>
      <c r="HJY65" s="145"/>
      <c r="HKB65" s="145"/>
      <c r="HKE65" s="145"/>
      <c r="HKN65" s="145"/>
      <c r="HKT65" s="145"/>
      <c r="HKW65" s="145"/>
      <c r="HKZ65" s="145"/>
      <c r="HLC65" s="145"/>
      <c r="HLI65" s="145"/>
      <c r="HLL65" s="145"/>
      <c r="HLR65" s="145"/>
      <c r="HLT65" s="145"/>
      <c r="HLU65" s="145"/>
      <c r="HLW65" s="145"/>
      <c r="HLZ65" s="145"/>
      <c r="HMC65" s="145"/>
      <c r="HMF65" s="145"/>
      <c r="HMN65" s="145"/>
      <c r="HMS65" s="145"/>
      <c r="HNB65" s="145"/>
      <c r="HNE65" s="145"/>
      <c r="HNM65" s="145"/>
      <c r="HOI65" s="145"/>
      <c r="HOJ65" s="145"/>
      <c r="HOK65" s="145"/>
      <c r="HOL65" s="145"/>
      <c r="HOM65" s="145"/>
      <c r="HON65" s="145"/>
      <c r="HPF65" s="145"/>
      <c r="HPG65" s="145"/>
      <c r="HPJ65" s="145"/>
      <c r="HPM65" s="145"/>
      <c r="HPO65" s="145"/>
      <c r="HPQ65" s="145"/>
      <c r="HPT65" s="145"/>
      <c r="HPW65" s="145"/>
      <c r="HPZ65" s="145"/>
      <c r="HQC65" s="145"/>
      <c r="HQF65" s="145"/>
      <c r="HQI65" s="145"/>
      <c r="HQL65" s="145"/>
      <c r="HQO65" s="145"/>
      <c r="HQQ65" s="145"/>
      <c r="HRD65" s="145"/>
      <c r="HRE65" s="145"/>
      <c r="HRF65" s="145"/>
      <c r="HRG65" s="145"/>
      <c r="HRH65" s="145"/>
      <c r="HRI65" s="145"/>
      <c r="HRJ65" s="145"/>
      <c r="HRK65" s="145"/>
      <c r="HRL65" s="145"/>
      <c r="HRM65" s="145"/>
      <c r="HRN65" s="145"/>
      <c r="HRO65" s="145"/>
      <c r="HRP65" s="145"/>
      <c r="HRQ65" s="145"/>
      <c r="HRU65" s="145"/>
      <c r="HRW65" s="145"/>
      <c r="HRX65" s="145"/>
      <c r="HRY65" s="145"/>
      <c r="HRZ65" s="145"/>
      <c r="HSC65" s="145"/>
      <c r="HSE65" s="145"/>
      <c r="HSF65" s="145"/>
      <c r="HSG65" s="145"/>
      <c r="HSH65" s="145"/>
      <c r="HSI65" s="145"/>
      <c r="HSJ65" s="145"/>
      <c r="HSK65" s="145"/>
      <c r="HSL65" s="145"/>
      <c r="HSM65" s="145"/>
      <c r="HSN65" s="145"/>
      <c r="HSO65" s="145"/>
      <c r="HSP65" s="145"/>
      <c r="HSQ65" s="145"/>
      <c r="HST65" s="145"/>
      <c r="HSW65" s="145"/>
      <c r="HSZ65" s="145"/>
      <c r="HTC65" s="145"/>
      <c r="HTF65" s="145"/>
      <c r="HTR65" s="145"/>
      <c r="HTU65" s="145"/>
      <c r="HTX65" s="145"/>
      <c r="HUA65" s="145"/>
      <c r="HUJ65" s="145"/>
      <c r="HUP65" s="145"/>
      <c r="HUS65" s="145"/>
      <c r="HUV65" s="145"/>
      <c r="HUY65" s="145"/>
      <c r="HVE65" s="145"/>
      <c r="HVH65" s="145"/>
      <c r="HVN65" s="145"/>
      <c r="HVP65" s="145"/>
      <c r="HVQ65" s="145"/>
      <c r="HVS65" s="145"/>
      <c r="HVV65" s="145"/>
      <c r="HVY65" s="145"/>
      <c r="HWB65" s="145"/>
      <c r="HWJ65" s="145"/>
      <c r="HWO65" s="145"/>
      <c r="HWX65" s="145"/>
      <c r="HXA65" s="145"/>
      <c r="HXI65" s="145"/>
      <c r="HYE65" s="145"/>
      <c r="HYF65" s="145"/>
      <c r="HYG65" s="145"/>
      <c r="HYH65" s="145"/>
      <c r="HYI65" s="145"/>
      <c r="HYJ65" s="145"/>
      <c r="HZB65" s="145"/>
      <c r="HZC65" s="145"/>
      <c r="HZF65" s="145"/>
      <c r="HZI65" s="145"/>
      <c r="HZK65" s="145"/>
      <c r="HZM65" s="145"/>
      <c r="HZP65" s="145"/>
      <c r="HZS65" s="145"/>
      <c r="HZV65" s="145"/>
      <c r="HZY65" s="145"/>
      <c r="IAB65" s="145"/>
      <c r="IAE65" s="145"/>
      <c r="IAH65" s="145"/>
      <c r="IAK65" s="145"/>
      <c r="IAM65" s="145"/>
      <c r="IAZ65" s="145"/>
      <c r="IBA65" s="145"/>
      <c r="IBB65" s="145"/>
      <c r="IBC65" s="145"/>
      <c r="IBD65" s="145"/>
      <c r="IBE65" s="145"/>
      <c r="IBF65" s="145"/>
      <c r="IBG65" s="145"/>
      <c r="IBH65" s="145"/>
      <c r="IBI65" s="145"/>
      <c r="IBJ65" s="145"/>
      <c r="IBK65" s="145"/>
      <c r="IBL65" s="145"/>
      <c r="IBM65" s="145"/>
      <c r="IBQ65" s="145"/>
      <c r="IBS65" s="145"/>
      <c r="IBT65" s="145"/>
      <c r="IBU65" s="145"/>
      <c r="IBV65" s="145"/>
      <c r="IBY65" s="145"/>
      <c r="ICA65" s="145"/>
      <c r="ICB65" s="145"/>
      <c r="ICC65" s="145"/>
      <c r="ICD65" s="145"/>
      <c r="ICE65" s="145"/>
      <c r="ICF65" s="145"/>
      <c r="ICG65" s="145"/>
      <c r="ICH65" s="145"/>
      <c r="ICI65" s="145"/>
      <c r="ICJ65" s="145"/>
      <c r="ICK65" s="145"/>
      <c r="ICL65" s="145"/>
      <c r="ICM65" s="145"/>
      <c r="ICP65" s="145"/>
      <c r="ICS65" s="145"/>
      <c r="ICV65" s="145"/>
      <c r="ICY65" s="145"/>
      <c r="IDB65" s="145"/>
      <c r="IDN65" s="145"/>
      <c r="IDQ65" s="145"/>
      <c r="IDT65" s="145"/>
      <c r="IDW65" s="145"/>
      <c r="IEF65" s="145"/>
      <c r="IEL65" s="145"/>
      <c r="IEO65" s="145"/>
      <c r="IER65" s="145"/>
      <c r="IEU65" s="145"/>
      <c r="IFA65" s="145"/>
      <c r="IFD65" s="145"/>
      <c r="IFJ65" s="145"/>
      <c r="IFL65" s="145"/>
      <c r="IFM65" s="145"/>
      <c r="IFO65" s="145"/>
      <c r="IFR65" s="145"/>
      <c r="IFU65" s="145"/>
      <c r="IFX65" s="145"/>
      <c r="IGF65" s="145"/>
      <c r="IGK65" s="145"/>
      <c r="IGT65" s="145"/>
      <c r="IGW65" s="145"/>
      <c r="IHE65" s="145"/>
      <c r="IIA65" s="145"/>
      <c r="IIB65" s="145"/>
      <c r="IIC65" s="145"/>
      <c r="IID65" s="145"/>
      <c r="IIE65" s="145"/>
      <c r="IIF65" s="145"/>
      <c r="IIX65" s="145"/>
      <c r="IIY65" s="145"/>
      <c r="IJB65" s="145"/>
      <c r="IJE65" s="145"/>
      <c r="IJG65" s="145"/>
      <c r="IJI65" s="145"/>
      <c r="IJL65" s="145"/>
      <c r="IJO65" s="145"/>
      <c r="IJR65" s="145"/>
      <c r="IJU65" s="145"/>
      <c r="IJX65" s="145"/>
      <c r="IKA65" s="145"/>
      <c r="IKD65" s="145"/>
      <c r="IKG65" s="145"/>
      <c r="IKI65" s="145"/>
      <c r="IKV65" s="145"/>
      <c r="IKW65" s="145"/>
      <c r="IKX65" s="145"/>
      <c r="IKY65" s="145"/>
      <c r="IKZ65" s="145"/>
      <c r="ILA65" s="145"/>
      <c r="ILB65" s="145"/>
      <c r="ILC65" s="145"/>
      <c r="ILD65" s="145"/>
      <c r="ILE65" s="145"/>
      <c r="ILF65" s="145"/>
      <c r="ILG65" s="145"/>
      <c r="ILH65" s="145"/>
      <c r="ILI65" s="145"/>
      <c r="ILM65" s="145"/>
      <c r="ILO65" s="145"/>
      <c r="ILP65" s="145"/>
      <c r="ILQ65" s="145"/>
      <c r="ILR65" s="145"/>
      <c r="ILU65" s="145"/>
      <c r="ILW65" s="145"/>
      <c r="ILX65" s="145"/>
      <c r="ILY65" s="145"/>
      <c r="ILZ65" s="145"/>
      <c r="IMA65" s="145"/>
      <c r="IMB65" s="145"/>
      <c r="IMC65" s="145"/>
      <c r="IMD65" s="145"/>
      <c r="IME65" s="145"/>
      <c r="IMF65" s="145"/>
      <c r="IMG65" s="145"/>
      <c r="IMH65" s="145"/>
      <c r="IMI65" s="145"/>
      <c r="IML65" s="145"/>
      <c r="IMO65" s="145"/>
      <c r="IMR65" s="145"/>
      <c r="IMU65" s="145"/>
      <c r="IMX65" s="145"/>
      <c r="INJ65" s="145"/>
      <c r="INM65" s="145"/>
      <c r="INP65" s="145"/>
      <c r="INS65" s="145"/>
      <c r="IOB65" s="145"/>
      <c r="IOH65" s="145"/>
      <c r="IOK65" s="145"/>
      <c r="ION65" s="145"/>
      <c r="IOQ65" s="145"/>
      <c r="IOW65" s="145"/>
      <c r="IOZ65" s="145"/>
      <c r="IPF65" s="145"/>
      <c r="IPH65" s="145"/>
      <c r="IPI65" s="145"/>
      <c r="IPK65" s="145"/>
      <c r="IPN65" s="145"/>
      <c r="IPQ65" s="145"/>
      <c r="IPT65" s="145"/>
      <c r="IQB65" s="145"/>
      <c r="IQG65" s="145"/>
      <c r="IQP65" s="145"/>
      <c r="IQS65" s="145"/>
      <c r="IRA65" s="145"/>
      <c r="IRW65" s="145"/>
      <c r="IRX65" s="145"/>
      <c r="IRY65" s="145"/>
      <c r="IRZ65" s="145"/>
      <c r="ISA65" s="145"/>
      <c r="ISB65" s="145"/>
      <c r="IST65" s="145"/>
      <c r="ISU65" s="145"/>
      <c r="ISX65" s="145"/>
      <c r="ITA65" s="145"/>
      <c r="ITC65" s="145"/>
      <c r="ITE65" s="145"/>
      <c r="ITH65" s="145"/>
      <c r="ITK65" s="145"/>
      <c r="ITN65" s="145"/>
      <c r="ITQ65" s="145"/>
      <c r="ITT65" s="145"/>
      <c r="ITW65" s="145"/>
      <c r="ITZ65" s="145"/>
      <c r="IUC65" s="145"/>
      <c r="IUE65" s="145"/>
      <c r="IUR65" s="145"/>
      <c r="IUS65" s="145"/>
      <c r="IUT65" s="145"/>
      <c r="IUU65" s="145"/>
      <c r="IUV65" s="145"/>
      <c r="IUW65" s="145"/>
      <c r="IUX65" s="145"/>
      <c r="IUY65" s="145"/>
      <c r="IUZ65" s="145"/>
      <c r="IVA65" s="145"/>
      <c r="IVB65" s="145"/>
      <c r="IVC65" s="145"/>
      <c r="IVD65" s="145"/>
      <c r="IVE65" s="145"/>
      <c r="IVI65" s="145"/>
      <c r="IVK65" s="145"/>
      <c r="IVL65" s="145"/>
      <c r="IVM65" s="145"/>
      <c r="IVN65" s="145"/>
      <c r="IVQ65" s="145"/>
      <c r="IVS65" s="145"/>
      <c r="IVT65" s="145"/>
      <c r="IVU65" s="145"/>
      <c r="IVV65" s="145"/>
      <c r="IVW65" s="145"/>
      <c r="IVX65" s="145"/>
      <c r="IVY65" s="145"/>
      <c r="IVZ65" s="145"/>
      <c r="IWA65" s="145"/>
      <c r="IWB65" s="145"/>
      <c r="IWC65" s="145"/>
      <c r="IWD65" s="145"/>
      <c r="IWE65" s="145"/>
      <c r="IWH65" s="145"/>
      <c r="IWK65" s="145"/>
      <c r="IWN65" s="145"/>
      <c r="IWQ65" s="145"/>
      <c r="IWT65" s="145"/>
      <c r="IXF65" s="145"/>
      <c r="IXI65" s="145"/>
      <c r="IXL65" s="145"/>
      <c r="IXO65" s="145"/>
      <c r="IXX65" s="145"/>
      <c r="IYD65" s="145"/>
      <c r="IYG65" s="145"/>
      <c r="IYJ65" s="145"/>
      <c r="IYM65" s="145"/>
      <c r="IYS65" s="145"/>
      <c r="IYV65" s="145"/>
      <c r="IZB65" s="145"/>
      <c r="IZD65" s="145"/>
      <c r="IZE65" s="145"/>
      <c r="IZG65" s="145"/>
      <c r="IZJ65" s="145"/>
      <c r="IZM65" s="145"/>
      <c r="IZP65" s="145"/>
      <c r="IZX65" s="145"/>
      <c r="JAC65" s="145"/>
      <c r="JAL65" s="145"/>
      <c r="JAO65" s="145"/>
      <c r="JAW65" s="145"/>
      <c r="JBS65" s="145"/>
      <c r="JBT65" s="145"/>
      <c r="JBU65" s="145"/>
      <c r="JBV65" s="145"/>
      <c r="JBW65" s="145"/>
      <c r="JBX65" s="145"/>
      <c r="JCP65" s="145"/>
      <c r="JCQ65" s="145"/>
      <c r="JCT65" s="145"/>
      <c r="JCW65" s="145"/>
      <c r="JCY65" s="145"/>
      <c r="JDA65" s="145"/>
      <c r="JDD65" s="145"/>
      <c r="JDG65" s="145"/>
      <c r="JDJ65" s="145"/>
      <c r="JDM65" s="145"/>
      <c r="JDP65" s="145"/>
      <c r="JDS65" s="145"/>
      <c r="JDV65" s="145"/>
      <c r="JDY65" s="145"/>
      <c r="JEA65" s="145"/>
      <c r="JEN65" s="145"/>
      <c r="JEO65" s="145"/>
      <c r="JEP65" s="145"/>
      <c r="JEQ65" s="145"/>
      <c r="JER65" s="145"/>
      <c r="JES65" s="145"/>
      <c r="JET65" s="145"/>
      <c r="JEU65" s="145"/>
      <c r="JEV65" s="145"/>
      <c r="JEW65" s="145"/>
      <c r="JEX65" s="145"/>
      <c r="JEY65" s="145"/>
      <c r="JEZ65" s="145"/>
      <c r="JFA65" s="145"/>
      <c r="JFE65" s="145"/>
      <c r="JFG65" s="145"/>
      <c r="JFH65" s="145"/>
      <c r="JFI65" s="145"/>
      <c r="JFJ65" s="145"/>
      <c r="JFM65" s="145"/>
      <c r="JFO65" s="145"/>
      <c r="JFP65" s="145"/>
      <c r="JFQ65" s="145"/>
      <c r="JFR65" s="145"/>
      <c r="JFS65" s="145"/>
      <c r="JFT65" s="145"/>
      <c r="JFU65" s="145"/>
      <c r="JFV65" s="145"/>
      <c r="JFW65" s="145"/>
      <c r="JFX65" s="145"/>
      <c r="JFY65" s="145"/>
      <c r="JFZ65" s="145"/>
      <c r="JGA65" s="145"/>
      <c r="JGD65" s="145"/>
      <c r="JGG65" s="145"/>
      <c r="JGJ65" s="145"/>
      <c r="JGM65" s="145"/>
      <c r="JGP65" s="145"/>
      <c r="JHB65" s="145"/>
      <c r="JHE65" s="145"/>
      <c r="JHH65" s="145"/>
      <c r="JHK65" s="145"/>
      <c r="JHT65" s="145"/>
      <c r="JHZ65" s="145"/>
      <c r="JIC65" s="145"/>
      <c r="JIF65" s="145"/>
      <c r="JII65" s="145"/>
      <c r="JIO65" s="145"/>
      <c r="JIR65" s="145"/>
      <c r="JIX65" s="145"/>
      <c r="JIZ65" s="145"/>
      <c r="JJA65" s="145"/>
      <c r="JJC65" s="145"/>
      <c r="JJF65" s="145"/>
      <c r="JJI65" s="145"/>
      <c r="JJL65" s="145"/>
      <c r="JJT65" s="145"/>
      <c r="JJY65" s="145"/>
      <c r="JKH65" s="145"/>
      <c r="JKK65" s="145"/>
      <c r="JKS65" s="145"/>
      <c r="JLO65" s="145"/>
      <c r="JLP65" s="145"/>
      <c r="JLQ65" s="145"/>
      <c r="JLR65" s="145"/>
      <c r="JLS65" s="145"/>
      <c r="JLT65" s="145"/>
      <c r="JML65" s="145"/>
      <c r="JMM65" s="145"/>
      <c r="JMP65" s="145"/>
      <c r="JMS65" s="145"/>
      <c r="JMU65" s="145"/>
      <c r="JMW65" s="145"/>
      <c r="JMZ65" s="145"/>
      <c r="JNC65" s="145"/>
      <c r="JNF65" s="145"/>
      <c r="JNI65" s="145"/>
      <c r="JNL65" s="145"/>
      <c r="JNO65" s="145"/>
      <c r="JNR65" s="145"/>
      <c r="JNU65" s="145"/>
      <c r="JNW65" s="145"/>
      <c r="JOJ65" s="145"/>
      <c r="JOK65" s="145"/>
      <c r="JOL65" s="145"/>
      <c r="JOM65" s="145"/>
      <c r="JON65" s="145"/>
      <c r="JOO65" s="145"/>
      <c r="JOP65" s="145"/>
      <c r="JOQ65" s="145"/>
      <c r="JOR65" s="145"/>
      <c r="JOS65" s="145"/>
      <c r="JOT65" s="145"/>
      <c r="JOU65" s="145"/>
      <c r="JOV65" s="145"/>
      <c r="JOW65" s="145"/>
      <c r="JPA65" s="145"/>
      <c r="JPC65" s="145"/>
      <c r="JPD65" s="145"/>
      <c r="JPE65" s="145"/>
      <c r="JPF65" s="145"/>
      <c r="JPI65" s="145"/>
      <c r="JPK65" s="145"/>
      <c r="JPL65" s="145"/>
      <c r="JPM65" s="145"/>
      <c r="JPN65" s="145"/>
      <c r="JPO65" s="145"/>
      <c r="JPP65" s="145"/>
      <c r="JPQ65" s="145"/>
      <c r="JPR65" s="145"/>
      <c r="JPS65" s="145"/>
      <c r="JPT65" s="145"/>
      <c r="JPU65" s="145"/>
      <c r="JPV65" s="145"/>
      <c r="JPW65" s="145"/>
      <c r="JPZ65" s="145"/>
      <c r="JQC65" s="145"/>
      <c r="JQF65" s="145"/>
      <c r="JQI65" s="145"/>
      <c r="JQL65" s="145"/>
      <c r="JQX65" s="145"/>
      <c r="JRA65" s="145"/>
      <c r="JRD65" s="145"/>
      <c r="JRG65" s="145"/>
      <c r="JRP65" s="145"/>
      <c r="JRV65" s="145"/>
      <c r="JRY65" s="145"/>
      <c r="JSB65" s="145"/>
      <c r="JSE65" s="145"/>
      <c r="JSK65" s="145"/>
      <c r="JSN65" s="145"/>
      <c r="JST65" s="145"/>
      <c r="JSV65" s="145"/>
      <c r="JSW65" s="145"/>
      <c r="JSY65" s="145"/>
      <c r="JTB65" s="145"/>
      <c r="JTE65" s="145"/>
      <c r="JTH65" s="145"/>
      <c r="JTP65" s="145"/>
      <c r="JTU65" s="145"/>
      <c r="JUD65" s="145"/>
      <c r="JUG65" s="145"/>
      <c r="JUO65" s="145"/>
      <c r="JVK65" s="145"/>
      <c r="JVL65" s="145"/>
      <c r="JVM65" s="145"/>
      <c r="JVN65" s="145"/>
      <c r="JVO65" s="145"/>
      <c r="JVP65" s="145"/>
      <c r="JWH65" s="145"/>
      <c r="JWI65" s="145"/>
      <c r="JWL65" s="145"/>
      <c r="JWO65" s="145"/>
      <c r="JWQ65" s="145"/>
      <c r="JWS65" s="145"/>
      <c r="JWV65" s="145"/>
      <c r="JWY65" s="145"/>
      <c r="JXB65" s="145"/>
      <c r="JXE65" s="145"/>
      <c r="JXH65" s="145"/>
      <c r="JXK65" s="145"/>
      <c r="JXN65" s="145"/>
      <c r="JXQ65" s="145"/>
      <c r="JXS65" s="145"/>
      <c r="JYF65" s="145"/>
      <c r="JYG65" s="145"/>
      <c r="JYH65" s="145"/>
      <c r="JYI65" s="145"/>
      <c r="JYJ65" s="145"/>
      <c r="JYK65" s="145"/>
      <c r="JYL65" s="145"/>
      <c r="JYM65" s="145"/>
      <c r="JYN65" s="145"/>
      <c r="JYO65" s="145"/>
      <c r="JYP65" s="145"/>
      <c r="JYQ65" s="145"/>
      <c r="JYR65" s="145"/>
      <c r="JYS65" s="145"/>
      <c r="JYW65" s="145"/>
      <c r="JYY65" s="145"/>
      <c r="JYZ65" s="145"/>
      <c r="JZA65" s="145"/>
      <c r="JZB65" s="145"/>
      <c r="JZE65" s="145"/>
      <c r="JZG65" s="145"/>
      <c r="JZH65" s="145"/>
      <c r="JZI65" s="145"/>
      <c r="JZJ65" s="145"/>
      <c r="JZK65" s="145"/>
      <c r="JZL65" s="145"/>
      <c r="JZM65" s="145"/>
      <c r="JZN65" s="145"/>
      <c r="JZO65" s="145"/>
      <c r="JZP65" s="145"/>
      <c r="JZQ65" s="145"/>
      <c r="JZR65" s="145"/>
      <c r="JZS65" s="145"/>
      <c r="JZV65" s="145"/>
      <c r="JZY65" s="145"/>
      <c r="KAB65" s="145"/>
      <c r="KAE65" s="145"/>
      <c r="KAH65" s="145"/>
      <c r="KAT65" s="145"/>
      <c r="KAW65" s="145"/>
      <c r="KAZ65" s="145"/>
      <c r="KBC65" s="145"/>
      <c r="KBL65" s="145"/>
      <c r="KBR65" s="145"/>
      <c r="KBU65" s="145"/>
      <c r="KBX65" s="145"/>
      <c r="KCA65" s="145"/>
      <c r="KCG65" s="145"/>
      <c r="KCJ65" s="145"/>
      <c r="KCP65" s="145"/>
      <c r="KCR65" s="145"/>
      <c r="KCS65" s="145"/>
      <c r="KCU65" s="145"/>
      <c r="KCX65" s="145"/>
      <c r="KDA65" s="145"/>
      <c r="KDD65" s="145"/>
      <c r="KDL65" s="145"/>
      <c r="KDQ65" s="145"/>
      <c r="KDZ65" s="145"/>
      <c r="KEC65" s="145"/>
      <c r="KEK65" s="145"/>
      <c r="KFG65" s="145"/>
      <c r="KFH65" s="145"/>
      <c r="KFI65" s="145"/>
      <c r="KFJ65" s="145"/>
      <c r="KFK65" s="145"/>
      <c r="KFL65" s="145"/>
      <c r="KGD65" s="145"/>
      <c r="KGE65" s="145"/>
      <c r="KGH65" s="145"/>
      <c r="KGK65" s="145"/>
      <c r="KGM65" s="145"/>
      <c r="KGO65" s="145"/>
      <c r="KGR65" s="145"/>
      <c r="KGU65" s="145"/>
      <c r="KGX65" s="145"/>
      <c r="KHA65" s="145"/>
      <c r="KHD65" s="145"/>
      <c r="KHG65" s="145"/>
      <c r="KHJ65" s="145"/>
      <c r="KHM65" s="145"/>
      <c r="KHO65" s="145"/>
      <c r="KIB65" s="145"/>
      <c r="KIC65" s="145"/>
      <c r="KID65" s="145"/>
      <c r="KIE65" s="145"/>
      <c r="KIF65" s="145"/>
      <c r="KIG65" s="145"/>
      <c r="KIH65" s="145"/>
      <c r="KII65" s="145"/>
      <c r="KIJ65" s="145"/>
      <c r="KIK65" s="145"/>
      <c r="KIL65" s="145"/>
      <c r="KIM65" s="145"/>
      <c r="KIN65" s="145"/>
      <c r="KIO65" s="145"/>
      <c r="KIS65" s="145"/>
      <c r="KIU65" s="145"/>
      <c r="KIV65" s="145"/>
      <c r="KIW65" s="145"/>
      <c r="KIX65" s="145"/>
      <c r="KJA65" s="145"/>
      <c r="KJC65" s="145"/>
      <c r="KJD65" s="145"/>
      <c r="KJE65" s="145"/>
      <c r="KJF65" s="145"/>
      <c r="KJG65" s="145"/>
      <c r="KJH65" s="145"/>
      <c r="KJI65" s="145"/>
      <c r="KJJ65" s="145"/>
      <c r="KJK65" s="145"/>
      <c r="KJL65" s="145"/>
      <c r="KJM65" s="145"/>
      <c r="KJN65" s="145"/>
      <c r="KJO65" s="145"/>
      <c r="KJR65" s="145"/>
      <c r="KJU65" s="145"/>
      <c r="KJX65" s="145"/>
      <c r="KKA65" s="145"/>
      <c r="KKD65" s="145"/>
      <c r="KKP65" s="145"/>
      <c r="KKS65" s="145"/>
      <c r="KKV65" s="145"/>
      <c r="KKY65" s="145"/>
      <c r="KLH65" s="145"/>
      <c r="KLN65" s="145"/>
      <c r="KLQ65" s="145"/>
      <c r="KLT65" s="145"/>
      <c r="KLW65" s="145"/>
      <c r="KMC65" s="145"/>
      <c r="KMF65" s="145"/>
      <c r="KML65" s="145"/>
      <c r="KMN65" s="145"/>
      <c r="KMO65" s="145"/>
      <c r="KMQ65" s="145"/>
      <c r="KMT65" s="145"/>
      <c r="KMW65" s="145"/>
      <c r="KMZ65" s="145"/>
      <c r="KNH65" s="145"/>
      <c r="KNM65" s="145"/>
      <c r="KNV65" s="145"/>
      <c r="KNY65" s="145"/>
      <c r="KOG65" s="145"/>
      <c r="KPC65" s="145"/>
      <c r="KPD65" s="145"/>
      <c r="KPE65" s="145"/>
      <c r="KPF65" s="145"/>
      <c r="KPG65" s="145"/>
      <c r="KPH65" s="145"/>
      <c r="KPZ65" s="145"/>
      <c r="KQA65" s="145"/>
      <c r="KQD65" s="145"/>
      <c r="KQG65" s="145"/>
      <c r="KQI65" s="145"/>
      <c r="KQK65" s="145"/>
      <c r="KQN65" s="145"/>
      <c r="KQQ65" s="145"/>
      <c r="KQT65" s="145"/>
      <c r="KQW65" s="145"/>
      <c r="KQZ65" s="145"/>
      <c r="KRC65" s="145"/>
      <c r="KRF65" s="145"/>
      <c r="KRI65" s="145"/>
      <c r="KRK65" s="145"/>
      <c r="KRX65" s="145"/>
      <c r="KRY65" s="145"/>
      <c r="KRZ65" s="145"/>
      <c r="KSA65" s="145"/>
      <c r="KSB65" s="145"/>
      <c r="KSC65" s="145"/>
      <c r="KSD65" s="145"/>
      <c r="KSE65" s="145"/>
      <c r="KSF65" s="145"/>
      <c r="KSG65" s="145"/>
      <c r="KSH65" s="145"/>
      <c r="KSI65" s="145"/>
      <c r="KSJ65" s="145"/>
      <c r="KSK65" s="145"/>
      <c r="KSO65" s="145"/>
      <c r="KSQ65" s="145"/>
      <c r="KSR65" s="145"/>
      <c r="KSS65" s="145"/>
      <c r="KST65" s="145"/>
      <c r="KSW65" s="145"/>
      <c r="KSY65" s="145"/>
      <c r="KSZ65" s="145"/>
      <c r="KTA65" s="145"/>
      <c r="KTB65" s="145"/>
      <c r="KTC65" s="145"/>
      <c r="KTD65" s="145"/>
      <c r="KTE65" s="145"/>
      <c r="KTF65" s="145"/>
      <c r="KTG65" s="145"/>
      <c r="KTH65" s="145"/>
      <c r="KTI65" s="145"/>
      <c r="KTJ65" s="145"/>
      <c r="KTK65" s="145"/>
      <c r="KTN65" s="145"/>
      <c r="KTQ65" s="145"/>
      <c r="KTT65" s="145"/>
      <c r="KTW65" s="145"/>
      <c r="KTZ65" s="145"/>
      <c r="KUL65" s="145"/>
      <c r="KUO65" s="145"/>
      <c r="KUR65" s="145"/>
      <c r="KUU65" s="145"/>
      <c r="KVD65" s="145"/>
      <c r="KVJ65" s="145"/>
      <c r="KVM65" s="145"/>
      <c r="KVP65" s="145"/>
      <c r="KVS65" s="145"/>
      <c r="KVY65" s="145"/>
      <c r="KWB65" s="145"/>
      <c r="KWH65" s="145"/>
      <c r="KWJ65" s="145"/>
      <c r="KWK65" s="145"/>
      <c r="KWM65" s="145"/>
      <c r="KWP65" s="145"/>
      <c r="KWS65" s="145"/>
      <c r="KWV65" s="145"/>
      <c r="KXD65" s="145"/>
      <c r="KXI65" s="145"/>
      <c r="KXR65" s="145"/>
      <c r="KXU65" s="145"/>
      <c r="KYC65" s="145"/>
      <c r="KYY65" s="145"/>
      <c r="KYZ65" s="145"/>
      <c r="KZA65" s="145"/>
      <c r="KZB65" s="145"/>
      <c r="KZC65" s="145"/>
      <c r="KZD65" s="145"/>
      <c r="KZV65" s="145"/>
      <c r="KZW65" s="145"/>
      <c r="KZZ65" s="145"/>
      <c r="LAC65" s="145"/>
      <c r="LAE65" s="145"/>
      <c r="LAG65" s="145"/>
      <c r="LAJ65" s="145"/>
      <c r="LAM65" s="145"/>
      <c r="LAP65" s="145"/>
      <c r="LAS65" s="145"/>
      <c r="LAV65" s="145"/>
      <c r="LAY65" s="145"/>
      <c r="LBB65" s="145"/>
      <c r="LBE65" s="145"/>
      <c r="LBG65" s="145"/>
      <c r="LBT65" s="145"/>
      <c r="LBU65" s="145"/>
      <c r="LBV65" s="145"/>
      <c r="LBW65" s="145"/>
      <c r="LBX65" s="145"/>
      <c r="LBY65" s="145"/>
      <c r="LBZ65" s="145"/>
      <c r="LCA65" s="145"/>
      <c r="LCB65" s="145"/>
      <c r="LCC65" s="145"/>
      <c r="LCD65" s="145"/>
      <c r="LCE65" s="145"/>
      <c r="LCF65" s="145"/>
      <c r="LCG65" s="145"/>
      <c r="LCK65" s="145"/>
      <c r="LCM65" s="145"/>
      <c r="LCN65" s="145"/>
      <c r="LCO65" s="145"/>
      <c r="LCP65" s="145"/>
      <c r="LCS65" s="145"/>
      <c r="LCU65" s="145"/>
      <c r="LCV65" s="145"/>
      <c r="LCW65" s="145"/>
      <c r="LCX65" s="145"/>
      <c r="LCY65" s="145"/>
      <c r="LCZ65" s="145"/>
      <c r="LDA65" s="145"/>
      <c r="LDB65" s="145"/>
      <c r="LDC65" s="145"/>
      <c r="LDD65" s="145"/>
      <c r="LDE65" s="145"/>
      <c r="LDF65" s="145"/>
      <c r="LDG65" s="145"/>
      <c r="LDJ65" s="145"/>
      <c r="LDM65" s="145"/>
      <c r="LDP65" s="145"/>
      <c r="LDS65" s="145"/>
      <c r="LDV65" s="145"/>
      <c r="LEH65" s="145"/>
      <c r="LEK65" s="145"/>
      <c r="LEN65" s="145"/>
      <c r="LEQ65" s="145"/>
      <c r="LEZ65" s="145"/>
      <c r="LFF65" s="145"/>
      <c r="LFI65" s="145"/>
      <c r="LFL65" s="145"/>
      <c r="LFO65" s="145"/>
      <c r="LFU65" s="145"/>
      <c r="LFX65" s="145"/>
      <c r="LGD65" s="145"/>
      <c r="LGF65" s="145"/>
      <c r="LGG65" s="145"/>
      <c r="LGI65" s="145"/>
      <c r="LGL65" s="145"/>
      <c r="LGO65" s="145"/>
      <c r="LGR65" s="145"/>
      <c r="LGZ65" s="145"/>
      <c r="LHE65" s="145"/>
      <c r="LHN65" s="145"/>
      <c r="LHQ65" s="145"/>
      <c r="LHY65" s="145"/>
      <c r="LIU65" s="145"/>
      <c r="LIV65" s="145"/>
      <c r="LIW65" s="145"/>
      <c r="LIX65" s="145"/>
      <c r="LIY65" s="145"/>
      <c r="LIZ65" s="145"/>
      <c r="LJR65" s="145"/>
      <c r="LJS65" s="145"/>
      <c r="LJV65" s="145"/>
      <c r="LJY65" s="145"/>
      <c r="LKA65" s="145"/>
      <c r="LKC65" s="145"/>
      <c r="LKF65" s="145"/>
      <c r="LKI65" s="145"/>
      <c r="LKL65" s="145"/>
      <c r="LKO65" s="145"/>
      <c r="LKR65" s="145"/>
      <c r="LKU65" s="145"/>
      <c r="LKX65" s="145"/>
      <c r="LLA65" s="145"/>
      <c r="LLC65" s="145"/>
      <c r="LLP65" s="145"/>
      <c r="LLQ65" s="145"/>
      <c r="LLR65" s="145"/>
      <c r="LLS65" s="145"/>
      <c r="LLT65" s="145"/>
      <c r="LLU65" s="145"/>
      <c r="LLV65" s="145"/>
      <c r="LLW65" s="145"/>
      <c r="LLX65" s="145"/>
      <c r="LLY65" s="145"/>
      <c r="LLZ65" s="145"/>
      <c r="LMA65" s="145"/>
      <c r="LMB65" s="145"/>
      <c r="LMC65" s="145"/>
      <c r="LMG65" s="145"/>
      <c r="LMI65" s="145"/>
      <c r="LMJ65" s="145"/>
      <c r="LMK65" s="145"/>
      <c r="LML65" s="145"/>
      <c r="LMO65" s="145"/>
      <c r="LMQ65" s="145"/>
      <c r="LMR65" s="145"/>
      <c r="LMS65" s="145"/>
      <c r="LMT65" s="145"/>
      <c r="LMU65" s="145"/>
      <c r="LMV65" s="145"/>
      <c r="LMW65" s="145"/>
      <c r="LMX65" s="145"/>
      <c r="LMY65" s="145"/>
      <c r="LMZ65" s="145"/>
      <c r="LNA65" s="145"/>
      <c r="LNB65" s="145"/>
      <c r="LNC65" s="145"/>
      <c r="LNF65" s="145"/>
      <c r="LNI65" s="145"/>
      <c r="LNL65" s="145"/>
      <c r="LNO65" s="145"/>
      <c r="LNR65" s="145"/>
      <c r="LOD65" s="145"/>
      <c r="LOG65" s="145"/>
      <c r="LOJ65" s="145"/>
      <c r="LOM65" s="145"/>
      <c r="LOV65" s="145"/>
      <c r="LPB65" s="145"/>
      <c r="LPE65" s="145"/>
      <c r="LPH65" s="145"/>
      <c r="LPK65" s="145"/>
      <c r="LPQ65" s="145"/>
      <c r="LPT65" s="145"/>
      <c r="LPZ65" s="145"/>
      <c r="LQB65" s="145"/>
      <c r="LQC65" s="145"/>
      <c r="LQE65" s="145"/>
      <c r="LQH65" s="145"/>
      <c r="LQK65" s="145"/>
      <c r="LQN65" s="145"/>
      <c r="LQV65" s="145"/>
      <c r="LRA65" s="145"/>
      <c r="LRJ65" s="145"/>
      <c r="LRM65" s="145"/>
      <c r="LRU65" s="145"/>
      <c r="LSQ65" s="145"/>
      <c r="LSR65" s="145"/>
      <c r="LSS65" s="145"/>
      <c r="LST65" s="145"/>
      <c r="LSU65" s="145"/>
      <c r="LSV65" s="145"/>
      <c r="LTN65" s="145"/>
      <c r="LTO65" s="145"/>
      <c r="LTR65" s="145"/>
      <c r="LTU65" s="145"/>
      <c r="LTW65" s="145"/>
      <c r="LTY65" s="145"/>
      <c r="LUB65" s="145"/>
      <c r="LUE65" s="145"/>
      <c r="LUH65" s="145"/>
      <c r="LUK65" s="145"/>
      <c r="LUN65" s="145"/>
      <c r="LUQ65" s="145"/>
      <c r="LUT65" s="145"/>
      <c r="LUW65" s="145"/>
      <c r="LUY65" s="145"/>
      <c r="LVL65" s="145"/>
      <c r="LVM65" s="145"/>
      <c r="LVN65" s="145"/>
      <c r="LVO65" s="145"/>
      <c r="LVP65" s="145"/>
      <c r="LVQ65" s="145"/>
      <c r="LVR65" s="145"/>
      <c r="LVS65" s="145"/>
      <c r="LVT65" s="145"/>
      <c r="LVU65" s="145"/>
      <c r="LVV65" s="145"/>
      <c r="LVW65" s="145"/>
      <c r="LVX65" s="145"/>
      <c r="LVY65" s="145"/>
      <c r="LWC65" s="145"/>
      <c r="LWE65" s="145"/>
      <c r="LWF65" s="145"/>
      <c r="LWG65" s="145"/>
      <c r="LWH65" s="145"/>
      <c r="LWK65" s="145"/>
      <c r="LWM65" s="145"/>
      <c r="LWN65" s="145"/>
      <c r="LWO65" s="145"/>
      <c r="LWP65" s="145"/>
      <c r="LWQ65" s="145"/>
      <c r="LWR65" s="145"/>
      <c r="LWS65" s="145"/>
      <c r="LWT65" s="145"/>
      <c r="LWU65" s="145"/>
      <c r="LWV65" s="145"/>
      <c r="LWW65" s="145"/>
      <c r="LWX65" s="145"/>
      <c r="LWY65" s="145"/>
      <c r="LXB65" s="145"/>
      <c r="LXE65" s="145"/>
      <c r="LXH65" s="145"/>
      <c r="LXK65" s="145"/>
      <c r="LXN65" s="145"/>
      <c r="LXZ65" s="145"/>
      <c r="LYC65" s="145"/>
      <c r="LYF65" s="145"/>
      <c r="LYI65" s="145"/>
      <c r="LYR65" s="145"/>
      <c r="LYX65" s="145"/>
      <c r="LZA65" s="145"/>
      <c r="LZD65" s="145"/>
      <c r="LZG65" s="145"/>
      <c r="LZM65" s="145"/>
      <c r="LZP65" s="145"/>
      <c r="LZV65" s="145"/>
      <c r="LZX65" s="145"/>
      <c r="LZY65" s="145"/>
      <c r="MAA65" s="145"/>
      <c r="MAD65" s="145"/>
      <c r="MAG65" s="145"/>
      <c r="MAJ65" s="145"/>
      <c r="MAR65" s="145"/>
      <c r="MAW65" s="145"/>
      <c r="MBF65" s="145"/>
      <c r="MBI65" s="145"/>
      <c r="MBQ65" s="145"/>
      <c r="MCM65" s="145"/>
      <c r="MCN65" s="145"/>
      <c r="MCO65" s="145"/>
      <c r="MCP65" s="145"/>
      <c r="MCQ65" s="145"/>
      <c r="MCR65" s="145"/>
      <c r="MDJ65" s="145"/>
      <c r="MDK65" s="145"/>
      <c r="MDN65" s="145"/>
      <c r="MDQ65" s="145"/>
      <c r="MDS65" s="145"/>
      <c r="MDU65" s="145"/>
      <c r="MDX65" s="145"/>
      <c r="MEA65" s="145"/>
      <c r="MED65" s="145"/>
      <c r="MEG65" s="145"/>
      <c r="MEJ65" s="145"/>
      <c r="MEM65" s="145"/>
      <c r="MEP65" s="145"/>
      <c r="MES65" s="145"/>
      <c r="MEU65" s="145"/>
      <c r="MFH65" s="145"/>
      <c r="MFI65" s="145"/>
      <c r="MFJ65" s="145"/>
      <c r="MFK65" s="145"/>
      <c r="MFL65" s="145"/>
      <c r="MFM65" s="145"/>
      <c r="MFN65" s="145"/>
      <c r="MFO65" s="145"/>
      <c r="MFP65" s="145"/>
      <c r="MFQ65" s="145"/>
      <c r="MFR65" s="145"/>
      <c r="MFS65" s="145"/>
      <c r="MFT65" s="145"/>
      <c r="MFU65" s="145"/>
      <c r="MFY65" s="145"/>
      <c r="MGA65" s="145"/>
      <c r="MGB65" s="145"/>
      <c r="MGC65" s="145"/>
      <c r="MGD65" s="145"/>
      <c r="MGG65" s="145"/>
      <c r="MGI65" s="145"/>
      <c r="MGJ65" s="145"/>
      <c r="MGK65" s="145"/>
      <c r="MGL65" s="145"/>
      <c r="MGM65" s="145"/>
      <c r="MGN65" s="145"/>
      <c r="MGO65" s="145"/>
      <c r="MGP65" s="145"/>
      <c r="MGQ65" s="145"/>
      <c r="MGR65" s="145"/>
      <c r="MGS65" s="145"/>
      <c r="MGT65" s="145"/>
      <c r="MGU65" s="145"/>
      <c r="MGX65" s="145"/>
      <c r="MHA65" s="145"/>
      <c r="MHD65" s="145"/>
      <c r="MHG65" s="145"/>
      <c r="MHJ65" s="145"/>
      <c r="MHV65" s="145"/>
      <c r="MHY65" s="145"/>
      <c r="MIB65" s="145"/>
      <c r="MIE65" s="145"/>
      <c r="MIN65" s="145"/>
      <c r="MIT65" s="145"/>
      <c r="MIW65" s="145"/>
      <c r="MIZ65" s="145"/>
      <c r="MJC65" s="145"/>
      <c r="MJI65" s="145"/>
      <c r="MJL65" s="145"/>
      <c r="MJR65" s="145"/>
      <c r="MJT65" s="145"/>
      <c r="MJU65" s="145"/>
      <c r="MJW65" s="145"/>
      <c r="MJZ65" s="145"/>
      <c r="MKC65" s="145"/>
      <c r="MKF65" s="145"/>
      <c r="MKN65" s="145"/>
      <c r="MKS65" s="145"/>
      <c r="MLB65" s="145"/>
      <c r="MLE65" s="145"/>
      <c r="MLM65" s="145"/>
      <c r="MMI65" s="145"/>
      <c r="MMJ65" s="145"/>
      <c r="MMK65" s="145"/>
      <c r="MML65" s="145"/>
      <c r="MMM65" s="145"/>
      <c r="MMN65" s="145"/>
      <c r="MNF65" s="145"/>
      <c r="MNG65" s="145"/>
      <c r="MNJ65" s="145"/>
      <c r="MNM65" s="145"/>
      <c r="MNO65" s="145"/>
      <c r="MNQ65" s="145"/>
      <c r="MNT65" s="145"/>
      <c r="MNW65" s="145"/>
      <c r="MNZ65" s="145"/>
      <c r="MOC65" s="145"/>
      <c r="MOF65" s="145"/>
      <c r="MOI65" s="145"/>
      <c r="MOL65" s="145"/>
      <c r="MOO65" s="145"/>
      <c r="MOQ65" s="145"/>
      <c r="MPD65" s="145"/>
      <c r="MPE65" s="145"/>
      <c r="MPF65" s="145"/>
      <c r="MPG65" s="145"/>
      <c r="MPH65" s="145"/>
      <c r="MPI65" s="145"/>
      <c r="MPJ65" s="145"/>
      <c r="MPK65" s="145"/>
      <c r="MPL65" s="145"/>
      <c r="MPM65" s="145"/>
      <c r="MPN65" s="145"/>
      <c r="MPO65" s="145"/>
      <c r="MPP65" s="145"/>
      <c r="MPQ65" s="145"/>
      <c r="MPU65" s="145"/>
      <c r="MPW65" s="145"/>
      <c r="MPX65" s="145"/>
      <c r="MPY65" s="145"/>
      <c r="MPZ65" s="145"/>
      <c r="MQC65" s="145"/>
      <c r="MQE65" s="145"/>
      <c r="MQF65" s="145"/>
      <c r="MQG65" s="145"/>
      <c r="MQH65" s="145"/>
      <c r="MQI65" s="145"/>
      <c r="MQJ65" s="145"/>
      <c r="MQK65" s="145"/>
      <c r="MQL65" s="145"/>
      <c r="MQM65" s="145"/>
      <c r="MQN65" s="145"/>
      <c r="MQO65" s="145"/>
      <c r="MQP65" s="145"/>
      <c r="MQQ65" s="145"/>
      <c r="MQT65" s="145"/>
      <c r="MQW65" s="145"/>
      <c r="MQZ65" s="145"/>
      <c r="MRC65" s="145"/>
      <c r="MRF65" s="145"/>
      <c r="MRR65" s="145"/>
      <c r="MRU65" s="145"/>
      <c r="MRX65" s="145"/>
      <c r="MSA65" s="145"/>
      <c r="MSJ65" s="145"/>
      <c r="MSP65" s="145"/>
      <c r="MSS65" s="145"/>
      <c r="MSV65" s="145"/>
      <c r="MSY65" s="145"/>
      <c r="MTE65" s="145"/>
      <c r="MTH65" s="145"/>
      <c r="MTN65" s="145"/>
      <c r="MTP65" s="145"/>
      <c r="MTQ65" s="145"/>
      <c r="MTS65" s="145"/>
      <c r="MTV65" s="145"/>
      <c r="MTY65" s="145"/>
      <c r="MUB65" s="145"/>
      <c r="MUJ65" s="145"/>
      <c r="MUO65" s="145"/>
      <c r="MUX65" s="145"/>
      <c r="MVA65" s="145"/>
      <c r="MVI65" s="145"/>
      <c r="MWE65" s="145"/>
      <c r="MWF65" s="145"/>
      <c r="MWG65" s="145"/>
      <c r="MWH65" s="145"/>
      <c r="MWI65" s="145"/>
      <c r="MWJ65" s="145"/>
      <c r="MXB65" s="145"/>
      <c r="MXC65" s="145"/>
      <c r="MXF65" s="145"/>
      <c r="MXI65" s="145"/>
      <c r="MXK65" s="145"/>
      <c r="MXM65" s="145"/>
      <c r="MXP65" s="145"/>
      <c r="MXS65" s="145"/>
      <c r="MXV65" s="145"/>
      <c r="MXY65" s="145"/>
      <c r="MYB65" s="145"/>
      <c r="MYE65" s="145"/>
      <c r="MYH65" s="145"/>
      <c r="MYK65" s="145"/>
      <c r="MYM65" s="145"/>
      <c r="MYZ65" s="145"/>
      <c r="MZA65" s="145"/>
      <c r="MZB65" s="145"/>
      <c r="MZC65" s="145"/>
      <c r="MZD65" s="145"/>
      <c r="MZE65" s="145"/>
      <c r="MZF65" s="145"/>
      <c r="MZG65" s="145"/>
      <c r="MZH65" s="145"/>
      <c r="MZI65" s="145"/>
      <c r="MZJ65" s="145"/>
      <c r="MZK65" s="145"/>
      <c r="MZL65" s="145"/>
      <c r="MZM65" s="145"/>
      <c r="MZQ65" s="145"/>
      <c r="MZS65" s="145"/>
      <c r="MZT65" s="145"/>
      <c r="MZU65" s="145"/>
      <c r="MZV65" s="145"/>
      <c r="MZY65" s="145"/>
      <c r="NAA65" s="145"/>
      <c r="NAB65" s="145"/>
      <c r="NAC65" s="145"/>
      <c r="NAD65" s="145"/>
      <c r="NAE65" s="145"/>
      <c r="NAF65" s="145"/>
      <c r="NAG65" s="145"/>
      <c r="NAH65" s="145"/>
      <c r="NAI65" s="145"/>
      <c r="NAJ65" s="145"/>
      <c r="NAK65" s="145"/>
      <c r="NAL65" s="145"/>
      <c r="NAM65" s="145"/>
      <c r="NAP65" s="145"/>
      <c r="NAS65" s="145"/>
      <c r="NAV65" s="145"/>
      <c r="NAY65" s="145"/>
      <c r="NBB65" s="145"/>
      <c r="NBN65" s="145"/>
      <c r="NBQ65" s="145"/>
      <c r="NBT65" s="145"/>
      <c r="NBW65" s="145"/>
      <c r="NCF65" s="145"/>
      <c r="NCL65" s="145"/>
      <c r="NCO65" s="145"/>
      <c r="NCR65" s="145"/>
      <c r="NCU65" s="145"/>
      <c r="NDA65" s="145"/>
      <c r="NDD65" s="145"/>
      <c r="NDJ65" s="145"/>
      <c r="NDL65" s="145"/>
      <c r="NDM65" s="145"/>
      <c r="NDO65" s="145"/>
      <c r="NDR65" s="145"/>
      <c r="NDU65" s="145"/>
      <c r="NDX65" s="145"/>
      <c r="NEF65" s="145"/>
      <c r="NEK65" s="145"/>
      <c r="NET65" s="145"/>
      <c r="NEW65" s="145"/>
      <c r="NFE65" s="145"/>
      <c r="NGA65" s="145"/>
      <c r="NGB65" s="145"/>
      <c r="NGC65" s="145"/>
      <c r="NGD65" s="145"/>
      <c r="NGE65" s="145"/>
      <c r="NGF65" s="145"/>
      <c r="NGX65" s="145"/>
      <c r="NGY65" s="145"/>
      <c r="NHB65" s="145"/>
      <c r="NHE65" s="145"/>
      <c r="NHG65" s="145"/>
      <c r="NHI65" s="145"/>
      <c r="NHL65" s="145"/>
      <c r="NHO65" s="145"/>
      <c r="NHR65" s="145"/>
      <c r="NHU65" s="145"/>
      <c r="NHX65" s="145"/>
      <c r="NIA65" s="145"/>
      <c r="NID65" s="145"/>
      <c r="NIG65" s="145"/>
      <c r="NII65" s="145"/>
      <c r="NIV65" s="145"/>
      <c r="NIW65" s="145"/>
      <c r="NIX65" s="145"/>
      <c r="NIY65" s="145"/>
      <c r="NIZ65" s="145"/>
      <c r="NJA65" s="145"/>
      <c r="NJB65" s="145"/>
      <c r="NJC65" s="145"/>
      <c r="NJD65" s="145"/>
      <c r="NJE65" s="145"/>
      <c r="NJF65" s="145"/>
      <c r="NJG65" s="145"/>
      <c r="NJH65" s="145"/>
      <c r="NJI65" s="145"/>
      <c r="NJM65" s="145"/>
      <c r="NJO65" s="145"/>
      <c r="NJP65" s="145"/>
      <c r="NJQ65" s="145"/>
      <c r="NJR65" s="145"/>
      <c r="NJU65" s="145"/>
      <c r="NJW65" s="145"/>
      <c r="NJX65" s="145"/>
      <c r="NJY65" s="145"/>
      <c r="NJZ65" s="145"/>
      <c r="NKA65" s="145"/>
      <c r="NKB65" s="145"/>
      <c r="NKC65" s="145"/>
      <c r="NKD65" s="145"/>
      <c r="NKE65" s="145"/>
      <c r="NKF65" s="145"/>
      <c r="NKG65" s="145"/>
      <c r="NKH65" s="145"/>
      <c r="NKI65" s="145"/>
      <c r="NKL65" s="145"/>
      <c r="NKO65" s="145"/>
      <c r="NKR65" s="145"/>
      <c r="NKU65" s="145"/>
      <c r="NKX65" s="145"/>
      <c r="NLJ65" s="145"/>
      <c r="NLM65" s="145"/>
      <c r="NLP65" s="145"/>
      <c r="NLS65" s="145"/>
      <c r="NMB65" s="145"/>
      <c r="NMH65" s="145"/>
      <c r="NMK65" s="145"/>
      <c r="NMN65" s="145"/>
      <c r="NMQ65" s="145"/>
      <c r="NMW65" s="145"/>
      <c r="NMZ65" s="145"/>
      <c r="NNF65" s="145"/>
      <c r="NNH65" s="145"/>
      <c r="NNI65" s="145"/>
      <c r="NNK65" s="145"/>
      <c r="NNN65" s="145"/>
      <c r="NNQ65" s="145"/>
      <c r="NNT65" s="145"/>
      <c r="NOB65" s="145"/>
      <c r="NOG65" s="145"/>
      <c r="NOP65" s="145"/>
      <c r="NOS65" s="145"/>
      <c r="NPA65" s="145"/>
      <c r="NPW65" s="145"/>
      <c r="NPX65" s="145"/>
      <c r="NPY65" s="145"/>
      <c r="NPZ65" s="145"/>
      <c r="NQA65" s="145"/>
      <c r="NQB65" s="145"/>
      <c r="NQT65" s="145"/>
      <c r="NQU65" s="145"/>
      <c r="NQX65" s="145"/>
      <c r="NRA65" s="145"/>
      <c r="NRC65" s="145"/>
      <c r="NRE65" s="145"/>
      <c r="NRH65" s="145"/>
      <c r="NRK65" s="145"/>
      <c r="NRN65" s="145"/>
      <c r="NRQ65" s="145"/>
      <c r="NRT65" s="145"/>
      <c r="NRW65" s="145"/>
      <c r="NRZ65" s="145"/>
      <c r="NSC65" s="145"/>
      <c r="NSE65" s="145"/>
      <c r="NSR65" s="145"/>
      <c r="NSS65" s="145"/>
      <c r="NST65" s="145"/>
      <c r="NSU65" s="145"/>
      <c r="NSV65" s="145"/>
      <c r="NSW65" s="145"/>
      <c r="NSX65" s="145"/>
      <c r="NSY65" s="145"/>
      <c r="NSZ65" s="145"/>
      <c r="NTA65" s="145"/>
      <c r="NTB65" s="145"/>
      <c r="NTC65" s="145"/>
      <c r="NTD65" s="145"/>
      <c r="NTE65" s="145"/>
      <c r="NTI65" s="145"/>
      <c r="NTK65" s="145"/>
      <c r="NTL65" s="145"/>
      <c r="NTM65" s="145"/>
      <c r="NTN65" s="145"/>
      <c r="NTQ65" s="145"/>
      <c r="NTS65" s="145"/>
      <c r="NTT65" s="145"/>
      <c r="NTU65" s="145"/>
      <c r="NTV65" s="145"/>
      <c r="NTW65" s="145"/>
      <c r="NTX65" s="145"/>
      <c r="NTY65" s="145"/>
      <c r="NTZ65" s="145"/>
      <c r="NUA65" s="145"/>
      <c r="NUB65" s="145"/>
      <c r="NUC65" s="145"/>
      <c r="NUD65" s="145"/>
      <c r="NUE65" s="145"/>
      <c r="NUH65" s="145"/>
      <c r="NUK65" s="145"/>
      <c r="NUN65" s="145"/>
      <c r="NUQ65" s="145"/>
      <c r="NUT65" s="145"/>
      <c r="NVF65" s="145"/>
      <c r="NVI65" s="145"/>
      <c r="NVL65" s="145"/>
      <c r="NVO65" s="145"/>
      <c r="NVX65" s="145"/>
      <c r="NWD65" s="145"/>
      <c r="NWG65" s="145"/>
      <c r="NWJ65" s="145"/>
      <c r="NWM65" s="145"/>
      <c r="NWS65" s="145"/>
      <c r="NWV65" s="145"/>
      <c r="NXB65" s="145"/>
      <c r="NXD65" s="145"/>
      <c r="NXE65" s="145"/>
      <c r="NXG65" s="145"/>
      <c r="NXJ65" s="145"/>
      <c r="NXM65" s="145"/>
      <c r="NXP65" s="145"/>
      <c r="NXX65" s="145"/>
      <c r="NYC65" s="145"/>
      <c r="NYL65" s="145"/>
      <c r="NYO65" s="145"/>
      <c r="NYW65" s="145"/>
      <c r="NZS65" s="145"/>
      <c r="NZT65" s="145"/>
      <c r="NZU65" s="145"/>
      <c r="NZV65" s="145"/>
      <c r="NZW65" s="145"/>
      <c r="NZX65" s="145"/>
      <c r="OAP65" s="145"/>
      <c r="OAQ65" s="145"/>
      <c r="OAT65" s="145"/>
      <c r="OAW65" s="145"/>
      <c r="OAY65" s="145"/>
      <c r="OBA65" s="145"/>
      <c r="OBD65" s="145"/>
      <c r="OBG65" s="145"/>
      <c r="OBJ65" s="145"/>
      <c r="OBM65" s="145"/>
      <c r="OBP65" s="145"/>
      <c r="OBS65" s="145"/>
      <c r="OBV65" s="145"/>
      <c r="OBY65" s="145"/>
      <c r="OCA65" s="145"/>
      <c r="OCN65" s="145"/>
      <c r="OCO65" s="145"/>
      <c r="OCP65" s="145"/>
      <c r="OCQ65" s="145"/>
      <c r="OCR65" s="145"/>
      <c r="OCS65" s="145"/>
      <c r="OCT65" s="145"/>
      <c r="OCU65" s="145"/>
      <c r="OCV65" s="145"/>
      <c r="OCW65" s="145"/>
      <c r="OCX65" s="145"/>
      <c r="OCY65" s="145"/>
      <c r="OCZ65" s="145"/>
      <c r="ODA65" s="145"/>
      <c r="ODE65" s="145"/>
      <c r="ODG65" s="145"/>
      <c r="ODH65" s="145"/>
      <c r="ODI65" s="145"/>
      <c r="ODJ65" s="145"/>
      <c r="ODM65" s="145"/>
      <c r="ODO65" s="145"/>
      <c r="ODP65" s="145"/>
      <c r="ODQ65" s="145"/>
      <c r="ODR65" s="145"/>
      <c r="ODS65" s="145"/>
      <c r="ODT65" s="145"/>
      <c r="ODU65" s="145"/>
      <c r="ODV65" s="145"/>
      <c r="ODW65" s="145"/>
      <c r="ODX65" s="145"/>
      <c r="ODY65" s="145"/>
      <c r="ODZ65" s="145"/>
      <c r="OEA65" s="145"/>
      <c r="OED65" s="145"/>
      <c r="OEG65" s="145"/>
      <c r="OEJ65" s="145"/>
      <c r="OEM65" s="145"/>
      <c r="OEP65" s="145"/>
      <c r="OFB65" s="145"/>
      <c r="OFE65" s="145"/>
      <c r="OFH65" s="145"/>
      <c r="OFK65" s="145"/>
      <c r="OFT65" s="145"/>
      <c r="OFZ65" s="145"/>
      <c r="OGC65" s="145"/>
      <c r="OGF65" s="145"/>
      <c r="OGI65" s="145"/>
      <c r="OGO65" s="145"/>
      <c r="OGR65" s="145"/>
      <c r="OGX65" s="145"/>
      <c r="OGZ65" s="145"/>
      <c r="OHA65" s="145"/>
      <c r="OHC65" s="145"/>
      <c r="OHF65" s="145"/>
      <c r="OHI65" s="145"/>
      <c r="OHL65" s="145"/>
      <c r="OHT65" s="145"/>
      <c r="OHY65" s="145"/>
      <c r="OIH65" s="145"/>
      <c r="OIK65" s="145"/>
      <c r="OIS65" s="145"/>
      <c r="OJO65" s="145"/>
      <c r="OJP65" s="145"/>
      <c r="OJQ65" s="145"/>
      <c r="OJR65" s="145"/>
      <c r="OJS65" s="145"/>
      <c r="OJT65" s="145"/>
      <c r="OKL65" s="145"/>
      <c r="OKM65" s="145"/>
      <c r="OKP65" s="145"/>
      <c r="OKS65" s="145"/>
      <c r="OKU65" s="145"/>
      <c r="OKW65" s="145"/>
      <c r="OKZ65" s="145"/>
      <c r="OLC65" s="145"/>
      <c r="OLF65" s="145"/>
      <c r="OLI65" s="145"/>
      <c r="OLL65" s="145"/>
      <c r="OLO65" s="145"/>
      <c r="OLR65" s="145"/>
      <c r="OLU65" s="145"/>
      <c r="OLW65" s="145"/>
      <c r="OMJ65" s="145"/>
      <c r="OMK65" s="145"/>
      <c r="OML65" s="145"/>
      <c r="OMM65" s="145"/>
      <c r="OMN65" s="145"/>
      <c r="OMO65" s="145"/>
      <c r="OMP65" s="145"/>
      <c r="OMQ65" s="145"/>
      <c r="OMR65" s="145"/>
      <c r="OMS65" s="145"/>
      <c r="OMT65" s="145"/>
      <c r="OMU65" s="145"/>
      <c r="OMV65" s="145"/>
      <c r="OMW65" s="145"/>
      <c r="ONA65" s="145"/>
      <c r="ONC65" s="145"/>
      <c r="OND65" s="145"/>
      <c r="ONE65" s="145"/>
      <c r="ONF65" s="145"/>
      <c r="ONI65" s="145"/>
      <c r="ONK65" s="145"/>
      <c r="ONL65" s="145"/>
      <c r="ONM65" s="145"/>
      <c r="ONN65" s="145"/>
      <c r="ONO65" s="145"/>
      <c r="ONP65" s="145"/>
      <c r="ONQ65" s="145"/>
      <c r="ONR65" s="145"/>
      <c r="ONS65" s="145"/>
      <c r="ONT65" s="145"/>
      <c r="ONU65" s="145"/>
      <c r="ONV65" s="145"/>
      <c r="ONW65" s="145"/>
      <c r="ONZ65" s="145"/>
      <c r="OOC65" s="145"/>
      <c r="OOF65" s="145"/>
      <c r="OOI65" s="145"/>
      <c r="OOL65" s="145"/>
      <c r="OOX65" s="145"/>
      <c r="OPA65" s="145"/>
      <c r="OPD65" s="145"/>
      <c r="OPG65" s="145"/>
      <c r="OPP65" s="145"/>
      <c r="OPV65" s="145"/>
      <c r="OPY65" s="145"/>
      <c r="OQB65" s="145"/>
      <c r="OQE65" s="145"/>
      <c r="OQK65" s="145"/>
      <c r="OQN65" s="145"/>
      <c r="OQT65" s="145"/>
      <c r="OQV65" s="145"/>
      <c r="OQW65" s="145"/>
      <c r="OQY65" s="145"/>
      <c r="ORB65" s="145"/>
      <c r="ORE65" s="145"/>
      <c r="ORH65" s="145"/>
      <c r="ORP65" s="145"/>
      <c r="ORU65" s="145"/>
      <c r="OSD65" s="145"/>
      <c r="OSG65" s="145"/>
      <c r="OSO65" s="145"/>
      <c r="OTK65" s="145"/>
      <c r="OTL65" s="145"/>
      <c r="OTM65" s="145"/>
      <c r="OTN65" s="145"/>
      <c r="OTO65" s="145"/>
      <c r="OTP65" s="145"/>
      <c r="OUH65" s="145"/>
      <c r="OUI65" s="145"/>
      <c r="OUL65" s="145"/>
      <c r="OUO65" s="145"/>
      <c r="OUQ65" s="145"/>
      <c r="OUS65" s="145"/>
      <c r="OUV65" s="145"/>
      <c r="OUY65" s="145"/>
      <c r="OVB65" s="145"/>
      <c r="OVE65" s="145"/>
      <c r="OVH65" s="145"/>
      <c r="OVK65" s="145"/>
      <c r="OVN65" s="145"/>
      <c r="OVQ65" s="145"/>
      <c r="OVS65" s="145"/>
      <c r="OWF65" s="145"/>
      <c r="OWG65" s="145"/>
      <c r="OWH65" s="145"/>
      <c r="OWI65" s="145"/>
      <c r="OWJ65" s="145"/>
      <c r="OWK65" s="145"/>
      <c r="OWL65" s="145"/>
      <c r="OWM65" s="145"/>
      <c r="OWN65" s="145"/>
      <c r="OWO65" s="145"/>
      <c r="OWP65" s="145"/>
      <c r="OWQ65" s="145"/>
      <c r="OWR65" s="145"/>
      <c r="OWS65" s="145"/>
      <c r="OWW65" s="145"/>
      <c r="OWY65" s="145"/>
      <c r="OWZ65" s="145"/>
      <c r="OXA65" s="145"/>
      <c r="OXB65" s="145"/>
      <c r="OXE65" s="145"/>
      <c r="OXG65" s="145"/>
      <c r="OXH65" s="145"/>
      <c r="OXI65" s="145"/>
      <c r="OXJ65" s="145"/>
      <c r="OXK65" s="145"/>
      <c r="OXL65" s="145"/>
      <c r="OXM65" s="145"/>
      <c r="OXN65" s="145"/>
      <c r="OXO65" s="145"/>
      <c r="OXP65" s="145"/>
      <c r="OXQ65" s="145"/>
      <c r="OXR65" s="145"/>
      <c r="OXS65" s="145"/>
      <c r="OXV65" s="145"/>
      <c r="OXY65" s="145"/>
      <c r="OYB65" s="145"/>
      <c r="OYE65" s="145"/>
      <c r="OYH65" s="145"/>
      <c r="OYT65" s="145"/>
      <c r="OYW65" s="145"/>
      <c r="OYZ65" s="145"/>
      <c r="OZC65" s="145"/>
      <c r="OZL65" s="145"/>
      <c r="OZR65" s="145"/>
      <c r="OZU65" s="145"/>
      <c r="OZX65" s="145"/>
      <c r="PAA65" s="145"/>
      <c r="PAG65" s="145"/>
      <c r="PAJ65" s="145"/>
      <c r="PAP65" s="145"/>
      <c r="PAR65" s="145"/>
      <c r="PAS65" s="145"/>
      <c r="PAU65" s="145"/>
      <c r="PAX65" s="145"/>
      <c r="PBA65" s="145"/>
      <c r="PBD65" s="145"/>
      <c r="PBL65" s="145"/>
      <c r="PBQ65" s="145"/>
      <c r="PBZ65" s="145"/>
      <c r="PCC65" s="145"/>
      <c r="PCK65" s="145"/>
      <c r="PDG65" s="145"/>
      <c r="PDH65" s="145"/>
      <c r="PDI65" s="145"/>
      <c r="PDJ65" s="145"/>
      <c r="PDK65" s="145"/>
      <c r="PDL65" s="145"/>
      <c r="PED65" s="145"/>
      <c r="PEE65" s="145"/>
      <c r="PEH65" s="145"/>
      <c r="PEK65" s="145"/>
      <c r="PEM65" s="145"/>
      <c r="PEO65" s="145"/>
      <c r="PER65" s="145"/>
      <c r="PEU65" s="145"/>
      <c r="PEX65" s="145"/>
      <c r="PFA65" s="145"/>
      <c r="PFD65" s="145"/>
      <c r="PFG65" s="145"/>
      <c r="PFJ65" s="145"/>
      <c r="PFM65" s="145"/>
      <c r="PFO65" s="145"/>
      <c r="PGB65" s="145"/>
      <c r="PGC65" s="145"/>
      <c r="PGD65" s="145"/>
      <c r="PGE65" s="145"/>
      <c r="PGF65" s="145"/>
      <c r="PGG65" s="145"/>
      <c r="PGH65" s="145"/>
      <c r="PGI65" s="145"/>
      <c r="PGJ65" s="145"/>
      <c r="PGK65" s="145"/>
      <c r="PGL65" s="145"/>
      <c r="PGM65" s="145"/>
      <c r="PGN65" s="145"/>
      <c r="PGO65" s="145"/>
      <c r="PGS65" s="145"/>
      <c r="PGU65" s="145"/>
      <c r="PGV65" s="145"/>
      <c r="PGW65" s="145"/>
      <c r="PGX65" s="145"/>
      <c r="PHA65" s="145"/>
      <c r="PHC65" s="145"/>
      <c r="PHD65" s="145"/>
      <c r="PHE65" s="145"/>
      <c r="PHF65" s="145"/>
      <c r="PHG65" s="145"/>
      <c r="PHH65" s="145"/>
      <c r="PHI65" s="145"/>
      <c r="PHJ65" s="145"/>
      <c r="PHK65" s="145"/>
      <c r="PHL65" s="145"/>
      <c r="PHM65" s="145"/>
      <c r="PHN65" s="145"/>
      <c r="PHO65" s="145"/>
      <c r="PHR65" s="145"/>
      <c r="PHU65" s="145"/>
      <c r="PHX65" s="145"/>
      <c r="PIA65" s="145"/>
      <c r="PID65" s="145"/>
      <c r="PIP65" s="145"/>
      <c r="PIS65" s="145"/>
      <c r="PIV65" s="145"/>
      <c r="PIY65" s="145"/>
      <c r="PJH65" s="145"/>
      <c r="PJN65" s="145"/>
      <c r="PJQ65" s="145"/>
      <c r="PJT65" s="145"/>
      <c r="PJW65" s="145"/>
      <c r="PKC65" s="145"/>
      <c r="PKF65" s="145"/>
      <c r="PKL65" s="145"/>
      <c r="PKN65" s="145"/>
      <c r="PKO65" s="145"/>
      <c r="PKQ65" s="145"/>
      <c r="PKT65" s="145"/>
      <c r="PKW65" s="145"/>
      <c r="PKZ65" s="145"/>
      <c r="PLH65" s="145"/>
      <c r="PLM65" s="145"/>
      <c r="PLV65" s="145"/>
      <c r="PLY65" s="145"/>
      <c r="PMG65" s="145"/>
      <c r="PNC65" s="145"/>
      <c r="PND65" s="145"/>
      <c r="PNE65" s="145"/>
      <c r="PNF65" s="145"/>
      <c r="PNG65" s="145"/>
      <c r="PNH65" s="145"/>
      <c r="PNZ65" s="145"/>
      <c r="POA65" s="145"/>
      <c r="POD65" s="145"/>
      <c r="POG65" s="145"/>
      <c r="POI65" s="145"/>
      <c r="POK65" s="145"/>
      <c r="PON65" s="145"/>
      <c r="POQ65" s="145"/>
      <c r="POT65" s="145"/>
      <c r="POW65" s="145"/>
      <c r="POZ65" s="145"/>
      <c r="PPC65" s="145"/>
      <c r="PPF65" s="145"/>
      <c r="PPI65" s="145"/>
      <c r="PPK65" s="145"/>
      <c r="PPX65" s="145"/>
      <c r="PPY65" s="145"/>
      <c r="PPZ65" s="145"/>
      <c r="PQA65" s="145"/>
      <c r="PQB65" s="145"/>
      <c r="PQC65" s="145"/>
      <c r="PQD65" s="145"/>
      <c r="PQE65" s="145"/>
      <c r="PQF65" s="145"/>
      <c r="PQG65" s="145"/>
      <c r="PQH65" s="145"/>
      <c r="PQI65" s="145"/>
      <c r="PQJ65" s="145"/>
      <c r="PQK65" s="145"/>
      <c r="PQO65" s="145"/>
      <c r="PQQ65" s="145"/>
      <c r="PQR65" s="145"/>
      <c r="PQS65" s="145"/>
      <c r="PQT65" s="145"/>
      <c r="PQW65" s="145"/>
      <c r="PQY65" s="145"/>
      <c r="PQZ65" s="145"/>
      <c r="PRA65" s="145"/>
      <c r="PRB65" s="145"/>
      <c r="PRC65" s="145"/>
      <c r="PRD65" s="145"/>
      <c r="PRE65" s="145"/>
      <c r="PRF65" s="145"/>
      <c r="PRG65" s="145"/>
      <c r="PRH65" s="145"/>
      <c r="PRI65" s="145"/>
      <c r="PRJ65" s="145"/>
      <c r="PRK65" s="145"/>
      <c r="PRN65" s="145"/>
      <c r="PRQ65" s="145"/>
      <c r="PRT65" s="145"/>
      <c r="PRW65" s="145"/>
      <c r="PRZ65" s="145"/>
      <c r="PSL65" s="145"/>
      <c r="PSO65" s="145"/>
      <c r="PSR65" s="145"/>
      <c r="PSU65" s="145"/>
      <c r="PTD65" s="145"/>
      <c r="PTJ65" s="145"/>
      <c r="PTM65" s="145"/>
      <c r="PTP65" s="145"/>
      <c r="PTS65" s="145"/>
      <c r="PTY65" s="145"/>
      <c r="PUB65" s="145"/>
      <c r="PUH65" s="145"/>
      <c r="PUJ65" s="145"/>
      <c r="PUK65" s="145"/>
      <c r="PUM65" s="145"/>
      <c r="PUP65" s="145"/>
      <c r="PUS65" s="145"/>
      <c r="PUV65" s="145"/>
      <c r="PVD65" s="145"/>
      <c r="PVI65" s="145"/>
      <c r="PVR65" s="145"/>
      <c r="PVU65" s="145"/>
      <c r="PWC65" s="145"/>
      <c r="PWY65" s="145"/>
      <c r="PWZ65" s="145"/>
      <c r="PXA65" s="145"/>
      <c r="PXB65" s="145"/>
      <c r="PXC65" s="145"/>
      <c r="PXD65" s="145"/>
      <c r="PXV65" s="145"/>
      <c r="PXW65" s="145"/>
      <c r="PXZ65" s="145"/>
      <c r="PYC65" s="145"/>
      <c r="PYE65" s="145"/>
      <c r="PYG65" s="145"/>
      <c r="PYJ65" s="145"/>
      <c r="PYM65" s="145"/>
      <c r="PYP65" s="145"/>
      <c r="PYS65" s="145"/>
      <c r="PYV65" s="145"/>
      <c r="PYY65" s="145"/>
      <c r="PZB65" s="145"/>
      <c r="PZE65" s="145"/>
      <c r="PZG65" s="145"/>
      <c r="PZT65" s="145"/>
      <c r="PZU65" s="145"/>
      <c r="PZV65" s="145"/>
      <c r="PZW65" s="145"/>
      <c r="PZX65" s="145"/>
      <c r="PZY65" s="145"/>
      <c r="PZZ65" s="145"/>
      <c r="QAA65" s="145"/>
      <c r="QAB65" s="145"/>
      <c r="QAC65" s="145"/>
      <c r="QAD65" s="145"/>
      <c r="QAE65" s="145"/>
      <c r="QAF65" s="145"/>
      <c r="QAG65" s="145"/>
      <c r="QAK65" s="145"/>
      <c r="QAM65" s="145"/>
      <c r="QAN65" s="145"/>
      <c r="QAO65" s="145"/>
      <c r="QAP65" s="145"/>
      <c r="QAS65" s="145"/>
      <c r="QAU65" s="145"/>
      <c r="QAV65" s="145"/>
      <c r="QAW65" s="145"/>
      <c r="QAX65" s="145"/>
      <c r="QAY65" s="145"/>
      <c r="QAZ65" s="145"/>
      <c r="QBA65" s="145"/>
      <c r="QBB65" s="145"/>
      <c r="QBC65" s="145"/>
      <c r="QBD65" s="145"/>
      <c r="QBE65" s="145"/>
      <c r="QBF65" s="145"/>
      <c r="QBG65" s="145"/>
      <c r="QBJ65" s="145"/>
      <c r="QBM65" s="145"/>
      <c r="QBP65" s="145"/>
      <c r="QBS65" s="145"/>
      <c r="QBV65" s="145"/>
      <c r="QCH65" s="145"/>
      <c r="QCK65" s="145"/>
      <c r="QCN65" s="145"/>
      <c r="QCQ65" s="145"/>
      <c r="QCZ65" s="145"/>
      <c r="QDF65" s="145"/>
      <c r="QDI65" s="145"/>
      <c r="QDL65" s="145"/>
      <c r="QDO65" s="145"/>
      <c r="QDU65" s="145"/>
      <c r="QDX65" s="145"/>
      <c r="QED65" s="145"/>
      <c r="QEF65" s="145"/>
      <c r="QEG65" s="145"/>
      <c r="QEI65" s="145"/>
      <c r="QEL65" s="145"/>
      <c r="QEO65" s="145"/>
      <c r="QER65" s="145"/>
      <c r="QEZ65" s="145"/>
      <c r="QFE65" s="145"/>
      <c r="QFN65" s="145"/>
      <c r="QFQ65" s="145"/>
      <c r="QFY65" s="145"/>
      <c r="QGU65" s="145"/>
      <c r="QGV65" s="145"/>
      <c r="QGW65" s="145"/>
      <c r="QGX65" s="145"/>
      <c r="QGY65" s="145"/>
      <c r="QGZ65" s="145"/>
      <c r="QHR65" s="145"/>
      <c r="QHS65" s="145"/>
      <c r="QHV65" s="145"/>
      <c r="QHY65" s="145"/>
      <c r="QIA65" s="145"/>
      <c r="QIC65" s="145"/>
      <c r="QIF65" s="145"/>
      <c r="QII65" s="145"/>
      <c r="QIL65" s="145"/>
      <c r="QIO65" s="145"/>
      <c r="QIR65" s="145"/>
      <c r="QIU65" s="145"/>
      <c r="QIX65" s="145"/>
      <c r="QJA65" s="145"/>
      <c r="QJC65" s="145"/>
      <c r="QJP65" s="145"/>
      <c r="QJQ65" s="145"/>
      <c r="QJR65" s="145"/>
      <c r="QJS65" s="145"/>
      <c r="QJT65" s="145"/>
      <c r="QJU65" s="145"/>
      <c r="QJV65" s="145"/>
      <c r="QJW65" s="145"/>
      <c r="QJX65" s="145"/>
      <c r="QJY65" s="145"/>
      <c r="QJZ65" s="145"/>
      <c r="QKA65" s="145"/>
      <c r="QKB65" s="145"/>
      <c r="QKC65" s="145"/>
      <c r="QKG65" s="145"/>
      <c r="QKI65" s="145"/>
      <c r="QKJ65" s="145"/>
      <c r="QKK65" s="145"/>
      <c r="QKL65" s="145"/>
      <c r="QKO65" s="145"/>
      <c r="QKQ65" s="145"/>
      <c r="QKR65" s="145"/>
      <c r="QKS65" s="145"/>
      <c r="QKT65" s="145"/>
      <c r="QKU65" s="145"/>
      <c r="QKV65" s="145"/>
      <c r="QKW65" s="145"/>
      <c r="QKX65" s="145"/>
      <c r="QKY65" s="145"/>
      <c r="QKZ65" s="145"/>
      <c r="QLA65" s="145"/>
      <c r="QLB65" s="145"/>
      <c r="QLC65" s="145"/>
      <c r="QLF65" s="145"/>
      <c r="QLI65" s="145"/>
      <c r="QLL65" s="145"/>
      <c r="QLO65" s="145"/>
      <c r="QLR65" s="145"/>
      <c r="QMD65" s="145"/>
      <c r="QMG65" s="145"/>
      <c r="QMJ65" s="145"/>
      <c r="QMM65" s="145"/>
      <c r="QMV65" s="145"/>
      <c r="QNB65" s="145"/>
      <c r="QNE65" s="145"/>
      <c r="QNH65" s="145"/>
      <c r="QNK65" s="145"/>
      <c r="QNQ65" s="145"/>
      <c r="QNT65" s="145"/>
      <c r="QNZ65" s="145"/>
      <c r="QOB65" s="145"/>
      <c r="QOC65" s="145"/>
      <c r="QOE65" s="145"/>
      <c r="QOH65" s="145"/>
      <c r="QOK65" s="145"/>
      <c r="QON65" s="145"/>
      <c r="QOV65" s="145"/>
      <c r="QPA65" s="145"/>
      <c r="QPJ65" s="145"/>
      <c r="QPM65" s="145"/>
      <c r="QPU65" s="145"/>
      <c r="QQQ65" s="145"/>
      <c r="QQR65" s="145"/>
      <c r="QQS65" s="145"/>
      <c r="QQT65" s="145"/>
      <c r="QQU65" s="145"/>
      <c r="QQV65" s="145"/>
      <c r="QRN65" s="145"/>
      <c r="QRO65" s="145"/>
      <c r="QRR65" s="145"/>
      <c r="QRU65" s="145"/>
      <c r="QRW65" s="145"/>
      <c r="QRY65" s="145"/>
      <c r="QSB65" s="145"/>
      <c r="QSE65" s="145"/>
      <c r="QSH65" s="145"/>
      <c r="QSK65" s="145"/>
      <c r="QSN65" s="145"/>
      <c r="QSQ65" s="145"/>
      <c r="QST65" s="145"/>
      <c r="QSW65" s="145"/>
      <c r="QSY65" s="145"/>
      <c r="QTL65" s="145"/>
      <c r="QTM65" s="145"/>
      <c r="QTN65" s="145"/>
      <c r="QTO65" s="145"/>
      <c r="QTP65" s="145"/>
      <c r="QTQ65" s="145"/>
      <c r="QTR65" s="145"/>
      <c r="QTS65" s="145"/>
      <c r="QTT65" s="145"/>
      <c r="QTU65" s="145"/>
      <c r="QTV65" s="145"/>
      <c r="QTW65" s="145"/>
      <c r="QTX65" s="145"/>
      <c r="QTY65" s="145"/>
      <c r="QUC65" s="145"/>
      <c r="QUE65" s="145"/>
      <c r="QUF65" s="145"/>
      <c r="QUG65" s="145"/>
      <c r="QUH65" s="145"/>
      <c r="QUK65" s="145"/>
      <c r="QUM65" s="145"/>
      <c r="QUN65" s="145"/>
      <c r="QUO65" s="145"/>
      <c r="QUP65" s="145"/>
      <c r="QUQ65" s="145"/>
      <c r="QUR65" s="145"/>
      <c r="QUS65" s="145"/>
      <c r="QUT65" s="145"/>
      <c r="QUU65" s="145"/>
      <c r="QUV65" s="145"/>
      <c r="QUW65" s="145"/>
      <c r="QUX65" s="145"/>
      <c r="QUY65" s="145"/>
      <c r="QVB65" s="145"/>
      <c r="QVE65" s="145"/>
      <c r="QVH65" s="145"/>
      <c r="QVK65" s="145"/>
      <c r="QVN65" s="145"/>
      <c r="QVZ65" s="145"/>
      <c r="QWC65" s="145"/>
      <c r="QWF65" s="145"/>
      <c r="QWI65" s="145"/>
      <c r="QWR65" s="145"/>
      <c r="QWX65" s="145"/>
      <c r="QXA65" s="145"/>
      <c r="QXD65" s="145"/>
      <c r="QXG65" s="145"/>
      <c r="QXM65" s="145"/>
      <c r="QXP65" s="145"/>
      <c r="QXV65" s="145"/>
      <c r="QXX65" s="145"/>
      <c r="QXY65" s="145"/>
      <c r="QYA65" s="145"/>
      <c r="QYD65" s="145"/>
      <c r="QYG65" s="145"/>
      <c r="QYJ65" s="145"/>
      <c r="QYR65" s="145"/>
      <c r="QYW65" s="145"/>
      <c r="QZF65" s="145"/>
      <c r="QZI65" s="145"/>
      <c r="QZQ65" s="145"/>
      <c r="RAM65" s="145"/>
      <c r="RAN65" s="145"/>
      <c r="RAO65" s="145"/>
      <c r="RAP65" s="145"/>
      <c r="RAQ65" s="145"/>
      <c r="RAR65" s="145"/>
      <c r="RBJ65" s="145"/>
      <c r="RBK65" s="145"/>
      <c r="RBN65" s="145"/>
      <c r="RBQ65" s="145"/>
      <c r="RBS65" s="145"/>
      <c r="RBU65" s="145"/>
      <c r="RBX65" s="145"/>
      <c r="RCA65" s="145"/>
      <c r="RCD65" s="145"/>
      <c r="RCG65" s="145"/>
      <c r="RCJ65" s="145"/>
      <c r="RCM65" s="145"/>
      <c r="RCP65" s="145"/>
      <c r="RCS65" s="145"/>
      <c r="RCU65" s="145"/>
      <c r="RDH65" s="145"/>
      <c r="RDI65" s="145"/>
      <c r="RDJ65" s="145"/>
      <c r="RDK65" s="145"/>
      <c r="RDL65" s="145"/>
      <c r="RDM65" s="145"/>
      <c r="RDN65" s="145"/>
      <c r="RDO65" s="145"/>
      <c r="RDP65" s="145"/>
      <c r="RDQ65" s="145"/>
      <c r="RDR65" s="145"/>
      <c r="RDS65" s="145"/>
      <c r="RDT65" s="145"/>
      <c r="RDU65" s="145"/>
      <c r="RDY65" s="145"/>
      <c r="REA65" s="145"/>
      <c r="REB65" s="145"/>
      <c r="REC65" s="145"/>
      <c r="RED65" s="145"/>
      <c r="REG65" s="145"/>
      <c r="REI65" s="145"/>
      <c r="REJ65" s="145"/>
      <c r="REK65" s="145"/>
      <c r="REL65" s="145"/>
      <c r="REM65" s="145"/>
      <c r="REN65" s="145"/>
      <c r="REO65" s="145"/>
      <c r="REP65" s="145"/>
      <c r="REQ65" s="145"/>
      <c r="RER65" s="145"/>
      <c r="RES65" s="145"/>
      <c r="RET65" s="145"/>
      <c r="REU65" s="145"/>
      <c r="REX65" s="145"/>
      <c r="RFA65" s="145"/>
      <c r="RFD65" s="145"/>
      <c r="RFG65" s="145"/>
      <c r="RFJ65" s="145"/>
      <c r="RFV65" s="145"/>
      <c r="RFY65" s="145"/>
      <c r="RGB65" s="145"/>
      <c r="RGE65" s="145"/>
      <c r="RGN65" s="145"/>
      <c r="RGT65" s="145"/>
      <c r="RGW65" s="145"/>
      <c r="RGZ65" s="145"/>
      <c r="RHC65" s="145"/>
      <c r="RHI65" s="145"/>
      <c r="RHL65" s="145"/>
      <c r="RHR65" s="145"/>
      <c r="RHT65" s="145"/>
      <c r="RHU65" s="145"/>
      <c r="RHW65" s="145"/>
      <c r="RHZ65" s="145"/>
      <c r="RIC65" s="145"/>
      <c r="RIF65" s="145"/>
      <c r="RIN65" s="145"/>
      <c r="RIS65" s="145"/>
      <c r="RJB65" s="145"/>
      <c r="RJE65" s="145"/>
      <c r="RJM65" s="145"/>
      <c r="RKI65" s="145"/>
      <c r="RKJ65" s="145"/>
      <c r="RKK65" s="145"/>
      <c r="RKL65" s="145"/>
      <c r="RKM65" s="145"/>
      <c r="RKN65" s="145"/>
      <c r="RLF65" s="145"/>
      <c r="RLG65" s="145"/>
      <c r="RLJ65" s="145"/>
      <c r="RLM65" s="145"/>
      <c r="RLO65" s="145"/>
      <c r="RLQ65" s="145"/>
      <c r="RLT65" s="145"/>
      <c r="RLW65" s="145"/>
      <c r="RLZ65" s="145"/>
      <c r="RMC65" s="145"/>
      <c r="RMF65" s="145"/>
      <c r="RMI65" s="145"/>
      <c r="RML65" s="145"/>
      <c r="RMO65" s="145"/>
      <c r="RMQ65" s="145"/>
      <c r="RND65" s="145"/>
      <c r="RNE65" s="145"/>
      <c r="RNF65" s="145"/>
      <c r="RNG65" s="145"/>
      <c r="RNH65" s="145"/>
      <c r="RNI65" s="145"/>
      <c r="RNJ65" s="145"/>
      <c r="RNK65" s="145"/>
      <c r="RNL65" s="145"/>
      <c r="RNM65" s="145"/>
      <c r="RNN65" s="145"/>
      <c r="RNO65" s="145"/>
      <c r="RNP65" s="145"/>
      <c r="RNQ65" s="145"/>
      <c r="RNU65" s="145"/>
      <c r="RNW65" s="145"/>
      <c r="RNX65" s="145"/>
      <c r="RNY65" s="145"/>
      <c r="RNZ65" s="145"/>
      <c r="ROC65" s="145"/>
      <c r="ROE65" s="145"/>
      <c r="ROF65" s="145"/>
      <c r="ROG65" s="145"/>
      <c r="ROH65" s="145"/>
      <c r="ROI65" s="145"/>
      <c r="ROJ65" s="145"/>
      <c r="ROK65" s="145"/>
      <c r="ROL65" s="145"/>
      <c r="ROM65" s="145"/>
      <c r="RON65" s="145"/>
      <c r="ROO65" s="145"/>
      <c r="ROP65" s="145"/>
      <c r="ROQ65" s="145"/>
      <c r="ROT65" s="145"/>
      <c r="ROW65" s="145"/>
      <c r="ROZ65" s="145"/>
      <c r="RPC65" s="145"/>
      <c r="RPF65" s="145"/>
      <c r="RPR65" s="145"/>
      <c r="RPU65" s="145"/>
      <c r="RPX65" s="145"/>
      <c r="RQA65" s="145"/>
      <c r="RQJ65" s="145"/>
      <c r="RQP65" s="145"/>
      <c r="RQS65" s="145"/>
      <c r="RQV65" s="145"/>
      <c r="RQY65" s="145"/>
      <c r="RRE65" s="145"/>
      <c r="RRH65" s="145"/>
      <c r="RRN65" s="145"/>
      <c r="RRP65" s="145"/>
      <c r="RRQ65" s="145"/>
      <c r="RRS65" s="145"/>
      <c r="RRV65" s="145"/>
      <c r="RRY65" s="145"/>
      <c r="RSB65" s="145"/>
      <c r="RSJ65" s="145"/>
      <c r="RSO65" s="145"/>
      <c r="RSX65" s="145"/>
      <c r="RTA65" s="145"/>
      <c r="RTI65" s="145"/>
      <c r="RUE65" s="145"/>
      <c r="RUF65" s="145"/>
      <c r="RUG65" s="145"/>
      <c r="RUH65" s="145"/>
      <c r="RUI65" s="145"/>
      <c r="RUJ65" s="145"/>
      <c r="RVB65" s="145"/>
      <c r="RVC65" s="145"/>
      <c r="RVF65" s="145"/>
      <c r="RVI65" s="145"/>
      <c r="RVK65" s="145"/>
      <c r="RVM65" s="145"/>
      <c r="RVP65" s="145"/>
      <c r="RVS65" s="145"/>
      <c r="RVV65" s="145"/>
      <c r="RVY65" s="145"/>
      <c r="RWB65" s="145"/>
      <c r="RWE65" s="145"/>
      <c r="RWH65" s="145"/>
      <c r="RWK65" s="145"/>
      <c r="RWM65" s="145"/>
      <c r="RWZ65" s="145"/>
      <c r="RXA65" s="145"/>
      <c r="RXB65" s="145"/>
      <c r="RXC65" s="145"/>
      <c r="RXD65" s="145"/>
      <c r="RXE65" s="145"/>
      <c r="RXF65" s="145"/>
      <c r="RXG65" s="145"/>
      <c r="RXH65" s="145"/>
      <c r="RXI65" s="145"/>
      <c r="RXJ65" s="145"/>
      <c r="RXK65" s="145"/>
      <c r="RXL65" s="145"/>
      <c r="RXM65" s="145"/>
      <c r="RXQ65" s="145"/>
      <c r="RXS65" s="145"/>
      <c r="RXT65" s="145"/>
      <c r="RXU65" s="145"/>
      <c r="RXV65" s="145"/>
      <c r="RXY65" s="145"/>
      <c r="RYA65" s="145"/>
      <c r="RYB65" s="145"/>
      <c r="RYC65" s="145"/>
      <c r="RYD65" s="145"/>
      <c r="RYE65" s="145"/>
      <c r="RYF65" s="145"/>
      <c r="RYG65" s="145"/>
      <c r="RYH65" s="145"/>
      <c r="RYI65" s="145"/>
      <c r="RYJ65" s="145"/>
      <c r="RYK65" s="145"/>
      <c r="RYL65" s="145"/>
      <c r="RYM65" s="145"/>
      <c r="RYP65" s="145"/>
      <c r="RYS65" s="145"/>
      <c r="RYV65" s="145"/>
      <c r="RYY65" s="145"/>
      <c r="RZB65" s="145"/>
      <c r="RZN65" s="145"/>
      <c r="RZQ65" s="145"/>
      <c r="RZT65" s="145"/>
      <c r="RZW65" s="145"/>
      <c r="SAF65" s="145"/>
      <c r="SAL65" s="145"/>
      <c r="SAO65" s="145"/>
      <c r="SAR65" s="145"/>
      <c r="SAU65" s="145"/>
      <c r="SBA65" s="145"/>
      <c r="SBD65" s="145"/>
      <c r="SBJ65" s="145"/>
      <c r="SBL65" s="145"/>
      <c r="SBM65" s="145"/>
      <c r="SBO65" s="145"/>
      <c r="SBR65" s="145"/>
      <c r="SBU65" s="145"/>
      <c r="SBX65" s="145"/>
      <c r="SCF65" s="145"/>
      <c r="SCK65" s="145"/>
      <c r="SCT65" s="145"/>
      <c r="SCW65" s="145"/>
      <c r="SDE65" s="145"/>
      <c r="SEA65" s="145"/>
      <c r="SEB65" s="145"/>
      <c r="SEC65" s="145"/>
      <c r="SED65" s="145"/>
      <c r="SEE65" s="145"/>
      <c r="SEF65" s="145"/>
      <c r="SEX65" s="145"/>
      <c r="SEY65" s="145"/>
      <c r="SFB65" s="145"/>
      <c r="SFE65" s="145"/>
      <c r="SFG65" s="145"/>
      <c r="SFI65" s="145"/>
      <c r="SFL65" s="145"/>
      <c r="SFO65" s="145"/>
      <c r="SFR65" s="145"/>
      <c r="SFU65" s="145"/>
      <c r="SFX65" s="145"/>
      <c r="SGA65" s="145"/>
      <c r="SGD65" s="145"/>
      <c r="SGG65" s="145"/>
      <c r="SGI65" s="145"/>
      <c r="SGV65" s="145"/>
      <c r="SGW65" s="145"/>
      <c r="SGX65" s="145"/>
      <c r="SGY65" s="145"/>
      <c r="SGZ65" s="145"/>
      <c r="SHA65" s="145"/>
      <c r="SHB65" s="145"/>
      <c r="SHC65" s="145"/>
      <c r="SHD65" s="145"/>
      <c r="SHE65" s="145"/>
      <c r="SHF65" s="145"/>
      <c r="SHG65" s="145"/>
      <c r="SHH65" s="145"/>
      <c r="SHI65" s="145"/>
      <c r="SHM65" s="145"/>
      <c r="SHO65" s="145"/>
      <c r="SHP65" s="145"/>
      <c r="SHQ65" s="145"/>
      <c r="SHR65" s="145"/>
      <c r="SHU65" s="145"/>
      <c r="SHW65" s="145"/>
      <c r="SHX65" s="145"/>
      <c r="SHY65" s="145"/>
      <c r="SHZ65" s="145"/>
      <c r="SIA65" s="145"/>
      <c r="SIB65" s="145"/>
      <c r="SIC65" s="145"/>
      <c r="SID65" s="145"/>
      <c r="SIE65" s="145"/>
      <c r="SIF65" s="145"/>
      <c r="SIG65" s="145"/>
      <c r="SIH65" s="145"/>
      <c r="SII65" s="145"/>
      <c r="SIL65" s="145"/>
      <c r="SIO65" s="145"/>
      <c r="SIR65" s="145"/>
      <c r="SIU65" s="145"/>
      <c r="SIX65" s="145"/>
      <c r="SJJ65" s="145"/>
      <c r="SJM65" s="145"/>
      <c r="SJP65" s="145"/>
      <c r="SJS65" s="145"/>
      <c r="SKB65" s="145"/>
      <c r="SKH65" s="145"/>
      <c r="SKK65" s="145"/>
      <c r="SKN65" s="145"/>
      <c r="SKQ65" s="145"/>
      <c r="SKW65" s="145"/>
      <c r="SKZ65" s="145"/>
      <c r="SLF65" s="145"/>
      <c r="SLH65" s="145"/>
      <c r="SLI65" s="145"/>
      <c r="SLK65" s="145"/>
      <c r="SLN65" s="145"/>
      <c r="SLQ65" s="145"/>
      <c r="SLT65" s="145"/>
      <c r="SMB65" s="145"/>
      <c r="SMG65" s="145"/>
      <c r="SMP65" s="145"/>
      <c r="SMS65" s="145"/>
      <c r="SNA65" s="145"/>
      <c r="SNW65" s="145"/>
      <c r="SNX65" s="145"/>
      <c r="SNY65" s="145"/>
      <c r="SNZ65" s="145"/>
      <c r="SOA65" s="145"/>
      <c r="SOB65" s="145"/>
      <c r="SOT65" s="145"/>
      <c r="SOU65" s="145"/>
      <c r="SOX65" s="145"/>
      <c r="SPA65" s="145"/>
      <c r="SPC65" s="145"/>
      <c r="SPE65" s="145"/>
      <c r="SPH65" s="145"/>
      <c r="SPK65" s="145"/>
      <c r="SPN65" s="145"/>
      <c r="SPQ65" s="145"/>
      <c r="SPT65" s="145"/>
      <c r="SPW65" s="145"/>
      <c r="SPZ65" s="145"/>
      <c r="SQC65" s="145"/>
      <c r="SQE65" s="145"/>
      <c r="SQR65" s="145"/>
      <c r="SQS65" s="145"/>
      <c r="SQT65" s="145"/>
      <c r="SQU65" s="145"/>
      <c r="SQV65" s="145"/>
      <c r="SQW65" s="145"/>
      <c r="SQX65" s="145"/>
      <c r="SQY65" s="145"/>
      <c r="SQZ65" s="145"/>
      <c r="SRA65" s="145"/>
      <c r="SRB65" s="145"/>
      <c r="SRC65" s="145"/>
      <c r="SRD65" s="145"/>
      <c r="SRE65" s="145"/>
      <c r="SRI65" s="145"/>
      <c r="SRK65" s="145"/>
      <c r="SRL65" s="145"/>
      <c r="SRM65" s="145"/>
      <c r="SRN65" s="145"/>
      <c r="SRQ65" s="145"/>
      <c r="SRS65" s="145"/>
      <c r="SRT65" s="145"/>
      <c r="SRU65" s="145"/>
      <c r="SRV65" s="145"/>
      <c r="SRW65" s="145"/>
      <c r="SRX65" s="145"/>
      <c r="SRY65" s="145"/>
      <c r="SRZ65" s="145"/>
      <c r="SSA65" s="145"/>
      <c r="SSB65" s="145"/>
      <c r="SSC65" s="145"/>
      <c r="SSD65" s="145"/>
      <c r="SSE65" s="145"/>
      <c r="SSH65" s="145"/>
      <c r="SSK65" s="145"/>
      <c r="SSN65" s="145"/>
      <c r="SSQ65" s="145"/>
      <c r="SST65" s="145"/>
      <c r="STF65" s="145"/>
      <c r="STI65" s="145"/>
      <c r="STL65" s="145"/>
      <c r="STO65" s="145"/>
      <c r="STX65" s="145"/>
      <c r="SUD65" s="145"/>
      <c r="SUG65" s="145"/>
      <c r="SUJ65" s="145"/>
      <c r="SUM65" s="145"/>
      <c r="SUS65" s="145"/>
      <c r="SUV65" s="145"/>
      <c r="SVB65" s="145"/>
      <c r="SVD65" s="145"/>
      <c r="SVE65" s="145"/>
      <c r="SVG65" s="145"/>
      <c r="SVJ65" s="145"/>
      <c r="SVM65" s="145"/>
      <c r="SVP65" s="145"/>
      <c r="SVX65" s="145"/>
      <c r="SWC65" s="145"/>
      <c r="SWL65" s="145"/>
      <c r="SWO65" s="145"/>
      <c r="SWW65" s="145"/>
      <c r="SXS65" s="145"/>
      <c r="SXT65" s="145"/>
      <c r="SXU65" s="145"/>
      <c r="SXV65" s="145"/>
      <c r="SXW65" s="145"/>
      <c r="SXX65" s="145"/>
      <c r="SYP65" s="145"/>
      <c r="SYQ65" s="145"/>
      <c r="SYT65" s="145"/>
      <c r="SYW65" s="145"/>
      <c r="SYY65" s="145"/>
      <c r="SZA65" s="145"/>
      <c r="SZD65" s="145"/>
      <c r="SZG65" s="145"/>
      <c r="SZJ65" s="145"/>
      <c r="SZM65" s="145"/>
      <c r="SZP65" s="145"/>
      <c r="SZS65" s="145"/>
      <c r="SZV65" s="145"/>
      <c r="SZY65" s="145"/>
      <c r="TAA65" s="145"/>
      <c r="TAN65" s="145"/>
      <c r="TAO65" s="145"/>
      <c r="TAP65" s="145"/>
      <c r="TAQ65" s="145"/>
      <c r="TAR65" s="145"/>
      <c r="TAS65" s="145"/>
      <c r="TAT65" s="145"/>
      <c r="TAU65" s="145"/>
      <c r="TAV65" s="145"/>
      <c r="TAW65" s="145"/>
      <c r="TAX65" s="145"/>
      <c r="TAY65" s="145"/>
      <c r="TAZ65" s="145"/>
      <c r="TBA65" s="145"/>
      <c r="TBE65" s="145"/>
      <c r="TBG65" s="145"/>
      <c r="TBH65" s="145"/>
      <c r="TBI65" s="145"/>
      <c r="TBJ65" s="145"/>
      <c r="TBM65" s="145"/>
      <c r="TBO65" s="145"/>
      <c r="TBP65" s="145"/>
      <c r="TBQ65" s="145"/>
      <c r="TBR65" s="145"/>
      <c r="TBS65" s="145"/>
      <c r="TBT65" s="145"/>
      <c r="TBU65" s="145"/>
      <c r="TBV65" s="145"/>
      <c r="TBW65" s="145"/>
      <c r="TBX65" s="145"/>
      <c r="TBY65" s="145"/>
      <c r="TBZ65" s="145"/>
      <c r="TCA65" s="145"/>
      <c r="TCD65" s="145"/>
      <c r="TCG65" s="145"/>
      <c r="TCJ65" s="145"/>
      <c r="TCM65" s="145"/>
      <c r="TCP65" s="145"/>
      <c r="TDB65" s="145"/>
      <c r="TDE65" s="145"/>
      <c r="TDH65" s="145"/>
      <c r="TDK65" s="145"/>
      <c r="TDT65" s="145"/>
      <c r="TDZ65" s="145"/>
      <c r="TEC65" s="145"/>
      <c r="TEF65" s="145"/>
      <c r="TEI65" s="145"/>
      <c r="TEO65" s="145"/>
      <c r="TER65" s="145"/>
      <c r="TEX65" s="145"/>
      <c r="TEZ65" s="145"/>
      <c r="TFA65" s="145"/>
      <c r="TFC65" s="145"/>
      <c r="TFF65" s="145"/>
      <c r="TFI65" s="145"/>
      <c r="TFL65" s="145"/>
      <c r="TFT65" s="145"/>
      <c r="TFY65" s="145"/>
      <c r="TGH65" s="145"/>
      <c r="TGK65" s="145"/>
      <c r="TGS65" s="145"/>
      <c r="THO65" s="145"/>
      <c r="THP65" s="145"/>
      <c r="THQ65" s="145"/>
      <c r="THR65" s="145"/>
      <c r="THS65" s="145"/>
      <c r="THT65" s="145"/>
      <c r="TIL65" s="145"/>
      <c r="TIM65" s="145"/>
      <c r="TIP65" s="145"/>
      <c r="TIS65" s="145"/>
      <c r="TIU65" s="145"/>
      <c r="TIW65" s="145"/>
      <c r="TIZ65" s="145"/>
      <c r="TJC65" s="145"/>
      <c r="TJF65" s="145"/>
      <c r="TJI65" s="145"/>
      <c r="TJL65" s="145"/>
      <c r="TJO65" s="145"/>
      <c r="TJR65" s="145"/>
      <c r="TJU65" s="145"/>
      <c r="TJW65" s="145"/>
      <c r="TKJ65" s="145"/>
      <c r="TKK65" s="145"/>
      <c r="TKL65" s="145"/>
      <c r="TKM65" s="145"/>
      <c r="TKN65" s="145"/>
      <c r="TKO65" s="145"/>
      <c r="TKP65" s="145"/>
      <c r="TKQ65" s="145"/>
      <c r="TKR65" s="145"/>
      <c r="TKS65" s="145"/>
      <c r="TKT65" s="145"/>
      <c r="TKU65" s="145"/>
      <c r="TKV65" s="145"/>
      <c r="TKW65" s="145"/>
      <c r="TLA65" s="145"/>
      <c r="TLC65" s="145"/>
      <c r="TLD65" s="145"/>
      <c r="TLE65" s="145"/>
      <c r="TLF65" s="145"/>
      <c r="TLI65" s="145"/>
      <c r="TLK65" s="145"/>
      <c r="TLL65" s="145"/>
      <c r="TLM65" s="145"/>
      <c r="TLN65" s="145"/>
      <c r="TLO65" s="145"/>
      <c r="TLP65" s="145"/>
      <c r="TLQ65" s="145"/>
      <c r="TLR65" s="145"/>
      <c r="TLS65" s="145"/>
      <c r="TLT65" s="145"/>
      <c r="TLU65" s="145"/>
      <c r="TLV65" s="145"/>
      <c r="TLW65" s="145"/>
      <c r="TLZ65" s="145"/>
      <c r="TMC65" s="145"/>
      <c r="TMF65" s="145"/>
      <c r="TMI65" s="145"/>
      <c r="TML65" s="145"/>
      <c r="TMX65" s="145"/>
      <c r="TNA65" s="145"/>
      <c r="TND65" s="145"/>
      <c r="TNG65" s="145"/>
      <c r="TNP65" s="145"/>
      <c r="TNV65" s="145"/>
      <c r="TNY65" s="145"/>
      <c r="TOB65" s="145"/>
      <c r="TOE65" s="145"/>
      <c r="TOK65" s="145"/>
      <c r="TON65" s="145"/>
      <c r="TOT65" s="145"/>
      <c r="TOV65" s="145"/>
      <c r="TOW65" s="145"/>
      <c r="TOY65" s="145"/>
      <c r="TPB65" s="145"/>
      <c r="TPE65" s="145"/>
      <c r="TPH65" s="145"/>
      <c r="TPP65" s="145"/>
      <c r="TPU65" s="145"/>
      <c r="TQD65" s="145"/>
      <c r="TQG65" s="145"/>
      <c r="TQO65" s="145"/>
      <c r="TRK65" s="145"/>
      <c r="TRL65" s="145"/>
      <c r="TRM65" s="145"/>
      <c r="TRN65" s="145"/>
      <c r="TRO65" s="145"/>
      <c r="TRP65" s="145"/>
      <c r="TSH65" s="145"/>
      <c r="TSI65" s="145"/>
      <c r="TSL65" s="145"/>
      <c r="TSO65" s="145"/>
      <c r="TSQ65" s="145"/>
      <c r="TSS65" s="145"/>
      <c r="TSV65" s="145"/>
      <c r="TSY65" s="145"/>
      <c r="TTB65" s="145"/>
      <c r="TTE65" s="145"/>
      <c r="TTH65" s="145"/>
      <c r="TTK65" s="145"/>
      <c r="TTN65" s="145"/>
      <c r="TTQ65" s="145"/>
      <c r="TTS65" s="145"/>
      <c r="TUF65" s="145"/>
      <c r="TUG65" s="145"/>
      <c r="TUH65" s="145"/>
      <c r="TUI65" s="145"/>
      <c r="TUJ65" s="145"/>
      <c r="TUK65" s="145"/>
      <c r="TUL65" s="145"/>
      <c r="TUM65" s="145"/>
      <c r="TUN65" s="145"/>
      <c r="TUO65" s="145"/>
      <c r="TUP65" s="145"/>
      <c r="TUQ65" s="145"/>
      <c r="TUR65" s="145"/>
      <c r="TUS65" s="145"/>
      <c r="TUW65" s="145"/>
      <c r="TUY65" s="145"/>
      <c r="TUZ65" s="145"/>
      <c r="TVA65" s="145"/>
      <c r="TVB65" s="145"/>
      <c r="TVE65" s="145"/>
      <c r="TVG65" s="145"/>
      <c r="TVH65" s="145"/>
      <c r="TVI65" s="145"/>
      <c r="TVJ65" s="145"/>
      <c r="TVK65" s="145"/>
      <c r="TVL65" s="145"/>
      <c r="TVM65" s="145"/>
      <c r="TVN65" s="145"/>
      <c r="TVO65" s="145"/>
      <c r="TVP65" s="145"/>
      <c r="TVQ65" s="145"/>
      <c r="TVR65" s="145"/>
      <c r="TVS65" s="145"/>
      <c r="TVV65" s="145"/>
      <c r="TVY65" s="145"/>
      <c r="TWB65" s="145"/>
      <c r="TWE65" s="145"/>
      <c r="TWH65" s="145"/>
      <c r="TWT65" s="145"/>
      <c r="TWW65" s="145"/>
      <c r="TWZ65" s="145"/>
      <c r="TXC65" s="145"/>
      <c r="TXL65" s="145"/>
      <c r="TXR65" s="145"/>
      <c r="TXU65" s="145"/>
      <c r="TXX65" s="145"/>
      <c r="TYA65" s="145"/>
      <c r="TYG65" s="145"/>
      <c r="TYJ65" s="145"/>
      <c r="TYP65" s="145"/>
      <c r="TYR65" s="145"/>
      <c r="TYS65" s="145"/>
      <c r="TYU65" s="145"/>
      <c r="TYX65" s="145"/>
      <c r="TZA65" s="145"/>
      <c r="TZD65" s="145"/>
      <c r="TZL65" s="145"/>
      <c r="TZQ65" s="145"/>
      <c r="TZZ65" s="145"/>
      <c r="UAC65" s="145"/>
      <c r="UAK65" s="145"/>
      <c r="UBG65" s="145"/>
      <c r="UBH65" s="145"/>
      <c r="UBI65" s="145"/>
      <c r="UBJ65" s="145"/>
      <c r="UBK65" s="145"/>
      <c r="UBL65" s="145"/>
      <c r="UCD65" s="145"/>
      <c r="UCE65" s="145"/>
      <c r="UCH65" s="145"/>
      <c r="UCK65" s="145"/>
      <c r="UCM65" s="145"/>
      <c r="UCO65" s="145"/>
      <c r="UCR65" s="145"/>
      <c r="UCU65" s="145"/>
      <c r="UCX65" s="145"/>
      <c r="UDA65" s="145"/>
      <c r="UDD65" s="145"/>
      <c r="UDG65" s="145"/>
      <c r="UDJ65" s="145"/>
      <c r="UDM65" s="145"/>
      <c r="UDO65" s="145"/>
      <c r="UEB65" s="145"/>
      <c r="UEC65" s="145"/>
      <c r="UED65" s="145"/>
      <c r="UEE65" s="145"/>
      <c r="UEF65" s="145"/>
      <c r="UEG65" s="145"/>
      <c r="UEH65" s="145"/>
      <c r="UEI65" s="145"/>
      <c r="UEJ65" s="145"/>
      <c r="UEK65" s="145"/>
      <c r="UEL65" s="145"/>
      <c r="UEM65" s="145"/>
      <c r="UEN65" s="145"/>
      <c r="UEO65" s="145"/>
      <c r="UES65" s="145"/>
      <c r="UEU65" s="145"/>
      <c r="UEV65" s="145"/>
      <c r="UEW65" s="145"/>
      <c r="UEX65" s="145"/>
      <c r="UFA65" s="145"/>
      <c r="UFC65" s="145"/>
      <c r="UFD65" s="145"/>
      <c r="UFE65" s="145"/>
      <c r="UFF65" s="145"/>
      <c r="UFG65" s="145"/>
      <c r="UFH65" s="145"/>
      <c r="UFI65" s="145"/>
      <c r="UFJ65" s="145"/>
      <c r="UFK65" s="145"/>
      <c r="UFL65" s="145"/>
      <c r="UFM65" s="145"/>
      <c r="UFN65" s="145"/>
      <c r="UFO65" s="145"/>
      <c r="UFR65" s="145"/>
      <c r="UFU65" s="145"/>
      <c r="UFX65" s="145"/>
      <c r="UGA65" s="145"/>
      <c r="UGD65" s="145"/>
      <c r="UGP65" s="145"/>
      <c r="UGS65" s="145"/>
      <c r="UGV65" s="145"/>
      <c r="UGY65" s="145"/>
      <c r="UHH65" s="145"/>
      <c r="UHN65" s="145"/>
      <c r="UHQ65" s="145"/>
      <c r="UHT65" s="145"/>
      <c r="UHW65" s="145"/>
      <c r="UIC65" s="145"/>
      <c r="UIF65" s="145"/>
      <c r="UIL65" s="145"/>
      <c r="UIN65" s="145"/>
      <c r="UIO65" s="145"/>
      <c r="UIQ65" s="145"/>
      <c r="UIT65" s="145"/>
      <c r="UIW65" s="145"/>
      <c r="UIZ65" s="145"/>
      <c r="UJH65" s="145"/>
      <c r="UJM65" s="145"/>
      <c r="UJV65" s="145"/>
      <c r="UJY65" s="145"/>
      <c r="UKG65" s="145"/>
      <c r="ULC65" s="145"/>
      <c r="ULD65" s="145"/>
      <c r="ULE65" s="145"/>
      <c r="ULF65" s="145"/>
      <c r="ULG65" s="145"/>
      <c r="ULH65" s="145"/>
      <c r="ULZ65" s="145"/>
      <c r="UMA65" s="145"/>
      <c r="UMD65" s="145"/>
      <c r="UMG65" s="145"/>
      <c r="UMI65" s="145"/>
      <c r="UMK65" s="145"/>
      <c r="UMN65" s="145"/>
      <c r="UMQ65" s="145"/>
      <c r="UMT65" s="145"/>
      <c r="UMW65" s="145"/>
      <c r="UMZ65" s="145"/>
      <c r="UNC65" s="145"/>
      <c r="UNF65" s="145"/>
      <c r="UNI65" s="145"/>
      <c r="UNK65" s="145"/>
      <c r="UNX65" s="145"/>
      <c r="UNY65" s="145"/>
      <c r="UNZ65" s="145"/>
      <c r="UOA65" s="145"/>
      <c r="UOB65" s="145"/>
      <c r="UOC65" s="145"/>
      <c r="UOD65" s="145"/>
      <c r="UOE65" s="145"/>
      <c r="UOF65" s="145"/>
      <c r="UOG65" s="145"/>
      <c r="UOH65" s="145"/>
      <c r="UOI65" s="145"/>
      <c r="UOJ65" s="145"/>
      <c r="UOK65" s="145"/>
      <c r="UOO65" s="145"/>
      <c r="UOQ65" s="145"/>
      <c r="UOR65" s="145"/>
      <c r="UOS65" s="145"/>
      <c r="UOT65" s="145"/>
      <c r="UOW65" s="145"/>
      <c r="UOY65" s="145"/>
      <c r="UOZ65" s="145"/>
      <c r="UPA65" s="145"/>
      <c r="UPB65" s="145"/>
      <c r="UPC65" s="145"/>
      <c r="UPD65" s="145"/>
      <c r="UPE65" s="145"/>
      <c r="UPF65" s="145"/>
      <c r="UPG65" s="145"/>
      <c r="UPH65" s="145"/>
      <c r="UPI65" s="145"/>
      <c r="UPJ65" s="145"/>
      <c r="UPK65" s="145"/>
      <c r="UPN65" s="145"/>
      <c r="UPQ65" s="145"/>
      <c r="UPT65" s="145"/>
      <c r="UPW65" s="145"/>
      <c r="UPZ65" s="145"/>
      <c r="UQL65" s="145"/>
      <c r="UQO65" s="145"/>
      <c r="UQR65" s="145"/>
      <c r="UQU65" s="145"/>
      <c r="URD65" s="145"/>
      <c r="URJ65" s="145"/>
      <c r="URM65" s="145"/>
      <c r="URP65" s="145"/>
      <c r="URS65" s="145"/>
      <c r="URY65" s="145"/>
      <c r="USB65" s="145"/>
      <c r="USH65" s="145"/>
      <c r="USJ65" s="145"/>
      <c r="USK65" s="145"/>
      <c r="USM65" s="145"/>
      <c r="USP65" s="145"/>
      <c r="USS65" s="145"/>
      <c r="USV65" s="145"/>
      <c r="UTD65" s="145"/>
      <c r="UTI65" s="145"/>
      <c r="UTR65" s="145"/>
      <c r="UTU65" s="145"/>
      <c r="UUC65" s="145"/>
      <c r="UUY65" s="145"/>
      <c r="UUZ65" s="145"/>
      <c r="UVA65" s="145"/>
      <c r="UVB65" s="145"/>
      <c r="UVC65" s="145"/>
      <c r="UVD65" s="145"/>
      <c r="UVV65" s="145"/>
      <c r="UVW65" s="145"/>
      <c r="UVZ65" s="145"/>
      <c r="UWC65" s="145"/>
      <c r="UWE65" s="145"/>
      <c r="UWG65" s="145"/>
      <c r="UWJ65" s="145"/>
      <c r="UWM65" s="145"/>
      <c r="UWP65" s="145"/>
      <c r="UWS65" s="145"/>
      <c r="UWV65" s="145"/>
      <c r="UWY65" s="145"/>
      <c r="UXB65" s="145"/>
      <c r="UXE65" s="145"/>
      <c r="UXG65" s="145"/>
      <c r="UXT65" s="145"/>
      <c r="UXU65" s="145"/>
      <c r="UXV65" s="145"/>
      <c r="UXW65" s="145"/>
      <c r="UXX65" s="145"/>
      <c r="UXY65" s="145"/>
      <c r="UXZ65" s="145"/>
      <c r="UYA65" s="145"/>
      <c r="UYB65" s="145"/>
      <c r="UYC65" s="145"/>
      <c r="UYD65" s="145"/>
      <c r="UYE65" s="145"/>
      <c r="UYF65" s="145"/>
      <c r="UYG65" s="145"/>
      <c r="UYK65" s="145"/>
      <c r="UYM65" s="145"/>
      <c r="UYN65" s="145"/>
      <c r="UYO65" s="145"/>
      <c r="UYP65" s="145"/>
      <c r="UYS65" s="145"/>
      <c r="UYU65" s="145"/>
      <c r="UYV65" s="145"/>
      <c r="UYW65" s="145"/>
      <c r="UYX65" s="145"/>
      <c r="UYY65" s="145"/>
      <c r="UYZ65" s="145"/>
      <c r="UZA65" s="145"/>
      <c r="UZB65" s="145"/>
      <c r="UZC65" s="145"/>
      <c r="UZD65" s="145"/>
      <c r="UZE65" s="145"/>
      <c r="UZF65" s="145"/>
      <c r="UZG65" s="145"/>
      <c r="UZJ65" s="145"/>
      <c r="UZM65" s="145"/>
      <c r="UZP65" s="145"/>
      <c r="UZS65" s="145"/>
      <c r="UZV65" s="145"/>
      <c r="VAH65" s="145"/>
      <c r="VAK65" s="145"/>
      <c r="VAN65" s="145"/>
      <c r="VAQ65" s="145"/>
      <c r="VAZ65" s="145"/>
      <c r="VBF65" s="145"/>
      <c r="VBI65" s="145"/>
      <c r="VBL65" s="145"/>
      <c r="VBO65" s="145"/>
      <c r="VBU65" s="145"/>
      <c r="VBX65" s="145"/>
      <c r="VCD65" s="145"/>
      <c r="VCF65" s="145"/>
      <c r="VCG65" s="145"/>
      <c r="VCI65" s="145"/>
      <c r="VCL65" s="145"/>
      <c r="VCO65" s="145"/>
      <c r="VCR65" s="145"/>
      <c r="VCZ65" s="145"/>
      <c r="VDE65" s="145"/>
      <c r="VDN65" s="145"/>
      <c r="VDQ65" s="145"/>
      <c r="VDY65" s="145"/>
      <c r="VEU65" s="145"/>
      <c r="VEV65" s="145"/>
      <c r="VEW65" s="145"/>
      <c r="VEX65" s="145"/>
      <c r="VEY65" s="145"/>
      <c r="VEZ65" s="145"/>
      <c r="VFR65" s="145"/>
      <c r="VFS65" s="145"/>
      <c r="VFV65" s="145"/>
      <c r="VFY65" s="145"/>
      <c r="VGA65" s="145"/>
      <c r="VGC65" s="145"/>
      <c r="VGF65" s="145"/>
      <c r="VGI65" s="145"/>
      <c r="VGL65" s="145"/>
      <c r="VGO65" s="145"/>
      <c r="VGR65" s="145"/>
      <c r="VGU65" s="145"/>
      <c r="VGX65" s="145"/>
      <c r="VHA65" s="145"/>
      <c r="VHC65" s="145"/>
      <c r="VHP65" s="145"/>
      <c r="VHQ65" s="145"/>
      <c r="VHR65" s="145"/>
      <c r="VHS65" s="145"/>
      <c r="VHT65" s="145"/>
      <c r="VHU65" s="145"/>
      <c r="VHV65" s="145"/>
      <c r="VHW65" s="145"/>
      <c r="VHX65" s="145"/>
      <c r="VHY65" s="145"/>
      <c r="VHZ65" s="145"/>
      <c r="VIA65" s="145"/>
      <c r="VIB65" s="145"/>
      <c r="VIC65" s="145"/>
      <c r="VIG65" s="145"/>
      <c r="VII65" s="145"/>
      <c r="VIJ65" s="145"/>
      <c r="VIK65" s="145"/>
      <c r="VIL65" s="145"/>
      <c r="VIO65" s="145"/>
      <c r="VIQ65" s="145"/>
      <c r="VIR65" s="145"/>
      <c r="VIS65" s="145"/>
      <c r="VIT65" s="145"/>
      <c r="VIU65" s="145"/>
      <c r="VIV65" s="145"/>
      <c r="VIW65" s="145"/>
      <c r="VIX65" s="145"/>
      <c r="VIY65" s="145"/>
      <c r="VIZ65" s="145"/>
      <c r="VJA65" s="145"/>
      <c r="VJB65" s="145"/>
      <c r="VJC65" s="145"/>
      <c r="VJF65" s="145"/>
      <c r="VJI65" s="145"/>
      <c r="VJL65" s="145"/>
      <c r="VJO65" s="145"/>
      <c r="VJR65" s="145"/>
      <c r="VKD65" s="145"/>
      <c r="VKG65" s="145"/>
      <c r="VKJ65" s="145"/>
      <c r="VKM65" s="145"/>
      <c r="VKV65" s="145"/>
      <c r="VLB65" s="145"/>
      <c r="VLE65" s="145"/>
      <c r="VLH65" s="145"/>
      <c r="VLK65" s="145"/>
      <c r="VLQ65" s="145"/>
      <c r="VLT65" s="145"/>
      <c r="VLZ65" s="145"/>
      <c r="VMB65" s="145"/>
      <c r="VMC65" s="145"/>
      <c r="VME65" s="145"/>
      <c r="VMH65" s="145"/>
      <c r="VMK65" s="145"/>
      <c r="VMN65" s="145"/>
      <c r="VMV65" s="145"/>
      <c r="VNA65" s="145"/>
      <c r="VNJ65" s="145"/>
      <c r="VNM65" s="145"/>
      <c r="VNU65" s="145"/>
      <c r="VOQ65" s="145"/>
      <c r="VOR65" s="145"/>
      <c r="VOS65" s="145"/>
      <c r="VOT65" s="145"/>
      <c r="VOU65" s="145"/>
      <c r="VOV65" s="145"/>
      <c r="VPN65" s="145"/>
      <c r="VPO65" s="145"/>
      <c r="VPR65" s="145"/>
      <c r="VPU65" s="145"/>
      <c r="VPW65" s="145"/>
      <c r="VPY65" s="145"/>
      <c r="VQB65" s="145"/>
      <c r="VQE65" s="145"/>
      <c r="VQH65" s="145"/>
      <c r="VQK65" s="145"/>
      <c r="VQN65" s="145"/>
      <c r="VQQ65" s="145"/>
      <c r="VQT65" s="145"/>
      <c r="VQW65" s="145"/>
      <c r="VQY65" s="145"/>
      <c r="VRL65" s="145"/>
      <c r="VRM65" s="145"/>
      <c r="VRN65" s="145"/>
      <c r="VRO65" s="145"/>
      <c r="VRP65" s="145"/>
      <c r="VRQ65" s="145"/>
      <c r="VRR65" s="145"/>
      <c r="VRS65" s="145"/>
      <c r="VRT65" s="145"/>
      <c r="VRU65" s="145"/>
      <c r="VRV65" s="145"/>
      <c r="VRW65" s="145"/>
      <c r="VRX65" s="145"/>
      <c r="VRY65" s="145"/>
      <c r="VSC65" s="145"/>
      <c r="VSE65" s="145"/>
      <c r="VSF65" s="145"/>
      <c r="VSG65" s="145"/>
      <c r="VSH65" s="145"/>
      <c r="VSK65" s="145"/>
      <c r="VSM65" s="145"/>
      <c r="VSN65" s="145"/>
      <c r="VSO65" s="145"/>
      <c r="VSP65" s="145"/>
      <c r="VSQ65" s="145"/>
      <c r="VSR65" s="145"/>
      <c r="VSS65" s="145"/>
      <c r="VST65" s="145"/>
      <c r="VSU65" s="145"/>
      <c r="VSV65" s="145"/>
      <c r="VSW65" s="145"/>
      <c r="VSX65" s="145"/>
      <c r="VSY65" s="145"/>
      <c r="VTB65" s="145"/>
      <c r="VTE65" s="145"/>
      <c r="VTH65" s="145"/>
      <c r="VTK65" s="145"/>
      <c r="VTN65" s="145"/>
      <c r="VTZ65" s="145"/>
      <c r="VUC65" s="145"/>
      <c r="VUF65" s="145"/>
      <c r="VUI65" s="145"/>
      <c r="VUR65" s="145"/>
      <c r="VUX65" s="145"/>
      <c r="VVA65" s="145"/>
      <c r="VVD65" s="145"/>
      <c r="VVG65" s="145"/>
      <c r="VVM65" s="145"/>
      <c r="VVP65" s="145"/>
      <c r="VVV65" s="145"/>
      <c r="VVX65" s="145"/>
      <c r="VVY65" s="145"/>
      <c r="VWA65" s="145"/>
      <c r="VWD65" s="145"/>
      <c r="VWG65" s="145"/>
      <c r="VWJ65" s="145"/>
      <c r="VWR65" s="145"/>
      <c r="VWW65" s="145"/>
      <c r="VXF65" s="145"/>
      <c r="VXI65" s="145"/>
      <c r="VXQ65" s="145"/>
      <c r="VYM65" s="145"/>
      <c r="VYN65" s="145"/>
      <c r="VYO65" s="145"/>
      <c r="VYP65" s="145"/>
      <c r="VYQ65" s="145"/>
      <c r="VYR65" s="145"/>
      <c r="VZJ65" s="145"/>
      <c r="VZK65" s="145"/>
      <c r="VZN65" s="145"/>
      <c r="VZQ65" s="145"/>
      <c r="VZS65" s="145"/>
      <c r="VZU65" s="145"/>
      <c r="VZX65" s="145"/>
      <c r="WAA65" s="145"/>
      <c r="WAD65" s="145"/>
      <c r="WAG65" s="145"/>
      <c r="WAJ65" s="145"/>
      <c r="WAM65" s="145"/>
      <c r="WAP65" s="145"/>
      <c r="WAS65" s="145"/>
      <c r="WAU65" s="145"/>
      <c r="WBH65" s="145"/>
      <c r="WBI65" s="145"/>
      <c r="WBJ65" s="145"/>
      <c r="WBK65" s="145"/>
      <c r="WBL65" s="145"/>
      <c r="WBM65" s="145"/>
      <c r="WBN65" s="145"/>
      <c r="WBO65" s="145"/>
      <c r="WBP65" s="145"/>
      <c r="WBQ65" s="145"/>
      <c r="WBR65" s="145"/>
      <c r="WBS65" s="145"/>
      <c r="WBT65" s="145"/>
      <c r="WBU65" s="145"/>
      <c r="WBY65" s="145"/>
      <c r="WCA65" s="145"/>
      <c r="WCB65" s="145"/>
      <c r="WCC65" s="145"/>
      <c r="WCD65" s="145"/>
      <c r="WCG65" s="145"/>
      <c r="WCI65" s="145"/>
      <c r="WCJ65" s="145"/>
      <c r="WCK65" s="145"/>
      <c r="WCL65" s="145"/>
      <c r="WCM65" s="145"/>
      <c r="WCN65" s="145"/>
      <c r="WCO65" s="145"/>
      <c r="WCP65" s="145"/>
      <c r="WCQ65" s="145"/>
      <c r="WCR65" s="145"/>
      <c r="WCS65" s="145"/>
      <c r="WCT65" s="145"/>
      <c r="WCU65" s="145"/>
      <c r="WCX65" s="145"/>
      <c r="WDA65" s="145"/>
      <c r="WDD65" s="145"/>
      <c r="WDG65" s="145"/>
      <c r="WDJ65" s="145"/>
      <c r="WDV65" s="145"/>
      <c r="WDY65" s="145"/>
      <c r="WEB65" s="145"/>
      <c r="WEE65" s="145"/>
      <c r="WEN65" s="145"/>
      <c r="WET65" s="145"/>
      <c r="WEW65" s="145"/>
      <c r="WEZ65" s="145"/>
      <c r="WFC65" s="145"/>
      <c r="WFI65" s="145"/>
      <c r="WFL65" s="145"/>
      <c r="WFR65" s="145"/>
      <c r="WFT65" s="145"/>
      <c r="WFU65" s="145"/>
      <c r="WFW65" s="145"/>
      <c r="WFZ65" s="145"/>
      <c r="WGC65" s="145"/>
      <c r="WGF65" s="145"/>
      <c r="WGN65" s="145"/>
      <c r="WGS65" s="145"/>
      <c r="WHB65" s="145"/>
      <c r="WHE65" s="145"/>
      <c r="WHM65" s="145"/>
      <c r="WII65" s="145"/>
      <c r="WIJ65" s="145"/>
      <c r="WIK65" s="145"/>
      <c r="WIL65" s="145"/>
      <c r="WIM65" s="145"/>
      <c r="WIN65" s="145"/>
      <c r="WJF65" s="145"/>
      <c r="WJG65" s="145"/>
      <c r="WJJ65" s="145"/>
      <c r="WJM65" s="145"/>
      <c r="WJO65" s="145"/>
      <c r="WJQ65" s="145"/>
      <c r="WJT65" s="145"/>
      <c r="WJW65" s="145"/>
      <c r="WJZ65" s="145"/>
      <c r="WKC65" s="145"/>
      <c r="WKF65" s="145"/>
      <c r="WKI65" s="145"/>
      <c r="WKL65" s="145"/>
      <c r="WKO65" s="145"/>
      <c r="WKQ65" s="145"/>
      <c r="WLD65" s="145"/>
      <c r="WLE65" s="145"/>
      <c r="WLF65" s="145"/>
      <c r="WLG65" s="145"/>
      <c r="WLH65" s="145"/>
      <c r="WLI65" s="145"/>
      <c r="WLJ65" s="145"/>
      <c r="WLK65" s="145"/>
      <c r="WLL65" s="145"/>
      <c r="WLM65" s="145"/>
      <c r="WLN65" s="145"/>
      <c r="WLO65" s="145"/>
      <c r="WLP65" s="145"/>
      <c r="WLQ65" s="145"/>
      <c r="WLU65" s="145"/>
      <c r="WLW65" s="145"/>
      <c r="WLX65" s="145"/>
      <c r="WLY65" s="145"/>
      <c r="WLZ65" s="145"/>
      <c r="WMC65" s="145"/>
      <c r="WME65" s="145"/>
      <c r="WMF65" s="145"/>
      <c r="WMG65" s="145"/>
      <c r="WMH65" s="145"/>
      <c r="WMI65" s="145"/>
      <c r="WMJ65" s="145"/>
      <c r="WMK65" s="145"/>
      <c r="WML65" s="145"/>
      <c r="WMM65" s="145"/>
      <c r="WMN65" s="145"/>
      <c r="WMO65" s="145"/>
      <c r="WMP65" s="145"/>
      <c r="WMQ65" s="145"/>
      <c r="WMT65" s="145"/>
      <c r="WMW65" s="145"/>
      <c r="WMZ65" s="145"/>
      <c r="WNC65" s="145"/>
      <c r="WNF65" s="145"/>
      <c r="WNR65" s="145"/>
      <c r="WNU65" s="145"/>
      <c r="WNX65" s="145"/>
      <c r="WOA65" s="145"/>
      <c r="WOJ65" s="145"/>
      <c r="WOP65" s="145"/>
      <c r="WOS65" s="145"/>
      <c r="WOV65" s="145"/>
      <c r="WOY65" s="145"/>
      <c r="WPE65" s="145"/>
      <c r="WPH65" s="145"/>
      <c r="WPN65" s="145"/>
      <c r="WPP65" s="145"/>
      <c r="WPQ65" s="145"/>
      <c r="WPS65" s="145"/>
      <c r="WPV65" s="145"/>
      <c r="WPY65" s="145"/>
      <c r="WQB65" s="145"/>
      <c r="WQJ65" s="145"/>
      <c r="WQO65" s="145"/>
      <c r="WQX65" s="145"/>
      <c r="WRA65" s="145"/>
      <c r="WRI65" s="145"/>
      <c r="WSE65" s="145"/>
      <c r="WSF65" s="145"/>
      <c r="WSG65" s="145"/>
      <c r="WSH65" s="145"/>
      <c r="WSI65" s="145"/>
      <c r="WSJ65" s="145"/>
      <c r="WTB65" s="145"/>
      <c r="WTC65" s="145"/>
      <c r="WTF65" s="145"/>
      <c r="WTI65" s="145"/>
      <c r="WTK65" s="145"/>
      <c r="WTM65" s="145"/>
      <c r="WTP65" s="145"/>
      <c r="WTS65" s="145"/>
      <c r="WTV65" s="145"/>
      <c r="WTY65" s="145"/>
      <c r="WUB65" s="145"/>
      <c r="WUE65" s="145"/>
      <c r="WUH65" s="145"/>
      <c r="WUK65" s="145"/>
      <c r="WUM65" s="145"/>
      <c r="WUZ65" s="145"/>
      <c r="WVA65" s="145"/>
      <c r="WVB65" s="145"/>
      <c r="WVC65" s="145"/>
      <c r="WVD65" s="145"/>
      <c r="WVE65" s="145"/>
      <c r="WVF65" s="145"/>
      <c r="WVG65" s="145"/>
      <c r="WVH65" s="145"/>
      <c r="WVI65" s="145"/>
      <c r="WVJ65" s="145"/>
      <c r="WVK65" s="145"/>
      <c r="WVL65" s="145"/>
      <c r="WVM65" s="145"/>
      <c r="WVN65" s="145"/>
      <c r="WVO65" s="145"/>
      <c r="WVP65" s="145"/>
      <c r="WVQ65" s="145"/>
      <c r="WVR65" s="145"/>
      <c r="WVS65" s="145"/>
      <c r="WVT65" s="145"/>
      <c r="WVU65" s="145"/>
      <c r="WVV65" s="145"/>
      <c r="WVW65" s="145"/>
      <c r="WVX65" s="145"/>
      <c r="WVY65" s="145"/>
      <c r="WVZ65" s="145"/>
      <c r="WWA65" s="145"/>
      <c r="WWB65" s="145"/>
      <c r="WWC65" s="145"/>
      <c r="WWD65" s="145"/>
      <c r="WWE65" s="145"/>
      <c r="WWF65" s="145"/>
      <c r="WWG65" s="145"/>
      <c r="WWH65" s="145"/>
      <c r="WWI65" s="145"/>
      <c r="WWJ65" s="145"/>
      <c r="WWK65" s="145"/>
      <c r="WWL65" s="145"/>
      <c r="WWM65" s="145"/>
      <c r="WWN65" s="145"/>
      <c r="WWO65" s="145"/>
      <c r="WWP65" s="145"/>
      <c r="WWQ65" s="145"/>
      <c r="WWR65" s="145"/>
      <c r="WWS65" s="145"/>
      <c r="WWT65" s="145"/>
      <c r="WWU65" s="145"/>
      <c r="WWV65" s="145"/>
      <c r="WWW65" s="145"/>
      <c r="WWX65" s="145"/>
      <c r="WWY65" s="145"/>
      <c r="WWZ65" s="145"/>
      <c r="WXA65" s="145"/>
      <c r="WXB65" s="145"/>
      <c r="WXC65" s="145"/>
      <c r="WXD65" s="145"/>
      <c r="WXE65" s="145"/>
      <c r="WXF65" s="145"/>
      <c r="WXG65" s="145"/>
      <c r="WXH65" s="145"/>
      <c r="WXI65" s="145"/>
      <c r="WXJ65" s="145"/>
      <c r="WXK65" s="145"/>
      <c r="WXL65" s="145"/>
      <c r="WXM65" s="145"/>
      <c r="WXN65" s="145"/>
      <c r="WXO65" s="145"/>
      <c r="WXP65" s="145"/>
      <c r="WXQ65" s="145"/>
      <c r="WXR65" s="145"/>
      <c r="WXS65" s="145"/>
      <c r="WXT65" s="145"/>
      <c r="WXU65" s="145"/>
      <c r="WXV65" s="145"/>
      <c r="WXW65" s="145"/>
      <c r="WXX65" s="145"/>
      <c r="WXY65" s="145"/>
      <c r="WXZ65" s="145"/>
      <c r="WYA65" s="145"/>
      <c r="WYB65" s="145"/>
      <c r="WYC65" s="145"/>
      <c r="WYD65" s="145"/>
      <c r="WYE65" s="145"/>
      <c r="WYF65" s="145"/>
      <c r="WYG65" s="145"/>
      <c r="WYH65" s="145"/>
      <c r="WYI65" s="145"/>
      <c r="WYJ65" s="145"/>
      <c r="WYK65" s="145"/>
      <c r="WYL65" s="145"/>
      <c r="WYM65" s="145"/>
      <c r="WYN65" s="145"/>
      <c r="WYO65" s="145"/>
      <c r="WYP65" s="145"/>
      <c r="WYQ65" s="145"/>
      <c r="WYR65" s="145"/>
      <c r="WYS65" s="145"/>
      <c r="WYT65" s="145"/>
      <c r="WYU65" s="145"/>
      <c r="WYV65" s="145"/>
      <c r="WYW65" s="145"/>
      <c r="WYX65" s="145"/>
      <c r="WYY65" s="145"/>
      <c r="WYZ65" s="145"/>
      <c r="WZA65" s="145"/>
      <c r="WZB65" s="145"/>
      <c r="WZC65" s="145"/>
      <c r="WZD65" s="145"/>
      <c r="WZE65" s="145"/>
      <c r="WZF65" s="145"/>
      <c r="WZG65" s="145"/>
      <c r="WZH65" s="145"/>
      <c r="WZI65" s="145"/>
      <c r="WZJ65" s="145"/>
      <c r="WZK65" s="145"/>
      <c r="WZL65" s="145"/>
      <c r="WZM65" s="145"/>
      <c r="WZN65" s="145"/>
      <c r="WZO65" s="145"/>
      <c r="WZP65" s="145"/>
      <c r="WZQ65" s="145"/>
      <c r="WZR65" s="145"/>
      <c r="WZS65" s="145"/>
      <c r="WZT65" s="145"/>
      <c r="WZU65" s="145"/>
      <c r="WZV65" s="145"/>
      <c r="WZW65" s="145"/>
      <c r="WZX65" s="145"/>
      <c r="WZY65" s="145"/>
      <c r="WZZ65" s="145"/>
      <c r="XAA65" s="145"/>
      <c r="XAB65" s="145"/>
      <c r="XAC65" s="145"/>
      <c r="XAD65" s="145"/>
      <c r="XAE65" s="145"/>
      <c r="XAF65" s="145"/>
      <c r="XAG65" s="145"/>
      <c r="XAH65" s="145"/>
      <c r="XAI65" s="145"/>
      <c r="XAJ65" s="145"/>
      <c r="XAK65" s="145"/>
      <c r="XAL65" s="145"/>
      <c r="XAM65" s="145"/>
      <c r="XAN65" s="145"/>
      <c r="XAO65" s="145"/>
      <c r="XAP65" s="145"/>
      <c r="XAQ65" s="145"/>
      <c r="XAR65" s="145"/>
      <c r="XAS65" s="145"/>
      <c r="XAT65" s="145"/>
      <c r="XAU65" s="145"/>
      <c r="XAV65" s="145"/>
      <c r="XAW65" s="145"/>
      <c r="XAX65" s="145"/>
      <c r="XAY65" s="145"/>
      <c r="XAZ65" s="145"/>
      <c r="XBA65" s="145"/>
      <c r="XBB65" s="145"/>
      <c r="XBC65" s="145"/>
      <c r="XBD65" s="145"/>
      <c r="XBE65" s="145"/>
      <c r="XBF65" s="145"/>
      <c r="XBG65" s="145"/>
      <c r="XBH65" s="145"/>
      <c r="XBI65" s="145"/>
      <c r="XBJ65" s="145"/>
      <c r="XBK65" s="145"/>
      <c r="XBL65" s="145"/>
      <c r="XBM65" s="145"/>
      <c r="XBN65" s="145"/>
      <c r="XBO65" s="145"/>
      <c r="XBP65" s="145"/>
      <c r="XBQ65" s="145"/>
      <c r="XBR65" s="145"/>
      <c r="XBS65" s="145"/>
      <c r="XBT65" s="145"/>
      <c r="XBU65" s="145"/>
      <c r="XBV65" s="145"/>
      <c r="XBW65" s="145"/>
      <c r="XBX65" s="145"/>
      <c r="XBY65" s="145"/>
      <c r="XBZ65" s="145"/>
      <c r="XCA65" s="145"/>
      <c r="XCB65" s="145"/>
      <c r="XCC65" s="145"/>
      <c r="XCD65" s="145"/>
      <c r="XCE65" s="145"/>
      <c r="XCF65" s="145"/>
      <c r="XCG65" s="145"/>
      <c r="XCH65" s="145"/>
      <c r="XCI65" s="145"/>
      <c r="XCJ65" s="145"/>
      <c r="XCK65" s="145"/>
      <c r="XCL65" s="145"/>
      <c r="XCM65" s="145"/>
      <c r="XCN65" s="145"/>
      <c r="XCO65" s="145"/>
      <c r="XCP65" s="145"/>
      <c r="XCQ65" s="145"/>
      <c r="XCR65" s="145"/>
      <c r="XCS65" s="145"/>
      <c r="XCT65" s="145"/>
      <c r="XCU65" s="145"/>
      <c r="XCV65" s="145"/>
      <c r="XCW65" s="145"/>
      <c r="XCX65" s="145"/>
      <c r="XCY65" s="145"/>
      <c r="XCZ65" s="145"/>
      <c r="XDA65" s="145"/>
      <c r="XDB65" s="145"/>
      <c r="XDC65" s="145"/>
      <c r="XDD65" s="145"/>
      <c r="XDE65" s="145"/>
      <c r="XDF65" s="145"/>
      <c r="XDG65" s="145"/>
      <c r="XDH65" s="145"/>
      <c r="XDI65" s="145"/>
      <c r="XDJ65" s="145"/>
      <c r="XDK65" s="145"/>
      <c r="XDL65" s="145"/>
      <c r="XDM65" s="145"/>
      <c r="XDN65" s="145"/>
      <c r="XDO65" s="145"/>
      <c r="XDP65" s="145"/>
      <c r="XDQ65" s="145"/>
      <c r="XDR65" s="145"/>
      <c r="XDS65" s="145"/>
      <c r="XDT65" s="145"/>
      <c r="XDU65" s="145"/>
      <c r="XDV65" s="145"/>
      <c r="XDW65" s="145"/>
      <c r="XDX65" s="145"/>
      <c r="XDY65" s="145"/>
      <c r="XDZ65" s="145"/>
      <c r="XEA65" s="145"/>
      <c r="XEB65" s="145"/>
      <c r="XEC65" s="145"/>
      <c r="XED65" s="145"/>
      <c r="XEE65" s="145"/>
      <c r="XEF65" s="145"/>
      <c r="XEG65" s="145"/>
      <c r="XEH65" s="145"/>
      <c r="XEI65" s="145"/>
      <c r="XEJ65" s="145"/>
      <c r="XEK65" s="145"/>
      <c r="XEL65" s="145"/>
      <c r="XEM65" s="145"/>
      <c r="XEN65" s="145"/>
      <c r="XEO65" s="145"/>
      <c r="XEP65" s="145"/>
      <c r="XEQ65" s="145"/>
      <c r="XER65" s="145"/>
      <c r="XES65" s="145"/>
      <c r="XET65" s="145"/>
      <c r="XEU65" s="145"/>
      <c r="XEV65" s="145"/>
      <c r="XEW65" s="145"/>
      <c r="XEX65" s="145"/>
      <c r="XEY65" s="145"/>
      <c r="XEZ65" s="145"/>
      <c r="XFA65" s="145"/>
      <c r="XFB65" s="145"/>
      <c r="XFC65" s="145"/>
      <c r="XFD65" s="145"/>
    </row>
    <row r="66" spans="1:16384" s="45" customFormat="1" ht="20.25" hidden="1" customHeight="1">
      <c r="A66" s="4" t="s">
        <v>5</v>
      </c>
      <c r="B66" s="44" t="s">
        <v>325</v>
      </c>
      <c r="C66" s="132"/>
      <c r="D66" s="59"/>
      <c r="E66" s="60">
        <f t="shared" si="1"/>
        <v>0</v>
      </c>
    </row>
    <row r="67" spans="1:16384" s="45" customFormat="1" ht="21.75" hidden="1" customHeight="1">
      <c r="A67" s="4" t="s">
        <v>6</v>
      </c>
      <c r="B67" s="44" t="s">
        <v>332</v>
      </c>
      <c r="C67" s="132"/>
      <c r="D67" s="59"/>
      <c r="E67" s="60">
        <f t="shared" si="1"/>
        <v>0</v>
      </c>
    </row>
    <row r="68" spans="1:16384" s="45" customFormat="1" ht="20.25" hidden="1" customHeight="1">
      <c r="A68" s="7" t="s">
        <v>7</v>
      </c>
      <c r="B68" s="44" t="s">
        <v>325</v>
      </c>
      <c r="C68" s="132"/>
      <c r="D68" s="59"/>
      <c r="E68" s="60">
        <f t="shared" si="1"/>
        <v>0</v>
      </c>
    </row>
    <row r="69" spans="1:16384" s="45" customFormat="1" ht="20.25" hidden="1" customHeight="1">
      <c r="A69" s="8" t="s">
        <v>8</v>
      </c>
      <c r="B69" s="44" t="s">
        <v>332</v>
      </c>
      <c r="C69" s="132"/>
      <c r="D69" s="59"/>
      <c r="E69" s="60">
        <f t="shared" si="1"/>
        <v>0</v>
      </c>
    </row>
    <row r="70" spans="1:16384" s="45" customFormat="1" ht="21.75" hidden="1" customHeight="1">
      <c r="A70" s="8" t="s">
        <v>115</v>
      </c>
      <c r="B70" s="44" t="s">
        <v>330</v>
      </c>
      <c r="C70" s="132"/>
      <c r="D70" s="59"/>
      <c r="E70" s="60">
        <f t="shared" si="1"/>
        <v>0</v>
      </c>
    </row>
    <row r="71" spans="1:16384" s="45" customFormat="1" ht="20.25" hidden="1" customHeight="1">
      <c r="A71" s="4" t="s">
        <v>116</v>
      </c>
      <c r="B71" s="44" t="s">
        <v>325</v>
      </c>
      <c r="C71" s="132"/>
      <c r="D71" s="59"/>
      <c r="E71" s="60">
        <f t="shared" si="1"/>
        <v>0</v>
      </c>
    </row>
    <row r="72" spans="1:16384" s="45" customFormat="1" ht="22.7" customHeight="1">
      <c r="A72" s="148" t="s">
        <v>165</v>
      </c>
      <c r="B72" s="44" t="s">
        <v>325</v>
      </c>
      <c r="C72" s="177">
        <v>165</v>
      </c>
      <c r="D72" s="143">
        <v>26000</v>
      </c>
      <c r="E72" s="144">
        <f t="shared" si="1"/>
        <v>4290000</v>
      </c>
      <c r="I72" s="145"/>
      <c r="K72" s="145"/>
      <c r="L72" s="145"/>
      <c r="M72" s="145"/>
      <c r="N72" s="145"/>
      <c r="Q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H72" s="145"/>
      <c r="AK72" s="145"/>
      <c r="AN72" s="145"/>
      <c r="AQ72" s="145"/>
      <c r="AT72" s="145"/>
      <c r="BF72" s="145"/>
      <c r="BI72" s="145"/>
      <c r="BL72" s="145"/>
      <c r="BO72" s="145"/>
      <c r="BX72" s="145"/>
      <c r="CD72" s="145"/>
      <c r="CG72" s="145"/>
      <c r="CJ72" s="145"/>
      <c r="CM72" s="145"/>
      <c r="CS72" s="145"/>
      <c r="CV72" s="145"/>
      <c r="DB72" s="145"/>
      <c r="DD72" s="145"/>
      <c r="DE72" s="145"/>
      <c r="DG72" s="145"/>
      <c r="DJ72" s="145"/>
      <c r="DM72" s="145"/>
      <c r="DP72" s="145"/>
      <c r="DX72" s="145"/>
      <c r="EC72" s="145"/>
      <c r="EL72" s="145"/>
      <c r="EO72" s="145"/>
      <c r="EW72" s="145"/>
      <c r="FS72" s="145"/>
      <c r="FT72" s="145"/>
      <c r="FU72" s="145"/>
      <c r="FV72" s="145"/>
      <c r="FW72" s="145"/>
      <c r="FX72" s="145"/>
      <c r="GP72" s="145"/>
      <c r="GQ72" s="145"/>
      <c r="GT72" s="145"/>
      <c r="GW72" s="145"/>
      <c r="GY72" s="145"/>
      <c r="HA72" s="145"/>
      <c r="HD72" s="145"/>
      <c r="HG72" s="145"/>
      <c r="HJ72" s="145"/>
      <c r="HM72" s="145"/>
      <c r="HP72" s="145"/>
      <c r="HS72" s="145"/>
      <c r="HV72" s="145"/>
      <c r="HY72" s="145"/>
      <c r="IA72" s="145"/>
      <c r="IN72" s="145"/>
      <c r="IO72" s="145"/>
      <c r="IP72" s="145"/>
      <c r="IQ72" s="145"/>
      <c r="IR72" s="145"/>
      <c r="IS72" s="145"/>
      <c r="IT72" s="145"/>
      <c r="IU72" s="145"/>
      <c r="IV72" s="145"/>
      <c r="IW72" s="145"/>
      <c r="IX72" s="145"/>
      <c r="IY72" s="145"/>
      <c r="IZ72" s="145"/>
      <c r="JA72" s="145"/>
      <c r="JE72" s="145"/>
      <c r="JG72" s="145"/>
      <c r="JH72" s="145"/>
      <c r="JI72" s="145"/>
      <c r="JJ72" s="145"/>
      <c r="JM72" s="145"/>
      <c r="JO72" s="145"/>
      <c r="JP72" s="145"/>
      <c r="JQ72" s="145"/>
      <c r="JR72" s="145"/>
      <c r="JS72" s="145"/>
      <c r="JT72" s="145"/>
      <c r="JU72" s="145"/>
      <c r="JV72" s="145"/>
      <c r="JW72" s="145"/>
      <c r="JX72" s="145"/>
      <c r="JY72" s="145"/>
      <c r="JZ72" s="145"/>
      <c r="KA72" s="145"/>
      <c r="KD72" s="145"/>
      <c r="KG72" s="145"/>
      <c r="KJ72" s="145"/>
      <c r="KM72" s="145"/>
      <c r="KP72" s="145"/>
      <c r="LB72" s="145"/>
      <c r="LE72" s="145"/>
      <c r="LH72" s="145"/>
      <c r="LK72" s="145"/>
      <c r="LT72" s="145"/>
      <c r="LZ72" s="145"/>
      <c r="MC72" s="145"/>
      <c r="MF72" s="145"/>
      <c r="MI72" s="145"/>
      <c r="MO72" s="145"/>
      <c r="MR72" s="145"/>
      <c r="MX72" s="145"/>
      <c r="MZ72" s="145"/>
      <c r="NA72" s="145"/>
      <c r="NC72" s="145"/>
      <c r="NF72" s="145"/>
      <c r="NI72" s="145"/>
      <c r="NL72" s="145"/>
      <c r="NT72" s="145"/>
      <c r="NY72" s="145"/>
      <c r="OH72" s="145"/>
      <c r="OK72" s="145"/>
      <c r="OS72" s="145"/>
      <c r="PO72" s="145"/>
      <c r="PP72" s="145"/>
      <c r="PQ72" s="145"/>
      <c r="PR72" s="145"/>
      <c r="PS72" s="145"/>
      <c r="PT72" s="145"/>
      <c r="QL72" s="145"/>
      <c r="QM72" s="145"/>
      <c r="QP72" s="145"/>
      <c r="QS72" s="145"/>
      <c r="QU72" s="145"/>
      <c r="QW72" s="145"/>
      <c r="QZ72" s="145"/>
      <c r="RC72" s="145"/>
      <c r="RF72" s="145"/>
      <c r="RI72" s="145"/>
      <c r="RL72" s="145"/>
      <c r="RO72" s="145"/>
      <c r="RR72" s="145"/>
      <c r="RU72" s="145"/>
      <c r="RW72" s="145"/>
      <c r="SJ72" s="145"/>
      <c r="SK72" s="145"/>
      <c r="SL72" s="145"/>
      <c r="SM72" s="145"/>
      <c r="SN72" s="145"/>
      <c r="SO72" s="145"/>
      <c r="SP72" s="145"/>
      <c r="SQ72" s="145"/>
      <c r="SR72" s="145"/>
      <c r="SS72" s="145"/>
      <c r="ST72" s="145"/>
      <c r="SU72" s="145"/>
      <c r="SV72" s="145"/>
      <c r="SW72" s="145"/>
      <c r="TA72" s="145"/>
      <c r="TC72" s="145"/>
      <c r="TD72" s="145"/>
      <c r="TE72" s="145"/>
      <c r="TF72" s="145"/>
      <c r="TI72" s="145"/>
      <c r="TK72" s="145"/>
      <c r="TL72" s="145"/>
      <c r="TM72" s="145"/>
      <c r="TN72" s="145"/>
      <c r="TO72" s="145"/>
      <c r="TP72" s="145"/>
      <c r="TQ72" s="145"/>
      <c r="TR72" s="145"/>
      <c r="TS72" s="145"/>
      <c r="TT72" s="145"/>
      <c r="TU72" s="145"/>
      <c r="TV72" s="145"/>
      <c r="TW72" s="145"/>
      <c r="TZ72" s="145"/>
      <c r="UC72" s="145"/>
      <c r="UF72" s="145"/>
      <c r="UI72" s="145"/>
      <c r="UL72" s="145"/>
      <c r="UX72" s="145"/>
      <c r="VA72" s="145"/>
      <c r="VD72" s="145"/>
      <c r="VG72" s="145"/>
      <c r="VP72" s="145"/>
      <c r="VV72" s="145"/>
      <c r="VY72" s="145"/>
      <c r="WB72" s="145"/>
      <c r="WE72" s="145"/>
      <c r="WK72" s="145"/>
      <c r="WN72" s="145"/>
      <c r="WT72" s="145"/>
      <c r="WV72" s="145"/>
      <c r="WW72" s="145"/>
      <c r="WY72" s="145"/>
      <c r="XB72" s="145"/>
      <c r="XE72" s="145"/>
      <c r="XH72" s="145"/>
      <c r="XP72" s="145"/>
      <c r="XU72" s="145"/>
      <c r="YD72" s="145"/>
      <c r="YG72" s="145"/>
      <c r="YO72" s="145"/>
      <c r="ZK72" s="145"/>
      <c r="ZL72" s="145"/>
      <c r="ZM72" s="145"/>
      <c r="ZN72" s="145"/>
      <c r="ZO72" s="145"/>
      <c r="ZP72" s="145"/>
      <c r="AAH72" s="145"/>
      <c r="AAI72" s="145"/>
      <c r="AAL72" s="145"/>
      <c r="AAO72" s="145"/>
      <c r="AAQ72" s="145"/>
      <c r="AAS72" s="145"/>
      <c r="AAV72" s="145"/>
      <c r="AAY72" s="145"/>
      <c r="ABB72" s="145"/>
      <c r="ABE72" s="145"/>
      <c r="ABH72" s="145"/>
      <c r="ABK72" s="145"/>
      <c r="ABN72" s="145"/>
      <c r="ABQ72" s="145"/>
      <c r="ABS72" s="145"/>
      <c r="ACF72" s="145"/>
      <c r="ACG72" s="145"/>
      <c r="ACH72" s="145"/>
      <c r="ACI72" s="145"/>
      <c r="ACJ72" s="145"/>
      <c r="ACK72" s="145"/>
      <c r="ACL72" s="145"/>
      <c r="ACM72" s="145"/>
      <c r="ACN72" s="145"/>
      <c r="ACO72" s="145"/>
      <c r="ACP72" s="145"/>
      <c r="ACQ72" s="145"/>
      <c r="ACR72" s="145"/>
      <c r="ACS72" s="145"/>
      <c r="ACW72" s="145"/>
      <c r="ACY72" s="145"/>
      <c r="ACZ72" s="145"/>
      <c r="ADA72" s="145"/>
      <c r="ADB72" s="145"/>
      <c r="ADE72" s="145"/>
      <c r="ADG72" s="145"/>
      <c r="ADH72" s="145"/>
      <c r="ADI72" s="145"/>
      <c r="ADJ72" s="145"/>
      <c r="ADK72" s="145"/>
      <c r="ADL72" s="145"/>
      <c r="ADM72" s="145"/>
      <c r="ADN72" s="145"/>
      <c r="ADO72" s="145"/>
      <c r="ADP72" s="145"/>
      <c r="ADQ72" s="145"/>
      <c r="ADR72" s="145"/>
      <c r="ADS72" s="145"/>
      <c r="ADV72" s="145"/>
      <c r="ADY72" s="145"/>
      <c r="AEB72" s="145"/>
      <c r="AEE72" s="145"/>
      <c r="AEH72" s="145"/>
      <c r="AET72" s="145"/>
      <c r="AEW72" s="145"/>
      <c r="AEZ72" s="145"/>
      <c r="AFC72" s="145"/>
      <c r="AFL72" s="145"/>
      <c r="AFR72" s="145"/>
      <c r="AFU72" s="145"/>
      <c r="AFX72" s="145"/>
      <c r="AGA72" s="145"/>
      <c r="AGG72" s="145"/>
      <c r="AGJ72" s="145"/>
      <c r="AGP72" s="145"/>
      <c r="AGR72" s="145"/>
      <c r="AGS72" s="145"/>
      <c r="AGU72" s="145"/>
      <c r="AGX72" s="145"/>
      <c r="AHA72" s="145"/>
      <c r="AHD72" s="145"/>
      <c r="AHL72" s="145"/>
      <c r="AHQ72" s="145"/>
      <c r="AHZ72" s="145"/>
      <c r="AIC72" s="145"/>
      <c r="AIK72" s="145"/>
      <c r="AJG72" s="145"/>
      <c r="AJH72" s="145"/>
      <c r="AJI72" s="145"/>
      <c r="AJJ72" s="145"/>
      <c r="AJK72" s="145"/>
      <c r="AJL72" s="145"/>
      <c r="AKD72" s="145"/>
      <c r="AKE72" s="145"/>
      <c r="AKH72" s="145"/>
      <c r="AKK72" s="145"/>
      <c r="AKM72" s="145"/>
      <c r="AKO72" s="145"/>
      <c r="AKR72" s="145"/>
      <c r="AKU72" s="145"/>
      <c r="AKX72" s="145"/>
      <c r="ALA72" s="145"/>
      <c r="ALD72" s="145"/>
      <c r="ALG72" s="145"/>
      <c r="ALJ72" s="145"/>
      <c r="ALM72" s="145"/>
      <c r="ALO72" s="145"/>
      <c r="AMB72" s="145"/>
      <c r="AMC72" s="145"/>
      <c r="AMD72" s="145"/>
      <c r="AME72" s="145"/>
      <c r="AMF72" s="145"/>
      <c r="AMG72" s="145"/>
      <c r="AMH72" s="145"/>
      <c r="AMI72" s="145"/>
      <c r="AMJ72" s="145"/>
      <c r="AMK72" s="145"/>
      <c r="AML72" s="145"/>
      <c r="AMM72" s="145"/>
      <c r="AMN72" s="145"/>
      <c r="AMO72" s="145"/>
      <c r="AMS72" s="145"/>
      <c r="AMU72" s="145"/>
      <c r="AMV72" s="145"/>
      <c r="AMW72" s="145"/>
      <c r="AMX72" s="145"/>
      <c r="ANA72" s="145"/>
      <c r="ANC72" s="145"/>
      <c r="AND72" s="145"/>
      <c r="ANE72" s="145"/>
      <c r="ANF72" s="145"/>
      <c r="ANG72" s="145"/>
      <c r="ANH72" s="145"/>
      <c r="ANI72" s="145"/>
      <c r="ANJ72" s="145"/>
      <c r="ANK72" s="145"/>
      <c r="ANL72" s="145"/>
      <c r="ANM72" s="145"/>
      <c r="ANN72" s="145"/>
      <c r="ANO72" s="145"/>
      <c r="ANR72" s="145"/>
      <c r="ANU72" s="145"/>
      <c r="ANX72" s="145"/>
      <c r="AOA72" s="145"/>
      <c r="AOD72" s="145"/>
      <c r="AOP72" s="145"/>
      <c r="AOS72" s="145"/>
      <c r="AOV72" s="145"/>
      <c r="AOY72" s="145"/>
      <c r="APH72" s="145"/>
      <c r="APN72" s="145"/>
      <c r="APQ72" s="145"/>
      <c r="APT72" s="145"/>
      <c r="APW72" s="145"/>
      <c r="AQC72" s="145"/>
      <c r="AQF72" s="145"/>
      <c r="AQL72" s="145"/>
      <c r="AQN72" s="145"/>
      <c r="AQO72" s="145"/>
      <c r="AQQ72" s="145"/>
      <c r="AQT72" s="145"/>
      <c r="AQW72" s="145"/>
      <c r="AQZ72" s="145"/>
      <c r="ARH72" s="145"/>
      <c r="ARM72" s="145"/>
      <c r="ARV72" s="145"/>
      <c r="ARY72" s="145"/>
      <c r="ASG72" s="145"/>
      <c r="ATC72" s="145"/>
      <c r="ATD72" s="145"/>
      <c r="ATE72" s="145"/>
      <c r="ATF72" s="145"/>
      <c r="ATG72" s="145"/>
      <c r="ATH72" s="145"/>
      <c r="ATZ72" s="145"/>
      <c r="AUA72" s="145"/>
      <c r="AUD72" s="145"/>
      <c r="AUG72" s="145"/>
      <c r="AUI72" s="145"/>
      <c r="AUK72" s="145"/>
      <c r="AUN72" s="145"/>
      <c r="AUQ72" s="145"/>
      <c r="AUT72" s="145"/>
      <c r="AUW72" s="145"/>
      <c r="AUZ72" s="145"/>
      <c r="AVC72" s="145"/>
      <c r="AVF72" s="145"/>
      <c r="AVI72" s="145"/>
      <c r="AVK72" s="145"/>
      <c r="AVX72" s="145"/>
      <c r="AVY72" s="145"/>
      <c r="AVZ72" s="145"/>
      <c r="AWA72" s="145"/>
      <c r="AWB72" s="145"/>
      <c r="AWC72" s="145"/>
      <c r="AWD72" s="145"/>
      <c r="AWE72" s="145"/>
      <c r="AWF72" s="145"/>
      <c r="AWG72" s="145"/>
      <c r="AWH72" s="145"/>
      <c r="AWI72" s="145"/>
      <c r="AWJ72" s="145"/>
      <c r="AWK72" s="145"/>
      <c r="AWO72" s="145"/>
      <c r="AWQ72" s="145"/>
      <c r="AWR72" s="145"/>
      <c r="AWS72" s="145"/>
      <c r="AWT72" s="145"/>
      <c r="AWW72" s="145"/>
      <c r="AWY72" s="145"/>
      <c r="AWZ72" s="145"/>
      <c r="AXA72" s="145"/>
      <c r="AXB72" s="145"/>
      <c r="AXC72" s="145"/>
      <c r="AXD72" s="145"/>
      <c r="AXE72" s="145"/>
      <c r="AXF72" s="145"/>
      <c r="AXG72" s="145"/>
      <c r="AXH72" s="145"/>
      <c r="AXI72" s="145"/>
      <c r="AXJ72" s="145"/>
      <c r="AXK72" s="145"/>
      <c r="AXN72" s="145"/>
      <c r="AXQ72" s="145"/>
      <c r="AXT72" s="145"/>
      <c r="AXW72" s="145"/>
      <c r="AXZ72" s="145"/>
      <c r="AYL72" s="145"/>
      <c r="AYO72" s="145"/>
      <c r="AYR72" s="145"/>
      <c r="AYU72" s="145"/>
      <c r="AZD72" s="145"/>
      <c r="AZJ72" s="145"/>
      <c r="AZM72" s="145"/>
      <c r="AZP72" s="145"/>
      <c r="AZS72" s="145"/>
      <c r="AZY72" s="145"/>
      <c r="BAB72" s="145"/>
      <c r="BAH72" s="145"/>
      <c r="BAJ72" s="145"/>
      <c r="BAK72" s="145"/>
      <c r="BAM72" s="145"/>
      <c r="BAP72" s="145"/>
      <c r="BAS72" s="145"/>
      <c r="BAV72" s="145"/>
      <c r="BBD72" s="145"/>
      <c r="BBI72" s="145"/>
      <c r="BBR72" s="145"/>
      <c r="BBU72" s="145"/>
      <c r="BCC72" s="145"/>
      <c r="BCY72" s="145"/>
      <c r="BCZ72" s="145"/>
      <c r="BDA72" s="145"/>
      <c r="BDB72" s="145"/>
      <c r="BDC72" s="145"/>
      <c r="BDD72" s="145"/>
      <c r="BDV72" s="145"/>
      <c r="BDW72" s="145"/>
      <c r="BDZ72" s="145"/>
      <c r="BEC72" s="145"/>
      <c r="BEE72" s="145"/>
      <c r="BEG72" s="145"/>
      <c r="BEJ72" s="145"/>
      <c r="BEM72" s="145"/>
      <c r="BEP72" s="145"/>
      <c r="BES72" s="145"/>
      <c r="BEV72" s="145"/>
      <c r="BEY72" s="145"/>
      <c r="BFB72" s="145"/>
      <c r="BFE72" s="145"/>
      <c r="BFG72" s="145"/>
      <c r="BFT72" s="145"/>
      <c r="BFU72" s="145"/>
      <c r="BFV72" s="145"/>
      <c r="BFW72" s="145"/>
      <c r="BFX72" s="145"/>
      <c r="BFY72" s="145"/>
      <c r="BFZ72" s="145"/>
      <c r="BGA72" s="145"/>
      <c r="BGB72" s="145"/>
      <c r="BGC72" s="145"/>
      <c r="BGD72" s="145"/>
      <c r="BGE72" s="145"/>
      <c r="BGF72" s="145"/>
      <c r="BGG72" s="145"/>
      <c r="BGK72" s="145"/>
      <c r="BGM72" s="145"/>
      <c r="BGN72" s="145"/>
      <c r="BGO72" s="145"/>
      <c r="BGP72" s="145"/>
      <c r="BGS72" s="145"/>
      <c r="BGU72" s="145"/>
      <c r="BGV72" s="145"/>
      <c r="BGW72" s="145"/>
      <c r="BGX72" s="145"/>
      <c r="BGY72" s="145"/>
      <c r="BGZ72" s="145"/>
      <c r="BHA72" s="145"/>
      <c r="BHB72" s="145"/>
      <c r="BHC72" s="145"/>
      <c r="BHD72" s="145"/>
      <c r="BHE72" s="145"/>
      <c r="BHF72" s="145"/>
      <c r="BHG72" s="145"/>
      <c r="BHJ72" s="145"/>
      <c r="BHM72" s="145"/>
      <c r="BHP72" s="145"/>
      <c r="BHS72" s="145"/>
      <c r="BHV72" s="145"/>
      <c r="BIH72" s="145"/>
      <c r="BIK72" s="145"/>
      <c r="BIN72" s="145"/>
      <c r="BIQ72" s="145"/>
      <c r="BIZ72" s="145"/>
      <c r="BJF72" s="145"/>
      <c r="BJI72" s="145"/>
      <c r="BJL72" s="145"/>
      <c r="BJO72" s="145"/>
      <c r="BJU72" s="145"/>
      <c r="BJX72" s="145"/>
      <c r="BKD72" s="145"/>
      <c r="BKF72" s="145"/>
      <c r="BKG72" s="145"/>
      <c r="BKI72" s="145"/>
      <c r="BKL72" s="145"/>
      <c r="BKO72" s="145"/>
      <c r="BKR72" s="145"/>
      <c r="BKZ72" s="145"/>
      <c r="BLE72" s="145"/>
      <c r="BLN72" s="145"/>
      <c r="BLQ72" s="145"/>
      <c r="BLY72" s="145"/>
      <c r="BMU72" s="145"/>
      <c r="BMV72" s="145"/>
      <c r="BMW72" s="145"/>
      <c r="BMX72" s="145"/>
      <c r="BMY72" s="145"/>
      <c r="BMZ72" s="145"/>
      <c r="BNR72" s="145"/>
      <c r="BNS72" s="145"/>
      <c r="BNV72" s="145"/>
      <c r="BNY72" s="145"/>
      <c r="BOA72" s="145"/>
      <c r="BOC72" s="145"/>
      <c r="BOF72" s="145"/>
      <c r="BOI72" s="145"/>
      <c r="BOL72" s="145"/>
      <c r="BOO72" s="145"/>
      <c r="BOR72" s="145"/>
      <c r="BOU72" s="145"/>
      <c r="BOX72" s="145"/>
      <c r="BPA72" s="145"/>
      <c r="BPC72" s="145"/>
      <c r="BPP72" s="145"/>
      <c r="BPQ72" s="145"/>
      <c r="BPR72" s="145"/>
      <c r="BPS72" s="145"/>
      <c r="BPT72" s="145"/>
      <c r="BPU72" s="145"/>
      <c r="BPV72" s="145"/>
      <c r="BPW72" s="145"/>
      <c r="BPX72" s="145"/>
      <c r="BPY72" s="145"/>
      <c r="BPZ72" s="145"/>
      <c r="BQA72" s="145"/>
      <c r="BQB72" s="145"/>
      <c r="BQC72" s="145"/>
      <c r="BQG72" s="145"/>
      <c r="BQI72" s="145"/>
      <c r="BQJ72" s="145"/>
      <c r="BQK72" s="145"/>
      <c r="BQL72" s="145"/>
      <c r="BQO72" s="145"/>
      <c r="BQQ72" s="145"/>
      <c r="BQR72" s="145"/>
      <c r="BQS72" s="145"/>
      <c r="BQT72" s="145"/>
      <c r="BQU72" s="145"/>
      <c r="BQV72" s="145"/>
      <c r="BQW72" s="145"/>
      <c r="BQX72" s="145"/>
      <c r="BQY72" s="145"/>
      <c r="BQZ72" s="145"/>
      <c r="BRA72" s="145"/>
      <c r="BRB72" s="145"/>
      <c r="BRC72" s="145"/>
      <c r="BRF72" s="145"/>
      <c r="BRI72" s="145"/>
      <c r="BRL72" s="145"/>
      <c r="BRO72" s="145"/>
      <c r="BRR72" s="145"/>
      <c r="BSD72" s="145"/>
      <c r="BSG72" s="145"/>
      <c r="BSJ72" s="145"/>
      <c r="BSM72" s="145"/>
      <c r="BSV72" s="145"/>
      <c r="BTB72" s="145"/>
      <c r="BTE72" s="145"/>
      <c r="BTH72" s="145"/>
      <c r="BTK72" s="145"/>
      <c r="BTQ72" s="145"/>
      <c r="BTT72" s="145"/>
      <c r="BTZ72" s="145"/>
      <c r="BUB72" s="145"/>
      <c r="BUC72" s="145"/>
      <c r="BUE72" s="145"/>
      <c r="BUH72" s="145"/>
      <c r="BUK72" s="145"/>
      <c r="BUN72" s="145"/>
      <c r="BUV72" s="145"/>
      <c r="BVA72" s="145"/>
      <c r="BVJ72" s="145"/>
      <c r="BVM72" s="145"/>
      <c r="BVU72" s="145"/>
      <c r="BWQ72" s="145"/>
      <c r="BWR72" s="145"/>
      <c r="BWS72" s="145"/>
      <c r="BWT72" s="145"/>
      <c r="BWU72" s="145"/>
      <c r="BWV72" s="145"/>
      <c r="BXN72" s="145"/>
      <c r="BXO72" s="145"/>
      <c r="BXR72" s="145"/>
      <c r="BXU72" s="145"/>
      <c r="BXW72" s="145"/>
      <c r="BXY72" s="145"/>
      <c r="BYB72" s="145"/>
      <c r="BYE72" s="145"/>
      <c r="BYH72" s="145"/>
      <c r="BYK72" s="145"/>
      <c r="BYN72" s="145"/>
      <c r="BYQ72" s="145"/>
      <c r="BYT72" s="145"/>
      <c r="BYW72" s="145"/>
      <c r="BYY72" s="145"/>
      <c r="BZL72" s="145"/>
      <c r="BZM72" s="145"/>
      <c r="BZN72" s="145"/>
      <c r="BZO72" s="145"/>
      <c r="BZP72" s="145"/>
      <c r="BZQ72" s="145"/>
      <c r="BZR72" s="145"/>
      <c r="BZS72" s="145"/>
      <c r="BZT72" s="145"/>
      <c r="BZU72" s="145"/>
      <c r="BZV72" s="145"/>
      <c r="BZW72" s="145"/>
      <c r="BZX72" s="145"/>
      <c r="BZY72" s="145"/>
      <c r="CAC72" s="145"/>
      <c r="CAE72" s="145"/>
      <c r="CAF72" s="145"/>
      <c r="CAG72" s="145"/>
      <c r="CAH72" s="145"/>
      <c r="CAK72" s="145"/>
      <c r="CAM72" s="145"/>
      <c r="CAN72" s="145"/>
      <c r="CAO72" s="145"/>
      <c r="CAP72" s="145"/>
      <c r="CAQ72" s="145"/>
      <c r="CAR72" s="145"/>
      <c r="CAS72" s="145"/>
      <c r="CAT72" s="145"/>
      <c r="CAU72" s="145"/>
      <c r="CAV72" s="145"/>
      <c r="CAW72" s="145"/>
      <c r="CAX72" s="145"/>
      <c r="CAY72" s="145"/>
      <c r="CBB72" s="145"/>
      <c r="CBE72" s="145"/>
      <c r="CBH72" s="145"/>
      <c r="CBK72" s="145"/>
      <c r="CBN72" s="145"/>
      <c r="CBZ72" s="145"/>
      <c r="CCC72" s="145"/>
      <c r="CCF72" s="145"/>
      <c r="CCI72" s="145"/>
      <c r="CCR72" s="145"/>
      <c r="CCX72" s="145"/>
      <c r="CDA72" s="145"/>
      <c r="CDD72" s="145"/>
      <c r="CDG72" s="145"/>
      <c r="CDM72" s="145"/>
      <c r="CDP72" s="145"/>
      <c r="CDV72" s="145"/>
      <c r="CDX72" s="145"/>
      <c r="CDY72" s="145"/>
      <c r="CEA72" s="145"/>
      <c r="CED72" s="145"/>
      <c r="CEG72" s="145"/>
      <c r="CEJ72" s="145"/>
      <c r="CER72" s="145"/>
      <c r="CEW72" s="145"/>
      <c r="CFF72" s="145"/>
      <c r="CFI72" s="145"/>
      <c r="CFQ72" s="145"/>
      <c r="CGM72" s="145"/>
      <c r="CGN72" s="145"/>
      <c r="CGO72" s="145"/>
      <c r="CGP72" s="145"/>
      <c r="CGQ72" s="145"/>
      <c r="CGR72" s="145"/>
      <c r="CHJ72" s="145"/>
      <c r="CHK72" s="145"/>
      <c r="CHN72" s="145"/>
      <c r="CHQ72" s="145"/>
      <c r="CHS72" s="145"/>
      <c r="CHU72" s="145"/>
      <c r="CHX72" s="145"/>
      <c r="CIA72" s="145"/>
      <c r="CID72" s="145"/>
      <c r="CIG72" s="145"/>
      <c r="CIJ72" s="145"/>
      <c r="CIM72" s="145"/>
      <c r="CIP72" s="145"/>
      <c r="CIS72" s="145"/>
      <c r="CIU72" s="145"/>
      <c r="CJH72" s="145"/>
      <c r="CJI72" s="145"/>
      <c r="CJJ72" s="145"/>
      <c r="CJK72" s="145"/>
      <c r="CJL72" s="145"/>
      <c r="CJM72" s="145"/>
      <c r="CJN72" s="145"/>
      <c r="CJO72" s="145"/>
      <c r="CJP72" s="145"/>
      <c r="CJQ72" s="145"/>
      <c r="CJR72" s="145"/>
      <c r="CJS72" s="145"/>
      <c r="CJT72" s="145"/>
      <c r="CJU72" s="145"/>
      <c r="CJY72" s="145"/>
      <c r="CKA72" s="145"/>
      <c r="CKB72" s="145"/>
      <c r="CKC72" s="145"/>
      <c r="CKD72" s="145"/>
      <c r="CKG72" s="145"/>
      <c r="CKI72" s="145"/>
      <c r="CKJ72" s="145"/>
      <c r="CKK72" s="145"/>
      <c r="CKL72" s="145"/>
      <c r="CKM72" s="145"/>
      <c r="CKN72" s="145"/>
      <c r="CKO72" s="145"/>
      <c r="CKP72" s="145"/>
      <c r="CKQ72" s="145"/>
      <c r="CKR72" s="145"/>
      <c r="CKS72" s="145"/>
      <c r="CKT72" s="145"/>
      <c r="CKU72" s="145"/>
      <c r="CKX72" s="145"/>
      <c r="CLA72" s="145"/>
      <c r="CLD72" s="145"/>
      <c r="CLG72" s="145"/>
      <c r="CLJ72" s="145"/>
      <c r="CLV72" s="145"/>
      <c r="CLY72" s="145"/>
      <c r="CMB72" s="145"/>
      <c r="CME72" s="145"/>
      <c r="CMN72" s="145"/>
      <c r="CMT72" s="145"/>
      <c r="CMW72" s="145"/>
      <c r="CMZ72" s="145"/>
      <c r="CNC72" s="145"/>
      <c r="CNI72" s="145"/>
      <c r="CNL72" s="145"/>
      <c r="CNR72" s="145"/>
      <c r="CNT72" s="145"/>
      <c r="CNU72" s="145"/>
      <c r="CNW72" s="145"/>
      <c r="CNZ72" s="145"/>
      <c r="COC72" s="145"/>
      <c r="COF72" s="145"/>
      <c r="CON72" s="145"/>
      <c r="COS72" s="145"/>
      <c r="CPB72" s="145"/>
      <c r="CPE72" s="145"/>
      <c r="CPM72" s="145"/>
      <c r="CQI72" s="145"/>
      <c r="CQJ72" s="145"/>
      <c r="CQK72" s="145"/>
      <c r="CQL72" s="145"/>
      <c r="CQM72" s="145"/>
      <c r="CQN72" s="145"/>
      <c r="CRF72" s="145"/>
      <c r="CRG72" s="145"/>
      <c r="CRJ72" s="145"/>
      <c r="CRM72" s="145"/>
      <c r="CRO72" s="145"/>
      <c r="CRQ72" s="145"/>
      <c r="CRT72" s="145"/>
      <c r="CRW72" s="145"/>
      <c r="CRZ72" s="145"/>
      <c r="CSC72" s="145"/>
      <c r="CSF72" s="145"/>
      <c r="CSI72" s="145"/>
      <c r="CSL72" s="145"/>
      <c r="CSO72" s="145"/>
      <c r="CSQ72" s="145"/>
      <c r="CTD72" s="145"/>
      <c r="CTE72" s="145"/>
      <c r="CTF72" s="145"/>
      <c r="CTG72" s="145"/>
      <c r="CTH72" s="145"/>
      <c r="CTI72" s="145"/>
      <c r="CTJ72" s="145"/>
      <c r="CTK72" s="145"/>
      <c r="CTL72" s="145"/>
      <c r="CTM72" s="145"/>
      <c r="CTN72" s="145"/>
      <c r="CTO72" s="145"/>
      <c r="CTP72" s="145"/>
      <c r="CTQ72" s="145"/>
      <c r="CTU72" s="145"/>
      <c r="CTW72" s="145"/>
      <c r="CTX72" s="145"/>
      <c r="CTY72" s="145"/>
      <c r="CTZ72" s="145"/>
      <c r="CUC72" s="145"/>
      <c r="CUE72" s="145"/>
      <c r="CUF72" s="145"/>
      <c r="CUG72" s="145"/>
      <c r="CUH72" s="145"/>
      <c r="CUI72" s="145"/>
      <c r="CUJ72" s="145"/>
      <c r="CUK72" s="145"/>
      <c r="CUL72" s="145"/>
      <c r="CUM72" s="145"/>
      <c r="CUN72" s="145"/>
      <c r="CUO72" s="145"/>
      <c r="CUP72" s="145"/>
      <c r="CUQ72" s="145"/>
      <c r="CUT72" s="145"/>
      <c r="CUW72" s="145"/>
      <c r="CUZ72" s="145"/>
      <c r="CVC72" s="145"/>
      <c r="CVF72" s="145"/>
      <c r="CVR72" s="145"/>
      <c r="CVU72" s="145"/>
      <c r="CVX72" s="145"/>
      <c r="CWA72" s="145"/>
      <c r="CWJ72" s="145"/>
      <c r="CWP72" s="145"/>
      <c r="CWS72" s="145"/>
      <c r="CWV72" s="145"/>
      <c r="CWY72" s="145"/>
      <c r="CXE72" s="145"/>
      <c r="CXH72" s="145"/>
      <c r="CXN72" s="145"/>
      <c r="CXP72" s="145"/>
      <c r="CXQ72" s="145"/>
      <c r="CXS72" s="145"/>
      <c r="CXV72" s="145"/>
      <c r="CXY72" s="145"/>
      <c r="CYB72" s="145"/>
      <c r="CYJ72" s="145"/>
      <c r="CYO72" s="145"/>
      <c r="CYX72" s="145"/>
      <c r="CZA72" s="145"/>
      <c r="CZI72" s="145"/>
      <c r="DAE72" s="145"/>
      <c r="DAF72" s="145"/>
      <c r="DAG72" s="145"/>
      <c r="DAH72" s="145"/>
      <c r="DAI72" s="145"/>
      <c r="DAJ72" s="145"/>
      <c r="DBB72" s="145"/>
      <c r="DBC72" s="145"/>
      <c r="DBF72" s="145"/>
      <c r="DBI72" s="145"/>
      <c r="DBK72" s="145"/>
      <c r="DBM72" s="145"/>
      <c r="DBP72" s="145"/>
      <c r="DBS72" s="145"/>
      <c r="DBV72" s="145"/>
      <c r="DBY72" s="145"/>
      <c r="DCB72" s="145"/>
      <c r="DCE72" s="145"/>
      <c r="DCH72" s="145"/>
      <c r="DCK72" s="145"/>
      <c r="DCM72" s="145"/>
      <c r="DCZ72" s="145"/>
      <c r="DDA72" s="145"/>
      <c r="DDB72" s="145"/>
      <c r="DDC72" s="145"/>
      <c r="DDD72" s="145"/>
      <c r="DDE72" s="145"/>
      <c r="DDF72" s="145"/>
      <c r="DDG72" s="145"/>
      <c r="DDH72" s="145"/>
      <c r="DDI72" s="145"/>
      <c r="DDJ72" s="145"/>
      <c r="DDK72" s="145"/>
      <c r="DDL72" s="145"/>
      <c r="DDM72" s="145"/>
      <c r="DDQ72" s="145"/>
      <c r="DDS72" s="145"/>
      <c r="DDT72" s="145"/>
      <c r="DDU72" s="145"/>
      <c r="DDV72" s="145"/>
      <c r="DDY72" s="145"/>
      <c r="DEA72" s="145"/>
      <c r="DEB72" s="145"/>
      <c r="DEC72" s="145"/>
      <c r="DED72" s="145"/>
      <c r="DEE72" s="145"/>
      <c r="DEF72" s="145"/>
      <c r="DEG72" s="145"/>
      <c r="DEH72" s="145"/>
      <c r="DEI72" s="145"/>
      <c r="DEJ72" s="145"/>
      <c r="DEK72" s="145"/>
      <c r="DEL72" s="145"/>
      <c r="DEM72" s="145"/>
      <c r="DEP72" s="145"/>
      <c r="DES72" s="145"/>
      <c r="DEV72" s="145"/>
      <c r="DEY72" s="145"/>
      <c r="DFB72" s="145"/>
      <c r="DFN72" s="145"/>
      <c r="DFQ72" s="145"/>
      <c r="DFT72" s="145"/>
      <c r="DFW72" s="145"/>
      <c r="DGF72" s="145"/>
      <c r="DGL72" s="145"/>
      <c r="DGO72" s="145"/>
      <c r="DGR72" s="145"/>
      <c r="DGU72" s="145"/>
      <c r="DHA72" s="145"/>
      <c r="DHD72" s="145"/>
      <c r="DHJ72" s="145"/>
      <c r="DHL72" s="145"/>
      <c r="DHM72" s="145"/>
      <c r="DHO72" s="145"/>
      <c r="DHR72" s="145"/>
      <c r="DHU72" s="145"/>
      <c r="DHX72" s="145"/>
      <c r="DIF72" s="145"/>
      <c r="DIK72" s="145"/>
      <c r="DIT72" s="145"/>
      <c r="DIW72" s="145"/>
      <c r="DJE72" s="145"/>
      <c r="DKA72" s="145"/>
      <c r="DKB72" s="145"/>
      <c r="DKC72" s="145"/>
      <c r="DKD72" s="145"/>
      <c r="DKE72" s="145"/>
      <c r="DKF72" s="145"/>
      <c r="DKX72" s="145"/>
      <c r="DKY72" s="145"/>
      <c r="DLB72" s="145"/>
      <c r="DLE72" s="145"/>
      <c r="DLG72" s="145"/>
      <c r="DLI72" s="145"/>
      <c r="DLL72" s="145"/>
      <c r="DLO72" s="145"/>
      <c r="DLR72" s="145"/>
      <c r="DLU72" s="145"/>
      <c r="DLX72" s="145"/>
      <c r="DMA72" s="145"/>
      <c r="DMD72" s="145"/>
      <c r="DMG72" s="145"/>
      <c r="DMI72" s="145"/>
      <c r="DMV72" s="145"/>
      <c r="DMW72" s="145"/>
      <c r="DMX72" s="145"/>
      <c r="DMY72" s="145"/>
      <c r="DMZ72" s="145"/>
      <c r="DNA72" s="145"/>
      <c r="DNB72" s="145"/>
      <c r="DNC72" s="145"/>
      <c r="DND72" s="145"/>
      <c r="DNE72" s="145"/>
      <c r="DNF72" s="145"/>
      <c r="DNG72" s="145"/>
      <c r="DNH72" s="145"/>
      <c r="DNI72" s="145"/>
      <c r="DNM72" s="145"/>
      <c r="DNO72" s="145"/>
      <c r="DNP72" s="145"/>
      <c r="DNQ72" s="145"/>
      <c r="DNR72" s="145"/>
      <c r="DNU72" s="145"/>
      <c r="DNW72" s="145"/>
      <c r="DNX72" s="145"/>
      <c r="DNY72" s="145"/>
      <c r="DNZ72" s="145"/>
      <c r="DOA72" s="145"/>
      <c r="DOB72" s="145"/>
      <c r="DOC72" s="145"/>
      <c r="DOD72" s="145"/>
      <c r="DOE72" s="145"/>
      <c r="DOF72" s="145"/>
      <c r="DOG72" s="145"/>
      <c r="DOH72" s="145"/>
      <c r="DOI72" s="145"/>
      <c r="DOL72" s="145"/>
      <c r="DOO72" s="145"/>
      <c r="DOR72" s="145"/>
      <c r="DOU72" s="145"/>
      <c r="DOX72" s="145"/>
      <c r="DPJ72" s="145"/>
      <c r="DPM72" s="145"/>
      <c r="DPP72" s="145"/>
      <c r="DPS72" s="145"/>
      <c r="DQB72" s="145"/>
      <c r="DQH72" s="145"/>
      <c r="DQK72" s="145"/>
      <c r="DQN72" s="145"/>
      <c r="DQQ72" s="145"/>
      <c r="DQW72" s="145"/>
      <c r="DQZ72" s="145"/>
      <c r="DRF72" s="145"/>
      <c r="DRH72" s="145"/>
      <c r="DRI72" s="145"/>
      <c r="DRK72" s="145"/>
      <c r="DRN72" s="145"/>
      <c r="DRQ72" s="145"/>
      <c r="DRT72" s="145"/>
      <c r="DSB72" s="145"/>
      <c r="DSG72" s="145"/>
      <c r="DSP72" s="145"/>
      <c r="DSS72" s="145"/>
      <c r="DTA72" s="145"/>
      <c r="DTW72" s="145"/>
      <c r="DTX72" s="145"/>
      <c r="DTY72" s="145"/>
      <c r="DTZ72" s="145"/>
      <c r="DUA72" s="145"/>
      <c r="DUB72" s="145"/>
      <c r="DUT72" s="145"/>
      <c r="DUU72" s="145"/>
      <c r="DUX72" s="145"/>
      <c r="DVA72" s="145"/>
      <c r="DVC72" s="145"/>
      <c r="DVE72" s="145"/>
      <c r="DVH72" s="145"/>
      <c r="DVK72" s="145"/>
      <c r="DVN72" s="145"/>
      <c r="DVQ72" s="145"/>
      <c r="DVT72" s="145"/>
      <c r="DVW72" s="145"/>
      <c r="DVZ72" s="145"/>
      <c r="DWC72" s="145"/>
      <c r="DWE72" s="145"/>
      <c r="DWR72" s="145"/>
      <c r="DWS72" s="145"/>
      <c r="DWT72" s="145"/>
      <c r="DWU72" s="145"/>
      <c r="DWV72" s="145"/>
      <c r="DWW72" s="145"/>
      <c r="DWX72" s="145"/>
      <c r="DWY72" s="145"/>
      <c r="DWZ72" s="145"/>
      <c r="DXA72" s="145"/>
      <c r="DXB72" s="145"/>
      <c r="DXC72" s="145"/>
      <c r="DXD72" s="145"/>
      <c r="DXE72" s="145"/>
      <c r="DXI72" s="145"/>
      <c r="DXK72" s="145"/>
      <c r="DXL72" s="145"/>
      <c r="DXM72" s="145"/>
      <c r="DXN72" s="145"/>
      <c r="DXQ72" s="145"/>
      <c r="DXS72" s="145"/>
      <c r="DXT72" s="145"/>
      <c r="DXU72" s="145"/>
      <c r="DXV72" s="145"/>
      <c r="DXW72" s="145"/>
      <c r="DXX72" s="145"/>
      <c r="DXY72" s="145"/>
      <c r="DXZ72" s="145"/>
      <c r="DYA72" s="145"/>
      <c r="DYB72" s="145"/>
      <c r="DYC72" s="145"/>
      <c r="DYD72" s="145"/>
      <c r="DYE72" s="145"/>
      <c r="DYH72" s="145"/>
      <c r="DYK72" s="145"/>
      <c r="DYN72" s="145"/>
      <c r="DYQ72" s="145"/>
      <c r="DYT72" s="145"/>
      <c r="DZF72" s="145"/>
      <c r="DZI72" s="145"/>
      <c r="DZL72" s="145"/>
      <c r="DZO72" s="145"/>
      <c r="DZX72" s="145"/>
      <c r="EAD72" s="145"/>
      <c r="EAG72" s="145"/>
      <c r="EAJ72" s="145"/>
      <c r="EAM72" s="145"/>
      <c r="EAS72" s="145"/>
      <c r="EAV72" s="145"/>
      <c r="EBB72" s="145"/>
      <c r="EBD72" s="145"/>
      <c r="EBE72" s="145"/>
      <c r="EBG72" s="145"/>
      <c r="EBJ72" s="145"/>
      <c r="EBM72" s="145"/>
      <c r="EBP72" s="145"/>
      <c r="EBX72" s="145"/>
      <c r="ECC72" s="145"/>
      <c r="ECL72" s="145"/>
      <c r="ECO72" s="145"/>
      <c r="ECW72" s="145"/>
      <c r="EDS72" s="145"/>
      <c r="EDT72" s="145"/>
      <c r="EDU72" s="145"/>
      <c r="EDV72" s="145"/>
      <c r="EDW72" s="145"/>
      <c r="EDX72" s="145"/>
      <c r="EEP72" s="145"/>
      <c r="EEQ72" s="145"/>
      <c r="EET72" s="145"/>
      <c r="EEW72" s="145"/>
      <c r="EEY72" s="145"/>
      <c r="EFA72" s="145"/>
      <c r="EFD72" s="145"/>
      <c r="EFG72" s="145"/>
      <c r="EFJ72" s="145"/>
      <c r="EFM72" s="145"/>
      <c r="EFP72" s="145"/>
      <c r="EFS72" s="145"/>
      <c r="EFV72" s="145"/>
      <c r="EFY72" s="145"/>
      <c r="EGA72" s="145"/>
      <c r="EGN72" s="145"/>
      <c r="EGO72" s="145"/>
      <c r="EGP72" s="145"/>
      <c r="EGQ72" s="145"/>
      <c r="EGR72" s="145"/>
      <c r="EGS72" s="145"/>
      <c r="EGT72" s="145"/>
      <c r="EGU72" s="145"/>
      <c r="EGV72" s="145"/>
      <c r="EGW72" s="145"/>
      <c r="EGX72" s="145"/>
      <c r="EGY72" s="145"/>
      <c r="EGZ72" s="145"/>
      <c r="EHA72" s="145"/>
      <c r="EHE72" s="145"/>
      <c r="EHG72" s="145"/>
      <c r="EHH72" s="145"/>
      <c r="EHI72" s="145"/>
      <c r="EHJ72" s="145"/>
      <c r="EHM72" s="145"/>
      <c r="EHO72" s="145"/>
      <c r="EHP72" s="145"/>
      <c r="EHQ72" s="145"/>
      <c r="EHR72" s="145"/>
      <c r="EHS72" s="145"/>
      <c r="EHT72" s="145"/>
      <c r="EHU72" s="145"/>
      <c r="EHV72" s="145"/>
      <c r="EHW72" s="145"/>
      <c r="EHX72" s="145"/>
      <c r="EHY72" s="145"/>
      <c r="EHZ72" s="145"/>
      <c r="EIA72" s="145"/>
      <c r="EID72" s="145"/>
      <c r="EIG72" s="145"/>
      <c r="EIJ72" s="145"/>
      <c r="EIM72" s="145"/>
      <c r="EIP72" s="145"/>
      <c r="EJB72" s="145"/>
      <c r="EJE72" s="145"/>
      <c r="EJH72" s="145"/>
      <c r="EJK72" s="145"/>
      <c r="EJT72" s="145"/>
      <c r="EJZ72" s="145"/>
      <c r="EKC72" s="145"/>
      <c r="EKF72" s="145"/>
      <c r="EKI72" s="145"/>
      <c r="EKO72" s="145"/>
      <c r="EKR72" s="145"/>
      <c r="EKX72" s="145"/>
      <c r="EKZ72" s="145"/>
      <c r="ELA72" s="145"/>
      <c r="ELC72" s="145"/>
      <c r="ELF72" s="145"/>
      <c r="ELI72" s="145"/>
      <c r="ELL72" s="145"/>
      <c r="ELT72" s="145"/>
      <c r="ELY72" s="145"/>
      <c r="EMH72" s="145"/>
      <c r="EMK72" s="145"/>
      <c r="EMS72" s="145"/>
      <c r="ENO72" s="145"/>
      <c r="ENP72" s="145"/>
      <c r="ENQ72" s="145"/>
      <c r="ENR72" s="145"/>
      <c r="ENS72" s="145"/>
      <c r="ENT72" s="145"/>
      <c r="EOL72" s="145"/>
      <c r="EOM72" s="145"/>
      <c r="EOP72" s="145"/>
      <c r="EOS72" s="145"/>
      <c r="EOU72" s="145"/>
      <c r="EOW72" s="145"/>
      <c r="EOZ72" s="145"/>
      <c r="EPC72" s="145"/>
      <c r="EPF72" s="145"/>
      <c r="EPI72" s="145"/>
      <c r="EPL72" s="145"/>
      <c r="EPO72" s="145"/>
      <c r="EPR72" s="145"/>
      <c r="EPU72" s="145"/>
      <c r="EPW72" s="145"/>
      <c r="EQJ72" s="145"/>
      <c r="EQK72" s="145"/>
      <c r="EQL72" s="145"/>
      <c r="EQM72" s="145"/>
      <c r="EQN72" s="145"/>
      <c r="EQO72" s="145"/>
      <c r="EQP72" s="145"/>
      <c r="EQQ72" s="145"/>
      <c r="EQR72" s="145"/>
      <c r="EQS72" s="145"/>
      <c r="EQT72" s="145"/>
      <c r="EQU72" s="145"/>
      <c r="EQV72" s="145"/>
      <c r="EQW72" s="145"/>
      <c r="ERA72" s="145"/>
      <c r="ERC72" s="145"/>
      <c r="ERD72" s="145"/>
      <c r="ERE72" s="145"/>
      <c r="ERF72" s="145"/>
      <c r="ERI72" s="145"/>
      <c r="ERK72" s="145"/>
      <c r="ERL72" s="145"/>
      <c r="ERM72" s="145"/>
      <c r="ERN72" s="145"/>
      <c r="ERO72" s="145"/>
      <c r="ERP72" s="145"/>
      <c r="ERQ72" s="145"/>
      <c r="ERR72" s="145"/>
      <c r="ERS72" s="145"/>
      <c r="ERT72" s="145"/>
      <c r="ERU72" s="145"/>
      <c r="ERV72" s="145"/>
      <c r="ERW72" s="145"/>
      <c r="ERZ72" s="145"/>
      <c r="ESC72" s="145"/>
      <c r="ESF72" s="145"/>
      <c r="ESI72" s="145"/>
      <c r="ESL72" s="145"/>
      <c r="ESX72" s="145"/>
      <c r="ETA72" s="145"/>
      <c r="ETD72" s="145"/>
      <c r="ETG72" s="145"/>
      <c r="ETP72" s="145"/>
      <c r="ETV72" s="145"/>
      <c r="ETY72" s="145"/>
      <c r="EUB72" s="145"/>
      <c r="EUE72" s="145"/>
      <c r="EUK72" s="145"/>
      <c r="EUN72" s="145"/>
      <c r="EUT72" s="145"/>
      <c r="EUV72" s="145"/>
      <c r="EUW72" s="145"/>
      <c r="EUY72" s="145"/>
      <c r="EVB72" s="145"/>
      <c r="EVE72" s="145"/>
      <c r="EVH72" s="145"/>
      <c r="EVP72" s="145"/>
      <c r="EVU72" s="145"/>
      <c r="EWD72" s="145"/>
      <c r="EWG72" s="145"/>
      <c r="EWO72" s="145"/>
      <c r="EXK72" s="145"/>
      <c r="EXL72" s="145"/>
      <c r="EXM72" s="145"/>
      <c r="EXN72" s="145"/>
      <c r="EXO72" s="145"/>
      <c r="EXP72" s="145"/>
      <c r="EYH72" s="145"/>
      <c r="EYI72" s="145"/>
      <c r="EYL72" s="145"/>
      <c r="EYO72" s="145"/>
      <c r="EYQ72" s="145"/>
      <c r="EYS72" s="145"/>
      <c r="EYV72" s="145"/>
      <c r="EYY72" s="145"/>
      <c r="EZB72" s="145"/>
      <c r="EZE72" s="145"/>
      <c r="EZH72" s="145"/>
      <c r="EZK72" s="145"/>
      <c r="EZN72" s="145"/>
      <c r="EZQ72" s="145"/>
      <c r="EZS72" s="145"/>
      <c r="FAF72" s="145"/>
      <c r="FAG72" s="145"/>
      <c r="FAH72" s="145"/>
      <c r="FAI72" s="145"/>
      <c r="FAJ72" s="145"/>
      <c r="FAK72" s="145"/>
      <c r="FAL72" s="145"/>
      <c r="FAM72" s="145"/>
      <c r="FAN72" s="145"/>
      <c r="FAO72" s="145"/>
      <c r="FAP72" s="145"/>
      <c r="FAQ72" s="145"/>
      <c r="FAR72" s="145"/>
      <c r="FAS72" s="145"/>
      <c r="FAW72" s="145"/>
      <c r="FAY72" s="145"/>
      <c r="FAZ72" s="145"/>
      <c r="FBA72" s="145"/>
      <c r="FBB72" s="145"/>
      <c r="FBE72" s="145"/>
      <c r="FBG72" s="145"/>
      <c r="FBH72" s="145"/>
      <c r="FBI72" s="145"/>
      <c r="FBJ72" s="145"/>
      <c r="FBK72" s="145"/>
      <c r="FBL72" s="145"/>
      <c r="FBM72" s="145"/>
      <c r="FBN72" s="145"/>
      <c r="FBO72" s="145"/>
      <c r="FBP72" s="145"/>
      <c r="FBQ72" s="145"/>
      <c r="FBR72" s="145"/>
      <c r="FBS72" s="145"/>
      <c r="FBV72" s="145"/>
      <c r="FBY72" s="145"/>
      <c r="FCB72" s="145"/>
      <c r="FCE72" s="145"/>
      <c r="FCH72" s="145"/>
      <c r="FCT72" s="145"/>
      <c r="FCW72" s="145"/>
      <c r="FCZ72" s="145"/>
      <c r="FDC72" s="145"/>
      <c r="FDL72" s="145"/>
      <c r="FDR72" s="145"/>
      <c r="FDU72" s="145"/>
      <c r="FDX72" s="145"/>
      <c r="FEA72" s="145"/>
      <c r="FEG72" s="145"/>
      <c r="FEJ72" s="145"/>
      <c r="FEP72" s="145"/>
      <c r="FER72" s="145"/>
      <c r="FES72" s="145"/>
      <c r="FEU72" s="145"/>
      <c r="FEX72" s="145"/>
      <c r="FFA72" s="145"/>
      <c r="FFD72" s="145"/>
      <c r="FFL72" s="145"/>
      <c r="FFQ72" s="145"/>
      <c r="FFZ72" s="145"/>
      <c r="FGC72" s="145"/>
      <c r="FGK72" s="145"/>
      <c r="FHG72" s="145"/>
      <c r="FHH72" s="145"/>
      <c r="FHI72" s="145"/>
      <c r="FHJ72" s="145"/>
      <c r="FHK72" s="145"/>
      <c r="FHL72" s="145"/>
      <c r="FID72" s="145"/>
      <c r="FIE72" s="145"/>
      <c r="FIH72" s="145"/>
      <c r="FIK72" s="145"/>
      <c r="FIM72" s="145"/>
      <c r="FIO72" s="145"/>
      <c r="FIR72" s="145"/>
      <c r="FIU72" s="145"/>
      <c r="FIX72" s="145"/>
      <c r="FJA72" s="145"/>
      <c r="FJD72" s="145"/>
      <c r="FJG72" s="145"/>
      <c r="FJJ72" s="145"/>
      <c r="FJM72" s="145"/>
      <c r="FJO72" s="145"/>
      <c r="FKB72" s="145"/>
      <c r="FKC72" s="145"/>
      <c r="FKD72" s="145"/>
      <c r="FKE72" s="145"/>
      <c r="FKF72" s="145"/>
      <c r="FKG72" s="145"/>
      <c r="FKH72" s="145"/>
      <c r="FKI72" s="145"/>
      <c r="FKJ72" s="145"/>
      <c r="FKK72" s="145"/>
      <c r="FKL72" s="145"/>
      <c r="FKM72" s="145"/>
      <c r="FKN72" s="145"/>
      <c r="FKO72" s="145"/>
      <c r="FKS72" s="145"/>
      <c r="FKU72" s="145"/>
      <c r="FKV72" s="145"/>
      <c r="FKW72" s="145"/>
      <c r="FKX72" s="145"/>
      <c r="FLA72" s="145"/>
      <c r="FLC72" s="145"/>
      <c r="FLD72" s="145"/>
      <c r="FLE72" s="145"/>
      <c r="FLF72" s="145"/>
      <c r="FLG72" s="145"/>
      <c r="FLH72" s="145"/>
      <c r="FLI72" s="145"/>
      <c r="FLJ72" s="145"/>
      <c r="FLK72" s="145"/>
      <c r="FLL72" s="145"/>
      <c r="FLM72" s="145"/>
      <c r="FLN72" s="145"/>
      <c r="FLO72" s="145"/>
      <c r="FLR72" s="145"/>
      <c r="FLU72" s="145"/>
      <c r="FLX72" s="145"/>
      <c r="FMA72" s="145"/>
      <c r="FMD72" s="145"/>
      <c r="FMP72" s="145"/>
      <c r="FMS72" s="145"/>
      <c r="FMV72" s="145"/>
      <c r="FMY72" s="145"/>
      <c r="FNH72" s="145"/>
      <c r="FNN72" s="145"/>
      <c r="FNQ72" s="145"/>
      <c r="FNT72" s="145"/>
      <c r="FNW72" s="145"/>
      <c r="FOC72" s="145"/>
      <c r="FOF72" s="145"/>
      <c r="FOL72" s="145"/>
      <c r="FON72" s="145"/>
      <c r="FOO72" s="145"/>
      <c r="FOQ72" s="145"/>
      <c r="FOT72" s="145"/>
      <c r="FOW72" s="145"/>
      <c r="FOZ72" s="145"/>
      <c r="FPH72" s="145"/>
      <c r="FPM72" s="145"/>
      <c r="FPV72" s="145"/>
      <c r="FPY72" s="145"/>
      <c r="FQG72" s="145"/>
      <c r="FRC72" s="145"/>
      <c r="FRD72" s="145"/>
      <c r="FRE72" s="145"/>
      <c r="FRF72" s="145"/>
      <c r="FRG72" s="145"/>
      <c r="FRH72" s="145"/>
      <c r="FRZ72" s="145"/>
      <c r="FSA72" s="145"/>
      <c r="FSD72" s="145"/>
      <c r="FSG72" s="145"/>
      <c r="FSI72" s="145"/>
      <c r="FSK72" s="145"/>
      <c r="FSN72" s="145"/>
      <c r="FSQ72" s="145"/>
      <c r="FST72" s="145"/>
      <c r="FSW72" s="145"/>
      <c r="FSZ72" s="145"/>
      <c r="FTC72" s="145"/>
      <c r="FTF72" s="145"/>
      <c r="FTI72" s="145"/>
      <c r="FTK72" s="145"/>
      <c r="FTX72" s="145"/>
      <c r="FTY72" s="145"/>
      <c r="FTZ72" s="145"/>
      <c r="FUA72" s="145"/>
      <c r="FUB72" s="145"/>
      <c r="FUC72" s="145"/>
      <c r="FUD72" s="145"/>
      <c r="FUE72" s="145"/>
      <c r="FUF72" s="145"/>
      <c r="FUG72" s="145"/>
      <c r="FUH72" s="145"/>
      <c r="FUI72" s="145"/>
      <c r="FUJ72" s="145"/>
      <c r="FUK72" s="145"/>
      <c r="FUO72" s="145"/>
      <c r="FUQ72" s="145"/>
      <c r="FUR72" s="145"/>
      <c r="FUS72" s="145"/>
      <c r="FUT72" s="145"/>
      <c r="FUW72" s="145"/>
      <c r="FUY72" s="145"/>
      <c r="FUZ72" s="145"/>
      <c r="FVA72" s="145"/>
      <c r="FVB72" s="145"/>
      <c r="FVC72" s="145"/>
      <c r="FVD72" s="145"/>
      <c r="FVE72" s="145"/>
      <c r="FVF72" s="145"/>
      <c r="FVG72" s="145"/>
      <c r="FVH72" s="145"/>
      <c r="FVI72" s="145"/>
      <c r="FVJ72" s="145"/>
      <c r="FVK72" s="145"/>
      <c r="FVN72" s="145"/>
      <c r="FVQ72" s="145"/>
      <c r="FVT72" s="145"/>
      <c r="FVW72" s="145"/>
      <c r="FVZ72" s="145"/>
      <c r="FWL72" s="145"/>
      <c r="FWO72" s="145"/>
      <c r="FWR72" s="145"/>
      <c r="FWU72" s="145"/>
      <c r="FXD72" s="145"/>
      <c r="FXJ72" s="145"/>
      <c r="FXM72" s="145"/>
      <c r="FXP72" s="145"/>
      <c r="FXS72" s="145"/>
      <c r="FXY72" s="145"/>
      <c r="FYB72" s="145"/>
      <c r="FYH72" s="145"/>
      <c r="FYJ72" s="145"/>
      <c r="FYK72" s="145"/>
      <c r="FYM72" s="145"/>
      <c r="FYP72" s="145"/>
      <c r="FYS72" s="145"/>
      <c r="FYV72" s="145"/>
      <c r="FZD72" s="145"/>
      <c r="FZI72" s="145"/>
      <c r="FZR72" s="145"/>
      <c r="FZU72" s="145"/>
      <c r="GAC72" s="145"/>
      <c r="GAY72" s="145"/>
      <c r="GAZ72" s="145"/>
      <c r="GBA72" s="145"/>
      <c r="GBB72" s="145"/>
      <c r="GBC72" s="145"/>
      <c r="GBD72" s="145"/>
      <c r="GBV72" s="145"/>
      <c r="GBW72" s="145"/>
      <c r="GBZ72" s="145"/>
      <c r="GCC72" s="145"/>
      <c r="GCE72" s="145"/>
      <c r="GCG72" s="145"/>
      <c r="GCJ72" s="145"/>
      <c r="GCM72" s="145"/>
      <c r="GCP72" s="145"/>
      <c r="GCS72" s="145"/>
      <c r="GCV72" s="145"/>
      <c r="GCY72" s="145"/>
      <c r="GDB72" s="145"/>
      <c r="GDE72" s="145"/>
      <c r="GDG72" s="145"/>
      <c r="GDT72" s="145"/>
      <c r="GDU72" s="145"/>
      <c r="GDV72" s="145"/>
      <c r="GDW72" s="145"/>
      <c r="GDX72" s="145"/>
      <c r="GDY72" s="145"/>
      <c r="GDZ72" s="145"/>
      <c r="GEA72" s="145"/>
      <c r="GEB72" s="145"/>
      <c r="GEC72" s="145"/>
      <c r="GED72" s="145"/>
      <c r="GEE72" s="145"/>
      <c r="GEF72" s="145"/>
      <c r="GEG72" s="145"/>
      <c r="GEK72" s="145"/>
      <c r="GEM72" s="145"/>
      <c r="GEN72" s="145"/>
      <c r="GEO72" s="145"/>
      <c r="GEP72" s="145"/>
      <c r="GES72" s="145"/>
      <c r="GEU72" s="145"/>
      <c r="GEV72" s="145"/>
      <c r="GEW72" s="145"/>
      <c r="GEX72" s="145"/>
      <c r="GEY72" s="145"/>
      <c r="GEZ72" s="145"/>
      <c r="GFA72" s="145"/>
      <c r="GFB72" s="145"/>
      <c r="GFC72" s="145"/>
      <c r="GFD72" s="145"/>
      <c r="GFE72" s="145"/>
      <c r="GFF72" s="145"/>
      <c r="GFG72" s="145"/>
      <c r="GFJ72" s="145"/>
      <c r="GFM72" s="145"/>
      <c r="GFP72" s="145"/>
      <c r="GFS72" s="145"/>
      <c r="GFV72" s="145"/>
      <c r="GGH72" s="145"/>
      <c r="GGK72" s="145"/>
      <c r="GGN72" s="145"/>
      <c r="GGQ72" s="145"/>
      <c r="GGZ72" s="145"/>
      <c r="GHF72" s="145"/>
      <c r="GHI72" s="145"/>
      <c r="GHL72" s="145"/>
      <c r="GHO72" s="145"/>
      <c r="GHU72" s="145"/>
      <c r="GHX72" s="145"/>
      <c r="GID72" s="145"/>
      <c r="GIF72" s="145"/>
      <c r="GIG72" s="145"/>
      <c r="GII72" s="145"/>
      <c r="GIL72" s="145"/>
      <c r="GIO72" s="145"/>
      <c r="GIR72" s="145"/>
      <c r="GIZ72" s="145"/>
      <c r="GJE72" s="145"/>
      <c r="GJN72" s="145"/>
      <c r="GJQ72" s="145"/>
      <c r="GJY72" s="145"/>
      <c r="GKU72" s="145"/>
      <c r="GKV72" s="145"/>
      <c r="GKW72" s="145"/>
      <c r="GKX72" s="145"/>
      <c r="GKY72" s="145"/>
      <c r="GKZ72" s="145"/>
      <c r="GLR72" s="145"/>
      <c r="GLS72" s="145"/>
      <c r="GLV72" s="145"/>
      <c r="GLY72" s="145"/>
      <c r="GMA72" s="145"/>
      <c r="GMC72" s="145"/>
      <c r="GMF72" s="145"/>
      <c r="GMI72" s="145"/>
      <c r="GML72" s="145"/>
      <c r="GMO72" s="145"/>
      <c r="GMR72" s="145"/>
      <c r="GMU72" s="145"/>
      <c r="GMX72" s="145"/>
      <c r="GNA72" s="145"/>
      <c r="GNC72" s="145"/>
      <c r="GNP72" s="145"/>
      <c r="GNQ72" s="145"/>
      <c r="GNR72" s="145"/>
      <c r="GNS72" s="145"/>
      <c r="GNT72" s="145"/>
      <c r="GNU72" s="145"/>
      <c r="GNV72" s="145"/>
      <c r="GNW72" s="145"/>
      <c r="GNX72" s="145"/>
      <c r="GNY72" s="145"/>
      <c r="GNZ72" s="145"/>
      <c r="GOA72" s="145"/>
      <c r="GOB72" s="145"/>
      <c r="GOC72" s="145"/>
      <c r="GOG72" s="145"/>
      <c r="GOI72" s="145"/>
      <c r="GOJ72" s="145"/>
      <c r="GOK72" s="145"/>
      <c r="GOL72" s="145"/>
      <c r="GOO72" s="145"/>
      <c r="GOQ72" s="145"/>
      <c r="GOR72" s="145"/>
      <c r="GOS72" s="145"/>
      <c r="GOT72" s="145"/>
      <c r="GOU72" s="145"/>
      <c r="GOV72" s="145"/>
      <c r="GOW72" s="145"/>
      <c r="GOX72" s="145"/>
      <c r="GOY72" s="145"/>
      <c r="GOZ72" s="145"/>
      <c r="GPA72" s="145"/>
      <c r="GPB72" s="145"/>
      <c r="GPC72" s="145"/>
      <c r="GPF72" s="145"/>
      <c r="GPI72" s="145"/>
      <c r="GPL72" s="145"/>
      <c r="GPO72" s="145"/>
      <c r="GPR72" s="145"/>
      <c r="GQD72" s="145"/>
      <c r="GQG72" s="145"/>
      <c r="GQJ72" s="145"/>
      <c r="GQM72" s="145"/>
      <c r="GQV72" s="145"/>
      <c r="GRB72" s="145"/>
      <c r="GRE72" s="145"/>
      <c r="GRH72" s="145"/>
      <c r="GRK72" s="145"/>
      <c r="GRQ72" s="145"/>
      <c r="GRT72" s="145"/>
      <c r="GRZ72" s="145"/>
      <c r="GSB72" s="145"/>
      <c r="GSC72" s="145"/>
      <c r="GSE72" s="145"/>
      <c r="GSH72" s="145"/>
      <c r="GSK72" s="145"/>
      <c r="GSN72" s="145"/>
      <c r="GSV72" s="145"/>
      <c r="GTA72" s="145"/>
      <c r="GTJ72" s="145"/>
      <c r="GTM72" s="145"/>
      <c r="GTU72" s="145"/>
      <c r="GUQ72" s="145"/>
      <c r="GUR72" s="145"/>
      <c r="GUS72" s="145"/>
      <c r="GUT72" s="145"/>
      <c r="GUU72" s="145"/>
      <c r="GUV72" s="145"/>
      <c r="GVN72" s="145"/>
      <c r="GVO72" s="145"/>
      <c r="GVR72" s="145"/>
      <c r="GVU72" s="145"/>
      <c r="GVW72" s="145"/>
      <c r="GVY72" s="145"/>
      <c r="GWB72" s="145"/>
      <c r="GWE72" s="145"/>
      <c r="GWH72" s="145"/>
      <c r="GWK72" s="145"/>
      <c r="GWN72" s="145"/>
      <c r="GWQ72" s="145"/>
      <c r="GWT72" s="145"/>
      <c r="GWW72" s="145"/>
      <c r="GWY72" s="145"/>
      <c r="GXL72" s="145"/>
      <c r="GXM72" s="145"/>
      <c r="GXN72" s="145"/>
      <c r="GXO72" s="145"/>
      <c r="GXP72" s="145"/>
      <c r="GXQ72" s="145"/>
      <c r="GXR72" s="145"/>
      <c r="GXS72" s="145"/>
      <c r="GXT72" s="145"/>
      <c r="GXU72" s="145"/>
      <c r="GXV72" s="145"/>
      <c r="GXW72" s="145"/>
      <c r="GXX72" s="145"/>
      <c r="GXY72" s="145"/>
      <c r="GYC72" s="145"/>
      <c r="GYE72" s="145"/>
      <c r="GYF72" s="145"/>
      <c r="GYG72" s="145"/>
      <c r="GYH72" s="145"/>
      <c r="GYK72" s="145"/>
      <c r="GYM72" s="145"/>
      <c r="GYN72" s="145"/>
      <c r="GYO72" s="145"/>
      <c r="GYP72" s="145"/>
      <c r="GYQ72" s="145"/>
      <c r="GYR72" s="145"/>
      <c r="GYS72" s="145"/>
      <c r="GYT72" s="145"/>
      <c r="GYU72" s="145"/>
      <c r="GYV72" s="145"/>
      <c r="GYW72" s="145"/>
      <c r="GYX72" s="145"/>
      <c r="GYY72" s="145"/>
      <c r="GZB72" s="145"/>
      <c r="GZE72" s="145"/>
      <c r="GZH72" s="145"/>
      <c r="GZK72" s="145"/>
      <c r="GZN72" s="145"/>
      <c r="GZZ72" s="145"/>
      <c r="HAC72" s="145"/>
      <c r="HAF72" s="145"/>
      <c r="HAI72" s="145"/>
      <c r="HAR72" s="145"/>
      <c r="HAX72" s="145"/>
      <c r="HBA72" s="145"/>
      <c r="HBD72" s="145"/>
      <c r="HBG72" s="145"/>
      <c r="HBM72" s="145"/>
      <c r="HBP72" s="145"/>
      <c r="HBV72" s="145"/>
      <c r="HBX72" s="145"/>
      <c r="HBY72" s="145"/>
      <c r="HCA72" s="145"/>
      <c r="HCD72" s="145"/>
      <c r="HCG72" s="145"/>
      <c r="HCJ72" s="145"/>
      <c r="HCR72" s="145"/>
      <c r="HCW72" s="145"/>
      <c r="HDF72" s="145"/>
      <c r="HDI72" s="145"/>
      <c r="HDQ72" s="145"/>
      <c r="HEM72" s="145"/>
      <c r="HEN72" s="145"/>
      <c r="HEO72" s="145"/>
      <c r="HEP72" s="145"/>
      <c r="HEQ72" s="145"/>
      <c r="HER72" s="145"/>
      <c r="HFJ72" s="145"/>
      <c r="HFK72" s="145"/>
      <c r="HFN72" s="145"/>
      <c r="HFQ72" s="145"/>
      <c r="HFS72" s="145"/>
      <c r="HFU72" s="145"/>
      <c r="HFX72" s="145"/>
      <c r="HGA72" s="145"/>
      <c r="HGD72" s="145"/>
      <c r="HGG72" s="145"/>
      <c r="HGJ72" s="145"/>
      <c r="HGM72" s="145"/>
      <c r="HGP72" s="145"/>
      <c r="HGS72" s="145"/>
      <c r="HGU72" s="145"/>
      <c r="HHH72" s="145"/>
      <c r="HHI72" s="145"/>
      <c r="HHJ72" s="145"/>
      <c r="HHK72" s="145"/>
      <c r="HHL72" s="145"/>
      <c r="HHM72" s="145"/>
      <c r="HHN72" s="145"/>
      <c r="HHO72" s="145"/>
      <c r="HHP72" s="145"/>
      <c r="HHQ72" s="145"/>
      <c r="HHR72" s="145"/>
      <c r="HHS72" s="145"/>
      <c r="HHT72" s="145"/>
      <c r="HHU72" s="145"/>
      <c r="HHY72" s="145"/>
      <c r="HIA72" s="145"/>
      <c r="HIB72" s="145"/>
      <c r="HIC72" s="145"/>
      <c r="HID72" s="145"/>
      <c r="HIG72" s="145"/>
      <c r="HII72" s="145"/>
      <c r="HIJ72" s="145"/>
      <c r="HIK72" s="145"/>
      <c r="HIL72" s="145"/>
      <c r="HIM72" s="145"/>
      <c r="HIN72" s="145"/>
      <c r="HIO72" s="145"/>
      <c r="HIP72" s="145"/>
      <c r="HIQ72" s="145"/>
      <c r="HIR72" s="145"/>
      <c r="HIS72" s="145"/>
      <c r="HIT72" s="145"/>
      <c r="HIU72" s="145"/>
      <c r="HIX72" s="145"/>
      <c r="HJA72" s="145"/>
      <c r="HJD72" s="145"/>
      <c r="HJG72" s="145"/>
      <c r="HJJ72" s="145"/>
      <c r="HJV72" s="145"/>
      <c r="HJY72" s="145"/>
      <c r="HKB72" s="145"/>
      <c r="HKE72" s="145"/>
      <c r="HKN72" s="145"/>
      <c r="HKT72" s="145"/>
      <c r="HKW72" s="145"/>
      <c r="HKZ72" s="145"/>
      <c r="HLC72" s="145"/>
      <c r="HLI72" s="145"/>
      <c r="HLL72" s="145"/>
      <c r="HLR72" s="145"/>
      <c r="HLT72" s="145"/>
      <c r="HLU72" s="145"/>
      <c r="HLW72" s="145"/>
      <c r="HLZ72" s="145"/>
      <c r="HMC72" s="145"/>
      <c r="HMF72" s="145"/>
      <c r="HMN72" s="145"/>
      <c r="HMS72" s="145"/>
      <c r="HNB72" s="145"/>
      <c r="HNE72" s="145"/>
      <c r="HNM72" s="145"/>
      <c r="HOI72" s="145"/>
      <c r="HOJ72" s="145"/>
      <c r="HOK72" s="145"/>
      <c r="HOL72" s="145"/>
      <c r="HOM72" s="145"/>
      <c r="HON72" s="145"/>
      <c r="HPF72" s="145"/>
      <c r="HPG72" s="145"/>
      <c r="HPJ72" s="145"/>
      <c r="HPM72" s="145"/>
      <c r="HPO72" s="145"/>
      <c r="HPQ72" s="145"/>
      <c r="HPT72" s="145"/>
      <c r="HPW72" s="145"/>
      <c r="HPZ72" s="145"/>
      <c r="HQC72" s="145"/>
      <c r="HQF72" s="145"/>
      <c r="HQI72" s="145"/>
      <c r="HQL72" s="145"/>
      <c r="HQO72" s="145"/>
      <c r="HQQ72" s="145"/>
      <c r="HRD72" s="145"/>
      <c r="HRE72" s="145"/>
      <c r="HRF72" s="145"/>
      <c r="HRG72" s="145"/>
      <c r="HRH72" s="145"/>
      <c r="HRI72" s="145"/>
      <c r="HRJ72" s="145"/>
      <c r="HRK72" s="145"/>
      <c r="HRL72" s="145"/>
      <c r="HRM72" s="145"/>
      <c r="HRN72" s="145"/>
      <c r="HRO72" s="145"/>
      <c r="HRP72" s="145"/>
      <c r="HRQ72" s="145"/>
      <c r="HRU72" s="145"/>
      <c r="HRW72" s="145"/>
      <c r="HRX72" s="145"/>
      <c r="HRY72" s="145"/>
      <c r="HRZ72" s="145"/>
      <c r="HSC72" s="145"/>
      <c r="HSE72" s="145"/>
      <c r="HSF72" s="145"/>
      <c r="HSG72" s="145"/>
      <c r="HSH72" s="145"/>
      <c r="HSI72" s="145"/>
      <c r="HSJ72" s="145"/>
      <c r="HSK72" s="145"/>
      <c r="HSL72" s="145"/>
      <c r="HSM72" s="145"/>
      <c r="HSN72" s="145"/>
      <c r="HSO72" s="145"/>
      <c r="HSP72" s="145"/>
      <c r="HSQ72" s="145"/>
      <c r="HST72" s="145"/>
      <c r="HSW72" s="145"/>
      <c r="HSZ72" s="145"/>
      <c r="HTC72" s="145"/>
      <c r="HTF72" s="145"/>
      <c r="HTR72" s="145"/>
      <c r="HTU72" s="145"/>
      <c r="HTX72" s="145"/>
      <c r="HUA72" s="145"/>
      <c r="HUJ72" s="145"/>
      <c r="HUP72" s="145"/>
      <c r="HUS72" s="145"/>
      <c r="HUV72" s="145"/>
      <c r="HUY72" s="145"/>
      <c r="HVE72" s="145"/>
      <c r="HVH72" s="145"/>
      <c r="HVN72" s="145"/>
      <c r="HVP72" s="145"/>
      <c r="HVQ72" s="145"/>
      <c r="HVS72" s="145"/>
      <c r="HVV72" s="145"/>
      <c r="HVY72" s="145"/>
      <c r="HWB72" s="145"/>
      <c r="HWJ72" s="145"/>
      <c r="HWO72" s="145"/>
      <c r="HWX72" s="145"/>
      <c r="HXA72" s="145"/>
      <c r="HXI72" s="145"/>
      <c r="HYE72" s="145"/>
      <c r="HYF72" s="145"/>
      <c r="HYG72" s="145"/>
      <c r="HYH72" s="145"/>
      <c r="HYI72" s="145"/>
      <c r="HYJ72" s="145"/>
      <c r="HZB72" s="145"/>
      <c r="HZC72" s="145"/>
      <c r="HZF72" s="145"/>
      <c r="HZI72" s="145"/>
      <c r="HZK72" s="145"/>
      <c r="HZM72" s="145"/>
      <c r="HZP72" s="145"/>
      <c r="HZS72" s="145"/>
      <c r="HZV72" s="145"/>
      <c r="HZY72" s="145"/>
      <c r="IAB72" s="145"/>
      <c r="IAE72" s="145"/>
      <c r="IAH72" s="145"/>
      <c r="IAK72" s="145"/>
      <c r="IAM72" s="145"/>
      <c r="IAZ72" s="145"/>
      <c r="IBA72" s="145"/>
      <c r="IBB72" s="145"/>
      <c r="IBC72" s="145"/>
      <c r="IBD72" s="145"/>
      <c r="IBE72" s="145"/>
      <c r="IBF72" s="145"/>
      <c r="IBG72" s="145"/>
      <c r="IBH72" s="145"/>
      <c r="IBI72" s="145"/>
      <c r="IBJ72" s="145"/>
      <c r="IBK72" s="145"/>
      <c r="IBL72" s="145"/>
      <c r="IBM72" s="145"/>
      <c r="IBQ72" s="145"/>
      <c r="IBS72" s="145"/>
      <c r="IBT72" s="145"/>
      <c r="IBU72" s="145"/>
      <c r="IBV72" s="145"/>
      <c r="IBY72" s="145"/>
      <c r="ICA72" s="145"/>
      <c r="ICB72" s="145"/>
      <c r="ICC72" s="145"/>
      <c r="ICD72" s="145"/>
      <c r="ICE72" s="145"/>
      <c r="ICF72" s="145"/>
      <c r="ICG72" s="145"/>
      <c r="ICH72" s="145"/>
      <c r="ICI72" s="145"/>
      <c r="ICJ72" s="145"/>
      <c r="ICK72" s="145"/>
      <c r="ICL72" s="145"/>
      <c r="ICM72" s="145"/>
      <c r="ICP72" s="145"/>
      <c r="ICS72" s="145"/>
      <c r="ICV72" s="145"/>
      <c r="ICY72" s="145"/>
      <c r="IDB72" s="145"/>
      <c r="IDN72" s="145"/>
      <c r="IDQ72" s="145"/>
      <c r="IDT72" s="145"/>
      <c r="IDW72" s="145"/>
      <c r="IEF72" s="145"/>
      <c r="IEL72" s="145"/>
      <c r="IEO72" s="145"/>
      <c r="IER72" s="145"/>
      <c r="IEU72" s="145"/>
      <c r="IFA72" s="145"/>
      <c r="IFD72" s="145"/>
      <c r="IFJ72" s="145"/>
      <c r="IFL72" s="145"/>
      <c r="IFM72" s="145"/>
      <c r="IFO72" s="145"/>
      <c r="IFR72" s="145"/>
      <c r="IFU72" s="145"/>
      <c r="IFX72" s="145"/>
      <c r="IGF72" s="145"/>
      <c r="IGK72" s="145"/>
      <c r="IGT72" s="145"/>
      <c r="IGW72" s="145"/>
      <c r="IHE72" s="145"/>
      <c r="IIA72" s="145"/>
      <c r="IIB72" s="145"/>
      <c r="IIC72" s="145"/>
      <c r="IID72" s="145"/>
      <c r="IIE72" s="145"/>
      <c r="IIF72" s="145"/>
      <c r="IIX72" s="145"/>
      <c r="IIY72" s="145"/>
      <c r="IJB72" s="145"/>
      <c r="IJE72" s="145"/>
      <c r="IJG72" s="145"/>
      <c r="IJI72" s="145"/>
      <c r="IJL72" s="145"/>
      <c r="IJO72" s="145"/>
      <c r="IJR72" s="145"/>
      <c r="IJU72" s="145"/>
      <c r="IJX72" s="145"/>
      <c r="IKA72" s="145"/>
      <c r="IKD72" s="145"/>
      <c r="IKG72" s="145"/>
      <c r="IKI72" s="145"/>
      <c r="IKV72" s="145"/>
      <c r="IKW72" s="145"/>
      <c r="IKX72" s="145"/>
      <c r="IKY72" s="145"/>
      <c r="IKZ72" s="145"/>
      <c r="ILA72" s="145"/>
      <c r="ILB72" s="145"/>
      <c r="ILC72" s="145"/>
      <c r="ILD72" s="145"/>
      <c r="ILE72" s="145"/>
      <c r="ILF72" s="145"/>
      <c r="ILG72" s="145"/>
      <c r="ILH72" s="145"/>
      <c r="ILI72" s="145"/>
      <c r="ILM72" s="145"/>
      <c r="ILO72" s="145"/>
      <c r="ILP72" s="145"/>
      <c r="ILQ72" s="145"/>
      <c r="ILR72" s="145"/>
      <c r="ILU72" s="145"/>
      <c r="ILW72" s="145"/>
      <c r="ILX72" s="145"/>
      <c r="ILY72" s="145"/>
      <c r="ILZ72" s="145"/>
      <c r="IMA72" s="145"/>
      <c r="IMB72" s="145"/>
      <c r="IMC72" s="145"/>
      <c r="IMD72" s="145"/>
      <c r="IME72" s="145"/>
      <c r="IMF72" s="145"/>
      <c r="IMG72" s="145"/>
      <c r="IMH72" s="145"/>
      <c r="IMI72" s="145"/>
      <c r="IML72" s="145"/>
      <c r="IMO72" s="145"/>
      <c r="IMR72" s="145"/>
      <c r="IMU72" s="145"/>
      <c r="IMX72" s="145"/>
      <c r="INJ72" s="145"/>
      <c r="INM72" s="145"/>
      <c r="INP72" s="145"/>
      <c r="INS72" s="145"/>
      <c r="IOB72" s="145"/>
      <c r="IOH72" s="145"/>
      <c r="IOK72" s="145"/>
      <c r="ION72" s="145"/>
      <c r="IOQ72" s="145"/>
      <c r="IOW72" s="145"/>
      <c r="IOZ72" s="145"/>
      <c r="IPF72" s="145"/>
      <c r="IPH72" s="145"/>
      <c r="IPI72" s="145"/>
      <c r="IPK72" s="145"/>
      <c r="IPN72" s="145"/>
      <c r="IPQ72" s="145"/>
      <c r="IPT72" s="145"/>
      <c r="IQB72" s="145"/>
      <c r="IQG72" s="145"/>
      <c r="IQP72" s="145"/>
      <c r="IQS72" s="145"/>
      <c r="IRA72" s="145"/>
      <c r="IRW72" s="145"/>
      <c r="IRX72" s="145"/>
      <c r="IRY72" s="145"/>
      <c r="IRZ72" s="145"/>
      <c r="ISA72" s="145"/>
      <c r="ISB72" s="145"/>
      <c r="IST72" s="145"/>
      <c r="ISU72" s="145"/>
      <c r="ISX72" s="145"/>
      <c r="ITA72" s="145"/>
      <c r="ITC72" s="145"/>
      <c r="ITE72" s="145"/>
      <c r="ITH72" s="145"/>
      <c r="ITK72" s="145"/>
      <c r="ITN72" s="145"/>
      <c r="ITQ72" s="145"/>
      <c r="ITT72" s="145"/>
      <c r="ITW72" s="145"/>
      <c r="ITZ72" s="145"/>
      <c r="IUC72" s="145"/>
      <c r="IUE72" s="145"/>
      <c r="IUR72" s="145"/>
      <c r="IUS72" s="145"/>
      <c r="IUT72" s="145"/>
      <c r="IUU72" s="145"/>
      <c r="IUV72" s="145"/>
      <c r="IUW72" s="145"/>
      <c r="IUX72" s="145"/>
      <c r="IUY72" s="145"/>
      <c r="IUZ72" s="145"/>
      <c r="IVA72" s="145"/>
      <c r="IVB72" s="145"/>
      <c r="IVC72" s="145"/>
      <c r="IVD72" s="145"/>
      <c r="IVE72" s="145"/>
      <c r="IVI72" s="145"/>
      <c r="IVK72" s="145"/>
      <c r="IVL72" s="145"/>
      <c r="IVM72" s="145"/>
      <c r="IVN72" s="145"/>
      <c r="IVQ72" s="145"/>
      <c r="IVS72" s="145"/>
      <c r="IVT72" s="145"/>
      <c r="IVU72" s="145"/>
      <c r="IVV72" s="145"/>
      <c r="IVW72" s="145"/>
      <c r="IVX72" s="145"/>
      <c r="IVY72" s="145"/>
      <c r="IVZ72" s="145"/>
      <c r="IWA72" s="145"/>
      <c r="IWB72" s="145"/>
      <c r="IWC72" s="145"/>
      <c r="IWD72" s="145"/>
      <c r="IWE72" s="145"/>
      <c r="IWH72" s="145"/>
      <c r="IWK72" s="145"/>
      <c r="IWN72" s="145"/>
      <c r="IWQ72" s="145"/>
      <c r="IWT72" s="145"/>
      <c r="IXF72" s="145"/>
      <c r="IXI72" s="145"/>
      <c r="IXL72" s="145"/>
      <c r="IXO72" s="145"/>
      <c r="IXX72" s="145"/>
      <c r="IYD72" s="145"/>
      <c r="IYG72" s="145"/>
      <c r="IYJ72" s="145"/>
      <c r="IYM72" s="145"/>
      <c r="IYS72" s="145"/>
      <c r="IYV72" s="145"/>
      <c r="IZB72" s="145"/>
      <c r="IZD72" s="145"/>
      <c r="IZE72" s="145"/>
      <c r="IZG72" s="145"/>
      <c r="IZJ72" s="145"/>
      <c r="IZM72" s="145"/>
      <c r="IZP72" s="145"/>
      <c r="IZX72" s="145"/>
      <c r="JAC72" s="145"/>
      <c r="JAL72" s="145"/>
      <c r="JAO72" s="145"/>
      <c r="JAW72" s="145"/>
      <c r="JBS72" s="145"/>
      <c r="JBT72" s="145"/>
      <c r="JBU72" s="145"/>
      <c r="JBV72" s="145"/>
      <c r="JBW72" s="145"/>
      <c r="JBX72" s="145"/>
      <c r="JCP72" s="145"/>
      <c r="JCQ72" s="145"/>
      <c r="JCT72" s="145"/>
      <c r="JCW72" s="145"/>
      <c r="JCY72" s="145"/>
      <c r="JDA72" s="145"/>
      <c r="JDD72" s="145"/>
      <c r="JDG72" s="145"/>
      <c r="JDJ72" s="145"/>
      <c r="JDM72" s="145"/>
      <c r="JDP72" s="145"/>
      <c r="JDS72" s="145"/>
      <c r="JDV72" s="145"/>
      <c r="JDY72" s="145"/>
      <c r="JEA72" s="145"/>
      <c r="JEN72" s="145"/>
      <c r="JEO72" s="145"/>
      <c r="JEP72" s="145"/>
      <c r="JEQ72" s="145"/>
      <c r="JER72" s="145"/>
      <c r="JES72" s="145"/>
      <c r="JET72" s="145"/>
      <c r="JEU72" s="145"/>
      <c r="JEV72" s="145"/>
      <c r="JEW72" s="145"/>
      <c r="JEX72" s="145"/>
      <c r="JEY72" s="145"/>
      <c r="JEZ72" s="145"/>
      <c r="JFA72" s="145"/>
      <c r="JFE72" s="145"/>
      <c r="JFG72" s="145"/>
      <c r="JFH72" s="145"/>
      <c r="JFI72" s="145"/>
      <c r="JFJ72" s="145"/>
      <c r="JFM72" s="145"/>
      <c r="JFO72" s="145"/>
      <c r="JFP72" s="145"/>
      <c r="JFQ72" s="145"/>
      <c r="JFR72" s="145"/>
      <c r="JFS72" s="145"/>
      <c r="JFT72" s="145"/>
      <c r="JFU72" s="145"/>
      <c r="JFV72" s="145"/>
      <c r="JFW72" s="145"/>
      <c r="JFX72" s="145"/>
      <c r="JFY72" s="145"/>
      <c r="JFZ72" s="145"/>
      <c r="JGA72" s="145"/>
      <c r="JGD72" s="145"/>
      <c r="JGG72" s="145"/>
      <c r="JGJ72" s="145"/>
      <c r="JGM72" s="145"/>
      <c r="JGP72" s="145"/>
      <c r="JHB72" s="145"/>
      <c r="JHE72" s="145"/>
      <c r="JHH72" s="145"/>
      <c r="JHK72" s="145"/>
      <c r="JHT72" s="145"/>
      <c r="JHZ72" s="145"/>
      <c r="JIC72" s="145"/>
      <c r="JIF72" s="145"/>
      <c r="JII72" s="145"/>
      <c r="JIO72" s="145"/>
      <c r="JIR72" s="145"/>
      <c r="JIX72" s="145"/>
      <c r="JIZ72" s="145"/>
      <c r="JJA72" s="145"/>
      <c r="JJC72" s="145"/>
      <c r="JJF72" s="145"/>
      <c r="JJI72" s="145"/>
      <c r="JJL72" s="145"/>
      <c r="JJT72" s="145"/>
      <c r="JJY72" s="145"/>
      <c r="JKH72" s="145"/>
      <c r="JKK72" s="145"/>
      <c r="JKS72" s="145"/>
      <c r="JLO72" s="145"/>
      <c r="JLP72" s="145"/>
      <c r="JLQ72" s="145"/>
      <c r="JLR72" s="145"/>
      <c r="JLS72" s="145"/>
      <c r="JLT72" s="145"/>
      <c r="JML72" s="145"/>
      <c r="JMM72" s="145"/>
      <c r="JMP72" s="145"/>
      <c r="JMS72" s="145"/>
      <c r="JMU72" s="145"/>
      <c r="JMW72" s="145"/>
      <c r="JMZ72" s="145"/>
      <c r="JNC72" s="145"/>
      <c r="JNF72" s="145"/>
      <c r="JNI72" s="145"/>
      <c r="JNL72" s="145"/>
      <c r="JNO72" s="145"/>
      <c r="JNR72" s="145"/>
      <c r="JNU72" s="145"/>
      <c r="JNW72" s="145"/>
      <c r="JOJ72" s="145"/>
      <c r="JOK72" s="145"/>
      <c r="JOL72" s="145"/>
      <c r="JOM72" s="145"/>
      <c r="JON72" s="145"/>
      <c r="JOO72" s="145"/>
      <c r="JOP72" s="145"/>
      <c r="JOQ72" s="145"/>
      <c r="JOR72" s="145"/>
      <c r="JOS72" s="145"/>
      <c r="JOT72" s="145"/>
      <c r="JOU72" s="145"/>
      <c r="JOV72" s="145"/>
      <c r="JOW72" s="145"/>
      <c r="JPA72" s="145"/>
      <c r="JPC72" s="145"/>
      <c r="JPD72" s="145"/>
      <c r="JPE72" s="145"/>
      <c r="JPF72" s="145"/>
      <c r="JPI72" s="145"/>
      <c r="JPK72" s="145"/>
      <c r="JPL72" s="145"/>
      <c r="JPM72" s="145"/>
      <c r="JPN72" s="145"/>
      <c r="JPO72" s="145"/>
      <c r="JPP72" s="145"/>
      <c r="JPQ72" s="145"/>
      <c r="JPR72" s="145"/>
      <c r="JPS72" s="145"/>
      <c r="JPT72" s="145"/>
      <c r="JPU72" s="145"/>
      <c r="JPV72" s="145"/>
      <c r="JPW72" s="145"/>
      <c r="JPZ72" s="145"/>
      <c r="JQC72" s="145"/>
      <c r="JQF72" s="145"/>
      <c r="JQI72" s="145"/>
      <c r="JQL72" s="145"/>
      <c r="JQX72" s="145"/>
      <c r="JRA72" s="145"/>
      <c r="JRD72" s="145"/>
      <c r="JRG72" s="145"/>
      <c r="JRP72" s="145"/>
      <c r="JRV72" s="145"/>
      <c r="JRY72" s="145"/>
      <c r="JSB72" s="145"/>
      <c r="JSE72" s="145"/>
      <c r="JSK72" s="145"/>
      <c r="JSN72" s="145"/>
      <c r="JST72" s="145"/>
      <c r="JSV72" s="145"/>
      <c r="JSW72" s="145"/>
      <c r="JSY72" s="145"/>
      <c r="JTB72" s="145"/>
      <c r="JTE72" s="145"/>
      <c r="JTH72" s="145"/>
      <c r="JTP72" s="145"/>
      <c r="JTU72" s="145"/>
      <c r="JUD72" s="145"/>
      <c r="JUG72" s="145"/>
      <c r="JUO72" s="145"/>
      <c r="JVK72" s="145"/>
      <c r="JVL72" s="145"/>
      <c r="JVM72" s="145"/>
      <c r="JVN72" s="145"/>
      <c r="JVO72" s="145"/>
      <c r="JVP72" s="145"/>
      <c r="JWH72" s="145"/>
      <c r="JWI72" s="145"/>
      <c r="JWL72" s="145"/>
      <c r="JWO72" s="145"/>
      <c r="JWQ72" s="145"/>
      <c r="JWS72" s="145"/>
      <c r="JWV72" s="145"/>
      <c r="JWY72" s="145"/>
      <c r="JXB72" s="145"/>
      <c r="JXE72" s="145"/>
      <c r="JXH72" s="145"/>
      <c r="JXK72" s="145"/>
      <c r="JXN72" s="145"/>
      <c r="JXQ72" s="145"/>
      <c r="JXS72" s="145"/>
      <c r="JYF72" s="145"/>
      <c r="JYG72" s="145"/>
      <c r="JYH72" s="145"/>
      <c r="JYI72" s="145"/>
      <c r="JYJ72" s="145"/>
      <c r="JYK72" s="145"/>
      <c r="JYL72" s="145"/>
      <c r="JYM72" s="145"/>
      <c r="JYN72" s="145"/>
      <c r="JYO72" s="145"/>
      <c r="JYP72" s="145"/>
      <c r="JYQ72" s="145"/>
      <c r="JYR72" s="145"/>
      <c r="JYS72" s="145"/>
      <c r="JYW72" s="145"/>
      <c r="JYY72" s="145"/>
      <c r="JYZ72" s="145"/>
      <c r="JZA72" s="145"/>
      <c r="JZB72" s="145"/>
      <c r="JZE72" s="145"/>
      <c r="JZG72" s="145"/>
      <c r="JZH72" s="145"/>
      <c r="JZI72" s="145"/>
      <c r="JZJ72" s="145"/>
      <c r="JZK72" s="145"/>
      <c r="JZL72" s="145"/>
      <c r="JZM72" s="145"/>
      <c r="JZN72" s="145"/>
      <c r="JZO72" s="145"/>
      <c r="JZP72" s="145"/>
      <c r="JZQ72" s="145"/>
      <c r="JZR72" s="145"/>
      <c r="JZS72" s="145"/>
      <c r="JZV72" s="145"/>
      <c r="JZY72" s="145"/>
      <c r="KAB72" s="145"/>
      <c r="KAE72" s="145"/>
      <c r="KAH72" s="145"/>
      <c r="KAT72" s="145"/>
      <c r="KAW72" s="145"/>
      <c r="KAZ72" s="145"/>
      <c r="KBC72" s="145"/>
      <c r="KBL72" s="145"/>
      <c r="KBR72" s="145"/>
      <c r="KBU72" s="145"/>
      <c r="KBX72" s="145"/>
      <c r="KCA72" s="145"/>
      <c r="KCG72" s="145"/>
      <c r="KCJ72" s="145"/>
      <c r="KCP72" s="145"/>
      <c r="KCR72" s="145"/>
      <c r="KCS72" s="145"/>
      <c r="KCU72" s="145"/>
      <c r="KCX72" s="145"/>
      <c r="KDA72" s="145"/>
      <c r="KDD72" s="145"/>
      <c r="KDL72" s="145"/>
      <c r="KDQ72" s="145"/>
      <c r="KDZ72" s="145"/>
      <c r="KEC72" s="145"/>
      <c r="KEK72" s="145"/>
      <c r="KFG72" s="145"/>
      <c r="KFH72" s="145"/>
      <c r="KFI72" s="145"/>
      <c r="KFJ72" s="145"/>
      <c r="KFK72" s="145"/>
      <c r="KFL72" s="145"/>
      <c r="KGD72" s="145"/>
      <c r="KGE72" s="145"/>
      <c r="KGH72" s="145"/>
      <c r="KGK72" s="145"/>
      <c r="KGM72" s="145"/>
      <c r="KGO72" s="145"/>
      <c r="KGR72" s="145"/>
      <c r="KGU72" s="145"/>
      <c r="KGX72" s="145"/>
      <c r="KHA72" s="145"/>
      <c r="KHD72" s="145"/>
      <c r="KHG72" s="145"/>
      <c r="KHJ72" s="145"/>
      <c r="KHM72" s="145"/>
      <c r="KHO72" s="145"/>
      <c r="KIB72" s="145"/>
      <c r="KIC72" s="145"/>
      <c r="KID72" s="145"/>
      <c r="KIE72" s="145"/>
      <c r="KIF72" s="145"/>
      <c r="KIG72" s="145"/>
      <c r="KIH72" s="145"/>
      <c r="KII72" s="145"/>
      <c r="KIJ72" s="145"/>
      <c r="KIK72" s="145"/>
      <c r="KIL72" s="145"/>
      <c r="KIM72" s="145"/>
      <c r="KIN72" s="145"/>
      <c r="KIO72" s="145"/>
      <c r="KIS72" s="145"/>
      <c r="KIU72" s="145"/>
      <c r="KIV72" s="145"/>
      <c r="KIW72" s="145"/>
      <c r="KIX72" s="145"/>
      <c r="KJA72" s="145"/>
      <c r="KJC72" s="145"/>
      <c r="KJD72" s="145"/>
      <c r="KJE72" s="145"/>
      <c r="KJF72" s="145"/>
      <c r="KJG72" s="145"/>
      <c r="KJH72" s="145"/>
      <c r="KJI72" s="145"/>
      <c r="KJJ72" s="145"/>
      <c r="KJK72" s="145"/>
      <c r="KJL72" s="145"/>
      <c r="KJM72" s="145"/>
      <c r="KJN72" s="145"/>
      <c r="KJO72" s="145"/>
      <c r="KJR72" s="145"/>
      <c r="KJU72" s="145"/>
      <c r="KJX72" s="145"/>
      <c r="KKA72" s="145"/>
      <c r="KKD72" s="145"/>
      <c r="KKP72" s="145"/>
      <c r="KKS72" s="145"/>
      <c r="KKV72" s="145"/>
      <c r="KKY72" s="145"/>
      <c r="KLH72" s="145"/>
      <c r="KLN72" s="145"/>
      <c r="KLQ72" s="145"/>
      <c r="KLT72" s="145"/>
      <c r="KLW72" s="145"/>
      <c r="KMC72" s="145"/>
      <c r="KMF72" s="145"/>
      <c r="KML72" s="145"/>
      <c r="KMN72" s="145"/>
      <c r="KMO72" s="145"/>
      <c r="KMQ72" s="145"/>
      <c r="KMT72" s="145"/>
      <c r="KMW72" s="145"/>
      <c r="KMZ72" s="145"/>
      <c r="KNH72" s="145"/>
      <c r="KNM72" s="145"/>
      <c r="KNV72" s="145"/>
      <c r="KNY72" s="145"/>
      <c r="KOG72" s="145"/>
      <c r="KPC72" s="145"/>
      <c r="KPD72" s="145"/>
      <c r="KPE72" s="145"/>
      <c r="KPF72" s="145"/>
      <c r="KPG72" s="145"/>
      <c r="KPH72" s="145"/>
      <c r="KPZ72" s="145"/>
      <c r="KQA72" s="145"/>
      <c r="KQD72" s="145"/>
      <c r="KQG72" s="145"/>
      <c r="KQI72" s="145"/>
      <c r="KQK72" s="145"/>
      <c r="KQN72" s="145"/>
      <c r="KQQ72" s="145"/>
      <c r="KQT72" s="145"/>
      <c r="KQW72" s="145"/>
      <c r="KQZ72" s="145"/>
      <c r="KRC72" s="145"/>
      <c r="KRF72" s="145"/>
      <c r="KRI72" s="145"/>
      <c r="KRK72" s="145"/>
      <c r="KRX72" s="145"/>
      <c r="KRY72" s="145"/>
      <c r="KRZ72" s="145"/>
      <c r="KSA72" s="145"/>
      <c r="KSB72" s="145"/>
      <c r="KSC72" s="145"/>
      <c r="KSD72" s="145"/>
      <c r="KSE72" s="145"/>
      <c r="KSF72" s="145"/>
      <c r="KSG72" s="145"/>
      <c r="KSH72" s="145"/>
      <c r="KSI72" s="145"/>
      <c r="KSJ72" s="145"/>
      <c r="KSK72" s="145"/>
      <c r="KSO72" s="145"/>
      <c r="KSQ72" s="145"/>
      <c r="KSR72" s="145"/>
      <c r="KSS72" s="145"/>
      <c r="KST72" s="145"/>
      <c r="KSW72" s="145"/>
      <c r="KSY72" s="145"/>
      <c r="KSZ72" s="145"/>
      <c r="KTA72" s="145"/>
      <c r="KTB72" s="145"/>
      <c r="KTC72" s="145"/>
      <c r="KTD72" s="145"/>
      <c r="KTE72" s="145"/>
      <c r="KTF72" s="145"/>
      <c r="KTG72" s="145"/>
      <c r="KTH72" s="145"/>
      <c r="KTI72" s="145"/>
      <c r="KTJ72" s="145"/>
      <c r="KTK72" s="145"/>
      <c r="KTN72" s="145"/>
      <c r="KTQ72" s="145"/>
      <c r="KTT72" s="145"/>
      <c r="KTW72" s="145"/>
      <c r="KTZ72" s="145"/>
      <c r="KUL72" s="145"/>
      <c r="KUO72" s="145"/>
      <c r="KUR72" s="145"/>
      <c r="KUU72" s="145"/>
      <c r="KVD72" s="145"/>
      <c r="KVJ72" s="145"/>
      <c r="KVM72" s="145"/>
      <c r="KVP72" s="145"/>
      <c r="KVS72" s="145"/>
      <c r="KVY72" s="145"/>
      <c r="KWB72" s="145"/>
      <c r="KWH72" s="145"/>
      <c r="KWJ72" s="145"/>
      <c r="KWK72" s="145"/>
      <c r="KWM72" s="145"/>
      <c r="KWP72" s="145"/>
      <c r="KWS72" s="145"/>
      <c r="KWV72" s="145"/>
      <c r="KXD72" s="145"/>
      <c r="KXI72" s="145"/>
      <c r="KXR72" s="145"/>
      <c r="KXU72" s="145"/>
      <c r="KYC72" s="145"/>
      <c r="KYY72" s="145"/>
      <c r="KYZ72" s="145"/>
      <c r="KZA72" s="145"/>
      <c r="KZB72" s="145"/>
      <c r="KZC72" s="145"/>
      <c r="KZD72" s="145"/>
      <c r="KZV72" s="145"/>
      <c r="KZW72" s="145"/>
      <c r="KZZ72" s="145"/>
      <c r="LAC72" s="145"/>
      <c r="LAE72" s="145"/>
      <c r="LAG72" s="145"/>
      <c r="LAJ72" s="145"/>
      <c r="LAM72" s="145"/>
      <c r="LAP72" s="145"/>
      <c r="LAS72" s="145"/>
      <c r="LAV72" s="145"/>
      <c r="LAY72" s="145"/>
      <c r="LBB72" s="145"/>
      <c r="LBE72" s="145"/>
      <c r="LBG72" s="145"/>
      <c r="LBT72" s="145"/>
      <c r="LBU72" s="145"/>
      <c r="LBV72" s="145"/>
      <c r="LBW72" s="145"/>
      <c r="LBX72" s="145"/>
      <c r="LBY72" s="145"/>
      <c r="LBZ72" s="145"/>
      <c r="LCA72" s="145"/>
      <c r="LCB72" s="145"/>
      <c r="LCC72" s="145"/>
      <c r="LCD72" s="145"/>
      <c r="LCE72" s="145"/>
      <c r="LCF72" s="145"/>
      <c r="LCG72" s="145"/>
      <c r="LCK72" s="145"/>
      <c r="LCM72" s="145"/>
      <c r="LCN72" s="145"/>
      <c r="LCO72" s="145"/>
      <c r="LCP72" s="145"/>
      <c r="LCS72" s="145"/>
      <c r="LCU72" s="145"/>
      <c r="LCV72" s="145"/>
      <c r="LCW72" s="145"/>
      <c r="LCX72" s="145"/>
      <c r="LCY72" s="145"/>
      <c r="LCZ72" s="145"/>
      <c r="LDA72" s="145"/>
      <c r="LDB72" s="145"/>
      <c r="LDC72" s="145"/>
      <c r="LDD72" s="145"/>
      <c r="LDE72" s="145"/>
      <c r="LDF72" s="145"/>
      <c r="LDG72" s="145"/>
      <c r="LDJ72" s="145"/>
      <c r="LDM72" s="145"/>
      <c r="LDP72" s="145"/>
      <c r="LDS72" s="145"/>
      <c r="LDV72" s="145"/>
      <c r="LEH72" s="145"/>
      <c r="LEK72" s="145"/>
      <c r="LEN72" s="145"/>
      <c r="LEQ72" s="145"/>
      <c r="LEZ72" s="145"/>
      <c r="LFF72" s="145"/>
      <c r="LFI72" s="145"/>
      <c r="LFL72" s="145"/>
      <c r="LFO72" s="145"/>
      <c r="LFU72" s="145"/>
      <c r="LFX72" s="145"/>
      <c r="LGD72" s="145"/>
      <c r="LGF72" s="145"/>
      <c r="LGG72" s="145"/>
      <c r="LGI72" s="145"/>
      <c r="LGL72" s="145"/>
      <c r="LGO72" s="145"/>
      <c r="LGR72" s="145"/>
      <c r="LGZ72" s="145"/>
      <c r="LHE72" s="145"/>
      <c r="LHN72" s="145"/>
      <c r="LHQ72" s="145"/>
      <c r="LHY72" s="145"/>
      <c r="LIU72" s="145"/>
      <c r="LIV72" s="145"/>
      <c r="LIW72" s="145"/>
      <c r="LIX72" s="145"/>
      <c r="LIY72" s="145"/>
      <c r="LIZ72" s="145"/>
      <c r="LJR72" s="145"/>
      <c r="LJS72" s="145"/>
      <c r="LJV72" s="145"/>
      <c r="LJY72" s="145"/>
      <c r="LKA72" s="145"/>
      <c r="LKC72" s="145"/>
      <c r="LKF72" s="145"/>
      <c r="LKI72" s="145"/>
      <c r="LKL72" s="145"/>
      <c r="LKO72" s="145"/>
      <c r="LKR72" s="145"/>
      <c r="LKU72" s="145"/>
      <c r="LKX72" s="145"/>
      <c r="LLA72" s="145"/>
      <c r="LLC72" s="145"/>
      <c r="LLP72" s="145"/>
      <c r="LLQ72" s="145"/>
      <c r="LLR72" s="145"/>
      <c r="LLS72" s="145"/>
      <c r="LLT72" s="145"/>
      <c r="LLU72" s="145"/>
      <c r="LLV72" s="145"/>
      <c r="LLW72" s="145"/>
      <c r="LLX72" s="145"/>
      <c r="LLY72" s="145"/>
      <c r="LLZ72" s="145"/>
      <c r="LMA72" s="145"/>
      <c r="LMB72" s="145"/>
      <c r="LMC72" s="145"/>
      <c r="LMG72" s="145"/>
      <c r="LMI72" s="145"/>
      <c r="LMJ72" s="145"/>
      <c r="LMK72" s="145"/>
      <c r="LML72" s="145"/>
      <c r="LMO72" s="145"/>
      <c r="LMQ72" s="145"/>
      <c r="LMR72" s="145"/>
      <c r="LMS72" s="145"/>
      <c r="LMT72" s="145"/>
      <c r="LMU72" s="145"/>
      <c r="LMV72" s="145"/>
      <c r="LMW72" s="145"/>
      <c r="LMX72" s="145"/>
      <c r="LMY72" s="145"/>
      <c r="LMZ72" s="145"/>
      <c r="LNA72" s="145"/>
      <c r="LNB72" s="145"/>
      <c r="LNC72" s="145"/>
      <c r="LNF72" s="145"/>
      <c r="LNI72" s="145"/>
      <c r="LNL72" s="145"/>
      <c r="LNO72" s="145"/>
      <c r="LNR72" s="145"/>
      <c r="LOD72" s="145"/>
      <c r="LOG72" s="145"/>
      <c r="LOJ72" s="145"/>
      <c r="LOM72" s="145"/>
      <c r="LOV72" s="145"/>
      <c r="LPB72" s="145"/>
      <c r="LPE72" s="145"/>
      <c r="LPH72" s="145"/>
      <c r="LPK72" s="145"/>
      <c r="LPQ72" s="145"/>
      <c r="LPT72" s="145"/>
      <c r="LPZ72" s="145"/>
      <c r="LQB72" s="145"/>
      <c r="LQC72" s="145"/>
      <c r="LQE72" s="145"/>
      <c r="LQH72" s="145"/>
      <c r="LQK72" s="145"/>
      <c r="LQN72" s="145"/>
      <c r="LQV72" s="145"/>
      <c r="LRA72" s="145"/>
      <c r="LRJ72" s="145"/>
      <c r="LRM72" s="145"/>
      <c r="LRU72" s="145"/>
      <c r="LSQ72" s="145"/>
      <c r="LSR72" s="145"/>
      <c r="LSS72" s="145"/>
      <c r="LST72" s="145"/>
      <c r="LSU72" s="145"/>
      <c r="LSV72" s="145"/>
      <c r="LTN72" s="145"/>
      <c r="LTO72" s="145"/>
      <c r="LTR72" s="145"/>
      <c r="LTU72" s="145"/>
      <c r="LTW72" s="145"/>
      <c r="LTY72" s="145"/>
      <c r="LUB72" s="145"/>
      <c r="LUE72" s="145"/>
      <c r="LUH72" s="145"/>
      <c r="LUK72" s="145"/>
      <c r="LUN72" s="145"/>
      <c r="LUQ72" s="145"/>
      <c r="LUT72" s="145"/>
      <c r="LUW72" s="145"/>
      <c r="LUY72" s="145"/>
      <c r="LVL72" s="145"/>
      <c r="LVM72" s="145"/>
      <c r="LVN72" s="145"/>
      <c r="LVO72" s="145"/>
      <c r="LVP72" s="145"/>
      <c r="LVQ72" s="145"/>
      <c r="LVR72" s="145"/>
      <c r="LVS72" s="145"/>
      <c r="LVT72" s="145"/>
      <c r="LVU72" s="145"/>
      <c r="LVV72" s="145"/>
      <c r="LVW72" s="145"/>
      <c r="LVX72" s="145"/>
      <c r="LVY72" s="145"/>
      <c r="LWC72" s="145"/>
      <c r="LWE72" s="145"/>
      <c r="LWF72" s="145"/>
      <c r="LWG72" s="145"/>
      <c r="LWH72" s="145"/>
      <c r="LWK72" s="145"/>
      <c r="LWM72" s="145"/>
      <c r="LWN72" s="145"/>
      <c r="LWO72" s="145"/>
      <c r="LWP72" s="145"/>
      <c r="LWQ72" s="145"/>
      <c r="LWR72" s="145"/>
      <c r="LWS72" s="145"/>
      <c r="LWT72" s="145"/>
      <c r="LWU72" s="145"/>
      <c r="LWV72" s="145"/>
      <c r="LWW72" s="145"/>
      <c r="LWX72" s="145"/>
      <c r="LWY72" s="145"/>
      <c r="LXB72" s="145"/>
      <c r="LXE72" s="145"/>
      <c r="LXH72" s="145"/>
      <c r="LXK72" s="145"/>
      <c r="LXN72" s="145"/>
      <c r="LXZ72" s="145"/>
      <c r="LYC72" s="145"/>
      <c r="LYF72" s="145"/>
      <c r="LYI72" s="145"/>
      <c r="LYR72" s="145"/>
      <c r="LYX72" s="145"/>
      <c r="LZA72" s="145"/>
      <c r="LZD72" s="145"/>
      <c r="LZG72" s="145"/>
      <c r="LZM72" s="145"/>
      <c r="LZP72" s="145"/>
      <c r="LZV72" s="145"/>
      <c r="LZX72" s="145"/>
      <c r="LZY72" s="145"/>
      <c r="MAA72" s="145"/>
      <c r="MAD72" s="145"/>
      <c r="MAG72" s="145"/>
      <c r="MAJ72" s="145"/>
      <c r="MAR72" s="145"/>
      <c r="MAW72" s="145"/>
      <c r="MBF72" s="145"/>
      <c r="MBI72" s="145"/>
      <c r="MBQ72" s="145"/>
      <c r="MCM72" s="145"/>
      <c r="MCN72" s="145"/>
      <c r="MCO72" s="145"/>
      <c r="MCP72" s="145"/>
      <c r="MCQ72" s="145"/>
      <c r="MCR72" s="145"/>
      <c r="MDJ72" s="145"/>
      <c r="MDK72" s="145"/>
      <c r="MDN72" s="145"/>
      <c r="MDQ72" s="145"/>
      <c r="MDS72" s="145"/>
      <c r="MDU72" s="145"/>
      <c r="MDX72" s="145"/>
      <c r="MEA72" s="145"/>
      <c r="MED72" s="145"/>
      <c r="MEG72" s="145"/>
      <c r="MEJ72" s="145"/>
      <c r="MEM72" s="145"/>
      <c r="MEP72" s="145"/>
      <c r="MES72" s="145"/>
      <c r="MEU72" s="145"/>
      <c r="MFH72" s="145"/>
      <c r="MFI72" s="145"/>
      <c r="MFJ72" s="145"/>
      <c r="MFK72" s="145"/>
      <c r="MFL72" s="145"/>
      <c r="MFM72" s="145"/>
      <c r="MFN72" s="145"/>
      <c r="MFO72" s="145"/>
      <c r="MFP72" s="145"/>
      <c r="MFQ72" s="145"/>
      <c r="MFR72" s="145"/>
      <c r="MFS72" s="145"/>
      <c r="MFT72" s="145"/>
      <c r="MFU72" s="145"/>
      <c r="MFY72" s="145"/>
      <c r="MGA72" s="145"/>
      <c r="MGB72" s="145"/>
      <c r="MGC72" s="145"/>
      <c r="MGD72" s="145"/>
      <c r="MGG72" s="145"/>
      <c r="MGI72" s="145"/>
      <c r="MGJ72" s="145"/>
      <c r="MGK72" s="145"/>
      <c r="MGL72" s="145"/>
      <c r="MGM72" s="145"/>
      <c r="MGN72" s="145"/>
      <c r="MGO72" s="145"/>
      <c r="MGP72" s="145"/>
      <c r="MGQ72" s="145"/>
      <c r="MGR72" s="145"/>
      <c r="MGS72" s="145"/>
      <c r="MGT72" s="145"/>
      <c r="MGU72" s="145"/>
      <c r="MGX72" s="145"/>
      <c r="MHA72" s="145"/>
      <c r="MHD72" s="145"/>
      <c r="MHG72" s="145"/>
      <c r="MHJ72" s="145"/>
      <c r="MHV72" s="145"/>
      <c r="MHY72" s="145"/>
      <c r="MIB72" s="145"/>
      <c r="MIE72" s="145"/>
      <c r="MIN72" s="145"/>
      <c r="MIT72" s="145"/>
      <c r="MIW72" s="145"/>
      <c r="MIZ72" s="145"/>
      <c r="MJC72" s="145"/>
      <c r="MJI72" s="145"/>
      <c r="MJL72" s="145"/>
      <c r="MJR72" s="145"/>
      <c r="MJT72" s="145"/>
      <c r="MJU72" s="145"/>
      <c r="MJW72" s="145"/>
      <c r="MJZ72" s="145"/>
      <c r="MKC72" s="145"/>
      <c r="MKF72" s="145"/>
      <c r="MKN72" s="145"/>
      <c r="MKS72" s="145"/>
      <c r="MLB72" s="145"/>
      <c r="MLE72" s="145"/>
      <c r="MLM72" s="145"/>
      <c r="MMI72" s="145"/>
      <c r="MMJ72" s="145"/>
      <c r="MMK72" s="145"/>
      <c r="MML72" s="145"/>
      <c r="MMM72" s="145"/>
      <c r="MMN72" s="145"/>
      <c r="MNF72" s="145"/>
      <c r="MNG72" s="145"/>
      <c r="MNJ72" s="145"/>
      <c r="MNM72" s="145"/>
      <c r="MNO72" s="145"/>
      <c r="MNQ72" s="145"/>
      <c r="MNT72" s="145"/>
      <c r="MNW72" s="145"/>
      <c r="MNZ72" s="145"/>
      <c r="MOC72" s="145"/>
      <c r="MOF72" s="145"/>
      <c r="MOI72" s="145"/>
      <c r="MOL72" s="145"/>
      <c r="MOO72" s="145"/>
      <c r="MOQ72" s="145"/>
      <c r="MPD72" s="145"/>
      <c r="MPE72" s="145"/>
      <c r="MPF72" s="145"/>
      <c r="MPG72" s="145"/>
      <c r="MPH72" s="145"/>
      <c r="MPI72" s="145"/>
      <c r="MPJ72" s="145"/>
      <c r="MPK72" s="145"/>
      <c r="MPL72" s="145"/>
      <c r="MPM72" s="145"/>
      <c r="MPN72" s="145"/>
      <c r="MPO72" s="145"/>
      <c r="MPP72" s="145"/>
      <c r="MPQ72" s="145"/>
      <c r="MPU72" s="145"/>
      <c r="MPW72" s="145"/>
      <c r="MPX72" s="145"/>
      <c r="MPY72" s="145"/>
      <c r="MPZ72" s="145"/>
      <c r="MQC72" s="145"/>
      <c r="MQE72" s="145"/>
      <c r="MQF72" s="145"/>
      <c r="MQG72" s="145"/>
      <c r="MQH72" s="145"/>
      <c r="MQI72" s="145"/>
      <c r="MQJ72" s="145"/>
      <c r="MQK72" s="145"/>
      <c r="MQL72" s="145"/>
      <c r="MQM72" s="145"/>
      <c r="MQN72" s="145"/>
      <c r="MQO72" s="145"/>
      <c r="MQP72" s="145"/>
      <c r="MQQ72" s="145"/>
      <c r="MQT72" s="145"/>
      <c r="MQW72" s="145"/>
      <c r="MQZ72" s="145"/>
      <c r="MRC72" s="145"/>
      <c r="MRF72" s="145"/>
      <c r="MRR72" s="145"/>
      <c r="MRU72" s="145"/>
      <c r="MRX72" s="145"/>
      <c r="MSA72" s="145"/>
      <c r="MSJ72" s="145"/>
      <c r="MSP72" s="145"/>
      <c r="MSS72" s="145"/>
      <c r="MSV72" s="145"/>
      <c r="MSY72" s="145"/>
      <c r="MTE72" s="145"/>
      <c r="MTH72" s="145"/>
      <c r="MTN72" s="145"/>
      <c r="MTP72" s="145"/>
      <c r="MTQ72" s="145"/>
      <c r="MTS72" s="145"/>
      <c r="MTV72" s="145"/>
      <c r="MTY72" s="145"/>
      <c r="MUB72" s="145"/>
      <c r="MUJ72" s="145"/>
      <c r="MUO72" s="145"/>
      <c r="MUX72" s="145"/>
      <c r="MVA72" s="145"/>
      <c r="MVI72" s="145"/>
      <c r="MWE72" s="145"/>
      <c r="MWF72" s="145"/>
      <c r="MWG72" s="145"/>
      <c r="MWH72" s="145"/>
      <c r="MWI72" s="145"/>
      <c r="MWJ72" s="145"/>
      <c r="MXB72" s="145"/>
      <c r="MXC72" s="145"/>
      <c r="MXF72" s="145"/>
      <c r="MXI72" s="145"/>
      <c r="MXK72" s="145"/>
      <c r="MXM72" s="145"/>
      <c r="MXP72" s="145"/>
      <c r="MXS72" s="145"/>
      <c r="MXV72" s="145"/>
      <c r="MXY72" s="145"/>
      <c r="MYB72" s="145"/>
      <c r="MYE72" s="145"/>
      <c r="MYH72" s="145"/>
      <c r="MYK72" s="145"/>
      <c r="MYM72" s="145"/>
      <c r="MYZ72" s="145"/>
      <c r="MZA72" s="145"/>
      <c r="MZB72" s="145"/>
      <c r="MZC72" s="145"/>
      <c r="MZD72" s="145"/>
      <c r="MZE72" s="145"/>
      <c r="MZF72" s="145"/>
      <c r="MZG72" s="145"/>
      <c r="MZH72" s="145"/>
      <c r="MZI72" s="145"/>
      <c r="MZJ72" s="145"/>
      <c r="MZK72" s="145"/>
      <c r="MZL72" s="145"/>
      <c r="MZM72" s="145"/>
      <c r="MZQ72" s="145"/>
      <c r="MZS72" s="145"/>
      <c r="MZT72" s="145"/>
      <c r="MZU72" s="145"/>
      <c r="MZV72" s="145"/>
      <c r="MZY72" s="145"/>
      <c r="NAA72" s="145"/>
      <c r="NAB72" s="145"/>
      <c r="NAC72" s="145"/>
      <c r="NAD72" s="145"/>
      <c r="NAE72" s="145"/>
      <c r="NAF72" s="145"/>
      <c r="NAG72" s="145"/>
      <c r="NAH72" s="145"/>
      <c r="NAI72" s="145"/>
      <c r="NAJ72" s="145"/>
      <c r="NAK72" s="145"/>
      <c r="NAL72" s="145"/>
      <c r="NAM72" s="145"/>
      <c r="NAP72" s="145"/>
      <c r="NAS72" s="145"/>
      <c r="NAV72" s="145"/>
      <c r="NAY72" s="145"/>
      <c r="NBB72" s="145"/>
      <c r="NBN72" s="145"/>
      <c r="NBQ72" s="145"/>
      <c r="NBT72" s="145"/>
      <c r="NBW72" s="145"/>
      <c r="NCF72" s="145"/>
      <c r="NCL72" s="145"/>
      <c r="NCO72" s="145"/>
      <c r="NCR72" s="145"/>
      <c r="NCU72" s="145"/>
      <c r="NDA72" s="145"/>
      <c r="NDD72" s="145"/>
      <c r="NDJ72" s="145"/>
      <c r="NDL72" s="145"/>
      <c r="NDM72" s="145"/>
      <c r="NDO72" s="145"/>
      <c r="NDR72" s="145"/>
      <c r="NDU72" s="145"/>
      <c r="NDX72" s="145"/>
      <c r="NEF72" s="145"/>
      <c r="NEK72" s="145"/>
      <c r="NET72" s="145"/>
      <c r="NEW72" s="145"/>
      <c r="NFE72" s="145"/>
      <c r="NGA72" s="145"/>
      <c r="NGB72" s="145"/>
      <c r="NGC72" s="145"/>
      <c r="NGD72" s="145"/>
      <c r="NGE72" s="145"/>
      <c r="NGF72" s="145"/>
      <c r="NGX72" s="145"/>
      <c r="NGY72" s="145"/>
      <c r="NHB72" s="145"/>
      <c r="NHE72" s="145"/>
      <c r="NHG72" s="145"/>
      <c r="NHI72" s="145"/>
      <c r="NHL72" s="145"/>
      <c r="NHO72" s="145"/>
      <c r="NHR72" s="145"/>
      <c r="NHU72" s="145"/>
      <c r="NHX72" s="145"/>
      <c r="NIA72" s="145"/>
      <c r="NID72" s="145"/>
      <c r="NIG72" s="145"/>
      <c r="NII72" s="145"/>
      <c r="NIV72" s="145"/>
      <c r="NIW72" s="145"/>
      <c r="NIX72" s="145"/>
      <c r="NIY72" s="145"/>
      <c r="NIZ72" s="145"/>
      <c r="NJA72" s="145"/>
      <c r="NJB72" s="145"/>
      <c r="NJC72" s="145"/>
      <c r="NJD72" s="145"/>
      <c r="NJE72" s="145"/>
      <c r="NJF72" s="145"/>
      <c r="NJG72" s="145"/>
      <c r="NJH72" s="145"/>
      <c r="NJI72" s="145"/>
      <c r="NJM72" s="145"/>
      <c r="NJO72" s="145"/>
      <c r="NJP72" s="145"/>
      <c r="NJQ72" s="145"/>
      <c r="NJR72" s="145"/>
      <c r="NJU72" s="145"/>
      <c r="NJW72" s="145"/>
      <c r="NJX72" s="145"/>
      <c r="NJY72" s="145"/>
      <c r="NJZ72" s="145"/>
      <c r="NKA72" s="145"/>
      <c r="NKB72" s="145"/>
      <c r="NKC72" s="145"/>
      <c r="NKD72" s="145"/>
      <c r="NKE72" s="145"/>
      <c r="NKF72" s="145"/>
      <c r="NKG72" s="145"/>
      <c r="NKH72" s="145"/>
      <c r="NKI72" s="145"/>
      <c r="NKL72" s="145"/>
      <c r="NKO72" s="145"/>
      <c r="NKR72" s="145"/>
      <c r="NKU72" s="145"/>
      <c r="NKX72" s="145"/>
      <c r="NLJ72" s="145"/>
      <c r="NLM72" s="145"/>
      <c r="NLP72" s="145"/>
      <c r="NLS72" s="145"/>
      <c r="NMB72" s="145"/>
      <c r="NMH72" s="145"/>
      <c r="NMK72" s="145"/>
      <c r="NMN72" s="145"/>
      <c r="NMQ72" s="145"/>
      <c r="NMW72" s="145"/>
      <c r="NMZ72" s="145"/>
      <c r="NNF72" s="145"/>
      <c r="NNH72" s="145"/>
      <c r="NNI72" s="145"/>
      <c r="NNK72" s="145"/>
      <c r="NNN72" s="145"/>
      <c r="NNQ72" s="145"/>
      <c r="NNT72" s="145"/>
      <c r="NOB72" s="145"/>
      <c r="NOG72" s="145"/>
      <c r="NOP72" s="145"/>
      <c r="NOS72" s="145"/>
      <c r="NPA72" s="145"/>
      <c r="NPW72" s="145"/>
      <c r="NPX72" s="145"/>
      <c r="NPY72" s="145"/>
      <c r="NPZ72" s="145"/>
      <c r="NQA72" s="145"/>
      <c r="NQB72" s="145"/>
      <c r="NQT72" s="145"/>
      <c r="NQU72" s="145"/>
      <c r="NQX72" s="145"/>
      <c r="NRA72" s="145"/>
      <c r="NRC72" s="145"/>
      <c r="NRE72" s="145"/>
      <c r="NRH72" s="145"/>
      <c r="NRK72" s="145"/>
      <c r="NRN72" s="145"/>
      <c r="NRQ72" s="145"/>
      <c r="NRT72" s="145"/>
      <c r="NRW72" s="145"/>
      <c r="NRZ72" s="145"/>
      <c r="NSC72" s="145"/>
      <c r="NSE72" s="145"/>
      <c r="NSR72" s="145"/>
      <c r="NSS72" s="145"/>
      <c r="NST72" s="145"/>
      <c r="NSU72" s="145"/>
      <c r="NSV72" s="145"/>
      <c r="NSW72" s="145"/>
      <c r="NSX72" s="145"/>
      <c r="NSY72" s="145"/>
      <c r="NSZ72" s="145"/>
      <c r="NTA72" s="145"/>
      <c r="NTB72" s="145"/>
      <c r="NTC72" s="145"/>
      <c r="NTD72" s="145"/>
      <c r="NTE72" s="145"/>
      <c r="NTI72" s="145"/>
      <c r="NTK72" s="145"/>
      <c r="NTL72" s="145"/>
      <c r="NTM72" s="145"/>
      <c r="NTN72" s="145"/>
      <c r="NTQ72" s="145"/>
      <c r="NTS72" s="145"/>
      <c r="NTT72" s="145"/>
      <c r="NTU72" s="145"/>
      <c r="NTV72" s="145"/>
      <c r="NTW72" s="145"/>
      <c r="NTX72" s="145"/>
      <c r="NTY72" s="145"/>
      <c r="NTZ72" s="145"/>
      <c r="NUA72" s="145"/>
      <c r="NUB72" s="145"/>
      <c r="NUC72" s="145"/>
      <c r="NUD72" s="145"/>
      <c r="NUE72" s="145"/>
      <c r="NUH72" s="145"/>
      <c r="NUK72" s="145"/>
      <c r="NUN72" s="145"/>
      <c r="NUQ72" s="145"/>
      <c r="NUT72" s="145"/>
      <c r="NVF72" s="145"/>
      <c r="NVI72" s="145"/>
      <c r="NVL72" s="145"/>
      <c r="NVO72" s="145"/>
      <c r="NVX72" s="145"/>
      <c r="NWD72" s="145"/>
      <c r="NWG72" s="145"/>
      <c r="NWJ72" s="145"/>
      <c r="NWM72" s="145"/>
      <c r="NWS72" s="145"/>
      <c r="NWV72" s="145"/>
      <c r="NXB72" s="145"/>
      <c r="NXD72" s="145"/>
      <c r="NXE72" s="145"/>
      <c r="NXG72" s="145"/>
      <c r="NXJ72" s="145"/>
      <c r="NXM72" s="145"/>
      <c r="NXP72" s="145"/>
      <c r="NXX72" s="145"/>
      <c r="NYC72" s="145"/>
      <c r="NYL72" s="145"/>
      <c r="NYO72" s="145"/>
      <c r="NYW72" s="145"/>
      <c r="NZS72" s="145"/>
      <c r="NZT72" s="145"/>
      <c r="NZU72" s="145"/>
      <c r="NZV72" s="145"/>
      <c r="NZW72" s="145"/>
      <c r="NZX72" s="145"/>
      <c r="OAP72" s="145"/>
      <c r="OAQ72" s="145"/>
      <c r="OAT72" s="145"/>
      <c r="OAW72" s="145"/>
      <c r="OAY72" s="145"/>
      <c r="OBA72" s="145"/>
      <c r="OBD72" s="145"/>
      <c r="OBG72" s="145"/>
      <c r="OBJ72" s="145"/>
      <c r="OBM72" s="145"/>
      <c r="OBP72" s="145"/>
      <c r="OBS72" s="145"/>
      <c r="OBV72" s="145"/>
      <c r="OBY72" s="145"/>
      <c r="OCA72" s="145"/>
      <c r="OCN72" s="145"/>
      <c r="OCO72" s="145"/>
      <c r="OCP72" s="145"/>
      <c r="OCQ72" s="145"/>
      <c r="OCR72" s="145"/>
      <c r="OCS72" s="145"/>
      <c r="OCT72" s="145"/>
      <c r="OCU72" s="145"/>
      <c r="OCV72" s="145"/>
      <c r="OCW72" s="145"/>
      <c r="OCX72" s="145"/>
      <c r="OCY72" s="145"/>
      <c r="OCZ72" s="145"/>
      <c r="ODA72" s="145"/>
      <c r="ODE72" s="145"/>
      <c r="ODG72" s="145"/>
      <c r="ODH72" s="145"/>
      <c r="ODI72" s="145"/>
      <c r="ODJ72" s="145"/>
      <c r="ODM72" s="145"/>
      <c r="ODO72" s="145"/>
      <c r="ODP72" s="145"/>
      <c r="ODQ72" s="145"/>
      <c r="ODR72" s="145"/>
      <c r="ODS72" s="145"/>
      <c r="ODT72" s="145"/>
      <c r="ODU72" s="145"/>
      <c r="ODV72" s="145"/>
      <c r="ODW72" s="145"/>
      <c r="ODX72" s="145"/>
      <c r="ODY72" s="145"/>
      <c r="ODZ72" s="145"/>
      <c r="OEA72" s="145"/>
      <c r="OED72" s="145"/>
      <c r="OEG72" s="145"/>
      <c r="OEJ72" s="145"/>
      <c r="OEM72" s="145"/>
      <c r="OEP72" s="145"/>
      <c r="OFB72" s="145"/>
      <c r="OFE72" s="145"/>
      <c r="OFH72" s="145"/>
      <c r="OFK72" s="145"/>
      <c r="OFT72" s="145"/>
      <c r="OFZ72" s="145"/>
      <c r="OGC72" s="145"/>
      <c r="OGF72" s="145"/>
      <c r="OGI72" s="145"/>
      <c r="OGO72" s="145"/>
      <c r="OGR72" s="145"/>
      <c r="OGX72" s="145"/>
      <c r="OGZ72" s="145"/>
      <c r="OHA72" s="145"/>
      <c r="OHC72" s="145"/>
      <c r="OHF72" s="145"/>
      <c r="OHI72" s="145"/>
      <c r="OHL72" s="145"/>
      <c r="OHT72" s="145"/>
      <c r="OHY72" s="145"/>
      <c r="OIH72" s="145"/>
      <c r="OIK72" s="145"/>
      <c r="OIS72" s="145"/>
      <c r="OJO72" s="145"/>
      <c r="OJP72" s="145"/>
      <c r="OJQ72" s="145"/>
      <c r="OJR72" s="145"/>
      <c r="OJS72" s="145"/>
      <c r="OJT72" s="145"/>
      <c r="OKL72" s="145"/>
      <c r="OKM72" s="145"/>
      <c r="OKP72" s="145"/>
      <c r="OKS72" s="145"/>
      <c r="OKU72" s="145"/>
      <c r="OKW72" s="145"/>
      <c r="OKZ72" s="145"/>
      <c r="OLC72" s="145"/>
      <c r="OLF72" s="145"/>
      <c r="OLI72" s="145"/>
      <c r="OLL72" s="145"/>
      <c r="OLO72" s="145"/>
      <c r="OLR72" s="145"/>
      <c r="OLU72" s="145"/>
      <c r="OLW72" s="145"/>
      <c r="OMJ72" s="145"/>
      <c r="OMK72" s="145"/>
      <c r="OML72" s="145"/>
      <c r="OMM72" s="145"/>
      <c r="OMN72" s="145"/>
      <c r="OMO72" s="145"/>
      <c r="OMP72" s="145"/>
      <c r="OMQ72" s="145"/>
      <c r="OMR72" s="145"/>
      <c r="OMS72" s="145"/>
      <c r="OMT72" s="145"/>
      <c r="OMU72" s="145"/>
      <c r="OMV72" s="145"/>
      <c r="OMW72" s="145"/>
      <c r="ONA72" s="145"/>
      <c r="ONC72" s="145"/>
      <c r="OND72" s="145"/>
      <c r="ONE72" s="145"/>
      <c r="ONF72" s="145"/>
      <c r="ONI72" s="145"/>
      <c r="ONK72" s="145"/>
      <c r="ONL72" s="145"/>
      <c r="ONM72" s="145"/>
      <c r="ONN72" s="145"/>
      <c r="ONO72" s="145"/>
      <c r="ONP72" s="145"/>
      <c r="ONQ72" s="145"/>
      <c r="ONR72" s="145"/>
      <c r="ONS72" s="145"/>
      <c r="ONT72" s="145"/>
      <c r="ONU72" s="145"/>
      <c r="ONV72" s="145"/>
      <c r="ONW72" s="145"/>
      <c r="ONZ72" s="145"/>
      <c r="OOC72" s="145"/>
      <c r="OOF72" s="145"/>
      <c r="OOI72" s="145"/>
      <c r="OOL72" s="145"/>
      <c r="OOX72" s="145"/>
      <c r="OPA72" s="145"/>
      <c r="OPD72" s="145"/>
      <c r="OPG72" s="145"/>
      <c r="OPP72" s="145"/>
      <c r="OPV72" s="145"/>
      <c r="OPY72" s="145"/>
      <c r="OQB72" s="145"/>
      <c r="OQE72" s="145"/>
      <c r="OQK72" s="145"/>
      <c r="OQN72" s="145"/>
      <c r="OQT72" s="145"/>
      <c r="OQV72" s="145"/>
      <c r="OQW72" s="145"/>
      <c r="OQY72" s="145"/>
      <c r="ORB72" s="145"/>
      <c r="ORE72" s="145"/>
      <c r="ORH72" s="145"/>
      <c r="ORP72" s="145"/>
      <c r="ORU72" s="145"/>
      <c r="OSD72" s="145"/>
      <c r="OSG72" s="145"/>
      <c r="OSO72" s="145"/>
      <c r="OTK72" s="145"/>
      <c r="OTL72" s="145"/>
      <c r="OTM72" s="145"/>
      <c r="OTN72" s="145"/>
      <c r="OTO72" s="145"/>
      <c r="OTP72" s="145"/>
      <c r="OUH72" s="145"/>
      <c r="OUI72" s="145"/>
      <c r="OUL72" s="145"/>
      <c r="OUO72" s="145"/>
      <c r="OUQ72" s="145"/>
      <c r="OUS72" s="145"/>
      <c r="OUV72" s="145"/>
      <c r="OUY72" s="145"/>
      <c r="OVB72" s="145"/>
      <c r="OVE72" s="145"/>
      <c r="OVH72" s="145"/>
      <c r="OVK72" s="145"/>
      <c r="OVN72" s="145"/>
      <c r="OVQ72" s="145"/>
      <c r="OVS72" s="145"/>
      <c r="OWF72" s="145"/>
      <c r="OWG72" s="145"/>
      <c r="OWH72" s="145"/>
      <c r="OWI72" s="145"/>
      <c r="OWJ72" s="145"/>
      <c r="OWK72" s="145"/>
      <c r="OWL72" s="145"/>
      <c r="OWM72" s="145"/>
      <c r="OWN72" s="145"/>
      <c r="OWO72" s="145"/>
      <c r="OWP72" s="145"/>
      <c r="OWQ72" s="145"/>
      <c r="OWR72" s="145"/>
      <c r="OWS72" s="145"/>
      <c r="OWW72" s="145"/>
      <c r="OWY72" s="145"/>
      <c r="OWZ72" s="145"/>
      <c r="OXA72" s="145"/>
      <c r="OXB72" s="145"/>
      <c r="OXE72" s="145"/>
      <c r="OXG72" s="145"/>
      <c r="OXH72" s="145"/>
      <c r="OXI72" s="145"/>
      <c r="OXJ72" s="145"/>
      <c r="OXK72" s="145"/>
      <c r="OXL72" s="145"/>
      <c r="OXM72" s="145"/>
      <c r="OXN72" s="145"/>
      <c r="OXO72" s="145"/>
      <c r="OXP72" s="145"/>
      <c r="OXQ72" s="145"/>
      <c r="OXR72" s="145"/>
      <c r="OXS72" s="145"/>
      <c r="OXV72" s="145"/>
      <c r="OXY72" s="145"/>
      <c r="OYB72" s="145"/>
      <c r="OYE72" s="145"/>
      <c r="OYH72" s="145"/>
      <c r="OYT72" s="145"/>
      <c r="OYW72" s="145"/>
      <c r="OYZ72" s="145"/>
      <c r="OZC72" s="145"/>
      <c r="OZL72" s="145"/>
      <c r="OZR72" s="145"/>
      <c r="OZU72" s="145"/>
      <c r="OZX72" s="145"/>
      <c r="PAA72" s="145"/>
      <c r="PAG72" s="145"/>
      <c r="PAJ72" s="145"/>
      <c r="PAP72" s="145"/>
      <c r="PAR72" s="145"/>
      <c r="PAS72" s="145"/>
      <c r="PAU72" s="145"/>
      <c r="PAX72" s="145"/>
      <c r="PBA72" s="145"/>
      <c r="PBD72" s="145"/>
      <c r="PBL72" s="145"/>
      <c r="PBQ72" s="145"/>
      <c r="PBZ72" s="145"/>
      <c r="PCC72" s="145"/>
      <c r="PCK72" s="145"/>
      <c r="PDG72" s="145"/>
      <c r="PDH72" s="145"/>
      <c r="PDI72" s="145"/>
      <c r="PDJ72" s="145"/>
      <c r="PDK72" s="145"/>
      <c r="PDL72" s="145"/>
      <c r="PED72" s="145"/>
      <c r="PEE72" s="145"/>
      <c r="PEH72" s="145"/>
      <c r="PEK72" s="145"/>
      <c r="PEM72" s="145"/>
      <c r="PEO72" s="145"/>
      <c r="PER72" s="145"/>
      <c r="PEU72" s="145"/>
      <c r="PEX72" s="145"/>
      <c r="PFA72" s="145"/>
      <c r="PFD72" s="145"/>
      <c r="PFG72" s="145"/>
      <c r="PFJ72" s="145"/>
      <c r="PFM72" s="145"/>
      <c r="PFO72" s="145"/>
      <c r="PGB72" s="145"/>
      <c r="PGC72" s="145"/>
      <c r="PGD72" s="145"/>
      <c r="PGE72" s="145"/>
      <c r="PGF72" s="145"/>
      <c r="PGG72" s="145"/>
      <c r="PGH72" s="145"/>
      <c r="PGI72" s="145"/>
      <c r="PGJ72" s="145"/>
      <c r="PGK72" s="145"/>
      <c r="PGL72" s="145"/>
      <c r="PGM72" s="145"/>
      <c r="PGN72" s="145"/>
      <c r="PGO72" s="145"/>
      <c r="PGS72" s="145"/>
      <c r="PGU72" s="145"/>
      <c r="PGV72" s="145"/>
      <c r="PGW72" s="145"/>
      <c r="PGX72" s="145"/>
      <c r="PHA72" s="145"/>
      <c r="PHC72" s="145"/>
      <c r="PHD72" s="145"/>
      <c r="PHE72" s="145"/>
      <c r="PHF72" s="145"/>
      <c r="PHG72" s="145"/>
      <c r="PHH72" s="145"/>
      <c r="PHI72" s="145"/>
      <c r="PHJ72" s="145"/>
      <c r="PHK72" s="145"/>
      <c r="PHL72" s="145"/>
      <c r="PHM72" s="145"/>
      <c r="PHN72" s="145"/>
      <c r="PHO72" s="145"/>
      <c r="PHR72" s="145"/>
      <c r="PHU72" s="145"/>
      <c r="PHX72" s="145"/>
      <c r="PIA72" s="145"/>
      <c r="PID72" s="145"/>
      <c r="PIP72" s="145"/>
      <c r="PIS72" s="145"/>
      <c r="PIV72" s="145"/>
      <c r="PIY72" s="145"/>
      <c r="PJH72" s="145"/>
      <c r="PJN72" s="145"/>
      <c r="PJQ72" s="145"/>
      <c r="PJT72" s="145"/>
      <c r="PJW72" s="145"/>
      <c r="PKC72" s="145"/>
      <c r="PKF72" s="145"/>
      <c r="PKL72" s="145"/>
      <c r="PKN72" s="145"/>
      <c r="PKO72" s="145"/>
      <c r="PKQ72" s="145"/>
      <c r="PKT72" s="145"/>
      <c r="PKW72" s="145"/>
      <c r="PKZ72" s="145"/>
      <c r="PLH72" s="145"/>
      <c r="PLM72" s="145"/>
      <c r="PLV72" s="145"/>
      <c r="PLY72" s="145"/>
      <c r="PMG72" s="145"/>
      <c r="PNC72" s="145"/>
      <c r="PND72" s="145"/>
      <c r="PNE72" s="145"/>
      <c r="PNF72" s="145"/>
      <c r="PNG72" s="145"/>
      <c r="PNH72" s="145"/>
      <c r="PNZ72" s="145"/>
      <c r="POA72" s="145"/>
      <c r="POD72" s="145"/>
      <c r="POG72" s="145"/>
      <c r="POI72" s="145"/>
      <c r="POK72" s="145"/>
      <c r="PON72" s="145"/>
      <c r="POQ72" s="145"/>
      <c r="POT72" s="145"/>
      <c r="POW72" s="145"/>
      <c r="POZ72" s="145"/>
      <c r="PPC72" s="145"/>
      <c r="PPF72" s="145"/>
      <c r="PPI72" s="145"/>
      <c r="PPK72" s="145"/>
      <c r="PPX72" s="145"/>
      <c r="PPY72" s="145"/>
      <c r="PPZ72" s="145"/>
      <c r="PQA72" s="145"/>
      <c r="PQB72" s="145"/>
      <c r="PQC72" s="145"/>
      <c r="PQD72" s="145"/>
      <c r="PQE72" s="145"/>
      <c r="PQF72" s="145"/>
      <c r="PQG72" s="145"/>
      <c r="PQH72" s="145"/>
      <c r="PQI72" s="145"/>
      <c r="PQJ72" s="145"/>
      <c r="PQK72" s="145"/>
      <c r="PQO72" s="145"/>
      <c r="PQQ72" s="145"/>
      <c r="PQR72" s="145"/>
      <c r="PQS72" s="145"/>
      <c r="PQT72" s="145"/>
      <c r="PQW72" s="145"/>
      <c r="PQY72" s="145"/>
      <c r="PQZ72" s="145"/>
      <c r="PRA72" s="145"/>
      <c r="PRB72" s="145"/>
      <c r="PRC72" s="145"/>
      <c r="PRD72" s="145"/>
      <c r="PRE72" s="145"/>
      <c r="PRF72" s="145"/>
      <c r="PRG72" s="145"/>
      <c r="PRH72" s="145"/>
      <c r="PRI72" s="145"/>
      <c r="PRJ72" s="145"/>
      <c r="PRK72" s="145"/>
      <c r="PRN72" s="145"/>
      <c r="PRQ72" s="145"/>
      <c r="PRT72" s="145"/>
      <c r="PRW72" s="145"/>
      <c r="PRZ72" s="145"/>
      <c r="PSL72" s="145"/>
      <c r="PSO72" s="145"/>
      <c r="PSR72" s="145"/>
      <c r="PSU72" s="145"/>
      <c r="PTD72" s="145"/>
      <c r="PTJ72" s="145"/>
      <c r="PTM72" s="145"/>
      <c r="PTP72" s="145"/>
      <c r="PTS72" s="145"/>
      <c r="PTY72" s="145"/>
      <c r="PUB72" s="145"/>
      <c r="PUH72" s="145"/>
      <c r="PUJ72" s="145"/>
      <c r="PUK72" s="145"/>
      <c r="PUM72" s="145"/>
      <c r="PUP72" s="145"/>
      <c r="PUS72" s="145"/>
      <c r="PUV72" s="145"/>
      <c r="PVD72" s="145"/>
      <c r="PVI72" s="145"/>
      <c r="PVR72" s="145"/>
      <c r="PVU72" s="145"/>
      <c r="PWC72" s="145"/>
      <c r="PWY72" s="145"/>
      <c r="PWZ72" s="145"/>
      <c r="PXA72" s="145"/>
      <c r="PXB72" s="145"/>
      <c r="PXC72" s="145"/>
      <c r="PXD72" s="145"/>
      <c r="PXV72" s="145"/>
      <c r="PXW72" s="145"/>
      <c r="PXZ72" s="145"/>
      <c r="PYC72" s="145"/>
      <c r="PYE72" s="145"/>
      <c r="PYG72" s="145"/>
      <c r="PYJ72" s="145"/>
      <c r="PYM72" s="145"/>
      <c r="PYP72" s="145"/>
      <c r="PYS72" s="145"/>
      <c r="PYV72" s="145"/>
      <c r="PYY72" s="145"/>
      <c r="PZB72" s="145"/>
      <c r="PZE72" s="145"/>
      <c r="PZG72" s="145"/>
      <c r="PZT72" s="145"/>
      <c r="PZU72" s="145"/>
      <c r="PZV72" s="145"/>
      <c r="PZW72" s="145"/>
      <c r="PZX72" s="145"/>
      <c r="PZY72" s="145"/>
      <c r="PZZ72" s="145"/>
      <c r="QAA72" s="145"/>
      <c r="QAB72" s="145"/>
      <c r="QAC72" s="145"/>
      <c r="QAD72" s="145"/>
      <c r="QAE72" s="145"/>
      <c r="QAF72" s="145"/>
      <c r="QAG72" s="145"/>
      <c r="QAK72" s="145"/>
      <c r="QAM72" s="145"/>
      <c r="QAN72" s="145"/>
      <c r="QAO72" s="145"/>
      <c r="QAP72" s="145"/>
      <c r="QAS72" s="145"/>
      <c r="QAU72" s="145"/>
      <c r="QAV72" s="145"/>
      <c r="QAW72" s="145"/>
      <c r="QAX72" s="145"/>
      <c r="QAY72" s="145"/>
      <c r="QAZ72" s="145"/>
      <c r="QBA72" s="145"/>
      <c r="QBB72" s="145"/>
      <c r="QBC72" s="145"/>
      <c r="QBD72" s="145"/>
      <c r="QBE72" s="145"/>
      <c r="QBF72" s="145"/>
      <c r="QBG72" s="145"/>
      <c r="QBJ72" s="145"/>
      <c r="QBM72" s="145"/>
      <c r="QBP72" s="145"/>
      <c r="QBS72" s="145"/>
      <c r="QBV72" s="145"/>
      <c r="QCH72" s="145"/>
      <c r="QCK72" s="145"/>
      <c r="QCN72" s="145"/>
      <c r="QCQ72" s="145"/>
      <c r="QCZ72" s="145"/>
      <c r="QDF72" s="145"/>
      <c r="QDI72" s="145"/>
      <c r="QDL72" s="145"/>
      <c r="QDO72" s="145"/>
      <c r="QDU72" s="145"/>
      <c r="QDX72" s="145"/>
      <c r="QED72" s="145"/>
      <c r="QEF72" s="145"/>
      <c r="QEG72" s="145"/>
      <c r="QEI72" s="145"/>
      <c r="QEL72" s="145"/>
      <c r="QEO72" s="145"/>
      <c r="QER72" s="145"/>
      <c r="QEZ72" s="145"/>
      <c r="QFE72" s="145"/>
      <c r="QFN72" s="145"/>
      <c r="QFQ72" s="145"/>
      <c r="QFY72" s="145"/>
      <c r="QGU72" s="145"/>
      <c r="QGV72" s="145"/>
      <c r="QGW72" s="145"/>
      <c r="QGX72" s="145"/>
      <c r="QGY72" s="145"/>
      <c r="QGZ72" s="145"/>
      <c r="QHR72" s="145"/>
      <c r="QHS72" s="145"/>
      <c r="QHV72" s="145"/>
      <c r="QHY72" s="145"/>
      <c r="QIA72" s="145"/>
      <c r="QIC72" s="145"/>
      <c r="QIF72" s="145"/>
      <c r="QII72" s="145"/>
      <c r="QIL72" s="145"/>
      <c r="QIO72" s="145"/>
      <c r="QIR72" s="145"/>
      <c r="QIU72" s="145"/>
      <c r="QIX72" s="145"/>
      <c r="QJA72" s="145"/>
      <c r="QJC72" s="145"/>
      <c r="QJP72" s="145"/>
      <c r="QJQ72" s="145"/>
      <c r="QJR72" s="145"/>
      <c r="QJS72" s="145"/>
      <c r="QJT72" s="145"/>
      <c r="QJU72" s="145"/>
      <c r="QJV72" s="145"/>
      <c r="QJW72" s="145"/>
      <c r="QJX72" s="145"/>
      <c r="QJY72" s="145"/>
      <c r="QJZ72" s="145"/>
      <c r="QKA72" s="145"/>
      <c r="QKB72" s="145"/>
      <c r="QKC72" s="145"/>
      <c r="QKG72" s="145"/>
      <c r="QKI72" s="145"/>
      <c r="QKJ72" s="145"/>
      <c r="QKK72" s="145"/>
      <c r="QKL72" s="145"/>
      <c r="QKO72" s="145"/>
      <c r="QKQ72" s="145"/>
      <c r="QKR72" s="145"/>
      <c r="QKS72" s="145"/>
      <c r="QKT72" s="145"/>
      <c r="QKU72" s="145"/>
      <c r="QKV72" s="145"/>
      <c r="QKW72" s="145"/>
      <c r="QKX72" s="145"/>
      <c r="QKY72" s="145"/>
      <c r="QKZ72" s="145"/>
      <c r="QLA72" s="145"/>
      <c r="QLB72" s="145"/>
      <c r="QLC72" s="145"/>
      <c r="QLF72" s="145"/>
      <c r="QLI72" s="145"/>
      <c r="QLL72" s="145"/>
      <c r="QLO72" s="145"/>
      <c r="QLR72" s="145"/>
      <c r="QMD72" s="145"/>
      <c r="QMG72" s="145"/>
      <c r="QMJ72" s="145"/>
      <c r="QMM72" s="145"/>
      <c r="QMV72" s="145"/>
      <c r="QNB72" s="145"/>
      <c r="QNE72" s="145"/>
      <c r="QNH72" s="145"/>
      <c r="QNK72" s="145"/>
      <c r="QNQ72" s="145"/>
      <c r="QNT72" s="145"/>
      <c r="QNZ72" s="145"/>
      <c r="QOB72" s="145"/>
      <c r="QOC72" s="145"/>
      <c r="QOE72" s="145"/>
      <c r="QOH72" s="145"/>
      <c r="QOK72" s="145"/>
      <c r="QON72" s="145"/>
      <c r="QOV72" s="145"/>
      <c r="QPA72" s="145"/>
      <c r="QPJ72" s="145"/>
      <c r="QPM72" s="145"/>
      <c r="QPU72" s="145"/>
      <c r="QQQ72" s="145"/>
      <c r="QQR72" s="145"/>
      <c r="QQS72" s="145"/>
      <c r="QQT72" s="145"/>
      <c r="QQU72" s="145"/>
      <c r="QQV72" s="145"/>
      <c r="QRN72" s="145"/>
      <c r="QRO72" s="145"/>
      <c r="QRR72" s="145"/>
      <c r="QRU72" s="145"/>
      <c r="QRW72" s="145"/>
      <c r="QRY72" s="145"/>
      <c r="QSB72" s="145"/>
      <c r="QSE72" s="145"/>
      <c r="QSH72" s="145"/>
      <c r="QSK72" s="145"/>
      <c r="QSN72" s="145"/>
      <c r="QSQ72" s="145"/>
      <c r="QST72" s="145"/>
      <c r="QSW72" s="145"/>
      <c r="QSY72" s="145"/>
      <c r="QTL72" s="145"/>
      <c r="QTM72" s="145"/>
      <c r="QTN72" s="145"/>
      <c r="QTO72" s="145"/>
      <c r="QTP72" s="145"/>
      <c r="QTQ72" s="145"/>
      <c r="QTR72" s="145"/>
      <c r="QTS72" s="145"/>
      <c r="QTT72" s="145"/>
      <c r="QTU72" s="145"/>
      <c r="QTV72" s="145"/>
      <c r="QTW72" s="145"/>
      <c r="QTX72" s="145"/>
      <c r="QTY72" s="145"/>
      <c r="QUC72" s="145"/>
      <c r="QUE72" s="145"/>
      <c r="QUF72" s="145"/>
      <c r="QUG72" s="145"/>
      <c r="QUH72" s="145"/>
      <c r="QUK72" s="145"/>
      <c r="QUM72" s="145"/>
      <c r="QUN72" s="145"/>
      <c r="QUO72" s="145"/>
      <c r="QUP72" s="145"/>
      <c r="QUQ72" s="145"/>
      <c r="QUR72" s="145"/>
      <c r="QUS72" s="145"/>
      <c r="QUT72" s="145"/>
      <c r="QUU72" s="145"/>
      <c r="QUV72" s="145"/>
      <c r="QUW72" s="145"/>
      <c r="QUX72" s="145"/>
      <c r="QUY72" s="145"/>
      <c r="QVB72" s="145"/>
      <c r="QVE72" s="145"/>
      <c r="QVH72" s="145"/>
      <c r="QVK72" s="145"/>
      <c r="QVN72" s="145"/>
      <c r="QVZ72" s="145"/>
      <c r="QWC72" s="145"/>
      <c r="QWF72" s="145"/>
      <c r="QWI72" s="145"/>
      <c r="QWR72" s="145"/>
      <c r="QWX72" s="145"/>
      <c r="QXA72" s="145"/>
      <c r="QXD72" s="145"/>
      <c r="QXG72" s="145"/>
      <c r="QXM72" s="145"/>
      <c r="QXP72" s="145"/>
      <c r="QXV72" s="145"/>
      <c r="QXX72" s="145"/>
      <c r="QXY72" s="145"/>
      <c r="QYA72" s="145"/>
      <c r="QYD72" s="145"/>
      <c r="QYG72" s="145"/>
      <c r="QYJ72" s="145"/>
      <c r="QYR72" s="145"/>
      <c r="QYW72" s="145"/>
      <c r="QZF72" s="145"/>
      <c r="QZI72" s="145"/>
      <c r="QZQ72" s="145"/>
      <c r="RAM72" s="145"/>
      <c r="RAN72" s="145"/>
      <c r="RAO72" s="145"/>
      <c r="RAP72" s="145"/>
      <c r="RAQ72" s="145"/>
      <c r="RAR72" s="145"/>
      <c r="RBJ72" s="145"/>
      <c r="RBK72" s="145"/>
      <c r="RBN72" s="145"/>
      <c r="RBQ72" s="145"/>
      <c r="RBS72" s="145"/>
      <c r="RBU72" s="145"/>
      <c r="RBX72" s="145"/>
      <c r="RCA72" s="145"/>
      <c r="RCD72" s="145"/>
      <c r="RCG72" s="145"/>
      <c r="RCJ72" s="145"/>
      <c r="RCM72" s="145"/>
      <c r="RCP72" s="145"/>
      <c r="RCS72" s="145"/>
      <c r="RCU72" s="145"/>
      <c r="RDH72" s="145"/>
      <c r="RDI72" s="145"/>
      <c r="RDJ72" s="145"/>
      <c r="RDK72" s="145"/>
      <c r="RDL72" s="145"/>
      <c r="RDM72" s="145"/>
      <c r="RDN72" s="145"/>
      <c r="RDO72" s="145"/>
      <c r="RDP72" s="145"/>
      <c r="RDQ72" s="145"/>
      <c r="RDR72" s="145"/>
      <c r="RDS72" s="145"/>
      <c r="RDT72" s="145"/>
      <c r="RDU72" s="145"/>
      <c r="RDY72" s="145"/>
      <c r="REA72" s="145"/>
      <c r="REB72" s="145"/>
      <c r="REC72" s="145"/>
      <c r="RED72" s="145"/>
      <c r="REG72" s="145"/>
      <c r="REI72" s="145"/>
      <c r="REJ72" s="145"/>
      <c r="REK72" s="145"/>
      <c r="REL72" s="145"/>
      <c r="REM72" s="145"/>
      <c r="REN72" s="145"/>
      <c r="REO72" s="145"/>
      <c r="REP72" s="145"/>
      <c r="REQ72" s="145"/>
      <c r="RER72" s="145"/>
      <c r="RES72" s="145"/>
      <c r="RET72" s="145"/>
      <c r="REU72" s="145"/>
      <c r="REX72" s="145"/>
      <c r="RFA72" s="145"/>
      <c r="RFD72" s="145"/>
      <c r="RFG72" s="145"/>
      <c r="RFJ72" s="145"/>
      <c r="RFV72" s="145"/>
      <c r="RFY72" s="145"/>
      <c r="RGB72" s="145"/>
      <c r="RGE72" s="145"/>
      <c r="RGN72" s="145"/>
      <c r="RGT72" s="145"/>
      <c r="RGW72" s="145"/>
      <c r="RGZ72" s="145"/>
      <c r="RHC72" s="145"/>
      <c r="RHI72" s="145"/>
      <c r="RHL72" s="145"/>
      <c r="RHR72" s="145"/>
      <c r="RHT72" s="145"/>
      <c r="RHU72" s="145"/>
      <c r="RHW72" s="145"/>
      <c r="RHZ72" s="145"/>
      <c r="RIC72" s="145"/>
      <c r="RIF72" s="145"/>
      <c r="RIN72" s="145"/>
      <c r="RIS72" s="145"/>
      <c r="RJB72" s="145"/>
      <c r="RJE72" s="145"/>
      <c r="RJM72" s="145"/>
      <c r="RKI72" s="145"/>
      <c r="RKJ72" s="145"/>
      <c r="RKK72" s="145"/>
      <c r="RKL72" s="145"/>
      <c r="RKM72" s="145"/>
      <c r="RKN72" s="145"/>
      <c r="RLF72" s="145"/>
      <c r="RLG72" s="145"/>
      <c r="RLJ72" s="145"/>
      <c r="RLM72" s="145"/>
      <c r="RLO72" s="145"/>
      <c r="RLQ72" s="145"/>
      <c r="RLT72" s="145"/>
      <c r="RLW72" s="145"/>
      <c r="RLZ72" s="145"/>
      <c r="RMC72" s="145"/>
      <c r="RMF72" s="145"/>
      <c r="RMI72" s="145"/>
      <c r="RML72" s="145"/>
      <c r="RMO72" s="145"/>
      <c r="RMQ72" s="145"/>
      <c r="RND72" s="145"/>
      <c r="RNE72" s="145"/>
      <c r="RNF72" s="145"/>
      <c r="RNG72" s="145"/>
      <c r="RNH72" s="145"/>
      <c r="RNI72" s="145"/>
      <c r="RNJ72" s="145"/>
      <c r="RNK72" s="145"/>
      <c r="RNL72" s="145"/>
      <c r="RNM72" s="145"/>
      <c r="RNN72" s="145"/>
      <c r="RNO72" s="145"/>
      <c r="RNP72" s="145"/>
      <c r="RNQ72" s="145"/>
      <c r="RNU72" s="145"/>
      <c r="RNW72" s="145"/>
      <c r="RNX72" s="145"/>
      <c r="RNY72" s="145"/>
      <c r="RNZ72" s="145"/>
      <c r="ROC72" s="145"/>
      <c r="ROE72" s="145"/>
      <c r="ROF72" s="145"/>
      <c r="ROG72" s="145"/>
      <c r="ROH72" s="145"/>
      <c r="ROI72" s="145"/>
      <c r="ROJ72" s="145"/>
      <c r="ROK72" s="145"/>
      <c r="ROL72" s="145"/>
      <c r="ROM72" s="145"/>
      <c r="RON72" s="145"/>
      <c r="ROO72" s="145"/>
      <c r="ROP72" s="145"/>
      <c r="ROQ72" s="145"/>
      <c r="ROT72" s="145"/>
      <c r="ROW72" s="145"/>
      <c r="ROZ72" s="145"/>
      <c r="RPC72" s="145"/>
      <c r="RPF72" s="145"/>
      <c r="RPR72" s="145"/>
      <c r="RPU72" s="145"/>
      <c r="RPX72" s="145"/>
      <c r="RQA72" s="145"/>
      <c r="RQJ72" s="145"/>
      <c r="RQP72" s="145"/>
      <c r="RQS72" s="145"/>
      <c r="RQV72" s="145"/>
      <c r="RQY72" s="145"/>
      <c r="RRE72" s="145"/>
      <c r="RRH72" s="145"/>
      <c r="RRN72" s="145"/>
      <c r="RRP72" s="145"/>
      <c r="RRQ72" s="145"/>
      <c r="RRS72" s="145"/>
      <c r="RRV72" s="145"/>
      <c r="RRY72" s="145"/>
      <c r="RSB72" s="145"/>
      <c r="RSJ72" s="145"/>
      <c r="RSO72" s="145"/>
      <c r="RSX72" s="145"/>
      <c r="RTA72" s="145"/>
      <c r="RTI72" s="145"/>
      <c r="RUE72" s="145"/>
      <c r="RUF72" s="145"/>
      <c r="RUG72" s="145"/>
      <c r="RUH72" s="145"/>
      <c r="RUI72" s="145"/>
      <c r="RUJ72" s="145"/>
      <c r="RVB72" s="145"/>
      <c r="RVC72" s="145"/>
      <c r="RVF72" s="145"/>
      <c r="RVI72" s="145"/>
      <c r="RVK72" s="145"/>
      <c r="RVM72" s="145"/>
      <c r="RVP72" s="145"/>
      <c r="RVS72" s="145"/>
      <c r="RVV72" s="145"/>
      <c r="RVY72" s="145"/>
      <c r="RWB72" s="145"/>
      <c r="RWE72" s="145"/>
      <c r="RWH72" s="145"/>
      <c r="RWK72" s="145"/>
      <c r="RWM72" s="145"/>
      <c r="RWZ72" s="145"/>
      <c r="RXA72" s="145"/>
      <c r="RXB72" s="145"/>
      <c r="RXC72" s="145"/>
      <c r="RXD72" s="145"/>
      <c r="RXE72" s="145"/>
      <c r="RXF72" s="145"/>
      <c r="RXG72" s="145"/>
      <c r="RXH72" s="145"/>
      <c r="RXI72" s="145"/>
      <c r="RXJ72" s="145"/>
      <c r="RXK72" s="145"/>
      <c r="RXL72" s="145"/>
      <c r="RXM72" s="145"/>
      <c r="RXQ72" s="145"/>
      <c r="RXS72" s="145"/>
      <c r="RXT72" s="145"/>
      <c r="RXU72" s="145"/>
      <c r="RXV72" s="145"/>
      <c r="RXY72" s="145"/>
      <c r="RYA72" s="145"/>
      <c r="RYB72" s="145"/>
      <c r="RYC72" s="145"/>
      <c r="RYD72" s="145"/>
      <c r="RYE72" s="145"/>
      <c r="RYF72" s="145"/>
      <c r="RYG72" s="145"/>
      <c r="RYH72" s="145"/>
      <c r="RYI72" s="145"/>
      <c r="RYJ72" s="145"/>
      <c r="RYK72" s="145"/>
      <c r="RYL72" s="145"/>
      <c r="RYM72" s="145"/>
      <c r="RYP72" s="145"/>
      <c r="RYS72" s="145"/>
      <c r="RYV72" s="145"/>
      <c r="RYY72" s="145"/>
      <c r="RZB72" s="145"/>
      <c r="RZN72" s="145"/>
      <c r="RZQ72" s="145"/>
      <c r="RZT72" s="145"/>
      <c r="RZW72" s="145"/>
      <c r="SAF72" s="145"/>
      <c r="SAL72" s="145"/>
      <c r="SAO72" s="145"/>
      <c r="SAR72" s="145"/>
      <c r="SAU72" s="145"/>
      <c r="SBA72" s="145"/>
      <c r="SBD72" s="145"/>
      <c r="SBJ72" s="145"/>
      <c r="SBL72" s="145"/>
      <c r="SBM72" s="145"/>
      <c r="SBO72" s="145"/>
      <c r="SBR72" s="145"/>
      <c r="SBU72" s="145"/>
      <c r="SBX72" s="145"/>
      <c r="SCF72" s="145"/>
      <c r="SCK72" s="145"/>
      <c r="SCT72" s="145"/>
      <c r="SCW72" s="145"/>
      <c r="SDE72" s="145"/>
      <c r="SEA72" s="145"/>
      <c r="SEB72" s="145"/>
      <c r="SEC72" s="145"/>
      <c r="SED72" s="145"/>
      <c r="SEE72" s="145"/>
      <c r="SEF72" s="145"/>
      <c r="SEX72" s="145"/>
      <c r="SEY72" s="145"/>
      <c r="SFB72" s="145"/>
      <c r="SFE72" s="145"/>
      <c r="SFG72" s="145"/>
      <c r="SFI72" s="145"/>
      <c r="SFL72" s="145"/>
      <c r="SFO72" s="145"/>
      <c r="SFR72" s="145"/>
      <c r="SFU72" s="145"/>
      <c r="SFX72" s="145"/>
      <c r="SGA72" s="145"/>
      <c r="SGD72" s="145"/>
      <c r="SGG72" s="145"/>
      <c r="SGI72" s="145"/>
      <c r="SGV72" s="145"/>
      <c r="SGW72" s="145"/>
      <c r="SGX72" s="145"/>
      <c r="SGY72" s="145"/>
      <c r="SGZ72" s="145"/>
      <c r="SHA72" s="145"/>
      <c r="SHB72" s="145"/>
      <c r="SHC72" s="145"/>
      <c r="SHD72" s="145"/>
      <c r="SHE72" s="145"/>
      <c r="SHF72" s="145"/>
      <c r="SHG72" s="145"/>
      <c r="SHH72" s="145"/>
      <c r="SHI72" s="145"/>
      <c r="SHM72" s="145"/>
      <c r="SHO72" s="145"/>
      <c r="SHP72" s="145"/>
      <c r="SHQ72" s="145"/>
      <c r="SHR72" s="145"/>
      <c r="SHU72" s="145"/>
      <c r="SHW72" s="145"/>
      <c r="SHX72" s="145"/>
      <c r="SHY72" s="145"/>
      <c r="SHZ72" s="145"/>
      <c r="SIA72" s="145"/>
      <c r="SIB72" s="145"/>
      <c r="SIC72" s="145"/>
      <c r="SID72" s="145"/>
      <c r="SIE72" s="145"/>
      <c r="SIF72" s="145"/>
      <c r="SIG72" s="145"/>
      <c r="SIH72" s="145"/>
      <c r="SII72" s="145"/>
      <c r="SIL72" s="145"/>
      <c r="SIO72" s="145"/>
      <c r="SIR72" s="145"/>
      <c r="SIU72" s="145"/>
      <c r="SIX72" s="145"/>
      <c r="SJJ72" s="145"/>
      <c r="SJM72" s="145"/>
      <c r="SJP72" s="145"/>
      <c r="SJS72" s="145"/>
      <c r="SKB72" s="145"/>
      <c r="SKH72" s="145"/>
      <c r="SKK72" s="145"/>
      <c r="SKN72" s="145"/>
      <c r="SKQ72" s="145"/>
      <c r="SKW72" s="145"/>
      <c r="SKZ72" s="145"/>
      <c r="SLF72" s="145"/>
      <c r="SLH72" s="145"/>
      <c r="SLI72" s="145"/>
      <c r="SLK72" s="145"/>
      <c r="SLN72" s="145"/>
      <c r="SLQ72" s="145"/>
      <c r="SLT72" s="145"/>
      <c r="SMB72" s="145"/>
      <c r="SMG72" s="145"/>
      <c r="SMP72" s="145"/>
      <c r="SMS72" s="145"/>
      <c r="SNA72" s="145"/>
      <c r="SNW72" s="145"/>
      <c r="SNX72" s="145"/>
      <c r="SNY72" s="145"/>
      <c r="SNZ72" s="145"/>
      <c r="SOA72" s="145"/>
      <c r="SOB72" s="145"/>
      <c r="SOT72" s="145"/>
      <c r="SOU72" s="145"/>
      <c r="SOX72" s="145"/>
      <c r="SPA72" s="145"/>
      <c r="SPC72" s="145"/>
      <c r="SPE72" s="145"/>
      <c r="SPH72" s="145"/>
      <c r="SPK72" s="145"/>
      <c r="SPN72" s="145"/>
      <c r="SPQ72" s="145"/>
      <c r="SPT72" s="145"/>
      <c r="SPW72" s="145"/>
      <c r="SPZ72" s="145"/>
      <c r="SQC72" s="145"/>
      <c r="SQE72" s="145"/>
      <c r="SQR72" s="145"/>
      <c r="SQS72" s="145"/>
      <c r="SQT72" s="145"/>
      <c r="SQU72" s="145"/>
      <c r="SQV72" s="145"/>
      <c r="SQW72" s="145"/>
      <c r="SQX72" s="145"/>
      <c r="SQY72" s="145"/>
      <c r="SQZ72" s="145"/>
      <c r="SRA72" s="145"/>
      <c r="SRB72" s="145"/>
      <c r="SRC72" s="145"/>
      <c r="SRD72" s="145"/>
      <c r="SRE72" s="145"/>
      <c r="SRI72" s="145"/>
      <c r="SRK72" s="145"/>
      <c r="SRL72" s="145"/>
      <c r="SRM72" s="145"/>
      <c r="SRN72" s="145"/>
      <c r="SRQ72" s="145"/>
      <c r="SRS72" s="145"/>
      <c r="SRT72" s="145"/>
      <c r="SRU72" s="145"/>
      <c r="SRV72" s="145"/>
      <c r="SRW72" s="145"/>
      <c r="SRX72" s="145"/>
      <c r="SRY72" s="145"/>
      <c r="SRZ72" s="145"/>
      <c r="SSA72" s="145"/>
      <c r="SSB72" s="145"/>
      <c r="SSC72" s="145"/>
      <c r="SSD72" s="145"/>
      <c r="SSE72" s="145"/>
      <c r="SSH72" s="145"/>
      <c r="SSK72" s="145"/>
      <c r="SSN72" s="145"/>
      <c r="SSQ72" s="145"/>
      <c r="SST72" s="145"/>
      <c r="STF72" s="145"/>
      <c r="STI72" s="145"/>
      <c r="STL72" s="145"/>
      <c r="STO72" s="145"/>
      <c r="STX72" s="145"/>
      <c r="SUD72" s="145"/>
      <c r="SUG72" s="145"/>
      <c r="SUJ72" s="145"/>
      <c r="SUM72" s="145"/>
      <c r="SUS72" s="145"/>
      <c r="SUV72" s="145"/>
      <c r="SVB72" s="145"/>
      <c r="SVD72" s="145"/>
      <c r="SVE72" s="145"/>
      <c r="SVG72" s="145"/>
      <c r="SVJ72" s="145"/>
      <c r="SVM72" s="145"/>
      <c r="SVP72" s="145"/>
      <c r="SVX72" s="145"/>
      <c r="SWC72" s="145"/>
      <c r="SWL72" s="145"/>
      <c r="SWO72" s="145"/>
      <c r="SWW72" s="145"/>
      <c r="SXS72" s="145"/>
      <c r="SXT72" s="145"/>
      <c r="SXU72" s="145"/>
      <c r="SXV72" s="145"/>
      <c r="SXW72" s="145"/>
      <c r="SXX72" s="145"/>
      <c r="SYP72" s="145"/>
      <c r="SYQ72" s="145"/>
      <c r="SYT72" s="145"/>
      <c r="SYW72" s="145"/>
      <c r="SYY72" s="145"/>
      <c r="SZA72" s="145"/>
      <c r="SZD72" s="145"/>
      <c r="SZG72" s="145"/>
      <c r="SZJ72" s="145"/>
      <c r="SZM72" s="145"/>
      <c r="SZP72" s="145"/>
      <c r="SZS72" s="145"/>
      <c r="SZV72" s="145"/>
      <c r="SZY72" s="145"/>
      <c r="TAA72" s="145"/>
      <c r="TAN72" s="145"/>
      <c r="TAO72" s="145"/>
      <c r="TAP72" s="145"/>
      <c r="TAQ72" s="145"/>
      <c r="TAR72" s="145"/>
      <c r="TAS72" s="145"/>
      <c r="TAT72" s="145"/>
      <c r="TAU72" s="145"/>
      <c r="TAV72" s="145"/>
      <c r="TAW72" s="145"/>
      <c r="TAX72" s="145"/>
      <c r="TAY72" s="145"/>
      <c r="TAZ72" s="145"/>
      <c r="TBA72" s="145"/>
      <c r="TBE72" s="145"/>
      <c r="TBG72" s="145"/>
      <c r="TBH72" s="145"/>
      <c r="TBI72" s="145"/>
      <c r="TBJ72" s="145"/>
      <c r="TBM72" s="145"/>
      <c r="TBO72" s="145"/>
      <c r="TBP72" s="145"/>
      <c r="TBQ72" s="145"/>
      <c r="TBR72" s="145"/>
      <c r="TBS72" s="145"/>
      <c r="TBT72" s="145"/>
      <c r="TBU72" s="145"/>
      <c r="TBV72" s="145"/>
      <c r="TBW72" s="145"/>
      <c r="TBX72" s="145"/>
      <c r="TBY72" s="145"/>
      <c r="TBZ72" s="145"/>
      <c r="TCA72" s="145"/>
      <c r="TCD72" s="145"/>
      <c r="TCG72" s="145"/>
      <c r="TCJ72" s="145"/>
      <c r="TCM72" s="145"/>
      <c r="TCP72" s="145"/>
      <c r="TDB72" s="145"/>
      <c r="TDE72" s="145"/>
      <c r="TDH72" s="145"/>
      <c r="TDK72" s="145"/>
      <c r="TDT72" s="145"/>
      <c r="TDZ72" s="145"/>
      <c r="TEC72" s="145"/>
      <c r="TEF72" s="145"/>
      <c r="TEI72" s="145"/>
      <c r="TEO72" s="145"/>
      <c r="TER72" s="145"/>
      <c r="TEX72" s="145"/>
      <c r="TEZ72" s="145"/>
      <c r="TFA72" s="145"/>
      <c r="TFC72" s="145"/>
      <c r="TFF72" s="145"/>
      <c r="TFI72" s="145"/>
      <c r="TFL72" s="145"/>
      <c r="TFT72" s="145"/>
      <c r="TFY72" s="145"/>
      <c r="TGH72" s="145"/>
      <c r="TGK72" s="145"/>
      <c r="TGS72" s="145"/>
      <c r="THO72" s="145"/>
      <c r="THP72" s="145"/>
      <c r="THQ72" s="145"/>
      <c r="THR72" s="145"/>
      <c r="THS72" s="145"/>
      <c r="THT72" s="145"/>
      <c r="TIL72" s="145"/>
      <c r="TIM72" s="145"/>
      <c r="TIP72" s="145"/>
      <c r="TIS72" s="145"/>
      <c r="TIU72" s="145"/>
      <c r="TIW72" s="145"/>
      <c r="TIZ72" s="145"/>
      <c r="TJC72" s="145"/>
      <c r="TJF72" s="145"/>
      <c r="TJI72" s="145"/>
      <c r="TJL72" s="145"/>
      <c r="TJO72" s="145"/>
      <c r="TJR72" s="145"/>
      <c r="TJU72" s="145"/>
      <c r="TJW72" s="145"/>
      <c r="TKJ72" s="145"/>
      <c r="TKK72" s="145"/>
      <c r="TKL72" s="145"/>
      <c r="TKM72" s="145"/>
      <c r="TKN72" s="145"/>
      <c r="TKO72" s="145"/>
      <c r="TKP72" s="145"/>
      <c r="TKQ72" s="145"/>
      <c r="TKR72" s="145"/>
      <c r="TKS72" s="145"/>
      <c r="TKT72" s="145"/>
      <c r="TKU72" s="145"/>
      <c r="TKV72" s="145"/>
      <c r="TKW72" s="145"/>
      <c r="TLA72" s="145"/>
      <c r="TLC72" s="145"/>
      <c r="TLD72" s="145"/>
      <c r="TLE72" s="145"/>
      <c r="TLF72" s="145"/>
      <c r="TLI72" s="145"/>
      <c r="TLK72" s="145"/>
      <c r="TLL72" s="145"/>
      <c r="TLM72" s="145"/>
      <c r="TLN72" s="145"/>
      <c r="TLO72" s="145"/>
      <c r="TLP72" s="145"/>
      <c r="TLQ72" s="145"/>
      <c r="TLR72" s="145"/>
      <c r="TLS72" s="145"/>
      <c r="TLT72" s="145"/>
      <c r="TLU72" s="145"/>
      <c r="TLV72" s="145"/>
      <c r="TLW72" s="145"/>
      <c r="TLZ72" s="145"/>
      <c r="TMC72" s="145"/>
      <c r="TMF72" s="145"/>
      <c r="TMI72" s="145"/>
      <c r="TML72" s="145"/>
      <c r="TMX72" s="145"/>
      <c r="TNA72" s="145"/>
      <c r="TND72" s="145"/>
      <c r="TNG72" s="145"/>
      <c r="TNP72" s="145"/>
      <c r="TNV72" s="145"/>
      <c r="TNY72" s="145"/>
      <c r="TOB72" s="145"/>
      <c r="TOE72" s="145"/>
      <c r="TOK72" s="145"/>
      <c r="TON72" s="145"/>
      <c r="TOT72" s="145"/>
      <c r="TOV72" s="145"/>
      <c r="TOW72" s="145"/>
      <c r="TOY72" s="145"/>
      <c r="TPB72" s="145"/>
      <c r="TPE72" s="145"/>
      <c r="TPH72" s="145"/>
      <c r="TPP72" s="145"/>
      <c r="TPU72" s="145"/>
      <c r="TQD72" s="145"/>
      <c r="TQG72" s="145"/>
      <c r="TQO72" s="145"/>
      <c r="TRK72" s="145"/>
      <c r="TRL72" s="145"/>
      <c r="TRM72" s="145"/>
      <c r="TRN72" s="145"/>
      <c r="TRO72" s="145"/>
      <c r="TRP72" s="145"/>
      <c r="TSH72" s="145"/>
      <c r="TSI72" s="145"/>
      <c r="TSL72" s="145"/>
      <c r="TSO72" s="145"/>
      <c r="TSQ72" s="145"/>
      <c r="TSS72" s="145"/>
      <c r="TSV72" s="145"/>
      <c r="TSY72" s="145"/>
      <c r="TTB72" s="145"/>
      <c r="TTE72" s="145"/>
      <c r="TTH72" s="145"/>
      <c r="TTK72" s="145"/>
      <c r="TTN72" s="145"/>
      <c r="TTQ72" s="145"/>
      <c r="TTS72" s="145"/>
      <c r="TUF72" s="145"/>
      <c r="TUG72" s="145"/>
      <c r="TUH72" s="145"/>
      <c r="TUI72" s="145"/>
      <c r="TUJ72" s="145"/>
      <c r="TUK72" s="145"/>
      <c r="TUL72" s="145"/>
      <c r="TUM72" s="145"/>
      <c r="TUN72" s="145"/>
      <c r="TUO72" s="145"/>
      <c r="TUP72" s="145"/>
      <c r="TUQ72" s="145"/>
      <c r="TUR72" s="145"/>
      <c r="TUS72" s="145"/>
      <c r="TUW72" s="145"/>
      <c r="TUY72" s="145"/>
      <c r="TUZ72" s="145"/>
      <c r="TVA72" s="145"/>
      <c r="TVB72" s="145"/>
      <c r="TVE72" s="145"/>
      <c r="TVG72" s="145"/>
      <c r="TVH72" s="145"/>
      <c r="TVI72" s="145"/>
      <c r="TVJ72" s="145"/>
      <c r="TVK72" s="145"/>
      <c r="TVL72" s="145"/>
      <c r="TVM72" s="145"/>
      <c r="TVN72" s="145"/>
      <c r="TVO72" s="145"/>
      <c r="TVP72" s="145"/>
      <c r="TVQ72" s="145"/>
      <c r="TVR72" s="145"/>
      <c r="TVS72" s="145"/>
      <c r="TVV72" s="145"/>
      <c r="TVY72" s="145"/>
      <c r="TWB72" s="145"/>
      <c r="TWE72" s="145"/>
      <c r="TWH72" s="145"/>
      <c r="TWT72" s="145"/>
      <c r="TWW72" s="145"/>
      <c r="TWZ72" s="145"/>
      <c r="TXC72" s="145"/>
      <c r="TXL72" s="145"/>
      <c r="TXR72" s="145"/>
      <c r="TXU72" s="145"/>
      <c r="TXX72" s="145"/>
      <c r="TYA72" s="145"/>
      <c r="TYG72" s="145"/>
      <c r="TYJ72" s="145"/>
      <c r="TYP72" s="145"/>
      <c r="TYR72" s="145"/>
      <c r="TYS72" s="145"/>
      <c r="TYU72" s="145"/>
      <c r="TYX72" s="145"/>
      <c r="TZA72" s="145"/>
      <c r="TZD72" s="145"/>
      <c r="TZL72" s="145"/>
      <c r="TZQ72" s="145"/>
      <c r="TZZ72" s="145"/>
      <c r="UAC72" s="145"/>
      <c r="UAK72" s="145"/>
      <c r="UBG72" s="145"/>
      <c r="UBH72" s="145"/>
      <c r="UBI72" s="145"/>
      <c r="UBJ72" s="145"/>
      <c r="UBK72" s="145"/>
      <c r="UBL72" s="145"/>
      <c r="UCD72" s="145"/>
      <c r="UCE72" s="145"/>
      <c r="UCH72" s="145"/>
      <c r="UCK72" s="145"/>
      <c r="UCM72" s="145"/>
      <c r="UCO72" s="145"/>
      <c r="UCR72" s="145"/>
      <c r="UCU72" s="145"/>
      <c r="UCX72" s="145"/>
      <c r="UDA72" s="145"/>
      <c r="UDD72" s="145"/>
      <c r="UDG72" s="145"/>
      <c r="UDJ72" s="145"/>
      <c r="UDM72" s="145"/>
      <c r="UDO72" s="145"/>
      <c r="UEB72" s="145"/>
      <c r="UEC72" s="145"/>
      <c r="UED72" s="145"/>
      <c r="UEE72" s="145"/>
      <c r="UEF72" s="145"/>
      <c r="UEG72" s="145"/>
      <c r="UEH72" s="145"/>
      <c r="UEI72" s="145"/>
      <c r="UEJ72" s="145"/>
      <c r="UEK72" s="145"/>
      <c r="UEL72" s="145"/>
      <c r="UEM72" s="145"/>
      <c r="UEN72" s="145"/>
      <c r="UEO72" s="145"/>
      <c r="UES72" s="145"/>
      <c r="UEU72" s="145"/>
      <c r="UEV72" s="145"/>
      <c r="UEW72" s="145"/>
      <c r="UEX72" s="145"/>
      <c r="UFA72" s="145"/>
      <c r="UFC72" s="145"/>
      <c r="UFD72" s="145"/>
      <c r="UFE72" s="145"/>
      <c r="UFF72" s="145"/>
      <c r="UFG72" s="145"/>
      <c r="UFH72" s="145"/>
      <c r="UFI72" s="145"/>
      <c r="UFJ72" s="145"/>
      <c r="UFK72" s="145"/>
      <c r="UFL72" s="145"/>
      <c r="UFM72" s="145"/>
      <c r="UFN72" s="145"/>
      <c r="UFO72" s="145"/>
      <c r="UFR72" s="145"/>
      <c r="UFU72" s="145"/>
      <c r="UFX72" s="145"/>
      <c r="UGA72" s="145"/>
      <c r="UGD72" s="145"/>
      <c r="UGP72" s="145"/>
      <c r="UGS72" s="145"/>
      <c r="UGV72" s="145"/>
      <c r="UGY72" s="145"/>
      <c r="UHH72" s="145"/>
      <c r="UHN72" s="145"/>
      <c r="UHQ72" s="145"/>
      <c r="UHT72" s="145"/>
      <c r="UHW72" s="145"/>
      <c r="UIC72" s="145"/>
      <c r="UIF72" s="145"/>
      <c r="UIL72" s="145"/>
      <c r="UIN72" s="145"/>
      <c r="UIO72" s="145"/>
      <c r="UIQ72" s="145"/>
      <c r="UIT72" s="145"/>
      <c r="UIW72" s="145"/>
      <c r="UIZ72" s="145"/>
      <c r="UJH72" s="145"/>
      <c r="UJM72" s="145"/>
      <c r="UJV72" s="145"/>
      <c r="UJY72" s="145"/>
      <c r="UKG72" s="145"/>
      <c r="ULC72" s="145"/>
      <c r="ULD72" s="145"/>
      <c r="ULE72" s="145"/>
      <c r="ULF72" s="145"/>
      <c r="ULG72" s="145"/>
      <c r="ULH72" s="145"/>
      <c r="ULZ72" s="145"/>
      <c r="UMA72" s="145"/>
      <c r="UMD72" s="145"/>
      <c r="UMG72" s="145"/>
      <c r="UMI72" s="145"/>
      <c r="UMK72" s="145"/>
      <c r="UMN72" s="145"/>
      <c r="UMQ72" s="145"/>
      <c r="UMT72" s="145"/>
      <c r="UMW72" s="145"/>
      <c r="UMZ72" s="145"/>
      <c r="UNC72" s="145"/>
      <c r="UNF72" s="145"/>
      <c r="UNI72" s="145"/>
      <c r="UNK72" s="145"/>
      <c r="UNX72" s="145"/>
      <c r="UNY72" s="145"/>
      <c r="UNZ72" s="145"/>
      <c r="UOA72" s="145"/>
      <c r="UOB72" s="145"/>
      <c r="UOC72" s="145"/>
      <c r="UOD72" s="145"/>
      <c r="UOE72" s="145"/>
      <c r="UOF72" s="145"/>
      <c r="UOG72" s="145"/>
      <c r="UOH72" s="145"/>
      <c r="UOI72" s="145"/>
      <c r="UOJ72" s="145"/>
      <c r="UOK72" s="145"/>
      <c r="UOO72" s="145"/>
      <c r="UOQ72" s="145"/>
      <c r="UOR72" s="145"/>
      <c r="UOS72" s="145"/>
      <c r="UOT72" s="145"/>
      <c r="UOW72" s="145"/>
      <c r="UOY72" s="145"/>
      <c r="UOZ72" s="145"/>
      <c r="UPA72" s="145"/>
      <c r="UPB72" s="145"/>
      <c r="UPC72" s="145"/>
      <c r="UPD72" s="145"/>
      <c r="UPE72" s="145"/>
      <c r="UPF72" s="145"/>
      <c r="UPG72" s="145"/>
      <c r="UPH72" s="145"/>
      <c r="UPI72" s="145"/>
      <c r="UPJ72" s="145"/>
      <c r="UPK72" s="145"/>
      <c r="UPN72" s="145"/>
      <c r="UPQ72" s="145"/>
      <c r="UPT72" s="145"/>
      <c r="UPW72" s="145"/>
      <c r="UPZ72" s="145"/>
      <c r="UQL72" s="145"/>
      <c r="UQO72" s="145"/>
      <c r="UQR72" s="145"/>
      <c r="UQU72" s="145"/>
      <c r="URD72" s="145"/>
      <c r="URJ72" s="145"/>
      <c r="URM72" s="145"/>
      <c r="URP72" s="145"/>
      <c r="URS72" s="145"/>
      <c r="URY72" s="145"/>
      <c r="USB72" s="145"/>
      <c r="USH72" s="145"/>
      <c r="USJ72" s="145"/>
      <c r="USK72" s="145"/>
      <c r="USM72" s="145"/>
      <c r="USP72" s="145"/>
      <c r="USS72" s="145"/>
      <c r="USV72" s="145"/>
      <c r="UTD72" s="145"/>
      <c r="UTI72" s="145"/>
      <c r="UTR72" s="145"/>
      <c r="UTU72" s="145"/>
      <c r="UUC72" s="145"/>
      <c r="UUY72" s="145"/>
      <c r="UUZ72" s="145"/>
      <c r="UVA72" s="145"/>
      <c r="UVB72" s="145"/>
      <c r="UVC72" s="145"/>
      <c r="UVD72" s="145"/>
      <c r="UVV72" s="145"/>
      <c r="UVW72" s="145"/>
      <c r="UVZ72" s="145"/>
      <c r="UWC72" s="145"/>
      <c r="UWE72" s="145"/>
      <c r="UWG72" s="145"/>
      <c r="UWJ72" s="145"/>
      <c r="UWM72" s="145"/>
      <c r="UWP72" s="145"/>
      <c r="UWS72" s="145"/>
      <c r="UWV72" s="145"/>
      <c r="UWY72" s="145"/>
      <c r="UXB72" s="145"/>
      <c r="UXE72" s="145"/>
      <c r="UXG72" s="145"/>
      <c r="UXT72" s="145"/>
      <c r="UXU72" s="145"/>
      <c r="UXV72" s="145"/>
      <c r="UXW72" s="145"/>
      <c r="UXX72" s="145"/>
      <c r="UXY72" s="145"/>
      <c r="UXZ72" s="145"/>
      <c r="UYA72" s="145"/>
      <c r="UYB72" s="145"/>
      <c r="UYC72" s="145"/>
      <c r="UYD72" s="145"/>
      <c r="UYE72" s="145"/>
      <c r="UYF72" s="145"/>
      <c r="UYG72" s="145"/>
      <c r="UYK72" s="145"/>
      <c r="UYM72" s="145"/>
      <c r="UYN72" s="145"/>
      <c r="UYO72" s="145"/>
      <c r="UYP72" s="145"/>
      <c r="UYS72" s="145"/>
      <c r="UYU72" s="145"/>
      <c r="UYV72" s="145"/>
      <c r="UYW72" s="145"/>
      <c r="UYX72" s="145"/>
      <c r="UYY72" s="145"/>
      <c r="UYZ72" s="145"/>
      <c r="UZA72" s="145"/>
      <c r="UZB72" s="145"/>
      <c r="UZC72" s="145"/>
      <c r="UZD72" s="145"/>
      <c r="UZE72" s="145"/>
      <c r="UZF72" s="145"/>
      <c r="UZG72" s="145"/>
      <c r="UZJ72" s="145"/>
      <c r="UZM72" s="145"/>
      <c r="UZP72" s="145"/>
      <c r="UZS72" s="145"/>
      <c r="UZV72" s="145"/>
      <c r="VAH72" s="145"/>
      <c r="VAK72" s="145"/>
      <c r="VAN72" s="145"/>
      <c r="VAQ72" s="145"/>
      <c r="VAZ72" s="145"/>
      <c r="VBF72" s="145"/>
      <c r="VBI72" s="145"/>
      <c r="VBL72" s="145"/>
      <c r="VBO72" s="145"/>
      <c r="VBU72" s="145"/>
      <c r="VBX72" s="145"/>
      <c r="VCD72" s="145"/>
      <c r="VCF72" s="145"/>
      <c r="VCG72" s="145"/>
      <c r="VCI72" s="145"/>
      <c r="VCL72" s="145"/>
      <c r="VCO72" s="145"/>
      <c r="VCR72" s="145"/>
      <c r="VCZ72" s="145"/>
      <c r="VDE72" s="145"/>
      <c r="VDN72" s="145"/>
      <c r="VDQ72" s="145"/>
      <c r="VDY72" s="145"/>
      <c r="VEU72" s="145"/>
      <c r="VEV72" s="145"/>
      <c r="VEW72" s="145"/>
      <c r="VEX72" s="145"/>
      <c r="VEY72" s="145"/>
      <c r="VEZ72" s="145"/>
      <c r="VFR72" s="145"/>
      <c r="VFS72" s="145"/>
      <c r="VFV72" s="145"/>
      <c r="VFY72" s="145"/>
      <c r="VGA72" s="145"/>
      <c r="VGC72" s="145"/>
      <c r="VGF72" s="145"/>
      <c r="VGI72" s="145"/>
      <c r="VGL72" s="145"/>
      <c r="VGO72" s="145"/>
      <c r="VGR72" s="145"/>
      <c r="VGU72" s="145"/>
      <c r="VGX72" s="145"/>
      <c r="VHA72" s="145"/>
      <c r="VHC72" s="145"/>
      <c r="VHP72" s="145"/>
      <c r="VHQ72" s="145"/>
      <c r="VHR72" s="145"/>
      <c r="VHS72" s="145"/>
      <c r="VHT72" s="145"/>
      <c r="VHU72" s="145"/>
      <c r="VHV72" s="145"/>
      <c r="VHW72" s="145"/>
      <c r="VHX72" s="145"/>
      <c r="VHY72" s="145"/>
      <c r="VHZ72" s="145"/>
      <c r="VIA72" s="145"/>
      <c r="VIB72" s="145"/>
      <c r="VIC72" s="145"/>
      <c r="VIG72" s="145"/>
      <c r="VII72" s="145"/>
      <c r="VIJ72" s="145"/>
      <c r="VIK72" s="145"/>
      <c r="VIL72" s="145"/>
      <c r="VIO72" s="145"/>
      <c r="VIQ72" s="145"/>
      <c r="VIR72" s="145"/>
      <c r="VIS72" s="145"/>
      <c r="VIT72" s="145"/>
      <c r="VIU72" s="145"/>
      <c r="VIV72" s="145"/>
      <c r="VIW72" s="145"/>
      <c r="VIX72" s="145"/>
      <c r="VIY72" s="145"/>
      <c r="VIZ72" s="145"/>
      <c r="VJA72" s="145"/>
      <c r="VJB72" s="145"/>
      <c r="VJC72" s="145"/>
      <c r="VJF72" s="145"/>
      <c r="VJI72" s="145"/>
      <c r="VJL72" s="145"/>
      <c r="VJO72" s="145"/>
      <c r="VJR72" s="145"/>
      <c r="VKD72" s="145"/>
      <c r="VKG72" s="145"/>
      <c r="VKJ72" s="145"/>
      <c r="VKM72" s="145"/>
      <c r="VKV72" s="145"/>
      <c r="VLB72" s="145"/>
      <c r="VLE72" s="145"/>
      <c r="VLH72" s="145"/>
      <c r="VLK72" s="145"/>
      <c r="VLQ72" s="145"/>
      <c r="VLT72" s="145"/>
      <c r="VLZ72" s="145"/>
      <c r="VMB72" s="145"/>
      <c r="VMC72" s="145"/>
      <c r="VME72" s="145"/>
      <c r="VMH72" s="145"/>
      <c r="VMK72" s="145"/>
      <c r="VMN72" s="145"/>
      <c r="VMV72" s="145"/>
      <c r="VNA72" s="145"/>
      <c r="VNJ72" s="145"/>
      <c r="VNM72" s="145"/>
      <c r="VNU72" s="145"/>
      <c r="VOQ72" s="145"/>
      <c r="VOR72" s="145"/>
      <c r="VOS72" s="145"/>
      <c r="VOT72" s="145"/>
      <c r="VOU72" s="145"/>
      <c r="VOV72" s="145"/>
      <c r="VPN72" s="145"/>
      <c r="VPO72" s="145"/>
      <c r="VPR72" s="145"/>
      <c r="VPU72" s="145"/>
      <c r="VPW72" s="145"/>
      <c r="VPY72" s="145"/>
      <c r="VQB72" s="145"/>
      <c r="VQE72" s="145"/>
      <c r="VQH72" s="145"/>
      <c r="VQK72" s="145"/>
      <c r="VQN72" s="145"/>
      <c r="VQQ72" s="145"/>
      <c r="VQT72" s="145"/>
      <c r="VQW72" s="145"/>
      <c r="VQY72" s="145"/>
      <c r="VRL72" s="145"/>
      <c r="VRM72" s="145"/>
      <c r="VRN72" s="145"/>
      <c r="VRO72" s="145"/>
      <c r="VRP72" s="145"/>
      <c r="VRQ72" s="145"/>
      <c r="VRR72" s="145"/>
      <c r="VRS72" s="145"/>
      <c r="VRT72" s="145"/>
      <c r="VRU72" s="145"/>
      <c r="VRV72" s="145"/>
      <c r="VRW72" s="145"/>
      <c r="VRX72" s="145"/>
      <c r="VRY72" s="145"/>
      <c r="VSC72" s="145"/>
      <c r="VSE72" s="145"/>
      <c r="VSF72" s="145"/>
      <c r="VSG72" s="145"/>
      <c r="VSH72" s="145"/>
      <c r="VSK72" s="145"/>
      <c r="VSM72" s="145"/>
      <c r="VSN72" s="145"/>
      <c r="VSO72" s="145"/>
      <c r="VSP72" s="145"/>
      <c r="VSQ72" s="145"/>
      <c r="VSR72" s="145"/>
      <c r="VSS72" s="145"/>
      <c r="VST72" s="145"/>
      <c r="VSU72" s="145"/>
      <c r="VSV72" s="145"/>
      <c r="VSW72" s="145"/>
      <c r="VSX72" s="145"/>
      <c r="VSY72" s="145"/>
      <c r="VTB72" s="145"/>
      <c r="VTE72" s="145"/>
      <c r="VTH72" s="145"/>
      <c r="VTK72" s="145"/>
      <c r="VTN72" s="145"/>
      <c r="VTZ72" s="145"/>
      <c r="VUC72" s="145"/>
      <c r="VUF72" s="145"/>
      <c r="VUI72" s="145"/>
      <c r="VUR72" s="145"/>
      <c r="VUX72" s="145"/>
      <c r="VVA72" s="145"/>
      <c r="VVD72" s="145"/>
      <c r="VVG72" s="145"/>
      <c r="VVM72" s="145"/>
      <c r="VVP72" s="145"/>
      <c r="VVV72" s="145"/>
      <c r="VVX72" s="145"/>
      <c r="VVY72" s="145"/>
      <c r="VWA72" s="145"/>
      <c r="VWD72" s="145"/>
      <c r="VWG72" s="145"/>
      <c r="VWJ72" s="145"/>
      <c r="VWR72" s="145"/>
      <c r="VWW72" s="145"/>
      <c r="VXF72" s="145"/>
      <c r="VXI72" s="145"/>
      <c r="VXQ72" s="145"/>
      <c r="VYM72" s="145"/>
      <c r="VYN72" s="145"/>
      <c r="VYO72" s="145"/>
      <c r="VYP72" s="145"/>
      <c r="VYQ72" s="145"/>
      <c r="VYR72" s="145"/>
      <c r="VZJ72" s="145"/>
      <c r="VZK72" s="145"/>
      <c r="VZN72" s="145"/>
      <c r="VZQ72" s="145"/>
      <c r="VZS72" s="145"/>
      <c r="VZU72" s="145"/>
      <c r="VZX72" s="145"/>
      <c r="WAA72" s="145"/>
      <c r="WAD72" s="145"/>
      <c r="WAG72" s="145"/>
      <c r="WAJ72" s="145"/>
      <c r="WAM72" s="145"/>
      <c r="WAP72" s="145"/>
      <c r="WAS72" s="145"/>
      <c r="WAU72" s="145"/>
      <c r="WBH72" s="145"/>
      <c r="WBI72" s="145"/>
      <c r="WBJ72" s="145"/>
      <c r="WBK72" s="145"/>
      <c r="WBL72" s="145"/>
      <c r="WBM72" s="145"/>
      <c r="WBN72" s="145"/>
      <c r="WBO72" s="145"/>
      <c r="WBP72" s="145"/>
      <c r="WBQ72" s="145"/>
      <c r="WBR72" s="145"/>
      <c r="WBS72" s="145"/>
      <c r="WBT72" s="145"/>
      <c r="WBU72" s="145"/>
      <c r="WBY72" s="145"/>
      <c r="WCA72" s="145"/>
      <c r="WCB72" s="145"/>
      <c r="WCC72" s="145"/>
      <c r="WCD72" s="145"/>
      <c r="WCG72" s="145"/>
      <c r="WCI72" s="145"/>
      <c r="WCJ72" s="145"/>
      <c r="WCK72" s="145"/>
      <c r="WCL72" s="145"/>
      <c r="WCM72" s="145"/>
      <c r="WCN72" s="145"/>
      <c r="WCO72" s="145"/>
      <c r="WCP72" s="145"/>
      <c r="WCQ72" s="145"/>
      <c r="WCR72" s="145"/>
      <c r="WCS72" s="145"/>
      <c r="WCT72" s="145"/>
      <c r="WCU72" s="145"/>
      <c r="WCX72" s="145"/>
      <c r="WDA72" s="145"/>
      <c r="WDD72" s="145"/>
      <c r="WDG72" s="145"/>
      <c r="WDJ72" s="145"/>
      <c r="WDV72" s="145"/>
      <c r="WDY72" s="145"/>
      <c r="WEB72" s="145"/>
      <c r="WEE72" s="145"/>
      <c r="WEN72" s="145"/>
      <c r="WET72" s="145"/>
      <c r="WEW72" s="145"/>
      <c r="WEZ72" s="145"/>
      <c r="WFC72" s="145"/>
      <c r="WFI72" s="145"/>
      <c r="WFL72" s="145"/>
      <c r="WFR72" s="145"/>
      <c r="WFT72" s="145"/>
      <c r="WFU72" s="145"/>
      <c r="WFW72" s="145"/>
      <c r="WFZ72" s="145"/>
      <c r="WGC72" s="145"/>
      <c r="WGF72" s="145"/>
      <c r="WGN72" s="145"/>
      <c r="WGS72" s="145"/>
      <c r="WHB72" s="145"/>
      <c r="WHE72" s="145"/>
      <c r="WHM72" s="145"/>
      <c r="WII72" s="145"/>
      <c r="WIJ72" s="145"/>
      <c r="WIK72" s="145"/>
      <c r="WIL72" s="145"/>
      <c r="WIM72" s="145"/>
      <c r="WIN72" s="145"/>
      <c r="WJF72" s="145"/>
      <c r="WJG72" s="145"/>
      <c r="WJJ72" s="145"/>
      <c r="WJM72" s="145"/>
      <c r="WJO72" s="145"/>
      <c r="WJQ72" s="145"/>
      <c r="WJT72" s="145"/>
      <c r="WJW72" s="145"/>
      <c r="WJZ72" s="145"/>
      <c r="WKC72" s="145"/>
      <c r="WKF72" s="145"/>
      <c r="WKI72" s="145"/>
      <c r="WKL72" s="145"/>
      <c r="WKO72" s="145"/>
      <c r="WKQ72" s="145"/>
      <c r="WLD72" s="145"/>
      <c r="WLE72" s="145"/>
      <c r="WLF72" s="145"/>
      <c r="WLG72" s="145"/>
      <c r="WLH72" s="145"/>
      <c r="WLI72" s="145"/>
      <c r="WLJ72" s="145"/>
      <c r="WLK72" s="145"/>
      <c r="WLL72" s="145"/>
      <c r="WLM72" s="145"/>
      <c r="WLN72" s="145"/>
      <c r="WLO72" s="145"/>
      <c r="WLP72" s="145"/>
      <c r="WLQ72" s="145"/>
      <c r="WLU72" s="145"/>
      <c r="WLW72" s="145"/>
      <c r="WLX72" s="145"/>
      <c r="WLY72" s="145"/>
      <c r="WLZ72" s="145"/>
      <c r="WMC72" s="145"/>
      <c r="WME72" s="145"/>
      <c r="WMF72" s="145"/>
      <c r="WMG72" s="145"/>
      <c r="WMH72" s="145"/>
      <c r="WMI72" s="145"/>
      <c r="WMJ72" s="145"/>
      <c r="WMK72" s="145"/>
      <c r="WML72" s="145"/>
      <c r="WMM72" s="145"/>
      <c r="WMN72" s="145"/>
      <c r="WMO72" s="145"/>
      <c r="WMP72" s="145"/>
      <c r="WMQ72" s="145"/>
      <c r="WMT72" s="145"/>
      <c r="WMW72" s="145"/>
      <c r="WMZ72" s="145"/>
      <c r="WNC72" s="145"/>
      <c r="WNF72" s="145"/>
      <c r="WNR72" s="145"/>
      <c r="WNU72" s="145"/>
      <c r="WNX72" s="145"/>
      <c r="WOA72" s="145"/>
      <c r="WOJ72" s="145"/>
      <c r="WOP72" s="145"/>
      <c r="WOS72" s="145"/>
      <c r="WOV72" s="145"/>
      <c r="WOY72" s="145"/>
      <c r="WPE72" s="145"/>
      <c r="WPH72" s="145"/>
      <c r="WPN72" s="145"/>
      <c r="WPP72" s="145"/>
      <c r="WPQ72" s="145"/>
      <c r="WPS72" s="145"/>
      <c r="WPV72" s="145"/>
      <c r="WPY72" s="145"/>
      <c r="WQB72" s="145"/>
      <c r="WQJ72" s="145"/>
      <c r="WQO72" s="145"/>
      <c r="WQX72" s="145"/>
      <c r="WRA72" s="145"/>
      <c r="WRI72" s="145"/>
      <c r="WSE72" s="145"/>
      <c r="WSF72" s="145"/>
      <c r="WSG72" s="145"/>
      <c r="WSH72" s="145"/>
      <c r="WSI72" s="145"/>
      <c r="WSJ72" s="145"/>
      <c r="WTB72" s="145"/>
      <c r="WTC72" s="145"/>
      <c r="WTF72" s="145"/>
      <c r="WTI72" s="145"/>
      <c r="WTK72" s="145"/>
      <c r="WTM72" s="145"/>
      <c r="WTP72" s="145"/>
      <c r="WTS72" s="145"/>
      <c r="WTV72" s="145"/>
      <c r="WTY72" s="145"/>
      <c r="WUB72" s="145"/>
      <c r="WUE72" s="145"/>
      <c r="WUH72" s="145"/>
      <c r="WUK72" s="145"/>
      <c r="WUM72" s="145"/>
      <c r="WUZ72" s="145"/>
      <c r="WVA72" s="145"/>
      <c r="WVB72" s="145"/>
      <c r="WVC72" s="145"/>
      <c r="WVD72" s="145"/>
      <c r="WVE72" s="145"/>
      <c r="WVF72" s="145"/>
      <c r="WVG72" s="145"/>
      <c r="WVH72" s="145"/>
      <c r="WVI72" s="145"/>
      <c r="WVJ72" s="145"/>
      <c r="WVK72" s="145"/>
      <c r="WVL72" s="145"/>
      <c r="WVM72" s="145"/>
      <c r="WVN72" s="145"/>
      <c r="WVO72" s="145"/>
      <c r="WVP72" s="145"/>
      <c r="WVQ72" s="145"/>
      <c r="WVR72" s="145"/>
      <c r="WVS72" s="145"/>
      <c r="WVT72" s="145"/>
      <c r="WVU72" s="145"/>
      <c r="WVV72" s="145"/>
      <c r="WVW72" s="145"/>
      <c r="WVX72" s="145"/>
      <c r="WVY72" s="145"/>
      <c r="WVZ72" s="145"/>
      <c r="WWA72" s="145"/>
      <c r="WWB72" s="145"/>
      <c r="WWC72" s="145"/>
      <c r="WWD72" s="145"/>
      <c r="WWE72" s="145"/>
      <c r="WWF72" s="145"/>
      <c r="WWG72" s="145"/>
      <c r="WWH72" s="145"/>
      <c r="WWI72" s="145"/>
      <c r="WWJ72" s="145"/>
      <c r="WWK72" s="145"/>
      <c r="WWL72" s="145"/>
      <c r="WWM72" s="145"/>
      <c r="WWN72" s="145"/>
      <c r="WWO72" s="145"/>
      <c r="WWP72" s="145"/>
      <c r="WWQ72" s="145"/>
      <c r="WWR72" s="145"/>
      <c r="WWS72" s="145"/>
      <c r="WWT72" s="145"/>
      <c r="WWU72" s="145"/>
      <c r="WWV72" s="145"/>
      <c r="WWW72" s="145"/>
      <c r="WWX72" s="145"/>
      <c r="WWY72" s="145"/>
      <c r="WWZ72" s="145"/>
      <c r="WXA72" s="145"/>
      <c r="WXB72" s="145"/>
      <c r="WXC72" s="145"/>
      <c r="WXD72" s="145"/>
      <c r="WXE72" s="145"/>
      <c r="WXF72" s="145"/>
      <c r="WXG72" s="145"/>
      <c r="WXH72" s="145"/>
      <c r="WXI72" s="145"/>
      <c r="WXJ72" s="145"/>
      <c r="WXK72" s="145"/>
      <c r="WXL72" s="145"/>
      <c r="WXM72" s="145"/>
      <c r="WXN72" s="145"/>
      <c r="WXO72" s="145"/>
      <c r="WXP72" s="145"/>
      <c r="WXQ72" s="145"/>
      <c r="WXR72" s="145"/>
      <c r="WXS72" s="145"/>
      <c r="WXT72" s="145"/>
      <c r="WXU72" s="145"/>
      <c r="WXV72" s="145"/>
      <c r="WXW72" s="145"/>
      <c r="WXX72" s="145"/>
      <c r="WXY72" s="145"/>
      <c r="WXZ72" s="145"/>
      <c r="WYA72" s="145"/>
      <c r="WYB72" s="145"/>
      <c r="WYC72" s="145"/>
      <c r="WYD72" s="145"/>
      <c r="WYE72" s="145"/>
      <c r="WYF72" s="145"/>
      <c r="WYG72" s="145"/>
      <c r="WYH72" s="145"/>
      <c r="WYI72" s="145"/>
      <c r="WYJ72" s="145"/>
      <c r="WYK72" s="145"/>
      <c r="WYL72" s="145"/>
      <c r="WYM72" s="145"/>
      <c r="WYN72" s="145"/>
      <c r="WYO72" s="145"/>
      <c r="WYP72" s="145"/>
      <c r="WYQ72" s="145"/>
      <c r="WYR72" s="145"/>
      <c r="WYS72" s="145"/>
      <c r="WYT72" s="145"/>
      <c r="WYU72" s="145"/>
      <c r="WYV72" s="145"/>
      <c r="WYW72" s="145"/>
      <c r="WYX72" s="145"/>
      <c r="WYY72" s="145"/>
      <c r="WYZ72" s="145"/>
      <c r="WZA72" s="145"/>
      <c r="WZB72" s="145"/>
      <c r="WZC72" s="145"/>
      <c r="WZD72" s="145"/>
      <c r="WZE72" s="145"/>
      <c r="WZF72" s="145"/>
      <c r="WZG72" s="145"/>
      <c r="WZH72" s="145"/>
      <c r="WZI72" s="145"/>
      <c r="WZJ72" s="145"/>
      <c r="WZK72" s="145"/>
      <c r="WZL72" s="145"/>
      <c r="WZM72" s="145"/>
      <c r="WZN72" s="145"/>
      <c r="WZO72" s="145"/>
      <c r="WZP72" s="145"/>
      <c r="WZQ72" s="145"/>
      <c r="WZR72" s="145"/>
      <c r="WZS72" s="145"/>
      <c r="WZT72" s="145"/>
      <c r="WZU72" s="145"/>
      <c r="WZV72" s="145"/>
      <c r="WZW72" s="145"/>
      <c r="WZX72" s="145"/>
      <c r="WZY72" s="145"/>
      <c r="WZZ72" s="145"/>
      <c r="XAA72" s="145"/>
      <c r="XAB72" s="145"/>
      <c r="XAC72" s="145"/>
      <c r="XAD72" s="145"/>
      <c r="XAE72" s="145"/>
      <c r="XAF72" s="145"/>
      <c r="XAG72" s="145"/>
      <c r="XAH72" s="145"/>
      <c r="XAI72" s="145"/>
      <c r="XAJ72" s="145"/>
      <c r="XAK72" s="145"/>
      <c r="XAL72" s="145"/>
      <c r="XAM72" s="145"/>
      <c r="XAN72" s="145"/>
      <c r="XAO72" s="145"/>
      <c r="XAP72" s="145"/>
      <c r="XAQ72" s="145"/>
      <c r="XAR72" s="145"/>
      <c r="XAS72" s="145"/>
      <c r="XAT72" s="145"/>
      <c r="XAU72" s="145"/>
      <c r="XAV72" s="145"/>
      <c r="XAW72" s="145"/>
      <c r="XAX72" s="145"/>
      <c r="XAY72" s="145"/>
      <c r="XAZ72" s="145"/>
      <c r="XBA72" s="145"/>
      <c r="XBB72" s="145"/>
      <c r="XBC72" s="145"/>
      <c r="XBD72" s="145"/>
      <c r="XBE72" s="145"/>
      <c r="XBF72" s="145"/>
      <c r="XBG72" s="145"/>
      <c r="XBH72" s="145"/>
      <c r="XBI72" s="145"/>
      <c r="XBJ72" s="145"/>
      <c r="XBK72" s="145"/>
      <c r="XBL72" s="145"/>
      <c r="XBM72" s="145"/>
      <c r="XBN72" s="145"/>
      <c r="XBO72" s="145"/>
      <c r="XBP72" s="145"/>
      <c r="XBQ72" s="145"/>
      <c r="XBR72" s="145"/>
      <c r="XBS72" s="145"/>
      <c r="XBT72" s="145"/>
      <c r="XBU72" s="145"/>
      <c r="XBV72" s="145"/>
      <c r="XBW72" s="145"/>
      <c r="XBX72" s="145"/>
      <c r="XBY72" s="145"/>
      <c r="XBZ72" s="145"/>
      <c r="XCA72" s="145"/>
      <c r="XCB72" s="145"/>
      <c r="XCC72" s="145"/>
      <c r="XCD72" s="145"/>
      <c r="XCE72" s="145"/>
      <c r="XCF72" s="145"/>
      <c r="XCG72" s="145"/>
      <c r="XCH72" s="145"/>
      <c r="XCI72" s="145"/>
      <c r="XCJ72" s="145"/>
      <c r="XCK72" s="145"/>
      <c r="XCL72" s="145"/>
      <c r="XCM72" s="145"/>
      <c r="XCN72" s="145"/>
      <c r="XCO72" s="145"/>
      <c r="XCP72" s="145"/>
      <c r="XCQ72" s="145"/>
      <c r="XCR72" s="145"/>
      <c r="XCS72" s="145"/>
      <c r="XCT72" s="145"/>
      <c r="XCU72" s="145"/>
      <c r="XCV72" s="145"/>
      <c r="XCW72" s="145"/>
      <c r="XCX72" s="145"/>
      <c r="XCY72" s="145"/>
      <c r="XCZ72" s="145"/>
      <c r="XDA72" s="145"/>
      <c r="XDB72" s="145"/>
      <c r="XDC72" s="145"/>
      <c r="XDD72" s="145"/>
      <c r="XDE72" s="145"/>
      <c r="XDF72" s="145"/>
      <c r="XDG72" s="145"/>
      <c r="XDH72" s="145"/>
      <c r="XDI72" s="145"/>
      <c r="XDJ72" s="145"/>
      <c r="XDK72" s="145"/>
      <c r="XDL72" s="145"/>
      <c r="XDM72" s="145"/>
      <c r="XDN72" s="145"/>
      <c r="XDO72" s="145"/>
      <c r="XDP72" s="145"/>
      <c r="XDQ72" s="145"/>
      <c r="XDR72" s="145"/>
      <c r="XDS72" s="145"/>
      <c r="XDT72" s="145"/>
      <c r="XDU72" s="145"/>
      <c r="XDV72" s="145"/>
      <c r="XDW72" s="145"/>
      <c r="XDX72" s="145"/>
      <c r="XDY72" s="145"/>
      <c r="XDZ72" s="145"/>
      <c r="XEA72" s="145"/>
      <c r="XEB72" s="145"/>
      <c r="XEC72" s="145"/>
      <c r="XED72" s="145"/>
      <c r="XEE72" s="145"/>
      <c r="XEF72" s="145"/>
      <c r="XEG72" s="145"/>
      <c r="XEH72" s="145"/>
      <c r="XEI72" s="145"/>
      <c r="XEJ72" s="145"/>
      <c r="XEK72" s="145"/>
      <c r="XEL72" s="145"/>
      <c r="XEM72" s="145"/>
      <c r="XEN72" s="145"/>
      <c r="XEO72" s="145"/>
      <c r="XEP72" s="145"/>
      <c r="XEQ72" s="145"/>
      <c r="XER72" s="145"/>
      <c r="XES72" s="145"/>
      <c r="XET72" s="145"/>
      <c r="XEU72" s="145"/>
      <c r="XEV72" s="145"/>
      <c r="XEW72" s="145"/>
      <c r="XEX72" s="145"/>
      <c r="XEY72" s="145"/>
      <c r="XEZ72" s="145"/>
      <c r="XFA72" s="145"/>
      <c r="XFB72" s="145"/>
      <c r="XFC72" s="145"/>
      <c r="XFD72" s="145"/>
    </row>
    <row r="73" spans="1:16384" s="45" customFormat="1" ht="22.7" customHeight="1">
      <c r="A73" s="155" t="s">
        <v>166</v>
      </c>
      <c r="B73" s="44" t="s">
        <v>330</v>
      </c>
      <c r="C73" s="177">
        <v>68</v>
      </c>
      <c r="D73" s="143">
        <v>10000</v>
      </c>
      <c r="E73" s="144">
        <f t="shared" si="1"/>
        <v>680000</v>
      </c>
      <c r="I73" s="145"/>
      <c r="K73" s="145"/>
      <c r="L73" s="145"/>
      <c r="M73" s="145"/>
      <c r="N73" s="145"/>
      <c r="Q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  <c r="AC73" s="145"/>
      <c r="AD73" s="145"/>
      <c r="AE73" s="145"/>
      <c r="AH73" s="145"/>
      <c r="AK73" s="145"/>
      <c r="AN73" s="145"/>
      <c r="AQ73" s="145"/>
      <c r="AT73" s="145"/>
      <c r="BF73" s="145"/>
      <c r="BI73" s="145"/>
      <c r="BL73" s="145"/>
      <c r="BO73" s="145"/>
      <c r="BX73" s="145"/>
      <c r="CD73" s="145"/>
      <c r="CG73" s="145"/>
      <c r="CJ73" s="145"/>
      <c r="CM73" s="145"/>
      <c r="CS73" s="145"/>
      <c r="CV73" s="145"/>
      <c r="DB73" s="145"/>
      <c r="DD73" s="145"/>
      <c r="DE73" s="145"/>
      <c r="DG73" s="145"/>
      <c r="DJ73" s="145"/>
      <c r="DM73" s="145"/>
      <c r="DP73" s="145"/>
      <c r="DX73" s="145"/>
      <c r="EC73" s="145"/>
      <c r="EL73" s="145"/>
      <c r="EO73" s="145"/>
      <c r="EW73" s="145"/>
      <c r="FS73" s="145"/>
      <c r="FT73" s="145"/>
      <c r="FU73" s="145"/>
      <c r="FV73" s="145"/>
      <c r="FW73" s="145"/>
      <c r="FX73" s="145"/>
      <c r="GP73" s="145"/>
      <c r="GQ73" s="145"/>
      <c r="GT73" s="145"/>
      <c r="GW73" s="145"/>
      <c r="GY73" s="145"/>
      <c r="HA73" s="145"/>
      <c r="HD73" s="145"/>
      <c r="HG73" s="145"/>
      <c r="HJ73" s="145"/>
      <c r="HM73" s="145"/>
      <c r="HP73" s="145"/>
      <c r="HS73" s="145"/>
      <c r="HV73" s="145"/>
      <c r="HY73" s="145"/>
      <c r="IA73" s="145"/>
      <c r="IN73" s="145"/>
      <c r="IO73" s="145"/>
      <c r="IP73" s="145"/>
      <c r="IQ73" s="145"/>
      <c r="IR73" s="145"/>
      <c r="IS73" s="145"/>
      <c r="IT73" s="145"/>
      <c r="IU73" s="145"/>
      <c r="IV73" s="145"/>
      <c r="IW73" s="145"/>
      <c r="IX73" s="145"/>
      <c r="IY73" s="145"/>
      <c r="IZ73" s="145"/>
      <c r="JA73" s="145"/>
      <c r="JE73" s="145"/>
      <c r="JG73" s="145"/>
      <c r="JH73" s="145"/>
      <c r="JI73" s="145"/>
      <c r="JJ73" s="145"/>
      <c r="JM73" s="145"/>
      <c r="JO73" s="145"/>
      <c r="JP73" s="145"/>
      <c r="JQ73" s="145"/>
      <c r="JR73" s="145"/>
      <c r="JS73" s="145"/>
      <c r="JT73" s="145"/>
      <c r="JU73" s="145"/>
      <c r="JV73" s="145"/>
      <c r="JW73" s="145"/>
      <c r="JX73" s="145"/>
      <c r="JY73" s="145"/>
      <c r="JZ73" s="145"/>
      <c r="KA73" s="145"/>
      <c r="KD73" s="145"/>
      <c r="KG73" s="145"/>
      <c r="KJ73" s="145"/>
      <c r="KM73" s="145"/>
      <c r="KP73" s="145"/>
      <c r="LB73" s="145"/>
      <c r="LE73" s="145"/>
      <c r="LH73" s="145"/>
      <c r="LK73" s="145"/>
      <c r="LT73" s="145"/>
      <c r="LZ73" s="145"/>
      <c r="MC73" s="145"/>
      <c r="MF73" s="145"/>
      <c r="MI73" s="145"/>
      <c r="MO73" s="145"/>
      <c r="MR73" s="145"/>
      <c r="MX73" s="145"/>
      <c r="MZ73" s="145"/>
      <c r="NA73" s="145"/>
      <c r="NC73" s="145"/>
      <c r="NF73" s="145"/>
      <c r="NI73" s="145"/>
      <c r="NL73" s="145"/>
      <c r="NT73" s="145"/>
      <c r="NY73" s="145"/>
      <c r="OH73" s="145"/>
      <c r="OK73" s="145"/>
      <c r="OS73" s="145"/>
      <c r="PO73" s="145"/>
      <c r="PP73" s="145"/>
      <c r="PQ73" s="145"/>
      <c r="PR73" s="145"/>
      <c r="PS73" s="145"/>
      <c r="PT73" s="145"/>
      <c r="QL73" s="145"/>
      <c r="QM73" s="145"/>
      <c r="QP73" s="145"/>
      <c r="QS73" s="145"/>
      <c r="QU73" s="145"/>
      <c r="QW73" s="145"/>
      <c r="QZ73" s="145"/>
      <c r="RC73" s="145"/>
      <c r="RF73" s="145"/>
      <c r="RI73" s="145"/>
      <c r="RL73" s="145"/>
      <c r="RO73" s="145"/>
      <c r="RR73" s="145"/>
      <c r="RU73" s="145"/>
      <c r="RW73" s="145"/>
      <c r="SJ73" s="145"/>
      <c r="SK73" s="145"/>
      <c r="SL73" s="145"/>
      <c r="SM73" s="145"/>
      <c r="SN73" s="145"/>
      <c r="SO73" s="145"/>
      <c r="SP73" s="145"/>
      <c r="SQ73" s="145"/>
      <c r="SR73" s="145"/>
      <c r="SS73" s="145"/>
      <c r="ST73" s="145"/>
      <c r="SU73" s="145"/>
      <c r="SV73" s="145"/>
      <c r="SW73" s="145"/>
      <c r="TA73" s="145"/>
      <c r="TC73" s="145"/>
      <c r="TD73" s="145"/>
      <c r="TE73" s="145"/>
      <c r="TF73" s="145"/>
      <c r="TI73" s="145"/>
      <c r="TK73" s="145"/>
      <c r="TL73" s="145"/>
      <c r="TM73" s="145"/>
      <c r="TN73" s="145"/>
      <c r="TO73" s="145"/>
      <c r="TP73" s="145"/>
      <c r="TQ73" s="145"/>
      <c r="TR73" s="145"/>
      <c r="TS73" s="145"/>
      <c r="TT73" s="145"/>
      <c r="TU73" s="145"/>
      <c r="TV73" s="145"/>
      <c r="TW73" s="145"/>
      <c r="TZ73" s="145"/>
      <c r="UC73" s="145"/>
      <c r="UF73" s="145"/>
      <c r="UI73" s="145"/>
      <c r="UL73" s="145"/>
      <c r="UX73" s="145"/>
      <c r="VA73" s="145"/>
      <c r="VD73" s="145"/>
      <c r="VG73" s="145"/>
      <c r="VP73" s="145"/>
      <c r="VV73" s="145"/>
      <c r="VY73" s="145"/>
      <c r="WB73" s="145"/>
      <c r="WE73" s="145"/>
      <c r="WK73" s="145"/>
      <c r="WN73" s="145"/>
      <c r="WT73" s="145"/>
      <c r="WV73" s="145"/>
      <c r="WW73" s="145"/>
      <c r="WY73" s="145"/>
      <c r="XB73" s="145"/>
      <c r="XE73" s="145"/>
      <c r="XH73" s="145"/>
      <c r="XP73" s="145"/>
      <c r="XU73" s="145"/>
      <c r="YD73" s="145"/>
      <c r="YG73" s="145"/>
      <c r="YO73" s="145"/>
      <c r="ZK73" s="145"/>
      <c r="ZL73" s="145"/>
      <c r="ZM73" s="145"/>
      <c r="ZN73" s="145"/>
      <c r="ZO73" s="145"/>
      <c r="ZP73" s="145"/>
      <c r="AAH73" s="145"/>
      <c r="AAI73" s="145"/>
      <c r="AAL73" s="145"/>
      <c r="AAO73" s="145"/>
      <c r="AAQ73" s="145"/>
      <c r="AAS73" s="145"/>
      <c r="AAV73" s="145"/>
      <c r="AAY73" s="145"/>
      <c r="ABB73" s="145"/>
      <c r="ABE73" s="145"/>
      <c r="ABH73" s="145"/>
      <c r="ABK73" s="145"/>
      <c r="ABN73" s="145"/>
      <c r="ABQ73" s="145"/>
      <c r="ABS73" s="145"/>
      <c r="ACF73" s="145"/>
      <c r="ACG73" s="145"/>
      <c r="ACH73" s="145"/>
      <c r="ACI73" s="145"/>
      <c r="ACJ73" s="145"/>
      <c r="ACK73" s="145"/>
      <c r="ACL73" s="145"/>
      <c r="ACM73" s="145"/>
      <c r="ACN73" s="145"/>
      <c r="ACO73" s="145"/>
      <c r="ACP73" s="145"/>
      <c r="ACQ73" s="145"/>
      <c r="ACR73" s="145"/>
      <c r="ACS73" s="145"/>
      <c r="ACW73" s="145"/>
      <c r="ACY73" s="145"/>
      <c r="ACZ73" s="145"/>
      <c r="ADA73" s="145"/>
      <c r="ADB73" s="145"/>
      <c r="ADE73" s="145"/>
      <c r="ADG73" s="145"/>
      <c r="ADH73" s="145"/>
      <c r="ADI73" s="145"/>
      <c r="ADJ73" s="145"/>
      <c r="ADK73" s="145"/>
      <c r="ADL73" s="145"/>
      <c r="ADM73" s="145"/>
      <c r="ADN73" s="145"/>
      <c r="ADO73" s="145"/>
      <c r="ADP73" s="145"/>
      <c r="ADQ73" s="145"/>
      <c r="ADR73" s="145"/>
      <c r="ADS73" s="145"/>
      <c r="ADV73" s="145"/>
      <c r="ADY73" s="145"/>
      <c r="AEB73" s="145"/>
      <c r="AEE73" s="145"/>
      <c r="AEH73" s="145"/>
      <c r="AET73" s="145"/>
      <c r="AEW73" s="145"/>
      <c r="AEZ73" s="145"/>
      <c r="AFC73" s="145"/>
      <c r="AFL73" s="145"/>
      <c r="AFR73" s="145"/>
      <c r="AFU73" s="145"/>
      <c r="AFX73" s="145"/>
      <c r="AGA73" s="145"/>
      <c r="AGG73" s="145"/>
      <c r="AGJ73" s="145"/>
      <c r="AGP73" s="145"/>
      <c r="AGR73" s="145"/>
      <c r="AGS73" s="145"/>
      <c r="AGU73" s="145"/>
      <c r="AGX73" s="145"/>
      <c r="AHA73" s="145"/>
      <c r="AHD73" s="145"/>
      <c r="AHL73" s="145"/>
      <c r="AHQ73" s="145"/>
      <c r="AHZ73" s="145"/>
      <c r="AIC73" s="145"/>
      <c r="AIK73" s="145"/>
      <c r="AJG73" s="145"/>
      <c r="AJH73" s="145"/>
      <c r="AJI73" s="145"/>
      <c r="AJJ73" s="145"/>
      <c r="AJK73" s="145"/>
      <c r="AJL73" s="145"/>
      <c r="AKD73" s="145"/>
      <c r="AKE73" s="145"/>
      <c r="AKH73" s="145"/>
      <c r="AKK73" s="145"/>
      <c r="AKM73" s="145"/>
      <c r="AKO73" s="145"/>
      <c r="AKR73" s="145"/>
      <c r="AKU73" s="145"/>
      <c r="AKX73" s="145"/>
      <c r="ALA73" s="145"/>
      <c r="ALD73" s="145"/>
      <c r="ALG73" s="145"/>
      <c r="ALJ73" s="145"/>
      <c r="ALM73" s="145"/>
      <c r="ALO73" s="145"/>
      <c r="AMB73" s="145"/>
      <c r="AMC73" s="145"/>
      <c r="AMD73" s="145"/>
      <c r="AME73" s="145"/>
      <c r="AMF73" s="145"/>
      <c r="AMG73" s="145"/>
      <c r="AMH73" s="145"/>
      <c r="AMI73" s="145"/>
      <c r="AMJ73" s="145"/>
      <c r="AMK73" s="145"/>
      <c r="AML73" s="145"/>
      <c r="AMM73" s="145"/>
      <c r="AMN73" s="145"/>
      <c r="AMO73" s="145"/>
      <c r="AMS73" s="145"/>
      <c r="AMU73" s="145"/>
      <c r="AMV73" s="145"/>
      <c r="AMW73" s="145"/>
      <c r="AMX73" s="145"/>
      <c r="ANA73" s="145"/>
      <c r="ANC73" s="145"/>
      <c r="AND73" s="145"/>
      <c r="ANE73" s="145"/>
      <c r="ANF73" s="145"/>
      <c r="ANG73" s="145"/>
      <c r="ANH73" s="145"/>
      <c r="ANI73" s="145"/>
      <c r="ANJ73" s="145"/>
      <c r="ANK73" s="145"/>
      <c r="ANL73" s="145"/>
      <c r="ANM73" s="145"/>
      <c r="ANN73" s="145"/>
      <c r="ANO73" s="145"/>
      <c r="ANR73" s="145"/>
      <c r="ANU73" s="145"/>
      <c r="ANX73" s="145"/>
      <c r="AOA73" s="145"/>
      <c r="AOD73" s="145"/>
      <c r="AOP73" s="145"/>
      <c r="AOS73" s="145"/>
      <c r="AOV73" s="145"/>
      <c r="AOY73" s="145"/>
      <c r="APH73" s="145"/>
      <c r="APN73" s="145"/>
      <c r="APQ73" s="145"/>
      <c r="APT73" s="145"/>
      <c r="APW73" s="145"/>
      <c r="AQC73" s="145"/>
      <c r="AQF73" s="145"/>
      <c r="AQL73" s="145"/>
      <c r="AQN73" s="145"/>
      <c r="AQO73" s="145"/>
      <c r="AQQ73" s="145"/>
      <c r="AQT73" s="145"/>
      <c r="AQW73" s="145"/>
      <c r="AQZ73" s="145"/>
      <c r="ARH73" s="145"/>
      <c r="ARM73" s="145"/>
      <c r="ARV73" s="145"/>
      <c r="ARY73" s="145"/>
      <c r="ASG73" s="145"/>
      <c r="ATC73" s="145"/>
      <c r="ATD73" s="145"/>
      <c r="ATE73" s="145"/>
      <c r="ATF73" s="145"/>
      <c r="ATG73" s="145"/>
      <c r="ATH73" s="145"/>
      <c r="ATZ73" s="145"/>
      <c r="AUA73" s="145"/>
      <c r="AUD73" s="145"/>
      <c r="AUG73" s="145"/>
      <c r="AUI73" s="145"/>
      <c r="AUK73" s="145"/>
      <c r="AUN73" s="145"/>
      <c r="AUQ73" s="145"/>
      <c r="AUT73" s="145"/>
      <c r="AUW73" s="145"/>
      <c r="AUZ73" s="145"/>
      <c r="AVC73" s="145"/>
      <c r="AVF73" s="145"/>
      <c r="AVI73" s="145"/>
      <c r="AVK73" s="145"/>
      <c r="AVX73" s="145"/>
      <c r="AVY73" s="145"/>
      <c r="AVZ73" s="145"/>
      <c r="AWA73" s="145"/>
      <c r="AWB73" s="145"/>
      <c r="AWC73" s="145"/>
      <c r="AWD73" s="145"/>
      <c r="AWE73" s="145"/>
      <c r="AWF73" s="145"/>
      <c r="AWG73" s="145"/>
      <c r="AWH73" s="145"/>
      <c r="AWI73" s="145"/>
      <c r="AWJ73" s="145"/>
      <c r="AWK73" s="145"/>
      <c r="AWO73" s="145"/>
      <c r="AWQ73" s="145"/>
      <c r="AWR73" s="145"/>
      <c r="AWS73" s="145"/>
      <c r="AWT73" s="145"/>
      <c r="AWW73" s="145"/>
      <c r="AWY73" s="145"/>
      <c r="AWZ73" s="145"/>
      <c r="AXA73" s="145"/>
      <c r="AXB73" s="145"/>
      <c r="AXC73" s="145"/>
      <c r="AXD73" s="145"/>
      <c r="AXE73" s="145"/>
      <c r="AXF73" s="145"/>
      <c r="AXG73" s="145"/>
      <c r="AXH73" s="145"/>
      <c r="AXI73" s="145"/>
      <c r="AXJ73" s="145"/>
      <c r="AXK73" s="145"/>
      <c r="AXN73" s="145"/>
      <c r="AXQ73" s="145"/>
      <c r="AXT73" s="145"/>
      <c r="AXW73" s="145"/>
      <c r="AXZ73" s="145"/>
      <c r="AYL73" s="145"/>
      <c r="AYO73" s="145"/>
      <c r="AYR73" s="145"/>
      <c r="AYU73" s="145"/>
      <c r="AZD73" s="145"/>
      <c r="AZJ73" s="145"/>
      <c r="AZM73" s="145"/>
      <c r="AZP73" s="145"/>
      <c r="AZS73" s="145"/>
      <c r="AZY73" s="145"/>
      <c r="BAB73" s="145"/>
      <c r="BAH73" s="145"/>
      <c r="BAJ73" s="145"/>
      <c r="BAK73" s="145"/>
      <c r="BAM73" s="145"/>
      <c r="BAP73" s="145"/>
      <c r="BAS73" s="145"/>
      <c r="BAV73" s="145"/>
      <c r="BBD73" s="145"/>
      <c r="BBI73" s="145"/>
      <c r="BBR73" s="145"/>
      <c r="BBU73" s="145"/>
      <c r="BCC73" s="145"/>
      <c r="BCY73" s="145"/>
      <c r="BCZ73" s="145"/>
      <c r="BDA73" s="145"/>
      <c r="BDB73" s="145"/>
      <c r="BDC73" s="145"/>
      <c r="BDD73" s="145"/>
      <c r="BDV73" s="145"/>
      <c r="BDW73" s="145"/>
      <c r="BDZ73" s="145"/>
      <c r="BEC73" s="145"/>
      <c r="BEE73" s="145"/>
      <c r="BEG73" s="145"/>
      <c r="BEJ73" s="145"/>
      <c r="BEM73" s="145"/>
      <c r="BEP73" s="145"/>
      <c r="BES73" s="145"/>
      <c r="BEV73" s="145"/>
      <c r="BEY73" s="145"/>
      <c r="BFB73" s="145"/>
      <c r="BFE73" s="145"/>
      <c r="BFG73" s="145"/>
      <c r="BFT73" s="145"/>
      <c r="BFU73" s="145"/>
      <c r="BFV73" s="145"/>
      <c r="BFW73" s="145"/>
      <c r="BFX73" s="145"/>
      <c r="BFY73" s="145"/>
      <c r="BFZ73" s="145"/>
      <c r="BGA73" s="145"/>
      <c r="BGB73" s="145"/>
      <c r="BGC73" s="145"/>
      <c r="BGD73" s="145"/>
      <c r="BGE73" s="145"/>
      <c r="BGF73" s="145"/>
      <c r="BGG73" s="145"/>
      <c r="BGK73" s="145"/>
      <c r="BGM73" s="145"/>
      <c r="BGN73" s="145"/>
      <c r="BGO73" s="145"/>
      <c r="BGP73" s="145"/>
      <c r="BGS73" s="145"/>
      <c r="BGU73" s="145"/>
      <c r="BGV73" s="145"/>
      <c r="BGW73" s="145"/>
      <c r="BGX73" s="145"/>
      <c r="BGY73" s="145"/>
      <c r="BGZ73" s="145"/>
      <c r="BHA73" s="145"/>
      <c r="BHB73" s="145"/>
      <c r="BHC73" s="145"/>
      <c r="BHD73" s="145"/>
      <c r="BHE73" s="145"/>
      <c r="BHF73" s="145"/>
      <c r="BHG73" s="145"/>
      <c r="BHJ73" s="145"/>
      <c r="BHM73" s="145"/>
      <c r="BHP73" s="145"/>
      <c r="BHS73" s="145"/>
      <c r="BHV73" s="145"/>
      <c r="BIH73" s="145"/>
      <c r="BIK73" s="145"/>
      <c r="BIN73" s="145"/>
      <c r="BIQ73" s="145"/>
      <c r="BIZ73" s="145"/>
      <c r="BJF73" s="145"/>
      <c r="BJI73" s="145"/>
      <c r="BJL73" s="145"/>
      <c r="BJO73" s="145"/>
      <c r="BJU73" s="145"/>
      <c r="BJX73" s="145"/>
      <c r="BKD73" s="145"/>
      <c r="BKF73" s="145"/>
      <c r="BKG73" s="145"/>
      <c r="BKI73" s="145"/>
      <c r="BKL73" s="145"/>
      <c r="BKO73" s="145"/>
      <c r="BKR73" s="145"/>
      <c r="BKZ73" s="145"/>
      <c r="BLE73" s="145"/>
      <c r="BLN73" s="145"/>
      <c r="BLQ73" s="145"/>
      <c r="BLY73" s="145"/>
      <c r="BMU73" s="145"/>
      <c r="BMV73" s="145"/>
      <c r="BMW73" s="145"/>
      <c r="BMX73" s="145"/>
      <c r="BMY73" s="145"/>
      <c r="BMZ73" s="145"/>
      <c r="BNR73" s="145"/>
      <c r="BNS73" s="145"/>
      <c r="BNV73" s="145"/>
      <c r="BNY73" s="145"/>
      <c r="BOA73" s="145"/>
      <c r="BOC73" s="145"/>
      <c r="BOF73" s="145"/>
      <c r="BOI73" s="145"/>
      <c r="BOL73" s="145"/>
      <c r="BOO73" s="145"/>
      <c r="BOR73" s="145"/>
      <c r="BOU73" s="145"/>
      <c r="BOX73" s="145"/>
      <c r="BPA73" s="145"/>
      <c r="BPC73" s="145"/>
      <c r="BPP73" s="145"/>
      <c r="BPQ73" s="145"/>
      <c r="BPR73" s="145"/>
      <c r="BPS73" s="145"/>
      <c r="BPT73" s="145"/>
      <c r="BPU73" s="145"/>
      <c r="BPV73" s="145"/>
      <c r="BPW73" s="145"/>
      <c r="BPX73" s="145"/>
      <c r="BPY73" s="145"/>
      <c r="BPZ73" s="145"/>
      <c r="BQA73" s="145"/>
      <c r="BQB73" s="145"/>
      <c r="BQC73" s="145"/>
      <c r="BQG73" s="145"/>
      <c r="BQI73" s="145"/>
      <c r="BQJ73" s="145"/>
      <c r="BQK73" s="145"/>
      <c r="BQL73" s="145"/>
      <c r="BQO73" s="145"/>
      <c r="BQQ73" s="145"/>
      <c r="BQR73" s="145"/>
      <c r="BQS73" s="145"/>
      <c r="BQT73" s="145"/>
      <c r="BQU73" s="145"/>
      <c r="BQV73" s="145"/>
      <c r="BQW73" s="145"/>
      <c r="BQX73" s="145"/>
      <c r="BQY73" s="145"/>
      <c r="BQZ73" s="145"/>
      <c r="BRA73" s="145"/>
      <c r="BRB73" s="145"/>
      <c r="BRC73" s="145"/>
      <c r="BRF73" s="145"/>
      <c r="BRI73" s="145"/>
      <c r="BRL73" s="145"/>
      <c r="BRO73" s="145"/>
      <c r="BRR73" s="145"/>
      <c r="BSD73" s="145"/>
      <c r="BSG73" s="145"/>
      <c r="BSJ73" s="145"/>
      <c r="BSM73" s="145"/>
      <c r="BSV73" s="145"/>
      <c r="BTB73" s="145"/>
      <c r="BTE73" s="145"/>
      <c r="BTH73" s="145"/>
      <c r="BTK73" s="145"/>
      <c r="BTQ73" s="145"/>
      <c r="BTT73" s="145"/>
      <c r="BTZ73" s="145"/>
      <c r="BUB73" s="145"/>
      <c r="BUC73" s="145"/>
      <c r="BUE73" s="145"/>
      <c r="BUH73" s="145"/>
      <c r="BUK73" s="145"/>
      <c r="BUN73" s="145"/>
      <c r="BUV73" s="145"/>
      <c r="BVA73" s="145"/>
      <c r="BVJ73" s="145"/>
      <c r="BVM73" s="145"/>
      <c r="BVU73" s="145"/>
      <c r="BWQ73" s="145"/>
      <c r="BWR73" s="145"/>
      <c r="BWS73" s="145"/>
      <c r="BWT73" s="145"/>
      <c r="BWU73" s="145"/>
      <c r="BWV73" s="145"/>
      <c r="BXN73" s="145"/>
      <c r="BXO73" s="145"/>
      <c r="BXR73" s="145"/>
      <c r="BXU73" s="145"/>
      <c r="BXW73" s="145"/>
      <c r="BXY73" s="145"/>
      <c r="BYB73" s="145"/>
      <c r="BYE73" s="145"/>
      <c r="BYH73" s="145"/>
      <c r="BYK73" s="145"/>
      <c r="BYN73" s="145"/>
      <c r="BYQ73" s="145"/>
      <c r="BYT73" s="145"/>
      <c r="BYW73" s="145"/>
      <c r="BYY73" s="145"/>
      <c r="BZL73" s="145"/>
      <c r="BZM73" s="145"/>
      <c r="BZN73" s="145"/>
      <c r="BZO73" s="145"/>
      <c r="BZP73" s="145"/>
      <c r="BZQ73" s="145"/>
      <c r="BZR73" s="145"/>
      <c r="BZS73" s="145"/>
      <c r="BZT73" s="145"/>
      <c r="BZU73" s="145"/>
      <c r="BZV73" s="145"/>
      <c r="BZW73" s="145"/>
      <c r="BZX73" s="145"/>
      <c r="BZY73" s="145"/>
      <c r="CAC73" s="145"/>
      <c r="CAE73" s="145"/>
      <c r="CAF73" s="145"/>
      <c r="CAG73" s="145"/>
      <c r="CAH73" s="145"/>
      <c r="CAK73" s="145"/>
      <c r="CAM73" s="145"/>
      <c r="CAN73" s="145"/>
      <c r="CAO73" s="145"/>
      <c r="CAP73" s="145"/>
      <c r="CAQ73" s="145"/>
      <c r="CAR73" s="145"/>
      <c r="CAS73" s="145"/>
      <c r="CAT73" s="145"/>
      <c r="CAU73" s="145"/>
      <c r="CAV73" s="145"/>
      <c r="CAW73" s="145"/>
      <c r="CAX73" s="145"/>
      <c r="CAY73" s="145"/>
      <c r="CBB73" s="145"/>
      <c r="CBE73" s="145"/>
      <c r="CBH73" s="145"/>
      <c r="CBK73" s="145"/>
      <c r="CBN73" s="145"/>
      <c r="CBZ73" s="145"/>
      <c r="CCC73" s="145"/>
      <c r="CCF73" s="145"/>
      <c r="CCI73" s="145"/>
      <c r="CCR73" s="145"/>
      <c r="CCX73" s="145"/>
      <c r="CDA73" s="145"/>
      <c r="CDD73" s="145"/>
      <c r="CDG73" s="145"/>
      <c r="CDM73" s="145"/>
      <c r="CDP73" s="145"/>
      <c r="CDV73" s="145"/>
      <c r="CDX73" s="145"/>
      <c r="CDY73" s="145"/>
      <c r="CEA73" s="145"/>
      <c r="CED73" s="145"/>
      <c r="CEG73" s="145"/>
      <c r="CEJ73" s="145"/>
      <c r="CER73" s="145"/>
      <c r="CEW73" s="145"/>
      <c r="CFF73" s="145"/>
      <c r="CFI73" s="145"/>
      <c r="CFQ73" s="145"/>
      <c r="CGM73" s="145"/>
      <c r="CGN73" s="145"/>
      <c r="CGO73" s="145"/>
      <c r="CGP73" s="145"/>
      <c r="CGQ73" s="145"/>
      <c r="CGR73" s="145"/>
      <c r="CHJ73" s="145"/>
      <c r="CHK73" s="145"/>
      <c r="CHN73" s="145"/>
      <c r="CHQ73" s="145"/>
      <c r="CHS73" s="145"/>
      <c r="CHU73" s="145"/>
      <c r="CHX73" s="145"/>
      <c r="CIA73" s="145"/>
      <c r="CID73" s="145"/>
      <c r="CIG73" s="145"/>
      <c r="CIJ73" s="145"/>
      <c r="CIM73" s="145"/>
      <c r="CIP73" s="145"/>
      <c r="CIS73" s="145"/>
      <c r="CIU73" s="145"/>
      <c r="CJH73" s="145"/>
      <c r="CJI73" s="145"/>
      <c r="CJJ73" s="145"/>
      <c r="CJK73" s="145"/>
      <c r="CJL73" s="145"/>
      <c r="CJM73" s="145"/>
      <c r="CJN73" s="145"/>
      <c r="CJO73" s="145"/>
      <c r="CJP73" s="145"/>
      <c r="CJQ73" s="145"/>
      <c r="CJR73" s="145"/>
      <c r="CJS73" s="145"/>
      <c r="CJT73" s="145"/>
      <c r="CJU73" s="145"/>
      <c r="CJY73" s="145"/>
      <c r="CKA73" s="145"/>
      <c r="CKB73" s="145"/>
      <c r="CKC73" s="145"/>
      <c r="CKD73" s="145"/>
      <c r="CKG73" s="145"/>
      <c r="CKI73" s="145"/>
      <c r="CKJ73" s="145"/>
      <c r="CKK73" s="145"/>
      <c r="CKL73" s="145"/>
      <c r="CKM73" s="145"/>
      <c r="CKN73" s="145"/>
      <c r="CKO73" s="145"/>
      <c r="CKP73" s="145"/>
      <c r="CKQ73" s="145"/>
      <c r="CKR73" s="145"/>
      <c r="CKS73" s="145"/>
      <c r="CKT73" s="145"/>
      <c r="CKU73" s="145"/>
      <c r="CKX73" s="145"/>
      <c r="CLA73" s="145"/>
      <c r="CLD73" s="145"/>
      <c r="CLG73" s="145"/>
      <c r="CLJ73" s="145"/>
      <c r="CLV73" s="145"/>
      <c r="CLY73" s="145"/>
      <c r="CMB73" s="145"/>
      <c r="CME73" s="145"/>
      <c r="CMN73" s="145"/>
      <c r="CMT73" s="145"/>
      <c r="CMW73" s="145"/>
      <c r="CMZ73" s="145"/>
      <c r="CNC73" s="145"/>
      <c r="CNI73" s="145"/>
      <c r="CNL73" s="145"/>
      <c r="CNR73" s="145"/>
      <c r="CNT73" s="145"/>
      <c r="CNU73" s="145"/>
      <c r="CNW73" s="145"/>
      <c r="CNZ73" s="145"/>
      <c r="COC73" s="145"/>
      <c r="COF73" s="145"/>
      <c r="CON73" s="145"/>
      <c r="COS73" s="145"/>
      <c r="CPB73" s="145"/>
      <c r="CPE73" s="145"/>
      <c r="CPM73" s="145"/>
      <c r="CQI73" s="145"/>
      <c r="CQJ73" s="145"/>
      <c r="CQK73" s="145"/>
      <c r="CQL73" s="145"/>
      <c r="CQM73" s="145"/>
      <c r="CQN73" s="145"/>
      <c r="CRF73" s="145"/>
      <c r="CRG73" s="145"/>
      <c r="CRJ73" s="145"/>
      <c r="CRM73" s="145"/>
      <c r="CRO73" s="145"/>
      <c r="CRQ73" s="145"/>
      <c r="CRT73" s="145"/>
      <c r="CRW73" s="145"/>
      <c r="CRZ73" s="145"/>
      <c r="CSC73" s="145"/>
      <c r="CSF73" s="145"/>
      <c r="CSI73" s="145"/>
      <c r="CSL73" s="145"/>
      <c r="CSO73" s="145"/>
      <c r="CSQ73" s="145"/>
      <c r="CTD73" s="145"/>
      <c r="CTE73" s="145"/>
      <c r="CTF73" s="145"/>
      <c r="CTG73" s="145"/>
      <c r="CTH73" s="145"/>
      <c r="CTI73" s="145"/>
      <c r="CTJ73" s="145"/>
      <c r="CTK73" s="145"/>
      <c r="CTL73" s="145"/>
      <c r="CTM73" s="145"/>
      <c r="CTN73" s="145"/>
      <c r="CTO73" s="145"/>
      <c r="CTP73" s="145"/>
      <c r="CTQ73" s="145"/>
      <c r="CTU73" s="145"/>
      <c r="CTW73" s="145"/>
      <c r="CTX73" s="145"/>
      <c r="CTY73" s="145"/>
      <c r="CTZ73" s="145"/>
      <c r="CUC73" s="145"/>
      <c r="CUE73" s="145"/>
      <c r="CUF73" s="145"/>
      <c r="CUG73" s="145"/>
      <c r="CUH73" s="145"/>
      <c r="CUI73" s="145"/>
      <c r="CUJ73" s="145"/>
      <c r="CUK73" s="145"/>
      <c r="CUL73" s="145"/>
      <c r="CUM73" s="145"/>
      <c r="CUN73" s="145"/>
      <c r="CUO73" s="145"/>
      <c r="CUP73" s="145"/>
      <c r="CUQ73" s="145"/>
      <c r="CUT73" s="145"/>
      <c r="CUW73" s="145"/>
      <c r="CUZ73" s="145"/>
      <c r="CVC73" s="145"/>
      <c r="CVF73" s="145"/>
      <c r="CVR73" s="145"/>
      <c r="CVU73" s="145"/>
      <c r="CVX73" s="145"/>
      <c r="CWA73" s="145"/>
      <c r="CWJ73" s="145"/>
      <c r="CWP73" s="145"/>
      <c r="CWS73" s="145"/>
      <c r="CWV73" s="145"/>
      <c r="CWY73" s="145"/>
      <c r="CXE73" s="145"/>
      <c r="CXH73" s="145"/>
      <c r="CXN73" s="145"/>
      <c r="CXP73" s="145"/>
      <c r="CXQ73" s="145"/>
      <c r="CXS73" s="145"/>
      <c r="CXV73" s="145"/>
      <c r="CXY73" s="145"/>
      <c r="CYB73" s="145"/>
      <c r="CYJ73" s="145"/>
      <c r="CYO73" s="145"/>
      <c r="CYX73" s="145"/>
      <c r="CZA73" s="145"/>
      <c r="CZI73" s="145"/>
      <c r="DAE73" s="145"/>
      <c r="DAF73" s="145"/>
      <c r="DAG73" s="145"/>
      <c r="DAH73" s="145"/>
      <c r="DAI73" s="145"/>
      <c r="DAJ73" s="145"/>
      <c r="DBB73" s="145"/>
      <c r="DBC73" s="145"/>
      <c r="DBF73" s="145"/>
      <c r="DBI73" s="145"/>
      <c r="DBK73" s="145"/>
      <c r="DBM73" s="145"/>
      <c r="DBP73" s="145"/>
      <c r="DBS73" s="145"/>
      <c r="DBV73" s="145"/>
      <c r="DBY73" s="145"/>
      <c r="DCB73" s="145"/>
      <c r="DCE73" s="145"/>
      <c r="DCH73" s="145"/>
      <c r="DCK73" s="145"/>
      <c r="DCM73" s="145"/>
      <c r="DCZ73" s="145"/>
      <c r="DDA73" s="145"/>
      <c r="DDB73" s="145"/>
      <c r="DDC73" s="145"/>
      <c r="DDD73" s="145"/>
      <c r="DDE73" s="145"/>
      <c r="DDF73" s="145"/>
      <c r="DDG73" s="145"/>
      <c r="DDH73" s="145"/>
      <c r="DDI73" s="145"/>
      <c r="DDJ73" s="145"/>
      <c r="DDK73" s="145"/>
      <c r="DDL73" s="145"/>
      <c r="DDM73" s="145"/>
      <c r="DDQ73" s="145"/>
      <c r="DDS73" s="145"/>
      <c r="DDT73" s="145"/>
      <c r="DDU73" s="145"/>
      <c r="DDV73" s="145"/>
      <c r="DDY73" s="145"/>
      <c r="DEA73" s="145"/>
      <c r="DEB73" s="145"/>
      <c r="DEC73" s="145"/>
      <c r="DED73" s="145"/>
      <c r="DEE73" s="145"/>
      <c r="DEF73" s="145"/>
      <c r="DEG73" s="145"/>
      <c r="DEH73" s="145"/>
      <c r="DEI73" s="145"/>
      <c r="DEJ73" s="145"/>
      <c r="DEK73" s="145"/>
      <c r="DEL73" s="145"/>
      <c r="DEM73" s="145"/>
      <c r="DEP73" s="145"/>
      <c r="DES73" s="145"/>
      <c r="DEV73" s="145"/>
      <c r="DEY73" s="145"/>
      <c r="DFB73" s="145"/>
      <c r="DFN73" s="145"/>
      <c r="DFQ73" s="145"/>
      <c r="DFT73" s="145"/>
      <c r="DFW73" s="145"/>
      <c r="DGF73" s="145"/>
      <c r="DGL73" s="145"/>
      <c r="DGO73" s="145"/>
      <c r="DGR73" s="145"/>
      <c r="DGU73" s="145"/>
      <c r="DHA73" s="145"/>
      <c r="DHD73" s="145"/>
      <c r="DHJ73" s="145"/>
      <c r="DHL73" s="145"/>
      <c r="DHM73" s="145"/>
      <c r="DHO73" s="145"/>
      <c r="DHR73" s="145"/>
      <c r="DHU73" s="145"/>
      <c r="DHX73" s="145"/>
      <c r="DIF73" s="145"/>
      <c r="DIK73" s="145"/>
      <c r="DIT73" s="145"/>
      <c r="DIW73" s="145"/>
      <c r="DJE73" s="145"/>
      <c r="DKA73" s="145"/>
      <c r="DKB73" s="145"/>
      <c r="DKC73" s="145"/>
      <c r="DKD73" s="145"/>
      <c r="DKE73" s="145"/>
      <c r="DKF73" s="145"/>
      <c r="DKX73" s="145"/>
      <c r="DKY73" s="145"/>
      <c r="DLB73" s="145"/>
      <c r="DLE73" s="145"/>
      <c r="DLG73" s="145"/>
      <c r="DLI73" s="145"/>
      <c r="DLL73" s="145"/>
      <c r="DLO73" s="145"/>
      <c r="DLR73" s="145"/>
      <c r="DLU73" s="145"/>
      <c r="DLX73" s="145"/>
      <c r="DMA73" s="145"/>
      <c r="DMD73" s="145"/>
      <c r="DMG73" s="145"/>
      <c r="DMI73" s="145"/>
      <c r="DMV73" s="145"/>
      <c r="DMW73" s="145"/>
      <c r="DMX73" s="145"/>
      <c r="DMY73" s="145"/>
      <c r="DMZ73" s="145"/>
      <c r="DNA73" s="145"/>
      <c r="DNB73" s="145"/>
      <c r="DNC73" s="145"/>
      <c r="DND73" s="145"/>
      <c r="DNE73" s="145"/>
      <c r="DNF73" s="145"/>
      <c r="DNG73" s="145"/>
      <c r="DNH73" s="145"/>
      <c r="DNI73" s="145"/>
      <c r="DNM73" s="145"/>
      <c r="DNO73" s="145"/>
      <c r="DNP73" s="145"/>
      <c r="DNQ73" s="145"/>
      <c r="DNR73" s="145"/>
      <c r="DNU73" s="145"/>
      <c r="DNW73" s="145"/>
      <c r="DNX73" s="145"/>
      <c r="DNY73" s="145"/>
      <c r="DNZ73" s="145"/>
      <c r="DOA73" s="145"/>
      <c r="DOB73" s="145"/>
      <c r="DOC73" s="145"/>
      <c r="DOD73" s="145"/>
      <c r="DOE73" s="145"/>
      <c r="DOF73" s="145"/>
      <c r="DOG73" s="145"/>
      <c r="DOH73" s="145"/>
      <c r="DOI73" s="145"/>
      <c r="DOL73" s="145"/>
      <c r="DOO73" s="145"/>
      <c r="DOR73" s="145"/>
      <c r="DOU73" s="145"/>
      <c r="DOX73" s="145"/>
      <c r="DPJ73" s="145"/>
      <c r="DPM73" s="145"/>
      <c r="DPP73" s="145"/>
      <c r="DPS73" s="145"/>
      <c r="DQB73" s="145"/>
      <c r="DQH73" s="145"/>
      <c r="DQK73" s="145"/>
      <c r="DQN73" s="145"/>
      <c r="DQQ73" s="145"/>
      <c r="DQW73" s="145"/>
      <c r="DQZ73" s="145"/>
      <c r="DRF73" s="145"/>
      <c r="DRH73" s="145"/>
      <c r="DRI73" s="145"/>
      <c r="DRK73" s="145"/>
      <c r="DRN73" s="145"/>
      <c r="DRQ73" s="145"/>
      <c r="DRT73" s="145"/>
      <c r="DSB73" s="145"/>
      <c r="DSG73" s="145"/>
      <c r="DSP73" s="145"/>
      <c r="DSS73" s="145"/>
      <c r="DTA73" s="145"/>
      <c r="DTW73" s="145"/>
      <c r="DTX73" s="145"/>
      <c r="DTY73" s="145"/>
      <c r="DTZ73" s="145"/>
      <c r="DUA73" s="145"/>
      <c r="DUB73" s="145"/>
      <c r="DUT73" s="145"/>
      <c r="DUU73" s="145"/>
      <c r="DUX73" s="145"/>
      <c r="DVA73" s="145"/>
      <c r="DVC73" s="145"/>
      <c r="DVE73" s="145"/>
      <c r="DVH73" s="145"/>
      <c r="DVK73" s="145"/>
      <c r="DVN73" s="145"/>
      <c r="DVQ73" s="145"/>
      <c r="DVT73" s="145"/>
      <c r="DVW73" s="145"/>
      <c r="DVZ73" s="145"/>
      <c r="DWC73" s="145"/>
      <c r="DWE73" s="145"/>
      <c r="DWR73" s="145"/>
      <c r="DWS73" s="145"/>
      <c r="DWT73" s="145"/>
      <c r="DWU73" s="145"/>
      <c r="DWV73" s="145"/>
      <c r="DWW73" s="145"/>
      <c r="DWX73" s="145"/>
      <c r="DWY73" s="145"/>
      <c r="DWZ73" s="145"/>
      <c r="DXA73" s="145"/>
      <c r="DXB73" s="145"/>
      <c r="DXC73" s="145"/>
      <c r="DXD73" s="145"/>
      <c r="DXE73" s="145"/>
      <c r="DXI73" s="145"/>
      <c r="DXK73" s="145"/>
      <c r="DXL73" s="145"/>
      <c r="DXM73" s="145"/>
      <c r="DXN73" s="145"/>
      <c r="DXQ73" s="145"/>
      <c r="DXS73" s="145"/>
      <c r="DXT73" s="145"/>
      <c r="DXU73" s="145"/>
      <c r="DXV73" s="145"/>
      <c r="DXW73" s="145"/>
      <c r="DXX73" s="145"/>
      <c r="DXY73" s="145"/>
      <c r="DXZ73" s="145"/>
      <c r="DYA73" s="145"/>
      <c r="DYB73" s="145"/>
      <c r="DYC73" s="145"/>
      <c r="DYD73" s="145"/>
      <c r="DYE73" s="145"/>
      <c r="DYH73" s="145"/>
      <c r="DYK73" s="145"/>
      <c r="DYN73" s="145"/>
      <c r="DYQ73" s="145"/>
      <c r="DYT73" s="145"/>
      <c r="DZF73" s="145"/>
      <c r="DZI73" s="145"/>
      <c r="DZL73" s="145"/>
      <c r="DZO73" s="145"/>
      <c r="DZX73" s="145"/>
      <c r="EAD73" s="145"/>
      <c r="EAG73" s="145"/>
      <c r="EAJ73" s="145"/>
      <c r="EAM73" s="145"/>
      <c r="EAS73" s="145"/>
      <c r="EAV73" s="145"/>
      <c r="EBB73" s="145"/>
      <c r="EBD73" s="145"/>
      <c r="EBE73" s="145"/>
      <c r="EBG73" s="145"/>
      <c r="EBJ73" s="145"/>
      <c r="EBM73" s="145"/>
      <c r="EBP73" s="145"/>
      <c r="EBX73" s="145"/>
      <c r="ECC73" s="145"/>
      <c r="ECL73" s="145"/>
      <c r="ECO73" s="145"/>
      <c r="ECW73" s="145"/>
      <c r="EDS73" s="145"/>
      <c r="EDT73" s="145"/>
      <c r="EDU73" s="145"/>
      <c r="EDV73" s="145"/>
      <c r="EDW73" s="145"/>
      <c r="EDX73" s="145"/>
      <c r="EEP73" s="145"/>
      <c r="EEQ73" s="145"/>
      <c r="EET73" s="145"/>
      <c r="EEW73" s="145"/>
      <c r="EEY73" s="145"/>
      <c r="EFA73" s="145"/>
      <c r="EFD73" s="145"/>
      <c r="EFG73" s="145"/>
      <c r="EFJ73" s="145"/>
      <c r="EFM73" s="145"/>
      <c r="EFP73" s="145"/>
      <c r="EFS73" s="145"/>
      <c r="EFV73" s="145"/>
      <c r="EFY73" s="145"/>
      <c r="EGA73" s="145"/>
      <c r="EGN73" s="145"/>
      <c r="EGO73" s="145"/>
      <c r="EGP73" s="145"/>
      <c r="EGQ73" s="145"/>
      <c r="EGR73" s="145"/>
      <c r="EGS73" s="145"/>
      <c r="EGT73" s="145"/>
      <c r="EGU73" s="145"/>
      <c r="EGV73" s="145"/>
      <c r="EGW73" s="145"/>
      <c r="EGX73" s="145"/>
      <c r="EGY73" s="145"/>
      <c r="EGZ73" s="145"/>
      <c r="EHA73" s="145"/>
      <c r="EHE73" s="145"/>
      <c r="EHG73" s="145"/>
      <c r="EHH73" s="145"/>
      <c r="EHI73" s="145"/>
      <c r="EHJ73" s="145"/>
      <c r="EHM73" s="145"/>
      <c r="EHO73" s="145"/>
      <c r="EHP73" s="145"/>
      <c r="EHQ73" s="145"/>
      <c r="EHR73" s="145"/>
      <c r="EHS73" s="145"/>
      <c r="EHT73" s="145"/>
      <c r="EHU73" s="145"/>
      <c r="EHV73" s="145"/>
      <c r="EHW73" s="145"/>
      <c r="EHX73" s="145"/>
      <c r="EHY73" s="145"/>
      <c r="EHZ73" s="145"/>
      <c r="EIA73" s="145"/>
      <c r="EID73" s="145"/>
      <c r="EIG73" s="145"/>
      <c r="EIJ73" s="145"/>
      <c r="EIM73" s="145"/>
      <c r="EIP73" s="145"/>
      <c r="EJB73" s="145"/>
      <c r="EJE73" s="145"/>
      <c r="EJH73" s="145"/>
      <c r="EJK73" s="145"/>
      <c r="EJT73" s="145"/>
      <c r="EJZ73" s="145"/>
      <c r="EKC73" s="145"/>
      <c r="EKF73" s="145"/>
      <c r="EKI73" s="145"/>
      <c r="EKO73" s="145"/>
      <c r="EKR73" s="145"/>
      <c r="EKX73" s="145"/>
      <c r="EKZ73" s="145"/>
      <c r="ELA73" s="145"/>
      <c r="ELC73" s="145"/>
      <c r="ELF73" s="145"/>
      <c r="ELI73" s="145"/>
      <c r="ELL73" s="145"/>
      <c r="ELT73" s="145"/>
      <c r="ELY73" s="145"/>
      <c r="EMH73" s="145"/>
      <c r="EMK73" s="145"/>
      <c r="EMS73" s="145"/>
      <c r="ENO73" s="145"/>
      <c r="ENP73" s="145"/>
      <c r="ENQ73" s="145"/>
      <c r="ENR73" s="145"/>
      <c r="ENS73" s="145"/>
      <c r="ENT73" s="145"/>
      <c r="EOL73" s="145"/>
      <c r="EOM73" s="145"/>
      <c r="EOP73" s="145"/>
      <c r="EOS73" s="145"/>
      <c r="EOU73" s="145"/>
      <c r="EOW73" s="145"/>
      <c r="EOZ73" s="145"/>
      <c r="EPC73" s="145"/>
      <c r="EPF73" s="145"/>
      <c r="EPI73" s="145"/>
      <c r="EPL73" s="145"/>
      <c r="EPO73" s="145"/>
      <c r="EPR73" s="145"/>
      <c r="EPU73" s="145"/>
      <c r="EPW73" s="145"/>
      <c r="EQJ73" s="145"/>
      <c r="EQK73" s="145"/>
      <c r="EQL73" s="145"/>
      <c r="EQM73" s="145"/>
      <c r="EQN73" s="145"/>
      <c r="EQO73" s="145"/>
      <c r="EQP73" s="145"/>
      <c r="EQQ73" s="145"/>
      <c r="EQR73" s="145"/>
      <c r="EQS73" s="145"/>
      <c r="EQT73" s="145"/>
      <c r="EQU73" s="145"/>
      <c r="EQV73" s="145"/>
      <c r="EQW73" s="145"/>
      <c r="ERA73" s="145"/>
      <c r="ERC73" s="145"/>
      <c r="ERD73" s="145"/>
      <c r="ERE73" s="145"/>
      <c r="ERF73" s="145"/>
      <c r="ERI73" s="145"/>
      <c r="ERK73" s="145"/>
      <c r="ERL73" s="145"/>
      <c r="ERM73" s="145"/>
      <c r="ERN73" s="145"/>
      <c r="ERO73" s="145"/>
      <c r="ERP73" s="145"/>
      <c r="ERQ73" s="145"/>
      <c r="ERR73" s="145"/>
      <c r="ERS73" s="145"/>
      <c r="ERT73" s="145"/>
      <c r="ERU73" s="145"/>
      <c r="ERV73" s="145"/>
      <c r="ERW73" s="145"/>
      <c r="ERZ73" s="145"/>
      <c r="ESC73" s="145"/>
      <c r="ESF73" s="145"/>
      <c r="ESI73" s="145"/>
      <c r="ESL73" s="145"/>
      <c r="ESX73" s="145"/>
      <c r="ETA73" s="145"/>
      <c r="ETD73" s="145"/>
      <c r="ETG73" s="145"/>
      <c r="ETP73" s="145"/>
      <c r="ETV73" s="145"/>
      <c r="ETY73" s="145"/>
      <c r="EUB73" s="145"/>
      <c r="EUE73" s="145"/>
      <c r="EUK73" s="145"/>
      <c r="EUN73" s="145"/>
      <c r="EUT73" s="145"/>
      <c r="EUV73" s="145"/>
      <c r="EUW73" s="145"/>
      <c r="EUY73" s="145"/>
      <c r="EVB73" s="145"/>
      <c r="EVE73" s="145"/>
      <c r="EVH73" s="145"/>
      <c r="EVP73" s="145"/>
      <c r="EVU73" s="145"/>
      <c r="EWD73" s="145"/>
      <c r="EWG73" s="145"/>
      <c r="EWO73" s="145"/>
      <c r="EXK73" s="145"/>
      <c r="EXL73" s="145"/>
      <c r="EXM73" s="145"/>
      <c r="EXN73" s="145"/>
      <c r="EXO73" s="145"/>
      <c r="EXP73" s="145"/>
      <c r="EYH73" s="145"/>
      <c r="EYI73" s="145"/>
      <c r="EYL73" s="145"/>
      <c r="EYO73" s="145"/>
      <c r="EYQ73" s="145"/>
      <c r="EYS73" s="145"/>
      <c r="EYV73" s="145"/>
      <c r="EYY73" s="145"/>
      <c r="EZB73" s="145"/>
      <c r="EZE73" s="145"/>
      <c r="EZH73" s="145"/>
      <c r="EZK73" s="145"/>
      <c r="EZN73" s="145"/>
      <c r="EZQ73" s="145"/>
      <c r="EZS73" s="145"/>
      <c r="FAF73" s="145"/>
      <c r="FAG73" s="145"/>
      <c r="FAH73" s="145"/>
      <c r="FAI73" s="145"/>
      <c r="FAJ73" s="145"/>
      <c r="FAK73" s="145"/>
      <c r="FAL73" s="145"/>
      <c r="FAM73" s="145"/>
      <c r="FAN73" s="145"/>
      <c r="FAO73" s="145"/>
      <c r="FAP73" s="145"/>
      <c r="FAQ73" s="145"/>
      <c r="FAR73" s="145"/>
      <c r="FAS73" s="145"/>
      <c r="FAW73" s="145"/>
      <c r="FAY73" s="145"/>
      <c r="FAZ73" s="145"/>
      <c r="FBA73" s="145"/>
      <c r="FBB73" s="145"/>
      <c r="FBE73" s="145"/>
      <c r="FBG73" s="145"/>
      <c r="FBH73" s="145"/>
      <c r="FBI73" s="145"/>
      <c r="FBJ73" s="145"/>
      <c r="FBK73" s="145"/>
      <c r="FBL73" s="145"/>
      <c r="FBM73" s="145"/>
      <c r="FBN73" s="145"/>
      <c r="FBO73" s="145"/>
      <c r="FBP73" s="145"/>
      <c r="FBQ73" s="145"/>
      <c r="FBR73" s="145"/>
      <c r="FBS73" s="145"/>
      <c r="FBV73" s="145"/>
      <c r="FBY73" s="145"/>
      <c r="FCB73" s="145"/>
      <c r="FCE73" s="145"/>
      <c r="FCH73" s="145"/>
      <c r="FCT73" s="145"/>
      <c r="FCW73" s="145"/>
      <c r="FCZ73" s="145"/>
      <c r="FDC73" s="145"/>
      <c r="FDL73" s="145"/>
      <c r="FDR73" s="145"/>
      <c r="FDU73" s="145"/>
      <c r="FDX73" s="145"/>
      <c r="FEA73" s="145"/>
      <c r="FEG73" s="145"/>
      <c r="FEJ73" s="145"/>
      <c r="FEP73" s="145"/>
      <c r="FER73" s="145"/>
      <c r="FES73" s="145"/>
      <c r="FEU73" s="145"/>
      <c r="FEX73" s="145"/>
      <c r="FFA73" s="145"/>
      <c r="FFD73" s="145"/>
      <c r="FFL73" s="145"/>
      <c r="FFQ73" s="145"/>
      <c r="FFZ73" s="145"/>
      <c r="FGC73" s="145"/>
      <c r="FGK73" s="145"/>
      <c r="FHG73" s="145"/>
      <c r="FHH73" s="145"/>
      <c r="FHI73" s="145"/>
      <c r="FHJ73" s="145"/>
      <c r="FHK73" s="145"/>
      <c r="FHL73" s="145"/>
      <c r="FID73" s="145"/>
      <c r="FIE73" s="145"/>
      <c r="FIH73" s="145"/>
      <c r="FIK73" s="145"/>
      <c r="FIM73" s="145"/>
      <c r="FIO73" s="145"/>
      <c r="FIR73" s="145"/>
      <c r="FIU73" s="145"/>
      <c r="FIX73" s="145"/>
      <c r="FJA73" s="145"/>
      <c r="FJD73" s="145"/>
      <c r="FJG73" s="145"/>
      <c r="FJJ73" s="145"/>
      <c r="FJM73" s="145"/>
      <c r="FJO73" s="145"/>
      <c r="FKB73" s="145"/>
      <c r="FKC73" s="145"/>
      <c r="FKD73" s="145"/>
      <c r="FKE73" s="145"/>
      <c r="FKF73" s="145"/>
      <c r="FKG73" s="145"/>
      <c r="FKH73" s="145"/>
      <c r="FKI73" s="145"/>
      <c r="FKJ73" s="145"/>
      <c r="FKK73" s="145"/>
      <c r="FKL73" s="145"/>
      <c r="FKM73" s="145"/>
      <c r="FKN73" s="145"/>
      <c r="FKO73" s="145"/>
      <c r="FKS73" s="145"/>
      <c r="FKU73" s="145"/>
      <c r="FKV73" s="145"/>
      <c r="FKW73" s="145"/>
      <c r="FKX73" s="145"/>
      <c r="FLA73" s="145"/>
      <c r="FLC73" s="145"/>
      <c r="FLD73" s="145"/>
      <c r="FLE73" s="145"/>
      <c r="FLF73" s="145"/>
      <c r="FLG73" s="145"/>
      <c r="FLH73" s="145"/>
      <c r="FLI73" s="145"/>
      <c r="FLJ73" s="145"/>
      <c r="FLK73" s="145"/>
      <c r="FLL73" s="145"/>
      <c r="FLM73" s="145"/>
      <c r="FLN73" s="145"/>
      <c r="FLO73" s="145"/>
      <c r="FLR73" s="145"/>
      <c r="FLU73" s="145"/>
      <c r="FLX73" s="145"/>
      <c r="FMA73" s="145"/>
      <c r="FMD73" s="145"/>
      <c r="FMP73" s="145"/>
      <c r="FMS73" s="145"/>
      <c r="FMV73" s="145"/>
      <c r="FMY73" s="145"/>
      <c r="FNH73" s="145"/>
      <c r="FNN73" s="145"/>
      <c r="FNQ73" s="145"/>
      <c r="FNT73" s="145"/>
      <c r="FNW73" s="145"/>
      <c r="FOC73" s="145"/>
      <c r="FOF73" s="145"/>
      <c r="FOL73" s="145"/>
      <c r="FON73" s="145"/>
      <c r="FOO73" s="145"/>
      <c r="FOQ73" s="145"/>
      <c r="FOT73" s="145"/>
      <c r="FOW73" s="145"/>
      <c r="FOZ73" s="145"/>
      <c r="FPH73" s="145"/>
      <c r="FPM73" s="145"/>
      <c r="FPV73" s="145"/>
      <c r="FPY73" s="145"/>
      <c r="FQG73" s="145"/>
      <c r="FRC73" s="145"/>
      <c r="FRD73" s="145"/>
      <c r="FRE73" s="145"/>
      <c r="FRF73" s="145"/>
      <c r="FRG73" s="145"/>
      <c r="FRH73" s="145"/>
      <c r="FRZ73" s="145"/>
      <c r="FSA73" s="145"/>
      <c r="FSD73" s="145"/>
      <c r="FSG73" s="145"/>
      <c r="FSI73" s="145"/>
      <c r="FSK73" s="145"/>
      <c r="FSN73" s="145"/>
      <c r="FSQ73" s="145"/>
      <c r="FST73" s="145"/>
      <c r="FSW73" s="145"/>
      <c r="FSZ73" s="145"/>
      <c r="FTC73" s="145"/>
      <c r="FTF73" s="145"/>
      <c r="FTI73" s="145"/>
      <c r="FTK73" s="145"/>
      <c r="FTX73" s="145"/>
      <c r="FTY73" s="145"/>
      <c r="FTZ73" s="145"/>
      <c r="FUA73" s="145"/>
      <c r="FUB73" s="145"/>
      <c r="FUC73" s="145"/>
      <c r="FUD73" s="145"/>
      <c r="FUE73" s="145"/>
      <c r="FUF73" s="145"/>
      <c r="FUG73" s="145"/>
      <c r="FUH73" s="145"/>
      <c r="FUI73" s="145"/>
      <c r="FUJ73" s="145"/>
      <c r="FUK73" s="145"/>
      <c r="FUO73" s="145"/>
      <c r="FUQ73" s="145"/>
      <c r="FUR73" s="145"/>
      <c r="FUS73" s="145"/>
      <c r="FUT73" s="145"/>
      <c r="FUW73" s="145"/>
      <c r="FUY73" s="145"/>
      <c r="FUZ73" s="145"/>
      <c r="FVA73" s="145"/>
      <c r="FVB73" s="145"/>
      <c r="FVC73" s="145"/>
      <c r="FVD73" s="145"/>
      <c r="FVE73" s="145"/>
      <c r="FVF73" s="145"/>
      <c r="FVG73" s="145"/>
      <c r="FVH73" s="145"/>
      <c r="FVI73" s="145"/>
      <c r="FVJ73" s="145"/>
      <c r="FVK73" s="145"/>
      <c r="FVN73" s="145"/>
      <c r="FVQ73" s="145"/>
      <c r="FVT73" s="145"/>
      <c r="FVW73" s="145"/>
      <c r="FVZ73" s="145"/>
      <c r="FWL73" s="145"/>
      <c r="FWO73" s="145"/>
      <c r="FWR73" s="145"/>
      <c r="FWU73" s="145"/>
      <c r="FXD73" s="145"/>
      <c r="FXJ73" s="145"/>
      <c r="FXM73" s="145"/>
      <c r="FXP73" s="145"/>
      <c r="FXS73" s="145"/>
      <c r="FXY73" s="145"/>
      <c r="FYB73" s="145"/>
      <c r="FYH73" s="145"/>
      <c r="FYJ73" s="145"/>
      <c r="FYK73" s="145"/>
      <c r="FYM73" s="145"/>
      <c r="FYP73" s="145"/>
      <c r="FYS73" s="145"/>
      <c r="FYV73" s="145"/>
      <c r="FZD73" s="145"/>
      <c r="FZI73" s="145"/>
      <c r="FZR73" s="145"/>
      <c r="FZU73" s="145"/>
      <c r="GAC73" s="145"/>
      <c r="GAY73" s="145"/>
      <c r="GAZ73" s="145"/>
      <c r="GBA73" s="145"/>
      <c r="GBB73" s="145"/>
      <c r="GBC73" s="145"/>
      <c r="GBD73" s="145"/>
      <c r="GBV73" s="145"/>
      <c r="GBW73" s="145"/>
      <c r="GBZ73" s="145"/>
      <c r="GCC73" s="145"/>
      <c r="GCE73" s="145"/>
      <c r="GCG73" s="145"/>
      <c r="GCJ73" s="145"/>
      <c r="GCM73" s="145"/>
      <c r="GCP73" s="145"/>
      <c r="GCS73" s="145"/>
      <c r="GCV73" s="145"/>
      <c r="GCY73" s="145"/>
      <c r="GDB73" s="145"/>
      <c r="GDE73" s="145"/>
      <c r="GDG73" s="145"/>
      <c r="GDT73" s="145"/>
      <c r="GDU73" s="145"/>
      <c r="GDV73" s="145"/>
      <c r="GDW73" s="145"/>
      <c r="GDX73" s="145"/>
      <c r="GDY73" s="145"/>
      <c r="GDZ73" s="145"/>
      <c r="GEA73" s="145"/>
      <c r="GEB73" s="145"/>
      <c r="GEC73" s="145"/>
      <c r="GED73" s="145"/>
      <c r="GEE73" s="145"/>
      <c r="GEF73" s="145"/>
      <c r="GEG73" s="145"/>
      <c r="GEK73" s="145"/>
      <c r="GEM73" s="145"/>
      <c r="GEN73" s="145"/>
      <c r="GEO73" s="145"/>
      <c r="GEP73" s="145"/>
      <c r="GES73" s="145"/>
      <c r="GEU73" s="145"/>
      <c r="GEV73" s="145"/>
      <c r="GEW73" s="145"/>
      <c r="GEX73" s="145"/>
      <c r="GEY73" s="145"/>
      <c r="GEZ73" s="145"/>
      <c r="GFA73" s="145"/>
      <c r="GFB73" s="145"/>
      <c r="GFC73" s="145"/>
      <c r="GFD73" s="145"/>
      <c r="GFE73" s="145"/>
      <c r="GFF73" s="145"/>
      <c r="GFG73" s="145"/>
      <c r="GFJ73" s="145"/>
      <c r="GFM73" s="145"/>
      <c r="GFP73" s="145"/>
      <c r="GFS73" s="145"/>
      <c r="GFV73" s="145"/>
      <c r="GGH73" s="145"/>
      <c r="GGK73" s="145"/>
      <c r="GGN73" s="145"/>
      <c r="GGQ73" s="145"/>
      <c r="GGZ73" s="145"/>
      <c r="GHF73" s="145"/>
      <c r="GHI73" s="145"/>
      <c r="GHL73" s="145"/>
      <c r="GHO73" s="145"/>
      <c r="GHU73" s="145"/>
      <c r="GHX73" s="145"/>
      <c r="GID73" s="145"/>
      <c r="GIF73" s="145"/>
      <c r="GIG73" s="145"/>
      <c r="GII73" s="145"/>
      <c r="GIL73" s="145"/>
      <c r="GIO73" s="145"/>
      <c r="GIR73" s="145"/>
      <c r="GIZ73" s="145"/>
      <c r="GJE73" s="145"/>
      <c r="GJN73" s="145"/>
      <c r="GJQ73" s="145"/>
      <c r="GJY73" s="145"/>
      <c r="GKU73" s="145"/>
      <c r="GKV73" s="145"/>
      <c r="GKW73" s="145"/>
      <c r="GKX73" s="145"/>
      <c r="GKY73" s="145"/>
      <c r="GKZ73" s="145"/>
      <c r="GLR73" s="145"/>
      <c r="GLS73" s="145"/>
      <c r="GLV73" s="145"/>
      <c r="GLY73" s="145"/>
      <c r="GMA73" s="145"/>
      <c r="GMC73" s="145"/>
      <c r="GMF73" s="145"/>
      <c r="GMI73" s="145"/>
      <c r="GML73" s="145"/>
      <c r="GMO73" s="145"/>
      <c r="GMR73" s="145"/>
      <c r="GMU73" s="145"/>
      <c r="GMX73" s="145"/>
      <c r="GNA73" s="145"/>
      <c r="GNC73" s="145"/>
      <c r="GNP73" s="145"/>
      <c r="GNQ73" s="145"/>
      <c r="GNR73" s="145"/>
      <c r="GNS73" s="145"/>
      <c r="GNT73" s="145"/>
      <c r="GNU73" s="145"/>
      <c r="GNV73" s="145"/>
      <c r="GNW73" s="145"/>
      <c r="GNX73" s="145"/>
      <c r="GNY73" s="145"/>
      <c r="GNZ73" s="145"/>
      <c r="GOA73" s="145"/>
      <c r="GOB73" s="145"/>
      <c r="GOC73" s="145"/>
      <c r="GOG73" s="145"/>
      <c r="GOI73" s="145"/>
      <c r="GOJ73" s="145"/>
      <c r="GOK73" s="145"/>
      <c r="GOL73" s="145"/>
      <c r="GOO73" s="145"/>
      <c r="GOQ73" s="145"/>
      <c r="GOR73" s="145"/>
      <c r="GOS73" s="145"/>
      <c r="GOT73" s="145"/>
      <c r="GOU73" s="145"/>
      <c r="GOV73" s="145"/>
      <c r="GOW73" s="145"/>
      <c r="GOX73" s="145"/>
      <c r="GOY73" s="145"/>
      <c r="GOZ73" s="145"/>
      <c r="GPA73" s="145"/>
      <c r="GPB73" s="145"/>
      <c r="GPC73" s="145"/>
      <c r="GPF73" s="145"/>
      <c r="GPI73" s="145"/>
      <c r="GPL73" s="145"/>
      <c r="GPO73" s="145"/>
      <c r="GPR73" s="145"/>
      <c r="GQD73" s="145"/>
      <c r="GQG73" s="145"/>
      <c r="GQJ73" s="145"/>
      <c r="GQM73" s="145"/>
      <c r="GQV73" s="145"/>
      <c r="GRB73" s="145"/>
      <c r="GRE73" s="145"/>
      <c r="GRH73" s="145"/>
      <c r="GRK73" s="145"/>
      <c r="GRQ73" s="145"/>
      <c r="GRT73" s="145"/>
      <c r="GRZ73" s="145"/>
      <c r="GSB73" s="145"/>
      <c r="GSC73" s="145"/>
      <c r="GSE73" s="145"/>
      <c r="GSH73" s="145"/>
      <c r="GSK73" s="145"/>
      <c r="GSN73" s="145"/>
      <c r="GSV73" s="145"/>
      <c r="GTA73" s="145"/>
      <c r="GTJ73" s="145"/>
      <c r="GTM73" s="145"/>
      <c r="GTU73" s="145"/>
      <c r="GUQ73" s="145"/>
      <c r="GUR73" s="145"/>
      <c r="GUS73" s="145"/>
      <c r="GUT73" s="145"/>
      <c r="GUU73" s="145"/>
      <c r="GUV73" s="145"/>
      <c r="GVN73" s="145"/>
      <c r="GVO73" s="145"/>
      <c r="GVR73" s="145"/>
      <c r="GVU73" s="145"/>
      <c r="GVW73" s="145"/>
      <c r="GVY73" s="145"/>
      <c r="GWB73" s="145"/>
      <c r="GWE73" s="145"/>
      <c r="GWH73" s="145"/>
      <c r="GWK73" s="145"/>
      <c r="GWN73" s="145"/>
      <c r="GWQ73" s="145"/>
      <c r="GWT73" s="145"/>
      <c r="GWW73" s="145"/>
      <c r="GWY73" s="145"/>
      <c r="GXL73" s="145"/>
      <c r="GXM73" s="145"/>
      <c r="GXN73" s="145"/>
      <c r="GXO73" s="145"/>
      <c r="GXP73" s="145"/>
      <c r="GXQ73" s="145"/>
      <c r="GXR73" s="145"/>
      <c r="GXS73" s="145"/>
      <c r="GXT73" s="145"/>
      <c r="GXU73" s="145"/>
      <c r="GXV73" s="145"/>
      <c r="GXW73" s="145"/>
      <c r="GXX73" s="145"/>
      <c r="GXY73" s="145"/>
      <c r="GYC73" s="145"/>
      <c r="GYE73" s="145"/>
      <c r="GYF73" s="145"/>
      <c r="GYG73" s="145"/>
      <c r="GYH73" s="145"/>
      <c r="GYK73" s="145"/>
      <c r="GYM73" s="145"/>
      <c r="GYN73" s="145"/>
      <c r="GYO73" s="145"/>
      <c r="GYP73" s="145"/>
      <c r="GYQ73" s="145"/>
      <c r="GYR73" s="145"/>
      <c r="GYS73" s="145"/>
      <c r="GYT73" s="145"/>
      <c r="GYU73" s="145"/>
      <c r="GYV73" s="145"/>
      <c r="GYW73" s="145"/>
      <c r="GYX73" s="145"/>
      <c r="GYY73" s="145"/>
      <c r="GZB73" s="145"/>
      <c r="GZE73" s="145"/>
      <c r="GZH73" s="145"/>
      <c r="GZK73" s="145"/>
      <c r="GZN73" s="145"/>
      <c r="GZZ73" s="145"/>
      <c r="HAC73" s="145"/>
      <c r="HAF73" s="145"/>
      <c r="HAI73" s="145"/>
      <c r="HAR73" s="145"/>
      <c r="HAX73" s="145"/>
      <c r="HBA73" s="145"/>
      <c r="HBD73" s="145"/>
      <c r="HBG73" s="145"/>
      <c r="HBM73" s="145"/>
      <c r="HBP73" s="145"/>
      <c r="HBV73" s="145"/>
      <c r="HBX73" s="145"/>
      <c r="HBY73" s="145"/>
      <c r="HCA73" s="145"/>
      <c r="HCD73" s="145"/>
      <c r="HCG73" s="145"/>
      <c r="HCJ73" s="145"/>
      <c r="HCR73" s="145"/>
      <c r="HCW73" s="145"/>
      <c r="HDF73" s="145"/>
      <c r="HDI73" s="145"/>
      <c r="HDQ73" s="145"/>
      <c r="HEM73" s="145"/>
      <c r="HEN73" s="145"/>
      <c r="HEO73" s="145"/>
      <c r="HEP73" s="145"/>
      <c r="HEQ73" s="145"/>
      <c r="HER73" s="145"/>
      <c r="HFJ73" s="145"/>
      <c r="HFK73" s="145"/>
      <c r="HFN73" s="145"/>
      <c r="HFQ73" s="145"/>
      <c r="HFS73" s="145"/>
      <c r="HFU73" s="145"/>
      <c r="HFX73" s="145"/>
      <c r="HGA73" s="145"/>
      <c r="HGD73" s="145"/>
      <c r="HGG73" s="145"/>
      <c r="HGJ73" s="145"/>
      <c r="HGM73" s="145"/>
      <c r="HGP73" s="145"/>
      <c r="HGS73" s="145"/>
      <c r="HGU73" s="145"/>
      <c r="HHH73" s="145"/>
      <c r="HHI73" s="145"/>
      <c r="HHJ73" s="145"/>
      <c r="HHK73" s="145"/>
      <c r="HHL73" s="145"/>
      <c r="HHM73" s="145"/>
      <c r="HHN73" s="145"/>
      <c r="HHO73" s="145"/>
      <c r="HHP73" s="145"/>
      <c r="HHQ73" s="145"/>
      <c r="HHR73" s="145"/>
      <c r="HHS73" s="145"/>
      <c r="HHT73" s="145"/>
      <c r="HHU73" s="145"/>
      <c r="HHY73" s="145"/>
      <c r="HIA73" s="145"/>
      <c r="HIB73" s="145"/>
      <c r="HIC73" s="145"/>
      <c r="HID73" s="145"/>
      <c r="HIG73" s="145"/>
      <c r="HII73" s="145"/>
      <c r="HIJ73" s="145"/>
      <c r="HIK73" s="145"/>
      <c r="HIL73" s="145"/>
      <c r="HIM73" s="145"/>
      <c r="HIN73" s="145"/>
      <c r="HIO73" s="145"/>
      <c r="HIP73" s="145"/>
      <c r="HIQ73" s="145"/>
      <c r="HIR73" s="145"/>
      <c r="HIS73" s="145"/>
      <c r="HIT73" s="145"/>
      <c r="HIU73" s="145"/>
      <c r="HIX73" s="145"/>
      <c r="HJA73" s="145"/>
      <c r="HJD73" s="145"/>
      <c r="HJG73" s="145"/>
      <c r="HJJ73" s="145"/>
      <c r="HJV73" s="145"/>
      <c r="HJY73" s="145"/>
      <c r="HKB73" s="145"/>
      <c r="HKE73" s="145"/>
      <c r="HKN73" s="145"/>
      <c r="HKT73" s="145"/>
      <c r="HKW73" s="145"/>
      <c r="HKZ73" s="145"/>
      <c r="HLC73" s="145"/>
      <c r="HLI73" s="145"/>
      <c r="HLL73" s="145"/>
      <c r="HLR73" s="145"/>
      <c r="HLT73" s="145"/>
      <c r="HLU73" s="145"/>
      <c r="HLW73" s="145"/>
      <c r="HLZ73" s="145"/>
      <c r="HMC73" s="145"/>
      <c r="HMF73" s="145"/>
      <c r="HMN73" s="145"/>
      <c r="HMS73" s="145"/>
      <c r="HNB73" s="145"/>
      <c r="HNE73" s="145"/>
      <c r="HNM73" s="145"/>
      <c r="HOI73" s="145"/>
      <c r="HOJ73" s="145"/>
      <c r="HOK73" s="145"/>
      <c r="HOL73" s="145"/>
      <c r="HOM73" s="145"/>
      <c r="HON73" s="145"/>
      <c r="HPF73" s="145"/>
      <c r="HPG73" s="145"/>
      <c r="HPJ73" s="145"/>
      <c r="HPM73" s="145"/>
      <c r="HPO73" s="145"/>
      <c r="HPQ73" s="145"/>
      <c r="HPT73" s="145"/>
      <c r="HPW73" s="145"/>
      <c r="HPZ73" s="145"/>
      <c r="HQC73" s="145"/>
      <c r="HQF73" s="145"/>
      <c r="HQI73" s="145"/>
      <c r="HQL73" s="145"/>
      <c r="HQO73" s="145"/>
      <c r="HQQ73" s="145"/>
      <c r="HRD73" s="145"/>
      <c r="HRE73" s="145"/>
      <c r="HRF73" s="145"/>
      <c r="HRG73" s="145"/>
      <c r="HRH73" s="145"/>
      <c r="HRI73" s="145"/>
      <c r="HRJ73" s="145"/>
      <c r="HRK73" s="145"/>
      <c r="HRL73" s="145"/>
      <c r="HRM73" s="145"/>
      <c r="HRN73" s="145"/>
      <c r="HRO73" s="145"/>
      <c r="HRP73" s="145"/>
      <c r="HRQ73" s="145"/>
      <c r="HRU73" s="145"/>
      <c r="HRW73" s="145"/>
      <c r="HRX73" s="145"/>
      <c r="HRY73" s="145"/>
      <c r="HRZ73" s="145"/>
      <c r="HSC73" s="145"/>
      <c r="HSE73" s="145"/>
      <c r="HSF73" s="145"/>
      <c r="HSG73" s="145"/>
      <c r="HSH73" s="145"/>
      <c r="HSI73" s="145"/>
      <c r="HSJ73" s="145"/>
      <c r="HSK73" s="145"/>
      <c r="HSL73" s="145"/>
      <c r="HSM73" s="145"/>
      <c r="HSN73" s="145"/>
      <c r="HSO73" s="145"/>
      <c r="HSP73" s="145"/>
      <c r="HSQ73" s="145"/>
      <c r="HST73" s="145"/>
      <c r="HSW73" s="145"/>
      <c r="HSZ73" s="145"/>
      <c r="HTC73" s="145"/>
      <c r="HTF73" s="145"/>
      <c r="HTR73" s="145"/>
      <c r="HTU73" s="145"/>
      <c r="HTX73" s="145"/>
      <c r="HUA73" s="145"/>
      <c r="HUJ73" s="145"/>
      <c r="HUP73" s="145"/>
      <c r="HUS73" s="145"/>
      <c r="HUV73" s="145"/>
      <c r="HUY73" s="145"/>
      <c r="HVE73" s="145"/>
      <c r="HVH73" s="145"/>
      <c r="HVN73" s="145"/>
      <c r="HVP73" s="145"/>
      <c r="HVQ73" s="145"/>
      <c r="HVS73" s="145"/>
      <c r="HVV73" s="145"/>
      <c r="HVY73" s="145"/>
      <c r="HWB73" s="145"/>
      <c r="HWJ73" s="145"/>
      <c r="HWO73" s="145"/>
      <c r="HWX73" s="145"/>
      <c r="HXA73" s="145"/>
      <c r="HXI73" s="145"/>
      <c r="HYE73" s="145"/>
      <c r="HYF73" s="145"/>
      <c r="HYG73" s="145"/>
      <c r="HYH73" s="145"/>
      <c r="HYI73" s="145"/>
      <c r="HYJ73" s="145"/>
      <c r="HZB73" s="145"/>
      <c r="HZC73" s="145"/>
      <c r="HZF73" s="145"/>
      <c r="HZI73" s="145"/>
      <c r="HZK73" s="145"/>
      <c r="HZM73" s="145"/>
      <c r="HZP73" s="145"/>
      <c r="HZS73" s="145"/>
      <c r="HZV73" s="145"/>
      <c r="HZY73" s="145"/>
      <c r="IAB73" s="145"/>
      <c r="IAE73" s="145"/>
      <c r="IAH73" s="145"/>
      <c r="IAK73" s="145"/>
      <c r="IAM73" s="145"/>
      <c r="IAZ73" s="145"/>
      <c r="IBA73" s="145"/>
      <c r="IBB73" s="145"/>
      <c r="IBC73" s="145"/>
      <c r="IBD73" s="145"/>
      <c r="IBE73" s="145"/>
      <c r="IBF73" s="145"/>
      <c r="IBG73" s="145"/>
      <c r="IBH73" s="145"/>
      <c r="IBI73" s="145"/>
      <c r="IBJ73" s="145"/>
      <c r="IBK73" s="145"/>
      <c r="IBL73" s="145"/>
      <c r="IBM73" s="145"/>
      <c r="IBQ73" s="145"/>
      <c r="IBS73" s="145"/>
      <c r="IBT73" s="145"/>
      <c r="IBU73" s="145"/>
      <c r="IBV73" s="145"/>
      <c r="IBY73" s="145"/>
      <c r="ICA73" s="145"/>
      <c r="ICB73" s="145"/>
      <c r="ICC73" s="145"/>
      <c r="ICD73" s="145"/>
      <c r="ICE73" s="145"/>
      <c r="ICF73" s="145"/>
      <c r="ICG73" s="145"/>
      <c r="ICH73" s="145"/>
      <c r="ICI73" s="145"/>
      <c r="ICJ73" s="145"/>
      <c r="ICK73" s="145"/>
      <c r="ICL73" s="145"/>
      <c r="ICM73" s="145"/>
      <c r="ICP73" s="145"/>
      <c r="ICS73" s="145"/>
      <c r="ICV73" s="145"/>
      <c r="ICY73" s="145"/>
      <c r="IDB73" s="145"/>
      <c r="IDN73" s="145"/>
      <c r="IDQ73" s="145"/>
      <c r="IDT73" s="145"/>
      <c r="IDW73" s="145"/>
      <c r="IEF73" s="145"/>
      <c r="IEL73" s="145"/>
      <c r="IEO73" s="145"/>
      <c r="IER73" s="145"/>
      <c r="IEU73" s="145"/>
      <c r="IFA73" s="145"/>
      <c r="IFD73" s="145"/>
      <c r="IFJ73" s="145"/>
      <c r="IFL73" s="145"/>
      <c r="IFM73" s="145"/>
      <c r="IFO73" s="145"/>
      <c r="IFR73" s="145"/>
      <c r="IFU73" s="145"/>
      <c r="IFX73" s="145"/>
      <c r="IGF73" s="145"/>
      <c r="IGK73" s="145"/>
      <c r="IGT73" s="145"/>
      <c r="IGW73" s="145"/>
      <c r="IHE73" s="145"/>
      <c r="IIA73" s="145"/>
      <c r="IIB73" s="145"/>
      <c r="IIC73" s="145"/>
      <c r="IID73" s="145"/>
      <c r="IIE73" s="145"/>
      <c r="IIF73" s="145"/>
      <c r="IIX73" s="145"/>
      <c r="IIY73" s="145"/>
      <c r="IJB73" s="145"/>
      <c r="IJE73" s="145"/>
      <c r="IJG73" s="145"/>
      <c r="IJI73" s="145"/>
      <c r="IJL73" s="145"/>
      <c r="IJO73" s="145"/>
      <c r="IJR73" s="145"/>
      <c r="IJU73" s="145"/>
      <c r="IJX73" s="145"/>
      <c r="IKA73" s="145"/>
      <c r="IKD73" s="145"/>
      <c r="IKG73" s="145"/>
      <c r="IKI73" s="145"/>
      <c r="IKV73" s="145"/>
      <c r="IKW73" s="145"/>
      <c r="IKX73" s="145"/>
      <c r="IKY73" s="145"/>
      <c r="IKZ73" s="145"/>
      <c r="ILA73" s="145"/>
      <c r="ILB73" s="145"/>
      <c r="ILC73" s="145"/>
      <c r="ILD73" s="145"/>
      <c r="ILE73" s="145"/>
      <c r="ILF73" s="145"/>
      <c r="ILG73" s="145"/>
      <c r="ILH73" s="145"/>
      <c r="ILI73" s="145"/>
      <c r="ILM73" s="145"/>
      <c r="ILO73" s="145"/>
      <c r="ILP73" s="145"/>
      <c r="ILQ73" s="145"/>
      <c r="ILR73" s="145"/>
      <c r="ILU73" s="145"/>
      <c r="ILW73" s="145"/>
      <c r="ILX73" s="145"/>
      <c r="ILY73" s="145"/>
      <c r="ILZ73" s="145"/>
      <c r="IMA73" s="145"/>
      <c r="IMB73" s="145"/>
      <c r="IMC73" s="145"/>
      <c r="IMD73" s="145"/>
      <c r="IME73" s="145"/>
      <c r="IMF73" s="145"/>
      <c r="IMG73" s="145"/>
      <c r="IMH73" s="145"/>
      <c r="IMI73" s="145"/>
      <c r="IML73" s="145"/>
      <c r="IMO73" s="145"/>
      <c r="IMR73" s="145"/>
      <c r="IMU73" s="145"/>
      <c r="IMX73" s="145"/>
      <c r="INJ73" s="145"/>
      <c r="INM73" s="145"/>
      <c r="INP73" s="145"/>
      <c r="INS73" s="145"/>
      <c r="IOB73" s="145"/>
      <c r="IOH73" s="145"/>
      <c r="IOK73" s="145"/>
      <c r="ION73" s="145"/>
      <c r="IOQ73" s="145"/>
      <c r="IOW73" s="145"/>
      <c r="IOZ73" s="145"/>
      <c r="IPF73" s="145"/>
      <c r="IPH73" s="145"/>
      <c r="IPI73" s="145"/>
      <c r="IPK73" s="145"/>
      <c r="IPN73" s="145"/>
      <c r="IPQ73" s="145"/>
      <c r="IPT73" s="145"/>
      <c r="IQB73" s="145"/>
      <c r="IQG73" s="145"/>
      <c r="IQP73" s="145"/>
      <c r="IQS73" s="145"/>
      <c r="IRA73" s="145"/>
      <c r="IRW73" s="145"/>
      <c r="IRX73" s="145"/>
      <c r="IRY73" s="145"/>
      <c r="IRZ73" s="145"/>
      <c r="ISA73" s="145"/>
      <c r="ISB73" s="145"/>
      <c r="IST73" s="145"/>
      <c r="ISU73" s="145"/>
      <c r="ISX73" s="145"/>
      <c r="ITA73" s="145"/>
      <c r="ITC73" s="145"/>
      <c r="ITE73" s="145"/>
      <c r="ITH73" s="145"/>
      <c r="ITK73" s="145"/>
      <c r="ITN73" s="145"/>
      <c r="ITQ73" s="145"/>
      <c r="ITT73" s="145"/>
      <c r="ITW73" s="145"/>
      <c r="ITZ73" s="145"/>
      <c r="IUC73" s="145"/>
      <c r="IUE73" s="145"/>
      <c r="IUR73" s="145"/>
      <c r="IUS73" s="145"/>
      <c r="IUT73" s="145"/>
      <c r="IUU73" s="145"/>
      <c r="IUV73" s="145"/>
      <c r="IUW73" s="145"/>
      <c r="IUX73" s="145"/>
      <c r="IUY73" s="145"/>
      <c r="IUZ73" s="145"/>
      <c r="IVA73" s="145"/>
      <c r="IVB73" s="145"/>
      <c r="IVC73" s="145"/>
      <c r="IVD73" s="145"/>
      <c r="IVE73" s="145"/>
      <c r="IVI73" s="145"/>
      <c r="IVK73" s="145"/>
      <c r="IVL73" s="145"/>
      <c r="IVM73" s="145"/>
      <c r="IVN73" s="145"/>
      <c r="IVQ73" s="145"/>
      <c r="IVS73" s="145"/>
      <c r="IVT73" s="145"/>
      <c r="IVU73" s="145"/>
      <c r="IVV73" s="145"/>
      <c r="IVW73" s="145"/>
      <c r="IVX73" s="145"/>
      <c r="IVY73" s="145"/>
      <c r="IVZ73" s="145"/>
      <c r="IWA73" s="145"/>
      <c r="IWB73" s="145"/>
      <c r="IWC73" s="145"/>
      <c r="IWD73" s="145"/>
      <c r="IWE73" s="145"/>
      <c r="IWH73" s="145"/>
      <c r="IWK73" s="145"/>
      <c r="IWN73" s="145"/>
      <c r="IWQ73" s="145"/>
      <c r="IWT73" s="145"/>
      <c r="IXF73" s="145"/>
      <c r="IXI73" s="145"/>
      <c r="IXL73" s="145"/>
      <c r="IXO73" s="145"/>
      <c r="IXX73" s="145"/>
      <c r="IYD73" s="145"/>
      <c r="IYG73" s="145"/>
      <c r="IYJ73" s="145"/>
      <c r="IYM73" s="145"/>
      <c r="IYS73" s="145"/>
      <c r="IYV73" s="145"/>
      <c r="IZB73" s="145"/>
      <c r="IZD73" s="145"/>
      <c r="IZE73" s="145"/>
      <c r="IZG73" s="145"/>
      <c r="IZJ73" s="145"/>
      <c r="IZM73" s="145"/>
      <c r="IZP73" s="145"/>
      <c r="IZX73" s="145"/>
      <c r="JAC73" s="145"/>
      <c r="JAL73" s="145"/>
      <c r="JAO73" s="145"/>
      <c r="JAW73" s="145"/>
      <c r="JBS73" s="145"/>
      <c r="JBT73" s="145"/>
      <c r="JBU73" s="145"/>
      <c r="JBV73" s="145"/>
      <c r="JBW73" s="145"/>
      <c r="JBX73" s="145"/>
      <c r="JCP73" s="145"/>
      <c r="JCQ73" s="145"/>
      <c r="JCT73" s="145"/>
      <c r="JCW73" s="145"/>
      <c r="JCY73" s="145"/>
      <c r="JDA73" s="145"/>
      <c r="JDD73" s="145"/>
      <c r="JDG73" s="145"/>
      <c r="JDJ73" s="145"/>
      <c r="JDM73" s="145"/>
      <c r="JDP73" s="145"/>
      <c r="JDS73" s="145"/>
      <c r="JDV73" s="145"/>
      <c r="JDY73" s="145"/>
      <c r="JEA73" s="145"/>
      <c r="JEN73" s="145"/>
      <c r="JEO73" s="145"/>
      <c r="JEP73" s="145"/>
      <c r="JEQ73" s="145"/>
      <c r="JER73" s="145"/>
      <c r="JES73" s="145"/>
      <c r="JET73" s="145"/>
      <c r="JEU73" s="145"/>
      <c r="JEV73" s="145"/>
      <c r="JEW73" s="145"/>
      <c r="JEX73" s="145"/>
      <c r="JEY73" s="145"/>
      <c r="JEZ73" s="145"/>
      <c r="JFA73" s="145"/>
      <c r="JFE73" s="145"/>
      <c r="JFG73" s="145"/>
      <c r="JFH73" s="145"/>
      <c r="JFI73" s="145"/>
      <c r="JFJ73" s="145"/>
      <c r="JFM73" s="145"/>
      <c r="JFO73" s="145"/>
      <c r="JFP73" s="145"/>
      <c r="JFQ73" s="145"/>
      <c r="JFR73" s="145"/>
      <c r="JFS73" s="145"/>
      <c r="JFT73" s="145"/>
      <c r="JFU73" s="145"/>
      <c r="JFV73" s="145"/>
      <c r="JFW73" s="145"/>
      <c r="JFX73" s="145"/>
      <c r="JFY73" s="145"/>
      <c r="JFZ73" s="145"/>
      <c r="JGA73" s="145"/>
      <c r="JGD73" s="145"/>
      <c r="JGG73" s="145"/>
      <c r="JGJ73" s="145"/>
      <c r="JGM73" s="145"/>
      <c r="JGP73" s="145"/>
      <c r="JHB73" s="145"/>
      <c r="JHE73" s="145"/>
      <c r="JHH73" s="145"/>
      <c r="JHK73" s="145"/>
      <c r="JHT73" s="145"/>
      <c r="JHZ73" s="145"/>
      <c r="JIC73" s="145"/>
      <c r="JIF73" s="145"/>
      <c r="JII73" s="145"/>
      <c r="JIO73" s="145"/>
      <c r="JIR73" s="145"/>
      <c r="JIX73" s="145"/>
      <c r="JIZ73" s="145"/>
      <c r="JJA73" s="145"/>
      <c r="JJC73" s="145"/>
      <c r="JJF73" s="145"/>
      <c r="JJI73" s="145"/>
      <c r="JJL73" s="145"/>
      <c r="JJT73" s="145"/>
      <c r="JJY73" s="145"/>
      <c r="JKH73" s="145"/>
      <c r="JKK73" s="145"/>
      <c r="JKS73" s="145"/>
      <c r="JLO73" s="145"/>
      <c r="JLP73" s="145"/>
      <c r="JLQ73" s="145"/>
      <c r="JLR73" s="145"/>
      <c r="JLS73" s="145"/>
      <c r="JLT73" s="145"/>
      <c r="JML73" s="145"/>
      <c r="JMM73" s="145"/>
      <c r="JMP73" s="145"/>
      <c r="JMS73" s="145"/>
      <c r="JMU73" s="145"/>
      <c r="JMW73" s="145"/>
      <c r="JMZ73" s="145"/>
      <c r="JNC73" s="145"/>
      <c r="JNF73" s="145"/>
      <c r="JNI73" s="145"/>
      <c r="JNL73" s="145"/>
      <c r="JNO73" s="145"/>
      <c r="JNR73" s="145"/>
      <c r="JNU73" s="145"/>
      <c r="JNW73" s="145"/>
      <c r="JOJ73" s="145"/>
      <c r="JOK73" s="145"/>
      <c r="JOL73" s="145"/>
      <c r="JOM73" s="145"/>
      <c r="JON73" s="145"/>
      <c r="JOO73" s="145"/>
      <c r="JOP73" s="145"/>
      <c r="JOQ73" s="145"/>
      <c r="JOR73" s="145"/>
      <c r="JOS73" s="145"/>
      <c r="JOT73" s="145"/>
      <c r="JOU73" s="145"/>
      <c r="JOV73" s="145"/>
      <c r="JOW73" s="145"/>
      <c r="JPA73" s="145"/>
      <c r="JPC73" s="145"/>
      <c r="JPD73" s="145"/>
      <c r="JPE73" s="145"/>
      <c r="JPF73" s="145"/>
      <c r="JPI73" s="145"/>
      <c r="JPK73" s="145"/>
      <c r="JPL73" s="145"/>
      <c r="JPM73" s="145"/>
      <c r="JPN73" s="145"/>
      <c r="JPO73" s="145"/>
      <c r="JPP73" s="145"/>
      <c r="JPQ73" s="145"/>
      <c r="JPR73" s="145"/>
      <c r="JPS73" s="145"/>
      <c r="JPT73" s="145"/>
      <c r="JPU73" s="145"/>
      <c r="JPV73" s="145"/>
      <c r="JPW73" s="145"/>
      <c r="JPZ73" s="145"/>
      <c r="JQC73" s="145"/>
      <c r="JQF73" s="145"/>
      <c r="JQI73" s="145"/>
      <c r="JQL73" s="145"/>
      <c r="JQX73" s="145"/>
      <c r="JRA73" s="145"/>
      <c r="JRD73" s="145"/>
      <c r="JRG73" s="145"/>
      <c r="JRP73" s="145"/>
      <c r="JRV73" s="145"/>
      <c r="JRY73" s="145"/>
      <c r="JSB73" s="145"/>
      <c r="JSE73" s="145"/>
      <c r="JSK73" s="145"/>
      <c r="JSN73" s="145"/>
      <c r="JST73" s="145"/>
      <c r="JSV73" s="145"/>
      <c r="JSW73" s="145"/>
      <c r="JSY73" s="145"/>
      <c r="JTB73" s="145"/>
      <c r="JTE73" s="145"/>
      <c r="JTH73" s="145"/>
      <c r="JTP73" s="145"/>
      <c r="JTU73" s="145"/>
      <c r="JUD73" s="145"/>
      <c r="JUG73" s="145"/>
      <c r="JUO73" s="145"/>
      <c r="JVK73" s="145"/>
      <c r="JVL73" s="145"/>
      <c r="JVM73" s="145"/>
      <c r="JVN73" s="145"/>
      <c r="JVO73" s="145"/>
      <c r="JVP73" s="145"/>
      <c r="JWH73" s="145"/>
      <c r="JWI73" s="145"/>
      <c r="JWL73" s="145"/>
      <c r="JWO73" s="145"/>
      <c r="JWQ73" s="145"/>
      <c r="JWS73" s="145"/>
      <c r="JWV73" s="145"/>
      <c r="JWY73" s="145"/>
      <c r="JXB73" s="145"/>
      <c r="JXE73" s="145"/>
      <c r="JXH73" s="145"/>
      <c r="JXK73" s="145"/>
      <c r="JXN73" s="145"/>
      <c r="JXQ73" s="145"/>
      <c r="JXS73" s="145"/>
      <c r="JYF73" s="145"/>
      <c r="JYG73" s="145"/>
      <c r="JYH73" s="145"/>
      <c r="JYI73" s="145"/>
      <c r="JYJ73" s="145"/>
      <c r="JYK73" s="145"/>
      <c r="JYL73" s="145"/>
      <c r="JYM73" s="145"/>
      <c r="JYN73" s="145"/>
      <c r="JYO73" s="145"/>
      <c r="JYP73" s="145"/>
      <c r="JYQ73" s="145"/>
      <c r="JYR73" s="145"/>
      <c r="JYS73" s="145"/>
      <c r="JYW73" s="145"/>
      <c r="JYY73" s="145"/>
      <c r="JYZ73" s="145"/>
      <c r="JZA73" s="145"/>
      <c r="JZB73" s="145"/>
      <c r="JZE73" s="145"/>
      <c r="JZG73" s="145"/>
      <c r="JZH73" s="145"/>
      <c r="JZI73" s="145"/>
      <c r="JZJ73" s="145"/>
      <c r="JZK73" s="145"/>
      <c r="JZL73" s="145"/>
      <c r="JZM73" s="145"/>
      <c r="JZN73" s="145"/>
      <c r="JZO73" s="145"/>
      <c r="JZP73" s="145"/>
      <c r="JZQ73" s="145"/>
      <c r="JZR73" s="145"/>
      <c r="JZS73" s="145"/>
      <c r="JZV73" s="145"/>
      <c r="JZY73" s="145"/>
      <c r="KAB73" s="145"/>
      <c r="KAE73" s="145"/>
      <c r="KAH73" s="145"/>
      <c r="KAT73" s="145"/>
      <c r="KAW73" s="145"/>
      <c r="KAZ73" s="145"/>
      <c r="KBC73" s="145"/>
      <c r="KBL73" s="145"/>
      <c r="KBR73" s="145"/>
      <c r="KBU73" s="145"/>
      <c r="KBX73" s="145"/>
      <c r="KCA73" s="145"/>
      <c r="KCG73" s="145"/>
      <c r="KCJ73" s="145"/>
      <c r="KCP73" s="145"/>
      <c r="KCR73" s="145"/>
      <c r="KCS73" s="145"/>
      <c r="KCU73" s="145"/>
      <c r="KCX73" s="145"/>
      <c r="KDA73" s="145"/>
      <c r="KDD73" s="145"/>
      <c r="KDL73" s="145"/>
      <c r="KDQ73" s="145"/>
      <c r="KDZ73" s="145"/>
      <c r="KEC73" s="145"/>
      <c r="KEK73" s="145"/>
      <c r="KFG73" s="145"/>
      <c r="KFH73" s="145"/>
      <c r="KFI73" s="145"/>
      <c r="KFJ73" s="145"/>
      <c r="KFK73" s="145"/>
      <c r="KFL73" s="145"/>
      <c r="KGD73" s="145"/>
      <c r="KGE73" s="145"/>
      <c r="KGH73" s="145"/>
      <c r="KGK73" s="145"/>
      <c r="KGM73" s="145"/>
      <c r="KGO73" s="145"/>
      <c r="KGR73" s="145"/>
      <c r="KGU73" s="145"/>
      <c r="KGX73" s="145"/>
      <c r="KHA73" s="145"/>
      <c r="KHD73" s="145"/>
      <c r="KHG73" s="145"/>
      <c r="KHJ73" s="145"/>
      <c r="KHM73" s="145"/>
      <c r="KHO73" s="145"/>
      <c r="KIB73" s="145"/>
      <c r="KIC73" s="145"/>
      <c r="KID73" s="145"/>
      <c r="KIE73" s="145"/>
      <c r="KIF73" s="145"/>
      <c r="KIG73" s="145"/>
      <c r="KIH73" s="145"/>
      <c r="KII73" s="145"/>
      <c r="KIJ73" s="145"/>
      <c r="KIK73" s="145"/>
      <c r="KIL73" s="145"/>
      <c r="KIM73" s="145"/>
      <c r="KIN73" s="145"/>
      <c r="KIO73" s="145"/>
      <c r="KIS73" s="145"/>
      <c r="KIU73" s="145"/>
      <c r="KIV73" s="145"/>
      <c r="KIW73" s="145"/>
      <c r="KIX73" s="145"/>
      <c r="KJA73" s="145"/>
      <c r="KJC73" s="145"/>
      <c r="KJD73" s="145"/>
      <c r="KJE73" s="145"/>
      <c r="KJF73" s="145"/>
      <c r="KJG73" s="145"/>
      <c r="KJH73" s="145"/>
      <c r="KJI73" s="145"/>
      <c r="KJJ73" s="145"/>
      <c r="KJK73" s="145"/>
      <c r="KJL73" s="145"/>
      <c r="KJM73" s="145"/>
      <c r="KJN73" s="145"/>
      <c r="KJO73" s="145"/>
      <c r="KJR73" s="145"/>
      <c r="KJU73" s="145"/>
      <c r="KJX73" s="145"/>
      <c r="KKA73" s="145"/>
      <c r="KKD73" s="145"/>
      <c r="KKP73" s="145"/>
      <c r="KKS73" s="145"/>
      <c r="KKV73" s="145"/>
      <c r="KKY73" s="145"/>
      <c r="KLH73" s="145"/>
      <c r="KLN73" s="145"/>
      <c r="KLQ73" s="145"/>
      <c r="KLT73" s="145"/>
      <c r="KLW73" s="145"/>
      <c r="KMC73" s="145"/>
      <c r="KMF73" s="145"/>
      <c r="KML73" s="145"/>
      <c r="KMN73" s="145"/>
      <c r="KMO73" s="145"/>
      <c r="KMQ73" s="145"/>
      <c r="KMT73" s="145"/>
      <c r="KMW73" s="145"/>
      <c r="KMZ73" s="145"/>
      <c r="KNH73" s="145"/>
      <c r="KNM73" s="145"/>
      <c r="KNV73" s="145"/>
      <c r="KNY73" s="145"/>
      <c r="KOG73" s="145"/>
      <c r="KPC73" s="145"/>
      <c r="KPD73" s="145"/>
      <c r="KPE73" s="145"/>
      <c r="KPF73" s="145"/>
      <c r="KPG73" s="145"/>
      <c r="KPH73" s="145"/>
      <c r="KPZ73" s="145"/>
      <c r="KQA73" s="145"/>
      <c r="KQD73" s="145"/>
      <c r="KQG73" s="145"/>
      <c r="KQI73" s="145"/>
      <c r="KQK73" s="145"/>
      <c r="KQN73" s="145"/>
      <c r="KQQ73" s="145"/>
      <c r="KQT73" s="145"/>
      <c r="KQW73" s="145"/>
      <c r="KQZ73" s="145"/>
      <c r="KRC73" s="145"/>
      <c r="KRF73" s="145"/>
      <c r="KRI73" s="145"/>
      <c r="KRK73" s="145"/>
      <c r="KRX73" s="145"/>
      <c r="KRY73" s="145"/>
      <c r="KRZ73" s="145"/>
      <c r="KSA73" s="145"/>
      <c r="KSB73" s="145"/>
      <c r="KSC73" s="145"/>
      <c r="KSD73" s="145"/>
      <c r="KSE73" s="145"/>
      <c r="KSF73" s="145"/>
      <c r="KSG73" s="145"/>
      <c r="KSH73" s="145"/>
      <c r="KSI73" s="145"/>
      <c r="KSJ73" s="145"/>
      <c r="KSK73" s="145"/>
      <c r="KSO73" s="145"/>
      <c r="KSQ73" s="145"/>
      <c r="KSR73" s="145"/>
      <c r="KSS73" s="145"/>
      <c r="KST73" s="145"/>
      <c r="KSW73" s="145"/>
      <c r="KSY73" s="145"/>
      <c r="KSZ73" s="145"/>
      <c r="KTA73" s="145"/>
      <c r="KTB73" s="145"/>
      <c r="KTC73" s="145"/>
      <c r="KTD73" s="145"/>
      <c r="KTE73" s="145"/>
      <c r="KTF73" s="145"/>
      <c r="KTG73" s="145"/>
      <c r="KTH73" s="145"/>
      <c r="KTI73" s="145"/>
      <c r="KTJ73" s="145"/>
      <c r="KTK73" s="145"/>
      <c r="KTN73" s="145"/>
      <c r="KTQ73" s="145"/>
      <c r="KTT73" s="145"/>
      <c r="KTW73" s="145"/>
      <c r="KTZ73" s="145"/>
      <c r="KUL73" s="145"/>
      <c r="KUO73" s="145"/>
      <c r="KUR73" s="145"/>
      <c r="KUU73" s="145"/>
      <c r="KVD73" s="145"/>
      <c r="KVJ73" s="145"/>
      <c r="KVM73" s="145"/>
      <c r="KVP73" s="145"/>
      <c r="KVS73" s="145"/>
      <c r="KVY73" s="145"/>
      <c r="KWB73" s="145"/>
      <c r="KWH73" s="145"/>
      <c r="KWJ73" s="145"/>
      <c r="KWK73" s="145"/>
      <c r="KWM73" s="145"/>
      <c r="KWP73" s="145"/>
      <c r="KWS73" s="145"/>
      <c r="KWV73" s="145"/>
      <c r="KXD73" s="145"/>
      <c r="KXI73" s="145"/>
      <c r="KXR73" s="145"/>
      <c r="KXU73" s="145"/>
      <c r="KYC73" s="145"/>
      <c r="KYY73" s="145"/>
      <c r="KYZ73" s="145"/>
      <c r="KZA73" s="145"/>
      <c r="KZB73" s="145"/>
      <c r="KZC73" s="145"/>
      <c r="KZD73" s="145"/>
      <c r="KZV73" s="145"/>
      <c r="KZW73" s="145"/>
      <c r="KZZ73" s="145"/>
      <c r="LAC73" s="145"/>
      <c r="LAE73" s="145"/>
      <c r="LAG73" s="145"/>
      <c r="LAJ73" s="145"/>
      <c r="LAM73" s="145"/>
      <c r="LAP73" s="145"/>
      <c r="LAS73" s="145"/>
      <c r="LAV73" s="145"/>
      <c r="LAY73" s="145"/>
      <c r="LBB73" s="145"/>
      <c r="LBE73" s="145"/>
      <c r="LBG73" s="145"/>
      <c r="LBT73" s="145"/>
      <c r="LBU73" s="145"/>
      <c r="LBV73" s="145"/>
      <c r="LBW73" s="145"/>
      <c r="LBX73" s="145"/>
      <c r="LBY73" s="145"/>
      <c r="LBZ73" s="145"/>
      <c r="LCA73" s="145"/>
      <c r="LCB73" s="145"/>
      <c r="LCC73" s="145"/>
      <c r="LCD73" s="145"/>
      <c r="LCE73" s="145"/>
      <c r="LCF73" s="145"/>
      <c r="LCG73" s="145"/>
      <c r="LCK73" s="145"/>
      <c r="LCM73" s="145"/>
      <c r="LCN73" s="145"/>
      <c r="LCO73" s="145"/>
      <c r="LCP73" s="145"/>
      <c r="LCS73" s="145"/>
      <c r="LCU73" s="145"/>
      <c r="LCV73" s="145"/>
      <c r="LCW73" s="145"/>
      <c r="LCX73" s="145"/>
      <c r="LCY73" s="145"/>
      <c r="LCZ73" s="145"/>
      <c r="LDA73" s="145"/>
      <c r="LDB73" s="145"/>
      <c r="LDC73" s="145"/>
      <c r="LDD73" s="145"/>
      <c r="LDE73" s="145"/>
      <c r="LDF73" s="145"/>
      <c r="LDG73" s="145"/>
      <c r="LDJ73" s="145"/>
      <c r="LDM73" s="145"/>
      <c r="LDP73" s="145"/>
      <c r="LDS73" s="145"/>
      <c r="LDV73" s="145"/>
      <c r="LEH73" s="145"/>
      <c r="LEK73" s="145"/>
      <c r="LEN73" s="145"/>
      <c r="LEQ73" s="145"/>
      <c r="LEZ73" s="145"/>
      <c r="LFF73" s="145"/>
      <c r="LFI73" s="145"/>
      <c r="LFL73" s="145"/>
      <c r="LFO73" s="145"/>
      <c r="LFU73" s="145"/>
      <c r="LFX73" s="145"/>
      <c r="LGD73" s="145"/>
      <c r="LGF73" s="145"/>
      <c r="LGG73" s="145"/>
      <c r="LGI73" s="145"/>
      <c r="LGL73" s="145"/>
      <c r="LGO73" s="145"/>
      <c r="LGR73" s="145"/>
      <c r="LGZ73" s="145"/>
      <c r="LHE73" s="145"/>
      <c r="LHN73" s="145"/>
      <c r="LHQ73" s="145"/>
      <c r="LHY73" s="145"/>
      <c r="LIU73" s="145"/>
      <c r="LIV73" s="145"/>
      <c r="LIW73" s="145"/>
      <c r="LIX73" s="145"/>
      <c r="LIY73" s="145"/>
      <c r="LIZ73" s="145"/>
      <c r="LJR73" s="145"/>
      <c r="LJS73" s="145"/>
      <c r="LJV73" s="145"/>
      <c r="LJY73" s="145"/>
      <c r="LKA73" s="145"/>
      <c r="LKC73" s="145"/>
      <c r="LKF73" s="145"/>
      <c r="LKI73" s="145"/>
      <c r="LKL73" s="145"/>
      <c r="LKO73" s="145"/>
      <c r="LKR73" s="145"/>
      <c r="LKU73" s="145"/>
      <c r="LKX73" s="145"/>
      <c r="LLA73" s="145"/>
      <c r="LLC73" s="145"/>
      <c r="LLP73" s="145"/>
      <c r="LLQ73" s="145"/>
      <c r="LLR73" s="145"/>
      <c r="LLS73" s="145"/>
      <c r="LLT73" s="145"/>
      <c r="LLU73" s="145"/>
      <c r="LLV73" s="145"/>
      <c r="LLW73" s="145"/>
      <c r="LLX73" s="145"/>
      <c r="LLY73" s="145"/>
      <c r="LLZ73" s="145"/>
      <c r="LMA73" s="145"/>
      <c r="LMB73" s="145"/>
      <c r="LMC73" s="145"/>
      <c r="LMG73" s="145"/>
      <c r="LMI73" s="145"/>
      <c r="LMJ73" s="145"/>
      <c r="LMK73" s="145"/>
      <c r="LML73" s="145"/>
      <c r="LMO73" s="145"/>
      <c r="LMQ73" s="145"/>
      <c r="LMR73" s="145"/>
      <c r="LMS73" s="145"/>
      <c r="LMT73" s="145"/>
      <c r="LMU73" s="145"/>
      <c r="LMV73" s="145"/>
      <c r="LMW73" s="145"/>
      <c r="LMX73" s="145"/>
      <c r="LMY73" s="145"/>
      <c r="LMZ73" s="145"/>
      <c r="LNA73" s="145"/>
      <c r="LNB73" s="145"/>
      <c r="LNC73" s="145"/>
      <c r="LNF73" s="145"/>
      <c r="LNI73" s="145"/>
      <c r="LNL73" s="145"/>
      <c r="LNO73" s="145"/>
      <c r="LNR73" s="145"/>
      <c r="LOD73" s="145"/>
      <c r="LOG73" s="145"/>
      <c r="LOJ73" s="145"/>
      <c r="LOM73" s="145"/>
      <c r="LOV73" s="145"/>
      <c r="LPB73" s="145"/>
      <c r="LPE73" s="145"/>
      <c r="LPH73" s="145"/>
      <c r="LPK73" s="145"/>
      <c r="LPQ73" s="145"/>
      <c r="LPT73" s="145"/>
      <c r="LPZ73" s="145"/>
      <c r="LQB73" s="145"/>
      <c r="LQC73" s="145"/>
      <c r="LQE73" s="145"/>
      <c r="LQH73" s="145"/>
      <c r="LQK73" s="145"/>
      <c r="LQN73" s="145"/>
      <c r="LQV73" s="145"/>
      <c r="LRA73" s="145"/>
      <c r="LRJ73" s="145"/>
      <c r="LRM73" s="145"/>
      <c r="LRU73" s="145"/>
      <c r="LSQ73" s="145"/>
      <c r="LSR73" s="145"/>
      <c r="LSS73" s="145"/>
      <c r="LST73" s="145"/>
      <c r="LSU73" s="145"/>
      <c r="LSV73" s="145"/>
      <c r="LTN73" s="145"/>
      <c r="LTO73" s="145"/>
      <c r="LTR73" s="145"/>
      <c r="LTU73" s="145"/>
      <c r="LTW73" s="145"/>
      <c r="LTY73" s="145"/>
      <c r="LUB73" s="145"/>
      <c r="LUE73" s="145"/>
      <c r="LUH73" s="145"/>
      <c r="LUK73" s="145"/>
      <c r="LUN73" s="145"/>
      <c r="LUQ73" s="145"/>
      <c r="LUT73" s="145"/>
      <c r="LUW73" s="145"/>
      <c r="LUY73" s="145"/>
      <c r="LVL73" s="145"/>
      <c r="LVM73" s="145"/>
      <c r="LVN73" s="145"/>
      <c r="LVO73" s="145"/>
      <c r="LVP73" s="145"/>
      <c r="LVQ73" s="145"/>
      <c r="LVR73" s="145"/>
      <c r="LVS73" s="145"/>
      <c r="LVT73" s="145"/>
      <c r="LVU73" s="145"/>
      <c r="LVV73" s="145"/>
      <c r="LVW73" s="145"/>
      <c r="LVX73" s="145"/>
      <c r="LVY73" s="145"/>
      <c r="LWC73" s="145"/>
      <c r="LWE73" s="145"/>
      <c r="LWF73" s="145"/>
      <c r="LWG73" s="145"/>
      <c r="LWH73" s="145"/>
      <c r="LWK73" s="145"/>
      <c r="LWM73" s="145"/>
      <c r="LWN73" s="145"/>
      <c r="LWO73" s="145"/>
      <c r="LWP73" s="145"/>
      <c r="LWQ73" s="145"/>
      <c r="LWR73" s="145"/>
      <c r="LWS73" s="145"/>
      <c r="LWT73" s="145"/>
      <c r="LWU73" s="145"/>
      <c r="LWV73" s="145"/>
      <c r="LWW73" s="145"/>
      <c r="LWX73" s="145"/>
      <c r="LWY73" s="145"/>
      <c r="LXB73" s="145"/>
      <c r="LXE73" s="145"/>
      <c r="LXH73" s="145"/>
      <c r="LXK73" s="145"/>
      <c r="LXN73" s="145"/>
      <c r="LXZ73" s="145"/>
      <c r="LYC73" s="145"/>
      <c r="LYF73" s="145"/>
      <c r="LYI73" s="145"/>
      <c r="LYR73" s="145"/>
      <c r="LYX73" s="145"/>
      <c r="LZA73" s="145"/>
      <c r="LZD73" s="145"/>
      <c r="LZG73" s="145"/>
      <c r="LZM73" s="145"/>
      <c r="LZP73" s="145"/>
      <c r="LZV73" s="145"/>
      <c r="LZX73" s="145"/>
      <c r="LZY73" s="145"/>
      <c r="MAA73" s="145"/>
      <c r="MAD73" s="145"/>
      <c r="MAG73" s="145"/>
      <c r="MAJ73" s="145"/>
      <c r="MAR73" s="145"/>
      <c r="MAW73" s="145"/>
      <c r="MBF73" s="145"/>
      <c r="MBI73" s="145"/>
      <c r="MBQ73" s="145"/>
      <c r="MCM73" s="145"/>
      <c r="MCN73" s="145"/>
      <c r="MCO73" s="145"/>
      <c r="MCP73" s="145"/>
      <c r="MCQ73" s="145"/>
      <c r="MCR73" s="145"/>
      <c r="MDJ73" s="145"/>
      <c r="MDK73" s="145"/>
      <c r="MDN73" s="145"/>
      <c r="MDQ73" s="145"/>
      <c r="MDS73" s="145"/>
      <c r="MDU73" s="145"/>
      <c r="MDX73" s="145"/>
      <c r="MEA73" s="145"/>
      <c r="MED73" s="145"/>
      <c r="MEG73" s="145"/>
      <c r="MEJ73" s="145"/>
      <c r="MEM73" s="145"/>
      <c r="MEP73" s="145"/>
      <c r="MES73" s="145"/>
      <c r="MEU73" s="145"/>
      <c r="MFH73" s="145"/>
      <c r="MFI73" s="145"/>
      <c r="MFJ73" s="145"/>
      <c r="MFK73" s="145"/>
      <c r="MFL73" s="145"/>
      <c r="MFM73" s="145"/>
      <c r="MFN73" s="145"/>
      <c r="MFO73" s="145"/>
      <c r="MFP73" s="145"/>
      <c r="MFQ73" s="145"/>
      <c r="MFR73" s="145"/>
      <c r="MFS73" s="145"/>
      <c r="MFT73" s="145"/>
      <c r="MFU73" s="145"/>
      <c r="MFY73" s="145"/>
      <c r="MGA73" s="145"/>
      <c r="MGB73" s="145"/>
      <c r="MGC73" s="145"/>
      <c r="MGD73" s="145"/>
      <c r="MGG73" s="145"/>
      <c r="MGI73" s="145"/>
      <c r="MGJ73" s="145"/>
      <c r="MGK73" s="145"/>
      <c r="MGL73" s="145"/>
      <c r="MGM73" s="145"/>
      <c r="MGN73" s="145"/>
      <c r="MGO73" s="145"/>
      <c r="MGP73" s="145"/>
      <c r="MGQ73" s="145"/>
      <c r="MGR73" s="145"/>
      <c r="MGS73" s="145"/>
      <c r="MGT73" s="145"/>
      <c r="MGU73" s="145"/>
      <c r="MGX73" s="145"/>
      <c r="MHA73" s="145"/>
      <c r="MHD73" s="145"/>
      <c r="MHG73" s="145"/>
      <c r="MHJ73" s="145"/>
      <c r="MHV73" s="145"/>
      <c r="MHY73" s="145"/>
      <c r="MIB73" s="145"/>
      <c r="MIE73" s="145"/>
      <c r="MIN73" s="145"/>
      <c r="MIT73" s="145"/>
      <c r="MIW73" s="145"/>
      <c r="MIZ73" s="145"/>
      <c r="MJC73" s="145"/>
      <c r="MJI73" s="145"/>
      <c r="MJL73" s="145"/>
      <c r="MJR73" s="145"/>
      <c r="MJT73" s="145"/>
      <c r="MJU73" s="145"/>
      <c r="MJW73" s="145"/>
      <c r="MJZ73" s="145"/>
      <c r="MKC73" s="145"/>
      <c r="MKF73" s="145"/>
      <c r="MKN73" s="145"/>
      <c r="MKS73" s="145"/>
      <c r="MLB73" s="145"/>
      <c r="MLE73" s="145"/>
      <c r="MLM73" s="145"/>
      <c r="MMI73" s="145"/>
      <c r="MMJ73" s="145"/>
      <c r="MMK73" s="145"/>
      <c r="MML73" s="145"/>
      <c r="MMM73" s="145"/>
      <c r="MMN73" s="145"/>
      <c r="MNF73" s="145"/>
      <c r="MNG73" s="145"/>
      <c r="MNJ73" s="145"/>
      <c r="MNM73" s="145"/>
      <c r="MNO73" s="145"/>
      <c r="MNQ73" s="145"/>
      <c r="MNT73" s="145"/>
      <c r="MNW73" s="145"/>
      <c r="MNZ73" s="145"/>
      <c r="MOC73" s="145"/>
      <c r="MOF73" s="145"/>
      <c r="MOI73" s="145"/>
      <c r="MOL73" s="145"/>
      <c r="MOO73" s="145"/>
      <c r="MOQ73" s="145"/>
      <c r="MPD73" s="145"/>
      <c r="MPE73" s="145"/>
      <c r="MPF73" s="145"/>
      <c r="MPG73" s="145"/>
      <c r="MPH73" s="145"/>
      <c r="MPI73" s="145"/>
      <c r="MPJ73" s="145"/>
      <c r="MPK73" s="145"/>
      <c r="MPL73" s="145"/>
      <c r="MPM73" s="145"/>
      <c r="MPN73" s="145"/>
      <c r="MPO73" s="145"/>
      <c r="MPP73" s="145"/>
      <c r="MPQ73" s="145"/>
      <c r="MPU73" s="145"/>
      <c r="MPW73" s="145"/>
      <c r="MPX73" s="145"/>
      <c r="MPY73" s="145"/>
      <c r="MPZ73" s="145"/>
      <c r="MQC73" s="145"/>
      <c r="MQE73" s="145"/>
      <c r="MQF73" s="145"/>
      <c r="MQG73" s="145"/>
      <c r="MQH73" s="145"/>
      <c r="MQI73" s="145"/>
      <c r="MQJ73" s="145"/>
      <c r="MQK73" s="145"/>
      <c r="MQL73" s="145"/>
      <c r="MQM73" s="145"/>
      <c r="MQN73" s="145"/>
      <c r="MQO73" s="145"/>
      <c r="MQP73" s="145"/>
      <c r="MQQ73" s="145"/>
      <c r="MQT73" s="145"/>
      <c r="MQW73" s="145"/>
      <c r="MQZ73" s="145"/>
      <c r="MRC73" s="145"/>
      <c r="MRF73" s="145"/>
      <c r="MRR73" s="145"/>
      <c r="MRU73" s="145"/>
      <c r="MRX73" s="145"/>
      <c r="MSA73" s="145"/>
      <c r="MSJ73" s="145"/>
      <c r="MSP73" s="145"/>
      <c r="MSS73" s="145"/>
      <c r="MSV73" s="145"/>
      <c r="MSY73" s="145"/>
      <c r="MTE73" s="145"/>
      <c r="MTH73" s="145"/>
      <c r="MTN73" s="145"/>
      <c r="MTP73" s="145"/>
      <c r="MTQ73" s="145"/>
      <c r="MTS73" s="145"/>
      <c r="MTV73" s="145"/>
      <c r="MTY73" s="145"/>
      <c r="MUB73" s="145"/>
      <c r="MUJ73" s="145"/>
      <c r="MUO73" s="145"/>
      <c r="MUX73" s="145"/>
      <c r="MVA73" s="145"/>
      <c r="MVI73" s="145"/>
      <c r="MWE73" s="145"/>
      <c r="MWF73" s="145"/>
      <c r="MWG73" s="145"/>
      <c r="MWH73" s="145"/>
      <c r="MWI73" s="145"/>
      <c r="MWJ73" s="145"/>
      <c r="MXB73" s="145"/>
      <c r="MXC73" s="145"/>
      <c r="MXF73" s="145"/>
      <c r="MXI73" s="145"/>
      <c r="MXK73" s="145"/>
      <c r="MXM73" s="145"/>
      <c r="MXP73" s="145"/>
      <c r="MXS73" s="145"/>
      <c r="MXV73" s="145"/>
      <c r="MXY73" s="145"/>
      <c r="MYB73" s="145"/>
      <c r="MYE73" s="145"/>
      <c r="MYH73" s="145"/>
      <c r="MYK73" s="145"/>
      <c r="MYM73" s="145"/>
      <c r="MYZ73" s="145"/>
      <c r="MZA73" s="145"/>
      <c r="MZB73" s="145"/>
      <c r="MZC73" s="145"/>
      <c r="MZD73" s="145"/>
      <c r="MZE73" s="145"/>
      <c r="MZF73" s="145"/>
      <c r="MZG73" s="145"/>
      <c r="MZH73" s="145"/>
      <c r="MZI73" s="145"/>
      <c r="MZJ73" s="145"/>
      <c r="MZK73" s="145"/>
      <c r="MZL73" s="145"/>
      <c r="MZM73" s="145"/>
      <c r="MZQ73" s="145"/>
      <c r="MZS73" s="145"/>
      <c r="MZT73" s="145"/>
      <c r="MZU73" s="145"/>
      <c r="MZV73" s="145"/>
      <c r="MZY73" s="145"/>
      <c r="NAA73" s="145"/>
      <c r="NAB73" s="145"/>
      <c r="NAC73" s="145"/>
      <c r="NAD73" s="145"/>
      <c r="NAE73" s="145"/>
      <c r="NAF73" s="145"/>
      <c r="NAG73" s="145"/>
      <c r="NAH73" s="145"/>
      <c r="NAI73" s="145"/>
      <c r="NAJ73" s="145"/>
      <c r="NAK73" s="145"/>
      <c r="NAL73" s="145"/>
      <c r="NAM73" s="145"/>
      <c r="NAP73" s="145"/>
      <c r="NAS73" s="145"/>
      <c r="NAV73" s="145"/>
      <c r="NAY73" s="145"/>
      <c r="NBB73" s="145"/>
      <c r="NBN73" s="145"/>
      <c r="NBQ73" s="145"/>
      <c r="NBT73" s="145"/>
      <c r="NBW73" s="145"/>
      <c r="NCF73" s="145"/>
      <c r="NCL73" s="145"/>
      <c r="NCO73" s="145"/>
      <c r="NCR73" s="145"/>
      <c r="NCU73" s="145"/>
      <c r="NDA73" s="145"/>
      <c r="NDD73" s="145"/>
      <c r="NDJ73" s="145"/>
      <c r="NDL73" s="145"/>
      <c r="NDM73" s="145"/>
      <c r="NDO73" s="145"/>
      <c r="NDR73" s="145"/>
      <c r="NDU73" s="145"/>
      <c r="NDX73" s="145"/>
      <c r="NEF73" s="145"/>
      <c r="NEK73" s="145"/>
      <c r="NET73" s="145"/>
      <c r="NEW73" s="145"/>
      <c r="NFE73" s="145"/>
      <c r="NGA73" s="145"/>
      <c r="NGB73" s="145"/>
      <c r="NGC73" s="145"/>
      <c r="NGD73" s="145"/>
      <c r="NGE73" s="145"/>
      <c r="NGF73" s="145"/>
      <c r="NGX73" s="145"/>
      <c r="NGY73" s="145"/>
      <c r="NHB73" s="145"/>
      <c r="NHE73" s="145"/>
      <c r="NHG73" s="145"/>
      <c r="NHI73" s="145"/>
      <c r="NHL73" s="145"/>
      <c r="NHO73" s="145"/>
      <c r="NHR73" s="145"/>
      <c r="NHU73" s="145"/>
      <c r="NHX73" s="145"/>
      <c r="NIA73" s="145"/>
      <c r="NID73" s="145"/>
      <c r="NIG73" s="145"/>
      <c r="NII73" s="145"/>
      <c r="NIV73" s="145"/>
      <c r="NIW73" s="145"/>
      <c r="NIX73" s="145"/>
      <c r="NIY73" s="145"/>
      <c r="NIZ73" s="145"/>
      <c r="NJA73" s="145"/>
      <c r="NJB73" s="145"/>
      <c r="NJC73" s="145"/>
      <c r="NJD73" s="145"/>
      <c r="NJE73" s="145"/>
      <c r="NJF73" s="145"/>
      <c r="NJG73" s="145"/>
      <c r="NJH73" s="145"/>
      <c r="NJI73" s="145"/>
      <c r="NJM73" s="145"/>
      <c r="NJO73" s="145"/>
      <c r="NJP73" s="145"/>
      <c r="NJQ73" s="145"/>
      <c r="NJR73" s="145"/>
      <c r="NJU73" s="145"/>
      <c r="NJW73" s="145"/>
      <c r="NJX73" s="145"/>
      <c r="NJY73" s="145"/>
      <c r="NJZ73" s="145"/>
      <c r="NKA73" s="145"/>
      <c r="NKB73" s="145"/>
      <c r="NKC73" s="145"/>
      <c r="NKD73" s="145"/>
      <c r="NKE73" s="145"/>
      <c r="NKF73" s="145"/>
      <c r="NKG73" s="145"/>
      <c r="NKH73" s="145"/>
      <c r="NKI73" s="145"/>
      <c r="NKL73" s="145"/>
      <c r="NKO73" s="145"/>
      <c r="NKR73" s="145"/>
      <c r="NKU73" s="145"/>
      <c r="NKX73" s="145"/>
      <c r="NLJ73" s="145"/>
      <c r="NLM73" s="145"/>
      <c r="NLP73" s="145"/>
      <c r="NLS73" s="145"/>
      <c r="NMB73" s="145"/>
      <c r="NMH73" s="145"/>
      <c r="NMK73" s="145"/>
      <c r="NMN73" s="145"/>
      <c r="NMQ73" s="145"/>
      <c r="NMW73" s="145"/>
      <c r="NMZ73" s="145"/>
      <c r="NNF73" s="145"/>
      <c r="NNH73" s="145"/>
      <c r="NNI73" s="145"/>
      <c r="NNK73" s="145"/>
      <c r="NNN73" s="145"/>
      <c r="NNQ73" s="145"/>
      <c r="NNT73" s="145"/>
      <c r="NOB73" s="145"/>
      <c r="NOG73" s="145"/>
      <c r="NOP73" s="145"/>
      <c r="NOS73" s="145"/>
      <c r="NPA73" s="145"/>
      <c r="NPW73" s="145"/>
      <c r="NPX73" s="145"/>
      <c r="NPY73" s="145"/>
      <c r="NPZ73" s="145"/>
      <c r="NQA73" s="145"/>
      <c r="NQB73" s="145"/>
      <c r="NQT73" s="145"/>
      <c r="NQU73" s="145"/>
      <c r="NQX73" s="145"/>
      <c r="NRA73" s="145"/>
      <c r="NRC73" s="145"/>
      <c r="NRE73" s="145"/>
      <c r="NRH73" s="145"/>
      <c r="NRK73" s="145"/>
      <c r="NRN73" s="145"/>
      <c r="NRQ73" s="145"/>
      <c r="NRT73" s="145"/>
      <c r="NRW73" s="145"/>
      <c r="NRZ73" s="145"/>
      <c r="NSC73" s="145"/>
      <c r="NSE73" s="145"/>
      <c r="NSR73" s="145"/>
      <c r="NSS73" s="145"/>
      <c r="NST73" s="145"/>
      <c r="NSU73" s="145"/>
      <c r="NSV73" s="145"/>
      <c r="NSW73" s="145"/>
      <c r="NSX73" s="145"/>
      <c r="NSY73" s="145"/>
      <c r="NSZ73" s="145"/>
      <c r="NTA73" s="145"/>
      <c r="NTB73" s="145"/>
      <c r="NTC73" s="145"/>
      <c r="NTD73" s="145"/>
      <c r="NTE73" s="145"/>
      <c r="NTI73" s="145"/>
      <c r="NTK73" s="145"/>
      <c r="NTL73" s="145"/>
      <c r="NTM73" s="145"/>
      <c r="NTN73" s="145"/>
      <c r="NTQ73" s="145"/>
      <c r="NTS73" s="145"/>
      <c r="NTT73" s="145"/>
      <c r="NTU73" s="145"/>
      <c r="NTV73" s="145"/>
      <c r="NTW73" s="145"/>
      <c r="NTX73" s="145"/>
      <c r="NTY73" s="145"/>
      <c r="NTZ73" s="145"/>
      <c r="NUA73" s="145"/>
      <c r="NUB73" s="145"/>
      <c r="NUC73" s="145"/>
      <c r="NUD73" s="145"/>
      <c r="NUE73" s="145"/>
      <c r="NUH73" s="145"/>
      <c r="NUK73" s="145"/>
      <c r="NUN73" s="145"/>
      <c r="NUQ73" s="145"/>
      <c r="NUT73" s="145"/>
      <c r="NVF73" s="145"/>
      <c r="NVI73" s="145"/>
      <c r="NVL73" s="145"/>
      <c r="NVO73" s="145"/>
      <c r="NVX73" s="145"/>
      <c r="NWD73" s="145"/>
      <c r="NWG73" s="145"/>
      <c r="NWJ73" s="145"/>
      <c r="NWM73" s="145"/>
      <c r="NWS73" s="145"/>
      <c r="NWV73" s="145"/>
      <c r="NXB73" s="145"/>
      <c r="NXD73" s="145"/>
      <c r="NXE73" s="145"/>
      <c r="NXG73" s="145"/>
      <c r="NXJ73" s="145"/>
      <c r="NXM73" s="145"/>
      <c r="NXP73" s="145"/>
      <c r="NXX73" s="145"/>
      <c r="NYC73" s="145"/>
      <c r="NYL73" s="145"/>
      <c r="NYO73" s="145"/>
      <c r="NYW73" s="145"/>
      <c r="NZS73" s="145"/>
      <c r="NZT73" s="145"/>
      <c r="NZU73" s="145"/>
      <c r="NZV73" s="145"/>
      <c r="NZW73" s="145"/>
      <c r="NZX73" s="145"/>
      <c r="OAP73" s="145"/>
      <c r="OAQ73" s="145"/>
      <c r="OAT73" s="145"/>
      <c r="OAW73" s="145"/>
      <c r="OAY73" s="145"/>
      <c r="OBA73" s="145"/>
      <c r="OBD73" s="145"/>
      <c r="OBG73" s="145"/>
      <c r="OBJ73" s="145"/>
      <c r="OBM73" s="145"/>
      <c r="OBP73" s="145"/>
      <c r="OBS73" s="145"/>
      <c r="OBV73" s="145"/>
      <c r="OBY73" s="145"/>
      <c r="OCA73" s="145"/>
      <c r="OCN73" s="145"/>
      <c r="OCO73" s="145"/>
      <c r="OCP73" s="145"/>
      <c r="OCQ73" s="145"/>
      <c r="OCR73" s="145"/>
      <c r="OCS73" s="145"/>
      <c r="OCT73" s="145"/>
      <c r="OCU73" s="145"/>
      <c r="OCV73" s="145"/>
      <c r="OCW73" s="145"/>
      <c r="OCX73" s="145"/>
      <c r="OCY73" s="145"/>
      <c r="OCZ73" s="145"/>
      <c r="ODA73" s="145"/>
      <c r="ODE73" s="145"/>
      <c r="ODG73" s="145"/>
      <c r="ODH73" s="145"/>
      <c r="ODI73" s="145"/>
      <c r="ODJ73" s="145"/>
      <c r="ODM73" s="145"/>
      <c r="ODO73" s="145"/>
      <c r="ODP73" s="145"/>
      <c r="ODQ73" s="145"/>
      <c r="ODR73" s="145"/>
      <c r="ODS73" s="145"/>
      <c r="ODT73" s="145"/>
      <c r="ODU73" s="145"/>
      <c r="ODV73" s="145"/>
      <c r="ODW73" s="145"/>
      <c r="ODX73" s="145"/>
      <c r="ODY73" s="145"/>
      <c r="ODZ73" s="145"/>
      <c r="OEA73" s="145"/>
      <c r="OED73" s="145"/>
      <c r="OEG73" s="145"/>
      <c r="OEJ73" s="145"/>
      <c r="OEM73" s="145"/>
      <c r="OEP73" s="145"/>
      <c r="OFB73" s="145"/>
      <c r="OFE73" s="145"/>
      <c r="OFH73" s="145"/>
      <c r="OFK73" s="145"/>
      <c r="OFT73" s="145"/>
      <c r="OFZ73" s="145"/>
      <c r="OGC73" s="145"/>
      <c r="OGF73" s="145"/>
      <c r="OGI73" s="145"/>
      <c r="OGO73" s="145"/>
      <c r="OGR73" s="145"/>
      <c r="OGX73" s="145"/>
      <c r="OGZ73" s="145"/>
      <c r="OHA73" s="145"/>
      <c r="OHC73" s="145"/>
      <c r="OHF73" s="145"/>
      <c r="OHI73" s="145"/>
      <c r="OHL73" s="145"/>
      <c r="OHT73" s="145"/>
      <c r="OHY73" s="145"/>
      <c r="OIH73" s="145"/>
      <c r="OIK73" s="145"/>
      <c r="OIS73" s="145"/>
      <c r="OJO73" s="145"/>
      <c r="OJP73" s="145"/>
      <c r="OJQ73" s="145"/>
      <c r="OJR73" s="145"/>
      <c r="OJS73" s="145"/>
      <c r="OJT73" s="145"/>
      <c r="OKL73" s="145"/>
      <c r="OKM73" s="145"/>
      <c r="OKP73" s="145"/>
      <c r="OKS73" s="145"/>
      <c r="OKU73" s="145"/>
      <c r="OKW73" s="145"/>
      <c r="OKZ73" s="145"/>
      <c r="OLC73" s="145"/>
      <c r="OLF73" s="145"/>
      <c r="OLI73" s="145"/>
      <c r="OLL73" s="145"/>
      <c r="OLO73" s="145"/>
      <c r="OLR73" s="145"/>
      <c r="OLU73" s="145"/>
      <c r="OLW73" s="145"/>
      <c r="OMJ73" s="145"/>
      <c r="OMK73" s="145"/>
      <c r="OML73" s="145"/>
      <c r="OMM73" s="145"/>
      <c r="OMN73" s="145"/>
      <c r="OMO73" s="145"/>
      <c r="OMP73" s="145"/>
      <c r="OMQ73" s="145"/>
      <c r="OMR73" s="145"/>
      <c r="OMS73" s="145"/>
      <c r="OMT73" s="145"/>
      <c r="OMU73" s="145"/>
      <c r="OMV73" s="145"/>
      <c r="OMW73" s="145"/>
      <c r="ONA73" s="145"/>
      <c r="ONC73" s="145"/>
      <c r="OND73" s="145"/>
      <c r="ONE73" s="145"/>
      <c r="ONF73" s="145"/>
      <c r="ONI73" s="145"/>
      <c r="ONK73" s="145"/>
      <c r="ONL73" s="145"/>
      <c r="ONM73" s="145"/>
      <c r="ONN73" s="145"/>
      <c r="ONO73" s="145"/>
      <c r="ONP73" s="145"/>
      <c r="ONQ73" s="145"/>
      <c r="ONR73" s="145"/>
      <c r="ONS73" s="145"/>
      <c r="ONT73" s="145"/>
      <c r="ONU73" s="145"/>
      <c r="ONV73" s="145"/>
      <c r="ONW73" s="145"/>
      <c r="ONZ73" s="145"/>
      <c r="OOC73" s="145"/>
      <c r="OOF73" s="145"/>
      <c r="OOI73" s="145"/>
      <c r="OOL73" s="145"/>
      <c r="OOX73" s="145"/>
      <c r="OPA73" s="145"/>
      <c r="OPD73" s="145"/>
      <c r="OPG73" s="145"/>
      <c r="OPP73" s="145"/>
      <c r="OPV73" s="145"/>
      <c r="OPY73" s="145"/>
      <c r="OQB73" s="145"/>
      <c r="OQE73" s="145"/>
      <c r="OQK73" s="145"/>
      <c r="OQN73" s="145"/>
      <c r="OQT73" s="145"/>
      <c r="OQV73" s="145"/>
      <c r="OQW73" s="145"/>
      <c r="OQY73" s="145"/>
      <c r="ORB73" s="145"/>
      <c r="ORE73" s="145"/>
      <c r="ORH73" s="145"/>
      <c r="ORP73" s="145"/>
      <c r="ORU73" s="145"/>
      <c r="OSD73" s="145"/>
      <c r="OSG73" s="145"/>
      <c r="OSO73" s="145"/>
      <c r="OTK73" s="145"/>
      <c r="OTL73" s="145"/>
      <c r="OTM73" s="145"/>
      <c r="OTN73" s="145"/>
      <c r="OTO73" s="145"/>
      <c r="OTP73" s="145"/>
      <c r="OUH73" s="145"/>
      <c r="OUI73" s="145"/>
      <c r="OUL73" s="145"/>
      <c r="OUO73" s="145"/>
      <c r="OUQ73" s="145"/>
      <c r="OUS73" s="145"/>
      <c r="OUV73" s="145"/>
      <c r="OUY73" s="145"/>
      <c r="OVB73" s="145"/>
      <c r="OVE73" s="145"/>
      <c r="OVH73" s="145"/>
      <c r="OVK73" s="145"/>
      <c r="OVN73" s="145"/>
      <c r="OVQ73" s="145"/>
      <c r="OVS73" s="145"/>
      <c r="OWF73" s="145"/>
      <c r="OWG73" s="145"/>
      <c r="OWH73" s="145"/>
      <c r="OWI73" s="145"/>
      <c r="OWJ73" s="145"/>
      <c r="OWK73" s="145"/>
      <c r="OWL73" s="145"/>
      <c r="OWM73" s="145"/>
      <c r="OWN73" s="145"/>
      <c r="OWO73" s="145"/>
      <c r="OWP73" s="145"/>
      <c r="OWQ73" s="145"/>
      <c r="OWR73" s="145"/>
      <c r="OWS73" s="145"/>
      <c r="OWW73" s="145"/>
      <c r="OWY73" s="145"/>
      <c r="OWZ73" s="145"/>
      <c r="OXA73" s="145"/>
      <c r="OXB73" s="145"/>
      <c r="OXE73" s="145"/>
      <c r="OXG73" s="145"/>
      <c r="OXH73" s="145"/>
      <c r="OXI73" s="145"/>
      <c r="OXJ73" s="145"/>
      <c r="OXK73" s="145"/>
      <c r="OXL73" s="145"/>
      <c r="OXM73" s="145"/>
      <c r="OXN73" s="145"/>
      <c r="OXO73" s="145"/>
      <c r="OXP73" s="145"/>
      <c r="OXQ73" s="145"/>
      <c r="OXR73" s="145"/>
      <c r="OXS73" s="145"/>
      <c r="OXV73" s="145"/>
      <c r="OXY73" s="145"/>
      <c r="OYB73" s="145"/>
      <c r="OYE73" s="145"/>
      <c r="OYH73" s="145"/>
      <c r="OYT73" s="145"/>
      <c r="OYW73" s="145"/>
      <c r="OYZ73" s="145"/>
      <c r="OZC73" s="145"/>
      <c r="OZL73" s="145"/>
      <c r="OZR73" s="145"/>
      <c r="OZU73" s="145"/>
      <c r="OZX73" s="145"/>
      <c r="PAA73" s="145"/>
      <c r="PAG73" s="145"/>
      <c r="PAJ73" s="145"/>
      <c r="PAP73" s="145"/>
      <c r="PAR73" s="145"/>
      <c r="PAS73" s="145"/>
      <c r="PAU73" s="145"/>
      <c r="PAX73" s="145"/>
      <c r="PBA73" s="145"/>
      <c r="PBD73" s="145"/>
      <c r="PBL73" s="145"/>
      <c r="PBQ73" s="145"/>
      <c r="PBZ73" s="145"/>
      <c r="PCC73" s="145"/>
      <c r="PCK73" s="145"/>
      <c r="PDG73" s="145"/>
      <c r="PDH73" s="145"/>
      <c r="PDI73" s="145"/>
      <c r="PDJ73" s="145"/>
      <c r="PDK73" s="145"/>
      <c r="PDL73" s="145"/>
      <c r="PED73" s="145"/>
      <c r="PEE73" s="145"/>
      <c r="PEH73" s="145"/>
      <c r="PEK73" s="145"/>
      <c r="PEM73" s="145"/>
      <c r="PEO73" s="145"/>
      <c r="PER73" s="145"/>
      <c r="PEU73" s="145"/>
      <c r="PEX73" s="145"/>
      <c r="PFA73" s="145"/>
      <c r="PFD73" s="145"/>
      <c r="PFG73" s="145"/>
      <c r="PFJ73" s="145"/>
      <c r="PFM73" s="145"/>
      <c r="PFO73" s="145"/>
      <c r="PGB73" s="145"/>
      <c r="PGC73" s="145"/>
      <c r="PGD73" s="145"/>
      <c r="PGE73" s="145"/>
      <c r="PGF73" s="145"/>
      <c r="PGG73" s="145"/>
      <c r="PGH73" s="145"/>
      <c r="PGI73" s="145"/>
      <c r="PGJ73" s="145"/>
      <c r="PGK73" s="145"/>
      <c r="PGL73" s="145"/>
      <c r="PGM73" s="145"/>
      <c r="PGN73" s="145"/>
      <c r="PGO73" s="145"/>
      <c r="PGS73" s="145"/>
      <c r="PGU73" s="145"/>
      <c r="PGV73" s="145"/>
      <c r="PGW73" s="145"/>
      <c r="PGX73" s="145"/>
      <c r="PHA73" s="145"/>
      <c r="PHC73" s="145"/>
      <c r="PHD73" s="145"/>
      <c r="PHE73" s="145"/>
      <c r="PHF73" s="145"/>
      <c r="PHG73" s="145"/>
      <c r="PHH73" s="145"/>
      <c r="PHI73" s="145"/>
      <c r="PHJ73" s="145"/>
      <c r="PHK73" s="145"/>
      <c r="PHL73" s="145"/>
      <c r="PHM73" s="145"/>
      <c r="PHN73" s="145"/>
      <c r="PHO73" s="145"/>
      <c r="PHR73" s="145"/>
      <c r="PHU73" s="145"/>
      <c r="PHX73" s="145"/>
      <c r="PIA73" s="145"/>
      <c r="PID73" s="145"/>
      <c r="PIP73" s="145"/>
      <c r="PIS73" s="145"/>
      <c r="PIV73" s="145"/>
      <c r="PIY73" s="145"/>
      <c r="PJH73" s="145"/>
      <c r="PJN73" s="145"/>
      <c r="PJQ73" s="145"/>
      <c r="PJT73" s="145"/>
      <c r="PJW73" s="145"/>
      <c r="PKC73" s="145"/>
      <c r="PKF73" s="145"/>
      <c r="PKL73" s="145"/>
      <c r="PKN73" s="145"/>
      <c r="PKO73" s="145"/>
      <c r="PKQ73" s="145"/>
      <c r="PKT73" s="145"/>
      <c r="PKW73" s="145"/>
      <c r="PKZ73" s="145"/>
      <c r="PLH73" s="145"/>
      <c r="PLM73" s="145"/>
      <c r="PLV73" s="145"/>
      <c r="PLY73" s="145"/>
      <c r="PMG73" s="145"/>
      <c r="PNC73" s="145"/>
      <c r="PND73" s="145"/>
      <c r="PNE73" s="145"/>
      <c r="PNF73" s="145"/>
      <c r="PNG73" s="145"/>
      <c r="PNH73" s="145"/>
      <c r="PNZ73" s="145"/>
      <c r="POA73" s="145"/>
      <c r="POD73" s="145"/>
      <c r="POG73" s="145"/>
      <c r="POI73" s="145"/>
      <c r="POK73" s="145"/>
      <c r="PON73" s="145"/>
      <c r="POQ73" s="145"/>
      <c r="POT73" s="145"/>
      <c r="POW73" s="145"/>
      <c r="POZ73" s="145"/>
      <c r="PPC73" s="145"/>
      <c r="PPF73" s="145"/>
      <c r="PPI73" s="145"/>
      <c r="PPK73" s="145"/>
      <c r="PPX73" s="145"/>
      <c r="PPY73" s="145"/>
      <c r="PPZ73" s="145"/>
      <c r="PQA73" s="145"/>
      <c r="PQB73" s="145"/>
      <c r="PQC73" s="145"/>
      <c r="PQD73" s="145"/>
      <c r="PQE73" s="145"/>
      <c r="PQF73" s="145"/>
      <c r="PQG73" s="145"/>
      <c r="PQH73" s="145"/>
      <c r="PQI73" s="145"/>
      <c r="PQJ73" s="145"/>
      <c r="PQK73" s="145"/>
      <c r="PQO73" s="145"/>
      <c r="PQQ73" s="145"/>
      <c r="PQR73" s="145"/>
      <c r="PQS73" s="145"/>
      <c r="PQT73" s="145"/>
      <c r="PQW73" s="145"/>
      <c r="PQY73" s="145"/>
      <c r="PQZ73" s="145"/>
      <c r="PRA73" s="145"/>
      <c r="PRB73" s="145"/>
      <c r="PRC73" s="145"/>
      <c r="PRD73" s="145"/>
      <c r="PRE73" s="145"/>
      <c r="PRF73" s="145"/>
      <c r="PRG73" s="145"/>
      <c r="PRH73" s="145"/>
      <c r="PRI73" s="145"/>
      <c r="PRJ73" s="145"/>
      <c r="PRK73" s="145"/>
      <c r="PRN73" s="145"/>
      <c r="PRQ73" s="145"/>
      <c r="PRT73" s="145"/>
      <c r="PRW73" s="145"/>
      <c r="PRZ73" s="145"/>
      <c r="PSL73" s="145"/>
      <c r="PSO73" s="145"/>
      <c r="PSR73" s="145"/>
      <c r="PSU73" s="145"/>
      <c r="PTD73" s="145"/>
      <c r="PTJ73" s="145"/>
      <c r="PTM73" s="145"/>
      <c r="PTP73" s="145"/>
      <c r="PTS73" s="145"/>
      <c r="PTY73" s="145"/>
      <c r="PUB73" s="145"/>
      <c r="PUH73" s="145"/>
      <c r="PUJ73" s="145"/>
      <c r="PUK73" s="145"/>
      <c r="PUM73" s="145"/>
      <c r="PUP73" s="145"/>
      <c r="PUS73" s="145"/>
      <c r="PUV73" s="145"/>
      <c r="PVD73" s="145"/>
      <c r="PVI73" s="145"/>
      <c r="PVR73" s="145"/>
      <c r="PVU73" s="145"/>
      <c r="PWC73" s="145"/>
      <c r="PWY73" s="145"/>
      <c r="PWZ73" s="145"/>
      <c r="PXA73" s="145"/>
      <c r="PXB73" s="145"/>
      <c r="PXC73" s="145"/>
      <c r="PXD73" s="145"/>
      <c r="PXV73" s="145"/>
      <c r="PXW73" s="145"/>
      <c r="PXZ73" s="145"/>
      <c r="PYC73" s="145"/>
      <c r="PYE73" s="145"/>
      <c r="PYG73" s="145"/>
      <c r="PYJ73" s="145"/>
      <c r="PYM73" s="145"/>
      <c r="PYP73" s="145"/>
      <c r="PYS73" s="145"/>
      <c r="PYV73" s="145"/>
      <c r="PYY73" s="145"/>
      <c r="PZB73" s="145"/>
      <c r="PZE73" s="145"/>
      <c r="PZG73" s="145"/>
      <c r="PZT73" s="145"/>
      <c r="PZU73" s="145"/>
      <c r="PZV73" s="145"/>
      <c r="PZW73" s="145"/>
      <c r="PZX73" s="145"/>
      <c r="PZY73" s="145"/>
      <c r="PZZ73" s="145"/>
      <c r="QAA73" s="145"/>
      <c r="QAB73" s="145"/>
      <c r="QAC73" s="145"/>
      <c r="QAD73" s="145"/>
      <c r="QAE73" s="145"/>
      <c r="QAF73" s="145"/>
      <c r="QAG73" s="145"/>
      <c r="QAK73" s="145"/>
      <c r="QAM73" s="145"/>
      <c r="QAN73" s="145"/>
      <c r="QAO73" s="145"/>
      <c r="QAP73" s="145"/>
      <c r="QAS73" s="145"/>
      <c r="QAU73" s="145"/>
      <c r="QAV73" s="145"/>
      <c r="QAW73" s="145"/>
      <c r="QAX73" s="145"/>
      <c r="QAY73" s="145"/>
      <c r="QAZ73" s="145"/>
      <c r="QBA73" s="145"/>
      <c r="QBB73" s="145"/>
      <c r="QBC73" s="145"/>
      <c r="QBD73" s="145"/>
      <c r="QBE73" s="145"/>
      <c r="QBF73" s="145"/>
      <c r="QBG73" s="145"/>
      <c r="QBJ73" s="145"/>
      <c r="QBM73" s="145"/>
      <c r="QBP73" s="145"/>
      <c r="QBS73" s="145"/>
      <c r="QBV73" s="145"/>
      <c r="QCH73" s="145"/>
      <c r="QCK73" s="145"/>
      <c r="QCN73" s="145"/>
      <c r="QCQ73" s="145"/>
      <c r="QCZ73" s="145"/>
      <c r="QDF73" s="145"/>
      <c r="QDI73" s="145"/>
      <c r="QDL73" s="145"/>
      <c r="QDO73" s="145"/>
      <c r="QDU73" s="145"/>
      <c r="QDX73" s="145"/>
      <c r="QED73" s="145"/>
      <c r="QEF73" s="145"/>
      <c r="QEG73" s="145"/>
      <c r="QEI73" s="145"/>
      <c r="QEL73" s="145"/>
      <c r="QEO73" s="145"/>
      <c r="QER73" s="145"/>
      <c r="QEZ73" s="145"/>
      <c r="QFE73" s="145"/>
      <c r="QFN73" s="145"/>
      <c r="QFQ73" s="145"/>
      <c r="QFY73" s="145"/>
      <c r="QGU73" s="145"/>
      <c r="QGV73" s="145"/>
      <c r="QGW73" s="145"/>
      <c r="QGX73" s="145"/>
      <c r="QGY73" s="145"/>
      <c r="QGZ73" s="145"/>
      <c r="QHR73" s="145"/>
      <c r="QHS73" s="145"/>
      <c r="QHV73" s="145"/>
      <c r="QHY73" s="145"/>
      <c r="QIA73" s="145"/>
      <c r="QIC73" s="145"/>
      <c r="QIF73" s="145"/>
      <c r="QII73" s="145"/>
      <c r="QIL73" s="145"/>
      <c r="QIO73" s="145"/>
      <c r="QIR73" s="145"/>
      <c r="QIU73" s="145"/>
      <c r="QIX73" s="145"/>
      <c r="QJA73" s="145"/>
      <c r="QJC73" s="145"/>
      <c r="QJP73" s="145"/>
      <c r="QJQ73" s="145"/>
      <c r="QJR73" s="145"/>
      <c r="QJS73" s="145"/>
      <c r="QJT73" s="145"/>
      <c r="QJU73" s="145"/>
      <c r="QJV73" s="145"/>
      <c r="QJW73" s="145"/>
      <c r="QJX73" s="145"/>
      <c r="QJY73" s="145"/>
      <c r="QJZ73" s="145"/>
      <c r="QKA73" s="145"/>
      <c r="QKB73" s="145"/>
      <c r="QKC73" s="145"/>
      <c r="QKG73" s="145"/>
      <c r="QKI73" s="145"/>
      <c r="QKJ73" s="145"/>
      <c r="QKK73" s="145"/>
      <c r="QKL73" s="145"/>
      <c r="QKO73" s="145"/>
      <c r="QKQ73" s="145"/>
      <c r="QKR73" s="145"/>
      <c r="QKS73" s="145"/>
      <c r="QKT73" s="145"/>
      <c r="QKU73" s="145"/>
      <c r="QKV73" s="145"/>
      <c r="QKW73" s="145"/>
      <c r="QKX73" s="145"/>
      <c r="QKY73" s="145"/>
      <c r="QKZ73" s="145"/>
      <c r="QLA73" s="145"/>
      <c r="QLB73" s="145"/>
      <c r="QLC73" s="145"/>
      <c r="QLF73" s="145"/>
      <c r="QLI73" s="145"/>
      <c r="QLL73" s="145"/>
      <c r="QLO73" s="145"/>
      <c r="QLR73" s="145"/>
      <c r="QMD73" s="145"/>
      <c r="QMG73" s="145"/>
      <c r="QMJ73" s="145"/>
      <c r="QMM73" s="145"/>
      <c r="QMV73" s="145"/>
      <c r="QNB73" s="145"/>
      <c r="QNE73" s="145"/>
      <c r="QNH73" s="145"/>
      <c r="QNK73" s="145"/>
      <c r="QNQ73" s="145"/>
      <c r="QNT73" s="145"/>
      <c r="QNZ73" s="145"/>
      <c r="QOB73" s="145"/>
      <c r="QOC73" s="145"/>
      <c r="QOE73" s="145"/>
      <c r="QOH73" s="145"/>
      <c r="QOK73" s="145"/>
      <c r="QON73" s="145"/>
      <c r="QOV73" s="145"/>
      <c r="QPA73" s="145"/>
      <c r="QPJ73" s="145"/>
      <c r="QPM73" s="145"/>
      <c r="QPU73" s="145"/>
      <c r="QQQ73" s="145"/>
      <c r="QQR73" s="145"/>
      <c r="QQS73" s="145"/>
      <c r="QQT73" s="145"/>
      <c r="QQU73" s="145"/>
      <c r="QQV73" s="145"/>
      <c r="QRN73" s="145"/>
      <c r="QRO73" s="145"/>
      <c r="QRR73" s="145"/>
      <c r="QRU73" s="145"/>
      <c r="QRW73" s="145"/>
      <c r="QRY73" s="145"/>
      <c r="QSB73" s="145"/>
      <c r="QSE73" s="145"/>
      <c r="QSH73" s="145"/>
      <c r="QSK73" s="145"/>
      <c r="QSN73" s="145"/>
      <c r="QSQ73" s="145"/>
      <c r="QST73" s="145"/>
      <c r="QSW73" s="145"/>
      <c r="QSY73" s="145"/>
      <c r="QTL73" s="145"/>
      <c r="QTM73" s="145"/>
      <c r="QTN73" s="145"/>
      <c r="QTO73" s="145"/>
      <c r="QTP73" s="145"/>
      <c r="QTQ73" s="145"/>
      <c r="QTR73" s="145"/>
      <c r="QTS73" s="145"/>
      <c r="QTT73" s="145"/>
      <c r="QTU73" s="145"/>
      <c r="QTV73" s="145"/>
      <c r="QTW73" s="145"/>
      <c r="QTX73" s="145"/>
      <c r="QTY73" s="145"/>
      <c r="QUC73" s="145"/>
      <c r="QUE73" s="145"/>
      <c r="QUF73" s="145"/>
      <c r="QUG73" s="145"/>
      <c r="QUH73" s="145"/>
      <c r="QUK73" s="145"/>
      <c r="QUM73" s="145"/>
      <c r="QUN73" s="145"/>
      <c r="QUO73" s="145"/>
      <c r="QUP73" s="145"/>
      <c r="QUQ73" s="145"/>
      <c r="QUR73" s="145"/>
      <c r="QUS73" s="145"/>
      <c r="QUT73" s="145"/>
      <c r="QUU73" s="145"/>
      <c r="QUV73" s="145"/>
      <c r="QUW73" s="145"/>
      <c r="QUX73" s="145"/>
      <c r="QUY73" s="145"/>
      <c r="QVB73" s="145"/>
      <c r="QVE73" s="145"/>
      <c r="QVH73" s="145"/>
      <c r="QVK73" s="145"/>
      <c r="QVN73" s="145"/>
      <c r="QVZ73" s="145"/>
      <c r="QWC73" s="145"/>
      <c r="QWF73" s="145"/>
      <c r="QWI73" s="145"/>
      <c r="QWR73" s="145"/>
      <c r="QWX73" s="145"/>
      <c r="QXA73" s="145"/>
      <c r="QXD73" s="145"/>
      <c r="QXG73" s="145"/>
      <c r="QXM73" s="145"/>
      <c r="QXP73" s="145"/>
      <c r="QXV73" s="145"/>
      <c r="QXX73" s="145"/>
      <c r="QXY73" s="145"/>
      <c r="QYA73" s="145"/>
      <c r="QYD73" s="145"/>
      <c r="QYG73" s="145"/>
      <c r="QYJ73" s="145"/>
      <c r="QYR73" s="145"/>
      <c r="QYW73" s="145"/>
      <c r="QZF73" s="145"/>
      <c r="QZI73" s="145"/>
      <c r="QZQ73" s="145"/>
      <c r="RAM73" s="145"/>
      <c r="RAN73" s="145"/>
      <c r="RAO73" s="145"/>
      <c r="RAP73" s="145"/>
      <c r="RAQ73" s="145"/>
      <c r="RAR73" s="145"/>
      <c r="RBJ73" s="145"/>
      <c r="RBK73" s="145"/>
      <c r="RBN73" s="145"/>
      <c r="RBQ73" s="145"/>
      <c r="RBS73" s="145"/>
      <c r="RBU73" s="145"/>
      <c r="RBX73" s="145"/>
      <c r="RCA73" s="145"/>
      <c r="RCD73" s="145"/>
      <c r="RCG73" s="145"/>
      <c r="RCJ73" s="145"/>
      <c r="RCM73" s="145"/>
      <c r="RCP73" s="145"/>
      <c r="RCS73" s="145"/>
      <c r="RCU73" s="145"/>
      <c r="RDH73" s="145"/>
      <c r="RDI73" s="145"/>
      <c r="RDJ73" s="145"/>
      <c r="RDK73" s="145"/>
      <c r="RDL73" s="145"/>
      <c r="RDM73" s="145"/>
      <c r="RDN73" s="145"/>
      <c r="RDO73" s="145"/>
      <c r="RDP73" s="145"/>
      <c r="RDQ73" s="145"/>
      <c r="RDR73" s="145"/>
      <c r="RDS73" s="145"/>
      <c r="RDT73" s="145"/>
      <c r="RDU73" s="145"/>
      <c r="RDY73" s="145"/>
      <c r="REA73" s="145"/>
      <c r="REB73" s="145"/>
      <c r="REC73" s="145"/>
      <c r="RED73" s="145"/>
      <c r="REG73" s="145"/>
      <c r="REI73" s="145"/>
      <c r="REJ73" s="145"/>
      <c r="REK73" s="145"/>
      <c r="REL73" s="145"/>
      <c r="REM73" s="145"/>
      <c r="REN73" s="145"/>
      <c r="REO73" s="145"/>
      <c r="REP73" s="145"/>
      <c r="REQ73" s="145"/>
      <c r="RER73" s="145"/>
      <c r="RES73" s="145"/>
      <c r="RET73" s="145"/>
      <c r="REU73" s="145"/>
      <c r="REX73" s="145"/>
      <c r="RFA73" s="145"/>
      <c r="RFD73" s="145"/>
      <c r="RFG73" s="145"/>
      <c r="RFJ73" s="145"/>
      <c r="RFV73" s="145"/>
      <c r="RFY73" s="145"/>
      <c r="RGB73" s="145"/>
      <c r="RGE73" s="145"/>
      <c r="RGN73" s="145"/>
      <c r="RGT73" s="145"/>
      <c r="RGW73" s="145"/>
      <c r="RGZ73" s="145"/>
      <c r="RHC73" s="145"/>
      <c r="RHI73" s="145"/>
      <c r="RHL73" s="145"/>
      <c r="RHR73" s="145"/>
      <c r="RHT73" s="145"/>
      <c r="RHU73" s="145"/>
      <c r="RHW73" s="145"/>
      <c r="RHZ73" s="145"/>
      <c r="RIC73" s="145"/>
      <c r="RIF73" s="145"/>
      <c r="RIN73" s="145"/>
      <c r="RIS73" s="145"/>
      <c r="RJB73" s="145"/>
      <c r="RJE73" s="145"/>
      <c r="RJM73" s="145"/>
      <c r="RKI73" s="145"/>
      <c r="RKJ73" s="145"/>
      <c r="RKK73" s="145"/>
      <c r="RKL73" s="145"/>
      <c r="RKM73" s="145"/>
      <c r="RKN73" s="145"/>
      <c r="RLF73" s="145"/>
      <c r="RLG73" s="145"/>
      <c r="RLJ73" s="145"/>
      <c r="RLM73" s="145"/>
      <c r="RLO73" s="145"/>
      <c r="RLQ73" s="145"/>
      <c r="RLT73" s="145"/>
      <c r="RLW73" s="145"/>
      <c r="RLZ73" s="145"/>
      <c r="RMC73" s="145"/>
      <c r="RMF73" s="145"/>
      <c r="RMI73" s="145"/>
      <c r="RML73" s="145"/>
      <c r="RMO73" s="145"/>
      <c r="RMQ73" s="145"/>
      <c r="RND73" s="145"/>
      <c r="RNE73" s="145"/>
      <c r="RNF73" s="145"/>
      <c r="RNG73" s="145"/>
      <c r="RNH73" s="145"/>
      <c r="RNI73" s="145"/>
      <c r="RNJ73" s="145"/>
      <c r="RNK73" s="145"/>
      <c r="RNL73" s="145"/>
      <c r="RNM73" s="145"/>
      <c r="RNN73" s="145"/>
      <c r="RNO73" s="145"/>
      <c r="RNP73" s="145"/>
      <c r="RNQ73" s="145"/>
      <c r="RNU73" s="145"/>
      <c r="RNW73" s="145"/>
      <c r="RNX73" s="145"/>
      <c r="RNY73" s="145"/>
      <c r="RNZ73" s="145"/>
      <c r="ROC73" s="145"/>
      <c r="ROE73" s="145"/>
      <c r="ROF73" s="145"/>
      <c r="ROG73" s="145"/>
      <c r="ROH73" s="145"/>
      <c r="ROI73" s="145"/>
      <c r="ROJ73" s="145"/>
      <c r="ROK73" s="145"/>
      <c r="ROL73" s="145"/>
      <c r="ROM73" s="145"/>
      <c r="RON73" s="145"/>
      <c r="ROO73" s="145"/>
      <c r="ROP73" s="145"/>
      <c r="ROQ73" s="145"/>
      <c r="ROT73" s="145"/>
      <c r="ROW73" s="145"/>
      <c r="ROZ73" s="145"/>
      <c r="RPC73" s="145"/>
      <c r="RPF73" s="145"/>
      <c r="RPR73" s="145"/>
      <c r="RPU73" s="145"/>
      <c r="RPX73" s="145"/>
      <c r="RQA73" s="145"/>
      <c r="RQJ73" s="145"/>
      <c r="RQP73" s="145"/>
      <c r="RQS73" s="145"/>
      <c r="RQV73" s="145"/>
      <c r="RQY73" s="145"/>
      <c r="RRE73" s="145"/>
      <c r="RRH73" s="145"/>
      <c r="RRN73" s="145"/>
      <c r="RRP73" s="145"/>
      <c r="RRQ73" s="145"/>
      <c r="RRS73" s="145"/>
      <c r="RRV73" s="145"/>
      <c r="RRY73" s="145"/>
      <c r="RSB73" s="145"/>
      <c r="RSJ73" s="145"/>
      <c r="RSO73" s="145"/>
      <c r="RSX73" s="145"/>
      <c r="RTA73" s="145"/>
      <c r="RTI73" s="145"/>
      <c r="RUE73" s="145"/>
      <c r="RUF73" s="145"/>
      <c r="RUG73" s="145"/>
      <c r="RUH73" s="145"/>
      <c r="RUI73" s="145"/>
      <c r="RUJ73" s="145"/>
      <c r="RVB73" s="145"/>
      <c r="RVC73" s="145"/>
      <c r="RVF73" s="145"/>
      <c r="RVI73" s="145"/>
      <c r="RVK73" s="145"/>
      <c r="RVM73" s="145"/>
      <c r="RVP73" s="145"/>
      <c r="RVS73" s="145"/>
      <c r="RVV73" s="145"/>
      <c r="RVY73" s="145"/>
      <c r="RWB73" s="145"/>
      <c r="RWE73" s="145"/>
      <c r="RWH73" s="145"/>
      <c r="RWK73" s="145"/>
      <c r="RWM73" s="145"/>
      <c r="RWZ73" s="145"/>
      <c r="RXA73" s="145"/>
      <c r="RXB73" s="145"/>
      <c r="RXC73" s="145"/>
      <c r="RXD73" s="145"/>
      <c r="RXE73" s="145"/>
      <c r="RXF73" s="145"/>
      <c r="RXG73" s="145"/>
      <c r="RXH73" s="145"/>
      <c r="RXI73" s="145"/>
      <c r="RXJ73" s="145"/>
      <c r="RXK73" s="145"/>
      <c r="RXL73" s="145"/>
      <c r="RXM73" s="145"/>
      <c r="RXQ73" s="145"/>
      <c r="RXS73" s="145"/>
      <c r="RXT73" s="145"/>
      <c r="RXU73" s="145"/>
      <c r="RXV73" s="145"/>
      <c r="RXY73" s="145"/>
      <c r="RYA73" s="145"/>
      <c r="RYB73" s="145"/>
      <c r="RYC73" s="145"/>
      <c r="RYD73" s="145"/>
      <c r="RYE73" s="145"/>
      <c r="RYF73" s="145"/>
      <c r="RYG73" s="145"/>
      <c r="RYH73" s="145"/>
      <c r="RYI73" s="145"/>
      <c r="RYJ73" s="145"/>
      <c r="RYK73" s="145"/>
      <c r="RYL73" s="145"/>
      <c r="RYM73" s="145"/>
      <c r="RYP73" s="145"/>
      <c r="RYS73" s="145"/>
      <c r="RYV73" s="145"/>
      <c r="RYY73" s="145"/>
      <c r="RZB73" s="145"/>
      <c r="RZN73" s="145"/>
      <c r="RZQ73" s="145"/>
      <c r="RZT73" s="145"/>
      <c r="RZW73" s="145"/>
      <c r="SAF73" s="145"/>
      <c r="SAL73" s="145"/>
      <c r="SAO73" s="145"/>
      <c r="SAR73" s="145"/>
      <c r="SAU73" s="145"/>
      <c r="SBA73" s="145"/>
      <c r="SBD73" s="145"/>
      <c r="SBJ73" s="145"/>
      <c r="SBL73" s="145"/>
      <c r="SBM73" s="145"/>
      <c r="SBO73" s="145"/>
      <c r="SBR73" s="145"/>
      <c r="SBU73" s="145"/>
      <c r="SBX73" s="145"/>
      <c r="SCF73" s="145"/>
      <c r="SCK73" s="145"/>
      <c r="SCT73" s="145"/>
      <c r="SCW73" s="145"/>
      <c r="SDE73" s="145"/>
      <c r="SEA73" s="145"/>
      <c r="SEB73" s="145"/>
      <c r="SEC73" s="145"/>
      <c r="SED73" s="145"/>
      <c r="SEE73" s="145"/>
      <c r="SEF73" s="145"/>
      <c r="SEX73" s="145"/>
      <c r="SEY73" s="145"/>
      <c r="SFB73" s="145"/>
      <c r="SFE73" s="145"/>
      <c r="SFG73" s="145"/>
      <c r="SFI73" s="145"/>
      <c r="SFL73" s="145"/>
      <c r="SFO73" s="145"/>
      <c r="SFR73" s="145"/>
      <c r="SFU73" s="145"/>
      <c r="SFX73" s="145"/>
      <c r="SGA73" s="145"/>
      <c r="SGD73" s="145"/>
      <c r="SGG73" s="145"/>
      <c r="SGI73" s="145"/>
      <c r="SGV73" s="145"/>
      <c r="SGW73" s="145"/>
      <c r="SGX73" s="145"/>
      <c r="SGY73" s="145"/>
      <c r="SGZ73" s="145"/>
      <c r="SHA73" s="145"/>
      <c r="SHB73" s="145"/>
      <c r="SHC73" s="145"/>
      <c r="SHD73" s="145"/>
      <c r="SHE73" s="145"/>
      <c r="SHF73" s="145"/>
      <c r="SHG73" s="145"/>
      <c r="SHH73" s="145"/>
      <c r="SHI73" s="145"/>
      <c r="SHM73" s="145"/>
      <c r="SHO73" s="145"/>
      <c r="SHP73" s="145"/>
      <c r="SHQ73" s="145"/>
      <c r="SHR73" s="145"/>
      <c r="SHU73" s="145"/>
      <c r="SHW73" s="145"/>
      <c r="SHX73" s="145"/>
      <c r="SHY73" s="145"/>
      <c r="SHZ73" s="145"/>
      <c r="SIA73" s="145"/>
      <c r="SIB73" s="145"/>
      <c r="SIC73" s="145"/>
      <c r="SID73" s="145"/>
      <c r="SIE73" s="145"/>
      <c r="SIF73" s="145"/>
      <c r="SIG73" s="145"/>
      <c r="SIH73" s="145"/>
      <c r="SII73" s="145"/>
      <c r="SIL73" s="145"/>
      <c r="SIO73" s="145"/>
      <c r="SIR73" s="145"/>
      <c r="SIU73" s="145"/>
      <c r="SIX73" s="145"/>
      <c r="SJJ73" s="145"/>
      <c r="SJM73" s="145"/>
      <c r="SJP73" s="145"/>
      <c r="SJS73" s="145"/>
      <c r="SKB73" s="145"/>
      <c r="SKH73" s="145"/>
      <c r="SKK73" s="145"/>
      <c r="SKN73" s="145"/>
      <c r="SKQ73" s="145"/>
      <c r="SKW73" s="145"/>
      <c r="SKZ73" s="145"/>
      <c r="SLF73" s="145"/>
      <c r="SLH73" s="145"/>
      <c r="SLI73" s="145"/>
      <c r="SLK73" s="145"/>
      <c r="SLN73" s="145"/>
      <c r="SLQ73" s="145"/>
      <c r="SLT73" s="145"/>
      <c r="SMB73" s="145"/>
      <c r="SMG73" s="145"/>
      <c r="SMP73" s="145"/>
      <c r="SMS73" s="145"/>
      <c r="SNA73" s="145"/>
      <c r="SNW73" s="145"/>
      <c r="SNX73" s="145"/>
      <c r="SNY73" s="145"/>
      <c r="SNZ73" s="145"/>
      <c r="SOA73" s="145"/>
      <c r="SOB73" s="145"/>
      <c r="SOT73" s="145"/>
      <c r="SOU73" s="145"/>
      <c r="SOX73" s="145"/>
      <c r="SPA73" s="145"/>
      <c r="SPC73" s="145"/>
      <c r="SPE73" s="145"/>
      <c r="SPH73" s="145"/>
      <c r="SPK73" s="145"/>
      <c r="SPN73" s="145"/>
      <c r="SPQ73" s="145"/>
      <c r="SPT73" s="145"/>
      <c r="SPW73" s="145"/>
      <c r="SPZ73" s="145"/>
      <c r="SQC73" s="145"/>
      <c r="SQE73" s="145"/>
      <c r="SQR73" s="145"/>
      <c r="SQS73" s="145"/>
      <c r="SQT73" s="145"/>
      <c r="SQU73" s="145"/>
      <c r="SQV73" s="145"/>
      <c r="SQW73" s="145"/>
      <c r="SQX73" s="145"/>
      <c r="SQY73" s="145"/>
      <c r="SQZ73" s="145"/>
      <c r="SRA73" s="145"/>
      <c r="SRB73" s="145"/>
      <c r="SRC73" s="145"/>
      <c r="SRD73" s="145"/>
      <c r="SRE73" s="145"/>
      <c r="SRI73" s="145"/>
      <c r="SRK73" s="145"/>
      <c r="SRL73" s="145"/>
      <c r="SRM73" s="145"/>
      <c r="SRN73" s="145"/>
      <c r="SRQ73" s="145"/>
      <c r="SRS73" s="145"/>
      <c r="SRT73" s="145"/>
      <c r="SRU73" s="145"/>
      <c r="SRV73" s="145"/>
      <c r="SRW73" s="145"/>
      <c r="SRX73" s="145"/>
      <c r="SRY73" s="145"/>
      <c r="SRZ73" s="145"/>
      <c r="SSA73" s="145"/>
      <c r="SSB73" s="145"/>
      <c r="SSC73" s="145"/>
      <c r="SSD73" s="145"/>
      <c r="SSE73" s="145"/>
      <c r="SSH73" s="145"/>
      <c r="SSK73" s="145"/>
      <c r="SSN73" s="145"/>
      <c r="SSQ73" s="145"/>
      <c r="SST73" s="145"/>
      <c r="STF73" s="145"/>
      <c r="STI73" s="145"/>
      <c r="STL73" s="145"/>
      <c r="STO73" s="145"/>
      <c r="STX73" s="145"/>
      <c r="SUD73" s="145"/>
      <c r="SUG73" s="145"/>
      <c r="SUJ73" s="145"/>
      <c r="SUM73" s="145"/>
      <c r="SUS73" s="145"/>
      <c r="SUV73" s="145"/>
      <c r="SVB73" s="145"/>
      <c r="SVD73" s="145"/>
      <c r="SVE73" s="145"/>
      <c r="SVG73" s="145"/>
      <c r="SVJ73" s="145"/>
      <c r="SVM73" s="145"/>
      <c r="SVP73" s="145"/>
      <c r="SVX73" s="145"/>
      <c r="SWC73" s="145"/>
      <c r="SWL73" s="145"/>
      <c r="SWO73" s="145"/>
      <c r="SWW73" s="145"/>
      <c r="SXS73" s="145"/>
      <c r="SXT73" s="145"/>
      <c r="SXU73" s="145"/>
      <c r="SXV73" s="145"/>
      <c r="SXW73" s="145"/>
      <c r="SXX73" s="145"/>
      <c r="SYP73" s="145"/>
      <c r="SYQ73" s="145"/>
      <c r="SYT73" s="145"/>
      <c r="SYW73" s="145"/>
      <c r="SYY73" s="145"/>
      <c r="SZA73" s="145"/>
      <c r="SZD73" s="145"/>
      <c r="SZG73" s="145"/>
      <c r="SZJ73" s="145"/>
      <c r="SZM73" s="145"/>
      <c r="SZP73" s="145"/>
      <c r="SZS73" s="145"/>
      <c r="SZV73" s="145"/>
      <c r="SZY73" s="145"/>
      <c r="TAA73" s="145"/>
      <c r="TAN73" s="145"/>
      <c r="TAO73" s="145"/>
      <c r="TAP73" s="145"/>
      <c r="TAQ73" s="145"/>
      <c r="TAR73" s="145"/>
      <c r="TAS73" s="145"/>
      <c r="TAT73" s="145"/>
      <c r="TAU73" s="145"/>
      <c r="TAV73" s="145"/>
      <c r="TAW73" s="145"/>
      <c r="TAX73" s="145"/>
      <c r="TAY73" s="145"/>
      <c r="TAZ73" s="145"/>
      <c r="TBA73" s="145"/>
      <c r="TBE73" s="145"/>
      <c r="TBG73" s="145"/>
      <c r="TBH73" s="145"/>
      <c r="TBI73" s="145"/>
      <c r="TBJ73" s="145"/>
      <c r="TBM73" s="145"/>
      <c r="TBO73" s="145"/>
      <c r="TBP73" s="145"/>
      <c r="TBQ73" s="145"/>
      <c r="TBR73" s="145"/>
      <c r="TBS73" s="145"/>
      <c r="TBT73" s="145"/>
      <c r="TBU73" s="145"/>
      <c r="TBV73" s="145"/>
      <c r="TBW73" s="145"/>
      <c r="TBX73" s="145"/>
      <c r="TBY73" s="145"/>
      <c r="TBZ73" s="145"/>
      <c r="TCA73" s="145"/>
      <c r="TCD73" s="145"/>
      <c r="TCG73" s="145"/>
      <c r="TCJ73" s="145"/>
      <c r="TCM73" s="145"/>
      <c r="TCP73" s="145"/>
      <c r="TDB73" s="145"/>
      <c r="TDE73" s="145"/>
      <c r="TDH73" s="145"/>
      <c r="TDK73" s="145"/>
      <c r="TDT73" s="145"/>
      <c r="TDZ73" s="145"/>
      <c r="TEC73" s="145"/>
      <c r="TEF73" s="145"/>
      <c r="TEI73" s="145"/>
      <c r="TEO73" s="145"/>
      <c r="TER73" s="145"/>
      <c r="TEX73" s="145"/>
      <c r="TEZ73" s="145"/>
      <c r="TFA73" s="145"/>
      <c r="TFC73" s="145"/>
      <c r="TFF73" s="145"/>
      <c r="TFI73" s="145"/>
      <c r="TFL73" s="145"/>
      <c r="TFT73" s="145"/>
      <c r="TFY73" s="145"/>
      <c r="TGH73" s="145"/>
      <c r="TGK73" s="145"/>
      <c r="TGS73" s="145"/>
      <c r="THO73" s="145"/>
      <c r="THP73" s="145"/>
      <c r="THQ73" s="145"/>
      <c r="THR73" s="145"/>
      <c r="THS73" s="145"/>
      <c r="THT73" s="145"/>
      <c r="TIL73" s="145"/>
      <c r="TIM73" s="145"/>
      <c r="TIP73" s="145"/>
      <c r="TIS73" s="145"/>
      <c r="TIU73" s="145"/>
      <c r="TIW73" s="145"/>
      <c r="TIZ73" s="145"/>
      <c r="TJC73" s="145"/>
      <c r="TJF73" s="145"/>
      <c r="TJI73" s="145"/>
      <c r="TJL73" s="145"/>
      <c r="TJO73" s="145"/>
      <c r="TJR73" s="145"/>
      <c r="TJU73" s="145"/>
      <c r="TJW73" s="145"/>
      <c r="TKJ73" s="145"/>
      <c r="TKK73" s="145"/>
      <c r="TKL73" s="145"/>
      <c r="TKM73" s="145"/>
      <c r="TKN73" s="145"/>
      <c r="TKO73" s="145"/>
      <c r="TKP73" s="145"/>
      <c r="TKQ73" s="145"/>
      <c r="TKR73" s="145"/>
      <c r="TKS73" s="145"/>
      <c r="TKT73" s="145"/>
      <c r="TKU73" s="145"/>
      <c r="TKV73" s="145"/>
      <c r="TKW73" s="145"/>
      <c r="TLA73" s="145"/>
      <c r="TLC73" s="145"/>
      <c r="TLD73" s="145"/>
      <c r="TLE73" s="145"/>
      <c r="TLF73" s="145"/>
      <c r="TLI73" s="145"/>
      <c r="TLK73" s="145"/>
      <c r="TLL73" s="145"/>
      <c r="TLM73" s="145"/>
      <c r="TLN73" s="145"/>
      <c r="TLO73" s="145"/>
      <c r="TLP73" s="145"/>
      <c r="TLQ73" s="145"/>
      <c r="TLR73" s="145"/>
      <c r="TLS73" s="145"/>
      <c r="TLT73" s="145"/>
      <c r="TLU73" s="145"/>
      <c r="TLV73" s="145"/>
      <c r="TLW73" s="145"/>
      <c r="TLZ73" s="145"/>
      <c r="TMC73" s="145"/>
      <c r="TMF73" s="145"/>
      <c r="TMI73" s="145"/>
      <c r="TML73" s="145"/>
      <c r="TMX73" s="145"/>
      <c r="TNA73" s="145"/>
      <c r="TND73" s="145"/>
      <c r="TNG73" s="145"/>
      <c r="TNP73" s="145"/>
      <c r="TNV73" s="145"/>
      <c r="TNY73" s="145"/>
      <c r="TOB73" s="145"/>
      <c r="TOE73" s="145"/>
      <c r="TOK73" s="145"/>
      <c r="TON73" s="145"/>
      <c r="TOT73" s="145"/>
      <c r="TOV73" s="145"/>
      <c r="TOW73" s="145"/>
      <c r="TOY73" s="145"/>
      <c r="TPB73" s="145"/>
      <c r="TPE73" s="145"/>
      <c r="TPH73" s="145"/>
      <c r="TPP73" s="145"/>
      <c r="TPU73" s="145"/>
      <c r="TQD73" s="145"/>
      <c r="TQG73" s="145"/>
      <c r="TQO73" s="145"/>
      <c r="TRK73" s="145"/>
      <c r="TRL73" s="145"/>
      <c r="TRM73" s="145"/>
      <c r="TRN73" s="145"/>
      <c r="TRO73" s="145"/>
      <c r="TRP73" s="145"/>
      <c r="TSH73" s="145"/>
      <c r="TSI73" s="145"/>
      <c r="TSL73" s="145"/>
      <c r="TSO73" s="145"/>
      <c r="TSQ73" s="145"/>
      <c r="TSS73" s="145"/>
      <c r="TSV73" s="145"/>
      <c r="TSY73" s="145"/>
      <c r="TTB73" s="145"/>
      <c r="TTE73" s="145"/>
      <c r="TTH73" s="145"/>
      <c r="TTK73" s="145"/>
      <c r="TTN73" s="145"/>
      <c r="TTQ73" s="145"/>
      <c r="TTS73" s="145"/>
      <c r="TUF73" s="145"/>
      <c r="TUG73" s="145"/>
      <c r="TUH73" s="145"/>
      <c r="TUI73" s="145"/>
      <c r="TUJ73" s="145"/>
      <c r="TUK73" s="145"/>
      <c r="TUL73" s="145"/>
      <c r="TUM73" s="145"/>
      <c r="TUN73" s="145"/>
      <c r="TUO73" s="145"/>
      <c r="TUP73" s="145"/>
      <c r="TUQ73" s="145"/>
      <c r="TUR73" s="145"/>
      <c r="TUS73" s="145"/>
      <c r="TUW73" s="145"/>
      <c r="TUY73" s="145"/>
      <c r="TUZ73" s="145"/>
      <c r="TVA73" s="145"/>
      <c r="TVB73" s="145"/>
      <c r="TVE73" s="145"/>
      <c r="TVG73" s="145"/>
      <c r="TVH73" s="145"/>
      <c r="TVI73" s="145"/>
      <c r="TVJ73" s="145"/>
      <c r="TVK73" s="145"/>
      <c r="TVL73" s="145"/>
      <c r="TVM73" s="145"/>
      <c r="TVN73" s="145"/>
      <c r="TVO73" s="145"/>
      <c r="TVP73" s="145"/>
      <c r="TVQ73" s="145"/>
      <c r="TVR73" s="145"/>
      <c r="TVS73" s="145"/>
      <c r="TVV73" s="145"/>
      <c r="TVY73" s="145"/>
      <c r="TWB73" s="145"/>
      <c r="TWE73" s="145"/>
      <c r="TWH73" s="145"/>
      <c r="TWT73" s="145"/>
      <c r="TWW73" s="145"/>
      <c r="TWZ73" s="145"/>
      <c r="TXC73" s="145"/>
      <c r="TXL73" s="145"/>
      <c r="TXR73" s="145"/>
      <c r="TXU73" s="145"/>
      <c r="TXX73" s="145"/>
      <c r="TYA73" s="145"/>
      <c r="TYG73" s="145"/>
      <c r="TYJ73" s="145"/>
      <c r="TYP73" s="145"/>
      <c r="TYR73" s="145"/>
      <c r="TYS73" s="145"/>
      <c r="TYU73" s="145"/>
      <c r="TYX73" s="145"/>
      <c r="TZA73" s="145"/>
      <c r="TZD73" s="145"/>
      <c r="TZL73" s="145"/>
      <c r="TZQ73" s="145"/>
      <c r="TZZ73" s="145"/>
      <c r="UAC73" s="145"/>
      <c r="UAK73" s="145"/>
      <c r="UBG73" s="145"/>
      <c r="UBH73" s="145"/>
      <c r="UBI73" s="145"/>
      <c r="UBJ73" s="145"/>
      <c r="UBK73" s="145"/>
      <c r="UBL73" s="145"/>
      <c r="UCD73" s="145"/>
      <c r="UCE73" s="145"/>
      <c r="UCH73" s="145"/>
      <c r="UCK73" s="145"/>
      <c r="UCM73" s="145"/>
      <c r="UCO73" s="145"/>
      <c r="UCR73" s="145"/>
      <c r="UCU73" s="145"/>
      <c r="UCX73" s="145"/>
      <c r="UDA73" s="145"/>
      <c r="UDD73" s="145"/>
      <c r="UDG73" s="145"/>
      <c r="UDJ73" s="145"/>
      <c r="UDM73" s="145"/>
      <c r="UDO73" s="145"/>
      <c r="UEB73" s="145"/>
      <c r="UEC73" s="145"/>
      <c r="UED73" s="145"/>
      <c r="UEE73" s="145"/>
      <c r="UEF73" s="145"/>
      <c r="UEG73" s="145"/>
      <c r="UEH73" s="145"/>
      <c r="UEI73" s="145"/>
      <c r="UEJ73" s="145"/>
      <c r="UEK73" s="145"/>
      <c r="UEL73" s="145"/>
      <c r="UEM73" s="145"/>
      <c r="UEN73" s="145"/>
      <c r="UEO73" s="145"/>
      <c r="UES73" s="145"/>
      <c r="UEU73" s="145"/>
      <c r="UEV73" s="145"/>
      <c r="UEW73" s="145"/>
      <c r="UEX73" s="145"/>
      <c r="UFA73" s="145"/>
      <c r="UFC73" s="145"/>
      <c r="UFD73" s="145"/>
      <c r="UFE73" s="145"/>
      <c r="UFF73" s="145"/>
      <c r="UFG73" s="145"/>
      <c r="UFH73" s="145"/>
      <c r="UFI73" s="145"/>
      <c r="UFJ73" s="145"/>
      <c r="UFK73" s="145"/>
      <c r="UFL73" s="145"/>
      <c r="UFM73" s="145"/>
      <c r="UFN73" s="145"/>
      <c r="UFO73" s="145"/>
      <c r="UFR73" s="145"/>
      <c r="UFU73" s="145"/>
      <c r="UFX73" s="145"/>
      <c r="UGA73" s="145"/>
      <c r="UGD73" s="145"/>
      <c r="UGP73" s="145"/>
      <c r="UGS73" s="145"/>
      <c r="UGV73" s="145"/>
      <c r="UGY73" s="145"/>
      <c r="UHH73" s="145"/>
      <c r="UHN73" s="145"/>
      <c r="UHQ73" s="145"/>
      <c r="UHT73" s="145"/>
      <c r="UHW73" s="145"/>
      <c r="UIC73" s="145"/>
      <c r="UIF73" s="145"/>
      <c r="UIL73" s="145"/>
      <c r="UIN73" s="145"/>
      <c r="UIO73" s="145"/>
      <c r="UIQ73" s="145"/>
      <c r="UIT73" s="145"/>
      <c r="UIW73" s="145"/>
      <c r="UIZ73" s="145"/>
      <c r="UJH73" s="145"/>
      <c r="UJM73" s="145"/>
      <c r="UJV73" s="145"/>
      <c r="UJY73" s="145"/>
      <c r="UKG73" s="145"/>
      <c r="ULC73" s="145"/>
      <c r="ULD73" s="145"/>
      <c r="ULE73" s="145"/>
      <c r="ULF73" s="145"/>
      <c r="ULG73" s="145"/>
      <c r="ULH73" s="145"/>
      <c r="ULZ73" s="145"/>
      <c r="UMA73" s="145"/>
      <c r="UMD73" s="145"/>
      <c r="UMG73" s="145"/>
      <c r="UMI73" s="145"/>
      <c r="UMK73" s="145"/>
      <c r="UMN73" s="145"/>
      <c r="UMQ73" s="145"/>
      <c r="UMT73" s="145"/>
      <c r="UMW73" s="145"/>
      <c r="UMZ73" s="145"/>
      <c r="UNC73" s="145"/>
      <c r="UNF73" s="145"/>
      <c r="UNI73" s="145"/>
      <c r="UNK73" s="145"/>
      <c r="UNX73" s="145"/>
      <c r="UNY73" s="145"/>
      <c r="UNZ73" s="145"/>
      <c r="UOA73" s="145"/>
      <c r="UOB73" s="145"/>
      <c r="UOC73" s="145"/>
      <c r="UOD73" s="145"/>
      <c r="UOE73" s="145"/>
      <c r="UOF73" s="145"/>
      <c r="UOG73" s="145"/>
      <c r="UOH73" s="145"/>
      <c r="UOI73" s="145"/>
      <c r="UOJ73" s="145"/>
      <c r="UOK73" s="145"/>
      <c r="UOO73" s="145"/>
      <c r="UOQ73" s="145"/>
      <c r="UOR73" s="145"/>
      <c r="UOS73" s="145"/>
      <c r="UOT73" s="145"/>
      <c r="UOW73" s="145"/>
      <c r="UOY73" s="145"/>
      <c r="UOZ73" s="145"/>
      <c r="UPA73" s="145"/>
      <c r="UPB73" s="145"/>
      <c r="UPC73" s="145"/>
      <c r="UPD73" s="145"/>
      <c r="UPE73" s="145"/>
      <c r="UPF73" s="145"/>
      <c r="UPG73" s="145"/>
      <c r="UPH73" s="145"/>
      <c r="UPI73" s="145"/>
      <c r="UPJ73" s="145"/>
      <c r="UPK73" s="145"/>
      <c r="UPN73" s="145"/>
      <c r="UPQ73" s="145"/>
      <c r="UPT73" s="145"/>
      <c r="UPW73" s="145"/>
      <c r="UPZ73" s="145"/>
      <c r="UQL73" s="145"/>
      <c r="UQO73" s="145"/>
      <c r="UQR73" s="145"/>
      <c r="UQU73" s="145"/>
      <c r="URD73" s="145"/>
      <c r="URJ73" s="145"/>
      <c r="URM73" s="145"/>
      <c r="URP73" s="145"/>
      <c r="URS73" s="145"/>
      <c r="URY73" s="145"/>
      <c r="USB73" s="145"/>
      <c r="USH73" s="145"/>
      <c r="USJ73" s="145"/>
      <c r="USK73" s="145"/>
      <c r="USM73" s="145"/>
      <c r="USP73" s="145"/>
      <c r="USS73" s="145"/>
      <c r="USV73" s="145"/>
      <c r="UTD73" s="145"/>
      <c r="UTI73" s="145"/>
      <c r="UTR73" s="145"/>
      <c r="UTU73" s="145"/>
      <c r="UUC73" s="145"/>
      <c r="UUY73" s="145"/>
      <c r="UUZ73" s="145"/>
      <c r="UVA73" s="145"/>
      <c r="UVB73" s="145"/>
      <c r="UVC73" s="145"/>
      <c r="UVD73" s="145"/>
      <c r="UVV73" s="145"/>
      <c r="UVW73" s="145"/>
      <c r="UVZ73" s="145"/>
      <c r="UWC73" s="145"/>
      <c r="UWE73" s="145"/>
      <c r="UWG73" s="145"/>
      <c r="UWJ73" s="145"/>
      <c r="UWM73" s="145"/>
      <c r="UWP73" s="145"/>
      <c r="UWS73" s="145"/>
      <c r="UWV73" s="145"/>
      <c r="UWY73" s="145"/>
      <c r="UXB73" s="145"/>
      <c r="UXE73" s="145"/>
      <c r="UXG73" s="145"/>
      <c r="UXT73" s="145"/>
      <c r="UXU73" s="145"/>
      <c r="UXV73" s="145"/>
      <c r="UXW73" s="145"/>
      <c r="UXX73" s="145"/>
      <c r="UXY73" s="145"/>
      <c r="UXZ73" s="145"/>
      <c r="UYA73" s="145"/>
      <c r="UYB73" s="145"/>
      <c r="UYC73" s="145"/>
      <c r="UYD73" s="145"/>
      <c r="UYE73" s="145"/>
      <c r="UYF73" s="145"/>
      <c r="UYG73" s="145"/>
      <c r="UYK73" s="145"/>
      <c r="UYM73" s="145"/>
      <c r="UYN73" s="145"/>
      <c r="UYO73" s="145"/>
      <c r="UYP73" s="145"/>
      <c r="UYS73" s="145"/>
      <c r="UYU73" s="145"/>
      <c r="UYV73" s="145"/>
      <c r="UYW73" s="145"/>
      <c r="UYX73" s="145"/>
      <c r="UYY73" s="145"/>
      <c r="UYZ73" s="145"/>
      <c r="UZA73" s="145"/>
      <c r="UZB73" s="145"/>
      <c r="UZC73" s="145"/>
      <c r="UZD73" s="145"/>
      <c r="UZE73" s="145"/>
      <c r="UZF73" s="145"/>
      <c r="UZG73" s="145"/>
      <c r="UZJ73" s="145"/>
      <c r="UZM73" s="145"/>
      <c r="UZP73" s="145"/>
      <c r="UZS73" s="145"/>
      <c r="UZV73" s="145"/>
      <c r="VAH73" s="145"/>
      <c r="VAK73" s="145"/>
      <c r="VAN73" s="145"/>
      <c r="VAQ73" s="145"/>
      <c r="VAZ73" s="145"/>
      <c r="VBF73" s="145"/>
      <c r="VBI73" s="145"/>
      <c r="VBL73" s="145"/>
      <c r="VBO73" s="145"/>
      <c r="VBU73" s="145"/>
      <c r="VBX73" s="145"/>
      <c r="VCD73" s="145"/>
      <c r="VCF73" s="145"/>
      <c r="VCG73" s="145"/>
      <c r="VCI73" s="145"/>
      <c r="VCL73" s="145"/>
      <c r="VCO73" s="145"/>
      <c r="VCR73" s="145"/>
      <c r="VCZ73" s="145"/>
      <c r="VDE73" s="145"/>
      <c r="VDN73" s="145"/>
      <c r="VDQ73" s="145"/>
      <c r="VDY73" s="145"/>
      <c r="VEU73" s="145"/>
      <c r="VEV73" s="145"/>
      <c r="VEW73" s="145"/>
      <c r="VEX73" s="145"/>
      <c r="VEY73" s="145"/>
      <c r="VEZ73" s="145"/>
      <c r="VFR73" s="145"/>
      <c r="VFS73" s="145"/>
      <c r="VFV73" s="145"/>
      <c r="VFY73" s="145"/>
      <c r="VGA73" s="145"/>
      <c r="VGC73" s="145"/>
      <c r="VGF73" s="145"/>
      <c r="VGI73" s="145"/>
      <c r="VGL73" s="145"/>
      <c r="VGO73" s="145"/>
      <c r="VGR73" s="145"/>
      <c r="VGU73" s="145"/>
      <c r="VGX73" s="145"/>
      <c r="VHA73" s="145"/>
      <c r="VHC73" s="145"/>
      <c r="VHP73" s="145"/>
      <c r="VHQ73" s="145"/>
      <c r="VHR73" s="145"/>
      <c r="VHS73" s="145"/>
      <c r="VHT73" s="145"/>
      <c r="VHU73" s="145"/>
      <c r="VHV73" s="145"/>
      <c r="VHW73" s="145"/>
      <c r="VHX73" s="145"/>
      <c r="VHY73" s="145"/>
      <c r="VHZ73" s="145"/>
      <c r="VIA73" s="145"/>
      <c r="VIB73" s="145"/>
      <c r="VIC73" s="145"/>
      <c r="VIG73" s="145"/>
      <c r="VII73" s="145"/>
      <c r="VIJ73" s="145"/>
      <c r="VIK73" s="145"/>
      <c r="VIL73" s="145"/>
      <c r="VIO73" s="145"/>
      <c r="VIQ73" s="145"/>
      <c r="VIR73" s="145"/>
      <c r="VIS73" s="145"/>
      <c r="VIT73" s="145"/>
      <c r="VIU73" s="145"/>
      <c r="VIV73" s="145"/>
      <c r="VIW73" s="145"/>
      <c r="VIX73" s="145"/>
      <c r="VIY73" s="145"/>
      <c r="VIZ73" s="145"/>
      <c r="VJA73" s="145"/>
      <c r="VJB73" s="145"/>
      <c r="VJC73" s="145"/>
      <c r="VJF73" s="145"/>
      <c r="VJI73" s="145"/>
      <c r="VJL73" s="145"/>
      <c r="VJO73" s="145"/>
      <c r="VJR73" s="145"/>
      <c r="VKD73" s="145"/>
      <c r="VKG73" s="145"/>
      <c r="VKJ73" s="145"/>
      <c r="VKM73" s="145"/>
      <c r="VKV73" s="145"/>
      <c r="VLB73" s="145"/>
      <c r="VLE73" s="145"/>
      <c r="VLH73" s="145"/>
      <c r="VLK73" s="145"/>
      <c r="VLQ73" s="145"/>
      <c r="VLT73" s="145"/>
      <c r="VLZ73" s="145"/>
      <c r="VMB73" s="145"/>
      <c r="VMC73" s="145"/>
      <c r="VME73" s="145"/>
      <c r="VMH73" s="145"/>
      <c r="VMK73" s="145"/>
      <c r="VMN73" s="145"/>
      <c r="VMV73" s="145"/>
      <c r="VNA73" s="145"/>
      <c r="VNJ73" s="145"/>
      <c r="VNM73" s="145"/>
      <c r="VNU73" s="145"/>
      <c r="VOQ73" s="145"/>
      <c r="VOR73" s="145"/>
      <c r="VOS73" s="145"/>
      <c r="VOT73" s="145"/>
      <c r="VOU73" s="145"/>
      <c r="VOV73" s="145"/>
      <c r="VPN73" s="145"/>
      <c r="VPO73" s="145"/>
      <c r="VPR73" s="145"/>
      <c r="VPU73" s="145"/>
      <c r="VPW73" s="145"/>
      <c r="VPY73" s="145"/>
      <c r="VQB73" s="145"/>
      <c r="VQE73" s="145"/>
      <c r="VQH73" s="145"/>
      <c r="VQK73" s="145"/>
      <c r="VQN73" s="145"/>
      <c r="VQQ73" s="145"/>
      <c r="VQT73" s="145"/>
      <c r="VQW73" s="145"/>
      <c r="VQY73" s="145"/>
      <c r="VRL73" s="145"/>
      <c r="VRM73" s="145"/>
      <c r="VRN73" s="145"/>
      <c r="VRO73" s="145"/>
      <c r="VRP73" s="145"/>
      <c r="VRQ73" s="145"/>
      <c r="VRR73" s="145"/>
      <c r="VRS73" s="145"/>
      <c r="VRT73" s="145"/>
      <c r="VRU73" s="145"/>
      <c r="VRV73" s="145"/>
      <c r="VRW73" s="145"/>
      <c r="VRX73" s="145"/>
      <c r="VRY73" s="145"/>
      <c r="VSC73" s="145"/>
      <c r="VSE73" s="145"/>
      <c r="VSF73" s="145"/>
      <c r="VSG73" s="145"/>
      <c r="VSH73" s="145"/>
      <c r="VSK73" s="145"/>
      <c r="VSM73" s="145"/>
      <c r="VSN73" s="145"/>
      <c r="VSO73" s="145"/>
      <c r="VSP73" s="145"/>
      <c r="VSQ73" s="145"/>
      <c r="VSR73" s="145"/>
      <c r="VSS73" s="145"/>
      <c r="VST73" s="145"/>
      <c r="VSU73" s="145"/>
      <c r="VSV73" s="145"/>
      <c r="VSW73" s="145"/>
      <c r="VSX73" s="145"/>
      <c r="VSY73" s="145"/>
      <c r="VTB73" s="145"/>
      <c r="VTE73" s="145"/>
      <c r="VTH73" s="145"/>
      <c r="VTK73" s="145"/>
      <c r="VTN73" s="145"/>
      <c r="VTZ73" s="145"/>
      <c r="VUC73" s="145"/>
      <c r="VUF73" s="145"/>
      <c r="VUI73" s="145"/>
      <c r="VUR73" s="145"/>
      <c r="VUX73" s="145"/>
      <c r="VVA73" s="145"/>
      <c r="VVD73" s="145"/>
      <c r="VVG73" s="145"/>
      <c r="VVM73" s="145"/>
      <c r="VVP73" s="145"/>
      <c r="VVV73" s="145"/>
      <c r="VVX73" s="145"/>
      <c r="VVY73" s="145"/>
      <c r="VWA73" s="145"/>
      <c r="VWD73" s="145"/>
      <c r="VWG73" s="145"/>
      <c r="VWJ73" s="145"/>
      <c r="VWR73" s="145"/>
      <c r="VWW73" s="145"/>
      <c r="VXF73" s="145"/>
      <c r="VXI73" s="145"/>
      <c r="VXQ73" s="145"/>
      <c r="VYM73" s="145"/>
      <c r="VYN73" s="145"/>
      <c r="VYO73" s="145"/>
      <c r="VYP73" s="145"/>
      <c r="VYQ73" s="145"/>
      <c r="VYR73" s="145"/>
      <c r="VZJ73" s="145"/>
      <c r="VZK73" s="145"/>
      <c r="VZN73" s="145"/>
      <c r="VZQ73" s="145"/>
      <c r="VZS73" s="145"/>
      <c r="VZU73" s="145"/>
      <c r="VZX73" s="145"/>
      <c r="WAA73" s="145"/>
      <c r="WAD73" s="145"/>
      <c r="WAG73" s="145"/>
      <c r="WAJ73" s="145"/>
      <c r="WAM73" s="145"/>
      <c r="WAP73" s="145"/>
      <c r="WAS73" s="145"/>
      <c r="WAU73" s="145"/>
      <c r="WBH73" s="145"/>
      <c r="WBI73" s="145"/>
      <c r="WBJ73" s="145"/>
      <c r="WBK73" s="145"/>
      <c r="WBL73" s="145"/>
      <c r="WBM73" s="145"/>
      <c r="WBN73" s="145"/>
      <c r="WBO73" s="145"/>
      <c r="WBP73" s="145"/>
      <c r="WBQ73" s="145"/>
      <c r="WBR73" s="145"/>
      <c r="WBS73" s="145"/>
      <c r="WBT73" s="145"/>
      <c r="WBU73" s="145"/>
      <c r="WBY73" s="145"/>
      <c r="WCA73" s="145"/>
      <c r="WCB73" s="145"/>
      <c r="WCC73" s="145"/>
      <c r="WCD73" s="145"/>
      <c r="WCG73" s="145"/>
      <c r="WCI73" s="145"/>
      <c r="WCJ73" s="145"/>
      <c r="WCK73" s="145"/>
      <c r="WCL73" s="145"/>
      <c r="WCM73" s="145"/>
      <c r="WCN73" s="145"/>
      <c r="WCO73" s="145"/>
      <c r="WCP73" s="145"/>
      <c r="WCQ73" s="145"/>
      <c r="WCR73" s="145"/>
      <c r="WCS73" s="145"/>
      <c r="WCT73" s="145"/>
      <c r="WCU73" s="145"/>
      <c r="WCX73" s="145"/>
      <c r="WDA73" s="145"/>
      <c r="WDD73" s="145"/>
      <c r="WDG73" s="145"/>
      <c r="WDJ73" s="145"/>
      <c r="WDV73" s="145"/>
      <c r="WDY73" s="145"/>
      <c r="WEB73" s="145"/>
      <c r="WEE73" s="145"/>
      <c r="WEN73" s="145"/>
      <c r="WET73" s="145"/>
      <c r="WEW73" s="145"/>
      <c r="WEZ73" s="145"/>
      <c r="WFC73" s="145"/>
      <c r="WFI73" s="145"/>
      <c r="WFL73" s="145"/>
      <c r="WFR73" s="145"/>
      <c r="WFT73" s="145"/>
      <c r="WFU73" s="145"/>
      <c r="WFW73" s="145"/>
      <c r="WFZ73" s="145"/>
      <c r="WGC73" s="145"/>
      <c r="WGF73" s="145"/>
      <c r="WGN73" s="145"/>
      <c r="WGS73" s="145"/>
      <c r="WHB73" s="145"/>
      <c r="WHE73" s="145"/>
      <c r="WHM73" s="145"/>
      <c r="WII73" s="145"/>
      <c r="WIJ73" s="145"/>
      <c r="WIK73" s="145"/>
      <c r="WIL73" s="145"/>
      <c r="WIM73" s="145"/>
      <c r="WIN73" s="145"/>
      <c r="WJF73" s="145"/>
      <c r="WJG73" s="145"/>
      <c r="WJJ73" s="145"/>
      <c r="WJM73" s="145"/>
      <c r="WJO73" s="145"/>
      <c r="WJQ73" s="145"/>
      <c r="WJT73" s="145"/>
      <c r="WJW73" s="145"/>
      <c r="WJZ73" s="145"/>
      <c r="WKC73" s="145"/>
      <c r="WKF73" s="145"/>
      <c r="WKI73" s="145"/>
      <c r="WKL73" s="145"/>
      <c r="WKO73" s="145"/>
      <c r="WKQ73" s="145"/>
      <c r="WLD73" s="145"/>
      <c r="WLE73" s="145"/>
      <c r="WLF73" s="145"/>
      <c r="WLG73" s="145"/>
      <c r="WLH73" s="145"/>
      <c r="WLI73" s="145"/>
      <c r="WLJ73" s="145"/>
      <c r="WLK73" s="145"/>
      <c r="WLL73" s="145"/>
      <c r="WLM73" s="145"/>
      <c r="WLN73" s="145"/>
      <c r="WLO73" s="145"/>
      <c r="WLP73" s="145"/>
      <c r="WLQ73" s="145"/>
      <c r="WLU73" s="145"/>
      <c r="WLW73" s="145"/>
      <c r="WLX73" s="145"/>
      <c r="WLY73" s="145"/>
      <c r="WLZ73" s="145"/>
      <c r="WMC73" s="145"/>
      <c r="WME73" s="145"/>
      <c r="WMF73" s="145"/>
      <c r="WMG73" s="145"/>
      <c r="WMH73" s="145"/>
      <c r="WMI73" s="145"/>
      <c r="WMJ73" s="145"/>
      <c r="WMK73" s="145"/>
      <c r="WML73" s="145"/>
      <c r="WMM73" s="145"/>
      <c r="WMN73" s="145"/>
      <c r="WMO73" s="145"/>
      <c r="WMP73" s="145"/>
      <c r="WMQ73" s="145"/>
      <c r="WMT73" s="145"/>
      <c r="WMW73" s="145"/>
      <c r="WMZ73" s="145"/>
      <c r="WNC73" s="145"/>
      <c r="WNF73" s="145"/>
      <c r="WNR73" s="145"/>
      <c r="WNU73" s="145"/>
      <c r="WNX73" s="145"/>
      <c r="WOA73" s="145"/>
      <c r="WOJ73" s="145"/>
      <c r="WOP73" s="145"/>
      <c r="WOS73" s="145"/>
      <c r="WOV73" s="145"/>
      <c r="WOY73" s="145"/>
      <c r="WPE73" s="145"/>
      <c r="WPH73" s="145"/>
      <c r="WPN73" s="145"/>
      <c r="WPP73" s="145"/>
      <c r="WPQ73" s="145"/>
      <c r="WPS73" s="145"/>
      <c r="WPV73" s="145"/>
      <c r="WPY73" s="145"/>
      <c r="WQB73" s="145"/>
      <c r="WQJ73" s="145"/>
      <c r="WQO73" s="145"/>
      <c r="WQX73" s="145"/>
      <c r="WRA73" s="145"/>
      <c r="WRI73" s="145"/>
      <c r="WSE73" s="145"/>
      <c r="WSF73" s="145"/>
      <c r="WSG73" s="145"/>
      <c r="WSH73" s="145"/>
      <c r="WSI73" s="145"/>
      <c r="WSJ73" s="145"/>
      <c r="WTB73" s="145"/>
      <c r="WTC73" s="145"/>
      <c r="WTF73" s="145"/>
      <c r="WTI73" s="145"/>
      <c r="WTK73" s="145"/>
      <c r="WTM73" s="145"/>
      <c r="WTP73" s="145"/>
      <c r="WTS73" s="145"/>
      <c r="WTV73" s="145"/>
      <c r="WTY73" s="145"/>
      <c r="WUB73" s="145"/>
      <c r="WUE73" s="145"/>
      <c r="WUH73" s="145"/>
      <c r="WUK73" s="145"/>
      <c r="WUM73" s="145"/>
      <c r="WUZ73" s="145"/>
      <c r="WVA73" s="145"/>
      <c r="WVB73" s="145"/>
      <c r="WVC73" s="145"/>
      <c r="WVD73" s="145"/>
      <c r="WVE73" s="145"/>
      <c r="WVF73" s="145"/>
      <c r="WVG73" s="145"/>
      <c r="WVH73" s="145"/>
      <c r="WVI73" s="145"/>
      <c r="WVJ73" s="145"/>
      <c r="WVK73" s="145"/>
      <c r="WVL73" s="145"/>
      <c r="WVM73" s="145"/>
      <c r="WVN73" s="145"/>
      <c r="WVO73" s="145"/>
      <c r="WVP73" s="145"/>
      <c r="WVQ73" s="145"/>
      <c r="WVR73" s="145"/>
      <c r="WVS73" s="145"/>
      <c r="WVT73" s="145"/>
      <c r="WVU73" s="145"/>
      <c r="WVV73" s="145"/>
      <c r="WVW73" s="145"/>
      <c r="WVX73" s="145"/>
      <c r="WVY73" s="145"/>
      <c r="WVZ73" s="145"/>
      <c r="WWA73" s="145"/>
      <c r="WWB73" s="145"/>
      <c r="WWC73" s="145"/>
      <c r="WWD73" s="145"/>
      <c r="WWE73" s="145"/>
      <c r="WWF73" s="145"/>
      <c r="WWG73" s="145"/>
      <c r="WWH73" s="145"/>
      <c r="WWI73" s="145"/>
      <c r="WWJ73" s="145"/>
      <c r="WWK73" s="145"/>
      <c r="WWL73" s="145"/>
      <c r="WWM73" s="145"/>
      <c r="WWN73" s="145"/>
      <c r="WWO73" s="145"/>
      <c r="WWP73" s="145"/>
      <c r="WWQ73" s="145"/>
      <c r="WWR73" s="145"/>
      <c r="WWS73" s="145"/>
      <c r="WWT73" s="145"/>
      <c r="WWU73" s="145"/>
      <c r="WWV73" s="145"/>
      <c r="WWW73" s="145"/>
      <c r="WWX73" s="145"/>
      <c r="WWY73" s="145"/>
      <c r="WWZ73" s="145"/>
      <c r="WXA73" s="145"/>
      <c r="WXB73" s="145"/>
      <c r="WXC73" s="145"/>
      <c r="WXD73" s="145"/>
      <c r="WXE73" s="145"/>
      <c r="WXF73" s="145"/>
      <c r="WXG73" s="145"/>
      <c r="WXH73" s="145"/>
      <c r="WXI73" s="145"/>
      <c r="WXJ73" s="145"/>
      <c r="WXK73" s="145"/>
      <c r="WXL73" s="145"/>
      <c r="WXM73" s="145"/>
      <c r="WXN73" s="145"/>
      <c r="WXO73" s="145"/>
      <c r="WXP73" s="145"/>
      <c r="WXQ73" s="145"/>
      <c r="WXR73" s="145"/>
      <c r="WXS73" s="145"/>
      <c r="WXT73" s="145"/>
      <c r="WXU73" s="145"/>
      <c r="WXV73" s="145"/>
      <c r="WXW73" s="145"/>
      <c r="WXX73" s="145"/>
      <c r="WXY73" s="145"/>
      <c r="WXZ73" s="145"/>
      <c r="WYA73" s="145"/>
      <c r="WYB73" s="145"/>
      <c r="WYC73" s="145"/>
      <c r="WYD73" s="145"/>
      <c r="WYE73" s="145"/>
      <c r="WYF73" s="145"/>
      <c r="WYG73" s="145"/>
      <c r="WYH73" s="145"/>
      <c r="WYI73" s="145"/>
      <c r="WYJ73" s="145"/>
      <c r="WYK73" s="145"/>
      <c r="WYL73" s="145"/>
      <c r="WYM73" s="145"/>
      <c r="WYN73" s="145"/>
      <c r="WYO73" s="145"/>
      <c r="WYP73" s="145"/>
      <c r="WYQ73" s="145"/>
      <c r="WYR73" s="145"/>
      <c r="WYS73" s="145"/>
      <c r="WYT73" s="145"/>
      <c r="WYU73" s="145"/>
      <c r="WYV73" s="145"/>
      <c r="WYW73" s="145"/>
      <c r="WYX73" s="145"/>
      <c r="WYY73" s="145"/>
      <c r="WYZ73" s="145"/>
      <c r="WZA73" s="145"/>
      <c r="WZB73" s="145"/>
      <c r="WZC73" s="145"/>
      <c r="WZD73" s="145"/>
      <c r="WZE73" s="145"/>
      <c r="WZF73" s="145"/>
      <c r="WZG73" s="145"/>
      <c r="WZH73" s="145"/>
      <c r="WZI73" s="145"/>
      <c r="WZJ73" s="145"/>
      <c r="WZK73" s="145"/>
      <c r="WZL73" s="145"/>
      <c r="WZM73" s="145"/>
      <c r="WZN73" s="145"/>
      <c r="WZO73" s="145"/>
      <c r="WZP73" s="145"/>
      <c r="WZQ73" s="145"/>
      <c r="WZR73" s="145"/>
      <c r="WZS73" s="145"/>
      <c r="WZT73" s="145"/>
      <c r="WZU73" s="145"/>
      <c r="WZV73" s="145"/>
      <c r="WZW73" s="145"/>
      <c r="WZX73" s="145"/>
      <c r="WZY73" s="145"/>
      <c r="WZZ73" s="145"/>
      <c r="XAA73" s="145"/>
      <c r="XAB73" s="145"/>
      <c r="XAC73" s="145"/>
      <c r="XAD73" s="145"/>
      <c r="XAE73" s="145"/>
      <c r="XAF73" s="145"/>
      <c r="XAG73" s="145"/>
      <c r="XAH73" s="145"/>
      <c r="XAI73" s="145"/>
      <c r="XAJ73" s="145"/>
      <c r="XAK73" s="145"/>
      <c r="XAL73" s="145"/>
      <c r="XAM73" s="145"/>
      <c r="XAN73" s="145"/>
      <c r="XAO73" s="145"/>
      <c r="XAP73" s="145"/>
      <c r="XAQ73" s="145"/>
      <c r="XAR73" s="145"/>
      <c r="XAS73" s="145"/>
      <c r="XAT73" s="145"/>
      <c r="XAU73" s="145"/>
      <c r="XAV73" s="145"/>
      <c r="XAW73" s="145"/>
      <c r="XAX73" s="145"/>
      <c r="XAY73" s="145"/>
      <c r="XAZ73" s="145"/>
      <c r="XBA73" s="145"/>
      <c r="XBB73" s="145"/>
      <c r="XBC73" s="145"/>
      <c r="XBD73" s="145"/>
      <c r="XBE73" s="145"/>
      <c r="XBF73" s="145"/>
      <c r="XBG73" s="145"/>
      <c r="XBH73" s="145"/>
      <c r="XBI73" s="145"/>
      <c r="XBJ73" s="145"/>
      <c r="XBK73" s="145"/>
      <c r="XBL73" s="145"/>
      <c r="XBM73" s="145"/>
      <c r="XBN73" s="145"/>
      <c r="XBO73" s="145"/>
      <c r="XBP73" s="145"/>
      <c r="XBQ73" s="145"/>
      <c r="XBR73" s="145"/>
      <c r="XBS73" s="145"/>
      <c r="XBT73" s="145"/>
      <c r="XBU73" s="145"/>
      <c r="XBV73" s="145"/>
      <c r="XBW73" s="145"/>
      <c r="XBX73" s="145"/>
      <c r="XBY73" s="145"/>
      <c r="XBZ73" s="145"/>
      <c r="XCA73" s="145"/>
      <c r="XCB73" s="145"/>
      <c r="XCC73" s="145"/>
      <c r="XCD73" s="145"/>
      <c r="XCE73" s="145"/>
      <c r="XCF73" s="145"/>
      <c r="XCG73" s="145"/>
      <c r="XCH73" s="145"/>
      <c r="XCI73" s="145"/>
      <c r="XCJ73" s="145"/>
      <c r="XCK73" s="145"/>
      <c r="XCL73" s="145"/>
      <c r="XCM73" s="145"/>
      <c r="XCN73" s="145"/>
      <c r="XCO73" s="145"/>
      <c r="XCP73" s="145"/>
      <c r="XCQ73" s="145"/>
      <c r="XCR73" s="145"/>
      <c r="XCS73" s="145"/>
      <c r="XCT73" s="145"/>
      <c r="XCU73" s="145"/>
      <c r="XCV73" s="145"/>
      <c r="XCW73" s="145"/>
      <c r="XCX73" s="145"/>
      <c r="XCY73" s="145"/>
      <c r="XCZ73" s="145"/>
      <c r="XDA73" s="145"/>
      <c r="XDB73" s="145"/>
      <c r="XDC73" s="145"/>
      <c r="XDD73" s="145"/>
      <c r="XDE73" s="145"/>
      <c r="XDF73" s="145"/>
      <c r="XDG73" s="145"/>
      <c r="XDH73" s="145"/>
      <c r="XDI73" s="145"/>
      <c r="XDJ73" s="145"/>
      <c r="XDK73" s="145"/>
      <c r="XDL73" s="145"/>
      <c r="XDM73" s="145"/>
      <c r="XDN73" s="145"/>
      <c r="XDO73" s="145"/>
      <c r="XDP73" s="145"/>
      <c r="XDQ73" s="145"/>
      <c r="XDR73" s="145"/>
      <c r="XDS73" s="145"/>
      <c r="XDT73" s="145"/>
      <c r="XDU73" s="145"/>
      <c r="XDV73" s="145"/>
      <c r="XDW73" s="145"/>
      <c r="XDX73" s="145"/>
      <c r="XDY73" s="145"/>
      <c r="XDZ73" s="145"/>
      <c r="XEA73" s="145"/>
      <c r="XEB73" s="145"/>
      <c r="XEC73" s="145"/>
      <c r="XED73" s="145"/>
      <c r="XEE73" s="145"/>
      <c r="XEF73" s="145"/>
      <c r="XEG73" s="145"/>
      <c r="XEH73" s="145"/>
      <c r="XEI73" s="145"/>
      <c r="XEJ73" s="145"/>
      <c r="XEK73" s="145"/>
      <c r="XEL73" s="145"/>
      <c r="XEM73" s="145"/>
      <c r="XEN73" s="145"/>
      <c r="XEO73" s="145"/>
      <c r="XEP73" s="145"/>
      <c r="XEQ73" s="145"/>
      <c r="XER73" s="145"/>
      <c r="XES73" s="145"/>
      <c r="XET73" s="145"/>
      <c r="XEU73" s="145"/>
      <c r="XEV73" s="145"/>
      <c r="XEW73" s="145"/>
      <c r="XEX73" s="145"/>
      <c r="XEY73" s="145"/>
      <c r="XEZ73" s="145"/>
      <c r="XFA73" s="145"/>
      <c r="XFB73" s="145"/>
      <c r="XFC73" s="145"/>
      <c r="XFD73" s="145"/>
    </row>
    <row r="74" spans="1:16384" s="45" customFormat="1" ht="43.5" hidden="1" customHeight="1">
      <c r="A74" s="8" t="s">
        <v>167</v>
      </c>
      <c r="B74" s="44" t="s">
        <v>327</v>
      </c>
      <c r="C74" s="132"/>
      <c r="D74" s="59"/>
      <c r="E74" s="60">
        <f t="shared" si="1"/>
        <v>0</v>
      </c>
    </row>
    <row r="75" spans="1:16384" s="45" customFormat="1" ht="22.7" customHeight="1">
      <c r="A75" s="148" t="s">
        <v>168</v>
      </c>
      <c r="B75" s="44" t="s">
        <v>325</v>
      </c>
      <c r="C75" s="177">
        <v>8</v>
      </c>
      <c r="D75" s="143">
        <v>20000</v>
      </c>
      <c r="E75" s="144">
        <f t="shared" si="1"/>
        <v>160000</v>
      </c>
      <c r="I75" s="145"/>
      <c r="K75" s="145"/>
      <c r="L75" s="145"/>
      <c r="M75" s="145"/>
      <c r="N75" s="145"/>
      <c r="Q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H75" s="145"/>
      <c r="AK75" s="145"/>
      <c r="AN75" s="145"/>
      <c r="AQ75" s="145"/>
      <c r="AT75" s="145"/>
      <c r="BF75" s="145"/>
      <c r="BI75" s="145"/>
      <c r="BL75" s="145"/>
      <c r="BO75" s="145"/>
      <c r="BX75" s="145"/>
      <c r="CD75" s="145"/>
      <c r="CG75" s="145"/>
      <c r="CJ75" s="145"/>
      <c r="CM75" s="145"/>
      <c r="CS75" s="145"/>
      <c r="CV75" s="145"/>
      <c r="DB75" s="145"/>
      <c r="DD75" s="145"/>
      <c r="DE75" s="145"/>
      <c r="DG75" s="145"/>
      <c r="DJ75" s="145"/>
      <c r="DM75" s="145"/>
      <c r="DP75" s="145"/>
      <c r="DX75" s="145"/>
      <c r="EC75" s="145"/>
      <c r="EL75" s="145"/>
      <c r="EO75" s="145"/>
      <c r="EW75" s="145"/>
      <c r="FS75" s="145"/>
      <c r="FT75" s="145"/>
      <c r="FU75" s="145"/>
      <c r="FV75" s="145"/>
      <c r="FW75" s="145"/>
      <c r="FX75" s="145"/>
      <c r="GP75" s="145"/>
      <c r="GQ75" s="145"/>
      <c r="GT75" s="145"/>
      <c r="GW75" s="145"/>
      <c r="GY75" s="145"/>
      <c r="HA75" s="145"/>
      <c r="HD75" s="145"/>
      <c r="HG75" s="145"/>
      <c r="HJ75" s="145"/>
      <c r="HM75" s="145"/>
      <c r="HP75" s="145"/>
      <c r="HS75" s="145"/>
      <c r="HV75" s="145"/>
      <c r="HY75" s="145"/>
      <c r="IA75" s="145"/>
      <c r="IN75" s="145"/>
      <c r="IO75" s="145"/>
      <c r="IP75" s="145"/>
      <c r="IQ75" s="145"/>
      <c r="IR75" s="145"/>
      <c r="IS75" s="145"/>
      <c r="IT75" s="145"/>
      <c r="IU75" s="145"/>
      <c r="IV75" s="145"/>
      <c r="IW75" s="145"/>
      <c r="IX75" s="145"/>
      <c r="IY75" s="145"/>
      <c r="IZ75" s="145"/>
      <c r="JA75" s="145"/>
      <c r="JE75" s="145"/>
      <c r="JG75" s="145"/>
      <c r="JH75" s="145"/>
      <c r="JI75" s="145"/>
      <c r="JJ75" s="145"/>
      <c r="JM75" s="145"/>
      <c r="JO75" s="145"/>
      <c r="JP75" s="145"/>
      <c r="JQ75" s="145"/>
      <c r="JR75" s="145"/>
      <c r="JS75" s="145"/>
      <c r="JT75" s="145"/>
      <c r="JU75" s="145"/>
      <c r="JV75" s="145"/>
      <c r="JW75" s="145"/>
      <c r="JX75" s="145"/>
      <c r="JY75" s="145"/>
      <c r="JZ75" s="145"/>
      <c r="KA75" s="145"/>
      <c r="KD75" s="145"/>
      <c r="KG75" s="145"/>
      <c r="KJ75" s="145"/>
      <c r="KM75" s="145"/>
      <c r="KP75" s="145"/>
      <c r="LB75" s="145"/>
      <c r="LE75" s="145"/>
      <c r="LH75" s="145"/>
      <c r="LK75" s="145"/>
      <c r="LT75" s="145"/>
      <c r="LZ75" s="145"/>
      <c r="MC75" s="145"/>
      <c r="MF75" s="145"/>
      <c r="MI75" s="145"/>
      <c r="MO75" s="145"/>
      <c r="MR75" s="145"/>
      <c r="MX75" s="145"/>
      <c r="MZ75" s="145"/>
      <c r="NA75" s="145"/>
      <c r="NC75" s="145"/>
      <c r="NF75" s="145"/>
      <c r="NI75" s="145"/>
      <c r="NL75" s="145"/>
      <c r="NT75" s="145"/>
      <c r="NY75" s="145"/>
      <c r="OH75" s="145"/>
      <c r="OK75" s="145"/>
      <c r="OS75" s="145"/>
      <c r="PO75" s="145"/>
      <c r="PP75" s="145"/>
      <c r="PQ75" s="145"/>
      <c r="PR75" s="145"/>
      <c r="PS75" s="145"/>
      <c r="PT75" s="145"/>
      <c r="QL75" s="145"/>
      <c r="QM75" s="145"/>
      <c r="QP75" s="145"/>
      <c r="QS75" s="145"/>
      <c r="QU75" s="145"/>
      <c r="QW75" s="145"/>
      <c r="QZ75" s="145"/>
      <c r="RC75" s="145"/>
      <c r="RF75" s="145"/>
      <c r="RI75" s="145"/>
      <c r="RL75" s="145"/>
      <c r="RO75" s="145"/>
      <c r="RR75" s="145"/>
      <c r="RU75" s="145"/>
      <c r="RW75" s="145"/>
      <c r="SJ75" s="145"/>
      <c r="SK75" s="145"/>
      <c r="SL75" s="145"/>
      <c r="SM75" s="145"/>
      <c r="SN75" s="145"/>
      <c r="SO75" s="145"/>
      <c r="SP75" s="145"/>
      <c r="SQ75" s="145"/>
      <c r="SR75" s="145"/>
      <c r="SS75" s="145"/>
      <c r="ST75" s="145"/>
      <c r="SU75" s="145"/>
      <c r="SV75" s="145"/>
      <c r="SW75" s="145"/>
      <c r="TA75" s="145"/>
      <c r="TC75" s="145"/>
      <c r="TD75" s="145"/>
      <c r="TE75" s="145"/>
      <c r="TF75" s="145"/>
      <c r="TI75" s="145"/>
      <c r="TK75" s="145"/>
      <c r="TL75" s="145"/>
      <c r="TM75" s="145"/>
      <c r="TN75" s="145"/>
      <c r="TO75" s="145"/>
      <c r="TP75" s="145"/>
      <c r="TQ75" s="145"/>
      <c r="TR75" s="145"/>
      <c r="TS75" s="145"/>
      <c r="TT75" s="145"/>
      <c r="TU75" s="145"/>
      <c r="TV75" s="145"/>
      <c r="TW75" s="145"/>
      <c r="TZ75" s="145"/>
      <c r="UC75" s="145"/>
      <c r="UF75" s="145"/>
      <c r="UI75" s="145"/>
      <c r="UL75" s="145"/>
      <c r="UX75" s="145"/>
      <c r="VA75" s="145"/>
      <c r="VD75" s="145"/>
      <c r="VG75" s="145"/>
      <c r="VP75" s="145"/>
      <c r="VV75" s="145"/>
      <c r="VY75" s="145"/>
      <c r="WB75" s="145"/>
      <c r="WE75" s="145"/>
      <c r="WK75" s="145"/>
      <c r="WN75" s="145"/>
      <c r="WT75" s="145"/>
      <c r="WV75" s="145"/>
      <c r="WW75" s="145"/>
      <c r="WY75" s="145"/>
      <c r="XB75" s="145"/>
      <c r="XE75" s="145"/>
      <c r="XH75" s="145"/>
      <c r="XP75" s="145"/>
      <c r="XU75" s="145"/>
      <c r="YD75" s="145"/>
      <c r="YG75" s="145"/>
      <c r="YO75" s="145"/>
      <c r="ZK75" s="145"/>
      <c r="ZL75" s="145"/>
      <c r="ZM75" s="145"/>
      <c r="ZN75" s="145"/>
      <c r="ZO75" s="145"/>
      <c r="ZP75" s="145"/>
      <c r="AAH75" s="145"/>
      <c r="AAI75" s="145"/>
      <c r="AAL75" s="145"/>
      <c r="AAO75" s="145"/>
      <c r="AAQ75" s="145"/>
      <c r="AAS75" s="145"/>
      <c r="AAV75" s="145"/>
      <c r="AAY75" s="145"/>
      <c r="ABB75" s="145"/>
      <c r="ABE75" s="145"/>
      <c r="ABH75" s="145"/>
      <c r="ABK75" s="145"/>
      <c r="ABN75" s="145"/>
      <c r="ABQ75" s="145"/>
      <c r="ABS75" s="145"/>
      <c r="ACF75" s="145"/>
      <c r="ACG75" s="145"/>
      <c r="ACH75" s="145"/>
      <c r="ACI75" s="145"/>
      <c r="ACJ75" s="145"/>
      <c r="ACK75" s="145"/>
      <c r="ACL75" s="145"/>
      <c r="ACM75" s="145"/>
      <c r="ACN75" s="145"/>
      <c r="ACO75" s="145"/>
      <c r="ACP75" s="145"/>
      <c r="ACQ75" s="145"/>
      <c r="ACR75" s="145"/>
      <c r="ACS75" s="145"/>
      <c r="ACW75" s="145"/>
      <c r="ACY75" s="145"/>
      <c r="ACZ75" s="145"/>
      <c r="ADA75" s="145"/>
      <c r="ADB75" s="145"/>
      <c r="ADE75" s="145"/>
      <c r="ADG75" s="145"/>
      <c r="ADH75" s="145"/>
      <c r="ADI75" s="145"/>
      <c r="ADJ75" s="145"/>
      <c r="ADK75" s="145"/>
      <c r="ADL75" s="145"/>
      <c r="ADM75" s="145"/>
      <c r="ADN75" s="145"/>
      <c r="ADO75" s="145"/>
      <c r="ADP75" s="145"/>
      <c r="ADQ75" s="145"/>
      <c r="ADR75" s="145"/>
      <c r="ADS75" s="145"/>
      <c r="ADV75" s="145"/>
      <c r="ADY75" s="145"/>
      <c r="AEB75" s="145"/>
      <c r="AEE75" s="145"/>
      <c r="AEH75" s="145"/>
      <c r="AET75" s="145"/>
      <c r="AEW75" s="145"/>
      <c r="AEZ75" s="145"/>
      <c r="AFC75" s="145"/>
      <c r="AFL75" s="145"/>
      <c r="AFR75" s="145"/>
      <c r="AFU75" s="145"/>
      <c r="AFX75" s="145"/>
      <c r="AGA75" s="145"/>
      <c r="AGG75" s="145"/>
      <c r="AGJ75" s="145"/>
      <c r="AGP75" s="145"/>
      <c r="AGR75" s="145"/>
      <c r="AGS75" s="145"/>
      <c r="AGU75" s="145"/>
      <c r="AGX75" s="145"/>
      <c r="AHA75" s="145"/>
      <c r="AHD75" s="145"/>
      <c r="AHL75" s="145"/>
      <c r="AHQ75" s="145"/>
      <c r="AHZ75" s="145"/>
      <c r="AIC75" s="145"/>
      <c r="AIK75" s="145"/>
      <c r="AJG75" s="145"/>
      <c r="AJH75" s="145"/>
      <c r="AJI75" s="145"/>
      <c r="AJJ75" s="145"/>
      <c r="AJK75" s="145"/>
      <c r="AJL75" s="145"/>
      <c r="AKD75" s="145"/>
      <c r="AKE75" s="145"/>
      <c r="AKH75" s="145"/>
      <c r="AKK75" s="145"/>
      <c r="AKM75" s="145"/>
      <c r="AKO75" s="145"/>
      <c r="AKR75" s="145"/>
      <c r="AKU75" s="145"/>
      <c r="AKX75" s="145"/>
      <c r="ALA75" s="145"/>
      <c r="ALD75" s="145"/>
      <c r="ALG75" s="145"/>
      <c r="ALJ75" s="145"/>
      <c r="ALM75" s="145"/>
      <c r="ALO75" s="145"/>
      <c r="AMB75" s="145"/>
      <c r="AMC75" s="145"/>
      <c r="AMD75" s="145"/>
      <c r="AME75" s="145"/>
      <c r="AMF75" s="145"/>
      <c r="AMG75" s="145"/>
      <c r="AMH75" s="145"/>
      <c r="AMI75" s="145"/>
      <c r="AMJ75" s="145"/>
      <c r="AMK75" s="145"/>
      <c r="AML75" s="145"/>
      <c r="AMM75" s="145"/>
      <c r="AMN75" s="145"/>
      <c r="AMO75" s="145"/>
      <c r="AMS75" s="145"/>
      <c r="AMU75" s="145"/>
      <c r="AMV75" s="145"/>
      <c r="AMW75" s="145"/>
      <c r="AMX75" s="145"/>
      <c r="ANA75" s="145"/>
      <c r="ANC75" s="145"/>
      <c r="AND75" s="145"/>
      <c r="ANE75" s="145"/>
      <c r="ANF75" s="145"/>
      <c r="ANG75" s="145"/>
      <c r="ANH75" s="145"/>
      <c r="ANI75" s="145"/>
      <c r="ANJ75" s="145"/>
      <c r="ANK75" s="145"/>
      <c r="ANL75" s="145"/>
      <c r="ANM75" s="145"/>
      <c r="ANN75" s="145"/>
      <c r="ANO75" s="145"/>
      <c r="ANR75" s="145"/>
      <c r="ANU75" s="145"/>
      <c r="ANX75" s="145"/>
      <c r="AOA75" s="145"/>
      <c r="AOD75" s="145"/>
      <c r="AOP75" s="145"/>
      <c r="AOS75" s="145"/>
      <c r="AOV75" s="145"/>
      <c r="AOY75" s="145"/>
      <c r="APH75" s="145"/>
      <c r="APN75" s="145"/>
      <c r="APQ75" s="145"/>
      <c r="APT75" s="145"/>
      <c r="APW75" s="145"/>
      <c r="AQC75" s="145"/>
      <c r="AQF75" s="145"/>
      <c r="AQL75" s="145"/>
      <c r="AQN75" s="145"/>
      <c r="AQO75" s="145"/>
      <c r="AQQ75" s="145"/>
      <c r="AQT75" s="145"/>
      <c r="AQW75" s="145"/>
      <c r="AQZ75" s="145"/>
      <c r="ARH75" s="145"/>
      <c r="ARM75" s="145"/>
      <c r="ARV75" s="145"/>
      <c r="ARY75" s="145"/>
      <c r="ASG75" s="145"/>
      <c r="ATC75" s="145"/>
      <c r="ATD75" s="145"/>
      <c r="ATE75" s="145"/>
      <c r="ATF75" s="145"/>
      <c r="ATG75" s="145"/>
      <c r="ATH75" s="145"/>
      <c r="ATZ75" s="145"/>
      <c r="AUA75" s="145"/>
      <c r="AUD75" s="145"/>
      <c r="AUG75" s="145"/>
      <c r="AUI75" s="145"/>
      <c r="AUK75" s="145"/>
      <c r="AUN75" s="145"/>
      <c r="AUQ75" s="145"/>
      <c r="AUT75" s="145"/>
      <c r="AUW75" s="145"/>
      <c r="AUZ75" s="145"/>
      <c r="AVC75" s="145"/>
      <c r="AVF75" s="145"/>
      <c r="AVI75" s="145"/>
      <c r="AVK75" s="145"/>
      <c r="AVX75" s="145"/>
      <c r="AVY75" s="145"/>
      <c r="AVZ75" s="145"/>
      <c r="AWA75" s="145"/>
      <c r="AWB75" s="145"/>
      <c r="AWC75" s="145"/>
      <c r="AWD75" s="145"/>
      <c r="AWE75" s="145"/>
      <c r="AWF75" s="145"/>
      <c r="AWG75" s="145"/>
      <c r="AWH75" s="145"/>
      <c r="AWI75" s="145"/>
      <c r="AWJ75" s="145"/>
      <c r="AWK75" s="145"/>
      <c r="AWO75" s="145"/>
      <c r="AWQ75" s="145"/>
      <c r="AWR75" s="145"/>
      <c r="AWS75" s="145"/>
      <c r="AWT75" s="145"/>
      <c r="AWW75" s="145"/>
      <c r="AWY75" s="145"/>
      <c r="AWZ75" s="145"/>
      <c r="AXA75" s="145"/>
      <c r="AXB75" s="145"/>
      <c r="AXC75" s="145"/>
      <c r="AXD75" s="145"/>
      <c r="AXE75" s="145"/>
      <c r="AXF75" s="145"/>
      <c r="AXG75" s="145"/>
      <c r="AXH75" s="145"/>
      <c r="AXI75" s="145"/>
      <c r="AXJ75" s="145"/>
      <c r="AXK75" s="145"/>
      <c r="AXN75" s="145"/>
      <c r="AXQ75" s="145"/>
      <c r="AXT75" s="145"/>
      <c r="AXW75" s="145"/>
      <c r="AXZ75" s="145"/>
      <c r="AYL75" s="145"/>
      <c r="AYO75" s="145"/>
      <c r="AYR75" s="145"/>
      <c r="AYU75" s="145"/>
      <c r="AZD75" s="145"/>
      <c r="AZJ75" s="145"/>
      <c r="AZM75" s="145"/>
      <c r="AZP75" s="145"/>
      <c r="AZS75" s="145"/>
      <c r="AZY75" s="145"/>
      <c r="BAB75" s="145"/>
      <c r="BAH75" s="145"/>
      <c r="BAJ75" s="145"/>
      <c r="BAK75" s="145"/>
      <c r="BAM75" s="145"/>
      <c r="BAP75" s="145"/>
      <c r="BAS75" s="145"/>
      <c r="BAV75" s="145"/>
      <c r="BBD75" s="145"/>
      <c r="BBI75" s="145"/>
      <c r="BBR75" s="145"/>
      <c r="BBU75" s="145"/>
      <c r="BCC75" s="145"/>
      <c r="BCY75" s="145"/>
      <c r="BCZ75" s="145"/>
      <c r="BDA75" s="145"/>
      <c r="BDB75" s="145"/>
      <c r="BDC75" s="145"/>
      <c r="BDD75" s="145"/>
      <c r="BDV75" s="145"/>
      <c r="BDW75" s="145"/>
      <c r="BDZ75" s="145"/>
      <c r="BEC75" s="145"/>
      <c r="BEE75" s="145"/>
      <c r="BEG75" s="145"/>
      <c r="BEJ75" s="145"/>
      <c r="BEM75" s="145"/>
      <c r="BEP75" s="145"/>
      <c r="BES75" s="145"/>
      <c r="BEV75" s="145"/>
      <c r="BEY75" s="145"/>
      <c r="BFB75" s="145"/>
      <c r="BFE75" s="145"/>
      <c r="BFG75" s="145"/>
      <c r="BFT75" s="145"/>
      <c r="BFU75" s="145"/>
      <c r="BFV75" s="145"/>
      <c r="BFW75" s="145"/>
      <c r="BFX75" s="145"/>
      <c r="BFY75" s="145"/>
      <c r="BFZ75" s="145"/>
      <c r="BGA75" s="145"/>
      <c r="BGB75" s="145"/>
      <c r="BGC75" s="145"/>
      <c r="BGD75" s="145"/>
      <c r="BGE75" s="145"/>
      <c r="BGF75" s="145"/>
      <c r="BGG75" s="145"/>
      <c r="BGK75" s="145"/>
      <c r="BGM75" s="145"/>
      <c r="BGN75" s="145"/>
      <c r="BGO75" s="145"/>
      <c r="BGP75" s="145"/>
      <c r="BGS75" s="145"/>
      <c r="BGU75" s="145"/>
      <c r="BGV75" s="145"/>
      <c r="BGW75" s="145"/>
      <c r="BGX75" s="145"/>
      <c r="BGY75" s="145"/>
      <c r="BGZ75" s="145"/>
      <c r="BHA75" s="145"/>
      <c r="BHB75" s="145"/>
      <c r="BHC75" s="145"/>
      <c r="BHD75" s="145"/>
      <c r="BHE75" s="145"/>
      <c r="BHF75" s="145"/>
      <c r="BHG75" s="145"/>
      <c r="BHJ75" s="145"/>
      <c r="BHM75" s="145"/>
      <c r="BHP75" s="145"/>
      <c r="BHS75" s="145"/>
      <c r="BHV75" s="145"/>
      <c r="BIH75" s="145"/>
      <c r="BIK75" s="145"/>
      <c r="BIN75" s="145"/>
      <c r="BIQ75" s="145"/>
      <c r="BIZ75" s="145"/>
      <c r="BJF75" s="145"/>
      <c r="BJI75" s="145"/>
      <c r="BJL75" s="145"/>
      <c r="BJO75" s="145"/>
      <c r="BJU75" s="145"/>
      <c r="BJX75" s="145"/>
      <c r="BKD75" s="145"/>
      <c r="BKF75" s="145"/>
      <c r="BKG75" s="145"/>
      <c r="BKI75" s="145"/>
      <c r="BKL75" s="145"/>
      <c r="BKO75" s="145"/>
      <c r="BKR75" s="145"/>
      <c r="BKZ75" s="145"/>
      <c r="BLE75" s="145"/>
      <c r="BLN75" s="145"/>
      <c r="BLQ75" s="145"/>
      <c r="BLY75" s="145"/>
      <c r="BMU75" s="145"/>
      <c r="BMV75" s="145"/>
      <c r="BMW75" s="145"/>
      <c r="BMX75" s="145"/>
      <c r="BMY75" s="145"/>
      <c r="BMZ75" s="145"/>
      <c r="BNR75" s="145"/>
      <c r="BNS75" s="145"/>
      <c r="BNV75" s="145"/>
      <c r="BNY75" s="145"/>
      <c r="BOA75" s="145"/>
      <c r="BOC75" s="145"/>
      <c r="BOF75" s="145"/>
      <c r="BOI75" s="145"/>
      <c r="BOL75" s="145"/>
      <c r="BOO75" s="145"/>
      <c r="BOR75" s="145"/>
      <c r="BOU75" s="145"/>
      <c r="BOX75" s="145"/>
      <c r="BPA75" s="145"/>
      <c r="BPC75" s="145"/>
      <c r="BPP75" s="145"/>
      <c r="BPQ75" s="145"/>
      <c r="BPR75" s="145"/>
      <c r="BPS75" s="145"/>
      <c r="BPT75" s="145"/>
      <c r="BPU75" s="145"/>
      <c r="BPV75" s="145"/>
      <c r="BPW75" s="145"/>
      <c r="BPX75" s="145"/>
      <c r="BPY75" s="145"/>
      <c r="BPZ75" s="145"/>
      <c r="BQA75" s="145"/>
      <c r="BQB75" s="145"/>
      <c r="BQC75" s="145"/>
      <c r="BQG75" s="145"/>
      <c r="BQI75" s="145"/>
      <c r="BQJ75" s="145"/>
      <c r="BQK75" s="145"/>
      <c r="BQL75" s="145"/>
      <c r="BQO75" s="145"/>
      <c r="BQQ75" s="145"/>
      <c r="BQR75" s="145"/>
      <c r="BQS75" s="145"/>
      <c r="BQT75" s="145"/>
      <c r="BQU75" s="145"/>
      <c r="BQV75" s="145"/>
      <c r="BQW75" s="145"/>
      <c r="BQX75" s="145"/>
      <c r="BQY75" s="145"/>
      <c r="BQZ75" s="145"/>
      <c r="BRA75" s="145"/>
      <c r="BRB75" s="145"/>
      <c r="BRC75" s="145"/>
      <c r="BRF75" s="145"/>
      <c r="BRI75" s="145"/>
      <c r="BRL75" s="145"/>
      <c r="BRO75" s="145"/>
      <c r="BRR75" s="145"/>
      <c r="BSD75" s="145"/>
      <c r="BSG75" s="145"/>
      <c r="BSJ75" s="145"/>
      <c r="BSM75" s="145"/>
      <c r="BSV75" s="145"/>
      <c r="BTB75" s="145"/>
      <c r="BTE75" s="145"/>
      <c r="BTH75" s="145"/>
      <c r="BTK75" s="145"/>
      <c r="BTQ75" s="145"/>
      <c r="BTT75" s="145"/>
      <c r="BTZ75" s="145"/>
      <c r="BUB75" s="145"/>
      <c r="BUC75" s="145"/>
      <c r="BUE75" s="145"/>
      <c r="BUH75" s="145"/>
      <c r="BUK75" s="145"/>
      <c r="BUN75" s="145"/>
      <c r="BUV75" s="145"/>
      <c r="BVA75" s="145"/>
      <c r="BVJ75" s="145"/>
      <c r="BVM75" s="145"/>
      <c r="BVU75" s="145"/>
      <c r="BWQ75" s="145"/>
      <c r="BWR75" s="145"/>
      <c r="BWS75" s="145"/>
      <c r="BWT75" s="145"/>
      <c r="BWU75" s="145"/>
      <c r="BWV75" s="145"/>
      <c r="BXN75" s="145"/>
      <c r="BXO75" s="145"/>
      <c r="BXR75" s="145"/>
      <c r="BXU75" s="145"/>
      <c r="BXW75" s="145"/>
      <c r="BXY75" s="145"/>
      <c r="BYB75" s="145"/>
      <c r="BYE75" s="145"/>
      <c r="BYH75" s="145"/>
      <c r="BYK75" s="145"/>
      <c r="BYN75" s="145"/>
      <c r="BYQ75" s="145"/>
      <c r="BYT75" s="145"/>
      <c r="BYW75" s="145"/>
      <c r="BYY75" s="145"/>
      <c r="BZL75" s="145"/>
      <c r="BZM75" s="145"/>
      <c r="BZN75" s="145"/>
      <c r="BZO75" s="145"/>
      <c r="BZP75" s="145"/>
      <c r="BZQ75" s="145"/>
      <c r="BZR75" s="145"/>
      <c r="BZS75" s="145"/>
      <c r="BZT75" s="145"/>
      <c r="BZU75" s="145"/>
      <c r="BZV75" s="145"/>
      <c r="BZW75" s="145"/>
      <c r="BZX75" s="145"/>
      <c r="BZY75" s="145"/>
      <c r="CAC75" s="145"/>
      <c r="CAE75" s="145"/>
      <c r="CAF75" s="145"/>
      <c r="CAG75" s="145"/>
      <c r="CAH75" s="145"/>
      <c r="CAK75" s="145"/>
      <c r="CAM75" s="145"/>
      <c r="CAN75" s="145"/>
      <c r="CAO75" s="145"/>
      <c r="CAP75" s="145"/>
      <c r="CAQ75" s="145"/>
      <c r="CAR75" s="145"/>
      <c r="CAS75" s="145"/>
      <c r="CAT75" s="145"/>
      <c r="CAU75" s="145"/>
      <c r="CAV75" s="145"/>
      <c r="CAW75" s="145"/>
      <c r="CAX75" s="145"/>
      <c r="CAY75" s="145"/>
      <c r="CBB75" s="145"/>
      <c r="CBE75" s="145"/>
      <c r="CBH75" s="145"/>
      <c r="CBK75" s="145"/>
      <c r="CBN75" s="145"/>
      <c r="CBZ75" s="145"/>
      <c r="CCC75" s="145"/>
      <c r="CCF75" s="145"/>
      <c r="CCI75" s="145"/>
      <c r="CCR75" s="145"/>
      <c r="CCX75" s="145"/>
      <c r="CDA75" s="145"/>
      <c r="CDD75" s="145"/>
      <c r="CDG75" s="145"/>
      <c r="CDM75" s="145"/>
      <c r="CDP75" s="145"/>
      <c r="CDV75" s="145"/>
      <c r="CDX75" s="145"/>
      <c r="CDY75" s="145"/>
      <c r="CEA75" s="145"/>
      <c r="CED75" s="145"/>
      <c r="CEG75" s="145"/>
      <c r="CEJ75" s="145"/>
      <c r="CER75" s="145"/>
      <c r="CEW75" s="145"/>
      <c r="CFF75" s="145"/>
      <c r="CFI75" s="145"/>
      <c r="CFQ75" s="145"/>
      <c r="CGM75" s="145"/>
      <c r="CGN75" s="145"/>
      <c r="CGO75" s="145"/>
      <c r="CGP75" s="145"/>
      <c r="CGQ75" s="145"/>
      <c r="CGR75" s="145"/>
      <c r="CHJ75" s="145"/>
      <c r="CHK75" s="145"/>
      <c r="CHN75" s="145"/>
      <c r="CHQ75" s="145"/>
      <c r="CHS75" s="145"/>
      <c r="CHU75" s="145"/>
      <c r="CHX75" s="145"/>
      <c r="CIA75" s="145"/>
      <c r="CID75" s="145"/>
      <c r="CIG75" s="145"/>
      <c r="CIJ75" s="145"/>
      <c r="CIM75" s="145"/>
      <c r="CIP75" s="145"/>
      <c r="CIS75" s="145"/>
      <c r="CIU75" s="145"/>
      <c r="CJH75" s="145"/>
      <c r="CJI75" s="145"/>
      <c r="CJJ75" s="145"/>
      <c r="CJK75" s="145"/>
      <c r="CJL75" s="145"/>
      <c r="CJM75" s="145"/>
      <c r="CJN75" s="145"/>
      <c r="CJO75" s="145"/>
      <c r="CJP75" s="145"/>
      <c r="CJQ75" s="145"/>
      <c r="CJR75" s="145"/>
      <c r="CJS75" s="145"/>
      <c r="CJT75" s="145"/>
      <c r="CJU75" s="145"/>
      <c r="CJY75" s="145"/>
      <c r="CKA75" s="145"/>
      <c r="CKB75" s="145"/>
      <c r="CKC75" s="145"/>
      <c r="CKD75" s="145"/>
      <c r="CKG75" s="145"/>
      <c r="CKI75" s="145"/>
      <c r="CKJ75" s="145"/>
      <c r="CKK75" s="145"/>
      <c r="CKL75" s="145"/>
      <c r="CKM75" s="145"/>
      <c r="CKN75" s="145"/>
      <c r="CKO75" s="145"/>
      <c r="CKP75" s="145"/>
      <c r="CKQ75" s="145"/>
      <c r="CKR75" s="145"/>
      <c r="CKS75" s="145"/>
      <c r="CKT75" s="145"/>
      <c r="CKU75" s="145"/>
      <c r="CKX75" s="145"/>
      <c r="CLA75" s="145"/>
      <c r="CLD75" s="145"/>
      <c r="CLG75" s="145"/>
      <c r="CLJ75" s="145"/>
      <c r="CLV75" s="145"/>
      <c r="CLY75" s="145"/>
      <c r="CMB75" s="145"/>
      <c r="CME75" s="145"/>
      <c r="CMN75" s="145"/>
      <c r="CMT75" s="145"/>
      <c r="CMW75" s="145"/>
      <c r="CMZ75" s="145"/>
      <c r="CNC75" s="145"/>
      <c r="CNI75" s="145"/>
      <c r="CNL75" s="145"/>
      <c r="CNR75" s="145"/>
      <c r="CNT75" s="145"/>
      <c r="CNU75" s="145"/>
      <c r="CNW75" s="145"/>
      <c r="CNZ75" s="145"/>
      <c r="COC75" s="145"/>
      <c r="COF75" s="145"/>
      <c r="CON75" s="145"/>
      <c r="COS75" s="145"/>
      <c r="CPB75" s="145"/>
      <c r="CPE75" s="145"/>
      <c r="CPM75" s="145"/>
      <c r="CQI75" s="145"/>
      <c r="CQJ75" s="145"/>
      <c r="CQK75" s="145"/>
      <c r="CQL75" s="145"/>
      <c r="CQM75" s="145"/>
      <c r="CQN75" s="145"/>
      <c r="CRF75" s="145"/>
      <c r="CRG75" s="145"/>
      <c r="CRJ75" s="145"/>
      <c r="CRM75" s="145"/>
      <c r="CRO75" s="145"/>
      <c r="CRQ75" s="145"/>
      <c r="CRT75" s="145"/>
      <c r="CRW75" s="145"/>
      <c r="CRZ75" s="145"/>
      <c r="CSC75" s="145"/>
      <c r="CSF75" s="145"/>
      <c r="CSI75" s="145"/>
      <c r="CSL75" s="145"/>
      <c r="CSO75" s="145"/>
      <c r="CSQ75" s="145"/>
      <c r="CTD75" s="145"/>
      <c r="CTE75" s="145"/>
      <c r="CTF75" s="145"/>
      <c r="CTG75" s="145"/>
      <c r="CTH75" s="145"/>
      <c r="CTI75" s="145"/>
      <c r="CTJ75" s="145"/>
      <c r="CTK75" s="145"/>
      <c r="CTL75" s="145"/>
      <c r="CTM75" s="145"/>
      <c r="CTN75" s="145"/>
      <c r="CTO75" s="145"/>
      <c r="CTP75" s="145"/>
      <c r="CTQ75" s="145"/>
      <c r="CTU75" s="145"/>
      <c r="CTW75" s="145"/>
      <c r="CTX75" s="145"/>
      <c r="CTY75" s="145"/>
      <c r="CTZ75" s="145"/>
      <c r="CUC75" s="145"/>
      <c r="CUE75" s="145"/>
      <c r="CUF75" s="145"/>
      <c r="CUG75" s="145"/>
      <c r="CUH75" s="145"/>
      <c r="CUI75" s="145"/>
      <c r="CUJ75" s="145"/>
      <c r="CUK75" s="145"/>
      <c r="CUL75" s="145"/>
      <c r="CUM75" s="145"/>
      <c r="CUN75" s="145"/>
      <c r="CUO75" s="145"/>
      <c r="CUP75" s="145"/>
      <c r="CUQ75" s="145"/>
      <c r="CUT75" s="145"/>
      <c r="CUW75" s="145"/>
      <c r="CUZ75" s="145"/>
      <c r="CVC75" s="145"/>
      <c r="CVF75" s="145"/>
      <c r="CVR75" s="145"/>
      <c r="CVU75" s="145"/>
      <c r="CVX75" s="145"/>
      <c r="CWA75" s="145"/>
      <c r="CWJ75" s="145"/>
      <c r="CWP75" s="145"/>
      <c r="CWS75" s="145"/>
      <c r="CWV75" s="145"/>
      <c r="CWY75" s="145"/>
      <c r="CXE75" s="145"/>
      <c r="CXH75" s="145"/>
      <c r="CXN75" s="145"/>
      <c r="CXP75" s="145"/>
      <c r="CXQ75" s="145"/>
      <c r="CXS75" s="145"/>
      <c r="CXV75" s="145"/>
      <c r="CXY75" s="145"/>
      <c r="CYB75" s="145"/>
      <c r="CYJ75" s="145"/>
      <c r="CYO75" s="145"/>
      <c r="CYX75" s="145"/>
      <c r="CZA75" s="145"/>
      <c r="CZI75" s="145"/>
      <c r="DAE75" s="145"/>
      <c r="DAF75" s="145"/>
      <c r="DAG75" s="145"/>
      <c r="DAH75" s="145"/>
      <c r="DAI75" s="145"/>
      <c r="DAJ75" s="145"/>
      <c r="DBB75" s="145"/>
      <c r="DBC75" s="145"/>
      <c r="DBF75" s="145"/>
      <c r="DBI75" s="145"/>
      <c r="DBK75" s="145"/>
      <c r="DBM75" s="145"/>
      <c r="DBP75" s="145"/>
      <c r="DBS75" s="145"/>
      <c r="DBV75" s="145"/>
      <c r="DBY75" s="145"/>
      <c r="DCB75" s="145"/>
      <c r="DCE75" s="145"/>
      <c r="DCH75" s="145"/>
      <c r="DCK75" s="145"/>
      <c r="DCM75" s="145"/>
      <c r="DCZ75" s="145"/>
      <c r="DDA75" s="145"/>
      <c r="DDB75" s="145"/>
      <c r="DDC75" s="145"/>
      <c r="DDD75" s="145"/>
      <c r="DDE75" s="145"/>
      <c r="DDF75" s="145"/>
      <c r="DDG75" s="145"/>
      <c r="DDH75" s="145"/>
      <c r="DDI75" s="145"/>
      <c r="DDJ75" s="145"/>
      <c r="DDK75" s="145"/>
      <c r="DDL75" s="145"/>
      <c r="DDM75" s="145"/>
      <c r="DDQ75" s="145"/>
      <c r="DDS75" s="145"/>
      <c r="DDT75" s="145"/>
      <c r="DDU75" s="145"/>
      <c r="DDV75" s="145"/>
      <c r="DDY75" s="145"/>
      <c r="DEA75" s="145"/>
      <c r="DEB75" s="145"/>
      <c r="DEC75" s="145"/>
      <c r="DED75" s="145"/>
      <c r="DEE75" s="145"/>
      <c r="DEF75" s="145"/>
      <c r="DEG75" s="145"/>
      <c r="DEH75" s="145"/>
      <c r="DEI75" s="145"/>
      <c r="DEJ75" s="145"/>
      <c r="DEK75" s="145"/>
      <c r="DEL75" s="145"/>
      <c r="DEM75" s="145"/>
      <c r="DEP75" s="145"/>
      <c r="DES75" s="145"/>
      <c r="DEV75" s="145"/>
      <c r="DEY75" s="145"/>
      <c r="DFB75" s="145"/>
      <c r="DFN75" s="145"/>
      <c r="DFQ75" s="145"/>
      <c r="DFT75" s="145"/>
      <c r="DFW75" s="145"/>
      <c r="DGF75" s="145"/>
      <c r="DGL75" s="145"/>
      <c r="DGO75" s="145"/>
      <c r="DGR75" s="145"/>
      <c r="DGU75" s="145"/>
      <c r="DHA75" s="145"/>
      <c r="DHD75" s="145"/>
      <c r="DHJ75" s="145"/>
      <c r="DHL75" s="145"/>
      <c r="DHM75" s="145"/>
      <c r="DHO75" s="145"/>
      <c r="DHR75" s="145"/>
      <c r="DHU75" s="145"/>
      <c r="DHX75" s="145"/>
      <c r="DIF75" s="145"/>
      <c r="DIK75" s="145"/>
      <c r="DIT75" s="145"/>
      <c r="DIW75" s="145"/>
      <c r="DJE75" s="145"/>
      <c r="DKA75" s="145"/>
      <c r="DKB75" s="145"/>
      <c r="DKC75" s="145"/>
      <c r="DKD75" s="145"/>
      <c r="DKE75" s="145"/>
      <c r="DKF75" s="145"/>
      <c r="DKX75" s="145"/>
      <c r="DKY75" s="145"/>
      <c r="DLB75" s="145"/>
      <c r="DLE75" s="145"/>
      <c r="DLG75" s="145"/>
      <c r="DLI75" s="145"/>
      <c r="DLL75" s="145"/>
      <c r="DLO75" s="145"/>
      <c r="DLR75" s="145"/>
      <c r="DLU75" s="145"/>
      <c r="DLX75" s="145"/>
      <c r="DMA75" s="145"/>
      <c r="DMD75" s="145"/>
      <c r="DMG75" s="145"/>
      <c r="DMI75" s="145"/>
      <c r="DMV75" s="145"/>
      <c r="DMW75" s="145"/>
      <c r="DMX75" s="145"/>
      <c r="DMY75" s="145"/>
      <c r="DMZ75" s="145"/>
      <c r="DNA75" s="145"/>
      <c r="DNB75" s="145"/>
      <c r="DNC75" s="145"/>
      <c r="DND75" s="145"/>
      <c r="DNE75" s="145"/>
      <c r="DNF75" s="145"/>
      <c r="DNG75" s="145"/>
      <c r="DNH75" s="145"/>
      <c r="DNI75" s="145"/>
      <c r="DNM75" s="145"/>
      <c r="DNO75" s="145"/>
      <c r="DNP75" s="145"/>
      <c r="DNQ75" s="145"/>
      <c r="DNR75" s="145"/>
      <c r="DNU75" s="145"/>
      <c r="DNW75" s="145"/>
      <c r="DNX75" s="145"/>
      <c r="DNY75" s="145"/>
      <c r="DNZ75" s="145"/>
      <c r="DOA75" s="145"/>
      <c r="DOB75" s="145"/>
      <c r="DOC75" s="145"/>
      <c r="DOD75" s="145"/>
      <c r="DOE75" s="145"/>
      <c r="DOF75" s="145"/>
      <c r="DOG75" s="145"/>
      <c r="DOH75" s="145"/>
      <c r="DOI75" s="145"/>
      <c r="DOL75" s="145"/>
      <c r="DOO75" s="145"/>
      <c r="DOR75" s="145"/>
      <c r="DOU75" s="145"/>
      <c r="DOX75" s="145"/>
      <c r="DPJ75" s="145"/>
      <c r="DPM75" s="145"/>
      <c r="DPP75" s="145"/>
      <c r="DPS75" s="145"/>
      <c r="DQB75" s="145"/>
      <c r="DQH75" s="145"/>
      <c r="DQK75" s="145"/>
      <c r="DQN75" s="145"/>
      <c r="DQQ75" s="145"/>
      <c r="DQW75" s="145"/>
      <c r="DQZ75" s="145"/>
      <c r="DRF75" s="145"/>
      <c r="DRH75" s="145"/>
      <c r="DRI75" s="145"/>
      <c r="DRK75" s="145"/>
      <c r="DRN75" s="145"/>
      <c r="DRQ75" s="145"/>
      <c r="DRT75" s="145"/>
      <c r="DSB75" s="145"/>
      <c r="DSG75" s="145"/>
      <c r="DSP75" s="145"/>
      <c r="DSS75" s="145"/>
      <c r="DTA75" s="145"/>
      <c r="DTW75" s="145"/>
      <c r="DTX75" s="145"/>
      <c r="DTY75" s="145"/>
      <c r="DTZ75" s="145"/>
      <c r="DUA75" s="145"/>
      <c r="DUB75" s="145"/>
      <c r="DUT75" s="145"/>
      <c r="DUU75" s="145"/>
      <c r="DUX75" s="145"/>
      <c r="DVA75" s="145"/>
      <c r="DVC75" s="145"/>
      <c r="DVE75" s="145"/>
      <c r="DVH75" s="145"/>
      <c r="DVK75" s="145"/>
      <c r="DVN75" s="145"/>
      <c r="DVQ75" s="145"/>
      <c r="DVT75" s="145"/>
      <c r="DVW75" s="145"/>
      <c r="DVZ75" s="145"/>
      <c r="DWC75" s="145"/>
      <c r="DWE75" s="145"/>
      <c r="DWR75" s="145"/>
      <c r="DWS75" s="145"/>
      <c r="DWT75" s="145"/>
      <c r="DWU75" s="145"/>
      <c r="DWV75" s="145"/>
      <c r="DWW75" s="145"/>
      <c r="DWX75" s="145"/>
      <c r="DWY75" s="145"/>
      <c r="DWZ75" s="145"/>
      <c r="DXA75" s="145"/>
      <c r="DXB75" s="145"/>
      <c r="DXC75" s="145"/>
      <c r="DXD75" s="145"/>
      <c r="DXE75" s="145"/>
      <c r="DXI75" s="145"/>
      <c r="DXK75" s="145"/>
      <c r="DXL75" s="145"/>
      <c r="DXM75" s="145"/>
      <c r="DXN75" s="145"/>
      <c r="DXQ75" s="145"/>
      <c r="DXS75" s="145"/>
      <c r="DXT75" s="145"/>
      <c r="DXU75" s="145"/>
      <c r="DXV75" s="145"/>
      <c r="DXW75" s="145"/>
      <c r="DXX75" s="145"/>
      <c r="DXY75" s="145"/>
      <c r="DXZ75" s="145"/>
      <c r="DYA75" s="145"/>
      <c r="DYB75" s="145"/>
      <c r="DYC75" s="145"/>
      <c r="DYD75" s="145"/>
      <c r="DYE75" s="145"/>
      <c r="DYH75" s="145"/>
      <c r="DYK75" s="145"/>
      <c r="DYN75" s="145"/>
      <c r="DYQ75" s="145"/>
      <c r="DYT75" s="145"/>
      <c r="DZF75" s="145"/>
      <c r="DZI75" s="145"/>
      <c r="DZL75" s="145"/>
      <c r="DZO75" s="145"/>
      <c r="DZX75" s="145"/>
      <c r="EAD75" s="145"/>
      <c r="EAG75" s="145"/>
      <c r="EAJ75" s="145"/>
      <c r="EAM75" s="145"/>
      <c r="EAS75" s="145"/>
      <c r="EAV75" s="145"/>
      <c r="EBB75" s="145"/>
      <c r="EBD75" s="145"/>
      <c r="EBE75" s="145"/>
      <c r="EBG75" s="145"/>
      <c r="EBJ75" s="145"/>
      <c r="EBM75" s="145"/>
      <c r="EBP75" s="145"/>
      <c r="EBX75" s="145"/>
      <c r="ECC75" s="145"/>
      <c r="ECL75" s="145"/>
      <c r="ECO75" s="145"/>
      <c r="ECW75" s="145"/>
      <c r="EDS75" s="145"/>
      <c r="EDT75" s="145"/>
      <c r="EDU75" s="145"/>
      <c r="EDV75" s="145"/>
      <c r="EDW75" s="145"/>
      <c r="EDX75" s="145"/>
      <c r="EEP75" s="145"/>
      <c r="EEQ75" s="145"/>
      <c r="EET75" s="145"/>
      <c r="EEW75" s="145"/>
      <c r="EEY75" s="145"/>
      <c r="EFA75" s="145"/>
      <c r="EFD75" s="145"/>
      <c r="EFG75" s="145"/>
      <c r="EFJ75" s="145"/>
      <c r="EFM75" s="145"/>
      <c r="EFP75" s="145"/>
      <c r="EFS75" s="145"/>
      <c r="EFV75" s="145"/>
      <c r="EFY75" s="145"/>
      <c r="EGA75" s="145"/>
      <c r="EGN75" s="145"/>
      <c r="EGO75" s="145"/>
      <c r="EGP75" s="145"/>
      <c r="EGQ75" s="145"/>
      <c r="EGR75" s="145"/>
      <c r="EGS75" s="145"/>
      <c r="EGT75" s="145"/>
      <c r="EGU75" s="145"/>
      <c r="EGV75" s="145"/>
      <c r="EGW75" s="145"/>
      <c r="EGX75" s="145"/>
      <c r="EGY75" s="145"/>
      <c r="EGZ75" s="145"/>
      <c r="EHA75" s="145"/>
      <c r="EHE75" s="145"/>
      <c r="EHG75" s="145"/>
      <c r="EHH75" s="145"/>
      <c r="EHI75" s="145"/>
      <c r="EHJ75" s="145"/>
      <c r="EHM75" s="145"/>
      <c r="EHO75" s="145"/>
      <c r="EHP75" s="145"/>
      <c r="EHQ75" s="145"/>
      <c r="EHR75" s="145"/>
      <c r="EHS75" s="145"/>
      <c r="EHT75" s="145"/>
      <c r="EHU75" s="145"/>
      <c r="EHV75" s="145"/>
      <c r="EHW75" s="145"/>
      <c r="EHX75" s="145"/>
      <c r="EHY75" s="145"/>
      <c r="EHZ75" s="145"/>
      <c r="EIA75" s="145"/>
      <c r="EID75" s="145"/>
      <c r="EIG75" s="145"/>
      <c r="EIJ75" s="145"/>
      <c r="EIM75" s="145"/>
      <c r="EIP75" s="145"/>
      <c r="EJB75" s="145"/>
      <c r="EJE75" s="145"/>
      <c r="EJH75" s="145"/>
      <c r="EJK75" s="145"/>
      <c r="EJT75" s="145"/>
      <c r="EJZ75" s="145"/>
      <c r="EKC75" s="145"/>
      <c r="EKF75" s="145"/>
      <c r="EKI75" s="145"/>
      <c r="EKO75" s="145"/>
      <c r="EKR75" s="145"/>
      <c r="EKX75" s="145"/>
      <c r="EKZ75" s="145"/>
      <c r="ELA75" s="145"/>
      <c r="ELC75" s="145"/>
      <c r="ELF75" s="145"/>
      <c r="ELI75" s="145"/>
      <c r="ELL75" s="145"/>
      <c r="ELT75" s="145"/>
      <c r="ELY75" s="145"/>
      <c r="EMH75" s="145"/>
      <c r="EMK75" s="145"/>
      <c r="EMS75" s="145"/>
      <c r="ENO75" s="145"/>
      <c r="ENP75" s="145"/>
      <c r="ENQ75" s="145"/>
      <c r="ENR75" s="145"/>
      <c r="ENS75" s="145"/>
      <c r="ENT75" s="145"/>
      <c r="EOL75" s="145"/>
      <c r="EOM75" s="145"/>
      <c r="EOP75" s="145"/>
      <c r="EOS75" s="145"/>
      <c r="EOU75" s="145"/>
      <c r="EOW75" s="145"/>
      <c r="EOZ75" s="145"/>
      <c r="EPC75" s="145"/>
      <c r="EPF75" s="145"/>
      <c r="EPI75" s="145"/>
      <c r="EPL75" s="145"/>
      <c r="EPO75" s="145"/>
      <c r="EPR75" s="145"/>
      <c r="EPU75" s="145"/>
      <c r="EPW75" s="145"/>
      <c r="EQJ75" s="145"/>
      <c r="EQK75" s="145"/>
      <c r="EQL75" s="145"/>
      <c r="EQM75" s="145"/>
      <c r="EQN75" s="145"/>
      <c r="EQO75" s="145"/>
      <c r="EQP75" s="145"/>
      <c r="EQQ75" s="145"/>
      <c r="EQR75" s="145"/>
      <c r="EQS75" s="145"/>
      <c r="EQT75" s="145"/>
      <c r="EQU75" s="145"/>
      <c r="EQV75" s="145"/>
      <c r="EQW75" s="145"/>
      <c r="ERA75" s="145"/>
      <c r="ERC75" s="145"/>
      <c r="ERD75" s="145"/>
      <c r="ERE75" s="145"/>
      <c r="ERF75" s="145"/>
      <c r="ERI75" s="145"/>
      <c r="ERK75" s="145"/>
      <c r="ERL75" s="145"/>
      <c r="ERM75" s="145"/>
      <c r="ERN75" s="145"/>
      <c r="ERO75" s="145"/>
      <c r="ERP75" s="145"/>
      <c r="ERQ75" s="145"/>
      <c r="ERR75" s="145"/>
      <c r="ERS75" s="145"/>
      <c r="ERT75" s="145"/>
      <c r="ERU75" s="145"/>
      <c r="ERV75" s="145"/>
      <c r="ERW75" s="145"/>
      <c r="ERZ75" s="145"/>
      <c r="ESC75" s="145"/>
      <c r="ESF75" s="145"/>
      <c r="ESI75" s="145"/>
      <c r="ESL75" s="145"/>
      <c r="ESX75" s="145"/>
      <c r="ETA75" s="145"/>
      <c r="ETD75" s="145"/>
      <c r="ETG75" s="145"/>
      <c r="ETP75" s="145"/>
      <c r="ETV75" s="145"/>
      <c r="ETY75" s="145"/>
      <c r="EUB75" s="145"/>
      <c r="EUE75" s="145"/>
      <c r="EUK75" s="145"/>
      <c r="EUN75" s="145"/>
      <c r="EUT75" s="145"/>
      <c r="EUV75" s="145"/>
      <c r="EUW75" s="145"/>
      <c r="EUY75" s="145"/>
      <c r="EVB75" s="145"/>
      <c r="EVE75" s="145"/>
      <c r="EVH75" s="145"/>
      <c r="EVP75" s="145"/>
      <c r="EVU75" s="145"/>
      <c r="EWD75" s="145"/>
      <c r="EWG75" s="145"/>
      <c r="EWO75" s="145"/>
      <c r="EXK75" s="145"/>
      <c r="EXL75" s="145"/>
      <c r="EXM75" s="145"/>
      <c r="EXN75" s="145"/>
      <c r="EXO75" s="145"/>
      <c r="EXP75" s="145"/>
      <c r="EYH75" s="145"/>
      <c r="EYI75" s="145"/>
      <c r="EYL75" s="145"/>
      <c r="EYO75" s="145"/>
      <c r="EYQ75" s="145"/>
      <c r="EYS75" s="145"/>
      <c r="EYV75" s="145"/>
      <c r="EYY75" s="145"/>
      <c r="EZB75" s="145"/>
      <c r="EZE75" s="145"/>
      <c r="EZH75" s="145"/>
      <c r="EZK75" s="145"/>
      <c r="EZN75" s="145"/>
      <c r="EZQ75" s="145"/>
      <c r="EZS75" s="145"/>
      <c r="FAF75" s="145"/>
      <c r="FAG75" s="145"/>
      <c r="FAH75" s="145"/>
      <c r="FAI75" s="145"/>
      <c r="FAJ75" s="145"/>
      <c r="FAK75" s="145"/>
      <c r="FAL75" s="145"/>
      <c r="FAM75" s="145"/>
      <c r="FAN75" s="145"/>
      <c r="FAO75" s="145"/>
      <c r="FAP75" s="145"/>
      <c r="FAQ75" s="145"/>
      <c r="FAR75" s="145"/>
      <c r="FAS75" s="145"/>
      <c r="FAW75" s="145"/>
      <c r="FAY75" s="145"/>
      <c r="FAZ75" s="145"/>
      <c r="FBA75" s="145"/>
      <c r="FBB75" s="145"/>
      <c r="FBE75" s="145"/>
      <c r="FBG75" s="145"/>
      <c r="FBH75" s="145"/>
      <c r="FBI75" s="145"/>
      <c r="FBJ75" s="145"/>
      <c r="FBK75" s="145"/>
      <c r="FBL75" s="145"/>
      <c r="FBM75" s="145"/>
      <c r="FBN75" s="145"/>
      <c r="FBO75" s="145"/>
      <c r="FBP75" s="145"/>
      <c r="FBQ75" s="145"/>
      <c r="FBR75" s="145"/>
      <c r="FBS75" s="145"/>
      <c r="FBV75" s="145"/>
      <c r="FBY75" s="145"/>
      <c r="FCB75" s="145"/>
      <c r="FCE75" s="145"/>
      <c r="FCH75" s="145"/>
      <c r="FCT75" s="145"/>
      <c r="FCW75" s="145"/>
      <c r="FCZ75" s="145"/>
      <c r="FDC75" s="145"/>
      <c r="FDL75" s="145"/>
      <c r="FDR75" s="145"/>
      <c r="FDU75" s="145"/>
      <c r="FDX75" s="145"/>
      <c r="FEA75" s="145"/>
      <c r="FEG75" s="145"/>
      <c r="FEJ75" s="145"/>
      <c r="FEP75" s="145"/>
      <c r="FER75" s="145"/>
      <c r="FES75" s="145"/>
      <c r="FEU75" s="145"/>
      <c r="FEX75" s="145"/>
      <c r="FFA75" s="145"/>
      <c r="FFD75" s="145"/>
      <c r="FFL75" s="145"/>
      <c r="FFQ75" s="145"/>
      <c r="FFZ75" s="145"/>
      <c r="FGC75" s="145"/>
      <c r="FGK75" s="145"/>
      <c r="FHG75" s="145"/>
      <c r="FHH75" s="145"/>
      <c r="FHI75" s="145"/>
      <c r="FHJ75" s="145"/>
      <c r="FHK75" s="145"/>
      <c r="FHL75" s="145"/>
      <c r="FID75" s="145"/>
      <c r="FIE75" s="145"/>
      <c r="FIH75" s="145"/>
      <c r="FIK75" s="145"/>
      <c r="FIM75" s="145"/>
      <c r="FIO75" s="145"/>
      <c r="FIR75" s="145"/>
      <c r="FIU75" s="145"/>
      <c r="FIX75" s="145"/>
      <c r="FJA75" s="145"/>
      <c r="FJD75" s="145"/>
      <c r="FJG75" s="145"/>
      <c r="FJJ75" s="145"/>
      <c r="FJM75" s="145"/>
      <c r="FJO75" s="145"/>
      <c r="FKB75" s="145"/>
      <c r="FKC75" s="145"/>
      <c r="FKD75" s="145"/>
      <c r="FKE75" s="145"/>
      <c r="FKF75" s="145"/>
      <c r="FKG75" s="145"/>
      <c r="FKH75" s="145"/>
      <c r="FKI75" s="145"/>
      <c r="FKJ75" s="145"/>
      <c r="FKK75" s="145"/>
      <c r="FKL75" s="145"/>
      <c r="FKM75" s="145"/>
      <c r="FKN75" s="145"/>
      <c r="FKO75" s="145"/>
      <c r="FKS75" s="145"/>
      <c r="FKU75" s="145"/>
      <c r="FKV75" s="145"/>
      <c r="FKW75" s="145"/>
      <c r="FKX75" s="145"/>
      <c r="FLA75" s="145"/>
      <c r="FLC75" s="145"/>
      <c r="FLD75" s="145"/>
      <c r="FLE75" s="145"/>
      <c r="FLF75" s="145"/>
      <c r="FLG75" s="145"/>
      <c r="FLH75" s="145"/>
      <c r="FLI75" s="145"/>
      <c r="FLJ75" s="145"/>
      <c r="FLK75" s="145"/>
      <c r="FLL75" s="145"/>
      <c r="FLM75" s="145"/>
      <c r="FLN75" s="145"/>
      <c r="FLO75" s="145"/>
      <c r="FLR75" s="145"/>
      <c r="FLU75" s="145"/>
      <c r="FLX75" s="145"/>
      <c r="FMA75" s="145"/>
      <c r="FMD75" s="145"/>
      <c r="FMP75" s="145"/>
      <c r="FMS75" s="145"/>
      <c r="FMV75" s="145"/>
      <c r="FMY75" s="145"/>
      <c r="FNH75" s="145"/>
      <c r="FNN75" s="145"/>
      <c r="FNQ75" s="145"/>
      <c r="FNT75" s="145"/>
      <c r="FNW75" s="145"/>
      <c r="FOC75" s="145"/>
      <c r="FOF75" s="145"/>
      <c r="FOL75" s="145"/>
      <c r="FON75" s="145"/>
      <c r="FOO75" s="145"/>
      <c r="FOQ75" s="145"/>
      <c r="FOT75" s="145"/>
      <c r="FOW75" s="145"/>
      <c r="FOZ75" s="145"/>
      <c r="FPH75" s="145"/>
      <c r="FPM75" s="145"/>
      <c r="FPV75" s="145"/>
      <c r="FPY75" s="145"/>
      <c r="FQG75" s="145"/>
      <c r="FRC75" s="145"/>
      <c r="FRD75" s="145"/>
      <c r="FRE75" s="145"/>
      <c r="FRF75" s="145"/>
      <c r="FRG75" s="145"/>
      <c r="FRH75" s="145"/>
      <c r="FRZ75" s="145"/>
      <c r="FSA75" s="145"/>
      <c r="FSD75" s="145"/>
      <c r="FSG75" s="145"/>
      <c r="FSI75" s="145"/>
      <c r="FSK75" s="145"/>
      <c r="FSN75" s="145"/>
      <c r="FSQ75" s="145"/>
      <c r="FST75" s="145"/>
      <c r="FSW75" s="145"/>
      <c r="FSZ75" s="145"/>
      <c r="FTC75" s="145"/>
      <c r="FTF75" s="145"/>
      <c r="FTI75" s="145"/>
      <c r="FTK75" s="145"/>
      <c r="FTX75" s="145"/>
      <c r="FTY75" s="145"/>
      <c r="FTZ75" s="145"/>
      <c r="FUA75" s="145"/>
      <c r="FUB75" s="145"/>
      <c r="FUC75" s="145"/>
      <c r="FUD75" s="145"/>
      <c r="FUE75" s="145"/>
      <c r="FUF75" s="145"/>
      <c r="FUG75" s="145"/>
      <c r="FUH75" s="145"/>
      <c r="FUI75" s="145"/>
      <c r="FUJ75" s="145"/>
      <c r="FUK75" s="145"/>
      <c r="FUO75" s="145"/>
      <c r="FUQ75" s="145"/>
      <c r="FUR75" s="145"/>
      <c r="FUS75" s="145"/>
      <c r="FUT75" s="145"/>
      <c r="FUW75" s="145"/>
      <c r="FUY75" s="145"/>
      <c r="FUZ75" s="145"/>
      <c r="FVA75" s="145"/>
      <c r="FVB75" s="145"/>
      <c r="FVC75" s="145"/>
      <c r="FVD75" s="145"/>
      <c r="FVE75" s="145"/>
      <c r="FVF75" s="145"/>
      <c r="FVG75" s="145"/>
      <c r="FVH75" s="145"/>
      <c r="FVI75" s="145"/>
      <c r="FVJ75" s="145"/>
      <c r="FVK75" s="145"/>
      <c r="FVN75" s="145"/>
      <c r="FVQ75" s="145"/>
      <c r="FVT75" s="145"/>
      <c r="FVW75" s="145"/>
      <c r="FVZ75" s="145"/>
      <c r="FWL75" s="145"/>
      <c r="FWO75" s="145"/>
      <c r="FWR75" s="145"/>
      <c r="FWU75" s="145"/>
      <c r="FXD75" s="145"/>
      <c r="FXJ75" s="145"/>
      <c r="FXM75" s="145"/>
      <c r="FXP75" s="145"/>
      <c r="FXS75" s="145"/>
      <c r="FXY75" s="145"/>
      <c r="FYB75" s="145"/>
      <c r="FYH75" s="145"/>
      <c r="FYJ75" s="145"/>
      <c r="FYK75" s="145"/>
      <c r="FYM75" s="145"/>
      <c r="FYP75" s="145"/>
      <c r="FYS75" s="145"/>
      <c r="FYV75" s="145"/>
      <c r="FZD75" s="145"/>
      <c r="FZI75" s="145"/>
      <c r="FZR75" s="145"/>
      <c r="FZU75" s="145"/>
      <c r="GAC75" s="145"/>
      <c r="GAY75" s="145"/>
      <c r="GAZ75" s="145"/>
      <c r="GBA75" s="145"/>
      <c r="GBB75" s="145"/>
      <c r="GBC75" s="145"/>
      <c r="GBD75" s="145"/>
      <c r="GBV75" s="145"/>
      <c r="GBW75" s="145"/>
      <c r="GBZ75" s="145"/>
      <c r="GCC75" s="145"/>
      <c r="GCE75" s="145"/>
      <c r="GCG75" s="145"/>
      <c r="GCJ75" s="145"/>
      <c r="GCM75" s="145"/>
      <c r="GCP75" s="145"/>
      <c r="GCS75" s="145"/>
      <c r="GCV75" s="145"/>
      <c r="GCY75" s="145"/>
      <c r="GDB75" s="145"/>
      <c r="GDE75" s="145"/>
      <c r="GDG75" s="145"/>
      <c r="GDT75" s="145"/>
      <c r="GDU75" s="145"/>
      <c r="GDV75" s="145"/>
      <c r="GDW75" s="145"/>
      <c r="GDX75" s="145"/>
      <c r="GDY75" s="145"/>
      <c r="GDZ75" s="145"/>
      <c r="GEA75" s="145"/>
      <c r="GEB75" s="145"/>
      <c r="GEC75" s="145"/>
      <c r="GED75" s="145"/>
      <c r="GEE75" s="145"/>
      <c r="GEF75" s="145"/>
      <c r="GEG75" s="145"/>
      <c r="GEK75" s="145"/>
      <c r="GEM75" s="145"/>
      <c r="GEN75" s="145"/>
      <c r="GEO75" s="145"/>
      <c r="GEP75" s="145"/>
      <c r="GES75" s="145"/>
      <c r="GEU75" s="145"/>
      <c r="GEV75" s="145"/>
      <c r="GEW75" s="145"/>
      <c r="GEX75" s="145"/>
      <c r="GEY75" s="145"/>
      <c r="GEZ75" s="145"/>
      <c r="GFA75" s="145"/>
      <c r="GFB75" s="145"/>
      <c r="GFC75" s="145"/>
      <c r="GFD75" s="145"/>
      <c r="GFE75" s="145"/>
      <c r="GFF75" s="145"/>
      <c r="GFG75" s="145"/>
      <c r="GFJ75" s="145"/>
      <c r="GFM75" s="145"/>
      <c r="GFP75" s="145"/>
      <c r="GFS75" s="145"/>
      <c r="GFV75" s="145"/>
      <c r="GGH75" s="145"/>
      <c r="GGK75" s="145"/>
      <c r="GGN75" s="145"/>
      <c r="GGQ75" s="145"/>
      <c r="GGZ75" s="145"/>
      <c r="GHF75" s="145"/>
      <c r="GHI75" s="145"/>
      <c r="GHL75" s="145"/>
      <c r="GHO75" s="145"/>
      <c r="GHU75" s="145"/>
      <c r="GHX75" s="145"/>
      <c r="GID75" s="145"/>
      <c r="GIF75" s="145"/>
      <c r="GIG75" s="145"/>
      <c r="GII75" s="145"/>
      <c r="GIL75" s="145"/>
      <c r="GIO75" s="145"/>
      <c r="GIR75" s="145"/>
      <c r="GIZ75" s="145"/>
      <c r="GJE75" s="145"/>
      <c r="GJN75" s="145"/>
      <c r="GJQ75" s="145"/>
      <c r="GJY75" s="145"/>
      <c r="GKU75" s="145"/>
      <c r="GKV75" s="145"/>
      <c r="GKW75" s="145"/>
      <c r="GKX75" s="145"/>
      <c r="GKY75" s="145"/>
      <c r="GKZ75" s="145"/>
      <c r="GLR75" s="145"/>
      <c r="GLS75" s="145"/>
      <c r="GLV75" s="145"/>
      <c r="GLY75" s="145"/>
      <c r="GMA75" s="145"/>
      <c r="GMC75" s="145"/>
      <c r="GMF75" s="145"/>
      <c r="GMI75" s="145"/>
      <c r="GML75" s="145"/>
      <c r="GMO75" s="145"/>
      <c r="GMR75" s="145"/>
      <c r="GMU75" s="145"/>
      <c r="GMX75" s="145"/>
      <c r="GNA75" s="145"/>
      <c r="GNC75" s="145"/>
      <c r="GNP75" s="145"/>
      <c r="GNQ75" s="145"/>
      <c r="GNR75" s="145"/>
      <c r="GNS75" s="145"/>
      <c r="GNT75" s="145"/>
      <c r="GNU75" s="145"/>
      <c r="GNV75" s="145"/>
      <c r="GNW75" s="145"/>
      <c r="GNX75" s="145"/>
      <c r="GNY75" s="145"/>
      <c r="GNZ75" s="145"/>
      <c r="GOA75" s="145"/>
      <c r="GOB75" s="145"/>
      <c r="GOC75" s="145"/>
      <c r="GOG75" s="145"/>
      <c r="GOI75" s="145"/>
      <c r="GOJ75" s="145"/>
      <c r="GOK75" s="145"/>
      <c r="GOL75" s="145"/>
      <c r="GOO75" s="145"/>
      <c r="GOQ75" s="145"/>
      <c r="GOR75" s="145"/>
      <c r="GOS75" s="145"/>
      <c r="GOT75" s="145"/>
      <c r="GOU75" s="145"/>
      <c r="GOV75" s="145"/>
      <c r="GOW75" s="145"/>
      <c r="GOX75" s="145"/>
      <c r="GOY75" s="145"/>
      <c r="GOZ75" s="145"/>
      <c r="GPA75" s="145"/>
      <c r="GPB75" s="145"/>
      <c r="GPC75" s="145"/>
      <c r="GPF75" s="145"/>
      <c r="GPI75" s="145"/>
      <c r="GPL75" s="145"/>
      <c r="GPO75" s="145"/>
      <c r="GPR75" s="145"/>
      <c r="GQD75" s="145"/>
      <c r="GQG75" s="145"/>
      <c r="GQJ75" s="145"/>
      <c r="GQM75" s="145"/>
      <c r="GQV75" s="145"/>
      <c r="GRB75" s="145"/>
      <c r="GRE75" s="145"/>
      <c r="GRH75" s="145"/>
      <c r="GRK75" s="145"/>
      <c r="GRQ75" s="145"/>
      <c r="GRT75" s="145"/>
      <c r="GRZ75" s="145"/>
      <c r="GSB75" s="145"/>
      <c r="GSC75" s="145"/>
      <c r="GSE75" s="145"/>
      <c r="GSH75" s="145"/>
      <c r="GSK75" s="145"/>
      <c r="GSN75" s="145"/>
      <c r="GSV75" s="145"/>
      <c r="GTA75" s="145"/>
      <c r="GTJ75" s="145"/>
      <c r="GTM75" s="145"/>
      <c r="GTU75" s="145"/>
      <c r="GUQ75" s="145"/>
      <c r="GUR75" s="145"/>
      <c r="GUS75" s="145"/>
      <c r="GUT75" s="145"/>
      <c r="GUU75" s="145"/>
      <c r="GUV75" s="145"/>
      <c r="GVN75" s="145"/>
      <c r="GVO75" s="145"/>
      <c r="GVR75" s="145"/>
      <c r="GVU75" s="145"/>
      <c r="GVW75" s="145"/>
      <c r="GVY75" s="145"/>
      <c r="GWB75" s="145"/>
      <c r="GWE75" s="145"/>
      <c r="GWH75" s="145"/>
      <c r="GWK75" s="145"/>
      <c r="GWN75" s="145"/>
      <c r="GWQ75" s="145"/>
      <c r="GWT75" s="145"/>
      <c r="GWW75" s="145"/>
      <c r="GWY75" s="145"/>
      <c r="GXL75" s="145"/>
      <c r="GXM75" s="145"/>
      <c r="GXN75" s="145"/>
      <c r="GXO75" s="145"/>
      <c r="GXP75" s="145"/>
      <c r="GXQ75" s="145"/>
      <c r="GXR75" s="145"/>
      <c r="GXS75" s="145"/>
      <c r="GXT75" s="145"/>
      <c r="GXU75" s="145"/>
      <c r="GXV75" s="145"/>
      <c r="GXW75" s="145"/>
      <c r="GXX75" s="145"/>
      <c r="GXY75" s="145"/>
      <c r="GYC75" s="145"/>
      <c r="GYE75" s="145"/>
      <c r="GYF75" s="145"/>
      <c r="GYG75" s="145"/>
      <c r="GYH75" s="145"/>
      <c r="GYK75" s="145"/>
      <c r="GYM75" s="145"/>
      <c r="GYN75" s="145"/>
      <c r="GYO75" s="145"/>
      <c r="GYP75" s="145"/>
      <c r="GYQ75" s="145"/>
      <c r="GYR75" s="145"/>
      <c r="GYS75" s="145"/>
      <c r="GYT75" s="145"/>
      <c r="GYU75" s="145"/>
      <c r="GYV75" s="145"/>
      <c r="GYW75" s="145"/>
      <c r="GYX75" s="145"/>
      <c r="GYY75" s="145"/>
      <c r="GZB75" s="145"/>
      <c r="GZE75" s="145"/>
      <c r="GZH75" s="145"/>
      <c r="GZK75" s="145"/>
      <c r="GZN75" s="145"/>
      <c r="GZZ75" s="145"/>
      <c r="HAC75" s="145"/>
      <c r="HAF75" s="145"/>
      <c r="HAI75" s="145"/>
      <c r="HAR75" s="145"/>
      <c r="HAX75" s="145"/>
      <c r="HBA75" s="145"/>
      <c r="HBD75" s="145"/>
      <c r="HBG75" s="145"/>
      <c r="HBM75" s="145"/>
      <c r="HBP75" s="145"/>
      <c r="HBV75" s="145"/>
      <c r="HBX75" s="145"/>
      <c r="HBY75" s="145"/>
      <c r="HCA75" s="145"/>
      <c r="HCD75" s="145"/>
      <c r="HCG75" s="145"/>
      <c r="HCJ75" s="145"/>
      <c r="HCR75" s="145"/>
      <c r="HCW75" s="145"/>
      <c r="HDF75" s="145"/>
      <c r="HDI75" s="145"/>
      <c r="HDQ75" s="145"/>
      <c r="HEM75" s="145"/>
      <c r="HEN75" s="145"/>
      <c r="HEO75" s="145"/>
      <c r="HEP75" s="145"/>
      <c r="HEQ75" s="145"/>
      <c r="HER75" s="145"/>
      <c r="HFJ75" s="145"/>
      <c r="HFK75" s="145"/>
      <c r="HFN75" s="145"/>
      <c r="HFQ75" s="145"/>
      <c r="HFS75" s="145"/>
      <c r="HFU75" s="145"/>
      <c r="HFX75" s="145"/>
      <c r="HGA75" s="145"/>
      <c r="HGD75" s="145"/>
      <c r="HGG75" s="145"/>
      <c r="HGJ75" s="145"/>
      <c r="HGM75" s="145"/>
      <c r="HGP75" s="145"/>
      <c r="HGS75" s="145"/>
      <c r="HGU75" s="145"/>
      <c r="HHH75" s="145"/>
      <c r="HHI75" s="145"/>
      <c r="HHJ75" s="145"/>
      <c r="HHK75" s="145"/>
      <c r="HHL75" s="145"/>
      <c r="HHM75" s="145"/>
      <c r="HHN75" s="145"/>
      <c r="HHO75" s="145"/>
      <c r="HHP75" s="145"/>
      <c r="HHQ75" s="145"/>
      <c r="HHR75" s="145"/>
      <c r="HHS75" s="145"/>
      <c r="HHT75" s="145"/>
      <c r="HHU75" s="145"/>
      <c r="HHY75" s="145"/>
      <c r="HIA75" s="145"/>
      <c r="HIB75" s="145"/>
      <c r="HIC75" s="145"/>
      <c r="HID75" s="145"/>
      <c r="HIG75" s="145"/>
      <c r="HII75" s="145"/>
      <c r="HIJ75" s="145"/>
      <c r="HIK75" s="145"/>
      <c r="HIL75" s="145"/>
      <c r="HIM75" s="145"/>
      <c r="HIN75" s="145"/>
      <c r="HIO75" s="145"/>
      <c r="HIP75" s="145"/>
      <c r="HIQ75" s="145"/>
      <c r="HIR75" s="145"/>
      <c r="HIS75" s="145"/>
      <c r="HIT75" s="145"/>
      <c r="HIU75" s="145"/>
      <c r="HIX75" s="145"/>
      <c r="HJA75" s="145"/>
      <c r="HJD75" s="145"/>
      <c r="HJG75" s="145"/>
      <c r="HJJ75" s="145"/>
      <c r="HJV75" s="145"/>
      <c r="HJY75" s="145"/>
      <c r="HKB75" s="145"/>
      <c r="HKE75" s="145"/>
      <c r="HKN75" s="145"/>
      <c r="HKT75" s="145"/>
      <c r="HKW75" s="145"/>
      <c r="HKZ75" s="145"/>
      <c r="HLC75" s="145"/>
      <c r="HLI75" s="145"/>
      <c r="HLL75" s="145"/>
      <c r="HLR75" s="145"/>
      <c r="HLT75" s="145"/>
      <c r="HLU75" s="145"/>
      <c r="HLW75" s="145"/>
      <c r="HLZ75" s="145"/>
      <c r="HMC75" s="145"/>
      <c r="HMF75" s="145"/>
      <c r="HMN75" s="145"/>
      <c r="HMS75" s="145"/>
      <c r="HNB75" s="145"/>
      <c r="HNE75" s="145"/>
      <c r="HNM75" s="145"/>
      <c r="HOI75" s="145"/>
      <c r="HOJ75" s="145"/>
      <c r="HOK75" s="145"/>
      <c r="HOL75" s="145"/>
      <c r="HOM75" s="145"/>
      <c r="HON75" s="145"/>
      <c r="HPF75" s="145"/>
      <c r="HPG75" s="145"/>
      <c r="HPJ75" s="145"/>
      <c r="HPM75" s="145"/>
      <c r="HPO75" s="145"/>
      <c r="HPQ75" s="145"/>
      <c r="HPT75" s="145"/>
      <c r="HPW75" s="145"/>
      <c r="HPZ75" s="145"/>
      <c r="HQC75" s="145"/>
      <c r="HQF75" s="145"/>
      <c r="HQI75" s="145"/>
      <c r="HQL75" s="145"/>
      <c r="HQO75" s="145"/>
      <c r="HQQ75" s="145"/>
      <c r="HRD75" s="145"/>
      <c r="HRE75" s="145"/>
      <c r="HRF75" s="145"/>
      <c r="HRG75" s="145"/>
      <c r="HRH75" s="145"/>
      <c r="HRI75" s="145"/>
      <c r="HRJ75" s="145"/>
      <c r="HRK75" s="145"/>
      <c r="HRL75" s="145"/>
      <c r="HRM75" s="145"/>
      <c r="HRN75" s="145"/>
      <c r="HRO75" s="145"/>
      <c r="HRP75" s="145"/>
      <c r="HRQ75" s="145"/>
      <c r="HRU75" s="145"/>
      <c r="HRW75" s="145"/>
      <c r="HRX75" s="145"/>
      <c r="HRY75" s="145"/>
      <c r="HRZ75" s="145"/>
      <c r="HSC75" s="145"/>
      <c r="HSE75" s="145"/>
      <c r="HSF75" s="145"/>
      <c r="HSG75" s="145"/>
      <c r="HSH75" s="145"/>
      <c r="HSI75" s="145"/>
      <c r="HSJ75" s="145"/>
      <c r="HSK75" s="145"/>
      <c r="HSL75" s="145"/>
      <c r="HSM75" s="145"/>
      <c r="HSN75" s="145"/>
      <c r="HSO75" s="145"/>
      <c r="HSP75" s="145"/>
      <c r="HSQ75" s="145"/>
      <c r="HST75" s="145"/>
      <c r="HSW75" s="145"/>
      <c r="HSZ75" s="145"/>
      <c r="HTC75" s="145"/>
      <c r="HTF75" s="145"/>
      <c r="HTR75" s="145"/>
      <c r="HTU75" s="145"/>
      <c r="HTX75" s="145"/>
      <c r="HUA75" s="145"/>
      <c r="HUJ75" s="145"/>
      <c r="HUP75" s="145"/>
      <c r="HUS75" s="145"/>
      <c r="HUV75" s="145"/>
      <c r="HUY75" s="145"/>
      <c r="HVE75" s="145"/>
      <c r="HVH75" s="145"/>
      <c r="HVN75" s="145"/>
      <c r="HVP75" s="145"/>
      <c r="HVQ75" s="145"/>
      <c r="HVS75" s="145"/>
      <c r="HVV75" s="145"/>
      <c r="HVY75" s="145"/>
      <c r="HWB75" s="145"/>
      <c r="HWJ75" s="145"/>
      <c r="HWO75" s="145"/>
      <c r="HWX75" s="145"/>
      <c r="HXA75" s="145"/>
      <c r="HXI75" s="145"/>
      <c r="HYE75" s="145"/>
      <c r="HYF75" s="145"/>
      <c r="HYG75" s="145"/>
      <c r="HYH75" s="145"/>
      <c r="HYI75" s="145"/>
      <c r="HYJ75" s="145"/>
      <c r="HZB75" s="145"/>
      <c r="HZC75" s="145"/>
      <c r="HZF75" s="145"/>
      <c r="HZI75" s="145"/>
      <c r="HZK75" s="145"/>
      <c r="HZM75" s="145"/>
      <c r="HZP75" s="145"/>
      <c r="HZS75" s="145"/>
      <c r="HZV75" s="145"/>
      <c r="HZY75" s="145"/>
      <c r="IAB75" s="145"/>
      <c r="IAE75" s="145"/>
      <c r="IAH75" s="145"/>
      <c r="IAK75" s="145"/>
      <c r="IAM75" s="145"/>
      <c r="IAZ75" s="145"/>
      <c r="IBA75" s="145"/>
      <c r="IBB75" s="145"/>
      <c r="IBC75" s="145"/>
      <c r="IBD75" s="145"/>
      <c r="IBE75" s="145"/>
      <c r="IBF75" s="145"/>
      <c r="IBG75" s="145"/>
      <c r="IBH75" s="145"/>
      <c r="IBI75" s="145"/>
      <c r="IBJ75" s="145"/>
      <c r="IBK75" s="145"/>
      <c r="IBL75" s="145"/>
      <c r="IBM75" s="145"/>
      <c r="IBQ75" s="145"/>
      <c r="IBS75" s="145"/>
      <c r="IBT75" s="145"/>
      <c r="IBU75" s="145"/>
      <c r="IBV75" s="145"/>
      <c r="IBY75" s="145"/>
      <c r="ICA75" s="145"/>
      <c r="ICB75" s="145"/>
      <c r="ICC75" s="145"/>
      <c r="ICD75" s="145"/>
      <c r="ICE75" s="145"/>
      <c r="ICF75" s="145"/>
      <c r="ICG75" s="145"/>
      <c r="ICH75" s="145"/>
      <c r="ICI75" s="145"/>
      <c r="ICJ75" s="145"/>
      <c r="ICK75" s="145"/>
      <c r="ICL75" s="145"/>
      <c r="ICM75" s="145"/>
      <c r="ICP75" s="145"/>
      <c r="ICS75" s="145"/>
      <c r="ICV75" s="145"/>
      <c r="ICY75" s="145"/>
      <c r="IDB75" s="145"/>
      <c r="IDN75" s="145"/>
      <c r="IDQ75" s="145"/>
      <c r="IDT75" s="145"/>
      <c r="IDW75" s="145"/>
      <c r="IEF75" s="145"/>
      <c r="IEL75" s="145"/>
      <c r="IEO75" s="145"/>
      <c r="IER75" s="145"/>
      <c r="IEU75" s="145"/>
      <c r="IFA75" s="145"/>
      <c r="IFD75" s="145"/>
      <c r="IFJ75" s="145"/>
      <c r="IFL75" s="145"/>
      <c r="IFM75" s="145"/>
      <c r="IFO75" s="145"/>
      <c r="IFR75" s="145"/>
      <c r="IFU75" s="145"/>
      <c r="IFX75" s="145"/>
      <c r="IGF75" s="145"/>
      <c r="IGK75" s="145"/>
      <c r="IGT75" s="145"/>
      <c r="IGW75" s="145"/>
      <c r="IHE75" s="145"/>
      <c r="IIA75" s="145"/>
      <c r="IIB75" s="145"/>
      <c r="IIC75" s="145"/>
      <c r="IID75" s="145"/>
      <c r="IIE75" s="145"/>
      <c r="IIF75" s="145"/>
      <c r="IIX75" s="145"/>
      <c r="IIY75" s="145"/>
      <c r="IJB75" s="145"/>
      <c r="IJE75" s="145"/>
      <c r="IJG75" s="145"/>
      <c r="IJI75" s="145"/>
      <c r="IJL75" s="145"/>
      <c r="IJO75" s="145"/>
      <c r="IJR75" s="145"/>
      <c r="IJU75" s="145"/>
      <c r="IJX75" s="145"/>
      <c r="IKA75" s="145"/>
      <c r="IKD75" s="145"/>
      <c r="IKG75" s="145"/>
      <c r="IKI75" s="145"/>
      <c r="IKV75" s="145"/>
      <c r="IKW75" s="145"/>
      <c r="IKX75" s="145"/>
      <c r="IKY75" s="145"/>
      <c r="IKZ75" s="145"/>
      <c r="ILA75" s="145"/>
      <c r="ILB75" s="145"/>
      <c r="ILC75" s="145"/>
      <c r="ILD75" s="145"/>
      <c r="ILE75" s="145"/>
      <c r="ILF75" s="145"/>
      <c r="ILG75" s="145"/>
      <c r="ILH75" s="145"/>
      <c r="ILI75" s="145"/>
      <c r="ILM75" s="145"/>
      <c r="ILO75" s="145"/>
      <c r="ILP75" s="145"/>
      <c r="ILQ75" s="145"/>
      <c r="ILR75" s="145"/>
      <c r="ILU75" s="145"/>
      <c r="ILW75" s="145"/>
      <c r="ILX75" s="145"/>
      <c r="ILY75" s="145"/>
      <c r="ILZ75" s="145"/>
      <c r="IMA75" s="145"/>
      <c r="IMB75" s="145"/>
      <c r="IMC75" s="145"/>
      <c r="IMD75" s="145"/>
      <c r="IME75" s="145"/>
      <c r="IMF75" s="145"/>
      <c r="IMG75" s="145"/>
      <c r="IMH75" s="145"/>
      <c r="IMI75" s="145"/>
      <c r="IML75" s="145"/>
      <c r="IMO75" s="145"/>
      <c r="IMR75" s="145"/>
      <c r="IMU75" s="145"/>
      <c r="IMX75" s="145"/>
      <c r="INJ75" s="145"/>
      <c r="INM75" s="145"/>
      <c r="INP75" s="145"/>
      <c r="INS75" s="145"/>
      <c r="IOB75" s="145"/>
      <c r="IOH75" s="145"/>
      <c r="IOK75" s="145"/>
      <c r="ION75" s="145"/>
      <c r="IOQ75" s="145"/>
      <c r="IOW75" s="145"/>
      <c r="IOZ75" s="145"/>
      <c r="IPF75" s="145"/>
      <c r="IPH75" s="145"/>
      <c r="IPI75" s="145"/>
      <c r="IPK75" s="145"/>
      <c r="IPN75" s="145"/>
      <c r="IPQ75" s="145"/>
      <c r="IPT75" s="145"/>
      <c r="IQB75" s="145"/>
      <c r="IQG75" s="145"/>
      <c r="IQP75" s="145"/>
      <c r="IQS75" s="145"/>
      <c r="IRA75" s="145"/>
      <c r="IRW75" s="145"/>
      <c r="IRX75" s="145"/>
      <c r="IRY75" s="145"/>
      <c r="IRZ75" s="145"/>
      <c r="ISA75" s="145"/>
      <c r="ISB75" s="145"/>
      <c r="IST75" s="145"/>
      <c r="ISU75" s="145"/>
      <c r="ISX75" s="145"/>
      <c r="ITA75" s="145"/>
      <c r="ITC75" s="145"/>
      <c r="ITE75" s="145"/>
      <c r="ITH75" s="145"/>
      <c r="ITK75" s="145"/>
      <c r="ITN75" s="145"/>
      <c r="ITQ75" s="145"/>
      <c r="ITT75" s="145"/>
      <c r="ITW75" s="145"/>
      <c r="ITZ75" s="145"/>
      <c r="IUC75" s="145"/>
      <c r="IUE75" s="145"/>
      <c r="IUR75" s="145"/>
      <c r="IUS75" s="145"/>
      <c r="IUT75" s="145"/>
      <c r="IUU75" s="145"/>
      <c r="IUV75" s="145"/>
      <c r="IUW75" s="145"/>
      <c r="IUX75" s="145"/>
      <c r="IUY75" s="145"/>
      <c r="IUZ75" s="145"/>
      <c r="IVA75" s="145"/>
      <c r="IVB75" s="145"/>
      <c r="IVC75" s="145"/>
      <c r="IVD75" s="145"/>
      <c r="IVE75" s="145"/>
      <c r="IVI75" s="145"/>
      <c r="IVK75" s="145"/>
      <c r="IVL75" s="145"/>
      <c r="IVM75" s="145"/>
      <c r="IVN75" s="145"/>
      <c r="IVQ75" s="145"/>
      <c r="IVS75" s="145"/>
      <c r="IVT75" s="145"/>
      <c r="IVU75" s="145"/>
      <c r="IVV75" s="145"/>
      <c r="IVW75" s="145"/>
      <c r="IVX75" s="145"/>
      <c r="IVY75" s="145"/>
      <c r="IVZ75" s="145"/>
      <c r="IWA75" s="145"/>
      <c r="IWB75" s="145"/>
      <c r="IWC75" s="145"/>
      <c r="IWD75" s="145"/>
      <c r="IWE75" s="145"/>
      <c r="IWH75" s="145"/>
      <c r="IWK75" s="145"/>
      <c r="IWN75" s="145"/>
      <c r="IWQ75" s="145"/>
      <c r="IWT75" s="145"/>
      <c r="IXF75" s="145"/>
      <c r="IXI75" s="145"/>
      <c r="IXL75" s="145"/>
      <c r="IXO75" s="145"/>
      <c r="IXX75" s="145"/>
      <c r="IYD75" s="145"/>
      <c r="IYG75" s="145"/>
      <c r="IYJ75" s="145"/>
      <c r="IYM75" s="145"/>
      <c r="IYS75" s="145"/>
      <c r="IYV75" s="145"/>
      <c r="IZB75" s="145"/>
      <c r="IZD75" s="145"/>
      <c r="IZE75" s="145"/>
      <c r="IZG75" s="145"/>
      <c r="IZJ75" s="145"/>
      <c r="IZM75" s="145"/>
      <c r="IZP75" s="145"/>
      <c r="IZX75" s="145"/>
      <c r="JAC75" s="145"/>
      <c r="JAL75" s="145"/>
      <c r="JAO75" s="145"/>
      <c r="JAW75" s="145"/>
      <c r="JBS75" s="145"/>
      <c r="JBT75" s="145"/>
      <c r="JBU75" s="145"/>
      <c r="JBV75" s="145"/>
      <c r="JBW75" s="145"/>
      <c r="JBX75" s="145"/>
      <c r="JCP75" s="145"/>
      <c r="JCQ75" s="145"/>
      <c r="JCT75" s="145"/>
      <c r="JCW75" s="145"/>
      <c r="JCY75" s="145"/>
      <c r="JDA75" s="145"/>
      <c r="JDD75" s="145"/>
      <c r="JDG75" s="145"/>
      <c r="JDJ75" s="145"/>
      <c r="JDM75" s="145"/>
      <c r="JDP75" s="145"/>
      <c r="JDS75" s="145"/>
      <c r="JDV75" s="145"/>
      <c r="JDY75" s="145"/>
      <c r="JEA75" s="145"/>
      <c r="JEN75" s="145"/>
      <c r="JEO75" s="145"/>
      <c r="JEP75" s="145"/>
      <c r="JEQ75" s="145"/>
      <c r="JER75" s="145"/>
      <c r="JES75" s="145"/>
      <c r="JET75" s="145"/>
      <c r="JEU75" s="145"/>
      <c r="JEV75" s="145"/>
      <c r="JEW75" s="145"/>
      <c r="JEX75" s="145"/>
      <c r="JEY75" s="145"/>
      <c r="JEZ75" s="145"/>
      <c r="JFA75" s="145"/>
      <c r="JFE75" s="145"/>
      <c r="JFG75" s="145"/>
      <c r="JFH75" s="145"/>
      <c r="JFI75" s="145"/>
      <c r="JFJ75" s="145"/>
      <c r="JFM75" s="145"/>
      <c r="JFO75" s="145"/>
      <c r="JFP75" s="145"/>
      <c r="JFQ75" s="145"/>
      <c r="JFR75" s="145"/>
      <c r="JFS75" s="145"/>
      <c r="JFT75" s="145"/>
      <c r="JFU75" s="145"/>
      <c r="JFV75" s="145"/>
      <c r="JFW75" s="145"/>
      <c r="JFX75" s="145"/>
      <c r="JFY75" s="145"/>
      <c r="JFZ75" s="145"/>
      <c r="JGA75" s="145"/>
      <c r="JGD75" s="145"/>
      <c r="JGG75" s="145"/>
      <c r="JGJ75" s="145"/>
      <c r="JGM75" s="145"/>
      <c r="JGP75" s="145"/>
      <c r="JHB75" s="145"/>
      <c r="JHE75" s="145"/>
      <c r="JHH75" s="145"/>
      <c r="JHK75" s="145"/>
      <c r="JHT75" s="145"/>
      <c r="JHZ75" s="145"/>
      <c r="JIC75" s="145"/>
      <c r="JIF75" s="145"/>
      <c r="JII75" s="145"/>
      <c r="JIO75" s="145"/>
      <c r="JIR75" s="145"/>
      <c r="JIX75" s="145"/>
      <c r="JIZ75" s="145"/>
      <c r="JJA75" s="145"/>
      <c r="JJC75" s="145"/>
      <c r="JJF75" s="145"/>
      <c r="JJI75" s="145"/>
      <c r="JJL75" s="145"/>
      <c r="JJT75" s="145"/>
      <c r="JJY75" s="145"/>
      <c r="JKH75" s="145"/>
      <c r="JKK75" s="145"/>
      <c r="JKS75" s="145"/>
      <c r="JLO75" s="145"/>
      <c r="JLP75" s="145"/>
      <c r="JLQ75" s="145"/>
      <c r="JLR75" s="145"/>
      <c r="JLS75" s="145"/>
      <c r="JLT75" s="145"/>
      <c r="JML75" s="145"/>
      <c r="JMM75" s="145"/>
      <c r="JMP75" s="145"/>
      <c r="JMS75" s="145"/>
      <c r="JMU75" s="145"/>
      <c r="JMW75" s="145"/>
      <c r="JMZ75" s="145"/>
      <c r="JNC75" s="145"/>
      <c r="JNF75" s="145"/>
      <c r="JNI75" s="145"/>
      <c r="JNL75" s="145"/>
      <c r="JNO75" s="145"/>
      <c r="JNR75" s="145"/>
      <c r="JNU75" s="145"/>
      <c r="JNW75" s="145"/>
      <c r="JOJ75" s="145"/>
      <c r="JOK75" s="145"/>
      <c r="JOL75" s="145"/>
      <c r="JOM75" s="145"/>
      <c r="JON75" s="145"/>
      <c r="JOO75" s="145"/>
      <c r="JOP75" s="145"/>
      <c r="JOQ75" s="145"/>
      <c r="JOR75" s="145"/>
      <c r="JOS75" s="145"/>
      <c r="JOT75" s="145"/>
      <c r="JOU75" s="145"/>
      <c r="JOV75" s="145"/>
      <c r="JOW75" s="145"/>
      <c r="JPA75" s="145"/>
      <c r="JPC75" s="145"/>
      <c r="JPD75" s="145"/>
      <c r="JPE75" s="145"/>
      <c r="JPF75" s="145"/>
      <c r="JPI75" s="145"/>
      <c r="JPK75" s="145"/>
      <c r="JPL75" s="145"/>
      <c r="JPM75" s="145"/>
      <c r="JPN75" s="145"/>
      <c r="JPO75" s="145"/>
      <c r="JPP75" s="145"/>
      <c r="JPQ75" s="145"/>
      <c r="JPR75" s="145"/>
      <c r="JPS75" s="145"/>
      <c r="JPT75" s="145"/>
      <c r="JPU75" s="145"/>
      <c r="JPV75" s="145"/>
      <c r="JPW75" s="145"/>
      <c r="JPZ75" s="145"/>
      <c r="JQC75" s="145"/>
      <c r="JQF75" s="145"/>
      <c r="JQI75" s="145"/>
      <c r="JQL75" s="145"/>
      <c r="JQX75" s="145"/>
      <c r="JRA75" s="145"/>
      <c r="JRD75" s="145"/>
      <c r="JRG75" s="145"/>
      <c r="JRP75" s="145"/>
      <c r="JRV75" s="145"/>
      <c r="JRY75" s="145"/>
      <c r="JSB75" s="145"/>
      <c r="JSE75" s="145"/>
      <c r="JSK75" s="145"/>
      <c r="JSN75" s="145"/>
      <c r="JST75" s="145"/>
      <c r="JSV75" s="145"/>
      <c r="JSW75" s="145"/>
      <c r="JSY75" s="145"/>
      <c r="JTB75" s="145"/>
      <c r="JTE75" s="145"/>
      <c r="JTH75" s="145"/>
      <c r="JTP75" s="145"/>
      <c r="JTU75" s="145"/>
      <c r="JUD75" s="145"/>
      <c r="JUG75" s="145"/>
      <c r="JUO75" s="145"/>
      <c r="JVK75" s="145"/>
      <c r="JVL75" s="145"/>
      <c r="JVM75" s="145"/>
      <c r="JVN75" s="145"/>
      <c r="JVO75" s="145"/>
      <c r="JVP75" s="145"/>
      <c r="JWH75" s="145"/>
      <c r="JWI75" s="145"/>
      <c r="JWL75" s="145"/>
      <c r="JWO75" s="145"/>
      <c r="JWQ75" s="145"/>
      <c r="JWS75" s="145"/>
      <c r="JWV75" s="145"/>
      <c r="JWY75" s="145"/>
      <c r="JXB75" s="145"/>
      <c r="JXE75" s="145"/>
      <c r="JXH75" s="145"/>
      <c r="JXK75" s="145"/>
      <c r="JXN75" s="145"/>
      <c r="JXQ75" s="145"/>
      <c r="JXS75" s="145"/>
      <c r="JYF75" s="145"/>
      <c r="JYG75" s="145"/>
      <c r="JYH75" s="145"/>
      <c r="JYI75" s="145"/>
      <c r="JYJ75" s="145"/>
      <c r="JYK75" s="145"/>
      <c r="JYL75" s="145"/>
      <c r="JYM75" s="145"/>
      <c r="JYN75" s="145"/>
      <c r="JYO75" s="145"/>
      <c r="JYP75" s="145"/>
      <c r="JYQ75" s="145"/>
      <c r="JYR75" s="145"/>
      <c r="JYS75" s="145"/>
      <c r="JYW75" s="145"/>
      <c r="JYY75" s="145"/>
      <c r="JYZ75" s="145"/>
      <c r="JZA75" s="145"/>
      <c r="JZB75" s="145"/>
      <c r="JZE75" s="145"/>
      <c r="JZG75" s="145"/>
      <c r="JZH75" s="145"/>
      <c r="JZI75" s="145"/>
      <c r="JZJ75" s="145"/>
      <c r="JZK75" s="145"/>
      <c r="JZL75" s="145"/>
      <c r="JZM75" s="145"/>
      <c r="JZN75" s="145"/>
      <c r="JZO75" s="145"/>
      <c r="JZP75" s="145"/>
      <c r="JZQ75" s="145"/>
      <c r="JZR75" s="145"/>
      <c r="JZS75" s="145"/>
      <c r="JZV75" s="145"/>
      <c r="JZY75" s="145"/>
      <c r="KAB75" s="145"/>
      <c r="KAE75" s="145"/>
      <c r="KAH75" s="145"/>
      <c r="KAT75" s="145"/>
      <c r="KAW75" s="145"/>
      <c r="KAZ75" s="145"/>
      <c r="KBC75" s="145"/>
      <c r="KBL75" s="145"/>
      <c r="KBR75" s="145"/>
      <c r="KBU75" s="145"/>
      <c r="KBX75" s="145"/>
      <c r="KCA75" s="145"/>
      <c r="KCG75" s="145"/>
      <c r="KCJ75" s="145"/>
      <c r="KCP75" s="145"/>
      <c r="KCR75" s="145"/>
      <c r="KCS75" s="145"/>
      <c r="KCU75" s="145"/>
      <c r="KCX75" s="145"/>
      <c r="KDA75" s="145"/>
      <c r="KDD75" s="145"/>
      <c r="KDL75" s="145"/>
      <c r="KDQ75" s="145"/>
      <c r="KDZ75" s="145"/>
      <c r="KEC75" s="145"/>
      <c r="KEK75" s="145"/>
      <c r="KFG75" s="145"/>
      <c r="KFH75" s="145"/>
      <c r="KFI75" s="145"/>
      <c r="KFJ75" s="145"/>
      <c r="KFK75" s="145"/>
      <c r="KFL75" s="145"/>
      <c r="KGD75" s="145"/>
      <c r="KGE75" s="145"/>
      <c r="KGH75" s="145"/>
      <c r="KGK75" s="145"/>
      <c r="KGM75" s="145"/>
      <c r="KGO75" s="145"/>
      <c r="KGR75" s="145"/>
      <c r="KGU75" s="145"/>
      <c r="KGX75" s="145"/>
      <c r="KHA75" s="145"/>
      <c r="KHD75" s="145"/>
      <c r="KHG75" s="145"/>
      <c r="KHJ75" s="145"/>
      <c r="KHM75" s="145"/>
      <c r="KHO75" s="145"/>
      <c r="KIB75" s="145"/>
      <c r="KIC75" s="145"/>
      <c r="KID75" s="145"/>
      <c r="KIE75" s="145"/>
      <c r="KIF75" s="145"/>
      <c r="KIG75" s="145"/>
      <c r="KIH75" s="145"/>
      <c r="KII75" s="145"/>
      <c r="KIJ75" s="145"/>
      <c r="KIK75" s="145"/>
      <c r="KIL75" s="145"/>
      <c r="KIM75" s="145"/>
      <c r="KIN75" s="145"/>
      <c r="KIO75" s="145"/>
      <c r="KIS75" s="145"/>
      <c r="KIU75" s="145"/>
      <c r="KIV75" s="145"/>
      <c r="KIW75" s="145"/>
      <c r="KIX75" s="145"/>
      <c r="KJA75" s="145"/>
      <c r="KJC75" s="145"/>
      <c r="KJD75" s="145"/>
      <c r="KJE75" s="145"/>
      <c r="KJF75" s="145"/>
      <c r="KJG75" s="145"/>
      <c r="KJH75" s="145"/>
      <c r="KJI75" s="145"/>
      <c r="KJJ75" s="145"/>
      <c r="KJK75" s="145"/>
      <c r="KJL75" s="145"/>
      <c r="KJM75" s="145"/>
      <c r="KJN75" s="145"/>
      <c r="KJO75" s="145"/>
      <c r="KJR75" s="145"/>
      <c r="KJU75" s="145"/>
      <c r="KJX75" s="145"/>
      <c r="KKA75" s="145"/>
      <c r="KKD75" s="145"/>
      <c r="KKP75" s="145"/>
      <c r="KKS75" s="145"/>
      <c r="KKV75" s="145"/>
      <c r="KKY75" s="145"/>
      <c r="KLH75" s="145"/>
      <c r="KLN75" s="145"/>
      <c r="KLQ75" s="145"/>
      <c r="KLT75" s="145"/>
      <c r="KLW75" s="145"/>
      <c r="KMC75" s="145"/>
      <c r="KMF75" s="145"/>
      <c r="KML75" s="145"/>
      <c r="KMN75" s="145"/>
      <c r="KMO75" s="145"/>
      <c r="KMQ75" s="145"/>
      <c r="KMT75" s="145"/>
      <c r="KMW75" s="145"/>
      <c r="KMZ75" s="145"/>
      <c r="KNH75" s="145"/>
      <c r="KNM75" s="145"/>
      <c r="KNV75" s="145"/>
      <c r="KNY75" s="145"/>
      <c r="KOG75" s="145"/>
      <c r="KPC75" s="145"/>
      <c r="KPD75" s="145"/>
      <c r="KPE75" s="145"/>
      <c r="KPF75" s="145"/>
      <c r="KPG75" s="145"/>
      <c r="KPH75" s="145"/>
      <c r="KPZ75" s="145"/>
      <c r="KQA75" s="145"/>
      <c r="KQD75" s="145"/>
      <c r="KQG75" s="145"/>
      <c r="KQI75" s="145"/>
      <c r="KQK75" s="145"/>
      <c r="KQN75" s="145"/>
      <c r="KQQ75" s="145"/>
      <c r="KQT75" s="145"/>
      <c r="KQW75" s="145"/>
      <c r="KQZ75" s="145"/>
      <c r="KRC75" s="145"/>
      <c r="KRF75" s="145"/>
      <c r="KRI75" s="145"/>
      <c r="KRK75" s="145"/>
      <c r="KRX75" s="145"/>
      <c r="KRY75" s="145"/>
      <c r="KRZ75" s="145"/>
      <c r="KSA75" s="145"/>
      <c r="KSB75" s="145"/>
      <c r="KSC75" s="145"/>
      <c r="KSD75" s="145"/>
      <c r="KSE75" s="145"/>
      <c r="KSF75" s="145"/>
      <c r="KSG75" s="145"/>
      <c r="KSH75" s="145"/>
      <c r="KSI75" s="145"/>
      <c r="KSJ75" s="145"/>
      <c r="KSK75" s="145"/>
      <c r="KSO75" s="145"/>
      <c r="KSQ75" s="145"/>
      <c r="KSR75" s="145"/>
      <c r="KSS75" s="145"/>
      <c r="KST75" s="145"/>
      <c r="KSW75" s="145"/>
      <c r="KSY75" s="145"/>
      <c r="KSZ75" s="145"/>
      <c r="KTA75" s="145"/>
      <c r="KTB75" s="145"/>
      <c r="KTC75" s="145"/>
      <c r="KTD75" s="145"/>
      <c r="KTE75" s="145"/>
      <c r="KTF75" s="145"/>
      <c r="KTG75" s="145"/>
      <c r="KTH75" s="145"/>
      <c r="KTI75" s="145"/>
      <c r="KTJ75" s="145"/>
      <c r="KTK75" s="145"/>
      <c r="KTN75" s="145"/>
      <c r="KTQ75" s="145"/>
      <c r="KTT75" s="145"/>
      <c r="KTW75" s="145"/>
      <c r="KTZ75" s="145"/>
      <c r="KUL75" s="145"/>
      <c r="KUO75" s="145"/>
      <c r="KUR75" s="145"/>
      <c r="KUU75" s="145"/>
      <c r="KVD75" s="145"/>
      <c r="KVJ75" s="145"/>
      <c r="KVM75" s="145"/>
      <c r="KVP75" s="145"/>
      <c r="KVS75" s="145"/>
      <c r="KVY75" s="145"/>
      <c r="KWB75" s="145"/>
      <c r="KWH75" s="145"/>
      <c r="KWJ75" s="145"/>
      <c r="KWK75" s="145"/>
      <c r="KWM75" s="145"/>
      <c r="KWP75" s="145"/>
      <c r="KWS75" s="145"/>
      <c r="KWV75" s="145"/>
      <c r="KXD75" s="145"/>
      <c r="KXI75" s="145"/>
      <c r="KXR75" s="145"/>
      <c r="KXU75" s="145"/>
      <c r="KYC75" s="145"/>
      <c r="KYY75" s="145"/>
      <c r="KYZ75" s="145"/>
      <c r="KZA75" s="145"/>
      <c r="KZB75" s="145"/>
      <c r="KZC75" s="145"/>
      <c r="KZD75" s="145"/>
      <c r="KZV75" s="145"/>
      <c r="KZW75" s="145"/>
      <c r="KZZ75" s="145"/>
      <c r="LAC75" s="145"/>
      <c r="LAE75" s="145"/>
      <c r="LAG75" s="145"/>
      <c r="LAJ75" s="145"/>
      <c r="LAM75" s="145"/>
      <c r="LAP75" s="145"/>
      <c r="LAS75" s="145"/>
      <c r="LAV75" s="145"/>
      <c r="LAY75" s="145"/>
      <c r="LBB75" s="145"/>
      <c r="LBE75" s="145"/>
      <c r="LBG75" s="145"/>
      <c r="LBT75" s="145"/>
      <c r="LBU75" s="145"/>
      <c r="LBV75" s="145"/>
      <c r="LBW75" s="145"/>
      <c r="LBX75" s="145"/>
      <c r="LBY75" s="145"/>
      <c r="LBZ75" s="145"/>
      <c r="LCA75" s="145"/>
      <c r="LCB75" s="145"/>
      <c r="LCC75" s="145"/>
      <c r="LCD75" s="145"/>
      <c r="LCE75" s="145"/>
      <c r="LCF75" s="145"/>
      <c r="LCG75" s="145"/>
      <c r="LCK75" s="145"/>
      <c r="LCM75" s="145"/>
      <c r="LCN75" s="145"/>
      <c r="LCO75" s="145"/>
      <c r="LCP75" s="145"/>
      <c r="LCS75" s="145"/>
      <c r="LCU75" s="145"/>
      <c r="LCV75" s="145"/>
      <c r="LCW75" s="145"/>
      <c r="LCX75" s="145"/>
      <c r="LCY75" s="145"/>
      <c r="LCZ75" s="145"/>
      <c r="LDA75" s="145"/>
      <c r="LDB75" s="145"/>
      <c r="LDC75" s="145"/>
      <c r="LDD75" s="145"/>
      <c r="LDE75" s="145"/>
      <c r="LDF75" s="145"/>
      <c r="LDG75" s="145"/>
      <c r="LDJ75" s="145"/>
      <c r="LDM75" s="145"/>
      <c r="LDP75" s="145"/>
      <c r="LDS75" s="145"/>
      <c r="LDV75" s="145"/>
      <c r="LEH75" s="145"/>
      <c r="LEK75" s="145"/>
      <c r="LEN75" s="145"/>
      <c r="LEQ75" s="145"/>
      <c r="LEZ75" s="145"/>
      <c r="LFF75" s="145"/>
      <c r="LFI75" s="145"/>
      <c r="LFL75" s="145"/>
      <c r="LFO75" s="145"/>
      <c r="LFU75" s="145"/>
      <c r="LFX75" s="145"/>
      <c r="LGD75" s="145"/>
      <c r="LGF75" s="145"/>
      <c r="LGG75" s="145"/>
      <c r="LGI75" s="145"/>
      <c r="LGL75" s="145"/>
      <c r="LGO75" s="145"/>
      <c r="LGR75" s="145"/>
      <c r="LGZ75" s="145"/>
      <c r="LHE75" s="145"/>
      <c r="LHN75" s="145"/>
      <c r="LHQ75" s="145"/>
      <c r="LHY75" s="145"/>
      <c r="LIU75" s="145"/>
      <c r="LIV75" s="145"/>
      <c r="LIW75" s="145"/>
      <c r="LIX75" s="145"/>
      <c r="LIY75" s="145"/>
      <c r="LIZ75" s="145"/>
      <c r="LJR75" s="145"/>
      <c r="LJS75" s="145"/>
      <c r="LJV75" s="145"/>
      <c r="LJY75" s="145"/>
      <c r="LKA75" s="145"/>
      <c r="LKC75" s="145"/>
      <c r="LKF75" s="145"/>
      <c r="LKI75" s="145"/>
      <c r="LKL75" s="145"/>
      <c r="LKO75" s="145"/>
      <c r="LKR75" s="145"/>
      <c r="LKU75" s="145"/>
      <c r="LKX75" s="145"/>
      <c r="LLA75" s="145"/>
      <c r="LLC75" s="145"/>
      <c r="LLP75" s="145"/>
      <c r="LLQ75" s="145"/>
      <c r="LLR75" s="145"/>
      <c r="LLS75" s="145"/>
      <c r="LLT75" s="145"/>
      <c r="LLU75" s="145"/>
      <c r="LLV75" s="145"/>
      <c r="LLW75" s="145"/>
      <c r="LLX75" s="145"/>
      <c r="LLY75" s="145"/>
      <c r="LLZ75" s="145"/>
      <c r="LMA75" s="145"/>
      <c r="LMB75" s="145"/>
      <c r="LMC75" s="145"/>
      <c r="LMG75" s="145"/>
      <c r="LMI75" s="145"/>
      <c r="LMJ75" s="145"/>
      <c r="LMK75" s="145"/>
      <c r="LML75" s="145"/>
      <c r="LMO75" s="145"/>
      <c r="LMQ75" s="145"/>
      <c r="LMR75" s="145"/>
      <c r="LMS75" s="145"/>
      <c r="LMT75" s="145"/>
      <c r="LMU75" s="145"/>
      <c r="LMV75" s="145"/>
      <c r="LMW75" s="145"/>
      <c r="LMX75" s="145"/>
      <c r="LMY75" s="145"/>
      <c r="LMZ75" s="145"/>
      <c r="LNA75" s="145"/>
      <c r="LNB75" s="145"/>
      <c r="LNC75" s="145"/>
      <c r="LNF75" s="145"/>
      <c r="LNI75" s="145"/>
      <c r="LNL75" s="145"/>
      <c r="LNO75" s="145"/>
      <c r="LNR75" s="145"/>
      <c r="LOD75" s="145"/>
      <c r="LOG75" s="145"/>
      <c r="LOJ75" s="145"/>
      <c r="LOM75" s="145"/>
      <c r="LOV75" s="145"/>
      <c r="LPB75" s="145"/>
      <c r="LPE75" s="145"/>
      <c r="LPH75" s="145"/>
      <c r="LPK75" s="145"/>
      <c r="LPQ75" s="145"/>
      <c r="LPT75" s="145"/>
      <c r="LPZ75" s="145"/>
      <c r="LQB75" s="145"/>
      <c r="LQC75" s="145"/>
      <c r="LQE75" s="145"/>
      <c r="LQH75" s="145"/>
      <c r="LQK75" s="145"/>
      <c r="LQN75" s="145"/>
      <c r="LQV75" s="145"/>
      <c r="LRA75" s="145"/>
      <c r="LRJ75" s="145"/>
      <c r="LRM75" s="145"/>
      <c r="LRU75" s="145"/>
      <c r="LSQ75" s="145"/>
      <c r="LSR75" s="145"/>
      <c r="LSS75" s="145"/>
      <c r="LST75" s="145"/>
      <c r="LSU75" s="145"/>
      <c r="LSV75" s="145"/>
      <c r="LTN75" s="145"/>
      <c r="LTO75" s="145"/>
      <c r="LTR75" s="145"/>
      <c r="LTU75" s="145"/>
      <c r="LTW75" s="145"/>
      <c r="LTY75" s="145"/>
      <c r="LUB75" s="145"/>
      <c r="LUE75" s="145"/>
      <c r="LUH75" s="145"/>
      <c r="LUK75" s="145"/>
      <c r="LUN75" s="145"/>
      <c r="LUQ75" s="145"/>
      <c r="LUT75" s="145"/>
      <c r="LUW75" s="145"/>
      <c r="LUY75" s="145"/>
      <c r="LVL75" s="145"/>
      <c r="LVM75" s="145"/>
      <c r="LVN75" s="145"/>
      <c r="LVO75" s="145"/>
      <c r="LVP75" s="145"/>
      <c r="LVQ75" s="145"/>
      <c r="LVR75" s="145"/>
      <c r="LVS75" s="145"/>
      <c r="LVT75" s="145"/>
      <c r="LVU75" s="145"/>
      <c r="LVV75" s="145"/>
      <c r="LVW75" s="145"/>
      <c r="LVX75" s="145"/>
      <c r="LVY75" s="145"/>
      <c r="LWC75" s="145"/>
      <c r="LWE75" s="145"/>
      <c r="LWF75" s="145"/>
      <c r="LWG75" s="145"/>
      <c r="LWH75" s="145"/>
      <c r="LWK75" s="145"/>
      <c r="LWM75" s="145"/>
      <c r="LWN75" s="145"/>
      <c r="LWO75" s="145"/>
      <c r="LWP75" s="145"/>
      <c r="LWQ75" s="145"/>
      <c r="LWR75" s="145"/>
      <c r="LWS75" s="145"/>
      <c r="LWT75" s="145"/>
      <c r="LWU75" s="145"/>
      <c r="LWV75" s="145"/>
      <c r="LWW75" s="145"/>
      <c r="LWX75" s="145"/>
      <c r="LWY75" s="145"/>
      <c r="LXB75" s="145"/>
      <c r="LXE75" s="145"/>
      <c r="LXH75" s="145"/>
      <c r="LXK75" s="145"/>
      <c r="LXN75" s="145"/>
      <c r="LXZ75" s="145"/>
      <c r="LYC75" s="145"/>
      <c r="LYF75" s="145"/>
      <c r="LYI75" s="145"/>
      <c r="LYR75" s="145"/>
      <c r="LYX75" s="145"/>
      <c r="LZA75" s="145"/>
      <c r="LZD75" s="145"/>
      <c r="LZG75" s="145"/>
      <c r="LZM75" s="145"/>
      <c r="LZP75" s="145"/>
      <c r="LZV75" s="145"/>
      <c r="LZX75" s="145"/>
      <c r="LZY75" s="145"/>
      <c r="MAA75" s="145"/>
      <c r="MAD75" s="145"/>
      <c r="MAG75" s="145"/>
      <c r="MAJ75" s="145"/>
      <c r="MAR75" s="145"/>
      <c r="MAW75" s="145"/>
      <c r="MBF75" s="145"/>
      <c r="MBI75" s="145"/>
      <c r="MBQ75" s="145"/>
      <c r="MCM75" s="145"/>
      <c r="MCN75" s="145"/>
      <c r="MCO75" s="145"/>
      <c r="MCP75" s="145"/>
      <c r="MCQ75" s="145"/>
      <c r="MCR75" s="145"/>
      <c r="MDJ75" s="145"/>
      <c r="MDK75" s="145"/>
      <c r="MDN75" s="145"/>
      <c r="MDQ75" s="145"/>
      <c r="MDS75" s="145"/>
      <c r="MDU75" s="145"/>
      <c r="MDX75" s="145"/>
      <c r="MEA75" s="145"/>
      <c r="MED75" s="145"/>
      <c r="MEG75" s="145"/>
      <c r="MEJ75" s="145"/>
      <c r="MEM75" s="145"/>
      <c r="MEP75" s="145"/>
      <c r="MES75" s="145"/>
      <c r="MEU75" s="145"/>
      <c r="MFH75" s="145"/>
      <c r="MFI75" s="145"/>
      <c r="MFJ75" s="145"/>
      <c r="MFK75" s="145"/>
      <c r="MFL75" s="145"/>
      <c r="MFM75" s="145"/>
      <c r="MFN75" s="145"/>
      <c r="MFO75" s="145"/>
      <c r="MFP75" s="145"/>
      <c r="MFQ75" s="145"/>
      <c r="MFR75" s="145"/>
      <c r="MFS75" s="145"/>
      <c r="MFT75" s="145"/>
      <c r="MFU75" s="145"/>
      <c r="MFY75" s="145"/>
      <c r="MGA75" s="145"/>
      <c r="MGB75" s="145"/>
      <c r="MGC75" s="145"/>
      <c r="MGD75" s="145"/>
      <c r="MGG75" s="145"/>
      <c r="MGI75" s="145"/>
      <c r="MGJ75" s="145"/>
      <c r="MGK75" s="145"/>
      <c r="MGL75" s="145"/>
      <c r="MGM75" s="145"/>
      <c r="MGN75" s="145"/>
      <c r="MGO75" s="145"/>
      <c r="MGP75" s="145"/>
      <c r="MGQ75" s="145"/>
      <c r="MGR75" s="145"/>
      <c r="MGS75" s="145"/>
      <c r="MGT75" s="145"/>
      <c r="MGU75" s="145"/>
      <c r="MGX75" s="145"/>
      <c r="MHA75" s="145"/>
      <c r="MHD75" s="145"/>
      <c r="MHG75" s="145"/>
      <c r="MHJ75" s="145"/>
      <c r="MHV75" s="145"/>
      <c r="MHY75" s="145"/>
      <c r="MIB75" s="145"/>
      <c r="MIE75" s="145"/>
      <c r="MIN75" s="145"/>
      <c r="MIT75" s="145"/>
      <c r="MIW75" s="145"/>
      <c r="MIZ75" s="145"/>
      <c r="MJC75" s="145"/>
      <c r="MJI75" s="145"/>
      <c r="MJL75" s="145"/>
      <c r="MJR75" s="145"/>
      <c r="MJT75" s="145"/>
      <c r="MJU75" s="145"/>
      <c r="MJW75" s="145"/>
      <c r="MJZ75" s="145"/>
      <c r="MKC75" s="145"/>
      <c r="MKF75" s="145"/>
      <c r="MKN75" s="145"/>
      <c r="MKS75" s="145"/>
      <c r="MLB75" s="145"/>
      <c r="MLE75" s="145"/>
      <c r="MLM75" s="145"/>
      <c r="MMI75" s="145"/>
      <c r="MMJ75" s="145"/>
      <c r="MMK75" s="145"/>
      <c r="MML75" s="145"/>
      <c r="MMM75" s="145"/>
      <c r="MMN75" s="145"/>
      <c r="MNF75" s="145"/>
      <c r="MNG75" s="145"/>
      <c r="MNJ75" s="145"/>
      <c r="MNM75" s="145"/>
      <c r="MNO75" s="145"/>
      <c r="MNQ75" s="145"/>
      <c r="MNT75" s="145"/>
      <c r="MNW75" s="145"/>
      <c r="MNZ75" s="145"/>
      <c r="MOC75" s="145"/>
      <c r="MOF75" s="145"/>
      <c r="MOI75" s="145"/>
      <c r="MOL75" s="145"/>
      <c r="MOO75" s="145"/>
      <c r="MOQ75" s="145"/>
      <c r="MPD75" s="145"/>
      <c r="MPE75" s="145"/>
      <c r="MPF75" s="145"/>
      <c r="MPG75" s="145"/>
      <c r="MPH75" s="145"/>
      <c r="MPI75" s="145"/>
      <c r="MPJ75" s="145"/>
      <c r="MPK75" s="145"/>
      <c r="MPL75" s="145"/>
      <c r="MPM75" s="145"/>
      <c r="MPN75" s="145"/>
      <c r="MPO75" s="145"/>
      <c r="MPP75" s="145"/>
      <c r="MPQ75" s="145"/>
      <c r="MPU75" s="145"/>
      <c r="MPW75" s="145"/>
      <c r="MPX75" s="145"/>
      <c r="MPY75" s="145"/>
      <c r="MPZ75" s="145"/>
      <c r="MQC75" s="145"/>
      <c r="MQE75" s="145"/>
      <c r="MQF75" s="145"/>
      <c r="MQG75" s="145"/>
      <c r="MQH75" s="145"/>
      <c r="MQI75" s="145"/>
      <c r="MQJ75" s="145"/>
      <c r="MQK75" s="145"/>
      <c r="MQL75" s="145"/>
      <c r="MQM75" s="145"/>
      <c r="MQN75" s="145"/>
      <c r="MQO75" s="145"/>
      <c r="MQP75" s="145"/>
      <c r="MQQ75" s="145"/>
      <c r="MQT75" s="145"/>
      <c r="MQW75" s="145"/>
      <c r="MQZ75" s="145"/>
      <c r="MRC75" s="145"/>
      <c r="MRF75" s="145"/>
      <c r="MRR75" s="145"/>
      <c r="MRU75" s="145"/>
      <c r="MRX75" s="145"/>
      <c r="MSA75" s="145"/>
      <c r="MSJ75" s="145"/>
      <c r="MSP75" s="145"/>
      <c r="MSS75" s="145"/>
      <c r="MSV75" s="145"/>
      <c r="MSY75" s="145"/>
      <c r="MTE75" s="145"/>
      <c r="MTH75" s="145"/>
      <c r="MTN75" s="145"/>
      <c r="MTP75" s="145"/>
      <c r="MTQ75" s="145"/>
      <c r="MTS75" s="145"/>
      <c r="MTV75" s="145"/>
      <c r="MTY75" s="145"/>
      <c r="MUB75" s="145"/>
      <c r="MUJ75" s="145"/>
      <c r="MUO75" s="145"/>
      <c r="MUX75" s="145"/>
      <c r="MVA75" s="145"/>
      <c r="MVI75" s="145"/>
      <c r="MWE75" s="145"/>
      <c r="MWF75" s="145"/>
      <c r="MWG75" s="145"/>
      <c r="MWH75" s="145"/>
      <c r="MWI75" s="145"/>
      <c r="MWJ75" s="145"/>
      <c r="MXB75" s="145"/>
      <c r="MXC75" s="145"/>
      <c r="MXF75" s="145"/>
      <c r="MXI75" s="145"/>
      <c r="MXK75" s="145"/>
      <c r="MXM75" s="145"/>
      <c r="MXP75" s="145"/>
      <c r="MXS75" s="145"/>
      <c r="MXV75" s="145"/>
      <c r="MXY75" s="145"/>
      <c r="MYB75" s="145"/>
      <c r="MYE75" s="145"/>
      <c r="MYH75" s="145"/>
      <c r="MYK75" s="145"/>
      <c r="MYM75" s="145"/>
      <c r="MYZ75" s="145"/>
      <c r="MZA75" s="145"/>
      <c r="MZB75" s="145"/>
      <c r="MZC75" s="145"/>
      <c r="MZD75" s="145"/>
      <c r="MZE75" s="145"/>
      <c r="MZF75" s="145"/>
      <c r="MZG75" s="145"/>
      <c r="MZH75" s="145"/>
      <c r="MZI75" s="145"/>
      <c r="MZJ75" s="145"/>
      <c r="MZK75" s="145"/>
      <c r="MZL75" s="145"/>
      <c r="MZM75" s="145"/>
      <c r="MZQ75" s="145"/>
      <c r="MZS75" s="145"/>
      <c r="MZT75" s="145"/>
      <c r="MZU75" s="145"/>
      <c r="MZV75" s="145"/>
      <c r="MZY75" s="145"/>
      <c r="NAA75" s="145"/>
      <c r="NAB75" s="145"/>
      <c r="NAC75" s="145"/>
      <c r="NAD75" s="145"/>
      <c r="NAE75" s="145"/>
      <c r="NAF75" s="145"/>
      <c r="NAG75" s="145"/>
      <c r="NAH75" s="145"/>
      <c r="NAI75" s="145"/>
      <c r="NAJ75" s="145"/>
      <c r="NAK75" s="145"/>
      <c r="NAL75" s="145"/>
      <c r="NAM75" s="145"/>
      <c r="NAP75" s="145"/>
      <c r="NAS75" s="145"/>
      <c r="NAV75" s="145"/>
      <c r="NAY75" s="145"/>
      <c r="NBB75" s="145"/>
      <c r="NBN75" s="145"/>
      <c r="NBQ75" s="145"/>
      <c r="NBT75" s="145"/>
      <c r="NBW75" s="145"/>
      <c r="NCF75" s="145"/>
      <c r="NCL75" s="145"/>
      <c r="NCO75" s="145"/>
      <c r="NCR75" s="145"/>
      <c r="NCU75" s="145"/>
      <c r="NDA75" s="145"/>
      <c r="NDD75" s="145"/>
      <c r="NDJ75" s="145"/>
      <c r="NDL75" s="145"/>
      <c r="NDM75" s="145"/>
      <c r="NDO75" s="145"/>
      <c r="NDR75" s="145"/>
      <c r="NDU75" s="145"/>
      <c r="NDX75" s="145"/>
      <c r="NEF75" s="145"/>
      <c r="NEK75" s="145"/>
      <c r="NET75" s="145"/>
      <c r="NEW75" s="145"/>
      <c r="NFE75" s="145"/>
      <c r="NGA75" s="145"/>
      <c r="NGB75" s="145"/>
      <c r="NGC75" s="145"/>
      <c r="NGD75" s="145"/>
      <c r="NGE75" s="145"/>
      <c r="NGF75" s="145"/>
      <c r="NGX75" s="145"/>
      <c r="NGY75" s="145"/>
      <c r="NHB75" s="145"/>
      <c r="NHE75" s="145"/>
      <c r="NHG75" s="145"/>
      <c r="NHI75" s="145"/>
      <c r="NHL75" s="145"/>
      <c r="NHO75" s="145"/>
      <c r="NHR75" s="145"/>
      <c r="NHU75" s="145"/>
      <c r="NHX75" s="145"/>
      <c r="NIA75" s="145"/>
      <c r="NID75" s="145"/>
      <c r="NIG75" s="145"/>
      <c r="NII75" s="145"/>
      <c r="NIV75" s="145"/>
      <c r="NIW75" s="145"/>
      <c r="NIX75" s="145"/>
      <c r="NIY75" s="145"/>
      <c r="NIZ75" s="145"/>
      <c r="NJA75" s="145"/>
      <c r="NJB75" s="145"/>
      <c r="NJC75" s="145"/>
      <c r="NJD75" s="145"/>
      <c r="NJE75" s="145"/>
      <c r="NJF75" s="145"/>
      <c r="NJG75" s="145"/>
      <c r="NJH75" s="145"/>
      <c r="NJI75" s="145"/>
      <c r="NJM75" s="145"/>
      <c r="NJO75" s="145"/>
      <c r="NJP75" s="145"/>
      <c r="NJQ75" s="145"/>
      <c r="NJR75" s="145"/>
      <c r="NJU75" s="145"/>
      <c r="NJW75" s="145"/>
      <c r="NJX75" s="145"/>
      <c r="NJY75" s="145"/>
      <c r="NJZ75" s="145"/>
      <c r="NKA75" s="145"/>
      <c r="NKB75" s="145"/>
      <c r="NKC75" s="145"/>
      <c r="NKD75" s="145"/>
      <c r="NKE75" s="145"/>
      <c r="NKF75" s="145"/>
      <c r="NKG75" s="145"/>
      <c r="NKH75" s="145"/>
      <c r="NKI75" s="145"/>
      <c r="NKL75" s="145"/>
      <c r="NKO75" s="145"/>
      <c r="NKR75" s="145"/>
      <c r="NKU75" s="145"/>
      <c r="NKX75" s="145"/>
      <c r="NLJ75" s="145"/>
      <c r="NLM75" s="145"/>
      <c r="NLP75" s="145"/>
      <c r="NLS75" s="145"/>
      <c r="NMB75" s="145"/>
      <c r="NMH75" s="145"/>
      <c r="NMK75" s="145"/>
      <c r="NMN75" s="145"/>
      <c r="NMQ75" s="145"/>
      <c r="NMW75" s="145"/>
      <c r="NMZ75" s="145"/>
      <c r="NNF75" s="145"/>
      <c r="NNH75" s="145"/>
      <c r="NNI75" s="145"/>
      <c r="NNK75" s="145"/>
      <c r="NNN75" s="145"/>
      <c r="NNQ75" s="145"/>
      <c r="NNT75" s="145"/>
      <c r="NOB75" s="145"/>
      <c r="NOG75" s="145"/>
      <c r="NOP75" s="145"/>
      <c r="NOS75" s="145"/>
      <c r="NPA75" s="145"/>
      <c r="NPW75" s="145"/>
      <c r="NPX75" s="145"/>
      <c r="NPY75" s="145"/>
      <c r="NPZ75" s="145"/>
      <c r="NQA75" s="145"/>
      <c r="NQB75" s="145"/>
      <c r="NQT75" s="145"/>
      <c r="NQU75" s="145"/>
      <c r="NQX75" s="145"/>
      <c r="NRA75" s="145"/>
      <c r="NRC75" s="145"/>
      <c r="NRE75" s="145"/>
      <c r="NRH75" s="145"/>
      <c r="NRK75" s="145"/>
      <c r="NRN75" s="145"/>
      <c r="NRQ75" s="145"/>
      <c r="NRT75" s="145"/>
      <c r="NRW75" s="145"/>
      <c r="NRZ75" s="145"/>
      <c r="NSC75" s="145"/>
      <c r="NSE75" s="145"/>
      <c r="NSR75" s="145"/>
      <c r="NSS75" s="145"/>
      <c r="NST75" s="145"/>
      <c r="NSU75" s="145"/>
      <c r="NSV75" s="145"/>
      <c r="NSW75" s="145"/>
      <c r="NSX75" s="145"/>
      <c r="NSY75" s="145"/>
      <c r="NSZ75" s="145"/>
      <c r="NTA75" s="145"/>
      <c r="NTB75" s="145"/>
      <c r="NTC75" s="145"/>
      <c r="NTD75" s="145"/>
      <c r="NTE75" s="145"/>
      <c r="NTI75" s="145"/>
      <c r="NTK75" s="145"/>
      <c r="NTL75" s="145"/>
      <c r="NTM75" s="145"/>
      <c r="NTN75" s="145"/>
      <c r="NTQ75" s="145"/>
      <c r="NTS75" s="145"/>
      <c r="NTT75" s="145"/>
      <c r="NTU75" s="145"/>
      <c r="NTV75" s="145"/>
      <c r="NTW75" s="145"/>
      <c r="NTX75" s="145"/>
      <c r="NTY75" s="145"/>
      <c r="NTZ75" s="145"/>
      <c r="NUA75" s="145"/>
      <c r="NUB75" s="145"/>
      <c r="NUC75" s="145"/>
      <c r="NUD75" s="145"/>
      <c r="NUE75" s="145"/>
      <c r="NUH75" s="145"/>
      <c r="NUK75" s="145"/>
      <c r="NUN75" s="145"/>
      <c r="NUQ75" s="145"/>
      <c r="NUT75" s="145"/>
      <c r="NVF75" s="145"/>
      <c r="NVI75" s="145"/>
      <c r="NVL75" s="145"/>
      <c r="NVO75" s="145"/>
      <c r="NVX75" s="145"/>
      <c r="NWD75" s="145"/>
      <c r="NWG75" s="145"/>
      <c r="NWJ75" s="145"/>
      <c r="NWM75" s="145"/>
      <c r="NWS75" s="145"/>
      <c r="NWV75" s="145"/>
      <c r="NXB75" s="145"/>
      <c r="NXD75" s="145"/>
      <c r="NXE75" s="145"/>
      <c r="NXG75" s="145"/>
      <c r="NXJ75" s="145"/>
      <c r="NXM75" s="145"/>
      <c r="NXP75" s="145"/>
      <c r="NXX75" s="145"/>
      <c r="NYC75" s="145"/>
      <c r="NYL75" s="145"/>
      <c r="NYO75" s="145"/>
      <c r="NYW75" s="145"/>
      <c r="NZS75" s="145"/>
      <c r="NZT75" s="145"/>
      <c r="NZU75" s="145"/>
      <c r="NZV75" s="145"/>
      <c r="NZW75" s="145"/>
      <c r="NZX75" s="145"/>
      <c r="OAP75" s="145"/>
      <c r="OAQ75" s="145"/>
      <c r="OAT75" s="145"/>
      <c r="OAW75" s="145"/>
      <c r="OAY75" s="145"/>
      <c r="OBA75" s="145"/>
      <c r="OBD75" s="145"/>
      <c r="OBG75" s="145"/>
      <c r="OBJ75" s="145"/>
      <c r="OBM75" s="145"/>
      <c r="OBP75" s="145"/>
      <c r="OBS75" s="145"/>
      <c r="OBV75" s="145"/>
      <c r="OBY75" s="145"/>
      <c r="OCA75" s="145"/>
      <c r="OCN75" s="145"/>
      <c r="OCO75" s="145"/>
      <c r="OCP75" s="145"/>
      <c r="OCQ75" s="145"/>
      <c r="OCR75" s="145"/>
      <c r="OCS75" s="145"/>
      <c r="OCT75" s="145"/>
      <c r="OCU75" s="145"/>
      <c r="OCV75" s="145"/>
      <c r="OCW75" s="145"/>
      <c r="OCX75" s="145"/>
      <c r="OCY75" s="145"/>
      <c r="OCZ75" s="145"/>
      <c r="ODA75" s="145"/>
      <c r="ODE75" s="145"/>
      <c r="ODG75" s="145"/>
      <c r="ODH75" s="145"/>
      <c r="ODI75" s="145"/>
      <c r="ODJ75" s="145"/>
      <c r="ODM75" s="145"/>
      <c r="ODO75" s="145"/>
      <c r="ODP75" s="145"/>
      <c r="ODQ75" s="145"/>
      <c r="ODR75" s="145"/>
      <c r="ODS75" s="145"/>
      <c r="ODT75" s="145"/>
      <c r="ODU75" s="145"/>
      <c r="ODV75" s="145"/>
      <c r="ODW75" s="145"/>
      <c r="ODX75" s="145"/>
      <c r="ODY75" s="145"/>
      <c r="ODZ75" s="145"/>
      <c r="OEA75" s="145"/>
      <c r="OED75" s="145"/>
      <c r="OEG75" s="145"/>
      <c r="OEJ75" s="145"/>
      <c r="OEM75" s="145"/>
      <c r="OEP75" s="145"/>
      <c r="OFB75" s="145"/>
      <c r="OFE75" s="145"/>
      <c r="OFH75" s="145"/>
      <c r="OFK75" s="145"/>
      <c r="OFT75" s="145"/>
      <c r="OFZ75" s="145"/>
      <c r="OGC75" s="145"/>
      <c r="OGF75" s="145"/>
      <c r="OGI75" s="145"/>
      <c r="OGO75" s="145"/>
      <c r="OGR75" s="145"/>
      <c r="OGX75" s="145"/>
      <c r="OGZ75" s="145"/>
      <c r="OHA75" s="145"/>
      <c r="OHC75" s="145"/>
      <c r="OHF75" s="145"/>
      <c r="OHI75" s="145"/>
      <c r="OHL75" s="145"/>
      <c r="OHT75" s="145"/>
      <c r="OHY75" s="145"/>
      <c r="OIH75" s="145"/>
      <c r="OIK75" s="145"/>
      <c r="OIS75" s="145"/>
      <c r="OJO75" s="145"/>
      <c r="OJP75" s="145"/>
      <c r="OJQ75" s="145"/>
      <c r="OJR75" s="145"/>
      <c r="OJS75" s="145"/>
      <c r="OJT75" s="145"/>
      <c r="OKL75" s="145"/>
      <c r="OKM75" s="145"/>
      <c r="OKP75" s="145"/>
      <c r="OKS75" s="145"/>
      <c r="OKU75" s="145"/>
      <c r="OKW75" s="145"/>
      <c r="OKZ75" s="145"/>
      <c r="OLC75" s="145"/>
      <c r="OLF75" s="145"/>
      <c r="OLI75" s="145"/>
      <c r="OLL75" s="145"/>
      <c r="OLO75" s="145"/>
      <c r="OLR75" s="145"/>
      <c r="OLU75" s="145"/>
      <c r="OLW75" s="145"/>
      <c r="OMJ75" s="145"/>
      <c r="OMK75" s="145"/>
      <c r="OML75" s="145"/>
      <c r="OMM75" s="145"/>
      <c r="OMN75" s="145"/>
      <c r="OMO75" s="145"/>
      <c r="OMP75" s="145"/>
      <c r="OMQ75" s="145"/>
      <c r="OMR75" s="145"/>
      <c r="OMS75" s="145"/>
      <c r="OMT75" s="145"/>
      <c r="OMU75" s="145"/>
      <c r="OMV75" s="145"/>
      <c r="OMW75" s="145"/>
      <c r="ONA75" s="145"/>
      <c r="ONC75" s="145"/>
      <c r="OND75" s="145"/>
      <c r="ONE75" s="145"/>
      <c r="ONF75" s="145"/>
      <c r="ONI75" s="145"/>
      <c r="ONK75" s="145"/>
      <c r="ONL75" s="145"/>
      <c r="ONM75" s="145"/>
      <c r="ONN75" s="145"/>
      <c r="ONO75" s="145"/>
      <c r="ONP75" s="145"/>
      <c r="ONQ75" s="145"/>
      <c r="ONR75" s="145"/>
      <c r="ONS75" s="145"/>
      <c r="ONT75" s="145"/>
      <c r="ONU75" s="145"/>
      <c r="ONV75" s="145"/>
      <c r="ONW75" s="145"/>
      <c r="ONZ75" s="145"/>
      <c r="OOC75" s="145"/>
      <c r="OOF75" s="145"/>
      <c r="OOI75" s="145"/>
      <c r="OOL75" s="145"/>
      <c r="OOX75" s="145"/>
      <c r="OPA75" s="145"/>
      <c r="OPD75" s="145"/>
      <c r="OPG75" s="145"/>
      <c r="OPP75" s="145"/>
      <c r="OPV75" s="145"/>
      <c r="OPY75" s="145"/>
      <c r="OQB75" s="145"/>
      <c r="OQE75" s="145"/>
      <c r="OQK75" s="145"/>
      <c r="OQN75" s="145"/>
      <c r="OQT75" s="145"/>
      <c r="OQV75" s="145"/>
      <c r="OQW75" s="145"/>
      <c r="OQY75" s="145"/>
      <c r="ORB75" s="145"/>
      <c r="ORE75" s="145"/>
      <c r="ORH75" s="145"/>
      <c r="ORP75" s="145"/>
      <c r="ORU75" s="145"/>
      <c r="OSD75" s="145"/>
      <c r="OSG75" s="145"/>
      <c r="OSO75" s="145"/>
      <c r="OTK75" s="145"/>
      <c r="OTL75" s="145"/>
      <c r="OTM75" s="145"/>
      <c r="OTN75" s="145"/>
      <c r="OTO75" s="145"/>
      <c r="OTP75" s="145"/>
      <c r="OUH75" s="145"/>
      <c r="OUI75" s="145"/>
      <c r="OUL75" s="145"/>
      <c r="OUO75" s="145"/>
      <c r="OUQ75" s="145"/>
      <c r="OUS75" s="145"/>
      <c r="OUV75" s="145"/>
      <c r="OUY75" s="145"/>
      <c r="OVB75" s="145"/>
      <c r="OVE75" s="145"/>
      <c r="OVH75" s="145"/>
      <c r="OVK75" s="145"/>
      <c r="OVN75" s="145"/>
      <c r="OVQ75" s="145"/>
      <c r="OVS75" s="145"/>
      <c r="OWF75" s="145"/>
      <c r="OWG75" s="145"/>
      <c r="OWH75" s="145"/>
      <c r="OWI75" s="145"/>
      <c r="OWJ75" s="145"/>
      <c r="OWK75" s="145"/>
      <c r="OWL75" s="145"/>
      <c r="OWM75" s="145"/>
      <c r="OWN75" s="145"/>
      <c r="OWO75" s="145"/>
      <c r="OWP75" s="145"/>
      <c r="OWQ75" s="145"/>
      <c r="OWR75" s="145"/>
      <c r="OWS75" s="145"/>
      <c r="OWW75" s="145"/>
      <c r="OWY75" s="145"/>
      <c r="OWZ75" s="145"/>
      <c r="OXA75" s="145"/>
      <c r="OXB75" s="145"/>
      <c r="OXE75" s="145"/>
      <c r="OXG75" s="145"/>
      <c r="OXH75" s="145"/>
      <c r="OXI75" s="145"/>
      <c r="OXJ75" s="145"/>
      <c r="OXK75" s="145"/>
      <c r="OXL75" s="145"/>
      <c r="OXM75" s="145"/>
      <c r="OXN75" s="145"/>
      <c r="OXO75" s="145"/>
      <c r="OXP75" s="145"/>
      <c r="OXQ75" s="145"/>
      <c r="OXR75" s="145"/>
      <c r="OXS75" s="145"/>
      <c r="OXV75" s="145"/>
      <c r="OXY75" s="145"/>
      <c r="OYB75" s="145"/>
      <c r="OYE75" s="145"/>
      <c r="OYH75" s="145"/>
      <c r="OYT75" s="145"/>
      <c r="OYW75" s="145"/>
      <c r="OYZ75" s="145"/>
      <c r="OZC75" s="145"/>
      <c r="OZL75" s="145"/>
      <c r="OZR75" s="145"/>
      <c r="OZU75" s="145"/>
      <c r="OZX75" s="145"/>
      <c r="PAA75" s="145"/>
      <c r="PAG75" s="145"/>
      <c r="PAJ75" s="145"/>
      <c r="PAP75" s="145"/>
      <c r="PAR75" s="145"/>
      <c r="PAS75" s="145"/>
      <c r="PAU75" s="145"/>
      <c r="PAX75" s="145"/>
      <c r="PBA75" s="145"/>
      <c r="PBD75" s="145"/>
      <c r="PBL75" s="145"/>
      <c r="PBQ75" s="145"/>
      <c r="PBZ75" s="145"/>
      <c r="PCC75" s="145"/>
      <c r="PCK75" s="145"/>
      <c r="PDG75" s="145"/>
      <c r="PDH75" s="145"/>
      <c r="PDI75" s="145"/>
      <c r="PDJ75" s="145"/>
      <c r="PDK75" s="145"/>
      <c r="PDL75" s="145"/>
      <c r="PED75" s="145"/>
      <c r="PEE75" s="145"/>
      <c r="PEH75" s="145"/>
      <c r="PEK75" s="145"/>
      <c r="PEM75" s="145"/>
      <c r="PEO75" s="145"/>
      <c r="PER75" s="145"/>
      <c r="PEU75" s="145"/>
      <c r="PEX75" s="145"/>
      <c r="PFA75" s="145"/>
      <c r="PFD75" s="145"/>
      <c r="PFG75" s="145"/>
      <c r="PFJ75" s="145"/>
      <c r="PFM75" s="145"/>
      <c r="PFO75" s="145"/>
      <c r="PGB75" s="145"/>
      <c r="PGC75" s="145"/>
      <c r="PGD75" s="145"/>
      <c r="PGE75" s="145"/>
      <c r="PGF75" s="145"/>
      <c r="PGG75" s="145"/>
      <c r="PGH75" s="145"/>
      <c r="PGI75" s="145"/>
      <c r="PGJ75" s="145"/>
      <c r="PGK75" s="145"/>
      <c r="PGL75" s="145"/>
      <c r="PGM75" s="145"/>
      <c r="PGN75" s="145"/>
      <c r="PGO75" s="145"/>
      <c r="PGS75" s="145"/>
      <c r="PGU75" s="145"/>
      <c r="PGV75" s="145"/>
      <c r="PGW75" s="145"/>
      <c r="PGX75" s="145"/>
      <c r="PHA75" s="145"/>
      <c r="PHC75" s="145"/>
      <c r="PHD75" s="145"/>
      <c r="PHE75" s="145"/>
      <c r="PHF75" s="145"/>
      <c r="PHG75" s="145"/>
      <c r="PHH75" s="145"/>
      <c r="PHI75" s="145"/>
      <c r="PHJ75" s="145"/>
      <c r="PHK75" s="145"/>
      <c r="PHL75" s="145"/>
      <c r="PHM75" s="145"/>
      <c r="PHN75" s="145"/>
      <c r="PHO75" s="145"/>
      <c r="PHR75" s="145"/>
      <c r="PHU75" s="145"/>
      <c r="PHX75" s="145"/>
      <c r="PIA75" s="145"/>
      <c r="PID75" s="145"/>
      <c r="PIP75" s="145"/>
      <c r="PIS75" s="145"/>
      <c r="PIV75" s="145"/>
      <c r="PIY75" s="145"/>
      <c r="PJH75" s="145"/>
      <c r="PJN75" s="145"/>
      <c r="PJQ75" s="145"/>
      <c r="PJT75" s="145"/>
      <c r="PJW75" s="145"/>
      <c r="PKC75" s="145"/>
      <c r="PKF75" s="145"/>
      <c r="PKL75" s="145"/>
      <c r="PKN75" s="145"/>
      <c r="PKO75" s="145"/>
      <c r="PKQ75" s="145"/>
      <c r="PKT75" s="145"/>
      <c r="PKW75" s="145"/>
      <c r="PKZ75" s="145"/>
      <c r="PLH75" s="145"/>
      <c r="PLM75" s="145"/>
      <c r="PLV75" s="145"/>
      <c r="PLY75" s="145"/>
      <c r="PMG75" s="145"/>
      <c r="PNC75" s="145"/>
      <c r="PND75" s="145"/>
      <c r="PNE75" s="145"/>
      <c r="PNF75" s="145"/>
      <c r="PNG75" s="145"/>
      <c r="PNH75" s="145"/>
      <c r="PNZ75" s="145"/>
      <c r="POA75" s="145"/>
      <c r="POD75" s="145"/>
      <c r="POG75" s="145"/>
      <c r="POI75" s="145"/>
      <c r="POK75" s="145"/>
      <c r="PON75" s="145"/>
      <c r="POQ75" s="145"/>
      <c r="POT75" s="145"/>
      <c r="POW75" s="145"/>
      <c r="POZ75" s="145"/>
      <c r="PPC75" s="145"/>
      <c r="PPF75" s="145"/>
      <c r="PPI75" s="145"/>
      <c r="PPK75" s="145"/>
      <c r="PPX75" s="145"/>
      <c r="PPY75" s="145"/>
      <c r="PPZ75" s="145"/>
      <c r="PQA75" s="145"/>
      <c r="PQB75" s="145"/>
      <c r="PQC75" s="145"/>
      <c r="PQD75" s="145"/>
      <c r="PQE75" s="145"/>
      <c r="PQF75" s="145"/>
      <c r="PQG75" s="145"/>
      <c r="PQH75" s="145"/>
      <c r="PQI75" s="145"/>
      <c r="PQJ75" s="145"/>
      <c r="PQK75" s="145"/>
      <c r="PQO75" s="145"/>
      <c r="PQQ75" s="145"/>
      <c r="PQR75" s="145"/>
      <c r="PQS75" s="145"/>
      <c r="PQT75" s="145"/>
      <c r="PQW75" s="145"/>
      <c r="PQY75" s="145"/>
      <c r="PQZ75" s="145"/>
      <c r="PRA75" s="145"/>
      <c r="PRB75" s="145"/>
      <c r="PRC75" s="145"/>
      <c r="PRD75" s="145"/>
      <c r="PRE75" s="145"/>
      <c r="PRF75" s="145"/>
      <c r="PRG75" s="145"/>
      <c r="PRH75" s="145"/>
      <c r="PRI75" s="145"/>
      <c r="PRJ75" s="145"/>
      <c r="PRK75" s="145"/>
      <c r="PRN75" s="145"/>
      <c r="PRQ75" s="145"/>
      <c r="PRT75" s="145"/>
      <c r="PRW75" s="145"/>
      <c r="PRZ75" s="145"/>
      <c r="PSL75" s="145"/>
      <c r="PSO75" s="145"/>
      <c r="PSR75" s="145"/>
      <c r="PSU75" s="145"/>
      <c r="PTD75" s="145"/>
      <c r="PTJ75" s="145"/>
      <c r="PTM75" s="145"/>
      <c r="PTP75" s="145"/>
      <c r="PTS75" s="145"/>
      <c r="PTY75" s="145"/>
      <c r="PUB75" s="145"/>
      <c r="PUH75" s="145"/>
      <c r="PUJ75" s="145"/>
      <c r="PUK75" s="145"/>
      <c r="PUM75" s="145"/>
      <c r="PUP75" s="145"/>
      <c r="PUS75" s="145"/>
      <c r="PUV75" s="145"/>
      <c r="PVD75" s="145"/>
      <c r="PVI75" s="145"/>
      <c r="PVR75" s="145"/>
      <c r="PVU75" s="145"/>
      <c r="PWC75" s="145"/>
      <c r="PWY75" s="145"/>
      <c r="PWZ75" s="145"/>
      <c r="PXA75" s="145"/>
      <c r="PXB75" s="145"/>
      <c r="PXC75" s="145"/>
      <c r="PXD75" s="145"/>
      <c r="PXV75" s="145"/>
      <c r="PXW75" s="145"/>
      <c r="PXZ75" s="145"/>
      <c r="PYC75" s="145"/>
      <c r="PYE75" s="145"/>
      <c r="PYG75" s="145"/>
      <c r="PYJ75" s="145"/>
      <c r="PYM75" s="145"/>
      <c r="PYP75" s="145"/>
      <c r="PYS75" s="145"/>
      <c r="PYV75" s="145"/>
      <c r="PYY75" s="145"/>
      <c r="PZB75" s="145"/>
      <c r="PZE75" s="145"/>
      <c r="PZG75" s="145"/>
      <c r="PZT75" s="145"/>
      <c r="PZU75" s="145"/>
      <c r="PZV75" s="145"/>
      <c r="PZW75" s="145"/>
      <c r="PZX75" s="145"/>
      <c r="PZY75" s="145"/>
      <c r="PZZ75" s="145"/>
      <c r="QAA75" s="145"/>
      <c r="QAB75" s="145"/>
      <c r="QAC75" s="145"/>
      <c r="QAD75" s="145"/>
      <c r="QAE75" s="145"/>
      <c r="QAF75" s="145"/>
      <c r="QAG75" s="145"/>
      <c r="QAK75" s="145"/>
      <c r="QAM75" s="145"/>
      <c r="QAN75" s="145"/>
      <c r="QAO75" s="145"/>
      <c r="QAP75" s="145"/>
      <c r="QAS75" s="145"/>
      <c r="QAU75" s="145"/>
      <c r="QAV75" s="145"/>
      <c r="QAW75" s="145"/>
      <c r="QAX75" s="145"/>
      <c r="QAY75" s="145"/>
      <c r="QAZ75" s="145"/>
      <c r="QBA75" s="145"/>
      <c r="QBB75" s="145"/>
      <c r="QBC75" s="145"/>
      <c r="QBD75" s="145"/>
      <c r="QBE75" s="145"/>
      <c r="QBF75" s="145"/>
      <c r="QBG75" s="145"/>
      <c r="QBJ75" s="145"/>
      <c r="QBM75" s="145"/>
      <c r="QBP75" s="145"/>
      <c r="QBS75" s="145"/>
      <c r="QBV75" s="145"/>
      <c r="QCH75" s="145"/>
      <c r="QCK75" s="145"/>
      <c r="QCN75" s="145"/>
      <c r="QCQ75" s="145"/>
      <c r="QCZ75" s="145"/>
      <c r="QDF75" s="145"/>
      <c r="QDI75" s="145"/>
      <c r="QDL75" s="145"/>
      <c r="QDO75" s="145"/>
      <c r="QDU75" s="145"/>
      <c r="QDX75" s="145"/>
      <c r="QED75" s="145"/>
      <c r="QEF75" s="145"/>
      <c r="QEG75" s="145"/>
      <c r="QEI75" s="145"/>
      <c r="QEL75" s="145"/>
      <c r="QEO75" s="145"/>
      <c r="QER75" s="145"/>
      <c r="QEZ75" s="145"/>
      <c r="QFE75" s="145"/>
      <c r="QFN75" s="145"/>
      <c r="QFQ75" s="145"/>
      <c r="QFY75" s="145"/>
      <c r="QGU75" s="145"/>
      <c r="QGV75" s="145"/>
      <c r="QGW75" s="145"/>
      <c r="QGX75" s="145"/>
      <c r="QGY75" s="145"/>
      <c r="QGZ75" s="145"/>
      <c r="QHR75" s="145"/>
      <c r="QHS75" s="145"/>
      <c r="QHV75" s="145"/>
      <c r="QHY75" s="145"/>
      <c r="QIA75" s="145"/>
      <c r="QIC75" s="145"/>
      <c r="QIF75" s="145"/>
      <c r="QII75" s="145"/>
      <c r="QIL75" s="145"/>
      <c r="QIO75" s="145"/>
      <c r="QIR75" s="145"/>
      <c r="QIU75" s="145"/>
      <c r="QIX75" s="145"/>
      <c r="QJA75" s="145"/>
      <c r="QJC75" s="145"/>
      <c r="QJP75" s="145"/>
      <c r="QJQ75" s="145"/>
      <c r="QJR75" s="145"/>
      <c r="QJS75" s="145"/>
      <c r="QJT75" s="145"/>
      <c r="QJU75" s="145"/>
      <c r="QJV75" s="145"/>
      <c r="QJW75" s="145"/>
      <c r="QJX75" s="145"/>
      <c r="QJY75" s="145"/>
      <c r="QJZ75" s="145"/>
      <c r="QKA75" s="145"/>
      <c r="QKB75" s="145"/>
      <c r="QKC75" s="145"/>
      <c r="QKG75" s="145"/>
      <c r="QKI75" s="145"/>
      <c r="QKJ75" s="145"/>
      <c r="QKK75" s="145"/>
      <c r="QKL75" s="145"/>
      <c r="QKO75" s="145"/>
      <c r="QKQ75" s="145"/>
      <c r="QKR75" s="145"/>
      <c r="QKS75" s="145"/>
      <c r="QKT75" s="145"/>
      <c r="QKU75" s="145"/>
      <c r="QKV75" s="145"/>
      <c r="QKW75" s="145"/>
      <c r="QKX75" s="145"/>
      <c r="QKY75" s="145"/>
      <c r="QKZ75" s="145"/>
      <c r="QLA75" s="145"/>
      <c r="QLB75" s="145"/>
      <c r="QLC75" s="145"/>
      <c r="QLF75" s="145"/>
      <c r="QLI75" s="145"/>
      <c r="QLL75" s="145"/>
      <c r="QLO75" s="145"/>
      <c r="QLR75" s="145"/>
      <c r="QMD75" s="145"/>
      <c r="QMG75" s="145"/>
      <c r="QMJ75" s="145"/>
      <c r="QMM75" s="145"/>
      <c r="QMV75" s="145"/>
      <c r="QNB75" s="145"/>
      <c r="QNE75" s="145"/>
      <c r="QNH75" s="145"/>
      <c r="QNK75" s="145"/>
      <c r="QNQ75" s="145"/>
      <c r="QNT75" s="145"/>
      <c r="QNZ75" s="145"/>
      <c r="QOB75" s="145"/>
      <c r="QOC75" s="145"/>
      <c r="QOE75" s="145"/>
      <c r="QOH75" s="145"/>
      <c r="QOK75" s="145"/>
      <c r="QON75" s="145"/>
      <c r="QOV75" s="145"/>
      <c r="QPA75" s="145"/>
      <c r="QPJ75" s="145"/>
      <c r="QPM75" s="145"/>
      <c r="QPU75" s="145"/>
      <c r="QQQ75" s="145"/>
      <c r="QQR75" s="145"/>
      <c r="QQS75" s="145"/>
      <c r="QQT75" s="145"/>
      <c r="QQU75" s="145"/>
      <c r="QQV75" s="145"/>
      <c r="QRN75" s="145"/>
      <c r="QRO75" s="145"/>
      <c r="QRR75" s="145"/>
      <c r="QRU75" s="145"/>
      <c r="QRW75" s="145"/>
      <c r="QRY75" s="145"/>
      <c r="QSB75" s="145"/>
      <c r="QSE75" s="145"/>
      <c r="QSH75" s="145"/>
      <c r="QSK75" s="145"/>
      <c r="QSN75" s="145"/>
      <c r="QSQ75" s="145"/>
      <c r="QST75" s="145"/>
      <c r="QSW75" s="145"/>
      <c r="QSY75" s="145"/>
      <c r="QTL75" s="145"/>
      <c r="QTM75" s="145"/>
      <c r="QTN75" s="145"/>
      <c r="QTO75" s="145"/>
      <c r="QTP75" s="145"/>
      <c r="QTQ75" s="145"/>
      <c r="QTR75" s="145"/>
      <c r="QTS75" s="145"/>
      <c r="QTT75" s="145"/>
      <c r="QTU75" s="145"/>
      <c r="QTV75" s="145"/>
      <c r="QTW75" s="145"/>
      <c r="QTX75" s="145"/>
      <c r="QTY75" s="145"/>
      <c r="QUC75" s="145"/>
      <c r="QUE75" s="145"/>
      <c r="QUF75" s="145"/>
      <c r="QUG75" s="145"/>
      <c r="QUH75" s="145"/>
      <c r="QUK75" s="145"/>
      <c r="QUM75" s="145"/>
      <c r="QUN75" s="145"/>
      <c r="QUO75" s="145"/>
      <c r="QUP75" s="145"/>
      <c r="QUQ75" s="145"/>
      <c r="QUR75" s="145"/>
      <c r="QUS75" s="145"/>
      <c r="QUT75" s="145"/>
      <c r="QUU75" s="145"/>
      <c r="QUV75" s="145"/>
      <c r="QUW75" s="145"/>
      <c r="QUX75" s="145"/>
      <c r="QUY75" s="145"/>
      <c r="QVB75" s="145"/>
      <c r="QVE75" s="145"/>
      <c r="QVH75" s="145"/>
      <c r="QVK75" s="145"/>
      <c r="QVN75" s="145"/>
      <c r="QVZ75" s="145"/>
      <c r="QWC75" s="145"/>
      <c r="QWF75" s="145"/>
      <c r="QWI75" s="145"/>
      <c r="QWR75" s="145"/>
      <c r="QWX75" s="145"/>
      <c r="QXA75" s="145"/>
      <c r="QXD75" s="145"/>
      <c r="QXG75" s="145"/>
      <c r="QXM75" s="145"/>
      <c r="QXP75" s="145"/>
      <c r="QXV75" s="145"/>
      <c r="QXX75" s="145"/>
      <c r="QXY75" s="145"/>
      <c r="QYA75" s="145"/>
      <c r="QYD75" s="145"/>
      <c r="QYG75" s="145"/>
      <c r="QYJ75" s="145"/>
      <c r="QYR75" s="145"/>
      <c r="QYW75" s="145"/>
      <c r="QZF75" s="145"/>
      <c r="QZI75" s="145"/>
      <c r="QZQ75" s="145"/>
      <c r="RAM75" s="145"/>
      <c r="RAN75" s="145"/>
      <c r="RAO75" s="145"/>
      <c r="RAP75" s="145"/>
      <c r="RAQ75" s="145"/>
      <c r="RAR75" s="145"/>
      <c r="RBJ75" s="145"/>
      <c r="RBK75" s="145"/>
      <c r="RBN75" s="145"/>
      <c r="RBQ75" s="145"/>
      <c r="RBS75" s="145"/>
      <c r="RBU75" s="145"/>
      <c r="RBX75" s="145"/>
      <c r="RCA75" s="145"/>
      <c r="RCD75" s="145"/>
      <c r="RCG75" s="145"/>
      <c r="RCJ75" s="145"/>
      <c r="RCM75" s="145"/>
      <c r="RCP75" s="145"/>
      <c r="RCS75" s="145"/>
      <c r="RCU75" s="145"/>
      <c r="RDH75" s="145"/>
      <c r="RDI75" s="145"/>
      <c r="RDJ75" s="145"/>
      <c r="RDK75" s="145"/>
      <c r="RDL75" s="145"/>
      <c r="RDM75" s="145"/>
      <c r="RDN75" s="145"/>
      <c r="RDO75" s="145"/>
      <c r="RDP75" s="145"/>
      <c r="RDQ75" s="145"/>
      <c r="RDR75" s="145"/>
      <c r="RDS75" s="145"/>
      <c r="RDT75" s="145"/>
      <c r="RDU75" s="145"/>
      <c r="RDY75" s="145"/>
      <c r="REA75" s="145"/>
      <c r="REB75" s="145"/>
      <c r="REC75" s="145"/>
      <c r="RED75" s="145"/>
      <c r="REG75" s="145"/>
      <c r="REI75" s="145"/>
      <c r="REJ75" s="145"/>
      <c r="REK75" s="145"/>
      <c r="REL75" s="145"/>
      <c r="REM75" s="145"/>
      <c r="REN75" s="145"/>
      <c r="REO75" s="145"/>
      <c r="REP75" s="145"/>
      <c r="REQ75" s="145"/>
      <c r="RER75" s="145"/>
      <c r="RES75" s="145"/>
      <c r="RET75" s="145"/>
      <c r="REU75" s="145"/>
      <c r="REX75" s="145"/>
      <c r="RFA75" s="145"/>
      <c r="RFD75" s="145"/>
      <c r="RFG75" s="145"/>
      <c r="RFJ75" s="145"/>
      <c r="RFV75" s="145"/>
      <c r="RFY75" s="145"/>
      <c r="RGB75" s="145"/>
      <c r="RGE75" s="145"/>
      <c r="RGN75" s="145"/>
      <c r="RGT75" s="145"/>
      <c r="RGW75" s="145"/>
      <c r="RGZ75" s="145"/>
      <c r="RHC75" s="145"/>
      <c r="RHI75" s="145"/>
      <c r="RHL75" s="145"/>
      <c r="RHR75" s="145"/>
      <c r="RHT75" s="145"/>
      <c r="RHU75" s="145"/>
      <c r="RHW75" s="145"/>
      <c r="RHZ75" s="145"/>
      <c r="RIC75" s="145"/>
      <c r="RIF75" s="145"/>
      <c r="RIN75" s="145"/>
      <c r="RIS75" s="145"/>
      <c r="RJB75" s="145"/>
      <c r="RJE75" s="145"/>
      <c r="RJM75" s="145"/>
      <c r="RKI75" s="145"/>
      <c r="RKJ75" s="145"/>
      <c r="RKK75" s="145"/>
      <c r="RKL75" s="145"/>
      <c r="RKM75" s="145"/>
      <c r="RKN75" s="145"/>
      <c r="RLF75" s="145"/>
      <c r="RLG75" s="145"/>
      <c r="RLJ75" s="145"/>
      <c r="RLM75" s="145"/>
      <c r="RLO75" s="145"/>
      <c r="RLQ75" s="145"/>
      <c r="RLT75" s="145"/>
      <c r="RLW75" s="145"/>
      <c r="RLZ75" s="145"/>
      <c r="RMC75" s="145"/>
      <c r="RMF75" s="145"/>
      <c r="RMI75" s="145"/>
      <c r="RML75" s="145"/>
      <c r="RMO75" s="145"/>
      <c r="RMQ75" s="145"/>
      <c r="RND75" s="145"/>
      <c r="RNE75" s="145"/>
      <c r="RNF75" s="145"/>
      <c r="RNG75" s="145"/>
      <c r="RNH75" s="145"/>
      <c r="RNI75" s="145"/>
      <c r="RNJ75" s="145"/>
      <c r="RNK75" s="145"/>
      <c r="RNL75" s="145"/>
      <c r="RNM75" s="145"/>
      <c r="RNN75" s="145"/>
      <c r="RNO75" s="145"/>
      <c r="RNP75" s="145"/>
      <c r="RNQ75" s="145"/>
      <c r="RNU75" s="145"/>
      <c r="RNW75" s="145"/>
      <c r="RNX75" s="145"/>
      <c r="RNY75" s="145"/>
      <c r="RNZ75" s="145"/>
      <c r="ROC75" s="145"/>
      <c r="ROE75" s="145"/>
      <c r="ROF75" s="145"/>
      <c r="ROG75" s="145"/>
      <c r="ROH75" s="145"/>
      <c r="ROI75" s="145"/>
      <c r="ROJ75" s="145"/>
      <c r="ROK75" s="145"/>
      <c r="ROL75" s="145"/>
      <c r="ROM75" s="145"/>
      <c r="RON75" s="145"/>
      <c r="ROO75" s="145"/>
      <c r="ROP75" s="145"/>
      <c r="ROQ75" s="145"/>
      <c r="ROT75" s="145"/>
      <c r="ROW75" s="145"/>
      <c r="ROZ75" s="145"/>
      <c r="RPC75" s="145"/>
      <c r="RPF75" s="145"/>
      <c r="RPR75" s="145"/>
      <c r="RPU75" s="145"/>
      <c r="RPX75" s="145"/>
      <c r="RQA75" s="145"/>
      <c r="RQJ75" s="145"/>
      <c r="RQP75" s="145"/>
      <c r="RQS75" s="145"/>
      <c r="RQV75" s="145"/>
      <c r="RQY75" s="145"/>
      <c r="RRE75" s="145"/>
      <c r="RRH75" s="145"/>
      <c r="RRN75" s="145"/>
      <c r="RRP75" s="145"/>
      <c r="RRQ75" s="145"/>
      <c r="RRS75" s="145"/>
      <c r="RRV75" s="145"/>
      <c r="RRY75" s="145"/>
      <c r="RSB75" s="145"/>
      <c r="RSJ75" s="145"/>
      <c r="RSO75" s="145"/>
      <c r="RSX75" s="145"/>
      <c r="RTA75" s="145"/>
      <c r="RTI75" s="145"/>
      <c r="RUE75" s="145"/>
      <c r="RUF75" s="145"/>
      <c r="RUG75" s="145"/>
      <c r="RUH75" s="145"/>
      <c r="RUI75" s="145"/>
      <c r="RUJ75" s="145"/>
      <c r="RVB75" s="145"/>
      <c r="RVC75" s="145"/>
      <c r="RVF75" s="145"/>
      <c r="RVI75" s="145"/>
      <c r="RVK75" s="145"/>
      <c r="RVM75" s="145"/>
      <c r="RVP75" s="145"/>
      <c r="RVS75" s="145"/>
      <c r="RVV75" s="145"/>
      <c r="RVY75" s="145"/>
      <c r="RWB75" s="145"/>
      <c r="RWE75" s="145"/>
      <c r="RWH75" s="145"/>
      <c r="RWK75" s="145"/>
      <c r="RWM75" s="145"/>
      <c r="RWZ75" s="145"/>
      <c r="RXA75" s="145"/>
      <c r="RXB75" s="145"/>
      <c r="RXC75" s="145"/>
      <c r="RXD75" s="145"/>
      <c r="RXE75" s="145"/>
      <c r="RXF75" s="145"/>
      <c r="RXG75" s="145"/>
      <c r="RXH75" s="145"/>
      <c r="RXI75" s="145"/>
      <c r="RXJ75" s="145"/>
      <c r="RXK75" s="145"/>
      <c r="RXL75" s="145"/>
      <c r="RXM75" s="145"/>
      <c r="RXQ75" s="145"/>
      <c r="RXS75" s="145"/>
      <c r="RXT75" s="145"/>
      <c r="RXU75" s="145"/>
      <c r="RXV75" s="145"/>
      <c r="RXY75" s="145"/>
      <c r="RYA75" s="145"/>
      <c r="RYB75" s="145"/>
      <c r="RYC75" s="145"/>
      <c r="RYD75" s="145"/>
      <c r="RYE75" s="145"/>
      <c r="RYF75" s="145"/>
      <c r="RYG75" s="145"/>
      <c r="RYH75" s="145"/>
      <c r="RYI75" s="145"/>
      <c r="RYJ75" s="145"/>
      <c r="RYK75" s="145"/>
      <c r="RYL75" s="145"/>
      <c r="RYM75" s="145"/>
      <c r="RYP75" s="145"/>
      <c r="RYS75" s="145"/>
      <c r="RYV75" s="145"/>
      <c r="RYY75" s="145"/>
      <c r="RZB75" s="145"/>
      <c r="RZN75" s="145"/>
      <c r="RZQ75" s="145"/>
      <c r="RZT75" s="145"/>
      <c r="RZW75" s="145"/>
      <c r="SAF75" s="145"/>
      <c r="SAL75" s="145"/>
      <c r="SAO75" s="145"/>
      <c r="SAR75" s="145"/>
      <c r="SAU75" s="145"/>
      <c r="SBA75" s="145"/>
      <c r="SBD75" s="145"/>
      <c r="SBJ75" s="145"/>
      <c r="SBL75" s="145"/>
      <c r="SBM75" s="145"/>
      <c r="SBO75" s="145"/>
      <c r="SBR75" s="145"/>
      <c r="SBU75" s="145"/>
      <c r="SBX75" s="145"/>
      <c r="SCF75" s="145"/>
      <c r="SCK75" s="145"/>
      <c r="SCT75" s="145"/>
      <c r="SCW75" s="145"/>
      <c r="SDE75" s="145"/>
      <c r="SEA75" s="145"/>
      <c r="SEB75" s="145"/>
      <c r="SEC75" s="145"/>
      <c r="SED75" s="145"/>
      <c r="SEE75" s="145"/>
      <c r="SEF75" s="145"/>
      <c r="SEX75" s="145"/>
      <c r="SEY75" s="145"/>
      <c r="SFB75" s="145"/>
      <c r="SFE75" s="145"/>
      <c r="SFG75" s="145"/>
      <c r="SFI75" s="145"/>
      <c r="SFL75" s="145"/>
      <c r="SFO75" s="145"/>
      <c r="SFR75" s="145"/>
      <c r="SFU75" s="145"/>
      <c r="SFX75" s="145"/>
      <c r="SGA75" s="145"/>
      <c r="SGD75" s="145"/>
      <c r="SGG75" s="145"/>
      <c r="SGI75" s="145"/>
      <c r="SGV75" s="145"/>
      <c r="SGW75" s="145"/>
      <c r="SGX75" s="145"/>
      <c r="SGY75" s="145"/>
      <c r="SGZ75" s="145"/>
      <c r="SHA75" s="145"/>
      <c r="SHB75" s="145"/>
      <c r="SHC75" s="145"/>
      <c r="SHD75" s="145"/>
      <c r="SHE75" s="145"/>
      <c r="SHF75" s="145"/>
      <c r="SHG75" s="145"/>
      <c r="SHH75" s="145"/>
      <c r="SHI75" s="145"/>
      <c r="SHM75" s="145"/>
      <c r="SHO75" s="145"/>
      <c r="SHP75" s="145"/>
      <c r="SHQ75" s="145"/>
      <c r="SHR75" s="145"/>
      <c r="SHU75" s="145"/>
      <c r="SHW75" s="145"/>
      <c r="SHX75" s="145"/>
      <c r="SHY75" s="145"/>
      <c r="SHZ75" s="145"/>
      <c r="SIA75" s="145"/>
      <c r="SIB75" s="145"/>
      <c r="SIC75" s="145"/>
      <c r="SID75" s="145"/>
      <c r="SIE75" s="145"/>
      <c r="SIF75" s="145"/>
      <c r="SIG75" s="145"/>
      <c r="SIH75" s="145"/>
      <c r="SII75" s="145"/>
      <c r="SIL75" s="145"/>
      <c r="SIO75" s="145"/>
      <c r="SIR75" s="145"/>
      <c r="SIU75" s="145"/>
      <c r="SIX75" s="145"/>
      <c r="SJJ75" s="145"/>
      <c r="SJM75" s="145"/>
      <c r="SJP75" s="145"/>
      <c r="SJS75" s="145"/>
      <c r="SKB75" s="145"/>
      <c r="SKH75" s="145"/>
      <c r="SKK75" s="145"/>
      <c r="SKN75" s="145"/>
      <c r="SKQ75" s="145"/>
      <c r="SKW75" s="145"/>
      <c r="SKZ75" s="145"/>
      <c r="SLF75" s="145"/>
      <c r="SLH75" s="145"/>
      <c r="SLI75" s="145"/>
      <c r="SLK75" s="145"/>
      <c r="SLN75" s="145"/>
      <c r="SLQ75" s="145"/>
      <c r="SLT75" s="145"/>
      <c r="SMB75" s="145"/>
      <c r="SMG75" s="145"/>
      <c r="SMP75" s="145"/>
      <c r="SMS75" s="145"/>
      <c r="SNA75" s="145"/>
      <c r="SNW75" s="145"/>
      <c r="SNX75" s="145"/>
      <c r="SNY75" s="145"/>
      <c r="SNZ75" s="145"/>
      <c r="SOA75" s="145"/>
      <c r="SOB75" s="145"/>
      <c r="SOT75" s="145"/>
      <c r="SOU75" s="145"/>
      <c r="SOX75" s="145"/>
      <c r="SPA75" s="145"/>
      <c r="SPC75" s="145"/>
      <c r="SPE75" s="145"/>
      <c r="SPH75" s="145"/>
      <c r="SPK75" s="145"/>
      <c r="SPN75" s="145"/>
      <c r="SPQ75" s="145"/>
      <c r="SPT75" s="145"/>
      <c r="SPW75" s="145"/>
      <c r="SPZ75" s="145"/>
      <c r="SQC75" s="145"/>
      <c r="SQE75" s="145"/>
      <c r="SQR75" s="145"/>
      <c r="SQS75" s="145"/>
      <c r="SQT75" s="145"/>
      <c r="SQU75" s="145"/>
      <c r="SQV75" s="145"/>
      <c r="SQW75" s="145"/>
      <c r="SQX75" s="145"/>
      <c r="SQY75" s="145"/>
      <c r="SQZ75" s="145"/>
      <c r="SRA75" s="145"/>
      <c r="SRB75" s="145"/>
      <c r="SRC75" s="145"/>
      <c r="SRD75" s="145"/>
      <c r="SRE75" s="145"/>
      <c r="SRI75" s="145"/>
      <c r="SRK75" s="145"/>
      <c r="SRL75" s="145"/>
      <c r="SRM75" s="145"/>
      <c r="SRN75" s="145"/>
      <c r="SRQ75" s="145"/>
      <c r="SRS75" s="145"/>
      <c r="SRT75" s="145"/>
      <c r="SRU75" s="145"/>
      <c r="SRV75" s="145"/>
      <c r="SRW75" s="145"/>
      <c r="SRX75" s="145"/>
      <c r="SRY75" s="145"/>
      <c r="SRZ75" s="145"/>
      <c r="SSA75" s="145"/>
      <c r="SSB75" s="145"/>
      <c r="SSC75" s="145"/>
      <c r="SSD75" s="145"/>
      <c r="SSE75" s="145"/>
      <c r="SSH75" s="145"/>
      <c r="SSK75" s="145"/>
      <c r="SSN75" s="145"/>
      <c r="SSQ75" s="145"/>
      <c r="SST75" s="145"/>
      <c r="STF75" s="145"/>
      <c r="STI75" s="145"/>
      <c r="STL75" s="145"/>
      <c r="STO75" s="145"/>
      <c r="STX75" s="145"/>
      <c r="SUD75" s="145"/>
      <c r="SUG75" s="145"/>
      <c r="SUJ75" s="145"/>
      <c r="SUM75" s="145"/>
      <c r="SUS75" s="145"/>
      <c r="SUV75" s="145"/>
      <c r="SVB75" s="145"/>
      <c r="SVD75" s="145"/>
      <c r="SVE75" s="145"/>
      <c r="SVG75" s="145"/>
      <c r="SVJ75" s="145"/>
      <c r="SVM75" s="145"/>
      <c r="SVP75" s="145"/>
      <c r="SVX75" s="145"/>
      <c r="SWC75" s="145"/>
      <c r="SWL75" s="145"/>
      <c r="SWO75" s="145"/>
      <c r="SWW75" s="145"/>
      <c r="SXS75" s="145"/>
      <c r="SXT75" s="145"/>
      <c r="SXU75" s="145"/>
      <c r="SXV75" s="145"/>
      <c r="SXW75" s="145"/>
      <c r="SXX75" s="145"/>
      <c r="SYP75" s="145"/>
      <c r="SYQ75" s="145"/>
      <c r="SYT75" s="145"/>
      <c r="SYW75" s="145"/>
      <c r="SYY75" s="145"/>
      <c r="SZA75" s="145"/>
      <c r="SZD75" s="145"/>
      <c r="SZG75" s="145"/>
      <c r="SZJ75" s="145"/>
      <c r="SZM75" s="145"/>
      <c r="SZP75" s="145"/>
      <c r="SZS75" s="145"/>
      <c r="SZV75" s="145"/>
      <c r="SZY75" s="145"/>
      <c r="TAA75" s="145"/>
      <c r="TAN75" s="145"/>
      <c r="TAO75" s="145"/>
      <c r="TAP75" s="145"/>
      <c r="TAQ75" s="145"/>
      <c r="TAR75" s="145"/>
      <c r="TAS75" s="145"/>
      <c r="TAT75" s="145"/>
      <c r="TAU75" s="145"/>
      <c r="TAV75" s="145"/>
      <c r="TAW75" s="145"/>
      <c r="TAX75" s="145"/>
      <c r="TAY75" s="145"/>
      <c r="TAZ75" s="145"/>
      <c r="TBA75" s="145"/>
      <c r="TBE75" s="145"/>
      <c r="TBG75" s="145"/>
      <c r="TBH75" s="145"/>
      <c r="TBI75" s="145"/>
      <c r="TBJ75" s="145"/>
      <c r="TBM75" s="145"/>
      <c r="TBO75" s="145"/>
      <c r="TBP75" s="145"/>
      <c r="TBQ75" s="145"/>
      <c r="TBR75" s="145"/>
      <c r="TBS75" s="145"/>
      <c r="TBT75" s="145"/>
      <c r="TBU75" s="145"/>
      <c r="TBV75" s="145"/>
      <c r="TBW75" s="145"/>
      <c r="TBX75" s="145"/>
      <c r="TBY75" s="145"/>
      <c r="TBZ75" s="145"/>
      <c r="TCA75" s="145"/>
      <c r="TCD75" s="145"/>
      <c r="TCG75" s="145"/>
      <c r="TCJ75" s="145"/>
      <c r="TCM75" s="145"/>
      <c r="TCP75" s="145"/>
      <c r="TDB75" s="145"/>
      <c r="TDE75" s="145"/>
      <c r="TDH75" s="145"/>
      <c r="TDK75" s="145"/>
      <c r="TDT75" s="145"/>
      <c r="TDZ75" s="145"/>
      <c r="TEC75" s="145"/>
      <c r="TEF75" s="145"/>
      <c r="TEI75" s="145"/>
      <c r="TEO75" s="145"/>
      <c r="TER75" s="145"/>
      <c r="TEX75" s="145"/>
      <c r="TEZ75" s="145"/>
      <c r="TFA75" s="145"/>
      <c r="TFC75" s="145"/>
      <c r="TFF75" s="145"/>
      <c r="TFI75" s="145"/>
      <c r="TFL75" s="145"/>
      <c r="TFT75" s="145"/>
      <c r="TFY75" s="145"/>
      <c r="TGH75" s="145"/>
      <c r="TGK75" s="145"/>
      <c r="TGS75" s="145"/>
      <c r="THO75" s="145"/>
      <c r="THP75" s="145"/>
      <c r="THQ75" s="145"/>
      <c r="THR75" s="145"/>
      <c r="THS75" s="145"/>
      <c r="THT75" s="145"/>
      <c r="TIL75" s="145"/>
      <c r="TIM75" s="145"/>
      <c r="TIP75" s="145"/>
      <c r="TIS75" s="145"/>
      <c r="TIU75" s="145"/>
      <c r="TIW75" s="145"/>
      <c r="TIZ75" s="145"/>
      <c r="TJC75" s="145"/>
      <c r="TJF75" s="145"/>
      <c r="TJI75" s="145"/>
      <c r="TJL75" s="145"/>
      <c r="TJO75" s="145"/>
      <c r="TJR75" s="145"/>
      <c r="TJU75" s="145"/>
      <c r="TJW75" s="145"/>
      <c r="TKJ75" s="145"/>
      <c r="TKK75" s="145"/>
      <c r="TKL75" s="145"/>
      <c r="TKM75" s="145"/>
      <c r="TKN75" s="145"/>
      <c r="TKO75" s="145"/>
      <c r="TKP75" s="145"/>
      <c r="TKQ75" s="145"/>
      <c r="TKR75" s="145"/>
      <c r="TKS75" s="145"/>
      <c r="TKT75" s="145"/>
      <c r="TKU75" s="145"/>
      <c r="TKV75" s="145"/>
      <c r="TKW75" s="145"/>
      <c r="TLA75" s="145"/>
      <c r="TLC75" s="145"/>
      <c r="TLD75" s="145"/>
      <c r="TLE75" s="145"/>
      <c r="TLF75" s="145"/>
      <c r="TLI75" s="145"/>
      <c r="TLK75" s="145"/>
      <c r="TLL75" s="145"/>
      <c r="TLM75" s="145"/>
      <c r="TLN75" s="145"/>
      <c r="TLO75" s="145"/>
      <c r="TLP75" s="145"/>
      <c r="TLQ75" s="145"/>
      <c r="TLR75" s="145"/>
      <c r="TLS75" s="145"/>
      <c r="TLT75" s="145"/>
      <c r="TLU75" s="145"/>
      <c r="TLV75" s="145"/>
      <c r="TLW75" s="145"/>
      <c r="TLZ75" s="145"/>
      <c r="TMC75" s="145"/>
      <c r="TMF75" s="145"/>
      <c r="TMI75" s="145"/>
      <c r="TML75" s="145"/>
      <c r="TMX75" s="145"/>
      <c r="TNA75" s="145"/>
      <c r="TND75" s="145"/>
      <c r="TNG75" s="145"/>
      <c r="TNP75" s="145"/>
      <c r="TNV75" s="145"/>
      <c r="TNY75" s="145"/>
      <c r="TOB75" s="145"/>
      <c r="TOE75" s="145"/>
      <c r="TOK75" s="145"/>
      <c r="TON75" s="145"/>
      <c r="TOT75" s="145"/>
      <c r="TOV75" s="145"/>
      <c r="TOW75" s="145"/>
      <c r="TOY75" s="145"/>
      <c r="TPB75" s="145"/>
      <c r="TPE75" s="145"/>
      <c r="TPH75" s="145"/>
      <c r="TPP75" s="145"/>
      <c r="TPU75" s="145"/>
      <c r="TQD75" s="145"/>
      <c r="TQG75" s="145"/>
      <c r="TQO75" s="145"/>
      <c r="TRK75" s="145"/>
      <c r="TRL75" s="145"/>
      <c r="TRM75" s="145"/>
      <c r="TRN75" s="145"/>
      <c r="TRO75" s="145"/>
      <c r="TRP75" s="145"/>
      <c r="TSH75" s="145"/>
      <c r="TSI75" s="145"/>
      <c r="TSL75" s="145"/>
      <c r="TSO75" s="145"/>
      <c r="TSQ75" s="145"/>
      <c r="TSS75" s="145"/>
      <c r="TSV75" s="145"/>
      <c r="TSY75" s="145"/>
      <c r="TTB75" s="145"/>
      <c r="TTE75" s="145"/>
      <c r="TTH75" s="145"/>
      <c r="TTK75" s="145"/>
      <c r="TTN75" s="145"/>
      <c r="TTQ75" s="145"/>
      <c r="TTS75" s="145"/>
      <c r="TUF75" s="145"/>
      <c r="TUG75" s="145"/>
      <c r="TUH75" s="145"/>
      <c r="TUI75" s="145"/>
      <c r="TUJ75" s="145"/>
      <c r="TUK75" s="145"/>
      <c r="TUL75" s="145"/>
      <c r="TUM75" s="145"/>
      <c r="TUN75" s="145"/>
      <c r="TUO75" s="145"/>
      <c r="TUP75" s="145"/>
      <c r="TUQ75" s="145"/>
      <c r="TUR75" s="145"/>
      <c r="TUS75" s="145"/>
      <c r="TUW75" s="145"/>
      <c r="TUY75" s="145"/>
      <c r="TUZ75" s="145"/>
      <c r="TVA75" s="145"/>
      <c r="TVB75" s="145"/>
      <c r="TVE75" s="145"/>
      <c r="TVG75" s="145"/>
      <c r="TVH75" s="145"/>
      <c r="TVI75" s="145"/>
      <c r="TVJ75" s="145"/>
      <c r="TVK75" s="145"/>
      <c r="TVL75" s="145"/>
      <c r="TVM75" s="145"/>
      <c r="TVN75" s="145"/>
      <c r="TVO75" s="145"/>
      <c r="TVP75" s="145"/>
      <c r="TVQ75" s="145"/>
      <c r="TVR75" s="145"/>
      <c r="TVS75" s="145"/>
      <c r="TVV75" s="145"/>
      <c r="TVY75" s="145"/>
      <c r="TWB75" s="145"/>
      <c r="TWE75" s="145"/>
      <c r="TWH75" s="145"/>
      <c r="TWT75" s="145"/>
      <c r="TWW75" s="145"/>
      <c r="TWZ75" s="145"/>
      <c r="TXC75" s="145"/>
      <c r="TXL75" s="145"/>
      <c r="TXR75" s="145"/>
      <c r="TXU75" s="145"/>
      <c r="TXX75" s="145"/>
      <c r="TYA75" s="145"/>
      <c r="TYG75" s="145"/>
      <c r="TYJ75" s="145"/>
      <c r="TYP75" s="145"/>
      <c r="TYR75" s="145"/>
      <c r="TYS75" s="145"/>
      <c r="TYU75" s="145"/>
      <c r="TYX75" s="145"/>
      <c r="TZA75" s="145"/>
      <c r="TZD75" s="145"/>
      <c r="TZL75" s="145"/>
      <c r="TZQ75" s="145"/>
      <c r="TZZ75" s="145"/>
      <c r="UAC75" s="145"/>
      <c r="UAK75" s="145"/>
      <c r="UBG75" s="145"/>
      <c r="UBH75" s="145"/>
      <c r="UBI75" s="145"/>
      <c r="UBJ75" s="145"/>
      <c r="UBK75" s="145"/>
      <c r="UBL75" s="145"/>
      <c r="UCD75" s="145"/>
      <c r="UCE75" s="145"/>
      <c r="UCH75" s="145"/>
      <c r="UCK75" s="145"/>
      <c r="UCM75" s="145"/>
      <c r="UCO75" s="145"/>
      <c r="UCR75" s="145"/>
      <c r="UCU75" s="145"/>
      <c r="UCX75" s="145"/>
      <c r="UDA75" s="145"/>
      <c r="UDD75" s="145"/>
      <c r="UDG75" s="145"/>
      <c r="UDJ75" s="145"/>
      <c r="UDM75" s="145"/>
      <c r="UDO75" s="145"/>
      <c r="UEB75" s="145"/>
      <c r="UEC75" s="145"/>
      <c r="UED75" s="145"/>
      <c r="UEE75" s="145"/>
      <c r="UEF75" s="145"/>
      <c r="UEG75" s="145"/>
      <c r="UEH75" s="145"/>
      <c r="UEI75" s="145"/>
      <c r="UEJ75" s="145"/>
      <c r="UEK75" s="145"/>
      <c r="UEL75" s="145"/>
      <c r="UEM75" s="145"/>
      <c r="UEN75" s="145"/>
      <c r="UEO75" s="145"/>
      <c r="UES75" s="145"/>
      <c r="UEU75" s="145"/>
      <c r="UEV75" s="145"/>
      <c r="UEW75" s="145"/>
      <c r="UEX75" s="145"/>
      <c r="UFA75" s="145"/>
      <c r="UFC75" s="145"/>
      <c r="UFD75" s="145"/>
      <c r="UFE75" s="145"/>
      <c r="UFF75" s="145"/>
      <c r="UFG75" s="145"/>
      <c r="UFH75" s="145"/>
      <c r="UFI75" s="145"/>
      <c r="UFJ75" s="145"/>
      <c r="UFK75" s="145"/>
      <c r="UFL75" s="145"/>
      <c r="UFM75" s="145"/>
      <c r="UFN75" s="145"/>
      <c r="UFO75" s="145"/>
      <c r="UFR75" s="145"/>
      <c r="UFU75" s="145"/>
      <c r="UFX75" s="145"/>
      <c r="UGA75" s="145"/>
      <c r="UGD75" s="145"/>
      <c r="UGP75" s="145"/>
      <c r="UGS75" s="145"/>
      <c r="UGV75" s="145"/>
      <c r="UGY75" s="145"/>
      <c r="UHH75" s="145"/>
      <c r="UHN75" s="145"/>
      <c r="UHQ75" s="145"/>
      <c r="UHT75" s="145"/>
      <c r="UHW75" s="145"/>
      <c r="UIC75" s="145"/>
      <c r="UIF75" s="145"/>
      <c r="UIL75" s="145"/>
      <c r="UIN75" s="145"/>
      <c r="UIO75" s="145"/>
      <c r="UIQ75" s="145"/>
      <c r="UIT75" s="145"/>
      <c r="UIW75" s="145"/>
      <c r="UIZ75" s="145"/>
      <c r="UJH75" s="145"/>
      <c r="UJM75" s="145"/>
      <c r="UJV75" s="145"/>
      <c r="UJY75" s="145"/>
      <c r="UKG75" s="145"/>
      <c r="ULC75" s="145"/>
      <c r="ULD75" s="145"/>
      <c r="ULE75" s="145"/>
      <c r="ULF75" s="145"/>
      <c r="ULG75" s="145"/>
      <c r="ULH75" s="145"/>
      <c r="ULZ75" s="145"/>
      <c r="UMA75" s="145"/>
      <c r="UMD75" s="145"/>
      <c r="UMG75" s="145"/>
      <c r="UMI75" s="145"/>
      <c r="UMK75" s="145"/>
      <c r="UMN75" s="145"/>
      <c r="UMQ75" s="145"/>
      <c r="UMT75" s="145"/>
      <c r="UMW75" s="145"/>
      <c r="UMZ75" s="145"/>
      <c r="UNC75" s="145"/>
      <c r="UNF75" s="145"/>
      <c r="UNI75" s="145"/>
      <c r="UNK75" s="145"/>
      <c r="UNX75" s="145"/>
      <c r="UNY75" s="145"/>
      <c r="UNZ75" s="145"/>
      <c r="UOA75" s="145"/>
      <c r="UOB75" s="145"/>
      <c r="UOC75" s="145"/>
      <c r="UOD75" s="145"/>
      <c r="UOE75" s="145"/>
      <c r="UOF75" s="145"/>
      <c r="UOG75" s="145"/>
      <c r="UOH75" s="145"/>
      <c r="UOI75" s="145"/>
      <c r="UOJ75" s="145"/>
      <c r="UOK75" s="145"/>
      <c r="UOO75" s="145"/>
      <c r="UOQ75" s="145"/>
      <c r="UOR75" s="145"/>
      <c r="UOS75" s="145"/>
      <c r="UOT75" s="145"/>
      <c r="UOW75" s="145"/>
      <c r="UOY75" s="145"/>
      <c r="UOZ75" s="145"/>
      <c r="UPA75" s="145"/>
      <c r="UPB75" s="145"/>
      <c r="UPC75" s="145"/>
      <c r="UPD75" s="145"/>
      <c r="UPE75" s="145"/>
      <c r="UPF75" s="145"/>
      <c r="UPG75" s="145"/>
      <c r="UPH75" s="145"/>
      <c r="UPI75" s="145"/>
      <c r="UPJ75" s="145"/>
      <c r="UPK75" s="145"/>
      <c r="UPN75" s="145"/>
      <c r="UPQ75" s="145"/>
      <c r="UPT75" s="145"/>
      <c r="UPW75" s="145"/>
      <c r="UPZ75" s="145"/>
      <c r="UQL75" s="145"/>
      <c r="UQO75" s="145"/>
      <c r="UQR75" s="145"/>
      <c r="UQU75" s="145"/>
      <c r="URD75" s="145"/>
      <c r="URJ75" s="145"/>
      <c r="URM75" s="145"/>
      <c r="URP75" s="145"/>
      <c r="URS75" s="145"/>
      <c r="URY75" s="145"/>
      <c r="USB75" s="145"/>
      <c r="USH75" s="145"/>
      <c r="USJ75" s="145"/>
      <c r="USK75" s="145"/>
      <c r="USM75" s="145"/>
      <c r="USP75" s="145"/>
      <c r="USS75" s="145"/>
      <c r="USV75" s="145"/>
      <c r="UTD75" s="145"/>
      <c r="UTI75" s="145"/>
      <c r="UTR75" s="145"/>
      <c r="UTU75" s="145"/>
      <c r="UUC75" s="145"/>
      <c r="UUY75" s="145"/>
      <c r="UUZ75" s="145"/>
      <c r="UVA75" s="145"/>
      <c r="UVB75" s="145"/>
      <c r="UVC75" s="145"/>
      <c r="UVD75" s="145"/>
      <c r="UVV75" s="145"/>
      <c r="UVW75" s="145"/>
      <c r="UVZ75" s="145"/>
      <c r="UWC75" s="145"/>
      <c r="UWE75" s="145"/>
      <c r="UWG75" s="145"/>
      <c r="UWJ75" s="145"/>
      <c r="UWM75" s="145"/>
      <c r="UWP75" s="145"/>
      <c r="UWS75" s="145"/>
      <c r="UWV75" s="145"/>
      <c r="UWY75" s="145"/>
      <c r="UXB75" s="145"/>
      <c r="UXE75" s="145"/>
      <c r="UXG75" s="145"/>
      <c r="UXT75" s="145"/>
      <c r="UXU75" s="145"/>
      <c r="UXV75" s="145"/>
      <c r="UXW75" s="145"/>
      <c r="UXX75" s="145"/>
      <c r="UXY75" s="145"/>
      <c r="UXZ75" s="145"/>
      <c r="UYA75" s="145"/>
      <c r="UYB75" s="145"/>
      <c r="UYC75" s="145"/>
      <c r="UYD75" s="145"/>
      <c r="UYE75" s="145"/>
      <c r="UYF75" s="145"/>
      <c r="UYG75" s="145"/>
      <c r="UYK75" s="145"/>
      <c r="UYM75" s="145"/>
      <c r="UYN75" s="145"/>
      <c r="UYO75" s="145"/>
      <c r="UYP75" s="145"/>
      <c r="UYS75" s="145"/>
      <c r="UYU75" s="145"/>
      <c r="UYV75" s="145"/>
      <c r="UYW75" s="145"/>
      <c r="UYX75" s="145"/>
      <c r="UYY75" s="145"/>
      <c r="UYZ75" s="145"/>
      <c r="UZA75" s="145"/>
      <c r="UZB75" s="145"/>
      <c r="UZC75" s="145"/>
      <c r="UZD75" s="145"/>
      <c r="UZE75" s="145"/>
      <c r="UZF75" s="145"/>
      <c r="UZG75" s="145"/>
      <c r="UZJ75" s="145"/>
      <c r="UZM75" s="145"/>
      <c r="UZP75" s="145"/>
      <c r="UZS75" s="145"/>
      <c r="UZV75" s="145"/>
      <c r="VAH75" s="145"/>
      <c r="VAK75" s="145"/>
      <c r="VAN75" s="145"/>
      <c r="VAQ75" s="145"/>
      <c r="VAZ75" s="145"/>
      <c r="VBF75" s="145"/>
      <c r="VBI75" s="145"/>
      <c r="VBL75" s="145"/>
      <c r="VBO75" s="145"/>
      <c r="VBU75" s="145"/>
      <c r="VBX75" s="145"/>
      <c r="VCD75" s="145"/>
      <c r="VCF75" s="145"/>
      <c r="VCG75" s="145"/>
      <c r="VCI75" s="145"/>
      <c r="VCL75" s="145"/>
      <c r="VCO75" s="145"/>
      <c r="VCR75" s="145"/>
      <c r="VCZ75" s="145"/>
      <c r="VDE75" s="145"/>
      <c r="VDN75" s="145"/>
      <c r="VDQ75" s="145"/>
      <c r="VDY75" s="145"/>
      <c r="VEU75" s="145"/>
      <c r="VEV75" s="145"/>
      <c r="VEW75" s="145"/>
      <c r="VEX75" s="145"/>
      <c r="VEY75" s="145"/>
      <c r="VEZ75" s="145"/>
      <c r="VFR75" s="145"/>
      <c r="VFS75" s="145"/>
      <c r="VFV75" s="145"/>
      <c r="VFY75" s="145"/>
      <c r="VGA75" s="145"/>
      <c r="VGC75" s="145"/>
      <c r="VGF75" s="145"/>
      <c r="VGI75" s="145"/>
      <c r="VGL75" s="145"/>
      <c r="VGO75" s="145"/>
      <c r="VGR75" s="145"/>
      <c r="VGU75" s="145"/>
      <c r="VGX75" s="145"/>
      <c r="VHA75" s="145"/>
      <c r="VHC75" s="145"/>
      <c r="VHP75" s="145"/>
      <c r="VHQ75" s="145"/>
      <c r="VHR75" s="145"/>
      <c r="VHS75" s="145"/>
      <c r="VHT75" s="145"/>
      <c r="VHU75" s="145"/>
      <c r="VHV75" s="145"/>
      <c r="VHW75" s="145"/>
      <c r="VHX75" s="145"/>
      <c r="VHY75" s="145"/>
      <c r="VHZ75" s="145"/>
      <c r="VIA75" s="145"/>
      <c r="VIB75" s="145"/>
      <c r="VIC75" s="145"/>
      <c r="VIG75" s="145"/>
      <c r="VII75" s="145"/>
      <c r="VIJ75" s="145"/>
      <c r="VIK75" s="145"/>
      <c r="VIL75" s="145"/>
      <c r="VIO75" s="145"/>
      <c r="VIQ75" s="145"/>
      <c r="VIR75" s="145"/>
      <c r="VIS75" s="145"/>
      <c r="VIT75" s="145"/>
      <c r="VIU75" s="145"/>
      <c r="VIV75" s="145"/>
      <c r="VIW75" s="145"/>
      <c r="VIX75" s="145"/>
      <c r="VIY75" s="145"/>
      <c r="VIZ75" s="145"/>
      <c r="VJA75" s="145"/>
      <c r="VJB75" s="145"/>
      <c r="VJC75" s="145"/>
      <c r="VJF75" s="145"/>
      <c r="VJI75" s="145"/>
      <c r="VJL75" s="145"/>
      <c r="VJO75" s="145"/>
      <c r="VJR75" s="145"/>
      <c r="VKD75" s="145"/>
      <c r="VKG75" s="145"/>
      <c r="VKJ75" s="145"/>
      <c r="VKM75" s="145"/>
      <c r="VKV75" s="145"/>
      <c r="VLB75" s="145"/>
      <c r="VLE75" s="145"/>
      <c r="VLH75" s="145"/>
      <c r="VLK75" s="145"/>
      <c r="VLQ75" s="145"/>
      <c r="VLT75" s="145"/>
      <c r="VLZ75" s="145"/>
      <c r="VMB75" s="145"/>
      <c r="VMC75" s="145"/>
      <c r="VME75" s="145"/>
      <c r="VMH75" s="145"/>
      <c r="VMK75" s="145"/>
      <c r="VMN75" s="145"/>
      <c r="VMV75" s="145"/>
      <c r="VNA75" s="145"/>
      <c r="VNJ75" s="145"/>
      <c r="VNM75" s="145"/>
      <c r="VNU75" s="145"/>
      <c r="VOQ75" s="145"/>
      <c r="VOR75" s="145"/>
      <c r="VOS75" s="145"/>
      <c r="VOT75" s="145"/>
      <c r="VOU75" s="145"/>
      <c r="VOV75" s="145"/>
      <c r="VPN75" s="145"/>
      <c r="VPO75" s="145"/>
      <c r="VPR75" s="145"/>
      <c r="VPU75" s="145"/>
      <c r="VPW75" s="145"/>
      <c r="VPY75" s="145"/>
      <c r="VQB75" s="145"/>
      <c r="VQE75" s="145"/>
      <c r="VQH75" s="145"/>
      <c r="VQK75" s="145"/>
      <c r="VQN75" s="145"/>
      <c r="VQQ75" s="145"/>
      <c r="VQT75" s="145"/>
      <c r="VQW75" s="145"/>
      <c r="VQY75" s="145"/>
      <c r="VRL75" s="145"/>
      <c r="VRM75" s="145"/>
      <c r="VRN75" s="145"/>
      <c r="VRO75" s="145"/>
      <c r="VRP75" s="145"/>
      <c r="VRQ75" s="145"/>
      <c r="VRR75" s="145"/>
      <c r="VRS75" s="145"/>
      <c r="VRT75" s="145"/>
      <c r="VRU75" s="145"/>
      <c r="VRV75" s="145"/>
      <c r="VRW75" s="145"/>
      <c r="VRX75" s="145"/>
      <c r="VRY75" s="145"/>
      <c r="VSC75" s="145"/>
      <c r="VSE75" s="145"/>
      <c r="VSF75" s="145"/>
      <c r="VSG75" s="145"/>
      <c r="VSH75" s="145"/>
      <c r="VSK75" s="145"/>
      <c r="VSM75" s="145"/>
      <c r="VSN75" s="145"/>
      <c r="VSO75" s="145"/>
      <c r="VSP75" s="145"/>
      <c r="VSQ75" s="145"/>
      <c r="VSR75" s="145"/>
      <c r="VSS75" s="145"/>
      <c r="VST75" s="145"/>
      <c r="VSU75" s="145"/>
      <c r="VSV75" s="145"/>
      <c r="VSW75" s="145"/>
      <c r="VSX75" s="145"/>
      <c r="VSY75" s="145"/>
      <c r="VTB75" s="145"/>
      <c r="VTE75" s="145"/>
      <c r="VTH75" s="145"/>
      <c r="VTK75" s="145"/>
      <c r="VTN75" s="145"/>
      <c r="VTZ75" s="145"/>
      <c r="VUC75" s="145"/>
      <c r="VUF75" s="145"/>
      <c r="VUI75" s="145"/>
      <c r="VUR75" s="145"/>
      <c r="VUX75" s="145"/>
      <c r="VVA75" s="145"/>
      <c r="VVD75" s="145"/>
      <c r="VVG75" s="145"/>
      <c r="VVM75" s="145"/>
      <c r="VVP75" s="145"/>
      <c r="VVV75" s="145"/>
      <c r="VVX75" s="145"/>
      <c r="VVY75" s="145"/>
      <c r="VWA75" s="145"/>
      <c r="VWD75" s="145"/>
      <c r="VWG75" s="145"/>
      <c r="VWJ75" s="145"/>
      <c r="VWR75" s="145"/>
      <c r="VWW75" s="145"/>
      <c r="VXF75" s="145"/>
      <c r="VXI75" s="145"/>
      <c r="VXQ75" s="145"/>
      <c r="VYM75" s="145"/>
      <c r="VYN75" s="145"/>
      <c r="VYO75" s="145"/>
      <c r="VYP75" s="145"/>
      <c r="VYQ75" s="145"/>
      <c r="VYR75" s="145"/>
      <c r="VZJ75" s="145"/>
      <c r="VZK75" s="145"/>
      <c r="VZN75" s="145"/>
      <c r="VZQ75" s="145"/>
      <c r="VZS75" s="145"/>
      <c r="VZU75" s="145"/>
      <c r="VZX75" s="145"/>
      <c r="WAA75" s="145"/>
      <c r="WAD75" s="145"/>
      <c r="WAG75" s="145"/>
      <c r="WAJ75" s="145"/>
      <c r="WAM75" s="145"/>
      <c r="WAP75" s="145"/>
      <c r="WAS75" s="145"/>
      <c r="WAU75" s="145"/>
      <c r="WBH75" s="145"/>
      <c r="WBI75" s="145"/>
      <c r="WBJ75" s="145"/>
      <c r="WBK75" s="145"/>
      <c r="WBL75" s="145"/>
      <c r="WBM75" s="145"/>
      <c r="WBN75" s="145"/>
      <c r="WBO75" s="145"/>
      <c r="WBP75" s="145"/>
      <c r="WBQ75" s="145"/>
      <c r="WBR75" s="145"/>
      <c r="WBS75" s="145"/>
      <c r="WBT75" s="145"/>
      <c r="WBU75" s="145"/>
      <c r="WBY75" s="145"/>
      <c r="WCA75" s="145"/>
      <c r="WCB75" s="145"/>
      <c r="WCC75" s="145"/>
      <c r="WCD75" s="145"/>
      <c r="WCG75" s="145"/>
      <c r="WCI75" s="145"/>
      <c r="WCJ75" s="145"/>
      <c r="WCK75" s="145"/>
      <c r="WCL75" s="145"/>
      <c r="WCM75" s="145"/>
      <c r="WCN75" s="145"/>
      <c r="WCO75" s="145"/>
      <c r="WCP75" s="145"/>
      <c r="WCQ75" s="145"/>
      <c r="WCR75" s="145"/>
      <c r="WCS75" s="145"/>
      <c r="WCT75" s="145"/>
      <c r="WCU75" s="145"/>
      <c r="WCX75" s="145"/>
      <c r="WDA75" s="145"/>
      <c r="WDD75" s="145"/>
      <c r="WDG75" s="145"/>
      <c r="WDJ75" s="145"/>
      <c r="WDV75" s="145"/>
      <c r="WDY75" s="145"/>
      <c r="WEB75" s="145"/>
      <c r="WEE75" s="145"/>
      <c r="WEN75" s="145"/>
      <c r="WET75" s="145"/>
      <c r="WEW75" s="145"/>
      <c r="WEZ75" s="145"/>
      <c r="WFC75" s="145"/>
      <c r="WFI75" s="145"/>
      <c r="WFL75" s="145"/>
      <c r="WFR75" s="145"/>
      <c r="WFT75" s="145"/>
      <c r="WFU75" s="145"/>
      <c r="WFW75" s="145"/>
      <c r="WFZ75" s="145"/>
      <c r="WGC75" s="145"/>
      <c r="WGF75" s="145"/>
      <c r="WGN75" s="145"/>
      <c r="WGS75" s="145"/>
      <c r="WHB75" s="145"/>
      <c r="WHE75" s="145"/>
      <c r="WHM75" s="145"/>
      <c r="WII75" s="145"/>
      <c r="WIJ75" s="145"/>
      <c r="WIK75" s="145"/>
      <c r="WIL75" s="145"/>
      <c r="WIM75" s="145"/>
      <c r="WIN75" s="145"/>
      <c r="WJF75" s="145"/>
      <c r="WJG75" s="145"/>
      <c r="WJJ75" s="145"/>
      <c r="WJM75" s="145"/>
      <c r="WJO75" s="145"/>
      <c r="WJQ75" s="145"/>
      <c r="WJT75" s="145"/>
      <c r="WJW75" s="145"/>
      <c r="WJZ75" s="145"/>
      <c r="WKC75" s="145"/>
      <c r="WKF75" s="145"/>
      <c r="WKI75" s="145"/>
      <c r="WKL75" s="145"/>
      <c r="WKO75" s="145"/>
      <c r="WKQ75" s="145"/>
      <c r="WLD75" s="145"/>
      <c r="WLE75" s="145"/>
      <c r="WLF75" s="145"/>
      <c r="WLG75" s="145"/>
      <c r="WLH75" s="145"/>
      <c r="WLI75" s="145"/>
      <c r="WLJ75" s="145"/>
      <c r="WLK75" s="145"/>
      <c r="WLL75" s="145"/>
      <c r="WLM75" s="145"/>
      <c r="WLN75" s="145"/>
      <c r="WLO75" s="145"/>
      <c r="WLP75" s="145"/>
      <c r="WLQ75" s="145"/>
      <c r="WLU75" s="145"/>
      <c r="WLW75" s="145"/>
      <c r="WLX75" s="145"/>
      <c r="WLY75" s="145"/>
      <c r="WLZ75" s="145"/>
      <c r="WMC75" s="145"/>
      <c r="WME75" s="145"/>
      <c r="WMF75" s="145"/>
      <c r="WMG75" s="145"/>
      <c r="WMH75" s="145"/>
      <c r="WMI75" s="145"/>
      <c r="WMJ75" s="145"/>
      <c r="WMK75" s="145"/>
      <c r="WML75" s="145"/>
      <c r="WMM75" s="145"/>
      <c r="WMN75" s="145"/>
      <c r="WMO75" s="145"/>
      <c r="WMP75" s="145"/>
      <c r="WMQ75" s="145"/>
      <c r="WMT75" s="145"/>
      <c r="WMW75" s="145"/>
      <c r="WMZ75" s="145"/>
      <c r="WNC75" s="145"/>
      <c r="WNF75" s="145"/>
      <c r="WNR75" s="145"/>
      <c r="WNU75" s="145"/>
      <c r="WNX75" s="145"/>
      <c r="WOA75" s="145"/>
      <c r="WOJ75" s="145"/>
      <c r="WOP75" s="145"/>
      <c r="WOS75" s="145"/>
      <c r="WOV75" s="145"/>
      <c r="WOY75" s="145"/>
      <c r="WPE75" s="145"/>
      <c r="WPH75" s="145"/>
      <c r="WPN75" s="145"/>
      <c r="WPP75" s="145"/>
      <c r="WPQ75" s="145"/>
      <c r="WPS75" s="145"/>
      <c r="WPV75" s="145"/>
      <c r="WPY75" s="145"/>
      <c r="WQB75" s="145"/>
      <c r="WQJ75" s="145"/>
      <c r="WQO75" s="145"/>
      <c r="WQX75" s="145"/>
      <c r="WRA75" s="145"/>
      <c r="WRI75" s="145"/>
      <c r="WSE75" s="145"/>
      <c r="WSF75" s="145"/>
      <c r="WSG75" s="145"/>
      <c r="WSH75" s="145"/>
      <c r="WSI75" s="145"/>
      <c r="WSJ75" s="145"/>
      <c r="WTB75" s="145"/>
      <c r="WTC75" s="145"/>
      <c r="WTF75" s="145"/>
      <c r="WTI75" s="145"/>
      <c r="WTK75" s="145"/>
      <c r="WTM75" s="145"/>
      <c r="WTP75" s="145"/>
      <c r="WTS75" s="145"/>
      <c r="WTV75" s="145"/>
      <c r="WTY75" s="145"/>
      <c r="WUB75" s="145"/>
      <c r="WUE75" s="145"/>
      <c r="WUH75" s="145"/>
      <c r="WUK75" s="145"/>
      <c r="WUM75" s="145"/>
      <c r="WUZ75" s="145"/>
      <c r="WVA75" s="145"/>
      <c r="WVB75" s="145"/>
      <c r="WVC75" s="145"/>
      <c r="WVD75" s="145"/>
      <c r="WVE75" s="145"/>
      <c r="WVF75" s="145"/>
      <c r="WVG75" s="145"/>
      <c r="WVH75" s="145"/>
      <c r="WVI75" s="145"/>
      <c r="WVJ75" s="145"/>
      <c r="WVK75" s="145"/>
      <c r="WVL75" s="145"/>
      <c r="WVM75" s="145"/>
      <c r="WVN75" s="145"/>
      <c r="WVO75" s="145"/>
      <c r="WVP75" s="145"/>
      <c r="WVQ75" s="145"/>
      <c r="WVR75" s="145"/>
      <c r="WVS75" s="145"/>
      <c r="WVT75" s="145"/>
      <c r="WVU75" s="145"/>
      <c r="WVV75" s="145"/>
      <c r="WVW75" s="145"/>
      <c r="WVX75" s="145"/>
      <c r="WVY75" s="145"/>
      <c r="WVZ75" s="145"/>
      <c r="WWA75" s="145"/>
      <c r="WWB75" s="145"/>
      <c r="WWC75" s="145"/>
      <c r="WWD75" s="145"/>
      <c r="WWE75" s="145"/>
      <c r="WWF75" s="145"/>
      <c r="WWG75" s="145"/>
      <c r="WWH75" s="145"/>
      <c r="WWI75" s="145"/>
      <c r="WWJ75" s="145"/>
      <c r="WWK75" s="145"/>
      <c r="WWL75" s="145"/>
      <c r="WWM75" s="145"/>
      <c r="WWN75" s="145"/>
      <c r="WWO75" s="145"/>
      <c r="WWP75" s="145"/>
      <c r="WWQ75" s="145"/>
      <c r="WWR75" s="145"/>
      <c r="WWS75" s="145"/>
      <c r="WWT75" s="145"/>
      <c r="WWU75" s="145"/>
      <c r="WWV75" s="145"/>
      <c r="WWW75" s="145"/>
      <c r="WWX75" s="145"/>
      <c r="WWY75" s="145"/>
      <c r="WWZ75" s="145"/>
      <c r="WXA75" s="145"/>
      <c r="WXB75" s="145"/>
      <c r="WXC75" s="145"/>
      <c r="WXD75" s="145"/>
      <c r="WXE75" s="145"/>
      <c r="WXF75" s="145"/>
      <c r="WXG75" s="145"/>
      <c r="WXH75" s="145"/>
      <c r="WXI75" s="145"/>
      <c r="WXJ75" s="145"/>
      <c r="WXK75" s="145"/>
      <c r="WXL75" s="145"/>
      <c r="WXM75" s="145"/>
      <c r="WXN75" s="145"/>
      <c r="WXO75" s="145"/>
      <c r="WXP75" s="145"/>
      <c r="WXQ75" s="145"/>
      <c r="WXR75" s="145"/>
      <c r="WXS75" s="145"/>
      <c r="WXT75" s="145"/>
      <c r="WXU75" s="145"/>
      <c r="WXV75" s="145"/>
      <c r="WXW75" s="145"/>
      <c r="WXX75" s="145"/>
      <c r="WXY75" s="145"/>
      <c r="WXZ75" s="145"/>
      <c r="WYA75" s="145"/>
      <c r="WYB75" s="145"/>
      <c r="WYC75" s="145"/>
      <c r="WYD75" s="145"/>
      <c r="WYE75" s="145"/>
      <c r="WYF75" s="145"/>
      <c r="WYG75" s="145"/>
      <c r="WYH75" s="145"/>
      <c r="WYI75" s="145"/>
      <c r="WYJ75" s="145"/>
      <c r="WYK75" s="145"/>
      <c r="WYL75" s="145"/>
      <c r="WYM75" s="145"/>
      <c r="WYN75" s="145"/>
      <c r="WYO75" s="145"/>
      <c r="WYP75" s="145"/>
      <c r="WYQ75" s="145"/>
      <c r="WYR75" s="145"/>
      <c r="WYS75" s="145"/>
      <c r="WYT75" s="145"/>
      <c r="WYU75" s="145"/>
      <c r="WYV75" s="145"/>
      <c r="WYW75" s="145"/>
      <c r="WYX75" s="145"/>
      <c r="WYY75" s="145"/>
      <c r="WYZ75" s="145"/>
      <c r="WZA75" s="145"/>
      <c r="WZB75" s="145"/>
      <c r="WZC75" s="145"/>
      <c r="WZD75" s="145"/>
      <c r="WZE75" s="145"/>
      <c r="WZF75" s="145"/>
      <c r="WZG75" s="145"/>
      <c r="WZH75" s="145"/>
      <c r="WZI75" s="145"/>
      <c r="WZJ75" s="145"/>
      <c r="WZK75" s="145"/>
      <c r="WZL75" s="145"/>
      <c r="WZM75" s="145"/>
      <c r="WZN75" s="145"/>
      <c r="WZO75" s="145"/>
      <c r="WZP75" s="145"/>
      <c r="WZQ75" s="145"/>
      <c r="WZR75" s="145"/>
      <c r="WZS75" s="145"/>
      <c r="WZT75" s="145"/>
      <c r="WZU75" s="145"/>
      <c r="WZV75" s="145"/>
      <c r="WZW75" s="145"/>
      <c r="WZX75" s="145"/>
      <c r="WZY75" s="145"/>
      <c r="WZZ75" s="145"/>
      <c r="XAA75" s="145"/>
      <c r="XAB75" s="145"/>
      <c r="XAC75" s="145"/>
      <c r="XAD75" s="145"/>
      <c r="XAE75" s="145"/>
      <c r="XAF75" s="145"/>
      <c r="XAG75" s="145"/>
      <c r="XAH75" s="145"/>
      <c r="XAI75" s="145"/>
      <c r="XAJ75" s="145"/>
      <c r="XAK75" s="145"/>
      <c r="XAL75" s="145"/>
      <c r="XAM75" s="145"/>
      <c r="XAN75" s="145"/>
      <c r="XAO75" s="145"/>
      <c r="XAP75" s="145"/>
      <c r="XAQ75" s="145"/>
      <c r="XAR75" s="145"/>
      <c r="XAS75" s="145"/>
      <c r="XAT75" s="145"/>
      <c r="XAU75" s="145"/>
      <c r="XAV75" s="145"/>
      <c r="XAW75" s="145"/>
      <c r="XAX75" s="145"/>
      <c r="XAY75" s="145"/>
      <c r="XAZ75" s="145"/>
      <c r="XBA75" s="145"/>
      <c r="XBB75" s="145"/>
      <c r="XBC75" s="145"/>
      <c r="XBD75" s="145"/>
      <c r="XBE75" s="145"/>
      <c r="XBF75" s="145"/>
      <c r="XBG75" s="145"/>
      <c r="XBH75" s="145"/>
      <c r="XBI75" s="145"/>
      <c r="XBJ75" s="145"/>
      <c r="XBK75" s="145"/>
      <c r="XBL75" s="145"/>
      <c r="XBM75" s="145"/>
      <c r="XBN75" s="145"/>
      <c r="XBO75" s="145"/>
      <c r="XBP75" s="145"/>
      <c r="XBQ75" s="145"/>
      <c r="XBR75" s="145"/>
      <c r="XBS75" s="145"/>
      <c r="XBT75" s="145"/>
      <c r="XBU75" s="145"/>
      <c r="XBV75" s="145"/>
      <c r="XBW75" s="145"/>
      <c r="XBX75" s="145"/>
      <c r="XBY75" s="145"/>
      <c r="XBZ75" s="145"/>
      <c r="XCA75" s="145"/>
      <c r="XCB75" s="145"/>
      <c r="XCC75" s="145"/>
      <c r="XCD75" s="145"/>
      <c r="XCE75" s="145"/>
      <c r="XCF75" s="145"/>
      <c r="XCG75" s="145"/>
      <c r="XCH75" s="145"/>
      <c r="XCI75" s="145"/>
      <c r="XCJ75" s="145"/>
      <c r="XCK75" s="145"/>
      <c r="XCL75" s="145"/>
      <c r="XCM75" s="145"/>
      <c r="XCN75" s="145"/>
      <c r="XCO75" s="145"/>
      <c r="XCP75" s="145"/>
      <c r="XCQ75" s="145"/>
      <c r="XCR75" s="145"/>
      <c r="XCS75" s="145"/>
      <c r="XCT75" s="145"/>
      <c r="XCU75" s="145"/>
      <c r="XCV75" s="145"/>
      <c r="XCW75" s="145"/>
      <c r="XCX75" s="145"/>
      <c r="XCY75" s="145"/>
      <c r="XCZ75" s="145"/>
      <c r="XDA75" s="145"/>
      <c r="XDB75" s="145"/>
      <c r="XDC75" s="145"/>
      <c r="XDD75" s="145"/>
      <c r="XDE75" s="145"/>
      <c r="XDF75" s="145"/>
      <c r="XDG75" s="145"/>
      <c r="XDH75" s="145"/>
      <c r="XDI75" s="145"/>
      <c r="XDJ75" s="145"/>
      <c r="XDK75" s="145"/>
      <c r="XDL75" s="145"/>
      <c r="XDM75" s="145"/>
      <c r="XDN75" s="145"/>
      <c r="XDO75" s="145"/>
      <c r="XDP75" s="145"/>
      <c r="XDQ75" s="145"/>
      <c r="XDR75" s="145"/>
      <c r="XDS75" s="145"/>
      <c r="XDT75" s="145"/>
      <c r="XDU75" s="145"/>
      <c r="XDV75" s="145"/>
      <c r="XDW75" s="145"/>
      <c r="XDX75" s="145"/>
      <c r="XDY75" s="145"/>
      <c r="XDZ75" s="145"/>
      <c r="XEA75" s="145"/>
      <c r="XEB75" s="145"/>
      <c r="XEC75" s="145"/>
      <c r="XED75" s="145"/>
      <c r="XEE75" s="145"/>
      <c r="XEF75" s="145"/>
      <c r="XEG75" s="145"/>
      <c r="XEH75" s="145"/>
      <c r="XEI75" s="145"/>
      <c r="XEJ75" s="145"/>
      <c r="XEK75" s="145"/>
      <c r="XEL75" s="145"/>
      <c r="XEM75" s="145"/>
      <c r="XEN75" s="145"/>
      <c r="XEO75" s="145"/>
      <c r="XEP75" s="145"/>
      <c r="XEQ75" s="145"/>
      <c r="XER75" s="145"/>
      <c r="XES75" s="145"/>
      <c r="XET75" s="145"/>
      <c r="XEU75" s="145"/>
      <c r="XEV75" s="145"/>
      <c r="XEW75" s="145"/>
      <c r="XEX75" s="145"/>
      <c r="XEY75" s="145"/>
      <c r="XEZ75" s="145"/>
      <c r="XFA75" s="145"/>
      <c r="XFB75" s="145"/>
      <c r="XFC75" s="145"/>
      <c r="XFD75" s="145"/>
    </row>
    <row r="76" spans="1:16384" s="45" customFormat="1" ht="20.25" hidden="1" customHeight="1">
      <c r="A76" s="8" t="s">
        <v>169</v>
      </c>
      <c r="B76" s="44" t="s">
        <v>325</v>
      </c>
      <c r="C76" s="132"/>
      <c r="D76" s="59"/>
      <c r="E76" s="60">
        <f t="shared" ref="E76:E139" si="2">+D76*C76</f>
        <v>0</v>
      </c>
    </row>
    <row r="77" spans="1:16384" s="45" customFormat="1" ht="21.75" hidden="1" customHeight="1">
      <c r="A77" s="4" t="s">
        <v>9</v>
      </c>
      <c r="B77" s="44" t="s">
        <v>325</v>
      </c>
      <c r="C77" s="133"/>
      <c r="D77" s="59"/>
      <c r="E77" s="60">
        <f t="shared" si="2"/>
        <v>0</v>
      </c>
    </row>
    <row r="78" spans="1:16384" s="45" customFormat="1" ht="21.75" hidden="1" customHeight="1">
      <c r="A78" s="4" t="s">
        <v>10</v>
      </c>
      <c r="B78" s="44" t="s">
        <v>325</v>
      </c>
      <c r="C78" s="133"/>
      <c r="D78" s="59"/>
      <c r="E78" s="60">
        <f t="shared" si="2"/>
        <v>0</v>
      </c>
    </row>
    <row r="79" spans="1:16384" s="45" customFormat="1" ht="21.75" hidden="1" customHeight="1">
      <c r="A79" s="4" t="s">
        <v>11</v>
      </c>
      <c r="B79" s="44" t="s">
        <v>330</v>
      </c>
      <c r="C79" s="133"/>
      <c r="D79" s="59"/>
      <c r="E79" s="60">
        <f t="shared" si="2"/>
        <v>0</v>
      </c>
    </row>
    <row r="80" spans="1:16384" s="45" customFormat="1" ht="21.75" hidden="1" customHeight="1">
      <c r="A80" s="8" t="s">
        <v>82</v>
      </c>
      <c r="B80" s="44" t="s">
        <v>325</v>
      </c>
      <c r="C80" s="132"/>
      <c r="D80" s="59"/>
      <c r="E80" s="60">
        <f t="shared" si="2"/>
        <v>0</v>
      </c>
    </row>
    <row r="81" spans="1:16384" s="45" customFormat="1" ht="22.7" customHeight="1">
      <c r="A81" s="148" t="s">
        <v>83</v>
      </c>
      <c r="B81" s="44" t="s">
        <v>325</v>
      </c>
      <c r="C81" s="177">
        <v>255</v>
      </c>
      <c r="D81" s="143">
        <f>IFERROR(VLOOKUP(A81,'23.12'!A81:C373,3,),)</f>
        <v>11000</v>
      </c>
      <c r="E81" s="144">
        <f t="shared" si="2"/>
        <v>2805000</v>
      </c>
      <c r="I81" s="145"/>
      <c r="K81" s="145"/>
      <c r="L81" s="145"/>
      <c r="M81" s="145"/>
      <c r="N81" s="145"/>
      <c r="Q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H81" s="145"/>
      <c r="AK81" s="145"/>
      <c r="AN81" s="145"/>
      <c r="AQ81" s="145"/>
      <c r="AT81" s="145"/>
      <c r="BF81" s="145"/>
      <c r="BI81" s="145"/>
      <c r="BL81" s="145"/>
      <c r="BO81" s="145"/>
      <c r="BX81" s="145"/>
      <c r="CD81" s="145"/>
      <c r="CG81" s="145"/>
      <c r="CJ81" s="145"/>
      <c r="CM81" s="145"/>
      <c r="CS81" s="145"/>
      <c r="CV81" s="145"/>
      <c r="DB81" s="145"/>
      <c r="DD81" s="145"/>
      <c r="DE81" s="145"/>
      <c r="DG81" s="145"/>
      <c r="DJ81" s="145"/>
      <c r="DM81" s="145"/>
      <c r="DP81" s="145"/>
      <c r="DX81" s="145"/>
      <c r="EC81" s="145"/>
      <c r="EL81" s="145"/>
      <c r="EO81" s="145"/>
      <c r="EW81" s="145"/>
      <c r="FS81" s="145"/>
      <c r="FT81" s="145"/>
      <c r="FU81" s="145"/>
      <c r="FV81" s="145"/>
      <c r="FW81" s="145"/>
      <c r="FX81" s="145"/>
      <c r="GP81" s="145"/>
      <c r="GQ81" s="145"/>
      <c r="GT81" s="145"/>
      <c r="GW81" s="145"/>
      <c r="GY81" s="145"/>
      <c r="HA81" s="145"/>
      <c r="HD81" s="145"/>
      <c r="HG81" s="145"/>
      <c r="HJ81" s="145"/>
      <c r="HM81" s="145"/>
      <c r="HP81" s="145"/>
      <c r="HS81" s="145"/>
      <c r="HV81" s="145"/>
      <c r="HY81" s="145"/>
      <c r="IA81" s="145"/>
      <c r="IN81" s="145"/>
      <c r="IO81" s="145"/>
      <c r="IP81" s="145"/>
      <c r="IQ81" s="145"/>
      <c r="IR81" s="145"/>
      <c r="IS81" s="145"/>
      <c r="IT81" s="145"/>
      <c r="IU81" s="145"/>
      <c r="IV81" s="145"/>
      <c r="IW81" s="145"/>
      <c r="IX81" s="145"/>
      <c r="IY81" s="145"/>
      <c r="IZ81" s="145"/>
      <c r="JA81" s="145"/>
      <c r="JE81" s="145"/>
      <c r="JG81" s="145"/>
      <c r="JH81" s="145"/>
      <c r="JI81" s="145"/>
      <c r="JJ81" s="145"/>
      <c r="JM81" s="145"/>
      <c r="JO81" s="145"/>
      <c r="JP81" s="145"/>
      <c r="JQ81" s="145"/>
      <c r="JR81" s="145"/>
      <c r="JS81" s="145"/>
      <c r="JT81" s="145"/>
      <c r="JU81" s="145"/>
      <c r="JV81" s="145"/>
      <c r="JW81" s="145"/>
      <c r="JX81" s="145"/>
      <c r="JY81" s="145"/>
      <c r="JZ81" s="145"/>
      <c r="KA81" s="145"/>
      <c r="KD81" s="145"/>
      <c r="KG81" s="145"/>
      <c r="KJ81" s="145"/>
      <c r="KM81" s="145"/>
      <c r="KP81" s="145"/>
      <c r="LB81" s="145"/>
      <c r="LE81" s="145"/>
      <c r="LH81" s="145"/>
      <c r="LK81" s="145"/>
      <c r="LT81" s="145"/>
      <c r="LZ81" s="145"/>
      <c r="MC81" s="145"/>
      <c r="MF81" s="145"/>
      <c r="MI81" s="145"/>
      <c r="MO81" s="145"/>
      <c r="MR81" s="145"/>
      <c r="MX81" s="145"/>
      <c r="MZ81" s="145"/>
      <c r="NA81" s="145"/>
      <c r="NC81" s="145"/>
      <c r="NF81" s="145"/>
      <c r="NI81" s="145"/>
      <c r="NL81" s="145"/>
      <c r="NT81" s="145"/>
      <c r="NY81" s="145"/>
      <c r="OH81" s="145"/>
      <c r="OK81" s="145"/>
      <c r="OS81" s="145"/>
      <c r="PO81" s="145"/>
      <c r="PP81" s="145"/>
      <c r="PQ81" s="145"/>
      <c r="PR81" s="145"/>
      <c r="PS81" s="145"/>
      <c r="PT81" s="145"/>
      <c r="QL81" s="145"/>
      <c r="QM81" s="145"/>
      <c r="QP81" s="145"/>
      <c r="QS81" s="145"/>
      <c r="QU81" s="145"/>
      <c r="QW81" s="145"/>
      <c r="QZ81" s="145"/>
      <c r="RC81" s="145"/>
      <c r="RF81" s="145"/>
      <c r="RI81" s="145"/>
      <c r="RL81" s="145"/>
      <c r="RO81" s="145"/>
      <c r="RR81" s="145"/>
      <c r="RU81" s="145"/>
      <c r="RW81" s="145"/>
      <c r="SJ81" s="145"/>
      <c r="SK81" s="145"/>
      <c r="SL81" s="145"/>
      <c r="SM81" s="145"/>
      <c r="SN81" s="145"/>
      <c r="SO81" s="145"/>
      <c r="SP81" s="145"/>
      <c r="SQ81" s="145"/>
      <c r="SR81" s="145"/>
      <c r="SS81" s="145"/>
      <c r="ST81" s="145"/>
      <c r="SU81" s="145"/>
      <c r="SV81" s="145"/>
      <c r="SW81" s="145"/>
      <c r="TA81" s="145"/>
      <c r="TC81" s="145"/>
      <c r="TD81" s="145"/>
      <c r="TE81" s="145"/>
      <c r="TF81" s="145"/>
      <c r="TI81" s="145"/>
      <c r="TK81" s="145"/>
      <c r="TL81" s="145"/>
      <c r="TM81" s="145"/>
      <c r="TN81" s="145"/>
      <c r="TO81" s="145"/>
      <c r="TP81" s="145"/>
      <c r="TQ81" s="145"/>
      <c r="TR81" s="145"/>
      <c r="TS81" s="145"/>
      <c r="TT81" s="145"/>
      <c r="TU81" s="145"/>
      <c r="TV81" s="145"/>
      <c r="TW81" s="145"/>
      <c r="TZ81" s="145"/>
      <c r="UC81" s="145"/>
      <c r="UF81" s="145"/>
      <c r="UI81" s="145"/>
      <c r="UL81" s="145"/>
      <c r="UX81" s="145"/>
      <c r="VA81" s="145"/>
      <c r="VD81" s="145"/>
      <c r="VG81" s="145"/>
      <c r="VP81" s="145"/>
      <c r="VV81" s="145"/>
      <c r="VY81" s="145"/>
      <c r="WB81" s="145"/>
      <c r="WE81" s="145"/>
      <c r="WK81" s="145"/>
      <c r="WN81" s="145"/>
      <c r="WT81" s="145"/>
      <c r="WV81" s="145"/>
      <c r="WW81" s="145"/>
      <c r="WY81" s="145"/>
      <c r="XB81" s="145"/>
      <c r="XE81" s="145"/>
      <c r="XH81" s="145"/>
      <c r="XP81" s="145"/>
      <c r="XU81" s="145"/>
      <c r="YD81" s="145"/>
      <c r="YG81" s="145"/>
      <c r="YO81" s="145"/>
      <c r="ZK81" s="145"/>
      <c r="ZL81" s="145"/>
      <c r="ZM81" s="145"/>
      <c r="ZN81" s="145"/>
      <c r="ZO81" s="145"/>
      <c r="ZP81" s="145"/>
      <c r="AAH81" s="145"/>
      <c r="AAI81" s="145"/>
      <c r="AAL81" s="145"/>
      <c r="AAO81" s="145"/>
      <c r="AAQ81" s="145"/>
      <c r="AAS81" s="145"/>
      <c r="AAV81" s="145"/>
      <c r="AAY81" s="145"/>
      <c r="ABB81" s="145"/>
      <c r="ABE81" s="145"/>
      <c r="ABH81" s="145"/>
      <c r="ABK81" s="145"/>
      <c r="ABN81" s="145"/>
      <c r="ABQ81" s="145"/>
      <c r="ABS81" s="145"/>
      <c r="ACF81" s="145"/>
      <c r="ACG81" s="145"/>
      <c r="ACH81" s="145"/>
      <c r="ACI81" s="145"/>
      <c r="ACJ81" s="145"/>
      <c r="ACK81" s="145"/>
      <c r="ACL81" s="145"/>
      <c r="ACM81" s="145"/>
      <c r="ACN81" s="145"/>
      <c r="ACO81" s="145"/>
      <c r="ACP81" s="145"/>
      <c r="ACQ81" s="145"/>
      <c r="ACR81" s="145"/>
      <c r="ACS81" s="145"/>
      <c r="ACW81" s="145"/>
      <c r="ACY81" s="145"/>
      <c r="ACZ81" s="145"/>
      <c r="ADA81" s="145"/>
      <c r="ADB81" s="145"/>
      <c r="ADE81" s="145"/>
      <c r="ADG81" s="145"/>
      <c r="ADH81" s="145"/>
      <c r="ADI81" s="145"/>
      <c r="ADJ81" s="145"/>
      <c r="ADK81" s="145"/>
      <c r="ADL81" s="145"/>
      <c r="ADM81" s="145"/>
      <c r="ADN81" s="145"/>
      <c r="ADO81" s="145"/>
      <c r="ADP81" s="145"/>
      <c r="ADQ81" s="145"/>
      <c r="ADR81" s="145"/>
      <c r="ADS81" s="145"/>
      <c r="ADV81" s="145"/>
      <c r="ADY81" s="145"/>
      <c r="AEB81" s="145"/>
      <c r="AEE81" s="145"/>
      <c r="AEH81" s="145"/>
      <c r="AET81" s="145"/>
      <c r="AEW81" s="145"/>
      <c r="AEZ81" s="145"/>
      <c r="AFC81" s="145"/>
      <c r="AFL81" s="145"/>
      <c r="AFR81" s="145"/>
      <c r="AFU81" s="145"/>
      <c r="AFX81" s="145"/>
      <c r="AGA81" s="145"/>
      <c r="AGG81" s="145"/>
      <c r="AGJ81" s="145"/>
      <c r="AGP81" s="145"/>
      <c r="AGR81" s="145"/>
      <c r="AGS81" s="145"/>
      <c r="AGU81" s="145"/>
      <c r="AGX81" s="145"/>
      <c r="AHA81" s="145"/>
      <c r="AHD81" s="145"/>
      <c r="AHL81" s="145"/>
      <c r="AHQ81" s="145"/>
      <c r="AHZ81" s="145"/>
      <c r="AIC81" s="145"/>
      <c r="AIK81" s="145"/>
      <c r="AJG81" s="145"/>
      <c r="AJH81" s="145"/>
      <c r="AJI81" s="145"/>
      <c r="AJJ81" s="145"/>
      <c r="AJK81" s="145"/>
      <c r="AJL81" s="145"/>
      <c r="AKD81" s="145"/>
      <c r="AKE81" s="145"/>
      <c r="AKH81" s="145"/>
      <c r="AKK81" s="145"/>
      <c r="AKM81" s="145"/>
      <c r="AKO81" s="145"/>
      <c r="AKR81" s="145"/>
      <c r="AKU81" s="145"/>
      <c r="AKX81" s="145"/>
      <c r="ALA81" s="145"/>
      <c r="ALD81" s="145"/>
      <c r="ALG81" s="145"/>
      <c r="ALJ81" s="145"/>
      <c r="ALM81" s="145"/>
      <c r="ALO81" s="145"/>
      <c r="AMB81" s="145"/>
      <c r="AMC81" s="145"/>
      <c r="AMD81" s="145"/>
      <c r="AME81" s="145"/>
      <c r="AMF81" s="145"/>
      <c r="AMG81" s="145"/>
      <c r="AMH81" s="145"/>
      <c r="AMI81" s="145"/>
      <c r="AMJ81" s="145"/>
      <c r="AMK81" s="145"/>
      <c r="AML81" s="145"/>
      <c r="AMM81" s="145"/>
      <c r="AMN81" s="145"/>
      <c r="AMO81" s="145"/>
      <c r="AMS81" s="145"/>
      <c r="AMU81" s="145"/>
      <c r="AMV81" s="145"/>
      <c r="AMW81" s="145"/>
      <c r="AMX81" s="145"/>
      <c r="ANA81" s="145"/>
      <c r="ANC81" s="145"/>
      <c r="AND81" s="145"/>
      <c r="ANE81" s="145"/>
      <c r="ANF81" s="145"/>
      <c r="ANG81" s="145"/>
      <c r="ANH81" s="145"/>
      <c r="ANI81" s="145"/>
      <c r="ANJ81" s="145"/>
      <c r="ANK81" s="145"/>
      <c r="ANL81" s="145"/>
      <c r="ANM81" s="145"/>
      <c r="ANN81" s="145"/>
      <c r="ANO81" s="145"/>
      <c r="ANR81" s="145"/>
      <c r="ANU81" s="145"/>
      <c r="ANX81" s="145"/>
      <c r="AOA81" s="145"/>
      <c r="AOD81" s="145"/>
      <c r="AOP81" s="145"/>
      <c r="AOS81" s="145"/>
      <c r="AOV81" s="145"/>
      <c r="AOY81" s="145"/>
      <c r="APH81" s="145"/>
      <c r="APN81" s="145"/>
      <c r="APQ81" s="145"/>
      <c r="APT81" s="145"/>
      <c r="APW81" s="145"/>
      <c r="AQC81" s="145"/>
      <c r="AQF81" s="145"/>
      <c r="AQL81" s="145"/>
      <c r="AQN81" s="145"/>
      <c r="AQO81" s="145"/>
      <c r="AQQ81" s="145"/>
      <c r="AQT81" s="145"/>
      <c r="AQW81" s="145"/>
      <c r="AQZ81" s="145"/>
      <c r="ARH81" s="145"/>
      <c r="ARM81" s="145"/>
      <c r="ARV81" s="145"/>
      <c r="ARY81" s="145"/>
      <c r="ASG81" s="145"/>
      <c r="ATC81" s="145"/>
      <c r="ATD81" s="145"/>
      <c r="ATE81" s="145"/>
      <c r="ATF81" s="145"/>
      <c r="ATG81" s="145"/>
      <c r="ATH81" s="145"/>
      <c r="ATZ81" s="145"/>
      <c r="AUA81" s="145"/>
      <c r="AUD81" s="145"/>
      <c r="AUG81" s="145"/>
      <c r="AUI81" s="145"/>
      <c r="AUK81" s="145"/>
      <c r="AUN81" s="145"/>
      <c r="AUQ81" s="145"/>
      <c r="AUT81" s="145"/>
      <c r="AUW81" s="145"/>
      <c r="AUZ81" s="145"/>
      <c r="AVC81" s="145"/>
      <c r="AVF81" s="145"/>
      <c r="AVI81" s="145"/>
      <c r="AVK81" s="145"/>
      <c r="AVX81" s="145"/>
      <c r="AVY81" s="145"/>
      <c r="AVZ81" s="145"/>
      <c r="AWA81" s="145"/>
      <c r="AWB81" s="145"/>
      <c r="AWC81" s="145"/>
      <c r="AWD81" s="145"/>
      <c r="AWE81" s="145"/>
      <c r="AWF81" s="145"/>
      <c r="AWG81" s="145"/>
      <c r="AWH81" s="145"/>
      <c r="AWI81" s="145"/>
      <c r="AWJ81" s="145"/>
      <c r="AWK81" s="145"/>
      <c r="AWO81" s="145"/>
      <c r="AWQ81" s="145"/>
      <c r="AWR81" s="145"/>
      <c r="AWS81" s="145"/>
      <c r="AWT81" s="145"/>
      <c r="AWW81" s="145"/>
      <c r="AWY81" s="145"/>
      <c r="AWZ81" s="145"/>
      <c r="AXA81" s="145"/>
      <c r="AXB81" s="145"/>
      <c r="AXC81" s="145"/>
      <c r="AXD81" s="145"/>
      <c r="AXE81" s="145"/>
      <c r="AXF81" s="145"/>
      <c r="AXG81" s="145"/>
      <c r="AXH81" s="145"/>
      <c r="AXI81" s="145"/>
      <c r="AXJ81" s="145"/>
      <c r="AXK81" s="145"/>
      <c r="AXN81" s="145"/>
      <c r="AXQ81" s="145"/>
      <c r="AXT81" s="145"/>
      <c r="AXW81" s="145"/>
      <c r="AXZ81" s="145"/>
      <c r="AYL81" s="145"/>
      <c r="AYO81" s="145"/>
      <c r="AYR81" s="145"/>
      <c r="AYU81" s="145"/>
      <c r="AZD81" s="145"/>
      <c r="AZJ81" s="145"/>
      <c r="AZM81" s="145"/>
      <c r="AZP81" s="145"/>
      <c r="AZS81" s="145"/>
      <c r="AZY81" s="145"/>
      <c r="BAB81" s="145"/>
      <c r="BAH81" s="145"/>
      <c r="BAJ81" s="145"/>
      <c r="BAK81" s="145"/>
      <c r="BAM81" s="145"/>
      <c r="BAP81" s="145"/>
      <c r="BAS81" s="145"/>
      <c r="BAV81" s="145"/>
      <c r="BBD81" s="145"/>
      <c r="BBI81" s="145"/>
      <c r="BBR81" s="145"/>
      <c r="BBU81" s="145"/>
      <c r="BCC81" s="145"/>
      <c r="BCY81" s="145"/>
      <c r="BCZ81" s="145"/>
      <c r="BDA81" s="145"/>
      <c r="BDB81" s="145"/>
      <c r="BDC81" s="145"/>
      <c r="BDD81" s="145"/>
      <c r="BDV81" s="145"/>
      <c r="BDW81" s="145"/>
      <c r="BDZ81" s="145"/>
      <c r="BEC81" s="145"/>
      <c r="BEE81" s="145"/>
      <c r="BEG81" s="145"/>
      <c r="BEJ81" s="145"/>
      <c r="BEM81" s="145"/>
      <c r="BEP81" s="145"/>
      <c r="BES81" s="145"/>
      <c r="BEV81" s="145"/>
      <c r="BEY81" s="145"/>
      <c r="BFB81" s="145"/>
      <c r="BFE81" s="145"/>
      <c r="BFG81" s="145"/>
      <c r="BFT81" s="145"/>
      <c r="BFU81" s="145"/>
      <c r="BFV81" s="145"/>
      <c r="BFW81" s="145"/>
      <c r="BFX81" s="145"/>
      <c r="BFY81" s="145"/>
      <c r="BFZ81" s="145"/>
      <c r="BGA81" s="145"/>
      <c r="BGB81" s="145"/>
      <c r="BGC81" s="145"/>
      <c r="BGD81" s="145"/>
      <c r="BGE81" s="145"/>
      <c r="BGF81" s="145"/>
      <c r="BGG81" s="145"/>
      <c r="BGK81" s="145"/>
      <c r="BGM81" s="145"/>
      <c r="BGN81" s="145"/>
      <c r="BGO81" s="145"/>
      <c r="BGP81" s="145"/>
      <c r="BGS81" s="145"/>
      <c r="BGU81" s="145"/>
      <c r="BGV81" s="145"/>
      <c r="BGW81" s="145"/>
      <c r="BGX81" s="145"/>
      <c r="BGY81" s="145"/>
      <c r="BGZ81" s="145"/>
      <c r="BHA81" s="145"/>
      <c r="BHB81" s="145"/>
      <c r="BHC81" s="145"/>
      <c r="BHD81" s="145"/>
      <c r="BHE81" s="145"/>
      <c r="BHF81" s="145"/>
      <c r="BHG81" s="145"/>
      <c r="BHJ81" s="145"/>
      <c r="BHM81" s="145"/>
      <c r="BHP81" s="145"/>
      <c r="BHS81" s="145"/>
      <c r="BHV81" s="145"/>
      <c r="BIH81" s="145"/>
      <c r="BIK81" s="145"/>
      <c r="BIN81" s="145"/>
      <c r="BIQ81" s="145"/>
      <c r="BIZ81" s="145"/>
      <c r="BJF81" s="145"/>
      <c r="BJI81" s="145"/>
      <c r="BJL81" s="145"/>
      <c r="BJO81" s="145"/>
      <c r="BJU81" s="145"/>
      <c r="BJX81" s="145"/>
      <c r="BKD81" s="145"/>
      <c r="BKF81" s="145"/>
      <c r="BKG81" s="145"/>
      <c r="BKI81" s="145"/>
      <c r="BKL81" s="145"/>
      <c r="BKO81" s="145"/>
      <c r="BKR81" s="145"/>
      <c r="BKZ81" s="145"/>
      <c r="BLE81" s="145"/>
      <c r="BLN81" s="145"/>
      <c r="BLQ81" s="145"/>
      <c r="BLY81" s="145"/>
      <c r="BMU81" s="145"/>
      <c r="BMV81" s="145"/>
      <c r="BMW81" s="145"/>
      <c r="BMX81" s="145"/>
      <c r="BMY81" s="145"/>
      <c r="BMZ81" s="145"/>
      <c r="BNR81" s="145"/>
      <c r="BNS81" s="145"/>
      <c r="BNV81" s="145"/>
      <c r="BNY81" s="145"/>
      <c r="BOA81" s="145"/>
      <c r="BOC81" s="145"/>
      <c r="BOF81" s="145"/>
      <c r="BOI81" s="145"/>
      <c r="BOL81" s="145"/>
      <c r="BOO81" s="145"/>
      <c r="BOR81" s="145"/>
      <c r="BOU81" s="145"/>
      <c r="BOX81" s="145"/>
      <c r="BPA81" s="145"/>
      <c r="BPC81" s="145"/>
      <c r="BPP81" s="145"/>
      <c r="BPQ81" s="145"/>
      <c r="BPR81" s="145"/>
      <c r="BPS81" s="145"/>
      <c r="BPT81" s="145"/>
      <c r="BPU81" s="145"/>
      <c r="BPV81" s="145"/>
      <c r="BPW81" s="145"/>
      <c r="BPX81" s="145"/>
      <c r="BPY81" s="145"/>
      <c r="BPZ81" s="145"/>
      <c r="BQA81" s="145"/>
      <c r="BQB81" s="145"/>
      <c r="BQC81" s="145"/>
      <c r="BQG81" s="145"/>
      <c r="BQI81" s="145"/>
      <c r="BQJ81" s="145"/>
      <c r="BQK81" s="145"/>
      <c r="BQL81" s="145"/>
      <c r="BQO81" s="145"/>
      <c r="BQQ81" s="145"/>
      <c r="BQR81" s="145"/>
      <c r="BQS81" s="145"/>
      <c r="BQT81" s="145"/>
      <c r="BQU81" s="145"/>
      <c r="BQV81" s="145"/>
      <c r="BQW81" s="145"/>
      <c r="BQX81" s="145"/>
      <c r="BQY81" s="145"/>
      <c r="BQZ81" s="145"/>
      <c r="BRA81" s="145"/>
      <c r="BRB81" s="145"/>
      <c r="BRC81" s="145"/>
      <c r="BRF81" s="145"/>
      <c r="BRI81" s="145"/>
      <c r="BRL81" s="145"/>
      <c r="BRO81" s="145"/>
      <c r="BRR81" s="145"/>
      <c r="BSD81" s="145"/>
      <c r="BSG81" s="145"/>
      <c r="BSJ81" s="145"/>
      <c r="BSM81" s="145"/>
      <c r="BSV81" s="145"/>
      <c r="BTB81" s="145"/>
      <c r="BTE81" s="145"/>
      <c r="BTH81" s="145"/>
      <c r="BTK81" s="145"/>
      <c r="BTQ81" s="145"/>
      <c r="BTT81" s="145"/>
      <c r="BTZ81" s="145"/>
      <c r="BUB81" s="145"/>
      <c r="BUC81" s="145"/>
      <c r="BUE81" s="145"/>
      <c r="BUH81" s="145"/>
      <c r="BUK81" s="145"/>
      <c r="BUN81" s="145"/>
      <c r="BUV81" s="145"/>
      <c r="BVA81" s="145"/>
      <c r="BVJ81" s="145"/>
      <c r="BVM81" s="145"/>
      <c r="BVU81" s="145"/>
      <c r="BWQ81" s="145"/>
      <c r="BWR81" s="145"/>
      <c r="BWS81" s="145"/>
      <c r="BWT81" s="145"/>
      <c r="BWU81" s="145"/>
      <c r="BWV81" s="145"/>
      <c r="BXN81" s="145"/>
      <c r="BXO81" s="145"/>
      <c r="BXR81" s="145"/>
      <c r="BXU81" s="145"/>
      <c r="BXW81" s="145"/>
      <c r="BXY81" s="145"/>
      <c r="BYB81" s="145"/>
      <c r="BYE81" s="145"/>
      <c r="BYH81" s="145"/>
      <c r="BYK81" s="145"/>
      <c r="BYN81" s="145"/>
      <c r="BYQ81" s="145"/>
      <c r="BYT81" s="145"/>
      <c r="BYW81" s="145"/>
      <c r="BYY81" s="145"/>
      <c r="BZL81" s="145"/>
      <c r="BZM81" s="145"/>
      <c r="BZN81" s="145"/>
      <c r="BZO81" s="145"/>
      <c r="BZP81" s="145"/>
      <c r="BZQ81" s="145"/>
      <c r="BZR81" s="145"/>
      <c r="BZS81" s="145"/>
      <c r="BZT81" s="145"/>
      <c r="BZU81" s="145"/>
      <c r="BZV81" s="145"/>
      <c r="BZW81" s="145"/>
      <c r="BZX81" s="145"/>
      <c r="BZY81" s="145"/>
      <c r="CAC81" s="145"/>
      <c r="CAE81" s="145"/>
      <c r="CAF81" s="145"/>
      <c r="CAG81" s="145"/>
      <c r="CAH81" s="145"/>
      <c r="CAK81" s="145"/>
      <c r="CAM81" s="145"/>
      <c r="CAN81" s="145"/>
      <c r="CAO81" s="145"/>
      <c r="CAP81" s="145"/>
      <c r="CAQ81" s="145"/>
      <c r="CAR81" s="145"/>
      <c r="CAS81" s="145"/>
      <c r="CAT81" s="145"/>
      <c r="CAU81" s="145"/>
      <c r="CAV81" s="145"/>
      <c r="CAW81" s="145"/>
      <c r="CAX81" s="145"/>
      <c r="CAY81" s="145"/>
      <c r="CBB81" s="145"/>
      <c r="CBE81" s="145"/>
      <c r="CBH81" s="145"/>
      <c r="CBK81" s="145"/>
      <c r="CBN81" s="145"/>
      <c r="CBZ81" s="145"/>
      <c r="CCC81" s="145"/>
      <c r="CCF81" s="145"/>
      <c r="CCI81" s="145"/>
      <c r="CCR81" s="145"/>
      <c r="CCX81" s="145"/>
      <c r="CDA81" s="145"/>
      <c r="CDD81" s="145"/>
      <c r="CDG81" s="145"/>
      <c r="CDM81" s="145"/>
      <c r="CDP81" s="145"/>
      <c r="CDV81" s="145"/>
      <c r="CDX81" s="145"/>
      <c r="CDY81" s="145"/>
      <c r="CEA81" s="145"/>
      <c r="CED81" s="145"/>
      <c r="CEG81" s="145"/>
      <c r="CEJ81" s="145"/>
      <c r="CER81" s="145"/>
      <c r="CEW81" s="145"/>
      <c r="CFF81" s="145"/>
      <c r="CFI81" s="145"/>
      <c r="CFQ81" s="145"/>
      <c r="CGM81" s="145"/>
      <c r="CGN81" s="145"/>
      <c r="CGO81" s="145"/>
      <c r="CGP81" s="145"/>
      <c r="CGQ81" s="145"/>
      <c r="CGR81" s="145"/>
      <c r="CHJ81" s="145"/>
      <c r="CHK81" s="145"/>
      <c r="CHN81" s="145"/>
      <c r="CHQ81" s="145"/>
      <c r="CHS81" s="145"/>
      <c r="CHU81" s="145"/>
      <c r="CHX81" s="145"/>
      <c r="CIA81" s="145"/>
      <c r="CID81" s="145"/>
      <c r="CIG81" s="145"/>
      <c r="CIJ81" s="145"/>
      <c r="CIM81" s="145"/>
      <c r="CIP81" s="145"/>
      <c r="CIS81" s="145"/>
      <c r="CIU81" s="145"/>
      <c r="CJH81" s="145"/>
      <c r="CJI81" s="145"/>
      <c r="CJJ81" s="145"/>
      <c r="CJK81" s="145"/>
      <c r="CJL81" s="145"/>
      <c r="CJM81" s="145"/>
      <c r="CJN81" s="145"/>
      <c r="CJO81" s="145"/>
      <c r="CJP81" s="145"/>
      <c r="CJQ81" s="145"/>
      <c r="CJR81" s="145"/>
      <c r="CJS81" s="145"/>
      <c r="CJT81" s="145"/>
      <c r="CJU81" s="145"/>
      <c r="CJY81" s="145"/>
      <c r="CKA81" s="145"/>
      <c r="CKB81" s="145"/>
      <c r="CKC81" s="145"/>
      <c r="CKD81" s="145"/>
      <c r="CKG81" s="145"/>
      <c r="CKI81" s="145"/>
      <c r="CKJ81" s="145"/>
      <c r="CKK81" s="145"/>
      <c r="CKL81" s="145"/>
      <c r="CKM81" s="145"/>
      <c r="CKN81" s="145"/>
      <c r="CKO81" s="145"/>
      <c r="CKP81" s="145"/>
      <c r="CKQ81" s="145"/>
      <c r="CKR81" s="145"/>
      <c r="CKS81" s="145"/>
      <c r="CKT81" s="145"/>
      <c r="CKU81" s="145"/>
      <c r="CKX81" s="145"/>
      <c r="CLA81" s="145"/>
      <c r="CLD81" s="145"/>
      <c r="CLG81" s="145"/>
      <c r="CLJ81" s="145"/>
      <c r="CLV81" s="145"/>
      <c r="CLY81" s="145"/>
      <c r="CMB81" s="145"/>
      <c r="CME81" s="145"/>
      <c r="CMN81" s="145"/>
      <c r="CMT81" s="145"/>
      <c r="CMW81" s="145"/>
      <c r="CMZ81" s="145"/>
      <c r="CNC81" s="145"/>
      <c r="CNI81" s="145"/>
      <c r="CNL81" s="145"/>
      <c r="CNR81" s="145"/>
      <c r="CNT81" s="145"/>
      <c r="CNU81" s="145"/>
      <c r="CNW81" s="145"/>
      <c r="CNZ81" s="145"/>
      <c r="COC81" s="145"/>
      <c r="COF81" s="145"/>
      <c r="CON81" s="145"/>
      <c r="COS81" s="145"/>
      <c r="CPB81" s="145"/>
      <c r="CPE81" s="145"/>
      <c r="CPM81" s="145"/>
      <c r="CQI81" s="145"/>
      <c r="CQJ81" s="145"/>
      <c r="CQK81" s="145"/>
      <c r="CQL81" s="145"/>
      <c r="CQM81" s="145"/>
      <c r="CQN81" s="145"/>
      <c r="CRF81" s="145"/>
      <c r="CRG81" s="145"/>
      <c r="CRJ81" s="145"/>
      <c r="CRM81" s="145"/>
      <c r="CRO81" s="145"/>
      <c r="CRQ81" s="145"/>
      <c r="CRT81" s="145"/>
      <c r="CRW81" s="145"/>
      <c r="CRZ81" s="145"/>
      <c r="CSC81" s="145"/>
      <c r="CSF81" s="145"/>
      <c r="CSI81" s="145"/>
      <c r="CSL81" s="145"/>
      <c r="CSO81" s="145"/>
      <c r="CSQ81" s="145"/>
      <c r="CTD81" s="145"/>
      <c r="CTE81" s="145"/>
      <c r="CTF81" s="145"/>
      <c r="CTG81" s="145"/>
      <c r="CTH81" s="145"/>
      <c r="CTI81" s="145"/>
      <c r="CTJ81" s="145"/>
      <c r="CTK81" s="145"/>
      <c r="CTL81" s="145"/>
      <c r="CTM81" s="145"/>
      <c r="CTN81" s="145"/>
      <c r="CTO81" s="145"/>
      <c r="CTP81" s="145"/>
      <c r="CTQ81" s="145"/>
      <c r="CTU81" s="145"/>
      <c r="CTW81" s="145"/>
      <c r="CTX81" s="145"/>
      <c r="CTY81" s="145"/>
      <c r="CTZ81" s="145"/>
      <c r="CUC81" s="145"/>
      <c r="CUE81" s="145"/>
      <c r="CUF81" s="145"/>
      <c r="CUG81" s="145"/>
      <c r="CUH81" s="145"/>
      <c r="CUI81" s="145"/>
      <c r="CUJ81" s="145"/>
      <c r="CUK81" s="145"/>
      <c r="CUL81" s="145"/>
      <c r="CUM81" s="145"/>
      <c r="CUN81" s="145"/>
      <c r="CUO81" s="145"/>
      <c r="CUP81" s="145"/>
      <c r="CUQ81" s="145"/>
      <c r="CUT81" s="145"/>
      <c r="CUW81" s="145"/>
      <c r="CUZ81" s="145"/>
      <c r="CVC81" s="145"/>
      <c r="CVF81" s="145"/>
      <c r="CVR81" s="145"/>
      <c r="CVU81" s="145"/>
      <c r="CVX81" s="145"/>
      <c r="CWA81" s="145"/>
      <c r="CWJ81" s="145"/>
      <c r="CWP81" s="145"/>
      <c r="CWS81" s="145"/>
      <c r="CWV81" s="145"/>
      <c r="CWY81" s="145"/>
      <c r="CXE81" s="145"/>
      <c r="CXH81" s="145"/>
      <c r="CXN81" s="145"/>
      <c r="CXP81" s="145"/>
      <c r="CXQ81" s="145"/>
      <c r="CXS81" s="145"/>
      <c r="CXV81" s="145"/>
      <c r="CXY81" s="145"/>
      <c r="CYB81" s="145"/>
      <c r="CYJ81" s="145"/>
      <c r="CYO81" s="145"/>
      <c r="CYX81" s="145"/>
      <c r="CZA81" s="145"/>
      <c r="CZI81" s="145"/>
      <c r="DAE81" s="145"/>
      <c r="DAF81" s="145"/>
      <c r="DAG81" s="145"/>
      <c r="DAH81" s="145"/>
      <c r="DAI81" s="145"/>
      <c r="DAJ81" s="145"/>
      <c r="DBB81" s="145"/>
      <c r="DBC81" s="145"/>
      <c r="DBF81" s="145"/>
      <c r="DBI81" s="145"/>
      <c r="DBK81" s="145"/>
      <c r="DBM81" s="145"/>
      <c r="DBP81" s="145"/>
      <c r="DBS81" s="145"/>
      <c r="DBV81" s="145"/>
      <c r="DBY81" s="145"/>
      <c r="DCB81" s="145"/>
      <c r="DCE81" s="145"/>
      <c r="DCH81" s="145"/>
      <c r="DCK81" s="145"/>
      <c r="DCM81" s="145"/>
      <c r="DCZ81" s="145"/>
      <c r="DDA81" s="145"/>
      <c r="DDB81" s="145"/>
      <c r="DDC81" s="145"/>
      <c r="DDD81" s="145"/>
      <c r="DDE81" s="145"/>
      <c r="DDF81" s="145"/>
      <c r="DDG81" s="145"/>
      <c r="DDH81" s="145"/>
      <c r="DDI81" s="145"/>
      <c r="DDJ81" s="145"/>
      <c r="DDK81" s="145"/>
      <c r="DDL81" s="145"/>
      <c r="DDM81" s="145"/>
      <c r="DDQ81" s="145"/>
      <c r="DDS81" s="145"/>
      <c r="DDT81" s="145"/>
      <c r="DDU81" s="145"/>
      <c r="DDV81" s="145"/>
      <c r="DDY81" s="145"/>
      <c r="DEA81" s="145"/>
      <c r="DEB81" s="145"/>
      <c r="DEC81" s="145"/>
      <c r="DED81" s="145"/>
      <c r="DEE81" s="145"/>
      <c r="DEF81" s="145"/>
      <c r="DEG81" s="145"/>
      <c r="DEH81" s="145"/>
      <c r="DEI81" s="145"/>
      <c r="DEJ81" s="145"/>
      <c r="DEK81" s="145"/>
      <c r="DEL81" s="145"/>
      <c r="DEM81" s="145"/>
      <c r="DEP81" s="145"/>
      <c r="DES81" s="145"/>
      <c r="DEV81" s="145"/>
      <c r="DEY81" s="145"/>
      <c r="DFB81" s="145"/>
      <c r="DFN81" s="145"/>
      <c r="DFQ81" s="145"/>
      <c r="DFT81" s="145"/>
      <c r="DFW81" s="145"/>
      <c r="DGF81" s="145"/>
      <c r="DGL81" s="145"/>
      <c r="DGO81" s="145"/>
      <c r="DGR81" s="145"/>
      <c r="DGU81" s="145"/>
      <c r="DHA81" s="145"/>
      <c r="DHD81" s="145"/>
      <c r="DHJ81" s="145"/>
      <c r="DHL81" s="145"/>
      <c r="DHM81" s="145"/>
      <c r="DHO81" s="145"/>
      <c r="DHR81" s="145"/>
      <c r="DHU81" s="145"/>
      <c r="DHX81" s="145"/>
      <c r="DIF81" s="145"/>
      <c r="DIK81" s="145"/>
      <c r="DIT81" s="145"/>
      <c r="DIW81" s="145"/>
      <c r="DJE81" s="145"/>
      <c r="DKA81" s="145"/>
      <c r="DKB81" s="145"/>
      <c r="DKC81" s="145"/>
      <c r="DKD81" s="145"/>
      <c r="DKE81" s="145"/>
      <c r="DKF81" s="145"/>
      <c r="DKX81" s="145"/>
      <c r="DKY81" s="145"/>
      <c r="DLB81" s="145"/>
      <c r="DLE81" s="145"/>
      <c r="DLG81" s="145"/>
      <c r="DLI81" s="145"/>
      <c r="DLL81" s="145"/>
      <c r="DLO81" s="145"/>
      <c r="DLR81" s="145"/>
      <c r="DLU81" s="145"/>
      <c r="DLX81" s="145"/>
      <c r="DMA81" s="145"/>
      <c r="DMD81" s="145"/>
      <c r="DMG81" s="145"/>
      <c r="DMI81" s="145"/>
      <c r="DMV81" s="145"/>
      <c r="DMW81" s="145"/>
      <c r="DMX81" s="145"/>
      <c r="DMY81" s="145"/>
      <c r="DMZ81" s="145"/>
      <c r="DNA81" s="145"/>
      <c r="DNB81" s="145"/>
      <c r="DNC81" s="145"/>
      <c r="DND81" s="145"/>
      <c r="DNE81" s="145"/>
      <c r="DNF81" s="145"/>
      <c r="DNG81" s="145"/>
      <c r="DNH81" s="145"/>
      <c r="DNI81" s="145"/>
      <c r="DNM81" s="145"/>
      <c r="DNO81" s="145"/>
      <c r="DNP81" s="145"/>
      <c r="DNQ81" s="145"/>
      <c r="DNR81" s="145"/>
      <c r="DNU81" s="145"/>
      <c r="DNW81" s="145"/>
      <c r="DNX81" s="145"/>
      <c r="DNY81" s="145"/>
      <c r="DNZ81" s="145"/>
      <c r="DOA81" s="145"/>
      <c r="DOB81" s="145"/>
      <c r="DOC81" s="145"/>
      <c r="DOD81" s="145"/>
      <c r="DOE81" s="145"/>
      <c r="DOF81" s="145"/>
      <c r="DOG81" s="145"/>
      <c r="DOH81" s="145"/>
      <c r="DOI81" s="145"/>
      <c r="DOL81" s="145"/>
      <c r="DOO81" s="145"/>
      <c r="DOR81" s="145"/>
      <c r="DOU81" s="145"/>
      <c r="DOX81" s="145"/>
      <c r="DPJ81" s="145"/>
      <c r="DPM81" s="145"/>
      <c r="DPP81" s="145"/>
      <c r="DPS81" s="145"/>
      <c r="DQB81" s="145"/>
      <c r="DQH81" s="145"/>
      <c r="DQK81" s="145"/>
      <c r="DQN81" s="145"/>
      <c r="DQQ81" s="145"/>
      <c r="DQW81" s="145"/>
      <c r="DQZ81" s="145"/>
      <c r="DRF81" s="145"/>
      <c r="DRH81" s="145"/>
      <c r="DRI81" s="145"/>
      <c r="DRK81" s="145"/>
      <c r="DRN81" s="145"/>
      <c r="DRQ81" s="145"/>
      <c r="DRT81" s="145"/>
      <c r="DSB81" s="145"/>
      <c r="DSG81" s="145"/>
      <c r="DSP81" s="145"/>
      <c r="DSS81" s="145"/>
      <c r="DTA81" s="145"/>
      <c r="DTW81" s="145"/>
      <c r="DTX81" s="145"/>
      <c r="DTY81" s="145"/>
      <c r="DTZ81" s="145"/>
      <c r="DUA81" s="145"/>
      <c r="DUB81" s="145"/>
      <c r="DUT81" s="145"/>
      <c r="DUU81" s="145"/>
      <c r="DUX81" s="145"/>
      <c r="DVA81" s="145"/>
      <c r="DVC81" s="145"/>
      <c r="DVE81" s="145"/>
      <c r="DVH81" s="145"/>
      <c r="DVK81" s="145"/>
      <c r="DVN81" s="145"/>
      <c r="DVQ81" s="145"/>
      <c r="DVT81" s="145"/>
      <c r="DVW81" s="145"/>
      <c r="DVZ81" s="145"/>
      <c r="DWC81" s="145"/>
      <c r="DWE81" s="145"/>
      <c r="DWR81" s="145"/>
      <c r="DWS81" s="145"/>
      <c r="DWT81" s="145"/>
      <c r="DWU81" s="145"/>
      <c r="DWV81" s="145"/>
      <c r="DWW81" s="145"/>
      <c r="DWX81" s="145"/>
      <c r="DWY81" s="145"/>
      <c r="DWZ81" s="145"/>
      <c r="DXA81" s="145"/>
      <c r="DXB81" s="145"/>
      <c r="DXC81" s="145"/>
      <c r="DXD81" s="145"/>
      <c r="DXE81" s="145"/>
      <c r="DXI81" s="145"/>
      <c r="DXK81" s="145"/>
      <c r="DXL81" s="145"/>
      <c r="DXM81" s="145"/>
      <c r="DXN81" s="145"/>
      <c r="DXQ81" s="145"/>
      <c r="DXS81" s="145"/>
      <c r="DXT81" s="145"/>
      <c r="DXU81" s="145"/>
      <c r="DXV81" s="145"/>
      <c r="DXW81" s="145"/>
      <c r="DXX81" s="145"/>
      <c r="DXY81" s="145"/>
      <c r="DXZ81" s="145"/>
      <c r="DYA81" s="145"/>
      <c r="DYB81" s="145"/>
      <c r="DYC81" s="145"/>
      <c r="DYD81" s="145"/>
      <c r="DYE81" s="145"/>
      <c r="DYH81" s="145"/>
      <c r="DYK81" s="145"/>
      <c r="DYN81" s="145"/>
      <c r="DYQ81" s="145"/>
      <c r="DYT81" s="145"/>
      <c r="DZF81" s="145"/>
      <c r="DZI81" s="145"/>
      <c r="DZL81" s="145"/>
      <c r="DZO81" s="145"/>
      <c r="DZX81" s="145"/>
      <c r="EAD81" s="145"/>
      <c r="EAG81" s="145"/>
      <c r="EAJ81" s="145"/>
      <c r="EAM81" s="145"/>
      <c r="EAS81" s="145"/>
      <c r="EAV81" s="145"/>
      <c r="EBB81" s="145"/>
      <c r="EBD81" s="145"/>
      <c r="EBE81" s="145"/>
      <c r="EBG81" s="145"/>
      <c r="EBJ81" s="145"/>
      <c r="EBM81" s="145"/>
      <c r="EBP81" s="145"/>
      <c r="EBX81" s="145"/>
      <c r="ECC81" s="145"/>
      <c r="ECL81" s="145"/>
      <c r="ECO81" s="145"/>
      <c r="ECW81" s="145"/>
      <c r="EDS81" s="145"/>
      <c r="EDT81" s="145"/>
      <c r="EDU81" s="145"/>
      <c r="EDV81" s="145"/>
      <c r="EDW81" s="145"/>
      <c r="EDX81" s="145"/>
      <c r="EEP81" s="145"/>
      <c r="EEQ81" s="145"/>
      <c r="EET81" s="145"/>
      <c r="EEW81" s="145"/>
      <c r="EEY81" s="145"/>
      <c r="EFA81" s="145"/>
      <c r="EFD81" s="145"/>
      <c r="EFG81" s="145"/>
      <c r="EFJ81" s="145"/>
      <c r="EFM81" s="145"/>
      <c r="EFP81" s="145"/>
      <c r="EFS81" s="145"/>
      <c r="EFV81" s="145"/>
      <c r="EFY81" s="145"/>
      <c r="EGA81" s="145"/>
      <c r="EGN81" s="145"/>
      <c r="EGO81" s="145"/>
      <c r="EGP81" s="145"/>
      <c r="EGQ81" s="145"/>
      <c r="EGR81" s="145"/>
      <c r="EGS81" s="145"/>
      <c r="EGT81" s="145"/>
      <c r="EGU81" s="145"/>
      <c r="EGV81" s="145"/>
      <c r="EGW81" s="145"/>
      <c r="EGX81" s="145"/>
      <c r="EGY81" s="145"/>
      <c r="EGZ81" s="145"/>
      <c r="EHA81" s="145"/>
      <c r="EHE81" s="145"/>
      <c r="EHG81" s="145"/>
      <c r="EHH81" s="145"/>
      <c r="EHI81" s="145"/>
      <c r="EHJ81" s="145"/>
      <c r="EHM81" s="145"/>
      <c r="EHO81" s="145"/>
      <c r="EHP81" s="145"/>
      <c r="EHQ81" s="145"/>
      <c r="EHR81" s="145"/>
      <c r="EHS81" s="145"/>
      <c r="EHT81" s="145"/>
      <c r="EHU81" s="145"/>
      <c r="EHV81" s="145"/>
      <c r="EHW81" s="145"/>
      <c r="EHX81" s="145"/>
      <c r="EHY81" s="145"/>
      <c r="EHZ81" s="145"/>
      <c r="EIA81" s="145"/>
      <c r="EID81" s="145"/>
      <c r="EIG81" s="145"/>
      <c r="EIJ81" s="145"/>
      <c r="EIM81" s="145"/>
      <c r="EIP81" s="145"/>
      <c r="EJB81" s="145"/>
      <c r="EJE81" s="145"/>
      <c r="EJH81" s="145"/>
      <c r="EJK81" s="145"/>
      <c r="EJT81" s="145"/>
      <c r="EJZ81" s="145"/>
      <c r="EKC81" s="145"/>
      <c r="EKF81" s="145"/>
      <c r="EKI81" s="145"/>
      <c r="EKO81" s="145"/>
      <c r="EKR81" s="145"/>
      <c r="EKX81" s="145"/>
      <c r="EKZ81" s="145"/>
      <c r="ELA81" s="145"/>
      <c r="ELC81" s="145"/>
      <c r="ELF81" s="145"/>
      <c r="ELI81" s="145"/>
      <c r="ELL81" s="145"/>
      <c r="ELT81" s="145"/>
      <c r="ELY81" s="145"/>
      <c r="EMH81" s="145"/>
      <c r="EMK81" s="145"/>
      <c r="EMS81" s="145"/>
      <c r="ENO81" s="145"/>
      <c r="ENP81" s="145"/>
      <c r="ENQ81" s="145"/>
      <c r="ENR81" s="145"/>
      <c r="ENS81" s="145"/>
      <c r="ENT81" s="145"/>
      <c r="EOL81" s="145"/>
      <c r="EOM81" s="145"/>
      <c r="EOP81" s="145"/>
      <c r="EOS81" s="145"/>
      <c r="EOU81" s="145"/>
      <c r="EOW81" s="145"/>
      <c r="EOZ81" s="145"/>
      <c r="EPC81" s="145"/>
      <c r="EPF81" s="145"/>
      <c r="EPI81" s="145"/>
      <c r="EPL81" s="145"/>
      <c r="EPO81" s="145"/>
      <c r="EPR81" s="145"/>
      <c r="EPU81" s="145"/>
      <c r="EPW81" s="145"/>
      <c r="EQJ81" s="145"/>
      <c r="EQK81" s="145"/>
      <c r="EQL81" s="145"/>
      <c r="EQM81" s="145"/>
      <c r="EQN81" s="145"/>
      <c r="EQO81" s="145"/>
      <c r="EQP81" s="145"/>
      <c r="EQQ81" s="145"/>
      <c r="EQR81" s="145"/>
      <c r="EQS81" s="145"/>
      <c r="EQT81" s="145"/>
      <c r="EQU81" s="145"/>
      <c r="EQV81" s="145"/>
      <c r="EQW81" s="145"/>
      <c r="ERA81" s="145"/>
      <c r="ERC81" s="145"/>
      <c r="ERD81" s="145"/>
      <c r="ERE81" s="145"/>
      <c r="ERF81" s="145"/>
      <c r="ERI81" s="145"/>
      <c r="ERK81" s="145"/>
      <c r="ERL81" s="145"/>
      <c r="ERM81" s="145"/>
      <c r="ERN81" s="145"/>
      <c r="ERO81" s="145"/>
      <c r="ERP81" s="145"/>
      <c r="ERQ81" s="145"/>
      <c r="ERR81" s="145"/>
      <c r="ERS81" s="145"/>
      <c r="ERT81" s="145"/>
      <c r="ERU81" s="145"/>
      <c r="ERV81" s="145"/>
      <c r="ERW81" s="145"/>
      <c r="ERZ81" s="145"/>
      <c r="ESC81" s="145"/>
      <c r="ESF81" s="145"/>
      <c r="ESI81" s="145"/>
      <c r="ESL81" s="145"/>
      <c r="ESX81" s="145"/>
      <c r="ETA81" s="145"/>
      <c r="ETD81" s="145"/>
      <c r="ETG81" s="145"/>
      <c r="ETP81" s="145"/>
      <c r="ETV81" s="145"/>
      <c r="ETY81" s="145"/>
      <c r="EUB81" s="145"/>
      <c r="EUE81" s="145"/>
      <c r="EUK81" s="145"/>
      <c r="EUN81" s="145"/>
      <c r="EUT81" s="145"/>
      <c r="EUV81" s="145"/>
      <c r="EUW81" s="145"/>
      <c r="EUY81" s="145"/>
      <c r="EVB81" s="145"/>
      <c r="EVE81" s="145"/>
      <c r="EVH81" s="145"/>
      <c r="EVP81" s="145"/>
      <c r="EVU81" s="145"/>
      <c r="EWD81" s="145"/>
      <c r="EWG81" s="145"/>
      <c r="EWO81" s="145"/>
      <c r="EXK81" s="145"/>
      <c r="EXL81" s="145"/>
      <c r="EXM81" s="145"/>
      <c r="EXN81" s="145"/>
      <c r="EXO81" s="145"/>
      <c r="EXP81" s="145"/>
      <c r="EYH81" s="145"/>
      <c r="EYI81" s="145"/>
      <c r="EYL81" s="145"/>
      <c r="EYO81" s="145"/>
      <c r="EYQ81" s="145"/>
      <c r="EYS81" s="145"/>
      <c r="EYV81" s="145"/>
      <c r="EYY81" s="145"/>
      <c r="EZB81" s="145"/>
      <c r="EZE81" s="145"/>
      <c r="EZH81" s="145"/>
      <c r="EZK81" s="145"/>
      <c r="EZN81" s="145"/>
      <c r="EZQ81" s="145"/>
      <c r="EZS81" s="145"/>
      <c r="FAF81" s="145"/>
      <c r="FAG81" s="145"/>
      <c r="FAH81" s="145"/>
      <c r="FAI81" s="145"/>
      <c r="FAJ81" s="145"/>
      <c r="FAK81" s="145"/>
      <c r="FAL81" s="145"/>
      <c r="FAM81" s="145"/>
      <c r="FAN81" s="145"/>
      <c r="FAO81" s="145"/>
      <c r="FAP81" s="145"/>
      <c r="FAQ81" s="145"/>
      <c r="FAR81" s="145"/>
      <c r="FAS81" s="145"/>
      <c r="FAW81" s="145"/>
      <c r="FAY81" s="145"/>
      <c r="FAZ81" s="145"/>
      <c r="FBA81" s="145"/>
      <c r="FBB81" s="145"/>
      <c r="FBE81" s="145"/>
      <c r="FBG81" s="145"/>
      <c r="FBH81" s="145"/>
      <c r="FBI81" s="145"/>
      <c r="FBJ81" s="145"/>
      <c r="FBK81" s="145"/>
      <c r="FBL81" s="145"/>
      <c r="FBM81" s="145"/>
      <c r="FBN81" s="145"/>
      <c r="FBO81" s="145"/>
      <c r="FBP81" s="145"/>
      <c r="FBQ81" s="145"/>
      <c r="FBR81" s="145"/>
      <c r="FBS81" s="145"/>
      <c r="FBV81" s="145"/>
      <c r="FBY81" s="145"/>
      <c r="FCB81" s="145"/>
      <c r="FCE81" s="145"/>
      <c r="FCH81" s="145"/>
      <c r="FCT81" s="145"/>
      <c r="FCW81" s="145"/>
      <c r="FCZ81" s="145"/>
      <c r="FDC81" s="145"/>
      <c r="FDL81" s="145"/>
      <c r="FDR81" s="145"/>
      <c r="FDU81" s="145"/>
      <c r="FDX81" s="145"/>
      <c r="FEA81" s="145"/>
      <c r="FEG81" s="145"/>
      <c r="FEJ81" s="145"/>
      <c r="FEP81" s="145"/>
      <c r="FER81" s="145"/>
      <c r="FES81" s="145"/>
      <c r="FEU81" s="145"/>
      <c r="FEX81" s="145"/>
      <c r="FFA81" s="145"/>
      <c r="FFD81" s="145"/>
      <c r="FFL81" s="145"/>
      <c r="FFQ81" s="145"/>
      <c r="FFZ81" s="145"/>
      <c r="FGC81" s="145"/>
      <c r="FGK81" s="145"/>
      <c r="FHG81" s="145"/>
      <c r="FHH81" s="145"/>
      <c r="FHI81" s="145"/>
      <c r="FHJ81" s="145"/>
      <c r="FHK81" s="145"/>
      <c r="FHL81" s="145"/>
      <c r="FID81" s="145"/>
      <c r="FIE81" s="145"/>
      <c r="FIH81" s="145"/>
      <c r="FIK81" s="145"/>
      <c r="FIM81" s="145"/>
      <c r="FIO81" s="145"/>
      <c r="FIR81" s="145"/>
      <c r="FIU81" s="145"/>
      <c r="FIX81" s="145"/>
      <c r="FJA81" s="145"/>
      <c r="FJD81" s="145"/>
      <c r="FJG81" s="145"/>
      <c r="FJJ81" s="145"/>
      <c r="FJM81" s="145"/>
      <c r="FJO81" s="145"/>
      <c r="FKB81" s="145"/>
      <c r="FKC81" s="145"/>
      <c r="FKD81" s="145"/>
      <c r="FKE81" s="145"/>
      <c r="FKF81" s="145"/>
      <c r="FKG81" s="145"/>
      <c r="FKH81" s="145"/>
      <c r="FKI81" s="145"/>
      <c r="FKJ81" s="145"/>
      <c r="FKK81" s="145"/>
      <c r="FKL81" s="145"/>
      <c r="FKM81" s="145"/>
      <c r="FKN81" s="145"/>
      <c r="FKO81" s="145"/>
      <c r="FKS81" s="145"/>
      <c r="FKU81" s="145"/>
      <c r="FKV81" s="145"/>
      <c r="FKW81" s="145"/>
      <c r="FKX81" s="145"/>
      <c r="FLA81" s="145"/>
      <c r="FLC81" s="145"/>
      <c r="FLD81" s="145"/>
      <c r="FLE81" s="145"/>
      <c r="FLF81" s="145"/>
      <c r="FLG81" s="145"/>
      <c r="FLH81" s="145"/>
      <c r="FLI81" s="145"/>
      <c r="FLJ81" s="145"/>
      <c r="FLK81" s="145"/>
      <c r="FLL81" s="145"/>
      <c r="FLM81" s="145"/>
      <c r="FLN81" s="145"/>
      <c r="FLO81" s="145"/>
      <c r="FLR81" s="145"/>
      <c r="FLU81" s="145"/>
      <c r="FLX81" s="145"/>
      <c r="FMA81" s="145"/>
      <c r="FMD81" s="145"/>
      <c r="FMP81" s="145"/>
      <c r="FMS81" s="145"/>
      <c r="FMV81" s="145"/>
      <c r="FMY81" s="145"/>
      <c r="FNH81" s="145"/>
      <c r="FNN81" s="145"/>
      <c r="FNQ81" s="145"/>
      <c r="FNT81" s="145"/>
      <c r="FNW81" s="145"/>
      <c r="FOC81" s="145"/>
      <c r="FOF81" s="145"/>
      <c r="FOL81" s="145"/>
      <c r="FON81" s="145"/>
      <c r="FOO81" s="145"/>
      <c r="FOQ81" s="145"/>
      <c r="FOT81" s="145"/>
      <c r="FOW81" s="145"/>
      <c r="FOZ81" s="145"/>
      <c r="FPH81" s="145"/>
      <c r="FPM81" s="145"/>
      <c r="FPV81" s="145"/>
      <c r="FPY81" s="145"/>
      <c r="FQG81" s="145"/>
      <c r="FRC81" s="145"/>
      <c r="FRD81" s="145"/>
      <c r="FRE81" s="145"/>
      <c r="FRF81" s="145"/>
      <c r="FRG81" s="145"/>
      <c r="FRH81" s="145"/>
      <c r="FRZ81" s="145"/>
      <c r="FSA81" s="145"/>
      <c r="FSD81" s="145"/>
      <c r="FSG81" s="145"/>
      <c r="FSI81" s="145"/>
      <c r="FSK81" s="145"/>
      <c r="FSN81" s="145"/>
      <c r="FSQ81" s="145"/>
      <c r="FST81" s="145"/>
      <c r="FSW81" s="145"/>
      <c r="FSZ81" s="145"/>
      <c r="FTC81" s="145"/>
      <c r="FTF81" s="145"/>
      <c r="FTI81" s="145"/>
      <c r="FTK81" s="145"/>
      <c r="FTX81" s="145"/>
      <c r="FTY81" s="145"/>
      <c r="FTZ81" s="145"/>
      <c r="FUA81" s="145"/>
      <c r="FUB81" s="145"/>
      <c r="FUC81" s="145"/>
      <c r="FUD81" s="145"/>
      <c r="FUE81" s="145"/>
      <c r="FUF81" s="145"/>
      <c r="FUG81" s="145"/>
      <c r="FUH81" s="145"/>
      <c r="FUI81" s="145"/>
      <c r="FUJ81" s="145"/>
      <c r="FUK81" s="145"/>
      <c r="FUO81" s="145"/>
      <c r="FUQ81" s="145"/>
      <c r="FUR81" s="145"/>
      <c r="FUS81" s="145"/>
      <c r="FUT81" s="145"/>
      <c r="FUW81" s="145"/>
      <c r="FUY81" s="145"/>
      <c r="FUZ81" s="145"/>
      <c r="FVA81" s="145"/>
      <c r="FVB81" s="145"/>
      <c r="FVC81" s="145"/>
      <c r="FVD81" s="145"/>
      <c r="FVE81" s="145"/>
      <c r="FVF81" s="145"/>
      <c r="FVG81" s="145"/>
      <c r="FVH81" s="145"/>
      <c r="FVI81" s="145"/>
      <c r="FVJ81" s="145"/>
      <c r="FVK81" s="145"/>
      <c r="FVN81" s="145"/>
      <c r="FVQ81" s="145"/>
      <c r="FVT81" s="145"/>
      <c r="FVW81" s="145"/>
      <c r="FVZ81" s="145"/>
      <c r="FWL81" s="145"/>
      <c r="FWO81" s="145"/>
      <c r="FWR81" s="145"/>
      <c r="FWU81" s="145"/>
      <c r="FXD81" s="145"/>
      <c r="FXJ81" s="145"/>
      <c r="FXM81" s="145"/>
      <c r="FXP81" s="145"/>
      <c r="FXS81" s="145"/>
      <c r="FXY81" s="145"/>
      <c r="FYB81" s="145"/>
      <c r="FYH81" s="145"/>
      <c r="FYJ81" s="145"/>
      <c r="FYK81" s="145"/>
      <c r="FYM81" s="145"/>
      <c r="FYP81" s="145"/>
      <c r="FYS81" s="145"/>
      <c r="FYV81" s="145"/>
      <c r="FZD81" s="145"/>
      <c r="FZI81" s="145"/>
      <c r="FZR81" s="145"/>
      <c r="FZU81" s="145"/>
      <c r="GAC81" s="145"/>
      <c r="GAY81" s="145"/>
      <c r="GAZ81" s="145"/>
      <c r="GBA81" s="145"/>
      <c r="GBB81" s="145"/>
      <c r="GBC81" s="145"/>
      <c r="GBD81" s="145"/>
      <c r="GBV81" s="145"/>
      <c r="GBW81" s="145"/>
      <c r="GBZ81" s="145"/>
      <c r="GCC81" s="145"/>
      <c r="GCE81" s="145"/>
      <c r="GCG81" s="145"/>
      <c r="GCJ81" s="145"/>
      <c r="GCM81" s="145"/>
      <c r="GCP81" s="145"/>
      <c r="GCS81" s="145"/>
      <c r="GCV81" s="145"/>
      <c r="GCY81" s="145"/>
      <c r="GDB81" s="145"/>
      <c r="GDE81" s="145"/>
      <c r="GDG81" s="145"/>
      <c r="GDT81" s="145"/>
      <c r="GDU81" s="145"/>
      <c r="GDV81" s="145"/>
      <c r="GDW81" s="145"/>
      <c r="GDX81" s="145"/>
      <c r="GDY81" s="145"/>
      <c r="GDZ81" s="145"/>
      <c r="GEA81" s="145"/>
      <c r="GEB81" s="145"/>
      <c r="GEC81" s="145"/>
      <c r="GED81" s="145"/>
      <c r="GEE81" s="145"/>
      <c r="GEF81" s="145"/>
      <c r="GEG81" s="145"/>
      <c r="GEK81" s="145"/>
      <c r="GEM81" s="145"/>
      <c r="GEN81" s="145"/>
      <c r="GEO81" s="145"/>
      <c r="GEP81" s="145"/>
      <c r="GES81" s="145"/>
      <c r="GEU81" s="145"/>
      <c r="GEV81" s="145"/>
      <c r="GEW81" s="145"/>
      <c r="GEX81" s="145"/>
      <c r="GEY81" s="145"/>
      <c r="GEZ81" s="145"/>
      <c r="GFA81" s="145"/>
      <c r="GFB81" s="145"/>
      <c r="GFC81" s="145"/>
      <c r="GFD81" s="145"/>
      <c r="GFE81" s="145"/>
      <c r="GFF81" s="145"/>
      <c r="GFG81" s="145"/>
      <c r="GFJ81" s="145"/>
      <c r="GFM81" s="145"/>
      <c r="GFP81" s="145"/>
      <c r="GFS81" s="145"/>
      <c r="GFV81" s="145"/>
      <c r="GGH81" s="145"/>
      <c r="GGK81" s="145"/>
      <c r="GGN81" s="145"/>
      <c r="GGQ81" s="145"/>
      <c r="GGZ81" s="145"/>
      <c r="GHF81" s="145"/>
      <c r="GHI81" s="145"/>
      <c r="GHL81" s="145"/>
      <c r="GHO81" s="145"/>
      <c r="GHU81" s="145"/>
      <c r="GHX81" s="145"/>
      <c r="GID81" s="145"/>
      <c r="GIF81" s="145"/>
      <c r="GIG81" s="145"/>
      <c r="GII81" s="145"/>
      <c r="GIL81" s="145"/>
      <c r="GIO81" s="145"/>
      <c r="GIR81" s="145"/>
      <c r="GIZ81" s="145"/>
      <c r="GJE81" s="145"/>
      <c r="GJN81" s="145"/>
      <c r="GJQ81" s="145"/>
      <c r="GJY81" s="145"/>
      <c r="GKU81" s="145"/>
      <c r="GKV81" s="145"/>
      <c r="GKW81" s="145"/>
      <c r="GKX81" s="145"/>
      <c r="GKY81" s="145"/>
      <c r="GKZ81" s="145"/>
      <c r="GLR81" s="145"/>
      <c r="GLS81" s="145"/>
      <c r="GLV81" s="145"/>
      <c r="GLY81" s="145"/>
      <c r="GMA81" s="145"/>
      <c r="GMC81" s="145"/>
      <c r="GMF81" s="145"/>
      <c r="GMI81" s="145"/>
      <c r="GML81" s="145"/>
      <c r="GMO81" s="145"/>
      <c r="GMR81" s="145"/>
      <c r="GMU81" s="145"/>
      <c r="GMX81" s="145"/>
      <c r="GNA81" s="145"/>
      <c r="GNC81" s="145"/>
      <c r="GNP81" s="145"/>
      <c r="GNQ81" s="145"/>
      <c r="GNR81" s="145"/>
      <c r="GNS81" s="145"/>
      <c r="GNT81" s="145"/>
      <c r="GNU81" s="145"/>
      <c r="GNV81" s="145"/>
      <c r="GNW81" s="145"/>
      <c r="GNX81" s="145"/>
      <c r="GNY81" s="145"/>
      <c r="GNZ81" s="145"/>
      <c r="GOA81" s="145"/>
      <c r="GOB81" s="145"/>
      <c r="GOC81" s="145"/>
      <c r="GOG81" s="145"/>
      <c r="GOI81" s="145"/>
      <c r="GOJ81" s="145"/>
      <c r="GOK81" s="145"/>
      <c r="GOL81" s="145"/>
      <c r="GOO81" s="145"/>
      <c r="GOQ81" s="145"/>
      <c r="GOR81" s="145"/>
      <c r="GOS81" s="145"/>
      <c r="GOT81" s="145"/>
      <c r="GOU81" s="145"/>
      <c r="GOV81" s="145"/>
      <c r="GOW81" s="145"/>
      <c r="GOX81" s="145"/>
      <c r="GOY81" s="145"/>
      <c r="GOZ81" s="145"/>
      <c r="GPA81" s="145"/>
      <c r="GPB81" s="145"/>
      <c r="GPC81" s="145"/>
      <c r="GPF81" s="145"/>
      <c r="GPI81" s="145"/>
      <c r="GPL81" s="145"/>
      <c r="GPO81" s="145"/>
      <c r="GPR81" s="145"/>
      <c r="GQD81" s="145"/>
      <c r="GQG81" s="145"/>
      <c r="GQJ81" s="145"/>
      <c r="GQM81" s="145"/>
      <c r="GQV81" s="145"/>
      <c r="GRB81" s="145"/>
      <c r="GRE81" s="145"/>
      <c r="GRH81" s="145"/>
      <c r="GRK81" s="145"/>
      <c r="GRQ81" s="145"/>
      <c r="GRT81" s="145"/>
      <c r="GRZ81" s="145"/>
      <c r="GSB81" s="145"/>
      <c r="GSC81" s="145"/>
      <c r="GSE81" s="145"/>
      <c r="GSH81" s="145"/>
      <c r="GSK81" s="145"/>
      <c r="GSN81" s="145"/>
      <c r="GSV81" s="145"/>
      <c r="GTA81" s="145"/>
      <c r="GTJ81" s="145"/>
      <c r="GTM81" s="145"/>
      <c r="GTU81" s="145"/>
      <c r="GUQ81" s="145"/>
      <c r="GUR81" s="145"/>
      <c r="GUS81" s="145"/>
      <c r="GUT81" s="145"/>
      <c r="GUU81" s="145"/>
      <c r="GUV81" s="145"/>
      <c r="GVN81" s="145"/>
      <c r="GVO81" s="145"/>
      <c r="GVR81" s="145"/>
      <c r="GVU81" s="145"/>
      <c r="GVW81" s="145"/>
      <c r="GVY81" s="145"/>
      <c r="GWB81" s="145"/>
      <c r="GWE81" s="145"/>
      <c r="GWH81" s="145"/>
      <c r="GWK81" s="145"/>
      <c r="GWN81" s="145"/>
      <c r="GWQ81" s="145"/>
      <c r="GWT81" s="145"/>
      <c r="GWW81" s="145"/>
      <c r="GWY81" s="145"/>
      <c r="GXL81" s="145"/>
      <c r="GXM81" s="145"/>
      <c r="GXN81" s="145"/>
      <c r="GXO81" s="145"/>
      <c r="GXP81" s="145"/>
      <c r="GXQ81" s="145"/>
      <c r="GXR81" s="145"/>
      <c r="GXS81" s="145"/>
      <c r="GXT81" s="145"/>
      <c r="GXU81" s="145"/>
      <c r="GXV81" s="145"/>
      <c r="GXW81" s="145"/>
      <c r="GXX81" s="145"/>
      <c r="GXY81" s="145"/>
      <c r="GYC81" s="145"/>
      <c r="GYE81" s="145"/>
      <c r="GYF81" s="145"/>
      <c r="GYG81" s="145"/>
      <c r="GYH81" s="145"/>
      <c r="GYK81" s="145"/>
      <c r="GYM81" s="145"/>
      <c r="GYN81" s="145"/>
      <c r="GYO81" s="145"/>
      <c r="GYP81" s="145"/>
      <c r="GYQ81" s="145"/>
      <c r="GYR81" s="145"/>
      <c r="GYS81" s="145"/>
      <c r="GYT81" s="145"/>
      <c r="GYU81" s="145"/>
      <c r="GYV81" s="145"/>
      <c r="GYW81" s="145"/>
      <c r="GYX81" s="145"/>
      <c r="GYY81" s="145"/>
      <c r="GZB81" s="145"/>
      <c r="GZE81" s="145"/>
      <c r="GZH81" s="145"/>
      <c r="GZK81" s="145"/>
      <c r="GZN81" s="145"/>
      <c r="GZZ81" s="145"/>
      <c r="HAC81" s="145"/>
      <c r="HAF81" s="145"/>
      <c r="HAI81" s="145"/>
      <c r="HAR81" s="145"/>
      <c r="HAX81" s="145"/>
      <c r="HBA81" s="145"/>
      <c r="HBD81" s="145"/>
      <c r="HBG81" s="145"/>
      <c r="HBM81" s="145"/>
      <c r="HBP81" s="145"/>
      <c r="HBV81" s="145"/>
      <c r="HBX81" s="145"/>
      <c r="HBY81" s="145"/>
      <c r="HCA81" s="145"/>
      <c r="HCD81" s="145"/>
      <c r="HCG81" s="145"/>
      <c r="HCJ81" s="145"/>
      <c r="HCR81" s="145"/>
      <c r="HCW81" s="145"/>
      <c r="HDF81" s="145"/>
      <c r="HDI81" s="145"/>
      <c r="HDQ81" s="145"/>
      <c r="HEM81" s="145"/>
      <c r="HEN81" s="145"/>
      <c r="HEO81" s="145"/>
      <c r="HEP81" s="145"/>
      <c r="HEQ81" s="145"/>
      <c r="HER81" s="145"/>
      <c r="HFJ81" s="145"/>
      <c r="HFK81" s="145"/>
      <c r="HFN81" s="145"/>
      <c r="HFQ81" s="145"/>
      <c r="HFS81" s="145"/>
      <c r="HFU81" s="145"/>
      <c r="HFX81" s="145"/>
      <c r="HGA81" s="145"/>
      <c r="HGD81" s="145"/>
      <c r="HGG81" s="145"/>
      <c r="HGJ81" s="145"/>
      <c r="HGM81" s="145"/>
      <c r="HGP81" s="145"/>
      <c r="HGS81" s="145"/>
      <c r="HGU81" s="145"/>
      <c r="HHH81" s="145"/>
      <c r="HHI81" s="145"/>
      <c r="HHJ81" s="145"/>
      <c r="HHK81" s="145"/>
      <c r="HHL81" s="145"/>
      <c r="HHM81" s="145"/>
      <c r="HHN81" s="145"/>
      <c r="HHO81" s="145"/>
      <c r="HHP81" s="145"/>
      <c r="HHQ81" s="145"/>
      <c r="HHR81" s="145"/>
      <c r="HHS81" s="145"/>
      <c r="HHT81" s="145"/>
      <c r="HHU81" s="145"/>
      <c r="HHY81" s="145"/>
      <c r="HIA81" s="145"/>
      <c r="HIB81" s="145"/>
      <c r="HIC81" s="145"/>
      <c r="HID81" s="145"/>
      <c r="HIG81" s="145"/>
      <c r="HII81" s="145"/>
      <c r="HIJ81" s="145"/>
      <c r="HIK81" s="145"/>
      <c r="HIL81" s="145"/>
      <c r="HIM81" s="145"/>
      <c r="HIN81" s="145"/>
      <c r="HIO81" s="145"/>
      <c r="HIP81" s="145"/>
      <c r="HIQ81" s="145"/>
      <c r="HIR81" s="145"/>
      <c r="HIS81" s="145"/>
      <c r="HIT81" s="145"/>
      <c r="HIU81" s="145"/>
      <c r="HIX81" s="145"/>
      <c r="HJA81" s="145"/>
      <c r="HJD81" s="145"/>
      <c r="HJG81" s="145"/>
      <c r="HJJ81" s="145"/>
      <c r="HJV81" s="145"/>
      <c r="HJY81" s="145"/>
      <c r="HKB81" s="145"/>
      <c r="HKE81" s="145"/>
      <c r="HKN81" s="145"/>
      <c r="HKT81" s="145"/>
      <c r="HKW81" s="145"/>
      <c r="HKZ81" s="145"/>
      <c r="HLC81" s="145"/>
      <c r="HLI81" s="145"/>
      <c r="HLL81" s="145"/>
      <c r="HLR81" s="145"/>
      <c r="HLT81" s="145"/>
      <c r="HLU81" s="145"/>
      <c r="HLW81" s="145"/>
      <c r="HLZ81" s="145"/>
      <c r="HMC81" s="145"/>
      <c r="HMF81" s="145"/>
      <c r="HMN81" s="145"/>
      <c r="HMS81" s="145"/>
      <c r="HNB81" s="145"/>
      <c r="HNE81" s="145"/>
      <c r="HNM81" s="145"/>
      <c r="HOI81" s="145"/>
      <c r="HOJ81" s="145"/>
      <c r="HOK81" s="145"/>
      <c r="HOL81" s="145"/>
      <c r="HOM81" s="145"/>
      <c r="HON81" s="145"/>
      <c r="HPF81" s="145"/>
      <c r="HPG81" s="145"/>
      <c r="HPJ81" s="145"/>
      <c r="HPM81" s="145"/>
      <c r="HPO81" s="145"/>
      <c r="HPQ81" s="145"/>
      <c r="HPT81" s="145"/>
      <c r="HPW81" s="145"/>
      <c r="HPZ81" s="145"/>
      <c r="HQC81" s="145"/>
      <c r="HQF81" s="145"/>
      <c r="HQI81" s="145"/>
      <c r="HQL81" s="145"/>
      <c r="HQO81" s="145"/>
      <c r="HQQ81" s="145"/>
      <c r="HRD81" s="145"/>
      <c r="HRE81" s="145"/>
      <c r="HRF81" s="145"/>
      <c r="HRG81" s="145"/>
      <c r="HRH81" s="145"/>
      <c r="HRI81" s="145"/>
      <c r="HRJ81" s="145"/>
      <c r="HRK81" s="145"/>
      <c r="HRL81" s="145"/>
      <c r="HRM81" s="145"/>
      <c r="HRN81" s="145"/>
      <c r="HRO81" s="145"/>
      <c r="HRP81" s="145"/>
      <c r="HRQ81" s="145"/>
      <c r="HRU81" s="145"/>
      <c r="HRW81" s="145"/>
      <c r="HRX81" s="145"/>
      <c r="HRY81" s="145"/>
      <c r="HRZ81" s="145"/>
      <c r="HSC81" s="145"/>
      <c r="HSE81" s="145"/>
      <c r="HSF81" s="145"/>
      <c r="HSG81" s="145"/>
      <c r="HSH81" s="145"/>
      <c r="HSI81" s="145"/>
      <c r="HSJ81" s="145"/>
      <c r="HSK81" s="145"/>
      <c r="HSL81" s="145"/>
      <c r="HSM81" s="145"/>
      <c r="HSN81" s="145"/>
      <c r="HSO81" s="145"/>
      <c r="HSP81" s="145"/>
      <c r="HSQ81" s="145"/>
      <c r="HST81" s="145"/>
      <c r="HSW81" s="145"/>
      <c r="HSZ81" s="145"/>
      <c r="HTC81" s="145"/>
      <c r="HTF81" s="145"/>
      <c r="HTR81" s="145"/>
      <c r="HTU81" s="145"/>
      <c r="HTX81" s="145"/>
      <c r="HUA81" s="145"/>
      <c r="HUJ81" s="145"/>
      <c r="HUP81" s="145"/>
      <c r="HUS81" s="145"/>
      <c r="HUV81" s="145"/>
      <c r="HUY81" s="145"/>
      <c r="HVE81" s="145"/>
      <c r="HVH81" s="145"/>
      <c r="HVN81" s="145"/>
      <c r="HVP81" s="145"/>
      <c r="HVQ81" s="145"/>
      <c r="HVS81" s="145"/>
      <c r="HVV81" s="145"/>
      <c r="HVY81" s="145"/>
      <c r="HWB81" s="145"/>
      <c r="HWJ81" s="145"/>
      <c r="HWO81" s="145"/>
      <c r="HWX81" s="145"/>
      <c r="HXA81" s="145"/>
      <c r="HXI81" s="145"/>
      <c r="HYE81" s="145"/>
      <c r="HYF81" s="145"/>
      <c r="HYG81" s="145"/>
      <c r="HYH81" s="145"/>
      <c r="HYI81" s="145"/>
      <c r="HYJ81" s="145"/>
      <c r="HZB81" s="145"/>
      <c r="HZC81" s="145"/>
      <c r="HZF81" s="145"/>
      <c r="HZI81" s="145"/>
      <c r="HZK81" s="145"/>
      <c r="HZM81" s="145"/>
      <c r="HZP81" s="145"/>
      <c r="HZS81" s="145"/>
      <c r="HZV81" s="145"/>
      <c r="HZY81" s="145"/>
      <c r="IAB81" s="145"/>
      <c r="IAE81" s="145"/>
      <c r="IAH81" s="145"/>
      <c r="IAK81" s="145"/>
      <c r="IAM81" s="145"/>
      <c r="IAZ81" s="145"/>
      <c r="IBA81" s="145"/>
      <c r="IBB81" s="145"/>
      <c r="IBC81" s="145"/>
      <c r="IBD81" s="145"/>
      <c r="IBE81" s="145"/>
      <c r="IBF81" s="145"/>
      <c r="IBG81" s="145"/>
      <c r="IBH81" s="145"/>
      <c r="IBI81" s="145"/>
      <c r="IBJ81" s="145"/>
      <c r="IBK81" s="145"/>
      <c r="IBL81" s="145"/>
      <c r="IBM81" s="145"/>
      <c r="IBQ81" s="145"/>
      <c r="IBS81" s="145"/>
      <c r="IBT81" s="145"/>
      <c r="IBU81" s="145"/>
      <c r="IBV81" s="145"/>
      <c r="IBY81" s="145"/>
      <c r="ICA81" s="145"/>
      <c r="ICB81" s="145"/>
      <c r="ICC81" s="145"/>
      <c r="ICD81" s="145"/>
      <c r="ICE81" s="145"/>
      <c r="ICF81" s="145"/>
      <c r="ICG81" s="145"/>
      <c r="ICH81" s="145"/>
      <c r="ICI81" s="145"/>
      <c r="ICJ81" s="145"/>
      <c r="ICK81" s="145"/>
      <c r="ICL81" s="145"/>
      <c r="ICM81" s="145"/>
      <c r="ICP81" s="145"/>
      <c r="ICS81" s="145"/>
      <c r="ICV81" s="145"/>
      <c r="ICY81" s="145"/>
      <c r="IDB81" s="145"/>
      <c r="IDN81" s="145"/>
      <c r="IDQ81" s="145"/>
      <c r="IDT81" s="145"/>
      <c r="IDW81" s="145"/>
      <c r="IEF81" s="145"/>
      <c r="IEL81" s="145"/>
      <c r="IEO81" s="145"/>
      <c r="IER81" s="145"/>
      <c r="IEU81" s="145"/>
      <c r="IFA81" s="145"/>
      <c r="IFD81" s="145"/>
      <c r="IFJ81" s="145"/>
      <c r="IFL81" s="145"/>
      <c r="IFM81" s="145"/>
      <c r="IFO81" s="145"/>
      <c r="IFR81" s="145"/>
      <c r="IFU81" s="145"/>
      <c r="IFX81" s="145"/>
      <c r="IGF81" s="145"/>
      <c r="IGK81" s="145"/>
      <c r="IGT81" s="145"/>
      <c r="IGW81" s="145"/>
      <c r="IHE81" s="145"/>
      <c r="IIA81" s="145"/>
      <c r="IIB81" s="145"/>
      <c r="IIC81" s="145"/>
      <c r="IID81" s="145"/>
      <c r="IIE81" s="145"/>
      <c r="IIF81" s="145"/>
      <c r="IIX81" s="145"/>
      <c r="IIY81" s="145"/>
      <c r="IJB81" s="145"/>
      <c r="IJE81" s="145"/>
      <c r="IJG81" s="145"/>
      <c r="IJI81" s="145"/>
      <c r="IJL81" s="145"/>
      <c r="IJO81" s="145"/>
      <c r="IJR81" s="145"/>
      <c r="IJU81" s="145"/>
      <c r="IJX81" s="145"/>
      <c r="IKA81" s="145"/>
      <c r="IKD81" s="145"/>
      <c r="IKG81" s="145"/>
      <c r="IKI81" s="145"/>
      <c r="IKV81" s="145"/>
      <c r="IKW81" s="145"/>
      <c r="IKX81" s="145"/>
      <c r="IKY81" s="145"/>
      <c r="IKZ81" s="145"/>
      <c r="ILA81" s="145"/>
      <c r="ILB81" s="145"/>
      <c r="ILC81" s="145"/>
      <c r="ILD81" s="145"/>
      <c r="ILE81" s="145"/>
      <c r="ILF81" s="145"/>
      <c r="ILG81" s="145"/>
      <c r="ILH81" s="145"/>
      <c r="ILI81" s="145"/>
      <c r="ILM81" s="145"/>
      <c r="ILO81" s="145"/>
      <c r="ILP81" s="145"/>
      <c r="ILQ81" s="145"/>
      <c r="ILR81" s="145"/>
      <c r="ILU81" s="145"/>
      <c r="ILW81" s="145"/>
      <c r="ILX81" s="145"/>
      <c r="ILY81" s="145"/>
      <c r="ILZ81" s="145"/>
      <c r="IMA81" s="145"/>
      <c r="IMB81" s="145"/>
      <c r="IMC81" s="145"/>
      <c r="IMD81" s="145"/>
      <c r="IME81" s="145"/>
      <c r="IMF81" s="145"/>
      <c r="IMG81" s="145"/>
      <c r="IMH81" s="145"/>
      <c r="IMI81" s="145"/>
      <c r="IML81" s="145"/>
      <c r="IMO81" s="145"/>
      <c r="IMR81" s="145"/>
      <c r="IMU81" s="145"/>
      <c r="IMX81" s="145"/>
      <c r="INJ81" s="145"/>
      <c r="INM81" s="145"/>
      <c r="INP81" s="145"/>
      <c r="INS81" s="145"/>
      <c r="IOB81" s="145"/>
      <c r="IOH81" s="145"/>
      <c r="IOK81" s="145"/>
      <c r="ION81" s="145"/>
      <c r="IOQ81" s="145"/>
      <c r="IOW81" s="145"/>
      <c r="IOZ81" s="145"/>
      <c r="IPF81" s="145"/>
      <c r="IPH81" s="145"/>
      <c r="IPI81" s="145"/>
      <c r="IPK81" s="145"/>
      <c r="IPN81" s="145"/>
      <c r="IPQ81" s="145"/>
      <c r="IPT81" s="145"/>
      <c r="IQB81" s="145"/>
      <c r="IQG81" s="145"/>
      <c r="IQP81" s="145"/>
      <c r="IQS81" s="145"/>
      <c r="IRA81" s="145"/>
      <c r="IRW81" s="145"/>
      <c r="IRX81" s="145"/>
      <c r="IRY81" s="145"/>
      <c r="IRZ81" s="145"/>
      <c r="ISA81" s="145"/>
      <c r="ISB81" s="145"/>
      <c r="IST81" s="145"/>
      <c r="ISU81" s="145"/>
      <c r="ISX81" s="145"/>
      <c r="ITA81" s="145"/>
      <c r="ITC81" s="145"/>
      <c r="ITE81" s="145"/>
      <c r="ITH81" s="145"/>
      <c r="ITK81" s="145"/>
      <c r="ITN81" s="145"/>
      <c r="ITQ81" s="145"/>
      <c r="ITT81" s="145"/>
      <c r="ITW81" s="145"/>
      <c r="ITZ81" s="145"/>
      <c r="IUC81" s="145"/>
      <c r="IUE81" s="145"/>
      <c r="IUR81" s="145"/>
      <c r="IUS81" s="145"/>
      <c r="IUT81" s="145"/>
      <c r="IUU81" s="145"/>
      <c r="IUV81" s="145"/>
      <c r="IUW81" s="145"/>
      <c r="IUX81" s="145"/>
      <c r="IUY81" s="145"/>
      <c r="IUZ81" s="145"/>
      <c r="IVA81" s="145"/>
      <c r="IVB81" s="145"/>
      <c r="IVC81" s="145"/>
      <c r="IVD81" s="145"/>
      <c r="IVE81" s="145"/>
      <c r="IVI81" s="145"/>
      <c r="IVK81" s="145"/>
      <c r="IVL81" s="145"/>
      <c r="IVM81" s="145"/>
      <c r="IVN81" s="145"/>
      <c r="IVQ81" s="145"/>
      <c r="IVS81" s="145"/>
      <c r="IVT81" s="145"/>
      <c r="IVU81" s="145"/>
      <c r="IVV81" s="145"/>
      <c r="IVW81" s="145"/>
      <c r="IVX81" s="145"/>
      <c r="IVY81" s="145"/>
      <c r="IVZ81" s="145"/>
      <c r="IWA81" s="145"/>
      <c r="IWB81" s="145"/>
      <c r="IWC81" s="145"/>
      <c r="IWD81" s="145"/>
      <c r="IWE81" s="145"/>
      <c r="IWH81" s="145"/>
      <c r="IWK81" s="145"/>
      <c r="IWN81" s="145"/>
      <c r="IWQ81" s="145"/>
      <c r="IWT81" s="145"/>
      <c r="IXF81" s="145"/>
      <c r="IXI81" s="145"/>
      <c r="IXL81" s="145"/>
      <c r="IXO81" s="145"/>
      <c r="IXX81" s="145"/>
      <c r="IYD81" s="145"/>
      <c r="IYG81" s="145"/>
      <c r="IYJ81" s="145"/>
      <c r="IYM81" s="145"/>
      <c r="IYS81" s="145"/>
      <c r="IYV81" s="145"/>
      <c r="IZB81" s="145"/>
      <c r="IZD81" s="145"/>
      <c r="IZE81" s="145"/>
      <c r="IZG81" s="145"/>
      <c r="IZJ81" s="145"/>
      <c r="IZM81" s="145"/>
      <c r="IZP81" s="145"/>
      <c r="IZX81" s="145"/>
      <c r="JAC81" s="145"/>
      <c r="JAL81" s="145"/>
      <c r="JAO81" s="145"/>
      <c r="JAW81" s="145"/>
      <c r="JBS81" s="145"/>
      <c r="JBT81" s="145"/>
      <c r="JBU81" s="145"/>
      <c r="JBV81" s="145"/>
      <c r="JBW81" s="145"/>
      <c r="JBX81" s="145"/>
      <c r="JCP81" s="145"/>
      <c r="JCQ81" s="145"/>
      <c r="JCT81" s="145"/>
      <c r="JCW81" s="145"/>
      <c r="JCY81" s="145"/>
      <c r="JDA81" s="145"/>
      <c r="JDD81" s="145"/>
      <c r="JDG81" s="145"/>
      <c r="JDJ81" s="145"/>
      <c r="JDM81" s="145"/>
      <c r="JDP81" s="145"/>
      <c r="JDS81" s="145"/>
      <c r="JDV81" s="145"/>
      <c r="JDY81" s="145"/>
      <c r="JEA81" s="145"/>
      <c r="JEN81" s="145"/>
      <c r="JEO81" s="145"/>
      <c r="JEP81" s="145"/>
      <c r="JEQ81" s="145"/>
      <c r="JER81" s="145"/>
      <c r="JES81" s="145"/>
      <c r="JET81" s="145"/>
      <c r="JEU81" s="145"/>
      <c r="JEV81" s="145"/>
      <c r="JEW81" s="145"/>
      <c r="JEX81" s="145"/>
      <c r="JEY81" s="145"/>
      <c r="JEZ81" s="145"/>
      <c r="JFA81" s="145"/>
      <c r="JFE81" s="145"/>
      <c r="JFG81" s="145"/>
      <c r="JFH81" s="145"/>
      <c r="JFI81" s="145"/>
      <c r="JFJ81" s="145"/>
      <c r="JFM81" s="145"/>
      <c r="JFO81" s="145"/>
      <c r="JFP81" s="145"/>
      <c r="JFQ81" s="145"/>
      <c r="JFR81" s="145"/>
      <c r="JFS81" s="145"/>
      <c r="JFT81" s="145"/>
      <c r="JFU81" s="145"/>
      <c r="JFV81" s="145"/>
      <c r="JFW81" s="145"/>
      <c r="JFX81" s="145"/>
      <c r="JFY81" s="145"/>
      <c r="JFZ81" s="145"/>
      <c r="JGA81" s="145"/>
      <c r="JGD81" s="145"/>
      <c r="JGG81" s="145"/>
      <c r="JGJ81" s="145"/>
      <c r="JGM81" s="145"/>
      <c r="JGP81" s="145"/>
      <c r="JHB81" s="145"/>
      <c r="JHE81" s="145"/>
      <c r="JHH81" s="145"/>
      <c r="JHK81" s="145"/>
      <c r="JHT81" s="145"/>
      <c r="JHZ81" s="145"/>
      <c r="JIC81" s="145"/>
      <c r="JIF81" s="145"/>
      <c r="JII81" s="145"/>
      <c r="JIO81" s="145"/>
      <c r="JIR81" s="145"/>
      <c r="JIX81" s="145"/>
      <c r="JIZ81" s="145"/>
      <c r="JJA81" s="145"/>
      <c r="JJC81" s="145"/>
      <c r="JJF81" s="145"/>
      <c r="JJI81" s="145"/>
      <c r="JJL81" s="145"/>
      <c r="JJT81" s="145"/>
      <c r="JJY81" s="145"/>
      <c r="JKH81" s="145"/>
      <c r="JKK81" s="145"/>
      <c r="JKS81" s="145"/>
      <c r="JLO81" s="145"/>
      <c r="JLP81" s="145"/>
      <c r="JLQ81" s="145"/>
      <c r="JLR81" s="145"/>
      <c r="JLS81" s="145"/>
      <c r="JLT81" s="145"/>
      <c r="JML81" s="145"/>
      <c r="JMM81" s="145"/>
      <c r="JMP81" s="145"/>
      <c r="JMS81" s="145"/>
      <c r="JMU81" s="145"/>
      <c r="JMW81" s="145"/>
      <c r="JMZ81" s="145"/>
      <c r="JNC81" s="145"/>
      <c r="JNF81" s="145"/>
      <c r="JNI81" s="145"/>
      <c r="JNL81" s="145"/>
      <c r="JNO81" s="145"/>
      <c r="JNR81" s="145"/>
      <c r="JNU81" s="145"/>
      <c r="JNW81" s="145"/>
      <c r="JOJ81" s="145"/>
      <c r="JOK81" s="145"/>
      <c r="JOL81" s="145"/>
      <c r="JOM81" s="145"/>
      <c r="JON81" s="145"/>
      <c r="JOO81" s="145"/>
      <c r="JOP81" s="145"/>
      <c r="JOQ81" s="145"/>
      <c r="JOR81" s="145"/>
      <c r="JOS81" s="145"/>
      <c r="JOT81" s="145"/>
      <c r="JOU81" s="145"/>
      <c r="JOV81" s="145"/>
      <c r="JOW81" s="145"/>
      <c r="JPA81" s="145"/>
      <c r="JPC81" s="145"/>
      <c r="JPD81" s="145"/>
      <c r="JPE81" s="145"/>
      <c r="JPF81" s="145"/>
      <c r="JPI81" s="145"/>
      <c r="JPK81" s="145"/>
      <c r="JPL81" s="145"/>
      <c r="JPM81" s="145"/>
      <c r="JPN81" s="145"/>
      <c r="JPO81" s="145"/>
      <c r="JPP81" s="145"/>
      <c r="JPQ81" s="145"/>
      <c r="JPR81" s="145"/>
      <c r="JPS81" s="145"/>
      <c r="JPT81" s="145"/>
      <c r="JPU81" s="145"/>
      <c r="JPV81" s="145"/>
      <c r="JPW81" s="145"/>
      <c r="JPZ81" s="145"/>
      <c r="JQC81" s="145"/>
      <c r="JQF81" s="145"/>
      <c r="JQI81" s="145"/>
      <c r="JQL81" s="145"/>
      <c r="JQX81" s="145"/>
      <c r="JRA81" s="145"/>
      <c r="JRD81" s="145"/>
      <c r="JRG81" s="145"/>
      <c r="JRP81" s="145"/>
      <c r="JRV81" s="145"/>
      <c r="JRY81" s="145"/>
      <c r="JSB81" s="145"/>
      <c r="JSE81" s="145"/>
      <c r="JSK81" s="145"/>
      <c r="JSN81" s="145"/>
      <c r="JST81" s="145"/>
      <c r="JSV81" s="145"/>
      <c r="JSW81" s="145"/>
      <c r="JSY81" s="145"/>
      <c r="JTB81" s="145"/>
      <c r="JTE81" s="145"/>
      <c r="JTH81" s="145"/>
      <c r="JTP81" s="145"/>
      <c r="JTU81" s="145"/>
      <c r="JUD81" s="145"/>
      <c r="JUG81" s="145"/>
      <c r="JUO81" s="145"/>
      <c r="JVK81" s="145"/>
      <c r="JVL81" s="145"/>
      <c r="JVM81" s="145"/>
      <c r="JVN81" s="145"/>
      <c r="JVO81" s="145"/>
      <c r="JVP81" s="145"/>
      <c r="JWH81" s="145"/>
      <c r="JWI81" s="145"/>
      <c r="JWL81" s="145"/>
      <c r="JWO81" s="145"/>
      <c r="JWQ81" s="145"/>
      <c r="JWS81" s="145"/>
      <c r="JWV81" s="145"/>
      <c r="JWY81" s="145"/>
      <c r="JXB81" s="145"/>
      <c r="JXE81" s="145"/>
      <c r="JXH81" s="145"/>
      <c r="JXK81" s="145"/>
      <c r="JXN81" s="145"/>
      <c r="JXQ81" s="145"/>
      <c r="JXS81" s="145"/>
      <c r="JYF81" s="145"/>
      <c r="JYG81" s="145"/>
      <c r="JYH81" s="145"/>
      <c r="JYI81" s="145"/>
      <c r="JYJ81" s="145"/>
      <c r="JYK81" s="145"/>
      <c r="JYL81" s="145"/>
      <c r="JYM81" s="145"/>
      <c r="JYN81" s="145"/>
      <c r="JYO81" s="145"/>
      <c r="JYP81" s="145"/>
      <c r="JYQ81" s="145"/>
      <c r="JYR81" s="145"/>
      <c r="JYS81" s="145"/>
      <c r="JYW81" s="145"/>
      <c r="JYY81" s="145"/>
      <c r="JYZ81" s="145"/>
      <c r="JZA81" s="145"/>
      <c r="JZB81" s="145"/>
      <c r="JZE81" s="145"/>
      <c r="JZG81" s="145"/>
      <c r="JZH81" s="145"/>
      <c r="JZI81" s="145"/>
      <c r="JZJ81" s="145"/>
      <c r="JZK81" s="145"/>
      <c r="JZL81" s="145"/>
      <c r="JZM81" s="145"/>
      <c r="JZN81" s="145"/>
      <c r="JZO81" s="145"/>
      <c r="JZP81" s="145"/>
      <c r="JZQ81" s="145"/>
      <c r="JZR81" s="145"/>
      <c r="JZS81" s="145"/>
      <c r="JZV81" s="145"/>
      <c r="JZY81" s="145"/>
      <c r="KAB81" s="145"/>
      <c r="KAE81" s="145"/>
      <c r="KAH81" s="145"/>
      <c r="KAT81" s="145"/>
      <c r="KAW81" s="145"/>
      <c r="KAZ81" s="145"/>
      <c r="KBC81" s="145"/>
      <c r="KBL81" s="145"/>
      <c r="KBR81" s="145"/>
      <c r="KBU81" s="145"/>
      <c r="KBX81" s="145"/>
      <c r="KCA81" s="145"/>
      <c r="KCG81" s="145"/>
      <c r="KCJ81" s="145"/>
      <c r="KCP81" s="145"/>
      <c r="KCR81" s="145"/>
      <c r="KCS81" s="145"/>
      <c r="KCU81" s="145"/>
      <c r="KCX81" s="145"/>
      <c r="KDA81" s="145"/>
      <c r="KDD81" s="145"/>
      <c r="KDL81" s="145"/>
      <c r="KDQ81" s="145"/>
      <c r="KDZ81" s="145"/>
      <c r="KEC81" s="145"/>
      <c r="KEK81" s="145"/>
      <c r="KFG81" s="145"/>
      <c r="KFH81" s="145"/>
      <c r="KFI81" s="145"/>
      <c r="KFJ81" s="145"/>
      <c r="KFK81" s="145"/>
      <c r="KFL81" s="145"/>
      <c r="KGD81" s="145"/>
      <c r="KGE81" s="145"/>
      <c r="KGH81" s="145"/>
      <c r="KGK81" s="145"/>
      <c r="KGM81" s="145"/>
      <c r="KGO81" s="145"/>
      <c r="KGR81" s="145"/>
      <c r="KGU81" s="145"/>
      <c r="KGX81" s="145"/>
      <c r="KHA81" s="145"/>
      <c r="KHD81" s="145"/>
      <c r="KHG81" s="145"/>
      <c r="KHJ81" s="145"/>
      <c r="KHM81" s="145"/>
      <c r="KHO81" s="145"/>
      <c r="KIB81" s="145"/>
      <c r="KIC81" s="145"/>
      <c r="KID81" s="145"/>
      <c r="KIE81" s="145"/>
      <c r="KIF81" s="145"/>
      <c r="KIG81" s="145"/>
      <c r="KIH81" s="145"/>
      <c r="KII81" s="145"/>
      <c r="KIJ81" s="145"/>
      <c r="KIK81" s="145"/>
      <c r="KIL81" s="145"/>
      <c r="KIM81" s="145"/>
      <c r="KIN81" s="145"/>
      <c r="KIO81" s="145"/>
      <c r="KIS81" s="145"/>
      <c r="KIU81" s="145"/>
      <c r="KIV81" s="145"/>
      <c r="KIW81" s="145"/>
      <c r="KIX81" s="145"/>
      <c r="KJA81" s="145"/>
      <c r="KJC81" s="145"/>
      <c r="KJD81" s="145"/>
      <c r="KJE81" s="145"/>
      <c r="KJF81" s="145"/>
      <c r="KJG81" s="145"/>
      <c r="KJH81" s="145"/>
      <c r="KJI81" s="145"/>
      <c r="KJJ81" s="145"/>
      <c r="KJK81" s="145"/>
      <c r="KJL81" s="145"/>
      <c r="KJM81" s="145"/>
      <c r="KJN81" s="145"/>
      <c r="KJO81" s="145"/>
      <c r="KJR81" s="145"/>
      <c r="KJU81" s="145"/>
      <c r="KJX81" s="145"/>
      <c r="KKA81" s="145"/>
      <c r="KKD81" s="145"/>
      <c r="KKP81" s="145"/>
      <c r="KKS81" s="145"/>
      <c r="KKV81" s="145"/>
      <c r="KKY81" s="145"/>
      <c r="KLH81" s="145"/>
      <c r="KLN81" s="145"/>
      <c r="KLQ81" s="145"/>
      <c r="KLT81" s="145"/>
      <c r="KLW81" s="145"/>
      <c r="KMC81" s="145"/>
      <c r="KMF81" s="145"/>
      <c r="KML81" s="145"/>
      <c r="KMN81" s="145"/>
      <c r="KMO81" s="145"/>
      <c r="KMQ81" s="145"/>
      <c r="KMT81" s="145"/>
      <c r="KMW81" s="145"/>
      <c r="KMZ81" s="145"/>
      <c r="KNH81" s="145"/>
      <c r="KNM81" s="145"/>
      <c r="KNV81" s="145"/>
      <c r="KNY81" s="145"/>
      <c r="KOG81" s="145"/>
      <c r="KPC81" s="145"/>
      <c r="KPD81" s="145"/>
      <c r="KPE81" s="145"/>
      <c r="KPF81" s="145"/>
      <c r="KPG81" s="145"/>
      <c r="KPH81" s="145"/>
      <c r="KPZ81" s="145"/>
      <c r="KQA81" s="145"/>
      <c r="KQD81" s="145"/>
      <c r="KQG81" s="145"/>
      <c r="KQI81" s="145"/>
      <c r="KQK81" s="145"/>
      <c r="KQN81" s="145"/>
      <c r="KQQ81" s="145"/>
      <c r="KQT81" s="145"/>
      <c r="KQW81" s="145"/>
      <c r="KQZ81" s="145"/>
      <c r="KRC81" s="145"/>
      <c r="KRF81" s="145"/>
      <c r="KRI81" s="145"/>
      <c r="KRK81" s="145"/>
      <c r="KRX81" s="145"/>
      <c r="KRY81" s="145"/>
      <c r="KRZ81" s="145"/>
      <c r="KSA81" s="145"/>
      <c r="KSB81" s="145"/>
      <c r="KSC81" s="145"/>
      <c r="KSD81" s="145"/>
      <c r="KSE81" s="145"/>
      <c r="KSF81" s="145"/>
      <c r="KSG81" s="145"/>
      <c r="KSH81" s="145"/>
      <c r="KSI81" s="145"/>
      <c r="KSJ81" s="145"/>
      <c r="KSK81" s="145"/>
      <c r="KSO81" s="145"/>
      <c r="KSQ81" s="145"/>
      <c r="KSR81" s="145"/>
      <c r="KSS81" s="145"/>
      <c r="KST81" s="145"/>
      <c r="KSW81" s="145"/>
      <c r="KSY81" s="145"/>
      <c r="KSZ81" s="145"/>
      <c r="KTA81" s="145"/>
      <c r="KTB81" s="145"/>
      <c r="KTC81" s="145"/>
      <c r="KTD81" s="145"/>
      <c r="KTE81" s="145"/>
      <c r="KTF81" s="145"/>
      <c r="KTG81" s="145"/>
      <c r="KTH81" s="145"/>
      <c r="KTI81" s="145"/>
      <c r="KTJ81" s="145"/>
      <c r="KTK81" s="145"/>
      <c r="KTN81" s="145"/>
      <c r="KTQ81" s="145"/>
      <c r="KTT81" s="145"/>
      <c r="KTW81" s="145"/>
      <c r="KTZ81" s="145"/>
      <c r="KUL81" s="145"/>
      <c r="KUO81" s="145"/>
      <c r="KUR81" s="145"/>
      <c r="KUU81" s="145"/>
      <c r="KVD81" s="145"/>
      <c r="KVJ81" s="145"/>
      <c r="KVM81" s="145"/>
      <c r="KVP81" s="145"/>
      <c r="KVS81" s="145"/>
      <c r="KVY81" s="145"/>
      <c r="KWB81" s="145"/>
      <c r="KWH81" s="145"/>
      <c r="KWJ81" s="145"/>
      <c r="KWK81" s="145"/>
      <c r="KWM81" s="145"/>
      <c r="KWP81" s="145"/>
      <c r="KWS81" s="145"/>
      <c r="KWV81" s="145"/>
      <c r="KXD81" s="145"/>
      <c r="KXI81" s="145"/>
      <c r="KXR81" s="145"/>
      <c r="KXU81" s="145"/>
      <c r="KYC81" s="145"/>
      <c r="KYY81" s="145"/>
      <c r="KYZ81" s="145"/>
      <c r="KZA81" s="145"/>
      <c r="KZB81" s="145"/>
      <c r="KZC81" s="145"/>
      <c r="KZD81" s="145"/>
      <c r="KZV81" s="145"/>
      <c r="KZW81" s="145"/>
      <c r="KZZ81" s="145"/>
      <c r="LAC81" s="145"/>
      <c r="LAE81" s="145"/>
      <c r="LAG81" s="145"/>
      <c r="LAJ81" s="145"/>
      <c r="LAM81" s="145"/>
      <c r="LAP81" s="145"/>
      <c r="LAS81" s="145"/>
      <c r="LAV81" s="145"/>
      <c r="LAY81" s="145"/>
      <c r="LBB81" s="145"/>
      <c r="LBE81" s="145"/>
      <c r="LBG81" s="145"/>
      <c r="LBT81" s="145"/>
      <c r="LBU81" s="145"/>
      <c r="LBV81" s="145"/>
      <c r="LBW81" s="145"/>
      <c r="LBX81" s="145"/>
      <c r="LBY81" s="145"/>
      <c r="LBZ81" s="145"/>
      <c r="LCA81" s="145"/>
      <c r="LCB81" s="145"/>
      <c r="LCC81" s="145"/>
      <c r="LCD81" s="145"/>
      <c r="LCE81" s="145"/>
      <c r="LCF81" s="145"/>
      <c r="LCG81" s="145"/>
      <c r="LCK81" s="145"/>
      <c r="LCM81" s="145"/>
      <c r="LCN81" s="145"/>
      <c r="LCO81" s="145"/>
      <c r="LCP81" s="145"/>
      <c r="LCS81" s="145"/>
      <c r="LCU81" s="145"/>
      <c r="LCV81" s="145"/>
      <c r="LCW81" s="145"/>
      <c r="LCX81" s="145"/>
      <c r="LCY81" s="145"/>
      <c r="LCZ81" s="145"/>
      <c r="LDA81" s="145"/>
      <c r="LDB81" s="145"/>
      <c r="LDC81" s="145"/>
      <c r="LDD81" s="145"/>
      <c r="LDE81" s="145"/>
      <c r="LDF81" s="145"/>
      <c r="LDG81" s="145"/>
      <c r="LDJ81" s="145"/>
      <c r="LDM81" s="145"/>
      <c r="LDP81" s="145"/>
      <c r="LDS81" s="145"/>
      <c r="LDV81" s="145"/>
      <c r="LEH81" s="145"/>
      <c r="LEK81" s="145"/>
      <c r="LEN81" s="145"/>
      <c r="LEQ81" s="145"/>
      <c r="LEZ81" s="145"/>
      <c r="LFF81" s="145"/>
      <c r="LFI81" s="145"/>
      <c r="LFL81" s="145"/>
      <c r="LFO81" s="145"/>
      <c r="LFU81" s="145"/>
      <c r="LFX81" s="145"/>
      <c r="LGD81" s="145"/>
      <c r="LGF81" s="145"/>
      <c r="LGG81" s="145"/>
      <c r="LGI81" s="145"/>
      <c r="LGL81" s="145"/>
      <c r="LGO81" s="145"/>
      <c r="LGR81" s="145"/>
      <c r="LGZ81" s="145"/>
      <c r="LHE81" s="145"/>
      <c r="LHN81" s="145"/>
      <c r="LHQ81" s="145"/>
      <c r="LHY81" s="145"/>
      <c r="LIU81" s="145"/>
      <c r="LIV81" s="145"/>
      <c r="LIW81" s="145"/>
      <c r="LIX81" s="145"/>
      <c r="LIY81" s="145"/>
      <c r="LIZ81" s="145"/>
      <c r="LJR81" s="145"/>
      <c r="LJS81" s="145"/>
      <c r="LJV81" s="145"/>
      <c r="LJY81" s="145"/>
      <c r="LKA81" s="145"/>
      <c r="LKC81" s="145"/>
      <c r="LKF81" s="145"/>
      <c r="LKI81" s="145"/>
      <c r="LKL81" s="145"/>
      <c r="LKO81" s="145"/>
      <c r="LKR81" s="145"/>
      <c r="LKU81" s="145"/>
      <c r="LKX81" s="145"/>
      <c r="LLA81" s="145"/>
      <c r="LLC81" s="145"/>
      <c r="LLP81" s="145"/>
      <c r="LLQ81" s="145"/>
      <c r="LLR81" s="145"/>
      <c r="LLS81" s="145"/>
      <c r="LLT81" s="145"/>
      <c r="LLU81" s="145"/>
      <c r="LLV81" s="145"/>
      <c r="LLW81" s="145"/>
      <c r="LLX81" s="145"/>
      <c r="LLY81" s="145"/>
      <c r="LLZ81" s="145"/>
      <c r="LMA81" s="145"/>
      <c r="LMB81" s="145"/>
      <c r="LMC81" s="145"/>
      <c r="LMG81" s="145"/>
      <c r="LMI81" s="145"/>
      <c r="LMJ81" s="145"/>
      <c r="LMK81" s="145"/>
      <c r="LML81" s="145"/>
      <c r="LMO81" s="145"/>
      <c r="LMQ81" s="145"/>
      <c r="LMR81" s="145"/>
      <c r="LMS81" s="145"/>
      <c r="LMT81" s="145"/>
      <c r="LMU81" s="145"/>
      <c r="LMV81" s="145"/>
      <c r="LMW81" s="145"/>
      <c r="LMX81" s="145"/>
      <c r="LMY81" s="145"/>
      <c r="LMZ81" s="145"/>
      <c r="LNA81" s="145"/>
      <c r="LNB81" s="145"/>
      <c r="LNC81" s="145"/>
      <c r="LNF81" s="145"/>
      <c r="LNI81" s="145"/>
      <c r="LNL81" s="145"/>
      <c r="LNO81" s="145"/>
      <c r="LNR81" s="145"/>
      <c r="LOD81" s="145"/>
      <c r="LOG81" s="145"/>
      <c r="LOJ81" s="145"/>
      <c r="LOM81" s="145"/>
      <c r="LOV81" s="145"/>
      <c r="LPB81" s="145"/>
      <c r="LPE81" s="145"/>
      <c r="LPH81" s="145"/>
      <c r="LPK81" s="145"/>
      <c r="LPQ81" s="145"/>
      <c r="LPT81" s="145"/>
      <c r="LPZ81" s="145"/>
      <c r="LQB81" s="145"/>
      <c r="LQC81" s="145"/>
      <c r="LQE81" s="145"/>
      <c r="LQH81" s="145"/>
      <c r="LQK81" s="145"/>
      <c r="LQN81" s="145"/>
      <c r="LQV81" s="145"/>
      <c r="LRA81" s="145"/>
      <c r="LRJ81" s="145"/>
      <c r="LRM81" s="145"/>
      <c r="LRU81" s="145"/>
      <c r="LSQ81" s="145"/>
      <c r="LSR81" s="145"/>
      <c r="LSS81" s="145"/>
      <c r="LST81" s="145"/>
      <c r="LSU81" s="145"/>
      <c r="LSV81" s="145"/>
      <c r="LTN81" s="145"/>
      <c r="LTO81" s="145"/>
      <c r="LTR81" s="145"/>
      <c r="LTU81" s="145"/>
      <c r="LTW81" s="145"/>
      <c r="LTY81" s="145"/>
      <c r="LUB81" s="145"/>
      <c r="LUE81" s="145"/>
      <c r="LUH81" s="145"/>
      <c r="LUK81" s="145"/>
      <c r="LUN81" s="145"/>
      <c r="LUQ81" s="145"/>
      <c r="LUT81" s="145"/>
      <c r="LUW81" s="145"/>
      <c r="LUY81" s="145"/>
      <c r="LVL81" s="145"/>
      <c r="LVM81" s="145"/>
      <c r="LVN81" s="145"/>
      <c r="LVO81" s="145"/>
      <c r="LVP81" s="145"/>
      <c r="LVQ81" s="145"/>
      <c r="LVR81" s="145"/>
      <c r="LVS81" s="145"/>
      <c r="LVT81" s="145"/>
      <c r="LVU81" s="145"/>
      <c r="LVV81" s="145"/>
      <c r="LVW81" s="145"/>
      <c r="LVX81" s="145"/>
      <c r="LVY81" s="145"/>
      <c r="LWC81" s="145"/>
      <c r="LWE81" s="145"/>
      <c r="LWF81" s="145"/>
      <c r="LWG81" s="145"/>
      <c r="LWH81" s="145"/>
      <c r="LWK81" s="145"/>
      <c r="LWM81" s="145"/>
      <c r="LWN81" s="145"/>
      <c r="LWO81" s="145"/>
      <c r="LWP81" s="145"/>
      <c r="LWQ81" s="145"/>
      <c r="LWR81" s="145"/>
      <c r="LWS81" s="145"/>
      <c r="LWT81" s="145"/>
      <c r="LWU81" s="145"/>
      <c r="LWV81" s="145"/>
      <c r="LWW81" s="145"/>
      <c r="LWX81" s="145"/>
      <c r="LWY81" s="145"/>
      <c r="LXB81" s="145"/>
      <c r="LXE81" s="145"/>
      <c r="LXH81" s="145"/>
      <c r="LXK81" s="145"/>
      <c r="LXN81" s="145"/>
      <c r="LXZ81" s="145"/>
      <c r="LYC81" s="145"/>
      <c r="LYF81" s="145"/>
      <c r="LYI81" s="145"/>
      <c r="LYR81" s="145"/>
      <c r="LYX81" s="145"/>
      <c r="LZA81" s="145"/>
      <c r="LZD81" s="145"/>
      <c r="LZG81" s="145"/>
      <c r="LZM81" s="145"/>
      <c r="LZP81" s="145"/>
      <c r="LZV81" s="145"/>
      <c r="LZX81" s="145"/>
      <c r="LZY81" s="145"/>
      <c r="MAA81" s="145"/>
      <c r="MAD81" s="145"/>
      <c r="MAG81" s="145"/>
      <c r="MAJ81" s="145"/>
      <c r="MAR81" s="145"/>
      <c r="MAW81" s="145"/>
      <c r="MBF81" s="145"/>
      <c r="MBI81" s="145"/>
      <c r="MBQ81" s="145"/>
      <c r="MCM81" s="145"/>
      <c r="MCN81" s="145"/>
      <c r="MCO81" s="145"/>
      <c r="MCP81" s="145"/>
      <c r="MCQ81" s="145"/>
      <c r="MCR81" s="145"/>
      <c r="MDJ81" s="145"/>
      <c r="MDK81" s="145"/>
      <c r="MDN81" s="145"/>
      <c r="MDQ81" s="145"/>
      <c r="MDS81" s="145"/>
      <c r="MDU81" s="145"/>
      <c r="MDX81" s="145"/>
      <c r="MEA81" s="145"/>
      <c r="MED81" s="145"/>
      <c r="MEG81" s="145"/>
      <c r="MEJ81" s="145"/>
      <c r="MEM81" s="145"/>
      <c r="MEP81" s="145"/>
      <c r="MES81" s="145"/>
      <c r="MEU81" s="145"/>
      <c r="MFH81" s="145"/>
      <c r="MFI81" s="145"/>
      <c r="MFJ81" s="145"/>
      <c r="MFK81" s="145"/>
      <c r="MFL81" s="145"/>
      <c r="MFM81" s="145"/>
      <c r="MFN81" s="145"/>
      <c r="MFO81" s="145"/>
      <c r="MFP81" s="145"/>
      <c r="MFQ81" s="145"/>
      <c r="MFR81" s="145"/>
      <c r="MFS81" s="145"/>
      <c r="MFT81" s="145"/>
      <c r="MFU81" s="145"/>
      <c r="MFY81" s="145"/>
      <c r="MGA81" s="145"/>
      <c r="MGB81" s="145"/>
      <c r="MGC81" s="145"/>
      <c r="MGD81" s="145"/>
      <c r="MGG81" s="145"/>
      <c r="MGI81" s="145"/>
      <c r="MGJ81" s="145"/>
      <c r="MGK81" s="145"/>
      <c r="MGL81" s="145"/>
      <c r="MGM81" s="145"/>
      <c r="MGN81" s="145"/>
      <c r="MGO81" s="145"/>
      <c r="MGP81" s="145"/>
      <c r="MGQ81" s="145"/>
      <c r="MGR81" s="145"/>
      <c r="MGS81" s="145"/>
      <c r="MGT81" s="145"/>
      <c r="MGU81" s="145"/>
      <c r="MGX81" s="145"/>
      <c r="MHA81" s="145"/>
      <c r="MHD81" s="145"/>
      <c r="MHG81" s="145"/>
      <c r="MHJ81" s="145"/>
      <c r="MHV81" s="145"/>
      <c r="MHY81" s="145"/>
      <c r="MIB81" s="145"/>
      <c r="MIE81" s="145"/>
      <c r="MIN81" s="145"/>
      <c r="MIT81" s="145"/>
      <c r="MIW81" s="145"/>
      <c r="MIZ81" s="145"/>
      <c r="MJC81" s="145"/>
      <c r="MJI81" s="145"/>
      <c r="MJL81" s="145"/>
      <c r="MJR81" s="145"/>
      <c r="MJT81" s="145"/>
      <c r="MJU81" s="145"/>
      <c r="MJW81" s="145"/>
      <c r="MJZ81" s="145"/>
      <c r="MKC81" s="145"/>
      <c r="MKF81" s="145"/>
      <c r="MKN81" s="145"/>
      <c r="MKS81" s="145"/>
      <c r="MLB81" s="145"/>
      <c r="MLE81" s="145"/>
      <c r="MLM81" s="145"/>
      <c r="MMI81" s="145"/>
      <c r="MMJ81" s="145"/>
      <c r="MMK81" s="145"/>
      <c r="MML81" s="145"/>
      <c r="MMM81" s="145"/>
      <c r="MMN81" s="145"/>
      <c r="MNF81" s="145"/>
      <c r="MNG81" s="145"/>
      <c r="MNJ81" s="145"/>
      <c r="MNM81" s="145"/>
      <c r="MNO81" s="145"/>
      <c r="MNQ81" s="145"/>
      <c r="MNT81" s="145"/>
      <c r="MNW81" s="145"/>
      <c r="MNZ81" s="145"/>
      <c r="MOC81" s="145"/>
      <c r="MOF81" s="145"/>
      <c r="MOI81" s="145"/>
      <c r="MOL81" s="145"/>
      <c r="MOO81" s="145"/>
      <c r="MOQ81" s="145"/>
      <c r="MPD81" s="145"/>
      <c r="MPE81" s="145"/>
      <c r="MPF81" s="145"/>
      <c r="MPG81" s="145"/>
      <c r="MPH81" s="145"/>
      <c r="MPI81" s="145"/>
      <c r="MPJ81" s="145"/>
      <c r="MPK81" s="145"/>
      <c r="MPL81" s="145"/>
      <c r="MPM81" s="145"/>
      <c r="MPN81" s="145"/>
      <c r="MPO81" s="145"/>
      <c r="MPP81" s="145"/>
      <c r="MPQ81" s="145"/>
      <c r="MPU81" s="145"/>
      <c r="MPW81" s="145"/>
      <c r="MPX81" s="145"/>
      <c r="MPY81" s="145"/>
      <c r="MPZ81" s="145"/>
      <c r="MQC81" s="145"/>
      <c r="MQE81" s="145"/>
      <c r="MQF81" s="145"/>
      <c r="MQG81" s="145"/>
      <c r="MQH81" s="145"/>
      <c r="MQI81" s="145"/>
      <c r="MQJ81" s="145"/>
      <c r="MQK81" s="145"/>
      <c r="MQL81" s="145"/>
      <c r="MQM81" s="145"/>
      <c r="MQN81" s="145"/>
      <c r="MQO81" s="145"/>
      <c r="MQP81" s="145"/>
      <c r="MQQ81" s="145"/>
      <c r="MQT81" s="145"/>
      <c r="MQW81" s="145"/>
      <c r="MQZ81" s="145"/>
      <c r="MRC81" s="145"/>
      <c r="MRF81" s="145"/>
      <c r="MRR81" s="145"/>
      <c r="MRU81" s="145"/>
      <c r="MRX81" s="145"/>
      <c r="MSA81" s="145"/>
      <c r="MSJ81" s="145"/>
      <c r="MSP81" s="145"/>
      <c r="MSS81" s="145"/>
      <c r="MSV81" s="145"/>
      <c r="MSY81" s="145"/>
      <c r="MTE81" s="145"/>
      <c r="MTH81" s="145"/>
      <c r="MTN81" s="145"/>
      <c r="MTP81" s="145"/>
      <c r="MTQ81" s="145"/>
      <c r="MTS81" s="145"/>
      <c r="MTV81" s="145"/>
      <c r="MTY81" s="145"/>
      <c r="MUB81" s="145"/>
      <c r="MUJ81" s="145"/>
      <c r="MUO81" s="145"/>
      <c r="MUX81" s="145"/>
      <c r="MVA81" s="145"/>
      <c r="MVI81" s="145"/>
      <c r="MWE81" s="145"/>
      <c r="MWF81" s="145"/>
      <c r="MWG81" s="145"/>
      <c r="MWH81" s="145"/>
      <c r="MWI81" s="145"/>
      <c r="MWJ81" s="145"/>
      <c r="MXB81" s="145"/>
      <c r="MXC81" s="145"/>
      <c r="MXF81" s="145"/>
      <c r="MXI81" s="145"/>
      <c r="MXK81" s="145"/>
      <c r="MXM81" s="145"/>
      <c r="MXP81" s="145"/>
      <c r="MXS81" s="145"/>
      <c r="MXV81" s="145"/>
      <c r="MXY81" s="145"/>
      <c r="MYB81" s="145"/>
      <c r="MYE81" s="145"/>
      <c r="MYH81" s="145"/>
      <c r="MYK81" s="145"/>
      <c r="MYM81" s="145"/>
      <c r="MYZ81" s="145"/>
      <c r="MZA81" s="145"/>
      <c r="MZB81" s="145"/>
      <c r="MZC81" s="145"/>
      <c r="MZD81" s="145"/>
      <c r="MZE81" s="145"/>
      <c r="MZF81" s="145"/>
      <c r="MZG81" s="145"/>
      <c r="MZH81" s="145"/>
      <c r="MZI81" s="145"/>
      <c r="MZJ81" s="145"/>
      <c r="MZK81" s="145"/>
      <c r="MZL81" s="145"/>
      <c r="MZM81" s="145"/>
      <c r="MZQ81" s="145"/>
      <c r="MZS81" s="145"/>
      <c r="MZT81" s="145"/>
      <c r="MZU81" s="145"/>
      <c r="MZV81" s="145"/>
      <c r="MZY81" s="145"/>
      <c r="NAA81" s="145"/>
      <c r="NAB81" s="145"/>
      <c r="NAC81" s="145"/>
      <c r="NAD81" s="145"/>
      <c r="NAE81" s="145"/>
      <c r="NAF81" s="145"/>
      <c r="NAG81" s="145"/>
      <c r="NAH81" s="145"/>
      <c r="NAI81" s="145"/>
      <c r="NAJ81" s="145"/>
      <c r="NAK81" s="145"/>
      <c r="NAL81" s="145"/>
      <c r="NAM81" s="145"/>
      <c r="NAP81" s="145"/>
      <c r="NAS81" s="145"/>
      <c r="NAV81" s="145"/>
      <c r="NAY81" s="145"/>
      <c r="NBB81" s="145"/>
      <c r="NBN81" s="145"/>
      <c r="NBQ81" s="145"/>
      <c r="NBT81" s="145"/>
      <c r="NBW81" s="145"/>
      <c r="NCF81" s="145"/>
      <c r="NCL81" s="145"/>
      <c r="NCO81" s="145"/>
      <c r="NCR81" s="145"/>
      <c r="NCU81" s="145"/>
      <c r="NDA81" s="145"/>
      <c r="NDD81" s="145"/>
      <c r="NDJ81" s="145"/>
      <c r="NDL81" s="145"/>
      <c r="NDM81" s="145"/>
      <c r="NDO81" s="145"/>
      <c r="NDR81" s="145"/>
      <c r="NDU81" s="145"/>
      <c r="NDX81" s="145"/>
      <c r="NEF81" s="145"/>
      <c r="NEK81" s="145"/>
      <c r="NET81" s="145"/>
      <c r="NEW81" s="145"/>
      <c r="NFE81" s="145"/>
      <c r="NGA81" s="145"/>
      <c r="NGB81" s="145"/>
      <c r="NGC81" s="145"/>
      <c r="NGD81" s="145"/>
      <c r="NGE81" s="145"/>
      <c r="NGF81" s="145"/>
      <c r="NGX81" s="145"/>
      <c r="NGY81" s="145"/>
      <c r="NHB81" s="145"/>
      <c r="NHE81" s="145"/>
      <c r="NHG81" s="145"/>
      <c r="NHI81" s="145"/>
      <c r="NHL81" s="145"/>
      <c r="NHO81" s="145"/>
      <c r="NHR81" s="145"/>
      <c r="NHU81" s="145"/>
      <c r="NHX81" s="145"/>
      <c r="NIA81" s="145"/>
      <c r="NID81" s="145"/>
      <c r="NIG81" s="145"/>
      <c r="NII81" s="145"/>
      <c r="NIV81" s="145"/>
      <c r="NIW81" s="145"/>
      <c r="NIX81" s="145"/>
      <c r="NIY81" s="145"/>
      <c r="NIZ81" s="145"/>
      <c r="NJA81" s="145"/>
      <c r="NJB81" s="145"/>
      <c r="NJC81" s="145"/>
      <c r="NJD81" s="145"/>
      <c r="NJE81" s="145"/>
      <c r="NJF81" s="145"/>
      <c r="NJG81" s="145"/>
      <c r="NJH81" s="145"/>
      <c r="NJI81" s="145"/>
      <c r="NJM81" s="145"/>
      <c r="NJO81" s="145"/>
      <c r="NJP81" s="145"/>
      <c r="NJQ81" s="145"/>
      <c r="NJR81" s="145"/>
      <c r="NJU81" s="145"/>
      <c r="NJW81" s="145"/>
      <c r="NJX81" s="145"/>
      <c r="NJY81" s="145"/>
      <c r="NJZ81" s="145"/>
      <c r="NKA81" s="145"/>
      <c r="NKB81" s="145"/>
      <c r="NKC81" s="145"/>
      <c r="NKD81" s="145"/>
      <c r="NKE81" s="145"/>
      <c r="NKF81" s="145"/>
      <c r="NKG81" s="145"/>
      <c r="NKH81" s="145"/>
      <c r="NKI81" s="145"/>
      <c r="NKL81" s="145"/>
      <c r="NKO81" s="145"/>
      <c r="NKR81" s="145"/>
      <c r="NKU81" s="145"/>
      <c r="NKX81" s="145"/>
      <c r="NLJ81" s="145"/>
      <c r="NLM81" s="145"/>
      <c r="NLP81" s="145"/>
      <c r="NLS81" s="145"/>
      <c r="NMB81" s="145"/>
      <c r="NMH81" s="145"/>
      <c r="NMK81" s="145"/>
      <c r="NMN81" s="145"/>
      <c r="NMQ81" s="145"/>
      <c r="NMW81" s="145"/>
      <c r="NMZ81" s="145"/>
      <c r="NNF81" s="145"/>
      <c r="NNH81" s="145"/>
      <c r="NNI81" s="145"/>
      <c r="NNK81" s="145"/>
      <c r="NNN81" s="145"/>
      <c r="NNQ81" s="145"/>
      <c r="NNT81" s="145"/>
      <c r="NOB81" s="145"/>
      <c r="NOG81" s="145"/>
      <c r="NOP81" s="145"/>
      <c r="NOS81" s="145"/>
      <c r="NPA81" s="145"/>
      <c r="NPW81" s="145"/>
      <c r="NPX81" s="145"/>
      <c r="NPY81" s="145"/>
      <c r="NPZ81" s="145"/>
      <c r="NQA81" s="145"/>
      <c r="NQB81" s="145"/>
      <c r="NQT81" s="145"/>
      <c r="NQU81" s="145"/>
      <c r="NQX81" s="145"/>
      <c r="NRA81" s="145"/>
      <c r="NRC81" s="145"/>
      <c r="NRE81" s="145"/>
      <c r="NRH81" s="145"/>
      <c r="NRK81" s="145"/>
      <c r="NRN81" s="145"/>
      <c r="NRQ81" s="145"/>
      <c r="NRT81" s="145"/>
      <c r="NRW81" s="145"/>
      <c r="NRZ81" s="145"/>
      <c r="NSC81" s="145"/>
      <c r="NSE81" s="145"/>
      <c r="NSR81" s="145"/>
      <c r="NSS81" s="145"/>
      <c r="NST81" s="145"/>
      <c r="NSU81" s="145"/>
      <c r="NSV81" s="145"/>
      <c r="NSW81" s="145"/>
      <c r="NSX81" s="145"/>
      <c r="NSY81" s="145"/>
      <c r="NSZ81" s="145"/>
      <c r="NTA81" s="145"/>
      <c r="NTB81" s="145"/>
      <c r="NTC81" s="145"/>
      <c r="NTD81" s="145"/>
      <c r="NTE81" s="145"/>
      <c r="NTI81" s="145"/>
      <c r="NTK81" s="145"/>
      <c r="NTL81" s="145"/>
      <c r="NTM81" s="145"/>
      <c r="NTN81" s="145"/>
      <c r="NTQ81" s="145"/>
      <c r="NTS81" s="145"/>
      <c r="NTT81" s="145"/>
      <c r="NTU81" s="145"/>
      <c r="NTV81" s="145"/>
      <c r="NTW81" s="145"/>
      <c r="NTX81" s="145"/>
      <c r="NTY81" s="145"/>
      <c r="NTZ81" s="145"/>
      <c r="NUA81" s="145"/>
      <c r="NUB81" s="145"/>
      <c r="NUC81" s="145"/>
      <c r="NUD81" s="145"/>
      <c r="NUE81" s="145"/>
      <c r="NUH81" s="145"/>
      <c r="NUK81" s="145"/>
      <c r="NUN81" s="145"/>
      <c r="NUQ81" s="145"/>
      <c r="NUT81" s="145"/>
      <c r="NVF81" s="145"/>
      <c r="NVI81" s="145"/>
      <c r="NVL81" s="145"/>
      <c r="NVO81" s="145"/>
      <c r="NVX81" s="145"/>
      <c r="NWD81" s="145"/>
      <c r="NWG81" s="145"/>
      <c r="NWJ81" s="145"/>
      <c r="NWM81" s="145"/>
      <c r="NWS81" s="145"/>
      <c r="NWV81" s="145"/>
      <c r="NXB81" s="145"/>
      <c r="NXD81" s="145"/>
      <c r="NXE81" s="145"/>
      <c r="NXG81" s="145"/>
      <c r="NXJ81" s="145"/>
      <c r="NXM81" s="145"/>
      <c r="NXP81" s="145"/>
      <c r="NXX81" s="145"/>
      <c r="NYC81" s="145"/>
      <c r="NYL81" s="145"/>
      <c r="NYO81" s="145"/>
      <c r="NYW81" s="145"/>
      <c r="NZS81" s="145"/>
      <c r="NZT81" s="145"/>
      <c r="NZU81" s="145"/>
      <c r="NZV81" s="145"/>
      <c r="NZW81" s="145"/>
      <c r="NZX81" s="145"/>
      <c r="OAP81" s="145"/>
      <c r="OAQ81" s="145"/>
      <c r="OAT81" s="145"/>
      <c r="OAW81" s="145"/>
      <c r="OAY81" s="145"/>
      <c r="OBA81" s="145"/>
      <c r="OBD81" s="145"/>
      <c r="OBG81" s="145"/>
      <c r="OBJ81" s="145"/>
      <c r="OBM81" s="145"/>
      <c r="OBP81" s="145"/>
      <c r="OBS81" s="145"/>
      <c r="OBV81" s="145"/>
      <c r="OBY81" s="145"/>
      <c r="OCA81" s="145"/>
      <c r="OCN81" s="145"/>
      <c r="OCO81" s="145"/>
      <c r="OCP81" s="145"/>
      <c r="OCQ81" s="145"/>
      <c r="OCR81" s="145"/>
      <c r="OCS81" s="145"/>
      <c r="OCT81" s="145"/>
      <c r="OCU81" s="145"/>
      <c r="OCV81" s="145"/>
      <c r="OCW81" s="145"/>
      <c r="OCX81" s="145"/>
      <c r="OCY81" s="145"/>
      <c r="OCZ81" s="145"/>
      <c r="ODA81" s="145"/>
      <c r="ODE81" s="145"/>
      <c r="ODG81" s="145"/>
      <c r="ODH81" s="145"/>
      <c r="ODI81" s="145"/>
      <c r="ODJ81" s="145"/>
      <c r="ODM81" s="145"/>
      <c r="ODO81" s="145"/>
      <c r="ODP81" s="145"/>
      <c r="ODQ81" s="145"/>
      <c r="ODR81" s="145"/>
      <c r="ODS81" s="145"/>
      <c r="ODT81" s="145"/>
      <c r="ODU81" s="145"/>
      <c r="ODV81" s="145"/>
      <c r="ODW81" s="145"/>
      <c r="ODX81" s="145"/>
      <c r="ODY81" s="145"/>
      <c r="ODZ81" s="145"/>
      <c r="OEA81" s="145"/>
      <c r="OED81" s="145"/>
      <c r="OEG81" s="145"/>
      <c r="OEJ81" s="145"/>
      <c r="OEM81" s="145"/>
      <c r="OEP81" s="145"/>
      <c r="OFB81" s="145"/>
      <c r="OFE81" s="145"/>
      <c r="OFH81" s="145"/>
      <c r="OFK81" s="145"/>
      <c r="OFT81" s="145"/>
      <c r="OFZ81" s="145"/>
      <c r="OGC81" s="145"/>
      <c r="OGF81" s="145"/>
      <c r="OGI81" s="145"/>
      <c r="OGO81" s="145"/>
      <c r="OGR81" s="145"/>
      <c r="OGX81" s="145"/>
      <c r="OGZ81" s="145"/>
      <c r="OHA81" s="145"/>
      <c r="OHC81" s="145"/>
      <c r="OHF81" s="145"/>
      <c r="OHI81" s="145"/>
      <c r="OHL81" s="145"/>
      <c r="OHT81" s="145"/>
      <c r="OHY81" s="145"/>
      <c r="OIH81" s="145"/>
      <c r="OIK81" s="145"/>
      <c r="OIS81" s="145"/>
      <c r="OJO81" s="145"/>
      <c r="OJP81" s="145"/>
      <c r="OJQ81" s="145"/>
      <c r="OJR81" s="145"/>
      <c r="OJS81" s="145"/>
      <c r="OJT81" s="145"/>
      <c r="OKL81" s="145"/>
      <c r="OKM81" s="145"/>
      <c r="OKP81" s="145"/>
      <c r="OKS81" s="145"/>
      <c r="OKU81" s="145"/>
      <c r="OKW81" s="145"/>
      <c r="OKZ81" s="145"/>
      <c r="OLC81" s="145"/>
      <c r="OLF81" s="145"/>
      <c r="OLI81" s="145"/>
      <c r="OLL81" s="145"/>
      <c r="OLO81" s="145"/>
      <c r="OLR81" s="145"/>
      <c r="OLU81" s="145"/>
      <c r="OLW81" s="145"/>
      <c r="OMJ81" s="145"/>
      <c r="OMK81" s="145"/>
      <c r="OML81" s="145"/>
      <c r="OMM81" s="145"/>
      <c r="OMN81" s="145"/>
      <c r="OMO81" s="145"/>
      <c r="OMP81" s="145"/>
      <c r="OMQ81" s="145"/>
      <c r="OMR81" s="145"/>
      <c r="OMS81" s="145"/>
      <c r="OMT81" s="145"/>
      <c r="OMU81" s="145"/>
      <c r="OMV81" s="145"/>
      <c r="OMW81" s="145"/>
      <c r="ONA81" s="145"/>
      <c r="ONC81" s="145"/>
      <c r="OND81" s="145"/>
      <c r="ONE81" s="145"/>
      <c r="ONF81" s="145"/>
      <c r="ONI81" s="145"/>
      <c r="ONK81" s="145"/>
      <c r="ONL81" s="145"/>
      <c r="ONM81" s="145"/>
      <c r="ONN81" s="145"/>
      <c r="ONO81" s="145"/>
      <c r="ONP81" s="145"/>
      <c r="ONQ81" s="145"/>
      <c r="ONR81" s="145"/>
      <c r="ONS81" s="145"/>
      <c r="ONT81" s="145"/>
      <c r="ONU81" s="145"/>
      <c r="ONV81" s="145"/>
      <c r="ONW81" s="145"/>
      <c r="ONZ81" s="145"/>
      <c r="OOC81" s="145"/>
      <c r="OOF81" s="145"/>
      <c r="OOI81" s="145"/>
      <c r="OOL81" s="145"/>
      <c r="OOX81" s="145"/>
      <c r="OPA81" s="145"/>
      <c r="OPD81" s="145"/>
      <c r="OPG81" s="145"/>
      <c r="OPP81" s="145"/>
      <c r="OPV81" s="145"/>
      <c r="OPY81" s="145"/>
      <c r="OQB81" s="145"/>
      <c r="OQE81" s="145"/>
      <c r="OQK81" s="145"/>
      <c r="OQN81" s="145"/>
      <c r="OQT81" s="145"/>
      <c r="OQV81" s="145"/>
      <c r="OQW81" s="145"/>
      <c r="OQY81" s="145"/>
      <c r="ORB81" s="145"/>
      <c r="ORE81" s="145"/>
      <c r="ORH81" s="145"/>
      <c r="ORP81" s="145"/>
      <c r="ORU81" s="145"/>
      <c r="OSD81" s="145"/>
      <c r="OSG81" s="145"/>
      <c r="OSO81" s="145"/>
      <c r="OTK81" s="145"/>
      <c r="OTL81" s="145"/>
      <c r="OTM81" s="145"/>
      <c r="OTN81" s="145"/>
      <c r="OTO81" s="145"/>
      <c r="OTP81" s="145"/>
      <c r="OUH81" s="145"/>
      <c r="OUI81" s="145"/>
      <c r="OUL81" s="145"/>
      <c r="OUO81" s="145"/>
      <c r="OUQ81" s="145"/>
      <c r="OUS81" s="145"/>
      <c r="OUV81" s="145"/>
      <c r="OUY81" s="145"/>
      <c r="OVB81" s="145"/>
      <c r="OVE81" s="145"/>
      <c r="OVH81" s="145"/>
      <c r="OVK81" s="145"/>
      <c r="OVN81" s="145"/>
      <c r="OVQ81" s="145"/>
      <c r="OVS81" s="145"/>
      <c r="OWF81" s="145"/>
      <c r="OWG81" s="145"/>
      <c r="OWH81" s="145"/>
      <c r="OWI81" s="145"/>
      <c r="OWJ81" s="145"/>
      <c r="OWK81" s="145"/>
      <c r="OWL81" s="145"/>
      <c r="OWM81" s="145"/>
      <c r="OWN81" s="145"/>
      <c r="OWO81" s="145"/>
      <c r="OWP81" s="145"/>
      <c r="OWQ81" s="145"/>
      <c r="OWR81" s="145"/>
      <c r="OWS81" s="145"/>
      <c r="OWW81" s="145"/>
      <c r="OWY81" s="145"/>
      <c r="OWZ81" s="145"/>
      <c r="OXA81" s="145"/>
      <c r="OXB81" s="145"/>
      <c r="OXE81" s="145"/>
      <c r="OXG81" s="145"/>
      <c r="OXH81" s="145"/>
      <c r="OXI81" s="145"/>
      <c r="OXJ81" s="145"/>
      <c r="OXK81" s="145"/>
      <c r="OXL81" s="145"/>
      <c r="OXM81" s="145"/>
      <c r="OXN81" s="145"/>
      <c r="OXO81" s="145"/>
      <c r="OXP81" s="145"/>
      <c r="OXQ81" s="145"/>
      <c r="OXR81" s="145"/>
      <c r="OXS81" s="145"/>
      <c r="OXV81" s="145"/>
      <c r="OXY81" s="145"/>
      <c r="OYB81" s="145"/>
      <c r="OYE81" s="145"/>
      <c r="OYH81" s="145"/>
      <c r="OYT81" s="145"/>
      <c r="OYW81" s="145"/>
      <c r="OYZ81" s="145"/>
      <c r="OZC81" s="145"/>
      <c r="OZL81" s="145"/>
      <c r="OZR81" s="145"/>
      <c r="OZU81" s="145"/>
      <c r="OZX81" s="145"/>
      <c r="PAA81" s="145"/>
      <c r="PAG81" s="145"/>
      <c r="PAJ81" s="145"/>
      <c r="PAP81" s="145"/>
      <c r="PAR81" s="145"/>
      <c r="PAS81" s="145"/>
      <c r="PAU81" s="145"/>
      <c r="PAX81" s="145"/>
      <c r="PBA81" s="145"/>
      <c r="PBD81" s="145"/>
      <c r="PBL81" s="145"/>
      <c r="PBQ81" s="145"/>
      <c r="PBZ81" s="145"/>
      <c r="PCC81" s="145"/>
      <c r="PCK81" s="145"/>
      <c r="PDG81" s="145"/>
      <c r="PDH81" s="145"/>
      <c r="PDI81" s="145"/>
      <c r="PDJ81" s="145"/>
      <c r="PDK81" s="145"/>
      <c r="PDL81" s="145"/>
      <c r="PED81" s="145"/>
      <c r="PEE81" s="145"/>
      <c r="PEH81" s="145"/>
      <c r="PEK81" s="145"/>
      <c r="PEM81" s="145"/>
      <c r="PEO81" s="145"/>
      <c r="PER81" s="145"/>
      <c r="PEU81" s="145"/>
      <c r="PEX81" s="145"/>
      <c r="PFA81" s="145"/>
      <c r="PFD81" s="145"/>
      <c r="PFG81" s="145"/>
      <c r="PFJ81" s="145"/>
      <c r="PFM81" s="145"/>
      <c r="PFO81" s="145"/>
      <c r="PGB81" s="145"/>
      <c r="PGC81" s="145"/>
      <c r="PGD81" s="145"/>
      <c r="PGE81" s="145"/>
      <c r="PGF81" s="145"/>
      <c r="PGG81" s="145"/>
      <c r="PGH81" s="145"/>
      <c r="PGI81" s="145"/>
      <c r="PGJ81" s="145"/>
      <c r="PGK81" s="145"/>
      <c r="PGL81" s="145"/>
      <c r="PGM81" s="145"/>
      <c r="PGN81" s="145"/>
      <c r="PGO81" s="145"/>
      <c r="PGS81" s="145"/>
      <c r="PGU81" s="145"/>
      <c r="PGV81" s="145"/>
      <c r="PGW81" s="145"/>
      <c r="PGX81" s="145"/>
      <c r="PHA81" s="145"/>
      <c r="PHC81" s="145"/>
      <c r="PHD81" s="145"/>
      <c r="PHE81" s="145"/>
      <c r="PHF81" s="145"/>
      <c r="PHG81" s="145"/>
      <c r="PHH81" s="145"/>
      <c r="PHI81" s="145"/>
      <c r="PHJ81" s="145"/>
      <c r="PHK81" s="145"/>
      <c r="PHL81" s="145"/>
      <c r="PHM81" s="145"/>
      <c r="PHN81" s="145"/>
      <c r="PHO81" s="145"/>
      <c r="PHR81" s="145"/>
      <c r="PHU81" s="145"/>
      <c r="PHX81" s="145"/>
      <c r="PIA81" s="145"/>
      <c r="PID81" s="145"/>
      <c r="PIP81" s="145"/>
      <c r="PIS81" s="145"/>
      <c r="PIV81" s="145"/>
      <c r="PIY81" s="145"/>
      <c r="PJH81" s="145"/>
      <c r="PJN81" s="145"/>
      <c r="PJQ81" s="145"/>
      <c r="PJT81" s="145"/>
      <c r="PJW81" s="145"/>
      <c r="PKC81" s="145"/>
      <c r="PKF81" s="145"/>
      <c r="PKL81" s="145"/>
      <c r="PKN81" s="145"/>
      <c r="PKO81" s="145"/>
      <c r="PKQ81" s="145"/>
      <c r="PKT81" s="145"/>
      <c r="PKW81" s="145"/>
      <c r="PKZ81" s="145"/>
      <c r="PLH81" s="145"/>
      <c r="PLM81" s="145"/>
      <c r="PLV81" s="145"/>
      <c r="PLY81" s="145"/>
      <c r="PMG81" s="145"/>
      <c r="PNC81" s="145"/>
      <c r="PND81" s="145"/>
      <c r="PNE81" s="145"/>
      <c r="PNF81" s="145"/>
      <c r="PNG81" s="145"/>
      <c r="PNH81" s="145"/>
      <c r="PNZ81" s="145"/>
      <c r="POA81" s="145"/>
      <c r="POD81" s="145"/>
      <c r="POG81" s="145"/>
      <c r="POI81" s="145"/>
      <c r="POK81" s="145"/>
      <c r="PON81" s="145"/>
      <c r="POQ81" s="145"/>
      <c r="POT81" s="145"/>
      <c r="POW81" s="145"/>
      <c r="POZ81" s="145"/>
      <c r="PPC81" s="145"/>
      <c r="PPF81" s="145"/>
      <c r="PPI81" s="145"/>
      <c r="PPK81" s="145"/>
      <c r="PPX81" s="145"/>
      <c r="PPY81" s="145"/>
      <c r="PPZ81" s="145"/>
      <c r="PQA81" s="145"/>
      <c r="PQB81" s="145"/>
      <c r="PQC81" s="145"/>
      <c r="PQD81" s="145"/>
      <c r="PQE81" s="145"/>
      <c r="PQF81" s="145"/>
      <c r="PQG81" s="145"/>
      <c r="PQH81" s="145"/>
      <c r="PQI81" s="145"/>
      <c r="PQJ81" s="145"/>
      <c r="PQK81" s="145"/>
      <c r="PQO81" s="145"/>
      <c r="PQQ81" s="145"/>
      <c r="PQR81" s="145"/>
      <c r="PQS81" s="145"/>
      <c r="PQT81" s="145"/>
      <c r="PQW81" s="145"/>
      <c r="PQY81" s="145"/>
      <c r="PQZ81" s="145"/>
      <c r="PRA81" s="145"/>
      <c r="PRB81" s="145"/>
      <c r="PRC81" s="145"/>
      <c r="PRD81" s="145"/>
      <c r="PRE81" s="145"/>
      <c r="PRF81" s="145"/>
      <c r="PRG81" s="145"/>
      <c r="PRH81" s="145"/>
      <c r="PRI81" s="145"/>
      <c r="PRJ81" s="145"/>
      <c r="PRK81" s="145"/>
      <c r="PRN81" s="145"/>
      <c r="PRQ81" s="145"/>
      <c r="PRT81" s="145"/>
      <c r="PRW81" s="145"/>
      <c r="PRZ81" s="145"/>
      <c r="PSL81" s="145"/>
      <c r="PSO81" s="145"/>
      <c r="PSR81" s="145"/>
      <c r="PSU81" s="145"/>
      <c r="PTD81" s="145"/>
      <c r="PTJ81" s="145"/>
      <c r="PTM81" s="145"/>
      <c r="PTP81" s="145"/>
      <c r="PTS81" s="145"/>
      <c r="PTY81" s="145"/>
      <c r="PUB81" s="145"/>
      <c r="PUH81" s="145"/>
      <c r="PUJ81" s="145"/>
      <c r="PUK81" s="145"/>
      <c r="PUM81" s="145"/>
      <c r="PUP81" s="145"/>
      <c r="PUS81" s="145"/>
      <c r="PUV81" s="145"/>
      <c r="PVD81" s="145"/>
      <c r="PVI81" s="145"/>
      <c r="PVR81" s="145"/>
      <c r="PVU81" s="145"/>
      <c r="PWC81" s="145"/>
      <c r="PWY81" s="145"/>
      <c r="PWZ81" s="145"/>
      <c r="PXA81" s="145"/>
      <c r="PXB81" s="145"/>
      <c r="PXC81" s="145"/>
      <c r="PXD81" s="145"/>
      <c r="PXV81" s="145"/>
      <c r="PXW81" s="145"/>
      <c r="PXZ81" s="145"/>
      <c r="PYC81" s="145"/>
      <c r="PYE81" s="145"/>
      <c r="PYG81" s="145"/>
      <c r="PYJ81" s="145"/>
      <c r="PYM81" s="145"/>
      <c r="PYP81" s="145"/>
      <c r="PYS81" s="145"/>
      <c r="PYV81" s="145"/>
      <c r="PYY81" s="145"/>
      <c r="PZB81" s="145"/>
      <c r="PZE81" s="145"/>
      <c r="PZG81" s="145"/>
      <c r="PZT81" s="145"/>
      <c r="PZU81" s="145"/>
      <c r="PZV81" s="145"/>
      <c r="PZW81" s="145"/>
      <c r="PZX81" s="145"/>
      <c r="PZY81" s="145"/>
      <c r="PZZ81" s="145"/>
      <c r="QAA81" s="145"/>
      <c r="QAB81" s="145"/>
      <c r="QAC81" s="145"/>
      <c r="QAD81" s="145"/>
      <c r="QAE81" s="145"/>
      <c r="QAF81" s="145"/>
      <c r="QAG81" s="145"/>
      <c r="QAK81" s="145"/>
      <c r="QAM81" s="145"/>
      <c r="QAN81" s="145"/>
      <c r="QAO81" s="145"/>
      <c r="QAP81" s="145"/>
      <c r="QAS81" s="145"/>
      <c r="QAU81" s="145"/>
      <c r="QAV81" s="145"/>
      <c r="QAW81" s="145"/>
      <c r="QAX81" s="145"/>
      <c r="QAY81" s="145"/>
      <c r="QAZ81" s="145"/>
      <c r="QBA81" s="145"/>
      <c r="QBB81" s="145"/>
      <c r="QBC81" s="145"/>
      <c r="QBD81" s="145"/>
      <c r="QBE81" s="145"/>
      <c r="QBF81" s="145"/>
      <c r="QBG81" s="145"/>
      <c r="QBJ81" s="145"/>
      <c r="QBM81" s="145"/>
      <c r="QBP81" s="145"/>
      <c r="QBS81" s="145"/>
      <c r="QBV81" s="145"/>
      <c r="QCH81" s="145"/>
      <c r="QCK81" s="145"/>
      <c r="QCN81" s="145"/>
      <c r="QCQ81" s="145"/>
      <c r="QCZ81" s="145"/>
      <c r="QDF81" s="145"/>
      <c r="QDI81" s="145"/>
      <c r="QDL81" s="145"/>
      <c r="QDO81" s="145"/>
      <c r="QDU81" s="145"/>
      <c r="QDX81" s="145"/>
      <c r="QED81" s="145"/>
      <c r="QEF81" s="145"/>
      <c r="QEG81" s="145"/>
      <c r="QEI81" s="145"/>
      <c r="QEL81" s="145"/>
      <c r="QEO81" s="145"/>
      <c r="QER81" s="145"/>
      <c r="QEZ81" s="145"/>
      <c r="QFE81" s="145"/>
      <c r="QFN81" s="145"/>
      <c r="QFQ81" s="145"/>
      <c r="QFY81" s="145"/>
      <c r="QGU81" s="145"/>
      <c r="QGV81" s="145"/>
      <c r="QGW81" s="145"/>
      <c r="QGX81" s="145"/>
      <c r="QGY81" s="145"/>
      <c r="QGZ81" s="145"/>
      <c r="QHR81" s="145"/>
      <c r="QHS81" s="145"/>
      <c r="QHV81" s="145"/>
      <c r="QHY81" s="145"/>
      <c r="QIA81" s="145"/>
      <c r="QIC81" s="145"/>
      <c r="QIF81" s="145"/>
      <c r="QII81" s="145"/>
      <c r="QIL81" s="145"/>
      <c r="QIO81" s="145"/>
      <c r="QIR81" s="145"/>
      <c r="QIU81" s="145"/>
      <c r="QIX81" s="145"/>
      <c r="QJA81" s="145"/>
      <c r="QJC81" s="145"/>
      <c r="QJP81" s="145"/>
      <c r="QJQ81" s="145"/>
      <c r="QJR81" s="145"/>
      <c r="QJS81" s="145"/>
      <c r="QJT81" s="145"/>
      <c r="QJU81" s="145"/>
      <c r="QJV81" s="145"/>
      <c r="QJW81" s="145"/>
      <c r="QJX81" s="145"/>
      <c r="QJY81" s="145"/>
      <c r="QJZ81" s="145"/>
      <c r="QKA81" s="145"/>
      <c r="QKB81" s="145"/>
      <c r="QKC81" s="145"/>
      <c r="QKG81" s="145"/>
      <c r="QKI81" s="145"/>
      <c r="QKJ81" s="145"/>
      <c r="QKK81" s="145"/>
      <c r="QKL81" s="145"/>
      <c r="QKO81" s="145"/>
      <c r="QKQ81" s="145"/>
      <c r="QKR81" s="145"/>
      <c r="QKS81" s="145"/>
      <c r="QKT81" s="145"/>
      <c r="QKU81" s="145"/>
      <c r="QKV81" s="145"/>
      <c r="QKW81" s="145"/>
      <c r="QKX81" s="145"/>
      <c r="QKY81" s="145"/>
      <c r="QKZ81" s="145"/>
      <c r="QLA81" s="145"/>
      <c r="QLB81" s="145"/>
      <c r="QLC81" s="145"/>
      <c r="QLF81" s="145"/>
      <c r="QLI81" s="145"/>
      <c r="QLL81" s="145"/>
      <c r="QLO81" s="145"/>
      <c r="QLR81" s="145"/>
      <c r="QMD81" s="145"/>
      <c r="QMG81" s="145"/>
      <c r="QMJ81" s="145"/>
      <c r="QMM81" s="145"/>
      <c r="QMV81" s="145"/>
      <c r="QNB81" s="145"/>
      <c r="QNE81" s="145"/>
      <c r="QNH81" s="145"/>
      <c r="QNK81" s="145"/>
      <c r="QNQ81" s="145"/>
      <c r="QNT81" s="145"/>
      <c r="QNZ81" s="145"/>
      <c r="QOB81" s="145"/>
      <c r="QOC81" s="145"/>
      <c r="QOE81" s="145"/>
      <c r="QOH81" s="145"/>
      <c r="QOK81" s="145"/>
      <c r="QON81" s="145"/>
      <c r="QOV81" s="145"/>
      <c r="QPA81" s="145"/>
      <c r="QPJ81" s="145"/>
      <c r="QPM81" s="145"/>
      <c r="QPU81" s="145"/>
      <c r="QQQ81" s="145"/>
      <c r="QQR81" s="145"/>
      <c r="QQS81" s="145"/>
      <c r="QQT81" s="145"/>
      <c r="QQU81" s="145"/>
      <c r="QQV81" s="145"/>
      <c r="QRN81" s="145"/>
      <c r="QRO81" s="145"/>
      <c r="QRR81" s="145"/>
      <c r="QRU81" s="145"/>
      <c r="QRW81" s="145"/>
      <c r="QRY81" s="145"/>
      <c r="QSB81" s="145"/>
      <c r="QSE81" s="145"/>
      <c r="QSH81" s="145"/>
      <c r="QSK81" s="145"/>
      <c r="QSN81" s="145"/>
      <c r="QSQ81" s="145"/>
      <c r="QST81" s="145"/>
      <c r="QSW81" s="145"/>
      <c r="QSY81" s="145"/>
      <c r="QTL81" s="145"/>
      <c r="QTM81" s="145"/>
      <c r="QTN81" s="145"/>
      <c r="QTO81" s="145"/>
      <c r="QTP81" s="145"/>
      <c r="QTQ81" s="145"/>
      <c r="QTR81" s="145"/>
      <c r="QTS81" s="145"/>
      <c r="QTT81" s="145"/>
      <c r="QTU81" s="145"/>
      <c r="QTV81" s="145"/>
      <c r="QTW81" s="145"/>
      <c r="QTX81" s="145"/>
      <c r="QTY81" s="145"/>
      <c r="QUC81" s="145"/>
      <c r="QUE81" s="145"/>
      <c r="QUF81" s="145"/>
      <c r="QUG81" s="145"/>
      <c r="QUH81" s="145"/>
      <c r="QUK81" s="145"/>
      <c r="QUM81" s="145"/>
      <c r="QUN81" s="145"/>
      <c r="QUO81" s="145"/>
      <c r="QUP81" s="145"/>
      <c r="QUQ81" s="145"/>
      <c r="QUR81" s="145"/>
      <c r="QUS81" s="145"/>
      <c r="QUT81" s="145"/>
      <c r="QUU81" s="145"/>
      <c r="QUV81" s="145"/>
      <c r="QUW81" s="145"/>
      <c r="QUX81" s="145"/>
      <c r="QUY81" s="145"/>
      <c r="QVB81" s="145"/>
      <c r="QVE81" s="145"/>
      <c r="QVH81" s="145"/>
      <c r="QVK81" s="145"/>
      <c r="QVN81" s="145"/>
      <c r="QVZ81" s="145"/>
      <c r="QWC81" s="145"/>
      <c r="QWF81" s="145"/>
      <c r="QWI81" s="145"/>
      <c r="QWR81" s="145"/>
      <c r="QWX81" s="145"/>
      <c r="QXA81" s="145"/>
      <c r="QXD81" s="145"/>
      <c r="QXG81" s="145"/>
      <c r="QXM81" s="145"/>
      <c r="QXP81" s="145"/>
      <c r="QXV81" s="145"/>
      <c r="QXX81" s="145"/>
      <c r="QXY81" s="145"/>
      <c r="QYA81" s="145"/>
      <c r="QYD81" s="145"/>
      <c r="QYG81" s="145"/>
      <c r="QYJ81" s="145"/>
      <c r="QYR81" s="145"/>
      <c r="QYW81" s="145"/>
      <c r="QZF81" s="145"/>
      <c r="QZI81" s="145"/>
      <c r="QZQ81" s="145"/>
      <c r="RAM81" s="145"/>
      <c r="RAN81" s="145"/>
      <c r="RAO81" s="145"/>
      <c r="RAP81" s="145"/>
      <c r="RAQ81" s="145"/>
      <c r="RAR81" s="145"/>
      <c r="RBJ81" s="145"/>
      <c r="RBK81" s="145"/>
      <c r="RBN81" s="145"/>
      <c r="RBQ81" s="145"/>
      <c r="RBS81" s="145"/>
      <c r="RBU81" s="145"/>
      <c r="RBX81" s="145"/>
      <c r="RCA81" s="145"/>
      <c r="RCD81" s="145"/>
      <c r="RCG81" s="145"/>
      <c r="RCJ81" s="145"/>
      <c r="RCM81" s="145"/>
      <c r="RCP81" s="145"/>
      <c r="RCS81" s="145"/>
      <c r="RCU81" s="145"/>
      <c r="RDH81" s="145"/>
      <c r="RDI81" s="145"/>
      <c r="RDJ81" s="145"/>
      <c r="RDK81" s="145"/>
      <c r="RDL81" s="145"/>
      <c r="RDM81" s="145"/>
      <c r="RDN81" s="145"/>
      <c r="RDO81" s="145"/>
      <c r="RDP81" s="145"/>
      <c r="RDQ81" s="145"/>
      <c r="RDR81" s="145"/>
      <c r="RDS81" s="145"/>
      <c r="RDT81" s="145"/>
      <c r="RDU81" s="145"/>
      <c r="RDY81" s="145"/>
      <c r="REA81" s="145"/>
      <c r="REB81" s="145"/>
      <c r="REC81" s="145"/>
      <c r="RED81" s="145"/>
      <c r="REG81" s="145"/>
      <c r="REI81" s="145"/>
      <c r="REJ81" s="145"/>
      <c r="REK81" s="145"/>
      <c r="REL81" s="145"/>
      <c r="REM81" s="145"/>
      <c r="REN81" s="145"/>
      <c r="REO81" s="145"/>
      <c r="REP81" s="145"/>
      <c r="REQ81" s="145"/>
      <c r="RER81" s="145"/>
      <c r="RES81" s="145"/>
      <c r="RET81" s="145"/>
      <c r="REU81" s="145"/>
      <c r="REX81" s="145"/>
      <c r="RFA81" s="145"/>
      <c r="RFD81" s="145"/>
      <c r="RFG81" s="145"/>
      <c r="RFJ81" s="145"/>
      <c r="RFV81" s="145"/>
      <c r="RFY81" s="145"/>
      <c r="RGB81" s="145"/>
      <c r="RGE81" s="145"/>
      <c r="RGN81" s="145"/>
      <c r="RGT81" s="145"/>
      <c r="RGW81" s="145"/>
      <c r="RGZ81" s="145"/>
      <c r="RHC81" s="145"/>
      <c r="RHI81" s="145"/>
      <c r="RHL81" s="145"/>
      <c r="RHR81" s="145"/>
      <c r="RHT81" s="145"/>
      <c r="RHU81" s="145"/>
      <c r="RHW81" s="145"/>
      <c r="RHZ81" s="145"/>
      <c r="RIC81" s="145"/>
      <c r="RIF81" s="145"/>
      <c r="RIN81" s="145"/>
      <c r="RIS81" s="145"/>
      <c r="RJB81" s="145"/>
      <c r="RJE81" s="145"/>
      <c r="RJM81" s="145"/>
      <c r="RKI81" s="145"/>
      <c r="RKJ81" s="145"/>
      <c r="RKK81" s="145"/>
      <c r="RKL81" s="145"/>
      <c r="RKM81" s="145"/>
      <c r="RKN81" s="145"/>
      <c r="RLF81" s="145"/>
      <c r="RLG81" s="145"/>
      <c r="RLJ81" s="145"/>
      <c r="RLM81" s="145"/>
      <c r="RLO81" s="145"/>
      <c r="RLQ81" s="145"/>
      <c r="RLT81" s="145"/>
      <c r="RLW81" s="145"/>
      <c r="RLZ81" s="145"/>
      <c r="RMC81" s="145"/>
      <c r="RMF81" s="145"/>
      <c r="RMI81" s="145"/>
      <c r="RML81" s="145"/>
      <c r="RMO81" s="145"/>
      <c r="RMQ81" s="145"/>
      <c r="RND81" s="145"/>
      <c r="RNE81" s="145"/>
      <c r="RNF81" s="145"/>
      <c r="RNG81" s="145"/>
      <c r="RNH81" s="145"/>
      <c r="RNI81" s="145"/>
      <c r="RNJ81" s="145"/>
      <c r="RNK81" s="145"/>
      <c r="RNL81" s="145"/>
      <c r="RNM81" s="145"/>
      <c r="RNN81" s="145"/>
      <c r="RNO81" s="145"/>
      <c r="RNP81" s="145"/>
      <c r="RNQ81" s="145"/>
      <c r="RNU81" s="145"/>
      <c r="RNW81" s="145"/>
      <c r="RNX81" s="145"/>
      <c r="RNY81" s="145"/>
      <c r="RNZ81" s="145"/>
      <c r="ROC81" s="145"/>
      <c r="ROE81" s="145"/>
      <c r="ROF81" s="145"/>
      <c r="ROG81" s="145"/>
      <c r="ROH81" s="145"/>
      <c r="ROI81" s="145"/>
      <c r="ROJ81" s="145"/>
      <c r="ROK81" s="145"/>
      <c r="ROL81" s="145"/>
      <c r="ROM81" s="145"/>
      <c r="RON81" s="145"/>
      <c r="ROO81" s="145"/>
      <c r="ROP81" s="145"/>
      <c r="ROQ81" s="145"/>
      <c r="ROT81" s="145"/>
      <c r="ROW81" s="145"/>
      <c r="ROZ81" s="145"/>
      <c r="RPC81" s="145"/>
      <c r="RPF81" s="145"/>
      <c r="RPR81" s="145"/>
      <c r="RPU81" s="145"/>
      <c r="RPX81" s="145"/>
      <c r="RQA81" s="145"/>
      <c r="RQJ81" s="145"/>
      <c r="RQP81" s="145"/>
      <c r="RQS81" s="145"/>
      <c r="RQV81" s="145"/>
      <c r="RQY81" s="145"/>
      <c r="RRE81" s="145"/>
      <c r="RRH81" s="145"/>
      <c r="RRN81" s="145"/>
      <c r="RRP81" s="145"/>
      <c r="RRQ81" s="145"/>
      <c r="RRS81" s="145"/>
      <c r="RRV81" s="145"/>
      <c r="RRY81" s="145"/>
      <c r="RSB81" s="145"/>
      <c r="RSJ81" s="145"/>
      <c r="RSO81" s="145"/>
      <c r="RSX81" s="145"/>
      <c r="RTA81" s="145"/>
      <c r="RTI81" s="145"/>
      <c r="RUE81" s="145"/>
      <c r="RUF81" s="145"/>
      <c r="RUG81" s="145"/>
      <c r="RUH81" s="145"/>
      <c r="RUI81" s="145"/>
      <c r="RUJ81" s="145"/>
      <c r="RVB81" s="145"/>
      <c r="RVC81" s="145"/>
      <c r="RVF81" s="145"/>
      <c r="RVI81" s="145"/>
      <c r="RVK81" s="145"/>
      <c r="RVM81" s="145"/>
      <c r="RVP81" s="145"/>
      <c r="RVS81" s="145"/>
      <c r="RVV81" s="145"/>
      <c r="RVY81" s="145"/>
      <c r="RWB81" s="145"/>
      <c r="RWE81" s="145"/>
      <c r="RWH81" s="145"/>
      <c r="RWK81" s="145"/>
      <c r="RWM81" s="145"/>
      <c r="RWZ81" s="145"/>
      <c r="RXA81" s="145"/>
      <c r="RXB81" s="145"/>
      <c r="RXC81" s="145"/>
      <c r="RXD81" s="145"/>
      <c r="RXE81" s="145"/>
      <c r="RXF81" s="145"/>
      <c r="RXG81" s="145"/>
      <c r="RXH81" s="145"/>
      <c r="RXI81" s="145"/>
      <c r="RXJ81" s="145"/>
      <c r="RXK81" s="145"/>
      <c r="RXL81" s="145"/>
      <c r="RXM81" s="145"/>
      <c r="RXQ81" s="145"/>
      <c r="RXS81" s="145"/>
      <c r="RXT81" s="145"/>
      <c r="RXU81" s="145"/>
      <c r="RXV81" s="145"/>
      <c r="RXY81" s="145"/>
      <c r="RYA81" s="145"/>
      <c r="RYB81" s="145"/>
      <c r="RYC81" s="145"/>
      <c r="RYD81" s="145"/>
      <c r="RYE81" s="145"/>
      <c r="RYF81" s="145"/>
      <c r="RYG81" s="145"/>
      <c r="RYH81" s="145"/>
      <c r="RYI81" s="145"/>
      <c r="RYJ81" s="145"/>
      <c r="RYK81" s="145"/>
      <c r="RYL81" s="145"/>
      <c r="RYM81" s="145"/>
      <c r="RYP81" s="145"/>
      <c r="RYS81" s="145"/>
      <c r="RYV81" s="145"/>
      <c r="RYY81" s="145"/>
      <c r="RZB81" s="145"/>
      <c r="RZN81" s="145"/>
      <c r="RZQ81" s="145"/>
      <c r="RZT81" s="145"/>
      <c r="RZW81" s="145"/>
      <c r="SAF81" s="145"/>
      <c r="SAL81" s="145"/>
      <c r="SAO81" s="145"/>
      <c r="SAR81" s="145"/>
      <c r="SAU81" s="145"/>
      <c r="SBA81" s="145"/>
      <c r="SBD81" s="145"/>
      <c r="SBJ81" s="145"/>
      <c r="SBL81" s="145"/>
      <c r="SBM81" s="145"/>
      <c r="SBO81" s="145"/>
      <c r="SBR81" s="145"/>
      <c r="SBU81" s="145"/>
      <c r="SBX81" s="145"/>
      <c r="SCF81" s="145"/>
      <c r="SCK81" s="145"/>
      <c r="SCT81" s="145"/>
      <c r="SCW81" s="145"/>
      <c r="SDE81" s="145"/>
      <c r="SEA81" s="145"/>
      <c r="SEB81" s="145"/>
      <c r="SEC81" s="145"/>
      <c r="SED81" s="145"/>
      <c r="SEE81" s="145"/>
      <c r="SEF81" s="145"/>
      <c r="SEX81" s="145"/>
      <c r="SEY81" s="145"/>
      <c r="SFB81" s="145"/>
      <c r="SFE81" s="145"/>
      <c r="SFG81" s="145"/>
      <c r="SFI81" s="145"/>
      <c r="SFL81" s="145"/>
      <c r="SFO81" s="145"/>
      <c r="SFR81" s="145"/>
      <c r="SFU81" s="145"/>
      <c r="SFX81" s="145"/>
      <c r="SGA81" s="145"/>
      <c r="SGD81" s="145"/>
      <c r="SGG81" s="145"/>
      <c r="SGI81" s="145"/>
      <c r="SGV81" s="145"/>
      <c r="SGW81" s="145"/>
      <c r="SGX81" s="145"/>
      <c r="SGY81" s="145"/>
      <c r="SGZ81" s="145"/>
      <c r="SHA81" s="145"/>
      <c r="SHB81" s="145"/>
      <c r="SHC81" s="145"/>
      <c r="SHD81" s="145"/>
      <c r="SHE81" s="145"/>
      <c r="SHF81" s="145"/>
      <c r="SHG81" s="145"/>
      <c r="SHH81" s="145"/>
      <c r="SHI81" s="145"/>
      <c r="SHM81" s="145"/>
      <c r="SHO81" s="145"/>
      <c r="SHP81" s="145"/>
      <c r="SHQ81" s="145"/>
      <c r="SHR81" s="145"/>
      <c r="SHU81" s="145"/>
      <c r="SHW81" s="145"/>
      <c r="SHX81" s="145"/>
      <c r="SHY81" s="145"/>
      <c r="SHZ81" s="145"/>
      <c r="SIA81" s="145"/>
      <c r="SIB81" s="145"/>
      <c r="SIC81" s="145"/>
      <c r="SID81" s="145"/>
      <c r="SIE81" s="145"/>
      <c r="SIF81" s="145"/>
      <c r="SIG81" s="145"/>
      <c r="SIH81" s="145"/>
      <c r="SII81" s="145"/>
      <c r="SIL81" s="145"/>
      <c r="SIO81" s="145"/>
      <c r="SIR81" s="145"/>
      <c r="SIU81" s="145"/>
      <c r="SIX81" s="145"/>
      <c r="SJJ81" s="145"/>
      <c r="SJM81" s="145"/>
      <c r="SJP81" s="145"/>
      <c r="SJS81" s="145"/>
      <c r="SKB81" s="145"/>
      <c r="SKH81" s="145"/>
      <c r="SKK81" s="145"/>
      <c r="SKN81" s="145"/>
      <c r="SKQ81" s="145"/>
      <c r="SKW81" s="145"/>
      <c r="SKZ81" s="145"/>
      <c r="SLF81" s="145"/>
      <c r="SLH81" s="145"/>
      <c r="SLI81" s="145"/>
      <c r="SLK81" s="145"/>
      <c r="SLN81" s="145"/>
      <c r="SLQ81" s="145"/>
      <c r="SLT81" s="145"/>
      <c r="SMB81" s="145"/>
      <c r="SMG81" s="145"/>
      <c r="SMP81" s="145"/>
      <c r="SMS81" s="145"/>
      <c r="SNA81" s="145"/>
      <c r="SNW81" s="145"/>
      <c r="SNX81" s="145"/>
      <c r="SNY81" s="145"/>
      <c r="SNZ81" s="145"/>
      <c r="SOA81" s="145"/>
      <c r="SOB81" s="145"/>
      <c r="SOT81" s="145"/>
      <c r="SOU81" s="145"/>
      <c r="SOX81" s="145"/>
      <c r="SPA81" s="145"/>
      <c r="SPC81" s="145"/>
      <c r="SPE81" s="145"/>
      <c r="SPH81" s="145"/>
      <c r="SPK81" s="145"/>
      <c r="SPN81" s="145"/>
      <c r="SPQ81" s="145"/>
      <c r="SPT81" s="145"/>
      <c r="SPW81" s="145"/>
      <c r="SPZ81" s="145"/>
      <c r="SQC81" s="145"/>
      <c r="SQE81" s="145"/>
      <c r="SQR81" s="145"/>
      <c r="SQS81" s="145"/>
      <c r="SQT81" s="145"/>
      <c r="SQU81" s="145"/>
      <c r="SQV81" s="145"/>
      <c r="SQW81" s="145"/>
      <c r="SQX81" s="145"/>
      <c r="SQY81" s="145"/>
      <c r="SQZ81" s="145"/>
      <c r="SRA81" s="145"/>
      <c r="SRB81" s="145"/>
      <c r="SRC81" s="145"/>
      <c r="SRD81" s="145"/>
      <c r="SRE81" s="145"/>
      <c r="SRI81" s="145"/>
      <c r="SRK81" s="145"/>
      <c r="SRL81" s="145"/>
      <c r="SRM81" s="145"/>
      <c r="SRN81" s="145"/>
      <c r="SRQ81" s="145"/>
      <c r="SRS81" s="145"/>
      <c r="SRT81" s="145"/>
      <c r="SRU81" s="145"/>
      <c r="SRV81" s="145"/>
      <c r="SRW81" s="145"/>
      <c r="SRX81" s="145"/>
      <c r="SRY81" s="145"/>
      <c r="SRZ81" s="145"/>
      <c r="SSA81" s="145"/>
      <c r="SSB81" s="145"/>
      <c r="SSC81" s="145"/>
      <c r="SSD81" s="145"/>
      <c r="SSE81" s="145"/>
      <c r="SSH81" s="145"/>
      <c r="SSK81" s="145"/>
      <c r="SSN81" s="145"/>
      <c r="SSQ81" s="145"/>
      <c r="SST81" s="145"/>
      <c r="STF81" s="145"/>
      <c r="STI81" s="145"/>
      <c r="STL81" s="145"/>
      <c r="STO81" s="145"/>
      <c r="STX81" s="145"/>
      <c r="SUD81" s="145"/>
      <c r="SUG81" s="145"/>
      <c r="SUJ81" s="145"/>
      <c r="SUM81" s="145"/>
      <c r="SUS81" s="145"/>
      <c r="SUV81" s="145"/>
      <c r="SVB81" s="145"/>
      <c r="SVD81" s="145"/>
      <c r="SVE81" s="145"/>
      <c r="SVG81" s="145"/>
      <c r="SVJ81" s="145"/>
      <c r="SVM81" s="145"/>
      <c r="SVP81" s="145"/>
      <c r="SVX81" s="145"/>
      <c r="SWC81" s="145"/>
      <c r="SWL81" s="145"/>
      <c r="SWO81" s="145"/>
      <c r="SWW81" s="145"/>
      <c r="SXS81" s="145"/>
      <c r="SXT81" s="145"/>
      <c r="SXU81" s="145"/>
      <c r="SXV81" s="145"/>
      <c r="SXW81" s="145"/>
      <c r="SXX81" s="145"/>
      <c r="SYP81" s="145"/>
      <c r="SYQ81" s="145"/>
      <c r="SYT81" s="145"/>
      <c r="SYW81" s="145"/>
      <c r="SYY81" s="145"/>
      <c r="SZA81" s="145"/>
      <c r="SZD81" s="145"/>
      <c r="SZG81" s="145"/>
      <c r="SZJ81" s="145"/>
      <c r="SZM81" s="145"/>
      <c r="SZP81" s="145"/>
      <c r="SZS81" s="145"/>
      <c r="SZV81" s="145"/>
      <c r="SZY81" s="145"/>
      <c r="TAA81" s="145"/>
      <c r="TAN81" s="145"/>
      <c r="TAO81" s="145"/>
      <c r="TAP81" s="145"/>
      <c r="TAQ81" s="145"/>
      <c r="TAR81" s="145"/>
      <c r="TAS81" s="145"/>
      <c r="TAT81" s="145"/>
      <c r="TAU81" s="145"/>
      <c r="TAV81" s="145"/>
      <c r="TAW81" s="145"/>
      <c r="TAX81" s="145"/>
      <c r="TAY81" s="145"/>
      <c r="TAZ81" s="145"/>
      <c r="TBA81" s="145"/>
      <c r="TBE81" s="145"/>
      <c r="TBG81" s="145"/>
      <c r="TBH81" s="145"/>
      <c r="TBI81" s="145"/>
      <c r="TBJ81" s="145"/>
      <c r="TBM81" s="145"/>
      <c r="TBO81" s="145"/>
      <c r="TBP81" s="145"/>
      <c r="TBQ81" s="145"/>
      <c r="TBR81" s="145"/>
      <c r="TBS81" s="145"/>
      <c r="TBT81" s="145"/>
      <c r="TBU81" s="145"/>
      <c r="TBV81" s="145"/>
      <c r="TBW81" s="145"/>
      <c r="TBX81" s="145"/>
      <c r="TBY81" s="145"/>
      <c r="TBZ81" s="145"/>
      <c r="TCA81" s="145"/>
      <c r="TCD81" s="145"/>
      <c r="TCG81" s="145"/>
      <c r="TCJ81" s="145"/>
      <c r="TCM81" s="145"/>
      <c r="TCP81" s="145"/>
      <c r="TDB81" s="145"/>
      <c r="TDE81" s="145"/>
      <c r="TDH81" s="145"/>
      <c r="TDK81" s="145"/>
      <c r="TDT81" s="145"/>
      <c r="TDZ81" s="145"/>
      <c r="TEC81" s="145"/>
      <c r="TEF81" s="145"/>
      <c r="TEI81" s="145"/>
      <c r="TEO81" s="145"/>
      <c r="TER81" s="145"/>
      <c r="TEX81" s="145"/>
      <c r="TEZ81" s="145"/>
      <c r="TFA81" s="145"/>
      <c r="TFC81" s="145"/>
      <c r="TFF81" s="145"/>
      <c r="TFI81" s="145"/>
      <c r="TFL81" s="145"/>
      <c r="TFT81" s="145"/>
      <c r="TFY81" s="145"/>
      <c r="TGH81" s="145"/>
      <c r="TGK81" s="145"/>
      <c r="TGS81" s="145"/>
      <c r="THO81" s="145"/>
      <c r="THP81" s="145"/>
      <c r="THQ81" s="145"/>
      <c r="THR81" s="145"/>
      <c r="THS81" s="145"/>
      <c r="THT81" s="145"/>
      <c r="TIL81" s="145"/>
      <c r="TIM81" s="145"/>
      <c r="TIP81" s="145"/>
      <c r="TIS81" s="145"/>
      <c r="TIU81" s="145"/>
      <c r="TIW81" s="145"/>
      <c r="TIZ81" s="145"/>
      <c r="TJC81" s="145"/>
      <c r="TJF81" s="145"/>
      <c r="TJI81" s="145"/>
      <c r="TJL81" s="145"/>
      <c r="TJO81" s="145"/>
      <c r="TJR81" s="145"/>
      <c r="TJU81" s="145"/>
      <c r="TJW81" s="145"/>
      <c r="TKJ81" s="145"/>
      <c r="TKK81" s="145"/>
      <c r="TKL81" s="145"/>
      <c r="TKM81" s="145"/>
      <c r="TKN81" s="145"/>
      <c r="TKO81" s="145"/>
      <c r="TKP81" s="145"/>
      <c r="TKQ81" s="145"/>
      <c r="TKR81" s="145"/>
      <c r="TKS81" s="145"/>
      <c r="TKT81" s="145"/>
      <c r="TKU81" s="145"/>
      <c r="TKV81" s="145"/>
      <c r="TKW81" s="145"/>
      <c r="TLA81" s="145"/>
      <c r="TLC81" s="145"/>
      <c r="TLD81" s="145"/>
      <c r="TLE81" s="145"/>
      <c r="TLF81" s="145"/>
      <c r="TLI81" s="145"/>
      <c r="TLK81" s="145"/>
      <c r="TLL81" s="145"/>
      <c r="TLM81" s="145"/>
      <c r="TLN81" s="145"/>
      <c r="TLO81" s="145"/>
      <c r="TLP81" s="145"/>
      <c r="TLQ81" s="145"/>
      <c r="TLR81" s="145"/>
      <c r="TLS81" s="145"/>
      <c r="TLT81" s="145"/>
      <c r="TLU81" s="145"/>
      <c r="TLV81" s="145"/>
      <c r="TLW81" s="145"/>
      <c r="TLZ81" s="145"/>
      <c r="TMC81" s="145"/>
      <c r="TMF81" s="145"/>
      <c r="TMI81" s="145"/>
      <c r="TML81" s="145"/>
      <c r="TMX81" s="145"/>
      <c r="TNA81" s="145"/>
      <c r="TND81" s="145"/>
      <c r="TNG81" s="145"/>
      <c r="TNP81" s="145"/>
      <c r="TNV81" s="145"/>
      <c r="TNY81" s="145"/>
      <c r="TOB81" s="145"/>
      <c r="TOE81" s="145"/>
      <c r="TOK81" s="145"/>
      <c r="TON81" s="145"/>
      <c r="TOT81" s="145"/>
      <c r="TOV81" s="145"/>
      <c r="TOW81" s="145"/>
      <c r="TOY81" s="145"/>
      <c r="TPB81" s="145"/>
      <c r="TPE81" s="145"/>
      <c r="TPH81" s="145"/>
      <c r="TPP81" s="145"/>
      <c r="TPU81" s="145"/>
      <c r="TQD81" s="145"/>
      <c r="TQG81" s="145"/>
      <c r="TQO81" s="145"/>
      <c r="TRK81" s="145"/>
      <c r="TRL81" s="145"/>
      <c r="TRM81" s="145"/>
      <c r="TRN81" s="145"/>
      <c r="TRO81" s="145"/>
      <c r="TRP81" s="145"/>
      <c r="TSH81" s="145"/>
      <c r="TSI81" s="145"/>
      <c r="TSL81" s="145"/>
      <c r="TSO81" s="145"/>
      <c r="TSQ81" s="145"/>
      <c r="TSS81" s="145"/>
      <c r="TSV81" s="145"/>
      <c r="TSY81" s="145"/>
      <c r="TTB81" s="145"/>
      <c r="TTE81" s="145"/>
      <c r="TTH81" s="145"/>
      <c r="TTK81" s="145"/>
      <c r="TTN81" s="145"/>
      <c r="TTQ81" s="145"/>
      <c r="TTS81" s="145"/>
      <c r="TUF81" s="145"/>
      <c r="TUG81" s="145"/>
      <c r="TUH81" s="145"/>
      <c r="TUI81" s="145"/>
      <c r="TUJ81" s="145"/>
      <c r="TUK81" s="145"/>
      <c r="TUL81" s="145"/>
      <c r="TUM81" s="145"/>
      <c r="TUN81" s="145"/>
      <c r="TUO81" s="145"/>
      <c r="TUP81" s="145"/>
      <c r="TUQ81" s="145"/>
      <c r="TUR81" s="145"/>
      <c r="TUS81" s="145"/>
      <c r="TUW81" s="145"/>
      <c r="TUY81" s="145"/>
      <c r="TUZ81" s="145"/>
      <c r="TVA81" s="145"/>
      <c r="TVB81" s="145"/>
      <c r="TVE81" s="145"/>
      <c r="TVG81" s="145"/>
      <c r="TVH81" s="145"/>
      <c r="TVI81" s="145"/>
      <c r="TVJ81" s="145"/>
      <c r="TVK81" s="145"/>
      <c r="TVL81" s="145"/>
      <c r="TVM81" s="145"/>
      <c r="TVN81" s="145"/>
      <c r="TVO81" s="145"/>
      <c r="TVP81" s="145"/>
      <c r="TVQ81" s="145"/>
      <c r="TVR81" s="145"/>
      <c r="TVS81" s="145"/>
      <c r="TVV81" s="145"/>
      <c r="TVY81" s="145"/>
      <c r="TWB81" s="145"/>
      <c r="TWE81" s="145"/>
      <c r="TWH81" s="145"/>
      <c r="TWT81" s="145"/>
      <c r="TWW81" s="145"/>
      <c r="TWZ81" s="145"/>
      <c r="TXC81" s="145"/>
      <c r="TXL81" s="145"/>
      <c r="TXR81" s="145"/>
      <c r="TXU81" s="145"/>
      <c r="TXX81" s="145"/>
      <c r="TYA81" s="145"/>
      <c r="TYG81" s="145"/>
      <c r="TYJ81" s="145"/>
      <c r="TYP81" s="145"/>
      <c r="TYR81" s="145"/>
      <c r="TYS81" s="145"/>
      <c r="TYU81" s="145"/>
      <c r="TYX81" s="145"/>
      <c r="TZA81" s="145"/>
      <c r="TZD81" s="145"/>
      <c r="TZL81" s="145"/>
      <c r="TZQ81" s="145"/>
      <c r="TZZ81" s="145"/>
      <c r="UAC81" s="145"/>
      <c r="UAK81" s="145"/>
      <c r="UBG81" s="145"/>
      <c r="UBH81" s="145"/>
      <c r="UBI81" s="145"/>
      <c r="UBJ81" s="145"/>
      <c r="UBK81" s="145"/>
      <c r="UBL81" s="145"/>
      <c r="UCD81" s="145"/>
      <c r="UCE81" s="145"/>
      <c r="UCH81" s="145"/>
      <c r="UCK81" s="145"/>
      <c r="UCM81" s="145"/>
      <c r="UCO81" s="145"/>
      <c r="UCR81" s="145"/>
      <c r="UCU81" s="145"/>
      <c r="UCX81" s="145"/>
      <c r="UDA81" s="145"/>
      <c r="UDD81" s="145"/>
      <c r="UDG81" s="145"/>
      <c r="UDJ81" s="145"/>
      <c r="UDM81" s="145"/>
      <c r="UDO81" s="145"/>
      <c r="UEB81" s="145"/>
      <c r="UEC81" s="145"/>
      <c r="UED81" s="145"/>
      <c r="UEE81" s="145"/>
      <c r="UEF81" s="145"/>
      <c r="UEG81" s="145"/>
      <c r="UEH81" s="145"/>
      <c r="UEI81" s="145"/>
      <c r="UEJ81" s="145"/>
      <c r="UEK81" s="145"/>
      <c r="UEL81" s="145"/>
      <c r="UEM81" s="145"/>
      <c r="UEN81" s="145"/>
      <c r="UEO81" s="145"/>
      <c r="UES81" s="145"/>
      <c r="UEU81" s="145"/>
      <c r="UEV81" s="145"/>
      <c r="UEW81" s="145"/>
      <c r="UEX81" s="145"/>
      <c r="UFA81" s="145"/>
      <c r="UFC81" s="145"/>
      <c r="UFD81" s="145"/>
      <c r="UFE81" s="145"/>
      <c r="UFF81" s="145"/>
      <c r="UFG81" s="145"/>
      <c r="UFH81" s="145"/>
      <c r="UFI81" s="145"/>
      <c r="UFJ81" s="145"/>
      <c r="UFK81" s="145"/>
      <c r="UFL81" s="145"/>
      <c r="UFM81" s="145"/>
      <c r="UFN81" s="145"/>
      <c r="UFO81" s="145"/>
      <c r="UFR81" s="145"/>
      <c r="UFU81" s="145"/>
      <c r="UFX81" s="145"/>
      <c r="UGA81" s="145"/>
      <c r="UGD81" s="145"/>
      <c r="UGP81" s="145"/>
      <c r="UGS81" s="145"/>
      <c r="UGV81" s="145"/>
      <c r="UGY81" s="145"/>
      <c r="UHH81" s="145"/>
      <c r="UHN81" s="145"/>
      <c r="UHQ81" s="145"/>
      <c r="UHT81" s="145"/>
      <c r="UHW81" s="145"/>
      <c r="UIC81" s="145"/>
      <c r="UIF81" s="145"/>
      <c r="UIL81" s="145"/>
      <c r="UIN81" s="145"/>
      <c r="UIO81" s="145"/>
      <c r="UIQ81" s="145"/>
      <c r="UIT81" s="145"/>
      <c r="UIW81" s="145"/>
      <c r="UIZ81" s="145"/>
      <c r="UJH81" s="145"/>
      <c r="UJM81" s="145"/>
      <c r="UJV81" s="145"/>
      <c r="UJY81" s="145"/>
      <c r="UKG81" s="145"/>
      <c r="ULC81" s="145"/>
      <c r="ULD81" s="145"/>
      <c r="ULE81" s="145"/>
      <c r="ULF81" s="145"/>
      <c r="ULG81" s="145"/>
      <c r="ULH81" s="145"/>
      <c r="ULZ81" s="145"/>
      <c r="UMA81" s="145"/>
      <c r="UMD81" s="145"/>
      <c r="UMG81" s="145"/>
      <c r="UMI81" s="145"/>
      <c r="UMK81" s="145"/>
      <c r="UMN81" s="145"/>
      <c r="UMQ81" s="145"/>
      <c r="UMT81" s="145"/>
      <c r="UMW81" s="145"/>
      <c r="UMZ81" s="145"/>
      <c r="UNC81" s="145"/>
      <c r="UNF81" s="145"/>
      <c r="UNI81" s="145"/>
      <c r="UNK81" s="145"/>
      <c r="UNX81" s="145"/>
      <c r="UNY81" s="145"/>
      <c r="UNZ81" s="145"/>
      <c r="UOA81" s="145"/>
      <c r="UOB81" s="145"/>
      <c r="UOC81" s="145"/>
      <c r="UOD81" s="145"/>
      <c r="UOE81" s="145"/>
      <c r="UOF81" s="145"/>
      <c r="UOG81" s="145"/>
      <c r="UOH81" s="145"/>
      <c r="UOI81" s="145"/>
      <c r="UOJ81" s="145"/>
      <c r="UOK81" s="145"/>
      <c r="UOO81" s="145"/>
      <c r="UOQ81" s="145"/>
      <c r="UOR81" s="145"/>
      <c r="UOS81" s="145"/>
      <c r="UOT81" s="145"/>
      <c r="UOW81" s="145"/>
      <c r="UOY81" s="145"/>
      <c r="UOZ81" s="145"/>
      <c r="UPA81" s="145"/>
      <c r="UPB81" s="145"/>
      <c r="UPC81" s="145"/>
      <c r="UPD81" s="145"/>
      <c r="UPE81" s="145"/>
      <c r="UPF81" s="145"/>
      <c r="UPG81" s="145"/>
      <c r="UPH81" s="145"/>
      <c r="UPI81" s="145"/>
      <c r="UPJ81" s="145"/>
      <c r="UPK81" s="145"/>
      <c r="UPN81" s="145"/>
      <c r="UPQ81" s="145"/>
      <c r="UPT81" s="145"/>
      <c r="UPW81" s="145"/>
      <c r="UPZ81" s="145"/>
      <c r="UQL81" s="145"/>
      <c r="UQO81" s="145"/>
      <c r="UQR81" s="145"/>
      <c r="UQU81" s="145"/>
      <c r="URD81" s="145"/>
      <c r="URJ81" s="145"/>
      <c r="URM81" s="145"/>
      <c r="URP81" s="145"/>
      <c r="URS81" s="145"/>
      <c r="URY81" s="145"/>
      <c r="USB81" s="145"/>
      <c r="USH81" s="145"/>
      <c r="USJ81" s="145"/>
      <c r="USK81" s="145"/>
      <c r="USM81" s="145"/>
      <c r="USP81" s="145"/>
      <c r="USS81" s="145"/>
      <c r="USV81" s="145"/>
      <c r="UTD81" s="145"/>
      <c r="UTI81" s="145"/>
      <c r="UTR81" s="145"/>
      <c r="UTU81" s="145"/>
      <c r="UUC81" s="145"/>
      <c r="UUY81" s="145"/>
      <c r="UUZ81" s="145"/>
      <c r="UVA81" s="145"/>
      <c r="UVB81" s="145"/>
      <c r="UVC81" s="145"/>
      <c r="UVD81" s="145"/>
      <c r="UVV81" s="145"/>
      <c r="UVW81" s="145"/>
      <c r="UVZ81" s="145"/>
      <c r="UWC81" s="145"/>
      <c r="UWE81" s="145"/>
      <c r="UWG81" s="145"/>
      <c r="UWJ81" s="145"/>
      <c r="UWM81" s="145"/>
      <c r="UWP81" s="145"/>
      <c r="UWS81" s="145"/>
      <c r="UWV81" s="145"/>
      <c r="UWY81" s="145"/>
      <c r="UXB81" s="145"/>
      <c r="UXE81" s="145"/>
      <c r="UXG81" s="145"/>
      <c r="UXT81" s="145"/>
      <c r="UXU81" s="145"/>
      <c r="UXV81" s="145"/>
      <c r="UXW81" s="145"/>
      <c r="UXX81" s="145"/>
      <c r="UXY81" s="145"/>
      <c r="UXZ81" s="145"/>
      <c r="UYA81" s="145"/>
      <c r="UYB81" s="145"/>
      <c r="UYC81" s="145"/>
      <c r="UYD81" s="145"/>
      <c r="UYE81" s="145"/>
      <c r="UYF81" s="145"/>
      <c r="UYG81" s="145"/>
      <c r="UYK81" s="145"/>
      <c r="UYM81" s="145"/>
      <c r="UYN81" s="145"/>
      <c r="UYO81" s="145"/>
      <c r="UYP81" s="145"/>
      <c r="UYS81" s="145"/>
      <c r="UYU81" s="145"/>
      <c r="UYV81" s="145"/>
      <c r="UYW81" s="145"/>
      <c r="UYX81" s="145"/>
      <c r="UYY81" s="145"/>
      <c r="UYZ81" s="145"/>
      <c r="UZA81" s="145"/>
      <c r="UZB81" s="145"/>
      <c r="UZC81" s="145"/>
      <c r="UZD81" s="145"/>
      <c r="UZE81" s="145"/>
      <c r="UZF81" s="145"/>
      <c r="UZG81" s="145"/>
      <c r="UZJ81" s="145"/>
      <c r="UZM81" s="145"/>
      <c r="UZP81" s="145"/>
      <c r="UZS81" s="145"/>
      <c r="UZV81" s="145"/>
      <c r="VAH81" s="145"/>
      <c r="VAK81" s="145"/>
      <c r="VAN81" s="145"/>
      <c r="VAQ81" s="145"/>
      <c r="VAZ81" s="145"/>
      <c r="VBF81" s="145"/>
      <c r="VBI81" s="145"/>
      <c r="VBL81" s="145"/>
      <c r="VBO81" s="145"/>
      <c r="VBU81" s="145"/>
      <c r="VBX81" s="145"/>
      <c r="VCD81" s="145"/>
      <c r="VCF81" s="145"/>
      <c r="VCG81" s="145"/>
      <c r="VCI81" s="145"/>
      <c r="VCL81" s="145"/>
      <c r="VCO81" s="145"/>
      <c r="VCR81" s="145"/>
      <c r="VCZ81" s="145"/>
      <c r="VDE81" s="145"/>
      <c r="VDN81" s="145"/>
      <c r="VDQ81" s="145"/>
      <c r="VDY81" s="145"/>
      <c r="VEU81" s="145"/>
      <c r="VEV81" s="145"/>
      <c r="VEW81" s="145"/>
      <c r="VEX81" s="145"/>
      <c r="VEY81" s="145"/>
      <c r="VEZ81" s="145"/>
      <c r="VFR81" s="145"/>
      <c r="VFS81" s="145"/>
      <c r="VFV81" s="145"/>
      <c r="VFY81" s="145"/>
      <c r="VGA81" s="145"/>
      <c r="VGC81" s="145"/>
      <c r="VGF81" s="145"/>
      <c r="VGI81" s="145"/>
      <c r="VGL81" s="145"/>
      <c r="VGO81" s="145"/>
      <c r="VGR81" s="145"/>
      <c r="VGU81" s="145"/>
      <c r="VGX81" s="145"/>
      <c r="VHA81" s="145"/>
      <c r="VHC81" s="145"/>
      <c r="VHP81" s="145"/>
      <c r="VHQ81" s="145"/>
      <c r="VHR81" s="145"/>
      <c r="VHS81" s="145"/>
      <c r="VHT81" s="145"/>
      <c r="VHU81" s="145"/>
      <c r="VHV81" s="145"/>
      <c r="VHW81" s="145"/>
      <c r="VHX81" s="145"/>
      <c r="VHY81" s="145"/>
      <c r="VHZ81" s="145"/>
      <c r="VIA81" s="145"/>
      <c r="VIB81" s="145"/>
      <c r="VIC81" s="145"/>
      <c r="VIG81" s="145"/>
      <c r="VII81" s="145"/>
      <c r="VIJ81" s="145"/>
      <c r="VIK81" s="145"/>
      <c r="VIL81" s="145"/>
      <c r="VIO81" s="145"/>
      <c r="VIQ81" s="145"/>
      <c r="VIR81" s="145"/>
      <c r="VIS81" s="145"/>
      <c r="VIT81" s="145"/>
      <c r="VIU81" s="145"/>
      <c r="VIV81" s="145"/>
      <c r="VIW81" s="145"/>
      <c r="VIX81" s="145"/>
      <c r="VIY81" s="145"/>
      <c r="VIZ81" s="145"/>
      <c r="VJA81" s="145"/>
      <c r="VJB81" s="145"/>
      <c r="VJC81" s="145"/>
      <c r="VJF81" s="145"/>
      <c r="VJI81" s="145"/>
      <c r="VJL81" s="145"/>
      <c r="VJO81" s="145"/>
      <c r="VJR81" s="145"/>
      <c r="VKD81" s="145"/>
      <c r="VKG81" s="145"/>
      <c r="VKJ81" s="145"/>
      <c r="VKM81" s="145"/>
      <c r="VKV81" s="145"/>
      <c r="VLB81" s="145"/>
      <c r="VLE81" s="145"/>
      <c r="VLH81" s="145"/>
      <c r="VLK81" s="145"/>
      <c r="VLQ81" s="145"/>
      <c r="VLT81" s="145"/>
      <c r="VLZ81" s="145"/>
      <c r="VMB81" s="145"/>
      <c r="VMC81" s="145"/>
      <c r="VME81" s="145"/>
      <c r="VMH81" s="145"/>
      <c r="VMK81" s="145"/>
      <c r="VMN81" s="145"/>
      <c r="VMV81" s="145"/>
      <c r="VNA81" s="145"/>
      <c r="VNJ81" s="145"/>
      <c r="VNM81" s="145"/>
      <c r="VNU81" s="145"/>
      <c r="VOQ81" s="145"/>
      <c r="VOR81" s="145"/>
      <c r="VOS81" s="145"/>
      <c r="VOT81" s="145"/>
      <c r="VOU81" s="145"/>
      <c r="VOV81" s="145"/>
      <c r="VPN81" s="145"/>
      <c r="VPO81" s="145"/>
      <c r="VPR81" s="145"/>
      <c r="VPU81" s="145"/>
      <c r="VPW81" s="145"/>
      <c r="VPY81" s="145"/>
      <c r="VQB81" s="145"/>
      <c r="VQE81" s="145"/>
      <c r="VQH81" s="145"/>
      <c r="VQK81" s="145"/>
      <c r="VQN81" s="145"/>
      <c r="VQQ81" s="145"/>
      <c r="VQT81" s="145"/>
      <c r="VQW81" s="145"/>
      <c r="VQY81" s="145"/>
      <c r="VRL81" s="145"/>
      <c r="VRM81" s="145"/>
      <c r="VRN81" s="145"/>
      <c r="VRO81" s="145"/>
      <c r="VRP81" s="145"/>
      <c r="VRQ81" s="145"/>
      <c r="VRR81" s="145"/>
      <c r="VRS81" s="145"/>
      <c r="VRT81" s="145"/>
      <c r="VRU81" s="145"/>
      <c r="VRV81" s="145"/>
      <c r="VRW81" s="145"/>
      <c r="VRX81" s="145"/>
      <c r="VRY81" s="145"/>
      <c r="VSC81" s="145"/>
      <c r="VSE81" s="145"/>
      <c r="VSF81" s="145"/>
      <c r="VSG81" s="145"/>
      <c r="VSH81" s="145"/>
      <c r="VSK81" s="145"/>
      <c r="VSM81" s="145"/>
      <c r="VSN81" s="145"/>
      <c r="VSO81" s="145"/>
      <c r="VSP81" s="145"/>
      <c r="VSQ81" s="145"/>
      <c r="VSR81" s="145"/>
      <c r="VSS81" s="145"/>
      <c r="VST81" s="145"/>
      <c r="VSU81" s="145"/>
      <c r="VSV81" s="145"/>
      <c r="VSW81" s="145"/>
      <c r="VSX81" s="145"/>
      <c r="VSY81" s="145"/>
      <c r="VTB81" s="145"/>
      <c r="VTE81" s="145"/>
      <c r="VTH81" s="145"/>
      <c r="VTK81" s="145"/>
      <c r="VTN81" s="145"/>
      <c r="VTZ81" s="145"/>
      <c r="VUC81" s="145"/>
      <c r="VUF81" s="145"/>
      <c r="VUI81" s="145"/>
      <c r="VUR81" s="145"/>
      <c r="VUX81" s="145"/>
      <c r="VVA81" s="145"/>
      <c r="VVD81" s="145"/>
      <c r="VVG81" s="145"/>
      <c r="VVM81" s="145"/>
      <c r="VVP81" s="145"/>
      <c r="VVV81" s="145"/>
      <c r="VVX81" s="145"/>
      <c r="VVY81" s="145"/>
      <c r="VWA81" s="145"/>
      <c r="VWD81" s="145"/>
      <c r="VWG81" s="145"/>
      <c r="VWJ81" s="145"/>
      <c r="VWR81" s="145"/>
      <c r="VWW81" s="145"/>
      <c r="VXF81" s="145"/>
      <c r="VXI81" s="145"/>
      <c r="VXQ81" s="145"/>
      <c r="VYM81" s="145"/>
      <c r="VYN81" s="145"/>
      <c r="VYO81" s="145"/>
      <c r="VYP81" s="145"/>
      <c r="VYQ81" s="145"/>
      <c r="VYR81" s="145"/>
      <c r="VZJ81" s="145"/>
      <c r="VZK81" s="145"/>
      <c r="VZN81" s="145"/>
      <c r="VZQ81" s="145"/>
      <c r="VZS81" s="145"/>
      <c r="VZU81" s="145"/>
      <c r="VZX81" s="145"/>
      <c r="WAA81" s="145"/>
      <c r="WAD81" s="145"/>
      <c r="WAG81" s="145"/>
      <c r="WAJ81" s="145"/>
      <c r="WAM81" s="145"/>
      <c r="WAP81" s="145"/>
      <c r="WAS81" s="145"/>
      <c r="WAU81" s="145"/>
      <c r="WBH81" s="145"/>
      <c r="WBI81" s="145"/>
      <c r="WBJ81" s="145"/>
      <c r="WBK81" s="145"/>
      <c r="WBL81" s="145"/>
      <c r="WBM81" s="145"/>
      <c r="WBN81" s="145"/>
      <c r="WBO81" s="145"/>
      <c r="WBP81" s="145"/>
      <c r="WBQ81" s="145"/>
      <c r="WBR81" s="145"/>
      <c r="WBS81" s="145"/>
      <c r="WBT81" s="145"/>
      <c r="WBU81" s="145"/>
      <c r="WBY81" s="145"/>
      <c r="WCA81" s="145"/>
      <c r="WCB81" s="145"/>
      <c r="WCC81" s="145"/>
      <c r="WCD81" s="145"/>
      <c r="WCG81" s="145"/>
      <c r="WCI81" s="145"/>
      <c r="WCJ81" s="145"/>
      <c r="WCK81" s="145"/>
      <c r="WCL81" s="145"/>
      <c r="WCM81" s="145"/>
      <c r="WCN81" s="145"/>
      <c r="WCO81" s="145"/>
      <c r="WCP81" s="145"/>
      <c r="WCQ81" s="145"/>
      <c r="WCR81" s="145"/>
      <c r="WCS81" s="145"/>
      <c r="WCT81" s="145"/>
      <c r="WCU81" s="145"/>
      <c r="WCX81" s="145"/>
      <c r="WDA81" s="145"/>
      <c r="WDD81" s="145"/>
      <c r="WDG81" s="145"/>
      <c r="WDJ81" s="145"/>
      <c r="WDV81" s="145"/>
      <c r="WDY81" s="145"/>
      <c r="WEB81" s="145"/>
      <c r="WEE81" s="145"/>
      <c r="WEN81" s="145"/>
      <c r="WET81" s="145"/>
      <c r="WEW81" s="145"/>
      <c r="WEZ81" s="145"/>
      <c r="WFC81" s="145"/>
      <c r="WFI81" s="145"/>
      <c r="WFL81" s="145"/>
      <c r="WFR81" s="145"/>
      <c r="WFT81" s="145"/>
      <c r="WFU81" s="145"/>
      <c r="WFW81" s="145"/>
      <c r="WFZ81" s="145"/>
      <c r="WGC81" s="145"/>
      <c r="WGF81" s="145"/>
      <c r="WGN81" s="145"/>
      <c r="WGS81" s="145"/>
      <c r="WHB81" s="145"/>
      <c r="WHE81" s="145"/>
      <c r="WHM81" s="145"/>
      <c r="WII81" s="145"/>
      <c r="WIJ81" s="145"/>
      <c r="WIK81" s="145"/>
      <c r="WIL81" s="145"/>
      <c r="WIM81" s="145"/>
      <c r="WIN81" s="145"/>
      <c r="WJF81" s="145"/>
      <c r="WJG81" s="145"/>
      <c r="WJJ81" s="145"/>
      <c r="WJM81" s="145"/>
      <c r="WJO81" s="145"/>
      <c r="WJQ81" s="145"/>
      <c r="WJT81" s="145"/>
      <c r="WJW81" s="145"/>
      <c r="WJZ81" s="145"/>
      <c r="WKC81" s="145"/>
      <c r="WKF81" s="145"/>
      <c r="WKI81" s="145"/>
      <c r="WKL81" s="145"/>
      <c r="WKO81" s="145"/>
      <c r="WKQ81" s="145"/>
      <c r="WLD81" s="145"/>
      <c r="WLE81" s="145"/>
      <c r="WLF81" s="145"/>
      <c r="WLG81" s="145"/>
      <c r="WLH81" s="145"/>
      <c r="WLI81" s="145"/>
      <c r="WLJ81" s="145"/>
      <c r="WLK81" s="145"/>
      <c r="WLL81" s="145"/>
      <c r="WLM81" s="145"/>
      <c r="WLN81" s="145"/>
      <c r="WLO81" s="145"/>
      <c r="WLP81" s="145"/>
      <c r="WLQ81" s="145"/>
      <c r="WLU81" s="145"/>
      <c r="WLW81" s="145"/>
      <c r="WLX81" s="145"/>
      <c r="WLY81" s="145"/>
      <c r="WLZ81" s="145"/>
      <c r="WMC81" s="145"/>
      <c r="WME81" s="145"/>
      <c r="WMF81" s="145"/>
      <c r="WMG81" s="145"/>
      <c r="WMH81" s="145"/>
      <c r="WMI81" s="145"/>
      <c r="WMJ81" s="145"/>
      <c r="WMK81" s="145"/>
      <c r="WML81" s="145"/>
      <c r="WMM81" s="145"/>
      <c r="WMN81" s="145"/>
      <c r="WMO81" s="145"/>
      <c r="WMP81" s="145"/>
      <c r="WMQ81" s="145"/>
      <c r="WMT81" s="145"/>
      <c r="WMW81" s="145"/>
      <c r="WMZ81" s="145"/>
      <c r="WNC81" s="145"/>
      <c r="WNF81" s="145"/>
      <c r="WNR81" s="145"/>
      <c r="WNU81" s="145"/>
      <c r="WNX81" s="145"/>
      <c r="WOA81" s="145"/>
      <c r="WOJ81" s="145"/>
      <c r="WOP81" s="145"/>
      <c r="WOS81" s="145"/>
      <c r="WOV81" s="145"/>
      <c r="WOY81" s="145"/>
      <c r="WPE81" s="145"/>
      <c r="WPH81" s="145"/>
      <c r="WPN81" s="145"/>
      <c r="WPP81" s="145"/>
      <c r="WPQ81" s="145"/>
      <c r="WPS81" s="145"/>
      <c r="WPV81" s="145"/>
      <c r="WPY81" s="145"/>
      <c r="WQB81" s="145"/>
      <c r="WQJ81" s="145"/>
      <c r="WQO81" s="145"/>
      <c r="WQX81" s="145"/>
      <c r="WRA81" s="145"/>
      <c r="WRI81" s="145"/>
      <c r="WSE81" s="145"/>
      <c r="WSF81" s="145"/>
      <c r="WSG81" s="145"/>
      <c r="WSH81" s="145"/>
      <c r="WSI81" s="145"/>
      <c r="WSJ81" s="145"/>
      <c r="WTB81" s="145"/>
      <c r="WTC81" s="145"/>
      <c r="WTF81" s="145"/>
      <c r="WTI81" s="145"/>
      <c r="WTK81" s="145"/>
      <c r="WTM81" s="145"/>
      <c r="WTP81" s="145"/>
      <c r="WTS81" s="145"/>
      <c r="WTV81" s="145"/>
      <c r="WTY81" s="145"/>
      <c r="WUB81" s="145"/>
      <c r="WUE81" s="145"/>
      <c r="WUH81" s="145"/>
      <c r="WUK81" s="145"/>
      <c r="WUM81" s="145"/>
      <c r="WUZ81" s="145"/>
      <c r="WVA81" s="145"/>
      <c r="WVB81" s="145"/>
      <c r="WVC81" s="145"/>
      <c r="WVD81" s="145"/>
      <c r="WVE81" s="145"/>
      <c r="WVF81" s="145"/>
      <c r="WVG81" s="145"/>
      <c r="WVH81" s="145"/>
      <c r="WVI81" s="145"/>
      <c r="WVJ81" s="145"/>
      <c r="WVK81" s="145"/>
      <c r="WVL81" s="145"/>
      <c r="WVM81" s="145"/>
      <c r="WVN81" s="145"/>
      <c r="WVO81" s="145"/>
      <c r="WVP81" s="145"/>
      <c r="WVQ81" s="145"/>
      <c r="WVR81" s="145"/>
      <c r="WVS81" s="145"/>
      <c r="WVT81" s="145"/>
      <c r="WVU81" s="145"/>
      <c r="WVV81" s="145"/>
      <c r="WVW81" s="145"/>
      <c r="WVX81" s="145"/>
      <c r="WVY81" s="145"/>
      <c r="WVZ81" s="145"/>
      <c r="WWA81" s="145"/>
      <c r="WWB81" s="145"/>
      <c r="WWC81" s="145"/>
      <c r="WWD81" s="145"/>
      <c r="WWE81" s="145"/>
      <c r="WWF81" s="145"/>
      <c r="WWG81" s="145"/>
      <c r="WWH81" s="145"/>
      <c r="WWI81" s="145"/>
      <c r="WWJ81" s="145"/>
      <c r="WWK81" s="145"/>
      <c r="WWL81" s="145"/>
      <c r="WWM81" s="145"/>
      <c r="WWN81" s="145"/>
      <c r="WWO81" s="145"/>
      <c r="WWP81" s="145"/>
      <c r="WWQ81" s="145"/>
      <c r="WWR81" s="145"/>
      <c r="WWS81" s="145"/>
      <c r="WWT81" s="145"/>
      <c r="WWU81" s="145"/>
      <c r="WWV81" s="145"/>
      <c r="WWW81" s="145"/>
      <c r="WWX81" s="145"/>
      <c r="WWY81" s="145"/>
      <c r="WWZ81" s="145"/>
      <c r="WXA81" s="145"/>
      <c r="WXB81" s="145"/>
      <c r="WXC81" s="145"/>
      <c r="WXD81" s="145"/>
      <c r="WXE81" s="145"/>
      <c r="WXF81" s="145"/>
      <c r="WXG81" s="145"/>
      <c r="WXH81" s="145"/>
      <c r="WXI81" s="145"/>
      <c r="WXJ81" s="145"/>
      <c r="WXK81" s="145"/>
      <c r="WXL81" s="145"/>
      <c r="WXM81" s="145"/>
      <c r="WXN81" s="145"/>
      <c r="WXO81" s="145"/>
      <c r="WXP81" s="145"/>
      <c r="WXQ81" s="145"/>
      <c r="WXR81" s="145"/>
      <c r="WXS81" s="145"/>
      <c r="WXT81" s="145"/>
      <c r="WXU81" s="145"/>
      <c r="WXV81" s="145"/>
      <c r="WXW81" s="145"/>
      <c r="WXX81" s="145"/>
      <c r="WXY81" s="145"/>
      <c r="WXZ81" s="145"/>
      <c r="WYA81" s="145"/>
      <c r="WYB81" s="145"/>
      <c r="WYC81" s="145"/>
      <c r="WYD81" s="145"/>
      <c r="WYE81" s="145"/>
      <c r="WYF81" s="145"/>
      <c r="WYG81" s="145"/>
      <c r="WYH81" s="145"/>
      <c r="WYI81" s="145"/>
      <c r="WYJ81" s="145"/>
      <c r="WYK81" s="145"/>
      <c r="WYL81" s="145"/>
      <c r="WYM81" s="145"/>
      <c r="WYN81" s="145"/>
      <c r="WYO81" s="145"/>
      <c r="WYP81" s="145"/>
      <c r="WYQ81" s="145"/>
      <c r="WYR81" s="145"/>
      <c r="WYS81" s="145"/>
      <c r="WYT81" s="145"/>
      <c r="WYU81" s="145"/>
      <c r="WYV81" s="145"/>
      <c r="WYW81" s="145"/>
      <c r="WYX81" s="145"/>
      <c r="WYY81" s="145"/>
      <c r="WYZ81" s="145"/>
      <c r="WZA81" s="145"/>
      <c r="WZB81" s="145"/>
      <c r="WZC81" s="145"/>
      <c r="WZD81" s="145"/>
      <c r="WZE81" s="145"/>
      <c r="WZF81" s="145"/>
      <c r="WZG81" s="145"/>
      <c r="WZH81" s="145"/>
      <c r="WZI81" s="145"/>
      <c r="WZJ81" s="145"/>
      <c r="WZK81" s="145"/>
      <c r="WZL81" s="145"/>
      <c r="WZM81" s="145"/>
      <c r="WZN81" s="145"/>
      <c r="WZO81" s="145"/>
      <c r="WZP81" s="145"/>
      <c r="WZQ81" s="145"/>
      <c r="WZR81" s="145"/>
      <c r="WZS81" s="145"/>
      <c r="WZT81" s="145"/>
      <c r="WZU81" s="145"/>
      <c r="WZV81" s="145"/>
      <c r="WZW81" s="145"/>
      <c r="WZX81" s="145"/>
      <c r="WZY81" s="145"/>
      <c r="WZZ81" s="145"/>
      <c r="XAA81" s="145"/>
      <c r="XAB81" s="145"/>
      <c r="XAC81" s="145"/>
      <c r="XAD81" s="145"/>
      <c r="XAE81" s="145"/>
      <c r="XAF81" s="145"/>
      <c r="XAG81" s="145"/>
      <c r="XAH81" s="145"/>
      <c r="XAI81" s="145"/>
      <c r="XAJ81" s="145"/>
      <c r="XAK81" s="145"/>
      <c r="XAL81" s="145"/>
      <c r="XAM81" s="145"/>
      <c r="XAN81" s="145"/>
      <c r="XAO81" s="145"/>
      <c r="XAP81" s="145"/>
      <c r="XAQ81" s="145"/>
      <c r="XAR81" s="145"/>
      <c r="XAS81" s="145"/>
      <c r="XAT81" s="145"/>
      <c r="XAU81" s="145"/>
      <c r="XAV81" s="145"/>
      <c r="XAW81" s="145"/>
      <c r="XAX81" s="145"/>
      <c r="XAY81" s="145"/>
      <c r="XAZ81" s="145"/>
      <c r="XBA81" s="145"/>
      <c r="XBB81" s="145"/>
      <c r="XBC81" s="145"/>
      <c r="XBD81" s="145"/>
      <c r="XBE81" s="145"/>
      <c r="XBF81" s="145"/>
      <c r="XBG81" s="145"/>
      <c r="XBH81" s="145"/>
      <c r="XBI81" s="145"/>
      <c r="XBJ81" s="145"/>
      <c r="XBK81" s="145"/>
      <c r="XBL81" s="145"/>
      <c r="XBM81" s="145"/>
      <c r="XBN81" s="145"/>
      <c r="XBO81" s="145"/>
      <c r="XBP81" s="145"/>
      <c r="XBQ81" s="145"/>
      <c r="XBR81" s="145"/>
      <c r="XBS81" s="145"/>
      <c r="XBT81" s="145"/>
      <c r="XBU81" s="145"/>
      <c r="XBV81" s="145"/>
      <c r="XBW81" s="145"/>
      <c r="XBX81" s="145"/>
      <c r="XBY81" s="145"/>
      <c r="XBZ81" s="145"/>
      <c r="XCA81" s="145"/>
      <c r="XCB81" s="145"/>
      <c r="XCC81" s="145"/>
      <c r="XCD81" s="145"/>
      <c r="XCE81" s="145"/>
      <c r="XCF81" s="145"/>
      <c r="XCG81" s="145"/>
      <c r="XCH81" s="145"/>
      <c r="XCI81" s="145"/>
      <c r="XCJ81" s="145"/>
      <c r="XCK81" s="145"/>
      <c r="XCL81" s="145"/>
      <c r="XCM81" s="145"/>
      <c r="XCN81" s="145"/>
      <c r="XCO81" s="145"/>
      <c r="XCP81" s="145"/>
      <c r="XCQ81" s="145"/>
      <c r="XCR81" s="145"/>
      <c r="XCS81" s="145"/>
      <c r="XCT81" s="145"/>
      <c r="XCU81" s="145"/>
      <c r="XCV81" s="145"/>
      <c r="XCW81" s="145"/>
      <c r="XCX81" s="145"/>
      <c r="XCY81" s="145"/>
      <c r="XCZ81" s="145"/>
      <c r="XDA81" s="145"/>
      <c r="XDB81" s="145"/>
      <c r="XDC81" s="145"/>
      <c r="XDD81" s="145"/>
      <c r="XDE81" s="145"/>
      <c r="XDF81" s="145"/>
      <c r="XDG81" s="145"/>
      <c r="XDH81" s="145"/>
      <c r="XDI81" s="145"/>
      <c r="XDJ81" s="145"/>
      <c r="XDK81" s="145"/>
      <c r="XDL81" s="145"/>
      <c r="XDM81" s="145"/>
      <c r="XDN81" s="145"/>
      <c r="XDO81" s="145"/>
      <c r="XDP81" s="145"/>
      <c r="XDQ81" s="145"/>
      <c r="XDR81" s="145"/>
      <c r="XDS81" s="145"/>
      <c r="XDT81" s="145"/>
      <c r="XDU81" s="145"/>
      <c r="XDV81" s="145"/>
      <c r="XDW81" s="145"/>
      <c r="XDX81" s="145"/>
      <c r="XDY81" s="145"/>
      <c r="XDZ81" s="145"/>
      <c r="XEA81" s="145"/>
      <c r="XEB81" s="145"/>
      <c r="XEC81" s="145"/>
      <c r="XED81" s="145"/>
      <c r="XEE81" s="145"/>
      <c r="XEF81" s="145"/>
      <c r="XEG81" s="145"/>
      <c r="XEH81" s="145"/>
      <c r="XEI81" s="145"/>
      <c r="XEJ81" s="145"/>
      <c r="XEK81" s="145"/>
      <c r="XEL81" s="145"/>
      <c r="XEM81" s="145"/>
      <c r="XEN81" s="145"/>
      <c r="XEO81" s="145"/>
      <c r="XEP81" s="145"/>
      <c r="XEQ81" s="145"/>
      <c r="XER81" s="145"/>
      <c r="XES81" s="145"/>
      <c r="XET81" s="145"/>
      <c r="XEU81" s="145"/>
      <c r="XEV81" s="145"/>
      <c r="XEW81" s="145"/>
      <c r="XEX81" s="145"/>
      <c r="XEY81" s="145"/>
      <c r="XEZ81" s="145"/>
      <c r="XFA81" s="145"/>
      <c r="XFB81" s="145"/>
      <c r="XFC81" s="145"/>
      <c r="XFD81" s="145"/>
    </row>
    <row r="82" spans="1:16384" s="45" customFormat="1" ht="20.25" hidden="1" customHeight="1">
      <c r="A82" s="8" t="s">
        <v>84</v>
      </c>
      <c r="B82" s="44" t="s">
        <v>329</v>
      </c>
      <c r="C82" s="132"/>
      <c r="D82" s="59"/>
      <c r="E82" s="60">
        <f t="shared" si="2"/>
        <v>0</v>
      </c>
    </row>
    <row r="83" spans="1:16384" s="45" customFormat="1" ht="20.25" hidden="1" customHeight="1">
      <c r="A83" s="8" t="s">
        <v>85</v>
      </c>
      <c r="B83" s="44" t="s">
        <v>325</v>
      </c>
      <c r="C83" s="132"/>
      <c r="D83" s="59"/>
      <c r="E83" s="60">
        <f t="shared" si="2"/>
        <v>0</v>
      </c>
    </row>
    <row r="84" spans="1:16384" s="45" customFormat="1" ht="20.25" hidden="1" customHeight="1">
      <c r="A84" s="8" t="s">
        <v>86</v>
      </c>
      <c r="B84" s="44" t="s">
        <v>329</v>
      </c>
      <c r="C84" s="132"/>
      <c r="D84" s="59"/>
      <c r="E84" s="60">
        <f t="shared" si="2"/>
        <v>0</v>
      </c>
    </row>
    <row r="85" spans="1:16384" s="45" customFormat="1" ht="20.25" hidden="1" customHeight="1">
      <c r="A85" s="8" t="s">
        <v>191</v>
      </c>
      <c r="B85" s="44" t="s">
        <v>325</v>
      </c>
      <c r="C85" s="132"/>
      <c r="D85" s="59"/>
      <c r="E85" s="60">
        <f t="shared" si="2"/>
        <v>0</v>
      </c>
    </row>
    <row r="86" spans="1:16384" s="45" customFormat="1" ht="20.25" hidden="1" customHeight="1">
      <c r="A86" s="10" t="s">
        <v>192</v>
      </c>
      <c r="B86" s="44" t="s">
        <v>333</v>
      </c>
      <c r="C86" s="132"/>
      <c r="D86" s="59"/>
      <c r="E86" s="60">
        <f t="shared" si="2"/>
        <v>0</v>
      </c>
    </row>
    <row r="87" spans="1:16384" s="45" customFormat="1" ht="21.75" hidden="1" customHeight="1">
      <c r="A87" s="10" t="s">
        <v>174</v>
      </c>
      <c r="B87" s="44" t="s">
        <v>332</v>
      </c>
      <c r="C87" s="132"/>
      <c r="D87" s="59"/>
      <c r="E87" s="60">
        <f t="shared" si="2"/>
        <v>0</v>
      </c>
    </row>
    <row r="88" spans="1:16384" s="46" customFormat="1" ht="20.25" hidden="1" customHeight="1">
      <c r="A88" s="10" t="s">
        <v>175</v>
      </c>
      <c r="B88" s="44" t="s">
        <v>332</v>
      </c>
      <c r="C88" s="132"/>
      <c r="D88" s="59"/>
      <c r="E88" s="60">
        <f t="shared" si="2"/>
        <v>0</v>
      </c>
    </row>
    <row r="89" spans="1:16384" s="46" customFormat="1" ht="20.25" hidden="1" customHeight="1">
      <c r="A89" s="6" t="s">
        <v>176</v>
      </c>
      <c r="B89" s="44" t="s">
        <v>325</v>
      </c>
      <c r="C89" s="132"/>
      <c r="D89" s="59"/>
      <c r="E89" s="60">
        <f t="shared" si="2"/>
        <v>0</v>
      </c>
    </row>
    <row r="90" spans="1:16384" s="45" customFormat="1" ht="21.75" hidden="1" customHeight="1">
      <c r="A90" s="19" t="s">
        <v>170</v>
      </c>
      <c r="B90" s="44" t="s">
        <v>330</v>
      </c>
      <c r="C90" s="132"/>
      <c r="D90" s="59"/>
      <c r="E90" s="60">
        <f t="shared" si="2"/>
        <v>0</v>
      </c>
    </row>
    <row r="91" spans="1:16384" s="45" customFormat="1" ht="21.75" hidden="1" customHeight="1">
      <c r="A91" s="6" t="s">
        <v>204</v>
      </c>
      <c r="B91" s="44" t="s">
        <v>325</v>
      </c>
      <c r="C91" s="132"/>
      <c r="D91" s="59"/>
      <c r="E91" s="60">
        <f t="shared" si="2"/>
        <v>0</v>
      </c>
    </row>
    <row r="92" spans="1:16384" s="45" customFormat="1" ht="21.75" hidden="1" customHeight="1">
      <c r="A92" s="8" t="s">
        <v>12</v>
      </c>
      <c r="B92" s="44" t="s">
        <v>325</v>
      </c>
      <c r="C92" s="132"/>
      <c r="D92" s="59"/>
      <c r="E92" s="60">
        <f t="shared" si="2"/>
        <v>0</v>
      </c>
    </row>
    <row r="93" spans="1:16384" s="45" customFormat="1" ht="21.75" hidden="1" customHeight="1">
      <c r="A93" s="8" t="s">
        <v>13</v>
      </c>
      <c r="B93" s="44" t="s">
        <v>329</v>
      </c>
      <c r="C93" s="132"/>
      <c r="D93" s="59"/>
      <c r="E93" s="60">
        <f t="shared" si="2"/>
        <v>0</v>
      </c>
    </row>
    <row r="94" spans="1:16384" s="45" customFormat="1" ht="21.75" hidden="1" customHeight="1">
      <c r="A94" s="6" t="s">
        <v>205</v>
      </c>
      <c r="B94" s="44" t="s">
        <v>325</v>
      </c>
      <c r="C94" s="132"/>
      <c r="D94" s="59"/>
      <c r="E94" s="60">
        <f t="shared" si="2"/>
        <v>0</v>
      </c>
    </row>
    <row r="95" spans="1:16384" s="45" customFormat="1" ht="21.75" hidden="1" customHeight="1">
      <c r="A95" s="6" t="s">
        <v>206</v>
      </c>
      <c r="B95" s="44" t="s">
        <v>329</v>
      </c>
      <c r="C95" s="132"/>
      <c r="D95" s="59"/>
      <c r="E95" s="60">
        <f t="shared" si="2"/>
        <v>0</v>
      </c>
    </row>
    <row r="96" spans="1:16384" s="45" customFormat="1" ht="21.75" hidden="1" customHeight="1">
      <c r="A96" s="8" t="s">
        <v>14</v>
      </c>
      <c r="B96" s="44" t="s">
        <v>325</v>
      </c>
      <c r="C96" s="133"/>
      <c r="D96" s="59"/>
      <c r="E96" s="60">
        <f t="shared" si="2"/>
        <v>0</v>
      </c>
    </row>
    <row r="97" spans="1:16384" s="45" customFormat="1" ht="22.7" customHeight="1">
      <c r="A97" s="148" t="s">
        <v>15</v>
      </c>
      <c r="B97" s="44" t="s">
        <v>329</v>
      </c>
      <c r="C97" s="177">
        <v>10</v>
      </c>
      <c r="D97" s="143">
        <f>10000*0.3</f>
        <v>3000</v>
      </c>
      <c r="E97" s="144">
        <f t="shared" si="2"/>
        <v>30000</v>
      </c>
      <c r="I97" s="145"/>
      <c r="K97" s="145"/>
      <c r="L97" s="145"/>
      <c r="M97" s="145"/>
      <c r="N97" s="145"/>
      <c r="Q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H97" s="145"/>
      <c r="AK97" s="145"/>
      <c r="AN97" s="145"/>
      <c r="AQ97" s="145"/>
      <c r="AT97" s="145"/>
      <c r="BF97" s="145"/>
      <c r="BI97" s="145"/>
      <c r="BL97" s="145"/>
      <c r="BO97" s="145"/>
      <c r="BX97" s="145"/>
      <c r="CD97" s="145"/>
      <c r="CG97" s="145"/>
      <c r="CJ97" s="145"/>
      <c r="CM97" s="145"/>
      <c r="CS97" s="145"/>
      <c r="CV97" s="145"/>
      <c r="DB97" s="145"/>
      <c r="DD97" s="145"/>
      <c r="DE97" s="145"/>
      <c r="DG97" s="145"/>
      <c r="DJ97" s="145"/>
      <c r="DM97" s="145"/>
      <c r="DP97" s="145"/>
      <c r="DX97" s="145"/>
      <c r="EC97" s="145"/>
      <c r="EL97" s="145"/>
      <c r="EO97" s="145"/>
      <c r="EW97" s="145"/>
      <c r="FS97" s="145"/>
      <c r="FT97" s="145"/>
      <c r="FU97" s="145"/>
      <c r="FV97" s="145"/>
      <c r="FW97" s="145"/>
      <c r="FX97" s="145"/>
      <c r="GP97" s="145"/>
      <c r="GQ97" s="145"/>
      <c r="GT97" s="145"/>
      <c r="GW97" s="145"/>
      <c r="GY97" s="145"/>
      <c r="HA97" s="145"/>
      <c r="HD97" s="145"/>
      <c r="HG97" s="145"/>
      <c r="HJ97" s="145"/>
      <c r="HM97" s="145"/>
      <c r="HP97" s="145"/>
      <c r="HS97" s="145"/>
      <c r="HV97" s="145"/>
      <c r="HY97" s="145"/>
      <c r="IA97" s="145"/>
      <c r="IN97" s="145"/>
      <c r="IO97" s="145"/>
      <c r="IP97" s="145"/>
      <c r="IQ97" s="145"/>
      <c r="IR97" s="145"/>
      <c r="IS97" s="145"/>
      <c r="IT97" s="145"/>
      <c r="IU97" s="145"/>
      <c r="IV97" s="145"/>
      <c r="IW97" s="145"/>
      <c r="IX97" s="145"/>
      <c r="IY97" s="145"/>
      <c r="IZ97" s="145"/>
      <c r="JA97" s="145"/>
      <c r="JE97" s="145"/>
      <c r="JG97" s="145"/>
      <c r="JH97" s="145"/>
      <c r="JI97" s="145"/>
      <c r="JJ97" s="145"/>
      <c r="JM97" s="145"/>
      <c r="JO97" s="145"/>
      <c r="JP97" s="145"/>
      <c r="JQ97" s="145"/>
      <c r="JR97" s="145"/>
      <c r="JS97" s="145"/>
      <c r="JT97" s="145"/>
      <c r="JU97" s="145"/>
      <c r="JV97" s="145"/>
      <c r="JW97" s="145"/>
      <c r="JX97" s="145"/>
      <c r="JY97" s="145"/>
      <c r="JZ97" s="145"/>
      <c r="KA97" s="145"/>
      <c r="KD97" s="145"/>
      <c r="KG97" s="145"/>
      <c r="KJ97" s="145"/>
      <c r="KM97" s="145"/>
      <c r="KP97" s="145"/>
      <c r="LB97" s="145"/>
      <c r="LE97" s="145"/>
      <c r="LH97" s="145"/>
      <c r="LK97" s="145"/>
      <c r="LT97" s="145"/>
      <c r="LZ97" s="145"/>
      <c r="MC97" s="145"/>
      <c r="MF97" s="145"/>
      <c r="MI97" s="145"/>
      <c r="MO97" s="145"/>
      <c r="MR97" s="145"/>
      <c r="MX97" s="145"/>
      <c r="MZ97" s="145"/>
      <c r="NA97" s="145"/>
      <c r="NC97" s="145"/>
      <c r="NF97" s="145"/>
      <c r="NI97" s="145"/>
      <c r="NL97" s="145"/>
      <c r="NT97" s="145"/>
      <c r="NY97" s="145"/>
      <c r="OH97" s="145"/>
      <c r="OK97" s="145"/>
      <c r="OS97" s="145"/>
      <c r="PO97" s="145"/>
      <c r="PP97" s="145"/>
      <c r="PQ97" s="145"/>
      <c r="PR97" s="145"/>
      <c r="PS97" s="145"/>
      <c r="PT97" s="145"/>
      <c r="QL97" s="145"/>
      <c r="QM97" s="145"/>
      <c r="QP97" s="145"/>
      <c r="QS97" s="145"/>
      <c r="QU97" s="145"/>
      <c r="QW97" s="145"/>
      <c r="QZ97" s="145"/>
      <c r="RC97" s="145"/>
      <c r="RF97" s="145"/>
      <c r="RI97" s="145"/>
      <c r="RL97" s="145"/>
      <c r="RO97" s="145"/>
      <c r="RR97" s="145"/>
      <c r="RU97" s="145"/>
      <c r="RW97" s="145"/>
      <c r="SJ97" s="145"/>
      <c r="SK97" s="145"/>
      <c r="SL97" s="145"/>
      <c r="SM97" s="145"/>
      <c r="SN97" s="145"/>
      <c r="SO97" s="145"/>
      <c r="SP97" s="145"/>
      <c r="SQ97" s="145"/>
      <c r="SR97" s="145"/>
      <c r="SS97" s="145"/>
      <c r="ST97" s="145"/>
      <c r="SU97" s="145"/>
      <c r="SV97" s="145"/>
      <c r="SW97" s="145"/>
      <c r="TA97" s="145"/>
      <c r="TC97" s="145"/>
      <c r="TD97" s="145"/>
      <c r="TE97" s="145"/>
      <c r="TF97" s="145"/>
      <c r="TI97" s="145"/>
      <c r="TK97" s="145"/>
      <c r="TL97" s="145"/>
      <c r="TM97" s="145"/>
      <c r="TN97" s="145"/>
      <c r="TO97" s="145"/>
      <c r="TP97" s="145"/>
      <c r="TQ97" s="145"/>
      <c r="TR97" s="145"/>
      <c r="TS97" s="145"/>
      <c r="TT97" s="145"/>
      <c r="TU97" s="145"/>
      <c r="TV97" s="145"/>
      <c r="TW97" s="145"/>
      <c r="TZ97" s="145"/>
      <c r="UC97" s="145"/>
      <c r="UF97" s="145"/>
      <c r="UI97" s="145"/>
      <c r="UL97" s="145"/>
      <c r="UX97" s="145"/>
      <c r="VA97" s="145"/>
      <c r="VD97" s="145"/>
      <c r="VG97" s="145"/>
      <c r="VP97" s="145"/>
      <c r="VV97" s="145"/>
      <c r="VY97" s="145"/>
      <c r="WB97" s="145"/>
      <c r="WE97" s="145"/>
      <c r="WK97" s="145"/>
      <c r="WN97" s="145"/>
      <c r="WT97" s="145"/>
      <c r="WV97" s="145"/>
      <c r="WW97" s="145"/>
      <c r="WY97" s="145"/>
      <c r="XB97" s="145"/>
      <c r="XE97" s="145"/>
      <c r="XH97" s="145"/>
      <c r="XP97" s="145"/>
      <c r="XU97" s="145"/>
      <c r="YD97" s="145"/>
      <c r="YG97" s="145"/>
      <c r="YO97" s="145"/>
      <c r="ZK97" s="145"/>
      <c r="ZL97" s="145"/>
      <c r="ZM97" s="145"/>
      <c r="ZN97" s="145"/>
      <c r="ZO97" s="145"/>
      <c r="ZP97" s="145"/>
      <c r="AAH97" s="145"/>
      <c r="AAI97" s="145"/>
      <c r="AAL97" s="145"/>
      <c r="AAO97" s="145"/>
      <c r="AAQ97" s="145"/>
      <c r="AAS97" s="145"/>
      <c r="AAV97" s="145"/>
      <c r="AAY97" s="145"/>
      <c r="ABB97" s="145"/>
      <c r="ABE97" s="145"/>
      <c r="ABH97" s="145"/>
      <c r="ABK97" s="145"/>
      <c r="ABN97" s="145"/>
      <c r="ABQ97" s="145"/>
      <c r="ABS97" s="145"/>
      <c r="ACF97" s="145"/>
      <c r="ACG97" s="145"/>
      <c r="ACH97" s="145"/>
      <c r="ACI97" s="145"/>
      <c r="ACJ97" s="145"/>
      <c r="ACK97" s="145"/>
      <c r="ACL97" s="145"/>
      <c r="ACM97" s="145"/>
      <c r="ACN97" s="145"/>
      <c r="ACO97" s="145"/>
      <c r="ACP97" s="145"/>
      <c r="ACQ97" s="145"/>
      <c r="ACR97" s="145"/>
      <c r="ACS97" s="145"/>
      <c r="ACW97" s="145"/>
      <c r="ACY97" s="145"/>
      <c r="ACZ97" s="145"/>
      <c r="ADA97" s="145"/>
      <c r="ADB97" s="145"/>
      <c r="ADE97" s="145"/>
      <c r="ADG97" s="145"/>
      <c r="ADH97" s="145"/>
      <c r="ADI97" s="145"/>
      <c r="ADJ97" s="145"/>
      <c r="ADK97" s="145"/>
      <c r="ADL97" s="145"/>
      <c r="ADM97" s="145"/>
      <c r="ADN97" s="145"/>
      <c r="ADO97" s="145"/>
      <c r="ADP97" s="145"/>
      <c r="ADQ97" s="145"/>
      <c r="ADR97" s="145"/>
      <c r="ADS97" s="145"/>
      <c r="ADV97" s="145"/>
      <c r="ADY97" s="145"/>
      <c r="AEB97" s="145"/>
      <c r="AEE97" s="145"/>
      <c r="AEH97" s="145"/>
      <c r="AET97" s="145"/>
      <c r="AEW97" s="145"/>
      <c r="AEZ97" s="145"/>
      <c r="AFC97" s="145"/>
      <c r="AFL97" s="145"/>
      <c r="AFR97" s="145"/>
      <c r="AFU97" s="145"/>
      <c r="AFX97" s="145"/>
      <c r="AGA97" s="145"/>
      <c r="AGG97" s="145"/>
      <c r="AGJ97" s="145"/>
      <c r="AGP97" s="145"/>
      <c r="AGR97" s="145"/>
      <c r="AGS97" s="145"/>
      <c r="AGU97" s="145"/>
      <c r="AGX97" s="145"/>
      <c r="AHA97" s="145"/>
      <c r="AHD97" s="145"/>
      <c r="AHL97" s="145"/>
      <c r="AHQ97" s="145"/>
      <c r="AHZ97" s="145"/>
      <c r="AIC97" s="145"/>
      <c r="AIK97" s="145"/>
      <c r="AJG97" s="145"/>
      <c r="AJH97" s="145"/>
      <c r="AJI97" s="145"/>
      <c r="AJJ97" s="145"/>
      <c r="AJK97" s="145"/>
      <c r="AJL97" s="145"/>
      <c r="AKD97" s="145"/>
      <c r="AKE97" s="145"/>
      <c r="AKH97" s="145"/>
      <c r="AKK97" s="145"/>
      <c r="AKM97" s="145"/>
      <c r="AKO97" s="145"/>
      <c r="AKR97" s="145"/>
      <c r="AKU97" s="145"/>
      <c r="AKX97" s="145"/>
      <c r="ALA97" s="145"/>
      <c r="ALD97" s="145"/>
      <c r="ALG97" s="145"/>
      <c r="ALJ97" s="145"/>
      <c r="ALM97" s="145"/>
      <c r="ALO97" s="145"/>
      <c r="AMB97" s="145"/>
      <c r="AMC97" s="145"/>
      <c r="AMD97" s="145"/>
      <c r="AME97" s="145"/>
      <c r="AMF97" s="145"/>
      <c r="AMG97" s="145"/>
      <c r="AMH97" s="145"/>
      <c r="AMI97" s="145"/>
      <c r="AMJ97" s="145"/>
      <c r="AMK97" s="145"/>
      <c r="AML97" s="145"/>
      <c r="AMM97" s="145"/>
      <c r="AMN97" s="145"/>
      <c r="AMO97" s="145"/>
      <c r="AMS97" s="145"/>
      <c r="AMU97" s="145"/>
      <c r="AMV97" s="145"/>
      <c r="AMW97" s="145"/>
      <c r="AMX97" s="145"/>
      <c r="ANA97" s="145"/>
      <c r="ANC97" s="145"/>
      <c r="AND97" s="145"/>
      <c r="ANE97" s="145"/>
      <c r="ANF97" s="145"/>
      <c r="ANG97" s="145"/>
      <c r="ANH97" s="145"/>
      <c r="ANI97" s="145"/>
      <c r="ANJ97" s="145"/>
      <c r="ANK97" s="145"/>
      <c r="ANL97" s="145"/>
      <c r="ANM97" s="145"/>
      <c r="ANN97" s="145"/>
      <c r="ANO97" s="145"/>
      <c r="ANR97" s="145"/>
      <c r="ANU97" s="145"/>
      <c r="ANX97" s="145"/>
      <c r="AOA97" s="145"/>
      <c r="AOD97" s="145"/>
      <c r="AOP97" s="145"/>
      <c r="AOS97" s="145"/>
      <c r="AOV97" s="145"/>
      <c r="AOY97" s="145"/>
      <c r="APH97" s="145"/>
      <c r="APN97" s="145"/>
      <c r="APQ97" s="145"/>
      <c r="APT97" s="145"/>
      <c r="APW97" s="145"/>
      <c r="AQC97" s="145"/>
      <c r="AQF97" s="145"/>
      <c r="AQL97" s="145"/>
      <c r="AQN97" s="145"/>
      <c r="AQO97" s="145"/>
      <c r="AQQ97" s="145"/>
      <c r="AQT97" s="145"/>
      <c r="AQW97" s="145"/>
      <c r="AQZ97" s="145"/>
      <c r="ARH97" s="145"/>
      <c r="ARM97" s="145"/>
      <c r="ARV97" s="145"/>
      <c r="ARY97" s="145"/>
      <c r="ASG97" s="145"/>
      <c r="ATC97" s="145"/>
      <c r="ATD97" s="145"/>
      <c r="ATE97" s="145"/>
      <c r="ATF97" s="145"/>
      <c r="ATG97" s="145"/>
      <c r="ATH97" s="145"/>
      <c r="ATZ97" s="145"/>
      <c r="AUA97" s="145"/>
      <c r="AUD97" s="145"/>
      <c r="AUG97" s="145"/>
      <c r="AUI97" s="145"/>
      <c r="AUK97" s="145"/>
      <c r="AUN97" s="145"/>
      <c r="AUQ97" s="145"/>
      <c r="AUT97" s="145"/>
      <c r="AUW97" s="145"/>
      <c r="AUZ97" s="145"/>
      <c r="AVC97" s="145"/>
      <c r="AVF97" s="145"/>
      <c r="AVI97" s="145"/>
      <c r="AVK97" s="145"/>
      <c r="AVX97" s="145"/>
      <c r="AVY97" s="145"/>
      <c r="AVZ97" s="145"/>
      <c r="AWA97" s="145"/>
      <c r="AWB97" s="145"/>
      <c r="AWC97" s="145"/>
      <c r="AWD97" s="145"/>
      <c r="AWE97" s="145"/>
      <c r="AWF97" s="145"/>
      <c r="AWG97" s="145"/>
      <c r="AWH97" s="145"/>
      <c r="AWI97" s="145"/>
      <c r="AWJ97" s="145"/>
      <c r="AWK97" s="145"/>
      <c r="AWO97" s="145"/>
      <c r="AWQ97" s="145"/>
      <c r="AWR97" s="145"/>
      <c r="AWS97" s="145"/>
      <c r="AWT97" s="145"/>
      <c r="AWW97" s="145"/>
      <c r="AWY97" s="145"/>
      <c r="AWZ97" s="145"/>
      <c r="AXA97" s="145"/>
      <c r="AXB97" s="145"/>
      <c r="AXC97" s="145"/>
      <c r="AXD97" s="145"/>
      <c r="AXE97" s="145"/>
      <c r="AXF97" s="145"/>
      <c r="AXG97" s="145"/>
      <c r="AXH97" s="145"/>
      <c r="AXI97" s="145"/>
      <c r="AXJ97" s="145"/>
      <c r="AXK97" s="145"/>
      <c r="AXN97" s="145"/>
      <c r="AXQ97" s="145"/>
      <c r="AXT97" s="145"/>
      <c r="AXW97" s="145"/>
      <c r="AXZ97" s="145"/>
      <c r="AYL97" s="145"/>
      <c r="AYO97" s="145"/>
      <c r="AYR97" s="145"/>
      <c r="AYU97" s="145"/>
      <c r="AZD97" s="145"/>
      <c r="AZJ97" s="145"/>
      <c r="AZM97" s="145"/>
      <c r="AZP97" s="145"/>
      <c r="AZS97" s="145"/>
      <c r="AZY97" s="145"/>
      <c r="BAB97" s="145"/>
      <c r="BAH97" s="145"/>
      <c r="BAJ97" s="145"/>
      <c r="BAK97" s="145"/>
      <c r="BAM97" s="145"/>
      <c r="BAP97" s="145"/>
      <c r="BAS97" s="145"/>
      <c r="BAV97" s="145"/>
      <c r="BBD97" s="145"/>
      <c r="BBI97" s="145"/>
      <c r="BBR97" s="145"/>
      <c r="BBU97" s="145"/>
      <c r="BCC97" s="145"/>
      <c r="BCY97" s="145"/>
      <c r="BCZ97" s="145"/>
      <c r="BDA97" s="145"/>
      <c r="BDB97" s="145"/>
      <c r="BDC97" s="145"/>
      <c r="BDD97" s="145"/>
      <c r="BDV97" s="145"/>
      <c r="BDW97" s="145"/>
      <c r="BDZ97" s="145"/>
      <c r="BEC97" s="145"/>
      <c r="BEE97" s="145"/>
      <c r="BEG97" s="145"/>
      <c r="BEJ97" s="145"/>
      <c r="BEM97" s="145"/>
      <c r="BEP97" s="145"/>
      <c r="BES97" s="145"/>
      <c r="BEV97" s="145"/>
      <c r="BEY97" s="145"/>
      <c r="BFB97" s="145"/>
      <c r="BFE97" s="145"/>
      <c r="BFG97" s="145"/>
      <c r="BFT97" s="145"/>
      <c r="BFU97" s="145"/>
      <c r="BFV97" s="145"/>
      <c r="BFW97" s="145"/>
      <c r="BFX97" s="145"/>
      <c r="BFY97" s="145"/>
      <c r="BFZ97" s="145"/>
      <c r="BGA97" s="145"/>
      <c r="BGB97" s="145"/>
      <c r="BGC97" s="145"/>
      <c r="BGD97" s="145"/>
      <c r="BGE97" s="145"/>
      <c r="BGF97" s="145"/>
      <c r="BGG97" s="145"/>
      <c r="BGK97" s="145"/>
      <c r="BGM97" s="145"/>
      <c r="BGN97" s="145"/>
      <c r="BGO97" s="145"/>
      <c r="BGP97" s="145"/>
      <c r="BGS97" s="145"/>
      <c r="BGU97" s="145"/>
      <c r="BGV97" s="145"/>
      <c r="BGW97" s="145"/>
      <c r="BGX97" s="145"/>
      <c r="BGY97" s="145"/>
      <c r="BGZ97" s="145"/>
      <c r="BHA97" s="145"/>
      <c r="BHB97" s="145"/>
      <c r="BHC97" s="145"/>
      <c r="BHD97" s="145"/>
      <c r="BHE97" s="145"/>
      <c r="BHF97" s="145"/>
      <c r="BHG97" s="145"/>
      <c r="BHJ97" s="145"/>
      <c r="BHM97" s="145"/>
      <c r="BHP97" s="145"/>
      <c r="BHS97" s="145"/>
      <c r="BHV97" s="145"/>
      <c r="BIH97" s="145"/>
      <c r="BIK97" s="145"/>
      <c r="BIN97" s="145"/>
      <c r="BIQ97" s="145"/>
      <c r="BIZ97" s="145"/>
      <c r="BJF97" s="145"/>
      <c r="BJI97" s="145"/>
      <c r="BJL97" s="145"/>
      <c r="BJO97" s="145"/>
      <c r="BJU97" s="145"/>
      <c r="BJX97" s="145"/>
      <c r="BKD97" s="145"/>
      <c r="BKF97" s="145"/>
      <c r="BKG97" s="145"/>
      <c r="BKI97" s="145"/>
      <c r="BKL97" s="145"/>
      <c r="BKO97" s="145"/>
      <c r="BKR97" s="145"/>
      <c r="BKZ97" s="145"/>
      <c r="BLE97" s="145"/>
      <c r="BLN97" s="145"/>
      <c r="BLQ97" s="145"/>
      <c r="BLY97" s="145"/>
      <c r="BMU97" s="145"/>
      <c r="BMV97" s="145"/>
      <c r="BMW97" s="145"/>
      <c r="BMX97" s="145"/>
      <c r="BMY97" s="145"/>
      <c r="BMZ97" s="145"/>
      <c r="BNR97" s="145"/>
      <c r="BNS97" s="145"/>
      <c r="BNV97" s="145"/>
      <c r="BNY97" s="145"/>
      <c r="BOA97" s="145"/>
      <c r="BOC97" s="145"/>
      <c r="BOF97" s="145"/>
      <c r="BOI97" s="145"/>
      <c r="BOL97" s="145"/>
      <c r="BOO97" s="145"/>
      <c r="BOR97" s="145"/>
      <c r="BOU97" s="145"/>
      <c r="BOX97" s="145"/>
      <c r="BPA97" s="145"/>
      <c r="BPC97" s="145"/>
      <c r="BPP97" s="145"/>
      <c r="BPQ97" s="145"/>
      <c r="BPR97" s="145"/>
      <c r="BPS97" s="145"/>
      <c r="BPT97" s="145"/>
      <c r="BPU97" s="145"/>
      <c r="BPV97" s="145"/>
      <c r="BPW97" s="145"/>
      <c r="BPX97" s="145"/>
      <c r="BPY97" s="145"/>
      <c r="BPZ97" s="145"/>
      <c r="BQA97" s="145"/>
      <c r="BQB97" s="145"/>
      <c r="BQC97" s="145"/>
      <c r="BQG97" s="145"/>
      <c r="BQI97" s="145"/>
      <c r="BQJ97" s="145"/>
      <c r="BQK97" s="145"/>
      <c r="BQL97" s="145"/>
      <c r="BQO97" s="145"/>
      <c r="BQQ97" s="145"/>
      <c r="BQR97" s="145"/>
      <c r="BQS97" s="145"/>
      <c r="BQT97" s="145"/>
      <c r="BQU97" s="145"/>
      <c r="BQV97" s="145"/>
      <c r="BQW97" s="145"/>
      <c r="BQX97" s="145"/>
      <c r="BQY97" s="145"/>
      <c r="BQZ97" s="145"/>
      <c r="BRA97" s="145"/>
      <c r="BRB97" s="145"/>
      <c r="BRC97" s="145"/>
      <c r="BRF97" s="145"/>
      <c r="BRI97" s="145"/>
      <c r="BRL97" s="145"/>
      <c r="BRO97" s="145"/>
      <c r="BRR97" s="145"/>
      <c r="BSD97" s="145"/>
      <c r="BSG97" s="145"/>
      <c r="BSJ97" s="145"/>
      <c r="BSM97" s="145"/>
      <c r="BSV97" s="145"/>
      <c r="BTB97" s="145"/>
      <c r="BTE97" s="145"/>
      <c r="BTH97" s="145"/>
      <c r="BTK97" s="145"/>
      <c r="BTQ97" s="145"/>
      <c r="BTT97" s="145"/>
      <c r="BTZ97" s="145"/>
      <c r="BUB97" s="145"/>
      <c r="BUC97" s="145"/>
      <c r="BUE97" s="145"/>
      <c r="BUH97" s="145"/>
      <c r="BUK97" s="145"/>
      <c r="BUN97" s="145"/>
      <c r="BUV97" s="145"/>
      <c r="BVA97" s="145"/>
      <c r="BVJ97" s="145"/>
      <c r="BVM97" s="145"/>
      <c r="BVU97" s="145"/>
      <c r="BWQ97" s="145"/>
      <c r="BWR97" s="145"/>
      <c r="BWS97" s="145"/>
      <c r="BWT97" s="145"/>
      <c r="BWU97" s="145"/>
      <c r="BWV97" s="145"/>
      <c r="BXN97" s="145"/>
      <c r="BXO97" s="145"/>
      <c r="BXR97" s="145"/>
      <c r="BXU97" s="145"/>
      <c r="BXW97" s="145"/>
      <c r="BXY97" s="145"/>
      <c r="BYB97" s="145"/>
      <c r="BYE97" s="145"/>
      <c r="BYH97" s="145"/>
      <c r="BYK97" s="145"/>
      <c r="BYN97" s="145"/>
      <c r="BYQ97" s="145"/>
      <c r="BYT97" s="145"/>
      <c r="BYW97" s="145"/>
      <c r="BYY97" s="145"/>
      <c r="BZL97" s="145"/>
      <c r="BZM97" s="145"/>
      <c r="BZN97" s="145"/>
      <c r="BZO97" s="145"/>
      <c r="BZP97" s="145"/>
      <c r="BZQ97" s="145"/>
      <c r="BZR97" s="145"/>
      <c r="BZS97" s="145"/>
      <c r="BZT97" s="145"/>
      <c r="BZU97" s="145"/>
      <c r="BZV97" s="145"/>
      <c r="BZW97" s="145"/>
      <c r="BZX97" s="145"/>
      <c r="BZY97" s="145"/>
      <c r="CAC97" s="145"/>
      <c r="CAE97" s="145"/>
      <c r="CAF97" s="145"/>
      <c r="CAG97" s="145"/>
      <c r="CAH97" s="145"/>
      <c r="CAK97" s="145"/>
      <c r="CAM97" s="145"/>
      <c r="CAN97" s="145"/>
      <c r="CAO97" s="145"/>
      <c r="CAP97" s="145"/>
      <c r="CAQ97" s="145"/>
      <c r="CAR97" s="145"/>
      <c r="CAS97" s="145"/>
      <c r="CAT97" s="145"/>
      <c r="CAU97" s="145"/>
      <c r="CAV97" s="145"/>
      <c r="CAW97" s="145"/>
      <c r="CAX97" s="145"/>
      <c r="CAY97" s="145"/>
      <c r="CBB97" s="145"/>
      <c r="CBE97" s="145"/>
      <c r="CBH97" s="145"/>
      <c r="CBK97" s="145"/>
      <c r="CBN97" s="145"/>
      <c r="CBZ97" s="145"/>
      <c r="CCC97" s="145"/>
      <c r="CCF97" s="145"/>
      <c r="CCI97" s="145"/>
      <c r="CCR97" s="145"/>
      <c r="CCX97" s="145"/>
      <c r="CDA97" s="145"/>
      <c r="CDD97" s="145"/>
      <c r="CDG97" s="145"/>
      <c r="CDM97" s="145"/>
      <c r="CDP97" s="145"/>
      <c r="CDV97" s="145"/>
      <c r="CDX97" s="145"/>
      <c r="CDY97" s="145"/>
      <c r="CEA97" s="145"/>
      <c r="CED97" s="145"/>
      <c r="CEG97" s="145"/>
      <c r="CEJ97" s="145"/>
      <c r="CER97" s="145"/>
      <c r="CEW97" s="145"/>
      <c r="CFF97" s="145"/>
      <c r="CFI97" s="145"/>
      <c r="CFQ97" s="145"/>
      <c r="CGM97" s="145"/>
      <c r="CGN97" s="145"/>
      <c r="CGO97" s="145"/>
      <c r="CGP97" s="145"/>
      <c r="CGQ97" s="145"/>
      <c r="CGR97" s="145"/>
      <c r="CHJ97" s="145"/>
      <c r="CHK97" s="145"/>
      <c r="CHN97" s="145"/>
      <c r="CHQ97" s="145"/>
      <c r="CHS97" s="145"/>
      <c r="CHU97" s="145"/>
      <c r="CHX97" s="145"/>
      <c r="CIA97" s="145"/>
      <c r="CID97" s="145"/>
      <c r="CIG97" s="145"/>
      <c r="CIJ97" s="145"/>
      <c r="CIM97" s="145"/>
      <c r="CIP97" s="145"/>
      <c r="CIS97" s="145"/>
      <c r="CIU97" s="145"/>
      <c r="CJH97" s="145"/>
      <c r="CJI97" s="145"/>
      <c r="CJJ97" s="145"/>
      <c r="CJK97" s="145"/>
      <c r="CJL97" s="145"/>
      <c r="CJM97" s="145"/>
      <c r="CJN97" s="145"/>
      <c r="CJO97" s="145"/>
      <c r="CJP97" s="145"/>
      <c r="CJQ97" s="145"/>
      <c r="CJR97" s="145"/>
      <c r="CJS97" s="145"/>
      <c r="CJT97" s="145"/>
      <c r="CJU97" s="145"/>
      <c r="CJY97" s="145"/>
      <c r="CKA97" s="145"/>
      <c r="CKB97" s="145"/>
      <c r="CKC97" s="145"/>
      <c r="CKD97" s="145"/>
      <c r="CKG97" s="145"/>
      <c r="CKI97" s="145"/>
      <c r="CKJ97" s="145"/>
      <c r="CKK97" s="145"/>
      <c r="CKL97" s="145"/>
      <c r="CKM97" s="145"/>
      <c r="CKN97" s="145"/>
      <c r="CKO97" s="145"/>
      <c r="CKP97" s="145"/>
      <c r="CKQ97" s="145"/>
      <c r="CKR97" s="145"/>
      <c r="CKS97" s="145"/>
      <c r="CKT97" s="145"/>
      <c r="CKU97" s="145"/>
      <c r="CKX97" s="145"/>
      <c r="CLA97" s="145"/>
      <c r="CLD97" s="145"/>
      <c r="CLG97" s="145"/>
      <c r="CLJ97" s="145"/>
      <c r="CLV97" s="145"/>
      <c r="CLY97" s="145"/>
      <c r="CMB97" s="145"/>
      <c r="CME97" s="145"/>
      <c r="CMN97" s="145"/>
      <c r="CMT97" s="145"/>
      <c r="CMW97" s="145"/>
      <c r="CMZ97" s="145"/>
      <c r="CNC97" s="145"/>
      <c r="CNI97" s="145"/>
      <c r="CNL97" s="145"/>
      <c r="CNR97" s="145"/>
      <c r="CNT97" s="145"/>
      <c r="CNU97" s="145"/>
      <c r="CNW97" s="145"/>
      <c r="CNZ97" s="145"/>
      <c r="COC97" s="145"/>
      <c r="COF97" s="145"/>
      <c r="CON97" s="145"/>
      <c r="COS97" s="145"/>
      <c r="CPB97" s="145"/>
      <c r="CPE97" s="145"/>
      <c r="CPM97" s="145"/>
      <c r="CQI97" s="145"/>
      <c r="CQJ97" s="145"/>
      <c r="CQK97" s="145"/>
      <c r="CQL97" s="145"/>
      <c r="CQM97" s="145"/>
      <c r="CQN97" s="145"/>
      <c r="CRF97" s="145"/>
      <c r="CRG97" s="145"/>
      <c r="CRJ97" s="145"/>
      <c r="CRM97" s="145"/>
      <c r="CRO97" s="145"/>
      <c r="CRQ97" s="145"/>
      <c r="CRT97" s="145"/>
      <c r="CRW97" s="145"/>
      <c r="CRZ97" s="145"/>
      <c r="CSC97" s="145"/>
      <c r="CSF97" s="145"/>
      <c r="CSI97" s="145"/>
      <c r="CSL97" s="145"/>
      <c r="CSO97" s="145"/>
      <c r="CSQ97" s="145"/>
      <c r="CTD97" s="145"/>
      <c r="CTE97" s="145"/>
      <c r="CTF97" s="145"/>
      <c r="CTG97" s="145"/>
      <c r="CTH97" s="145"/>
      <c r="CTI97" s="145"/>
      <c r="CTJ97" s="145"/>
      <c r="CTK97" s="145"/>
      <c r="CTL97" s="145"/>
      <c r="CTM97" s="145"/>
      <c r="CTN97" s="145"/>
      <c r="CTO97" s="145"/>
      <c r="CTP97" s="145"/>
      <c r="CTQ97" s="145"/>
      <c r="CTU97" s="145"/>
      <c r="CTW97" s="145"/>
      <c r="CTX97" s="145"/>
      <c r="CTY97" s="145"/>
      <c r="CTZ97" s="145"/>
      <c r="CUC97" s="145"/>
      <c r="CUE97" s="145"/>
      <c r="CUF97" s="145"/>
      <c r="CUG97" s="145"/>
      <c r="CUH97" s="145"/>
      <c r="CUI97" s="145"/>
      <c r="CUJ97" s="145"/>
      <c r="CUK97" s="145"/>
      <c r="CUL97" s="145"/>
      <c r="CUM97" s="145"/>
      <c r="CUN97" s="145"/>
      <c r="CUO97" s="145"/>
      <c r="CUP97" s="145"/>
      <c r="CUQ97" s="145"/>
      <c r="CUT97" s="145"/>
      <c r="CUW97" s="145"/>
      <c r="CUZ97" s="145"/>
      <c r="CVC97" s="145"/>
      <c r="CVF97" s="145"/>
      <c r="CVR97" s="145"/>
      <c r="CVU97" s="145"/>
      <c r="CVX97" s="145"/>
      <c r="CWA97" s="145"/>
      <c r="CWJ97" s="145"/>
      <c r="CWP97" s="145"/>
      <c r="CWS97" s="145"/>
      <c r="CWV97" s="145"/>
      <c r="CWY97" s="145"/>
      <c r="CXE97" s="145"/>
      <c r="CXH97" s="145"/>
      <c r="CXN97" s="145"/>
      <c r="CXP97" s="145"/>
      <c r="CXQ97" s="145"/>
      <c r="CXS97" s="145"/>
      <c r="CXV97" s="145"/>
      <c r="CXY97" s="145"/>
      <c r="CYB97" s="145"/>
      <c r="CYJ97" s="145"/>
      <c r="CYO97" s="145"/>
      <c r="CYX97" s="145"/>
      <c r="CZA97" s="145"/>
      <c r="CZI97" s="145"/>
      <c r="DAE97" s="145"/>
      <c r="DAF97" s="145"/>
      <c r="DAG97" s="145"/>
      <c r="DAH97" s="145"/>
      <c r="DAI97" s="145"/>
      <c r="DAJ97" s="145"/>
      <c r="DBB97" s="145"/>
      <c r="DBC97" s="145"/>
      <c r="DBF97" s="145"/>
      <c r="DBI97" s="145"/>
      <c r="DBK97" s="145"/>
      <c r="DBM97" s="145"/>
      <c r="DBP97" s="145"/>
      <c r="DBS97" s="145"/>
      <c r="DBV97" s="145"/>
      <c r="DBY97" s="145"/>
      <c r="DCB97" s="145"/>
      <c r="DCE97" s="145"/>
      <c r="DCH97" s="145"/>
      <c r="DCK97" s="145"/>
      <c r="DCM97" s="145"/>
      <c r="DCZ97" s="145"/>
      <c r="DDA97" s="145"/>
      <c r="DDB97" s="145"/>
      <c r="DDC97" s="145"/>
      <c r="DDD97" s="145"/>
      <c r="DDE97" s="145"/>
      <c r="DDF97" s="145"/>
      <c r="DDG97" s="145"/>
      <c r="DDH97" s="145"/>
      <c r="DDI97" s="145"/>
      <c r="DDJ97" s="145"/>
      <c r="DDK97" s="145"/>
      <c r="DDL97" s="145"/>
      <c r="DDM97" s="145"/>
      <c r="DDQ97" s="145"/>
      <c r="DDS97" s="145"/>
      <c r="DDT97" s="145"/>
      <c r="DDU97" s="145"/>
      <c r="DDV97" s="145"/>
      <c r="DDY97" s="145"/>
      <c r="DEA97" s="145"/>
      <c r="DEB97" s="145"/>
      <c r="DEC97" s="145"/>
      <c r="DED97" s="145"/>
      <c r="DEE97" s="145"/>
      <c r="DEF97" s="145"/>
      <c r="DEG97" s="145"/>
      <c r="DEH97" s="145"/>
      <c r="DEI97" s="145"/>
      <c r="DEJ97" s="145"/>
      <c r="DEK97" s="145"/>
      <c r="DEL97" s="145"/>
      <c r="DEM97" s="145"/>
      <c r="DEP97" s="145"/>
      <c r="DES97" s="145"/>
      <c r="DEV97" s="145"/>
      <c r="DEY97" s="145"/>
      <c r="DFB97" s="145"/>
      <c r="DFN97" s="145"/>
      <c r="DFQ97" s="145"/>
      <c r="DFT97" s="145"/>
      <c r="DFW97" s="145"/>
      <c r="DGF97" s="145"/>
      <c r="DGL97" s="145"/>
      <c r="DGO97" s="145"/>
      <c r="DGR97" s="145"/>
      <c r="DGU97" s="145"/>
      <c r="DHA97" s="145"/>
      <c r="DHD97" s="145"/>
      <c r="DHJ97" s="145"/>
      <c r="DHL97" s="145"/>
      <c r="DHM97" s="145"/>
      <c r="DHO97" s="145"/>
      <c r="DHR97" s="145"/>
      <c r="DHU97" s="145"/>
      <c r="DHX97" s="145"/>
      <c r="DIF97" s="145"/>
      <c r="DIK97" s="145"/>
      <c r="DIT97" s="145"/>
      <c r="DIW97" s="145"/>
      <c r="DJE97" s="145"/>
      <c r="DKA97" s="145"/>
      <c r="DKB97" s="145"/>
      <c r="DKC97" s="145"/>
      <c r="DKD97" s="145"/>
      <c r="DKE97" s="145"/>
      <c r="DKF97" s="145"/>
      <c r="DKX97" s="145"/>
      <c r="DKY97" s="145"/>
      <c r="DLB97" s="145"/>
      <c r="DLE97" s="145"/>
      <c r="DLG97" s="145"/>
      <c r="DLI97" s="145"/>
      <c r="DLL97" s="145"/>
      <c r="DLO97" s="145"/>
      <c r="DLR97" s="145"/>
      <c r="DLU97" s="145"/>
      <c r="DLX97" s="145"/>
      <c r="DMA97" s="145"/>
      <c r="DMD97" s="145"/>
      <c r="DMG97" s="145"/>
      <c r="DMI97" s="145"/>
      <c r="DMV97" s="145"/>
      <c r="DMW97" s="145"/>
      <c r="DMX97" s="145"/>
      <c r="DMY97" s="145"/>
      <c r="DMZ97" s="145"/>
      <c r="DNA97" s="145"/>
      <c r="DNB97" s="145"/>
      <c r="DNC97" s="145"/>
      <c r="DND97" s="145"/>
      <c r="DNE97" s="145"/>
      <c r="DNF97" s="145"/>
      <c r="DNG97" s="145"/>
      <c r="DNH97" s="145"/>
      <c r="DNI97" s="145"/>
      <c r="DNM97" s="145"/>
      <c r="DNO97" s="145"/>
      <c r="DNP97" s="145"/>
      <c r="DNQ97" s="145"/>
      <c r="DNR97" s="145"/>
      <c r="DNU97" s="145"/>
      <c r="DNW97" s="145"/>
      <c r="DNX97" s="145"/>
      <c r="DNY97" s="145"/>
      <c r="DNZ97" s="145"/>
      <c r="DOA97" s="145"/>
      <c r="DOB97" s="145"/>
      <c r="DOC97" s="145"/>
      <c r="DOD97" s="145"/>
      <c r="DOE97" s="145"/>
      <c r="DOF97" s="145"/>
      <c r="DOG97" s="145"/>
      <c r="DOH97" s="145"/>
      <c r="DOI97" s="145"/>
      <c r="DOL97" s="145"/>
      <c r="DOO97" s="145"/>
      <c r="DOR97" s="145"/>
      <c r="DOU97" s="145"/>
      <c r="DOX97" s="145"/>
      <c r="DPJ97" s="145"/>
      <c r="DPM97" s="145"/>
      <c r="DPP97" s="145"/>
      <c r="DPS97" s="145"/>
      <c r="DQB97" s="145"/>
      <c r="DQH97" s="145"/>
      <c r="DQK97" s="145"/>
      <c r="DQN97" s="145"/>
      <c r="DQQ97" s="145"/>
      <c r="DQW97" s="145"/>
      <c r="DQZ97" s="145"/>
      <c r="DRF97" s="145"/>
      <c r="DRH97" s="145"/>
      <c r="DRI97" s="145"/>
      <c r="DRK97" s="145"/>
      <c r="DRN97" s="145"/>
      <c r="DRQ97" s="145"/>
      <c r="DRT97" s="145"/>
      <c r="DSB97" s="145"/>
      <c r="DSG97" s="145"/>
      <c r="DSP97" s="145"/>
      <c r="DSS97" s="145"/>
      <c r="DTA97" s="145"/>
      <c r="DTW97" s="145"/>
      <c r="DTX97" s="145"/>
      <c r="DTY97" s="145"/>
      <c r="DTZ97" s="145"/>
      <c r="DUA97" s="145"/>
      <c r="DUB97" s="145"/>
      <c r="DUT97" s="145"/>
      <c r="DUU97" s="145"/>
      <c r="DUX97" s="145"/>
      <c r="DVA97" s="145"/>
      <c r="DVC97" s="145"/>
      <c r="DVE97" s="145"/>
      <c r="DVH97" s="145"/>
      <c r="DVK97" s="145"/>
      <c r="DVN97" s="145"/>
      <c r="DVQ97" s="145"/>
      <c r="DVT97" s="145"/>
      <c r="DVW97" s="145"/>
      <c r="DVZ97" s="145"/>
      <c r="DWC97" s="145"/>
      <c r="DWE97" s="145"/>
      <c r="DWR97" s="145"/>
      <c r="DWS97" s="145"/>
      <c r="DWT97" s="145"/>
      <c r="DWU97" s="145"/>
      <c r="DWV97" s="145"/>
      <c r="DWW97" s="145"/>
      <c r="DWX97" s="145"/>
      <c r="DWY97" s="145"/>
      <c r="DWZ97" s="145"/>
      <c r="DXA97" s="145"/>
      <c r="DXB97" s="145"/>
      <c r="DXC97" s="145"/>
      <c r="DXD97" s="145"/>
      <c r="DXE97" s="145"/>
      <c r="DXI97" s="145"/>
      <c r="DXK97" s="145"/>
      <c r="DXL97" s="145"/>
      <c r="DXM97" s="145"/>
      <c r="DXN97" s="145"/>
      <c r="DXQ97" s="145"/>
      <c r="DXS97" s="145"/>
      <c r="DXT97" s="145"/>
      <c r="DXU97" s="145"/>
      <c r="DXV97" s="145"/>
      <c r="DXW97" s="145"/>
      <c r="DXX97" s="145"/>
      <c r="DXY97" s="145"/>
      <c r="DXZ97" s="145"/>
      <c r="DYA97" s="145"/>
      <c r="DYB97" s="145"/>
      <c r="DYC97" s="145"/>
      <c r="DYD97" s="145"/>
      <c r="DYE97" s="145"/>
      <c r="DYH97" s="145"/>
      <c r="DYK97" s="145"/>
      <c r="DYN97" s="145"/>
      <c r="DYQ97" s="145"/>
      <c r="DYT97" s="145"/>
      <c r="DZF97" s="145"/>
      <c r="DZI97" s="145"/>
      <c r="DZL97" s="145"/>
      <c r="DZO97" s="145"/>
      <c r="DZX97" s="145"/>
      <c r="EAD97" s="145"/>
      <c r="EAG97" s="145"/>
      <c r="EAJ97" s="145"/>
      <c r="EAM97" s="145"/>
      <c r="EAS97" s="145"/>
      <c r="EAV97" s="145"/>
      <c r="EBB97" s="145"/>
      <c r="EBD97" s="145"/>
      <c r="EBE97" s="145"/>
      <c r="EBG97" s="145"/>
      <c r="EBJ97" s="145"/>
      <c r="EBM97" s="145"/>
      <c r="EBP97" s="145"/>
      <c r="EBX97" s="145"/>
      <c r="ECC97" s="145"/>
      <c r="ECL97" s="145"/>
      <c r="ECO97" s="145"/>
      <c r="ECW97" s="145"/>
      <c r="EDS97" s="145"/>
      <c r="EDT97" s="145"/>
      <c r="EDU97" s="145"/>
      <c r="EDV97" s="145"/>
      <c r="EDW97" s="145"/>
      <c r="EDX97" s="145"/>
      <c r="EEP97" s="145"/>
      <c r="EEQ97" s="145"/>
      <c r="EET97" s="145"/>
      <c r="EEW97" s="145"/>
      <c r="EEY97" s="145"/>
      <c r="EFA97" s="145"/>
      <c r="EFD97" s="145"/>
      <c r="EFG97" s="145"/>
      <c r="EFJ97" s="145"/>
      <c r="EFM97" s="145"/>
      <c r="EFP97" s="145"/>
      <c r="EFS97" s="145"/>
      <c r="EFV97" s="145"/>
      <c r="EFY97" s="145"/>
      <c r="EGA97" s="145"/>
      <c r="EGN97" s="145"/>
      <c r="EGO97" s="145"/>
      <c r="EGP97" s="145"/>
      <c r="EGQ97" s="145"/>
      <c r="EGR97" s="145"/>
      <c r="EGS97" s="145"/>
      <c r="EGT97" s="145"/>
      <c r="EGU97" s="145"/>
      <c r="EGV97" s="145"/>
      <c r="EGW97" s="145"/>
      <c r="EGX97" s="145"/>
      <c r="EGY97" s="145"/>
      <c r="EGZ97" s="145"/>
      <c r="EHA97" s="145"/>
      <c r="EHE97" s="145"/>
      <c r="EHG97" s="145"/>
      <c r="EHH97" s="145"/>
      <c r="EHI97" s="145"/>
      <c r="EHJ97" s="145"/>
      <c r="EHM97" s="145"/>
      <c r="EHO97" s="145"/>
      <c r="EHP97" s="145"/>
      <c r="EHQ97" s="145"/>
      <c r="EHR97" s="145"/>
      <c r="EHS97" s="145"/>
      <c r="EHT97" s="145"/>
      <c r="EHU97" s="145"/>
      <c r="EHV97" s="145"/>
      <c r="EHW97" s="145"/>
      <c r="EHX97" s="145"/>
      <c r="EHY97" s="145"/>
      <c r="EHZ97" s="145"/>
      <c r="EIA97" s="145"/>
      <c r="EID97" s="145"/>
      <c r="EIG97" s="145"/>
      <c r="EIJ97" s="145"/>
      <c r="EIM97" s="145"/>
      <c r="EIP97" s="145"/>
      <c r="EJB97" s="145"/>
      <c r="EJE97" s="145"/>
      <c r="EJH97" s="145"/>
      <c r="EJK97" s="145"/>
      <c r="EJT97" s="145"/>
      <c r="EJZ97" s="145"/>
      <c r="EKC97" s="145"/>
      <c r="EKF97" s="145"/>
      <c r="EKI97" s="145"/>
      <c r="EKO97" s="145"/>
      <c r="EKR97" s="145"/>
      <c r="EKX97" s="145"/>
      <c r="EKZ97" s="145"/>
      <c r="ELA97" s="145"/>
      <c r="ELC97" s="145"/>
      <c r="ELF97" s="145"/>
      <c r="ELI97" s="145"/>
      <c r="ELL97" s="145"/>
      <c r="ELT97" s="145"/>
      <c r="ELY97" s="145"/>
      <c r="EMH97" s="145"/>
      <c r="EMK97" s="145"/>
      <c r="EMS97" s="145"/>
      <c r="ENO97" s="145"/>
      <c r="ENP97" s="145"/>
      <c r="ENQ97" s="145"/>
      <c r="ENR97" s="145"/>
      <c r="ENS97" s="145"/>
      <c r="ENT97" s="145"/>
      <c r="EOL97" s="145"/>
      <c r="EOM97" s="145"/>
      <c r="EOP97" s="145"/>
      <c r="EOS97" s="145"/>
      <c r="EOU97" s="145"/>
      <c r="EOW97" s="145"/>
      <c r="EOZ97" s="145"/>
      <c r="EPC97" s="145"/>
      <c r="EPF97" s="145"/>
      <c r="EPI97" s="145"/>
      <c r="EPL97" s="145"/>
      <c r="EPO97" s="145"/>
      <c r="EPR97" s="145"/>
      <c r="EPU97" s="145"/>
      <c r="EPW97" s="145"/>
      <c r="EQJ97" s="145"/>
      <c r="EQK97" s="145"/>
      <c r="EQL97" s="145"/>
      <c r="EQM97" s="145"/>
      <c r="EQN97" s="145"/>
      <c r="EQO97" s="145"/>
      <c r="EQP97" s="145"/>
      <c r="EQQ97" s="145"/>
      <c r="EQR97" s="145"/>
      <c r="EQS97" s="145"/>
      <c r="EQT97" s="145"/>
      <c r="EQU97" s="145"/>
      <c r="EQV97" s="145"/>
      <c r="EQW97" s="145"/>
      <c r="ERA97" s="145"/>
      <c r="ERC97" s="145"/>
      <c r="ERD97" s="145"/>
      <c r="ERE97" s="145"/>
      <c r="ERF97" s="145"/>
      <c r="ERI97" s="145"/>
      <c r="ERK97" s="145"/>
      <c r="ERL97" s="145"/>
      <c r="ERM97" s="145"/>
      <c r="ERN97" s="145"/>
      <c r="ERO97" s="145"/>
      <c r="ERP97" s="145"/>
      <c r="ERQ97" s="145"/>
      <c r="ERR97" s="145"/>
      <c r="ERS97" s="145"/>
      <c r="ERT97" s="145"/>
      <c r="ERU97" s="145"/>
      <c r="ERV97" s="145"/>
      <c r="ERW97" s="145"/>
      <c r="ERZ97" s="145"/>
      <c r="ESC97" s="145"/>
      <c r="ESF97" s="145"/>
      <c r="ESI97" s="145"/>
      <c r="ESL97" s="145"/>
      <c r="ESX97" s="145"/>
      <c r="ETA97" s="145"/>
      <c r="ETD97" s="145"/>
      <c r="ETG97" s="145"/>
      <c r="ETP97" s="145"/>
      <c r="ETV97" s="145"/>
      <c r="ETY97" s="145"/>
      <c r="EUB97" s="145"/>
      <c r="EUE97" s="145"/>
      <c r="EUK97" s="145"/>
      <c r="EUN97" s="145"/>
      <c r="EUT97" s="145"/>
      <c r="EUV97" s="145"/>
      <c r="EUW97" s="145"/>
      <c r="EUY97" s="145"/>
      <c r="EVB97" s="145"/>
      <c r="EVE97" s="145"/>
      <c r="EVH97" s="145"/>
      <c r="EVP97" s="145"/>
      <c r="EVU97" s="145"/>
      <c r="EWD97" s="145"/>
      <c r="EWG97" s="145"/>
      <c r="EWO97" s="145"/>
      <c r="EXK97" s="145"/>
      <c r="EXL97" s="145"/>
      <c r="EXM97" s="145"/>
      <c r="EXN97" s="145"/>
      <c r="EXO97" s="145"/>
      <c r="EXP97" s="145"/>
      <c r="EYH97" s="145"/>
      <c r="EYI97" s="145"/>
      <c r="EYL97" s="145"/>
      <c r="EYO97" s="145"/>
      <c r="EYQ97" s="145"/>
      <c r="EYS97" s="145"/>
      <c r="EYV97" s="145"/>
      <c r="EYY97" s="145"/>
      <c r="EZB97" s="145"/>
      <c r="EZE97" s="145"/>
      <c r="EZH97" s="145"/>
      <c r="EZK97" s="145"/>
      <c r="EZN97" s="145"/>
      <c r="EZQ97" s="145"/>
      <c r="EZS97" s="145"/>
      <c r="FAF97" s="145"/>
      <c r="FAG97" s="145"/>
      <c r="FAH97" s="145"/>
      <c r="FAI97" s="145"/>
      <c r="FAJ97" s="145"/>
      <c r="FAK97" s="145"/>
      <c r="FAL97" s="145"/>
      <c r="FAM97" s="145"/>
      <c r="FAN97" s="145"/>
      <c r="FAO97" s="145"/>
      <c r="FAP97" s="145"/>
      <c r="FAQ97" s="145"/>
      <c r="FAR97" s="145"/>
      <c r="FAS97" s="145"/>
      <c r="FAW97" s="145"/>
      <c r="FAY97" s="145"/>
      <c r="FAZ97" s="145"/>
      <c r="FBA97" s="145"/>
      <c r="FBB97" s="145"/>
      <c r="FBE97" s="145"/>
      <c r="FBG97" s="145"/>
      <c r="FBH97" s="145"/>
      <c r="FBI97" s="145"/>
      <c r="FBJ97" s="145"/>
      <c r="FBK97" s="145"/>
      <c r="FBL97" s="145"/>
      <c r="FBM97" s="145"/>
      <c r="FBN97" s="145"/>
      <c r="FBO97" s="145"/>
      <c r="FBP97" s="145"/>
      <c r="FBQ97" s="145"/>
      <c r="FBR97" s="145"/>
      <c r="FBS97" s="145"/>
      <c r="FBV97" s="145"/>
      <c r="FBY97" s="145"/>
      <c r="FCB97" s="145"/>
      <c r="FCE97" s="145"/>
      <c r="FCH97" s="145"/>
      <c r="FCT97" s="145"/>
      <c r="FCW97" s="145"/>
      <c r="FCZ97" s="145"/>
      <c r="FDC97" s="145"/>
      <c r="FDL97" s="145"/>
      <c r="FDR97" s="145"/>
      <c r="FDU97" s="145"/>
      <c r="FDX97" s="145"/>
      <c r="FEA97" s="145"/>
      <c r="FEG97" s="145"/>
      <c r="FEJ97" s="145"/>
      <c r="FEP97" s="145"/>
      <c r="FER97" s="145"/>
      <c r="FES97" s="145"/>
      <c r="FEU97" s="145"/>
      <c r="FEX97" s="145"/>
      <c r="FFA97" s="145"/>
      <c r="FFD97" s="145"/>
      <c r="FFL97" s="145"/>
      <c r="FFQ97" s="145"/>
      <c r="FFZ97" s="145"/>
      <c r="FGC97" s="145"/>
      <c r="FGK97" s="145"/>
      <c r="FHG97" s="145"/>
      <c r="FHH97" s="145"/>
      <c r="FHI97" s="145"/>
      <c r="FHJ97" s="145"/>
      <c r="FHK97" s="145"/>
      <c r="FHL97" s="145"/>
      <c r="FID97" s="145"/>
      <c r="FIE97" s="145"/>
      <c r="FIH97" s="145"/>
      <c r="FIK97" s="145"/>
      <c r="FIM97" s="145"/>
      <c r="FIO97" s="145"/>
      <c r="FIR97" s="145"/>
      <c r="FIU97" s="145"/>
      <c r="FIX97" s="145"/>
      <c r="FJA97" s="145"/>
      <c r="FJD97" s="145"/>
      <c r="FJG97" s="145"/>
      <c r="FJJ97" s="145"/>
      <c r="FJM97" s="145"/>
      <c r="FJO97" s="145"/>
      <c r="FKB97" s="145"/>
      <c r="FKC97" s="145"/>
      <c r="FKD97" s="145"/>
      <c r="FKE97" s="145"/>
      <c r="FKF97" s="145"/>
      <c r="FKG97" s="145"/>
      <c r="FKH97" s="145"/>
      <c r="FKI97" s="145"/>
      <c r="FKJ97" s="145"/>
      <c r="FKK97" s="145"/>
      <c r="FKL97" s="145"/>
      <c r="FKM97" s="145"/>
      <c r="FKN97" s="145"/>
      <c r="FKO97" s="145"/>
      <c r="FKS97" s="145"/>
      <c r="FKU97" s="145"/>
      <c r="FKV97" s="145"/>
      <c r="FKW97" s="145"/>
      <c r="FKX97" s="145"/>
      <c r="FLA97" s="145"/>
      <c r="FLC97" s="145"/>
      <c r="FLD97" s="145"/>
      <c r="FLE97" s="145"/>
      <c r="FLF97" s="145"/>
      <c r="FLG97" s="145"/>
      <c r="FLH97" s="145"/>
      <c r="FLI97" s="145"/>
      <c r="FLJ97" s="145"/>
      <c r="FLK97" s="145"/>
      <c r="FLL97" s="145"/>
      <c r="FLM97" s="145"/>
      <c r="FLN97" s="145"/>
      <c r="FLO97" s="145"/>
      <c r="FLR97" s="145"/>
      <c r="FLU97" s="145"/>
      <c r="FLX97" s="145"/>
      <c r="FMA97" s="145"/>
      <c r="FMD97" s="145"/>
      <c r="FMP97" s="145"/>
      <c r="FMS97" s="145"/>
      <c r="FMV97" s="145"/>
      <c r="FMY97" s="145"/>
      <c r="FNH97" s="145"/>
      <c r="FNN97" s="145"/>
      <c r="FNQ97" s="145"/>
      <c r="FNT97" s="145"/>
      <c r="FNW97" s="145"/>
      <c r="FOC97" s="145"/>
      <c r="FOF97" s="145"/>
      <c r="FOL97" s="145"/>
      <c r="FON97" s="145"/>
      <c r="FOO97" s="145"/>
      <c r="FOQ97" s="145"/>
      <c r="FOT97" s="145"/>
      <c r="FOW97" s="145"/>
      <c r="FOZ97" s="145"/>
      <c r="FPH97" s="145"/>
      <c r="FPM97" s="145"/>
      <c r="FPV97" s="145"/>
      <c r="FPY97" s="145"/>
      <c r="FQG97" s="145"/>
      <c r="FRC97" s="145"/>
      <c r="FRD97" s="145"/>
      <c r="FRE97" s="145"/>
      <c r="FRF97" s="145"/>
      <c r="FRG97" s="145"/>
      <c r="FRH97" s="145"/>
      <c r="FRZ97" s="145"/>
      <c r="FSA97" s="145"/>
      <c r="FSD97" s="145"/>
      <c r="FSG97" s="145"/>
      <c r="FSI97" s="145"/>
      <c r="FSK97" s="145"/>
      <c r="FSN97" s="145"/>
      <c r="FSQ97" s="145"/>
      <c r="FST97" s="145"/>
      <c r="FSW97" s="145"/>
      <c r="FSZ97" s="145"/>
      <c r="FTC97" s="145"/>
      <c r="FTF97" s="145"/>
      <c r="FTI97" s="145"/>
      <c r="FTK97" s="145"/>
      <c r="FTX97" s="145"/>
      <c r="FTY97" s="145"/>
      <c r="FTZ97" s="145"/>
      <c r="FUA97" s="145"/>
      <c r="FUB97" s="145"/>
      <c r="FUC97" s="145"/>
      <c r="FUD97" s="145"/>
      <c r="FUE97" s="145"/>
      <c r="FUF97" s="145"/>
      <c r="FUG97" s="145"/>
      <c r="FUH97" s="145"/>
      <c r="FUI97" s="145"/>
      <c r="FUJ97" s="145"/>
      <c r="FUK97" s="145"/>
      <c r="FUO97" s="145"/>
      <c r="FUQ97" s="145"/>
      <c r="FUR97" s="145"/>
      <c r="FUS97" s="145"/>
      <c r="FUT97" s="145"/>
      <c r="FUW97" s="145"/>
      <c r="FUY97" s="145"/>
      <c r="FUZ97" s="145"/>
      <c r="FVA97" s="145"/>
      <c r="FVB97" s="145"/>
      <c r="FVC97" s="145"/>
      <c r="FVD97" s="145"/>
      <c r="FVE97" s="145"/>
      <c r="FVF97" s="145"/>
      <c r="FVG97" s="145"/>
      <c r="FVH97" s="145"/>
      <c r="FVI97" s="145"/>
      <c r="FVJ97" s="145"/>
      <c r="FVK97" s="145"/>
      <c r="FVN97" s="145"/>
      <c r="FVQ97" s="145"/>
      <c r="FVT97" s="145"/>
      <c r="FVW97" s="145"/>
      <c r="FVZ97" s="145"/>
      <c r="FWL97" s="145"/>
      <c r="FWO97" s="145"/>
      <c r="FWR97" s="145"/>
      <c r="FWU97" s="145"/>
      <c r="FXD97" s="145"/>
      <c r="FXJ97" s="145"/>
      <c r="FXM97" s="145"/>
      <c r="FXP97" s="145"/>
      <c r="FXS97" s="145"/>
      <c r="FXY97" s="145"/>
      <c r="FYB97" s="145"/>
      <c r="FYH97" s="145"/>
      <c r="FYJ97" s="145"/>
      <c r="FYK97" s="145"/>
      <c r="FYM97" s="145"/>
      <c r="FYP97" s="145"/>
      <c r="FYS97" s="145"/>
      <c r="FYV97" s="145"/>
      <c r="FZD97" s="145"/>
      <c r="FZI97" s="145"/>
      <c r="FZR97" s="145"/>
      <c r="FZU97" s="145"/>
      <c r="GAC97" s="145"/>
      <c r="GAY97" s="145"/>
      <c r="GAZ97" s="145"/>
      <c r="GBA97" s="145"/>
      <c r="GBB97" s="145"/>
      <c r="GBC97" s="145"/>
      <c r="GBD97" s="145"/>
      <c r="GBV97" s="145"/>
      <c r="GBW97" s="145"/>
      <c r="GBZ97" s="145"/>
      <c r="GCC97" s="145"/>
      <c r="GCE97" s="145"/>
      <c r="GCG97" s="145"/>
      <c r="GCJ97" s="145"/>
      <c r="GCM97" s="145"/>
      <c r="GCP97" s="145"/>
      <c r="GCS97" s="145"/>
      <c r="GCV97" s="145"/>
      <c r="GCY97" s="145"/>
      <c r="GDB97" s="145"/>
      <c r="GDE97" s="145"/>
      <c r="GDG97" s="145"/>
      <c r="GDT97" s="145"/>
      <c r="GDU97" s="145"/>
      <c r="GDV97" s="145"/>
      <c r="GDW97" s="145"/>
      <c r="GDX97" s="145"/>
      <c r="GDY97" s="145"/>
      <c r="GDZ97" s="145"/>
      <c r="GEA97" s="145"/>
      <c r="GEB97" s="145"/>
      <c r="GEC97" s="145"/>
      <c r="GED97" s="145"/>
      <c r="GEE97" s="145"/>
      <c r="GEF97" s="145"/>
      <c r="GEG97" s="145"/>
      <c r="GEK97" s="145"/>
      <c r="GEM97" s="145"/>
      <c r="GEN97" s="145"/>
      <c r="GEO97" s="145"/>
      <c r="GEP97" s="145"/>
      <c r="GES97" s="145"/>
      <c r="GEU97" s="145"/>
      <c r="GEV97" s="145"/>
      <c r="GEW97" s="145"/>
      <c r="GEX97" s="145"/>
      <c r="GEY97" s="145"/>
      <c r="GEZ97" s="145"/>
      <c r="GFA97" s="145"/>
      <c r="GFB97" s="145"/>
      <c r="GFC97" s="145"/>
      <c r="GFD97" s="145"/>
      <c r="GFE97" s="145"/>
      <c r="GFF97" s="145"/>
      <c r="GFG97" s="145"/>
      <c r="GFJ97" s="145"/>
      <c r="GFM97" s="145"/>
      <c r="GFP97" s="145"/>
      <c r="GFS97" s="145"/>
      <c r="GFV97" s="145"/>
      <c r="GGH97" s="145"/>
      <c r="GGK97" s="145"/>
      <c r="GGN97" s="145"/>
      <c r="GGQ97" s="145"/>
      <c r="GGZ97" s="145"/>
      <c r="GHF97" s="145"/>
      <c r="GHI97" s="145"/>
      <c r="GHL97" s="145"/>
      <c r="GHO97" s="145"/>
      <c r="GHU97" s="145"/>
      <c r="GHX97" s="145"/>
      <c r="GID97" s="145"/>
      <c r="GIF97" s="145"/>
      <c r="GIG97" s="145"/>
      <c r="GII97" s="145"/>
      <c r="GIL97" s="145"/>
      <c r="GIO97" s="145"/>
      <c r="GIR97" s="145"/>
      <c r="GIZ97" s="145"/>
      <c r="GJE97" s="145"/>
      <c r="GJN97" s="145"/>
      <c r="GJQ97" s="145"/>
      <c r="GJY97" s="145"/>
      <c r="GKU97" s="145"/>
      <c r="GKV97" s="145"/>
      <c r="GKW97" s="145"/>
      <c r="GKX97" s="145"/>
      <c r="GKY97" s="145"/>
      <c r="GKZ97" s="145"/>
      <c r="GLR97" s="145"/>
      <c r="GLS97" s="145"/>
      <c r="GLV97" s="145"/>
      <c r="GLY97" s="145"/>
      <c r="GMA97" s="145"/>
      <c r="GMC97" s="145"/>
      <c r="GMF97" s="145"/>
      <c r="GMI97" s="145"/>
      <c r="GML97" s="145"/>
      <c r="GMO97" s="145"/>
      <c r="GMR97" s="145"/>
      <c r="GMU97" s="145"/>
      <c r="GMX97" s="145"/>
      <c r="GNA97" s="145"/>
      <c r="GNC97" s="145"/>
      <c r="GNP97" s="145"/>
      <c r="GNQ97" s="145"/>
      <c r="GNR97" s="145"/>
      <c r="GNS97" s="145"/>
      <c r="GNT97" s="145"/>
      <c r="GNU97" s="145"/>
      <c r="GNV97" s="145"/>
      <c r="GNW97" s="145"/>
      <c r="GNX97" s="145"/>
      <c r="GNY97" s="145"/>
      <c r="GNZ97" s="145"/>
      <c r="GOA97" s="145"/>
      <c r="GOB97" s="145"/>
      <c r="GOC97" s="145"/>
      <c r="GOG97" s="145"/>
      <c r="GOI97" s="145"/>
      <c r="GOJ97" s="145"/>
      <c r="GOK97" s="145"/>
      <c r="GOL97" s="145"/>
      <c r="GOO97" s="145"/>
      <c r="GOQ97" s="145"/>
      <c r="GOR97" s="145"/>
      <c r="GOS97" s="145"/>
      <c r="GOT97" s="145"/>
      <c r="GOU97" s="145"/>
      <c r="GOV97" s="145"/>
      <c r="GOW97" s="145"/>
      <c r="GOX97" s="145"/>
      <c r="GOY97" s="145"/>
      <c r="GOZ97" s="145"/>
      <c r="GPA97" s="145"/>
      <c r="GPB97" s="145"/>
      <c r="GPC97" s="145"/>
      <c r="GPF97" s="145"/>
      <c r="GPI97" s="145"/>
      <c r="GPL97" s="145"/>
      <c r="GPO97" s="145"/>
      <c r="GPR97" s="145"/>
      <c r="GQD97" s="145"/>
      <c r="GQG97" s="145"/>
      <c r="GQJ97" s="145"/>
      <c r="GQM97" s="145"/>
      <c r="GQV97" s="145"/>
      <c r="GRB97" s="145"/>
      <c r="GRE97" s="145"/>
      <c r="GRH97" s="145"/>
      <c r="GRK97" s="145"/>
      <c r="GRQ97" s="145"/>
      <c r="GRT97" s="145"/>
      <c r="GRZ97" s="145"/>
      <c r="GSB97" s="145"/>
      <c r="GSC97" s="145"/>
      <c r="GSE97" s="145"/>
      <c r="GSH97" s="145"/>
      <c r="GSK97" s="145"/>
      <c r="GSN97" s="145"/>
      <c r="GSV97" s="145"/>
      <c r="GTA97" s="145"/>
      <c r="GTJ97" s="145"/>
      <c r="GTM97" s="145"/>
      <c r="GTU97" s="145"/>
      <c r="GUQ97" s="145"/>
      <c r="GUR97" s="145"/>
      <c r="GUS97" s="145"/>
      <c r="GUT97" s="145"/>
      <c r="GUU97" s="145"/>
      <c r="GUV97" s="145"/>
      <c r="GVN97" s="145"/>
      <c r="GVO97" s="145"/>
      <c r="GVR97" s="145"/>
      <c r="GVU97" s="145"/>
      <c r="GVW97" s="145"/>
      <c r="GVY97" s="145"/>
      <c r="GWB97" s="145"/>
      <c r="GWE97" s="145"/>
      <c r="GWH97" s="145"/>
      <c r="GWK97" s="145"/>
      <c r="GWN97" s="145"/>
      <c r="GWQ97" s="145"/>
      <c r="GWT97" s="145"/>
      <c r="GWW97" s="145"/>
      <c r="GWY97" s="145"/>
      <c r="GXL97" s="145"/>
      <c r="GXM97" s="145"/>
      <c r="GXN97" s="145"/>
      <c r="GXO97" s="145"/>
      <c r="GXP97" s="145"/>
      <c r="GXQ97" s="145"/>
      <c r="GXR97" s="145"/>
      <c r="GXS97" s="145"/>
      <c r="GXT97" s="145"/>
      <c r="GXU97" s="145"/>
      <c r="GXV97" s="145"/>
      <c r="GXW97" s="145"/>
      <c r="GXX97" s="145"/>
      <c r="GXY97" s="145"/>
      <c r="GYC97" s="145"/>
      <c r="GYE97" s="145"/>
      <c r="GYF97" s="145"/>
      <c r="GYG97" s="145"/>
      <c r="GYH97" s="145"/>
      <c r="GYK97" s="145"/>
      <c r="GYM97" s="145"/>
      <c r="GYN97" s="145"/>
      <c r="GYO97" s="145"/>
      <c r="GYP97" s="145"/>
      <c r="GYQ97" s="145"/>
      <c r="GYR97" s="145"/>
      <c r="GYS97" s="145"/>
      <c r="GYT97" s="145"/>
      <c r="GYU97" s="145"/>
      <c r="GYV97" s="145"/>
      <c r="GYW97" s="145"/>
      <c r="GYX97" s="145"/>
      <c r="GYY97" s="145"/>
      <c r="GZB97" s="145"/>
      <c r="GZE97" s="145"/>
      <c r="GZH97" s="145"/>
      <c r="GZK97" s="145"/>
      <c r="GZN97" s="145"/>
      <c r="GZZ97" s="145"/>
      <c r="HAC97" s="145"/>
      <c r="HAF97" s="145"/>
      <c r="HAI97" s="145"/>
      <c r="HAR97" s="145"/>
      <c r="HAX97" s="145"/>
      <c r="HBA97" s="145"/>
      <c r="HBD97" s="145"/>
      <c r="HBG97" s="145"/>
      <c r="HBM97" s="145"/>
      <c r="HBP97" s="145"/>
      <c r="HBV97" s="145"/>
      <c r="HBX97" s="145"/>
      <c r="HBY97" s="145"/>
      <c r="HCA97" s="145"/>
      <c r="HCD97" s="145"/>
      <c r="HCG97" s="145"/>
      <c r="HCJ97" s="145"/>
      <c r="HCR97" s="145"/>
      <c r="HCW97" s="145"/>
      <c r="HDF97" s="145"/>
      <c r="HDI97" s="145"/>
      <c r="HDQ97" s="145"/>
      <c r="HEM97" s="145"/>
      <c r="HEN97" s="145"/>
      <c r="HEO97" s="145"/>
      <c r="HEP97" s="145"/>
      <c r="HEQ97" s="145"/>
      <c r="HER97" s="145"/>
      <c r="HFJ97" s="145"/>
      <c r="HFK97" s="145"/>
      <c r="HFN97" s="145"/>
      <c r="HFQ97" s="145"/>
      <c r="HFS97" s="145"/>
      <c r="HFU97" s="145"/>
      <c r="HFX97" s="145"/>
      <c r="HGA97" s="145"/>
      <c r="HGD97" s="145"/>
      <c r="HGG97" s="145"/>
      <c r="HGJ97" s="145"/>
      <c r="HGM97" s="145"/>
      <c r="HGP97" s="145"/>
      <c r="HGS97" s="145"/>
      <c r="HGU97" s="145"/>
      <c r="HHH97" s="145"/>
      <c r="HHI97" s="145"/>
      <c r="HHJ97" s="145"/>
      <c r="HHK97" s="145"/>
      <c r="HHL97" s="145"/>
      <c r="HHM97" s="145"/>
      <c r="HHN97" s="145"/>
      <c r="HHO97" s="145"/>
      <c r="HHP97" s="145"/>
      <c r="HHQ97" s="145"/>
      <c r="HHR97" s="145"/>
      <c r="HHS97" s="145"/>
      <c r="HHT97" s="145"/>
      <c r="HHU97" s="145"/>
      <c r="HHY97" s="145"/>
      <c r="HIA97" s="145"/>
      <c r="HIB97" s="145"/>
      <c r="HIC97" s="145"/>
      <c r="HID97" s="145"/>
      <c r="HIG97" s="145"/>
      <c r="HII97" s="145"/>
      <c r="HIJ97" s="145"/>
      <c r="HIK97" s="145"/>
      <c r="HIL97" s="145"/>
      <c r="HIM97" s="145"/>
      <c r="HIN97" s="145"/>
      <c r="HIO97" s="145"/>
      <c r="HIP97" s="145"/>
      <c r="HIQ97" s="145"/>
      <c r="HIR97" s="145"/>
      <c r="HIS97" s="145"/>
      <c r="HIT97" s="145"/>
      <c r="HIU97" s="145"/>
      <c r="HIX97" s="145"/>
      <c r="HJA97" s="145"/>
      <c r="HJD97" s="145"/>
      <c r="HJG97" s="145"/>
      <c r="HJJ97" s="145"/>
      <c r="HJV97" s="145"/>
      <c r="HJY97" s="145"/>
      <c r="HKB97" s="145"/>
      <c r="HKE97" s="145"/>
      <c r="HKN97" s="145"/>
      <c r="HKT97" s="145"/>
      <c r="HKW97" s="145"/>
      <c r="HKZ97" s="145"/>
      <c r="HLC97" s="145"/>
      <c r="HLI97" s="145"/>
      <c r="HLL97" s="145"/>
      <c r="HLR97" s="145"/>
      <c r="HLT97" s="145"/>
      <c r="HLU97" s="145"/>
      <c r="HLW97" s="145"/>
      <c r="HLZ97" s="145"/>
      <c r="HMC97" s="145"/>
      <c r="HMF97" s="145"/>
      <c r="HMN97" s="145"/>
      <c r="HMS97" s="145"/>
      <c r="HNB97" s="145"/>
      <c r="HNE97" s="145"/>
      <c r="HNM97" s="145"/>
      <c r="HOI97" s="145"/>
      <c r="HOJ97" s="145"/>
      <c r="HOK97" s="145"/>
      <c r="HOL97" s="145"/>
      <c r="HOM97" s="145"/>
      <c r="HON97" s="145"/>
      <c r="HPF97" s="145"/>
      <c r="HPG97" s="145"/>
      <c r="HPJ97" s="145"/>
      <c r="HPM97" s="145"/>
      <c r="HPO97" s="145"/>
      <c r="HPQ97" s="145"/>
      <c r="HPT97" s="145"/>
      <c r="HPW97" s="145"/>
      <c r="HPZ97" s="145"/>
      <c r="HQC97" s="145"/>
      <c r="HQF97" s="145"/>
      <c r="HQI97" s="145"/>
      <c r="HQL97" s="145"/>
      <c r="HQO97" s="145"/>
      <c r="HQQ97" s="145"/>
      <c r="HRD97" s="145"/>
      <c r="HRE97" s="145"/>
      <c r="HRF97" s="145"/>
      <c r="HRG97" s="145"/>
      <c r="HRH97" s="145"/>
      <c r="HRI97" s="145"/>
      <c r="HRJ97" s="145"/>
      <c r="HRK97" s="145"/>
      <c r="HRL97" s="145"/>
      <c r="HRM97" s="145"/>
      <c r="HRN97" s="145"/>
      <c r="HRO97" s="145"/>
      <c r="HRP97" s="145"/>
      <c r="HRQ97" s="145"/>
      <c r="HRU97" s="145"/>
      <c r="HRW97" s="145"/>
      <c r="HRX97" s="145"/>
      <c r="HRY97" s="145"/>
      <c r="HRZ97" s="145"/>
      <c r="HSC97" s="145"/>
      <c r="HSE97" s="145"/>
      <c r="HSF97" s="145"/>
      <c r="HSG97" s="145"/>
      <c r="HSH97" s="145"/>
      <c r="HSI97" s="145"/>
      <c r="HSJ97" s="145"/>
      <c r="HSK97" s="145"/>
      <c r="HSL97" s="145"/>
      <c r="HSM97" s="145"/>
      <c r="HSN97" s="145"/>
      <c r="HSO97" s="145"/>
      <c r="HSP97" s="145"/>
      <c r="HSQ97" s="145"/>
      <c r="HST97" s="145"/>
      <c r="HSW97" s="145"/>
      <c r="HSZ97" s="145"/>
      <c r="HTC97" s="145"/>
      <c r="HTF97" s="145"/>
      <c r="HTR97" s="145"/>
      <c r="HTU97" s="145"/>
      <c r="HTX97" s="145"/>
      <c r="HUA97" s="145"/>
      <c r="HUJ97" s="145"/>
      <c r="HUP97" s="145"/>
      <c r="HUS97" s="145"/>
      <c r="HUV97" s="145"/>
      <c r="HUY97" s="145"/>
      <c r="HVE97" s="145"/>
      <c r="HVH97" s="145"/>
      <c r="HVN97" s="145"/>
      <c r="HVP97" s="145"/>
      <c r="HVQ97" s="145"/>
      <c r="HVS97" s="145"/>
      <c r="HVV97" s="145"/>
      <c r="HVY97" s="145"/>
      <c r="HWB97" s="145"/>
      <c r="HWJ97" s="145"/>
      <c r="HWO97" s="145"/>
      <c r="HWX97" s="145"/>
      <c r="HXA97" s="145"/>
      <c r="HXI97" s="145"/>
      <c r="HYE97" s="145"/>
      <c r="HYF97" s="145"/>
      <c r="HYG97" s="145"/>
      <c r="HYH97" s="145"/>
      <c r="HYI97" s="145"/>
      <c r="HYJ97" s="145"/>
      <c r="HZB97" s="145"/>
      <c r="HZC97" s="145"/>
      <c r="HZF97" s="145"/>
      <c r="HZI97" s="145"/>
      <c r="HZK97" s="145"/>
      <c r="HZM97" s="145"/>
      <c r="HZP97" s="145"/>
      <c r="HZS97" s="145"/>
      <c r="HZV97" s="145"/>
      <c r="HZY97" s="145"/>
      <c r="IAB97" s="145"/>
      <c r="IAE97" s="145"/>
      <c r="IAH97" s="145"/>
      <c r="IAK97" s="145"/>
      <c r="IAM97" s="145"/>
      <c r="IAZ97" s="145"/>
      <c r="IBA97" s="145"/>
      <c r="IBB97" s="145"/>
      <c r="IBC97" s="145"/>
      <c r="IBD97" s="145"/>
      <c r="IBE97" s="145"/>
      <c r="IBF97" s="145"/>
      <c r="IBG97" s="145"/>
      <c r="IBH97" s="145"/>
      <c r="IBI97" s="145"/>
      <c r="IBJ97" s="145"/>
      <c r="IBK97" s="145"/>
      <c r="IBL97" s="145"/>
      <c r="IBM97" s="145"/>
      <c r="IBQ97" s="145"/>
      <c r="IBS97" s="145"/>
      <c r="IBT97" s="145"/>
      <c r="IBU97" s="145"/>
      <c r="IBV97" s="145"/>
      <c r="IBY97" s="145"/>
      <c r="ICA97" s="145"/>
      <c r="ICB97" s="145"/>
      <c r="ICC97" s="145"/>
      <c r="ICD97" s="145"/>
      <c r="ICE97" s="145"/>
      <c r="ICF97" s="145"/>
      <c r="ICG97" s="145"/>
      <c r="ICH97" s="145"/>
      <c r="ICI97" s="145"/>
      <c r="ICJ97" s="145"/>
      <c r="ICK97" s="145"/>
      <c r="ICL97" s="145"/>
      <c r="ICM97" s="145"/>
      <c r="ICP97" s="145"/>
      <c r="ICS97" s="145"/>
      <c r="ICV97" s="145"/>
      <c r="ICY97" s="145"/>
      <c r="IDB97" s="145"/>
      <c r="IDN97" s="145"/>
      <c r="IDQ97" s="145"/>
      <c r="IDT97" s="145"/>
      <c r="IDW97" s="145"/>
      <c r="IEF97" s="145"/>
      <c r="IEL97" s="145"/>
      <c r="IEO97" s="145"/>
      <c r="IER97" s="145"/>
      <c r="IEU97" s="145"/>
      <c r="IFA97" s="145"/>
      <c r="IFD97" s="145"/>
      <c r="IFJ97" s="145"/>
      <c r="IFL97" s="145"/>
      <c r="IFM97" s="145"/>
      <c r="IFO97" s="145"/>
      <c r="IFR97" s="145"/>
      <c r="IFU97" s="145"/>
      <c r="IFX97" s="145"/>
      <c r="IGF97" s="145"/>
      <c r="IGK97" s="145"/>
      <c r="IGT97" s="145"/>
      <c r="IGW97" s="145"/>
      <c r="IHE97" s="145"/>
      <c r="IIA97" s="145"/>
      <c r="IIB97" s="145"/>
      <c r="IIC97" s="145"/>
      <c r="IID97" s="145"/>
      <c r="IIE97" s="145"/>
      <c r="IIF97" s="145"/>
      <c r="IIX97" s="145"/>
      <c r="IIY97" s="145"/>
      <c r="IJB97" s="145"/>
      <c r="IJE97" s="145"/>
      <c r="IJG97" s="145"/>
      <c r="IJI97" s="145"/>
      <c r="IJL97" s="145"/>
      <c r="IJO97" s="145"/>
      <c r="IJR97" s="145"/>
      <c r="IJU97" s="145"/>
      <c r="IJX97" s="145"/>
      <c r="IKA97" s="145"/>
      <c r="IKD97" s="145"/>
      <c r="IKG97" s="145"/>
      <c r="IKI97" s="145"/>
      <c r="IKV97" s="145"/>
      <c r="IKW97" s="145"/>
      <c r="IKX97" s="145"/>
      <c r="IKY97" s="145"/>
      <c r="IKZ97" s="145"/>
      <c r="ILA97" s="145"/>
      <c r="ILB97" s="145"/>
      <c r="ILC97" s="145"/>
      <c r="ILD97" s="145"/>
      <c r="ILE97" s="145"/>
      <c r="ILF97" s="145"/>
      <c r="ILG97" s="145"/>
      <c r="ILH97" s="145"/>
      <c r="ILI97" s="145"/>
      <c r="ILM97" s="145"/>
      <c r="ILO97" s="145"/>
      <c r="ILP97" s="145"/>
      <c r="ILQ97" s="145"/>
      <c r="ILR97" s="145"/>
      <c r="ILU97" s="145"/>
      <c r="ILW97" s="145"/>
      <c r="ILX97" s="145"/>
      <c r="ILY97" s="145"/>
      <c r="ILZ97" s="145"/>
      <c r="IMA97" s="145"/>
      <c r="IMB97" s="145"/>
      <c r="IMC97" s="145"/>
      <c r="IMD97" s="145"/>
      <c r="IME97" s="145"/>
      <c r="IMF97" s="145"/>
      <c r="IMG97" s="145"/>
      <c r="IMH97" s="145"/>
      <c r="IMI97" s="145"/>
      <c r="IML97" s="145"/>
      <c r="IMO97" s="145"/>
      <c r="IMR97" s="145"/>
      <c r="IMU97" s="145"/>
      <c r="IMX97" s="145"/>
      <c r="INJ97" s="145"/>
      <c r="INM97" s="145"/>
      <c r="INP97" s="145"/>
      <c r="INS97" s="145"/>
      <c r="IOB97" s="145"/>
      <c r="IOH97" s="145"/>
      <c r="IOK97" s="145"/>
      <c r="ION97" s="145"/>
      <c r="IOQ97" s="145"/>
      <c r="IOW97" s="145"/>
      <c r="IOZ97" s="145"/>
      <c r="IPF97" s="145"/>
      <c r="IPH97" s="145"/>
      <c r="IPI97" s="145"/>
      <c r="IPK97" s="145"/>
      <c r="IPN97" s="145"/>
      <c r="IPQ97" s="145"/>
      <c r="IPT97" s="145"/>
      <c r="IQB97" s="145"/>
      <c r="IQG97" s="145"/>
      <c r="IQP97" s="145"/>
      <c r="IQS97" s="145"/>
      <c r="IRA97" s="145"/>
      <c r="IRW97" s="145"/>
      <c r="IRX97" s="145"/>
      <c r="IRY97" s="145"/>
      <c r="IRZ97" s="145"/>
      <c r="ISA97" s="145"/>
      <c r="ISB97" s="145"/>
      <c r="IST97" s="145"/>
      <c r="ISU97" s="145"/>
      <c r="ISX97" s="145"/>
      <c r="ITA97" s="145"/>
      <c r="ITC97" s="145"/>
      <c r="ITE97" s="145"/>
      <c r="ITH97" s="145"/>
      <c r="ITK97" s="145"/>
      <c r="ITN97" s="145"/>
      <c r="ITQ97" s="145"/>
      <c r="ITT97" s="145"/>
      <c r="ITW97" s="145"/>
      <c r="ITZ97" s="145"/>
      <c r="IUC97" s="145"/>
      <c r="IUE97" s="145"/>
      <c r="IUR97" s="145"/>
      <c r="IUS97" s="145"/>
      <c r="IUT97" s="145"/>
      <c r="IUU97" s="145"/>
      <c r="IUV97" s="145"/>
      <c r="IUW97" s="145"/>
      <c r="IUX97" s="145"/>
      <c r="IUY97" s="145"/>
      <c r="IUZ97" s="145"/>
      <c r="IVA97" s="145"/>
      <c r="IVB97" s="145"/>
      <c r="IVC97" s="145"/>
      <c r="IVD97" s="145"/>
      <c r="IVE97" s="145"/>
      <c r="IVI97" s="145"/>
      <c r="IVK97" s="145"/>
      <c r="IVL97" s="145"/>
      <c r="IVM97" s="145"/>
      <c r="IVN97" s="145"/>
      <c r="IVQ97" s="145"/>
      <c r="IVS97" s="145"/>
      <c r="IVT97" s="145"/>
      <c r="IVU97" s="145"/>
      <c r="IVV97" s="145"/>
      <c r="IVW97" s="145"/>
      <c r="IVX97" s="145"/>
      <c r="IVY97" s="145"/>
      <c r="IVZ97" s="145"/>
      <c r="IWA97" s="145"/>
      <c r="IWB97" s="145"/>
      <c r="IWC97" s="145"/>
      <c r="IWD97" s="145"/>
      <c r="IWE97" s="145"/>
      <c r="IWH97" s="145"/>
      <c r="IWK97" s="145"/>
      <c r="IWN97" s="145"/>
      <c r="IWQ97" s="145"/>
      <c r="IWT97" s="145"/>
      <c r="IXF97" s="145"/>
      <c r="IXI97" s="145"/>
      <c r="IXL97" s="145"/>
      <c r="IXO97" s="145"/>
      <c r="IXX97" s="145"/>
      <c r="IYD97" s="145"/>
      <c r="IYG97" s="145"/>
      <c r="IYJ97" s="145"/>
      <c r="IYM97" s="145"/>
      <c r="IYS97" s="145"/>
      <c r="IYV97" s="145"/>
      <c r="IZB97" s="145"/>
      <c r="IZD97" s="145"/>
      <c r="IZE97" s="145"/>
      <c r="IZG97" s="145"/>
      <c r="IZJ97" s="145"/>
      <c r="IZM97" s="145"/>
      <c r="IZP97" s="145"/>
      <c r="IZX97" s="145"/>
      <c r="JAC97" s="145"/>
      <c r="JAL97" s="145"/>
      <c r="JAO97" s="145"/>
      <c r="JAW97" s="145"/>
      <c r="JBS97" s="145"/>
      <c r="JBT97" s="145"/>
      <c r="JBU97" s="145"/>
      <c r="JBV97" s="145"/>
      <c r="JBW97" s="145"/>
      <c r="JBX97" s="145"/>
      <c r="JCP97" s="145"/>
      <c r="JCQ97" s="145"/>
      <c r="JCT97" s="145"/>
      <c r="JCW97" s="145"/>
      <c r="JCY97" s="145"/>
      <c r="JDA97" s="145"/>
      <c r="JDD97" s="145"/>
      <c r="JDG97" s="145"/>
      <c r="JDJ97" s="145"/>
      <c r="JDM97" s="145"/>
      <c r="JDP97" s="145"/>
      <c r="JDS97" s="145"/>
      <c r="JDV97" s="145"/>
      <c r="JDY97" s="145"/>
      <c r="JEA97" s="145"/>
      <c r="JEN97" s="145"/>
      <c r="JEO97" s="145"/>
      <c r="JEP97" s="145"/>
      <c r="JEQ97" s="145"/>
      <c r="JER97" s="145"/>
      <c r="JES97" s="145"/>
      <c r="JET97" s="145"/>
      <c r="JEU97" s="145"/>
      <c r="JEV97" s="145"/>
      <c r="JEW97" s="145"/>
      <c r="JEX97" s="145"/>
      <c r="JEY97" s="145"/>
      <c r="JEZ97" s="145"/>
      <c r="JFA97" s="145"/>
      <c r="JFE97" s="145"/>
      <c r="JFG97" s="145"/>
      <c r="JFH97" s="145"/>
      <c r="JFI97" s="145"/>
      <c r="JFJ97" s="145"/>
      <c r="JFM97" s="145"/>
      <c r="JFO97" s="145"/>
      <c r="JFP97" s="145"/>
      <c r="JFQ97" s="145"/>
      <c r="JFR97" s="145"/>
      <c r="JFS97" s="145"/>
      <c r="JFT97" s="145"/>
      <c r="JFU97" s="145"/>
      <c r="JFV97" s="145"/>
      <c r="JFW97" s="145"/>
      <c r="JFX97" s="145"/>
      <c r="JFY97" s="145"/>
      <c r="JFZ97" s="145"/>
      <c r="JGA97" s="145"/>
      <c r="JGD97" s="145"/>
      <c r="JGG97" s="145"/>
      <c r="JGJ97" s="145"/>
      <c r="JGM97" s="145"/>
      <c r="JGP97" s="145"/>
      <c r="JHB97" s="145"/>
      <c r="JHE97" s="145"/>
      <c r="JHH97" s="145"/>
      <c r="JHK97" s="145"/>
      <c r="JHT97" s="145"/>
      <c r="JHZ97" s="145"/>
      <c r="JIC97" s="145"/>
      <c r="JIF97" s="145"/>
      <c r="JII97" s="145"/>
      <c r="JIO97" s="145"/>
      <c r="JIR97" s="145"/>
      <c r="JIX97" s="145"/>
      <c r="JIZ97" s="145"/>
      <c r="JJA97" s="145"/>
      <c r="JJC97" s="145"/>
      <c r="JJF97" s="145"/>
      <c r="JJI97" s="145"/>
      <c r="JJL97" s="145"/>
      <c r="JJT97" s="145"/>
      <c r="JJY97" s="145"/>
      <c r="JKH97" s="145"/>
      <c r="JKK97" s="145"/>
      <c r="JKS97" s="145"/>
      <c r="JLO97" s="145"/>
      <c r="JLP97" s="145"/>
      <c r="JLQ97" s="145"/>
      <c r="JLR97" s="145"/>
      <c r="JLS97" s="145"/>
      <c r="JLT97" s="145"/>
      <c r="JML97" s="145"/>
      <c r="JMM97" s="145"/>
      <c r="JMP97" s="145"/>
      <c r="JMS97" s="145"/>
      <c r="JMU97" s="145"/>
      <c r="JMW97" s="145"/>
      <c r="JMZ97" s="145"/>
      <c r="JNC97" s="145"/>
      <c r="JNF97" s="145"/>
      <c r="JNI97" s="145"/>
      <c r="JNL97" s="145"/>
      <c r="JNO97" s="145"/>
      <c r="JNR97" s="145"/>
      <c r="JNU97" s="145"/>
      <c r="JNW97" s="145"/>
      <c r="JOJ97" s="145"/>
      <c r="JOK97" s="145"/>
      <c r="JOL97" s="145"/>
      <c r="JOM97" s="145"/>
      <c r="JON97" s="145"/>
      <c r="JOO97" s="145"/>
      <c r="JOP97" s="145"/>
      <c r="JOQ97" s="145"/>
      <c r="JOR97" s="145"/>
      <c r="JOS97" s="145"/>
      <c r="JOT97" s="145"/>
      <c r="JOU97" s="145"/>
      <c r="JOV97" s="145"/>
      <c r="JOW97" s="145"/>
      <c r="JPA97" s="145"/>
      <c r="JPC97" s="145"/>
      <c r="JPD97" s="145"/>
      <c r="JPE97" s="145"/>
      <c r="JPF97" s="145"/>
      <c r="JPI97" s="145"/>
      <c r="JPK97" s="145"/>
      <c r="JPL97" s="145"/>
      <c r="JPM97" s="145"/>
      <c r="JPN97" s="145"/>
      <c r="JPO97" s="145"/>
      <c r="JPP97" s="145"/>
      <c r="JPQ97" s="145"/>
      <c r="JPR97" s="145"/>
      <c r="JPS97" s="145"/>
      <c r="JPT97" s="145"/>
      <c r="JPU97" s="145"/>
      <c r="JPV97" s="145"/>
      <c r="JPW97" s="145"/>
      <c r="JPZ97" s="145"/>
      <c r="JQC97" s="145"/>
      <c r="JQF97" s="145"/>
      <c r="JQI97" s="145"/>
      <c r="JQL97" s="145"/>
      <c r="JQX97" s="145"/>
      <c r="JRA97" s="145"/>
      <c r="JRD97" s="145"/>
      <c r="JRG97" s="145"/>
      <c r="JRP97" s="145"/>
      <c r="JRV97" s="145"/>
      <c r="JRY97" s="145"/>
      <c r="JSB97" s="145"/>
      <c r="JSE97" s="145"/>
      <c r="JSK97" s="145"/>
      <c r="JSN97" s="145"/>
      <c r="JST97" s="145"/>
      <c r="JSV97" s="145"/>
      <c r="JSW97" s="145"/>
      <c r="JSY97" s="145"/>
      <c r="JTB97" s="145"/>
      <c r="JTE97" s="145"/>
      <c r="JTH97" s="145"/>
      <c r="JTP97" s="145"/>
      <c r="JTU97" s="145"/>
      <c r="JUD97" s="145"/>
      <c r="JUG97" s="145"/>
      <c r="JUO97" s="145"/>
      <c r="JVK97" s="145"/>
      <c r="JVL97" s="145"/>
      <c r="JVM97" s="145"/>
      <c r="JVN97" s="145"/>
      <c r="JVO97" s="145"/>
      <c r="JVP97" s="145"/>
      <c r="JWH97" s="145"/>
      <c r="JWI97" s="145"/>
      <c r="JWL97" s="145"/>
      <c r="JWO97" s="145"/>
      <c r="JWQ97" s="145"/>
      <c r="JWS97" s="145"/>
      <c r="JWV97" s="145"/>
      <c r="JWY97" s="145"/>
      <c r="JXB97" s="145"/>
      <c r="JXE97" s="145"/>
      <c r="JXH97" s="145"/>
      <c r="JXK97" s="145"/>
      <c r="JXN97" s="145"/>
      <c r="JXQ97" s="145"/>
      <c r="JXS97" s="145"/>
      <c r="JYF97" s="145"/>
      <c r="JYG97" s="145"/>
      <c r="JYH97" s="145"/>
      <c r="JYI97" s="145"/>
      <c r="JYJ97" s="145"/>
      <c r="JYK97" s="145"/>
      <c r="JYL97" s="145"/>
      <c r="JYM97" s="145"/>
      <c r="JYN97" s="145"/>
      <c r="JYO97" s="145"/>
      <c r="JYP97" s="145"/>
      <c r="JYQ97" s="145"/>
      <c r="JYR97" s="145"/>
      <c r="JYS97" s="145"/>
      <c r="JYW97" s="145"/>
      <c r="JYY97" s="145"/>
      <c r="JYZ97" s="145"/>
      <c r="JZA97" s="145"/>
      <c r="JZB97" s="145"/>
      <c r="JZE97" s="145"/>
      <c r="JZG97" s="145"/>
      <c r="JZH97" s="145"/>
      <c r="JZI97" s="145"/>
      <c r="JZJ97" s="145"/>
      <c r="JZK97" s="145"/>
      <c r="JZL97" s="145"/>
      <c r="JZM97" s="145"/>
      <c r="JZN97" s="145"/>
      <c r="JZO97" s="145"/>
      <c r="JZP97" s="145"/>
      <c r="JZQ97" s="145"/>
      <c r="JZR97" s="145"/>
      <c r="JZS97" s="145"/>
      <c r="JZV97" s="145"/>
      <c r="JZY97" s="145"/>
      <c r="KAB97" s="145"/>
      <c r="KAE97" s="145"/>
      <c r="KAH97" s="145"/>
      <c r="KAT97" s="145"/>
      <c r="KAW97" s="145"/>
      <c r="KAZ97" s="145"/>
      <c r="KBC97" s="145"/>
      <c r="KBL97" s="145"/>
      <c r="KBR97" s="145"/>
      <c r="KBU97" s="145"/>
      <c r="KBX97" s="145"/>
      <c r="KCA97" s="145"/>
      <c r="KCG97" s="145"/>
      <c r="KCJ97" s="145"/>
      <c r="KCP97" s="145"/>
      <c r="KCR97" s="145"/>
      <c r="KCS97" s="145"/>
      <c r="KCU97" s="145"/>
      <c r="KCX97" s="145"/>
      <c r="KDA97" s="145"/>
      <c r="KDD97" s="145"/>
      <c r="KDL97" s="145"/>
      <c r="KDQ97" s="145"/>
      <c r="KDZ97" s="145"/>
      <c r="KEC97" s="145"/>
      <c r="KEK97" s="145"/>
      <c r="KFG97" s="145"/>
      <c r="KFH97" s="145"/>
      <c r="KFI97" s="145"/>
      <c r="KFJ97" s="145"/>
      <c r="KFK97" s="145"/>
      <c r="KFL97" s="145"/>
      <c r="KGD97" s="145"/>
      <c r="KGE97" s="145"/>
      <c r="KGH97" s="145"/>
      <c r="KGK97" s="145"/>
      <c r="KGM97" s="145"/>
      <c r="KGO97" s="145"/>
      <c r="KGR97" s="145"/>
      <c r="KGU97" s="145"/>
      <c r="KGX97" s="145"/>
      <c r="KHA97" s="145"/>
      <c r="KHD97" s="145"/>
      <c r="KHG97" s="145"/>
      <c r="KHJ97" s="145"/>
      <c r="KHM97" s="145"/>
      <c r="KHO97" s="145"/>
      <c r="KIB97" s="145"/>
      <c r="KIC97" s="145"/>
      <c r="KID97" s="145"/>
      <c r="KIE97" s="145"/>
      <c r="KIF97" s="145"/>
      <c r="KIG97" s="145"/>
      <c r="KIH97" s="145"/>
      <c r="KII97" s="145"/>
      <c r="KIJ97" s="145"/>
      <c r="KIK97" s="145"/>
      <c r="KIL97" s="145"/>
      <c r="KIM97" s="145"/>
      <c r="KIN97" s="145"/>
      <c r="KIO97" s="145"/>
      <c r="KIS97" s="145"/>
      <c r="KIU97" s="145"/>
      <c r="KIV97" s="145"/>
      <c r="KIW97" s="145"/>
      <c r="KIX97" s="145"/>
      <c r="KJA97" s="145"/>
      <c r="KJC97" s="145"/>
      <c r="KJD97" s="145"/>
      <c r="KJE97" s="145"/>
      <c r="KJF97" s="145"/>
      <c r="KJG97" s="145"/>
      <c r="KJH97" s="145"/>
      <c r="KJI97" s="145"/>
      <c r="KJJ97" s="145"/>
      <c r="KJK97" s="145"/>
      <c r="KJL97" s="145"/>
      <c r="KJM97" s="145"/>
      <c r="KJN97" s="145"/>
      <c r="KJO97" s="145"/>
      <c r="KJR97" s="145"/>
      <c r="KJU97" s="145"/>
      <c r="KJX97" s="145"/>
      <c r="KKA97" s="145"/>
      <c r="KKD97" s="145"/>
      <c r="KKP97" s="145"/>
      <c r="KKS97" s="145"/>
      <c r="KKV97" s="145"/>
      <c r="KKY97" s="145"/>
      <c r="KLH97" s="145"/>
      <c r="KLN97" s="145"/>
      <c r="KLQ97" s="145"/>
      <c r="KLT97" s="145"/>
      <c r="KLW97" s="145"/>
      <c r="KMC97" s="145"/>
      <c r="KMF97" s="145"/>
      <c r="KML97" s="145"/>
      <c r="KMN97" s="145"/>
      <c r="KMO97" s="145"/>
      <c r="KMQ97" s="145"/>
      <c r="KMT97" s="145"/>
      <c r="KMW97" s="145"/>
      <c r="KMZ97" s="145"/>
      <c r="KNH97" s="145"/>
      <c r="KNM97" s="145"/>
      <c r="KNV97" s="145"/>
      <c r="KNY97" s="145"/>
      <c r="KOG97" s="145"/>
      <c r="KPC97" s="145"/>
      <c r="KPD97" s="145"/>
      <c r="KPE97" s="145"/>
      <c r="KPF97" s="145"/>
      <c r="KPG97" s="145"/>
      <c r="KPH97" s="145"/>
      <c r="KPZ97" s="145"/>
      <c r="KQA97" s="145"/>
      <c r="KQD97" s="145"/>
      <c r="KQG97" s="145"/>
      <c r="KQI97" s="145"/>
      <c r="KQK97" s="145"/>
      <c r="KQN97" s="145"/>
      <c r="KQQ97" s="145"/>
      <c r="KQT97" s="145"/>
      <c r="KQW97" s="145"/>
      <c r="KQZ97" s="145"/>
      <c r="KRC97" s="145"/>
      <c r="KRF97" s="145"/>
      <c r="KRI97" s="145"/>
      <c r="KRK97" s="145"/>
      <c r="KRX97" s="145"/>
      <c r="KRY97" s="145"/>
      <c r="KRZ97" s="145"/>
      <c r="KSA97" s="145"/>
      <c r="KSB97" s="145"/>
      <c r="KSC97" s="145"/>
      <c r="KSD97" s="145"/>
      <c r="KSE97" s="145"/>
      <c r="KSF97" s="145"/>
      <c r="KSG97" s="145"/>
      <c r="KSH97" s="145"/>
      <c r="KSI97" s="145"/>
      <c r="KSJ97" s="145"/>
      <c r="KSK97" s="145"/>
      <c r="KSO97" s="145"/>
      <c r="KSQ97" s="145"/>
      <c r="KSR97" s="145"/>
      <c r="KSS97" s="145"/>
      <c r="KST97" s="145"/>
      <c r="KSW97" s="145"/>
      <c r="KSY97" s="145"/>
      <c r="KSZ97" s="145"/>
      <c r="KTA97" s="145"/>
      <c r="KTB97" s="145"/>
      <c r="KTC97" s="145"/>
      <c r="KTD97" s="145"/>
      <c r="KTE97" s="145"/>
      <c r="KTF97" s="145"/>
      <c r="KTG97" s="145"/>
      <c r="KTH97" s="145"/>
      <c r="KTI97" s="145"/>
      <c r="KTJ97" s="145"/>
      <c r="KTK97" s="145"/>
      <c r="KTN97" s="145"/>
      <c r="KTQ97" s="145"/>
      <c r="KTT97" s="145"/>
      <c r="KTW97" s="145"/>
      <c r="KTZ97" s="145"/>
      <c r="KUL97" s="145"/>
      <c r="KUO97" s="145"/>
      <c r="KUR97" s="145"/>
      <c r="KUU97" s="145"/>
      <c r="KVD97" s="145"/>
      <c r="KVJ97" s="145"/>
      <c r="KVM97" s="145"/>
      <c r="KVP97" s="145"/>
      <c r="KVS97" s="145"/>
      <c r="KVY97" s="145"/>
      <c r="KWB97" s="145"/>
      <c r="KWH97" s="145"/>
      <c r="KWJ97" s="145"/>
      <c r="KWK97" s="145"/>
      <c r="KWM97" s="145"/>
      <c r="KWP97" s="145"/>
      <c r="KWS97" s="145"/>
      <c r="KWV97" s="145"/>
      <c r="KXD97" s="145"/>
      <c r="KXI97" s="145"/>
      <c r="KXR97" s="145"/>
      <c r="KXU97" s="145"/>
      <c r="KYC97" s="145"/>
      <c r="KYY97" s="145"/>
      <c r="KYZ97" s="145"/>
      <c r="KZA97" s="145"/>
      <c r="KZB97" s="145"/>
      <c r="KZC97" s="145"/>
      <c r="KZD97" s="145"/>
      <c r="KZV97" s="145"/>
      <c r="KZW97" s="145"/>
      <c r="KZZ97" s="145"/>
      <c r="LAC97" s="145"/>
      <c r="LAE97" s="145"/>
      <c r="LAG97" s="145"/>
      <c r="LAJ97" s="145"/>
      <c r="LAM97" s="145"/>
      <c r="LAP97" s="145"/>
      <c r="LAS97" s="145"/>
      <c r="LAV97" s="145"/>
      <c r="LAY97" s="145"/>
      <c r="LBB97" s="145"/>
      <c r="LBE97" s="145"/>
      <c r="LBG97" s="145"/>
      <c r="LBT97" s="145"/>
      <c r="LBU97" s="145"/>
      <c r="LBV97" s="145"/>
      <c r="LBW97" s="145"/>
      <c r="LBX97" s="145"/>
      <c r="LBY97" s="145"/>
      <c r="LBZ97" s="145"/>
      <c r="LCA97" s="145"/>
      <c r="LCB97" s="145"/>
      <c r="LCC97" s="145"/>
      <c r="LCD97" s="145"/>
      <c r="LCE97" s="145"/>
      <c r="LCF97" s="145"/>
      <c r="LCG97" s="145"/>
      <c r="LCK97" s="145"/>
      <c r="LCM97" s="145"/>
      <c r="LCN97" s="145"/>
      <c r="LCO97" s="145"/>
      <c r="LCP97" s="145"/>
      <c r="LCS97" s="145"/>
      <c r="LCU97" s="145"/>
      <c r="LCV97" s="145"/>
      <c r="LCW97" s="145"/>
      <c r="LCX97" s="145"/>
      <c r="LCY97" s="145"/>
      <c r="LCZ97" s="145"/>
      <c r="LDA97" s="145"/>
      <c r="LDB97" s="145"/>
      <c r="LDC97" s="145"/>
      <c r="LDD97" s="145"/>
      <c r="LDE97" s="145"/>
      <c r="LDF97" s="145"/>
      <c r="LDG97" s="145"/>
      <c r="LDJ97" s="145"/>
      <c r="LDM97" s="145"/>
      <c r="LDP97" s="145"/>
      <c r="LDS97" s="145"/>
      <c r="LDV97" s="145"/>
      <c r="LEH97" s="145"/>
      <c r="LEK97" s="145"/>
      <c r="LEN97" s="145"/>
      <c r="LEQ97" s="145"/>
      <c r="LEZ97" s="145"/>
      <c r="LFF97" s="145"/>
      <c r="LFI97" s="145"/>
      <c r="LFL97" s="145"/>
      <c r="LFO97" s="145"/>
      <c r="LFU97" s="145"/>
      <c r="LFX97" s="145"/>
      <c r="LGD97" s="145"/>
      <c r="LGF97" s="145"/>
      <c r="LGG97" s="145"/>
      <c r="LGI97" s="145"/>
      <c r="LGL97" s="145"/>
      <c r="LGO97" s="145"/>
      <c r="LGR97" s="145"/>
      <c r="LGZ97" s="145"/>
      <c r="LHE97" s="145"/>
      <c r="LHN97" s="145"/>
      <c r="LHQ97" s="145"/>
      <c r="LHY97" s="145"/>
      <c r="LIU97" s="145"/>
      <c r="LIV97" s="145"/>
      <c r="LIW97" s="145"/>
      <c r="LIX97" s="145"/>
      <c r="LIY97" s="145"/>
      <c r="LIZ97" s="145"/>
      <c r="LJR97" s="145"/>
      <c r="LJS97" s="145"/>
      <c r="LJV97" s="145"/>
      <c r="LJY97" s="145"/>
      <c r="LKA97" s="145"/>
      <c r="LKC97" s="145"/>
      <c r="LKF97" s="145"/>
      <c r="LKI97" s="145"/>
      <c r="LKL97" s="145"/>
      <c r="LKO97" s="145"/>
      <c r="LKR97" s="145"/>
      <c r="LKU97" s="145"/>
      <c r="LKX97" s="145"/>
      <c r="LLA97" s="145"/>
      <c r="LLC97" s="145"/>
      <c r="LLP97" s="145"/>
      <c r="LLQ97" s="145"/>
      <c r="LLR97" s="145"/>
      <c r="LLS97" s="145"/>
      <c r="LLT97" s="145"/>
      <c r="LLU97" s="145"/>
      <c r="LLV97" s="145"/>
      <c r="LLW97" s="145"/>
      <c r="LLX97" s="145"/>
      <c r="LLY97" s="145"/>
      <c r="LLZ97" s="145"/>
      <c r="LMA97" s="145"/>
      <c r="LMB97" s="145"/>
      <c r="LMC97" s="145"/>
      <c r="LMG97" s="145"/>
      <c r="LMI97" s="145"/>
      <c r="LMJ97" s="145"/>
      <c r="LMK97" s="145"/>
      <c r="LML97" s="145"/>
      <c r="LMO97" s="145"/>
      <c r="LMQ97" s="145"/>
      <c r="LMR97" s="145"/>
      <c r="LMS97" s="145"/>
      <c r="LMT97" s="145"/>
      <c r="LMU97" s="145"/>
      <c r="LMV97" s="145"/>
      <c r="LMW97" s="145"/>
      <c r="LMX97" s="145"/>
      <c r="LMY97" s="145"/>
      <c r="LMZ97" s="145"/>
      <c r="LNA97" s="145"/>
      <c r="LNB97" s="145"/>
      <c r="LNC97" s="145"/>
      <c r="LNF97" s="145"/>
      <c r="LNI97" s="145"/>
      <c r="LNL97" s="145"/>
      <c r="LNO97" s="145"/>
      <c r="LNR97" s="145"/>
      <c r="LOD97" s="145"/>
      <c r="LOG97" s="145"/>
      <c r="LOJ97" s="145"/>
      <c r="LOM97" s="145"/>
      <c r="LOV97" s="145"/>
      <c r="LPB97" s="145"/>
      <c r="LPE97" s="145"/>
      <c r="LPH97" s="145"/>
      <c r="LPK97" s="145"/>
      <c r="LPQ97" s="145"/>
      <c r="LPT97" s="145"/>
      <c r="LPZ97" s="145"/>
      <c r="LQB97" s="145"/>
      <c r="LQC97" s="145"/>
      <c r="LQE97" s="145"/>
      <c r="LQH97" s="145"/>
      <c r="LQK97" s="145"/>
      <c r="LQN97" s="145"/>
      <c r="LQV97" s="145"/>
      <c r="LRA97" s="145"/>
      <c r="LRJ97" s="145"/>
      <c r="LRM97" s="145"/>
      <c r="LRU97" s="145"/>
      <c r="LSQ97" s="145"/>
      <c r="LSR97" s="145"/>
      <c r="LSS97" s="145"/>
      <c r="LST97" s="145"/>
      <c r="LSU97" s="145"/>
      <c r="LSV97" s="145"/>
      <c r="LTN97" s="145"/>
      <c r="LTO97" s="145"/>
      <c r="LTR97" s="145"/>
      <c r="LTU97" s="145"/>
      <c r="LTW97" s="145"/>
      <c r="LTY97" s="145"/>
      <c r="LUB97" s="145"/>
      <c r="LUE97" s="145"/>
      <c r="LUH97" s="145"/>
      <c r="LUK97" s="145"/>
      <c r="LUN97" s="145"/>
      <c r="LUQ97" s="145"/>
      <c r="LUT97" s="145"/>
      <c r="LUW97" s="145"/>
      <c r="LUY97" s="145"/>
      <c r="LVL97" s="145"/>
      <c r="LVM97" s="145"/>
      <c r="LVN97" s="145"/>
      <c r="LVO97" s="145"/>
      <c r="LVP97" s="145"/>
      <c r="LVQ97" s="145"/>
      <c r="LVR97" s="145"/>
      <c r="LVS97" s="145"/>
      <c r="LVT97" s="145"/>
      <c r="LVU97" s="145"/>
      <c r="LVV97" s="145"/>
      <c r="LVW97" s="145"/>
      <c r="LVX97" s="145"/>
      <c r="LVY97" s="145"/>
      <c r="LWC97" s="145"/>
      <c r="LWE97" s="145"/>
      <c r="LWF97" s="145"/>
      <c r="LWG97" s="145"/>
      <c r="LWH97" s="145"/>
      <c r="LWK97" s="145"/>
      <c r="LWM97" s="145"/>
      <c r="LWN97" s="145"/>
      <c r="LWO97" s="145"/>
      <c r="LWP97" s="145"/>
      <c r="LWQ97" s="145"/>
      <c r="LWR97" s="145"/>
      <c r="LWS97" s="145"/>
      <c r="LWT97" s="145"/>
      <c r="LWU97" s="145"/>
      <c r="LWV97" s="145"/>
      <c r="LWW97" s="145"/>
      <c r="LWX97" s="145"/>
      <c r="LWY97" s="145"/>
      <c r="LXB97" s="145"/>
      <c r="LXE97" s="145"/>
      <c r="LXH97" s="145"/>
      <c r="LXK97" s="145"/>
      <c r="LXN97" s="145"/>
      <c r="LXZ97" s="145"/>
      <c r="LYC97" s="145"/>
      <c r="LYF97" s="145"/>
      <c r="LYI97" s="145"/>
      <c r="LYR97" s="145"/>
      <c r="LYX97" s="145"/>
      <c r="LZA97" s="145"/>
      <c r="LZD97" s="145"/>
      <c r="LZG97" s="145"/>
      <c r="LZM97" s="145"/>
      <c r="LZP97" s="145"/>
      <c r="LZV97" s="145"/>
      <c r="LZX97" s="145"/>
      <c r="LZY97" s="145"/>
      <c r="MAA97" s="145"/>
      <c r="MAD97" s="145"/>
      <c r="MAG97" s="145"/>
      <c r="MAJ97" s="145"/>
      <c r="MAR97" s="145"/>
      <c r="MAW97" s="145"/>
      <c r="MBF97" s="145"/>
      <c r="MBI97" s="145"/>
      <c r="MBQ97" s="145"/>
      <c r="MCM97" s="145"/>
      <c r="MCN97" s="145"/>
      <c r="MCO97" s="145"/>
      <c r="MCP97" s="145"/>
      <c r="MCQ97" s="145"/>
      <c r="MCR97" s="145"/>
      <c r="MDJ97" s="145"/>
      <c r="MDK97" s="145"/>
      <c r="MDN97" s="145"/>
      <c r="MDQ97" s="145"/>
      <c r="MDS97" s="145"/>
      <c r="MDU97" s="145"/>
      <c r="MDX97" s="145"/>
      <c r="MEA97" s="145"/>
      <c r="MED97" s="145"/>
      <c r="MEG97" s="145"/>
      <c r="MEJ97" s="145"/>
      <c r="MEM97" s="145"/>
      <c r="MEP97" s="145"/>
      <c r="MES97" s="145"/>
      <c r="MEU97" s="145"/>
      <c r="MFH97" s="145"/>
      <c r="MFI97" s="145"/>
      <c r="MFJ97" s="145"/>
      <c r="MFK97" s="145"/>
      <c r="MFL97" s="145"/>
      <c r="MFM97" s="145"/>
      <c r="MFN97" s="145"/>
      <c r="MFO97" s="145"/>
      <c r="MFP97" s="145"/>
      <c r="MFQ97" s="145"/>
      <c r="MFR97" s="145"/>
      <c r="MFS97" s="145"/>
      <c r="MFT97" s="145"/>
      <c r="MFU97" s="145"/>
      <c r="MFY97" s="145"/>
      <c r="MGA97" s="145"/>
      <c r="MGB97" s="145"/>
      <c r="MGC97" s="145"/>
      <c r="MGD97" s="145"/>
      <c r="MGG97" s="145"/>
      <c r="MGI97" s="145"/>
      <c r="MGJ97" s="145"/>
      <c r="MGK97" s="145"/>
      <c r="MGL97" s="145"/>
      <c r="MGM97" s="145"/>
      <c r="MGN97" s="145"/>
      <c r="MGO97" s="145"/>
      <c r="MGP97" s="145"/>
      <c r="MGQ97" s="145"/>
      <c r="MGR97" s="145"/>
      <c r="MGS97" s="145"/>
      <c r="MGT97" s="145"/>
      <c r="MGU97" s="145"/>
      <c r="MGX97" s="145"/>
      <c r="MHA97" s="145"/>
      <c r="MHD97" s="145"/>
      <c r="MHG97" s="145"/>
      <c r="MHJ97" s="145"/>
      <c r="MHV97" s="145"/>
      <c r="MHY97" s="145"/>
      <c r="MIB97" s="145"/>
      <c r="MIE97" s="145"/>
      <c r="MIN97" s="145"/>
      <c r="MIT97" s="145"/>
      <c r="MIW97" s="145"/>
      <c r="MIZ97" s="145"/>
      <c r="MJC97" s="145"/>
      <c r="MJI97" s="145"/>
      <c r="MJL97" s="145"/>
      <c r="MJR97" s="145"/>
      <c r="MJT97" s="145"/>
      <c r="MJU97" s="145"/>
      <c r="MJW97" s="145"/>
      <c r="MJZ97" s="145"/>
      <c r="MKC97" s="145"/>
      <c r="MKF97" s="145"/>
      <c r="MKN97" s="145"/>
      <c r="MKS97" s="145"/>
      <c r="MLB97" s="145"/>
      <c r="MLE97" s="145"/>
      <c r="MLM97" s="145"/>
      <c r="MMI97" s="145"/>
      <c r="MMJ97" s="145"/>
      <c r="MMK97" s="145"/>
      <c r="MML97" s="145"/>
      <c r="MMM97" s="145"/>
      <c r="MMN97" s="145"/>
      <c r="MNF97" s="145"/>
      <c r="MNG97" s="145"/>
      <c r="MNJ97" s="145"/>
      <c r="MNM97" s="145"/>
      <c r="MNO97" s="145"/>
      <c r="MNQ97" s="145"/>
      <c r="MNT97" s="145"/>
      <c r="MNW97" s="145"/>
      <c r="MNZ97" s="145"/>
      <c r="MOC97" s="145"/>
      <c r="MOF97" s="145"/>
      <c r="MOI97" s="145"/>
      <c r="MOL97" s="145"/>
      <c r="MOO97" s="145"/>
      <c r="MOQ97" s="145"/>
      <c r="MPD97" s="145"/>
      <c r="MPE97" s="145"/>
      <c r="MPF97" s="145"/>
      <c r="MPG97" s="145"/>
      <c r="MPH97" s="145"/>
      <c r="MPI97" s="145"/>
      <c r="MPJ97" s="145"/>
      <c r="MPK97" s="145"/>
      <c r="MPL97" s="145"/>
      <c r="MPM97" s="145"/>
      <c r="MPN97" s="145"/>
      <c r="MPO97" s="145"/>
      <c r="MPP97" s="145"/>
      <c r="MPQ97" s="145"/>
      <c r="MPU97" s="145"/>
      <c r="MPW97" s="145"/>
      <c r="MPX97" s="145"/>
      <c r="MPY97" s="145"/>
      <c r="MPZ97" s="145"/>
      <c r="MQC97" s="145"/>
      <c r="MQE97" s="145"/>
      <c r="MQF97" s="145"/>
      <c r="MQG97" s="145"/>
      <c r="MQH97" s="145"/>
      <c r="MQI97" s="145"/>
      <c r="MQJ97" s="145"/>
      <c r="MQK97" s="145"/>
      <c r="MQL97" s="145"/>
      <c r="MQM97" s="145"/>
      <c r="MQN97" s="145"/>
      <c r="MQO97" s="145"/>
      <c r="MQP97" s="145"/>
      <c r="MQQ97" s="145"/>
      <c r="MQT97" s="145"/>
      <c r="MQW97" s="145"/>
      <c r="MQZ97" s="145"/>
      <c r="MRC97" s="145"/>
      <c r="MRF97" s="145"/>
      <c r="MRR97" s="145"/>
      <c r="MRU97" s="145"/>
      <c r="MRX97" s="145"/>
      <c r="MSA97" s="145"/>
      <c r="MSJ97" s="145"/>
      <c r="MSP97" s="145"/>
      <c r="MSS97" s="145"/>
      <c r="MSV97" s="145"/>
      <c r="MSY97" s="145"/>
      <c r="MTE97" s="145"/>
      <c r="MTH97" s="145"/>
      <c r="MTN97" s="145"/>
      <c r="MTP97" s="145"/>
      <c r="MTQ97" s="145"/>
      <c r="MTS97" s="145"/>
      <c r="MTV97" s="145"/>
      <c r="MTY97" s="145"/>
      <c r="MUB97" s="145"/>
      <c r="MUJ97" s="145"/>
      <c r="MUO97" s="145"/>
      <c r="MUX97" s="145"/>
      <c r="MVA97" s="145"/>
      <c r="MVI97" s="145"/>
      <c r="MWE97" s="145"/>
      <c r="MWF97" s="145"/>
      <c r="MWG97" s="145"/>
      <c r="MWH97" s="145"/>
      <c r="MWI97" s="145"/>
      <c r="MWJ97" s="145"/>
      <c r="MXB97" s="145"/>
      <c r="MXC97" s="145"/>
      <c r="MXF97" s="145"/>
      <c r="MXI97" s="145"/>
      <c r="MXK97" s="145"/>
      <c r="MXM97" s="145"/>
      <c r="MXP97" s="145"/>
      <c r="MXS97" s="145"/>
      <c r="MXV97" s="145"/>
      <c r="MXY97" s="145"/>
      <c r="MYB97" s="145"/>
      <c r="MYE97" s="145"/>
      <c r="MYH97" s="145"/>
      <c r="MYK97" s="145"/>
      <c r="MYM97" s="145"/>
      <c r="MYZ97" s="145"/>
      <c r="MZA97" s="145"/>
      <c r="MZB97" s="145"/>
      <c r="MZC97" s="145"/>
      <c r="MZD97" s="145"/>
      <c r="MZE97" s="145"/>
      <c r="MZF97" s="145"/>
      <c r="MZG97" s="145"/>
      <c r="MZH97" s="145"/>
      <c r="MZI97" s="145"/>
      <c r="MZJ97" s="145"/>
      <c r="MZK97" s="145"/>
      <c r="MZL97" s="145"/>
      <c r="MZM97" s="145"/>
      <c r="MZQ97" s="145"/>
      <c r="MZS97" s="145"/>
      <c r="MZT97" s="145"/>
      <c r="MZU97" s="145"/>
      <c r="MZV97" s="145"/>
      <c r="MZY97" s="145"/>
      <c r="NAA97" s="145"/>
      <c r="NAB97" s="145"/>
      <c r="NAC97" s="145"/>
      <c r="NAD97" s="145"/>
      <c r="NAE97" s="145"/>
      <c r="NAF97" s="145"/>
      <c r="NAG97" s="145"/>
      <c r="NAH97" s="145"/>
      <c r="NAI97" s="145"/>
      <c r="NAJ97" s="145"/>
      <c r="NAK97" s="145"/>
      <c r="NAL97" s="145"/>
      <c r="NAM97" s="145"/>
      <c r="NAP97" s="145"/>
      <c r="NAS97" s="145"/>
      <c r="NAV97" s="145"/>
      <c r="NAY97" s="145"/>
      <c r="NBB97" s="145"/>
      <c r="NBN97" s="145"/>
      <c r="NBQ97" s="145"/>
      <c r="NBT97" s="145"/>
      <c r="NBW97" s="145"/>
      <c r="NCF97" s="145"/>
      <c r="NCL97" s="145"/>
      <c r="NCO97" s="145"/>
      <c r="NCR97" s="145"/>
      <c r="NCU97" s="145"/>
      <c r="NDA97" s="145"/>
      <c r="NDD97" s="145"/>
      <c r="NDJ97" s="145"/>
      <c r="NDL97" s="145"/>
      <c r="NDM97" s="145"/>
      <c r="NDO97" s="145"/>
      <c r="NDR97" s="145"/>
      <c r="NDU97" s="145"/>
      <c r="NDX97" s="145"/>
      <c r="NEF97" s="145"/>
      <c r="NEK97" s="145"/>
      <c r="NET97" s="145"/>
      <c r="NEW97" s="145"/>
      <c r="NFE97" s="145"/>
      <c r="NGA97" s="145"/>
      <c r="NGB97" s="145"/>
      <c r="NGC97" s="145"/>
      <c r="NGD97" s="145"/>
      <c r="NGE97" s="145"/>
      <c r="NGF97" s="145"/>
      <c r="NGX97" s="145"/>
      <c r="NGY97" s="145"/>
      <c r="NHB97" s="145"/>
      <c r="NHE97" s="145"/>
      <c r="NHG97" s="145"/>
      <c r="NHI97" s="145"/>
      <c r="NHL97" s="145"/>
      <c r="NHO97" s="145"/>
      <c r="NHR97" s="145"/>
      <c r="NHU97" s="145"/>
      <c r="NHX97" s="145"/>
      <c r="NIA97" s="145"/>
      <c r="NID97" s="145"/>
      <c r="NIG97" s="145"/>
      <c r="NII97" s="145"/>
      <c r="NIV97" s="145"/>
      <c r="NIW97" s="145"/>
      <c r="NIX97" s="145"/>
      <c r="NIY97" s="145"/>
      <c r="NIZ97" s="145"/>
      <c r="NJA97" s="145"/>
      <c r="NJB97" s="145"/>
      <c r="NJC97" s="145"/>
      <c r="NJD97" s="145"/>
      <c r="NJE97" s="145"/>
      <c r="NJF97" s="145"/>
      <c r="NJG97" s="145"/>
      <c r="NJH97" s="145"/>
      <c r="NJI97" s="145"/>
      <c r="NJM97" s="145"/>
      <c r="NJO97" s="145"/>
      <c r="NJP97" s="145"/>
      <c r="NJQ97" s="145"/>
      <c r="NJR97" s="145"/>
      <c r="NJU97" s="145"/>
      <c r="NJW97" s="145"/>
      <c r="NJX97" s="145"/>
      <c r="NJY97" s="145"/>
      <c r="NJZ97" s="145"/>
      <c r="NKA97" s="145"/>
      <c r="NKB97" s="145"/>
      <c r="NKC97" s="145"/>
      <c r="NKD97" s="145"/>
      <c r="NKE97" s="145"/>
      <c r="NKF97" s="145"/>
      <c r="NKG97" s="145"/>
      <c r="NKH97" s="145"/>
      <c r="NKI97" s="145"/>
      <c r="NKL97" s="145"/>
      <c r="NKO97" s="145"/>
      <c r="NKR97" s="145"/>
      <c r="NKU97" s="145"/>
      <c r="NKX97" s="145"/>
      <c r="NLJ97" s="145"/>
      <c r="NLM97" s="145"/>
      <c r="NLP97" s="145"/>
      <c r="NLS97" s="145"/>
      <c r="NMB97" s="145"/>
      <c r="NMH97" s="145"/>
      <c r="NMK97" s="145"/>
      <c r="NMN97" s="145"/>
      <c r="NMQ97" s="145"/>
      <c r="NMW97" s="145"/>
      <c r="NMZ97" s="145"/>
      <c r="NNF97" s="145"/>
      <c r="NNH97" s="145"/>
      <c r="NNI97" s="145"/>
      <c r="NNK97" s="145"/>
      <c r="NNN97" s="145"/>
      <c r="NNQ97" s="145"/>
      <c r="NNT97" s="145"/>
      <c r="NOB97" s="145"/>
      <c r="NOG97" s="145"/>
      <c r="NOP97" s="145"/>
      <c r="NOS97" s="145"/>
      <c r="NPA97" s="145"/>
      <c r="NPW97" s="145"/>
      <c r="NPX97" s="145"/>
      <c r="NPY97" s="145"/>
      <c r="NPZ97" s="145"/>
      <c r="NQA97" s="145"/>
      <c r="NQB97" s="145"/>
      <c r="NQT97" s="145"/>
      <c r="NQU97" s="145"/>
      <c r="NQX97" s="145"/>
      <c r="NRA97" s="145"/>
      <c r="NRC97" s="145"/>
      <c r="NRE97" s="145"/>
      <c r="NRH97" s="145"/>
      <c r="NRK97" s="145"/>
      <c r="NRN97" s="145"/>
      <c r="NRQ97" s="145"/>
      <c r="NRT97" s="145"/>
      <c r="NRW97" s="145"/>
      <c r="NRZ97" s="145"/>
      <c r="NSC97" s="145"/>
      <c r="NSE97" s="145"/>
      <c r="NSR97" s="145"/>
      <c r="NSS97" s="145"/>
      <c r="NST97" s="145"/>
      <c r="NSU97" s="145"/>
      <c r="NSV97" s="145"/>
      <c r="NSW97" s="145"/>
      <c r="NSX97" s="145"/>
      <c r="NSY97" s="145"/>
      <c r="NSZ97" s="145"/>
      <c r="NTA97" s="145"/>
      <c r="NTB97" s="145"/>
      <c r="NTC97" s="145"/>
      <c r="NTD97" s="145"/>
      <c r="NTE97" s="145"/>
      <c r="NTI97" s="145"/>
      <c r="NTK97" s="145"/>
      <c r="NTL97" s="145"/>
      <c r="NTM97" s="145"/>
      <c r="NTN97" s="145"/>
      <c r="NTQ97" s="145"/>
      <c r="NTS97" s="145"/>
      <c r="NTT97" s="145"/>
      <c r="NTU97" s="145"/>
      <c r="NTV97" s="145"/>
      <c r="NTW97" s="145"/>
      <c r="NTX97" s="145"/>
      <c r="NTY97" s="145"/>
      <c r="NTZ97" s="145"/>
      <c r="NUA97" s="145"/>
      <c r="NUB97" s="145"/>
      <c r="NUC97" s="145"/>
      <c r="NUD97" s="145"/>
      <c r="NUE97" s="145"/>
      <c r="NUH97" s="145"/>
      <c r="NUK97" s="145"/>
      <c r="NUN97" s="145"/>
      <c r="NUQ97" s="145"/>
      <c r="NUT97" s="145"/>
      <c r="NVF97" s="145"/>
      <c r="NVI97" s="145"/>
      <c r="NVL97" s="145"/>
      <c r="NVO97" s="145"/>
      <c r="NVX97" s="145"/>
      <c r="NWD97" s="145"/>
      <c r="NWG97" s="145"/>
      <c r="NWJ97" s="145"/>
      <c r="NWM97" s="145"/>
      <c r="NWS97" s="145"/>
      <c r="NWV97" s="145"/>
      <c r="NXB97" s="145"/>
      <c r="NXD97" s="145"/>
      <c r="NXE97" s="145"/>
      <c r="NXG97" s="145"/>
      <c r="NXJ97" s="145"/>
      <c r="NXM97" s="145"/>
      <c r="NXP97" s="145"/>
      <c r="NXX97" s="145"/>
      <c r="NYC97" s="145"/>
      <c r="NYL97" s="145"/>
      <c r="NYO97" s="145"/>
      <c r="NYW97" s="145"/>
      <c r="NZS97" s="145"/>
      <c r="NZT97" s="145"/>
      <c r="NZU97" s="145"/>
      <c r="NZV97" s="145"/>
      <c r="NZW97" s="145"/>
      <c r="NZX97" s="145"/>
      <c r="OAP97" s="145"/>
      <c r="OAQ97" s="145"/>
      <c r="OAT97" s="145"/>
      <c r="OAW97" s="145"/>
      <c r="OAY97" s="145"/>
      <c r="OBA97" s="145"/>
      <c r="OBD97" s="145"/>
      <c r="OBG97" s="145"/>
      <c r="OBJ97" s="145"/>
      <c r="OBM97" s="145"/>
      <c r="OBP97" s="145"/>
      <c r="OBS97" s="145"/>
      <c r="OBV97" s="145"/>
      <c r="OBY97" s="145"/>
      <c r="OCA97" s="145"/>
      <c r="OCN97" s="145"/>
      <c r="OCO97" s="145"/>
      <c r="OCP97" s="145"/>
      <c r="OCQ97" s="145"/>
      <c r="OCR97" s="145"/>
      <c r="OCS97" s="145"/>
      <c r="OCT97" s="145"/>
      <c r="OCU97" s="145"/>
      <c r="OCV97" s="145"/>
      <c r="OCW97" s="145"/>
      <c r="OCX97" s="145"/>
      <c r="OCY97" s="145"/>
      <c r="OCZ97" s="145"/>
      <c r="ODA97" s="145"/>
      <c r="ODE97" s="145"/>
      <c r="ODG97" s="145"/>
      <c r="ODH97" s="145"/>
      <c r="ODI97" s="145"/>
      <c r="ODJ97" s="145"/>
      <c r="ODM97" s="145"/>
      <c r="ODO97" s="145"/>
      <c r="ODP97" s="145"/>
      <c r="ODQ97" s="145"/>
      <c r="ODR97" s="145"/>
      <c r="ODS97" s="145"/>
      <c r="ODT97" s="145"/>
      <c r="ODU97" s="145"/>
      <c r="ODV97" s="145"/>
      <c r="ODW97" s="145"/>
      <c r="ODX97" s="145"/>
      <c r="ODY97" s="145"/>
      <c r="ODZ97" s="145"/>
      <c r="OEA97" s="145"/>
      <c r="OED97" s="145"/>
      <c r="OEG97" s="145"/>
      <c r="OEJ97" s="145"/>
      <c r="OEM97" s="145"/>
      <c r="OEP97" s="145"/>
      <c r="OFB97" s="145"/>
      <c r="OFE97" s="145"/>
      <c r="OFH97" s="145"/>
      <c r="OFK97" s="145"/>
      <c r="OFT97" s="145"/>
      <c r="OFZ97" s="145"/>
      <c r="OGC97" s="145"/>
      <c r="OGF97" s="145"/>
      <c r="OGI97" s="145"/>
      <c r="OGO97" s="145"/>
      <c r="OGR97" s="145"/>
      <c r="OGX97" s="145"/>
      <c r="OGZ97" s="145"/>
      <c r="OHA97" s="145"/>
      <c r="OHC97" s="145"/>
      <c r="OHF97" s="145"/>
      <c r="OHI97" s="145"/>
      <c r="OHL97" s="145"/>
      <c r="OHT97" s="145"/>
      <c r="OHY97" s="145"/>
      <c r="OIH97" s="145"/>
      <c r="OIK97" s="145"/>
      <c r="OIS97" s="145"/>
      <c r="OJO97" s="145"/>
      <c r="OJP97" s="145"/>
      <c r="OJQ97" s="145"/>
      <c r="OJR97" s="145"/>
      <c r="OJS97" s="145"/>
      <c r="OJT97" s="145"/>
      <c r="OKL97" s="145"/>
      <c r="OKM97" s="145"/>
      <c r="OKP97" s="145"/>
      <c r="OKS97" s="145"/>
      <c r="OKU97" s="145"/>
      <c r="OKW97" s="145"/>
      <c r="OKZ97" s="145"/>
      <c r="OLC97" s="145"/>
      <c r="OLF97" s="145"/>
      <c r="OLI97" s="145"/>
      <c r="OLL97" s="145"/>
      <c r="OLO97" s="145"/>
      <c r="OLR97" s="145"/>
      <c r="OLU97" s="145"/>
      <c r="OLW97" s="145"/>
      <c r="OMJ97" s="145"/>
      <c r="OMK97" s="145"/>
      <c r="OML97" s="145"/>
      <c r="OMM97" s="145"/>
      <c r="OMN97" s="145"/>
      <c r="OMO97" s="145"/>
      <c r="OMP97" s="145"/>
      <c r="OMQ97" s="145"/>
      <c r="OMR97" s="145"/>
      <c r="OMS97" s="145"/>
      <c r="OMT97" s="145"/>
      <c r="OMU97" s="145"/>
      <c r="OMV97" s="145"/>
      <c r="OMW97" s="145"/>
      <c r="ONA97" s="145"/>
      <c r="ONC97" s="145"/>
      <c r="OND97" s="145"/>
      <c r="ONE97" s="145"/>
      <c r="ONF97" s="145"/>
      <c r="ONI97" s="145"/>
      <c r="ONK97" s="145"/>
      <c r="ONL97" s="145"/>
      <c r="ONM97" s="145"/>
      <c r="ONN97" s="145"/>
      <c r="ONO97" s="145"/>
      <c r="ONP97" s="145"/>
      <c r="ONQ97" s="145"/>
      <c r="ONR97" s="145"/>
      <c r="ONS97" s="145"/>
      <c r="ONT97" s="145"/>
      <c r="ONU97" s="145"/>
      <c r="ONV97" s="145"/>
      <c r="ONW97" s="145"/>
      <c r="ONZ97" s="145"/>
      <c r="OOC97" s="145"/>
      <c r="OOF97" s="145"/>
      <c r="OOI97" s="145"/>
      <c r="OOL97" s="145"/>
      <c r="OOX97" s="145"/>
      <c r="OPA97" s="145"/>
      <c r="OPD97" s="145"/>
      <c r="OPG97" s="145"/>
      <c r="OPP97" s="145"/>
      <c r="OPV97" s="145"/>
      <c r="OPY97" s="145"/>
      <c r="OQB97" s="145"/>
      <c r="OQE97" s="145"/>
      <c r="OQK97" s="145"/>
      <c r="OQN97" s="145"/>
      <c r="OQT97" s="145"/>
      <c r="OQV97" s="145"/>
      <c r="OQW97" s="145"/>
      <c r="OQY97" s="145"/>
      <c r="ORB97" s="145"/>
      <c r="ORE97" s="145"/>
      <c r="ORH97" s="145"/>
      <c r="ORP97" s="145"/>
      <c r="ORU97" s="145"/>
      <c r="OSD97" s="145"/>
      <c r="OSG97" s="145"/>
      <c r="OSO97" s="145"/>
      <c r="OTK97" s="145"/>
      <c r="OTL97" s="145"/>
      <c r="OTM97" s="145"/>
      <c r="OTN97" s="145"/>
      <c r="OTO97" s="145"/>
      <c r="OTP97" s="145"/>
      <c r="OUH97" s="145"/>
      <c r="OUI97" s="145"/>
      <c r="OUL97" s="145"/>
      <c r="OUO97" s="145"/>
      <c r="OUQ97" s="145"/>
      <c r="OUS97" s="145"/>
      <c r="OUV97" s="145"/>
      <c r="OUY97" s="145"/>
      <c r="OVB97" s="145"/>
      <c r="OVE97" s="145"/>
      <c r="OVH97" s="145"/>
      <c r="OVK97" s="145"/>
      <c r="OVN97" s="145"/>
      <c r="OVQ97" s="145"/>
      <c r="OVS97" s="145"/>
      <c r="OWF97" s="145"/>
      <c r="OWG97" s="145"/>
      <c r="OWH97" s="145"/>
      <c r="OWI97" s="145"/>
      <c r="OWJ97" s="145"/>
      <c r="OWK97" s="145"/>
      <c r="OWL97" s="145"/>
      <c r="OWM97" s="145"/>
      <c r="OWN97" s="145"/>
      <c r="OWO97" s="145"/>
      <c r="OWP97" s="145"/>
      <c r="OWQ97" s="145"/>
      <c r="OWR97" s="145"/>
      <c r="OWS97" s="145"/>
      <c r="OWW97" s="145"/>
      <c r="OWY97" s="145"/>
      <c r="OWZ97" s="145"/>
      <c r="OXA97" s="145"/>
      <c r="OXB97" s="145"/>
      <c r="OXE97" s="145"/>
      <c r="OXG97" s="145"/>
      <c r="OXH97" s="145"/>
      <c r="OXI97" s="145"/>
      <c r="OXJ97" s="145"/>
      <c r="OXK97" s="145"/>
      <c r="OXL97" s="145"/>
      <c r="OXM97" s="145"/>
      <c r="OXN97" s="145"/>
      <c r="OXO97" s="145"/>
      <c r="OXP97" s="145"/>
      <c r="OXQ97" s="145"/>
      <c r="OXR97" s="145"/>
      <c r="OXS97" s="145"/>
      <c r="OXV97" s="145"/>
      <c r="OXY97" s="145"/>
      <c r="OYB97" s="145"/>
      <c r="OYE97" s="145"/>
      <c r="OYH97" s="145"/>
      <c r="OYT97" s="145"/>
      <c r="OYW97" s="145"/>
      <c r="OYZ97" s="145"/>
      <c r="OZC97" s="145"/>
      <c r="OZL97" s="145"/>
      <c r="OZR97" s="145"/>
      <c r="OZU97" s="145"/>
      <c r="OZX97" s="145"/>
      <c r="PAA97" s="145"/>
      <c r="PAG97" s="145"/>
      <c r="PAJ97" s="145"/>
      <c r="PAP97" s="145"/>
      <c r="PAR97" s="145"/>
      <c r="PAS97" s="145"/>
      <c r="PAU97" s="145"/>
      <c r="PAX97" s="145"/>
      <c r="PBA97" s="145"/>
      <c r="PBD97" s="145"/>
      <c r="PBL97" s="145"/>
      <c r="PBQ97" s="145"/>
      <c r="PBZ97" s="145"/>
      <c r="PCC97" s="145"/>
      <c r="PCK97" s="145"/>
      <c r="PDG97" s="145"/>
      <c r="PDH97" s="145"/>
      <c r="PDI97" s="145"/>
      <c r="PDJ97" s="145"/>
      <c r="PDK97" s="145"/>
      <c r="PDL97" s="145"/>
      <c r="PED97" s="145"/>
      <c r="PEE97" s="145"/>
      <c r="PEH97" s="145"/>
      <c r="PEK97" s="145"/>
      <c r="PEM97" s="145"/>
      <c r="PEO97" s="145"/>
      <c r="PER97" s="145"/>
      <c r="PEU97" s="145"/>
      <c r="PEX97" s="145"/>
      <c r="PFA97" s="145"/>
      <c r="PFD97" s="145"/>
      <c r="PFG97" s="145"/>
      <c r="PFJ97" s="145"/>
      <c r="PFM97" s="145"/>
      <c r="PFO97" s="145"/>
      <c r="PGB97" s="145"/>
      <c r="PGC97" s="145"/>
      <c r="PGD97" s="145"/>
      <c r="PGE97" s="145"/>
      <c r="PGF97" s="145"/>
      <c r="PGG97" s="145"/>
      <c r="PGH97" s="145"/>
      <c r="PGI97" s="145"/>
      <c r="PGJ97" s="145"/>
      <c r="PGK97" s="145"/>
      <c r="PGL97" s="145"/>
      <c r="PGM97" s="145"/>
      <c r="PGN97" s="145"/>
      <c r="PGO97" s="145"/>
      <c r="PGS97" s="145"/>
      <c r="PGU97" s="145"/>
      <c r="PGV97" s="145"/>
      <c r="PGW97" s="145"/>
      <c r="PGX97" s="145"/>
      <c r="PHA97" s="145"/>
      <c r="PHC97" s="145"/>
      <c r="PHD97" s="145"/>
      <c r="PHE97" s="145"/>
      <c r="PHF97" s="145"/>
      <c r="PHG97" s="145"/>
      <c r="PHH97" s="145"/>
      <c r="PHI97" s="145"/>
      <c r="PHJ97" s="145"/>
      <c r="PHK97" s="145"/>
      <c r="PHL97" s="145"/>
      <c r="PHM97" s="145"/>
      <c r="PHN97" s="145"/>
      <c r="PHO97" s="145"/>
      <c r="PHR97" s="145"/>
      <c r="PHU97" s="145"/>
      <c r="PHX97" s="145"/>
      <c r="PIA97" s="145"/>
      <c r="PID97" s="145"/>
      <c r="PIP97" s="145"/>
      <c r="PIS97" s="145"/>
      <c r="PIV97" s="145"/>
      <c r="PIY97" s="145"/>
      <c r="PJH97" s="145"/>
      <c r="PJN97" s="145"/>
      <c r="PJQ97" s="145"/>
      <c r="PJT97" s="145"/>
      <c r="PJW97" s="145"/>
      <c r="PKC97" s="145"/>
      <c r="PKF97" s="145"/>
      <c r="PKL97" s="145"/>
      <c r="PKN97" s="145"/>
      <c r="PKO97" s="145"/>
      <c r="PKQ97" s="145"/>
      <c r="PKT97" s="145"/>
      <c r="PKW97" s="145"/>
      <c r="PKZ97" s="145"/>
      <c r="PLH97" s="145"/>
      <c r="PLM97" s="145"/>
      <c r="PLV97" s="145"/>
      <c r="PLY97" s="145"/>
      <c r="PMG97" s="145"/>
      <c r="PNC97" s="145"/>
      <c r="PND97" s="145"/>
      <c r="PNE97" s="145"/>
      <c r="PNF97" s="145"/>
      <c r="PNG97" s="145"/>
      <c r="PNH97" s="145"/>
      <c r="PNZ97" s="145"/>
      <c r="POA97" s="145"/>
      <c r="POD97" s="145"/>
      <c r="POG97" s="145"/>
      <c r="POI97" s="145"/>
      <c r="POK97" s="145"/>
      <c r="PON97" s="145"/>
      <c r="POQ97" s="145"/>
      <c r="POT97" s="145"/>
      <c r="POW97" s="145"/>
      <c r="POZ97" s="145"/>
      <c r="PPC97" s="145"/>
      <c r="PPF97" s="145"/>
      <c r="PPI97" s="145"/>
      <c r="PPK97" s="145"/>
      <c r="PPX97" s="145"/>
      <c r="PPY97" s="145"/>
      <c r="PPZ97" s="145"/>
      <c r="PQA97" s="145"/>
      <c r="PQB97" s="145"/>
      <c r="PQC97" s="145"/>
      <c r="PQD97" s="145"/>
      <c r="PQE97" s="145"/>
      <c r="PQF97" s="145"/>
      <c r="PQG97" s="145"/>
      <c r="PQH97" s="145"/>
      <c r="PQI97" s="145"/>
      <c r="PQJ97" s="145"/>
      <c r="PQK97" s="145"/>
      <c r="PQO97" s="145"/>
      <c r="PQQ97" s="145"/>
      <c r="PQR97" s="145"/>
      <c r="PQS97" s="145"/>
      <c r="PQT97" s="145"/>
      <c r="PQW97" s="145"/>
      <c r="PQY97" s="145"/>
      <c r="PQZ97" s="145"/>
      <c r="PRA97" s="145"/>
      <c r="PRB97" s="145"/>
      <c r="PRC97" s="145"/>
      <c r="PRD97" s="145"/>
      <c r="PRE97" s="145"/>
      <c r="PRF97" s="145"/>
      <c r="PRG97" s="145"/>
      <c r="PRH97" s="145"/>
      <c r="PRI97" s="145"/>
      <c r="PRJ97" s="145"/>
      <c r="PRK97" s="145"/>
      <c r="PRN97" s="145"/>
      <c r="PRQ97" s="145"/>
      <c r="PRT97" s="145"/>
      <c r="PRW97" s="145"/>
      <c r="PRZ97" s="145"/>
      <c r="PSL97" s="145"/>
      <c r="PSO97" s="145"/>
      <c r="PSR97" s="145"/>
      <c r="PSU97" s="145"/>
      <c r="PTD97" s="145"/>
      <c r="PTJ97" s="145"/>
      <c r="PTM97" s="145"/>
      <c r="PTP97" s="145"/>
      <c r="PTS97" s="145"/>
      <c r="PTY97" s="145"/>
      <c r="PUB97" s="145"/>
      <c r="PUH97" s="145"/>
      <c r="PUJ97" s="145"/>
      <c r="PUK97" s="145"/>
      <c r="PUM97" s="145"/>
      <c r="PUP97" s="145"/>
      <c r="PUS97" s="145"/>
      <c r="PUV97" s="145"/>
      <c r="PVD97" s="145"/>
      <c r="PVI97" s="145"/>
      <c r="PVR97" s="145"/>
      <c r="PVU97" s="145"/>
      <c r="PWC97" s="145"/>
      <c r="PWY97" s="145"/>
      <c r="PWZ97" s="145"/>
      <c r="PXA97" s="145"/>
      <c r="PXB97" s="145"/>
      <c r="PXC97" s="145"/>
      <c r="PXD97" s="145"/>
      <c r="PXV97" s="145"/>
      <c r="PXW97" s="145"/>
      <c r="PXZ97" s="145"/>
      <c r="PYC97" s="145"/>
      <c r="PYE97" s="145"/>
      <c r="PYG97" s="145"/>
      <c r="PYJ97" s="145"/>
      <c r="PYM97" s="145"/>
      <c r="PYP97" s="145"/>
      <c r="PYS97" s="145"/>
      <c r="PYV97" s="145"/>
      <c r="PYY97" s="145"/>
      <c r="PZB97" s="145"/>
      <c r="PZE97" s="145"/>
      <c r="PZG97" s="145"/>
      <c r="PZT97" s="145"/>
      <c r="PZU97" s="145"/>
      <c r="PZV97" s="145"/>
      <c r="PZW97" s="145"/>
      <c r="PZX97" s="145"/>
      <c r="PZY97" s="145"/>
      <c r="PZZ97" s="145"/>
      <c r="QAA97" s="145"/>
      <c r="QAB97" s="145"/>
      <c r="QAC97" s="145"/>
      <c r="QAD97" s="145"/>
      <c r="QAE97" s="145"/>
      <c r="QAF97" s="145"/>
      <c r="QAG97" s="145"/>
      <c r="QAK97" s="145"/>
      <c r="QAM97" s="145"/>
      <c r="QAN97" s="145"/>
      <c r="QAO97" s="145"/>
      <c r="QAP97" s="145"/>
      <c r="QAS97" s="145"/>
      <c r="QAU97" s="145"/>
      <c r="QAV97" s="145"/>
      <c r="QAW97" s="145"/>
      <c r="QAX97" s="145"/>
      <c r="QAY97" s="145"/>
      <c r="QAZ97" s="145"/>
      <c r="QBA97" s="145"/>
      <c r="QBB97" s="145"/>
      <c r="QBC97" s="145"/>
      <c r="QBD97" s="145"/>
      <c r="QBE97" s="145"/>
      <c r="QBF97" s="145"/>
      <c r="QBG97" s="145"/>
      <c r="QBJ97" s="145"/>
      <c r="QBM97" s="145"/>
      <c r="QBP97" s="145"/>
      <c r="QBS97" s="145"/>
      <c r="QBV97" s="145"/>
      <c r="QCH97" s="145"/>
      <c r="QCK97" s="145"/>
      <c r="QCN97" s="145"/>
      <c r="QCQ97" s="145"/>
      <c r="QCZ97" s="145"/>
      <c r="QDF97" s="145"/>
      <c r="QDI97" s="145"/>
      <c r="QDL97" s="145"/>
      <c r="QDO97" s="145"/>
      <c r="QDU97" s="145"/>
      <c r="QDX97" s="145"/>
      <c r="QED97" s="145"/>
      <c r="QEF97" s="145"/>
      <c r="QEG97" s="145"/>
      <c r="QEI97" s="145"/>
      <c r="QEL97" s="145"/>
      <c r="QEO97" s="145"/>
      <c r="QER97" s="145"/>
      <c r="QEZ97" s="145"/>
      <c r="QFE97" s="145"/>
      <c r="QFN97" s="145"/>
      <c r="QFQ97" s="145"/>
      <c r="QFY97" s="145"/>
      <c r="QGU97" s="145"/>
      <c r="QGV97" s="145"/>
      <c r="QGW97" s="145"/>
      <c r="QGX97" s="145"/>
      <c r="QGY97" s="145"/>
      <c r="QGZ97" s="145"/>
      <c r="QHR97" s="145"/>
      <c r="QHS97" s="145"/>
      <c r="QHV97" s="145"/>
      <c r="QHY97" s="145"/>
      <c r="QIA97" s="145"/>
      <c r="QIC97" s="145"/>
      <c r="QIF97" s="145"/>
      <c r="QII97" s="145"/>
      <c r="QIL97" s="145"/>
      <c r="QIO97" s="145"/>
      <c r="QIR97" s="145"/>
      <c r="QIU97" s="145"/>
      <c r="QIX97" s="145"/>
      <c r="QJA97" s="145"/>
      <c r="QJC97" s="145"/>
      <c r="QJP97" s="145"/>
      <c r="QJQ97" s="145"/>
      <c r="QJR97" s="145"/>
      <c r="QJS97" s="145"/>
      <c r="QJT97" s="145"/>
      <c r="QJU97" s="145"/>
      <c r="QJV97" s="145"/>
      <c r="QJW97" s="145"/>
      <c r="QJX97" s="145"/>
      <c r="QJY97" s="145"/>
      <c r="QJZ97" s="145"/>
      <c r="QKA97" s="145"/>
      <c r="QKB97" s="145"/>
      <c r="QKC97" s="145"/>
      <c r="QKG97" s="145"/>
      <c r="QKI97" s="145"/>
      <c r="QKJ97" s="145"/>
      <c r="QKK97" s="145"/>
      <c r="QKL97" s="145"/>
      <c r="QKO97" s="145"/>
      <c r="QKQ97" s="145"/>
      <c r="QKR97" s="145"/>
      <c r="QKS97" s="145"/>
      <c r="QKT97" s="145"/>
      <c r="QKU97" s="145"/>
      <c r="QKV97" s="145"/>
      <c r="QKW97" s="145"/>
      <c r="QKX97" s="145"/>
      <c r="QKY97" s="145"/>
      <c r="QKZ97" s="145"/>
      <c r="QLA97" s="145"/>
      <c r="QLB97" s="145"/>
      <c r="QLC97" s="145"/>
      <c r="QLF97" s="145"/>
      <c r="QLI97" s="145"/>
      <c r="QLL97" s="145"/>
      <c r="QLO97" s="145"/>
      <c r="QLR97" s="145"/>
      <c r="QMD97" s="145"/>
      <c r="QMG97" s="145"/>
      <c r="QMJ97" s="145"/>
      <c r="QMM97" s="145"/>
      <c r="QMV97" s="145"/>
      <c r="QNB97" s="145"/>
      <c r="QNE97" s="145"/>
      <c r="QNH97" s="145"/>
      <c r="QNK97" s="145"/>
      <c r="QNQ97" s="145"/>
      <c r="QNT97" s="145"/>
      <c r="QNZ97" s="145"/>
      <c r="QOB97" s="145"/>
      <c r="QOC97" s="145"/>
      <c r="QOE97" s="145"/>
      <c r="QOH97" s="145"/>
      <c r="QOK97" s="145"/>
      <c r="QON97" s="145"/>
      <c r="QOV97" s="145"/>
      <c r="QPA97" s="145"/>
      <c r="QPJ97" s="145"/>
      <c r="QPM97" s="145"/>
      <c r="QPU97" s="145"/>
      <c r="QQQ97" s="145"/>
      <c r="QQR97" s="145"/>
      <c r="QQS97" s="145"/>
      <c r="QQT97" s="145"/>
      <c r="QQU97" s="145"/>
      <c r="QQV97" s="145"/>
      <c r="QRN97" s="145"/>
      <c r="QRO97" s="145"/>
      <c r="QRR97" s="145"/>
      <c r="QRU97" s="145"/>
      <c r="QRW97" s="145"/>
      <c r="QRY97" s="145"/>
      <c r="QSB97" s="145"/>
      <c r="QSE97" s="145"/>
      <c r="QSH97" s="145"/>
      <c r="QSK97" s="145"/>
      <c r="QSN97" s="145"/>
      <c r="QSQ97" s="145"/>
      <c r="QST97" s="145"/>
      <c r="QSW97" s="145"/>
      <c r="QSY97" s="145"/>
      <c r="QTL97" s="145"/>
      <c r="QTM97" s="145"/>
      <c r="QTN97" s="145"/>
      <c r="QTO97" s="145"/>
      <c r="QTP97" s="145"/>
      <c r="QTQ97" s="145"/>
      <c r="QTR97" s="145"/>
      <c r="QTS97" s="145"/>
      <c r="QTT97" s="145"/>
      <c r="QTU97" s="145"/>
      <c r="QTV97" s="145"/>
      <c r="QTW97" s="145"/>
      <c r="QTX97" s="145"/>
      <c r="QTY97" s="145"/>
      <c r="QUC97" s="145"/>
      <c r="QUE97" s="145"/>
      <c r="QUF97" s="145"/>
      <c r="QUG97" s="145"/>
      <c r="QUH97" s="145"/>
      <c r="QUK97" s="145"/>
      <c r="QUM97" s="145"/>
      <c r="QUN97" s="145"/>
      <c r="QUO97" s="145"/>
      <c r="QUP97" s="145"/>
      <c r="QUQ97" s="145"/>
      <c r="QUR97" s="145"/>
      <c r="QUS97" s="145"/>
      <c r="QUT97" s="145"/>
      <c r="QUU97" s="145"/>
      <c r="QUV97" s="145"/>
      <c r="QUW97" s="145"/>
      <c r="QUX97" s="145"/>
      <c r="QUY97" s="145"/>
      <c r="QVB97" s="145"/>
      <c r="QVE97" s="145"/>
      <c r="QVH97" s="145"/>
      <c r="QVK97" s="145"/>
      <c r="QVN97" s="145"/>
      <c r="QVZ97" s="145"/>
      <c r="QWC97" s="145"/>
      <c r="QWF97" s="145"/>
      <c r="QWI97" s="145"/>
      <c r="QWR97" s="145"/>
      <c r="QWX97" s="145"/>
      <c r="QXA97" s="145"/>
      <c r="QXD97" s="145"/>
      <c r="QXG97" s="145"/>
      <c r="QXM97" s="145"/>
      <c r="QXP97" s="145"/>
      <c r="QXV97" s="145"/>
      <c r="QXX97" s="145"/>
      <c r="QXY97" s="145"/>
      <c r="QYA97" s="145"/>
      <c r="QYD97" s="145"/>
      <c r="QYG97" s="145"/>
      <c r="QYJ97" s="145"/>
      <c r="QYR97" s="145"/>
      <c r="QYW97" s="145"/>
      <c r="QZF97" s="145"/>
      <c r="QZI97" s="145"/>
      <c r="QZQ97" s="145"/>
      <c r="RAM97" s="145"/>
      <c r="RAN97" s="145"/>
      <c r="RAO97" s="145"/>
      <c r="RAP97" s="145"/>
      <c r="RAQ97" s="145"/>
      <c r="RAR97" s="145"/>
      <c r="RBJ97" s="145"/>
      <c r="RBK97" s="145"/>
      <c r="RBN97" s="145"/>
      <c r="RBQ97" s="145"/>
      <c r="RBS97" s="145"/>
      <c r="RBU97" s="145"/>
      <c r="RBX97" s="145"/>
      <c r="RCA97" s="145"/>
      <c r="RCD97" s="145"/>
      <c r="RCG97" s="145"/>
      <c r="RCJ97" s="145"/>
      <c r="RCM97" s="145"/>
      <c r="RCP97" s="145"/>
      <c r="RCS97" s="145"/>
      <c r="RCU97" s="145"/>
      <c r="RDH97" s="145"/>
      <c r="RDI97" s="145"/>
      <c r="RDJ97" s="145"/>
      <c r="RDK97" s="145"/>
      <c r="RDL97" s="145"/>
      <c r="RDM97" s="145"/>
      <c r="RDN97" s="145"/>
      <c r="RDO97" s="145"/>
      <c r="RDP97" s="145"/>
      <c r="RDQ97" s="145"/>
      <c r="RDR97" s="145"/>
      <c r="RDS97" s="145"/>
      <c r="RDT97" s="145"/>
      <c r="RDU97" s="145"/>
      <c r="RDY97" s="145"/>
      <c r="REA97" s="145"/>
      <c r="REB97" s="145"/>
      <c r="REC97" s="145"/>
      <c r="RED97" s="145"/>
      <c r="REG97" s="145"/>
      <c r="REI97" s="145"/>
      <c r="REJ97" s="145"/>
      <c r="REK97" s="145"/>
      <c r="REL97" s="145"/>
      <c r="REM97" s="145"/>
      <c r="REN97" s="145"/>
      <c r="REO97" s="145"/>
      <c r="REP97" s="145"/>
      <c r="REQ97" s="145"/>
      <c r="RER97" s="145"/>
      <c r="RES97" s="145"/>
      <c r="RET97" s="145"/>
      <c r="REU97" s="145"/>
      <c r="REX97" s="145"/>
      <c r="RFA97" s="145"/>
      <c r="RFD97" s="145"/>
      <c r="RFG97" s="145"/>
      <c r="RFJ97" s="145"/>
      <c r="RFV97" s="145"/>
      <c r="RFY97" s="145"/>
      <c r="RGB97" s="145"/>
      <c r="RGE97" s="145"/>
      <c r="RGN97" s="145"/>
      <c r="RGT97" s="145"/>
      <c r="RGW97" s="145"/>
      <c r="RGZ97" s="145"/>
      <c r="RHC97" s="145"/>
      <c r="RHI97" s="145"/>
      <c r="RHL97" s="145"/>
      <c r="RHR97" s="145"/>
      <c r="RHT97" s="145"/>
      <c r="RHU97" s="145"/>
      <c r="RHW97" s="145"/>
      <c r="RHZ97" s="145"/>
      <c r="RIC97" s="145"/>
      <c r="RIF97" s="145"/>
      <c r="RIN97" s="145"/>
      <c r="RIS97" s="145"/>
      <c r="RJB97" s="145"/>
      <c r="RJE97" s="145"/>
      <c r="RJM97" s="145"/>
      <c r="RKI97" s="145"/>
      <c r="RKJ97" s="145"/>
      <c r="RKK97" s="145"/>
      <c r="RKL97" s="145"/>
      <c r="RKM97" s="145"/>
      <c r="RKN97" s="145"/>
      <c r="RLF97" s="145"/>
      <c r="RLG97" s="145"/>
      <c r="RLJ97" s="145"/>
      <c r="RLM97" s="145"/>
      <c r="RLO97" s="145"/>
      <c r="RLQ97" s="145"/>
      <c r="RLT97" s="145"/>
      <c r="RLW97" s="145"/>
      <c r="RLZ97" s="145"/>
      <c r="RMC97" s="145"/>
      <c r="RMF97" s="145"/>
      <c r="RMI97" s="145"/>
      <c r="RML97" s="145"/>
      <c r="RMO97" s="145"/>
      <c r="RMQ97" s="145"/>
      <c r="RND97" s="145"/>
      <c r="RNE97" s="145"/>
      <c r="RNF97" s="145"/>
      <c r="RNG97" s="145"/>
      <c r="RNH97" s="145"/>
      <c r="RNI97" s="145"/>
      <c r="RNJ97" s="145"/>
      <c r="RNK97" s="145"/>
      <c r="RNL97" s="145"/>
      <c r="RNM97" s="145"/>
      <c r="RNN97" s="145"/>
      <c r="RNO97" s="145"/>
      <c r="RNP97" s="145"/>
      <c r="RNQ97" s="145"/>
      <c r="RNU97" s="145"/>
      <c r="RNW97" s="145"/>
      <c r="RNX97" s="145"/>
      <c r="RNY97" s="145"/>
      <c r="RNZ97" s="145"/>
      <c r="ROC97" s="145"/>
      <c r="ROE97" s="145"/>
      <c r="ROF97" s="145"/>
      <c r="ROG97" s="145"/>
      <c r="ROH97" s="145"/>
      <c r="ROI97" s="145"/>
      <c r="ROJ97" s="145"/>
      <c r="ROK97" s="145"/>
      <c r="ROL97" s="145"/>
      <c r="ROM97" s="145"/>
      <c r="RON97" s="145"/>
      <c r="ROO97" s="145"/>
      <c r="ROP97" s="145"/>
      <c r="ROQ97" s="145"/>
      <c r="ROT97" s="145"/>
      <c r="ROW97" s="145"/>
      <c r="ROZ97" s="145"/>
      <c r="RPC97" s="145"/>
      <c r="RPF97" s="145"/>
      <c r="RPR97" s="145"/>
      <c r="RPU97" s="145"/>
      <c r="RPX97" s="145"/>
      <c r="RQA97" s="145"/>
      <c r="RQJ97" s="145"/>
      <c r="RQP97" s="145"/>
      <c r="RQS97" s="145"/>
      <c r="RQV97" s="145"/>
      <c r="RQY97" s="145"/>
      <c r="RRE97" s="145"/>
      <c r="RRH97" s="145"/>
      <c r="RRN97" s="145"/>
      <c r="RRP97" s="145"/>
      <c r="RRQ97" s="145"/>
      <c r="RRS97" s="145"/>
      <c r="RRV97" s="145"/>
      <c r="RRY97" s="145"/>
      <c r="RSB97" s="145"/>
      <c r="RSJ97" s="145"/>
      <c r="RSO97" s="145"/>
      <c r="RSX97" s="145"/>
      <c r="RTA97" s="145"/>
      <c r="RTI97" s="145"/>
      <c r="RUE97" s="145"/>
      <c r="RUF97" s="145"/>
      <c r="RUG97" s="145"/>
      <c r="RUH97" s="145"/>
      <c r="RUI97" s="145"/>
      <c r="RUJ97" s="145"/>
      <c r="RVB97" s="145"/>
      <c r="RVC97" s="145"/>
      <c r="RVF97" s="145"/>
      <c r="RVI97" s="145"/>
      <c r="RVK97" s="145"/>
      <c r="RVM97" s="145"/>
      <c r="RVP97" s="145"/>
      <c r="RVS97" s="145"/>
      <c r="RVV97" s="145"/>
      <c r="RVY97" s="145"/>
      <c r="RWB97" s="145"/>
      <c r="RWE97" s="145"/>
      <c r="RWH97" s="145"/>
      <c r="RWK97" s="145"/>
      <c r="RWM97" s="145"/>
      <c r="RWZ97" s="145"/>
      <c r="RXA97" s="145"/>
      <c r="RXB97" s="145"/>
      <c r="RXC97" s="145"/>
      <c r="RXD97" s="145"/>
      <c r="RXE97" s="145"/>
      <c r="RXF97" s="145"/>
      <c r="RXG97" s="145"/>
      <c r="RXH97" s="145"/>
      <c r="RXI97" s="145"/>
      <c r="RXJ97" s="145"/>
      <c r="RXK97" s="145"/>
      <c r="RXL97" s="145"/>
      <c r="RXM97" s="145"/>
      <c r="RXQ97" s="145"/>
      <c r="RXS97" s="145"/>
      <c r="RXT97" s="145"/>
      <c r="RXU97" s="145"/>
      <c r="RXV97" s="145"/>
      <c r="RXY97" s="145"/>
      <c r="RYA97" s="145"/>
      <c r="RYB97" s="145"/>
      <c r="RYC97" s="145"/>
      <c r="RYD97" s="145"/>
      <c r="RYE97" s="145"/>
      <c r="RYF97" s="145"/>
      <c r="RYG97" s="145"/>
      <c r="RYH97" s="145"/>
      <c r="RYI97" s="145"/>
      <c r="RYJ97" s="145"/>
      <c r="RYK97" s="145"/>
      <c r="RYL97" s="145"/>
      <c r="RYM97" s="145"/>
      <c r="RYP97" s="145"/>
      <c r="RYS97" s="145"/>
      <c r="RYV97" s="145"/>
      <c r="RYY97" s="145"/>
      <c r="RZB97" s="145"/>
      <c r="RZN97" s="145"/>
      <c r="RZQ97" s="145"/>
      <c r="RZT97" s="145"/>
      <c r="RZW97" s="145"/>
      <c r="SAF97" s="145"/>
      <c r="SAL97" s="145"/>
      <c r="SAO97" s="145"/>
      <c r="SAR97" s="145"/>
      <c r="SAU97" s="145"/>
      <c r="SBA97" s="145"/>
      <c r="SBD97" s="145"/>
      <c r="SBJ97" s="145"/>
      <c r="SBL97" s="145"/>
      <c r="SBM97" s="145"/>
      <c r="SBO97" s="145"/>
      <c r="SBR97" s="145"/>
      <c r="SBU97" s="145"/>
      <c r="SBX97" s="145"/>
      <c r="SCF97" s="145"/>
      <c r="SCK97" s="145"/>
      <c r="SCT97" s="145"/>
      <c r="SCW97" s="145"/>
      <c r="SDE97" s="145"/>
      <c r="SEA97" s="145"/>
      <c r="SEB97" s="145"/>
      <c r="SEC97" s="145"/>
      <c r="SED97" s="145"/>
      <c r="SEE97" s="145"/>
      <c r="SEF97" s="145"/>
      <c r="SEX97" s="145"/>
      <c r="SEY97" s="145"/>
      <c r="SFB97" s="145"/>
      <c r="SFE97" s="145"/>
      <c r="SFG97" s="145"/>
      <c r="SFI97" s="145"/>
      <c r="SFL97" s="145"/>
      <c r="SFO97" s="145"/>
      <c r="SFR97" s="145"/>
      <c r="SFU97" s="145"/>
      <c r="SFX97" s="145"/>
      <c r="SGA97" s="145"/>
      <c r="SGD97" s="145"/>
      <c r="SGG97" s="145"/>
      <c r="SGI97" s="145"/>
      <c r="SGV97" s="145"/>
      <c r="SGW97" s="145"/>
      <c r="SGX97" s="145"/>
      <c r="SGY97" s="145"/>
      <c r="SGZ97" s="145"/>
      <c r="SHA97" s="145"/>
      <c r="SHB97" s="145"/>
      <c r="SHC97" s="145"/>
      <c r="SHD97" s="145"/>
      <c r="SHE97" s="145"/>
      <c r="SHF97" s="145"/>
      <c r="SHG97" s="145"/>
      <c r="SHH97" s="145"/>
      <c r="SHI97" s="145"/>
      <c r="SHM97" s="145"/>
      <c r="SHO97" s="145"/>
      <c r="SHP97" s="145"/>
      <c r="SHQ97" s="145"/>
      <c r="SHR97" s="145"/>
      <c r="SHU97" s="145"/>
      <c r="SHW97" s="145"/>
      <c r="SHX97" s="145"/>
      <c r="SHY97" s="145"/>
      <c r="SHZ97" s="145"/>
      <c r="SIA97" s="145"/>
      <c r="SIB97" s="145"/>
      <c r="SIC97" s="145"/>
      <c r="SID97" s="145"/>
      <c r="SIE97" s="145"/>
      <c r="SIF97" s="145"/>
      <c r="SIG97" s="145"/>
      <c r="SIH97" s="145"/>
      <c r="SII97" s="145"/>
      <c r="SIL97" s="145"/>
      <c r="SIO97" s="145"/>
      <c r="SIR97" s="145"/>
      <c r="SIU97" s="145"/>
      <c r="SIX97" s="145"/>
      <c r="SJJ97" s="145"/>
      <c r="SJM97" s="145"/>
      <c r="SJP97" s="145"/>
      <c r="SJS97" s="145"/>
      <c r="SKB97" s="145"/>
      <c r="SKH97" s="145"/>
      <c r="SKK97" s="145"/>
      <c r="SKN97" s="145"/>
      <c r="SKQ97" s="145"/>
      <c r="SKW97" s="145"/>
      <c r="SKZ97" s="145"/>
      <c r="SLF97" s="145"/>
      <c r="SLH97" s="145"/>
      <c r="SLI97" s="145"/>
      <c r="SLK97" s="145"/>
      <c r="SLN97" s="145"/>
      <c r="SLQ97" s="145"/>
      <c r="SLT97" s="145"/>
      <c r="SMB97" s="145"/>
      <c r="SMG97" s="145"/>
      <c r="SMP97" s="145"/>
      <c r="SMS97" s="145"/>
      <c r="SNA97" s="145"/>
      <c r="SNW97" s="145"/>
      <c r="SNX97" s="145"/>
      <c r="SNY97" s="145"/>
      <c r="SNZ97" s="145"/>
      <c r="SOA97" s="145"/>
      <c r="SOB97" s="145"/>
      <c r="SOT97" s="145"/>
      <c r="SOU97" s="145"/>
      <c r="SOX97" s="145"/>
      <c r="SPA97" s="145"/>
      <c r="SPC97" s="145"/>
      <c r="SPE97" s="145"/>
      <c r="SPH97" s="145"/>
      <c r="SPK97" s="145"/>
      <c r="SPN97" s="145"/>
      <c r="SPQ97" s="145"/>
      <c r="SPT97" s="145"/>
      <c r="SPW97" s="145"/>
      <c r="SPZ97" s="145"/>
      <c r="SQC97" s="145"/>
      <c r="SQE97" s="145"/>
      <c r="SQR97" s="145"/>
      <c r="SQS97" s="145"/>
      <c r="SQT97" s="145"/>
      <c r="SQU97" s="145"/>
      <c r="SQV97" s="145"/>
      <c r="SQW97" s="145"/>
      <c r="SQX97" s="145"/>
      <c r="SQY97" s="145"/>
      <c r="SQZ97" s="145"/>
      <c r="SRA97" s="145"/>
      <c r="SRB97" s="145"/>
      <c r="SRC97" s="145"/>
      <c r="SRD97" s="145"/>
      <c r="SRE97" s="145"/>
      <c r="SRI97" s="145"/>
      <c r="SRK97" s="145"/>
      <c r="SRL97" s="145"/>
      <c r="SRM97" s="145"/>
      <c r="SRN97" s="145"/>
      <c r="SRQ97" s="145"/>
      <c r="SRS97" s="145"/>
      <c r="SRT97" s="145"/>
      <c r="SRU97" s="145"/>
      <c r="SRV97" s="145"/>
      <c r="SRW97" s="145"/>
      <c r="SRX97" s="145"/>
      <c r="SRY97" s="145"/>
      <c r="SRZ97" s="145"/>
      <c r="SSA97" s="145"/>
      <c r="SSB97" s="145"/>
      <c r="SSC97" s="145"/>
      <c r="SSD97" s="145"/>
      <c r="SSE97" s="145"/>
      <c r="SSH97" s="145"/>
      <c r="SSK97" s="145"/>
      <c r="SSN97" s="145"/>
      <c r="SSQ97" s="145"/>
      <c r="SST97" s="145"/>
      <c r="STF97" s="145"/>
      <c r="STI97" s="145"/>
      <c r="STL97" s="145"/>
      <c r="STO97" s="145"/>
      <c r="STX97" s="145"/>
      <c r="SUD97" s="145"/>
      <c r="SUG97" s="145"/>
      <c r="SUJ97" s="145"/>
      <c r="SUM97" s="145"/>
      <c r="SUS97" s="145"/>
      <c r="SUV97" s="145"/>
      <c r="SVB97" s="145"/>
      <c r="SVD97" s="145"/>
      <c r="SVE97" s="145"/>
      <c r="SVG97" s="145"/>
      <c r="SVJ97" s="145"/>
      <c r="SVM97" s="145"/>
      <c r="SVP97" s="145"/>
      <c r="SVX97" s="145"/>
      <c r="SWC97" s="145"/>
      <c r="SWL97" s="145"/>
      <c r="SWO97" s="145"/>
      <c r="SWW97" s="145"/>
      <c r="SXS97" s="145"/>
      <c r="SXT97" s="145"/>
      <c r="SXU97" s="145"/>
      <c r="SXV97" s="145"/>
      <c r="SXW97" s="145"/>
      <c r="SXX97" s="145"/>
      <c r="SYP97" s="145"/>
      <c r="SYQ97" s="145"/>
      <c r="SYT97" s="145"/>
      <c r="SYW97" s="145"/>
      <c r="SYY97" s="145"/>
      <c r="SZA97" s="145"/>
      <c r="SZD97" s="145"/>
      <c r="SZG97" s="145"/>
      <c r="SZJ97" s="145"/>
      <c r="SZM97" s="145"/>
      <c r="SZP97" s="145"/>
      <c r="SZS97" s="145"/>
      <c r="SZV97" s="145"/>
      <c r="SZY97" s="145"/>
      <c r="TAA97" s="145"/>
      <c r="TAN97" s="145"/>
      <c r="TAO97" s="145"/>
      <c r="TAP97" s="145"/>
      <c r="TAQ97" s="145"/>
      <c r="TAR97" s="145"/>
      <c r="TAS97" s="145"/>
      <c r="TAT97" s="145"/>
      <c r="TAU97" s="145"/>
      <c r="TAV97" s="145"/>
      <c r="TAW97" s="145"/>
      <c r="TAX97" s="145"/>
      <c r="TAY97" s="145"/>
      <c r="TAZ97" s="145"/>
      <c r="TBA97" s="145"/>
      <c r="TBE97" s="145"/>
      <c r="TBG97" s="145"/>
      <c r="TBH97" s="145"/>
      <c r="TBI97" s="145"/>
      <c r="TBJ97" s="145"/>
      <c r="TBM97" s="145"/>
      <c r="TBO97" s="145"/>
      <c r="TBP97" s="145"/>
      <c r="TBQ97" s="145"/>
      <c r="TBR97" s="145"/>
      <c r="TBS97" s="145"/>
      <c r="TBT97" s="145"/>
      <c r="TBU97" s="145"/>
      <c r="TBV97" s="145"/>
      <c r="TBW97" s="145"/>
      <c r="TBX97" s="145"/>
      <c r="TBY97" s="145"/>
      <c r="TBZ97" s="145"/>
      <c r="TCA97" s="145"/>
      <c r="TCD97" s="145"/>
      <c r="TCG97" s="145"/>
      <c r="TCJ97" s="145"/>
      <c r="TCM97" s="145"/>
      <c r="TCP97" s="145"/>
      <c r="TDB97" s="145"/>
      <c r="TDE97" s="145"/>
      <c r="TDH97" s="145"/>
      <c r="TDK97" s="145"/>
      <c r="TDT97" s="145"/>
      <c r="TDZ97" s="145"/>
      <c r="TEC97" s="145"/>
      <c r="TEF97" s="145"/>
      <c r="TEI97" s="145"/>
      <c r="TEO97" s="145"/>
      <c r="TER97" s="145"/>
      <c r="TEX97" s="145"/>
      <c r="TEZ97" s="145"/>
      <c r="TFA97" s="145"/>
      <c r="TFC97" s="145"/>
      <c r="TFF97" s="145"/>
      <c r="TFI97" s="145"/>
      <c r="TFL97" s="145"/>
      <c r="TFT97" s="145"/>
      <c r="TFY97" s="145"/>
      <c r="TGH97" s="145"/>
      <c r="TGK97" s="145"/>
      <c r="TGS97" s="145"/>
      <c r="THO97" s="145"/>
      <c r="THP97" s="145"/>
      <c r="THQ97" s="145"/>
      <c r="THR97" s="145"/>
      <c r="THS97" s="145"/>
      <c r="THT97" s="145"/>
      <c r="TIL97" s="145"/>
      <c r="TIM97" s="145"/>
      <c r="TIP97" s="145"/>
      <c r="TIS97" s="145"/>
      <c r="TIU97" s="145"/>
      <c r="TIW97" s="145"/>
      <c r="TIZ97" s="145"/>
      <c r="TJC97" s="145"/>
      <c r="TJF97" s="145"/>
      <c r="TJI97" s="145"/>
      <c r="TJL97" s="145"/>
      <c r="TJO97" s="145"/>
      <c r="TJR97" s="145"/>
      <c r="TJU97" s="145"/>
      <c r="TJW97" s="145"/>
      <c r="TKJ97" s="145"/>
      <c r="TKK97" s="145"/>
      <c r="TKL97" s="145"/>
      <c r="TKM97" s="145"/>
      <c r="TKN97" s="145"/>
      <c r="TKO97" s="145"/>
      <c r="TKP97" s="145"/>
      <c r="TKQ97" s="145"/>
      <c r="TKR97" s="145"/>
      <c r="TKS97" s="145"/>
      <c r="TKT97" s="145"/>
      <c r="TKU97" s="145"/>
      <c r="TKV97" s="145"/>
      <c r="TKW97" s="145"/>
      <c r="TLA97" s="145"/>
      <c r="TLC97" s="145"/>
      <c r="TLD97" s="145"/>
      <c r="TLE97" s="145"/>
      <c r="TLF97" s="145"/>
      <c r="TLI97" s="145"/>
      <c r="TLK97" s="145"/>
      <c r="TLL97" s="145"/>
      <c r="TLM97" s="145"/>
      <c r="TLN97" s="145"/>
      <c r="TLO97" s="145"/>
      <c r="TLP97" s="145"/>
      <c r="TLQ97" s="145"/>
      <c r="TLR97" s="145"/>
      <c r="TLS97" s="145"/>
      <c r="TLT97" s="145"/>
      <c r="TLU97" s="145"/>
      <c r="TLV97" s="145"/>
      <c r="TLW97" s="145"/>
      <c r="TLZ97" s="145"/>
      <c r="TMC97" s="145"/>
      <c r="TMF97" s="145"/>
      <c r="TMI97" s="145"/>
      <c r="TML97" s="145"/>
      <c r="TMX97" s="145"/>
      <c r="TNA97" s="145"/>
      <c r="TND97" s="145"/>
      <c r="TNG97" s="145"/>
      <c r="TNP97" s="145"/>
      <c r="TNV97" s="145"/>
      <c r="TNY97" s="145"/>
      <c r="TOB97" s="145"/>
      <c r="TOE97" s="145"/>
      <c r="TOK97" s="145"/>
      <c r="TON97" s="145"/>
      <c r="TOT97" s="145"/>
      <c r="TOV97" s="145"/>
      <c r="TOW97" s="145"/>
      <c r="TOY97" s="145"/>
      <c r="TPB97" s="145"/>
      <c r="TPE97" s="145"/>
      <c r="TPH97" s="145"/>
      <c r="TPP97" s="145"/>
      <c r="TPU97" s="145"/>
      <c r="TQD97" s="145"/>
      <c r="TQG97" s="145"/>
      <c r="TQO97" s="145"/>
      <c r="TRK97" s="145"/>
      <c r="TRL97" s="145"/>
      <c r="TRM97" s="145"/>
      <c r="TRN97" s="145"/>
      <c r="TRO97" s="145"/>
      <c r="TRP97" s="145"/>
      <c r="TSH97" s="145"/>
      <c r="TSI97" s="145"/>
      <c r="TSL97" s="145"/>
      <c r="TSO97" s="145"/>
      <c r="TSQ97" s="145"/>
      <c r="TSS97" s="145"/>
      <c r="TSV97" s="145"/>
      <c r="TSY97" s="145"/>
      <c r="TTB97" s="145"/>
      <c r="TTE97" s="145"/>
      <c r="TTH97" s="145"/>
      <c r="TTK97" s="145"/>
      <c r="TTN97" s="145"/>
      <c r="TTQ97" s="145"/>
      <c r="TTS97" s="145"/>
      <c r="TUF97" s="145"/>
      <c r="TUG97" s="145"/>
      <c r="TUH97" s="145"/>
      <c r="TUI97" s="145"/>
      <c r="TUJ97" s="145"/>
      <c r="TUK97" s="145"/>
      <c r="TUL97" s="145"/>
      <c r="TUM97" s="145"/>
      <c r="TUN97" s="145"/>
      <c r="TUO97" s="145"/>
      <c r="TUP97" s="145"/>
      <c r="TUQ97" s="145"/>
      <c r="TUR97" s="145"/>
      <c r="TUS97" s="145"/>
      <c r="TUW97" s="145"/>
      <c r="TUY97" s="145"/>
      <c r="TUZ97" s="145"/>
      <c r="TVA97" s="145"/>
      <c r="TVB97" s="145"/>
      <c r="TVE97" s="145"/>
      <c r="TVG97" s="145"/>
      <c r="TVH97" s="145"/>
      <c r="TVI97" s="145"/>
      <c r="TVJ97" s="145"/>
      <c r="TVK97" s="145"/>
      <c r="TVL97" s="145"/>
      <c r="TVM97" s="145"/>
      <c r="TVN97" s="145"/>
      <c r="TVO97" s="145"/>
      <c r="TVP97" s="145"/>
      <c r="TVQ97" s="145"/>
      <c r="TVR97" s="145"/>
      <c r="TVS97" s="145"/>
      <c r="TVV97" s="145"/>
      <c r="TVY97" s="145"/>
      <c r="TWB97" s="145"/>
      <c r="TWE97" s="145"/>
      <c r="TWH97" s="145"/>
      <c r="TWT97" s="145"/>
      <c r="TWW97" s="145"/>
      <c r="TWZ97" s="145"/>
      <c r="TXC97" s="145"/>
      <c r="TXL97" s="145"/>
      <c r="TXR97" s="145"/>
      <c r="TXU97" s="145"/>
      <c r="TXX97" s="145"/>
      <c r="TYA97" s="145"/>
      <c r="TYG97" s="145"/>
      <c r="TYJ97" s="145"/>
      <c r="TYP97" s="145"/>
      <c r="TYR97" s="145"/>
      <c r="TYS97" s="145"/>
      <c r="TYU97" s="145"/>
      <c r="TYX97" s="145"/>
      <c r="TZA97" s="145"/>
      <c r="TZD97" s="145"/>
      <c r="TZL97" s="145"/>
      <c r="TZQ97" s="145"/>
      <c r="TZZ97" s="145"/>
      <c r="UAC97" s="145"/>
      <c r="UAK97" s="145"/>
      <c r="UBG97" s="145"/>
      <c r="UBH97" s="145"/>
      <c r="UBI97" s="145"/>
      <c r="UBJ97" s="145"/>
      <c r="UBK97" s="145"/>
      <c r="UBL97" s="145"/>
      <c r="UCD97" s="145"/>
      <c r="UCE97" s="145"/>
      <c r="UCH97" s="145"/>
      <c r="UCK97" s="145"/>
      <c r="UCM97" s="145"/>
      <c r="UCO97" s="145"/>
      <c r="UCR97" s="145"/>
      <c r="UCU97" s="145"/>
      <c r="UCX97" s="145"/>
      <c r="UDA97" s="145"/>
      <c r="UDD97" s="145"/>
      <c r="UDG97" s="145"/>
      <c r="UDJ97" s="145"/>
      <c r="UDM97" s="145"/>
      <c r="UDO97" s="145"/>
      <c r="UEB97" s="145"/>
      <c r="UEC97" s="145"/>
      <c r="UED97" s="145"/>
      <c r="UEE97" s="145"/>
      <c r="UEF97" s="145"/>
      <c r="UEG97" s="145"/>
      <c r="UEH97" s="145"/>
      <c r="UEI97" s="145"/>
      <c r="UEJ97" s="145"/>
      <c r="UEK97" s="145"/>
      <c r="UEL97" s="145"/>
      <c r="UEM97" s="145"/>
      <c r="UEN97" s="145"/>
      <c r="UEO97" s="145"/>
      <c r="UES97" s="145"/>
      <c r="UEU97" s="145"/>
      <c r="UEV97" s="145"/>
      <c r="UEW97" s="145"/>
      <c r="UEX97" s="145"/>
      <c r="UFA97" s="145"/>
      <c r="UFC97" s="145"/>
      <c r="UFD97" s="145"/>
      <c r="UFE97" s="145"/>
      <c r="UFF97" s="145"/>
      <c r="UFG97" s="145"/>
      <c r="UFH97" s="145"/>
      <c r="UFI97" s="145"/>
      <c r="UFJ97" s="145"/>
      <c r="UFK97" s="145"/>
      <c r="UFL97" s="145"/>
      <c r="UFM97" s="145"/>
      <c r="UFN97" s="145"/>
      <c r="UFO97" s="145"/>
      <c r="UFR97" s="145"/>
      <c r="UFU97" s="145"/>
      <c r="UFX97" s="145"/>
      <c r="UGA97" s="145"/>
      <c r="UGD97" s="145"/>
      <c r="UGP97" s="145"/>
      <c r="UGS97" s="145"/>
      <c r="UGV97" s="145"/>
      <c r="UGY97" s="145"/>
      <c r="UHH97" s="145"/>
      <c r="UHN97" s="145"/>
      <c r="UHQ97" s="145"/>
      <c r="UHT97" s="145"/>
      <c r="UHW97" s="145"/>
      <c r="UIC97" s="145"/>
      <c r="UIF97" s="145"/>
      <c r="UIL97" s="145"/>
      <c r="UIN97" s="145"/>
      <c r="UIO97" s="145"/>
      <c r="UIQ97" s="145"/>
      <c r="UIT97" s="145"/>
      <c r="UIW97" s="145"/>
      <c r="UIZ97" s="145"/>
      <c r="UJH97" s="145"/>
      <c r="UJM97" s="145"/>
      <c r="UJV97" s="145"/>
      <c r="UJY97" s="145"/>
      <c r="UKG97" s="145"/>
      <c r="ULC97" s="145"/>
      <c r="ULD97" s="145"/>
      <c r="ULE97" s="145"/>
      <c r="ULF97" s="145"/>
      <c r="ULG97" s="145"/>
      <c r="ULH97" s="145"/>
      <c r="ULZ97" s="145"/>
      <c r="UMA97" s="145"/>
      <c r="UMD97" s="145"/>
      <c r="UMG97" s="145"/>
      <c r="UMI97" s="145"/>
      <c r="UMK97" s="145"/>
      <c r="UMN97" s="145"/>
      <c r="UMQ97" s="145"/>
      <c r="UMT97" s="145"/>
      <c r="UMW97" s="145"/>
      <c r="UMZ97" s="145"/>
      <c r="UNC97" s="145"/>
      <c r="UNF97" s="145"/>
      <c r="UNI97" s="145"/>
      <c r="UNK97" s="145"/>
      <c r="UNX97" s="145"/>
      <c r="UNY97" s="145"/>
      <c r="UNZ97" s="145"/>
      <c r="UOA97" s="145"/>
      <c r="UOB97" s="145"/>
      <c r="UOC97" s="145"/>
      <c r="UOD97" s="145"/>
      <c r="UOE97" s="145"/>
      <c r="UOF97" s="145"/>
      <c r="UOG97" s="145"/>
      <c r="UOH97" s="145"/>
      <c r="UOI97" s="145"/>
      <c r="UOJ97" s="145"/>
      <c r="UOK97" s="145"/>
      <c r="UOO97" s="145"/>
      <c r="UOQ97" s="145"/>
      <c r="UOR97" s="145"/>
      <c r="UOS97" s="145"/>
      <c r="UOT97" s="145"/>
      <c r="UOW97" s="145"/>
      <c r="UOY97" s="145"/>
      <c r="UOZ97" s="145"/>
      <c r="UPA97" s="145"/>
      <c r="UPB97" s="145"/>
      <c r="UPC97" s="145"/>
      <c r="UPD97" s="145"/>
      <c r="UPE97" s="145"/>
      <c r="UPF97" s="145"/>
      <c r="UPG97" s="145"/>
      <c r="UPH97" s="145"/>
      <c r="UPI97" s="145"/>
      <c r="UPJ97" s="145"/>
      <c r="UPK97" s="145"/>
      <c r="UPN97" s="145"/>
      <c r="UPQ97" s="145"/>
      <c r="UPT97" s="145"/>
      <c r="UPW97" s="145"/>
      <c r="UPZ97" s="145"/>
      <c r="UQL97" s="145"/>
      <c r="UQO97" s="145"/>
      <c r="UQR97" s="145"/>
      <c r="UQU97" s="145"/>
      <c r="URD97" s="145"/>
      <c r="URJ97" s="145"/>
      <c r="URM97" s="145"/>
      <c r="URP97" s="145"/>
      <c r="URS97" s="145"/>
      <c r="URY97" s="145"/>
      <c r="USB97" s="145"/>
      <c r="USH97" s="145"/>
      <c r="USJ97" s="145"/>
      <c r="USK97" s="145"/>
      <c r="USM97" s="145"/>
      <c r="USP97" s="145"/>
      <c r="USS97" s="145"/>
      <c r="USV97" s="145"/>
      <c r="UTD97" s="145"/>
      <c r="UTI97" s="145"/>
      <c r="UTR97" s="145"/>
      <c r="UTU97" s="145"/>
      <c r="UUC97" s="145"/>
      <c r="UUY97" s="145"/>
      <c r="UUZ97" s="145"/>
      <c r="UVA97" s="145"/>
      <c r="UVB97" s="145"/>
      <c r="UVC97" s="145"/>
      <c r="UVD97" s="145"/>
      <c r="UVV97" s="145"/>
      <c r="UVW97" s="145"/>
      <c r="UVZ97" s="145"/>
      <c r="UWC97" s="145"/>
      <c r="UWE97" s="145"/>
      <c r="UWG97" s="145"/>
      <c r="UWJ97" s="145"/>
      <c r="UWM97" s="145"/>
      <c r="UWP97" s="145"/>
      <c r="UWS97" s="145"/>
      <c r="UWV97" s="145"/>
      <c r="UWY97" s="145"/>
      <c r="UXB97" s="145"/>
      <c r="UXE97" s="145"/>
      <c r="UXG97" s="145"/>
      <c r="UXT97" s="145"/>
      <c r="UXU97" s="145"/>
      <c r="UXV97" s="145"/>
      <c r="UXW97" s="145"/>
      <c r="UXX97" s="145"/>
      <c r="UXY97" s="145"/>
      <c r="UXZ97" s="145"/>
      <c r="UYA97" s="145"/>
      <c r="UYB97" s="145"/>
      <c r="UYC97" s="145"/>
      <c r="UYD97" s="145"/>
      <c r="UYE97" s="145"/>
      <c r="UYF97" s="145"/>
      <c r="UYG97" s="145"/>
      <c r="UYK97" s="145"/>
      <c r="UYM97" s="145"/>
      <c r="UYN97" s="145"/>
      <c r="UYO97" s="145"/>
      <c r="UYP97" s="145"/>
      <c r="UYS97" s="145"/>
      <c r="UYU97" s="145"/>
      <c r="UYV97" s="145"/>
      <c r="UYW97" s="145"/>
      <c r="UYX97" s="145"/>
      <c r="UYY97" s="145"/>
      <c r="UYZ97" s="145"/>
      <c r="UZA97" s="145"/>
      <c r="UZB97" s="145"/>
      <c r="UZC97" s="145"/>
      <c r="UZD97" s="145"/>
      <c r="UZE97" s="145"/>
      <c r="UZF97" s="145"/>
      <c r="UZG97" s="145"/>
      <c r="UZJ97" s="145"/>
      <c r="UZM97" s="145"/>
      <c r="UZP97" s="145"/>
      <c r="UZS97" s="145"/>
      <c r="UZV97" s="145"/>
      <c r="VAH97" s="145"/>
      <c r="VAK97" s="145"/>
      <c r="VAN97" s="145"/>
      <c r="VAQ97" s="145"/>
      <c r="VAZ97" s="145"/>
      <c r="VBF97" s="145"/>
      <c r="VBI97" s="145"/>
      <c r="VBL97" s="145"/>
      <c r="VBO97" s="145"/>
      <c r="VBU97" s="145"/>
      <c r="VBX97" s="145"/>
      <c r="VCD97" s="145"/>
      <c r="VCF97" s="145"/>
      <c r="VCG97" s="145"/>
      <c r="VCI97" s="145"/>
      <c r="VCL97" s="145"/>
      <c r="VCO97" s="145"/>
      <c r="VCR97" s="145"/>
      <c r="VCZ97" s="145"/>
      <c r="VDE97" s="145"/>
      <c r="VDN97" s="145"/>
      <c r="VDQ97" s="145"/>
      <c r="VDY97" s="145"/>
      <c r="VEU97" s="145"/>
      <c r="VEV97" s="145"/>
      <c r="VEW97" s="145"/>
      <c r="VEX97" s="145"/>
      <c r="VEY97" s="145"/>
      <c r="VEZ97" s="145"/>
      <c r="VFR97" s="145"/>
      <c r="VFS97" s="145"/>
      <c r="VFV97" s="145"/>
      <c r="VFY97" s="145"/>
      <c r="VGA97" s="145"/>
      <c r="VGC97" s="145"/>
      <c r="VGF97" s="145"/>
      <c r="VGI97" s="145"/>
      <c r="VGL97" s="145"/>
      <c r="VGO97" s="145"/>
      <c r="VGR97" s="145"/>
      <c r="VGU97" s="145"/>
      <c r="VGX97" s="145"/>
      <c r="VHA97" s="145"/>
      <c r="VHC97" s="145"/>
      <c r="VHP97" s="145"/>
      <c r="VHQ97" s="145"/>
      <c r="VHR97" s="145"/>
      <c r="VHS97" s="145"/>
      <c r="VHT97" s="145"/>
      <c r="VHU97" s="145"/>
      <c r="VHV97" s="145"/>
      <c r="VHW97" s="145"/>
      <c r="VHX97" s="145"/>
      <c r="VHY97" s="145"/>
      <c r="VHZ97" s="145"/>
      <c r="VIA97" s="145"/>
      <c r="VIB97" s="145"/>
      <c r="VIC97" s="145"/>
      <c r="VIG97" s="145"/>
      <c r="VII97" s="145"/>
      <c r="VIJ97" s="145"/>
      <c r="VIK97" s="145"/>
      <c r="VIL97" s="145"/>
      <c r="VIO97" s="145"/>
      <c r="VIQ97" s="145"/>
      <c r="VIR97" s="145"/>
      <c r="VIS97" s="145"/>
      <c r="VIT97" s="145"/>
      <c r="VIU97" s="145"/>
      <c r="VIV97" s="145"/>
      <c r="VIW97" s="145"/>
      <c r="VIX97" s="145"/>
      <c r="VIY97" s="145"/>
      <c r="VIZ97" s="145"/>
      <c r="VJA97" s="145"/>
      <c r="VJB97" s="145"/>
      <c r="VJC97" s="145"/>
      <c r="VJF97" s="145"/>
      <c r="VJI97" s="145"/>
      <c r="VJL97" s="145"/>
      <c r="VJO97" s="145"/>
      <c r="VJR97" s="145"/>
      <c r="VKD97" s="145"/>
      <c r="VKG97" s="145"/>
      <c r="VKJ97" s="145"/>
      <c r="VKM97" s="145"/>
      <c r="VKV97" s="145"/>
      <c r="VLB97" s="145"/>
      <c r="VLE97" s="145"/>
      <c r="VLH97" s="145"/>
      <c r="VLK97" s="145"/>
      <c r="VLQ97" s="145"/>
      <c r="VLT97" s="145"/>
      <c r="VLZ97" s="145"/>
      <c r="VMB97" s="145"/>
      <c r="VMC97" s="145"/>
      <c r="VME97" s="145"/>
      <c r="VMH97" s="145"/>
      <c r="VMK97" s="145"/>
      <c r="VMN97" s="145"/>
      <c r="VMV97" s="145"/>
      <c r="VNA97" s="145"/>
      <c r="VNJ97" s="145"/>
      <c r="VNM97" s="145"/>
      <c r="VNU97" s="145"/>
      <c r="VOQ97" s="145"/>
      <c r="VOR97" s="145"/>
      <c r="VOS97" s="145"/>
      <c r="VOT97" s="145"/>
      <c r="VOU97" s="145"/>
      <c r="VOV97" s="145"/>
      <c r="VPN97" s="145"/>
      <c r="VPO97" s="145"/>
      <c r="VPR97" s="145"/>
      <c r="VPU97" s="145"/>
      <c r="VPW97" s="145"/>
      <c r="VPY97" s="145"/>
      <c r="VQB97" s="145"/>
      <c r="VQE97" s="145"/>
      <c r="VQH97" s="145"/>
      <c r="VQK97" s="145"/>
      <c r="VQN97" s="145"/>
      <c r="VQQ97" s="145"/>
      <c r="VQT97" s="145"/>
      <c r="VQW97" s="145"/>
      <c r="VQY97" s="145"/>
      <c r="VRL97" s="145"/>
      <c r="VRM97" s="145"/>
      <c r="VRN97" s="145"/>
      <c r="VRO97" s="145"/>
      <c r="VRP97" s="145"/>
      <c r="VRQ97" s="145"/>
      <c r="VRR97" s="145"/>
      <c r="VRS97" s="145"/>
      <c r="VRT97" s="145"/>
      <c r="VRU97" s="145"/>
      <c r="VRV97" s="145"/>
      <c r="VRW97" s="145"/>
      <c r="VRX97" s="145"/>
      <c r="VRY97" s="145"/>
      <c r="VSC97" s="145"/>
      <c r="VSE97" s="145"/>
      <c r="VSF97" s="145"/>
      <c r="VSG97" s="145"/>
      <c r="VSH97" s="145"/>
      <c r="VSK97" s="145"/>
      <c r="VSM97" s="145"/>
      <c r="VSN97" s="145"/>
      <c r="VSO97" s="145"/>
      <c r="VSP97" s="145"/>
      <c r="VSQ97" s="145"/>
      <c r="VSR97" s="145"/>
      <c r="VSS97" s="145"/>
      <c r="VST97" s="145"/>
      <c r="VSU97" s="145"/>
      <c r="VSV97" s="145"/>
      <c r="VSW97" s="145"/>
      <c r="VSX97" s="145"/>
      <c r="VSY97" s="145"/>
      <c r="VTB97" s="145"/>
      <c r="VTE97" s="145"/>
      <c r="VTH97" s="145"/>
      <c r="VTK97" s="145"/>
      <c r="VTN97" s="145"/>
      <c r="VTZ97" s="145"/>
      <c r="VUC97" s="145"/>
      <c r="VUF97" s="145"/>
      <c r="VUI97" s="145"/>
      <c r="VUR97" s="145"/>
      <c r="VUX97" s="145"/>
      <c r="VVA97" s="145"/>
      <c r="VVD97" s="145"/>
      <c r="VVG97" s="145"/>
      <c r="VVM97" s="145"/>
      <c r="VVP97" s="145"/>
      <c r="VVV97" s="145"/>
      <c r="VVX97" s="145"/>
      <c r="VVY97" s="145"/>
      <c r="VWA97" s="145"/>
      <c r="VWD97" s="145"/>
      <c r="VWG97" s="145"/>
      <c r="VWJ97" s="145"/>
      <c r="VWR97" s="145"/>
      <c r="VWW97" s="145"/>
      <c r="VXF97" s="145"/>
      <c r="VXI97" s="145"/>
      <c r="VXQ97" s="145"/>
      <c r="VYM97" s="145"/>
      <c r="VYN97" s="145"/>
      <c r="VYO97" s="145"/>
      <c r="VYP97" s="145"/>
      <c r="VYQ97" s="145"/>
      <c r="VYR97" s="145"/>
      <c r="VZJ97" s="145"/>
      <c r="VZK97" s="145"/>
      <c r="VZN97" s="145"/>
      <c r="VZQ97" s="145"/>
      <c r="VZS97" s="145"/>
      <c r="VZU97" s="145"/>
      <c r="VZX97" s="145"/>
      <c r="WAA97" s="145"/>
      <c r="WAD97" s="145"/>
      <c r="WAG97" s="145"/>
      <c r="WAJ97" s="145"/>
      <c r="WAM97" s="145"/>
      <c r="WAP97" s="145"/>
      <c r="WAS97" s="145"/>
      <c r="WAU97" s="145"/>
      <c r="WBH97" s="145"/>
      <c r="WBI97" s="145"/>
      <c r="WBJ97" s="145"/>
      <c r="WBK97" s="145"/>
      <c r="WBL97" s="145"/>
      <c r="WBM97" s="145"/>
      <c r="WBN97" s="145"/>
      <c r="WBO97" s="145"/>
      <c r="WBP97" s="145"/>
      <c r="WBQ97" s="145"/>
      <c r="WBR97" s="145"/>
      <c r="WBS97" s="145"/>
      <c r="WBT97" s="145"/>
      <c r="WBU97" s="145"/>
      <c r="WBY97" s="145"/>
      <c r="WCA97" s="145"/>
      <c r="WCB97" s="145"/>
      <c r="WCC97" s="145"/>
      <c r="WCD97" s="145"/>
      <c r="WCG97" s="145"/>
      <c r="WCI97" s="145"/>
      <c r="WCJ97" s="145"/>
      <c r="WCK97" s="145"/>
      <c r="WCL97" s="145"/>
      <c r="WCM97" s="145"/>
      <c r="WCN97" s="145"/>
      <c r="WCO97" s="145"/>
      <c r="WCP97" s="145"/>
      <c r="WCQ97" s="145"/>
      <c r="WCR97" s="145"/>
      <c r="WCS97" s="145"/>
      <c r="WCT97" s="145"/>
      <c r="WCU97" s="145"/>
      <c r="WCX97" s="145"/>
      <c r="WDA97" s="145"/>
      <c r="WDD97" s="145"/>
      <c r="WDG97" s="145"/>
      <c r="WDJ97" s="145"/>
      <c r="WDV97" s="145"/>
      <c r="WDY97" s="145"/>
      <c r="WEB97" s="145"/>
      <c r="WEE97" s="145"/>
      <c r="WEN97" s="145"/>
      <c r="WET97" s="145"/>
      <c r="WEW97" s="145"/>
      <c r="WEZ97" s="145"/>
      <c r="WFC97" s="145"/>
      <c r="WFI97" s="145"/>
      <c r="WFL97" s="145"/>
      <c r="WFR97" s="145"/>
      <c r="WFT97" s="145"/>
      <c r="WFU97" s="145"/>
      <c r="WFW97" s="145"/>
      <c r="WFZ97" s="145"/>
      <c r="WGC97" s="145"/>
      <c r="WGF97" s="145"/>
      <c r="WGN97" s="145"/>
      <c r="WGS97" s="145"/>
      <c r="WHB97" s="145"/>
      <c r="WHE97" s="145"/>
      <c r="WHM97" s="145"/>
      <c r="WII97" s="145"/>
      <c r="WIJ97" s="145"/>
      <c r="WIK97" s="145"/>
      <c r="WIL97" s="145"/>
      <c r="WIM97" s="145"/>
      <c r="WIN97" s="145"/>
      <c r="WJF97" s="145"/>
      <c r="WJG97" s="145"/>
      <c r="WJJ97" s="145"/>
      <c r="WJM97" s="145"/>
      <c r="WJO97" s="145"/>
      <c r="WJQ97" s="145"/>
      <c r="WJT97" s="145"/>
      <c r="WJW97" s="145"/>
      <c r="WJZ97" s="145"/>
      <c r="WKC97" s="145"/>
      <c r="WKF97" s="145"/>
      <c r="WKI97" s="145"/>
      <c r="WKL97" s="145"/>
      <c r="WKO97" s="145"/>
      <c r="WKQ97" s="145"/>
      <c r="WLD97" s="145"/>
      <c r="WLE97" s="145"/>
      <c r="WLF97" s="145"/>
      <c r="WLG97" s="145"/>
      <c r="WLH97" s="145"/>
      <c r="WLI97" s="145"/>
      <c r="WLJ97" s="145"/>
      <c r="WLK97" s="145"/>
      <c r="WLL97" s="145"/>
      <c r="WLM97" s="145"/>
      <c r="WLN97" s="145"/>
      <c r="WLO97" s="145"/>
      <c r="WLP97" s="145"/>
      <c r="WLQ97" s="145"/>
      <c r="WLU97" s="145"/>
      <c r="WLW97" s="145"/>
      <c r="WLX97" s="145"/>
      <c r="WLY97" s="145"/>
      <c r="WLZ97" s="145"/>
      <c r="WMC97" s="145"/>
      <c r="WME97" s="145"/>
      <c r="WMF97" s="145"/>
      <c r="WMG97" s="145"/>
      <c r="WMH97" s="145"/>
      <c r="WMI97" s="145"/>
      <c r="WMJ97" s="145"/>
      <c r="WMK97" s="145"/>
      <c r="WML97" s="145"/>
      <c r="WMM97" s="145"/>
      <c r="WMN97" s="145"/>
      <c r="WMO97" s="145"/>
      <c r="WMP97" s="145"/>
      <c r="WMQ97" s="145"/>
      <c r="WMT97" s="145"/>
      <c r="WMW97" s="145"/>
      <c r="WMZ97" s="145"/>
      <c r="WNC97" s="145"/>
      <c r="WNF97" s="145"/>
      <c r="WNR97" s="145"/>
      <c r="WNU97" s="145"/>
      <c r="WNX97" s="145"/>
      <c r="WOA97" s="145"/>
      <c r="WOJ97" s="145"/>
      <c r="WOP97" s="145"/>
      <c r="WOS97" s="145"/>
      <c r="WOV97" s="145"/>
      <c r="WOY97" s="145"/>
      <c r="WPE97" s="145"/>
      <c r="WPH97" s="145"/>
      <c r="WPN97" s="145"/>
      <c r="WPP97" s="145"/>
      <c r="WPQ97" s="145"/>
      <c r="WPS97" s="145"/>
      <c r="WPV97" s="145"/>
      <c r="WPY97" s="145"/>
      <c r="WQB97" s="145"/>
      <c r="WQJ97" s="145"/>
      <c r="WQO97" s="145"/>
      <c r="WQX97" s="145"/>
      <c r="WRA97" s="145"/>
      <c r="WRI97" s="145"/>
      <c r="WSE97" s="145"/>
      <c r="WSF97" s="145"/>
      <c r="WSG97" s="145"/>
      <c r="WSH97" s="145"/>
      <c r="WSI97" s="145"/>
      <c r="WSJ97" s="145"/>
      <c r="WTB97" s="145"/>
      <c r="WTC97" s="145"/>
      <c r="WTF97" s="145"/>
      <c r="WTI97" s="145"/>
      <c r="WTK97" s="145"/>
      <c r="WTM97" s="145"/>
      <c r="WTP97" s="145"/>
      <c r="WTS97" s="145"/>
      <c r="WTV97" s="145"/>
      <c r="WTY97" s="145"/>
      <c r="WUB97" s="145"/>
      <c r="WUE97" s="145"/>
      <c r="WUH97" s="145"/>
      <c r="WUK97" s="145"/>
      <c r="WUM97" s="145"/>
      <c r="WUZ97" s="145"/>
      <c r="WVA97" s="145"/>
      <c r="WVB97" s="145"/>
      <c r="WVC97" s="145"/>
      <c r="WVD97" s="145"/>
      <c r="WVE97" s="145"/>
      <c r="WVF97" s="145"/>
      <c r="WVG97" s="145"/>
      <c r="WVH97" s="145"/>
      <c r="WVI97" s="145"/>
      <c r="WVJ97" s="145"/>
      <c r="WVK97" s="145"/>
      <c r="WVL97" s="145"/>
      <c r="WVM97" s="145"/>
      <c r="WVN97" s="145"/>
      <c r="WVO97" s="145"/>
      <c r="WVP97" s="145"/>
      <c r="WVQ97" s="145"/>
      <c r="WVR97" s="145"/>
      <c r="WVS97" s="145"/>
      <c r="WVT97" s="145"/>
      <c r="WVU97" s="145"/>
      <c r="WVV97" s="145"/>
      <c r="WVW97" s="145"/>
      <c r="WVX97" s="145"/>
      <c r="WVY97" s="145"/>
      <c r="WVZ97" s="145"/>
      <c r="WWA97" s="145"/>
      <c r="WWB97" s="145"/>
      <c r="WWC97" s="145"/>
      <c r="WWD97" s="145"/>
      <c r="WWE97" s="145"/>
      <c r="WWF97" s="145"/>
      <c r="WWG97" s="145"/>
      <c r="WWH97" s="145"/>
      <c r="WWI97" s="145"/>
      <c r="WWJ97" s="145"/>
      <c r="WWK97" s="145"/>
      <c r="WWL97" s="145"/>
      <c r="WWM97" s="145"/>
      <c r="WWN97" s="145"/>
      <c r="WWO97" s="145"/>
      <c r="WWP97" s="145"/>
      <c r="WWQ97" s="145"/>
      <c r="WWR97" s="145"/>
      <c r="WWS97" s="145"/>
      <c r="WWT97" s="145"/>
      <c r="WWU97" s="145"/>
      <c r="WWV97" s="145"/>
      <c r="WWW97" s="145"/>
      <c r="WWX97" s="145"/>
      <c r="WWY97" s="145"/>
      <c r="WWZ97" s="145"/>
      <c r="WXA97" s="145"/>
      <c r="WXB97" s="145"/>
      <c r="WXC97" s="145"/>
      <c r="WXD97" s="145"/>
      <c r="WXE97" s="145"/>
      <c r="WXF97" s="145"/>
      <c r="WXG97" s="145"/>
      <c r="WXH97" s="145"/>
      <c r="WXI97" s="145"/>
      <c r="WXJ97" s="145"/>
      <c r="WXK97" s="145"/>
      <c r="WXL97" s="145"/>
      <c r="WXM97" s="145"/>
      <c r="WXN97" s="145"/>
      <c r="WXO97" s="145"/>
      <c r="WXP97" s="145"/>
      <c r="WXQ97" s="145"/>
      <c r="WXR97" s="145"/>
      <c r="WXS97" s="145"/>
      <c r="WXT97" s="145"/>
      <c r="WXU97" s="145"/>
      <c r="WXV97" s="145"/>
      <c r="WXW97" s="145"/>
      <c r="WXX97" s="145"/>
      <c r="WXY97" s="145"/>
      <c r="WXZ97" s="145"/>
      <c r="WYA97" s="145"/>
      <c r="WYB97" s="145"/>
      <c r="WYC97" s="145"/>
      <c r="WYD97" s="145"/>
      <c r="WYE97" s="145"/>
      <c r="WYF97" s="145"/>
      <c r="WYG97" s="145"/>
      <c r="WYH97" s="145"/>
      <c r="WYI97" s="145"/>
      <c r="WYJ97" s="145"/>
      <c r="WYK97" s="145"/>
      <c r="WYL97" s="145"/>
      <c r="WYM97" s="145"/>
      <c r="WYN97" s="145"/>
      <c r="WYO97" s="145"/>
      <c r="WYP97" s="145"/>
      <c r="WYQ97" s="145"/>
      <c r="WYR97" s="145"/>
      <c r="WYS97" s="145"/>
      <c r="WYT97" s="145"/>
      <c r="WYU97" s="145"/>
      <c r="WYV97" s="145"/>
      <c r="WYW97" s="145"/>
      <c r="WYX97" s="145"/>
      <c r="WYY97" s="145"/>
      <c r="WYZ97" s="145"/>
      <c r="WZA97" s="145"/>
      <c r="WZB97" s="145"/>
      <c r="WZC97" s="145"/>
      <c r="WZD97" s="145"/>
      <c r="WZE97" s="145"/>
      <c r="WZF97" s="145"/>
      <c r="WZG97" s="145"/>
      <c r="WZH97" s="145"/>
      <c r="WZI97" s="145"/>
      <c r="WZJ97" s="145"/>
      <c r="WZK97" s="145"/>
      <c r="WZL97" s="145"/>
      <c r="WZM97" s="145"/>
      <c r="WZN97" s="145"/>
      <c r="WZO97" s="145"/>
      <c r="WZP97" s="145"/>
      <c r="WZQ97" s="145"/>
      <c r="WZR97" s="145"/>
      <c r="WZS97" s="145"/>
      <c r="WZT97" s="145"/>
      <c r="WZU97" s="145"/>
      <c r="WZV97" s="145"/>
      <c r="WZW97" s="145"/>
      <c r="WZX97" s="145"/>
      <c r="WZY97" s="145"/>
      <c r="WZZ97" s="145"/>
      <c r="XAA97" s="145"/>
      <c r="XAB97" s="145"/>
      <c r="XAC97" s="145"/>
      <c r="XAD97" s="145"/>
      <c r="XAE97" s="145"/>
      <c r="XAF97" s="145"/>
      <c r="XAG97" s="145"/>
      <c r="XAH97" s="145"/>
      <c r="XAI97" s="145"/>
      <c r="XAJ97" s="145"/>
      <c r="XAK97" s="145"/>
      <c r="XAL97" s="145"/>
      <c r="XAM97" s="145"/>
      <c r="XAN97" s="145"/>
      <c r="XAO97" s="145"/>
      <c r="XAP97" s="145"/>
      <c r="XAQ97" s="145"/>
      <c r="XAR97" s="145"/>
      <c r="XAS97" s="145"/>
      <c r="XAT97" s="145"/>
      <c r="XAU97" s="145"/>
      <c r="XAV97" s="145"/>
      <c r="XAW97" s="145"/>
      <c r="XAX97" s="145"/>
      <c r="XAY97" s="145"/>
      <c r="XAZ97" s="145"/>
      <c r="XBA97" s="145"/>
      <c r="XBB97" s="145"/>
      <c r="XBC97" s="145"/>
      <c r="XBD97" s="145"/>
      <c r="XBE97" s="145"/>
      <c r="XBF97" s="145"/>
      <c r="XBG97" s="145"/>
      <c r="XBH97" s="145"/>
      <c r="XBI97" s="145"/>
      <c r="XBJ97" s="145"/>
      <c r="XBK97" s="145"/>
      <c r="XBL97" s="145"/>
      <c r="XBM97" s="145"/>
      <c r="XBN97" s="145"/>
      <c r="XBO97" s="145"/>
      <c r="XBP97" s="145"/>
      <c r="XBQ97" s="145"/>
      <c r="XBR97" s="145"/>
      <c r="XBS97" s="145"/>
      <c r="XBT97" s="145"/>
      <c r="XBU97" s="145"/>
      <c r="XBV97" s="145"/>
      <c r="XBW97" s="145"/>
      <c r="XBX97" s="145"/>
      <c r="XBY97" s="145"/>
      <c r="XBZ97" s="145"/>
      <c r="XCA97" s="145"/>
      <c r="XCB97" s="145"/>
      <c r="XCC97" s="145"/>
      <c r="XCD97" s="145"/>
      <c r="XCE97" s="145"/>
      <c r="XCF97" s="145"/>
      <c r="XCG97" s="145"/>
      <c r="XCH97" s="145"/>
      <c r="XCI97" s="145"/>
      <c r="XCJ97" s="145"/>
      <c r="XCK97" s="145"/>
      <c r="XCL97" s="145"/>
      <c r="XCM97" s="145"/>
      <c r="XCN97" s="145"/>
      <c r="XCO97" s="145"/>
      <c r="XCP97" s="145"/>
      <c r="XCQ97" s="145"/>
      <c r="XCR97" s="145"/>
      <c r="XCS97" s="145"/>
      <c r="XCT97" s="145"/>
      <c r="XCU97" s="145"/>
      <c r="XCV97" s="145"/>
      <c r="XCW97" s="145"/>
      <c r="XCX97" s="145"/>
      <c r="XCY97" s="145"/>
      <c r="XCZ97" s="145"/>
      <c r="XDA97" s="145"/>
      <c r="XDB97" s="145"/>
      <c r="XDC97" s="145"/>
      <c r="XDD97" s="145"/>
      <c r="XDE97" s="145"/>
      <c r="XDF97" s="145"/>
      <c r="XDG97" s="145"/>
      <c r="XDH97" s="145"/>
      <c r="XDI97" s="145"/>
      <c r="XDJ97" s="145"/>
      <c r="XDK97" s="145"/>
      <c r="XDL97" s="145"/>
      <c r="XDM97" s="145"/>
      <c r="XDN97" s="145"/>
      <c r="XDO97" s="145"/>
      <c r="XDP97" s="145"/>
      <c r="XDQ97" s="145"/>
      <c r="XDR97" s="145"/>
      <c r="XDS97" s="145"/>
      <c r="XDT97" s="145"/>
      <c r="XDU97" s="145"/>
      <c r="XDV97" s="145"/>
      <c r="XDW97" s="145"/>
      <c r="XDX97" s="145"/>
      <c r="XDY97" s="145"/>
      <c r="XDZ97" s="145"/>
      <c r="XEA97" s="145"/>
      <c r="XEB97" s="145"/>
      <c r="XEC97" s="145"/>
      <c r="XED97" s="145"/>
      <c r="XEE97" s="145"/>
      <c r="XEF97" s="145"/>
      <c r="XEG97" s="145"/>
      <c r="XEH97" s="145"/>
      <c r="XEI97" s="145"/>
      <c r="XEJ97" s="145"/>
      <c r="XEK97" s="145"/>
      <c r="XEL97" s="145"/>
      <c r="XEM97" s="145"/>
      <c r="XEN97" s="145"/>
      <c r="XEO97" s="145"/>
      <c r="XEP97" s="145"/>
      <c r="XEQ97" s="145"/>
      <c r="XER97" s="145"/>
      <c r="XES97" s="145"/>
      <c r="XET97" s="145"/>
      <c r="XEU97" s="145"/>
      <c r="XEV97" s="145"/>
      <c r="XEW97" s="145"/>
      <c r="XEX97" s="145"/>
      <c r="XEY97" s="145"/>
      <c r="XEZ97" s="145"/>
      <c r="XFA97" s="145"/>
      <c r="XFB97" s="145"/>
      <c r="XFC97" s="145"/>
      <c r="XFD97" s="145"/>
    </row>
    <row r="98" spans="1:16384" s="45" customFormat="1" ht="20.25" hidden="1" customHeight="1">
      <c r="A98" s="6" t="s">
        <v>294</v>
      </c>
      <c r="B98" s="44" t="s">
        <v>325</v>
      </c>
      <c r="C98" s="132"/>
      <c r="D98" s="59"/>
      <c r="E98" s="60">
        <f t="shared" si="2"/>
        <v>0</v>
      </c>
    </row>
    <row r="99" spans="1:16384" s="45" customFormat="1" ht="20.25" hidden="1" customHeight="1">
      <c r="A99" s="6" t="s">
        <v>207</v>
      </c>
      <c r="B99" s="44" t="s">
        <v>325</v>
      </c>
      <c r="C99" s="132"/>
      <c r="D99" s="59"/>
      <c r="E99" s="60">
        <f t="shared" si="2"/>
        <v>0</v>
      </c>
    </row>
    <row r="100" spans="1:16384" s="45" customFormat="1" ht="20.25" hidden="1" customHeight="1">
      <c r="A100" s="8" t="s">
        <v>46</v>
      </c>
      <c r="B100" s="44" t="s">
        <v>325</v>
      </c>
      <c r="C100" s="132"/>
      <c r="D100" s="59"/>
      <c r="E100" s="60">
        <f t="shared" si="2"/>
        <v>0</v>
      </c>
    </row>
    <row r="101" spans="1:16384" s="45" customFormat="1" ht="20.25" hidden="1" customHeight="1">
      <c r="A101" s="11" t="s">
        <v>47</v>
      </c>
      <c r="B101" s="44" t="s">
        <v>326</v>
      </c>
      <c r="C101" s="132"/>
      <c r="D101" s="59"/>
      <c r="E101" s="60">
        <f t="shared" si="2"/>
        <v>0</v>
      </c>
    </row>
    <row r="102" spans="1:16384" s="45" customFormat="1" ht="21.75" hidden="1" customHeight="1">
      <c r="A102" s="23" t="s">
        <v>189</v>
      </c>
      <c r="B102" s="44" t="s">
        <v>325</v>
      </c>
      <c r="C102" s="132"/>
      <c r="D102" s="59"/>
      <c r="E102" s="60">
        <f t="shared" si="2"/>
        <v>0</v>
      </c>
    </row>
    <row r="103" spans="1:16384" s="45" customFormat="1" ht="20.25" hidden="1" customHeight="1">
      <c r="A103" s="23" t="s">
        <v>190</v>
      </c>
      <c r="B103" s="44" t="s">
        <v>326</v>
      </c>
      <c r="C103" s="132"/>
      <c r="D103" s="59"/>
      <c r="E103" s="60">
        <f t="shared" si="2"/>
        <v>0</v>
      </c>
    </row>
    <row r="104" spans="1:16384" s="45" customFormat="1" ht="20.25" hidden="1" customHeight="1">
      <c r="A104" s="33" t="s">
        <v>48</v>
      </c>
      <c r="B104" s="44" t="s">
        <v>325</v>
      </c>
      <c r="C104" s="132"/>
      <c r="D104" s="59"/>
      <c r="E104" s="60">
        <f t="shared" si="2"/>
        <v>0</v>
      </c>
    </row>
    <row r="105" spans="1:16384" s="45" customFormat="1" ht="20.25" hidden="1" customHeight="1">
      <c r="A105" s="28" t="s">
        <v>295</v>
      </c>
      <c r="B105" s="44" t="s">
        <v>334</v>
      </c>
      <c r="C105" s="132"/>
      <c r="D105" s="59"/>
      <c r="E105" s="60">
        <f t="shared" si="2"/>
        <v>0</v>
      </c>
    </row>
    <row r="106" spans="1:16384" s="45" customFormat="1" ht="20.25" hidden="1" customHeight="1">
      <c r="A106" s="8" t="s">
        <v>49</v>
      </c>
      <c r="B106" s="44" t="s">
        <v>325</v>
      </c>
      <c r="C106" s="132"/>
      <c r="D106" s="59"/>
      <c r="E106" s="60">
        <f t="shared" si="2"/>
        <v>0</v>
      </c>
    </row>
    <row r="107" spans="1:16384" s="45" customFormat="1" ht="22.7" customHeight="1">
      <c r="A107" s="148" t="s">
        <v>18</v>
      </c>
      <c r="B107" s="44" t="s">
        <v>325</v>
      </c>
      <c r="C107" s="177">
        <v>2</v>
      </c>
      <c r="D107" s="143">
        <v>18000</v>
      </c>
      <c r="E107" s="144">
        <f t="shared" si="2"/>
        <v>36000</v>
      </c>
      <c r="I107" s="145"/>
      <c r="K107" s="145"/>
      <c r="L107" s="145"/>
      <c r="M107" s="145"/>
      <c r="N107" s="145"/>
      <c r="Q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H107" s="145"/>
      <c r="AK107" s="145"/>
      <c r="AN107" s="145"/>
      <c r="AQ107" s="145"/>
      <c r="AT107" s="145"/>
      <c r="BF107" s="145"/>
      <c r="BI107" s="145"/>
      <c r="BL107" s="145"/>
      <c r="BO107" s="145"/>
      <c r="BX107" s="145"/>
      <c r="CD107" s="145"/>
      <c r="CG107" s="145"/>
      <c r="CJ107" s="145"/>
      <c r="CM107" s="145"/>
      <c r="CS107" s="145"/>
      <c r="CV107" s="145"/>
      <c r="DB107" s="145"/>
      <c r="DD107" s="145"/>
      <c r="DE107" s="145"/>
      <c r="DG107" s="145"/>
      <c r="DJ107" s="145"/>
      <c r="DM107" s="145"/>
      <c r="DP107" s="145"/>
      <c r="DX107" s="145"/>
      <c r="EC107" s="145"/>
      <c r="EL107" s="145"/>
      <c r="EO107" s="145"/>
      <c r="EW107" s="145"/>
      <c r="FS107" s="145"/>
      <c r="FT107" s="145"/>
      <c r="FU107" s="145"/>
      <c r="FV107" s="145"/>
      <c r="FW107" s="145"/>
      <c r="FX107" s="145"/>
      <c r="GP107" s="145"/>
      <c r="GQ107" s="145"/>
      <c r="GT107" s="145"/>
      <c r="GW107" s="145"/>
      <c r="GY107" s="145"/>
      <c r="HA107" s="145"/>
      <c r="HD107" s="145"/>
      <c r="HG107" s="145"/>
      <c r="HJ107" s="145"/>
      <c r="HM107" s="145"/>
      <c r="HP107" s="145"/>
      <c r="HS107" s="145"/>
      <c r="HV107" s="145"/>
      <c r="HY107" s="145"/>
      <c r="IA107" s="145"/>
      <c r="IN107" s="145"/>
      <c r="IO107" s="145"/>
      <c r="IP107" s="145"/>
      <c r="IQ107" s="145"/>
      <c r="IR107" s="145"/>
      <c r="IS107" s="145"/>
      <c r="IT107" s="145"/>
      <c r="IU107" s="145"/>
      <c r="IV107" s="145"/>
      <c r="IW107" s="145"/>
      <c r="IX107" s="145"/>
      <c r="IY107" s="145"/>
      <c r="IZ107" s="145"/>
      <c r="JA107" s="145"/>
      <c r="JE107" s="145"/>
      <c r="JG107" s="145"/>
      <c r="JH107" s="145"/>
      <c r="JI107" s="145"/>
      <c r="JJ107" s="145"/>
      <c r="JM107" s="145"/>
      <c r="JO107" s="145"/>
      <c r="JP107" s="145"/>
      <c r="JQ107" s="145"/>
      <c r="JR107" s="145"/>
      <c r="JS107" s="145"/>
      <c r="JT107" s="145"/>
      <c r="JU107" s="145"/>
      <c r="JV107" s="145"/>
      <c r="JW107" s="145"/>
      <c r="JX107" s="145"/>
      <c r="JY107" s="145"/>
      <c r="JZ107" s="145"/>
      <c r="KA107" s="145"/>
      <c r="KD107" s="145"/>
      <c r="KG107" s="145"/>
      <c r="KJ107" s="145"/>
      <c r="KM107" s="145"/>
      <c r="KP107" s="145"/>
      <c r="LB107" s="145"/>
      <c r="LE107" s="145"/>
      <c r="LH107" s="145"/>
      <c r="LK107" s="145"/>
      <c r="LT107" s="145"/>
      <c r="LZ107" s="145"/>
      <c r="MC107" s="145"/>
      <c r="MF107" s="145"/>
      <c r="MI107" s="145"/>
      <c r="MO107" s="145"/>
      <c r="MR107" s="145"/>
      <c r="MX107" s="145"/>
      <c r="MZ107" s="145"/>
      <c r="NA107" s="145"/>
      <c r="NC107" s="145"/>
      <c r="NF107" s="145"/>
      <c r="NI107" s="145"/>
      <c r="NL107" s="145"/>
      <c r="NT107" s="145"/>
      <c r="NY107" s="145"/>
      <c r="OH107" s="145"/>
      <c r="OK107" s="145"/>
      <c r="OS107" s="145"/>
      <c r="PO107" s="145"/>
      <c r="PP107" s="145"/>
      <c r="PQ107" s="145"/>
      <c r="PR107" s="145"/>
      <c r="PS107" s="145"/>
      <c r="PT107" s="145"/>
      <c r="QL107" s="145"/>
      <c r="QM107" s="145"/>
      <c r="QP107" s="145"/>
      <c r="QS107" s="145"/>
      <c r="QU107" s="145"/>
      <c r="QW107" s="145"/>
      <c r="QZ107" s="145"/>
      <c r="RC107" s="145"/>
      <c r="RF107" s="145"/>
      <c r="RI107" s="145"/>
      <c r="RL107" s="145"/>
      <c r="RO107" s="145"/>
      <c r="RR107" s="145"/>
      <c r="RU107" s="145"/>
      <c r="RW107" s="145"/>
      <c r="SJ107" s="145"/>
      <c r="SK107" s="145"/>
      <c r="SL107" s="145"/>
      <c r="SM107" s="145"/>
      <c r="SN107" s="145"/>
      <c r="SO107" s="145"/>
      <c r="SP107" s="145"/>
      <c r="SQ107" s="145"/>
      <c r="SR107" s="145"/>
      <c r="SS107" s="145"/>
      <c r="ST107" s="145"/>
      <c r="SU107" s="145"/>
      <c r="SV107" s="145"/>
      <c r="SW107" s="145"/>
      <c r="TA107" s="145"/>
      <c r="TC107" s="145"/>
      <c r="TD107" s="145"/>
      <c r="TE107" s="145"/>
      <c r="TF107" s="145"/>
      <c r="TI107" s="145"/>
      <c r="TK107" s="145"/>
      <c r="TL107" s="145"/>
      <c r="TM107" s="145"/>
      <c r="TN107" s="145"/>
      <c r="TO107" s="145"/>
      <c r="TP107" s="145"/>
      <c r="TQ107" s="145"/>
      <c r="TR107" s="145"/>
      <c r="TS107" s="145"/>
      <c r="TT107" s="145"/>
      <c r="TU107" s="145"/>
      <c r="TV107" s="145"/>
      <c r="TW107" s="145"/>
      <c r="TZ107" s="145"/>
      <c r="UC107" s="145"/>
      <c r="UF107" s="145"/>
      <c r="UI107" s="145"/>
      <c r="UL107" s="145"/>
      <c r="UX107" s="145"/>
      <c r="VA107" s="145"/>
      <c r="VD107" s="145"/>
      <c r="VG107" s="145"/>
      <c r="VP107" s="145"/>
      <c r="VV107" s="145"/>
      <c r="VY107" s="145"/>
      <c r="WB107" s="145"/>
      <c r="WE107" s="145"/>
      <c r="WK107" s="145"/>
      <c r="WN107" s="145"/>
      <c r="WT107" s="145"/>
      <c r="WV107" s="145"/>
      <c r="WW107" s="145"/>
      <c r="WY107" s="145"/>
      <c r="XB107" s="145"/>
      <c r="XE107" s="145"/>
      <c r="XH107" s="145"/>
      <c r="XP107" s="145"/>
      <c r="XU107" s="145"/>
      <c r="YD107" s="145"/>
      <c r="YG107" s="145"/>
      <c r="YO107" s="145"/>
      <c r="ZK107" s="145"/>
      <c r="ZL107" s="145"/>
      <c r="ZM107" s="145"/>
      <c r="ZN107" s="145"/>
      <c r="ZO107" s="145"/>
      <c r="ZP107" s="145"/>
      <c r="AAH107" s="145"/>
      <c r="AAI107" s="145"/>
      <c r="AAL107" s="145"/>
      <c r="AAO107" s="145"/>
      <c r="AAQ107" s="145"/>
      <c r="AAS107" s="145"/>
      <c r="AAV107" s="145"/>
      <c r="AAY107" s="145"/>
      <c r="ABB107" s="145"/>
      <c r="ABE107" s="145"/>
      <c r="ABH107" s="145"/>
      <c r="ABK107" s="145"/>
      <c r="ABN107" s="145"/>
      <c r="ABQ107" s="145"/>
      <c r="ABS107" s="145"/>
      <c r="ACF107" s="145"/>
      <c r="ACG107" s="145"/>
      <c r="ACH107" s="145"/>
      <c r="ACI107" s="145"/>
      <c r="ACJ107" s="145"/>
      <c r="ACK107" s="145"/>
      <c r="ACL107" s="145"/>
      <c r="ACM107" s="145"/>
      <c r="ACN107" s="145"/>
      <c r="ACO107" s="145"/>
      <c r="ACP107" s="145"/>
      <c r="ACQ107" s="145"/>
      <c r="ACR107" s="145"/>
      <c r="ACS107" s="145"/>
      <c r="ACW107" s="145"/>
      <c r="ACY107" s="145"/>
      <c r="ACZ107" s="145"/>
      <c r="ADA107" s="145"/>
      <c r="ADB107" s="145"/>
      <c r="ADE107" s="145"/>
      <c r="ADG107" s="145"/>
      <c r="ADH107" s="145"/>
      <c r="ADI107" s="145"/>
      <c r="ADJ107" s="145"/>
      <c r="ADK107" s="145"/>
      <c r="ADL107" s="145"/>
      <c r="ADM107" s="145"/>
      <c r="ADN107" s="145"/>
      <c r="ADO107" s="145"/>
      <c r="ADP107" s="145"/>
      <c r="ADQ107" s="145"/>
      <c r="ADR107" s="145"/>
      <c r="ADS107" s="145"/>
      <c r="ADV107" s="145"/>
      <c r="ADY107" s="145"/>
      <c r="AEB107" s="145"/>
      <c r="AEE107" s="145"/>
      <c r="AEH107" s="145"/>
      <c r="AET107" s="145"/>
      <c r="AEW107" s="145"/>
      <c r="AEZ107" s="145"/>
      <c r="AFC107" s="145"/>
      <c r="AFL107" s="145"/>
      <c r="AFR107" s="145"/>
      <c r="AFU107" s="145"/>
      <c r="AFX107" s="145"/>
      <c r="AGA107" s="145"/>
      <c r="AGG107" s="145"/>
      <c r="AGJ107" s="145"/>
      <c r="AGP107" s="145"/>
      <c r="AGR107" s="145"/>
      <c r="AGS107" s="145"/>
      <c r="AGU107" s="145"/>
      <c r="AGX107" s="145"/>
      <c r="AHA107" s="145"/>
      <c r="AHD107" s="145"/>
      <c r="AHL107" s="145"/>
      <c r="AHQ107" s="145"/>
      <c r="AHZ107" s="145"/>
      <c r="AIC107" s="145"/>
      <c r="AIK107" s="145"/>
      <c r="AJG107" s="145"/>
      <c r="AJH107" s="145"/>
      <c r="AJI107" s="145"/>
      <c r="AJJ107" s="145"/>
      <c r="AJK107" s="145"/>
      <c r="AJL107" s="145"/>
      <c r="AKD107" s="145"/>
      <c r="AKE107" s="145"/>
      <c r="AKH107" s="145"/>
      <c r="AKK107" s="145"/>
      <c r="AKM107" s="145"/>
      <c r="AKO107" s="145"/>
      <c r="AKR107" s="145"/>
      <c r="AKU107" s="145"/>
      <c r="AKX107" s="145"/>
      <c r="ALA107" s="145"/>
      <c r="ALD107" s="145"/>
      <c r="ALG107" s="145"/>
      <c r="ALJ107" s="145"/>
      <c r="ALM107" s="145"/>
      <c r="ALO107" s="145"/>
      <c r="AMB107" s="145"/>
      <c r="AMC107" s="145"/>
      <c r="AMD107" s="145"/>
      <c r="AME107" s="145"/>
      <c r="AMF107" s="145"/>
      <c r="AMG107" s="145"/>
      <c r="AMH107" s="145"/>
      <c r="AMI107" s="145"/>
      <c r="AMJ107" s="145"/>
      <c r="AMK107" s="145"/>
      <c r="AML107" s="145"/>
      <c r="AMM107" s="145"/>
      <c r="AMN107" s="145"/>
      <c r="AMO107" s="145"/>
      <c r="AMS107" s="145"/>
      <c r="AMU107" s="145"/>
      <c r="AMV107" s="145"/>
      <c r="AMW107" s="145"/>
      <c r="AMX107" s="145"/>
      <c r="ANA107" s="145"/>
      <c r="ANC107" s="145"/>
      <c r="AND107" s="145"/>
      <c r="ANE107" s="145"/>
      <c r="ANF107" s="145"/>
      <c r="ANG107" s="145"/>
      <c r="ANH107" s="145"/>
      <c r="ANI107" s="145"/>
      <c r="ANJ107" s="145"/>
      <c r="ANK107" s="145"/>
      <c r="ANL107" s="145"/>
      <c r="ANM107" s="145"/>
      <c r="ANN107" s="145"/>
      <c r="ANO107" s="145"/>
      <c r="ANR107" s="145"/>
      <c r="ANU107" s="145"/>
      <c r="ANX107" s="145"/>
      <c r="AOA107" s="145"/>
      <c r="AOD107" s="145"/>
      <c r="AOP107" s="145"/>
      <c r="AOS107" s="145"/>
      <c r="AOV107" s="145"/>
      <c r="AOY107" s="145"/>
      <c r="APH107" s="145"/>
      <c r="APN107" s="145"/>
      <c r="APQ107" s="145"/>
      <c r="APT107" s="145"/>
      <c r="APW107" s="145"/>
      <c r="AQC107" s="145"/>
      <c r="AQF107" s="145"/>
      <c r="AQL107" s="145"/>
      <c r="AQN107" s="145"/>
      <c r="AQO107" s="145"/>
      <c r="AQQ107" s="145"/>
      <c r="AQT107" s="145"/>
      <c r="AQW107" s="145"/>
      <c r="AQZ107" s="145"/>
      <c r="ARH107" s="145"/>
      <c r="ARM107" s="145"/>
      <c r="ARV107" s="145"/>
      <c r="ARY107" s="145"/>
      <c r="ASG107" s="145"/>
      <c r="ATC107" s="145"/>
      <c r="ATD107" s="145"/>
      <c r="ATE107" s="145"/>
      <c r="ATF107" s="145"/>
      <c r="ATG107" s="145"/>
      <c r="ATH107" s="145"/>
      <c r="ATZ107" s="145"/>
      <c r="AUA107" s="145"/>
      <c r="AUD107" s="145"/>
      <c r="AUG107" s="145"/>
      <c r="AUI107" s="145"/>
      <c r="AUK107" s="145"/>
      <c r="AUN107" s="145"/>
      <c r="AUQ107" s="145"/>
      <c r="AUT107" s="145"/>
      <c r="AUW107" s="145"/>
      <c r="AUZ107" s="145"/>
      <c r="AVC107" s="145"/>
      <c r="AVF107" s="145"/>
      <c r="AVI107" s="145"/>
      <c r="AVK107" s="145"/>
      <c r="AVX107" s="145"/>
      <c r="AVY107" s="145"/>
      <c r="AVZ107" s="145"/>
      <c r="AWA107" s="145"/>
      <c r="AWB107" s="145"/>
      <c r="AWC107" s="145"/>
      <c r="AWD107" s="145"/>
      <c r="AWE107" s="145"/>
      <c r="AWF107" s="145"/>
      <c r="AWG107" s="145"/>
      <c r="AWH107" s="145"/>
      <c r="AWI107" s="145"/>
      <c r="AWJ107" s="145"/>
      <c r="AWK107" s="145"/>
      <c r="AWO107" s="145"/>
      <c r="AWQ107" s="145"/>
      <c r="AWR107" s="145"/>
      <c r="AWS107" s="145"/>
      <c r="AWT107" s="145"/>
      <c r="AWW107" s="145"/>
      <c r="AWY107" s="145"/>
      <c r="AWZ107" s="145"/>
      <c r="AXA107" s="145"/>
      <c r="AXB107" s="145"/>
      <c r="AXC107" s="145"/>
      <c r="AXD107" s="145"/>
      <c r="AXE107" s="145"/>
      <c r="AXF107" s="145"/>
      <c r="AXG107" s="145"/>
      <c r="AXH107" s="145"/>
      <c r="AXI107" s="145"/>
      <c r="AXJ107" s="145"/>
      <c r="AXK107" s="145"/>
      <c r="AXN107" s="145"/>
      <c r="AXQ107" s="145"/>
      <c r="AXT107" s="145"/>
      <c r="AXW107" s="145"/>
      <c r="AXZ107" s="145"/>
      <c r="AYL107" s="145"/>
      <c r="AYO107" s="145"/>
      <c r="AYR107" s="145"/>
      <c r="AYU107" s="145"/>
      <c r="AZD107" s="145"/>
      <c r="AZJ107" s="145"/>
      <c r="AZM107" s="145"/>
      <c r="AZP107" s="145"/>
      <c r="AZS107" s="145"/>
      <c r="AZY107" s="145"/>
      <c r="BAB107" s="145"/>
      <c r="BAH107" s="145"/>
      <c r="BAJ107" s="145"/>
      <c r="BAK107" s="145"/>
      <c r="BAM107" s="145"/>
      <c r="BAP107" s="145"/>
      <c r="BAS107" s="145"/>
      <c r="BAV107" s="145"/>
      <c r="BBD107" s="145"/>
      <c r="BBI107" s="145"/>
      <c r="BBR107" s="145"/>
      <c r="BBU107" s="145"/>
      <c r="BCC107" s="145"/>
      <c r="BCY107" s="145"/>
      <c r="BCZ107" s="145"/>
      <c r="BDA107" s="145"/>
      <c r="BDB107" s="145"/>
      <c r="BDC107" s="145"/>
      <c r="BDD107" s="145"/>
      <c r="BDV107" s="145"/>
      <c r="BDW107" s="145"/>
      <c r="BDZ107" s="145"/>
      <c r="BEC107" s="145"/>
      <c r="BEE107" s="145"/>
      <c r="BEG107" s="145"/>
      <c r="BEJ107" s="145"/>
      <c r="BEM107" s="145"/>
      <c r="BEP107" s="145"/>
      <c r="BES107" s="145"/>
      <c r="BEV107" s="145"/>
      <c r="BEY107" s="145"/>
      <c r="BFB107" s="145"/>
      <c r="BFE107" s="145"/>
      <c r="BFG107" s="145"/>
      <c r="BFT107" s="145"/>
      <c r="BFU107" s="145"/>
      <c r="BFV107" s="145"/>
      <c r="BFW107" s="145"/>
      <c r="BFX107" s="145"/>
      <c r="BFY107" s="145"/>
      <c r="BFZ107" s="145"/>
      <c r="BGA107" s="145"/>
      <c r="BGB107" s="145"/>
      <c r="BGC107" s="145"/>
      <c r="BGD107" s="145"/>
      <c r="BGE107" s="145"/>
      <c r="BGF107" s="145"/>
      <c r="BGG107" s="145"/>
      <c r="BGK107" s="145"/>
      <c r="BGM107" s="145"/>
      <c r="BGN107" s="145"/>
      <c r="BGO107" s="145"/>
      <c r="BGP107" s="145"/>
      <c r="BGS107" s="145"/>
      <c r="BGU107" s="145"/>
      <c r="BGV107" s="145"/>
      <c r="BGW107" s="145"/>
      <c r="BGX107" s="145"/>
      <c r="BGY107" s="145"/>
      <c r="BGZ107" s="145"/>
      <c r="BHA107" s="145"/>
      <c r="BHB107" s="145"/>
      <c r="BHC107" s="145"/>
      <c r="BHD107" s="145"/>
      <c r="BHE107" s="145"/>
      <c r="BHF107" s="145"/>
      <c r="BHG107" s="145"/>
      <c r="BHJ107" s="145"/>
      <c r="BHM107" s="145"/>
      <c r="BHP107" s="145"/>
      <c r="BHS107" s="145"/>
      <c r="BHV107" s="145"/>
      <c r="BIH107" s="145"/>
      <c r="BIK107" s="145"/>
      <c r="BIN107" s="145"/>
      <c r="BIQ107" s="145"/>
      <c r="BIZ107" s="145"/>
      <c r="BJF107" s="145"/>
      <c r="BJI107" s="145"/>
      <c r="BJL107" s="145"/>
      <c r="BJO107" s="145"/>
      <c r="BJU107" s="145"/>
      <c r="BJX107" s="145"/>
      <c r="BKD107" s="145"/>
      <c r="BKF107" s="145"/>
      <c r="BKG107" s="145"/>
      <c r="BKI107" s="145"/>
      <c r="BKL107" s="145"/>
      <c r="BKO107" s="145"/>
      <c r="BKR107" s="145"/>
      <c r="BKZ107" s="145"/>
      <c r="BLE107" s="145"/>
      <c r="BLN107" s="145"/>
      <c r="BLQ107" s="145"/>
      <c r="BLY107" s="145"/>
      <c r="BMU107" s="145"/>
      <c r="BMV107" s="145"/>
      <c r="BMW107" s="145"/>
      <c r="BMX107" s="145"/>
      <c r="BMY107" s="145"/>
      <c r="BMZ107" s="145"/>
      <c r="BNR107" s="145"/>
      <c r="BNS107" s="145"/>
      <c r="BNV107" s="145"/>
      <c r="BNY107" s="145"/>
      <c r="BOA107" s="145"/>
      <c r="BOC107" s="145"/>
      <c r="BOF107" s="145"/>
      <c r="BOI107" s="145"/>
      <c r="BOL107" s="145"/>
      <c r="BOO107" s="145"/>
      <c r="BOR107" s="145"/>
      <c r="BOU107" s="145"/>
      <c r="BOX107" s="145"/>
      <c r="BPA107" s="145"/>
      <c r="BPC107" s="145"/>
      <c r="BPP107" s="145"/>
      <c r="BPQ107" s="145"/>
      <c r="BPR107" s="145"/>
      <c r="BPS107" s="145"/>
      <c r="BPT107" s="145"/>
      <c r="BPU107" s="145"/>
      <c r="BPV107" s="145"/>
      <c r="BPW107" s="145"/>
      <c r="BPX107" s="145"/>
      <c r="BPY107" s="145"/>
      <c r="BPZ107" s="145"/>
      <c r="BQA107" s="145"/>
      <c r="BQB107" s="145"/>
      <c r="BQC107" s="145"/>
      <c r="BQG107" s="145"/>
      <c r="BQI107" s="145"/>
      <c r="BQJ107" s="145"/>
      <c r="BQK107" s="145"/>
      <c r="BQL107" s="145"/>
      <c r="BQO107" s="145"/>
      <c r="BQQ107" s="145"/>
      <c r="BQR107" s="145"/>
      <c r="BQS107" s="145"/>
      <c r="BQT107" s="145"/>
      <c r="BQU107" s="145"/>
      <c r="BQV107" s="145"/>
      <c r="BQW107" s="145"/>
      <c r="BQX107" s="145"/>
      <c r="BQY107" s="145"/>
      <c r="BQZ107" s="145"/>
      <c r="BRA107" s="145"/>
      <c r="BRB107" s="145"/>
      <c r="BRC107" s="145"/>
      <c r="BRF107" s="145"/>
      <c r="BRI107" s="145"/>
      <c r="BRL107" s="145"/>
      <c r="BRO107" s="145"/>
      <c r="BRR107" s="145"/>
      <c r="BSD107" s="145"/>
      <c r="BSG107" s="145"/>
      <c r="BSJ107" s="145"/>
      <c r="BSM107" s="145"/>
      <c r="BSV107" s="145"/>
      <c r="BTB107" s="145"/>
      <c r="BTE107" s="145"/>
      <c r="BTH107" s="145"/>
      <c r="BTK107" s="145"/>
      <c r="BTQ107" s="145"/>
      <c r="BTT107" s="145"/>
      <c r="BTZ107" s="145"/>
      <c r="BUB107" s="145"/>
      <c r="BUC107" s="145"/>
      <c r="BUE107" s="145"/>
      <c r="BUH107" s="145"/>
      <c r="BUK107" s="145"/>
      <c r="BUN107" s="145"/>
      <c r="BUV107" s="145"/>
      <c r="BVA107" s="145"/>
      <c r="BVJ107" s="145"/>
      <c r="BVM107" s="145"/>
      <c r="BVU107" s="145"/>
      <c r="BWQ107" s="145"/>
      <c r="BWR107" s="145"/>
      <c r="BWS107" s="145"/>
      <c r="BWT107" s="145"/>
      <c r="BWU107" s="145"/>
      <c r="BWV107" s="145"/>
      <c r="BXN107" s="145"/>
      <c r="BXO107" s="145"/>
      <c r="BXR107" s="145"/>
      <c r="BXU107" s="145"/>
      <c r="BXW107" s="145"/>
      <c r="BXY107" s="145"/>
      <c r="BYB107" s="145"/>
      <c r="BYE107" s="145"/>
      <c r="BYH107" s="145"/>
      <c r="BYK107" s="145"/>
      <c r="BYN107" s="145"/>
      <c r="BYQ107" s="145"/>
      <c r="BYT107" s="145"/>
      <c r="BYW107" s="145"/>
      <c r="BYY107" s="145"/>
      <c r="BZL107" s="145"/>
      <c r="BZM107" s="145"/>
      <c r="BZN107" s="145"/>
      <c r="BZO107" s="145"/>
      <c r="BZP107" s="145"/>
      <c r="BZQ107" s="145"/>
      <c r="BZR107" s="145"/>
      <c r="BZS107" s="145"/>
      <c r="BZT107" s="145"/>
      <c r="BZU107" s="145"/>
      <c r="BZV107" s="145"/>
      <c r="BZW107" s="145"/>
      <c r="BZX107" s="145"/>
      <c r="BZY107" s="145"/>
      <c r="CAC107" s="145"/>
      <c r="CAE107" s="145"/>
      <c r="CAF107" s="145"/>
      <c r="CAG107" s="145"/>
      <c r="CAH107" s="145"/>
      <c r="CAK107" s="145"/>
      <c r="CAM107" s="145"/>
      <c r="CAN107" s="145"/>
      <c r="CAO107" s="145"/>
      <c r="CAP107" s="145"/>
      <c r="CAQ107" s="145"/>
      <c r="CAR107" s="145"/>
      <c r="CAS107" s="145"/>
      <c r="CAT107" s="145"/>
      <c r="CAU107" s="145"/>
      <c r="CAV107" s="145"/>
      <c r="CAW107" s="145"/>
      <c r="CAX107" s="145"/>
      <c r="CAY107" s="145"/>
      <c r="CBB107" s="145"/>
      <c r="CBE107" s="145"/>
      <c r="CBH107" s="145"/>
      <c r="CBK107" s="145"/>
      <c r="CBN107" s="145"/>
      <c r="CBZ107" s="145"/>
      <c r="CCC107" s="145"/>
      <c r="CCF107" s="145"/>
      <c r="CCI107" s="145"/>
      <c r="CCR107" s="145"/>
      <c r="CCX107" s="145"/>
      <c r="CDA107" s="145"/>
      <c r="CDD107" s="145"/>
      <c r="CDG107" s="145"/>
      <c r="CDM107" s="145"/>
      <c r="CDP107" s="145"/>
      <c r="CDV107" s="145"/>
      <c r="CDX107" s="145"/>
      <c r="CDY107" s="145"/>
      <c r="CEA107" s="145"/>
      <c r="CED107" s="145"/>
      <c r="CEG107" s="145"/>
      <c r="CEJ107" s="145"/>
      <c r="CER107" s="145"/>
      <c r="CEW107" s="145"/>
      <c r="CFF107" s="145"/>
      <c r="CFI107" s="145"/>
      <c r="CFQ107" s="145"/>
      <c r="CGM107" s="145"/>
      <c r="CGN107" s="145"/>
      <c r="CGO107" s="145"/>
      <c r="CGP107" s="145"/>
      <c r="CGQ107" s="145"/>
      <c r="CGR107" s="145"/>
      <c r="CHJ107" s="145"/>
      <c r="CHK107" s="145"/>
      <c r="CHN107" s="145"/>
      <c r="CHQ107" s="145"/>
      <c r="CHS107" s="145"/>
      <c r="CHU107" s="145"/>
      <c r="CHX107" s="145"/>
      <c r="CIA107" s="145"/>
      <c r="CID107" s="145"/>
      <c r="CIG107" s="145"/>
      <c r="CIJ107" s="145"/>
      <c r="CIM107" s="145"/>
      <c r="CIP107" s="145"/>
      <c r="CIS107" s="145"/>
      <c r="CIU107" s="145"/>
      <c r="CJH107" s="145"/>
      <c r="CJI107" s="145"/>
      <c r="CJJ107" s="145"/>
      <c r="CJK107" s="145"/>
      <c r="CJL107" s="145"/>
      <c r="CJM107" s="145"/>
      <c r="CJN107" s="145"/>
      <c r="CJO107" s="145"/>
      <c r="CJP107" s="145"/>
      <c r="CJQ107" s="145"/>
      <c r="CJR107" s="145"/>
      <c r="CJS107" s="145"/>
      <c r="CJT107" s="145"/>
      <c r="CJU107" s="145"/>
      <c r="CJY107" s="145"/>
      <c r="CKA107" s="145"/>
      <c r="CKB107" s="145"/>
      <c r="CKC107" s="145"/>
      <c r="CKD107" s="145"/>
      <c r="CKG107" s="145"/>
      <c r="CKI107" s="145"/>
      <c r="CKJ107" s="145"/>
      <c r="CKK107" s="145"/>
      <c r="CKL107" s="145"/>
      <c r="CKM107" s="145"/>
      <c r="CKN107" s="145"/>
      <c r="CKO107" s="145"/>
      <c r="CKP107" s="145"/>
      <c r="CKQ107" s="145"/>
      <c r="CKR107" s="145"/>
      <c r="CKS107" s="145"/>
      <c r="CKT107" s="145"/>
      <c r="CKU107" s="145"/>
      <c r="CKX107" s="145"/>
      <c r="CLA107" s="145"/>
      <c r="CLD107" s="145"/>
      <c r="CLG107" s="145"/>
      <c r="CLJ107" s="145"/>
      <c r="CLV107" s="145"/>
      <c r="CLY107" s="145"/>
      <c r="CMB107" s="145"/>
      <c r="CME107" s="145"/>
      <c r="CMN107" s="145"/>
      <c r="CMT107" s="145"/>
      <c r="CMW107" s="145"/>
      <c r="CMZ107" s="145"/>
      <c r="CNC107" s="145"/>
      <c r="CNI107" s="145"/>
      <c r="CNL107" s="145"/>
      <c r="CNR107" s="145"/>
      <c r="CNT107" s="145"/>
      <c r="CNU107" s="145"/>
      <c r="CNW107" s="145"/>
      <c r="CNZ107" s="145"/>
      <c r="COC107" s="145"/>
      <c r="COF107" s="145"/>
      <c r="CON107" s="145"/>
      <c r="COS107" s="145"/>
      <c r="CPB107" s="145"/>
      <c r="CPE107" s="145"/>
      <c r="CPM107" s="145"/>
      <c r="CQI107" s="145"/>
      <c r="CQJ107" s="145"/>
      <c r="CQK107" s="145"/>
      <c r="CQL107" s="145"/>
      <c r="CQM107" s="145"/>
      <c r="CQN107" s="145"/>
      <c r="CRF107" s="145"/>
      <c r="CRG107" s="145"/>
      <c r="CRJ107" s="145"/>
      <c r="CRM107" s="145"/>
      <c r="CRO107" s="145"/>
      <c r="CRQ107" s="145"/>
      <c r="CRT107" s="145"/>
      <c r="CRW107" s="145"/>
      <c r="CRZ107" s="145"/>
      <c r="CSC107" s="145"/>
      <c r="CSF107" s="145"/>
      <c r="CSI107" s="145"/>
      <c r="CSL107" s="145"/>
      <c r="CSO107" s="145"/>
      <c r="CSQ107" s="145"/>
      <c r="CTD107" s="145"/>
      <c r="CTE107" s="145"/>
      <c r="CTF107" s="145"/>
      <c r="CTG107" s="145"/>
      <c r="CTH107" s="145"/>
      <c r="CTI107" s="145"/>
      <c r="CTJ107" s="145"/>
      <c r="CTK107" s="145"/>
      <c r="CTL107" s="145"/>
      <c r="CTM107" s="145"/>
      <c r="CTN107" s="145"/>
      <c r="CTO107" s="145"/>
      <c r="CTP107" s="145"/>
      <c r="CTQ107" s="145"/>
      <c r="CTU107" s="145"/>
      <c r="CTW107" s="145"/>
      <c r="CTX107" s="145"/>
      <c r="CTY107" s="145"/>
      <c r="CTZ107" s="145"/>
      <c r="CUC107" s="145"/>
      <c r="CUE107" s="145"/>
      <c r="CUF107" s="145"/>
      <c r="CUG107" s="145"/>
      <c r="CUH107" s="145"/>
      <c r="CUI107" s="145"/>
      <c r="CUJ107" s="145"/>
      <c r="CUK107" s="145"/>
      <c r="CUL107" s="145"/>
      <c r="CUM107" s="145"/>
      <c r="CUN107" s="145"/>
      <c r="CUO107" s="145"/>
      <c r="CUP107" s="145"/>
      <c r="CUQ107" s="145"/>
      <c r="CUT107" s="145"/>
      <c r="CUW107" s="145"/>
      <c r="CUZ107" s="145"/>
      <c r="CVC107" s="145"/>
      <c r="CVF107" s="145"/>
      <c r="CVR107" s="145"/>
      <c r="CVU107" s="145"/>
      <c r="CVX107" s="145"/>
      <c r="CWA107" s="145"/>
      <c r="CWJ107" s="145"/>
      <c r="CWP107" s="145"/>
      <c r="CWS107" s="145"/>
      <c r="CWV107" s="145"/>
      <c r="CWY107" s="145"/>
      <c r="CXE107" s="145"/>
      <c r="CXH107" s="145"/>
      <c r="CXN107" s="145"/>
      <c r="CXP107" s="145"/>
      <c r="CXQ107" s="145"/>
      <c r="CXS107" s="145"/>
      <c r="CXV107" s="145"/>
      <c r="CXY107" s="145"/>
      <c r="CYB107" s="145"/>
      <c r="CYJ107" s="145"/>
      <c r="CYO107" s="145"/>
      <c r="CYX107" s="145"/>
      <c r="CZA107" s="145"/>
      <c r="CZI107" s="145"/>
      <c r="DAE107" s="145"/>
      <c r="DAF107" s="145"/>
      <c r="DAG107" s="145"/>
      <c r="DAH107" s="145"/>
      <c r="DAI107" s="145"/>
      <c r="DAJ107" s="145"/>
      <c r="DBB107" s="145"/>
      <c r="DBC107" s="145"/>
      <c r="DBF107" s="145"/>
      <c r="DBI107" s="145"/>
      <c r="DBK107" s="145"/>
      <c r="DBM107" s="145"/>
      <c r="DBP107" s="145"/>
      <c r="DBS107" s="145"/>
      <c r="DBV107" s="145"/>
      <c r="DBY107" s="145"/>
      <c r="DCB107" s="145"/>
      <c r="DCE107" s="145"/>
      <c r="DCH107" s="145"/>
      <c r="DCK107" s="145"/>
      <c r="DCM107" s="145"/>
      <c r="DCZ107" s="145"/>
      <c r="DDA107" s="145"/>
      <c r="DDB107" s="145"/>
      <c r="DDC107" s="145"/>
      <c r="DDD107" s="145"/>
      <c r="DDE107" s="145"/>
      <c r="DDF107" s="145"/>
      <c r="DDG107" s="145"/>
      <c r="DDH107" s="145"/>
      <c r="DDI107" s="145"/>
      <c r="DDJ107" s="145"/>
      <c r="DDK107" s="145"/>
      <c r="DDL107" s="145"/>
      <c r="DDM107" s="145"/>
      <c r="DDQ107" s="145"/>
      <c r="DDS107" s="145"/>
      <c r="DDT107" s="145"/>
      <c r="DDU107" s="145"/>
      <c r="DDV107" s="145"/>
      <c r="DDY107" s="145"/>
      <c r="DEA107" s="145"/>
      <c r="DEB107" s="145"/>
      <c r="DEC107" s="145"/>
      <c r="DED107" s="145"/>
      <c r="DEE107" s="145"/>
      <c r="DEF107" s="145"/>
      <c r="DEG107" s="145"/>
      <c r="DEH107" s="145"/>
      <c r="DEI107" s="145"/>
      <c r="DEJ107" s="145"/>
      <c r="DEK107" s="145"/>
      <c r="DEL107" s="145"/>
      <c r="DEM107" s="145"/>
      <c r="DEP107" s="145"/>
      <c r="DES107" s="145"/>
      <c r="DEV107" s="145"/>
      <c r="DEY107" s="145"/>
      <c r="DFB107" s="145"/>
      <c r="DFN107" s="145"/>
      <c r="DFQ107" s="145"/>
      <c r="DFT107" s="145"/>
      <c r="DFW107" s="145"/>
      <c r="DGF107" s="145"/>
      <c r="DGL107" s="145"/>
      <c r="DGO107" s="145"/>
      <c r="DGR107" s="145"/>
      <c r="DGU107" s="145"/>
      <c r="DHA107" s="145"/>
      <c r="DHD107" s="145"/>
      <c r="DHJ107" s="145"/>
      <c r="DHL107" s="145"/>
      <c r="DHM107" s="145"/>
      <c r="DHO107" s="145"/>
      <c r="DHR107" s="145"/>
      <c r="DHU107" s="145"/>
      <c r="DHX107" s="145"/>
      <c r="DIF107" s="145"/>
      <c r="DIK107" s="145"/>
      <c r="DIT107" s="145"/>
      <c r="DIW107" s="145"/>
      <c r="DJE107" s="145"/>
      <c r="DKA107" s="145"/>
      <c r="DKB107" s="145"/>
      <c r="DKC107" s="145"/>
      <c r="DKD107" s="145"/>
      <c r="DKE107" s="145"/>
      <c r="DKF107" s="145"/>
      <c r="DKX107" s="145"/>
      <c r="DKY107" s="145"/>
      <c r="DLB107" s="145"/>
      <c r="DLE107" s="145"/>
      <c r="DLG107" s="145"/>
      <c r="DLI107" s="145"/>
      <c r="DLL107" s="145"/>
      <c r="DLO107" s="145"/>
      <c r="DLR107" s="145"/>
      <c r="DLU107" s="145"/>
      <c r="DLX107" s="145"/>
      <c r="DMA107" s="145"/>
      <c r="DMD107" s="145"/>
      <c r="DMG107" s="145"/>
      <c r="DMI107" s="145"/>
      <c r="DMV107" s="145"/>
      <c r="DMW107" s="145"/>
      <c r="DMX107" s="145"/>
      <c r="DMY107" s="145"/>
      <c r="DMZ107" s="145"/>
      <c r="DNA107" s="145"/>
      <c r="DNB107" s="145"/>
      <c r="DNC107" s="145"/>
      <c r="DND107" s="145"/>
      <c r="DNE107" s="145"/>
      <c r="DNF107" s="145"/>
      <c r="DNG107" s="145"/>
      <c r="DNH107" s="145"/>
      <c r="DNI107" s="145"/>
      <c r="DNM107" s="145"/>
      <c r="DNO107" s="145"/>
      <c r="DNP107" s="145"/>
      <c r="DNQ107" s="145"/>
      <c r="DNR107" s="145"/>
      <c r="DNU107" s="145"/>
      <c r="DNW107" s="145"/>
      <c r="DNX107" s="145"/>
      <c r="DNY107" s="145"/>
      <c r="DNZ107" s="145"/>
      <c r="DOA107" s="145"/>
      <c r="DOB107" s="145"/>
      <c r="DOC107" s="145"/>
      <c r="DOD107" s="145"/>
      <c r="DOE107" s="145"/>
      <c r="DOF107" s="145"/>
      <c r="DOG107" s="145"/>
      <c r="DOH107" s="145"/>
      <c r="DOI107" s="145"/>
      <c r="DOL107" s="145"/>
      <c r="DOO107" s="145"/>
      <c r="DOR107" s="145"/>
      <c r="DOU107" s="145"/>
      <c r="DOX107" s="145"/>
      <c r="DPJ107" s="145"/>
      <c r="DPM107" s="145"/>
      <c r="DPP107" s="145"/>
      <c r="DPS107" s="145"/>
      <c r="DQB107" s="145"/>
      <c r="DQH107" s="145"/>
      <c r="DQK107" s="145"/>
      <c r="DQN107" s="145"/>
      <c r="DQQ107" s="145"/>
      <c r="DQW107" s="145"/>
      <c r="DQZ107" s="145"/>
      <c r="DRF107" s="145"/>
      <c r="DRH107" s="145"/>
      <c r="DRI107" s="145"/>
      <c r="DRK107" s="145"/>
      <c r="DRN107" s="145"/>
      <c r="DRQ107" s="145"/>
      <c r="DRT107" s="145"/>
      <c r="DSB107" s="145"/>
      <c r="DSG107" s="145"/>
      <c r="DSP107" s="145"/>
      <c r="DSS107" s="145"/>
      <c r="DTA107" s="145"/>
      <c r="DTW107" s="145"/>
      <c r="DTX107" s="145"/>
      <c r="DTY107" s="145"/>
      <c r="DTZ107" s="145"/>
      <c r="DUA107" s="145"/>
      <c r="DUB107" s="145"/>
      <c r="DUT107" s="145"/>
      <c r="DUU107" s="145"/>
      <c r="DUX107" s="145"/>
      <c r="DVA107" s="145"/>
      <c r="DVC107" s="145"/>
      <c r="DVE107" s="145"/>
      <c r="DVH107" s="145"/>
      <c r="DVK107" s="145"/>
      <c r="DVN107" s="145"/>
      <c r="DVQ107" s="145"/>
      <c r="DVT107" s="145"/>
      <c r="DVW107" s="145"/>
      <c r="DVZ107" s="145"/>
      <c r="DWC107" s="145"/>
      <c r="DWE107" s="145"/>
      <c r="DWR107" s="145"/>
      <c r="DWS107" s="145"/>
      <c r="DWT107" s="145"/>
      <c r="DWU107" s="145"/>
      <c r="DWV107" s="145"/>
      <c r="DWW107" s="145"/>
      <c r="DWX107" s="145"/>
      <c r="DWY107" s="145"/>
      <c r="DWZ107" s="145"/>
      <c r="DXA107" s="145"/>
      <c r="DXB107" s="145"/>
      <c r="DXC107" s="145"/>
      <c r="DXD107" s="145"/>
      <c r="DXE107" s="145"/>
      <c r="DXI107" s="145"/>
      <c r="DXK107" s="145"/>
      <c r="DXL107" s="145"/>
      <c r="DXM107" s="145"/>
      <c r="DXN107" s="145"/>
      <c r="DXQ107" s="145"/>
      <c r="DXS107" s="145"/>
      <c r="DXT107" s="145"/>
      <c r="DXU107" s="145"/>
      <c r="DXV107" s="145"/>
      <c r="DXW107" s="145"/>
      <c r="DXX107" s="145"/>
      <c r="DXY107" s="145"/>
      <c r="DXZ107" s="145"/>
      <c r="DYA107" s="145"/>
      <c r="DYB107" s="145"/>
      <c r="DYC107" s="145"/>
      <c r="DYD107" s="145"/>
      <c r="DYE107" s="145"/>
      <c r="DYH107" s="145"/>
      <c r="DYK107" s="145"/>
      <c r="DYN107" s="145"/>
      <c r="DYQ107" s="145"/>
      <c r="DYT107" s="145"/>
      <c r="DZF107" s="145"/>
      <c r="DZI107" s="145"/>
      <c r="DZL107" s="145"/>
      <c r="DZO107" s="145"/>
      <c r="DZX107" s="145"/>
      <c r="EAD107" s="145"/>
      <c r="EAG107" s="145"/>
      <c r="EAJ107" s="145"/>
      <c r="EAM107" s="145"/>
      <c r="EAS107" s="145"/>
      <c r="EAV107" s="145"/>
      <c r="EBB107" s="145"/>
      <c r="EBD107" s="145"/>
      <c r="EBE107" s="145"/>
      <c r="EBG107" s="145"/>
      <c r="EBJ107" s="145"/>
      <c r="EBM107" s="145"/>
      <c r="EBP107" s="145"/>
      <c r="EBX107" s="145"/>
      <c r="ECC107" s="145"/>
      <c r="ECL107" s="145"/>
      <c r="ECO107" s="145"/>
      <c r="ECW107" s="145"/>
      <c r="EDS107" s="145"/>
      <c r="EDT107" s="145"/>
      <c r="EDU107" s="145"/>
      <c r="EDV107" s="145"/>
      <c r="EDW107" s="145"/>
      <c r="EDX107" s="145"/>
      <c r="EEP107" s="145"/>
      <c r="EEQ107" s="145"/>
      <c r="EET107" s="145"/>
      <c r="EEW107" s="145"/>
      <c r="EEY107" s="145"/>
      <c r="EFA107" s="145"/>
      <c r="EFD107" s="145"/>
      <c r="EFG107" s="145"/>
      <c r="EFJ107" s="145"/>
      <c r="EFM107" s="145"/>
      <c r="EFP107" s="145"/>
      <c r="EFS107" s="145"/>
      <c r="EFV107" s="145"/>
      <c r="EFY107" s="145"/>
      <c r="EGA107" s="145"/>
      <c r="EGN107" s="145"/>
      <c r="EGO107" s="145"/>
      <c r="EGP107" s="145"/>
      <c r="EGQ107" s="145"/>
      <c r="EGR107" s="145"/>
      <c r="EGS107" s="145"/>
      <c r="EGT107" s="145"/>
      <c r="EGU107" s="145"/>
      <c r="EGV107" s="145"/>
      <c r="EGW107" s="145"/>
      <c r="EGX107" s="145"/>
      <c r="EGY107" s="145"/>
      <c r="EGZ107" s="145"/>
      <c r="EHA107" s="145"/>
      <c r="EHE107" s="145"/>
      <c r="EHG107" s="145"/>
      <c r="EHH107" s="145"/>
      <c r="EHI107" s="145"/>
      <c r="EHJ107" s="145"/>
      <c r="EHM107" s="145"/>
      <c r="EHO107" s="145"/>
      <c r="EHP107" s="145"/>
      <c r="EHQ107" s="145"/>
      <c r="EHR107" s="145"/>
      <c r="EHS107" s="145"/>
      <c r="EHT107" s="145"/>
      <c r="EHU107" s="145"/>
      <c r="EHV107" s="145"/>
      <c r="EHW107" s="145"/>
      <c r="EHX107" s="145"/>
      <c r="EHY107" s="145"/>
      <c r="EHZ107" s="145"/>
      <c r="EIA107" s="145"/>
      <c r="EID107" s="145"/>
      <c r="EIG107" s="145"/>
      <c r="EIJ107" s="145"/>
      <c r="EIM107" s="145"/>
      <c r="EIP107" s="145"/>
      <c r="EJB107" s="145"/>
      <c r="EJE107" s="145"/>
      <c r="EJH107" s="145"/>
      <c r="EJK107" s="145"/>
      <c r="EJT107" s="145"/>
      <c r="EJZ107" s="145"/>
      <c r="EKC107" s="145"/>
      <c r="EKF107" s="145"/>
      <c r="EKI107" s="145"/>
      <c r="EKO107" s="145"/>
      <c r="EKR107" s="145"/>
      <c r="EKX107" s="145"/>
      <c r="EKZ107" s="145"/>
      <c r="ELA107" s="145"/>
      <c r="ELC107" s="145"/>
      <c r="ELF107" s="145"/>
      <c r="ELI107" s="145"/>
      <c r="ELL107" s="145"/>
      <c r="ELT107" s="145"/>
      <c r="ELY107" s="145"/>
      <c r="EMH107" s="145"/>
      <c r="EMK107" s="145"/>
      <c r="EMS107" s="145"/>
      <c r="ENO107" s="145"/>
      <c r="ENP107" s="145"/>
      <c r="ENQ107" s="145"/>
      <c r="ENR107" s="145"/>
      <c r="ENS107" s="145"/>
      <c r="ENT107" s="145"/>
      <c r="EOL107" s="145"/>
      <c r="EOM107" s="145"/>
      <c r="EOP107" s="145"/>
      <c r="EOS107" s="145"/>
      <c r="EOU107" s="145"/>
      <c r="EOW107" s="145"/>
      <c r="EOZ107" s="145"/>
      <c r="EPC107" s="145"/>
      <c r="EPF107" s="145"/>
      <c r="EPI107" s="145"/>
      <c r="EPL107" s="145"/>
      <c r="EPO107" s="145"/>
      <c r="EPR107" s="145"/>
      <c r="EPU107" s="145"/>
      <c r="EPW107" s="145"/>
      <c r="EQJ107" s="145"/>
      <c r="EQK107" s="145"/>
      <c r="EQL107" s="145"/>
      <c r="EQM107" s="145"/>
      <c r="EQN107" s="145"/>
      <c r="EQO107" s="145"/>
      <c r="EQP107" s="145"/>
      <c r="EQQ107" s="145"/>
      <c r="EQR107" s="145"/>
      <c r="EQS107" s="145"/>
      <c r="EQT107" s="145"/>
      <c r="EQU107" s="145"/>
      <c r="EQV107" s="145"/>
      <c r="EQW107" s="145"/>
      <c r="ERA107" s="145"/>
      <c r="ERC107" s="145"/>
      <c r="ERD107" s="145"/>
      <c r="ERE107" s="145"/>
      <c r="ERF107" s="145"/>
      <c r="ERI107" s="145"/>
      <c r="ERK107" s="145"/>
      <c r="ERL107" s="145"/>
      <c r="ERM107" s="145"/>
      <c r="ERN107" s="145"/>
      <c r="ERO107" s="145"/>
      <c r="ERP107" s="145"/>
      <c r="ERQ107" s="145"/>
      <c r="ERR107" s="145"/>
      <c r="ERS107" s="145"/>
      <c r="ERT107" s="145"/>
      <c r="ERU107" s="145"/>
      <c r="ERV107" s="145"/>
      <c r="ERW107" s="145"/>
      <c r="ERZ107" s="145"/>
      <c r="ESC107" s="145"/>
      <c r="ESF107" s="145"/>
      <c r="ESI107" s="145"/>
      <c r="ESL107" s="145"/>
      <c r="ESX107" s="145"/>
      <c r="ETA107" s="145"/>
      <c r="ETD107" s="145"/>
      <c r="ETG107" s="145"/>
      <c r="ETP107" s="145"/>
      <c r="ETV107" s="145"/>
      <c r="ETY107" s="145"/>
      <c r="EUB107" s="145"/>
      <c r="EUE107" s="145"/>
      <c r="EUK107" s="145"/>
      <c r="EUN107" s="145"/>
      <c r="EUT107" s="145"/>
      <c r="EUV107" s="145"/>
      <c r="EUW107" s="145"/>
      <c r="EUY107" s="145"/>
      <c r="EVB107" s="145"/>
      <c r="EVE107" s="145"/>
      <c r="EVH107" s="145"/>
      <c r="EVP107" s="145"/>
      <c r="EVU107" s="145"/>
      <c r="EWD107" s="145"/>
      <c r="EWG107" s="145"/>
      <c r="EWO107" s="145"/>
      <c r="EXK107" s="145"/>
      <c r="EXL107" s="145"/>
      <c r="EXM107" s="145"/>
      <c r="EXN107" s="145"/>
      <c r="EXO107" s="145"/>
      <c r="EXP107" s="145"/>
      <c r="EYH107" s="145"/>
      <c r="EYI107" s="145"/>
      <c r="EYL107" s="145"/>
      <c r="EYO107" s="145"/>
      <c r="EYQ107" s="145"/>
      <c r="EYS107" s="145"/>
      <c r="EYV107" s="145"/>
      <c r="EYY107" s="145"/>
      <c r="EZB107" s="145"/>
      <c r="EZE107" s="145"/>
      <c r="EZH107" s="145"/>
      <c r="EZK107" s="145"/>
      <c r="EZN107" s="145"/>
      <c r="EZQ107" s="145"/>
      <c r="EZS107" s="145"/>
      <c r="FAF107" s="145"/>
      <c r="FAG107" s="145"/>
      <c r="FAH107" s="145"/>
      <c r="FAI107" s="145"/>
      <c r="FAJ107" s="145"/>
      <c r="FAK107" s="145"/>
      <c r="FAL107" s="145"/>
      <c r="FAM107" s="145"/>
      <c r="FAN107" s="145"/>
      <c r="FAO107" s="145"/>
      <c r="FAP107" s="145"/>
      <c r="FAQ107" s="145"/>
      <c r="FAR107" s="145"/>
      <c r="FAS107" s="145"/>
      <c r="FAW107" s="145"/>
      <c r="FAY107" s="145"/>
      <c r="FAZ107" s="145"/>
      <c r="FBA107" s="145"/>
      <c r="FBB107" s="145"/>
      <c r="FBE107" s="145"/>
      <c r="FBG107" s="145"/>
      <c r="FBH107" s="145"/>
      <c r="FBI107" s="145"/>
      <c r="FBJ107" s="145"/>
      <c r="FBK107" s="145"/>
      <c r="FBL107" s="145"/>
      <c r="FBM107" s="145"/>
      <c r="FBN107" s="145"/>
      <c r="FBO107" s="145"/>
      <c r="FBP107" s="145"/>
      <c r="FBQ107" s="145"/>
      <c r="FBR107" s="145"/>
      <c r="FBS107" s="145"/>
      <c r="FBV107" s="145"/>
      <c r="FBY107" s="145"/>
      <c r="FCB107" s="145"/>
      <c r="FCE107" s="145"/>
      <c r="FCH107" s="145"/>
      <c r="FCT107" s="145"/>
      <c r="FCW107" s="145"/>
      <c r="FCZ107" s="145"/>
      <c r="FDC107" s="145"/>
      <c r="FDL107" s="145"/>
      <c r="FDR107" s="145"/>
      <c r="FDU107" s="145"/>
      <c r="FDX107" s="145"/>
      <c r="FEA107" s="145"/>
      <c r="FEG107" s="145"/>
      <c r="FEJ107" s="145"/>
      <c r="FEP107" s="145"/>
      <c r="FER107" s="145"/>
      <c r="FES107" s="145"/>
      <c r="FEU107" s="145"/>
      <c r="FEX107" s="145"/>
      <c r="FFA107" s="145"/>
      <c r="FFD107" s="145"/>
      <c r="FFL107" s="145"/>
      <c r="FFQ107" s="145"/>
      <c r="FFZ107" s="145"/>
      <c r="FGC107" s="145"/>
      <c r="FGK107" s="145"/>
      <c r="FHG107" s="145"/>
      <c r="FHH107" s="145"/>
      <c r="FHI107" s="145"/>
      <c r="FHJ107" s="145"/>
      <c r="FHK107" s="145"/>
      <c r="FHL107" s="145"/>
      <c r="FID107" s="145"/>
      <c r="FIE107" s="145"/>
      <c r="FIH107" s="145"/>
      <c r="FIK107" s="145"/>
      <c r="FIM107" s="145"/>
      <c r="FIO107" s="145"/>
      <c r="FIR107" s="145"/>
      <c r="FIU107" s="145"/>
      <c r="FIX107" s="145"/>
      <c r="FJA107" s="145"/>
      <c r="FJD107" s="145"/>
      <c r="FJG107" s="145"/>
      <c r="FJJ107" s="145"/>
      <c r="FJM107" s="145"/>
      <c r="FJO107" s="145"/>
      <c r="FKB107" s="145"/>
      <c r="FKC107" s="145"/>
      <c r="FKD107" s="145"/>
      <c r="FKE107" s="145"/>
      <c r="FKF107" s="145"/>
      <c r="FKG107" s="145"/>
      <c r="FKH107" s="145"/>
      <c r="FKI107" s="145"/>
      <c r="FKJ107" s="145"/>
      <c r="FKK107" s="145"/>
      <c r="FKL107" s="145"/>
      <c r="FKM107" s="145"/>
      <c r="FKN107" s="145"/>
      <c r="FKO107" s="145"/>
      <c r="FKS107" s="145"/>
      <c r="FKU107" s="145"/>
      <c r="FKV107" s="145"/>
      <c r="FKW107" s="145"/>
      <c r="FKX107" s="145"/>
      <c r="FLA107" s="145"/>
      <c r="FLC107" s="145"/>
      <c r="FLD107" s="145"/>
      <c r="FLE107" s="145"/>
      <c r="FLF107" s="145"/>
      <c r="FLG107" s="145"/>
      <c r="FLH107" s="145"/>
      <c r="FLI107" s="145"/>
      <c r="FLJ107" s="145"/>
      <c r="FLK107" s="145"/>
      <c r="FLL107" s="145"/>
      <c r="FLM107" s="145"/>
      <c r="FLN107" s="145"/>
      <c r="FLO107" s="145"/>
      <c r="FLR107" s="145"/>
      <c r="FLU107" s="145"/>
      <c r="FLX107" s="145"/>
      <c r="FMA107" s="145"/>
      <c r="FMD107" s="145"/>
      <c r="FMP107" s="145"/>
      <c r="FMS107" s="145"/>
      <c r="FMV107" s="145"/>
      <c r="FMY107" s="145"/>
      <c r="FNH107" s="145"/>
      <c r="FNN107" s="145"/>
      <c r="FNQ107" s="145"/>
      <c r="FNT107" s="145"/>
      <c r="FNW107" s="145"/>
      <c r="FOC107" s="145"/>
      <c r="FOF107" s="145"/>
      <c r="FOL107" s="145"/>
      <c r="FON107" s="145"/>
      <c r="FOO107" s="145"/>
      <c r="FOQ107" s="145"/>
      <c r="FOT107" s="145"/>
      <c r="FOW107" s="145"/>
      <c r="FOZ107" s="145"/>
      <c r="FPH107" s="145"/>
      <c r="FPM107" s="145"/>
      <c r="FPV107" s="145"/>
      <c r="FPY107" s="145"/>
      <c r="FQG107" s="145"/>
      <c r="FRC107" s="145"/>
      <c r="FRD107" s="145"/>
      <c r="FRE107" s="145"/>
      <c r="FRF107" s="145"/>
      <c r="FRG107" s="145"/>
      <c r="FRH107" s="145"/>
      <c r="FRZ107" s="145"/>
      <c r="FSA107" s="145"/>
      <c r="FSD107" s="145"/>
      <c r="FSG107" s="145"/>
      <c r="FSI107" s="145"/>
      <c r="FSK107" s="145"/>
      <c r="FSN107" s="145"/>
      <c r="FSQ107" s="145"/>
      <c r="FST107" s="145"/>
      <c r="FSW107" s="145"/>
      <c r="FSZ107" s="145"/>
      <c r="FTC107" s="145"/>
      <c r="FTF107" s="145"/>
      <c r="FTI107" s="145"/>
      <c r="FTK107" s="145"/>
      <c r="FTX107" s="145"/>
      <c r="FTY107" s="145"/>
      <c r="FTZ107" s="145"/>
      <c r="FUA107" s="145"/>
      <c r="FUB107" s="145"/>
      <c r="FUC107" s="145"/>
      <c r="FUD107" s="145"/>
      <c r="FUE107" s="145"/>
      <c r="FUF107" s="145"/>
      <c r="FUG107" s="145"/>
      <c r="FUH107" s="145"/>
      <c r="FUI107" s="145"/>
      <c r="FUJ107" s="145"/>
      <c r="FUK107" s="145"/>
      <c r="FUO107" s="145"/>
      <c r="FUQ107" s="145"/>
      <c r="FUR107" s="145"/>
      <c r="FUS107" s="145"/>
      <c r="FUT107" s="145"/>
      <c r="FUW107" s="145"/>
      <c r="FUY107" s="145"/>
      <c r="FUZ107" s="145"/>
      <c r="FVA107" s="145"/>
      <c r="FVB107" s="145"/>
      <c r="FVC107" s="145"/>
      <c r="FVD107" s="145"/>
      <c r="FVE107" s="145"/>
      <c r="FVF107" s="145"/>
      <c r="FVG107" s="145"/>
      <c r="FVH107" s="145"/>
      <c r="FVI107" s="145"/>
      <c r="FVJ107" s="145"/>
      <c r="FVK107" s="145"/>
      <c r="FVN107" s="145"/>
      <c r="FVQ107" s="145"/>
      <c r="FVT107" s="145"/>
      <c r="FVW107" s="145"/>
      <c r="FVZ107" s="145"/>
      <c r="FWL107" s="145"/>
      <c r="FWO107" s="145"/>
      <c r="FWR107" s="145"/>
      <c r="FWU107" s="145"/>
      <c r="FXD107" s="145"/>
      <c r="FXJ107" s="145"/>
      <c r="FXM107" s="145"/>
      <c r="FXP107" s="145"/>
      <c r="FXS107" s="145"/>
      <c r="FXY107" s="145"/>
      <c r="FYB107" s="145"/>
      <c r="FYH107" s="145"/>
      <c r="FYJ107" s="145"/>
      <c r="FYK107" s="145"/>
      <c r="FYM107" s="145"/>
      <c r="FYP107" s="145"/>
      <c r="FYS107" s="145"/>
      <c r="FYV107" s="145"/>
      <c r="FZD107" s="145"/>
      <c r="FZI107" s="145"/>
      <c r="FZR107" s="145"/>
      <c r="FZU107" s="145"/>
      <c r="GAC107" s="145"/>
      <c r="GAY107" s="145"/>
      <c r="GAZ107" s="145"/>
      <c r="GBA107" s="145"/>
      <c r="GBB107" s="145"/>
      <c r="GBC107" s="145"/>
      <c r="GBD107" s="145"/>
      <c r="GBV107" s="145"/>
      <c r="GBW107" s="145"/>
      <c r="GBZ107" s="145"/>
      <c r="GCC107" s="145"/>
      <c r="GCE107" s="145"/>
      <c r="GCG107" s="145"/>
      <c r="GCJ107" s="145"/>
      <c r="GCM107" s="145"/>
      <c r="GCP107" s="145"/>
      <c r="GCS107" s="145"/>
      <c r="GCV107" s="145"/>
      <c r="GCY107" s="145"/>
      <c r="GDB107" s="145"/>
      <c r="GDE107" s="145"/>
      <c r="GDG107" s="145"/>
      <c r="GDT107" s="145"/>
      <c r="GDU107" s="145"/>
      <c r="GDV107" s="145"/>
      <c r="GDW107" s="145"/>
      <c r="GDX107" s="145"/>
      <c r="GDY107" s="145"/>
      <c r="GDZ107" s="145"/>
      <c r="GEA107" s="145"/>
      <c r="GEB107" s="145"/>
      <c r="GEC107" s="145"/>
      <c r="GED107" s="145"/>
      <c r="GEE107" s="145"/>
      <c r="GEF107" s="145"/>
      <c r="GEG107" s="145"/>
      <c r="GEK107" s="145"/>
      <c r="GEM107" s="145"/>
      <c r="GEN107" s="145"/>
      <c r="GEO107" s="145"/>
      <c r="GEP107" s="145"/>
      <c r="GES107" s="145"/>
      <c r="GEU107" s="145"/>
      <c r="GEV107" s="145"/>
      <c r="GEW107" s="145"/>
      <c r="GEX107" s="145"/>
      <c r="GEY107" s="145"/>
      <c r="GEZ107" s="145"/>
      <c r="GFA107" s="145"/>
      <c r="GFB107" s="145"/>
      <c r="GFC107" s="145"/>
      <c r="GFD107" s="145"/>
      <c r="GFE107" s="145"/>
      <c r="GFF107" s="145"/>
      <c r="GFG107" s="145"/>
      <c r="GFJ107" s="145"/>
      <c r="GFM107" s="145"/>
      <c r="GFP107" s="145"/>
      <c r="GFS107" s="145"/>
      <c r="GFV107" s="145"/>
      <c r="GGH107" s="145"/>
      <c r="GGK107" s="145"/>
      <c r="GGN107" s="145"/>
      <c r="GGQ107" s="145"/>
      <c r="GGZ107" s="145"/>
      <c r="GHF107" s="145"/>
      <c r="GHI107" s="145"/>
      <c r="GHL107" s="145"/>
      <c r="GHO107" s="145"/>
      <c r="GHU107" s="145"/>
      <c r="GHX107" s="145"/>
      <c r="GID107" s="145"/>
      <c r="GIF107" s="145"/>
      <c r="GIG107" s="145"/>
      <c r="GII107" s="145"/>
      <c r="GIL107" s="145"/>
      <c r="GIO107" s="145"/>
      <c r="GIR107" s="145"/>
      <c r="GIZ107" s="145"/>
      <c r="GJE107" s="145"/>
      <c r="GJN107" s="145"/>
      <c r="GJQ107" s="145"/>
      <c r="GJY107" s="145"/>
      <c r="GKU107" s="145"/>
      <c r="GKV107" s="145"/>
      <c r="GKW107" s="145"/>
      <c r="GKX107" s="145"/>
      <c r="GKY107" s="145"/>
      <c r="GKZ107" s="145"/>
      <c r="GLR107" s="145"/>
      <c r="GLS107" s="145"/>
      <c r="GLV107" s="145"/>
      <c r="GLY107" s="145"/>
      <c r="GMA107" s="145"/>
      <c r="GMC107" s="145"/>
      <c r="GMF107" s="145"/>
      <c r="GMI107" s="145"/>
      <c r="GML107" s="145"/>
      <c r="GMO107" s="145"/>
      <c r="GMR107" s="145"/>
      <c r="GMU107" s="145"/>
      <c r="GMX107" s="145"/>
      <c r="GNA107" s="145"/>
      <c r="GNC107" s="145"/>
      <c r="GNP107" s="145"/>
      <c r="GNQ107" s="145"/>
      <c r="GNR107" s="145"/>
      <c r="GNS107" s="145"/>
      <c r="GNT107" s="145"/>
      <c r="GNU107" s="145"/>
      <c r="GNV107" s="145"/>
      <c r="GNW107" s="145"/>
      <c r="GNX107" s="145"/>
      <c r="GNY107" s="145"/>
      <c r="GNZ107" s="145"/>
      <c r="GOA107" s="145"/>
      <c r="GOB107" s="145"/>
      <c r="GOC107" s="145"/>
      <c r="GOG107" s="145"/>
      <c r="GOI107" s="145"/>
      <c r="GOJ107" s="145"/>
      <c r="GOK107" s="145"/>
      <c r="GOL107" s="145"/>
      <c r="GOO107" s="145"/>
      <c r="GOQ107" s="145"/>
      <c r="GOR107" s="145"/>
      <c r="GOS107" s="145"/>
      <c r="GOT107" s="145"/>
      <c r="GOU107" s="145"/>
      <c r="GOV107" s="145"/>
      <c r="GOW107" s="145"/>
      <c r="GOX107" s="145"/>
      <c r="GOY107" s="145"/>
      <c r="GOZ107" s="145"/>
      <c r="GPA107" s="145"/>
      <c r="GPB107" s="145"/>
      <c r="GPC107" s="145"/>
      <c r="GPF107" s="145"/>
      <c r="GPI107" s="145"/>
      <c r="GPL107" s="145"/>
      <c r="GPO107" s="145"/>
      <c r="GPR107" s="145"/>
      <c r="GQD107" s="145"/>
      <c r="GQG107" s="145"/>
      <c r="GQJ107" s="145"/>
      <c r="GQM107" s="145"/>
      <c r="GQV107" s="145"/>
      <c r="GRB107" s="145"/>
      <c r="GRE107" s="145"/>
      <c r="GRH107" s="145"/>
      <c r="GRK107" s="145"/>
      <c r="GRQ107" s="145"/>
      <c r="GRT107" s="145"/>
      <c r="GRZ107" s="145"/>
      <c r="GSB107" s="145"/>
      <c r="GSC107" s="145"/>
      <c r="GSE107" s="145"/>
      <c r="GSH107" s="145"/>
      <c r="GSK107" s="145"/>
      <c r="GSN107" s="145"/>
      <c r="GSV107" s="145"/>
      <c r="GTA107" s="145"/>
      <c r="GTJ107" s="145"/>
      <c r="GTM107" s="145"/>
      <c r="GTU107" s="145"/>
      <c r="GUQ107" s="145"/>
      <c r="GUR107" s="145"/>
      <c r="GUS107" s="145"/>
      <c r="GUT107" s="145"/>
      <c r="GUU107" s="145"/>
      <c r="GUV107" s="145"/>
      <c r="GVN107" s="145"/>
      <c r="GVO107" s="145"/>
      <c r="GVR107" s="145"/>
      <c r="GVU107" s="145"/>
      <c r="GVW107" s="145"/>
      <c r="GVY107" s="145"/>
      <c r="GWB107" s="145"/>
      <c r="GWE107" s="145"/>
      <c r="GWH107" s="145"/>
      <c r="GWK107" s="145"/>
      <c r="GWN107" s="145"/>
      <c r="GWQ107" s="145"/>
      <c r="GWT107" s="145"/>
      <c r="GWW107" s="145"/>
      <c r="GWY107" s="145"/>
      <c r="GXL107" s="145"/>
      <c r="GXM107" s="145"/>
      <c r="GXN107" s="145"/>
      <c r="GXO107" s="145"/>
      <c r="GXP107" s="145"/>
      <c r="GXQ107" s="145"/>
      <c r="GXR107" s="145"/>
      <c r="GXS107" s="145"/>
      <c r="GXT107" s="145"/>
      <c r="GXU107" s="145"/>
      <c r="GXV107" s="145"/>
      <c r="GXW107" s="145"/>
      <c r="GXX107" s="145"/>
      <c r="GXY107" s="145"/>
      <c r="GYC107" s="145"/>
      <c r="GYE107" s="145"/>
      <c r="GYF107" s="145"/>
      <c r="GYG107" s="145"/>
      <c r="GYH107" s="145"/>
      <c r="GYK107" s="145"/>
      <c r="GYM107" s="145"/>
      <c r="GYN107" s="145"/>
      <c r="GYO107" s="145"/>
      <c r="GYP107" s="145"/>
      <c r="GYQ107" s="145"/>
      <c r="GYR107" s="145"/>
      <c r="GYS107" s="145"/>
      <c r="GYT107" s="145"/>
      <c r="GYU107" s="145"/>
      <c r="GYV107" s="145"/>
      <c r="GYW107" s="145"/>
      <c r="GYX107" s="145"/>
      <c r="GYY107" s="145"/>
      <c r="GZB107" s="145"/>
      <c r="GZE107" s="145"/>
      <c r="GZH107" s="145"/>
      <c r="GZK107" s="145"/>
      <c r="GZN107" s="145"/>
      <c r="GZZ107" s="145"/>
      <c r="HAC107" s="145"/>
      <c r="HAF107" s="145"/>
      <c r="HAI107" s="145"/>
      <c r="HAR107" s="145"/>
      <c r="HAX107" s="145"/>
      <c r="HBA107" s="145"/>
      <c r="HBD107" s="145"/>
      <c r="HBG107" s="145"/>
      <c r="HBM107" s="145"/>
      <c r="HBP107" s="145"/>
      <c r="HBV107" s="145"/>
      <c r="HBX107" s="145"/>
      <c r="HBY107" s="145"/>
      <c r="HCA107" s="145"/>
      <c r="HCD107" s="145"/>
      <c r="HCG107" s="145"/>
      <c r="HCJ107" s="145"/>
      <c r="HCR107" s="145"/>
      <c r="HCW107" s="145"/>
      <c r="HDF107" s="145"/>
      <c r="HDI107" s="145"/>
      <c r="HDQ107" s="145"/>
      <c r="HEM107" s="145"/>
      <c r="HEN107" s="145"/>
      <c r="HEO107" s="145"/>
      <c r="HEP107" s="145"/>
      <c r="HEQ107" s="145"/>
      <c r="HER107" s="145"/>
      <c r="HFJ107" s="145"/>
      <c r="HFK107" s="145"/>
      <c r="HFN107" s="145"/>
      <c r="HFQ107" s="145"/>
      <c r="HFS107" s="145"/>
      <c r="HFU107" s="145"/>
      <c r="HFX107" s="145"/>
      <c r="HGA107" s="145"/>
      <c r="HGD107" s="145"/>
      <c r="HGG107" s="145"/>
      <c r="HGJ107" s="145"/>
      <c r="HGM107" s="145"/>
      <c r="HGP107" s="145"/>
      <c r="HGS107" s="145"/>
      <c r="HGU107" s="145"/>
      <c r="HHH107" s="145"/>
      <c r="HHI107" s="145"/>
      <c r="HHJ107" s="145"/>
      <c r="HHK107" s="145"/>
      <c r="HHL107" s="145"/>
      <c r="HHM107" s="145"/>
      <c r="HHN107" s="145"/>
      <c r="HHO107" s="145"/>
      <c r="HHP107" s="145"/>
      <c r="HHQ107" s="145"/>
      <c r="HHR107" s="145"/>
      <c r="HHS107" s="145"/>
      <c r="HHT107" s="145"/>
      <c r="HHU107" s="145"/>
      <c r="HHY107" s="145"/>
      <c r="HIA107" s="145"/>
      <c r="HIB107" s="145"/>
      <c r="HIC107" s="145"/>
      <c r="HID107" s="145"/>
      <c r="HIG107" s="145"/>
      <c r="HII107" s="145"/>
      <c r="HIJ107" s="145"/>
      <c r="HIK107" s="145"/>
      <c r="HIL107" s="145"/>
      <c r="HIM107" s="145"/>
      <c r="HIN107" s="145"/>
      <c r="HIO107" s="145"/>
      <c r="HIP107" s="145"/>
      <c r="HIQ107" s="145"/>
      <c r="HIR107" s="145"/>
      <c r="HIS107" s="145"/>
      <c r="HIT107" s="145"/>
      <c r="HIU107" s="145"/>
      <c r="HIX107" s="145"/>
      <c r="HJA107" s="145"/>
      <c r="HJD107" s="145"/>
      <c r="HJG107" s="145"/>
      <c r="HJJ107" s="145"/>
      <c r="HJV107" s="145"/>
      <c r="HJY107" s="145"/>
      <c r="HKB107" s="145"/>
      <c r="HKE107" s="145"/>
      <c r="HKN107" s="145"/>
      <c r="HKT107" s="145"/>
      <c r="HKW107" s="145"/>
      <c r="HKZ107" s="145"/>
      <c r="HLC107" s="145"/>
      <c r="HLI107" s="145"/>
      <c r="HLL107" s="145"/>
      <c r="HLR107" s="145"/>
      <c r="HLT107" s="145"/>
      <c r="HLU107" s="145"/>
      <c r="HLW107" s="145"/>
      <c r="HLZ107" s="145"/>
      <c r="HMC107" s="145"/>
      <c r="HMF107" s="145"/>
      <c r="HMN107" s="145"/>
      <c r="HMS107" s="145"/>
      <c r="HNB107" s="145"/>
      <c r="HNE107" s="145"/>
      <c r="HNM107" s="145"/>
      <c r="HOI107" s="145"/>
      <c r="HOJ107" s="145"/>
      <c r="HOK107" s="145"/>
      <c r="HOL107" s="145"/>
      <c r="HOM107" s="145"/>
      <c r="HON107" s="145"/>
      <c r="HPF107" s="145"/>
      <c r="HPG107" s="145"/>
      <c r="HPJ107" s="145"/>
      <c r="HPM107" s="145"/>
      <c r="HPO107" s="145"/>
      <c r="HPQ107" s="145"/>
      <c r="HPT107" s="145"/>
      <c r="HPW107" s="145"/>
      <c r="HPZ107" s="145"/>
      <c r="HQC107" s="145"/>
      <c r="HQF107" s="145"/>
      <c r="HQI107" s="145"/>
      <c r="HQL107" s="145"/>
      <c r="HQO107" s="145"/>
      <c r="HQQ107" s="145"/>
      <c r="HRD107" s="145"/>
      <c r="HRE107" s="145"/>
      <c r="HRF107" s="145"/>
      <c r="HRG107" s="145"/>
      <c r="HRH107" s="145"/>
      <c r="HRI107" s="145"/>
      <c r="HRJ107" s="145"/>
      <c r="HRK107" s="145"/>
      <c r="HRL107" s="145"/>
      <c r="HRM107" s="145"/>
      <c r="HRN107" s="145"/>
      <c r="HRO107" s="145"/>
      <c r="HRP107" s="145"/>
      <c r="HRQ107" s="145"/>
      <c r="HRU107" s="145"/>
      <c r="HRW107" s="145"/>
      <c r="HRX107" s="145"/>
      <c r="HRY107" s="145"/>
      <c r="HRZ107" s="145"/>
      <c r="HSC107" s="145"/>
      <c r="HSE107" s="145"/>
      <c r="HSF107" s="145"/>
      <c r="HSG107" s="145"/>
      <c r="HSH107" s="145"/>
      <c r="HSI107" s="145"/>
      <c r="HSJ107" s="145"/>
      <c r="HSK107" s="145"/>
      <c r="HSL107" s="145"/>
      <c r="HSM107" s="145"/>
      <c r="HSN107" s="145"/>
      <c r="HSO107" s="145"/>
      <c r="HSP107" s="145"/>
      <c r="HSQ107" s="145"/>
      <c r="HST107" s="145"/>
      <c r="HSW107" s="145"/>
      <c r="HSZ107" s="145"/>
      <c r="HTC107" s="145"/>
      <c r="HTF107" s="145"/>
      <c r="HTR107" s="145"/>
      <c r="HTU107" s="145"/>
      <c r="HTX107" s="145"/>
      <c r="HUA107" s="145"/>
      <c r="HUJ107" s="145"/>
      <c r="HUP107" s="145"/>
      <c r="HUS107" s="145"/>
      <c r="HUV107" s="145"/>
      <c r="HUY107" s="145"/>
      <c r="HVE107" s="145"/>
      <c r="HVH107" s="145"/>
      <c r="HVN107" s="145"/>
      <c r="HVP107" s="145"/>
      <c r="HVQ107" s="145"/>
      <c r="HVS107" s="145"/>
      <c r="HVV107" s="145"/>
      <c r="HVY107" s="145"/>
      <c r="HWB107" s="145"/>
      <c r="HWJ107" s="145"/>
      <c r="HWO107" s="145"/>
      <c r="HWX107" s="145"/>
      <c r="HXA107" s="145"/>
      <c r="HXI107" s="145"/>
      <c r="HYE107" s="145"/>
      <c r="HYF107" s="145"/>
      <c r="HYG107" s="145"/>
      <c r="HYH107" s="145"/>
      <c r="HYI107" s="145"/>
      <c r="HYJ107" s="145"/>
      <c r="HZB107" s="145"/>
      <c r="HZC107" s="145"/>
      <c r="HZF107" s="145"/>
      <c r="HZI107" s="145"/>
      <c r="HZK107" s="145"/>
      <c r="HZM107" s="145"/>
      <c r="HZP107" s="145"/>
      <c r="HZS107" s="145"/>
      <c r="HZV107" s="145"/>
      <c r="HZY107" s="145"/>
      <c r="IAB107" s="145"/>
      <c r="IAE107" s="145"/>
      <c r="IAH107" s="145"/>
      <c r="IAK107" s="145"/>
      <c r="IAM107" s="145"/>
      <c r="IAZ107" s="145"/>
      <c r="IBA107" s="145"/>
      <c r="IBB107" s="145"/>
      <c r="IBC107" s="145"/>
      <c r="IBD107" s="145"/>
      <c r="IBE107" s="145"/>
      <c r="IBF107" s="145"/>
      <c r="IBG107" s="145"/>
      <c r="IBH107" s="145"/>
      <c r="IBI107" s="145"/>
      <c r="IBJ107" s="145"/>
      <c r="IBK107" s="145"/>
      <c r="IBL107" s="145"/>
      <c r="IBM107" s="145"/>
      <c r="IBQ107" s="145"/>
      <c r="IBS107" s="145"/>
      <c r="IBT107" s="145"/>
      <c r="IBU107" s="145"/>
      <c r="IBV107" s="145"/>
      <c r="IBY107" s="145"/>
      <c r="ICA107" s="145"/>
      <c r="ICB107" s="145"/>
      <c r="ICC107" s="145"/>
      <c r="ICD107" s="145"/>
      <c r="ICE107" s="145"/>
      <c r="ICF107" s="145"/>
      <c r="ICG107" s="145"/>
      <c r="ICH107" s="145"/>
      <c r="ICI107" s="145"/>
      <c r="ICJ107" s="145"/>
      <c r="ICK107" s="145"/>
      <c r="ICL107" s="145"/>
      <c r="ICM107" s="145"/>
      <c r="ICP107" s="145"/>
      <c r="ICS107" s="145"/>
      <c r="ICV107" s="145"/>
      <c r="ICY107" s="145"/>
      <c r="IDB107" s="145"/>
      <c r="IDN107" s="145"/>
      <c r="IDQ107" s="145"/>
      <c r="IDT107" s="145"/>
      <c r="IDW107" s="145"/>
      <c r="IEF107" s="145"/>
      <c r="IEL107" s="145"/>
      <c r="IEO107" s="145"/>
      <c r="IER107" s="145"/>
      <c r="IEU107" s="145"/>
      <c r="IFA107" s="145"/>
      <c r="IFD107" s="145"/>
      <c r="IFJ107" s="145"/>
      <c r="IFL107" s="145"/>
      <c r="IFM107" s="145"/>
      <c r="IFO107" s="145"/>
      <c r="IFR107" s="145"/>
      <c r="IFU107" s="145"/>
      <c r="IFX107" s="145"/>
      <c r="IGF107" s="145"/>
      <c r="IGK107" s="145"/>
      <c r="IGT107" s="145"/>
      <c r="IGW107" s="145"/>
      <c r="IHE107" s="145"/>
      <c r="IIA107" s="145"/>
      <c r="IIB107" s="145"/>
      <c r="IIC107" s="145"/>
      <c r="IID107" s="145"/>
      <c r="IIE107" s="145"/>
      <c r="IIF107" s="145"/>
      <c r="IIX107" s="145"/>
      <c r="IIY107" s="145"/>
      <c r="IJB107" s="145"/>
      <c r="IJE107" s="145"/>
      <c r="IJG107" s="145"/>
      <c r="IJI107" s="145"/>
      <c r="IJL107" s="145"/>
      <c r="IJO107" s="145"/>
      <c r="IJR107" s="145"/>
      <c r="IJU107" s="145"/>
      <c r="IJX107" s="145"/>
      <c r="IKA107" s="145"/>
      <c r="IKD107" s="145"/>
      <c r="IKG107" s="145"/>
      <c r="IKI107" s="145"/>
      <c r="IKV107" s="145"/>
      <c r="IKW107" s="145"/>
      <c r="IKX107" s="145"/>
      <c r="IKY107" s="145"/>
      <c r="IKZ107" s="145"/>
      <c r="ILA107" s="145"/>
      <c r="ILB107" s="145"/>
      <c r="ILC107" s="145"/>
      <c r="ILD107" s="145"/>
      <c r="ILE107" s="145"/>
      <c r="ILF107" s="145"/>
      <c r="ILG107" s="145"/>
      <c r="ILH107" s="145"/>
      <c r="ILI107" s="145"/>
      <c r="ILM107" s="145"/>
      <c r="ILO107" s="145"/>
      <c r="ILP107" s="145"/>
      <c r="ILQ107" s="145"/>
      <c r="ILR107" s="145"/>
      <c r="ILU107" s="145"/>
      <c r="ILW107" s="145"/>
      <c r="ILX107" s="145"/>
      <c r="ILY107" s="145"/>
      <c r="ILZ107" s="145"/>
      <c r="IMA107" s="145"/>
      <c r="IMB107" s="145"/>
      <c r="IMC107" s="145"/>
      <c r="IMD107" s="145"/>
      <c r="IME107" s="145"/>
      <c r="IMF107" s="145"/>
      <c r="IMG107" s="145"/>
      <c r="IMH107" s="145"/>
      <c r="IMI107" s="145"/>
      <c r="IML107" s="145"/>
      <c r="IMO107" s="145"/>
      <c r="IMR107" s="145"/>
      <c r="IMU107" s="145"/>
      <c r="IMX107" s="145"/>
      <c r="INJ107" s="145"/>
      <c r="INM107" s="145"/>
      <c r="INP107" s="145"/>
      <c r="INS107" s="145"/>
      <c r="IOB107" s="145"/>
      <c r="IOH107" s="145"/>
      <c r="IOK107" s="145"/>
      <c r="ION107" s="145"/>
      <c r="IOQ107" s="145"/>
      <c r="IOW107" s="145"/>
      <c r="IOZ107" s="145"/>
      <c r="IPF107" s="145"/>
      <c r="IPH107" s="145"/>
      <c r="IPI107" s="145"/>
      <c r="IPK107" s="145"/>
      <c r="IPN107" s="145"/>
      <c r="IPQ107" s="145"/>
      <c r="IPT107" s="145"/>
      <c r="IQB107" s="145"/>
      <c r="IQG107" s="145"/>
      <c r="IQP107" s="145"/>
      <c r="IQS107" s="145"/>
      <c r="IRA107" s="145"/>
      <c r="IRW107" s="145"/>
      <c r="IRX107" s="145"/>
      <c r="IRY107" s="145"/>
      <c r="IRZ107" s="145"/>
      <c r="ISA107" s="145"/>
      <c r="ISB107" s="145"/>
      <c r="IST107" s="145"/>
      <c r="ISU107" s="145"/>
      <c r="ISX107" s="145"/>
      <c r="ITA107" s="145"/>
      <c r="ITC107" s="145"/>
      <c r="ITE107" s="145"/>
      <c r="ITH107" s="145"/>
      <c r="ITK107" s="145"/>
      <c r="ITN107" s="145"/>
      <c r="ITQ107" s="145"/>
      <c r="ITT107" s="145"/>
      <c r="ITW107" s="145"/>
      <c r="ITZ107" s="145"/>
      <c r="IUC107" s="145"/>
      <c r="IUE107" s="145"/>
      <c r="IUR107" s="145"/>
      <c r="IUS107" s="145"/>
      <c r="IUT107" s="145"/>
      <c r="IUU107" s="145"/>
      <c r="IUV107" s="145"/>
      <c r="IUW107" s="145"/>
      <c r="IUX107" s="145"/>
      <c r="IUY107" s="145"/>
      <c r="IUZ107" s="145"/>
      <c r="IVA107" s="145"/>
      <c r="IVB107" s="145"/>
      <c r="IVC107" s="145"/>
      <c r="IVD107" s="145"/>
      <c r="IVE107" s="145"/>
      <c r="IVI107" s="145"/>
      <c r="IVK107" s="145"/>
      <c r="IVL107" s="145"/>
      <c r="IVM107" s="145"/>
      <c r="IVN107" s="145"/>
      <c r="IVQ107" s="145"/>
      <c r="IVS107" s="145"/>
      <c r="IVT107" s="145"/>
      <c r="IVU107" s="145"/>
      <c r="IVV107" s="145"/>
      <c r="IVW107" s="145"/>
      <c r="IVX107" s="145"/>
      <c r="IVY107" s="145"/>
      <c r="IVZ107" s="145"/>
      <c r="IWA107" s="145"/>
      <c r="IWB107" s="145"/>
      <c r="IWC107" s="145"/>
      <c r="IWD107" s="145"/>
      <c r="IWE107" s="145"/>
      <c r="IWH107" s="145"/>
      <c r="IWK107" s="145"/>
      <c r="IWN107" s="145"/>
      <c r="IWQ107" s="145"/>
      <c r="IWT107" s="145"/>
      <c r="IXF107" s="145"/>
      <c r="IXI107" s="145"/>
      <c r="IXL107" s="145"/>
      <c r="IXO107" s="145"/>
      <c r="IXX107" s="145"/>
      <c r="IYD107" s="145"/>
      <c r="IYG107" s="145"/>
      <c r="IYJ107" s="145"/>
      <c r="IYM107" s="145"/>
      <c r="IYS107" s="145"/>
      <c r="IYV107" s="145"/>
      <c r="IZB107" s="145"/>
      <c r="IZD107" s="145"/>
      <c r="IZE107" s="145"/>
      <c r="IZG107" s="145"/>
      <c r="IZJ107" s="145"/>
      <c r="IZM107" s="145"/>
      <c r="IZP107" s="145"/>
      <c r="IZX107" s="145"/>
      <c r="JAC107" s="145"/>
      <c r="JAL107" s="145"/>
      <c r="JAO107" s="145"/>
      <c r="JAW107" s="145"/>
      <c r="JBS107" s="145"/>
      <c r="JBT107" s="145"/>
      <c r="JBU107" s="145"/>
      <c r="JBV107" s="145"/>
      <c r="JBW107" s="145"/>
      <c r="JBX107" s="145"/>
      <c r="JCP107" s="145"/>
      <c r="JCQ107" s="145"/>
      <c r="JCT107" s="145"/>
      <c r="JCW107" s="145"/>
      <c r="JCY107" s="145"/>
      <c r="JDA107" s="145"/>
      <c r="JDD107" s="145"/>
      <c r="JDG107" s="145"/>
      <c r="JDJ107" s="145"/>
      <c r="JDM107" s="145"/>
      <c r="JDP107" s="145"/>
      <c r="JDS107" s="145"/>
      <c r="JDV107" s="145"/>
      <c r="JDY107" s="145"/>
      <c r="JEA107" s="145"/>
      <c r="JEN107" s="145"/>
      <c r="JEO107" s="145"/>
      <c r="JEP107" s="145"/>
      <c r="JEQ107" s="145"/>
      <c r="JER107" s="145"/>
      <c r="JES107" s="145"/>
      <c r="JET107" s="145"/>
      <c r="JEU107" s="145"/>
      <c r="JEV107" s="145"/>
      <c r="JEW107" s="145"/>
      <c r="JEX107" s="145"/>
      <c r="JEY107" s="145"/>
      <c r="JEZ107" s="145"/>
      <c r="JFA107" s="145"/>
      <c r="JFE107" s="145"/>
      <c r="JFG107" s="145"/>
      <c r="JFH107" s="145"/>
      <c r="JFI107" s="145"/>
      <c r="JFJ107" s="145"/>
      <c r="JFM107" s="145"/>
      <c r="JFO107" s="145"/>
      <c r="JFP107" s="145"/>
      <c r="JFQ107" s="145"/>
      <c r="JFR107" s="145"/>
      <c r="JFS107" s="145"/>
      <c r="JFT107" s="145"/>
      <c r="JFU107" s="145"/>
      <c r="JFV107" s="145"/>
      <c r="JFW107" s="145"/>
      <c r="JFX107" s="145"/>
      <c r="JFY107" s="145"/>
      <c r="JFZ107" s="145"/>
      <c r="JGA107" s="145"/>
      <c r="JGD107" s="145"/>
      <c r="JGG107" s="145"/>
      <c r="JGJ107" s="145"/>
      <c r="JGM107" s="145"/>
      <c r="JGP107" s="145"/>
      <c r="JHB107" s="145"/>
      <c r="JHE107" s="145"/>
      <c r="JHH107" s="145"/>
      <c r="JHK107" s="145"/>
      <c r="JHT107" s="145"/>
      <c r="JHZ107" s="145"/>
      <c r="JIC107" s="145"/>
      <c r="JIF107" s="145"/>
      <c r="JII107" s="145"/>
      <c r="JIO107" s="145"/>
      <c r="JIR107" s="145"/>
      <c r="JIX107" s="145"/>
      <c r="JIZ107" s="145"/>
      <c r="JJA107" s="145"/>
      <c r="JJC107" s="145"/>
      <c r="JJF107" s="145"/>
      <c r="JJI107" s="145"/>
      <c r="JJL107" s="145"/>
      <c r="JJT107" s="145"/>
      <c r="JJY107" s="145"/>
      <c r="JKH107" s="145"/>
      <c r="JKK107" s="145"/>
      <c r="JKS107" s="145"/>
      <c r="JLO107" s="145"/>
      <c r="JLP107" s="145"/>
      <c r="JLQ107" s="145"/>
      <c r="JLR107" s="145"/>
      <c r="JLS107" s="145"/>
      <c r="JLT107" s="145"/>
      <c r="JML107" s="145"/>
      <c r="JMM107" s="145"/>
      <c r="JMP107" s="145"/>
      <c r="JMS107" s="145"/>
      <c r="JMU107" s="145"/>
      <c r="JMW107" s="145"/>
      <c r="JMZ107" s="145"/>
      <c r="JNC107" s="145"/>
      <c r="JNF107" s="145"/>
      <c r="JNI107" s="145"/>
      <c r="JNL107" s="145"/>
      <c r="JNO107" s="145"/>
      <c r="JNR107" s="145"/>
      <c r="JNU107" s="145"/>
      <c r="JNW107" s="145"/>
      <c r="JOJ107" s="145"/>
      <c r="JOK107" s="145"/>
      <c r="JOL107" s="145"/>
      <c r="JOM107" s="145"/>
      <c r="JON107" s="145"/>
      <c r="JOO107" s="145"/>
      <c r="JOP107" s="145"/>
      <c r="JOQ107" s="145"/>
      <c r="JOR107" s="145"/>
      <c r="JOS107" s="145"/>
      <c r="JOT107" s="145"/>
      <c r="JOU107" s="145"/>
      <c r="JOV107" s="145"/>
      <c r="JOW107" s="145"/>
      <c r="JPA107" s="145"/>
      <c r="JPC107" s="145"/>
      <c r="JPD107" s="145"/>
      <c r="JPE107" s="145"/>
      <c r="JPF107" s="145"/>
      <c r="JPI107" s="145"/>
      <c r="JPK107" s="145"/>
      <c r="JPL107" s="145"/>
      <c r="JPM107" s="145"/>
      <c r="JPN107" s="145"/>
      <c r="JPO107" s="145"/>
      <c r="JPP107" s="145"/>
      <c r="JPQ107" s="145"/>
      <c r="JPR107" s="145"/>
      <c r="JPS107" s="145"/>
      <c r="JPT107" s="145"/>
      <c r="JPU107" s="145"/>
      <c r="JPV107" s="145"/>
      <c r="JPW107" s="145"/>
      <c r="JPZ107" s="145"/>
      <c r="JQC107" s="145"/>
      <c r="JQF107" s="145"/>
      <c r="JQI107" s="145"/>
      <c r="JQL107" s="145"/>
      <c r="JQX107" s="145"/>
      <c r="JRA107" s="145"/>
      <c r="JRD107" s="145"/>
      <c r="JRG107" s="145"/>
      <c r="JRP107" s="145"/>
      <c r="JRV107" s="145"/>
      <c r="JRY107" s="145"/>
      <c r="JSB107" s="145"/>
      <c r="JSE107" s="145"/>
      <c r="JSK107" s="145"/>
      <c r="JSN107" s="145"/>
      <c r="JST107" s="145"/>
      <c r="JSV107" s="145"/>
      <c r="JSW107" s="145"/>
      <c r="JSY107" s="145"/>
      <c r="JTB107" s="145"/>
      <c r="JTE107" s="145"/>
      <c r="JTH107" s="145"/>
      <c r="JTP107" s="145"/>
      <c r="JTU107" s="145"/>
      <c r="JUD107" s="145"/>
      <c r="JUG107" s="145"/>
      <c r="JUO107" s="145"/>
      <c r="JVK107" s="145"/>
      <c r="JVL107" s="145"/>
      <c r="JVM107" s="145"/>
      <c r="JVN107" s="145"/>
      <c r="JVO107" s="145"/>
      <c r="JVP107" s="145"/>
      <c r="JWH107" s="145"/>
      <c r="JWI107" s="145"/>
      <c r="JWL107" s="145"/>
      <c r="JWO107" s="145"/>
      <c r="JWQ107" s="145"/>
      <c r="JWS107" s="145"/>
      <c r="JWV107" s="145"/>
      <c r="JWY107" s="145"/>
      <c r="JXB107" s="145"/>
      <c r="JXE107" s="145"/>
      <c r="JXH107" s="145"/>
      <c r="JXK107" s="145"/>
      <c r="JXN107" s="145"/>
      <c r="JXQ107" s="145"/>
      <c r="JXS107" s="145"/>
      <c r="JYF107" s="145"/>
      <c r="JYG107" s="145"/>
      <c r="JYH107" s="145"/>
      <c r="JYI107" s="145"/>
      <c r="JYJ107" s="145"/>
      <c r="JYK107" s="145"/>
      <c r="JYL107" s="145"/>
      <c r="JYM107" s="145"/>
      <c r="JYN107" s="145"/>
      <c r="JYO107" s="145"/>
      <c r="JYP107" s="145"/>
      <c r="JYQ107" s="145"/>
      <c r="JYR107" s="145"/>
      <c r="JYS107" s="145"/>
      <c r="JYW107" s="145"/>
      <c r="JYY107" s="145"/>
      <c r="JYZ107" s="145"/>
      <c r="JZA107" s="145"/>
      <c r="JZB107" s="145"/>
      <c r="JZE107" s="145"/>
      <c r="JZG107" s="145"/>
      <c r="JZH107" s="145"/>
      <c r="JZI107" s="145"/>
      <c r="JZJ107" s="145"/>
      <c r="JZK107" s="145"/>
      <c r="JZL107" s="145"/>
      <c r="JZM107" s="145"/>
      <c r="JZN107" s="145"/>
      <c r="JZO107" s="145"/>
      <c r="JZP107" s="145"/>
      <c r="JZQ107" s="145"/>
      <c r="JZR107" s="145"/>
      <c r="JZS107" s="145"/>
      <c r="JZV107" s="145"/>
      <c r="JZY107" s="145"/>
      <c r="KAB107" s="145"/>
      <c r="KAE107" s="145"/>
      <c r="KAH107" s="145"/>
      <c r="KAT107" s="145"/>
      <c r="KAW107" s="145"/>
      <c r="KAZ107" s="145"/>
      <c r="KBC107" s="145"/>
      <c r="KBL107" s="145"/>
      <c r="KBR107" s="145"/>
      <c r="KBU107" s="145"/>
      <c r="KBX107" s="145"/>
      <c r="KCA107" s="145"/>
      <c r="KCG107" s="145"/>
      <c r="KCJ107" s="145"/>
      <c r="KCP107" s="145"/>
      <c r="KCR107" s="145"/>
      <c r="KCS107" s="145"/>
      <c r="KCU107" s="145"/>
      <c r="KCX107" s="145"/>
      <c r="KDA107" s="145"/>
      <c r="KDD107" s="145"/>
      <c r="KDL107" s="145"/>
      <c r="KDQ107" s="145"/>
      <c r="KDZ107" s="145"/>
      <c r="KEC107" s="145"/>
      <c r="KEK107" s="145"/>
      <c r="KFG107" s="145"/>
      <c r="KFH107" s="145"/>
      <c r="KFI107" s="145"/>
      <c r="KFJ107" s="145"/>
      <c r="KFK107" s="145"/>
      <c r="KFL107" s="145"/>
      <c r="KGD107" s="145"/>
      <c r="KGE107" s="145"/>
      <c r="KGH107" s="145"/>
      <c r="KGK107" s="145"/>
      <c r="KGM107" s="145"/>
      <c r="KGO107" s="145"/>
      <c r="KGR107" s="145"/>
      <c r="KGU107" s="145"/>
      <c r="KGX107" s="145"/>
      <c r="KHA107" s="145"/>
      <c r="KHD107" s="145"/>
      <c r="KHG107" s="145"/>
      <c r="KHJ107" s="145"/>
      <c r="KHM107" s="145"/>
      <c r="KHO107" s="145"/>
      <c r="KIB107" s="145"/>
      <c r="KIC107" s="145"/>
      <c r="KID107" s="145"/>
      <c r="KIE107" s="145"/>
      <c r="KIF107" s="145"/>
      <c r="KIG107" s="145"/>
      <c r="KIH107" s="145"/>
      <c r="KII107" s="145"/>
      <c r="KIJ107" s="145"/>
      <c r="KIK107" s="145"/>
      <c r="KIL107" s="145"/>
      <c r="KIM107" s="145"/>
      <c r="KIN107" s="145"/>
      <c r="KIO107" s="145"/>
      <c r="KIS107" s="145"/>
      <c r="KIU107" s="145"/>
      <c r="KIV107" s="145"/>
      <c r="KIW107" s="145"/>
      <c r="KIX107" s="145"/>
      <c r="KJA107" s="145"/>
      <c r="KJC107" s="145"/>
      <c r="KJD107" s="145"/>
      <c r="KJE107" s="145"/>
      <c r="KJF107" s="145"/>
      <c r="KJG107" s="145"/>
      <c r="KJH107" s="145"/>
      <c r="KJI107" s="145"/>
      <c r="KJJ107" s="145"/>
      <c r="KJK107" s="145"/>
      <c r="KJL107" s="145"/>
      <c r="KJM107" s="145"/>
      <c r="KJN107" s="145"/>
      <c r="KJO107" s="145"/>
      <c r="KJR107" s="145"/>
      <c r="KJU107" s="145"/>
      <c r="KJX107" s="145"/>
      <c r="KKA107" s="145"/>
      <c r="KKD107" s="145"/>
      <c r="KKP107" s="145"/>
      <c r="KKS107" s="145"/>
      <c r="KKV107" s="145"/>
      <c r="KKY107" s="145"/>
      <c r="KLH107" s="145"/>
      <c r="KLN107" s="145"/>
      <c r="KLQ107" s="145"/>
      <c r="KLT107" s="145"/>
      <c r="KLW107" s="145"/>
      <c r="KMC107" s="145"/>
      <c r="KMF107" s="145"/>
      <c r="KML107" s="145"/>
      <c r="KMN107" s="145"/>
      <c r="KMO107" s="145"/>
      <c r="KMQ107" s="145"/>
      <c r="KMT107" s="145"/>
      <c r="KMW107" s="145"/>
      <c r="KMZ107" s="145"/>
      <c r="KNH107" s="145"/>
      <c r="KNM107" s="145"/>
      <c r="KNV107" s="145"/>
      <c r="KNY107" s="145"/>
      <c r="KOG107" s="145"/>
      <c r="KPC107" s="145"/>
      <c r="KPD107" s="145"/>
      <c r="KPE107" s="145"/>
      <c r="KPF107" s="145"/>
      <c r="KPG107" s="145"/>
      <c r="KPH107" s="145"/>
      <c r="KPZ107" s="145"/>
      <c r="KQA107" s="145"/>
      <c r="KQD107" s="145"/>
      <c r="KQG107" s="145"/>
      <c r="KQI107" s="145"/>
      <c r="KQK107" s="145"/>
      <c r="KQN107" s="145"/>
      <c r="KQQ107" s="145"/>
      <c r="KQT107" s="145"/>
      <c r="KQW107" s="145"/>
      <c r="KQZ107" s="145"/>
      <c r="KRC107" s="145"/>
      <c r="KRF107" s="145"/>
      <c r="KRI107" s="145"/>
      <c r="KRK107" s="145"/>
      <c r="KRX107" s="145"/>
      <c r="KRY107" s="145"/>
      <c r="KRZ107" s="145"/>
      <c r="KSA107" s="145"/>
      <c r="KSB107" s="145"/>
      <c r="KSC107" s="145"/>
      <c r="KSD107" s="145"/>
      <c r="KSE107" s="145"/>
      <c r="KSF107" s="145"/>
      <c r="KSG107" s="145"/>
      <c r="KSH107" s="145"/>
      <c r="KSI107" s="145"/>
      <c r="KSJ107" s="145"/>
      <c r="KSK107" s="145"/>
      <c r="KSO107" s="145"/>
      <c r="KSQ107" s="145"/>
      <c r="KSR107" s="145"/>
      <c r="KSS107" s="145"/>
      <c r="KST107" s="145"/>
      <c r="KSW107" s="145"/>
      <c r="KSY107" s="145"/>
      <c r="KSZ107" s="145"/>
      <c r="KTA107" s="145"/>
      <c r="KTB107" s="145"/>
      <c r="KTC107" s="145"/>
      <c r="KTD107" s="145"/>
      <c r="KTE107" s="145"/>
      <c r="KTF107" s="145"/>
      <c r="KTG107" s="145"/>
      <c r="KTH107" s="145"/>
      <c r="KTI107" s="145"/>
      <c r="KTJ107" s="145"/>
      <c r="KTK107" s="145"/>
      <c r="KTN107" s="145"/>
      <c r="KTQ107" s="145"/>
      <c r="KTT107" s="145"/>
      <c r="KTW107" s="145"/>
      <c r="KTZ107" s="145"/>
      <c r="KUL107" s="145"/>
      <c r="KUO107" s="145"/>
      <c r="KUR107" s="145"/>
      <c r="KUU107" s="145"/>
      <c r="KVD107" s="145"/>
      <c r="KVJ107" s="145"/>
      <c r="KVM107" s="145"/>
      <c r="KVP107" s="145"/>
      <c r="KVS107" s="145"/>
      <c r="KVY107" s="145"/>
      <c r="KWB107" s="145"/>
      <c r="KWH107" s="145"/>
      <c r="KWJ107" s="145"/>
      <c r="KWK107" s="145"/>
      <c r="KWM107" s="145"/>
      <c r="KWP107" s="145"/>
      <c r="KWS107" s="145"/>
      <c r="KWV107" s="145"/>
      <c r="KXD107" s="145"/>
      <c r="KXI107" s="145"/>
      <c r="KXR107" s="145"/>
      <c r="KXU107" s="145"/>
      <c r="KYC107" s="145"/>
      <c r="KYY107" s="145"/>
      <c r="KYZ107" s="145"/>
      <c r="KZA107" s="145"/>
      <c r="KZB107" s="145"/>
      <c r="KZC107" s="145"/>
      <c r="KZD107" s="145"/>
      <c r="KZV107" s="145"/>
      <c r="KZW107" s="145"/>
      <c r="KZZ107" s="145"/>
      <c r="LAC107" s="145"/>
      <c r="LAE107" s="145"/>
      <c r="LAG107" s="145"/>
      <c r="LAJ107" s="145"/>
      <c r="LAM107" s="145"/>
      <c r="LAP107" s="145"/>
      <c r="LAS107" s="145"/>
      <c r="LAV107" s="145"/>
      <c r="LAY107" s="145"/>
      <c r="LBB107" s="145"/>
      <c r="LBE107" s="145"/>
      <c r="LBG107" s="145"/>
      <c r="LBT107" s="145"/>
      <c r="LBU107" s="145"/>
      <c r="LBV107" s="145"/>
      <c r="LBW107" s="145"/>
      <c r="LBX107" s="145"/>
      <c r="LBY107" s="145"/>
      <c r="LBZ107" s="145"/>
      <c r="LCA107" s="145"/>
      <c r="LCB107" s="145"/>
      <c r="LCC107" s="145"/>
      <c r="LCD107" s="145"/>
      <c r="LCE107" s="145"/>
      <c r="LCF107" s="145"/>
      <c r="LCG107" s="145"/>
      <c r="LCK107" s="145"/>
      <c r="LCM107" s="145"/>
      <c r="LCN107" s="145"/>
      <c r="LCO107" s="145"/>
      <c r="LCP107" s="145"/>
      <c r="LCS107" s="145"/>
      <c r="LCU107" s="145"/>
      <c r="LCV107" s="145"/>
      <c r="LCW107" s="145"/>
      <c r="LCX107" s="145"/>
      <c r="LCY107" s="145"/>
      <c r="LCZ107" s="145"/>
      <c r="LDA107" s="145"/>
      <c r="LDB107" s="145"/>
      <c r="LDC107" s="145"/>
      <c r="LDD107" s="145"/>
      <c r="LDE107" s="145"/>
      <c r="LDF107" s="145"/>
      <c r="LDG107" s="145"/>
      <c r="LDJ107" s="145"/>
      <c r="LDM107" s="145"/>
      <c r="LDP107" s="145"/>
      <c r="LDS107" s="145"/>
      <c r="LDV107" s="145"/>
      <c r="LEH107" s="145"/>
      <c r="LEK107" s="145"/>
      <c r="LEN107" s="145"/>
      <c r="LEQ107" s="145"/>
      <c r="LEZ107" s="145"/>
      <c r="LFF107" s="145"/>
      <c r="LFI107" s="145"/>
      <c r="LFL107" s="145"/>
      <c r="LFO107" s="145"/>
      <c r="LFU107" s="145"/>
      <c r="LFX107" s="145"/>
      <c r="LGD107" s="145"/>
      <c r="LGF107" s="145"/>
      <c r="LGG107" s="145"/>
      <c r="LGI107" s="145"/>
      <c r="LGL107" s="145"/>
      <c r="LGO107" s="145"/>
      <c r="LGR107" s="145"/>
      <c r="LGZ107" s="145"/>
      <c r="LHE107" s="145"/>
      <c r="LHN107" s="145"/>
      <c r="LHQ107" s="145"/>
      <c r="LHY107" s="145"/>
      <c r="LIU107" s="145"/>
      <c r="LIV107" s="145"/>
      <c r="LIW107" s="145"/>
      <c r="LIX107" s="145"/>
      <c r="LIY107" s="145"/>
      <c r="LIZ107" s="145"/>
      <c r="LJR107" s="145"/>
      <c r="LJS107" s="145"/>
      <c r="LJV107" s="145"/>
      <c r="LJY107" s="145"/>
      <c r="LKA107" s="145"/>
      <c r="LKC107" s="145"/>
      <c r="LKF107" s="145"/>
      <c r="LKI107" s="145"/>
      <c r="LKL107" s="145"/>
      <c r="LKO107" s="145"/>
      <c r="LKR107" s="145"/>
      <c r="LKU107" s="145"/>
      <c r="LKX107" s="145"/>
      <c r="LLA107" s="145"/>
      <c r="LLC107" s="145"/>
      <c r="LLP107" s="145"/>
      <c r="LLQ107" s="145"/>
      <c r="LLR107" s="145"/>
      <c r="LLS107" s="145"/>
      <c r="LLT107" s="145"/>
      <c r="LLU107" s="145"/>
      <c r="LLV107" s="145"/>
      <c r="LLW107" s="145"/>
      <c r="LLX107" s="145"/>
      <c r="LLY107" s="145"/>
      <c r="LLZ107" s="145"/>
      <c r="LMA107" s="145"/>
      <c r="LMB107" s="145"/>
      <c r="LMC107" s="145"/>
      <c r="LMG107" s="145"/>
      <c r="LMI107" s="145"/>
      <c r="LMJ107" s="145"/>
      <c r="LMK107" s="145"/>
      <c r="LML107" s="145"/>
      <c r="LMO107" s="145"/>
      <c r="LMQ107" s="145"/>
      <c r="LMR107" s="145"/>
      <c r="LMS107" s="145"/>
      <c r="LMT107" s="145"/>
      <c r="LMU107" s="145"/>
      <c r="LMV107" s="145"/>
      <c r="LMW107" s="145"/>
      <c r="LMX107" s="145"/>
      <c r="LMY107" s="145"/>
      <c r="LMZ107" s="145"/>
      <c r="LNA107" s="145"/>
      <c r="LNB107" s="145"/>
      <c r="LNC107" s="145"/>
      <c r="LNF107" s="145"/>
      <c r="LNI107" s="145"/>
      <c r="LNL107" s="145"/>
      <c r="LNO107" s="145"/>
      <c r="LNR107" s="145"/>
      <c r="LOD107" s="145"/>
      <c r="LOG107" s="145"/>
      <c r="LOJ107" s="145"/>
      <c r="LOM107" s="145"/>
      <c r="LOV107" s="145"/>
      <c r="LPB107" s="145"/>
      <c r="LPE107" s="145"/>
      <c r="LPH107" s="145"/>
      <c r="LPK107" s="145"/>
      <c r="LPQ107" s="145"/>
      <c r="LPT107" s="145"/>
      <c r="LPZ107" s="145"/>
      <c r="LQB107" s="145"/>
      <c r="LQC107" s="145"/>
      <c r="LQE107" s="145"/>
      <c r="LQH107" s="145"/>
      <c r="LQK107" s="145"/>
      <c r="LQN107" s="145"/>
      <c r="LQV107" s="145"/>
      <c r="LRA107" s="145"/>
      <c r="LRJ107" s="145"/>
      <c r="LRM107" s="145"/>
      <c r="LRU107" s="145"/>
      <c r="LSQ107" s="145"/>
      <c r="LSR107" s="145"/>
      <c r="LSS107" s="145"/>
      <c r="LST107" s="145"/>
      <c r="LSU107" s="145"/>
      <c r="LSV107" s="145"/>
      <c r="LTN107" s="145"/>
      <c r="LTO107" s="145"/>
      <c r="LTR107" s="145"/>
      <c r="LTU107" s="145"/>
      <c r="LTW107" s="145"/>
      <c r="LTY107" s="145"/>
      <c r="LUB107" s="145"/>
      <c r="LUE107" s="145"/>
      <c r="LUH107" s="145"/>
      <c r="LUK107" s="145"/>
      <c r="LUN107" s="145"/>
      <c r="LUQ107" s="145"/>
      <c r="LUT107" s="145"/>
      <c r="LUW107" s="145"/>
      <c r="LUY107" s="145"/>
      <c r="LVL107" s="145"/>
      <c r="LVM107" s="145"/>
      <c r="LVN107" s="145"/>
      <c r="LVO107" s="145"/>
      <c r="LVP107" s="145"/>
      <c r="LVQ107" s="145"/>
      <c r="LVR107" s="145"/>
      <c r="LVS107" s="145"/>
      <c r="LVT107" s="145"/>
      <c r="LVU107" s="145"/>
      <c r="LVV107" s="145"/>
      <c r="LVW107" s="145"/>
      <c r="LVX107" s="145"/>
      <c r="LVY107" s="145"/>
      <c r="LWC107" s="145"/>
      <c r="LWE107" s="145"/>
      <c r="LWF107" s="145"/>
      <c r="LWG107" s="145"/>
      <c r="LWH107" s="145"/>
      <c r="LWK107" s="145"/>
      <c r="LWM107" s="145"/>
      <c r="LWN107" s="145"/>
      <c r="LWO107" s="145"/>
      <c r="LWP107" s="145"/>
      <c r="LWQ107" s="145"/>
      <c r="LWR107" s="145"/>
      <c r="LWS107" s="145"/>
      <c r="LWT107" s="145"/>
      <c r="LWU107" s="145"/>
      <c r="LWV107" s="145"/>
      <c r="LWW107" s="145"/>
      <c r="LWX107" s="145"/>
      <c r="LWY107" s="145"/>
      <c r="LXB107" s="145"/>
      <c r="LXE107" s="145"/>
      <c r="LXH107" s="145"/>
      <c r="LXK107" s="145"/>
      <c r="LXN107" s="145"/>
      <c r="LXZ107" s="145"/>
      <c r="LYC107" s="145"/>
      <c r="LYF107" s="145"/>
      <c r="LYI107" s="145"/>
      <c r="LYR107" s="145"/>
      <c r="LYX107" s="145"/>
      <c r="LZA107" s="145"/>
      <c r="LZD107" s="145"/>
      <c r="LZG107" s="145"/>
      <c r="LZM107" s="145"/>
      <c r="LZP107" s="145"/>
      <c r="LZV107" s="145"/>
      <c r="LZX107" s="145"/>
      <c r="LZY107" s="145"/>
      <c r="MAA107" s="145"/>
      <c r="MAD107" s="145"/>
      <c r="MAG107" s="145"/>
      <c r="MAJ107" s="145"/>
      <c r="MAR107" s="145"/>
      <c r="MAW107" s="145"/>
      <c r="MBF107" s="145"/>
      <c r="MBI107" s="145"/>
      <c r="MBQ107" s="145"/>
      <c r="MCM107" s="145"/>
      <c r="MCN107" s="145"/>
      <c r="MCO107" s="145"/>
      <c r="MCP107" s="145"/>
      <c r="MCQ107" s="145"/>
      <c r="MCR107" s="145"/>
      <c r="MDJ107" s="145"/>
      <c r="MDK107" s="145"/>
      <c r="MDN107" s="145"/>
      <c r="MDQ107" s="145"/>
      <c r="MDS107" s="145"/>
      <c r="MDU107" s="145"/>
      <c r="MDX107" s="145"/>
      <c r="MEA107" s="145"/>
      <c r="MED107" s="145"/>
      <c r="MEG107" s="145"/>
      <c r="MEJ107" s="145"/>
      <c r="MEM107" s="145"/>
      <c r="MEP107" s="145"/>
      <c r="MES107" s="145"/>
      <c r="MEU107" s="145"/>
      <c r="MFH107" s="145"/>
      <c r="MFI107" s="145"/>
      <c r="MFJ107" s="145"/>
      <c r="MFK107" s="145"/>
      <c r="MFL107" s="145"/>
      <c r="MFM107" s="145"/>
      <c r="MFN107" s="145"/>
      <c r="MFO107" s="145"/>
      <c r="MFP107" s="145"/>
      <c r="MFQ107" s="145"/>
      <c r="MFR107" s="145"/>
      <c r="MFS107" s="145"/>
      <c r="MFT107" s="145"/>
      <c r="MFU107" s="145"/>
      <c r="MFY107" s="145"/>
      <c r="MGA107" s="145"/>
      <c r="MGB107" s="145"/>
      <c r="MGC107" s="145"/>
      <c r="MGD107" s="145"/>
      <c r="MGG107" s="145"/>
      <c r="MGI107" s="145"/>
      <c r="MGJ107" s="145"/>
      <c r="MGK107" s="145"/>
      <c r="MGL107" s="145"/>
      <c r="MGM107" s="145"/>
      <c r="MGN107" s="145"/>
      <c r="MGO107" s="145"/>
      <c r="MGP107" s="145"/>
      <c r="MGQ107" s="145"/>
      <c r="MGR107" s="145"/>
      <c r="MGS107" s="145"/>
      <c r="MGT107" s="145"/>
      <c r="MGU107" s="145"/>
      <c r="MGX107" s="145"/>
      <c r="MHA107" s="145"/>
      <c r="MHD107" s="145"/>
      <c r="MHG107" s="145"/>
      <c r="MHJ107" s="145"/>
      <c r="MHV107" s="145"/>
      <c r="MHY107" s="145"/>
      <c r="MIB107" s="145"/>
      <c r="MIE107" s="145"/>
      <c r="MIN107" s="145"/>
      <c r="MIT107" s="145"/>
      <c r="MIW107" s="145"/>
      <c r="MIZ107" s="145"/>
      <c r="MJC107" s="145"/>
      <c r="MJI107" s="145"/>
      <c r="MJL107" s="145"/>
      <c r="MJR107" s="145"/>
      <c r="MJT107" s="145"/>
      <c r="MJU107" s="145"/>
      <c r="MJW107" s="145"/>
      <c r="MJZ107" s="145"/>
      <c r="MKC107" s="145"/>
      <c r="MKF107" s="145"/>
      <c r="MKN107" s="145"/>
      <c r="MKS107" s="145"/>
      <c r="MLB107" s="145"/>
      <c r="MLE107" s="145"/>
      <c r="MLM107" s="145"/>
      <c r="MMI107" s="145"/>
      <c r="MMJ107" s="145"/>
      <c r="MMK107" s="145"/>
      <c r="MML107" s="145"/>
      <c r="MMM107" s="145"/>
      <c r="MMN107" s="145"/>
      <c r="MNF107" s="145"/>
      <c r="MNG107" s="145"/>
      <c r="MNJ107" s="145"/>
      <c r="MNM107" s="145"/>
      <c r="MNO107" s="145"/>
      <c r="MNQ107" s="145"/>
      <c r="MNT107" s="145"/>
      <c r="MNW107" s="145"/>
      <c r="MNZ107" s="145"/>
      <c r="MOC107" s="145"/>
      <c r="MOF107" s="145"/>
      <c r="MOI107" s="145"/>
      <c r="MOL107" s="145"/>
      <c r="MOO107" s="145"/>
      <c r="MOQ107" s="145"/>
      <c r="MPD107" s="145"/>
      <c r="MPE107" s="145"/>
      <c r="MPF107" s="145"/>
      <c r="MPG107" s="145"/>
      <c r="MPH107" s="145"/>
      <c r="MPI107" s="145"/>
      <c r="MPJ107" s="145"/>
      <c r="MPK107" s="145"/>
      <c r="MPL107" s="145"/>
      <c r="MPM107" s="145"/>
      <c r="MPN107" s="145"/>
      <c r="MPO107" s="145"/>
      <c r="MPP107" s="145"/>
      <c r="MPQ107" s="145"/>
      <c r="MPU107" s="145"/>
      <c r="MPW107" s="145"/>
      <c r="MPX107" s="145"/>
      <c r="MPY107" s="145"/>
      <c r="MPZ107" s="145"/>
      <c r="MQC107" s="145"/>
      <c r="MQE107" s="145"/>
      <c r="MQF107" s="145"/>
      <c r="MQG107" s="145"/>
      <c r="MQH107" s="145"/>
      <c r="MQI107" s="145"/>
      <c r="MQJ107" s="145"/>
      <c r="MQK107" s="145"/>
      <c r="MQL107" s="145"/>
      <c r="MQM107" s="145"/>
      <c r="MQN107" s="145"/>
      <c r="MQO107" s="145"/>
      <c r="MQP107" s="145"/>
      <c r="MQQ107" s="145"/>
      <c r="MQT107" s="145"/>
      <c r="MQW107" s="145"/>
      <c r="MQZ107" s="145"/>
      <c r="MRC107" s="145"/>
      <c r="MRF107" s="145"/>
      <c r="MRR107" s="145"/>
      <c r="MRU107" s="145"/>
      <c r="MRX107" s="145"/>
      <c r="MSA107" s="145"/>
      <c r="MSJ107" s="145"/>
      <c r="MSP107" s="145"/>
      <c r="MSS107" s="145"/>
      <c r="MSV107" s="145"/>
      <c r="MSY107" s="145"/>
      <c r="MTE107" s="145"/>
      <c r="MTH107" s="145"/>
      <c r="MTN107" s="145"/>
      <c r="MTP107" s="145"/>
      <c r="MTQ107" s="145"/>
      <c r="MTS107" s="145"/>
      <c r="MTV107" s="145"/>
      <c r="MTY107" s="145"/>
      <c r="MUB107" s="145"/>
      <c r="MUJ107" s="145"/>
      <c r="MUO107" s="145"/>
      <c r="MUX107" s="145"/>
      <c r="MVA107" s="145"/>
      <c r="MVI107" s="145"/>
      <c r="MWE107" s="145"/>
      <c r="MWF107" s="145"/>
      <c r="MWG107" s="145"/>
      <c r="MWH107" s="145"/>
      <c r="MWI107" s="145"/>
      <c r="MWJ107" s="145"/>
      <c r="MXB107" s="145"/>
      <c r="MXC107" s="145"/>
      <c r="MXF107" s="145"/>
      <c r="MXI107" s="145"/>
      <c r="MXK107" s="145"/>
      <c r="MXM107" s="145"/>
      <c r="MXP107" s="145"/>
      <c r="MXS107" s="145"/>
      <c r="MXV107" s="145"/>
      <c r="MXY107" s="145"/>
      <c r="MYB107" s="145"/>
      <c r="MYE107" s="145"/>
      <c r="MYH107" s="145"/>
      <c r="MYK107" s="145"/>
      <c r="MYM107" s="145"/>
      <c r="MYZ107" s="145"/>
      <c r="MZA107" s="145"/>
      <c r="MZB107" s="145"/>
      <c r="MZC107" s="145"/>
      <c r="MZD107" s="145"/>
      <c r="MZE107" s="145"/>
      <c r="MZF107" s="145"/>
      <c r="MZG107" s="145"/>
      <c r="MZH107" s="145"/>
      <c r="MZI107" s="145"/>
      <c r="MZJ107" s="145"/>
      <c r="MZK107" s="145"/>
      <c r="MZL107" s="145"/>
      <c r="MZM107" s="145"/>
      <c r="MZQ107" s="145"/>
      <c r="MZS107" s="145"/>
      <c r="MZT107" s="145"/>
      <c r="MZU107" s="145"/>
      <c r="MZV107" s="145"/>
      <c r="MZY107" s="145"/>
      <c r="NAA107" s="145"/>
      <c r="NAB107" s="145"/>
      <c r="NAC107" s="145"/>
      <c r="NAD107" s="145"/>
      <c r="NAE107" s="145"/>
      <c r="NAF107" s="145"/>
      <c r="NAG107" s="145"/>
      <c r="NAH107" s="145"/>
      <c r="NAI107" s="145"/>
      <c r="NAJ107" s="145"/>
      <c r="NAK107" s="145"/>
      <c r="NAL107" s="145"/>
      <c r="NAM107" s="145"/>
      <c r="NAP107" s="145"/>
      <c r="NAS107" s="145"/>
      <c r="NAV107" s="145"/>
      <c r="NAY107" s="145"/>
      <c r="NBB107" s="145"/>
      <c r="NBN107" s="145"/>
      <c r="NBQ107" s="145"/>
      <c r="NBT107" s="145"/>
      <c r="NBW107" s="145"/>
      <c r="NCF107" s="145"/>
      <c r="NCL107" s="145"/>
      <c r="NCO107" s="145"/>
      <c r="NCR107" s="145"/>
      <c r="NCU107" s="145"/>
      <c r="NDA107" s="145"/>
      <c r="NDD107" s="145"/>
      <c r="NDJ107" s="145"/>
      <c r="NDL107" s="145"/>
      <c r="NDM107" s="145"/>
      <c r="NDO107" s="145"/>
      <c r="NDR107" s="145"/>
      <c r="NDU107" s="145"/>
      <c r="NDX107" s="145"/>
      <c r="NEF107" s="145"/>
      <c r="NEK107" s="145"/>
      <c r="NET107" s="145"/>
      <c r="NEW107" s="145"/>
      <c r="NFE107" s="145"/>
      <c r="NGA107" s="145"/>
      <c r="NGB107" s="145"/>
      <c r="NGC107" s="145"/>
      <c r="NGD107" s="145"/>
      <c r="NGE107" s="145"/>
      <c r="NGF107" s="145"/>
      <c r="NGX107" s="145"/>
      <c r="NGY107" s="145"/>
      <c r="NHB107" s="145"/>
      <c r="NHE107" s="145"/>
      <c r="NHG107" s="145"/>
      <c r="NHI107" s="145"/>
      <c r="NHL107" s="145"/>
      <c r="NHO107" s="145"/>
      <c r="NHR107" s="145"/>
      <c r="NHU107" s="145"/>
      <c r="NHX107" s="145"/>
      <c r="NIA107" s="145"/>
      <c r="NID107" s="145"/>
      <c r="NIG107" s="145"/>
      <c r="NII107" s="145"/>
      <c r="NIV107" s="145"/>
      <c r="NIW107" s="145"/>
      <c r="NIX107" s="145"/>
      <c r="NIY107" s="145"/>
      <c r="NIZ107" s="145"/>
      <c r="NJA107" s="145"/>
      <c r="NJB107" s="145"/>
      <c r="NJC107" s="145"/>
      <c r="NJD107" s="145"/>
      <c r="NJE107" s="145"/>
      <c r="NJF107" s="145"/>
      <c r="NJG107" s="145"/>
      <c r="NJH107" s="145"/>
      <c r="NJI107" s="145"/>
      <c r="NJM107" s="145"/>
      <c r="NJO107" s="145"/>
      <c r="NJP107" s="145"/>
      <c r="NJQ107" s="145"/>
      <c r="NJR107" s="145"/>
      <c r="NJU107" s="145"/>
      <c r="NJW107" s="145"/>
      <c r="NJX107" s="145"/>
      <c r="NJY107" s="145"/>
      <c r="NJZ107" s="145"/>
      <c r="NKA107" s="145"/>
      <c r="NKB107" s="145"/>
      <c r="NKC107" s="145"/>
      <c r="NKD107" s="145"/>
      <c r="NKE107" s="145"/>
      <c r="NKF107" s="145"/>
      <c r="NKG107" s="145"/>
      <c r="NKH107" s="145"/>
      <c r="NKI107" s="145"/>
      <c r="NKL107" s="145"/>
      <c r="NKO107" s="145"/>
      <c r="NKR107" s="145"/>
      <c r="NKU107" s="145"/>
      <c r="NKX107" s="145"/>
      <c r="NLJ107" s="145"/>
      <c r="NLM107" s="145"/>
      <c r="NLP107" s="145"/>
      <c r="NLS107" s="145"/>
      <c r="NMB107" s="145"/>
      <c r="NMH107" s="145"/>
      <c r="NMK107" s="145"/>
      <c r="NMN107" s="145"/>
      <c r="NMQ107" s="145"/>
      <c r="NMW107" s="145"/>
      <c r="NMZ107" s="145"/>
      <c r="NNF107" s="145"/>
      <c r="NNH107" s="145"/>
      <c r="NNI107" s="145"/>
      <c r="NNK107" s="145"/>
      <c r="NNN107" s="145"/>
      <c r="NNQ107" s="145"/>
      <c r="NNT107" s="145"/>
      <c r="NOB107" s="145"/>
      <c r="NOG107" s="145"/>
      <c r="NOP107" s="145"/>
      <c r="NOS107" s="145"/>
      <c r="NPA107" s="145"/>
      <c r="NPW107" s="145"/>
      <c r="NPX107" s="145"/>
      <c r="NPY107" s="145"/>
      <c r="NPZ107" s="145"/>
      <c r="NQA107" s="145"/>
      <c r="NQB107" s="145"/>
      <c r="NQT107" s="145"/>
      <c r="NQU107" s="145"/>
      <c r="NQX107" s="145"/>
      <c r="NRA107" s="145"/>
      <c r="NRC107" s="145"/>
      <c r="NRE107" s="145"/>
      <c r="NRH107" s="145"/>
      <c r="NRK107" s="145"/>
      <c r="NRN107" s="145"/>
      <c r="NRQ107" s="145"/>
      <c r="NRT107" s="145"/>
      <c r="NRW107" s="145"/>
      <c r="NRZ107" s="145"/>
      <c r="NSC107" s="145"/>
      <c r="NSE107" s="145"/>
      <c r="NSR107" s="145"/>
      <c r="NSS107" s="145"/>
      <c r="NST107" s="145"/>
      <c r="NSU107" s="145"/>
      <c r="NSV107" s="145"/>
      <c r="NSW107" s="145"/>
      <c r="NSX107" s="145"/>
      <c r="NSY107" s="145"/>
      <c r="NSZ107" s="145"/>
      <c r="NTA107" s="145"/>
      <c r="NTB107" s="145"/>
      <c r="NTC107" s="145"/>
      <c r="NTD107" s="145"/>
      <c r="NTE107" s="145"/>
      <c r="NTI107" s="145"/>
      <c r="NTK107" s="145"/>
      <c r="NTL107" s="145"/>
      <c r="NTM107" s="145"/>
      <c r="NTN107" s="145"/>
      <c r="NTQ107" s="145"/>
      <c r="NTS107" s="145"/>
      <c r="NTT107" s="145"/>
      <c r="NTU107" s="145"/>
      <c r="NTV107" s="145"/>
      <c r="NTW107" s="145"/>
      <c r="NTX107" s="145"/>
      <c r="NTY107" s="145"/>
      <c r="NTZ107" s="145"/>
      <c r="NUA107" s="145"/>
      <c r="NUB107" s="145"/>
      <c r="NUC107" s="145"/>
      <c r="NUD107" s="145"/>
      <c r="NUE107" s="145"/>
      <c r="NUH107" s="145"/>
      <c r="NUK107" s="145"/>
      <c r="NUN107" s="145"/>
      <c r="NUQ107" s="145"/>
      <c r="NUT107" s="145"/>
      <c r="NVF107" s="145"/>
      <c r="NVI107" s="145"/>
      <c r="NVL107" s="145"/>
      <c r="NVO107" s="145"/>
      <c r="NVX107" s="145"/>
      <c r="NWD107" s="145"/>
      <c r="NWG107" s="145"/>
      <c r="NWJ107" s="145"/>
      <c r="NWM107" s="145"/>
      <c r="NWS107" s="145"/>
      <c r="NWV107" s="145"/>
      <c r="NXB107" s="145"/>
      <c r="NXD107" s="145"/>
      <c r="NXE107" s="145"/>
      <c r="NXG107" s="145"/>
      <c r="NXJ107" s="145"/>
      <c r="NXM107" s="145"/>
      <c r="NXP107" s="145"/>
      <c r="NXX107" s="145"/>
      <c r="NYC107" s="145"/>
      <c r="NYL107" s="145"/>
      <c r="NYO107" s="145"/>
      <c r="NYW107" s="145"/>
      <c r="NZS107" s="145"/>
      <c r="NZT107" s="145"/>
      <c r="NZU107" s="145"/>
      <c r="NZV107" s="145"/>
      <c r="NZW107" s="145"/>
      <c r="NZX107" s="145"/>
      <c r="OAP107" s="145"/>
      <c r="OAQ107" s="145"/>
      <c r="OAT107" s="145"/>
      <c r="OAW107" s="145"/>
      <c r="OAY107" s="145"/>
      <c r="OBA107" s="145"/>
      <c r="OBD107" s="145"/>
      <c r="OBG107" s="145"/>
      <c r="OBJ107" s="145"/>
      <c r="OBM107" s="145"/>
      <c r="OBP107" s="145"/>
      <c r="OBS107" s="145"/>
      <c r="OBV107" s="145"/>
      <c r="OBY107" s="145"/>
      <c r="OCA107" s="145"/>
      <c r="OCN107" s="145"/>
      <c r="OCO107" s="145"/>
      <c r="OCP107" s="145"/>
      <c r="OCQ107" s="145"/>
      <c r="OCR107" s="145"/>
      <c r="OCS107" s="145"/>
      <c r="OCT107" s="145"/>
      <c r="OCU107" s="145"/>
      <c r="OCV107" s="145"/>
      <c r="OCW107" s="145"/>
      <c r="OCX107" s="145"/>
      <c r="OCY107" s="145"/>
      <c r="OCZ107" s="145"/>
      <c r="ODA107" s="145"/>
      <c r="ODE107" s="145"/>
      <c r="ODG107" s="145"/>
      <c r="ODH107" s="145"/>
      <c r="ODI107" s="145"/>
      <c r="ODJ107" s="145"/>
      <c r="ODM107" s="145"/>
      <c r="ODO107" s="145"/>
      <c r="ODP107" s="145"/>
      <c r="ODQ107" s="145"/>
      <c r="ODR107" s="145"/>
      <c r="ODS107" s="145"/>
      <c r="ODT107" s="145"/>
      <c r="ODU107" s="145"/>
      <c r="ODV107" s="145"/>
      <c r="ODW107" s="145"/>
      <c r="ODX107" s="145"/>
      <c r="ODY107" s="145"/>
      <c r="ODZ107" s="145"/>
      <c r="OEA107" s="145"/>
      <c r="OED107" s="145"/>
      <c r="OEG107" s="145"/>
      <c r="OEJ107" s="145"/>
      <c r="OEM107" s="145"/>
      <c r="OEP107" s="145"/>
      <c r="OFB107" s="145"/>
      <c r="OFE107" s="145"/>
      <c r="OFH107" s="145"/>
      <c r="OFK107" s="145"/>
      <c r="OFT107" s="145"/>
      <c r="OFZ107" s="145"/>
      <c r="OGC107" s="145"/>
      <c r="OGF107" s="145"/>
      <c r="OGI107" s="145"/>
      <c r="OGO107" s="145"/>
      <c r="OGR107" s="145"/>
      <c r="OGX107" s="145"/>
      <c r="OGZ107" s="145"/>
      <c r="OHA107" s="145"/>
      <c r="OHC107" s="145"/>
      <c r="OHF107" s="145"/>
      <c r="OHI107" s="145"/>
      <c r="OHL107" s="145"/>
      <c r="OHT107" s="145"/>
      <c r="OHY107" s="145"/>
      <c r="OIH107" s="145"/>
      <c r="OIK107" s="145"/>
      <c r="OIS107" s="145"/>
      <c r="OJO107" s="145"/>
      <c r="OJP107" s="145"/>
      <c r="OJQ107" s="145"/>
      <c r="OJR107" s="145"/>
      <c r="OJS107" s="145"/>
      <c r="OJT107" s="145"/>
      <c r="OKL107" s="145"/>
      <c r="OKM107" s="145"/>
      <c r="OKP107" s="145"/>
      <c r="OKS107" s="145"/>
      <c r="OKU107" s="145"/>
      <c r="OKW107" s="145"/>
      <c r="OKZ107" s="145"/>
      <c r="OLC107" s="145"/>
      <c r="OLF107" s="145"/>
      <c r="OLI107" s="145"/>
      <c r="OLL107" s="145"/>
      <c r="OLO107" s="145"/>
      <c r="OLR107" s="145"/>
      <c r="OLU107" s="145"/>
      <c r="OLW107" s="145"/>
      <c r="OMJ107" s="145"/>
      <c r="OMK107" s="145"/>
      <c r="OML107" s="145"/>
      <c r="OMM107" s="145"/>
      <c r="OMN107" s="145"/>
      <c r="OMO107" s="145"/>
      <c r="OMP107" s="145"/>
      <c r="OMQ107" s="145"/>
      <c r="OMR107" s="145"/>
      <c r="OMS107" s="145"/>
      <c r="OMT107" s="145"/>
      <c r="OMU107" s="145"/>
      <c r="OMV107" s="145"/>
      <c r="OMW107" s="145"/>
      <c r="ONA107" s="145"/>
      <c r="ONC107" s="145"/>
      <c r="OND107" s="145"/>
      <c r="ONE107" s="145"/>
      <c r="ONF107" s="145"/>
      <c r="ONI107" s="145"/>
      <c r="ONK107" s="145"/>
      <c r="ONL107" s="145"/>
      <c r="ONM107" s="145"/>
      <c r="ONN107" s="145"/>
      <c r="ONO107" s="145"/>
      <c r="ONP107" s="145"/>
      <c r="ONQ107" s="145"/>
      <c r="ONR107" s="145"/>
      <c r="ONS107" s="145"/>
      <c r="ONT107" s="145"/>
      <c r="ONU107" s="145"/>
      <c r="ONV107" s="145"/>
      <c r="ONW107" s="145"/>
      <c r="ONZ107" s="145"/>
      <c r="OOC107" s="145"/>
      <c r="OOF107" s="145"/>
      <c r="OOI107" s="145"/>
      <c r="OOL107" s="145"/>
      <c r="OOX107" s="145"/>
      <c r="OPA107" s="145"/>
      <c r="OPD107" s="145"/>
      <c r="OPG107" s="145"/>
      <c r="OPP107" s="145"/>
      <c r="OPV107" s="145"/>
      <c r="OPY107" s="145"/>
      <c r="OQB107" s="145"/>
      <c r="OQE107" s="145"/>
      <c r="OQK107" s="145"/>
      <c r="OQN107" s="145"/>
      <c r="OQT107" s="145"/>
      <c r="OQV107" s="145"/>
      <c r="OQW107" s="145"/>
      <c r="OQY107" s="145"/>
      <c r="ORB107" s="145"/>
      <c r="ORE107" s="145"/>
      <c r="ORH107" s="145"/>
      <c r="ORP107" s="145"/>
      <c r="ORU107" s="145"/>
      <c r="OSD107" s="145"/>
      <c r="OSG107" s="145"/>
      <c r="OSO107" s="145"/>
      <c r="OTK107" s="145"/>
      <c r="OTL107" s="145"/>
      <c r="OTM107" s="145"/>
      <c r="OTN107" s="145"/>
      <c r="OTO107" s="145"/>
      <c r="OTP107" s="145"/>
      <c r="OUH107" s="145"/>
      <c r="OUI107" s="145"/>
      <c r="OUL107" s="145"/>
      <c r="OUO107" s="145"/>
      <c r="OUQ107" s="145"/>
      <c r="OUS107" s="145"/>
      <c r="OUV107" s="145"/>
      <c r="OUY107" s="145"/>
      <c r="OVB107" s="145"/>
      <c r="OVE107" s="145"/>
      <c r="OVH107" s="145"/>
      <c r="OVK107" s="145"/>
      <c r="OVN107" s="145"/>
      <c r="OVQ107" s="145"/>
      <c r="OVS107" s="145"/>
      <c r="OWF107" s="145"/>
      <c r="OWG107" s="145"/>
      <c r="OWH107" s="145"/>
      <c r="OWI107" s="145"/>
      <c r="OWJ107" s="145"/>
      <c r="OWK107" s="145"/>
      <c r="OWL107" s="145"/>
      <c r="OWM107" s="145"/>
      <c r="OWN107" s="145"/>
      <c r="OWO107" s="145"/>
      <c r="OWP107" s="145"/>
      <c r="OWQ107" s="145"/>
      <c r="OWR107" s="145"/>
      <c r="OWS107" s="145"/>
      <c r="OWW107" s="145"/>
      <c r="OWY107" s="145"/>
      <c r="OWZ107" s="145"/>
      <c r="OXA107" s="145"/>
      <c r="OXB107" s="145"/>
      <c r="OXE107" s="145"/>
      <c r="OXG107" s="145"/>
      <c r="OXH107" s="145"/>
      <c r="OXI107" s="145"/>
      <c r="OXJ107" s="145"/>
      <c r="OXK107" s="145"/>
      <c r="OXL107" s="145"/>
      <c r="OXM107" s="145"/>
      <c r="OXN107" s="145"/>
      <c r="OXO107" s="145"/>
      <c r="OXP107" s="145"/>
      <c r="OXQ107" s="145"/>
      <c r="OXR107" s="145"/>
      <c r="OXS107" s="145"/>
      <c r="OXV107" s="145"/>
      <c r="OXY107" s="145"/>
      <c r="OYB107" s="145"/>
      <c r="OYE107" s="145"/>
      <c r="OYH107" s="145"/>
      <c r="OYT107" s="145"/>
      <c r="OYW107" s="145"/>
      <c r="OYZ107" s="145"/>
      <c r="OZC107" s="145"/>
      <c r="OZL107" s="145"/>
      <c r="OZR107" s="145"/>
      <c r="OZU107" s="145"/>
      <c r="OZX107" s="145"/>
      <c r="PAA107" s="145"/>
      <c r="PAG107" s="145"/>
      <c r="PAJ107" s="145"/>
      <c r="PAP107" s="145"/>
      <c r="PAR107" s="145"/>
      <c r="PAS107" s="145"/>
      <c r="PAU107" s="145"/>
      <c r="PAX107" s="145"/>
      <c r="PBA107" s="145"/>
      <c r="PBD107" s="145"/>
      <c r="PBL107" s="145"/>
      <c r="PBQ107" s="145"/>
      <c r="PBZ107" s="145"/>
      <c r="PCC107" s="145"/>
      <c r="PCK107" s="145"/>
      <c r="PDG107" s="145"/>
      <c r="PDH107" s="145"/>
      <c r="PDI107" s="145"/>
      <c r="PDJ107" s="145"/>
      <c r="PDK107" s="145"/>
      <c r="PDL107" s="145"/>
      <c r="PED107" s="145"/>
      <c r="PEE107" s="145"/>
      <c r="PEH107" s="145"/>
      <c r="PEK107" s="145"/>
      <c r="PEM107" s="145"/>
      <c r="PEO107" s="145"/>
      <c r="PER107" s="145"/>
      <c r="PEU107" s="145"/>
      <c r="PEX107" s="145"/>
      <c r="PFA107" s="145"/>
      <c r="PFD107" s="145"/>
      <c r="PFG107" s="145"/>
      <c r="PFJ107" s="145"/>
      <c r="PFM107" s="145"/>
      <c r="PFO107" s="145"/>
      <c r="PGB107" s="145"/>
      <c r="PGC107" s="145"/>
      <c r="PGD107" s="145"/>
      <c r="PGE107" s="145"/>
      <c r="PGF107" s="145"/>
      <c r="PGG107" s="145"/>
      <c r="PGH107" s="145"/>
      <c r="PGI107" s="145"/>
      <c r="PGJ107" s="145"/>
      <c r="PGK107" s="145"/>
      <c r="PGL107" s="145"/>
      <c r="PGM107" s="145"/>
      <c r="PGN107" s="145"/>
      <c r="PGO107" s="145"/>
      <c r="PGS107" s="145"/>
      <c r="PGU107" s="145"/>
      <c r="PGV107" s="145"/>
      <c r="PGW107" s="145"/>
      <c r="PGX107" s="145"/>
      <c r="PHA107" s="145"/>
      <c r="PHC107" s="145"/>
      <c r="PHD107" s="145"/>
      <c r="PHE107" s="145"/>
      <c r="PHF107" s="145"/>
      <c r="PHG107" s="145"/>
      <c r="PHH107" s="145"/>
      <c r="PHI107" s="145"/>
      <c r="PHJ107" s="145"/>
      <c r="PHK107" s="145"/>
      <c r="PHL107" s="145"/>
      <c r="PHM107" s="145"/>
      <c r="PHN107" s="145"/>
      <c r="PHO107" s="145"/>
      <c r="PHR107" s="145"/>
      <c r="PHU107" s="145"/>
      <c r="PHX107" s="145"/>
      <c r="PIA107" s="145"/>
      <c r="PID107" s="145"/>
      <c r="PIP107" s="145"/>
      <c r="PIS107" s="145"/>
      <c r="PIV107" s="145"/>
      <c r="PIY107" s="145"/>
      <c r="PJH107" s="145"/>
      <c r="PJN107" s="145"/>
      <c r="PJQ107" s="145"/>
      <c r="PJT107" s="145"/>
      <c r="PJW107" s="145"/>
      <c r="PKC107" s="145"/>
      <c r="PKF107" s="145"/>
      <c r="PKL107" s="145"/>
      <c r="PKN107" s="145"/>
      <c r="PKO107" s="145"/>
      <c r="PKQ107" s="145"/>
      <c r="PKT107" s="145"/>
      <c r="PKW107" s="145"/>
      <c r="PKZ107" s="145"/>
      <c r="PLH107" s="145"/>
      <c r="PLM107" s="145"/>
      <c r="PLV107" s="145"/>
      <c r="PLY107" s="145"/>
      <c r="PMG107" s="145"/>
      <c r="PNC107" s="145"/>
      <c r="PND107" s="145"/>
      <c r="PNE107" s="145"/>
      <c r="PNF107" s="145"/>
      <c r="PNG107" s="145"/>
      <c r="PNH107" s="145"/>
      <c r="PNZ107" s="145"/>
      <c r="POA107" s="145"/>
      <c r="POD107" s="145"/>
      <c r="POG107" s="145"/>
      <c r="POI107" s="145"/>
      <c r="POK107" s="145"/>
      <c r="PON107" s="145"/>
      <c r="POQ107" s="145"/>
      <c r="POT107" s="145"/>
      <c r="POW107" s="145"/>
      <c r="POZ107" s="145"/>
      <c r="PPC107" s="145"/>
      <c r="PPF107" s="145"/>
      <c r="PPI107" s="145"/>
      <c r="PPK107" s="145"/>
      <c r="PPX107" s="145"/>
      <c r="PPY107" s="145"/>
      <c r="PPZ107" s="145"/>
      <c r="PQA107" s="145"/>
      <c r="PQB107" s="145"/>
      <c r="PQC107" s="145"/>
      <c r="PQD107" s="145"/>
      <c r="PQE107" s="145"/>
      <c r="PQF107" s="145"/>
      <c r="PQG107" s="145"/>
      <c r="PQH107" s="145"/>
      <c r="PQI107" s="145"/>
      <c r="PQJ107" s="145"/>
      <c r="PQK107" s="145"/>
      <c r="PQO107" s="145"/>
      <c r="PQQ107" s="145"/>
      <c r="PQR107" s="145"/>
      <c r="PQS107" s="145"/>
      <c r="PQT107" s="145"/>
      <c r="PQW107" s="145"/>
      <c r="PQY107" s="145"/>
      <c r="PQZ107" s="145"/>
      <c r="PRA107" s="145"/>
      <c r="PRB107" s="145"/>
      <c r="PRC107" s="145"/>
      <c r="PRD107" s="145"/>
      <c r="PRE107" s="145"/>
      <c r="PRF107" s="145"/>
      <c r="PRG107" s="145"/>
      <c r="PRH107" s="145"/>
      <c r="PRI107" s="145"/>
      <c r="PRJ107" s="145"/>
      <c r="PRK107" s="145"/>
      <c r="PRN107" s="145"/>
      <c r="PRQ107" s="145"/>
      <c r="PRT107" s="145"/>
      <c r="PRW107" s="145"/>
      <c r="PRZ107" s="145"/>
      <c r="PSL107" s="145"/>
      <c r="PSO107" s="145"/>
      <c r="PSR107" s="145"/>
      <c r="PSU107" s="145"/>
      <c r="PTD107" s="145"/>
      <c r="PTJ107" s="145"/>
      <c r="PTM107" s="145"/>
      <c r="PTP107" s="145"/>
      <c r="PTS107" s="145"/>
      <c r="PTY107" s="145"/>
      <c r="PUB107" s="145"/>
      <c r="PUH107" s="145"/>
      <c r="PUJ107" s="145"/>
      <c r="PUK107" s="145"/>
      <c r="PUM107" s="145"/>
      <c r="PUP107" s="145"/>
      <c r="PUS107" s="145"/>
      <c r="PUV107" s="145"/>
      <c r="PVD107" s="145"/>
      <c r="PVI107" s="145"/>
      <c r="PVR107" s="145"/>
      <c r="PVU107" s="145"/>
      <c r="PWC107" s="145"/>
      <c r="PWY107" s="145"/>
      <c r="PWZ107" s="145"/>
      <c r="PXA107" s="145"/>
      <c r="PXB107" s="145"/>
      <c r="PXC107" s="145"/>
      <c r="PXD107" s="145"/>
      <c r="PXV107" s="145"/>
      <c r="PXW107" s="145"/>
      <c r="PXZ107" s="145"/>
      <c r="PYC107" s="145"/>
      <c r="PYE107" s="145"/>
      <c r="PYG107" s="145"/>
      <c r="PYJ107" s="145"/>
      <c r="PYM107" s="145"/>
      <c r="PYP107" s="145"/>
      <c r="PYS107" s="145"/>
      <c r="PYV107" s="145"/>
      <c r="PYY107" s="145"/>
      <c r="PZB107" s="145"/>
      <c r="PZE107" s="145"/>
      <c r="PZG107" s="145"/>
      <c r="PZT107" s="145"/>
      <c r="PZU107" s="145"/>
      <c r="PZV107" s="145"/>
      <c r="PZW107" s="145"/>
      <c r="PZX107" s="145"/>
      <c r="PZY107" s="145"/>
      <c r="PZZ107" s="145"/>
      <c r="QAA107" s="145"/>
      <c r="QAB107" s="145"/>
      <c r="QAC107" s="145"/>
      <c r="QAD107" s="145"/>
      <c r="QAE107" s="145"/>
      <c r="QAF107" s="145"/>
      <c r="QAG107" s="145"/>
      <c r="QAK107" s="145"/>
      <c r="QAM107" s="145"/>
      <c r="QAN107" s="145"/>
      <c r="QAO107" s="145"/>
      <c r="QAP107" s="145"/>
      <c r="QAS107" s="145"/>
      <c r="QAU107" s="145"/>
      <c r="QAV107" s="145"/>
      <c r="QAW107" s="145"/>
      <c r="QAX107" s="145"/>
      <c r="QAY107" s="145"/>
      <c r="QAZ107" s="145"/>
      <c r="QBA107" s="145"/>
      <c r="QBB107" s="145"/>
      <c r="QBC107" s="145"/>
      <c r="QBD107" s="145"/>
      <c r="QBE107" s="145"/>
      <c r="QBF107" s="145"/>
      <c r="QBG107" s="145"/>
      <c r="QBJ107" s="145"/>
      <c r="QBM107" s="145"/>
      <c r="QBP107" s="145"/>
      <c r="QBS107" s="145"/>
      <c r="QBV107" s="145"/>
      <c r="QCH107" s="145"/>
      <c r="QCK107" s="145"/>
      <c r="QCN107" s="145"/>
      <c r="QCQ107" s="145"/>
      <c r="QCZ107" s="145"/>
      <c r="QDF107" s="145"/>
      <c r="QDI107" s="145"/>
      <c r="QDL107" s="145"/>
      <c r="QDO107" s="145"/>
      <c r="QDU107" s="145"/>
      <c r="QDX107" s="145"/>
      <c r="QED107" s="145"/>
      <c r="QEF107" s="145"/>
      <c r="QEG107" s="145"/>
      <c r="QEI107" s="145"/>
      <c r="QEL107" s="145"/>
      <c r="QEO107" s="145"/>
      <c r="QER107" s="145"/>
      <c r="QEZ107" s="145"/>
      <c r="QFE107" s="145"/>
      <c r="QFN107" s="145"/>
      <c r="QFQ107" s="145"/>
      <c r="QFY107" s="145"/>
      <c r="QGU107" s="145"/>
      <c r="QGV107" s="145"/>
      <c r="QGW107" s="145"/>
      <c r="QGX107" s="145"/>
      <c r="QGY107" s="145"/>
      <c r="QGZ107" s="145"/>
      <c r="QHR107" s="145"/>
      <c r="QHS107" s="145"/>
      <c r="QHV107" s="145"/>
      <c r="QHY107" s="145"/>
      <c r="QIA107" s="145"/>
      <c r="QIC107" s="145"/>
      <c r="QIF107" s="145"/>
      <c r="QII107" s="145"/>
      <c r="QIL107" s="145"/>
      <c r="QIO107" s="145"/>
      <c r="QIR107" s="145"/>
      <c r="QIU107" s="145"/>
      <c r="QIX107" s="145"/>
      <c r="QJA107" s="145"/>
      <c r="QJC107" s="145"/>
      <c r="QJP107" s="145"/>
      <c r="QJQ107" s="145"/>
      <c r="QJR107" s="145"/>
      <c r="QJS107" s="145"/>
      <c r="QJT107" s="145"/>
      <c r="QJU107" s="145"/>
      <c r="QJV107" s="145"/>
      <c r="QJW107" s="145"/>
      <c r="QJX107" s="145"/>
      <c r="QJY107" s="145"/>
      <c r="QJZ107" s="145"/>
      <c r="QKA107" s="145"/>
      <c r="QKB107" s="145"/>
      <c r="QKC107" s="145"/>
      <c r="QKG107" s="145"/>
      <c r="QKI107" s="145"/>
      <c r="QKJ107" s="145"/>
      <c r="QKK107" s="145"/>
      <c r="QKL107" s="145"/>
      <c r="QKO107" s="145"/>
      <c r="QKQ107" s="145"/>
      <c r="QKR107" s="145"/>
      <c r="QKS107" s="145"/>
      <c r="QKT107" s="145"/>
      <c r="QKU107" s="145"/>
      <c r="QKV107" s="145"/>
      <c r="QKW107" s="145"/>
      <c r="QKX107" s="145"/>
      <c r="QKY107" s="145"/>
      <c r="QKZ107" s="145"/>
      <c r="QLA107" s="145"/>
      <c r="QLB107" s="145"/>
      <c r="QLC107" s="145"/>
      <c r="QLF107" s="145"/>
      <c r="QLI107" s="145"/>
      <c r="QLL107" s="145"/>
      <c r="QLO107" s="145"/>
      <c r="QLR107" s="145"/>
      <c r="QMD107" s="145"/>
      <c r="QMG107" s="145"/>
      <c r="QMJ107" s="145"/>
      <c r="QMM107" s="145"/>
      <c r="QMV107" s="145"/>
      <c r="QNB107" s="145"/>
      <c r="QNE107" s="145"/>
      <c r="QNH107" s="145"/>
      <c r="QNK107" s="145"/>
      <c r="QNQ107" s="145"/>
      <c r="QNT107" s="145"/>
      <c r="QNZ107" s="145"/>
      <c r="QOB107" s="145"/>
      <c r="QOC107" s="145"/>
      <c r="QOE107" s="145"/>
      <c r="QOH107" s="145"/>
      <c r="QOK107" s="145"/>
      <c r="QON107" s="145"/>
      <c r="QOV107" s="145"/>
      <c r="QPA107" s="145"/>
      <c r="QPJ107" s="145"/>
      <c r="QPM107" s="145"/>
      <c r="QPU107" s="145"/>
      <c r="QQQ107" s="145"/>
      <c r="QQR107" s="145"/>
      <c r="QQS107" s="145"/>
      <c r="QQT107" s="145"/>
      <c r="QQU107" s="145"/>
      <c r="QQV107" s="145"/>
      <c r="QRN107" s="145"/>
      <c r="QRO107" s="145"/>
      <c r="QRR107" s="145"/>
      <c r="QRU107" s="145"/>
      <c r="QRW107" s="145"/>
      <c r="QRY107" s="145"/>
      <c r="QSB107" s="145"/>
      <c r="QSE107" s="145"/>
      <c r="QSH107" s="145"/>
      <c r="QSK107" s="145"/>
      <c r="QSN107" s="145"/>
      <c r="QSQ107" s="145"/>
      <c r="QST107" s="145"/>
      <c r="QSW107" s="145"/>
      <c r="QSY107" s="145"/>
      <c r="QTL107" s="145"/>
      <c r="QTM107" s="145"/>
      <c r="QTN107" s="145"/>
      <c r="QTO107" s="145"/>
      <c r="QTP107" s="145"/>
      <c r="QTQ107" s="145"/>
      <c r="QTR107" s="145"/>
      <c r="QTS107" s="145"/>
      <c r="QTT107" s="145"/>
      <c r="QTU107" s="145"/>
      <c r="QTV107" s="145"/>
      <c r="QTW107" s="145"/>
      <c r="QTX107" s="145"/>
      <c r="QTY107" s="145"/>
      <c r="QUC107" s="145"/>
      <c r="QUE107" s="145"/>
      <c r="QUF107" s="145"/>
      <c r="QUG107" s="145"/>
      <c r="QUH107" s="145"/>
      <c r="QUK107" s="145"/>
      <c r="QUM107" s="145"/>
      <c r="QUN107" s="145"/>
      <c r="QUO107" s="145"/>
      <c r="QUP107" s="145"/>
      <c r="QUQ107" s="145"/>
      <c r="QUR107" s="145"/>
      <c r="QUS107" s="145"/>
      <c r="QUT107" s="145"/>
      <c r="QUU107" s="145"/>
      <c r="QUV107" s="145"/>
      <c r="QUW107" s="145"/>
      <c r="QUX107" s="145"/>
      <c r="QUY107" s="145"/>
      <c r="QVB107" s="145"/>
      <c r="QVE107" s="145"/>
      <c r="QVH107" s="145"/>
      <c r="QVK107" s="145"/>
      <c r="QVN107" s="145"/>
      <c r="QVZ107" s="145"/>
      <c r="QWC107" s="145"/>
      <c r="QWF107" s="145"/>
      <c r="QWI107" s="145"/>
      <c r="QWR107" s="145"/>
      <c r="QWX107" s="145"/>
      <c r="QXA107" s="145"/>
      <c r="QXD107" s="145"/>
      <c r="QXG107" s="145"/>
      <c r="QXM107" s="145"/>
      <c r="QXP107" s="145"/>
      <c r="QXV107" s="145"/>
      <c r="QXX107" s="145"/>
      <c r="QXY107" s="145"/>
      <c r="QYA107" s="145"/>
      <c r="QYD107" s="145"/>
      <c r="QYG107" s="145"/>
      <c r="QYJ107" s="145"/>
      <c r="QYR107" s="145"/>
      <c r="QYW107" s="145"/>
      <c r="QZF107" s="145"/>
      <c r="QZI107" s="145"/>
      <c r="QZQ107" s="145"/>
      <c r="RAM107" s="145"/>
      <c r="RAN107" s="145"/>
      <c r="RAO107" s="145"/>
      <c r="RAP107" s="145"/>
      <c r="RAQ107" s="145"/>
      <c r="RAR107" s="145"/>
      <c r="RBJ107" s="145"/>
      <c r="RBK107" s="145"/>
      <c r="RBN107" s="145"/>
      <c r="RBQ107" s="145"/>
      <c r="RBS107" s="145"/>
      <c r="RBU107" s="145"/>
      <c r="RBX107" s="145"/>
      <c r="RCA107" s="145"/>
      <c r="RCD107" s="145"/>
      <c r="RCG107" s="145"/>
      <c r="RCJ107" s="145"/>
      <c r="RCM107" s="145"/>
      <c r="RCP107" s="145"/>
      <c r="RCS107" s="145"/>
      <c r="RCU107" s="145"/>
      <c r="RDH107" s="145"/>
      <c r="RDI107" s="145"/>
      <c r="RDJ107" s="145"/>
      <c r="RDK107" s="145"/>
      <c r="RDL107" s="145"/>
      <c r="RDM107" s="145"/>
      <c r="RDN107" s="145"/>
      <c r="RDO107" s="145"/>
      <c r="RDP107" s="145"/>
      <c r="RDQ107" s="145"/>
      <c r="RDR107" s="145"/>
      <c r="RDS107" s="145"/>
      <c r="RDT107" s="145"/>
      <c r="RDU107" s="145"/>
      <c r="RDY107" s="145"/>
      <c r="REA107" s="145"/>
      <c r="REB107" s="145"/>
      <c r="REC107" s="145"/>
      <c r="RED107" s="145"/>
      <c r="REG107" s="145"/>
      <c r="REI107" s="145"/>
      <c r="REJ107" s="145"/>
      <c r="REK107" s="145"/>
      <c r="REL107" s="145"/>
      <c r="REM107" s="145"/>
      <c r="REN107" s="145"/>
      <c r="REO107" s="145"/>
      <c r="REP107" s="145"/>
      <c r="REQ107" s="145"/>
      <c r="RER107" s="145"/>
      <c r="RES107" s="145"/>
      <c r="RET107" s="145"/>
      <c r="REU107" s="145"/>
      <c r="REX107" s="145"/>
      <c r="RFA107" s="145"/>
      <c r="RFD107" s="145"/>
      <c r="RFG107" s="145"/>
      <c r="RFJ107" s="145"/>
      <c r="RFV107" s="145"/>
      <c r="RFY107" s="145"/>
      <c r="RGB107" s="145"/>
      <c r="RGE107" s="145"/>
      <c r="RGN107" s="145"/>
      <c r="RGT107" s="145"/>
      <c r="RGW107" s="145"/>
      <c r="RGZ107" s="145"/>
      <c r="RHC107" s="145"/>
      <c r="RHI107" s="145"/>
      <c r="RHL107" s="145"/>
      <c r="RHR107" s="145"/>
      <c r="RHT107" s="145"/>
      <c r="RHU107" s="145"/>
      <c r="RHW107" s="145"/>
      <c r="RHZ107" s="145"/>
      <c r="RIC107" s="145"/>
      <c r="RIF107" s="145"/>
      <c r="RIN107" s="145"/>
      <c r="RIS107" s="145"/>
      <c r="RJB107" s="145"/>
      <c r="RJE107" s="145"/>
      <c r="RJM107" s="145"/>
      <c r="RKI107" s="145"/>
      <c r="RKJ107" s="145"/>
      <c r="RKK107" s="145"/>
      <c r="RKL107" s="145"/>
      <c r="RKM107" s="145"/>
      <c r="RKN107" s="145"/>
      <c r="RLF107" s="145"/>
      <c r="RLG107" s="145"/>
      <c r="RLJ107" s="145"/>
      <c r="RLM107" s="145"/>
      <c r="RLO107" s="145"/>
      <c r="RLQ107" s="145"/>
      <c r="RLT107" s="145"/>
      <c r="RLW107" s="145"/>
      <c r="RLZ107" s="145"/>
      <c r="RMC107" s="145"/>
      <c r="RMF107" s="145"/>
      <c r="RMI107" s="145"/>
      <c r="RML107" s="145"/>
      <c r="RMO107" s="145"/>
      <c r="RMQ107" s="145"/>
      <c r="RND107" s="145"/>
      <c r="RNE107" s="145"/>
      <c r="RNF107" s="145"/>
      <c r="RNG107" s="145"/>
      <c r="RNH107" s="145"/>
      <c r="RNI107" s="145"/>
      <c r="RNJ107" s="145"/>
      <c r="RNK107" s="145"/>
      <c r="RNL107" s="145"/>
      <c r="RNM107" s="145"/>
      <c r="RNN107" s="145"/>
      <c r="RNO107" s="145"/>
      <c r="RNP107" s="145"/>
      <c r="RNQ107" s="145"/>
      <c r="RNU107" s="145"/>
      <c r="RNW107" s="145"/>
      <c r="RNX107" s="145"/>
      <c r="RNY107" s="145"/>
      <c r="RNZ107" s="145"/>
      <c r="ROC107" s="145"/>
      <c r="ROE107" s="145"/>
      <c r="ROF107" s="145"/>
      <c r="ROG107" s="145"/>
      <c r="ROH107" s="145"/>
      <c r="ROI107" s="145"/>
      <c r="ROJ107" s="145"/>
      <c r="ROK107" s="145"/>
      <c r="ROL107" s="145"/>
      <c r="ROM107" s="145"/>
      <c r="RON107" s="145"/>
      <c r="ROO107" s="145"/>
      <c r="ROP107" s="145"/>
      <c r="ROQ107" s="145"/>
      <c r="ROT107" s="145"/>
      <c r="ROW107" s="145"/>
      <c r="ROZ107" s="145"/>
      <c r="RPC107" s="145"/>
      <c r="RPF107" s="145"/>
      <c r="RPR107" s="145"/>
      <c r="RPU107" s="145"/>
      <c r="RPX107" s="145"/>
      <c r="RQA107" s="145"/>
      <c r="RQJ107" s="145"/>
      <c r="RQP107" s="145"/>
      <c r="RQS107" s="145"/>
      <c r="RQV107" s="145"/>
      <c r="RQY107" s="145"/>
      <c r="RRE107" s="145"/>
      <c r="RRH107" s="145"/>
      <c r="RRN107" s="145"/>
      <c r="RRP107" s="145"/>
      <c r="RRQ107" s="145"/>
      <c r="RRS107" s="145"/>
      <c r="RRV107" s="145"/>
      <c r="RRY107" s="145"/>
      <c r="RSB107" s="145"/>
      <c r="RSJ107" s="145"/>
      <c r="RSO107" s="145"/>
      <c r="RSX107" s="145"/>
      <c r="RTA107" s="145"/>
      <c r="RTI107" s="145"/>
      <c r="RUE107" s="145"/>
      <c r="RUF107" s="145"/>
      <c r="RUG107" s="145"/>
      <c r="RUH107" s="145"/>
      <c r="RUI107" s="145"/>
      <c r="RUJ107" s="145"/>
      <c r="RVB107" s="145"/>
      <c r="RVC107" s="145"/>
      <c r="RVF107" s="145"/>
      <c r="RVI107" s="145"/>
      <c r="RVK107" s="145"/>
      <c r="RVM107" s="145"/>
      <c r="RVP107" s="145"/>
      <c r="RVS107" s="145"/>
      <c r="RVV107" s="145"/>
      <c r="RVY107" s="145"/>
      <c r="RWB107" s="145"/>
      <c r="RWE107" s="145"/>
      <c r="RWH107" s="145"/>
      <c r="RWK107" s="145"/>
      <c r="RWM107" s="145"/>
      <c r="RWZ107" s="145"/>
      <c r="RXA107" s="145"/>
      <c r="RXB107" s="145"/>
      <c r="RXC107" s="145"/>
      <c r="RXD107" s="145"/>
      <c r="RXE107" s="145"/>
      <c r="RXF107" s="145"/>
      <c r="RXG107" s="145"/>
      <c r="RXH107" s="145"/>
      <c r="RXI107" s="145"/>
      <c r="RXJ107" s="145"/>
      <c r="RXK107" s="145"/>
      <c r="RXL107" s="145"/>
      <c r="RXM107" s="145"/>
      <c r="RXQ107" s="145"/>
      <c r="RXS107" s="145"/>
      <c r="RXT107" s="145"/>
      <c r="RXU107" s="145"/>
      <c r="RXV107" s="145"/>
      <c r="RXY107" s="145"/>
      <c r="RYA107" s="145"/>
      <c r="RYB107" s="145"/>
      <c r="RYC107" s="145"/>
      <c r="RYD107" s="145"/>
      <c r="RYE107" s="145"/>
      <c r="RYF107" s="145"/>
      <c r="RYG107" s="145"/>
      <c r="RYH107" s="145"/>
      <c r="RYI107" s="145"/>
      <c r="RYJ107" s="145"/>
      <c r="RYK107" s="145"/>
      <c r="RYL107" s="145"/>
      <c r="RYM107" s="145"/>
      <c r="RYP107" s="145"/>
      <c r="RYS107" s="145"/>
      <c r="RYV107" s="145"/>
      <c r="RYY107" s="145"/>
      <c r="RZB107" s="145"/>
      <c r="RZN107" s="145"/>
      <c r="RZQ107" s="145"/>
      <c r="RZT107" s="145"/>
      <c r="RZW107" s="145"/>
      <c r="SAF107" s="145"/>
      <c r="SAL107" s="145"/>
      <c r="SAO107" s="145"/>
      <c r="SAR107" s="145"/>
      <c r="SAU107" s="145"/>
      <c r="SBA107" s="145"/>
      <c r="SBD107" s="145"/>
      <c r="SBJ107" s="145"/>
      <c r="SBL107" s="145"/>
      <c r="SBM107" s="145"/>
      <c r="SBO107" s="145"/>
      <c r="SBR107" s="145"/>
      <c r="SBU107" s="145"/>
      <c r="SBX107" s="145"/>
      <c r="SCF107" s="145"/>
      <c r="SCK107" s="145"/>
      <c r="SCT107" s="145"/>
      <c r="SCW107" s="145"/>
      <c r="SDE107" s="145"/>
      <c r="SEA107" s="145"/>
      <c r="SEB107" s="145"/>
      <c r="SEC107" s="145"/>
      <c r="SED107" s="145"/>
      <c r="SEE107" s="145"/>
      <c r="SEF107" s="145"/>
      <c r="SEX107" s="145"/>
      <c r="SEY107" s="145"/>
      <c r="SFB107" s="145"/>
      <c r="SFE107" s="145"/>
      <c r="SFG107" s="145"/>
      <c r="SFI107" s="145"/>
      <c r="SFL107" s="145"/>
      <c r="SFO107" s="145"/>
      <c r="SFR107" s="145"/>
      <c r="SFU107" s="145"/>
      <c r="SFX107" s="145"/>
      <c r="SGA107" s="145"/>
      <c r="SGD107" s="145"/>
      <c r="SGG107" s="145"/>
      <c r="SGI107" s="145"/>
      <c r="SGV107" s="145"/>
      <c r="SGW107" s="145"/>
      <c r="SGX107" s="145"/>
      <c r="SGY107" s="145"/>
      <c r="SGZ107" s="145"/>
      <c r="SHA107" s="145"/>
      <c r="SHB107" s="145"/>
      <c r="SHC107" s="145"/>
      <c r="SHD107" s="145"/>
      <c r="SHE107" s="145"/>
      <c r="SHF107" s="145"/>
      <c r="SHG107" s="145"/>
      <c r="SHH107" s="145"/>
      <c r="SHI107" s="145"/>
      <c r="SHM107" s="145"/>
      <c r="SHO107" s="145"/>
      <c r="SHP107" s="145"/>
      <c r="SHQ107" s="145"/>
      <c r="SHR107" s="145"/>
      <c r="SHU107" s="145"/>
      <c r="SHW107" s="145"/>
      <c r="SHX107" s="145"/>
      <c r="SHY107" s="145"/>
      <c r="SHZ107" s="145"/>
      <c r="SIA107" s="145"/>
      <c r="SIB107" s="145"/>
      <c r="SIC107" s="145"/>
      <c r="SID107" s="145"/>
      <c r="SIE107" s="145"/>
      <c r="SIF107" s="145"/>
      <c r="SIG107" s="145"/>
      <c r="SIH107" s="145"/>
      <c r="SII107" s="145"/>
      <c r="SIL107" s="145"/>
      <c r="SIO107" s="145"/>
      <c r="SIR107" s="145"/>
      <c r="SIU107" s="145"/>
      <c r="SIX107" s="145"/>
      <c r="SJJ107" s="145"/>
      <c r="SJM107" s="145"/>
      <c r="SJP107" s="145"/>
      <c r="SJS107" s="145"/>
      <c r="SKB107" s="145"/>
      <c r="SKH107" s="145"/>
      <c r="SKK107" s="145"/>
      <c r="SKN107" s="145"/>
      <c r="SKQ107" s="145"/>
      <c r="SKW107" s="145"/>
      <c r="SKZ107" s="145"/>
      <c r="SLF107" s="145"/>
      <c r="SLH107" s="145"/>
      <c r="SLI107" s="145"/>
      <c r="SLK107" s="145"/>
      <c r="SLN107" s="145"/>
      <c r="SLQ107" s="145"/>
      <c r="SLT107" s="145"/>
      <c r="SMB107" s="145"/>
      <c r="SMG107" s="145"/>
      <c r="SMP107" s="145"/>
      <c r="SMS107" s="145"/>
      <c r="SNA107" s="145"/>
      <c r="SNW107" s="145"/>
      <c r="SNX107" s="145"/>
      <c r="SNY107" s="145"/>
      <c r="SNZ107" s="145"/>
      <c r="SOA107" s="145"/>
      <c r="SOB107" s="145"/>
      <c r="SOT107" s="145"/>
      <c r="SOU107" s="145"/>
      <c r="SOX107" s="145"/>
      <c r="SPA107" s="145"/>
      <c r="SPC107" s="145"/>
      <c r="SPE107" s="145"/>
      <c r="SPH107" s="145"/>
      <c r="SPK107" s="145"/>
      <c r="SPN107" s="145"/>
      <c r="SPQ107" s="145"/>
      <c r="SPT107" s="145"/>
      <c r="SPW107" s="145"/>
      <c r="SPZ107" s="145"/>
      <c r="SQC107" s="145"/>
      <c r="SQE107" s="145"/>
      <c r="SQR107" s="145"/>
      <c r="SQS107" s="145"/>
      <c r="SQT107" s="145"/>
      <c r="SQU107" s="145"/>
      <c r="SQV107" s="145"/>
      <c r="SQW107" s="145"/>
      <c r="SQX107" s="145"/>
      <c r="SQY107" s="145"/>
      <c r="SQZ107" s="145"/>
      <c r="SRA107" s="145"/>
      <c r="SRB107" s="145"/>
      <c r="SRC107" s="145"/>
      <c r="SRD107" s="145"/>
      <c r="SRE107" s="145"/>
      <c r="SRI107" s="145"/>
      <c r="SRK107" s="145"/>
      <c r="SRL107" s="145"/>
      <c r="SRM107" s="145"/>
      <c r="SRN107" s="145"/>
      <c r="SRQ107" s="145"/>
      <c r="SRS107" s="145"/>
      <c r="SRT107" s="145"/>
      <c r="SRU107" s="145"/>
      <c r="SRV107" s="145"/>
      <c r="SRW107" s="145"/>
      <c r="SRX107" s="145"/>
      <c r="SRY107" s="145"/>
      <c r="SRZ107" s="145"/>
      <c r="SSA107" s="145"/>
      <c r="SSB107" s="145"/>
      <c r="SSC107" s="145"/>
      <c r="SSD107" s="145"/>
      <c r="SSE107" s="145"/>
      <c r="SSH107" s="145"/>
      <c r="SSK107" s="145"/>
      <c r="SSN107" s="145"/>
      <c r="SSQ107" s="145"/>
      <c r="SST107" s="145"/>
      <c r="STF107" s="145"/>
      <c r="STI107" s="145"/>
      <c r="STL107" s="145"/>
      <c r="STO107" s="145"/>
      <c r="STX107" s="145"/>
      <c r="SUD107" s="145"/>
      <c r="SUG107" s="145"/>
      <c r="SUJ107" s="145"/>
      <c r="SUM107" s="145"/>
      <c r="SUS107" s="145"/>
      <c r="SUV107" s="145"/>
      <c r="SVB107" s="145"/>
      <c r="SVD107" s="145"/>
      <c r="SVE107" s="145"/>
      <c r="SVG107" s="145"/>
      <c r="SVJ107" s="145"/>
      <c r="SVM107" s="145"/>
      <c r="SVP107" s="145"/>
      <c r="SVX107" s="145"/>
      <c r="SWC107" s="145"/>
      <c r="SWL107" s="145"/>
      <c r="SWO107" s="145"/>
      <c r="SWW107" s="145"/>
      <c r="SXS107" s="145"/>
      <c r="SXT107" s="145"/>
      <c r="SXU107" s="145"/>
      <c r="SXV107" s="145"/>
      <c r="SXW107" s="145"/>
      <c r="SXX107" s="145"/>
      <c r="SYP107" s="145"/>
      <c r="SYQ107" s="145"/>
      <c r="SYT107" s="145"/>
      <c r="SYW107" s="145"/>
      <c r="SYY107" s="145"/>
      <c r="SZA107" s="145"/>
      <c r="SZD107" s="145"/>
      <c r="SZG107" s="145"/>
      <c r="SZJ107" s="145"/>
      <c r="SZM107" s="145"/>
      <c r="SZP107" s="145"/>
      <c r="SZS107" s="145"/>
      <c r="SZV107" s="145"/>
      <c r="SZY107" s="145"/>
      <c r="TAA107" s="145"/>
      <c r="TAN107" s="145"/>
      <c r="TAO107" s="145"/>
      <c r="TAP107" s="145"/>
      <c r="TAQ107" s="145"/>
      <c r="TAR107" s="145"/>
      <c r="TAS107" s="145"/>
      <c r="TAT107" s="145"/>
      <c r="TAU107" s="145"/>
      <c r="TAV107" s="145"/>
      <c r="TAW107" s="145"/>
      <c r="TAX107" s="145"/>
      <c r="TAY107" s="145"/>
      <c r="TAZ107" s="145"/>
      <c r="TBA107" s="145"/>
      <c r="TBE107" s="145"/>
      <c r="TBG107" s="145"/>
      <c r="TBH107" s="145"/>
      <c r="TBI107" s="145"/>
      <c r="TBJ107" s="145"/>
      <c r="TBM107" s="145"/>
      <c r="TBO107" s="145"/>
      <c r="TBP107" s="145"/>
      <c r="TBQ107" s="145"/>
      <c r="TBR107" s="145"/>
      <c r="TBS107" s="145"/>
      <c r="TBT107" s="145"/>
      <c r="TBU107" s="145"/>
      <c r="TBV107" s="145"/>
      <c r="TBW107" s="145"/>
      <c r="TBX107" s="145"/>
      <c r="TBY107" s="145"/>
      <c r="TBZ107" s="145"/>
      <c r="TCA107" s="145"/>
      <c r="TCD107" s="145"/>
      <c r="TCG107" s="145"/>
      <c r="TCJ107" s="145"/>
      <c r="TCM107" s="145"/>
      <c r="TCP107" s="145"/>
      <c r="TDB107" s="145"/>
      <c r="TDE107" s="145"/>
      <c r="TDH107" s="145"/>
      <c r="TDK107" s="145"/>
      <c r="TDT107" s="145"/>
      <c r="TDZ107" s="145"/>
      <c r="TEC107" s="145"/>
      <c r="TEF107" s="145"/>
      <c r="TEI107" s="145"/>
      <c r="TEO107" s="145"/>
      <c r="TER107" s="145"/>
      <c r="TEX107" s="145"/>
      <c r="TEZ107" s="145"/>
      <c r="TFA107" s="145"/>
      <c r="TFC107" s="145"/>
      <c r="TFF107" s="145"/>
      <c r="TFI107" s="145"/>
      <c r="TFL107" s="145"/>
      <c r="TFT107" s="145"/>
      <c r="TFY107" s="145"/>
      <c r="TGH107" s="145"/>
      <c r="TGK107" s="145"/>
      <c r="TGS107" s="145"/>
      <c r="THO107" s="145"/>
      <c r="THP107" s="145"/>
      <c r="THQ107" s="145"/>
      <c r="THR107" s="145"/>
      <c r="THS107" s="145"/>
      <c r="THT107" s="145"/>
      <c r="TIL107" s="145"/>
      <c r="TIM107" s="145"/>
      <c r="TIP107" s="145"/>
      <c r="TIS107" s="145"/>
      <c r="TIU107" s="145"/>
      <c r="TIW107" s="145"/>
      <c r="TIZ107" s="145"/>
      <c r="TJC107" s="145"/>
      <c r="TJF107" s="145"/>
      <c r="TJI107" s="145"/>
      <c r="TJL107" s="145"/>
      <c r="TJO107" s="145"/>
      <c r="TJR107" s="145"/>
      <c r="TJU107" s="145"/>
      <c r="TJW107" s="145"/>
      <c r="TKJ107" s="145"/>
      <c r="TKK107" s="145"/>
      <c r="TKL107" s="145"/>
      <c r="TKM107" s="145"/>
      <c r="TKN107" s="145"/>
      <c r="TKO107" s="145"/>
      <c r="TKP107" s="145"/>
      <c r="TKQ107" s="145"/>
      <c r="TKR107" s="145"/>
      <c r="TKS107" s="145"/>
      <c r="TKT107" s="145"/>
      <c r="TKU107" s="145"/>
      <c r="TKV107" s="145"/>
      <c r="TKW107" s="145"/>
      <c r="TLA107" s="145"/>
      <c r="TLC107" s="145"/>
      <c r="TLD107" s="145"/>
      <c r="TLE107" s="145"/>
      <c r="TLF107" s="145"/>
      <c r="TLI107" s="145"/>
      <c r="TLK107" s="145"/>
      <c r="TLL107" s="145"/>
      <c r="TLM107" s="145"/>
      <c r="TLN107" s="145"/>
      <c r="TLO107" s="145"/>
      <c r="TLP107" s="145"/>
      <c r="TLQ107" s="145"/>
      <c r="TLR107" s="145"/>
      <c r="TLS107" s="145"/>
      <c r="TLT107" s="145"/>
      <c r="TLU107" s="145"/>
      <c r="TLV107" s="145"/>
      <c r="TLW107" s="145"/>
      <c r="TLZ107" s="145"/>
      <c r="TMC107" s="145"/>
      <c r="TMF107" s="145"/>
      <c r="TMI107" s="145"/>
      <c r="TML107" s="145"/>
      <c r="TMX107" s="145"/>
      <c r="TNA107" s="145"/>
      <c r="TND107" s="145"/>
      <c r="TNG107" s="145"/>
      <c r="TNP107" s="145"/>
      <c r="TNV107" s="145"/>
      <c r="TNY107" s="145"/>
      <c r="TOB107" s="145"/>
      <c r="TOE107" s="145"/>
      <c r="TOK107" s="145"/>
      <c r="TON107" s="145"/>
      <c r="TOT107" s="145"/>
      <c r="TOV107" s="145"/>
      <c r="TOW107" s="145"/>
      <c r="TOY107" s="145"/>
      <c r="TPB107" s="145"/>
      <c r="TPE107" s="145"/>
      <c r="TPH107" s="145"/>
      <c r="TPP107" s="145"/>
      <c r="TPU107" s="145"/>
      <c r="TQD107" s="145"/>
      <c r="TQG107" s="145"/>
      <c r="TQO107" s="145"/>
      <c r="TRK107" s="145"/>
      <c r="TRL107" s="145"/>
      <c r="TRM107" s="145"/>
      <c r="TRN107" s="145"/>
      <c r="TRO107" s="145"/>
      <c r="TRP107" s="145"/>
      <c r="TSH107" s="145"/>
      <c r="TSI107" s="145"/>
      <c r="TSL107" s="145"/>
      <c r="TSO107" s="145"/>
      <c r="TSQ107" s="145"/>
      <c r="TSS107" s="145"/>
      <c r="TSV107" s="145"/>
      <c r="TSY107" s="145"/>
      <c r="TTB107" s="145"/>
      <c r="TTE107" s="145"/>
      <c r="TTH107" s="145"/>
      <c r="TTK107" s="145"/>
      <c r="TTN107" s="145"/>
      <c r="TTQ107" s="145"/>
      <c r="TTS107" s="145"/>
      <c r="TUF107" s="145"/>
      <c r="TUG107" s="145"/>
      <c r="TUH107" s="145"/>
      <c r="TUI107" s="145"/>
      <c r="TUJ107" s="145"/>
      <c r="TUK107" s="145"/>
      <c r="TUL107" s="145"/>
      <c r="TUM107" s="145"/>
      <c r="TUN107" s="145"/>
      <c r="TUO107" s="145"/>
      <c r="TUP107" s="145"/>
      <c r="TUQ107" s="145"/>
      <c r="TUR107" s="145"/>
      <c r="TUS107" s="145"/>
      <c r="TUW107" s="145"/>
      <c r="TUY107" s="145"/>
      <c r="TUZ107" s="145"/>
      <c r="TVA107" s="145"/>
      <c r="TVB107" s="145"/>
      <c r="TVE107" s="145"/>
      <c r="TVG107" s="145"/>
      <c r="TVH107" s="145"/>
      <c r="TVI107" s="145"/>
      <c r="TVJ107" s="145"/>
      <c r="TVK107" s="145"/>
      <c r="TVL107" s="145"/>
      <c r="TVM107" s="145"/>
      <c r="TVN107" s="145"/>
      <c r="TVO107" s="145"/>
      <c r="TVP107" s="145"/>
      <c r="TVQ107" s="145"/>
      <c r="TVR107" s="145"/>
      <c r="TVS107" s="145"/>
      <c r="TVV107" s="145"/>
      <c r="TVY107" s="145"/>
      <c r="TWB107" s="145"/>
      <c r="TWE107" s="145"/>
      <c r="TWH107" s="145"/>
      <c r="TWT107" s="145"/>
      <c r="TWW107" s="145"/>
      <c r="TWZ107" s="145"/>
      <c r="TXC107" s="145"/>
      <c r="TXL107" s="145"/>
      <c r="TXR107" s="145"/>
      <c r="TXU107" s="145"/>
      <c r="TXX107" s="145"/>
      <c r="TYA107" s="145"/>
      <c r="TYG107" s="145"/>
      <c r="TYJ107" s="145"/>
      <c r="TYP107" s="145"/>
      <c r="TYR107" s="145"/>
      <c r="TYS107" s="145"/>
      <c r="TYU107" s="145"/>
      <c r="TYX107" s="145"/>
      <c r="TZA107" s="145"/>
      <c r="TZD107" s="145"/>
      <c r="TZL107" s="145"/>
      <c r="TZQ107" s="145"/>
      <c r="TZZ107" s="145"/>
      <c r="UAC107" s="145"/>
      <c r="UAK107" s="145"/>
      <c r="UBG107" s="145"/>
      <c r="UBH107" s="145"/>
      <c r="UBI107" s="145"/>
      <c r="UBJ107" s="145"/>
      <c r="UBK107" s="145"/>
      <c r="UBL107" s="145"/>
      <c r="UCD107" s="145"/>
      <c r="UCE107" s="145"/>
      <c r="UCH107" s="145"/>
      <c r="UCK107" s="145"/>
      <c r="UCM107" s="145"/>
      <c r="UCO107" s="145"/>
      <c r="UCR107" s="145"/>
      <c r="UCU107" s="145"/>
      <c r="UCX107" s="145"/>
      <c r="UDA107" s="145"/>
      <c r="UDD107" s="145"/>
      <c r="UDG107" s="145"/>
      <c r="UDJ107" s="145"/>
      <c r="UDM107" s="145"/>
      <c r="UDO107" s="145"/>
      <c r="UEB107" s="145"/>
      <c r="UEC107" s="145"/>
      <c r="UED107" s="145"/>
      <c r="UEE107" s="145"/>
      <c r="UEF107" s="145"/>
      <c r="UEG107" s="145"/>
      <c r="UEH107" s="145"/>
      <c r="UEI107" s="145"/>
      <c r="UEJ107" s="145"/>
      <c r="UEK107" s="145"/>
      <c r="UEL107" s="145"/>
      <c r="UEM107" s="145"/>
      <c r="UEN107" s="145"/>
      <c r="UEO107" s="145"/>
      <c r="UES107" s="145"/>
      <c r="UEU107" s="145"/>
      <c r="UEV107" s="145"/>
      <c r="UEW107" s="145"/>
      <c r="UEX107" s="145"/>
      <c r="UFA107" s="145"/>
      <c r="UFC107" s="145"/>
      <c r="UFD107" s="145"/>
      <c r="UFE107" s="145"/>
      <c r="UFF107" s="145"/>
      <c r="UFG107" s="145"/>
      <c r="UFH107" s="145"/>
      <c r="UFI107" s="145"/>
      <c r="UFJ107" s="145"/>
      <c r="UFK107" s="145"/>
      <c r="UFL107" s="145"/>
      <c r="UFM107" s="145"/>
      <c r="UFN107" s="145"/>
      <c r="UFO107" s="145"/>
      <c r="UFR107" s="145"/>
      <c r="UFU107" s="145"/>
      <c r="UFX107" s="145"/>
      <c r="UGA107" s="145"/>
      <c r="UGD107" s="145"/>
      <c r="UGP107" s="145"/>
      <c r="UGS107" s="145"/>
      <c r="UGV107" s="145"/>
      <c r="UGY107" s="145"/>
      <c r="UHH107" s="145"/>
      <c r="UHN107" s="145"/>
      <c r="UHQ107" s="145"/>
      <c r="UHT107" s="145"/>
      <c r="UHW107" s="145"/>
      <c r="UIC107" s="145"/>
      <c r="UIF107" s="145"/>
      <c r="UIL107" s="145"/>
      <c r="UIN107" s="145"/>
      <c r="UIO107" s="145"/>
      <c r="UIQ107" s="145"/>
      <c r="UIT107" s="145"/>
      <c r="UIW107" s="145"/>
      <c r="UIZ107" s="145"/>
      <c r="UJH107" s="145"/>
      <c r="UJM107" s="145"/>
      <c r="UJV107" s="145"/>
      <c r="UJY107" s="145"/>
      <c r="UKG107" s="145"/>
      <c r="ULC107" s="145"/>
      <c r="ULD107" s="145"/>
      <c r="ULE107" s="145"/>
      <c r="ULF107" s="145"/>
      <c r="ULG107" s="145"/>
      <c r="ULH107" s="145"/>
      <c r="ULZ107" s="145"/>
      <c r="UMA107" s="145"/>
      <c r="UMD107" s="145"/>
      <c r="UMG107" s="145"/>
      <c r="UMI107" s="145"/>
      <c r="UMK107" s="145"/>
      <c r="UMN107" s="145"/>
      <c r="UMQ107" s="145"/>
      <c r="UMT107" s="145"/>
      <c r="UMW107" s="145"/>
      <c r="UMZ107" s="145"/>
      <c r="UNC107" s="145"/>
      <c r="UNF107" s="145"/>
      <c r="UNI107" s="145"/>
      <c r="UNK107" s="145"/>
      <c r="UNX107" s="145"/>
      <c r="UNY107" s="145"/>
      <c r="UNZ107" s="145"/>
      <c r="UOA107" s="145"/>
      <c r="UOB107" s="145"/>
      <c r="UOC107" s="145"/>
      <c r="UOD107" s="145"/>
      <c r="UOE107" s="145"/>
      <c r="UOF107" s="145"/>
      <c r="UOG107" s="145"/>
      <c r="UOH107" s="145"/>
      <c r="UOI107" s="145"/>
      <c r="UOJ107" s="145"/>
      <c r="UOK107" s="145"/>
      <c r="UOO107" s="145"/>
      <c r="UOQ107" s="145"/>
      <c r="UOR107" s="145"/>
      <c r="UOS107" s="145"/>
      <c r="UOT107" s="145"/>
      <c r="UOW107" s="145"/>
      <c r="UOY107" s="145"/>
      <c r="UOZ107" s="145"/>
      <c r="UPA107" s="145"/>
      <c r="UPB107" s="145"/>
      <c r="UPC107" s="145"/>
      <c r="UPD107" s="145"/>
      <c r="UPE107" s="145"/>
      <c r="UPF107" s="145"/>
      <c r="UPG107" s="145"/>
      <c r="UPH107" s="145"/>
      <c r="UPI107" s="145"/>
      <c r="UPJ107" s="145"/>
      <c r="UPK107" s="145"/>
      <c r="UPN107" s="145"/>
      <c r="UPQ107" s="145"/>
      <c r="UPT107" s="145"/>
      <c r="UPW107" s="145"/>
      <c r="UPZ107" s="145"/>
      <c r="UQL107" s="145"/>
      <c r="UQO107" s="145"/>
      <c r="UQR107" s="145"/>
      <c r="UQU107" s="145"/>
      <c r="URD107" s="145"/>
      <c r="URJ107" s="145"/>
      <c r="URM107" s="145"/>
      <c r="URP107" s="145"/>
      <c r="URS107" s="145"/>
      <c r="URY107" s="145"/>
      <c r="USB107" s="145"/>
      <c r="USH107" s="145"/>
      <c r="USJ107" s="145"/>
      <c r="USK107" s="145"/>
      <c r="USM107" s="145"/>
      <c r="USP107" s="145"/>
      <c r="USS107" s="145"/>
      <c r="USV107" s="145"/>
      <c r="UTD107" s="145"/>
      <c r="UTI107" s="145"/>
      <c r="UTR107" s="145"/>
      <c r="UTU107" s="145"/>
      <c r="UUC107" s="145"/>
      <c r="UUY107" s="145"/>
      <c r="UUZ107" s="145"/>
      <c r="UVA107" s="145"/>
      <c r="UVB107" s="145"/>
      <c r="UVC107" s="145"/>
      <c r="UVD107" s="145"/>
      <c r="UVV107" s="145"/>
      <c r="UVW107" s="145"/>
      <c r="UVZ107" s="145"/>
      <c r="UWC107" s="145"/>
      <c r="UWE107" s="145"/>
      <c r="UWG107" s="145"/>
      <c r="UWJ107" s="145"/>
      <c r="UWM107" s="145"/>
      <c r="UWP107" s="145"/>
      <c r="UWS107" s="145"/>
      <c r="UWV107" s="145"/>
      <c r="UWY107" s="145"/>
      <c r="UXB107" s="145"/>
      <c r="UXE107" s="145"/>
      <c r="UXG107" s="145"/>
      <c r="UXT107" s="145"/>
      <c r="UXU107" s="145"/>
      <c r="UXV107" s="145"/>
      <c r="UXW107" s="145"/>
      <c r="UXX107" s="145"/>
      <c r="UXY107" s="145"/>
      <c r="UXZ107" s="145"/>
      <c r="UYA107" s="145"/>
      <c r="UYB107" s="145"/>
      <c r="UYC107" s="145"/>
      <c r="UYD107" s="145"/>
      <c r="UYE107" s="145"/>
      <c r="UYF107" s="145"/>
      <c r="UYG107" s="145"/>
      <c r="UYK107" s="145"/>
      <c r="UYM107" s="145"/>
      <c r="UYN107" s="145"/>
      <c r="UYO107" s="145"/>
      <c r="UYP107" s="145"/>
      <c r="UYS107" s="145"/>
      <c r="UYU107" s="145"/>
      <c r="UYV107" s="145"/>
      <c r="UYW107" s="145"/>
      <c r="UYX107" s="145"/>
      <c r="UYY107" s="145"/>
      <c r="UYZ107" s="145"/>
      <c r="UZA107" s="145"/>
      <c r="UZB107" s="145"/>
      <c r="UZC107" s="145"/>
      <c r="UZD107" s="145"/>
      <c r="UZE107" s="145"/>
      <c r="UZF107" s="145"/>
      <c r="UZG107" s="145"/>
      <c r="UZJ107" s="145"/>
      <c r="UZM107" s="145"/>
      <c r="UZP107" s="145"/>
      <c r="UZS107" s="145"/>
      <c r="UZV107" s="145"/>
      <c r="VAH107" s="145"/>
      <c r="VAK107" s="145"/>
      <c r="VAN107" s="145"/>
      <c r="VAQ107" s="145"/>
      <c r="VAZ107" s="145"/>
      <c r="VBF107" s="145"/>
      <c r="VBI107" s="145"/>
      <c r="VBL107" s="145"/>
      <c r="VBO107" s="145"/>
      <c r="VBU107" s="145"/>
      <c r="VBX107" s="145"/>
      <c r="VCD107" s="145"/>
      <c r="VCF107" s="145"/>
      <c r="VCG107" s="145"/>
      <c r="VCI107" s="145"/>
      <c r="VCL107" s="145"/>
      <c r="VCO107" s="145"/>
      <c r="VCR107" s="145"/>
      <c r="VCZ107" s="145"/>
      <c r="VDE107" s="145"/>
      <c r="VDN107" s="145"/>
      <c r="VDQ107" s="145"/>
      <c r="VDY107" s="145"/>
      <c r="VEU107" s="145"/>
      <c r="VEV107" s="145"/>
      <c r="VEW107" s="145"/>
      <c r="VEX107" s="145"/>
      <c r="VEY107" s="145"/>
      <c r="VEZ107" s="145"/>
      <c r="VFR107" s="145"/>
      <c r="VFS107" s="145"/>
      <c r="VFV107" s="145"/>
      <c r="VFY107" s="145"/>
      <c r="VGA107" s="145"/>
      <c r="VGC107" s="145"/>
      <c r="VGF107" s="145"/>
      <c r="VGI107" s="145"/>
      <c r="VGL107" s="145"/>
      <c r="VGO107" s="145"/>
      <c r="VGR107" s="145"/>
      <c r="VGU107" s="145"/>
      <c r="VGX107" s="145"/>
      <c r="VHA107" s="145"/>
      <c r="VHC107" s="145"/>
      <c r="VHP107" s="145"/>
      <c r="VHQ107" s="145"/>
      <c r="VHR107" s="145"/>
      <c r="VHS107" s="145"/>
      <c r="VHT107" s="145"/>
      <c r="VHU107" s="145"/>
      <c r="VHV107" s="145"/>
      <c r="VHW107" s="145"/>
      <c r="VHX107" s="145"/>
      <c r="VHY107" s="145"/>
      <c r="VHZ107" s="145"/>
      <c r="VIA107" s="145"/>
      <c r="VIB107" s="145"/>
      <c r="VIC107" s="145"/>
      <c r="VIG107" s="145"/>
      <c r="VII107" s="145"/>
      <c r="VIJ107" s="145"/>
      <c r="VIK107" s="145"/>
      <c r="VIL107" s="145"/>
      <c r="VIO107" s="145"/>
      <c r="VIQ107" s="145"/>
      <c r="VIR107" s="145"/>
      <c r="VIS107" s="145"/>
      <c r="VIT107" s="145"/>
      <c r="VIU107" s="145"/>
      <c r="VIV107" s="145"/>
      <c r="VIW107" s="145"/>
      <c r="VIX107" s="145"/>
      <c r="VIY107" s="145"/>
      <c r="VIZ107" s="145"/>
      <c r="VJA107" s="145"/>
      <c r="VJB107" s="145"/>
      <c r="VJC107" s="145"/>
      <c r="VJF107" s="145"/>
      <c r="VJI107" s="145"/>
      <c r="VJL107" s="145"/>
      <c r="VJO107" s="145"/>
      <c r="VJR107" s="145"/>
      <c r="VKD107" s="145"/>
      <c r="VKG107" s="145"/>
      <c r="VKJ107" s="145"/>
      <c r="VKM107" s="145"/>
      <c r="VKV107" s="145"/>
      <c r="VLB107" s="145"/>
      <c r="VLE107" s="145"/>
      <c r="VLH107" s="145"/>
      <c r="VLK107" s="145"/>
      <c r="VLQ107" s="145"/>
      <c r="VLT107" s="145"/>
      <c r="VLZ107" s="145"/>
      <c r="VMB107" s="145"/>
      <c r="VMC107" s="145"/>
      <c r="VME107" s="145"/>
      <c r="VMH107" s="145"/>
      <c r="VMK107" s="145"/>
      <c r="VMN107" s="145"/>
      <c r="VMV107" s="145"/>
      <c r="VNA107" s="145"/>
      <c r="VNJ107" s="145"/>
      <c r="VNM107" s="145"/>
      <c r="VNU107" s="145"/>
      <c r="VOQ107" s="145"/>
      <c r="VOR107" s="145"/>
      <c r="VOS107" s="145"/>
      <c r="VOT107" s="145"/>
      <c r="VOU107" s="145"/>
      <c r="VOV107" s="145"/>
      <c r="VPN107" s="145"/>
      <c r="VPO107" s="145"/>
      <c r="VPR107" s="145"/>
      <c r="VPU107" s="145"/>
      <c r="VPW107" s="145"/>
      <c r="VPY107" s="145"/>
      <c r="VQB107" s="145"/>
      <c r="VQE107" s="145"/>
      <c r="VQH107" s="145"/>
      <c r="VQK107" s="145"/>
      <c r="VQN107" s="145"/>
      <c r="VQQ107" s="145"/>
      <c r="VQT107" s="145"/>
      <c r="VQW107" s="145"/>
      <c r="VQY107" s="145"/>
      <c r="VRL107" s="145"/>
      <c r="VRM107" s="145"/>
      <c r="VRN107" s="145"/>
      <c r="VRO107" s="145"/>
      <c r="VRP107" s="145"/>
      <c r="VRQ107" s="145"/>
      <c r="VRR107" s="145"/>
      <c r="VRS107" s="145"/>
      <c r="VRT107" s="145"/>
      <c r="VRU107" s="145"/>
      <c r="VRV107" s="145"/>
      <c r="VRW107" s="145"/>
      <c r="VRX107" s="145"/>
      <c r="VRY107" s="145"/>
      <c r="VSC107" s="145"/>
      <c r="VSE107" s="145"/>
      <c r="VSF107" s="145"/>
      <c r="VSG107" s="145"/>
      <c r="VSH107" s="145"/>
      <c r="VSK107" s="145"/>
      <c r="VSM107" s="145"/>
      <c r="VSN107" s="145"/>
      <c r="VSO107" s="145"/>
      <c r="VSP107" s="145"/>
      <c r="VSQ107" s="145"/>
      <c r="VSR107" s="145"/>
      <c r="VSS107" s="145"/>
      <c r="VST107" s="145"/>
      <c r="VSU107" s="145"/>
      <c r="VSV107" s="145"/>
      <c r="VSW107" s="145"/>
      <c r="VSX107" s="145"/>
      <c r="VSY107" s="145"/>
      <c r="VTB107" s="145"/>
      <c r="VTE107" s="145"/>
      <c r="VTH107" s="145"/>
      <c r="VTK107" s="145"/>
      <c r="VTN107" s="145"/>
      <c r="VTZ107" s="145"/>
      <c r="VUC107" s="145"/>
      <c r="VUF107" s="145"/>
      <c r="VUI107" s="145"/>
      <c r="VUR107" s="145"/>
      <c r="VUX107" s="145"/>
      <c r="VVA107" s="145"/>
      <c r="VVD107" s="145"/>
      <c r="VVG107" s="145"/>
      <c r="VVM107" s="145"/>
      <c r="VVP107" s="145"/>
      <c r="VVV107" s="145"/>
      <c r="VVX107" s="145"/>
      <c r="VVY107" s="145"/>
      <c r="VWA107" s="145"/>
      <c r="VWD107" s="145"/>
      <c r="VWG107" s="145"/>
      <c r="VWJ107" s="145"/>
      <c r="VWR107" s="145"/>
      <c r="VWW107" s="145"/>
      <c r="VXF107" s="145"/>
      <c r="VXI107" s="145"/>
      <c r="VXQ107" s="145"/>
      <c r="VYM107" s="145"/>
      <c r="VYN107" s="145"/>
      <c r="VYO107" s="145"/>
      <c r="VYP107" s="145"/>
      <c r="VYQ107" s="145"/>
      <c r="VYR107" s="145"/>
      <c r="VZJ107" s="145"/>
      <c r="VZK107" s="145"/>
      <c r="VZN107" s="145"/>
      <c r="VZQ107" s="145"/>
      <c r="VZS107" s="145"/>
      <c r="VZU107" s="145"/>
      <c r="VZX107" s="145"/>
      <c r="WAA107" s="145"/>
      <c r="WAD107" s="145"/>
      <c r="WAG107" s="145"/>
      <c r="WAJ107" s="145"/>
      <c r="WAM107" s="145"/>
      <c r="WAP107" s="145"/>
      <c r="WAS107" s="145"/>
      <c r="WAU107" s="145"/>
      <c r="WBH107" s="145"/>
      <c r="WBI107" s="145"/>
      <c r="WBJ107" s="145"/>
      <c r="WBK107" s="145"/>
      <c r="WBL107" s="145"/>
      <c r="WBM107" s="145"/>
      <c r="WBN107" s="145"/>
      <c r="WBO107" s="145"/>
      <c r="WBP107" s="145"/>
      <c r="WBQ107" s="145"/>
      <c r="WBR107" s="145"/>
      <c r="WBS107" s="145"/>
      <c r="WBT107" s="145"/>
      <c r="WBU107" s="145"/>
      <c r="WBY107" s="145"/>
      <c r="WCA107" s="145"/>
      <c r="WCB107" s="145"/>
      <c r="WCC107" s="145"/>
      <c r="WCD107" s="145"/>
      <c r="WCG107" s="145"/>
      <c r="WCI107" s="145"/>
      <c r="WCJ107" s="145"/>
      <c r="WCK107" s="145"/>
      <c r="WCL107" s="145"/>
      <c r="WCM107" s="145"/>
      <c r="WCN107" s="145"/>
      <c r="WCO107" s="145"/>
      <c r="WCP107" s="145"/>
      <c r="WCQ107" s="145"/>
      <c r="WCR107" s="145"/>
      <c r="WCS107" s="145"/>
      <c r="WCT107" s="145"/>
      <c r="WCU107" s="145"/>
      <c r="WCX107" s="145"/>
      <c r="WDA107" s="145"/>
      <c r="WDD107" s="145"/>
      <c r="WDG107" s="145"/>
      <c r="WDJ107" s="145"/>
      <c r="WDV107" s="145"/>
      <c r="WDY107" s="145"/>
      <c r="WEB107" s="145"/>
      <c r="WEE107" s="145"/>
      <c r="WEN107" s="145"/>
      <c r="WET107" s="145"/>
      <c r="WEW107" s="145"/>
      <c r="WEZ107" s="145"/>
      <c r="WFC107" s="145"/>
      <c r="WFI107" s="145"/>
      <c r="WFL107" s="145"/>
      <c r="WFR107" s="145"/>
      <c r="WFT107" s="145"/>
      <c r="WFU107" s="145"/>
      <c r="WFW107" s="145"/>
      <c r="WFZ107" s="145"/>
      <c r="WGC107" s="145"/>
      <c r="WGF107" s="145"/>
      <c r="WGN107" s="145"/>
      <c r="WGS107" s="145"/>
      <c r="WHB107" s="145"/>
      <c r="WHE107" s="145"/>
      <c r="WHM107" s="145"/>
      <c r="WII107" s="145"/>
      <c r="WIJ107" s="145"/>
      <c r="WIK107" s="145"/>
      <c r="WIL107" s="145"/>
      <c r="WIM107" s="145"/>
      <c r="WIN107" s="145"/>
      <c r="WJF107" s="145"/>
      <c r="WJG107" s="145"/>
      <c r="WJJ107" s="145"/>
      <c r="WJM107" s="145"/>
      <c r="WJO107" s="145"/>
      <c r="WJQ107" s="145"/>
      <c r="WJT107" s="145"/>
      <c r="WJW107" s="145"/>
      <c r="WJZ107" s="145"/>
      <c r="WKC107" s="145"/>
      <c r="WKF107" s="145"/>
      <c r="WKI107" s="145"/>
      <c r="WKL107" s="145"/>
      <c r="WKO107" s="145"/>
      <c r="WKQ107" s="145"/>
      <c r="WLD107" s="145"/>
      <c r="WLE107" s="145"/>
      <c r="WLF107" s="145"/>
      <c r="WLG107" s="145"/>
      <c r="WLH107" s="145"/>
      <c r="WLI107" s="145"/>
      <c r="WLJ107" s="145"/>
      <c r="WLK107" s="145"/>
      <c r="WLL107" s="145"/>
      <c r="WLM107" s="145"/>
      <c r="WLN107" s="145"/>
      <c r="WLO107" s="145"/>
      <c r="WLP107" s="145"/>
      <c r="WLQ107" s="145"/>
      <c r="WLU107" s="145"/>
      <c r="WLW107" s="145"/>
      <c r="WLX107" s="145"/>
      <c r="WLY107" s="145"/>
      <c r="WLZ107" s="145"/>
      <c r="WMC107" s="145"/>
      <c r="WME107" s="145"/>
      <c r="WMF107" s="145"/>
      <c r="WMG107" s="145"/>
      <c r="WMH107" s="145"/>
      <c r="WMI107" s="145"/>
      <c r="WMJ107" s="145"/>
      <c r="WMK107" s="145"/>
      <c r="WML107" s="145"/>
      <c r="WMM107" s="145"/>
      <c r="WMN107" s="145"/>
      <c r="WMO107" s="145"/>
      <c r="WMP107" s="145"/>
      <c r="WMQ107" s="145"/>
      <c r="WMT107" s="145"/>
      <c r="WMW107" s="145"/>
      <c r="WMZ107" s="145"/>
      <c r="WNC107" s="145"/>
      <c r="WNF107" s="145"/>
      <c r="WNR107" s="145"/>
      <c r="WNU107" s="145"/>
      <c r="WNX107" s="145"/>
      <c r="WOA107" s="145"/>
      <c r="WOJ107" s="145"/>
      <c r="WOP107" s="145"/>
      <c r="WOS107" s="145"/>
      <c r="WOV107" s="145"/>
      <c r="WOY107" s="145"/>
      <c r="WPE107" s="145"/>
      <c r="WPH107" s="145"/>
      <c r="WPN107" s="145"/>
      <c r="WPP107" s="145"/>
      <c r="WPQ107" s="145"/>
      <c r="WPS107" s="145"/>
      <c r="WPV107" s="145"/>
      <c r="WPY107" s="145"/>
      <c r="WQB107" s="145"/>
      <c r="WQJ107" s="145"/>
      <c r="WQO107" s="145"/>
      <c r="WQX107" s="145"/>
      <c r="WRA107" s="145"/>
      <c r="WRI107" s="145"/>
      <c r="WSE107" s="145"/>
      <c r="WSF107" s="145"/>
      <c r="WSG107" s="145"/>
      <c r="WSH107" s="145"/>
      <c r="WSI107" s="145"/>
      <c r="WSJ107" s="145"/>
      <c r="WTB107" s="145"/>
      <c r="WTC107" s="145"/>
      <c r="WTF107" s="145"/>
      <c r="WTI107" s="145"/>
      <c r="WTK107" s="145"/>
      <c r="WTM107" s="145"/>
      <c r="WTP107" s="145"/>
      <c r="WTS107" s="145"/>
      <c r="WTV107" s="145"/>
      <c r="WTY107" s="145"/>
      <c r="WUB107" s="145"/>
      <c r="WUE107" s="145"/>
      <c r="WUH107" s="145"/>
      <c r="WUK107" s="145"/>
      <c r="WUM107" s="145"/>
      <c r="WUZ107" s="145"/>
      <c r="WVA107" s="145"/>
      <c r="WVB107" s="145"/>
      <c r="WVC107" s="145"/>
      <c r="WVD107" s="145"/>
      <c r="WVE107" s="145"/>
      <c r="WVF107" s="145"/>
      <c r="WVG107" s="145"/>
      <c r="WVH107" s="145"/>
      <c r="WVI107" s="145"/>
      <c r="WVJ107" s="145"/>
      <c r="WVK107" s="145"/>
      <c r="WVL107" s="145"/>
      <c r="WVM107" s="145"/>
      <c r="WVN107" s="145"/>
      <c r="WVO107" s="145"/>
      <c r="WVP107" s="145"/>
      <c r="WVQ107" s="145"/>
      <c r="WVR107" s="145"/>
      <c r="WVS107" s="145"/>
      <c r="WVT107" s="145"/>
      <c r="WVU107" s="145"/>
      <c r="WVV107" s="145"/>
      <c r="WVW107" s="145"/>
      <c r="WVX107" s="145"/>
      <c r="WVY107" s="145"/>
      <c r="WVZ107" s="145"/>
      <c r="WWA107" s="145"/>
      <c r="WWB107" s="145"/>
      <c r="WWC107" s="145"/>
      <c r="WWD107" s="145"/>
      <c r="WWE107" s="145"/>
      <c r="WWF107" s="145"/>
      <c r="WWG107" s="145"/>
      <c r="WWH107" s="145"/>
      <c r="WWI107" s="145"/>
      <c r="WWJ107" s="145"/>
      <c r="WWK107" s="145"/>
      <c r="WWL107" s="145"/>
      <c r="WWM107" s="145"/>
      <c r="WWN107" s="145"/>
      <c r="WWO107" s="145"/>
      <c r="WWP107" s="145"/>
      <c r="WWQ107" s="145"/>
      <c r="WWR107" s="145"/>
      <c r="WWS107" s="145"/>
      <c r="WWT107" s="145"/>
      <c r="WWU107" s="145"/>
      <c r="WWV107" s="145"/>
      <c r="WWW107" s="145"/>
      <c r="WWX107" s="145"/>
      <c r="WWY107" s="145"/>
      <c r="WWZ107" s="145"/>
      <c r="WXA107" s="145"/>
      <c r="WXB107" s="145"/>
      <c r="WXC107" s="145"/>
      <c r="WXD107" s="145"/>
      <c r="WXE107" s="145"/>
      <c r="WXF107" s="145"/>
      <c r="WXG107" s="145"/>
      <c r="WXH107" s="145"/>
      <c r="WXI107" s="145"/>
      <c r="WXJ107" s="145"/>
      <c r="WXK107" s="145"/>
      <c r="WXL107" s="145"/>
      <c r="WXM107" s="145"/>
      <c r="WXN107" s="145"/>
      <c r="WXO107" s="145"/>
      <c r="WXP107" s="145"/>
      <c r="WXQ107" s="145"/>
      <c r="WXR107" s="145"/>
      <c r="WXS107" s="145"/>
      <c r="WXT107" s="145"/>
      <c r="WXU107" s="145"/>
      <c r="WXV107" s="145"/>
      <c r="WXW107" s="145"/>
      <c r="WXX107" s="145"/>
      <c r="WXY107" s="145"/>
      <c r="WXZ107" s="145"/>
      <c r="WYA107" s="145"/>
      <c r="WYB107" s="145"/>
      <c r="WYC107" s="145"/>
      <c r="WYD107" s="145"/>
      <c r="WYE107" s="145"/>
      <c r="WYF107" s="145"/>
      <c r="WYG107" s="145"/>
      <c r="WYH107" s="145"/>
      <c r="WYI107" s="145"/>
      <c r="WYJ107" s="145"/>
      <c r="WYK107" s="145"/>
      <c r="WYL107" s="145"/>
      <c r="WYM107" s="145"/>
      <c r="WYN107" s="145"/>
      <c r="WYO107" s="145"/>
      <c r="WYP107" s="145"/>
      <c r="WYQ107" s="145"/>
      <c r="WYR107" s="145"/>
      <c r="WYS107" s="145"/>
      <c r="WYT107" s="145"/>
      <c r="WYU107" s="145"/>
      <c r="WYV107" s="145"/>
      <c r="WYW107" s="145"/>
      <c r="WYX107" s="145"/>
      <c r="WYY107" s="145"/>
      <c r="WYZ107" s="145"/>
      <c r="WZA107" s="145"/>
      <c r="WZB107" s="145"/>
      <c r="WZC107" s="145"/>
      <c r="WZD107" s="145"/>
      <c r="WZE107" s="145"/>
      <c r="WZF107" s="145"/>
      <c r="WZG107" s="145"/>
      <c r="WZH107" s="145"/>
      <c r="WZI107" s="145"/>
      <c r="WZJ107" s="145"/>
      <c r="WZK107" s="145"/>
      <c r="WZL107" s="145"/>
      <c r="WZM107" s="145"/>
      <c r="WZN107" s="145"/>
      <c r="WZO107" s="145"/>
      <c r="WZP107" s="145"/>
      <c r="WZQ107" s="145"/>
      <c r="WZR107" s="145"/>
      <c r="WZS107" s="145"/>
      <c r="WZT107" s="145"/>
      <c r="WZU107" s="145"/>
      <c r="WZV107" s="145"/>
      <c r="WZW107" s="145"/>
      <c r="WZX107" s="145"/>
      <c r="WZY107" s="145"/>
      <c r="WZZ107" s="145"/>
      <c r="XAA107" s="145"/>
      <c r="XAB107" s="145"/>
      <c r="XAC107" s="145"/>
      <c r="XAD107" s="145"/>
      <c r="XAE107" s="145"/>
      <c r="XAF107" s="145"/>
      <c r="XAG107" s="145"/>
      <c r="XAH107" s="145"/>
      <c r="XAI107" s="145"/>
      <c r="XAJ107" s="145"/>
      <c r="XAK107" s="145"/>
      <c r="XAL107" s="145"/>
      <c r="XAM107" s="145"/>
      <c r="XAN107" s="145"/>
      <c r="XAO107" s="145"/>
      <c r="XAP107" s="145"/>
      <c r="XAQ107" s="145"/>
      <c r="XAR107" s="145"/>
      <c r="XAS107" s="145"/>
      <c r="XAT107" s="145"/>
      <c r="XAU107" s="145"/>
      <c r="XAV107" s="145"/>
      <c r="XAW107" s="145"/>
      <c r="XAX107" s="145"/>
      <c r="XAY107" s="145"/>
      <c r="XAZ107" s="145"/>
      <c r="XBA107" s="145"/>
      <c r="XBB107" s="145"/>
      <c r="XBC107" s="145"/>
      <c r="XBD107" s="145"/>
      <c r="XBE107" s="145"/>
      <c r="XBF107" s="145"/>
      <c r="XBG107" s="145"/>
      <c r="XBH107" s="145"/>
      <c r="XBI107" s="145"/>
      <c r="XBJ107" s="145"/>
      <c r="XBK107" s="145"/>
      <c r="XBL107" s="145"/>
      <c r="XBM107" s="145"/>
      <c r="XBN107" s="145"/>
      <c r="XBO107" s="145"/>
      <c r="XBP107" s="145"/>
      <c r="XBQ107" s="145"/>
      <c r="XBR107" s="145"/>
      <c r="XBS107" s="145"/>
      <c r="XBT107" s="145"/>
      <c r="XBU107" s="145"/>
      <c r="XBV107" s="145"/>
      <c r="XBW107" s="145"/>
      <c r="XBX107" s="145"/>
      <c r="XBY107" s="145"/>
      <c r="XBZ107" s="145"/>
      <c r="XCA107" s="145"/>
      <c r="XCB107" s="145"/>
      <c r="XCC107" s="145"/>
      <c r="XCD107" s="145"/>
      <c r="XCE107" s="145"/>
      <c r="XCF107" s="145"/>
      <c r="XCG107" s="145"/>
      <c r="XCH107" s="145"/>
      <c r="XCI107" s="145"/>
      <c r="XCJ107" s="145"/>
      <c r="XCK107" s="145"/>
      <c r="XCL107" s="145"/>
      <c r="XCM107" s="145"/>
      <c r="XCN107" s="145"/>
      <c r="XCO107" s="145"/>
      <c r="XCP107" s="145"/>
      <c r="XCQ107" s="145"/>
      <c r="XCR107" s="145"/>
      <c r="XCS107" s="145"/>
      <c r="XCT107" s="145"/>
      <c r="XCU107" s="145"/>
      <c r="XCV107" s="145"/>
      <c r="XCW107" s="145"/>
      <c r="XCX107" s="145"/>
      <c r="XCY107" s="145"/>
      <c r="XCZ107" s="145"/>
      <c r="XDA107" s="145"/>
      <c r="XDB107" s="145"/>
      <c r="XDC107" s="145"/>
      <c r="XDD107" s="145"/>
      <c r="XDE107" s="145"/>
      <c r="XDF107" s="145"/>
      <c r="XDG107" s="145"/>
      <c r="XDH107" s="145"/>
      <c r="XDI107" s="145"/>
      <c r="XDJ107" s="145"/>
      <c r="XDK107" s="145"/>
      <c r="XDL107" s="145"/>
      <c r="XDM107" s="145"/>
      <c r="XDN107" s="145"/>
      <c r="XDO107" s="145"/>
      <c r="XDP107" s="145"/>
      <c r="XDQ107" s="145"/>
      <c r="XDR107" s="145"/>
      <c r="XDS107" s="145"/>
      <c r="XDT107" s="145"/>
      <c r="XDU107" s="145"/>
      <c r="XDV107" s="145"/>
      <c r="XDW107" s="145"/>
      <c r="XDX107" s="145"/>
      <c r="XDY107" s="145"/>
      <c r="XDZ107" s="145"/>
      <c r="XEA107" s="145"/>
      <c r="XEB107" s="145"/>
      <c r="XEC107" s="145"/>
      <c r="XED107" s="145"/>
      <c r="XEE107" s="145"/>
      <c r="XEF107" s="145"/>
      <c r="XEG107" s="145"/>
      <c r="XEH107" s="145"/>
      <c r="XEI107" s="145"/>
      <c r="XEJ107" s="145"/>
      <c r="XEK107" s="145"/>
      <c r="XEL107" s="145"/>
      <c r="XEM107" s="145"/>
      <c r="XEN107" s="145"/>
      <c r="XEO107" s="145"/>
      <c r="XEP107" s="145"/>
      <c r="XEQ107" s="145"/>
      <c r="XER107" s="145"/>
      <c r="XES107" s="145"/>
      <c r="XET107" s="145"/>
      <c r="XEU107" s="145"/>
      <c r="XEV107" s="145"/>
      <c r="XEW107" s="145"/>
      <c r="XEX107" s="145"/>
      <c r="XEY107" s="145"/>
      <c r="XEZ107" s="145"/>
      <c r="XFA107" s="145"/>
      <c r="XFB107" s="145"/>
      <c r="XFC107" s="145"/>
      <c r="XFD107" s="145"/>
    </row>
    <row r="108" spans="1:16384" s="45" customFormat="1" ht="21.75" hidden="1" customHeight="1">
      <c r="A108" s="8" t="s">
        <v>19</v>
      </c>
      <c r="B108" s="44" t="s">
        <v>325</v>
      </c>
      <c r="C108" s="132"/>
      <c r="D108" s="59"/>
      <c r="E108" s="60">
        <f t="shared" si="2"/>
        <v>0</v>
      </c>
    </row>
    <row r="109" spans="1:16384" s="45" customFormat="1" ht="21.75" hidden="1" customHeight="1">
      <c r="A109" s="8" t="s">
        <v>20</v>
      </c>
      <c r="B109" s="44" t="s">
        <v>331</v>
      </c>
      <c r="C109" s="132"/>
      <c r="D109" s="59"/>
      <c r="E109" s="60">
        <f t="shared" si="2"/>
        <v>0</v>
      </c>
    </row>
    <row r="110" spans="1:16384" s="45" customFormat="1" ht="21.75" hidden="1" customHeight="1">
      <c r="A110" s="8" t="s">
        <v>208</v>
      </c>
      <c r="B110" s="44" t="s">
        <v>325</v>
      </c>
      <c r="C110" s="132"/>
      <c r="D110" s="59"/>
      <c r="E110" s="60">
        <f t="shared" si="2"/>
        <v>0</v>
      </c>
    </row>
    <row r="111" spans="1:16384" s="45" customFormat="1" ht="21.75" hidden="1" customHeight="1">
      <c r="A111" s="8" t="s">
        <v>209</v>
      </c>
      <c r="B111" s="44" t="s">
        <v>325</v>
      </c>
      <c r="C111" s="132"/>
      <c r="D111" s="59"/>
      <c r="E111" s="60">
        <f t="shared" si="2"/>
        <v>0</v>
      </c>
    </row>
    <row r="112" spans="1:16384" s="45" customFormat="1" ht="21.75" hidden="1" customHeight="1">
      <c r="A112" s="8" t="s">
        <v>210</v>
      </c>
      <c r="B112" s="44" t="s">
        <v>330</v>
      </c>
      <c r="C112" s="132"/>
      <c r="D112" s="59"/>
      <c r="E112" s="60">
        <f t="shared" si="2"/>
        <v>0</v>
      </c>
    </row>
    <row r="113" spans="1:16384" s="45" customFormat="1" ht="21.75" hidden="1" customHeight="1">
      <c r="A113" s="8" t="s">
        <v>211</v>
      </c>
      <c r="B113" s="44" t="s">
        <v>325</v>
      </c>
      <c r="C113" s="132"/>
      <c r="D113" s="59"/>
      <c r="E113" s="60">
        <f t="shared" si="2"/>
        <v>0</v>
      </c>
    </row>
    <row r="114" spans="1:16384" s="45" customFormat="1" ht="21.75" hidden="1" customHeight="1">
      <c r="A114" s="6" t="s">
        <v>16</v>
      </c>
      <c r="B114" s="44" t="s">
        <v>325</v>
      </c>
      <c r="C114" s="132"/>
      <c r="D114" s="59"/>
      <c r="E114" s="60">
        <f t="shared" si="2"/>
        <v>0</v>
      </c>
    </row>
    <row r="115" spans="1:16384" s="45" customFormat="1" ht="23.25" hidden="1">
      <c r="A115" s="10" t="s">
        <v>17</v>
      </c>
      <c r="B115" s="44" t="s">
        <v>328</v>
      </c>
      <c r="C115" s="132"/>
      <c r="D115" s="59"/>
      <c r="E115" s="60">
        <f t="shared" si="2"/>
        <v>0</v>
      </c>
    </row>
    <row r="116" spans="1:16384" s="45" customFormat="1" ht="21.75" hidden="1" customHeight="1">
      <c r="A116" s="8" t="s">
        <v>296</v>
      </c>
      <c r="B116" s="44" t="s">
        <v>335</v>
      </c>
      <c r="C116" s="132"/>
      <c r="D116" s="59"/>
      <c r="E116" s="60">
        <f t="shared" si="2"/>
        <v>0</v>
      </c>
    </row>
    <row r="117" spans="1:16384" s="45" customFormat="1" ht="21.75" hidden="1" customHeight="1">
      <c r="A117" s="6" t="s">
        <v>297</v>
      </c>
      <c r="B117" s="44" t="s">
        <v>335</v>
      </c>
      <c r="C117" s="132"/>
      <c r="D117" s="59"/>
      <c r="E117" s="60">
        <f t="shared" si="2"/>
        <v>0</v>
      </c>
    </row>
    <row r="118" spans="1:16384" s="45" customFormat="1" ht="21.75" hidden="1" customHeight="1">
      <c r="A118" s="6" t="s">
        <v>298</v>
      </c>
      <c r="B118" s="44" t="s">
        <v>335</v>
      </c>
      <c r="C118" s="132"/>
      <c r="D118" s="59"/>
      <c r="E118" s="60">
        <f t="shared" si="2"/>
        <v>0</v>
      </c>
    </row>
    <row r="119" spans="1:16384" s="45" customFormat="1" ht="21.75" hidden="1" customHeight="1">
      <c r="A119" s="8" t="s">
        <v>95</v>
      </c>
      <c r="B119" s="44" t="s">
        <v>325</v>
      </c>
      <c r="C119" s="132"/>
      <c r="D119" s="59"/>
      <c r="E119" s="60">
        <f t="shared" si="2"/>
        <v>0</v>
      </c>
    </row>
    <row r="120" spans="1:16384" s="45" customFormat="1" ht="20.25" hidden="1" customHeight="1">
      <c r="A120" s="24" t="s">
        <v>124</v>
      </c>
      <c r="B120" s="44" t="s">
        <v>325</v>
      </c>
      <c r="C120" s="132"/>
      <c r="D120" s="59"/>
      <c r="E120" s="60">
        <f t="shared" si="2"/>
        <v>0</v>
      </c>
    </row>
    <row r="121" spans="1:16384" s="45" customFormat="1" ht="22.7" customHeight="1">
      <c r="A121" s="155" t="s">
        <v>125</v>
      </c>
      <c r="B121" s="44" t="s">
        <v>332</v>
      </c>
      <c r="C121" s="177">
        <v>3</v>
      </c>
      <c r="D121" s="143">
        <v>5000</v>
      </c>
      <c r="E121" s="144">
        <f t="shared" si="2"/>
        <v>15000</v>
      </c>
      <c r="I121" s="145"/>
      <c r="K121" s="145"/>
      <c r="L121" s="145"/>
      <c r="M121" s="145"/>
      <c r="N121" s="145"/>
      <c r="Q121" s="145"/>
      <c r="S121" s="145"/>
      <c r="T121" s="145"/>
      <c r="U121" s="145"/>
      <c r="V121" s="145"/>
      <c r="W121" s="145"/>
      <c r="X121" s="145"/>
      <c r="Y121" s="145"/>
      <c r="Z121" s="145"/>
      <c r="AA121" s="145"/>
      <c r="AB121" s="145"/>
      <c r="AC121" s="145"/>
      <c r="AD121" s="145"/>
      <c r="AE121" s="145"/>
      <c r="AH121" s="145"/>
      <c r="AK121" s="145"/>
      <c r="AN121" s="145"/>
      <c r="AQ121" s="145"/>
      <c r="AT121" s="145"/>
      <c r="BF121" s="145"/>
      <c r="BI121" s="145"/>
      <c r="BL121" s="145"/>
      <c r="BO121" s="145"/>
      <c r="BX121" s="145"/>
      <c r="CD121" s="145"/>
      <c r="CG121" s="145"/>
      <c r="CJ121" s="145"/>
      <c r="CM121" s="145"/>
      <c r="CS121" s="145"/>
      <c r="CV121" s="145"/>
      <c r="DB121" s="145"/>
      <c r="DD121" s="145"/>
      <c r="DE121" s="145"/>
      <c r="DG121" s="145"/>
      <c r="DJ121" s="145"/>
      <c r="DM121" s="145"/>
      <c r="DP121" s="145"/>
      <c r="DX121" s="145"/>
      <c r="EC121" s="145"/>
      <c r="EL121" s="145"/>
      <c r="EO121" s="145"/>
      <c r="EW121" s="145"/>
      <c r="FS121" s="145"/>
      <c r="FT121" s="145"/>
      <c r="FU121" s="145"/>
      <c r="FV121" s="145"/>
      <c r="FW121" s="145"/>
      <c r="FX121" s="145"/>
      <c r="GP121" s="145"/>
      <c r="GQ121" s="145"/>
      <c r="GT121" s="145"/>
      <c r="GW121" s="145"/>
      <c r="GY121" s="145"/>
      <c r="HA121" s="145"/>
      <c r="HD121" s="145"/>
      <c r="HG121" s="145"/>
      <c r="HJ121" s="145"/>
      <c r="HM121" s="145"/>
      <c r="HP121" s="145"/>
      <c r="HS121" s="145"/>
      <c r="HV121" s="145"/>
      <c r="HY121" s="145"/>
      <c r="IA121" s="145"/>
      <c r="IN121" s="145"/>
      <c r="IO121" s="145"/>
      <c r="IP121" s="145"/>
      <c r="IQ121" s="145"/>
      <c r="IR121" s="145"/>
      <c r="IS121" s="145"/>
      <c r="IT121" s="145"/>
      <c r="IU121" s="145"/>
      <c r="IV121" s="145"/>
      <c r="IW121" s="145"/>
      <c r="IX121" s="145"/>
      <c r="IY121" s="145"/>
      <c r="IZ121" s="145"/>
      <c r="JA121" s="145"/>
      <c r="JE121" s="145"/>
      <c r="JG121" s="145"/>
      <c r="JH121" s="145"/>
      <c r="JI121" s="145"/>
      <c r="JJ121" s="145"/>
      <c r="JM121" s="145"/>
      <c r="JO121" s="145"/>
      <c r="JP121" s="145"/>
      <c r="JQ121" s="145"/>
      <c r="JR121" s="145"/>
      <c r="JS121" s="145"/>
      <c r="JT121" s="145"/>
      <c r="JU121" s="145"/>
      <c r="JV121" s="145"/>
      <c r="JW121" s="145"/>
      <c r="JX121" s="145"/>
      <c r="JY121" s="145"/>
      <c r="JZ121" s="145"/>
      <c r="KA121" s="145"/>
      <c r="KD121" s="145"/>
      <c r="KG121" s="145"/>
      <c r="KJ121" s="145"/>
      <c r="KM121" s="145"/>
      <c r="KP121" s="145"/>
      <c r="LB121" s="145"/>
      <c r="LE121" s="145"/>
      <c r="LH121" s="145"/>
      <c r="LK121" s="145"/>
      <c r="LT121" s="145"/>
      <c r="LZ121" s="145"/>
      <c r="MC121" s="145"/>
      <c r="MF121" s="145"/>
      <c r="MI121" s="145"/>
      <c r="MO121" s="145"/>
      <c r="MR121" s="145"/>
      <c r="MX121" s="145"/>
      <c r="MZ121" s="145"/>
      <c r="NA121" s="145"/>
      <c r="NC121" s="145"/>
      <c r="NF121" s="145"/>
      <c r="NI121" s="145"/>
      <c r="NL121" s="145"/>
      <c r="NT121" s="145"/>
      <c r="NY121" s="145"/>
      <c r="OH121" s="145"/>
      <c r="OK121" s="145"/>
      <c r="OS121" s="145"/>
      <c r="PO121" s="145"/>
      <c r="PP121" s="145"/>
      <c r="PQ121" s="145"/>
      <c r="PR121" s="145"/>
      <c r="PS121" s="145"/>
      <c r="PT121" s="145"/>
      <c r="QL121" s="145"/>
      <c r="QM121" s="145"/>
      <c r="QP121" s="145"/>
      <c r="QS121" s="145"/>
      <c r="QU121" s="145"/>
      <c r="QW121" s="145"/>
      <c r="QZ121" s="145"/>
      <c r="RC121" s="145"/>
      <c r="RF121" s="145"/>
      <c r="RI121" s="145"/>
      <c r="RL121" s="145"/>
      <c r="RO121" s="145"/>
      <c r="RR121" s="145"/>
      <c r="RU121" s="145"/>
      <c r="RW121" s="145"/>
      <c r="SJ121" s="145"/>
      <c r="SK121" s="145"/>
      <c r="SL121" s="145"/>
      <c r="SM121" s="145"/>
      <c r="SN121" s="145"/>
      <c r="SO121" s="145"/>
      <c r="SP121" s="145"/>
      <c r="SQ121" s="145"/>
      <c r="SR121" s="145"/>
      <c r="SS121" s="145"/>
      <c r="ST121" s="145"/>
      <c r="SU121" s="145"/>
      <c r="SV121" s="145"/>
      <c r="SW121" s="145"/>
      <c r="TA121" s="145"/>
      <c r="TC121" s="145"/>
      <c r="TD121" s="145"/>
      <c r="TE121" s="145"/>
      <c r="TF121" s="145"/>
      <c r="TI121" s="145"/>
      <c r="TK121" s="145"/>
      <c r="TL121" s="145"/>
      <c r="TM121" s="145"/>
      <c r="TN121" s="145"/>
      <c r="TO121" s="145"/>
      <c r="TP121" s="145"/>
      <c r="TQ121" s="145"/>
      <c r="TR121" s="145"/>
      <c r="TS121" s="145"/>
      <c r="TT121" s="145"/>
      <c r="TU121" s="145"/>
      <c r="TV121" s="145"/>
      <c r="TW121" s="145"/>
      <c r="TZ121" s="145"/>
      <c r="UC121" s="145"/>
      <c r="UF121" s="145"/>
      <c r="UI121" s="145"/>
      <c r="UL121" s="145"/>
      <c r="UX121" s="145"/>
      <c r="VA121" s="145"/>
      <c r="VD121" s="145"/>
      <c r="VG121" s="145"/>
      <c r="VP121" s="145"/>
      <c r="VV121" s="145"/>
      <c r="VY121" s="145"/>
      <c r="WB121" s="145"/>
      <c r="WE121" s="145"/>
      <c r="WK121" s="145"/>
      <c r="WN121" s="145"/>
      <c r="WT121" s="145"/>
      <c r="WV121" s="145"/>
      <c r="WW121" s="145"/>
      <c r="WY121" s="145"/>
      <c r="XB121" s="145"/>
      <c r="XE121" s="145"/>
      <c r="XH121" s="145"/>
      <c r="XP121" s="145"/>
      <c r="XU121" s="145"/>
      <c r="YD121" s="145"/>
      <c r="YG121" s="145"/>
      <c r="YO121" s="145"/>
      <c r="ZK121" s="145"/>
      <c r="ZL121" s="145"/>
      <c r="ZM121" s="145"/>
      <c r="ZN121" s="145"/>
      <c r="ZO121" s="145"/>
      <c r="ZP121" s="145"/>
      <c r="AAH121" s="145"/>
      <c r="AAI121" s="145"/>
      <c r="AAL121" s="145"/>
      <c r="AAO121" s="145"/>
      <c r="AAQ121" s="145"/>
      <c r="AAS121" s="145"/>
      <c r="AAV121" s="145"/>
      <c r="AAY121" s="145"/>
      <c r="ABB121" s="145"/>
      <c r="ABE121" s="145"/>
      <c r="ABH121" s="145"/>
      <c r="ABK121" s="145"/>
      <c r="ABN121" s="145"/>
      <c r="ABQ121" s="145"/>
      <c r="ABS121" s="145"/>
      <c r="ACF121" s="145"/>
      <c r="ACG121" s="145"/>
      <c r="ACH121" s="145"/>
      <c r="ACI121" s="145"/>
      <c r="ACJ121" s="145"/>
      <c r="ACK121" s="145"/>
      <c r="ACL121" s="145"/>
      <c r="ACM121" s="145"/>
      <c r="ACN121" s="145"/>
      <c r="ACO121" s="145"/>
      <c r="ACP121" s="145"/>
      <c r="ACQ121" s="145"/>
      <c r="ACR121" s="145"/>
      <c r="ACS121" s="145"/>
      <c r="ACW121" s="145"/>
      <c r="ACY121" s="145"/>
      <c r="ACZ121" s="145"/>
      <c r="ADA121" s="145"/>
      <c r="ADB121" s="145"/>
      <c r="ADE121" s="145"/>
      <c r="ADG121" s="145"/>
      <c r="ADH121" s="145"/>
      <c r="ADI121" s="145"/>
      <c r="ADJ121" s="145"/>
      <c r="ADK121" s="145"/>
      <c r="ADL121" s="145"/>
      <c r="ADM121" s="145"/>
      <c r="ADN121" s="145"/>
      <c r="ADO121" s="145"/>
      <c r="ADP121" s="145"/>
      <c r="ADQ121" s="145"/>
      <c r="ADR121" s="145"/>
      <c r="ADS121" s="145"/>
      <c r="ADV121" s="145"/>
      <c r="ADY121" s="145"/>
      <c r="AEB121" s="145"/>
      <c r="AEE121" s="145"/>
      <c r="AEH121" s="145"/>
      <c r="AET121" s="145"/>
      <c r="AEW121" s="145"/>
      <c r="AEZ121" s="145"/>
      <c r="AFC121" s="145"/>
      <c r="AFL121" s="145"/>
      <c r="AFR121" s="145"/>
      <c r="AFU121" s="145"/>
      <c r="AFX121" s="145"/>
      <c r="AGA121" s="145"/>
      <c r="AGG121" s="145"/>
      <c r="AGJ121" s="145"/>
      <c r="AGP121" s="145"/>
      <c r="AGR121" s="145"/>
      <c r="AGS121" s="145"/>
      <c r="AGU121" s="145"/>
      <c r="AGX121" s="145"/>
      <c r="AHA121" s="145"/>
      <c r="AHD121" s="145"/>
      <c r="AHL121" s="145"/>
      <c r="AHQ121" s="145"/>
      <c r="AHZ121" s="145"/>
      <c r="AIC121" s="145"/>
      <c r="AIK121" s="145"/>
      <c r="AJG121" s="145"/>
      <c r="AJH121" s="145"/>
      <c r="AJI121" s="145"/>
      <c r="AJJ121" s="145"/>
      <c r="AJK121" s="145"/>
      <c r="AJL121" s="145"/>
      <c r="AKD121" s="145"/>
      <c r="AKE121" s="145"/>
      <c r="AKH121" s="145"/>
      <c r="AKK121" s="145"/>
      <c r="AKM121" s="145"/>
      <c r="AKO121" s="145"/>
      <c r="AKR121" s="145"/>
      <c r="AKU121" s="145"/>
      <c r="AKX121" s="145"/>
      <c r="ALA121" s="145"/>
      <c r="ALD121" s="145"/>
      <c r="ALG121" s="145"/>
      <c r="ALJ121" s="145"/>
      <c r="ALM121" s="145"/>
      <c r="ALO121" s="145"/>
      <c r="AMB121" s="145"/>
      <c r="AMC121" s="145"/>
      <c r="AMD121" s="145"/>
      <c r="AME121" s="145"/>
      <c r="AMF121" s="145"/>
      <c r="AMG121" s="145"/>
      <c r="AMH121" s="145"/>
      <c r="AMI121" s="145"/>
      <c r="AMJ121" s="145"/>
      <c r="AMK121" s="145"/>
      <c r="AML121" s="145"/>
      <c r="AMM121" s="145"/>
      <c r="AMN121" s="145"/>
      <c r="AMO121" s="145"/>
      <c r="AMS121" s="145"/>
      <c r="AMU121" s="145"/>
      <c r="AMV121" s="145"/>
      <c r="AMW121" s="145"/>
      <c r="AMX121" s="145"/>
      <c r="ANA121" s="145"/>
      <c r="ANC121" s="145"/>
      <c r="AND121" s="145"/>
      <c r="ANE121" s="145"/>
      <c r="ANF121" s="145"/>
      <c r="ANG121" s="145"/>
      <c r="ANH121" s="145"/>
      <c r="ANI121" s="145"/>
      <c r="ANJ121" s="145"/>
      <c r="ANK121" s="145"/>
      <c r="ANL121" s="145"/>
      <c r="ANM121" s="145"/>
      <c r="ANN121" s="145"/>
      <c r="ANO121" s="145"/>
      <c r="ANR121" s="145"/>
      <c r="ANU121" s="145"/>
      <c r="ANX121" s="145"/>
      <c r="AOA121" s="145"/>
      <c r="AOD121" s="145"/>
      <c r="AOP121" s="145"/>
      <c r="AOS121" s="145"/>
      <c r="AOV121" s="145"/>
      <c r="AOY121" s="145"/>
      <c r="APH121" s="145"/>
      <c r="APN121" s="145"/>
      <c r="APQ121" s="145"/>
      <c r="APT121" s="145"/>
      <c r="APW121" s="145"/>
      <c r="AQC121" s="145"/>
      <c r="AQF121" s="145"/>
      <c r="AQL121" s="145"/>
      <c r="AQN121" s="145"/>
      <c r="AQO121" s="145"/>
      <c r="AQQ121" s="145"/>
      <c r="AQT121" s="145"/>
      <c r="AQW121" s="145"/>
      <c r="AQZ121" s="145"/>
      <c r="ARH121" s="145"/>
      <c r="ARM121" s="145"/>
      <c r="ARV121" s="145"/>
      <c r="ARY121" s="145"/>
      <c r="ASG121" s="145"/>
      <c r="ATC121" s="145"/>
      <c r="ATD121" s="145"/>
      <c r="ATE121" s="145"/>
      <c r="ATF121" s="145"/>
      <c r="ATG121" s="145"/>
      <c r="ATH121" s="145"/>
      <c r="ATZ121" s="145"/>
      <c r="AUA121" s="145"/>
      <c r="AUD121" s="145"/>
      <c r="AUG121" s="145"/>
      <c r="AUI121" s="145"/>
      <c r="AUK121" s="145"/>
      <c r="AUN121" s="145"/>
      <c r="AUQ121" s="145"/>
      <c r="AUT121" s="145"/>
      <c r="AUW121" s="145"/>
      <c r="AUZ121" s="145"/>
      <c r="AVC121" s="145"/>
      <c r="AVF121" s="145"/>
      <c r="AVI121" s="145"/>
      <c r="AVK121" s="145"/>
      <c r="AVX121" s="145"/>
      <c r="AVY121" s="145"/>
      <c r="AVZ121" s="145"/>
      <c r="AWA121" s="145"/>
      <c r="AWB121" s="145"/>
      <c r="AWC121" s="145"/>
      <c r="AWD121" s="145"/>
      <c r="AWE121" s="145"/>
      <c r="AWF121" s="145"/>
      <c r="AWG121" s="145"/>
      <c r="AWH121" s="145"/>
      <c r="AWI121" s="145"/>
      <c r="AWJ121" s="145"/>
      <c r="AWK121" s="145"/>
      <c r="AWO121" s="145"/>
      <c r="AWQ121" s="145"/>
      <c r="AWR121" s="145"/>
      <c r="AWS121" s="145"/>
      <c r="AWT121" s="145"/>
      <c r="AWW121" s="145"/>
      <c r="AWY121" s="145"/>
      <c r="AWZ121" s="145"/>
      <c r="AXA121" s="145"/>
      <c r="AXB121" s="145"/>
      <c r="AXC121" s="145"/>
      <c r="AXD121" s="145"/>
      <c r="AXE121" s="145"/>
      <c r="AXF121" s="145"/>
      <c r="AXG121" s="145"/>
      <c r="AXH121" s="145"/>
      <c r="AXI121" s="145"/>
      <c r="AXJ121" s="145"/>
      <c r="AXK121" s="145"/>
      <c r="AXN121" s="145"/>
      <c r="AXQ121" s="145"/>
      <c r="AXT121" s="145"/>
      <c r="AXW121" s="145"/>
      <c r="AXZ121" s="145"/>
      <c r="AYL121" s="145"/>
      <c r="AYO121" s="145"/>
      <c r="AYR121" s="145"/>
      <c r="AYU121" s="145"/>
      <c r="AZD121" s="145"/>
      <c r="AZJ121" s="145"/>
      <c r="AZM121" s="145"/>
      <c r="AZP121" s="145"/>
      <c r="AZS121" s="145"/>
      <c r="AZY121" s="145"/>
      <c r="BAB121" s="145"/>
      <c r="BAH121" s="145"/>
      <c r="BAJ121" s="145"/>
      <c r="BAK121" s="145"/>
      <c r="BAM121" s="145"/>
      <c r="BAP121" s="145"/>
      <c r="BAS121" s="145"/>
      <c r="BAV121" s="145"/>
      <c r="BBD121" s="145"/>
      <c r="BBI121" s="145"/>
      <c r="BBR121" s="145"/>
      <c r="BBU121" s="145"/>
      <c r="BCC121" s="145"/>
      <c r="BCY121" s="145"/>
      <c r="BCZ121" s="145"/>
      <c r="BDA121" s="145"/>
      <c r="BDB121" s="145"/>
      <c r="BDC121" s="145"/>
      <c r="BDD121" s="145"/>
      <c r="BDV121" s="145"/>
      <c r="BDW121" s="145"/>
      <c r="BDZ121" s="145"/>
      <c r="BEC121" s="145"/>
      <c r="BEE121" s="145"/>
      <c r="BEG121" s="145"/>
      <c r="BEJ121" s="145"/>
      <c r="BEM121" s="145"/>
      <c r="BEP121" s="145"/>
      <c r="BES121" s="145"/>
      <c r="BEV121" s="145"/>
      <c r="BEY121" s="145"/>
      <c r="BFB121" s="145"/>
      <c r="BFE121" s="145"/>
      <c r="BFG121" s="145"/>
      <c r="BFT121" s="145"/>
      <c r="BFU121" s="145"/>
      <c r="BFV121" s="145"/>
      <c r="BFW121" s="145"/>
      <c r="BFX121" s="145"/>
      <c r="BFY121" s="145"/>
      <c r="BFZ121" s="145"/>
      <c r="BGA121" s="145"/>
      <c r="BGB121" s="145"/>
      <c r="BGC121" s="145"/>
      <c r="BGD121" s="145"/>
      <c r="BGE121" s="145"/>
      <c r="BGF121" s="145"/>
      <c r="BGG121" s="145"/>
      <c r="BGK121" s="145"/>
      <c r="BGM121" s="145"/>
      <c r="BGN121" s="145"/>
      <c r="BGO121" s="145"/>
      <c r="BGP121" s="145"/>
      <c r="BGS121" s="145"/>
      <c r="BGU121" s="145"/>
      <c r="BGV121" s="145"/>
      <c r="BGW121" s="145"/>
      <c r="BGX121" s="145"/>
      <c r="BGY121" s="145"/>
      <c r="BGZ121" s="145"/>
      <c r="BHA121" s="145"/>
      <c r="BHB121" s="145"/>
      <c r="BHC121" s="145"/>
      <c r="BHD121" s="145"/>
      <c r="BHE121" s="145"/>
      <c r="BHF121" s="145"/>
      <c r="BHG121" s="145"/>
      <c r="BHJ121" s="145"/>
      <c r="BHM121" s="145"/>
      <c r="BHP121" s="145"/>
      <c r="BHS121" s="145"/>
      <c r="BHV121" s="145"/>
      <c r="BIH121" s="145"/>
      <c r="BIK121" s="145"/>
      <c r="BIN121" s="145"/>
      <c r="BIQ121" s="145"/>
      <c r="BIZ121" s="145"/>
      <c r="BJF121" s="145"/>
      <c r="BJI121" s="145"/>
      <c r="BJL121" s="145"/>
      <c r="BJO121" s="145"/>
      <c r="BJU121" s="145"/>
      <c r="BJX121" s="145"/>
      <c r="BKD121" s="145"/>
      <c r="BKF121" s="145"/>
      <c r="BKG121" s="145"/>
      <c r="BKI121" s="145"/>
      <c r="BKL121" s="145"/>
      <c r="BKO121" s="145"/>
      <c r="BKR121" s="145"/>
      <c r="BKZ121" s="145"/>
      <c r="BLE121" s="145"/>
      <c r="BLN121" s="145"/>
      <c r="BLQ121" s="145"/>
      <c r="BLY121" s="145"/>
      <c r="BMU121" s="145"/>
      <c r="BMV121" s="145"/>
      <c r="BMW121" s="145"/>
      <c r="BMX121" s="145"/>
      <c r="BMY121" s="145"/>
      <c r="BMZ121" s="145"/>
      <c r="BNR121" s="145"/>
      <c r="BNS121" s="145"/>
      <c r="BNV121" s="145"/>
      <c r="BNY121" s="145"/>
      <c r="BOA121" s="145"/>
      <c r="BOC121" s="145"/>
      <c r="BOF121" s="145"/>
      <c r="BOI121" s="145"/>
      <c r="BOL121" s="145"/>
      <c r="BOO121" s="145"/>
      <c r="BOR121" s="145"/>
      <c r="BOU121" s="145"/>
      <c r="BOX121" s="145"/>
      <c r="BPA121" s="145"/>
      <c r="BPC121" s="145"/>
      <c r="BPP121" s="145"/>
      <c r="BPQ121" s="145"/>
      <c r="BPR121" s="145"/>
      <c r="BPS121" s="145"/>
      <c r="BPT121" s="145"/>
      <c r="BPU121" s="145"/>
      <c r="BPV121" s="145"/>
      <c r="BPW121" s="145"/>
      <c r="BPX121" s="145"/>
      <c r="BPY121" s="145"/>
      <c r="BPZ121" s="145"/>
      <c r="BQA121" s="145"/>
      <c r="BQB121" s="145"/>
      <c r="BQC121" s="145"/>
      <c r="BQG121" s="145"/>
      <c r="BQI121" s="145"/>
      <c r="BQJ121" s="145"/>
      <c r="BQK121" s="145"/>
      <c r="BQL121" s="145"/>
      <c r="BQO121" s="145"/>
      <c r="BQQ121" s="145"/>
      <c r="BQR121" s="145"/>
      <c r="BQS121" s="145"/>
      <c r="BQT121" s="145"/>
      <c r="BQU121" s="145"/>
      <c r="BQV121" s="145"/>
      <c r="BQW121" s="145"/>
      <c r="BQX121" s="145"/>
      <c r="BQY121" s="145"/>
      <c r="BQZ121" s="145"/>
      <c r="BRA121" s="145"/>
      <c r="BRB121" s="145"/>
      <c r="BRC121" s="145"/>
      <c r="BRF121" s="145"/>
      <c r="BRI121" s="145"/>
      <c r="BRL121" s="145"/>
      <c r="BRO121" s="145"/>
      <c r="BRR121" s="145"/>
      <c r="BSD121" s="145"/>
      <c r="BSG121" s="145"/>
      <c r="BSJ121" s="145"/>
      <c r="BSM121" s="145"/>
      <c r="BSV121" s="145"/>
      <c r="BTB121" s="145"/>
      <c r="BTE121" s="145"/>
      <c r="BTH121" s="145"/>
      <c r="BTK121" s="145"/>
      <c r="BTQ121" s="145"/>
      <c r="BTT121" s="145"/>
      <c r="BTZ121" s="145"/>
      <c r="BUB121" s="145"/>
      <c r="BUC121" s="145"/>
      <c r="BUE121" s="145"/>
      <c r="BUH121" s="145"/>
      <c r="BUK121" s="145"/>
      <c r="BUN121" s="145"/>
      <c r="BUV121" s="145"/>
      <c r="BVA121" s="145"/>
      <c r="BVJ121" s="145"/>
      <c r="BVM121" s="145"/>
      <c r="BVU121" s="145"/>
      <c r="BWQ121" s="145"/>
      <c r="BWR121" s="145"/>
      <c r="BWS121" s="145"/>
      <c r="BWT121" s="145"/>
      <c r="BWU121" s="145"/>
      <c r="BWV121" s="145"/>
      <c r="BXN121" s="145"/>
      <c r="BXO121" s="145"/>
      <c r="BXR121" s="145"/>
      <c r="BXU121" s="145"/>
      <c r="BXW121" s="145"/>
      <c r="BXY121" s="145"/>
      <c r="BYB121" s="145"/>
      <c r="BYE121" s="145"/>
      <c r="BYH121" s="145"/>
      <c r="BYK121" s="145"/>
      <c r="BYN121" s="145"/>
      <c r="BYQ121" s="145"/>
      <c r="BYT121" s="145"/>
      <c r="BYW121" s="145"/>
      <c r="BYY121" s="145"/>
      <c r="BZL121" s="145"/>
      <c r="BZM121" s="145"/>
      <c r="BZN121" s="145"/>
      <c r="BZO121" s="145"/>
      <c r="BZP121" s="145"/>
      <c r="BZQ121" s="145"/>
      <c r="BZR121" s="145"/>
      <c r="BZS121" s="145"/>
      <c r="BZT121" s="145"/>
      <c r="BZU121" s="145"/>
      <c r="BZV121" s="145"/>
      <c r="BZW121" s="145"/>
      <c r="BZX121" s="145"/>
      <c r="BZY121" s="145"/>
      <c r="CAC121" s="145"/>
      <c r="CAE121" s="145"/>
      <c r="CAF121" s="145"/>
      <c r="CAG121" s="145"/>
      <c r="CAH121" s="145"/>
      <c r="CAK121" s="145"/>
      <c r="CAM121" s="145"/>
      <c r="CAN121" s="145"/>
      <c r="CAO121" s="145"/>
      <c r="CAP121" s="145"/>
      <c r="CAQ121" s="145"/>
      <c r="CAR121" s="145"/>
      <c r="CAS121" s="145"/>
      <c r="CAT121" s="145"/>
      <c r="CAU121" s="145"/>
      <c r="CAV121" s="145"/>
      <c r="CAW121" s="145"/>
      <c r="CAX121" s="145"/>
      <c r="CAY121" s="145"/>
      <c r="CBB121" s="145"/>
      <c r="CBE121" s="145"/>
      <c r="CBH121" s="145"/>
      <c r="CBK121" s="145"/>
      <c r="CBN121" s="145"/>
      <c r="CBZ121" s="145"/>
      <c r="CCC121" s="145"/>
      <c r="CCF121" s="145"/>
      <c r="CCI121" s="145"/>
      <c r="CCR121" s="145"/>
      <c r="CCX121" s="145"/>
      <c r="CDA121" s="145"/>
      <c r="CDD121" s="145"/>
      <c r="CDG121" s="145"/>
      <c r="CDM121" s="145"/>
      <c r="CDP121" s="145"/>
      <c r="CDV121" s="145"/>
      <c r="CDX121" s="145"/>
      <c r="CDY121" s="145"/>
      <c r="CEA121" s="145"/>
      <c r="CED121" s="145"/>
      <c r="CEG121" s="145"/>
      <c r="CEJ121" s="145"/>
      <c r="CER121" s="145"/>
      <c r="CEW121" s="145"/>
      <c r="CFF121" s="145"/>
      <c r="CFI121" s="145"/>
      <c r="CFQ121" s="145"/>
      <c r="CGM121" s="145"/>
      <c r="CGN121" s="145"/>
      <c r="CGO121" s="145"/>
      <c r="CGP121" s="145"/>
      <c r="CGQ121" s="145"/>
      <c r="CGR121" s="145"/>
      <c r="CHJ121" s="145"/>
      <c r="CHK121" s="145"/>
      <c r="CHN121" s="145"/>
      <c r="CHQ121" s="145"/>
      <c r="CHS121" s="145"/>
      <c r="CHU121" s="145"/>
      <c r="CHX121" s="145"/>
      <c r="CIA121" s="145"/>
      <c r="CID121" s="145"/>
      <c r="CIG121" s="145"/>
      <c r="CIJ121" s="145"/>
      <c r="CIM121" s="145"/>
      <c r="CIP121" s="145"/>
      <c r="CIS121" s="145"/>
      <c r="CIU121" s="145"/>
      <c r="CJH121" s="145"/>
      <c r="CJI121" s="145"/>
      <c r="CJJ121" s="145"/>
      <c r="CJK121" s="145"/>
      <c r="CJL121" s="145"/>
      <c r="CJM121" s="145"/>
      <c r="CJN121" s="145"/>
      <c r="CJO121" s="145"/>
      <c r="CJP121" s="145"/>
      <c r="CJQ121" s="145"/>
      <c r="CJR121" s="145"/>
      <c r="CJS121" s="145"/>
      <c r="CJT121" s="145"/>
      <c r="CJU121" s="145"/>
      <c r="CJY121" s="145"/>
      <c r="CKA121" s="145"/>
      <c r="CKB121" s="145"/>
      <c r="CKC121" s="145"/>
      <c r="CKD121" s="145"/>
      <c r="CKG121" s="145"/>
      <c r="CKI121" s="145"/>
      <c r="CKJ121" s="145"/>
      <c r="CKK121" s="145"/>
      <c r="CKL121" s="145"/>
      <c r="CKM121" s="145"/>
      <c r="CKN121" s="145"/>
      <c r="CKO121" s="145"/>
      <c r="CKP121" s="145"/>
      <c r="CKQ121" s="145"/>
      <c r="CKR121" s="145"/>
      <c r="CKS121" s="145"/>
      <c r="CKT121" s="145"/>
      <c r="CKU121" s="145"/>
      <c r="CKX121" s="145"/>
      <c r="CLA121" s="145"/>
      <c r="CLD121" s="145"/>
      <c r="CLG121" s="145"/>
      <c r="CLJ121" s="145"/>
      <c r="CLV121" s="145"/>
      <c r="CLY121" s="145"/>
      <c r="CMB121" s="145"/>
      <c r="CME121" s="145"/>
      <c r="CMN121" s="145"/>
      <c r="CMT121" s="145"/>
      <c r="CMW121" s="145"/>
      <c r="CMZ121" s="145"/>
      <c r="CNC121" s="145"/>
      <c r="CNI121" s="145"/>
      <c r="CNL121" s="145"/>
      <c r="CNR121" s="145"/>
      <c r="CNT121" s="145"/>
      <c r="CNU121" s="145"/>
      <c r="CNW121" s="145"/>
      <c r="CNZ121" s="145"/>
      <c r="COC121" s="145"/>
      <c r="COF121" s="145"/>
      <c r="CON121" s="145"/>
      <c r="COS121" s="145"/>
      <c r="CPB121" s="145"/>
      <c r="CPE121" s="145"/>
      <c r="CPM121" s="145"/>
      <c r="CQI121" s="145"/>
      <c r="CQJ121" s="145"/>
      <c r="CQK121" s="145"/>
      <c r="CQL121" s="145"/>
      <c r="CQM121" s="145"/>
      <c r="CQN121" s="145"/>
      <c r="CRF121" s="145"/>
      <c r="CRG121" s="145"/>
      <c r="CRJ121" s="145"/>
      <c r="CRM121" s="145"/>
      <c r="CRO121" s="145"/>
      <c r="CRQ121" s="145"/>
      <c r="CRT121" s="145"/>
      <c r="CRW121" s="145"/>
      <c r="CRZ121" s="145"/>
      <c r="CSC121" s="145"/>
      <c r="CSF121" s="145"/>
      <c r="CSI121" s="145"/>
      <c r="CSL121" s="145"/>
      <c r="CSO121" s="145"/>
      <c r="CSQ121" s="145"/>
      <c r="CTD121" s="145"/>
      <c r="CTE121" s="145"/>
      <c r="CTF121" s="145"/>
      <c r="CTG121" s="145"/>
      <c r="CTH121" s="145"/>
      <c r="CTI121" s="145"/>
      <c r="CTJ121" s="145"/>
      <c r="CTK121" s="145"/>
      <c r="CTL121" s="145"/>
      <c r="CTM121" s="145"/>
      <c r="CTN121" s="145"/>
      <c r="CTO121" s="145"/>
      <c r="CTP121" s="145"/>
      <c r="CTQ121" s="145"/>
      <c r="CTU121" s="145"/>
      <c r="CTW121" s="145"/>
      <c r="CTX121" s="145"/>
      <c r="CTY121" s="145"/>
      <c r="CTZ121" s="145"/>
      <c r="CUC121" s="145"/>
      <c r="CUE121" s="145"/>
      <c r="CUF121" s="145"/>
      <c r="CUG121" s="145"/>
      <c r="CUH121" s="145"/>
      <c r="CUI121" s="145"/>
      <c r="CUJ121" s="145"/>
      <c r="CUK121" s="145"/>
      <c r="CUL121" s="145"/>
      <c r="CUM121" s="145"/>
      <c r="CUN121" s="145"/>
      <c r="CUO121" s="145"/>
      <c r="CUP121" s="145"/>
      <c r="CUQ121" s="145"/>
      <c r="CUT121" s="145"/>
      <c r="CUW121" s="145"/>
      <c r="CUZ121" s="145"/>
      <c r="CVC121" s="145"/>
      <c r="CVF121" s="145"/>
      <c r="CVR121" s="145"/>
      <c r="CVU121" s="145"/>
      <c r="CVX121" s="145"/>
      <c r="CWA121" s="145"/>
      <c r="CWJ121" s="145"/>
      <c r="CWP121" s="145"/>
      <c r="CWS121" s="145"/>
      <c r="CWV121" s="145"/>
      <c r="CWY121" s="145"/>
      <c r="CXE121" s="145"/>
      <c r="CXH121" s="145"/>
      <c r="CXN121" s="145"/>
      <c r="CXP121" s="145"/>
      <c r="CXQ121" s="145"/>
      <c r="CXS121" s="145"/>
      <c r="CXV121" s="145"/>
      <c r="CXY121" s="145"/>
      <c r="CYB121" s="145"/>
      <c r="CYJ121" s="145"/>
      <c r="CYO121" s="145"/>
      <c r="CYX121" s="145"/>
      <c r="CZA121" s="145"/>
      <c r="CZI121" s="145"/>
      <c r="DAE121" s="145"/>
      <c r="DAF121" s="145"/>
      <c r="DAG121" s="145"/>
      <c r="DAH121" s="145"/>
      <c r="DAI121" s="145"/>
      <c r="DAJ121" s="145"/>
      <c r="DBB121" s="145"/>
      <c r="DBC121" s="145"/>
      <c r="DBF121" s="145"/>
      <c r="DBI121" s="145"/>
      <c r="DBK121" s="145"/>
      <c r="DBM121" s="145"/>
      <c r="DBP121" s="145"/>
      <c r="DBS121" s="145"/>
      <c r="DBV121" s="145"/>
      <c r="DBY121" s="145"/>
      <c r="DCB121" s="145"/>
      <c r="DCE121" s="145"/>
      <c r="DCH121" s="145"/>
      <c r="DCK121" s="145"/>
      <c r="DCM121" s="145"/>
      <c r="DCZ121" s="145"/>
      <c r="DDA121" s="145"/>
      <c r="DDB121" s="145"/>
      <c r="DDC121" s="145"/>
      <c r="DDD121" s="145"/>
      <c r="DDE121" s="145"/>
      <c r="DDF121" s="145"/>
      <c r="DDG121" s="145"/>
      <c r="DDH121" s="145"/>
      <c r="DDI121" s="145"/>
      <c r="DDJ121" s="145"/>
      <c r="DDK121" s="145"/>
      <c r="DDL121" s="145"/>
      <c r="DDM121" s="145"/>
      <c r="DDQ121" s="145"/>
      <c r="DDS121" s="145"/>
      <c r="DDT121" s="145"/>
      <c r="DDU121" s="145"/>
      <c r="DDV121" s="145"/>
      <c r="DDY121" s="145"/>
      <c r="DEA121" s="145"/>
      <c r="DEB121" s="145"/>
      <c r="DEC121" s="145"/>
      <c r="DED121" s="145"/>
      <c r="DEE121" s="145"/>
      <c r="DEF121" s="145"/>
      <c r="DEG121" s="145"/>
      <c r="DEH121" s="145"/>
      <c r="DEI121" s="145"/>
      <c r="DEJ121" s="145"/>
      <c r="DEK121" s="145"/>
      <c r="DEL121" s="145"/>
      <c r="DEM121" s="145"/>
      <c r="DEP121" s="145"/>
      <c r="DES121" s="145"/>
      <c r="DEV121" s="145"/>
      <c r="DEY121" s="145"/>
      <c r="DFB121" s="145"/>
      <c r="DFN121" s="145"/>
      <c r="DFQ121" s="145"/>
      <c r="DFT121" s="145"/>
      <c r="DFW121" s="145"/>
      <c r="DGF121" s="145"/>
      <c r="DGL121" s="145"/>
      <c r="DGO121" s="145"/>
      <c r="DGR121" s="145"/>
      <c r="DGU121" s="145"/>
      <c r="DHA121" s="145"/>
      <c r="DHD121" s="145"/>
      <c r="DHJ121" s="145"/>
      <c r="DHL121" s="145"/>
      <c r="DHM121" s="145"/>
      <c r="DHO121" s="145"/>
      <c r="DHR121" s="145"/>
      <c r="DHU121" s="145"/>
      <c r="DHX121" s="145"/>
      <c r="DIF121" s="145"/>
      <c r="DIK121" s="145"/>
      <c r="DIT121" s="145"/>
      <c r="DIW121" s="145"/>
      <c r="DJE121" s="145"/>
      <c r="DKA121" s="145"/>
      <c r="DKB121" s="145"/>
      <c r="DKC121" s="145"/>
      <c r="DKD121" s="145"/>
      <c r="DKE121" s="145"/>
      <c r="DKF121" s="145"/>
      <c r="DKX121" s="145"/>
      <c r="DKY121" s="145"/>
      <c r="DLB121" s="145"/>
      <c r="DLE121" s="145"/>
      <c r="DLG121" s="145"/>
      <c r="DLI121" s="145"/>
      <c r="DLL121" s="145"/>
      <c r="DLO121" s="145"/>
      <c r="DLR121" s="145"/>
      <c r="DLU121" s="145"/>
      <c r="DLX121" s="145"/>
      <c r="DMA121" s="145"/>
      <c r="DMD121" s="145"/>
      <c r="DMG121" s="145"/>
      <c r="DMI121" s="145"/>
      <c r="DMV121" s="145"/>
      <c r="DMW121" s="145"/>
      <c r="DMX121" s="145"/>
      <c r="DMY121" s="145"/>
      <c r="DMZ121" s="145"/>
      <c r="DNA121" s="145"/>
      <c r="DNB121" s="145"/>
      <c r="DNC121" s="145"/>
      <c r="DND121" s="145"/>
      <c r="DNE121" s="145"/>
      <c r="DNF121" s="145"/>
      <c r="DNG121" s="145"/>
      <c r="DNH121" s="145"/>
      <c r="DNI121" s="145"/>
      <c r="DNM121" s="145"/>
      <c r="DNO121" s="145"/>
      <c r="DNP121" s="145"/>
      <c r="DNQ121" s="145"/>
      <c r="DNR121" s="145"/>
      <c r="DNU121" s="145"/>
      <c r="DNW121" s="145"/>
      <c r="DNX121" s="145"/>
      <c r="DNY121" s="145"/>
      <c r="DNZ121" s="145"/>
      <c r="DOA121" s="145"/>
      <c r="DOB121" s="145"/>
      <c r="DOC121" s="145"/>
      <c r="DOD121" s="145"/>
      <c r="DOE121" s="145"/>
      <c r="DOF121" s="145"/>
      <c r="DOG121" s="145"/>
      <c r="DOH121" s="145"/>
      <c r="DOI121" s="145"/>
      <c r="DOL121" s="145"/>
      <c r="DOO121" s="145"/>
      <c r="DOR121" s="145"/>
      <c r="DOU121" s="145"/>
      <c r="DOX121" s="145"/>
      <c r="DPJ121" s="145"/>
      <c r="DPM121" s="145"/>
      <c r="DPP121" s="145"/>
      <c r="DPS121" s="145"/>
      <c r="DQB121" s="145"/>
      <c r="DQH121" s="145"/>
      <c r="DQK121" s="145"/>
      <c r="DQN121" s="145"/>
      <c r="DQQ121" s="145"/>
      <c r="DQW121" s="145"/>
      <c r="DQZ121" s="145"/>
      <c r="DRF121" s="145"/>
      <c r="DRH121" s="145"/>
      <c r="DRI121" s="145"/>
      <c r="DRK121" s="145"/>
      <c r="DRN121" s="145"/>
      <c r="DRQ121" s="145"/>
      <c r="DRT121" s="145"/>
      <c r="DSB121" s="145"/>
      <c r="DSG121" s="145"/>
      <c r="DSP121" s="145"/>
      <c r="DSS121" s="145"/>
      <c r="DTA121" s="145"/>
      <c r="DTW121" s="145"/>
      <c r="DTX121" s="145"/>
      <c r="DTY121" s="145"/>
      <c r="DTZ121" s="145"/>
      <c r="DUA121" s="145"/>
      <c r="DUB121" s="145"/>
      <c r="DUT121" s="145"/>
      <c r="DUU121" s="145"/>
      <c r="DUX121" s="145"/>
      <c r="DVA121" s="145"/>
      <c r="DVC121" s="145"/>
      <c r="DVE121" s="145"/>
      <c r="DVH121" s="145"/>
      <c r="DVK121" s="145"/>
      <c r="DVN121" s="145"/>
      <c r="DVQ121" s="145"/>
      <c r="DVT121" s="145"/>
      <c r="DVW121" s="145"/>
      <c r="DVZ121" s="145"/>
      <c r="DWC121" s="145"/>
      <c r="DWE121" s="145"/>
      <c r="DWR121" s="145"/>
      <c r="DWS121" s="145"/>
      <c r="DWT121" s="145"/>
      <c r="DWU121" s="145"/>
      <c r="DWV121" s="145"/>
      <c r="DWW121" s="145"/>
      <c r="DWX121" s="145"/>
      <c r="DWY121" s="145"/>
      <c r="DWZ121" s="145"/>
      <c r="DXA121" s="145"/>
      <c r="DXB121" s="145"/>
      <c r="DXC121" s="145"/>
      <c r="DXD121" s="145"/>
      <c r="DXE121" s="145"/>
      <c r="DXI121" s="145"/>
      <c r="DXK121" s="145"/>
      <c r="DXL121" s="145"/>
      <c r="DXM121" s="145"/>
      <c r="DXN121" s="145"/>
      <c r="DXQ121" s="145"/>
      <c r="DXS121" s="145"/>
      <c r="DXT121" s="145"/>
      <c r="DXU121" s="145"/>
      <c r="DXV121" s="145"/>
      <c r="DXW121" s="145"/>
      <c r="DXX121" s="145"/>
      <c r="DXY121" s="145"/>
      <c r="DXZ121" s="145"/>
      <c r="DYA121" s="145"/>
      <c r="DYB121" s="145"/>
      <c r="DYC121" s="145"/>
      <c r="DYD121" s="145"/>
      <c r="DYE121" s="145"/>
      <c r="DYH121" s="145"/>
      <c r="DYK121" s="145"/>
      <c r="DYN121" s="145"/>
      <c r="DYQ121" s="145"/>
      <c r="DYT121" s="145"/>
      <c r="DZF121" s="145"/>
      <c r="DZI121" s="145"/>
      <c r="DZL121" s="145"/>
      <c r="DZO121" s="145"/>
      <c r="DZX121" s="145"/>
      <c r="EAD121" s="145"/>
      <c r="EAG121" s="145"/>
      <c r="EAJ121" s="145"/>
      <c r="EAM121" s="145"/>
      <c r="EAS121" s="145"/>
      <c r="EAV121" s="145"/>
      <c r="EBB121" s="145"/>
      <c r="EBD121" s="145"/>
      <c r="EBE121" s="145"/>
      <c r="EBG121" s="145"/>
      <c r="EBJ121" s="145"/>
      <c r="EBM121" s="145"/>
      <c r="EBP121" s="145"/>
      <c r="EBX121" s="145"/>
      <c r="ECC121" s="145"/>
      <c r="ECL121" s="145"/>
      <c r="ECO121" s="145"/>
      <c r="ECW121" s="145"/>
      <c r="EDS121" s="145"/>
      <c r="EDT121" s="145"/>
      <c r="EDU121" s="145"/>
      <c r="EDV121" s="145"/>
      <c r="EDW121" s="145"/>
      <c r="EDX121" s="145"/>
      <c r="EEP121" s="145"/>
      <c r="EEQ121" s="145"/>
      <c r="EET121" s="145"/>
      <c r="EEW121" s="145"/>
      <c r="EEY121" s="145"/>
      <c r="EFA121" s="145"/>
      <c r="EFD121" s="145"/>
      <c r="EFG121" s="145"/>
      <c r="EFJ121" s="145"/>
      <c r="EFM121" s="145"/>
      <c r="EFP121" s="145"/>
      <c r="EFS121" s="145"/>
      <c r="EFV121" s="145"/>
      <c r="EFY121" s="145"/>
      <c r="EGA121" s="145"/>
      <c r="EGN121" s="145"/>
      <c r="EGO121" s="145"/>
      <c r="EGP121" s="145"/>
      <c r="EGQ121" s="145"/>
      <c r="EGR121" s="145"/>
      <c r="EGS121" s="145"/>
      <c r="EGT121" s="145"/>
      <c r="EGU121" s="145"/>
      <c r="EGV121" s="145"/>
      <c r="EGW121" s="145"/>
      <c r="EGX121" s="145"/>
      <c r="EGY121" s="145"/>
      <c r="EGZ121" s="145"/>
      <c r="EHA121" s="145"/>
      <c r="EHE121" s="145"/>
      <c r="EHG121" s="145"/>
      <c r="EHH121" s="145"/>
      <c r="EHI121" s="145"/>
      <c r="EHJ121" s="145"/>
      <c r="EHM121" s="145"/>
      <c r="EHO121" s="145"/>
      <c r="EHP121" s="145"/>
      <c r="EHQ121" s="145"/>
      <c r="EHR121" s="145"/>
      <c r="EHS121" s="145"/>
      <c r="EHT121" s="145"/>
      <c r="EHU121" s="145"/>
      <c r="EHV121" s="145"/>
      <c r="EHW121" s="145"/>
      <c r="EHX121" s="145"/>
      <c r="EHY121" s="145"/>
      <c r="EHZ121" s="145"/>
      <c r="EIA121" s="145"/>
      <c r="EID121" s="145"/>
      <c r="EIG121" s="145"/>
      <c r="EIJ121" s="145"/>
      <c r="EIM121" s="145"/>
      <c r="EIP121" s="145"/>
      <c r="EJB121" s="145"/>
      <c r="EJE121" s="145"/>
      <c r="EJH121" s="145"/>
      <c r="EJK121" s="145"/>
      <c r="EJT121" s="145"/>
      <c r="EJZ121" s="145"/>
      <c r="EKC121" s="145"/>
      <c r="EKF121" s="145"/>
      <c r="EKI121" s="145"/>
      <c r="EKO121" s="145"/>
      <c r="EKR121" s="145"/>
      <c r="EKX121" s="145"/>
      <c r="EKZ121" s="145"/>
      <c r="ELA121" s="145"/>
      <c r="ELC121" s="145"/>
      <c r="ELF121" s="145"/>
      <c r="ELI121" s="145"/>
      <c r="ELL121" s="145"/>
      <c r="ELT121" s="145"/>
      <c r="ELY121" s="145"/>
      <c r="EMH121" s="145"/>
      <c r="EMK121" s="145"/>
      <c r="EMS121" s="145"/>
      <c r="ENO121" s="145"/>
      <c r="ENP121" s="145"/>
      <c r="ENQ121" s="145"/>
      <c r="ENR121" s="145"/>
      <c r="ENS121" s="145"/>
      <c r="ENT121" s="145"/>
      <c r="EOL121" s="145"/>
      <c r="EOM121" s="145"/>
      <c r="EOP121" s="145"/>
      <c r="EOS121" s="145"/>
      <c r="EOU121" s="145"/>
      <c r="EOW121" s="145"/>
      <c r="EOZ121" s="145"/>
      <c r="EPC121" s="145"/>
      <c r="EPF121" s="145"/>
      <c r="EPI121" s="145"/>
      <c r="EPL121" s="145"/>
      <c r="EPO121" s="145"/>
      <c r="EPR121" s="145"/>
      <c r="EPU121" s="145"/>
      <c r="EPW121" s="145"/>
      <c r="EQJ121" s="145"/>
      <c r="EQK121" s="145"/>
      <c r="EQL121" s="145"/>
      <c r="EQM121" s="145"/>
      <c r="EQN121" s="145"/>
      <c r="EQO121" s="145"/>
      <c r="EQP121" s="145"/>
      <c r="EQQ121" s="145"/>
      <c r="EQR121" s="145"/>
      <c r="EQS121" s="145"/>
      <c r="EQT121" s="145"/>
      <c r="EQU121" s="145"/>
      <c r="EQV121" s="145"/>
      <c r="EQW121" s="145"/>
      <c r="ERA121" s="145"/>
      <c r="ERC121" s="145"/>
      <c r="ERD121" s="145"/>
      <c r="ERE121" s="145"/>
      <c r="ERF121" s="145"/>
      <c r="ERI121" s="145"/>
      <c r="ERK121" s="145"/>
      <c r="ERL121" s="145"/>
      <c r="ERM121" s="145"/>
      <c r="ERN121" s="145"/>
      <c r="ERO121" s="145"/>
      <c r="ERP121" s="145"/>
      <c r="ERQ121" s="145"/>
      <c r="ERR121" s="145"/>
      <c r="ERS121" s="145"/>
      <c r="ERT121" s="145"/>
      <c r="ERU121" s="145"/>
      <c r="ERV121" s="145"/>
      <c r="ERW121" s="145"/>
      <c r="ERZ121" s="145"/>
      <c r="ESC121" s="145"/>
      <c r="ESF121" s="145"/>
      <c r="ESI121" s="145"/>
      <c r="ESL121" s="145"/>
      <c r="ESX121" s="145"/>
      <c r="ETA121" s="145"/>
      <c r="ETD121" s="145"/>
      <c r="ETG121" s="145"/>
      <c r="ETP121" s="145"/>
      <c r="ETV121" s="145"/>
      <c r="ETY121" s="145"/>
      <c r="EUB121" s="145"/>
      <c r="EUE121" s="145"/>
      <c r="EUK121" s="145"/>
      <c r="EUN121" s="145"/>
      <c r="EUT121" s="145"/>
      <c r="EUV121" s="145"/>
      <c r="EUW121" s="145"/>
      <c r="EUY121" s="145"/>
      <c r="EVB121" s="145"/>
      <c r="EVE121" s="145"/>
      <c r="EVH121" s="145"/>
      <c r="EVP121" s="145"/>
      <c r="EVU121" s="145"/>
      <c r="EWD121" s="145"/>
      <c r="EWG121" s="145"/>
      <c r="EWO121" s="145"/>
      <c r="EXK121" s="145"/>
      <c r="EXL121" s="145"/>
      <c r="EXM121" s="145"/>
      <c r="EXN121" s="145"/>
      <c r="EXO121" s="145"/>
      <c r="EXP121" s="145"/>
      <c r="EYH121" s="145"/>
      <c r="EYI121" s="145"/>
      <c r="EYL121" s="145"/>
      <c r="EYO121" s="145"/>
      <c r="EYQ121" s="145"/>
      <c r="EYS121" s="145"/>
      <c r="EYV121" s="145"/>
      <c r="EYY121" s="145"/>
      <c r="EZB121" s="145"/>
      <c r="EZE121" s="145"/>
      <c r="EZH121" s="145"/>
      <c r="EZK121" s="145"/>
      <c r="EZN121" s="145"/>
      <c r="EZQ121" s="145"/>
      <c r="EZS121" s="145"/>
      <c r="FAF121" s="145"/>
      <c r="FAG121" s="145"/>
      <c r="FAH121" s="145"/>
      <c r="FAI121" s="145"/>
      <c r="FAJ121" s="145"/>
      <c r="FAK121" s="145"/>
      <c r="FAL121" s="145"/>
      <c r="FAM121" s="145"/>
      <c r="FAN121" s="145"/>
      <c r="FAO121" s="145"/>
      <c r="FAP121" s="145"/>
      <c r="FAQ121" s="145"/>
      <c r="FAR121" s="145"/>
      <c r="FAS121" s="145"/>
      <c r="FAW121" s="145"/>
      <c r="FAY121" s="145"/>
      <c r="FAZ121" s="145"/>
      <c r="FBA121" s="145"/>
      <c r="FBB121" s="145"/>
      <c r="FBE121" s="145"/>
      <c r="FBG121" s="145"/>
      <c r="FBH121" s="145"/>
      <c r="FBI121" s="145"/>
      <c r="FBJ121" s="145"/>
      <c r="FBK121" s="145"/>
      <c r="FBL121" s="145"/>
      <c r="FBM121" s="145"/>
      <c r="FBN121" s="145"/>
      <c r="FBO121" s="145"/>
      <c r="FBP121" s="145"/>
      <c r="FBQ121" s="145"/>
      <c r="FBR121" s="145"/>
      <c r="FBS121" s="145"/>
      <c r="FBV121" s="145"/>
      <c r="FBY121" s="145"/>
      <c r="FCB121" s="145"/>
      <c r="FCE121" s="145"/>
      <c r="FCH121" s="145"/>
      <c r="FCT121" s="145"/>
      <c r="FCW121" s="145"/>
      <c r="FCZ121" s="145"/>
      <c r="FDC121" s="145"/>
      <c r="FDL121" s="145"/>
      <c r="FDR121" s="145"/>
      <c r="FDU121" s="145"/>
      <c r="FDX121" s="145"/>
      <c r="FEA121" s="145"/>
      <c r="FEG121" s="145"/>
      <c r="FEJ121" s="145"/>
      <c r="FEP121" s="145"/>
      <c r="FER121" s="145"/>
      <c r="FES121" s="145"/>
      <c r="FEU121" s="145"/>
      <c r="FEX121" s="145"/>
      <c r="FFA121" s="145"/>
      <c r="FFD121" s="145"/>
      <c r="FFL121" s="145"/>
      <c r="FFQ121" s="145"/>
      <c r="FFZ121" s="145"/>
      <c r="FGC121" s="145"/>
      <c r="FGK121" s="145"/>
      <c r="FHG121" s="145"/>
      <c r="FHH121" s="145"/>
      <c r="FHI121" s="145"/>
      <c r="FHJ121" s="145"/>
      <c r="FHK121" s="145"/>
      <c r="FHL121" s="145"/>
      <c r="FID121" s="145"/>
      <c r="FIE121" s="145"/>
      <c r="FIH121" s="145"/>
      <c r="FIK121" s="145"/>
      <c r="FIM121" s="145"/>
      <c r="FIO121" s="145"/>
      <c r="FIR121" s="145"/>
      <c r="FIU121" s="145"/>
      <c r="FIX121" s="145"/>
      <c r="FJA121" s="145"/>
      <c r="FJD121" s="145"/>
      <c r="FJG121" s="145"/>
      <c r="FJJ121" s="145"/>
      <c r="FJM121" s="145"/>
      <c r="FJO121" s="145"/>
      <c r="FKB121" s="145"/>
      <c r="FKC121" s="145"/>
      <c r="FKD121" s="145"/>
      <c r="FKE121" s="145"/>
      <c r="FKF121" s="145"/>
      <c r="FKG121" s="145"/>
      <c r="FKH121" s="145"/>
      <c r="FKI121" s="145"/>
      <c r="FKJ121" s="145"/>
      <c r="FKK121" s="145"/>
      <c r="FKL121" s="145"/>
      <c r="FKM121" s="145"/>
      <c r="FKN121" s="145"/>
      <c r="FKO121" s="145"/>
      <c r="FKS121" s="145"/>
      <c r="FKU121" s="145"/>
      <c r="FKV121" s="145"/>
      <c r="FKW121" s="145"/>
      <c r="FKX121" s="145"/>
      <c r="FLA121" s="145"/>
      <c r="FLC121" s="145"/>
      <c r="FLD121" s="145"/>
      <c r="FLE121" s="145"/>
      <c r="FLF121" s="145"/>
      <c r="FLG121" s="145"/>
      <c r="FLH121" s="145"/>
      <c r="FLI121" s="145"/>
      <c r="FLJ121" s="145"/>
      <c r="FLK121" s="145"/>
      <c r="FLL121" s="145"/>
      <c r="FLM121" s="145"/>
      <c r="FLN121" s="145"/>
      <c r="FLO121" s="145"/>
      <c r="FLR121" s="145"/>
      <c r="FLU121" s="145"/>
      <c r="FLX121" s="145"/>
      <c r="FMA121" s="145"/>
      <c r="FMD121" s="145"/>
      <c r="FMP121" s="145"/>
      <c r="FMS121" s="145"/>
      <c r="FMV121" s="145"/>
      <c r="FMY121" s="145"/>
      <c r="FNH121" s="145"/>
      <c r="FNN121" s="145"/>
      <c r="FNQ121" s="145"/>
      <c r="FNT121" s="145"/>
      <c r="FNW121" s="145"/>
      <c r="FOC121" s="145"/>
      <c r="FOF121" s="145"/>
      <c r="FOL121" s="145"/>
      <c r="FON121" s="145"/>
      <c r="FOO121" s="145"/>
      <c r="FOQ121" s="145"/>
      <c r="FOT121" s="145"/>
      <c r="FOW121" s="145"/>
      <c r="FOZ121" s="145"/>
      <c r="FPH121" s="145"/>
      <c r="FPM121" s="145"/>
      <c r="FPV121" s="145"/>
      <c r="FPY121" s="145"/>
      <c r="FQG121" s="145"/>
      <c r="FRC121" s="145"/>
      <c r="FRD121" s="145"/>
      <c r="FRE121" s="145"/>
      <c r="FRF121" s="145"/>
      <c r="FRG121" s="145"/>
      <c r="FRH121" s="145"/>
      <c r="FRZ121" s="145"/>
      <c r="FSA121" s="145"/>
      <c r="FSD121" s="145"/>
      <c r="FSG121" s="145"/>
      <c r="FSI121" s="145"/>
      <c r="FSK121" s="145"/>
      <c r="FSN121" s="145"/>
      <c r="FSQ121" s="145"/>
      <c r="FST121" s="145"/>
      <c r="FSW121" s="145"/>
      <c r="FSZ121" s="145"/>
      <c r="FTC121" s="145"/>
      <c r="FTF121" s="145"/>
      <c r="FTI121" s="145"/>
      <c r="FTK121" s="145"/>
      <c r="FTX121" s="145"/>
      <c r="FTY121" s="145"/>
      <c r="FTZ121" s="145"/>
      <c r="FUA121" s="145"/>
      <c r="FUB121" s="145"/>
      <c r="FUC121" s="145"/>
      <c r="FUD121" s="145"/>
      <c r="FUE121" s="145"/>
      <c r="FUF121" s="145"/>
      <c r="FUG121" s="145"/>
      <c r="FUH121" s="145"/>
      <c r="FUI121" s="145"/>
      <c r="FUJ121" s="145"/>
      <c r="FUK121" s="145"/>
      <c r="FUO121" s="145"/>
      <c r="FUQ121" s="145"/>
      <c r="FUR121" s="145"/>
      <c r="FUS121" s="145"/>
      <c r="FUT121" s="145"/>
      <c r="FUW121" s="145"/>
      <c r="FUY121" s="145"/>
      <c r="FUZ121" s="145"/>
      <c r="FVA121" s="145"/>
      <c r="FVB121" s="145"/>
      <c r="FVC121" s="145"/>
      <c r="FVD121" s="145"/>
      <c r="FVE121" s="145"/>
      <c r="FVF121" s="145"/>
      <c r="FVG121" s="145"/>
      <c r="FVH121" s="145"/>
      <c r="FVI121" s="145"/>
      <c r="FVJ121" s="145"/>
      <c r="FVK121" s="145"/>
      <c r="FVN121" s="145"/>
      <c r="FVQ121" s="145"/>
      <c r="FVT121" s="145"/>
      <c r="FVW121" s="145"/>
      <c r="FVZ121" s="145"/>
      <c r="FWL121" s="145"/>
      <c r="FWO121" s="145"/>
      <c r="FWR121" s="145"/>
      <c r="FWU121" s="145"/>
      <c r="FXD121" s="145"/>
      <c r="FXJ121" s="145"/>
      <c r="FXM121" s="145"/>
      <c r="FXP121" s="145"/>
      <c r="FXS121" s="145"/>
      <c r="FXY121" s="145"/>
      <c r="FYB121" s="145"/>
      <c r="FYH121" s="145"/>
      <c r="FYJ121" s="145"/>
      <c r="FYK121" s="145"/>
      <c r="FYM121" s="145"/>
      <c r="FYP121" s="145"/>
      <c r="FYS121" s="145"/>
      <c r="FYV121" s="145"/>
      <c r="FZD121" s="145"/>
      <c r="FZI121" s="145"/>
      <c r="FZR121" s="145"/>
      <c r="FZU121" s="145"/>
      <c r="GAC121" s="145"/>
      <c r="GAY121" s="145"/>
      <c r="GAZ121" s="145"/>
      <c r="GBA121" s="145"/>
      <c r="GBB121" s="145"/>
      <c r="GBC121" s="145"/>
      <c r="GBD121" s="145"/>
      <c r="GBV121" s="145"/>
      <c r="GBW121" s="145"/>
      <c r="GBZ121" s="145"/>
      <c r="GCC121" s="145"/>
      <c r="GCE121" s="145"/>
      <c r="GCG121" s="145"/>
      <c r="GCJ121" s="145"/>
      <c r="GCM121" s="145"/>
      <c r="GCP121" s="145"/>
      <c r="GCS121" s="145"/>
      <c r="GCV121" s="145"/>
      <c r="GCY121" s="145"/>
      <c r="GDB121" s="145"/>
      <c r="GDE121" s="145"/>
      <c r="GDG121" s="145"/>
      <c r="GDT121" s="145"/>
      <c r="GDU121" s="145"/>
      <c r="GDV121" s="145"/>
      <c r="GDW121" s="145"/>
      <c r="GDX121" s="145"/>
      <c r="GDY121" s="145"/>
      <c r="GDZ121" s="145"/>
      <c r="GEA121" s="145"/>
      <c r="GEB121" s="145"/>
      <c r="GEC121" s="145"/>
      <c r="GED121" s="145"/>
      <c r="GEE121" s="145"/>
      <c r="GEF121" s="145"/>
      <c r="GEG121" s="145"/>
      <c r="GEK121" s="145"/>
      <c r="GEM121" s="145"/>
      <c r="GEN121" s="145"/>
      <c r="GEO121" s="145"/>
      <c r="GEP121" s="145"/>
      <c r="GES121" s="145"/>
      <c r="GEU121" s="145"/>
      <c r="GEV121" s="145"/>
      <c r="GEW121" s="145"/>
      <c r="GEX121" s="145"/>
      <c r="GEY121" s="145"/>
      <c r="GEZ121" s="145"/>
      <c r="GFA121" s="145"/>
      <c r="GFB121" s="145"/>
      <c r="GFC121" s="145"/>
      <c r="GFD121" s="145"/>
      <c r="GFE121" s="145"/>
      <c r="GFF121" s="145"/>
      <c r="GFG121" s="145"/>
      <c r="GFJ121" s="145"/>
      <c r="GFM121" s="145"/>
      <c r="GFP121" s="145"/>
      <c r="GFS121" s="145"/>
      <c r="GFV121" s="145"/>
      <c r="GGH121" s="145"/>
      <c r="GGK121" s="145"/>
      <c r="GGN121" s="145"/>
      <c r="GGQ121" s="145"/>
      <c r="GGZ121" s="145"/>
      <c r="GHF121" s="145"/>
      <c r="GHI121" s="145"/>
      <c r="GHL121" s="145"/>
      <c r="GHO121" s="145"/>
      <c r="GHU121" s="145"/>
      <c r="GHX121" s="145"/>
      <c r="GID121" s="145"/>
      <c r="GIF121" s="145"/>
      <c r="GIG121" s="145"/>
      <c r="GII121" s="145"/>
      <c r="GIL121" s="145"/>
      <c r="GIO121" s="145"/>
      <c r="GIR121" s="145"/>
      <c r="GIZ121" s="145"/>
      <c r="GJE121" s="145"/>
      <c r="GJN121" s="145"/>
      <c r="GJQ121" s="145"/>
      <c r="GJY121" s="145"/>
      <c r="GKU121" s="145"/>
      <c r="GKV121" s="145"/>
      <c r="GKW121" s="145"/>
      <c r="GKX121" s="145"/>
      <c r="GKY121" s="145"/>
      <c r="GKZ121" s="145"/>
      <c r="GLR121" s="145"/>
      <c r="GLS121" s="145"/>
      <c r="GLV121" s="145"/>
      <c r="GLY121" s="145"/>
      <c r="GMA121" s="145"/>
      <c r="GMC121" s="145"/>
      <c r="GMF121" s="145"/>
      <c r="GMI121" s="145"/>
      <c r="GML121" s="145"/>
      <c r="GMO121" s="145"/>
      <c r="GMR121" s="145"/>
      <c r="GMU121" s="145"/>
      <c r="GMX121" s="145"/>
      <c r="GNA121" s="145"/>
      <c r="GNC121" s="145"/>
      <c r="GNP121" s="145"/>
      <c r="GNQ121" s="145"/>
      <c r="GNR121" s="145"/>
      <c r="GNS121" s="145"/>
      <c r="GNT121" s="145"/>
      <c r="GNU121" s="145"/>
      <c r="GNV121" s="145"/>
      <c r="GNW121" s="145"/>
      <c r="GNX121" s="145"/>
      <c r="GNY121" s="145"/>
      <c r="GNZ121" s="145"/>
      <c r="GOA121" s="145"/>
      <c r="GOB121" s="145"/>
      <c r="GOC121" s="145"/>
      <c r="GOG121" s="145"/>
      <c r="GOI121" s="145"/>
      <c r="GOJ121" s="145"/>
      <c r="GOK121" s="145"/>
      <c r="GOL121" s="145"/>
      <c r="GOO121" s="145"/>
      <c r="GOQ121" s="145"/>
      <c r="GOR121" s="145"/>
      <c r="GOS121" s="145"/>
      <c r="GOT121" s="145"/>
      <c r="GOU121" s="145"/>
      <c r="GOV121" s="145"/>
      <c r="GOW121" s="145"/>
      <c r="GOX121" s="145"/>
      <c r="GOY121" s="145"/>
      <c r="GOZ121" s="145"/>
      <c r="GPA121" s="145"/>
      <c r="GPB121" s="145"/>
      <c r="GPC121" s="145"/>
      <c r="GPF121" s="145"/>
      <c r="GPI121" s="145"/>
      <c r="GPL121" s="145"/>
      <c r="GPO121" s="145"/>
      <c r="GPR121" s="145"/>
      <c r="GQD121" s="145"/>
      <c r="GQG121" s="145"/>
      <c r="GQJ121" s="145"/>
      <c r="GQM121" s="145"/>
      <c r="GQV121" s="145"/>
      <c r="GRB121" s="145"/>
      <c r="GRE121" s="145"/>
      <c r="GRH121" s="145"/>
      <c r="GRK121" s="145"/>
      <c r="GRQ121" s="145"/>
      <c r="GRT121" s="145"/>
      <c r="GRZ121" s="145"/>
      <c r="GSB121" s="145"/>
      <c r="GSC121" s="145"/>
      <c r="GSE121" s="145"/>
      <c r="GSH121" s="145"/>
      <c r="GSK121" s="145"/>
      <c r="GSN121" s="145"/>
      <c r="GSV121" s="145"/>
      <c r="GTA121" s="145"/>
      <c r="GTJ121" s="145"/>
      <c r="GTM121" s="145"/>
      <c r="GTU121" s="145"/>
      <c r="GUQ121" s="145"/>
      <c r="GUR121" s="145"/>
      <c r="GUS121" s="145"/>
      <c r="GUT121" s="145"/>
      <c r="GUU121" s="145"/>
      <c r="GUV121" s="145"/>
      <c r="GVN121" s="145"/>
      <c r="GVO121" s="145"/>
      <c r="GVR121" s="145"/>
      <c r="GVU121" s="145"/>
      <c r="GVW121" s="145"/>
      <c r="GVY121" s="145"/>
      <c r="GWB121" s="145"/>
      <c r="GWE121" s="145"/>
      <c r="GWH121" s="145"/>
      <c r="GWK121" s="145"/>
      <c r="GWN121" s="145"/>
      <c r="GWQ121" s="145"/>
      <c r="GWT121" s="145"/>
      <c r="GWW121" s="145"/>
      <c r="GWY121" s="145"/>
      <c r="GXL121" s="145"/>
      <c r="GXM121" s="145"/>
      <c r="GXN121" s="145"/>
      <c r="GXO121" s="145"/>
      <c r="GXP121" s="145"/>
      <c r="GXQ121" s="145"/>
      <c r="GXR121" s="145"/>
      <c r="GXS121" s="145"/>
      <c r="GXT121" s="145"/>
      <c r="GXU121" s="145"/>
      <c r="GXV121" s="145"/>
      <c r="GXW121" s="145"/>
      <c r="GXX121" s="145"/>
      <c r="GXY121" s="145"/>
      <c r="GYC121" s="145"/>
      <c r="GYE121" s="145"/>
      <c r="GYF121" s="145"/>
      <c r="GYG121" s="145"/>
      <c r="GYH121" s="145"/>
      <c r="GYK121" s="145"/>
      <c r="GYM121" s="145"/>
      <c r="GYN121" s="145"/>
      <c r="GYO121" s="145"/>
      <c r="GYP121" s="145"/>
      <c r="GYQ121" s="145"/>
      <c r="GYR121" s="145"/>
      <c r="GYS121" s="145"/>
      <c r="GYT121" s="145"/>
      <c r="GYU121" s="145"/>
      <c r="GYV121" s="145"/>
      <c r="GYW121" s="145"/>
      <c r="GYX121" s="145"/>
      <c r="GYY121" s="145"/>
      <c r="GZB121" s="145"/>
      <c r="GZE121" s="145"/>
      <c r="GZH121" s="145"/>
      <c r="GZK121" s="145"/>
      <c r="GZN121" s="145"/>
      <c r="GZZ121" s="145"/>
      <c r="HAC121" s="145"/>
      <c r="HAF121" s="145"/>
      <c r="HAI121" s="145"/>
      <c r="HAR121" s="145"/>
      <c r="HAX121" s="145"/>
      <c r="HBA121" s="145"/>
      <c r="HBD121" s="145"/>
      <c r="HBG121" s="145"/>
      <c r="HBM121" s="145"/>
      <c r="HBP121" s="145"/>
      <c r="HBV121" s="145"/>
      <c r="HBX121" s="145"/>
      <c r="HBY121" s="145"/>
      <c r="HCA121" s="145"/>
      <c r="HCD121" s="145"/>
      <c r="HCG121" s="145"/>
      <c r="HCJ121" s="145"/>
      <c r="HCR121" s="145"/>
      <c r="HCW121" s="145"/>
      <c r="HDF121" s="145"/>
      <c r="HDI121" s="145"/>
      <c r="HDQ121" s="145"/>
      <c r="HEM121" s="145"/>
      <c r="HEN121" s="145"/>
      <c r="HEO121" s="145"/>
      <c r="HEP121" s="145"/>
      <c r="HEQ121" s="145"/>
      <c r="HER121" s="145"/>
      <c r="HFJ121" s="145"/>
      <c r="HFK121" s="145"/>
      <c r="HFN121" s="145"/>
      <c r="HFQ121" s="145"/>
      <c r="HFS121" s="145"/>
      <c r="HFU121" s="145"/>
      <c r="HFX121" s="145"/>
      <c r="HGA121" s="145"/>
      <c r="HGD121" s="145"/>
      <c r="HGG121" s="145"/>
      <c r="HGJ121" s="145"/>
      <c r="HGM121" s="145"/>
      <c r="HGP121" s="145"/>
      <c r="HGS121" s="145"/>
      <c r="HGU121" s="145"/>
      <c r="HHH121" s="145"/>
      <c r="HHI121" s="145"/>
      <c r="HHJ121" s="145"/>
      <c r="HHK121" s="145"/>
      <c r="HHL121" s="145"/>
      <c r="HHM121" s="145"/>
      <c r="HHN121" s="145"/>
      <c r="HHO121" s="145"/>
      <c r="HHP121" s="145"/>
      <c r="HHQ121" s="145"/>
      <c r="HHR121" s="145"/>
      <c r="HHS121" s="145"/>
      <c r="HHT121" s="145"/>
      <c r="HHU121" s="145"/>
      <c r="HHY121" s="145"/>
      <c r="HIA121" s="145"/>
      <c r="HIB121" s="145"/>
      <c r="HIC121" s="145"/>
      <c r="HID121" s="145"/>
      <c r="HIG121" s="145"/>
      <c r="HII121" s="145"/>
      <c r="HIJ121" s="145"/>
      <c r="HIK121" s="145"/>
      <c r="HIL121" s="145"/>
      <c r="HIM121" s="145"/>
      <c r="HIN121" s="145"/>
      <c r="HIO121" s="145"/>
      <c r="HIP121" s="145"/>
      <c r="HIQ121" s="145"/>
      <c r="HIR121" s="145"/>
      <c r="HIS121" s="145"/>
      <c r="HIT121" s="145"/>
      <c r="HIU121" s="145"/>
      <c r="HIX121" s="145"/>
      <c r="HJA121" s="145"/>
      <c r="HJD121" s="145"/>
      <c r="HJG121" s="145"/>
      <c r="HJJ121" s="145"/>
      <c r="HJV121" s="145"/>
      <c r="HJY121" s="145"/>
      <c r="HKB121" s="145"/>
      <c r="HKE121" s="145"/>
      <c r="HKN121" s="145"/>
      <c r="HKT121" s="145"/>
      <c r="HKW121" s="145"/>
      <c r="HKZ121" s="145"/>
      <c r="HLC121" s="145"/>
      <c r="HLI121" s="145"/>
      <c r="HLL121" s="145"/>
      <c r="HLR121" s="145"/>
      <c r="HLT121" s="145"/>
      <c r="HLU121" s="145"/>
      <c r="HLW121" s="145"/>
      <c r="HLZ121" s="145"/>
      <c r="HMC121" s="145"/>
      <c r="HMF121" s="145"/>
      <c r="HMN121" s="145"/>
      <c r="HMS121" s="145"/>
      <c r="HNB121" s="145"/>
      <c r="HNE121" s="145"/>
      <c r="HNM121" s="145"/>
      <c r="HOI121" s="145"/>
      <c r="HOJ121" s="145"/>
      <c r="HOK121" s="145"/>
      <c r="HOL121" s="145"/>
      <c r="HOM121" s="145"/>
      <c r="HON121" s="145"/>
      <c r="HPF121" s="145"/>
      <c r="HPG121" s="145"/>
      <c r="HPJ121" s="145"/>
      <c r="HPM121" s="145"/>
      <c r="HPO121" s="145"/>
      <c r="HPQ121" s="145"/>
      <c r="HPT121" s="145"/>
      <c r="HPW121" s="145"/>
      <c r="HPZ121" s="145"/>
      <c r="HQC121" s="145"/>
      <c r="HQF121" s="145"/>
      <c r="HQI121" s="145"/>
      <c r="HQL121" s="145"/>
      <c r="HQO121" s="145"/>
      <c r="HQQ121" s="145"/>
      <c r="HRD121" s="145"/>
      <c r="HRE121" s="145"/>
      <c r="HRF121" s="145"/>
      <c r="HRG121" s="145"/>
      <c r="HRH121" s="145"/>
      <c r="HRI121" s="145"/>
      <c r="HRJ121" s="145"/>
      <c r="HRK121" s="145"/>
      <c r="HRL121" s="145"/>
      <c r="HRM121" s="145"/>
      <c r="HRN121" s="145"/>
      <c r="HRO121" s="145"/>
      <c r="HRP121" s="145"/>
      <c r="HRQ121" s="145"/>
      <c r="HRU121" s="145"/>
      <c r="HRW121" s="145"/>
      <c r="HRX121" s="145"/>
      <c r="HRY121" s="145"/>
      <c r="HRZ121" s="145"/>
      <c r="HSC121" s="145"/>
      <c r="HSE121" s="145"/>
      <c r="HSF121" s="145"/>
      <c r="HSG121" s="145"/>
      <c r="HSH121" s="145"/>
      <c r="HSI121" s="145"/>
      <c r="HSJ121" s="145"/>
      <c r="HSK121" s="145"/>
      <c r="HSL121" s="145"/>
      <c r="HSM121" s="145"/>
      <c r="HSN121" s="145"/>
      <c r="HSO121" s="145"/>
      <c r="HSP121" s="145"/>
      <c r="HSQ121" s="145"/>
      <c r="HST121" s="145"/>
      <c r="HSW121" s="145"/>
      <c r="HSZ121" s="145"/>
      <c r="HTC121" s="145"/>
      <c r="HTF121" s="145"/>
      <c r="HTR121" s="145"/>
      <c r="HTU121" s="145"/>
      <c r="HTX121" s="145"/>
      <c r="HUA121" s="145"/>
      <c r="HUJ121" s="145"/>
      <c r="HUP121" s="145"/>
      <c r="HUS121" s="145"/>
      <c r="HUV121" s="145"/>
      <c r="HUY121" s="145"/>
      <c r="HVE121" s="145"/>
      <c r="HVH121" s="145"/>
      <c r="HVN121" s="145"/>
      <c r="HVP121" s="145"/>
      <c r="HVQ121" s="145"/>
      <c r="HVS121" s="145"/>
      <c r="HVV121" s="145"/>
      <c r="HVY121" s="145"/>
      <c r="HWB121" s="145"/>
      <c r="HWJ121" s="145"/>
      <c r="HWO121" s="145"/>
      <c r="HWX121" s="145"/>
      <c r="HXA121" s="145"/>
      <c r="HXI121" s="145"/>
      <c r="HYE121" s="145"/>
      <c r="HYF121" s="145"/>
      <c r="HYG121" s="145"/>
      <c r="HYH121" s="145"/>
      <c r="HYI121" s="145"/>
      <c r="HYJ121" s="145"/>
      <c r="HZB121" s="145"/>
      <c r="HZC121" s="145"/>
      <c r="HZF121" s="145"/>
      <c r="HZI121" s="145"/>
      <c r="HZK121" s="145"/>
      <c r="HZM121" s="145"/>
      <c r="HZP121" s="145"/>
      <c r="HZS121" s="145"/>
      <c r="HZV121" s="145"/>
      <c r="HZY121" s="145"/>
      <c r="IAB121" s="145"/>
      <c r="IAE121" s="145"/>
      <c r="IAH121" s="145"/>
      <c r="IAK121" s="145"/>
      <c r="IAM121" s="145"/>
      <c r="IAZ121" s="145"/>
      <c r="IBA121" s="145"/>
      <c r="IBB121" s="145"/>
      <c r="IBC121" s="145"/>
      <c r="IBD121" s="145"/>
      <c r="IBE121" s="145"/>
      <c r="IBF121" s="145"/>
      <c r="IBG121" s="145"/>
      <c r="IBH121" s="145"/>
      <c r="IBI121" s="145"/>
      <c r="IBJ121" s="145"/>
      <c r="IBK121" s="145"/>
      <c r="IBL121" s="145"/>
      <c r="IBM121" s="145"/>
      <c r="IBQ121" s="145"/>
      <c r="IBS121" s="145"/>
      <c r="IBT121" s="145"/>
      <c r="IBU121" s="145"/>
      <c r="IBV121" s="145"/>
      <c r="IBY121" s="145"/>
      <c r="ICA121" s="145"/>
      <c r="ICB121" s="145"/>
      <c r="ICC121" s="145"/>
      <c r="ICD121" s="145"/>
      <c r="ICE121" s="145"/>
      <c r="ICF121" s="145"/>
      <c r="ICG121" s="145"/>
      <c r="ICH121" s="145"/>
      <c r="ICI121" s="145"/>
      <c r="ICJ121" s="145"/>
      <c r="ICK121" s="145"/>
      <c r="ICL121" s="145"/>
      <c r="ICM121" s="145"/>
      <c r="ICP121" s="145"/>
      <c r="ICS121" s="145"/>
      <c r="ICV121" s="145"/>
      <c r="ICY121" s="145"/>
      <c r="IDB121" s="145"/>
      <c r="IDN121" s="145"/>
      <c r="IDQ121" s="145"/>
      <c r="IDT121" s="145"/>
      <c r="IDW121" s="145"/>
      <c r="IEF121" s="145"/>
      <c r="IEL121" s="145"/>
      <c r="IEO121" s="145"/>
      <c r="IER121" s="145"/>
      <c r="IEU121" s="145"/>
      <c r="IFA121" s="145"/>
      <c r="IFD121" s="145"/>
      <c r="IFJ121" s="145"/>
      <c r="IFL121" s="145"/>
      <c r="IFM121" s="145"/>
      <c r="IFO121" s="145"/>
      <c r="IFR121" s="145"/>
      <c r="IFU121" s="145"/>
      <c r="IFX121" s="145"/>
      <c r="IGF121" s="145"/>
      <c r="IGK121" s="145"/>
      <c r="IGT121" s="145"/>
      <c r="IGW121" s="145"/>
      <c r="IHE121" s="145"/>
      <c r="IIA121" s="145"/>
      <c r="IIB121" s="145"/>
      <c r="IIC121" s="145"/>
      <c r="IID121" s="145"/>
      <c r="IIE121" s="145"/>
      <c r="IIF121" s="145"/>
      <c r="IIX121" s="145"/>
      <c r="IIY121" s="145"/>
      <c r="IJB121" s="145"/>
      <c r="IJE121" s="145"/>
      <c r="IJG121" s="145"/>
      <c r="IJI121" s="145"/>
      <c r="IJL121" s="145"/>
      <c r="IJO121" s="145"/>
      <c r="IJR121" s="145"/>
      <c r="IJU121" s="145"/>
      <c r="IJX121" s="145"/>
      <c r="IKA121" s="145"/>
      <c r="IKD121" s="145"/>
      <c r="IKG121" s="145"/>
      <c r="IKI121" s="145"/>
      <c r="IKV121" s="145"/>
      <c r="IKW121" s="145"/>
      <c r="IKX121" s="145"/>
      <c r="IKY121" s="145"/>
      <c r="IKZ121" s="145"/>
      <c r="ILA121" s="145"/>
      <c r="ILB121" s="145"/>
      <c r="ILC121" s="145"/>
      <c r="ILD121" s="145"/>
      <c r="ILE121" s="145"/>
      <c r="ILF121" s="145"/>
      <c r="ILG121" s="145"/>
      <c r="ILH121" s="145"/>
      <c r="ILI121" s="145"/>
      <c r="ILM121" s="145"/>
      <c r="ILO121" s="145"/>
      <c r="ILP121" s="145"/>
      <c r="ILQ121" s="145"/>
      <c r="ILR121" s="145"/>
      <c r="ILU121" s="145"/>
      <c r="ILW121" s="145"/>
      <c r="ILX121" s="145"/>
      <c r="ILY121" s="145"/>
      <c r="ILZ121" s="145"/>
      <c r="IMA121" s="145"/>
      <c r="IMB121" s="145"/>
      <c r="IMC121" s="145"/>
      <c r="IMD121" s="145"/>
      <c r="IME121" s="145"/>
      <c r="IMF121" s="145"/>
      <c r="IMG121" s="145"/>
      <c r="IMH121" s="145"/>
      <c r="IMI121" s="145"/>
      <c r="IML121" s="145"/>
      <c r="IMO121" s="145"/>
      <c r="IMR121" s="145"/>
      <c r="IMU121" s="145"/>
      <c r="IMX121" s="145"/>
      <c r="INJ121" s="145"/>
      <c r="INM121" s="145"/>
      <c r="INP121" s="145"/>
      <c r="INS121" s="145"/>
      <c r="IOB121" s="145"/>
      <c r="IOH121" s="145"/>
      <c r="IOK121" s="145"/>
      <c r="ION121" s="145"/>
      <c r="IOQ121" s="145"/>
      <c r="IOW121" s="145"/>
      <c r="IOZ121" s="145"/>
      <c r="IPF121" s="145"/>
      <c r="IPH121" s="145"/>
      <c r="IPI121" s="145"/>
      <c r="IPK121" s="145"/>
      <c r="IPN121" s="145"/>
      <c r="IPQ121" s="145"/>
      <c r="IPT121" s="145"/>
      <c r="IQB121" s="145"/>
      <c r="IQG121" s="145"/>
      <c r="IQP121" s="145"/>
      <c r="IQS121" s="145"/>
      <c r="IRA121" s="145"/>
      <c r="IRW121" s="145"/>
      <c r="IRX121" s="145"/>
      <c r="IRY121" s="145"/>
      <c r="IRZ121" s="145"/>
      <c r="ISA121" s="145"/>
      <c r="ISB121" s="145"/>
      <c r="IST121" s="145"/>
      <c r="ISU121" s="145"/>
      <c r="ISX121" s="145"/>
      <c r="ITA121" s="145"/>
      <c r="ITC121" s="145"/>
      <c r="ITE121" s="145"/>
      <c r="ITH121" s="145"/>
      <c r="ITK121" s="145"/>
      <c r="ITN121" s="145"/>
      <c r="ITQ121" s="145"/>
      <c r="ITT121" s="145"/>
      <c r="ITW121" s="145"/>
      <c r="ITZ121" s="145"/>
      <c r="IUC121" s="145"/>
      <c r="IUE121" s="145"/>
      <c r="IUR121" s="145"/>
      <c r="IUS121" s="145"/>
      <c r="IUT121" s="145"/>
      <c r="IUU121" s="145"/>
      <c r="IUV121" s="145"/>
      <c r="IUW121" s="145"/>
      <c r="IUX121" s="145"/>
      <c r="IUY121" s="145"/>
      <c r="IUZ121" s="145"/>
      <c r="IVA121" s="145"/>
      <c r="IVB121" s="145"/>
      <c r="IVC121" s="145"/>
      <c r="IVD121" s="145"/>
      <c r="IVE121" s="145"/>
      <c r="IVI121" s="145"/>
      <c r="IVK121" s="145"/>
      <c r="IVL121" s="145"/>
      <c r="IVM121" s="145"/>
      <c r="IVN121" s="145"/>
      <c r="IVQ121" s="145"/>
      <c r="IVS121" s="145"/>
      <c r="IVT121" s="145"/>
      <c r="IVU121" s="145"/>
      <c r="IVV121" s="145"/>
      <c r="IVW121" s="145"/>
      <c r="IVX121" s="145"/>
      <c r="IVY121" s="145"/>
      <c r="IVZ121" s="145"/>
      <c r="IWA121" s="145"/>
      <c r="IWB121" s="145"/>
      <c r="IWC121" s="145"/>
      <c r="IWD121" s="145"/>
      <c r="IWE121" s="145"/>
      <c r="IWH121" s="145"/>
      <c r="IWK121" s="145"/>
      <c r="IWN121" s="145"/>
      <c r="IWQ121" s="145"/>
      <c r="IWT121" s="145"/>
      <c r="IXF121" s="145"/>
      <c r="IXI121" s="145"/>
      <c r="IXL121" s="145"/>
      <c r="IXO121" s="145"/>
      <c r="IXX121" s="145"/>
      <c r="IYD121" s="145"/>
      <c r="IYG121" s="145"/>
      <c r="IYJ121" s="145"/>
      <c r="IYM121" s="145"/>
      <c r="IYS121" s="145"/>
      <c r="IYV121" s="145"/>
      <c r="IZB121" s="145"/>
      <c r="IZD121" s="145"/>
      <c r="IZE121" s="145"/>
      <c r="IZG121" s="145"/>
      <c r="IZJ121" s="145"/>
      <c r="IZM121" s="145"/>
      <c r="IZP121" s="145"/>
      <c r="IZX121" s="145"/>
      <c r="JAC121" s="145"/>
      <c r="JAL121" s="145"/>
      <c r="JAO121" s="145"/>
      <c r="JAW121" s="145"/>
      <c r="JBS121" s="145"/>
      <c r="JBT121" s="145"/>
      <c r="JBU121" s="145"/>
      <c r="JBV121" s="145"/>
      <c r="JBW121" s="145"/>
      <c r="JBX121" s="145"/>
      <c r="JCP121" s="145"/>
      <c r="JCQ121" s="145"/>
      <c r="JCT121" s="145"/>
      <c r="JCW121" s="145"/>
      <c r="JCY121" s="145"/>
      <c r="JDA121" s="145"/>
      <c r="JDD121" s="145"/>
      <c r="JDG121" s="145"/>
      <c r="JDJ121" s="145"/>
      <c r="JDM121" s="145"/>
      <c r="JDP121" s="145"/>
      <c r="JDS121" s="145"/>
      <c r="JDV121" s="145"/>
      <c r="JDY121" s="145"/>
      <c r="JEA121" s="145"/>
      <c r="JEN121" s="145"/>
      <c r="JEO121" s="145"/>
      <c r="JEP121" s="145"/>
      <c r="JEQ121" s="145"/>
      <c r="JER121" s="145"/>
      <c r="JES121" s="145"/>
      <c r="JET121" s="145"/>
      <c r="JEU121" s="145"/>
      <c r="JEV121" s="145"/>
      <c r="JEW121" s="145"/>
      <c r="JEX121" s="145"/>
      <c r="JEY121" s="145"/>
      <c r="JEZ121" s="145"/>
      <c r="JFA121" s="145"/>
      <c r="JFE121" s="145"/>
      <c r="JFG121" s="145"/>
      <c r="JFH121" s="145"/>
      <c r="JFI121" s="145"/>
      <c r="JFJ121" s="145"/>
      <c r="JFM121" s="145"/>
      <c r="JFO121" s="145"/>
      <c r="JFP121" s="145"/>
      <c r="JFQ121" s="145"/>
      <c r="JFR121" s="145"/>
      <c r="JFS121" s="145"/>
      <c r="JFT121" s="145"/>
      <c r="JFU121" s="145"/>
      <c r="JFV121" s="145"/>
      <c r="JFW121" s="145"/>
      <c r="JFX121" s="145"/>
      <c r="JFY121" s="145"/>
      <c r="JFZ121" s="145"/>
      <c r="JGA121" s="145"/>
      <c r="JGD121" s="145"/>
      <c r="JGG121" s="145"/>
      <c r="JGJ121" s="145"/>
      <c r="JGM121" s="145"/>
      <c r="JGP121" s="145"/>
      <c r="JHB121" s="145"/>
      <c r="JHE121" s="145"/>
      <c r="JHH121" s="145"/>
      <c r="JHK121" s="145"/>
      <c r="JHT121" s="145"/>
      <c r="JHZ121" s="145"/>
      <c r="JIC121" s="145"/>
      <c r="JIF121" s="145"/>
      <c r="JII121" s="145"/>
      <c r="JIO121" s="145"/>
      <c r="JIR121" s="145"/>
      <c r="JIX121" s="145"/>
      <c r="JIZ121" s="145"/>
      <c r="JJA121" s="145"/>
      <c r="JJC121" s="145"/>
      <c r="JJF121" s="145"/>
      <c r="JJI121" s="145"/>
      <c r="JJL121" s="145"/>
      <c r="JJT121" s="145"/>
      <c r="JJY121" s="145"/>
      <c r="JKH121" s="145"/>
      <c r="JKK121" s="145"/>
      <c r="JKS121" s="145"/>
      <c r="JLO121" s="145"/>
      <c r="JLP121" s="145"/>
      <c r="JLQ121" s="145"/>
      <c r="JLR121" s="145"/>
      <c r="JLS121" s="145"/>
      <c r="JLT121" s="145"/>
      <c r="JML121" s="145"/>
      <c r="JMM121" s="145"/>
      <c r="JMP121" s="145"/>
      <c r="JMS121" s="145"/>
      <c r="JMU121" s="145"/>
      <c r="JMW121" s="145"/>
      <c r="JMZ121" s="145"/>
      <c r="JNC121" s="145"/>
      <c r="JNF121" s="145"/>
      <c r="JNI121" s="145"/>
      <c r="JNL121" s="145"/>
      <c r="JNO121" s="145"/>
      <c r="JNR121" s="145"/>
      <c r="JNU121" s="145"/>
      <c r="JNW121" s="145"/>
      <c r="JOJ121" s="145"/>
      <c r="JOK121" s="145"/>
      <c r="JOL121" s="145"/>
      <c r="JOM121" s="145"/>
      <c r="JON121" s="145"/>
      <c r="JOO121" s="145"/>
      <c r="JOP121" s="145"/>
      <c r="JOQ121" s="145"/>
      <c r="JOR121" s="145"/>
      <c r="JOS121" s="145"/>
      <c r="JOT121" s="145"/>
      <c r="JOU121" s="145"/>
      <c r="JOV121" s="145"/>
      <c r="JOW121" s="145"/>
      <c r="JPA121" s="145"/>
      <c r="JPC121" s="145"/>
      <c r="JPD121" s="145"/>
      <c r="JPE121" s="145"/>
      <c r="JPF121" s="145"/>
      <c r="JPI121" s="145"/>
      <c r="JPK121" s="145"/>
      <c r="JPL121" s="145"/>
      <c r="JPM121" s="145"/>
      <c r="JPN121" s="145"/>
      <c r="JPO121" s="145"/>
      <c r="JPP121" s="145"/>
      <c r="JPQ121" s="145"/>
      <c r="JPR121" s="145"/>
      <c r="JPS121" s="145"/>
      <c r="JPT121" s="145"/>
      <c r="JPU121" s="145"/>
      <c r="JPV121" s="145"/>
      <c r="JPW121" s="145"/>
      <c r="JPZ121" s="145"/>
      <c r="JQC121" s="145"/>
      <c r="JQF121" s="145"/>
      <c r="JQI121" s="145"/>
      <c r="JQL121" s="145"/>
      <c r="JQX121" s="145"/>
      <c r="JRA121" s="145"/>
      <c r="JRD121" s="145"/>
      <c r="JRG121" s="145"/>
      <c r="JRP121" s="145"/>
      <c r="JRV121" s="145"/>
      <c r="JRY121" s="145"/>
      <c r="JSB121" s="145"/>
      <c r="JSE121" s="145"/>
      <c r="JSK121" s="145"/>
      <c r="JSN121" s="145"/>
      <c r="JST121" s="145"/>
      <c r="JSV121" s="145"/>
      <c r="JSW121" s="145"/>
      <c r="JSY121" s="145"/>
      <c r="JTB121" s="145"/>
      <c r="JTE121" s="145"/>
      <c r="JTH121" s="145"/>
      <c r="JTP121" s="145"/>
      <c r="JTU121" s="145"/>
      <c r="JUD121" s="145"/>
      <c r="JUG121" s="145"/>
      <c r="JUO121" s="145"/>
      <c r="JVK121" s="145"/>
      <c r="JVL121" s="145"/>
      <c r="JVM121" s="145"/>
      <c r="JVN121" s="145"/>
      <c r="JVO121" s="145"/>
      <c r="JVP121" s="145"/>
      <c r="JWH121" s="145"/>
      <c r="JWI121" s="145"/>
      <c r="JWL121" s="145"/>
      <c r="JWO121" s="145"/>
      <c r="JWQ121" s="145"/>
      <c r="JWS121" s="145"/>
      <c r="JWV121" s="145"/>
      <c r="JWY121" s="145"/>
      <c r="JXB121" s="145"/>
      <c r="JXE121" s="145"/>
      <c r="JXH121" s="145"/>
      <c r="JXK121" s="145"/>
      <c r="JXN121" s="145"/>
      <c r="JXQ121" s="145"/>
      <c r="JXS121" s="145"/>
      <c r="JYF121" s="145"/>
      <c r="JYG121" s="145"/>
      <c r="JYH121" s="145"/>
      <c r="JYI121" s="145"/>
      <c r="JYJ121" s="145"/>
      <c r="JYK121" s="145"/>
      <c r="JYL121" s="145"/>
      <c r="JYM121" s="145"/>
      <c r="JYN121" s="145"/>
      <c r="JYO121" s="145"/>
      <c r="JYP121" s="145"/>
      <c r="JYQ121" s="145"/>
      <c r="JYR121" s="145"/>
      <c r="JYS121" s="145"/>
      <c r="JYW121" s="145"/>
      <c r="JYY121" s="145"/>
      <c r="JYZ121" s="145"/>
      <c r="JZA121" s="145"/>
      <c r="JZB121" s="145"/>
      <c r="JZE121" s="145"/>
      <c r="JZG121" s="145"/>
      <c r="JZH121" s="145"/>
      <c r="JZI121" s="145"/>
      <c r="JZJ121" s="145"/>
      <c r="JZK121" s="145"/>
      <c r="JZL121" s="145"/>
      <c r="JZM121" s="145"/>
      <c r="JZN121" s="145"/>
      <c r="JZO121" s="145"/>
      <c r="JZP121" s="145"/>
      <c r="JZQ121" s="145"/>
      <c r="JZR121" s="145"/>
      <c r="JZS121" s="145"/>
      <c r="JZV121" s="145"/>
      <c r="JZY121" s="145"/>
      <c r="KAB121" s="145"/>
      <c r="KAE121" s="145"/>
      <c r="KAH121" s="145"/>
      <c r="KAT121" s="145"/>
      <c r="KAW121" s="145"/>
      <c r="KAZ121" s="145"/>
      <c r="KBC121" s="145"/>
      <c r="KBL121" s="145"/>
      <c r="KBR121" s="145"/>
      <c r="KBU121" s="145"/>
      <c r="KBX121" s="145"/>
      <c r="KCA121" s="145"/>
      <c r="KCG121" s="145"/>
      <c r="KCJ121" s="145"/>
      <c r="KCP121" s="145"/>
      <c r="KCR121" s="145"/>
      <c r="KCS121" s="145"/>
      <c r="KCU121" s="145"/>
      <c r="KCX121" s="145"/>
      <c r="KDA121" s="145"/>
      <c r="KDD121" s="145"/>
      <c r="KDL121" s="145"/>
      <c r="KDQ121" s="145"/>
      <c r="KDZ121" s="145"/>
      <c r="KEC121" s="145"/>
      <c r="KEK121" s="145"/>
      <c r="KFG121" s="145"/>
      <c r="KFH121" s="145"/>
      <c r="KFI121" s="145"/>
      <c r="KFJ121" s="145"/>
      <c r="KFK121" s="145"/>
      <c r="KFL121" s="145"/>
      <c r="KGD121" s="145"/>
      <c r="KGE121" s="145"/>
      <c r="KGH121" s="145"/>
      <c r="KGK121" s="145"/>
      <c r="KGM121" s="145"/>
      <c r="KGO121" s="145"/>
      <c r="KGR121" s="145"/>
      <c r="KGU121" s="145"/>
      <c r="KGX121" s="145"/>
      <c r="KHA121" s="145"/>
      <c r="KHD121" s="145"/>
      <c r="KHG121" s="145"/>
      <c r="KHJ121" s="145"/>
      <c r="KHM121" s="145"/>
      <c r="KHO121" s="145"/>
      <c r="KIB121" s="145"/>
      <c r="KIC121" s="145"/>
      <c r="KID121" s="145"/>
      <c r="KIE121" s="145"/>
      <c r="KIF121" s="145"/>
      <c r="KIG121" s="145"/>
      <c r="KIH121" s="145"/>
      <c r="KII121" s="145"/>
      <c r="KIJ121" s="145"/>
      <c r="KIK121" s="145"/>
      <c r="KIL121" s="145"/>
      <c r="KIM121" s="145"/>
      <c r="KIN121" s="145"/>
      <c r="KIO121" s="145"/>
      <c r="KIS121" s="145"/>
      <c r="KIU121" s="145"/>
      <c r="KIV121" s="145"/>
      <c r="KIW121" s="145"/>
      <c r="KIX121" s="145"/>
      <c r="KJA121" s="145"/>
      <c r="KJC121" s="145"/>
      <c r="KJD121" s="145"/>
      <c r="KJE121" s="145"/>
      <c r="KJF121" s="145"/>
      <c r="KJG121" s="145"/>
      <c r="KJH121" s="145"/>
      <c r="KJI121" s="145"/>
      <c r="KJJ121" s="145"/>
      <c r="KJK121" s="145"/>
      <c r="KJL121" s="145"/>
      <c r="KJM121" s="145"/>
      <c r="KJN121" s="145"/>
      <c r="KJO121" s="145"/>
      <c r="KJR121" s="145"/>
      <c r="KJU121" s="145"/>
      <c r="KJX121" s="145"/>
      <c r="KKA121" s="145"/>
      <c r="KKD121" s="145"/>
      <c r="KKP121" s="145"/>
      <c r="KKS121" s="145"/>
      <c r="KKV121" s="145"/>
      <c r="KKY121" s="145"/>
      <c r="KLH121" s="145"/>
      <c r="KLN121" s="145"/>
      <c r="KLQ121" s="145"/>
      <c r="KLT121" s="145"/>
      <c r="KLW121" s="145"/>
      <c r="KMC121" s="145"/>
      <c r="KMF121" s="145"/>
      <c r="KML121" s="145"/>
      <c r="KMN121" s="145"/>
      <c r="KMO121" s="145"/>
      <c r="KMQ121" s="145"/>
      <c r="KMT121" s="145"/>
      <c r="KMW121" s="145"/>
      <c r="KMZ121" s="145"/>
      <c r="KNH121" s="145"/>
      <c r="KNM121" s="145"/>
      <c r="KNV121" s="145"/>
      <c r="KNY121" s="145"/>
      <c r="KOG121" s="145"/>
      <c r="KPC121" s="145"/>
      <c r="KPD121" s="145"/>
      <c r="KPE121" s="145"/>
      <c r="KPF121" s="145"/>
      <c r="KPG121" s="145"/>
      <c r="KPH121" s="145"/>
      <c r="KPZ121" s="145"/>
      <c r="KQA121" s="145"/>
      <c r="KQD121" s="145"/>
      <c r="KQG121" s="145"/>
      <c r="KQI121" s="145"/>
      <c r="KQK121" s="145"/>
      <c r="KQN121" s="145"/>
      <c r="KQQ121" s="145"/>
      <c r="KQT121" s="145"/>
      <c r="KQW121" s="145"/>
      <c r="KQZ121" s="145"/>
      <c r="KRC121" s="145"/>
      <c r="KRF121" s="145"/>
      <c r="KRI121" s="145"/>
      <c r="KRK121" s="145"/>
      <c r="KRX121" s="145"/>
      <c r="KRY121" s="145"/>
      <c r="KRZ121" s="145"/>
      <c r="KSA121" s="145"/>
      <c r="KSB121" s="145"/>
      <c r="KSC121" s="145"/>
      <c r="KSD121" s="145"/>
      <c r="KSE121" s="145"/>
      <c r="KSF121" s="145"/>
      <c r="KSG121" s="145"/>
      <c r="KSH121" s="145"/>
      <c r="KSI121" s="145"/>
      <c r="KSJ121" s="145"/>
      <c r="KSK121" s="145"/>
      <c r="KSO121" s="145"/>
      <c r="KSQ121" s="145"/>
      <c r="KSR121" s="145"/>
      <c r="KSS121" s="145"/>
      <c r="KST121" s="145"/>
      <c r="KSW121" s="145"/>
      <c r="KSY121" s="145"/>
      <c r="KSZ121" s="145"/>
      <c r="KTA121" s="145"/>
      <c r="KTB121" s="145"/>
      <c r="KTC121" s="145"/>
      <c r="KTD121" s="145"/>
      <c r="KTE121" s="145"/>
      <c r="KTF121" s="145"/>
      <c r="KTG121" s="145"/>
      <c r="KTH121" s="145"/>
      <c r="KTI121" s="145"/>
      <c r="KTJ121" s="145"/>
      <c r="KTK121" s="145"/>
      <c r="KTN121" s="145"/>
      <c r="KTQ121" s="145"/>
      <c r="KTT121" s="145"/>
      <c r="KTW121" s="145"/>
      <c r="KTZ121" s="145"/>
      <c r="KUL121" s="145"/>
      <c r="KUO121" s="145"/>
      <c r="KUR121" s="145"/>
      <c r="KUU121" s="145"/>
      <c r="KVD121" s="145"/>
      <c r="KVJ121" s="145"/>
      <c r="KVM121" s="145"/>
      <c r="KVP121" s="145"/>
      <c r="KVS121" s="145"/>
      <c r="KVY121" s="145"/>
      <c r="KWB121" s="145"/>
      <c r="KWH121" s="145"/>
      <c r="KWJ121" s="145"/>
      <c r="KWK121" s="145"/>
      <c r="KWM121" s="145"/>
      <c r="KWP121" s="145"/>
      <c r="KWS121" s="145"/>
      <c r="KWV121" s="145"/>
      <c r="KXD121" s="145"/>
      <c r="KXI121" s="145"/>
      <c r="KXR121" s="145"/>
      <c r="KXU121" s="145"/>
      <c r="KYC121" s="145"/>
      <c r="KYY121" s="145"/>
      <c r="KYZ121" s="145"/>
      <c r="KZA121" s="145"/>
      <c r="KZB121" s="145"/>
      <c r="KZC121" s="145"/>
      <c r="KZD121" s="145"/>
      <c r="KZV121" s="145"/>
      <c r="KZW121" s="145"/>
      <c r="KZZ121" s="145"/>
      <c r="LAC121" s="145"/>
      <c r="LAE121" s="145"/>
      <c r="LAG121" s="145"/>
      <c r="LAJ121" s="145"/>
      <c r="LAM121" s="145"/>
      <c r="LAP121" s="145"/>
      <c r="LAS121" s="145"/>
      <c r="LAV121" s="145"/>
      <c r="LAY121" s="145"/>
      <c r="LBB121" s="145"/>
      <c r="LBE121" s="145"/>
      <c r="LBG121" s="145"/>
      <c r="LBT121" s="145"/>
      <c r="LBU121" s="145"/>
      <c r="LBV121" s="145"/>
      <c r="LBW121" s="145"/>
      <c r="LBX121" s="145"/>
      <c r="LBY121" s="145"/>
      <c r="LBZ121" s="145"/>
      <c r="LCA121" s="145"/>
      <c r="LCB121" s="145"/>
      <c r="LCC121" s="145"/>
      <c r="LCD121" s="145"/>
      <c r="LCE121" s="145"/>
      <c r="LCF121" s="145"/>
      <c r="LCG121" s="145"/>
      <c r="LCK121" s="145"/>
      <c r="LCM121" s="145"/>
      <c r="LCN121" s="145"/>
      <c r="LCO121" s="145"/>
      <c r="LCP121" s="145"/>
      <c r="LCS121" s="145"/>
      <c r="LCU121" s="145"/>
      <c r="LCV121" s="145"/>
      <c r="LCW121" s="145"/>
      <c r="LCX121" s="145"/>
      <c r="LCY121" s="145"/>
      <c r="LCZ121" s="145"/>
      <c r="LDA121" s="145"/>
      <c r="LDB121" s="145"/>
      <c r="LDC121" s="145"/>
      <c r="LDD121" s="145"/>
      <c r="LDE121" s="145"/>
      <c r="LDF121" s="145"/>
      <c r="LDG121" s="145"/>
      <c r="LDJ121" s="145"/>
      <c r="LDM121" s="145"/>
      <c r="LDP121" s="145"/>
      <c r="LDS121" s="145"/>
      <c r="LDV121" s="145"/>
      <c r="LEH121" s="145"/>
      <c r="LEK121" s="145"/>
      <c r="LEN121" s="145"/>
      <c r="LEQ121" s="145"/>
      <c r="LEZ121" s="145"/>
      <c r="LFF121" s="145"/>
      <c r="LFI121" s="145"/>
      <c r="LFL121" s="145"/>
      <c r="LFO121" s="145"/>
      <c r="LFU121" s="145"/>
      <c r="LFX121" s="145"/>
      <c r="LGD121" s="145"/>
      <c r="LGF121" s="145"/>
      <c r="LGG121" s="145"/>
      <c r="LGI121" s="145"/>
      <c r="LGL121" s="145"/>
      <c r="LGO121" s="145"/>
      <c r="LGR121" s="145"/>
      <c r="LGZ121" s="145"/>
      <c r="LHE121" s="145"/>
      <c r="LHN121" s="145"/>
      <c r="LHQ121" s="145"/>
      <c r="LHY121" s="145"/>
      <c r="LIU121" s="145"/>
      <c r="LIV121" s="145"/>
      <c r="LIW121" s="145"/>
      <c r="LIX121" s="145"/>
      <c r="LIY121" s="145"/>
      <c r="LIZ121" s="145"/>
      <c r="LJR121" s="145"/>
      <c r="LJS121" s="145"/>
      <c r="LJV121" s="145"/>
      <c r="LJY121" s="145"/>
      <c r="LKA121" s="145"/>
      <c r="LKC121" s="145"/>
      <c r="LKF121" s="145"/>
      <c r="LKI121" s="145"/>
      <c r="LKL121" s="145"/>
      <c r="LKO121" s="145"/>
      <c r="LKR121" s="145"/>
      <c r="LKU121" s="145"/>
      <c r="LKX121" s="145"/>
      <c r="LLA121" s="145"/>
      <c r="LLC121" s="145"/>
      <c r="LLP121" s="145"/>
      <c r="LLQ121" s="145"/>
      <c r="LLR121" s="145"/>
      <c r="LLS121" s="145"/>
      <c r="LLT121" s="145"/>
      <c r="LLU121" s="145"/>
      <c r="LLV121" s="145"/>
      <c r="LLW121" s="145"/>
      <c r="LLX121" s="145"/>
      <c r="LLY121" s="145"/>
      <c r="LLZ121" s="145"/>
      <c r="LMA121" s="145"/>
      <c r="LMB121" s="145"/>
      <c r="LMC121" s="145"/>
      <c r="LMG121" s="145"/>
      <c r="LMI121" s="145"/>
      <c r="LMJ121" s="145"/>
      <c r="LMK121" s="145"/>
      <c r="LML121" s="145"/>
      <c r="LMO121" s="145"/>
      <c r="LMQ121" s="145"/>
      <c r="LMR121" s="145"/>
      <c r="LMS121" s="145"/>
      <c r="LMT121" s="145"/>
      <c r="LMU121" s="145"/>
      <c r="LMV121" s="145"/>
      <c r="LMW121" s="145"/>
      <c r="LMX121" s="145"/>
      <c r="LMY121" s="145"/>
      <c r="LMZ121" s="145"/>
      <c r="LNA121" s="145"/>
      <c r="LNB121" s="145"/>
      <c r="LNC121" s="145"/>
      <c r="LNF121" s="145"/>
      <c r="LNI121" s="145"/>
      <c r="LNL121" s="145"/>
      <c r="LNO121" s="145"/>
      <c r="LNR121" s="145"/>
      <c r="LOD121" s="145"/>
      <c r="LOG121" s="145"/>
      <c r="LOJ121" s="145"/>
      <c r="LOM121" s="145"/>
      <c r="LOV121" s="145"/>
      <c r="LPB121" s="145"/>
      <c r="LPE121" s="145"/>
      <c r="LPH121" s="145"/>
      <c r="LPK121" s="145"/>
      <c r="LPQ121" s="145"/>
      <c r="LPT121" s="145"/>
      <c r="LPZ121" s="145"/>
      <c r="LQB121" s="145"/>
      <c r="LQC121" s="145"/>
      <c r="LQE121" s="145"/>
      <c r="LQH121" s="145"/>
      <c r="LQK121" s="145"/>
      <c r="LQN121" s="145"/>
      <c r="LQV121" s="145"/>
      <c r="LRA121" s="145"/>
      <c r="LRJ121" s="145"/>
      <c r="LRM121" s="145"/>
      <c r="LRU121" s="145"/>
      <c r="LSQ121" s="145"/>
      <c r="LSR121" s="145"/>
      <c r="LSS121" s="145"/>
      <c r="LST121" s="145"/>
      <c r="LSU121" s="145"/>
      <c r="LSV121" s="145"/>
      <c r="LTN121" s="145"/>
      <c r="LTO121" s="145"/>
      <c r="LTR121" s="145"/>
      <c r="LTU121" s="145"/>
      <c r="LTW121" s="145"/>
      <c r="LTY121" s="145"/>
      <c r="LUB121" s="145"/>
      <c r="LUE121" s="145"/>
      <c r="LUH121" s="145"/>
      <c r="LUK121" s="145"/>
      <c r="LUN121" s="145"/>
      <c r="LUQ121" s="145"/>
      <c r="LUT121" s="145"/>
      <c r="LUW121" s="145"/>
      <c r="LUY121" s="145"/>
      <c r="LVL121" s="145"/>
      <c r="LVM121" s="145"/>
      <c r="LVN121" s="145"/>
      <c r="LVO121" s="145"/>
      <c r="LVP121" s="145"/>
      <c r="LVQ121" s="145"/>
      <c r="LVR121" s="145"/>
      <c r="LVS121" s="145"/>
      <c r="LVT121" s="145"/>
      <c r="LVU121" s="145"/>
      <c r="LVV121" s="145"/>
      <c r="LVW121" s="145"/>
      <c r="LVX121" s="145"/>
      <c r="LVY121" s="145"/>
      <c r="LWC121" s="145"/>
      <c r="LWE121" s="145"/>
      <c r="LWF121" s="145"/>
      <c r="LWG121" s="145"/>
      <c r="LWH121" s="145"/>
      <c r="LWK121" s="145"/>
      <c r="LWM121" s="145"/>
      <c r="LWN121" s="145"/>
      <c r="LWO121" s="145"/>
      <c r="LWP121" s="145"/>
      <c r="LWQ121" s="145"/>
      <c r="LWR121" s="145"/>
      <c r="LWS121" s="145"/>
      <c r="LWT121" s="145"/>
      <c r="LWU121" s="145"/>
      <c r="LWV121" s="145"/>
      <c r="LWW121" s="145"/>
      <c r="LWX121" s="145"/>
      <c r="LWY121" s="145"/>
      <c r="LXB121" s="145"/>
      <c r="LXE121" s="145"/>
      <c r="LXH121" s="145"/>
      <c r="LXK121" s="145"/>
      <c r="LXN121" s="145"/>
      <c r="LXZ121" s="145"/>
      <c r="LYC121" s="145"/>
      <c r="LYF121" s="145"/>
      <c r="LYI121" s="145"/>
      <c r="LYR121" s="145"/>
      <c r="LYX121" s="145"/>
      <c r="LZA121" s="145"/>
      <c r="LZD121" s="145"/>
      <c r="LZG121" s="145"/>
      <c r="LZM121" s="145"/>
      <c r="LZP121" s="145"/>
      <c r="LZV121" s="145"/>
      <c r="LZX121" s="145"/>
      <c r="LZY121" s="145"/>
      <c r="MAA121" s="145"/>
      <c r="MAD121" s="145"/>
      <c r="MAG121" s="145"/>
      <c r="MAJ121" s="145"/>
      <c r="MAR121" s="145"/>
      <c r="MAW121" s="145"/>
      <c r="MBF121" s="145"/>
      <c r="MBI121" s="145"/>
      <c r="MBQ121" s="145"/>
      <c r="MCM121" s="145"/>
      <c r="MCN121" s="145"/>
      <c r="MCO121" s="145"/>
      <c r="MCP121" s="145"/>
      <c r="MCQ121" s="145"/>
      <c r="MCR121" s="145"/>
      <c r="MDJ121" s="145"/>
      <c r="MDK121" s="145"/>
      <c r="MDN121" s="145"/>
      <c r="MDQ121" s="145"/>
      <c r="MDS121" s="145"/>
      <c r="MDU121" s="145"/>
      <c r="MDX121" s="145"/>
      <c r="MEA121" s="145"/>
      <c r="MED121" s="145"/>
      <c r="MEG121" s="145"/>
      <c r="MEJ121" s="145"/>
      <c r="MEM121" s="145"/>
      <c r="MEP121" s="145"/>
      <c r="MES121" s="145"/>
      <c r="MEU121" s="145"/>
      <c r="MFH121" s="145"/>
      <c r="MFI121" s="145"/>
      <c r="MFJ121" s="145"/>
      <c r="MFK121" s="145"/>
      <c r="MFL121" s="145"/>
      <c r="MFM121" s="145"/>
      <c r="MFN121" s="145"/>
      <c r="MFO121" s="145"/>
      <c r="MFP121" s="145"/>
      <c r="MFQ121" s="145"/>
      <c r="MFR121" s="145"/>
      <c r="MFS121" s="145"/>
      <c r="MFT121" s="145"/>
      <c r="MFU121" s="145"/>
      <c r="MFY121" s="145"/>
      <c r="MGA121" s="145"/>
      <c r="MGB121" s="145"/>
      <c r="MGC121" s="145"/>
      <c r="MGD121" s="145"/>
      <c r="MGG121" s="145"/>
      <c r="MGI121" s="145"/>
      <c r="MGJ121" s="145"/>
      <c r="MGK121" s="145"/>
      <c r="MGL121" s="145"/>
      <c r="MGM121" s="145"/>
      <c r="MGN121" s="145"/>
      <c r="MGO121" s="145"/>
      <c r="MGP121" s="145"/>
      <c r="MGQ121" s="145"/>
      <c r="MGR121" s="145"/>
      <c r="MGS121" s="145"/>
      <c r="MGT121" s="145"/>
      <c r="MGU121" s="145"/>
      <c r="MGX121" s="145"/>
      <c r="MHA121" s="145"/>
      <c r="MHD121" s="145"/>
      <c r="MHG121" s="145"/>
      <c r="MHJ121" s="145"/>
      <c r="MHV121" s="145"/>
      <c r="MHY121" s="145"/>
      <c r="MIB121" s="145"/>
      <c r="MIE121" s="145"/>
      <c r="MIN121" s="145"/>
      <c r="MIT121" s="145"/>
      <c r="MIW121" s="145"/>
      <c r="MIZ121" s="145"/>
      <c r="MJC121" s="145"/>
      <c r="MJI121" s="145"/>
      <c r="MJL121" s="145"/>
      <c r="MJR121" s="145"/>
      <c r="MJT121" s="145"/>
      <c r="MJU121" s="145"/>
      <c r="MJW121" s="145"/>
      <c r="MJZ121" s="145"/>
      <c r="MKC121" s="145"/>
      <c r="MKF121" s="145"/>
      <c r="MKN121" s="145"/>
      <c r="MKS121" s="145"/>
      <c r="MLB121" s="145"/>
      <c r="MLE121" s="145"/>
      <c r="MLM121" s="145"/>
      <c r="MMI121" s="145"/>
      <c r="MMJ121" s="145"/>
      <c r="MMK121" s="145"/>
      <c r="MML121" s="145"/>
      <c r="MMM121" s="145"/>
      <c r="MMN121" s="145"/>
      <c r="MNF121" s="145"/>
      <c r="MNG121" s="145"/>
      <c r="MNJ121" s="145"/>
      <c r="MNM121" s="145"/>
      <c r="MNO121" s="145"/>
      <c r="MNQ121" s="145"/>
      <c r="MNT121" s="145"/>
      <c r="MNW121" s="145"/>
      <c r="MNZ121" s="145"/>
      <c r="MOC121" s="145"/>
      <c r="MOF121" s="145"/>
      <c r="MOI121" s="145"/>
      <c r="MOL121" s="145"/>
      <c r="MOO121" s="145"/>
      <c r="MOQ121" s="145"/>
      <c r="MPD121" s="145"/>
      <c r="MPE121" s="145"/>
      <c r="MPF121" s="145"/>
      <c r="MPG121" s="145"/>
      <c r="MPH121" s="145"/>
      <c r="MPI121" s="145"/>
      <c r="MPJ121" s="145"/>
      <c r="MPK121" s="145"/>
      <c r="MPL121" s="145"/>
      <c r="MPM121" s="145"/>
      <c r="MPN121" s="145"/>
      <c r="MPO121" s="145"/>
      <c r="MPP121" s="145"/>
      <c r="MPQ121" s="145"/>
      <c r="MPU121" s="145"/>
      <c r="MPW121" s="145"/>
      <c r="MPX121" s="145"/>
      <c r="MPY121" s="145"/>
      <c r="MPZ121" s="145"/>
      <c r="MQC121" s="145"/>
      <c r="MQE121" s="145"/>
      <c r="MQF121" s="145"/>
      <c r="MQG121" s="145"/>
      <c r="MQH121" s="145"/>
      <c r="MQI121" s="145"/>
      <c r="MQJ121" s="145"/>
      <c r="MQK121" s="145"/>
      <c r="MQL121" s="145"/>
      <c r="MQM121" s="145"/>
      <c r="MQN121" s="145"/>
      <c r="MQO121" s="145"/>
      <c r="MQP121" s="145"/>
      <c r="MQQ121" s="145"/>
      <c r="MQT121" s="145"/>
      <c r="MQW121" s="145"/>
      <c r="MQZ121" s="145"/>
      <c r="MRC121" s="145"/>
      <c r="MRF121" s="145"/>
      <c r="MRR121" s="145"/>
      <c r="MRU121" s="145"/>
      <c r="MRX121" s="145"/>
      <c r="MSA121" s="145"/>
      <c r="MSJ121" s="145"/>
      <c r="MSP121" s="145"/>
      <c r="MSS121" s="145"/>
      <c r="MSV121" s="145"/>
      <c r="MSY121" s="145"/>
      <c r="MTE121" s="145"/>
      <c r="MTH121" s="145"/>
      <c r="MTN121" s="145"/>
      <c r="MTP121" s="145"/>
      <c r="MTQ121" s="145"/>
      <c r="MTS121" s="145"/>
      <c r="MTV121" s="145"/>
      <c r="MTY121" s="145"/>
      <c r="MUB121" s="145"/>
      <c r="MUJ121" s="145"/>
      <c r="MUO121" s="145"/>
      <c r="MUX121" s="145"/>
      <c r="MVA121" s="145"/>
      <c r="MVI121" s="145"/>
      <c r="MWE121" s="145"/>
      <c r="MWF121" s="145"/>
      <c r="MWG121" s="145"/>
      <c r="MWH121" s="145"/>
      <c r="MWI121" s="145"/>
      <c r="MWJ121" s="145"/>
      <c r="MXB121" s="145"/>
      <c r="MXC121" s="145"/>
      <c r="MXF121" s="145"/>
      <c r="MXI121" s="145"/>
      <c r="MXK121" s="145"/>
      <c r="MXM121" s="145"/>
      <c r="MXP121" s="145"/>
      <c r="MXS121" s="145"/>
      <c r="MXV121" s="145"/>
      <c r="MXY121" s="145"/>
      <c r="MYB121" s="145"/>
      <c r="MYE121" s="145"/>
      <c r="MYH121" s="145"/>
      <c r="MYK121" s="145"/>
      <c r="MYM121" s="145"/>
      <c r="MYZ121" s="145"/>
      <c r="MZA121" s="145"/>
      <c r="MZB121" s="145"/>
      <c r="MZC121" s="145"/>
      <c r="MZD121" s="145"/>
      <c r="MZE121" s="145"/>
      <c r="MZF121" s="145"/>
      <c r="MZG121" s="145"/>
      <c r="MZH121" s="145"/>
      <c r="MZI121" s="145"/>
      <c r="MZJ121" s="145"/>
      <c r="MZK121" s="145"/>
      <c r="MZL121" s="145"/>
      <c r="MZM121" s="145"/>
      <c r="MZQ121" s="145"/>
      <c r="MZS121" s="145"/>
      <c r="MZT121" s="145"/>
      <c r="MZU121" s="145"/>
      <c r="MZV121" s="145"/>
      <c r="MZY121" s="145"/>
      <c r="NAA121" s="145"/>
      <c r="NAB121" s="145"/>
      <c r="NAC121" s="145"/>
      <c r="NAD121" s="145"/>
      <c r="NAE121" s="145"/>
      <c r="NAF121" s="145"/>
      <c r="NAG121" s="145"/>
      <c r="NAH121" s="145"/>
      <c r="NAI121" s="145"/>
      <c r="NAJ121" s="145"/>
      <c r="NAK121" s="145"/>
      <c r="NAL121" s="145"/>
      <c r="NAM121" s="145"/>
      <c r="NAP121" s="145"/>
      <c r="NAS121" s="145"/>
      <c r="NAV121" s="145"/>
      <c r="NAY121" s="145"/>
      <c r="NBB121" s="145"/>
      <c r="NBN121" s="145"/>
      <c r="NBQ121" s="145"/>
      <c r="NBT121" s="145"/>
      <c r="NBW121" s="145"/>
      <c r="NCF121" s="145"/>
      <c r="NCL121" s="145"/>
      <c r="NCO121" s="145"/>
      <c r="NCR121" s="145"/>
      <c r="NCU121" s="145"/>
      <c r="NDA121" s="145"/>
      <c r="NDD121" s="145"/>
      <c r="NDJ121" s="145"/>
      <c r="NDL121" s="145"/>
      <c r="NDM121" s="145"/>
      <c r="NDO121" s="145"/>
      <c r="NDR121" s="145"/>
      <c r="NDU121" s="145"/>
      <c r="NDX121" s="145"/>
      <c r="NEF121" s="145"/>
      <c r="NEK121" s="145"/>
      <c r="NET121" s="145"/>
      <c r="NEW121" s="145"/>
      <c r="NFE121" s="145"/>
      <c r="NGA121" s="145"/>
      <c r="NGB121" s="145"/>
      <c r="NGC121" s="145"/>
      <c r="NGD121" s="145"/>
      <c r="NGE121" s="145"/>
      <c r="NGF121" s="145"/>
      <c r="NGX121" s="145"/>
      <c r="NGY121" s="145"/>
      <c r="NHB121" s="145"/>
      <c r="NHE121" s="145"/>
      <c r="NHG121" s="145"/>
      <c r="NHI121" s="145"/>
      <c r="NHL121" s="145"/>
      <c r="NHO121" s="145"/>
      <c r="NHR121" s="145"/>
      <c r="NHU121" s="145"/>
      <c r="NHX121" s="145"/>
      <c r="NIA121" s="145"/>
      <c r="NID121" s="145"/>
      <c r="NIG121" s="145"/>
      <c r="NII121" s="145"/>
      <c r="NIV121" s="145"/>
      <c r="NIW121" s="145"/>
      <c r="NIX121" s="145"/>
      <c r="NIY121" s="145"/>
      <c r="NIZ121" s="145"/>
      <c r="NJA121" s="145"/>
      <c r="NJB121" s="145"/>
      <c r="NJC121" s="145"/>
      <c r="NJD121" s="145"/>
      <c r="NJE121" s="145"/>
      <c r="NJF121" s="145"/>
      <c r="NJG121" s="145"/>
      <c r="NJH121" s="145"/>
      <c r="NJI121" s="145"/>
      <c r="NJM121" s="145"/>
      <c r="NJO121" s="145"/>
      <c r="NJP121" s="145"/>
      <c r="NJQ121" s="145"/>
      <c r="NJR121" s="145"/>
      <c r="NJU121" s="145"/>
      <c r="NJW121" s="145"/>
      <c r="NJX121" s="145"/>
      <c r="NJY121" s="145"/>
      <c r="NJZ121" s="145"/>
      <c r="NKA121" s="145"/>
      <c r="NKB121" s="145"/>
      <c r="NKC121" s="145"/>
      <c r="NKD121" s="145"/>
      <c r="NKE121" s="145"/>
      <c r="NKF121" s="145"/>
      <c r="NKG121" s="145"/>
      <c r="NKH121" s="145"/>
      <c r="NKI121" s="145"/>
      <c r="NKL121" s="145"/>
      <c r="NKO121" s="145"/>
      <c r="NKR121" s="145"/>
      <c r="NKU121" s="145"/>
      <c r="NKX121" s="145"/>
      <c r="NLJ121" s="145"/>
      <c r="NLM121" s="145"/>
      <c r="NLP121" s="145"/>
      <c r="NLS121" s="145"/>
      <c r="NMB121" s="145"/>
      <c r="NMH121" s="145"/>
      <c r="NMK121" s="145"/>
      <c r="NMN121" s="145"/>
      <c r="NMQ121" s="145"/>
      <c r="NMW121" s="145"/>
      <c r="NMZ121" s="145"/>
      <c r="NNF121" s="145"/>
      <c r="NNH121" s="145"/>
      <c r="NNI121" s="145"/>
      <c r="NNK121" s="145"/>
      <c r="NNN121" s="145"/>
      <c r="NNQ121" s="145"/>
      <c r="NNT121" s="145"/>
      <c r="NOB121" s="145"/>
      <c r="NOG121" s="145"/>
      <c r="NOP121" s="145"/>
      <c r="NOS121" s="145"/>
      <c r="NPA121" s="145"/>
      <c r="NPW121" s="145"/>
      <c r="NPX121" s="145"/>
      <c r="NPY121" s="145"/>
      <c r="NPZ121" s="145"/>
      <c r="NQA121" s="145"/>
      <c r="NQB121" s="145"/>
      <c r="NQT121" s="145"/>
      <c r="NQU121" s="145"/>
      <c r="NQX121" s="145"/>
      <c r="NRA121" s="145"/>
      <c r="NRC121" s="145"/>
      <c r="NRE121" s="145"/>
      <c r="NRH121" s="145"/>
      <c r="NRK121" s="145"/>
      <c r="NRN121" s="145"/>
      <c r="NRQ121" s="145"/>
      <c r="NRT121" s="145"/>
      <c r="NRW121" s="145"/>
      <c r="NRZ121" s="145"/>
      <c r="NSC121" s="145"/>
      <c r="NSE121" s="145"/>
      <c r="NSR121" s="145"/>
      <c r="NSS121" s="145"/>
      <c r="NST121" s="145"/>
      <c r="NSU121" s="145"/>
      <c r="NSV121" s="145"/>
      <c r="NSW121" s="145"/>
      <c r="NSX121" s="145"/>
      <c r="NSY121" s="145"/>
      <c r="NSZ121" s="145"/>
      <c r="NTA121" s="145"/>
      <c r="NTB121" s="145"/>
      <c r="NTC121" s="145"/>
      <c r="NTD121" s="145"/>
      <c r="NTE121" s="145"/>
      <c r="NTI121" s="145"/>
      <c r="NTK121" s="145"/>
      <c r="NTL121" s="145"/>
      <c r="NTM121" s="145"/>
      <c r="NTN121" s="145"/>
      <c r="NTQ121" s="145"/>
      <c r="NTS121" s="145"/>
      <c r="NTT121" s="145"/>
      <c r="NTU121" s="145"/>
      <c r="NTV121" s="145"/>
      <c r="NTW121" s="145"/>
      <c r="NTX121" s="145"/>
      <c r="NTY121" s="145"/>
      <c r="NTZ121" s="145"/>
      <c r="NUA121" s="145"/>
      <c r="NUB121" s="145"/>
      <c r="NUC121" s="145"/>
      <c r="NUD121" s="145"/>
      <c r="NUE121" s="145"/>
      <c r="NUH121" s="145"/>
      <c r="NUK121" s="145"/>
      <c r="NUN121" s="145"/>
      <c r="NUQ121" s="145"/>
      <c r="NUT121" s="145"/>
      <c r="NVF121" s="145"/>
      <c r="NVI121" s="145"/>
      <c r="NVL121" s="145"/>
      <c r="NVO121" s="145"/>
      <c r="NVX121" s="145"/>
      <c r="NWD121" s="145"/>
      <c r="NWG121" s="145"/>
      <c r="NWJ121" s="145"/>
      <c r="NWM121" s="145"/>
      <c r="NWS121" s="145"/>
      <c r="NWV121" s="145"/>
      <c r="NXB121" s="145"/>
      <c r="NXD121" s="145"/>
      <c r="NXE121" s="145"/>
      <c r="NXG121" s="145"/>
      <c r="NXJ121" s="145"/>
      <c r="NXM121" s="145"/>
      <c r="NXP121" s="145"/>
      <c r="NXX121" s="145"/>
      <c r="NYC121" s="145"/>
      <c r="NYL121" s="145"/>
      <c r="NYO121" s="145"/>
      <c r="NYW121" s="145"/>
      <c r="NZS121" s="145"/>
      <c r="NZT121" s="145"/>
      <c r="NZU121" s="145"/>
      <c r="NZV121" s="145"/>
      <c r="NZW121" s="145"/>
      <c r="NZX121" s="145"/>
      <c r="OAP121" s="145"/>
      <c r="OAQ121" s="145"/>
      <c r="OAT121" s="145"/>
      <c r="OAW121" s="145"/>
      <c r="OAY121" s="145"/>
      <c r="OBA121" s="145"/>
      <c r="OBD121" s="145"/>
      <c r="OBG121" s="145"/>
      <c r="OBJ121" s="145"/>
      <c r="OBM121" s="145"/>
      <c r="OBP121" s="145"/>
      <c r="OBS121" s="145"/>
      <c r="OBV121" s="145"/>
      <c r="OBY121" s="145"/>
      <c r="OCA121" s="145"/>
      <c r="OCN121" s="145"/>
      <c r="OCO121" s="145"/>
      <c r="OCP121" s="145"/>
      <c r="OCQ121" s="145"/>
      <c r="OCR121" s="145"/>
      <c r="OCS121" s="145"/>
      <c r="OCT121" s="145"/>
      <c r="OCU121" s="145"/>
      <c r="OCV121" s="145"/>
      <c r="OCW121" s="145"/>
      <c r="OCX121" s="145"/>
      <c r="OCY121" s="145"/>
      <c r="OCZ121" s="145"/>
      <c r="ODA121" s="145"/>
      <c r="ODE121" s="145"/>
      <c r="ODG121" s="145"/>
      <c r="ODH121" s="145"/>
      <c r="ODI121" s="145"/>
      <c r="ODJ121" s="145"/>
      <c r="ODM121" s="145"/>
      <c r="ODO121" s="145"/>
      <c r="ODP121" s="145"/>
      <c r="ODQ121" s="145"/>
      <c r="ODR121" s="145"/>
      <c r="ODS121" s="145"/>
      <c r="ODT121" s="145"/>
      <c r="ODU121" s="145"/>
      <c r="ODV121" s="145"/>
      <c r="ODW121" s="145"/>
      <c r="ODX121" s="145"/>
      <c r="ODY121" s="145"/>
      <c r="ODZ121" s="145"/>
      <c r="OEA121" s="145"/>
      <c r="OED121" s="145"/>
      <c r="OEG121" s="145"/>
      <c r="OEJ121" s="145"/>
      <c r="OEM121" s="145"/>
      <c r="OEP121" s="145"/>
      <c r="OFB121" s="145"/>
      <c r="OFE121" s="145"/>
      <c r="OFH121" s="145"/>
      <c r="OFK121" s="145"/>
      <c r="OFT121" s="145"/>
      <c r="OFZ121" s="145"/>
      <c r="OGC121" s="145"/>
      <c r="OGF121" s="145"/>
      <c r="OGI121" s="145"/>
      <c r="OGO121" s="145"/>
      <c r="OGR121" s="145"/>
      <c r="OGX121" s="145"/>
      <c r="OGZ121" s="145"/>
      <c r="OHA121" s="145"/>
      <c r="OHC121" s="145"/>
      <c r="OHF121" s="145"/>
      <c r="OHI121" s="145"/>
      <c r="OHL121" s="145"/>
      <c r="OHT121" s="145"/>
      <c r="OHY121" s="145"/>
      <c r="OIH121" s="145"/>
      <c r="OIK121" s="145"/>
      <c r="OIS121" s="145"/>
      <c r="OJO121" s="145"/>
      <c r="OJP121" s="145"/>
      <c r="OJQ121" s="145"/>
      <c r="OJR121" s="145"/>
      <c r="OJS121" s="145"/>
      <c r="OJT121" s="145"/>
      <c r="OKL121" s="145"/>
      <c r="OKM121" s="145"/>
      <c r="OKP121" s="145"/>
      <c r="OKS121" s="145"/>
      <c r="OKU121" s="145"/>
      <c r="OKW121" s="145"/>
      <c r="OKZ121" s="145"/>
      <c r="OLC121" s="145"/>
      <c r="OLF121" s="145"/>
      <c r="OLI121" s="145"/>
      <c r="OLL121" s="145"/>
      <c r="OLO121" s="145"/>
      <c r="OLR121" s="145"/>
      <c r="OLU121" s="145"/>
      <c r="OLW121" s="145"/>
      <c r="OMJ121" s="145"/>
      <c r="OMK121" s="145"/>
      <c r="OML121" s="145"/>
      <c r="OMM121" s="145"/>
      <c r="OMN121" s="145"/>
      <c r="OMO121" s="145"/>
      <c r="OMP121" s="145"/>
      <c r="OMQ121" s="145"/>
      <c r="OMR121" s="145"/>
      <c r="OMS121" s="145"/>
      <c r="OMT121" s="145"/>
      <c r="OMU121" s="145"/>
      <c r="OMV121" s="145"/>
      <c r="OMW121" s="145"/>
      <c r="ONA121" s="145"/>
      <c r="ONC121" s="145"/>
      <c r="OND121" s="145"/>
      <c r="ONE121" s="145"/>
      <c r="ONF121" s="145"/>
      <c r="ONI121" s="145"/>
      <c r="ONK121" s="145"/>
      <c r="ONL121" s="145"/>
      <c r="ONM121" s="145"/>
      <c r="ONN121" s="145"/>
      <c r="ONO121" s="145"/>
      <c r="ONP121" s="145"/>
      <c r="ONQ121" s="145"/>
      <c r="ONR121" s="145"/>
      <c r="ONS121" s="145"/>
      <c r="ONT121" s="145"/>
      <c r="ONU121" s="145"/>
      <c r="ONV121" s="145"/>
      <c r="ONW121" s="145"/>
      <c r="ONZ121" s="145"/>
      <c r="OOC121" s="145"/>
      <c r="OOF121" s="145"/>
      <c r="OOI121" s="145"/>
      <c r="OOL121" s="145"/>
      <c r="OOX121" s="145"/>
      <c r="OPA121" s="145"/>
      <c r="OPD121" s="145"/>
      <c r="OPG121" s="145"/>
      <c r="OPP121" s="145"/>
      <c r="OPV121" s="145"/>
      <c r="OPY121" s="145"/>
      <c r="OQB121" s="145"/>
      <c r="OQE121" s="145"/>
      <c r="OQK121" s="145"/>
      <c r="OQN121" s="145"/>
      <c r="OQT121" s="145"/>
      <c r="OQV121" s="145"/>
      <c r="OQW121" s="145"/>
      <c r="OQY121" s="145"/>
      <c r="ORB121" s="145"/>
      <c r="ORE121" s="145"/>
      <c r="ORH121" s="145"/>
      <c r="ORP121" s="145"/>
      <c r="ORU121" s="145"/>
      <c r="OSD121" s="145"/>
      <c r="OSG121" s="145"/>
      <c r="OSO121" s="145"/>
      <c r="OTK121" s="145"/>
      <c r="OTL121" s="145"/>
      <c r="OTM121" s="145"/>
      <c r="OTN121" s="145"/>
      <c r="OTO121" s="145"/>
      <c r="OTP121" s="145"/>
      <c r="OUH121" s="145"/>
      <c r="OUI121" s="145"/>
      <c r="OUL121" s="145"/>
      <c r="OUO121" s="145"/>
      <c r="OUQ121" s="145"/>
      <c r="OUS121" s="145"/>
      <c r="OUV121" s="145"/>
      <c r="OUY121" s="145"/>
      <c r="OVB121" s="145"/>
      <c r="OVE121" s="145"/>
      <c r="OVH121" s="145"/>
      <c r="OVK121" s="145"/>
      <c r="OVN121" s="145"/>
      <c r="OVQ121" s="145"/>
      <c r="OVS121" s="145"/>
      <c r="OWF121" s="145"/>
      <c r="OWG121" s="145"/>
      <c r="OWH121" s="145"/>
      <c r="OWI121" s="145"/>
      <c r="OWJ121" s="145"/>
      <c r="OWK121" s="145"/>
      <c r="OWL121" s="145"/>
      <c r="OWM121" s="145"/>
      <c r="OWN121" s="145"/>
      <c r="OWO121" s="145"/>
      <c r="OWP121" s="145"/>
      <c r="OWQ121" s="145"/>
      <c r="OWR121" s="145"/>
      <c r="OWS121" s="145"/>
      <c r="OWW121" s="145"/>
      <c r="OWY121" s="145"/>
      <c r="OWZ121" s="145"/>
      <c r="OXA121" s="145"/>
      <c r="OXB121" s="145"/>
      <c r="OXE121" s="145"/>
      <c r="OXG121" s="145"/>
      <c r="OXH121" s="145"/>
      <c r="OXI121" s="145"/>
      <c r="OXJ121" s="145"/>
      <c r="OXK121" s="145"/>
      <c r="OXL121" s="145"/>
      <c r="OXM121" s="145"/>
      <c r="OXN121" s="145"/>
      <c r="OXO121" s="145"/>
      <c r="OXP121" s="145"/>
      <c r="OXQ121" s="145"/>
      <c r="OXR121" s="145"/>
      <c r="OXS121" s="145"/>
      <c r="OXV121" s="145"/>
      <c r="OXY121" s="145"/>
      <c r="OYB121" s="145"/>
      <c r="OYE121" s="145"/>
      <c r="OYH121" s="145"/>
      <c r="OYT121" s="145"/>
      <c r="OYW121" s="145"/>
      <c r="OYZ121" s="145"/>
      <c r="OZC121" s="145"/>
      <c r="OZL121" s="145"/>
      <c r="OZR121" s="145"/>
      <c r="OZU121" s="145"/>
      <c r="OZX121" s="145"/>
      <c r="PAA121" s="145"/>
      <c r="PAG121" s="145"/>
      <c r="PAJ121" s="145"/>
      <c r="PAP121" s="145"/>
      <c r="PAR121" s="145"/>
      <c r="PAS121" s="145"/>
      <c r="PAU121" s="145"/>
      <c r="PAX121" s="145"/>
      <c r="PBA121" s="145"/>
      <c r="PBD121" s="145"/>
      <c r="PBL121" s="145"/>
      <c r="PBQ121" s="145"/>
      <c r="PBZ121" s="145"/>
      <c r="PCC121" s="145"/>
      <c r="PCK121" s="145"/>
      <c r="PDG121" s="145"/>
      <c r="PDH121" s="145"/>
      <c r="PDI121" s="145"/>
      <c r="PDJ121" s="145"/>
      <c r="PDK121" s="145"/>
      <c r="PDL121" s="145"/>
      <c r="PED121" s="145"/>
      <c r="PEE121" s="145"/>
      <c r="PEH121" s="145"/>
      <c r="PEK121" s="145"/>
      <c r="PEM121" s="145"/>
      <c r="PEO121" s="145"/>
      <c r="PER121" s="145"/>
      <c r="PEU121" s="145"/>
      <c r="PEX121" s="145"/>
      <c r="PFA121" s="145"/>
      <c r="PFD121" s="145"/>
      <c r="PFG121" s="145"/>
      <c r="PFJ121" s="145"/>
      <c r="PFM121" s="145"/>
      <c r="PFO121" s="145"/>
      <c r="PGB121" s="145"/>
      <c r="PGC121" s="145"/>
      <c r="PGD121" s="145"/>
      <c r="PGE121" s="145"/>
      <c r="PGF121" s="145"/>
      <c r="PGG121" s="145"/>
      <c r="PGH121" s="145"/>
      <c r="PGI121" s="145"/>
      <c r="PGJ121" s="145"/>
      <c r="PGK121" s="145"/>
      <c r="PGL121" s="145"/>
      <c r="PGM121" s="145"/>
      <c r="PGN121" s="145"/>
      <c r="PGO121" s="145"/>
      <c r="PGS121" s="145"/>
      <c r="PGU121" s="145"/>
      <c r="PGV121" s="145"/>
      <c r="PGW121" s="145"/>
      <c r="PGX121" s="145"/>
      <c r="PHA121" s="145"/>
      <c r="PHC121" s="145"/>
      <c r="PHD121" s="145"/>
      <c r="PHE121" s="145"/>
      <c r="PHF121" s="145"/>
      <c r="PHG121" s="145"/>
      <c r="PHH121" s="145"/>
      <c r="PHI121" s="145"/>
      <c r="PHJ121" s="145"/>
      <c r="PHK121" s="145"/>
      <c r="PHL121" s="145"/>
      <c r="PHM121" s="145"/>
      <c r="PHN121" s="145"/>
      <c r="PHO121" s="145"/>
      <c r="PHR121" s="145"/>
      <c r="PHU121" s="145"/>
      <c r="PHX121" s="145"/>
      <c r="PIA121" s="145"/>
      <c r="PID121" s="145"/>
      <c r="PIP121" s="145"/>
      <c r="PIS121" s="145"/>
      <c r="PIV121" s="145"/>
      <c r="PIY121" s="145"/>
      <c r="PJH121" s="145"/>
      <c r="PJN121" s="145"/>
      <c r="PJQ121" s="145"/>
      <c r="PJT121" s="145"/>
      <c r="PJW121" s="145"/>
      <c r="PKC121" s="145"/>
      <c r="PKF121" s="145"/>
      <c r="PKL121" s="145"/>
      <c r="PKN121" s="145"/>
      <c r="PKO121" s="145"/>
      <c r="PKQ121" s="145"/>
      <c r="PKT121" s="145"/>
      <c r="PKW121" s="145"/>
      <c r="PKZ121" s="145"/>
      <c r="PLH121" s="145"/>
      <c r="PLM121" s="145"/>
      <c r="PLV121" s="145"/>
      <c r="PLY121" s="145"/>
      <c r="PMG121" s="145"/>
      <c r="PNC121" s="145"/>
      <c r="PND121" s="145"/>
      <c r="PNE121" s="145"/>
      <c r="PNF121" s="145"/>
      <c r="PNG121" s="145"/>
      <c r="PNH121" s="145"/>
      <c r="PNZ121" s="145"/>
      <c r="POA121" s="145"/>
      <c r="POD121" s="145"/>
      <c r="POG121" s="145"/>
      <c r="POI121" s="145"/>
      <c r="POK121" s="145"/>
      <c r="PON121" s="145"/>
      <c r="POQ121" s="145"/>
      <c r="POT121" s="145"/>
      <c r="POW121" s="145"/>
      <c r="POZ121" s="145"/>
      <c r="PPC121" s="145"/>
      <c r="PPF121" s="145"/>
      <c r="PPI121" s="145"/>
      <c r="PPK121" s="145"/>
      <c r="PPX121" s="145"/>
      <c r="PPY121" s="145"/>
      <c r="PPZ121" s="145"/>
      <c r="PQA121" s="145"/>
      <c r="PQB121" s="145"/>
      <c r="PQC121" s="145"/>
      <c r="PQD121" s="145"/>
      <c r="PQE121" s="145"/>
      <c r="PQF121" s="145"/>
      <c r="PQG121" s="145"/>
      <c r="PQH121" s="145"/>
      <c r="PQI121" s="145"/>
      <c r="PQJ121" s="145"/>
      <c r="PQK121" s="145"/>
      <c r="PQO121" s="145"/>
      <c r="PQQ121" s="145"/>
      <c r="PQR121" s="145"/>
      <c r="PQS121" s="145"/>
      <c r="PQT121" s="145"/>
      <c r="PQW121" s="145"/>
      <c r="PQY121" s="145"/>
      <c r="PQZ121" s="145"/>
      <c r="PRA121" s="145"/>
      <c r="PRB121" s="145"/>
      <c r="PRC121" s="145"/>
      <c r="PRD121" s="145"/>
      <c r="PRE121" s="145"/>
      <c r="PRF121" s="145"/>
      <c r="PRG121" s="145"/>
      <c r="PRH121" s="145"/>
      <c r="PRI121" s="145"/>
      <c r="PRJ121" s="145"/>
      <c r="PRK121" s="145"/>
      <c r="PRN121" s="145"/>
      <c r="PRQ121" s="145"/>
      <c r="PRT121" s="145"/>
      <c r="PRW121" s="145"/>
      <c r="PRZ121" s="145"/>
      <c r="PSL121" s="145"/>
      <c r="PSO121" s="145"/>
      <c r="PSR121" s="145"/>
      <c r="PSU121" s="145"/>
      <c r="PTD121" s="145"/>
      <c r="PTJ121" s="145"/>
      <c r="PTM121" s="145"/>
      <c r="PTP121" s="145"/>
      <c r="PTS121" s="145"/>
      <c r="PTY121" s="145"/>
      <c r="PUB121" s="145"/>
      <c r="PUH121" s="145"/>
      <c r="PUJ121" s="145"/>
      <c r="PUK121" s="145"/>
      <c r="PUM121" s="145"/>
      <c r="PUP121" s="145"/>
      <c r="PUS121" s="145"/>
      <c r="PUV121" s="145"/>
      <c r="PVD121" s="145"/>
      <c r="PVI121" s="145"/>
      <c r="PVR121" s="145"/>
      <c r="PVU121" s="145"/>
      <c r="PWC121" s="145"/>
      <c r="PWY121" s="145"/>
      <c r="PWZ121" s="145"/>
      <c r="PXA121" s="145"/>
      <c r="PXB121" s="145"/>
      <c r="PXC121" s="145"/>
      <c r="PXD121" s="145"/>
      <c r="PXV121" s="145"/>
      <c r="PXW121" s="145"/>
      <c r="PXZ121" s="145"/>
      <c r="PYC121" s="145"/>
      <c r="PYE121" s="145"/>
      <c r="PYG121" s="145"/>
      <c r="PYJ121" s="145"/>
      <c r="PYM121" s="145"/>
      <c r="PYP121" s="145"/>
      <c r="PYS121" s="145"/>
      <c r="PYV121" s="145"/>
      <c r="PYY121" s="145"/>
      <c r="PZB121" s="145"/>
      <c r="PZE121" s="145"/>
      <c r="PZG121" s="145"/>
      <c r="PZT121" s="145"/>
      <c r="PZU121" s="145"/>
      <c r="PZV121" s="145"/>
      <c r="PZW121" s="145"/>
      <c r="PZX121" s="145"/>
      <c r="PZY121" s="145"/>
      <c r="PZZ121" s="145"/>
      <c r="QAA121" s="145"/>
      <c r="QAB121" s="145"/>
      <c r="QAC121" s="145"/>
      <c r="QAD121" s="145"/>
      <c r="QAE121" s="145"/>
      <c r="QAF121" s="145"/>
      <c r="QAG121" s="145"/>
      <c r="QAK121" s="145"/>
      <c r="QAM121" s="145"/>
      <c r="QAN121" s="145"/>
      <c r="QAO121" s="145"/>
      <c r="QAP121" s="145"/>
      <c r="QAS121" s="145"/>
      <c r="QAU121" s="145"/>
      <c r="QAV121" s="145"/>
      <c r="QAW121" s="145"/>
      <c r="QAX121" s="145"/>
      <c r="QAY121" s="145"/>
      <c r="QAZ121" s="145"/>
      <c r="QBA121" s="145"/>
      <c r="QBB121" s="145"/>
      <c r="QBC121" s="145"/>
      <c r="QBD121" s="145"/>
      <c r="QBE121" s="145"/>
      <c r="QBF121" s="145"/>
      <c r="QBG121" s="145"/>
      <c r="QBJ121" s="145"/>
      <c r="QBM121" s="145"/>
      <c r="QBP121" s="145"/>
      <c r="QBS121" s="145"/>
      <c r="QBV121" s="145"/>
      <c r="QCH121" s="145"/>
      <c r="QCK121" s="145"/>
      <c r="QCN121" s="145"/>
      <c r="QCQ121" s="145"/>
      <c r="QCZ121" s="145"/>
      <c r="QDF121" s="145"/>
      <c r="QDI121" s="145"/>
      <c r="QDL121" s="145"/>
      <c r="QDO121" s="145"/>
      <c r="QDU121" s="145"/>
      <c r="QDX121" s="145"/>
      <c r="QED121" s="145"/>
      <c r="QEF121" s="145"/>
      <c r="QEG121" s="145"/>
      <c r="QEI121" s="145"/>
      <c r="QEL121" s="145"/>
      <c r="QEO121" s="145"/>
      <c r="QER121" s="145"/>
      <c r="QEZ121" s="145"/>
      <c r="QFE121" s="145"/>
      <c r="QFN121" s="145"/>
      <c r="QFQ121" s="145"/>
      <c r="QFY121" s="145"/>
      <c r="QGU121" s="145"/>
      <c r="QGV121" s="145"/>
      <c r="QGW121" s="145"/>
      <c r="QGX121" s="145"/>
      <c r="QGY121" s="145"/>
      <c r="QGZ121" s="145"/>
      <c r="QHR121" s="145"/>
      <c r="QHS121" s="145"/>
      <c r="QHV121" s="145"/>
      <c r="QHY121" s="145"/>
      <c r="QIA121" s="145"/>
      <c r="QIC121" s="145"/>
      <c r="QIF121" s="145"/>
      <c r="QII121" s="145"/>
      <c r="QIL121" s="145"/>
      <c r="QIO121" s="145"/>
      <c r="QIR121" s="145"/>
      <c r="QIU121" s="145"/>
      <c r="QIX121" s="145"/>
      <c r="QJA121" s="145"/>
      <c r="QJC121" s="145"/>
      <c r="QJP121" s="145"/>
      <c r="QJQ121" s="145"/>
      <c r="QJR121" s="145"/>
      <c r="QJS121" s="145"/>
      <c r="QJT121" s="145"/>
      <c r="QJU121" s="145"/>
      <c r="QJV121" s="145"/>
      <c r="QJW121" s="145"/>
      <c r="QJX121" s="145"/>
      <c r="QJY121" s="145"/>
      <c r="QJZ121" s="145"/>
      <c r="QKA121" s="145"/>
      <c r="QKB121" s="145"/>
      <c r="QKC121" s="145"/>
      <c r="QKG121" s="145"/>
      <c r="QKI121" s="145"/>
      <c r="QKJ121" s="145"/>
      <c r="QKK121" s="145"/>
      <c r="QKL121" s="145"/>
      <c r="QKO121" s="145"/>
      <c r="QKQ121" s="145"/>
      <c r="QKR121" s="145"/>
      <c r="QKS121" s="145"/>
      <c r="QKT121" s="145"/>
      <c r="QKU121" s="145"/>
      <c r="QKV121" s="145"/>
      <c r="QKW121" s="145"/>
      <c r="QKX121" s="145"/>
      <c r="QKY121" s="145"/>
      <c r="QKZ121" s="145"/>
      <c r="QLA121" s="145"/>
      <c r="QLB121" s="145"/>
      <c r="QLC121" s="145"/>
      <c r="QLF121" s="145"/>
      <c r="QLI121" s="145"/>
      <c r="QLL121" s="145"/>
      <c r="QLO121" s="145"/>
      <c r="QLR121" s="145"/>
      <c r="QMD121" s="145"/>
      <c r="QMG121" s="145"/>
      <c r="QMJ121" s="145"/>
      <c r="QMM121" s="145"/>
      <c r="QMV121" s="145"/>
      <c r="QNB121" s="145"/>
      <c r="QNE121" s="145"/>
      <c r="QNH121" s="145"/>
      <c r="QNK121" s="145"/>
      <c r="QNQ121" s="145"/>
      <c r="QNT121" s="145"/>
      <c r="QNZ121" s="145"/>
      <c r="QOB121" s="145"/>
      <c r="QOC121" s="145"/>
      <c r="QOE121" s="145"/>
      <c r="QOH121" s="145"/>
      <c r="QOK121" s="145"/>
      <c r="QON121" s="145"/>
      <c r="QOV121" s="145"/>
      <c r="QPA121" s="145"/>
      <c r="QPJ121" s="145"/>
      <c r="QPM121" s="145"/>
      <c r="QPU121" s="145"/>
      <c r="QQQ121" s="145"/>
      <c r="QQR121" s="145"/>
      <c r="QQS121" s="145"/>
      <c r="QQT121" s="145"/>
      <c r="QQU121" s="145"/>
      <c r="QQV121" s="145"/>
      <c r="QRN121" s="145"/>
      <c r="QRO121" s="145"/>
      <c r="QRR121" s="145"/>
      <c r="QRU121" s="145"/>
      <c r="QRW121" s="145"/>
      <c r="QRY121" s="145"/>
      <c r="QSB121" s="145"/>
      <c r="QSE121" s="145"/>
      <c r="QSH121" s="145"/>
      <c r="QSK121" s="145"/>
      <c r="QSN121" s="145"/>
      <c r="QSQ121" s="145"/>
      <c r="QST121" s="145"/>
      <c r="QSW121" s="145"/>
      <c r="QSY121" s="145"/>
      <c r="QTL121" s="145"/>
      <c r="QTM121" s="145"/>
      <c r="QTN121" s="145"/>
      <c r="QTO121" s="145"/>
      <c r="QTP121" s="145"/>
      <c r="QTQ121" s="145"/>
      <c r="QTR121" s="145"/>
      <c r="QTS121" s="145"/>
      <c r="QTT121" s="145"/>
      <c r="QTU121" s="145"/>
      <c r="QTV121" s="145"/>
      <c r="QTW121" s="145"/>
      <c r="QTX121" s="145"/>
      <c r="QTY121" s="145"/>
      <c r="QUC121" s="145"/>
      <c r="QUE121" s="145"/>
      <c r="QUF121" s="145"/>
      <c r="QUG121" s="145"/>
      <c r="QUH121" s="145"/>
      <c r="QUK121" s="145"/>
      <c r="QUM121" s="145"/>
      <c r="QUN121" s="145"/>
      <c r="QUO121" s="145"/>
      <c r="QUP121" s="145"/>
      <c r="QUQ121" s="145"/>
      <c r="QUR121" s="145"/>
      <c r="QUS121" s="145"/>
      <c r="QUT121" s="145"/>
      <c r="QUU121" s="145"/>
      <c r="QUV121" s="145"/>
      <c r="QUW121" s="145"/>
      <c r="QUX121" s="145"/>
      <c r="QUY121" s="145"/>
      <c r="QVB121" s="145"/>
      <c r="QVE121" s="145"/>
      <c r="QVH121" s="145"/>
      <c r="QVK121" s="145"/>
      <c r="QVN121" s="145"/>
      <c r="QVZ121" s="145"/>
      <c r="QWC121" s="145"/>
      <c r="QWF121" s="145"/>
      <c r="QWI121" s="145"/>
      <c r="QWR121" s="145"/>
      <c r="QWX121" s="145"/>
      <c r="QXA121" s="145"/>
      <c r="QXD121" s="145"/>
      <c r="QXG121" s="145"/>
      <c r="QXM121" s="145"/>
      <c r="QXP121" s="145"/>
      <c r="QXV121" s="145"/>
      <c r="QXX121" s="145"/>
      <c r="QXY121" s="145"/>
      <c r="QYA121" s="145"/>
      <c r="QYD121" s="145"/>
      <c r="QYG121" s="145"/>
      <c r="QYJ121" s="145"/>
      <c r="QYR121" s="145"/>
      <c r="QYW121" s="145"/>
      <c r="QZF121" s="145"/>
      <c r="QZI121" s="145"/>
      <c r="QZQ121" s="145"/>
      <c r="RAM121" s="145"/>
      <c r="RAN121" s="145"/>
      <c r="RAO121" s="145"/>
      <c r="RAP121" s="145"/>
      <c r="RAQ121" s="145"/>
      <c r="RAR121" s="145"/>
      <c r="RBJ121" s="145"/>
      <c r="RBK121" s="145"/>
      <c r="RBN121" s="145"/>
      <c r="RBQ121" s="145"/>
      <c r="RBS121" s="145"/>
      <c r="RBU121" s="145"/>
      <c r="RBX121" s="145"/>
      <c r="RCA121" s="145"/>
      <c r="RCD121" s="145"/>
      <c r="RCG121" s="145"/>
      <c r="RCJ121" s="145"/>
      <c r="RCM121" s="145"/>
      <c r="RCP121" s="145"/>
      <c r="RCS121" s="145"/>
      <c r="RCU121" s="145"/>
      <c r="RDH121" s="145"/>
      <c r="RDI121" s="145"/>
      <c r="RDJ121" s="145"/>
      <c r="RDK121" s="145"/>
      <c r="RDL121" s="145"/>
      <c r="RDM121" s="145"/>
      <c r="RDN121" s="145"/>
      <c r="RDO121" s="145"/>
      <c r="RDP121" s="145"/>
      <c r="RDQ121" s="145"/>
      <c r="RDR121" s="145"/>
      <c r="RDS121" s="145"/>
      <c r="RDT121" s="145"/>
      <c r="RDU121" s="145"/>
      <c r="RDY121" s="145"/>
      <c r="REA121" s="145"/>
      <c r="REB121" s="145"/>
      <c r="REC121" s="145"/>
      <c r="RED121" s="145"/>
      <c r="REG121" s="145"/>
      <c r="REI121" s="145"/>
      <c r="REJ121" s="145"/>
      <c r="REK121" s="145"/>
      <c r="REL121" s="145"/>
      <c r="REM121" s="145"/>
      <c r="REN121" s="145"/>
      <c r="REO121" s="145"/>
      <c r="REP121" s="145"/>
      <c r="REQ121" s="145"/>
      <c r="RER121" s="145"/>
      <c r="RES121" s="145"/>
      <c r="RET121" s="145"/>
      <c r="REU121" s="145"/>
      <c r="REX121" s="145"/>
      <c r="RFA121" s="145"/>
      <c r="RFD121" s="145"/>
      <c r="RFG121" s="145"/>
      <c r="RFJ121" s="145"/>
      <c r="RFV121" s="145"/>
      <c r="RFY121" s="145"/>
      <c r="RGB121" s="145"/>
      <c r="RGE121" s="145"/>
      <c r="RGN121" s="145"/>
      <c r="RGT121" s="145"/>
      <c r="RGW121" s="145"/>
      <c r="RGZ121" s="145"/>
      <c r="RHC121" s="145"/>
      <c r="RHI121" s="145"/>
      <c r="RHL121" s="145"/>
      <c r="RHR121" s="145"/>
      <c r="RHT121" s="145"/>
      <c r="RHU121" s="145"/>
      <c r="RHW121" s="145"/>
      <c r="RHZ121" s="145"/>
      <c r="RIC121" s="145"/>
      <c r="RIF121" s="145"/>
      <c r="RIN121" s="145"/>
      <c r="RIS121" s="145"/>
      <c r="RJB121" s="145"/>
      <c r="RJE121" s="145"/>
      <c r="RJM121" s="145"/>
      <c r="RKI121" s="145"/>
      <c r="RKJ121" s="145"/>
      <c r="RKK121" s="145"/>
      <c r="RKL121" s="145"/>
      <c r="RKM121" s="145"/>
      <c r="RKN121" s="145"/>
      <c r="RLF121" s="145"/>
      <c r="RLG121" s="145"/>
      <c r="RLJ121" s="145"/>
      <c r="RLM121" s="145"/>
      <c r="RLO121" s="145"/>
      <c r="RLQ121" s="145"/>
      <c r="RLT121" s="145"/>
      <c r="RLW121" s="145"/>
      <c r="RLZ121" s="145"/>
      <c r="RMC121" s="145"/>
      <c r="RMF121" s="145"/>
      <c r="RMI121" s="145"/>
      <c r="RML121" s="145"/>
      <c r="RMO121" s="145"/>
      <c r="RMQ121" s="145"/>
      <c r="RND121" s="145"/>
      <c r="RNE121" s="145"/>
      <c r="RNF121" s="145"/>
      <c r="RNG121" s="145"/>
      <c r="RNH121" s="145"/>
      <c r="RNI121" s="145"/>
      <c r="RNJ121" s="145"/>
      <c r="RNK121" s="145"/>
      <c r="RNL121" s="145"/>
      <c r="RNM121" s="145"/>
      <c r="RNN121" s="145"/>
      <c r="RNO121" s="145"/>
      <c r="RNP121" s="145"/>
      <c r="RNQ121" s="145"/>
      <c r="RNU121" s="145"/>
      <c r="RNW121" s="145"/>
      <c r="RNX121" s="145"/>
      <c r="RNY121" s="145"/>
      <c r="RNZ121" s="145"/>
      <c r="ROC121" s="145"/>
      <c r="ROE121" s="145"/>
      <c r="ROF121" s="145"/>
      <c r="ROG121" s="145"/>
      <c r="ROH121" s="145"/>
      <c r="ROI121" s="145"/>
      <c r="ROJ121" s="145"/>
      <c r="ROK121" s="145"/>
      <c r="ROL121" s="145"/>
      <c r="ROM121" s="145"/>
      <c r="RON121" s="145"/>
      <c r="ROO121" s="145"/>
      <c r="ROP121" s="145"/>
      <c r="ROQ121" s="145"/>
      <c r="ROT121" s="145"/>
      <c r="ROW121" s="145"/>
      <c r="ROZ121" s="145"/>
      <c r="RPC121" s="145"/>
      <c r="RPF121" s="145"/>
      <c r="RPR121" s="145"/>
      <c r="RPU121" s="145"/>
      <c r="RPX121" s="145"/>
      <c r="RQA121" s="145"/>
      <c r="RQJ121" s="145"/>
      <c r="RQP121" s="145"/>
      <c r="RQS121" s="145"/>
      <c r="RQV121" s="145"/>
      <c r="RQY121" s="145"/>
      <c r="RRE121" s="145"/>
      <c r="RRH121" s="145"/>
      <c r="RRN121" s="145"/>
      <c r="RRP121" s="145"/>
      <c r="RRQ121" s="145"/>
      <c r="RRS121" s="145"/>
      <c r="RRV121" s="145"/>
      <c r="RRY121" s="145"/>
      <c r="RSB121" s="145"/>
      <c r="RSJ121" s="145"/>
      <c r="RSO121" s="145"/>
      <c r="RSX121" s="145"/>
      <c r="RTA121" s="145"/>
      <c r="RTI121" s="145"/>
      <c r="RUE121" s="145"/>
      <c r="RUF121" s="145"/>
      <c r="RUG121" s="145"/>
      <c r="RUH121" s="145"/>
      <c r="RUI121" s="145"/>
      <c r="RUJ121" s="145"/>
      <c r="RVB121" s="145"/>
      <c r="RVC121" s="145"/>
      <c r="RVF121" s="145"/>
      <c r="RVI121" s="145"/>
      <c r="RVK121" s="145"/>
      <c r="RVM121" s="145"/>
      <c r="RVP121" s="145"/>
      <c r="RVS121" s="145"/>
      <c r="RVV121" s="145"/>
      <c r="RVY121" s="145"/>
      <c r="RWB121" s="145"/>
      <c r="RWE121" s="145"/>
      <c r="RWH121" s="145"/>
      <c r="RWK121" s="145"/>
      <c r="RWM121" s="145"/>
      <c r="RWZ121" s="145"/>
      <c r="RXA121" s="145"/>
      <c r="RXB121" s="145"/>
      <c r="RXC121" s="145"/>
      <c r="RXD121" s="145"/>
      <c r="RXE121" s="145"/>
      <c r="RXF121" s="145"/>
      <c r="RXG121" s="145"/>
      <c r="RXH121" s="145"/>
      <c r="RXI121" s="145"/>
      <c r="RXJ121" s="145"/>
      <c r="RXK121" s="145"/>
      <c r="RXL121" s="145"/>
      <c r="RXM121" s="145"/>
      <c r="RXQ121" s="145"/>
      <c r="RXS121" s="145"/>
      <c r="RXT121" s="145"/>
      <c r="RXU121" s="145"/>
      <c r="RXV121" s="145"/>
      <c r="RXY121" s="145"/>
      <c r="RYA121" s="145"/>
      <c r="RYB121" s="145"/>
      <c r="RYC121" s="145"/>
      <c r="RYD121" s="145"/>
      <c r="RYE121" s="145"/>
      <c r="RYF121" s="145"/>
      <c r="RYG121" s="145"/>
      <c r="RYH121" s="145"/>
      <c r="RYI121" s="145"/>
      <c r="RYJ121" s="145"/>
      <c r="RYK121" s="145"/>
      <c r="RYL121" s="145"/>
      <c r="RYM121" s="145"/>
      <c r="RYP121" s="145"/>
      <c r="RYS121" s="145"/>
      <c r="RYV121" s="145"/>
      <c r="RYY121" s="145"/>
      <c r="RZB121" s="145"/>
      <c r="RZN121" s="145"/>
      <c r="RZQ121" s="145"/>
      <c r="RZT121" s="145"/>
      <c r="RZW121" s="145"/>
      <c r="SAF121" s="145"/>
      <c r="SAL121" s="145"/>
      <c r="SAO121" s="145"/>
      <c r="SAR121" s="145"/>
      <c r="SAU121" s="145"/>
      <c r="SBA121" s="145"/>
      <c r="SBD121" s="145"/>
      <c r="SBJ121" s="145"/>
      <c r="SBL121" s="145"/>
      <c r="SBM121" s="145"/>
      <c r="SBO121" s="145"/>
      <c r="SBR121" s="145"/>
      <c r="SBU121" s="145"/>
      <c r="SBX121" s="145"/>
      <c r="SCF121" s="145"/>
      <c r="SCK121" s="145"/>
      <c r="SCT121" s="145"/>
      <c r="SCW121" s="145"/>
      <c r="SDE121" s="145"/>
      <c r="SEA121" s="145"/>
      <c r="SEB121" s="145"/>
      <c r="SEC121" s="145"/>
      <c r="SED121" s="145"/>
      <c r="SEE121" s="145"/>
      <c r="SEF121" s="145"/>
      <c r="SEX121" s="145"/>
      <c r="SEY121" s="145"/>
      <c r="SFB121" s="145"/>
      <c r="SFE121" s="145"/>
      <c r="SFG121" s="145"/>
      <c r="SFI121" s="145"/>
      <c r="SFL121" s="145"/>
      <c r="SFO121" s="145"/>
      <c r="SFR121" s="145"/>
      <c r="SFU121" s="145"/>
      <c r="SFX121" s="145"/>
      <c r="SGA121" s="145"/>
      <c r="SGD121" s="145"/>
      <c r="SGG121" s="145"/>
      <c r="SGI121" s="145"/>
      <c r="SGV121" s="145"/>
      <c r="SGW121" s="145"/>
      <c r="SGX121" s="145"/>
      <c r="SGY121" s="145"/>
      <c r="SGZ121" s="145"/>
      <c r="SHA121" s="145"/>
      <c r="SHB121" s="145"/>
      <c r="SHC121" s="145"/>
      <c r="SHD121" s="145"/>
      <c r="SHE121" s="145"/>
      <c r="SHF121" s="145"/>
      <c r="SHG121" s="145"/>
      <c r="SHH121" s="145"/>
      <c r="SHI121" s="145"/>
      <c r="SHM121" s="145"/>
      <c r="SHO121" s="145"/>
      <c r="SHP121" s="145"/>
      <c r="SHQ121" s="145"/>
      <c r="SHR121" s="145"/>
      <c r="SHU121" s="145"/>
      <c r="SHW121" s="145"/>
      <c r="SHX121" s="145"/>
      <c r="SHY121" s="145"/>
      <c r="SHZ121" s="145"/>
      <c r="SIA121" s="145"/>
      <c r="SIB121" s="145"/>
      <c r="SIC121" s="145"/>
      <c r="SID121" s="145"/>
      <c r="SIE121" s="145"/>
      <c r="SIF121" s="145"/>
      <c r="SIG121" s="145"/>
      <c r="SIH121" s="145"/>
      <c r="SII121" s="145"/>
      <c r="SIL121" s="145"/>
      <c r="SIO121" s="145"/>
      <c r="SIR121" s="145"/>
      <c r="SIU121" s="145"/>
      <c r="SIX121" s="145"/>
      <c r="SJJ121" s="145"/>
      <c r="SJM121" s="145"/>
      <c r="SJP121" s="145"/>
      <c r="SJS121" s="145"/>
      <c r="SKB121" s="145"/>
      <c r="SKH121" s="145"/>
      <c r="SKK121" s="145"/>
      <c r="SKN121" s="145"/>
      <c r="SKQ121" s="145"/>
      <c r="SKW121" s="145"/>
      <c r="SKZ121" s="145"/>
      <c r="SLF121" s="145"/>
      <c r="SLH121" s="145"/>
      <c r="SLI121" s="145"/>
      <c r="SLK121" s="145"/>
      <c r="SLN121" s="145"/>
      <c r="SLQ121" s="145"/>
      <c r="SLT121" s="145"/>
      <c r="SMB121" s="145"/>
      <c r="SMG121" s="145"/>
      <c r="SMP121" s="145"/>
      <c r="SMS121" s="145"/>
      <c r="SNA121" s="145"/>
      <c r="SNW121" s="145"/>
      <c r="SNX121" s="145"/>
      <c r="SNY121" s="145"/>
      <c r="SNZ121" s="145"/>
      <c r="SOA121" s="145"/>
      <c r="SOB121" s="145"/>
      <c r="SOT121" s="145"/>
      <c r="SOU121" s="145"/>
      <c r="SOX121" s="145"/>
      <c r="SPA121" s="145"/>
      <c r="SPC121" s="145"/>
      <c r="SPE121" s="145"/>
      <c r="SPH121" s="145"/>
      <c r="SPK121" s="145"/>
      <c r="SPN121" s="145"/>
      <c r="SPQ121" s="145"/>
      <c r="SPT121" s="145"/>
      <c r="SPW121" s="145"/>
      <c r="SPZ121" s="145"/>
      <c r="SQC121" s="145"/>
      <c r="SQE121" s="145"/>
      <c r="SQR121" s="145"/>
      <c r="SQS121" s="145"/>
      <c r="SQT121" s="145"/>
      <c r="SQU121" s="145"/>
      <c r="SQV121" s="145"/>
      <c r="SQW121" s="145"/>
      <c r="SQX121" s="145"/>
      <c r="SQY121" s="145"/>
      <c r="SQZ121" s="145"/>
      <c r="SRA121" s="145"/>
      <c r="SRB121" s="145"/>
      <c r="SRC121" s="145"/>
      <c r="SRD121" s="145"/>
      <c r="SRE121" s="145"/>
      <c r="SRI121" s="145"/>
      <c r="SRK121" s="145"/>
      <c r="SRL121" s="145"/>
      <c r="SRM121" s="145"/>
      <c r="SRN121" s="145"/>
      <c r="SRQ121" s="145"/>
      <c r="SRS121" s="145"/>
      <c r="SRT121" s="145"/>
      <c r="SRU121" s="145"/>
      <c r="SRV121" s="145"/>
      <c r="SRW121" s="145"/>
      <c r="SRX121" s="145"/>
      <c r="SRY121" s="145"/>
      <c r="SRZ121" s="145"/>
      <c r="SSA121" s="145"/>
      <c r="SSB121" s="145"/>
      <c r="SSC121" s="145"/>
      <c r="SSD121" s="145"/>
      <c r="SSE121" s="145"/>
      <c r="SSH121" s="145"/>
      <c r="SSK121" s="145"/>
      <c r="SSN121" s="145"/>
      <c r="SSQ121" s="145"/>
      <c r="SST121" s="145"/>
      <c r="STF121" s="145"/>
      <c r="STI121" s="145"/>
      <c r="STL121" s="145"/>
      <c r="STO121" s="145"/>
      <c r="STX121" s="145"/>
      <c r="SUD121" s="145"/>
      <c r="SUG121" s="145"/>
      <c r="SUJ121" s="145"/>
      <c r="SUM121" s="145"/>
      <c r="SUS121" s="145"/>
      <c r="SUV121" s="145"/>
      <c r="SVB121" s="145"/>
      <c r="SVD121" s="145"/>
      <c r="SVE121" s="145"/>
      <c r="SVG121" s="145"/>
      <c r="SVJ121" s="145"/>
      <c r="SVM121" s="145"/>
      <c r="SVP121" s="145"/>
      <c r="SVX121" s="145"/>
      <c r="SWC121" s="145"/>
      <c r="SWL121" s="145"/>
      <c r="SWO121" s="145"/>
      <c r="SWW121" s="145"/>
      <c r="SXS121" s="145"/>
      <c r="SXT121" s="145"/>
      <c r="SXU121" s="145"/>
      <c r="SXV121" s="145"/>
      <c r="SXW121" s="145"/>
      <c r="SXX121" s="145"/>
      <c r="SYP121" s="145"/>
      <c r="SYQ121" s="145"/>
      <c r="SYT121" s="145"/>
      <c r="SYW121" s="145"/>
      <c r="SYY121" s="145"/>
      <c r="SZA121" s="145"/>
      <c r="SZD121" s="145"/>
      <c r="SZG121" s="145"/>
      <c r="SZJ121" s="145"/>
      <c r="SZM121" s="145"/>
      <c r="SZP121" s="145"/>
      <c r="SZS121" s="145"/>
      <c r="SZV121" s="145"/>
      <c r="SZY121" s="145"/>
      <c r="TAA121" s="145"/>
      <c r="TAN121" s="145"/>
      <c r="TAO121" s="145"/>
      <c r="TAP121" s="145"/>
      <c r="TAQ121" s="145"/>
      <c r="TAR121" s="145"/>
      <c r="TAS121" s="145"/>
      <c r="TAT121" s="145"/>
      <c r="TAU121" s="145"/>
      <c r="TAV121" s="145"/>
      <c r="TAW121" s="145"/>
      <c r="TAX121" s="145"/>
      <c r="TAY121" s="145"/>
      <c r="TAZ121" s="145"/>
      <c r="TBA121" s="145"/>
      <c r="TBE121" s="145"/>
      <c r="TBG121" s="145"/>
      <c r="TBH121" s="145"/>
      <c r="TBI121" s="145"/>
      <c r="TBJ121" s="145"/>
      <c r="TBM121" s="145"/>
      <c r="TBO121" s="145"/>
      <c r="TBP121" s="145"/>
      <c r="TBQ121" s="145"/>
      <c r="TBR121" s="145"/>
      <c r="TBS121" s="145"/>
      <c r="TBT121" s="145"/>
      <c r="TBU121" s="145"/>
      <c r="TBV121" s="145"/>
      <c r="TBW121" s="145"/>
      <c r="TBX121" s="145"/>
      <c r="TBY121" s="145"/>
      <c r="TBZ121" s="145"/>
      <c r="TCA121" s="145"/>
      <c r="TCD121" s="145"/>
      <c r="TCG121" s="145"/>
      <c r="TCJ121" s="145"/>
      <c r="TCM121" s="145"/>
      <c r="TCP121" s="145"/>
      <c r="TDB121" s="145"/>
      <c r="TDE121" s="145"/>
      <c r="TDH121" s="145"/>
      <c r="TDK121" s="145"/>
      <c r="TDT121" s="145"/>
      <c r="TDZ121" s="145"/>
      <c r="TEC121" s="145"/>
      <c r="TEF121" s="145"/>
      <c r="TEI121" s="145"/>
      <c r="TEO121" s="145"/>
      <c r="TER121" s="145"/>
      <c r="TEX121" s="145"/>
      <c r="TEZ121" s="145"/>
      <c r="TFA121" s="145"/>
      <c r="TFC121" s="145"/>
      <c r="TFF121" s="145"/>
      <c r="TFI121" s="145"/>
      <c r="TFL121" s="145"/>
      <c r="TFT121" s="145"/>
      <c r="TFY121" s="145"/>
      <c r="TGH121" s="145"/>
      <c r="TGK121" s="145"/>
      <c r="TGS121" s="145"/>
      <c r="THO121" s="145"/>
      <c r="THP121" s="145"/>
      <c r="THQ121" s="145"/>
      <c r="THR121" s="145"/>
      <c r="THS121" s="145"/>
      <c r="THT121" s="145"/>
      <c r="TIL121" s="145"/>
      <c r="TIM121" s="145"/>
      <c r="TIP121" s="145"/>
      <c r="TIS121" s="145"/>
      <c r="TIU121" s="145"/>
      <c r="TIW121" s="145"/>
      <c r="TIZ121" s="145"/>
      <c r="TJC121" s="145"/>
      <c r="TJF121" s="145"/>
      <c r="TJI121" s="145"/>
      <c r="TJL121" s="145"/>
      <c r="TJO121" s="145"/>
      <c r="TJR121" s="145"/>
      <c r="TJU121" s="145"/>
      <c r="TJW121" s="145"/>
      <c r="TKJ121" s="145"/>
      <c r="TKK121" s="145"/>
      <c r="TKL121" s="145"/>
      <c r="TKM121" s="145"/>
      <c r="TKN121" s="145"/>
      <c r="TKO121" s="145"/>
      <c r="TKP121" s="145"/>
      <c r="TKQ121" s="145"/>
      <c r="TKR121" s="145"/>
      <c r="TKS121" s="145"/>
      <c r="TKT121" s="145"/>
      <c r="TKU121" s="145"/>
      <c r="TKV121" s="145"/>
      <c r="TKW121" s="145"/>
      <c r="TLA121" s="145"/>
      <c r="TLC121" s="145"/>
      <c r="TLD121" s="145"/>
      <c r="TLE121" s="145"/>
      <c r="TLF121" s="145"/>
      <c r="TLI121" s="145"/>
      <c r="TLK121" s="145"/>
      <c r="TLL121" s="145"/>
      <c r="TLM121" s="145"/>
      <c r="TLN121" s="145"/>
      <c r="TLO121" s="145"/>
      <c r="TLP121" s="145"/>
      <c r="TLQ121" s="145"/>
      <c r="TLR121" s="145"/>
      <c r="TLS121" s="145"/>
      <c r="TLT121" s="145"/>
      <c r="TLU121" s="145"/>
      <c r="TLV121" s="145"/>
      <c r="TLW121" s="145"/>
      <c r="TLZ121" s="145"/>
      <c r="TMC121" s="145"/>
      <c r="TMF121" s="145"/>
      <c r="TMI121" s="145"/>
      <c r="TML121" s="145"/>
      <c r="TMX121" s="145"/>
      <c r="TNA121" s="145"/>
      <c r="TND121" s="145"/>
      <c r="TNG121" s="145"/>
      <c r="TNP121" s="145"/>
      <c r="TNV121" s="145"/>
      <c r="TNY121" s="145"/>
      <c r="TOB121" s="145"/>
      <c r="TOE121" s="145"/>
      <c r="TOK121" s="145"/>
      <c r="TON121" s="145"/>
      <c r="TOT121" s="145"/>
      <c r="TOV121" s="145"/>
      <c r="TOW121" s="145"/>
      <c r="TOY121" s="145"/>
      <c r="TPB121" s="145"/>
      <c r="TPE121" s="145"/>
      <c r="TPH121" s="145"/>
      <c r="TPP121" s="145"/>
      <c r="TPU121" s="145"/>
      <c r="TQD121" s="145"/>
      <c r="TQG121" s="145"/>
      <c r="TQO121" s="145"/>
      <c r="TRK121" s="145"/>
      <c r="TRL121" s="145"/>
      <c r="TRM121" s="145"/>
      <c r="TRN121" s="145"/>
      <c r="TRO121" s="145"/>
      <c r="TRP121" s="145"/>
      <c r="TSH121" s="145"/>
      <c r="TSI121" s="145"/>
      <c r="TSL121" s="145"/>
      <c r="TSO121" s="145"/>
      <c r="TSQ121" s="145"/>
      <c r="TSS121" s="145"/>
      <c r="TSV121" s="145"/>
      <c r="TSY121" s="145"/>
      <c r="TTB121" s="145"/>
      <c r="TTE121" s="145"/>
      <c r="TTH121" s="145"/>
      <c r="TTK121" s="145"/>
      <c r="TTN121" s="145"/>
      <c r="TTQ121" s="145"/>
      <c r="TTS121" s="145"/>
      <c r="TUF121" s="145"/>
      <c r="TUG121" s="145"/>
      <c r="TUH121" s="145"/>
      <c r="TUI121" s="145"/>
      <c r="TUJ121" s="145"/>
      <c r="TUK121" s="145"/>
      <c r="TUL121" s="145"/>
      <c r="TUM121" s="145"/>
      <c r="TUN121" s="145"/>
      <c r="TUO121" s="145"/>
      <c r="TUP121" s="145"/>
      <c r="TUQ121" s="145"/>
      <c r="TUR121" s="145"/>
      <c r="TUS121" s="145"/>
      <c r="TUW121" s="145"/>
      <c r="TUY121" s="145"/>
      <c r="TUZ121" s="145"/>
      <c r="TVA121" s="145"/>
      <c r="TVB121" s="145"/>
      <c r="TVE121" s="145"/>
      <c r="TVG121" s="145"/>
      <c r="TVH121" s="145"/>
      <c r="TVI121" s="145"/>
      <c r="TVJ121" s="145"/>
      <c r="TVK121" s="145"/>
      <c r="TVL121" s="145"/>
      <c r="TVM121" s="145"/>
      <c r="TVN121" s="145"/>
      <c r="TVO121" s="145"/>
      <c r="TVP121" s="145"/>
      <c r="TVQ121" s="145"/>
      <c r="TVR121" s="145"/>
      <c r="TVS121" s="145"/>
      <c r="TVV121" s="145"/>
      <c r="TVY121" s="145"/>
      <c r="TWB121" s="145"/>
      <c r="TWE121" s="145"/>
      <c r="TWH121" s="145"/>
      <c r="TWT121" s="145"/>
      <c r="TWW121" s="145"/>
      <c r="TWZ121" s="145"/>
      <c r="TXC121" s="145"/>
      <c r="TXL121" s="145"/>
      <c r="TXR121" s="145"/>
      <c r="TXU121" s="145"/>
      <c r="TXX121" s="145"/>
      <c r="TYA121" s="145"/>
      <c r="TYG121" s="145"/>
      <c r="TYJ121" s="145"/>
      <c r="TYP121" s="145"/>
      <c r="TYR121" s="145"/>
      <c r="TYS121" s="145"/>
      <c r="TYU121" s="145"/>
      <c r="TYX121" s="145"/>
      <c r="TZA121" s="145"/>
      <c r="TZD121" s="145"/>
      <c r="TZL121" s="145"/>
      <c r="TZQ121" s="145"/>
      <c r="TZZ121" s="145"/>
      <c r="UAC121" s="145"/>
      <c r="UAK121" s="145"/>
      <c r="UBG121" s="145"/>
      <c r="UBH121" s="145"/>
      <c r="UBI121" s="145"/>
      <c r="UBJ121" s="145"/>
      <c r="UBK121" s="145"/>
      <c r="UBL121" s="145"/>
      <c r="UCD121" s="145"/>
      <c r="UCE121" s="145"/>
      <c r="UCH121" s="145"/>
      <c r="UCK121" s="145"/>
      <c r="UCM121" s="145"/>
      <c r="UCO121" s="145"/>
      <c r="UCR121" s="145"/>
      <c r="UCU121" s="145"/>
      <c r="UCX121" s="145"/>
      <c r="UDA121" s="145"/>
      <c r="UDD121" s="145"/>
      <c r="UDG121" s="145"/>
      <c r="UDJ121" s="145"/>
      <c r="UDM121" s="145"/>
      <c r="UDO121" s="145"/>
      <c r="UEB121" s="145"/>
      <c r="UEC121" s="145"/>
      <c r="UED121" s="145"/>
      <c r="UEE121" s="145"/>
      <c r="UEF121" s="145"/>
      <c r="UEG121" s="145"/>
      <c r="UEH121" s="145"/>
      <c r="UEI121" s="145"/>
      <c r="UEJ121" s="145"/>
      <c r="UEK121" s="145"/>
      <c r="UEL121" s="145"/>
      <c r="UEM121" s="145"/>
      <c r="UEN121" s="145"/>
      <c r="UEO121" s="145"/>
      <c r="UES121" s="145"/>
      <c r="UEU121" s="145"/>
      <c r="UEV121" s="145"/>
      <c r="UEW121" s="145"/>
      <c r="UEX121" s="145"/>
      <c r="UFA121" s="145"/>
      <c r="UFC121" s="145"/>
      <c r="UFD121" s="145"/>
      <c r="UFE121" s="145"/>
      <c r="UFF121" s="145"/>
      <c r="UFG121" s="145"/>
      <c r="UFH121" s="145"/>
      <c r="UFI121" s="145"/>
      <c r="UFJ121" s="145"/>
      <c r="UFK121" s="145"/>
      <c r="UFL121" s="145"/>
      <c r="UFM121" s="145"/>
      <c r="UFN121" s="145"/>
      <c r="UFO121" s="145"/>
      <c r="UFR121" s="145"/>
      <c r="UFU121" s="145"/>
      <c r="UFX121" s="145"/>
      <c r="UGA121" s="145"/>
      <c r="UGD121" s="145"/>
      <c r="UGP121" s="145"/>
      <c r="UGS121" s="145"/>
      <c r="UGV121" s="145"/>
      <c r="UGY121" s="145"/>
      <c r="UHH121" s="145"/>
      <c r="UHN121" s="145"/>
      <c r="UHQ121" s="145"/>
      <c r="UHT121" s="145"/>
      <c r="UHW121" s="145"/>
      <c r="UIC121" s="145"/>
      <c r="UIF121" s="145"/>
      <c r="UIL121" s="145"/>
      <c r="UIN121" s="145"/>
      <c r="UIO121" s="145"/>
      <c r="UIQ121" s="145"/>
      <c r="UIT121" s="145"/>
      <c r="UIW121" s="145"/>
      <c r="UIZ121" s="145"/>
      <c r="UJH121" s="145"/>
      <c r="UJM121" s="145"/>
      <c r="UJV121" s="145"/>
      <c r="UJY121" s="145"/>
      <c r="UKG121" s="145"/>
      <c r="ULC121" s="145"/>
      <c r="ULD121" s="145"/>
      <c r="ULE121" s="145"/>
      <c r="ULF121" s="145"/>
      <c r="ULG121" s="145"/>
      <c r="ULH121" s="145"/>
      <c r="ULZ121" s="145"/>
      <c r="UMA121" s="145"/>
      <c r="UMD121" s="145"/>
      <c r="UMG121" s="145"/>
      <c r="UMI121" s="145"/>
      <c r="UMK121" s="145"/>
      <c r="UMN121" s="145"/>
      <c r="UMQ121" s="145"/>
      <c r="UMT121" s="145"/>
      <c r="UMW121" s="145"/>
      <c r="UMZ121" s="145"/>
      <c r="UNC121" s="145"/>
      <c r="UNF121" s="145"/>
      <c r="UNI121" s="145"/>
      <c r="UNK121" s="145"/>
      <c r="UNX121" s="145"/>
      <c r="UNY121" s="145"/>
      <c r="UNZ121" s="145"/>
      <c r="UOA121" s="145"/>
      <c r="UOB121" s="145"/>
      <c r="UOC121" s="145"/>
      <c r="UOD121" s="145"/>
      <c r="UOE121" s="145"/>
      <c r="UOF121" s="145"/>
      <c r="UOG121" s="145"/>
      <c r="UOH121" s="145"/>
      <c r="UOI121" s="145"/>
      <c r="UOJ121" s="145"/>
      <c r="UOK121" s="145"/>
      <c r="UOO121" s="145"/>
      <c r="UOQ121" s="145"/>
      <c r="UOR121" s="145"/>
      <c r="UOS121" s="145"/>
      <c r="UOT121" s="145"/>
      <c r="UOW121" s="145"/>
      <c r="UOY121" s="145"/>
      <c r="UOZ121" s="145"/>
      <c r="UPA121" s="145"/>
      <c r="UPB121" s="145"/>
      <c r="UPC121" s="145"/>
      <c r="UPD121" s="145"/>
      <c r="UPE121" s="145"/>
      <c r="UPF121" s="145"/>
      <c r="UPG121" s="145"/>
      <c r="UPH121" s="145"/>
      <c r="UPI121" s="145"/>
      <c r="UPJ121" s="145"/>
      <c r="UPK121" s="145"/>
      <c r="UPN121" s="145"/>
      <c r="UPQ121" s="145"/>
      <c r="UPT121" s="145"/>
      <c r="UPW121" s="145"/>
      <c r="UPZ121" s="145"/>
      <c r="UQL121" s="145"/>
      <c r="UQO121" s="145"/>
      <c r="UQR121" s="145"/>
      <c r="UQU121" s="145"/>
      <c r="URD121" s="145"/>
      <c r="URJ121" s="145"/>
      <c r="URM121" s="145"/>
      <c r="URP121" s="145"/>
      <c r="URS121" s="145"/>
      <c r="URY121" s="145"/>
      <c r="USB121" s="145"/>
      <c r="USH121" s="145"/>
      <c r="USJ121" s="145"/>
      <c r="USK121" s="145"/>
      <c r="USM121" s="145"/>
      <c r="USP121" s="145"/>
      <c r="USS121" s="145"/>
      <c r="USV121" s="145"/>
      <c r="UTD121" s="145"/>
      <c r="UTI121" s="145"/>
      <c r="UTR121" s="145"/>
      <c r="UTU121" s="145"/>
      <c r="UUC121" s="145"/>
      <c r="UUY121" s="145"/>
      <c r="UUZ121" s="145"/>
      <c r="UVA121" s="145"/>
      <c r="UVB121" s="145"/>
      <c r="UVC121" s="145"/>
      <c r="UVD121" s="145"/>
      <c r="UVV121" s="145"/>
      <c r="UVW121" s="145"/>
      <c r="UVZ121" s="145"/>
      <c r="UWC121" s="145"/>
      <c r="UWE121" s="145"/>
      <c r="UWG121" s="145"/>
      <c r="UWJ121" s="145"/>
      <c r="UWM121" s="145"/>
      <c r="UWP121" s="145"/>
      <c r="UWS121" s="145"/>
      <c r="UWV121" s="145"/>
      <c r="UWY121" s="145"/>
      <c r="UXB121" s="145"/>
      <c r="UXE121" s="145"/>
      <c r="UXG121" s="145"/>
      <c r="UXT121" s="145"/>
      <c r="UXU121" s="145"/>
      <c r="UXV121" s="145"/>
      <c r="UXW121" s="145"/>
      <c r="UXX121" s="145"/>
      <c r="UXY121" s="145"/>
      <c r="UXZ121" s="145"/>
      <c r="UYA121" s="145"/>
      <c r="UYB121" s="145"/>
      <c r="UYC121" s="145"/>
      <c r="UYD121" s="145"/>
      <c r="UYE121" s="145"/>
      <c r="UYF121" s="145"/>
      <c r="UYG121" s="145"/>
      <c r="UYK121" s="145"/>
      <c r="UYM121" s="145"/>
      <c r="UYN121" s="145"/>
      <c r="UYO121" s="145"/>
      <c r="UYP121" s="145"/>
      <c r="UYS121" s="145"/>
      <c r="UYU121" s="145"/>
      <c r="UYV121" s="145"/>
      <c r="UYW121" s="145"/>
      <c r="UYX121" s="145"/>
      <c r="UYY121" s="145"/>
      <c r="UYZ121" s="145"/>
      <c r="UZA121" s="145"/>
      <c r="UZB121" s="145"/>
      <c r="UZC121" s="145"/>
      <c r="UZD121" s="145"/>
      <c r="UZE121" s="145"/>
      <c r="UZF121" s="145"/>
      <c r="UZG121" s="145"/>
      <c r="UZJ121" s="145"/>
      <c r="UZM121" s="145"/>
      <c r="UZP121" s="145"/>
      <c r="UZS121" s="145"/>
      <c r="UZV121" s="145"/>
      <c r="VAH121" s="145"/>
      <c r="VAK121" s="145"/>
      <c r="VAN121" s="145"/>
      <c r="VAQ121" s="145"/>
      <c r="VAZ121" s="145"/>
      <c r="VBF121" s="145"/>
      <c r="VBI121" s="145"/>
      <c r="VBL121" s="145"/>
      <c r="VBO121" s="145"/>
      <c r="VBU121" s="145"/>
      <c r="VBX121" s="145"/>
      <c r="VCD121" s="145"/>
      <c r="VCF121" s="145"/>
      <c r="VCG121" s="145"/>
      <c r="VCI121" s="145"/>
      <c r="VCL121" s="145"/>
      <c r="VCO121" s="145"/>
      <c r="VCR121" s="145"/>
      <c r="VCZ121" s="145"/>
      <c r="VDE121" s="145"/>
      <c r="VDN121" s="145"/>
      <c r="VDQ121" s="145"/>
      <c r="VDY121" s="145"/>
      <c r="VEU121" s="145"/>
      <c r="VEV121" s="145"/>
      <c r="VEW121" s="145"/>
      <c r="VEX121" s="145"/>
      <c r="VEY121" s="145"/>
      <c r="VEZ121" s="145"/>
      <c r="VFR121" s="145"/>
      <c r="VFS121" s="145"/>
      <c r="VFV121" s="145"/>
      <c r="VFY121" s="145"/>
      <c r="VGA121" s="145"/>
      <c r="VGC121" s="145"/>
      <c r="VGF121" s="145"/>
      <c r="VGI121" s="145"/>
      <c r="VGL121" s="145"/>
      <c r="VGO121" s="145"/>
      <c r="VGR121" s="145"/>
      <c r="VGU121" s="145"/>
      <c r="VGX121" s="145"/>
      <c r="VHA121" s="145"/>
      <c r="VHC121" s="145"/>
      <c r="VHP121" s="145"/>
      <c r="VHQ121" s="145"/>
      <c r="VHR121" s="145"/>
      <c r="VHS121" s="145"/>
      <c r="VHT121" s="145"/>
      <c r="VHU121" s="145"/>
      <c r="VHV121" s="145"/>
      <c r="VHW121" s="145"/>
      <c r="VHX121" s="145"/>
      <c r="VHY121" s="145"/>
      <c r="VHZ121" s="145"/>
      <c r="VIA121" s="145"/>
      <c r="VIB121" s="145"/>
      <c r="VIC121" s="145"/>
      <c r="VIG121" s="145"/>
      <c r="VII121" s="145"/>
      <c r="VIJ121" s="145"/>
      <c r="VIK121" s="145"/>
      <c r="VIL121" s="145"/>
      <c r="VIO121" s="145"/>
      <c r="VIQ121" s="145"/>
      <c r="VIR121" s="145"/>
      <c r="VIS121" s="145"/>
      <c r="VIT121" s="145"/>
      <c r="VIU121" s="145"/>
      <c r="VIV121" s="145"/>
      <c r="VIW121" s="145"/>
      <c r="VIX121" s="145"/>
      <c r="VIY121" s="145"/>
      <c r="VIZ121" s="145"/>
      <c r="VJA121" s="145"/>
      <c r="VJB121" s="145"/>
      <c r="VJC121" s="145"/>
      <c r="VJF121" s="145"/>
      <c r="VJI121" s="145"/>
      <c r="VJL121" s="145"/>
      <c r="VJO121" s="145"/>
      <c r="VJR121" s="145"/>
      <c r="VKD121" s="145"/>
      <c r="VKG121" s="145"/>
      <c r="VKJ121" s="145"/>
      <c r="VKM121" s="145"/>
      <c r="VKV121" s="145"/>
      <c r="VLB121" s="145"/>
      <c r="VLE121" s="145"/>
      <c r="VLH121" s="145"/>
      <c r="VLK121" s="145"/>
      <c r="VLQ121" s="145"/>
      <c r="VLT121" s="145"/>
      <c r="VLZ121" s="145"/>
      <c r="VMB121" s="145"/>
      <c r="VMC121" s="145"/>
      <c r="VME121" s="145"/>
      <c r="VMH121" s="145"/>
      <c r="VMK121" s="145"/>
      <c r="VMN121" s="145"/>
      <c r="VMV121" s="145"/>
      <c r="VNA121" s="145"/>
      <c r="VNJ121" s="145"/>
      <c r="VNM121" s="145"/>
      <c r="VNU121" s="145"/>
      <c r="VOQ121" s="145"/>
      <c r="VOR121" s="145"/>
      <c r="VOS121" s="145"/>
      <c r="VOT121" s="145"/>
      <c r="VOU121" s="145"/>
      <c r="VOV121" s="145"/>
      <c r="VPN121" s="145"/>
      <c r="VPO121" s="145"/>
      <c r="VPR121" s="145"/>
      <c r="VPU121" s="145"/>
      <c r="VPW121" s="145"/>
      <c r="VPY121" s="145"/>
      <c r="VQB121" s="145"/>
      <c r="VQE121" s="145"/>
      <c r="VQH121" s="145"/>
      <c r="VQK121" s="145"/>
      <c r="VQN121" s="145"/>
      <c r="VQQ121" s="145"/>
      <c r="VQT121" s="145"/>
      <c r="VQW121" s="145"/>
      <c r="VQY121" s="145"/>
      <c r="VRL121" s="145"/>
      <c r="VRM121" s="145"/>
      <c r="VRN121" s="145"/>
      <c r="VRO121" s="145"/>
      <c r="VRP121" s="145"/>
      <c r="VRQ121" s="145"/>
      <c r="VRR121" s="145"/>
      <c r="VRS121" s="145"/>
      <c r="VRT121" s="145"/>
      <c r="VRU121" s="145"/>
      <c r="VRV121" s="145"/>
      <c r="VRW121" s="145"/>
      <c r="VRX121" s="145"/>
      <c r="VRY121" s="145"/>
      <c r="VSC121" s="145"/>
      <c r="VSE121" s="145"/>
      <c r="VSF121" s="145"/>
      <c r="VSG121" s="145"/>
      <c r="VSH121" s="145"/>
      <c r="VSK121" s="145"/>
      <c r="VSM121" s="145"/>
      <c r="VSN121" s="145"/>
      <c r="VSO121" s="145"/>
      <c r="VSP121" s="145"/>
      <c r="VSQ121" s="145"/>
      <c r="VSR121" s="145"/>
      <c r="VSS121" s="145"/>
      <c r="VST121" s="145"/>
      <c r="VSU121" s="145"/>
      <c r="VSV121" s="145"/>
      <c r="VSW121" s="145"/>
      <c r="VSX121" s="145"/>
      <c r="VSY121" s="145"/>
      <c r="VTB121" s="145"/>
      <c r="VTE121" s="145"/>
      <c r="VTH121" s="145"/>
      <c r="VTK121" s="145"/>
      <c r="VTN121" s="145"/>
      <c r="VTZ121" s="145"/>
      <c r="VUC121" s="145"/>
      <c r="VUF121" s="145"/>
      <c r="VUI121" s="145"/>
      <c r="VUR121" s="145"/>
      <c r="VUX121" s="145"/>
      <c r="VVA121" s="145"/>
      <c r="VVD121" s="145"/>
      <c r="VVG121" s="145"/>
      <c r="VVM121" s="145"/>
      <c r="VVP121" s="145"/>
      <c r="VVV121" s="145"/>
      <c r="VVX121" s="145"/>
      <c r="VVY121" s="145"/>
      <c r="VWA121" s="145"/>
      <c r="VWD121" s="145"/>
      <c r="VWG121" s="145"/>
      <c r="VWJ121" s="145"/>
      <c r="VWR121" s="145"/>
      <c r="VWW121" s="145"/>
      <c r="VXF121" s="145"/>
      <c r="VXI121" s="145"/>
      <c r="VXQ121" s="145"/>
      <c r="VYM121" s="145"/>
      <c r="VYN121" s="145"/>
      <c r="VYO121" s="145"/>
      <c r="VYP121" s="145"/>
      <c r="VYQ121" s="145"/>
      <c r="VYR121" s="145"/>
      <c r="VZJ121" s="145"/>
      <c r="VZK121" s="145"/>
      <c r="VZN121" s="145"/>
      <c r="VZQ121" s="145"/>
      <c r="VZS121" s="145"/>
      <c r="VZU121" s="145"/>
      <c r="VZX121" s="145"/>
      <c r="WAA121" s="145"/>
      <c r="WAD121" s="145"/>
      <c r="WAG121" s="145"/>
      <c r="WAJ121" s="145"/>
      <c r="WAM121" s="145"/>
      <c r="WAP121" s="145"/>
      <c r="WAS121" s="145"/>
      <c r="WAU121" s="145"/>
      <c r="WBH121" s="145"/>
      <c r="WBI121" s="145"/>
      <c r="WBJ121" s="145"/>
      <c r="WBK121" s="145"/>
      <c r="WBL121" s="145"/>
      <c r="WBM121" s="145"/>
      <c r="WBN121" s="145"/>
      <c r="WBO121" s="145"/>
      <c r="WBP121" s="145"/>
      <c r="WBQ121" s="145"/>
      <c r="WBR121" s="145"/>
      <c r="WBS121" s="145"/>
      <c r="WBT121" s="145"/>
      <c r="WBU121" s="145"/>
      <c r="WBY121" s="145"/>
      <c r="WCA121" s="145"/>
      <c r="WCB121" s="145"/>
      <c r="WCC121" s="145"/>
      <c r="WCD121" s="145"/>
      <c r="WCG121" s="145"/>
      <c r="WCI121" s="145"/>
      <c r="WCJ121" s="145"/>
      <c r="WCK121" s="145"/>
      <c r="WCL121" s="145"/>
      <c r="WCM121" s="145"/>
      <c r="WCN121" s="145"/>
      <c r="WCO121" s="145"/>
      <c r="WCP121" s="145"/>
      <c r="WCQ121" s="145"/>
      <c r="WCR121" s="145"/>
      <c r="WCS121" s="145"/>
      <c r="WCT121" s="145"/>
      <c r="WCU121" s="145"/>
      <c r="WCX121" s="145"/>
      <c r="WDA121" s="145"/>
      <c r="WDD121" s="145"/>
      <c r="WDG121" s="145"/>
      <c r="WDJ121" s="145"/>
      <c r="WDV121" s="145"/>
      <c r="WDY121" s="145"/>
      <c r="WEB121" s="145"/>
      <c r="WEE121" s="145"/>
      <c r="WEN121" s="145"/>
      <c r="WET121" s="145"/>
      <c r="WEW121" s="145"/>
      <c r="WEZ121" s="145"/>
      <c r="WFC121" s="145"/>
      <c r="WFI121" s="145"/>
      <c r="WFL121" s="145"/>
      <c r="WFR121" s="145"/>
      <c r="WFT121" s="145"/>
      <c r="WFU121" s="145"/>
      <c r="WFW121" s="145"/>
      <c r="WFZ121" s="145"/>
      <c r="WGC121" s="145"/>
      <c r="WGF121" s="145"/>
      <c r="WGN121" s="145"/>
      <c r="WGS121" s="145"/>
      <c r="WHB121" s="145"/>
      <c r="WHE121" s="145"/>
      <c r="WHM121" s="145"/>
      <c r="WII121" s="145"/>
      <c r="WIJ121" s="145"/>
      <c r="WIK121" s="145"/>
      <c r="WIL121" s="145"/>
      <c r="WIM121" s="145"/>
      <c r="WIN121" s="145"/>
      <c r="WJF121" s="145"/>
      <c r="WJG121" s="145"/>
      <c r="WJJ121" s="145"/>
      <c r="WJM121" s="145"/>
      <c r="WJO121" s="145"/>
      <c r="WJQ121" s="145"/>
      <c r="WJT121" s="145"/>
      <c r="WJW121" s="145"/>
      <c r="WJZ121" s="145"/>
      <c r="WKC121" s="145"/>
      <c r="WKF121" s="145"/>
      <c r="WKI121" s="145"/>
      <c r="WKL121" s="145"/>
      <c r="WKO121" s="145"/>
      <c r="WKQ121" s="145"/>
      <c r="WLD121" s="145"/>
      <c r="WLE121" s="145"/>
      <c r="WLF121" s="145"/>
      <c r="WLG121" s="145"/>
      <c r="WLH121" s="145"/>
      <c r="WLI121" s="145"/>
      <c r="WLJ121" s="145"/>
      <c r="WLK121" s="145"/>
      <c r="WLL121" s="145"/>
      <c r="WLM121" s="145"/>
      <c r="WLN121" s="145"/>
      <c r="WLO121" s="145"/>
      <c r="WLP121" s="145"/>
      <c r="WLQ121" s="145"/>
      <c r="WLU121" s="145"/>
      <c r="WLW121" s="145"/>
      <c r="WLX121" s="145"/>
      <c r="WLY121" s="145"/>
      <c r="WLZ121" s="145"/>
      <c r="WMC121" s="145"/>
      <c r="WME121" s="145"/>
      <c r="WMF121" s="145"/>
      <c r="WMG121" s="145"/>
      <c r="WMH121" s="145"/>
      <c r="WMI121" s="145"/>
      <c r="WMJ121" s="145"/>
      <c r="WMK121" s="145"/>
      <c r="WML121" s="145"/>
      <c r="WMM121" s="145"/>
      <c r="WMN121" s="145"/>
      <c r="WMO121" s="145"/>
      <c r="WMP121" s="145"/>
      <c r="WMQ121" s="145"/>
      <c r="WMT121" s="145"/>
      <c r="WMW121" s="145"/>
      <c r="WMZ121" s="145"/>
      <c r="WNC121" s="145"/>
      <c r="WNF121" s="145"/>
      <c r="WNR121" s="145"/>
      <c r="WNU121" s="145"/>
      <c r="WNX121" s="145"/>
      <c r="WOA121" s="145"/>
      <c r="WOJ121" s="145"/>
      <c r="WOP121" s="145"/>
      <c r="WOS121" s="145"/>
      <c r="WOV121" s="145"/>
      <c r="WOY121" s="145"/>
      <c r="WPE121" s="145"/>
      <c r="WPH121" s="145"/>
      <c r="WPN121" s="145"/>
      <c r="WPP121" s="145"/>
      <c r="WPQ121" s="145"/>
      <c r="WPS121" s="145"/>
      <c r="WPV121" s="145"/>
      <c r="WPY121" s="145"/>
      <c r="WQB121" s="145"/>
      <c r="WQJ121" s="145"/>
      <c r="WQO121" s="145"/>
      <c r="WQX121" s="145"/>
      <c r="WRA121" s="145"/>
      <c r="WRI121" s="145"/>
      <c r="WSE121" s="145"/>
      <c r="WSF121" s="145"/>
      <c r="WSG121" s="145"/>
      <c r="WSH121" s="145"/>
      <c r="WSI121" s="145"/>
      <c r="WSJ121" s="145"/>
      <c r="WTB121" s="145"/>
      <c r="WTC121" s="145"/>
      <c r="WTF121" s="145"/>
      <c r="WTI121" s="145"/>
      <c r="WTK121" s="145"/>
      <c r="WTM121" s="145"/>
      <c r="WTP121" s="145"/>
      <c r="WTS121" s="145"/>
      <c r="WTV121" s="145"/>
      <c r="WTY121" s="145"/>
      <c r="WUB121" s="145"/>
      <c r="WUE121" s="145"/>
      <c r="WUH121" s="145"/>
      <c r="WUK121" s="145"/>
      <c r="WUM121" s="145"/>
      <c r="WUZ121" s="145"/>
      <c r="WVA121" s="145"/>
      <c r="WVB121" s="145"/>
      <c r="WVC121" s="145"/>
      <c r="WVD121" s="145"/>
      <c r="WVE121" s="145"/>
      <c r="WVF121" s="145"/>
      <c r="WVG121" s="145"/>
      <c r="WVH121" s="145"/>
      <c r="WVI121" s="145"/>
      <c r="WVJ121" s="145"/>
      <c r="WVK121" s="145"/>
      <c r="WVL121" s="145"/>
      <c r="WVM121" s="145"/>
      <c r="WVN121" s="145"/>
      <c r="WVO121" s="145"/>
      <c r="WVP121" s="145"/>
      <c r="WVQ121" s="145"/>
      <c r="WVR121" s="145"/>
      <c r="WVS121" s="145"/>
      <c r="WVT121" s="145"/>
      <c r="WVU121" s="145"/>
      <c r="WVV121" s="145"/>
      <c r="WVW121" s="145"/>
      <c r="WVX121" s="145"/>
      <c r="WVY121" s="145"/>
      <c r="WVZ121" s="145"/>
      <c r="WWA121" s="145"/>
      <c r="WWB121" s="145"/>
      <c r="WWC121" s="145"/>
      <c r="WWD121" s="145"/>
      <c r="WWE121" s="145"/>
      <c r="WWF121" s="145"/>
      <c r="WWG121" s="145"/>
      <c r="WWH121" s="145"/>
      <c r="WWI121" s="145"/>
      <c r="WWJ121" s="145"/>
      <c r="WWK121" s="145"/>
      <c r="WWL121" s="145"/>
      <c r="WWM121" s="145"/>
      <c r="WWN121" s="145"/>
      <c r="WWO121" s="145"/>
      <c r="WWP121" s="145"/>
      <c r="WWQ121" s="145"/>
      <c r="WWR121" s="145"/>
      <c r="WWS121" s="145"/>
      <c r="WWT121" s="145"/>
      <c r="WWU121" s="145"/>
      <c r="WWV121" s="145"/>
      <c r="WWW121" s="145"/>
      <c r="WWX121" s="145"/>
      <c r="WWY121" s="145"/>
      <c r="WWZ121" s="145"/>
      <c r="WXA121" s="145"/>
      <c r="WXB121" s="145"/>
      <c r="WXC121" s="145"/>
      <c r="WXD121" s="145"/>
      <c r="WXE121" s="145"/>
      <c r="WXF121" s="145"/>
      <c r="WXG121" s="145"/>
      <c r="WXH121" s="145"/>
      <c r="WXI121" s="145"/>
      <c r="WXJ121" s="145"/>
      <c r="WXK121" s="145"/>
      <c r="WXL121" s="145"/>
      <c r="WXM121" s="145"/>
      <c r="WXN121" s="145"/>
      <c r="WXO121" s="145"/>
      <c r="WXP121" s="145"/>
      <c r="WXQ121" s="145"/>
      <c r="WXR121" s="145"/>
      <c r="WXS121" s="145"/>
      <c r="WXT121" s="145"/>
      <c r="WXU121" s="145"/>
      <c r="WXV121" s="145"/>
      <c r="WXW121" s="145"/>
      <c r="WXX121" s="145"/>
      <c r="WXY121" s="145"/>
      <c r="WXZ121" s="145"/>
      <c r="WYA121" s="145"/>
      <c r="WYB121" s="145"/>
      <c r="WYC121" s="145"/>
      <c r="WYD121" s="145"/>
      <c r="WYE121" s="145"/>
      <c r="WYF121" s="145"/>
      <c r="WYG121" s="145"/>
      <c r="WYH121" s="145"/>
      <c r="WYI121" s="145"/>
      <c r="WYJ121" s="145"/>
      <c r="WYK121" s="145"/>
      <c r="WYL121" s="145"/>
      <c r="WYM121" s="145"/>
      <c r="WYN121" s="145"/>
      <c r="WYO121" s="145"/>
      <c r="WYP121" s="145"/>
      <c r="WYQ121" s="145"/>
      <c r="WYR121" s="145"/>
      <c r="WYS121" s="145"/>
      <c r="WYT121" s="145"/>
      <c r="WYU121" s="145"/>
      <c r="WYV121" s="145"/>
      <c r="WYW121" s="145"/>
      <c r="WYX121" s="145"/>
      <c r="WYY121" s="145"/>
      <c r="WYZ121" s="145"/>
      <c r="WZA121" s="145"/>
      <c r="WZB121" s="145"/>
      <c r="WZC121" s="145"/>
      <c r="WZD121" s="145"/>
      <c r="WZE121" s="145"/>
      <c r="WZF121" s="145"/>
      <c r="WZG121" s="145"/>
      <c r="WZH121" s="145"/>
      <c r="WZI121" s="145"/>
      <c r="WZJ121" s="145"/>
      <c r="WZK121" s="145"/>
      <c r="WZL121" s="145"/>
      <c r="WZM121" s="145"/>
      <c r="WZN121" s="145"/>
      <c r="WZO121" s="145"/>
      <c r="WZP121" s="145"/>
      <c r="WZQ121" s="145"/>
      <c r="WZR121" s="145"/>
      <c r="WZS121" s="145"/>
      <c r="WZT121" s="145"/>
      <c r="WZU121" s="145"/>
      <c r="WZV121" s="145"/>
      <c r="WZW121" s="145"/>
      <c r="WZX121" s="145"/>
      <c r="WZY121" s="145"/>
      <c r="WZZ121" s="145"/>
      <c r="XAA121" s="145"/>
      <c r="XAB121" s="145"/>
      <c r="XAC121" s="145"/>
      <c r="XAD121" s="145"/>
      <c r="XAE121" s="145"/>
      <c r="XAF121" s="145"/>
      <c r="XAG121" s="145"/>
      <c r="XAH121" s="145"/>
      <c r="XAI121" s="145"/>
      <c r="XAJ121" s="145"/>
      <c r="XAK121" s="145"/>
      <c r="XAL121" s="145"/>
      <c r="XAM121" s="145"/>
      <c r="XAN121" s="145"/>
      <c r="XAO121" s="145"/>
      <c r="XAP121" s="145"/>
      <c r="XAQ121" s="145"/>
      <c r="XAR121" s="145"/>
      <c r="XAS121" s="145"/>
      <c r="XAT121" s="145"/>
      <c r="XAU121" s="145"/>
      <c r="XAV121" s="145"/>
      <c r="XAW121" s="145"/>
      <c r="XAX121" s="145"/>
      <c r="XAY121" s="145"/>
      <c r="XAZ121" s="145"/>
      <c r="XBA121" s="145"/>
      <c r="XBB121" s="145"/>
      <c r="XBC121" s="145"/>
      <c r="XBD121" s="145"/>
      <c r="XBE121" s="145"/>
      <c r="XBF121" s="145"/>
      <c r="XBG121" s="145"/>
      <c r="XBH121" s="145"/>
      <c r="XBI121" s="145"/>
      <c r="XBJ121" s="145"/>
      <c r="XBK121" s="145"/>
      <c r="XBL121" s="145"/>
      <c r="XBM121" s="145"/>
      <c r="XBN121" s="145"/>
      <c r="XBO121" s="145"/>
      <c r="XBP121" s="145"/>
      <c r="XBQ121" s="145"/>
      <c r="XBR121" s="145"/>
      <c r="XBS121" s="145"/>
      <c r="XBT121" s="145"/>
      <c r="XBU121" s="145"/>
      <c r="XBV121" s="145"/>
      <c r="XBW121" s="145"/>
      <c r="XBX121" s="145"/>
      <c r="XBY121" s="145"/>
      <c r="XBZ121" s="145"/>
      <c r="XCA121" s="145"/>
      <c r="XCB121" s="145"/>
      <c r="XCC121" s="145"/>
      <c r="XCD121" s="145"/>
      <c r="XCE121" s="145"/>
      <c r="XCF121" s="145"/>
      <c r="XCG121" s="145"/>
      <c r="XCH121" s="145"/>
      <c r="XCI121" s="145"/>
      <c r="XCJ121" s="145"/>
      <c r="XCK121" s="145"/>
      <c r="XCL121" s="145"/>
      <c r="XCM121" s="145"/>
      <c r="XCN121" s="145"/>
      <c r="XCO121" s="145"/>
      <c r="XCP121" s="145"/>
      <c r="XCQ121" s="145"/>
      <c r="XCR121" s="145"/>
      <c r="XCS121" s="145"/>
      <c r="XCT121" s="145"/>
      <c r="XCU121" s="145"/>
      <c r="XCV121" s="145"/>
      <c r="XCW121" s="145"/>
      <c r="XCX121" s="145"/>
      <c r="XCY121" s="145"/>
      <c r="XCZ121" s="145"/>
      <c r="XDA121" s="145"/>
      <c r="XDB121" s="145"/>
      <c r="XDC121" s="145"/>
      <c r="XDD121" s="145"/>
      <c r="XDE121" s="145"/>
      <c r="XDF121" s="145"/>
      <c r="XDG121" s="145"/>
      <c r="XDH121" s="145"/>
      <c r="XDI121" s="145"/>
      <c r="XDJ121" s="145"/>
      <c r="XDK121" s="145"/>
      <c r="XDL121" s="145"/>
      <c r="XDM121" s="145"/>
      <c r="XDN121" s="145"/>
      <c r="XDO121" s="145"/>
      <c r="XDP121" s="145"/>
      <c r="XDQ121" s="145"/>
      <c r="XDR121" s="145"/>
      <c r="XDS121" s="145"/>
      <c r="XDT121" s="145"/>
      <c r="XDU121" s="145"/>
      <c r="XDV121" s="145"/>
      <c r="XDW121" s="145"/>
      <c r="XDX121" s="145"/>
      <c r="XDY121" s="145"/>
      <c r="XDZ121" s="145"/>
      <c r="XEA121" s="145"/>
      <c r="XEB121" s="145"/>
      <c r="XEC121" s="145"/>
      <c r="XED121" s="145"/>
      <c r="XEE121" s="145"/>
      <c r="XEF121" s="145"/>
      <c r="XEG121" s="145"/>
      <c r="XEH121" s="145"/>
      <c r="XEI121" s="145"/>
      <c r="XEJ121" s="145"/>
      <c r="XEK121" s="145"/>
      <c r="XEL121" s="145"/>
      <c r="XEM121" s="145"/>
      <c r="XEN121" s="145"/>
      <c r="XEO121" s="145"/>
      <c r="XEP121" s="145"/>
      <c r="XEQ121" s="145"/>
      <c r="XER121" s="145"/>
      <c r="XES121" s="145"/>
      <c r="XET121" s="145"/>
      <c r="XEU121" s="145"/>
      <c r="XEV121" s="145"/>
      <c r="XEW121" s="145"/>
      <c r="XEX121" s="145"/>
      <c r="XEY121" s="145"/>
      <c r="XEZ121" s="145"/>
      <c r="XFA121" s="145"/>
      <c r="XFB121" s="145"/>
      <c r="XFC121" s="145"/>
      <c r="XFD121" s="145"/>
    </row>
    <row r="122" spans="1:16384" s="45" customFormat="1" ht="21.75" hidden="1" customHeight="1">
      <c r="A122" s="4" t="s">
        <v>126</v>
      </c>
      <c r="B122" s="44" t="s">
        <v>332</v>
      </c>
      <c r="C122" s="133"/>
      <c r="D122" s="59"/>
      <c r="E122" s="60">
        <f t="shared" si="2"/>
        <v>0</v>
      </c>
    </row>
    <row r="123" spans="1:16384" s="45" customFormat="1" ht="20.25" hidden="1" customHeight="1">
      <c r="A123" s="4" t="s">
        <v>127</v>
      </c>
      <c r="B123" s="44" t="s">
        <v>325</v>
      </c>
      <c r="C123" s="133"/>
      <c r="D123" s="59"/>
      <c r="E123" s="60">
        <f t="shared" si="2"/>
        <v>0</v>
      </c>
    </row>
    <row r="124" spans="1:16384" s="45" customFormat="1" ht="21.75" hidden="1" customHeight="1">
      <c r="A124" s="4" t="s">
        <v>128</v>
      </c>
      <c r="B124" s="44" t="s">
        <v>325</v>
      </c>
      <c r="C124" s="133"/>
      <c r="D124" s="59"/>
      <c r="E124" s="60">
        <f t="shared" si="2"/>
        <v>0</v>
      </c>
    </row>
    <row r="125" spans="1:16384" s="45" customFormat="1" ht="21.75" hidden="1" customHeight="1">
      <c r="A125" s="4" t="s">
        <v>129</v>
      </c>
      <c r="B125" s="44" t="s">
        <v>325</v>
      </c>
      <c r="C125" s="134"/>
      <c r="D125" s="59"/>
      <c r="E125" s="60">
        <f t="shared" si="2"/>
        <v>0</v>
      </c>
    </row>
    <row r="126" spans="1:16384" s="45" customFormat="1" ht="20.25" hidden="1" customHeight="1">
      <c r="A126" s="26" t="s">
        <v>278</v>
      </c>
      <c r="B126" s="44" t="s">
        <v>330</v>
      </c>
      <c r="C126" s="132"/>
      <c r="D126" s="59"/>
      <c r="E126" s="60">
        <f t="shared" si="2"/>
        <v>0</v>
      </c>
    </row>
    <row r="127" spans="1:16384" s="45" customFormat="1" ht="21.75" hidden="1" customHeight="1">
      <c r="A127" s="4" t="s">
        <v>279</v>
      </c>
      <c r="B127" s="44" t="s">
        <v>325</v>
      </c>
      <c r="C127" s="133"/>
      <c r="D127" s="59"/>
      <c r="E127" s="60">
        <f t="shared" si="2"/>
        <v>0</v>
      </c>
    </row>
    <row r="128" spans="1:16384" s="45" customFormat="1" ht="21.75" hidden="1" customHeight="1">
      <c r="A128" s="8" t="s">
        <v>280</v>
      </c>
      <c r="B128" s="44" t="s">
        <v>325</v>
      </c>
      <c r="C128" s="132"/>
      <c r="D128" s="59"/>
      <c r="E128" s="60">
        <f t="shared" si="2"/>
        <v>0</v>
      </c>
    </row>
    <row r="129" spans="1:16384" s="45" customFormat="1" ht="20.25" hidden="1" customHeight="1">
      <c r="A129" s="8" t="s">
        <v>281</v>
      </c>
      <c r="B129" s="44" t="s">
        <v>333</v>
      </c>
      <c r="C129" s="132"/>
      <c r="D129" s="59"/>
      <c r="E129" s="60">
        <f t="shared" si="2"/>
        <v>0</v>
      </c>
    </row>
    <row r="130" spans="1:16384" s="45" customFormat="1" ht="22.7" customHeight="1">
      <c r="A130" s="148" t="s">
        <v>34</v>
      </c>
      <c r="B130" s="44" t="s">
        <v>325</v>
      </c>
      <c r="C130" s="177">
        <v>25</v>
      </c>
      <c r="D130" s="143">
        <v>12000</v>
      </c>
      <c r="E130" s="144">
        <f t="shared" si="2"/>
        <v>300000</v>
      </c>
      <c r="I130" s="145"/>
      <c r="K130" s="145"/>
      <c r="L130" s="145"/>
      <c r="M130" s="145"/>
      <c r="N130" s="145"/>
      <c r="Q130" s="145"/>
      <c r="S130" s="145"/>
      <c r="T130" s="145"/>
      <c r="U130" s="145"/>
      <c r="V130" s="145"/>
      <c r="W130" s="145"/>
      <c r="X130" s="145"/>
      <c r="Y130" s="145"/>
      <c r="Z130" s="145"/>
      <c r="AA130" s="145"/>
      <c r="AB130" s="145"/>
      <c r="AC130" s="145"/>
      <c r="AD130" s="145"/>
      <c r="AE130" s="145"/>
      <c r="AH130" s="145"/>
      <c r="AK130" s="145"/>
      <c r="AN130" s="145"/>
      <c r="AQ130" s="145"/>
      <c r="AT130" s="145"/>
      <c r="BF130" s="145"/>
      <c r="BI130" s="145"/>
      <c r="BL130" s="145"/>
      <c r="BO130" s="145"/>
      <c r="BX130" s="145"/>
      <c r="CD130" s="145"/>
      <c r="CG130" s="145"/>
      <c r="CJ130" s="145"/>
      <c r="CM130" s="145"/>
      <c r="CS130" s="145"/>
      <c r="CV130" s="145"/>
      <c r="DB130" s="145"/>
      <c r="DD130" s="145"/>
      <c r="DE130" s="145"/>
      <c r="DG130" s="145"/>
      <c r="DJ130" s="145"/>
      <c r="DM130" s="145"/>
      <c r="DP130" s="145"/>
      <c r="DX130" s="145"/>
      <c r="EC130" s="145"/>
      <c r="EL130" s="145"/>
      <c r="EO130" s="145"/>
      <c r="EW130" s="145"/>
      <c r="FS130" s="145"/>
      <c r="FT130" s="145"/>
      <c r="FU130" s="145"/>
      <c r="FV130" s="145"/>
      <c r="FW130" s="145"/>
      <c r="FX130" s="145"/>
      <c r="GP130" s="145"/>
      <c r="GQ130" s="145"/>
      <c r="GT130" s="145"/>
      <c r="GW130" s="145"/>
      <c r="GY130" s="145"/>
      <c r="HA130" s="145"/>
      <c r="HD130" s="145"/>
      <c r="HG130" s="145"/>
      <c r="HJ130" s="145"/>
      <c r="HM130" s="145"/>
      <c r="HP130" s="145"/>
      <c r="HS130" s="145"/>
      <c r="HV130" s="145"/>
      <c r="HY130" s="145"/>
      <c r="IA130" s="145"/>
      <c r="IN130" s="145"/>
      <c r="IO130" s="145"/>
      <c r="IP130" s="145"/>
      <c r="IQ130" s="145"/>
      <c r="IR130" s="145"/>
      <c r="IS130" s="145"/>
      <c r="IT130" s="145"/>
      <c r="IU130" s="145"/>
      <c r="IV130" s="145"/>
      <c r="IW130" s="145"/>
      <c r="IX130" s="145"/>
      <c r="IY130" s="145"/>
      <c r="IZ130" s="145"/>
      <c r="JA130" s="145"/>
      <c r="JE130" s="145"/>
      <c r="JG130" s="145"/>
      <c r="JH130" s="145"/>
      <c r="JI130" s="145"/>
      <c r="JJ130" s="145"/>
      <c r="JM130" s="145"/>
      <c r="JO130" s="145"/>
      <c r="JP130" s="145"/>
      <c r="JQ130" s="145"/>
      <c r="JR130" s="145"/>
      <c r="JS130" s="145"/>
      <c r="JT130" s="145"/>
      <c r="JU130" s="145"/>
      <c r="JV130" s="145"/>
      <c r="JW130" s="145"/>
      <c r="JX130" s="145"/>
      <c r="JY130" s="145"/>
      <c r="JZ130" s="145"/>
      <c r="KA130" s="145"/>
      <c r="KD130" s="145"/>
      <c r="KG130" s="145"/>
      <c r="KJ130" s="145"/>
      <c r="KM130" s="145"/>
      <c r="KP130" s="145"/>
      <c r="LB130" s="145"/>
      <c r="LE130" s="145"/>
      <c r="LH130" s="145"/>
      <c r="LK130" s="145"/>
      <c r="LT130" s="145"/>
      <c r="LZ130" s="145"/>
      <c r="MC130" s="145"/>
      <c r="MF130" s="145"/>
      <c r="MI130" s="145"/>
      <c r="MO130" s="145"/>
      <c r="MR130" s="145"/>
      <c r="MX130" s="145"/>
      <c r="MZ130" s="145"/>
      <c r="NA130" s="145"/>
      <c r="NC130" s="145"/>
      <c r="NF130" s="145"/>
      <c r="NI130" s="145"/>
      <c r="NL130" s="145"/>
      <c r="NT130" s="145"/>
      <c r="NY130" s="145"/>
      <c r="OH130" s="145"/>
      <c r="OK130" s="145"/>
      <c r="OS130" s="145"/>
      <c r="PO130" s="145"/>
      <c r="PP130" s="145"/>
      <c r="PQ130" s="145"/>
      <c r="PR130" s="145"/>
      <c r="PS130" s="145"/>
      <c r="PT130" s="145"/>
      <c r="QL130" s="145"/>
      <c r="QM130" s="145"/>
      <c r="QP130" s="145"/>
      <c r="QS130" s="145"/>
      <c r="QU130" s="145"/>
      <c r="QW130" s="145"/>
      <c r="QZ130" s="145"/>
      <c r="RC130" s="145"/>
      <c r="RF130" s="145"/>
      <c r="RI130" s="145"/>
      <c r="RL130" s="145"/>
      <c r="RO130" s="145"/>
      <c r="RR130" s="145"/>
      <c r="RU130" s="145"/>
      <c r="RW130" s="145"/>
      <c r="SJ130" s="145"/>
      <c r="SK130" s="145"/>
      <c r="SL130" s="145"/>
      <c r="SM130" s="145"/>
      <c r="SN130" s="145"/>
      <c r="SO130" s="145"/>
      <c r="SP130" s="145"/>
      <c r="SQ130" s="145"/>
      <c r="SR130" s="145"/>
      <c r="SS130" s="145"/>
      <c r="ST130" s="145"/>
      <c r="SU130" s="145"/>
      <c r="SV130" s="145"/>
      <c r="SW130" s="145"/>
      <c r="TA130" s="145"/>
      <c r="TC130" s="145"/>
      <c r="TD130" s="145"/>
      <c r="TE130" s="145"/>
      <c r="TF130" s="145"/>
      <c r="TI130" s="145"/>
      <c r="TK130" s="145"/>
      <c r="TL130" s="145"/>
      <c r="TM130" s="145"/>
      <c r="TN130" s="145"/>
      <c r="TO130" s="145"/>
      <c r="TP130" s="145"/>
      <c r="TQ130" s="145"/>
      <c r="TR130" s="145"/>
      <c r="TS130" s="145"/>
      <c r="TT130" s="145"/>
      <c r="TU130" s="145"/>
      <c r="TV130" s="145"/>
      <c r="TW130" s="145"/>
      <c r="TZ130" s="145"/>
      <c r="UC130" s="145"/>
      <c r="UF130" s="145"/>
      <c r="UI130" s="145"/>
      <c r="UL130" s="145"/>
      <c r="UX130" s="145"/>
      <c r="VA130" s="145"/>
      <c r="VD130" s="145"/>
      <c r="VG130" s="145"/>
      <c r="VP130" s="145"/>
      <c r="VV130" s="145"/>
      <c r="VY130" s="145"/>
      <c r="WB130" s="145"/>
      <c r="WE130" s="145"/>
      <c r="WK130" s="145"/>
      <c r="WN130" s="145"/>
      <c r="WT130" s="145"/>
      <c r="WV130" s="145"/>
      <c r="WW130" s="145"/>
      <c r="WY130" s="145"/>
      <c r="XB130" s="145"/>
      <c r="XE130" s="145"/>
      <c r="XH130" s="145"/>
      <c r="XP130" s="145"/>
      <c r="XU130" s="145"/>
      <c r="YD130" s="145"/>
      <c r="YG130" s="145"/>
      <c r="YO130" s="145"/>
      <c r="ZK130" s="145"/>
      <c r="ZL130" s="145"/>
      <c r="ZM130" s="145"/>
      <c r="ZN130" s="145"/>
      <c r="ZO130" s="145"/>
      <c r="ZP130" s="145"/>
      <c r="AAH130" s="145"/>
      <c r="AAI130" s="145"/>
      <c r="AAL130" s="145"/>
      <c r="AAO130" s="145"/>
      <c r="AAQ130" s="145"/>
      <c r="AAS130" s="145"/>
      <c r="AAV130" s="145"/>
      <c r="AAY130" s="145"/>
      <c r="ABB130" s="145"/>
      <c r="ABE130" s="145"/>
      <c r="ABH130" s="145"/>
      <c r="ABK130" s="145"/>
      <c r="ABN130" s="145"/>
      <c r="ABQ130" s="145"/>
      <c r="ABS130" s="145"/>
      <c r="ACF130" s="145"/>
      <c r="ACG130" s="145"/>
      <c r="ACH130" s="145"/>
      <c r="ACI130" s="145"/>
      <c r="ACJ130" s="145"/>
      <c r="ACK130" s="145"/>
      <c r="ACL130" s="145"/>
      <c r="ACM130" s="145"/>
      <c r="ACN130" s="145"/>
      <c r="ACO130" s="145"/>
      <c r="ACP130" s="145"/>
      <c r="ACQ130" s="145"/>
      <c r="ACR130" s="145"/>
      <c r="ACS130" s="145"/>
      <c r="ACW130" s="145"/>
      <c r="ACY130" s="145"/>
      <c r="ACZ130" s="145"/>
      <c r="ADA130" s="145"/>
      <c r="ADB130" s="145"/>
      <c r="ADE130" s="145"/>
      <c r="ADG130" s="145"/>
      <c r="ADH130" s="145"/>
      <c r="ADI130" s="145"/>
      <c r="ADJ130" s="145"/>
      <c r="ADK130" s="145"/>
      <c r="ADL130" s="145"/>
      <c r="ADM130" s="145"/>
      <c r="ADN130" s="145"/>
      <c r="ADO130" s="145"/>
      <c r="ADP130" s="145"/>
      <c r="ADQ130" s="145"/>
      <c r="ADR130" s="145"/>
      <c r="ADS130" s="145"/>
      <c r="ADV130" s="145"/>
      <c r="ADY130" s="145"/>
      <c r="AEB130" s="145"/>
      <c r="AEE130" s="145"/>
      <c r="AEH130" s="145"/>
      <c r="AET130" s="145"/>
      <c r="AEW130" s="145"/>
      <c r="AEZ130" s="145"/>
      <c r="AFC130" s="145"/>
      <c r="AFL130" s="145"/>
      <c r="AFR130" s="145"/>
      <c r="AFU130" s="145"/>
      <c r="AFX130" s="145"/>
      <c r="AGA130" s="145"/>
      <c r="AGG130" s="145"/>
      <c r="AGJ130" s="145"/>
      <c r="AGP130" s="145"/>
      <c r="AGR130" s="145"/>
      <c r="AGS130" s="145"/>
      <c r="AGU130" s="145"/>
      <c r="AGX130" s="145"/>
      <c r="AHA130" s="145"/>
      <c r="AHD130" s="145"/>
      <c r="AHL130" s="145"/>
      <c r="AHQ130" s="145"/>
      <c r="AHZ130" s="145"/>
      <c r="AIC130" s="145"/>
      <c r="AIK130" s="145"/>
      <c r="AJG130" s="145"/>
      <c r="AJH130" s="145"/>
      <c r="AJI130" s="145"/>
      <c r="AJJ130" s="145"/>
      <c r="AJK130" s="145"/>
      <c r="AJL130" s="145"/>
      <c r="AKD130" s="145"/>
      <c r="AKE130" s="145"/>
      <c r="AKH130" s="145"/>
      <c r="AKK130" s="145"/>
      <c r="AKM130" s="145"/>
      <c r="AKO130" s="145"/>
      <c r="AKR130" s="145"/>
      <c r="AKU130" s="145"/>
      <c r="AKX130" s="145"/>
      <c r="ALA130" s="145"/>
      <c r="ALD130" s="145"/>
      <c r="ALG130" s="145"/>
      <c r="ALJ130" s="145"/>
      <c r="ALM130" s="145"/>
      <c r="ALO130" s="145"/>
      <c r="AMB130" s="145"/>
      <c r="AMC130" s="145"/>
      <c r="AMD130" s="145"/>
      <c r="AME130" s="145"/>
      <c r="AMF130" s="145"/>
      <c r="AMG130" s="145"/>
      <c r="AMH130" s="145"/>
      <c r="AMI130" s="145"/>
      <c r="AMJ130" s="145"/>
      <c r="AMK130" s="145"/>
      <c r="AML130" s="145"/>
      <c r="AMM130" s="145"/>
      <c r="AMN130" s="145"/>
      <c r="AMO130" s="145"/>
      <c r="AMS130" s="145"/>
      <c r="AMU130" s="145"/>
      <c r="AMV130" s="145"/>
      <c r="AMW130" s="145"/>
      <c r="AMX130" s="145"/>
      <c r="ANA130" s="145"/>
      <c r="ANC130" s="145"/>
      <c r="AND130" s="145"/>
      <c r="ANE130" s="145"/>
      <c r="ANF130" s="145"/>
      <c r="ANG130" s="145"/>
      <c r="ANH130" s="145"/>
      <c r="ANI130" s="145"/>
      <c r="ANJ130" s="145"/>
      <c r="ANK130" s="145"/>
      <c r="ANL130" s="145"/>
      <c r="ANM130" s="145"/>
      <c r="ANN130" s="145"/>
      <c r="ANO130" s="145"/>
      <c r="ANR130" s="145"/>
      <c r="ANU130" s="145"/>
      <c r="ANX130" s="145"/>
      <c r="AOA130" s="145"/>
      <c r="AOD130" s="145"/>
      <c r="AOP130" s="145"/>
      <c r="AOS130" s="145"/>
      <c r="AOV130" s="145"/>
      <c r="AOY130" s="145"/>
      <c r="APH130" s="145"/>
      <c r="APN130" s="145"/>
      <c r="APQ130" s="145"/>
      <c r="APT130" s="145"/>
      <c r="APW130" s="145"/>
      <c r="AQC130" s="145"/>
      <c r="AQF130" s="145"/>
      <c r="AQL130" s="145"/>
      <c r="AQN130" s="145"/>
      <c r="AQO130" s="145"/>
      <c r="AQQ130" s="145"/>
      <c r="AQT130" s="145"/>
      <c r="AQW130" s="145"/>
      <c r="AQZ130" s="145"/>
      <c r="ARH130" s="145"/>
      <c r="ARM130" s="145"/>
      <c r="ARV130" s="145"/>
      <c r="ARY130" s="145"/>
      <c r="ASG130" s="145"/>
      <c r="ATC130" s="145"/>
      <c r="ATD130" s="145"/>
      <c r="ATE130" s="145"/>
      <c r="ATF130" s="145"/>
      <c r="ATG130" s="145"/>
      <c r="ATH130" s="145"/>
      <c r="ATZ130" s="145"/>
      <c r="AUA130" s="145"/>
      <c r="AUD130" s="145"/>
      <c r="AUG130" s="145"/>
      <c r="AUI130" s="145"/>
      <c r="AUK130" s="145"/>
      <c r="AUN130" s="145"/>
      <c r="AUQ130" s="145"/>
      <c r="AUT130" s="145"/>
      <c r="AUW130" s="145"/>
      <c r="AUZ130" s="145"/>
      <c r="AVC130" s="145"/>
      <c r="AVF130" s="145"/>
      <c r="AVI130" s="145"/>
      <c r="AVK130" s="145"/>
      <c r="AVX130" s="145"/>
      <c r="AVY130" s="145"/>
      <c r="AVZ130" s="145"/>
      <c r="AWA130" s="145"/>
      <c r="AWB130" s="145"/>
      <c r="AWC130" s="145"/>
      <c r="AWD130" s="145"/>
      <c r="AWE130" s="145"/>
      <c r="AWF130" s="145"/>
      <c r="AWG130" s="145"/>
      <c r="AWH130" s="145"/>
      <c r="AWI130" s="145"/>
      <c r="AWJ130" s="145"/>
      <c r="AWK130" s="145"/>
      <c r="AWO130" s="145"/>
      <c r="AWQ130" s="145"/>
      <c r="AWR130" s="145"/>
      <c r="AWS130" s="145"/>
      <c r="AWT130" s="145"/>
      <c r="AWW130" s="145"/>
      <c r="AWY130" s="145"/>
      <c r="AWZ130" s="145"/>
      <c r="AXA130" s="145"/>
      <c r="AXB130" s="145"/>
      <c r="AXC130" s="145"/>
      <c r="AXD130" s="145"/>
      <c r="AXE130" s="145"/>
      <c r="AXF130" s="145"/>
      <c r="AXG130" s="145"/>
      <c r="AXH130" s="145"/>
      <c r="AXI130" s="145"/>
      <c r="AXJ130" s="145"/>
      <c r="AXK130" s="145"/>
      <c r="AXN130" s="145"/>
      <c r="AXQ130" s="145"/>
      <c r="AXT130" s="145"/>
      <c r="AXW130" s="145"/>
      <c r="AXZ130" s="145"/>
      <c r="AYL130" s="145"/>
      <c r="AYO130" s="145"/>
      <c r="AYR130" s="145"/>
      <c r="AYU130" s="145"/>
      <c r="AZD130" s="145"/>
      <c r="AZJ130" s="145"/>
      <c r="AZM130" s="145"/>
      <c r="AZP130" s="145"/>
      <c r="AZS130" s="145"/>
      <c r="AZY130" s="145"/>
      <c r="BAB130" s="145"/>
      <c r="BAH130" s="145"/>
      <c r="BAJ130" s="145"/>
      <c r="BAK130" s="145"/>
      <c r="BAM130" s="145"/>
      <c r="BAP130" s="145"/>
      <c r="BAS130" s="145"/>
      <c r="BAV130" s="145"/>
      <c r="BBD130" s="145"/>
      <c r="BBI130" s="145"/>
      <c r="BBR130" s="145"/>
      <c r="BBU130" s="145"/>
      <c r="BCC130" s="145"/>
      <c r="BCY130" s="145"/>
      <c r="BCZ130" s="145"/>
      <c r="BDA130" s="145"/>
      <c r="BDB130" s="145"/>
      <c r="BDC130" s="145"/>
      <c r="BDD130" s="145"/>
      <c r="BDV130" s="145"/>
      <c r="BDW130" s="145"/>
      <c r="BDZ130" s="145"/>
      <c r="BEC130" s="145"/>
      <c r="BEE130" s="145"/>
      <c r="BEG130" s="145"/>
      <c r="BEJ130" s="145"/>
      <c r="BEM130" s="145"/>
      <c r="BEP130" s="145"/>
      <c r="BES130" s="145"/>
      <c r="BEV130" s="145"/>
      <c r="BEY130" s="145"/>
      <c r="BFB130" s="145"/>
      <c r="BFE130" s="145"/>
      <c r="BFG130" s="145"/>
      <c r="BFT130" s="145"/>
      <c r="BFU130" s="145"/>
      <c r="BFV130" s="145"/>
      <c r="BFW130" s="145"/>
      <c r="BFX130" s="145"/>
      <c r="BFY130" s="145"/>
      <c r="BFZ130" s="145"/>
      <c r="BGA130" s="145"/>
      <c r="BGB130" s="145"/>
      <c r="BGC130" s="145"/>
      <c r="BGD130" s="145"/>
      <c r="BGE130" s="145"/>
      <c r="BGF130" s="145"/>
      <c r="BGG130" s="145"/>
      <c r="BGK130" s="145"/>
      <c r="BGM130" s="145"/>
      <c r="BGN130" s="145"/>
      <c r="BGO130" s="145"/>
      <c r="BGP130" s="145"/>
      <c r="BGS130" s="145"/>
      <c r="BGU130" s="145"/>
      <c r="BGV130" s="145"/>
      <c r="BGW130" s="145"/>
      <c r="BGX130" s="145"/>
      <c r="BGY130" s="145"/>
      <c r="BGZ130" s="145"/>
      <c r="BHA130" s="145"/>
      <c r="BHB130" s="145"/>
      <c r="BHC130" s="145"/>
      <c r="BHD130" s="145"/>
      <c r="BHE130" s="145"/>
      <c r="BHF130" s="145"/>
      <c r="BHG130" s="145"/>
      <c r="BHJ130" s="145"/>
      <c r="BHM130" s="145"/>
      <c r="BHP130" s="145"/>
      <c r="BHS130" s="145"/>
      <c r="BHV130" s="145"/>
      <c r="BIH130" s="145"/>
      <c r="BIK130" s="145"/>
      <c r="BIN130" s="145"/>
      <c r="BIQ130" s="145"/>
      <c r="BIZ130" s="145"/>
      <c r="BJF130" s="145"/>
      <c r="BJI130" s="145"/>
      <c r="BJL130" s="145"/>
      <c r="BJO130" s="145"/>
      <c r="BJU130" s="145"/>
      <c r="BJX130" s="145"/>
      <c r="BKD130" s="145"/>
      <c r="BKF130" s="145"/>
      <c r="BKG130" s="145"/>
      <c r="BKI130" s="145"/>
      <c r="BKL130" s="145"/>
      <c r="BKO130" s="145"/>
      <c r="BKR130" s="145"/>
      <c r="BKZ130" s="145"/>
      <c r="BLE130" s="145"/>
      <c r="BLN130" s="145"/>
      <c r="BLQ130" s="145"/>
      <c r="BLY130" s="145"/>
      <c r="BMU130" s="145"/>
      <c r="BMV130" s="145"/>
      <c r="BMW130" s="145"/>
      <c r="BMX130" s="145"/>
      <c r="BMY130" s="145"/>
      <c r="BMZ130" s="145"/>
      <c r="BNR130" s="145"/>
      <c r="BNS130" s="145"/>
      <c r="BNV130" s="145"/>
      <c r="BNY130" s="145"/>
      <c r="BOA130" s="145"/>
      <c r="BOC130" s="145"/>
      <c r="BOF130" s="145"/>
      <c r="BOI130" s="145"/>
      <c r="BOL130" s="145"/>
      <c r="BOO130" s="145"/>
      <c r="BOR130" s="145"/>
      <c r="BOU130" s="145"/>
      <c r="BOX130" s="145"/>
      <c r="BPA130" s="145"/>
      <c r="BPC130" s="145"/>
      <c r="BPP130" s="145"/>
      <c r="BPQ130" s="145"/>
      <c r="BPR130" s="145"/>
      <c r="BPS130" s="145"/>
      <c r="BPT130" s="145"/>
      <c r="BPU130" s="145"/>
      <c r="BPV130" s="145"/>
      <c r="BPW130" s="145"/>
      <c r="BPX130" s="145"/>
      <c r="BPY130" s="145"/>
      <c r="BPZ130" s="145"/>
      <c r="BQA130" s="145"/>
      <c r="BQB130" s="145"/>
      <c r="BQC130" s="145"/>
      <c r="BQG130" s="145"/>
      <c r="BQI130" s="145"/>
      <c r="BQJ130" s="145"/>
      <c r="BQK130" s="145"/>
      <c r="BQL130" s="145"/>
      <c r="BQO130" s="145"/>
      <c r="BQQ130" s="145"/>
      <c r="BQR130" s="145"/>
      <c r="BQS130" s="145"/>
      <c r="BQT130" s="145"/>
      <c r="BQU130" s="145"/>
      <c r="BQV130" s="145"/>
      <c r="BQW130" s="145"/>
      <c r="BQX130" s="145"/>
      <c r="BQY130" s="145"/>
      <c r="BQZ130" s="145"/>
      <c r="BRA130" s="145"/>
      <c r="BRB130" s="145"/>
      <c r="BRC130" s="145"/>
      <c r="BRF130" s="145"/>
      <c r="BRI130" s="145"/>
      <c r="BRL130" s="145"/>
      <c r="BRO130" s="145"/>
      <c r="BRR130" s="145"/>
      <c r="BSD130" s="145"/>
      <c r="BSG130" s="145"/>
      <c r="BSJ130" s="145"/>
      <c r="BSM130" s="145"/>
      <c r="BSV130" s="145"/>
      <c r="BTB130" s="145"/>
      <c r="BTE130" s="145"/>
      <c r="BTH130" s="145"/>
      <c r="BTK130" s="145"/>
      <c r="BTQ130" s="145"/>
      <c r="BTT130" s="145"/>
      <c r="BTZ130" s="145"/>
      <c r="BUB130" s="145"/>
      <c r="BUC130" s="145"/>
      <c r="BUE130" s="145"/>
      <c r="BUH130" s="145"/>
      <c r="BUK130" s="145"/>
      <c r="BUN130" s="145"/>
      <c r="BUV130" s="145"/>
      <c r="BVA130" s="145"/>
      <c r="BVJ130" s="145"/>
      <c r="BVM130" s="145"/>
      <c r="BVU130" s="145"/>
      <c r="BWQ130" s="145"/>
      <c r="BWR130" s="145"/>
      <c r="BWS130" s="145"/>
      <c r="BWT130" s="145"/>
      <c r="BWU130" s="145"/>
      <c r="BWV130" s="145"/>
      <c r="BXN130" s="145"/>
      <c r="BXO130" s="145"/>
      <c r="BXR130" s="145"/>
      <c r="BXU130" s="145"/>
      <c r="BXW130" s="145"/>
      <c r="BXY130" s="145"/>
      <c r="BYB130" s="145"/>
      <c r="BYE130" s="145"/>
      <c r="BYH130" s="145"/>
      <c r="BYK130" s="145"/>
      <c r="BYN130" s="145"/>
      <c r="BYQ130" s="145"/>
      <c r="BYT130" s="145"/>
      <c r="BYW130" s="145"/>
      <c r="BYY130" s="145"/>
      <c r="BZL130" s="145"/>
      <c r="BZM130" s="145"/>
      <c r="BZN130" s="145"/>
      <c r="BZO130" s="145"/>
      <c r="BZP130" s="145"/>
      <c r="BZQ130" s="145"/>
      <c r="BZR130" s="145"/>
      <c r="BZS130" s="145"/>
      <c r="BZT130" s="145"/>
      <c r="BZU130" s="145"/>
      <c r="BZV130" s="145"/>
      <c r="BZW130" s="145"/>
      <c r="BZX130" s="145"/>
      <c r="BZY130" s="145"/>
      <c r="CAC130" s="145"/>
      <c r="CAE130" s="145"/>
      <c r="CAF130" s="145"/>
      <c r="CAG130" s="145"/>
      <c r="CAH130" s="145"/>
      <c r="CAK130" s="145"/>
      <c r="CAM130" s="145"/>
      <c r="CAN130" s="145"/>
      <c r="CAO130" s="145"/>
      <c r="CAP130" s="145"/>
      <c r="CAQ130" s="145"/>
      <c r="CAR130" s="145"/>
      <c r="CAS130" s="145"/>
      <c r="CAT130" s="145"/>
      <c r="CAU130" s="145"/>
      <c r="CAV130" s="145"/>
      <c r="CAW130" s="145"/>
      <c r="CAX130" s="145"/>
      <c r="CAY130" s="145"/>
      <c r="CBB130" s="145"/>
      <c r="CBE130" s="145"/>
      <c r="CBH130" s="145"/>
      <c r="CBK130" s="145"/>
      <c r="CBN130" s="145"/>
      <c r="CBZ130" s="145"/>
      <c r="CCC130" s="145"/>
      <c r="CCF130" s="145"/>
      <c r="CCI130" s="145"/>
      <c r="CCR130" s="145"/>
      <c r="CCX130" s="145"/>
      <c r="CDA130" s="145"/>
      <c r="CDD130" s="145"/>
      <c r="CDG130" s="145"/>
      <c r="CDM130" s="145"/>
      <c r="CDP130" s="145"/>
      <c r="CDV130" s="145"/>
      <c r="CDX130" s="145"/>
      <c r="CDY130" s="145"/>
      <c r="CEA130" s="145"/>
      <c r="CED130" s="145"/>
      <c r="CEG130" s="145"/>
      <c r="CEJ130" s="145"/>
      <c r="CER130" s="145"/>
      <c r="CEW130" s="145"/>
      <c r="CFF130" s="145"/>
      <c r="CFI130" s="145"/>
      <c r="CFQ130" s="145"/>
      <c r="CGM130" s="145"/>
      <c r="CGN130" s="145"/>
      <c r="CGO130" s="145"/>
      <c r="CGP130" s="145"/>
      <c r="CGQ130" s="145"/>
      <c r="CGR130" s="145"/>
      <c r="CHJ130" s="145"/>
      <c r="CHK130" s="145"/>
      <c r="CHN130" s="145"/>
      <c r="CHQ130" s="145"/>
      <c r="CHS130" s="145"/>
      <c r="CHU130" s="145"/>
      <c r="CHX130" s="145"/>
      <c r="CIA130" s="145"/>
      <c r="CID130" s="145"/>
      <c r="CIG130" s="145"/>
      <c r="CIJ130" s="145"/>
      <c r="CIM130" s="145"/>
      <c r="CIP130" s="145"/>
      <c r="CIS130" s="145"/>
      <c r="CIU130" s="145"/>
      <c r="CJH130" s="145"/>
      <c r="CJI130" s="145"/>
      <c r="CJJ130" s="145"/>
      <c r="CJK130" s="145"/>
      <c r="CJL130" s="145"/>
      <c r="CJM130" s="145"/>
      <c r="CJN130" s="145"/>
      <c r="CJO130" s="145"/>
      <c r="CJP130" s="145"/>
      <c r="CJQ130" s="145"/>
      <c r="CJR130" s="145"/>
      <c r="CJS130" s="145"/>
      <c r="CJT130" s="145"/>
      <c r="CJU130" s="145"/>
      <c r="CJY130" s="145"/>
      <c r="CKA130" s="145"/>
      <c r="CKB130" s="145"/>
      <c r="CKC130" s="145"/>
      <c r="CKD130" s="145"/>
      <c r="CKG130" s="145"/>
      <c r="CKI130" s="145"/>
      <c r="CKJ130" s="145"/>
      <c r="CKK130" s="145"/>
      <c r="CKL130" s="145"/>
      <c r="CKM130" s="145"/>
      <c r="CKN130" s="145"/>
      <c r="CKO130" s="145"/>
      <c r="CKP130" s="145"/>
      <c r="CKQ130" s="145"/>
      <c r="CKR130" s="145"/>
      <c r="CKS130" s="145"/>
      <c r="CKT130" s="145"/>
      <c r="CKU130" s="145"/>
      <c r="CKX130" s="145"/>
      <c r="CLA130" s="145"/>
      <c r="CLD130" s="145"/>
      <c r="CLG130" s="145"/>
      <c r="CLJ130" s="145"/>
      <c r="CLV130" s="145"/>
      <c r="CLY130" s="145"/>
      <c r="CMB130" s="145"/>
      <c r="CME130" s="145"/>
      <c r="CMN130" s="145"/>
      <c r="CMT130" s="145"/>
      <c r="CMW130" s="145"/>
      <c r="CMZ130" s="145"/>
      <c r="CNC130" s="145"/>
      <c r="CNI130" s="145"/>
      <c r="CNL130" s="145"/>
      <c r="CNR130" s="145"/>
      <c r="CNT130" s="145"/>
      <c r="CNU130" s="145"/>
      <c r="CNW130" s="145"/>
      <c r="CNZ130" s="145"/>
      <c r="COC130" s="145"/>
      <c r="COF130" s="145"/>
      <c r="CON130" s="145"/>
      <c r="COS130" s="145"/>
      <c r="CPB130" s="145"/>
      <c r="CPE130" s="145"/>
      <c r="CPM130" s="145"/>
      <c r="CQI130" s="145"/>
      <c r="CQJ130" s="145"/>
      <c r="CQK130" s="145"/>
      <c r="CQL130" s="145"/>
      <c r="CQM130" s="145"/>
      <c r="CQN130" s="145"/>
      <c r="CRF130" s="145"/>
      <c r="CRG130" s="145"/>
      <c r="CRJ130" s="145"/>
      <c r="CRM130" s="145"/>
      <c r="CRO130" s="145"/>
      <c r="CRQ130" s="145"/>
      <c r="CRT130" s="145"/>
      <c r="CRW130" s="145"/>
      <c r="CRZ130" s="145"/>
      <c r="CSC130" s="145"/>
      <c r="CSF130" s="145"/>
      <c r="CSI130" s="145"/>
      <c r="CSL130" s="145"/>
      <c r="CSO130" s="145"/>
      <c r="CSQ130" s="145"/>
      <c r="CTD130" s="145"/>
      <c r="CTE130" s="145"/>
      <c r="CTF130" s="145"/>
      <c r="CTG130" s="145"/>
      <c r="CTH130" s="145"/>
      <c r="CTI130" s="145"/>
      <c r="CTJ130" s="145"/>
      <c r="CTK130" s="145"/>
      <c r="CTL130" s="145"/>
      <c r="CTM130" s="145"/>
      <c r="CTN130" s="145"/>
      <c r="CTO130" s="145"/>
      <c r="CTP130" s="145"/>
      <c r="CTQ130" s="145"/>
      <c r="CTU130" s="145"/>
      <c r="CTW130" s="145"/>
      <c r="CTX130" s="145"/>
      <c r="CTY130" s="145"/>
      <c r="CTZ130" s="145"/>
      <c r="CUC130" s="145"/>
      <c r="CUE130" s="145"/>
      <c r="CUF130" s="145"/>
      <c r="CUG130" s="145"/>
      <c r="CUH130" s="145"/>
      <c r="CUI130" s="145"/>
      <c r="CUJ130" s="145"/>
      <c r="CUK130" s="145"/>
      <c r="CUL130" s="145"/>
      <c r="CUM130" s="145"/>
      <c r="CUN130" s="145"/>
      <c r="CUO130" s="145"/>
      <c r="CUP130" s="145"/>
      <c r="CUQ130" s="145"/>
      <c r="CUT130" s="145"/>
      <c r="CUW130" s="145"/>
      <c r="CUZ130" s="145"/>
      <c r="CVC130" s="145"/>
      <c r="CVF130" s="145"/>
      <c r="CVR130" s="145"/>
      <c r="CVU130" s="145"/>
      <c r="CVX130" s="145"/>
      <c r="CWA130" s="145"/>
      <c r="CWJ130" s="145"/>
      <c r="CWP130" s="145"/>
      <c r="CWS130" s="145"/>
      <c r="CWV130" s="145"/>
      <c r="CWY130" s="145"/>
      <c r="CXE130" s="145"/>
      <c r="CXH130" s="145"/>
      <c r="CXN130" s="145"/>
      <c r="CXP130" s="145"/>
      <c r="CXQ130" s="145"/>
      <c r="CXS130" s="145"/>
      <c r="CXV130" s="145"/>
      <c r="CXY130" s="145"/>
      <c r="CYB130" s="145"/>
      <c r="CYJ130" s="145"/>
      <c r="CYO130" s="145"/>
      <c r="CYX130" s="145"/>
      <c r="CZA130" s="145"/>
      <c r="CZI130" s="145"/>
      <c r="DAE130" s="145"/>
      <c r="DAF130" s="145"/>
      <c r="DAG130" s="145"/>
      <c r="DAH130" s="145"/>
      <c r="DAI130" s="145"/>
      <c r="DAJ130" s="145"/>
      <c r="DBB130" s="145"/>
      <c r="DBC130" s="145"/>
      <c r="DBF130" s="145"/>
      <c r="DBI130" s="145"/>
      <c r="DBK130" s="145"/>
      <c r="DBM130" s="145"/>
      <c r="DBP130" s="145"/>
      <c r="DBS130" s="145"/>
      <c r="DBV130" s="145"/>
      <c r="DBY130" s="145"/>
      <c r="DCB130" s="145"/>
      <c r="DCE130" s="145"/>
      <c r="DCH130" s="145"/>
      <c r="DCK130" s="145"/>
      <c r="DCM130" s="145"/>
      <c r="DCZ130" s="145"/>
      <c r="DDA130" s="145"/>
      <c r="DDB130" s="145"/>
      <c r="DDC130" s="145"/>
      <c r="DDD130" s="145"/>
      <c r="DDE130" s="145"/>
      <c r="DDF130" s="145"/>
      <c r="DDG130" s="145"/>
      <c r="DDH130" s="145"/>
      <c r="DDI130" s="145"/>
      <c r="DDJ130" s="145"/>
      <c r="DDK130" s="145"/>
      <c r="DDL130" s="145"/>
      <c r="DDM130" s="145"/>
      <c r="DDQ130" s="145"/>
      <c r="DDS130" s="145"/>
      <c r="DDT130" s="145"/>
      <c r="DDU130" s="145"/>
      <c r="DDV130" s="145"/>
      <c r="DDY130" s="145"/>
      <c r="DEA130" s="145"/>
      <c r="DEB130" s="145"/>
      <c r="DEC130" s="145"/>
      <c r="DED130" s="145"/>
      <c r="DEE130" s="145"/>
      <c r="DEF130" s="145"/>
      <c r="DEG130" s="145"/>
      <c r="DEH130" s="145"/>
      <c r="DEI130" s="145"/>
      <c r="DEJ130" s="145"/>
      <c r="DEK130" s="145"/>
      <c r="DEL130" s="145"/>
      <c r="DEM130" s="145"/>
      <c r="DEP130" s="145"/>
      <c r="DES130" s="145"/>
      <c r="DEV130" s="145"/>
      <c r="DEY130" s="145"/>
      <c r="DFB130" s="145"/>
      <c r="DFN130" s="145"/>
      <c r="DFQ130" s="145"/>
      <c r="DFT130" s="145"/>
      <c r="DFW130" s="145"/>
      <c r="DGF130" s="145"/>
      <c r="DGL130" s="145"/>
      <c r="DGO130" s="145"/>
      <c r="DGR130" s="145"/>
      <c r="DGU130" s="145"/>
      <c r="DHA130" s="145"/>
      <c r="DHD130" s="145"/>
      <c r="DHJ130" s="145"/>
      <c r="DHL130" s="145"/>
      <c r="DHM130" s="145"/>
      <c r="DHO130" s="145"/>
      <c r="DHR130" s="145"/>
      <c r="DHU130" s="145"/>
      <c r="DHX130" s="145"/>
      <c r="DIF130" s="145"/>
      <c r="DIK130" s="145"/>
      <c r="DIT130" s="145"/>
      <c r="DIW130" s="145"/>
      <c r="DJE130" s="145"/>
      <c r="DKA130" s="145"/>
      <c r="DKB130" s="145"/>
      <c r="DKC130" s="145"/>
      <c r="DKD130" s="145"/>
      <c r="DKE130" s="145"/>
      <c r="DKF130" s="145"/>
      <c r="DKX130" s="145"/>
      <c r="DKY130" s="145"/>
      <c r="DLB130" s="145"/>
      <c r="DLE130" s="145"/>
      <c r="DLG130" s="145"/>
      <c r="DLI130" s="145"/>
      <c r="DLL130" s="145"/>
      <c r="DLO130" s="145"/>
      <c r="DLR130" s="145"/>
      <c r="DLU130" s="145"/>
      <c r="DLX130" s="145"/>
      <c r="DMA130" s="145"/>
      <c r="DMD130" s="145"/>
      <c r="DMG130" s="145"/>
      <c r="DMI130" s="145"/>
      <c r="DMV130" s="145"/>
      <c r="DMW130" s="145"/>
      <c r="DMX130" s="145"/>
      <c r="DMY130" s="145"/>
      <c r="DMZ130" s="145"/>
      <c r="DNA130" s="145"/>
      <c r="DNB130" s="145"/>
      <c r="DNC130" s="145"/>
      <c r="DND130" s="145"/>
      <c r="DNE130" s="145"/>
      <c r="DNF130" s="145"/>
      <c r="DNG130" s="145"/>
      <c r="DNH130" s="145"/>
      <c r="DNI130" s="145"/>
      <c r="DNM130" s="145"/>
      <c r="DNO130" s="145"/>
      <c r="DNP130" s="145"/>
      <c r="DNQ130" s="145"/>
      <c r="DNR130" s="145"/>
      <c r="DNU130" s="145"/>
      <c r="DNW130" s="145"/>
      <c r="DNX130" s="145"/>
      <c r="DNY130" s="145"/>
      <c r="DNZ130" s="145"/>
      <c r="DOA130" s="145"/>
      <c r="DOB130" s="145"/>
      <c r="DOC130" s="145"/>
      <c r="DOD130" s="145"/>
      <c r="DOE130" s="145"/>
      <c r="DOF130" s="145"/>
      <c r="DOG130" s="145"/>
      <c r="DOH130" s="145"/>
      <c r="DOI130" s="145"/>
      <c r="DOL130" s="145"/>
      <c r="DOO130" s="145"/>
      <c r="DOR130" s="145"/>
      <c r="DOU130" s="145"/>
      <c r="DOX130" s="145"/>
      <c r="DPJ130" s="145"/>
      <c r="DPM130" s="145"/>
      <c r="DPP130" s="145"/>
      <c r="DPS130" s="145"/>
      <c r="DQB130" s="145"/>
      <c r="DQH130" s="145"/>
      <c r="DQK130" s="145"/>
      <c r="DQN130" s="145"/>
      <c r="DQQ130" s="145"/>
      <c r="DQW130" s="145"/>
      <c r="DQZ130" s="145"/>
      <c r="DRF130" s="145"/>
      <c r="DRH130" s="145"/>
      <c r="DRI130" s="145"/>
      <c r="DRK130" s="145"/>
      <c r="DRN130" s="145"/>
      <c r="DRQ130" s="145"/>
      <c r="DRT130" s="145"/>
      <c r="DSB130" s="145"/>
      <c r="DSG130" s="145"/>
      <c r="DSP130" s="145"/>
      <c r="DSS130" s="145"/>
      <c r="DTA130" s="145"/>
      <c r="DTW130" s="145"/>
      <c r="DTX130" s="145"/>
      <c r="DTY130" s="145"/>
      <c r="DTZ130" s="145"/>
      <c r="DUA130" s="145"/>
      <c r="DUB130" s="145"/>
      <c r="DUT130" s="145"/>
      <c r="DUU130" s="145"/>
      <c r="DUX130" s="145"/>
      <c r="DVA130" s="145"/>
      <c r="DVC130" s="145"/>
      <c r="DVE130" s="145"/>
      <c r="DVH130" s="145"/>
      <c r="DVK130" s="145"/>
      <c r="DVN130" s="145"/>
      <c r="DVQ130" s="145"/>
      <c r="DVT130" s="145"/>
      <c r="DVW130" s="145"/>
      <c r="DVZ130" s="145"/>
      <c r="DWC130" s="145"/>
      <c r="DWE130" s="145"/>
      <c r="DWR130" s="145"/>
      <c r="DWS130" s="145"/>
      <c r="DWT130" s="145"/>
      <c r="DWU130" s="145"/>
      <c r="DWV130" s="145"/>
      <c r="DWW130" s="145"/>
      <c r="DWX130" s="145"/>
      <c r="DWY130" s="145"/>
      <c r="DWZ130" s="145"/>
      <c r="DXA130" s="145"/>
      <c r="DXB130" s="145"/>
      <c r="DXC130" s="145"/>
      <c r="DXD130" s="145"/>
      <c r="DXE130" s="145"/>
      <c r="DXI130" s="145"/>
      <c r="DXK130" s="145"/>
      <c r="DXL130" s="145"/>
      <c r="DXM130" s="145"/>
      <c r="DXN130" s="145"/>
      <c r="DXQ130" s="145"/>
      <c r="DXS130" s="145"/>
      <c r="DXT130" s="145"/>
      <c r="DXU130" s="145"/>
      <c r="DXV130" s="145"/>
      <c r="DXW130" s="145"/>
      <c r="DXX130" s="145"/>
      <c r="DXY130" s="145"/>
      <c r="DXZ130" s="145"/>
      <c r="DYA130" s="145"/>
      <c r="DYB130" s="145"/>
      <c r="DYC130" s="145"/>
      <c r="DYD130" s="145"/>
      <c r="DYE130" s="145"/>
      <c r="DYH130" s="145"/>
      <c r="DYK130" s="145"/>
      <c r="DYN130" s="145"/>
      <c r="DYQ130" s="145"/>
      <c r="DYT130" s="145"/>
      <c r="DZF130" s="145"/>
      <c r="DZI130" s="145"/>
      <c r="DZL130" s="145"/>
      <c r="DZO130" s="145"/>
      <c r="DZX130" s="145"/>
      <c r="EAD130" s="145"/>
      <c r="EAG130" s="145"/>
      <c r="EAJ130" s="145"/>
      <c r="EAM130" s="145"/>
      <c r="EAS130" s="145"/>
      <c r="EAV130" s="145"/>
      <c r="EBB130" s="145"/>
      <c r="EBD130" s="145"/>
      <c r="EBE130" s="145"/>
      <c r="EBG130" s="145"/>
      <c r="EBJ130" s="145"/>
      <c r="EBM130" s="145"/>
      <c r="EBP130" s="145"/>
      <c r="EBX130" s="145"/>
      <c r="ECC130" s="145"/>
      <c r="ECL130" s="145"/>
      <c r="ECO130" s="145"/>
      <c r="ECW130" s="145"/>
      <c r="EDS130" s="145"/>
      <c r="EDT130" s="145"/>
      <c r="EDU130" s="145"/>
      <c r="EDV130" s="145"/>
      <c r="EDW130" s="145"/>
      <c r="EDX130" s="145"/>
      <c r="EEP130" s="145"/>
      <c r="EEQ130" s="145"/>
      <c r="EET130" s="145"/>
      <c r="EEW130" s="145"/>
      <c r="EEY130" s="145"/>
      <c r="EFA130" s="145"/>
      <c r="EFD130" s="145"/>
      <c r="EFG130" s="145"/>
      <c r="EFJ130" s="145"/>
      <c r="EFM130" s="145"/>
      <c r="EFP130" s="145"/>
      <c r="EFS130" s="145"/>
      <c r="EFV130" s="145"/>
      <c r="EFY130" s="145"/>
      <c r="EGA130" s="145"/>
      <c r="EGN130" s="145"/>
      <c r="EGO130" s="145"/>
      <c r="EGP130" s="145"/>
      <c r="EGQ130" s="145"/>
      <c r="EGR130" s="145"/>
      <c r="EGS130" s="145"/>
      <c r="EGT130" s="145"/>
      <c r="EGU130" s="145"/>
      <c r="EGV130" s="145"/>
      <c r="EGW130" s="145"/>
      <c r="EGX130" s="145"/>
      <c r="EGY130" s="145"/>
      <c r="EGZ130" s="145"/>
      <c r="EHA130" s="145"/>
      <c r="EHE130" s="145"/>
      <c r="EHG130" s="145"/>
      <c r="EHH130" s="145"/>
      <c r="EHI130" s="145"/>
      <c r="EHJ130" s="145"/>
      <c r="EHM130" s="145"/>
      <c r="EHO130" s="145"/>
      <c r="EHP130" s="145"/>
      <c r="EHQ130" s="145"/>
      <c r="EHR130" s="145"/>
      <c r="EHS130" s="145"/>
      <c r="EHT130" s="145"/>
      <c r="EHU130" s="145"/>
      <c r="EHV130" s="145"/>
      <c r="EHW130" s="145"/>
      <c r="EHX130" s="145"/>
      <c r="EHY130" s="145"/>
      <c r="EHZ130" s="145"/>
      <c r="EIA130" s="145"/>
      <c r="EID130" s="145"/>
      <c r="EIG130" s="145"/>
      <c r="EIJ130" s="145"/>
      <c r="EIM130" s="145"/>
      <c r="EIP130" s="145"/>
      <c r="EJB130" s="145"/>
      <c r="EJE130" s="145"/>
      <c r="EJH130" s="145"/>
      <c r="EJK130" s="145"/>
      <c r="EJT130" s="145"/>
      <c r="EJZ130" s="145"/>
      <c r="EKC130" s="145"/>
      <c r="EKF130" s="145"/>
      <c r="EKI130" s="145"/>
      <c r="EKO130" s="145"/>
      <c r="EKR130" s="145"/>
      <c r="EKX130" s="145"/>
      <c r="EKZ130" s="145"/>
      <c r="ELA130" s="145"/>
      <c r="ELC130" s="145"/>
      <c r="ELF130" s="145"/>
      <c r="ELI130" s="145"/>
      <c r="ELL130" s="145"/>
      <c r="ELT130" s="145"/>
      <c r="ELY130" s="145"/>
      <c r="EMH130" s="145"/>
      <c r="EMK130" s="145"/>
      <c r="EMS130" s="145"/>
      <c r="ENO130" s="145"/>
      <c r="ENP130" s="145"/>
      <c r="ENQ130" s="145"/>
      <c r="ENR130" s="145"/>
      <c r="ENS130" s="145"/>
      <c r="ENT130" s="145"/>
      <c r="EOL130" s="145"/>
      <c r="EOM130" s="145"/>
      <c r="EOP130" s="145"/>
      <c r="EOS130" s="145"/>
      <c r="EOU130" s="145"/>
      <c r="EOW130" s="145"/>
      <c r="EOZ130" s="145"/>
      <c r="EPC130" s="145"/>
      <c r="EPF130" s="145"/>
      <c r="EPI130" s="145"/>
      <c r="EPL130" s="145"/>
      <c r="EPO130" s="145"/>
      <c r="EPR130" s="145"/>
      <c r="EPU130" s="145"/>
      <c r="EPW130" s="145"/>
      <c r="EQJ130" s="145"/>
      <c r="EQK130" s="145"/>
      <c r="EQL130" s="145"/>
      <c r="EQM130" s="145"/>
      <c r="EQN130" s="145"/>
      <c r="EQO130" s="145"/>
      <c r="EQP130" s="145"/>
      <c r="EQQ130" s="145"/>
      <c r="EQR130" s="145"/>
      <c r="EQS130" s="145"/>
      <c r="EQT130" s="145"/>
      <c r="EQU130" s="145"/>
      <c r="EQV130" s="145"/>
      <c r="EQW130" s="145"/>
      <c r="ERA130" s="145"/>
      <c r="ERC130" s="145"/>
      <c r="ERD130" s="145"/>
      <c r="ERE130" s="145"/>
      <c r="ERF130" s="145"/>
      <c r="ERI130" s="145"/>
      <c r="ERK130" s="145"/>
      <c r="ERL130" s="145"/>
      <c r="ERM130" s="145"/>
      <c r="ERN130" s="145"/>
      <c r="ERO130" s="145"/>
      <c r="ERP130" s="145"/>
      <c r="ERQ130" s="145"/>
      <c r="ERR130" s="145"/>
      <c r="ERS130" s="145"/>
      <c r="ERT130" s="145"/>
      <c r="ERU130" s="145"/>
      <c r="ERV130" s="145"/>
      <c r="ERW130" s="145"/>
      <c r="ERZ130" s="145"/>
      <c r="ESC130" s="145"/>
      <c r="ESF130" s="145"/>
      <c r="ESI130" s="145"/>
      <c r="ESL130" s="145"/>
      <c r="ESX130" s="145"/>
      <c r="ETA130" s="145"/>
      <c r="ETD130" s="145"/>
      <c r="ETG130" s="145"/>
      <c r="ETP130" s="145"/>
      <c r="ETV130" s="145"/>
      <c r="ETY130" s="145"/>
      <c r="EUB130" s="145"/>
      <c r="EUE130" s="145"/>
      <c r="EUK130" s="145"/>
      <c r="EUN130" s="145"/>
      <c r="EUT130" s="145"/>
      <c r="EUV130" s="145"/>
      <c r="EUW130" s="145"/>
      <c r="EUY130" s="145"/>
      <c r="EVB130" s="145"/>
      <c r="EVE130" s="145"/>
      <c r="EVH130" s="145"/>
      <c r="EVP130" s="145"/>
      <c r="EVU130" s="145"/>
      <c r="EWD130" s="145"/>
      <c r="EWG130" s="145"/>
      <c r="EWO130" s="145"/>
      <c r="EXK130" s="145"/>
      <c r="EXL130" s="145"/>
      <c r="EXM130" s="145"/>
      <c r="EXN130" s="145"/>
      <c r="EXO130" s="145"/>
      <c r="EXP130" s="145"/>
      <c r="EYH130" s="145"/>
      <c r="EYI130" s="145"/>
      <c r="EYL130" s="145"/>
      <c r="EYO130" s="145"/>
      <c r="EYQ130" s="145"/>
      <c r="EYS130" s="145"/>
      <c r="EYV130" s="145"/>
      <c r="EYY130" s="145"/>
      <c r="EZB130" s="145"/>
      <c r="EZE130" s="145"/>
      <c r="EZH130" s="145"/>
      <c r="EZK130" s="145"/>
      <c r="EZN130" s="145"/>
      <c r="EZQ130" s="145"/>
      <c r="EZS130" s="145"/>
      <c r="FAF130" s="145"/>
      <c r="FAG130" s="145"/>
      <c r="FAH130" s="145"/>
      <c r="FAI130" s="145"/>
      <c r="FAJ130" s="145"/>
      <c r="FAK130" s="145"/>
      <c r="FAL130" s="145"/>
      <c r="FAM130" s="145"/>
      <c r="FAN130" s="145"/>
      <c r="FAO130" s="145"/>
      <c r="FAP130" s="145"/>
      <c r="FAQ130" s="145"/>
      <c r="FAR130" s="145"/>
      <c r="FAS130" s="145"/>
      <c r="FAW130" s="145"/>
      <c r="FAY130" s="145"/>
      <c r="FAZ130" s="145"/>
      <c r="FBA130" s="145"/>
      <c r="FBB130" s="145"/>
      <c r="FBE130" s="145"/>
      <c r="FBG130" s="145"/>
      <c r="FBH130" s="145"/>
      <c r="FBI130" s="145"/>
      <c r="FBJ130" s="145"/>
      <c r="FBK130" s="145"/>
      <c r="FBL130" s="145"/>
      <c r="FBM130" s="145"/>
      <c r="FBN130" s="145"/>
      <c r="FBO130" s="145"/>
      <c r="FBP130" s="145"/>
      <c r="FBQ130" s="145"/>
      <c r="FBR130" s="145"/>
      <c r="FBS130" s="145"/>
      <c r="FBV130" s="145"/>
      <c r="FBY130" s="145"/>
      <c r="FCB130" s="145"/>
      <c r="FCE130" s="145"/>
      <c r="FCH130" s="145"/>
      <c r="FCT130" s="145"/>
      <c r="FCW130" s="145"/>
      <c r="FCZ130" s="145"/>
      <c r="FDC130" s="145"/>
      <c r="FDL130" s="145"/>
      <c r="FDR130" s="145"/>
      <c r="FDU130" s="145"/>
      <c r="FDX130" s="145"/>
      <c r="FEA130" s="145"/>
      <c r="FEG130" s="145"/>
      <c r="FEJ130" s="145"/>
      <c r="FEP130" s="145"/>
      <c r="FER130" s="145"/>
      <c r="FES130" s="145"/>
      <c r="FEU130" s="145"/>
      <c r="FEX130" s="145"/>
      <c r="FFA130" s="145"/>
      <c r="FFD130" s="145"/>
      <c r="FFL130" s="145"/>
      <c r="FFQ130" s="145"/>
      <c r="FFZ130" s="145"/>
      <c r="FGC130" s="145"/>
      <c r="FGK130" s="145"/>
      <c r="FHG130" s="145"/>
      <c r="FHH130" s="145"/>
      <c r="FHI130" s="145"/>
      <c r="FHJ130" s="145"/>
      <c r="FHK130" s="145"/>
      <c r="FHL130" s="145"/>
      <c r="FID130" s="145"/>
      <c r="FIE130" s="145"/>
      <c r="FIH130" s="145"/>
      <c r="FIK130" s="145"/>
      <c r="FIM130" s="145"/>
      <c r="FIO130" s="145"/>
      <c r="FIR130" s="145"/>
      <c r="FIU130" s="145"/>
      <c r="FIX130" s="145"/>
      <c r="FJA130" s="145"/>
      <c r="FJD130" s="145"/>
      <c r="FJG130" s="145"/>
      <c r="FJJ130" s="145"/>
      <c r="FJM130" s="145"/>
      <c r="FJO130" s="145"/>
      <c r="FKB130" s="145"/>
      <c r="FKC130" s="145"/>
      <c r="FKD130" s="145"/>
      <c r="FKE130" s="145"/>
      <c r="FKF130" s="145"/>
      <c r="FKG130" s="145"/>
      <c r="FKH130" s="145"/>
      <c r="FKI130" s="145"/>
      <c r="FKJ130" s="145"/>
      <c r="FKK130" s="145"/>
      <c r="FKL130" s="145"/>
      <c r="FKM130" s="145"/>
      <c r="FKN130" s="145"/>
      <c r="FKO130" s="145"/>
      <c r="FKS130" s="145"/>
      <c r="FKU130" s="145"/>
      <c r="FKV130" s="145"/>
      <c r="FKW130" s="145"/>
      <c r="FKX130" s="145"/>
      <c r="FLA130" s="145"/>
      <c r="FLC130" s="145"/>
      <c r="FLD130" s="145"/>
      <c r="FLE130" s="145"/>
      <c r="FLF130" s="145"/>
      <c r="FLG130" s="145"/>
      <c r="FLH130" s="145"/>
      <c r="FLI130" s="145"/>
      <c r="FLJ130" s="145"/>
      <c r="FLK130" s="145"/>
      <c r="FLL130" s="145"/>
      <c r="FLM130" s="145"/>
      <c r="FLN130" s="145"/>
      <c r="FLO130" s="145"/>
      <c r="FLR130" s="145"/>
      <c r="FLU130" s="145"/>
      <c r="FLX130" s="145"/>
      <c r="FMA130" s="145"/>
      <c r="FMD130" s="145"/>
      <c r="FMP130" s="145"/>
      <c r="FMS130" s="145"/>
      <c r="FMV130" s="145"/>
      <c r="FMY130" s="145"/>
      <c r="FNH130" s="145"/>
      <c r="FNN130" s="145"/>
      <c r="FNQ130" s="145"/>
      <c r="FNT130" s="145"/>
      <c r="FNW130" s="145"/>
      <c r="FOC130" s="145"/>
      <c r="FOF130" s="145"/>
      <c r="FOL130" s="145"/>
      <c r="FON130" s="145"/>
      <c r="FOO130" s="145"/>
      <c r="FOQ130" s="145"/>
      <c r="FOT130" s="145"/>
      <c r="FOW130" s="145"/>
      <c r="FOZ130" s="145"/>
      <c r="FPH130" s="145"/>
      <c r="FPM130" s="145"/>
      <c r="FPV130" s="145"/>
      <c r="FPY130" s="145"/>
      <c r="FQG130" s="145"/>
      <c r="FRC130" s="145"/>
      <c r="FRD130" s="145"/>
      <c r="FRE130" s="145"/>
      <c r="FRF130" s="145"/>
      <c r="FRG130" s="145"/>
      <c r="FRH130" s="145"/>
      <c r="FRZ130" s="145"/>
      <c r="FSA130" s="145"/>
      <c r="FSD130" s="145"/>
      <c r="FSG130" s="145"/>
      <c r="FSI130" s="145"/>
      <c r="FSK130" s="145"/>
      <c r="FSN130" s="145"/>
      <c r="FSQ130" s="145"/>
      <c r="FST130" s="145"/>
      <c r="FSW130" s="145"/>
      <c r="FSZ130" s="145"/>
      <c r="FTC130" s="145"/>
      <c r="FTF130" s="145"/>
      <c r="FTI130" s="145"/>
      <c r="FTK130" s="145"/>
      <c r="FTX130" s="145"/>
      <c r="FTY130" s="145"/>
      <c r="FTZ130" s="145"/>
      <c r="FUA130" s="145"/>
      <c r="FUB130" s="145"/>
      <c r="FUC130" s="145"/>
      <c r="FUD130" s="145"/>
      <c r="FUE130" s="145"/>
      <c r="FUF130" s="145"/>
      <c r="FUG130" s="145"/>
      <c r="FUH130" s="145"/>
      <c r="FUI130" s="145"/>
      <c r="FUJ130" s="145"/>
      <c r="FUK130" s="145"/>
      <c r="FUO130" s="145"/>
      <c r="FUQ130" s="145"/>
      <c r="FUR130" s="145"/>
      <c r="FUS130" s="145"/>
      <c r="FUT130" s="145"/>
      <c r="FUW130" s="145"/>
      <c r="FUY130" s="145"/>
      <c r="FUZ130" s="145"/>
      <c r="FVA130" s="145"/>
      <c r="FVB130" s="145"/>
      <c r="FVC130" s="145"/>
      <c r="FVD130" s="145"/>
      <c r="FVE130" s="145"/>
      <c r="FVF130" s="145"/>
      <c r="FVG130" s="145"/>
      <c r="FVH130" s="145"/>
      <c r="FVI130" s="145"/>
      <c r="FVJ130" s="145"/>
      <c r="FVK130" s="145"/>
      <c r="FVN130" s="145"/>
      <c r="FVQ130" s="145"/>
      <c r="FVT130" s="145"/>
      <c r="FVW130" s="145"/>
      <c r="FVZ130" s="145"/>
      <c r="FWL130" s="145"/>
      <c r="FWO130" s="145"/>
      <c r="FWR130" s="145"/>
      <c r="FWU130" s="145"/>
      <c r="FXD130" s="145"/>
      <c r="FXJ130" s="145"/>
      <c r="FXM130" s="145"/>
      <c r="FXP130" s="145"/>
      <c r="FXS130" s="145"/>
      <c r="FXY130" s="145"/>
      <c r="FYB130" s="145"/>
      <c r="FYH130" s="145"/>
      <c r="FYJ130" s="145"/>
      <c r="FYK130" s="145"/>
      <c r="FYM130" s="145"/>
      <c r="FYP130" s="145"/>
      <c r="FYS130" s="145"/>
      <c r="FYV130" s="145"/>
      <c r="FZD130" s="145"/>
      <c r="FZI130" s="145"/>
      <c r="FZR130" s="145"/>
      <c r="FZU130" s="145"/>
      <c r="GAC130" s="145"/>
      <c r="GAY130" s="145"/>
      <c r="GAZ130" s="145"/>
      <c r="GBA130" s="145"/>
      <c r="GBB130" s="145"/>
      <c r="GBC130" s="145"/>
      <c r="GBD130" s="145"/>
      <c r="GBV130" s="145"/>
      <c r="GBW130" s="145"/>
      <c r="GBZ130" s="145"/>
      <c r="GCC130" s="145"/>
      <c r="GCE130" s="145"/>
      <c r="GCG130" s="145"/>
      <c r="GCJ130" s="145"/>
      <c r="GCM130" s="145"/>
      <c r="GCP130" s="145"/>
      <c r="GCS130" s="145"/>
      <c r="GCV130" s="145"/>
      <c r="GCY130" s="145"/>
      <c r="GDB130" s="145"/>
      <c r="GDE130" s="145"/>
      <c r="GDG130" s="145"/>
      <c r="GDT130" s="145"/>
      <c r="GDU130" s="145"/>
      <c r="GDV130" s="145"/>
      <c r="GDW130" s="145"/>
      <c r="GDX130" s="145"/>
      <c r="GDY130" s="145"/>
      <c r="GDZ130" s="145"/>
      <c r="GEA130" s="145"/>
      <c r="GEB130" s="145"/>
      <c r="GEC130" s="145"/>
      <c r="GED130" s="145"/>
      <c r="GEE130" s="145"/>
      <c r="GEF130" s="145"/>
      <c r="GEG130" s="145"/>
      <c r="GEK130" s="145"/>
      <c r="GEM130" s="145"/>
      <c r="GEN130" s="145"/>
      <c r="GEO130" s="145"/>
      <c r="GEP130" s="145"/>
      <c r="GES130" s="145"/>
      <c r="GEU130" s="145"/>
      <c r="GEV130" s="145"/>
      <c r="GEW130" s="145"/>
      <c r="GEX130" s="145"/>
      <c r="GEY130" s="145"/>
      <c r="GEZ130" s="145"/>
      <c r="GFA130" s="145"/>
      <c r="GFB130" s="145"/>
      <c r="GFC130" s="145"/>
      <c r="GFD130" s="145"/>
      <c r="GFE130" s="145"/>
      <c r="GFF130" s="145"/>
      <c r="GFG130" s="145"/>
      <c r="GFJ130" s="145"/>
      <c r="GFM130" s="145"/>
      <c r="GFP130" s="145"/>
      <c r="GFS130" s="145"/>
      <c r="GFV130" s="145"/>
      <c r="GGH130" s="145"/>
      <c r="GGK130" s="145"/>
      <c r="GGN130" s="145"/>
      <c r="GGQ130" s="145"/>
      <c r="GGZ130" s="145"/>
      <c r="GHF130" s="145"/>
      <c r="GHI130" s="145"/>
      <c r="GHL130" s="145"/>
      <c r="GHO130" s="145"/>
      <c r="GHU130" s="145"/>
      <c r="GHX130" s="145"/>
      <c r="GID130" s="145"/>
      <c r="GIF130" s="145"/>
      <c r="GIG130" s="145"/>
      <c r="GII130" s="145"/>
      <c r="GIL130" s="145"/>
      <c r="GIO130" s="145"/>
      <c r="GIR130" s="145"/>
      <c r="GIZ130" s="145"/>
      <c r="GJE130" s="145"/>
      <c r="GJN130" s="145"/>
      <c r="GJQ130" s="145"/>
      <c r="GJY130" s="145"/>
      <c r="GKU130" s="145"/>
      <c r="GKV130" s="145"/>
      <c r="GKW130" s="145"/>
      <c r="GKX130" s="145"/>
      <c r="GKY130" s="145"/>
      <c r="GKZ130" s="145"/>
      <c r="GLR130" s="145"/>
      <c r="GLS130" s="145"/>
      <c r="GLV130" s="145"/>
      <c r="GLY130" s="145"/>
      <c r="GMA130" s="145"/>
      <c r="GMC130" s="145"/>
      <c r="GMF130" s="145"/>
      <c r="GMI130" s="145"/>
      <c r="GML130" s="145"/>
      <c r="GMO130" s="145"/>
      <c r="GMR130" s="145"/>
      <c r="GMU130" s="145"/>
      <c r="GMX130" s="145"/>
      <c r="GNA130" s="145"/>
      <c r="GNC130" s="145"/>
      <c r="GNP130" s="145"/>
      <c r="GNQ130" s="145"/>
      <c r="GNR130" s="145"/>
      <c r="GNS130" s="145"/>
      <c r="GNT130" s="145"/>
      <c r="GNU130" s="145"/>
      <c r="GNV130" s="145"/>
      <c r="GNW130" s="145"/>
      <c r="GNX130" s="145"/>
      <c r="GNY130" s="145"/>
      <c r="GNZ130" s="145"/>
      <c r="GOA130" s="145"/>
      <c r="GOB130" s="145"/>
      <c r="GOC130" s="145"/>
      <c r="GOG130" s="145"/>
      <c r="GOI130" s="145"/>
      <c r="GOJ130" s="145"/>
      <c r="GOK130" s="145"/>
      <c r="GOL130" s="145"/>
      <c r="GOO130" s="145"/>
      <c r="GOQ130" s="145"/>
      <c r="GOR130" s="145"/>
      <c r="GOS130" s="145"/>
      <c r="GOT130" s="145"/>
      <c r="GOU130" s="145"/>
      <c r="GOV130" s="145"/>
      <c r="GOW130" s="145"/>
      <c r="GOX130" s="145"/>
      <c r="GOY130" s="145"/>
      <c r="GOZ130" s="145"/>
      <c r="GPA130" s="145"/>
      <c r="GPB130" s="145"/>
      <c r="GPC130" s="145"/>
      <c r="GPF130" s="145"/>
      <c r="GPI130" s="145"/>
      <c r="GPL130" s="145"/>
      <c r="GPO130" s="145"/>
      <c r="GPR130" s="145"/>
      <c r="GQD130" s="145"/>
      <c r="GQG130" s="145"/>
      <c r="GQJ130" s="145"/>
      <c r="GQM130" s="145"/>
      <c r="GQV130" s="145"/>
      <c r="GRB130" s="145"/>
      <c r="GRE130" s="145"/>
      <c r="GRH130" s="145"/>
      <c r="GRK130" s="145"/>
      <c r="GRQ130" s="145"/>
      <c r="GRT130" s="145"/>
      <c r="GRZ130" s="145"/>
      <c r="GSB130" s="145"/>
      <c r="GSC130" s="145"/>
      <c r="GSE130" s="145"/>
      <c r="GSH130" s="145"/>
      <c r="GSK130" s="145"/>
      <c r="GSN130" s="145"/>
      <c r="GSV130" s="145"/>
      <c r="GTA130" s="145"/>
      <c r="GTJ130" s="145"/>
      <c r="GTM130" s="145"/>
      <c r="GTU130" s="145"/>
      <c r="GUQ130" s="145"/>
      <c r="GUR130" s="145"/>
      <c r="GUS130" s="145"/>
      <c r="GUT130" s="145"/>
      <c r="GUU130" s="145"/>
      <c r="GUV130" s="145"/>
      <c r="GVN130" s="145"/>
      <c r="GVO130" s="145"/>
      <c r="GVR130" s="145"/>
      <c r="GVU130" s="145"/>
      <c r="GVW130" s="145"/>
      <c r="GVY130" s="145"/>
      <c r="GWB130" s="145"/>
      <c r="GWE130" s="145"/>
      <c r="GWH130" s="145"/>
      <c r="GWK130" s="145"/>
      <c r="GWN130" s="145"/>
      <c r="GWQ130" s="145"/>
      <c r="GWT130" s="145"/>
      <c r="GWW130" s="145"/>
      <c r="GWY130" s="145"/>
      <c r="GXL130" s="145"/>
      <c r="GXM130" s="145"/>
      <c r="GXN130" s="145"/>
      <c r="GXO130" s="145"/>
      <c r="GXP130" s="145"/>
      <c r="GXQ130" s="145"/>
      <c r="GXR130" s="145"/>
      <c r="GXS130" s="145"/>
      <c r="GXT130" s="145"/>
      <c r="GXU130" s="145"/>
      <c r="GXV130" s="145"/>
      <c r="GXW130" s="145"/>
      <c r="GXX130" s="145"/>
      <c r="GXY130" s="145"/>
      <c r="GYC130" s="145"/>
      <c r="GYE130" s="145"/>
      <c r="GYF130" s="145"/>
      <c r="GYG130" s="145"/>
      <c r="GYH130" s="145"/>
      <c r="GYK130" s="145"/>
      <c r="GYM130" s="145"/>
      <c r="GYN130" s="145"/>
      <c r="GYO130" s="145"/>
      <c r="GYP130" s="145"/>
      <c r="GYQ130" s="145"/>
      <c r="GYR130" s="145"/>
      <c r="GYS130" s="145"/>
      <c r="GYT130" s="145"/>
      <c r="GYU130" s="145"/>
      <c r="GYV130" s="145"/>
      <c r="GYW130" s="145"/>
      <c r="GYX130" s="145"/>
      <c r="GYY130" s="145"/>
      <c r="GZB130" s="145"/>
      <c r="GZE130" s="145"/>
      <c r="GZH130" s="145"/>
      <c r="GZK130" s="145"/>
      <c r="GZN130" s="145"/>
      <c r="GZZ130" s="145"/>
      <c r="HAC130" s="145"/>
      <c r="HAF130" s="145"/>
      <c r="HAI130" s="145"/>
      <c r="HAR130" s="145"/>
      <c r="HAX130" s="145"/>
      <c r="HBA130" s="145"/>
      <c r="HBD130" s="145"/>
      <c r="HBG130" s="145"/>
      <c r="HBM130" s="145"/>
      <c r="HBP130" s="145"/>
      <c r="HBV130" s="145"/>
      <c r="HBX130" s="145"/>
      <c r="HBY130" s="145"/>
      <c r="HCA130" s="145"/>
      <c r="HCD130" s="145"/>
      <c r="HCG130" s="145"/>
      <c r="HCJ130" s="145"/>
      <c r="HCR130" s="145"/>
      <c r="HCW130" s="145"/>
      <c r="HDF130" s="145"/>
      <c r="HDI130" s="145"/>
      <c r="HDQ130" s="145"/>
      <c r="HEM130" s="145"/>
      <c r="HEN130" s="145"/>
      <c r="HEO130" s="145"/>
      <c r="HEP130" s="145"/>
      <c r="HEQ130" s="145"/>
      <c r="HER130" s="145"/>
      <c r="HFJ130" s="145"/>
      <c r="HFK130" s="145"/>
      <c r="HFN130" s="145"/>
      <c r="HFQ130" s="145"/>
      <c r="HFS130" s="145"/>
      <c r="HFU130" s="145"/>
      <c r="HFX130" s="145"/>
      <c r="HGA130" s="145"/>
      <c r="HGD130" s="145"/>
      <c r="HGG130" s="145"/>
      <c r="HGJ130" s="145"/>
      <c r="HGM130" s="145"/>
      <c r="HGP130" s="145"/>
      <c r="HGS130" s="145"/>
      <c r="HGU130" s="145"/>
      <c r="HHH130" s="145"/>
      <c r="HHI130" s="145"/>
      <c r="HHJ130" s="145"/>
      <c r="HHK130" s="145"/>
      <c r="HHL130" s="145"/>
      <c r="HHM130" s="145"/>
      <c r="HHN130" s="145"/>
      <c r="HHO130" s="145"/>
      <c r="HHP130" s="145"/>
      <c r="HHQ130" s="145"/>
      <c r="HHR130" s="145"/>
      <c r="HHS130" s="145"/>
      <c r="HHT130" s="145"/>
      <c r="HHU130" s="145"/>
      <c r="HHY130" s="145"/>
      <c r="HIA130" s="145"/>
      <c r="HIB130" s="145"/>
      <c r="HIC130" s="145"/>
      <c r="HID130" s="145"/>
      <c r="HIG130" s="145"/>
      <c r="HII130" s="145"/>
      <c r="HIJ130" s="145"/>
      <c r="HIK130" s="145"/>
      <c r="HIL130" s="145"/>
      <c r="HIM130" s="145"/>
      <c r="HIN130" s="145"/>
      <c r="HIO130" s="145"/>
      <c r="HIP130" s="145"/>
      <c r="HIQ130" s="145"/>
      <c r="HIR130" s="145"/>
      <c r="HIS130" s="145"/>
      <c r="HIT130" s="145"/>
      <c r="HIU130" s="145"/>
      <c r="HIX130" s="145"/>
      <c r="HJA130" s="145"/>
      <c r="HJD130" s="145"/>
      <c r="HJG130" s="145"/>
      <c r="HJJ130" s="145"/>
      <c r="HJV130" s="145"/>
      <c r="HJY130" s="145"/>
      <c r="HKB130" s="145"/>
      <c r="HKE130" s="145"/>
      <c r="HKN130" s="145"/>
      <c r="HKT130" s="145"/>
      <c r="HKW130" s="145"/>
      <c r="HKZ130" s="145"/>
      <c r="HLC130" s="145"/>
      <c r="HLI130" s="145"/>
      <c r="HLL130" s="145"/>
      <c r="HLR130" s="145"/>
      <c r="HLT130" s="145"/>
      <c r="HLU130" s="145"/>
      <c r="HLW130" s="145"/>
      <c r="HLZ130" s="145"/>
      <c r="HMC130" s="145"/>
      <c r="HMF130" s="145"/>
      <c r="HMN130" s="145"/>
      <c r="HMS130" s="145"/>
      <c r="HNB130" s="145"/>
      <c r="HNE130" s="145"/>
      <c r="HNM130" s="145"/>
      <c r="HOI130" s="145"/>
      <c r="HOJ130" s="145"/>
      <c r="HOK130" s="145"/>
      <c r="HOL130" s="145"/>
      <c r="HOM130" s="145"/>
      <c r="HON130" s="145"/>
      <c r="HPF130" s="145"/>
      <c r="HPG130" s="145"/>
      <c r="HPJ130" s="145"/>
      <c r="HPM130" s="145"/>
      <c r="HPO130" s="145"/>
      <c r="HPQ130" s="145"/>
      <c r="HPT130" s="145"/>
      <c r="HPW130" s="145"/>
      <c r="HPZ130" s="145"/>
      <c r="HQC130" s="145"/>
      <c r="HQF130" s="145"/>
      <c r="HQI130" s="145"/>
      <c r="HQL130" s="145"/>
      <c r="HQO130" s="145"/>
      <c r="HQQ130" s="145"/>
      <c r="HRD130" s="145"/>
      <c r="HRE130" s="145"/>
      <c r="HRF130" s="145"/>
      <c r="HRG130" s="145"/>
      <c r="HRH130" s="145"/>
      <c r="HRI130" s="145"/>
      <c r="HRJ130" s="145"/>
      <c r="HRK130" s="145"/>
      <c r="HRL130" s="145"/>
      <c r="HRM130" s="145"/>
      <c r="HRN130" s="145"/>
      <c r="HRO130" s="145"/>
      <c r="HRP130" s="145"/>
      <c r="HRQ130" s="145"/>
      <c r="HRU130" s="145"/>
      <c r="HRW130" s="145"/>
      <c r="HRX130" s="145"/>
      <c r="HRY130" s="145"/>
      <c r="HRZ130" s="145"/>
      <c r="HSC130" s="145"/>
      <c r="HSE130" s="145"/>
      <c r="HSF130" s="145"/>
      <c r="HSG130" s="145"/>
      <c r="HSH130" s="145"/>
      <c r="HSI130" s="145"/>
      <c r="HSJ130" s="145"/>
      <c r="HSK130" s="145"/>
      <c r="HSL130" s="145"/>
      <c r="HSM130" s="145"/>
      <c r="HSN130" s="145"/>
      <c r="HSO130" s="145"/>
      <c r="HSP130" s="145"/>
      <c r="HSQ130" s="145"/>
      <c r="HST130" s="145"/>
      <c r="HSW130" s="145"/>
      <c r="HSZ130" s="145"/>
      <c r="HTC130" s="145"/>
      <c r="HTF130" s="145"/>
      <c r="HTR130" s="145"/>
      <c r="HTU130" s="145"/>
      <c r="HTX130" s="145"/>
      <c r="HUA130" s="145"/>
      <c r="HUJ130" s="145"/>
      <c r="HUP130" s="145"/>
      <c r="HUS130" s="145"/>
      <c r="HUV130" s="145"/>
      <c r="HUY130" s="145"/>
      <c r="HVE130" s="145"/>
      <c r="HVH130" s="145"/>
      <c r="HVN130" s="145"/>
      <c r="HVP130" s="145"/>
      <c r="HVQ130" s="145"/>
      <c r="HVS130" s="145"/>
      <c r="HVV130" s="145"/>
      <c r="HVY130" s="145"/>
      <c r="HWB130" s="145"/>
      <c r="HWJ130" s="145"/>
      <c r="HWO130" s="145"/>
      <c r="HWX130" s="145"/>
      <c r="HXA130" s="145"/>
      <c r="HXI130" s="145"/>
      <c r="HYE130" s="145"/>
      <c r="HYF130" s="145"/>
      <c r="HYG130" s="145"/>
      <c r="HYH130" s="145"/>
      <c r="HYI130" s="145"/>
      <c r="HYJ130" s="145"/>
      <c r="HZB130" s="145"/>
      <c r="HZC130" s="145"/>
      <c r="HZF130" s="145"/>
      <c r="HZI130" s="145"/>
      <c r="HZK130" s="145"/>
      <c r="HZM130" s="145"/>
      <c r="HZP130" s="145"/>
      <c r="HZS130" s="145"/>
      <c r="HZV130" s="145"/>
      <c r="HZY130" s="145"/>
      <c r="IAB130" s="145"/>
      <c r="IAE130" s="145"/>
      <c r="IAH130" s="145"/>
      <c r="IAK130" s="145"/>
      <c r="IAM130" s="145"/>
      <c r="IAZ130" s="145"/>
      <c r="IBA130" s="145"/>
      <c r="IBB130" s="145"/>
      <c r="IBC130" s="145"/>
      <c r="IBD130" s="145"/>
      <c r="IBE130" s="145"/>
      <c r="IBF130" s="145"/>
      <c r="IBG130" s="145"/>
      <c r="IBH130" s="145"/>
      <c r="IBI130" s="145"/>
      <c r="IBJ130" s="145"/>
      <c r="IBK130" s="145"/>
      <c r="IBL130" s="145"/>
      <c r="IBM130" s="145"/>
      <c r="IBQ130" s="145"/>
      <c r="IBS130" s="145"/>
      <c r="IBT130" s="145"/>
      <c r="IBU130" s="145"/>
      <c r="IBV130" s="145"/>
      <c r="IBY130" s="145"/>
      <c r="ICA130" s="145"/>
      <c r="ICB130" s="145"/>
      <c r="ICC130" s="145"/>
      <c r="ICD130" s="145"/>
      <c r="ICE130" s="145"/>
      <c r="ICF130" s="145"/>
      <c r="ICG130" s="145"/>
      <c r="ICH130" s="145"/>
      <c r="ICI130" s="145"/>
      <c r="ICJ130" s="145"/>
      <c r="ICK130" s="145"/>
      <c r="ICL130" s="145"/>
      <c r="ICM130" s="145"/>
      <c r="ICP130" s="145"/>
      <c r="ICS130" s="145"/>
      <c r="ICV130" s="145"/>
      <c r="ICY130" s="145"/>
      <c r="IDB130" s="145"/>
      <c r="IDN130" s="145"/>
      <c r="IDQ130" s="145"/>
      <c r="IDT130" s="145"/>
      <c r="IDW130" s="145"/>
      <c r="IEF130" s="145"/>
      <c r="IEL130" s="145"/>
      <c r="IEO130" s="145"/>
      <c r="IER130" s="145"/>
      <c r="IEU130" s="145"/>
      <c r="IFA130" s="145"/>
      <c r="IFD130" s="145"/>
      <c r="IFJ130" s="145"/>
      <c r="IFL130" s="145"/>
      <c r="IFM130" s="145"/>
      <c r="IFO130" s="145"/>
      <c r="IFR130" s="145"/>
      <c r="IFU130" s="145"/>
      <c r="IFX130" s="145"/>
      <c r="IGF130" s="145"/>
      <c r="IGK130" s="145"/>
      <c r="IGT130" s="145"/>
      <c r="IGW130" s="145"/>
      <c r="IHE130" s="145"/>
      <c r="IIA130" s="145"/>
      <c r="IIB130" s="145"/>
      <c r="IIC130" s="145"/>
      <c r="IID130" s="145"/>
      <c r="IIE130" s="145"/>
      <c r="IIF130" s="145"/>
      <c r="IIX130" s="145"/>
      <c r="IIY130" s="145"/>
      <c r="IJB130" s="145"/>
      <c r="IJE130" s="145"/>
      <c r="IJG130" s="145"/>
      <c r="IJI130" s="145"/>
      <c r="IJL130" s="145"/>
      <c r="IJO130" s="145"/>
      <c r="IJR130" s="145"/>
      <c r="IJU130" s="145"/>
      <c r="IJX130" s="145"/>
      <c r="IKA130" s="145"/>
      <c r="IKD130" s="145"/>
      <c r="IKG130" s="145"/>
      <c r="IKI130" s="145"/>
      <c r="IKV130" s="145"/>
      <c r="IKW130" s="145"/>
      <c r="IKX130" s="145"/>
      <c r="IKY130" s="145"/>
      <c r="IKZ130" s="145"/>
      <c r="ILA130" s="145"/>
      <c r="ILB130" s="145"/>
      <c r="ILC130" s="145"/>
      <c r="ILD130" s="145"/>
      <c r="ILE130" s="145"/>
      <c r="ILF130" s="145"/>
      <c r="ILG130" s="145"/>
      <c r="ILH130" s="145"/>
      <c r="ILI130" s="145"/>
      <c r="ILM130" s="145"/>
      <c r="ILO130" s="145"/>
      <c r="ILP130" s="145"/>
      <c r="ILQ130" s="145"/>
      <c r="ILR130" s="145"/>
      <c r="ILU130" s="145"/>
      <c r="ILW130" s="145"/>
      <c r="ILX130" s="145"/>
      <c r="ILY130" s="145"/>
      <c r="ILZ130" s="145"/>
      <c r="IMA130" s="145"/>
      <c r="IMB130" s="145"/>
      <c r="IMC130" s="145"/>
      <c r="IMD130" s="145"/>
      <c r="IME130" s="145"/>
      <c r="IMF130" s="145"/>
      <c r="IMG130" s="145"/>
      <c r="IMH130" s="145"/>
      <c r="IMI130" s="145"/>
      <c r="IML130" s="145"/>
      <c r="IMO130" s="145"/>
      <c r="IMR130" s="145"/>
      <c r="IMU130" s="145"/>
      <c r="IMX130" s="145"/>
      <c r="INJ130" s="145"/>
      <c r="INM130" s="145"/>
      <c r="INP130" s="145"/>
      <c r="INS130" s="145"/>
      <c r="IOB130" s="145"/>
      <c r="IOH130" s="145"/>
      <c r="IOK130" s="145"/>
      <c r="ION130" s="145"/>
      <c r="IOQ130" s="145"/>
      <c r="IOW130" s="145"/>
      <c r="IOZ130" s="145"/>
      <c r="IPF130" s="145"/>
      <c r="IPH130" s="145"/>
      <c r="IPI130" s="145"/>
      <c r="IPK130" s="145"/>
      <c r="IPN130" s="145"/>
      <c r="IPQ130" s="145"/>
      <c r="IPT130" s="145"/>
      <c r="IQB130" s="145"/>
      <c r="IQG130" s="145"/>
      <c r="IQP130" s="145"/>
      <c r="IQS130" s="145"/>
      <c r="IRA130" s="145"/>
      <c r="IRW130" s="145"/>
      <c r="IRX130" s="145"/>
      <c r="IRY130" s="145"/>
      <c r="IRZ130" s="145"/>
      <c r="ISA130" s="145"/>
      <c r="ISB130" s="145"/>
      <c r="IST130" s="145"/>
      <c r="ISU130" s="145"/>
      <c r="ISX130" s="145"/>
      <c r="ITA130" s="145"/>
      <c r="ITC130" s="145"/>
      <c r="ITE130" s="145"/>
      <c r="ITH130" s="145"/>
      <c r="ITK130" s="145"/>
      <c r="ITN130" s="145"/>
      <c r="ITQ130" s="145"/>
      <c r="ITT130" s="145"/>
      <c r="ITW130" s="145"/>
      <c r="ITZ130" s="145"/>
      <c r="IUC130" s="145"/>
      <c r="IUE130" s="145"/>
      <c r="IUR130" s="145"/>
      <c r="IUS130" s="145"/>
      <c r="IUT130" s="145"/>
      <c r="IUU130" s="145"/>
      <c r="IUV130" s="145"/>
      <c r="IUW130" s="145"/>
      <c r="IUX130" s="145"/>
      <c r="IUY130" s="145"/>
      <c r="IUZ130" s="145"/>
      <c r="IVA130" s="145"/>
      <c r="IVB130" s="145"/>
      <c r="IVC130" s="145"/>
      <c r="IVD130" s="145"/>
      <c r="IVE130" s="145"/>
      <c r="IVI130" s="145"/>
      <c r="IVK130" s="145"/>
      <c r="IVL130" s="145"/>
      <c r="IVM130" s="145"/>
      <c r="IVN130" s="145"/>
      <c r="IVQ130" s="145"/>
      <c r="IVS130" s="145"/>
      <c r="IVT130" s="145"/>
      <c r="IVU130" s="145"/>
      <c r="IVV130" s="145"/>
      <c r="IVW130" s="145"/>
      <c r="IVX130" s="145"/>
      <c r="IVY130" s="145"/>
      <c r="IVZ130" s="145"/>
      <c r="IWA130" s="145"/>
      <c r="IWB130" s="145"/>
      <c r="IWC130" s="145"/>
      <c r="IWD130" s="145"/>
      <c r="IWE130" s="145"/>
      <c r="IWH130" s="145"/>
      <c r="IWK130" s="145"/>
      <c r="IWN130" s="145"/>
      <c r="IWQ130" s="145"/>
      <c r="IWT130" s="145"/>
      <c r="IXF130" s="145"/>
      <c r="IXI130" s="145"/>
      <c r="IXL130" s="145"/>
      <c r="IXO130" s="145"/>
      <c r="IXX130" s="145"/>
      <c r="IYD130" s="145"/>
      <c r="IYG130" s="145"/>
      <c r="IYJ130" s="145"/>
      <c r="IYM130" s="145"/>
      <c r="IYS130" s="145"/>
      <c r="IYV130" s="145"/>
      <c r="IZB130" s="145"/>
      <c r="IZD130" s="145"/>
      <c r="IZE130" s="145"/>
      <c r="IZG130" s="145"/>
      <c r="IZJ130" s="145"/>
      <c r="IZM130" s="145"/>
      <c r="IZP130" s="145"/>
      <c r="IZX130" s="145"/>
      <c r="JAC130" s="145"/>
      <c r="JAL130" s="145"/>
      <c r="JAO130" s="145"/>
      <c r="JAW130" s="145"/>
      <c r="JBS130" s="145"/>
      <c r="JBT130" s="145"/>
      <c r="JBU130" s="145"/>
      <c r="JBV130" s="145"/>
      <c r="JBW130" s="145"/>
      <c r="JBX130" s="145"/>
      <c r="JCP130" s="145"/>
      <c r="JCQ130" s="145"/>
      <c r="JCT130" s="145"/>
      <c r="JCW130" s="145"/>
      <c r="JCY130" s="145"/>
      <c r="JDA130" s="145"/>
      <c r="JDD130" s="145"/>
      <c r="JDG130" s="145"/>
      <c r="JDJ130" s="145"/>
      <c r="JDM130" s="145"/>
      <c r="JDP130" s="145"/>
      <c r="JDS130" s="145"/>
      <c r="JDV130" s="145"/>
      <c r="JDY130" s="145"/>
      <c r="JEA130" s="145"/>
      <c r="JEN130" s="145"/>
      <c r="JEO130" s="145"/>
      <c r="JEP130" s="145"/>
      <c r="JEQ130" s="145"/>
      <c r="JER130" s="145"/>
      <c r="JES130" s="145"/>
      <c r="JET130" s="145"/>
      <c r="JEU130" s="145"/>
      <c r="JEV130" s="145"/>
      <c r="JEW130" s="145"/>
      <c r="JEX130" s="145"/>
      <c r="JEY130" s="145"/>
      <c r="JEZ130" s="145"/>
      <c r="JFA130" s="145"/>
      <c r="JFE130" s="145"/>
      <c r="JFG130" s="145"/>
      <c r="JFH130" s="145"/>
      <c r="JFI130" s="145"/>
      <c r="JFJ130" s="145"/>
      <c r="JFM130" s="145"/>
      <c r="JFO130" s="145"/>
      <c r="JFP130" s="145"/>
      <c r="JFQ130" s="145"/>
      <c r="JFR130" s="145"/>
      <c r="JFS130" s="145"/>
      <c r="JFT130" s="145"/>
      <c r="JFU130" s="145"/>
      <c r="JFV130" s="145"/>
      <c r="JFW130" s="145"/>
      <c r="JFX130" s="145"/>
      <c r="JFY130" s="145"/>
      <c r="JFZ130" s="145"/>
      <c r="JGA130" s="145"/>
      <c r="JGD130" s="145"/>
      <c r="JGG130" s="145"/>
      <c r="JGJ130" s="145"/>
      <c r="JGM130" s="145"/>
      <c r="JGP130" s="145"/>
      <c r="JHB130" s="145"/>
      <c r="JHE130" s="145"/>
      <c r="JHH130" s="145"/>
      <c r="JHK130" s="145"/>
      <c r="JHT130" s="145"/>
      <c r="JHZ130" s="145"/>
      <c r="JIC130" s="145"/>
      <c r="JIF130" s="145"/>
      <c r="JII130" s="145"/>
      <c r="JIO130" s="145"/>
      <c r="JIR130" s="145"/>
      <c r="JIX130" s="145"/>
      <c r="JIZ130" s="145"/>
      <c r="JJA130" s="145"/>
      <c r="JJC130" s="145"/>
      <c r="JJF130" s="145"/>
      <c r="JJI130" s="145"/>
      <c r="JJL130" s="145"/>
      <c r="JJT130" s="145"/>
      <c r="JJY130" s="145"/>
      <c r="JKH130" s="145"/>
      <c r="JKK130" s="145"/>
      <c r="JKS130" s="145"/>
      <c r="JLO130" s="145"/>
      <c r="JLP130" s="145"/>
      <c r="JLQ130" s="145"/>
      <c r="JLR130" s="145"/>
      <c r="JLS130" s="145"/>
      <c r="JLT130" s="145"/>
      <c r="JML130" s="145"/>
      <c r="JMM130" s="145"/>
      <c r="JMP130" s="145"/>
      <c r="JMS130" s="145"/>
      <c r="JMU130" s="145"/>
      <c r="JMW130" s="145"/>
      <c r="JMZ130" s="145"/>
      <c r="JNC130" s="145"/>
      <c r="JNF130" s="145"/>
      <c r="JNI130" s="145"/>
      <c r="JNL130" s="145"/>
      <c r="JNO130" s="145"/>
      <c r="JNR130" s="145"/>
      <c r="JNU130" s="145"/>
      <c r="JNW130" s="145"/>
      <c r="JOJ130" s="145"/>
      <c r="JOK130" s="145"/>
      <c r="JOL130" s="145"/>
      <c r="JOM130" s="145"/>
      <c r="JON130" s="145"/>
      <c r="JOO130" s="145"/>
      <c r="JOP130" s="145"/>
      <c r="JOQ130" s="145"/>
      <c r="JOR130" s="145"/>
      <c r="JOS130" s="145"/>
      <c r="JOT130" s="145"/>
      <c r="JOU130" s="145"/>
      <c r="JOV130" s="145"/>
      <c r="JOW130" s="145"/>
      <c r="JPA130" s="145"/>
      <c r="JPC130" s="145"/>
      <c r="JPD130" s="145"/>
      <c r="JPE130" s="145"/>
      <c r="JPF130" s="145"/>
      <c r="JPI130" s="145"/>
      <c r="JPK130" s="145"/>
      <c r="JPL130" s="145"/>
      <c r="JPM130" s="145"/>
      <c r="JPN130" s="145"/>
      <c r="JPO130" s="145"/>
      <c r="JPP130" s="145"/>
      <c r="JPQ130" s="145"/>
      <c r="JPR130" s="145"/>
      <c r="JPS130" s="145"/>
      <c r="JPT130" s="145"/>
      <c r="JPU130" s="145"/>
      <c r="JPV130" s="145"/>
      <c r="JPW130" s="145"/>
      <c r="JPZ130" s="145"/>
      <c r="JQC130" s="145"/>
      <c r="JQF130" s="145"/>
      <c r="JQI130" s="145"/>
      <c r="JQL130" s="145"/>
      <c r="JQX130" s="145"/>
      <c r="JRA130" s="145"/>
      <c r="JRD130" s="145"/>
      <c r="JRG130" s="145"/>
      <c r="JRP130" s="145"/>
      <c r="JRV130" s="145"/>
      <c r="JRY130" s="145"/>
      <c r="JSB130" s="145"/>
      <c r="JSE130" s="145"/>
      <c r="JSK130" s="145"/>
      <c r="JSN130" s="145"/>
      <c r="JST130" s="145"/>
      <c r="JSV130" s="145"/>
      <c r="JSW130" s="145"/>
      <c r="JSY130" s="145"/>
      <c r="JTB130" s="145"/>
      <c r="JTE130" s="145"/>
      <c r="JTH130" s="145"/>
      <c r="JTP130" s="145"/>
      <c r="JTU130" s="145"/>
      <c r="JUD130" s="145"/>
      <c r="JUG130" s="145"/>
      <c r="JUO130" s="145"/>
      <c r="JVK130" s="145"/>
      <c r="JVL130" s="145"/>
      <c r="JVM130" s="145"/>
      <c r="JVN130" s="145"/>
      <c r="JVO130" s="145"/>
      <c r="JVP130" s="145"/>
      <c r="JWH130" s="145"/>
      <c r="JWI130" s="145"/>
      <c r="JWL130" s="145"/>
      <c r="JWO130" s="145"/>
      <c r="JWQ130" s="145"/>
      <c r="JWS130" s="145"/>
      <c r="JWV130" s="145"/>
      <c r="JWY130" s="145"/>
      <c r="JXB130" s="145"/>
      <c r="JXE130" s="145"/>
      <c r="JXH130" s="145"/>
      <c r="JXK130" s="145"/>
      <c r="JXN130" s="145"/>
      <c r="JXQ130" s="145"/>
      <c r="JXS130" s="145"/>
      <c r="JYF130" s="145"/>
      <c r="JYG130" s="145"/>
      <c r="JYH130" s="145"/>
      <c r="JYI130" s="145"/>
      <c r="JYJ130" s="145"/>
      <c r="JYK130" s="145"/>
      <c r="JYL130" s="145"/>
      <c r="JYM130" s="145"/>
      <c r="JYN130" s="145"/>
      <c r="JYO130" s="145"/>
      <c r="JYP130" s="145"/>
      <c r="JYQ130" s="145"/>
      <c r="JYR130" s="145"/>
      <c r="JYS130" s="145"/>
      <c r="JYW130" s="145"/>
      <c r="JYY130" s="145"/>
      <c r="JYZ130" s="145"/>
      <c r="JZA130" s="145"/>
      <c r="JZB130" s="145"/>
      <c r="JZE130" s="145"/>
      <c r="JZG130" s="145"/>
      <c r="JZH130" s="145"/>
      <c r="JZI130" s="145"/>
      <c r="JZJ130" s="145"/>
      <c r="JZK130" s="145"/>
      <c r="JZL130" s="145"/>
      <c r="JZM130" s="145"/>
      <c r="JZN130" s="145"/>
      <c r="JZO130" s="145"/>
      <c r="JZP130" s="145"/>
      <c r="JZQ130" s="145"/>
      <c r="JZR130" s="145"/>
      <c r="JZS130" s="145"/>
      <c r="JZV130" s="145"/>
      <c r="JZY130" s="145"/>
      <c r="KAB130" s="145"/>
      <c r="KAE130" s="145"/>
      <c r="KAH130" s="145"/>
      <c r="KAT130" s="145"/>
      <c r="KAW130" s="145"/>
      <c r="KAZ130" s="145"/>
      <c r="KBC130" s="145"/>
      <c r="KBL130" s="145"/>
      <c r="KBR130" s="145"/>
      <c r="KBU130" s="145"/>
      <c r="KBX130" s="145"/>
      <c r="KCA130" s="145"/>
      <c r="KCG130" s="145"/>
      <c r="KCJ130" s="145"/>
      <c r="KCP130" s="145"/>
      <c r="KCR130" s="145"/>
      <c r="KCS130" s="145"/>
      <c r="KCU130" s="145"/>
      <c r="KCX130" s="145"/>
      <c r="KDA130" s="145"/>
      <c r="KDD130" s="145"/>
      <c r="KDL130" s="145"/>
      <c r="KDQ130" s="145"/>
      <c r="KDZ130" s="145"/>
      <c r="KEC130" s="145"/>
      <c r="KEK130" s="145"/>
      <c r="KFG130" s="145"/>
      <c r="KFH130" s="145"/>
      <c r="KFI130" s="145"/>
      <c r="KFJ130" s="145"/>
      <c r="KFK130" s="145"/>
      <c r="KFL130" s="145"/>
      <c r="KGD130" s="145"/>
      <c r="KGE130" s="145"/>
      <c r="KGH130" s="145"/>
      <c r="KGK130" s="145"/>
      <c r="KGM130" s="145"/>
      <c r="KGO130" s="145"/>
      <c r="KGR130" s="145"/>
      <c r="KGU130" s="145"/>
      <c r="KGX130" s="145"/>
      <c r="KHA130" s="145"/>
      <c r="KHD130" s="145"/>
      <c r="KHG130" s="145"/>
      <c r="KHJ130" s="145"/>
      <c r="KHM130" s="145"/>
      <c r="KHO130" s="145"/>
      <c r="KIB130" s="145"/>
      <c r="KIC130" s="145"/>
      <c r="KID130" s="145"/>
      <c r="KIE130" s="145"/>
      <c r="KIF130" s="145"/>
      <c r="KIG130" s="145"/>
      <c r="KIH130" s="145"/>
      <c r="KII130" s="145"/>
      <c r="KIJ130" s="145"/>
      <c r="KIK130" s="145"/>
      <c r="KIL130" s="145"/>
      <c r="KIM130" s="145"/>
      <c r="KIN130" s="145"/>
      <c r="KIO130" s="145"/>
      <c r="KIS130" s="145"/>
      <c r="KIU130" s="145"/>
      <c r="KIV130" s="145"/>
      <c r="KIW130" s="145"/>
      <c r="KIX130" s="145"/>
      <c r="KJA130" s="145"/>
      <c r="KJC130" s="145"/>
      <c r="KJD130" s="145"/>
      <c r="KJE130" s="145"/>
      <c r="KJF130" s="145"/>
      <c r="KJG130" s="145"/>
      <c r="KJH130" s="145"/>
      <c r="KJI130" s="145"/>
      <c r="KJJ130" s="145"/>
      <c r="KJK130" s="145"/>
      <c r="KJL130" s="145"/>
      <c r="KJM130" s="145"/>
      <c r="KJN130" s="145"/>
      <c r="KJO130" s="145"/>
      <c r="KJR130" s="145"/>
      <c r="KJU130" s="145"/>
      <c r="KJX130" s="145"/>
      <c r="KKA130" s="145"/>
      <c r="KKD130" s="145"/>
      <c r="KKP130" s="145"/>
      <c r="KKS130" s="145"/>
      <c r="KKV130" s="145"/>
      <c r="KKY130" s="145"/>
      <c r="KLH130" s="145"/>
      <c r="KLN130" s="145"/>
      <c r="KLQ130" s="145"/>
      <c r="KLT130" s="145"/>
      <c r="KLW130" s="145"/>
      <c r="KMC130" s="145"/>
      <c r="KMF130" s="145"/>
      <c r="KML130" s="145"/>
      <c r="KMN130" s="145"/>
      <c r="KMO130" s="145"/>
      <c r="KMQ130" s="145"/>
      <c r="KMT130" s="145"/>
      <c r="KMW130" s="145"/>
      <c r="KMZ130" s="145"/>
      <c r="KNH130" s="145"/>
      <c r="KNM130" s="145"/>
      <c r="KNV130" s="145"/>
      <c r="KNY130" s="145"/>
      <c r="KOG130" s="145"/>
      <c r="KPC130" s="145"/>
      <c r="KPD130" s="145"/>
      <c r="KPE130" s="145"/>
      <c r="KPF130" s="145"/>
      <c r="KPG130" s="145"/>
      <c r="KPH130" s="145"/>
      <c r="KPZ130" s="145"/>
      <c r="KQA130" s="145"/>
      <c r="KQD130" s="145"/>
      <c r="KQG130" s="145"/>
      <c r="KQI130" s="145"/>
      <c r="KQK130" s="145"/>
      <c r="KQN130" s="145"/>
      <c r="KQQ130" s="145"/>
      <c r="KQT130" s="145"/>
      <c r="KQW130" s="145"/>
      <c r="KQZ130" s="145"/>
      <c r="KRC130" s="145"/>
      <c r="KRF130" s="145"/>
      <c r="KRI130" s="145"/>
      <c r="KRK130" s="145"/>
      <c r="KRX130" s="145"/>
      <c r="KRY130" s="145"/>
      <c r="KRZ130" s="145"/>
      <c r="KSA130" s="145"/>
      <c r="KSB130" s="145"/>
      <c r="KSC130" s="145"/>
      <c r="KSD130" s="145"/>
      <c r="KSE130" s="145"/>
      <c r="KSF130" s="145"/>
      <c r="KSG130" s="145"/>
      <c r="KSH130" s="145"/>
      <c r="KSI130" s="145"/>
      <c r="KSJ130" s="145"/>
      <c r="KSK130" s="145"/>
      <c r="KSO130" s="145"/>
      <c r="KSQ130" s="145"/>
      <c r="KSR130" s="145"/>
      <c r="KSS130" s="145"/>
      <c r="KST130" s="145"/>
      <c r="KSW130" s="145"/>
      <c r="KSY130" s="145"/>
      <c r="KSZ130" s="145"/>
      <c r="KTA130" s="145"/>
      <c r="KTB130" s="145"/>
      <c r="KTC130" s="145"/>
      <c r="KTD130" s="145"/>
      <c r="KTE130" s="145"/>
      <c r="KTF130" s="145"/>
      <c r="KTG130" s="145"/>
      <c r="KTH130" s="145"/>
      <c r="KTI130" s="145"/>
      <c r="KTJ130" s="145"/>
      <c r="KTK130" s="145"/>
      <c r="KTN130" s="145"/>
      <c r="KTQ130" s="145"/>
      <c r="KTT130" s="145"/>
      <c r="KTW130" s="145"/>
      <c r="KTZ130" s="145"/>
      <c r="KUL130" s="145"/>
      <c r="KUO130" s="145"/>
      <c r="KUR130" s="145"/>
      <c r="KUU130" s="145"/>
      <c r="KVD130" s="145"/>
      <c r="KVJ130" s="145"/>
      <c r="KVM130" s="145"/>
      <c r="KVP130" s="145"/>
      <c r="KVS130" s="145"/>
      <c r="KVY130" s="145"/>
      <c r="KWB130" s="145"/>
      <c r="KWH130" s="145"/>
      <c r="KWJ130" s="145"/>
      <c r="KWK130" s="145"/>
      <c r="KWM130" s="145"/>
      <c r="KWP130" s="145"/>
      <c r="KWS130" s="145"/>
      <c r="KWV130" s="145"/>
      <c r="KXD130" s="145"/>
      <c r="KXI130" s="145"/>
      <c r="KXR130" s="145"/>
      <c r="KXU130" s="145"/>
      <c r="KYC130" s="145"/>
      <c r="KYY130" s="145"/>
      <c r="KYZ130" s="145"/>
      <c r="KZA130" s="145"/>
      <c r="KZB130" s="145"/>
      <c r="KZC130" s="145"/>
      <c r="KZD130" s="145"/>
      <c r="KZV130" s="145"/>
      <c r="KZW130" s="145"/>
      <c r="KZZ130" s="145"/>
      <c r="LAC130" s="145"/>
      <c r="LAE130" s="145"/>
      <c r="LAG130" s="145"/>
      <c r="LAJ130" s="145"/>
      <c r="LAM130" s="145"/>
      <c r="LAP130" s="145"/>
      <c r="LAS130" s="145"/>
      <c r="LAV130" s="145"/>
      <c r="LAY130" s="145"/>
      <c r="LBB130" s="145"/>
      <c r="LBE130" s="145"/>
      <c r="LBG130" s="145"/>
      <c r="LBT130" s="145"/>
      <c r="LBU130" s="145"/>
      <c r="LBV130" s="145"/>
      <c r="LBW130" s="145"/>
      <c r="LBX130" s="145"/>
      <c r="LBY130" s="145"/>
      <c r="LBZ130" s="145"/>
      <c r="LCA130" s="145"/>
      <c r="LCB130" s="145"/>
      <c r="LCC130" s="145"/>
      <c r="LCD130" s="145"/>
      <c r="LCE130" s="145"/>
      <c r="LCF130" s="145"/>
      <c r="LCG130" s="145"/>
      <c r="LCK130" s="145"/>
      <c r="LCM130" s="145"/>
      <c r="LCN130" s="145"/>
      <c r="LCO130" s="145"/>
      <c r="LCP130" s="145"/>
      <c r="LCS130" s="145"/>
      <c r="LCU130" s="145"/>
      <c r="LCV130" s="145"/>
      <c r="LCW130" s="145"/>
      <c r="LCX130" s="145"/>
      <c r="LCY130" s="145"/>
      <c r="LCZ130" s="145"/>
      <c r="LDA130" s="145"/>
      <c r="LDB130" s="145"/>
      <c r="LDC130" s="145"/>
      <c r="LDD130" s="145"/>
      <c r="LDE130" s="145"/>
      <c r="LDF130" s="145"/>
      <c r="LDG130" s="145"/>
      <c r="LDJ130" s="145"/>
      <c r="LDM130" s="145"/>
      <c r="LDP130" s="145"/>
      <c r="LDS130" s="145"/>
      <c r="LDV130" s="145"/>
      <c r="LEH130" s="145"/>
      <c r="LEK130" s="145"/>
      <c r="LEN130" s="145"/>
      <c r="LEQ130" s="145"/>
      <c r="LEZ130" s="145"/>
      <c r="LFF130" s="145"/>
      <c r="LFI130" s="145"/>
      <c r="LFL130" s="145"/>
      <c r="LFO130" s="145"/>
      <c r="LFU130" s="145"/>
      <c r="LFX130" s="145"/>
      <c r="LGD130" s="145"/>
      <c r="LGF130" s="145"/>
      <c r="LGG130" s="145"/>
      <c r="LGI130" s="145"/>
      <c r="LGL130" s="145"/>
      <c r="LGO130" s="145"/>
      <c r="LGR130" s="145"/>
      <c r="LGZ130" s="145"/>
      <c r="LHE130" s="145"/>
      <c r="LHN130" s="145"/>
      <c r="LHQ130" s="145"/>
      <c r="LHY130" s="145"/>
      <c r="LIU130" s="145"/>
      <c r="LIV130" s="145"/>
      <c r="LIW130" s="145"/>
      <c r="LIX130" s="145"/>
      <c r="LIY130" s="145"/>
      <c r="LIZ130" s="145"/>
      <c r="LJR130" s="145"/>
      <c r="LJS130" s="145"/>
      <c r="LJV130" s="145"/>
      <c r="LJY130" s="145"/>
      <c r="LKA130" s="145"/>
      <c r="LKC130" s="145"/>
      <c r="LKF130" s="145"/>
      <c r="LKI130" s="145"/>
      <c r="LKL130" s="145"/>
      <c r="LKO130" s="145"/>
      <c r="LKR130" s="145"/>
      <c r="LKU130" s="145"/>
      <c r="LKX130" s="145"/>
      <c r="LLA130" s="145"/>
      <c r="LLC130" s="145"/>
      <c r="LLP130" s="145"/>
      <c r="LLQ130" s="145"/>
      <c r="LLR130" s="145"/>
      <c r="LLS130" s="145"/>
      <c r="LLT130" s="145"/>
      <c r="LLU130" s="145"/>
      <c r="LLV130" s="145"/>
      <c r="LLW130" s="145"/>
      <c r="LLX130" s="145"/>
      <c r="LLY130" s="145"/>
      <c r="LLZ130" s="145"/>
      <c r="LMA130" s="145"/>
      <c r="LMB130" s="145"/>
      <c r="LMC130" s="145"/>
      <c r="LMG130" s="145"/>
      <c r="LMI130" s="145"/>
      <c r="LMJ130" s="145"/>
      <c r="LMK130" s="145"/>
      <c r="LML130" s="145"/>
      <c r="LMO130" s="145"/>
      <c r="LMQ130" s="145"/>
      <c r="LMR130" s="145"/>
      <c r="LMS130" s="145"/>
      <c r="LMT130" s="145"/>
      <c r="LMU130" s="145"/>
      <c r="LMV130" s="145"/>
      <c r="LMW130" s="145"/>
      <c r="LMX130" s="145"/>
      <c r="LMY130" s="145"/>
      <c r="LMZ130" s="145"/>
      <c r="LNA130" s="145"/>
      <c r="LNB130" s="145"/>
      <c r="LNC130" s="145"/>
      <c r="LNF130" s="145"/>
      <c r="LNI130" s="145"/>
      <c r="LNL130" s="145"/>
      <c r="LNO130" s="145"/>
      <c r="LNR130" s="145"/>
      <c r="LOD130" s="145"/>
      <c r="LOG130" s="145"/>
      <c r="LOJ130" s="145"/>
      <c r="LOM130" s="145"/>
      <c r="LOV130" s="145"/>
      <c r="LPB130" s="145"/>
      <c r="LPE130" s="145"/>
      <c r="LPH130" s="145"/>
      <c r="LPK130" s="145"/>
      <c r="LPQ130" s="145"/>
      <c r="LPT130" s="145"/>
      <c r="LPZ130" s="145"/>
      <c r="LQB130" s="145"/>
      <c r="LQC130" s="145"/>
      <c r="LQE130" s="145"/>
      <c r="LQH130" s="145"/>
      <c r="LQK130" s="145"/>
      <c r="LQN130" s="145"/>
      <c r="LQV130" s="145"/>
      <c r="LRA130" s="145"/>
      <c r="LRJ130" s="145"/>
      <c r="LRM130" s="145"/>
      <c r="LRU130" s="145"/>
      <c r="LSQ130" s="145"/>
      <c r="LSR130" s="145"/>
      <c r="LSS130" s="145"/>
      <c r="LST130" s="145"/>
      <c r="LSU130" s="145"/>
      <c r="LSV130" s="145"/>
      <c r="LTN130" s="145"/>
      <c r="LTO130" s="145"/>
      <c r="LTR130" s="145"/>
      <c r="LTU130" s="145"/>
      <c r="LTW130" s="145"/>
      <c r="LTY130" s="145"/>
      <c r="LUB130" s="145"/>
      <c r="LUE130" s="145"/>
      <c r="LUH130" s="145"/>
      <c r="LUK130" s="145"/>
      <c r="LUN130" s="145"/>
      <c r="LUQ130" s="145"/>
      <c r="LUT130" s="145"/>
      <c r="LUW130" s="145"/>
      <c r="LUY130" s="145"/>
      <c r="LVL130" s="145"/>
      <c r="LVM130" s="145"/>
      <c r="LVN130" s="145"/>
      <c r="LVO130" s="145"/>
      <c r="LVP130" s="145"/>
      <c r="LVQ130" s="145"/>
      <c r="LVR130" s="145"/>
      <c r="LVS130" s="145"/>
      <c r="LVT130" s="145"/>
      <c r="LVU130" s="145"/>
      <c r="LVV130" s="145"/>
      <c r="LVW130" s="145"/>
      <c r="LVX130" s="145"/>
      <c r="LVY130" s="145"/>
      <c r="LWC130" s="145"/>
      <c r="LWE130" s="145"/>
      <c r="LWF130" s="145"/>
      <c r="LWG130" s="145"/>
      <c r="LWH130" s="145"/>
      <c r="LWK130" s="145"/>
      <c r="LWM130" s="145"/>
      <c r="LWN130" s="145"/>
      <c r="LWO130" s="145"/>
      <c r="LWP130" s="145"/>
      <c r="LWQ130" s="145"/>
      <c r="LWR130" s="145"/>
      <c r="LWS130" s="145"/>
      <c r="LWT130" s="145"/>
      <c r="LWU130" s="145"/>
      <c r="LWV130" s="145"/>
      <c r="LWW130" s="145"/>
      <c r="LWX130" s="145"/>
      <c r="LWY130" s="145"/>
      <c r="LXB130" s="145"/>
      <c r="LXE130" s="145"/>
      <c r="LXH130" s="145"/>
      <c r="LXK130" s="145"/>
      <c r="LXN130" s="145"/>
      <c r="LXZ130" s="145"/>
      <c r="LYC130" s="145"/>
      <c r="LYF130" s="145"/>
      <c r="LYI130" s="145"/>
      <c r="LYR130" s="145"/>
      <c r="LYX130" s="145"/>
      <c r="LZA130" s="145"/>
      <c r="LZD130" s="145"/>
      <c r="LZG130" s="145"/>
      <c r="LZM130" s="145"/>
      <c r="LZP130" s="145"/>
      <c r="LZV130" s="145"/>
      <c r="LZX130" s="145"/>
      <c r="LZY130" s="145"/>
      <c r="MAA130" s="145"/>
      <c r="MAD130" s="145"/>
      <c r="MAG130" s="145"/>
      <c r="MAJ130" s="145"/>
      <c r="MAR130" s="145"/>
      <c r="MAW130" s="145"/>
      <c r="MBF130" s="145"/>
      <c r="MBI130" s="145"/>
      <c r="MBQ130" s="145"/>
      <c r="MCM130" s="145"/>
      <c r="MCN130" s="145"/>
      <c r="MCO130" s="145"/>
      <c r="MCP130" s="145"/>
      <c r="MCQ130" s="145"/>
      <c r="MCR130" s="145"/>
      <c r="MDJ130" s="145"/>
      <c r="MDK130" s="145"/>
      <c r="MDN130" s="145"/>
      <c r="MDQ130" s="145"/>
      <c r="MDS130" s="145"/>
      <c r="MDU130" s="145"/>
      <c r="MDX130" s="145"/>
      <c r="MEA130" s="145"/>
      <c r="MED130" s="145"/>
      <c r="MEG130" s="145"/>
      <c r="MEJ130" s="145"/>
      <c r="MEM130" s="145"/>
      <c r="MEP130" s="145"/>
      <c r="MES130" s="145"/>
      <c r="MEU130" s="145"/>
      <c r="MFH130" s="145"/>
      <c r="MFI130" s="145"/>
      <c r="MFJ130" s="145"/>
      <c r="MFK130" s="145"/>
      <c r="MFL130" s="145"/>
      <c r="MFM130" s="145"/>
      <c r="MFN130" s="145"/>
      <c r="MFO130" s="145"/>
      <c r="MFP130" s="145"/>
      <c r="MFQ130" s="145"/>
      <c r="MFR130" s="145"/>
      <c r="MFS130" s="145"/>
      <c r="MFT130" s="145"/>
      <c r="MFU130" s="145"/>
      <c r="MFY130" s="145"/>
      <c r="MGA130" s="145"/>
      <c r="MGB130" s="145"/>
      <c r="MGC130" s="145"/>
      <c r="MGD130" s="145"/>
      <c r="MGG130" s="145"/>
      <c r="MGI130" s="145"/>
      <c r="MGJ130" s="145"/>
      <c r="MGK130" s="145"/>
      <c r="MGL130" s="145"/>
      <c r="MGM130" s="145"/>
      <c r="MGN130" s="145"/>
      <c r="MGO130" s="145"/>
      <c r="MGP130" s="145"/>
      <c r="MGQ130" s="145"/>
      <c r="MGR130" s="145"/>
      <c r="MGS130" s="145"/>
      <c r="MGT130" s="145"/>
      <c r="MGU130" s="145"/>
      <c r="MGX130" s="145"/>
      <c r="MHA130" s="145"/>
      <c r="MHD130" s="145"/>
      <c r="MHG130" s="145"/>
      <c r="MHJ130" s="145"/>
      <c r="MHV130" s="145"/>
      <c r="MHY130" s="145"/>
      <c r="MIB130" s="145"/>
      <c r="MIE130" s="145"/>
      <c r="MIN130" s="145"/>
      <c r="MIT130" s="145"/>
      <c r="MIW130" s="145"/>
      <c r="MIZ130" s="145"/>
      <c r="MJC130" s="145"/>
      <c r="MJI130" s="145"/>
      <c r="MJL130" s="145"/>
      <c r="MJR130" s="145"/>
      <c r="MJT130" s="145"/>
      <c r="MJU130" s="145"/>
      <c r="MJW130" s="145"/>
      <c r="MJZ130" s="145"/>
      <c r="MKC130" s="145"/>
      <c r="MKF130" s="145"/>
      <c r="MKN130" s="145"/>
      <c r="MKS130" s="145"/>
      <c r="MLB130" s="145"/>
      <c r="MLE130" s="145"/>
      <c r="MLM130" s="145"/>
      <c r="MMI130" s="145"/>
      <c r="MMJ130" s="145"/>
      <c r="MMK130" s="145"/>
      <c r="MML130" s="145"/>
      <c r="MMM130" s="145"/>
      <c r="MMN130" s="145"/>
      <c r="MNF130" s="145"/>
      <c r="MNG130" s="145"/>
      <c r="MNJ130" s="145"/>
      <c r="MNM130" s="145"/>
      <c r="MNO130" s="145"/>
      <c r="MNQ130" s="145"/>
      <c r="MNT130" s="145"/>
      <c r="MNW130" s="145"/>
      <c r="MNZ130" s="145"/>
      <c r="MOC130" s="145"/>
      <c r="MOF130" s="145"/>
      <c r="MOI130" s="145"/>
      <c r="MOL130" s="145"/>
      <c r="MOO130" s="145"/>
      <c r="MOQ130" s="145"/>
      <c r="MPD130" s="145"/>
      <c r="MPE130" s="145"/>
      <c r="MPF130" s="145"/>
      <c r="MPG130" s="145"/>
      <c r="MPH130" s="145"/>
      <c r="MPI130" s="145"/>
      <c r="MPJ130" s="145"/>
      <c r="MPK130" s="145"/>
      <c r="MPL130" s="145"/>
      <c r="MPM130" s="145"/>
      <c r="MPN130" s="145"/>
      <c r="MPO130" s="145"/>
      <c r="MPP130" s="145"/>
      <c r="MPQ130" s="145"/>
      <c r="MPU130" s="145"/>
      <c r="MPW130" s="145"/>
      <c r="MPX130" s="145"/>
      <c r="MPY130" s="145"/>
      <c r="MPZ130" s="145"/>
      <c r="MQC130" s="145"/>
      <c r="MQE130" s="145"/>
      <c r="MQF130" s="145"/>
      <c r="MQG130" s="145"/>
      <c r="MQH130" s="145"/>
      <c r="MQI130" s="145"/>
      <c r="MQJ130" s="145"/>
      <c r="MQK130" s="145"/>
      <c r="MQL130" s="145"/>
      <c r="MQM130" s="145"/>
      <c r="MQN130" s="145"/>
      <c r="MQO130" s="145"/>
      <c r="MQP130" s="145"/>
      <c r="MQQ130" s="145"/>
      <c r="MQT130" s="145"/>
      <c r="MQW130" s="145"/>
      <c r="MQZ130" s="145"/>
      <c r="MRC130" s="145"/>
      <c r="MRF130" s="145"/>
      <c r="MRR130" s="145"/>
      <c r="MRU130" s="145"/>
      <c r="MRX130" s="145"/>
      <c r="MSA130" s="145"/>
      <c r="MSJ130" s="145"/>
      <c r="MSP130" s="145"/>
      <c r="MSS130" s="145"/>
      <c r="MSV130" s="145"/>
      <c r="MSY130" s="145"/>
      <c r="MTE130" s="145"/>
      <c r="MTH130" s="145"/>
      <c r="MTN130" s="145"/>
      <c r="MTP130" s="145"/>
      <c r="MTQ130" s="145"/>
      <c r="MTS130" s="145"/>
      <c r="MTV130" s="145"/>
      <c r="MTY130" s="145"/>
      <c r="MUB130" s="145"/>
      <c r="MUJ130" s="145"/>
      <c r="MUO130" s="145"/>
      <c r="MUX130" s="145"/>
      <c r="MVA130" s="145"/>
      <c r="MVI130" s="145"/>
      <c r="MWE130" s="145"/>
      <c r="MWF130" s="145"/>
      <c r="MWG130" s="145"/>
      <c r="MWH130" s="145"/>
      <c r="MWI130" s="145"/>
      <c r="MWJ130" s="145"/>
      <c r="MXB130" s="145"/>
      <c r="MXC130" s="145"/>
      <c r="MXF130" s="145"/>
      <c r="MXI130" s="145"/>
      <c r="MXK130" s="145"/>
      <c r="MXM130" s="145"/>
      <c r="MXP130" s="145"/>
      <c r="MXS130" s="145"/>
      <c r="MXV130" s="145"/>
      <c r="MXY130" s="145"/>
      <c r="MYB130" s="145"/>
      <c r="MYE130" s="145"/>
      <c r="MYH130" s="145"/>
      <c r="MYK130" s="145"/>
      <c r="MYM130" s="145"/>
      <c r="MYZ130" s="145"/>
      <c r="MZA130" s="145"/>
      <c r="MZB130" s="145"/>
      <c r="MZC130" s="145"/>
      <c r="MZD130" s="145"/>
      <c r="MZE130" s="145"/>
      <c r="MZF130" s="145"/>
      <c r="MZG130" s="145"/>
      <c r="MZH130" s="145"/>
      <c r="MZI130" s="145"/>
      <c r="MZJ130" s="145"/>
      <c r="MZK130" s="145"/>
      <c r="MZL130" s="145"/>
      <c r="MZM130" s="145"/>
      <c r="MZQ130" s="145"/>
      <c r="MZS130" s="145"/>
      <c r="MZT130" s="145"/>
      <c r="MZU130" s="145"/>
      <c r="MZV130" s="145"/>
      <c r="MZY130" s="145"/>
      <c r="NAA130" s="145"/>
      <c r="NAB130" s="145"/>
      <c r="NAC130" s="145"/>
      <c r="NAD130" s="145"/>
      <c r="NAE130" s="145"/>
      <c r="NAF130" s="145"/>
      <c r="NAG130" s="145"/>
      <c r="NAH130" s="145"/>
      <c r="NAI130" s="145"/>
      <c r="NAJ130" s="145"/>
      <c r="NAK130" s="145"/>
      <c r="NAL130" s="145"/>
      <c r="NAM130" s="145"/>
      <c r="NAP130" s="145"/>
      <c r="NAS130" s="145"/>
      <c r="NAV130" s="145"/>
      <c r="NAY130" s="145"/>
      <c r="NBB130" s="145"/>
      <c r="NBN130" s="145"/>
      <c r="NBQ130" s="145"/>
      <c r="NBT130" s="145"/>
      <c r="NBW130" s="145"/>
      <c r="NCF130" s="145"/>
      <c r="NCL130" s="145"/>
      <c r="NCO130" s="145"/>
      <c r="NCR130" s="145"/>
      <c r="NCU130" s="145"/>
      <c r="NDA130" s="145"/>
      <c r="NDD130" s="145"/>
      <c r="NDJ130" s="145"/>
      <c r="NDL130" s="145"/>
      <c r="NDM130" s="145"/>
      <c r="NDO130" s="145"/>
      <c r="NDR130" s="145"/>
      <c r="NDU130" s="145"/>
      <c r="NDX130" s="145"/>
      <c r="NEF130" s="145"/>
      <c r="NEK130" s="145"/>
      <c r="NET130" s="145"/>
      <c r="NEW130" s="145"/>
      <c r="NFE130" s="145"/>
      <c r="NGA130" s="145"/>
      <c r="NGB130" s="145"/>
      <c r="NGC130" s="145"/>
      <c r="NGD130" s="145"/>
      <c r="NGE130" s="145"/>
      <c r="NGF130" s="145"/>
      <c r="NGX130" s="145"/>
      <c r="NGY130" s="145"/>
      <c r="NHB130" s="145"/>
      <c r="NHE130" s="145"/>
      <c r="NHG130" s="145"/>
      <c r="NHI130" s="145"/>
      <c r="NHL130" s="145"/>
      <c r="NHO130" s="145"/>
      <c r="NHR130" s="145"/>
      <c r="NHU130" s="145"/>
      <c r="NHX130" s="145"/>
      <c r="NIA130" s="145"/>
      <c r="NID130" s="145"/>
      <c r="NIG130" s="145"/>
      <c r="NII130" s="145"/>
      <c r="NIV130" s="145"/>
      <c r="NIW130" s="145"/>
      <c r="NIX130" s="145"/>
      <c r="NIY130" s="145"/>
      <c r="NIZ130" s="145"/>
      <c r="NJA130" s="145"/>
      <c r="NJB130" s="145"/>
      <c r="NJC130" s="145"/>
      <c r="NJD130" s="145"/>
      <c r="NJE130" s="145"/>
      <c r="NJF130" s="145"/>
      <c r="NJG130" s="145"/>
      <c r="NJH130" s="145"/>
      <c r="NJI130" s="145"/>
      <c r="NJM130" s="145"/>
      <c r="NJO130" s="145"/>
      <c r="NJP130" s="145"/>
      <c r="NJQ130" s="145"/>
      <c r="NJR130" s="145"/>
      <c r="NJU130" s="145"/>
      <c r="NJW130" s="145"/>
      <c r="NJX130" s="145"/>
      <c r="NJY130" s="145"/>
      <c r="NJZ130" s="145"/>
      <c r="NKA130" s="145"/>
      <c r="NKB130" s="145"/>
      <c r="NKC130" s="145"/>
      <c r="NKD130" s="145"/>
      <c r="NKE130" s="145"/>
      <c r="NKF130" s="145"/>
      <c r="NKG130" s="145"/>
      <c r="NKH130" s="145"/>
      <c r="NKI130" s="145"/>
      <c r="NKL130" s="145"/>
      <c r="NKO130" s="145"/>
      <c r="NKR130" s="145"/>
      <c r="NKU130" s="145"/>
      <c r="NKX130" s="145"/>
      <c r="NLJ130" s="145"/>
      <c r="NLM130" s="145"/>
      <c r="NLP130" s="145"/>
      <c r="NLS130" s="145"/>
      <c r="NMB130" s="145"/>
      <c r="NMH130" s="145"/>
      <c r="NMK130" s="145"/>
      <c r="NMN130" s="145"/>
      <c r="NMQ130" s="145"/>
      <c r="NMW130" s="145"/>
      <c r="NMZ130" s="145"/>
      <c r="NNF130" s="145"/>
      <c r="NNH130" s="145"/>
      <c r="NNI130" s="145"/>
      <c r="NNK130" s="145"/>
      <c r="NNN130" s="145"/>
      <c r="NNQ130" s="145"/>
      <c r="NNT130" s="145"/>
      <c r="NOB130" s="145"/>
      <c r="NOG130" s="145"/>
      <c r="NOP130" s="145"/>
      <c r="NOS130" s="145"/>
      <c r="NPA130" s="145"/>
      <c r="NPW130" s="145"/>
      <c r="NPX130" s="145"/>
      <c r="NPY130" s="145"/>
      <c r="NPZ130" s="145"/>
      <c r="NQA130" s="145"/>
      <c r="NQB130" s="145"/>
      <c r="NQT130" s="145"/>
      <c r="NQU130" s="145"/>
      <c r="NQX130" s="145"/>
      <c r="NRA130" s="145"/>
      <c r="NRC130" s="145"/>
      <c r="NRE130" s="145"/>
      <c r="NRH130" s="145"/>
      <c r="NRK130" s="145"/>
      <c r="NRN130" s="145"/>
      <c r="NRQ130" s="145"/>
      <c r="NRT130" s="145"/>
      <c r="NRW130" s="145"/>
      <c r="NRZ130" s="145"/>
      <c r="NSC130" s="145"/>
      <c r="NSE130" s="145"/>
      <c r="NSR130" s="145"/>
      <c r="NSS130" s="145"/>
      <c r="NST130" s="145"/>
      <c r="NSU130" s="145"/>
      <c r="NSV130" s="145"/>
      <c r="NSW130" s="145"/>
      <c r="NSX130" s="145"/>
      <c r="NSY130" s="145"/>
      <c r="NSZ130" s="145"/>
      <c r="NTA130" s="145"/>
      <c r="NTB130" s="145"/>
      <c r="NTC130" s="145"/>
      <c r="NTD130" s="145"/>
      <c r="NTE130" s="145"/>
      <c r="NTI130" s="145"/>
      <c r="NTK130" s="145"/>
      <c r="NTL130" s="145"/>
      <c r="NTM130" s="145"/>
      <c r="NTN130" s="145"/>
      <c r="NTQ130" s="145"/>
      <c r="NTS130" s="145"/>
      <c r="NTT130" s="145"/>
      <c r="NTU130" s="145"/>
      <c r="NTV130" s="145"/>
      <c r="NTW130" s="145"/>
      <c r="NTX130" s="145"/>
      <c r="NTY130" s="145"/>
      <c r="NTZ130" s="145"/>
      <c r="NUA130" s="145"/>
      <c r="NUB130" s="145"/>
      <c r="NUC130" s="145"/>
      <c r="NUD130" s="145"/>
      <c r="NUE130" s="145"/>
      <c r="NUH130" s="145"/>
      <c r="NUK130" s="145"/>
      <c r="NUN130" s="145"/>
      <c r="NUQ130" s="145"/>
      <c r="NUT130" s="145"/>
      <c r="NVF130" s="145"/>
      <c r="NVI130" s="145"/>
      <c r="NVL130" s="145"/>
      <c r="NVO130" s="145"/>
      <c r="NVX130" s="145"/>
      <c r="NWD130" s="145"/>
      <c r="NWG130" s="145"/>
      <c r="NWJ130" s="145"/>
      <c r="NWM130" s="145"/>
      <c r="NWS130" s="145"/>
      <c r="NWV130" s="145"/>
      <c r="NXB130" s="145"/>
      <c r="NXD130" s="145"/>
      <c r="NXE130" s="145"/>
      <c r="NXG130" s="145"/>
      <c r="NXJ130" s="145"/>
      <c r="NXM130" s="145"/>
      <c r="NXP130" s="145"/>
      <c r="NXX130" s="145"/>
      <c r="NYC130" s="145"/>
      <c r="NYL130" s="145"/>
      <c r="NYO130" s="145"/>
      <c r="NYW130" s="145"/>
      <c r="NZS130" s="145"/>
      <c r="NZT130" s="145"/>
      <c r="NZU130" s="145"/>
      <c r="NZV130" s="145"/>
      <c r="NZW130" s="145"/>
      <c r="NZX130" s="145"/>
      <c r="OAP130" s="145"/>
      <c r="OAQ130" s="145"/>
      <c r="OAT130" s="145"/>
      <c r="OAW130" s="145"/>
      <c r="OAY130" s="145"/>
      <c r="OBA130" s="145"/>
      <c r="OBD130" s="145"/>
      <c r="OBG130" s="145"/>
      <c r="OBJ130" s="145"/>
      <c r="OBM130" s="145"/>
      <c r="OBP130" s="145"/>
      <c r="OBS130" s="145"/>
      <c r="OBV130" s="145"/>
      <c r="OBY130" s="145"/>
      <c r="OCA130" s="145"/>
      <c r="OCN130" s="145"/>
      <c r="OCO130" s="145"/>
      <c r="OCP130" s="145"/>
      <c r="OCQ130" s="145"/>
      <c r="OCR130" s="145"/>
      <c r="OCS130" s="145"/>
      <c r="OCT130" s="145"/>
      <c r="OCU130" s="145"/>
      <c r="OCV130" s="145"/>
      <c r="OCW130" s="145"/>
      <c r="OCX130" s="145"/>
      <c r="OCY130" s="145"/>
      <c r="OCZ130" s="145"/>
      <c r="ODA130" s="145"/>
      <c r="ODE130" s="145"/>
      <c r="ODG130" s="145"/>
      <c r="ODH130" s="145"/>
      <c r="ODI130" s="145"/>
      <c r="ODJ130" s="145"/>
      <c r="ODM130" s="145"/>
      <c r="ODO130" s="145"/>
      <c r="ODP130" s="145"/>
      <c r="ODQ130" s="145"/>
      <c r="ODR130" s="145"/>
      <c r="ODS130" s="145"/>
      <c r="ODT130" s="145"/>
      <c r="ODU130" s="145"/>
      <c r="ODV130" s="145"/>
      <c r="ODW130" s="145"/>
      <c r="ODX130" s="145"/>
      <c r="ODY130" s="145"/>
      <c r="ODZ130" s="145"/>
      <c r="OEA130" s="145"/>
      <c r="OED130" s="145"/>
      <c r="OEG130" s="145"/>
      <c r="OEJ130" s="145"/>
      <c r="OEM130" s="145"/>
      <c r="OEP130" s="145"/>
      <c r="OFB130" s="145"/>
      <c r="OFE130" s="145"/>
      <c r="OFH130" s="145"/>
      <c r="OFK130" s="145"/>
      <c r="OFT130" s="145"/>
      <c r="OFZ130" s="145"/>
      <c r="OGC130" s="145"/>
      <c r="OGF130" s="145"/>
      <c r="OGI130" s="145"/>
      <c r="OGO130" s="145"/>
      <c r="OGR130" s="145"/>
      <c r="OGX130" s="145"/>
      <c r="OGZ130" s="145"/>
      <c r="OHA130" s="145"/>
      <c r="OHC130" s="145"/>
      <c r="OHF130" s="145"/>
      <c r="OHI130" s="145"/>
      <c r="OHL130" s="145"/>
      <c r="OHT130" s="145"/>
      <c r="OHY130" s="145"/>
      <c r="OIH130" s="145"/>
      <c r="OIK130" s="145"/>
      <c r="OIS130" s="145"/>
      <c r="OJO130" s="145"/>
      <c r="OJP130" s="145"/>
      <c r="OJQ130" s="145"/>
      <c r="OJR130" s="145"/>
      <c r="OJS130" s="145"/>
      <c r="OJT130" s="145"/>
      <c r="OKL130" s="145"/>
      <c r="OKM130" s="145"/>
      <c r="OKP130" s="145"/>
      <c r="OKS130" s="145"/>
      <c r="OKU130" s="145"/>
      <c r="OKW130" s="145"/>
      <c r="OKZ130" s="145"/>
      <c r="OLC130" s="145"/>
      <c r="OLF130" s="145"/>
      <c r="OLI130" s="145"/>
      <c r="OLL130" s="145"/>
      <c r="OLO130" s="145"/>
      <c r="OLR130" s="145"/>
      <c r="OLU130" s="145"/>
      <c r="OLW130" s="145"/>
      <c r="OMJ130" s="145"/>
      <c r="OMK130" s="145"/>
      <c r="OML130" s="145"/>
      <c r="OMM130" s="145"/>
      <c r="OMN130" s="145"/>
      <c r="OMO130" s="145"/>
      <c r="OMP130" s="145"/>
      <c r="OMQ130" s="145"/>
      <c r="OMR130" s="145"/>
      <c r="OMS130" s="145"/>
      <c r="OMT130" s="145"/>
      <c r="OMU130" s="145"/>
      <c r="OMV130" s="145"/>
      <c r="OMW130" s="145"/>
      <c r="ONA130" s="145"/>
      <c r="ONC130" s="145"/>
      <c r="OND130" s="145"/>
      <c r="ONE130" s="145"/>
      <c r="ONF130" s="145"/>
      <c r="ONI130" s="145"/>
      <c r="ONK130" s="145"/>
      <c r="ONL130" s="145"/>
      <c r="ONM130" s="145"/>
      <c r="ONN130" s="145"/>
      <c r="ONO130" s="145"/>
      <c r="ONP130" s="145"/>
      <c r="ONQ130" s="145"/>
      <c r="ONR130" s="145"/>
      <c r="ONS130" s="145"/>
      <c r="ONT130" s="145"/>
      <c r="ONU130" s="145"/>
      <c r="ONV130" s="145"/>
      <c r="ONW130" s="145"/>
      <c r="ONZ130" s="145"/>
      <c r="OOC130" s="145"/>
      <c r="OOF130" s="145"/>
      <c r="OOI130" s="145"/>
      <c r="OOL130" s="145"/>
      <c r="OOX130" s="145"/>
      <c r="OPA130" s="145"/>
      <c r="OPD130" s="145"/>
      <c r="OPG130" s="145"/>
      <c r="OPP130" s="145"/>
      <c r="OPV130" s="145"/>
      <c r="OPY130" s="145"/>
      <c r="OQB130" s="145"/>
      <c r="OQE130" s="145"/>
      <c r="OQK130" s="145"/>
      <c r="OQN130" s="145"/>
      <c r="OQT130" s="145"/>
      <c r="OQV130" s="145"/>
      <c r="OQW130" s="145"/>
      <c r="OQY130" s="145"/>
      <c r="ORB130" s="145"/>
      <c r="ORE130" s="145"/>
      <c r="ORH130" s="145"/>
      <c r="ORP130" s="145"/>
      <c r="ORU130" s="145"/>
      <c r="OSD130" s="145"/>
      <c r="OSG130" s="145"/>
      <c r="OSO130" s="145"/>
      <c r="OTK130" s="145"/>
      <c r="OTL130" s="145"/>
      <c r="OTM130" s="145"/>
      <c r="OTN130" s="145"/>
      <c r="OTO130" s="145"/>
      <c r="OTP130" s="145"/>
      <c r="OUH130" s="145"/>
      <c r="OUI130" s="145"/>
      <c r="OUL130" s="145"/>
      <c r="OUO130" s="145"/>
      <c r="OUQ130" s="145"/>
      <c r="OUS130" s="145"/>
      <c r="OUV130" s="145"/>
      <c r="OUY130" s="145"/>
      <c r="OVB130" s="145"/>
      <c r="OVE130" s="145"/>
      <c r="OVH130" s="145"/>
      <c r="OVK130" s="145"/>
      <c r="OVN130" s="145"/>
      <c r="OVQ130" s="145"/>
      <c r="OVS130" s="145"/>
      <c r="OWF130" s="145"/>
      <c r="OWG130" s="145"/>
      <c r="OWH130" s="145"/>
      <c r="OWI130" s="145"/>
      <c r="OWJ130" s="145"/>
      <c r="OWK130" s="145"/>
      <c r="OWL130" s="145"/>
      <c r="OWM130" s="145"/>
      <c r="OWN130" s="145"/>
      <c r="OWO130" s="145"/>
      <c r="OWP130" s="145"/>
      <c r="OWQ130" s="145"/>
      <c r="OWR130" s="145"/>
      <c r="OWS130" s="145"/>
      <c r="OWW130" s="145"/>
      <c r="OWY130" s="145"/>
      <c r="OWZ130" s="145"/>
      <c r="OXA130" s="145"/>
      <c r="OXB130" s="145"/>
      <c r="OXE130" s="145"/>
      <c r="OXG130" s="145"/>
      <c r="OXH130" s="145"/>
      <c r="OXI130" s="145"/>
      <c r="OXJ130" s="145"/>
      <c r="OXK130" s="145"/>
      <c r="OXL130" s="145"/>
      <c r="OXM130" s="145"/>
      <c r="OXN130" s="145"/>
      <c r="OXO130" s="145"/>
      <c r="OXP130" s="145"/>
      <c r="OXQ130" s="145"/>
      <c r="OXR130" s="145"/>
      <c r="OXS130" s="145"/>
      <c r="OXV130" s="145"/>
      <c r="OXY130" s="145"/>
      <c r="OYB130" s="145"/>
      <c r="OYE130" s="145"/>
      <c r="OYH130" s="145"/>
      <c r="OYT130" s="145"/>
      <c r="OYW130" s="145"/>
      <c r="OYZ130" s="145"/>
      <c r="OZC130" s="145"/>
      <c r="OZL130" s="145"/>
      <c r="OZR130" s="145"/>
      <c r="OZU130" s="145"/>
      <c r="OZX130" s="145"/>
      <c r="PAA130" s="145"/>
      <c r="PAG130" s="145"/>
      <c r="PAJ130" s="145"/>
      <c r="PAP130" s="145"/>
      <c r="PAR130" s="145"/>
      <c r="PAS130" s="145"/>
      <c r="PAU130" s="145"/>
      <c r="PAX130" s="145"/>
      <c r="PBA130" s="145"/>
      <c r="PBD130" s="145"/>
      <c r="PBL130" s="145"/>
      <c r="PBQ130" s="145"/>
      <c r="PBZ130" s="145"/>
      <c r="PCC130" s="145"/>
      <c r="PCK130" s="145"/>
      <c r="PDG130" s="145"/>
      <c r="PDH130" s="145"/>
      <c r="PDI130" s="145"/>
      <c r="PDJ130" s="145"/>
      <c r="PDK130" s="145"/>
      <c r="PDL130" s="145"/>
      <c r="PED130" s="145"/>
      <c r="PEE130" s="145"/>
      <c r="PEH130" s="145"/>
      <c r="PEK130" s="145"/>
      <c r="PEM130" s="145"/>
      <c r="PEO130" s="145"/>
      <c r="PER130" s="145"/>
      <c r="PEU130" s="145"/>
      <c r="PEX130" s="145"/>
      <c r="PFA130" s="145"/>
      <c r="PFD130" s="145"/>
      <c r="PFG130" s="145"/>
      <c r="PFJ130" s="145"/>
      <c r="PFM130" s="145"/>
      <c r="PFO130" s="145"/>
      <c r="PGB130" s="145"/>
      <c r="PGC130" s="145"/>
      <c r="PGD130" s="145"/>
      <c r="PGE130" s="145"/>
      <c r="PGF130" s="145"/>
      <c r="PGG130" s="145"/>
      <c r="PGH130" s="145"/>
      <c r="PGI130" s="145"/>
      <c r="PGJ130" s="145"/>
      <c r="PGK130" s="145"/>
      <c r="PGL130" s="145"/>
      <c r="PGM130" s="145"/>
      <c r="PGN130" s="145"/>
      <c r="PGO130" s="145"/>
      <c r="PGS130" s="145"/>
      <c r="PGU130" s="145"/>
      <c r="PGV130" s="145"/>
      <c r="PGW130" s="145"/>
      <c r="PGX130" s="145"/>
      <c r="PHA130" s="145"/>
      <c r="PHC130" s="145"/>
      <c r="PHD130" s="145"/>
      <c r="PHE130" s="145"/>
      <c r="PHF130" s="145"/>
      <c r="PHG130" s="145"/>
      <c r="PHH130" s="145"/>
      <c r="PHI130" s="145"/>
      <c r="PHJ130" s="145"/>
      <c r="PHK130" s="145"/>
      <c r="PHL130" s="145"/>
      <c r="PHM130" s="145"/>
      <c r="PHN130" s="145"/>
      <c r="PHO130" s="145"/>
      <c r="PHR130" s="145"/>
      <c r="PHU130" s="145"/>
      <c r="PHX130" s="145"/>
      <c r="PIA130" s="145"/>
      <c r="PID130" s="145"/>
      <c r="PIP130" s="145"/>
      <c r="PIS130" s="145"/>
      <c r="PIV130" s="145"/>
      <c r="PIY130" s="145"/>
      <c r="PJH130" s="145"/>
      <c r="PJN130" s="145"/>
      <c r="PJQ130" s="145"/>
      <c r="PJT130" s="145"/>
      <c r="PJW130" s="145"/>
      <c r="PKC130" s="145"/>
      <c r="PKF130" s="145"/>
      <c r="PKL130" s="145"/>
      <c r="PKN130" s="145"/>
      <c r="PKO130" s="145"/>
      <c r="PKQ130" s="145"/>
      <c r="PKT130" s="145"/>
      <c r="PKW130" s="145"/>
      <c r="PKZ130" s="145"/>
      <c r="PLH130" s="145"/>
      <c r="PLM130" s="145"/>
      <c r="PLV130" s="145"/>
      <c r="PLY130" s="145"/>
      <c r="PMG130" s="145"/>
      <c r="PNC130" s="145"/>
      <c r="PND130" s="145"/>
      <c r="PNE130" s="145"/>
      <c r="PNF130" s="145"/>
      <c r="PNG130" s="145"/>
      <c r="PNH130" s="145"/>
      <c r="PNZ130" s="145"/>
      <c r="POA130" s="145"/>
      <c r="POD130" s="145"/>
      <c r="POG130" s="145"/>
      <c r="POI130" s="145"/>
      <c r="POK130" s="145"/>
      <c r="PON130" s="145"/>
      <c r="POQ130" s="145"/>
      <c r="POT130" s="145"/>
      <c r="POW130" s="145"/>
      <c r="POZ130" s="145"/>
      <c r="PPC130" s="145"/>
      <c r="PPF130" s="145"/>
      <c r="PPI130" s="145"/>
      <c r="PPK130" s="145"/>
      <c r="PPX130" s="145"/>
      <c r="PPY130" s="145"/>
      <c r="PPZ130" s="145"/>
      <c r="PQA130" s="145"/>
      <c r="PQB130" s="145"/>
      <c r="PQC130" s="145"/>
      <c r="PQD130" s="145"/>
      <c r="PQE130" s="145"/>
      <c r="PQF130" s="145"/>
      <c r="PQG130" s="145"/>
      <c r="PQH130" s="145"/>
      <c r="PQI130" s="145"/>
      <c r="PQJ130" s="145"/>
      <c r="PQK130" s="145"/>
      <c r="PQO130" s="145"/>
      <c r="PQQ130" s="145"/>
      <c r="PQR130" s="145"/>
      <c r="PQS130" s="145"/>
      <c r="PQT130" s="145"/>
      <c r="PQW130" s="145"/>
      <c r="PQY130" s="145"/>
      <c r="PQZ130" s="145"/>
      <c r="PRA130" s="145"/>
      <c r="PRB130" s="145"/>
      <c r="PRC130" s="145"/>
      <c r="PRD130" s="145"/>
      <c r="PRE130" s="145"/>
      <c r="PRF130" s="145"/>
      <c r="PRG130" s="145"/>
      <c r="PRH130" s="145"/>
      <c r="PRI130" s="145"/>
      <c r="PRJ130" s="145"/>
      <c r="PRK130" s="145"/>
      <c r="PRN130" s="145"/>
      <c r="PRQ130" s="145"/>
      <c r="PRT130" s="145"/>
      <c r="PRW130" s="145"/>
      <c r="PRZ130" s="145"/>
      <c r="PSL130" s="145"/>
      <c r="PSO130" s="145"/>
      <c r="PSR130" s="145"/>
      <c r="PSU130" s="145"/>
      <c r="PTD130" s="145"/>
      <c r="PTJ130" s="145"/>
      <c r="PTM130" s="145"/>
      <c r="PTP130" s="145"/>
      <c r="PTS130" s="145"/>
      <c r="PTY130" s="145"/>
      <c r="PUB130" s="145"/>
      <c r="PUH130" s="145"/>
      <c r="PUJ130" s="145"/>
      <c r="PUK130" s="145"/>
      <c r="PUM130" s="145"/>
      <c r="PUP130" s="145"/>
      <c r="PUS130" s="145"/>
      <c r="PUV130" s="145"/>
      <c r="PVD130" s="145"/>
      <c r="PVI130" s="145"/>
      <c r="PVR130" s="145"/>
      <c r="PVU130" s="145"/>
      <c r="PWC130" s="145"/>
      <c r="PWY130" s="145"/>
      <c r="PWZ130" s="145"/>
      <c r="PXA130" s="145"/>
      <c r="PXB130" s="145"/>
      <c r="PXC130" s="145"/>
      <c r="PXD130" s="145"/>
      <c r="PXV130" s="145"/>
      <c r="PXW130" s="145"/>
      <c r="PXZ130" s="145"/>
      <c r="PYC130" s="145"/>
      <c r="PYE130" s="145"/>
      <c r="PYG130" s="145"/>
      <c r="PYJ130" s="145"/>
      <c r="PYM130" s="145"/>
      <c r="PYP130" s="145"/>
      <c r="PYS130" s="145"/>
      <c r="PYV130" s="145"/>
      <c r="PYY130" s="145"/>
      <c r="PZB130" s="145"/>
      <c r="PZE130" s="145"/>
      <c r="PZG130" s="145"/>
      <c r="PZT130" s="145"/>
      <c r="PZU130" s="145"/>
      <c r="PZV130" s="145"/>
      <c r="PZW130" s="145"/>
      <c r="PZX130" s="145"/>
      <c r="PZY130" s="145"/>
      <c r="PZZ130" s="145"/>
      <c r="QAA130" s="145"/>
      <c r="QAB130" s="145"/>
      <c r="QAC130" s="145"/>
      <c r="QAD130" s="145"/>
      <c r="QAE130" s="145"/>
      <c r="QAF130" s="145"/>
      <c r="QAG130" s="145"/>
      <c r="QAK130" s="145"/>
      <c r="QAM130" s="145"/>
      <c r="QAN130" s="145"/>
      <c r="QAO130" s="145"/>
      <c r="QAP130" s="145"/>
      <c r="QAS130" s="145"/>
      <c r="QAU130" s="145"/>
      <c r="QAV130" s="145"/>
      <c r="QAW130" s="145"/>
      <c r="QAX130" s="145"/>
      <c r="QAY130" s="145"/>
      <c r="QAZ130" s="145"/>
      <c r="QBA130" s="145"/>
      <c r="QBB130" s="145"/>
      <c r="QBC130" s="145"/>
      <c r="QBD130" s="145"/>
      <c r="QBE130" s="145"/>
      <c r="QBF130" s="145"/>
      <c r="QBG130" s="145"/>
      <c r="QBJ130" s="145"/>
      <c r="QBM130" s="145"/>
      <c r="QBP130" s="145"/>
      <c r="QBS130" s="145"/>
      <c r="QBV130" s="145"/>
      <c r="QCH130" s="145"/>
      <c r="QCK130" s="145"/>
      <c r="QCN130" s="145"/>
      <c r="QCQ130" s="145"/>
      <c r="QCZ130" s="145"/>
      <c r="QDF130" s="145"/>
      <c r="QDI130" s="145"/>
      <c r="QDL130" s="145"/>
      <c r="QDO130" s="145"/>
      <c r="QDU130" s="145"/>
      <c r="QDX130" s="145"/>
      <c r="QED130" s="145"/>
      <c r="QEF130" s="145"/>
      <c r="QEG130" s="145"/>
      <c r="QEI130" s="145"/>
      <c r="QEL130" s="145"/>
      <c r="QEO130" s="145"/>
      <c r="QER130" s="145"/>
      <c r="QEZ130" s="145"/>
      <c r="QFE130" s="145"/>
      <c r="QFN130" s="145"/>
      <c r="QFQ130" s="145"/>
      <c r="QFY130" s="145"/>
      <c r="QGU130" s="145"/>
      <c r="QGV130" s="145"/>
      <c r="QGW130" s="145"/>
      <c r="QGX130" s="145"/>
      <c r="QGY130" s="145"/>
      <c r="QGZ130" s="145"/>
      <c r="QHR130" s="145"/>
      <c r="QHS130" s="145"/>
      <c r="QHV130" s="145"/>
      <c r="QHY130" s="145"/>
      <c r="QIA130" s="145"/>
      <c r="QIC130" s="145"/>
      <c r="QIF130" s="145"/>
      <c r="QII130" s="145"/>
      <c r="QIL130" s="145"/>
      <c r="QIO130" s="145"/>
      <c r="QIR130" s="145"/>
      <c r="QIU130" s="145"/>
      <c r="QIX130" s="145"/>
      <c r="QJA130" s="145"/>
      <c r="QJC130" s="145"/>
      <c r="QJP130" s="145"/>
      <c r="QJQ130" s="145"/>
      <c r="QJR130" s="145"/>
      <c r="QJS130" s="145"/>
      <c r="QJT130" s="145"/>
      <c r="QJU130" s="145"/>
      <c r="QJV130" s="145"/>
      <c r="QJW130" s="145"/>
      <c r="QJX130" s="145"/>
      <c r="QJY130" s="145"/>
      <c r="QJZ130" s="145"/>
      <c r="QKA130" s="145"/>
      <c r="QKB130" s="145"/>
      <c r="QKC130" s="145"/>
      <c r="QKG130" s="145"/>
      <c r="QKI130" s="145"/>
      <c r="QKJ130" s="145"/>
      <c r="QKK130" s="145"/>
      <c r="QKL130" s="145"/>
      <c r="QKO130" s="145"/>
      <c r="QKQ130" s="145"/>
      <c r="QKR130" s="145"/>
      <c r="QKS130" s="145"/>
      <c r="QKT130" s="145"/>
      <c r="QKU130" s="145"/>
      <c r="QKV130" s="145"/>
      <c r="QKW130" s="145"/>
      <c r="QKX130" s="145"/>
      <c r="QKY130" s="145"/>
      <c r="QKZ130" s="145"/>
      <c r="QLA130" s="145"/>
      <c r="QLB130" s="145"/>
      <c r="QLC130" s="145"/>
      <c r="QLF130" s="145"/>
      <c r="QLI130" s="145"/>
      <c r="QLL130" s="145"/>
      <c r="QLO130" s="145"/>
      <c r="QLR130" s="145"/>
      <c r="QMD130" s="145"/>
      <c r="QMG130" s="145"/>
      <c r="QMJ130" s="145"/>
      <c r="QMM130" s="145"/>
      <c r="QMV130" s="145"/>
      <c r="QNB130" s="145"/>
      <c r="QNE130" s="145"/>
      <c r="QNH130" s="145"/>
      <c r="QNK130" s="145"/>
      <c r="QNQ130" s="145"/>
      <c r="QNT130" s="145"/>
      <c r="QNZ130" s="145"/>
      <c r="QOB130" s="145"/>
      <c r="QOC130" s="145"/>
      <c r="QOE130" s="145"/>
      <c r="QOH130" s="145"/>
      <c r="QOK130" s="145"/>
      <c r="QON130" s="145"/>
      <c r="QOV130" s="145"/>
      <c r="QPA130" s="145"/>
      <c r="QPJ130" s="145"/>
      <c r="QPM130" s="145"/>
      <c r="QPU130" s="145"/>
      <c r="QQQ130" s="145"/>
      <c r="QQR130" s="145"/>
      <c r="QQS130" s="145"/>
      <c r="QQT130" s="145"/>
      <c r="QQU130" s="145"/>
      <c r="QQV130" s="145"/>
      <c r="QRN130" s="145"/>
      <c r="QRO130" s="145"/>
      <c r="QRR130" s="145"/>
      <c r="QRU130" s="145"/>
      <c r="QRW130" s="145"/>
      <c r="QRY130" s="145"/>
      <c r="QSB130" s="145"/>
      <c r="QSE130" s="145"/>
      <c r="QSH130" s="145"/>
      <c r="QSK130" s="145"/>
      <c r="QSN130" s="145"/>
      <c r="QSQ130" s="145"/>
      <c r="QST130" s="145"/>
      <c r="QSW130" s="145"/>
      <c r="QSY130" s="145"/>
      <c r="QTL130" s="145"/>
      <c r="QTM130" s="145"/>
      <c r="QTN130" s="145"/>
      <c r="QTO130" s="145"/>
      <c r="QTP130" s="145"/>
      <c r="QTQ130" s="145"/>
      <c r="QTR130" s="145"/>
      <c r="QTS130" s="145"/>
      <c r="QTT130" s="145"/>
      <c r="QTU130" s="145"/>
      <c r="QTV130" s="145"/>
      <c r="QTW130" s="145"/>
      <c r="QTX130" s="145"/>
      <c r="QTY130" s="145"/>
      <c r="QUC130" s="145"/>
      <c r="QUE130" s="145"/>
      <c r="QUF130" s="145"/>
      <c r="QUG130" s="145"/>
      <c r="QUH130" s="145"/>
      <c r="QUK130" s="145"/>
      <c r="QUM130" s="145"/>
      <c r="QUN130" s="145"/>
      <c r="QUO130" s="145"/>
      <c r="QUP130" s="145"/>
      <c r="QUQ130" s="145"/>
      <c r="QUR130" s="145"/>
      <c r="QUS130" s="145"/>
      <c r="QUT130" s="145"/>
      <c r="QUU130" s="145"/>
      <c r="QUV130" s="145"/>
      <c r="QUW130" s="145"/>
      <c r="QUX130" s="145"/>
      <c r="QUY130" s="145"/>
      <c r="QVB130" s="145"/>
      <c r="QVE130" s="145"/>
      <c r="QVH130" s="145"/>
      <c r="QVK130" s="145"/>
      <c r="QVN130" s="145"/>
      <c r="QVZ130" s="145"/>
      <c r="QWC130" s="145"/>
      <c r="QWF130" s="145"/>
      <c r="QWI130" s="145"/>
      <c r="QWR130" s="145"/>
      <c r="QWX130" s="145"/>
      <c r="QXA130" s="145"/>
      <c r="QXD130" s="145"/>
      <c r="QXG130" s="145"/>
      <c r="QXM130" s="145"/>
      <c r="QXP130" s="145"/>
      <c r="QXV130" s="145"/>
      <c r="QXX130" s="145"/>
      <c r="QXY130" s="145"/>
      <c r="QYA130" s="145"/>
      <c r="QYD130" s="145"/>
      <c r="QYG130" s="145"/>
      <c r="QYJ130" s="145"/>
      <c r="QYR130" s="145"/>
      <c r="QYW130" s="145"/>
      <c r="QZF130" s="145"/>
      <c r="QZI130" s="145"/>
      <c r="QZQ130" s="145"/>
      <c r="RAM130" s="145"/>
      <c r="RAN130" s="145"/>
      <c r="RAO130" s="145"/>
      <c r="RAP130" s="145"/>
      <c r="RAQ130" s="145"/>
      <c r="RAR130" s="145"/>
      <c r="RBJ130" s="145"/>
      <c r="RBK130" s="145"/>
      <c r="RBN130" s="145"/>
      <c r="RBQ130" s="145"/>
      <c r="RBS130" s="145"/>
      <c r="RBU130" s="145"/>
      <c r="RBX130" s="145"/>
      <c r="RCA130" s="145"/>
      <c r="RCD130" s="145"/>
      <c r="RCG130" s="145"/>
      <c r="RCJ130" s="145"/>
      <c r="RCM130" s="145"/>
      <c r="RCP130" s="145"/>
      <c r="RCS130" s="145"/>
      <c r="RCU130" s="145"/>
      <c r="RDH130" s="145"/>
      <c r="RDI130" s="145"/>
      <c r="RDJ130" s="145"/>
      <c r="RDK130" s="145"/>
      <c r="RDL130" s="145"/>
      <c r="RDM130" s="145"/>
      <c r="RDN130" s="145"/>
      <c r="RDO130" s="145"/>
      <c r="RDP130" s="145"/>
      <c r="RDQ130" s="145"/>
      <c r="RDR130" s="145"/>
      <c r="RDS130" s="145"/>
      <c r="RDT130" s="145"/>
      <c r="RDU130" s="145"/>
      <c r="RDY130" s="145"/>
      <c r="REA130" s="145"/>
      <c r="REB130" s="145"/>
      <c r="REC130" s="145"/>
      <c r="RED130" s="145"/>
      <c r="REG130" s="145"/>
      <c r="REI130" s="145"/>
      <c r="REJ130" s="145"/>
      <c r="REK130" s="145"/>
      <c r="REL130" s="145"/>
      <c r="REM130" s="145"/>
      <c r="REN130" s="145"/>
      <c r="REO130" s="145"/>
      <c r="REP130" s="145"/>
      <c r="REQ130" s="145"/>
      <c r="RER130" s="145"/>
      <c r="RES130" s="145"/>
      <c r="RET130" s="145"/>
      <c r="REU130" s="145"/>
      <c r="REX130" s="145"/>
      <c r="RFA130" s="145"/>
      <c r="RFD130" s="145"/>
      <c r="RFG130" s="145"/>
      <c r="RFJ130" s="145"/>
      <c r="RFV130" s="145"/>
      <c r="RFY130" s="145"/>
      <c r="RGB130" s="145"/>
      <c r="RGE130" s="145"/>
      <c r="RGN130" s="145"/>
      <c r="RGT130" s="145"/>
      <c r="RGW130" s="145"/>
      <c r="RGZ130" s="145"/>
      <c r="RHC130" s="145"/>
      <c r="RHI130" s="145"/>
      <c r="RHL130" s="145"/>
      <c r="RHR130" s="145"/>
      <c r="RHT130" s="145"/>
      <c r="RHU130" s="145"/>
      <c r="RHW130" s="145"/>
      <c r="RHZ130" s="145"/>
      <c r="RIC130" s="145"/>
      <c r="RIF130" s="145"/>
      <c r="RIN130" s="145"/>
      <c r="RIS130" s="145"/>
      <c r="RJB130" s="145"/>
      <c r="RJE130" s="145"/>
      <c r="RJM130" s="145"/>
      <c r="RKI130" s="145"/>
      <c r="RKJ130" s="145"/>
      <c r="RKK130" s="145"/>
      <c r="RKL130" s="145"/>
      <c r="RKM130" s="145"/>
      <c r="RKN130" s="145"/>
      <c r="RLF130" s="145"/>
      <c r="RLG130" s="145"/>
      <c r="RLJ130" s="145"/>
      <c r="RLM130" s="145"/>
      <c r="RLO130" s="145"/>
      <c r="RLQ130" s="145"/>
      <c r="RLT130" s="145"/>
      <c r="RLW130" s="145"/>
      <c r="RLZ130" s="145"/>
      <c r="RMC130" s="145"/>
      <c r="RMF130" s="145"/>
      <c r="RMI130" s="145"/>
      <c r="RML130" s="145"/>
      <c r="RMO130" s="145"/>
      <c r="RMQ130" s="145"/>
      <c r="RND130" s="145"/>
      <c r="RNE130" s="145"/>
      <c r="RNF130" s="145"/>
      <c r="RNG130" s="145"/>
      <c r="RNH130" s="145"/>
      <c r="RNI130" s="145"/>
      <c r="RNJ130" s="145"/>
      <c r="RNK130" s="145"/>
      <c r="RNL130" s="145"/>
      <c r="RNM130" s="145"/>
      <c r="RNN130" s="145"/>
      <c r="RNO130" s="145"/>
      <c r="RNP130" s="145"/>
      <c r="RNQ130" s="145"/>
      <c r="RNU130" s="145"/>
      <c r="RNW130" s="145"/>
      <c r="RNX130" s="145"/>
      <c r="RNY130" s="145"/>
      <c r="RNZ130" s="145"/>
      <c r="ROC130" s="145"/>
      <c r="ROE130" s="145"/>
      <c r="ROF130" s="145"/>
      <c r="ROG130" s="145"/>
      <c r="ROH130" s="145"/>
      <c r="ROI130" s="145"/>
      <c r="ROJ130" s="145"/>
      <c r="ROK130" s="145"/>
      <c r="ROL130" s="145"/>
      <c r="ROM130" s="145"/>
      <c r="RON130" s="145"/>
      <c r="ROO130" s="145"/>
      <c r="ROP130" s="145"/>
      <c r="ROQ130" s="145"/>
      <c r="ROT130" s="145"/>
      <c r="ROW130" s="145"/>
      <c r="ROZ130" s="145"/>
      <c r="RPC130" s="145"/>
      <c r="RPF130" s="145"/>
      <c r="RPR130" s="145"/>
      <c r="RPU130" s="145"/>
      <c r="RPX130" s="145"/>
      <c r="RQA130" s="145"/>
      <c r="RQJ130" s="145"/>
      <c r="RQP130" s="145"/>
      <c r="RQS130" s="145"/>
      <c r="RQV130" s="145"/>
      <c r="RQY130" s="145"/>
      <c r="RRE130" s="145"/>
      <c r="RRH130" s="145"/>
      <c r="RRN130" s="145"/>
      <c r="RRP130" s="145"/>
      <c r="RRQ130" s="145"/>
      <c r="RRS130" s="145"/>
      <c r="RRV130" s="145"/>
      <c r="RRY130" s="145"/>
      <c r="RSB130" s="145"/>
      <c r="RSJ130" s="145"/>
      <c r="RSO130" s="145"/>
      <c r="RSX130" s="145"/>
      <c r="RTA130" s="145"/>
      <c r="RTI130" s="145"/>
      <c r="RUE130" s="145"/>
      <c r="RUF130" s="145"/>
      <c r="RUG130" s="145"/>
      <c r="RUH130" s="145"/>
      <c r="RUI130" s="145"/>
      <c r="RUJ130" s="145"/>
      <c r="RVB130" s="145"/>
      <c r="RVC130" s="145"/>
      <c r="RVF130" s="145"/>
      <c r="RVI130" s="145"/>
      <c r="RVK130" s="145"/>
      <c r="RVM130" s="145"/>
      <c r="RVP130" s="145"/>
      <c r="RVS130" s="145"/>
      <c r="RVV130" s="145"/>
      <c r="RVY130" s="145"/>
      <c r="RWB130" s="145"/>
      <c r="RWE130" s="145"/>
      <c r="RWH130" s="145"/>
      <c r="RWK130" s="145"/>
      <c r="RWM130" s="145"/>
      <c r="RWZ130" s="145"/>
      <c r="RXA130" s="145"/>
      <c r="RXB130" s="145"/>
      <c r="RXC130" s="145"/>
      <c r="RXD130" s="145"/>
      <c r="RXE130" s="145"/>
      <c r="RXF130" s="145"/>
      <c r="RXG130" s="145"/>
      <c r="RXH130" s="145"/>
      <c r="RXI130" s="145"/>
      <c r="RXJ130" s="145"/>
      <c r="RXK130" s="145"/>
      <c r="RXL130" s="145"/>
      <c r="RXM130" s="145"/>
      <c r="RXQ130" s="145"/>
      <c r="RXS130" s="145"/>
      <c r="RXT130" s="145"/>
      <c r="RXU130" s="145"/>
      <c r="RXV130" s="145"/>
      <c r="RXY130" s="145"/>
      <c r="RYA130" s="145"/>
      <c r="RYB130" s="145"/>
      <c r="RYC130" s="145"/>
      <c r="RYD130" s="145"/>
      <c r="RYE130" s="145"/>
      <c r="RYF130" s="145"/>
      <c r="RYG130" s="145"/>
      <c r="RYH130" s="145"/>
      <c r="RYI130" s="145"/>
      <c r="RYJ130" s="145"/>
      <c r="RYK130" s="145"/>
      <c r="RYL130" s="145"/>
      <c r="RYM130" s="145"/>
      <c r="RYP130" s="145"/>
      <c r="RYS130" s="145"/>
      <c r="RYV130" s="145"/>
      <c r="RYY130" s="145"/>
      <c r="RZB130" s="145"/>
      <c r="RZN130" s="145"/>
      <c r="RZQ130" s="145"/>
      <c r="RZT130" s="145"/>
      <c r="RZW130" s="145"/>
      <c r="SAF130" s="145"/>
      <c r="SAL130" s="145"/>
      <c r="SAO130" s="145"/>
      <c r="SAR130" s="145"/>
      <c r="SAU130" s="145"/>
      <c r="SBA130" s="145"/>
      <c r="SBD130" s="145"/>
      <c r="SBJ130" s="145"/>
      <c r="SBL130" s="145"/>
      <c r="SBM130" s="145"/>
      <c r="SBO130" s="145"/>
      <c r="SBR130" s="145"/>
      <c r="SBU130" s="145"/>
      <c r="SBX130" s="145"/>
      <c r="SCF130" s="145"/>
      <c r="SCK130" s="145"/>
      <c r="SCT130" s="145"/>
      <c r="SCW130" s="145"/>
      <c r="SDE130" s="145"/>
      <c r="SEA130" s="145"/>
      <c r="SEB130" s="145"/>
      <c r="SEC130" s="145"/>
      <c r="SED130" s="145"/>
      <c r="SEE130" s="145"/>
      <c r="SEF130" s="145"/>
      <c r="SEX130" s="145"/>
      <c r="SEY130" s="145"/>
      <c r="SFB130" s="145"/>
      <c r="SFE130" s="145"/>
      <c r="SFG130" s="145"/>
      <c r="SFI130" s="145"/>
      <c r="SFL130" s="145"/>
      <c r="SFO130" s="145"/>
      <c r="SFR130" s="145"/>
      <c r="SFU130" s="145"/>
      <c r="SFX130" s="145"/>
      <c r="SGA130" s="145"/>
      <c r="SGD130" s="145"/>
      <c r="SGG130" s="145"/>
      <c r="SGI130" s="145"/>
      <c r="SGV130" s="145"/>
      <c r="SGW130" s="145"/>
      <c r="SGX130" s="145"/>
      <c r="SGY130" s="145"/>
      <c r="SGZ130" s="145"/>
      <c r="SHA130" s="145"/>
      <c r="SHB130" s="145"/>
      <c r="SHC130" s="145"/>
      <c r="SHD130" s="145"/>
      <c r="SHE130" s="145"/>
      <c r="SHF130" s="145"/>
      <c r="SHG130" s="145"/>
      <c r="SHH130" s="145"/>
      <c r="SHI130" s="145"/>
      <c r="SHM130" s="145"/>
      <c r="SHO130" s="145"/>
      <c r="SHP130" s="145"/>
      <c r="SHQ130" s="145"/>
      <c r="SHR130" s="145"/>
      <c r="SHU130" s="145"/>
      <c r="SHW130" s="145"/>
      <c r="SHX130" s="145"/>
      <c r="SHY130" s="145"/>
      <c r="SHZ130" s="145"/>
      <c r="SIA130" s="145"/>
      <c r="SIB130" s="145"/>
      <c r="SIC130" s="145"/>
      <c r="SID130" s="145"/>
      <c r="SIE130" s="145"/>
      <c r="SIF130" s="145"/>
      <c r="SIG130" s="145"/>
      <c r="SIH130" s="145"/>
      <c r="SII130" s="145"/>
      <c r="SIL130" s="145"/>
      <c r="SIO130" s="145"/>
      <c r="SIR130" s="145"/>
      <c r="SIU130" s="145"/>
      <c r="SIX130" s="145"/>
      <c r="SJJ130" s="145"/>
      <c r="SJM130" s="145"/>
      <c r="SJP130" s="145"/>
      <c r="SJS130" s="145"/>
      <c r="SKB130" s="145"/>
      <c r="SKH130" s="145"/>
      <c r="SKK130" s="145"/>
      <c r="SKN130" s="145"/>
      <c r="SKQ130" s="145"/>
      <c r="SKW130" s="145"/>
      <c r="SKZ130" s="145"/>
      <c r="SLF130" s="145"/>
      <c r="SLH130" s="145"/>
      <c r="SLI130" s="145"/>
      <c r="SLK130" s="145"/>
      <c r="SLN130" s="145"/>
      <c r="SLQ130" s="145"/>
      <c r="SLT130" s="145"/>
      <c r="SMB130" s="145"/>
      <c r="SMG130" s="145"/>
      <c r="SMP130" s="145"/>
      <c r="SMS130" s="145"/>
      <c r="SNA130" s="145"/>
      <c r="SNW130" s="145"/>
      <c r="SNX130" s="145"/>
      <c r="SNY130" s="145"/>
      <c r="SNZ130" s="145"/>
      <c r="SOA130" s="145"/>
      <c r="SOB130" s="145"/>
      <c r="SOT130" s="145"/>
      <c r="SOU130" s="145"/>
      <c r="SOX130" s="145"/>
      <c r="SPA130" s="145"/>
      <c r="SPC130" s="145"/>
      <c r="SPE130" s="145"/>
      <c r="SPH130" s="145"/>
      <c r="SPK130" s="145"/>
      <c r="SPN130" s="145"/>
      <c r="SPQ130" s="145"/>
      <c r="SPT130" s="145"/>
      <c r="SPW130" s="145"/>
      <c r="SPZ130" s="145"/>
      <c r="SQC130" s="145"/>
      <c r="SQE130" s="145"/>
      <c r="SQR130" s="145"/>
      <c r="SQS130" s="145"/>
      <c r="SQT130" s="145"/>
      <c r="SQU130" s="145"/>
      <c r="SQV130" s="145"/>
      <c r="SQW130" s="145"/>
      <c r="SQX130" s="145"/>
      <c r="SQY130" s="145"/>
      <c r="SQZ130" s="145"/>
      <c r="SRA130" s="145"/>
      <c r="SRB130" s="145"/>
      <c r="SRC130" s="145"/>
      <c r="SRD130" s="145"/>
      <c r="SRE130" s="145"/>
      <c r="SRI130" s="145"/>
      <c r="SRK130" s="145"/>
      <c r="SRL130" s="145"/>
      <c r="SRM130" s="145"/>
      <c r="SRN130" s="145"/>
      <c r="SRQ130" s="145"/>
      <c r="SRS130" s="145"/>
      <c r="SRT130" s="145"/>
      <c r="SRU130" s="145"/>
      <c r="SRV130" s="145"/>
      <c r="SRW130" s="145"/>
      <c r="SRX130" s="145"/>
      <c r="SRY130" s="145"/>
      <c r="SRZ130" s="145"/>
      <c r="SSA130" s="145"/>
      <c r="SSB130" s="145"/>
      <c r="SSC130" s="145"/>
      <c r="SSD130" s="145"/>
      <c r="SSE130" s="145"/>
      <c r="SSH130" s="145"/>
      <c r="SSK130" s="145"/>
      <c r="SSN130" s="145"/>
      <c r="SSQ130" s="145"/>
      <c r="SST130" s="145"/>
      <c r="STF130" s="145"/>
      <c r="STI130" s="145"/>
      <c r="STL130" s="145"/>
      <c r="STO130" s="145"/>
      <c r="STX130" s="145"/>
      <c r="SUD130" s="145"/>
      <c r="SUG130" s="145"/>
      <c r="SUJ130" s="145"/>
      <c r="SUM130" s="145"/>
      <c r="SUS130" s="145"/>
      <c r="SUV130" s="145"/>
      <c r="SVB130" s="145"/>
      <c r="SVD130" s="145"/>
      <c r="SVE130" s="145"/>
      <c r="SVG130" s="145"/>
      <c r="SVJ130" s="145"/>
      <c r="SVM130" s="145"/>
      <c r="SVP130" s="145"/>
      <c r="SVX130" s="145"/>
      <c r="SWC130" s="145"/>
      <c r="SWL130" s="145"/>
      <c r="SWO130" s="145"/>
      <c r="SWW130" s="145"/>
      <c r="SXS130" s="145"/>
      <c r="SXT130" s="145"/>
      <c r="SXU130" s="145"/>
      <c r="SXV130" s="145"/>
      <c r="SXW130" s="145"/>
      <c r="SXX130" s="145"/>
      <c r="SYP130" s="145"/>
      <c r="SYQ130" s="145"/>
      <c r="SYT130" s="145"/>
      <c r="SYW130" s="145"/>
      <c r="SYY130" s="145"/>
      <c r="SZA130" s="145"/>
      <c r="SZD130" s="145"/>
      <c r="SZG130" s="145"/>
      <c r="SZJ130" s="145"/>
      <c r="SZM130" s="145"/>
      <c r="SZP130" s="145"/>
      <c r="SZS130" s="145"/>
      <c r="SZV130" s="145"/>
      <c r="SZY130" s="145"/>
      <c r="TAA130" s="145"/>
      <c r="TAN130" s="145"/>
      <c r="TAO130" s="145"/>
      <c r="TAP130" s="145"/>
      <c r="TAQ130" s="145"/>
      <c r="TAR130" s="145"/>
      <c r="TAS130" s="145"/>
      <c r="TAT130" s="145"/>
      <c r="TAU130" s="145"/>
      <c r="TAV130" s="145"/>
      <c r="TAW130" s="145"/>
      <c r="TAX130" s="145"/>
      <c r="TAY130" s="145"/>
      <c r="TAZ130" s="145"/>
      <c r="TBA130" s="145"/>
      <c r="TBE130" s="145"/>
      <c r="TBG130" s="145"/>
      <c r="TBH130" s="145"/>
      <c r="TBI130" s="145"/>
      <c r="TBJ130" s="145"/>
      <c r="TBM130" s="145"/>
      <c r="TBO130" s="145"/>
      <c r="TBP130" s="145"/>
      <c r="TBQ130" s="145"/>
      <c r="TBR130" s="145"/>
      <c r="TBS130" s="145"/>
      <c r="TBT130" s="145"/>
      <c r="TBU130" s="145"/>
      <c r="TBV130" s="145"/>
      <c r="TBW130" s="145"/>
      <c r="TBX130" s="145"/>
      <c r="TBY130" s="145"/>
      <c r="TBZ130" s="145"/>
      <c r="TCA130" s="145"/>
      <c r="TCD130" s="145"/>
      <c r="TCG130" s="145"/>
      <c r="TCJ130" s="145"/>
      <c r="TCM130" s="145"/>
      <c r="TCP130" s="145"/>
      <c r="TDB130" s="145"/>
      <c r="TDE130" s="145"/>
      <c r="TDH130" s="145"/>
      <c r="TDK130" s="145"/>
      <c r="TDT130" s="145"/>
      <c r="TDZ130" s="145"/>
      <c r="TEC130" s="145"/>
      <c r="TEF130" s="145"/>
      <c r="TEI130" s="145"/>
      <c r="TEO130" s="145"/>
      <c r="TER130" s="145"/>
      <c r="TEX130" s="145"/>
      <c r="TEZ130" s="145"/>
      <c r="TFA130" s="145"/>
      <c r="TFC130" s="145"/>
      <c r="TFF130" s="145"/>
      <c r="TFI130" s="145"/>
      <c r="TFL130" s="145"/>
      <c r="TFT130" s="145"/>
      <c r="TFY130" s="145"/>
      <c r="TGH130" s="145"/>
      <c r="TGK130" s="145"/>
      <c r="TGS130" s="145"/>
      <c r="THO130" s="145"/>
      <c r="THP130" s="145"/>
      <c r="THQ130" s="145"/>
      <c r="THR130" s="145"/>
      <c r="THS130" s="145"/>
      <c r="THT130" s="145"/>
      <c r="TIL130" s="145"/>
      <c r="TIM130" s="145"/>
      <c r="TIP130" s="145"/>
      <c r="TIS130" s="145"/>
      <c r="TIU130" s="145"/>
      <c r="TIW130" s="145"/>
      <c r="TIZ130" s="145"/>
      <c r="TJC130" s="145"/>
      <c r="TJF130" s="145"/>
      <c r="TJI130" s="145"/>
      <c r="TJL130" s="145"/>
      <c r="TJO130" s="145"/>
      <c r="TJR130" s="145"/>
      <c r="TJU130" s="145"/>
      <c r="TJW130" s="145"/>
      <c r="TKJ130" s="145"/>
      <c r="TKK130" s="145"/>
      <c r="TKL130" s="145"/>
      <c r="TKM130" s="145"/>
      <c r="TKN130" s="145"/>
      <c r="TKO130" s="145"/>
      <c r="TKP130" s="145"/>
      <c r="TKQ130" s="145"/>
      <c r="TKR130" s="145"/>
      <c r="TKS130" s="145"/>
      <c r="TKT130" s="145"/>
      <c r="TKU130" s="145"/>
      <c r="TKV130" s="145"/>
      <c r="TKW130" s="145"/>
      <c r="TLA130" s="145"/>
      <c r="TLC130" s="145"/>
      <c r="TLD130" s="145"/>
      <c r="TLE130" s="145"/>
      <c r="TLF130" s="145"/>
      <c r="TLI130" s="145"/>
      <c r="TLK130" s="145"/>
      <c r="TLL130" s="145"/>
      <c r="TLM130" s="145"/>
      <c r="TLN130" s="145"/>
      <c r="TLO130" s="145"/>
      <c r="TLP130" s="145"/>
      <c r="TLQ130" s="145"/>
      <c r="TLR130" s="145"/>
      <c r="TLS130" s="145"/>
      <c r="TLT130" s="145"/>
      <c r="TLU130" s="145"/>
      <c r="TLV130" s="145"/>
      <c r="TLW130" s="145"/>
      <c r="TLZ130" s="145"/>
      <c r="TMC130" s="145"/>
      <c r="TMF130" s="145"/>
      <c r="TMI130" s="145"/>
      <c r="TML130" s="145"/>
      <c r="TMX130" s="145"/>
      <c r="TNA130" s="145"/>
      <c r="TND130" s="145"/>
      <c r="TNG130" s="145"/>
      <c r="TNP130" s="145"/>
      <c r="TNV130" s="145"/>
      <c r="TNY130" s="145"/>
      <c r="TOB130" s="145"/>
      <c r="TOE130" s="145"/>
      <c r="TOK130" s="145"/>
      <c r="TON130" s="145"/>
      <c r="TOT130" s="145"/>
      <c r="TOV130" s="145"/>
      <c r="TOW130" s="145"/>
      <c r="TOY130" s="145"/>
      <c r="TPB130" s="145"/>
      <c r="TPE130" s="145"/>
      <c r="TPH130" s="145"/>
      <c r="TPP130" s="145"/>
      <c r="TPU130" s="145"/>
      <c r="TQD130" s="145"/>
      <c r="TQG130" s="145"/>
      <c r="TQO130" s="145"/>
      <c r="TRK130" s="145"/>
      <c r="TRL130" s="145"/>
      <c r="TRM130" s="145"/>
      <c r="TRN130" s="145"/>
      <c r="TRO130" s="145"/>
      <c r="TRP130" s="145"/>
      <c r="TSH130" s="145"/>
      <c r="TSI130" s="145"/>
      <c r="TSL130" s="145"/>
      <c r="TSO130" s="145"/>
      <c r="TSQ130" s="145"/>
      <c r="TSS130" s="145"/>
      <c r="TSV130" s="145"/>
      <c r="TSY130" s="145"/>
      <c r="TTB130" s="145"/>
      <c r="TTE130" s="145"/>
      <c r="TTH130" s="145"/>
      <c r="TTK130" s="145"/>
      <c r="TTN130" s="145"/>
      <c r="TTQ130" s="145"/>
      <c r="TTS130" s="145"/>
      <c r="TUF130" s="145"/>
      <c r="TUG130" s="145"/>
      <c r="TUH130" s="145"/>
      <c r="TUI130" s="145"/>
      <c r="TUJ130" s="145"/>
      <c r="TUK130" s="145"/>
      <c r="TUL130" s="145"/>
      <c r="TUM130" s="145"/>
      <c r="TUN130" s="145"/>
      <c r="TUO130" s="145"/>
      <c r="TUP130" s="145"/>
      <c r="TUQ130" s="145"/>
      <c r="TUR130" s="145"/>
      <c r="TUS130" s="145"/>
      <c r="TUW130" s="145"/>
      <c r="TUY130" s="145"/>
      <c r="TUZ130" s="145"/>
      <c r="TVA130" s="145"/>
      <c r="TVB130" s="145"/>
      <c r="TVE130" s="145"/>
      <c r="TVG130" s="145"/>
      <c r="TVH130" s="145"/>
      <c r="TVI130" s="145"/>
      <c r="TVJ130" s="145"/>
      <c r="TVK130" s="145"/>
      <c r="TVL130" s="145"/>
      <c r="TVM130" s="145"/>
      <c r="TVN130" s="145"/>
      <c r="TVO130" s="145"/>
      <c r="TVP130" s="145"/>
      <c r="TVQ130" s="145"/>
      <c r="TVR130" s="145"/>
      <c r="TVS130" s="145"/>
      <c r="TVV130" s="145"/>
      <c r="TVY130" s="145"/>
      <c r="TWB130" s="145"/>
      <c r="TWE130" s="145"/>
      <c r="TWH130" s="145"/>
      <c r="TWT130" s="145"/>
      <c r="TWW130" s="145"/>
      <c r="TWZ130" s="145"/>
      <c r="TXC130" s="145"/>
      <c r="TXL130" s="145"/>
      <c r="TXR130" s="145"/>
      <c r="TXU130" s="145"/>
      <c r="TXX130" s="145"/>
      <c r="TYA130" s="145"/>
      <c r="TYG130" s="145"/>
      <c r="TYJ130" s="145"/>
      <c r="TYP130" s="145"/>
      <c r="TYR130" s="145"/>
      <c r="TYS130" s="145"/>
      <c r="TYU130" s="145"/>
      <c r="TYX130" s="145"/>
      <c r="TZA130" s="145"/>
      <c r="TZD130" s="145"/>
      <c r="TZL130" s="145"/>
      <c r="TZQ130" s="145"/>
      <c r="TZZ130" s="145"/>
      <c r="UAC130" s="145"/>
      <c r="UAK130" s="145"/>
      <c r="UBG130" s="145"/>
      <c r="UBH130" s="145"/>
      <c r="UBI130" s="145"/>
      <c r="UBJ130" s="145"/>
      <c r="UBK130" s="145"/>
      <c r="UBL130" s="145"/>
      <c r="UCD130" s="145"/>
      <c r="UCE130" s="145"/>
      <c r="UCH130" s="145"/>
      <c r="UCK130" s="145"/>
      <c r="UCM130" s="145"/>
      <c r="UCO130" s="145"/>
      <c r="UCR130" s="145"/>
      <c r="UCU130" s="145"/>
      <c r="UCX130" s="145"/>
      <c r="UDA130" s="145"/>
      <c r="UDD130" s="145"/>
      <c r="UDG130" s="145"/>
      <c r="UDJ130" s="145"/>
      <c r="UDM130" s="145"/>
      <c r="UDO130" s="145"/>
      <c r="UEB130" s="145"/>
      <c r="UEC130" s="145"/>
      <c r="UED130" s="145"/>
      <c r="UEE130" s="145"/>
      <c r="UEF130" s="145"/>
      <c r="UEG130" s="145"/>
      <c r="UEH130" s="145"/>
      <c r="UEI130" s="145"/>
      <c r="UEJ130" s="145"/>
      <c r="UEK130" s="145"/>
      <c r="UEL130" s="145"/>
      <c r="UEM130" s="145"/>
      <c r="UEN130" s="145"/>
      <c r="UEO130" s="145"/>
      <c r="UES130" s="145"/>
      <c r="UEU130" s="145"/>
      <c r="UEV130" s="145"/>
      <c r="UEW130" s="145"/>
      <c r="UEX130" s="145"/>
      <c r="UFA130" s="145"/>
      <c r="UFC130" s="145"/>
      <c r="UFD130" s="145"/>
      <c r="UFE130" s="145"/>
      <c r="UFF130" s="145"/>
      <c r="UFG130" s="145"/>
      <c r="UFH130" s="145"/>
      <c r="UFI130" s="145"/>
      <c r="UFJ130" s="145"/>
      <c r="UFK130" s="145"/>
      <c r="UFL130" s="145"/>
      <c r="UFM130" s="145"/>
      <c r="UFN130" s="145"/>
      <c r="UFO130" s="145"/>
      <c r="UFR130" s="145"/>
      <c r="UFU130" s="145"/>
      <c r="UFX130" s="145"/>
      <c r="UGA130" s="145"/>
      <c r="UGD130" s="145"/>
      <c r="UGP130" s="145"/>
      <c r="UGS130" s="145"/>
      <c r="UGV130" s="145"/>
      <c r="UGY130" s="145"/>
      <c r="UHH130" s="145"/>
      <c r="UHN130" s="145"/>
      <c r="UHQ130" s="145"/>
      <c r="UHT130" s="145"/>
      <c r="UHW130" s="145"/>
      <c r="UIC130" s="145"/>
      <c r="UIF130" s="145"/>
      <c r="UIL130" s="145"/>
      <c r="UIN130" s="145"/>
      <c r="UIO130" s="145"/>
      <c r="UIQ130" s="145"/>
      <c r="UIT130" s="145"/>
      <c r="UIW130" s="145"/>
      <c r="UIZ130" s="145"/>
      <c r="UJH130" s="145"/>
      <c r="UJM130" s="145"/>
      <c r="UJV130" s="145"/>
      <c r="UJY130" s="145"/>
      <c r="UKG130" s="145"/>
      <c r="ULC130" s="145"/>
      <c r="ULD130" s="145"/>
      <c r="ULE130" s="145"/>
      <c r="ULF130" s="145"/>
      <c r="ULG130" s="145"/>
      <c r="ULH130" s="145"/>
      <c r="ULZ130" s="145"/>
      <c r="UMA130" s="145"/>
      <c r="UMD130" s="145"/>
      <c r="UMG130" s="145"/>
      <c r="UMI130" s="145"/>
      <c r="UMK130" s="145"/>
      <c r="UMN130" s="145"/>
      <c r="UMQ130" s="145"/>
      <c r="UMT130" s="145"/>
      <c r="UMW130" s="145"/>
      <c r="UMZ130" s="145"/>
      <c r="UNC130" s="145"/>
      <c r="UNF130" s="145"/>
      <c r="UNI130" s="145"/>
      <c r="UNK130" s="145"/>
      <c r="UNX130" s="145"/>
      <c r="UNY130" s="145"/>
      <c r="UNZ130" s="145"/>
      <c r="UOA130" s="145"/>
      <c r="UOB130" s="145"/>
      <c r="UOC130" s="145"/>
      <c r="UOD130" s="145"/>
      <c r="UOE130" s="145"/>
      <c r="UOF130" s="145"/>
      <c r="UOG130" s="145"/>
      <c r="UOH130" s="145"/>
      <c r="UOI130" s="145"/>
      <c r="UOJ130" s="145"/>
      <c r="UOK130" s="145"/>
      <c r="UOO130" s="145"/>
      <c r="UOQ130" s="145"/>
      <c r="UOR130" s="145"/>
      <c r="UOS130" s="145"/>
      <c r="UOT130" s="145"/>
      <c r="UOW130" s="145"/>
      <c r="UOY130" s="145"/>
      <c r="UOZ130" s="145"/>
      <c r="UPA130" s="145"/>
      <c r="UPB130" s="145"/>
      <c r="UPC130" s="145"/>
      <c r="UPD130" s="145"/>
      <c r="UPE130" s="145"/>
      <c r="UPF130" s="145"/>
      <c r="UPG130" s="145"/>
      <c r="UPH130" s="145"/>
      <c r="UPI130" s="145"/>
      <c r="UPJ130" s="145"/>
      <c r="UPK130" s="145"/>
      <c r="UPN130" s="145"/>
      <c r="UPQ130" s="145"/>
      <c r="UPT130" s="145"/>
      <c r="UPW130" s="145"/>
      <c r="UPZ130" s="145"/>
      <c r="UQL130" s="145"/>
      <c r="UQO130" s="145"/>
      <c r="UQR130" s="145"/>
      <c r="UQU130" s="145"/>
      <c r="URD130" s="145"/>
      <c r="URJ130" s="145"/>
      <c r="URM130" s="145"/>
      <c r="URP130" s="145"/>
      <c r="URS130" s="145"/>
      <c r="URY130" s="145"/>
      <c r="USB130" s="145"/>
      <c r="USH130" s="145"/>
      <c r="USJ130" s="145"/>
      <c r="USK130" s="145"/>
      <c r="USM130" s="145"/>
      <c r="USP130" s="145"/>
      <c r="USS130" s="145"/>
      <c r="USV130" s="145"/>
      <c r="UTD130" s="145"/>
      <c r="UTI130" s="145"/>
      <c r="UTR130" s="145"/>
      <c r="UTU130" s="145"/>
      <c r="UUC130" s="145"/>
      <c r="UUY130" s="145"/>
      <c r="UUZ130" s="145"/>
      <c r="UVA130" s="145"/>
      <c r="UVB130" s="145"/>
      <c r="UVC130" s="145"/>
      <c r="UVD130" s="145"/>
      <c r="UVV130" s="145"/>
      <c r="UVW130" s="145"/>
      <c r="UVZ130" s="145"/>
      <c r="UWC130" s="145"/>
      <c r="UWE130" s="145"/>
      <c r="UWG130" s="145"/>
      <c r="UWJ130" s="145"/>
      <c r="UWM130" s="145"/>
      <c r="UWP130" s="145"/>
      <c r="UWS130" s="145"/>
      <c r="UWV130" s="145"/>
      <c r="UWY130" s="145"/>
      <c r="UXB130" s="145"/>
      <c r="UXE130" s="145"/>
      <c r="UXG130" s="145"/>
      <c r="UXT130" s="145"/>
      <c r="UXU130" s="145"/>
      <c r="UXV130" s="145"/>
      <c r="UXW130" s="145"/>
      <c r="UXX130" s="145"/>
      <c r="UXY130" s="145"/>
      <c r="UXZ130" s="145"/>
      <c r="UYA130" s="145"/>
      <c r="UYB130" s="145"/>
      <c r="UYC130" s="145"/>
      <c r="UYD130" s="145"/>
      <c r="UYE130" s="145"/>
      <c r="UYF130" s="145"/>
      <c r="UYG130" s="145"/>
      <c r="UYK130" s="145"/>
      <c r="UYM130" s="145"/>
      <c r="UYN130" s="145"/>
      <c r="UYO130" s="145"/>
      <c r="UYP130" s="145"/>
      <c r="UYS130" s="145"/>
      <c r="UYU130" s="145"/>
      <c r="UYV130" s="145"/>
      <c r="UYW130" s="145"/>
      <c r="UYX130" s="145"/>
      <c r="UYY130" s="145"/>
      <c r="UYZ130" s="145"/>
      <c r="UZA130" s="145"/>
      <c r="UZB130" s="145"/>
      <c r="UZC130" s="145"/>
      <c r="UZD130" s="145"/>
      <c r="UZE130" s="145"/>
      <c r="UZF130" s="145"/>
      <c r="UZG130" s="145"/>
      <c r="UZJ130" s="145"/>
      <c r="UZM130" s="145"/>
      <c r="UZP130" s="145"/>
      <c r="UZS130" s="145"/>
      <c r="UZV130" s="145"/>
      <c r="VAH130" s="145"/>
      <c r="VAK130" s="145"/>
      <c r="VAN130" s="145"/>
      <c r="VAQ130" s="145"/>
      <c r="VAZ130" s="145"/>
      <c r="VBF130" s="145"/>
      <c r="VBI130" s="145"/>
      <c r="VBL130" s="145"/>
      <c r="VBO130" s="145"/>
      <c r="VBU130" s="145"/>
      <c r="VBX130" s="145"/>
      <c r="VCD130" s="145"/>
      <c r="VCF130" s="145"/>
      <c r="VCG130" s="145"/>
      <c r="VCI130" s="145"/>
      <c r="VCL130" s="145"/>
      <c r="VCO130" s="145"/>
      <c r="VCR130" s="145"/>
      <c r="VCZ130" s="145"/>
      <c r="VDE130" s="145"/>
      <c r="VDN130" s="145"/>
      <c r="VDQ130" s="145"/>
      <c r="VDY130" s="145"/>
      <c r="VEU130" s="145"/>
      <c r="VEV130" s="145"/>
      <c r="VEW130" s="145"/>
      <c r="VEX130" s="145"/>
      <c r="VEY130" s="145"/>
      <c r="VEZ130" s="145"/>
      <c r="VFR130" s="145"/>
      <c r="VFS130" s="145"/>
      <c r="VFV130" s="145"/>
      <c r="VFY130" s="145"/>
      <c r="VGA130" s="145"/>
      <c r="VGC130" s="145"/>
      <c r="VGF130" s="145"/>
      <c r="VGI130" s="145"/>
      <c r="VGL130" s="145"/>
      <c r="VGO130" s="145"/>
      <c r="VGR130" s="145"/>
      <c r="VGU130" s="145"/>
      <c r="VGX130" s="145"/>
      <c r="VHA130" s="145"/>
      <c r="VHC130" s="145"/>
      <c r="VHP130" s="145"/>
      <c r="VHQ130" s="145"/>
      <c r="VHR130" s="145"/>
      <c r="VHS130" s="145"/>
      <c r="VHT130" s="145"/>
      <c r="VHU130" s="145"/>
      <c r="VHV130" s="145"/>
      <c r="VHW130" s="145"/>
      <c r="VHX130" s="145"/>
      <c r="VHY130" s="145"/>
      <c r="VHZ130" s="145"/>
      <c r="VIA130" s="145"/>
      <c r="VIB130" s="145"/>
      <c r="VIC130" s="145"/>
      <c r="VIG130" s="145"/>
      <c r="VII130" s="145"/>
      <c r="VIJ130" s="145"/>
      <c r="VIK130" s="145"/>
      <c r="VIL130" s="145"/>
      <c r="VIO130" s="145"/>
      <c r="VIQ130" s="145"/>
      <c r="VIR130" s="145"/>
      <c r="VIS130" s="145"/>
      <c r="VIT130" s="145"/>
      <c r="VIU130" s="145"/>
      <c r="VIV130" s="145"/>
      <c r="VIW130" s="145"/>
      <c r="VIX130" s="145"/>
      <c r="VIY130" s="145"/>
      <c r="VIZ130" s="145"/>
      <c r="VJA130" s="145"/>
      <c r="VJB130" s="145"/>
      <c r="VJC130" s="145"/>
      <c r="VJF130" s="145"/>
      <c r="VJI130" s="145"/>
      <c r="VJL130" s="145"/>
      <c r="VJO130" s="145"/>
      <c r="VJR130" s="145"/>
      <c r="VKD130" s="145"/>
      <c r="VKG130" s="145"/>
      <c r="VKJ130" s="145"/>
      <c r="VKM130" s="145"/>
      <c r="VKV130" s="145"/>
      <c r="VLB130" s="145"/>
      <c r="VLE130" s="145"/>
      <c r="VLH130" s="145"/>
      <c r="VLK130" s="145"/>
      <c r="VLQ130" s="145"/>
      <c r="VLT130" s="145"/>
      <c r="VLZ130" s="145"/>
      <c r="VMB130" s="145"/>
      <c r="VMC130" s="145"/>
      <c r="VME130" s="145"/>
      <c r="VMH130" s="145"/>
      <c r="VMK130" s="145"/>
      <c r="VMN130" s="145"/>
      <c r="VMV130" s="145"/>
      <c r="VNA130" s="145"/>
      <c r="VNJ130" s="145"/>
      <c r="VNM130" s="145"/>
      <c r="VNU130" s="145"/>
      <c r="VOQ130" s="145"/>
      <c r="VOR130" s="145"/>
      <c r="VOS130" s="145"/>
      <c r="VOT130" s="145"/>
      <c r="VOU130" s="145"/>
      <c r="VOV130" s="145"/>
      <c r="VPN130" s="145"/>
      <c r="VPO130" s="145"/>
      <c r="VPR130" s="145"/>
      <c r="VPU130" s="145"/>
      <c r="VPW130" s="145"/>
      <c r="VPY130" s="145"/>
      <c r="VQB130" s="145"/>
      <c r="VQE130" s="145"/>
      <c r="VQH130" s="145"/>
      <c r="VQK130" s="145"/>
      <c r="VQN130" s="145"/>
      <c r="VQQ130" s="145"/>
      <c r="VQT130" s="145"/>
      <c r="VQW130" s="145"/>
      <c r="VQY130" s="145"/>
      <c r="VRL130" s="145"/>
      <c r="VRM130" s="145"/>
      <c r="VRN130" s="145"/>
      <c r="VRO130" s="145"/>
      <c r="VRP130" s="145"/>
      <c r="VRQ130" s="145"/>
      <c r="VRR130" s="145"/>
      <c r="VRS130" s="145"/>
      <c r="VRT130" s="145"/>
      <c r="VRU130" s="145"/>
      <c r="VRV130" s="145"/>
      <c r="VRW130" s="145"/>
      <c r="VRX130" s="145"/>
      <c r="VRY130" s="145"/>
      <c r="VSC130" s="145"/>
      <c r="VSE130" s="145"/>
      <c r="VSF130" s="145"/>
      <c r="VSG130" s="145"/>
      <c r="VSH130" s="145"/>
      <c r="VSK130" s="145"/>
      <c r="VSM130" s="145"/>
      <c r="VSN130" s="145"/>
      <c r="VSO130" s="145"/>
      <c r="VSP130" s="145"/>
      <c r="VSQ130" s="145"/>
      <c r="VSR130" s="145"/>
      <c r="VSS130" s="145"/>
      <c r="VST130" s="145"/>
      <c r="VSU130" s="145"/>
      <c r="VSV130" s="145"/>
      <c r="VSW130" s="145"/>
      <c r="VSX130" s="145"/>
      <c r="VSY130" s="145"/>
      <c r="VTB130" s="145"/>
      <c r="VTE130" s="145"/>
      <c r="VTH130" s="145"/>
      <c r="VTK130" s="145"/>
      <c r="VTN130" s="145"/>
      <c r="VTZ130" s="145"/>
      <c r="VUC130" s="145"/>
      <c r="VUF130" s="145"/>
      <c r="VUI130" s="145"/>
      <c r="VUR130" s="145"/>
      <c r="VUX130" s="145"/>
      <c r="VVA130" s="145"/>
      <c r="VVD130" s="145"/>
      <c r="VVG130" s="145"/>
      <c r="VVM130" s="145"/>
      <c r="VVP130" s="145"/>
      <c r="VVV130" s="145"/>
      <c r="VVX130" s="145"/>
      <c r="VVY130" s="145"/>
      <c r="VWA130" s="145"/>
      <c r="VWD130" s="145"/>
      <c r="VWG130" s="145"/>
      <c r="VWJ130" s="145"/>
      <c r="VWR130" s="145"/>
      <c r="VWW130" s="145"/>
      <c r="VXF130" s="145"/>
      <c r="VXI130" s="145"/>
      <c r="VXQ130" s="145"/>
      <c r="VYM130" s="145"/>
      <c r="VYN130" s="145"/>
      <c r="VYO130" s="145"/>
      <c r="VYP130" s="145"/>
      <c r="VYQ130" s="145"/>
      <c r="VYR130" s="145"/>
      <c r="VZJ130" s="145"/>
      <c r="VZK130" s="145"/>
      <c r="VZN130" s="145"/>
      <c r="VZQ130" s="145"/>
      <c r="VZS130" s="145"/>
      <c r="VZU130" s="145"/>
      <c r="VZX130" s="145"/>
      <c r="WAA130" s="145"/>
      <c r="WAD130" s="145"/>
      <c r="WAG130" s="145"/>
      <c r="WAJ130" s="145"/>
      <c r="WAM130" s="145"/>
      <c r="WAP130" s="145"/>
      <c r="WAS130" s="145"/>
      <c r="WAU130" s="145"/>
      <c r="WBH130" s="145"/>
      <c r="WBI130" s="145"/>
      <c r="WBJ130" s="145"/>
      <c r="WBK130" s="145"/>
      <c r="WBL130" s="145"/>
      <c r="WBM130" s="145"/>
      <c r="WBN130" s="145"/>
      <c r="WBO130" s="145"/>
      <c r="WBP130" s="145"/>
      <c r="WBQ130" s="145"/>
      <c r="WBR130" s="145"/>
      <c r="WBS130" s="145"/>
      <c r="WBT130" s="145"/>
      <c r="WBU130" s="145"/>
      <c r="WBY130" s="145"/>
      <c r="WCA130" s="145"/>
      <c r="WCB130" s="145"/>
      <c r="WCC130" s="145"/>
      <c r="WCD130" s="145"/>
      <c r="WCG130" s="145"/>
      <c r="WCI130" s="145"/>
      <c r="WCJ130" s="145"/>
      <c r="WCK130" s="145"/>
      <c r="WCL130" s="145"/>
      <c r="WCM130" s="145"/>
      <c r="WCN130" s="145"/>
      <c r="WCO130" s="145"/>
      <c r="WCP130" s="145"/>
      <c r="WCQ130" s="145"/>
      <c r="WCR130" s="145"/>
      <c r="WCS130" s="145"/>
      <c r="WCT130" s="145"/>
      <c r="WCU130" s="145"/>
      <c r="WCX130" s="145"/>
      <c r="WDA130" s="145"/>
      <c r="WDD130" s="145"/>
      <c r="WDG130" s="145"/>
      <c r="WDJ130" s="145"/>
      <c r="WDV130" s="145"/>
      <c r="WDY130" s="145"/>
      <c r="WEB130" s="145"/>
      <c r="WEE130" s="145"/>
      <c r="WEN130" s="145"/>
      <c r="WET130" s="145"/>
      <c r="WEW130" s="145"/>
      <c r="WEZ130" s="145"/>
      <c r="WFC130" s="145"/>
      <c r="WFI130" s="145"/>
      <c r="WFL130" s="145"/>
      <c r="WFR130" s="145"/>
      <c r="WFT130" s="145"/>
      <c r="WFU130" s="145"/>
      <c r="WFW130" s="145"/>
      <c r="WFZ130" s="145"/>
      <c r="WGC130" s="145"/>
      <c r="WGF130" s="145"/>
      <c r="WGN130" s="145"/>
      <c r="WGS130" s="145"/>
      <c r="WHB130" s="145"/>
      <c r="WHE130" s="145"/>
      <c r="WHM130" s="145"/>
      <c r="WII130" s="145"/>
      <c r="WIJ130" s="145"/>
      <c r="WIK130" s="145"/>
      <c r="WIL130" s="145"/>
      <c r="WIM130" s="145"/>
      <c r="WIN130" s="145"/>
      <c r="WJF130" s="145"/>
      <c r="WJG130" s="145"/>
      <c r="WJJ130" s="145"/>
      <c r="WJM130" s="145"/>
      <c r="WJO130" s="145"/>
      <c r="WJQ130" s="145"/>
      <c r="WJT130" s="145"/>
      <c r="WJW130" s="145"/>
      <c r="WJZ130" s="145"/>
      <c r="WKC130" s="145"/>
      <c r="WKF130" s="145"/>
      <c r="WKI130" s="145"/>
      <c r="WKL130" s="145"/>
      <c r="WKO130" s="145"/>
      <c r="WKQ130" s="145"/>
      <c r="WLD130" s="145"/>
      <c r="WLE130" s="145"/>
      <c r="WLF130" s="145"/>
      <c r="WLG130" s="145"/>
      <c r="WLH130" s="145"/>
      <c r="WLI130" s="145"/>
      <c r="WLJ130" s="145"/>
      <c r="WLK130" s="145"/>
      <c r="WLL130" s="145"/>
      <c r="WLM130" s="145"/>
      <c r="WLN130" s="145"/>
      <c r="WLO130" s="145"/>
      <c r="WLP130" s="145"/>
      <c r="WLQ130" s="145"/>
      <c r="WLU130" s="145"/>
      <c r="WLW130" s="145"/>
      <c r="WLX130" s="145"/>
      <c r="WLY130" s="145"/>
      <c r="WLZ130" s="145"/>
      <c r="WMC130" s="145"/>
      <c r="WME130" s="145"/>
      <c r="WMF130" s="145"/>
      <c r="WMG130" s="145"/>
      <c r="WMH130" s="145"/>
      <c r="WMI130" s="145"/>
      <c r="WMJ130" s="145"/>
      <c r="WMK130" s="145"/>
      <c r="WML130" s="145"/>
      <c r="WMM130" s="145"/>
      <c r="WMN130" s="145"/>
      <c r="WMO130" s="145"/>
      <c r="WMP130" s="145"/>
      <c r="WMQ130" s="145"/>
      <c r="WMT130" s="145"/>
      <c r="WMW130" s="145"/>
      <c r="WMZ130" s="145"/>
      <c r="WNC130" s="145"/>
      <c r="WNF130" s="145"/>
      <c r="WNR130" s="145"/>
      <c r="WNU130" s="145"/>
      <c r="WNX130" s="145"/>
      <c r="WOA130" s="145"/>
      <c r="WOJ130" s="145"/>
      <c r="WOP130" s="145"/>
      <c r="WOS130" s="145"/>
      <c r="WOV130" s="145"/>
      <c r="WOY130" s="145"/>
      <c r="WPE130" s="145"/>
      <c r="WPH130" s="145"/>
      <c r="WPN130" s="145"/>
      <c r="WPP130" s="145"/>
      <c r="WPQ130" s="145"/>
      <c r="WPS130" s="145"/>
      <c r="WPV130" s="145"/>
      <c r="WPY130" s="145"/>
      <c r="WQB130" s="145"/>
      <c r="WQJ130" s="145"/>
      <c r="WQO130" s="145"/>
      <c r="WQX130" s="145"/>
      <c r="WRA130" s="145"/>
      <c r="WRI130" s="145"/>
      <c r="WSE130" s="145"/>
      <c r="WSF130" s="145"/>
      <c r="WSG130" s="145"/>
      <c r="WSH130" s="145"/>
      <c r="WSI130" s="145"/>
      <c r="WSJ130" s="145"/>
      <c r="WTB130" s="145"/>
      <c r="WTC130" s="145"/>
      <c r="WTF130" s="145"/>
      <c r="WTI130" s="145"/>
      <c r="WTK130" s="145"/>
      <c r="WTM130" s="145"/>
      <c r="WTP130" s="145"/>
      <c r="WTS130" s="145"/>
      <c r="WTV130" s="145"/>
      <c r="WTY130" s="145"/>
      <c r="WUB130" s="145"/>
      <c r="WUE130" s="145"/>
      <c r="WUH130" s="145"/>
      <c r="WUK130" s="145"/>
      <c r="WUM130" s="145"/>
      <c r="WUZ130" s="145"/>
      <c r="WVA130" s="145"/>
      <c r="WVB130" s="145"/>
      <c r="WVC130" s="145"/>
      <c r="WVD130" s="145"/>
      <c r="WVE130" s="145"/>
      <c r="WVF130" s="145"/>
      <c r="WVG130" s="145"/>
      <c r="WVH130" s="145"/>
      <c r="WVI130" s="145"/>
      <c r="WVJ130" s="145"/>
      <c r="WVK130" s="145"/>
      <c r="WVL130" s="145"/>
      <c r="WVM130" s="145"/>
      <c r="WVN130" s="145"/>
      <c r="WVO130" s="145"/>
      <c r="WVP130" s="145"/>
      <c r="WVQ130" s="145"/>
      <c r="WVR130" s="145"/>
      <c r="WVS130" s="145"/>
      <c r="WVT130" s="145"/>
      <c r="WVU130" s="145"/>
      <c r="WVV130" s="145"/>
      <c r="WVW130" s="145"/>
      <c r="WVX130" s="145"/>
      <c r="WVY130" s="145"/>
      <c r="WVZ130" s="145"/>
      <c r="WWA130" s="145"/>
      <c r="WWB130" s="145"/>
      <c r="WWC130" s="145"/>
      <c r="WWD130" s="145"/>
      <c r="WWE130" s="145"/>
      <c r="WWF130" s="145"/>
      <c r="WWG130" s="145"/>
      <c r="WWH130" s="145"/>
      <c r="WWI130" s="145"/>
      <c r="WWJ130" s="145"/>
      <c r="WWK130" s="145"/>
      <c r="WWL130" s="145"/>
      <c r="WWM130" s="145"/>
      <c r="WWN130" s="145"/>
      <c r="WWO130" s="145"/>
      <c r="WWP130" s="145"/>
      <c r="WWQ130" s="145"/>
      <c r="WWR130" s="145"/>
      <c r="WWS130" s="145"/>
      <c r="WWT130" s="145"/>
      <c r="WWU130" s="145"/>
      <c r="WWV130" s="145"/>
      <c r="WWW130" s="145"/>
      <c r="WWX130" s="145"/>
      <c r="WWY130" s="145"/>
      <c r="WWZ130" s="145"/>
      <c r="WXA130" s="145"/>
      <c r="WXB130" s="145"/>
      <c r="WXC130" s="145"/>
      <c r="WXD130" s="145"/>
      <c r="WXE130" s="145"/>
      <c r="WXF130" s="145"/>
      <c r="WXG130" s="145"/>
      <c r="WXH130" s="145"/>
      <c r="WXI130" s="145"/>
      <c r="WXJ130" s="145"/>
      <c r="WXK130" s="145"/>
      <c r="WXL130" s="145"/>
      <c r="WXM130" s="145"/>
      <c r="WXN130" s="145"/>
      <c r="WXO130" s="145"/>
      <c r="WXP130" s="145"/>
      <c r="WXQ130" s="145"/>
      <c r="WXR130" s="145"/>
      <c r="WXS130" s="145"/>
      <c r="WXT130" s="145"/>
      <c r="WXU130" s="145"/>
      <c r="WXV130" s="145"/>
      <c r="WXW130" s="145"/>
      <c r="WXX130" s="145"/>
      <c r="WXY130" s="145"/>
      <c r="WXZ130" s="145"/>
      <c r="WYA130" s="145"/>
      <c r="WYB130" s="145"/>
      <c r="WYC130" s="145"/>
      <c r="WYD130" s="145"/>
      <c r="WYE130" s="145"/>
      <c r="WYF130" s="145"/>
      <c r="WYG130" s="145"/>
      <c r="WYH130" s="145"/>
      <c r="WYI130" s="145"/>
      <c r="WYJ130" s="145"/>
      <c r="WYK130" s="145"/>
      <c r="WYL130" s="145"/>
      <c r="WYM130" s="145"/>
      <c r="WYN130" s="145"/>
      <c r="WYO130" s="145"/>
      <c r="WYP130" s="145"/>
      <c r="WYQ130" s="145"/>
      <c r="WYR130" s="145"/>
      <c r="WYS130" s="145"/>
      <c r="WYT130" s="145"/>
      <c r="WYU130" s="145"/>
      <c r="WYV130" s="145"/>
      <c r="WYW130" s="145"/>
      <c r="WYX130" s="145"/>
      <c r="WYY130" s="145"/>
      <c r="WYZ130" s="145"/>
      <c r="WZA130" s="145"/>
      <c r="WZB130" s="145"/>
      <c r="WZC130" s="145"/>
      <c r="WZD130" s="145"/>
      <c r="WZE130" s="145"/>
      <c r="WZF130" s="145"/>
      <c r="WZG130" s="145"/>
      <c r="WZH130" s="145"/>
      <c r="WZI130" s="145"/>
      <c r="WZJ130" s="145"/>
      <c r="WZK130" s="145"/>
      <c r="WZL130" s="145"/>
      <c r="WZM130" s="145"/>
      <c r="WZN130" s="145"/>
      <c r="WZO130" s="145"/>
      <c r="WZP130" s="145"/>
      <c r="WZQ130" s="145"/>
      <c r="WZR130" s="145"/>
      <c r="WZS130" s="145"/>
      <c r="WZT130" s="145"/>
      <c r="WZU130" s="145"/>
      <c r="WZV130" s="145"/>
      <c r="WZW130" s="145"/>
      <c r="WZX130" s="145"/>
      <c r="WZY130" s="145"/>
      <c r="WZZ130" s="145"/>
      <c r="XAA130" s="145"/>
      <c r="XAB130" s="145"/>
      <c r="XAC130" s="145"/>
      <c r="XAD130" s="145"/>
      <c r="XAE130" s="145"/>
      <c r="XAF130" s="145"/>
      <c r="XAG130" s="145"/>
      <c r="XAH130" s="145"/>
      <c r="XAI130" s="145"/>
      <c r="XAJ130" s="145"/>
      <c r="XAK130" s="145"/>
      <c r="XAL130" s="145"/>
      <c r="XAM130" s="145"/>
      <c r="XAN130" s="145"/>
      <c r="XAO130" s="145"/>
      <c r="XAP130" s="145"/>
      <c r="XAQ130" s="145"/>
      <c r="XAR130" s="145"/>
      <c r="XAS130" s="145"/>
      <c r="XAT130" s="145"/>
      <c r="XAU130" s="145"/>
      <c r="XAV130" s="145"/>
      <c r="XAW130" s="145"/>
      <c r="XAX130" s="145"/>
      <c r="XAY130" s="145"/>
      <c r="XAZ130" s="145"/>
      <c r="XBA130" s="145"/>
      <c r="XBB130" s="145"/>
      <c r="XBC130" s="145"/>
      <c r="XBD130" s="145"/>
      <c r="XBE130" s="145"/>
      <c r="XBF130" s="145"/>
      <c r="XBG130" s="145"/>
      <c r="XBH130" s="145"/>
      <c r="XBI130" s="145"/>
      <c r="XBJ130" s="145"/>
      <c r="XBK130" s="145"/>
      <c r="XBL130" s="145"/>
      <c r="XBM130" s="145"/>
      <c r="XBN130" s="145"/>
      <c r="XBO130" s="145"/>
      <c r="XBP130" s="145"/>
      <c r="XBQ130" s="145"/>
      <c r="XBR130" s="145"/>
      <c r="XBS130" s="145"/>
      <c r="XBT130" s="145"/>
      <c r="XBU130" s="145"/>
      <c r="XBV130" s="145"/>
      <c r="XBW130" s="145"/>
      <c r="XBX130" s="145"/>
      <c r="XBY130" s="145"/>
      <c r="XBZ130" s="145"/>
      <c r="XCA130" s="145"/>
      <c r="XCB130" s="145"/>
      <c r="XCC130" s="145"/>
      <c r="XCD130" s="145"/>
      <c r="XCE130" s="145"/>
      <c r="XCF130" s="145"/>
      <c r="XCG130" s="145"/>
      <c r="XCH130" s="145"/>
      <c r="XCI130" s="145"/>
      <c r="XCJ130" s="145"/>
      <c r="XCK130" s="145"/>
      <c r="XCL130" s="145"/>
      <c r="XCM130" s="145"/>
      <c r="XCN130" s="145"/>
      <c r="XCO130" s="145"/>
      <c r="XCP130" s="145"/>
      <c r="XCQ130" s="145"/>
      <c r="XCR130" s="145"/>
      <c r="XCS130" s="145"/>
      <c r="XCT130" s="145"/>
      <c r="XCU130" s="145"/>
      <c r="XCV130" s="145"/>
      <c r="XCW130" s="145"/>
      <c r="XCX130" s="145"/>
      <c r="XCY130" s="145"/>
      <c r="XCZ130" s="145"/>
      <c r="XDA130" s="145"/>
      <c r="XDB130" s="145"/>
      <c r="XDC130" s="145"/>
      <c r="XDD130" s="145"/>
      <c r="XDE130" s="145"/>
      <c r="XDF130" s="145"/>
      <c r="XDG130" s="145"/>
      <c r="XDH130" s="145"/>
      <c r="XDI130" s="145"/>
      <c r="XDJ130" s="145"/>
      <c r="XDK130" s="145"/>
      <c r="XDL130" s="145"/>
      <c r="XDM130" s="145"/>
      <c r="XDN130" s="145"/>
      <c r="XDO130" s="145"/>
      <c r="XDP130" s="145"/>
      <c r="XDQ130" s="145"/>
      <c r="XDR130" s="145"/>
      <c r="XDS130" s="145"/>
      <c r="XDT130" s="145"/>
      <c r="XDU130" s="145"/>
      <c r="XDV130" s="145"/>
      <c r="XDW130" s="145"/>
      <c r="XDX130" s="145"/>
      <c r="XDY130" s="145"/>
      <c r="XDZ130" s="145"/>
      <c r="XEA130" s="145"/>
      <c r="XEB130" s="145"/>
      <c r="XEC130" s="145"/>
      <c r="XED130" s="145"/>
      <c r="XEE130" s="145"/>
      <c r="XEF130" s="145"/>
      <c r="XEG130" s="145"/>
      <c r="XEH130" s="145"/>
      <c r="XEI130" s="145"/>
      <c r="XEJ130" s="145"/>
      <c r="XEK130" s="145"/>
      <c r="XEL130" s="145"/>
      <c r="XEM130" s="145"/>
      <c r="XEN130" s="145"/>
      <c r="XEO130" s="145"/>
      <c r="XEP130" s="145"/>
      <c r="XEQ130" s="145"/>
      <c r="XER130" s="145"/>
      <c r="XES130" s="145"/>
      <c r="XET130" s="145"/>
      <c r="XEU130" s="145"/>
      <c r="XEV130" s="145"/>
      <c r="XEW130" s="145"/>
      <c r="XEX130" s="145"/>
      <c r="XEY130" s="145"/>
      <c r="XEZ130" s="145"/>
      <c r="XFA130" s="145"/>
      <c r="XFB130" s="145"/>
      <c r="XFC130" s="145"/>
      <c r="XFD130" s="145"/>
    </row>
    <row r="131" spans="1:16384" s="45" customFormat="1" ht="21.75" hidden="1" customHeight="1">
      <c r="A131" s="11" t="s">
        <v>35</v>
      </c>
      <c r="B131" s="44" t="s">
        <v>329</v>
      </c>
      <c r="C131" s="132"/>
      <c r="D131" s="59"/>
      <c r="E131" s="60">
        <f t="shared" si="2"/>
        <v>0</v>
      </c>
    </row>
    <row r="132" spans="1:16384" s="45" customFormat="1" ht="20.25" hidden="1" customHeight="1">
      <c r="A132" s="4" t="s">
        <v>212</v>
      </c>
      <c r="B132" s="44" t="s">
        <v>325</v>
      </c>
      <c r="C132" s="132"/>
      <c r="D132" s="59"/>
      <c r="E132" s="60">
        <f t="shared" si="2"/>
        <v>0</v>
      </c>
    </row>
    <row r="133" spans="1:16384" s="45" customFormat="1" ht="20.25" hidden="1" customHeight="1">
      <c r="A133" s="4" t="s">
        <v>213</v>
      </c>
      <c r="B133" s="44" t="s">
        <v>329</v>
      </c>
      <c r="C133" s="132"/>
      <c r="D133" s="59"/>
      <c r="E133" s="60">
        <f t="shared" si="2"/>
        <v>0</v>
      </c>
    </row>
    <row r="134" spans="1:16384" s="45" customFormat="1" ht="21.75" hidden="1" customHeight="1">
      <c r="A134" s="8" t="s">
        <v>214</v>
      </c>
      <c r="B134" s="44" t="s">
        <v>325</v>
      </c>
      <c r="C134" s="132"/>
      <c r="D134" s="59"/>
      <c r="E134" s="60">
        <f t="shared" si="2"/>
        <v>0</v>
      </c>
    </row>
    <row r="135" spans="1:16384" s="45" customFormat="1" ht="20.25" hidden="1" customHeight="1">
      <c r="A135" s="8" t="s">
        <v>215</v>
      </c>
      <c r="B135" s="44" t="s">
        <v>325</v>
      </c>
      <c r="C135" s="132"/>
      <c r="D135" s="59"/>
      <c r="E135" s="60">
        <f t="shared" si="2"/>
        <v>0</v>
      </c>
    </row>
    <row r="136" spans="1:16384" s="45" customFormat="1" ht="20.25" hidden="1" customHeight="1">
      <c r="A136" s="8" t="s">
        <v>101</v>
      </c>
      <c r="B136" s="44" t="s">
        <v>325</v>
      </c>
      <c r="C136" s="133"/>
      <c r="D136" s="59"/>
      <c r="E136" s="60">
        <f t="shared" si="2"/>
        <v>0</v>
      </c>
    </row>
    <row r="137" spans="1:16384" s="45" customFormat="1" ht="21.75" hidden="1" customHeight="1">
      <c r="A137" s="8" t="s">
        <v>102</v>
      </c>
      <c r="B137" s="44" t="s">
        <v>330</v>
      </c>
      <c r="C137" s="133"/>
      <c r="D137" s="59"/>
      <c r="E137" s="60">
        <f t="shared" si="2"/>
        <v>0</v>
      </c>
    </row>
    <row r="138" spans="1:16384" s="45" customFormat="1" ht="21.75" hidden="1" customHeight="1">
      <c r="A138" s="8" t="s">
        <v>317</v>
      </c>
      <c r="B138" s="44"/>
      <c r="C138" s="132"/>
      <c r="D138" s="59"/>
      <c r="E138" s="60">
        <f t="shared" si="2"/>
        <v>0</v>
      </c>
    </row>
    <row r="139" spans="1:16384" s="45" customFormat="1" ht="20.25" hidden="1" customHeight="1">
      <c r="A139" s="8" t="s">
        <v>103</v>
      </c>
      <c r="B139" s="44" t="s">
        <v>325</v>
      </c>
      <c r="C139" s="133"/>
      <c r="D139" s="59"/>
      <c r="E139" s="60">
        <f t="shared" si="2"/>
        <v>0</v>
      </c>
    </row>
    <row r="140" spans="1:16384" s="45" customFormat="1" ht="20.25" hidden="1" customHeight="1">
      <c r="A140" s="8" t="s">
        <v>104</v>
      </c>
      <c r="B140" s="44" t="s">
        <v>330</v>
      </c>
      <c r="C140" s="133"/>
      <c r="D140" s="59"/>
      <c r="E140" s="60">
        <f t="shared" ref="E140:E203" si="3">+D140*C140</f>
        <v>0</v>
      </c>
    </row>
    <row r="141" spans="1:16384" s="45" customFormat="1" ht="20.25" hidden="1" customHeight="1">
      <c r="A141" s="8" t="s">
        <v>105</v>
      </c>
      <c r="B141" s="44" t="s">
        <v>325</v>
      </c>
      <c r="C141" s="133"/>
      <c r="D141" s="59"/>
      <c r="E141" s="60">
        <f t="shared" si="3"/>
        <v>0</v>
      </c>
    </row>
    <row r="142" spans="1:16384" s="45" customFormat="1" ht="20.25" hidden="1" customHeight="1">
      <c r="A142" s="8" t="s">
        <v>106</v>
      </c>
      <c r="B142" s="44" t="s">
        <v>330</v>
      </c>
      <c r="C142" s="133"/>
      <c r="D142" s="59"/>
      <c r="E142" s="60">
        <f t="shared" si="3"/>
        <v>0</v>
      </c>
    </row>
    <row r="143" spans="1:16384" s="45" customFormat="1" ht="41.45" hidden="1" customHeight="1">
      <c r="A143" s="8" t="s">
        <v>130</v>
      </c>
      <c r="B143" s="44" t="s">
        <v>325</v>
      </c>
      <c r="C143" s="133"/>
      <c r="D143" s="59"/>
      <c r="E143" s="60">
        <f t="shared" si="3"/>
        <v>0</v>
      </c>
    </row>
    <row r="144" spans="1:16384" s="45" customFormat="1" ht="41.45" hidden="1" customHeight="1">
      <c r="A144" s="8" t="s">
        <v>107</v>
      </c>
      <c r="B144" s="44" t="s">
        <v>325</v>
      </c>
      <c r="C144" s="133"/>
      <c r="D144" s="59"/>
      <c r="E144" s="60">
        <f t="shared" si="3"/>
        <v>0</v>
      </c>
    </row>
    <row r="145" spans="1:16384" s="45" customFormat="1" ht="21.75" hidden="1" customHeight="1">
      <c r="A145" s="8" t="s">
        <v>108</v>
      </c>
      <c r="B145" s="44" t="s">
        <v>325</v>
      </c>
      <c r="C145" s="133"/>
      <c r="D145" s="59"/>
      <c r="E145" s="60">
        <f t="shared" si="3"/>
        <v>0</v>
      </c>
    </row>
    <row r="146" spans="1:16384" s="45" customFormat="1" ht="21.75" hidden="1" customHeight="1">
      <c r="A146" s="8" t="s">
        <v>109</v>
      </c>
      <c r="B146" s="44" t="s">
        <v>330</v>
      </c>
      <c r="C146" s="133"/>
      <c r="D146" s="59"/>
      <c r="E146" s="60">
        <f t="shared" si="3"/>
        <v>0</v>
      </c>
    </row>
    <row r="147" spans="1:16384" s="45" customFormat="1" ht="21.75" hidden="1" customHeight="1">
      <c r="A147" s="8" t="s">
        <v>314</v>
      </c>
      <c r="B147" s="44" t="s">
        <v>325</v>
      </c>
      <c r="C147" s="132"/>
      <c r="D147" s="59"/>
      <c r="E147" s="60">
        <f t="shared" si="3"/>
        <v>0</v>
      </c>
    </row>
    <row r="148" spans="1:16384" s="45" customFormat="1" ht="21.75" hidden="1" customHeight="1">
      <c r="A148" s="8" t="s">
        <v>160</v>
      </c>
      <c r="B148" s="44" t="s">
        <v>325</v>
      </c>
      <c r="C148" s="132"/>
      <c r="D148" s="59"/>
      <c r="E148" s="60">
        <f t="shared" si="3"/>
        <v>0</v>
      </c>
    </row>
    <row r="149" spans="1:16384" s="45" customFormat="1" ht="20.25" hidden="1" customHeight="1">
      <c r="A149" s="8" t="s">
        <v>161</v>
      </c>
      <c r="B149" s="44" t="s">
        <v>325</v>
      </c>
      <c r="C149" s="132"/>
      <c r="D149" s="59"/>
      <c r="E149" s="60">
        <f t="shared" si="3"/>
        <v>0</v>
      </c>
    </row>
    <row r="150" spans="1:16384" s="45" customFormat="1" ht="20.25" hidden="1" customHeight="1">
      <c r="A150" s="8" t="s">
        <v>162</v>
      </c>
      <c r="B150" s="44" t="s">
        <v>329</v>
      </c>
      <c r="C150" s="132"/>
      <c r="D150" s="59"/>
      <c r="E150" s="60">
        <f t="shared" si="3"/>
        <v>0</v>
      </c>
    </row>
    <row r="151" spans="1:16384" s="45" customFormat="1" ht="22.7" customHeight="1">
      <c r="A151" s="148" t="s">
        <v>163</v>
      </c>
      <c r="B151" s="44" t="s">
        <v>329</v>
      </c>
      <c r="C151" s="177">
        <v>2</v>
      </c>
      <c r="D151" s="143">
        <v>8000</v>
      </c>
      <c r="E151" s="144">
        <f t="shared" si="3"/>
        <v>16000</v>
      </c>
      <c r="I151" s="145"/>
      <c r="K151" s="145"/>
      <c r="L151" s="145"/>
      <c r="M151" s="145"/>
      <c r="N151" s="145"/>
      <c r="Q151" s="145"/>
      <c r="S151" s="145"/>
      <c r="T151" s="145"/>
      <c r="U151" s="145"/>
      <c r="V151" s="145"/>
      <c r="W151" s="145"/>
      <c r="X151" s="145"/>
      <c r="Y151" s="145"/>
      <c r="Z151" s="145"/>
      <c r="AA151" s="145"/>
      <c r="AB151" s="145"/>
      <c r="AC151" s="145"/>
      <c r="AD151" s="145"/>
      <c r="AE151" s="145"/>
      <c r="AH151" s="145"/>
      <c r="AK151" s="145"/>
      <c r="AN151" s="145"/>
      <c r="AQ151" s="145"/>
      <c r="AT151" s="145"/>
      <c r="BF151" s="145"/>
      <c r="BI151" s="145"/>
      <c r="BL151" s="145"/>
      <c r="BO151" s="145"/>
      <c r="BX151" s="145"/>
      <c r="CD151" s="145"/>
      <c r="CG151" s="145"/>
      <c r="CJ151" s="145"/>
      <c r="CM151" s="145"/>
      <c r="CS151" s="145"/>
      <c r="CV151" s="145"/>
      <c r="DB151" s="145"/>
      <c r="DD151" s="145"/>
      <c r="DE151" s="145"/>
      <c r="DG151" s="145"/>
      <c r="DJ151" s="145"/>
      <c r="DM151" s="145"/>
      <c r="DP151" s="145"/>
      <c r="DX151" s="145"/>
      <c r="EC151" s="145"/>
      <c r="EL151" s="145"/>
      <c r="EO151" s="145"/>
      <c r="EW151" s="145"/>
      <c r="FS151" s="145"/>
      <c r="FT151" s="145"/>
      <c r="FU151" s="145"/>
      <c r="FV151" s="145"/>
      <c r="FW151" s="145"/>
      <c r="FX151" s="145"/>
      <c r="GP151" s="145"/>
      <c r="GQ151" s="145"/>
      <c r="GT151" s="145"/>
      <c r="GW151" s="145"/>
      <c r="GY151" s="145"/>
      <c r="HA151" s="145"/>
      <c r="HD151" s="145"/>
      <c r="HG151" s="145"/>
      <c r="HJ151" s="145"/>
      <c r="HM151" s="145"/>
      <c r="HP151" s="145"/>
      <c r="HS151" s="145"/>
      <c r="HV151" s="145"/>
      <c r="HY151" s="145"/>
      <c r="IA151" s="145"/>
      <c r="IN151" s="145"/>
      <c r="IO151" s="145"/>
      <c r="IP151" s="145"/>
      <c r="IQ151" s="145"/>
      <c r="IR151" s="145"/>
      <c r="IS151" s="145"/>
      <c r="IT151" s="145"/>
      <c r="IU151" s="145"/>
      <c r="IV151" s="145"/>
      <c r="IW151" s="145"/>
      <c r="IX151" s="145"/>
      <c r="IY151" s="145"/>
      <c r="IZ151" s="145"/>
      <c r="JA151" s="145"/>
      <c r="JE151" s="145"/>
      <c r="JG151" s="145"/>
      <c r="JH151" s="145"/>
      <c r="JI151" s="145"/>
      <c r="JJ151" s="145"/>
      <c r="JM151" s="145"/>
      <c r="JO151" s="145"/>
      <c r="JP151" s="145"/>
      <c r="JQ151" s="145"/>
      <c r="JR151" s="145"/>
      <c r="JS151" s="145"/>
      <c r="JT151" s="145"/>
      <c r="JU151" s="145"/>
      <c r="JV151" s="145"/>
      <c r="JW151" s="145"/>
      <c r="JX151" s="145"/>
      <c r="JY151" s="145"/>
      <c r="JZ151" s="145"/>
      <c r="KA151" s="145"/>
      <c r="KD151" s="145"/>
      <c r="KG151" s="145"/>
      <c r="KJ151" s="145"/>
      <c r="KM151" s="145"/>
      <c r="KP151" s="145"/>
      <c r="LB151" s="145"/>
      <c r="LE151" s="145"/>
      <c r="LH151" s="145"/>
      <c r="LK151" s="145"/>
      <c r="LT151" s="145"/>
      <c r="LZ151" s="145"/>
      <c r="MC151" s="145"/>
      <c r="MF151" s="145"/>
      <c r="MI151" s="145"/>
      <c r="MO151" s="145"/>
      <c r="MR151" s="145"/>
      <c r="MX151" s="145"/>
      <c r="MZ151" s="145"/>
      <c r="NA151" s="145"/>
      <c r="NC151" s="145"/>
      <c r="NF151" s="145"/>
      <c r="NI151" s="145"/>
      <c r="NL151" s="145"/>
      <c r="NT151" s="145"/>
      <c r="NY151" s="145"/>
      <c r="OH151" s="145"/>
      <c r="OK151" s="145"/>
      <c r="OS151" s="145"/>
      <c r="PO151" s="145"/>
      <c r="PP151" s="145"/>
      <c r="PQ151" s="145"/>
      <c r="PR151" s="145"/>
      <c r="PS151" s="145"/>
      <c r="PT151" s="145"/>
      <c r="QL151" s="145"/>
      <c r="QM151" s="145"/>
      <c r="QP151" s="145"/>
      <c r="QS151" s="145"/>
      <c r="QU151" s="145"/>
      <c r="QW151" s="145"/>
      <c r="QZ151" s="145"/>
      <c r="RC151" s="145"/>
      <c r="RF151" s="145"/>
      <c r="RI151" s="145"/>
      <c r="RL151" s="145"/>
      <c r="RO151" s="145"/>
      <c r="RR151" s="145"/>
      <c r="RU151" s="145"/>
      <c r="RW151" s="145"/>
      <c r="SJ151" s="145"/>
      <c r="SK151" s="145"/>
      <c r="SL151" s="145"/>
      <c r="SM151" s="145"/>
      <c r="SN151" s="145"/>
      <c r="SO151" s="145"/>
      <c r="SP151" s="145"/>
      <c r="SQ151" s="145"/>
      <c r="SR151" s="145"/>
      <c r="SS151" s="145"/>
      <c r="ST151" s="145"/>
      <c r="SU151" s="145"/>
      <c r="SV151" s="145"/>
      <c r="SW151" s="145"/>
      <c r="TA151" s="145"/>
      <c r="TC151" s="145"/>
      <c r="TD151" s="145"/>
      <c r="TE151" s="145"/>
      <c r="TF151" s="145"/>
      <c r="TI151" s="145"/>
      <c r="TK151" s="145"/>
      <c r="TL151" s="145"/>
      <c r="TM151" s="145"/>
      <c r="TN151" s="145"/>
      <c r="TO151" s="145"/>
      <c r="TP151" s="145"/>
      <c r="TQ151" s="145"/>
      <c r="TR151" s="145"/>
      <c r="TS151" s="145"/>
      <c r="TT151" s="145"/>
      <c r="TU151" s="145"/>
      <c r="TV151" s="145"/>
      <c r="TW151" s="145"/>
      <c r="TZ151" s="145"/>
      <c r="UC151" s="145"/>
      <c r="UF151" s="145"/>
      <c r="UI151" s="145"/>
      <c r="UL151" s="145"/>
      <c r="UX151" s="145"/>
      <c r="VA151" s="145"/>
      <c r="VD151" s="145"/>
      <c r="VG151" s="145"/>
      <c r="VP151" s="145"/>
      <c r="VV151" s="145"/>
      <c r="VY151" s="145"/>
      <c r="WB151" s="145"/>
      <c r="WE151" s="145"/>
      <c r="WK151" s="145"/>
      <c r="WN151" s="145"/>
      <c r="WT151" s="145"/>
      <c r="WV151" s="145"/>
      <c r="WW151" s="145"/>
      <c r="WY151" s="145"/>
      <c r="XB151" s="145"/>
      <c r="XE151" s="145"/>
      <c r="XH151" s="145"/>
      <c r="XP151" s="145"/>
      <c r="XU151" s="145"/>
      <c r="YD151" s="145"/>
      <c r="YG151" s="145"/>
      <c r="YO151" s="145"/>
      <c r="ZK151" s="145"/>
      <c r="ZL151" s="145"/>
      <c r="ZM151" s="145"/>
      <c r="ZN151" s="145"/>
      <c r="ZO151" s="145"/>
      <c r="ZP151" s="145"/>
      <c r="AAH151" s="145"/>
      <c r="AAI151" s="145"/>
      <c r="AAL151" s="145"/>
      <c r="AAO151" s="145"/>
      <c r="AAQ151" s="145"/>
      <c r="AAS151" s="145"/>
      <c r="AAV151" s="145"/>
      <c r="AAY151" s="145"/>
      <c r="ABB151" s="145"/>
      <c r="ABE151" s="145"/>
      <c r="ABH151" s="145"/>
      <c r="ABK151" s="145"/>
      <c r="ABN151" s="145"/>
      <c r="ABQ151" s="145"/>
      <c r="ABS151" s="145"/>
      <c r="ACF151" s="145"/>
      <c r="ACG151" s="145"/>
      <c r="ACH151" s="145"/>
      <c r="ACI151" s="145"/>
      <c r="ACJ151" s="145"/>
      <c r="ACK151" s="145"/>
      <c r="ACL151" s="145"/>
      <c r="ACM151" s="145"/>
      <c r="ACN151" s="145"/>
      <c r="ACO151" s="145"/>
      <c r="ACP151" s="145"/>
      <c r="ACQ151" s="145"/>
      <c r="ACR151" s="145"/>
      <c r="ACS151" s="145"/>
      <c r="ACW151" s="145"/>
      <c r="ACY151" s="145"/>
      <c r="ACZ151" s="145"/>
      <c r="ADA151" s="145"/>
      <c r="ADB151" s="145"/>
      <c r="ADE151" s="145"/>
      <c r="ADG151" s="145"/>
      <c r="ADH151" s="145"/>
      <c r="ADI151" s="145"/>
      <c r="ADJ151" s="145"/>
      <c r="ADK151" s="145"/>
      <c r="ADL151" s="145"/>
      <c r="ADM151" s="145"/>
      <c r="ADN151" s="145"/>
      <c r="ADO151" s="145"/>
      <c r="ADP151" s="145"/>
      <c r="ADQ151" s="145"/>
      <c r="ADR151" s="145"/>
      <c r="ADS151" s="145"/>
      <c r="ADV151" s="145"/>
      <c r="ADY151" s="145"/>
      <c r="AEB151" s="145"/>
      <c r="AEE151" s="145"/>
      <c r="AEH151" s="145"/>
      <c r="AET151" s="145"/>
      <c r="AEW151" s="145"/>
      <c r="AEZ151" s="145"/>
      <c r="AFC151" s="145"/>
      <c r="AFL151" s="145"/>
      <c r="AFR151" s="145"/>
      <c r="AFU151" s="145"/>
      <c r="AFX151" s="145"/>
      <c r="AGA151" s="145"/>
      <c r="AGG151" s="145"/>
      <c r="AGJ151" s="145"/>
      <c r="AGP151" s="145"/>
      <c r="AGR151" s="145"/>
      <c r="AGS151" s="145"/>
      <c r="AGU151" s="145"/>
      <c r="AGX151" s="145"/>
      <c r="AHA151" s="145"/>
      <c r="AHD151" s="145"/>
      <c r="AHL151" s="145"/>
      <c r="AHQ151" s="145"/>
      <c r="AHZ151" s="145"/>
      <c r="AIC151" s="145"/>
      <c r="AIK151" s="145"/>
      <c r="AJG151" s="145"/>
      <c r="AJH151" s="145"/>
      <c r="AJI151" s="145"/>
      <c r="AJJ151" s="145"/>
      <c r="AJK151" s="145"/>
      <c r="AJL151" s="145"/>
      <c r="AKD151" s="145"/>
      <c r="AKE151" s="145"/>
      <c r="AKH151" s="145"/>
      <c r="AKK151" s="145"/>
      <c r="AKM151" s="145"/>
      <c r="AKO151" s="145"/>
      <c r="AKR151" s="145"/>
      <c r="AKU151" s="145"/>
      <c r="AKX151" s="145"/>
      <c r="ALA151" s="145"/>
      <c r="ALD151" s="145"/>
      <c r="ALG151" s="145"/>
      <c r="ALJ151" s="145"/>
      <c r="ALM151" s="145"/>
      <c r="ALO151" s="145"/>
      <c r="AMB151" s="145"/>
      <c r="AMC151" s="145"/>
      <c r="AMD151" s="145"/>
      <c r="AME151" s="145"/>
      <c r="AMF151" s="145"/>
      <c r="AMG151" s="145"/>
      <c r="AMH151" s="145"/>
      <c r="AMI151" s="145"/>
      <c r="AMJ151" s="145"/>
      <c r="AMK151" s="145"/>
      <c r="AML151" s="145"/>
      <c r="AMM151" s="145"/>
      <c r="AMN151" s="145"/>
      <c r="AMO151" s="145"/>
      <c r="AMS151" s="145"/>
      <c r="AMU151" s="145"/>
      <c r="AMV151" s="145"/>
      <c r="AMW151" s="145"/>
      <c r="AMX151" s="145"/>
      <c r="ANA151" s="145"/>
      <c r="ANC151" s="145"/>
      <c r="AND151" s="145"/>
      <c r="ANE151" s="145"/>
      <c r="ANF151" s="145"/>
      <c r="ANG151" s="145"/>
      <c r="ANH151" s="145"/>
      <c r="ANI151" s="145"/>
      <c r="ANJ151" s="145"/>
      <c r="ANK151" s="145"/>
      <c r="ANL151" s="145"/>
      <c r="ANM151" s="145"/>
      <c r="ANN151" s="145"/>
      <c r="ANO151" s="145"/>
      <c r="ANR151" s="145"/>
      <c r="ANU151" s="145"/>
      <c r="ANX151" s="145"/>
      <c r="AOA151" s="145"/>
      <c r="AOD151" s="145"/>
      <c r="AOP151" s="145"/>
      <c r="AOS151" s="145"/>
      <c r="AOV151" s="145"/>
      <c r="AOY151" s="145"/>
      <c r="APH151" s="145"/>
      <c r="APN151" s="145"/>
      <c r="APQ151" s="145"/>
      <c r="APT151" s="145"/>
      <c r="APW151" s="145"/>
      <c r="AQC151" s="145"/>
      <c r="AQF151" s="145"/>
      <c r="AQL151" s="145"/>
      <c r="AQN151" s="145"/>
      <c r="AQO151" s="145"/>
      <c r="AQQ151" s="145"/>
      <c r="AQT151" s="145"/>
      <c r="AQW151" s="145"/>
      <c r="AQZ151" s="145"/>
      <c r="ARH151" s="145"/>
      <c r="ARM151" s="145"/>
      <c r="ARV151" s="145"/>
      <c r="ARY151" s="145"/>
      <c r="ASG151" s="145"/>
      <c r="ATC151" s="145"/>
      <c r="ATD151" s="145"/>
      <c r="ATE151" s="145"/>
      <c r="ATF151" s="145"/>
      <c r="ATG151" s="145"/>
      <c r="ATH151" s="145"/>
      <c r="ATZ151" s="145"/>
      <c r="AUA151" s="145"/>
      <c r="AUD151" s="145"/>
      <c r="AUG151" s="145"/>
      <c r="AUI151" s="145"/>
      <c r="AUK151" s="145"/>
      <c r="AUN151" s="145"/>
      <c r="AUQ151" s="145"/>
      <c r="AUT151" s="145"/>
      <c r="AUW151" s="145"/>
      <c r="AUZ151" s="145"/>
      <c r="AVC151" s="145"/>
      <c r="AVF151" s="145"/>
      <c r="AVI151" s="145"/>
      <c r="AVK151" s="145"/>
      <c r="AVX151" s="145"/>
      <c r="AVY151" s="145"/>
      <c r="AVZ151" s="145"/>
      <c r="AWA151" s="145"/>
      <c r="AWB151" s="145"/>
      <c r="AWC151" s="145"/>
      <c r="AWD151" s="145"/>
      <c r="AWE151" s="145"/>
      <c r="AWF151" s="145"/>
      <c r="AWG151" s="145"/>
      <c r="AWH151" s="145"/>
      <c r="AWI151" s="145"/>
      <c r="AWJ151" s="145"/>
      <c r="AWK151" s="145"/>
      <c r="AWO151" s="145"/>
      <c r="AWQ151" s="145"/>
      <c r="AWR151" s="145"/>
      <c r="AWS151" s="145"/>
      <c r="AWT151" s="145"/>
      <c r="AWW151" s="145"/>
      <c r="AWY151" s="145"/>
      <c r="AWZ151" s="145"/>
      <c r="AXA151" s="145"/>
      <c r="AXB151" s="145"/>
      <c r="AXC151" s="145"/>
      <c r="AXD151" s="145"/>
      <c r="AXE151" s="145"/>
      <c r="AXF151" s="145"/>
      <c r="AXG151" s="145"/>
      <c r="AXH151" s="145"/>
      <c r="AXI151" s="145"/>
      <c r="AXJ151" s="145"/>
      <c r="AXK151" s="145"/>
      <c r="AXN151" s="145"/>
      <c r="AXQ151" s="145"/>
      <c r="AXT151" s="145"/>
      <c r="AXW151" s="145"/>
      <c r="AXZ151" s="145"/>
      <c r="AYL151" s="145"/>
      <c r="AYO151" s="145"/>
      <c r="AYR151" s="145"/>
      <c r="AYU151" s="145"/>
      <c r="AZD151" s="145"/>
      <c r="AZJ151" s="145"/>
      <c r="AZM151" s="145"/>
      <c r="AZP151" s="145"/>
      <c r="AZS151" s="145"/>
      <c r="AZY151" s="145"/>
      <c r="BAB151" s="145"/>
      <c r="BAH151" s="145"/>
      <c r="BAJ151" s="145"/>
      <c r="BAK151" s="145"/>
      <c r="BAM151" s="145"/>
      <c r="BAP151" s="145"/>
      <c r="BAS151" s="145"/>
      <c r="BAV151" s="145"/>
      <c r="BBD151" s="145"/>
      <c r="BBI151" s="145"/>
      <c r="BBR151" s="145"/>
      <c r="BBU151" s="145"/>
      <c r="BCC151" s="145"/>
      <c r="BCY151" s="145"/>
      <c r="BCZ151" s="145"/>
      <c r="BDA151" s="145"/>
      <c r="BDB151" s="145"/>
      <c r="BDC151" s="145"/>
      <c r="BDD151" s="145"/>
      <c r="BDV151" s="145"/>
      <c r="BDW151" s="145"/>
      <c r="BDZ151" s="145"/>
      <c r="BEC151" s="145"/>
      <c r="BEE151" s="145"/>
      <c r="BEG151" s="145"/>
      <c r="BEJ151" s="145"/>
      <c r="BEM151" s="145"/>
      <c r="BEP151" s="145"/>
      <c r="BES151" s="145"/>
      <c r="BEV151" s="145"/>
      <c r="BEY151" s="145"/>
      <c r="BFB151" s="145"/>
      <c r="BFE151" s="145"/>
      <c r="BFG151" s="145"/>
      <c r="BFT151" s="145"/>
      <c r="BFU151" s="145"/>
      <c r="BFV151" s="145"/>
      <c r="BFW151" s="145"/>
      <c r="BFX151" s="145"/>
      <c r="BFY151" s="145"/>
      <c r="BFZ151" s="145"/>
      <c r="BGA151" s="145"/>
      <c r="BGB151" s="145"/>
      <c r="BGC151" s="145"/>
      <c r="BGD151" s="145"/>
      <c r="BGE151" s="145"/>
      <c r="BGF151" s="145"/>
      <c r="BGG151" s="145"/>
      <c r="BGK151" s="145"/>
      <c r="BGM151" s="145"/>
      <c r="BGN151" s="145"/>
      <c r="BGO151" s="145"/>
      <c r="BGP151" s="145"/>
      <c r="BGS151" s="145"/>
      <c r="BGU151" s="145"/>
      <c r="BGV151" s="145"/>
      <c r="BGW151" s="145"/>
      <c r="BGX151" s="145"/>
      <c r="BGY151" s="145"/>
      <c r="BGZ151" s="145"/>
      <c r="BHA151" s="145"/>
      <c r="BHB151" s="145"/>
      <c r="BHC151" s="145"/>
      <c r="BHD151" s="145"/>
      <c r="BHE151" s="145"/>
      <c r="BHF151" s="145"/>
      <c r="BHG151" s="145"/>
      <c r="BHJ151" s="145"/>
      <c r="BHM151" s="145"/>
      <c r="BHP151" s="145"/>
      <c r="BHS151" s="145"/>
      <c r="BHV151" s="145"/>
      <c r="BIH151" s="145"/>
      <c r="BIK151" s="145"/>
      <c r="BIN151" s="145"/>
      <c r="BIQ151" s="145"/>
      <c r="BIZ151" s="145"/>
      <c r="BJF151" s="145"/>
      <c r="BJI151" s="145"/>
      <c r="BJL151" s="145"/>
      <c r="BJO151" s="145"/>
      <c r="BJU151" s="145"/>
      <c r="BJX151" s="145"/>
      <c r="BKD151" s="145"/>
      <c r="BKF151" s="145"/>
      <c r="BKG151" s="145"/>
      <c r="BKI151" s="145"/>
      <c r="BKL151" s="145"/>
      <c r="BKO151" s="145"/>
      <c r="BKR151" s="145"/>
      <c r="BKZ151" s="145"/>
      <c r="BLE151" s="145"/>
      <c r="BLN151" s="145"/>
      <c r="BLQ151" s="145"/>
      <c r="BLY151" s="145"/>
      <c r="BMU151" s="145"/>
      <c r="BMV151" s="145"/>
      <c r="BMW151" s="145"/>
      <c r="BMX151" s="145"/>
      <c r="BMY151" s="145"/>
      <c r="BMZ151" s="145"/>
      <c r="BNR151" s="145"/>
      <c r="BNS151" s="145"/>
      <c r="BNV151" s="145"/>
      <c r="BNY151" s="145"/>
      <c r="BOA151" s="145"/>
      <c r="BOC151" s="145"/>
      <c r="BOF151" s="145"/>
      <c r="BOI151" s="145"/>
      <c r="BOL151" s="145"/>
      <c r="BOO151" s="145"/>
      <c r="BOR151" s="145"/>
      <c r="BOU151" s="145"/>
      <c r="BOX151" s="145"/>
      <c r="BPA151" s="145"/>
      <c r="BPC151" s="145"/>
      <c r="BPP151" s="145"/>
      <c r="BPQ151" s="145"/>
      <c r="BPR151" s="145"/>
      <c r="BPS151" s="145"/>
      <c r="BPT151" s="145"/>
      <c r="BPU151" s="145"/>
      <c r="BPV151" s="145"/>
      <c r="BPW151" s="145"/>
      <c r="BPX151" s="145"/>
      <c r="BPY151" s="145"/>
      <c r="BPZ151" s="145"/>
      <c r="BQA151" s="145"/>
      <c r="BQB151" s="145"/>
      <c r="BQC151" s="145"/>
      <c r="BQG151" s="145"/>
      <c r="BQI151" s="145"/>
      <c r="BQJ151" s="145"/>
      <c r="BQK151" s="145"/>
      <c r="BQL151" s="145"/>
      <c r="BQO151" s="145"/>
      <c r="BQQ151" s="145"/>
      <c r="BQR151" s="145"/>
      <c r="BQS151" s="145"/>
      <c r="BQT151" s="145"/>
      <c r="BQU151" s="145"/>
      <c r="BQV151" s="145"/>
      <c r="BQW151" s="145"/>
      <c r="BQX151" s="145"/>
      <c r="BQY151" s="145"/>
      <c r="BQZ151" s="145"/>
      <c r="BRA151" s="145"/>
      <c r="BRB151" s="145"/>
      <c r="BRC151" s="145"/>
      <c r="BRF151" s="145"/>
      <c r="BRI151" s="145"/>
      <c r="BRL151" s="145"/>
      <c r="BRO151" s="145"/>
      <c r="BRR151" s="145"/>
      <c r="BSD151" s="145"/>
      <c r="BSG151" s="145"/>
      <c r="BSJ151" s="145"/>
      <c r="BSM151" s="145"/>
      <c r="BSV151" s="145"/>
      <c r="BTB151" s="145"/>
      <c r="BTE151" s="145"/>
      <c r="BTH151" s="145"/>
      <c r="BTK151" s="145"/>
      <c r="BTQ151" s="145"/>
      <c r="BTT151" s="145"/>
      <c r="BTZ151" s="145"/>
      <c r="BUB151" s="145"/>
      <c r="BUC151" s="145"/>
      <c r="BUE151" s="145"/>
      <c r="BUH151" s="145"/>
      <c r="BUK151" s="145"/>
      <c r="BUN151" s="145"/>
      <c r="BUV151" s="145"/>
      <c r="BVA151" s="145"/>
      <c r="BVJ151" s="145"/>
      <c r="BVM151" s="145"/>
      <c r="BVU151" s="145"/>
      <c r="BWQ151" s="145"/>
      <c r="BWR151" s="145"/>
      <c r="BWS151" s="145"/>
      <c r="BWT151" s="145"/>
      <c r="BWU151" s="145"/>
      <c r="BWV151" s="145"/>
      <c r="BXN151" s="145"/>
      <c r="BXO151" s="145"/>
      <c r="BXR151" s="145"/>
      <c r="BXU151" s="145"/>
      <c r="BXW151" s="145"/>
      <c r="BXY151" s="145"/>
      <c r="BYB151" s="145"/>
      <c r="BYE151" s="145"/>
      <c r="BYH151" s="145"/>
      <c r="BYK151" s="145"/>
      <c r="BYN151" s="145"/>
      <c r="BYQ151" s="145"/>
      <c r="BYT151" s="145"/>
      <c r="BYW151" s="145"/>
      <c r="BYY151" s="145"/>
      <c r="BZL151" s="145"/>
      <c r="BZM151" s="145"/>
      <c r="BZN151" s="145"/>
      <c r="BZO151" s="145"/>
      <c r="BZP151" s="145"/>
      <c r="BZQ151" s="145"/>
      <c r="BZR151" s="145"/>
      <c r="BZS151" s="145"/>
      <c r="BZT151" s="145"/>
      <c r="BZU151" s="145"/>
      <c r="BZV151" s="145"/>
      <c r="BZW151" s="145"/>
      <c r="BZX151" s="145"/>
      <c r="BZY151" s="145"/>
      <c r="CAC151" s="145"/>
      <c r="CAE151" s="145"/>
      <c r="CAF151" s="145"/>
      <c r="CAG151" s="145"/>
      <c r="CAH151" s="145"/>
      <c r="CAK151" s="145"/>
      <c r="CAM151" s="145"/>
      <c r="CAN151" s="145"/>
      <c r="CAO151" s="145"/>
      <c r="CAP151" s="145"/>
      <c r="CAQ151" s="145"/>
      <c r="CAR151" s="145"/>
      <c r="CAS151" s="145"/>
      <c r="CAT151" s="145"/>
      <c r="CAU151" s="145"/>
      <c r="CAV151" s="145"/>
      <c r="CAW151" s="145"/>
      <c r="CAX151" s="145"/>
      <c r="CAY151" s="145"/>
      <c r="CBB151" s="145"/>
      <c r="CBE151" s="145"/>
      <c r="CBH151" s="145"/>
      <c r="CBK151" s="145"/>
      <c r="CBN151" s="145"/>
      <c r="CBZ151" s="145"/>
      <c r="CCC151" s="145"/>
      <c r="CCF151" s="145"/>
      <c r="CCI151" s="145"/>
      <c r="CCR151" s="145"/>
      <c r="CCX151" s="145"/>
      <c r="CDA151" s="145"/>
      <c r="CDD151" s="145"/>
      <c r="CDG151" s="145"/>
      <c r="CDM151" s="145"/>
      <c r="CDP151" s="145"/>
      <c r="CDV151" s="145"/>
      <c r="CDX151" s="145"/>
      <c r="CDY151" s="145"/>
      <c r="CEA151" s="145"/>
      <c r="CED151" s="145"/>
      <c r="CEG151" s="145"/>
      <c r="CEJ151" s="145"/>
      <c r="CER151" s="145"/>
      <c r="CEW151" s="145"/>
      <c r="CFF151" s="145"/>
      <c r="CFI151" s="145"/>
      <c r="CFQ151" s="145"/>
      <c r="CGM151" s="145"/>
      <c r="CGN151" s="145"/>
      <c r="CGO151" s="145"/>
      <c r="CGP151" s="145"/>
      <c r="CGQ151" s="145"/>
      <c r="CGR151" s="145"/>
      <c r="CHJ151" s="145"/>
      <c r="CHK151" s="145"/>
      <c r="CHN151" s="145"/>
      <c r="CHQ151" s="145"/>
      <c r="CHS151" s="145"/>
      <c r="CHU151" s="145"/>
      <c r="CHX151" s="145"/>
      <c r="CIA151" s="145"/>
      <c r="CID151" s="145"/>
      <c r="CIG151" s="145"/>
      <c r="CIJ151" s="145"/>
      <c r="CIM151" s="145"/>
      <c r="CIP151" s="145"/>
      <c r="CIS151" s="145"/>
      <c r="CIU151" s="145"/>
      <c r="CJH151" s="145"/>
      <c r="CJI151" s="145"/>
      <c r="CJJ151" s="145"/>
      <c r="CJK151" s="145"/>
      <c r="CJL151" s="145"/>
      <c r="CJM151" s="145"/>
      <c r="CJN151" s="145"/>
      <c r="CJO151" s="145"/>
      <c r="CJP151" s="145"/>
      <c r="CJQ151" s="145"/>
      <c r="CJR151" s="145"/>
      <c r="CJS151" s="145"/>
      <c r="CJT151" s="145"/>
      <c r="CJU151" s="145"/>
      <c r="CJY151" s="145"/>
      <c r="CKA151" s="145"/>
      <c r="CKB151" s="145"/>
      <c r="CKC151" s="145"/>
      <c r="CKD151" s="145"/>
      <c r="CKG151" s="145"/>
      <c r="CKI151" s="145"/>
      <c r="CKJ151" s="145"/>
      <c r="CKK151" s="145"/>
      <c r="CKL151" s="145"/>
      <c r="CKM151" s="145"/>
      <c r="CKN151" s="145"/>
      <c r="CKO151" s="145"/>
      <c r="CKP151" s="145"/>
      <c r="CKQ151" s="145"/>
      <c r="CKR151" s="145"/>
      <c r="CKS151" s="145"/>
      <c r="CKT151" s="145"/>
      <c r="CKU151" s="145"/>
      <c r="CKX151" s="145"/>
      <c r="CLA151" s="145"/>
      <c r="CLD151" s="145"/>
      <c r="CLG151" s="145"/>
      <c r="CLJ151" s="145"/>
      <c r="CLV151" s="145"/>
      <c r="CLY151" s="145"/>
      <c r="CMB151" s="145"/>
      <c r="CME151" s="145"/>
      <c r="CMN151" s="145"/>
      <c r="CMT151" s="145"/>
      <c r="CMW151" s="145"/>
      <c r="CMZ151" s="145"/>
      <c r="CNC151" s="145"/>
      <c r="CNI151" s="145"/>
      <c r="CNL151" s="145"/>
      <c r="CNR151" s="145"/>
      <c r="CNT151" s="145"/>
      <c r="CNU151" s="145"/>
      <c r="CNW151" s="145"/>
      <c r="CNZ151" s="145"/>
      <c r="COC151" s="145"/>
      <c r="COF151" s="145"/>
      <c r="CON151" s="145"/>
      <c r="COS151" s="145"/>
      <c r="CPB151" s="145"/>
      <c r="CPE151" s="145"/>
      <c r="CPM151" s="145"/>
      <c r="CQI151" s="145"/>
      <c r="CQJ151" s="145"/>
      <c r="CQK151" s="145"/>
      <c r="CQL151" s="145"/>
      <c r="CQM151" s="145"/>
      <c r="CQN151" s="145"/>
      <c r="CRF151" s="145"/>
      <c r="CRG151" s="145"/>
      <c r="CRJ151" s="145"/>
      <c r="CRM151" s="145"/>
      <c r="CRO151" s="145"/>
      <c r="CRQ151" s="145"/>
      <c r="CRT151" s="145"/>
      <c r="CRW151" s="145"/>
      <c r="CRZ151" s="145"/>
      <c r="CSC151" s="145"/>
      <c r="CSF151" s="145"/>
      <c r="CSI151" s="145"/>
      <c r="CSL151" s="145"/>
      <c r="CSO151" s="145"/>
      <c r="CSQ151" s="145"/>
      <c r="CTD151" s="145"/>
      <c r="CTE151" s="145"/>
      <c r="CTF151" s="145"/>
      <c r="CTG151" s="145"/>
      <c r="CTH151" s="145"/>
      <c r="CTI151" s="145"/>
      <c r="CTJ151" s="145"/>
      <c r="CTK151" s="145"/>
      <c r="CTL151" s="145"/>
      <c r="CTM151" s="145"/>
      <c r="CTN151" s="145"/>
      <c r="CTO151" s="145"/>
      <c r="CTP151" s="145"/>
      <c r="CTQ151" s="145"/>
      <c r="CTU151" s="145"/>
      <c r="CTW151" s="145"/>
      <c r="CTX151" s="145"/>
      <c r="CTY151" s="145"/>
      <c r="CTZ151" s="145"/>
      <c r="CUC151" s="145"/>
      <c r="CUE151" s="145"/>
      <c r="CUF151" s="145"/>
      <c r="CUG151" s="145"/>
      <c r="CUH151" s="145"/>
      <c r="CUI151" s="145"/>
      <c r="CUJ151" s="145"/>
      <c r="CUK151" s="145"/>
      <c r="CUL151" s="145"/>
      <c r="CUM151" s="145"/>
      <c r="CUN151" s="145"/>
      <c r="CUO151" s="145"/>
      <c r="CUP151" s="145"/>
      <c r="CUQ151" s="145"/>
      <c r="CUT151" s="145"/>
      <c r="CUW151" s="145"/>
      <c r="CUZ151" s="145"/>
      <c r="CVC151" s="145"/>
      <c r="CVF151" s="145"/>
      <c r="CVR151" s="145"/>
      <c r="CVU151" s="145"/>
      <c r="CVX151" s="145"/>
      <c r="CWA151" s="145"/>
      <c r="CWJ151" s="145"/>
      <c r="CWP151" s="145"/>
      <c r="CWS151" s="145"/>
      <c r="CWV151" s="145"/>
      <c r="CWY151" s="145"/>
      <c r="CXE151" s="145"/>
      <c r="CXH151" s="145"/>
      <c r="CXN151" s="145"/>
      <c r="CXP151" s="145"/>
      <c r="CXQ151" s="145"/>
      <c r="CXS151" s="145"/>
      <c r="CXV151" s="145"/>
      <c r="CXY151" s="145"/>
      <c r="CYB151" s="145"/>
      <c r="CYJ151" s="145"/>
      <c r="CYO151" s="145"/>
      <c r="CYX151" s="145"/>
      <c r="CZA151" s="145"/>
      <c r="CZI151" s="145"/>
      <c r="DAE151" s="145"/>
      <c r="DAF151" s="145"/>
      <c r="DAG151" s="145"/>
      <c r="DAH151" s="145"/>
      <c r="DAI151" s="145"/>
      <c r="DAJ151" s="145"/>
      <c r="DBB151" s="145"/>
      <c r="DBC151" s="145"/>
      <c r="DBF151" s="145"/>
      <c r="DBI151" s="145"/>
      <c r="DBK151" s="145"/>
      <c r="DBM151" s="145"/>
      <c r="DBP151" s="145"/>
      <c r="DBS151" s="145"/>
      <c r="DBV151" s="145"/>
      <c r="DBY151" s="145"/>
      <c r="DCB151" s="145"/>
      <c r="DCE151" s="145"/>
      <c r="DCH151" s="145"/>
      <c r="DCK151" s="145"/>
      <c r="DCM151" s="145"/>
      <c r="DCZ151" s="145"/>
      <c r="DDA151" s="145"/>
      <c r="DDB151" s="145"/>
      <c r="DDC151" s="145"/>
      <c r="DDD151" s="145"/>
      <c r="DDE151" s="145"/>
      <c r="DDF151" s="145"/>
      <c r="DDG151" s="145"/>
      <c r="DDH151" s="145"/>
      <c r="DDI151" s="145"/>
      <c r="DDJ151" s="145"/>
      <c r="DDK151" s="145"/>
      <c r="DDL151" s="145"/>
      <c r="DDM151" s="145"/>
      <c r="DDQ151" s="145"/>
      <c r="DDS151" s="145"/>
      <c r="DDT151" s="145"/>
      <c r="DDU151" s="145"/>
      <c r="DDV151" s="145"/>
      <c r="DDY151" s="145"/>
      <c r="DEA151" s="145"/>
      <c r="DEB151" s="145"/>
      <c r="DEC151" s="145"/>
      <c r="DED151" s="145"/>
      <c r="DEE151" s="145"/>
      <c r="DEF151" s="145"/>
      <c r="DEG151" s="145"/>
      <c r="DEH151" s="145"/>
      <c r="DEI151" s="145"/>
      <c r="DEJ151" s="145"/>
      <c r="DEK151" s="145"/>
      <c r="DEL151" s="145"/>
      <c r="DEM151" s="145"/>
      <c r="DEP151" s="145"/>
      <c r="DES151" s="145"/>
      <c r="DEV151" s="145"/>
      <c r="DEY151" s="145"/>
      <c r="DFB151" s="145"/>
      <c r="DFN151" s="145"/>
      <c r="DFQ151" s="145"/>
      <c r="DFT151" s="145"/>
      <c r="DFW151" s="145"/>
      <c r="DGF151" s="145"/>
      <c r="DGL151" s="145"/>
      <c r="DGO151" s="145"/>
      <c r="DGR151" s="145"/>
      <c r="DGU151" s="145"/>
      <c r="DHA151" s="145"/>
      <c r="DHD151" s="145"/>
      <c r="DHJ151" s="145"/>
      <c r="DHL151" s="145"/>
      <c r="DHM151" s="145"/>
      <c r="DHO151" s="145"/>
      <c r="DHR151" s="145"/>
      <c r="DHU151" s="145"/>
      <c r="DHX151" s="145"/>
      <c r="DIF151" s="145"/>
      <c r="DIK151" s="145"/>
      <c r="DIT151" s="145"/>
      <c r="DIW151" s="145"/>
      <c r="DJE151" s="145"/>
      <c r="DKA151" s="145"/>
      <c r="DKB151" s="145"/>
      <c r="DKC151" s="145"/>
      <c r="DKD151" s="145"/>
      <c r="DKE151" s="145"/>
      <c r="DKF151" s="145"/>
      <c r="DKX151" s="145"/>
      <c r="DKY151" s="145"/>
      <c r="DLB151" s="145"/>
      <c r="DLE151" s="145"/>
      <c r="DLG151" s="145"/>
      <c r="DLI151" s="145"/>
      <c r="DLL151" s="145"/>
      <c r="DLO151" s="145"/>
      <c r="DLR151" s="145"/>
      <c r="DLU151" s="145"/>
      <c r="DLX151" s="145"/>
      <c r="DMA151" s="145"/>
      <c r="DMD151" s="145"/>
      <c r="DMG151" s="145"/>
      <c r="DMI151" s="145"/>
      <c r="DMV151" s="145"/>
      <c r="DMW151" s="145"/>
      <c r="DMX151" s="145"/>
      <c r="DMY151" s="145"/>
      <c r="DMZ151" s="145"/>
      <c r="DNA151" s="145"/>
      <c r="DNB151" s="145"/>
      <c r="DNC151" s="145"/>
      <c r="DND151" s="145"/>
      <c r="DNE151" s="145"/>
      <c r="DNF151" s="145"/>
      <c r="DNG151" s="145"/>
      <c r="DNH151" s="145"/>
      <c r="DNI151" s="145"/>
      <c r="DNM151" s="145"/>
      <c r="DNO151" s="145"/>
      <c r="DNP151" s="145"/>
      <c r="DNQ151" s="145"/>
      <c r="DNR151" s="145"/>
      <c r="DNU151" s="145"/>
      <c r="DNW151" s="145"/>
      <c r="DNX151" s="145"/>
      <c r="DNY151" s="145"/>
      <c r="DNZ151" s="145"/>
      <c r="DOA151" s="145"/>
      <c r="DOB151" s="145"/>
      <c r="DOC151" s="145"/>
      <c r="DOD151" s="145"/>
      <c r="DOE151" s="145"/>
      <c r="DOF151" s="145"/>
      <c r="DOG151" s="145"/>
      <c r="DOH151" s="145"/>
      <c r="DOI151" s="145"/>
      <c r="DOL151" s="145"/>
      <c r="DOO151" s="145"/>
      <c r="DOR151" s="145"/>
      <c r="DOU151" s="145"/>
      <c r="DOX151" s="145"/>
      <c r="DPJ151" s="145"/>
      <c r="DPM151" s="145"/>
      <c r="DPP151" s="145"/>
      <c r="DPS151" s="145"/>
      <c r="DQB151" s="145"/>
      <c r="DQH151" s="145"/>
      <c r="DQK151" s="145"/>
      <c r="DQN151" s="145"/>
      <c r="DQQ151" s="145"/>
      <c r="DQW151" s="145"/>
      <c r="DQZ151" s="145"/>
      <c r="DRF151" s="145"/>
      <c r="DRH151" s="145"/>
      <c r="DRI151" s="145"/>
      <c r="DRK151" s="145"/>
      <c r="DRN151" s="145"/>
      <c r="DRQ151" s="145"/>
      <c r="DRT151" s="145"/>
      <c r="DSB151" s="145"/>
      <c r="DSG151" s="145"/>
      <c r="DSP151" s="145"/>
      <c r="DSS151" s="145"/>
      <c r="DTA151" s="145"/>
      <c r="DTW151" s="145"/>
      <c r="DTX151" s="145"/>
      <c r="DTY151" s="145"/>
      <c r="DTZ151" s="145"/>
      <c r="DUA151" s="145"/>
      <c r="DUB151" s="145"/>
      <c r="DUT151" s="145"/>
      <c r="DUU151" s="145"/>
      <c r="DUX151" s="145"/>
      <c r="DVA151" s="145"/>
      <c r="DVC151" s="145"/>
      <c r="DVE151" s="145"/>
      <c r="DVH151" s="145"/>
      <c r="DVK151" s="145"/>
      <c r="DVN151" s="145"/>
      <c r="DVQ151" s="145"/>
      <c r="DVT151" s="145"/>
      <c r="DVW151" s="145"/>
      <c r="DVZ151" s="145"/>
      <c r="DWC151" s="145"/>
      <c r="DWE151" s="145"/>
      <c r="DWR151" s="145"/>
      <c r="DWS151" s="145"/>
      <c r="DWT151" s="145"/>
      <c r="DWU151" s="145"/>
      <c r="DWV151" s="145"/>
      <c r="DWW151" s="145"/>
      <c r="DWX151" s="145"/>
      <c r="DWY151" s="145"/>
      <c r="DWZ151" s="145"/>
      <c r="DXA151" s="145"/>
      <c r="DXB151" s="145"/>
      <c r="DXC151" s="145"/>
      <c r="DXD151" s="145"/>
      <c r="DXE151" s="145"/>
      <c r="DXI151" s="145"/>
      <c r="DXK151" s="145"/>
      <c r="DXL151" s="145"/>
      <c r="DXM151" s="145"/>
      <c r="DXN151" s="145"/>
      <c r="DXQ151" s="145"/>
      <c r="DXS151" s="145"/>
      <c r="DXT151" s="145"/>
      <c r="DXU151" s="145"/>
      <c r="DXV151" s="145"/>
      <c r="DXW151" s="145"/>
      <c r="DXX151" s="145"/>
      <c r="DXY151" s="145"/>
      <c r="DXZ151" s="145"/>
      <c r="DYA151" s="145"/>
      <c r="DYB151" s="145"/>
      <c r="DYC151" s="145"/>
      <c r="DYD151" s="145"/>
      <c r="DYE151" s="145"/>
      <c r="DYH151" s="145"/>
      <c r="DYK151" s="145"/>
      <c r="DYN151" s="145"/>
      <c r="DYQ151" s="145"/>
      <c r="DYT151" s="145"/>
      <c r="DZF151" s="145"/>
      <c r="DZI151" s="145"/>
      <c r="DZL151" s="145"/>
      <c r="DZO151" s="145"/>
      <c r="DZX151" s="145"/>
      <c r="EAD151" s="145"/>
      <c r="EAG151" s="145"/>
      <c r="EAJ151" s="145"/>
      <c r="EAM151" s="145"/>
      <c r="EAS151" s="145"/>
      <c r="EAV151" s="145"/>
      <c r="EBB151" s="145"/>
      <c r="EBD151" s="145"/>
      <c r="EBE151" s="145"/>
      <c r="EBG151" s="145"/>
      <c r="EBJ151" s="145"/>
      <c r="EBM151" s="145"/>
      <c r="EBP151" s="145"/>
      <c r="EBX151" s="145"/>
      <c r="ECC151" s="145"/>
      <c r="ECL151" s="145"/>
      <c r="ECO151" s="145"/>
      <c r="ECW151" s="145"/>
      <c r="EDS151" s="145"/>
      <c r="EDT151" s="145"/>
      <c r="EDU151" s="145"/>
      <c r="EDV151" s="145"/>
      <c r="EDW151" s="145"/>
      <c r="EDX151" s="145"/>
      <c r="EEP151" s="145"/>
      <c r="EEQ151" s="145"/>
      <c r="EET151" s="145"/>
      <c r="EEW151" s="145"/>
      <c r="EEY151" s="145"/>
      <c r="EFA151" s="145"/>
      <c r="EFD151" s="145"/>
      <c r="EFG151" s="145"/>
      <c r="EFJ151" s="145"/>
      <c r="EFM151" s="145"/>
      <c r="EFP151" s="145"/>
      <c r="EFS151" s="145"/>
      <c r="EFV151" s="145"/>
      <c r="EFY151" s="145"/>
      <c r="EGA151" s="145"/>
      <c r="EGN151" s="145"/>
      <c r="EGO151" s="145"/>
      <c r="EGP151" s="145"/>
      <c r="EGQ151" s="145"/>
      <c r="EGR151" s="145"/>
      <c r="EGS151" s="145"/>
      <c r="EGT151" s="145"/>
      <c r="EGU151" s="145"/>
      <c r="EGV151" s="145"/>
      <c r="EGW151" s="145"/>
      <c r="EGX151" s="145"/>
      <c r="EGY151" s="145"/>
      <c r="EGZ151" s="145"/>
      <c r="EHA151" s="145"/>
      <c r="EHE151" s="145"/>
      <c r="EHG151" s="145"/>
      <c r="EHH151" s="145"/>
      <c r="EHI151" s="145"/>
      <c r="EHJ151" s="145"/>
      <c r="EHM151" s="145"/>
      <c r="EHO151" s="145"/>
      <c r="EHP151" s="145"/>
      <c r="EHQ151" s="145"/>
      <c r="EHR151" s="145"/>
      <c r="EHS151" s="145"/>
      <c r="EHT151" s="145"/>
      <c r="EHU151" s="145"/>
      <c r="EHV151" s="145"/>
      <c r="EHW151" s="145"/>
      <c r="EHX151" s="145"/>
      <c r="EHY151" s="145"/>
      <c r="EHZ151" s="145"/>
      <c r="EIA151" s="145"/>
      <c r="EID151" s="145"/>
      <c r="EIG151" s="145"/>
      <c r="EIJ151" s="145"/>
      <c r="EIM151" s="145"/>
      <c r="EIP151" s="145"/>
      <c r="EJB151" s="145"/>
      <c r="EJE151" s="145"/>
      <c r="EJH151" s="145"/>
      <c r="EJK151" s="145"/>
      <c r="EJT151" s="145"/>
      <c r="EJZ151" s="145"/>
      <c r="EKC151" s="145"/>
      <c r="EKF151" s="145"/>
      <c r="EKI151" s="145"/>
      <c r="EKO151" s="145"/>
      <c r="EKR151" s="145"/>
      <c r="EKX151" s="145"/>
      <c r="EKZ151" s="145"/>
      <c r="ELA151" s="145"/>
      <c r="ELC151" s="145"/>
      <c r="ELF151" s="145"/>
      <c r="ELI151" s="145"/>
      <c r="ELL151" s="145"/>
      <c r="ELT151" s="145"/>
      <c r="ELY151" s="145"/>
      <c r="EMH151" s="145"/>
      <c r="EMK151" s="145"/>
      <c r="EMS151" s="145"/>
      <c r="ENO151" s="145"/>
      <c r="ENP151" s="145"/>
      <c r="ENQ151" s="145"/>
      <c r="ENR151" s="145"/>
      <c r="ENS151" s="145"/>
      <c r="ENT151" s="145"/>
      <c r="EOL151" s="145"/>
      <c r="EOM151" s="145"/>
      <c r="EOP151" s="145"/>
      <c r="EOS151" s="145"/>
      <c r="EOU151" s="145"/>
      <c r="EOW151" s="145"/>
      <c r="EOZ151" s="145"/>
      <c r="EPC151" s="145"/>
      <c r="EPF151" s="145"/>
      <c r="EPI151" s="145"/>
      <c r="EPL151" s="145"/>
      <c r="EPO151" s="145"/>
      <c r="EPR151" s="145"/>
      <c r="EPU151" s="145"/>
      <c r="EPW151" s="145"/>
      <c r="EQJ151" s="145"/>
      <c r="EQK151" s="145"/>
      <c r="EQL151" s="145"/>
      <c r="EQM151" s="145"/>
      <c r="EQN151" s="145"/>
      <c r="EQO151" s="145"/>
      <c r="EQP151" s="145"/>
      <c r="EQQ151" s="145"/>
      <c r="EQR151" s="145"/>
      <c r="EQS151" s="145"/>
      <c r="EQT151" s="145"/>
      <c r="EQU151" s="145"/>
      <c r="EQV151" s="145"/>
      <c r="EQW151" s="145"/>
      <c r="ERA151" s="145"/>
      <c r="ERC151" s="145"/>
      <c r="ERD151" s="145"/>
      <c r="ERE151" s="145"/>
      <c r="ERF151" s="145"/>
      <c r="ERI151" s="145"/>
      <c r="ERK151" s="145"/>
      <c r="ERL151" s="145"/>
      <c r="ERM151" s="145"/>
      <c r="ERN151" s="145"/>
      <c r="ERO151" s="145"/>
      <c r="ERP151" s="145"/>
      <c r="ERQ151" s="145"/>
      <c r="ERR151" s="145"/>
      <c r="ERS151" s="145"/>
      <c r="ERT151" s="145"/>
      <c r="ERU151" s="145"/>
      <c r="ERV151" s="145"/>
      <c r="ERW151" s="145"/>
      <c r="ERZ151" s="145"/>
      <c r="ESC151" s="145"/>
      <c r="ESF151" s="145"/>
      <c r="ESI151" s="145"/>
      <c r="ESL151" s="145"/>
      <c r="ESX151" s="145"/>
      <c r="ETA151" s="145"/>
      <c r="ETD151" s="145"/>
      <c r="ETG151" s="145"/>
      <c r="ETP151" s="145"/>
      <c r="ETV151" s="145"/>
      <c r="ETY151" s="145"/>
      <c r="EUB151" s="145"/>
      <c r="EUE151" s="145"/>
      <c r="EUK151" s="145"/>
      <c r="EUN151" s="145"/>
      <c r="EUT151" s="145"/>
      <c r="EUV151" s="145"/>
      <c r="EUW151" s="145"/>
      <c r="EUY151" s="145"/>
      <c r="EVB151" s="145"/>
      <c r="EVE151" s="145"/>
      <c r="EVH151" s="145"/>
      <c r="EVP151" s="145"/>
      <c r="EVU151" s="145"/>
      <c r="EWD151" s="145"/>
      <c r="EWG151" s="145"/>
      <c r="EWO151" s="145"/>
      <c r="EXK151" s="145"/>
      <c r="EXL151" s="145"/>
      <c r="EXM151" s="145"/>
      <c r="EXN151" s="145"/>
      <c r="EXO151" s="145"/>
      <c r="EXP151" s="145"/>
      <c r="EYH151" s="145"/>
      <c r="EYI151" s="145"/>
      <c r="EYL151" s="145"/>
      <c r="EYO151" s="145"/>
      <c r="EYQ151" s="145"/>
      <c r="EYS151" s="145"/>
      <c r="EYV151" s="145"/>
      <c r="EYY151" s="145"/>
      <c r="EZB151" s="145"/>
      <c r="EZE151" s="145"/>
      <c r="EZH151" s="145"/>
      <c r="EZK151" s="145"/>
      <c r="EZN151" s="145"/>
      <c r="EZQ151" s="145"/>
      <c r="EZS151" s="145"/>
      <c r="FAF151" s="145"/>
      <c r="FAG151" s="145"/>
      <c r="FAH151" s="145"/>
      <c r="FAI151" s="145"/>
      <c r="FAJ151" s="145"/>
      <c r="FAK151" s="145"/>
      <c r="FAL151" s="145"/>
      <c r="FAM151" s="145"/>
      <c r="FAN151" s="145"/>
      <c r="FAO151" s="145"/>
      <c r="FAP151" s="145"/>
      <c r="FAQ151" s="145"/>
      <c r="FAR151" s="145"/>
      <c r="FAS151" s="145"/>
      <c r="FAW151" s="145"/>
      <c r="FAY151" s="145"/>
      <c r="FAZ151" s="145"/>
      <c r="FBA151" s="145"/>
      <c r="FBB151" s="145"/>
      <c r="FBE151" s="145"/>
      <c r="FBG151" s="145"/>
      <c r="FBH151" s="145"/>
      <c r="FBI151" s="145"/>
      <c r="FBJ151" s="145"/>
      <c r="FBK151" s="145"/>
      <c r="FBL151" s="145"/>
      <c r="FBM151" s="145"/>
      <c r="FBN151" s="145"/>
      <c r="FBO151" s="145"/>
      <c r="FBP151" s="145"/>
      <c r="FBQ151" s="145"/>
      <c r="FBR151" s="145"/>
      <c r="FBS151" s="145"/>
      <c r="FBV151" s="145"/>
      <c r="FBY151" s="145"/>
      <c r="FCB151" s="145"/>
      <c r="FCE151" s="145"/>
      <c r="FCH151" s="145"/>
      <c r="FCT151" s="145"/>
      <c r="FCW151" s="145"/>
      <c r="FCZ151" s="145"/>
      <c r="FDC151" s="145"/>
      <c r="FDL151" s="145"/>
      <c r="FDR151" s="145"/>
      <c r="FDU151" s="145"/>
      <c r="FDX151" s="145"/>
      <c r="FEA151" s="145"/>
      <c r="FEG151" s="145"/>
      <c r="FEJ151" s="145"/>
      <c r="FEP151" s="145"/>
      <c r="FER151" s="145"/>
      <c r="FES151" s="145"/>
      <c r="FEU151" s="145"/>
      <c r="FEX151" s="145"/>
      <c r="FFA151" s="145"/>
      <c r="FFD151" s="145"/>
      <c r="FFL151" s="145"/>
      <c r="FFQ151" s="145"/>
      <c r="FFZ151" s="145"/>
      <c r="FGC151" s="145"/>
      <c r="FGK151" s="145"/>
      <c r="FHG151" s="145"/>
      <c r="FHH151" s="145"/>
      <c r="FHI151" s="145"/>
      <c r="FHJ151" s="145"/>
      <c r="FHK151" s="145"/>
      <c r="FHL151" s="145"/>
      <c r="FID151" s="145"/>
      <c r="FIE151" s="145"/>
      <c r="FIH151" s="145"/>
      <c r="FIK151" s="145"/>
      <c r="FIM151" s="145"/>
      <c r="FIO151" s="145"/>
      <c r="FIR151" s="145"/>
      <c r="FIU151" s="145"/>
      <c r="FIX151" s="145"/>
      <c r="FJA151" s="145"/>
      <c r="FJD151" s="145"/>
      <c r="FJG151" s="145"/>
      <c r="FJJ151" s="145"/>
      <c r="FJM151" s="145"/>
      <c r="FJO151" s="145"/>
      <c r="FKB151" s="145"/>
      <c r="FKC151" s="145"/>
      <c r="FKD151" s="145"/>
      <c r="FKE151" s="145"/>
      <c r="FKF151" s="145"/>
      <c r="FKG151" s="145"/>
      <c r="FKH151" s="145"/>
      <c r="FKI151" s="145"/>
      <c r="FKJ151" s="145"/>
      <c r="FKK151" s="145"/>
      <c r="FKL151" s="145"/>
      <c r="FKM151" s="145"/>
      <c r="FKN151" s="145"/>
      <c r="FKO151" s="145"/>
      <c r="FKS151" s="145"/>
      <c r="FKU151" s="145"/>
      <c r="FKV151" s="145"/>
      <c r="FKW151" s="145"/>
      <c r="FKX151" s="145"/>
      <c r="FLA151" s="145"/>
      <c r="FLC151" s="145"/>
      <c r="FLD151" s="145"/>
      <c r="FLE151" s="145"/>
      <c r="FLF151" s="145"/>
      <c r="FLG151" s="145"/>
      <c r="FLH151" s="145"/>
      <c r="FLI151" s="145"/>
      <c r="FLJ151" s="145"/>
      <c r="FLK151" s="145"/>
      <c r="FLL151" s="145"/>
      <c r="FLM151" s="145"/>
      <c r="FLN151" s="145"/>
      <c r="FLO151" s="145"/>
      <c r="FLR151" s="145"/>
      <c r="FLU151" s="145"/>
      <c r="FLX151" s="145"/>
      <c r="FMA151" s="145"/>
      <c r="FMD151" s="145"/>
      <c r="FMP151" s="145"/>
      <c r="FMS151" s="145"/>
      <c r="FMV151" s="145"/>
      <c r="FMY151" s="145"/>
      <c r="FNH151" s="145"/>
      <c r="FNN151" s="145"/>
      <c r="FNQ151" s="145"/>
      <c r="FNT151" s="145"/>
      <c r="FNW151" s="145"/>
      <c r="FOC151" s="145"/>
      <c r="FOF151" s="145"/>
      <c r="FOL151" s="145"/>
      <c r="FON151" s="145"/>
      <c r="FOO151" s="145"/>
      <c r="FOQ151" s="145"/>
      <c r="FOT151" s="145"/>
      <c r="FOW151" s="145"/>
      <c r="FOZ151" s="145"/>
      <c r="FPH151" s="145"/>
      <c r="FPM151" s="145"/>
      <c r="FPV151" s="145"/>
      <c r="FPY151" s="145"/>
      <c r="FQG151" s="145"/>
      <c r="FRC151" s="145"/>
      <c r="FRD151" s="145"/>
      <c r="FRE151" s="145"/>
      <c r="FRF151" s="145"/>
      <c r="FRG151" s="145"/>
      <c r="FRH151" s="145"/>
      <c r="FRZ151" s="145"/>
      <c r="FSA151" s="145"/>
      <c r="FSD151" s="145"/>
      <c r="FSG151" s="145"/>
      <c r="FSI151" s="145"/>
      <c r="FSK151" s="145"/>
      <c r="FSN151" s="145"/>
      <c r="FSQ151" s="145"/>
      <c r="FST151" s="145"/>
      <c r="FSW151" s="145"/>
      <c r="FSZ151" s="145"/>
      <c r="FTC151" s="145"/>
      <c r="FTF151" s="145"/>
      <c r="FTI151" s="145"/>
      <c r="FTK151" s="145"/>
      <c r="FTX151" s="145"/>
      <c r="FTY151" s="145"/>
      <c r="FTZ151" s="145"/>
      <c r="FUA151" s="145"/>
      <c r="FUB151" s="145"/>
      <c r="FUC151" s="145"/>
      <c r="FUD151" s="145"/>
      <c r="FUE151" s="145"/>
      <c r="FUF151" s="145"/>
      <c r="FUG151" s="145"/>
      <c r="FUH151" s="145"/>
      <c r="FUI151" s="145"/>
      <c r="FUJ151" s="145"/>
      <c r="FUK151" s="145"/>
      <c r="FUO151" s="145"/>
      <c r="FUQ151" s="145"/>
      <c r="FUR151" s="145"/>
      <c r="FUS151" s="145"/>
      <c r="FUT151" s="145"/>
      <c r="FUW151" s="145"/>
      <c r="FUY151" s="145"/>
      <c r="FUZ151" s="145"/>
      <c r="FVA151" s="145"/>
      <c r="FVB151" s="145"/>
      <c r="FVC151" s="145"/>
      <c r="FVD151" s="145"/>
      <c r="FVE151" s="145"/>
      <c r="FVF151" s="145"/>
      <c r="FVG151" s="145"/>
      <c r="FVH151" s="145"/>
      <c r="FVI151" s="145"/>
      <c r="FVJ151" s="145"/>
      <c r="FVK151" s="145"/>
      <c r="FVN151" s="145"/>
      <c r="FVQ151" s="145"/>
      <c r="FVT151" s="145"/>
      <c r="FVW151" s="145"/>
      <c r="FVZ151" s="145"/>
      <c r="FWL151" s="145"/>
      <c r="FWO151" s="145"/>
      <c r="FWR151" s="145"/>
      <c r="FWU151" s="145"/>
      <c r="FXD151" s="145"/>
      <c r="FXJ151" s="145"/>
      <c r="FXM151" s="145"/>
      <c r="FXP151" s="145"/>
      <c r="FXS151" s="145"/>
      <c r="FXY151" s="145"/>
      <c r="FYB151" s="145"/>
      <c r="FYH151" s="145"/>
      <c r="FYJ151" s="145"/>
      <c r="FYK151" s="145"/>
      <c r="FYM151" s="145"/>
      <c r="FYP151" s="145"/>
      <c r="FYS151" s="145"/>
      <c r="FYV151" s="145"/>
      <c r="FZD151" s="145"/>
      <c r="FZI151" s="145"/>
      <c r="FZR151" s="145"/>
      <c r="FZU151" s="145"/>
      <c r="GAC151" s="145"/>
      <c r="GAY151" s="145"/>
      <c r="GAZ151" s="145"/>
      <c r="GBA151" s="145"/>
      <c r="GBB151" s="145"/>
      <c r="GBC151" s="145"/>
      <c r="GBD151" s="145"/>
      <c r="GBV151" s="145"/>
      <c r="GBW151" s="145"/>
      <c r="GBZ151" s="145"/>
      <c r="GCC151" s="145"/>
      <c r="GCE151" s="145"/>
      <c r="GCG151" s="145"/>
      <c r="GCJ151" s="145"/>
      <c r="GCM151" s="145"/>
      <c r="GCP151" s="145"/>
      <c r="GCS151" s="145"/>
      <c r="GCV151" s="145"/>
      <c r="GCY151" s="145"/>
      <c r="GDB151" s="145"/>
      <c r="GDE151" s="145"/>
      <c r="GDG151" s="145"/>
      <c r="GDT151" s="145"/>
      <c r="GDU151" s="145"/>
      <c r="GDV151" s="145"/>
      <c r="GDW151" s="145"/>
      <c r="GDX151" s="145"/>
      <c r="GDY151" s="145"/>
      <c r="GDZ151" s="145"/>
      <c r="GEA151" s="145"/>
      <c r="GEB151" s="145"/>
      <c r="GEC151" s="145"/>
      <c r="GED151" s="145"/>
      <c r="GEE151" s="145"/>
      <c r="GEF151" s="145"/>
      <c r="GEG151" s="145"/>
      <c r="GEK151" s="145"/>
      <c r="GEM151" s="145"/>
      <c r="GEN151" s="145"/>
      <c r="GEO151" s="145"/>
      <c r="GEP151" s="145"/>
      <c r="GES151" s="145"/>
      <c r="GEU151" s="145"/>
      <c r="GEV151" s="145"/>
      <c r="GEW151" s="145"/>
      <c r="GEX151" s="145"/>
      <c r="GEY151" s="145"/>
      <c r="GEZ151" s="145"/>
      <c r="GFA151" s="145"/>
      <c r="GFB151" s="145"/>
      <c r="GFC151" s="145"/>
      <c r="GFD151" s="145"/>
      <c r="GFE151" s="145"/>
      <c r="GFF151" s="145"/>
      <c r="GFG151" s="145"/>
      <c r="GFJ151" s="145"/>
      <c r="GFM151" s="145"/>
      <c r="GFP151" s="145"/>
      <c r="GFS151" s="145"/>
      <c r="GFV151" s="145"/>
      <c r="GGH151" s="145"/>
      <c r="GGK151" s="145"/>
      <c r="GGN151" s="145"/>
      <c r="GGQ151" s="145"/>
      <c r="GGZ151" s="145"/>
      <c r="GHF151" s="145"/>
      <c r="GHI151" s="145"/>
      <c r="GHL151" s="145"/>
      <c r="GHO151" s="145"/>
      <c r="GHU151" s="145"/>
      <c r="GHX151" s="145"/>
      <c r="GID151" s="145"/>
      <c r="GIF151" s="145"/>
      <c r="GIG151" s="145"/>
      <c r="GII151" s="145"/>
      <c r="GIL151" s="145"/>
      <c r="GIO151" s="145"/>
      <c r="GIR151" s="145"/>
      <c r="GIZ151" s="145"/>
      <c r="GJE151" s="145"/>
      <c r="GJN151" s="145"/>
      <c r="GJQ151" s="145"/>
      <c r="GJY151" s="145"/>
      <c r="GKU151" s="145"/>
      <c r="GKV151" s="145"/>
      <c r="GKW151" s="145"/>
      <c r="GKX151" s="145"/>
      <c r="GKY151" s="145"/>
      <c r="GKZ151" s="145"/>
      <c r="GLR151" s="145"/>
      <c r="GLS151" s="145"/>
      <c r="GLV151" s="145"/>
      <c r="GLY151" s="145"/>
      <c r="GMA151" s="145"/>
      <c r="GMC151" s="145"/>
      <c r="GMF151" s="145"/>
      <c r="GMI151" s="145"/>
      <c r="GML151" s="145"/>
      <c r="GMO151" s="145"/>
      <c r="GMR151" s="145"/>
      <c r="GMU151" s="145"/>
      <c r="GMX151" s="145"/>
      <c r="GNA151" s="145"/>
      <c r="GNC151" s="145"/>
      <c r="GNP151" s="145"/>
      <c r="GNQ151" s="145"/>
      <c r="GNR151" s="145"/>
      <c r="GNS151" s="145"/>
      <c r="GNT151" s="145"/>
      <c r="GNU151" s="145"/>
      <c r="GNV151" s="145"/>
      <c r="GNW151" s="145"/>
      <c r="GNX151" s="145"/>
      <c r="GNY151" s="145"/>
      <c r="GNZ151" s="145"/>
      <c r="GOA151" s="145"/>
      <c r="GOB151" s="145"/>
      <c r="GOC151" s="145"/>
      <c r="GOG151" s="145"/>
      <c r="GOI151" s="145"/>
      <c r="GOJ151" s="145"/>
      <c r="GOK151" s="145"/>
      <c r="GOL151" s="145"/>
      <c r="GOO151" s="145"/>
      <c r="GOQ151" s="145"/>
      <c r="GOR151" s="145"/>
      <c r="GOS151" s="145"/>
      <c r="GOT151" s="145"/>
      <c r="GOU151" s="145"/>
      <c r="GOV151" s="145"/>
      <c r="GOW151" s="145"/>
      <c r="GOX151" s="145"/>
      <c r="GOY151" s="145"/>
      <c r="GOZ151" s="145"/>
      <c r="GPA151" s="145"/>
      <c r="GPB151" s="145"/>
      <c r="GPC151" s="145"/>
      <c r="GPF151" s="145"/>
      <c r="GPI151" s="145"/>
      <c r="GPL151" s="145"/>
      <c r="GPO151" s="145"/>
      <c r="GPR151" s="145"/>
      <c r="GQD151" s="145"/>
      <c r="GQG151" s="145"/>
      <c r="GQJ151" s="145"/>
      <c r="GQM151" s="145"/>
      <c r="GQV151" s="145"/>
      <c r="GRB151" s="145"/>
      <c r="GRE151" s="145"/>
      <c r="GRH151" s="145"/>
      <c r="GRK151" s="145"/>
      <c r="GRQ151" s="145"/>
      <c r="GRT151" s="145"/>
      <c r="GRZ151" s="145"/>
      <c r="GSB151" s="145"/>
      <c r="GSC151" s="145"/>
      <c r="GSE151" s="145"/>
      <c r="GSH151" s="145"/>
      <c r="GSK151" s="145"/>
      <c r="GSN151" s="145"/>
      <c r="GSV151" s="145"/>
      <c r="GTA151" s="145"/>
      <c r="GTJ151" s="145"/>
      <c r="GTM151" s="145"/>
      <c r="GTU151" s="145"/>
      <c r="GUQ151" s="145"/>
      <c r="GUR151" s="145"/>
      <c r="GUS151" s="145"/>
      <c r="GUT151" s="145"/>
      <c r="GUU151" s="145"/>
      <c r="GUV151" s="145"/>
      <c r="GVN151" s="145"/>
      <c r="GVO151" s="145"/>
      <c r="GVR151" s="145"/>
      <c r="GVU151" s="145"/>
      <c r="GVW151" s="145"/>
      <c r="GVY151" s="145"/>
      <c r="GWB151" s="145"/>
      <c r="GWE151" s="145"/>
      <c r="GWH151" s="145"/>
      <c r="GWK151" s="145"/>
      <c r="GWN151" s="145"/>
      <c r="GWQ151" s="145"/>
      <c r="GWT151" s="145"/>
      <c r="GWW151" s="145"/>
      <c r="GWY151" s="145"/>
      <c r="GXL151" s="145"/>
      <c r="GXM151" s="145"/>
      <c r="GXN151" s="145"/>
      <c r="GXO151" s="145"/>
      <c r="GXP151" s="145"/>
      <c r="GXQ151" s="145"/>
      <c r="GXR151" s="145"/>
      <c r="GXS151" s="145"/>
      <c r="GXT151" s="145"/>
      <c r="GXU151" s="145"/>
      <c r="GXV151" s="145"/>
      <c r="GXW151" s="145"/>
      <c r="GXX151" s="145"/>
      <c r="GXY151" s="145"/>
      <c r="GYC151" s="145"/>
      <c r="GYE151" s="145"/>
      <c r="GYF151" s="145"/>
      <c r="GYG151" s="145"/>
      <c r="GYH151" s="145"/>
      <c r="GYK151" s="145"/>
      <c r="GYM151" s="145"/>
      <c r="GYN151" s="145"/>
      <c r="GYO151" s="145"/>
      <c r="GYP151" s="145"/>
      <c r="GYQ151" s="145"/>
      <c r="GYR151" s="145"/>
      <c r="GYS151" s="145"/>
      <c r="GYT151" s="145"/>
      <c r="GYU151" s="145"/>
      <c r="GYV151" s="145"/>
      <c r="GYW151" s="145"/>
      <c r="GYX151" s="145"/>
      <c r="GYY151" s="145"/>
      <c r="GZB151" s="145"/>
      <c r="GZE151" s="145"/>
      <c r="GZH151" s="145"/>
      <c r="GZK151" s="145"/>
      <c r="GZN151" s="145"/>
      <c r="GZZ151" s="145"/>
      <c r="HAC151" s="145"/>
      <c r="HAF151" s="145"/>
      <c r="HAI151" s="145"/>
      <c r="HAR151" s="145"/>
      <c r="HAX151" s="145"/>
      <c r="HBA151" s="145"/>
      <c r="HBD151" s="145"/>
      <c r="HBG151" s="145"/>
      <c r="HBM151" s="145"/>
      <c r="HBP151" s="145"/>
      <c r="HBV151" s="145"/>
      <c r="HBX151" s="145"/>
      <c r="HBY151" s="145"/>
      <c r="HCA151" s="145"/>
      <c r="HCD151" s="145"/>
      <c r="HCG151" s="145"/>
      <c r="HCJ151" s="145"/>
      <c r="HCR151" s="145"/>
      <c r="HCW151" s="145"/>
      <c r="HDF151" s="145"/>
      <c r="HDI151" s="145"/>
      <c r="HDQ151" s="145"/>
      <c r="HEM151" s="145"/>
      <c r="HEN151" s="145"/>
      <c r="HEO151" s="145"/>
      <c r="HEP151" s="145"/>
      <c r="HEQ151" s="145"/>
      <c r="HER151" s="145"/>
      <c r="HFJ151" s="145"/>
      <c r="HFK151" s="145"/>
      <c r="HFN151" s="145"/>
      <c r="HFQ151" s="145"/>
      <c r="HFS151" s="145"/>
      <c r="HFU151" s="145"/>
      <c r="HFX151" s="145"/>
      <c r="HGA151" s="145"/>
      <c r="HGD151" s="145"/>
      <c r="HGG151" s="145"/>
      <c r="HGJ151" s="145"/>
      <c r="HGM151" s="145"/>
      <c r="HGP151" s="145"/>
      <c r="HGS151" s="145"/>
      <c r="HGU151" s="145"/>
      <c r="HHH151" s="145"/>
      <c r="HHI151" s="145"/>
      <c r="HHJ151" s="145"/>
      <c r="HHK151" s="145"/>
      <c r="HHL151" s="145"/>
      <c r="HHM151" s="145"/>
      <c r="HHN151" s="145"/>
      <c r="HHO151" s="145"/>
      <c r="HHP151" s="145"/>
      <c r="HHQ151" s="145"/>
      <c r="HHR151" s="145"/>
      <c r="HHS151" s="145"/>
      <c r="HHT151" s="145"/>
      <c r="HHU151" s="145"/>
      <c r="HHY151" s="145"/>
      <c r="HIA151" s="145"/>
      <c r="HIB151" s="145"/>
      <c r="HIC151" s="145"/>
      <c r="HID151" s="145"/>
      <c r="HIG151" s="145"/>
      <c r="HII151" s="145"/>
      <c r="HIJ151" s="145"/>
      <c r="HIK151" s="145"/>
      <c r="HIL151" s="145"/>
      <c r="HIM151" s="145"/>
      <c r="HIN151" s="145"/>
      <c r="HIO151" s="145"/>
      <c r="HIP151" s="145"/>
      <c r="HIQ151" s="145"/>
      <c r="HIR151" s="145"/>
      <c r="HIS151" s="145"/>
      <c r="HIT151" s="145"/>
      <c r="HIU151" s="145"/>
      <c r="HIX151" s="145"/>
      <c r="HJA151" s="145"/>
      <c r="HJD151" s="145"/>
      <c r="HJG151" s="145"/>
      <c r="HJJ151" s="145"/>
      <c r="HJV151" s="145"/>
      <c r="HJY151" s="145"/>
      <c r="HKB151" s="145"/>
      <c r="HKE151" s="145"/>
      <c r="HKN151" s="145"/>
      <c r="HKT151" s="145"/>
      <c r="HKW151" s="145"/>
      <c r="HKZ151" s="145"/>
      <c r="HLC151" s="145"/>
      <c r="HLI151" s="145"/>
      <c r="HLL151" s="145"/>
      <c r="HLR151" s="145"/>
      <c r="HLT151" s="145"/>
      <c r="HLU151" s="145"/>
      <c r="HLW151" s="145"/>
      <c r="HLZ151" s="145"/>
      <c r="HMC151" s="145"/>
      <c r="HMF151" s="145"/>
      <c r="HMN151" s="145"/>
      <c r="HMS151" s="145"/>
      <c r="HNB151" s="145"/>
      <c r="HNE151" s="145"/>
      <c r="HNM151" s="145"/>
      <c r="HOI151" s="145"/>
      <c r="HOJ151" s="145"/>
      <c r="HOK151" s="145"/>
      <c r="HOL151" s="145"/>
      <c r="HOM151" s="145"/>
      <c r="HON151" s="145"/>
      <c r="HPF151" s="145"/>
      <c r="HPG151" s="145"/>
      <c r="HPJ151" s="145"/>
      <c r="HPM151" s="145"/>
      <c r="HPO151" s="145"/>
      <c r="HPQ151" s="145"/>
      <c r="HPT151" s="145"/>
      <c r="HPW151" s="145"/>
      <c r="HPZ151" s="145"/>
      <c r="HQC151" s="145"/>
      <c r="HQF151" s="145"/>
      <c r="HQI151" s="145"/>
      <c r="HQL151" s="145"/>
      <c r="HQO151" s="145"/>
      <c r="HQQ151" s="145"/>
      <c r="HRD151" s="145"/>
      <c r="HRE151" s="145"/>
      <c r="HRF151" s="145"/>
      <c r="HRG151" s="145"/>
      <c r="HRH151" s="145"/>
      <c r="HRI151" s="145"/>
      <c r="HRJ151" s="145"/>
      <c r="HRK151" s="145"/>
      <c r="HRL151" s="145"/>
      <c r="HRM151" s="145"/>
      <c r="HRN151" s="145"/>
      <c r="HRO151" s="145"/>
      <c r="HRP151" s="145"/>
      <c r="HRQ151" s="145"/>
      <c r="HRU151" s="145"/>
      <c r="HRW151" s="145"/>
      <c r="HRX151" s="145"/>
      <c r="HRY151" s="145"/>
      <c r="HRZ151" s="145"/>
      <c r="HSC151" s="145"/>
      <c r="HSE151" s="145"/>
      <c r="HSF151" s="145"/>
      <c r="HSG151" s="145"/>
      <c r="HSH151" s="145"/>
      <c r="HSI151" s="145"/>
      <c r="HSJ151" s="145"/>
      <c r="HSK151" s="145"/>
      <c r="HSL151" s="145"/>
      <c r="HSM151" s="145"/>
      <c r="HSN151" s="145"/>
      <c r="HSO151" s="145"/>
      <c r="HSP151" s="145"/>
      <c r="HSQ151" s="145"/>
      <c r="HST151" s="145"/>
      <c r="HSW151" s="145"/>
      <c r="HSZ151" s="145"/>
      <c r="HTC151" s="145"/>
      <c r="HTF151" s="145"/>
      <c r="HTR151" s="145"/>
      <c r="HTU151" s="145"/>
      <c r="HTX151" s="145"/>
      <c r="HUA151" s="145"/>
      <c r="HUJ151" s="145"/>
      <c r="HUP151" s="145"/>
      <c r="HUS151" s="145"/>
      <c r="HUV151" s="145"/>
      <c r="HUY151" s="145"/>
      <c r="HVE151" s="145"/>
      <c r="HVH151" s="145"/>
      <c r="HVN151" s="145"/>
      <c r="HVP151" s="145"/>
      <c r="HVQ151" s="145"/>
      <c r="HVS151" s="145"/>
      <c r="HVV151" s="145"/>
      <c r="HVY151" s="145"/>
      <c r="HWB151" s="145"/>
      <c r="HWJ151" s="145"/>
      <c r="HWO151" s="145"/>
      <c r="HWX151" s="145"/>
      <c r="HXA151" s="145"/>
      <c r="HXI151" s="145"/>
      <c r="HYE151" s="145"/>
      <c r="HYF151" s="145"/>
      <c r="HYG151" s="145"/>
      <c r="HYH151" s="145"/>
      <c r="HYI151" s="145"/>
      <c r="HYJ151" s="145"/>
      <c r="HZB151" s="145"/>
      <c r="HZC151" s="145"/>
      <c r="HZF151" s="145"/>
      <c r="HZI151" s="145"/>
      <c r="HZK151" s="145"/>
      <c r="HZM151" s="145"/>
      <c r="HZP151" s="145"/>
      <c r="HZS151" s="145"/>
      <c r="HZV151" s="145"/>
      <c r="HZY151" s="145"/>
      <c r="IAB151" s="145"/>
      <c r="IAE151" s="145"/>
      <c r="IAH151" s="145"/>
      <c r="IAK151" s="145"/>
      <c r="IAM151" s="145"/>
      <c r="IAZ151" s="145"/>
      <c r="IBA151" s="145"/>
      <c r="IBB151" s="145"/>
      <c r="IBC151" s="145"/>
      <c r="IBD151" s="145"/>
      <c r="IBE151" s="145"/>
      <c r="IBF151" s="145"/>
      <c r="IBG151" s="145"/>
      <c r="IBH151" s="145"/>
      <c r="IBI151" s="145"/>
      <c r="IBJ151" s="145"/>
      <c r="IBK151" s="145"/>
      <c r="IBL151" s="145"/>
      <c r="IBM151" s="145"/>
      <c r="IBQ151" s="145"/>
      <c r="IBS151" s="145"/>
      <c r="IBT151" s="145"/>
      <c r="IBU151" s="145"/>
      <c r="IBV151" s="145"/>
      <c r="IBY151" s="145"/>
      <c r="ICA151" s="145"/>
      <c r="ICB151" s="145"/>
      <c r="ICC151" s="145"/>
      <c r="ICD151" s="145"/>
      <c r="ICE151" s="145"/>
      <c r="ICF151" s="145"/>
      <c r="ICG151" s="145"/>
      <c r="ICH151" s="145"/>
      <c r="ICI151" s="145"/>
      <c r="ICJ151" s="145"/>
      <c r="ICK151" s="145"/>
      <c r="ICL151" s="145"/>
      <c r="ICM151" s="145"/>
      <c r="ICP151" s="145"/>
      <c r="ICS151" s="145"/>
      <c r="ICV151" s="145"/>
      <c r="ICY151" s="145"/>
      <c r="IDB151" s="145"/>
      <c r="IDN151" s="145"/>
      <c r="IDQ151" s="145"/>
      <c r="IDT151" s="145"/>
      <c r="IDW151" s="145"/>
      <c r="IEF151" s="145"/>
      <c r="IEL151" s="145"/>
      <c r="IEO151" s="145"/>
      <c r="IER151" s="145"/>
      <c r="IEU151" s="145"/>
      <c r="IFA151" s="145"/>
      <c r="IFD151" s="145"/>
      <c r="IFJ151" s="145"/>
      <c r="IFL151" s="145"/>
      <c r="IFM151" s="145"/>
      <c r="IFO151" s="145"/>
      <c r="IFR151" s="145"/>
      <c r="IFU151" s="145"/>
      <c r="IFX151" s="145"/>
      <c r="IGF151" s="145"/>
      <c r="IGK151" s="145"/>
      <c r="IGT151" s="145"/>
      <c r="IGW151" s="145"/>
      <c r="IHE151" s="145"/>
      <c r="IIA151" s="145"/>
      <c r="IIB151" s="145"/>
      <c r="IIC151" s="145"/>
      <c r="IID151" s="145"/>
      <c r="IIE151" s="145"/>
      <c r="IIF151" s="145"/>
      <c r="IIX151" s="145"/>
      <c r="IIY151" s="145"/>
      <c r="IJB151" s="145"/>
      <c r="IJE151" s="145"/>
      <c r="IJG151" s="145"/>
      <c r="IJI151" s="145"/>
      <c r="IJL151" s="145"/>
      <c r="IJO151" s="145"/>
      <c r="IJR151" s="145"/>
      <c r="IJU151" s="145"/>
      <c r="IJX151" s="145"/>
      <c r="IKA151" s="145"/>
      <c r="IKD151" s="145"/>
      <c r="IKG151" s="145"/>
      <c r="IKI151" s="145"/>
      <c r="IKV151" s="145"/>
      <c r="IKW151" s="145"/>
      <c r="IKX151" s="145"/>
      <c r="IKY151" s="145"/>
      <c r="IKZ151" s="145"/>
      <c r="ILA151" s="145"/>
      <c r="ILB151" s="145"/>
      <c r="ILC151" s="145"/>
      <c r="ILD151" s="145"/>
      <c r="ILE151" s="145"/>
      <c r="ILF151" s="145"/>
      <c r="ILG151" s="145"/>
      <c r="ILH151" s="145"/>
      <c r="ILI151" s="145"/>
      <c r="ILM151" s="145"/>
      <c r="ILO151" s="145"/>
      <c r="ILP151" s="145"/>
      <c r="ILQ151" s="145"/>
      <c r="ILR151" s="145"/>
      <c r="ILU151" s="145"/>
      <c r="ILW151" s="145"/>
      <c r="ILX151" s="145"/>
      <c r="ILY151" s="145"/>
      <c r="ILZ151" s="145"/>
      <c r="IMA151" s="145"/>
      <c r="IMB151" s="145"/>
      <c r="IMC151" s="145"/>
      <c r="IMD151" s="145"/>
      <c r="IME151" s="145"/>
      <c r="IMF151" s="145"/>
      <c r="IMG151" s="145"/>
      <c r="IMH151" s="145"/>
      <c r="IMI151" s="145"/>
      <c r="IML151" s="145"/>
      <c r="IMO151" s="145"/>
      <c r="IMR151" s="145"/>
      <c r="IMU151" s="145"/>
      <c r="IMX151" s="145"/>
      <c r="INJ151" s="145"/>
      <c r="INM151" s="145"/>
      <c r="INP151" s="145"/>
      <c r="INS151" s="145"/>
      <c r="IOB151" s="145"/>
      <c r="IOH151" s="145"/>
      <c r="IOK151" s="145"/>
      <c r="ION151" s="145"/>
      <c r="IOQ151" s="145"/>
      <c r="IOW151" s="145"/>
      <c r="IOZ151" s="145"/>
      <c r="IPF151" s="145"/>
      <c r="IPH151" s="145"/>
      <c r="IPI151" s="145"/>
      <c r="IPK151" s="145"/>
      <c r="IPN151" s="145"/>
      <c r="IPQ151" s="145"/>
      <c r="IPT151" s="145"/>
      <c r="IQB151" s="145"/>
      <c r="IQG151" s="145"/>
      <c r="IQP151" s="145"/>
      <c r="IQS151" s="145"/>
      <c r="IRA151" s="145"/>
      <c r="IRW151" s="145"/>
      <c r="IRX151" s="145"/>
      <c r="IRY151" s="145"/>
      <c r="IRZ151" s="145"/>
      <c r="ISA151" s="145"/>
      <c r="ISB151" s="145"/>
      <c r="IST151" s="145"/>
      <c r="ISU151" s="145"/>
      <c r="ISX151" s="145"/>
      <c r="ITA151" s="145"/>
      <c r="ITC151" s="145"/>
      <c r="ITE151" s="145"/>
      <c r="ITH151" s="145"/>
      <c r="ITK151" s="145"/>
      <c r="ITN151" s="145"/>
      <c r="ITQ151" s="145"/>
      <c r="ITT151" s="145"/>
      <c r="ITW151" s="145"/>
      <c r="ITZ151" s="145"/>
      <c r="IUC151" s="145"/>
      <c r="IUE151" s="145"/>
      <c r="IUR151" s="145"/>
      <c r="IUS151" s="145"/>
      <c r="IUT151" s="145"/>
      <c r="IUU151" s="145"/>
      <c r="IUV151" s="145"/>
      <c r="IUW151" s="145"/>
      <c r="IUX151" s="145"/>
      <c r="IUY151" s="145"/>
      <c r="IUZ151" s="145"/>
      <c r="IVA151" s="145"/>
      <c r="IVB151" s="145"/>
      <c r="IVC151" s="145"/>
      <c r="IVD151" s="145"/>
      <c r="IVE151" s="145"/>
      <c r="IVI151" s="145"/>
      <c r="IVK151" s="145"/>
      <c r="IVL151" s="145"/>
      <c r="IVM151" s="145"/>
      <c r="IVN151" s="145"/>
      <c r="IVQ151" s="145"/>
      <c r="IVS151" s="145"/>
      <c r="IVT151" s="145"/>
      <c r="IVU151" s="145"/>
      <c r="IVV151" s="145"/>
      <c r="IVW151" s="145"/>
      <c r="IVX151" s="145"/>
      <c r="IVY151" s="145"/>
      <c r="IVZ151" s="145"/>
      <c r="IWA151" s="145"/>
      <c r="IWB151" s="145"/>
      <c r="IWC151" s="145"/>
      <c r="IWD151" s="145"/>
      <c r="IWE151" s="145"/>
      <c r="IWH151" s="145"/>
      <c r="IWK151" s="145"/>
      <c r="IWN151" s="145"/>
      <c r="IWQ151" s="145"/>
      <c r="IWT151" s="145"/>
      <c r="IXF151" s="145"/>
      <c r="IXI151" s="145"/>
      <c r="IXL151" s="145"/>
      <c r="IXO151" s="145"/>
      <c r="IXX151" s="145"/>
      <c r="IYD151" s="145"/>
      <c r="IYG151" s="145"/>
      <c r="IYJ151" s="145"/>
      <c r="IYM151" s="145"/>
      <c r="IYS151" s="145"/>
      <c r="IYV151" s="145"/>
      <c r="IZB151" s="145"/>
      <c r="IZD151" s="145"/>
      <c r="IZE151" s="145"/>
      <c r="IZG151" s="145"/>
      <c r="IZJ151" s="145"/>
      <c r="IZM151" s="145"/>
      <c r="IZP151" s="145"/>
      <c r="IZX151" s="145"/>
      <c r="JAC151" s="145"/>
      <c r="JAL151" s="145"/>
      <c r="JAO151" s="145"/>
      <c r="JAW151" s="145"/>
      <c r="JBS151" s="145"/>
      <c r="JBT151" s="145"/>
      <c r="JBU151" s="145"/>
      <c r="JBV151" s="145"/>
      <c r="JBW151" s="145"/>
      <c r="JBX151" s="145"/>
      <c r="JCP151" s="145"/>
      <c r="JCQ151" s="145"/>
      <c r="JCT151" s="145"/>
      <c r="JCW151" s="145"/>
      <c r="JCY151" s="145"/>
      <c r="JDA151" s="145"/>
      <c r="JDD151" s="145"/>
      <c r="JDG151" s="145"/>
      <c r="JDJ151" s="145"/>
      <c r="JDM151" s="145"/>
      <c r="JDP151" s="145"/>
      <c r="JDS151" s="145"/>
      <c r="JDV151" s="145"/>
      <c r="JDY151" s="145"/>
      <c r="JEA151" s="145"/>
      <c r="JEN151" s="145"/>
      <c r="JEO151" s="145"/>
      <c r="JEP151" s="145"/>
      <c r="JEQ151" s="145"/>
      <c r="JER151" s="145"/>
      <c r="JES151" s="145"/>
      <c r="JET151" s="145"/>
      <c r="JEU151" s="145"/>
      <c r="JEV151" s="145"/>
      <c r="JEW151" s="145"/>
      <c r="JEX151" s="145"/>
      <c r="JEY151" s="145"/>
      <c r="JEZ151" s="145"/>
      <c r="JFA151" s="145"/>
      <c r="JFE151" s="145"/>
      <c r="JFG151" s="145"/>
      <c r="JFH151" s="145"/>
      <c r="JFI151" s="145"/>
      <c r="JFJ151" s="145"/>
      <c r="JFM151" s="145"/>
      <c r="JFO151" s="145"/>
      <c r="JFP151" s="145"/>
      <c r="JFQ151" s="145"/>
      <c r="JFR151" s="145"/>
      <c r="JFS151" s="145"/>
      <c r="JFT151" s="145"/>
      <c r="JFU151" s="145"/>
      <c r="JFV151" s="145"/>
      <c r="JFW151" s="145"/>
      <c r="JFX151" s="145"/>
      <c r="JFY151" s="145"/>
      <c r="JFZ151" s="145"/>
      <c r="JGA151" s="145"/>
      <c r="JGD151" s="145"/>
      <c r="JGG151" s="145"/>
      <c r="JGJ151" s="145"/>
      <c r="JGM151" s="145"/>
      <c r="JGP151" s="145"/>
      <c r="JHB151" s="145"/>
      <c r="JHE151" s="145"/>
      <c r="JHH151" s="145"/>
      <c r="JHK151" s="145"/>
      <c r="JHT151" s="145"/>
      <c r="JHZ151" s="145"/>
      <c r="JIC151" s="145"/>
      <c r="JIF151" s="145"/>
      <c r="JII151" s="145"/>
      <c r="JIO151" s="145"/>
      <c r="JIR151" s="145"/>
      <c r="JIX151" s="145"/>
      <c r="JIZ151" s="145"/>
      <c r="JJA151" s="145"/>
      <c r="JJC151" s="145"/>
      <c r="JJF151" s="145"/>
      <c r="JJI151" s="145"/>
      <c r="JJL151" s="145"/>
      <c r="JJT151" s="145"/>
      <c r="JJY151" s="145"/>
      <c r="JKH151" s="145"/>
      <c r="JKK151" s="145"/>
      <c r="JKS151" s="145"/>
      <c r="JLO151" s="145"/>
      <c r="JLP151" s="145"/>
      <c r="JLQ151" s="145"/>
      <c r="JLR151" s="145"/>
      <c r="JLS151" s="145"/>
      <c r="JLT151" s="145"/>
      <c r="JML151" s="145"/>
      <c r="JMM151" s="145"/>
      <c r="JMP151" s="145"/>
      <c r="JMS151" s="145"/>
      <c r="JMU151" s="145"/>
      <c r="JMW151" s="145"/>
      <c r="JMZ151" s="145"/>
      <c r="JNC151" s="145"/>
      <c r="JNF151" s="145"/>
      <c r="JNI151" s="145"/>
      <c r="JNL151" s="145"/>
      <c r="JNO151" s="145"/>
      <c r="JNR151" s="145"/>
      <c r="JNU151" s="145"/>
      <c r="JNW151" s="145"/>
      <c r="JOJ151" s="145"/>
      <c r="JOK151" s="145"/>
      <c r="JOL151" s="145"/>
      <c r="JOM151" s="145"/>
      <c r="JON151" s="145"/>
      <c r="JOO151" s="145"/>
      <c r="JOP151" s="145"/>
      <c r="JOQ151" s="145"/>
      <c r="JOR151" s="145"/>
      <c r="JOS151" s="145"/>
      <c r="JOT151" s="145"/>
      <c r="JOU151" s="145"/>
      <c r="JOV151" s="145"/>
      <c r="JOW151" s="145"/>
      <c r="JPA151" s="145"/>
      <c r="JPC151" s="145"/>
      <c r="JPD151" s="145"/>
      <c r="JPE151" s="145"/>
      <c r="JPF151" s="145"/>
      <c r="JPI151" s="145"/>
      <c r="JPK151" s="145"/>
      <c r="JPL151" s="145"/>
      <c r="JPM151" s="145"/>
      <c r="JPN151" s="145"/>
      <c r="JPO151" s="145"/>
      <c r="JPP151" s="145"/>
      <c r="JPQ151" s="145"/>
      <c r="JPR151" s="145"/>
      <c r="JPS151" s="145"/>
      <c r="JPT151" s="145"/>
      <c r="JPU151" s="145"/>
      <c r="JPV151" s="145"/>
      <c r="JPW151" s="145"/>
      <c r="JPZ151" s="145"/>
      <c r="JQC151" s="145"/>
      <c r="JQF151" s="145"/>
      <c r="JQI151" s="145"/>
      <c r="JQL151" s="145"/>
      <c r="JQX151" s="145"/>
      <c r="JRA151" s="145"/>
      <c r="JRD151" s="145"/>
      <c r="JRG151" s="145"/>
      <c r="JRP151" s="145"/>
      <c r="JRV151" s="145"/>
      <c r="JRY151" s="145"/>
      <c r="JSB151" s="145"/>
      <c r="JSE151" s="145"/>
      <c r="JSK151" s="145"/>
      <c r="JSN151" s="145"/>
      <c r="JST151" s="145"/>
      <c r="JSV151" s="145"/>
      <c r="JSW151" s="145"/>
      <c r="JSY151" s="145"/>
      <c r="JTB151" s="145"/>
      <c r="JTE151" s="145"/>
      <c r="JTH151" s="145"/>
      <c r="JTP151" s="145"/>
      <c r="JTU151" s="145"/>
      <c r="JUD151" s="145"/>
      <c r="JUG151" s="145"/>
      <c r="JUO151" s="145"/>
      <c r="JVK151" s="145"/>
      <c r="JVL151" s="145"/>
      <c r="JVM151" s="145"/>
      <c r="JVN151" s="145"/>
      <c r="JVO151" s="145"/>
      <c r="JVP151" s="145"/>
      <c r="JWH151" s="145"/>
      <c r="JWI151" s="145"/>
      <c r="JWL151" s="145"/>
      <c r="JWO151" s="145"/>
      <c r="JWQ151" s="145"/>
      <c r="JWS151" s="145"/>
      <c r="JWV151" s="145"/>
      <c r="JWY151" s="145"/>
      <c r="JXB151" s="145"/>
      <c r="JXE151" s="145"/>
      <c r="JXH151" s="145"/>
      <c r="JXK151" s="145"/>
      <c r="JXN151" s="145"/>
      <c r="JXQ151" s="145"/>
      <c r="JXS151" s="145"/>
      <c r="JYF151" s="145"/>
      <c r="JYG151" s="145"/>
      <c r="JYH151" s="145"/>
      <c r="JYI151" s="145"/>
      <c r="JYJ151" s="145"/>
      <c r="JYK151" s="145"/>
      <c r="JYL151" s="145"/>
      <c r="JYM151" s="145"/>
      <c r="JYN151" s="145"/>
      <c r="JYO151" s="145"/>
      <c r="JYP151" s="145"/>
      <c r="JYQ151" s="145"/>
      <c r="JYR151" s="145"/>
      <c r="JYS151" s="145"/>
      <c r="JYW151" s="145"/>
      <c r="JYY151" s="145"/>
      <c r="JYZ151" s="145"/>
      <c r="JZA151" s="145"/>
      <c r="JZB151" s="145"/>
      <c r="JZE151" s="145"/>
      <c r="JZG151" s="145"/>
      <c r="JZH151" s="145"/>
      <c r="JZI151" s="145"/>
      <c r="JZJ151" s="145"/>
      <c r="JZK151" s="145"/>
      <c r="JZL151" s="145"/>
      <c r="JZM151" s="145"/>
      <c r="JZN151" s="145"/>
      <c r="JZO151" s="145"/>
      <c r="JZP151" s="145"/>
      <c r="JZQ151" s="145"/>
      <c r="JZR151" s="145"/>
      <c r="JZS151" s="145"/>
      <c r="JZV151" s="145"/>
      <c r="JZY151" s="145"/>
      <c r="KAB151" s="145"/>
      <c r="KAE151" s="145"/>
      <c r="KAH151" s="145"/>
      <c r="KAT151" s="145"/>
      <c r="KAW151" s="145"/>
      <c r="KAZ151" s="145"/>
      <c r="KBC151" s="145"/>
      <c r="KBL151" s="145"/>
      <c r="KBR151" s="145"/>
      <c r="KBU151" s="145"/>
      <c r="KBX151" s="145"/>
      <c r="KCA151" s="145"/>
      <c r="KCG151" s="145"/>
      <c r="KCJ151" s="145"/>
      <c r="KCP151" s="145"/>
      <c r="KCR151" s="145"/>
      <c r="KCS151" s="145"/>
      <c r="KCU151" s="145"/>
      <c r="KCX151" s="145"/>
      <c r="KDA151" s="145"/>
      <c r="KDD151" s="145"/>
      <c r="KDL151" s="145"/>
      <c r="KDQ151" s="145"/>
      <c r="KDZ151" s="145"/>
      <c r="KEC151" s="145"/>
      <c r="KEK151" s="145"/>
      <c r="KFG151" s="145"/>
      <c r="KFH151" s="145"/>
      <c r="KFI151" s="145"/>
      <c r="KFJ151" s="145"/>
      <c r="KFK151" s="145"/>
      <c r="KFL151" s="145"/>
      <c r="KGD151" s="145"/>
      <c r="KGE151" s="145"/>
      <c r="KGH151" s="145"/>
      <c r="KGK151" s="145"/>
      <c r="KGM151" s="145"/>
      <c r="KGO151" s="145"/>
      <c r="KGR151" s="145"/>
      <c r="KGU151" s="145"/>
      <c r="KGX151" s="145"/>
      <c r="KHA151" s="145"/>
      <c r="KHD151" s="145"/>
      <c r="KHG151" s="145"/>
      <c r="KHJ151" s="145"/>
      <c r="KHM151" s="145"/>
      <c r="KHO151" s="145"/>
      <c r="KIB151" s="145"/>
      <c r="KIC151" s="145"/>
      <c r="KID151" s="145"/>
      <c r="KIE151" s="145"/>
      <c r="KIF151" s="145"/>
      <c r="KIG151" s="145"/>
      <c r="KIH151" s="145"/>
      <c r="KII151" s="145"/>
      <c r="KIJ151" s="145"/>
      <c r="KIK151" s="145"/>
      <c r="KIL151" s="145"/>
      <c r="KIM151" s="145"/>
      <c r="KIN151" s="145"/>
      <c r="KIO151" s="145"/>
      <c r="KIS151" s="145"/>
      <c r="KIU151" s="145"/>
      <c r="KIV151" s="145"/>
      <c r="KIW151" s="145"/>
      <c r="KIX151" s="145"/>
      <c r="KJA151" s="145"/>
      <c r="KJC151" s="145"/>
      <c r="KJD151" s="145"/>
      <c r="KJE151" s="145"/>
      <c r="KJF151" s="145"/>
      <c r="KJG151" s="145"/>
      <c r="KJH151" s="145"/>
      <c r="KJI151" s="145"/>
      <c r="KJJ151" s="145"/>
      <c r="KJK151" s="145"/>
      <c r="KJL151" s="145"/>
      <c r="KJM151" s="145"/>
      <c r="KJN151" s="145"/>
      <c r="KJO151" s="145"/>
      <c r="KJR151" s="145"/>
      <c r="KJU151" s="145"/>
      <c r="KJX151" s="145"/>
      <c r="KKA151" s="145"/>
      <c r="KKD151" s="145"/>
      <c r="KKP151" s="145"/>
      <c r="KKS151" s="145"/>
      <c r="KKV151" s="145"/>
      <c r="KKY151" s="145"/>
      <c r="KLH151" s="145"/>
      <c r="KLN151" s="145"/>
      <c r="KLQ151" s="145"/>
      <c r="KLT151" s="145"/>
      <c r="KLW151" s="145"/>
      <c r="KMC151" s="145"/>
      <c r="KMF151" s="145"/>
      <c r="KML151" s="145"/>
      <c r="KMN151" s="145"/>
      <c r="KMO151" s="145"/>
      <c r="KMQ151" s="145"/>
      <c r="KMT151" s="145"/>
      <c r="KMW151" s="145"/>
      <c r="KMZ151" s="145"/>
      <c r="KNH151" s="145"/>
      <c r="KNM151" s="145"/>
      <c r="KNV151" s="145"/>
      <c r="KNY151" s="145"/>
      <c r="KOG151" s="145"/>
      <c r="KPC151" s="145"/>
      <c r="KPD151" s="145"/>
      <c r="KPE151" s="145"/>
      <c r="KPF151" s="145"/>
      <c r="KPG151" s="145"/>
      <c r="KPH151" s="145"/>
      <c r="KPZ151" s="145"/>
      <c r="KQA151" s="145"/>
      <c r="KQD151" s="145"/>
      <c r="KQG151" s="145"/>
      <c r="KQI151" s="145"/>
      <c r="KQK151" s="145"/>
      <c r="KQN151" s="145"/>
      <c r="KQQ151" s="145"/>
      <c r="KQT151" s="145"/>
      <c r="KQW151" s="145"/>
      <c r="KQZ151" s="145"/>
      <c r="KRC151" s="145"/>
      <c r="KRF151" s="145"/>
      <c r="KRI151" s="145"/>
      <c r="KRK151" s="145"/>
      <c r="KRX151" s="145"/>
      <c r="KRY151" s="145"/>
      <c r="KRZ151" s="145"/>
      <c r="KSA151" s="145"/>
      <c r="KSB151" s="145"/>
      <c r="KSC151" s="145"/>
      <c r="KSD151" s="145"/>
      <c r="KSE151" s="145"/>
      <c r="KSF151" s="145"/>
      <c r="KSG151" s="145"/>
      <c r="KSH151" s="145"/>
      <c r="KSI151" s="145"/>
      <c r="KSJ151" s="145"/>
      <c r="KSK151" s="145"/>
      <c r="KSO151" s="145"/>
      <c r="KSQ151" s="145"/>
      <c r="KSR151" s="145"/>
      <c r="KSS151" s="145"/>
      <c r="KST151" s="145"/>
      <c r="KSW151" s="145"/>
      <c r="KSY151" s="145"/>
      <c r="KSZ151" s="145"/>
      <c r="KTA151" s="145"/>
      <c r="KTB151" s="145"/>
      <c r="KTC151" s="145"/>
      <c r="KTD151" s="145"/>
      <c r="KTE151" s="145"/>
      <c r="KTF151" s="145"/>
      <c r="KTG151" s="145"/>
      <c r="KTH151" s="145"/>
      <c r="KTI151" s="145"/>
      <c r="KTJ151" s="145"/>
      <c r="KTK151" s="145"/>
      <c r="KTN151" s="145"/>
      <c r="KTQ151" s="145"/>
      <c r="KTT151" s="145"/>
      <c r="KTW151" s="145"/>
      <c r="KTZ151" s="145"/>
      <c r="KUL151" s="145"/>
      <c r="KUO151" s="145"/>
      <c r="KUR151" s="145"/>
      <c r="KUU151" s="145"/>
      <c r="KVD151" s="145"/>
      <c r="KVJ151" s="145"/>
      <c r="KVM151" s="145"/>
      <c r="KVP151" s="145"/>
      <c r="KVS151" s="145"/>
      <c r="KVY151" s="145"/>
      <c r="KWB151" s="145"/>
      <c r="KWH151" s="145"/>
      <c r="KWJ151" s="145"/>
      <c r="KWK151" s="145"/>
      <c r="KWM151" s="145"/>
      <c r="KWP151" s="145"/>
      <c r="KWS151" s="145"/>
      <c r="KWV151" s="145"/>
      <c r="KXD151" s="145"/>
      <c r="KXI151" s="145"/>
      <c r="KXR151" s="145"/>
      <c r="KXU151" s="145"/>
      <c r="KYC151" s="145"/>
      <c r="KYY151" s="145"/>
      <c r="KYZ151" s="145"/>
      <c r="KZA151" s="145"/>
      <c r="KZB151" s="145"/>
      <c r="KZC151" s="145"/>
      <c r="KZD151" s="145"/>
      <c r="KZV151" s="145"/>
      <c r="KZW151" s="145"/>
      <c r="KZZ151" s="145"/>
      <c r="LAC151" s="145"/>
      <c r="LAE151" s="145"/>
      <c r="LAG151" s="145"/>
      <c r="LAJ151" s="145"/>
      <c r="LAM151" s="145"/>
      <c r="LAP151" s="145"/>
      <c r="LAS151" s="145"/>
      <c r="LAV151" s="145"/>
      <c r="LAY151" s="145"/>
      <c r="LBB151" s="145"/>
      <c r="LBE151" s="145"/>
      <c r="LBG151" s="145"/>
      <c r="LBT151" s="145"/>
      <c r="LBU151" s="145"/>
      <c r="LBV151" s="145"/>
      <c r="LBW151" s="145"/>
      <c r="LBX151" s="145"/>
      <c r="LBY151" s="145"/>
      <c r="LBZ151" s="145"/>
      <c r="LCA151" s="145"/>
      <c r="LCB151" s="145"/>
      <c r="LCC151" s="145"/>
      <c r="LCD151" s="145"/>
      <c r="LCE151" s="145"/>
      <c r="LCF151" s="145"/>
      <c r="LCG151" s="145"/>
      <c r="LCK151" s="145"/>
      <c r="LCM151" s="145"/>
      <c r="LCN151" s="145"/>
      <c r="LCO151" s="145"/>
      <c r="LCP151" s="145"/>
      <c r="LCS151" s="145"/>
      <c r="LCU151" s="145"/>
      <c r="LCV151" s="145"/>
      <c r="LCW151" s="145"/>
      <c r="LCX151" s="145"/>
      <c r="LCY151" s="145"/>
      <c r="LCZ151" s="145"/>
      <c r="LDA151" s="145"/>
      <c r="LDB151" s="145"/>
      <c r="LDC151" s="145"/>
      <c r="LDD151" s="145"/>
      <c r="LDE151" s="145"/>
      <c r="LDF151" s="145"/>
      <c r="LDG151" s="145"/>
      <c r="LDJ151" s="145"/>
      <c r="LDM151" s="145"/>
      <c r="LDP151" s="145"/>
      <c r="LDS151" s="145"/>
      <c r="LDV151" s="145"/>
      <c r="LEH151" s="145"/>
      <c r="LEK151" s="145"/>
      <c r="LEN151" s="145"/>
      <c r="LEQ151" s="145"/>
      <c r="LEZ151" s="145"/>
      <c r="LFF151" s="145"/>
      <c r="LFI151" s="145"/>
      <c r="LFL151" s="145"/>
      <c r="LFO151" s="145"/>
      <c r="LFU151" s="145"/>
      <c r="LFX151" s="145"/>
      <c r="LGD151" s="145"/>
      <c r="LGF151" s="145"/>
      <c r="LGG151" s="145"/>
      <c r="LGI151" s="145"/>
      <c r="LGL151" s="145"/>
      <c r="LGO151" s="145"/>
      <c r="LGR151" s="145"/>
      <c r="LGZ151" s="145"/>
      <c r="LHE151" s="145"/>
      <c r="LHN151" s="145"/>
      <c r="LHQ151" s="145"/>
      <c r="LHY151" s="145"/>
      <c r="LIU151" s="145"/>
      <c r="LIV151" s="145"/>
      <c r="LIW151" s="145"/>
      <c r="LIX151" s="145"/>
      <c r="LIY151" s="145"/>
      <c r="LIZ151" s="145"/>
      <c r="LJR151" s="145"/>
      <c r="LJS151" s="145"/>
      <c r="LJV151" s="145"/>
      <c r="LJY151" s="145"/>
      <c r="LKA151" s="145"/>
      <c r="LKC151" s="145"/>
      <c r="LKF151" s="145"/>
      <c r="LKI151" s="145"/>
      <c r="LKL151" s="145"/>
      <c r="LKO151" s="145"/>
      <c r="LKR151" s="145"/>
      <c r="LKU151" s="145"/>
      <c r="LKX151" s="145"/>
      <c r="LLA151" s="145"/>
      <c r="LLC151" s="145"/>
      <c r="LLP151" s="145"/>
      <c r="LLQ151" s="145"/>
      <c r="LLR151" s="145"/>
      <c r="LLS151" s="145"/>
      <c r="LLT151" s="145"/>
      <c r="LLU151" s="145"/>
      <c r="LLV151" s="145"/>
      <c r="LLW151" s="145"/>
      <c r="LLX151" s="145"/>
      <c r="LLY151" s="145"/>
      <c r="LLZ151" s="145"/>
      <c r="LMA151" s="145"/>
      <c r="LMB151" s="145"/>
      <c r="LMC151" s="145"/>
      <c r="LMG151" s="145"/>
      <c r="LMI151" s="145"/>
      <c r="LMJ151" s="145"/>
      <c r="LMK151" s="145"/>
      <c r="LML151" s="145"/>
      <c r="LMO151" s="145"/>
      <c r="LMQ151" s="145"/>
      <c r="LMR151" s="145"/>
      <c r="LMS151" s="145"/>
      <c r="LMT151" s="145"/>
      <c r="LMU151" s="145"/>
      <c r="LMV151" s="145"/>
      <c r="LMW151" s="145"/>
      <c r="LMX151" s="145"/>
      <c r="LMY151" s="145"/>
      <c r="LMZ151" s="145"/>
      <c r="LNA151" s="145"/>
      <c r="LNB151" s="145"/>
      <c r="LNC151" s="145"/>
      <c r="LNF151" s="145"/>
      <c r="LNI151" s="145"/>
      <c r="LNL151" s="145"/>
      <c r="LNO151" s="145"/>
      <c r="LNR151" s="145"/>
      <c r="LOD151" s="145"/>
      <c r="LOG151" s="145"/>
      <c r="LOJ151" s="145"/>
      <c r="LOM151" s="145"/>
      <c r="LOV151" s="145"/>
      <c r="LPB151" s="145"/>
      <c r="LPE151" s="145"/>
      <c r="LPH151" s="145"/>
      <c r="LPK151" s="145"/>
      <c r="LPQ151" s="145"/>
      <c r="LPT151" s="145"/>
      <c r="LPZ151" s="145"/>
      <c r="LQB151" s="145"/>
      <c r="LQC151" s="145"/>
      <c r="LQE151" s="145"/>
      <c r="LQH151" s="145"/>
      <c r="LQK151" s="145"/>
      <c r="LQN151" s="145"/>
      <c r="LQV151" s="145"/>
      <c r="LRA151" s="145"/>
      <c r="LRJ151" s="145"/>
      <c r="LRM151" s="145"/>
      <c r="LRU151" s="145"/>
      <c r="LSQ151" s="145"/>
      <c r="LSR151" s="145"/>
      <c r="LSS151" s="145"/>
      <c r="LST151" s="145"/>
      <c r="LSU151" s="145"/>
      <c r="LSV151" s="145"/>
      <c r="LTN151" s="145"/>
      <c r="LTO151" s="145"/>
      <c r="LTR151" s="145"/>
      <c r="LTU151" s="145"/>
      <c r="LTW151" s="145"/>
      <c r="LTY151" s="145"/>
      <c r="LUB151" s="145"/>
      <c r="LUE151" s="145"/>
      <c r="LUH151" s="145"/>
      <c r="LUK151" s="145"/>
      <c r="LUN151" s="145"/>
      <c r="LUQ151" s="145"/>
      <c r="LUT151" s="145"/>
      <c r="LUW151" s="145"/>
      <c r="LUY151" s="145"/>
      <c r="LVL151" s="145"/>
      <c r="LVM151" s="145"/>
      <c r="LVN151" s="145"/>
      <c r="LVO151" s="145"/>
      <c r="LVP151" s="145"/>
      <c r="LVQ151" s="145"/>
      <c r="LVR151" s="145"/>
      <c r="LVS151" s="145"/>
      <c r="LVT151" s="145"/>
      <c r="LVU151" s="145"/>
      <c r="LVV151" s="145"/>
      <c r="LVW151" s="145"/>
      <c r="LVX151" s="145"/>
      <c r="LVY151" s="145"/>
      <c r="LWC151" s="145"/>
      <c r="LWE151" s="145"/>
      <c r="LWF151" s="145"/>
      <c r="LWG151" s="145"/>
      <c r="LWH151" s="145"/>
      <c r="LWK151" s="145"/>
      <c r="LWM151" s="145"/>
      <c r="LWN151" s="145"/>
      <c r="LWO151" s="145"/>
      <c r="LWP151" s="145"/>
      <c r="LWQ151" s="145"/>
      <c r="LWR151" s="145"/>
      <c r="LWS151" s="145"/>
      <c r="LWT151" s="145"/>
      <c r="LWU151" s="145"/>
      <c r="LWV151" s="145"/>
      <c r="LWW151" s="145"/>
      <c r="LWX151" s="145"/>
      <c r="LWY151" s="145"/>
      <c r="LXB151" s="145"/>
      <c r="LXE151" s="145"/>
      <c r="LXH151" s="145"/>
      <c r="LXK151" s="145"/>
      <c r="LXN151" s="145"/>
      <c r="LXZ151" s="145"/>
      <c r="LYC151" s="145"/>
      <c r="LYF151" s="145"/>
      <c r="LYI151" s="145"/>
      <c r="LYR151" s="145"/>
      <c r="LYX151" s="145"/>
      <c r="LZA151" s="145"/>
      <c r="LZD151" s="145"/>
      <c r="LZG151" s="145"/>
      <c r="LZM151" s="145"/>
      <c r="LZP151" s="145"/>
      <c r="LZV151" s="145"/>
      <c r="LZX151" s="145"/>
      <c r="LZY151" s="145"/>
      <c r="MAA151" s="145"/>
      <c r="MAD151" s="145"/>
      <c r="MAG151" s="145"/>
      <c r="MAJ151" s="145"/>
      <c r="MAR151" s="145"/>
      <c r="MAW151" s="145"/>
      <c r="MBF151" s="145"/>
      <c r="MBI151" s="145"/>
      <c r="MBQ151" s="145"/>
      <c r="MCM151" s="145"/>
      <c r="MCN151" s="145"/>
      <c r="MCO151" s="145"/>
      <c r="MCP151" s="145"/>
      <c r="MCQ151" s="145"/>
      <c r="MCR151" s="145"/>
      <c r="MDJ151" s="145"/>
      <c r="MDK151" s="145"/>
      <c r="MDN151" s="145"/>
      <c r="MDQ151" s="145"/>
      <c r="MDS151" s="145"/>
      <c r="MDU151" s="145"/>
      <c r="MDX151" s="145"/>
      <c r="MEA151" s="145"/>
      <c r="MED151" s="145"/>
      <c r="MEG151" s="145"/>
      <c r="MEJ151" s="145"/>
      <c r="MEM151" s="145"/>
      <c r="MEP151" s="145"/>
      <c r="MES151" s="145"/>
      <c r="MEU151" s="145"/>
      <c r="MFH151" s="145"/>
      <c r="MFI151" s="145"/>
      <c r="MFJ151" s="145"/>
      <c r="MFK151" s="145"/>
      <c r="MFL151" s="145"/>
      <c r="MFM151" s="145"/>
      <c r="MFN151" s="145"/>
      <c r="MFO151" s="145"/>
      <c r="MFP151" s="145"/>
      <c r="MFQ151" s="145"/>
      <c r="MFR151" s="145"/>
      <c r="MFS151" s="145"/>
      <c r="MFT151" s="145"/>
      <c r="MFU151" s="145"/>
      <c r="MFY151" s="145"/>
      <c r="MGA151" s="145"/>
      <c r="MGB151" s="145"/>
      <c r="MGC151" s="145"/>
      <c r="MGD151" s="145"/>
      <c r="MGG151" s="145"/>
      <c r="MGI151" s="145"/>
      <c r="MGJ151" s="145"/>
      <c r="MGK151" s="145"/>
      <c r="MGL151" s="145"/>
      <c r="MGM151" s="145"/>
      <c r="MGN151" s="145"/>
      <c r="MGO151" s="145"/>
      <c r="MGP151" s="145"/>
      <c r="MGQ151" s="145"/>
      <c r="MGR151" s="145"/>
      <c r="MGS151" s="145"/>
      <c r="MGT151" s="145"/>
      <c r="MGU151" s="145"/>
      <c r="MGX151" s="145"/>
      <c r="MHA151" s="145"/>
      <c r="MHD151" s="145"/>
      <c r="MHG151" s="145"/>
      <c r="MHJ151" s="145"/>
      <c r="MHV151" s="145"/>
      <c r="MHY151" s="145"/>
      <c r="MIB151" s="145"/>
      <c r="MIE151" s="145"/>
      <c r="MIN151" s="145"/>
      <c r="MIT151" s="145"/>
      <c r="MIW151" s="145"/>
      <c r="MIZ151" s="145"/>
      <c r="MJC151" s="145"/>
      <c r="MJI151" s="145"/>
      <c r="MJL151" s="145"/>
      <c r="MJR151" s="145"/>
      <c r="MJT151" s="145"/>
      <c r="MJU151" s="145"/>
      <c r="MJW151" s="145"/>
      <c r="MJZ151" s="145"/>
      <c r="MKC151" s="145"/>
      <c r="MKF151" s="145"/>
      <c r="MKN151" s="145"/>
      <c r="MKS151" s="145"/>
      <c r="MLB151" s="145"/>
      <c r="MLE151" s="145"/>
      <c r="MLM151" s="145"/>
      <c r="MMI151" s="145"/>
      <c r="MMJ151" s="145"/>
      <c r="MMK151" s="145"/>
      <c r="MML151" s="145"/>
      <c r="MMM151" s="145"/>
      <c r="MMN151" s="145"/>
      <c r="MNF151" s="145"/>
      <c r="MNG151" s="145"/>
      <c r="MNJ151" s="145"/>
      <c r="MNM151" s="145"/>
      <c r="MNO151" s="145"/>
      <c r="MNQ151" s="145"/>
      <c r="MNT151" s="145"/>
      <c r="MNW151" s="145"/>
      <c r="MNZ151" s="145"/>
      <c r="MOC151" s="145"/>
      <c r="MOF151" s="145"/>
      <c r="MOI151" s="145"/>
      <c r="MOL151" s="145"/>
      <c r="MOO151" s="145"/>
      <c r="MOQ151" s="145"/>
      <c r="MPD151" s="145"/>
      <c r="MPE151" s="145"/>
      <c r="MPF151" s="145"/>
      <c r="MPG151" s="145"/>
      <c r="MPH151" s="145"/>
      <c r="MPI151" s="145"/>
      <c r="MPJ151" s="145"/>
      <c r="MPK151" s="145"/>
      <c r="MPL151" s="145"/>
      <c r="MPM151" s="145"/>
      <c r="MPN151" s="145"/>
      <c r="MPO151" s="145"/>
      <c r="MPP151" s="145"/>
      <c r="MPQ151" s="145"/>
      <c r="MPU151" s="145"/>
      <c r="MPW151" s="145"/>
      <c r="MPX151" s="145"/>
      <c r="MPY151" s="145"/>
      <c r="MPZ151" s="145"/>
      <c r="MQC151" s="145"/>
      <c r="MQE151" s="145"/>
      <c r="MQF151" s="145"/>
      <c r="MQG151" s="145"/>
      <c r="MQH151" s="145"/>
      <c r="MQI151" s="145"/>
      <c r="MQJ151" s="145"/>
      <c r="MQK151" s="145"/>
      <c r="MQL151" s="145"/>
      <c r="MQM151" s="145"/>
      <c r="MQN151" s="145"/>
      <c r="MQO151" s="145"/>
      <c r="MQP151" s="145"/>
      <c r="MQQ151" s="145"/>
      <c r="MQT151" s="145"/>
      <c r="MQW151" s="145"/>
      <c r="MQZ151" s="145"/>
      <c r="MRC151" s="145"/>
      <c r="MRF151" s="145"/>
      <c r="MRR151" s="145"/>
      <c r="MRU151" s="145"/>
      <c r="MRX151" s="145"/>
      <c r="MSA151" s="145"/>
      <c r="MSJ151" s="145"/>
      <c r="MSP151" s="145"/>
      <c r="MSS151" s="145"/>
      <c r="MSV151" s="145"/>
      <c r="MSY151" s="145"/>
      <c r="MTE151" s="145"/>
      <c r="MTH151" s="145"/>
      <c r="MTN151" s="145"/>
      <c r="MTP151" s="145"/>
      <c r="MTQ151" s="145"/>
      <c r="MTS151" s="145"/>
      <c r="MTV151" s="145"/>
      <c r="MTY151" s="145"/>
      <c r="MUB151" s="145"/>
      <c r="MUJ151" s="145"/>
      <c r="MUO151" s="145"/>
      <c r="MUX151" s="145"/>
      <c r="MVA151" s="145"/>
      <c r="MVI151" s="145"/>
      <c r="MWE151" s="145"/>
      <c r="MWF151" s="145"/>
      <c r="MWG151" s="145"/>
      <c r="MWH151" s="145"/>
      <c r="MWI151" s="145"/>
      <c r="MWJ151" s="145"/>
      <c r="MXB151" s="145"/>
      <c r="MXC151" s="145"/>
      <c r="MXF151" s="145"/>
      <c r="MXI151" s="145"/>
      <c r="MXK151" s="145"/>
      <c r="MXM151" s="145"/>
      <c r="MXP151" s="145"/>
      <c r="MXS151" s="145"/>
      <c r="MXV151" s="145"/>
      <c r="MXY151" s="145"/>
      <c r="MYB151" s="145"/>
      <c r="MYE151" s="145"/>
      <c r="MYH151" s="145"/>
      <c r="MYK151" s="145"/>
      <c r="MYM151" s="145"/>
      <c r="MYZ151" s="145"/>
      <c r="MZA151" s="145"/>
      <c r="MZB151" s="145"/>
      <c r="MZC151" s="145"/>
      <c r="MZD151" s="145"/>
      <c r="MZE151" s="145"/>
      <c r="MZF151" s="145"/>
      <c r="MZG151" s="145"/>
      <c r="MZH151" s="145"/>
      <c r="MZI151" s="145"/>
      <c r="MZJ151" s="145"/>
      <c r="MZK151" s="145"/>
      <c r="MZL151" s="145"/>
      <c r="MZM151" s="145"/>
      <c r="MZQ151" s="145"/>
      <c r="MZS151" s="145"/>
      <c r="MZT151" s="145"/>
      <c r="MZU151" s="145"/>
      <c r="MZV151" s="145"/>
      <c r="MZY151" s="145"/>
      <c r="NAA151" s="145"/>
      <c r="NAB151" s="145"/>
      <c r="NAC151" s="145"/>
      <c r="NAD151" s="145"/>
      <c r="NAE151" s="145"/>
      <c r="NAF151" s="145"/>
      <c r="NAG151" s="145"/>
      <c r="NAH151" s="145"/>
      <c r="NAI151" s="145"/>
      <c r="NAJ151" s="145"/>
      <c r="NAK151" s="145"/>
      <c r="NAL151" s="145"/>
      <c r="NAM151" s="145"/>
      <c r="NAP151" s="145"/>
      <c r="NAS151" s="145"/>
      <c r="NAV151" s="145"/>
      <c r="NAY151" s="145"/>
      <c r="NBB151" s="145"/>
      <c r="NBN151" s="145"/>
      <c r="NBQ151" s="145"/>
      <c r="NBT151" s="145"/>
      <c r="NBW151" s="145"/>
      <c r="NCF151" s="145"/>
      <c r="NCL151" s="145"/>
      <c r="NCO151" s="145"/>
      <c r="NCR151" s="145"/>
      <c r="NCU151" s="145"/>
      <c r="NDA151" s="145"/>
      <c r="NDD151" s="145"/>
      <c r="NDJ151" s="145"/>
      <c r="NDL151" s="145"/>
      <c r="NDM151" s="145"/>
      <c r="NDO151" s="145"/>
      <c r="NDR151" s="145"/>
      <c r="NDU151" s="145"/>
      <c r="NDX151" s="145"/>
      <c r="NEF151" s="145"/>
      <c r="NEK151" s="145"/>
      <c r="NET151" s="145"/>
      <c r="NEW151" s="145"/>
      <c r="NFE151" s="145"/>
      <c r="NGA151" s="145"/>
      <c r="NGB151" s="145"/>
      <c r="NGC151" s="145"/>
      <c r="NGD151" s="145"/>
      <c r="NGE151" s="145"/>
      <c r="NGF151" s="145"/>
      <c r="NGX151" s="145"/>
      <c r="NGY151" s="145"/>
      <c r="NHB151" s="145"/>
      <c r="NHE151" s="145"/>
      <c r="NHG151" s="145"/>
      <c r="NHI151" s="145"/>
      <c r="NHL151" s="145"/>
      <c r="NHO151" s="145"/>
      <c r="NHR151" s="145"/>
      <c r="NHU151" s="145"/>
      <c r="NHX151" s="145"/>
      <c r="NIA151" s="145"/>
      <c r="NID151" s="145"/>
      <c r="NIG151" s="145"/>
      <c r="NII151" s="145"/>
      <c r="NIV151" s="145"/>
      <c r="NIW151" s="145"/>
      <c r="NIX151" s="145"/>
      <c r="NIY151" s="145"/>
      <c r="NIZ151" s="145"/>
      <c r="NJA151" s="145"/>
      <c r="NJB151" s="145"/>
      <c r="NJC151" s="145"/>
      <c r="NJD151" s="145"/>
      <c r="NJE151" s="145"/>
      <c r="NJF151" s="145"/>
      <c r="NJG151" s="145"/>
      <c r="NJH151" s="145"/>
      <c r="NJI151" s="145"/>
      <c r="NJM151" s="145"/>
      <c r="NJO151" s="145"/>
      <c r="NJP151" s="145"/>
      <c r="NJQ151" s="145"/>
      <c r="NJR151" s="145"/>
      <c r="NJU151" s="145"/>
      <c r="NJW151" s="145"/>
      <c r="NJX151" s="145"/>
      <c r="NJY151" s="145"/>
      <c r="NJZ151" s="145"/>
      <c r="NKA151" s="145"/>
      <c r="NKB151" s="145"/>
      <c r="NKC151" s="145"/>
      <c r="NKD151" s="145"/>
      <c r="NKE151" s="145"/>
      <c r="NKF151" s="145"/>
      <c r="NKG151" s="145"/>
      <c r="NKH151" s="145"/>
      <c r="NKI151" s="145"/>
      <c r="NKL151" s="145"/>
      <c r="NKO151" s="145"/>
      <c r="NKR151" s="145"/>
      <c r="NKU151" s="145"/>
      <c r="NKX151" s="145"/>
      <c r="NLJ151" s="145"/>
      <c r="NLM151" s="145"/>
      <c r="NLP151" s="145"/>
      <c r="NLS151" s="145"/>
      <c r="NMB151" s="145"/>
      <c r="NMH151" s="145"/>
      <c r="NMK151" s="145"/>
      <c r="NMN151" s="145"/>
      <c r="NMQ151" s="145"/>
      <c r="NMW151" s="145"/>
      <c r="NMZ151" s="145"/>
      <c r="NNF151" s="145"/>
      <c r="NNH151" s="145"/>
      <c r="NNI151" s="145"/>
      <c r="NNK151" s="145"/>
      <c r="NNN151" s="145"/>
      <c r="NNQ151" s="145"/>
      <c r="NNT151" s="145"/>
      <c r="NOB151" s="145"/>
      <c r="NOG151" s="145"/>
      <c r="NOP151" s="145"/>
      <c r="NOS151" s="145"/>
      <c r="NPA151" s="145"/>
      <c r="NPW151" s="145"/>
      <c r="NPX151" s="145"/>
      <c r="NPY151" s="145"/>
      <c r="NPZ151" s="145"/>
      <c r="NQA151" s="145"/>
      <c r="NQB151" s="145"/>
      <c r="NQT151" s="145"/>
      <c r="NQU151" s="145"/>
      <c r="NQX151" s="145"/>
      <c r="NRA151" s="145"/>
      <c r="NRC151" s="145"/>
      <c r="NRE151" s="145"/>
      <c r="NRH151" s="145"/>
      <c r="NRK151" s="145"/>
      <c r="NRN151" s="145"/>
      <c r="NRQ151" s="145"/>
      <c r="NRT151" s="145"/>
      <c r="NRW151" s="145"/>
      <c r="NRZ151" s="145"/>
      <c r="NSC151" s="145"/>
      <c r="NSE151" s="145"/>
      <c r="NSR151" s="145"/>
      <c r="NSS151" s="145"/>
      <c r="NST151" s="145"/>
      <c r="NSU151" s="145"/>
      <c r="NSV151" s="145"/>
      <c r="NSW151" s="145"/>
      <c r="NSX151" s="145"/>
      <c r="NSY151" s="145"/>
      <c r="NSZ151" s="145"/>
      <c r="NTA151" s="145"/>
      <c r="NTB151" s="145"/>
      <c r="NTC151" s="145"/>
      <c r="NTD151" s="145"/>
      <c r="NTE151" s="145"/>
      <c r="NTI151" s="145"/>
      <c r="NTK151" s="145"/>
      <c r="NTL151" s="145"/>
      <c r="NTM151" s="145"/>
      <c r="NTN151" s="145"/>
      <c r="NTQ151" s="145"/>
      <c r="NTS151" s="145"/>
      <c r="NTT151" s="145"/>
      <c r="NTU151" s="145"/>
      <c r="NTV151" s="145"/>
      <c r="NTW151" s="145"/>
      <c r="NTX151" s="145"/>
      <c r="NTY151" s="145"/>
      <c r="NTZ151" s="145"/>
      <c r="NUA151" s="145"/>
      <c r="NUB151" s="145"/>
      <c r="NUC151" s="145"/>
      <c r="NUD151" s="145"/>
      <c r="NUE151" s="145"/>
      <c r="NUH151" s="145"/>
      <c r="NUK151" s="145"/>
      <c r="NUN151" s="145"/>
      <c r="NUQ151" s="145"/>
      <c r="NUT151" s="145"/>
      <c r="NVF151" s="145"/>
      <c r="NVI151" s="145"/>
      <c r="NVL151" s="145"/>
      <c r="NVO151" s="145"/>
      <c r="NVX151" s="145"/>
      <c r="NWD151" s="145"/>
      <c r="NWG151" s="145"/>
      <c r="NWJ151" s="145"/>
      <c r="NWM151" s="145"/>
      <c r="NWS151" s="145"/>
      <c r="NWV151" s="145"/>
      <c r="NXB151" s="145"/>
      <c r="NXD151" s="145"/>
      <c r="NXE151" s="145"/>
      <c r="NXG151" s="145"/>
      <c r="NXJ151" s="145"/>
      <c r="NXM151" s="145"/>
      <c r="NXP151" s="145"/>
      <c r="NXX151" s="145"/>
      <c r="NYC151" s="145"/>
      <c r="NYL151" s="145"/>
      <c r="NYO151" s="145"/>
      <c r="NYW151" s="145"/>
      <c r="NZS151" s="145"/>
      <c r="NZT151" s="145"/>
      <c r="NZU151" s="145"/>
      <c r="NZV151" s="145"/>
      <c r="NZW151" s="145"/>
      <c r="NZX151" s="145"/>
      <c r="OAP151" s="145"/>
      <c r="OAQ151" s="145"/>
      <c r="OAT151" s="145"/>
      <c r="OAW151" s="145"/>
      <c r="OAY151" s="145"/>
      <c r="OBA151" s="145"/>
      <c r="OBD151" s="145"/>
      <c r="OBG151" s="145"/>
      <c r="OBJ151" s="145"/>
      <c r="OBM151" s="145"/>
      <c r="OBP151" s="145"/>
      <c r="OBS151" s="145"/>
      <c r="OBV151" s="145"/>
      <c r="OBY151" s="145"/>
      <c r="OCA151" s="145"/>
      <c r="OCN151" s="145"/>
      <c r="OCO151" s="145"/>
      <c r="OCP151" s="145"/>
      <c r="OCQ151" s="145"/>
      <c r="OCR151" s="145"/>
      <c r="OCS151" s="145"/>
      <c r="OCT151" s="145"/>
      <c r="OCU151" s="145"/>
      <c r="OCV151" s="145"/>
      <c r="OCW151" s="145"/>
      <c r="OCX151" s="145"/>
      <c r="OCY151" s="145"/>
      <c r="OCZ151" s="145"/>
      <c r="ODA151" s="145"/>
      <c r="ODE151" s="145"/>
      <c r="ODG151" s="145"/>
      <c r="ODH151" s="145"/>
      <c r="ODI151" s="145"/>
      <c r="ODJ151" s="145"/>
      <c r="ODM151" s="145"/>
      <c r="ODO151" s="145"/>
      <c r="ODP151" s="145"/>
      <c r="ODQ151" s="145"/>
      <c r="ODR151" s="145"/>
      <c r="ODS151" s="145"/>
      <c r="ODT151" s="145"/>
      <c r="ODU151" s="145"/>
      <c r="ODV151" s="145"/>
      <c r="ODW151" s="145"/>
      <c r="ODX151" s="145"/>
      <c r="ODY151" s="145"/>
      <c r="ODZ151" s="145"/>
      <c r="OEA151" s="145"/>
      <c r="OED151" s="145"/>
      <c r="OEG151" s="145"/>
      <c r="OEJ151" s="145"/>
      <c r="OEM151" s="145"/>
      <c r="OEP151" s="145"/>
      <c r="OFB151" s="145"/>
      <c r="OFE151" s="145"/>
      <c r="OFH151" s="145"/>
      <c r="OFK151" s="145"/>
      <c r="OFT151" s="145"/>
      <c r="OFZ151" s="145"/>
      <c r="OGC151" s="145"/>
      <c r="OGF151" s="145"/>
      <c r="OGI151" s="145"/>
      <c r="OGO151" s="145"/>
      <c r="OGR151" s="145"/>
      <c r="OGX151" s="145"/>
      <c r="OGZ151" s="145"/>
      <c r="OHA151" s="145"/>
      <c r="OHC151" s="145"/>
      <c r="OHF151" s="145"/>
      <c r="OHI151" s="145"/>
      <c r="OHL151" s="145"/>
      <c r="OHT151" s="145"/>
      <c r="OHY151" s="145"/>
      <c r="OIH151" s="145"/>
      <c r="OIK151" s="145"/>
      <c r="OIS151" s="145"/>
      <c r="OJO151" s="145"/>
      <c r="OJP151" s="145"/>
      <c r="OJQ151" s="145"/>
      <c r="OJR151" s="145"/>
      <c r="OJS151" s="145"/>
      <c r="OJT151" s="145"/>
      <c r="OKL151" s="145"/>
      <c r="OKM151" s="145"/>
      <c r="OKP151" s="145"/>
      <c r="OKS151" s="145"/>
      <c r="OKU151" s="145"/>
      <c r="OKW151" s="145"/>
      <c r="OKZ151" s="145"/>
      <c r="OLC151" s="145"/>
      <c r="OLF151" s="145"/>
      <c r="OLI151" s="145"/>
      <c r="OLL151" s="145"/>
      <c r="OLO151" s="145"/>
      <c r="OLR151" s="145"/>
      <c r="OLU151" s="145"/>
      <c r="OLW151" s="145"/>
      <c r="OMJ151" s="145"/>
      <c r="OMK151" s="145"/>
      <c r="OML151" s="145"/>
      <c r="OMM151" s="145"/>
      <c r="OMN151" s="145"/>
      <c r="OMO151" s="145"/>
      <c r="OMP151" s="145"/>
      <c r="OMQ151" s="145"/>
      <c r="OMR151" s="145"/>
      <c r="OMS151" s="145"/>
      <c r="OMT151" s="145"/>
      <c r="OMU151" s="145"/>
      <c r="OMV151" s="145"/>
      <c r="OMW151" s="145"/>
      <c r="ONA151" s="145"/>
      <c r="ONC151" s="145"/>
      <c r="OND151" s="145"/>
      <c r="ONE151" s="145"/>
      <c r="ONF151" s="145"/>
      <c r="ONI151" s="145"/>
      <c r="ONK151" s="145"/>
      <c r="ONL151" s="145"/>
      <c r="ONM151" s="145"/>
      <c r="ONN151" s="145"/>
      <c r="ONO151" s="145"/>
      <c r="ONP151" s="145"/>
      <c r="ONQ151" s="145"/>
      <c r="ONR151" s="145"/>
      <c r="ONS151" s="145"/>
      <c r="ONT151" s="145"/>
      <c r="ONU151" s="145"/>
      <c r="ONV151" s="145"/>
      <c r="ONW151" s="145"/>
      <c r="ONZ151" s="145"/>
      <c r="OOC151" s="145"/>
      <c r="OOF151" s="145"/>
      <c r="OOI151" s="145"/>
      <c r="OOL151" s="145"/>
      <c r="OOX151" s="145"/>
      <c r="OPA151" s="145"/>
      <c r="OPD151" s="145"/>
      <c r="OPG151" s="145"/>
      <c r="OPP151" s="145"/>
      <c r="OPV151" s="145"/>
      <c r="OPY151" s="145"/>
      <c r="OQB151" s="145"/>
      <c r="OQE151" s="145"/>
      <c r="OQK151" s="145"/>
      <c r="OQN151" s="145"/>
      <c r="OQT151" s="145"/>
      <c r="OQV151" s="145"/>
      <c r="OQW151" s="145"/>
      <c r="OQY151" s="145"/>
      <c r="ORB151" s="145"/>
      <c r="ORE151" s="145"/>
      <c r="ORH151" s="145"/>
      <c r="ORP151" s="145"/>
      <c r="ORU151" s="145"/>
      <c r="OSD151" s="145"/>
      <c r="OSG151" s="145"/>
      <c r="OSO151" s="145"/>
      <c r="OTK151" s="145"/>
      <c r="OTL151" s="145"/>
      <c r="OTM151" s="145"/>
      <c r="OTN151" s="145"/>
      <c r="OTO151" s="145"/>
      <c r="OTP151" s="145"/>
      <c r="OUH151" s="145"/>
      <c r="OUI151" s="145"/>
      <c r="OUL151" s="145"/>
      <c r="OUO151" s="145"/>
      <c r="OUQ151" s="145"/>
      <c r="OUS151" s="145"/>
      <c r="OUV151" s="145"/>
      <c r="OUY151" s="145"/>
      <c r="OVB151" s="145"/>
      <c r="OVE151" s="145"/>
      <c r="OVH151" s="145"/>
      <c r="OVK151" s="145"/>
      <c r="OVN151" s="145"/>
      <c r="OVQ151" s="145"/>
      <c r="OVS151" s="145"/>
      <c r="OWF151" s="145"/>
      <c r="OWG151" s="145"/>
      <c r="OWH151" s="145"/>
      <c r="OWI151" s="145"/>
      <c r="OWJ151" s="145"/>
      <c r="OWK151" s="145"/>
      <c r="OWL151" s="145"/>
      <c r="OWM151" s="145"/>
      <c r="OWN151" s="145"/>
      <c r="OWO151" s="145"/>
      <c r="OWP151" s="145"/>
      <c r="OWQ151" s="145"/>
      <c r="OWR151" s="145"/>
      <c r="OWS151" s="145"/>
      <c r="OWW151" s="145"/>
      <c r="OWY151" s="145"/>
      <c r="OWZ151" s="145"/>
      <c r="OXA151" s="145"/>
      <c r="OXB151" s="145"/>
      <c r="OXE151" s="145"/>
      <c r="OXG151" s="145"/>
      <c r="OXH151" s="145"/>
      <c r="OXI151" s="145"/>
      <c r="OXJ151" s="145"/>
      <c r="OXK151" s="145"/>
      <c r="OXL151" s="145"/>
      <c r="OXM151" s="145"/>
      <c r="OXN151" s="145"/>
      <c r="OXO151" s="145"/>
      <c r="OXP151" s="145"/>
      <c r="OXQ151" s="145"/>
      <c r="OXR151" s="145"/>
      <c r="OXS151" s="145"/>
      <c r="OXV151" s="145"/>
      <c r="OXY151" s="145"/>
      <c r="OYB151" s="145"/>
      <c r="OYE151" s="145"/>
      <c r="OYH151" s="145"/>
      <c r="OYT151" s="145"/>
      <c r="OYW151" s="145"/>
      <c r="OYZ151" s="145"/>
      <c r="OZC151" s="145"/>
      <c r="OZL151" s="145"/>
      <c r="OZR151" s="145"/>
      <c r="OZU151" s="145"/>
      <c r="OZX151" s="145"/>
      <c r="PAA151" s="145"/>
      <c r="PAG151" s="145"/>
      <c r="PAJ151" s="145"/>
      <c r="PAP151" s="145"/>
      <c r="PAR151" s="145"/>
      <c r="PAS151" s="145"/>
      <c r="PAU151" s="145"/>
      <c r="PAX151" s="145"/>
      <c r="PBA151" s="145"/>
      <c r="PBD151" s="145"/>
      <c r="PBL151" s="145"/>
      <c r="PBQ151" s="145"/>
      <c r="PBZ151" s="145"/>
      <c r="PCC151" s="145"/>
      <c r="PCK151" s="145"/>
      <c r="PDG151" s="145"/>
      <c r="PDH151" s="145"/>
      <c r="PDI151" s="145"/>
      <c r="PDJ151" s="145"/>
      <c r="PDK151" s="145"/>
      <c r="PDL151" s="145"/>
      <c r="PED151" s="145"/>
      <c r="PEE151" s="145"/>
      <c r="PEH151" s="145"/>
      <c r="PEK151" s="145"/>
      <c r="PEM151" s="145"/>
      <c r="PEO151" s="145"/>
      <c r="PER151" s="145"/>
      <c r="PEU151" s="145"/>
      <c r="PEX151" s="145"/>
      <c r="PFA151" s="145"/>
      <c r="PFD151" s="145"/>
      <c r="PFG151" s="145"/>
      <c r="PFJ151" s="145"/>
      <c r="PFM151" s="145"/>
      <c r="PFO151" s="145"/>
      <c r="PGB151" s="145"/>
      <c r="PGC151" s="145"/>
      <c r="PGD151" s="145"/>
      <c r="PGE151" s="145"/>
      <c r="PGF151" s="145"/>
      <c r="PGG151" s="145"/>
      <c r="PGH151" s="145"/>
      <c r="PGI151" s="145"/>
      <c r="PGJ151" s="145"/>
      <c r="PGK151" s="145"/>
      <c r="PGL151" s="145"/>
      <c r="PGM151" s="145"/>
      <c r="PGN151" s="145"/>
      <c r="PGO151" s="145"/>
      <c r="PGS151" s="145"/>
      <c r="PGU151" s="145"/>
      <c r="PGV151" s="145"/>
      <c r="PGW151" s="145"/>
      <c r="PGX151" s="145"/>
      <c r="PHA151" s="145"/>
      <c r="PHC151" s="145"/>
      <c r="PHD151" s="145"/>
      <c r="PHE151" s="145"/>
      <c r="PHF151" s="145"/>
      <c r="PHG151" s="145"/>
      <c r="PHH151" s="145"/>
      <c r="PHI151" s="145"/>
      <c r="PHJ151" s="145"/>
      <c r="PHK151" s="145"/>
      <c r="PHL151" s="145"/>
      <c r="PHM151" s="145"/>
      <c r="PHN151" s="145"/>
      <c r="PHO151" s="145"/>
      <c r="PHR151" s="145"/>
      <c r="PHU151" s="145"/>
      <c r="PHX151" s="145"/>
      <c r="PIA151" s="145"/>
      <c r="PID151" s="145"/>
      <c r="PIP151" s="145"/>
      <c r="PIS151" s="145"/>
      <c r="PIV151" s="145"/>
      <c r="PIY151" s="145"/>
      <c r="PJH151" s="145"/>
      <c r="PJN151" s="145"/>
      <c r="PJQ151" s="145"/>
      <c r="PJT151" s="145"/>
      <c r="PJW151" s="145"/>
      <c r="PKC151" s="145"/>
      <c r="PKF151" s="145"/>
      <c r="PKL151" s="145"/>
      <c r="PKN151" s="145"/>
      <c r="PKO151" s="145"/>
      <c r="PKQ151" s="145"/>
      <c r="PKT151" s="145"/>
      <c r="PKW151" s="145"/>
      <c r="PKZ151" s="145"/>
      <c r="PLH151" s="145"/>
      <c r="PLM151" s="145"/>
      <c r="PLV151" s="145"/>
      <c r="PLY151" s="145"/>
      <c r="PMG151" s="145"/>
      <c r="PNC151" s="145"/>
      <c r="PND151" s="145"/>
      <c r="PNE151" s="145"/>
      <c r="PNF151" s="145"/>
      <c r="PNG151" s="145"/>
      <c r="PNH151" s="145"/>
      <c r="PNZ151" s="145"/>
      <c r="POA151" s="145"/>
      <c r="POD151" s="145"/>
      <c r="POG151" s="145"/>
      <c r="POI151" s="145"/>
      <c r="POK151" s="145"/>
      <c r="PON151" s="145"/>
      <c r="POQ151" s="145"/>
      <c r="POT151" s="145"/>
      <c r="POW151" s="145"/>
      <c r="POZ151" s="145"/>
      <c r="PPC151" s="145"/>
      <c r="PPF151" s="145"/>
      <c r="PPI151" s="145"/>
      <c r="PPK151" s="145"/>
      <c r="PPX151" s="145"/>
      <c r="PPY151" s="145"/>
      <c r="PPZ151" s="145"/>
      <c r="PQA151" s="145"/>
      <c r="PQB151" s="145"/>
      <c r="PQC151" s="145"/>
      <c r="PQD151" s="145"/>
      <c r="PQE151" s="145"/>
      <c r="PQF151" s="145"/>
      <c r="PQG151" s="145"/>
      <c r="PQH151" s="145"/>
      <c r="PQI151" s="145"/>
      <c r="PQJ151" s="145"/>
      <c r="PQK151" s="145"/>
      <c r="PQO151" s="145"/>
      <c r="PQQ151" s="145"/>
      <c r="PQR151" s="145"/>
      <c r="PQS151" s="145"/>
      <c r="PQT151" s="145"/>
      <c r="PQW151" s="145"/>
      <c r="PQY151" s="145"/>
      <c r="PQZ151" s="145"/>
      <c r="PRA151" s="145"/>
      <c r="PRB151" s="145"/>
      <c r="PRC151" s="145"/>
      <c r="PRD151" s="145"/>
      <c r="PRE151" s="145"/>
      <c r="PRF151" s="145"/>
      <c r="PRG151" s="145"/>
      <c r="PRH151" s="145"/>
      <c r="PRI151" s="145"/>
      <c r="PRJ151" s="145"/>
      <c r="PRK151" s="145"/>
      <c r="PRN151" s="145"/>
      <c r="PRQ151" s="145"/>
      <c r="PRT151" s="145"/>
      <c r="PRW151" s="145"/>
      <c r="PRZ151" s="145"/>
      <c r="PSL151" s="145"/>
      <c r="PSO151" s="145"/>
      <c r="PSR151" s="145"/>
      <c r="PSU151" s="145"/>
      <c r="PTD151" s="145"/>
      <c r="PTJ151" s="145"/>
      <c r="PTM151" s="145"/>
      <c r="PTP151" s="145"/>
      <c r="PTS151" s="145"/>
      <c r="PTY151" s="145"/>
      <c r="PUB151" s="145"/>
      <c r="PUH151" s="145"/>
      <c r="PUJ151" s="145"/>
      <c r="PUK151" s="145"/>
      <c r="PUM151" s="145"/>
      <c r="PUP151" s="145"/>
      <c r="PUS151" s="145"/>
      <c r="PUV151" s="145"/>
      <c r="PVD151" s="145"/>
      <c r="PVI151" s="145"/>
      <c r="PVR151" s="145"/>
      <c r="PVU151" s="145"/>
      <c r="PWC151" s="145"/>
      <c r="PWY151" s="145"/>
      <c r="PWZ151" s="145"/>
      <c r="PXA151" s="145"/>
      <c r="PXB151" s="145"/>
      <c r="PXC151" s="145"/>
      <c r="PXD151" s="145"/>
      <c r="PXV151" s="145"/>
      <c r="PXW151" s="145"/>
      <c r="PXZ151" s="145"/>
      <c r="PYC151" s="145"/>
      <c r="PYE151" s="145"/>
      <c r="PYG151" s="145"/>
      <c r="PYJ151" s="145"/>
      <c r="PYM151" s="145"/>
      <c r="PYP151" s="145"/>
      <c r="PYS151" s="145"/>
      <c r="PYV151" s="145"/>
      <c r="PYY151" s="145"/>
      <c r="PZB151" s="145"/>
      <c r="PZE151" s="145"/>
      <c r="PZG151" s="145"/>
      <c r="PZT151" s="145"/>
      <c r="PZU151" s="145"/>
      <c r="PZV151" s="145"/>
      <c r="PZW151" s="145"/>
      <c r="PZX151" s="145"/>
      <c r="PZY151" s="145"/>
      <c r="PZZ151" s="145"/>
      <c r="QAA151" s="145"/>
      <c r="QAB151" s="145"/>
      <c r="QAC151" s="145"/>
      <c r="QAD151" s="145"/>
      <c r="QAE151" s="145"/>
      <c r="QAF151" s="145"/>
      <c r="QAG151" s="145"/>
      <c r="QAK151" s="145"/>
      <c r="QAM151" s="145"/>
      <c r="QAN151" s="145"/>
      <c r="QAO151" s="145"/>
      <c r="QAP151" s="145"/>
      <c r="QAS151" s="145"/>
      <c r="QAU151" s="145"/>
      <c r="QAV151" s="145"/>
      <c r="QAW151" s="145"/>
      <c r="QAX151" s="145"/>
      <c r="QAY151" s="145"/>
      <c r="QAZ151" s="145"/>
      <c r="QBA151" s="145"/>
      <c r="QBB151" s="145"/>
      <c r="QBC151" s="145"/>
      <c r="QBD151" s="145"/>
      <c r="QBE151" s="145"/>
      <c r="QBF151" s="145"/>
      <c r="QBG151" s="145"/>
      <c r="QBJ151" s="145"/>
      <c r="QBM151" s="145"/>
      <c r="QBP151" s="145"/>
      <c r="QBS151" s="145"/>
      <c r="QBV151" s="145"/>
      <c r="QCH151" s="145"/>
      <c r="QCK151" s="145"/>
      <c r="QCN151" s="145"/>
      <c r="QCQ151" s="145"/>
      <c r="QCZ151" s="145"/>
      <c r="QDF151" s="145"/>
      <c r="QDI151" s="145"/>
      <c r="QDL151" s="145"/>
      <c r="QDO151" s="145"/>
      <c r="QDU151" s="145"/>
      <c r="QDX151" s="145"/>
      <c r="QED151" s="145"/>
      <c r="QEF151" s="145"/>
      <c r="QEG151" s="145"/>
      <c r="QEI151" s="145"/>
      <c r="QEL151" s="145"/>
      <c r="QEO151" s="145"/>
      <c r="QER151" s="145"/>
      <c r="QEZ151" s="145"/>
      <c r="QFE151" s="145"/>
      <c r="QFN151" s="145"/>
      <c r="QFQ151" s="145"/>
      <c r="QFY151" s="145"/>
      <c r="QGU151" s="145"/>
      <c r="QGV151" s="145"/>
      <c r="QGW151" s="145"/>
      <c r="QGX151" s="145"/>
      <c r="QGY151" s="145"/>
      <c r="QGZ151" s="145"/>
      <c r="QHR151" s="145"/>
      <c r="QHS151" s="145"/>
      <c r="QHV151" s="145"/>
      <c r="QHY151" s="145"/>
      <c r="QIA151" s="145"/>
      <c r="QIC151" s="145"/>
      <c r="QIF151" s="145"/>
      <c r="QII151" s="145"/>
      <c r="QIL151" s="145"/>
      <c r="QIO151" s="145"/>
      <c r="QIR151" s="145"/>
      <c r="QIU151" s="145"/>
      <c r="QIX151" s="145"/>
      <c r="QJA151" s="145"/>
      <c r="QJC151" s="145"/>
      <c r="QJP151" s="145"/>
      <c r="QJQ151" s="145"/>
      <c r="QJR151" s="145"/>
      <c r="QJS151" s="145"/>
      <c r="QJT151" s="145"/>
      <c r="QJU151" s="145"/>
      <c r="QJV151" s="145"/>
      <c r="QJW151" s="145"/>
      <c r="QJX151" s="145"/>
      <c r="QJY151" s="145"/>
      <c r="QJZ151" s="145"/>
      <c r="QKA151" s="145"/>
      <c r="QKB151" s="145"/>
      <c r="QKC151" s="145"/>
      <c r="QKG151" s="145"/>
      <c r="QKI151" s="145"/>
      <c r="QKJ151" s="145"/>
      <c r="QKK151" s="145"/>
      <c r="QKL151" s="145"/>
      <c r="QKO151" s="145"/>
      <c r="QKQ151" s="145"/>
      <c r="QKR151" s="145"/>
      <c r="QKS151" s="145"/>
      <c r="QKT151" s="145"/>
      <c r="QKU151" s="145"/>
      <c r="QKV151" s="145"/>
      <c r="QKW151" s="145"/>
      <c r="QKX151" s="145"/>
      <c r="QKY151" s="145"/>
      <c r="QKZ151" s="145"/>
      <c r="QLA151" s="145"/>
      <c r="QLB151" s="145"/>
      <c r="QLC151" s="145"/>
      <c r="QLF151" s="145"/>
      <c r="QLI151" s="145"/>
      <c r="QLL151" s="145"/>
      <c r="QLO151" s="145"/>
      <c r="QLR151" s="145"/>
      <c r="QMD151" s="145"/>
      <c r="QMG151" s="145"/>
      <c r="QMJ151" s="145"/>
      <c r="QMM151" s="145"/>
      <c r="QMV151" s="145"/>
      <c r="QNB151" s="145"/>
      <c r="QNE151" s="145"/>
      <c r="QNH151" s="145"/>
      <c r="QNK151" s="145"/>
      <c r="QNQ151" s="145"/>
      <c r="QNT151" s="145"/>
      <c r="QNZ151" s="145"/>
      <c r="QOB151" s="145"/>
      <c r="QOC151" s="145"/>
      <c r="QOE151" s="145"/>
      <c r="QOH151" s="145"/>
      <c r="QOK151" s="145"/>
      <c r="QON151" s="145"/>
      <c r="QOV151" s="145"/>
      <c r="QPA151" s="145"/>
      <c r="QPJ151" s="145"/>
      <c r="QPM151" s="145"/>
      <c r="QPU151" s="145"/>
      <c r="QQQ151" s="145"/>
      <c r="QQR151" s="145"/>
      <c r="QQS151" s="145"/>
      <c r="QQT151" s="145"/>
      <c r="QQU151" s="145"/>
      <c r="QQV151" s="145"/>
      <c r="QRN151" s="145"/>
      <c r="QRO151" s="145"/>
      <c r="QRR151" s="145"/>
      <c r="QRU151" s="145"/>
      <c r="QRW151" s="145"/>
      <c r="QRY151" s="145"/>
      <c r="QSB151" s="145"/>
      <c r="QSE151" s="145"/>
      <c r="QSH151" s="145"/>
      <c r="QSK151" s="145"/>
      <c r="QSN151" s="145"/>
      <c r="QSQ151" s="145"/>
      <c r="QST151" s="145"/>
      <c r="QSW151" s="145"/>
      <c r="QSY151" s="145"/>
      <c r="QTL151" s="145"/>
      <c r="QTM151" s="145"/>
      <c r="QTN151" s="145"/>
      <c r="QTO151" s="145"/>
      <c r="QTP151" s="145"/>
      <c r="QTQ151" s="145"/>
      <c r="QTR151" s="145"/>
      <c r="QTS151" s="145"/>
      <c r="QTT151" s="145"/>
      <c r="QTU151" s="145"/>
      <c r="QTV151" s="145"/>
      <c r="QTW151" s="145"/>
      <c r="QTX151" s="145"/>
      <c r="QTY151" s="145"/>
      <c r="QUC151" s="145"/>
      <c r="QUE151" s="145"/>
      <c r="QUF151" s="145"/>
      <c r="QUG151" s="145"/>
      <c r="QUH151" s="145"/>
      <c r="QUK151" s="145"/>
      <c r="QUM151" s="145"/>
      <c r="QUN151" s="145"/>
      <c r="QUO151" s="145"/>
      <c r="QUP151" s="145"/>
      <c r="QUQ151" s="145"/>
      <c r="QUR151" s="145"/>
      <c r="QUS151" s="145"/>
      <c r="QUT151" s="145"/>
      <c r="QUU151" s="145"/>
      <c r="QUV151" s="145"/>
      <c r="QUW151" s="145"/>
      <c r="QUX151" s="145"/>
      <c r="QUY151" s="145"/>
      <c r="QVB151" s="145"/>
      <c r="QVE151" s="145"/>
      <c r="QVH151" s="145"/>
      <c r="QVK151" s="145"/>
      <c r="QVN151" s="145"/>
      <c r="QVZ151" s="145"/>
      <c r="QWC151" s="145"/>
      <c r="QWF151" s="145"/>
      <c r="QWI151" s="145"/>
      <c r="QWR151" s="145"/>
      <c r="QWX151" s="145"/>
      <c r="QXA151" s="145"/>
      <c r="QXD151" s="145"/>
      <c r="QXG151" s="145"/>
      <c r="QXM151" s="145"/>
      <c r="QXP151" s="145"/>
      <c r="QXV151" s="145"/>
      <c r="QXX151" s="145"/>
      <c r="QXY151" s="145"/>
      <c r="QYA151" s="145"/>
      <c r="QYD151" s="145"/>
      <c r="QYG151" s="145"/>
      <c r="QYJ151" s="145"/>
      <c r="QYR151" s="145"/>
      <c r="QYW151" s="145"/>
      <c r="QZF151" s="145"/>
      <c r="QZI151" s="145"/>
      <c r="QZQ151" s="145"/>
      <c r="RAM151" s="145"/>
      <c r="RAN151" s="145"/>
      <c r="RAO151" s="145"/>
      <c r="RAP151" s="145"/>
      <c r="RAQ151" s="145"/>
      <c r="RAR151" s="145"/>
      <c r="RBJ151" s="145"/>
      <c r="RBK151" s="145"/>
      <c r="RBN151" s="145"/>
      <c r="RBQ151" s="145"/>
      <c r="RBS151" s="145"/>
      <c r="RBU151" s="145"/>
      <c r="RBX151" s="145"/>
      <c r="RCA151" s="145"/>
      <c r="RCD151" s="145"/>
      <c r="RCG151" s="145"/>
      <c r="RCJ151" s="145"/>
      <c r="RCM151" s="145"/>
      <c r="RCP151" s="145"/>
      <c r="RCS151" s="145"/>
      <c r="RCU151" s="145"/>
      <c r="RDH151" s="145"/>
      <c r="RDI151" s="145"/>
      <c r="RDJ151" s="145"/>
      <c r="RDK151" s="145"/>
      <c r="RDL151" s="145"/>
      <c r="RDM151" s="145"/>
      <c r="RDN151" s="145"/>
      <c r="RDO151" s="145"/>
      <c r="RDP151" s="145"/>
      <c r="RDQ151" s="145"/>
      <c r="RDR151" s="145"/>
      <c r="RDS151" s="145"/>
      <c r="RDT151" s="145"/>
      <c r="RDU151" s="145"/>
      <c r="RDY151" s="145"/>
      <c r="REA151" s="145"/>
      <c r="REB151" s="145"/>
      <c r="REC151" s="145"/>
      <c r="RED151" s="145"/>
      <c r="REG151" s="145"/>
      <c r="REI151" s="145"/>
      <c r="REJ151" s="145"/>
      <c r="REK151" s="145"/>
      <c r="REL151" s="145"/>
      <c r="REM151" s="145"/>
      <c r="REN151" s="145"/>
      <c r="REO151" s="145"/>
      <c r="REP151" s="145"/>
      <c r="REQ151" s="145"/>
      <c r="RER151" s="145"/>
      <c r="RES151" s="145"/>
      <c r="RET151" s="145"/>
      <c r="REU151" s="145"/>
      <c r="REX151" s="145"/>
      <c r="RFA151" s="145"/>
      <c r="RFD151" s="145"/>
      <c r="RFG151" s="145"/>
      <c r="RFJ151" s="145"/>
      <c r="RFV151" s="145"/>
      <c r="RFY151" s="145"/>
      <c r="RGB151" s="145"/>
      <c r="RGE151" s="145"/>
      <c r="RGN151" s="145"/>
      <c r="RGT151" s="145"/>
      <c r="RGW151" s="145"/>
      <c r="RGZ151" s="145"/>
      <c r="RHC151" s="145"/>
      <c r="RHI151" s="145"/>
      <c r="RHL151" s="145"/>
      <c r="RHR151" s="145"/>
      <c r="RHT151" s="145"/>
      <c r="RHU151" s="145"/>
      <c r="RHW151" s="145"/>
      <c r="RHZ151" s="145"/>
      <c r="RIC151" s="145"/>
      <c r="RIF151" s="145"/>
      <c r="RIN151" s="145"/>
      <c r="RIS151" s="145"/>
      <c r="RJB151" s="145"/>
      <c r="RJE151" s="145"/>
      <c r="RJM151" s="145"/>
      <c r="RKI151" s="145"/>
      <c r="RKJ151" s="145"/>
      <c r="RKK151" s="145"/>
      <c r="RKL151" s="145"/>
      <c r="RKM151" s="145"/>
      <c r="RKN151" s="145"/>
      <c r="RLF151" s="145"/>
      <c r="RLG151" s="145"/>
      <c r="RLJ151" s="145"/>
      <c r="RLM151" s="145"/>
      <c r="RLO151" s="145"/>
      <c r="RLQ151" s="145"/>
      <c r="RLT151" s="145"/>
      <c r="RLW151" s="145"/>
      <c r="RLZ151" s="145"/>
      <c r="RMC151" s="145"/>
      <c r="RMF151" s="145"/>
      <c r="RMI151" s="145"/>
      <c r="RML151" s="145"/>
      <c r="RMO151" s="145"/>
      <c r="RMQ151" s="145"/>
      <c r="RND151" s="145"/>
      <c r="RNE151" s="145"/>
      <c r="RNF151" s="145"/>
      <c r="RNG151" s="145"/>
      <c r="RNH151" s="145"/>
      <c r="RNI151" s="145"/>
      <c r="RNJ151" s="145"/>
      <c r="RNK151" s="145"/>
      <c r="RNL151" s="145"/>
      <c r="RNM151" s="145"/>
      <c r="RNN151" s="145"/>
      <c r="RNO151" s="145"/>
      <c r="RNP151" s="145"/>
      <c r="RNQ151" s="145"/>
      <c r="RNU151" s="145"/>
      <c r="RNW151" s="145"/>
      <c r="RNX151" s="145"/>
      <c r="RNY151" s="145"/>
      <c r="RNZ151" s="145"/>
      <c r="ROC151" s="145"/>
      <c r="ROE151" s="145"/>
      <c r="ROF151" s="145"/>
      <c r="ROG151" s="145"/>
      <c r="ROH151" s="145"/>
      <c r="ROI151" s="145"/>
      <c r="ROJ151" s="145"/>
      <c r="ROK151" s="145"/>
      <c r="ROL151" s="145"/>
      <c r="ROM151" s="145"/>
      <c r="RON151" s="145"/>
      <c r="ROO151" s="145"/>
      <c r="ROP151" s="145"/>
      <c r="ROQ151" s="145"/>
      <c r="ROT151" s="145"/>
      <c r="ROW151" s="145"/>
      <c r="ROZ151" s="145"/>
      <c r="RPC151" s="145"/>
      <c r="RPF151" s="145"/>
      <c r="RPR151" s="145"/>
      <c r="RPU151" s="145"/>
      <c r="RPX151" s="145"/>
      <c r="RQA151" s="145"/>
      <c r="RQJ151" s="145"/>
      <c r="RQP151" s="145"/>
      <c r="RQS151" s="145"/>
      <c r="RQV151" s="145"/>
      <c r="RQY151" s="145"/>
      <c r="RRE151" s="145"/>
      <c r="RRH151" s="145"/>
      <c r="RRN151" s="145"/>
      <c r="RRP151" s="145"/>
      <c r="RRQ151" s="145"/>
      <c r="RRS151" s="145"/>
      <c r="RRV151" s="145"/>
      <c r="RRY151" s="145"/>
      <c r="RSB151" s="145"/>
      <c r="RSJ151" s="145"/>
      <c r="RSO151" s="145"/>
      <c r="RSX151" s="145"/>
      <c r="RTA151" s="145"/>
      <c r="RTI151" s="145"/>
      <c r="RUE151" s="145"/>
      <c r="RUF151" s="145"/>
      <c r="RUG151" s="145"/>
      <c r="RUH151" s="145"/>
      <c r="RUI151" s="145"/>
      <c r="RUJ151" s="145"/>
      <c r="RVB151" s="145"/>
      <c r="RVC151" s="145"/>
      <c r="RVF151" s="145"/>
      <c r="RVI151" s="145"/>
      <c r="RVK151" s="145"/>
      <c r="RVM151" s="145"/>
      <c r="RVP151" s="145"/>
      <c r="RVS151" s="145"/>
      <c r="RVV151" s="145"/>
      <c r="RVY151" s="145"/>
      <c r="RWB151" s="145"/>
      <c r="RWE151" s="145"/>
      <c r="RWH151" s="145"/>
      <c r="RWK151" s="145"/>
      <c r="RWM151" s="145"/>
      <c r="RWZ151" s="145"/>
      <c r="RXA151" s="145"/>
      <c r="RXB151" s="145"/>
      <c r="RXC151" s="145"/>
      <c r="RXD151" s="145"/>
      <c r="RXE151" s="145"/>
      <c r="RXF151" s="145"/>
      <c r="RXG151" s="145"/>
      <c r="RXH151" s="145"/>
      <c r="RXI151" s="145"/>
      <c r="RXJ151" s="145"/>
      <c r="RXK151" s="145"/>
      <c r="RXL151" s="145"/>
      <c r="RXM151" s="145"/>
      <c r="RXQ151" s="145"/>
      <c r="RXS151" s="145"/>
      <c r="RXT151" s="145"/>
      <c r="RXU151" s="145"/>
      <c r="RXV151" s="145"/>
      <c r="RXY151" s="145"/>
      <c r="RYA151" s="145"/>
      <c r="RYB151" s="145"/>
      <c r="RYC151" s="145"/>
      <c r="RYD151" s="145"/>
      <c r="RYE151" s="145"/>
      <c r="RYF151" s="145"/>
      <c r="RYG151" s="145"/>
      <c r="RYH151" s="145"/>
      <c r="RYI151" s="145"/>
      <c r="RYJ151" s="145"/>
      <c r="RYK151" s="145"/>
      <c r="RYL151" s="145"/>
      <c r="RYM151" s="145"/>
      <c r="RYP151" s="145"/>
      <c r="RYS151" s="145"/>
      <c r="RYV151" s="145"/>
      <c r="RYY151" s="145"/>
      <c r="RZB151" s="145"/>
      <c r="RZN151" s="145"/>
      <c r="RZQ151" s="145"/>
      <c r="RZT151" s="145"/>
      <c r="RZW151" s="145"/>
      <c r="SAF151" s="145"/>
      <c r="SAL151" s="145"/>
      <c r="SAO151" s="145"/>
      <c r="SAR151" s="145"/>
      <c r="SAU151" s="145"/>
      <c r="SBA151" s="145"/>
      <c r="SBD151" s="145"/>
      <c r="SBJ151" s="145"/>
      <c r="SBL151" s="145"/>
      <c r="SBM151" s="145"/>
      <c r="SBO151" s="145"/>
      <c r="SBR151" s="145"/>
      <c r="SBU151" s="145"/>
      <c r="SBX151" s="145"/>
      <c r="SCF151" s="145"/>
      <c r="SCK151" s="145"/>
      <c r="SCT151" s="145"/>
      <c r="SCW151" s="145"/>
      <c r="SDE151" s="145"/>
      <c r="SEA151" s="145"/>
      <c r="SEB151" s="145"/>
      <c r="SEC151" s="145"/>
      <c r="SED151" s="145"/>
      <c r="SEE151" s="145"/>
      <c r="SEF151" s="145"/>
      <c r="SEX151" s="145"/>
      <c r="SEY151" s="145"/>
      <c r="SFB151" s="145"/>
      <c r="SFE151" s="145"/>
      <c r="SFG151" s="145"/>
      <c r="SFI151" s="145"/>
      <c r="SFL151" s="145"/>
      <c r="SFO151" s="145"/>
      <c r="SFR151" s="145"/>
      <c r="SFU151" s="145"/>
      <c r="SFX151" s="145"/>
      <c r="SGA151" s="145"/>
      <c r="SGD151" s="145"/>
      <c r="SGG151" s="145"/>
      <c r="SGI151" s="145"/>
      <c r="SGV151" s="145"/>
      <c r="SGW151" s="145"/>
      <c r="SGX151" s="145"/>
      <c r="SGY151" s="145"/>
      <c r="SGZ151" s="145"/>
      <c r="SHA151" s="145"/>
      <c r="SHB151" s="145"/>
      <c r="SHC151" s="145"/>
      <c r="SHD151" s="145"/>
      <c r="SHE151" s="145"/>
      <c r="SHF151" s="145"/>
      <c r="SHG151" s="145"/>
      <c r="SHH151" s="145"/>
      <c r="SHI151" s="145"/>
      <c r="SHM151" s="145"/>
      <c r="SHO151" s="145"/>
      <c r="SHP151" s="145"/>
      <c r="SHQ151" s="145"/>
      <c r="SHR151" s="145"/>
      <c r="SHU151" s="145"/>
      <c r="SHW151" s="145"/>
      <c r="SHX151" s="145"/>
      <c r="SHY151" s="145"/>
      <c r="SHZ151" s="145"/>
      <c r="SIA151" s="145"/>
      <c r="SIB151" s="145"/>
      <c r="SIC151" s="145"/>
      <c r="SID151" s="145"/>
      <c r="SIE151" s="145"/>
      <c r="SIF151" s="145"/>
      <c r="SIG151" s="145"/>
      <c r="SIH151" s="145"/>
      <c r="SII151" s="145"/>
      <c r="SIL151" s="145"/>
      <c r="SIO151" s="145"/>
      <c r="SIR151" s="145"/>
      <c r="SIU151" s="145"/>
      <c r="SIX151" s="145"/>
      <c r="SJJ151" s="145"/>
      <c r="SJM151" s="145"/>
      <c r="SJP151" s="145"/>
      <c r="SJS151" s="145"/>
      <c r="SKB151" s="145"/>
      <c r="SKH151" s="145"/>
      <c r="SKK151" s="145"/>
      <c r="SKN151" s="145"/>
      <c r="SKQ151" s="145"/>
      <c r="SKW151" s="145"/>
      <c r="SKZ151" s="145"/>
      <c r="SLF151" s="145"/>
      <c r="SLH151" s="145"/>
      <c r="SLI151" s="145"/>
      <c r="SLK151" s="145"/>
      <c r="SLN151" s="145"/>
      <c r="SLQ151" s="145"/>
      <c r="SLT151" s="145"/>
      <c r="SMB151" s="145"/>
      <c r="SMG151" s="145"/>
      <c r="SMP151" s="145"/>
      <c r="SMS151" s="145"/>
      <c r="SNA151" s="145"/>
      <c r="SNW151" s="145"/>
      <c r="SNX151" s="145"/>
      <c r="SNY151" s="145"/>
      <c r="SNZ151" s="145"/>
      <c r="SOA151" s="145"/>
      <c r="SOB151" s="145"/>
      <c r="SOT151" s="145"/>
      <c r="SOU151" s="145"/>
      <c r="SOX151" s="145"/>
      <c r="SPA151" s="145"/>
      <c r="SPC151" s="145"/>
      <c r="SPE151" s="145"/>
      <c r="SPH151" s="145"/>
      <c r="SPK151" s="145"/>
      <c r="SPN151" s="145"/>
      <c r="SPQ151" s="145"/>
      <c r="SPT151" s="145"/>
      <c r="SPW151" s="145"/>
      <c r="SPZ151" s="145"/>
      <c r="SQC151" s="145"/>
      <c r="SQE151" s="145"/>
      <c r="SQR151" s="145"/>
      <c r="SQS151" s="145"/>
      <c r="SQT151" s="145"/>
      <c r="SQU151" s="145"/>
      <c r="SQV151" s="145"/>
      <c r="SQW151" s="145"/>
      <c r="SQX151" s="145"/>
      <c r="SQY151" s="145"/>
      <c r="SQZ151" s="145"/>
      <c r="SRA151" s="145"/>
      <c r="SRB151" s="145"/>
      <c r="SRC151" s="145"/>
      <c r="SRD151" s="145"/>
      <c r="SRE151" s="145"/>
      <c r="SRI151" s="145"/>
      <c r="SRK151" s="145"/>
      <c r="SRL151" s="145"/>
      <c r="SRM151" s="145"/>
      <c r="SRN151" s="145"/>
      <c r="SRQ151" s="145"/>
      <c r="SRS151" s="145"/>
      <c r="SRT151" s="145"/>
      <c r="SRU151" s="145"/>
      <c r="SRV151" s="145"/>
      <c r="SRW151" s="145"/>
      <c r="SRX151" s="145"/>
      <c r="SRY151" s="145"/>
      <c r="SRZ151" s="145"/>
      <c r="SSA151" s="145"/>
      <c r="SSB151" s="145"/>
      <c r="SSC151" s="145"/>
      <c r="SSD151" s="145"/>
      <c r="SSE151" s="145"/>
      <c r="SSH151" s="145"/>
      <c r="SSK151" s="145"/>
      <c r="SSN151" s="145"/>
      <c r="SSQ151" s="145"/>
      <c r="SST151" s="145"/>
      <c r="STF151" s="145"/>
      <c r="STI151" s="145"/>
      <c r="STL151" s="145"/>
      <c r="STO151" s="145"/>
      <c r="STX151" s="145"/>
      <c r="SUD151" s="145"/>
      <c r="SUG151" s="145"/>
      <c r="SUJ151" s="145"/>
      <c r="SUM151" s="145"/>
      <c r="SUS151" s="145"/>
      <c r="SUV151" s="145"/>
      <c r="SVB151" s="145"/>
      <c r="SVD151" s="145"/>
      <c r="SVE151" s="145"/>
      <c r="SVG151" s="145"/>
      <c r="SVJ151" s="145"/>
      <c r="SVM151" s="145"/>
      <c r="SVP151" s="145"/>
      <c r="SVX151" s="145"/>
      <c r="SWC151" s="145"/>
      <c r="SWL151" s="145"/>
      <c r="SWO151" s="145"/>
      <c r="SWW151" s="145"/>
      <c r="SXS151" s="145"/>
      <c r="SXT151" s="145"/>
      <c r="SXU151" s="145"/>
      <c r="SXV151" s="145"/>
      <c r="SXW151" s="145"/>
      <c r="SXX151" s="145"/>
      <c r="SYP151" s="145"/>
      <c r="SYQ151" s="145"/>
      <c r="SYT151" s="145"/>
      <c r="SYW151" s="145"/>
      <c r="SYY151" s="145"/>
      <c r="SZA151" s="145"/>
      <c r="SZD151" s="145"/>
      <c r="SZG151" s="145"/>
      <c r="SZJ151" s="145"/>
      <c r="SZM151" s="145"/>
      <c r="SZP151" s="145"/>
      <c r="SZS151" s="145"/>
      <c r="SZV151" s="145"/>
      <c r="SZY151" s="145"/>
      <c r="TAA151" s="145"/>
      <c r="TAN151" s="145"/>
      <c r="TAO151" s="145"/>
      <c r="TAP151" s="145"/>
      <c r="TAQ151" s="145"/>
      <c r="TAR151" s="145"/>
      <c r="TAS151" s="145"/>
      <c r="TAT151" s="145"/>
      <c r="TAU151" s="145"/>
      <c r="TAV151" s="145"/>
      <c r="TAW151" s="145"/>
      <c r="TAX151" s="145"/>
      <c r="TAY151" s="145"/>
      <c r="TAZ151" s="145"/>
      <c r="TBA151" s="145"/>
      <c r="TBE151" s="145"/>
      <c r="TBG151" s="145"/>
      <c r="TBH151" s="145"/>
      <c r="TBI151" s="145"/>
      <c r="TBJ151" s="145"/>
      <c r="TBM151" s="145"/>
      <c r="TBO151" s="145"/>
      <c r="TBP151" s="145"/>
      <c r="TBQ151" s="145"/>
      <c r="TBR151" s="145"/>
      <c r="TBS151" s="145"/>
      <c r="TBT151" s="145"/>
      <c r="TBU151" s="145"/>
      <c r="TBV151" s="145"/>
      <c r="TBW151" s="145"/>
      <c r="TBX151" s="145"/>
      <c r="TBY151" s="145"/>
      <c r="TBZ151" s="145"/>
      <c r="TCA151" s="145"/>
      <c r="TCD151" s="145"/>
      <c r="TCG151" s="145"/>
      <c r="TCJ151" s="145"/>
      <c r="TCM151" s="145"/>
      <c r="TCP151" s="145"/>
      <c r="TDB151" s="145"/>
      <c r="TDE151" s="145"/>
      <c r="TDH151" s="145"/>
      <c r="TDK151" s="145"/>
      <c r="TDT151" s="145"/>
      <c r="TDZ151" s="145"/>
      <c r="TEC151" s="145"/>
      <c r="TEF151" s="145"/>
      <c r="TEI151" s="145"/>
      <c r="TEO151" s="145"/>
      <c r="TER151" s="145"/>
      <c r="TEX151" s="145"/>
      <c r="TEZ151" s="145"/>
      <c r="TFA151" s="145"/>
      <c r="TFC151" s="145"/>
      <c r="TFF151" s="145"/>
      <c r="TFI151" s="145"/>
      <c r="TFL151" s="145"/>
      <c r="TFT151" s="145"/>
      <c r="TFY151" s="145"/>
      <c r="TGH151" s="145"/>
      <c r="TGK151" s="145"/>
      <c r="TGS151" s="145"/>
      <c r="THO151" s="145"/>
      <c r="THP151" s="145"/>
      <c r="THQ151" s="145"/>
      <c r="THR151" s="145"/>
      <c r="THS151" s="145"/>
      <c r="THT151" s="145"/>
      <c r="TIL151" s="145"/>
      <c r="TIM151" s="145"/>
      <c r="TIP151" s="145"/>
      <c r="TIS151" s="145"/>
      <c r="TIU151" s="145"/>
      <c r="TIW151" s="145"/>
      <c r="TIZ151" s="145"/>
      <c r="TJC151" s="145"/>
      <c r="TJF151" s="145"/>
      <c r="TJI151" s="145"/>
      <c r="TJL151" s="145"/>
      <c r="TJO151" s="145"/>
      <c r="TJR151" s="145"/>
      <c r="TJU151" s="145"/>
      <c r="TJW151" s="145"/>
      <c r="TKJ151" s="145"/>
      <c r="TKK151" s="145"/>
      <c r="TKL151" s="145"/>
      <c r="TKM151" s="145"/>
      <c r="TKN151" s="145"/>
      <c r="TKO151" s="145"/>
      <c r="TKP151" s="145"/>
      <c r="TKQ151" s="145"/>
      <c r="TKR151" s="145"/>
      <c r="TKS151" s="145"/>
      <c r="TKT151" s="145"/>
      <c r="TKU151" s="145"/>
      <c r="TKV151" s="145"/>
      <c r="TKW151" s="145"/>
      <c r="TLA151" s="145"/>
      <c r="TLC151" s="145"/>
      <c r="TLD151" s="145"/>
      <c r="TLE151" s="145"/>
      <c r="TLF151" s="145"/>
      <c r="TLI151" s="145"/>
      <c r="TLK151" s="145"/>
      <c r="TLL151" s="145"/>
      <c r="TLM151" s="145"/>
      <c r="TLN151" s="145"/>
      <c r="TLO151" s="145"/>
      <c r="TLP151" s="145"/>
      <c r="TLQ151" s="145"/>
      <c r="TLR151" s="145"/>
      <c r="TLS151" s="145"/>
      <c r="TLT151" s="145"/>
      <c r="TLU151" s="145"/>
      <c r="TLV151" s="145"/>
      <c r="TLW151" s="145"/>
      <c r="TLZ151" s="145"/>
      <c r="TMC151" s="145"/>
      <c r="TMF151" s="145"/>
      <c r="TMI151" s="145"/>
      <c r="TML151" s="145"/>
      <c r="TMX151" s="145"/>
      <c r="TNA151" s="145"/>
      <c r="TND151" s="145"/>
      <c r="TNG151" s="145"/>
      <c r="TNP151" s="145"/>
      <c r="TNV151" s="145"/>
      <c r="TNY151" s="145"/>
      <c r="TOB151" s="145"/>
      <c r="TOE151" s="145"/>
      <c r="TOK151" s="145"/>
      <c r="TON151" s="145"/>
      <c r="TOT151" s="145"/>
      <c r="TOV151" s="145"/>
      <c r="TOW151" s="145"/>
      <c r="TOY151" s="145"/>
      <c r="TPB151" s="145"/>
      <c r="TPE151" s="145"/>
      <c r="TPH151" s="145"/>
      <c r="TPP151" s="145"/>
      <c r="TPU151" s="145"/>
      <c r="TQD151" s="145"/>
      <c r="TQG151" s="145"/>
      <c r="TQO151" s="145"/>
      <c r="TRK151" s="145"/>
      <c r="TRL151" s="145"/>
      <c r="TRM151" s="145"/>
      <c r="TRN151" s="145"/>
      <c r="TRO151" s="145"/>
      <c r="TRP151" s="145"/>
      <c r="TSH151" s="145"/>
      <c r="TSI151" s="145"/>
      <c r="TSL151" s="145"/>
      <c r="TSO151" s="145"/>
      <c r="TSQ151" s="145"/>
      <c r="TSS151" s="145"/>
      <c r="TSV151" s="145"/>
      <c r="TSY151" s="145"/>
      <c r="TTB151" s="145"/>
      <c r="TTE151" s="145"/>
      <c r="TTH151" s="145"/>
      <c r="TTK151" s="145"/>
      <c r="TTN151" s="145"/>
      <c r="TTQ151" s="145"/>
      <c r="TTS151" s="145"/>
      <c r="TUF151" s="145"/>
      <c r="TUG151" s="145"/>
      <c r="TUH151" s="145"/>
      <c r="TUI151" s="145"/>
      <c r="TUJ151" s="145"/>
      <c r="TUK151" s="145"/>
      <c r="TUL151" s="145"/>
      <c r="TUM151" s="145"/>
      <c r="TUN151" s="145"/>
      <c r="TUO151" s="145"/>
      <c r="TUP151" s="145"/>
      <c r="TUQ151" s="145"/>
      <c r="TUR151" s="145"/>
      <c r="TUS151" s="145"/>
      <c r="TUW151" s="145"/>
      <c r="TUY151" s="145"/>
      <c r="TUZ151" s="145"/>
      <c r="TVA151" s="145"/>
      <c r="TVB151" s="145"/>
      <c r="TVE151" s="145"/>
      <c r="TVG151" s="145"/>
      <c r="TVH151" s="145"/>
      <c r="TVI151" s="145"/>
      <c r="TVJ151" s="145"/>
      <c r="TVK151" s="145"/>
      <c r="TVL151" s="145"/>
      <c r="TVM151" s="145"/>
      <c r="TVN151" s="145"/>
      <c r="TVO151" s="145"/>
      <c r="TVP151" s="145"/>
      <c r="TVQ151" s="145"/>
      <c r="TVR151" s="145"/>
      <c r="TVS151" s="145"/>
      <c r="TVV151" s="145"/>
      <c r="TVY151" s="145"/>
      <c r="TWB151" s="145"/>
      <c r="TWE151" s="145"/>
      <c r="TWH151" s="145"/>
      <c r="TWT151" s="145"/>
      <c r="TWW151" s="145"/>
      <c r="TWZ151" s="145"/>
      <c r="TXC151" s="145"/>
      <c r="TXL151" s="145"/>
      <c r="TXR151" s="145"/>
      <c r="TXU151" s="145"/>
      <c r="TXX151" s="145"/>
      <c r="TYA151" s="145"/>
      <c r="TYG151" s="145"/>
      <c r="TYJ151" s="145"/>
      <c r="TYP151" s="145"/>
      <c r="TYR151" s="145"/>
      <c r="TYS151" s="145"/>
      <c r="TYU151" s="145"/>
      <c r="TYX151" s="145"/>
      <c r="TZA151" s="145"/>
      <c r="TZD151" s="145"/>
      <c r="TZL151" s="145"/>
      <c r="TZQ151" s="145"/>
      <c r="TZZ151" s="145"/>
      <c r="UAC151" s="145"/>
      <c r="UAK151" s="145"/>
      <c r="UBG151" s="145"/>
      <c r="UBH151" s="145"/>
      <c r="UBI151" s="145"/>
      <c r="UBJ151" s="145"/>
      <c r="UBK151" s="145"/>
      <c r="UBL151" s="145"/>
      <c r="UCD151" s="145"/>
      <c r="UCE151" s="145"/>
      <c r="UCH151" s="145"/>
      <c r="UCK151" s="145"/>
      <c r="UCM151" s="145"/>
      <c r="UCO151" s="145"/>
      <c r="UCR151" s="145"/>
      <c r="UCU151" s="145"/>
      <c r="UCX151" s="145"/>
      <c r="UDA151" s="145"/>
      <c r="UDD151" s="145"/>
      <c r="UDG151" s="145"/>
      <c r="UDJ151" s="145"/>
      <c r="UDM151" s="145"/>
      <c r="UDO151" s="145"/>
      <c r="UEB151" s="145"/>
      <c r="UEC151" s="145"/>
      <c r="UED151" s="145"/>
      <c r="UEE151" s="145"/>
      <c r="UEF151" s="145"/>
      <c r="UEG151" s="145"/>
      <c r="UEH151" s="145"/>
      <c r="UEI151" s="145"/>
      <c r="UEJ151" s="145"/>
      <c r="UEK151" s="145"/>
      <c r="UEL151" s="145"/>
      <c r="UEM151" s="145"/>
      <c r="UEN151" s="145"/>
      <c r="UEO151" s="145"/>
      <c r="UES151" s="145"/>
      <c r="UEU151" s="145"/>
      <c r="UEV151" s="145"/>
      <c r="UEW151" s="145"/>
      <c r="UEX151" s="145"/>
      <c r="UFA151" s="145"/>
      <c r="UFC151" s="145"/>
      <c r="UFD151" s="145"/>
      <c r="UFE151" s="145"/>
      <c r="UFF151" s="145"/>
      <c r="UFG151" s="145"/>
      <c r="UFH151" s="145"/>
      <c r="UFI151" s="145"/>
      <c r="UFJ151" s="145"/>
      <c r="UFK151" s="145"/>
      <c r="UFL151" s="145"/>
      <c r="UFM151" s="145"/>
      <c r="UFN151" s="145"/>
      <c r="UFO151" s="145"/>
      <c r="UFR151" s="145"/>
      <c r="UFU151" s="145"/>
      <c r="UFX151" s="145"/>
      <c r="UGA151" s="145"/>
      <c r="UGD151" s="145"/>
      <c r="UGP151" s="145"/>
      <c r="UGS151" s="145"/>
      <c r="UGV151" s="145"/>
      <c r="UGY151" s="145"/>
      <c r="UHH151" s="145"/>
      <c r="UHN151" s="145"/>
      <c r="UHQ151" s="145"/>
      <c r="UHT151" s="145"/>
      <c r="UHW151" s="145"/>
      <c r="UIC151" s="145"/>
      <c r="UIF151" s="145"/>
      <c r="UIL151" s="145"/>
      <c r="UIN151" s="145"/>
      <c r="UIO151" s="145"/>
      <c r="UIQ151" s="145"/>
      <c r="UIT151" s="145"/>
      <c r="UIW151" s="145"/>
      <c r="UIZ151" s="145"/>
      <c r="UJH151" s="145"/>
      <c r="UJM151" s="145"/>
      <c r="UJV151" s="145"/>
      <c r="UJY151" s="145"/>
      <c r="UKG151" s="145"/>
      <c r="ULC151" s="145"/>
      <c r="ULD151" s="145"/>
      <c r="ULE151" s="145"/>
      <c r="ULF151" s="145"/>
      <c r="ULG151" s="145"/>
      <c r="ULH151" s="145"/>
      <c r="ULZ151" s="145"/>
      <c r="UMA151" s="145"/>
      <c r="UMD151" s="145"/>
      <c r="UMG151" s="145"/>
      <c r="UMI151" s="145"/>
      <c r="UMK151" s="145"/>
      <c r="UMN151" s="145"/>
      <c r="UMQ151" s="145"/>
      <c r="UMT151" s="145"/>
      <c r="UMW151" s="145"/>
      <c r="UMZ151" s="145"/>
      <c r="UNC151" s="145"/>
      <c r="UNF151" s="145"/>
      <c r="UNI151" s="145"/>
      <c r="UNK151" s="145"/>
      <c r="UNX151" s="145"/>
      <c r="UNY151" s="145"/>
      <c r="UNZ151" s="145"/>
      <c r="UOA151" s="145"/>
      <c r="UOB151" s="145"/>
      <c r="UOC151" s="145"/>
      <c r="UOD151" s="145"/>
      <c r="UOE151" s="145"/>
      <c r="UOF151" s="145"/>
      <c r="UOG151" s="145"/>
      <c r="UOH151" s="145"/>
      <c r="UOI151" s="145"/>
      <c r="UOJ151" s="145"/>
      <c r="UOK151" s="145"/>
      <c r="UOO151" s="145"/>
      <c r="UOQ151" s="145"/>
      <c r="UOR151" s="145"/>
      <c r="UOS151" s="145"/>
      <c r="UOT151" s="145"/>
      <c r="UOW151" s="145"/>
      <c r="UOY151" s="145"/>
      <c r="UOZ151" s="145"/>
      <c r="UPA151" s="145"/>
      <c r="UPB151" s="145"/>
      <c r="UPC151" s="145"/>
      <c r="UPD151" s="145"/>
      <c r="UPE151" s="145"/>
      <c r="UPF151" s="145"/>
      <c r="UPG151" s="145"/>
      <c r="UPH151" s="145"/>
      <c r="UPI151" s="145"/>
      <c r="UPJ151" s="145"/>
      <c r="UPK151" s="145"/>
      <c r="UPN151" s="145"/>
      <c r="UPQ151" s="145"/>
      <c r="UPT151" s="145"/>
      <c r="UPW151" s="145"/>
      <c r="UPZ151" s="145"/>
      <c r="UQL151" s="145"/>
      <c r="UQO151" s="145"/>
      <c r="UQR151" s="145"/>
      <c r="UQU151" s="145"/>
      <c r="URD151" s="145"/>
      <c r="URJ151" s="145"/>
      <c r="URM151" s="145"/>
      <c r="URP151" s="145"/>
      <c r="URS151" s="145"/>
      <c r="URY151" s="145"/>
      <c r="USB151" s="145"/>
      <c r="USH151" s="145"/>
      <c r="USJ151" s="145"/>
      <c r="USK151" s="145"/>
      <c r="USM151" s="145"/>
      <c r="USP151" s="145"/>
      <c r="USS151" s="145"/>
      <c r="USV151" s="145"/>
      <c r="UTD151" s="145"/>
      <c r="UTI151" s="145"/>
      <c r="UTR151" s="145"/>
      <c r="UTU151" s="145"/>
      <c r="UUC151" s="145"/>
      <c r="UUY151" s="145"/>
      <c r="UUZ151" s="145"/>
      <c r="UVA151" s="145"/>
      <c r="UVB151" s="145"/>
      <c r="UVC151" s="145"/>
      <c r="UVD151" s="145"/>
      <c r="UVV151" s="145"/>
      <c r="UVW151" s="145"/>
      <c r="UVZ151" s="145"/>
      <c r="UWC151" s="145"/>
      <c r="UWE151" s="145"/>
      <c r="UWG151" s="145"/>
      <c r="UWJ151" s="145"/>
      <c r="UWM151" s="145"/>
      <c r="UWP151" s="145"/>
      <c r="UWS151" s="145"/>
      <c r="UWV151" s="145"/>
      <c r="UWY151" s="145"/>
      <c r="UXB151" s="145"/>
      <c r="UXE151" s="145"/>
      <c r="UXG151" s="145"/>
      <c r="UXT151" s="145"/>
      <c r="UXU151" s="145"/>
      <c r="UXV151" s="145"/>
      <c r="UXW151" s="145"/>
      <c r="UXX151" s="145"/>
      <c r="UXY151" s="145"/>
      <c r="UXZ151" s="145"/>
      <c r="UYA151" s="145"/>
      <c r="UYB151" s="145"/>
      <c r="UYC151" s="145"/>
      <c r="UYD151" s="145"/>
      <c r="UYE151" s="145"/>
      <c r="UYF151" s="145"/>
      <c r="UYG151" s="145"/>
      <c r="UYK151" s="145"/>
      <c r="UYM151" s="145"/>
      <c r="UYN151" s="145"/>
      <c r="UYO151" s="145"/>
      <c r="UYP151" s="145"/>
      <c r="UYS151" s="145"/>
      <c r="UYU151" s="145"/>
      <c r="UYV151" s="145"/>
      <c r="UYW151" s="145"/>
      <c r="UYX151" s="145"/>
      <c r="UYY151" s="145"/>
      <c r="UYZ151" s="145"/>
      <c r="UZA151" s="145"/>
      <c r="UZB151" s="145"/>
      <c r="UZC151" s="145"/>
      <c r="UZD151" s="145"/>
      <c r="UZE151" s="145"/>
      <c r="UZF151" s="145"/>
      <c r="UZG151" s="145"/>
      <c r="UZJ151" s="145"/>
      <c r="UZM151" s="145"/>
      <c r="UZP151" s="145"/>
      <c r="UZS151" s="145"/>
      <c r="UZV151" s="145"/>
      <c r="VAH151" s="145"/>
      <c r="VAK151" s="145"/>
      <c r="VAN151" s="145"/>
      <c r="VAQ151" s="145"/>
      <c r="VAZ151" s="145"/>
      <c r="VBF151" s="145"/>
      <c r="VBI151" s="145"/>
      <c r="VBL151" s="145"/>
      <c r="VBO151" s="145"/>
      <c r="VBU151" s="145"/>
      <c r="VBX151" s="145"/>
      <c r="VCD151" s="145"/>
      <c r="VCF151" s="145"/>
      <c r="VCG151" s="145"/>
      <c r="VCI151" s="145"/>
      <c r="VCL151" s="145"/>
      <c r="VCO151" s="145"/>
      <c r="VCR151" s="145"/>
      <c r="VCZ151" s="145"/>
      <c r="VDE151" s="145"/>
      <c r="VDN151" s="145"/>
      <c r="VDQ151" s="145"/>
      <c r="VDY151" s="145"/>
      <c r="VEU151" s="145"/>
      <c r="VEV151" s="145"/>
      <c r="VEW151" s="145"/>
      <c r="VEX151" s="145"/>
      <c r="VEY151" s="145"/>
      <c r="VEZ151" s="145"/>
      <c r="VFR151" s="145"/>
      <c r="VFS151" s="145"/>
      <c r="VFV151" s="145"/>
      <c r="VFY151" s="145"/>
      <c r="VGA151" s="145"/>
      <c r="VGC151" s="145"/>
      <c r="VGF151" s="145"/>
      <c r="VGI151" s="145"/>
      <c r="VGL151" s="145"/>
      <c r="VGO151" s="145"/>
      <c r="VGR151" s="145"/>
      <c r="VGU151" s="145"/>
      <c r="VGX151" s="145"/>
      <c r="VHA151" s="145"/>
      <c r="VHC151" s="145"/>
      <c r="VHP151" s="145"/>
      <c r="VHQ151" s="145"/>
      <c r="VHR151" s="145"/>
      <c r="VHS151" s="145"/>
      <c r="VHT151" s="145"/>
      <c r="VHU151" s="145"/>
      <c r="VHV151" s="145"/>
      <c r="VHW151" s="145"/>
      <c r="VHX151" s="145"/>
      <c r="VHY151" s="145"/>
      <c r="VHZ151" s="145"/>
      <c r="VIA151" s="145"/>
      <c r="VIB151" s="145"/>
      <c r="VIC151" s="145"/>
      <c r="VIG151" s="145"/>
      <c r="VII151" s="145"/>
      <c r="VIJ151" s="145"/>
      <c r="VIK151" s="145"/>
      <c r="VIL151" s="145"/>
      <c r="VIO151" s="145"/>
      <c r="VIQ151" s="145"/>
      <c r="VIR151" s="145"/>
      <c r="VIS151" s="145"/>
      <c r="VIT151" s="145"/>
      <c r="VIU151" s="145"/>
      <c r="VIV151" s="145"/>
      <c r="VIW151" s="145"/>
      <c r="VIX151" s="145"/>
      <c r="VIY151" s="145"/>
      <c r="VIZ151" s="145"/>
      <c r="VJA151" s="145"/>
      <c r="VJB151" s="145"/>
      <c r="VJC151" s="145"/>
      <c r="VJF151" s="145"/>
      <c r="VJI151" s="145"/>
      <c r="VJL151" s="145"/>
      <c r="VJO151" s="145"/>
      <c r="VJR151" s="145"/>
      <c r="VKD151" s="145"/>
      <c r="VKG151" s="145"/>
      <c r="VKJ151" s="145"/>
      <c r="VKM151" s="145"/>
      <c r="VKV151" s="145"/>
      <c r="VLB151" s="145"/>
      <c r="VLE151" s="145"/>
      <c r="VLH151" s="145"/>
      <c r="VLK151" s="145"/>
      <c r="VLQ151" s="145"/>
      <c r="VLT151" s="145"/>
      <c r="VLZ151" s="145"/>
      <c r="VMB151" s="145"/>
      <c r="VMC151" s="145"/>
      <c r="VME151" s="145"/>
      <c r="VMH151" s="145"/>
      <c r="VMK151" s="145"/>
      <c r="VMN151" s="145"/>
      <c r="VMV151" s="145"/>
      <c r="VNA151" s="145"/>
      <c r="VNJ151" s="145"/>
      <c r="VNM151" s="145"/>
      <c r="VNU151" s="145"/>
      <c r="VOQ151" s="145"/>
      <c r="VOR151" s="145"/>
      <c r="VOS151" s="145"/>
      <c r="VOT151" s="145"/>
      <c r="VOU151" s="145"/>
      <c r="VOV151" s="145"/>
      <c r="VPN151" s="145"/>
      <c r="VPO151" s="145"/>
      <c r="VPR151" s="145"/>
      <c r="VPU151" s="145"/>
      <c r="VPW151" s="145"/>
      <c r="VPY151" s="145"/>
      <c r="VQB151" s="145"/>
      <c r="VQE151" s="145"/>
      <c r="VQH151" s="145"/>
      <c r="VQK151" s="145"/>
      <c r="VQN151" s="145"/>
      <c r="VQQ151" s="145"/>
      <c r="VQT151" s="145"/>
      <c r="VQW151" s="145"/>
      <c r="VQY151" s="145"/>
      <c r="VRL151" s="145"/>
      <c r="VRM151" s="145"/>
      <c r="VRN151" s="145"/>
      <c r="VRO151" s="145"/>
      <c r="VRP151" s="145"/>
      <c r="VRQ151" s="145"/>
      <c r="VRR151" s="145"/>
      <c r="VRS151" s="145"/>
      <c r="VRT151" s="145"/>
      <c r="VRU151" s="145"/>
      <c r="VRV151" s="145"/>
      <c r="VRW151" s="145"/>
      <c r="VRX151" s="145"/>
      <c r="VRY151" s="145"/>
      <c r="VSC151" s="145"/>
      <c r="VSE151" s="145"/>
      <c r="VSF151" s="145"/>
      <c r="VSG151" s="145"/>
      <c r="VSH151" s="145"/>
      <c r="VSK151" s="145"/>
      <c r="VSM151" s="145"/>
      <c r="VSN151" s="145"/>
      <c r="VSO151" s="145"/>
      <c r="VSP151" s="145"/>
      <c r="VSQ151" s="145"/>
      <c r="VSR151" s="145"/>
      <c r="VSS151" s="145"/>
      <c r="VST151" s="145"/>
      <c r="VSU151" s="145"/>
      <c r="VSV151" s="145"/>
      <c r="VSW151" s="145"/>
      <c r="VSX151" s="145"/>
      <c r="VSY151" s="145"/>
      <c r="VTB151" s="145"/>
      <c r="VTE151" s="145"/>
      <c r="VTH151" s="145"/>
      <c r="VTK151" s="145"/>
      <c r="VTN151" s="145"/>
      <c r="VTZ151" s="145"/>
      <c r="VUC151" s="145"/>
      <c r="VUF151" s="145"/>
      <c r="VUI151" s="145"/>
      <c r="VUR151" s="145"/>
      <c r="VUX151" s="145"/>
      <c r="VVA151" s="145"/>
      <c r="VVD151" s="145"/>
      <c r="VVG151" s="145"/>
      <c r="VVM151" s="145"/>
      <c r="VVP151" s="145"/>
      <c r="VVV151" s="145"/>
      <c r="VVX151" s="145"/>
      <c r="VVY151" s="145"/>
      <c r="VWA151" s="145"/>
      <c r="VWD151" s="145"/>
      <c r="VWG151" s="145"/>
      <c r="VWJ151" s="145"/>
      <c r="VWR151" s="145"/>
      <c r="VWW151" s="145"/>
      <c r="VXF151" s="145"/>
      <c r="VXI151" s="145"/>
      <c r="VXQ151" s="145"/>
      <c r="VYM151" s="145"/>
      <c r="VYN151" s="145"/>
      <c r="VYO151" s="145"/>
      <c r="VYP151" s="145"/>
      <c r="VYQ151" s="145"/>
      <c r="VYR151" s="145"/>
      <c r="VZJ151" s="145"/>
      <c r="VZK151" s="145"/>
      <c r="VZN151" s="145"/>
      <c r="VZQ151" s="145"/>
      <c r="VZS151" s="145"/>
      <c r="VZU151" s="145"/>
      <c r="VZX151" s="145"/>
      <c r="WAA151" s="145"/>
      <c r="WAD151" s="145"/>
      <c r="WAG151" s="145"/>
      <c r="WAJ151" s="145"/>
      <c r="WAM151" s="145"/>
      <c r="WAP151" s="145"/>
      <c r="WAS151" s="145"/>
      <c r="WAU151" s="145"/>
      <c r="WBH151" s="145"/>
      <c r="WBI151" s="145"/>
      <c r="WBJ151" s="145"/>
      <c r="WBK151" s="145"/>
      <c r="WBL151" s="145"/>
      <c r="WBM151" s="145"/>
      <c r="WBN151" s="145"/>
      <c r="WBO151" s="145"/>
      <c r="WBP151" s="145"/>
      <c r="WBQ151" s="145"/>
      <c r="WBR151" s="145"/>
      <c r="WBS151" s="145"/>
      <c r="WBT151" s="145"/>
      <c r="WBU151" s="145"/>
      <c r="WBY151" s="145"/>
      <c r="WCA151" s="145"/>
      <c r="WCB151" s="145"/>
      <c r="WCC151" s="145"/>
      <c r="WCD151" s="145"/>
      <c r="WCG151" s="145"/>
      <c r="WCI151" s="145"/>
      <c r="WCJ151" s="145"/>
      <c r="WCK151" s="145"/>
      <c r="WCL151" s="145"/>
      <c r="WCM151" s="145"/>
      <c r="WCN151" s="145"/>
      <c r="WCO151" s="145"/>
      <c r="WCP151" s="145"/>
      <c r="WCQ151" s="145"/>
      <c r="WCR151" s="145"/>
      <c r="WCS151" s="145"/>
      <c r="WCT151" s="145"/>
      <c r="WCU151" s="145"/>
      <c r="WCX151" s="145"/>
      <c r="WDA151" s="145"/>
      <c r="WDD151" s="145"/>
      <c r="WDG151" s="145"/>
      <c r="WDJ151" s="145"/>
      <c r="WDV151" s="145"/>
      <c r="WDY151" s="145"/>
      <c r="WEB151" s="145"/>
      <c r="WEE151" s="145"/>
      <c r="WEN151" s="145"/>
      <c r="WET151" s="145"/>
      <c r="WEW151" s="145"/>
      <c r="WEZ151" s="145"/>
      <c r="WFC151" s="145"/>
      <c r="WFI151" s="145"/>
      <c r="WFL151" s="145"/>
      <c r="WFR151" s="145"/>
      <c r="WFT151" s="145"/>
      <c r="WFU151" s="145"/>
      <c r="WFW151" s="145"/>
      <c r="WFZ151" s="145"/>
      <c r="WGC151" s="145"/>
      <c r="WGF151" s="145"/>
      <c r="WGN151" s="145"/>
      <c r="WGS151" s="145"/>
      <c r="WHB151" s="145"/>
      <c r="WHE151" s="145"/>
      <c r="WHM151" s="145"/>
      <c r="WII151" s="145"/>
      <c r="WIJ151" s="145"/>
      <c r="WIK151" s="145"/>
      <c r="WIL151" s="145"/>
      <c r="WIM151" s="145"/>
      <c r="WIN151" s="145"/>
      <c r="WJF151" s="145"/>
      <c r="WJG151" s="145"/>
      <c r="WJJ151" s="145"/>
      <c r="WJM151" s="145"/>
      <c r="WJO151" s="145"/>
      <c r="WJQ151" s="145"/>
      <c r="WJT151" s="145"/>
      <c r="WJW151" s="145"/>
      <c r="WJZ151" s="145"/>
      <c r="WKC151" s="145"/>
      <c r="WKF151" s="145"/>
      <c r="WKI151" s="145"/>
      <c r="WKL151" s="145"/>
      <c r="WKO151" s="145"/>
      <c r="WKQ151" s="145"/>
      <c r="WLD151" s="145"/>
      <c r="WLE151" s="145"/>
      <c r="WLF151" s="145"/>
      <c r="WLG151" s="145"/>
      <c r="WLH151" s="145"/>
      <c r="WLI151" s="145"/>
      <c r="WLJ151" s="145"/>
      <c r="WLK151" s="145"/>
      <c r="WLL151" s="145"/>
      <c r="WLM151" s="145"/>
      <c r="WLN151" s="145"/>
      <c r="WLO151" s="145"/>
      <c r="WLP151" s="145"/>
      <c r="WLQ151" s="145"/>
      <c r="WLU151" s="145"/>
      <c r="WLW151" s="145"/>
      <c r="WLX151" s="145"/>
      <c r="WLY151" s="145"/>
      <c r="WLZ151" s="145"/>
      <c r="WMC151" s="145"/>
      <c r="WME151" s="145"/>
      <c r="WMF151" s="145"/>
      <c r="WMG151" s="145"/>
      <c r="WMH151" s="145"/>
      <c r="WMI151" s="145"/>
      <c r="WMJ151" s="145"/>
      <c r="WMK151" s="145"/>
      <c r="WML151" s="145"/>
      <c r="WMM151" s="145"/>
      <c r="WMN151" s="145"/>
      <c r="WMO151" s="145"/>
      <c r="WMP151" s="145"/>
      <c r="WMQ151" s="145"/>
      <c r="WMT151" s="145"/>
      <c r="WMW151" s="145"/>
      <c r="WMZ151" s="145"/>
      <c r="WNC151" s="145"/>
      <c r="WNF151" s="145"/>
      <c r="WNR151" s="145"/>
      <c r="WNU151" s="145"/>
      <c r="WNX151" s="145"/>
      <c r="WOA151" s="145"/>
      <c r="WOJ151" s="145"/>
      <c r="WOP151" s="145"/>
      <c r="WOS151" s="145"/>
      <c r="WOV151" s="145"/>
      <c r="WOY151" s="145"/>
      <c r="WPE151" s="145"/>
      <c r="WPH151" s="145"/>
      <c r="WPN151" s="145"/>
      <c r="WPP151" s="145"/>
      <c r="WPQ151" s="145"/>
      <c r="WPS151" s="145"/>
      <c r="WPV151" s="145"/>
      <c r="WPY151" s="145"/>
      <c r="WQB151" s="145"/>
      <c r="WQJ151" s="145"/>
      <c r="WQO151" s="145"/>
      <c r="WQX151" s="145"/>
      <c r="WRA151" s="145"/>
      <c r="WRI151" s="145"/>
      <c r="WSE151" s="145"/>
      <c r="WSF151" s="145"/>
      <c r="WSG151" s="145"/>
      <c r="WSH151" s="145"/>
      <c r="WSI151" s="145"/>
      <c r="WSJ151" s="145"/>
      <c r="WTB151" s="145"/>
      <c r="WTC151" s="145"/>
      <c r="WTF151" s="145"/>
      <c r="WTI151" s="145"/>
      <c r="WTK151" s="145"/>
      <c r="WTM151" s="145"/>
      <c r="WTP151" s="145"/>
      <c r="WTS151" s="145"/>
      <c r="WTV151" s="145"/>
      <c r="WTY151" s="145"/>
      <c r="WUB151" s="145"/>
      <c r="WUE151" s="145"/>
      <c r="WUH151" s="145"/>
      <c r="WUK151" s="145"/>
      <c r="WUM151" s="145"/>
      <c r="WUZ151" s="145"/>
      <c r="WVA151" s="145"/>
      <c r="WVB151" s="145"/>
      <c r="WVC151" s="145"/>
      <c r="WVD151" s="145"/>
      <c r="WVE151" s="145"/>
      <c r="WVF151" s="145"/>
      <c r="WVG151" s="145"/>
      <c r="WVH151" s="145"/>
      <c r="WVI151" s="145"/>
      <c r="WVJ151" s="145"/>
      <c r="WVK151" s="145"/>
      <c r="WVL151" s="145"/>
      <c r="WVM151" s="145"/>
      <c r="WVN151" s="145"/>
      <c r="WVO151" s="145"/>
      <c r="WVP151" s="145"/>
      <c r="WVQ151" s="145"/>
      <c r="WVR151" s="145"/>
      <c r="WVS151" s="145"/>
      <c r="WVT151" s="145"/>
      <c r="WVU151" s="145"/>
      <c r="WVV151" s="145"/>
      <c r="WVW151" s="145"/>
      <c r="WVX151" s="145"/>
      <c r="WVY151" s="145"/>
      <c r="WVZ151" s="145"/>
      <c r="WWA151" s="145"/>
      <c r="WWB151" s="145"/>
      <c r="WWC151" s="145"/>
      <c r="WWD151" s="145"/>
      <c r="WWE151" s="145"/>
      <c r="WWF151" s="145"/>
      <c r="WWG151" s="145"/>
      <c r="WWH151" s="145"/>
      <c r="WWI151" s="145"/>
      <c r="WWJ151" s="145"/>
      <c r="WWK151" s="145"/>
      <c r="WWL151" s="145"/>
      <c r="WWM151" s="145"/>
      <c r="WWN151" s="145"/>
      <c r="WWO151" s="145"/>
      <c r="WWP151" s="145"/>
      <c r="WWQ151" s="145"/>
      <c r="WWR151" s="145"/>
      <c r="WWS151" s="145"/>
      <c r="WWT151" s="145"/>
      <c r="WWU151" s="145"/>
      <c r="WWV151" s="145"/>
      <c r="WWW151" s="145"/>
      <c r="WWX151" s="145"/>
      <c r="WWY151" s="145"/>
      <c r="WWZ151" s="145"/>
      <c r="WXA151" s="145"/>
      <c r="WXB151" s="145"/>
      <c r="WXC151" s="145"/>
      <c r="WXD151" s="145"/>
      <c r="WXE151" s="145"/>
      <c r="WXF151" s="145"/>
      <c r="WXG151" s="145"/>
      <c r="WXH151" s="145"/>
      <c r="WXI151" s="145"/>
      <c r="WXJ151" s="145"/>
      <c r="WXK151" s="145"/>
      <c r="WXL151" s="145"/>
      <c r="WXM151" s="145"/>
      <c r="WXN151" s="145"/>
      <c r="WXO151" s="145"/>
      <c r="WXP151" s="145"/>
      <c r="WXQ151" s="145"/>
      <c r="WXR151" s="145"/>
      <c r="WXS151" s="145"/>
      <c r="WXT151" s="145"/>
      <c r="WXU151" s="145"/>
      <c r="WXV151" s="145"/>
      <c r="WXW151" s="145"/>
      <c r="WXX151" s="145"/>
      <c r="WXY151" s="145"/>
      <c r="WXZ151" s="145"/>
      <c r="WYA151" s="145"/>
      <c r="WYB151" s="145"/>
      <c r="WYC151" s="145"/>
      <c r="WYD151" s="145"/>
      <c r="WYE151" s="145"/>
      <c r="WYF151" s="145"/>
      <c r="WYG151" s="145"/>
      <c r="WYH151" s="145"/>
      <c r="WYI151" s="145"/>
      <c r="WYJ151" s="145"/>
      <c r="WYK151" s="145"/>
      <c r="WYL151" s="145"/>
      <c r="WYM151" s="145"/>
      <c r="WYN151" s="145"/>
      <c r="WYO151" s="145"/>
      <c r="WYP151" s="145"/>
      <c r="WYQ151" s="145"/>
      <c r="WYR151" s="145"/>
      <c r="WYS151" s="145"/>
      <c r="WYT151" s="145"/>
      <c r="WYU151" s="145"/>
      <c r="WYV151" s="145"/>
      <c r="WYW151" s="145"/>
      <c r="WYX151" s="145"/>
      <c r="WYY151" s="145"/>
      <c r="WYZ151" s="145"/>
      <c r="WZA151" s="145"/>
      <c r="WZB151" s="145"/>
      <c r="WZC151" s="145"/>
      <c r="WZD151" s="145"/>
      <c r="WZE151" s="145"/>
      <c r="WZF151" s="145"/>
      <c r="WZG151" s="145"/>
      <c r="WZH151" s="145"/>
      <c r="WZI151" s="145"/>
      <c r="WZJ151" s="145"/>
      <c r="WZK151" s="145"/>
      <c r="WZL151" s="145"/>
      <c r="WZM151" s="145"/>
      <c r="WZN151" s="145"/>
      <c r="WZO151" s="145"/>
      <c r="WZP151" s="145"/>
      <c r="WZQ151" s="145"/>
      <c r="WZR151" s="145"/>
      <c r="WZS151" s="145"/>
      <c r="WZT151" s="145"/>
      <c r="WZU151" s="145"/>
      <c r="WZV151" s="145"/>
      <c r="WZW151" s="145"/>
      <c r="WZX151" s="145"/>
      <c r="WZY151" s="145"/>
      <c r="WZZ151" s="145"/>
      <c r="XAA151" s="145"/>
      <c r="XAB151" s="145"/>
      <c r="XAC151" s="145"/>
      <c r="XAD151" s="145"/>
      <c r="XAE151" s="145"/>
      <c r="XAF151" s="145"/>
      <c r="XAG151" s="145"/>
      <c r="XAH151" s="145"/>
      <c r="XAI151" s="145"/>
      <c r="XAJ151" s="145"/>
      <c r="XAK151" s="145"/>
      <c r="XAL151" s="145"/>
      <c r="XAM151" s="145"/>
      <c r="XAN151" s="145"/>
      <c r="XAO151" s="145"/>
      <c r="XAP151" s="145"/>
      <c r="XAQ151" s="145"/>
      <c r="XAR151" s="145"/>
      <c r="XAS151" s="145"/>
      <c r="XAT151" s="145"/>
      <c r="XAU151" s="145"/>
      <c r="XAV151" s="145"/>
      <c r="XAW151" s="145"/>
      <c r="XAX151" s="145"/>
      <c r="XAY151" s="145"/>
      <c r="XAZ151" s="145"/>
      <c r="XBA151" s="145"/>
      <c r="XBB151" s="145"/>
      <c r="XBC151" s="145"/>
      <c r="XBD151" s="145"/>
      <c r="XBE151" s="145"/>
      <c r="XBF151" s="145"/>
      <c r="XBG151" s="145"/>
      <c r="XBH151" s="145"/>
      <c r="XBI151" s="145"/>
      <c r="XBJ151" s="145"/>
      <c r="XBK151" s="145"/>
      <c r="XBL151" s="145"/>
      <c r="XBM151" s="145"/>
      <c r="XBN151" s="145"/>
      <c r="XBO151" s="145"/>
      <c r="XBP151" s="145"/>
      <c r="XBQ151" s="145"/>
      <c r="XBR151" s="145"/>
      <c r="XBS151" s="145"/>
      <c r="XBT151" s="145"/>
      <c r="XBU151" s="145"/>
      <c r="XBV151" s="145"/>
      <c r="XBW151" s="145"/>
      <c r="XBX151" s="145"/>
      <c r="XBY151" s="145"/>
      <c r="XBZ151" s="145"/>
      <c r="XCA151" s="145"/>
      <c r="XCB151" s="145"/>
      <c r="XCC151" s="145"/>
      <c r="XCD151" s="145"/>
      <c r="XCE151" s="145"/>
      <c r="XCF151" s="145"/>
      <c r="XCG151" s="145"/>
      <c r="XCH151" s="145"/>
      <c r="XCI151" s="145"/>
      <c r="XCJ151" s="145"/>
      <c r="XCK151" s="145"/>
      <c r="XCL151" s="145"/>
      <c r="XCM151" s="145"/>
      <c r="XCN151" s="145"/>
      <c r="XCO151" s="145"/>
      <c r="XCP151" s="145"/>
      <c r="XCQ151" s="145"/>
      <c r="XCR151" s="145"/>
      <c r="XCS151" s="145"/>
      <c r="XCT151" s="145"/>
      <c r="XCU151" s="145"/>
      <c r="XCV151" s="145"/>
      <c r="XCW151" s="145"/>
      <c r="XCX151" s="145"/>
      <c r="XCY151" s="145"/>
      <c r="XCZ151" s="145"/>
      <c r="XDA151" s="145"/>
      <c r="XDB151" s="145"/>
      <c r="XDC151" s="145"/>
      <c r="XDD151" s="145"/>
      <c r="XDE151" s="145"/>
      <c r="XDF151" s="145"/>
      <c r="XDG151" s="145"/>
      <c r="XDH151" s="145"/>
      <c r="XDI151" s="145"/>
      <c r="XDJ151" s="145"/>
      <c r="XDK151" s="145"/>
      <c r="XDL151" s="145"/>
      <c r="XDM151" s="145"/>
      <c r="XDN151" s="145"/>
      <c r="XDO151" s="145"/>
      <c r="XDP151" s="145"/>
      <c r="XDQ151" s="145"/>
      <c r="XDR151" s="145"/>
      <c r="XDS151" s="145"/>
      <c r="XDT151" s="145"/>
      <c r="XDU151" s="145"/>
      <c r="XDV151" s="145"/>
      <c r="XDW151" s="145"/>
      <c r="XDX151" s="145"/>
      <c r="XDY151" s="145"/>
      <c r="XDZ151" s="145"/>
      <c r="XEA151" s="145"/>
      <c r="XEB151" s="145"/>
      <c r="XEC151" s="145"/>
      <c r="XED151" s="145"/>
      <c r="XEE151" s="145"/>
      <c r="XEF151" s="145"/>
      <c r="XEG151" s="145"/>
      <c r="XEH151" s="145"/>
      <c r="XEI151" s="145"/>
      <c r="XEJ151" s="145"/>
      <c r="XEK151" s="145"/>
      <c r="XEL151" s="145"/>
      <c r="XEM151" s="145"/>
      <c r="XEN151" s="145"/>
      <c r="XEO151" s="145"/>
      <c r="XEP151" s="145"/>
      <c r="XEQ151" s="145"/>
      <c r="XER151" s="145"/>
      <c r="XES151" s="145"/>
      <c r="XET151" s="145"/>
      <c r="XEU151" s="145"/>
      <c r="XEV151" s="145"/>
      <c r="XEW151" s="145"/>
      <c r="XEX151" s="145"/>
      <c r="XEY151" s="145"/>
      <c r="XEZ151" s="145"/>
      <c r="XFA151" s="145"/>
      <c r="XFB151" s="145"/>
      <c r="XFC151" s="145"/>
      <c r="XFD151" s="145"/>
    </row>
    <row r="152" spans="1:16384" s="45" customFormat="1" ht="20.25" hidden="1" customHeight="1">
      <c r="A152" s="11" t="s">
        <v>164</v>
      </c>
      <c r="B152" s="44" t="s">
        <v>329</v>
      </c>
      <c r="C152" s="132"/>
      <c r="D152" s="59"/>
      <c r="E152" s="60">
        <f t="shared" si="3"/>
        <v>0</v>
      </c>
    </row>
    <row r="153" spans="1:16384" s="45" customFormat="1" ht="21.75" hidden="1" customHeight="1">
      <c r="A153" s="8" t="s">
        <v>287</v>
      </c>
      <c r="B153" s="44" t="s">
        <v>325</v>
      </c>
      <c r="C153" s="132"/>
      <c r="D153" s="59"/>
      <c r="E153" s="60">
        <f t="shared" si="3"/>
        <v>0</v>
      </c>
    </row>
    <row r="154" spans="1:16384" s="45" customFormat="1" ht="21.75" hidden="1" customHeight="1">
      <c r="A154" s="8" t="s">
        <v>288</v>
      </c>
      <c r="B154" s="44" t="s">
        <v>325</v>
      </c>
      <c r="C154" s="132"/>
      <c r="D154" s="59"/>
      <c r="E154" s="60">
        <f t="shared" si="3"/>
        <v>0</v>
      </c>
    </row>
    <row r="155" spans="1:16384" s="45" customFormat="1" ht="63" hidden="1" customHeight="1">
      <c r="A155" s="8" t="s">
        <v>289</v>
      </c>
      <c r="B155" s="44" t="s">
        <v>329</v>
      </c>
      <c r="C155" s="132"/>
      <c r="D155" s="59"/>
      <c r="E155" s="60">
        <f t="shared" si="3"/>
        <v>0</v>
      </c>
    </row>
    <row r="156" spans="1:16384" s="45" customFormat="1" ht="22.7" customHeight="1">
      <c r="A156" s="148" t="s">
        <v>290</v>
      </c>
      <c r="B156" s="44" t="s">
        <v>329</v>
      </c>
      <c r="C156" s="177">
        <v>13</v>
      </c>
      <c r="D156" s="143">
        <v>9000</v>
      </c>
      <c r="E156" s="144">
        <f t="shared" si="3"/>
        <v>117000</v>
      </c>
      <c r="I156" s="145"/>
      <c r="K156" s="145"/>
      <c r="L156" s="145"/>
      <c r="M156" s="145"/>
      <c r="N156" s="145"/>
      <c r="Q156" s="145"/>
      <c r="S156" s="145"/>
      <c r="T156" s="145"/>
      <c r="U156" s="145"/>
      <c r="V156" s="145"/>
      <c r="W156" s="145"/>
      <c r="X156" s="145"/>
      <c r="Y156" s="145"/>
      <c r="Z156" s="145"/>
      <c r="AA156" s="145"/>
      <c r="AB156" s="145"/>
      <c r="AC156" s="145"/>
      <c r="AD156" s="145"/>
      <c r="AE156" s="145"/>
      <c r="AH156" s="145"/>
      <c r="AK156" s="145"/>
      <c r="AN156" s="145"/>
      <c r="AQ156" s="145"/>
      <c r="AT156" s="145"/>
      <c r="BF156" s="145"/>
      <c r="BI156" s="145"/>
      <c r="BL156" s="145"/>
      <c r="BO156" s="145"/>
      <c r="BX156" s="145"/>
      <c r="CD156" s="145"/>
      <c r="CG156" s="145"/>
      <c r="CJ156" s="145"/>
      <c r="CM156" s="145"/>
      <c r="CS156" s="145"/>
      <c r="CV156" s="145"/>
      <c r="DB156" s="145"/>
      <c r="DD156" s="145"/>
      <c r="DE156" s="145"/>
      <c r="DG156" s="145"/>
      <c r="DJ156" s="145"/>
      <c r="DM156" s="145"/>
      <c r="DP156" s="145"/>
      <c r="DX156" s="145"/>
      <c r="EC156" s="145"/>
      <c r="EL156" s="145"/>
      <c r="EO156" s="145"/>
      <c r="EW156" s="145"/>
      <c r="FS156" s="145"/>
      <c r="FT156" s="145"/>
      <c r="FU156" s="145"/>
      <c r="FV156" s="145"/>
      <c r="FW156" s="145"/>
      <c r="FX156" s="145"/>
      <c r="GP156" s="145"/>
      <c r="GQ156" s="145"/>
      <c r="GT156" s="145"/>
      <c r="GW156" s="145"/>
      <c r="GY156" s="145"/>
      <c r="HA156" s="145"/>
      <c r="HD156" s="145"/>
      <c r="HG156" s="145"/>
      <c r="HJ156" s="145"/>
      <c r="HM156" s="145"/>
      <c r="HP156" s="145"/>
      <c r="HS156" s="145"/>
      <c r="HV156" s="145"/>
      <c r="HY156" s="145"/>
      <c r="IA156" s="145"/>
      <c r="IN156" s="145"/>
      <c r="IO156" s="145"/>
      <c r="IP156" s="145"/>
      <c r="IQ156" s="145"/>
      <c r="IR156" s="145"/>
      <c r="IS156" s="145"/>
      <c r="IT156" s="145"/>
      <c r="IU156" s="145"/>
      <c r="IV156" s="145"/>
      <c r="IW156" s="145"/>
      <c r="IX156" s="145"/>
      <c r="IY156" s="145"/>
      <c r="IZ156" s="145"/>
      <c r="JA156" s="145"/>
      <c r="JE156" s="145"/>
      <c r="JG156" s="145"/>
      <c r="JH156" s="145"/>
      <c r="JI156" s="145"/>
      <c r="JJ156" s="145"/>
      <c r="JM156" s="145"/>
      <c r="JO156" s="145"/>
      <c r="JP156" s="145"/>
      <c r="JQ156" s="145"/>
      <c r="JR156" s="145"/>
      <c r="JS156" s="145"/>
      <c r="JT156" s="145"/>
      <c r="JU156" s="145"/>
      <c r="JV156" s="145"/>
      <c r="JW156" s="145"/>
      <c r="JX156" s="145"/>
      <c r="JY156" s="145"/>
      <c r="JZ156" s="145"/>
      <c r="KA156" s="145"/>
      <c r="KD156" s="145"/>
      <c r="KG156" s="145"/>
      <c r="KJ156" s="145"/>
      <c r="KM156" s="145"/>
      <c r="KP156" s="145"/>
      <c r="LB156" s="145"/>
      <c r="LE156" s="145"/>
      <c r="LH156" s="145"/>
      <c r="LK156" s="145"/>
      <c r="LT156" s="145"/>
      <c r="LZ156" s="145"/>
      <c r="MC156" s="145"/>
      <c r="MF156" s="145"/>
      <c r="MI156" s="145"/>
      <c r="MO156" s="145"/>
      <c r="MR156" s="145"/>
      <c r="MX156" s="145"/>
      <c r="MZ156" s="145"/>
      <c r="NA156" s="145"/>
      <c r="NC156" s="145"/>
      <c r="NF156" s="145"/>
      <c r="NI156" s="145"/>
      <c r="NL156" s="145"/>
      <c r="NT156" s="145"/>
      <c r="NY156" s="145"/>
      <c r="OH156" s="145"/>
      <c r="OK156" s="145"/>
      <c r="OS156" s="145"/>
      <c r="PO156" s="145"/>
      <c r="PP156" s="145"/>
      <c r="PQ156" s="145"/>
      <c r="PR156" s="145"/>
      <c r="PS156" s="145"/>
      <c r="PT156" s="145"/>
      <c r="QL156" s="145"/>
      <c r="QM156" s="145"/>
      <c r="QP156" s="145"/>
      <c r="QS156" s="145"/>
      <c r="QU156" s="145"/>
      <c r="QW156" s="145"/>
      <c r="QZ156" s="145"/>
      <c r="RC156" s="145"/>
      <c r="RF156" s="145"/>
      <c r="RI156" s="145"/>
      <c r="RL156" s="145"/>
      <c r="RO156" s="145"/>
      <c r="RR156" s="145"/>
      <c r="RU156" s="145"/>
      <c r="RW156" s="145"/>
      <c r="SJ156" s="145"/>
      <c r="SK156" s="145"/>
      <c r="SL156" s="145"/>
      <c r="SM156" s="145"/>
      <c r="SN156" s="145"/>
      <c r="SO156" s="145"/>
      <c r="SP156" s="145"/>
      <c r="SQ156" s="145"/>
      <c r="SR156" s="145"/>
      <c r="SS156" s="145"/>
      <c r="ST156" s="145"/>
      <c r="SU156" s="145"/>
      <c r="SV156" s="145"/>
      <c r="SW156" s="145"/>
      <c r="TA156" s="145"/>
      <c r="TC156" s="145"/>
      <c r="TD156" s="145"/>
      <c r="TE156" s="145"/>
      <c r="TF156" s="145"/>
      <c r="TI156" s="145"/>
      <c r="TK156" s="145"/>
      <c r="TL156" s="145"/>
      <c r="TM156" s="145"/>
      <c r="TN156" s="145"/>
      <c r="TO156" s="145"/>
      <c r="TP156" s="145"/>
      <c r="TQ156" s="145"/>
      <c r="TR156" s="145"/>
      <c r="TS156" s="145"/>
      <c r="TT156" s="145"/>
      <c r="TU156" s="145"/>
      <c r="TV156" s="145"/>
      <c r="TW156" s="145"/>
      <c r="TZ156" s="145"/>
      <c r="UC156" s="145"/>
      <c r="UF156" s="145"/>
      <c r="UI156" s="145"/>
      <c r="UL156" s="145"/>
      <c r="UX156" s="145"/>
      <c r="VA156" s="145"/>
      <c r="VD156" s="145"/>
      <c r="VG156" s="145"/>
      <c r="VP156" s="145"/>
      <c r="VV156" s="145"/>
      <c r="VY156" s="145"/>
      <c r="WB156" s="145"/>
      <c r="WE156" s="145"/>
      <c r="WK156" s="145"/>
      <c r="WN156" s="145"/>
      <c r="WT156" s="145"/>
      <c r="WV156" s="145"/>
      <c r="WW156" s="145"/>
      <c r="WY156" s="145"/>
      <c r="XB156" s="145"/>
      <c r="XE156" s="145"/>
      <c r="XH156" s="145"/>
      <c r="XP156" s="145"/>
      <c r="XU156" s="145"/>
      <c r="YD156" s="145"/>
      <c r="YG156" s="145"/>
      <c r="YO156" s="145"/>
      <c r="ZK156" s="145"/>
      <c r="ZL156" s="145"/>
      <c r="ZM156" s="145"/>
      <c r="ZN156" s="145"/>
      <c r="ZO156" s="145"/>
      <c r="ZP156" s="145"/>
      <c r="AAH156" s="145"/>
      <c r="AAI156" s="145"/>
      <c r="AAL156" s="145"/>
      <c r="AAO156" s="145"/>
      <c r="AAQ156" s="145"/>
      <c r="AAS156" s="145"/>
      <c r="AAV156" s="145"/>
      <c r="AAY156" s="145"/>
      <c r="ABB156" s="145"/>
      <c r="ABE156" s="145"/>
      <c r="ABH156" s="145"/>
      <c r="ABK156" s="145"/>
      <c r="ABN156" s="145"/>
      <c r="ABQ156" s="145"/>
      <c r="ABS156" s="145"/>
      <c r="ACF156" s="145"/>
      <c r="ACG156" s="145"/>
      <c r="ACH156" s="145"/>
      <c r="ACI156" s="145"/>
      <c r="ACJ156" s="145"/>
      <c r="ACK156" s="145"/>
      <c r="ACL156" s="145"/>
      <c r="ACM156" s="145"/>
      <c r="ACN156" s="145"/>
      <c r="ACO156" s="145"/>
      <c r="ACP156" s="145"/>
      <c r="ACQ156" s="145"/>
      <c r="ACR156" s="145"/>
      <c r="ACS156" s="145"/>
      <c r="ACW156" s="145"/>
      <c r="ACY156" s="145"/>
      <c r="ACZ156" s="145"/>
      <c r="ADA156" s="145"/>
      <c r="ADB156" s="145"/>
      <c r="ADE156" s="145"/>
      <c r="ADG156" s="145"/>
      <c r="ADH156" s="145"/>
      <c r="ADI156" s="145"/>
      <c r="ADJ156" s="145"/>
      <c r="ADK156" s="145"/>
      <c r="ADL156" s="145"/>
      <c r="ADM156" s="145"/>
      <c r="ADN156" s="145"/>
      <c r="ADO156" s="145"/>
      <c r="ADP156" s="145"/>
      <c r="ADQ156" s="145"/>
      <c r="ADR156" s="145"/>
      <c r="ADS156" s="145"/>
      <c r="ADV156" s="145"/>
      <c r="ADY156" s="145"/>
      <c r="AEB156" s="145"/>
      <c r="AEE156" s="145"/>
      <c r="AEH156" s="145"/>
      <c r="AET156" s="145"/>
      <c r="AEW156" s="145"/>
      <c r="AEZ156" s="145"/>
      <c r="AFC156" s="145"/>
      <c r="AFL156" s="145"/>
      <c r="AFR156" s="145"/>
      <c r="AFU156" s="145"/>
      <c r="AFX156" s="145"/>
      <c r="AGA156" s="145"/>
      <c r="AGG156" s="145"/>
      <c r="AGJ156" s="145"/>
      <c r="AGP156" s="145"/>
      <c r="AGR156" s="145"/>
      <c r="AGS156" s="145"/>
      <c r="AGU156" s="145"/>
      <c r="AGX156" s="145"/>
      <c r="AHA156" s="145"/>
      <c r="AHD156" s="145"/>
      <c r="AHL156" s="145"/>
      <c r="AHQ156" s="145"/>
      <c r="AHZ156" s="145"/>
      <c r="AIC156" s="145"/>
      <c r="AIK156" s="145"/>
      <c r="AJG156" s="145"/>
      <c r="AJH156" s="145"/>
      <c r="AJI156" s="145"/>
      <c r="AJJ156" s="145"/>
      <c r="AJK156" s="145"/>
      <c r="AJL156" s="145"/>
      <c r="AKD156" s="145"/>
      <c r="AKE156" s="145"/>
      <c r="AKH156" s="145"/>
      <c r="AKK156" s="145"/>
      <c r="AKM156" s="145"/>
      <c r="AKO156" s="145"/>
      <c r="AKR156" s="145"/>
      <c r="AKU156" s="145"/>
      <c r="AKX156" s="145"/>
      <c r="ALA156" s="145"/>
      <c r="ALD156" s="145"/>
      <c r="ALG156" s="145"/>
      <c r="ALJ156" s="145"/>
      <c r="ALM156" s="145"/>
      <c r="ALO156" s="145"/>
      <c r="AMB156" s="145"/>
      <c r="AMC156" s="145"/>
      <c r="AMD156" s="145"/>
      <c r="AME156" s="145"/>
      <c r="AMF156" s="145"/>
      <c r="AMG156" s="145"/>
      <c r="AMH156" s="145"/>
      <c r="AMI156" s="145"/>
      <c r="AMJ156" s="145"/>
      <c r="AMK156" s="145"/>
      <c r="AML156" s="145"/>
      <c r="AMM156" s="145"/>
      <c r="AMN156" s="145"/>
      <c r="AMO156" s="145"/>
      <c r="AMS156" s="145"/>
      <c r="AMU156" s="145"/>
      <c r="AMV156" s="145"/>
      <c r="AMW156" s="145"/>
      <c r="AMX156" s="145"/>
      <c r="ANA156" s="145"/>
      <c r="ANC156" s="145"/>
      <c r="AND156" s="145"/>
      <c r="ANE156" s="145"/>
      <c r="ANF156" s="145"/>
      <c r="ANG156" s="145"/>
      <c r="ANH156" s="145"/>
      <c r="ANI156" s="145"/>
      <c r="ANJ156" s="145"/>
      <c r="ANK156" s="145"/>
      <c r="ANL156" s="145"/>
      <c r="ANM156" s="145"/>
      <c r="ANN156" s="145"/>
      <c r="ANO156" s="145"/>
      <c r="ANR156" s="145"/>
      <c r="ANU156" s="145"/>
      <c r="ANX156" s="145"/>
      <c r="AOA156" s="145"/>
      <c r="AOD156" s="145"/>
      <c r="AOP156" s="145"/>
      <c r="AOS156" s="145"/>
      <c r="AOV156" s="145"/>
      <c r="AOY156" s="145"/>
      <c r="APH156" s="145"/>
      <c r="APN156" s="145"/>
      <c r="APQ156" s="145"/>
      <c r="APT156" s="145"/>
      <c r="APW156" s="145"/>
      <c r="AQC156" s="145"/>
      <c r="AQF156" s="145"/>
      <c r="AQL156" s="145"/>
      <c r="AQN156" s="145"/>
      <c r="AQO156" s="145"/>
      <c r="AQQ156" s="145"/>
      <c r="AQT156" s="145"/>
      <c r="AQW156" s="145"/>
      <c r="AQZ156" s="145"/>
      <c r="ARH156" s="145"/>
      <c r="ARM156" s="145"/>
      <c r="ARV156" s="145"/>
      <c r="ARY156" s="145"/>
      <c r="ASG156" s="145"/>
      <c r="ATC156" s="145"/>
      <c r="ATD156" s="145"/>
      <c r="ATE156" s="145"/>
      <c r="ATF156" s="145"/>
      <c r="ATG156" s="145"/>
      <c r="ATH156" s="145"/>
      <c r="ATZ156" s="145"/>
      <c r="AUA156" s="145"/>
      <c r="AUD156" s="145"/>
      <c r="AUG156" s="145"/>
      <c r="AUI156" s="145"/>
      <c r="AUK156" s="145"/>
      <c r="AUN156" s="145"/>
      <c r="AUQ156" s="145"/>
      <c r="AUT156" s="145"/>
      <c r="AUW156" s="145"/>
      <c r="AUZ156" s="145"/>
      <c r="AVC156" s="145"/>
      <c r="AVF156" s="145"/>
      <c r="AVI156" s="145"/>
      <c r="AVK156" s="145"/>
      <c r="AVX156" s="145"/>
      <c r="AVY156" s="145"/>
      <c r="AVZ156" s="145"/>
      <c r="AWA156" s="145"/>
      <c r="AWB156" s="145"/>
      <c r="AWC156" s="145"/>
      <c r="AWD156" s="145"/>
      <c r="AWE156" s="145"/>
      <c r="AWF156" s="145"/>
      <c r="AWG156" s="145"/>
      <c r="AWH156" s="145"/>
      <c r="AWI156" s="145"/>
      <c r="AWJ156" s="145"/>
      <c r="AWK156" s="145"/>
      <c r="AWO156" s="145"/>
      <c r="AWQ156" s="145"/>
      <c r="AWR156" s="145"/>
      <c r="AWS156" s="145"/>
      <c r="AWT156" s="145"/>
      <c r="AWW156" s="145"/>
      <c r="AWY156" s="145"/>
      <c r="AWZ156" s="145"/>
      <c r="AXA156" s="145"/>
      <c r="AXB156" s="145"/>
      <c r="AXC156" s="145"/>
      <c r="AXD156" s="145"/>
      <c r="AXE156" s="145"/>
      <c r="AXF156" s="145"/>
      <c r="AXG156" s="145"/>
      <c r="AXH156" s="145"/>
      <c r="AXI156" s="145"/>
      <c r="AXJ156" s="145"/>
      <c r="AXK156" s="145"/>
      <c r="AXN156" s="145"/>
      <c r="AXQ156" s="145"/>
      <c r="AXT156" s="145"/>
      <c r="AXW156" s="145"/>
      <c r="AXZ156" s="145"/>
      <c r="AYL156" s="145"/>
      <c r="AYO156" s="145"/>
      <c r="AYR156" s="145"/>
      <c r="AYU156" s="145"/>
      <c r="AZD156" s="145"/>
      <c r="AZJ156" s="145"/>
      <c r="AZM156" s="145"/>
      <c r="AZP156" s="145"/>
      <c r="AZS156" s="145"/>
      <c r="AZY156" s="145"/>
      <c r="BAB156" s="145"/>
      <c r="BAH156" s="145"/>
      <c r="BAJ156" s="145"/>
      <c r="BAK156" s="145"/>
      <c r="BAM156" s="145"/>
      <c r="BAP156" s="145"/>
      <c r="BAS156" s="145"/>
      <c r="BAV156" s="145"/>
      <c r="BBD156" s="145"/>
      <c r="BBI156" s="145"/>
      <c r="BBR156" s="145"/>
      <c r="BBU156" s="145"/>
      <c r="BCC156" s="145"/>
      <c r="BCY156" s="145"/>
      <c r="BCZ156" s="145"/>
      <c r="BDA156" s="145"/>
      <c r="BDB156" s="145"/>
      <c r="BDC156" s="145"/>
      <c r="BDD156" s="145"/>
      <c r="BDV156" s="145"/>
      <c r="BDW156" s="145"/>
      <c r="BDZ156" s="145"/>
      <c r="BEC156" s="145"/>
      <c r="BEE156" s="145"/>
      <c r="BEG156" s="145"/>
      <c r="BEJ156" s="145"/>
      <c r="BEM156" s="145"/>
      <c r="BEP156" s="145"/>
      <c r="BES156" s="145"/>
      <c r="BEV156" s="145"/>
      <c r="BEY156" s="145"/>
      <c r="BFB156" s="145"/>
      <c r="BFE156" s="145"/>
      <c r="BFG156" s="145"/>
      <c r="BFT156" s="145"/>
      <c r="BFU156" s="145"/>
      <c r="BFV156" s="145"/>
      <c r="BFW156" s="145"/>
      <c r="BFX156" s="145"/>
      <c r="BFY156" s="145"/>
      <c r="BFZ156" s="145"/>
      <c r="BGA156" s="145"/>
      <c r="BGB156" s="145"/>
      <c r="BGC156" s="145"/>
      <c r="BGD156" s="145"/>
      <c r="BGE156" s="145"/>
      <c r="BGF156" s="145"/>
      <c r="BGG156" s="145"/>
      <c r="BGK156" s="145"/>
      <c r="BGM156" s="145"/>
      <c r="BGN156" s="145"/>
      <c r="BGO156" s="145"/>
      <c r="BGP156" s="145"/>
      <c r="BGS156" s="145"/>
      <c r="BGU156" s="145"/>
      <c r="BGV156" s="145"/>
      <c r="BGW156" s="145"/>
      <c r="BGX156" s="145"/>
      <c r="BGY156" s="145"/>
      <c r="BGZ156" s="145"/>
      <c r="BHA156" s="145"/>
      <c r="BHB156" s="145"/>
      <c r="BHC156" s="145"/>
      <c r="BHD156" s="145"/>
      <c r="BHE156" s="145"/>
      <c r="BHF156" s="145"/>
      <c r="BHG156" s="145"/>
      <c r="BHJ156" s="145"/>
      <c r="BHM156" s="145"/>
      <c r="BHP156" s="145"/>
      <c r="BHS156" s="145"/>
      <c r="BHV156" s="145"/>
      <c r="BIH156" s="145"/>
      <c r="BIK156" s="145"/>
      <c r="BIN156" s="145"/>
      <c r="BIQ156" s="145"/>
      <c r="BIZ156" s="145"/>
      <c r="BJF156" s="145"/>
      <c r="BJI156" s="145"/>
      <c r="BJL156" s="145"/>
      <c r="BJO156" s="145"/>
      <c r="BJU156" s="145"/>
      <c r="BJX156" s="145"/>
      <c r="BKD156" s="145"/>
      <c r="BKF156" s="145"/>
      <c r="BKG156" s="145"/>
      <c r="BKI156" s="145"/>
      <c r="BKL156" s="145"/>
      <c r="BKO156" s="145"/>
      <c r="BKR156" s="145"/>
      <c r="BKZ156" s="145"/>
      <c r="BLE156" s="145"/>
      <c r="BLN156" s="145"/>
      <c r="BLQ156" s="145"/>
      <c r="BLY156" s="145"/>
      <c r="BMU156" s="145"/>
      <c r="BMV156" s="145"/>
      <c r="BMW156" s="145"/>
      <c r="BMX156" s="145"/>
      <c r="BMY156" s="145"/>
      <c r="BMZ156" s="145"/>
      <c r="BNR156" s="145"/>
      <c r="BNS156" s="145"/>
      <c r="BNV156" s="145"/>
      <c r="BNY156" s="145"/>
      <c r="BOA156" s="145"/>
      <c r="BOC156" s="145"/>
      <c r="BOF156" s="145"/>
      <c r="BOI156" s="145"/>
      <c r="BOL156" s="145"/>
      <c r="BOO156" s="145"/>
      <c r="BOR156" s="145"/>
      <c r="BOU156" s="145"/>
      <c r="BOX156" s="145"/>
      <c r="BPA156" s="145"/>
      <c r="BPC156" s="145"/>
      <c r="BPP156" s="145"/>
      <c r="BPQ156" s="145"/>
      <c r="BPR156" s="145"/>
      <c r="BPS156" s="145"/>
      <c r="BPT156" s="145"/>
      <c r="BPU156" s="145"/>
      <c r="BPV156" s="145"/>
      <c r="BPW156" s="145"/>
      <c r="BPX156" s="145"/>
      <c r="BPY156" s="145"/>
      <c r="BPZ156" s="145"/>
      <c r="BQA156" s="145"/>
      <c r="BQB156" s="145"/>
      <c r="BQC156" s="145"/>
      <c r="BQG156" s="145"/>
      <c r="BQI156" s="145"/>
      <c r="BQJ156" s="145"/>
      <c r="BQK156" s="145"/>
      <c r="BQL156" s="145"/>
      <c r="BQO156" s="145"/>
      <c r="BQQ156" s="145"/>
      <c r="BQR156" s="145"/>
      <c r="BQS156" s="145"/>
      <c r="BQT156" s="145"/>
      <c r="BQU156" s="145"/>
      <c r="BQV156" s="145"/>
      <c r="BQW156" s="145"/>
      <c r="BQX156" s="145"/>
      <c r="BQY156" s="145"/>
      <c r="BQZ156" s="145"/>
      <c r="BRA156" s="145"/>
      <c r="BRB156" s="145"/>
      <c r="BRC156" s="145"/>
      <c r="BRF156" s="145"/>
      <c r="BRI156" s="145"/>
      <c r="BRL156" s="145"/>
      <c r="BRO156" s="145"/>
      <c r="BRR156" s="145"/>
      <c r="BSD156" s="145"/>
      <c r="BSG156" s="145"/>
      <c r="BSJ156" s="145"/>
      <c r="BSM156" s="145"/>
      <c r="BSV156" s="145"/>
      <c r="BTB156" s="145"/>
      <c r="BTE156" s="145"/>
      <c r="BTH156" s="145"/>
      <c r="BTK156" s="145"/>
      <c r="BTQ156" s="145"/>
      <c r="BTT156" s="145"/>
      <c r="BTZ156" s="145"/>
      <c r="BUB156" s="145"/>
      <c r="BUC156" s="145"/>
      <c r="BUE156" s="145"/>
      <c r="BUH156" s="145"/>
      <c r="BUK156" s="145"/>
      <c r="BUN156" s="145"/>
      <c r="BUV156" s="145"/>
      <c r="BVA156" s="145"/>
      <c r="BVJ156" s="145"/>
      <c r="BVM156" s="145"/>
      <c r="BVU156" s="145"/>
      <c r="BWQ156" s="145"/>
      <c r="BWR156" s="145"/>
      <c r="BWS156" s="145"/>
      <c r="BWT156" s="145"/>
      <c r="BWU156" s="145"/>
      <c r="BWV156" s="145"/>
      <c r="BXN156" s="145"/>
      <c r="BXO156" s="145"/>
      <c r="BXR156" s="145"/>
      <c r="BXU156" s="145"/>
      <c r="BXW156" s="145"/>
      <c r="BXY156" s="145"/>
      <c r="BYB156" s="145"/>
      <c r="BYE156" s="145"/>
      <c r="BYH156" s="145"/>
      <c r="BYK156" s="145"/>
      <c r="BYN156" s="145"/>
      <c r="BYQ156" s="145"/>
      <c r="BYT156" s="145"/>
      <c r="BYW156" s="145"/>
      <c r="BYY156" s="145"/>
      <c r="BZL156" s="145"/>
      <c r="BZM156" s="145"/>
      <c r="BZN156" s="145"/>
      <c r="BZO156" s="145"/>
      <c r="BZP156" s="145"/>
      <c r="BZQ156" s="145"/>
      <c r="BZR156" s="145"/>
      <c r="BZS156" s="145"/>
      <c r="BZT156" s="145"/>
      <c r="BZU156" s="145"/>
      <c r="BZV156" s="145"/>
      <c r="BZW156" s="145"/>
      <c r="BZX156" s="145"/>
      <c r="BZY156" s="145"/>
      <c r="CAC156" s="145"/>
      <c r="CAE156" s="145"/>
      <c r="CAF156" s="145"/>
      <c r="CAG156" s="145"/>
      <c r="CAH156" s="145"/>
      <c r="CAK156" s="145"/>
      <c r="CAM156" s="145"/>
      <c r="CAN156" s="145"/>
      <c r="CAO156" s="145"/>
      <c r="CAP156" s="145"/>
      <c r="CAQ156" s="145"/>
      <c r="CAR156" s="145"/>
      <c r="CAS156" s="145"/>
      <c r="CAT156" s="145"/>
      <c r="CAU156" s="145"/>
      <c r="CAV156" s="145"/>
      <c r="CAW156" s="145"/>
      <c r="CAX156" s="145"/>
      <c r="CAY156" s="145"/>
      <c r="CBB156" s="145"/>
      <c r="CBE156" s="145"/>
      <c r="CBH156" s="145"/>
      <c r="CBK156" s="145"/>
      <c r="CBN156" s="145"/>
      <c r="CBZ156" s="145"/>
      <c r="CCC156" s="145"/>
      <c r="CCF156" s="145"/>
      <c r="CCI156" s="145"/>
      <c r="CCR156" s="145"/>
      <c r="CCX156" s="145"/>
      <c r="CDA156" s="145"/>
      <c r="CDD156" s="145"/>
      <c r="CDG156" s="145"/>
      <c r="CDM156" s="145"/>
      <c r="CDP156" s="145"/>
      <c r="CDV156" s="145"/>
      <c r="CDX156" s="145"/>
      <c r="CDY156" s="145"/>
      <c r="CEA156" s="145"/>
      <c r="CED156" s="145"/>
      <c r="CEG156" s="145"/>
      <c r="CEJ156" s="145"/>
      <c r="CER156" s="145"/>
      <c r="CEW156" s="145"/>
      <c r="CFF156" s="145"/>
      <c r="CFI156" s="145"/>
      <c r="CFQ156" s="145"/>
      <c r="CGM156" s="145"/>
      <c r="CGN156" s="145"/>
      <c r="CGO156" s="145"/>
      <c r="CGP156" s="145"/>
      <c r="CGQ156" s="145"/>
      <c r="CGR156" s="145"/>
      <c r="CHJ156" s="145"/>
      <c r="CHK156" s="145"/>
      <c r="CHN156" s="145"/>
      <c r="CHQ156" s="145"/>
      <c r="CHS156" s="145"/>
      <c r="CHU156" s="145"/>
      <c r="CHX156" s="145"/>
      <c r="CIA156" s="145"/>
      <c r="CID156" s="145"/>
      <c r="CIG156" s="145"/>
      <c r="CIJ156" s="145"/>
      <c r="CIM156" s="145"/>
      <c r="CIP156" s="145"/>
      <c r="CIS156" s="145"/>
      <c r="CIU156" s="145"/>
      <c r="CJH156" s="145"/>
      <c r="CJI156" s="145"/>
      <c r="CJJ156" s="145"/>
      <c r="CJK156" s="145"/>
      <c r="CJL156" s="145"/>
      <c r="CJM156" s="145"/>
      <c r="CJN156" s="145"/>
      <c r="CJO156" s="145"/>
      <c r="CJP156" s="145"/>
      <c r="CJQ156" s="145"/>
      <c r="CJR156" s="145"/>
      <c r="CJS156" s="145"/>
      <c r="CJT156" s="145"/>
      <c r="CJU156" s="145"/>
      <c r="CJY156" s="145"/>
      <c r="CKA156" s="145"/>
      <c r="CKB156" s="145"/>
      <c r="CKC156" s="145"/>
      <c r="CKD156" s="145"/>
      <c r="CKG156" s="145"/>
      <c r="CKI156" s="145"/>
      <c r="CKJ156" s="145"/>
      <c r="CKK156" s="145"/>
      <c r="CKL156" s="145"/>
      <c r="CKM156" s="145"/>
      <c r="CKN156" s="145"/>
      <c r="CKO156" s="145"/>
      <c r="CKP156" s="145"/>
      <c r="CKQ156" s="145"/>
      <c r="CKR156" s="145"/>
      <c r="CKS156" s="145"/>
      <c r="CKT156" s="145"/>
      <c r="CKU156" s="145"/>
      <c r="CKX156" s="145"/>
      <c r="CLA156" s="145"/>
      <c r="CLD156" s="145"/>
      <c r="CLG156" s="145"/>
      <c r="CLJ156" s="145"/>
      <c r="CLV156" s="145"/>
      <c r="CLY156" s="145"/>
      <c r="CMB156" s="145"/>
      <c r="CME156" s="145"/>
      <c r="CMN156" s="145"/>
      <c r="CMT156" s="145"/>
      <c r="CMW156" s="145"/>
      <c r="CMZ156" s="145"/>
      <c r="CNC156" s="145"/>
      <c r="CNI156" s="145"/>
      <c r="CNL156" s="145"/>
      <c r="CNR156" s="145"/>
      <c r="CNT156" s="145"/>
      <c r="CNU156" s="145"/>
      <c r="CNW156" s="145"/>
      <c r="CNZ156" s="145"/>
      <c r="COC156" s="145"/>
      <c r="COF156" s="145"/>
      <c r="CON156" s="145"/>
      <c r="COS156" s="145"/>
      <c r="CPB156" s="145"/>
      <c r="CPE156" s="145"/>
      <c r="CPM156" s="145"/>
      <c r="CQI156" s="145"/>
      <c r="CQJ156" s="145"/>
      <c r="CQK156" s="145"/>
      <c r="CQL156" s="145"/>
      <c r="CQM156" s="145"/>
      <c r="CQN156" s="145"/>
      <c r="CRF156" s="145"/>
      <c r="CRG156" s="145"/>
      <c r="CRJ156" s="145"/>
      <c r="CRM156" s="145"/>
      <c r="CRO156" s="145"/>
      <c r="CRQ156" s="145"/>
      <c r="CRT156" s="145"/>
      <c r="CRW156" s="145"/>
      <c r="CRZ156" s="145"/>
      <c r="CSC156" s="145"/>
      <c r="CSF156" s="145"/>
      <c r="CSI156" s="145"/>
      <c r="CSL156" s="145"/>
      <c r="CSO156" s="145"/>
      <c r="CSQ156" s="145"/>
      <c r="CTD156" s="145"/>
      <c r="CTE156" s="145"/>
      <c r="CTF156" s="145"/>
      <c r="CTG156" s="145"/>
      <c r="CTH156" s="145"/>
      <c r="CTI156" s="145"/>
      <c r="CTJ156" s="145"/>
      <c r="CTK156" s="145"/>
      <c r="CTL156" s="145"/>
      <c r="CTM156" s="145"/>
      <c r="CTN156" s="145"/>
      <c r="CTO156" s="145"/>
      <c r="CTP156" s="145"/>
      <c r="CTQ156" s="145"/>
      <c r="CTU156" s="145"/>
      <c r="CTW156" s="145"/>
      <c r="CTX156" s="145"/>
      <c r="CTY156" s="145"/>
      <c r="CTZ156" s="145"/>
      <c r="CUC156" s="145"/>
      <c r="CUE156" s="145"/>
      <c r="CUF156" s="145"/>
      <c r="CUG156" s="145"/>
      <c r="CUH156" s="145"/>
      <c r="CUI156" s="145"/>
      <c r="CUJ156" s="145"/>
      <c r="CUK156" s="145"/>
      <c r="CUL156" s="145"/>
      <c r="CUM156" s="145"/>
      <c r="CUN156" s="145"/>
      <c r="CUO156" s="145"/>
      <c r="CUP156" s="145"/>
      <c r="CUQ156" s="145"/>
      <c r="CUT156" s="145"/>
      <c r="CUW156" s="145"/>
      <c r="CUZ156" s="145"/>
      <c r="CVC156" s="145"/>
      <c r="CVF156" s="145"/>
      <c r="CVR156" s="145"/>
      <c r="CVU156" s="145"/>
      <c r="CVX156" s="145"/>
      <c r="CWA156" s="145"/>
      <c r="CWJ156" s="145"/>
      <c r="CWP156" s="145"/>
      <c r="CWS156" s="145"/>
      <c r="CWV156" s="145"/>
      <c r="CWY156" s="145"/>
      <c r="CXE156" s="145"/>
      <c r="CXH156" s="145"/>
      <c r="CXN156" s="145"/>
      <c r="CXP156" s="145"/>
      <c r="CXQ156" s="145"/>
      <c r="CXS156" s="145"/>
      <c r="CXV156" s="145"/>
      <c r="CXY156" s="145"/>
      <c r="CYB156" s="145"/>
      <c r="CYJ156" s="145"/>
      <c r="CYO156" s="145"/>
      <c r="CYX156" s="145"/>
      <c r="CZA156" s="145"/>
      <c r="CZI156" s="145"/>
      <c r="DAE156" s="145"/>
      <c r="DAF156" s="145"/>
      <c r="DAG156" s="145"/>
      <c r="DAH156" s="145"/>
      <c r="DAI156" s="145"/>
      <c r="DAJ156" s="145"/>
      <c r="DBB156" s="145"/>
      <c r="DBC156" s="145"/>
      <c r="DBF156" s="145"/>
      <c r="DBI156" s="145"/>
      <c r="DBK156" s="145"/>
      <c r="DBM156" s="145"/>
      <c r="DBP156" s="145"/>
      <c r="DBS156" s="145"/>
      <c r="DBV156" s="145"/>
      <c r="DBY156" s="145"/>
      <c r="DCB156" s="145"/>
      <c r="DCE156" s="145"/>
      <c r="DCH156" s="145"/>
      <c r="DCK156" s="145"/>
      <c r="DCM156" s="145"/>
      <c r="DCZ156" s="145"/>
      <c r="DDA156" s="145"/>
      <c r="DDB156" s="145"/>
      <c r="DDC156" s="145"/>
      <c r="DDD156" s="145"/>
      <c r="DDE156" s="145"/>
      <c r="DDF156" s="145"/>
      <c r="DDG156" s="145"/>
      <c r="DDH156" s="145"/>
      <c r="DDI156" s="145"/>
      <c r="DDJ156" s="145"/>
      <c r="DDK156" s="145"/>
      <c r="DDL156" s="145"/>
      <c r="DDM156" s="145"/>
      <c r="DDQ156" s="145"/>
      <c r="DDS156" s="145"/>
      <c r="DDT156" s="145"/>
      <c r="DDU156" s="145"/>
      <c r="DDV156" s="145"/>
      <c r="DDY156" s="145"/>
      <c r="DEA156" s="145"/>
      <c r="DEB156" s="145"/>
      <c r="DEC156" s="145"/>
      <c r="DED156" s="145"/>
      <c r="DEE156" s="145"/>
      <c r="DEF156" s="145"/>
      <c r="DEG156" s="145"/>
      <c r="DEH156" s="145"/>
      <c r="DEI156" s="145"/>
      <c r="DEJ156" s="145"/>
      <c r="DEK156" s="145"/>
      <c r="DEL156" s="145"/>
      <c r="DEM156" s="145"/>
      <c r="DEP156" s="145"/>
      <c r="DES156" s="145"/>
      <c r="DEV156" s="145"/>
      <c r="DEY156" s="145"/>
      <c r="DFB156" s="145"/>
      <c r="DFN156" s="145"/>
      <c r="DFQ156" s="145"/>
      <c r="DFT156" s="145"/>
      <c r="DFW156" s="145"/>
      <c r="DGF156" s="145"/>
      <c r="DGL156" s="145"/>
      <c r="DGO156" s="145"/>
      <c r="DGR156" s="145"/>
      <c r="DGU156" s="145"/>
      <c r="DHA156" s="145"/>
      <c r="DHD156" s="145"/>
      <c r="DHJ156" s="145"/>
      <c r="DHL156" s="145"/>
      <c r="DHM156" s="145"/>
      <c r="DHO156" s="145"/>
      <c r="DHR156" s="145"/>
      <c r="DHU156" s="145"/>
      <c r="DHX156" s="145"/>
      <c r="DIF156" s="145"/>
      <c r="DIK156" s="145"/>
      <c r="DIT156" s="145"/>
      <c r="DIW156" s="145"/>
      <c r="DJE156" s="145"/>
      <c r="DKA156" s="145"/>
      <c r="DKB156" s="145"/>
      <c r="DKC156" s="145"/>
      <c r="DKD156" s="145"/>
      <c r="DKE156" s="145"/>
      <c r="DKF156" s="145"/>
      <c r="DKX156" s="145"/>
      <c r="DKY156" s="145"/>
      <c r="DLB156" s="145"/>
      <c r="DLE156" s="145"/>
      <c r="DLG156" s="145"/>
      <c r="DLI156" s="145"/>
      <c r="DLL156" s="145"/>
      <c r="DLO156" s="145"/>
      <c r="DLR156" s="145"/>
      <c r="DLU156" s="145"/>
      <c r="DLX156" s="145"/>
      <c r="DMA156" s="145"/>
      <c r="DMD156" s="145"/>
      <c r="DMG156" s="145"/>
      <c r="DMI156" s="145"/>
      <c r="DMV156" s="145"/>
      <c r="DMW156" s="145"/>
      <c r="DMX156" s="145"/>
      <c r="DMY156" s="145"/>
      <c r="DMZ156" s="145"/>
      <c r="DNA156" s="145"/>
      <c r="DNB156" s="145"/>
      <c r="DNC156" s="145"/>
      <c r="DND156" s="145"/>
      <c r="DNE156" s="145"/>
      <c r="DNF156" s="145"/>
      <c r="DNG156" s="145"/>
      <c r="DNH156" s="145"/>
      <c r="DNI156" s="145"/>
      <c r="DNM156" s="145"/>
      <c r="DNO156" s="145"/>
      <c r="DNP156" s="145"/>
      <c r="DNQ156" s="145"/>
      <c r="DNR156" s="145"/>
      <c r="DNU156" s="145"/>
      <c r="DNW156" s="145"/>
      <c r="DNX156" s="145"/>
      <c r="DNY156" s="145"/>
      <c r="DNZ156" s="145"/>
      <c r="DOA156" s="145"/>
      <c r="DOB156" s="145"/>
      <c r="DOC156" s="145"/>
      <c r="DOD156" s="145"/>
      <c r="DOE156" s="145"/>
      <c r="DOF156" s="145"/>
      <c r="DOG156" s="145"/>
      <c r="DOH156" s="145"/>
      <c r="DOI156" s="145"/>
      <c r="DOL156" s="145"/>
      <c r="DOO156" s="145"/>
      <c r="DOR156" s="145"/>
      <c r="DOU156" s="145"/>
      <c r="DOX156" s="145"/>
      <c r="DPJ156" s="145"/>
      <c r="DPM156" s="145"/>
      <c r="DPP156" s="145"/>
      <c r="DPS156" s="145"/>
      <c r="DQB156" s="145"/>
      <c r="DQH156" s="145"/>
      <c r="DQK156" s="145"/>
      <c r="DQN156" s="145"/>
      <c r="DQQ156" s="145"/>
      <c r="DQW156" s="145"/>
      <c r="DQZ156" s="145"/>
      <c r="DRF156" s="145"/>
      <c r="DRH156" s="145"/>
      <c r="DRI156" s="145"/>
      <c r="DRK156" s="145"/>
      <c r="DRN156" s="145"/>
      <c r="DRQ156" s="145"/>
      <c r="DRT156" s="145"/>
      <c r="DSB156" s="145"/>
      <c r="DSG156" s="145"/>
      <c r="DSP156" s="145"/>
      <c r="DSS156" s="145"/>
      <c r="DTA156" s="145"/>
      <c r="DTW156" s="145"/>
      <c r="DTX156" s="145"/>
      <c r="DTY156" s="145"/>
      <c r="DTZ156" s="145"/>
      <c r="DUA156" s="145"/>
      <c r="DUB156" s="145"/>
      <c r="DUT156" s="145"/>
      <c r="DUU156" s="145"/>
      <c r="DUX156" s="145"/>
      <c r="DVA156" s="145"/>
      <c r="DVC156" s="145"/>
      <c r="DVE156" s="145"/>
      <c r="DVH156" s="145"/>
      <c r="DVK156" s="145"/>
      <c r="DVN156" s="145"/>
      <c r="DVQ156" s="145"/>
      <c r="DVT156" s="145"/>
      <c r="DVW156" s="145"/>
      <c r="DVZ156" s="145"/>
      <c r="DWC156" s="145"/>
      <c r="DWE156" s="145"/>
      <c r="DWR156" s="145"/>
      <c r="DWS156" s="145"/>
      <c r="DWT156" s="145"/>
      <c r="DWU156" s="145"/>
      <c r="DWV156" s="145"/>
      <c r="DWW156" s="145"/>
      <c r="DWX156" s="145"/>
      <c r="DWY156" s="145"/>
      <c r="DWZ156" s="145"/>
      <c r="DXA156" s="145"/>
      <c r="DXB156" s="145"/>
      <c r="DXC156" s="145"/>
      <c r="DXD156" s="145"/>
      <c r="DXE156" s="145"/>
      <c r="DXI156" s="145"/>
      <c r="DXK156" s="145"/>
      <c r="DXL156" s="145"/>
      <c r="DXM156" s="145"/>
      <c r="DXN156" s="145"/>
      <c r="DXQ156" s="145"/>
      <c r="DXS156" s="145"/>
      <c r="DXT156" s="145"/>
      <c r="DXU156" s="145"/>
      <c r="DXV156" s="145"/>
      <c r="DXW156" s="145"/>
      <c r="DXX156" s="145"/>
      <c r="DXY156" s="145"/>
      <c r="DXZ156" s="145"/>
      <c r="DYA156" s="145"/>
      <c r="DYB156" s="145"/>
      <c r="DYC156" s="145"/>
      <c r="DYD156" s="145"/>
      <c r="DYE156" s="145"/>
      <c r="DYH156" s="145"/>
      <c r="DYK156" s="145"/>
      <c r="DYN156" s="145"/>
      <c r="DYQ156" s="145"/>
      <c r="DYT156" s="145"/>
      <c r="DZF156" s="145"/>
      <c r="DZI156" s="145"/>
      <c r="DZL156" s="145"/>
      <c r="DZO156" s="145"/>
      <c r="DZX156" s="145"/>
      <c r="EAD156" s="145"/>
      <c r="EAG156" s="145"/>
      <c r="EAJ156" s="145"/>
      <c r="EAM156" s="145"/>
      <c r="EAS156" s="145"/>
      <c r="EAV156" s="145"/>
      <c r="EBB156" s="145"/>
      <c r="EBD156" s="145"/>
      <c r="EBE156" s="145"/>
      <c r="EBG156" s="145"/>
      <c r="EBJ156" s="145"/>
      <c r="EBM156" s="145"/>
      <c r="EBP156" s="145"/>
      <c r="EBX156" s="145"/>
      <c r="ECC156" s="145"/>
      <c r="ECL156" s="145"/>
      <c r="ECO156" s="145"/>
      <c r="ECW156" s="145"/>
      <c r="EDS156" s="145"/>
      <c r="EDT156" s="145"/>
      <c r="EDU156" s="145"/>
      <c r="EDV156" s="145"/>
      <c r="EDW156" s="145"/>
      <c r="EDX156" s="145"/>
      <c r="EEP156" s="145"/>
      <c r="EEQ156" s="145"/>
      <c r="EET156" s="145"/>
      <c r="EEW156" s="145"/>
      <c r="EEY156" s="145"/>
      <c r="EFA156" s="145"/>
      <c r="EFD156" s="145"/>
      <c r="EFG156" s="145"/>
      <c r="EFJ156" s="145"/>
      <c r="EFM156" s="145"/>
      <c r="EFP156" s="145"/>
      <c r="EFS156" s="145"/>
      <c r="EFV156" s="145"/>
      <c r="EFY156" s="145"/>
      <c r="EGA156" s="145"/>
      <c r="EGN156" s="145"/>
      <c r="EGO156" s="145"/>
      <c r="EGP156" s="145"/>
      <c r="EGQ156" s="145"/>
      <c r="EGR156" s="145"/>
      <c r="EGS156" s="145"/>
      <c r="EGT156" s="145"/>
      <c r="EGU156" s="145"/>
      <c r="EGV156" s="145"/>
      <c r="EGW156" s="145"/>
      <c r="EGX156" s="145"/>
      <c r="EGY156" s="145"/>
      <c r="EGZ156" s="145"/>
      <c r="EHA156" s="145"/>
      <c r="EHE156" s="145"/>
      <c r="EHG156" s="145"/>
      <c r="EHH156" s="145"/>
      <c r="EHI156" s="145"/>
      <c r="EHJ156" s="145"/>
      <c r="EHM156" s="145"/>
      <c r="EHO156" s="145"/>
      <c r="EHP156" s="145"/>
      <c r="EHQ156" s="145"/>
      <c r="EHR156" s="145"/>
      <c r="EHS156" s="145"/>
      <c r="EHT156" s="145"/>
      <c r="EHU156" s="145"/>
      <c r="EHV156" s="145"/>
      <c r="EHW156" s="145"/>
      <c r="EHX156" s="145"/>
      <c r="EHY156" s="145"/>
      <c r="EHZ156" s="145"/>
      <c r="EIA156" s="145"/>
      <c r="EID156" s="145"/>
      <c r="EIG156" s="145"/>
      <c r="EIJ156" s="145"/>
      <c r="EIM156" s="145"/>
      <c r="EIP156" s="145"/>
      <c r="EJB156" s="145"/>
      <c r="EJE156" s="145"/>
      <c r="EJH156" s="145"/>
      <c r="EJK156" s="145"/>
      <c r="EJT156" s="145"/>
      <c r="EJZ156" s="145"/>
      <c r="EKC156" s="145"/>
      <c r="EKF156" s="145"/>
      <c r="EKI156" s="145"/>
      <c r="EKO156" s="145"/>
      <c r="EKR156" s="145"/>
      <c r="EKX156" s="145"/>
      <c r="EKZ156" s="145"/>
      <c r="ELA156" s="145"/>
      <c r="ELC156" s="145"/>
      <c r="ELF156" s="145"/>
      <c r="ELI156" s="145"/>
      <c r="ELL156" s="145"/>
      <c r="ELT156" s="145"/>
      <c r="ELY156" s="145"/>
      <c r="EMH156" s="145"/>
      <c r="EMK156" s="145"/>
      <c r="EMS156" s="145"/>
      <c r="ENO156" s="145"/>
      <c r="ENP156" s="145"/>
      <c r="ENQ156" s="145"/>
      <c r="ENR156" s="145"/>
      <c r="ENS156" s="145"/>
      <c r="ENT156" s="145"/>
      <c r="EOL156" s="145"/>
      <c r="EOM156" s="145"/>
      <c r="EOP156" s="145"/>
      <c r="EOS156" s="145"/>
      <c r="EOU156" s="145"/>
      <c r="EOW156" s="145"/>
      <c r="EOZ156" s="145"/>
      <c r="EPC156" s="145"/>
      <c r="EPF156" s="145"/>
      <c r="EPI156" s="145"/>
      <c r="EPL156" s="145"/>
      <c r="EPO156" s="145"/>
      <c r="EPR156" s="145"/>
      <c r="EPU156" s="145"/>
      <c r="EPW156" s="145"/>
      <c r="EQJ156" s="145"/>
      <c r="EQK156" s="145"/>
      <c r="EQL156" s="145"/>
      <c r="EQM156" s="145"/>
      <c r="EQN156" s="145"/>
      <c r="EQO156" s="145"/>
      <c r="EQP156" s="145"/>
      <c r="EQQ156" s="145"/>
      <c r="EQR156" s="145"/>
      <c r="EQS156" s="145"/>
      <c r="EQT156" s="145"/>
      <c r="EQU156" s="145"/>
      <c r="EQV156" s="145"/>
      <c r="EQW156" s="145"/>
      <c r="ERA156" s="145"/>
      <c r="ERC156" s="145"/>
      <c r="ERD156" s="145"/>
      <c r="ERE156" s="145"/>
      <c r="ERF156" s="145"/>
      <c r="ERI156" s="145"/>
      <c r="ERK156" s="145"/>
      <c r="ERL156" s="145"/>
      <c r="ERM156" s="145"/>
      <c r="ERN156" s="145"/>
      <c r="ERO156" s="145"/>
      <c r="ERP156" s="145"/>
      <c r="ERQ156" s="145"/>
      <c r="ERR156" s="145"/>
      <c r="ERS156" s="145"/>
      <c r="ERT156" s="145"/>
      <c r="ERU156" s="145"/>
      <c r="ERV156" s="145"/>
      <c r="ERW156" s="145"/>
      <c r="ERZ156" s="145"/>
      <c r="ESC156" s="145"/>
      <c r="ESF156" s="145"/>
      <c r="ESI156" s="145"/>
      <c r="ESL156" s="145"/>
      <c r="ESX156" s="145"/>
      <c r="ETA156" s="145"/>
      <c r="ETD156" s="145"/>
      <c r="ETG156" s="145"/>
      <c r="ETP156" s="145"/>
      <c r="ETV156" s="145"/>
      <c r="ETY156" s="145"/>
      <c r="EUB156" s="145"/>
      <c r="EUE156" s="145"/>
      <c r="EUK156" s="145"/>
      <c r="EUN156" s="145"/>
      <c r="EUT156" s="145"/>
      <c r="EUV156" s="145"/>
      <c r="EUW156" s="145"/>
      <c r="EUY156" s="145"/>
      <c r="EVB156" s="145"/>
      <c r="EVE156" s="145"/>
      <c r="EVH156" s="145"/>
      <c r="EVP156" s="145"/>
      <c r="EVU156" s="145"/>
      <c r="EWD156" s="145"/>
      <c r="EWG156" s="145"/>
      <c r="EWO156" s="145"/>
      <c r="EXK156" s="145"/>
      <c r="EXL156" s="145"/>
      <c r="EXM156" s="145"/>
      <c r="EXN156" s="145"/>
      <c r="EXO156" s="145"/>
      <c r="EXP156" s="145"/>
      <c r="EYH156" s="145"/>
      <c r="EYI156" s="145"/>
      <c r="EYL156" s="145"/>
      <c r="EYO156" s="145"/>
      <c r="EYQ156" s="145"/>
      <c r="EYS156" s="145"/>
      <c r="EYV156" s="145"/>
      <c r="EYY156" s="145"/>
      <c r="EZB156" s="145"/>
      <c r="EZE156" s="145"/>
      <c r="EZH156" s="145"/>
      <c r="EZK156" s="145"/>
      <c r="EZN156" s="145"/>
      <c r="EZQ156" s="145"/>
      <c r="EZS156" s="145"/>
      <c r="FAF156" s="145"/>
      <c r="FAG156" s="145"/>
      <c r="FAH156" s="145"/>
      <c r="FAI156" s="145"/>
      <c r="FAJ156" s="145"/>
      <c r="FAK156" s="145"/>
      <c r="FAL156" s="145"/>
      <c r="FAM156" s="145"/>
      <c r="FAN156" s="145"/>
      <c r="FAO156" s="145"/>
      <c r="FAP156" s="145"/>
      <c r="FAQ156" s="145"/>
      <c r="FAR156" s="145"/>
      <c r="FAS156" s="145"/>
      <c r="FAW156" s="145"/>
      <c r="FAY156" s="145"/>
      <c r="FAZ156" s="145"/>
      <c r="FBA156" s="145"/>
      <c r="FBB156" s="145"/>
      <c r="FBE156" s="145"/>
      <c r="FBG156" s="145"/>
      <c r="FBH156" s="145"/>
      <c r="FBI156" s="145"/>
      <c r="FBJ156" s="145"/>
      <c r="FBK156" s="145"/>
      <c r="FBL156" s="145"/>
      <c r="FBM156" s="145"/>
      <c r="FBN156" s="145"/>
      <c r="FBO156" s="145"/>
      <c r="FBP156" s="145"/>
      <c r="FBQ156" s="145"/>
      <c r="FBR156" s="145"/>
      <c r="FBS156" s="145"/>
      <c r="FBV156" s="145"/>
      <c r="FBY156" s="145"/>
      <c r="FCB156" s="145"/>
      <c r="FCE156" s="145"/>
      <c r="FCH156" s="145"/>
      <c r="FCT156" s="145"/>
      <c r="FCW156" s="145"/>
      <c r="FCZ156" s="145"/>
      <c r="FDC156" s="145"/>
      <c r="FDL156" s="145"/>
      <c r="FDR156" s="145"/>
      <c r="FDU156" s="145"/>
      <c r="FDX156" s="145"/>
      <c r="FEA156" s="145"/>
      <c r="FEG156" s="145"/>
      <c r="FEJ156" s="145"/>
      <c r="FEP156" s="145"/>
      <c r="FER156" s="145"/>
      <c r="FES156" s="145"/>
      <c r="FEU156" s="145"/>
      <c r="FEX156" s="145"/>
      <c r="FFA156" s="145"/>
      <c r="FFD156" s="145"/>
      <c r="FFL156" s="145"/>
      <c r="FFQ156" s="145"/>
      <c r="FFZ156" s="145"/>
      <c r="FGC156" s="145"/>
      <c r="FGK156" s="145"/>
      <c r="FHG156" s="145"/>
      <c r="FHH156" s="145"/>
      <c r="FHI156" s="145"/>
      <c r="FHJ156" s="145"/>
      <c r="FHK156" s="145"/>
      <c r="FHL156" s="145"/>
      <c r="FID156" s="145"/>
      <c r="FIE156" s="145"/>
      <c r="FIH156" s="145"/>
      <c r="FIK156" s="145"/>
      <c r="FIM156" s="145"/>
      <c r="FIO156" s="145"/>
      <c r="FIR156" s="145"/>
      <c r="FIU156" s="145"/>
      <c r="FIX156" s="145"/>
      <c r="FJA156" s="145"/>
      <c r="FJD156" s="145"/>
      <c r="FJG156" s="145"/>
      <c r="FJJ156" s="145"/>
      <c r="FJM156" s="145"/>
      <c r="FJO156" s="145"/>
      <c r="FKB156" s="145"/>
      <c r="FKC156" s="145"/>
      <c r="FKD156" s="145"/>
      <c r="FKE156" s="145"/>
      <c r="FKF156" s="145"/>
      <c r="FKG156" s="145"/>
      <c r="FKH156" s="145"/>
      <c r="FKI156" s="145"/>
      <c r="FKJ156" s="145"/>
      <c r="FKK156" s="145"/>
      <c r="FKL156" s="145"/>
      <c r="FKM156" s="145"/>
      <c r="FKN156" s="145"/>
      <c r="FKO156" s="145"/>
      <c r="FKS156" s="145"/>
      <c r="FKU156" s="145"/>
      <c r="FKV156" s="145"/>
      <c r="FKW156" s="145"/>
      <c r="FKX156" s="145"/>
      <c r="FLA156" s="145"/>
      <c r="FLC156" s="145"/>
      <c r="FLD156" s="145"/>
      <c r="FLE156" s="145"/>
      <c r="FLF156" s="145"/>
      <c r="FLG156" s="145"/>
      <c r="FLH156" s="145"/>
      <c r="FLI156" s="145"/>
      <c r="FLJ156" s="145"/>
      <c r="FLK156" s="145"/>
      <c r="FLL156" s="145"/>
      <c r="FLM156" s="145"/>
      <c r="FLN156" s="145"/>
      <c r="FLO156" s="145"/>
      <c r="FLR156" s="145"/>
      <c r="FLU156" s="145"/>
      <c r="FLX156" s="145"/>
      <c r="FMA156" s="145"/>
      <c r="FMD156" s="145"/>
      <c r="FMP156" s="145"/>
      <c r="FMS156" s="145"/>
      <c r="FMV156" s="145"/>
      <c r="FMY156" s="145"/>
      <c r="FNH156" s="145"/>
      <c r="FNN156" s="145"/>
      <c r="FNQ156" s="145"/>
      <c r="FNT156" s="145"/>
      <c r="FNW156" s="145"/>
      <c r="FOC156" s="145"/>
      <c r="FOF156" s="145"/>
      <c r="FOL156" s="145"/>
      <c r="FON156" s="145"/>
      <c r="FOO156" s="145"/>
      <c r="FOQ156" s="145"/>
      <c r="FOT156" s="145"/>
      <c r="FOW156" s="145"/>
      <c r="FOZ156" s="145"/>
      <c r="FPH156" s="145"/>
      <c r="FPM156" s="145"/>
      <c r="FPV156" s="145"/>
      <c r="FPY156" s="145"/>
      <c r="FQG156" s="145"/>
      <c r="FRC156" s="145"/>
      <c r="FRD156" s="145"/>
      <c r="FRE156" s="145"/>
      <c r="FRF156" s="145"/>
      <c r="FRG156" s="145"/>
      <c r="FRH156" s="145"/>
      <c r="FRZ156" s="145"/>
      <c r="FSA156" s="145"/>
      <c r="FSD156" s="145"/>
      <c r="FSG156" s="145"/>
      <c r="FSI156" s="145"/>
      <c r="FSK156" s="145"/>
      <c r="FSN156" s="145"/>
      <c r="FSQ156" s="145"/>
      <c r="FST156" s="145"/>
      <c r="FSW156" s="145"/>
      <c r="FSZ156" s="145"/>
      <c r="FTC156" s="145"/>
      <c r="FTF156" s="145"/>
      <c r="FTI156" s="145"/>
      <c r="FTK156" s="145"/>
      <c r="FTX156" s="145"/>
      <c r="FTY156" s="145"/>
      <c r="FTZ156" s="145"/>
      <c r="FUA156" s="145"/>
      <c r="FUB156" s="145"/>
      <c r="FUC156" s="145"/>
      <c r="FUD156" s="145"/>
      <c r="FUE156" s="145"/>
      <c r="FUF156" s="145"/>
      <c r="FUG156" s="145"/>
      <c r="FUH156" s="145"/>
      <c r="FUI156" s="145"/>
      <c r="FUJ156" s="145"/>
      <c r="FUK156" s="145"/>
      <c r="FUO156" s="145"/>
      <c r="FUQ156" s="145"/>
      <c r="FUR156" s="145"/>
      <c r="FUS156" s="145"/>
      <c r="FUT156" s="145"/>
      <c r="FUW156" s="145"/>
      <c r="FUY156" s="145"/>
      <c r="FUZ156" s="145"/>
      <c r="FVA156" s="145"/>
      <c r="FVB156" s="145"/>
      <c r="FVC156" s="145"/>
      <c r="FVD156" s="145"/>
      <c r="FVE156" s="145"/>
      <c r="FVF156" s="145"/>
      <c r="FVG156" s="145"/>
      <c r="FVH156" s="145"/>
      <c r="FVI156" s="145"/>
      <c r="FVJ156" s="145"/>
      <c r="FVK156" s="145"/>
      <c r="FVN156" s="145"/>
      <c r="FVQ156" s="145"/>
      <c r="FVT156" s="145"/>
      <c r="FVW156" s="145"/>
      <c r="FVZ156" s="145"/>
      <c r="FWL156" s="145"/>
      <c r="FWO156" s="145"/>
      <c r="FWR156" s="145"/>
      <c r="FWU156" s="145"/>
      <c r="FXD156" s="145"/>
      <c r="FXJ156" s="145"/>
      <c r="FXM156" s="145"/>
      <c r="FXP156" s="145"/>
      <c r="FXS156" s="145"/>
      <c r="FXY156" s="145"/>
      <c r="FYB156" s="145"/>
      <c r="FYH156" s="145"/>
      <c r="FYJ156" s="145"/>
      <c r="FYK156" s="145"/>
      <c r="FYM156" s="145"/>
      <c r="FYP156" s="145"/>
      <c r="FYS156" s="145"/>
      <c r="FYV156" s="145"/>
      <c r="FZD156" s="145"/>
      <c r="FZI156" s="145"/>
      <c r="FZR156" s="145"/>
      <c r="FZU156" s="145"/>
      <c r="GAC156" s="145"/>
      <c r="GAY156" s="145"/>
      <c r="GAZ156" s="145"/>
      <c r="GBA156" s="145"/>
      <c r="GBB156" s="145"/>
      <c r="GBC156" s="145"/>
      <c r="GBD156" s="145"/>
      <c r="GBV156" s="145"/>
      <c r="GBW156" s="145"/>
      <c r="GBZ156" s="145"/>
      <c r="GCC156" s="145"/>
      <c r="GCE156" s="145"/>
      <c r="GCG156" s="145"/>
      <c r="GCJ156" s="145"/>
      <c r="GCM156" s="145"/>
      <c r="GCP156" s="145"/>
      <c r="GCS156" s="145"/>
      <c r="GCV156" s="145"/>
      <c r="GCY156" s="145"/>
      <c r="GDB156" s="145"/>
      <c r="GDE156" s="145"/>
      <c r="GDG156" s="145"/>
      <c r="GDT156" s="145"/>
      <c r="GDU156" s="145"/>
      <c r="GDV156" s="145"/>
      <c r="GDW156" s="145"/>
      <c r="GDX156" s="145"/>
      <c r="GDY156" s="145"/>
      <c r="GDZ156" s="145"/>
      <c r="GEA156" s="145"/>
      <c r="GEB156" s="145"/>
      <c r="GEC156" s="145"/>
      <c r="GED156" s="145"/>
      <c r="GEE156" s="145"/>
      <c r="GEF156" s="145"/>
      <c r="GEG156" s="145"/>
      <c r="GEK156" s="145"/>
      <c r="GEM156" s="145"/>
      <c r="GEN156" s="145"/>
      <c r="GEO156" s="145"/>
      <c r="GEP156" s="145"/>
      <c r="GES156" s="145"/>
      <c r="GEU156" s="145"/>
      <c r="GEV156" s="145"/>
      <c r="GEW156" s="145"/>
      <c r="GEX156" s="145"/>
      <c r="GEY156" s="145"/>
      <c r="GEZ156" s="145"/>
      <c r="GFA156" s="145"/>
      <c r="GFB156" s="145"/>
      <c r="GFC156" s="145"/>
      <c r="GFD156" s="145"/>
      <c r="GFE156" s="145"/>
      <c r="GFF156" s="145"/>
      <c r="GFG156" s="145"/>
      <c r="GFJ156" s="145"/>
      <c r="GFM156" s="145"/>
      <c r="GFP156" s="145"/>
      <c r="GFS156" s="145"/>
      <c r="GFV156" s="145"/>
      <c r="GGH156" s="145"/>
      <c r="GGK156" s="145"/>
      <c r="GGN156" s="145"/>
      <c r="GGQ156" s="145"/>
      <c r="GGZ156" s="145"/>
      <c r="GHF156" s="145"/>
      <c r="GHI156" s="145"/>
      <c r="GHL156" s="145"/>
      <c r="GHO156" s="145"/>
      <c r="GHU156" s="145"/>
      <c r="GHX156" s="145"/>
      <c r="GID156" s="145"/>
      <c r="GIF156" s="145"/>
      <c r="GIG156" s="145"/>
      <c r="GII156" s="145"/>
      <c r="GIL156" s="145"/>
      <c r="GIO156" s="145"/>
      <c r="GIR156" s="145"/>
      <c r="GIZ156" s="145"/>
      <c r="GJE156" s="145"/>
      <c r="GJN156" s="145"/>
      <c r="GJQ156" s="145"/>
      <c r="GJY156" s="145"/>
      <c r="GKU156" s="145"/>
      <c r="GKV156" s="145"/>
      <c r="GKW156" s="145"/>
      <c r="GKX156" s="145"/>
      <c r="GKY156" s="145"/>
      <c r="GKZ156" s="145"/>
      <c r="GLR156" s="145"/>
      <c r="GLS156" s="145"/>
      <c r="GLV156" s="145"/>
      <c r="GLY156" s="145"/>
      <c r="GMA156" s="145"/>
      <c r="GMC156" s="145"/>
      <c r="GMF156" s="145"/>
      <c r="GMI156" s="145"/>
      <c r="GML156" s="145"/>
      <c r="GMO156" s="145"/>
      <c r="GMR156" s="145"/>
      <c r="GMU156" s="145"/>
      <c r="GMX156" s="145"/>
      <c r="GNA156" s="145"/>
      <c r="GNC156" s="145"/>
      <c r="GNP156" s="145"/>
      <c r="GNQ156" s="145"/>
      <c r="GNR156" s="145"/>
      <c r="GNS156" s="145"/>
      <c r="GNT156" s="145"/>
      <c r="GNU156" s="145"/>
      <c r="GNV156" s="145"/>
      <c r="GNW156" s="145"/>
      <c r="GNX156" s="145"/>
      <c r="GNY156" s="145"/>
      <c r="GNZ156" s="145"/>
      <c r="GOA156" s="145"/>
      <c r="GOB156" s="145"/>
      <c r="GOC156" s="145"/>
      <c r="GOG156" s="145"/>
      <c r="GOI156" s="145"/>
      <c r="GOJ156" s="145"/>
      <c r="GOK156" s="145"/>
      <c r="GOL156" s="145"/>
      <c r="GOO156" s="145"/>
      <c r="GOQ156" s="145"/>
      <c r="GOR156" s="145"/>
      <c r="GOS156" s="145"/>
      <c r="GOT156" s="145"/>
      <c r="GOU156" s="145"/>
      <c r="GOV156" s="145"/>
      <c r="GOW156" s="145"/>
      <c r="GOX156" s="145"/>
      <c r="GOY156" s="145"/>
      <c r="GOZ156" s="145"/>
      <c r="GPA156" s="145"/>
      <c r="GPB156" s="145"/>
      <c r="GPC156" s="145"/>
      <c r="GPF156" s="145"/>
      <c r="GPI156" s="145"/>
      <c r="GPL156" s="145"/>
      <c r="GPO156" s="145"/>
      <c r="GPR156" s="145"/>
      <c r="GQD156" s="145"/>
      <c r="GQG156" s="145"/>
      <c r="GQJ156" s="145"/>
      <c r="GQM156" s="145"/>
      <c r="GQV156" s="145"/>
      <c r="GRB156" s="145"/>
      <c r="GRE156" s="145"/>
      <c r="GRH156" s="145"/>
      <c r="GRK156" s="145"/>
      <c r="GRQ156" s="145"/>
      <c r="GRT156" s="145"/>
      <c r="GRZ156" s="145"/>
      <c r="GSB156" s="145"/>
      <c r="GSC156" s="145"/>
      <c r="GSE156" s="145"/>
      <c r="GSH156" s="145"/>
      <c r="GSK156" s="145"/>
      <c r="GSN156" s="145"/>
      <c r="GSV156" s="145"/>
      <c r="GTA156" s="145"/>
      <c r="GTJ156" s="145"/>
      <c r="GTM156" s="145"/>
      <c r="GTU156" s="145"/>
      <c r="GUQ156" s="145"/>
      <c r="GUR156" s="145"/>
      <c r="GUS156" s="145"/>
      <c r="GUT156" s="145"/>
      <c r="GUU156" s="145"/>
      <c r="GUV156" s="145"/>
      <c r="GVN156" s="145"/>
      <c r="GVO156" s="145"/>
      <c r="GVR156" s="145"/>
      <c r="GVU156" s="145"/>
      <c r="GVW156" s="145"/>
      <c r="GVY156" s="145"/>
      <c r="GWB156" s="145"/>
      <c r="GWE156" s="145"/>
      <c r="GWH156" s="145"/>
      <c r="GWK156" s="145"/>
      <c r="GWN156" s="145"/>
      <c r="GWQ156" s="145"/>
      <c r="GWT156" s="145"/>
      <c r="GWW156" s="145"/>
      <c r="GWY156" s="145"/>
      <c r="GXL156" s="145"/>
      <c r="GXM156" s="145"/>
      <c r="GXN156" s="145"/>
      <c r="GXO156" s="145"/>
      <c r="GXP156" s="145"/>
      <c r="GXQ156" s="145"/>
      <c r="GXR156" s="145"/>
      <c r="GXS156" s="145"/>
      <c r="GXT156" s="145"/>
      <c r="GXU156" s="145"/>
      <c r="GXV156" s="145"/>
      <c r="GXW156" s="145"/>
      <c r="GXX156" s="145"/>
      <c r="GXY156" s="145"/>
      <c r="GYC156" s="145"/>
      <c r="GYE156" s="145"/>
      <c r="GYF156" s="145"/>
      <c r="GYG156" s="145"/>
      <c r="GYH156" s="145"/>
      <c r="GYK156" s="145"/>
      <c r="GYM156" s="145"/>
      <c r="GYN156" s="145"/>
      <c r="GYO156" s="145"/>
      <c r="GYP156" s="145"/>
      <c r="GYQ156" s="145"/>
      <c r="GYR156" s="145"/>
      <c r="GYS156" s="145"/>
      <c r="GYT156" s="145"/>
      <c r="GYU156" s="145"/>
      <c r="GYV156" s="145"/>
      <c r="GYW156" s="145"/>
      <c r="GYX156" s="145"/>
      <c r="GYY156" s="145"/>
      <c r="GZB156" s="145"/>
      <c r="GZE156" s="145"/>
      <c r="GZH156" s="145"/>
      <c r="GZK156" s="145"/>
      <c r="GZN156" s="145"/>
      <c r="GZZ156" s="145"/>
      <c r="HAC156" s="145"/>
      <c r="HAF156" s="145"/>
      <c r="HAI156" s="145"/>
      <c r="HAR156" s="145"/>
      <c r="HAX156" s="145"/>
      <c r="HBA156" s="145"/>
      <c r="HBD156" s="145"/>
      <c r="HBG156" s="145"/>
      <c r="HBM156" s="145"/>
      <c r="HBP156" s="145"/>
      <c r="HBV156" s="145"/>
      <c r="HBX156" s="145"/>
      <c r="HBY156" s="145"/>
      <c r="HCA156" s="145"/>
      <c r="HCD156" s="145"/>
      <c r="HCG156" s="145"/>
      <c r="HCJ156" s="145"/>
      <c r="HCR156" s="145"/>
      <c r="HCW156" s="145"/>
      <c r="HDF156" s="145"/>
      <c r="HDI156" s="145"/>
      <c r="HDQ156" s="145"/>
      <c r="HEM156" s="145"/>
      <c r="HEN156" s="145"/>
      <c r="HEO156" s="145"/>
      <c r="HEP156" s="145"/>
      <c r="HEQ156" s="145"/>
      <c r="HER156" s="145"/>
      <c r="HFJ156" s="145"/>
      <c r="HFK156" s="145"/>
      <c r="HFN156" s="145"/>
      <c r="HFQ156" s="145"/>
      <c r="HFS156" s="145"/>
      <c r="HFU156" s="145"/>
      <c r="HFX156" s="145"/>
      <c r="HGA156" s="145"/>
      <c r="HGD156" s="145"/>
      <c r="HGG156" s="145"/>
      <c r="HGJ156" s="145"/>
      <c r="HGM156" s="145"/>
      <c r="HGP156" s="145"/>
      <c r="HGS156" s="145"/>
      <c r="HGU156" s="145"/>
      <c r="HHH156" s="145"/>
      <c r="HHI156" s="145"/>
      <c r="HHJ156" s="145"/>
      <c r="HHK156" s="145"/>
      <c r="HHL156" s="145"/>
      <c r="HHM156" s="145"/>
      <c r="HHN156" s="145"/>
      <c r="HHO156" s="145"/>
      <c r="HHP156" s="145"/>
      <c r="HHQ156" s="145"/>
      <c r="HHR156" s="145"/>
      <c r="HHS156" s="145"/>
      <c r="HHT156" s="145"/>
      <c r="HHU156" s="145"/>
      <c r="HHY156" s="145"/>
      <c r="HIA156" s="145"/>
      <c r="HIB156" s="145"/>
      <c r="HIC156" s="145"/>
      <c r="HID156" s="145"/>
      <c r="HIG156" s="145"/>
      <c r="HII156" s="145"/>
      <c r="HIJ156" s="145"/>
      <c r="HIK156" s="145"/>
      <c r="HIL156" s="145"/>
      <c r="HIM156" s="145"/>
      <c r="HIN156" s="145"/>
      <c r="HIO156" s="145"/>
      <c r="HIP156" s="145"/>
      <c r="HIQ156" s="145"/>
      <c r="HIR156" s="145"/>
      <c r="HIS156" s="145"/>
      <c r="HIT156" s="145"/>
      <c r="HIU156" s="145"/>
      <c r="HIX156" s="145"/>
      <c r="HJA156" s="145"/>
      <c r="HJD156" s="145"/>
      <c r="HJG156" s="145"/>
      <c r="HJJ156" s="145"/>
      <c r="HJV156" s="145"/>
      <c r="HJY156" s="145"/>
      <c r="HKB156" s="145"/>
      <c r="HKE156" s="145"/>
      <c r="HKN156" s="145"/>
      <c r="HKT156" s="145"/>
      <c r="HKW156" s="145"/>
      <c r="HKZ156" s="145"/>
      <c r="HLC156" s="145"/>
      <c r="HLI156" s="145"/>
      <c r="HLL156" s="145"/>
      <c r="HLR156" s="145"/>
      <c r="HLT156" s="145"/>
      <c r="HLU156" s="145"/>
      <c r="HLW156" s="145"/>
      <c r="HLZ156" s="145"/>
      <c r="HMC156" s="145"/>
      <c r="HMF156" s="145"/>
      <c r="HMN156" s="145"/>
      <c r="HMS156" s="145"/>
      <c r="HNB156" s="145"/>
      <c r="HNE156" s="145"/>
      <c r="HNM156" s="145"/>
      <c r="HOI156" s="145"/>
      <c r="HOJ156" s="145"/>
      <c r="HOK156" s="145"/>
      <c r="HOL156" s="145"/>
      <c r="HOM156" s="145"/>
      <c r="HON156" s="145"/>
      <c r="HPF156" s="145"/>
      <c r="HPG156" s="145"/>
      <c r="HPJ156" s="145"/>
      <c r="HPM156" s="145"/>
      <c r="HPO156" s="145"/>
      <c r="HPQ156" s="145"/>
      <c r="HPT156" s="145"/>
      <c r="HPW156" s="145"/>
      <c r="HPZ156" s="145"/>
      <c r="HQC156" s="145"/>
      <c r="HQF156" s="145"/>
      <c r="HQI156" s="145"/>
      <c r="HQL156" s="145"/>
      <c r="HQO156" s="145"/>
      <c r="HQQ156" s="145"/>
      <c r="HRD156" s="145"/>
      <c r="HRE156" s="145"/>
      <c r="HRF156" s="145"/>
      <c r="HRG156" s="145"/>
      <c r="HRH156" s="145"/>
      <c r="HRI156" s="145"/>
      <c r="HRJ156" s="145"/>
      <c r="HRK156" s="145"/>
      <c r="HRL156" s="145"/>
      <c r="HRM156" s="145"/>
      <c r="HRN156" s="145"/>
      <c r="HRO156" s="145"/>
      <c r="HRP156" s="145"/>
      <c r="HRQ156" s="145"/>
      <c r="HRU156" s="145"/>
      <c r="HRW156" s="145"/>
      <c r="HRX156" s="145"/>
      <c r="HRY156" s="145"/>
      <c r="HRZ156" s="145"/>
      <c r="HSC156" s="145"/>
      <c r="HSE156" s="145"/>
      <c r="HSF156" s="145"/>
      <c r="HSG156" s="145"/>
      <c r="HSH156" s="145"/>
      <c r="HSI156" s="145"/>
      <c r="HSJ156" s="145"/>
      <c r="HSK156" s="145"/>
      <c r="HSL156" s="145"/>
      <c r="HSM156" s="145"/>
      <c r="HSN156" s="145"/>
      <c r="HSO156" s="145"/>
      <c r="HSP156" s="145"/>
      <c r="HSQ156" s="145"/>
      <c r="HST156" s="145"/>
      <c r="HSW156" s="145"/>
      <c r="HSZ156" s="145"/>
      <c r="HTC156" s="145"/>
      <c r="HTF156" s="145"/>
      <c r="HTR156" s="145"/>
      <c r="HTU156" s="145"/>
      <c r="HTX156" s="145"/>
      <c r="HUA156" s="145"/>
      <c r="HUJ156" s="145"/>
      <c r="HUP156" s="145"/>
      <c r="HUS156" s="145"/>
      <c r="HUV156" s="145"/>
      <c r="HUY156" s="145"/>
      <c r="HVE156" s="145"/>
      <c r="HVH156" s="145"/>
      <c r="HVN156" s="145"/>
      <c r="HVP156" s="145"/>
      <c r="HVQ156" s="145"/>
      <c r="HVS156" s="145"/>
      <c r="HVV156" s="145"/>
      <c r="HVY156" s="145"/>
      <c r="HWB156" s="145"/>
      <c r="HWJ156" s="145"/>
      <c r="HWO156" s="145"/>
      <c r="HWX156" s="145"/>
      <c r="HXA156" s="145"/>
      <c r="HXI156" s="145"/>
      <c r="HYE156" s="145"/>
      <c r="HYF156" s="145"/>
      <c r="HYG156" s="145"/>
      <c r="HYH156" s="145"/>
      <c r="HYI156" s="145"/>
      <c r="HYJ156" s="145"/>
      <c r="HZB156" s="145"/>
      <c r="HZC156" s="145"/>
      <c r="HZF156" s="145"/>
      <c r="HZI156" s="145"/>
      <c r="HZK156" s="145"/>
      <c r="HZM156" s="145"/>
      <c r="HZP156" s="145"/>
      <c r="HZS156" s="145"/>
      <c r="HZV156" s="145"/>
      <c r="HZY156" s="145"/>
      <c r="IAB156" s="145"/>
      <c r="IAE156" s="145"/>
      <c r="IAH156" s="145"/>
      <c r="IAK156" s="145"/>
      <c r="IAM156" s="145"/>
      <c r="IAZ156" s="145"/>
      <c r="IBA156" s="145"/>
      <c r="IBB156" s="145"/>
      <c r="IBC156" s="145"/>
      <c r="IBD156" s="145"/>
      <c r="IBE156" s="145"/>
      <c r="IBF156" s="145"/>
      <c r="IBG156" s="145"/>
      <c r="IBH156" s="145"/>
      <c r="IBI156" s="145"/>
      <c r="IBJ156" s="145"/>
      <c r="IBK156" s="145"/>
      <c r="IBL156" s="145"/>
      <c r="IBM156" s="145"/>
      <c r="IBQ156" s="145"/>
      <c r="IBS156" s="145"/>
      <c r="IBT156" s="145"/>
      <c r="IBU156" s="145"/>
      <c r="IBV156" s="145"/>
      <c r="IBY156" s="145"/>
      <c r="ICA156" s="145"/>
      <c r="ICB156" s="145"/>
      <c r="ICC156" s="145"/>
      <c r="ICD156" s="145"/>
      <c r="ICE156" s="145"/>
      <c r="ICF156" s="145"/>
      <c r="ICG156" s="145"/>
      <c r="ICH156" s="145"/>
      <c r="ICI156" s="145"/>
      <c r="ICJ156" s="145"/>
      <c r="ICK156" s="145"/>
      <c r="ICL156" s="145"/>
      <c r="ICM156" s="145"/>
      <c r="ICP156" s="145"/>
      <c r="ICS156" s="145"/>
      <c r="ICV156" s="145"/>
      <c r="ICY156" s="145"/>
      <c r="IDB156" s="145"/>
      <c r="IDN156" s="145"/>
      <c r="IDQ156" s="145"/>
      <c r="IDT156" s="145"/>
      <c r="IDW156" s="145"/>
      <c r="IEF156" s="145"/>
      <c r="IEL156" s="145"/>
      <c r="IEO156" s="145"/>
      <c r="IER156" s="145"/>
      <c r="IEU156" s="145"/>
      <c r="IFA156" s="145"/>
      <c r="IFD156" s="145"/>
      <c r="IFJ156" s="145"/>
      <c r="IFL156" s="145"/>
      <c r="IFM156" s="145"/>
      <c r="IFO156" s="145"/>
      <c r="IFR156" s="145"/>
      <c r="IFU156" s="145"/>
      <c r="IFX156" s="145"/>
      <c r="IGF156" s="145"/>
      <c r="IGK156" s="145"/>
      <c r="IGT156" s="145"/>
      <c r="IGW156" s="145"/>
      <c r="IHE156" s="145"/>
      <c r="IIA156" s="145"/>
      <c r="IIB156" s="145"/>
      <c r="IIC156" s="145"/>
      <c r="IID156" s="145"/>
      <c r="IIE156" s="145"/>
      <c r="IIF156" s="145"/>
      <c r="IIX156" s="145"/>
      <c r="IIY156" s="145"/>
      <c r="IJB156" s="145"/>
      <c r="IJE156" s="145"/>
      <c r="IJG156" s="145"/>
      <c r="IJI156" s="145"/>
      <c r="IJL156" s="145"/>
      <c r="IJO156" s="145"/>
      <c r="IJR156" s="145"/>
      <c r="IJU156" s="145"/>
      <c r="IJX156" s="145"/>
      <c r="IKA156" s="145"/>
      <c r="IKD156" s="145"/>
      <c r="IKG156" s="145"/>
      <c r="IKI156" s="145"/>
      <c r="IKV156" s="145"/>
      <c r="IKW156" s="145"/>
      <c r="IKX156" s="145"/>
      <c r="IKY156" s="145"/>
      <c r="IKZ156" s="145"/>
      <c r="ILA156" s="145"/>
      <c r="ILB156" s="145"/>
      <c r="ILC156" s="145"/>
      <c r="ILD156" s="145"/>
      <c r="ILE156" s="145"/>
      <c r="ILF156" s="145"/>
      <c r="ILG156" s="145"/>
      <c r="ILH156" s="145"/>
      <c r="ILI156" s="145"/>
      <c r="ILM156" s="145"/>
      <c r="ILO156" s="145"/>
      <c r="ILP156" s="145"/>
      <c r="ILQ156" s="145"/>
      <c r="ILR156" s="145"/>
      <c r="ILU156" s="145"/>
      <c r="ILW156" s="145"/>
      <c r="ILX156" s="145"/>
      <c r="ILY156" s="145"/>
      <c r="ILZ156" s="145"/>
      <c r="IMA156" s="145"/>
      <c r="IMB156" s="145"/>
      <c r="IMC156" s="145"/>
      <c r="IMD156" s="145"/>
      <c r="IME156" s="145"/>
      <c r="IMF156" s="145"/>
      <c r="IMG156" s="145"/>
      <c r="IMH156" s="145"/>
      <c r="IMI156" s="145"/>
      <c r="IML156" s="145"/>
      <c r="IMO156" s="145"/>
      <c r="IMR156" s="145"/>
      <c r="IMU156" s="145"/>
      <c r="IMX156" s="145"/>
      <c r="INJ156" s="145"/>
      <c r="INM156" s="145"/>
      <c r="INP156" s="145"/>
      <c r="INS156" s="145"/>
      <c r="IOB156" s="145"/>
      <c r="IOH156" s="145"/>
      <c r="IOK156" s="145"/>
      <c r="ION156" s="145"/>
      <c r="IOQ156" s="145"/>
      <c r="IOW156" s="145"/>
      <c r="IOZ156" s="145"/>
      <c r="IPF156" s="145"/>
      <c r="IPH156" s="145"/>
      <c r="IPI156" s="145"/>
      <c r="IPK156" s="145"/>
      <c r="IPN156" s="145"/>
      <c r="IPQ156" s="145"/>
      <c r="IPT156" s="145"/>
      <c r="IQB156" s="145"/>
      <c r="IQG156" s="145"/>
      <c r="IQP156" s="145"/>
      <c r="IQS156" s="145"/>
      <c r="IRA156" s="145"/>
      <c r="IRW156" s="145"/>
      <c r="IRX156" s="145"/>
      <c r="IRY156" s="145"/>
      <c r="IRZ156" s="145"/>
      <c r="ISA156" s="145"/>
      <c r="ISB156" s="145"/>
      <c r="IST156" s="145"/>
      <c r="ISU156" s="145"/>
      <c r="ISX156" s="145"/>
      <c r="ITA156" s="145"/>
      <c r="ITC156" s="145"/>
      <c r="ITE156" s="145"/>
      <c r="ITH156" s="145"/>
      <c r="ITK156" s="145"/>
      <c r="ITN156" s="145"/>
      <c r="ITQ156" s="145"/>
      <c r="ITT156" s="145"/>
      <c r="ITW156" s="145"/>
      <c r="ITZ156" s="145"/>
      <c r="IUC156" s="145"/>
      <c r="IUE156" s="145"/>
      <c r="IUR156" s="145"/>
      <c r="IUS156" s="145"/>
      <c r="IUT156" s="145"/>
      <c r="IUU156" s="145"/>
      <c r="IUV156" s="145"/>
      <c r="IUW156" s="145"/>
      <c r="IUX156" s="145"/>
      <c r="IUY156" s="145"/>
      <c r="IUZ156" s="145"/>
      <c r="IVA156" s="145"/>
      <c r="IVB156" s="145"/>
      <c r="IVC156" s="145"/>
      <c r="IVD156" s="145"/>
      <c r="IVE156" s="145"/>
      <c r="IVI156" s="145"/>
      <c r="IVK156" s="145"/>
      <c r="IVL156" s="145"/>
      <c r="IVM156" s="145"/>
      <c r="IVN156" s="145"/>
      <c r="IVQ156" s="145"/>
      <c r="IVS156" s="145"/>
      <c r="IVT156" s="145"/>
      <c r="IVU156" s="145"/>
      <c r="IVV156" s="145"/>
      <c r="IVW156" s="145"/>
      <c r="IVX156" s="145"/>
      <c r="IVY156" s="145"/>
      <c r="IVZ156" s="145"/>
      <c r="IWA156" s="145"/>
      <c r="IWB156" s="145"/>
      <c r="IWC156" s="145"/>
      <c r="IWD156" s="145"/>
      <c r="IWE156" s="145"/>
      <c r="IWH156" s="145"/>
      <c r="IWK156" s="145"/>
      <c r="IWN156" s="145"/>
      <c r="IWQ156" s="145"/>
      <c r="IWT156" s="145"/>
      <c r="IXF156" s="145"/>
      <c r="IXI156" s="145"/>
      <c r="IXL156" s="145"/>
      <c r="IXO156" s="145"/>
      <c r="IXX156" s="145"/>
      <c r="IYD156" s="145"/>
      <c r="IYG156" s="145"/>
      <c r="IYJ156" s="145"/>
      <c r="IYM156" s="145"/>
      <c r="IYS156" s="145"/>
      <c r="IYV156" s="145"/>
      <c r="IZB156" s="145"/>
      <c r="IZD156" s="145"/>
      <c r="IZE156" s="145"/>
      <c r="IZG156" s="145"/>
      <c r="IZJ156" s="145"/>
      <c r="IZM156" s="145"/>
      <c r="IZP156" s="145"/>
      <c r="IZX156" s="145"/>
      <c r="JAC156" s="145"/>
      <c r="JAL156" s="145"/>
      <c r="JAO156" s="145"/>
      <c r="JAW156" s="145"/>
      <c r="JBS156" s="145"/>
      <c r="JBT156" s="145"/>
      <c r="JBU156" s="145"/>
      <c r="JBV156" s="145"/>
      <c r="JBW156" s="145"/>
      <c r="JBX156" s="145"/>
      <c r="JCP156" s="145"/>
      <c r="JCQ156" s="145"/>
      <c r="JCT156" s="145"/>
      <c r="JCW156" s="145"/>
      <c r="JCY156" s="145"/>
      <c r="JDA156" s="145"/>
      <c r="JDD156" s="145"/>
      <c r="JDG156" s="145"/>
      <c r="JDJ156" s="145"/>
      <c r="JDM156" s="145"/>
      <c r="JDP156" s="145"/>
      <c r="JDS156" s="145"/>
      <c r="JDV156" s="145"/>
      <c r="JDY156" s="145"/>
      <c r="JEA156" s="145"/>
      <c r="JEN156" s="145"/>
      <c r="JEO156" s="145"/>
      <c r="JEP156" s="145"/>
      <c r="JEQ156" s="145"/>
      <c r="JER156" s="145"/>
      <c r="JES156" s="145"/>
      <c r="JET156" s="145"/>
      <c r="JEU156" s="145"/>
      <c r="JEV156" s="145"/>
      <c r="JEW156" s="145"/>
      <c r="JEX156" s="145"/>
      <c r="JEY156" s="145"/>
      <c r="JEZ156" s="145"/>
      <c r="JFA156" s="145"/>
      <c r="JFE156" s="145"/>
      <c r="JFG156" s="145"/>
      <c r="JFH156" s="145"/>
      <c r="JFI156" s="145"/>
      <c r="JFJ156" s="145"/>
      <c r="JFM156" s="145"/>
      <c r="JFO156" s="145"/>
      <c r="JFP156" s="145"/>
      <c r="JFQ156" s="145"/>
      <c r="JFR156" s="145"/>
      <c r="JFS156" s="145"/>
      <c r="JFT156" s="145"/>
      <c r="JFU156" s="145"/>
      <c r="JFV156" s="145"/>
      <c r="JFW156" s="145"/>
      <c r="JFX156" s="145"/>
      <c r="JFY156" s="145"/>
      <c r="JFZ156" s="145"/>
      <c r="JGA156" s="145"/>
      <c r="JGD156" s="145"/>
      <c r="JGG156" s="145"/>
      <c r="JGJ156" s="145"/>
      <c r="JGM156" s="145"/>
      <c r="JGP156" s="145"/>
      <c r="JHB156" s="145"/>
      <c r="JHE156" s="145"/>
      <c r="JHH156" s="145"/>
      <c r="JHK156" s="145"/>
      <c r="JHT156" s="145"/>
      <c r="JHZ156" s="145"/>
      <c r="JIC156" s="145"/>
      <c r="JIF156" s="145"/>
      <c r="JII156" s="145"/>
      <c r="JIO156" s="145"/>
      <c r="JIR156" s="145"/>
      <c r="JIX156" s="145"/>
      <c r="JIZ156" s="145"/>
      <c r="JJA156" s="145"/>
      <c r="JJC156" s="145"/>
      <c r="JJF156" s="145"/>
      <c r="JJI156" s="145"/>
      <c r="JJL156" s="145"/>
      <c r="JJT156" s="145"/>
      <c r="JJY156" s="145"/>
      <c r="JKH156" s="145"/>
      <c r="JKK156" s="145"/>
      <c r="JKS156" s="145"/>
      <c r="JLO156" s="145"/>
      <c r="JLP156" s="145"/>
      <c r="JLQ156" s="145"/>
      <c r="JLR156" s="145"/>
      <c r="JLS156" s="145"/>
      <c r="JLT156" s="145"/>
      <c r="JML156" s="145"/>
      <c r="JMM156" s="145"/>
      <c r="JMP156" s="145"/>
      <c r="JMS156" s="145"/>
      <c r="JMU156" s="145"/>
      <c r="JMW156" s="145"/>
      <c r="JMZ156" s="145"/>
      <c r="JNC156" s="145"/>
      <c r="JNF156" s="145"/>
      <c r="JNI156" s="145"/>
      <c r="JNL156" s="145"/>
      <c r="JNO156" s="145"/>
      <c r="JNR156" s="145"/>
      <c r="JNU156" s="145"/>
      <c r="JNW156" s="145"/>
      <c r="JOJ156" s="145"/>
      <c r="JOK156" s="145"/>
      <c r="JOL156" s="145"/>
      <c r="JOM156" s="145"/>
      <c r="JON156" s="145"/>
      <c r="JOO156" s="145"/>
      <c r="JOP156" s="145"/>
      <c r="JOQ156" s="145"/>
      <c r="JOR156" s="145"/>
      <c r="JOS156" s="145"/>
      <c r="JOT156" s="145"/>
      <c r="JOU156" s="145"/>
      <c r="JOV156" s="145"/>
      <c r="JOW156" s="145"/>
      <c r="JPA156" s="145"/>
      <c r="JPC156" s="145"/>
      <c r="JPD156" s="145"/>
      <c r="JPE156" s="145"/>
      <c r="JPF156" s="145"/>
      <c r="JPI156" s="145"/>
      <c r="JPK156" s="145"/>
      <c r="JPL156" s="145"/>
      <c r="JPM156" s="145"/>
      <c r="JPN156" s="145"/>
      <c r="JPO156" s="145"/>
      <c r="JPP156" s="145"/>
      <c r="JPQ156" s="145"/>
      <c r="JPR156" s="145"/>
      <c r="JPS156" s="145"/>
      <c r="JPT156" s="145"/>
      <c r="JPU156" s="145"/>
      <c r="JPV156" s="145"/>
      <c r="JPW156" s="145"/>
      <c r="JPZ156" s="145"/>
      <c r="JQC156" s="145"/>
      <c r="JQF156" s="145"/>
      <c r="JQI156" s="145"/>
      <c r="JQL156" s="145"/>
      <c r="JQX156" s="145"/>
      <c r="JRA156" s="145"/>
      <c r="JRD156" s="145"/>
      <c r="JRG156" s="145"/>
      <c r="JRP156" s="145"/>
      <c r="JRV156" s="145"/>
      <c r="JRY156" s="145"/>
      <c r="JSB156" s="145"/>
      <c r="JSE156" s="145"/>
      <c r="JSK156" s="145"/>
      <c r="JSN156" s="145"/>
      <c r="JST156" s="145"/>
      <c r="JSV156" s="145"/>
      <c r="JSW156" s="145"/>
      <c r="JSY156" s="145"/>
      <c r="JTB156" s="145"/>
      <c r="JTE156" s="145"/>
      <c r="JTH156" s="145"/>
      <c r="JTP156" s="145"/>
      <c r="JTU156" s="145"/>
      <c r="JUD156" s="145"/>
      <c r="JUG156" s="145"/>
      <c r="JUO156" s="145"/>
      <c r="JVK156" s="145"/>
      <c r="JVL156" s="145"/>
      <c r="JVM156" s="145"/>
      <c r="JVN156" s="145"/>
      <c r="JVO156" s="145"/>
      <c r="JVP156" s="145"/>
      <c r="JWH156" s="145"/>
      <c r="JWI156" s="145"/>
      <c r="JWL156" s="145"/>
      <c r="JWO156" s="145"/>
      <c r="JWQ156" s="145"/>
      <c r="JWS156" s="145"/>
      <c r="JWV156" s="145"/>
      <c r="JWY156" s="145"/>
      <c r="JXB156" s="145"/>
      <c r="JXE156" s="145"/>
      <c r="JXH156" s="145"/>
      <c r="JXK156" s="145"/>
      <c r="JXN156" s="145"/>
      <c r="JXQ156" s="145"/>
      <c r="JXS156" s="145"/>
      <c r="JYF156" s="145"/>
      <c r="JYG156" s="145"/>
      <c r="JYH156" s="145"/>
      <c r="JYI156" s="145"/>
      <c r="JYJ156" s="145"/>
      <c r="JYK156" s="145"/>
      <c r="JYL156" s="145"/>
      <c r="JYM156" s="145"/>
      <c r="JYN156" s="145"/>
      <c r="JYO156" s="145"/>
      <c r="JYP156" s="145"/>
      <c r="JYQ156" s="145"/>
      <c r="JYR156" s="145"/>
      <c r="JYS156" s="145"/>
      <c r="JYW156" s="145"/>
      <c r="JYY156" s="145"/>
      <c r="JYZ156" s="145"/>
      <c r="JZA156" s="145"/>
      <c r="JZB156" s="145"/>
      <c r="JZE156" s="145"/>
      <c r="JZG156" s="145"/>
      <c r="JZH156" s="145"/>
      <c r="JZI156" s="145"/>
      <c r="JZJ156" s="145"/>
      <c r="JZK156" s="145"/>
      <c r="JZL156" s="145"/>
      <c r="JZM156" s="145"/>
      <c r="JZN156" s="145"/>
      <c r="JZO156" s="145"/>
      <c r="JZP156" s="145"/>
      <c r="JZQ156" s="145"/>
      <c r="JZR156" s="145"/>
      <c r="JZS156" s="145"/>
      <c r="JZV156" s="145"/>
      <c r="JZY156" s="145"/>
      <c r="KAB156" s="145"/>
      <c r="KAE156" s="145"/>
      <c r="KAH156" s="145"/>
      <c r="KAT156" s="145"/>
      <c r="KAW156" s="145"/>
      <c r="KAZ156" s="145"/>
      <c r="KBC156" s="145"/>
      <c r="KBL156" s="145"/>
      <c r="KBR156" s="145"/>
      <c r="KBU156" s="145"/>
      <c r="KBX156" s="145"/>
      <c r="KCA156" s="145"/>
      <c r="KCG156" s="145"/>
      <c r="KCJ156" s="145"/>
      <c r="KCP156" s="145"/>
      <c r="KCR156" s="145"/>
      <c r="KCS156" s="145"/>
      <c r="KCU156" s="145"/>
      <c r="KCX156" s="145"/>
      <c r="KDA156" s="145"/>
      <c r="KDD156" s="145"/>
      <c r="KDL156" s="145"/>
      <c r="KDQ156" s="145"/>
      <c r="KDZ156" s="145"/>
      <c r="KEC156" s="145"/>
      <c r="KEK156" s="145"/>
      <c r="KFG156" s="145"/>
      <c r="KFH156" s="145"/>
      <c r="KFI156" s="145"/>
      <c r="KFJ156" s="145"/>
      <c r="KFK156" s="145"/>
      <c r="KFL156" s="145"/>
      <c r="KGD156" s="145"/>
      <c r="KGE156" s="145"/>
      <c r="KGH156" s="145"/>
      <c r="KGK156" s="145"/>
      <c r="KGM156" s="145"/>
      <c r="KGO156" s="145"/>
      <c r="KGR156" s="145"/>
      <c r="KGU156" s="145"/>
      <c r="KGX156" s="145"/>
      <c r="KHA156" s="145"/>
      <c r="KHD156" s="145"/>
      <c r="KHG156" s="145"/>
      <c r="KHJ156" s="145"/>
      <c r="KHM156" s="145"/>
      <c r="KHO156" s="145"/>
      <c r="KIB156" s="145"/>
      <c r="KIC156" s="145"/>
      <c r="KID156" s="145"/>
      <c r="KIE156" s="145"/>
      <c r="KIF156" s="145"/>
      <c r="KIG156" s="145"/>
      <c r="KIH156" s="145"/>
      <c r="KII156" s="145"/>
      <c r="KIJ156" s="145"/>
      <c r="KIK156" s="145"/>
      <c r="KIL156" s="145"/>
      <c r="KIM156" s="145"/>
      <c r="KIN156" s="145"/>
      <c r="KIO156" s="145"/>
      <c r="KIS156" s="145"/>
      <c r="KIU156" s="145"/>
      <c r="KIV156" s="145"/>
      <c r="KIW156" s="145"/>
      <c r="KIX156" s="145"/>
      <c r="KJA156" s="145"/>
      <c r="KJC156" s="145"/>
      <c r="KJD156" s="145"/>
      <c r="KJE156" s="145"/>
      <c r="KJF156" s="145"/>
      <c r="KJG156" s="145"/>
      <c r="KJH156" s="145"/>
      <c r="KJI156" s="145"/>
      <c r="KJJ156" s="145"/>
      <c r="KJK156" s="145"/>
      <c r="KJL156" s="145"/>
      <c r="KJM156" s="145"/>
      <c r="KJN156" s="145"/>
      <c r="KJO156" s="145"/>
      <c r="KJR156" s="145"/>
      <c r="KJU156" s="145"/>
      <c r="KJX156" s="145"/>
      <c r="KKA156" s="145"/>
      <c r="KKD156" s="145"/>
      <c r="KKP156" s="145"/>
      <c r="KKS156" s="145"/>
      <c r="KKV156" s="145"/>
      <c r="KKY156" s="145"/>
      <c r="KLH156" s="145"/>
      <c r="KLN156" s="145"/>
      <c r="KLQ156" s="145"/>
      <c r="KLT156" s="145"/>
      <c r="KLW156" s="145"/>
      <c r="KMC156" s="145"/>
      <c r="KMF156" s="145"/>
      <c r="KML156" s="145"/>
      <c r="KMN156" s="145"/>
      <c r="KMO156" s="145"/>
      <c r="KMQ156" s="145"/>
      <c r="KMT156" s="145"/>
      <c r="KMW156" s="145"/>
      <c r="KMZ156" s="145"/>
      <c r="KNH156" s="145"/>
      <c r="KNM156" s="145"/>
      <c r="KNV156" s="145"/>
      <c r="KNY156" s="145"/>
      <c r="KOG156" s="145"/>
      <c r="KPC156" s="145"/>
      <c r="KPD156" s="145"/>
      <c r="KPE156" s="145"/>
      <c r="KPF156" s="145"/>
      <c r="KPG156" s="145"/>
      <c r="KPH156" s="145"/>
      <c r="KPZ156" s="145"/>
      <c r="KQA156" s="145"/>
      <c r="KQD156" s="145"/>
      <c r="KQG156" s="145"/>
      <c r="KQI156" s="145"/>
      <c r="KQK156" s="145"/>
      <c r="KQN156" s="145"/>
      <c r="KQQ156" s="145"/>
      <c r="KQT156" s="145"/>
      <c r="KQW156" s="145"/>
      <c r="KQZ156" s="145"/>
      <c r="KRC156" s="145"/>
      <c r="KRF156" s="145"/>
      <c r="KRI156" s="145"/>
      <c r="KRK156" s="145"/>
      <c r="KRX156" s="145"/>
      <c r="KRY156" s="145"/>
      <c r="KRZ156" s="145"/>
      <c r="KSA156" s="145"/>
      <c r="KSB156" s="145"/>
      <c r="KSC156" s="145"/>
      <c r="KSD156" s="145"/>
      <c r="KSE156" s="145"/>
      <c r="KSF156" s="145"/>
      <c r="KSG156" s="145"/>
      <c r="KSH156" s="145"/>
      <c r="KSI156" s="145"/>
      <c r="KSJ156" s="145"/>
      <c r="KSK156" s="145"/>
      <c r="KSO156" s="145"/>
      <c r="KSQ156" s="145"/>
      <c r="KSR156" s="145"/>
      <c r="KSS156" s="145"/>
      <c r="KST156" s="145"/>
      <c r="KSW156" s="145"/>
      <c r="KSY156" s="145"/>
      <c r="KSZ156" s="145"/>
      <c r="KTA156" s="145"/>
      <c r="KTB156" s="145"/>
      <c r="KTC156" s="145"/>
      <c r="KTD156" s="145"/>
      <c r="KTE156" s="145"/>
      <c r="KTF156" s="145"/>
      <c r="KTG156" s="145"/>
      <c r="KTH156" s="145"/>
      <c r="KTI156" s="145"/>
      <c r="KTJ156" s="145"/>
      <c r="KTK156" s="145"/>
      <c r="KTN156" s="145"/>
      <c r="KTQ156" s="145"/>
      <c r="KTT156" s="145"/>
      <c r="KTW156" s="145"/>
      <c r="KTZ156" s="145"/>
      <c r="KUL156" s="145"/>
      <c r="KUO156" s="145"/>
      <c r="KUR156" s="145"/>
      <c r="KUU156" s="145"/>
      <c r="KVD156" s="145"/>
      <c r="KVJ156" s="145"/>
      <c r="KVM156" s="145"/>
      <c r="KVP156" s="145"/>
      <c r="KVS156" s="145"/>
      <c r="KVY156" s="145"/>
      <c r="KWB156" s="145"/>
      <c r="KWH156" s="145"/>
      <c r="KWJ156" s="145"/>
      <c r="KWK156" s="145"/>
      <c r="KWM156" s="145"/>
      <c r="KWP156" s="145"/>
      <c r="KWS156" s="145"/>
      <c r="KWV156" s="145"/>
      <c r="KXD156" s="145"/>
      <c r="KXI156" s="145"/>
      <c r="KXR156" s="145"/>
      <c r="KXU156" s="145"/>
      <c r="KYC156" s="145"/>
      <c r="KYY156" s="145"/>
      <c r="KYZ156" s="145"/>
      <c r="KZA156" s="145"/>
      <c r="KZB156" s="145"/>
      <c r="KZC156" s="145"/>
      <c r="KZD156" s="145"/>
      <c r="KZV156" s="145"/>
      <c r="KZW156" s="145"/>
      <c r="KZZ156" s="145"/>
      <c r="LAC156" s="145"/>
      <c r="LAE156" s="145"/>
      <c r="LAG156" s="145"/>
      <c r="LAJ156" s="145"/>
      <c r="LAM156" s="145"/>
      <c r="LAP156" s="145"/>
      <c r="LAS156" s="145"/>
      <c r="LAV156" s="145"/>
      <c r="LAY156" s="145"/>
      <c r="LBB156" s="145"/>
      <c r="LBE156" s="145"/>
      <c r="LBG156" s="145"/>
      <c r="LBT156" s="145"/>
      <c r="LBU156" s="145"/>
      <c r="LBV156" s="145"/>
      <c r="LBW156" s="145"/>
      <c r="LBX156" s="145"/>
      <c r="LBY156" s="145"/>
      <c r="LBZ156" s="145"/>
      <c r="LCA156" s="145"/>
      <c r="LCB156" s="145"/>
      <c r="LCC156" s="145"/>
      <c r="LCD156" s="145"/>
      <c r="LCE156" s="145"/>
      <c r="LCF156" s="145"/>
      <c r="LCG156" s="145"/>
      <c r="LCK156" s="145"/>
      <c r="LCM156" s="145"/>
      <c r="LCN156" s="145"/>
      <c r="LCO156" s="145"/>
      <c r="LCP156" s="145"/>
      <c r="LCS156" s="145"/>
      <c r="LCU156" s="145"/>
      <c r="LCV156" s="145"/>
      <c r="LCW156" s="145"/>
      <c r="LCX156" s="145"/>
      <c r="LCY156" s="145"/>
      <c r="LCZ156" s="145"/>
      <c r="LDA156" s="145"/>
      <c r="LDB156" s="145"/>
      <c r="LDC156" s="145"/>
      <c r="LDD156" s="145"/>
      <c r="LDE156" s="145"/>
      <c r="LDF156" s="145"/>
      <c r="LDG156" s="145"/>
      <c r="LDJ156" s="145"/>
      <c r="LDM156" s="145"/>
      <c r="LDP156" s="145"/>
      <c r="LDS156" s="145"/>
      <c r="LDV156" s="145"/>
      <c r="LEH156" s="145"/>
      <c r="LEK156" s="145"/>
      <c r="LEN156" s="145"/>
      <c r="LEQ156" s="145"/>
      <c r="LEZ156" s="145"/>
      <c r="LFF156" s="145"/>
      <c r="LFI156" s="145"/>
      <c r="LFL156" s="145"/>
      <c r="LFO156" s="145"/>
      <c r="LFU156" s="145"/>
      <c r="LFX156" s="145"/>
      <c r="LGD156" s="145"/>
      <c r="LGF156" s="145"/>
      <c r="LGG156" s="145"/>
      <c r="LGI156" s="145"/>
      <c r="LGL156" s="145"/>
      <c r="LGO156" s="145"/>
      <c r="LGR156" s="145"/>
      <c r="LGZ156" s="145"/>
      <c r="LHE156" s="145"/>
      <c r="LHN156" s="145"/>
      <c r="LHQ156" s="145"/>
      <c r="LHY156" s="145"/>
      <c r="LIU156" s="145"/>
      <c r="LIV156" s="145"/>
      <c r="LIW156" s="145"/>
      <c r="LIX156" s="145"/>
      <c r="LIY156" s="145"/>
      <c r="LIZ156" s="145"/>
      <c r="LJR156" s="145"/>
      <c r="LJS156" s="145"/>
      <c r="LJV156" s="145"/>
      <c r="LJY156" s="145"/>
      <c r="LKA156" s="145"/>
      <c r="LKC156" s="145"/>
      <c r="LKF156" s="145"/>
      <c r="LKI156" s="145"/>
      <c r="LKL156" s="145"/>
      <c r="LKO156" s="145"/>
      <c r="LKR156" s="145"/>
      <c r="LKU156" s="145"/>
      <c r="LKX156" s="145"/>
      <c r="LLA156" s="145"/>
      <c r="LLC156" s="145"/>
      <c r="LLP156" s="145"/>
      <c r="LLQ156" s="145"/>
      <c r="LLR156" s="145"/>
      <c r="LLS156" s="145"/>
      <c r="LLT156" s="145"/>
      <c r="LLU156" s="145"/>
      <c r="LLV156" s="145"/>
      <c r="LLW156" s="145"/>
      <c r="LLX156" s="145"/>
      <c r="LLY156" s="145"/>
      <c r="LLZ156" s="145"/>
      <c r="LMA156" s="145"/>
      <c r="LMB156" s="145"/>
      <c r="LMC156" s="145"/>
      <c r="LMG156" s="145"/>
      <c r="LMI156" s="145"/>
      <c r="LMJ156" s="145"/>
      <c r="LMK156" s="145"/>
      <c r="LML156" s="145"/>
      <c r="LMO156" s="145"/>
      <c r="LMQ156" s="145"/>
      <c r="LMR156" s="145"/>
      <c r="LMS156" s="145"/>
      <c r="LMT156" s="145"/>
      <c r="LMU156" s="145"/>
      <c r="LMV156" s="145"/>
      <c r="LMW156" s="145"/>
      <c r="LMX156" s="145"/>
      <c r="LMY156" s="145"/>
      <c r="LMZ156" s="145"/>
      <c r="LNA156" s="145"/>
      <c r="LNB156" s="145"/>
      <c r="LNC156" s="145"/>
      <c r="LNF156" s="145"/>
      <c r="LNI156" s="145"/>
      <c r="LNL156" s="145"/>
      <c r="LNO156" s="145"/>
      <c r="LNR156" s="145"/>
      <c r="LOD156" s="145"/>
      <c r="LOG156" s="145"/>
      <c r="LOJ156" s="145"/>
      <c r="LOM156" s="145"/>
      <c r="LOV156" s="145"/>
      <c r="LPB156" s="145"/>
      <c r="LPE156" s="145"/>
      <c r="LPH156" s="145"/>
      <c r="LPK156" s="145"/>
      <c r="LPQ156" s="145"/>
      <c r="LPT156" s="145"/>
      <c r="LPZ156" s="145"/>
      <c r="LQB156" s="145"/>
      <c r="LQC156" s="145"/>
      <c r="LQE156" s="145"/>
      <c r="LQH156" s="145"/>
      <c r="LQK156" s="145"/>
      <c r="LQN156" s="145"/>
      <c r="LQV156" s="145"/>
      <c r="LRA156" s="145"/>
      <c r="LRJ156" s="145"/>
      <c r="LRM156" s="145"/>
      <c r="LRU156" s="145"/>
      <c r="LSQ156" s="145"/>
      <c r="LSR156" s="145"/>
      <c r="LSS156" s="145"/>
      <c r="LST156" s="145"/>
      <c r="LSU156" s="145"/>
      <c r="LSV156" s="145"/>
      <c r="LTN156" s="145"/>
      <c r="LTO156" s="145"/>
      <c r="LTR156" s="145"/>
      <c r="LTU156" s="145"/>
      <c r="LTW156" s="145"/>
      <c r="LTY156" s="145"/>
      <c r="LUB156" s="145"/>
      <c r="LUE156" s="145"/>
      <c r="LUH156" s="145"/>
      <c r="LUK156" s="145"/>
      <c r="LUN156" s="145"/>
      <c r="LUQ156" s="145"/>
      <c r="LUT156" s="145"/>
      <c r="LUW156" s="145"/>
      <c r="LUY156" s="145"/>
      <c r="LVL156" s="145"/>
      <c r="LVM156" s="145"/>
      <c r="LVN156" s="145"/>
      <c r="LVO156" s="145"/>
      <c r="LVP156" s="145"/>
      <c r="LVQ156" s="145"/>
      <c r="LVR156" s="145"/>
      <c r="LVS156" s="145"/>
      <c r="LVT156" s="145"/>
      <c r="LVU156" s="145"/>
      <c r="LVV156" s="145"/>
      <c r="LVW156" s="145"/>
      <c r="LVX156" s="145"/>
      <c r="LVY156" s="145"/>
      <c r="LWC156" s="145"/>
      <c r="LWE156" s="145"/>
      <c r="LWF156" s="145"/>
      <c r="LWG156" s="145"/>
      <c r="LWH156" s="145"/>
      <c r="LWK156" s="145"/>
      <c r="LWM156" s="145"/>
      <c r="LWN156" s="145"/>
      <c r="LWO156" s="145"/>
      <c r="LWP156" s="145"/>
      <c r="LWQ156" s="145"/>
      <c r="LWR156" s="145"/>
      <c r="LWS156" s="145"/>
      <c r="LWT156" s="145"/>
      <c r="LWU156" s="145"/>
      <c r="LWV156" s="145"/>
      <c r="LWW156" s="145"/>
      <c r="LWX156" s="145"/>
      <c r="LWY156" s="145"/>
      <c r="LXB156" s="145"/>
      <c r="LXE156" s="145"/>
      <c r="LXH156" s="145"/>
      <c r="LXK156" s="145"/>
      <c r="LXN156" s="145"/>
      <c r="LXZ156" s="145"/>
      <c r="LYC156" s="145"/>
      <c r="LYF156" s="145"/>
      <c r="LYI156" s="145"/>
      <c r="LYR156" s="145"/>
      <c r="LYX156" s="145"/>
      <c r="LZA156" s="145"/>
      <c r="LZD156" s="145"/>
      <c r="LZG156" s="145"/>
      <c r="LZM156" s="145"/>
      <c r="LZP156" s="145"/>
      <c r="LZV156" s="145"/>
      <c r="LZX156" s="145"/>
      <c r="LZY156" s="145"/>
      <c r="MAA156" s="145"/>
      <c r="MAD156" s="145"/>
      <c r="MAG156" s="145"/>
      <c r="MAJ156" s="145"/>
      <c r="MAR156" s="145"/>
      <c r="MAW156" s="145"/>
      <c r="MBF156" s="145"/>
      <c r="MBI156" s="145"/>
      <c r="MBQ156" s="145"/>
      <c r="MCM156" s="145"/>
      <c r="MCN156" s="145"/>
      <c r="MCO156" s="145"/>
      <c r="MCP156" s="145"/>
      <c r="MCQ156" s="145"/>
      <c r="MCR156" s="145"/>
      <c r="MDJ156" s="145"/>
      <c r="MDK156" s="145"/>
      <c r="MDN156" s="145"/>
      <c r="MDQ156" s="145"/>
      <c r="MDS156" s="145"/>
      <c r="MDU156" s="145"/>
      <c r="MDX156" s="145"/>
      <c r="MEA156" s="145"/>
      <c r="MED156" s="145"/>
      <c r="MEG156" s="145"/>
      <c r="MEJ156" s="145"/>
      <c r="MEM156" s="145"/>
      <c r="MEP156" s="145"/>
      <c r="MES156" s="145"/>
      <c r="MEU156" s="145"/>
      <c r="MFH156" s="145"/>
      <c r="MFI156" s="145"/>
      <c r="MFJ156" s="145"/>
      <c r="MFK156" s="145"/>
      <c r="MFL156" s="145"/>
      <c r="MFM156" s="145"/>
      <c r="MFN156" s="145"/>
      <c r="MFO156" s="145"/>
      <c r="MFP156" s="145"/>
      <c r="MFQ156" s="145"/>
      <c r="MFR156" s="145"/>
      <c r="MFS156" s="145"/>
      <c r="MFT156" s="145"/>
      <c r="MFU156" s="145"/>
      <c r="MFY156" s="145"/>
      <c r="MGA156" s="145"/>
      <c r="MGB156" s="145"/>
      <c r="MGC156" s="145"/>
      <c r="MGD156" s="145"/>
      <c r="MGG156" s="145"/>
      <c r="MGI156" s="145"/>
      <c r="MGJ156" s="145"/>
      <c r="MGK156" s="145"/>
      <c r="MGL156" s="145"/>
      <c r="MGM156" s="145"/>
      <c r="MGN156" s="145"/>
      <c r="MGO156" s="145"/>
      <c r="MGP156" s="145"/>
      <c r="MGQ156" s="145"/>
      <c r="MGR156" s="145"/>
      <c r="MGS156" s="145"/>
      <c r="MGT156" s="145"/>
      <c r="MGU156" s="145"/>
      <c r="MGX156" s="145"/>
      <c r="MHA156" s="145"/>
      <c r="MHD156" s="145"/>
      <c r="MHG156" s="145"/>
      <c r="MHJ156" s="145"/>
      <c r="MHV156" s="145"/>
      <c r="MHY156" s="145"/>
      <c r="MIB156" s="145"/>
      <c r="MIE156" s="145"/>
      <c r="MIN156" s="145"/>
      <c r="MIT156" s="145"/>
      <c r="MIW156" s="145"/>
      <c r="MIZ156" s="145"/>
      <c r="MJC156" s="145"/>
      <c r="MJI156" s="145"/>
      <c r="MJL156" s="145"/>
      <c r="MJR156" s="145"/>
      <c r="MJT156" s="145"/>
      <c r="MJU156" s="145"/>
      <c r="MJW156" s="145"/>
      <c r="MJZ156" s="145"/>
      <c r="MKC156" s="145"/>
      <c r="MKF156" s="145"/>
      <c r="MKN156" s="145"/>
      <c r="MKS156" s="145"/>
      <c r="MLB156" s="145"/>
      <c r="MLE156" s="145"/>
      <c r="MLM156" s="145"/>
      <c r="MMI156" s="145"/>
      <c r="MMJ156" s="145"/>
      <c r="MMK156" s="145"/>
      <c r="MML156" s="145"/>
      <c r="MMM156" s="145"/>
      <c r="MMN156" s="145"/>
      <c r="MNF156" s="145"/>
      <c r="MNG156" s="145"/>
      <c r="MNJ156" s="145"/>
      <c r="MNM156" s="145"/>
      <c r="MNO156" s="145"/>
      <c r="MNQ156" s="145"/>
      <c r="MNT156" s="145"/>
      <c r="MNW156" s="145"/>
      <c r="MNZ156" s="145"/>
      <c r="MOC156" s="145"/>
      <c r="MOF156" s="145"/>
      <c r="MOI156" s="145"/>
      <c r="MOL156" s="145"/>
      <c r="MOO156" s="145"/>
      <c r="MOQ156" s="145"/>
      <c r="MPD156" s="145"/>
      <c r="MPE156" s="145"/>
      <c r="MPF156" s="145"/>
      <c r="MPG156" s="145"/>
      <c r="MPH156" s="145"/>
      <c r="MPI156" s="145"/>
      <c r="MPJ156" s="145"/>
      <c r="MPK156" s="145"/>
      <c r="MPL156" s="145"/>
      <c r="MPM156" s="145"/>
      <c r="MPN156" s="145"/>
      <c r="MPO156" s="145"/>
      <c r="MPP156" s="145"/>
      <c r="MPQ156" s="145"/>
      <c r="MPU156" s="145"/>
      <c r="MPW156" s="145"/>
      <c r="MPX156" s="145"/>
      <c r="MPY156" s="145"/>
      <c r="MPZ156" s="145"/>
      <c r="MQC156" s="145"/>
      <c r="MQE156" s="145"/>
      <c r="MQF156" s="145"/>
      <c r="MQG156" s="145"/>
      <c r="MQH156" s="145"/>
      <c r="MQI156" s="145"/>
      <c r="MQJ156" s="145"/>
      <c r="MQK156" s="145"/>
      <c r="MQL156" s="145"/>
      <c r="MQM156" s="145"/>
      <c r="MQN156" s="145"/>
      <c r="MQO156" s="145"/>
      <c r="MQP156" s="145"/>
      <c r="MQQ156" s="145"/>
      <c r="MQT156" s="145"/>
      <c r="MQW156" s="145"/>
      <c r="MQZ156" s="145"/>
      <c r="MRC156" s="145"/>
      <c r="MRF156" s="145"/>
      <c r="MRR156" s="145"/>
      <c r="MRU156" s="145"/>
      <c r="MRX156" s="145"/>
      <c r="MSA156" s="145"/>
      <c r="MSJ156" s="145"/>
      <c r="MSP156" s="145"/>
      <c r="MSS156" s="145"/>
      <c r="MSV156" s="145"/>
      <c r="MSY156" s="145"/>
      <c r="MTE156" s="145"/>
      <c r="MTH156" s="145"/>
      <c r="MTN156" s="145"/>
      <c r="MTP156" s="145"/>
      <c r="MTQ156" s="145"/>
      <c r="MTS156" s="145"/>
      <c r="MTV156" s="145"/>
      <c r="MTY156" s="145"/>
      <c r="MUB156" s="145"/>
      <c r="MUJ156" s="145"/>
      <c r="MUO156" s="145"/>
      <c r="MUX156" s="145"/>
      <c r="MVA156" s="145"/>
      <c r="MVI156" s="145"/>
      <c r="MWE156" s="145"/>
      <c r="MWF156" s="145"/>
      <c r="MWG156" s="145"/>
      <c r="MWH156" s="145"/>
      <c r="MWI156" s="145"/>
      <c r="MWJ156" s="145"/>
      <c r="MXB156" s="145"/>
      <c r="MXC156" s="145"/>
      <c r="MXF156" s="145"/>
      <c r="MXI156" s="145"/>
      <c r="MXK156" s="145"/>
      <c r="MXM156" s="145"/>
      <c r="MXP156" s="145"/>
      <c r="MXS156" s="145"/>
      <c r="MXV156" s="145"/>
      <c r="MXY156" s="145"/>
      <c r="MYB156" s="145"/>
      <c r="MYE156" s="145"/>
      <c r="MYH156" s="145"/>
      <c r="MYK156" s="145"/>
      <c r="MYM156" s="145"/>
      <c r="MYZ156" s="145"/>
      <c r="MZA156" s="145"/>
      <c r="MZB156" s="145"/>
      <c r="MZC156" s="145"/>
      <c r="MZD156" s="145"/>
      <c r="MZE156" s="145"/>
      <c r="MZF156" s="145"/>
      <c r="MZG156" s="145"/>
      <c r="MZH156" s="145"/>
      <c r="MZI156" s="145"/>
      <c r="MZJ156" s="145"/>
      <c r="MZK156" s="145"/>
      <c r="MZL156" s="145"/>
      <c r="MZM156" s="145"/>
      <c r="MZQ156" s="145"/>
      <c r="MZS156" s="145"/>
      <c r="MZT156" s="145"/>
      <c r="MZU156" s="145"/>
      <c r="MZV156" s="145"/>
      <c r="MZY156" s="145"/>
      <c r="NAA156" s="145"/>
      <c r="NAB156" s="145"/>
      <c r="NAC156" s="145"/>
      <c r="NAD156" s="145"/>
      <c r="NAE156" s="145"/>
      <c r="NAF156" s="145"/>
      <c r="NAG156" s="145"/>
      <c r="NAH156" s="145"/>
      <c r="NAI156" s="145"/>
      <c r="NAJ156" s="145"/>
      <c r="NAK156" s="145"/>
      <c r="NAL156" s="145"/>
      <c r="NAM156" s="145"/>
      <c r="NAP156" s="145"/>
      <c r="NAS156" s="145"/>
      <c r="NAV156" s="145"/>
      <c r="NAY156" s="145"/>
      <c r="NBB156" s="145"/>
      <c r="NBN156" s="145"/>
      <c r="NBQ156" s="145"/>
      <c r="NBT156" s="145"/>
      <c r="NBW156" s="145"/>
      <c r="NCF156" s="145"/>
      <c r="NCL156" s="145"/>
      <c r="NCO156" s="145"/>
      <c r="NCR156" s="145"/>
      <c r="NCU156" s="145"/>
      <c r="NDA156" s="145"/>
      <c r="NDD156" s="145"/>
      <c r="NDJ156" s="145"/>
      <c r="NDL156" s="145"/>
      <c r="NDM156" s="145"/>
      <c r="NDO156" s="145"/>
      <c r="NDR156" s="145"/>
      <c r="NDU156" s="145"/>
      <c r="NDX156" s="145"/>
      <c r="NEF156" s="145"/>
      <c r="NEK156" s="145"/>
      <c r="NET156" s="145"/>
      <c r="NEW156" s="145"/>
      <c r="NFE156" s="145"/>
      <c r="NGA156" s="145"/>
      <c r="NGB156" s="145"/>
      <c r="NGC156" s="145"/>
      <c r="NGD156" s="145"/>
      <c r="NGE156" s="145"/>
      <c r="NGF156" s="145"/>
      <c r="NGX156" s="145"/>
      <c r="NGY156" s="145"/>
      <c r="NHB156" s="145"/>
      <c r="NHE156" s="145"/>
      <c r="NHG156" s="145"/>
      <c r="NHI156" s="145"/>
      <c r="NHL156" s="145"/>
      <c r="NHO156" s="145"/>
      <c r="NHR156" s="145"/>
      <c r="NHU156" s="145"/>
      <c r="NHX156" s="145"/>
      <c r="NIA156" s="145"/>
      <c r="NID156" s="145"/>
      <c r="NIG156" s="145"/>
      <c r="NII156" s="145"/>
      <c r="NIV156" s="145"/>
      <c r="NIW156" s="145"/>
      <c r="NIX156" s="145"/>
      <c r="NIY156" s="145"/>
      <c r="NIZ156" s="145"/>
      <c r="NJA156" s="145"/>
      <c r="NJB156" s="145"/>
      <c r="NJC156" s="145"/>
      <c r="NJD156" s="145"/>
      <c r="NJE156" s="145"/>
      <c r="NJF156" s="145"/>
      <c r="NJG156" s="145"/>
      <c r="NJH156" s="145"/>
      <c r="NJI156" s="145"/>
      <c r="NJM156" s="145"/>
      <c r="NJO156" s="145"/>
      <c r="NJP156" s="145"/>
      <c r="NJQ156" s="145"/>
      <c r="NJR156" s="145"/>
      <c r="NJU156" s="145"/>
      <c r="NJW156" s="145"/>
      <c r="NJX156" s="145"/>
      <c r="NJY156" s="145"/>
      <c r="NJZ156" s="145"/>
      <c r="NKA156" s="145"/>
      <c r="NKB156" s="145"/>
      <c r="NKC156" s="145"/>
      <c r="NKD156" s="145"/>
      <c r="NKE156" s="145"/>
      <c r="NKF156" s="145"/>
      <c r="NKG156" s="145"/>
      <c r="NKH156" s="145"/>
      <c r="NKI156" s="145"/>
      <c r="NKL156" s="145"/>
      <c r="NKO156" s="145"/>
      <c r="NKR156" s="145"/>
      <c r="NKU156" s="145"/>
      <c r="NKX156" s="145"/>
      <c r="NLJ156" s="145"/>
      <c r="NLM156" s="145"/>
      <c r="NLP156" s="145"/>
      <c r="NLS156" s="145"/>
      <c r="NMB156" s="145"/>
      <c r="NMH156" s="145"/>
      <c r="NMK156" s="145"/>
      <c r="NMN156" s="145"/>
      <c r="NMQ156" s="145"/>
      <c r="NMW156" s="145"/>
      <c r="NMZ156" s="145"/>
      <c r="NNF156" s="145"/>
      <c r="NNH156" s="145"/>
      <c r="NNI156" s="145"/>
      <c r="NNK156" s="145"/>
      <c r="NNN156" s="145"/>
      <c r="NNQ156" s="145"/>
      <c r="NNT156" s="145"/>
      <c r="NOB156" s="145"/>
      <c r="NOG156" s="145"/>
      <c r="NOP156" s="145"/>
      <c r="NOS156" s="145"/>
      <c r="NPA156" s="145"/>
      <c r="NPW156" s="145"/>
      <c r="NPX156" s="145"/>
      <c r="NPY156" s="145"/>
      <c r="NPZ156" s="145"/>
      <c r="NQA156" s="145"/>
      <c r="NQB156" s="145"/>
      <c r="NQT156" s="145"/>
      <c r="NQU156" s="145"/>
      <c r="NQX156" s="145"/>
      <c r="NRA156" s="145"/>
      <c r="NRC156" s="145"/>
      <c r="NRE156" s="145"/>
      <c r="NRH156" s="145"/>
      <c r="NRK156" s="145"/>
      <c r="NRN156" s="145"/>
      <c r="NRQ156" s="145"/>
      <c r="NRT156" s="145"/>
      <c r="NRW156" s="145"/>
      <c r="NRZ156" s="145"/>
      <c r="NSC156" s="145"/>
      <c r="NSE156" s="145"/>
      <c r="NSR156" s="145"/>
      <c r="NSS156" s="145"/>
      <c r="NST156" s="145"/>
      <c r="NSU156" s="145"/>
      <c r="NSV156" s="145"/>
      <c r="NSW156" s="145"/>
      <c r="NSX156" s="145"/>
      <c r="NSY156" s="145"/>
      <c r="NSZ156" s="145"/>
      <c r="NTA156" s="145"/>
      <c r="NTB156" s="145"/>
      <c r="NTC156" s="145"/>
      <c r="NTD156" s="145"/>
      <c r="NTE156" s="145"/>
      <c r="NTI156" s="145"/>
      <c r="NTK156" s="145"/>
      <c r="NTL156" s="145"/>
      <c r="NTM156" s="145"/>
      <c r="NTN156" s="145"/>
      <c r="NTQ156" s="145"/>
      <c r="NTS156" s="145"/>
      <c r="NTT156" s="145"/>
      <c r="NTU156" s="145"/>
      <c r="NTV156" s="145"/>
      <c r="NTW156" s="145"/>
      <c r="NTX156" s="145"/>
      <c r="NTY156" s="145"/>
      <c r="NTZ156" s="145"/>
      <c r="NUA156" s="145"/>
      <c r="NUB156" s="145"/>
      <c r="NUC156" s="145"/>
      <c r="NUD156" s="145"/>
      <c r="NUE156" s="145"/>
      <c r="NUH156" s="145"/>
      <c r="NUK156" s="145"/>
      <c r="NUN156" s="145"/>
      <c r="NUQ156" s="145"/>
      <c r="NUT156" s="145"/>
      <c r="NVF156" s="145"/>
      <c r="NVI156" s="145"/>
      <c r="NVL156" s="145"/>
      <c r="NVO156" s="145"/>
      <c r="NVX156" s="145"/>
      <c r="NWD156" s="145"/>
      <c r="NWG156" s="145"/>
      <c r="NWJ156" s="145"/>
      <c r="NWM156" s="145"/>
      <c r="NWS156" s="145"/>
      <c r="NWV156" s="145"/>
      <c r="NXB156" s="145"/>
      <c r="NXD156" s="145"/>
      <c r="NXE156" s="145"/>
      <c r="NXG156" s="145"/>
      <c r="NXJ156" s="145"/>
      <c r="NXM156" s="145"/>
      <c r="NXP156" s="145"/>
      <c r="NXX156" s="145"/>
      <c r="NYC156" s="145"/>
      <c r="NYL156" s="145"/>
      <c r="NYO156" s="145"/>
      <c r="NYW156" s="145"/>
      <c r="NZS156" s="145"/>
      <c r="NZT156" s="145"/>
      <c r="NZU156" s="145"/>
      <c r="NZV156" s="145"/>
      <c r="NZW156" s="145"/>
      <c r="NZX156" s="145"/>
      <c r="OAP156" s="145"/>
      <c r="OAQ156" s="145"/>
      <c r="OAT156" s="145"/>
      <c r="OAW156" s="145"/>
      <c r="OAY156" s="145"/>
      <c r="OBA156" s="145"/>
      <c r="OBD156" s="145"/>
      <c r="OBG156" s="145"/>
      <c r="OBJ156" s="145"/>
      <c r="OBM156" s="145"/>
      <c r="OBP156" s="145"/>
      <c r="OBS156" s="145"/>
      <c r="OBV156" s="145"/>
      <c r="OBY156" s="145"/>
      <c r="OCA156" s="145"/>
      <c r="OCN156" s="145"/>
      <c r="OCO156" s="145"/>
      <c r="OCP156" s="145"/>
      <c r="OCQ156" s="145"/>
      <c r="OCR156" s="145"/>
      <c r="OCS156" s="145"/>
      <c r="OCT156" s="145"/>
      <c r="OCU156" s="145"/>
      <c r="OCV156" s="145"/>
      <c r="OCW156" s="145"/>
      <c r="OCX156" s="145"/>
      <c r="OCY156" s="145"/>
      <c r="OCZ156" s="145"/>
      <c r="ODA156" s="145"/>
      <c r="ODE156" s="145"/>
      <c r="ODG156" s="145"/>
      <c r="ODH156" s="145"/>
      <c r="ODI156" s="145"/>
      <c r="ODJ156" s="145"/>
      <c r="ODM156" s="145"/>
      <c r="ODO156" s="145"/>
      <c r="ODP156" s="145"/>
      <c r="ODQ156" s="145"/>
      <c r="ODR156" s="145"/>
      <c r="ODS156" s="145"/>
      <c r="ODT156" s="145"/>
      <c r="ODU156" s="145"/>
      <c r="ODV156" s="145"/>
      <c r="ODW156" s="145"/>
      <c r="ODX156" s="145"/>
      <c r="ODY156" s="145"/>
      <c r="ODZ156" s="145"/>
      <c r="OEA156" s="145"/>
      <c r="OED156" s="145"/>
      <c r="OEG156" s="145"/>
      <c r="OEJ156" s="145"/>
      <c r="OEM156" s="145"/>
      <c r="OEP156" s="145"/>
      <c r="OFB156" s="145"/>
      <c r="OFE156" s="145"/>
      <c r="OFH156" s="145"/>
      <c r="OFK156" s="145"/>
      <c r="OFT156" s="145"/>
      <c r="OFZ156" s="145"/>
      <c r="OGC156" s="145"/>
      <c r="OGF156" s="145"/>
      <c r="OGI156" s="145"/>
      <c r="OGO156" s="145"/>
      <c r="OGR156" s="145"/>
      <c r="OGX156" s="145"/>
      <c r="OGZ156" s="145"/>
      <c r="OHA156" s="145"/>
      <c r="OHC156" s="145"/>
      <c r="OHF156" s="145"/>
      <c r="OHI156" s="145"/>
      <c r="OHL156" s="145"/>
      <c r="OHT156" s="145"/>
      <c r="OHY156" s="145"/>
      <c r="OIH156" s="145"/>
      <c r="OIK156" s="145"/>
      <c r="OIS156" s="145"/>
      <c r="OJO156" s="145"/>
      <c r="OJP156" s="145"/>
      <c r="OJQ156" s="145"/>
      <c r="OJR156" s="145"/>
      <c r="OJS156" s="145"/>
      <c r="OJT156" s="145"/>
      <c r="OKL156" s="145"/>
      <c r="OKM156" s="145"/>
      <c r="OKP156" s="145"/>
      <c r="OKS156" s="145"/>
      <c r="OKU156" s="145"/>
      <c r="OKW156" s="145"/>
      <c r="OKZ156" s="145"/>
      <c r="OLC156" s="145"/>
      <c r="OLF156" s="145"/>
      <c r="OLI156" s="145"/>
      <c r="OLL156" s="145"/>
      <c r="OLO156" s="145"/>
      <c r="OLR156" s="145"/>
      <c r="OLU156" s="145"/>
      <c r="OLW156" s="145"/>
      <c r="OMJ156" s="145"/>
      <c r="OMK156" s="145"/>
      <c r="OML156" s="145"/>
      <c r="OMM156" s="145"/>
      <c r="OMN156" s="145"/>
      <c r="OMO156" s="145"/>
      <c r="OMP156" s="145"/>
      <c r="OMQ156" s="145"/>
      <c r="OMR156" s="145"/>
      <c r="OMS156" s="145"/>
      <c r="OMT156" s="145"/>
      <c r="OMU156" s="145"/>
      <c r="OMV156" s="145"/>
      <c r="OMW156" s="145"/>
      <c r="ONA156" s="145"/>
      <c r="ONC156" s="145"/>
      <c r="OND156" s="145"/>
      <c r="ONE156" s="145"/>
      <c r="ONF156" s="145"/>
      <c r="ONI156" s="145"/>
      <c r="ONK156" s="145"/>
      <c r="ONL156" s="145"/>
      <c r="ONM156" s="145"/>
      <c r="ONN156" s="145"/>
      <c r="ONO156" s="145"/>
      <c r="ONP156" s="145"/>
      <c r="ONQ156" s="145"/>
      <c r="ONR156" s="145"/>
      <c r="ONS156" s="145"/>
      <c r="ONT156" s="145"/>
      <c r="ONU156" s="145"/>
      <c r="ONV156" s="145"/>
      <c r="ONW156" s="145"/>
      <c r="ONZ156" s="145"/>
      <c r="OOC156" s="145"/>
      <c r="OOF156" s="145"/>
      <c r="OOI156" s="145"/>
      <c r="OOL156" s="145"/>
      <c r="OOX156" s="145"/>
      <c r="OPA156" s="145"/>
      <c r="OPD156" s="145"/>
      <c r="OPG156" s="145"/>
      <c r="OPP156" s="145"/>
      <c r="OPV156" s="145"/>
      <c r="OPY156" s="145"/>
      <c r="OQB156" s="145"/>
      <c r="OQE156" s="145"/>
      <c r="OQK156" s="145"/>
      <c r="OQN156" s="145"/>
      <c r="OQT156" s="145"/>
      <c r="OQV156" s="145"/>
      <c r="OQW156" s="145"/>
      <c r="OQY156" s="145"/>
      <c r="ORB156" s="145"/>
      <c r="ORE156" s="145"/>
      <c r="ORH156" s="145"/>
      <c r="ORP156" s="145"/>
      <c r="ORU156" s="145"/>
      <c r="OSD156" s="145"/>
      <c r="OSG156" s="145"/>
      <c r="OSO156" s="145"/>
      <c r="OTK156" s="145"/>
      <c r="OTL156" s="145"/>
      <c r="OTM156" s="145"/>
      <c r="OTN156" s="145"/>
      <c r="OTO156" s="145"/>
      <c r="OTP156" s="145"/>
      <c r="OUH156" s="145"/>
      <c r="OUI156" s="145"/>
      <c r="OUL156" s="145"/>
      <c r="OUO156" s="145"/>
      <c r="OUQ156" s="145"/>
      <c r="OUS156" s="145"/>
      <c r="OUV156" s="145"/>
      <c r="OUY156" s="145"/>
      <c r="OVB156" s="145"/>
      <c r="OVE156" s="145"/>
      <c r="OVH156" s="145"/>
      <c r="OVK156" s="145"/>
      <c r="OVN156" s="145"/>
      <c r="OVQ156" s="145"/>
      <c r="OVS156" s="145"/>
      <c r="OWF156" s="145"/>
      <c r="OWG156" s="145"/>
      <c r="OWH156" s="145"/>
      <c r="OWI156" s="145"/>
      <c r="OWJ156" s="145"/>
      <c r="OWK156" s="145"/>
      <c r="OWL156" s="145"/>
      <c r="OWM156" s="145"/>
      <c r="OWN156" s="145"/>
      <c r="OWO156" s="145"/>
      <c r="OWP156" s="145"/>
      <c r="OWQ156" s="145"/>
      <c r="OWR156" s="145"/>
      <c r="OWS156" s="145"/>
      <c r="OWW156" s="145"/>
      <c r="OWY156" s="145"/>
      <c r="OWZ156" s="145"/>
      <c r="OXA156" s="145"/>
      <c r="OXB156" s="145"/>
      <c r="OXE156" s="145"/>
      <c r="OXG156" s="145"/>
      <c r="OXH156" s="145"/>
      <c r="OXI156" s="145"/>
      <c r="OXJ156" s="145"/>
      <c r="OXK156" s="145"/>
      <c r="OXL156" s="145"/>
      <c r="OXM156" s="145"/>
      <c r="OXN156" s="145"/>
      <c r="OXO156" s="145"/>
      <c r="OXP156" s="145"/>
      <c r="OXQ156" s="145"/>
      <c r="OXR156" s="145"/>
      <c r="OXS156" s="145"/>
      <c r="OXV156" s="145"/>
      <c r="OXY156" s="145"/>
      <c r="OYB156" s="145"/>
      <c r="OYE156" s="145"/>
      <c r="OYH156" s="145"/>
      <c r="OYT156" s="145"/>
      <c r="OYW156" s="145"/>
      <c r="OYZ156" s="145"/>
      <c r="OZC156" s="145"/>
      <c r="OZL156" s="145"/>
      <c r="OZR156" s="145"/>
      <c r="OZU156" s="145"/>
      <c r="OZX156" s="145"/>
      <c r="PAA156" s="145"/>
      <c r="PAG156" s="145"/>
      <c r="PAJ156" s="145"/>
      <c r="PAP156" s="145"/>
      <c r="PAR156" s="145"/>
      <c r="PAS156" s="145"/>
      <c r="PAU156" s="145"/>
      <c r="PAX156" s="145"/>
      <c r="PBA156" s="145"/>
      <c r="PBD156" s="145"/>
      <c r="PBL156" s="145"/>
      <c r="PBQ156" s="145"/>
      <c r="PBZ156" s="145"/>
      <c r="PCC156" s="145"/>
      <c r="PCK156" s="145"/>
      <c r="PDG156" s="145"/>
      <c r="PDH156" s="145"/>
      <c r="PDI156" s="145"/>
      <c r="PDJ156" s="145"/>
      <c r="PDK156" s="145"/>
      <c r="PDL156" s="145"/>
      <c r="PED156" s="145"/>
      <c r="PEE156" s="145"/>
      <c r="PEH156" s="145"/>
      <c r="PEK156" s="145"/>
      <c r="PEM156" s="145"/>
      <c r="PEO156" s="145"/>
      <c r="PER156" s="145"/>
      <c r="PEU156" s="145"/>
      <c r="PEX156" s="145"/>
      <c r="PFA156" s="145"/>
      <c r="PFD156" s="145"/>
      <c r="PFG156" s="145"/>
      <c r="PFJ156" s="145"/>
      <c r="PFM156" s="145"/>
      <c r="PFO156" s="145"/>
      <c r="PGB156" s="145"/>
      <c r="PGC156" s="145"/>
      <c r="PGD156" s="145"/>
      <c r="PGE156" s="145"/>
      <c r="PGF156" s="145"/>
      <c r="PGG156" s="145"/>
      <c r="PGH156" s="145"/>
      <c r="PGI156" s="145"/>
      <c r="PGJ156" s="145"/>
      <c r="PGK156" s="145"/>
      <c r="PGL156" s="145"/>
      <c r="PGM156" s="145"/>
      <c r="PGN156" s="145"/>
      <c r="PGO156" s="145"/>
      <c r="PGS156" s="145"/>
      <c r="PGU156" s="145"/>
      <c r="PGV156" s="145"/>
      <c r="PGW156" s="145"/>
      <c r="PGX156" s="145"/>
      <c r="PHA156" s="145"/>
      <c r="PHC156" s="145"/>
      <c r="PHD156" s="145"/>
      <c r="PHE156" s="145"/>
      <c r="PHF156" s="145"/>
      <c r="PHG156" s="145"/>
      <c r="PHH156" s="145"/>
      <c r="PHI156" s="145"/>
      <c r="PHJ156" s="145"/>
      <c r="PHK156" s="145"/>
      <c r="PHL156" s="145"/>
      <c r="PHM156" s="145"/>
      <c r="PHN156" s="145"/>
      <c r="PHO156" s="145"/>
      <c r="PHR156" s="145"/>
      <c r="PHU156" s="145"/>
      <c r="PHX156" s="145"/>
      <c r="PIA156" s="145"/>
      <c r="PID156" s="145"/>
      <c r="PIP156" s="145"/>
      <c r="PIS156" s="145"/>
      <c r="PIV156" s="145"/>
      <c r="PIY156" s="145"/>
      <c r="PJH156" s="145"/>
      <c r="PJN156" s="145"/>
      <c r="PJQ156" s="145"/>
      <c r="PJT156" s="145"/>
      <c r="PJW156" s="145"/>
      <c r="PKC156" s="145"/>
      <c r="PKF156" s="145"/>
      <c r="PKL156" s="145"/>
      <c r="PKN156" s="145"/>
      <c r="PKO156" s="145"/>
      <c r="PKQ156" s="145"/>
      <c r="PKT156" s="145"/>
      <c r="PKW156" s="145"/>
      <c r="PKZ156" s="145"/>
      <c r="PLH156" s="145"/>
      <c r="PLM156" s="145"/>
      <c r="PLV156" s="145"/>
      <c r="PLY156" s="145"/>
      <c r="PMG156" s="145"/>
      <c r="PNC156" s="145"/>
      <c r="PND156" s="145"/>
      <c r="PNE156" s="145"/>
      <c r="PNF156" s="145"/>
      <c r="PNG156" s="145"/>
      <c r="PNH156" s="145"/>
      <c r="PNZ156" s="145"/>
      <c r="POA156" s="145"/>
      <c r="POD156" s="145"/>
      <c r="POG156" s="145"/>
      <c r="POI156" s="145"/>
      <c r="POK156" s="145"/>
      <c r="PON156" s="145"/>
      <c r="POQ156" s="145"/>
      <c r="POT156" s="145"/>
      <c r="POW156" s="145"/>
      <c r="POZ156" s="145"/>
      <c r="PPC156" s="145"/>
      <c r="PPF156" s="145"/>
      <c r="PPI156" s="145"/>
      <c r="PPK156" s="145"/>
      <c r="PPX156" s="145"/>
      <c r="PPY156" s="145"/>
      <c r="PPZ156" s="145"/>
      <c r="PQA156" s="145"/>
      <c r="PQB156" s="145"/>
      <c r="PQC156" s="145"/>
      <c r="PQD156" s="145"/>
      <c r="PQE156" s="145"/>
      <c r="PQF156" s="145"/>
      <c r="PQG156" s="145"/>
      <c r="PQH156" s="145"/>
      <c r="PQI156" s="145"/>
      <c r="PQJ156" s="145"/>
      <c r="PQK156" s="145"/>
      <c r="PQO156" s="145"/>
      <c r="PQQ156" s="145"/>
      <c r="PQR156" s="145"/>
      <c r="PQS156" s="145"/>
      <c r="PQT156" s="145"/>
      <c r="PQW156" s="145"/>
      <c r="PQY156" s="145"/>
      <c r="PQZ156" s="145"/>
      <c r="PRA156" s="145"/>
      <c r="PRB156" s="145"/>
      <c r="PRC156" s="145"/>
      <c r="PRD156" s="145"/>
      <c r="PRE156" s="145"/>
      <c r="PRF156" s="145"/>
      <c r="PRG156" s="145"/>
      <c r="PRH156" s="145"/>
      <c r="PRI156" s="145"/>
      <c r="PRJ156" s="145"/>
      <c r="PRK156" s="145"/>
      <c r="PRN156" s="145"/>
      <c r="PRQ156" s="145"/>
      <c r="PRT156" s="145"/>
      <c r="PRW156" s="145"/>
      <c r="PRZ156" s="145"/>
      <c r="PSL156" s="145"/>
      <c r="PSO156" s="145"/>
      <c r="PSR156" s="145"/>
      <c r="PSU156" s="145"/>
      <c r="PTD156" s="145"/>
      <c r="PTJ156" s="145"/>
      <c r="PTM156" s="145"/>
      <c r="PTP156" s="145"/>
      <c r="PTS156" s="145"/>
      <c r="PTY156" s="145"/>
      <c r="PUB156" s="145"/>
      <c r="PUH156" s="145"/>
      <c r="PUJ156" s="145"/>
      <c r="PUK156" s="145"/>
      <c r="PUM156" s="145"/>
      <c r="PUP156" s="145"/>
      <c r="PUS156" s="145"/>
      <c r="PUV156" s="145"/>
      <c r="PVD156" s="145"/>
      <c r="PVI156" s="145"/>
      <c r="PVR156" s="145"/>
      <c r="PVU156" s="145"/>
      <c r="PWC156" s="145"/>
      <c r="PWY156" s="145"/>
      <c r="PWZ156" s="145"/>
      <c r="PXA156" s="145"/>
      <c r="PXB156" s="145"/>
      <c r="PXC156" s="145"/>
      <c r="PXD156" s="145"/>
      <c r="PXV156" s="145"/>
      <c r="PXW156" s="145"/>
      <c r="PXZ156" s="145"/>
      <c r="PYC156" s="145"/>
      <c r="PYE156" s="145"/>
      <c r="PYG156" s="145"/>
      <c r="PYJ156" s="145"/>
      <c r="PYM156" s="145"/>
      <c r="PYP156" s="145"/>
      <c r="PYS156" s="145"/>
      <c r="PYV156" s="145"/>
      <c r="PYY156" s="145"/>
      <c r="PZB156" s="145"/>
      <c r="PZE156" s="145"/>
      <c r="PZG156" s="145"/>
      <c r="PZT156" s="145"/>
      <c r="PZU156" s="145"/>
      <c r="PZV156" s="145"/>
      <c r="PZW156" s="145"/>
      <c r="PZX156" s="145"/>
      <c r="PZY156" s="145"/>
      <c r="PZZ156" s="145"/>
      <c r="QAA156" s="145"/>
      <c r="QAB156" s="145"/>
      <c r="QAC156" s="145"/>
      <c r="QAD156" s="145"/>
      <c r="QAE156" s="145"/>
      <c r="QAF156" s="145"/>
      <c r="QAG156" s="145"/>
      <c r="QAK156" s="145"/>
      <c r="QAM156" s="145"/>
      <c r="QAN156" s="145"/>
      <c r="QAO156" s="145"/>
      <c r="QAP156" s="145"/>
      <c r="QAS156" s="145"/>
      <c r="QAU156" s="145"/>
      <c r="QAV156" s="145"/>
      <c r="QAW156" s="145"/>
      <c r="QAX156" s="145"/>
      <c r="QAY156" s="145"/>
      <c r="QAZ156" s="145"/>
      <c r="QBA156" s="145"/>
      <c r="QBB156" s="145"/>
      <c r="QBC156" s="145"/>
      <c r="QBD156" s="145"/>
      <c r="QBE156" s="145"/>
      <c r="QBF156" s="145"/>
      <c r="QBG156" s="145"/>
      <c r="QBJ156" s="145"/>
      <c r="QBM156" s="145"/>
      <c r="QBP156" s="145"/>
      <c r="QBS156" s="145"/>
      <c r="QBV156" s="145"/>
      <c r="QCH156" s="145"/>
      <c r="QCK156" s="145"/>
      <c r="QCN156" s="145"/>
      <c r="QCQ156" s="145"/>
      <c r="QCZ156" s="145"/>
      <c r="QDF156" s="145"/>
      <c r="QDI156" s="145"/>
      <c r="QDL156" s="145"/>
      <c r="QDO156" s="145"/>
      <c r="QDU156" s="145"/>
      <c r="QDX156" s="145"/>
      <c r="QED156" s="145"/>
      <c r="QEF156" s="145"/>
      <c r="QEG156" s="145"/>
      <c r="QEI156" s="145"/>
      <c r="QEL156" s="145"/>
      <c r="QEO156" s="145"/>
      <c r="QER156" s="145"/>
      <c r="QEZ156" s="145"/>
      <c r="QFE156" s="145"/>
      <c r="QFN156" s="145"/>
      <c r="QFQ156" s="145"/>
      <c r="QFY156" s="145"/>
      <c r="QGU156" s="145"/>
      <c r="QGV156" s="145"/>
      <c r="QGW156" s="145"/>
      <c r="QGX156" s="145"/>
      <c r="QGY156" s="145"/>
      <c r="QGZ156" s="145"/>
      <c r="QHR156" s="145"/>
      <c r="QHS156" s="145"/>
      <c r="QHV156" s="145"/>
      <c r="QHY156" s="145"/>
      <c r="QIA156" s="145"/>
      <c r="QIC156" s="145"/>
      <c r="QIF156" s="145"/>
      <c r="QII156" s="145"/>
      <c r="QIL156" s="145"/>
      <c r="QIO156" s="145"/>
      <c r="QIR156" s="145"/>
      <c r="QIU156" s="145"/>
      <c r="QIX156" s="145"/>
      <c r="QJA156" s="145"/>
      <c r="QJC156" s="145"/>
      <c r="QJP156" s="145"/>
      <c r="QJQ156" s="145"/>
      <c r="QJR156" s="145"/>
      <c r="QJS156" s="145"/>
      <c r="QJT156" s="145"/>
      <c r="QJU156" s="145"/>
      <c r="QJV156" s="145"/>
      <c r="QJW156" s="145"/>
      <c r="QJX156" s="145"/>
      <c r="QJY156" s="145"/>
      <c r="QJZ156" s="145"/>
      <c r="QKA156" s="145"/>
      <c r="QKB156" s="145"/>
      <c r="QKC156" s="145"/>
      <c r="QKG156" s="145"/>
      <c r="QKI156" s="145"/>
      <c r="QKJ156" s="145"/>
      <c r="QKK156" s="145"/>
      <c r="QKL156" s="145"/>
      <c r="QKO156" s="145"/>
      <c r="QKQ156" s="145"/>
      <c r="QKR156" s="145"/>
      <c r="QKS156" s="145"/>
      <c r="QKT156" s="145"/>
      <c r="QKU156" s="145"/>
      <c r="QKV156" s="145"/>
      <c r="QKW156" s="145"/>
      <c r="QKX156" s="145"/>
      <c r="QKY156" s="145"/>
      <c r="QKZ156" s="145"/>
      <c r="QLA156" s="145"/>
      <c r="QLB156" s="145"/>
      <c r="QLC156" s="145"/>
      <c r="QLF156" s="145"/>
      <c r="QLI156" s="145"/>
      <c r="QLL156" s="145"/>
      <c r="QLO156" s="145"/>
      <c r="QLR156" s="145"/>
      <c r="QMD156" s="145"/>
      <c r="QMG156" s="145"/>
      <c r="QMJ156" s="145"/>
      <c r="QMM156" s="145"/>
      <c r="QMV156" s="145"/>
      <c r="QNB156" s="145"/>
      <c r="QNE156" s="145"/>
      <c r="QNH156" s="145"/>
      <c r="QNK156" s="145"/>
      <c r="QNQ156" s="145"/>
      <c r="QNT156" s="145"/>
      <c r="QNZ156" s="145"/>
      <c r="QOB156" s="145"/>
      <c r="QOC156" s="145"/>
      <c r="QOE156" s="145"/>
      <c r="QOH156" s="145"/>
      <c r="QOK156" s="145"/>
      <c r="QON156" s="145"/>
      <c r="QOV156" s="145"/>
      <c r="QPA156" s="145"/>
      <c r="QPJ156" s="145"/>
      <c r="QPM156" s="145"/>
      <c r="QPU156" s="145"/>
      <c r="QQQ156" s="145"/>
      <c r="QQR156" s="145"/>
      <c r="QQS156" s="145"/>
      <c r="QQT156" s="145"/>
      <c r="QQU156" s="145"/>
      <c r="QQV156" s="145"/>
      <c r="QRN156" s="145"/>
      <c r="QRO156" s="145"/>
      <c r="QRR156" s="145"/>
      <c r="QRU156" s="145"/>
      <c r="QRW156" s="145"/>
      <c r="QRY156" s="145"/>
      <c r="QSB156" s="145"/>
      <c r="QSE156" s="145"/>
      <c r="QSH156" s="145"/>
      <c r="QSK156" s="145"/>
      <c r="QSN156" s="145"/>
      <c r="QSQ156" s="145"/>
      <c r="QST156" s="145"/>
      <c r="QSW156" s="145"/>
      <c r="QSY156" s="145"/>
      <c r="QTL156" s="145"/>
      <c r="QTM156" s="145"/>
      <c r="QTN156" s="145"/>
      <c r="QTO156" s="145"/>
      <c r="QTP156" s="145"/>
      <c r="QTQ156" s="145"/>
      <c r="QTR156" s="145"/>
      <c r="QTS156" s="145"/>
      <c r="QTT156" s="145"/>
      <c r="QTU156" s="145"/>
      <c r="QTV156" s="145"/>
      <c r="QTW156" s="145"/>
      <c r="QTX156" s="145"/>
      <c r="QTY156" s="145"/>
      <c r="QUC156" s="145"/>
      <c r="QUE156" s="145"/>
      <c r="QUF156" s="145"/>
      <c r="QUG156" s="145"/>
      <c r="QUH156" s="145"/>
      <c r="QUK156" s="145"/>
      <c r="QUM156" s="145"/>
      <c r="QUN156" s="145"/>
      <c r="QUO156" s="145"/>
      <c r="QUP156" s="145"/>
      <c r="QUQ156" s="145"/>
      <c r="QUR156" s="145"/>
      <c r="QUS156" s="145"/>
      <c r="QUT156" s="145"/>
      <c r="QUU156" s="145"/>
      <c r="QUV156" s="145"/>
      <c r="QUW156" s="145"/>
      <c r="QUX156" s="145"/>
      <c r="QUY156" s="145"/>
      <c r="QVB156" s="145"/>
      <c r="QVE156" s="145"/>
      <c r="QVH156" s="145"/>
      <c r="QVK156" s="145"/>
      <c r="QVN156" s="145"/>
      <c r="QVZ156" s="145"/>
      <c r="QWC156" s="145"/>
      <c r="QWF156" s="145"/>
      <c r="QWI156" s="145"/>
      <c r="QWR156" s="145"/>
      <c r="QWX156" s="145"/>
      <c r="QXA156" s="145"/>
      <c r="QXD156" s="145"/>
      <c r="QXG156" s="145"/>
      <c r="QXM156" s="145"/>
      <c r="QXP156" s="145"/>
      <c r="QXV156" s="145"/>
      <c r="QXX156" s="145"/>
      <c r="QXY156" s="145"/>
      <c r="QYA156" s="145"/>
      <c r="QYD156" s="145"/>
      <c r="QYG156" s="145"/>
      <c r="QYJ156" s="145"/>
      <c r="QYR156" s="145"/>
      <c r="QYW156" s="145"/>
      <c r="QZF156" s="145"/>
      <c r="QZI156" s="145"/>
      <c r="QZQ156" s="145"/>
      <c r="RAM156" s="145"/>
      <c r="RAN156" s="145"/>
      <c r="RAO156" s="145"/>
      <c r="RAP156" s="145"/>
      <c r="RAQ156" s="145"/>
      <c r="RAR156" s="145"/>
      <c r="RBJ156" s="145"/>
      <c r="RBK156" s="145"/>
      <c r="RBN156" s="145"/>
      <c r="RBQ156" s="145"/>
      <c r="RBS156" s="145"/>
      <c r="RBU156" s="145"/>
      <c r="RBX156" s="145"/>
      <c r="RCA156" s="145"/>
      <c r="RCD156" s="145"/>
      <c r="RCG156" s="145"/>
      <c r="RCJ156" s="145"/>
      <c r="RCM156" s="145"/>
      <c r="RCP156" s="145"/>
      <c r="RCS156" s="145"/>
      <c r="RCU156" s="145"/>
      <c r="RDH156" s="145"/>
      <c r="RDI156" s="145"/>
      <c r="RDJ156" s="145"/>
      <c r="RDK156" s="145"/>
      <c r="RDL156" s="145"/>
      <c r="RDM156" s="145"/>
      <c r="RDN156" s="145"/>
      <c r="RDO156" s="145"/>
      <c r="RDP156" s="145"/>
      <c r="RDQ156" s="145"/>
      <c r="RDR156" s="145"/>
      <c r="RDS156" s="145"/>
      <c r="RDT156" s="145"/>
      <c r="RDU156" s="145"/>
      <c r="RDY156" s="145"/>
      <c r="REA156" s="145"/>
      <c r="REB156" s="145"/>
      <c r="REC156" s="145"/>
      <c r="RED156" s="145"/>
      <c r="REG156" s="145"/>
      <c r="REI156" s="145"/>
      <c r="REJ156" s="145"/>
      <c r="REK156" s="145"/>
      <c r="REL156" s="145"/>
      <c r="REM156" s="145"/>
      <c r="REN156" s="145"/>
      <c r="REO156" s="145"/>
      <c r="REP156" s="145"/>
      <c r="REQ156" s="145"/>
      <c r="RER156" s="145"/>
      <c r="RES156" s="145"/>
      <c r="RET156" s="145"/>
      <c r="REU156" s="145"/>
      <c r="REX156" s="145"/>
      <c r="RFA156" s="145"/>
      <c r="RFD156" s="145"/>
      <c r="RFG156" s="145"/>
      <c r="RFJ156" s="145"/>
      <c r="RFV156" s="145"/>
      <c r="RFY156" s="145"/>
      <c r="RGB156" s="145"/>
      <c r="RGE156" s="145"/>
      <c r="RGN156" s="145"/>
      <c r="RGT156" s="145"/>
      <c r="RGW156" s="145"/>
      <c r="RGZ156" s="145"/>
      <c r="RHC156" s="145"/>
      <c r="RHI156" s="145"/>
      <c r="RHL156" s="145"/>
      <c r="RHR156" s="145"/>
      <c r="RHT156" s="145"/>
      <c r="RHU156" s="145"/>
      <c r="RHW156" s="145"/>
      <c r="RHZ156" s="145"/>
      <c r="RIC156" s="145"/>
      <c r="RIF156" s="145"/>
      <c r="RIN156" s="145"/>
      <c r="RIS156" s="145"/>
      <c r="RJB156" s="145"/>
      <c r="RJE156" s="145"/>
      <c r="RJM156" s="145"/>
      <c r="RKI156" s="145"/>
      <c r="RKJ156" s="145"/>
      <c r="RKK156" s="145"/>
      <c r="RKL156" s="145"/>
      <c r="RKM156" s="145"/>
      <c r="RKN156" s="145"/>
      <c r="RLF156" s="145"/>
      <c r="RLG156" s="145"/>
      <c r="RLJ156" s="145"/>
      <c r="RLM156" s="145"/>
      <c r="RLO156" s="145"/>
      <c r="RLQ156" s="145"/>
      <c r="RLT156" s="145"/>
      <c r="RLW156" s="145"/>
      <c r="RLZ156" s="145"/>
      <c r="RMC156" s="145"/>
      <c r="RMF156" s="145"/>
      <c r="RMI156" s="145"/>
      <c r="RML156" s="145"/>
      <c r="RMO156" s="145"/>
      <c r="RMQ156" s="145"/>
      <c r="RND156" s="145"/>
      <c r="RNE156" s="145"/>
      <c r="RNF156" s="145"/>
      <c r="RNG156" s="145"/>
      <c r="RNH156" s="145"/>
      <c r="RNI156" s="145"/>
      <c r="RNJ156" s="145"/>
      <c r="RNK156" s="145"/>
      <c r="RNL156" s="145"/>
      <c r="RNM156" s="145"/>
      <c r="RNN156" s="145"/>
      <c r="RNO156" s="145"/>
      <c r="RNP156" s="145"/>
      <c r="RNQ156" s="145"/>
      <c r="RNU156" s="145"/>
      <c r="RNW156" s="145"/>
      <c r="RNX156" s="145"/>
      <c r="RNY156" s="145"/>
      <c r="RNZ156" s="145"/>
      <c r="ROC156" s="145"/>
      <c r="ROE156" s="145"/>
      <c r="ROF156" s="145"/>
      <c r="ROG156" s="145"/>
      <c r="ROH156" s="145"/>
      <c r="ROI156" s="145"/>
      <c r="ROJ156" s="145"/>
      <c r="ROK156" s="145"/>
      <c r="ROL156" s="145"/>
      <c r="ROM156" s="145"/>
      <c r="RON156" s="145"/>
      <c r="ROO156" s="145"/>
      <c r="ROP156" s="145"/>
      <c r="ROQ156" s="145"/>
      <c r="ROT156" s="145"/>
      <c r="ROW156" s="145"/>
      <c r="ROZ156" s="145"/>
      <c r="RPC156" s="145"/>
      <c r="RPF156" s="145"/>
      <c r="RPR156" s="145"/>
      <c r="RPU156" s="145"/>
      <c r="RPX156" s="145"/>
      <c r="RQA156" s="145"/>
      <c r="RQJ156" s="145"/>
      <c r="RQP156" s="145"/>
      <c r="RQS156" s="145"/>
      <c r="RQV156" s="145"/>
      <c r="RQY156" s="145"/>
      <c r="RRE156" s="145"/>
      <c r="RRH156" s="145"/>
      <c r="RRN156" s="145"/>
      <c r="RRP156" s="145"/>
      <c r="RRQ156" s="145"/>
      <c r="RRS156" s="145"/>
      <c r="RRV156" s="145"/>
      <c r="RRY156" s="145"/>
      <c r="RSB156" s="145"/>
      <c r="RSJ156" s="145"/>
      <c r="RSO156" s="145"/>
      <c r="RSX156" s="145"/>
      <c r="RTA156" s="145"/>
      <c r="RTI156" s="145"/>
      <c r="RUE156" s="145"/>
      <c r="RUF156" s="145"/>
      <c r="RUG156" s="145"/>
      <c r="RUH156" s="145"/>
      <c r="RUI156" s="145"/>
      <c r="RUJ156" s="145"/>
      <c r="RVB156" s="145"/>
      <c r="RVC156" s="145"/>
      <c r="RVF156" s="145"/>
      <c r="RVI156" s="145"/>
      <c r="RVK156" s="145"/>
      <c r="RVM156" s="145"/>
      <c r="RVP156" s="145"/>
      <c r="RVS156" s="145"/>
      <c r="RVV156" s="145"/>
      <c r="RVY156" s="145"/>
      <c r="RWB156" s="145"/>
      <c r="RWE156" s="145"/>
      <c r="RWH156" s="145"/>
      <c r="RWK156" s="145"/>
      <c r="RWM156" s="145"/>
      <c r="RWZ156" s="145"/>
      <c r="RXA156" s="145"/>
      <c r="RXB156" s="145"/>
      <c r="RXC156" s="145"/>
      <c r="RXD156" s="145"/>
      <c r="RXE156" s="145"/>
      <c r="RXF156" s="145"/>
      <c r="RXG156" s="145"/>
      <c r="RXH156" s="145"/>
      <c r="RXI156" s="145"/>
      <c r="RXJ156" s="145"/>
      <c r="RXK156" s="145"/>
      <c r="RXL156" s="145"/>
      <c r="RXM156" s="145"/>
      <c r="RXQ156" s="145"/>
      <c r="RXS156" s="145"/>
      <c r="RXT156" s="145"/>
      <c r="RXU156" s="145"/>
      <c r="RXV156" s="145"/>
      <c r="RXY156" s="145"/>
      <c r="RYA156" s="145"/>
      <c r="RYB156" s="145"/>
      <c r="RYC156" s="145"/>
      <c r="RYD156" s="145"/>
      <c r="RYE156" s="145"/>
      <c r="RYF156" s="145"/>
      <c r="RYG156" s="145"/>
      <c r="RYH156" s="145"/>
      <c r="RYI156" s="145"/>
      <c r="RYJ156" s="145"/>
      <c r="RYK156" s="145"/>
      <c r="RYL156" s="145"/>
      <c r="RYM156" s="145"/>
      <c r="RYP156" s="145"/>
      <c r="RYS156" s="145"/>
      <c r="RYV156" s="145"/>
      <c r="RYY156" s="145"/>
      <c r="RZB156" s="145"/>
      <c r="RZN156" s="145"/>
      <c r="RZQ156" s="145"/>
      <c r="RZT156" s="145"/>
      <c r="RZW156" s="145"/>
      <c r="SAF156" s="145"/>
      <c r="SAL156" s="145"/>
      <c r="SAO156" s="145"/>
      <c r="SAR156" s="145"/>
      <c r="SAU156" s="145"/>
      <c r="SBA156" s="145"/>
      <c r="SBD156" s="145"/>
      <c r="SBJ156" s="145"/>
      <c r="SBL156" s="145"/>
      <c r="SBM156" s="145"/>
      <c r="SBO156" s="145"/>
      <c r="SBR156" s="145"/>
      <c r="SBU156" s="145"/>
      <c r="SBX156" s="145"/>
      <c r="SCF156" s="145"/>
      <c r="SCK156" s="145"/>
      <c r="SCT156" s="145"/>
      <c r="SCW156" s="145"/>
      <c r="SDE156" s="145"/>
      <c r="SEA156" s="145"/>
      <c r="SEB156" s="145"/>
      <c r="SEC156" s="145"/>
      <c r="SED156" s="145"/>
      <c r="SEE156" s="145"/>
      <c r="SEF156" s="145"/>
      <c r="SEX156" s="145"/>
      <c r="SEY156" s="145"/>
      <c r="SFB156" s="145"/>
      <c r="SFE156" s="145"/>
      <c r="SFG156" s="145"/>
      <c r="SFI156" s="145"/>
      <c r="SFL156" s="145"/>
      <c r="SFO156" s="145"/>
      <c r="SFR156" s="145"/>
      <c r="SFU156" s="145"/>
      <c r="SFX156" s="145"/>
      <c r="SGA156" s="145"/>
      <c r="SGD156" s="145"/>
      <c r="SGG156" s="145"/>
      <c r="SGI156" s="145"/>
      <c r="SGV156" s="145"/>
      <c r="SGW156" s="145"/>
      <c r="SGX156" s="145"/>
      <c r="SGY156" s="145"/>
      <c r="SGZ156" s="145"/>
      <c r="SHA156" s="145"/>
      <c r="SHB156" s="145"/>
      <c r="SHC156" s="145"/>
      <c r="SHD156" s="145"/>
      <c r="SHE156" s="145"/>
      <c r="SHF156" s="145"/>
      <c r="SHG156" s="145"/>
      <c r="SHH156" s="145"/>
      <c r="SHI156" s="145"/>
      <c r="SHM156" s="145"/>
      <c r="SHO156" s="145"/>
      <c r="SHP156" s="145"/>
      <c r="SHQ156" s="145"/>
      <c r="SHR156" s="145"/>
      <c r="SHU156" s="145"/>
      <c r="SHW156" s="145"/>
      <c r="SHX156" s="145"/>
      <c r="SHY156" s="145"/>
      <c r="SHZ156" s="145"/>
      <c r="SIA156" s="145"/>
      <c r="SIB156" s="145"/>
      <c r="SIC156" s="145"/>
      <c r="SID156" s="145"/>
      <c r="SIE156" s="145"/>
      <c r="SIF156" s="145"/>
      <c r="SIG156" s="145"/>
      <c r="SIH156" s="145"/>
      <c r="SII156" s="145"/>
      <c r="SIL156" s="145"/>
      <c r="SIO156" s="145"/>
      <c r="SIR156" s="145"/>
      <c r="SIU156" s="145"/>
      <c r="SIX156" s="145"/>
      <c r="SJJ156" s="145"/>
      <c r="SJM156" s="145"/>
      <c r="SJP156" s="145"/>
      <c r="SJS156" s="145"/>
      <c r="SKB156" s="145"/>
      <c r="SKH156" s="145"/>
      <c r="SKK156" s="145"/>
      <c r="SKN156" s="145"/>
      <c r="SKQ156" s="145"/>
      <c r="SKW156" s="145"/>
      <c r="SKZ156" s="145"/>
      <c r="SLF156" s="145"/>
      <c r="SLH156" s="145"/>
      <c r="SLI156" s="145"/>
      <c r="SLK156" s="145"/>
      <c r="SLN156" s="145"/>
      <c r="SLQ156" s="145"/>
      <c r="SLT156" s="145"/>
      <c r="SMB156" s="145"/>
      <c r="SMG156" s="145"/>
      <c r="SMP156" s="145"/>
      <c r="SMS156" s="145"/>
      <c r="SNA156" s="145"/>
      <c r="SNW156" s="145"/>
      <c r="SNX156" s="145"/>
      <c r="SNY156" s="145"/>
      <c r="SNZ156" s="145"/>
      <c r="SOA156" s="145"/>
      <c r="SOB156" s="145"/>
      <c r="SOT156" s="145"/>
      <c r="SOU156" s="145"/>
      <c r="SOX156" s="145"/>
      <c r="SPA156" s="145"/>
      <c r="SPC156" s="145"/>
      <c r="SPE156" s="145"/>
      <c r="SPH156" s="145"/>
      <c r="SPK156" s="145"/>
      <c r="SPN156" s="145"/>
      <c r="SPQ156" s="145"/>
      <c r="SPT156" s="145"/>
      <c r="SPW156" s="145"/>
      <c r="SPZ156" s="145"/>
      <c r="SQC156" s="145"/>
      <c r="SQE156" s="145"/>
      <c r="SQR156" s="145"/>
      <c r="SQS156" s="145"/>
      <c r="SQT156" s="145"/>
      <c r="SQU156" s="145"/>
      <c r="SQV156" s="145"/>
      <c r="SQW156" s="145"/>
      <c r="SQX156" s="145"/>
      <c r="SQY156" s="145"/>
      <c r="SQZ156" s="145"/>
      <c r="SRA156" s="145"/>
      <c r="SRB156" s="145"/>
      <c r="SRC156" s="145"/>
      <c r="SRD156" s="145"/>
      <c r="SRE156" s="145"/>
      <c r="SRI156" s="145"/>
      <c r="SRK156" s="145"/>
      <c r="SRL156" s="145"/>
      <c r="SRM156" s="145"/>
      <c r="SRN156" s="145"/>
      <c r="SRQ156" s="145"/>
      <c r="SRS156" s="145"/>
      <c r="SRT156" s="145"/>
      <c r="SRU156" s="145"/>
      <c r="SRV156" s="145"/>
      <c r="SRW156" s="145"/>
      <c r="SRX156" s="145"/>
      <c r="SRY156" s="145"/>
      <c r="SRZ156" s="145"/>
      <c r="SSA156" s="145"/>
      <c r="SSB156" s="145"/>
      <c r="SSC156" s="145"/>
      <c r="SSD156" s="145"/>
      <c r="SSE156" s="145"/>
      <c r="SSH156" s="145"/>
      <c r="SSK156" s="145"/>
      <c r="SSN156" s="145"/>
      <c r="SSQ156" s="145"/>
      <c r="SST156" s="145"/>
      <c r="STF156" s="145"/>
      <c r="STI156" s="145"/>
      <c r="STL156" s="145"/>
      <c r="STO156" s="145"/>
      <c r="STX156" s="145"/>
      <c r="SUD156" s="145"/>
      <c r="SUG156" s="145"/>
      <c r="SUJ156" s="145"/>
      <c r="SUM156" s="145"/>
      <c r="SUS156" s="145"/>
      <c r="SUV156" s="145"/>
      <c r="SVB156" s="145"/>
      <c r="SVD156" s="145"/>
      <c r="SVE156" s="145"/>
      <c r="SVG156" s="145"/>
      <c r="SVJ156" s="145"/>
      <c r="SVM156" s="145"/>
      <c r="SVP156" s="145"/>
      <c r="SVX156" s="145"/>
      <c r="SWC156" s="145"/>
      <c r="SWL156" s="145"/>
      <c r="SWO156" s="145"/>
      <c r="SWW156" s="145"/>
      <c r="SXS156" s="145"/>
      <c r="SXT156" s="145"/>
      <c r="SXU156" s="145"/>
      <c r="SXV156" s="145"/>
      <c r="SXW156" s="145"/>
      <c r="SXX156" s="145"/>
      <c r="SYP156" s="145"/>
      <c r="SYQ156" s="145"/>
      <c r="SYT156" s="145"/>
      <c r="SYW156" s="145"/>
      <c r="SYY156" s="145"/>
      <c r="SZA156" s="145"/>
      <c r="SZD156" s="145"/>
      <c r="SZG156" s="145"/>
      <c r="SZJ156" s="145"/>
      <c r="SZM156" s="145"/>
      <c r="SZP156" s="145"/>
      <c r="SZS156" s="145"/>
      <c r="SZV156" s="145"/>
      <c r="SZY156" s="145"/>
      <c r="TAA156" s="145"/>
      <c r="TAN156" s="145"/>
      <c r="TAO156" s="145"/>
      <c r="TAP156" s="145"/>
      <c r="TAQ156" s="145"/>
      <c r="TAR156" s="145"/>
      <c r="TAS156" s="145"/>
      <c r="TAT156" s="145"/>
      <c r="TAU156" s="145"/>
      <c r="TAV156" s="145"/>
      <c r="TAW156" s="145"/>
      <c r="TAX156" s="145"/>
      <c r="TAY156" s="145"/>
      <c r="TAZ156" s="145"/>
      <c r="TBA156" s="145"/>
      <c r="TBE156" s="145"/>
      <c r="TBG156" s="145"/>
      <c r="TBH156" s="145"/>
      <c r="TBI156" s="145"/>
      <c r="TBJ156" s="145"/>
      <c r="TBM156" s="145"/>
      <c r="TBO156" s="145"/>
      <c r="TBP156" s="145"/>
      <c r="TBQ156" s="145"/>
      <c r="TBR156" s="145"/>
      <c r="TBS156" s="145"/>
      <c r="TBT156" s="145"/>
      <c r="TBU156" s="145"/>
      <c r="TBV156" s="145"/>
      <c r="TBW156" s="145"/>
      <c r="TBX156" s="145"/>
      <c r="TBY156" s="145"/>
      <c r="TBZ156" s="145"/>
      <c r="TCA156" s="145"/>
      <c r="TCD156" s="145"/>
      <c r="TCG156" s="145"/>
      <c r="TCJ156" s="145"/>
      <c r="TCM156" s="145"/>
      <c r="TCP156" s="145"/>
      <c r="TDB156" s="145"/>
      <c r="TDE156" s="145"/>
      <c r="TDH156" s="145"/>
      <c r="TDK156" s="145"/>
      <c r="TDT156" s="145"/>
      <c r="TDZ156" s="145"/>
      <c r="TEC156" s="145"/>
      <c r="TEF156" s="145"/>
      <c r="TEI156" s="145"/>
      <c r="TEO156" s="145"/>
      <c r="TER156" s="145"/>
      <c r="TEX156" s="145"/>
      <c r="TEZ156" s="145"/>
      <c r="TFA156" s="145"/>
      <c r="TFC156" s="145"/>
      <c r="TFF156" s="145"/>
      <c r="TFI156" s="145"/>
      <c r="TFL156" s="145"/>
      <c r="TFT156" s="145"/>
      <c r="TFY156" s="145"/>
      <c r="TGH156" s="145"/>
      <c r="TGK156" s="145"/>
      <c r="TGS156" s="145"/>
      <c r="THO156" s="145"/>
      <c r="THP156" s="145"/>
      <c r="THQ156" s="145"/>
      <c r="THR156" s="145"/>
      <c r="THS156" s="145"/>
      <c r="THT156" s="145"/>
      <c r="TIL156" s="145"/>
      <c r="TIM156" s="145"/>
      <c r="TIP156" s="145"/>
      <c r="TIS156" s="145"/>
      <c r="TIU156" s="145"/>
      <c r="TIW156" s="145"/>
      <c r="TIZ156" s="145"/>
      <c r="TJC156" s="145"/>
      <c r="TJF156" s="145"/>
      <c r="TJI156" s="145"/>
      <c r="TJL156" s="145"/>
      <c r="TJO156" s="145"/>
      <c r="TJR156" s="145"/>
      <c r="TJU156" s="145"/>
      <c r="TJW156" s="145"/>
      <c r="TKJ156" s="145"/>
      <c r="TKK156" s="145"/>
      <c r="TKL156" s="145"/>
      <c r="TKM156" s="145"/>
      <c r="TKN156" s="145"/>
      <c r="TKO156" s="145"/>
      <c r="TKP156" s="145"/>
      <c r="TKQ156" s="145"/>
      <c r="TKR156" s="145"/>
      <c r="TKS156" s="145"/>
      <c r="TKT156" s="145"/>
      <c r="TKU156" s="145"/>
      <c r="TKV156" s="145"/>
      <c r="TKW156" s="145"/>
      <c r="TLA156" s="145"/>
      <c r="TLC156" s="145"/>
      <c r="TLD156" s="145"/>
      <c r="TLE156" s="145"/>
      <c r="TLF156" s="145"/>
      <c r="TLI156" s="145"/>
      <c r="TLK156" s="145"/>
      <c r="TLL156" s="145"/>
      <c r="TLM156" s="145"/>
      <c r="TLN156" s="145"/>
      <c r="TLO156" s="145"/>
      <c r="TLP156" s="145"/>
      <c r="TLQ156" s="145"/>
      <c r="TLR156" s="145"/>
      <c r="TLS156" s="145"/>
      <c r="TLT156" s="145"/>
      <c r="TLU156" s="145"/>
      <c r="TLV156" s="145"/>
      <c r="TLW156" s="145"/>
      <c r="TLZ156" s="145"/>
      <c r="TMC156" s="145"/>
      <c r="TMF156" s="145"/>
      <c r="TMI156" s="145"/>
      <c r="TML156" s="145"/>
      <c r="TMX156" s="145"/>
      <c r="TNA156" s="145"/>
      <c r="TND156" s="145"/>
      <c r="TNG156" s="145"/>
      <c r="TNP156" s="145"/>
      <c r="TNV156" s="145"/>
      <c r="TNY156" s="145"/>
      <c r="TOB156" s="145"/>
      <c r="TOE156" s="145"/>
      <c r="TOK156" s="145"/>
      <c r="TON156" s="145"/>
      <c r="TOT156" s="145"/>
      <c r="TOV156" s="145"/>
      <c r="TOW156" s="145"/>
      <c r="TOY156" s="145"/>
      <c r="TPB156" s="145"/>
      <c r="TPE156" s="145"/>
      <c r="TPH156" s="145"/>
      <c r="TPP156" s="145"/>
      <c r="TPU156" s="145"/>
      <c r="TQD156" s="145"/>
      <c r="TQG156" s="145"/>
      <c r="TQO156" s="145"/>
      <c r="TRK156" s="145"/>
      <c r="TRL156" s="145"/>
      <c r="TRM156" s="145"/>
      <c r="TRN156" s="145"/>
      <c r="TRO156" s="145"/>
      <c r="TRP156" s="145"/>
      <c r="TSH156" s="145"/>
      <c r="TSI156" s="145"/>
      <c r="TSL156" s="145"/>
      <c r="TSO156" s="145"/>
      <c r="TSQ156" s="145"/>
      <c r="TSS156" s="145"/>
      <c r="TSV156" s="145"/>
      <c r="TSY156" s="145"/>
      <c r="TTB156" s="145"/>
      <c r="TTE156" s="145"/>
      <c r="TTH156" s="145"/>
      <c r="TTK156" s="145"/>
      <c r="TTN156" s="145"/>
      <c r="TTQ156" s="145"/>
      <c r="TTS156" s="145"/>
      <c r="TUF156" s="145"/>
      <c r="TUG156" s="145"/>
      <c r="TUH156" s="145"/>
      <c r="TUI156" s="145"/>
      <c r="TUJ156" s="145"/>
      <c r="TUK156" s="145"/>
      <c r="TUL156" s="145"/>
      <c r="TUM156" s="145"/>
      <c r="TUN156" s="145"/>
      <c r="TUO156" s="145"/>
      <c r="TUP156" s="145"/>
      <c r="TUQ156" s="145"/>
      <c r="TUR156" s="145"/>
      <c r="TUS156" s="145"/>
      <c r="TUW156" s="145"/>
      <c r="TUY156" s="145"/>
      <c r="TUZ156" s="145"/>
      <c r="TVA156" s="145"/>
      <c r="TVB156" s="145"/>
      <c r="TVE156" s="145"/>
      <c r="TVG156" s="145"/>
      <c r="TVH156" s="145"/>
      <c r="TVI156" s="145"/>
      <c r="TVJ156" s="145"/>
      <c r="TVK156" s="145"/>
      <c r="TVL156" s="145"/>
      <c r="TVM156" s="145"/>
      <c r="TVN156" s="145"/>
      <c r="TVO156" s="145"/>
      <c r="TVP156" s="145"/>
      <c r="TVQ156" s="145"/>
      <c r="TVR156" s="145"/>
      <c r="TVS156" s="145"/>
      <c r="TVV156" s="145"/>
      <c r="TVY156" s="145"/>
      <c r="TWB156" s="145"/>
      <c r="TWE156" s="145"/>
      <c r="TWH156" s="145"/>
      <c r="TWT156" s="145"/>
      <c r="TWW156" s="145"/>
      <c r="TWZ156" s="145"/>
      <c r="TXC156" s="145"/>
      <c r="TXL156" s="145"/>
      <c r="TXR156" s="145"/>
      <c r="TXU156" s="145"/>
      <c r="TXX156" s="145"/>
      <c r="TYA156" s="145"/>
      <c r="TYG156" s="145"/>
      <c r="TYJ156" s="145"/>
      <c r="TYP156" s="145"/>
      <c r="TYR156" s="145"/>
      <c r="TYS156" s="145"/>
      <c r="TYU156" s="145"/>
      <c r="TYX156" s="145"/>
      <c r="TZA156" s="145"/>
      <c r="TZD156" s="145"/>
      <c r="TZL156" s="145"/>
      <c r="TZQ156" s="145"/>
      <c r="TZZ156" s="145"/>
      <c r="UAC156" s="145"/>
      <c r="UAK156" s="145"/>
      <c r="UBG156" s="145"/>
      <c r="UBH156" s="145"/>
      <c r="UBI156" s="145"/>
      <c r="UBJ156" s="145"/>
      <c r="UBK156" s="145"/>
      <c r="UBL156" s="145"/>
      <c r="UCD156" s="145"/>
      <c r="UCE156" s="145"/>
      <c r="UCH156" s="145"/>
      <c r="UCK156" s="145"/>
      <c r="UCM156" s="145"/>
      <c r="UCO156" s="145"/>
      <c r="UCR156" s="145"/>
      <c r="UCU156" s="145"/>
      <c r="UCX156" s="145"/>
      <c r="UDA156" s="145"/>
      <c r="UDD156" s="145"/>
      <c r="UDG156" s="145"/>
      <c r="UDJ156" s="145"/>
      <c r="UDM156" s="145"/>
      <c r="UDO156" s="145"/>
      <c r="UEB156" s="145"/>
      <c r="UEC156" s="145"/>
      <c r="UED156" s="145"/>
      <c r="UEE156" s="145"/>
      <c r="UEF156" s="145"/>
      <c r="UEG156" s="145"/>
      <c r="UEH156" s="145"/>
      <c r="UEI156" s="145"/>
      <c r="UEJ156" s="145"/>
      <c r="UEK156" s="145"/>
      <c r="UEL156" s="145"/>
      <c r="UEM156" s="145"/>
      <c r="UEN156" s="145"/>
      <c r="UEO156" s="145"/>
      <c r="UES156" s="145"/>
      <c r="UEU156" s="145"/>
      <c r="UEV156" s="145"/>
      <c r="UEW156" s="145"/>
      <c r="UEX156" s="145"/>
      <c r="UFA156" s="145"/>
      <c r="UFC156" s="145"/>
      <c r="UFD156" s="145"/>
      <c r="UFE156" s="145"/>
      <c r="UFF156" s="145"/>
      <c r="UFG156" s="145"/>
      <c r="UFH156" s="145"/>
      <c r="UFI156" s="145"/>
      <c r="UFJ156" s="145"/>
      <c r="UFK156" s="145"/>
      <c r="UFL156" s="145"/>
      <c r="UFM156" s="145"/>
      <c r="UFN156" s="145"/>
      <c r="UFO156" s="145"/>
      <c r="UFR156" s="145"/>
      <c r="UFU156" s="145"/>
      <c r="UFX156" s="145"/>
      <c r="UGA156" s="145"/>
      <c r="UGD156" s="145"/>
      <c r="UGP156" s="145"/>
      <c r="UGS156" s="145"/>
      <c r="UGV156" s="145"/>
      <c r="UGY156" s="145"/>
      <c r="UHH156" s="145"/>
      <c r="UHN156" s="145"/>
      <c r="UHQ156" s="145"/>
      <c r="UHT156" s="145"/>
      <c r="UHW156" s="145"/>
      <c r="UIC156" s="145"/>
      <c r="UIF156" s="145"/>
      <c r="UIL156" s="145"/>
      <c r="UIN156" s="145"/>
      <c r="UIO156" s="145"/>
      <c r="UIQ156" s="145"/>
      <c r="UIT156" s="145"/>
      <c r="UIW156" s="145"/>
      <c r="UIZ156" s="145"/>
      <c r="UJH156" s="145"/>
      <c r="UJM156" s="145"/>
      <c r="UJV156" s="145"/>
      <c r="UJY156" s="145"/>
      <c r="UKG156" s="145"/>
      <c r="ULC156" s="145"/>
      <c r="ULD156" s="145"/>
      <c r="ULE156" s="145"/>
      <c r="ULF156" s="145"/>
      <c r="ULG156" s="145"/>
      <c r="ULH156" s="145"/>
      <c r="ULZ156" s="145"/>
      <c r="UMA156" s="145"/>
      <c r="UMD156" s="145"/>
      <c r="UMG156" s="145"/>
      <c r="UMI156" s="145"/>
      <c r="UMK156" s="145"/>
      <c r="UMN156" s="145"/>
      <c r="UMQ156" s="145"/>
      <c r="UMT156" s="145"/>
      <c r="UMW156" s="145"/>
      <c r="UMZ156" s="145"/>
      <c r="UNC156" s="145"/>
      <c r="UNF156" s="145"/>
      <c r="UNI156" s="145"/>
      <c r="UNK156" s="145"/>
      <c r="UNX156" s="145"/>
      <c r="UNY156" s="145"/>
      <c r="UNZ156" s="145"/>
      <c r="UOA156" s="145"/>
      <c r="UOB156" s="145"/>
      <c r="UOC156" s="145"/>
      <c r="UOD156" s="145"/>
      <c r="UOE156" s="145"/>
      <c r="UOF156" s="145"/>
      <c r="UOG156" s="145"/>
      <c r="UOH156" s="145"/>
      <c r="UOI156" s="145"/>
      <c r="UOJ156" s="145"/>
      <c r="UOK156" s="145"/>
      <c r="UOO156" s="145"/>
      <c r="UOQ156" s="145"/>
      <c r="UOR156" s="145"/>
      <c r="UOS156" s="145"/>
      <c r="UOT156" s="145"/>
      <c r="UOW156" s="145"/>
      <c r="UOY156" s="145"/>
      <c r="UOZ156" s="145"/>
      <c r="UPA156" s="145"/>
      <c r="UPB156" s="145"/>
      <c r="UPC156" s="145"/>
      <c r="UPD156" s="145"/>
      <c r="UPE156" s="145"/>
      <c r="UPF156" s="145"/>
      <c r="UPG156" s="145"/>
      <c r="UPH156" s="145"/>
      <c r="UPI156" s="145"/>
      <c r="UPJ156" s="145"/>
      <c r="UPK156" s="145"/>
      <c r="UPN156" s="145"/>
      <c r="UPQ156" s="145"/>
      <c r="UPT156" s="145"/>
      <c r="UPW156" s="145"/>
      <c r="UPZ156" s="145"/>
      <c r="UQL156" s="145"/>
      <c r="UQO156" s="145"/>
      <c r="UQR156" s="145"/>
      <c r="UQU156" s="145"/>
      <c r="URD156" s="145"/>
      <c r="URJ156" s="145"/>
      <c r="URM156" s="145"/>
      <c r="URP156" s="145"/>
      <c r="URS156" s="145"/>
      <c r="URY156" s="145"/>
      <c r="USB156" s="145"/>
      <c r="USH156" s="145"/>
      <c r="USJ156" s="145"/>
      <c r="USK156" s="145"/>
      <c r="USM156" s="145"/>
      <c r="USP156" s="145"/>
      <c r="USS156" s="145"/>
      <c r="USV156" s="145"/>
      <c r="UTD156" s="145"/>
      <c r="UTI156" s="145"/>
      <c r="UTR156" s="145"/>
      <c r="UTU156" s="145"/>
      <c r="UUC156" s="145"/>
      <c r="UUY156" s="145"/>
      <c r="UUZ156" s="145"/>
      <c r="UVA156" s="145"/>
      <c r="UVB156" s="145"/>
      <c r="UVC156" s="145"/>
      <c r="UVD156" s="145"/>
      <c r="UVV156" s="145"/>
      <c r="UVW156" s="145"/>
      <c r="UVZ156" s="145"/>
      <c r="UWC156" s="145"/>
      <c r="UWE156" s="145"/>
      <c r="UWG156" s="145"/>
      <c r="UWJ156" s="145"/>
      <c r="UWM156" s="145"/>
      <c r="UWP156" s="145"/>
      <c r="UWS156" s="145"/>
      <c r="UWV156" s="145"/>
      <c r="UWY156" s="145"/>
      <c r="UXB156" s="145"/>
      <c r="UXE156" s="145"/>
      <c r="UXG156" s="145"/>
      <c r="UXT156" s="145"/>
      <c r="UXU156" s="145"/>
      <c r="UXV156" s="145"/>
      <c r="UXW156" s="145"/>
      <c r="UXX156" s="145"/>
      <c r="UXY156" s="145"/>
      <c r="UXZ156" s="145"/>
      <c r="UYA156" s="145"/>
      <c r="UYB156" s="145"/>
      <c r="UYC156" s="145"/>
      <c r="UYD156" s="145"/>
      <c r="UYE156" s="145"/>
      <c r="UYF156" s="145"/>
      <c r="UYG156" s="145"/>
      <c r="UYK156" s="145"/>
      <c r="UYM156" s="145"/>
      <c r="UYN156" s="145"/>
      <c r="UYO156" s="145"/>
      <c r="UYP156" s="145"/>
      <c r="UYS156" s="145"/>
      <c r="UYU156" s="145"/>
      <c r="UYV156" s="145"/>
      <c r="UYW156" s="145"/>
      <c r="UYX156" s="145"/>
      <c r="UYY156" s="145"/>
      <c r="UYZ156" s="145"/>
      <c r="UZA156" s="145"/>
      <c r="UZB156" s="145"/>
      <c r="UZC156" s="145"/>
      <c r="UZD156" s="145"/>
      <c r="UZE156" s="145"/>
      <c r="UZF156" s="145"/>
      <c r="UZG156" s="145"/>
      <c r="UZJ156" s="145"/>
      <c r="UZM156" s="145"/>
      <c r="UZP156" s="145"/>
      <c r="UZS156" s="145"/>
      <c r="UZV156" s="145"/>
      <c r="VAH156" s="145"/>
      <c r="VAK156" s="145"/>
      <c r="VAN156" s="145"/>
      <c r="VAQ156" s="145"/>
      <c r="VAZ156" s="145"/>
      <c r="VBF156" s="145"/>
      <c r="VBI156" s="145"/>
      <c r="VBL156" s="145"/>
      <c r="VBO156" s="145"/>
      <c r="VBU156" s="145"/>
      <c r="VBX156" s="145"/>
      <c r="VCD156" s="145"/>
      <c r="VCF156" s="145"/>
      <c r="VCG156" s="145"/>
      <c r="VCI156" s="145"/>
      <c r="VCL156" s="145"/>
      <c r="VCO156" s="145"/>
      <c r="VCR156" s="145"/>
      <c r="VCZ156" s="145"/>
      <c r="VDE156" s="145"/>
      <c r="VDN156" s="145"/>
      <c r="VDQ156" s="145"/>
      <c r="VDY156" s="145"/>
      <c r="VEU156" s="145"/>
      <c r="VEV156" s="145"/>
      <c r="VEW156" s="145"/>
      <c r="VEX156" s="145"/>
      <c r="VEY156" s="145"/>
      <c r="VEZ156" s="145"/>
      <c r="VFR156" s="145"/>
      <c r="VFS156" s="145"/>
      <c r="VFV156" s="145"/>
      <c r="VFY156" s="145"/>
      <c r="VGA156" s="145"/>
      <c r="VGC156" s="145"/>
      <c r="VGF156" s="145"/>
      <c r="VGI156" s="145"/>
      <c r="VGL156" s="145"/>
      <c r="VGO156" s="145"/>
      <c r="VGR156" s="145"/>
      <c r="VGU156" s="145"/>
      <c r="VGX156" s="145"/>
      <c r="VHA156" s="145"/>
      <c r="VHC156" s="145"/>
      <c r="VHP156" s="145"/>
      <c r="VHQ156" s="145"/>
      <c r="VHR156" s="145"/>
      <c r="VHS156" s="145"/>
      <c r="VHT156" s="145"/>
      <c r="VHU156" s="145"/>
      <c r="VHV156" s="145"/>
      <c r="VHW156" s="145"/>
      <c r="VHX156" s="145"/>
      <c r="VHY156" s="145"/>
      <c r="VHZ156" s="145"/>
      <c r="VIA156" s="145"/>
      <c r="VIB156" s="145"/>
      <c r="VIC156" s="145"/>
      <c r="VIG156" s="145"/>
      <c r="VII156" s="145"/>
      <c r="VIJ156" s="145"/>
      <c r="VIK156" s="145"/>
      <c r="VIL156" s="145"/>
      <c r="VIO156" s="145"/>
      <c r="VIQ156" s="145"/>
      <c r="VIR156" s="145"/>
      <c r="VIS156" s="145"/>
      <c r="VIT156" s="145"/>
      <c r="VIU156" s="145"/>
      <c r="VIV156" s="145"/>
      <c r="VIW156" s="145"/>
      <c r="VIX156" s="145"/>
      <c r="VIY156" s="145"/>
      <c r="VIZ156" s="145"/>
      <c r="VJA156" s="145"/>
      <c r="VJB156" s="145"/>
      <c r="VJC156" s="145"/>
      <c r="VJF156" s="145"/>
      <c r="VJI156" s="145"/>
      <c r="VJL156" s="145"/>
      <c r="VJO156" s="145"/>
      <c r="VJR156" s="145"/>
      <c r="VKD156" s="145"/>
      <c r="VKG156" s="145"/>
      <c r="VKJ156" s="145"/>
      <c r="VKM156" s="145"/>
      <c r="VKV156" s="145"/>
      <c r="VLB156" s="145"/>
      <c r="VLE156" s="145"/>
      <c r="VLH156" s="145"/>
      <c r="VLK156" s="145"/>
      <c r="VLQ156" s="145"/>
      <c r="VLT156" s="145"/>
      <c r="VLZ156" s="145"/>
      <c r="VMB156" s="145"/>
      <c r="VMC156" s="145"/>
      <c r="VME156" s="145"/>
      <c r="VMH156" s="145"/>
      <c r="VMK156" s="145"/>
      <c r="VMN156" s="145"/>
      <c r="VMV156" s="145"/>
      <c r="VNA156" s="145"/>
      <c r="VNJ156" s="145"/>
      <c r="VNM156" s="145"/>
      <c r="VNU156" s="145"/>
      <c r="VOQ156" s="145"/>
      <c r="VOR156" s="145"/>
      <c r="VOS156" s="145"/>
      <c r="VOT156" s="145"/>
      <c r="VOU156" s="145"/>
      <c r="VOV156" s="145"/>
      <c r="VPN156" s="145"/>
      <c r="VPO156" s="145"/>
      <c r="VPR156" s="145"/>
      <c r="VPU156" s="145"/>
      <c r="VPW156" s="145"/>
      <c r="VPY156" s="145"/>
      <c r="VQB156" s="145"/>
      <c r="VQE156" s="145"/>
      <c r="VQH156" s="145"/>
      <c r="VQK156" s="145"/>
      <c r="VQN156" s="145"/>
      <c r="VQQ156" s="145"/>
      <c r="VQT156" s="145"/>
      <c r="VQW156" s="145"/>
      <c r="VQY156" s="145"/>
      <c r="VRL156" s="145"/>
      <c r="VRM156" s="145"/>
      <c r="VRN156" s="145"/>
      <c r="VRO156" s="145"/>
      <c r="VRP156" s="145"/>
      <c r="VRQ156" s="145"/>
      <c r="VRR156" s="145"/>
      <c r="VRS156" s="145"/>
      <c r="VRT156" s="145"/>
      <c r="VRU156" s="145"/>
      <c r="VRV156" s="145"/>
      <c r="VRW156" s="145"/>
      <c r="VRX156" s="145"/>
      <c r="VRY156" s="145"/>
      <c r="VSC156" s="145"/>
      <c r="VSE156" s="145"/>
      <c r="VSF156" s="145"/>
      <c r="VSG156" s="145"/>
      <c r="VSH156" s="145"/>
      <c r="VSK156" s="145"/>
      <c r="VSM156" s="145"/>
      <c r="VSN156" s="145"/>
      <c r="VSO156" s="145"/>
      <c r="VSP156" s="145"/>
      <c r="VSQ156" s="145"/>
      <c r="VSR156" s="145"/>
      <c r="VSS156" s="145"/>
      <c r="VST156" s="145"/>
      <c r="VSU156" s="145"/>
      <c r="VSV156" s="145"/>
      <c r="VSW156" s="145"/>
      <c r="VSX156" s="145"/>
      <c r="VSY156" s="145"/>
      <c r="VTB156" s="145"/>
      <c r="VTE156" s="145"/>
      <c r="VTH156" s="145"/>
      <c r="VTK156" s="145"/>
      <c r="VTN156" s="145"/>
      <c r="VTZ156" s="145"/>
      <c r="VUC156" s="145"/>
      <c r="VUF156" s="145"/>
      <c r="VUI156" s="145"/>
      <c r="VUR156" s="145"/>
      <c r="VUX156" s="145"/>
      <c r="VVA156" s="145"/>
      <c r="VVD156" s="145"/>
      <c r="VVG156" s="145"/>
      <c r="VVM156" s="145"/>
      <c r="VVP156" s="145"/>
      <c r="VVV156" s="145"/>
      <c r="VVX156" s="145"/>
      <c r="VVY156" s="145"/>
      <c r="VWA156" s="145"/>
      <c r="VWD156" s="145"/>
      <c r="VWG156" s="145"/>
      <c r="VWJ156" s="145"/>
      <c r="VWR156" s="145"/>
      <c r="VWW156" s="145"/>
      <c r="VXF156" s="145"/>
      <c r="VXI156" s="145"/>
      <c r="VXQ156" s="145"/>
      <c r="VYM156" s="145"/>
      <c r="VYN156" s="145"/>
      <c r="VYO156" s="145"/>
      <c r="VYP156" s="145"/>
      <c r="VYQ156" s="145"/>
      <c r="VYR156" s="145"/>
      <c r="VZJ156" s="145"/>
      <c r="VZK156" s="145"/>
      <c r="VZN156" s="145"/>
      <c r="VZQ156" s="145"/>
      <c r="VZS156" s="145"/>
      <c r="VZU156" s="145"/>
      <c r="VZX156" s="145"/>
      <c r="WAA156" s="145"/>
      <c r="WAD156" s="145"/>
      <c r="WAG156" s="145"/>
      <c r="WAJ156" s="145"/>
      <c r="WAM156" s="145"/>
      <c r="WAP156" s="145"/>
      <c r="WAS156" s="145"/>
      <c r="WAU156" s="145"/>
      <c r="WBH156" s="145"/>
      <c r="WBI156" s="145"/>
      <c r="WBJ156" s="145"/>
      <c r="WBK156" s="145"/>
      <c r="WBL156" s="145"/>
      <c r="WBM156" s="145"/>
      <c r="WBN156" s="145"/>
      <c r="WBO156" s="145"/>
      <c r="WBP156" s="145"/>
      <c r="WBQ156" s="145"/>
      <c r="WBR156" s="145"/>
      <c r="WBS156" s="145"/>
      <c r="WBT156" s="145"/>
      <c r="WBU156" s="145"/>
      <c r="WBY156" s="145"/>
      <c r="WCA156" s="145"/>
      <c r="WCB156" s="145"/>
      <c r="WCC156" s="145"/>
      <c r="WCD156" s="145"/>
      <c r="WCG156" s="145"/>
      <c r="WCI156" s="145"/>
      <c r="WCJ156" s="145"/>
      <c r="WCK156" s="145"/>
      <c r="WCL156" s="145"/>
      <c r="WCM156" s="145"/>
      <c r="WCN156" s="145"/>
      <c r="WCO156" s="145"/>
      <c r="WCP156" s="145"/>
      <c r="WCQ156" s="145"/>
      <c r="WCR156" s="145"/>
      <c r="WCS156" s="145"/>
      <c r="WCT156" s="145"/>
      <c r="WCU156" s="145"/>
      <c r="WCX156" s="145"/>
      <c r="WDA156" s="145"/>
      <c r="WDD156" s="145"/>
      <c r="WDG156" s="145"/>
      <c r="WDJ156" s="145"/>
      <c r="WDV156" s="145"/>
      <c r="WDY156" s="145"/>
      <c r="WEB156" s="145"/>
      <c r="WEE156" s="145"/>
      <c r="WEN156" s="145"/>
      <c r="WET156" s="145"/>
      <c r="WEW156" s="145"/>
      <c r="WEZ156" s="145"/>
      <c r="WFC156" s="145"/>
      <c r="WFI156" s="145"/>
      <c r="WFL156" s="145"/>
      <c r="WFR156" s="145"/>
      <c r="WFT156" s="145"/>
      <c r="WFU156" s="145"/>
      <c r="WFW156" s="145"/>
      <c r="WFZ156" s="145"/>
      <c r="WGC156" s="145"/>
      <c r="WGF156" s="145"/>
      <c r="WGN156" s="145"/>
      <c r="WGS156" s="145"/>
      <c r="WHB156" s="145"/>
      <c r="WHE156" s="145"/>
      <c r="WHM156" s="145"/>
      <c r="WII156" s="145"/>
      <c r="WIJ156" s="145"/>
      <c r="WIK156" s="145"/>
      <c r="WIL156" s="145"/>
      <c r="WIM156" s="145"/>
      <c r="WIN156" s="145"/>
      <c r="WJF156" s="145"/>
      <c r="WJG156" s="145"/>
      <c r="WJJ156" s="145"/>
      <c r="WJM156" s="145"/>
      <c r="WJO156" s="145"/>
      <c r="WJQ156" s="145"/>
      <c r="WJT156" s="145"/>
      <c r="WJW156" s="145"/>
      <c r="WJZ156" s="145"/>
      <c r="WKC156" s="145"/>
      <c r="WKF156" s="145"/>
      <c r="WKI156" s="145"/>
      <c r="WKL156" s="145"/>
      <c r="WKO156" s="145"/>
      <c r="WKQ156" s="145"/>
      <c r="WLD156" s="145"/>
      <c r="WLE156" s="145"/>
      <c r="WLF156" s="145"/>
      <c r="WLG156" s="145"/>
      <c r="WLH156" s="145"/>
      <c r="WLI156" s="145"/>
      <c r="WLJ156" s="145"/>
      <c r="WLK156" s="145"/>
      <c r="WLL156" s="145"/>
      <c r="WLM156" s="145"/>
      <c r="WLN156" s="145"/>
      <c r="WLO156" s="145"/>
      <c r="WLP156" s="145"/>
      <c r="WLQ156" s="145"/>
      <c r="WLU156" s="145"/>
      <c r="WLW156" s="145"/>
      <c r="WLX156" s="145"/>
      <c r="WLY156" s="145"/>
      <c r="WLZ156" s="145"/>
      <c r="WMC156" s="145"/>
      <c r="WME156" s="145"/>
      <c r="WMF156" s="145"/>
      <c r="WMG156" s="145"/>
      <c r="WMH156" s="145"/>
      <c r="WMI156" s="145"/>
      <c r="WMJ156" s="145"/>
      <c r="WMK156" s="145"/>
      <c r="WML156" s="145"/>
      <c r="WMM156" s="145"/>
      <c r="WMN156" s="145"/>
      <c r="WMO156" s="145"/>
      <c r="WMP156" s="145"/>
      <c r="WMQ156" s="145"/>
      <c r="WMT156" s="145"/>
      <c r="WMW156" s="145"/>
      <c r="WMZ156" s="145"/>
      <c r="WNC156" s="145"/>
      <c r="WNF156" s="145"/>
      <c r="WNR156" s="145"/>
      <c r="WNU156" s="145"/>
      <c r="WNX156" s="145"/>
      <c r="WOA156" s="145"/>
      <c r="WOJ156" s="145"/>
      <c r="WOP156" s="145"/>
      <c r="WOS156" s="145"/>
      <c r="WOV156" s="145"/>
      <c r="WOY156" s="145"/>
      <c r="WPE156" s="145"/>
      <c r="WPH156" s="145"/>
      <c r="WPN156" s="145"/>
      <c r="WPP156" s="145"/>
      <c r="WPQ156" s="145"/>
      <c r="WPS156" s="145"/>
      <c r="WPV156" s="145"/>
      <c r="WPY156" s="145"/>
      <c r="WQB156" s="145"/>
      <c r="WQJ156" s="145"/>
      <c r="WQO156" s="145"/>
      <c r="WQX156" s="145"/>
      <c r="WRA156" s="145"/>
      <c r="WRI156" s="145"/>
      <c r="WSE156" s="145"/>
      <c r="WSF156" s="145"/>
      <c r="WSG156" s="145"/>
      <c r="WSH156" s="145"/>
      <c r="WSI156" s="145"/>
      <c r="WSJ156" s="145"/>
      <c r="WTB156" s="145"/>
      <c r="WTC156" s="145"/>
      <c r="WTF156" s="145"/>
      <c r="WTI156" s="145"/>
      <c r="WTK156" s="145"/>
      <c r="WTM156" s="145"/>
      <c r="WTP156" s="145"/>
      <c r="WTS156" s="145"/>
      <c r="WTV156" s="145"/>
      <c r="WTY156" s="145"/>
      <c r="WUB156" s="145"/>
      <c r="WUE156" s="145"/>
      <c r="WUH156" s="145"/>
      <c r="WUK156" s="145"/>
      <c r="WUM156" s="145"/>
      <c r="WUZ156" s="145"/>
      <c r="WVA156" s="145"/>
      <c r="WVB156" s="145"/>
      <c r="WVC156" s="145"/>
      <c r="WVD156" s="145"/>
      <c r="WVE156" s="145"/>
      <c r="WVF156" s="145"/>
      <c r="WVG156" s="145"/>
      <c r="WVH156" s="145"/>
      <c r="WVI156" s="145"/>
      <c r="WVJ156" s="145"/>
      <c r="WVK156" s="145"/>
      <c r="WVL156" s="145"/>
      <c r="WVM156" s="145"/>
      <c r="WVN156" s="145"/>
      <c r="WVO156" s="145"/>
      <c r="WVP156" s="145"/>
      <c r="WVQ156" s="145"/>
      <c r="WVR156" s="145"/>
      <c r="WVS156" s="145"/>
      <c r="WVT156" s="145"/>
      <c r="WVU156" s="145"/>
      <c r="WVV156" s="145"/>
      <c r="WVW156" s="145"/>
      <c r="WVX156" s="145"/>
      <c r="WVY156" s="145"/>
      <c r="WVZ156" s="145"/>
      <c r="WWA156" s="145"/>
      <c r="WWB156" s="145"/>
      <c r="WWC156" s="145"/>
      <c r="WWD156" s="145"/>
      <c r="WWE156" s="145"/>
      <c r="WWF156" s="145"/>
      <c r="WWG156" s="145"/>
      <c r="WWH156" s="145"/>
      <c r="WWI156" s="145"/>
      <c r="WWJ156" s="145"/>
      <c r="WWK156" s="145"/>
      <c r="WWL156" s="145"/>
      <c r="WWM156" s="145"/>
      <c r="WWN156" s="145"/>
      <c r="WWO156" s="145"/>
      <c r="WWP156" s="145"/>
      <c r="WWQ156" s="145"/>
      <c r="WWR156" s="145"/>
      <c r="WWS156" s="145"/>
      <c r="WWT156" s="145"/>
      <c r="WWU156" s="145"/>
      <c r="WWV156" s="145"/>
      <c r="WWW156" s="145"/>
      <c r="WWX156" s="145"/>
      <c r="WWY156" s="145"/>
      <c r="WWZ156" s="145"/>
      <c r="WXA156" s="145"/>
      <c r="WXB156" s="145"/>
      <c r="WXC156" s="145"/>
      <c r="WXD156" s="145"/>
      <c r="WXE156" s="145"/>
      <c r="WXF156" s="145"/>
      <c r="WXG156" s="145"/>
      <c r="WXH156" s="145"/>
      <c r="WXI156" s="145"/>
      <c r="WXJ156" s="145"/>
      <c r="WXK156" s="145"/>
      <c r="WXL156" s="145"/>
      <c r="WXM156" s="145"/>
      <c r="WXN156" s="145"/>
      <c r="WXO156" s="145"/>
      <c r="WXP156" s="145"/>
      <c r="WXQ156" s="145"/>
      <c r="WXR156" s="145"/>
      <c r="WXS156" s="145"/>
      <c r="WXT156" s="145"/>
      <c r="WXU156" s="145"/>
      <c r="WXV156" s="145"/>
      <c r="WXW156" s="145"/>
      <c r="WXX156" s="145"/>
      <c r="WXY156" s="145"/>
      <c r="WXZ156" s="145"/>
      <c r="WYA156" s="145"/>
      <c r="WYB156" s="145"/>
      <c r="WYC156" s="145"/>
      <c r="WYD156" s="145"/>
      <c r="WYE156" s="145"/>
      <c r="WYF156" s="145"/>
      <c r="WYG156" s="145"/>
      <c r="WYH156" s="145"/>
      <c r="WYI156" s="145"/>
      <c r="WYJ156" s="145"/>
      <c r="WYK156" s="145"/>
      <c r="WYL156" s="145"/>
      <c r="WYM156" s="145"/>
      <c r="WYN156" s="145"/>
      <c r="WYO156" s="145"/>
      <c r="WYP156" s="145"/>
      <c r="WYQ156" s="145"/>
      <c r="WYR156" s="145"/>
      <c r="WYS156" s="145"/>
      <c r="WYT156" s="145"/>
      <c r="WYU156" s="145"/>
      <c r="WYV156" s="145"/>
      <c r="WYW156" s="145"/>
      <c r="WYX156" s="145"/>
      <c r="WYY156" s="145"/>
      <c r="WYZ156" s="145"/>
      <c r="WZA156" s="145"/>
      <c r="WZB156" s="145"/>
      <c r="WZC156" s="145"/>
      <c r="WZD156" s="145"/>
      <c r="WZE156" s="145"/>
      <c r="WZF156" s="145"/>
      <c r="WZG156" s="145"/>
      <c r="WZH156" s="145"/>
      <c r="WZI156" s="145"/>
      <c r="WZJ156" s="145"/>
      <c r="WZK156" s="145"/>
      <c r="WZL156" s="145"/>
      <c r="WZM156" s="145"/>
      <c r="WZN156" s="145"/>
      <c r="WZO156" s="145"/>
      <c r="WZP156" s="145"/>
      <c r="WZQ156" s="145"/>
      <c r="WZR156" s="145"/>
      <c r="WZS156" s="145"/>
      <c r="WZT156" s="145"/>
      <c r="WZU156" s="145"/>
      <c r="WZV156" s="145"/>
      <c r="WZW156" s="145"/>
      <c r="WZX156" s="145"/>
      <c r="WZY156" s="145"/>
      <c r="WZZ156" s="145"/>
      <c r="XAA156" s="145"/>
      <c r="XAB156" s="145"/>
      <c r="XAC156" s="145"/>
      <c r="XAD156" s="145"/>
      <c r="XAE156" s="145"/>
      <c r="XAF156" s="145"/>
      <c r="XAG156" s="145"/>
      <c r="XAH156" s="145"/>
      <c r="XAI156" s="145"/>
      <c r="XAJ156" s="145"/>
      <c r="XAK156" s="145"/>
      <c r="XAL156" s="145"/>
      <c r="XAM156" s="145"/>
      <c r="XAN156" s="145"/>
      <c r="XAO156" s="145"/>
      <c r="XAP156" s="145"/>
      <c r="XAQ156" s="145"/>
      <c r="XAR156" s="145"/>
      <c r="XAS156" s="145"/>
      <c r="XAT156" s="145"/>
      <c r="XAU156" s="145"/>
      <c r="XAV156" s="145"/>
      <c r="XAW156" s="145"/>
      <c r="XAX156" s="145"/>
      <c r="XAY156" s="145"/>
      <c r="XAZ156" s="145"/>
      <c r="XBA156" s="145"/>
      <c r="XBB156" s="145"/>
      <c r="XBC156" s="145"/>
      <c r="XBD156" s="145"/>
      <c r="XBE156" s="145"/>
      <c r="XBF156" s="145"/>
      <c r="XBG156" s="145"/>
      <c r="XBH156" s="145"/>
      <c r="XBI156" s="145"/>
      <c r="XBJ156" s="145"/>
      <c r="XBK156" s="145"/>
      <c r="XBL156" s="145"/>
      <c r="XBM156" s="145"/>
      <c r="XBN156" s="145"/>
      <c r="XBO156" s="145"/>
      <c r="XBP156" s="145"/>
      <c r="XBQ156" s="145"/>
      <c r="XBR156" s="145"/>
      <c r="XBS156" s="145"/>
      <c r="XBT156" s="145"/>
      <c r="XBU156" s="145"/>
      <c r="XBV156" s="145"/>
      <c r="XBW156" s="145"/>
      <c r="XBX156" s="145"/>
      <c r="XBY156" s="145"/>
      <c r="XBZ156" s="145"/>
      <c r="XCA156" s="145"/>
      <c r="XCB156" s="145"/>
      <c r="XCC156" s="145"/>
      <c r="XCD156" s="145"/>
      <c r="XCE156" s="145"/>
      <c r="XCF156" s="145"/>
      <c r="XCG156" s="145"/>
      <c r="XCH156" s="145"/>
      <c r="XCI156" s="145"/>
      <c r="XCJ156" s="145"/>
      <c r="XCK156" s="145"/>
      <c r="XCL156" s="145"/>
      <c r="XCM156" s="145"/>
      <c r="XCN156" s="145"/>
      <c r="XCO156" s="145"/>
      <c r="XCP156" s="145"/>
      <c r="XCQ156" s="145"/>
      <c r="XCR156" s="145"/>
      <c r="XCS156" s="145"/>
      <c r="XCT156" s="145"/>
      <c r="XCU156" s="145"/>
      <c r="XCV156" s="145"/>
      <c r="XCW156" s="145"/>
      <c r="XCX156" s="145"/>
      <c r="XCY156" s="145"/>
      <c r="XCZ156" s="145"/>
      <c r="XDA156" s="145"/>
      <c r="XDB156" s="145"/>
      <c r="XDC156" s="145"/>
      <c r="XDD156" s="145"/>
      <c r="XDE156" s="145"/>
      <c r="XDF156" s="145"/>
      <c r="XDG156" s="145"/>
      <c r="XDH156" s="145"/>
      <c r="XDI156" s="145"/>
      <c r="XDJ156" s="145"/>
      <c r="XDK156" s="145"/>
      <c r="XDL156" s="145"/>
      <c r="XDM156" s="145"/>
      <c r="XDN156" s="145"/>
      <c r="XDO156" s="145"/>
      <c r="XDP156" s="145"/>
      <c r="XDQ156" s="145"/>
      <c r="XDR156" s="145"/>
      <c r="XDS156" s="145"/>
      <c r="XDT156" s="145"/>
      <c r="XDU156" s="145"/>
      <c r="XDV156" s="145"/>
      <c r="XDW156" s="145"/>
      <c r="XDX156" s="145"/>
      <c r="XDY156" s="145"/>
      <c r="XDZ156" s="145"/>
      <c r="XEA156" s="145"/>
      <c r="XEB156" s="145"/>
      <c r="XEC156" s="145"/>
      <c r="XED156" s="145"/>
      <c r="XEE156" s="145"/>
      <c r="XEF156" s="145"/>
      <c r="XEG156" s="145"/>
      <c r="XEH156" s="145"/>
      <c r="XEI156" s="145"/>
      <c r="XEJ156" s="145"/>
      <c r="XEK156" s="145"/>
      <c r="XEL156" s="145"/>
      <c r="XEM156" s="145"/>
      <c r="XEN156" s="145"/>
      <c r="XEO156" s="145"/>
      <c r="XEP156" s="145"/>
      <c r="XEQ156" s="145"/>
      <c r="XER156" s="145"/>
      <c r="XES156" s="145"/>
      <c r="XET156" s="145"/>
      <c r="XEU156" s="145"/>
      <c r="XEV156" s="145"/>
      <c r="XEW156" s="145"/>
      <c r="XEX156" s="145"/>
      <c r="XEY156" s="145"/>
      <c r="XEZ156" s="145"/>
      <c r="XFA156" s="145"/>
      <c r="XFB156" s="145"/>
      <c r="XFC156" s="145"/>
      <c r="XFD156" s="145"/>
    </row>
    <row r="157" spans="1:16384" s="45" customFormat="1" ht="21.75" hidden="1" customHeight="1">
      <c r="A157" s="8" t="s">
        <v>110</v>
      </c>
      <c r="B157" s="44" t="s">
        <v>329</v>
      </c>
      <c r="C157" s="133"/>
      <c r="D157" s="59"/>
      <c r="E157" s="60">
        <f t="shared" si="3"/>
        <v>0</v>
      </c>
    </row>
    <row r="158" spans="1:16384" s="45" customFormat="1" ht="21.75" hidden="1" customHeight="1">
      <c r="A158" s="13" t="s">
        <v>111</v>
      </c>
      <c r="B158" s="44" t="s">
        <v>325</v>
      </c>
      <c r="C158" s="133"/>
      <c r="D158" s="59"/>
      <c r="E158" s="60">
        <f t="shared" si="3"/>
        <v>0</v>
      </c>
    </row>
    <row r="159" spans="1:16384" s="45" customFormat="1" ht="20.25" hidden="1" customHeight="1">
      <c r="A159" s="8" t="s">
        <v>112</v>
      </c>
      <c r="B159" s="44" t="s">
        <v>330</v>
      </c>
      <c r="C159" s="133"/>
      <c r="D159" s="59"/>
      <c r="E159" s="60">
        <f t="shared" si="3"/>
        <v>0</v>
      </c>
    </row>
    <row r="160" spans="1:16384" s="45" customFormat="1" ht="21.75" hidden="1" customHeight="1">
      <c r="A160" s="8" t="s">
        <v>53</v>
      </c>
      <c r="B160" s="44" t="s">
        <v>325</v>
      </c>
      <c r="C160" s="132"/>
      <c r="D160" s="59"/>
      <c r="E160" s="60">
        <f t="shared" si="3"/>
        <v>0</v>
      </c>
    </row>
    <row r="161" spans="1:5" s="45" customFormat="1" ht="21.75" hidden="1" customHeight="1">
      <c r="A161" s="11" t="s">
        <v>54</v>
      </c>
      <c r="B161" s="44" t="s">
        <v>330</v>
      </c>
      <c r="C161" s="132"/>
      <c r="D161" s="59"/>
      <c r="E161" s="60">
        <f t="shared" si="3"/>
        <v>0</v>
      </c>
    </row>
    <row r="162" spans="1:5" s="45" customFormat="1" ht="21.75" hidden="1" customHeight="1">
      <c r="A162" s="8" t="s">
        <v>196</v>
      </c>
      <c r="B162" s="44" t="s">
        <v>330</v>
      </c>
      <c r="C162" s="132"/>
      <c r="D162" s="59"/>
      <c r="E162" s="60">
        <f t="shared" si="3"/>
        <v>0</v>
      </c>
    </row>
    <row r="163" spans="1:5" s="45" customFormat="1" ht="20.25" hidden="1" customHeight="1">
      <c r="A163" s="4" t="s">
        <v>197</v>
      </c>
      <c r="B163" s="44" t="s">
        <v>325</v>
      </c>
      <c r="C163" s="132"/>
      <c r="D163" s="59"/>
      <c r="E163" s="60">
        <f t="shared" si="3"/>
        <v>0</v>
      </c>
    </row>
    <row r="164" spans="1:5" s="47" customFormat="1" ht="23.25" hidden="1">
      <c r="A164" s="8" t="s">
        <v>198</v>
      </c>
      <c r="B164" s="44" t="s">
        <v>330</v>
      </c>
      <c r="C164" s="132"/>
      <c r="D164" s="59"/>
      <c r="E164" s="60">
        <f t="shared" si="3"/>
        <v>0</v>
      </c>
    </row>
    <row r="165" spans="1:5" s="45" customFormat="1" ht="21.75" hidden="1" customHeight="1">
      <c r="A165" s="8" t="s">
        <v>199</v>
      </c>
      <c r="B165" s="44" t="s">
        <v>325</v>
      </c>
      <c r="C165" s="132"/>
      <c r="D165" s="59"/>
      <c r="E165" s="60">
        <f t="shared" si="3"/>
        <v>0</v>
      </c>
    </row>
    <row r="166" spans="1:5" s="45" customFormat="1" ht="20.25" hidden="1" customHeight="1">
      <c r="A166" s="8" t="s">
        <v>200</v>
      </c>
      <c r="B166" s="44" t="s">
        <v>325</v>
      </c>
      <c r="C166" s="132"/>
      <c r="D166" s="59"/>
      <c r="E166" s="60">
        <f t="shared" si="3"/>
        <v>0</v>
      </c>
    </row>
    <row r="167" spans="1:5" s="45" customFormat="1" ht="20.25" hidden="1" customHeight="1">
      <c r="A167" s="7" t="s">
        <v>201</v>
      </c>
      <c r="B167" s="44" t="s">
        <v>325</v>
      </c>
      <c r="C167" s="132"/>
      <c r="D167" s="59"/>
      <c r="E167" s="60">
        <f t="shared" si="3"/>
        <v>0</v>
      </c>
    </row>
    <row r="168" spans="1:5" s="45" customFormat="1" ht="20.25" hidden="1" customHeight="1">
      <c r="A168" s="8" t="s">
        <v>62</v>
      </c>
      <c r="B168" s="44" t="s">
        <v>329</v>
      </c>
      <c r="C168" s="132"/>
      <c r="D168" s="59"/>
      <c r="E168" s="60">
        <f t="shared" si="3"/>
        <v>0</v>
      </c>
    </row>
    <row r="169" spans="1:5" s="45" customFormat="1" ht="21.75" hidden="1" customHeight="1">
      <c r="A169" s="15" t="s">
        <v>63</v>
      </c>
      <c r="B169" s="48" t="s">
        <v>325</v>
      </c>
      <c r="C169" s="135"/>
      <c r="D169" s="69"/>
      <c r="E169" s="60">
        <f t="shared" si="3"/>
        <v>0</v>
      </c>
    </row>
    <row r="170" spans="1:5" s="45" customFormat="1" ht="21.75" hidden="1" customHeight="1">
      <c r="A170" s="8" t="s">
        <v>87</v>
      </c>
      <c r="B170" s="44" t="s">
        <v>325</v>
      </c>
      <c r="C170" s="132"/>
      <c r="D170" s="59"/>
      <c r="E170" s="60">
        <f t="shared" si="3"/>
        <v>0</v>
      </c>
    </row>
    <row r="171" spans="1:5" s="45" customFormat="1" ht="21.75" hidden="1" customHeight="1">
      <c r="A171" s="8" t="s">
        <v>36</v>
      </c>
      <c r="B171" s="44" t="s">
        <v>325</v>
      </c>
      <c r="C171" s="132"/>
      <c r="D171" s="59"/>
      <c r="E171" s="60">
        <f t="shared" si="3"/>
        <v>0</v>
      </c>
    </row>
    <row r="172" spans="1:5" s="45" customFormat="1" ht="20.25" hidden="1" customHeight="1">
      <c r="A172" s="4" t="s">
        <v>240</v>
      </c>
      <c r="B172" s="44" t="s">
        <v>325</v>
      </c>
      <c r="C172" s="132"/>
      <c r="D172" s="59"/>
      <c r="E172" s="60">
        <f t="shared" si="3"/>
        <v>0</v>
      </c>
    </row>
    <row r="173" spans="1:5" s="45" customFormat="1" ht="21.75" hidden="1" customHeight="1">
      <c r="A173" s="8" t="s">
        <v>241</v>
      </c>
      <c r="B173" s="44" t="s">
        <v>325</v>
      </c>
      <c r="C173" s="132"/>
      <c r="D173" s="59"/>
      <c r="E173" s="60">
        <f t="shared" si="3"/>
        <v>0</v>
      </c>
    </row>
    <row r="174" spans="1:5" s="45" customFormat="1" ht="20.25" hidden="1" customHeight="1">
      <c r="A174" s="8" t="s">
        <v>242</v>
      </c>
      <c r="B174" s="44" t="s">
        <v>325</v>
      </c>
      <c r="C174" s="132"/>
      <c r="D174" s="59"/>
      <c r="E174" s="60">
        <f t="shared" si="3"/>
        <v>0</v>
      </c>
    </row>
    <row r="175" spans="1:5" s="45" customFormat="1" ht="21.75" hidden="1" customHeight="1">
      <c r="A175" s="4" t="s">
        <v>177</v>
      </c>
      <c r="B175" s="44" t="s">
        <v>325</v>
      </c>
      <c r="C175" s="132"/>
      <c r="D175" s="59"/>
      <c r="E175" s="60">
        <f t="shared" si="3"/>
        <v>0</v>
      </c>
    </row>
    <row r="176" spans="1:5" s="45" customFormat="1" ht="21.75" hidden="1" customHeight="1">
      <c r="A176" s="4" t="s">
        <v>178</v>
      </c>
      <c r="B176" s="44" t="s">
        <v>325</v>
      </c>
      <c r="C176" s="132"/>
      <c r="D176" s="59"/>
      <c r="E176" s="60">
        <f t="shared" si="3"/>
        <v>0</v>
      </c>
    </row>
    <row r="177" spans="1:16384" s="45" customFormat="1" ht="22.7" customHeight="1">
      <c r="A177" s="141" t="s">
        <v>179</v>
      </c>
      <c r="B177" s="44" t="s">
        <v>325</v>
      </c>
      <c r="C177" s="177">
        <v>615</v>
      </c>
      <c r="D177" s="143">
        <v>30000</v>
      </c>
      <c r="E177" s="144">
        <f t="shared" si="3"/>
        <v>18450000</v>
      </c>
      <c r="I177" s="145"/>
      <c r="K177" s="145"/>
      <c r="L177" s="145"/>
      <c r="M177" s="145"/>
      <c r="N177" s="145"/>
      <c r="Q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/>
      <c r="AE177" s="145"/>
      <c r="AH177" s="145"/>
      <c r="AK177" s="145"/>
      <c r="AN177" s="145"/>
      <c r="AQ177" s="145"/>
      <c r="AT177" s="145"/>
      <c r="BF177" s="145"/>
      <c r="BI177" s="145"/>
      <c r="BL177" s="145"/>
      <c r="BO177" s="145"/>
      <c r="BX177" s="145"/>
      <c r="CD177" s="145"/>
      <c r="CG177" s="145"/>
      <c r="CJ177" s="145"/>
      <c r="CM177" s="145"/>
      <c r="CS177" s="145"/>
      <c r="CV177" s="145"/>
      <c r="DB177" s="145"/>
      <c r="DD177" s="145"/>
      <c r="DE177" s="145"/>
      <c r="DG177" s="145"/>
      <c r="DJ177" s="145"/>
      <c r="DM177" s="145"/>
      <c r="DP177" s="145"/>
      <c r="DX177" s="145"/>
      <c r="EC177" s="145"/>
      <c r="EL177" s="145"/>
      <c r="EO177" s="145"/>
      <c r="EW177" s="145"/>
      <c r="FS177" s="145"/>
      <c r="FT177" s="145"/>
      <c r="FU177" s="145"/>
      <c r="FV177" s="145"/>
      <c r="FW177" s="145"/>
      <c r="FX177" s="145"/>
      <c r="GP177" s="145"/>
      <c r="GQ177" s="145"/>
      <c r="GT177" s="145"/>
      <c r="GW177" s="145"/>
      <c r="GY177" s="145"/>
      <c r="HA177" s="145"/>
      <c r="HD177" s="145"/>
      <c r="HG177" s="145"/>
      <c r="HJ177" s="145"/>
      <c r="HM177" s="145"/>
      <c r="HP177" s="145"/>
      <c r="HS177" s="145"/>
      <c r="HV177" s="145"/>
      <c r="HY177" s="145"/>
      <c r="IA177" s="145"/>
      <c r="IN177" s="145"/>
      <c r="IO177" s="145"/>
      <c r="IP177" s="145"/>
      <c r="IQ177" s="145"/>
      <c r="IR177" s="145"/>
      <c r="IS177" s="145"/>
      <c r="IT177" s="145"/>
      <c r="IU177" s="145"/>
      <c r="IV177" s="145"/>
      <c r="IW177" s="145"/>
      <c r="IX177" s="145"/>
      <c r="IY177" s="145"/>
      <c r="IZ177" s="145"/>
      <c r="JA177" s="145"/>
      <c r="JE177" s="145"/>
      <c r="JG177" s="145"/>
      <c r="JH177" s="145"/>
      <c r="JI177" s="145"/>
      <c r="JJ177" s="145"/>
      <c r="JM177" s="145"/>
      <c r="JO177" s="145"/>
      <c r="JP177" s="145"/>
      <c r="JQ177" s="145"/>
      <c r="JR177" s="145"/>
      <c r="JS177" s="145"/>
      <c r="JT177" s="145"/>
      <c r="JU177" s="145"/>
      <c r="JV177" s="145"/>
      <c r="JW177" s="145"/>
      <c r="JX177" s="145"/>
      <c r="JY177" s="145"/>
      <c r="JZ177" s="145"/>
      <c r="KA177" s="145"/>
      <c r="KD177" s="145"/>
      <c r="KG177" s="145"/>
      <c r="KJ177" s="145"/>
      <c r="KM177" s="145"/>
      <c r="KP177" s="145"/>
      <c r="LB177" s="145"/>
      <c r="LE177" s="145"/>
      <c r="LH177" s="145"/>
      <c r="LK177" s="145"/>
      <c r="LT177" s="145"/>
      <c r="LZ177" s="145"/>
      <c r="MC177" s="145"/>
      <c r="MF177" s="145"/>
      <c r="MI177" s="145"/>
      <c r="MO177" s="145"/>
      <c r="MR177" s="145"/>
      <c r="MX177" s="145"/>
      <c r="MZ177" s="145"/>
      <c r="NA177" s="145"/>
      <c r="NC177" s="145"/>
      <c r="NF177" s="145"/>
      <c r="NI177" s="145"/>
      <c r="NL177" s="145"/>
      <c r="NT177" s="145"/>
      <c r="NY177" s="145"/>
      <c r="OH177" s="145"/>
      <c r="OK177" s="145"/>
      <c r="OS177" s="145"/>
      <c r="PO177" s="145"/>
      <c r="PP177" s="145"/>
      <c r="PQ177" s="145"/>
      <c r="PR177" s="145"/>
      <c r="PS177" s="145"/>
      <c r="PT177" s="145"/>
      <c r="QL177" s="145"/>
      <c r="QM177" s="145"/>
      <c r="QP177" s="145"/>
      <c r="QS177" s="145"/>
      <c r="QU177" s="145"/>
      <c r="QW177" s="145"/>
      <c r="QZ177" s="145"/>
      <c r="RC177" s="145"/>
      <c r="RF177" s="145"/>
      <c r="RI177" s="145"/>
      <c r="RL177" s="145"/>
      <c r="RO177" s="145"/>
      <c r="RR177" s="145"/>
      <c r="RU177" s="145"/>
      <c r="RW177" s="145"/>
      <c r="SJ177" s="145"/>
      <c r="SK177" s="145"/>
      <c r="SL177" s="145"/>
      <c r="SM177" s="145"/>
      <c r="SN177" s="145"/>
      <c r="SO177" s="145"/>
      <c r="SP177" s="145"/>
      <c r="SQ177" s="145"/>
      <c r="SR177" s="145"/>
      <c r="SS177" s="145"/>
      <c r="ST177" s="145"/>
      <c r="SU177" s="145"/>
      <c r="SV177" s="145"/>
      <c r="SW177" s="145"/>
      <c r="TA177" s="145"/>
      <c r="TC177" s="145"/>
      <c r="TD177" s="145"/>
      <c r="TE177" s="145"/>
      <c r="TF177" s="145"/>
      <c r="TI177" s="145"/>
      <c r="TK177" s="145"/>
      <c r="TL177" s="145"/>
      <c r="TM177" s="145"/>
      <c r="TN177" s="145"/>
      <c r="TO177" s="145"/>
      <c r="TP177" s="145"/>
      <c r="TQ177" s="145"/>
      <c r="TR177" s="145"/>
      <c r="TS177" s="145"/>
      <c r="TT177" s="145"/>
      <c r="TU177" s="145"/>
      <c r="TV177" s="145"/>
      <c r="TW177" s="145"/>
      <c r="TZ177" s="145"/>
      <c r="UC177" s="145"/>
      <c r="UF177" s="145"/>
      <c r="UI177" s="145"/>
      <c r="UL177" s="145"/>
      <c r="UX177" s="145"/>
      <c r="VA177" s="145"/>
      <c r="VD177" s="145"/>
      <c r="VG177" s="145"/>
      <c r="VP177" s="145"/>
      <c r="VV177" s="145"/>
      <c r="VY177" s="145"/>
      <c r="WB177" s="145"/>
      <c r="WE177" s="145"/>
      <c r="WK177" s="145"/>
      <c r="WN177" s="145"/>
      <c r="WT177" s="145"/>
      <c r="WV177" s="145"/>
      <c r="WW177" s="145"/>
      <c r="WY177" s="145"/>
      <c r="XB177" s="145"/>
      <c r="XE177" s="145"/>
      <c r="XH177" s="145"/>
      <c r="XP177" s="145"/>
      <c r="XU177" s="145"/>
      <c r="YD177" s="145"/>
      <c r="YG177" s="145"/>
      <c r="YO177" s="145"/>
      <c r="ZK177" s="145"/>
      <c r="ZL177" s="145"/>
      <c r="ZM177" s="145"/>
      <c r="ZN177" s="145"/>
      <c r="ZO177" s="145"/>
      <c r="ZP177" s="145"/>
      <c r="AAH177" s="145"/>
      <c r="AAI177" s="145"/>
      <c r="AAL177" s="145"/>
      <c r="AAO177" s="145"/>
      <c r="AAQ177" s="145"/>
      <c r="AAS177" s="145"/>
      <c r="AAV177" s="145"/>
      <c r="AAY177" s="145"/>
      <c r="ABB177" s="145"/>
      <c r="ABE177" s="145"/>
      <c r="ABH177" s="145"/>
      <c r="ABK177" s="145"/>
      <c r="ABN177" s="145"/>
      <c r="ABQ177" s="145"/>
      <c r="ABS177" s="145"/>
      <c r="ACF177" s="145"/>
      <c r="ACG177" s="145"/>
      <c r="ACH177" s="145"/>
      <c r="ACI177" s="145"/>
      <c r="ACJ177" s="145"/>
      <c r="ACK177" s="145"/>
      <c r="ACL177" s="145"/>
      <c r="ACM177" s="145"/>
      <c r="ACN177" s="145"/>
      <c r="ACO177" s="145"/>
      <c r="ACP177" s="145"/>
      <c r="ACQ177" s="145"/>
      <c r="ACR177" s="145"/>
      <c r="ACS177" s="145"/>
      <c r="ACW177" s="145"/>
      <c r="ACY177" s="145"/>
      <c r="ACZ177" s="145"/>
      <c r="ADA177" s="145"/>
      <c r="ADB177" s="145"/>
      <c r="ADE177" s="145"/>
      <c r="ADG177" s="145"/>
      <c r="ADH177" s="145"/>
      <c r="ADI177" s="145"/>
      <c r="ADJ177" s="145"/>
      <c r="ADK177" s="145"/>
      <c r="ADL177" s="145"/>
      <c r="ADM177" s="145"/>
      <c r="ADN177" s="145"/>
      <c r="ADO177" s="145"/>
      <c r="ADP177" s="145"/>
      <c r="ADQ177" s="145"/>
      <c r="ADR177" s="145"/>
      <c r="ADS177" s="145"/>
      <c r="ADV177" s="145"/>
      <c r="ADY177" s="145"/>
      <c r="AEB177" s="145"/>
      <c r="AEE177" s="145"/>
      <c r="AEH177" s="145"/>
      <c r="AET177" s="145"/>
      <c r="AEW177" s="145"/>
      <c r="AEZ177" s="145"/>
      <c r="AFC177" s="145"/>
      <c r="AFL177" s="145"/>
      <c r="AFR177" s="145"/>
      <c r="AFU177" s="145"/>
      <c r="AFX177" s="145"/>
      <c r="AGA177" s="145"/>
      <c r="AGG177" s="145"/>
      <c r="AGJ177" s="145"/>
      <c r="AGP177" s="145"/>
      <c r="AGR177" s="145"/>
      <c r="AGS177" s="145"/>
      <c r="AGU177" s="145"/>
      <c r="AGX177" s="145"/>
      <c r="AHA177" s="145"/>
      <c r="AHD177" s="145"/>
      <c r="AHL177" s="145"/>
      <c r="AHQ177" s="145"/>
      <c r="AHZ177" s="145"/>
      <c r="AIC177" s="145"/>
      <c r="AIK177" s="145"/>
      <c r="AJG177" s="145"/>
      <c r="AJH177" s="145"/>
      <c r="AJI177" s="145"/>
      <c r="AJJ177" s="145"/>
      <c r="AJK177" s="145"/>
      <c r="AJL177" s="145"/>
      <c r="AKD177" s="145"/>
      <c r="AKE177" s="145"/>
      <c r="AKH177" s="145"/>
      <c r="AKK177" s="145"/>
      <c r="AKM177" s="145"/>
      <c r="AKO177" s="145"/>
      <c r="AKR177" s="145"/>
      <c r="AKU177" s="145"/>
      <c r="AKX177" s="145"/>
      <c r="ALA177" s="145"/>
      <c r="ALD177" s="145"/>
      <c r="ALG177" s="145"/>
      <c r="ALJ177" s="145"/>
      <c r="ALM177" s="145"/>
      <c r="ALO177" s="145"/>
      <c r="AMB177" s="145"/>
      <c r="AMC177" s="145"/>
      <c r="AMD177" s="145"/>
      <c r="AME177" s="145"/>
      <c r="AMF177" s="145"/>
      <c r="AMG177" s="145"/>
      <c r="AMH177" s="145"/>
      <c r="AMI177" s="145"/>
      <c r="AMJ177" s="145"/>
      <c r="AMK177" s="145"/>
      <c r="AML177" s="145"/>
      <c r="AMM177" s="145"/>
      <c r="AMN177" s="145"/>
      <c r="AMO177" s="145"/>
      <c r="AMS177" s="145"/>
      <c r="AMU177" s="145"/>
      <c r="AMV177" s="145"/>
      <c r="AMW177" s="145"/>
      <c r="AMX177" s="145"/>
      <c r="ANA177" s="145"/>
      <c r="ANC177" s="145"/>
      <c r="AND177" s="145"/>
      <c r="ANE177" s="145"/>
      <c r="ANF177" s="145"/>
      <c r="ANG177" s="145"/>
      <c r="ANH177" s="145"/>
      <c r="ANI177" s="145"/>
      <c r="ANJ177" s="145"/>
      <c r="ANK177" s="145"/>
      <c r="ANL177" s="145"/>
      <c r="ANM177" s="145"/>
      <c r="ANN177" s="145"/>
      <c r="ANO177" s="145"/>
      <c r="ANR177" s="145"/>
      <c r="ANU177" s="145"/>
      <c r="ANX177" s="145"/>
      <c r="AOA177" s="145"/>
      <c r="AOD177" s="145"/>
      <c r="AOP177" s="145"/>
      <c r="AOS177" s="145"/>
      <c r="AOV177" s="145"/>
      <c r="AOY177" s="145"/>
      <c r="APH177" s="145"/>
      <c r="APN177" s="145"/>
      <c r="APQ177" s="145"/>
      <c r="APT177" s="145"/>
      <c r="APW177" s="145"/>
      <c r="AQC177" s="145"/>
      <c r="AQF177" s="145"/>
      <c r="AQL177" s="145"/>
      <c r="AQN177" s="145"/>
      <c r="AQO177" s="145"/>
      <c r="AQQ177" s="145"/>
      <c r="AQT177" s="145"/>
      <c r="AQW177" s="145"/>
      <c r="AQZ177" s="145"/>
      <c r="ARH177" s="145"/>
      <c r="ARM177" s="145"/>
      <c r="ARV177" s="145"/>
      <c r="ARY177" s="145"/>
      <c r="ASG177" s="145"/>
      <c r="ATC177" s="145"/>
      <c r="ATD177" s="145"/>
      <c r="ATE177" s="145"/>
      <c r="ATF177" s="145"/>
      <c r="ATG177" s="145"/>
      <c r="ATH177" s="145"/>
      <c r="ATZ177" s="145"/>
      <c r="AUA177" s="145"/>
      <c r="AUD177" s="145"/>
      <c r="AUG177" s="145"/>
      <c r="AUI177" s="145"/>
      <c r="AUK177" s="145"/>
      <c r="AUN177" s="145"/>
      <c r="AUQ177" s="145"/>
      <c r="AUT177" s="145"/>
      <c r="AUW177" s="145"/>
      <c r="AUZ177" s="145"/>
      <c r="AVC177" s="145"/>
      <c r="AVF177" s="145"/>
      <c r="AVI177" s="145"/>
      <c r="AVK177" s="145"/>
      <c r="AVX177" s="145"/>
      <c r="AVY177" s="145"/>
      <c r="AVZ177" s="145"/>
      <c r="AWA177" s="145"/>
      <c r="AWB177" s="145"/>
      <c r="AWC177" s="145"/>
      <c r="AWD177" s="145"/>
      <c r="AWE177" s="145"/>
      <c r="AWF177" s="145"/>
      <c r="AWG177" s="145"/>
      <c r="AWH177" s="145"/>
      <c r="AWI177" s="145"/>
      <c r="AWJ177" s="145"/>
      <c r="AWK177" s="145"/>
      <c r="AWO177" s="145"/>
      <c r="AWQ177" s="145"/>
      <c r="AWR177" s="145"/>
      <c r="AWS177" s="145"/>
      <c r="AWT177" s="145"/>
      <c r="AWW177" s="145"/>
      <c r="AWY177" s="145"/>
      <c r="AWZ177" s="145"/>
      <c r="AXA177" s="145"/>
      <c r="AXB177" s="145"/>
      <c r="AXC177" s="145"/>
      <c r="AXD177" s="145"/>
      <c r="AXE177" s="145"/>
      <c r="AXF177" s="145"/>
      <c r="AXG177" s="145"/>
      <c r="AXH177" s="145"/>
      <c r="AXI177" s="145"/>
      <c r="AXJ177" s="145"/>
      <c r="AXK177" s="145"/>
      <c r="AXN177" s="145"/>
      <c r="AXQ177" s="145"/>
      <c r="AXT177" s="145"/>
      <c r="AXW177" s="145"/>
      <c r="AXZ177" s="145"/>
      <c r="AYL177" s="145"/>
      <c r="AYO177" s="145"/>
      <c r="AYR177" s="145"/>
      <c r="AYU177" s="145"/>
      <c r="AZD177" s="145"/>
      <c r="AZJ177" s="145"/>
      <c r="AZM177" s="145"/>
      <c r="AZP177" s="145"/>
      <c r="AZS177" s="145"/>
      <c r="AZY177" s="145"/>
      <c r="BAB177" s="145"/>
      <c r="BAH177" s="145"/>
      <c r="BAJ177" s="145"/>
      <c r="BAK177" s="145"/>
      <c r="BAM177" s="145"/>
      <c r="BAP177" s="145"/>
      <c r="BAS177" s="145"/>
      <c r="BAV177" s="145"/>
      <c r="BBD177" s="145"/>
      <c r="BBI177" s="145"/>
      <c r="BBR177" s="145"/>
      <c r="BBU177" s="145"/>
      <c r="BCC177" s="145"/>
      <c r="BCY177" s="145"/>
      <c r="BCZ177" s="145"/>
      <c r="BDA177" s="145"/>
      <c r="BDB177" s="145"/>
      <c r="BDC177" s="145"/>
      <c r="BDD177" s="145"/>
      <c r="BDV177" s="145"/>
      <c r="BDW177" s="145"/>
      <c r="BDZ177" s="145"/>
      <c r="BEC177" s="145"/>
      <c r="BEE177" s="145"/>
      <c r="BEG177" s="145"/>
      <c r="BEJ177" s="145"/>
      <c r="BEM177" s="145"/>
      <c r="BEP177" s="145"/>
      <c r="BES177" s="145"/>
      <c r="BEV177" s="145"/>
      <c r="BEY177" s="145"/>
      <c r="BFB177" s="145"/>
      <c r="BFE177" s="145"/>
      <c r="BFG177" s="145"/>
      <c r="BFT177" s="145"/>
      <c r="BFU177" s="145"/>
      <c r="BFV177" s="145"/>
      <c r="BFW177" s="145"/>
      <c r="BFX177" s="145"/>
      <c r="BFY177" s="145"/>
      <c r="BFZ177" s="145"/>
      <c r="BGA177" s="145"/>
      <c r="BGB177" s="145"/>
      <c r="BGC177" s="145"/>
      <c r="BGD177" s="145"/>
      <c r="BGE177" s="145"/>
      <c r="BGF177" s="145"/>
      <c r="BGG177" s="145"/>
      <c r="BGK177" s="145"/>
      <c r="BGM177" s="145"/>
      <c r="BGN177" s="145"/>
      <c r="BGO177" s="145"/>
      <c r="BGP177" s="145"/>
      <c r="BGS177" s="145"/>
      <c r="BGU177" s="145"/>
      <c r="BGV177" s="145"/>
      <c r="BGW177" s="145"/>
      <c r="BGX177" s="145"/>
      <c r="BGY177" s="145"/>
      <c r="BGZ177" s="145"/>
      <c r="BHA177" s="145"/>
      <c r="BHB177" s="145"/>
      <c r="BHC177" s="145"/>
      <c r="BHD177" s="145"/>
      <c r="BHE177" s="145"/>
      <c r="BHF177" s="145"/>
      <c r="BHG177" s="145"/>
      <c r="BHJ177" s="145"/>
      <c r="BHM177" s="145"/>
      <c r="BHP177" s="145"/>
      <c r="BHS177" s="145"/>
      <c r="BHV177" s="145"/>
      <c r="BIH177" s="145"/>
      <c r="BIK177" s="145"/>
      <c r="BIN177" s="145"/>
      <c r="BIQ177" s="145"/>
      <c r="BIZ177" s="145"/>
      <c r="BJF177" s="145"/>
      <c r="BJI177" s="145"/>
      <c r="BJL177" s="145"/>
      <c r="BJO177" s="145"/>
      <c r="BJU177" s="145"/>
      <c r="BJX177" s="145"/>
      <c r="BKD177" s="145"/>
      <c r="BKF177" s="145"/>
      <c r="BKG177" s="145"/>
      <c r="BKI177" s="145"/>
      <c r="BKL177" s="145"/>
      <c r="BKO177" s="145"/>
      <c r="BKR177" s="145"/>
      <c r="BKZ177" s="145"/>
      <c r="BLE177" s="145"/>
      <c r="BLN177" s="145"/>
      <c r="BLQ177" s="145"/>
      <c r="BLY177" s="145"/>
      <c r="BMU177" s="145"/>
      <c r="BMV177" s="145"/>
      <c r="BMW177" s="145"/>
      <c r="BMX177" s="145"/>
      <c r="BMY177" s="145"/>
      <c r="BMZ177" s="145"/>
      <c r="BNR177" s="145"/>
      <c r="BNS177" s="145"/>
      <c r="BNV177" s="145"/>
      <c r="BNY177" s="145"/>
      <c r="BOA177" s="145"/>
      <c r="BOC177" s="145"/>
      <c r="BOF177" s="145"/>
      <c r="BOI177" s="145"/>
      <c r="BOL177" s="145"/>
      <c r="BOO177" s="145"/>
      <c r="BOR177" s="145"/>
      <c r="BOU177" s="145"/>
      <c r="BOX177" s="145"/>
      <c r="BPA177" s="145"/>
      <c r="BPC177" s="145"/>
      <c r="BPP177" s="145"/>
      <c r="BPQ177" s="145"/>
      <c r="BPR177" s="145"/>
      <c r="BPS177" s="145"/>
      <c r="BPT177" s="145"/>
      <c r="BPU177" s="145"/>
      <c r="BPV177" s="145"/>
      <c r="BPW177" s="145"/>
      <c r="BPX177" s="145"/>
      <c r="BPY177" s="145"/>
      <c r="BPZ177" s="145"/>
      <c r="BQA177" s="145"/>
      <c r="BQB177" s="145"/>
      <c r="BQC177" s="145"/>
      <c r="BQG177" s="145"/>
      <c r="BQI177" s="145"/>
      <c r="BQJ177" s="145"/>
      <c r="BQK177" s="145"/>
      <c r="BQL177" s="145"/>
      <c r="BQO177" s="145"/>
      <c r="BQQ177" s="145"/>
      <c r="BQR177" s="145"/>
      <c r="BQS177" s="145"/>
      <c r="BQT177" s="145"/>
      <c r="BQU177" s="145"/>
      <c r="BQV177" s="145"/>
      <c r="BQW177" s="145"/>
      <c r="BQX177" s="145"/>
      <c r="BQY177" s="145"/>
      <c r="BQZ177" s="145"/>
      <c r="BRA177" s="145"/>
      <c r="BRB177" s="145"/>
      <c r="BRC177" s="145"/>
      <c r="BRF177" s="145"/>
      <c r="BRI177" s="145"/>
      <c r="BRL177" s="145"/>
      <c r="BRO177" s="145"/>
      <c r="BRR177" s="145"/>
      <c r="BSD177" s="145"/>
      <c r="BSG177" s="145"/>
      <c r="BSJ177" s="145"/>
      <c r="BSM177" s="145"/>
      <c r="BSV177" s="145"/>
      <c r="BTB177" s="145"/>
      <c r="BTE177" s="145"/>
      <c r="BTH177" s="145"/>
      <c r="BTK177" s="145"/>
      <c r="BTQ177" s="145"/>
      <c r="BTT177" s="145"/>
      <c r="BTZ177" s="145"/>
      <c r="BUB177" s="145"/>
      <c r="BUC177" s="145"/>
      <c r="BUE177" s="145"/>
      <c r="BUH177" s="145"/>
      <c r="BUK177" s="145"/>
      <c r="BUN177" s="145"/>
      <c r="BUV177" s="145"/>
      <c r="BVA177" s="145"/>
      <c r="BVJ177" s="145"/>
      <c r="BVM177" s="145"/>
      <c r="BVU177" s="145"/>
      <c r="BWQ177" s="145"/>
      <c r="BWR177" s="145"/>
      <c r="BWS177" s="145"/>
      <c r="BWT177" s="145"/>
      <c r="BWU177" s="145"/>
      <c r="BWV177" s="145"/>
      <c r="BXN177" s="145"/>
      <c r="BXO177" s="145"/>
      <c r="BXR177" s="145"/>
      <c r="BXU177" s="145"/>
      <c r="BXW177" s="145"/>
      <c r="BXY177" s="145"/>
      <c r="BYB177" s="145"/>
      <c r="BYE177" s="145"/>
      <c r="BYH177" s="145"/>
      <c r="BYK177" s="145"/>
      <c r="BYN177" s="145"/>
      <c r="BYQ177" s="145"/>
      <c r="BYT177" s="145"/>
      <c r="BYW177" s="145"/>
      <c r="BYY177" s="145"/>
      <c r="BZL177" s="145"/>
      <c r="BZM177" s="145"/>
      <c r="BZN177" s="145"/>
      <c r="BZO177" s="145"/>
      <c r="BZP177" s="145"/>
      <c r="BZQ177" s="145"/>
      <c r="BZR177" s="145"/>
      <c r="BZS177" s="145"/>
      <c r="BZT177" s="145"/>
      <c r="BZU177" s="145"/>
      <c r="BZV177" s="145"/>
      <c r="BZW177" s="145"/>
      <c r="BZX177" s="145"/>
      <c r="BZY177" s="145"/>
      <c r="CAC177" s="145"/>
      <c r="CAE177" s="145"/>
      <c r="CAF177" s="145"/>
      <c r="CAG177" s="145"/>
      <c r="CAH177" s="145"/>
      <c r="CAK177" s="145"/>
      <c r="CAM177" s="145"/>
      <c r="CAN177" s="145"/>
      <c r="CAO177" s="145"/>
      <c r="CAP177" s="145"/>
      <c r="CAQ177" s="145"/>
      <c r="CAR177" s="145"/>
      <c r="CAS177" s="145"/>
      <c r="CAT177" s="145"/>
      <c r="CAU177" s="145"/>
      <c r="CAV177" s="145"/>
      <c r="CAW177" s="145"/>
      <c r="CAX177" s="145"/>
      <c r="CAY177" s="145"/>
      <c r="CBB177" s="145"/>
      <c r="CBE177" s="145"/>
      <c r="CBH177" s="145"/>
      <c r="CBK177" s="145"/>
      <c r="CBN177" s="145"/>
      <c r="CBZ177" s="145"/>
      <c r="CCC177" s="145"/>
      <c r="CCF177" s="145"/>
      <c r="CCI177" s="145"/>
      <c r="CCR177" s="145"/>
      <c r="CCX177" s="145"/>
      <c r="CDA177" s="145"/>
      <c r="CDD177" s="145"/>
      <c r="CDG177" s="145"/>
      <c r="CDM177" s="145"/>
      <c r="CDP177" s="145"/>
      <c r="CDV177" s="145"/>
      <c r="CDX177" s="145"/>
      <c r="CDY177" s="145"/>
      <c r="CEA177" s="145"/>
      <c r="CED177" s="145"/>
      <c r="CEG177" s="145"/>
      <c r="CEJ177" s="145"/>
      <c r="CER177" s="145"/>
      <c r="CEW177" s="145"/>
      <c r="CFF177" s="145"/>
      <c r="CFI177" s="145"/>
      <c r="CFQ177" s="145"/>
      <c r="CGM177" s="145"/>
      <c r="CGN177" s="145"/>
      <c r="CGO177" s="145"/>
      <c r="CGP177" s="145"/>
      <c r="CGQ177" s="145"/>
      <c r="CGR177" s="145"/>
      <c r="CHJ177" s="145"/>
      <c r="CHK177" s="145"/>
      <c r="CHN177" s="145"/>
      <c r="CHQ177" s="145"/>
      <c r="CHS177" s="145"/>
      <c r="CHU177" s="145"/>
      <c r="CHX177" s="145"/>
      <c r="CIA177" s="145"/>
      <c r="CID177" s="145"/>
      <c r="CIG177" s="145"/>
      <c r="CIJ177" s="145"/>
      <c r="CIM177" s="145"/>
      <c r="CIP177" s="145"/>
      <c r="CIS177" s="145"/>
      <c r="CIU177" s="145"/>
      <c r="CJH177" s="145"/>
      <c r="CJI177" s="145"/>
      <c r="CJJ177" s="145"/>
      <c r="CJK177" s="145"/>
      <c r="CJL177" s="145"/>
      <c r="CJM177" s="145"/>
      <c r="CJN177" s="145"/>
      <c r="CJO177" s="145"/>
      <c r="CJP177" s="145"/>
      <c r="CJQ177" s="145"/>
      <c r="CJR177" s="145"/>
      <c r="CJS177" s="145"/>
      <c r="CJT177" s="145"/>
      <c r="CJU177" s="145"/>
      <c r="CJY177" s="145"/>
      <c r="CKA177" s="145"/>
      <c r="CKB177" s="145"/>
      <c r="CKC177" s="145"/>
      <c r="CKD177" s="145"/>
      <c r="CKG177" s="145"/>
      <c r="CKI177" s="145"/>
      <c r="CKJ177" s="145"/>
      <c r="CKK177" s="145"/>
      <c r="CKL177" s="145"/>
      <c r="CKM177" s="145"/>
      <c r="CKN177" s="145"/>
      <c r="CKO177" s="145"/>
      <c r="CKP177" s="145"/>
      <c r="CKQ177" s="145"/>
      <c r="CKR177" s="145"/>
      <c r="CKS177" s="145"/>
      <c r="CKT177" s="145"/>
      <c r="CKU177" s="145"/>
      <c r="CKX177" s="145"/>
      <c r="CLA177" s="145"/>
      <c r="CLD177" s="145"/>
      <c r="CLG177" s="145"/>
      <c r="CLJ177" s="145"/>
      <c r="CLV177" s="145"/>
      <c r="CLY177" s="145"/>
      <c r="CMB177" s="145"/>
      <c r="CME177" s="145"/>
      <c r="CMN177" s="145"/>
      <c r="CMT177" s="145"/>
      <c r="CMW177" s="145"/>
      <c r="CMZ177" s="145"/>
      <c r="CNC177" s="145"/>
      <c r="CNI177" s="145"/>
      <c r="CNL177" s="145"/>
      <c r="CNR177" s="145"/>
      <c r="CNT177" s="145"/>
      <c r="CNU177" s="145"/>
      <c r="CNW177" s="145"/>
      <c r="CNZ177" s="145"/>
      <c r="COC177" s="145"/>
      <c r="COF177" s="145"/>
      <c r="CON177" s="145"/>
      <c r="COS177" s="145"/>
      <c r="CPB177" s="145"/>
      <c r="CPE177" s="145"/>
      <c r="CPM177" s="145"/>
      <c r="CQI177" s="145"/>
      <c r="CQJ177" s="145"/>
      <c r="CQK177" s="145"/>
      <c r="CQL177" s="145"/>
      <c r="CQM177" s="145"/>
      <c r="CQN177" s="145"/>
      <c r="CRF177" s="145"/>
      <c r="CRG177" s="145"/>
      <c r="CRJ177" s="145"/>
      <c r="CRM177" s="145"/>
      <c r="CRO177" s="145"/>
      <c r="CRQ177" s="145"/>
      <c r="CRT177" s="145"/>
      <c r="CRW177" s="145"/>
      <c r="CRZ177" s="145"/>
      <c r="CSC177" s="145"/>
      <c r="CSF177" s="145"/>
      <c r="CSI177" s="145"/>
      <c r="CSL177" s="145"/>
      <c r="CSO177" s="145"/>
      <c r="CSQ177" s="145"/>
      <c r="CTD177" s="145"/>
      <c r="CTE177" s="145"/>
      <c r="CTF177" s="145"/>
      <c r="CTG177" s="145"/>
      <c r="CTH177" s="145"/>
      <c r="CTI177" s="145"/>
      <c r="CTJ177" s="145"/>
      <c r="CTK177" s="145"/>
      <c r="CTL177" s="145"/>
      <c r="CTM177" s="145"/>
      <c r="CTN177" s="145"/>
      <c r="CTO177" s="145"/>
      <c r="CTP177" s="145"/>
      <c r="CTQ177" s="145"/>
      <c r="CTU177" s="145"/>
      <c r="CTW177" s="145"/>
      <c r="CTX177" s="145"/>
      <c r="CTY177" s="145"/>
      <c r="CTZ177" s="145"/>
      <c r="CUC177" s="145"/>
      <c r="CUE177" s="145"/>
      <c r="CUF177" s="145"/>
      <c r="CUG177" s="145"/>
      <c r="CUH177" s="145"/>
      <c r="CUI177" s="145"/>
      <c r="CUJ177" s="145"/>
      <c r="CUK177" s="145"/>
      <c r="CUL177" s="145"/>
      <c r="CUM177" s="145"/>
      <c r="CUN177" s="145"/>
      <c r="CUO177" s="145"/>
      <c r="CUP177" s="145"/>
      <c r="CUQ177" s="145"/>
      <c r="CUT177" s="145"/>
      <c r="CUW177" s="145"/>
      <c r="CUZ177" s="145"/>
      <c r="CVC177" s="145"/>
      <c r="CVF177" s="145"/>
      <c r="CVR177" s="145"/>
      <c r="CVU177" s="145"/>
      <c r="CVX177" s="145"/>
      <c r="CWA177" s="145"/>
      <c r="CWJ177" s="145"/>
      <c r="CWP177" s="145"/>
      <c r="CWS177" s="145"/>
      <c r="CWV177" s="145"/>
      <c r="CWY177" s="145"/>
      <c r="CXE177" s="145"/>
      <c r="CXH177" s="145"/>
      <c r="CXN177" s="145"/>
      <c r="CXP177" s="145"/>
      <c r="CXQ177" s="145"/>
      <c r="CXS177" s="145"/>
      <c r="CXV177" s="145"/>
      <c r="CXY177" s="145"/>
      <c r="CYB177" s="145"/>
      <c r="CYJ177" s="145"/>
      <c r="CYO177" s="145"/>
      <c r="CYX177" s="145"/>
      <c r="CZA177" s="145"/>
      <c r="CZI177" s="145"/>
      <c r="DAE177" s="145"/>
      <c r="DAF177" s="145"/>
      <c r="DAG177" s="145"/>
      <c r="DAH177" s="145"/>
      <c r="DAI177" s="145"/>
      <c r="DAJ177" s="145"/>
      <c r="DBB177" s="145"/>
      <c r="DBC177" s="145"/>
      <c r="DBF177" s="145"/>
      <c r="DBI177" s="145"/>
      <c r="DBK177" s="145"/>
      <c r="DBM177" s="145"/>
      <c r="DBP177" s="145"/>
      <c r="DBS177" s="145"/>
      <c r="DBV177" s="145"/>
      <c r="DBY177" s="145"/>
      <c r="DCB177" s="145"/>
      <c r="DCE177" s="145"/>
      <c r="DCH177" s="145"/>
      <c r="DCK177" s="145"/>
      <c r="DCM177" s="145"/>
      <c r="DCZ177" s="145"/>
      <c r="DDA177" s="145"/>
      <c r="DDB177" s="145"/>
      <c r="DDC177" s="145"/>
      <c r="DDD177" s="145"/>
      <c r="DDE177" s="145"/>
      <c r="DDF177" s="145"/>
      <c r="DDG177" s="145"/>
      <c r="DDH177" s="145"/>
      <c r="DDI177" s="145"/>
      <c r="DDJ177" s="145"/>
      <c r="DDK177" s="145"/>
      <c r="DDL177" s="145"/>
      <c r="DDM177" s="145"/>
      <c r="DDQ177" s="145"/>
      <c r="DDS177" s="145"/>
      <c r="DDT177" s="145"/>
      <c r="DDU177" s="145"/>
      <c r="DDV177" s="145"/>
      <c r="DDY177" s="145"/>
      <c r="DEA177" s="145"/>
      <c r="DEB177" s="145"/>
      <c r="DEC177" s="145"/>
      <c r="DED177" s="145"/>
      <c r="DEE177" s="145"/>
      <c r="DEF177" s="145"/>
      <c r="DEG177" s="145"/>
      <c r="DEH177" s="145"/>
      <c r="DEI177" s="145"/>
      <c r="DEJ177" s="145"/>
      <c r="DEK177" s="145"/>
      <c r="DEL177" s="145"/>
      <c r="DEM177" s="145"/>
      <c r="DEP177" s="145"/>
      <c r="DES177" s="145"/>
      <c r="DEV177" s="145"/>
      <c r="DEY177" s="145"/>
      <c r="DFB177" s="145"/>
      <c r="DFN177" s="145"/>
      <c r="DFQ177" s="145"/>
      <c r="DFT177" s="145"/>
      <c r="DFW177" s="145"/>
      <c r="DGF177" s="145"/>
      <c r="DGL177" s="145"/>
      <c r="DGO177" s="145"/>
      <c r="DGR177" s="145"/>
      <c r="DGU177" s="145"/>
      <c r="DHA177" s="145"/>
      <c r="DHD177" s="145"/>
      <c r="DHJ177" s="145"/>
      <c r="DHL177" s="145"/>
      <c r="DHM177" s="145"/>
      <c r="DHO177" s="145"/>
      <c r="DHR177" s="145"/>
      <c r="DHU177" s="145"/>
      <c r="DHX177" s="145"/>
      <c r="DIF177" s="145"/>
      <c r="DIK177" s="145"/>
      <c r="DIT177" s="145"/>
      <c r="DIW177" s="145"/>
      <c r="DJE177" s="145"/>
      <c r="DKA177" s="145"/>
      <c r="DKB177" s="145"/>
      <c r="DKC177" s="145"/>
      <c r="DKD177" s="145"/>
      <c r="DKE177" s="145"/>
      <c r="DKF177" s="145"/>
      <c r="DKX177" s="145"/>
      <c r="DKY177" s="145"/>
      <c r="DLB177" s="145"/>
      <c r="DLE177" s="145"/>
      <c r="DLG177" s="145"/>
      <c r="DLI177" s="145"/>
      <c r="DLL177" s="145"/>
      <c r="DLO177" s="145"/>
      <c r="DLR177" s="145"/>
      <c r="DLU177" s="145"/>
      <c r="DLX177" s="145"/>
      <c r="DMA177" s="145"/>
      <c r="DMD177" s="145"/>
      <c r="DMG177" s="145"/>
      <c r="DMI177" s="145"/>
      <c r="DMV177" s="145"/>
      <c r="DMW177" s="145"/>
      <c r="DMX177" s="145"/>
      <c r="DMY177" s="145"/>
      <c r="DMZ177" s="145"/>
      <c r="DNA177" s="145"/>
      <c r="DNB177" s="145"/>
      <c r="DNC177" s="145"/>
      <c r="DND177" s="145"/>
      <c r="DNE177" s="145"/>
      <c r="DNF177" s="145"/>
      <c r="DNG177" s="145"/>
      <c r="DNH177" s="145"/>
      <c r="DNI177" s="145"/>
      <c r="DNM177" s="145"/>
      <c r="DNO177" s="145"/>
      <c r="DNP177" s="145"/>
      <c r="DNQ177" s="145"/>
      <c r="DNR177" s="145"/>
      <c r="DNU177" s="145"/>
      <c r="DNW177" s="145"/>
      <c r="DNX177" s="145"/>
      <c r="DNY177" s="145"/>
      <c r="DNZ177" s="145"/>
      <c r="DOA177" s="145"/>
      <c r="DOB177" s="145"/>
      <c r="DOC177" s="145"/>
      <c r="DOD177" s="145"/>
      <c r="DOE177" s="145"/>
      <c r="DOF177" s="145"/>
      <c r="DOG177" s="145"/>
      <c r="DOH177" s="145"/>
      <c r="DOI177" s="145"/>
      <c r="DOL177" s="145"/>
      <c r="DOO177" s="145"/>
      <c r="DOR177" s="145"/>
      <c r="DOU177" s="145"/>
      <c r="DOX177" s="145"/>
      <c r="DPJ177" s="145"/>
      <c r="DPM177" s="145"/>
      <c r="DPP177" s="145"/>
      <c r="DPS177" s="145"/>
      <c r="DQB177" s="145"/>
      <c r="DQH177" s="145"/>
      <c r="DQK177" s="145"/>
      <c r="DQN177" s="145"/>
      <c r="DQQ177" s="145"/>
      <c r="DQW177" s="145"/>
      <c r="DQZ177" s="145"/>
      <c r="DRF177" s="145"/>
      <c r="DRH177" s="145"/>
      <c r="DRI177" s="145"/>
      <c r="DRK177" s="145"/>
      <c r="DRN177" s="145"/>
      <c r="DRQ177" s="145"/>
      <c r="DRT177" s="145"/>
      <c r="DSB177" s="145"/>
      <c r="DSG177" s="145"/>
      <c r="DSP177" s="145"/>
      <c r="DSS177" s="145"/>
      <c r="DTA177" s="145"/>
      <c r="DTW177" s="145"/>
      <c r="DTX177" s="145"/>
      <c r="DTY177" s="145"/>
      <c r="DTZ177" s="145"/>
      <c r="DUA177" s="145"/>
      <c r="DUB177" s="145"/>
      <c r="DUT177" s="145"/>
      <c r="DUU177" s="145"/>
      <c r="DUX177" s="145"/>
      <c r="DVA177" s="145"/>
      <c r="DVC177" s="145"/>
      <c r="DVE177" s="145"/>
      <c r="DVH177" s="145"/>
      <c r="DVK177" s="145"/>
      <c r="DVN177" s="145"/>
      <c r="DVQ177" s="145"/>
      <c r="DVT177" s="145"/>
      <c r="DVW177" s="145"/>
      <c r="DVZ177" s="145"/>
      <c r="DWC177" s="145"/>
      <c r="DWE177" s="145"/>
      <c r="DWR177" s="145"/>
      <c r="DWS177" s="145"/>
      <c r="DWT177" s="145"/>
      <c r="DWU177" s="145"/>
      <c r="DWV177" s="145"/>
      <c r="DWW177" s="145"/>
      <c r="DWX177" s="145"/>
      <c r="DWY177" s="145"/>
      <c r="DWZ177" s="145"/>
      <c r="DXA177" s="145"/>
      <c r="DXB177" s="145"/>
      <c r="DXC177" s="145"/>
      <c r="DXD177" s="145"/>
      <c r="DXE177" s="145"/>
      <c r="DXI177" s="145"/>
      <c r="DXK177" s="145"/>
      <c r="DXL177" s="145"/>
      <c r="DXM177" s="145"/>
      <c r="DXN177" s="145"/>
      <c r="DXQ177" s="145"/>
      <c r="DXS177" s="145"/>
      <c r="DXT177" s="145"/>
      <c r="DXU177" s="145"/>
      <c r="DXV177" s="145"/>
      <c r="DXW177" s="145"/>
      <c r="DXX177" s="145"/>
      <c r="DXY177" s="145"/>
      <c r="DXZ177" s="145"/>
      <c r="DYA177" s="145"/>
      <c r="DYB177" s="145"/>
      <c r="DYC177" s="145"/>
      <c r="DYD177" s="145"/>
      <c r="DYE177" s="145"/>
      <c r="DYH177" s="145"/>
      <c r="DYK177" s="145"/>
      <c r="DYN177" s="145"/>
      <c r="DYQ177" s="145"/>
      <c r="DYT177" s="145"/>
      <c r="DZF177" s="145"/>
      <c r="DZI177" s="145"/>
      <c r="DZL177" s="145"/>
      <c r="DZO177" s="145"/>
      <c r="DZX177" s="145"/>
      <c r="EAD177" s="145"/>
      <c r="EAG177" s="145"/>
      <c r="EAJ177" s="145"/>
      <c r="EAM177" s="145"/>
      <c r="EAS177" s="145"/>
      <c r="EAV177" s="145"/>
      <c r="EBB177" s="145"/>
      <c r="EBD177" s="145"/>
      <c r="EBE177" s="145"/>
      <c r="EBG177" s="145"/>
      <c r="EBJ177" s="145"/>
      <c r="EBM177" s="145"/>
      <c r="EBP177" s="145"/>
      <c r="EBX177" s="145"/>
      <c r="ECC177" s="145"/>
      <c r="ECL177" s="145"/>
      <c r="ECO177" s="145"/>
      <c r="ECW177" s="145"/>
      <c r="EDS177" s="145"/>
      <c r="EDT177" s="145"/>
      <c r="EDU177" s="145"/>
      <c r="EDV177" s="145"/>
      <c r="EDW177" s="145"/>
      <c r="EDX177" s="145"/>
      <c r="EEP177" s="145"/>
      <c r="EEQ177" s="145"/>
      <c r="EET177" s="145"/>
      <c r="EEW177" s="145"/>
      <c r="EEY177" s="145"/>
      <c r="EFA177" s="145"/>
      <c r="EFD177" s="145"/>
      <c r="EFG177" s="145"/>
      <c r="EFJ177" s="145"/>
      <c r="EFM177" s="145"/>
      <c r="EFP177" s="145"/>
      <c r="EFS177" s="145"/>
      <c r="EFV177" s="145"/>
      <c r="EFY177" s="145"/>
      <c r="EGA177" s="145"/>
      <c r="EGN177" s="145"/>
      <c r="EGO177" s="145"/>
      <c r="EGP177" s="145"/>
      <c r="EGQ177" s="145"/>
      <c r="EGR177" s="145"/>
      <c r="EGS177" s="145"/>
      <c r="EGT177" s="145"/>
      <c r="EGU177" s="145"/>
      <c r="EGV177" s="145"/>
      <c r="EGW177" s="145"/>
      <c r="EGX177" s="145"/>
      <c r="EGY177" s="145"/>
      <c r="EGZ177" s="145"/>
      <c r="EHA177" s="145"/>
      <c r="EHE177" s="145"/>
      <c r="EHG177" s="145"/>
      <c r="EHH177" s="145"/>
      <c r="EHI177" s="145"/>
      <c r="EHJ177" s="145"/>
      <c r="EHM177" s="145"/>
      <c r="EHO177" s="145"/>
      <c r="EHP177" s="145"/>
      <c r="EHQ177" s="145"/>
      <c r="EHR177" s="145"/>
      <c r="EHS177" s="145"/>
      <c r="EHT177" s="145"/>
      <c r="EHU177" s="145"/>
      <c r="EHV177" s="145"/>
      <c r="EHW177" s="145"/>
      <c r="EHX177" s="145"/>
      <c r="EHY177" s="145"/>
      <c r="EHZ177" s="145"/>
      <c r="EIA177" s="145"/>
      <c r="EID177" s="145"/>
      <c r="EIG177" s="145"/>
      <c r="EIJ177" s="145"/>
      <c r="EIM177" s="145"/>
      <c r="EIP177" s="145"/>
      <c r="EJB177" s="145"/>
      <c r="EJE177" s="145"/>
      <c r="EJH177" s="145"/>
      <c r="EJK177" s="145"/>
      <c r="EJT177" s="145"/>
      <c r="EJZ177" s="145"/>
      <c r="EKC177" s="145"/>
      <c r="EKF177" s="145"/>
      <c r="EKI177" s="145"/>
      <c r="EKO177" s="145"/>
      <c r="EKR177" s="145"/>
      <c r="EKX177" s="145"/>
      <c r="EKZ177" s="145"/>
      <c r="ELA177" s="145"/>
      <c r="ELC177" s="145"/>
      <c r="ELF177" s="145"/>
      <c r="ELI177" s="145"/>
      <c r="ELL177" s="145"/>
      <c r="ELT177" s="145"/>
      <c r="ELY177" s="145"/>
      <c r="EMH177" s="145"/>
      <c r="EMK177" s="145"/>
      <c r="EMS177" s="145"/>
      <c r="ENO177" s="145"/>
      <c r="ENP177" s="145"/>
      <c r="ENQ177" s="145"/>
      <c r="ENR177" s="145"/>
      <c r="ENS177" s="145"/>
      <c r="ENT177" s="145"/>
      <c r="EOL177" s="145"/>
      <c r="EOM177" s="145"/>
      <c r="EOP177" s="145"/>
      <c r="EOS177" s="145"/>
      <c r="EOU177" s="145"/>
      <c r="EOW177" s="145"/>
      <c r="EOZ177" s="145"/>
      <c r="EPC177" s="145"/>
      <c r="EPF177" s="145"/>
      <c r="EPI177" s="145"/>
      <c r="EPL177" s="145"/>
      <c r="EPO177" s="145"/>
      <c r="EPR177" s="145"/>
      <c r="EPU177" s="145"/>
      <c r="EPW177" s="145"/>
      <c r="EQJ177" s="145"/>
      <c r="EQK177" s="145"/>
      <c r="EQL177" s="145"/>
      <c r="EQM177" s="145"/>
      <c r="EQN177" s="145"/>
      <c r="EQO177" s="145"/>
      <c r="EQP177" s="145"/>
      <c r="EQQ177" s="145"/>
      <c r="EQR177" s="145"/>
      <c r="EQS177" s="145"/>
      <c r="EQT177" s="145"/>
      <c r="EQU177" s="145"/>
      <c r="EQV177" s="145"/>
      <c r="EQW177" s="145"/>
      <c r="ERA177" s="145"/>
      <c r="ERC177" s="145"/>
      <c r="ERD177" s="145"/>
      <c r="ERE177" s="145"/>
      <c r="ERF177" s="145"/>
      <c r="ERI177" s="145"/>
      <c r="ERK177" s="145"/>
      <c r="ERL177" s="145"/>
      <c r="ERM177" s="145"/>
      <c r="ERN177" s="145"/>
      <c r="ERO177" s="145"/>
      <c r="ERP177" s="145"/>
      <c r="ERQ177" s="145"/>
      <c r="ERR177" s="145"/>
      <c r="ERS177" s="145"/>
      <c r="ERT177" s="145"/>
      <c r="ERU177" s="145"/>
      <c r="ERV177" s="145"/>
      <c r="ERW177" s="145"/>
      <c r="ERZ177" s="145"/>
      <c r="ESC177" s="145"/>
      <c r="ESF177" s="145"/>
      <c r="ESI177" s="145"/>
      <c r="ESL177" s="145"/>
      <c r="ESX177" s="145"/>
      <c r="ETA177" s="145"/>
      <c r="ETD177" s="145"/>
      <c r="ETG177" s="145"/>
      <c r="ETP177" s="145"/>
      <c r="ETV177" s="145"/>
      <c r="ETY177" s="145"/>
      <c r="EUB177" s="145"/>
      <c r="EUE177" s="145"/>
      <c r="EUK177" s="145"/>
      <c r="EUN177" s="145"/>
      <c r="EUT177" s="145"/>
      <c r="EUV177" s="145"/>
      <c r="EUW177" s="145"/>
      <c r="EUY177" s="145"/>
      <c r="EVB177" s="145"/>
      <c r="EVE177" s="145"/>
      <c r="EVH177" s="145"/>
      <c r="EVP177" s="145"/>
      <c r="EVU177" s="145"/>
      <c r="EWD177" s="145"/>
      <c r="EWG177" s="145"/>
      <c r="EWO177" s="145"/>
      <c r="EXK177" s="145"/>
      <c r="EXL177" s="145"/>
      <c r="EXM177" s="145"/>
      <c r="EXN177" s="145"/>
      <c r="EXO177" s="145"/>
      <c r="EXP177" s="145"/>
      <c r="EYH177" s="145"/>
      <c r="EYI177" s="145"/>
      <c r="EYL177" s="145"/>
      <c r="EYO177" s="145"/>
      <c r="EYQ177" s="145"/>
      <c r="EYS177" s="145"/>
      <c r="EYV177" s="145"/>
      <c r="EYY177" s="145"/>
      <c r="EZB177" s="145"/>
      <c r="EZE177" s="145"/>
      <c r="EZH177" s="145"/>
      <c r="EZK177" s="145"/>
      <c r="EZN177" s="145"/>
      <c r="EZQ177" s="145"/>
      <c r="EZS177" s="145"/>
      <c r="FAF177" s="145"/>
      <c r="FAG177" s="145"/>
      <c r="FAH177" s="145"/>
      <c r="FAI177" s="145"/>
      <c r="FAJ177" s="145"/>
      <c r="FAK177" s="145"/>
      <c r="FAL177" s="145"/>
      <c r="FAM177" s="145"/>
      <c r="FAN177" s="145"/>
      <c r="FAO177" s="145"/>
      <c r="FAP177" s="145"/>
      <c r="FAQ177" s="145"/>
      <c r="FAR177" s="145"/>
      <c r="FAS177" s="145"/>
      <c r="FAW177" s="145"/>
      <c r="FAY177" s="145"/>
      <c r="FAZ177" s="145"/>
      <c r="FBA177" s="145"/>
      <c r="FBB177" s="145"/>
      <c r="FBE177" s="145"/>
      <c r="FBG177" s="145"/>
      <c r="FBH177" s="145"/>
      <c r="FBI177" s="145"/>
      <c r="FBJ177" s="145"/>
      <c r="FBK177" s="145"/>
      <c r="FBL177" s="145"/>
      <c r="FBM177" s="145"/>
      <c r="FBN177" s="145"/>
      <c r="FBO177" s="145"/>
      <c r="FBP177" s="145"/>
      <c r="FBQ177" s="145"/>
      <c r="FBR177" s="145"/>
      <c r="FBS177" s="145"/>
      <c r="FBV177" s="145"/>
      <c r="FBY177" s="145"/>
      <c r="FCB177" s="145"/>
      <c r="FCE177" s="145"/>
      <c r="FCH177" s="145"/>
      <c r="FCT177" s="145"/>
      <c r="FCW177" s="145"/>
      <c r="FCZ177" s="145"/>
      <c r="FDC177" s="145"/>
      <c r="FDL177" s="145"/>
      <c r="FDR177" s="145"/>
      <c r="FDU177" s="145"/>
      <c r="FDX177" s="145"/>
      <c r="FEA177" s="145"/>
      <c r="FEG177" s="145"/>
      <c r="FEJ177" s="145"/>
      <c r="FEP177" s="145"/>
      <c r="FER177" s="145"/>
      <c r="FES177" s="145"/>
      <c r="FEU177" s="145"/>
      <c r="FEX177" s="145"/>
      <c r="FFA177" s="145"/>
      <c r="FFD177" s="145"/>
      <c r="FFL177" s="145"/>
      <c r="FFQ177" s="145"/>
      <c r="FFZ177" s="145"/>
      <c r="FGC177" s="145"/>
      <c r="FGK177" s="145"/>
      <c r="FHG177" s="145"/>
      <c r="FHH177" s="145"/>
      <c r="FHI177" s="145"/>
      <c r="FHJ177" s="145"/>
      <c r="FHK177" s="145"/>
      <c r="FHL177" s="145"/>
      <c r="FID177" s="145"/>
      <c r="FIE177" s="145"/>
      <c r="FIH177" s="145"/>
      <c r="FIK177" s="145"/>
      <c r="FIM177" s="145"/>
      <c r="FIO177" s="145"/>
      <c r="FIR177" s="145"/>
      <c r="FIU177" s="145"/>
      <c r="FIX177" s="145"/>
      <c r="FJA177" s="145"/>
      <c r="FJD177" s="145"/>
      <c r="FJG177" s="145"/>
      <c r="FJJ177" s="145"/>
      <c r="FJM177" s="145"/>
      <c r="FJO177" s="145"/>
      <c r="FKB177" s="145"/>
      <c r="FKC177" s="145"/>
      <c r="FKD177" s="145"/>
      <c r="FKE177" s="145"/>
      <c r="FKF177" s="145"/>
      <c r="FKG177" s="145"/>
      <c r="FKH177" s="145"/>
      <c r="FKI177" s="145"/>
      <c r="FKJ177" s="145"/>
      <c r="FKK177" s="145"/>
      <c r="FKL177" s="145"/>
      <c r="FKM177" s="145"/>
      <c r="FKN177" s="145"/>
      <c r="FKO177" s="145"/>
      <c r="FKS177" s="145"/>
      <c r="FKU177" s="145"/>
      <c r="FKV177" s="145"/>
      <c r="FKW177" s="145"/>
      <c r="FKX177" s="145"/>
      <c r="FLA177" s="145"/>
      <c r="FLC177" s="145"/>
      <c r="FLD177" s="145"/>
      <c r="FLE177" s="145"/>
      <c r="FLF177" s="145"/>
      <c r="FLG177" s="145"/>
      <c r="FLH177" s="145"/>
      <c r="FLI177" s="145"/>
      <c r="FLJ177" s="145"/>
      <c r="FLK177" s="145"/>
      <c r="FLL177" s="145"/>
      <c r="FLM177" s="145"/>
      <c r="FLN177" s="145"/>
      <c r="FLO177" s="145"/>
      <c r="FLR177" s="145"/>
      <c r="FLU177" s="145"/>
      <c r="FLX177" s="145"/>
      <c r="FMA177" s="145"/>
      <c r="FMD177" s="145"/>
      <c r="FMP177" s="145"/>
      <c r="FMS177" s="145"/>
      <c r="FMV177" s="145"/>
      <c r="FMY177" s="145"/>
      <c r="FNH177" s="145"/>
      <c r="FNN177" s="145"/>
      <c r="FNQ177" s="145"/>
      <c r="FNT177" s="145"/>
      <c r="FNW177" s="145"/>
      <c r="FOC177" s="145"/>
      <c r="FOF177" s="145"/>
      <c r="FOL177" s="145"/>
      <c r="FON177" s="145"/>
      <c r="FOO177" s="145"/>
      <c r="FOQ177" s="145"/>
      <c r="FOT177" s="145"/>
      <c r="FOW177" s="145"/>
      <c r="FOZ177" s="145"/>
      <c r="FPH177" s="145"/>
      <c r="FPM177" s="145"/>
      <c r="FPV177" s="145"/>
      <c r="FPY177" s="145"/>
      <c r="FQG177" s="145"/>
      <c r="FRC177" s="145"/>
      <c r="FRD177" s="145"/>
      <c r="FRE177" s="145"/>
      <c r="FRF177" s="145"/>
      <c r="FRG177" s="145"/>
      <c r="FRH177" s="145"/>
      <c r="FRZ177" s="145"/>
      <c r="FSA177" s="145"/>
      <c r="FSD177" s="145"/>
      <c r="FSG177" s="145"/>
      <c r="FSI177" s="145"/>
      <c r="FSK177" s="145"/>
      <c r="FSN177" s="145"/>
      <c r="FSQ177" s="145"/>
      <c r="FST177" s="145"/>
      <c r="FSW177" s="145"/>
      <c r="FSZ177" s="145"/>
      <c r="FTC177" s="145"/>
      <c r="FTF177" s="145"/>
      <c r="FTI177" s="145"/>
      <c r="FTK177" s="145"/>
      <c r="FTX177" s="145"/>
      <c r="FTY177" s="145"/>
      <c r="FTZ177" s="145"/>
      <c r="FUA177" s="145"/>
      <c r="FUB177" s="145"/>
      <c r="FUC177" s="145"/>
      <c r="FUD177" s="145"/>
      <c r="FUE177" s="145"/>
      <c r="FUF177" s="145"/>
      <c r="FUG177" s="145"/>
      <c r="FUH177" s="145"/>
      <c r="FUI177" s="145"/>
      <c r="FUJ177" s="145"/>
      <c r="FUK177" s="145"/>
      <c r="FUO177" s="145"/>
      <c r="FUQ177" s="145"/>
      <c r="FUR177" s="145"/>
      <c r="FUS177" s="145"/>
      <c r="FUT177" s="145"/>
      <c r="FUW177" s="145"/>
      <c r="FUY177" s="145"/>
      <c r="FUZ177" s="145"/>
      <c r="FVA177" s="145"/>
      <c r="FVB177" s="145"/>
      <c r="FVC177" s="145"/>
      <c r="FVD177" s="145"/>
      <c r="FVE177" s="145"/>
      <c r="FVF177" s="145"/>
      <c r="FVG177" s="145"/>
      <c r="FVH177" s="145"/>
      <c r="FVI177" s="145"/>
      <c r="FVJ177" s="145"/>
      <c r="FVK177" s="145"/>
      <c r="FVN177" s="145"/>
      <c r="FVQ177" s="145"/>
      <c r="FVT177" s="145"/>
      <c r="FVW177" s="145"/>
      <c r="FVZ177" s="145"/>
      <c r="FWL177" s="145"/>
      <c r="FWO177" s="145"/>
      <c r="FWR177" s="145"/>
      <c r="FWU177" s="145"/>
      <c r="FXD177" s="145"/>
      <c r="FXJ177" s="145"/>
      <c r="FXM177" s="145"/>
      <c r="FXP177" s="145"/>
      <c r="FXS177" s="145"/>
      <c r="FXY177" s="145"/>
      <c r="FYB177" s="145"/>
      <c r="FYH177" s="145"/>
      <c r="FYJ177" s="145"/>
      <c r="FYK177" s="145"/>
      <c r="FYM177" s="145"/>
      <c r="FYP177" s="145"/>
      <c r="FYS177" s="145"/>
      <c r="FYV177" s="145"/>
      <c r="FZD177" s="145"/>
      <c r="FZI177" s="145"/>
      <c r="FZR177" s="145"/>
      <c r="FZU177" s="145"/>
      <c r="GAC177" s="145"/>
      <c r="GAY177" s="145"/>
      <c r="GAZ177" s="145"/>
      <c r="GBA177" s="145"/>
      <c r="GBB177" s="145"/>
      <c r="GBC177" s="145"/>
      <c r="GBD177" s="145"/>
      <c r="GBV177" s="145"/>
      <c r="GBW177" s="145"/>
      <c r="GBZ177" s="145"/>
      <c r="GCC177" s="145"/>
      <c r="GCE177" s="145"/>
      <c r="GCG177" s="145"/>
      <c r="GCJ177" s="145"/>
      <c r="GCM177" s="145"/>
      <c r="GCP177" s="145"/>
      <c r="GCS177" s="145"/>
      <c r="GCV177" s="145"/>
      <c r="GCY177" s="145"/>
      <c r="GDB177" s="145"/>
      <c r="GDE177" s="145"/>
      <c r="GDG177" s="145"/>
      <c r="GDT177" s="145"/>
      <c r="GDU177" s="145"/>
      <c r="GDV177" s="145"/>
      <c r="GDW177" s="145"/>
      <c r="GDX177" s="145"/>
      <c r="GDY177" s="145"/>
      <c r="GDZ177" s="145"/>
      <c r="GEA177" s="145"/>
      <c r="GEB177" s="145"/>
      <c r="GEC177" s="145"/>
      <c r="GED177" s="145"/>
      <c r="GEE177" s="145"/>
      <c r="GEF177" s="145"/>
      <c r="GEG177" s="145"/>
      <c r="GEK177" s="145"/>
      <c r="GEM177" s="145"/>
      <c r="GEN177" s="145"/>
      <c r="GEO177" s="145"/>
      <c r="GEP177" s="145"/>
      <c r="GES177" s="145"/>
      <c r="GEU177" s="145"/>
      <c r="GEV177" s="145"/>
      <c r="GEW177" s="145"/>
      <c r="GEX177" s="145"/>
      <c r="GEY177" s="145"/>
      <c r="GEZ177" s="145"/>
      <c r="GFA177" s="145"/>
      <c r="GFB177" s="145"/>
      <c r="GFC177" s="145"/>
      <c r="GFD177" s="145"/>
      <c r="GFE177" s="145"/>
      <c r="GFF177" s="145"/>
      <c r="GFG177" s="145"/>
      <c r="GFJ177" s="145"/>
      <c r="GFM177" s="145"/>
      <c r="GFP177" s="145"/>
      <c r="GFS177" s="145"/>
      <c r="GFV177" s="145"/>
      <c r="GGH177" s="145"/>
      <c r="GGK177" s="145"/>
      <c r="GGN177" s="145"/>
      <c r="GGQ177" s="145"/>
      <c r="GGZ177" s="145"/>
      <c r="GHF177" s="145"/>
      <c r="GHI177" s="145"/>
      <c r="GHL177" s="145"/>
      <c r="GHO177" s="145"/>
      <c r="GHU177" s="145"/>
      <c r="GHX177" s="145"/>
      <c r="GID177" s="145"/>
      <c r="GIF177" s="145"/>
      <c r="GIG177" s="145"/>
      <c r="GII177" s="145"/>
      <c r="GIL177" s="145"/>
      <c r="GIO177" s="145"/>
      <c r="GIR177" s="145"/>
      <c r="GIZ177" s="145"/>
      <c r="GJE177" s="145"/>
      <c r="GJN177" s="145"/>
      <c r="GJQ177" s="145"/>
      <c r="GJY177" s="145"/>
      <c r="GKU177" s="145"/>
      <c r="GKV177" s="145"/>
      <c r="GKW177" s="145"/>
      <c r="GKX177" s="145"/>
      <c r="GKY177" s="145"/>
      <c r="GKZ177" s="145"/>
      <c r="GLR177" s="145"/>
      <c r="GLS177" s="145"/>
      <c r="GLV177" s="145"/>
      <c r="GLY177" s="145"/>
      <c r="GMA177" s="145"/>
      <c r="GMC177" s="145"/>
      <c r="GMF177" s="145"/>
      <c r="GMI177" s="145"/>
      <c r="GML177" s="145"/>
      <c r="GMO177" s="145"/>
      <c r="GMR177" s="145"/>
      <c r="GMU177" s="145"/>
      <c r="GMX177" s="145"/>
      <c r="GNA177" s="145"/>
      <c r="GNC177" s="145"/>
      <c r="GNP177" s="145"/>
      <c r="GNQ177" s="145"/>
      <c r="GNR177" s="145"/>
      <c r="GNS177" s="145"/>
      <c r="GNT177" s="145"/>
      <c r="GNU177" s="145"/>
      <c r="GNV177" s="145"/>
      <c r="GNW177" s="145"/>
      <c r="GNX177" s="145"/>
      <c r="GNY177" s="145"/>
      <c r="GNZ177" s="145"/>
      <c r="GOA177" s="145"/>
      <c r="GOB177" s="145"/>
      <c r="GOC177" s="145"/>
      <c r="GOG177" s="145"/>
      <c r="GOI177" s="145"/>
      <c r="GOJ177" s="145"/>
      <c r="GOK177" s="145"/>
      <c r="GOL177" s="145"/>
      <c r="GOO177" s="145"/>
      <c r="GOQ177" s="145"/>
      <c r="GOR177" s="145"/>
      <c r="GOS177" s="145"/>
      <c r="GOT177" s="145"/>
      <c r="GOU177" s="145"/>
      <c r="GOV177" s="145"/>
      <c r="GOW177" s="145"/>
      <c r="GOX177" s="145"/>
      <c r="GOY177" s="145"/>
      <c r="GOZ177" s="145"/>
      <c r="GPA177" s="145"/>
      <c r="GPB177" s="145"/>
      <c r="GPC177" s="145"/>
      <c r="GPF177" s="145"/>
      <c r="GPI177" s="145"/>
      <c r="GPL177" s="145"/>
      <c r="GPO177" s="145"/>
      <c r="GPR177" s="145"/>
      <c r="GQD177" s="145"/>
      <c r="GQG177" s="145"/>
      <c r="GQJ177" s="145"/>
      <c r="GQM177" s="145"/>
      <c r="GQV177" s="145"/>
      <c r="GRB177" s="145"/>
      <c r="GRE177" s="145"/>
      <c r="GRH177" s="145"/>
      <c r="GRK177" s="145"/>
      <c r="GRQ177" s="145"/>
      <c r="GRT177" s="145"/>
      <c r="GRZ177" s="145"/>
      <c r="GSB177" s="145"/>
      <c r="GSC177" s="145"/>
      <c r="GSE177" s="145"/>
      <c r="GSH177" s="145"/>
      <c r="GSK177" s="145"/>
      <c r="GSN177" s="145"/>
      <c r="GSV177" s="145"/>
      <c r="GTA177" s="145"/>
      <c r="GTJ177" s="145"/>
      <c r="GTM177" s="145"/>
      <c r="GTU177" s="145"/>
      <c r="GUQ177" s="145"/>
      <c r="GUR177" s="145"/>
      <c r="GUS177" s="145"/>
      <c r="GUT177" s="145"/>
      <c r="GUU177" s="145"/>
      <c r="GUV177" s="145"/>
      <c r="GVN177" s="145"/>
      <c r="GVO177" s="145"/>
      <c r="GVR177" s="145"/>
      <c r="GVU177" s="145"/>
      <c r="GVW177" s="145"/>
      <c r="GVY177" s="145"/>
      <c r="GWB177" s="145"/>
      <c r="GWE177" s="145"/>
      <c r="GWH177" s="145"/>
      <c r="GWK177" s="145"/>
      <c r="GWN177" s="145"/>
      <c r="GWQ177" s="145"/>
      <c r="GWT177" s="145"/>
      <c r="GWW177" s="145"/>
      <c r="GWY177" s="145"/>
      <c r="GXL177" s="145"/>
      <c r="GXM177" s="145"/>
      <c r="GXN177" s="145"/>
      <c r="GXO177" s="145"/>
      <c r="GXP177" s="145"/>
      <c r="GXQ177" s="145"/>
      <c r="GXR177" s="145"/>
      <c r="GXS177" s="145"/>
      <c r="GXT177" s="145"/>
      <c r="GXU177" s="145"/>
      <c r="GXV177" s="145"/>
      <c r="GXW177" s="145"/>
      <c r="GXX177" s="145"/>
      <c r="GXY177" s="145"/>
      <c r="GYC177" s="145"/>
      <c r="GYE177" s="145"/>
      <c r="GYF177" s="145"/>
      <c r="GYG177" s="145"/>
      <c r="GYH177" s="145"/>
      <c r="GYK177" s="145"/>
      <c r="GYM177" s="145"/>
      <c r="GYN177" s="145"/>
      <c r="GYO177" s="145"/>
      <c r="GYP177" s="145"/>
      <c r="GYQ177" s="145"/>
      <c r="GYR177" s="145"/>
      <c r="GYS177" s="145"/>
      <c r="GYT177" s="145"/>
      <c r="GYU177" s="145"/>
      <c r="GYV177" s="145"/>
      <c r="GYW177" s="145"/>
      <c r="GYX177" s="145"/>
      <c r="GYY177" s="145"/>
      <c r="GZB177" s="145"/>
      <c r="GZE177" s="145"/>
      <c r="GZH177" s="145"/>
      <c r="GZK177" s="145"/>
      <c r="GZN177" s="145"/>
      <c r="GZZ177" s="145"/>
      <c r="HAC177" s="145"/>
      <c r="HAF177" s="145"/>
      <c r="HAI177" s="145"/>
      <c r="HAR177" s="145"/>
      <c r="HAX177" s="145"/>
      <c r="HBA177" s="145"/>
      <c r="HBD177" s="145"/>
      <c r="HBG177" s="145"/>
      <c r="HBM177" s="145"/>
      <c r="HBP177" s="145"/>
      <c r="HBV177" s="145"/>
      <c r="HBX177" s="145"/>
      <c r="HBY177" s="145"/>
      <c r="HCA177" s="145"/>
      <c r="HCD177" s="145"/>
      <c r="HCG177" s="145"/>
      <c r="HCJ177" s="145"/>
      <c r="HCR177" s="145"/>
      <c r="HCW177" s="145"/>
      <c r="HDF177" s="145"/>
      <c r="HDI177" s="145"/>
      <c r="HDQ177" s="145"/>
      <c r="HEM177" s="145"/>
      <c r="HEN177" s="145"/>
      <c r="HEO177" s="145"/>
      <c r="HEP177" s="145"/>
      <c r="HEQ177" s="145"/>
      <c r="HER177" s="145"/>
      <c r="HFJ177" s="145"/>
      <c r="HFK177" s="145"/>
      <c r="HFN177" s="145"/>
      <c r="HFQ177" s="145"/>
      <c r="HFS177" s="145"/>
      <c r="HFU177" s="145"/>
      <c r="HFX177" s="145"/>
      <c r="HGA177" s="145"/>
      <c r="HGD177" s="145"/>
      <c r="HGG177" s="145"/>
      <c r="HGJ177" s="145"/>
      <c r="HGM177" s="145"/>
      <c r="HGP177" s="145"/>
      <c r="HGS177" s="145"/>
      <c r="HGU177" s="145"/>
      <c r="HHH177" s="145"/>
      <c r="HHI177" s="145"/>
      <c r="HHJ177" s="145"/>
      <c r="HHK177" s="145"/>
      <c r="HHL177" s="145"/>
      <c r="HHM177" s="145"/>
      <c r="HHN177" s="145"/>
      <c r="HHO177" s="145"/>
      <c r="HHP177" s="145"/>
      <c r="HHQ177" s="145"/>
      <c r="HHR177" s="145"/>
      <c r="HHS177" s="145"/>
      <c r="HHT177" s="145"/>
      <c r="HHU177" s="145"/>
      <c r="HHY177" s="145"/>
      <c r="HIA177" s="145"/>
      <c r="HIB177" s="145"/>
      <c r="HIC177" s="145"/>
      <c r="HID177" s="145"/>
      <c r="HIG177" s="145"/>
      <c r="HII177" s="145"/>
      <c r="HIJ177" s="145"/>
      <c r="HIK177" s="145"/>
      <c r="HIL177" s="145"/>
      <c r="HIM177" s="145"/>
      <c r="HIN177" s="145"/>
      <c r="HIO177" s="145"/>
      <c r="HIP177" s="145"/>
      <c r="HIQ177" s="145"/>
      <c r="HIR177" s="145"/>
      <c r="HIS177" s="145"/>
      <c r="HIT177" s="145"/>
      <c r="HIU177" s="145"/>
      <c r="HIX177" s="145"/>
      <c r="HJA177" s="145"/>
      <c r="HJD177" s="145"/>
      <c r="HJG177" s="145"/>
      <c r="HJJ177" s="145"/>
      <c r="HJV177" s="145"/>
      <c r="HJY177" s="145"/>
      <c r="HKB177" s="145"/>
      <c r="HKE177" s="145"/>
      <c r="HKN177" s="145"/>
      <c r="HKT177" s="145"/>
      <c r="HKW177" s="145"/>
      <c r="HKZ177" s="145"/>
      <c r="HLC177" s="145"/>
      <c r="HLI177" s="145"/>
      <c r="HLL177" s="145"/>
      <c r="HLR177" s="145"/>
      <c r="HLT177" s="145"/>
      <c r="HLU177" s="145"/>
      <c r="HLW177" s="145"/>
      <c r="HLZ177" s="145"/>
      <c r="HMC177" s="145"/>
      <c r="HMF177" s="145"/>
      <c r="HMN177" s="145"/>
      <c r="HMS177" s="145"/>
      <c r="HNB177" s="145"/>
      <c r="HNE177" s="145"/>
      <c r="HNM177" s="145"/>
      <c r="HOI177" s="145"/>
      <c r="HOJ177" s="145"/>
      <c r="HOK177" s="145"/>
      <c r="HOL177" s="145"/>
      <c r="HOM177" s="145"/>
      <c r="HON177" s="145"/>
      <c r="HPF177" s="145"/>
      <c r="HPG177" s="145"/>
      <c r="HPJ177" s="145"/>
      <c r="HPM177" s="145"/>
      <c r="HPO177" s="145"/>
      <c r="HPQ177" s="145"/>
      <c r="HPT177" s="145"/>
      <c r="HPW177" s="145"/>
      <c r="HPZ177" s="145"/>
      <c r="HQC177" s="145"/>
      <c r="HQF177" s="145"/>
      <c r="HQI177" s="145"/>
      <c r="HQL177" s="145"/>
      <c r="HQO177" s="145"/>
      <c r="HQQ177" s="145"/>
      <c r="HRD177" s="145"/>
      <c r="HRE177" s="145"/>
      <c r="HRF177" s="145"/>
      <c r="HRG177" s="145"/>
      <c r="HRH177" s="145"/>
      <c r="HRI177" s="145"/>
      <c r="HRJ177" s="145"/>
      <c r="HRK177" s="145"/>
      <c r="HRL177" s="145"/>
      <c r="HRM177" s="145"/>
      <c r="HRN177" s="145"/>
      <c r="HRO177" s="145"/>
      <c r="HRP177" s="145"/>
      <c r="HRQ177" s="145"/>
      <c r="HRU177" s="145"/>
      <c r="HRW177" s="145"/>
      <c r="HRX177" s="145"/>
      <c r="HRY177" s="145"/>
      <c r="HRZ177" s="145"/>
      <c r="HSC177" s="145"/>
      <c r="HSE177" s="145"/>
      <c r="HSF177" s="145"/>
      <c r="HSG177" s="145"/>
      <c r="HSH177" s="145"/>
      <c r="HSI177" s="145"/>
      <c r="HSJ177" s="145"/>
      <c r="HSK177" s="145"/>
      <c r="HSL177" s="145"/>
      <c r="HSM177" s="145"/>
      <c r="HSN177" s="145"/>
      <c r="HSO177" s="145"/>
      <c r="HSP177" s="145"/>
      <c r="HSQ177" s="145"/>
      <c r="HST177" s="145"/>
      <c r="HSW177" s="145"/>
      <c r="HSZ177" s="145"/>
      <c r="HTC177" s="145"/>
      <c r="HTF177" s="145"/>
      <c r="HTR177" s="145"/>
      <c r="HTU177" s="145"/>
      <c r="HTX177" s="145"/>
      <c r="HUA177" s="145"/>
      <c r="HUJ177" s="145"/>
      <c r="HUP177" s="145"/>
      <c r="HUS177" s="145"/>
      <c r="HUV177" s="145"/>
      <c r="HUY177" s="145"/>
      <c r="HVE177" s="145"/>
      <c r="HVH177" s="145"/>
      <c r="HVN177" s="145"/>
      <c r="HVP177" s="145"/>
      <c r="HVQ177" s="145"/>
      <c r="HVS177" s="145"/>
      <c r="HVV177" s="145"/>
      <c r="HVY177" s="145"/>
      <c r="HWB177" s="145"/>
      <c r="HWJ177" s="145"/>
      <c r="HWO177" s="145"/>
      <c r="HWX177" s="145"/>
      <c r="HXA177" s="145"/>
      <c r="HXI177" s="145"/>
      <c r="HYE177" s="145"/>
      <c r="HYF177" s="145"/>
      <c r="HYG177" s="145"/>
      <c r="HYH177" s="145"/>
      <c r="HYI177" s="145"/>
      <c r="HYJ177" s="145"/>
      <c r="HZB177" s="145"/>
      <c r="HZC177" s="145"/>
      <c r="HZF177" s="145"/>
      <c r="HZI177" s="145"/>
      <c r="HZK177" s="145"/>
      <c r="HZM177" s="145"/>
      <c r="HZP177" s="145"/>
      <c r="HZS177" s="145"/>
      <c r="HZV177" s="145"/>
      <c r="HZY177" s="145"/>
      <c r="IAB177" s="145"/>
      <c r="IAE177" s="145"/>
      <c r="IAH177" s="145"/>
      <c r="IAK177" s="145"/>
      <c r="IAM177" s="145"/>
      <c r="IAZ177" s="145"/>
      <c r="IBA177" s="145"/>
      <c r="IBB177" s="145"/>
      <c r="IBC177" s="145"/>
      <c r="IBD177" s="145"/>
      <c r="IBE177" s="145"/>
      <c r="IBF177" s="145"/>
      <c r="IBG177" s="145"/>
      <c r="IBH177" s="145"/>
      <c r="IBI177" s="145"/>
      <c r="IBJ177" s="145"/>
      <c r="IBK177" s="145"/>
      <c r="IBL177" s="145"/>
      <c r="IBM177" s="145"/>
      <c r="IBQ177" s="145"/>
      <c r="IBS177" s="145"/>
      <c r="IBT177" s="145"/>
      <c r="IBU177" s="145"/>
      <c r="IBV177" s="145"/>
      <c r="IBY177" s="145"/>
      <c r="ICA177" s="145"/>
      <c r="ICB177" s="145"/>
      <c r="ICC177" s="145"/>
      <c r="ICD177" s="145"/>
      <c r="ICE177" s="145"/>
      <c r="ICF177" s="145"/>
      <c r="ICG177" s="145"/>
      <c r="ICH177" s="145"/>
      <c r="ICI177" s="145"/>
      <c r="ICJ177" s="145"/>
      <c r="ICK177" s="145"/>
      <c r="ICL177" s="145"/>
      <c r="ICM177" s="145"/>
      <c r="ICP177" s="145"/>
      <c r="ICS177" s="145"/>
      <c r="ICV177" s="145"/>
      <c r="ICY177" s="145"/>
      <c r="IDB177" s="145"/>
      <c r="IDN177" s="145"/>
      <c r="IDQ177" s="145"/>
      <c r="IDT177" s="145"/>
      <c r="IDW177" s="145"/>
      <c r="IEF177" s="145"/>
      <c r="IEL177" s="145"/>
      <c r="IEO177" s="145"/>
      <c r="IER177" s="145"/>
      <c r="IEU177" s="145"/>
      <c r="IFA177" s="145"/>
      <c r="IFD177" s="145"/>
      <c r="IFJ177" s="145"/>
      <c r="IFL177" s="145"/>
      <c r="IFM177" s="145"/>
      <c r="IFO177" s="145"/>
      <c r="IFR177" s="145"/>
      <c r="IFU177" s="145"/>
      <c r="IFX177" s="145"/>
      <c r="IGF177" s="145"/>
      <c r="IGK177" s="145"/>
      <c r="IGT177" s="145"/>
      <c r="IGW177" s="145"/>
      <c r="IHE177" s="145"/>
      <c r="IIA177" s="145"/>
      <c r="IIB177" s="145"/>
      <c r="IIC177" s="145"/>
      <c r="IID177" s="145"/>
      <c r="IIE177" s="145"/>
      <c r="IIF177" s="145"/>
      <c r="IIX177" s="145"/>
      <c r="IIY177" s="145"/>
      <c r="IJB177" s="145"/>
      <c r="IJE177" s="145"/>
      <c r="IJG177" s="145"/>
      <c r="IJI177" s="145"/>
      <c r="IJL177" s="145"/>
      <c r="IJO177" s="145"/>
      <c r="IJR177" s="145"/>
      <c r="IJU177" s="145"/>
      <c r="IJX177" s="145"/>
      <c r="IKA177" s="145"/>
      <c r="IKD177" s="145"/>
      <c r="IKG177" s="145"/>
      <c r="IKI177" s="145"/>
      <c r="IKV177" s="145"/>
      <c r="IKW177" s="145"/>
      <c r="IKX177" s="145"/>
      <c r="IKY177" s="145"/>
      <c r="IKZ177" s="145"/>
      <c r="ILA177" s="145"/>
      <c r="ILB177" s="145"/>
      <c r="ILC177" s="145"/>
      <c r="ILD177" s="145"/>
      <c r="ILE177" s="145"/>
      <c r="ILF177" s="145"/>
      <c r="ILG177" s="145"/>
      <c r="ILH177" s="145"/>
      <c r="ILI177" s="145"/>
      <c r="ILM177" s="145"/>
      <c r="ILO177" s="145"/>
      <c r="ILP177" s="145"/>
      <c r="ILQ177" s="145"/>
      <c r="ILR177" s="145"/>
      <c r="ILU177" s="145"/>
      <c r="ILW177" s="145"/>
      <c r="ILX177" s="145"/>
      <c r="ILY177" s="145"/>
      <c r="ILZ177" s="145"/>
      <c r="IMA177" s="145"/>
      <c r="IMB177" s="145"/>
      <c r="IMC177" s="145"/>
      <c r="IMD177" s="145"/>
      <c r="IME177" s="145"/>
      <c r="IMF177" s="145"/>
      <c r="IMG177" s="145"/>
      <c r="IMH177" s="145"/>
      <c r="IMI177" s="145"/>
      <c r="IML177" s="145"/>
      <c r="IMO177" s="145"/>
      <c r="IMR177" s="145"/>
      <c r="IMU177" s="145"/>
      <c r="IMX177" s="145"/>
      <c r="INJ177" s="145"/>
      <c r="INM177" s="145"/>
      <c r="INP177" s="145"/>
      <c r="INS177" s="145"/>
      <c r="IOB177" s="145"/>
      <c r="IOH177" s="145"/>
      <c r="IOK177" s="145"/>
      <c r="ION177" s="145"/>
      <c r="IOQ177" s="145"/>
      <c r="IOW177" s="145"/>
      <c r="IOZ177" s="145"/>
      <c r="IPF177" s="145"/>
      <c r="IPH177" s="145"/>
      <c r="IPI177" s="145"/>
      <c r="IPK177" s="145"/>
      <c r="IPN177" s="145"/>
      <c r="IPQ177" s="145"/>
      <c r="IPT177" s="145"/>
      <c r="IQB177" s="145"/>
      <c r="IQG177" s="145"/>
      <c r="IQP177" s="145"/>
      <c r="IQS177" s="145"/>
      <c r="IRA177" s="145"/>
      <c r="IRW177" s="145"/>
      <c r="IRX177" s="145"/>
      <c r="IRY177" s="145"/>
      <c r="IRZ177" s="145"/>
      <c r="ISA177" s="145"/>
      <c r="ISB177" s="145"/>
      <c r="IST177" s="145"/>
      <c r="ISU177" s="145"/>
      <c r="ISX177" s="145"/>
      <c r="ITA177" s="145"/>
      <c r="ITC177" s="145"/>
      <c r="ITE177" s="145"/>
      <c r="ITH177" s="145"/>
      <c r="ITK177" s="145"/>
      <c r="ITN177" s="145"/>
      <c r="ITQ177" s="145"/>
      <c r="ITT177" s="145"/>
      <c r="ITW177" s="145"/>
      <c r="ITZ177" s="145"/>
      <c r="IUC177" s="145"/>
      <c r="IUE177" s="145"/>
      <c r="IUR177" s="145"/>
      <c r="IUS177" s="145"/>
      <c r="IUT177" s="145"/>
      <c r="IUU177" s="145"/>
      <c r="IUV177" s="145"/>
      <c r="IUW177" s="145"/>
      <c r="IUX177" s="145"/>
      <c r="IUY177" s="145"/>
      <c r="IUZ177" s="145"/>
      <c r="IVA177" s="145"/>
      <c r="IVB177" s="145"/>
      <c r="IVC177" s="145"/>
      <c r="IVD177" s="145"/>
      <c r="IVE177" s="145"/>
      <c r="IVI177" s="145"/>
      <c r="IVK177" s="145"/>
      <c r="IVL177" s="145"/>
      <c r="IVM177" s="145"/>
      <c r="IVN177" s="145"/>
      <c r="IVQ177" s="145"/>
      <c r="IVS177" s="145"/>
      <c r="IVT177" s="145"/>
      <c r="IVU177" s="145"/>
      <c r="IVV177" s="145"/>
      <c r="IVW177" s="145"/>
      <c r="IVX177" s="145"/>
      <c r="IVY177" s="145"/>
      <c r="IVZ177" s="145"/>
      <c r="IWA177" s="145"/>
      <c r="IWB177" s="145"/>
      <c r="IWC177" s="145"/>
      <c r="IWD177" s="145"/>
      <c r="IWE177" s="145"/>
      <c r="IWH177" s="145"/>
      <c r="IWK177" s="145"/>
      <c r="IWN177" s="145"/>
      <c r="IWQ177" s="145"/>
      <c r="IWT177" s="145"/>
      <c r="IXF177" s="145"/>
      <c r="IXI177" s="145"/>
      <c r="IXL177" s="145"/>
      <c r="IXO177" s="145"/>
      <c r="IXX177" s="145"/>
      <c r="IYD177" s="145"/>
      <c r="IYG177" s="145"/>
      <c r="IYJ177" s="145"/>
      <c r="IYM177" s="145"/>
      <c r="IYS177" s="145"/>
      <c r="IYV177" s="145"/>
      <c r="IZB177" s="145"/>
      <c r="IZD177" s="145"/>
      <c r="IZE177" s="145"/>
      <c r="IZG177" s="145"/>
      <c r="IZJ177" s="145"/>
      <c r="IZM177" s="145"/>
      <c r="IZP177" s="145"/>
      <c r="IZX177" s="145"/>
      <c r="JAC177" s="145"/>
      <c r="JAL177" s="145"/>
      <c r="JAO177" s="145"/>
      <c r="JAW177" s="145"/>
      <c r="JBS177" s="145"/>
      <c r="JBT177" s="145"/>
      <c r="JBU177" s="145"/>
      <c r="JBV177" s="145"/>
      <c r="JBW177" s="145"/>
      <c r="JBX177" s="145"/>
      <c r="JCP177" s="145"/>
      <c r="JCQ177" s="145"/>
      <c r="JCT177" s="145"/>
      <c r="JCW177" s="145"/>
      <c r="JCY177" s="145"/>
      <c r="JDA177" s="145"/>
      <c r="JDD177" s="145"/>
      <c r="JDG177" s="145"/>
      <c r="JDJ177" s="145"/>
      <c r="JDM177" s="145"/>
      <c r="JDP177" s="145"/>
      <c r="JDS177" s="145"/>
      <c r="JDV177" s="145"/>
      <c r="JDY177" s="145"/>
      <c r="JEA177" s="145"/>
      <c r="JEN177" s="145"/>
      <c r="JEO177" s="145"/>
      <c r="JEP177" s="145"/>
      <c r="JEQ177" s="145"/>
      <c r="JER177" s="145"/>
      <c r="JES177" s="145"/>
      <c r="JET177" s="145"/>
      <c r="JEU177" s="145"/>
      <c r="JEV177" s="145"/>
      <c r="JEW177" s="145"/>
      <c r="JEX177" s="145"/>
      <c r="JEY177" s="145"/>
      <c r="JEZ177" s="145"/>
      <c r="JFA177" s="145"/>
      <c r="JFE177" s="145"/>
      <c r="JFG177" s="145"/>
      <c r="JFH177" s="145"/>
      <c r="JFI177" s="145"/>
      <c r="JFJ177" s="145"/>
      <c r="JFM177" s="145"/>
      <c r="JFO177" s="145"/>
      <c r="JFP177" s="145"/>
      <c r="JFQ177" s="145"/>
      <c r="JFR177" s="145"/>
      <c r="JFS177" s="145"/>
      <c r="JFT177" s="145"/>
      <c r="JFU177" s="145"/>
      <c r="JFV177" s="145"/>
      <c r="JFW177" s="145"/>
      <c r="JFX177" s="145"/>
      <c r="JFY177" s="145"/>
      <c r="JFZ177" s="145"/>
      <c r="JGA177" s="145"/>
      <c r="JGD177" s="145"/>
      <c r="JGG177" s="145"/>
      <c r="JGJ177" s="145"/>
      <c r="JGM177" s="145"/>
      <c r="JGP177" s="145"/>
      <c r="JHB177" s="145"/>
      <c r="JHE177" s="145"/>
      <c r="JHH177" s="145"/>
      <c r="JHK177" s="145"/>
      <c r="JHT177" s="145"/>
      <c r="JHZ177" s="145"/>
      <c r="JIC177" s="145"/>
      <c r="JIF177" s="145"/>
      <c r="JII177" s="145"/>
      <c r="JIO177" s="145"/>
      <c r="JIR177" s="145"/>
      <c r="JIX177" s="145"/>
      <c r="JIZ177" s="145"/>
      <c r="JJA177" s="145"/>
      <c r="JJC177" s="145"/>
      <c r="JJF177" s="145"/>
      <c r="JJI177" s="145"/>
      <c r="JJL177" s="145"/>
      <c r="JJT177" s="145"/>
      <c r="JJY177" s="145"/>
      <c r="JKH177" s="145"/>
      <c r="JKK177" s="145"/>
      <c r="JKS177" s="145"/>
      <c r="JLO177" s="145"/>
      <c r="JLP177" s="145"/>
      <c r="JLQ177" s="145"/>
      <c r="JLR177" s="145"/>
      <c r="JLS177" s="145"/>
      <c r="JLT177" s="145"/>
      <c r="JML177" s="145"/>
      <c r="JMM177" s="145"/>
      <c r="JMP177" s="145"/>
      <c r="JMS177" s="145"/>
      <c r="JMU177" s="145"/>
      <c r="JMW177" s="145"/>
      <c r="JMZ177" s="145"/>
      <c r="JNC177" s="145"/>
      <c r="JNF177" s="145"/>
      <c r="JNI177" s="145"/>
      <c r="JNL177" s="145"/>
      <c r="JNO177" s="145"/>
      <c r="JNR177" s="145"/>
      <c r="JNU177" s="145"/>
      <c r="JNW177" s="145"/>
      <c r="JOJ177" s="145"/>
      <c r="JOK177" s="145"/>
      <c r="JOL177" s="145"/>
      <c r="JOM177" s="145"/>
      <c r="JON177" s="145"/>
      <c r="JOO177" s="145"/>
      <c r="JOP177" s="145"/>
      <c r="JOQ177" s="145"/>
      <c r="JOR177" s="145"/>
      <c r="JOS177" s="145"/>
      <c r="JOT177" s="145"/>
      <c r="JOU177" s="145"/>
      <c r="JOV177" s="145"/>
      <c r="JOW177" s="145"/>
      <c r="JPA177" s="145"/>
      <c r="JPC177" s="145"/>
      <c r="JPD177" s="145"/>
      <c r="JPE177" s="145"/>
      <c r="JPF177" s="145"/>
      <c r="JPI177" s="145"/>
      <c r="JPK177" s="145"/>
      <c r="JPL177" s="145"/>
      <c r="JPM177" s="145"/>
      <c r="JPN177" s="145"/>
      <c r="JPO177" s="145"/>
      <c r="JPP177" s="145"/>
      <c r="JPQ177" s="145"/>
      <c r="JPR177" s="145"/>
      <c r="JPS177" s="145"/>
      <c r="JPT177" s="145"/>
      <c r="JPU177" s="145"/>
      <c r="JPV177" s="145"/>
      <c r="JPW177" s="145"/>
      <c r="JPZ177" s="145"/>
      <c r="JQC177" s="145"/>
      <c r="JQF177" s="145"/>
      <c r="JQI177" s="145"/>
      <c r="JQL177" s="145"/>
      <c r="JQX177" s="145"/>
      <c r="JRA177" s="145"/>
      <c r="JRD177" s="145"/>
      <c r="JRG177" s="145"/>
      <c r="JRP177" s="145"/>
      <c r="JRV177" s="145"/>
      <c r="JRY177" s="145"/>
      <c r="JSB177" s="145"/>
      <c r="JSE177" s="145"/>
      <c r="JSK177" s="145"/>
      <c r="JSN177" s="145"/>
      <c r="JST177" s="145"/>
      <c r="JSV177" s="145"/>
      <c r="JSW177" s="145"/>
      <c r="JSY177" s="145"/>
      <c r="JTB177" s="145"/>
      <c r="JTE177" s="145"/>
      <c r="JTH177" s="145"/>
      <c r="JTP177" s="145"/>
      <c r="JTU177" s="145"/>
      <c r="JUD177" s="145"/>
      <c r="JUG177" s="145"/>
      <c r="JUO177" s="145"/>
      <c r="JVK177" s="145"/>
      <c r="JVL177" s="145"/>
      <c r="JVM177" s="145"/>
      <c r="JVN177" s="145"/>
      <c r="JVO177" s="145"/>
      <c r="JVP177" s="145"/>
      <c r="JWH177" s="145"/>
      <c r="JWI177" s="145"/>
      <c r="JWL177" s="145"/>
      <c r="JWO177" s="145"/>
      <c r="JWQ177" s="145"/>
      <c r="JWS177" s="145"/>
      <c r="JWV177" s="145"/>
      <c r="JWY177" s="145"/>
      <c r="JXB177" s="145"/>
      <c r="JXE177" s="145"/>
      <c r="JXH177" s="145"/>
      <c r="JXK177" s="145"/>
      <c r="JXN177" s="145"/>
      <c r="JXQ177" s="145"/>
      <c r="JXS177" s="145"/>
      <c r="JYF177" s="145"/>
      <c r="JYG177" s="145"/>
      <c r="JYH177" s="145"/>
      <c r="JYI177" s="145"/>
      <c r="JYJ177" s="145"/>
      <c r="JYK177" s="145"/>
      <c r="JYL177" s="145"/>
      <c r="JYM177" s="145"/>
      <c r="JYN177" s="145"/>
      <c r="JYO177" s="145"/>
      <c r="JYP177" s="145"/>
      <c r="JYQ177" s="145"/>
      <c r="JYR177" s="145"/>
      <c r="JYS177" s="145"/>
      <c r="JYW177" s="145"/>
      <c r="JYY177" s="145"/>
      <c r="JYZ177" s="145"/>
      <c r="JZA177" s="145"/>
      <c r="JZB177" s="145"/>
      <c r="JZE177" s="145"/>
      <c r="JZG177" s="145"/>
      <c r="JZH177" s="145"/>
      <c r="JZI177" s="145"/>
      <c r="JZJ177" s="145"/>
      <c r="JZK177" s="145"/>
      <c r="JZL177" s="145"/>
      <c r="JZM177" s="145"/>
      <c r="JZN177" s="145"/>
      <c r="JZO177" s="145"/>
      <c r="JZP177" s="145"/>
      <c r="JZQ177" s="145"/>
      <c r="JZR177" s="145"/>
      <c r="JZS177" s="145"/>
      <c r="JZV177" s="145"/>
      <c r="JZY177" s="145"/>
      <c r="KAB177" s="145"/>
      <c r="KAE177" s="145"/>
      <c r="KAH177" s="145"/>
      <c r="KAT177" s="145"/>
      <c r="KAW177" s="145"/>
      <c r="KAZ177" s="145"/>
      <c r="KBC177" s="145"/>
      <c r="KBL177" s="145"/>
      <c r="KBR177" s="145"/>
      <c r="KBU177" s="145"/>
      <c r="KBX177" s="145"/>
      <c r="KCA177" s="145"/>
      <c r="KCG177" s="145"/>
      <c r="KCJ177" s="145"/>
      <c r="KCP177" s="145"/>
      <c r="KCR177" s="145"/>
      <c r="KCS177" s="145"/>
      <c r="KCU177" s="145"/>
      <c r="KCX177" s="145"/>
      <c r="KDA177" s="145"/>
      <c r="KDD177" s="145"/>
      <c r="KDL177" s="145"/>
      <c r="KDQ177" s="145"/>
      <c r="KDZ177" s="145"/>
      <c r="KEC177" s="145"/>
      <c r="KEK177" s="145"/>
      <c r="KFG177" s="145"/>
      <c r="KFH177" s="145"/>
      <c r="KFI177" s="145"/>
      <c r="KFJ177" s="145"/>
      <c r="KFK177" s="145"/>
      <c r="KFL177" s="145"/>
      <c r="KGD177" s="145"/>
      <c r="KGE177" s="145"/>
      <c r="KGH177" s="145"/>
      <c r="KGK177" s="145"/>
      <c r="KGM177" s="145"/>
      <c r="KGO177" s="145"/>
      <c r="KGR177" s="145"/>
      <c r="KGU177" s="145"/>
      <c r="KGX177" s="145"/>
      <c r="KHA177" s="145"/>
      <c r="KHD177" s="145"/>
      <c r="KHG177" s="145"/>
      <c r="KHJ177" s="145"/>
      <c r="KHM177" s="145"/>
      <c r="KHO177" s="145"/>
      <c r="KIB177" s="145"/>
      <c r="KIC177" s="145"/>
      <c r="KID177" s="145"/>
      <c r="KIE177" s="145"/>
      <c r="KIF177" s="145"/>
      <c r="KIG177" s="145"/>
      <c r="KIH177" s="145"/>
      <c r="KII177" s="145"/>
      <c r="KIJ177" s="145"/>
      <c r="KIK177" s="145"/>
      <c r="KIL177" s="145"/>
      <c r="KIM177" s="145"/>
      <c r="KIN177" s="145"/>
      <c r="KIO177" s="145"/>
      <c r="KIS177" s="145"/>
      <c r="KIU177" s="145"/>
      <c r="KIV177" s="145"/>
      <c r="KIW177" s="145"/>
      <c r="KIX177" s="145"/>
      <c r="KJA177" s="145"/>
      <c r="KJC177" s="145"/>
      <c r="KJD177" s="145"/>
      <c r="KJE177" s="145"/>
      <c r="KJF177" s="145"/>
      <c r="KJG177" s="145"/>
      <c r="KJH177" s="145"/>
      <c r="KJI177" s="145"/>
      <c r="KJJ177" s="145"/>
      <c r="KJK177" s="145"/>
      <c r="KJL177" s="145"/>
      <c r="KJM177" s="145"/>
      <c r="KJN177" s="145"/>
      <c r="KJO177" s="145"/>
      <c r="KJR177" s="145"/>
      <c r="KJU177" s="145"/>
      <c r="KJX177" s="145"/>
      <c r="KKA177" s="145"/>
      <c r="KKD177" s="145"/>
      <c r="KKP177" s="145"/>
      <c r="KKS177" s="145"/>
      <c r="KKV177" s="145"/>
      <c r="KKY177" s="145"/>
      <c r="KLH177" s="145"/>
      <c r="KLN177" s="145"/>
      <c r="KLQ177" s="145"/>
      <c r="KLT177" s="145"/>
      <c r="KLW177" s="145"/>
      <c r="KMC177" s="145"/>
      <c r="KMF177" s="145"/>
      <c r="KML177" s="145"/>
      <c r="KMN177" s="145"/>
      <c r="KMO177" s="145"/>
      <c r="KMQ177" s="145"/>
      <c r="KMT177" s="145"/>
      <c r="KMW177" s="145"/>
      <c r="KMZ177" s="145"/>
      <c r="KNH177" s="145"/>
      <c r="KNM177" s="145"/>
      <c r="KNV177" s="145"/>
      <c r="KNY177" s="145"/>
      <c r="KOG177" s="145"/>
      <c r="KPC177" s="145"/>
      <c r="KPD177" s="145"/>
      <c r="KPE177" s="145"/>
      <c r="KPF177" s="145"/>
      <c r="KPG177" s="145"/>
      <c r="KPH177" s="145"/>
      <c r="KPZ177" s="145"/>
      <c r="KQA177" s="145"/>
      <c r="KQD177" s="145"/>
      <c r="KQG177" s="145"/>
      <c r="KQI177" s="145"/>
      <c r="KQK177" s="145"/>
      <c r="KQN177" s="145"/>
      <c r="KQQ177" s="145"/>
      <c r="KQT177" s="145"/>
      <c r="KQW177" s="145"/>
      <c r="KQZ177" s="145"/>
      <c r="KRC177" s="145"/>
      <c r="KRF177" s="145"/>
      <c r="KRI177" s="145"/>
      <c r="KRK177" s="145"/>
      <c r="KRX177" s="145"/>
      <c r="KRY177" s="145"/>
      <c r="KRZ177" s="145"/>
      <c r="KSA177" s="145"/>
      <c r="KSB177" s="145"/>
      <c r="KSC177" s="145"/>
      <c r="KSD177" s="145"/>
      <c r="KSE177" s="145"/>
      <c r="KSF177" s="145"/>
      <c r="KSG177" s="145"/>
      <c r="KSH177" s="145"/>
      <c r="KSI177" s="145"/>
      <c r="KSJ177" s="145"/>
      <c r="KSK177" s="145"/>
      <c r="KSO177" s="145"/>
      <c r="KSQ177" s="145"/>
      <c r="KSR177" s="145"/>
      <c r="KSS177" s="145"/>
      <c r="KST177" s="145"/>
      <c r="KSW177" s="145"/>
      <c r="KSY177" s="145"/>
      <c r="KSZ177" s="145"/>
      <c r="KTA177" s="145"/>
      <c r="KTB177" s="145"/>
      <c r="KTC177" s="145"/>
      <c r="KTD177" s="145"/>
      <c r="KTE177" s="145"/>
      <c r="KTF177" s="145"/>
      <c r="KTG177" s="145"/>
      <c r="KTH177" s="145"/>
      <c r="KTI177" s="145"/>
      <c r="KTJ177" s="145"/>
      <c r="KTK177" s="145"/>
      <c r="KTN177" s="145"/>
      <c r="KTQ177" s="145"/>
      <c r="KTT177" s="145"/>
      <c r="KTW177" s="145"/>
      <c r="KTZ177" s="145"/>
      <c r="KUL177" s="145"/>
      <c r="KUO177" s="145"/>
      <c r="KUR177" s="145"/>
      <c r="KUU177" s="145"/>
      <c r="KVD177" s="145"/>
      <c r="KVJ177" s="145"/>
      <c r="KVM177" s="145"/>
      <c r="KVP177" s="145"/>
      <c r="KVS177" s="145"/>
      <c r="KVY177" s="145"/>
      <c r="KWB177" s="145"/>
      <c r="KWH177" s="145"/>
      <c r="KWJ177" s="145"/>
      <c r="KWK177" s="145"/>
      <c r="KWM177" s="145"/>
      <c r="KWP177" s="145"/>
      <c r="KWS177" s="145"/>
      <c r="KWV177" s="145"/>
      <c r="KXD177" s="145"/>
      <c r="KXI177" s="145"/>
      <c r="KXR177" s="145"/>
      <c r="KXU177" s="145"/>
      <c r="KYC177" s="145"/>
      <c r="KYY177" s="145"/>
      <c r="KYZ177" s="145"/>
      <c r="KZA177" s="145"/>
      <c r="KZB177" s="145"/>
      <c r="KZC177" s="145"/>
      <c r="KZD177" s="145"/>
      <c r="KZV177" s="145"/>
      <c r="KZW177" s="145"/>
      <c r="KZZ177" s="145"/>
      <c r="LAC177" s="145"/>
      <c r="LAE177" s="145"/>
      <c r="LAG177" s="145"/>
      <c r="LAJ177" s="145"/>
      <c r="LAM177" s="145"/>
      <c r="LAP177" s="145"/>
      <c r="LAS177" s="145"/>
      <c r="LAV177" s="145"/>
      <c r="LAY177" s="145"/>
      <c r="LBB177" s="145"/>
      <c r="LBE177" s="145"/>
      <c r="LBG177" s="145"/>
      <c r="LBT177" s="145"/>
      <c r="LBU177" s="145"/>
      <c r="LBV177" s="145"/>
      <c r="LBW177" s="145"/>
      <c r="LBX177" s="145"/>
      <c r="LBY177" s="145"/>
      <c r="LBZ177" s="145"/>
      <c r="LCA177" s="145"/>
      <c r="LCB177" s="145"/>
      <c r="LCC177" s="145"/>
      <c r="LCD177" s="145"/>
      <c r="LCE177" s="145"/>
      <c r="LCF177" s="145"/>
      <c r="LCG177" s="145"/>
      <c r="LCK177" s="145"/>
      <c r="LCM177" s="145"/>
      <c r="LCN177" s="145"/>
      <c r="LCO177" s="145"/>
      <c r="LCP177" s="145"/>
      <c r="LCS177" s="145"/>
      <c r="LCU177" s="145"/>
      <c r="LCV177" s="145"/>
      <c r="LCW177" s="145"/>
      <c r="LCX177" s="145"/>
      <c r="LCY177" s="145"/>
      <c r="LCZ177" s="145"/>
      <c r="LDA177" s="145"/>
      <c r="LDB177" s="145"/>
      <c r="LDC177" s="145"/>
      <c r="LDD177" s="145"/>
      <c r="LDE177" s="145"/>
      <c r="LDF177" s="145"/>
      <c r="LDG177" s="145"/>
      <c r="LDJ177" s="145"/>
      <c r="LDM177" s="145"/>
      <c r="LDP177" s="145"/>
      <c r="LDS177" s="145"/>
      <c r="LDV177" s="145"/>
      <c r="LEH177" s="145"/>
      <c r="LEK177" s="145"/>
      <c r="LEN177" s="145"/>
      <c r="LEQ177" s="145"/>
      <c r="LEZ177" s="145"/>
      <c r="LFF177" s="145"/>
      <c r="LFI177" s="145"/>
      <c r="LFL177" s="145"/>
      <c r="LFO177" s="145"/>
      <c r="LFU177" s="145"/>
      <c r="LFX177" s="145"/>
      <c r="LGD177" s="145"/>
      <c r="LGF177" s="145"/>
      <c r="LGG177" s="145"/>
      <c r="LGI177" s="145"/>
      <c r="LGL177" s="145"/>
      <c r="LGO177" s="145"/>
      <c r="LGR177" s="145"/>
      <c r="LGZ177" s="145"/>
      <c r="LHE177" s="145"/>
      <c r="LHN177" s="145"/>
      <c r="LHQ177" s="145"/>
      <c r="LHY177" s="145"/>
      <c r="LIU177" s="145"/>
      <c r="LIV177" s="145"/>
      <c r="LIW177" s="145"/>
      <c r="LIX177" s="145"/>
      <c r="LIY177" s="145"/>
      <c r="LIZ177" s="145"/>
      <c r="LJR177" s="145"/>
      <c r="LJS177" s="145"/>
      <c r="LJV177" s="145"/>
      <c r="LJY177" s="145"/>
      <c r="LKA177" s="145"/>
      <c r="LKC177" s="145"/>
      <c r="LKF177" s="145"/>
      <c r="LKI177" s="145"/>
      <c r="LKL177" s="145"/>
      <c r="LKO177" s="145"/>
      <c r="LKR177" s="145"/>
      <c r="LKU177" s="145"/>
      <c r="LKX177" s="145"/>
      <c r="LLA177" s="145"/>
      <c r="LLC177" s="145"/>
      <c r="LLP177" s="145"/>
      <c r="LLQ177" s="145"/>
      <c r="LLR177" s="145"/>
      <c r="LLS177" s="145"/>
      <c r="LLT177" s="145"/>
      <c r="LLU177" s="145"/>
      <c r="LLV177" s="145"/>
      <c r="LLW177" s="145"/>
      <c r="LLX177" s="145"/>
      <c r="LLY177" s="145"/>
      <c r="LLZ177" s="145"/>
      <c r="LMA177" s="145"/>
      <c r="LMB177" s="145"/>
      <c r="LMC177" s="145"/>
      <c r="LMG177" s="145"/>
      <c r="LMI177" s="145"/>
      <c r="LMJ177" s="145"/>
      <c r="LMK177" s="145"/>
      <c r="LML177" s="145"/>
      <c r="LMO177" s="145"/>
      <c r="LMQ177" s="145"/>
      <c r="LMR177" s="145"/>
      <c r="LMS177" s="145"/>
      <c r="LMT177" s="145"/>
      <c r="LMU177" s="145"/>
      <c r="LMV177" s="145"/>
      <c r="LMW177" s="145"/>
      <c r="LMX177" s="145"/>
      <c r="LMY177" s="145"/>
      <c r="LMZ177" s="145"/>
      <c r="LNA177" s="145"/>
      <c r="LNB177" s="145"/>
      <c r="LNC177" s="145"/>
      <c r="LNF177" s="145"/>
      <c r="LNI177" s="145"/>
      <c r="LNL177" s="145"/>
      <c r="LNO177" s="145"/>
      <c r="LNR177" s="145"/>
      <c r="LOD177" s="145"/>
      <c r="LOG177" s="145"/>
      <c r="LOJ177" s="145"/>
      <c r="LOM177" s="145"/>
      <c r="LOV177" s="145"/>
      <c r="LPB177" s="145"/>
      <c r="LPE177" s="145"/>
      <c r="LPH177" s="145"/>
      <c r="LPK177" s="145"/>
      <c r="LPQ177" s="145"/>
      <c r="LPT177" s="145"/>
      <c r="LPZ177" s="145"/>
      <c r="LQB177" s="145"/>
      <c r="LQC177" s="145"/>
      <c r="LQE177" s="145"/>
      <c r="LQH177" s="145"/>
      <c r="LQK177" s="145"/>
      <c r="LQN177" s="145"/>
      <c r="LQV177" s="145"/>
      <c r="LRA177" s="145"/>
      <c r="LRJ177" s="145"/>
      <c r="LRM177" s="145"/>
      <c r="LRU177" s="145"/>
      <c r="LSQ177" s="145"/>
      <c r="LSR177" s="145"/>
      <c r="LSS177" s="145"/>
      <c r="LST177" s="145"/>
      <c r="LSU177" s="145"/>
      <c r="LSV177" s="145"/>
      <c r="LTN177" s="145"/>
      <c r="LTO177" s="145"/>
      <c r="LTR177" s="145"/>
      <c r="LTU177" s="145"/>
      <c r="LTW177" s="145"/>
      <c r="LTY177" s="145"/>
      <c r="LUB177" s="145"/>
      <c r="LUE177" s="145"/>
      <c r="LUH177" s="145"/>
      <c r="LUK177" s="145"/>
      <c r="LUN177" s="145"/>
      <c r="LUQ177" s="145"/>
      <c r="LUT177" s="145"/>
      <c r="LUW177" s="145"/>
      <c r="LUY177" s="145"/>
      <c r="LVL177" s="145"/>
      <c r="LVM177" s="145"/>
      <c r="LVN177" s="145"/>
      <c r="LVO177" s="145"/>
      <c r="LVP177" s="145"/>
      <c r="LVQ177" s="145"/>
      <c r="LVR177" s="145"/>
      <c r="LVS177" s="145"/>
      <c r="LVT177" s="145"/>
      <c r="LVU177" s="145"/>
      <c r="LVV177" s="145"/>
      <c r="LVW177" s="145"/>
      <c r="LVX177" s="145"/>
      <c r="LVY177" s="145"/>
      <c r="LWC177" s="145"/>
      <c r="LWE177" s="145"/>
      <c r="LWF177" s="145"/>
      <c r="LWG177" s="145"/>
      <c r="LWH177" s="145"/>
      <c r="LWK177" s="145"/>
      <c r="LWM177" s="145"/>
      <c r="LWN177" s="145"/>
      <c r="LWO177" s="145"/>
      <c r="LWP177" s="145"/>
      <c r="LWQ177" s="145"/>
      <c r="LWR177" s="145"/>
      <c r="LWS177" s="145"/>
      <c r="LWT177" s="145"/>
      <c r="LWU177" s="145"/>
      <c r="LWV177" s="145"/>
      <c r="LWW177" s="145"/>
      <c r="LWX177" s="145"/>
      <c r="LWY177" s="145"/>
      <c r="LXB177" s="145"/>
      <c r="LXE177" s="145"/>
      <c r="LXH177" s="145"/>
      <c r="LXK177" s="145"/>
      <c r="LXN177" s="145"/>
      <c r="LXZ177" s="145"/>
      <c r="LYC177" s="145"/>
      <c r="LYF177" s="145"/>
      <c r="LYI177" s="145"/>
      <c r="LYR177" s="145"/>
      <c r="LYX177" s="145"/>
      <c r="LZA177" s="145"/>
      <c r="LZD177" s="145"/>
      <c r="LZG177" s="145"/>
      <c r="LZM177" s="145"/>
      <c r="LZP177" s="145"/>
      <c r="LZV177" s="145"/>
      <c r="LZX177" s="145"/>
      <c r="LZY177" s="145"/>
      <c r="MAA177" s="145"/>
      <c r="MAD177" s="145"/>
      <c r="MAG177" s="145"/>
      <c r="MAJ177" s="145"/>
      <c r="MAR177" s="145"/>
      <c r="MAW177" s="145"/>
      <c r="MBF177" s="145"/>
      <c r="MBI177" s="145"/>
      <c r="MBQ177" s="145"/>
      <c r="MCM177" s="145"/>
      <c r="MCN177" s="145"/>
      <c r="MCO177" s="145"/>
      <c r="MCP177" s="145"/>
      <c r="MCQ177" s="145"/>
      <c r="MCR177" s="145"/>
      <c r="MDJ177" s="145"/>
      <c r="MDK177" s="145"/>
      <c r="MDN177" s="145"/>
      <c r="MDQ177" s="145"/>
      <c r="MDS177" s="145"/>
      <c r="MDU177" s="145"/>
      <c r="MDX177" s="145"/>
      <c r="MEA177" s="145"/>
      <c r="MED177" s="145"/>
      <c r="MEG177" s="145"/>
      <c r="MEJ177" s="145"/>
      <c r="MEM177" s="145"/>
      <c r="MEP177" s="145"/>
      <c r="MES177" s="145"/>
      <c r="MEU177" s="145"/>
      <c r="MFH177" s="145"/>
      <c r="MFI177" s="145"/>
      <c r="MFJ177" s="145"/>
      <c r="MFK177" s="145"/>
      <c r="MFL177" s="145"/>
      <c r="MFM177" s="145"/>
      <c r="MFN177" s="145"/>
      <c r="MFO177" s="145"/>
      <c r="MFP177" s="145"/>
      <c r="MFQ177" s="145"/>
      <c r="MFR177" s="145"/>
      <c r="MFS177" s="145"/>
      <c r="MFT177" s="145"/>
      <c r="MFU177" s="145"/>
      <c r="MFY177" s="145"/>
      <c r="MGA177" s="145"/>
      <c r="MGB177" s="145"/>
      <c r="MGC177" s="145"/>
      <c r="MGD177" s="145"/>
      <c r="MGG177" s="145"/>
      <c r="MGI177" s="145"/>
      <c r="MGJ177" s="145"/>
      <c r="MGK177" s="145"/>
      <c r="MGL177" s="145"/>
      <c r="MGM177" s="145"/>
      <c r="MGN177" s="145"/>
      <c r="MGO177" s="145"/>
      <c r="MGP177" s="145"/>
      <c r="MGQ177" s="145"/>
      <c r="MGR177" s="145"/>
      <c r="MGS177" s="145"/>
      <c r="MGT177" s="145"/>
      <c r="MGU177" s="145"/>
      <c r="MGX177" s="145"/>
      <c r="MHA177" s="145"/>
      <c r="MHD177" s="145"/>
      <c r="MHG177" s="145"/>
      <c r="MHJ177" s="145"/>
      <c r="MHV177" s="145"/>
      <c r="MHY177" s="145"/>
      <c r="MIB177" s="145"/>
      <c r="MIE177" s="145"/>
      <c r="MIN177" s="145"/>
      <c r="MIT177" s="145"/>
      <c r="MIW177" s="145"/>
      <c r="MIZ177" s="145"/>
      <c r="MJC177" s="145"/>
      <c r="MJI177" s="145"/>
      <c r="MJL177" s="145"/>
      <c r="MJR177" s="145"/>
      <c r="MJT177" s="145"/>
      <c r="MJU177" s="145"/>
      <c r="MJW177" s="145"/>
      <c r="MJZ177" s="145"/>
      <c r="MKC177" s="145"/>
      <c r="MKF177" s="145"/>
      <c r="MKN177" s="145"/>
      <c r="MKS177" s="145"/>
      <c r="MLB177" s="145"/>
      <c r="MLE177" s="145"/>
      <c r="MLM177" s="145"/>
      <c r="MMI177" s="145"/>
      <c r="MMJ177" s="145"/>
      <c r="MMK177" s="145"/>
      <c r="MML177" s="145"/>
      <c r="MMM177" s="145"/>
      <c r="MMN177" s="145"/>
      <c r="MNF177" s="145"/>
      <c r="MNG177" s="145"/>
      <c r="MNJ177" s="145"/>
      <c r="MNM177" s="145"/>
      <c r="MNO177" s="145"/>
      <c r="MNQ177" s="145"/>
      <c r="MNT177" s="145"/>
      <c r="MNW177" s="145"/>
      <c r="MNZ177" s="145"/>
      <c r="MOC177" s="145"/>
      <c r="MOF177" s="145"/>
      <c r="MOI177" s="145"/>
      <c r="MOL177" s="145"/>
      <c r="MOO177" s="145"/>
      <c r="MOQ177" s="145"/>
      <c r="MPD177" s="145"/>
      <c r="MPE177" s="145"/>
      <c r="MPF177" s="145"/>
      <c r="MPG177" s="145"/>
      <c r="MPH177" s="145"/>
      <c r="MPI177" s="145"/>
      <c r="MPJ177" s="145"/>
      <c r="MPK177" s="145"/>
      <c r="MPL177" s="145"/>
      <c r="MPM177" s="145"/>
      <c r="MPN177" s="145"/>
      <c r="MPO177" s="145"/>
      <c r="MPP177" s="145"/>
      <c r="MPQ177" s="145"/>
      <c r="MPU177" s="145"/>
      <c r="MPW177" s="145"/>
      <c r="MPX177" s="145"/>
      <c r="MPY177" s="145"/>
      <c r="MPZ177" s="145"/>
      <c r="MQC177" s="145"/>
      <c r="MQE177" s="145"/>
      <c r="MQF177" s="145"/>
      <c r="MQG177" s="145"/>
      <c r="MQH177" s="145"/>
      <c r="MQI177" s="145"/>
      <c r="MQJ177" s="145"/>
      <c r="MQK177" s="145"/>
      <c r="MQL177" s="145"/>
      <c r="MQM177" s="145"/>
      <c r="MQN177" s="145"/>
      <c r="MQO177" s="145"/>
      <c r="MQP177" s="145"/>
      <c r="MQQ177" s="145"/>
      <c r="MQT177" s="145"/>
      <c r="MQW177" s="145"/>
      <c r="MQZ177" s="145"/>
      <c r="MRC177" s="145"/>
      <c r="MRF177" s="145"/>
      <c r="MRR177" s="145"/>
      <c r="MRU177" s="145"/>
      <c r="MRX177" s="145"/>
      <c r="MSA177" s="145"/>
      <c r="MSJ177" s="145"/>
      <c r="MSP177" s="145"/>
      <c r="MSS177" s="145"/>
      <c r="MSV177" s="145"/>
      <c r="MSY177" s="145"/>
      <c r="MTE177" s="145"/>
      <c r="MTH177" s="145"/>
      <c r="MTN177" s="145"/>
      <c r="MTP177" s="145"/>
      <c r="MTQ177" s="145"/>
      <c r="MTS177" s="145"/>
      <c r="MTV177" s="145"/>
      <c r="MTY177" s="145"/>
      <c r="MUB177" s="145"/>
      <c r="MUJ177" s="145"/>
      <c r="MUO177" s="145"/>
      <c r="MUX177" s="145"/>
      <c r="MVA177" s="145"/>
      <c r="MVI177" s="145"/>
      <c r="MWE177" s="145"/>
      <c r="MWF177" s="145"/>
      <c r="MWG177" s="145"/>
      <c r="MWH177" s="145"/>
      <c r="MWI177" s="145"/>
      <c r="MWJ177" s="145"/>
      <c r="MXB177" s="145"/>
      <c r="MXC177" s="145"/>
      <c r="MXF177" s="145"/>
      <c r="MXI177" s="145"/>
      <c r="MXK177" s="145"/>
      <c r="MXM177" s="145"/>
      <c r="MXP177" s="145"/>
      <c r="MXS177" s="145"/>
      <c r="MXV177" s="145"/>
      <c r="MXY177" s="145"/>
      <c r="MYB177" s="145"/>
      <c r="MYE177" s="145"/>
      <c r="MYH177" s="145"/>
      <c r="MYK177" s="145"/>
      <c r="MYM177" s="145"/>
      <c r="MYZ177" s="145"/>
      <c r="MZA177" s="145"/>
      <c r="MZB177" s="145"/>
      <c r="MZC177" s="145"/>
      <c r="MZD177" s="145"/>
      <c r="MZE177" s="145"/>
      <c r="MZF177" s="145"/>
      <c r="MZG177" s="145"/>
      <c r="MZH177" s="145"/>
      <c r="MZI177" s="145"/>
      <c r="MZJ177" s="145"/>
      <c r="MZK177" s="145"/>
      <c r="MZL177" s="145"/>
      <c r="MZM177" s="145"/>
      <c r="MZQ177" s="145"/>
      <c r="MZS177" s="145"/>
      <c r="MZT177" s="145"/>
      <c r="MZU177" s="145"/>
      <c r="MZV177" s="145"/>
      <c r="MZY177" s="145"/>
      <c r="NAA177" s="145"/>
      <c r="NAB177" s="145"/>
      <c r="NAC177" s="145"/>
      <c r="NAD177" s="145"/>
      <c r="NAE177" s="145"/>
      <c r="NAF177" s="145"/>
      <c r="NAG177" s="145"/>
      <c r="NAH177" s="145"/>
      <c r="NAI177" s="145"/>
      <c r="NAJ177" s="145"/>
      <c r="NAK177" s="145"/>
      <c r="NAL177" s="145"/>
      <c r="NAM177" s="145"/>
      <c r="NAP177" s="145"/>
      <c r="NAS177" s="145"/>
      <c r="NAV177" s="145"/>
      <c r="NAY177" s="145"/>
      <c r="NBB177" s="145"/>
      <c r="NBN177" s="145"/>
      <c r="NBQ177" s="145"/>
      <c r="NBT177" s="145"/>
      <c r="NBW177" s="145"/>
      <c r="NCF177" s="145"/>
      <c r="NCL177" s="145"/>
      <c r="NCO177" s="145"/>
      <c r="NCR177" s="145"/>
      <c r="NCU177" s="145"/>
      <c r="NDA177" s="145"/>
      <c r="NDD177" s="145"/>
      <c r="NDJ177" s="145"/>
      <c r="NDL177" s="145"/>
      <c r="NDM177" s="145"/>
      <c r="NDO177" s="145"/>
      <c r="NDR177" s="145"/>
      <c r="NDU177" s="145"/>
      <c r="NDX177" s="145"/>
      <c r="NEF177" s="145"/>
      <c r="NEK177" s="145"/>
      <c r="NET177" s="145"/>
      <c r="NEW177" s="145"/>
      <c r="NFE177" s="145"/>
      <c r="NGA177" s="145"/>
      <c r="NGB177" s="145"/>
      <c r="NGC177" s="145"/>
      <c r="NGD177" s="145"/>
      <c r="NGE177" s="145"/>
      <c r="NGF177" s="145"/>
      <c r="NGX177" s="145"/>
      <c r="NGY177" s="145"/>
      <c r="NHB177" s="145"/>
      <c r="NHE177" s="145"/>
      <c r="NHG177" s="145"/>
      <c r="NHI177" s="145"/>
      <c r="NHL177" s="145"/>
      <c r="NHO177" s="145"/>
      <c r="NHR177" s="145"/>
      <c r="NHU177" s="145"/>
      <c r="NHX177" s="145"/>
      <c r="NIA177" s="145"/>
      <c r="NID177" s="145"/>
      <c r="NIG177" s="145"/>
      <c r="NII177" s="145"/>
      <c r="NIV177" s="145"/>
      <c r="NIW177" s="145"/>
      <c r="NIX177" s="145"/>
      <c r="NIY177" s="145"/>
      <c r="NIZ177" s="145"/>
      <c r="NJA177" s="145"/>
      <c r="NJB177" s="145"/>
      <c r="NJC177" s="145"/>
      <c r="NJD177" s="145"/>
      <c r="NJE177" s="145"/>
      <c r="NJF177" s="145"/>
      <c r="NJG177" s="145"/>
      <c r="NJH177" s="145"/>
      <c r="NJI177" s="145"/>
      <c r="NJM177" s="145"/>
      <c r="NJO177" s="145"/>
      <c r="NJP177" s="145"/>
      <c r="NJQ177" s="145"/>
      <c r="NJR177" s="145"/>
      <c r="NJU177" s="145"/>
      <c r="NJW177" s="145"/>
      <c r="NJX177" s="145"/>
      <c r="NJY177" s="145"/>
      <c r="NJZ177" s="145"/>
      <c r="NKA177" s="145"/>
      <c r="NKB177" s="145"/>
      <c r="NKC177" s="145"/>
      <c r="NKD177" s="145"/>
      <c r="NKE177" s="145"/>
      <c r="NKF177" s="145"/>
      <c r="NKG177" s="145"/>
      <c r="NKH177" s="145"/>
      <c r="NKI177" s="145"/>
      <c r="NKL177" s="145"/>
      <c r="NKO177" s="145"/>
      <c r="NKR177" s="145"/>
      <c r="NKU177" s="145"/>
      <c r="NKX177" s="145"/>
      <c r="NLJ177" s="145"/>
      <c r="NLM177" s="145"/>
      <c r="NLP177" s="145"/>
      <c r="NLS177" s="145"/>
      <c r="NMB177" s="145"/>
      <c r="NMH177" s="145"/>
      <c r="NMK177" s="145"/>
      <c r="NMN177" s="145"/>
      <c r="NMQ177" s="145"/>
      <c r="NMW177" s="145"/>
      <c r="NMZ177" s="145"/>
      <c r="NNF177" s="145"/>
      <c r="NNH177" s="145"/>
      <c r="NNI177" s="145"/>
      <c r="NNK177" s="145"/>
      <c r="NNN177" s="145"/>
      <c r="NNQ177" s="145"/>
      <c r="NNT177" s="145"/>
      <c r="NOB177" s="145"/>
      <c r="NOG177" s="145"/>
      <c r="NOP177" s="145"/>
      <c r="NOS177" s="145"/>
      <c r="NPA177" s="145"/>
      <c r="NPW177" s="145"/>
      <c r="NPX177" s="145"/>
      <c r="NPY177" s="145"/>
      <c r="NPZ177" s="145"/>
      <c r="NQA177" s="145"/>
      <c r="NQB177" s="145"/>
      <c r="NQT177" s="145"/>
      <c r="NQU177" s="145"/>
      <c r="NQX177" s="145"/>
      <c r="NRA177" s="145"/>
      <c r="NRC177" s="145"/>
      <c r="NRE177" s="145"/>
      <c r="NRH177" s="145"/>
      <c r="NRK177" s="145"/>
      <c r="NRN177" s="145"/>
      <c r="NRQ177" s="145"/>
      <c r="NRT177" s="145"/>
      <c r="NRW177" s="145"/>
      <c r="NRZ177" s="145"/>
      <c r="NSC177" s="145"/>
      <c r="NSE177" s="145"/>
      <c r="NSR177" s="145"/>
      <c r="NSS177" s="145"/>
      <c r="NST177" s="145"/>
      <c r="NSU177" s="145"/>
      <c r="NSV177" s="145"/>
      <c r="NSW177" s="145"/>
      <c r="NSX177" s="145"/>
      <c r="NSY177" s="145"/>
      <c r="NSZ177" s="145"/>
      <c r="NTA177" s="145"/>
      <c r="NTB177" s="145"/>
      <c r="NTC177" s="145"/>
      <c r="NTD177" s="145"/>
      <c r="NTE177" s="145"/>
      <c r="NTI177" s="145"/>
      <c r="NTK177" s="145"/>
      <c r="NTL177" s="145"/>
      <c r="NTM177" s="145"/>
      <c r="NTN177" s="145"/>
      <c r="NTQ177" s="145"/>
      <c r="NTS177" s="145"/>
      <c r="NTT177" s="145"/>
      <c r="NTU177" s="145"/>
      <c r="NTV177" s="145"/>
      <c r="NTW177" s="145"/>
      <c r="NTX177" s="145"/>
      <c r="NTY177" s="145"/>
      <c r="NTZ177" s="145"/>
      <c r="NUA177" s="145"/>
      <c r="NUB177" s="145"/>
      <c r="NUC177" s="145"/>
      <c r="NUD177" s="145"/>
      <c r="NUE177" s="145"/>
      <c r="NUH177" s="145"/>
      <c r="NUK177" s="145"/>
      <c r="NUN177" s="145"/>
      <c r="NUQ177" s="145"/>
      <c r="NUT177" s="145"/>
      <c r="NVF177" s="145"/>
      <c r="NVI177" s="145"/>
      <c r="NVL177" s="145"/>
      <c r="NVO177" s="145"/>
      <c r="NVX177" s="145"/>
      <c r="NWD177" s="145"/>
      <c r="NWG177" s="145"/>
      <c r="NWJ177" s="145"/>
      <c r="NWM177" s="145"/>
      <c r="NWS177" s="145"/>
      <c r="NWV177" s="145"/>
      <c r="NXB177" s="145"/>
      <c r="NXD177" s="145"/>
      <c r="NXE177" s="145"/>
      <c r="NXG177" s="145"/>
      <c r="NXJ177" s="145"/>
      <c r="NXM177" s="145"/>
      <c r="NXP177" s="145"/>
      <c r="NXX177" s="145"/>
      <c r="NYC177" s="145"/>
      <c r="NYL177" s="145"/>
      <c r="NYO177" s="145"/>
      <c r="NYW177" s="145"/>
      <c r="NZS177" s="145"/>
      <c r="NZT177" s="145"/>
      <c r="NZU177" s="145"/>
      <c r="NZV177" s="145"/>
      <c r="NZW177" s="145"/>
      <c r="NZX177" s="145"/>
      <c r="OAP177" s="145"/>
      <c r="OAQ177" s="145"/>
      <c r="OAT177" s="145"/>
      <c r="OAW177" s="145"/>
      <c r="OAY177" s="145"/>
      <c r="OBA177" s="145"/>
      <c r="OBD177" s="145"/>
      <c r="OBG177" s="145"/>
      <c r="OBJ177" s="145"/>
      <c r="OBM177" s="145"/>
      <c r="OBP177" s="145"/>
      <c r="OBS177" s="145"/>
      <c r="OBV177" s="145"/>
      <c r="OBY177" s="145"/>
      <c r="OCA177" s="145"/>
      <c r="OCN177" s="145"/>
      <c r="OCO177" s="145"/>
      <c r="OCP177" s="145"/>
      <c r="OCQ177" s="145"/>
      <c r="OCR177" s="145"/>
      <c r="OCS177" s="145"/>
      <c r="OCT177" s="145"/>
      <c r="OCU177" s="145"/>
      <c r="OCV177" s="145"/>
      <c r="OCW177" s="145"/>
      <c r="OCX177" s="145"/>
      <c r="OCY177" s="145"/>
      <c r="OCZ177" s="145"/>
      <c r="ODA177" s="145"/>
      <c r="ODE177" s="145"/>
      <c r="ODG177" s="145"/>
      <c r="ODH177" s="145"/>
      <c r="ODI177" s="145"/>
      <c r="ODJ177" s="145"/>
      <c r="ODM177" s="145"/>
      <c r="ODO177" s="145"/>
      <c r="ODP177" s="145"/>
      <c r="ODQ177" s="145"/>
      <c r="ODR177" s="145"/>
      <c r="ODS177" s="145"/>
      <c r="ODT177" s="145"/>
      <c r="ODU177" s="145"/>
      <c r="ODV177" s="145"/>
      <c r="ODW177" s="145"/>
      <c r="ODX177" s="145"/>
      <c r="ODY177" s="145"/>
      <c r="ODZ177" s="145"/>
      <c r="OEA177" s="145"/>
      <c r="OED177" s="145"/>
      <c r="OEG177" s="145"/>
      <c r="OEJ177" s="145"/>
      <c r="OEM177" s="145"/>
      <c r="OEP177" s="145"/>
      <c r="OFB177" s="145"/>
      <c r="OFE177" s="145"/>
      <c r="OFH177" s="145"/>
      <c r="OFK177" s="145"/>
      <c r="OFT177" s="145"/>
      <c r="OFZ177" s="145"/>
      <c r="OGC177" s="145"/>
      <c r="OGF177" s="145"/>
      <c r="OGI177" s="145"/>
      <c r="OGO177" s="145"/>
      <c r="OGR177" s="145"/>
      <c r="OGX177" s="145"/>
      <c r="OGZ177" s="145"/>
      <c r="OHA177" s="145"/>
      <c r="OHC177" s="145"/>
      <c r="OHF177" s="145"/>
      <c r="OHI177" s="145"/>
      <c r="OHL177" s="145"/>
      <c r="OHT177" s="145"/>
      <c r="OHY177" s="145"/>
      <c r="OIH177" s="145"/>
      <c r="OIK177" s="145"/>
      <c r="OIS177" s="145"/>
      <c r="OJO177" s="145"/>
      <c r="OJP177" s="145"/>
      <c r="OJQ177" s="145"/>
      <c r="OJR177" s="145"/>
      <c r="OJS177" s="145"/>
      <c r="OJT177" s="145"/>
      <c r="OKL177" s="145"/>
      <c r="OKM177" s="145"/>
      <c r="OKP177" s="145"/>
      <c r="OKS177" s="145"/>
      <c r="OKU177" s="145"/>
      <c r="OKW177" s="145"/>
      <c r="OKZ177" s="145"/>
      <c r="OLC177" s="145"/>
      <c r="OLF177" s="145"/>
      <c r="OLI177" s="145"/>
      <c r="OLL177" s="145"/>
      <c r="OLO177" s="145"/>
      <c r="OLR177" s="145"/>
      <c r="OLU177" s="145"/>
      <c r="OLW177" s="145"/>
      <c r="OMJ177" s="145"/>
      <c r="OMK177" s="145"/>
      <c r="OML177" s="145"/>
      <c r="OMM177" s="145"/>
      <c r="OMN177" s="145"/>
      <c r="OMO177" s="145"/>
      <c r="OMP177" s="145"/>
      <c r="OMQ177" s="145"/>
      <c r="OMR177" s="145"/>
      <c r="OMS177" s="145"/>
      <c r="OMT177" s="145"/>
      <c r="OMU177" s="145"/>
      <c r="OMV177" s="145"/>
      <c r="OMW177" s="145"/>
      <c r="ONA177" s="145"/>
      <c r="ONC177" s="145"/>
      <c r="OND177" s="145"/>
      <c r="ONE177" s="145"/>
      <c r="ONF177" s="145"/>
      <c r="ONI177" s="145"/>
      <c r="ONK177" s="145"/>
      <c r="ONL177" s="145"/>
      <c r="ONM177" s="145"/>
      <c r="ONN177" s="145"/>
      <c r="ONO177" s="145"/>
      <c r="ONP177" s="145"/>
      <c r="ONQ177" s="145"/>
      <c r="ONR177" s="145"/>
      <c r="ONS177" s="145"/>
      <c r="ONT177" s="145"/>
      <c r="ONU177" s="145"/>
      <c r="ONV177" s="145"/>
      <c r="ONW177" s="145"/>
      <c r="ONZ177" s="145"/>
      <c r="OOC177" s="145"/>
      <c r="OOF177" s="145"/>
      <c r="OOI177" s="145"/>
      <c r="OOL177" s="145"/>
      <c r="OOX177" s="145"/>
      <c r="OPA177" s="145"/>
      <c r="OPD177" s="145"/>
      <c r="OPG177" s="145"/>
      <c r="OPP177" s="145"/>
      <c r="OPV177" s="145"/>
      <c r="OPY177" s="145"/>
      <c r="OQB177" s="145"/>
      <c r="OQE177" s="145"/>
      <c r="OQK177" s="145"/>
      <c r="OQN177" s="145"/>
      <c r="OQT177" s="145"/>
      <c r="OQV177" s="145"/>
      <c r="OQW177" s="145"/>
      <c r="OQY177" s="145"/>
      <c r="ORB177" s="145"/>
      <c r="ORE177" s="145"/>
      <c r="ORH177" s="145"/>
      <c r="ORP177" s="145"/>
      <c r="ORU177" s="145"/>
      <c r="OSD177" s="145"/>
      <c r="OSG177" s="145"/>
      <c r="OSO177" s="145"/>
      <c r="OTK177" s="145"/>
      <c r="OTL177" s="145"/>
      <c r="OTM177" s="145"/>
      <c r="OTN177" s="145"/>
      <c r="OTO177" s="145"/>
      <c r="OTP177" s="145"/>
      <c r="OUH177" s="145"/>
      <c r="OUI177" s="145"/>
      <c r="OUL177" s="145"/>
      <c r="OUO177" s="145"/>
      <c r="OUQ177" s="145"/>
      <c r="OUS177" s="145"/>
      <c r="OUV177" s="145"/>
      <c r="OUY177" s="145"/>
      <c r="OVB177" s="145"/>
      <c r="OVE177" s="145"/>
      <c r="OVH177" s="145"/>
      <c r="OVK177" s="145"/>
      <c r="OVN177" s="145"/>
      <c r="OVQ177" s="145"/>
      <c r="OVS177" s="145"/>
      <c r="OWF177" s="145"/>
      <c r="OWG177" s="145"/>
      <c r="OWH177" s="145"/>
      <c r="OWI177" s="145"/>
      <c r="OWJ177" s="145"/>
      <c r="OWK177" s="145"/>
      <c r="OWL177" s="145"/>
      <c r="OWM177" s="145"/>
      <c r="OWN177" s="145"/>
      <c r="OWO177" s="145"/>
      <c r="OWP177" s="145"/>
      <c r="OWQ177" s="145"/>
      <c r="OWR177" s="145"/>
      <c r="OWS177" s="145"/>
      <c r="OWW177" s="145"/>
      <c r="OWY177" s="145"/>
      <c r="OWZ177" s="145"/>
      <c r="OXA177" s="145"/>
      <c r="OXB177" s="145"/>
      <c r="OXE177" s="145"/>
      <c r="OXG177" s="145"/>
      <c r="OXH177" s="145"/>
      <c r="OXI177" s="145"/>
      <c r="OXJ177" s="145"/>
      <c r="OXK177" s="145"/>
      <c r="OXL177" s="145"/>
      <c r="OXM177" s="145"/>
      <c r="OXN177" s="145"/>
      <c r="OXO177" s="145"/>
      <c r="OXP177" s="145"/>
      <c r="OXQ177" s="145"/>
      <c r="OXR177" s="145"/>
      <c r="OXS177" s="145"/>
      <c r="OXV177" s="145"/>
      <c r="OXY177" s="145"/>
      <c r="OYB177" s="145"/>
      <c r="OYE177" s="145"/>
      <c r="OYH177" s="145"/>
      <c r="OYT177" s="145"/>
      <c r="OYW177" s="145"/>
      <c r="OYZ177" s="145"/>
      <c r="OZC177" s="145"/>
      <c r="OZL177" s="145"/>
      <c r="OZR177" s="145"/>
      <c r="OZU177" s="145"/>
      <c r="OZX177" s="145"/>
      <c r="PAA177" s="145"/>
      <c r="PAG177" s="145"/>
      <c r="PAJ177" s="145"/>
      <c r="PAP177" s="145"/>
      <c r="PAR177" s="145"/>
      <c r="PAS177" s="145"/>
      <c r="PAU177" s="145"/>
      <c r="PAX177" s="145"/>
      <c r="PBA177" s="145"/>
      <c r="PBD177" s="145"/>
      <c r="PBL177" s="145"/>
      <c r="PBQ177" s="145"/>
      <c r="PBZ177" s="145"/>
      <c r="PCC177" s="145"/>
      <c r="PCK177" s="145"/>
      <c r="PDG177" s="145"/>
      <c r="PDH177" s="145"/>
      <c r="PDI177" s="145"/>
      <c r="PDJ177" s="145"/>
      <c r="PDK177" s="145"/>
      <c r="PDL177" s="145"/>
      <c r="PED177" s="145"/>
      <c r="PEE177" s="145"/>
      <c r="PEH177" s="145"/>
      <c r="PEK177" s="145"/>
      <c r="PEM177" s="145"/>
      <c r="PEO177" s="145"/>
      <c r="PER177" s="145"/>
      <c r="PEU177" s="145"/>
      <c r="PEX177" s="145"/>
      <c r="PFA177" s="145"/>
      <c r="PFD177" s="145"/>
      <c r="PFG177" s="145"/>
      <c r="PFJ177" s="145"/>
      <c r="PFM177" s="145"/>
      <c r="PFO177" s="145"/>
      <c r="PGB177" s="145"/>
      <c r="PGC177" s="145"/>
      <c r="PGD177" s="145"/>
      <c r="PGE177" s="145"/>
      <c r="PGF177" s="145"/>
      <c r="PGG177" s="145"/>
      <c r="PGH177" s="145"/>
      <c r="PGI177" s="145"/>
      <c r="PGJ177" s="145"/>
      <c r="PGK177" s="145"/>
      <c r="PGL177" s="145"/>
      <c r="PGM177" s="145"/>
      <c r="PGN177" s="145"/>
      <c r="PGO177" s="145"/>
      <c r="PGS177" s="145"/>
      <c r="PGU177" s="145"/>
      <c r="PGV177" s="145"/>
      <c r="PGW177" s="145"/>
      <c r="PGX177" s="145"/>
      <c r="PHA177" s="145"/>
      <c r="PHC177" s="145"/>
      <c r="PHD177" s="145"/>
      <c r="PHE177" s="145"/>
      <c r="PHF177" s="145"/>
      <c r="PHG177" s="145"/>
      <c r="PHH177" s="145"/>
      <c r="PHI177" s="145"/>
      <c r="PHJ177" s="145"/>
      <c r="PHK177" s="145"/>
      <c r="PHL177" s="145"/>
      <c r="PHM177" s="145"/>
      <c r="PHN177" s="145"/>
      <c r="PHO177" s="145"/>
      <c r="PHR177" s="145"/>
      <c r="PHU177" s="145"/>
      <c r="PHX177" s="145"/>
      <c r="PIA177" s="145"/>
      <c r="PID177" s="145"/>
      <c r="PIP177" s="145"/>
      <c r="PIS177" s="145"/>
      <c r="PIV177" s="145"/>
      <c r="PIY177" s="145"/>
      <c r="PJH177" s="145"/>
      <c r="PJN177" s="145"/>
      <c r="PJQ177" s="145"/>
      <c r="PJT177" s="145"/>
      <c r="PJW177" s="145"/>
      <c r="PKC177" s="145"/>
      <c r="PKF177" s="145"/>
      <c r="PKL177" s="145"/>
      <c r="PKN177" s="145"/>
      <c r="PKO177" s="145"/>
      <c r="PKQ177" s="145"/>
      <c r="PKT177" s="145"/>
      <c r="PKW177" s="145"/>
      <c r="PKZ177" s="145"/>
      <c r="PLH177" s="145"/>
      <c r="PLM177" s="145"/>
      <c r="PLV177" s="145"/>
      <c r="PLY177" s="145"/>
      <c r="PMG177" s="145"/>
      <c r="PNC177" s="145"/>
      <c r="PND177" s="145"/>
      <c r="PNE177" s="145"/>
      <c r="PNF177" s="145"/>
      <c r="PNG177" s="145"/>
      <c r="PNH177" s="145"/>
      <c r="PNZ177" s="145"/>
      <c r="POA177" s="145"/>
      <c r="POD177" s="145"/>
      <c r="POG177" s="145"/>
      <c r="POI177" s="145"/>
      <c r="POK177" s="145"/>
      <c r="PON177" s="145"/>
      <c r="POQ177" s="145"/>
      <c r="POT177" s="145"/>
      <c r="POW177" s="145"/>
      <c r="POZ177" s="145"/>
      <c r="PPC177" s="145"/>
      <c r="PPF177" s="145"/>
      <c r="PPI177" s="145"/>
      <c r="PPK177" s="145"/>
      <c r="PPX177" s="145"/>
      <c r="PPY177" s="145"/>
      <c r="PPZ177" s="145"/>
      <c r="PQA177" s="145"/>
      <c r="PQB177" s="145"/>
      <c r="PQC177" s="145"/>
      <c r="PQD177" s="145"/>
      <c r="PQE177" s="145"/>
      <c r="PQF177" s="145"/>
      <c r="PQG177" s="145"/>
      <c r="PQH177" s="145"/>
      <c r="PQI177" s="145"/>
      <c r="PQJ177" s="145"/>
      <c r="PQK177" s="145"/>
      <c r="PQO177" s="145"/>
      <c r="PQQ177" s="145"/>
      <c r="PQR177" s="145"/>
      <c r="PQS177" s="145"/>
      <c r="PQT177" s="145"/>
      <c r="PQW177" s="145"/>
      <c r="PQY177" s="145"/>
      <c r="PQZ177" s="145"/>
      <c r="PRA177" s="145"/>
      <c r="PRB177" s="145"/>
      <c r="PRC177" s="145"/>
      <c r="PRD177" s="145"/>
      <c r="PRE177" s="145"/>
      <c r="PRF177" s="145"/>
      <c r="PRG177" s="145"/>
      <c r="PRH177" s="145"/>
      <c r="PRI177" s="145"/>
      <c r="PRJ177" s="145"/>
      <c r="PRK177" s="145"/>
      <c r="PRN177" s="145"/>
      <c r="PRQ177" s="145"/>
      <c r="PRT177" s="145"/>
      <c r="PRW177" s="145"/>
      <c r="PRZ177" s="145"/>
      <c r="PSL177" s="145"/>
      <c r="PSO177" s="145"/>
      <c r="PSR177" s="145"/>
      <c r="PSU177" s="145"/>
      <c r="PTD177" s="145"/>
      <c r="PTJ177" s="145"/>
      <c r="PTM177" s="145"/>
      <c r="PTP177" s="145"/>
      <c r="PTS177" s="145"/>
      <c r="PTY177" s="145"/>
      <c r="PUB177" s="145"/>
      <c r="PUH177" s="145"/>
      <c r="PUJ177" s="145"/>
      <c r="PUK177" s="145"/>
      <c r="PUM177" s="145"/>
      <c r="PUP177" s="145"/>
      <c r="PUS177" s="145"/>
      <c r="PUV177" s="145"/>
      <c r="PVD177" s="145"/>
      <c r="PVI177" s="145"/>
      <c r="PVR177" s="145"/>
      <c r="PVU177" s="145"/>
      <c r="PWC177" s="145"/>
      <c r="PWY177" s="145"/>
      <c r="PWZ177" s="145"/>
      <c r="PXA177" s="145"/>
      <c r="PXB177" s="145"/>
      <c r="PXC177" s="145"/>
      <c r="PXD177" s="145"/>
      <c r="PXV177" s="145"/>
      <c r="PXW177" s="145"/>
      <c r="PXZ177" s="145"/>
      <c r="PYC177" s="145"/>
      <c r="PYE177" s="145"/>
      <c r="PYG177" s="145"/>
      <c r="PYJ177" s="145"/>
      <c r="PYM177" s="145"/>
      <c r="PYP177" s="145"/>
      <c r="PYS177" s="145"/>
      <c r="PYV177" s="145"/>
      <c r="PYY177" s="145"/>
      <c r="PZB177" s="145"/>
      <c r="PZE177" s="145"/>
      <c r="PZG177" s="145"/>
      <c r="PZT177" s="145"/>
      <c r="PZU177" s="145"/>
      <c r="PZV177" s="145"/>
      <c r="PZW177" s="145"/>
      <c r="PZX177" s="145"/>
      <c r="PZY177" s="145"/>
      <c r="PZZ177" s="145"/>
      <c r="QAA177" s="145"/>
      <c r="QAB177" s="145"/>
      <c r="QAC177" s="145"/>
      <c r="QAD177" s="145"/>
      <c r="QAE177" s="145"/>
      <c r="QAF177" s="145"/>
      <c r="QAG177" s="145"/>
      <c r="QAK177" s="145"/>
      <c r="QAM177" s="145"/>
      <c r="QAN177" s="145"/>
      <c r="QAO177" s="145"/>
      <c r="QAP177" s="145"/>
      <c r="QAS177" s="145"/>
      <c r="QAU177" s="145"/>
      <c r="QAV177" s="145"/>
      <c r="QAW177" s="145"/>
      <c r="QAX177" s="145"/>
      <c r="QAY177" s="145"/>
      <c r="QAZ177" s="145"/>
      <c r="QBA177" s="145"/>
      <c r="QBB177" s="145"/>
      <c r="QBC177" s="145"/>
      <c r="QBD177" s="145"/>
      <c r="QBE177" s="145"/>
      <c r="QBF177" s="145"/>
      <c r="QBG177" s="145"/>
      <c r="QBJ177" s="145"/>
      <c r="QBM177" s="145"/>
      <c r="QBP177" s="145"/>
      <c r="QBS177" s="145"/>
      <c r="QBV177" s="145"/>
      <c r="QCH177" s="145"/>
      <c r="QCK177" s="145"/>
      <c r="QCN177" s="145"/>
      <c r="QCQ177" s="145"/>
      <c r="QCZ177" s="145"/>
      <c r="QDF177" s="145"/>
      <c r="QDI177" s="145"/>
      <c r="QDL177" s="145"/>
      <c r="QDO177" s="145"/>
      <c r="QDU177" s="145"/>
      <c r="QDX177" s="145"/>
      <c r="QED177" s="145"/>
      <c r="QEF177" s="145"/>
      <c r="QEG177" s="145"/>
      <c r="QEI177" s="145"/>
      <c r="QEL177" s="145"/>
      <c r="QEO177" s="145"/>
      <c r="QER177" s="145"/>
      <c r="QEZ177" s="145"/>
      <c r="QFE177" s="145"/>
      <c r="QFN177" s="145"/>
      <c r="QFQ177" s="145"/>
      <c r="QFY177" s="145"/>
      <c r="QGU177" s="145"/>
      <c r="QGV177" s="145"/>
      <c r="QGW177" s="145"/>
      <c r="QGX177" s="145"/>
      <c r="QGY177" s="145"/>
      <c r="QGZ177" s="145"/>
      <c r="QHR177" s="145"/>
      <c r="QHS177" s="145"/>
      <c r="QHV177" s="145"/>
      <c r="QHY177" s="145"/>
      <c r="QIA177" s="145"/>
      <c r="QIC177" s="145"/>
      <c r="QIF177" s="145"/>
      <c r="QII177" s="145"/>
      <c r="QIL177" s="145"/>
      <c r="QIO177" s="145"/>
      <c r="QIR177" s="145"/>
      <c r="QIU177" s="145"/>
      <c r="QIX177" s="145"/>
      <c r="QJA177" s="145"/>
      <c r="QJC177" s="145"/>
      <c r="QJP177" s="145"/>
      <c r="QJQ177" s="145"/>
      <c r="QJR177" s="145"/>
      <c r="QJS177" s="145"/>
      <c r="QJT177" s="145"/>
      <c r="QJU177" s="145"/>
      <c r="QJV177" s="145"/>
      <c r="QJW177" s="145"/>
      <c r="QJX177" s="145"/>
      <c r="QJY177" s="145"/>
      <c r="QJZ177" s="145"/>
      <c r="QKA177" s="145"/>
      <c r="QKB177" s="145"/>
      <c r="QKC177" s="145"/>
      <c r="QKG177" s="145"/>
      <c r="QKI177" s="145"/>
      <c r="QKJ177" s="145"/>
      <c r="QKK177" s="145"/>
      <c r="QKL177" s="145"/>
      <c r="QKO177" s="145"/>
      <c r="QKQ177" s="145"/>
      <c r="QKR177" s="145"/>
      <c r="QKS177" s="145"/>
      <c r="QKT177" s="145"/>
      <c r="QKU177" s="145"/>
      <c r="QKV177" s="145"/>
      <c r="QKW177" s="145"/>
      <c r="QKX177" s="145"/>
      <c r="QKY177" s="145"/>
      <c r="QKZ177" s="145"/>
      <c r="QLA177" s="145"/>
      <c r="QLB177" s="145"/>
      <c r="QLC177" s="145"/>
      <c r="QLF177" s="145"/>
      <c r="QLI177" s="145"/>
      <c r="QLL177" s="145"/>
      <c r="QLO177" s="145"/>
      <c r="QLR177" s="145"/>
      <c r="QMD177" s="145"/>
      <c r="QMG177" s="145"/>
      <c r="QMJ177" s="145"/>
      <c r="QMM177" s="145"/>
      <c r="QMV177" s="145"/>
      <c r="QNB177" s="145"/>
      <c r="QNE177" s="145"/>
      <c r="QNH177" s="145"/>
      <c r="QNK177" s="145"/>
      <c r="QNQ177" s="145"/>
      <c r="QNT177" s="145"/>
      <c r="QNZ177" s="145"/>
      <c r="QOB177" s="145"/>
      <c r="QOC177" s="145"/>
      <c r="QOE177" s="145"/>
      <c r="QOH177" s="145"/>
      <c r="QOK177" s="145"/>
      <c r="QON177" s="145"/>
      <c r="QOV177" s="145"/>
      <c r="QPA177" s="145"/>
      <c r="QPJ177" s="145"/>
      <c r="QPM177" s="145"/>
      <c r="QPU177" s="145"/>
      <c r="QQQ177" s="145"/>
      <c r="QQR177" s="145"/>
      <c r="QQS177" s="145"/>
      <c r="QQT177" s="145"/>
      <c r="QQU177" s="145"/>
      <c r="QQV177" s="145"/>
      <c r="QRN177" s="145"/>
      <c r="QRO177" s="145"/>
      <c r="QRR177" s="145"/>
      <c r="QRU177" s="145"/>
      <c r="QRW177" s="145"/>
      <c r="QRY177" s="145"/>
      <c r="QSB177" s="145"/>
      <c r="QSE177" s="145"/>
      <c r="QSH177" s="145"/>
      <c r="QSK177" s="145"/>
      <c r="QSN177" s="145"/>
      <c r="QSQ177" s="145"/>
      <c r="QST177" s="145"/>
      <c r="QSW177" s="145"/>
      <c r="QSY177" s="145"/>
      <c r="QTL177" s="145"/>
      <c r="QTM177" s="145"/>
      <c r="QTN177" s="145"/>
      <c r="QTO177" s="145"/>
      <c r="QTP177" s="145"/>
      <c r="QTQ177" s="145"/>
      <c r="QTR177" s="145"/>
      <c r="QTS177" s="145"/>
      <c r="QTT177" s="145"/>
      <c r="QTU177" s="145"/>
      <c r="QTV177" s="145"/>
      <c r="QTW177" s="145"/>
      <c r="QTX177" s="145"/>
      <c r="QTY177" s="145"/>
      <c r="QUC177" s="145"/>
      <c r="QUE177" s="145"/>
      <c r="QUF177" s="145"/>
      <c r="QUG177" s="145"/>
      <c r="QUH177" s="145"/>
      <c r="QUK177" s="145"/>
      <c r="QUM177" s="145"/>
      <c r="QUN177" s="145"/>
      <c r="QUO177" s="145"/>
      <c r="QUP177" s="145"/>
      <c r="QUQ177" s="145"/>
      <c r="QUR177" s="145"/>
      <c r="QUS177" s="145"/>
      <c r="QUT177" s="145"/>
      <c r="QUU177" s="145"/>
      <c r="QUV177" s="145"/>
      <c r="QUW177" s="145"/>
      <c r="QUX177" s="145"/>
      <c r="QUY177" s="145"/>
      <c r="QVB177" s="145"/>
      <c r="QVE177" s="145"/>
      <c r="QVH177" s="145"/>
      <c r="QVK177" s="145"/>
      <c r="QVN177" s="145"/>
      <c r="QVZ177" s="145"/>
      <c r="QWC177" s="145"/>
      <c r="QWF177" s="145"/>
      <c r="QWI177" s="145"/>
      <c r="QWR177" s="145"/>
      <c r="QWX177" s="145"/>
      <c r="QXA177" s="145"/>
      <c r="QXD177" s="145"/>
      <c r="QXG177" s="145"/>
      <c r="QXM177" s="145"/>
      <c r="QXP177" s="145"/>
      <c r="QXV177" s="145"/>
      <c r="QXX177" s="145"/>
      <c r="QXY177" s="145"/>
      <c r="QYA177" s="145"/>
      <c r="QYD177" s="145"/>
      <c r="QYG177" s="145"/>
      <c r="QYJ177" s="145"/>
      <c r="QYR177" s="145"/>
      <c r="QYW177" s="145"/>
      <c r="QZF177" s="145"/>
      <c r="QZI177" s="145"/>
      <c r="QZQ177" s="145"/>
      <c r="RAM177" s="145"/>
      <c r="RAN177" s="145"/>
      <c r="RAO177" s="145"/>
      <c r="RAP177" s="145"/>
      <c r="RAQ177" s="145"/>
      <c r="RAR177" s="145"/>
      <c r="RBJ177" s="145"/>
      <c r="RBK177" s="145"/>
      <c r="RBN177" s="145"/>
      <c r="RBQ177" s="145"/>
      <c r="RBS177" s="145"/>
      <c r="RBU177" s="145"/>
      <c r="RBX177" s="145"/>
      <c r="RCA177" s="145"/>
      <c r="RCD177" s="145"/>
      <c r="RCG177" s="145"/>
      <c r="RCJ177" s="145"/>
      <c r="RCM177" s="145"/>
      <c r="RCP177" s="145"/>
      <c r="RCS177" s="145"/>
      <c r="RCU177" s="145"/>
      <c r="RDH177" s="145"/>
      <c r="RDI177" s="145"/>
      <c r="RDJ177" s="145"/>
      <c r="RDK177" s="145"/>
      <c r="RDL177" s="145"/>
      <c r="RDM177" s="145"/>
      <c r="RDN177" s="145"/>
      <c r="RDO177" s="145"/>
      <c r="RDP177" s="145"/>
      <c r="RDQ177" s="145"/>
      <c r="RDR177" s="145"/>
      <c r="RDS177" s="145"/>
      <c r="RDT177" s="145"/>
      <c r="RDU177" s="145"/>
      <c r="RDY177" s="145"/>
      <c r="REA177" s="145"/>
      <c r="REB177" s="145"/>
      <c r="REC177" s="145"/>
      <c r="RED177" s="145"/>
      <c r="REG177" s="145"/>
      <c r="REI177" s="145"/>
      <c r="REJ177" s="145"/>
      <c r="REK177" s="145"/>
      <c r="REL177" s="145"/>
      <c r="REM177" s="145"/>
      <c r="REN177" s="145"/>
      <c r="REO177" s="145"/>
      <c r="REP177" s="145"/>
      <c r="REQ177" s="145"/>
      <c r="RER177" s="145"/>
      <c r="RES177" s="145"/>
      <c r="RET177" s="145"/>
      <c r="REU177" s="145"/>
      <c r="REX177" s="145"/>
      <c r="RFA177" s="145"/>
      <c r="RFD177" s="145"/>
      <c r="RFG177" s="145"/>
      <c r="RFJ177" s="145"/>
      <c r="RFV177" s="145"/>
      <c r="RFY177" s="145"/>
      <c r="RGB177" s="145"/>
      <c r="RGE177" s="145"/>
      <c r="RGN177" s="145"/>
      <c r="RGT177" s="145"/>
      <c r="RGW177" s="145"/>
      <c r="RGZ177" s="145"/>
      <c r="RHC177" s="145"/>
      <c r="RHI177" s="145"/>
      <c r="RHL177" s="145"/>
      <c r="RHR177" s="145"/>
      <c r="RHT177" s="145"/>
      <c r="RHU177" s="145"/>
      <c r="RHW177" s="145"/>
      <c r="RHZ177" s="145"/>
      <c r="RIC177" s="145"/>
      <c r="RIF177" s="145"/>
      <c r="RIN177" s="145"/>
      <c r="RIS177" s="145"/>
      <c r="RJB177" s="145"/>
      <c r="RJE177" s="145"/>
      <c r="RJM177" s="145"/>
      <c r="RKI177" s="145"/>
      <c r="RKJ177" s="145"/>
      <c r="RKK177" s="145"/>
      <c r="RKL177" s="145"/>
      <c r="RKM177" s="145"/>
      <c r="RKN177" s="145"/>
      <c r="RLF177" s="145"/>
      <c r="RLG177" s="145"/>
      <c r="RLJ177" s="145"/>
      <c r="RLM177" s="145"/>
      <c r="RLO177" s="145"/>
      <c r="RLQ177" s="145"/>
      <c r="RLT177" s="145"/>
      <c r="RLW177" s="145"/>
      <c r="RLZ177" s="145"/>
      <c r="RMC177" s="145"/>
      <c r="RMF177" s="145"/>
      <c r="RMI177" s="145"/>
      <c r="RML177" s="145"/>
      <c r="RMO177" s="145"/>
      <c r="RMQ177" s="145"/>
      <c r="RND177" s="145"/>
      <c r="RNE177" s="145"/>
      <c r="RNF177" s="145"/>
      <c r="RNG177" s="145"/>
      <c r="RNH177" s="145"/>
      <c r="RNI177" s="145"/>
      <c r="RNJ177" s="145"/>
      <c r="RNK177" s="145"/>
      <c r="RNL177" s="145"/>
      <c r="RNM177" s="145"/>
      <c r="RNN177" s="145"/>
      <c r="RNO177" s="145"/>
      <c r="RNP177" s="145"/>
      <c r="RNQ177" s="145"/>
      <c r="RNU177" s="145"/>
      <c r="RNW177" s="145"/>
      <c r="RNX177" s="145"/>
      <c r="RNY177" s="145"/>
      <c r="RNZ177" s="145"/>
      <c r="ROC177" s="145"/>
      <c r="ROE177" s="145"/>
      <c r="ROF177" s="145"/>
      <c r="ROG177" s="145"/>
      <c r="ROH177" s="145"/>
      <c r="ROI177" s="145"/>
      <c r="ROJ177" s="145"/>
      <c r="ROK177" s="145"/>
      <c r="ROL177" s="145"/>
      <c r="ROM177" s="145"/>
      <c r="RON177" s="145"/>
      <c r="ROO177" s="145"/>
      <c r="ROP177" s="145"/>
      <c r="ROQ177" s="145"/>
      <c r="ROT177" s="145"/>
      <c r="ROW177" s="145"/>
      <c r="ROZ177" s="145"/>
      <c r="RPC177" s="145"/>
      <c r="RPF177" s="145"/>
      <c r="RPR177" s="145"/>
      <c r="RPU177" s="145"/>
      <c r="RPX177" s="145"/>
      <c r="RQA177" s="145"/>
      <c r="RQJ177" s="145"/>
      <c r="RQP177" s="145"/>
      <c r="RQS177" s="145"/>
      <c r="RQV177" s="145"/>
      <c r="RQY177" s="145"/>
      <c r="RRE177" s="145"/>
      <c r="RRH177" s="145"/>
      <c r="RRN177" s="145"/>
      <c r="RRP177" s="145"/>
      <c r="RRQ177" s="145"/>
      <c r="RRS177" s="145"/>
      <c r="RRV177" s="145"/>
      <c r="RRY177" s="145"/>
      <c r="RSB177" s="145"/>
      <c r="RSJ177" s="145"/>
      <c r="RSO177" s="145"/>
      <c r="RSX177" s="145"/>
      <c r="RTA177" s="145"/>
      <c r="RTI177" s="145"/>
      <c r="RUE177" s="145"/>
      <c r="RUF177" s="145"/>
      <c r="RUG177" s="145"/>
      <c r="RUH177" s="145"/>
      <c r="RUI177" s="145"/>
      <c r="RUJ177" s="145"/>
      <c r="RVB177" s="145"/>
      <c r="RVC177" s="145"/>
      <c r="RVF177" s="145"/>
      <c r="RVI177" s="145"/>
      <c r="RVK177" s="145"/>
      <c r="RVM177" s="145"/>
      <c r="RVP177" s="145"/>
      <c r="RVS177" s="145"/>
      <c r="RVV177" s="145"/>
      <c r="RVY177" s="145"/>
      <c r="RWB177" s="145"/>
      <c r="RWE177" s="145"/>
      <c r="RWH177" s="145"/>
      <c r="RWK177" s="145"/>
      <c r="RWM177" s="145"/>
      <c r="RWZ177" s="145"/>
      <c r="RXA177" s="145"/>
      <c r="RXB177" s="145"/>
      <c r="RXC177" s="145"/>
      <c r="RXD177" s="145"/>
      <c r="RXE177" s="145"/>
      <c r="RXF177" s="145"/>
      <c r="RXG177" s="145"/>
      <c r="RXH177" s="145"/>
      <c r="RXI177" s="145"/>
      <c r="RXJ177" s="145"/>
      <c r="RXK177" s="145"/>
      <c r="RXL177" s="145"/>
      <c r="RXM177" s="145"/>
      <c r="RXQ177" s="145"/>
      <c r="RXS177" s="145"/>
      <c r="RXT177" s="145"/>
      <c r="RXU177" s="145"/>
      <c r="RXV177" s="145"/>
      <c r="RXY177" s="145"/>
      <c r="RYA177" s="145"/>
      <c r="RYB177" s="145"/>
      <c r="RYC177" s="145"/>
      <c r="RYD177" s="145"/>
      <c r="RYE177" s="145"/>
      <c r="RYF177" s="145"/>
      <c r="RYG177" s="145"/>
      <c r="RYH177" s="145"/>
      <c r="RYI177" s="145"/>
      <c r="RYJ177" s="145"/>
      <c r="RYK177" s="145"/>
      <c r="RYL177" s="145"/>
      <c r="RYM177" s="145"/>
      <c r="RYP177" s="145"/>
      <c r="RYS177" s="145"/>
      <c r="RYV177" s="145"/>
      <c r="RYY177" s="145"/>
      <c r="RZB177" s="145"/>
      <c r="RZN177" s="145"/>
      <c r="RZQ177" s="145"/>
      <c r="RZT177" s="145"/>
      <c r="RZW177" s="145"/>
      <c r="SAF177" s="145"/>
      <c r="SAL177" s="145"/>
      <c r="SAO177" s="145"/>
      <c r="SAR177" s="145"/>
      <c r="SAU177" s="145"/>
      <c r="SBA177" s="145"/>
      <c r="SBD177" s="145"/>
      <c r="SBJ177" s="145"/>
      <c r="SBL177" s="145"/>
      <c r="SBM177" s="145"/>
      <c r="SBO177" s="145"/>
      <c r="SBR177" s="145"/>
      <c r="SBU177" s="145"/>
      <c r="SBX177" s="145"/>
      <c r="SCF177" s="145"/>
      <c r="SCK177" s="145"/>
      <c r="SCT177" s="145"/>
      <c r="SCW177" s="145"/>
      <c r="SDE177" s="145"/>
      <c r="SEA177" s="145"/>
      <c r="SEB177" s="145"/>
      <c r="SEC177" s="145"/>
      <c r="SED177" s="145"/>
      <c r="SEE177" s="145"/>
      <c r="SEF177" s="145"/>
      <c r="SEX177" s="145"/>
      <c r="SEY177" s="145"/>
      <c r="SFB177" s="145"/>
      <c r="SFE177" s="145"/>
      <c r="SFG177" s="145"/>
      <c r="SFI177" s="145"/>
      <c r="SFL177" s="145"/>
      <c r="SFO177" s="145"/>
      <c r="SFR177" s="145"/>
      <c r="SFU177" s="145"/>
      <c r="SFX177" s="145"/>
      <c r="SGA177" s="145"/>
      <c r="SGD177" s="145"/>
      <c r="SGG177" s="145"/>
      <c r="SGI177" s="145"/>
      <c r="SGV177" s="145"/>
      <c r="SGW177" s="145"/>
      <c r="SGX177" s="145"/>
      <c r="SGY177" s="145"/>
      <c r="SGZ177" s="145"/>
      <c r="SHA177" s="145"/>
      <c r="SHB177" s="145"/>
      <c r="SHC177" s="145"/>
      <c r="SHD177" s="145"/>
      <c r="SHE177" s="145"/>
      <c r="SHF177" s="145"/>
      <c r="SHG177" s="145"/>
      <c r="SHH177" s="145"/>
      <c r="SHI177" s="145"/>
      <c r="SHM177" s="145"/>
      <c r="SHO177" s="145"/>
      <c r="SHP177" s="145"/>
      <c r="SHQ177" s="145"/>
      <c r="SHR177" s="145"/>
      <c r="SHU177" s="145"/>
      <c r="SHW177" s="145"/>
      <c r="SHX177" s="145"/>
      <c r="SHY177" s="145"/>
      <c r="SHZ177" s="145"/>
      <c r="SIA177" s="145"/>
      <c r="SIB177" s="145"/>
      <c r="SIC177" s="145"/>
      <c r="SID177" s="145"/>
      <c r="SIE177" s="145"/>
      <c r="SIF177" s="145"/>
      <c r="SIG177" s="145"/>
      <c r="SIH177" s="145"/>
      <c r="SII177" s="145"/>
      <c r="SIL177" s="145"/>
      <c r="SIO177" s="145"/>
      <c r="SIR177" s="145"/>
      <c r="SIU177" s="145"/>
      <c r="SIX177" s="145"/>
      <c r="SJJ177" s="145"/>
      <c r="SJM177" s="145"/>
      <c r="SJP177" s="145"/>
      <c r="SJS177" s="145"/>
      <c r="SKB177" s="145"/>
      <c r="SKH177" s="145"/>
      <c r="SKK177" s="145"/>
      <c r="SKN177" s="145"/>
      <c r="SKQ177" s="145"/>
      <c r="SKW177" s="145"/>
      <c r="SKZ177" s="145"/>
      <c r="SLF177" s="145"/>
      <c r="SLH177" s="145"/>
      <c r="SLI177" s="145"/>
      <c r="SLK177" s="145"/>
      <c r="SLN177" s="145"/>
      <c r="SLQ177" s="145"/>
      <c r="SLT177" s="145"/>
      <c r="SMB177" s="145"/>
      <c r="SMG177" s="145"/>
      <c r="SMP177" s="145"/>
      <c r="SMS177" s="145"/>
      <c r="SNA177" s="145"/>
      <c r="SNW177" s="145"/>
      <c r="SNX177" s="145"/>
      <c r="SNY177" s="145"/>
      <c r="SNZ177" s="145"/>
      <c r="SOA177" s="145"/>
      <c r="SOB177" s="145"/>
      <c r="SOT177" s="145"/>
      <c r="SOU177" s="145"/>
      <c r="SOX177" s="145"/>
      <c r="SPA177" s="145"/>
      <c r="SPC177" s="145"/>
      <c r="SPE177" s="145"/>
      <c r="SPH177" s="145"/>
      <c r="SPK177" s="145"/>
      <c r="SPN177" s="145"/>
      <c r="SPQ177" s="145"/>
      <c r="SPT177" s="145"/>
      <c r="SPW177" s="145"/>
      <c r="SPZ177" s="145"/>
      <c r="SQC177" s="145"/>
      <c r="SQE177" s="145"/>
      <c r="SQR177" s="145"/>
      <c r="SQS177" s="145"/>
      <c r="SQT177" s="145"/>
      <c r="SQU177" s="145"/>
      <c r="SQV177" s="145"/>
      <c r="SQW177" s="145"/>
      <c r="SQX177" s="145"/>
      <c r="SQY177" s="145"/>
      <c r="SQZ177" s="145"/>
      <c r="SRA177" s="145"/>
      <c r="SRB177" s="145"/>
      <c r="SRC177" s="145"/>
      <c r="SRD177" s="145"/>
      <c r="SRE177" s="145"/>
      <c r="SRI177" s="145"/>
      <c r="SRK177" s="145"/>
      <c r="SRL177" s="145"/>
      <c r="SRM177" s="145"/>
      <c r="SRN177" s="145"/>
      <c r="SRQ177" s="145"/>
      <c r="SRS177" s="145"/>
      <c r="SRT177" s="145"/>
      <c r="SRU177" s="145"/>
      <c r="SRV177" s="145"/>
      <c r="SRW177" s="145"/>
      <c r="SRX177" s="145"/>
      <c r="SRY177" s="145"/>
      <c r="SRZ177" s="145"/>
      <c r="SSA177" s="145"/>
      <c r="SSB177" s="145"/>
      <c r="SSC177" s="145"/>
      <c r="SSD177" s="145"/>
      <c r="SSE177" s="145"/>
      <c r="SSH177" s="145"/>
      <c r="SSK177" s="145"/>
      <c r="SSN177" s="145"/>
      <c r="SSQ177" s="145"/>
      <c r="SST177" s="145"/>
      <c r="STF177" s="145"/>
      <c r="STI177" s="145"/>
      <c r="STL177" s="145"/>
      <c r="STO177" s="145"/>
      <c r="STX177" s="145"/>
      <c r="SUD177" s="145"/>
      <c r="SUG177" s="145"/>
      <c r="SUJ177" s="145"/>
      <c r="SUM177" s="145"/>
      <c r="SUS177" s="145"/>
      <c r="SUV177" s="145"/>
      <c r="SVB177" s="145"/>
      <c r="SVD177" s="145"/>
      <c r="SVE177" s="145"/>
      <c r="SVG177" s="145"/>
      <c r="SVJ177" s="145"/>
      <c r="SVM177" s="145"/>
      <c r="SVP177" s="145"/>
      <c r="SVX177" s="145"/>
      <c r="SWC177" s="145"/>
      <c r="SWL177" s="145"/>
      <c r="SWO177" s="145"/>
      <c r="SWW177" s="145"/>
      <c r="SXS177" s="145"/>
      <c r="SXT177" s="145"/>
      <c r="SXU177" s="145"/>
      <c r="SXV177" s="145"/>
      <c r="SXW177" s="145"/>
      <c r="SXX177" s="145"/>
      <c r="SYP177" s="145"/>
      <c r="SYQ177" s="145"/>
      <c r="SYT177" s="145"/>
      <c r="SYW177" s="145"/>
      <c r="SYY177" s="145"/>
      <c r="SZA177" s="145"/>
      <c r="SZD177" s="145"/>
      <c r="SZG177" s="145"/>
      <c r="SZJ177" s="145"/>
      <c r="SZM177" s="145"/>
      <c r="SZP177" s="145"/>
      <c r="SZS177" s="145"/>
      <c r="SZV177" s="145"/>
      <c r="SZY177" s="145"/>
      <c r="TAA177" s="145"/>
      <c r="TAN177" s="145"/>
      <c r="TAO177" s="145"/>
      <c r="TAP177" s="145"/>
      <c r="TAQ177" s="145"/>
      <c r="TAR177" s="145"/>
      <c r="TAS177" s="145"/>
      <c r="TAT177" s="145"/>
      <c r="TAU177" s="145"/>
      <c r="TAV177" s="145"/>
      <c r="TAW177" s="145"/>
      <c r="TAX177" s="145"/>
      <c r="TAY177" s="145"/>
      <c r="TAZ177" s="145"/>
      <c r="TBA177" s="145"/>
      <c r="TBE177" s="145"/>
      <c r="TBG177" s="145"/>
      <c r="TBH177" s="145"/>
      <c r="TBI177" s="145"/>
      <c r="TBJ177" s="145"/>
      <c r="TBM177" s="145"/>
      <c r="TBO177" s="145"/>
      <c r="TBP177" s="145"/>
      <c r="TBQ177" s="145"/>
      <c r="TBR177" s="145"/>
      <c r="TBS177" s="145"/>
      <c r="TBT177" s="145"/>
      <c r="TBU177" s="145"/>
      <c r="TBV177" s="145"/>
      <c r="TBW177" s="145"/>
      <c r="TBX177" s="145"/>
      <c r="TBY177" s="145"/>
      <c r="TBZ177" s="145"/>
      <c r="TCA177" s="145"/>
      <c r="TCD177" s="145"/>
      <c r="TCG177" s="145"/>
      <c r="TCJ177" s="145"/>
      <c r="TCM177" s="145"/>
      <c r="TCP177" s="145"/>
      <c r="TDB177" s="145"/>
      <c r="TDE177" s="145"/>
      <c r="TDH177" s="145"/>
      <c r="TDK177" s="145"/>
      <c r="TDT177" s="145"/>
      <c r="TDZ177" s="145"/>
      <c r="TEC177" s="145"/>
      <c r="TEF177" s="145"/>
      <c r="TEI177" s="145"/>
      <c r="TEO177" s="145"/>
      <c r="TER177" s="145"/>
      <c r="TEX177" s="145"/>
      <c r="TEZ177" s="145"/>
      <c r="TFA177" s="145"/>
      <c r="TFC177" s="145"/>
      <c r="TFF177" s="145"/>
      <c r="TFI177" s="145"/>
      <c r="TFL177" s="145"/>
      <c r="TFT177" s="145"/>
      <c r="TFY177" s="145"/>
      <c r="TGH177" s="145"/>
      <c r="TGK177" s="145"/>
      <c r="TGS177" s="145"/>
      <c r="THO177" s="145"/>
      <c r="THP177" s="145"/>
      <c r="THQ177" s="145"/>
      <c r="THR177" s="145"/>
      <c r="THS177" s="145"/>
      <c r="THT177" s="145"/>
      <c r="TIL177" s="145"/>
      <c r="TIM177" s="145"/>
      <c r="TIP177" s="145"/>
      <c r="TIS177" s="145"/>
      <c r="TIU177" s="145"/>
      <c r="TIW177" s="145"/>
      <c r="TIZ177" s="145"/>
      <c r="TJC177" s="145"/>
      <c r="TJF177" s="145"/>
      <c r="TJI177" s="145"/>
      <c r="TJL177" s="145"/>
      <c r="TJO177" s="145"/>
      <c r="TJR177" s="145"/>
      <c r="TJU177" s="145"/>
      <c r="TJW177" s="145"/>
      <c r="TKJ177" s="145"/>
      <c r="TKK177" s="145"/>
      <c r="TKL177" s="145"/>
      <c r="TKM177" s="145"/>
      <c r="TKN177" s="145"/>
      <c r="TKO177" s="145"/>
      <c r="TKP177" s="145"/>
      <c r="TKQ177" s="145"/>
      <c r="TKR177" s="145"/>
      <c r="TKS177" s="145"/>
      <c r="TKT177" s="145"/>
      <c r="TKU177" s="145"/>
      <c r="TKV177" s="145"/>
      <c r="TKW177" s="145"/>
      <c r="TLA177" s="145"/>
      <c r="TLC177" s="145"/>
      <c r="TLD177" s="145"/>
      <c r="TLE177" s="145"/>
      <c r="TLF177" s="145"/>
      <c r="TLI177" s="145"/>
      <c r="TLK177" s="145"/>
      <c r="TLL177" s="145"/>
      <c r="TLM177" s="145"/>
      <c r="TLN177" s="145"/>
      <c r="TLO177" s="145"/>
      <c r="TLP177" s="145"/>
      <c r="TLQ177" s="145"/>
      <c r="TLR177" s="145"/>
      <c r="TLS177" s="145"/>
      <c r="TLT177" s="145"/>
      <c r="TLU177" s="145"/>
      <c r="TLV177" s="145"/>
      <c r="TLW177" s="145"/>
      <c r="TLZ177" s="145"/>
      <c r="TMC177" s="145"/>
      <c r="TMF177" s="145"/>
      <c r="TMI177" s="145"/>
      <c r="TML177" s="145"/>
      <c r="TMX177" s="145"/>
      <c r="TNA177" s="145"/>
      <c r="TND177" s="145"/>
      <c r="TNG177" s="145"/>
      <c r="TNP177" s="145"/>
      <c r="TNV177" s="145"/>
      <c r="TNY177" s="145"/>
      <c r="TOB177" s="145"/>
      <c r="TOE177" s="145"/>
      <c r="TOK177" s="145"/>
      <c r="TON177" s="145"/>
      <c r="TOT177" s="145"/>
      <c r="TOV177" s="145"/>
      <c r="TOW177" s="145"/>
      <c r="TOY177" s="145"/>
      <c r="TPB177" s="145"/>
      <c r="TPE177" s="145"/>
      <c r="TPH177" s="145"/>
      <c r="TPP177" s="145"/>
      <c r="TPU177" s="145"/>
      <c r="TQD177" s="145"/>
      <c r="TQG177" s="145"/>
      <c r="TQO177" s="145"/>
      <c r="TRK177" s="145"/>
      <c r="TRL177" s="145"/>
      <c r="TRM177" s="145"/>
      <c r="TRN177" s="145"/>
      <c r="TRO177" s="145"/>
      <c r="TRP177" s="145"/>
      <c r="TSH177" s="145"/>
      <c r="TSI177" s="145"/>
      <c r="TSL177" s="145"/>
      <c r="TSO177" s="145"/>
      <c r="TSQ177" s="145"/>
      <c r="TSS177" s="145"/>
      <c r="TSV177" s="145"/>
      <c r="TSY177" s="145"/>
      <c r="TTB177" s="145"/>
      <c r="TTE177" s="145"/>
      <c r="TTH177" s="145"/>
      <c r="TTK177" s="145"/>
      <c r="TTN177" s="145"/>
      <c r="TTQ177" s="145"/>
      <c r="TTS177" s="145"/>
      <c r="TUF177" s="145"/>
      <c r="TUG177" s="145"/>
      <c r="TUH177" s="145"/>
      <c r="TUI177" s="145"/>
      <c r="TUJ177" s="145"/>
      <c r="TUK177" s="145"/>
      <c r="TUL177" s="145"/>
      <c r="TUM177" s="145"/>
      <c r="TUN177" s="145"/>
      <c r="TUO177" s="145"/>
      <c r="TUP177" s="145"/>
      <c r="TUQ177" s="145"/>
      <c r="TUR177" s="145"/>
      <c r="TUS177" s="145"/>
      <c r="TUW177" s="145"/>
      <c r="TUY177" s="145"/>
      <c r="TUZ177" s="145"/>
      <c r="TVA177" s="145"/>
      <c r="TVB177" s="145"/>
      <c r="TVE177" s="145"/>
      <c r="TVG177" s="145"/>
      <c r="TVH177" s="145"/>
      <c r="TVI177" s="145"/>
      <c r="TVJ177" s="145"/>
      <c r="TVK177" s="145"/>
      <c r="TVL177" s="145"/>
      <c r="TVM177" s="145"/>
      <c r="TVN177" s="145"/>
      <c r="TVO177" s="145"/>
      <c r="TVP177" s="145"/>
      <c r="TVQ177" s="145"/>
      <c r="TVR177" s="145"/>
      <c r="TVS177" s="145"/>
      <c r="TVV177" s="145"/>
      <c r="TVY177" s="145"/>
      <c r="TWB177" s="145"/>
      <c r="TWE177" s="145"/>
      <c r="TWH177" s="145"/>
      <c r="TWT177" s="145"/>
      <c r="TWW177" s="145"/>
      <c r="TWZ177" s="145"/>
      <c r="TXC177" s="145"/>
      <c r="TXL177" s="145"/>
      <c r="TXR177" s="145"/>
      <c r="TXU177" s="145"/>
      <c r="TXX177" s="145"/>
      <c r="TYA177" s="145"/>
      <c r="TYG177" s="145"/>
      <c r="TYJ177" s="145"/>
      <c r="TYP177" s="145"/>
      <c r="TYR177" s="145"/>
      <c r="TYS177" s="145"/>
      <c r="TYU177" s="145"/>
      <c r="TYX177" s="145"/>
      <c r="TZA177" s="145"/>
      <c r="TZD177" s="145"/>
      <c r="TZL177" s="145"/>
      <c r="TZQ177" s="145"/>
      <c r="TZZ177" s="145"/>
      <c r="UAC177" s="145"/>
      <c r="UAK177" s="145"/>
      <c r="UBG177" s="145"/>
      <c r="UBH177" s="145"/>
      <c r="UBI177" s="145"/>
      <c r="UBJ177" s="145"/>
      <c r="UBK177" s="145"/>
      <c r="UBL177" s="145"/>
      <c r="UCD177" s="145"/>
      <c r="UCE177" s="145"/>
      <c r="UCH177" s="145"/>
      <c r="UCK177" s="145"/>
      <c r="UCM177" s="145"/>
      <c r="UCO177" s="145"/>
      <c r="UCR177" s="145"/>
      <c r="UCU177" s="145"/>
      <c r="UCX177" s="145"/>
      <c r="UDA177" s="145"/>
      <c r="UDD177" s="145"/>
      <c r="UDG177" s="145"/>
      <c r="UDJ177" s="145"/>
      <c r="UDM177" s="145"/>
      <c r="UDO177" s="145"/>
      <c r="UEB177" s="145"/>
      <c r="UEC177" s="145"/>
      <c r="UED177" s="145"/>
      <c r="UEE177" s="145"/>
      <c r="UEF177" s="145"/>
      <c r="UEG177" s="145"/>
      <c r="UEH177" s="145"/>
      <c r="UEI177" s="145"/>
      <c r="UEJ177" s="145"/>
      <c r="UEK177" s="145"/>
      <c r="UEL177" s="145"/>
      <c r="UEM177" s="145"/>
      <c r="UEN177" s="145"/>
      <c r="UEO177" s="145"/>
      <c r="UES177" s="145"/>
      <c r="UEU177" s="145"/>
      <c r="UEV177" s="145"/>
      <c r="UEW177" s="145"/>
      <c r="UEX177" s="145"/>
      <c r="UFA177" s="145"/>
      <c r="UFC177" s="145"/>
      <c r="UFD177" s="145"/>
      <c r="UFE177" s="145"/>
      <c r="UFF177" s="145"/>
      <c r="UFG177" s="145"/>
      <c r="UFH177" s="145"/>
      <c r="UFI177" s="145"/>
      <c r="UFJ177" s="145"/>
      <c r="UFK177" s="145"/>
      <c r="UFL177" s="145"/>
      <c r="UFM177" s="145"/>
      <c r="UFN177" s="145"/>
      <c r="UFO177" s="145"/>
      <c r="UFR177" s="145"/>
      <c r="UFU177" s="145"/>
      <c r="UFX177" s="145"/>
      <c r="UGA177" s="145"/>
      <c r="UGD177" s="145"/>
      <c r="UGP177" s="145"/>
      <c r="UGS177" s="145"/>
      <c r="UGV177" s="145"/>
      <c r="UGY177" s="145"/>
      <c r="UHH177" s="145"/>
      <c r="UHN177" s="145"/>
      <c r="UHQ177" s="145"/>
      <c r="UHT177" s="145"/>
      <c r="UHW177" s="145"/>
      <c r="UIC177" s="145"/>
      <c r="UIF177" s="145"/>
      <c r="UIL177" s="145"/>
      <c r="UIN177" s="145"/>
      <c r="UIO177" s="145"/>
      <c r="UIQ177" s="145"/>
      <c r="UIT177" s="145"/>
      <c r="UIW177" s="145"/>
      <c r="UIZ177" s="145"/>
      <c r="UJH177" s="145"/>
      <c r="UJM177" s="145"/>
      <c r="UJV177" s="145"/>
      <c r="UJY177" s="145"/>
      <c r="UKG177" s="145"/>
      <c r="ULC177" s="145"/>
      <c r="ULD177" s="145"/>
      <c r="ULE177" s="145"/>
      <c r="ULF177" s="145"/>
      <c r="ULG177" s="145"/>
      <c r="ULH177" s="145"/>
      <c r="ULZ177" s="145"/>
      <c r="UMA177" s="145"/>
      <c r="UMD177" s="145"/>
      <c r="UMG177" s="145"/>
      <c r="UMI177" s="145"/>
      <c r="UMK177" s="145"/>
      <c r="UMN177" s="145"/>
      <c r="UMQ177" s="145"/>
      <c r="UMT177" s="145"/>
      <c r="UMW177" s="145"/>
      <c r="UMZ177" s="145"/>
      <c r="UNC177" s="145"/>
      <c r="UNF177" s="145"/>
      <c r="UNI177" s="145"/>
      <c r="UNK177" s="145"/>
      <c r="UNX177" s="145"/>
      <c r="UNY177" s="145"/>
      <c r="UNZ177" s="145"/>
      <c r="UOA177" s="145"/>
      <c r="UOB177" s="145"/>
      <c r="UOC177" s="145"/>
      <c r="UOD177" s="145"/>
      <c r="UOE177" s="145"/>
      <c r="UOF177" s="145"/>
      <c r="UOG177" s="145"/>
      <c r="UOH177" s="145"/>
      <c r="UOI177" s="145"/>
      <c r="UOJ177" s="145"/>
      <c r="UOK177" s="145"/>
      <c r="UOO177" s="145"/>
      <c r="UOQ177" s="145"/>
      <c r="UOR177" s="145"/>
      <c r="UOS177" s="145"/>
      <c r="UOT177" s="145"/>
      <c r="UOW177" s="145"/>
      <c r="UOY177" s="145"/>
      <c r="UOZ177" s="145"/>
      <c r="UPA177" s="145"/>
      <c r="UPB177" s="145"/>
      <c r="UPC177" s="145"/>
      <c r="UPD177" s="145"/>
      <c r="UPE177" s="145"/>
      <c r="UPF177" s="145"/>
      <c r="UPG177" s="145"/>
      <c r="UPH177" s="145"/>
      <c r="UPI177" s="145"/>
      <c r="UPJ177" s="145"/>
      <c r="UPK177" s="145"/>
      <c r="UPN177" s="145"/>
      <c r="UPQ177" s="145"/>
      <c r="UPT177" s="145"/>
      <c r="UPW177" s="145"/>
      <c r="UPZ177" s="145"/>
      <c r="UQL177" s="145"/>
      <c r="UQO177" s="145"/>
      <c r="UQR177" s="145"/>
      <c r="UQU177" s="145"/>
      <c r="URD177" s="145"/>
      <c r="URJ177" s="145"/>
      <c r="URM177" s="145"/>
      <c r="URP177" s="145"/>
      <c r="URS177" s="145"/>
      <c r="URY177" s="145"/>
      <c r="USB177" s="145"/>
      <c r="USH177" s="145"/>
      <c r="USJ177" s="145"/>
      <c r="USK177" s="145"/>
      <c r="USM177" s="145"/>
      <c r="USP177" s="145"/>
      <c r="USS177" s="145"/>
      <c r="USV177" s="145"/>
      <c r="UTD177" s="145"/>
      <c r="UTI177" s="145"/>
      <c r="UTR177" s="145"/>
      <c r="UTU177" s="145"/>
      <c r="UUC177" s="145"/>
      <c r="UUY177" s="145"/>
      <c r="UUZ177" s="145"/>
      <c r="UVA177" s="145"/>
      <c r="UVB177" s="145"/>
      <c r="UVC177" s="145"/>
      <c r="UVD177" s="145"/>
      <c r="UVV177" s="145"/>
      <c r="UVW177" s="145"/>
      <c r="UVZ177" s="145"/>
      <c r="UWC177" s="145"/>
      <c r="UWE177" s="145"/>
      <c r="UWG177" s="145"/>
      <c r="UWJ177" s="145"/>
      <c r="UWM177" s="145"/>
      <c r="UWP177" s="145"/>
      <c r="UWS177" s="145"/>
      <c r="UWV177" s="145"/>
      <c r="UWY177" s="145"/>
      <c r="UXB177" s="145"/>
      <c r="UXE177" s="145"/>
      <c r="UXG177" s="145"/>
      <c r="UXT177" s="145"/>
      <c r="UXU177" s="145"/>
      <c r="UXV177" s="145"/>
      <c r="UXW177" s="145"/>
      <c r="UXX177" s="145"/>
      <c r="UXY177" s="145"/>
      <c r="UXZ177" s="145"/>
      <c r="UYA177" s="145"/>
      <c r="UYB177" s="145"/>
      <c r="UYC177" s="145"/>
      <c r="UYD177" s="145"/>
      <c r="UYE177" s="145"/>
      <c r="UYF177" s="145"/>
      <c r="UYG177" s="145"/>
      <c r="UYK177" s="145"/>
      <c r="UYM177" s="145"/>
      <c r="UYN177" s="145"/>
      <c r="UYO177" s="145"/>
      <c r="UYP177" s="145"/>
      <c r="UYS177" s="145"/>
      <c r="UYU177" s="145"/>
      <c r="UYV177" s="145"/>
      <c r="UYW177" s="145"/>
      <c r="UYX177" s="145"/>
      <c r="UYY177" s="145"/>
      <c r="UYZ177" s="145"/>
      <c r="UZA177" s="145"/>
      <c r="UZB177" s="145"/>
      <c r="UZC177" s="145"/>
      <c r="UZD177" s="145"/>
      <c r="UZE177" s="145"/>
      <c r="UZF177" s="145"/>
      <c r="UZG177" s="145"/>
      <c r="UZJ177" s="145"/>
      <c r="UZM177" s="145"/>
      <c r="UZP177" s="145"/>
      <c r="UZS177" s="145"/>
      <c r="UZV177" s="145"/>
      <c r="VAH177" s="145"/>
      <c r="VAK177" s="145"/>
      <c r="VAN177" s="145"/>
      <c r="VAQ177" s="145"/>
      <c r="VAZ177" s="145"/>
      <c r="VBF177" s="145"/>
      <c r="VBI177" s="145"/>
      <c r="VBL177" s="145"/>
      <c r="VBO177" s="145"/>
      <c r="VBU177" s="145"/>
      <c r="VBX177" s="145"/>
      <c r="VCD177" s="145"/>
      <c r="VCF177" s="145"/>
      <c r="VCG177" s="145"/>
      <c r="VCI177" s="145"/>
      <c r="VCL177" s="145"/>
      <c r="VCO177" s="145"/>
      <c r="VCR177" s="145"/>
      <c r="VCZ177" s="145"/>
      <c r="VDE177" s="145"/>
      <c r="VDN177" s="145"/>
      <c r="VDQ177" s="145"/>
      <c r="VDY177" s="145"/>
      <c r="VEU177" s="145"/>
      <c r="VEV177" s="145"/>
      <c r="VEW177" s="145"/>
      <c r="VEX177" s="145"/>
      <c r="VEY177" s="145"/>
      <c r="VEZ177" s="145"/>
      <c r="VFR177" s="145"/>
      <c r="VFS177" s="145"/>
      <c r="VFV177" s="145"/>
      <c r="VFY177" s="145"/>
      <c r="VGA177" s="145"/>
      <c r="VGC177" s="145"/>
      <c r="VGF177" s="145"/>
      <c r="VGI177" s="145"/>
      <c r="VGL177" s="145"/>
      <c r="VGO177" s="145"/>
      <c r="VGR177" s="145"/>
      <c r="VGU177" s="145"/>
      <c r="VGX177" s="145"/>
      <c r="VHA177" s="145"/>
      <c r="VHC177" s="145"/>
      <c r="VHP177" s="145"/>
      <c r="VHQ177" s="145"/>
      <c r="VHR177" s="145"/>
      <c r="VHS177" s="145"/>
      <c r="VHT177" s="145"/>
      <c r="VHU177" s="145"/>
      <c r="VHV177" s="145"/>
      <c r="VHW177" s="145"/>
      <c r="VHX177" s="145"/>
      <c r="VHY177" s="145"/>
      <c r="VHZ177" s="145"/>
      <c r="VIA177" s="145"/>
      <c r="VIB177" s="145"/>
      <c r="VIC177" s="145"/>
      <c r="VIG177" s="145"/>
      <c r="VII177" s="145"/>
      <c r="VIJ177" s="145"/>
      <c r="VIK177" s="145"/>
      <c r="VIL177" s="145"/>
      <c r="VIO177" s="145"/>
      <c r="VIQ177" s="145"/>
      <c r="VIR177" s="145"/>
      <c r="VIS177" s="145"/>
      <c r="VIT177" s="145"/>
      <c r="VIU177" s="145"/>
      <c r="VIV177" s="145"/>
      <c r="VIW177" s="145"/>
      <c r="VIX177" s="145"/>
      <c r="VIY177" s="145"/>
      <c r="VIZ177" s="145"/>
      <c r="VJA177" s="145"/>
      <c r="VJB177" s="145"/>
      <c r="VJC177" s="145"/>
      <c r="VJF177" s="145"/>
      <c r="VJI177" s="145"/>
      <c r="VJL177" s="145"/>
      <c r="VJO177" s="145"/>
      <c r="VJR177" s="145"/>
      <c r="VKD177" s="145"/>
      <c r="VKG177" s="145"/>
      <c r="VKJ177" s="145"/>
      <c r="VKM177" s="145"/>
      <c r="VKV177" s="145"/>
      <c r="VLB177" s="145"/>
      <c r="VLE177" s="145"/>
      <c r="VLH177" s="145"/>
      <c r="VLK177" s="145"/>
      <c r="VLQ177" s="145"/>
      <c r="VLT177" s="145"/>
      <c r="VLZ177" s="145"/>
      <c r="VMB177" s="145"/>
      <c r="VMC177" s="145"/>
      <c r="VME177" s="145"/>
      <c r="VMH177" s="145"/>
      <c r="VMK177" s="145"/>
      <c r="VMN177" s="145"/>
      <c r="VMV177" s="145"/>
      <c r="VNA177" s="145"/>
      <c r="VNJ177" s="145"/>
      <c r="VNM177" s="145"/>
      <c r="VNU177" s="145"/>
      <c r="VOQ177" s="145"/>
      <c r="VOR177" s="145"/>
      <c r="VOS177" s="145"/>
      <c r="VOT177" s="145"/>
      <c r="VOU177" s="145"/>
      <c r="VOV177" s="145"/>
      <c r="VPN177" s="145"/>
      <c r="VPO177" s="145"/>
      <c r="VPR177" s="145"/>
      <c r="VPU177" s="145"/>
      <c r="VPW177" s="145"/>
      <c r="VPY177" s="145"/>
      <c r="VQB177" s="145"/>
      <c r="VQE177" s="145"/>
      <c r="VQH177" s="145"/>
      <c r="VQK177" s="145"/>
      <c r="VQN177" s="145"/>
      <c r="VQQ177" s="145"/>
      <c r="VQT177" s="145"/>
      <c r="VQW177" s="145"/>
      <c r="VQY177" s="145"/>
      <c r="VRL177" s="145"/>
      <c r="VRM177" s="145"/>
      <c r="VRN177" s="145"/>
      <c r="VRO177" s="145"/>
      <c r="VRP177" s="145"/>
      <c r="VRQ177" s="145"/>
      <c r="VRR177" s="145"/>
      <c r="VRS177" s="145"/>
      <c r="VRT177" s="145"/>
      <c r="VRU177" s="145"/>
      <c r="VRV177" s="145"/>
      <c r="VRW177" s="145"/>
      <c r="VRX177" s="145"/>
      <c r="VRY177" s="145"/>
      <c r="VSC177" s="145"/>
      <c r="VSE177" s="145"/>
      <c r="VSF177" s="145"/>
      <c r="VSG177" s="145"/>
      <c r="VSH177" s="145"/>
      <c r="VSK177" s="145"/>
      <c r="VSM177" s="145"/>
      <c r="VSN177" s="145"/>
      <c r="VSO177" s="145"/>
      <c r="VSP177" s="145"/>
      <c r="VSQ177" s="145"/>
      <c r="VSR177" s="145"/>
      <c r="VSS177" s="145"/>
      <c r="VST177" s="145"/>
      <c r="VSU177" s="145"/>
      <c r="VSV177" s="145"/>
      <c r="VSW177" s="145"/>
      <c r="VSX177" s="145"/>
      <c r="VSY177" s="145"/>
      <c r="VTB177" s="145"/>
      <c r="VTE177" s="145"/>
      <c r="VTH177" s="145"/>
      <c r="VTK177" s="145"/>
      <c r="VTN177" s="145"/>
      <c r="VTZ177" s="145"/>
      <c r="VUC177" s="145"/>
      <c r="VUF177" s="145"/>
      <c r="VUI177" s="145"/>
      <c r="VUR177" s="145"/>
      <c r="VUX177" s="145"/>
      <c r="VVA177" s="145"/>
      <c r="VVD177" s="145"/>
      <c r="VVG177" s="145"/>
      <c r="VVM177" s="145"/>
      <c r="VVP177" s="145"/>
      <c r="VVV177" s="145"/>
      <c r="VVX177" s="145"/>
      <c r="VVY177" s="145"/>
      <c r="VWA177" s="145"/>
      <c r="VWD177" s="145"/>
      <c r="VWG177" s="145"/>
      <c r="VWJ177" s="145"/>
      <c r="VWR177" s="145"/>
      <c r="VWW177" s="145"/>
      <c r="VXF177" s="145"/>
      <c r="VXI177" s="145"/>
      <c r="VXQ177" s="145"/>
      <c r="VYM177" s="145"/>
      <c r="VYN177" s="145"/>
      <c r="VYO177" s="145"/>
      <c r="VYP177" s="145"/>
      <c r="VYQ177" s="145"/>
      <c r="VYR177" s="145"/>
      <c r="VZJ177" s="145"/>
      <c r="VZK177" s="145"/>
      <c r="VZN177" s="145"/>
      <c r="VZQ177" s="145"/>
      <c r="VZS177" s="145"/>
      <c r="VZU177" s="145"/>
      <c r="VZX177" s="145"/>
      <c r="WAA177" s="145"/>
      <c r="WAD177" s="145"/>
      <c r="WAG177" s="145"/>
      <c r="WAJ177" s="145"/>
      <c r="WAM177" s="145"/>
      <c r="WAP177" s="145"/>
      <c r="WAS177" s="145"/>
      <c r="WAU177" s="145"/>
      <c r="WBH177" s="145"/>
      <c r="WBI177" s="145"/>
      <c r="WBJ177" s="145"/>
      <c r="WBK177" s="145"/>
      <c r="WBL177" s="145"/>
      <c r="WBM177" s="145"/>
      <c r="WBN177" s="145"/>
      <c r="WBO177" s="145"/>
      <c r="WBP177" s="145"/>
      <c r="WBQ177" s="145"/>
      <c r="WBR177" s="145"/>
      <c r="WBS177" s="145"/>
      <c r="WBT177" s="145"/>
      <c r="WBU177" s="145"/>
      <c r="WBY177" s="145"/>
      <c r="WCA177" s="145"/>
      <c r="WCB177" s="145"/>
      <c r="WCC177" s="145"/>
      <c r="WCD177" s="145"/>
      <c r="WCG177" s="145"/>
      <c r="WCI177" s="145"/>
      <c r="WCJ177" s="145"/>
      <c r="WCK177" s="145"/>
      <c r="WCL177" s="145"/>
      <c r="WCM177" s="145"/>
      <c r="WCN177" s="145"/>
      <c r="WCO177" s="145"/>
      <c r="WCP177" s="145"/>
      <c r="WCQ177" s="145"/>
      <c r="WCR177" s="145"/>
      <c r="WCS177" s="145"/>
      <c r="WCT177" s="145"/>
      <c r="WCU177" s="145"/>
      <c r="WCX177" s="145"/>
      <c r="WDA177" s="145"/>
      <c r="WDD177" s="145"/>
      <c r="WDG177" s="145"/>
      <c r="WDJ177" s="145"/>
      <c r="WDV177" s="145"/>
      <c r="WDY177" s="145"/>
      <c r="WEB177" s="145"/>
      <c r="WEE177" s="145"/>
      <c r="WEN177" s="145"/>
      <c r="WET177" s="145"/>
      <c r="WEW177" s="145"/>
      <c r="WEZ177" s="145"/>
      <c r="WFC177" s="145"/>
      <c r="WFI177" s="145"/>
      <c r="WFL177" s="145"/>
      <c r="WFR177" s="145"/>
      <c r="WFT177" s="145"/>
      <c r="WFU177" s="145"/>
      <c r="WFW177" s="145"/>
      <c r="WFZ177" s="145"/>
      <c r="WGC177" s="145"/>
      <c r="WGF177" s="145"/>
      <c r="WGN177" s="145"/>
      <c r="WGS177" s="145"/>
      <c r="WHB177" s="145"/>
      <c r="WHE177" s="145"/>
      <c r="WHM177" s="145"/>
      <c r="WII177" s="145"/>
      <c r="WIJ177" s="145"/>
      <c r="WIK177" s="145"/>
      <c r="WIL177" s="145"/>
      <c r="WIM177" s="145"/>
      <c r="WIN177" s="145"/>
      <c r="WJF177" s="145"/>
      <c r="WJG177" s="145"/>
      <c r="WJJ177" s="145"/>
      <c r="WJM177" s="145"/>
      <c r="WJO177" s="145"/>
      <c r="WJQ177" s="145"/>
      <c r="WJT177" s="145"/>
      <c r="WJW177" s="145"/>
      <c r="WJZ177" s="145"/>
      <c r="WKC177" s="145"/>
      <c r="WKF177" s="145"/>
      <c r="WKI177" s="145"/>
      <c r="WKL177" s="145"/>
      <c r="WKO177" s="145"/>
      <c r="WKQ177" s="145"/>
      <c r="WLD177" s="145"/>
      <c r="WLE177" s="145"/>
      <c r="WLF177" s="145"/>
      <c r="WLG177" s="145"/>
      <c r="WLH177" s="145"/>
      <c r="WLI177" s="145"/>
      <c r="WLJ177" s="145"/>
      <c r="WLK177" s="145"/>
      <c r="WLL177" s="145"/>
      <c r="WLM177" s="145"/>
      <c r="WLN177" s="145"/>
      <c r="WLO177" s="145"/>
      <c r="WLP177" s="145"/>
      <c r="WLQ177" s="145"/>
      <c r="WLU177" s="145"/>
      <c r="WLW177" s="145"/>
      <c r="WLX177" s="145"/>
      <c r="WLY177" s="145"/>
      <c r="WLZ177" s="145"/>
      <c r="WMC177" s="145"/>
      <c r="WME177" s="145"/>
      <c r="WMF177" s="145"/>
      <c r="WMG177" s="145"/>
      <c r="WMH177" s="145"/>
      <c r="WMI177" s="145"/>
      <c r="WMJ177" s="145"/>
      <c r="WMK177" s="145"/>
      <c r="WML177" s="145"/>
      <c r="WMM177" s="145"/>
      <c r="WMN177" s="145"/>
      <c r="WMO177" s="145"/>
      <c r="WMP177" s="145"/>
      <c r="WMQ177" s="145"/>
      <c r="WMT177" s="145"/>
      <c r="WMW177" s="145"/>
      <c r="WMZ177" s="145"/>
      <c r="WNC177" s="145"/>
      <c r="WNF177" s="145"/>
      <c r="WNR177" s="145"/>
      <c r="WNU177" s="145"/>
      <c r="WNX177" s="145"/>
      <c r="WOA177" s="145"/>
      <c r="WOJ177" s="145"/>
      <c r="WOP177" s="145"/>
      <c r="WOS177" s="145"/>
      <c r="WOV177" s="145"/>
      <c r="WOY177" s="145"/>
      <c r="WPE177" s="145"/>
      <c r="WPH177" s="145"/>
      <c r="WPN177" s="145"/>
      <c r="WPP177" s="145"/>
      <c r="WPQ177" s="145"/>
      <c r="WPS177" s="145"/>
      <c r="WPV177" s="145"/>
      <c r="WPY177" s="145"/>
      <c r="WQB177" s="145"/>
      <c r="WQJ177" s="145"/>
      <c r="WQO177" s="145"/>
      <c r="WQX177" s="145"/>
      <c r="WRA177" s="145"/>
      <c r="WRI177" s="145"/>
      <c r="WSE177" s="145"/>
      <c r="WSF177" s="145"/>
      <c r="WSG177" s="145"/>
      <c r="WSH177" s="145"/>
      <c r="WSI177" s="145"/>
      <c r="WSJ177" s="145"/>
      <c r="WTB177" s="145"/>
      <c r="WTC177" s="145"/>
      <c r="WTF177" s="145"/>
      <c r="WTI177" s="145"/>
      <c r="WTK177" s="145"/>
      <c r="WTM177" s="145"/>
      <c r="WTP177" s="145"/>
      <c r="WTS177" s="145"/>
      <c r="WTV177" s="145"/>
      <c r="WTY177" s="145"/>
      <c r="WUB177" s="145"/>
      <c r="WUE177" s="145"/>
      <c r="WUH177" s="145"/>
      <c r="WUK177" s="145"/>
      <c r="WUM177" s="145"/>
      <c r="WUZ177" s="145"/>
      <c r="WVA177" s="145"/>
      <c r="WVB177" s="145"/>
      <c r="WVC177" s="145"/>
      <c r="WVD177" s="145"/>
      <c r="WVE177" s="145"/>
      <c r="WVF177" s="145"/>
      <c r="WVG177" s="145"/>
      <c r="WVH177" s="145"/>
      <c r="WVI177" s="145"/>
      <c r="WVJ177" s="145"/>
      <c r="WVK177" s="145"/>
      <c r="WVL177" s="145"/>
      <c r="WVM177" s="145"/>
      <c r="WVN177" s="145"/>
      <c r="WVO177" s="145"/>
      <c r="WVP177" s="145"/>
      <c r="WVQ177" s="145"/>
      <c r="WVR177" s="145"/>
      <c r="WVS177" s="145"/>
      <c r="WVT177" s="145"/>
      <c r="WVU177" s="145"/>
      <c r="WVV177" s="145"/>
      <c r="WVW177" s="145"/>
      <c r="WVX177" s="145"/>
      <c r="WVY177" s="145"/>
      <c r="WVZ177" s="145"/>
      <c r="WWA177" s="145"/>
      <c r="WWB177" s="145"/>
      <c r="WWC177" s="145"/>
      <c r="WWD177" s="145"/>
      <c r="WWE177" s="145"/>
      <c r="WWF177" s="145"/>
      <c r="WWG177" s="145"/>
      <c r="WWH177" s="145"/>
      <c r="WWI177" s="145"/>
      <c r="WWJ177" s="145"/>
      <c r="WWK177" s="145"/>
      <c r="WWL177" s="145"/>
      <c r="WWM177" s="145"/>
      <c r="WWN177" s="145"/>
      <c r="WWO177" s="145"/>
      <c r="WWP177" s="145"/>
      <c r="WWQ177" s="145"/>
      <c r="WWR177" s="145"/>
      <c r="WWS177" s="145"/>
      <c r="WWT177" s="145"/>
      <c r="WWU177" s="145"/>
      <c r="WWV177" s="145"/>
      <c r="WWW177" s="145"/>
      <c r="WWX177" s="145"/>
      <c r="WWY177" s="145"/>
      <c r="WWZ177" s="145"/>
      <c r="WXA177" s="145"/>
      <c r="WXB177" s="145"/>
      <c r="WXC177" s="145"/>
      <c r="WXD177" s="145"/>
      <c r="WXE177" s="145"/>
      <c r="WXF177" s="145"/>
      <c r="WXG177" s="145"/>
      <c r="WXH177" s="145"/>
      <c r="WXI177" s="145"/>
      <c r="WXJ177" s="145"/>
      <c r="WXK177" s="145"/>
      <c r="WXL177" s="145"/>
      <c r="WXM177" s="145"/>
      <c r="WXN177" s="145"/>
      <c r="WXO177" s="145"/>
      <c r="WXP177" s="145"/>
      <c r="WXQ177" s="145"/>
      <c r="WXR177" s="145"/>
      <c r="WXS177" s="145"/>
      <c r="WXT177" s="145"/>
      <c r="WXU177" s="145"/>
      <c r="WXV177" s="145"/>
      <c r="WXW177" s="145"/>
      <c r="WXX177" s="145"/>
      <c r="WXY177" s="145"/>
      <c r="WXZ177" s="145"/>
      <c r="WYA177" s="145"/>
      <c r="WYB177" s="145"/>
      <c r="WYC177" s="145"/>
      <c r="WYD177" s="145"/>
      <c r="WYE177" s="145"/>
      <c r="WYF177" s="145"/>
      <c r="WYG177" s="145"/>
      <c r="WYH177" s="145"/>
      <c r="WYI177" s="145"/>
      <c r="WYJ177" s="145"/>
      <c r="WYK177" s="145"/>
      <c r="WYL177" s="145"/>
      <c r="WYM177" s="145"/>
      <c r="WYN177" s="145"/>
      <c r="WYO177" s="145"/>
      <c r="WYP177" s="145"/>
      <c r="WYQ177" s="145"/>
      <c r="WYR177" s="145"/>
      <c r="WYS177" s="145"/>
      <c r="WYT177" s="145"/>
      <c r="WYU177" s="145"/>
      <c r="WYV177" s="145"/>
      <c r="WYW177" s="145"/>
      <c r="WYX177" s="145"/>
      <c r="WYY177" s="145"/>
      <c r="WYZ177" s="145"/>
      <c r="WZA177" s="145"/>
      <c r="WZB177" s="145"/>
      <c r="WZC177" s="145"/>
      <c r="WZD177" s="145"/>
      <c r="WZE177" s="145"/>
      <c r="WZF177" s="145"/>
      <c r="WZG177" s="145"/>
      <c r="WZH177" s="145"/>
      <c r="WZI177" s="145"/>
      <c r="WZJ177" s="145"/>
      <c r="WZK177" s="145"/>
      <c r="WZL177" s="145"/>
      <c r="WZM177" s="145"/>
      <c r="WZN177" s="145"/>
      <c r="WZO177" s="145"/>
      <c r="WZP177" s="145"/>
      <c r="WZQ177" s="145"/>
      <c r="WZR177" s="145"/>
      <c r="WZS177" s="145"/>
      <c r="WZT177" s="145"/>
      <c r="WZU177" s="145"/>
      <c r="WZV177" s="145"/>
      <c r="WZW177" s="145"/>
      <c r="WZX177" s="145"/>
      <c r="WZY177" s="145"/>
      <c r="WZZ177" s="145"/>
      <c r="XAA177" s="145"/>
      <c r="XAB177" s="145"/>
      <c r="XAC177" s="145"/>
      <c r="XAD177" s="145"/>
      <c r="XAE177" s="145"/>
      <c r="XAF177" s="145"/>
      <c r="XAG177" s="145"/>
      <c r="XAH177" s="145"/>
      <c r="XAI177" s="145"/>
      <c r="XAJ177" s="145"/>
      <c r="XAK177" s="145"/>
      <c r="XAL177" s="145"/>
      <c r="XAM177" s="145"/>
      <c r="XAN177" s="145"/>
      <c r="XAO177" s="145"/>
      <c r="XAP177" s="145"/>
      <c r="XAQ177" s="145"/>
      <c r="XAR177" s="145"/>
      <c r="XAS177" s="145"/>
      <c r="XAT177" s="145"/>
      <c r="XAU177" s="145"/>
      <c r="XAV177" s="145"/>
      <c r="XAW177" s="145"/>
      <c r="XAX177" s="145"/>
      <c r="XAY177" s="145"/>
      <c r="XAZ177" s="145"/>
      <c r="XBA177" s="145"/>
      <c r="XBB177" s="145"/>
      <c r="XBC177" s="145"/>
      <c r="XBD177" s="145"/>
      <c r="XBE177" s="145"/>
      <c r="XBF177" s="145"/>
      <c r="XBG177" s="145"/>
      <c r="XBH177" s="145"/>
      <c r="XBI177" s="145"/>
      <c r="XBJ177" s="145"/>
      <c r="XBK177" s="145"/>
      <c r="XBL177" s="145"/>
      <c r="XBM177" s="145"/>
      <c r="XBN177" s="145"/>
      <c r="XBO177" s="145"/>
      <c r="XBP177" s="145"/>
      <c r="XBQ177" s="145"/>
      <c r="XBR177" s="145"/>
      <c r="XBS177" s="145"/>
      <c r="XBT177" s="145"/>
      <c r="XBU177" s="145"/>
      <c r="XBV177" s="145"/>
      <c r="XBW177" s="145"/>
      <c r="XBX177" s="145"/>
      <c r="XBY177" s="145"/>
      <c r="XBZ177" s="145"/>
      <c r="XCA177" s="145"/>
      <c r="XCB177" s="145"/>
      <c r="XCC177" s="145"/>
      <c r="XCD177" s="145"/>
      <c r="XCE177" s="145"/>
      <c r="XCF177" s="145"/>
      <c r="XCG177" s="145"/>
      <c r="XCH177" s="145"/>
      <c r="XCI177" s="145"/>
      <c r="XCJ177" s="145"/>
      <c r="XCK177" s="145"/>
      <c r="XCL177" s="145"/>
      <c r="XCM177" s="145"/>
      <c r="XCN177" s="145"/>
      <c r="XCO177" s="145"/>
      <c r="XCP177" s="145"/>
      <c r="XCQ177" s="145"/>
      <c r="XCR177" s="145"/>
      <c r="XCS177" s="145"/>
      <c r="XCT177" s="145"/>
      <c r="XCU177" s="145"/>
      <c r="XCV177" s="145"/>
      <c r="XCW177" s="145"/>
      <c r="XCX177" s="145"/>
      <c r="XCY177" s="145"/>
      <c r="XCZ177" s="145"/>
      <c r="XDA177" s="145"/>
      <c r="XDB177" s="145"/>
      <c r="XDC177" s="145"/>
      <c r="XDD177" s="145"/>
      <c r="XDE177" s="145"/>
      <c r="XDF177" s="145"/>
      <c r="XDG177" s="145"/>
      <c r="XDH177" s="145"/>
      <c r="XDI177" s="145"/>
      <c r="XDJ177" s="145"/>
      <c r="XDK177" s="145"/>
      <c r="XDL177" s="145"/>
      <c r="XDM177" s="145"/>
      <c r="XDN177" s="145"/>
      <c r="XDO177" s="145"/>
      <c r="XDP177" s="145"/>
      <c r="XDQ177" s="145"/>
      <c r="XDR177" s="145"/>
      <c r="XDS177" s="145"/>
      <c r="XDT177" s="145"/>
      <c r="XDU177" s="145"/>
      <c r="XDV177" s="145"/>
      <c r="XDW177" s="145"/>
      <c r="XDX177" s="145"/>
      <c r="XDY177" s="145"/>
      <c r="XDZ177" s="145"/>
      <c r="XEA177" s="145"/>
      <c r="XEB177" s="145"/>
      <c r="XEC177" s="145"/>
      <c r="XED177" s="145"/>
      <c r="XEE177" s="145"/>
      <c r="XEF177" s="145"/>
      <c r="XEG177" s="145"/>
      <c r="XEH177" s="145"/>
      <c r="XEI177" s="145"/>
      <c r="XEJ177" s="145"/>
      <c r="XEK177" s="145"/>
      <c r="XEL177" s="145"/>
      <c r="XEM177" s="145"/>
      <c r="XEN177" s="145"/>
      <c r="XEO177" s="145"/>
      <c r="XEP177" s="145"/>
      <c r="XEQ177" s="145"/>
      <c r="XER177" s="145"/>
      <c r="XES177" s="145"/>
      <c r="XET177" s="145"/>
      <c r="XEU177" s="145"/>
      <c r="XEV177" s="145"/>
      <c r="XEW177" s="145"/>
      <c r="XEX177" s="145"/>
      <c r="XEY177" s="145"/>
      <c r="XEZ177" s="145"/>
      <c r="XFA177" s="145"/>
      <c r="XFB177" s="145"/>
      <c r="XFC177" s="145"/>
      <c r="XFD177" s="145"/>
    </row>
    <row r="178" spans="1:16384" s="45" customFormat="1" ht="22.7" customHeight="1">
      <c r="A178" s="148" t="s">
        <v>180</v>
      </c>
      <c r="B178" s="44" t="s">
        <v>329</v>
      </c>
      <c r="C178" s="177">
        <v>195</v>
      </c>
      <c r="D178" s="143">
        <v>7800</v>
      </c>
      <c r="E178" s="144">
        <f t="shared" si="3"/>
        <v>1521000</v>
      </c>
      <c r="I178" s="145"/>
      <c r="K178" s="145"/>
      <c r="L178" s="145"/>
      <c r="M178" s="145"/>
      <c r="N178" s="145"/>
      <c r="Q178" s="145"/>
      <c r="S178" s="145"/>
      <c r="T178" s="145"/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/>
      <c r="AE178" s="145"/>
      <c r="AH178" s="145"/>
      <c r="AK178" s="145"/>
      <c r="AN178" s="145"/>
      <c r="AQ178" s="145"/>
      <c r="AT178" s="145"/>
      <c r="BF178" s="145"/>
      <c r="BI178" s="145"/>
      <c r="BL178" s="145"/>
      <c r="BO178" s="145"/>
      <c r="BX178" s="145"/>
      <c r="CD178" s="145"/>
      <c r="CG178" s="145"/>
      <c r="CJ178" s="145"/>
      <c r="CM178" s="145"/>
      <c r="CS178" s="145"/>
      <c r="CV178" s="145"/>
      <c r="DB178" s="145"/>
      <c r="DD178" s="145"/>
      <c r="DE178" s="145"/>
      <c r="DG178" s="145"/>
      <c r="DJ178" s="145"/>
      <c r="DM178" s="145"/>
      <c r="DP178" s="145"/>
      <c r="DX178" s="145"/>
      <c r="EC178" s="145"/>
      <c r="EL178" s="145"/>
      <c r="EO178" s="145"/>
      <c r="EW178" s="145"/>
      <c r="FS178" s="145"/>
      <c r="FT178" s="145"/>
      <c r="FU178" s="145"/>
      <c r="FV178" s="145"/>
      <c r="FW178" s="145"/>
      <c r="FX178" s="145"/>
      <c r="GP178" s="145"/>
      <c r="GQ178" s="145"/>
      <c r="GT178" s="145"/>
      <c r="GW178" s="145"/>
      <c r="GY178" s="145"/>
      <c r="HA178" s="145"/>
      <c r="HD178" s="145"/>
      <c r="HG178" s="145"/>
      <c r="HJ178" s="145"/>
      <c r="HM178" s="145"/>
      <c r="HP178" s="145"/>
      <c r="HS178" s="145"/>
      <c r="HV178" s="145"/>
      <c r="HY178" s="145"/>
      <c r="IA178" s="145"/>
      <c r="IN178" s="145"/>
      <c r="IO178" s="145"/>
      <c r="IP178" s="145"/>
      <c r="IQ178" s="145"/>
      <c r="IR178" s="145"/>
      <c r="IS178" s="145"/>
      <c r="IT178" s="145"/>
      <c r="IU178" s="145"/>
      <c r="IV178" s="145"/>
      <c r="IW178" s="145"/>
      <c r="IX178" s="145"/>
      <c r="IY178" s="145"/>
      <c r="IZ178" s="145"/>
      <c r="JA178" s="145"/>
      <c r="JE178" s="145"/>
      <c r="JG178" s="145"/>
      <c r="JH178" s="145"/>
      <c r="JI178" s="145"/>
      <c r="JJ178" s="145"/>
      <c r="JM178" s="145"/>
      <c r="JO178" s="145"/>
      <c r="JP178" s="145"/>
      <c r="JQ178" s="145"/>
      <c r="JR178" s="145"/>
      <c r="JS178" s="145"/>
      <c r="JT178" s="145"/>
      <c r="JU178" s="145"/>
      <c r="JV178" s="145"/>
      <c r="JW178" s="145"/>
      <c r="JX178" s="145"/>
      <c r="JY178" s="145"/>
      <c r="JZ178" s="145"/>
      <c r="KA178" s="145"/>
      <c r="KD178" s="145"/>
      <c r="KG178" s="145"/>
      <c r="KJ178" s="145"/>
      <c r="KM178" s="145"/>
      <c r="KP178" s="145"/>
      <c r="LB178" s="145"/>
      <c r="LE178" s="145"/>
      <c r="LH178" s="145"/>
      <c r="LK178" s="145"/>
      <c r="LT178" s="145"/>
      <c r="LZ178" s="145"/>
      <c r="MC178" s="145"/>
      <c r="MF178" s="145"/>
      <c r="MI178" s="145"/>
      <c r="MO178" s="145"/>
      <c r="MR178" s="145"/>
      <c r="MX178" s="145"/>
      <c r="MZ178" s="145"/>
      <c r="NA178" s="145"/>
      <c r="NC178" s="145"/>
      <c r="NF178" s="145"/>
      <c r="NI178" s="145"/>
      <c r="NL178" s="145"/>
      <c r="NT178" s="145"/>
      <c r="NY178" s="145"/>
      <c r="OH178" s="145"/>
      <c r="OK178" s="145"/>
      <c r="OS178" s="145"/>
      <c r="PO178" s="145"/>
      <c r="PP178" s="145"/>
      <c r="PQ178" s="145"/>
      <c r="PR178" s="145"/>
      <c r="PS178" s="145"/>
      <c r="PT178" s="145"/>
      <c r="QL178" s="145"/>
      <c r="QM178" s="145"/>
      <c r="QP178" s="145"/>
      <c r="QS178" s="145"/>
      <c r="QU178" s="145"/>
      <c r="QW178" s="145"/>
      <c r="QZ178" s="145"/>
      <c r="RC178" s="145"/>
      <c r="RF178" s="145"/>
      <c r="RI178" s="145"/>
      <c r="RL178" s="145"/>
      <c r="RO178" s="145"/>
      <c r="RR178" s="145"/>
      <c r="RU178" s="145"/>
      <c r="RW178" s="145"/>
      <c r="SJ178" s="145"/>
      <c r="SK178" s="145"/>
      <c r="SL178" s="145"/>
      <c r="SM178" s="145"/>
      <c r="SN178" s="145"/>
      <c r="SO178" s="145"/>
      <c r="SP178" s="145"/>
      <c r="SQ178" s="145"/>
      <c r="SR178" s="145"/>
      <c r="SS178" s="145"/>
      <c r="ST178" s="145"/>
      <c r="SU178" s="145"/>
      <c r="SV178" s="145"/>
      <c r="SW178" s="145"/>
      <c r="TA178" s="145"/>
      <c r="TC178" s="145"/>
      <c r="TD178" s="145"/>
      <c r="TE178" s="145"/>
      <c r="TF178" s="145"/>
      <c r="TI178" s="145"/>
      <c r="TK178" s="145"/>
      <c r="TL178" s="145"/>
      <c r="TM178" s="145"/>
      <c r="TN178" s="145"/>
      <c r="TO178" s="145"/>
      <c r="TP178" s="145"/>
      <c r="TQ178" s="145"/>
      <c r="TR178" s="145"/>
      <c r="TS178" s="145"/>
      <c r="TT178" s="145"/>
      <c r="TU178" s="145"/>
      <c r="TV178" s="145"/>
      <c r="TW178" s="145"/>
      <c r="TZ178" s="145"/>
      <c r="UC178" s="145"/>
      <c r="UF178" s="145"/>
      <c r="UI178" s="145"/>
      <c r="UL178" s="145"/>
      <c r="UX178" s="145"/>
      <c r="VA178" s="145"/>
      <c r="VD178" s="145"/>
      <c r="VG178" s="145"/>
      <c r="VP178" s="145"/>
      <c r="VV178" s="145"/>
      <c r="VY178" s="145"/>
      <c r="WB178" s="145"/>
      <c r="WE178" s="145"/>
      <c r="WK178" s="145"/>
      <c r="WN178" s="145"/>
      <c r="WT178" s="145"/>
      <c r="WV178" s="145"/>
      <c r="WW178" s="145"/>
      <c r="WY178" s="145"/>
      <c r="XB178" s="145"/>
      <c r="XE178" s="145"/>
      <c r="XH178" s="145"/>
      <c r="XP178" s="145"/>
      <c r="XU178" s="145"/>
      <c r="YD178" s="145"/>
      <c r="YG178" s="145"/>
      <c r="YO178" s="145"/>
      <c r="ZK178" s="145"/>
      <c r="ZL178" s="145"/>
      <c r="ZM178" s="145"/>
      <c r="ZN178" s="145"/>
      <c r="ZO178" s="145"/>
      <c r="ZP178" s="145"/>
      <c r="AAH178" s="145"/>
      <c r="AAI178" s="145"/>
      <c r="AAL178" s="145"/>
      <c r="AAO178" s="145"/>
      <c r="AAQ178" s="145"/>
      <c r="AAS178" s="145"/>
      <c r="AAV178" s="145"/>
      <c r="AAY178" s="145"/>
      <c r="ABB178" s="145"/>
      <c r="ABE178" s="145"/>
      <c r="ABH178" s="145"/>
      <c r="ABK178" s="145"/>
      <c r="ABN178" s="145"/>
      <c r="ABQ178" s="145"/>
      <c r="ABS178" s="145"/>
      <c r="ACF178" s="145"/>
      <c r="ACG178" s="145"/>
      <c r="ACH178" s="145"/>
      <c r="ACI178" s="145"/>
      <c r="ACJ178" s="145"/>
      <c r="ACK178" s="145"/>
      <c r="ACL178" s="145"/>
      <c r="ACM178" s="145"/>
      <c r="ACN178" s="145"/>
      <c r="ACO178" s="145"/>
      <c r="ACP178" s="145"/>
      <c r="ACQ178" s="145"/>
      <c r="ACR178" s="145"/>
      <c r="ACS178" s="145"/>
      <c r="ACW178" s="145"/>
      <c r="ACY178" s="145"/>
      <c r="ACZ178" s="145"/>
      <c r="ADA178" s="145"/>
      <c r="ADB178" s="145"/>
      <c r="ADE178" s="145"/>
      <c r="ADG178" s="145"/>
      <c r="ADH178" s="145"/>
      <c r="ADI178" s="145"/>
      <c r="ADJ178" s="145"/>
      <c r="ADK178" s="145"/>
      <c r="ADL178" s="145"/>
      <c r="ADM178" s="145"/>
      <c r="ADN178" s="145"/>
      <c r="ADO178" s="145"/>
      <c r="ADP178" s="145"/>
      <c r="ADQ178" s="145"/>
      <c r="ADR178" s="145"/>
      <c r="ADS178" s="145"/>
      <c r="ADV178" s="145"/>
      <c r="ADY178" s="145"/>
      <c r="AEB178" s="145"/>
      <c r="AEE178" s="145"/>
      <c r="AEH178" s="145"/>
      <c r="AET178" s="145"/>
      <c r="AEW178" s="145"/>
      <c r="AEZ178" s="145"/>
      <c r="AFC178" s="145"/>
      <c r="AFL178" s="145"/>
      <c r="AFR178" s="145"/>
      <c r="AFU178" s="145"/>
      <c r="AFX178" s="145"/>
      <c r="AGA178" s="145"/>
      <c r="AGG178" s="145"/>
      <c r="AGJ178" s="145"/>
      <c r="AGP178" s="145"/>
      <c r="AGR178" s="145"/>
      <c r="AGS178" s="145"/>
      <c r="AGU178" s="145"/>
      <c r="AGX178" s="145"/>
      <c r="AHA178" s="145"/>
      <c r="AHD178" s="145"/>
      <c r="AHL178" s="145"/>
      <c r="AHQ178" s="145"/>
      <c r="AHZ178" s="145"/>
      <c r="AIC178" s="145"/>
      <c r="AIK178" s="145"/>
      <c r="AJG178" s="145"/>
      <c r="AJH178" s="145"/>
      <c r="AJI178" s="145"/>
      <c r="AJJ178" s="145"/>
      <c r="AJK178" s="145"/>
      <c r="AJL178" s="145"/>
      <c r="AKD178" s="145"/>
      <c r="AKE178" s="145"/>
      <c r="AKH178" s="145"/>
      <c r="AKK178" s="145"/>
      <c r="AKM178" s="145"/>
      <c r="AKO178" s="145"/>
      <c r="AKR178" s="145"/>
      <c r="AKU178" s="145"/>
      <c r="AKX178" s="145"/>
      <c r="ALA178" s="145"/>
      <c r="ALD178" s="145"/>
      <c r="ALG178" s="145"/>
      <c r="ALJ178" s="145"/>
      <c r="ALM178" s="145"/>
      <c r="ALO178" s="145"/>
      <c r="AMB178" s="145"/>
      <c r="AMC178" s="145"/>
      <c r="AMD178" s="145"/>
      <c r="AME178" s="145"/>
      <c r="AMF178" s="145"/>
      <c r="AMG178" s="145"/>
      <c r="AMH178" s="145"/>
      <c r="AMI178" s="145"/>
      <c r="AMJ178" s="145"/>
      <c r="AMK178" s="145"/>
      <c r="AML178" s="145"/>
      <c r="AMM178" s="145"/>
      <c r="AMN178" s="145"/>
      <c r="AMO178" s="145"/>
      <c r="AMS178" s="145"/>
      <c r="AMU178" s="145"/>
      <c r="AMV178" s="145"/>
      <c r="AMW178" s="145"/>
      <c r="AMX178" s="145"/>
      <c r="ANA178" s="145"/>
      <c r="ANC178" s="145"/>
      <c r="AND178" s="145"/>
      <c r="ANE178" s="145"/>
      <c r="ANF178" s="145"/>
      <c r="ANG178" s="145"/>
      <c r="ANH178" s="145"/>
      <c r="ANI178" s="145"/>
      <c r="ANJ178" s="145"/>
      <c r="ANK178" s="145"/>
      <c r="ANL178" s="145"/>
      <c r="ANM178" s="145"/>
      <c r="ANN178" s="145"/>
      <c r="ANO178" s="145"/>
      <c r="ANR178" s="145"/>
      <c r="ANU178" s="145"/>
      <c r="ANX178" s="145"/>
      <c r="AOA178" s="145"/>
      <c r="AOD178" s="145"/>
      <c r="AOP178" s="145"/>
      <c r="AOS178" s="145"/>
      <c r="AOV178" s="145"/>
      <c r="AOY178" s="145"/>
      <c r="APH178" s="145"/>
      <c r="APN178" s="145"/>
      <c r="APQ178" s="145"/>
      <c r="APT178" s="145"/>
      <c r="APW178" s="145"/>
      <c r="AQC178" s="145"/>
      <c r="AQF178" s="145"/>
      <c r="AQL178" s="145"/>
      <c r="AQN178" s="145"/>
      <c r="AQO178" s="145"/>
      <c r="AQQ178" s="145"/>
      <c r="AQT178" s="145"/>
      <c r="AQW178" s="145"/>
      <c r="AQZ178" s="145"/>
      <c r="ARH178" s="145"/>
      <c r="ARM178" s="145"/>
      <c r="ARV178" s="145"/>
      <c r="ARY178" s="145"/>
      <c r="ASG178" s="145"/>
      <c r="ATC178" s="145"/>
      <c r="ATD178" s="145"/>
      <c r="ATE178" s="145"/>
      <c r="ATF178" s="145"/>
      <c r="ATG178" s="145"/>
      <c r="ATH178" s="145"/>
      <c r="ATZ178" s="145"/>
      <c r="AUA178" s="145"/>
      <c r="AUD178" s="145"/>
      <c r="AUG178" s="145"/>
      <c r="AUI178" s="145"/>
      <c r="AUK178" s="145"/>
      <c r="AUN178" s="145"/>
      <c r="AUQ178" s="145"/>
      <c r="AUT178" s="145"/>
      <c r="AUW178" s="145"/>
      <c r="AUZ178" s="145"/>
      <c r="AVC178" s="145"/>
      <c r="AVF178" s="145"/>
      <c r="AVI178" s="145"/>
      <c r="AVK178" s="145"/>
      <c r="AVX178" s="145"/>
      <c r="AVY178" s="145"/>
      <c r="AVZ178" s="145"/>
      <c r="AWA178" s="145"/>
      <c r="AWB178" s="145"/>
      <c r="AWC178" s="145"/>
      <c r="AWD178" s="145"/>
      <c r="AWE178" s="145"/>
      <c r="AWF178" s="145"/>
      <c r="AWG178" s="145"/>
      <c r="AWH178" s="145"/>
      <c r="AWI178" s="145"/>
      <c r="AWJ178" s="145"/>
      <c r="AWK178" s="145"/>
      <c r="AWO178" s="145"/>
      <c r="AWQ178" s="145"/>
      <c r="AWR178" s="145"/>
      <c r="AWS178" s="145"/>
      <c r="AWT178" s="145"/>
      <c r="AWW178" s="145"/>
      <c r="AWY178" s="145"/>
      <c r="AWZ178" s="145"/>
      <c r="AXA178" s="145"/>
      <c r="AXB178" s="145"/>
      <c r="AXC178" s="145"/>
      <c r="AXD178" s="145"/>
      <c r="AXE178" s="145"/>
      <c r="AXF178" s="145"/>
      <c r="AXG178" s="145"/>
      <c r="AXH178" s="145"/>
      <c r="AXI178" s="145"/>
      <c r="AXJ178" s="145"/>
      <c r="AXK178" s="145"/>
      <c r="AXN178" s="145"/>
      <c r="AXQ178" s="145"/>
      <c r="AXT178" s="145"/>
      <c r="AXW178" s="145"/>
      <c r="AXZ178" s="145"/>
      <c r="AYL178" s="145"/>
      <c r="AYO178" s="145"/>
      <c r="AYR178" s="145"/>
      <c r="AYU178" s="145"/>
      <c r="AZD178" s="145"/>
      <c r="AZJ178" s="145"/>
      <c r="AZM178" s="145"/>
      <c r="AZP178" s="145"/>
      <c r="AZS178" s="145"/>
      <c r="AZY178" s="145"/>
      <c r="BAB178" s="145"/>
      <c r="BAH178" s="145"/>
      <c r="BAJ178" s="145"/>
      <c r="BAK178" s="145"/>
      <c r="BAM178" s="145"/>
      <c r="BAP178" s="145"/>
      <c r="BAS178" s="145"/>
      <c r="BAV178" s="145"/>
      <c r="BBD178" s="145"/>
      <c r="BBI178" s="145"/>
      <c r="BBR178" s="145"/>
      <c r="BBU178" s="145"/>
      <c r="BCC178" s="145"/>
      <c r="BCY178" s="145"/>
      <c r="BCZ178" s="145"/>
      <c r="BDA178" s="145"/>
      <c r="BDB178" s="145"/>
      <c r="BDC178" s="145"/>
      <c r="BDD178" s="145"/>
      <c r="BDV178" s="145"/>
      <c r="BDW178" s="145"/>
      <c r="BDZ178" s="145"/>
      <c r="BEC178" s="145"/>
      <c r="BEE178" s="145"/>
      <c r="BEG178" s="145"/>
      <c r="BEJ178" s="145"/>
      <c r="BEM178" s="145"/>
      <c r="BEP178" s="145"/>
      <c r="BES178" s="145"/>
      <c r="BEV178" s="145"/>
      <c r="BEY178" s="145"/>
      <c r="BFB178" s="145"/>
      <c r="BFE178" s="145"/>
      <c r="BFG178" s="145"/>
      <c r="BFT178" s="145"/>
      <c r="BFU178" s="145"/>
      <c r="BFV178" s="145"/>
      <c r="BFW178" s="145"/>
      <c r="BFX178" s="145"/>
      <c r="BFY178" s="145"/>
      <c r="BFZ178" s="145"/>
      <c r="BGA178" s="145"/>
      <c r="BGB178" s="145"/>
      <c r="BGC178" s="145"/>
      <c r="BGD178" s="145"/>
      <c r="BGE178" s="145"/>
      <c r="BGF178" s="145"/>
      <c r="BGG178" s="145"/>
      <c r="BGK178" s="145"/>
      <c r="BGM178" s="145"/>
      <c r="BGN178" s="145"/>
      <c r="BGO178" s="145"/>
      <c r="BGP178" s="145"/>
      <c r="BGS178" s="145"/>
      <c r="BGU178" s="145"/>
      <c r="BGV178" s="145"/>
      <c r="BGW178" s="145"/>
      <c r="BGX178" s="145"/>
      <c r="BGY178" s="145"/>
      <c r="BGZ178" s="145"/>
      <c r="BHA178" s="145"/>
      <c r="BHB178" s="145"/>
      <c r="BHC178" s="145"/>
      <c r="BHD178" s="145"/>
      <c r="BHE178" s="145"/>
      <c r="BHF178" s="145"/>
      <c r="BHG178" s="145"/>
      <c r="BHJ178" s="145"/>
      <c r="BHM178" s="145"/>
      <c r="BHP178" s="145"/>
      <c r="BHS178" s="145"/>
      <c r="BHV178" s="145"/>
      <c r="BIH178" s="145"/>
      <c r="BIK178" s="145"/>
      <c r="BIN178" s="145"/>
      <c r="BIQ178" s="145"/>
      <c r="BIZ178" s="145"/>
      <c r="BJF178" s="145"/>
      <c r="BJI178" s="145"/>
      <c r="BJL178" s="145"/>
      <c r="BJO178" s="145"/>
      <c r="BJU178" s="145"/>
      <c r="BJX178" s="145"/>
      <c r="BKD178" s="145"/>
      <c r="BKF178" s="145"/>
      <c r="BKG178" s="145"/>
      <c r="BKI178" s="145"/>
      <c r="BKL178" s="145"/>
      <c r="BKO178" s="145"/>
      <c r="BKR178" s="145"/>
      <c r="BKZ178" s="145"/>
      <c r="BLE178" s="145"/>
      <c r="BLN178" s="145"/>
      <c r="BLQ178" s="145"/>
      <c r="BLY178" s="145"/>
      <c r="BMU178" s="145"/>
      <c r="BMV178" s="145"/>
      <c r="BMW178" s="145"/>
      <c r="BMX178" s="145"/>
      <c r="BMY178" s="145"/>
      <c r="BMZ178" s="145"/>
      <c r="BNR178" s="145"/>
      <c r="BNS178" s="145"/>
      <c r="BNV178" s="145"/>
      <c r="BNY178" s="145"/>
      <c r="BOA178" s="145"/>
      <c r="BOC178" s="145"/>
      <c r="BOF178" s="145"/>
      <c r="BOI178" s="145"/>
      <c r="BOL178" s="145"/>
      <c r="BOO178" s="145"/>
      <c r="BOR178" s="145"/>
      <c r="BOU178" s="145"/>
      <c r="BOX178" s="145"/>
      <c r="BPA178" s="145"/>
      <c r="BPC178" s="145"/>
      <c r="BPP178" s="145"/>
      <c r="BPQ178" s="145"/>
      <c r="BPR178" s="145"/>
      <c r="BPS178" s="145"/>
      <c r="BPT178" s="145"/>
      <c r="BPU178" s="145"/>
      <c r="BPV178" s="145"/>
      <c r="BPW178" s="145"/>
      <c r="BPX178" s="145"/>
      <c r="BPY178" s="145"/>
      <c r="BPZ178" s="145"/>
      <c r="BQA178" s="145"/>
      <c r="BQB178" s="145"/>
      <c r="BQC178" s="145"/>
      <c r="BQG178" s="145"/>
      <c r="BQI178" s="145"/>
      <c r="BQJ178" s="145"/>
      <c r="BQK178" s="145"/>
      <c r="BQL178" s="145"/>
      <c r="BQO178" s="145"/>
      <c r="BQQ178" s="145"/>
      <c r="BQR178" s="145"/>
      <c r="BQS178" s="145"/>
      <c r="BQT178" s="145"/>
      <c r="BQU178" s="145"/>
      <c r="BQV178" s="145"/>
      <c r="BQW178" s="145"/>
      <c r="BQX178" s="145"/>
      <c r="BQY178" s="145"/>
      <c r="BQZ178" s="145"/>
      <c r="BRA178" s="145"/>
      <c r="BRB178" s="145"/>
      <c r="BRC178" s="145"/>
      <c r="BRF178" s="145"/>
      <c r="BRI178" s="145"/>
      <c r="BRL178" s="145"/>
      <c r="BRO178" s="145"/>
      <c r="BRR178" s="145"/>
      <c r="BSD178" s="145"/>
      <c r="BSG178" s="145"/>
      <c r="BSJ178" s="145"/>
      <c r="BSM178" s="145"/>
      <c r="BSV178" s="145"/>
      <c r="BTB178" s="145"/>
      <c r="BTE178" s="145"/>
      <c r="BTH178" s="145"/>
      <c r="BTK178" s="145"/>
      <c r="BTQ178" s="145"/>
      <c r="BTT178" s="145"/>
      <c r="BTZ178" s="145"/>
      <c r="BUB178" s="145"/>
      <c r="BUC178" s="145"/>
      <c r="BUE178" s="145"/>
      <c r="BUH178" s="145"/>
      <c r="BUK178" s="145"/>
      <c r="BUN178" s="145"/>
      <c r="BUV178" s="145"/>
      <c r="BVA178" s="145"/>
      <c r="BVJ178" s="145"/>
      <c r="BVM178" s="145"/>
      <c r="BVU178" s="145"/>
      <c r="BWQ178" s="145"/>
      <c r="BWR178" s="145"/>
      <c r="BWS178" s="145"/>
      <c r="BWT178" s="145"/>
      <c r="BWU178" s="145"/>
      <c r="BWV178" s="145"/>
      <c r="BXN178" s="145"/>
      <c r="BXO178" s="145"/>
      <c r="BXR178" s="145"/>
      <c r="BXU178" s="145"/>
      <c r="BXW178" s="145"/>
      <c r="BXY178" s="145"/>
      <c r="BYB178" s="145"/>
      <c r="BYE178" s="145"/>
      <c r="BYH178" s="145"/>
      <c r="BYK178" s="145"/>
      <c r="BYN178" s="145"/>
      <c r="BYQ178" s="145"/>
      <c r="BYT178" s="145"/>
      <c r="BYW178" s="145"/>
      <c r="BYY178" s="145"/>
      <c r="BZL178" s="145"/>
      <c r="BZM178" s="145"/>
      <c r="BZN178" s="145"/>
      <c r="BZO178" s="145"/>
      <c r="BZP178" s="145"/>
      <c r="BZQ178" s="145"/>
      <c r="BZR178" s="145"/>
      <c r="BZS178" s="145"/>
      <c r="BZT178" s="145"/>
      <c r="BZU178" s="145"/>
      <c r="BZV178" s="145"/>
      <c r="BZW178" s="145"/>
      <c r="BZX178" s="145"/>
      <c r="BZY178" s="145"/>
      <c r="CAC178" s="145"/>
      <c r="CAE178" s="145"/>
      <c r="CAF178" s="145"/>
      <c r="CAG178" s="145"/>
      <c r="CAH178" s="145"/>
      <c r="CAK178" s="145"/>
      <c r="CAM178" s="145"/>
      <c r="CAN178" s="145"/>
      <c r="CAO178" s="145"/>
      <c r="CAP178" s="145"/>
      <c r="CAQ178" s="145"/>
      <c r="CAR178" s="145"/>
      <c r="CAS178" s="145"/>
      <c r="CAT178" s="145"/>
      <c r="CAU178" s="145"/>
      <c r="CAV178" s="145"/>
      <c r="CAW178" s="145"/>
      <c r="CAX178" s="145"/>
      <c r="CAY178" s="145"/>
      <c r="CBB178" s="145"/>
      <c r="CBE178" s="145"/>
      <c r="CBH178" s="145"/>
      <c r="CBK178" s="145"/>
      <c r="CBN178" s="145"/>
      <c r="CBZ178" s="145"/>
      <c r="CCC178" s="145"/>
      <c r="CCF178" s="145"/>
      <c r="CCI178" s="145"/>
      <c r="CCR178" s="145"/>
      <c r="CCX178" s="145"/>
      <c r="CDA178" s="145"/>
      <c r="CDD178" s="145"/>
      <c r="CDG178" s="145"/>
      <c r="CDM178" s="145"/>
      <c r="CDP178" s="145"/>
      <c r="CDV178" s="145"/>
      <c r="CDX178" s="145"/>
      <c r="CDY178" s="145"/>
      <c r="CEA178" s="145"/>
      <c r="CED178" s="145"/>
      <c r="CEG178" s="145"/>
      <c r="CEJ178" s="145"/>
      <c r="CER178" s="145"/>
      <c r="CEW178" s="145"/>
      <c r="CFF178" s="145"/>
      <c r="CFI178" s="145"/>
      <c r="CFQ178" s="145"/>
      <c r="CGM178" s="145"/>
      <c r="CGN178" s="145"/>
      <c r="CGO178" s="145"/>
      <c r="CGP178" s="145"/>
      <c r="CGQ178" s="145"/>
      <c r="CGR178" s="145"/>
      <c r="CHJ178" s="145"/>
      <c r="CHK178" s="145"/>
      <c r="CHN178" s="145"/>
      <c r="CHQ178" s="145"/>
      <c r="CHS178" s="145"/>
      <c r="CHU178" s="145"/>
      <c r="CHX178" s="145"/>
      <c r="CIA178" s="145"/>
      <c r="CID178" s="145"/>
      <c r="CIG178" s="145"/>
      <c r="CIJ178" s="145"/>
      <c r="CIM178" s="145"/>
      <c r="CIP178" s="145"/>
      <c r="CIS178" s="145"/>
      <c r="CIU178" s="145"/>
      <c r="CJH178" s="145"/>
      <c r="CJI178" s="145"/>
      <c r="CJJ178" s="145"/>
      <c r="CJK178" s="145"/>
      <c r="CJL178" s="145"/>
      <c r="CJM178" s="145"/>
      <c r="CJN178" s="145"/>
      <c r="CJO178" s="145"/>
      <c r="CJP178" s="145"/>
      <c r="CJQ178" s="145"/>
      <c r="CJR178" s="145"/>
      <c r="CJS178" s="145"/>
      <c r="CJT178" s="145"/>
      <c r="CJU178" s="145"/>
      <c r="CJY178" s="145"/>
      <c r="CKA178" s="145"/>
      <c r="CKB178" s="145"/>
      <c r="CKC178" s="145"/>
      <c r="CKD178" s="145"/>
      <c r="CKG178" s="145"/>
      <c r="CKI178" s="145"/>
      <c r="CKJ178" s="145"/>
      <c r="CKK178" s="145"/>
      <c r="CKL178" s="145"/>
      <c r="CKM178" s="145"/>
      <c r="CKN178" s="145"/>
      <c r="CKO178" s="145"/>
      <c r="CKP178" s="145"/>
      <c r="CKQ178" s="145"/>
      <c r="CKR178" s="145"/>
      <c r="CKS178" s="145"/>
      <c r="CKT178" s="145"/>
      <c r="CKU178" s="145"/>
      <c r="CKX178" s="145"/>
      <c r="CLA178" s="145"/>
      <c r="CLD178" s="145"/>
      <c r="CLG178" s="145"/>
      <c r="CLJ178" s="145"/>
      <c r="CLV178" s="145"/>
      <c r="CLY178" s="145"/>
      <c r="CMB178" s="145"/>
      <c r="CME178" s="145"/>
      <c r="CMN178" s="145"/>
      <c r="CMT178" s="145"/>
      <c r="CMW178" s="145"/>
      <c r="CMZ178" s="145"/>
      <c r="CNC178" s="145"/>
      <c r="CNI178" s="145"/>
      <c r="CNL178" s="145"/>
      <c r="CNR178" s="145"/>
      <c r="CNT178" s="145"/>
      <c r="CNU178" s="145"/>
      <c r="CNW178" s="145"/>
      <c r="CNZ178" s="145"/>
      <c r="COC178" s="145"/>
      <c r="COF178" s="145"/>
      <c r="CON178" s="145"/>
      <c r="COS178" s="145"/>
      <c r="CPB178" s="145"/>
      <c r="CPE178" s="145"/>
      <c r="CPM178" s="145"/>
      <c r="CQI178" s="145"/>
      <c r="CQJ178" s="145"/>
      <c r="CQK178" s="145"/>
      <c r="CQL178" s="145"/>
      <c r="CQM178" s="145"/>
      <c r="CQN178" s="145"/>
      <c r="CRF178" s="145"/>
      <c r="CRG178" s="145"/>
      <c r="CRJ178" s="145"/>
      <c r="CRM178" s="145"/>
      <c r="CRO178" s="145"/>
      <c r="CRQ178" s="145"/>
      <c r="CRT178" s="145"/>
      <c r="CRW178" s="145"/>
      <c r="CRZ178" s="145"/>
      <c r="CSC178" s="145"/>
      <c r="CSF178" s="145"/>
      <c r="CSI178" s="145"/>
      <c r="CSL178" s="145"/>
      <c r="CSO178" s="145"/>
      <c r="CSQ178" s="145"/>
      <c r="CTD178" s="145"/>
      <c r="CTE178" s="145"/>
      <c r="CTF178" s="145"/>
      <c r="CTG178" s="145"/>
      <c r="CTH178" s="145"/>
      <c r="CTI178" s="145"/>
      <c r="CTJ178" s="145"/>
      <c r="CTK178" s="145"/>
      <c r="CTL178" s="145"/>
      <c r="CTM178" s="145"/>
      <c r="CTN178" s="145"/>
      <c r="CTO178" s="145"/>
      <c r="CTP178" s="145"/>
      <c r="CTQ178" s="145"/>
      <c r="CTU178" s="145"/>
      <c r="CTW178" s="145"/>
      <c r="CTX178" s="145"/>
      <c r="CTY178" s="145"/>
      <c r="CTZ178" s="145"/>
      <c r="CUC178" s="145"/>
      <c r="CUE178" s="145"/>
      <c r="CUF178" s="145"/>
      <c r="CUG178" s="145"/>
      <c r="CUH178" s="145"/>
      <c r="CUI178" s="145"/>
      <c r="CUJ178" s="145"/>
      <c r="CUK178" s="145"/>
      <c r="CUL178" s="145"/>
      <c r="CUM178" s="145"/>
      <c r="CUN178" s="145"/>
      <c r="CUO178" s="145"/>
      <c r="CUP178" s="145"/>
      <c r="CUQ178" s="145"/>
      <c r="CUT178" s="145"/>
      <c r="CUW178" s="145"/>
      <c r="CUZ178" s="145"/>
      <c r="CVC178" s="145"/>
      <c r="CVF178" s="145"/>
      <c r="CVR178" s="145"/>
      <c r="CVU178" s="145"/>
      <c r="CVX178" s="145"/>
      <c r="CWA178" s="145"/>
      <c r="CWJ178" s="145"/>
      <c r="CWP178" s="145"/>
      <c r="CWS178" s="145"/>
      <c r="CWV178" s="145"/>
      <c r="CWY178" s="145"/>
      <c r="CXE178" s="145"/>
      <c r="CXH178" s="145"/>
      <c r="CXN178" s="145"/>
      <c r="CXP178" s="145"/>
      <c r="CXQ178" s="145"/>
      <c r="CXS178" s="145"/>
      <c r="CXV178" s="145"/>
      <c r="CXY178" s="145"/>
      <c r="CYB178" s="145"/>
      <c r="CYJ178" s="145"/>
      <c r="CYO178" s="145"/>
      <c r="CYX178" s="145"/>
      <c r="CZA178" s="145"/>
      <c r="CZI178" s="145"/>
      <c r="DAE178" s="145"/>
      <c r="DAF178" s="145"/>
      <c r="DAG178" s="145"/>
      <c r="DAH178" s="145"/>
      <c r="DAI178" s="145"/>
      <c r="DAJ178" s="145"/>
      <c r="DBB178" s="145"/>
      <c r="DBC178" s="145"/>
      <c r="DBF178" s="145"/>
      <c r="DBI178" s="145"/>
      <c r="DBK178" s="145"/>
      <c r="DBM178" s="145"/>
      <c r="DBP178" s="145"/>
      <c r="DBS178" s="145"/>
      <c r="DBV178" s="145"/>
      <c r="DBY178" s="145"/>
      <c r="DCB178" s="145"/>
      <c r="DCE178" s="145"/>
      <c r="DCH178" s="145"/>
      <c r="DCK178" s="145"/>
      <c r="DCM178" s="145"/>
      <c r="DCZ178" s="145"/>
      <c r="DDA178" s="145"/>
      <c r="DDB178" s="145"/>
      <c r="DDC178" s="145"/>
      <c r="DDD178" s="145"/>
      <c r="DDE178" s="145"/>
      <c r="DDF178" s="145"/>
      <c r="DDG178" s="145"/>
      <c r="DDH178" s="145"/>
      <c r="DDI178" s="145"/>
      <c r="DDJ178" s="145"/>
      <c r="DDK178" s="145"/>
      <c r="DDL178" s="145"/>
      <c r="DDM178" s="145"/>
      <c r="DDQ178" s="145"/>
      <c r="DDS178" s="145"/>
      <c r="DDT178" s="145"/>
      <c r="DDU178" s="145"/>
      <c r="DDV178" s="145"/>
      <c r="DDY178" s="145"/>
      <c r="DEA178" s="145"/>
      <c r="DEB178" s="145"/>
      <c r="DEC178" s="145"/>
      <c r="DED178" s="145"/>
      <c r="DEE178" s="145"/>
      <c r="DEF178" s="145"/>
      <c r="DEG178" s="145"/>
      <c r="DEH178" s="145"/>
      <c r="DEI178" s="145"/>
      <c r="DEJ178" s="145"/>
      <c r="DEK178" s="145"/>
      <c r="DEL178" s="145"/>
      <c r="DEM178" s="145"/>
      <c r="DEP178" s="145"/>
      <c r="DES178" s="145"/>
      <c r="DEV178" s="145"/>
      <c r="DEY178" s="145"/>
      <c r="DFB178" s="145"/>
      <c r="DFN178" s="145"/>
      <c r="DFQ178" s="145"/>
      <c r="DFT178" s="145"/>
      <c r="DFW178" s="145"/>
      <c r="DGF178" s="145"/>
      <c r="DGL178" s="145"/>
      <c r="DGO178" s="145"/>
      <c r="DGR178" s="145"/>
      <c r="DGU178" s="145"/>
      <c r="DHA178" s="145"/>
      <c r="DHD178" s="145"/>
      <c r="DHJ178" s="145"/>
      <c r="DHL178" s="145"/>
      <c r="DHM178" s="145"/>
      <c r="DHO178" s="145"/>
      <c r="DHR178" s="145"/>
      <c r="DHU178" s="145"/>
      <c r="DHX178" s="145"/>
      <c r="DIF178" s="145"/>
      <c r="DIK178" s="145"/>
      <c r="DIT178" s="145"/>
      <c r="DIW178" s="145"/>
      <c r="DJE178" s="145"/>
      <c r="DKA178" s="145"/>
      <c r="DKB178" s="145"/>
      <c r="DKC178" s="145"/>
      <c r="DKD178" s="145"/>
      <c r="DKE178" s="145"/>
      <c r="DKF178" s="145"/>
      <c r="DKX178" s="145"/>
      <c r="DKY178" s="145"/>
      <c r="DLB178" s="145"/>
      <c r="DLE178" s="145"/>
      <c r="DLG178" s="145"/>
      <c r="DLI178" s="145"/>
      <c r="DLL178" s="145"/>
      <c r="DLO178" s="145"/>
      <c r="DLR178" s="145"/>
      <c r="DLU178" s="145"/>
      <c r="DLX178" s="145"/>
      <c r="DMA178" s="145"/>
      <c r="DMD178" s="145"/>
      <c r="DMG178" s="145"/>
      <c r="DMI178" s="145"/>
      <c r="DMV178" s="145"/>
      <c r="DMW178" s="145"/>
      <c r="DMX178" s="145"/>
      <c r="DMY178" s="145"/>
      <c r="DMZ178" s="145"/>
      <c r="DNA178" s="145"/>
      <c r="DNB178" s="145"/>
      <c r="DNC178" s="145"/>
      <c r="DND178" s="145"/>
      <c r="DNE178" s="145"/>
      <c r="DNF178" s="145"/>
      <c r="DNG178" s="145"/>
      <c r="DNH178" s="145"/>
      <c r="DNI178" s="145"/>
      <c r="DNM178" s="145"/>
      <c r="DNO178" s="145"/>
      <c r="DNP178" s="145"/>
      <c r="DNQ178" s="145"/>
      <c r="DNR178" s="145"/>
      <c r="DNU178" s="145"/>
      <c r="DNW178" s="145"/>
      <c r="DNX178" s="145"/>
      <c r="DNY178" s="145"/>
      <c r="DNZ178" s="145"/>
      <c r="DOA178" s="145"/>
      <c r="DOB178" s="145"/>
      <c r="DOC178" s="145"/>
      <c r="DOD178" s="145"/>
      <c r="DOE178" s="145"/>
      <c r="DOF178" s="145"/>
      <c r="DOG178" s="145"/>
      <c r="DOH178" s="145"/>
      <c r="DOI178" s="145"/>
      <c r="DOL178" s="145"/>
      <c r="DOO178" s="145"/>
      <c r="DOR178" s="145"/>
      <c r="DOU178" s="145"/>
      <c r="DOX178" s="145"/>
      <c r="DPJ178" s="145"/>
      <c r="DPM178" s="145"/>
      <c r="DPP178" s="145"/>
      <c r="DPS178" s="145"/>
      <c r="DQB178" s="145"/>
      <c r="DQH178" s="145"/>
      <c r="DQK178" s="145"/>
      <c r="DQN178" s="145"/>
      <c r="DQQ178" s="145"/>
      <c r="DQW178" s="145"/>
      <c r="DQZ178" s="145"/>
      <c r="DRF178" s="145"/>
      <c r="DRH178" s="145"/>
      <c r="DRI178" s="145"/>
      <c r="DRK178" s="145"/>
      <c r="DRN178" s="145"/>
      <c r="DRQ178" s="145"/>
      <c r="DRT178" s="145"/>
      <c r="DSB178" s="145"/>
      <c r="DSG178" s="145"/>
      <c r="DSP178" s="145"/>
      <c r="DSS178" s="145"/>
      <c r="DTA178" s="145"/>
      <c r="DTW178" s="145"/>
      <c r="DTX178" s="145"/>
      <c r="DTY178" s="145"/>
      <c r="DTZ178" s="145"/>
      <c r="DUA178" s="145"/>
      <c r="DUB178" s="145"/>
      <c r="DUT178" s="145"/>
      <c r="DUU178" s="145"/>
      <c r="DUX178" s="145"/>
      <c r="DVA178" s="145"/>
      <c r="DVC178" s="145"/>
      <c r="DVE178" s="145"/>
      <c r="DVH178" s="145"/>
      <c r="DVK178" s="145"/>
      <c r="DVN178" s="145"/>
      <c r="DVQ178" s="145"/>
      <c r="DVT178" s="145"/>
      <c r="DVW178" s="145"/>
      <c r="DVZ178" s="145"/>
      <c r="DWC178" s="145"/>
      <c r="DWE178" s="145"/>
      <c r="DWR178" s="145"/>
      <c r="DWS178" s="145"/>
      <c r="DWT178" s="145"/>
      <c r="DWU178" s="145"/>
      <c r="DWV178" s="145"/>
      <c r="DWW178" s="145"/>
      <c r="DWX178" s="145"/>
      <c r="DWY178" s="145"/>
      <c r="DWZ178" s="145"/>
      <c r="DXA178" s="145"/>
      <c r="DXB178" s="145"/>
      <c r="DXC178" s="145"/>
      <c r="DXD178" s="145"/>
      <c r="DXE178" s="145"/>
      <c r="DXI178" s="145"/>
      <c r="DXK178" s="145"/>
      <c r="DXL178" s="145"/>
      <c r="DXM178" s="145"/>
      <c r="DXN178" s="145"/>
      <c r="DXQ178" s="145"/>
      <c r="DXS178" s="145"/>
      <c r="DXT178" s="145"/>
      <c r="DXU178" s="145"/>
      <c r="DXV178" s="145"/>
      <c r="DXW178" s="145"/>
      <c r="DXX178" s="145"/>
      <c r="DXY178" s="145"/>
      <c r="DXZ178" s="145"/>
      <c r="DYA178" s="145"/>
      <c r="DYB178" s="145"/>
      <c r="DYC178" s="145"/>
      <c r="DYD178" s="145"/>
      <c r="DYE178" s="145"/>
      <c r="DYH178" s="145"/>
      <c r="DYK178" s="145"/>
      <c r="DYN178" s="145"/>
      <c r="DYQ178" s="145"/>
      <c r="DYT178" s="145"/>
      <c r="DZF178" s="145"/>
      <c r="DZI178" s="145"/>
      <c r="DZL178" s="145"/>
      <c r="DZO178" s="145"/>
      <c r="DZX178" s="145"/>
      <c r="EAD178" s="145"/>
      <c r="EAG178" s="145"/>
      <c r="EAJ178" s="145"/>
      <c r="EAM178" s="145"/>
      <c r="EAS178" s="145"/>
      <c r="EAV178" s="145"/>
      <c r="EBB178" s="145"/>
      <c r="EBD178" s="145"/>
      <c r="EBE178" s="145"/>
      <c r="EBG178" s="145"/>
      <c r="EBJ178" s="145"/>
      <c r="EBM178" s="145"/>
      <c r="EBP178" s="145"/>
      <c r="EBX178" s="145"/>
      <c r="ECC178" s="145"/>
      <c r="ECL178" s="145"/>
      <c r="ECO178" s="145"/>
      <c r="ECW178" s="145"/>
      <c r="EDS178" s="145"/>
      <c r="EDT178" s="145"/>
      <c r="EDU178" s="145"/>
      <c r="EDV178" s="145"/>
      <c r="EDW178" s="145"/>
      <c r="EDX178" s="145"/>
      <c r="EEP178" s="145"/>
      <c r="EEQ178" s="145"/>
      <c r="EET178" s="145"/>
      <c r="EEW178" s="145"/>
      <c r="EEY178" s="145"/>
      <c r="EFA178" s="145"/>
      <c r="EFD178" s="145"/>
      <c r="EFG178" s="145"/>
      <c r="EFJ178" s="145"/>
      <c r="EFM178" s="145"/>
      <c r="EFP178" s="145"/>
      <c r="EFS178" s="145"/>
      <c r="EFV178" s="145"/>
      <c r="EFY178" s="145"/>
      <c r="EGA178" s="145"/>
      <c r="EGN178" s="145"/>
      <c r="EGO178" s="145"/>
      <c r="EGP178" s="145"/>
      <c r="EGQ178" s="145"/>
      <c r="EGR178" s="145"/>
      <c r="EGS178" s="145"/>
      <c r="EGT178" s="145"/>
      <c r="EGU178" s="145"/>
      <c r="EGV178" s="145"/>
      <c r="EGW178" s="145"/>
      <c r="EGX178" s="145"/>
      <c r="EGY178" s="145"/>
      <c r="EGZ178" s="145"/>
      <c r="EHA178" s="145"/>
      <c r="EHE178" s="145"/>
      <c r="EHG178" s="145"/>
      <c r="EHH178" s="145"/>
      <c r="EHI178" s="145"/>
      <c r="EHJ178" s="145"/>
      <c r="EHM178" s="145"/>
      <c r="EHO178" s="145"/>
      <c r="EHP178" s="145"/>
      <c r="EHQ178" s="145"/>
      <c r="EHR178" s="145"/>
      <c r="EHS178" s="145"/>
      <c r="EHT178" s="145"/>
      <c r="EHU178" s="145"/>
      <c r="EHV178" s="145"/>
      <c r="EHW178" s="145"/>
      <c r="EHX178" s="145"/>
      <c r="EHY178" s="145"/>
      <c r="EHZ178" s="145"/>
      <c r="EIA178" s="145"/>
      <c r="EID178" s="145"/>
      <c r="EIG178" s="145"/>
      <c r="EIJ178" s="145"/>
      <c r="EIM178" s="145"/>
      <c r="EIP178" s="145"/>
      <c r="EJB178" s="145"/>
      <c r="EJE178" s="145"/>
      <c r="EJH178" s="145"/>
      <c r="EJK178" s="145"/>
      <c r="EJT178" s="145"/>
      <c r="EJZ178" s="145"/>
      <c r="EKC178" s="145"/>
      <c r="EKF178" s="145"/>
      <c r="EKI178" s="145"/>
      <c r="EKO178" s="145"/>
      <c r="EKR178" s="145"/>
      <c r="EKX178" s="145"/>
      <c r="EKZ178" s="145"/>
      <c r="ELA178" s="145"/>
      <c r="ELC178" s="145"/>
      <c r="ELF178" s="145"/>
      <c r="ELI178" s="145"/>
      <c r="ELL178" s="145"/>
      <c r="ELT178" s="145"/>
      <c r="ELY178" s="145"/>
      <c r="EMH178" s="145"/>
      <c r="EMK178" s="145"/>
      <c r="EMS178" s="145"/>
      <c r="ENO178" s="145"/>
      <c r="ENP178" s="145"/>
      <c r="ENQ178" s="145"/>
      <c r="ENR178" s="145"/>
      <c r="ENS178" s="145"/>
      <c r="ENT178" s="145"/>
      <c r="EOL178" s="145"/>
      <c r="EOM178" s="145"/>
      <c r="EOP178" s="145"/>
      <c r="EOS178" s="145"/>
      <c r="EOU178" s="145"/>
      <c r="EOW178" s="145"/>
      <c r="EOZ178" s="145"/>
      <c r="EPC178" s="145"/>
      <c r="EPF178" s="145"/>
      <c r="EPI178" s="145"/>
      <c r="EPL178" s="145"/>
      <c r="EPO178" s="145"/>
      <c r="EPR178" s="145"/>
      <c r="EPU178" s="145"/>
      <c r="EPW178" s="145"/>
      <c r="EQJ178" s="145"/>
      <c r="EQK178" s="145"/>
      <c r="EQL178" s="145"/>
      <c r="EQM178" s="145"/>
      <c r="EQN178" s="145"/>
      <c r="EQO178" s="145"/>
      <c r="EQP178" s="145"/>
      <c r="EQQ178" s="145"/>
      <c r="EQR178" s="145"/>
      <c r="EQS178" s="145"/>
      <c r="EQT178" s="145"/>
      <c r="EQU178" s="145"/>
      <c r="EQV178" s="145"/>
      <c r="EQW178" s="145"/>
      <c r="ERA178" s="145"/>
      <c r="ERC178" s="145"/>
      <c r="ERD178" s="145"/>
      <c r="ERE178" s="145"/>
      <c r="ERF178" s="145"/>
      <c r="ERI178" s="145"/>
      <c r="ERK178" s="145"/>
      <c r="ERL178" s="145"/>
      <c r="ERM178" s="145"/>
      <c r="ERN178" s="145"/>
      <c r="ERO178" s="145"/>
      <c r="ERP178" s="145"/>
      <c r="ERQ178" s="145"/>
      <c r="ERR178" s="145"/>
      <c r="ERS178" s="145"/>
      <c r="ERT178" s="145"/>
      <c r="ERU178" s="145"/>
      <c r="ERV178" s="145"/>
      <c r="ERW178" s="145"/>
      <c r="ERZ178" s="145"/>
      <c r="ESC178" s="145"/>
      <c r="ESF178" s="145"/>
      <c r="ESI178" s="145"/>
      <c r="ESL178" s="145"/>
      <c r="ESX178" s="145"/>
      <c r="ETA178" s="145"/>
      <c r="ETD178" s="145"/>
      <c r="ETG178" s="145"/>
      <c r="ETP178" s="145"/>
      <c r="ETV178" s="145"/>
      <c r="ETY178" s="145"/>
      <c r="EUB178" s="145"/>
      <c r="EUE178" s="145"/>
      <c r="EUK178" s="145"/>
      <c r="EUN178" s="145"/>
      <c r="EUT178" s="145"/>
      <c r="EUV178" s="145"/>
      <c r="EUW178" s="145"/>
      <c r="EUY178" s="145"/>
      <c r="EVB178" s="145"/>
      <c r="EVE178" s="145"/>
      <c r="EVH178" s="145"/>
      <c r="EVP178" s="145"/>
      <c r="EVU178" s="145"/>
      <c r="EWD178" s="145"/>
      <c r="EWG178" s="145"/>
      <c r="EWO178" s="145"/>
      <c r="EXK178" s="145"/>
      <c r="EXL178" s="145"/>
      <c r="EXM178" s="145"/>
      <c r="EXN178" s="145"/>
      <c r="EXO178" s="145"/>
      <c r="EXP178" s="145"/>
      <c r="EYH178" s="145"/>
      <c r="EYI178" s="145"/>
      <c r="EYL178" s="145"/>
      <c r="EYO178" s="145"/>
      <c r="EYQ178" s="145"/>
      <c r="EYS178" s="145"/>
      <c r="EYV178" s="145"/>
      <c r="EYY178" s="145"/>
      <c r="EZB178" s="145"/>
      <c r="EZE178" s="145"/>
      <c r="EZH178" s="145"/>
      <c r="EZK178" s="145"/>
      <c r="EZN178" s="145"/>
      <c r="EZQ178" s="145"/>
      <c r="EZS178" s="145"/>
      <c r="FAF178" s="145"/>
      <c r="FAG178" s="145"/>
      <c r="FAH178" s="145"/>
      <c r="FAI178" s="145"/>
      <c r="FAJ178" s="145"/>
      <c r="FAK178" s="145"/>
      <c r="FAL178" s="145"/>
      <c r="FAM178" s="145"/>
      <c r="FAN178" s="145"/>
      <c r="FAO178" s="145"/>
      <c r="FAP178" s="145"/>
      <c r="FAQ178" s="145"/>
      <c r="FAR178" s="145"/>
      <c r="FAS178" s="145"/>
      <c r="FAW178" s="145"/>
      <c r="FAY178" s="145"/>
      <c r="FAZ178" s="145"/>
      <c r="FBA178" s="145"/>
      <c r="FBB178" s="145"/>
      <c r="FBE178" s="145"/>
      <c r="FBG178" s="145"/>
      <c r="FBH178" s="145"/>
      <c r="FBI178" s="145"/>
      <c r="FBJ178" s="145"/>
      <c r="FBK178" s="145"/>
      <c r="FBL178" s="145"/>
      <c r="FBM178" s="145"/>
      <c r="FBN178" s="145"/>
      <c r="FBO178" s="145"/>
      <c r="FBP178" s="145"/>
      <c r="FBQ178" s="145"/>
      <c r="FBR178" s="145"/>
      <c r="FBS178" s="145"/>
      <c r="FBV178" s="145"/>
      <c r="FBY178" s="145"/>
      <c r="FCB178" s="145"/>
      <c r="FCE178" s="145"/>
      <c r="FCH178" s="145"/>
      <c r="FCT178" s="145"/>
      <c r="FCW178" s="145"/>
      <c r="FCZ178" s="145"/>
      <c r="FDC178" s="145"/>
      <c r="FDL178" s="145"/>
      <c r="FDR178" s="145"/>
      <c r="FDU178" s="145"/>
      <c r="FDX178" s="145"/>
      <c r="FEA178" s="145"/>
      <c r="FEG178" s="145"/>
      <c r="FEJ178" s="145"/>
      <c r="FEP178" s="145"/>
      <c r="FER178" s="145"/>
      <c r="FES178" s="145"/>
      <c r="FEU178" s="145"/>
      <c r="FEX178" s="145"/>
      <c r="FFA178" s="145"/>
      <c r="FFD178" s="145"/>
      <c r="FFL178" s="145"/>
      <c r="FFQ178" s="145"/>
      <c r="FFZ178" s="145"/>
      <c r="FGC178" s="145"/>
      <c r="FGK178" s="145"/>
      <c r="FHG178" s="145"/>
      <c r="FHH178" s="145"/>
      <c r="FHI178" s="145"/>
      <c r="FHJ178" s="145"/>
      <c r="FHK178" s="145"/>
      <c r="FHL178" s="145"/>
      <c r="FID178" s="145"/>
      <c r="FIE178" s="145"/>
      <c r="FIH178" s="145"/>
      <c r="FIK178" s="145"/>
      <c r="FIM178" s="145"/>
      <c r="FIO178" s="145"/>
      <c r="FIR178" s="145"/>
      <c r="FIU178" s="145"/>
      <c r="FIX178" s="145"/>
      <c r="FJA178" s="145"/>
      <c r="FJD178" s="145"/>
      <c r="FJG178" s="145"/>
      <c r="FJJ178" s="145"/>
      <c r="FJM178" s="145"/>
      <c r="FJO178" s="145"/>
      <c r="FKB178" s="145"/>
      <c r="FKC178" s="145"/>
      <c r="FKD178" s="145"/>
      <c r="FKE178" s="145"/>
      <c r="FKF178" s="145"/>
      <c r="FKG178" s="145"/>
      <c r="FKH178" s="145"/>
      <c r="FKI178" s="145"/>
      <c r="FKJ178" s="145"/>
      <c r="FKK178" s="145"/>
      <c r="FKL178" s="145"/>
      <c r="FKM178" s="145"/>
      <c r="FKN178" s="145"/>
      <c r="FKO178" s="145"/>
      <c r="FKS178" s="145"/>
      <c r="FKU178" s="145"/>
      <c r="FKV178" s="145"/>
      <c r="FKW178" s="145"/>
      <c r="FKX178" s="145"/>
      <c r="FLA178" s="145"/>
      <c r="FLC178" s="145"/>
      <c r="FLD178" s="145"/>
      <c r="FLE178" s="145"/>
      <c r="FLF178" s="145"/>
      <c r="FLG178" s="145"/>
      <c r="FLH178" s="145"/>
      <c r="FLI178" s="145"/>
      <c r="FLJ178" s="145"/>
      <c r="FLK178" s="145"/>
      <c r="FLL178" s="145"/>
      <c r="FLM178" s="145"/>
      <c r="FLN178" s="145"/>
      <c r="FLO178" s="145"/>
      <c r="FLR178" s="145"/>
      <c r="FLU178" s="145"/>
      <c r="FLX178" s="145"/>
      <c r="FMA178" s="145"/>
      <c r="FMD178" s="145"/>
      <c r="FMP178" s="145"/>
      <c r="FMS178" s="145"/>
      <c r="FMV178" s="145"/>
      <c r="FMY178" s="145"/>
      <c r="FNH178" s="145"/>
      <c r="FNN178" s="145"/>
      <c r="FNQ178" s="145"/>
      <c r="FNT178" s="145"/>
      <c r="FNW178" s="145"/>
      <c r="FOC178" s="145"/>
      <c r="FOF178" s="145"/>
      <c r="FOL178" s="145"/>
      <c r="FON178" s="145"/>
      <c r="FOO178" s="145"/>
      <c r="FOQ178" s="145"/>
      <c r="FOT178" s="145"/>
      <c r="FOW178" s="145"/>
      <c r="FOZ178" s="145"/>
      <c r="FPH178" s="145"/>
      <c r="FPM178" s="145"/>
      <c r="FPV178" s="145"/>
      <c r="FPY178" s="145"/>
      <c r="FQG178" s="145"/>
      <c r="FRC178" s="145"/>
      <c r="FRD178" s="145"/>
      <c r="FRE178" s="145"/>
      <c r="FRF178" s="145"/>
      <c r="FRG178" s="145"/>
      <c r="FRH178" s="145"/>
      <c r="FRZ178" s="145"/>
      <c r="FSA178" s="145"/>
      <c r="FSD178" s="145"/>
      <c r="FSG178" s="145"/>
      <c r="FSI178" s="145"/>
      <c r="FSK178" s="145"/>
      <c r="FSN178" s="145"/>
      <c r="FSQ178" s="145"/>
      <c r="FST178" s="145"/>
      <c r="FSW178" s="145"/>
      <c r="FSZ178" s="145"/>
      <c r="FTC178" s="145"/>
      <c r="FTF178" s="145"/>
      <c r="FTI178" s="145"/>
      <c r="FTK178" s="145"/>
      <c r="FTX178" s="145"/>
      <c r="FTY178" s="145"/>
      <c r="FTZ178" s="145"/>
      <c r="FUA178" s="145"/>
      <c r="FUB178" s="145"/>
      <c r="FUC178" s="145"/>
      <c r="FUD178" s="145"/>
      <c r="FUE178" s="145"/>
      <c r="FUF178" s="145"/>
      <c r="FUG178" s="145"/>
      <c r="FUH178" s="145"/>
      <c r="FUI178" s="145"/>
      <c r="FUJ178" s="145"/>
      <c r="FUK178" s="145"/>
      <c r="FUO178" s="145"/>
      <c r="FUQ178" s="145"/>
      <c r="FUR178" s="145"/>
      <c r="FUS178" s="145"/>
      <c r="FUT178" s="145"/>
      <c r="FUW178" s="145"/>
      <c r="FUY178" s="145"/>
      <c r="FUZ178" s="145"/>
      <c r="FVA178" s="145"/>
      <c r="FVB178" s="145"/>
      <c r="FVC178" s="145"/>
      <c r="FVD178" s="145"/>
      <c r="FVE178" s="145"/>
      <c r="FVF178" s="145"/>
      <c r="FVG178" s="145"/>
      <c r="FVH178" s="145"/>
      <c r="FVI178" s="145"/>
      <c r="FVJ178" s="145"/>
      <c r="FVK178" s="145"/>
      <c r="FVN178" s="145"/>
      <c r="FVQ178" s="145"/>
      <c r="FVT178" s="145"/>
      <c r="FVW178" s="145"/>
      <c r="FVZ178" s="145"/>
      <c r="FWL178" s="145"/>
      <c r="FWO178" s="145"/>
      <c r="FWR178" s="145"/>
      <c r="FWU178" s="145"/>
      <c r="FXD178" s="145"/>
      <c r="FXJ178" s="145"/>
      <c r="FXM178" s="145"/>
      <c r="FXP178" s="145"/>
      <c r="FXS178" s="145"/>
      <c r="FXY178" s="145"/>
      <c r="FYB178" s="145"/>
      <c r="FYH178" s="145"/>
      <c r="FYJ178" s="145"/>
      <c r="FYK178" s="145"/>
      <c r="FYM178" s="145"/>
      <c r="FYP178" s="145"/>
      <c r="FYS178" s="145"/>
      <c r="FYV178" s="145"/>
      <c r="FZD178" s="145"/>
      <c r="FZI178" s="145"/>
      <c r="FZR178" s="145"/>
      <c r="FZU178" s="145"/>
      <c r="GAC178" s="145"/>
      <c r="GAY178" s="145"/>
      <c r="GAZ178" s="145"/>
      <c r="GBA178" s="145"/>
      <c r="GBB178" s="145"/>
      <c r="GBC178" s="145"/>
      <c r="GBD178" s="145"/>
      <c r="GBV178" s="145"/>
      <c r="GBW178" s="145"/>
      <c r="GBZ178" s="145"/>
      <c r="GCC178" s="145"/>
      <c r="GCE178" s="145"/>
      <c r="GCG178" s="145"/>
      <c r="GCJ178" s="145"/>
      <c r="GCM178" s="145"/>
      <c r="GCP178" s="145"/>
      <c r="GCS178" s="145"/>
      <c r="GCV178" s="145"/>
      <c r="GCY178" s="145"/>
      <c r="GDB178" s="145"/>
      <c r="GDE178" s="145"/>
      <c r="GDG178" s="145"/>
      <c r="GDT178" s="145"/>
      <c r="GDU178" s="145"/>
      <c r="GDV178" s="145"/>
      <c r="GDW178" s="145"/>
      <c r="GDX178" s="145"/>
      <c r="GDY178" s="145"/>
      <c r="GDZ178" s="145"/>
      <c r="GEA178" s="145"/>
      <c r="GEB178" s="145"/>
      <c r="GEC178" s="145"/>
      <c r="GED178" s="145"/>
      <c r="GEE178" s="145"/>
      <c r="GEF178" s="145"/>
      <c r="GEG178" s="145"/>
      <c r="GEK178" s="145"/>
      <c r="GEM178" s="145"/>
      <c r="GEN178" s="145"/>
      <c r="GEO178" s="145"/>
      <c r="GEP178" s="145"/>
      <c r="GES178" s="145"/>
      <c r="GEU178" s="145"/>
      <c r="GEV178" s="145"/>
      <c r="GEW178" s="145"/>
      <c r="GEX178" s="145"/>
      <c r="GEY178" s="145"/>
      <c r="GEZ178" s="145"/>
      <c r="GFA178" s="145"/>
      <c r="GFB178" s="145"/>
      <c r="GFC178" s="145"/>
      <c r="GFD178" s="145"/>
      <c r="GFE178" s="145"/>
      <c r="GFF178" s="145"/>
      <c r="GFG178" s="145"/>
      <c r="GFJ178" s="145"/>
      <c r="GFM178" s="145"/>
      <c r="GFP178" s="145"/>
      <c r="GFS178" s="145"/>
      <c r="GFV178" s="145"/>
      <c r="GGH178" s="145"/>
      <c r="GGK178" s="145"/>
      <c r="GGN178" s="145"/>
      <c r="GGQ178" s="145"/>
      <c r="GGZ178" s="145"/>
      <c r="GHF178" s="145"/>
      <c r="GHI178" s="145"/>
      <c r="GHL178" s="145"/>
      <c r="GHO178" s="145"/>
      <c r="GHU178" s="145"/>
      <c r="GHX178" s="145"/>
      <c r="GID178" s="145"/>
      <c r="GIF178" s="145"/>
      <c r="GIG178" s="145"/>
      <c r="GII178" s="145"/>
      <c r="GIL178" s="145"/>
      <c r="GIO178" s="145"/>
      <c r="GIR178" s="145"/>
      <c r="GIZ178" s="145"/>
      <c r="GJE178" s="145"/>
      <c r="GJN178" s="145"/>
      <c r="GJQ178" s="145"/>
      <c r="GJY178" s="145"/>
      <c r="GKU178" s="145"/>
      <c r="GKV178" s="145"/>
      <c r="GKW178" s="145"/>
      <c r="GKX178" s="145"/>
      <c r="GKY178" s="145"/>
      <c r="GKZ178" s="145"/>
      <c r="GLR178" s="145"/>
      <c r="GLS178" s="145"/>
      <c r="GLV178" s="145"/>
      <c r="GLY178" s="145"/>
      <c r="GMA178" s="145"/>
      <c r="GMC178" s="145"/>
      <c r="GMF178" s="145"/>
      <c r="GMI178" s="145"/>
      <c r="GML178" s="145"/>
      <c r="GMO178" s="145"/>
      <c r="GMR178" s="145"/>
      <c r="GMU178" s="145"/>
      <c r="GMX178" s="145"/>
      <c r="GNA178" s="145"/>
      <c r="GNC178" s="145"/>
      <c r="GNP178" s="145"/>
      <c r="GNQ178" s="145"/>
      <c r="GNR178" s="145"/>
      <c r="GNS178" s="145"/>
      <c r="GNT178" s="145"/>
      <c r="GNU178" s="145"/>
      <c r="GNV178" s="145"/>
      <c r="GNW178" s="145"/>
      <c r="GNX178" s="145"/>
      <c r="GNY178" s="145"/>
      <c r="GNZ178" s="145"/>
      <c r="GOA178" s="145"/>
      <c r="GOB178" s="145"/>
      <c r="GOC178" s="145"/>
      <c r="GOG178" s="145"/>
      <c r="GOI178" s="145"/>
      <c r="GOJ178" s="145"/>
      <c r="GOK178" s="145"/>
      <c r="GOL178" s="145"/>
      <c r="GOO178" s="145"/>
      <c r="GOQ178" s="145"/>
      <c r="GOR178" s="145"/>
      <c r="GOS178" s="145"/>
      <c r="GOT178" s="145"/>
      <c r="GOU178" s="145"/>
      <c r="GOV178" s="145"/>
      <c r="GOW178" s="145"/>
      <c r="GOX178" s="145"/>
      <c r="GOY178" s="145"/>
      <c r="GOZ178" s="145"/>
      <c r="GPA178" s="145"/>
      <c r="GPB178" s="145"/>
      <c r="GPC178" s="145"/>
      <c r="GPF178" s="145"/>
      <c r="GPI178" s="145"/>
      <c r="GPL178" s="145"/>
      <c r="GPO178" s="145"/>
      <c r="GPR178" s="145"/>
      <c r="GQD178" s="145"/>
      <c r="GQG178" s="145"/>
      <c r="GQJ178" s="145"/>
      <c r="GQM178" s="145"/>
      <c r="GQV178" s="145"/>
      <c r="GRB178" s="145"/>
      <c r="GRE178" s="145"/>
      <c r="GRH178" s="145"/>
      <c r="GRK178" s="145"/>
      <c r="GRQ178" s="145"/>
      <c r="GRT178" s="145"/>
      <c r="GRZ178" s="145"/>
      <c r="GSB178" s="145"/>
      <c r="GSC178" s="145"/>
      <c r="GSE178" s="145"/>
      <c r="GSH178" s="145"/>
      <c r="GSK178" s="145"/>
      <c r="GSN178" s="145"/>
      <c r="GSV178" s="145"/>
      <c r="GTA178" s="145"/>
      <c r="GTJ178" s="145"/>
      <c r="GTM178" s="145"/>
      <c r="GTU178" s="145"/>
      <c r="GUQ178" s="145"/>
      <c r="GUR178" s="145"/>
      <c r="GUS178" s="145"/>
      <c r="GUT178" s="145"/>
      <c r="GUU178" s="145"/>
      <c r="GUV178" s="145"/>
      <c r="GVN178" s="145"/>
      <c r="GVO178" s="145"/>
      <c r="GVR178" s="145"/>
      <c r="GVU178" s="145"/>
      <c r="GVW178" s="145"/>
      <c r="GVY178" s="145"/>
      <c r="GWB178" s="145"/>
      <c r="GWE178" s="145"/>
      <c r="GWH178" s="145"/>
      <c r="GWK178" s="145"/>
      <c r="GWN178" s="145"/>
      <c r="GWQ178" s="145"/>
      <c r="GWT178" s="145"/>
      <c r="GWW178" s="145"/>
      <c r="GWY178" s="145"/>
      <c r="GXL178" s="145"/>
      <c r="GXM178" s="145"/>
      <c r="GXN178" s="145"/>
      <c r="GXO178" s="145"/>
      <c r="GXP178" s="145"/>
      <c r="GXQ178" s="145"/>
      <c r="GXR178" s="145"/>
      <c r="GXS178" s="145"/>
      <c r="GXT178" s="145"/>
      <c r="GXU178" s="145"/>
      <c r="GXV178" s="145"/>
      <c r="GXW178" s="145"/>
      <c r="GXX178" s="145"/>
      <c r="GXY178" s="145"/>
      <c r="GYC178" s="145"/>
      <c r="GYE178" s="145"/>
      <c r="GYF178" s="145"/>
      <c r="GYG178" s="145"/>
      <c r="GYH178" s="145"/>
      <c r="GYK178" s="145"/>
      <c r="GYM178" s="145"/>
      <c r="GYN178" s="145"/>
      <c r="GYO178" s="145"/>
      <c r="GYP178" s="145"/>
      <c r="GYQ178" s="145"/>
      <c r="GYR178" s="145"/>
      <c r="GYS178" s="145"/>
      <c r="GYT178" s="145"/>
      <c r="GYU178" s="145"/>
      <c r="GYV178" s="145"/>
      <c r="GYW178" s="145"/>
      <c r="GYX178" s="145"/>
      <c r="GYY178" s="145"/>
      <c r="GZB178" s="145"/>
      <c r="GZE178" s="145"/>
      <c r="GZH178" s="145"/>
      <c r="GZK178" s="145"/>
      <c r="GZN178" s="145"/>
      <c r="GZZ178" s="145"/>
      <c r="HAC178" s="145"/>
      <c r="HAF178" s="145"/>
      <c r="HAI178" s="145"/>
      <c r="HAR178" s="145"/>
      <c r="HAX178" s="145"/>
      <c r="HBA178" s="145"/>
      <c r="HBD178" s="145"/>
      <c r="HBG178" s="145"/>
      <c r="HBM178" s="145"/>
      <c r="HBP178" s="145"/>
      <c r="HBV178" s="145"/>
      <c r="HBX178" s="145"/>
      <c r="HBY178" s="145"/>
      <c r="HCA178" s="145"/>
      <c r="HCD178" s="145"/>
      <c r="HCG178" s="145"/>
      <c r="HCJ178" s="145"/>
      <c r="HCR178" s="145"/>
      <c r="HCW178" s="145"/>
      <c r="HDF178" s="145"/>
      <c r="HDI178" s="145"/>
      <c r="HDQ178" s="145"/>
      <c r="HEM178" s="145"/>
      <c r="HEN178" s="145"/>
      <c r="HEO178" s="145"/>
      <c r="HEP178" s="145"/>
      <c r="HEQ178" s="145"/>
      <c r="HER178" s="145"/>
      <c r="HFJ178" s="145"/>
      <c r="HFK178" s="145"/>
      <c r="HFN178" s="145"/>
      <c r="HFQ178" s="145"/>
      <c r="HFS178" s="145"/>
      <c r="HFU178" s="145"/>
      <c r="HFX178" s="145"/>
      <c r="HGA178" s="145"/>
      <c r="HGD178" s="145"/>
      <c r="HGG178" s="145"/>
      <c r="HGJ178" s="145"/>
      <c r="HGM178" s="145"/>
      <c r="HGP178" s="145"/>
      <c r="HGS178" s="145"/>
      <c r="HGU178" s="145"/>
      <c r="HHH178" s="145"/>
      <c r="HHI178" s="145"/>
      <c r="HHJ178" s="145"/>
      <c r="HHK178" s="145"/>
      <c r="HHL178" s="145"/>
      <c r="HHM178" s="145"/>
      <c r="HHN178" s="145"/>
      <c r="HHO178" s="145"/>
      <c r="HHP178" s="145"/>
      <c r="HHQ178" s="145"/>
      <c r="HHR178" s="145"/>
      <c r="HHS178" s="145"/>
      <c r="HHT178" s="145"/>
      <c r="HHU178" s="145"/>
      <c r="HHY178" s="145"/>
      <c r="HIA178" s="145"/>
      <c r="HIB178" s="145"/>
      <c r="HIC178" s="145"/>
      <c r="HID178" s="145"/>
      <c r="HIG178" s="145"/>
      <c r="HII178" s="145"/>
      <c r="HIJ178" s="145"/>
      <c r="HIK178" s="145"/>
      <c r="HIL178" s="145"/>
      <c r="HIM178" s="145"/>
      <c r="HIN178" s="145"/>
      <c r="HIO178" s="145"/>
      <c r="HIP178" s="145"/>
      <c r="HIQ178" s="145"/>
      <c r="HIR178" s="145"/>
      <c r="HIS178" s="145"/>
      <c r="HIT178" s="145"/>
      <c r="HIU178" s="145"/>
      <c r="HIX178" s="145"/>
      <c r="HJA178" s="145"/>
      <c r="HJD178" s="145"/>
      <c r="HJG178" s="145"/>
      <c r="HJJ178" s="145"/>
      <c r="HJV178" s="145"/>
      <c r="HJY178" s="145"/>
      <c r="HKB178" s="145"/>
      <c r="HKE178" s="145"/>
      <c r="HKN178" s="145"/>
      <c r="HKT178" s="145"/>
      <c r="HKW178" s="145"/>
      <c r="HKZ178" s="145"/>
      <c r="HLC178" s="145"/>
      <c r="HLI178" s="145"/>
      <c r="HLL178" s="145"/>
      <c r="HLR178" s="145"/>
      <c r="HLT178" s="145"/>
      <c r="HLU178" s="145"/>
      <c r="HLW178" s="145"/>
      <c r="HLZ178" s="145"/>
      <c r="HMC178" s="145"/>
      <c r="HMF178" s="145"/>
      <c r="HMN178" s="145"/>
      <c r="HMS178" s="145"/>
      <c r="HNB178" s="145"/>
      <c r="HNE178" s="145"/>
      <c r="HNM178" s="145"/>
      <c r="HOI178" s="145"/>
      <c r="HOJ178" s="145"/>
      <c r="HOK178" s="145"/>
      <c r="HOL178" s="145"/>
      <c r="HOM178" s="145"/>
      <c r="HON178" s="145"/>
      <c r="HPF178" s="145"/>
      <c r="HPG178" s="145"/>
      <c r="HPJ178" s="145"/>
      <c r="HPM178" s="145"/>
      <c r="HPO178" s="145"/>
      <c r="HPQ178" s="145"/>
      <c r="HPT178" s="145"/>
      <c r="HPW178" s="145"/>
      <c r="HPZ178" s="145"/>
      <c r="HQC178" s="145"/>
      <c r="HQF178" s="145"/>
      <c r="HQI178" s="145"/>
      <c r="HQL178" s="145"/>
      <c r="HQO178" s="145"/>
      <c r="HQQ178" s="145"/>
      <c r="HRD178" s="145"/>
      <c r="HRE178" s="145"/>
      <c r="HRF178" s="145"/>
      <c r="HRG178" s="145"/>
      <c r="HRH178" s="145"/>
      <c r="HRI178" s="145"/>
      <c r="HRJ178" s="145"/>
      <c r="HRK178" s="145"/>
      <c r="HRL178" s="145"/>
      <c r="HRM178" s="145"/>
      <c r="HRN178" s="145"/>
      <c r="HRO178" s="145"/>
      <c r="HRP178" s="145"/>
      <c r="HRQ178" s="145"/>
      <c r="HRU178" s="145"/>
      <c r="HRW178" s="145"/>
      <c r="HRX178" s="145"/>
      <c r="HRY178" s="145"/>
      <c r="HRZ178" s="145"/>
      <c r="HSC178" s="145"/>
      <c r="HSE178" s="145"/>
      <c r="HSF178" s="145"/>
      <c r="HSG178" s="145"/>
      <c r="HSH178" s="145"/>
      <c r="HSI178" s="145"/>
      <c r="HSJ178" s="145"/>
      <c r="HSK178" s="145"/>
      <c r="HSL178" s="145"/>
      <c r="HSM178" s="145"/>
      <c r="HSN178" s="145"/>
      <c r="HSO178" s="145"/>
      <c r="HSP178" s="145"/>
      <c r="HSQ178" s="145"/>
      <c r="HST178" s="145"/>
      <c r="HSW178" s="145"/>
      <c r="HSZ178" s="145"/>
      <c r="HTC178" s="145"/>
      <c r="HTF178" s="145"/>
      <c r="HTR178" s="145"/>
      <c r="HTU178" s="145"/>
      <c r="HTX178" s="145"/>
      <c r="HUA178" s="145"/>
      <c r="HUJ178" s="145"/>
      <c r="HUP178" s="145"/>
      <c r="HUS178" s="145"/>
      <c r="HUV178" s="145"/>
      <c r="HUY178" s="145"/>
      <c r="HVE178" s="145"/>
      <c r="HVH178" s="145"/>
      <c r="HVN178" s="145"/>
      <c r="HVP178" s="145"/>
      <c r="HVQ178" s="145"/>
      <c r="HVS178" s="145"/>
      <c r="HVV178" s="145"/>
      <c r="HVY178" s="145"/>
      <c r="HWB178" s="145"/>
      <c r="HWJ178" s="145"/>
      <c r="HWO178" s="145"/>
      <c r="HWX178" s="145"/>
      <c r="HXA178" s="145"/>
      <c r="HXI178" s="145"/>
      <c r="HYE178" s="145"/>
      <c r="HYF178" s="145"/>
      <c r="HYG178" s="145"/>
      <c r="HYH178" s="145"/>
      <c r="HYI178" s="145"/>
      <c r="HYJ178" s="145"/>
      <c r="HZB178" s="145"/>
      <c r="HZC178" s="145"/>
      <c r="HZF178" s="145"/>
      <c r="HZI178" s="145"/>
      <c r="HZK178" s="145"/>
      <c r="HZM178" s="145"/>
      <c r="HZP178" s="145"/>
      <c r="HZS178" s="145"/>
      <c r="HZV178" s="145"/>
      <c r="HZY178" s="145"/>
      <c r="IAB178" s="145"/>
      <c r="IAE178" s="145"/>
      <c r="IAH178" s="145"/>
      <c r="IAK178" s="145"/>
      <c r="IAM178" s="145"/>
      <c r="IAZ178" s="145"/>
      <c r="IBA178" s="145"/>
      <c r="IBB178" s="145"/>
      <c r="IBC178" s="145"/>
      <c r="IBD178" s="145"/>
      <c r="IBE178" s="145"/>
      <c r="IBF178" s="145"/>
      <c r="IBG178" s="145"/>
      <c r="IBH178" s="145"/>
      <c r="IBI178" s="145"/>
      <c r="IBJ178" s="145"/>
      <c r="IBK178" s="145"/>
      <c r="IBL178" s="145"/>
      <c r="IBM178" s="145"/>
      <c r="IBQ178" s="145"/>
      <c r="IBS178" s="145"/>
      <c r="IBT178" s="145"/>
      <c r="IBU178" s="145"/>
      <c r="IBV178" s="145"/>
      <c r="IBY178" s="145"/>
      <c r="ICA178" s="145"/>
      <c r="ICB178" s="145"/>
      <c r="ICC178" s="145"/>
      <c r="ICD178" s="145"/>
      <c r="ICE178" s="145"/>
      <c r="ICF178" s="145"/>
      <c r="ICG178" s="145"/>
      <c r="ICH178" s="145"/>
      <c r="ICI178" s="145"/>
      <c r="ICJ178" s="145"/>
      <c r="ICK178" s="145"/>
      <c r="ICL178" s="145"/>
      <c r="ICM178" s="145"/>
      <c r="ICP178" s="145"/>
      <c r="ICS178" s="145"/>
      <c r="ICV178" s="145"/>
      <c r="ICY178" s="145"/>
      <c r="IDB178" s="145"/>
      <c r="IDN178" s="145"/>
      <c r="IDQ178" s="145"/>
      <c r="IDT178" s="145"/>
      <c r="IDW178" s="145"/>
      <c r="IEF178" s="145"/>
      <c r="IEL178" s="145"/>
      <c r="IEO178" s="145"/>
      <c r="IER178" s="145"/>
      <c r="IEU178" s="145"/>
      <c r="IFA178" s="145"/>
      <c r="IFD178" s="145"/>
      <c r="IFJ178" s="145"/>
      <c r="IFL178" s="145"/>
      <c r="IFM178" s="145"/>
      <c r="IFO178" s="145"/>
      <c r="IFR178" s="145"/>
      <c r="IFU178" s="145"/>
      <c r="IFX178" s="145"/>
      <c r="IGF178" s="145"/>
      <c r="IGK178" s="145"/>
      <c r="IGT178" s="145"/>
      <c r="IGW178" s="145"/>
      <c r="IHE178" s="145"/>
      <c r="IIA178" s="145"/>
      <c r="IIB178" s="145"/>
      <c r="IIC178" s="145"/>
      <c r="IID178" s="145"/>
      <c r="IIE178" s="145"/>
      <c r="IIF178" s="145"/>
      <c r="IIX178" s="145"/>
      <c r="IIY178" s="145"/>
      <c r="IJB178" s="145"/>
      <c r="IJE178" s="145"/>
      <c r="IJG178" s="145"/>
      <c r="IJI178" s="145"/>
      <c r="IJL178" s="145"/>
      <c r="IJO178" s="145"/>
      <c r="IJR178" s="145"/>
      <c r="IJU178" s="145"/>
      <c r="IJX178" s="145"/>
      <c r="IKA178" s="145"/>
      <c r="IKD178" s="145"/>
      <c r="IKG178" s="145"/>
      <c r="IKI178" s="145"/>
      <c r="IKV178" s="145"/>
      <c r="IKW178" s="145"/>
      <c r="IKX178" s="145"/>
      <c r="IKY178" s="145"/>
      <c r="IKZ178" s="145"/>
      <c r="ILA178" s="145"/>
      <c r="ILB178" s="145"/>
      <c r="ILC178" s="145"/>
      <c r="ILD178" s="145"/>
      <c r="ILE178" s="145"/>
      <c r="ILF178" s="145"/>
      <c r="ILG178" s="145"/>
      <c r="ILH178" s="145"/>
      <c r="ILI178" s="145"/>
      <c r="ILM178" s="145"/>
      <c r="ILO178" s="145"/>
      <c r="ILP178" s="145"/>
      <c r="ILQ178" s="145"/>
      <c r="ILR178" s="145"/>
      <c r="ILU178" s="145"/>
      <c r="ILW178" s="145"/>
      <c r="ILX178" s="145"/>
      <c r="ILY178" s="145"/>
      <c r="ILZ178" s="145"/>
      <c r="IMA178" s="145"/>
      <c r="IMB178" s="145"/>
      <c r="IMC178" s="145"/>
      <c r="IMD178" s="145"/>
      <c r="IME178" s="145"/>
      <c r="IMF178" s="145"/>
      <c r="IMG178" s="145"/>
      <c r="IMH178" s="145"/>
      <c r="IMI178" s="145"/>
      <c r="IML178" s="145"/>
      <c r="IMO178" s="145"/>
      <c r="IMR178" s="145"/>
      <c r="IMU178" s="145"/>
      <c r="IMX178" s="145"/>
      <c r="INJ178" s="145"/>
      <c r="INM178" s="145"/>
      <c r="INP178" s="145"/>
      <c r="INS178" s="145"/>
      <c r="IOB178" s="145"/>
      <c r="IOH178" s="145"/>
      <c r="IOK178" s="145"/>
      <c r="ION178" s="145"/>
      <c r="IOQ178" s="145"/>
      <c r="IOW178" s="145"/>
      <c r="IOZ178" s="145"/>
      <c r="IPF178" s="145"/>
      <c r="IPH178" s="145"/>
      <c r="IPI178" s="145"/>
      <c r="IPK178" s="145"/>
      <c r="IPN178" s="145"/>
      <c r="IPQ178" s="145"/>
      <c r="IPT178" s="145"/>
      <c r="IQB178" s="145"/>
      <c r="IQG178" s="145"/>
      <c r="IQP178" s="145"/>
      <c r="IQS178" s="145"/>
      <c r="IRA178" s="145"/>
      <c r="IRW178" s="145"/>
      <c r="IRX178" s="145"/>
      <c r="IRY178" s="145"/>
      <c r="IRZ178" s="145"/>
      <c r="ISA178" s="145"/>
      <c r="ISB178" s="145"/>
      <c r="IST178" s="145"/>
      <c r="ISU178" s="145"/>
      <c r="ISX178" s="145"/>
      <c r="ITA178" s="145"/>
      <c r="ITC178" s="145"/>
      <c r="ITE178" s="145"/>
      <c r="ITH178" s="145"/>
      <c r="ITK178" s="145"/>
      <c r="ITN178" s="145"/>
      <c r="ITQ178" s="145"/>
      <c r="ITT178" s="145"/>
      <c r="ITW178" s="145"/>
      <c r="ITZ178" s="145"/>
      <c r="IUC178" s="145"/>
      <c r="IUE178" s="145"/>
      <c r="IUR178" s="145"/>
      <c r="IUS178" s="145"/>
      <c r="IUT178" s="145"/>
      <c r="IUU178" s="145"/>
      <c r="IUV178" s="145"/>
      <c r="IUW178" s="145"/>
      <c r="IUX178" s="145"/>
      <c r="IUY178" s="145"/>
      <c r="IUZ178" s="145"/>
      <c r="IVA178" s="145"/>
      <c r="IVB178" s="145"/>
      <c r="IVC178" s="145"/>
      <c r="IVD178" s="145"/>
      <c r="IVE178" s="145"/>
      <c r="IVI178" s="145"/>
      <c r="IVK178" s="145"/>
      <c r="IVL178" s="145"/>
      <c r="IVM178" s="145"/>
      <c r="IVN178" s="145"/>
      <c r="IVQ178" s="145"/>
      <c r="IVS178" s="145"/>
      <c r="IVT178" s="145"/>
      <c r="IVU178" s="145"/>
      <c r="IVV178" s="145"/>
      <c r="IVW178" s="145"/>
      <c r="IVX178" s="145"/>
      <c r="IVY178" s="145"/>
      <c r="IVZ178" s="145"/>
      <c r="IWA178" s="145"/>
      <c r="IWB178" s="145"/>
      <c r="IWC178" s="145"/>
      <c r="IWD178" s="145"/>
      <c r="IWE178" s="145"/>
      <c r="IWH178" s="145"/>
      <c r="IWK178" s="145"/>
      <c r="IWN178" s="145"/>
      <c r="IWQ178" s="145"/>
      <c r="IWT178" s="145"/>
      <c r="IXF178" s="145"/>
      <c r="IXI178" s="145"/>
      <c r="IXL178" s="145"/>
      <c r="IXO178" s="145"/>
      <c r="IXX178" s="145"/>
      <c r="IYD178" s="145"/>
      <c r="IYG178" s="145"/>
      <c r="IYJ178" s="145"/>
      <c r="IYM178" s="145"/>
      <c r="IYS178" s="145"/>
      <c r="IYV178" s="145"/>
      <c r="IZB178" s="145"/>
      <c r="IZD178" s="145"/>
      <c r="IZE178" s="145"/>
      <c r="IZG178" s="145"/>
      <c r="IZJ178" s="145"/>
      <c r="IZM178" s="145"/>
      <c r="IZP178" s="145"/>
      <c r="IZX178" s="145"/>
      <c r="JAC178" s="145"/>
      <c r="JAL178" s="145"/>
      <c r="JAO178" s="145"/>
      <c r="JAW178" s="145"/>
      <c r="JBS178" s="145"/>
      <c r="JBT178" s="145"/>
      <c r="JBU178" s="145"/>
      <c r="JBV178" s="145"/>
      <c r="JBW178" s="145"/>
      <c r="JBX178" s="145"/>
      <c r="JCP178" s="145"/>
      <c r="JCQ178" s="145"/>
      <c r="JCT178" s="145"/>
      <c r="JCW178" s="145"/>
      <c r="JCY178" s="145"/>
      <c r="JDA178" s="145"/>
      <c r="JDD178" s="145"/>
      <c r="JDG178" s="145"/>
      <c r="JDJ178" s="145"/>
      <c r="JDM178" s="145"/>
      <c r="JDP178" s="145"/>
      <c r="JDS178" s="145"/>
      <c r="JDV178" s="145"/>
      <c r="JDY178" s="145"/>
      <c r="JEA178" s="145"/>
      <c r="JEN178" s="145"/>
      <c r="JEO178" s="145"/>
      <c r="JEP178" s="145"/>
      <c r="JEQ178" s="145"/>
      <c r="JER178" s="145"/>
      <c r="JES178" s="145"/>
      <c r="JET178" s="145"/>
      <c r="JEU178" s="145"/>
      <c r="JEV178" s="145"/>
      <c r="JEW178" s="145"/>
      <c r="JEX178" s="145"/>
      <c r="JEY178" s="145"/>
      <c r="JEZ178" s="145"/>
      <c r="JFA178" s="145"/>
      <c r="JFE178" s="145"/>
      <c r="JFG178" s="145"/>
      <c r="JFH178" s="145"/>
      <c r="JFI178" s="145"/>
      <c r="JFJ178" s="145"/>
      <c r="JFM178" s="145"/>
      <c r="JFO178" s="145"/>
      <c r="JFP178" s="145"/>
      <c r="JFQ178" s="145"/>
      <c r="JFR178" s="145"/>
      <c r="JFS178" s="145"/>
      <c r="JFT178" s="145"/>
      <c r="JFU178" s="145"/>
      <c r="JFV178" s="145"/>
      <c r="JFW178" s="145"/>
      <c r="JFX178" s="145"/>
      <c r="JFY178" s="145"/>
      <c r="JFZ178" s="145"/>
      <c r="JGA178" s="145"/>
      <c r="JGD178" s="145"/>
      <c r="JGG178" s="145"/>
      <c r="JGJ178" s="145"/>
      <c r="JGM178" s="145"/>
      <c r="JGP178" s="145"/>
      <c r="JHB178" s="145"/>
      <c r="JHE178" s="145"/>
      <c r="JHH178" s="145"/>
      <c r="JHK178" s="145"/>
      <c r="JHT178" s="145"/>
      <c r="JHZ178" s="145"/>
      <c r="JIC178" s="145"/>
      <c r="JIF178" s="145"/>
      <c r="JII178" s="145"/>
      <c r="JIO178" s="145"/>
      <c r="JIR178" s="145"/>
      <c r="JIX178" s="145"/>
      <c r="JIZ178" s="145"/>
      <c r="JJA178" s="145"/>
      <c r="JJC178" s="145"/>
      <c r="JJF178" s="145"/>
      <c r="JJI178" s="145"/>
      <c r="JJL178" s="145"/>
      <c r="JJT178" s="145"/>
      <c r="JJY178" s="145"/>
      <c r="JKH178" s="145"/>
      <c r="JKK178" s="145"/>
      <c r="JKS178" s="145"/>
      <c r="JLO178" s="145"/>
      <c r="JLP178" s="145"/>
      <c r="JLQ178" s="145"/>
      <c r="JLR178" s="145"/>
      <c r="JLS178" s="145"/>
      <c r="JLT178" s="145"/>
      <c r="JML178" s="145"/>
      <c r="JMM178" s="145"/>
      <c r="JMP178" s="145"/>
      <c r="JMS178" s="145"/>
      <c r="JMU178" s="145"/>
      <c r="JMW178" s="145"/>
      <c r="JMZ178" s="145"/>
      <c r="JNC178" s="145"/>
      <c r="JNF178" s="145"/>
      <c r="JNI178" s="145"/>
      <c r="JNL178" s="145"/>
      <c r="JNO178" s="145"/>
      <c r="JNR178" s="145"/>
      <c r="JNU178" s="145"/>
      <c r="JNW178" s="145"/>
      <c r="JOJ178" s="145"/>
      <c r="JOK178" s="145"/>
      <c r="JOL178" s="145"/>
      <c r="JOM178" s="145"/>
      <c r="JON178" s="145"/>
      <c r="JOO178" s="145"/>
      <c r="JOP178" s="145"/>
      <c r="JOQ178" s="145"/>
      <c r="JOR178" s="145"/>
      <c r="JOS178" s="145"/>
      <c r="JOT178" s="145"/>
      <c r="JOU178" s="145"/>
      <c r="JOV178" s="145"/>
      <c r="JOW178" s="145"/>
      <c r="JPA178" s="145"/>
      <c r="JPC178" s="145"/>
      <c r="JPD178" s="145"/>
      <c r="JPE178" s="145"/>
      <c r="JPF178" s="145"/>
      <c r="JPI178" s="145"/>
      <c r="JPK178" s="145"/>
      <c r="JPL178" s="145"/>
      <c r="JPM178" s="145"/>
      <c r="JPN178" s="145"/>
      <c r="JPO178" s="145"/>
      <c r="JPP178" s="145"/>
      <c r="JPQ178" s="145"/>
      <c r="JPR178" s="145"/>
      <c r="JPS178" s="145"/>
      <c r="JPT178" s="145"/>
      <c r="JPU178" s="145"/>
      <c r="JPV178" s="145"/>
      <c r="JPW178" s="145"/>
      <c r="JPZ178" s="145"/>
      <c r="JQC178" s="145"/>
      <c r="JQF178" s="145"/>
      <c r="JQI178" s="145"/>
      <c r="JQL178" s="145"/>
      <c r="JQX178" s="145"/>
      <c r="JRA178" s="145"/>
      <c r="JRD178" s="145"/>
      <c r="JRG178" s="145"/>
      <c r="JRP178" s="145"/>
      <c r="JRV178" s="145"/>
      <c r="JRY178" s="145"/>
      <c r="JSB178" s="145"/>
      <c r="JSE178" s="145"/>
      <c r="JSK178" s="145"/>
      <c r="JSN178" s="145"/>
      <c r="JST178" s="145"/>
      <c r="JSV178" s="145"/>
      <c r="JSW178" s="145"/>
      <c r="JSY178" s="145"/>
      <c r="JTB178" s="145"/>
      <c r="JTE178" s="145"/>
      <c r="JTH178" s="145"/>
      <c r="JTP178" s="145"/>
      <c r="JTU178" s="145"/>
      <c r="JUD178" s="145"/>
      <c r="JUG178" s="145"/>
      <c r="JUO178" s="145"/>
      <c r="JVK178" s="145"/>
      <c r="JVL178" s="145"/>
      <c r="JVM178" s="145"/>
      <c r="JVN178" s="145"/>
      <c r="JVO178" s="145"/>
      <c r="JVP178" s="145"/>
      <c r="JWH178" s="145"/>
      <c r="JWI178" s="145"/>
      <c r="JWL178" s="145"/>
      <c r="JWO178" s="145"/>
      <c r="JWQ178" s="145"/>
      <c r="JWS178" s="145"/>
      <c r="JWV178" s="145"/>
      <c r="JWY178" s="145"/>
      <c r="JXB178" s="145"/>
      <c r="JXE178" s="145"/>
      <c r="JXH178" s="145"/>
      <c r="JXK178" s="145"/>
      <c r="JXN178" s="145"/>
      <c r="JXQ178" s="145"/>
      <c r="JXS178" s="145"/>
      <c r="JYF178" s="145"/>
      <c r="JYG178" s="145"/>
      <c r="JYH178" s="145"/>
      <c r="JYI178" s="145"/>
      <c r="JYJ178" s="145"/>
      <c r="JYK178" s="145"/>
      <c r="JYL178" s="145"/>
      <c r="JYM178" s="145"/>
      <c r="JYN178" s="145"/>
      <c r="JYO178" s="145"/>
      <c r="JYP178" s="145"/>
      <c r="JYQ178" s="145"/>
      <c r="JYR178" s="145"/>
      <c r="JYS178" s="145"/>
      <c r="JYW178" s="145"/>
      <c r="JYY178" s="145"/>
      <c r="JYZ178" s="145"/>
      <c r="JZA178" s="145"/>
      <c r="JZB178" s="145"/>
      <c r="JZE178" s="145"/>
      <c r="JZG178" s="145"/>
      <c r="JZH178" s="145"/>
      <c r="JZI178" s="145"/>
      <c r="JZJ178" s="145"/>
      <c r="JZK178" s="145"/>
      <c r="JZL178" s="145"/>
      <c r="JZM178" s="145"/>
      <c r="JZN178" s="145"/>
      <c r="JZO178" s="145"/>
      <c r="JZP178" s="145"/>
      <c r="JZQ178" s="145"/>
      <c r="JZR178" s="145"/>
      <c r="JZS178" s="145"/>
      <c r="JZV178" s="145"/>
      <c r="JZY178" s="145"/>
      <c r="KAB178" s="145"/>
      <c r="KAE178" s="145"/>
      <c r="KAH178" s="145"/>
      <c r="KAT178" s="145"/>
      <c r="KAW178" s="145"/>
      <c r="KAZ178" s="145"/>
      <c r="KBC178" s="145"/>
      <c r="KBL178" s="145"/>
      <c r="KBR178" s="145"/>
      <c r="KBU178" s="145"/>
      <c r="KBX178" s="145"/>
      <c r="KCA178" s="145"/>
      <c r="KCG178" s="145"/>
      <c r="KCJ178" s="145"/>
      <c r="KCP178" s="145"/>
      <c r="KCR178" s="145"/>
      <c r="KCS178" s="145"/>
      <c r="KCU178" s="145"/>
      <c r="KCX178" s="145"/>
      <c r="KDA178" s="145"/>
      <c r="KDD178" s="145"/>
      <c r="KDL178" s="145"/>
      <c r="KDQ178" s="145"/>
      <c r="KDZ178" s="145"/>
      <c r="KEC178" s="145"/>
      <c r="KEK178" s="145"/>
      <c r="KFG178" s="145"/>
      <c r="KFH178" s="145"/>
      <c r="KFI178" s="145"/>
      <c r="KFJ178" s="145"/>
      <c r="KFK178" s="145"/>
      <c r="KFL178" s="145"/>
      <c r="KGD178" s="145"/>
      <c r="KGE178" s="145"/>
      <c r="KGH178" s="145"/>
      <c r="KGK178" s="145"/>
      <c r="KGM178" s="145"/>
      <c r="KGO178" s="145"/>
      <c r="KGR178" s="145"/>
      <c r="KGU178" s="145"/>
      <c r="KGX178" s="145"/>
      <c r="KHA178" s="145"/>
      <c r="KHD178" s="145"/>
      <c r="KHG178" s="145"/>
      <c r="KHJ178" s="145"/>
      <c r="KHM178" s="145"/>
      <c r="KHO178" s="145"/>
      <c r="KIB178" s="145"/>
      <c r="KIC178" s="145"/>
      <c r="KID178" s="145"/>
      <c r="KIE178" s="145"/>
      <c r="KIF178" s="145"/>
      <c r="KIG178" s="145"/>
      <c r="KIH178" s="145"/>
      <c r="KII178" s="145"/>
      <c r="KIJ178" s="145"/>
      <c r="KIK178" s="145"/>
      <c r="KIL178" s="145"/>
      <c r="KIM178" s="145"/>
      <c r="KIN178" s="145"/>
      <c r="KIO178" s="145"/>
      <c r="KIS178" s="145"/>
      <c r="KIU178" s="145"/>
      <c r="KIV178" s="145"/>
      <c r="KIW178" s="145"/>
      <c r="KIX178" s="145"/>
      <c r="KJA178" s="145"/>
      <c r="KJC178" s="145"/>
      <c r="KJD178" s="145"/>
      <c r="KJE178" s="145"/>
      <c r="KJF178" s="145"/>
      <c r="KJG178" s="145"/>
      <c r="KJH178" s="145"/>
      <c r="KJI178" s="145"/>
      <c r="KJJ178" s="145"/>
      <c r="KJK178" s="145"/>
      <c r="KJL178" s="145"/>
      <c r="KJM178" s="145"/>
      <c r="KJN178" s="145"/>
      <c r="KJO178" s="145"/>
      <c r="KJR178" s="145"/>
      <c r="KJU178" s="145"/>
      <c r="KJX178" s="145"/>
      <c r="KKA178" s="145"/>
      <c r="KKD178" s="145"/>
      <c r="KKP178" s="145"/>
      <c r="KKS178" s="145"/>
      <c r="KKV178" s="145"/>
      <c r="KKY178" s="145"/>
      <c r="KLH178" s="145"/>
      <c r="KLN178" s="145"/>
      <c r="KLQ178" s="145"/>
      <c r="KLT178" s="145"/>
      <c r="KLW178" s="145"/>
      <c r="KMC178" s="145"/>
      <c r="KMF178" s="145"/>
      <c r="KML178" s="145"/>
      <c r="KMN178" s="145"/>
      <c r="KMO178" s="145"/>
      <c r="KMQ178" s="145"/>
      <c r="KMT178" s="145"/>
      <c r="KMW178" s="145"/>
      <c r="KMZ178" s="145"/>
      <c r="KNH178" s="145"/>
      <c r="KNM178" s="145"/>
      <c r="KNV178" s="145"/>
      <c r="KNY178" s="145"/>
      <c r="KOG178" s="145"/>
      <c r="KPC178" s="145"/>
      <c r="KPD178" s="145"/>
      <c r="KPE178" s="145"/>
      <c r="KPF178" s="145"/>
      <c r="KPG178" s="145"/>
      <c r="KPH178" s="145"/>
      <c r="KPZ178" s="145"/>
      <c r="KQA178" s="145"/>
      <c r="KQD178" s="145"/>
      <c r="KQG178" s="145"/>
      <c r="KQI178" s="145"/>
      <c r="KQK178" s="145"/>
      <c r="KQN178" s="145"/>
      <c r="KQQ178" s="145"/>
      <c r="KQT178" s="145"/>
      <c r="KQW178" s="145"/>
      <c r="KQZ178" s="145"/>
      <c r="KRC178" s="145"/>
      <c r="KRF178" s="145"/>
      <c r="KRI178" s="145"/>
      <c r="KRK178" s="145"/>
      <c r="KRX178" s="145"/>
      <c r="KRY178" s="145"/>
      <c r="KRZ178" s="145"/>
      <c r="KSA178" s="145"/>
      <c r="KSB178" s="145"/>
      <c r="KSC178" s="145"/>
      <c r="KSD178" s="145"/>
      <c r="KSE178" s="145"/>
      <c r="KSF178" s="145"/>
      <c r="KSG178" s="145"/>
      <c r="KSH178" s="145"/>
      <c r="KSI178" s="145"/>
      <c r="KSJ178" s="145"/>
      <c r="KSK178" s="145"/>
      <c r="KSO178" s="145"/>
      <c r="KSQ178" s="145"/>
      <c r="KSR178" s="145"/>
      <c r="KSS178" s="145"/>
      <c r="KST178" s="145"/>
      <c r="KSW178" s="145"/>
      <c r="KSY178" s="145"/>
      <c r="KSZ178" s="145"/>
      <c r="KTA178" s="145"/>
      <c r="KTB178" s="145"/>
      <c r="KTC178" s="145"/>
      <c r="KTD178" s="145"/>
      <c r="KTE178" s="145"/>
      <c r="KTF178" s="145"/>
      <c r="KTG178" s="145"/>
      <c r="KTH178" s="145"/>
      <c r="KTI178" s="145"/>
      <c r="KTJ178" s="145"/>
      <c r="KTK178" s="145"/>
      <c r="KTN178" s="145"/>
      <c r="KTQ178" s="145"/>
      <c r="KTT178" s="145"/>
      <c r="KTW178" s="145"/>
      <c r="KTZ178" s="145"/>
      <c r="KUL178" s="145"/>
      <c r="KUO178" s="145"/>
      <c r="KUR178" s="145"/>
      <c r="KUU178" s="145"/>
      <c r="KVD178" s="145"/>
      <c r="KVJ178" s="145"/>
      <c r="KVM178" s="145"/>
      <c r="KVP178" s="145"/>
      <c r="KVS178" s="145"/>
      <c r="KVY178" s="145"/>
      <c r="KWB178" s="145"/>
      <c r="KWH178" s="145"/>
      <c r="KWJ178" s="145"/>
      <c r="KWK178" s="145"/>
      <c r="KWM178" s="145"/>
      <c r="KWP178" s="145"/>
      <c r="KWS178" s="145"/>
      <c r="KWV178" s="145"/>
      <c r="KXD178" s="145"/>
      <c r="KXI178" s="145"/>
      <c r="KXR178" s="145"/>
      <c r="KXU178" s="145"/>
      <c r="KYC178" s="145"/>
      <c r="KYY178" s="145"/>
      <c r="KYZ178" s="145"/>
      <c r="KZA178" s="145"/>
      <c r="KZB178" s="145"/>
      <c r="KZC178" s="145"/>
      <c r="KZD178" s="145"/>
      <c r="KZV178" s="145"/>
      <c r="KZW178" s="145"/>
      <c r="KZZ178" s="145"/>
      <c r="LAC178" s="145"/>
      <c r="LAE178" s="145"/>
      <c r="LAG178" s="145"/>
      <c r="LAJ178" s="145"/>
      <c r="LAM178" s="145"/>
      <c r="LAP178" s="145"/>
      <c r="LAS178" s="145"/>
      <c r="LAV178" s="145"/>
      <c r="LAY178" s="145"/>
      <c r="LBB178" s="145"/>
      <c r="LBE178" s="145"/>
      <c r="LBG178" s="145"/>
      <c r="LBT178" s="145"/>
      <c r="LBU178" s="145"/>
      <c r="LBV178" s="145"/>
      <c r="LBW178" s="145"/>
      <c r="LBX178" s="145"/>
      <c r="LBY178" s="145"/>
      <c r="LBZ178" s="145"/>
      <c r="LCA178" s="145"/>
      <c r="LCB178" s="145"/>
      <c r="LCC178" s="145"/>
      <c r="LCD178" s="145"/>
      <c r="LCE178" s="145"/>
      <c r="LCF178" s="145"/>
      <c r="LCG178" s="145"/>
      <c r="LCK178" s="145"/>
      <c r="LCM178" s="145"/>
      <c r="LCN178" s="145"/>
      <c r="LCO178" s="145"/>
      <c r="LCP178" s="145"/>
      <c r="LCS178" s="145"/>
      <c r="LCU178" s="145"/>
      <c r="LCV178" s="145"/>
      <c r="LCW178" s="145"/>
      <c r="LCX178" s="145"/>
      <c r="LCY178" s="145"/>
      <c r="LCZ178" s="145"/>
      <c r="LDA178" s="145"/>
      <c r="LDB178" s="145"/>
      <c r="LDC178" s="145"/>
      <c r="LDD178" s="145"/>
      <c r="LDE178" s="145"/>
      <c r="LDF178" s="145"/>
      <c r="LDG178" s="145"/>
      <c r="LDJ178" s="145"/>
      <c r="LDM178" s="145"/>
      <c r="LDP178" s="145"/>
      <c r="LDS178" s="145"/>
      <c r="LDV178" s="145"/>
      <c r="LEH178" s="145"/>
      <c r="LEK178" s="145"/>
      <c r="LEN178" s="145"/>
      <c r="LEQ178" s="145"/>
      <c r="LEZ178" s="145"/>
      <c r="LFF178" s="145"/>
      <c r="LFI178" s="145"/>
      <c r="LFL178" s="145"/>
      <c r="LFO178" s="145"/>
      <c r="LFU178" s="145"/>
      <c r="LFX178" s="145"/>
      <c r="LGD178" s="145"/>
      <c r="LGF178" s="145"/>
      <c r="LGG178" s="145"/>
      <c r="LGI178" s="145"/>
      <c r="LGL178" s="145"/>
      <c r="LGO178" s="145"/>
      <c r="LGR178" s="145"/>
      <c r="LGZ178" s="145"/>
      <c r="LHE178" s="145"/>
      <c r="LHN178" s="145"/>
      <c r="LHQ178" s="145"/>
      <c r="LHY178" s="145"/>
      <c r="LIU178" s="145"/>
      <c r="LIV178" s="145"/>
      <c r="LIW178" s="145"/>
      <c r="LIX178" s="145"/>
      <c r="LIY178" s="145"/>
      <c r="LIZ178" s="145"/>
      <c r="LJR178" s="145"/>
      <c r="LJS178" s="145"/>
      <c r="LJV178" s="145"/>
      <c r="LJY178" s="145"/>
      <c r="LKA178" s="145"/>
      <c r="LKC178" s="145"/>
      <c r="LKF178" s="145"/>
      <c r="LKI178" s="145"/>
      <c r="LKL178" s="145"/>
      <c r="LKO178" s="145"/>
      <c r="LKR178" s="145"/>
      <c r="LKU178" s="145"/>
      <c r="LKX178" s="145"/>
      <c r="LLA178" s="145"/>
      <c r="LLC178" s="145"/>
      <c r="LLP178" s="145"/>
      <c r="LLQ178" s="145"/>
      <c r="LLR178" s="145"/>
      <c r="LLS178" s="145"/>
      <c r="LLT178" s="145"/>
      <c r="LLU178" s="145"/>
      <c r="LLV178" s="145"/>
      <c r="LLW178" s="145"/>
      <c r="LLX178" s="145"/>
      <c r="LLY178" s="145"/>
      <c r="LLZ178" s="145"/>
      <c r="LMA178" s="145"/>
      <c r="LMB178" s="145"/>
      <c r="LMC178" s="145"/>
      <c r="LMG178" s="145"/>
      <c r="LMI178" s="145"/>
      <c r="LMJ178" s="145"/>
      <c r="LMK178" s="145"/>
      <c r="LML178" s="145"/>
      <c r="LMO178" s="145"/>
      <c r="LMQ178" s="145"/>
      <c r="LMR178" s="145"/>
      <c r="LMS178" s="145"/>
      <c r="LMT178" s="145"/>
      <c r="LMU178" s="145"/>
      <c r="LMV178" s="145"/>
      <c r="LMW178" s="145"/>
      <c r="LMX178" s="145"/>
      <c r="LMY178" s="145"/>
      <c r="LMZ178" s="145"/>
      <c r="LNA178" s="145"/>
      <c r="LNB178" s="145"/>
      <c r="LNC178" s="145"/>
      <c r="LNF178" s="145"/>
      <c r="LNI178" s="145"/>
      <c r="LNL178" s="145"/>
      <c r="LNO178" s="145"/>
      <c r="LNR178" s="145"/>
      <c r="LOD178" s="145"/>
      <c r="LOG178" s="145"/>
      <c r="LOJ178" s="145"/>
      <c r="LOM178" s="145"/>
      <c r="LOV178" s="145"/>
      <c r="LPB178" s="145"/>
      <c r="LPE178" s="145"/>
      <c r="LPH178" s="145"/>
      <c r="LPK178" s="145"/>
      <c r="LPQ178" s="145"/>
      <c r="LPT178" s="145"/>
      <c r="LPZ178" s="145"/>
      <c r="LQB178" s="145"/>
      <c r="LQC178" s="145"/>
      <c r="LQE178" s="145"/>
      <c r="LQH178" s="145"/>
      <c r="LQK178" s="145"/>
      <c r="LQN178" s="145"/>
      <c r="LQV178" s="145"/>
      <c r="LRA178" s="145"/>
      <c r="LRJ178" s="145"/>
      <c r="LRM178" s="145"/>
      <c r="LRU178" s="145"/>
      <c r="LSQ178" s="145"/>
      <c r="LSR178" s="145"/>
      <c r="LSS178" s="145"/>
      <c r="LST178" s="145"/>
      <c r="LSU178" s="145"/>
      <c r="LSV178" s="145"/>
      <c r="LTN178" s="145"/>
      <c r="LTO178" s="145"/>
      <c r="LTR178" s="145"/>
      <c r="LTU178" s="145"/>
      <c r="LTW178" s="145"/>
      <c r="LTY178" s="145"/>
      <c r="LUB178" s="145"/>
      <c r="LUE178" s="145"/>
      <c r="LUH178" s="145"/>
      <c r="LUK178" s="145"/>
      <c r="LUN178" s="145"/>
      <c r="LUQ178" s="145"/>
      <c r="LUT178" s="145"/>
      <c r="LUW178" s="145"/>
      <c r="LUY178" s="145"/>
      <c r="LVL178" s="145"/>
      <c r="LVM178" s="145"/>
      <c r="LVN178" s="145"/>
      <c r="LVO178" s="145"/>
      <c r="LVP178" s="145"/>
      <c r="LVQ178" s="145"/>
      <c r="LVR178" s="145"/>
      <c r="LVS178" s="145"/>
      <c r="LVT178" s="145"/>
      <c r="LVU178" s="145"/>
      <c r="LVV178" s="145"/>
      <c r="LVW178" s="145"/>
      <c r="LVX178" s="145"/>
      <c r="LVY178" s="145"/>
      <c r="LWC178" s="145"/>
      <c r="LWE178" s="145"/>
      <c r="LWF178" s="145"/>
      <c r="LWG178" s="145"/>
      <c r="LWH178" s="145"/>
      <c r="LWK178" s="145"/>
      <c r="LWM178" s="145"/>
      <c r="LWN178" s="145"/>
      <c r="LWO178" s="145"/>
      <c r="LWP178" s="145"/>
      <c r="LWQ178" s="145"/>
      <c r="LWR178" s="145"/>
      <c r="LWS178" s="145"/>
      <c r="LWT178" s="145"/>
      <c r="LWU178" s="145"/>
      <c r="LWV178" s="145"/>
      <c r="LWW178" s="145"/>
      <c r="LWX178" s="145"/>
      <c r="LWY178" s="145"/>
      <c r="LXB178" s="145"/>
      <c r="LXE178" s="145"/>
      <c r="LXH178" s="145"/>
      <c r="LXK178" s="145"/>
      <c r="LXN178" s="145"/>
      <c r="LXZ178" s="145"/>
      <c r="LYC178" s="145"/>
      <c r="LYF178" s="145"/>
      <c r="LYI178" s="145"/>
      <c r="LYR178" s="145"/>
      <c r="LYX178" s="145"/>
      <c r="LZA178" s="145"/>
      <c r="LZD178" s="145"/>
      <c r="LZG178" s="145"/>
      <c r="LZM178" s="145"/>
      <c r="LZP178" s="145"/>
      <c r="LZV178" s="145"/>
      <c r="LZX178" s="145"/>
      <c r="LZY178" s="145"/>
      <c r="MAA178" s="145"/>
      <c r="MAD178" s="145"/>
      <c r="MAG178" s="145"/>
      <c r="MAJ178" s="145"/>
      <c r="MAR178" s="145"/>
      <c r="MAW178" s="145"/>
      <c r="MBF178" s="145"/>
      <c r="MBI178" s="145"/>
      <c r="MBQ178" s="145"/>
      <c r="MCM178" s="145"/>
      <c r="MCN178" s="145"/>
      <c r="MCO178" s="145"/>
      <c r="MCP178" s="145"/>
      <c r="MCQ178" s="145"/>
      <c r="MCR178" s="145"/>
      <c r="MDJ178" s="145"/>
      <c r="MDK178" s="145"/>
      <c r="MDN178" s="145"/>
      <c r="MDQ178" s="145"/>
      <c r="MDS178" s="145"/>
      <c r="MDU178" s="145"/>
      <c r="MDX178" s="145"/>
      <c r="MEA178" s="145"/>
      <c r="MED178" s="145"/>
      <c r="MEG178" s="145"/>
      <c r="MEJ178" s="145"/>
      <c r="MEM178" s="145"/>
      <c r="MEP178" s="145"/>
      <c r="MES178" s="145"/>
      <c r="MEU178" s="145"/>
      <c r="MFH178" s="145"/>
      <c r="MFI178" s="145"/>
      <c r="MFJ178" s="145"/>
      <c r="MFK178" s="145"/>
      <c r="MFL178" s="145"/>
      <c r="MFM178" s="145"/>
      <c r="MFN178" s="145"/>
      <c r="MFO178" s="145"/>
      <c r="MFP178" s="145"/>
      <c r="MFQ178" s="145"/>
      <c r="MFR178" s="145"/>
      <c r="MFS178" s="145"/>
      <c r="MFT178" s="145"/>
      <c r="MFU178" s="145"/>
      <c r="MFY178" s="145"/>
      <c r="MGA178" s="145"/>
      <c r="MGB178" s="145"/>
      <c r="MGC178" s="145"/>
      <c r="MGD178" s="145"/>
      <c r="MGG178" s="145"/>
      <c r="MGI178" s="145"/>
      <c r="MGJ178" s="145"/>
      <c r="MGK178" s="145"/>
      <c r="MGL178" s="145"/>
      <c r="MGM178" s="145"/>
      <c r="MGN178" s="145"/>
      <c r="MGO178" s="145"/>
      <c r="MGP178" s="145"/>
      <c r="MGQ178" s="145"/>
      <c r="MGR178" s="145"/>
      <c r="MGS178" s="145"/>
      <c r="MGT178" s="145"/>
      <c r="MGU178" s="145"/>
      <c r="MGX178" s="145"/>
      <c r="MHA178" s="145"/>
      <c r="MHD178" s="145"/>
      <c r="MHG178" s="145"/>
      <c r="MHJ178" s="145"/>
      <c r="MHV178" s="145"/>
      <c r="MHY178" s="145"/>
      <c r="MIB178" s="145"/>
      <c r="MIE178" s="145"/>
      <c r="MIN178" s="145"/>
      <c r="MIT178" s="145"/>
      <c r="MIW178" s="145"/>
      <c r="MIZ178" s="145"/>
      <c r="MJC178" s="145"/>
      <c r="MJI178" s="145"/>
      <c r="MJL178" s="145"/>
      <c r="MJR178" s="145"/>
      <c r="MJT178" s="145"/>
      <c r="MJU178" s="145"/>
      <c r="MJW178" s="145"/>
      <c r="MJZ178" s="145"/>
      <c r="MKC178" s="145"/>
      <c r="MKF178" s="145"/>
      <c r="MKN178" s="145"/>
      <c r="MKS178" s="145"/>
      <c r="MLB178" s="145"/>
      <c r="MLE178" s="145"/>
      <c r="MLM178" s="145"/>
      <c r="MMI178" s="145"/>
      <c r="MMJ178" s="145"/>
      <c r="MMK178" s="145"/>
      <c r="MML178" s="145"/>
      <c r="MMM178" s="145"/>
      <c r="MMN178" s="145"/>
      <c r="MNF178" s="145"/>
      <c r="MNG178" s="145"/>
      <c r="MNJ178" s="145"/>
      <c r="MNM178" s="145"/>
      <c r="MNO178" s="145"/>
      <c r="MNQ178" s="145"/>
      <c r="MNT178" s="145"/>
      <c r="MNW178" s="145"/>
      <c r="MNZ178" s="145"/>
      <c r="MOC178" s="145"/>
      <c r="MOF178" s="145"/>
      <c r="MOI178" s="145"/>
      <c r="MOL178" s="145"/>
      <c r="MOO178" s="145"/>
      <c r="MOQ178" s="145"/>
      <c r="MPD178" s="145"/>
      <c r="MPE178" s="145"/>
      <c r="MPF178" s="145"/>
      <c r="MPG178" s="145"/>
      <c r="MPH178" s="145"/>
      <c r="MPI178" s="145"/>
      <c r="MPJ178" s="145"/>
      <c r="MPK178" s="145"/>
      <c r="MPL178" s="145"/>
      <c r="MPM178" s="145"/>
      <c r="MPN178" s="145"/>
      <c r="MPO178" s="145"/>
      <c r="MPP178" s="145"/>
      <c r="MPQ178" s="145"/>
      <c r="MPU178" s="145"/>
      <c r="MPW178" s="145"/>
      <c r="MPX178" s="145"/>
      <c r="MPY178" s="145"/>
      <c r="MPZ178" s="145"/>
      <c r="MQC178" s="145"/>
      <c r="MQE178" s="145"/>
      <c r="MQF178" s="145"/>
      <c r="MQG178" s="145"/>
      <c r="MQH178" s="145"/>
      <c r="MQI178" s="145"/>
      <c r="MQJ178" s="145"/>
      <c r="MQK178" s="145"/>
      <c r="MQL178" s="145"/>
      <c r="MQM178" s="145"/>
      <c r="MQN178" s="145"/>
      <c r="MQO178" s="145"/>
      <c r="MQP178" s="145"/>
      <c r="MQQ178" s="145"/>
      <c r="MQT178" s="145"/>
      <c r="MQW178" s="145"/>
      <c r="MQZ178" s="145"/>
      <c r="MRC178" s="145"/>
      <c r="MRF178" s="145"/>
      <c r="MRR178" s="145"/>
      <c r="MRU178" s="145"/>
      <c r="MRX178" s="145"/>
      <c r="MSA178" s="145"/>
      <c r="MSJ178" s="145"/>
      <c r="MSP178" s="145"/>
      <c r="MSS178" s="145"/>
      <c r="MSV178" s="145"/>
      <c r="MSY178" s="145"/>
      <c r="MTE178" s="145"/>
      <c r="MTH178" s="145"/>
      <c r="MTN178" s="145"/>
      <c r="MTP178" s="145"/>
      <c r="MTQ178" s="145"/>
      <c r="MTS178" s="145"/>
      <c r="MTV178" s="145"/>
      <c r="MTY178" s="145"/>
      <c r="MUB178" s="145"/>
      <c r="MUJ178" s="145"/>
      <c r="MUO178" s="145"/>
      <c r="MUX178" s="145"/>
      <c r="MVA178" s="145"/>
      <c r="MVI178" s="145"/>
      <c r="MWE178" s="145"/>
      <c r="MWF178" s="145"/>
      <c r="MWG178" s="145"/>
      <c r="MWH178" s="145"/>
      <c r="MWI178" s="145"/>
      <c r="MWJ178" s="145"/>
      <c r="MXB178" s="145"/>
      <c r="MXC178" s="145"/>
      <c r="MXF178" s="145"/>
      <c r="MXI178" s="145"/>
      <c r="MXK178" s="145"/>
      <c r="MXM178" s="145"/>
      <c r="MXP178" s="145"/>
      <c r="MXS178" s="145"/>
      <c r="MXV178" s="145"/>
      <c r="MXY178" s="145"/>
      <c r="MYB178" s="145"/>
      <c r="MYE178" s="145"/>
      <c r="MYH178" s="145"/>
      <c r="MYK178" s="145"/>
      <c r="MYM178" s="145"/>
      <c r="MYZ178" s="145"/>
      <c r="MZA178" s="145"/>
      <c r="MZB178" s="145"/>
      <c r="MZC178" s="145"/>
      <c r="MZD178" s="145"/>
      <c r="MZE178" s="145"/>
      <c r="MZF178" s="145"/>
      <c r="MZG178" s="145"/>
      <c r="MZH178" s="145"/>
      <c r="MZI178" s="145"/>
      <c r="MZJ178" s="145"/>
      <c r="MZK178" s="145"/>
      <c r="MZL178" s="145"/>
      <c r="MZM178" s="145"/>
      <c r="MZQ178" s="145"/>
      <c r="MZS178" s="145"/>
      <c r="MZT178" s="145"/>
      <c r="MZU178" s="145"/>
      <c r="MZV178" s="145"/>
      <c r="MZY178" s="145"/>
      <c r="NAA178" s="145"/>
      <c r="NAB178" s="145"/>
      <c r="NAC178" s="145"/>
      <c r="NAD178" s="145"/>
      <c r="NAE178" s="145"/>
      <c r="NAF178" s="145"/>
      <c r="NAG178" s="145"/>
      <c r="NAH178" s="145"/>
      <c r="NAI178" s="145"/>
      <c r="NAJ178" s="145"/>
      <c r="NAK178" s="145"/>
      <c r="NAL178" s="145"/>
      <c r="NAM178" s="145"/>
      <c r="NAP178" s="145"/>
      <c r="NAS178" s="145"/>
      <c r="NAV178" s="145"/>
      <c r="NAY178" s="145"/>
      <c r="NBB178" s="145"/>
      <c r="NBN178" s="145"/>
      <c r="NBQ178" s="145"/>
      <c r="NBT178" s="145"/>
      <c r="NBW178" s="145"/>
      <c r="NCF178" s="145"/>
      <c r="NCL178" s="145"/>
      <c r="NCO178" s="145"/>
      <c r="NCR178" s="145"/>
      <c r="NCU178" s="145"/>
      <c r="NDA178" s="145"/>
      <c r="NDD178" s="145"/>
      <c r="NDJ178" s="145"/>
      <c r="NDL178" s="145"/>
      <c r="NDM178" s="145"/>
      <c r="NDO178" s="145"/>
      <c r="NDR178" s="145"/>
      <c r="NDU178" s="145"/>
      <c r="NDX178" s="145"/>
      <c r="NEF178" s="145"/>
      <c r="NEK178" s="145"/>
      <c r="NET178" s="145"/>
      <c r="NEW178" s="145"/>
      <c r="NFE178" s="145"/>
      <c r="NGA178" s="145"/>
      <c r="NGB178" s="145"/>
      <c r="NGC178" s="145"/>
      <c r="NGD178" s="145"/>
      <c r="NGE178" s="145"/>
      <c r="NGF178" s="145"/>
      <c r="NGX178" s="145"/>
      <c r="NGY178" s="145"/>
      <c r="NHB178" s="145"/>
      <c r="NHE178" s="145"/>
      <c r="NHG178" s="145"/>
      <c r="NHI178" s="145"/>
      <c r="NHL178" s="145"/>
      <c r="NHO178" s="145"/>
      <c r="NHR178" s="145"/>
      <c r="NHU178" s="145"/>
      <c r="NHX178" s="145"/>
      <c r="NIA178" s="145"/>
      <c r="NID178" s="145"/>
      <c r="NIG178" s="145"/>
      <c r="NII178" s="145"/>
      <c r="NIV178" s="145"/>
      <c r="NIW178" s="145"/>
      <c r="NIX178" s="145"/>
      <c r="NIY178" s="145"/>
      <c r="NIZ178" s="145"/>
      <c r="NJA178" s="145"/>
      <c r="NJB178" s="145"/>
      <c r="NJC178" s="145"/>
      <c r="NJD178" s="145"/>
      <c r="NJE178" s="145"/>
      <c r="NJF178" s="145"/>
      <c r="NJG178" s="145"/>
      <c r="NJH178" s="145"/>
      <c r="NJI178" s="145"/>
      <c r="NJM178" s="145"/>
      <c r="NJO178" s="145"/>
      <c r="NJP178" s="145"/>
      <c r="NJQ178" s="145"/>
      <c r="NJR178" s="145"/>
      <c r="NJU178" s="145"/>
      <c r="NJW178" s="145"/>
      <c r="NJX178" s="145"/>
      <c r="NJY178" s="145"/>
      <c r="NJZ178" s="145"/>
      <c r="NKA178" s="145"/>
      <c r="NKB178" s="145"/>
      <c r="NKC178" s="145"/>
      <c r="NKD178" s="145"/>
      <c r="NKE178" s="145"/>
      <c r="NKF178" s="145"/>
      <c r="NKG178" s="145"/>
      <c r="NKH178" s="145"/>
      <c r="NKI178" s="145"/>
      <c r="NKL178" s="145"/>
      <c r="NKO178" s="145"/>
      <c r="NKR178" s="145"/>
      <c r="NKU178" s="145"/>
      <c r="NKX178" s="145"/>
      <c r="NLJ178" s="145"/>
      <c r="NLM178" s="145"/>
      <c r="NLP178" s="145"/>
      <c r="NLS178" s="145"/>
      <c r="NMB178" s="145"/>
      <c r="NMH178" s="145"/>
      <c r="NMK178" s="145"/>
      <c r="NMN178" s="145"/>
      <c r="NMQ178" s="145"/>
      <c r="NMW178" s="145"/>
      <c r="NMZ178" s="145"/>
      <c r="NNF178" s="145"/>
      <c r="NNH178" s="145"/>
      <c r="NNI178" s="145"/>
      <c r="NNK178" s="145"/>
      <c r="NNN178" s="145"/>
      <c r="NNQ178" s="145"/>
      <c r="NNT178" s="145"/>
      <c r="NOB178" s="145"/>
      <c r="NOG178" s="145"/>
      <c r="NOP178" s="145"/>
      <c r="NOS178" s="145"/>
      <c r="NPA178" s="145"/>
      <c r="NPW178" s="145"/>
      <c r="NPX178" s="145"/>
      <c r="NPY178" s="145"/>
      <c r="NPZ178" s="145"/>
      <c r="NQA178" s="145"/>
      <c r="NQB178" s="145"/>
      <c r="NQT178" s="145"/>
      <c r="NQU178" s="145"/>
      <c r="NQX178" s="145"/>
      <c r="NRA178" s="145"/>
      <c r="NRC178" s="145"/>
      <c r="NRE178" s="145"/>
      <c r="NRH178" s="145"/>
      <c r="NRK178" s="145"/>
      <c r="NRN178" s="145"/>
      <c r="NRQ178" s="145"/>
      <c r="NRT178" s="145"/>
      <c r="NRW178" s="145"/>
      <c r="NRZ178" s="145"/>
      <c r="NSC178" s="145"/>
      <c r="NSE178" s="145"/>
      <c r="NSR178" s="145"/>
      <c r="NSS178" s="145"/>
      <c r="NST178" s="145"/>
      <c r="NSU178" s="145"/>
      <c r="NSV178" s="145"/>
      <c r="NSW178" s="145"/>
      <c r="NSX178" s="145"/>
      <c r="NSY178" s="145"/>
      <c r="NSZ178" s="145"/>
      <c r="NTA178" s="145"/>
      <c r="NTB178" s="145"/>
      <c r="NTC178" s="145"/>
      <c r="NTD178" s="145"/>
      <c r="NTE178" s="145"/>
      <c r="NTI178" s="145"/>
      <c r="NTK178" s="145"/>
      <c r="NTL178" s="145"/>
      <c r="NTM178" s="145"/>
      <c r="NTN178" s="145"/>
      <c r="NTQ178" s="145"/>
      <c r="NTS178" s="145"/>
      <c r="NTT178" s="145"/>
      <c r="NTU178" s="145"/>
      <c r="NTV178" s="145"/>
      <c r="NTW178" s="145"/>
      <c r="NTX178" s="145"/>
      <c r="NTY178" s="145"/>
      <c r="NTZ178" s="145"/>
      <c r="NUA178" s="145"/>
      <c r="NUB178" s="145"/>
      <c r="NUC178" s="145"/>
      <c r="NUD178" s="145"/>
      <c r="NUE178" s="145"/>
      <c r="NUH178" s="145"/>
      <c r="NUK178" s="145"/>
      <c r="NUN178" s="145"/>
      <c r="NUQ178" s="145"/>
      <c r="NUT178" s="145"/>
      <c r="NVF178" s="145"/>
      <c r="NVI178" s="145"/>
      <c r="NVL178" s="145"/>
      <c r="NVO178" s="145"/>
      <c r="NVX178" s="145"/>
      <c r="NWD178" s="145"/>
      <c r="NWG178" s="145"/>
      <c r="NWJ178" s="145"/>
      <c r="NWM178" s="145"/>
      <c r="NWS178" s="145"/>
      <c r="NWV178" s="145"/>
      <c r="NXB178" s="145"/>
      <c r="NXD178" s="145"/>
      <c r="NXE178" s="145"/>
      <c r="NXG178" s="145"/>
      <c r="NXJ178" s="145"/>
      <c r="NXM178" s="145"/>
      <c r="NXP178" s="145"/>
      <c r="NXX178" s="145"/>
      <c r="NYC178" s="145"/>
      <c r="NYL178" s="145"/>
      <c r="NYO178" s="145"/>
      <c r="NYW178" s="145"/>
      <c r="NZS178" s="145"/>
      <c r="NZT178" s="145"/>
      <c r="NZU178" s="145"/>
      <c r="NZV178" s="145"/>
      <c r="NZW178" s="145"/>
      <c r="NZX178" s="145"/>
      <c r="OAP178" s="145"/>
      <c r="OAQ178" s="145"/>
      <c r="OAT178" s="145"/>
      <c r="OAW178" s="145"/>
      <c r="OAY178" s="145"/>
      <c r="OBA178" s="145"/>
      <c r="OBD178" s="145"/>
      <c r="OBG178" s="145"/>
      <c r="OBJ178" s="145"/>
      <c r="OBM178" s="145"/>
      <c r="OBP178" s="145"/>
      <c r="OBS178" s="145"/>
      <c r="OBV178" s="145"/>
      <c r="OBY178" s="145"/>
      <c r="OCA178" s="145"/>
      <c r="OCN178" s="145"/>
      <c r="OCO178" s="145"/>
      <c r="OCP178" s="145"/>
      <c r="OCQ178" s="145"/>
      <c r="OCR178" s="145"/>
      <c r="OCS178" s="145"/>
      <c r="OCT178" s="145"/>
      <c r="OCU178" s="145"/>
      <c r="OCV178" s="145"/>
      <c r="OCW178" s="145"/>
      <c r="OCX178" s="145"/>
      <c r="OCY178" s="145"/>
      <c r="OCZ178" s="145"/>
      <c r="ODA178" s="145"/>
      <c r="ODE178" s="145"/>
      <c r="ODG178" s="145"/>
      <c r="ODH178" s="145"/>
      <c r="ODI178" s="145"/>
      <c r="ODJ178" s="145"/>
      <c r="ODM178" s="145"/>
      <c r="ODO178" s="145"/>
      <c r="ODP178" s="145"/>
      <c r="ODQ178" s="145"/>
      <c r="ODR178" s="145"/>
      <c r="ODS178" s="145"/>
      <c r="ODT178" s="145"/>
      <c r="ODU178" s="145"/>
      <c r="ODV178" s="145"/>
      <c r="ODW178" s="145"/>
      <c r="ODX178" s="145"/>
      <c r="ODY178" s="145"/>
      <c r="ODZ178" s="145"/>
      <c r="OEA178" s="145"/>
      <c r="OED178" s="145"/>
      <c r="OEG178" s="145"/>
      <c r="OEJ178" s="145"/>
      <c r="OEM178" s="145"/>
      <c r="OEP178" s="145"/>
      <c r="OFB178" s="145"/>
      <c r="OFE178" s="145"/>
      <c r="OFH178" s="145"/>
      <c r="OFK178" s="145"/>
      <c r="OFT178" s="145"/>
      <c r="OFZ178" s="145"/>
      <c r="OGC178" s="145"/>
      <c r="OGF178" s="145"/>
      <c r="OGI178" s="145"/>
      <c r="OGO178" s="145"/>
      <c r="OGR178" s="145"/>
      <c r="OGX178" s="145"/>
      <c r="OGZ178" s="145"/>
      <c r="OHA178" s="145"/>
      <c r="OHC178" s="145"/>
      <c r="OHF178" s="145"/>
      <c r="OHI178" s="145"/>
      <c r="OHL178" s="145"/>
      <c r="OHT178" s="145"/>
      <c r="OHY178" s="145"/>
      <c r="OIH178" s="145"/>
      <c r="OIK178" s="145"/>
      <c r="OIS178" s="145"/>
      <c r="OJO178" s="145"/>
      <c r="OJP178" s="145"/>
      <c r="OJQ178" s="145"/>
      <c r="OJR178" s="145"/>
      <c r="OJS178" s="145"/>
      <c r="OJT178" s="145"/>
      <c r="OKL178" s="145"/>
      <c r="OKM178" s="145"/>
      <c r="OKP178" s="145"/>
      <c r="OKS178" s="145"/>
      <c r="OKU178" s="145"/>
      <c r="OKW178" s="145"/>
      <c r="OKZ178" s="145"/>
      <c r="OLC178" s="145"/>
      <c r="OLF178" s="145"/>
      <c r="OLI178" s="145"/>
      <c r="OLL178" s="145"/>
      <c r="OLO178" s="145"/>
      <c r="OLR178" s="145"/>
      <c r="OLU178" s="145"/>
      <c r="OLW178" s="145"/>
      <c r="OMJ178" s="145"/>
      <c r="OMK178" s="145"/>
      <c r="OML178" s="145"/>
      <c r="OMM178" s="145"/>
      <c r="OMN178" s="145"/>
      <c r="OMO178" s="145"/>
      <c r="OMP178" s="145"/>
      <c r="OMQ178" s="145"/>
      <c r="OMR178" s="145"/>
      <c r="OMS178" s="145"/>
      <c r="OMT178" s="145"/>
      <c r="OMU178" s="145"/>
      <c r="OMV178" s="145"/>
      <c r="OMW178" s="145"/>
      <c r="ONA178" s="145"/>
      <c r="ONC178" s="145"/>
      <c r="OND178" s="145"/>
      <c r="ONE178" s="145"/>
      <c r="ONF178" s="145"/>
      <c r="ONI178" s="145"/>
      <c r="ONK178" s="145"/>
      <c r="ONL178" s="145"/>
      <c r="ONM178" s="145"/>
      <c r="ONN178" s="145"/>
      <c r="ONO178" s="145"/>
      <c r="ONP178" s="145"/>
      <c r="ONQ178" s="145"/>
      <c r="ONR178" s="145"/>
      <c r="ONS178" s="145"/>
      <c r="ONT178" s="145"/>
      <c r="ONU178" s="145"/>
      <c r="ONV178" s="145"/>
      <c r="ONW178" s="145"/>
      <c r="ONZ178" s="145"/>
      <c r="OOC178" s="145"/>
      <c r="OOF178" s="145"/>
      <c r="OOI178" s="145"/>
      <c r="OOL178" s="145"/>
      <c r="OOX178" s="145"/>
      <c r="OPA178" s="145"/>
      <c r="OPD178" s="145"/>
      <c r="OPG178" s="145"/>
      <c r="OPP178" s="145"/>
      <c r="OPV178" s="145"/>
      <c r="OPY178" s="145"/>
      <c r="OQB178" s="145"/>
      <c r="OQE178" s="145"/>
      <c r="OQK178" s="145"/>
      <c r="OQN178" s="145"/>
      <c r="OQT178" s="145"/>
      <c r="OQV178" s="145"/>
      <c r="OQW178" s="145"/>
      <c r="OQY178" s="145"/>
      <c r="ORB178" s="145"/>
      <c r="ORE178" s="145"/>
      <c r="ORH178" s="145"/>
      <c r="ORP178" s="145"/>
      <c r="ORU178" s="145"/>
      <c r="OSD178" s="145"/>
      <c r="OSG178" s="145"/>
      <c r="OSO178" s="145"/>
      <c r="OTK178" s="145"/>
      <c r="OTL178" s="145"/>
      <c r="OTM178" s="145"/>
      <c r="OTN178" s="145"/>
      <c r="OTO178" s="145"/>
      <c r="OTP178" s="145"/>
      <c r="OUH178" s="145"/>
      <c r="OUI178" s="145"/>
      <c r="OUL178" s="145"/>
      <c r="OUO178" s="145"/>
      <c r="OUQ178" s="145"/>
      <c r="OUS178" s="145"/>
      <c r="OUV178" s="145"/>
      <c r="OUY178" s="145"/>
      <c r="OVB178" s="145"/>
      <c r="OVE178" s="145"/>
      <c r="OVH178" s="145"/>
      <c r="OVK178" s="145"/>
      <c r="OVN178" s="145"/>
      <c r="OVQ178" s="145"/>
      <c r="OVS178" s="145"/>
      <c r="OWF178" s="145"/>
      <c r="OWG178" s="145"/>
      <c r="OWH178" s="145"/>
      <c r="OWI178" s="145"/>
      <c r="OWJ178" s="145"/>
      <c r="OWK178" s="145"/>
      <c r="OWL178" s="145"/>
      <c r="OWM178" s="145"/>
      <c r="OWN178" s="145"/>
      <c r="OWO178" s="145"/>
      <c r="OWP178" s="145"/>
      <c r="OWQ178" s="145"/>
      <c r="OWR178" s="145"/>
      <c r="OWS178" s="145"/>
      <c r="OWW178" s="145"/>
      <c r="OWY178" s="145"/>
      <c r="OWZ178" s="145"/>
      <c r="OXA178" s="145"/>
      <c r="OXB178" s="145"/>
      <c r="OXE178" s="145"/>
      <c r="OXG178" s="145"/>
      <c r="OXH178" s="145"/>
      <c r="OXI178" s="145"/>
      <c r="OXJ178" s="145"/>
      <c r="OXK178" s="145"/>
      <c r="OXL178" s="145"/>
      <c r="OXM178" s="145"/>
      <c r="OXN178" s="145"/>
      <c r="OXO178" s="145"/>
      <c r="OXP178" s="145"/>
      <c r="OXQ178" s="145"/>
      <c r="OXR178" s="145"/>
      <c r="OXS178" s="145"/>
      <c r="OXV178" s="145"/>
      <c r="OXY178" s="145"/>
      <c r="OYB178" s="145"/>
      <c r="OYE178" s="145"/>
      <c r="OYH178" s="145"/>
      <c r="OYT178" s="145"/>
      <c r="OYW178" s="145"/>
      <c r="OYZ178" s="145"/>
      <c r="OZC178" s="145"/>
      <c r="OZL178" s="145"/>
      <c r="OZR178" s="145"/>
      <c r="OZU178" s="145"/>
      <c r="OZX178" s="145"/>
      <c r="PAA178" s="145"/>
      <c r="PAG178" s="145"/>
      <c r="PAJ178" s="145"/>
      <c r="PAP178" s="145"/>
      <c r="PAR178" s="145"/>
      <c r="PAS178" s="145"/>
      <c r="PAU178" s="145"/>
      <c r="PAX178" s="145"/>
      <c r="PBA178" s="145"/>
      <c r="PBD178" s="145"/>
      <c r="PBL178" s="145"/>
      <c r="PBQ178" s="145"/>
      <c r="PBZ178" s="145"/>
      <c r="PCC178" s="145"/>
      <c r="PCK178" s="145"/>
      <c r="PDG178" s="145"/>
      <c r="PDH178" s="145"/>
      <c r="PDI178" s="145"/>
      <c r="PDJ178" s="145"/>
      <c r="PDK178" s="145"/>
      <c r="PDL178" s="145"/>
      <c r="PED178" s="145"/>
      <c r="PEE178" s="145"/>
      <c r="PEH178" s="145"/>
      <c r="PEK178" s="145"/>
      <c r="PEM178" s="145"/>
      <c r="PEO178" s="145"/>
      <c r="PER178" s="145"/>
      <c r="PEU178" s="145"/>
      <c r="PEX178" s="145"/>
      <c r="PFA178" s="145"/>
      <c r="PFD178" s="145"/>
      <c r="PFG178" s="145"/>
      <c r="PFJ178" s="145"/>
      <c r="PFM178" s="145"/>
      <c r="PFO178" s="145"/>
      <c r="PGB178" s="145"/>
      <c r="PGC178" s="145"/>
      <c r="PGD178" s="145"/>
      <c r="PGE178" s="145"/>
      <c r="PGF178" s="145"/>
      <c r="PGG178" s="145"/>
      <c r="PGH178" s="145"/>
      <c r="PGI178" s="145"/>
      <c r="PGJ178" s="145"/>
      <c r="PGK178" s="145"/>
      <c r="PGL178" s="145"/>
      <c r="PGM178" s="145"/>
      <c r="PGN178" s="145"/>
      <c r="PGO178" s="145"/>
      <c r="PGS178" s="145"/>
      <c r="PGU178" s="145"/>
      <c r="PGV178" s="145"/>
      <c r="PGW178" s="145"/>
      <c r="PGX178" s="145"/>
      <c r="PHA178" s="145"/>
      <c r="PHC178" s="145"/>
      <c r="PHD178" s="145"/>
      <c r="PHE178" s="145"/>
      <c r="PHF178" s="145"/>
      <c r="PHG178" s="145"/>
      <c r="PHH178" s="145"/>
      <c r="PHI178" s="145"/>
      <c r="PHJ178" s="145"/>
      <c r="PHK178" s="145"/>
      <c r="PHL178" s="145"/>
      <c r="PHM178" s="145"/>
      <c r="PHN178" s="145"/>
      <c r="PHO178" s="145"/>
      <c r="PHR178" s="145"/>
      <c r="PHU178" s="145"/>
      <c r="PHX178" s="145"/>
      <c r="PIA178" s="145"/>
      <c r="PID178" s="145"/>
      <c r="PIP178" s="145"/>
      <c r="PIS178" s="145"/>
      <c r="PIV178" s="145"/>
      <c r="PIY178" s="145"/>
      <c r="PJH178" s="145"/>
      <c r="PJN178" s="145"/>
      <c r="PJQ178" s="145"/>
      <c r="PJT178" s="145"/>
      <c r="PJW178" s="145"/>
      <c r="PKC178" s="145"/>
      <c r="PKF178" s="145"/>
      <c r="PKL178" s="145"/>
      <c r="PKN178" s="145"/>
      <c r="PKO178" s="145"/>
      <c r="PKQ178" s="145"/>
      <c r="PKT178" s="145"/>
      <c r="PKW178" s="145"/>
      <c r="PKZ178" s="145"/>
      <c r="PLH178" s="145"/>
      <c r="PLM178" s="145"/>
      <c r="PLV178" s="145"/>
      <c r="PLY178" s="145"/>
      <c r="PMG178" s="145"/>
      <c r="PNC178" s="145"/>
      <c r="PND178" s="145"/>
      <c r="PNE178" s="145"/>
      <c r="PNF178" s="145"/>
      <c r="PNG178" s="145"/>
      <c r="PNH178" s="145"/>
      <c r="PNZ178" s="145"/>
      <c r="POA178" s="145"/>
      <c r="POD178" s="145"/>
      <c r="POG178" s="145"/>
      <c r="POI178" s="145"/>
      <c r="POK178" s="145"/>
      <c r="PON178" s="145"/>
      <c r="POQ178" s="145"/>
      <c r="POT178" s="145"/>
      <c r="POW178" s="145"/>
      <c r="POZ178" s="145"/>
      <c r="PPC178" s="145"/>
      <c r="PPF178" s="145"/>
      <c r="PPI178" s="145"/>
      <c r="PPK178" s="145"/>
      <c r="PPX178" s="145"/>
      <c r="PPY178" s="145"/>
      <c r="PPZ178" s="145"/>
      <c r="PQA178" s="145"/>
      <c r="PQB178" s="145"/>
      <c r="PQC178" s="145"/>
      <c r="PQD178" s="145"/>
      <c r="PQE178" s="145"/>
      <c r="PQF178" s="145"/>
      <c r="PQG178" s="145"/>
      <c r="PQH178" s="145"/>
      <c r="PQI178" s="145"/>
      <c r="PQJ178" s="145"/>
      <c r="PQK178" s="145"/>
      <c r="PQO178" s="145"/>
      <c r="PQQ178" s="145"/>
      <c r="PQR178" s="145"/>
      <c r="PQS178" s="145"/>
      <c r="PQT178" s="145"/>
      <c r="PQW178" s="145"/>
      <c r="PQY178" s="145"/>
      <c r="PQZ178" s="145"/>
      <c r="PRA178" s="145"/>
      <c r="PRB178" s="145"/>
      <c r="PRC178" s="145"/>
      <c r="PRD178" s="145"/>
      <c r="PRE178" s="145"/>
      <c r="PRF178" s="145"/>
      <c r="PRG178" s="145"/>
      <c r="PRH178" s="145"/>
      <c r="PRI178" s="145"/>
      <c r="PRJ178" s="145"/>
      <c r="PRK178" s="145"/>
      <c r="PRN178" s="145"/>
      <c r="PRQ178" s="145"/>
      <c r="PRT178" s="145"/>
      <c r="PRW178" s="145"/>
      <c r="PRZ178" s="145"/>
      <c r="PSL178" s="145"/>
      <c r="PSO178" s="145"/>
      <c r="PSR178" s="145"/>
      <c r="PSU178" s="145"/>
      <c r="PTD178" s="145"/>
      <c r="PTJ178" s="145"/>
      <c r="PTM178" s="145"/>
      <c r="PTP178" s="145"/>
      <c r="PTS178" s="145"/>
      <c r="PTY178" s="145"/>
      <c r="PUB178" s="145"/>
      <c r="PUH178" s="145"/>
      <c r="PUJ178" s="145"/>
      <c r="PUK178" s="145"/>
      <c r="PUM178" s="145"/>
      <c r="PUP178" s="145"/>
      <c r="PUS178" s="145"/>
      <c r="PUV178" s="145"/>
      <c r="PVD178" s="145"/>
      <c r="PVI178" s="145"/>
      <c r="PVR178" s="145"/>
      <c r="PVU178" s="145"/>
      <c r="PWC178" s="145"/>
      <c r="PWY178" s="145"/>
      <c r="PWZ178" s="145"/>
      <c r="PXA178" s="145"/>
      <c r="PXB178" s="145"/>
      <c r="PXC178" s="145"/>
      <c r="PXD178" s="145"/>
      <c r="PXV178" s="145"/>
      <c r="PXW178" s="145"/>
      <c r="PXZ178" s="145"/>
      <c r="PYC178" s="145"/>
      <c r="PYE178" s="145"/>
      <c r="PYG178" s="145"/>
      <c r="PYJ178" s="145"/>
      <c r="PYM178" s="145"/>
      <c r="PYP178" s="145"/>
      <c r="PYS178" s="145"/>
      <c r="PYV178" s="145"/>
      <c r="PYY178" s="145"/>
      <c r="PZB178" s="145"/>
      <c r="PZE178" s="145"/>
      <c r="PZG178" s="145"/>
      <c r="PZT178" s="145"/>
      <c r="PZU178" s="145"/>
      <c r="PZV178" s="145"/>
      <c r="PZW178" s="145"/>
      <c r="PZX178" s="145"/>
      <c r="PZY178" s="145"/>
      <c r="PZZ178" s="145"/>
      <c r="QAA178" s="145"/>
      <c r="QAB178" s="145"/>
      <c r="QAC178" s="145"/>
      <c r="QAD178" s="145"/>
      <c r="QAE178" s="145"/>
      <c r="QAF178" s="145"/>
      <c r="QAG178" s="145"/>
      <c r="QAK178" s="145"/>
      <c r="QAM178" s="145"/>
      <c r="QAN178" s="145"/>
      <c r="QAO178" s="145"/>
      <c r="QAP178" s="145"/>
      <c r="QAS178" s="145"/>
      <c r="QAU178" s="145"/>
      <c r="QAV178" s="145"/>
      <c r="QAW178" s="145"/>
      <c r="QAX178" s="145"/>
      <c r="QAY178" s="145"/>
      <c r="QAZ178" s="145"/>
      <c r="QBA178" s="145"/>
      <c r="QBB178" s="145"/>
      <c r="QBC178" s="145"/>
      <c r="QBD178" s="145"/>
      <c r="QBE178" s="145"/>
      <c r="QBF178" s="145"/>
      <c r="QBG178" s="145"/>
      <c r="QBJ178" s="145"/>
      <c r="QBM178" s="145"/>
      <c r="QBP178" s="145"/>
      <c r="QBS178" s="145"/>
      <c r="QBV178" s="145"/>
      <c r="QCH178" s="145"/>
      <c r="QCK178" s="145"/>
      <c r="QCN178" s="145"/>
      <c r="QCQ178" s="145"/>
      <c r="QCZ178" s="145"/>
      <c r="QDF178" s="145"/>
      <c r="QDI178" s="145"/>
      <c r="QDL178" s="145"/>
      <c r="QDO178" s="145"/>
      <c r="QDU178" s="145"/>
      <c r="QDX178" s="145"/>
      <c r="QED178" s="145"/>
      <c r="QEF178" s="145"/>
      <c r="QEG178" s="145"/>
      <c r="QEI178" s="145"/>
      <c r="QEL178" s="145"/>
      <c r="QEO178" s="145"/>
      <c r="QER178" s="145"/>
      <c r="QEZ178" s="145"/>
      <c r="QFE178" s="145"/>
      <c r="QFN178" s="145"/>
      <c r="QFQ178" s="145"/>
      <c r="QFY178" s="145"/>
      <c r="QGU178" s="145"/>
      <c r="QGV178" s="145"/>
      <c r="QGW178" s="145"/>
      <c r="QGX178" s="145"/>
      <c r="QGY178" s="145"/>
      <c r="QGZ178" s="145"/>
      <c r="QHR178" s="145"/>
      <c r="QHS178" s="145"/>
      <c r="QHV178" s="145"/>
      <c r="QHY178" s="145"/>
      <c r="QIA178" s="145"/>
      <c r="QIC178" s="145"/>
      <c r="QIF178" s="145"/>
      <c r="QII178" s="145"/>
      <c r="QIL178" s="145"/>
      <c r="QIO178" s="145"/>
      <c r="QIR178" s="145"/>
      <c r="QIU178" s="145"/>
      <c r="QIX178" s="145"/>
      <c r="QJA178" s="145"/>
      <c r="QJC178" s="145"/>
      <c r="QJP178" s="145"/>
      <c r="QJQ178" s="145"/>
      <c r="QJR178" s="145"/>
      <c r="QJS178" s="145"/>
      <c r="QJT178" s="145"/>
      <c r="QJU178" s="145"/>
      <c r="QJV178" s="145"/>
      <c r="QJW178" s="145"/>
      <c r="QJX178" s="145"/>
      <c r="QJY178" s="145"/>
      <c r="QJZ178" s="145"/>
      <c r="QKA178" s="145"/>
      <c r="QKB178" s="145"/>
      <c r="QKC178" s="145"/>
      <c r="QKG178" s="145"/>
      <c r="QKI178" s="145"/>
      <c r="QKJ178" s="145"/>
      <c r="QKK178" s="145"/>
      <c r="QKL178" s="145"/>
      <c r="QKO178" s="145"/>
      <c r="QKQ178" s="145"/>
      <c r="QKR178" s="145"/>
      <c r="QKS178" s="145"/>
      <c r="QKT178" s="145"/>
      <c r="QKU178" s="145"/>
      <c r="QKV178" s="145"/>
      <c r="QKW178" s="145"/>
      <c r="QKX178" s="145"/>
      <c r="QKY178" s="145"/>
      <c r="QKZ178" s="145"/>
      <c r="QLA178" s="145"/>
      <c r="QLB178" s="145"/>
      <c r="QLC178" s="145"/>
      <c r="QLF178" s="145"/>
      <c r="QLI178" s="145"/>
      <c r="QLL178" s="145"/>
      <c r="QLO178" s="145"/>
      <c r="QLR178" s="145"/>
      <c r="QMD178" s="145"/>
      <c r="QMG178" s="145"/>
      <c r="QMJ178" s="145"/>
      <c r="QMM178" s="145"/>
      <c r="QMV178" s="145"/>
      <c r="QNB178" s="145"/>
      <c r="QNE178" s="145"/>
      <c r="QNH178" s="145"/>
      <c r="QNK178" s="145"/>
      <c r="QNQ178" s="145"/>
      <c r="QNT178" s="145"/>
      <c r="QNZ178" s="145"/>
      <c r="QOB178" s="145"/>
      <c r="QOC178" s="145"/>
      <c r="QOE178" s="145"/>
      <c r="QOH178" s="145"/>
      <c r="QOK178" s="145"/>
      <c r="QON178" s="145"/>
      <c r="QOV178" s="145"/>
      <c r="QPA178" s="145"/>
      <c r="QPJ178" s="145"/>
      <c r="QPM178" s="145"/>
      <c r="QPU178" s="145"/>
      <c r="QQQ178" s="145"/>
      <c r="QQR178" s="145"/>
      <c r="QQS178" s="145"/>
      <c r="QQT178" s="145"/>
      <c r="QQU178" s="145"/>
      <c r="QQV178" s="145"/>
      <c r="QRN178" s="145"/>
      <c r="QRO178" s="145"/>
      <c r="QRR178" s="145"/>
      <c r="QRU178" s="145"/>
      <c r="QRW178" s="145"/>
      <c r="QRY178" s="145"/>
      <c r="QSB178" s="145"/>
      <c r="QSE178" s="145"/>
      <c r="QSH178" s="145"/>
      <c r="QSK178" s="145"/>
      <c r="QSN178" s="145"/>
      <c r="QSQ178" s="145"/>
      <c r="QST178" s="145"/>
      <c r="QSW178" s="145"/>
      <c r="QSY178" s="145"/>
      <c r="QTL178" s="145"/>
      <c r="QTM178" s="145"/>
      <c r="QTN178" s="145"/>
      <c r="QTO178" s="145"/>
      <c r="QTP178" s="145"/>
      <c r="QTQ178" s="145"/>
      <c r="QTR178" s="145"/>
      <c r="QTS178" s="145"/>
      <c r="QTT178" s="145"/>
      <c r="QTU178" s="145"/>
      <c r="QTV178" s="145"/>
      <c r="QTW178" s="145"/>
      <c r="QTX178" s="145"/>
      <c r="QTY178" s="145"/>
      <c r="QUC178" s="145"/>
      <c r="QUE178" s="145"/>
      <c r="QUF178" s="145"/>
      <c r="QUG178" s="145"/>
      <c r="QUH178" s="145"/>
      <c r="QUK178" s="145"/>
      <c r="QUM178" s="145"/>
      <c r="QUN178" s="145"/>
      <c r="QUO178" s="145"/>
      <c r="QUP178" s="145"/>
      <c r="QUQ178" s="145"/>
      <c r="QUR178" s="145"/>
      <c r="QUS178" s="145"/>
      <c r="QUT178" s="145"/>
      <c r="QUU178" s="145"/>
      <c r="QUV178" s="145"/>
      <c r="QUW178" s="145"/>
      <c r="QUX178" s="145"/>
      <c r="QUY178" s="145"/>
      <c r="QVB178" s="145"/>
      <c r="QVE178" s="145"/>
      <c r="QVH178" s="145"/>
      <c r="QVK178" s="145"/>
      <c r="QVN178" s="145"/>
      <c r="QVZ178" s="145"/>
      <c r="QWC178" s="145"/>
      <c r="QWF178" s="145"/>
      <c r="QWI178" s="145"/>
      <c r="QWR178" s="145"/>
      <c r="QWX178" s="145"/>
      <c r="QXA178" s="145"/>
      <c r="QXD178" s="145"/>
      <c r="QXG178" s="145"/>
      <c r="QXM178" s="145"/>
      <c r="QXP178" s="145"/>
      <c r="QXV178" s="145"/>
      <c r="QXX178" s="145"/>
      <c r="QXY178" s="145"/>
      <c r="QYA178" s="145"/>
      <c r="QYD178" s="145"/>
      <c r="QYG178" s="145"/>
      <c r="QYJ178" s="145"/>
      <c r="QYR178" s="145"/>
      <c r="QYW178" s="145"/>
      <c r="QZF178" s="145"/>
      <c r="QZI178" s="145"/>
      <c r="QZQ178" s="145"/>
      <c r="RAM178" s="145"/>
      <c r="RAN178" s="145"/>
      <c r="RAO178" s="145"/>
      <c r="RAP178" s="145"/>
      <c r="RAQ178" s="145"/>
      <c r="RAR178" s="145"/>
      <c r="RBJ178" s="145"/>
      <c r="RBK178" s="145"/>
      <c r="RBN178" s="145"/>
      <c r="RBQ178" s="145"/>
      <c r="RBS178" s="145"/>
      <c r="RBU178" s="145"/>
      <c r="RBX178" s="145"/>
      <c r="RCA178" s="145"/>
      <c r="RCD178" s="145"/>
      <c r="RCG178" s="145"/>
      <c r="RCJ178" s="145"/>
      <c r="RCM178" s="145"/>
      <c r="RCP178" s="145"/>
      <c r="RCS178" s="145"/>
      <c r="RCU178" s="145"/>
      <c r="RDH178" s="145"/>
      <c r="RDI178" s="145"/>
      <c r="RDJ178" s="145"/>
      <c r="RDK178" s="145"/>
      <c r="RDL178" s="145"/>
      <c r="RDM178" s="145"/>
      <c r="RDN178" s="145"/>
      <c r="RDO178" s="145"/>
      <c r="RDP178" s="145"/>
      <c r="RDQ178" s="145"/>
      <c r="RDR178" s="145"/>
      <c r="RDS178" s="145"/>
      <c r="RDT178" s="145"/>
      <c r="RDU178" s="145"/>
      <c r="RDY178" s="145"/>
      <c r="REA178" s="145"/>
      <c r="REB178" s="145"/>
      <c r="REC178" s="145"/>
      <c r="RED178" s="145"/>
      <c r="REG178" s="145"/>
      <c r="REI178" s="145"/>
      <c r="REJ178" s="145"/>
      <c r="REK178" s="145"/>
      <c r="REL178" s="145"/>
      <c r="REM178" s="145"/>
      <c r="REN178" s="145"/>
      <c r="REO178" s="145"/>
      <c r="REP178" s="145"/>
      <c r="REQ178" s="145"/>
      <c r="RER178" s="145"/>
      <c r="RES178" s="145"/>
      <c r="RET178" s="145"/>
      <c r="REU178" s="145"/>
      <c r="REX178" s="145"/>
      <c r="RFA178" s="145"/>
      <c r="RFD178" s="145"/>
      <c r="RFG178" s="145"/>
      <c r="RFJ178" s="145"/>
      <c r="RFV178" s="145"/>
      <c r="RFY178" s="145"/>
      <c r="RGB178" s="145"/>
      <c r="RGE178" s="145"/>
      <c r="RGN178" s="145"/>
      <c r="RGT178" s="145"/>
      <c r="RGW178" s="145"/>
      <c r="RGZ178" s="145"/>
      <c r="RHC178" s="145"/>
      <c r="RHI178" s="145"/>
      <c r="RHL178" s="145"/>
      <c r="RHR178" s="145"/>
      <c r="RHT178" s="145"/>
      <c r="RHU178" s="145"/>
      <c r="RHW178" s="145"/>
      <c r="RHZ178" s="145"/>
      <c r="RIC178" s="145"/>
      <c r="RIF178" s="145"/>
      <c r="RIN178" s="145"/>
      <c r="RIS178" s="145"/>
      <c r="RJB178" s="145"/>
      <c r="RJE178" s="145"/>
      <c r="RJM178" s="145"/>
      <c r="RKI178" s="145"/>
      <c r="RKJ178" s="145"/>
      <c r="RKK178" s="145"/>
      <c r="RKL178" s="145"/>
      <c r="RKM178" s="145"/>
      <c r="RKN178" s="145"/>
      <c r="RLF178" s="145"/>
      <c r="RLG178" s="145"/>
      <c r="RLJ178" s="145"/>
      <c r="RLM178" s="145"/>
      <c r="RLO178" s="145"/>
      <c r="RLQ178" s="145"/>
      <c r="RLT178" s="145"/>
      <c r="RLW178" s="145"/>
      <c r="RLZ178" s="145"/>
      <c r="RMC178" s="145"/>
      <c r="RMF178" s="145"/>
      <c r="RMI178" s="145"/>
      <c r="RML178" s="145"/>
      <c r="RMO178" s="145"/>
      <c r="RMQ178" s="145"/>
      <c r="RND178" s="145"/>
      <c r="RNE178" s="145"/>
      <c r="RNF178" s="145"/>
      <c r="RNG178" s="145"/>
      <c r="RNH178" s="145"/>
      <c r="RNI178" s="145"/>
      <c r="RNJ178" s="145"/>
      <c r="RNK178" s="145"/>
      <c r="RNL178" s="145"/>
      <c r="RNM178" s="145"/>
      <c r="RNN178" s="145"/>
      <c r="RNO178" s="145"/>
      <c r="RNP178" s="145"/>
      <c r="RNQ178" s="145"/>
      <c r="RNU178" s="145"/>
      <c r="RNW178" s="145"/>
      <c r="RNX178" s="145"/>
      <c r="RNY178" s="145"/>
      <c r="RNZ178" s="145"/>
      <c r="ROC178" s="145"/>
      <c r="ROE178" s="145"/>
      <c r="ROF178" s="145"/>
      <c r="ROG178" s="145"/>
      <c r="ROH178" s="145"/>
      <c r="ROI178" s="145"/>
      <c r="ROJ178" s="145"/>
      <c r="ROK178" s="145"/>
      <c r="ROL178" s="145"/>
      <c r="ROM178" s="145"/>
      <c r="RON178" s="145"/>
      <c r="ROO178" s="145"/>
      <c r="ROP178" s="145"/>
      <c r="ROQ178" s="145"/>
      <c r="ROT178" s="145"/>
      <c r="ROW178" s="145"/>
      <c r="ROZ178" s="145"/>
      <c r="RPC178" s="145"/>
      <c r="RPF178" s="145"/>
      <c r="RPR178" s="145"/>
      <c r="RPU178" s="145"/>
      <c r="RPX178" s="145"/>
      <c r="RQA178" s="145"/>
      <c r="RQJ178" s="145"/>
      <c r="RQP178" s="145"/>
      <c r="RQS178" s="145"/>
      <c r="RQV178" s="145"/>
      <c r="RQY178" s="145"/>
      <c r="RRE178" s="145"/>
      <c r="RRH178" s="145"/>
      <c r="RRN178" s="145"/>
      <c r="RRP178" s="145"/>
      <c r="RRQ178" s="145"/>
      <c r="RRS178" s="145"/>
      <c r="RRV178" s="145"/>
      <c r="RRY178" s="145"/>
      <c r="RSB178" s="145"/>
      <c r="RSJ178" s="145"/>
      <c r="RSO178" s="145"/>
      <c r="RSX178" s="145"/>
      <c r="RTA178" s="145"/>
      <c r="RTI178" s="145"/>
      <c r="RUE178" s="145"/>
      <c r="RUF178" s="145"/>
      <c r="RUG178" s="145"/>
      <c r="RUH178" s="145"/>
      <c r="RUI178" s="145"/>
      <c r="RUJ178" s="145"/>
      <c r="RVB178" s="145"/>
      <c r="RVC178" s="145"/>
      <c r="RVF178" s="145"/>
      <c r="RVI178" s="145"/>
      <c r="RVK178" s="145"/>
      <c r="RVM178" s="145"/>
      <c r="RVP178" s="145"/>
      <c r="RVS178" s="145"/>
      <c r="RVV178" s="145"/>
      <c r="RVY178" s="145"/>
      <c r="RWB178" s="145"/>
      <c r="RWE178" s="145"/>
      <c r="RWH178" s="145"/>
      <c r="RWK178" s="145"/>
      <c r="RWM178" s="145"/>
      <c r="RWZ178" s="145"/>
      <c r="RXA178" s="145"/>
      <c r="RXB178" s="145"/>
      <c r="RXC178" s="145"/>
      <c r="RXD178" s="145"/>
      <c r="RXE178" s="145"/>
      <c r="RXF178" s="145"/>
      <c r="RXG178" s="145"/>
      <c r="RXH178" s="145"/>
      <c r="RXI178" s="145"/>
      <c r="RXJ178" s="145"/>
      <c r="RXK178" s="145"/>
      <c r="RXL178" s="145"/>
      <c r="RXM178" s="145"/>
      <c r="RXQ178" s="145"/>
      <c r="RXS178" s="145"/>
      <c r="RXT178" s="145"/>
      <c r="RXU178" s="145"/>
      <c r="RXV178" s="145"/>
      <c r="RXY178" s="145"/>
      <c r="RYA178" s="145"/>
      <c r="RYB178" s="145"/>
      <c r="RYC178" s="145"/>
      <c r="RYD178" s="145"/>
      <c r="RYE178" s="145"/>
      <c r="RYF178" s="145"/>
      <c r="RYG178" s="145"/>
      <c r="RYH178" s="145"/>
      <c r="RYI178" s="145"/>
      <c r="RYJ178" s="145"/>
      <c r="RYK178" s="145"/>
      <c r="RYL178" s="145"/>
      <c r="RYM178" s="145"/>
      <c r="RYP178" s="145"/>
      <c r="RYS178" s="145"/>
      <c r="RYV178" s="145"/>
      <c r="RYY178" s="145"/>
      <c r="RZB178" s="145"/>
      <c r="RZN178" s="145"/>
      <c r="RZQ178" s="145"/>
      <c r="RZT178" s="145"/>
      <c r="RZW178" s="145"/>
      <c r="SAF178" s="145"/>
      <c r="SAL178" s="145"/>
      <c r="SAO178" s="145"/>
      <c r="SAR178" s="145"/>
      <c r="SAU178" s="145"/>
      <c r="SBA178" s="145"/>
      <c r="SBD178" s="145"/>
      <c r="SBJ178" s="145"/>
      <c r="SBL178" s="145"/>
      <c r="SBM178" s="145"/>
      <c r="SBO178" s="145"/>
      <c r="SBR178" s="145"/>
      <c r="SBU178" s="145"/>
      <c r="SBX178" s="145"/>
      <c r="SCF178" s="145"/>
      <c r="SCK178" s="145"/>
      <c r="SCT178" s="145"/>
      <c r="SCW178" s="145"/>
      <c r="SDE178" s="145"/>
      <c r="SEA178" s="145"/>
      <c r="SEB178" s="145"/>
      <c r="SEC178" s="145"/>
      <c r="SED178" s="145"/>
      <c r="SEE178" s="145"/>
      <c r="SEF178" s="145"/>
      <c r="SEX178" s="145"/>
      <c r="SEY178" s="145"/>
      <c r="SFB178" s="145"/>
      <c r="SFE178" s="145"/>
      <c r="SFG178" s="145"/>
      <c r="SFI178" s="145"/>
      <c r="SFL178" s="145"/>
      <c r="SFO178" s="145"/>
      <c r="SFR178" s="145"/>
      <c r="SFU178" s="145"/>
      <c r="SFX178" s="145"/>
      <c r="SGA178" s="145"/>
      <c r="SGD178" s="145"/>
      <c r="SGG178" s="145"/>
      <c r="SGI178" s="145"/>
      <c r="SGV178" s="145"/>
      <c r="SGW178" s="145"/>
      <c r="SGX178" s="145"/>
      <c r="SGY178" s="145"/>
      <c r="SGZ178" s="145"/>
      <c r="SHA178" s="145"/>
      <c r="SHB178" s="145"/>
      <c r="SHC178" s="145"/>
      <c r="SHD178" s="145"/>
      <c r="SHE178" s="145"/>
      <c r="SHF178" s="145"/>
      <c r="SHG178" s="145"/>
      <c r="SHH178" s="145"/>
      <c r="SHI178" s="145"/>
      <c r="SHM178" s="145"/>
      <c r="SHO178" s="145"/>
      <c r="SHP178" s="145"/>
      <c r="SHQ178" s="145"/>
      <c r="SHR178" s="145"/>
      <c r="SHU178" s="145"/>
      <c r="SHW178" s="145"/>
      <c r="SHX178" s="145"/>
      <c r="SHY178" s="145"/>
      <c r="SHZ178" s="145"/>
      <c r="SIA178" s="145"/>
      <c r="SIB178" s="145"/>
      <c r="SIC178" s="145"/>
      <c r="SID178" s="145"/>
      <c r="SIE178" s="145"/>
      <c r="SIF178" s="145"/>
      <c r="SIG178" s="145"/>
      <c r="SIH178" s="145"/>
      <c r="SII178" s="145"/>
      <c r="SIL178" s="145"/>
      <c r="SIO178" s="145"/>
      <c r="SIR178" s="145"/>
      <c r="SIU178" s="145"/>
      <c r="SIX178" s="145"/>
      <c r="SJJ178" s="145"/>
      <c r="SJM178" s="145"/>
      <c r="SJP178" s="145"/>
      <c r="SJS178" s="145"/>
      <c r="SKB178" s="145"/>
      <c r="SKH178" s="145"/>
      <c r="SKK178" s="145"/>
      <c r="SKN178" s="145"/>
      <c r="SKQ178" s="145"/>
      <c r="SKW178" s="145"/>
      <c r="SKZ178" s="145"/>
      <c r="SLF178" s="145"/>
      <c r="SLH178" s="145"/>
      <c r="SLI178" s="145"/>
      <c r="SLK178" s="145"/>
      <c r="SLN178" s="145"/>
      <c r="SLQ178" s="145"/>
      <c r="SLT178" s="145"/>
      <c r="SMB178" s="145"/>
      <c r="SMG178" s="145"/>
      <c r="SMP178" s="145"/>
      <c r="SMS178" s="145"/>
      <c r="SNA178" s="145"/>
      <c r="SNW178" s="145"/>
      <c r="SNX178" s="145"/>
      <c r="SNY178" s="145"/>
      <c r="SNZ178" s="145"/>
      <c r="SOA178" s="145"/>
      <c r="SOB178" s="145"/>
      <c r="SOT178" s="145"/>
      <c r="SOU178" s="145"/>
      <c r="SOX178" s="145"/>
      <c r="SPA178" s="145"/>
      <c r="SPC178" s="145"/>
      <c r="SPE178" s="145"/>
      <c r="SPH178" s="145"/>
      <c r="SPK178" s="145"/>
      <c r="SPN178" s="145"/>
      <c r="SPQ178" s="145"/>
      <c r="SPT178" s="145"/>
      <c r="SPW178" s="145"/>
      <c r="SPZ178" s="145"/>
      <c r="SQC178" s="145"/>
      <c r="SQE178" s="145"/>
      <c r="SQR178" s="145"/>
      <c r="SQS178" s="145"/>
      <c r="SQT178" s="145"/>
      <c r="SQU178" s="145"/>
      <c r="SQV178" s="145"/>
      <c r="SQW178" s="145"/>
      <c r="SQX178" s="145"/>
      <c r="SQY178" s="145"/>
      <c r="SQZ178" s="145"/>
      <c r="SRA178" s="145"/>
      <c r="SRB178" s="145"/>
      <c r="SRC178" s="145"/>
      <c r="SRD178" s="145"/>
      <c r="SRE178" s="145"/>
      <c r="SRI178" s="145"/>
      <c r="SRK178" s="145"/>
      <c r="SRL178" s="145"/>
      <c r="SRM178" s="145"/>
      <c r="SRN178" s="145"/>
      <c r="SRQ178" s="145"/>
      <c r="SRS178" s="145"/>
      <c r="SRT178" s="145"/>
      <c r="SRU178" s="145"/>
      <c r="SRV178" s="145"/>
      <c r="SRW178" s="145"/>
      <c r="SRX178" s="145"/>
      <c r="SRY178" s="145"/>
      <c r="SRZ178" s="145"/>
      <c r="SSA178" s="145"/>
      <c r="SSB178" s="145"/>
      <c r="SSC178" s="145"/>
      <c r="SSD178" s="145"/>
      <c r="SSE178" s="145"/>
      <c r="SSH178" s="145"/>
      <c r="SSK178" s="145"/>
      <c r="SSN178" s="145"/>
      <c r="SSQ178" s="145"/>
      <c r="SST178" s="145"/>
      <c r="STF178" s="145"/>
      <c r="STI178" s="145"/>
      <c r="STL178" s="145"/>
      <c r="STO178" s="145"/>
      <c r="STX178" s="145"/>
      <c r="SUD178" s="145"/>
      <c r="SUG178" s="145"/>
      <c r="SUJ178" s="145"/>
      <c r="SUM178" s="145"/>
      <c r="SUS178" s="145"/>
      <c r="SUV178" s="145"/>
      <c r="SVB178" s="145"/>
      <c r="SVD178" s="145"/>
      <c r="SVE178" s="145"/>
      <c r="SVG178" s="145"/>
      <c r="SVJ178" s="145"/>
      <c r="SVM178" s="145"/>
      <c r="SVP178" s="145"/>
      <c r="SVX178" s="145"/>
      <c r="SWC178" s="145"/>
      <c r="SWL178" s="145"/>
      <c r="SWO178" s="145"/>
      <c r="SWW178" s="145"/>
      <c r="SXS178" s="145"/>
      <c r="SXT178" s="145"/>
      <c r="SXU178" s="145"/>
      <c r="SXV178" s="145"/>
      <c r="SXW178" s="145"/>
      <c r="SXX178" s="145"/>
      <c r="SYP178" s="145"/>
      <c r="SYQ178" s="145"/>
      <c r="SYT178" s="145"/>
      <c r="SYW178" s="145"/>
      <c r="SYY178" s="145"/>
      <c r="SZA178" s="145"/>
      <c r="SZD178" s="145"/>
      <c r="SZG178" s="145"/>
      <c r="SZJ178" s="145"/>
      <c r="SZM178" s="145"/>
      <c r="SZP178" s="145"/>
      <c r="SZS178" s="145"/>
      <c r="SZV178" s="145"/>
      <c r="SZY178" s="145"/>
      <c r="TAA178" s="145"/>
      <c r="TAN178" s="145"/>
      <c r="TAO178" s="145"/>
      <c r="TAP178" s="145"/>
      <c r="TAQ178" s="145"/>
      <c r="TAR178" s="145"/>
      <c r="TAS178" s="145"/>
      <c r="TAT178" s="145"/>
      <c r="TAU178" s="145"/>
      <c r="TAV178" s="145"/>
      <c r="TAW178" s="145"/>
      <c r="TAX178" s="145"/>
      <c r="TAY178" s="145"/>
      <c r="TAZ178" s="145"/>
      <c r="TBA178" s="145"/>
      <c r="TBE178" s="145"/>
      <c r="TBG178" s="145"/>
      <c r="TBH178" s="145"/>
      <c r="TBI178" s="145"/>
      <c r="TBJ178" s="145"/>
      <c r="TBM178" s="145"/>
      <c r="TBO178" s="145"/>
      <c r="TBP178" s="145"/>
      <c r="TBQ178" s="145"/>
      <c r="TBR178" s="145"/>
      <c r="TBS178" s="145"/>
      <c r="TBT178" s="145"/>
      <c r="TBU178" s="145"/>
      <c r="TBV178" s="145"/>
      <c r="TBW178" s="145"/>
      <c r="TBX178" s="145"/>
      <c r="TBY178" s="145"/>
      <c r="TBZ178" s="145"/>
      <c r="TCA178" s="145"/>
      <c r="TCD178" s="145"/>
      <c r="TCG178" s="145"/>
      <c r="TCJ178" s="145"/>
      <c r="TCM178" s="145"/>
      <c r="TCP178" s="145"/>
      <c r="TDB178" s="145"/>
      <c r="TDE178" s="145"/>
      <c r="TDH178" s="145"/>
      <c r="TDK178" s="145"/>
      <c r="TDT178" s="145"/>
      <c r="TDZ178" s="145"/>
      <c r="TEC178" s="145"/>
      <c r="TEF178" s="145"/>
      <c r="TEI178" s="145"/>
      <c r="TEO178" s="145"/>
      <c r="TER178" s="145"/>
      <c r="TEX178" s="145"/>
      <c r="TEZ178" s="145"/>
      <c r="TFA178" s="145"/>
      <c r="TFC178" s="145"/>
      <c r="TFF178" s="145"/>
      <c r="TFI178" s="145"/>
      <c r="TFL178" s="145"/>
      <c r="TFT178" s="145"/>
      <c r="TFY178" s="145"/>
      <c r="TGH178" s="145"/>
      <c r="TGK178" s="145"/>
      <c r="TGS178" s="145"/>
      <c r="THO178" s="145"/>
      <c r="THP178" s="145"/>
      <c r="THQ178" s="145"/>
      <c r="THR178" s="145"/>
      <c r="THS178" s="145"/>
      <c r="THT178" s="145"/>
      <c r="TIL178" s="145"/>
      <c r="TIM178" s="145"/>
      <c r="TIP178" s="145"/>
      <c r="TIS178" s="145"/>
      <c r="TIU178" s="145"/>
      <c r="TIW178" s="145"/>
      <c r="TIZ178" s="145"/>
      <c r="TJC178" s="145"/>
      <c r="TJF178" s="145"/>
      <c r="TJI178" s="145"/>
      <c r="TJL178" s="145"/>
      <c r="TJO178" s="145"/>
      <c r="TJR178" s="145"/>
      <c r="TJU178" s="145"/>
      <c r="TJW178" s="145"/>
      <c r="TKJ178" s="145"/>
      <c r="TKK178" s="145"/>
      <c r="TKL178" s="145"/>
      <c r="TKM178" s="145"/>
      <c r="TKN178" s="145"/>
      <c r="TKO178" s="145"/>
      <c r="TKP178" s="145"/>
      <c r="TKQ178" s="145"/>
      <c r="TKR178" s="145"/>
      <c r="TKS178" s="145"/>
      <c r="TKT178" s="145"/>
      <c r="TKU178" s="145"/>
      <c r="TKV178" s="145"/>
      <c r="TKW178" s="145"/>
      <c r="TLA178" s="145"/>
      <c r="TLC178" s="145"/>
      <c r="TLD178" s="145"/>
      <c r="TLE178" s="145"/>
      <c r="TLF178" s="145"/>
      <c r="TLI178" s="145"/>
      <c r="TLK178" s="145"/>
      <c r="TLL178" s="145"/>
      <c r="TLM178" s="145"/>
      <c r="TLN178" s="145"/>
      <c r="TLO178" s="145"/>
      <c r="TLP178" s="145"/>
      <c r="TLQ178" s="145"/>
      <c r="TLR178" s="145"/>
      <c r="TLS178" s="145"/>
      <c r="TLT178" s="145"/>
      <c r="TLU178" s="145"/>
      <c r="TLV178" s="145"/>
      <c r="TLW178" s="145"/>
      <c r="TLZ178" s="145"/>
      <c r="TMC178" s="145"/>
      <c r="TMF178" s="145"/>
      <c r="TMI178" s="145"/>
      <c r="TML178" s="145"/>
      <c r="TMX178" s="145"/>
      <c r="TNA178" s="145"/>
      <c r="TND178" s="145"/>
      <c r="TNG178" s="145"/>
      <c r="TNP178" s="145"/>
      <c r="TNV178" s="145"/>
      <c r="TNY178" s="145"/>
      <c r="TOB178" s="145"/>
      <c r="TOE178" s="145"/>
      <c r="TOK178" s="145"/>
      <c r="TON178" s="145"/>
      <c r="TOT178" s="145"/>
      <c r="TOV178" s="145"/>
      <c r="TOW178" s="145"/>
      <c r="TOY178" s="145"/>
      <c r="TPB178" s="145"/>
      <c r="TPE178" s="145"/>
      <c r="TPH178" s="145"/>
      <c r="TPP178" s="145"/>
      <c r="TPU178" s="145"/>
      <c r="TQD178" s="145"/>
      <c r="TQG178" s="145"/>
      <c r="TQO178" s="145"/>
      <c r="TRK178" s="145"/>
      <c r="TRL178" s="145"/>
      <c r="TRM178" s="145"/>
      <c r="TRN178" s="145"/>
      <c r="TRO178" s="145"/>
      <c r="TRP178" s="145"/>
      <c r="TSH178" s="145"/>
      <c r="TSI178" s="145"/>
      <c r="TSL178" s="145"/>
      <c r="TSO178" s="145"/>
      <c r="TSQ178" s="145"/>
      <c r="TSS178" s="145"/>
      <c r="TSV178" s="145"/>
      <c r="TSY178" s="145"/>
      <c r="TTB178" s="145"/>
      <c r="TTE178" s="145"/>
      <c r="TTH178" s="145"/>
      <c r="TTK178" s="145"/>
      <c r="TTN178" s="145"/>
      <c r="TTQ178" s="145"/>
      <c r="TTS178" s="145"/>
      <c r="TUF178" s="145"/>
      <c r="TUG178" s="145"/>
      <c r="TUH178" s="145"/>
      <c r="TUI178" s="145"/>
      <c r="TUJ178" s="145"/>
      <c r="TUK178" s="145"/>
      <c r="TUL178" s="145"/>
      <c r="TUM178" s="145"/>
      <c r="TUN178" s="145"/>
      <c r="TUO178" s="145"/>
      <c r="TUP178" s="145"/>
      <c r="TUQ178" s="145"/>
      <c r="TUR178" s="145"/>
      <c r="TUS178" s="145"/>
      <c r="TUW178" s="145"/>
      <c r="TUY178" s="145"/>
      <c r="TUZ178" s="145"/>
      <c r="TVA178" s="145"/>
      <c r="TVB178" s="145"/>
      <c r="TVE178" s="145"/>
      <c r="TVG178" s="145"/>
      <c r="TVH178" s="145"/>
      <c r="TVI178" s="145"/>
      <c r="TVJ178" s="145"/>
      <c r="TVK178" s="145"/>
      <c r="TVL178" s="145"/>
      <c r="TVM178" s="145"/>
      <c r="TVN178" s="145"/>
      <c r="TVO178" s="145"/>
      <c r="TVP178" s="145"/>
      <c r="TVQ178" s="145"/>
      <c r="TVR178" s="145"/>
      <c r="TVS178" s="145"/>
      <c r="TVV178" s="145"/>
      <c r="TVY178" s="145"/>
      <c r="TWB178" s="145"/>
      <c r="TWE178" s="145"/>
      <c r="TWH178" s="145"/>
      <c r="TWT178" s="145"/>
      <c r="TWW178" s="145"/>
      <c r="TWZ178" s="145"/>
      <c r="TXC178" s="145"/>
      <c r="TXL178" s="145"/>
      <c r="TXR178" s="145"/>
      <c r="TXU178" s="145"/>
      <c r="TXX178" s="145"/>
      <c r="TYA178" s="145"/>
      <c r="TYG178" s="145"/>
      <c r="TYJ178" s="145"/>
      <c r="TYP178" s="145"/>
      <c r="TYR178" s="145"/>
      <c r="TYS178" s="145"/>
      <c r="TYU178" s="145"/>
      <c r="TYX178" s="145"/>
      <c r="TZA178" s="145"/>
      <c r="TZD178" s="145"/>
      <c r="TZL178" s="145"/>
      <c r="TZQ178" s="145"/>
      <c r="TZZ178" s="145"/>
      <c r="UAC178" s="145"/>
      <c r="UAK178" s="145"/>
      <c r="UBG178" s="145"/>
      <c r="UBH178" s="145"/>
      <c r="UBI178" s="145"/>
      <c r="UBJ178" s="145"/>
      <c r="UBK178" s="145"/>
      <c r="UBL178" s="145"/>
      <c r="UCD178" s="145"/>
      <c r="UCE178" s="145"/>
      <c r="UCH178" s="145"/>
      <c r="UCK178" s="145"/>
      <c r="UCM178" s="145"/>
      <c r="UCO178" s="145"/>
      <c r="UCR178" s="145"/>
      <c r="UCU178" s="145"/>
      <c r="UCX178" s="145"/>
      <c r="UDA178" s="145"/>
      <c r="UDD178" s="145"/>
      <c r="UDG178" s="145"/>
      <c r="UDJ178" s="145"/>
      <c r="UDM178" s="145"/>
      <c r="UDO178" s="145"/>
      <c r="UEB178" s="145"/>
      <c r="UEC178" s="145"/>
      <c r="UED178" s="145"/>
      <c r="UEE178" s="145"/>
      <c r="UEF178" s="145"/>
      <c r="UEG178" s="145"/>
      <c r="UEH178" s="145"/>
      <c r="UEI178" s="145"/>
      <c r="UEJ178" s="145"/>
      <c r="UEK178" s="145"/>
      <c r="UEL178" s="145"/>
      <c r="UEM178" s="145"/>
      <c r="UEN178" s="145"/>
      <c r="UEO178" s="145"/>
      <c r="UES178" s="145"/>
      <c r="UEU178" s="145"/>
      <c r="UEV178" s="145"/>
      <c r="UEW178" s="145"/>
      <c r="UEX178" s="145"/>
      <c r="UFA178" s="145"/>
      <c r="UFC178" s="145"/>
      <c r="UFD178" s="145"/>
      <c r="UFE178" s="145"/>
      <c r="UFF178" s="145"/>
      <c r="UFG178" s="145"/>
      <c r="UFH178" s="145"/>
      <c r="UFI178" s="145"/>
      <c r="UFJ178" s="145"/>
      <c r="UFK178" s="145"/>
      <c r="UFL178" s="145"/>
      <c r="UFM178" s="145"/>
      <c r="UFN178" s="145"/>
      <c r="UFO178" s="145"/>
      <c r="UFR178" s="145"/>
      <c r="UFU178" s="145"/>
      <c r="UFX178" s="145"/>
      <c r="UGA178" s="145"/>
      <c r="UGD178" s="145"/>
      <c r="UGP178" s="145"/>
      <c r="UGS178" s="145"/>
      <c r="UGV178" s="145"/>
      <c r="UGY178" s="145"/>
      <c r="UHH178" s="145"/>
      <c r="UHN178" s="145"/>
      <c r="UHQ178" s="145"/>
      <c r="UHT178" s="145"/>
      <c r="UHW178" s="145"/>
      <c r="UIC178" s="145"/>
      <c r="UIF178" s="145"/>
      <c r="UIL178" s="145"/>
      <c r="UIN178" s="145"/>
      <c r="UIO178" s="145"/>
      <c r="UIQ178" s="145"/>
      <c r="UIT178" s="145"/>
      <c r="UIW178" s="145"/>
      <c r="UIZ178" s="145"/>
      <c r="UJH178" s="145"/>
      <c r="UJM178" s="145"/>
      <c r="UJV178" s="145"/>
      <c r="UJY178" s="145"/>
      <c r="UKG178" s="145"/>
      <c r="ULC178" s="145"/>
      <c r="ULD178" s="145"/>
      <c r="ULE178" s="145"/>
      <c r="ULF178" s="145"/>
      <c r="ULG178" s="145"/>
      <c r="ULH178" s="145"/>
      <c r="ULZ178" s="145"/>
      <c r="UMA178" s="145"/>
      <c r="UMD178" s="145"/>
      <c r="UMG178" s="145"/>
      <c r="UMI178" s="145"/>
      <c r="UMK178" s="145"/>
      <c r="UMN178" s="145"/>
      <c r="UMQ178" s="145"/>
      <c r="UMT178" s="145"/>
      <c r="UMW178" s="145"/>
      <c r="UMZ178" s="145"/>
      <c r="UNC178" s="145"/>
      <c r="UNF178" s="145"/>
      <c r="UNI178" s="145"/>
      <c r="UNK178" s="145"/>
      <c r="UNX178" s="145"/>
      <c r="UNY178" s="145"/>
      <c r="UNZ178" s="145"/>
      <c r="UOA178" s="145"/>
      <c r="UOB178" s="145"/>
      <c r="UOC178" s="145"/>
      <c r="UOD178" s="145"/>
      <c r="UOE178" s="145"/>
      <c r="UOF178" s="145"/>
      <c r="UOG178" s="145"/>
      <c r="UOH178" s="145"/>
      <c r="UOI178" s="145"/>
      <c r="UOJ178" s="145"/>
      <c r="UOK178" s="145"/>
      <c r="UOO178" s="145"/>
      <c r="UOQ178" s="145"/>
      <c r="UOR178" s="145"/>
      <c r="UOS178" s="145"/>
      <c r="UOT178" s="145"/>
      <c r="UOW178" s="145"/>
      <c r="UOY178" s="145"/>
      <c r="UOZ178" s="145"/>
      <c r="UPA178" s="145"/>
      <c r="UPB178" s="145"/>
      <c r="UPC178" s="145"/>
      <c r="UPD178" s="145"/>
      <c r="UPE178" s="145"/>
      <c r="UPF178" s="145"/>
      <c r="UPG178" s="145"/>
      <c r="UPH178" s="145"/>
      <c r="UPI178" s="145"/>
      <c r="UPJ178" s="145"/>
      <c r="UPK178" s="145"/>
      <c r="UPN178" s="145"/>
      <c r="UPQ178" s="145"/>
      <c r="UPT178" s="145"/>
      <c r="UPW178" s="145"/>
      <c r="UPZ178" s="145"/>
      <c r="UQL178" s="145"/>
      <c r="UQO178" s="145"/>
      <c r="UQR178" s="145"/>
      <c r="UQU178" s="145"/>
      <c r="URD178" s="145"/>
      <c r="URJ178" s="145"/>
      <c r="URM178" s="145"/>
      <c r="URP178" s="145"/>
      <c r="URS178" s="145"/>
      <c r="URY178" s="145"/>
      <c r="USB178" s="145"/>
      <c r="USH178" s="145"/>
      <c r="USJ178" s="145"/>
      <c r="USK178" s="145"/>
      <c r="USM178" s="145"/>
      <c r="USP178" s="145"/>
      <c r="USS178" s="145"/>
      <c r="USV178" s="145"/>
      <c r="UTD178" s="145"/>
      <c r="UTI178" s="145"/>
      <c r="UTR178" s="145"/>
      <c r="UTU178" s="145"/>
      <c r="UUC178" s="145"/>
      <c r="UUY178" s="145"/>
      <c r="UUZ178" s="145"/>
      <c r="UVA178" s="145"/>
      <c r="UVB178" s="145"/>
      <c r="UVC178" s="145"/>
      <c r="UVD178" s="145"/>
      <c r="UVV178" s="145"/>
      <c r="UVW178" s="145"/>
      <c r="UVZ178" s="145"/>
      <c r="UWC178" s="145"/>
      <c r="UWE178" s="145"/>
      <c r="UWG178" s="145"/>
      <c r="UWJ178" s="145"/>
      <c r="UWM178" s="145"/>
      <c r="UWP178" s="145"/>
      <c r="UWS178" s="145"/>
      <c r="UWV178" s="145"/>
      <c r="UWY178" s="145"/>
      <c r="UXB178" s="145"/>
      <c r="UXE178" s="145"/>
      <c r="UXG178" s="145"/>
      <c r="UXT178" s="145"/>
      <c r="UXU178" s="145"/>
      <c r="UXV178" s="145"/>
      <c r="UXW178" s="145"/>
      <c r="UXX178" s="145"/>
      <c r="UXY178" s="145"/>
      <c r="UXZ178" s="145"/>
      <c r="UYA178" s="145"/>
      <c r="UYB178" s="145"/>
      <c r="UYC178" s="145"/>
      <c r="UYD178" s="145"/>
      <c r="UYE178" s="145"/>
      <c r="UYF178" s="145"/>
      <c r="UYG178" s="145"/>
      <c r="UYK178" s="145"/>
      <c r="UYM178" s="145"/>
      <c r="UYN178" s="145"/>
      <c r="UYO178" s="145"/>
      <c r="UYP178" s="145"/>
      <c r="UYS178" s="145"/>
      <c r="UYU178" s="145"/>
      <c r="UYV178" s="145"/>
      <c r="UYW178" s="145"/>
      <c r="UYX178" s="145"/>
      <c r="UYY178" s="145"/>
      <c r="UYZ178" s="145"/>
      <c r="UZA178" s="145"/>
      <c r="UZB178" s="145"/>
      <c r="UZC178" s="145"/>
      <c r="UZD178" s="145"/>
      <c r="UZE178" s="145"/>
      <c r="UZF178" s="145"/>
      <c r="UZG178" s="145"/>
      <c r="UZJ178" s="145"/>
      <c r="UZM178" s="145"/>
      <c r="UZP178" s="145"/>
      <c r="UZS178" s="145"/>
      <c r="UZV178" s="145"/>
      <c r="VAH178" s="145"/>
      <c r="VAK178" s="145"/>
      <c r="VAN178" s="145"/>
      <c r="VAQ178" s="145"/>
      <c r="VAZ178" s="145"/>
      <c r="VBF178" s="145"/>
      <c r="VBI178" s="145"/>
      <c r="VBL178" s="145"/>
      <c r="VBO178" s="145"/>
      <c r="VBU178" s="145"/>
      <c r="VBX178" s="145"/>
      <c r="VCD178" s="145"/>
      <c r="VCF178" s="145"/>
      <c r="VCG178" s="145"/>
      <c r="VCI178" s="145"/>
      <c r="VCL178" s="145"/>
      <c r="VCO178" s="145"/>
      <c r="VCR178" s="145"/>
      <c r="VCZ178" s="145"/>
      <c r="VDE178" s="145"/>
      <c r="VDN178" s="145"/>
      <c r="VDQ178" s="145"/>
      <c r="VDY178" s="145"/>
      <c r="VEU178" s="145"/>
      <c r="VEV178" s="145"/>
      <c r="VEW178" s="145"/>
      <c r="VEX178" s="145"/>
      <c r="VEY178" s="145"/>
      <c r="VEZ178" s="145"/>
      <c r="VFR178" s="145"/>
      <c r="VFS178" s="145"/>
      <c r="VFV178" s="145"/>
      <c r="VFY178" s="145"/>
      <c r="VGA178" s="145"/>
      <c r="VGC178" s="145"/>
      <c r="VGF178" s="145"/>
      <c r="VGI178" s="145"/>
      <c r="VGL178" s="145"/>
      <c r="VGO178" s="145"/>
      <c r="VGR178" s="145"/>
      <c r="VGU178" s="145"/>
      <c r="VGX178" s="145"/>
      <c r="VHA178" s="145"/>
      <c r="VHC178" s="145"/>
      <c r="VHP178" s="145"/>
      <c r="VHQ178" s="145"/>
      <c r="VHR178" s="145"/>
      <c r="VHS178" s="145"/>
      <c r="VHT178" s="145"/>
      <c r="VHU178" s="145"/>
      <c r="VHV178" s="145"/>
      <c r="VHW178" s="145"/>
      <c r="VHX178" s="145"/>
      <c r="VHY178" s="145"/>
      <c r="VHZ178" s="145"/>
      <c r="VIA178" s="145"/>
      <c r="VIB178" s="145"/>
      <c r="VIC178" s="145"/>
      <c r="VIG178" s="145"/>
      <c r="VII178" s="145"/>
      <c r="VIJ178" s="145"/>
      <c r="VIK178" s="145"/>
      <c r="VIL178" s="145"/>
      <c r="VIO178" s="145"/>
      <c r="VIQ178" s="145"/>
      <c r="VIR178" s="145"/>
      <c r="VIS178" s="145"/>
      <c r="VIT178" s="145"/>
      <c r="VIU178" s="145"/>
      <c r="VIV178" s="145"/>
      <c r="VIW178" s="145"/>
      <c r="VIX178" s="145"/>
      <c r="VIY178" s="145"/>
      <c r="VIZ178" s="145"/>
      <c r="VJA178" s="145"/>
      <c r="VJB178" s="145"/>
      <c r="VJC178" s="145"/>
      <c r="VJF178" s="145"/>
      <c r="VJI178" s="145"/>
      <c r="VJL178" s="145"/>
      <c r="VJO178" s="145"/>
      <c r="VJR178" s="145"/>
      <c r="VKD178" s="145"/>
      <c r="VKG178" s="145"/>
      <c r="VKJ178" s="145"/>
      <c r="VKM178" s="145"/>
      <c r="VKV178" s="145"/>
      <c r="VLB178" s="145"/>
      <c r="VLE178" s="145"/>
      <c r="VLH178" s="145"/>
      <c r="VLK178" s="145"/>
      <c r="VLQ178" s="145"/>
      <c r="VLT178" s="145"/>
      <c r="VLZ178" s="145"/>
      <c r="VMB178" s="145"/>
      <c r="VMC178" s="145"/>
      <c r="VME178" s="145"/>
      <c r="VMH178" s="145"/>
      <c r="VMK178" s="145"/>
      <c r="VMN178" s="145"/>
      <c r="VMV178" s="145"/>
      <c r="VNA178" s="145"/>
      <c r="VNJ178" s="145"/>
      <c r="VNM178" s="145"/>
      <c r="VNU178" s="145"/>
      <c r="VOQ178" s="145"/>
      <c r="VOR178" s="145"/>
      <c r="VOS178" s="145"/>
      <c r="VOT178" s="145"/>
      <c r="VOU178" s="145"/>
      <c r="VOV178" s="145"/>
      <c r="VPN178" s="145"/>
      <c r="VPO178" s="145"/>
      <c r="VPR178" s="145"/>
      <c r="VPU178" s="145"/>
      <c r="VPW178" s="145"/>
      <c r="VPY178" s="145"/>
      <c r="VQB178" s="145"/>
      <c r="VQE178" s="145"/>
      <c r="VQH178" s="145"/>
      <c r="VQK178" s="145"/>
      <c r="VQN178" s="145"/>
      <c r="VQQ178" s="145"/>
      <c r="VQT178" s="145"/>
      <c r="VQW178" s="145"/>
      <c r="VQY178" s="145"/>
      <c r="VRL178" s="145"/>
      <c r="VRM178" s="145"/>
      <c r="VRN178" s="145"/>
      <c r="VRO178" s="145"/>
      <c r="VRP178" s="145"/>
      <c r="VRQ178" s="145"/>
      <c r="VRR178" s="145"/>
      <c r="VRS178" s="145"/>
      <c r="VRT178" s="145"/>
      <c r="VRU178" s="145"/>
      <c r="VRV178" s="145"/>
      <c r="VRW178" s="145"/>
      <c r="VRX178" s="145"/>
      <c r="VRY178" s="145"/>
      <c r="VSC178" s="145"/>
      <c r="VSE178" s="145"/>
      <c r="VSF178" s="145"/>
      <c r="VSG178" s="145"/>
      <c r="VSH178" s="145"/>
      <c r="VSK178" s="145"/>
      <c r="VSM178" s="145"/>
      <c r="VSN178" s="145"/>
      <c r="VSO178" s="145"/>
      <c r="VSP178" s="145"/>
      <c r="VSQ178" s="145"/>
      <c r="VSR178" s="145"/>
      <c r="VSS178" s="145"/>
      <c r="VST178" s="145"/>
      <c r="VSU178" s="145"/>
      <c r="VSV178" s="145"/>
      <c r="VSW178" s="145"/>
      <c r="VSX178" s="145"/>
      <c r="VSY178" s="145"/>
      <c r="VTB178" s="145"/>
      <c r="VTE178" s="145"/>
      <c r="VTH178" s="145"/>
      <c r="VTK178" s="145"/>
      <c r="VTN178" s="145"/>
      <c r="VTZ178" s="145"/>
      <c r="VUC178" s="145"/>
      <c r="VUF178" s="145"/>
      <c r="VUI178" s="145"/>
      <c r="VUR178" s="145"/>
      <c r="VUX178" s="145"/>
      <c r="VVA178" s="145"/>
      <c r="VVD178" s="145"/>
      <c r="VVG178" s="145"/>
      <c r="VVM178" s="145"/>
      <c r="VVP178" s="145"/>
      <c r="VVV178" s="145"/>
      <c r="VVX178" s="145"/>
      <c r="VVY178" s="145"/>
      <c r="VWA178" s="145"/>
      <c r="VWD178" s="145"/>
      <c r="VWG178" s="145"/>
      <c r="VWJ178" s="145"/>
      <c r="VWR178" s="145"/>
      <c r="VWW178" s="145"/>
      <c r="VXF178" s="145"/>
      <c r="VXI178" s="145"/>
      <c r="VXQ178" s="145"/>
      <c r="VYM178" s="145"/>
      <c r="VYN178" s="145"/>
      <c r="VYO178" s="145"/>
      <c r="VYP178" s="145"/>
      <c r="VYQ178" s="145"/>
      <c r="VYR178" s="145"/>
      <c r="VZJ178" s="145"/>
      <c r="VZK178" s="145"/>
      <c r="VZN178" s="145"/>
      <c r="VZQ178" s="145"/>
      <c r="VZS178" s="145"/>
      <c r="VZU178" s="145"/>
      <c r="VZX178" s="145"/>
      <c r="WAA178" s="145"/>
      <c r="WAD178" s="145"/>
      <c r="WAG178" s="145"/>
      <c r="WAJ178" s="145"/>
      <c r="WAM178" s="145"/>
      <c r="WAP178" s="145"/>
      <c r="WAS178" s="145"/>
      <c r="WAU178" s="145"/>
      <c r="WBH178" s="145"/>
      <c r="WBI178" s="145"/>
      <c r="WBJ178" s="145"/>
      <c r="WBK178" s="145"/>
      <c r="WBL178" s="145"/>
      <c r="WBM178" s="145"/>
      <c r="WBN178" s="145"/>
      <c r="WBO178" s="145"/>
      <c r="WBP178" s="145"/>
      <c r="WBQ178" s="145"/>
      <c r="WBR178" s="145"/>
      <c r="WBS178" s="145"/>
      <c r="WBT178" s="145"/>
      <c r="WBU178" s="145"/>
      <c r="WBY178" s="145"/>
      <c r="WCA178" s="145"/>
      <c r="WCB178" s="145"/>
      <c r="WCC178" s="145"/>
      <c r="WCD178" s="145"/>
      <c r="WCG178" s="145"/>
      <c r="WCI178" s="145"/>
      <c r="WCJ178" s="145"/>
      <c r="WCK178" s="145"/>
      <c r="WCL178" s="145"/>
      <c r="WCM178" s="145"/>
      <c r="WCN178" s="145"/>
      <c r="WCO178" s="145"/>
      <c r="WCP178" s="145"/>
      <c r="WCQ178" s="145"/>
      <c r="WCR178" s="145"/>
      <c r="WCS178" s="145"/>
      <c r="WCT178" s="145"/>
      <c r="WCU178" s="145"/>
      <c r="WCX178" s="145"/>
      <c r="WDA178" s="145"/>
      <c r="WDD178" s="145"/>
      <c r="WDG178" s="145"/>
      <c r="WDJ178" s="145"/>
      <c r="WDV178" s="145"/>
      <c r="WDY178" s="145"/>
      <c r="WEB178" s="145"/>
      <c r="WEE178" s="145"/>
      <c r="WEN178" s="145"/>
      <c r="WET178" s="145"/>
      <c r="WEW178" s="145"/>
      <c r="WEZ178" s="145"/>
      <c r="WFC178" s="145"/>
      <c r="WFI178" s="145"/>
      <c r="WFL178" s="145"/>
      <c r="WFR178" s="145"/>
      <c r="WFT178" s="145"/>
      <c r="WFU178" s="145"/>
      <c r="WFW178" s="145"/>
      <c r="WFZ178" s="145"/>
      <c r="WGC178" s="145"/>
      <c r="WGF178" s="145"/>
      <c r="WGN178" s="145"/>
      <c r="WGS178" s="145"/>
      <c r="WHB178" s="145"/>
      <c r="WHE178" s="145"/>
      <c r="WHM178" s="145"/>
      <c r="WII178" s="145"/>
      <c r="WIJ178" s="145"/>
      <c r="WIK178" s="145"/>
      <c r="WIL178" s="145"/>
      <c r="WIM178" s="145"/>
      <c r="WIN178" s="145"/>
      <c r="WJF178" s="145"/>
      <c r="WJG178" s="145"/>
      <c r="WJJ178" s="145"/>
      <c r="WJM178" s="145"/>
      <c r="WJO178" s="145"/>
      <c r="WJQ178" s="145"/>
      <c r="WJT178" s="145"/>
      <c r="WJW178" s="145"/>
      <c r="WJZ178" s="145"/>
      <c r="WKC178" s="145"/>
      <c r="WKF178" s="145"/>
      <c r="WKI178" s="145"/>
      <c r="WKL178" s="145"/>
      <c r="WKO178" s="145"/>
      <c r="WKQ178" s="145"/>
      <c r="WLD178" s="145"/>
      <c r="WLE178" s="145"/>
      <c r="WLF178" s="145"/>
      <c r="WLG178" s="145"/>
      <c r="WLH178" s="145"/>
      <c r="WLI178" s="145"/>
      <c r="WLJ178" s="145"/>
      <c r="WLK178" s="145"/>
      <c r="WLL178" s="145"/>
      <c r="WLM178" s="145"/>
      <c r="WLN178" s="145"/>
      <c r="WLO178" s="145"/>
      <c r="WLP178" s="145"/>
      <c r="WLQ178" s="145"/>
      <c r="WLU178" s="145"/>
      <c r="WLW178" s="145"/>
      <c r="WLX178" s="145"/>
      <c r="WLY178" s="145"/>
      <c r="WLZ178" s="145"/>
      <c r="WMC178" s="145"/>
      <c r="WME178" s="145"/>
      <c r="WMF178" s="145"/>
      <c r="WMG178" s="145"/>
      <c r="WMH178" s="145"/>
      <c r="WMI178" s="145"/>
      <c r="WMJ178" s="145"/>
      <c r="WMK178" s="145"/>
      <c r="WML178" s="145"/>
      <c r="WMM178" s="145"/>
      <c r="WMN178" s="145"/>
      <c r="WMO178" s="145"/>
      <c r="WMP178" s="145"/>
      <c r="WMQ178" s="145"/>
      <c r="WMT178" s="145"/>
      <c r="WMW178" s="145"/>
      <c r="WMZ178" s="145"/>
      <c r="WNC178" s="145"/>
      <c r="WNF178" s="145"/>
      <c r="WNR178" s="145"/>
      <c r="WNU178" s="145"/>
      <c r="WNX178" s="145"/>
      <c r="WOA178" s="145"/>
      <c r="WOJ178" s="145"/>
      <c r="WOP178" s="145"/>
      <c r="WOS178" s="145"/>
      <c r="WOV178" s="145"/>
      <c r="WOY178" s="145"/>
      <c r="WPE178" s="145"/>
      <c r="WPH178" s="145"/>
      <c r="WPN178" s="145"/>
      <c r="WPP178" s="145"/>
      <c r="WPQ178" s="145"/>
      <c r="WPS178" s="145"/>
      <c r="WPV178" s="145"/>
      <c r="WPY178" s="145"/>
      <c r="WQB178" s="145"/>
      <c r="WQJ178" s="145"/>
      <c r="WQO178" s="145"/>
      <c r="WQX178" s="145"/>
      <c r="WRA178" s="145"/>
      <c r="WRI178" s="145"/>
      <c r="WSE178" s="145"/>
      <c r="WSF178" s="145"/>
      <c r="WSG178" s="145"/>
      <c r="WSH178" s="145"/>
      <c r="WSI178" s="145"/>
      <c r="WSJ178" s="145"/>
      <c r="WTB178" s="145"/>
      <c r="WTC178" s="145"/>
      <c r="WTF178" s="145"/>
      <c r="WTI178" s="145"/>
      <c r="WTK178" s="145"/>
      <c r="WTM178" s="145"/>
      <c r="WTP178" s="145"/>
      <c r="WTS178" s="145"/>
      <c r="WTV178" s="145"/>
      <c r="WTY178" s="145"/>
      <c r="WUB178" s="145"/>
      <c r="WUE178" s="145"/>
      <c r="WUH178" s="145"/>
      <c r="WUK178" s="145"/>
      <c r="WUM178" s="145"/>
      <c r="WUZ178" s="145"/>
      <c r="WVA178" s="145"/>
      <c r="WVB178" s="145"/>
      <c r="WVC178" s="145"/>
      <c r="WVD178" s="145"/>
      <c r="WVE178" s="145"/>
      <c r="WVF178" s="145"/>
      <c r="WVG178" s="145"/>
      <c r="WVH178" s="145"/>
      <c r="WVI178" s="145"/>
      <c r="WVJ178" s="145"/>
      <c r="WVK178" s="145"/>
      <c r="WVL178" s="145"/>
      <c r="WVM178" s="145"/>
      <c r="WVN178" s="145"/>
      <c r="WVO178" s="145"/>
      <c r="WVP178" s="145"/>
      <c r="WVQ178" s="145"/>
      <c r="WVR178" s="145"/>
      <c r="WVS178" s="145"/>
      <c r="WVT178" s="145"/>
      <c r="WVU178" s="145"/>
      <c r="WVV178" s="145"/>
      <c r="WVW178" s="145"/>
      <c r="WVX178" s="145"/>
      <c r="WVY178" s="145"/>
      <c r="WVZ178" s="145"/>
      <c r="WWA178" s="145"/>
      <c r="WWB178" s="145"/>
      <c r="WWC178" s="145"/>
      <c r="WWD178" s="145"/>
      <c r="WWE178" s="145"/>
      <c r="WWF178" s="145"/>
      <c r="WWG178" s="145"/>
      <c r="WWH178" s="145"/>
      <c r="WWI178" s="145"/>
      <c r="WWJ178" s="145"/>
      <c r="WWK178" s="145"/>
      <c r="WWL178" s="145"/>
      <c r="WWM178" s="145"/>
      <c r="WWN178" s="145"/>
      <c r="WWO178" s="145"/>
      <c r="WWP178" s="145"/>
      <c r="WWQ178" s="145"/>
      <c r="WWR178" s="145"/>
      <c r="WWS178" s="145"/>
      <c r="WWT178" s="145"/>
      <c r="WWU178" s="145"/>
      <c r="WWV178" s="145"/>
      <c r="WWW178" s="145"/>
      <c r="WWX178" s="145"/>
      <c r="WWY178" s="145"/>
      <c r="WWZ178" s="145"/>
      <c r="WXA178" s="145"/>
      <c r="WXB178" s="145"/>
      <c r="WXC178" s="145"/>
      <c r="WXD178" s="145"/>
      <c r="WXE178" s="145"/>
      <c r="WXF178" s="145"/>
      <c r="WXG178" s="145"/>
      <c r="WXH178" s="145"/>
      <c r="WXI178" s="145"/>
      <c r="WXJ178" s="145"/>
      <c r="WXK178" s="145"/>
      <c r="WXL178" s="145"/>
      <c r="WXM178" s="145"/>
      <c r="WXN178" s="145"/>
      <c r="WXO178" s="145"/>
      <c r="WXP178" s="145"/>
      <c r="WXQ178" s="145"/>
      <c r="WXR178" s="145"/>
      <c r="WXS178" s="145"/>
      <c r="WXT178" s="145"/>
      <c r="WXU178" s="145"/>
      <c r="WXV178" s="145"/>
      <c r="WXW178" s="145"/>
      <c r="WXX178" s="145"/>
      <c r="WXY178" s="145"/>
      <c r="WXZ178" s="145"/>
      <c r="WYA178" s="145"/>
      <c r="WYB178" s="145"/>
      <c r="WYC178" s="145"/>
      <c r="WYD178" s="145"/>
      <c r="WYE178" s="145"/>
      <c r="WYF178" s="145"/>
      <c r="WYG178" s="145"/>
      <c r="WYH178" s="145"/>
      <c r="WYI178" s="145"/>
      <c r="WYJ178" s="145"/>
      <c r="WYK178" s="145"/>
      <c r="WYL178" s="145"/>
      <c r="WYM178" s="145"/>
      <c r="WYN178" s="145"/>
      <c r="WYO178" s="145"/>
      <c r="WYP178" s="145"/>
      <c r="WYQ178" s="145"/>
      <c r="WYR178" s="145"/>
      <c r="WYS178" s="145"/>
      <c r="WYT178" s="145"/>
      <c r="WYU178" s="145"/>
      <c r="WYV178" s="145"/>
      <c r="WYW178" s="145"/>
      <c r="WYX178" s="145"/>
      <c r="WYY178" s="145"/>
      <c r="WYZ178" s="145"/>
      <c r="WZA178" s="145"/>
      <c r="WZB178" s="145"/>
      <c r="WZC178" s="145"/>
      <c r="WZD178" s="145"/>
      <c r="WZE178" s="145"/>
      <c r="WZF178" s="145"/>
      <c r="WZG178" s="145"/>
      <c r="WZH178" s="145"/>
      <c r="WZI178" s="145"/>
      <c r="WZJ178" s="145"/>
      <c r="WZK178" s="145"/>
      <c r="WZL178" s="145"/>
      <c r="WZM178" s="145"/>
      <c r="WZN178" s="145"/>
      <c r="WZO178" s="145"/>
      <c r="WZP178" s="145"/>
      <c r="WZQ178" s="145"/>
      <c r="WZR178" s="145"/>
      <c r="WZS178" s="145"/>
      <c r="WZT178" s="145"/>
      <c r="WZU178" s="145"/>
      <c r="WZV178" s="145"/>
      <c r="WZW178" s="145"/>
      <c r="WZX178" s="145"/>
      <c r="WZY178" s="145"/>
      <c r="WZZ178" s="145"/>
      <c r="XAA178" s="145"/>
      <c r="XAB178" s="145"/>
      <c r="XAC178" s="145"/>
      <c r="XAD178" s="145"/>
      <c r="XAE178" s="145"/>
      <c r="XAF178" s="145"/>
      <c r="XAG178" s="145"/>
      <c r="XAH178" s="145"/>
      <c r="XAI178" s="145"/>
      <c r="XAJ178" s="145"/>
      <c r="XAK178" s="145"/>
      <c r="XAL178" s="145"/>
      <c r="XAM178" s="145"/>
      <c r="XAN178" s="145"/>
      <c r="XAO178" s="145"/>
      <c r="XAP178" s="145"/>
      <c r="XAQ178" s="145"/>
      <c r="XAR178" s="145"/>
      <c r="XAS178" s="145"/>
      <c r="XAT178" s="145"/>
      <c r="XAU178" s="145"/>
      <c r="XAV178" s="145"/>
      <c r="XAW178" s="145"/>
      <c r="XAX178" s="145"/>
      <c r="XAY178" s="145"/>
      <c r="XAZ178" s="145"/>
      <c r="XBA178" s="145"/>
      <c r="XBB178" s="145"/>
      <c r="XBC178" s="145"/>
      <c r="XBD178" s="145"/>
      <c r="XBE178" s="145"/>
      <c r="XBF178" s="145"/>
      <c r="XBG178" s="145"/>
      <c r="XBH178" s="145"/>
      <c r="XBI178" s="145"/>
      <c r="XBJ178" s="145"/>
      <c r="XBK178" s="145"/>
      <c r="XBL178" s="145"/>
      <c r="XBM178" s="145"/>
      <c r="XBN178" s="145"/>
      <c r="XBO178" s="145"/>
      <c r="XBP178" s="145"/>
      <c r="XBQ178" s="145"/>
      <c r="XBR178" s="145"/>
      <c r="XBS178" s="145"/>
      <c r="XBT178" s="145"/>
      <c r="XBU178" s="145"/>
      <c r="XBV178" s="145"/>
      <c r="XBW178" s="145"/>
      <c r="XBX178" s="145"/>
      <c r="XBY178" s="145"/>
      <c r="XBZ178" s="145"/>
      <c r="XCA178" s="145"/>
      <c r="XCB178" s="145"/>
      <c r="XCC178" s="145"/>
      <c r="XCD178" s="145"/>
      <c r="XCE178" s="145"/>
      <c r="XCF178" s="145"/>
      <c r="XCG178" s="145"/>
      <c r="XCH178" s="145"/>
      <c r="XCI178" s="145"/>
      <c r="XCJ178" s="145"/>
      <c r="XCK178" s="145"/>
      <c r="XCL178" s="145"/>
      <c r="XCM178" s="145"/>
      <c r="XCN178" s="145"/>
      <c r="XCO178" s="145"/>
      <c r="XCP178" s="145"/>
      <c r="XCQ178" s="145"/>
      <c r="XCR178" s="145"/>
      <c r="XCS178" s="145"/>
      <c r="XCT178" s="145"/>
      <c r="XCU178" s="145"/>
      <c r="XCV178" s="145"/>
      <c r="XCW178" s="145"/>
      <c r="XCX178" s="145"/>
      <c r="XCY178" s="145"/>
      <c r="XCZ178" s="145"/>
      <c r="XDA178" s="145"/>
      <c r="XDB178" s="145"/>
      <c r="XDC178" s="145"/>
      <c r="XDD178" s="145"/>
      <c r="XDE178" s="145"/>
      <c r="XDF178" s="145"/>
      <c r="XDG178" s="145"/>
      <c r="XDH178" s="145"/>
      <c r="XDI178" s="145"/>
      <c r="XDJ178" s="145"/>
      <c r="XDK178" s="145"/>
      <c r="XDL178" s="145"/>
      <c r="XDM178" s="145"/>
      <c r="XDN178" s="145"/>
      <c r="XDO178" s="145"/>
      <c r="XDP178" s="145"/>
      <c r="XDQ178" s="145"/>
      <c r="XDR178" s="145"/>
      <c r="XDS178" s="145"/>
      <c r="XDT178" s="145"/>
      <c r="XDU178" s="145"/>
      <c r="XDV178" s="145"/>
      <c r="XDW178" s="145"/>
      <c r="XDX178" s="145"/>
      <c r="XDY178" s="145"/>
      <c r="XDZ178" s="145"/>
      <c r="XEA178" s="145"/>
      <c r="XEB178" s="145"/>
      <c r="XEC178" s="145"/>
      <c r="XED178" s="145"/>
      <c r="XEE178" s="145"/>
      <c r="XEF178" s="145"/>
      <c r="XEG178" s="145"/>
      <c r="XEH178" s="145"/>
      <c r="XEI178" s="145"/>
      <c r="XEJ178" s="145"/>
      <c r="XEK178" s="145"/>
      <c r="XEL178" s="145"/>
      <c r="XEM178" s="145"/>
      <c r="XEN178" s="145"/>
      <c r="XEO178" s="145"/>
      <c r="XEP178" s="145"/>
      <c r="XEQ178" s="145"/>
      <c r="XER178" s="145"/>
      <c r="XES178" s="145"/>
      <c r="XET178" s="145"/>
      <c r="XEU178" s="145"/>
      <c r="XEV178" s="145"/>
      <c r="XEW178" s="145"/>
      <c r="XEX178" s="145"/>
      <c r="XEY178" s="145"/>
      <c r="XEZ178" s="145"/>
      <c r="XFA178" s="145"/>
      <c r="XFB178" s="145"/>
      <c r="XFC178" s="145"/>
      <c r="XFD178" s="145"/>
    </row>
    <row r="179" spans="1:16384" s="45" customFormat="1" ht="21.75" hidden="1" customHeight="1">
      <c r="A179" s="4" t="s">
        <v>181</v>
      </c>
      <c r="B179" s="44" t="s">
        <v>325</v>
      </c>
      <c r="C179" s="132"/>
      <c r="D179" s="59"/>
      <c r="E179" s="60">
        <f t="shared" si="3"/>
        <v>0</v>
      </c>
    </row>
    <row r="180" spans="1:16384" s="45" customFormat="1" ht="21.75" hidden="1" customHeight="1">
      <c r="A180" s="4" t="s">
        <v>182</v>
      </c>
      <c r="B180" s="44" t="s">
        <v>325</v>
      </c>
      <c r="C180" s="132"/>
      <c r="D180" s="59"/>
      <c r="E180" s="60">
        <f t="shared" si="3"/>
        <v>0</v>
      </c>
    </row>
    <row r="181" spans="1:16384" s="45" customFormat="1" ht="20.25" hidden="1" customHeight="1">
      <c r="A181" s="4" t="s">
        <v>183</v>
      </c>
      <c r="B181" s="44" t="s">
        <v>329</v>
      </c>
      <c r="C181" s="132"/>
      <c r="D181" s="59"/>
      <c r="E181" s="60">
        <f t="shared" si="3"/>
        <v>0</v>
      </c>
    </row>
    <row r="182" spans="1:16384" s="45" customFormat="1" ht="20.25" hidden="1" customHeight="1">
      <c r="A182" s="8" t="s">
        <v>184</v>
      </c>
      <c r="B182" s="44" t="s">
        <v>329</v>
      </c>
      <c r="C182" s="132"/>
      <c r="D182" s="59"/>
      <c r="E182" s="60">
        <f t="shared" si="3"/>
        <v>0</v>
      </c>
    </row>
    <row r="183" spans="1:16384" s="45" customFormat="1" ht="20.25" hidden="1" customHeight="1">
      <c r="A183" s="11" t="s">
        <v>300</v>
      </c>
      <c r="B183" s="44" t="s">
        <v>325</v>
      </c>
      <c r="C183" s="132"/>
      <c r="D183" s="59"/>
      <c r="E183" s="60">
        <f t="shared" si="3"/>
        <v>0</v>
      </c>
    </row>
    <row r="184" spans="1:16384" s="45" customFormat="1" ht="22.7" customHeight="1">
      <c r="A184" s="150" t="s">
        <v>301</v>
      </c>
      <c r="B184" s="44" t="s">
        <v>325</v>
      </c>
      <c r="C184" s="177">
        <v>700</v>
      </c>
      <c r="D184" s="143">
        <v>26000</v>
      </c>
      <c r="E184" s="144">
        <f t="shared" si="3"/>
        <v>18200000</v>
      </c>
      <c r="I184" s="145"/>
      <c r="K184" s="145"/>
      <c r="L184" s="145"/>
      <c r="M184" s="145"/>
      <c r="N184" s="145"/>
      <c r="Q184" s="145"/>
      <c r="S184" s="145"/>
      <c r="T184" s="145"/>
      <c r="U184" s="145"/>
      <c r="V184" s="145"/>
      <c r="W184" s="145"/>
      <c r="X184" s="145"/>
      <c r="Y184" s="145"/>
      <c r="Z184" s="145"/>
      <c r="AA184" s="145"/>
      <c r="AB184" s="145"/>
      <c r="AC184" s="145"/>
      <c r="AD184" s="145"/>
      <c r="AE184" s="145"/>
      <c r="AH184" s="145"/>
      <c r="AK184" s="145"/>
      <c r="AN184" s="145"/>
      <c r="AQ184" s="145"/>
      <c r="AT184" s="145"/>
      <c r="BF184" s="145"/>
      <c r="BI184" s="145"/>
      <c r="BL184" s="145"/>
      <c r="BO184" s="145"/>
      <c r="BX184" s="145"/>
      <c r="CD184" s="145"/>
      <c r="CG184" s="145"/>
      <c r="CJ184" s="145"/>
      <c r="CM184" s="145"/>
      <c r="CS184" s="145"/>
      <c r="CV184" s="145"/>
      <c r="DB184" s="145"/>
      <c r="DD184" s="145"/>
      <c r="DE184" s="145"/>
      <c r="DG184" s="145"/>
      <c r="DJ184" s="145"/>
      <c r="DM184" s="145"/>
      <c r="DP184" s="145"/>
      <c r="DX184" s="145"/>
      <c r="EC184" s="145"/>
      <c r="EL184" s="145"/>
      <c r="EO184" s="145"/>
      <c r="EW184" s="145"/>
      <c r="FS184" s="145"/>
      <c r="FT184" s="145"/>
      <c r="FU184" s="145"/>
      <c r="FV184" s="145"/>
      <c r="FW184" s="145"/>
      <c r="FX184" s="145"/>
      <c r="GP184" s="145"/>
      <c r="GQ184" s="145"/>
      <c r="GT184" s="145"/>
      <c r="GW184" s="145"/>
      <c r="GY184" s="145"/>
      <c r="HA184" s="145"/>
      <c r="HD184" s="145"/>
      <c r="HG184" s="145"/>
      <c r="HJ184" s="145"/>
      <c r="HM184" s="145"/>
      <c r="HP184" s="145"/>
      <c r="HS184" s="145"/>
      <c r="HV184" s="145"/>
      <c r="HY184" s="145"/>
      <c r="IA184" s="145"/>
      <c r="IN184" s="145"/>
      <c r="IO184" s="145"/>
      <c r="IP184" s="145"/>
      <c r="IQ184" s="145"/>
      <c r="IR184" s="145"/>
      <c r="IS184" s="145"/>
      <c r="IT184" s="145"/>
      <c r="IU184" s="145"/>
      <c r="IV184" s="145"/>
      <c r="IW184" s="145"/>
      <c r="IX184" s="145"/>
      <c r="IY184" s="145"/>
      <c r="IZ184" s="145"/>
      <c r="JA184" s="145"/>
      <c r="JE184" s="145"/>
      <c r="JG184" s="145"/>
      <c r="JH184" s="145"/>
      <c r="JI184" s="145"/>
      <c r="JJ184" s="145"/>
      <c r="JM184" s="145"/>
      <c r="JO184" s="145"/>
      <c r="JP184" s="145"/>
      <c r="JQ184" s="145"/>
      <c r="JR184" s="145"/>
      <c r="JS184" s="145"/>
      <c r="JT184" s="145"/>
      <c r="JU184" s="145"/>
      <c r="JV184" s="145"/>
      <c r="JW184" s="145"/>
      <c r="JX184" s="145"/>
      <c r="JY184" s="145"/>
      <c r="JZ184" s="145"/>
      <c r="KA184" s="145"/>
      <c r="KD184" s="145"/>
      <c r="KG184" s="145"/>
      <c r="KJ184" s="145"/>
      <c r="KM184" s="145"/>
      <c r="KP184" s="145"/>
      <c r="LB184" s="145"/>
      <c r="LE184" s="145"/>
      <c r="LH184" s="145"/>
      <c r="LK184" s="145"/>
      <c r="LT184" s="145"/>
      <c r="LZ184" s="145"/>
      <c r="MC184" s="145"/>
      <c r="MF184" s="145"/>
      <c r="MI184" s="145"/>
      <c r="MO184" s="145"/>
      <c r="MR184" s="145"/>
      <c r="MX184" s="145"/>
      <c r="MZ184" s="145"/>
      <c r="NA184" s="145"/>
      <c r="NC184" s="145"/>
      <c r="NF184" s="145"/>
      <c r="NI184" s="145"/>
      <c r="NL184" s="145"/>
      <c r="NT184" s="145"/>
      <c r="NY184" s="145"/>
      <c r="OH184" s="145"/>
      <c r="OK184" s="145"/>
      <c r="OS184" s="145"/>
      <c r="PO184" s="145"/>
      <c r="PP184" s="145"/>
      <c r="PQ184" s="145"/>
      <c r="PR184" s="145"/>
      <c r="PS184" s="145"/>
      <c r="PT184" s="145"/>
      <c r="QL184" s="145"/>
      <c r="QM184" s="145"/>
      <c r="QP184" s="145"/>
      <c r="QS184" s="145"/>
      <c r="QU184" s="145"/>
      <c r="QW184" s="145"/>
      <c r="QZ184" s="145"/>
      <c r="RC184" s="145"/>
      <c r="RF184" s="145"/>
      <c r="RI184" s="145"/>
      <c r="RL184" s="145"/>
      <c r="RO184" s="145"/>
      <c r="RR184" s="145"/>
      <c r="RU184" s="145"/>
      <c r="RW184" s="145"/>
      <c r="SJ184" s="145"/>
      <c r="SK184" s="145"/>
      <c r="SL184" s="145"/>
      <c r="SM184" s="145"/>
      <c r="SN184" s="145"/>
      <c r="SO184" s="145"/>
      <c r="SP184" s="145"/>
      <c r="SQ184" s="145"/>
      <c r="SR184" s="145"/>
      <c r="SS184" s="145"/>
      <c r="ST184" s="145"/>
      <c r="SU184" s="145"/>
      <c r="SV184" s="145"/>
      <c r="SW184" s="145"/>
      <c r="TA184" s="145"/>
      <c r="TC184" s="145"/>
      <c r="TD184" s="145"/>
      <c r="TE184" s="145"/>
      <c r="TF184" s="145"/>
      <c r="TI184" s="145"/>
      <c r="TK184" s="145"/>
      <c r="TL184" s="145"/>
      <c r="TM184" s="145"/>
      <c r="TN184" s="145"/>
      <c r="TO184" s="145"/>
      <c r="TP184" s="145"/>
      <c r="TQ184" s="145"/>
      <c r="TR184" s="145"/>
      <c r="TS184" s="145"/>
      <c r="TT184" s="145"/>
      <c r="TU184" s="145"/>
      <c r="TV184" s="145"/>
      <c r="TW184" s="145"/>
      <c r="TZ184" s="145"/>
      <c r="UC184" s="145"/>
      <c r="UF184" s="145"/>
      <c r="UI184" s="145"/>
      <c r="UL184" s="145"/>
      <c r="UX184" s="145"/>
      <c r="VA184" s="145"/>
      <c r="VD184" s="145"/>
      <c r="VG184" s="145"/>
      <c r="VP184" s="145"/>
      <c r="VV184" s="145"/>
      <c r="VY184" s="145"/>
      <c r="WB184" s="145"/>
      <c r="WE184" s="145"/>
      <c r="WK184" s="145"/>
      <c r="WN184" s="145"/>
      <c r="WT184" s="145"/>
      <c r="WV184" s="145"/>
      <c r="WW184" s="145"/>
      <c r="WY184" s="145"/>
      <c r="XB184" s="145"/>
      <c r="XE184" s="145"/>
      <c r="XH184" s="145"/>
      <c r="XP184" s="145"/>
      <c r="XU184" s="145"/>
      <c r="YD184" s="145"/>
      <c r="YG184" s="145"/>
      <c r="YO184" s="145"/>
      <c r="ZK184" s="145"/>
      <c r="ZL184" s="145"/>
      <c r="ZM184" s="145"/>
      <c r="ZN184" s="145"/>
      <c r="ZO184" s="145"/>
      <c r="ZP184" s="145"/>
      <c r="AAH184" s="145"/>
      <c r="AAI184" s="145"/>
      <c r="AAL184" s="145"/>
      <c r="AAO184" s="145"/>
      <c r="AAQ184" s="145"/>
      <c r="AAS184" s="145"/>
      <c r="AAV184" s="145"/>
      <c r="AAY184" s="145"/>
      <c r="ABB184" s="145"/>
      <c r="ABE184" s="145"/>
      <c r="ABH184" s="145"/>
      <c r="ABK184" s="145"/>
      <c r="ABN184" s="145"/>
      <c r="ABQ184" s="145"/>
      <c r="ABS184" s="145"/>
      <c r="ACF184" s="145"/>
      <c r="ACG184" s="145"/>
      <c r="ACH184" s="145"/>
      <c r="ACI184" s="145"/>
      <c r="ACJ184" s="145"/>
      <c r="ACK184" s="145"/>
      <c r="ACL184" s="145"/>
      <c r="ACM184" s="145"/>
      <c r="ACN184" s="145"/>
      <c r="ACO184" s="145"/>
      <c r="ACP184" s="145"/>
      <c r="ACQ184" s="145"/>
      <c r="ACR184" s="145"/>
      <c r="ACS184" s="145"/>
      <c r="ACW184" s="145"/>
      <c r="ACY184" s="145"/>
      <c r="ACZ184" s="145"/>
      <c r="ADA184" s="145"/>
      <c r="ADB184" s="145"/>
      <c r="ADE184" s="145"/>
      <c r="ADG184" s="145"/>
      <c r="ADH184" s="145"/>
      <c r="ADI184" s="145"/>
      <c r="ADJ184" s="145"/>
      <c r="ADK184" s="145"/>
      <c r="ADL184" s="145"/>
      <c r="ADM184" s="145"/>
      <c r="ADN184" s="145"/>
      <c r="ADO184" s="145"/>
      <c r="ADP184" s="145"/>
      <c r="ADQ184" s="145"/>
      <c r="ADR184" s="145"/>
      <c r="ADS184" s="145"/>
      <c r="ADV184" s="145"/>
      <c r="ADY184" s="145"/>
      <c r="AEB184" s="145"/>
      <c r="AEE184" s="145"/>
      <c r="AEH184" s="145"/>
      <c r="AET184" s="145"/>
      <c r="AEW184" s="145"/>
      <c r="AEZ184" s="145"/>
      <c r="AFC184" s="145"/>
      <c r="AFL184" s="145"/>
      <c r="AFR184" s="145"/>
      <c r="AFU184" s="145"/>
      <c r="AFX184" s="145"/>
      <c r="AGA184" s="145"/>
      <c r="AGG184" s="145"/>
      <c r="AGJ184" s="145"/>
      <c r="AGP184" s="145"/>
      <c r="AGR184" s="145"/>
      <c r="AGS184" s="145"/>
      <c r="AGU184" s="145"/>
      <c r="AGX184" s="145"/>
      <c r="AHA184" s="145"/>
      <c r="AHD184" s="145"/>
      <c r="AHL184" s="145"/>
      <c r="AHQ184" s="145"/>
      <c r="AHZ184" s="145"/>
      <c r="AIC184" s="145"/>
      <c r="AIK184" s="145"/>
      <c r="AJG184" s="145"/>
      <c r="AJH184" s="145"/>
      <c r="AJI184" s="145"/>
      <c r="AJJ184" s="145"/>
      <c r="AJK184" s="145"/>
      <c r="AJL184" s="145"/>
      <c r="AKD184" s="145"/>
      <c r="AKE184" s="145"/>
      <c r="AKH184" s="145"/>
      <c r="AKK184" s="145"/>
      <c r="AKM184" s="145"/>
      <c r="AKO184" s="145"/>
      <c r="AKR184" s="145"/>
      <c r="AKU184" s="145"/>
      <c r="AKX184" s="145"/>
      <c r="ALA184" s="145"/>
      <c r="ALD184" s="145"/>
      <c r="ALG184" s="145"/>
      <c r="ALJ184" s="145"/>
      <c r="ALM184" s="145"/>
      <c r="ALO184" s="145"/>
      <c r="AMB184" s="145"/>
      <c r="AMC184" s="145"/>
      <c r="AMD184" s="145"/>
      <c r="AME184" s="145"/>
      <c r="AMF184" s="145"/>
      <c r="AMG184" s="145"/>
      <c r="AMH184" s="145"/>
      <c r="AMI184" s="145"/>
      <c r="AMJ184" s="145"/>
      <c r="AMK184" s="145"/>
      <c r="AML184" s="145"/>
      <c r="AMM184" s="145"/>
      <c r="AMN184" s="145"/>
      <c r="AMO184" s="145"/>
      <c r="AMS184" s="145"/>
      <c r="AMU184" s="145"/>
      <c r="AMV184" s="145"/>
      <c r="AMW184" s="145"/>
      <c r="AMX184" s="145"/>
      <c r="ANA184" s="145"/>
      <c r="ANC184" s="145"/>
      <c r="AND184" s="145"/>
      <c r="ANE184" s="145"/>
      <c r="ANF184" s="145"/>
      <c r="ANG184" s="145"/>
      <c r="ANH184" s="145"/>
      <c r="ANI184" s="145"/>
      <c r="ANJ184" s="145"/>
      <c r="ANK184" s="145"/>
      <c r="ANL184" s="145"/>
      <c r="ANM184" s="145"/>
      <c r="ANN184" s="145"/>
      <c r="ANO184" s="145"/>
      <c r="ANR184" s="145"/>
      <c r="ANU184" s="145"/>
      <c r="ANX184" s="145"/>
      <c r="AOA184" s="145"/>
      <c r="AOD184" s="145"/>
      <c r="AOP184" s="145"/>
      <c r="AOS184" s="145"/>
      <c r="AOV184" s="145"/>
      <c r="AOY184" s="145"/>
      <c r="APH184" s="145"/>
      <c r="APN184" s="145"/>
      <c r="APQ184" s="145"/>
      <c r="APT184" s="145"/>
      <c r="APW184" s="145"/>
      <c r="AQC184" s="145"/>
      <c r="AQF184" s="145"/>
      <c r="AQL184" s="145"/>
      <c r="AQN184" s="145"/>
      <c r="AQO184" s="145"/>
      <c r="AQQ184" s="145"/>
      <c r="AQT184" s="145"/>
      <c r="AQW184" s="145"/>
      <c r="AQZ184" s="145"/>
      <c r="ARH184" s="145"/>
      <c r="ARM184" s="145"/>
      <c r="ARV184" s="145"/>
      <c r="ARY184" s="145"/>
      <c r="ASG184" s="145"/>
      <c r="ATC184" s="145"/>
      <c r="ATD184" s="145"/>
      <c r="ATE184" s="145"/>
      <c r="ATF184" s="145"/>
      <c r="ATG184" s="145"/>
      <c r="ATH184" s="145"/>
      <c r="ATZ184" s="145"/>
      <c r="AUA184" s="145"/>
      <c r="AUD184" s="145"/>
      <c r="AUG184" s="145"/>
      <c r="AUI184" s="145"/>
      <c r="AUK184" s="145"/>
      <c r="AUN184" s="145"/>
      <c r="AUQ184" s="145"/>
      <c r="AUT184" s="145"/>
      <c r="AUW184" s="145"/>
      <c r="AUZ184" s="145"/>
      <c r="AVC184" s="145"/>
      <c r="AVF184" s="145"/>
      <c r="AVI184" s="145"/>
      <c r="AVK184" s="145"/>
      <c r="AVX184" s="145"/>
      <c r="AVY184" s="145"/>
      <c r="AVZ184" s="145"/>
      <c r="AWA184" s="145"/>
      <c r="AWB184" s="145"/>
      <c r="AWC184" s="145"/>
      <c r="AWD184" s="145"/>
      <c r="AWE184" s="145"/>
      <c r="AWF184" s="145"/>
      <c r="AWG184" s="145"/>
      <c r="AWH184" s="145"/>
      <c r="AWI184" s="145"/>
      <c r="AWJ184" s="145"/>
      <c r="AWK184" s="145"/>
      <c r="AWO184" s="145"/>
      <c r="AWQ184" s="145"/>
      <c r="AWR184" s="145"/>
      <c r="AWS184" s="145"/>
      <c r="AWT184" s="145"/>
      <c r="AWW184" s="145"/>
      <c r="AWY184" s="145"/>
      <c r="AWZ184" s="145"/>
      <c r="AXA184" s="145"/>
      <c r="AXB184" s="145"/>
      <c r="AXC184" s="145"/>
      <c r="AXD184" s="145"/>
      <c r="AXE184" s="145"/>
      <c r="AXF184" s="145"/>
      <c r="AXG184" s="145"/>
      <c r="AXH184" s="145"/>
      <c r="AXI184" s="145"/>
      <c r="AXJ184" s="145"/>
      <c r="AXK184" s="145"/>
      <c r="AXN184" s="145"/>
      <c r="AXQ184" s="145"/>
      <c r="AXT184" s="145"/>
      <c r="AXW184" s="145"/>
      <c r="AXZ184" s="145"/>
      <c r="AYL184" s="145"/>
      <c r="AYO184" s="145"/>
      <c r="AYR184" s="145"/>
      <c r="AYU184" s="145"/>
      <c r="AZD184" s="145"/>
      <c r="AZJ184" s="145"/>
      <c r="AZM184" s="145"/>
      <c r="AZP184" s="145"/>
      <c r="AZS184" s="145"/>
      <c r="AZY184" s="145"/>
      <c r="BAB184" s="145"/>
      <c r="BAH184" s="145"/>
      <c r="BAJ184" s="145"/>
      <c r="BAK184" s="145"/>
      <c r="BAM184" s="145"/>
      <c r="BAP184" s="145"/>
      <c r="BAS184" s="145"/>
      <c r="BAV184" s="145"/>
      <c r="BBD184" s="145"/>
      <c r="BBI184" s="145"/>
      <c r="BBR184" s="145"/>
      <c r="BBU184" s="145"/>
      <c r="BCC184" s="145"/>
      <c r="BCY184" s="145"/>
      <c r="BCZ184" s="145"/>
      <c r="BDA184" s="145"/>
      <c r="BDB184" s="145"/>
      <c r="BDC184" s="145"/>
      <c r="BDD184" s="145"/>
      <c r="BDV184" s="145"/>
      <c r="BDW184" s="145"/>
      <c r="BDZ184" s="145"/>
      <c r="BEC184" s="145"/>
      <c r="BEE184" s="145"/>
      <c r="BEG184" s="145"/>
      <c r="BEJ184" s="145"/>
      <c r="BEM184" s="145"/>
      <c r="BEP184" s="145"/>
      <c r="BES184" s="145"/>
      <c r="BEV184" s="145"/>
      <c r="BEY184" s="145"/>
      <c r="BFB184" s="145"/>
      <c r="BFE184" s="145"/>
      <c r="BFG184" s="145"/>
      <c r="BFT184" s="145"/>
      <c r="BFU184" s="145"/>
      <c r="BFV184" s="145"/>
      <c r="BFW184" s="145"/>
      <c r="BFX184" s="145"/>
      <c r="BFY184" s="145"/>
      <c r="BFZ184" s="145"/>
      <c r="BGA184" s="145"/>
      <c r="BGB184" s="145"/>
      <c r="BGC184" s="145"/>
      <c r="BGD184" s="145"/>
      <c r="BGE184" s="145"/>
      <c r="BGF184" s="145"/>
      <c r="BGG184" s="145"/>
      <c r="BGK184" s="145"/>
      <c r="BGM184" s="145"/>
      <c r="BGN184" s="145"/>
      <c r="BGO184" s="145"/>
      <c r="BGP184" s="145"/>
      <c r="BGS184" s="145"/>
      <c r="BGU184" s="145"/>
      <c r="BGV184" s="145"/>
      <c r="BGW184" s="145"/>
      <c r="BGX184" s="145"/>
      <c r="BGY184" s="145"/>
      <c r="BGZ184" s="145"/>
      <c r="BHA184" s="145"/>
      <c r="BHB184" s="145"/>
      <c r="BHC184" s="145"/>
      <c r="BHD184" s="145"/>
      <c r="BHE184" s="145"/>
      <c r="BHF184" s="145"/>
      <c r="BHG184" s="145"/>
      <c r="BHJ184" s="145"/>
      <c r="BHM184" s="145"/>
      <c r="BHP184" s="145"/>
      <c r="BHS184" s="145"/>
      <c r="BHV184" s="145"/>
      <c r="BIH184" s="145"/>
      <c r="BIK184" s="145"/>
      <c r="BIN184" s="145"/>
      <c r="BIQ184" s="145"/>
      <c r="BIZ184" s="145"/>
      <c r="BJF184" s="145"/>
      <c r="BJI184" s="145"/>
      <c r="BJL184" s="145"/>
      <c r="BJO184" s="145"/>
      <c r="BJU184" s="145"/>
      <c r="BJX184" s="145"/>
      <c r="BKD184" s="145"/>
      <c r="BKF184" s="145"/>
      <c r="BKG184" s="145"/>
      <c r="BKI184" s="145"/>
      <c r="BKL184" s="145"/>
      <c r="BKO184" s="145"/>
      <c r="BKR184" s="145"/>
      <c r="BKZ184" s="145"/>
      <c r="BLE184" s="145"/>
      <c r="BLN184" s="145"/>
      <c r="BLQ184" s="145"/>
      <c r="BLY184" s="145"/>
      <c r="BMU184" s="145"/>
      <c r="BMV184" s="145"/>
      <c r="BMW184" s="145"/>
      <c r="BMX184" s="145"/>
      <c r="BMY184" s="145"/>
      <c r="BMZ184" s="145"/>
      <c r="BNR184" s="145"/>
      <c r="BNS184" s="145"/>
      <c r="BNV184" s="145"/>
      <c r="BNY184" s="145"/>
      <c r="BOA184" s="145"/>
      <c r="BOC184" s="145"/>
      <c r="BOF184" s="145"/>
      <c r="BOI184" s="145"/>
      <c r="BOL184" s="145"/>
      <c r="BOO184" s="145"/>
      <c r="BOR184" s="145"/>
      <c r="BOU184" s="145"/>
      <c r="BOX184" s="145"/>
      <c r="BPA184" s="145"/>
      <c r="BPC184" s="145"/>
      <c r="BPP184" s="145"/>
      <c r="BPQ184" s="145"/>
      <c r="BPR184" s="145"/>
      <c r="BPS184" s="145"/>
      <c r="BPT184" s="145"/>
      <c r="BPU184" s="145"/>
      <c r="BPV184" s="145"/>
      <c r="BPW184" s="145"/>
      <c r="BPX184" s="145"/>
      <c r="BPY184" s="145"/>
      <c r="BPZ184" s="145"/>
      <c r="BQA184" s="145"/>
      <c r="BQB184" s="145"/>
      <c r="BQC184" s="145"/>
      <c r="BQG184" s="145"/>
      <c r="BQI184" s="145"/>
      <c r="BQJ184" s="145"/>
      <c r="BQK184" s="145"/>
      <c r="BQL184" s="145"/>
      <c r="BQO184" s="145"/>
      <c r="BQQ184" s="145"/>
      <c r="BQR184" s="145"/>
      <c r="BQS184" s="145"/>
      <c r="BQT184" s="145"/>
      <c r="BQU184" s="145"/>
      <c r="BQV184" s="145"/>
      <c r="BQW184" s="145"/>
      <c r="BQX184" s="145"/>
      <c r="BQY184" s="145"/>
      <c r="BQZ184" s="145"/>
      <c r="BRA184" s="145"/>
      <c r="BRB184" s="145"/>
      <c r="BRC184" s="145"/>
      <c r="BRF184" s="145"/>
      <c r="BRI184" s="145"/>
      <c r="BRL184" s="145"/>
      <c r="BRO184" s="145"/>
      <c r="BRR184" s="145"/>
      <c r="BSD184" s="145"/>
      <c r="BSG184" s="145"/>
      <c r="BSJ184" s="145"/>
      <c r="BSM184" s="145"/>
      <c r="BSV184" s="145"/>
      <c r="BTB184" s="145"/>
      <c r="BTE184" s="145"/>
      <c r="BTH184" s="145"/>
      <c r="BTK184" s="145"/>
      <c r="BTQ184" s="145"/>
      <c r="BTT184" s="145"/>
      <c r="BTZ184" s="145"/>
      <c r="BUB184" s="145"/>
      <c r="BUC184" s="145"/>
      <c r="BUE184" s="145"/>
      <c r="BUH184" s="145"/>
      <c r="BUK184" s="145"/>
      <c r="BUN184" s="145"/>
      <c r="BUV184" s="145"/>
      <c r="BVA184" s="145"/>
      <c r="BVJ184" s="145"/>
      <c r="BVM184" s="145"/>
      <c r="BVU184" s="145"/>
      <c r="BWQ184" s="145"/>
      <c r="BWR184" s="145"/>
      <c r="BWS184" s="145"/>
      <c r="BWT184" s="145"/>
      <c r="BWU184" s="145"/>
      <c r="BWV184" s="145"/>
      <c r="BXN184" s="145"/>
      <c r="BXO184" s="145"/>
      <c r="BXR184" s="145"/>
      <c r="BXU184" s="145"/>
      <c r="BXW184" s="145"/>
      <c r="BXY184" s="145"/>
      <c r="BYB184" s="145"/>
      <c r="BYE184" s="145"/>
      <c r="BYH184" s="145"/>
      <c r="BYK184" s="145"/>
      <c r="BYN184" s="145"/>
      <c r="BYQ184" s="145"/>
      <c r="BYT184" s="145"/>
      <c r="BYW184" s="145"/>
      <c r="BYY184" s="145"/>
      <c r="BZL184" s="145"/>
      <c r="BZM184" s="145"/>
      <c r="BZN184" s="145"/>
      <c r="BZO184" s="145"/>
      <c r="BZP184" s="145"/>
      <c r="BZQ184" s="145"/>
      <c r="BZR184" s="145"/>
      <c r="BZS184" s="145"/>
      <c r="BZT184" s="145"/>
      <c r="BZU184" s="145"/>
      <c r="BZV184" s="145"/>
      <c r="BZW184" s="145"/>
      <c r="BZX184" s="145"/>
      <c r="BZY184" s="145"/>
      <c r="CAC184" s="145"/>
      <c r="CAE184" s="145"/>
      <c r="CAF184" s="145"/>
      <c r="CAG184" s="145"/>
      <c r="CAH184" s="145"/>
      <c r="CAK184" s="145"/>
      <c r="CAM184" s="145"/>
      <c r="CAN184" s="145"/>
      <c r="CAO184" s="145"/>
      <c r="CAP184" s="145"/>
      <c r="CAQ184" s="145"/>
      <c r="CAR184" s="145"/>
      <c r="CAS184" s="145"/>
      <c r="CAT184" s="145"/>
      <c r="CAU184" s="145"/>
      <c r="CAV184" s="145"/>
      <c r="CAW184" s="145"/>
      <c r="CAX184" s="145"/>
      <c r="CAY184" s="145"/>
      <c r="CBB184" s="145"/>
      <c r="CBE184" s="145"/>
      <c r="CBH184" s="145"/>
      <c r="CBK184" s="145"/>
      <c r="CBN184" s="145"/>
      <c r="CBZ184" s="145"/>
      <c r="CCC184" s="145"/>
      <c r="CCF184" s="145"/>
      <c r="CCI184" s="145"/>
      <c r="CCR184" s="145"/>
      <c r="CCX184" s="145"/>
      <c r="CDA184" s="145"/>
      <c r="CDD184" s="145"/>
      <c r="CDG184" s="145"/>
      <c r="CDM184" s="145"/>
      <c r="CDP184" s="145"/>
      <c r="CDV184" s="145"/>
      <c r="CDX184" s="145"/>
      <c r="CDY184" s="145"/>
      <c r="CEA184" s="145"/>
      <c r="CED184" s="145"/>
      <c r="CEG184" s="145"/>
      <c r="CEJ184" s="145"/>
      <c r="CER184" s="145"/>
      <c r="CEW184" s="145"/>
      <c r="CFF184" s="145"/>
      <c r="CFI184" s="145"/>
      <c r="CFQ184" s="145"/>
      <c r="CGM184" s="145"/>
      <c r="CGN184" s="145"/>
      <c r="CGO184" s="145"/>
      <c r="CGP184" s="145"/>
      <c r="CGQ184" s="145"/>
      <c r="CGR184" s="145"/>
      <c r="CHJ184" s="145"/>
      <c r="CHK184" s="145"/>
      <c r="CHN184" s="145"/>
      <c r="CHQ184" s="145"/>
      <c r="CHS184" s="145"/>
      <c r="CHU184" s="145"/>
      <c r="CHX184" s="145"/>
      <c r="CIA184" s="145"/>
      <c r="CID184" s="145"/>
      <c r="CIG184" s="145"/>
      <c r="CIJ184" s="145"/>
      <c r="CIM184" s="145"/>
      <c r="CIP184" s="145"/>
      <c r="CIS184" s="145"/>
      <c r="CIU184" s="145"/>
      <c r="CJH184" s="145"/>
      <c r="CJI184" s="145"/>
      <c r="CJJ184" s="145"/>
      <c r="CJK184" s="145"/>
      <c r="CJL184" s="145"/>
      <c r="CJM184" s="145"/>
      <c r="CJN184" s="145"/>
      <c r="CJO184" s="145"/>
      <c r="CJP184" s="145"/>
      <c r="CJQ184" s="145"/>
      <c r="CJR184" s="145"/>
      <c r="CJS184" s="145"/>
      <c r="CJT184" s="145"/>
      <c r="CJU184" s="145"/>
      <c r="CJY184" s="145"/>
      <c r="CKA184" s="145"/>
      <c r="CKB184" s="145"/>
      <c r="CKC184" s="145"/>
      <c r="CKD184" s="145"/>
      <c r="CKG184" s="145"/>
      <c r="CKI184" s="145"/>
      <c r="CKJ184" s="145"/>
      <c r="CKK184" s="145"/>
      <c r="CKL184" s="145"/>
      <c r="CKM184" s="145"/>
      <c r="CKN184" s="145"/>
      <c r="CKO184" s="145"/>
      <c r="CKP184" s="145"/>
      <c r="CKQ184" s="145"/>
      <c r="CKR184" s="145"/>
      <c r="CKS184" s="145"/>
      <c r="CKT184" s="145"/>
      <c r="CKU184" s="145"/>
      <c r="CKX184" s="145"/>
      <c r="CLA184" s="145"/>
      <c r="CLD184" s="145"/>
      <c r="CLG184" s="145"/>
      <c r="CLJ184" s="145"/>
      <c r="CLV184" s="145"/>
      <c r="CLY184" s="145"/>
      <c r="CMB184" s="145"/>
      <c r="CME184" s="145"/>
      <c r="CMN184" s="145"/>
      <c r="CMT184" s="145"/>
      <c r="CMW184" s="145"/>
      <c r="CMZ184" s="145"/>
      <c r="CNC184" s="145"/>
      <c r="CNI184" s="145"/>
      <c r="CNL184" s="145"/>
      <c r="CNR184" s="145"/>
      <c r="CNT184" s="145"/>
      <c r="CNU184" s="145"/>
      <c r="CNW184" s="145"/>
      <c r="CNZ184" s="145"/>
      <c r="COC184" s="145"/>
      <c r="COF184" s="145"/>
      <c r="CON184" s="145"/>
      <c r="COS184" s="145"/>
      <c r="CPB184" s="145"/>
      <c r="CPE184" s="145"/>
      <c r="CPM184" s="145"/>
      <c r="CQI184" s="145"/>
      <c r="CQJ184" s="145"/>
      <c r="CQK184" s="145"/>
      <c r="CQL184" s="145"/>
      <c r="CQM184" s="145"/>
      <c r="CQN184" s="145"/>
      <c r="CRF184" s="145"/>
      <c r="CRG184" s="145"/>
      <c r="CRJ184" s="145"/>
      <c r="CRM184" s="145"/>
      <c r="CRO184" s="145"/>
      <c r="CRQ184" s="145"/>
      <c r="CRT184" s="145"/>
      <c r="CRW184" s="145"/>
      <c r="CRZ184" s="145"/>
      <c r="CSC184" s="145"/>
      <c r="CSF184" s="145"/>
      <c r="CSI184" s="145"/>
      <c r="CSL184" s="145"/>
      <c r="CSO184" s="145"/>
      <c r="CSQ184" s="145"/>
      <c r="CTD184" s="145"/>
      <c r="CTE184" s="145"/>
      <c r="CTF184" s="145"/>
      <c r="CTG184" s="145"/>
      <c r="CTH184" s="145"/>
      <c r="CTI184" s="145"/>
      <c r="CTJ184" s="145"/>
      <c r="CTK184" s="145"/>
      <c r="CTL184" s="145"/>
      <c r="CTM184" s="145"/>
      <c r="CTN184" s="145"/>
      <c r="CTO184" s="145"/>
      <c r="CTP184" s="145"/>
      <c r="CTQ184" s="145"/>
      <c r="CTU184" s="145"/>
      <c r="CTW184" s="145"/>
      <c r="CTX184" s="145"/>
      <c r="CTY184" s="145"/>
      <c r="CTZ184" s="145"/>
      <c r="CUC184" s="145"/>
      <c r="CUE184" s="145"/>
      <c r="CUF184" s="145"/>
      <c r="CUG184" s="145"/>
      <c r="CUH184" s="145"/>
      <c r="CUI184" s="145"/>
      <c r="CUJ184" s="145"/>
      <c r="CUK184" s="145"/>
      <c r="CUL184" s="145"/>
      <c r="CUM184" s="145"/>
      <c r="CUN184" s="145"/>
      <c r="CUO184" s="145"/>
      <c r="CUP184" s="145"/>
      <c r="CUQ184" s="145"/>
      <c r="CUT184" s="145"/>
      <c r="CUW184" s="145"/>
      <c r="CUZ184" s="145"/>
      <c r="CVC184" s="145"/>
      <c r="CVF184" s="145"/>
      <c r="CVR184" s="145"/>
      <c r="CVU184" s="145"/>
      <c r="CVX184" s="145"/>
      <c r="CWA184" s="145"/>
      <c r="CWJ184" s="145"/>
      <c r="CWP184" s="145"/>
      <c r="CWS184" s="145"/>
      <c r="CWV184" s="145"/>
      <c r="CWY184" s="145"/>
      <c r="CXE184" s="145"/>
      <c r="CXH184" s="145"/>
      <c r="CXN184" s="145"/>
      <c r="CXP184" s="145"/>
      <c r="CXQ184" s="145"/>
      <c r="CXS184" s="145"/>
      <c r="CXV184" s="145"/>
      <c r="CXY184" s="145"/>
      <c r="CYB184" s="145"/>
      <c r="CYJ184" s="145"/>
      <c r="CYO184" s="145"/>
      <c r="CYX184" s="145"/>
      <c r="CZA184" s="145"/>
      <c r="CZI184" s="145"/>
      <c r="DAE184" s="145"/>
      <c r="DAF184" s="145"/>
      <c r="DAG184" s="145"/>
      <c r="DAH184" s="145"/>
      <c r="DAI184" s="145"/>
      <c r="DAJ184" s="145"/>
      <c r="DBB184" s="145"/>
      <c r="DBC184" s="145"/>
      <c r="DBF184" s="145"/>
      <c r="DBI184" s="145"/>
      <c r="DBK184" s="145"/>
      <c r="DBM184" s="145"/>
      <c r="DBP184" s="145"/>
      <c r="DBS184" s="145"/>
      <c r="DBV184" s="145"/>
      <c r="DBY184" s="145"/>
      <c r="DCB184" s="145"/>
      <c r="DCE184" s="145"/>
      <c r="DCH184" s="145"/>
      <c r="DCK184" s="145"/>
      <c r="DCM184" s="145"/>
      <c r="DCZ184" s="145"/>
      <c r="DDA184" s="145"/>
      <c r="DDB184" s="145"/>
      <c r="DDC184" s="145"/>
      <c r="DDD184" s="145"/>
      <c r="DDE184" s="145"/>
      <c r="DDF184" s="145"/>
      <c r="DDG184" s="145"/>
      <c r="DDH184" s="145"/>
      <c r="DDI184" s="145"/>
      <c r="DDJ184" s="145"/>
      <c r="DDK184" s="145"/>
      <c r="DDL184" s="145"/>
      <c r="DDM184" s="145"/>
      <c r="DDQ184" s="145"/>
      <c r="DDS184" s="145"/>
      <c r="DDT184" s="145"/>
      <c r="DDU184" s="145"/>
      <c r="DDV184" s="145"/>
      <c r="DDY184" s="145"/>
      <c r="DEA184" s="145"/>
      <c r="DEB184" s="145"/>
      <c r="DEC184" s="145"/>
      <c r="DED184" s="145"/>
      <c r="DEE184" s="145"/>
      <c r="DEF184" s="145"/>
      <c r="DEG184" s="145"/>
      <c r="DEH184" s="145"/>
      <c r="DEI184" s="145"/>
      <c r="DEJ184" s="145"/>
      <c r="DEK184" s="145"/>
      <c r="DEL184" s="145"/>
      <c r="DEM184" s="145"/>
      <c r="DEP184" s="145"/>
      <c r="DES184" s="145"/>
      <c r="DEV184" s="145"/>
      <c r="DEY184" s="145"/>
      <c r="DFB184" s="145"/>
      <c r="DFN184" s="145"/>
      <c r="DFQ184" s="145"/>
      <c r="DFT184" s="145"/>
      <c r="DFW184" s="145"/>
      <c r="DGF184" s="145"/>
      <c r="DGL184" s="145"/>
      <c r="DGO184" s="145"/>
      <c r="DGR184" s="145"/>
      <c r="DGU184" s="145"/>
      <c r="DHA184" s="145"/>
      <c r="DHD184" s="145"/>
      <c r="DHJ184" s="145"/>
      <c r="DHL184" s="145"/>
      <c r="DHM184" s="145"/>
      <c r="DHO184" s="145"/>
      <c r="DHR184" s="145"/>
      <c r="DHU184" s="145"/>
      <c r="DHX184" s="145"/>
      <c r="DIF184" s="145"/>
      <c r="DIK184" s="145"/>
      <c r="DIT184" s="145"/>
      <c r="DIW184" s="145"/>
      <c r="DJE184" s="145"/>
      <c r="DKA184" s="145"/>
      <c r="DKB184" s="145"/>
      <c r="DKC184" s="145"/>
      <c r="DKD184" s="145"/>
      <c r="DKE184" s="145"/>
      <c r="DKF184" s="145"/>
      <c r="DKX184" s="145"/>
      <c r="DKY184" s="145"/>
      <c r="DLB184" s="145"/>
      <c r="DLE184" s="145"/>
      <c r="DLG184" s="145"/>
      <c r="DLI184" s="145"/>
      <c r="DLL184" s="145"/>
      <c r="DLO184" s="145"/>
      <c r="DLR184" s="145"/>
      <c r="DLU184" s="145"/>
      <c r="DLX184" s="145"/>
      <c r="DMA184" s="145"/>
      <c r="DMD184" s="145"/>
      <c r="DMG184" s="145"/>
      <c r="DMI184" s="145"/>
      <c r="DMV184" s="145"/>
      <c r="DMW184" s="145"/>
      <c r="DMX184" s="145"/>
      <c r="DMY184" s="145"/>
      <c r="DMZ184" s="145"/>
      <c r="DNA184" s="145"/>
      <c r="DNB184" s="145"/>
      <c r="DNC184" s="145"/>
      <c r="DND184" s="145"/>
      <c r="DNE184" s="145"/>
      <c r="DNF184" s="145"/>
      <c r="DNG184" s="145"/>
      <c r="DNH184" s="145"/>
      <c r="DNI184" s="145"/>
      <c r="DNM184" s="145"/>
      <c r="DNO184" s="145"/>
      <c r="DNP184" s="145"/>
      <c r="DNQ184" s="145"/>
      <c r="DNR184" s="145"/>
      <c r="DNU184" s="145"/>
      <c r="DNW184" s="145"/>
      <c r="DNX184" s="145"/>
      <c r="DNY184" s="145"/>
      <c r="DNZ184" s="145"/>
      <c r="DOA184" s="145"/>
      <c r="DOB184" s="145"/>
      <c r="DOC184" s="145"/>
      <c r="DOD184" s="145"/>
      <c r="DOE184" s="145"/>
      <c r="DOF184" s="145"/>
      <c r="DOG184" s="145"/>
      <c r="DOH184" s="145"/>
      <c r="DOI184" s="145"/>
      <c r="DOL184" s="145"/>
      <c r="DOO184" s="145"/>
      <c r="DOR184" s="145"/>
      <c r="DOU184" s="145"/>
      <c r="DOX184" s="145"/>
      <c r="DPJ184" s="145"/>
      <c r="DPM184" s="145"/>
      <c r="DPP184" s="145"/>
      <c r="DPS184" s="145"/>
      <c r="DQB184" s="145"/>
      <c r="DQH184" s="145"/>
      <c r="DQK184" s="145"/>
      <c r="DQN184" s="145"/>
      <c r="DQQ184" s="145"/>
      <c r="DQW184" s="145"/>
      <c r="DQZ184" s="145"/>
      <c r="DRF184" s="145"/>
      <c r="DRH184" s="145"/>
      <c r="DRI184" s="145"/>
      <c r="DRK184" s="145"/>
      <c r="DRN184" s="145"/>
      <c r="DRQ184" s="145"/>
      <c r="DRT184" s="145"/>
      <c r="DSB184" s="145"/>
      <c r="DSG184" s="145"/>
      <c r="DSP184" s="145"/>
      <c r="DSS184" s="145"/>
      <c r="DTA184" s="145"/>
      <c r="DTW184" s="145"/>
      <c r="DTX184" s="145"/>
      <c r="DTY184" s="145"/>
      <c r="DTZ184" s="145"/>
      <c r="DUA184" s="145"/>
      <c r="DUB184" s="145"/>
      <c r="DUT184" s="145"/>
      <c r="DUU184" s="145"/>
      <c r="DUX184" s="145"/>
      <c r="DVA184" s="145"/>
      <c r="DVC184" s="145"/>
      <c r="DVE184" s="145"/>
      <c r="DVH184" s="145"/>
      <c r="DVK184" s="145"/>
      <c r="DVN184" s="145"/>
      <c r="DVQ184" s="145"/>
      <c r="DVT184" s="145"/>
      <c r="DVW184" s="145"/>
      <c r="DVZ184" s="145"/>
      <c r="DWC184" s="145"/>
      <c r="DWE184" s="145"/>
      <c r="DWR184" s="145"/>
      <c r="DWS184" s="145"/>
      <c r="DWT184" s="145"/>
      <c r="DWU184" s="145"/>
      <c r="DWV184" s="145"/>
      <c r="DWW184" s="145"/>
      <c r="DWX184" s="145"/>
      <c r="DWY184" s="145"/>
      <c r="DWZ184" s="145"/>
      <c r="DXA184" s="145"/>
      <c r="DXB184" s="145"/>
      <c r="DXC184" s="145"/>
      <c r="DXD184" s="145"/>
      <c r="DXE184" s="145"/>
      <c r="DXI184" s="145"/>
      <c r="DXK184" s="145"/>
      <c r="DXL184" s="145"/>
      <c r="DXM184" s="145"/>
      <c r="DXN184" s="145"/>
      <c r="DXQ184" s="145"/>
      <c r="DXS184" s="145"/>
      <c r="DXT184" s="145"/>
      <c r="DXU184" s="145"/>
      <c r="DXV184" s="145"/>
      <c r="DXW184" s="145"/>
      <c r="DXX184" s="145"/>
      <c r="DXY184" s="145"/>
      <c r="DXZ184" s="145"/>
      <c r="DYA184" s="145"/>
      <c r="DYB184" s="145"/>
      <c r="DYC184" s="145"/>
      <c r="DYD184" s="145"/>
      <c r="DYE184" s="145"/>
      <c r="DYH184" s="145"/>
      <c r="DYK184" s="145"/>
      <c r="DYN184" s="145"/>
      <c r="DYQ184" s="145"/>
      <c r="DYT184" s="145"/>
      <c r="DZF184" s="145"/>
      <c r="DZI184" s="145"/>
      <c r="DZL184" s="145"/>
      <c r="DZO184" s="145"/>
      <c r="DZX184" s="145"/>
      <c r="EAD184" s="145"/>
      <c r="EAG184" s="145"/>
      <c r="EAJ184" s="145"/>
      <c r="EAM184" s="145"/>
      <c r="EAS184" s="145"/>
      <c r="EAV184" s="145"/>
      <c r="EBB184" s="145"/>
      <c r="EBD184" s="145"/>
      <c r="EBE184" s="145"/>
      <c r="EBG184" s="145"/>
      <c r="EBJ184" s="145"/>
      <c r="EBM184" s="145"/>
      <c r="EBP184" s="145"/>
      <c r="EBX184" s="145"/>
      <c r="ECC184" s="145"/>
      <c r="ECL184" s="145"/>
      <c r="ECO184" s="145"/>
      <c r="ECW184" s="145"/>
      <c r="EDS184" s="145"/>
      <c r="EDT184" s="145"/>
      <c r="EDU184" s="145"/>
      <c r="EDV184" s="145"/>
      <c r="EDW184" s="145"/>
      <c r="EDX184" s="145"/>
      <c r="EEP184" s="145"/>
      <c r="EEQ184" s="145"/>
      <c r="EET184" s="145"/>
      <c r="EEW184" s="145"/>
      <c r="EEY184" s="145"/>
      <c r="EFA184" s="145"/>
      <c r="EFD184" s="145"/>
      <c r="EFG184" s="145"/>
      <c r="EFJ184" s="145"/>
      <c r="EFM184" s="145"/>
      <c r="EFP184" s="145"/>
      <c r="EFS184" s="145"/>
      <c r="EFV184" s="145"/>
      <c r="EFY184" s="145"/>
      <c r="EGA184" s="145"/>
      <c r="EGN184" s="145"/>
      <c r="EGO184" s="145"/>
      <c r="EGP184" s="145"/>
      <c r="EGQ184" s="145"/>
      <c r="EGR184" s="145"/>
      <c r="EGS184" s="145"/>
      <c r="EGT184" s="145"/>
      <c r="EGU184" s="145"/>
      <c r="EGV184" s="145"/>
      <c r="EGW184" s="145"/>
      <c r="EGX184" s="145"/>
      <c r="EGY184" s="145"/>
      <c r="EGZ184" s="145"/>
      <c r="EHA184" s="145"/>
      <c r="EHE184" s="145"/>
      <c r="EHG184" s="145"/>
      <c r="EHH184" s="145"/>
      <c r="EHI184" s="145"/>
      <c r="EHJ184" s="145"/>
      <c r="EHM184" s="145"/>
      <c r="EHO184" s="145"/>
      <c r="EHP184" s="145"/>
      <c r="EHQ184" s="145"/>
      <c r="EHR184" s="145"/>
      <c r="EHS184" s="145"/>
      <c r="EHT184" s="145"/>
      <c r="EHU184" s="145"/>
      <c r="EHV184" s="145"/>
      <c r="EHW184" s="145"/>
      <c r="EHX184" s="145"/>
      <c r="EHY184" s="145"/>
      <c r="EHZ184" s="145"/>
      <c r="EIA184" s="145"/>
      <c r="EID184" s="145"/>
      <c r="EIG184" s="145"/>
      <c r="EIJ184" s="145"/>
      <c r="EIM184" s="145"/>
      <c r="EIP184" s="145"/>
      <c r="EJB184" s="145"/>
      <c r="EJE184" s="145"/>
      <c r="EJH184" s="145"/>
      <c r="EJK184" s="145"/>
      <c r="EJT184" s="145"/>
      <c r="EJZ184" s="145"/>
      <c r="EKC184" s="145"/>
      <c r="EKF184" s="145"/>
      <c r="EKI184" s="145"/>
      <c r="EKO184" s="145"/>
      <c r="EKR184" s="145"/>
      <c r="EKX184" s="145"/>
      <c r="EKZ184" s="145"/>
      <c r="ELA184" s="145"/>
      <c r="ELC184" s="145"/>
      <c r="ELF184" s="145"/>
      <c r="ELI184" s="145"/>
      <c r="ELL184" s="145"/>
      <c r="ELT184" s="145"/>
      <c r="ELY184" s="145"/>
      <c r="EMH184" s="145"/>
      <c r="EMK184" s="145"/>
      <c r="EMS184" s="145"/>
      <c r="ENO184" s="145"/>
      <c r="ENP184" s="145"/>
      <c r="ENQ184" s="145"/>
      <c r="ENR184" s="145"/>
      <c r="ENS184" s="145"/>
      <c r="ENT184" s="145"/>
      <c r="EOL184" s="145"/>
      <c r="EOM184" s="145"/>
      <c r="EOP184" s="145"/>
      <c r="EOS184" s="145"/>
      <c r="EOU184" s="145"/>
      <c r="EOW184" s="145"/>
      <c r="EOZ184" s="145"/>
      <c r="EPC184" s="145"/>
      <c r="EPF184" s="145"/>
      <c r="EPI184" s="145"/>
      <c r="EPL184" s="145"/>
      <c r="EPO184" s="145"/>
      <c r="EPR184" s="145"/>
      <c r="EPU184" s="145"/>
      <c r="EPW184" s="145"/>
      <c r="EQJ184" s="145"/>
      <c r="EQK184" s="145"/>
      <c r="EQL184" s="145"/>
      <c r="EQM184" s="145"/>
      <c r="EQN184" s="145"/>
      <c r="EQO184" s="145"/>
      <c r="EQP184" s="145"/>
      <c r="EQQ184" s="145"/>
      <c r="EQR184" s="145"/>
      <c r="EQS184" s="145"/>
      <c r="EQT184" s="145"/>
      <c r="EQU184" s="145"/>
      <c r="EQV184" s="145"/>
      <c r="EQW184" s="145"/>
      <c r="ERA184" s="145"/>
      <c r="ERC184" s="145"/>
      <c r="ERD184" s="145"/>
      <c r="ERE184" s="145"/>
      <c r="ERF184" s="145"/>
      <c r="ERI184" s="145"/>
      <c r="ERK184" s="145"/>
      <c r="ERL184" s="145"/>
      <c r="ERM184" s="145"/>
      <c r="ERN184" s="145"/>
      <c r="ERO184" s="145"/>
      <c r="ERP184" s="145"/>
      <c r="ERQ184" s="145"/>
      <c r="ERR184" s="145"/>
      <c r="ERS184" s="145"/>
      <c r="ERT184" s="145"/>
      <c r="ERU184" s="145"/>
      <c r="ERV184" s="145"/>
      <c r="ERW184" s="145"/>
      <c r="ERZ184" s="145"/>
      <c r="ESC184" s="145"/>
      <c r="ESF184" s="145"/>
      <c r="ESI184" s="145"/>
      <c r="ESL184" s="145"/>
      <c r="ESX184" s="145"/>
      <c r="ETA184" s="145"/>
      <c r="ETD184" s="145"/>
      <c r="ETG184" s="145"/>
      <c r="ETP184" s="145"/>
      <c r="ETV184" s="145"/>
      <c r="ETY184" s="145"/>
      <c r="EUB184" s="145"/>
      <c r="EUE184" s="145"/>
      <c r="EUK184" s="145"/>
      <c r="EUN184" s="145"/>
      <c r="EUT184" s="145"/>
      <c r="EUV184" s="145"/>
      <c r="EUW184" s="145"/>
      <c r="EUY184" s="145"/>
      <c r="EVB184" s="145"/>
      <c r="EVE184" s="145"/>
      <c r="EVH184" s="145"/>
      <c r="EVP184" s="145"/>
      <c r="EVU184" s="145"/>
      <c r="EWD184" s="145"/>
      <c r="EWG184" s="145"/>
      <c r="EWO184" s="145"/>
      <c r="EXK184" s="145"/>
      <c r="EXL184" s="145"/>
      <c r="EXM184" s="145"/>
      <c r="EXN184" s="145"/>
      <c r="EXO184" s="145"/>
      <c r="EXP184" s="145"/>
      <c r="EYH184" s="145"/>
      <c r="EYI184" s="145"/>
      <c r="EYL184" s="145"/>
      <c r="EYO184" s="145"/>
      <c r="EYQ184" s="145"/>
      <c r="EYS184" s="145"/>
      <c r="EYV184" s="145"/>
      <c r="EYY184" s="145"/>
      <c r="EZB184" s="145"/>
      <c r="EZE184" s="145"/>
      <c r="EZH184" s="145"/>
      <c r="EZK184" s="145"/>
      <c r="EZN184" s="145"/>
      <c r="EZQ184" s="145"/>
      <c r="EZS184" s="145"/>
      <c r="FAF184" s="145"/>
      <c r="FAG184" s="145"/>
      <c r="FAH184" s="145"/>
      <c r="FAI184" s="145"/>
      <c r="FAJ184" s="145"/>
      <c r="FAK184" s="145"/>
      <c r="FAL184" s="145"/>
      <c r="FAM184" s="145"/>
      <c r="FAN184" s="145"/>
      <c r="FAO184" s="145"/>
      <c r="FAP184" s="145"/>
      <c r="FAQ184" s="145"/>
      <c r="FAR184" s="145"/>
      <c r="FAS184" s="145"/>
      <c r="FAW184" s="145"/>
      <c r="FAY184" s="145"/>
      <c r="FAZ184" s="145"/>
      <c r="FBA184" s="145"/>
      <c r="FBB184" s="145"/>
      <c r="FBE184" s="145"/>
      <c r="FBG184" s="145"/>
      <c r="FBH184" s="145"/>
      <c r="FBI184" s="145"/>
      <c r="FBJ184" s="145"/>
      <c r="FBK184" s="145"/>
      <c r="FBL184" s="145"/>
      <c r="FBM184" s="145"/>
      <c r="FBN184" s="145"/>
      <c r="FBO184" s="145"/>
      <c r="FBP184" s="145"/>
      <c r="FBQ184" s="145"/>
      <c r="FBR184" s="145"/>
      <c r="FBS184" s="145"/>
      <c r="FBV184" s="145"/>
      <c r="FBY184" s="145"/>
      <c r="FCB184" s="145"/>
      <c r="FCE184" s="145"/>
      <c r="FCH184" s="145"/>
      <c r="FCT184" s="145"/>
      <c r="FCW184" s="145"/>
      <c r="FCZ184" s="145"/>
      <c r="FDC184" s="145"/>
      <c r="FDL184" s="145"/>
      <c r="FDR184" s="145"/>
      <c r="FDU184" s="145"/>
      <c r="FDX184" s="145"/>
      <c r="FEA184" s="145"/>
      <c r="FEG184" s="145"/>
      <c r="FEJ184" s="145"/>
      <c r="FEP184" s="145"/>
      <c r="FER184" s="145"/>
      <c r="FES184" s="145"/>
      <c r="FEU184" s="145"/>
      <c r="FEX184" s="145"/>
      <c r="FFA184" s="145"/>
      <c r="FFD184" s="145"/>
      <c r="FFL184" s="145"/>
      <c r="FFQ184" s="145"/>
      <c r="FFZ184" s="145"/>
      <c r="FGC184" s="145"/>
      <c r="FGK184" s="145"/>
      <c r="FHG184" s="145"/>
      <c r="FHH184" s="145"/>
      <c r="FHI184" s="145"/>
      <c r="FHJ184" s="145"/>
      <c r="FHK184" s="145"/>
      <c r="FHL184" s="145"/>
      <c r="FID184" s="145"/>
      <c r="FIE184" s="145"/>
      <c r="FIH184" s="145"/>
      <c r="FIK184" s="145"/>
      <c r="FIM184" s="145"/>
      <c r="FIO184" s="145"/>
      <c r="FIR184" s="145"/>
      <c r="FIU184" s="145"/>
      <c r="FIX184" s="145"/>
      <c r="FJA184" s="145"/>
      <c r="FJD184" s="145"/>
      <c r="FJG184" s="145"/>
      <c r="FJJ184" s="145"/>
      <c r="FJM184" s="145"/>
      <c r="FJO184" s="145"/>
      <c r="FKB184" s="145"/>
      <c r="FKC184" s="145"/>
      <c r="FKD184" s="145"/>
      <c r="FKE184" s="145"/>
      <c r="FKF184" s="145"/>
      <c r="FKG184" s="145"/>
      <c r="FKH184" s="145"/>
      <c r="FKI184" s="145"/>
      <c r="FKJ184" s="145"/>
      <c r="FKK184" s="145"/>
      <c r="FKL184" s="145"/>
      <c r="FKM184" s="145"/>
      <c r="FKN184" s="145"/>
      <c r="FKO184" s="145"/>
      <c r="FKS184" s="145"/>
      <c r="FKU184" s="145"/>
      <c r="FKV184" s="145"/>
      <c r="FKW184" s="145"/>
      <c r="FKX184" s="145"/>
      <c r="FLA184" s="145"/>
      <c r="FLC184" s="145"/>
      <c r="FLD184" s="145"/>
      <c r="FLE184" s="145"/>
      <c r="FLF184" s="145"/>
      <c r="FLG184" s="145"/>
      <c r="FLH184" s="145"/>
      <c r="FLI184" s="145"/>
      <c r="FLJ184" s="145"/>
      <c r="FLK184" s="145"/>
      <c r="FLL184" s="145"/>
      <c r="FLM184" s="145"/>
      <c r="FLN184" s="145"/>
      <c r="FLO184" s="145"/>
      <c r="FLR184" s="145"/>
      <c r="FLU184" s="145"/>
      <c r="FLX184" s="145"/>
      <c r="FMA184" s="145"/>
      <c r="FMD184" s="145"/>
      <c r="FMP184" s="145"/>
      <c r="FMS184" s="145"/>
      <c r="FMV184" s="145"/>
      <c r="FMY184" s="145"/>
      <c r="FNH184" s="145"/>
      <c r="FNN184" s="145"/>
      <c r="FNQ184" s="145"/>
      <c r="FNT184" s="145"/>
      <c r="FNW184" s="145"/>
      <c r="FOC184" s="145"/>
      <c r="FOF184" s="145"/>
      <c r="FOL184" s="145"/>
      <c r="FON184" s="145"/>
      <c r="FOO184" s="145"/>
      <c r="FOQ184" s="145"/>
      <c r="FOT184" s="145"/>
      <c r="FOW184" s="145"/>
      <c r="FOZ184" s="145"/>
      <c r="FPH184" s="145"/>
      <c r="FPM184" s="145"/>
      <c r="FPV184" s="145"/>
      <c r="FPY184" s="145"/>
      <c r="FQG184" s="145"/>
      <c r="FRC184" s="145"/>
      <c r="FRD184" s="145"/>
      <c r="FRE184" s="145"/>
      <c r="FRF184" s="145"/>
      <c r="FRG184" s="145"/>
      <c r="FRH184" s="145"/>
      <c r="FRZ184" s="145"/>
      <c r="FSA184" s="145"/>
      <c r="FSD184" s="145"/>
      <c r="FSG184" s="145"/>
      <c r="FSI184" s="145"/>
      <c r="FSK184" s="145"/>
      <c r="FSN184" s="145"/>
      <c r="FSQ184" s="145"/>
      <c r="FST184" s="145"/>
      <c r="FSW184" s="145"/>
      <c r="FSZ184" s="145"/>
      <c r="FTC184" s="145"/>
      <c r="FTF184" s="145"/>
      <c r="FTI184" s="145"/>
      <c r="FTK184" s="145"/>
      <c r="FTX184" s="145"/>
      <c r="FTY184" s="145"/>
      <c r="FTZ184" s="145"/>
      <c r="FUA184" s="145"/>
      <c r="FUB184" s="145"/>
      <c r="FUC184" s="145"/>
      <c r="FUD184" s="145"/>
      <c r="FUE184" s="145"/>
      <c r="FUF184" s="145"/>
      <c r="FUG184" s="145"/>
      <c r="FUH184" s="145"/>
      <c r="FUI184" s="145"/>
      <c r="FUJ184" s="145"/>
      <c r="FUK184" s="145"/>
      <c r="FUO184" s="145"/>
      <c r="FUQ184" s="145"/>
      <c r="FUR184" s="145"/>
      <c r="FUS184" s="145"/>
      <c r="FUT184" s="145"/>
      <c r="FUW184" s="145"/>
      <c r="FUY184" s="145"/>
      <c r="FUZ184" s="145"/>
      <c r="FVA184" s="145"/>
      <c r="FVB184" s="145"/>
      <c r="FVC184" s="145"/>
      <c r="FVD184" s="145"/>
      <c r="FVE184" s="145"/>
      <c r="FVF184" s="145"/>
      <c r="FVG184" s="145"/>
      <c r="FVH184" s="145"/>
      <c r="FVI184" s="145"/>
      <c r="FVJ184" s="145"/>
      <c r="FVK184" s="145"/>
      <c r="FVN184" s="145"/>
      <c r="FVQ184" s="145"/>
      <c r="FVT184" s="145"/>
      <c r="FVW184" s="145"/>
      <c r="FVZ184" s="145"/>
      <c r="FWL184" s="145"/>
      <c r="FWO184" s="145"/>
      <c r="FWR184" s="145"/>
      <c r="FWU184" s="145"/>
      <c r="FXD184" s="145"/>
      <c r="FXJ184" s="145"/>
      <c r="FXM184" s="145"/>
      <c r="FXP184" s="145"/>
      <c r="FXS184" s="145"/>
      <c r="FXY184" s="145"/>
      <c r="FYB184" s="145"/>
      <c r="FYH184" s="145"/>
      <c r="FYJ184" s="145"/>
      <c r="FYK184" s="145"/>
      <c r="FYM184" s="145"/>
      <c r="FYP184" s="145"/>
      <c r="FYS184" s="145"/>
      <c r="FYV184" s="145"/>
      <c r="FZD184" s="145"/>
      <c r="FZI184" s="145"/>
      <c r="FZR184" s="145"/>
      <c r="FZU184" s="145"/>
      <c r="GAC184" s="145"/>
      <c r="GAY184" s="145"/>
      <c r="GAZ184" s="145"/>
      <c r="GBA184" s="145"/>
      <c r="GBB184" s="145"/>
      <c r="GBC184" s="145"/>
      <c r="GBD184" s="145"/>
      <c r="GBV184" s="145"/>
      <c r="GBW184" s="145"/>
      <c r="GBZ184" s="145"/>
      <c r="GCC184" s="145"/>
      <c r="GCE184" s="145"/>
      <c r="GCG184" s="145"/>
      <c r="GCJ184" s="145"/>
      <c r="GCM184" s="145"/>
      <c r="GCP184" s="145"/>
      <c r="GCS184" s="145"/>
      <c r="GCV184" s="145"/>
      <c r="GCY184" s="145"/>
      <c r="GDB184" s="145"/>
      <c r="GDE184" s="145"/>
      <c r="GDG184" s="145"/>
      <c r="GDT184" s="145"/>
      <c r="GDU184" s="145"/>
      <c r="GDV184" s="145"/>
      <c r="GDW184" s="145"/>
      <c r="GDX184" s="145"/>
      <c r="GDY184" s="145"/>
      <c r="GDZ184" s="145"/>
      <c r="GEA184" s="145"/>
      <c r="GEB184" s="145"/>
      <c r="GEC184" s="145"/>
      <c r="GED184" s="145"/>
      <c r="GEE184" s="145"/>
      <c r="GEF184" s="145"/>
      <c r="GEG184" s="145"/>
      <c r="GEK184" s="145"/>
      <c r="GEM184" s="145"/>
      <c r="GEN184" s="145"/>
      <c r="GEO184" s="145"/>
      <c r="GEP184" s="145"/>
      <c r="GES184" s="145"/>
      <c r="GEU184" s="145"/>
      <c r="GEV184" s="145"/>
      <c r="GEW184" s="145"/>
      <c r="GEX184" s="145"/>
      <c r="GEY184" s="145"/>
      <c r="GEZ184" s="145"/>
      <c r="GFA184" s="145"/>
      <c r="GFB184" s="145"/>
      <c r="GFC184" s="145"/>
      <c r="GFD184" s="145"/>
      <c r="GFE184" s="145"/>
      <c r="GFF184" s="145"/>
      <c r="GFG184" s="145"/>
      <c r="GFJ184" s="145"/>
      <c r="GFM184" s="145"/>
      <c r="GFP184" s="145"/>
      <c r="GFS184" s="145"/>
      <c r="GFV184" s="145"/>
      <c r="GGH184" s="145"/>
      <c r="GGK184" s="145"/>
      <c r="GGN184" s="145"/>
      <c r="GGQ184" s="145"/>
      <c r="GGZ184" s="145"/>
      <c r="GHF184" s="145"/>
      <c r="GHI184" s="145"/>
      <c r="GHL184" s="145"/>
      <c r="GHO184" s="145"/>
      <c r="GHU184" s="145"/>
      <c r="GHX184" s="145"/>
      <c r="GID184" s="145"/>
      <c r="GIF184" s="145"/>
      <c r="GIG184" s="145"/>
      <c r="GII184" s="145"/>
      <c r="GIL184" s="145"/>
      <c r="GIO184" s="145"/>
      <c r="GIR184" s="145"/>
      <c r="GIZ184" s="145"/>
      <c r="GJE184" s="145"/>
      <c r="GJN184" s="145"/>
      <c r="GJQ184" s="145"/>
      <c r="GJY184" s="145"/>
      <c r="GKU184" s="145"/>
      <c r="GKV184" s="145"/>
      <c r="GKW184" s="145"/>
      <c r="GKX184" s="145"/>
      <c r="GKY184" s="145"/>
      <c r="GKZ184" s="145"/>
      <c r="GLR184" s="145"/>
      <c r="GLS184" s="145"/>
      <c r="GLV184" s="145"/>
      <c r="GLY184" s="145"/>
      <c r="GMA184" s="145"/>
      <c r="GMC184" s="145"/>
      <c r="GMF184" s="145"/>
      <c r="GMI184" s="145"/>
      <c r="GML184" s="145"/>
      <c r="GMO184" s="145"/>
      <c r="GMR184" s="145"/>
      <c r="GMU184" s="145"/>
      <c r="GMX184" s="145"/>
      <c r="GNA184" s="145"/>
      <c r="GNC184" s="145"/>
      <c r="GNP184" s="145"/>
      <c r="GNQ184" s="145"/>
      <c r="GNR184" s="145"/>
      <c r="GNS184" s="145"/>
      <c r="GNT184" s="145"/>
      <c r="GNU184" s="145"/>
      <c r="GNV184" s="145"/>
      <c r="GNW184" s="145"/>
      <c r="GNX184" s="145"/>
      <c r="GNY184" s="145"/>
      <c r="GNZ184" s="145"/>
      <c r="GOA184" s="145"/>
      <c r="GOB184" s="145"/>
      <c r="GOC184" s="145"/>
      <c r="GOG184" s="145"/>
      <c r="GOI184" s="145"/>
      <c r="GOJ184" s="145"/>
      <c r="GOK184" s="145"/>
      <c r="GOL184" s="145"/>
      <c r="GOO184" s="145"/>
      <c r="GOQ184" s="145"/>
      <c r="GOR184" s="145"/>
      <c r="GOS184" s="145"/>
      <c r="GOT184" s="145"/>
      <c r="GOU184" s="145"/>
      <c r="GOV184" s="145"/>
      <c r="GOW184" s="145"/>
      <c r="GOX184" s="145"/>
      <c r="GOY184" s="145"/>
      <c r="GOZ184" s="145"/>
      <c r="GPA184" s="145"/>
      <c r="GPB184" s="145"/>
      <c r="GPC184" s="145"/>
      <c r="GPF184" s="145"/>
      <c r="GPI184" s="145"/>
      <c r="GPL184" s="145"/>
      <c r="GPO184" s="145"/>
      <c r="GPR184" s="145"/>
      <c r="GQD184" s="145"/>
      <c r="GQG184" s="145"/>
      <c r="GQJ184" s="145"/>
      <c r="GQM184" s="145"/>
      <c r="GQV184" s="145"/>
      <c r="GRB184" s="145"/>
      <c r="GRE184" s="145"/>
      <c r="GRH184" s="145"/>
      <c r="GRK184" s="145"/>
      <c r="GRQ184" s="145"/>
      <c r="GRT184" s="145"/>
      <c r="GRZ184" s="145"/>
      <c r="GSB184" s="145"/>
      <c r="GSC184" s="145"/>
      <c r="GSE184" s="145"/>
      <c r="GSH184" s="145"/>
      <c r="GSK184" s="145"/>
      <c r="GSN184" s="145"/>
      <c r="GSV184" s="145"/>
      <c r="GTA184" s="145"/>
      <c r="GTJ184" s="145"/>
      <c r="GTM184" s="145"/>
      <c r="GTU184" s="145"/>
      <c r="GUQ184" s="145"/>
      <c r="GUR184" s="145"/>
      <c r="GUS184" s="145"/>
      <c r="GUT184" s="145"/>
      <c r="GUU184" s="145"/>
      <c r="GUV184" s="145"/>
      <c r="GVN184" s="145"/>
      <c r="GVO184" s="145"/>
      <c r="GVR184" s="145"/>
      <c r="GVU184" s="145"/>
      <c r="GVW184" s="145"/>
      <c r="GVY184" s="145"/>
      <c r="GWB184" s="145"/>
      <c r="GWE184" s="145"/>
      <c r="GWH184" s="145"/>
      <c r="GWK184" s="145"/>
      <c r="GWN184" s="145"/>
      <c r="GWQ184" s="145"/>
      <c r="GWT184" s="145"/>
      <c r="GWW184" s="145"/>
      <c r="GWY184" s="145"/>
      <c r="GXL184" s="145"/>
      <c r="GXM184" s="145"/>
      <c r="GXN184" s="145"/>
      <c r="GXO184" s="145"/>
      <c r="GXP184" s="145"/>
      <c r="GXQ184" s="145"/>
      <c r="GXR184" s="145"/>
      <c r="GXS184" s="145"/>
      <c r="GXT184" s="145"/>
      <c r="GXU184" s="145"/>
      <c r="GXV184" s="145"/>
      <c r="GXW184" s="145"/>
      <c r="GXX184" s="145"/>
      <c r="GXY184" s="145"/>
      <c r="GYC184" s="145"/>
      <c r="GYE184" s="145"/>
      <c r="GYF184" s="145"/>
      <c r="GYG184" s="145"/>
      <c r="GYH184" s="145"/>
      <c r="GYK184" s="145"/>
      <c r="GYM184" s="145"/>
      <c r="GYN184" s="145"/>
      <c r="GYO184" s="145"/>
      <c r="GYP184" s="145"/>
      <c r="GYQ184" s="145"/>
      <c r="GYR184" s="145"/>
      <c r="GYS184" s="145"/>
      <c r="GYT184" s="145"/>
      <c r="GYU184" s="145"/>
      <c r="GYV184" s="145"/>
      <c r="GYW184" s="145"/>
      <c r="GYX184" s="145"/>
      <c r="GYY184" s="145"/>
      <c r="GZB184" s="145"/>
      <c r="GZE184" s="145"/>
      <c r="GZH184" s="145"/>
      <c r="GZK184" s="145"/>
      <c r="GZN184" s="145"/>
      <c r="GZZ184" s="145"/>
      <c r="HAC184" s="145"/>
      <c r="HAF184" s="145"/>
      <c r="HAI184" s="145"/>
      <c r="HAR184" s="145"/>
      <c r="HAX184" s="145"/>
      <c r="HBA184" s="145"/>
      <c r="HBD184" s="145"/>
      <c r="HBG184" s="145"/>
      <c r="HBM184" s="145"/>
      <c r="HBP184" s="145"/>
      <c r="HBV184" s="145"/>
      <c r="HBX184" s="145"/>
      <c r="HBY184" s="145"/>
      <c r="HCA184" s="145"/>
      <c r="HCD184" s="145"/>
      <c r="HCG184" s="145"/>
      <c r="HCJ184" s="145"/>
      <c r="HCR184" s="145"/>
      <c r="HCW184" s="145"/>
      <c r="HDF184" s="145"/>
      <c r="HDI184" s="145"/>
      <c r="HDQ184" s="145"/>
      <c r="HEM184" s="145"/>
      <c r="HEN184" s="145"/>
      <c r="HEO184" s="145"/>
      <c r="HEP184" s="145"/>
      <c r="HEQ184" s="145"/>
      <c r="HER184" s="145"/>
      <c r="HFJ184" s="145"/>
      <c r="HFK184" s="145"/>
      <c r="HFN184" s="145"/>
      <c r="HFQ184" s="145"/>
      <c r="HFS184" s="145"/>
      <c r="HFU184" s="145"/>
      <c r="HFX184" s="145"/>
      <c r="HGA184" s="145"/>
      <c r="HGD184" s="145"/>
      <c r="HGG184" s="145"/>
      <c r="HGJ184" s="145"/>
      <c r="HGM184" s="145"/>
      <c r="HGP184" s="145"/>
      <c r="HGS184" s="145"/>
      <c r="HGU184" s="145"/>
      <c r="HHH184" s="145"/>
      <c r="HHI184" s="145"/>
      <c r="HHJ184" s="145"/>
      <c r="HHK184" s="145"/>
      <c r="HHL184" s="145"/>
      <c r="HHM184" s="145"/>
      <c r="HHN184" s="145"/>
      <c r="HHO184" s="145"/>
      <c r="HHP184" s="145"/>
      <c r="HHQ184" s="145"/>
      <c r="HHR184" s="145"/>
      <c r="HHS184" s="145"/>
      <c r="HHT184" s="145"/>
      <c r="HHU184" s="145"/>
      <c r="HHY184" s="145"/>
      <c r="HIA184" s="145"/>
      <c r="HIB184" s="145"/>
      <c r="HIC184" s="145"/>
      <c r="HID184" s="145"/>
      <c r="HIG184" s="145"/>
      <c r="HII184" s="145"/>
      <c r="HIJ184" s="145"/>
      <c r="HIK184" s="145"/>
      <c r="HIL184" s="145"/>
      <c r="HIM184" s="145"/>
      <c r="HIN184" s="145"/>
      <c r="HIO184" s="145"/>
      <c r="HIP184" s="145"/>
      <c r="HIQ184" s="145"/>
      <c r="HIR184" s="145"/>
      <c r="HIS184" s="145"/>
      <c r="HIT184" s="145"/>
      <c r="HIU184" s="145"/>
      <c r="HIX184" s="145"/>
      <c r="HJA184" s="145"/>
      <c r="HJD184" s="145"/>
      <c r="HJG184" s="145"/>
      <c r="HJJ184" s="145"/>
      <c r="HJV184" s="145"/>
      <c r="HJY184" s="145"/>
      <c r="HKB184" s="145"/>
      <c r="HKE184" s="145"/>
      <c r="HKN184" s="145"/>
      <c r="HKT184" s="145"/>
      <c r="HKW184" s="145"/>
      <c r="HKZ184" s="145"/>
      <c r="HLC184" s="145"/>
      <c r="HLI184" s="145"/>
      <c r="HLL184" s="145"/>
      <c r="HLR184" s="145"/>
      <c r="HLT184" s="145"/>
      <c r="HLU184" s="145"/>
      <c r="HLW184" s="145"/>
      <c r="HLZ184" s="145"/>
      <c r="HMC184" s="145"/>
      <c r="HMF184" s="145"/>
      <c r="HMN184" s="145"/>
      <c r="HMS184" s="145"/>
      <c r="HNB184" s="145"/>
      <c r="HNE184" s="145"/>
      <c r="HNM184" s="145"/>
      <c r="HOI184" s="145"/>
      <c r="HOJ184" s="145"/>
      <c r="HOK184" s="145"/>
      <c r="HOL184" s="145"/>
      <c r="HOM184" s="145"/>
      <c r="HON184" s="145"/>
      <c r="HPF184" s="145"/>
      <c r="HPG184" s="145"/>
      <c r="HPJ184" s="145"/>
      <c r="HPM184" s="145"/>
      <c r="HPO184" s="145"/>
      <c r="HPQ184" s="145"/>
      <c r="HPT184" s="145"/>
      <c r="HPW184" s="145"/>
      <c r="HPZ184" s="145"/>
      <c r="HQC184" s="145"/>
      <c r="HQF184" s="145"/>
      <c r="HQI184" s="145"/>
      <c r="HQL184" s="145"/>
      <c r="HQO184" s="145"/>
      <c r="HQQ184" s="145"/>
      <c r="HRD184" s="145"/>
      <c r="HRE184" s="145"/>
      <c r="HRF184" s="145"/>
      <c r="HRG184" s="145"/>
      <c r="HRH184" s="145"/>
      <c r="HRI184" s="145"/>
      <c r="HRJ184" s="145"/>
      <c r="HRK184" s="145"/>
      <c r="HRL184" s="145"/>
      <c r="HRM184" s="145"/>
      <c r="HRN184" s="145"/>
      <c r="HRO184" s="145"/>
      <c r="HRP184" s="145"/>
      <c r="HRQ184" s="145"/>
      <c r="HRU184" s="145"/>
      <c r="HRW184" s="145"/>
      <c r="HRX184" s="145"/>
      <c r="HRY184" s="145"/>
      <c r="HRZ184" s="145"/>
      <c r="HSC184" s="145"/>
      <c r="HSE184" s="145"/>
      <c r="HSF184" s="145"/>
      <c r="HSG184" s="145"/>
      <c r="HSH184" s="145"/>
      <c r="HSI184" s="145"/>
      <c r="HSJ184" s="145"/>
      <c r="HSK184" s="145"/>
      <c r="HSL184" s="145"/>
      <c r="HSM184" s="145"/>
      <c r="HSN184" s="145"/>
      <c r="HSO184" s="145"/>
      <c r="HSP184" s="145"/>
      <c r="HSQ184" s="145"/>
      <c r="HST184" s="145"/>
      <c r="HSW184" s="145"/>
      <c r="HSZ184" s="145"/>
      <c r="HTC184" s="145"/>
      <c r="HTF184" s="145"/>
      <c r="HTR184" s="145"/>
      <c r="HTU184" s="145"/>
      <c r="HTX184" s="145"/>
      <c r="HUA184" s="145"/>
      <c r="HUJ184" s="145"/>
      <c r="HUP184" s="145"/>
      <c r="HUS184" s="145"/>
      <c r="HUV184" s="145"/>
      <c r="HUY184" s="145"/>
      <c r="HVE184" s="145"/>
      <c r="HVH184" s="145"/>
      <c r="HVN184" s="145"/>
      <c r="HVP184" s="145"/>
      <c r="HVQ184" s="145"/>
      <c r="HVS184" s="145"/>
      <c r="HVV184" s="145"/>
      <c r="HVY184" s="145"/>
      <c r="HWB184" s="145"/>
      <c r="HWJ184" s="145"/>
      <c r="HWO184" s="145"/>
      <c r="HWX184" s="145"/>
      <c r="HXA184" s="145"/>
      <c r="HXI184" s="145"/>
      <c r="HYE184" s="145"/>
      <c r="HYF184" s="145"/>
      <c r="HYG184" s="145"/>
      <c r="HYH184" s="145"/>
      <c r="HYI184" s="145"/>
      <c r="HYJ184" s="145"/>
      <c r="HZB184" s="145"/>
      <c r="HZC184" s="145"/>
      <c r="HZF184" s="145"/>
      <c r="HZI184" s="145"/>
      <c r="HZK184" s="145"/>
      <c r="HZM184" s="145"/>
      <c r="HZP184" s="145"/>
      <c r="HZS184" s="145"/>
      <c r="HZV184" s="145"/>
      <c r="HZY184" s="145"/>
      <c r="IAB184" s="145"/>
      <c r="IAE184" s="145"/>
      <c r="IAH184" s="145"/>
      <c r="IAK184" s="145"/>
      <c r="IAM184" s="145"/>
      <c r="IAZ184" s="145"/>
      <c r="IBA184" s="145"/>
      <c r="IBB184" s="145"/>
      <c r="IBC184" s="145"/>
      <c r="IBD184" s="145"/>
      <c r="IBE184" s="145"/>
      <c r="IBF184" s="145"/>
      <c r="IBG184" s="145"/>
      <c r="IBH184" s="145"/>
      <c r="IBI184" s="145"/>
      <c r="IBJ184" s="145"/>
      <c r="IBK184" s="145"/>
      <c r="IBL184" s="145"/>
      <c r="IBM184" s="145"/>
      <c r="IBQ184" s="145"/>
      <c r="IBS184" s="145"/>
      <c r="IBT184" s="145"/>
      <c r="IBU184" s="145"/>
      <c r="IBV184" s="145"/>
      <c r="IBY184" s="145"/>
      <c r="ICA184" s="145"/>
      <c r="ICB184" s="145"/>
      <c r="ICC184" s="145"/>
      <c r="ICD184" s="145"/>
      <c r="ICE184" s="145"/>
      <c r="ICF184" s="145"/>
      <c r="ICG184" s="145"/>
      <c r="ICH184" s="145"/>
      <c r="ICI184" s="145"/>
      <c r="ICJ184" s="145"/>
      <c r="ICK184" s="145"/>
      <c r="ICL184" s="145"/>
      <c r="ICM184" s="145"/>
      <c r="ICP184" s="145"/>
      <c r="ICS184" s="145"/>
      <c r="ICV184" s="145"/>
      <c r="ICY184" s="145"/>
      <c r="IDB184" s="145"/>
      <c r="IDN184" s="145"/>
      <c r="IDQ184" s="145"/>
      <c r="IDT184" s="145"/>
      <c r="IDW184" s="145"/>
      <c r="IEF184" s="145"/>
      <c r="IEL184" s="145"/>
      <c r="IEO184" s="145"/>
      <c r="IER184" s="145"/>
      <c r="IEU184" s="145"/>
      <c r="IFA184" s="145"/>
      <c r="IFD184" s="145"/>
      <c r="IFJ184" s="145"/>
      <c r="IFL184" s="145"/>
      <c r="IFM184" s="145"/>
      <c r="IFO184" s="145"/>
      <c r="IFR184" s="145"/>
      <c r="IFU184" s="145"/>
      <c r="IFX184" s="145"/>
      <c r="IGF184" s="145"/>
      <c r="IGK184" s="145"/>
      <c r="IGT184" s="145"/>
      <c r="IGW184" s="145"/>
      <c r="IHE184" s="145"/>
      <c r="IIA184" s="145"/>
      <c r="IIB184" s="145"/>
      <c r="IIC184" s="145"/>
      <c r="IID184" s="145"/>
      <c r="IIE184" s="145"/>
      <c r="IIF184" s="145"/>
      <c r="IIX184" s="145"/>
      <c r="IIY184" s="145"/>
      <c r="IJB184" s="145"/>
      <c r="IJE184" s="145"/>
      <c r="IJG184" s="145"/>
      <c r="IJI184" s="145"/>
      <c r="IJL184" s="145"/>
      <c r="IJO184" s="145"/>
      <c r="IJR184" s="145"/>
      <c r="IJU184" s="145"/>
      <c r="IJX184" s="145"/>
      <c r="IKA184" s="145"/>
      <c r="IKD184" s="145"/>
      <c r="IKG184" s="145"/>
      <c r="IKI184" s="145"/>
      <c r="IKV184" s="145"/>
      <c r="IKW184" s="145"/>
      <c r="IKX184" s="145"/>
      <c r="IKY184" s="145"/>
      <c r="IKZ184" s="145"/>
      <c r="ILA184" s="145"/>
      <c r="ILB184" s="145"/>
      <c r="ILC184" s="145"/>
      <c r="ILD184" s="145"/>
      <c r="ILE184" s="145"/>
      <c r="ILF184" s="145"/>
      <c r="ILG184" s="145"/>
      <c r="ILH184" s="145"/>
      <c r="ILI184" s="145"/>
      <c r="ILM184" s="145"/>
      <c r="ILO184" s="145"/>
      <c r="ILP184" s="145"/>
      <c r="ILQ184" s="145"/>
      <c r="ILR184" s="145"/>
      <c r="ILU184" s="145"/>
      <c r="ILW184" s="145"/>
      <c r="ILX184" s="145"/>
      <c r="ILY184" s="145"/>
      <c r="ILZ184" s="145"/>
      <c r="IMA184" s="145"/>
      <c r="IMB184" s="145"/>
      <c r="IMC184" s="145"/>
      <c r="IMD184" s="145"/>
      <c r="IME184" s="145"/>
      <c r="IMF184" s="145"/>
      <c r="IMG184" s="145"/>
      <c r="IMH184" s="145"/>
      <c r="IMI184" s="145"/>
      <c r="IML184" s="145"/>
      <c r="IMO184" s="145"/>
      <c r="IMR184" s="145"/>
      <c r="IMU184" s="145"/>
      <c r="IMX184" s="145"/>
      <c r="INJ184" s="145"/>
      <c r="INM184" s="145"/>
      <c r="INP184" s="145"/>
      <c r="INS184" s="145"/>
      <c r="IOB184" s="145"/>
      <c r="IOH184" s="145"/>
      <c r="IOK184" s="145"/>
      <c r="ION184" s="145"/>
      <c r="IOQ184" s="145"/>
      <c r="IOW184" s="145"/>
      <c r="IOZ184" s="145"/>
      <c r="IPF184" s="145"/>
      <c r="IPH184" s="145"/>
      <c r="IPI184" s="145"/>
      <c r="IPK184" s="145"/>
      <c r="IPN184" s="145"/>
      <c r="IPQ184" s="145"/>
      <c r="IPT184" s="145"/>
      <c r="IQB184" s="145"/>
      <c r="IQG184" s="145"/>
      <c r="IQP184" s="145"/>
      <c r="IQS184" s="145"/>
      <c r="IRA184" s="145"/>
      <c r="IRW184" s="145"/>
      <c r="IRX184" s="145"/>
      <c r="IRY184" s="145"/>
      <c r="IRZ184" s="145"/>
      <c r="ISA184" s="145"/>
      <c r="ISB184" s="145"/>
      <c r="IST184" s="145"/>
      <c r="ISU184" s="145"/>
      <c r="ISX184" s="145"/>
      <c r="ITA184" s="145"/>
      <c r="ITC184" s="145"/>
      <c r="ITE184" s="145"/>
      <c r="ITH184" s="145"/>
      <c r="ITK184" s="145"/>
      <c r="ITN184" s="145"/>
      <c r="ITQ184" s="145"/>
      <c r="ITT184" s="145"/>
      <c r="ITW184" s="145"/>
      <c r="ITZ184" s="145"/>
      <c r="IUC184" s="145"/>
      <c r="IUE184" s="145"/>
      <c r="IUR184" s="145"/>
      <c r="IUS184" s="145"/>
      <c r="IUT184" s="145"/>
      <c r="IUU184" s="145"/>
      <c r="IUV184" s="145"/>
      <c r="IUW184" s="145"/>
      <c r="IUX184" s="145"/>
      <c r="IUY184" s="145"/>
      <c r="IUZ184" s="145"/>
      <c r="IVA184" s="145"/>
      <c r="IVB184" s="145"/>
      <c r="IVC184" s="145"/>
      <c r="IVD184" s="145"/>
      <c r="IVE184" s="145"/>
      <c r="IVI184" s="145"/>
      <c r="IVK184" s="145"/>
      <c r="IVL184" s="145"/>
      <c r="IVM184" s="145"/>
      <c r="IVN184" s="145"/>
      <c r="IVQ184" s="145"/>
      <c r="IVS184" s="145"/>
      <c r="IVT184" s="145"/>
      <c r="IVU184" s="145"/>
      <c r="IVV184" s="145"/>
      <c r="IVW184" s="145"/>
      <c r="IVX184" s="145"/>
      <c r="IVY184" s="145"/>
      <c r="IVZ184" s="145"/>
      <c r="IWA184" s="145"/>
      <c r="IWB184" s="145"/>
      <c r="IWC184" s="145"/>
      <c r="IWD184" s="145"/>
      <c r="IWE184" s="145"/>
      <c r="IWH184" s="145"/>
      <c r="IWK184" s="145"/>
      <c r="IWN184" s="145"/>
      <c r="IWQ184" s="145"/>
      <c r="IWT184" s="145"/>
      <c r="IXF184" s="145"/>
      <c r="IXI184" s="145"/>
      <c r="IXL184" s="145"/>
      <c r="IXO184" s="145"/>
      <c r="IXX184" s="145"/>
      <c r="IYD184" s="145"/>
      <c r="IYG184" s="145"/>
      <c r="IYJ184" s="145"/>
      <c r="IYM184" s="145"/>
      <c r="IYS184" s="145"/>
      <c r="IYV184" s="145"/>
      <c r="IZB184" s="145"/>
      <c r="IZD184" s="145"/>
      <c r="IZE184" s="145"/>
      <c r="IZG184" s="145"/>
      <c r="IZJ184" s="145"/>
      <c r="IZM184" s="145"/>
      <c r="IZP184" s="145"/>
      <c r="IZX184" s="145"/>
      <c r="JAC184" s="145"/>
      <c r="JAL184" s="145"/>
      <c r="JAO184" s="145"/>
      <c r="JAW184" s="145"/>
      <c r="JBS184" s="145"/>
      <c r="JBT184" s="145"/>
      <c r="JBU184" s="145"/>
      <c r="JBV184" s="145"/>
      <c r="JBW184" s="145"/>
      <c r="JBX184" s="145"/>
      <c r="JCP184" s="145"/>
      <c r="JCQ184" s="145"/>
      <c r="JCT184" s="145"/>
      <c r="JCW184" s="145"/>
      <c r="JCY184" s="145"/>
      <c r="JDA184" s="145"/>
      <c r="JDD184" s="145"/>
      <c r="JDG184" s="145"/>
      <c r="JDJ184" s="145"/>
      <c r="JDM184" s="145"/>
      <c r="JDP184" s="145"/>
      <c r="JDS184" s="145"/>
      <c r="JDV184" s="145"/>
      <c r="JDY184" s="145"/>
      <c r="JEA184" s="145"/>
      <c r="JEN184" s="145"/>
      <c r="JEO184" s="145"/>
      <c r="JEP184" s="145"/>
      <c r="JEQ184" s="145"/>
      <c r="JER184" s="145"/>
      <c r="JES184" s="145"/>
      <c r="JET184" s="145"/>
      <c r="JEU184" s="145"/>
      <c r="JEV184" s="145"/>
      <c r="JEW184" s="145"/>
      <c r="JEX184" s="145"/>
      <c r="JEY184" s="145"/>
      <c r="JEZ184" s="145"/>
      <c r="JFA184" s="145"/>
      <c r="JFE184" s="145"/>
      <c r="JFG184" s="145"/>
      <c r="JFH184" s="145"/>
      <c r="JFI184" s="145"/>
      <c r="JFJ184" s="145"/>
      <c r="JFM184" s="145"/>
      <c r="JFO184" s="145"/>
      <c r="JFP184" s="145"/>
      <c r="JFQ184" s="145"/>
      <c r="JFR184" s="145"/>
      <c r="JFS184" s="145"/>
      <c r="JFT184" s="145"/>
      <c r="JFU184" s="145"/>
      <c r="JFV184" s="145"/>
      <c r="JFW184" s="145"/>
      <c r="JFX184" s="145"/>
      <c r="JFY184" s="145"/>
      <c r="JFZ184" s="145"/>
      <c r="JGA184" s="145"/>
      <c r="JGD184" s="145"/>
      <c r="JGG184" s="145"/>
      <c r="JGJ184" s="145"/>
      <c r="JGM184" s="145"/>
      <c r="JGP184" s="145"/>
      <c r="JHB184" s="145"/>
      <c r="JHE184" s="145"/>
      <c r="JHH184" s="145"/>
      <c r="JHK184" s="145"/>
      <c r="JHT184" s="145"/>
      <c r="JHZ184" s="145"/>
      <c r="JIC184" s="145"/>
      <c r="JIF184" s="145"/>
      <c r="JII184" s="145"/>
      <c r="JIO184" s="145"/>
      <c r="JIR184" s="145"/>
      <c r="JIX184" s="145"/>
      <c r="JIZ184" s="145"/>
      <c r="JJA184" s="145"/>
      <c r="JJC184" s="145"/>
      <c r="JJF184" s="145"/>
      <c r="JJI184" s="145"/>
      <c r="JJL184" s="145"/>
      <c r="JJT184" s="145"/>
      <c r="JJY184" s="145"/>
      <c r="JKH184" s="145"/>
      <c r="JKK184" s="145"/>
      <c r="JKS184" s="145"/>
      <c r="JLO184" s="145"/>
      <c r="JLP184" s="145"/>
      <c r="JLQ184" s="145"/>
      <c r="JLR184" s="145"/>
      <c r="JLS184" s="145"/>
      <c r="JLT184" s="145"/>
      <c r="JML184" s="145"/>
      <c r="JMM184" s="145"/>
      <c r="JMP184" s="145"/>
      <c r="JMS184" s="145"/>
      <c r="JMU184" s="145"/>
      <c r="JMW184" s="145"/>
      <c r="JMZ184" s="145"/>
      <c r="JNC184" s="145"/>
      <c r="JNF184" s="145"/>
      <c r="JNI184" s="145"/>
      <c r="JNL184" s="145"/>
      <c r="JNO184" s="145"/>
      <c r="JNR184" s="145"/>
      <c r="JNU184" s="145"/>
      <c r="JNW184" s="145"/>
      <c r="JOJ184" s="145"/>
      <c r="JOK184" s="145"/>
      <c r="JOL184" s="145"/>
      <c r="JOM184" s="145"/>
      <c r="JON184" s="145"/>
      <c r="JOO184" s="145"/>
      <c r="JOP184" s="145"/>
      <c r="JOQ184" s="145"/>
      <c r="JOR184" s="145"/>
      <c r="JOS184" s="145"/>
      <c r="JOT184" s="145"/>
      <c r="JOU184" s="145"/>
      <c r="JOV184" s="145"/>
      <c r="JOW184" s="145"/>
      <c r="JPA184" s="145"/>
      <c r="JPC184" s="145"/>
      <c r="JPD184" s="145"/>
      <c r="JPE184" s="145"/>
      <c r="JPF184" s="145"/>
      <c r="JPI184" s="145"/>
      <c r="JPK184" s="145"/>
      <c r="JPL184" s="145"/>
      <c r="JPM184" s="145"/>
      <c r="JPN184" s="145"/>
      <c r="JPO184" s="145"/>
      <c r="JPP184" s="145"/>
      <c r="JPQ184" s="145"/>
      <c r="JPR184" s="145"/>
      <c r="JPS184" s="145"/>
      <c r="JPT184" s="145"/>
      <c r="JPU184" s="145"/>
      <c r="JPV184" s="145"/>
      <c r="JPW184" s="145"/>
      <c r="JPZ184" s="145"/>
      <c r="JQC184" s="145"/>
      <c r="JQF184" s="145"/>
      <c r="JQI184" s="145"/>
      <c r="JQL184" s="145"/>
      <c r="JQX184" s="145"/>
      <c r="JRA184" s="145"/>
      <c r="JRD184" s="145"/>
      <c r="JRG184" s="145"/>
      <c r="JRP184" s="145"/>
      <c r="JRV184" s="145"/>
      <c r="JRY184" s="145"/>
      <c r="JSB184" s="145"/>
      <c r="JSE184" s="145"/>
      <c r="JSK184" s="145"/>
      <c r="JSN184" s="145"/>
      <c r="JST184" s="145"/>
      <c r="JSV184" s="145"/>
      <c r="JSW184" s="145"/>
      <c r="JSY184" s="145"/>
      <c r="JTB184" s="145"/>
      <c r="JTE184" s="145"/>
      <c r="JTH184" s="145"/>
      <c r="JTP184" s="145"/>
      <c r="JTU184" s="145"/>
      <c r="JUD184" s="145"/>
      <c r="JUG184" s="145"/>
      <c r="JUO184" s="145"/>
      <c r="JVK184" s="145"/>
      <c r="JVL184" s="145"/>
      <c r="JVM184" s="145"/>
      <c r="JVN184" s="145"/>
      <c r="JVO184" s="145"/>
      <c r="JVP184" s="145"/>
      <c r="JWH184" s="145"/>
      <c r="JWI184" s="145"/>
      <c r="JWL184" s="145"/>
      <c r="JWO184" s="145"/>
      <c r="JWQ184" s="145"/>
      <c r="JWS184" s="145"/>
      <c r="JWV184" s="145"/>
      <c r="JWY184" s="145"/>
      <c r="JXB184" s="145"/>
      <c r="JXE184" s="145"/>
      <c r="JXH184" s="145"/>
      <c r="JXK184" s="145"/>
      <c r="JXN184" s="145"/>
      <c r="JXQ184" s="145"/>
      <c r="JXS184" s="145"/>
      <c r="JYF184" s="145"/>
      <c r="JYG184" s="145"/>
      <c r="JYH184" s="145"/>
      <c r="JYI184" s="145"/>
      <c r="JYJ184" s="145"/>
      <c r="JYK184" s="145"/>
      <c r="JYL184" s="145"/>
      <c r="JYM184" s="145"/>
      <c r="JYN184" s="145"/>
      <c r="JYO184" s="145"/>
      <c r="JYP184" s="145"/>
      <c r="JYQ184" s="145"/>
      <c r="JYR184" s="145"/>
      <c r="JYS184" s="145"/>
      <c r="JYW184" s="145"/>
      <c r="JYY184" s="145"/>
      <c r="JYZ184" s="145"/>
      <c r="JZA184" s="145"/>
      <c r="JZB184" s="145"/>
      <c r="JZE184" s="145"/>
      <c r="JZG184" s="145"/>
      <c r="JZH184" s="145"/>
      <c r="JZI184" s="145"/>
      <c r="JZJ184" s="145"/>
      <c r="JZK184" s="145"/>
      <c r="JZL184" s="145"/>
      <c r="JZM184" s="145"/>
      <c r="JZN184" s="145"/>
      <c r="JZO184" s="145"/>
      <c r="JZP184" s="145"/>
      <c r="JZQ184" s="145"/>
      <c r="JZR184" s="145"/>
      <c r="JZS184" s="145"/>
      <c r="JZV184" s="145"/>
      <c r="JZY184" s="145"/>
      <c r="KAB184" s="145"/>
      <c r="KAE184" s="145"/>
      <c r="KAH184" s="145"/>
      <c r="KAT184" s="145"/>
      <c r="KAW184" s="145"/>
      <c r="KAZ184" s="145"/>
      <c r="KBC184" s="145"/>
      <c r="KBL184" s="145"/>
      <c r="KBR184" s="145"/>
      <c r="KBU184" s="145"/>
      <c r="KBX184" s="145"/>
      <c r="KCA184" s="145"/>
      <c r="KCG184" s="145"/>
      <c r="KCJ184" s="145"/>
      <c r="KCP184" s="145"/>
      <c r="KCR184" s="145"/>
      <c r="KCS184" s="145"/>
      <c r="KCU184" s="145"/>
      <c r="KCX184" s="145"/>
      <c r="KDA184" s="145"/>
      <c r="KDD184" s="145"/>
      <c r="KDL184" s="145"/>
      <c r="KDQ184" s="145"/>
      <c r="KDZ184" s="145"/>
      <c r="KEC184" s="145"/>
      <c r="KEK184" s="145"/>
      <c r="KFG184" s="145"/>
      <c r="KFH184" s="145"/>
      <c r="KFI184" s="145"/>
      <c r="KFJ184" s="145"/>
      <c r="KFK184" s="145"/>
      <c r="KFL184" s="145"/>
      <c r="KGD184" s="145"/>
      <c r="KGE184" s="145"/>
      <c r="KGH184" s="145"/>
      <c r="KGK184" s="145"/>
      <c r="KGM184" s="145"/>
      <c r="KGO184" s="145"/>
      <c r="KGR184" s="145"/>
      <c r="KGU184" s="145"/>
      <c r="KGX184" s="145"/>
      <c r="KHA184" s="145"/>
      <c r="KHD184" s="145"/>
      <c r="KHG184" s="145"/>
      <c r="KHJ184" s="145"/>
      <c r="KHM184" s="145"/>
      <c r="KHO184" s="145"/>
      <c r="KIB184" s="145"/>
      <c r="KIC184" s="145"/>
      <c r="KID184" s="145"/>
      <c r="KIE184" s="145"/>
      <c r="KIF184" s="145"/>
      <c r="KIG184" s="145"/>
      <c r="KIH184" s="145"/>
      <c r="KII184" s="145"/>
      <c r="KIJ184" s="145"/>
      <c r="KIK184" s="145"/>
      <c r="KIL184" s="145"/>
      <c r="KIM184" s="145"/>
      <c r="KIN184" s="145"/>
      <c r="KIO184" s="145"/>
      <c r="KIS184" s="145"/>
      <c r="KIU184" s="145"/>
      <c r="KIV184" s="145"/>
      <c r="KIW184" s="145"/>
      <c r="KIX184" s="145"/>
      <c r="KJA184" s="145"/>
      <c r="KJC184" s="145"/>
      <c r="KJD184" s="145"/>
      <c r="KJE184" s="145"/>
      <c r="KJF184" s="145"/>
      <c r="KJG184" s="145"/>
      <c r="KJH184" s="145"/>
      <c r="KJI184" s="145"/>
      <c r="KJJ184" s="145"/>
      <c r="KJK184" s="145"/>
      <c r="KJL184" s="145"/>
      <c r="KJM184" s="145"/>
      <c r="KJN184" s="145"/>
      <c r="KJO184" s="145"/>
      <c r="KJR184" s="145"/>
      <c r="KJU184" s="145"/>
      <c r="KJX184" s="145"/>
      <c r="KKA184" s="145"/>
      <c r="KKD184" s="145"/>
      <c r="KKP184" s="145"/>
      <c r="KKS184" s="145"/>
      <c r="KKV184" s="145"/>
      <c r="KKY184" s="145"/>
      <c r="KLH184" s="145"/>
      <c r="KLN184" s="145"/>
      <c r="KLQ184" s="145"/>
      <c r="KLT184" s="145"/>
      <c r="KLW184" s="145"/>
      <c r="KMC184" s="145"/>
      <c r="KMF184" s="145"/>
      <c r="KML184" s="145"/>
      <c r="KMN184" s="145"/>
      <c r="KMO184" s="145"/>
      <c r="KMQ184" s="145"/>
      <c r="KMT184" s="145"/>
      <c r="KMW184" s="145"/>
      <c r="KMZ184" s="145"/>
      <c r="KNH184" s="145"/>
      <c r="KNM184" s="145"/>
      <c r="KNV184" s="145"/>
      <c r="KNY184" s="145"/>
      <c r="KOG184" s="145"/>
      <c r="KPC184" s="145"/>
      <c r="KPD184" s="145"/>
      <c r="KPE184" s="145"/>
      <c r="KPF184" s="145"/>
      <c r="KPG184" s="145"/>
      <c r="KPH184" s="145"/>
      <c r="KPZ184" s="145"/>
      <c r="KQA184" s="145"/>
      <c r="KQD184" s="145"/>
      <c r="KQG184" s="145"/>
      <c r="KQI184" s="145"/>
      <c r="KQK184" s="145"/>
      <c r="KQN184" s="145"/>
      <c r="KQQ184" s="145"/>
      <c r="KQT184" s="145"/>
      <c r="KQW184" s="145"/>
      <c r="KQZ184" s="145"/>
      <c r="KRC184" s="145"/>
      <c r="KRF184" s="145"/>
      <c r="KRI184" s="145"/>
      <c r="KRK184" s="145"/>
      <c r="KRX184" s="145"/>
      <c r="KRY184" s="145"/>
      <c r="KRZ184" s="145"/>
      <c r="KSA184" s="145"/>
      <c r="KSB184" s="145"/>
      <c r="KSC184" s="145"/>
      <c r="KSD184" s="145"/>
      <c r="KSE184" s="145"/>
      <c r="KSF184" s="145"/>
      <c r="KSG184" s="145"/>
      <c r="KSH184" s="145"/>
      <c r="KSI184" s="145"/>
      <c r="KSJ184" s="145"/>
      <c r="KSK184" s="145"/>
      <c r="KSO184" s="145"/>
      <c r="KSQ184" s="145"/>
      <c r="KSR184" s="145"/>
      <c r="KSS184" s="145"/>
      <c r="KST184" s="145"/>
      <c r="KSW184" s="145"/>
      <c r="KSY184" s="145"/>
      <c r="KSZ184" s="145"/>
      <c r="KTA184" s="145"/>
      <c r="KTB184" s="145"/>
      <c r="KTC184" s="145"/>
      <c r="KTD184" s="145"/>
      <c r="KTE184" s="145"/>
      <c r="KTF184" s="145"/>
      <c r="KTG184" s="145"/>
      <c r="KTH184" s="145"/>
      <c r="KTI184" s="145"/>
      <c r="KTJ184" s="145"/>
      <c r="KTK184" s="145"/>
      <c r="KTN184" s="145"/>
      <c r="KTQ184" s="145"/>
      <c r="KTT184" s="145"/>
      <c r="KTW184" s="145"/>
      <c r="KTZ184" s="145"/>
      <c r="KUL184" s="145"/>
      <c r="KUO184" s="145"/>
      <c r="KUR184" s="145"/>
      <c r="KUU184" s="145"/>
      <c r="KVD184" s="145"/>
      <c r="KVJ184" s="145"/>
      <c r="KVM184" s="145"/>
      <c r="KVP184" s="145"/>
      <c r="KVS184" s="145"/>
      <c r="KVY184" s="145"/>
      <c r="KWB184" s="145"/>
      <c r="KWH184" s="145"/>
      <c r="KWJ184" s="145"/>
      <c r="KWK184" s="145"/>
      <c r="KWM184" s="145"/>
      <c r="KWP184" s="145"/>
      <c r="KWS184" s="145"/>
      <c r="KWV184" s="145"/>
      <c r="KXD184" s="145"/>
      <c r="KXI184" s="145"/>
      <c r="KXR184" s="145"/>
      <c r="KXU184" s="145"/>
      <c r="KYC184" s="145"/>
      <c r="KYY184" s="145"/>
      <c r="KYZ184" s="145"/>
      <c r="KZA184" s="145"/>
      <c r="KZB184" s="145"/>
      <c r="KZC184" s="145"/>
      <c r="KZD184" s="145"/>
      <c r="KZV184" s="145"/>
      <c r="KZW184" s="145"/>
      <c r="KZZ184" s="145"/>
      <c r="LAC184" s="145"/>
      <c r="LAE184" s="145"/>
      <c r="LAG184" s="145"/>
      <c r="LAJ184" s="145"/>
      <c r="LAM184" s="145"/>
      <c r="LAP184" s="145"/>
      <c r="LAS184" s="145"/>
      <c r="LAV184" s="145"/>
      <c r="LAY184" s="145"/>
      <c r="LBB184" s="145"/>
      <c r="LBE184" s="145"/>
      <c r="LBG184" s="145"/>
      <c r="LBT184" s="145"/>
      <c r="LBU184" s="145"/>
      <c r="LBV184" s="145"/>
      <c r="LBW184" s="145"/>
      <c r="LBX184" s="145"/>
      <c r="LBY184" s="145"/>
      <c r="LBZ184" s="145"/>
      <c r="LCA184" s="145"/>
      <c r="LCB184" s="145"/>
      <c r="LCC184" s="145"/>
      <c r="LCD184" s="145"/>
      <c r="LCE184" s="145"/>
      <c r="LCF184" s="145"/>
      <c r="LCG184" s="145"/>
      <c r="LCK184" s="145"/>
      <c r="LCM184" s="145"/>
      <c r="LCN184" s="145"/>
      <c r="LCO184" s="145"/>
      <c r="LCP184" s="145"/>
      <c r="LCS184" s="145"/>
      <c r="LCU184" s="145"/>
      <c r="LCV184" s="145"/>
      <c r="LCW184" s="145"/>
      <c r="LCX184" s="145"/>
      <c r="LCY184" s="145"/>
      <c r="LCZ184" s="145"/>
      <c r="LDA184" s="145"/>
      <c r="LDB184" s="145"/>
      <c r="LDC184" s="145"/>
      <c r="LDD184" s="145"/>
      <c r="LDE184" s="145"/>
      <c r="LDF184" s="145"/>
      <c r="LDG184" s="145"/>
      <c r="LDJ184" s="145"/>
      <c r="LDM184" s="145"/>
      <c r="LDP184" s="145"/>
      <c r="LDS184" s="145"/>
      <c r="LDV184" s="145"/>
      <c r="LEH184" s="145"/>
      <c r="LEK184" s="145"/>
      <c r="LEN184" s="145"/>
      <c r="LEQ184" s="145"/>
      <c r="LEZ184" s="145"/>
      <c r="LFF184" s="145"/>
      <c r="LFI184" s="145"/>
      <c r="LFL184" s="145"/>
      <c r="LFO184" s="145"/>
      <c r="LFU184" s="145"/>
      <c r="LFX184" s="145"/>
      <c r="LGD184" s="145"/>
      <c r="LGF184" s="145"/>
      <c r="LGG184" s="145"/>
      <c r="LGI184" s="145"/>
      <c r="LGL184" s="145"/>
      <c r="LGO184" s="145"/>
      <c r="LGR184" s="145"/>
      <c r="LGZ184" s="145"/>
      <c r="LHE184" s="145"/>
      <c r="LHN184" s="145"/>
      <c r="LHQ184" s="145"/>
      <c r="LHY184" s="145"/>
      <c r="LIU184" s="145"/>
      <c r="LIV184" s="145"/>
      <c r="LIW184" s="145"/>
      <c r="LIX184" s="145"/>
      <c r="LIY184" s="145"/>
      <c r="LIZ184" s="145"/>
      <c r="LJR184" s="145"/>
      <c r="LJS184" s="145"/>
      <c r="LJV184" s="145"/>
      <c r="LJY184" s="145"/>
      <c r="LKA184" s="145"/>
      <c r="LKC184" s="145"/>
      <c r="LKF184" s="145"/>
      <c r="LKI184" s="145"/>
      <c r="LKL184" s="145"/>
      <c r="LKO184" s="145"/>
      <c r="LKR184" s="145"/>
      <c r="LKU184" s="145"/>
      <c r="LKX184" s="145"/>
      <c r="LLA184" s="145"/>
      <c r="LLC184" s="145"/>
      <c r="LLP184" s="145"/>
      <c r="LLQ184" s="145"/>
      <c r="LLR184" s="145"/>
      <c r="LLS184" s="145"/>
      <c r="LLT184" s="145"/>
      <c r="LLU184" s="145"/>
      <c r="LLV184" s="145"/>
      <c r="LLW184" s="145"/>
      <c r="LLX184" s="145"/>
      <c r="LLY184" s="145"/>
      <c r="LLZ184" s="145"/>
      <c r="LMA184" s="145"/>
      <c r="LMB184" s="145"/>
      <c r="LMC184" s="145"/>
      <c r="LMG184" s="145"/>
      <c r="LMI184" s="145"/>
      <c r="LMJ184" s="145"/>
      <c r="LMK184" s="145"/>
      <c r="LML184" s="145"/>
      <c r="LMO184" s="145"/>
      <c r="LMQ184" s="145"/>
      <c r="LMR184" s="145"/>
      <c r="LMS184" s="145"/>
      <c r="LMT184" s="145"/>
      <c r="LMU184" s="145"/>
      <c r="LMV184" s="145"/>
      <c r="LMW184" s="145"/>
      <c r="LMX184" s="145"/>
      <c r="LMY184" s="145"/>
      <c r="LMZ184" s="145"/>
      <c r="LNA184" s="145"/>
      <c r="LNB184" s="145"/>
      <c r="LNC184" s="145"/>
      <c r="LNF184" s="145"/>
      <c r="LNI184" s="145"/>
      <c r="LNL184" s="145"/>
      <c r="LNO184" s="145"/>
      <c r="LNR184" s="145"/>
      <c r="LOD184" s="145"/>
      <c r="LOG184" s="145"/>
      <c r="LOJ184" s="145"/>
      <c r="LOM184" s="145"/>
      <c r="LOV184" s="145"/>
      <c r="LPB184" s="145"/>
      <c r="LPE184" s="145"/>
      <c r="LPH184" s="145"/>
      <c r="LPK184" s="145"/>
      <c r="LPQ184" s="145"/>
      <c r="LPT184" s="145"/>
      <c r="LPZ184" s="145"/>
      <c r="LQB184" s="145"/>
      <c r="LQC184" s="145"/>
      <c r="LQE184" s="145"/>
      <c r="LQH184" s="145"/>
      <c r="LQK184" s="145"/>
      <c r="LQN184" s="145"/>
      <c r="LQV184" s="145"/>
      <c r="LRA184" s="145"/>
      <c r="LRJ184" s="145"/>
      <c r="LRM184" s="145"/>
      <c r="LRU184" s="145"/>
      <c r="LSQ184" s="145"/>
      <c r="LSR184" s="145"/>
      <c r="LSS184" s="145"/>
      <c r="LST184" s="145"/>
      <c r="LSU184" s="145"/>
      <c r="LSV184" s="145"/>
      <c r="LTN184" s="145"/>
      <c r="LTO184" s="145"/>
      <c r="LTR184" s="145"/>
      <c r="LTU184" s="145"/>
      <c r="LTW184" s="145"/>
      <c r="LTY184" s="145"/>
      <c r="LUB184" s="145"/>
      <c r="LUE184" s="145"/>
      <c r="LUH184" s="145"/>
      <c r="LUK184" s="145"/>
      <c r="LUN184" s="145"/>
      <c r="LUQ184" s="145"/>
      <c r="LUT184" s="145"/>
      <c r="LUW184" s="145"/>
      <c r="LUY184" s="145"/>
      <c r="LVL184" s="145"/>
      <c r="LVM184" s="145"/>
      <c r="LVN184" s="145"/>
      <c r="LVO184" s="145"/>
      <c r="LVP184" s="145"/>
      <c r="LVQ184" s="145"/>
      <c r="LVR184" s="145"/>
      <c r="LVS184" s="145"/>
      <c r="LVT184" s="145"/>
      <c r="LVU184" s="145"/>
      <c r="LVV184" s="145"/>
      <c r="LVW184" s="145"/>
      <c r="LVX184" s="145"/>
      <c r="LVY184" s="145"/>
      <c r="LWC184" s="145"/>
      <c r="LWE184" s="145"/>
      <c r="LWF184" s="145"/>
      <c r="LWG184" s="145"/>
      <c r="LWH184" s="145"/>
      <c r="LWK184" s="145"/>
      <c r="LWM184" s="145"/>
      <c r="LWN184" s="145"/>
      <c r="LWO184" s="145"/>
      <c r="LWP184" s="145"/>
      <c r="LWQ184" s="145"/>
      <c r="LWR184" s="145"/>
      <c r="LWS184" s="145"/>
      <c r="LWT184" s="145"/>
      <c r="LWU184" s="145"/>
      <c r="LWV184" s="145"/>
      <c r="LWW184" s="145"/>
      <c r="LWX184" s="145"/>
      <c r="LWY184" s="145"/>
      <c r="LXB184" s="145"/>
      <c r="LXE184" s="145"/>
      <c r="LXH184" s="145"/>
      <c r="LXK184" s="145"/>
      <c r="LXN184" s="145"/>
      <c r="LXZ184" s="145"/>
      <c r="LYC184" s="145"/>
      <c r="LYF184" s="145"/>
      <c r="LYI184" s="145"/>
      <c r="LYR184" s="145"/>
      <c r="LYX184" s="145"/>
      <c r="LZA184" s="145"/>
      <c r="LZD184" s="145"/>
      <c r="LZG184" s="145"/>
      <c r="LZM184" s="145"/>
      <c r="LZP184" s="145"/>
      <c r="LZV184" s="145"/>
      <c r="LZX184" s="145"/>
      <c r="LZY184" s="145"/>
      <c r="MAA184" s="145"/>
      <c r="MAD184" s="145"/>
      <c r="MAG184" s="145"/>
      <c r="MAJ184" s="145"/>
      <c r="MAR184" s="145"/>
      <c r="MAW184" s="145"/>
      <c r="MBF184" s="145"/>
      <c r="MBI184" s="145"/>
      <c r="MBQ184" s="145"/>
      <c r="MCM184" s="145"/>
      <c r="MCN184" s="145"/>
      <c r="MCO184" s="145"/>
      <c r="MCP184" s="145"/>
      <c r="MCQ184" s="145"/>
      <c r="MCR184" s="145"/>
      <c r="MDJ184" s="145"/>
      <c r="MDK184" s="145"/>
      <c r="MDN184" s="145"/>
      <c r="MDQ184" s="145"/>
      <c r="MDS184" s="145"/>
      <c r="MDU184" s="145"/>
      <c r="MDX184" s="145"/>
      <c r="MEA184" s="145"/>
      <c r="MED184" s="145"/>
      <c r="MEG184" s="145"/>
      <c r="MEJ184" s="145"/>
      <c r="MEM184" s="145"/>
      <c r="MEP184" s="145"/>
      <c r="MES184" s="145"/>
      <c r="MEU184" s="145"/>
      <c r="MFH184" s="145"/>
      <c r="MFI184" s="145"/>
      <c r="MFJ184" s="145"/>
      <c r="MFK184" s="145"/>
      <c r="MFL184" s="145"/>
      <c r="MFM184" s="145"/>
      <c r="MFN184" s="145"/>
      <c r="MFO184" s="145"/>
      <c r="MFP184" s="145"/>
      <c r="MFQ184" s="145"/>
      <c r="MFR184" s="145"/>
      <c r="MFS184" s="145"/>
      <c r="MFT184" s="145"/>
      <c r="MFU184" s="145"/>
      <c r="MFY184" s="145"/>
      <c r="MGA184" s="145"/>
      <c r="MGB184" s="145"/>
      <c r="MGC184" s="145"/>
      <c r="MGD184" s="145"/>
      <c r="MGG184" s="145"/>
      <c r="MGI184" s="145"/>
      <c r="MGJ184" s="145"/>
      <c r="MGK184" s="145"/>
      <c r="MGL184" s="145"/>
      <c r="MGM184" s="145"/>
      <c r="MGN184" s="145"/>
      <c r="MGO184" s="145"/>
      <c r="MGP184" s="145"/>
      <c r="MGQ184" s="145"/>
      <c r="MGR184" s="145"/>
      <c r="MGS184" s="145"/>
      <c r="MGT184" s="145"/>
      <c r="MGU184" s="145"/>
      <c r="MGX184" s="145"/>
      <c r="MHA184" s="145"/>
      <c r="MHD184" s="145"/>
      <c r="MHG184" s="145"/>
      <c r="MHJ184" s="145"/>
      <c r="MHV184" s="145"/>
      <c r="MHY184" s="145"/>
      <c r="MIB184" s="145"/>
      <c r="MIE184" s="145"/>
      <c r="MIN184" s="145"/>
      <c r="MIT184" s="145"/>
      <c r="MIW184" s="145"/>
      <c r="MIZ184" s="145"/>
      <c r="MJC184" s="145"/>
      <c r="MJI184" s="145"/>
      <c r="MJL184" s="145"/>
      <c r="MJR184" s="145"/>
      <c r="MJT184" s="145"/>
      <c r="MJU184" s="145"/>
      <c r="MJW184" s="145"/>
      <c r="MJZ184" s="145"/>
      <c r="MKC184" s="145"/>
      <c r="MKF184" s="145"/>
      <c r="MKN184" s="145"/>
      <c r="MKS184" s="145"/>
      <c r="MLB184" s="145"/>
      <c r="MLE184" s="145"/>
      <c r="MLM184" s="145"/>
      <c r="MMI184" s="145"/>
      <c r="MMJ184" s="145"/>
      <c r="MMK184" s="145"/>
      <c r="MML184" s="145"/>
      <c r="MMM184" s="145"/>
      <c r="MMN184" s="145"/>
      <c r="MNF184" s="145"/>
      <c r="MNG184" s="145"/>
      <c r="MNJ184" s="145"/>
      <c r="MNM184" s="145"/>
      <c r="MNO184" s="145"/>
      <c r="MNQ184" s="145"/>
      <c r="MNT184" s="145"/>
      <c r="MNW184" s="145"/>
      <c r="MNZ184" s="145"/>
      <c r="MOC184" s="145"/>
      <c r="MOF184" s="145"/>
      <c r="MOI184" s="145"/>
      <c r="MOL184" s="145"/>
      <c r="MOO184" s="145"/>
      <c r="MOQ184" s="145"/>
      <c r="MPD184" s="145"/>
      <c r="MPE184" s="145"/>
      <c r="MPF184" s="145"/>
      <c r="MPG184" s="145"/>
      <c r="MPH184" s="145"/>
      <c r="MPI184" s="145"/>
      <c r="MPJ184" s="145"/>
      <c r="MPK184" s="145"/>
      <c r="MPL184" s="145"/>
      <c r="MPM184" s="145"/>
      <c r="MPN184" s="145"/>
      <c r="MPO184" s="145"/>
      <c r="MPP184" s="145"/>
      <c r="MPQ184" s="145"/>
      <c r="MPU184" s="145"/>
      <c r="MPW184" s="145"/>
      <c r="MPX184" s="145"/>
      <c r="MPY184" s="145"/>
      <c r="MPZ184" s="145"/>
      <c r="MQC184" s="145"/>
      <c r="MQE184" s="145"/>
      <c r="MQF184" s="145"/>
      <c r="MQG184" s="145"/>
      <c r="MQH184" s="145"/>
      <c r="MQI184" s="145"/>
      <c r="MQJ184" s="145"/>
      <c r="MQK184" s="145"/>
      <c r="MQL184" s="145"/>
      <c r="MQM184" s="145"/>
      <c r="MQN184" s="145"/>
      <c r="MQO184" s="145"/>
      <c r="MQP184" s="145"/>
      <c r="MQQ184" s="145"/>
      <c r="MQT184" s="145"/>
      <c r="MQW184" s="145"/>
      <c r="MQZ184" s="145"/>
      <c r="MRC184" s="145"/>
      <c r="MRF184" s="145"/>
      <c r="MRR184" s="145"/>
      <c r="MRU184" s="145"/>
      <c r="MRX184" s="145"/>
      <c r="MSA184" s="145"/>
      <c r="MSJ184" s="145"/>
      <c r="MSP184" s="145"/>
      <c r="MSS184" s="145"/>
      <c r="MSV184" s="145"/>
      <c r="MSY184" s="145"/>
      <c r="MTE184" s="145"/>
      <c r="MTH184" s="145"/>
      <c r="MTN184" s="145"/>
      <c r="MTP184" s="145"/>
      <c r="MTQ184" s="145"/>
      <c r="MTS184" s="145"/>
      <c r="MTV184" s="145"/>
      <c r="MTY184" s="145"/>
      <c r="MUB184" s="145"/>
      <c r="MUJ184" s="145"/>
      <c r="MUO184" s="145"/>
      <c r="MUX184" s="145"/>
      <c r="MVA184" s="145"/>
      <c r="MVI184" s="145"/>
      <c r="MWE184" s="145"/>
      <c r="MWF184" s="145"/>
      <c r="MWG184" s="145"/>
      <c r="MWH184" s="145"/>
      <c r="MWI184" s="145"/>
      <c r="MWJ184" s="145"/>
      <c r="MXB184" s="145"/>
      <c r="MXC184" s="145"/>
      <c r="MXF184" s="145"/>
      <c r="MXI184" s="145"/>
      <c r="MXK184" s="145"/>
      <c r="MXM184" s="145"/>
      <c r="MXP184" s="145"/>
      <c r="MXS184" s="145"/>
      <c r="MXV184" s="145"/>
      <c r="MXY184" s="145"/>
      <c r="MYB184" s="145"/>
      <c r="MYE184" s="145"/>
      <c r="MYH184" s="145"/>
      <c r="MYK184" s="145"/>
      <c r="MYM184" s="145"/>
      <c r="MYZ184" s="145"/>
      <c r="MZA184" s="145"/>
      <c r="MZB184" s="145"/>
      <c r="MZC184" s="145"/>
      <c r="MZD184" s="145"/>
      <c r="MZE184" s="145"/>
      <c r="MZF184" s="145"/>
      <c r="MZG184" s="145"/>
      <c r="MZH184" s="145"/>
      <c r="MZI184" s="145"/>
      <c r="MZJ184" s="145"/>
      <c r="MZK184" s="145"/>
      <c r="MZL184" s="145"/>
      <c r="MZM184" s="145"/>
      <c r="MZQ184" s="145"/>
      <c r="MZS184" s="145"/>
      <c r="MZT184" s="145"/>
      <c r="MZU184" s="145"/>
      <c r="MZV184" s="145"/>
      <c r="MZY184" s="145"/>
      <c r="NAA184" s="145"/>
      <c r="NAB184" s="145"/>
      <c r="NAC184" s="145"/>
      <c r="NAD184" s="145"/>
      <c r="NAE184" s="145"/>
      <c r="NAF184" s="145"/>
      <c r="NAG184" s="145"/>
      <c r="NAH184" s="145"/>
      <c r="NAI184" s="145"/>
      <c r="NAJ184" s="145"/>
      <c r="NAK184" s="145"/>
      <c r="NAL184" s="145"/>
      <c r="NAM184" s="145"/>
      <c r="NAP184" s="145"/>
      <c r="NAS184" s="145"/>
      <c r="NAV184" s="145"/>
      <c r="NAY184" s="145"/>
      <c r="NBB184" s="145"/>
      <c r="NBN184" s="145"/>
      <c r="NBQ184" s="145"/>
      <c r="NBT184" s="145"/>
      <c r="NBW184" s="145"/>
      <c r="NCF184" s="145"/>
      <c r="NCL184" s="145"/>
      <c r="NCO184" s="145"/>
      <c r="NCR184" s="145"/>
      <c r="NCU184" s="145"/>
      <c r="NDA184" s="145"/>
      <c r="NDD184" s="145"/>
      <c r="NDJ184" s="145"/>
      <c r="NDL184" s="145"/>
      <c r="NDM184" s="145"/>
      <c r="NDO184" s="145"/>
      <c r="NDR184" s="145"/>
      <c r="NDU184" s="145"/>
      <c r="NDX184" s="145"/>
      <c r="NEF184" s="145"/>
      <c r="NEK184" s="145"/>
      <c r="NET184" s="145"/>
      <c r="NEW184" s="145"/>
      <c r="NFE184" s="145"/>
      <c r="NGA184" s="145"/>
      <c r="NGB184" s="145"/>
      <c r="NGC184" s="145"/>
      <c r="NGD184" s="145"/>
      <c r="NGE184" s="145"/>
      <c r="NGF184" s="145"/>
      <c r="NGX184" s="145"/>
      <c r="NGY184" s="145"/>
      <c r="NHB184" s="145"/>
      <c r="NHE184" s="145"/>
      <c r="NHG184" s="145"/>
      <c r="NHI184" s="145"/>
      <c r="NHL184" s="145"/>
      <c r="NHO184" s="145"/>
      <c r="NHR184" s="145"/>
      <c r="NHU184" s="145"/>
      <c r="NHX184" s="145"/>
      <c r="NIA184" s="145"/>
      <c r="NID184" s="145"/>
      <c r="NIG184" s="145"/>
      <c r="NII184" s="145"/>
      <c r="NIV184" s="145"/>
      <c r="NIW184" s="145"/>
      <c r="NIX184" s="145"/>
      <c r="NIY184" s="145"/>
      <c r="NIZ184" s="145"/>
      <c r="NJA184" s="145"/>
      <c r="NJB184" s="145"/>
      <c r="NJC184" s="145"/>
      <c r="NJD184" s="145"/>
      <c r="NJE184" s="145"/>
      <c r="NJF184" s="145"/>
      <c r="NJG184" s="145"/>
      <c r="NJH184" s="145"/>
      <c r="NJI184" s="145"/>
      <c r="NJM184" s="145"/>
      <c r="NJO184" s="145"/>
      <c r="NJP184" s="145"/>
      <c r="NJQ184" s="145"/>
      <c r="NJR184" s="145"/>
      <c r="NJU184" s="145"/>
      <c r="NJW184" s="145"/>
      <c r="NJX184" s="145"/>
      <c r="NJY184" s="145"/>
      <c r="NJZ184" s="145"/>
      <c r="NKA184" s="145"/>
      <c r="NKB184" s="145"/>
      <c r="NKC184" s="145"/>
      <c r="NKD184" s="145"/>
      <c r="NKE184" s="145"/>
      <c r="NKF184" s="145"/>
      <c r="NKG184" s="145"/>
      <c r="NKH184" s="145"/>
      <c r="NKI184" s="145"/>
      <c r="NKL184" s="145"/>
      <c r="NKO184" s="145"/>
      <c r="NKR184" s="145"/>
      <c r="NKU184" s="145"/>
      <c r="NKX184" s="145"/>
      <c r="NLJ184" s="145"/>
      <c r="NLM184" s="145"/>
      <c r="NLP184" s="145"/>
      <c r="NLS184" s="145"/>
      <c r="NMB184" s="145"/>
      <c r="NMH184" s="145"/>
      <c r="NMK184" s="145"/>
      <c r="NMN184" s="145"/>
      <c r="NMQ184" s="145"/>
      <c r="NMW184" s="145"/>
      <c r="NMZ184" s="145"/>
      <c r="NNF184" s="145"/>
      <c r="NNH184" s="145"/>
      <c r="NNI184" s="145"/>
      <c r="NNK184" s="145"/>
      <c r="NNN184" s="145"/>
      <c r="NNQ184" s="145"/>
      <c r="NNT184" s="145"/>
      <c r="NOB184" s="145"/>
      <c r="NOG184" s="145"/>
      <c r="NOP184" s="145"/>
      <c r="NOS184" s="145"/>
      <c r="NPA184" s="145"/>
      <c r="NPW184" s="145"/>
      <c r="NPX184" s="145"/>
      <c r="NPY184" s="145"/>
      <c r="NPZ184" s="145"/>
      <c r="NQA184" s="145"/>
      <c r="NQB184" s="145"/>
      <c r="NQT184" s="145"/>
      <c r="NQU184" s="145"/>
      <c r="NQX184" s="145"/>
      <c r="NRA184" s="145"/>
      <c r="NRC184" s="145"/>
      <c r="NRE184" s="145"/>
      <c r="NRH184" s="145"/>
      <c r="NRK184" s="145"/>
      <c r="NRN184" s="145"/>
      <c r="NRQ184" s="145"/>
      <c r="NRT184" s="145"/>
      <c r="NRW184" s="145"/>
      <c r="NRZ184" s="145"/>
      <c r="NSC184" s="145"/>
      <c r="NSE184" s="145"/>
      <c r="NSR184" s="145"/>
      <c r="NSS184" s="145"/>
      <c r="NST184" s="145"/>
      <c r="NSU184" s="145"/>
      <c r="NSV184" s="145"/>
      <c r="NSW184" s="145"/>
      <c r="NSX184" s="145"/>
      <c r="NSY184" s="145"/>
      <c r="NSZ184" s="145"/>
      <c r="NTA184" s="145"/>
      <c r="NTB184" s="145"/>
      <c r="NTC184" s="145"/>
      <c r="NTD184" s="145"/>
      <c r="NTE184" s="145"/>
      <c r="NTI184" s="145"/>
      <c r="NTK184" s="145"/>
      <c r="NTL184" s="145"/>
      <c r="NTM184" s="145"/>
      <c r="NTN184" s="145"/>
      <c r="NTQ184" s="145"/>
      <c r="NTS184" s="145"/>
      <c r="NTT184" s="145"/>
      <c r="NTU184" s="145"/>
      <c r="NTV184" s="145"/>
      <c r="NTW184" s="145"/>
      <c r="NTX184" s="145"/>
      <c r="NTY184" s="145"/>
      <c r="NTZ184" s="145"/>
      <c r="NUA184" s="145"/>
      <c r="NUB184" s="145"/>
      <c r="NUC184" s="145"/>
      <c r="NUD184" s="145"/>
      <c r="NUE184" s="145"/>
      <c r="NUH184" s="145"/>
      <c r="NUK184" s="145"/>
      <c r="NUN184" s="145"/>
      <c r="NUQ184" s="145"/>
      <c r="NUT184" s="145"/>
      <c r="NVF184" s="145"/>
      <c r="NVI184" s="145"/>
      <c r="NVL184" s="145"/>
      <c r="NVO184" s="145"/>
      <c r="NVX184" s="145"/>
      <c r="NWD184" s="145"/>
      <c r="NWG184" s="145"/>
      <c r="NWJ184" s="145"/>
      <c r="NWM184" s="145"/>
      <c r="NWS184" s="145"/>
      <c r="NWV184" s="145"/>
      <c r="NXB184" s="145"/>
      <c r="NXD184" s="145"/>
      <c r="NXE184" s="145"/>
      <c r="NXG184" s="145"/>
      <c r="NXJ184" s="145"/>
      <c r="NXM184" s="145"/>
      <c r="NXP184" s="145"/>
      <c r="NXX184" s="145"/>
      <c r="NYC184" s="145"/>
      <c r="NYL184" s="145"/>
      <c r="NYO184" s="145"/>
      <c r="NYW184" s="145"/>
      <c r="NZS184" s="145"/>
      <c r="NZT184" s="145"/>
      <c r="NZU184" s="145"/>
      <c r="NZV184" s="145"/>
      <c r="NZW184" s="145"/>
      <c r="NZX184" s="145"/>
      <c r="OAP184" s="145"/>
      <c r="OAQ184" s="145"/>
      <c r="OAT184" s="145"/>
      <c r="OAW184" s="145"/>
      <c r="OAY184" s="145"/>
      <c r="OBA184" s="145"/>
      <c r="OBD184" s="145"/>
      <c r="OBG184" s="145"/>
      <c r="OBJ184" s="145"/>
      <c r="OBM184" s="145"/>
      <c r="OBP184" s="145"/>
      <c r="OBS184" s="145"/>
      <c r="OBV184" s="145"/>
      <c r="OBY184" s="145"/>
      <c r="OCA184" s="145"/>
      <c r="OCN184" s="145"/>
      <c r="OCO184" s="145"/>
      <c r="OCP184" s="145"/>
      <c r="OCQ184" s="145"/>
      <c r="OCR184" s="145"/>
      <c r="OCS184" s="145"/>
      <c r="OCT184" s="145"/>
      <c r="OCU184" s="145"/>
      <c r="OCV184" s="145"/>
      <c r="OCW184" s="145"/>
      <c r="OCX184" s="145"/>
      <c r="OCY184" s="145"/>
      <c r="OCZ184" s="145"/>
      <c r="ODA184" s="145"/>
      <c r="ODE184" s="145"/>
      <c r="ODG184" s="145"/>
      <c r="ODH184" s="145"/>
      <c r="ODI184" s="145"/>
      <c r="ODJ184" s="145"/>
      <c r="ODM184" s="145"/>
      <c r="ODO184" s="145"/>
      <c r="ODP184" s="145"/>
      <c r="ODQ184" s="145"/>
      <c r="ODR184" s="145"/>
      <c r="ODS184" s="145"/>
      <c r="ODT184" s="145"/>
      <c r="ODU184" s="145"/>
      <c r="ODV184" s="145"/>
      <c r="ODW184" s="145"/>
      <c r="ODX184" s="145"/>
      <c r="ODY184" s="145"/>
      <c r="ODZ184" s="145"/>
      <c r="OEA184" s="145"/>
      <c r="OED184" s="145"/>
      <c r="OEG184" s="145"/>
      <c r="OEJ184" s="145"/>
      <c r="OEM184" s="145"/>
      <c r="OEP184" s="145"/>
      <c r="OFB184" s="145"/>
      <c r="OFE184" s="145"/>
      <c r="OFH184" s="145"/>
      <c r="OFK184" s="145"/>
      <c r="OFT184" s="145"/>
      <c r="OFZ184" s="145"/>
      <c r="OGC184" s="145"/>
      <c r="OGF184" s="145"/>
      <c r="OGI184" s="145"/>
      <c r="OGO184" s="145"/>
      <c r="OGR184" s="145"/>
      <c r="OGX184" s="145"/>
      <c r="OGZ184" s="145"/>
      <c r="OHA184" s="145"/>
      <c r="OHC184" s="145"/>
      <c r="OHF184" s="145"/>
      <c r="OHI184" s="145"/>
      <c r="OHL184" s="145"/>
      <c r="OHT184" s="145"/>
      <c r="OHY184" s="145"/>
      <c r="OIH184" s="145"/>
      <c r="OIK184" s="145"/>
      <c r="OIS184" s="145"/>
      <c r="OJO184" s="145"/>
      <c r="OJP184" s="145"/>
      <c r="OJQ184" s="145"/>
      <c r="OJR184" s="145"/>
      <c r="OJS184" s="145"/>
      <c r="OJT184" s="145"/>
      <c r="OKL184" s="145"/>
      <c r="OKM184" s="145"/>
      <c r="OKP184" s="145"/>
      <c r="OKS184" s="145"/>
      <c r="OKU184" s="145"/>
      <c r="OKW184" s="145"/>
      <c r="OKZ184" s="145"/>
      <c r="OLC184" s="145"/>
      <c r="OLF184" s="145"/>
      <c r="OLI184" s="145"/>
      <c r="OLL184" s="145"/>
      <c r="OLO184" s="145"/>
      <c r="OLR184" s="145"/>
      <c r="OLU184" s="145"/>
      <c r="OLW184" s="145"/>
      <c r="OMJ184" s="145"/>
      <c r="OMK184" s="145"/>
      <c r="OML184" s="145"/>
      <c r="OMM184" s="145"/>
      <c r="OMN184" s="145"/>
      <c r="OMO184" s="145"/>
      <c r="OMP184" s="145"/>
      <c r="OMQ184" s="145"/>
      <c r="OMR184" s="145"/>
      <c r="OMS184" s="145"/>
      <c r="OMT184" s="145"/>
      <c r="OMU184" s="145"/>
      <c r="OMV184" s="145"/>
      <c r="OMW184" s="145"/>
      <c r="ONA184" s="145"/>
      <c r="ONC184" s="145"/>
      <c r="OND184" s="145"/>
      <c r="ONE184" s="145"/>
      <c r="ONF184" s="145"/>
      <c r="ONI184" s="145"/>
      <c r="ONK184" s="145"/>
      <c r="ONL184" s="145"/>
      <c r="ONM184" s="145"/>
      <c r="ONN184" s="145"/>
      <c r="ONO184" s="145"/>
      <c r="ONP184" s="145"/>
      <c r="ONQ184" s="145"/>
      <c r="ONR184" s="145"/>
      <c r="ONS184" s="145"/>
      <c r="ONT184" s="145"/>
      <c r="ONU184" s="145"/>
      <c r="ONV184" s="145"/>
      <c r="ONW184" s="145"/>
      <c r="ONZ184" s="145"/>
      <c r="OOC184" s="145"/>
      <c r="OOF184" s="145"/>
      <c r="OOI184" s="145"/>
      <c r="OOL184" s="145"/>
      <c r="OOX184" s="145"/>
      <c r="OPA184" s="145"/>
      <c r="OPD184" s="145"/>
      <c r="OPG184" s="145"/>
      <c r="OPP184" s="145"/>
      <c r="OPV184" s="145"/>
      <c r="OPY184" s="145"/>
      <c r="OQB184" s="145"/>
      <c r="OQE184" s="145"/>
      <c r="OQK184" s="145"/>
      <c r="OQN184" s="145"/>
      <c r="OQT184" s="145"/>
      <c r="OQV184" s="145"/>
      <c r="OQW184" s="145"/>
      <c r="OQY184" s="145"/>
      <c r="ORB184" s="145"/>
      <c r="ORE184" s="145"/>
      <c r="ORH184" s="145"/>
      <c r="ORP184" s="145"/>
      <c r="ORU184" s="145"/>
      <c r="OSD184" s="145"/>
      <c r="OSG184" s="145"/>
      <c r="OSO184" s="145"/>
      <c r="OTK184" s="145"/>
      <c r="OTL184" s="145"/>
      <c r="OTM184" s="145"/>
      <c r="OTN184" s="145"/>
      <c r="OTO184" s="145"/>
      <c r="OTP184" s="145"/>
      <c r="OUH184" s="145"/>
      <c r="OUI184" s="145"/>
      <c r="OUL184" s="145"/>
      <c r="OUO184" s="145"/>
      <c r="OUQ184" s="145"/>
      <c r="OUS184" s="145"/>
      <c r="OUV184" s="145"/>
      <c r="OUY184" s="145"/>
      <c r="OVB184" s="145"/>
      <c r="OVE184" s="145"/>
      <c r="OVH184" s="145"/>
      <c r="OVK184" s="145"/>
      <c r="OVN184" s="145"/>
      <c r="OVQ184" s="145"/>
      <c r="OVS184" s="145"/>
      <c r="OWF184" s="145"/>
      <c r="OWG184" s="145"/>
      <c r="OWH184" s="145"/>
      <c r="OWI184" s="145"/>
      <c r="OWJ184" s="145"/>
      <c r="OWK184" s="145"/>
      <c r="OWL184" s="145"/>
      <c r="OWM184" s="145"/>
      <c r="OWN184" s="145"/>
      <c r="OWO184" s="145"/>
      <c r="OWP184" s="145"/>
      <c r="OWQ184" s="145"/>
      <c r="OWR184" s="145"/>
      <c r="OWS184" s="145"/>
      <c r="OWW184" s="145"/>
      <c r="OWY184" s="145"/>
      <c r="OWZ184" s="145"/>
      <c r="OXA184" s="145"/>
      <c r="OXB184" s="145"/>
      <c r="OXE184" s="145"/>
      <c r="OXG184" s="145"/>
      <c r="OXH184" s="145"/>
      <c r="OXI184" s="145"/>
      <c r="OXJ184" s="145"/>
      <c r="OXK184" s="145"/>
      <c r="OXL184" s="145"/>
      <c r="OXM184" s="145"/>
      <c r="OXN184" s="145"/>
      <c r="OXO184" s="145"/>
      <c r="OXP184" s="145"/>
      <c r="OXQ184" s="145"/>
      <c r="OXR184" s="145"/>
      <c r="OXS184" s="145"/>
      <c r="OXV184" s="145"/>
      <c r="OXY184" s="145"/>
      <c r="OYB184" s="145"/>
      <c r="OYE184" s="145"/>
      <c r="OYH184" s="145"/>
      <c r="OYT184" s="145"/>
      <c r="OYW184" s="145"/>
      <c r="OYZ184" s="145"/>
      <c r="OZC184" s="145"/>
      <c r="OZL184" s="145"/>
      <c r="OZR184" s="145"/>
      <c r="OZU184" s="145"/>
      <c r="OZX184" s="145"/>
      <c r="PAA184" s="145"/>
      <c r="PAG184" s="145"/>
      <c r="PAJ184" s="145"/>
      <c r="PAP184" s="145"/>
      <c r="PAR184" s="145"/>
      <c r="PAS184" s="145"/>
      <c r="PAU184" s="145"/>
      <c r="PAX184" s="145"/>
      <c r="PBA184" s="145"/>
      <c r="PBD184" s="145"/>
      <c r="PBL184" s="145"/>
      <c r="PBQ184" s="145"/>
      <c r="PBZ184" s="145"/>
      <c r="PCC184" s="145"/>
      <c r="PCK184" s="145"/>
      <c r="PDG184" s="145"/>
      <c r="PDH184" s="145"/>
      <c r="PDI184" s="145"/>
      <c r="PDJ184" s="145"/>
      <c r="PDK184" s="145"/>
      <c r="PDL184" s="145"/>
      <c r="PED184" s="145"/>
      <c r="PEE184" s="145"/>
      <c r="PEH184" s="145"/>
      <c r="PEK184" s="145"/>
      <c r="PEM184" s="145"/>
      <c r="PEO184" s="145"/>
      <c r="PER184" s="145"/>
      <c r="PEU184" s="145"/>
      <c r="PEX184" s="145"/>
      <c r="PFA184" s="145"/>
      <c r="PFD184" s="145"/>
      <c r="PFG184" s="145"/>
      <c r="PFJ184" s="145"/>
      <c r="PFM184" s="145"/>
      <c r="PFO184" s="145"/>
      <c r="PGB184" s="145"/>
      <c r="PGC184" s="145"/>
      <c r="PGD184" s="145"/>
      <c r="PGE184" s="145"/>
      <c r="PGF184" s="145"/>
      <c r="PGG184" s="145"/>
      <c r="PGH184" s="145"/>
      <c r="PGI184" s="145"/>
      <c r="PGJ184" s="145"/>
      <c r="PGK184" s="145"/>
      <c r="PGL184" s="145"/>
      <c r="PGM184" s="145"/>
      <c r="PGN184" s="145"/>
      <c r="PGO184" s="145"/>
      <c r="PGS184" s="145"/>
      <c r="PGU184" s="145"/>
      <c r="PGV184" s="145"/>
      <c r="PGW184" s="145"/>
      <c r="PGX184" s="145"/>
      <c r="PHA184" s="145"/>
      <c r="PHC184" s="145"/>
      <c r="PHD184" s="145"/>
      <c r="PHE184" s="145"/>
      <c r="PHF184" s="145"/>
      <c r="PHG184" s="145"/>
      <c r="PHH184" s="145"/>
      <c r="PHI184" s="145"/>
      <c r="PHJ184" s="145"/>
      <c r="PHK184" s="145"/>
      <c r="PHL184" s="145"/>
      <c r="PHM184" s="145"/>
      <c r="PHN184" s="145"/>
      <c r="PHO184" s="145"/>
      <c r="PHR184" s="145"/>
      <c r="PHU184" s="145"/>
      <c r="PHX184" s="145"/>
      <c r="PIA184" s="145"/>
      <c r="PID184" s="145"/>
      <c r="PIP184" s="145"/>
      <c r="PIS184" s="145"/>
      <c r="PIV184" s="145"/>
      <c r="PIY184" s="145"/>
      <c r="PJH184" s="145"/>
      <c r="PJN184" s="145"/>
      <c r="PJQ184" s="145"/>
      <c r="PJT184" s="145"/>
      <c r="PJW184" s="145"/>
      <c r="PKC184" s="145"/>
      <c r="PKF184" s="145"/>
      <c r="PKL184" s="145"/>
      <c r="PKN184" s="145"/>
      <c r="PKO184" s="145"/>
      <c r="PKQ184" s="145"/>
      <c r="PKT184" s="145"/>
      <c r="PKW184" s="145"/>
      <c r="PKZ184" s="145"/>
      <c r="PLH184" s="145"/>
      <c r="PLM184" s="145"/>
      <c r="PLV184" s="145"/>
      <c r="PLY184" s="145"/>
      <c r="PMG184" s="145"/>
      <c r="PNC184" s="145"/>
      <c r="PND184" s="145"/>
      <c r="PNE184" s="145"/>
      <c r="PNF184" s="145"/>
      <c r="PNG184" s="145"/>
      <c r="PNH184" s="145"/>
      <c r="PNZ184" s="145"/>
      <c r="POA184" s="145"/>
      <c r="POD184" s="145"/>
      <c r="POG184" s="145"/>
      <c r="POI184" s="145"/>
      <c r="POK184" s="145"/>
      <c r="PON184" s="145"/>
      <c r="POQ184" s="145"/>
      <c r="POT184" s="145"/>
      <c r="POW184" s="145"/>
      <c r="POZ184" s="145"/>
      <c r="PPC184" s="145"/>
      <c r="PPF184" s="145"/>
      <c r="PPI184" s="145"/>
      <c r="PPK184" s="145"/>
      <c r="PPX184" s="145"/>
      <c r="PPY184" s="145"/>
      <c r="PPZ184" s="145"/>
      <c r="PQA184" s="145"/>
      <c r="PQB184" s="145"/>
      <c r="PQC184" s="145"/>
      <c r="PQD184" s="145"/>
      <c r="PQE184" s="145"/>
      <c r="PQF184" s="145"/>
      <c r="PQG184" s="145"/>
      <c r="PQH184" s="145"/>
      <c r="PQI184" s="145"/>
      <c r="PQJ184" s="145"/>
      <c r="PQK184" s="145"/>
      <c r="PQO184" s="145"/>
      <c r="PQQ184" s="145"/>
      <c r="PQR184" s="145"/>
      <c r="PQS184" s="145"/>
      <c r="PQT184" s="145"/>
      <c r="PQW184" s="145"/>
      <c r="PQY184" s="145"/>
      <c r="PQZ184" s="145"/>
      <c r="PRA184" s="145"/>
      <c r="PRB184" s="145"/>
      <c r="PRC184" s="145"/>
      <c r="PRD184" s="145"/>
      <c r="PRE184" s="145"/>
      <c r="PRF184" s="145"/>
      <c r="PRG184" s="145"/>
      <c r="PRH184" s="145"/>
      <c r="PRI184" s="145"/>
      <c r="PRJ184" s="145"/>
      <c r="PRK184" s="145"/>
      <c r="PRN184" s="145"/>
      <c r="PRQ184" s="145"/>
      <c r="PRT184" s="145"/>
      <c r="PRW184" s="145"/>
      <c r="PRZ184" s="145"/>
      <c r="PSL184" s="145"/>
      <c r="PSO184" s="145"/>
      <c r="PSR184" s="145"/>
      <c r="PSU184" s="145"/>
      <c r="PTD184" s="145"/>
      <c r="PTJ184" s="145"/>
      <c r="PTM184" s="145"/>
      <c r="PTP184" s="145"/>
      <c r="PTS184" s="145"/>
      <c r="PTY184" s="145"/>
      <c r="PUB184" s="145"/>
      <c r="PUH184" s="145"/>
      <c r="PUJ184" s="145"/>
      <c r="PUK184" s="145"/>
      <c r="PUM184" s="145"/>
      <c r="PUP184" s="145"/>
      <c r="PUS184" s="145"/>
      <c r="PUV184" s="145"/>
      <c r="PVD184" s="145"/>
      <c r="PVI184" s="145"/>
      <c r="PVR184" s="145"/>
      <c r="PVU184" s="145"/>
      <c r="PWC184" s="145"/>
      <c r="PWY184" s="145"/>
      <c r="PWZ184" s="145"/>
      <c r="PXA184" s="145"/>
      <c r="PXB184" s="145"/>
      <c r="PXC184" s="145"/>
      <c r="PXD184" s="145"/>
      <c r="PXV184" s="145"/>
      <c r="PXW184" s="145"/>
      <c r="PXZ184" s="145"/>
      <c r="PYC184" s="145"/>
      <c r="PYE184" s="145"/>
      <c r="PYG184" s="145"/>
      <c r="PYJ184" s="145"/>
      <c r="PYM184" s="145"/>
      <c r="PYP184" s="145"/>
      <c r="PYS184" s="145"/>
      <c r="PYV184" s="145"/>
      <c r="PYY184" s="145"/>
      <c r="PZB184" s="145"/>
      <c r="PZE184" s="145"/>
      <c r="PZG184" s="145"/>
      <c r="PZT184" s="145"/>
      <c r="PZU184" s="145"/>
      <c r="PZV184" s="145"/>
      <c r="PZW184" s="145"/>
      <c r="PZX184" s="145"/>
      <c r="PZY184" s="145"/>
      <c r="PZZ184" s="145"/>
      <c r="QAA184" s="145"/>
      <c r="QAB184" s="145"/>
      <c r="QAC184" s="145"/>
      <c r="QAD184" s="145"/>
      <c r="QAE184" s="145"/>
      <c r="QAF184" s="145"/>
      <c r="QAG184" s="145"/>
      <c r="QAK184" s="145"/>
      <c r="QAM184" s="145"/>
      <c r="QAN184" s="145"/>
      <c r="QAO184" s="145"/>
      <c r="QAP184" s="145"/>
      <c r="QAS184" s="145"/>
      <c r="QAU184" s="145"/>
      <c r="QAV184" s="145"/>
      <c r="QAW184" s="145"/>
      <c r="QAX184" s="145"/>
      <c r="QAY184" s="145"/>
      <c r="QAZ184" s="145"/>
      <c r="QBA184" s="145"/>
      <c r="QBB184" s="145"/>
      <c r="QBC184" s="145"/>
      <c r="QBD184" s="145"/>
      <c r="QBE184" s="145"/>
      <c r="QBF184" s="145"/>
      <c r="QBG184" s="145"/>
      <c r="QBJ184" s="145"/>
      <c r="QBM184" s="145"/>
      <c r="QBP184" s="145"/>
      <c r="QBS184" s="145"/>
      <c r="QBV184" s="145"/>
      <c r="QCH184" s="145"/>
      <c r="QCK184" s="145"/>
      <c r="QCN184" s="145"/>
      <c r="QCQ184" s="145"/>
      <c r="QCZ184" s="145"/>
      <c r="QDF184" s="145"/>
      <c r="QDI184" s="145"/>
      <c r="QDL184" s="145"/>
      <c r="QDO184" s="145"/>
      <c r="QDU184" s="145"/>
      <c r="QDX184" s="145"/>
      <c r="QED184" s="145"/>
      <c r="QEF184" s="145"/>
      <c r="QEG184" s="145"/>
      <c r="QEI184" s="145"/>
      <c r="QEL184" s="145"/>
      <c r="QEO184" s="145"/>
      <c r="QER184" s="145"/>
      <c r="QEZ184" s="145"/>
      <c r="QFE184" s="145"/>
      <c r="QFN184" s="145"/>
      <c r="QFQ184" s="145"/>
      <c r="QFY184" s="145"/>
      <c r="QGU184" s="145"/>
      <c r="QGV184" s="145"/>
      <c r="QGW184" s="145"/>
      <c r="QGX184" s="145"/>
      <c r="QGY184" s="145"/>
      <c r="QGZ184" s="145"/>
      <c r="QHR184" s="145"/>
      <c r="QHS184" s="145"/>
      <c r="QHV184" s="145"/>
      <c r="QHY184" s="145"/>
      <c r="QIA184" s="145"/>
      <c r="QIC184" s="145"/>
      <c r="QIF184" s="145"/>
      <c r="QII184" s="145"/>
      <c r="QIL184" s="145"/>
      <c r="QIO184" s="145"/>
      <c r="QIR184" s="145"/>
      <c r="QIU184" s="145"/>
      <c r="QIX184" s="145"/>
      <c r="QJA184" s="145"/>
      <c r="QJC184" s="145"/>
      <c r="QJP184" s="145"/>
      <c r="QJQ184" s="145"/>
      <c r="QJR184" s="145"/>
      <c r="QJS184" s="145"/>
      <c r="QJT184" s="145"/>
      <c r="QJU184" s="145"/>
      <c r="QJV184" s="145"/>
      <c r="QJW184" s="145"/>
      <c r="QJX184" s="145"/>
      <c r="QJY184" s="145"/>
      <c r="QJZ184" s="145"/>
      <c r="QKA184" s="145"/>
      <c r="QKB184" s="145"/>
      <c r="QKC184" s="145"/>
      <c r="QKG184" s="145"/>
      <c r="QKI184" s="145"/>
      <c r="QKJ184" s="145"/>
      <c r="QKK184" s="145"/>
      <c r="QKL184" s="145"/>
      <c r="QKO184" s="145"/>
      <c r="QKQ184" s="145"/>
      <c r="QKR184" s="145"/>
      <c r="QKS184" s="145"/>
      <c r="QKT184" s="145"/>
      <c r="QKU184" s="145"/>
      <c r="QKV184" s="145"/>
      <c r="QKW184" s="145"/>
      <c r="QKX184" s="145"/>
      <c r="QKY184" s="145"/>
      <c r="QKZ184" s="145"/>
      <c r="QLA184" s="145"/>
      <c r="QLB184" s="145"/>
      <c r="QLC184" s="145"/>
      <c r="QLF184" s="145"/>
      <c r="QLI184" s="145"/>
      <c r="QLL184" s="145"/>
      <c r="QLO184" s="145"/>
      <c r="QLR184" s="145"/>
      <c r="QMD184" s="145"/>
      <c r="QMG184" s="145"/>
      <c r="QMJ184" s="145"/>
      <c r="QMM184" s="145"/>
      <c r="QMV184" s="145"/>
      <c r="QNB184" s="145"/>
      <c r="QNE184" s="145"/>
      <c r="QNH184" s="145"/>
      <c r="QNK184" s="145"/>
      <c r="QNQ184" s="145"/>
      <c r="QNT184" s="145"/>
      <c r="QNZ184" s="145"/>
      <c r="QOB184" s="145"/>
      <c r="QOC184" s="145"/>
      <c r="QOE184" s="145"/>
      <c r="QOH184" s="145"/>
      <c r="QOK184" s="145"/>
      <c r="QON184" s="145"/>
      <c r="QOV184" s="145"/>
      <c r="QPA184" s="145"/>
      <c r="QPJ184" s="145"/>
      <c r="QPM184" s="145"/>
      <c r="QPU184" s="145"/>
      <c r="QQQ184" s="145"/>
      <c r="QQR184" s="145"/>
      <c r="QQS184" s="145"/>
      <c r="QQT184" s="145"/>
      <c r="QQU184" s="145"/>
      <c r="QQV184" s="145"/>
      <c r="QRN184" s="145"/>
      <c r="QRO184" s="145"/>
      <c r="QRR184" s="145"/>
      <c r="QRU184" s="145"/>
      <c r="QRW184" s="145"/>
      <c r="QRY184" s="145"/>
      <c r="QSB184" s="145"/>
      <c r="QSE184" s="145"/>
      <c r="QSH184" s="145"/>
      <c r="QSK184" s="145"/>
      <c r="QSN184" s="145"/>
      <c r="QSQ184" s="145"/>
      <c r="QST184" s="145"/>
      <c r="QSW184" s="145"/>
      <c r="QSY184" s="145"/>
      <c r="QTL184" s="145"/>
      <c r="QTM184" s="145"/>
      <c r="QTN184" s="145"/>
      <c r="QTO184" s="145"/>
      <c r="QTP184" s="145"/>
      <c r="QTQ184" s="145"/>
      <c r="QTR184" s="145"/>
      <c r="QTS184" s="145"/>
      <c r="QTT184" s="145"/>
      <c r="QTU184" s="145"/>
      <c r="QTV184" s="145"/>
      <c r="QTW184" s="145"/>
      <c r="QTX184" s="145"/>
      <c r="QTY184" s="145"/>
      <c r="QUC184" s="145"/>
      <c r="QUE184" s="145"/>
      <c r="QUF184" s="145"/>
      <c r="QUG184" s="145"/>
      <c r="QUH184" s="145"/>
      <c r="QUK184" s="145"/>
      <c r="QUM184" s="145"/>
      <c r="QUN184" s="145"/>
      <c r="QUO184" s="145"/>
      <c r="QUP184" s="145"/>
      <c r="QUQ184" s="145"/>
      <c r="QUR184" s="145"/>
      <c r="QUS184" s="145"/>
      <c r="QUT184" s="145"/>
      <c r="QUU184" s="145"/>
      <c r="QUV184" s="145"/>
      <c r="QUW184" s="145"/>
      <c r="QUX184" s="145"/>
      <c r="QUY184" s="145"/>
      <c r="QVB184" s="145"/>
      <c r="QVE184" s="145"/>
      <c r="QVH184" s="145"/>
      <c r="QVK184" s="145"/>
      <c r="QVN184" s="145"/>
      <c r="QVZ184" s="145"/>
      <c r="QWC184" s="145"/>
      <c r="QWF184" s="145"/>
      <c r="QWI184" s="145"/>
      <c r="QWR184" s="145"/>
      <c r="QWX184" s="145"/>
      <c r="QXA184" s="145"/>
      <c r="QXD184" s="145"/>
      <c r="QXG184" s="145"/>
      <c r="QXM184" s="145"/>
      <c r="QXP184" s="145"/>
      <c r="QXV184" s="145"/>
      <c r="QXX184" s="145"/>
      <c r="QXY184" s="145"/>
      <c r="QYA184" s="145"/>
      <c r="QYD184" s="145"/>
      <c r="QYG184" s="145"/>
      <c r="QYJ184" s="145"/>
      <c r="QYR184" s="145"/>
      <c r="QYW184" s="145"/>
      <c r="QZF184" s="145"/>
      <c r="QZI184" s="145"/>
      <c r="QZQ184" s="145"/>
      <c r="RAM184" s="145"/>
      <c r="RAN184" s="145"/>
      <c r="RAO184" s="145"/>
      <c r="RAP184" s="145"/>
      <c r="RAQ184" s="145"/>
      <c r="RAR184" s="145"/>
      <c r="RBJ184" s="145"/>
      <c r="RBK184" s="145"/>
      <c r="RBN184" s="145"/>
      <c r="RBQ184" s="145"/>
      <c r="RBS184" s="145"/>
      <c r="RBU184" s="145"/>
      <c r="RBX184" s="145"/>
      <c r="RCA184" s="145"/>
      <c r="RCD184" s="145"/>
      <c r="RCG184" s="145"/>
      <c r="RCJ184" s="145"/>
      <c r="RCM184" s="145"/>
      <c r="RCP184" s="145"/>
      <c r="RCS184" s="145"/>
      <c r="RCU184" s="145"/>
      <c r="RDH184" s="145"/>
      <c r="RDI184" s="145"/>
      <c r="RDJ184" s="145"/>
      <c r="RDK184" s="145"/>
      <c r="RDL184" s="145"/>
      <c r="RDM184" s="145"/>
      <c r="RDN184" s="145"/>
      <c r="RDO184" s="145"/>
      <c r="RDP184" s="145"/>
      <c r="RDQ184" s="145"/>
      <c r="RDR184" s="145"/>
      <c r="RDS184" s="145"/>
      <c r="RDT184" s="145"/>
      <c r="RDU184" s="145"/>
      <c r="RDY184" s="145"/>
      <c r="REA184" s="145"/>
      <c r="REB184" s="145"/>
      <c r="REC184" s="145"/>
      <c r="RED184" s="145"/>
      <c r="REG184" s="145"/>
      <c r="REI184" s="145"/>
      <c r="REJ184" s="145"/>
      <c r="REK184" s="145"/>
      <c r="REL184" s="145"/>
      <c r="REM184" s="145"/>
      <c r="REN184" s="145"/>
      <c r="REO184" s="145"/>
      <c r="REP184" s="145"/>
      <c r="REQ184" s="145"/>
      <c r="RER184" s="145"/>
      <c r="RES184" s="145"/>
      <c r="RET184" s="145"/>
      <c r="REU184" s="145"/>
      <c r="REX184" s="145"/>
      <c r="RFA184" s="145"/>
      <c r="RFD184" s="145"/>
      <c r="RFG184" s="145"/>
      <c r="RFJ184" s="145"/>
      <c r="RFV184" s="145"/>
      <c r="RFY184" s="145"/>
      <c r="RGB184" s="145"/>
      <c r="RGE184" s="145"/>
      <c r="RGN184" s="145"/>
      <c r="RGT184" s="145"/>
      <c r="RGW184" s="145"/>
      <c r="RGZ184" s="145"/>
      <c r="RHC184" s="145"/>
      <c r="RHI184" s="145"/>
      <c r="RHL184" s="145"/>
      <c r="RHR184" s="145"/>
      <c r="RHT184" s="145"/>
      <c r="RHU184" s="145"/>
      <c r="RHW184" s="145"/>
      <c r="RHZ184" s="145"/>
      <c r="RIC184" s="145"/>
      <c r="RIF184" s="145"/>
      <c r="RIN184" s="145"/>
      <c r="RIS184" s="145"/>
      <c r="RJB184" s="145"/>
      <c r="RJE184" s="145"/>
      <c r="RJM184" s="145"/>
      <c r="RKI184" s="145"/>
      <c r="RKJ184" s="145"/>
      <c r="RKK184" s="145"/>
      <c r="RKL184" s="145"/>
      <c r="RKM184" s="145"/>
      <c r="RKN184" s="145"/>
      <c r="RLF184" s="145"/>
      <c r="RLG184" s="145"/>
      <c r="RLJ184" s="145"/>
      <c r="RLM184" s="145"/>
      <c r="RLO184" s="145"/>
      <c r="RLQ184" s="145"/>
      <c r="RLT184" s="145"/>
      <c r="RLW184" s="145"/>
      <c r="RLZ184" s="145"/>
      <c r="RMC184" s="145"/>
      <c r="RMF184" s="145"/>
      <c r="RMI184" s="145"/>
      <c r="RML184" s="145"/>
      <c r="RMO184" s="145"/>
      <c r="RMQ184" s="145"/>
      <c r="RND184" s="145"/>
      <c r="RNE184" s="145"/>
      <c r="RNF184" s="145"/>
      <c r="RNG184" s="145"/>
      <c r="RNH184" s="145"/>
      <c r="RNI184" s="145"/>
      <c r="RNJ184" s="145"/>
      <c r="RNK184" s="145"/>
      <c r="RNL184" s="145"/>
      <c r="RNM184" s="145"/>
      <c r="RNN184" s="145"/>
      <c r="RNO184" s="145"/>
      <c r="RNP184" s="145"/>
      <c r="RNQ184" s="145"/>
      <c r="RNU184" s="145"/>
      <c r="RNW184" s="145"/>
      <c r="RNX184" s="145"/>
      <c r="RNY184" s="145"/>
      <c r="RNZ184" s="145"/>
      <c r="ROC184" s="145"/>
      <c r="ROE184" s="145"/>
      <c r="ROF184" s="145"/>
      <c r="ROG184" s="145"/>
      <c r="ROH184" s="145"/>
      <c r="ROI184" s="145"/>
      <c r="ROJ184" s="145"/>
      <c r="ROK184" s="145"/>
      <c r="ROL184" s="145"/>
      <c r="ROM184" s="145"/>
      <c r="RON184" s="145"/>
      <c r="ROO184" s="145"/>
      <c r="ROP184" s="145"/>
      <c r="ROQ184" s="145"/>
      <c r="ROT184" s="145"/>
      <c r="ROW184" s="145"/>
      <c r="ROZ184" s="145"/>
      <c r="RPC184" s="145"/>
      <c r="RPF184" s="145"/>
      <c r="RPR184" s="145"/>
      <c r="RPU184" s="145"/>
      <c r="RPX184" s="145"/>
      <c r="RQA184" s="145"/>
      <c r="RQJ184" s="145"/>
      <c r="RQP184" s="145"/>
      <c r="RQS184" s="145"/>
      <c r="RQV184" s="145"/>
      <c r="RQY184" s="145"/>
      <c r="RRE184" s="145"/>
      <c r="RRH184" s="145"/>
      <c r="RRN184" s="145"/>
      <c r="RRP184" s="145"/>
      <c r="RRQ184" s="145"/>
      <c r="RRS184" s="145"/>
      <c r="RRV184" s="145"/>
      <c r="RRY184" s="145"/>
      <c r="RSB184" s="145"/>
      <c r="RSJ184" s="145"/>
      <c r="RSO184" s="145"/>
      <c r="RSX184" s="145"/>
      <c r="RTA184" s="145"/>
      <c r="RTI184" s="145"/>
      <c r="RUE184" s="145"/>
      <c r="RUF184" s="145"/>
      <c r="RUG184" s="145"/>
      <c r="RUH184" s="145"/>
      <c r="RUI184" s="145"/>
      <c r="RUJ184" s="145"/>
      <c r="RVB184" s="145"/>
      <c r="RVC184" s="145"/>
      <c r="RVF184" s="145"/>
      <c r="RVI184" s="145"/>
      <c r="RVK184" s="145"/>
      <c r="RVM184" s="145"/>
      <c r="RVP184" s="145"/>
      <c r="RVS184" s="145"/>
      <c r="RVV184" s="145"/>
      <c r="RVY184" s="145"/>
      <c r="RWB184" s="145"/>
      <c r="RWE184" s="145"/>
      <c r="RWH184" s="145"/>
      <c r="RWK184" s="145"/>
      <c r="RWM184" s="145"/>
      <c r="RWZ184" s="145"/>
      <c r="RXA184" s="145"/>
      <c r="RXB184" s="145"/>
      <c r="RXC184" s="145"/>
      <c r="RXD184" s="145"/>
      <c r="RXE184" s="145"/>
      <c r="RXF184" s="145"/>
      <c r="RXG184" s="145"/>
      <c r="RXH184" s="145"/>
      <c r="RXI184" s="145"/>
      <c r="RXJ184" s="145"/>
      <c r="RXK184" s="145"/>
      <c r="RXL184" s="145"/>
      <c r="RXM184" s="145"/>
      <c r="RXQ184" s="145"/>
      <c r="RXS184" s="145"/>
      <c r="RXT184" s="145"/>
      <c r="RXU184" s="145"/>
      <c r="RXV184" s="145"/>
      <c r="RXY184" s="145"/>
      <c r="RYA184" s="145"/>
      <c r="RYB184" s="145"/>
      <c r="RYC184" s="145"/>
      <c r="RYD184" s="145"/>
      <c r="RYE184" s="145"/>
      <c r="RYF184" s="145"/>
      <c r="RYG184" s="145"/>
      <c r="RYH184" s="145"/>
      <c r="RYI184" s="145"/>
      <c r="RYJ184" s="145"/>
      <c r="RYK184" s="145"/>
      <c r="RYL184" s="145"/>
      <c r="RYM184" s="145"/>
      <c r="RYP184" s="145"/>
      <c r="RYS184" s="145"/>
      <c r="RYV184" s="145"/>
      <c r="RYY184" s="145"/>
      <c r="RZB184" s="145"/>
      <c r="RZN184" s="145"/>
      <c r="RZQ184" s="145"/>
      <c r="RZT184" s="145"/>
      <c r="RZW184" s="145"/>
      <c r="SAF184" s="145"/>
      <c r="SAL184" s="145"/>
      <c r="SAO184" s="145"/>
      <c r="SAR184" s="145"/>
      <c r="SAU184" s="145"/>
      <c r="SBA184" s="145"/>
      <c r="SBD184" s="145"/>
      <c r="SBJ184" s="145"/>
      <c r="SBL184" s="145"/>
      <c r="SBM184" s="145"/>
      <c r="SBO184" s="145"/>
      <c r="SBR184" s="145"/>
      <c r="SBU184" s="145"/>
      <c r="SBX184" s="145"/>
      <c r="SCF184" s="145"/>
      <c r="SCK184" s="145"/>
      <c r="SCT184" s="145"/>
      <c r="SCW184" s="145"/>
      <c r="SDE184" s="145"/>
      <c r="SEA184" s="145"/>
      <c r="SEB184" s="145"/>
      <c r="SEC184" s="145"/>
      <c r="SED184" s="145"/>
      <c r="SEE184" s="145"/>
      <c r="SEF184" s="145"/>
      <c r="SEX184" s="145"/>
      <c r="SEY184" s="145"/>
      <c r="SFB184" s="145"/>
      <c r="SFE184" s="145"/>
      <c r="SFG184" s="145"/>
      <c r="SFI184" s="145"/>
      <c r="SFL184" s="145"/>
      <c r="SFO184" s="145"/>
      <c r="SFR184" s="145"/>
      <c r="SFU184" s="145"/>
      <c r="SFX184" s="145"/>
      <c r="SGA184" s="145"/>
      <c r="SGD184" s="145"/>
      <c r="SGG184" s="145"/>
      <c r="SGI184" s="145"/>
      <c r="SGV184" s="145"/>
      <c r="SGW184" s="145"/>
      <c r="SGX184" s="145"/>
      <c r="SGY184" s="145"/>
      <c r="SGZ184" s="145"/>
      <c r="SHA184" s="145"/>
      <c r="SHB184" s="145"/>
      <c r="SHC184" s="145"/>
      <c r="SHD184" s="145"/>
      <c r="SHE184" s="145"/>
      <c r="SHF184" s="145"/>
      <c r="SHG184" s="145"/>
      <c r="SHH184" s="145"/>
      <c r="SHI184" s="145"/>
      <c r="SHM184" s="145"/>
      <c r="SHO184" s="145"/>
      <c r="SHP184" s="145"/>
      <c r="SHQ184" s="145"/>
      <c r="SHR184" s="145"/>
      <c r="SHU184" s="145"/>
      <c r="SHW184" s="145"/>
      <c r="SHX184" s="145"/>
      <c r="SHY184" s="145"/>
      <c r="SHZ184" s="145"/>
      <c r="SIA184" s="145"/>
      <c r="SIB184" s="145"/>
      <c r="SIC184" s="145"/>
      <c r="SID184" s="145"/>
      <c r="SIE184" s="145"/>
      <c r="SIF184" s="145"/>
      <c r="SIG184" s="145"/>
      <c r="SIH184" s="145"/>
      <c r="SII184" s="145"/>
      <c r="SIL184" s="145"/>
      <c r="SIO184" s="145"/>
      <c r="SIR184" s="145"/>
      <c r="SIU184" s="145"/>
      <c r="SIX184" s="145"/>
      <c r="SJJ184" s="145"/>
      <c r="SJM184" s="145"/>
      <c r="SJP184" s="145"/>
      <c r="SJS184" s="145"/>
      <c r="SKB184" s="145"/>
      <c r="SKH184" s="145"/>
      <c r="SKK184" s="145"/>
      <c r="SKN184" s="145"/>
      <c r="SKQ184" s="145"/>
      <c r="SKW184" s="145"/>
      <c r="SKZ184" s="145"/>
      <c r="SLF184" s="145"/>
      <c r="SLH184" s="145"/>
      <c r="SLI184" s="145"/>
      <c r="SLK184" s="145"/>
      <c r="SLN184" s="145"/>
      <c r="SLQ184" s="145"/>
      <c r="SLT184" s="145"/>
      <c r="SMB184" s="145"/>
      <c r="SMG184" s="145"/>
      <c r="SMP184" s="145"/>
      <c r="SMS184" s="145"/>
      <c r="SNA184" s="145"/>
      <c r="SNW184" s="145"/>
      <c r="SNX184" s="145"/>
      <c r="SNY184" s="145"/>
      <c r="SNZ184" s="145"/>
      <c r="SOA184" s="145"/>
      <c r="SOB184" s="145"/>
      <c r="SOT184" s="145"/>
      <c r="SOU184" s="145"/>
      <c r="SOX184" s="145"/>
      <c r="SPA184" s="145"/>
      <c r="SPC184" s="145"/>
      <c r="SPE184" s="145"/>
      <c r="SPH184" s="145"/>
      <c r="SPK184" s="145"/>
      <c r="SPN184" s="145"/>
      <c r="SPQ184" s="145"/>
      <c r="SPT184" s="145"/>
      <c r="SPW184" s="145"/>
      <c r="SPZ184" s="145"/>
      <c r="SQC184" s="145"/>
      <c r="SQE184" s="145"/>
      <c r="SQR184" s="145"/>
      <c r="SQS184" s="145"/>
      <c r="SQT184" s="145"/>
      <c r="SQU184" s="145"/>
      <c r="SQV184" s="145"/>
      <c r="SQW184" s="145"/>
      <c r="SQX184" s="145"/>
      <c r="SQY184" s="145"/>
      <c r="SQZ184" s="145"/>
      <c r="SRA184" s="145"/>
      <c r="SRB184" s="145"/>
      <c r="SRC184" s="145"/>
      <c r="SRD184" s="145"/>
      <c r="SRE184" s="145"/>
      <c r="SRI184" s="145"/>
      <c r="SRK184" s="145"/>
      <c r="SRL184" s="145"/>
      <c r="SRM184" s="145"/>
      <c r="SRN184" s="145"/>
      <c r="SRQ184" s="145"/>
      <c r="SRS184" s="145"/>
      <c r="SRT184" s="145"/>
      <c r="SRU184" s="145"/>
      <c r="SRV184" s="145"/>
      <c r="SRW184" s="145"/>
      <c r="SRX184" s="145"/>
      <c r="SRY184" s="145"/>
      <c r="SRZ184" s="145"/>
      <c r="SSA184" s="145"/>
      <c r="SSB184" s="145"/>
      <c r="SSC184" s="145"/>
      <c r="SSD184" s="145"/>
      <c r="SSE184" s="145"/>
      <c r="SSH184" s="145"/>
      <c r="SSK184" s="145"/>
      <c r="SSN184" s="145"/>
      <c r="SSQ184" s="145"/>
      <c r="SST184" s="145"/>
      <c r="STF184" s="145"/>
      <c r="STI184" s="145"/>
      <c r="STL184" s="145"/>
      <c r="STO184" s="145"/>
      <c r="STX184" s="145"/>
      <c r="SUD184" s="145"/>
      <c r="SUG184" s="145"/>
      <c r="SUJ184" s="145"/>
      <c r="SUM184" s="145"/>
      <c r="SUS184" s="145"/>
      <c r="SUV184" s="145"/>
      <c r="SVB184" s="145"/>
      <c r="SVD184" s="145"/>
      <c r="SVE184" s="145"/>
      <c r="SVG184" s="145"/>
      <c r="SVJ184" s="145"/>
      <c r="SVM184" s="145"/>
      <c r="SVP184" s="145"/>
      <c r="SVX184" s="145"/>
      <c r="SWC184" s="145"/>
      <c r="SWL184" s="145"/>
      <c r="SWO184" s="145"/>
      <c r="SWW184" s="145"/>
      <c r="SXS184" s="145"/>
      <c r="SXT184" s="145"/>
      <c r="SXU184" s="145"/>
      <c r="SXV184" s="145"/>
      <c r="SXW184" s="145"/>
      <c r="SXX184" s="145"/>
      <c r="SYP184" s="145"/>
      <c r="SYQ184" s="145"/>
      <c r="SYT184" s="145"/>
      <c r="SYW184" s="145"/>
      <c r="SYY184" s="145"/>
      <c r="SZA184" s="145"/>
      <c r="SZD184" s="145"/>
      <c r="SZG184" s="145"/>
      <c r="SZJ184" s="145"/>
      <c r="SZM184" s="145"/>
      <c r="SZP184" s="145"/>
      <c r="SZS184" s="145"/>
      <c r="SZV184" s="145"/>
      <c r="SZY184" s="145"/>
      <c r="TAA184" s="145"/>
      <c r="TAN184" s="145"/>
      <c r="TAO184" s="145"/>
      <c r="TAP184" s="145"/>
      <c r="TAQ184" s="145"/>
      <c r="TAR184" s="145"/>
      <c r="TAS184" s="145"/>
      <c r="TAT184" s="145"/>
      <c r="TAU184" s="145"/>
      <c r="TAV184" s="145"/>
      <c r="TAW184" s="145"/>
      <c r="TAX184" s="145"/>
      <c r="TAY184" s="145"/>
      <c r="TAZ184" s="145"/>
      <c r="TBA184" s="145"/>
      <c r="TBE184" s="145"/>
      <c r="TBG184" s="145"/>
      <c r="TBH184" s="145"/>
      <c r="TBI184" s="145"/>
      <c r="TBJ184" s="145"/>
      <c r="TBM184" s="145"/>
      <c r="TBO184" s="145"/>
      <c r="TBP184" s="145"/>
      <c r="TBQ184" s="145"/>
      <c r="TBR184" s="145"/>
      <c r="TBS184" s="145"/>
      <c r="TBT184" s="145"/>
      <c r="TBU184" s="145"/>
      <c r="TBV184" s="145"/>
      <c r="TBW184" s="145"/>
      <c r="TBX184" s="145"/>
      <c r="TBY184" s="145"/>
      <c r="TBZ184" s="145"/>
      <c r="TCA184" s="145"/>
      <c r="TCD184" s="145"/>
      <c r="TCG184" s="145"/>
      <c r="TCJ184" s="145"/>
      <c r="TCM184" s="145"/>
      <c r="TCP184" s="145"/>
      <c r="TDB184" s="145"/>
      <c r="TDE184" s="145"/>
      <c r="TDH184" s="145"/>
      <c r="TDK184" s="145"/>
      <c r="TDT184" s="145"/>
      <c r="TDZ184" s="145"/>
      <c r="TEC184" s="145"/>
      <c r="TEF184" s="145"/>
      <c r="TEI184" s="145"/>
      <c r="TEO184" s="145"/>
      <c r="TER184" s="145"/>
      <c r="TEX184" s="145"/>
      <c r="TEZ184" s="145"/>
      <c r="TFA184" s="145"/>
      <c r="TFC184" s="145"/>
      <c r="TFF184" s="145"/>
      <c r="TFI184" s="145"/>
      <c r="TFL184" s="145"/>
      <c r="TFT184" s="145"/>
      <c r="TFY184" s="145"/>
      <c r="TGH184" s="145"/>
      <c r="TGK184" s="145"/>
      <c r="TGS184" s="145"/>
      <c r="THO184" s="145"/>
      <c r="THP184" s="145"/>
      <c r="THQ184" s="145"/>
      <c r="THR184" s="145"/>
      <c r="THS184" s="145"/>
      <c r="THT184" s="145"/>
      <c r="TIL184" s="145"/>
      <c r="TIM184" s="145"/>
      <c r="TIP184" s="145"/>
      <c r="TIS184" s="145"/>
      <c r="TIU184" s="145"/>
      <c r="TIW184" s="145"/>
      <c r="TIZ184" s="145"/>
      <c r="TJC184" s="145"/>
      <c r="TJF184" s="145"/>
      <c r="TJI184" s="145"/>
      <c r="TJL184" s="145"/>
      <c r="TJO184" s="145"/>
      <c r="TJR184" s="145"/>
      <c r="TJU184" s="145"/>
      <c r="TJW184" s="145"/>
      <c r="TKJ184" s="145"/>
      <c r="TKK184" s="145"/>
      <c r="TKL184" s="145"/>
      <c r="TKM184" s="145"/>
      <c r="TKN184" s="145"/>
      <c r="TKO184" s="145"/>
      <c r="TKP184" s="145"/>
      <c r="TKQ184" s="145"/>
      <c r="TKR184" s="145"/>
      <c r="TKS184" s="145"/>
      <c r="TKT184" s="145"/>
      <c r="TKU184" s="145"/>
      <c r="TKV184" s="145"/>
      <c r="TKW184" s="145"/>
      <c r="TLA184" s="145"/>
      <c r="TLC184" s="145"/>
      <c r="TLD184" s="145"/>
      <c r="TLE184" s="145"/>
      <c r="TLF184" s="145"/>
      <c r="TLI184" s="145"/>
      <c r="TLK184" s="145"/>
      <c r="TLL184" s="145"/>
      <c r="TLM184" s="145"/>
      <c r="TLN184" s="145"/>
      <c r="TLO184" s="145"/>
      <c r="TLP184" s="145"/>
      <c r="TLQ184" s="145"/>
      <c r="TLR184" s="145"/>
      <c r="TLS184" s="145"/>
      <c r="TLT184" s="145"/>
      <c r="TLU184" s="145"/>
      <c r="TLV184" s="145"/>
      <c r="TLW184" s="145"/>
      <c r="TLZ184" s="145"/>
      <c r="TMC184" s="145"/>
      <c r="TMF184" s="145"/>
      <c r="TMI184" s="145"/>
      <c r="TML184" s="145"/>
      <c r="TMX184" s="145"/>
      <c r="TNA184" s="145"/>
      <c r="TND184" s="145"/>
      <c r="TNG184" s="145"/>
      <c r="TNP184" s="145"/>
      <c r="TNV184" s="145"/>
      <c r="TNY184" s="145"/>
      <c r="TOB184" s="145"/>
      <c r="TOE184" s="145"/>
      <c r="TOK184" s="145"/>
      <c r="TON184" s="145"/>
      <c r="TOT184" s="145"/>
      <c r="TOV184" s="145"/>
      <c r="TOW184" s="145"/>
      <c r="TOY184" s="145"/>
      <c r="TPB184" s="145"/>
      <c r="TPE184" s="145"/>
      <c r="TPH184" s="145"/>
      <c r="TPP184" s="145"/>
      <c r="TPU184" s="145"/>
      <c r="TQD184" s="145"/>
      <c r="TQG184" s="145"/>
      <c r="TQO184" s="145"/>
      <c r="TRK184" s="145"/>
      <c r="TRL184" s="145"/>
      <c r="TRM184" s="145"/>
      <c r="TRN184" s="145"/>
      <c r="TRO184" s="145"/>
      <c r="TRP184" s="145"/>
      <c r="TSH184" s="145"/>
      <c r="TSI184" s="145"/>
      <c r="TSL184" s="145"/>
      <c r="TSO184" s="145"/>
      <c r="TSQ184" s="145"/>
      <c r="TSS184" s="145"/>
      <c r="TSV184" s="145"/>
      <c r="TSY184" s="145"/>
      <c r="TTB184" s="145"/>
      <c r="TTE184" s="145"/>
      <c r="TTH184" s="145"/>
      <c r="TTK184" s="145"/>
      <c r="TTN184" s="145"/>
      <c r="TTQ184" s="145"/>
      <c r="TTS184" s="145"/>
      <c r="TUF184" s="145"/>
      <c r="TUG184" s="145"/>
      <c r="TUH184" s="145"/>
      <c r="TUI184" s="145"/>
      <c r="TUJ184" s="145"/>
      <c r="TUK184" s="145"/>
      <c r="TUL184" s="145"/>
      <c r="TUM184" s="145"/>
      <c r="TUN184" s="145"/>
      <c r="TUO184" s="145"/>
      <c r="TUP184" s="145"/>
      <c r="TUQ184" s="145"/>
      <c r="TUR184" s="145"/>
      <c r="TUS184" s="145"/>
      <c r="TUW184" s="145"/>
      <c r="TUY184" s="145"/>
      <c r="TUZ184" s="145"/>
      <c r="TVA184" s="145"/>
      <c r="TVB184" s="145"/>
      <c r="TVE184" s="145"/>
      <c r="TVG184" s="145"/>
      <c r="TVH184" s="145"/>
      <c r="TVI184" s="145"/>
      <c r="TVJ184" s="145"/>
      <c r="TVK184" s="145"/>
      <c r="TVL184" s="145"/>
      <c r="TVM184" s="145"/>
      <c r="TVN184" s="145"/>
      <c r="TVO184" s="145"/>
      <c r="TVP184" s="145"/>
      <c r="TVQ184" s="145"/>
      <c r="TVR184" s="145"/>
      <c r="TVS184" s="145"/>
      <c r="TVV184" s="145"/>
      <c r="TVY184" s="145"/>
      <c r="TWB184" s="145"/>
      <c r="TWE184" s="145"/>
      <c r="TWH184" s="145"/>
      <c r="TWT184" s="145"/>
      <c r="TWW184" s="145"/>
      <c r="TWZ184" s="145"/>
      <c r="TXC184" s="145"/>
      <c r="TXL184" s="145"/>
      <c r="TXR184" s="145"/>
      <c r="TXU184" s="145"/>
      <c r="TXX184" s="145"/>
      <c r="TYA184" s="145"/>
      <c r="TYG184" s="145"/>
      <c r="TYJ184" s="145"/>
      <c r="TYP184" s="145"/>
      <c r="TYR184" s="145"/>
      <c r="TYS184" s="145"/>
      <c r="TYU184" s="145"/>
      <c r="TYX184" s="145"/>
      <c r="TZA184" s="145"/>
      <c r="TZD184" s="145"/>
      <c r="TZL184" s="145"/>
      <c r="TZQ184" s="145"/>
      <c r="TZZ184" s="145"/>
      <c r="UAC184" s="145"/>
      <c r="UAK184" s="145"/>
      <c r="UBG184" s="145"/>
      <c r="UBH184" s="145"/>
      <c r="UBI184" s="145"/>
      <c r="UBJ184" s="145"/>
      <c r="UBK184" s="145"/>
      <c r="UBL184" s="145"/>
      <c r="UCD184" s="145"/>
      <c r="UCE184" s="145"/>
      <c r="UCH184" s="145"/>
      <c r="UCK184" s="145"/>
      <c r="UCM184" s="145"/>
      <c r="UCO184" s="145"/>
      <c r="UCR184" s="145"/>
      <c r="UCU184" s="145"/>
      <c r="UCX184" s="145"/>
      <c r="UDA184" s="145"/>
      <c r="UDD184" s="145"/>
      <c r="UDG184" s="145"/>
      <c r="UDJ184" s="145"/>
      <c r="UDM184" s="145"/>
      <c r="UDO184" s="145"/>
      <c r="UEB184" s="145"/>
      <c r="UEC184" s="145"/>
      <c r="UED184" s="145"/>
      <c r="UEE184" s="145"/>
      <c r="UEF184" s="145"/>
      <c r="UEG184" s="145"/>
      <c r="UEH184" s="145"/>
      <c r="UEI184" s="145"/>
      <c r="UEJ184" s="145"/>
      <c r="UEK184" s="145"/>
      <c r="UEL184" s="145"/>
      <c r="UEM184" s="145"/>
      <c r="UEN184" s="145"/>
      <c r="UEO184" s="145"/>
      <c r="UES184" s="145"/>
      <c r="UEU184" s="145"/>
      <c r="UEV184" s="145"/>
      <c r="UEW184" s="145"/>
      <c r="UEX184" s="145"/>
      <c r="UFA184" s="145"/>
      <c r="UFC184" s="145"/>
      <c r="UFD184" s="145"/>
      <c r="UFE184" s="145"/>
      <c r="UFF184" s="145"/>
      <c r="UFG184" s="145"/>
      <c r="UFH184" s="145"/>
      <c r="UFI184" s="145"/>
      <c r="UFJ184" s="145"/>
      <c r="UFK184" s="145"/>
      <c r="UFL184" s="145"/>
      <c r="UFM184" s="145"/>
      <c r="UFN184" s="145"/>
      <c r="UFO184" s="145"/>
      <c r="UFR184" s="145"/>
      <c r="UFU184" s="145"/>
      <c r="UFX184" s="145"/>
      <c r="UGA184" s="145"/>
      <c r="UGD184" s="145"/>
      <c r="UGP184" s="145"/>
      <c r="UGS184" s="145"/>
      <c r="UGV184" s="145"/>
      <c r="UGY184" s="145"/>
      <c r="UHH184" s="145"/>
      <c r="UHN184" s="145"/>
      <c r="UHQ184" s="145"/>
      <c r="UHT184" s="145"/>
      <c r="UHW184" s="145"/>
      <c r="UIC184" s="145"/>
      <c r="UIF184" s="145"/>
      <c r="UIL184" s="145"/>
      <c r="UIN184" s="145"/>
      <c r="UIO184" s="145"/>
      <c r="UIQ184" s="145"/>
      <c r="UIT184" s="145"/>
      <c r="UIW184" s="145"/>
      <c r="UIZ184" s="145"/>
      <c r="UJH184" s="145"/>
      <c r="UJM184" s="145"/>
      <c r="UJV184" s="145"/>
      <c r="UJY184" s="145"/>
      <c r="UKG184" s="145"/>
      <c r="ULC184" s="145"/>
      <c r="ULD184" s="145"/>
      <c r="ULE184" s="145"/>
      <c r="ULF184" s="145"/>
      <c r="ULG184" s="145"/>
      <c r="ULH184" s="145"/>
      <c r="ULZ184" s="145"/>
      <c r="UMA184" s="145"/>
      <c r="UMD184" s="145"/>
      <c r="UMG184" s="145"/>
      <c r="UMI184" s="145"/>
      <c r="UMK184" s="145"/>
      <c r="UMN184" s="145"/>
      <c r="UMQ184" s="145"/>
      <c r="UMT184" s="145"/>
      <c r="UMW184" s="145"/>
      <c r="UMZ184" s="145"/>
      <c r="UNC184" s="145"/>
      <c r="UNF184" s="145"/>
      <c r="UNI184" s="145"/>
      <c r="UNK184" s="145"/>
      <c r="UNX184" s="145"/>
      <c r="UNY184" s="145"/>
      <c r="UNZ184" s="145"/>
      <c r="UOA184" s="145"/>
      <c r="UOB184" s="145"/>
      <c r="UOC184" s="145"/>
      <c r="UOD184" s="145"/>
      <c r="UOE184" s="145"/>
      <c r="UOF184" s="145"/>
      <c r="UOG184" s="145"/>
      <c r="UOH184" s="145"/>
      <c r="UOI184" s="145"/>
      <c r="UOJ184" s="145"/>
      <c r="UOK184" s="145"/>
      <c r="UOO184" s="145"/>
      <c r="UOQ184" s="145"/>
      <c r="UOR184" s="145"/>
      <c r="UOS184" s="145"/>
      <c r="UOT184" s="145"/>
      <c r="UOW184" s="145"/>
      <c r="UOY184" s="145"/>
      <c r="UOZ184" s="145"/>
      <c r="UPA184" s="145"/>
      <c r="UPB184" s="145"/>
      <c r="UPC184" s="145"/>
      <c r="UPD184" s="145"/>
      <c r="UPE184" s="145"/>
      <c r="UPF184" s="145"/>
      <c r="UPG184" s="145"/>
      <c r="UPH184" s="145"/>
      <c r="UPI184" s="145"/>
      <c r="UPJ184" s="145"/>
      <c r="UPK184" s="145"/>
      <c r="UPN184" s="145"/>
      <c r="UPQ184" s="145"/>
      <c r="UPT184" s="145"/>
      <c r="UPW184" s="145"/>
      <c r="UPZ184" s="145"/>
      <c r="UQL184" s="145"/>
      <c r="UQO184" s="145"/>
      <c r="UQR184" s="145"/>
      <c r="UQU184" s="145"/>
      <c r="URD184" s="145"/>
      <c r="URJ184" s="145"/>
      <c r="URM184" s="145"/>
      <c r="URP184" s="145"/>
      <c r="URS184" s="145"/>
      <c r="URY184" s="145"/>
      <c r="USB184" s="145"/>
      <c r="USH184" s="145"/>
      <c r="USJ184" s="145"/>
      <c r="USK184" s="145"/>
      <c r="USM184" s="145"/>
      <c r="USP184" s="145"/>
      <c r="USS184" s="145"/>
      <c r="USV184" s="145"/>
      <c r="UTD184" s="145"/>
      <c r="UTI184" s="145"/>
      <c r="UTR184" s="145"/>
      <c r="UTU184" s="145"/>
      <c r="UUC184" s="145"/>
      <c r="UUY184" s="145"/>
      <c r="UUZ184" s="145"/>
      <c r="UVA184" s="145"/>
      <c r="UVB184" s="145"/>
      <c r="UVC184" s="145"/>
      <c r="UVD184" s="145"/>
      <c r="UVV184" s="145"/>
      <c r="UVW184" s="145"/>
      <c r="UVZ184" s="145"/>
      <c r="UWC184" s="145"/>
      <c r="UWE184" s="145"/>
      <c r="UWG184" s="145"/>
      <c r="UWJ184" s="145"/>
      <c r="UWM184" s="145"/>
      <c r="UWP184" s="145"/>
      <c r="UWS184" s="145"/>
      <c r="UWV184" s="145"/>
      <c r="UWY184" s="145"/>
      <c r="UXB184" s="145"/>
      <c r="UXE184" s="145"/>
      <c r="UXG184" s="145"/>
      <c r="UXT184" s="145"/>
      <c r="UXU184" s="145"/>
      <c r="UXV184" s="145"/>
      <c r="UXW184" s="145"/>
      <c r="UXX184" s="145"/>
      <c r="UXY184" s="145"/>
      <c r="UXZ184" s="145"/>
      <c r="UYA184" s="145"/>
      <c r="UYB184" s="145"/>
      <c r="UYC184" s="145"/>
      <c r="UYD184" s="145"/>
      <c r="UYE184" s="145"/>
      <c r="UYF184" s="145"/>
      <c r="UYG184" s="145"/>
      <c r="UYK184" s="145"/>
      <c r="UYM184" s="145"/>
      <c r="UYN184" s="145"/>
      <c r="UYO184" s="145"/>
      <c r="UYP184" s="145"/>
      <c r="UYS184" s="145"/>
      <c r="UYU184" s="145"/>
      <c r="UYV184" s="145"/>
      <c r="UYW184" s="145"/>
      <c r="UYX184" s="145"/>
      <c r="UYY184" s="145"/>
      <c r="UYZ184" s="145"/>
      <c r="UZA184" s="145"/>
      <c r="UZB184" s="145"/>
      <c r="UZC184" s="145"/>
      <c r="UZD184" s="145"/>
      <c r="UZE184" s="145"/>
      <c r="UZF184" s="145"/>
      <c r="UZG184" s="145"/>
      <c r="UZJ184" s="145"/>
      <c r="UZM184" s="145"/>
      <c r="UZP184" s="145"/>
      <c r="UZS184" s="145"/>
      <c r="UZV184" s="145"/>
      <c r="VAH184" s="145"/>
      <c r="VAK184" s="145"/>
      <c r="VAN184" s="145"/>
      <c r="VAQ184" s="145"/>
      <c r="VAZ184" s="145"/>
      <c r="VBF184" s="145"/>
      <c r="VBI184" s="145"/>
      <c r="VBL184" s="145"/>
      <c r="VBO184" s="145"/>
      <c r="VBU184" s="145"/>
      <c r="VBX184" s="145"/>
      <c r="VCD184" s="145"/>
      <c r="VCF184" s="145"/>
      <c r="VCG184" s="145"/>
      <c r="VCI184" s="145"/>
      <c r="VCL184" s="145"/>
      <c r="VCO184" s="145"/>
      <c r="VCR184" s="145"/>
      <c r="VCZ184" s="145"/>
      <c r="VDE184" s="145"/>
      <c r="VDN184" s="145"/>
      <c r="VDQ184" s="145"/>
      <c r="VDY184" s="145"/>
      <c r="VEU184" s="145"/>
      <c r="VEV184" s="145"/>
      <c r="VEW184" s="145"/>
      <c r="VEX184" s="145"/>
      <c r="VEY184" s="145"/>
      <c r="VEZ184" s="145"/>
      <c r="VFR184" s="145"/>
      <c r="VFS184" s="145"/>
      <c r="VFV184" s="145"/>
      <c r="VFY184" s="145"/>
      <c r="VGA184" s="145"/>
      <c r="VGC184" s="145"/>
      <c r="VGF184" s="145"/>
      <c r="VGI184" s="145"/>
      <c r="VGL184" s="145"/>
      <c r="VGO184" s="145"/>
      <c r="VGR184" s="145"/>
      <c r="VGU184" s="145"/>
      <c r="VGX184" s="145"/>
      <c r="VHA184" s="145"/>
      <c r="VHC184" s="145"/>
      <c r="VHP184" s="145"/>
      <c r="VHQ184" s="145"/>
      <c r="VHR184" s="145"/>
      <c r="VHS184" s="145"/>
      <c r="VHT184" s="145"/>
      <c r="VHU184" s="145"/>
      <c r="VHV184" s="145"/>
      <c r="VHW184" s="145"/>
      <c r="VHX184" s="145"/>
      <c r="VHY184" s="145"/>
      <c r="VHZ184" s="145"/>
      <c r="VIA184" s="145"/>
      <c r="VIB184" s="145"/>
      <c r="VIC184" s="145"/>
      <c r="VIG184" s="145"/>
      <c r="VII184" s="145"/>
      <c r="VIJ184" s="145"/>
      <c r="VIK184" s="145"/>
      <c r="VIL184" s="145"/>
      <c r="VIO184" s="145"/>
      <c r="VIQ184" s="145"/>
      <c r="VIR184" s="145"/>
      <c r="VIS184" s="145"/>
      <c r="VIT184" s="145"/>
      <c r="VIU184" s="145"/>
      <c r="VIV184" s="145"/>
      <c r="VIW184" s="145"/>
      <c r="VIX184" s="145"/>
      <c r="VIY184" s="145"/>
      <c r="VIZ184" s="145"/>
      <c r="VJA184" s="145"/>
      <c r="VJB184" s="145"/>
      <c r="VJC184" s="145"/>
      <c r="VJF184" s="145"/>
      <c r="VJI184" s="145"/>
      <c r="VJL184" s="145"/>
      <c r="VJO184" s="145"/>
      <c r="VJR184" s="145"/>
      <c r="VKD184" s="145"/>
      <c r="VKG184" s="145"/>
      <c r="VKJ184" s="145"/>
      <c r="VKM184" s="145"/>
      <c r="VKV184" s="145"/>
      <c r="VLB184" s="145"/>
      <c r="VLE184" s="145"/>
      <c r="VLH184" s="145"/>
      <c r="VLK184" s="145"/>
      <c r="VLQ184" s="145"/>
      <c r="VLT184" s="145"/>
      <c r="VLZ184" s="145"/>
      <c r="VMB184" s="145"/>
      <c r="VMC184" s="145"/>
      <c r="VME184" s="145"/>
      <c r="VMH184" s="145"/>
      <c r="VMK184" s="145"/>
      <c r="VMN184" s="145"/>
      <c r="VMV184" s="145"/>
      <c r="VNA184" s="145"/>
      <c r="VNJ184" s="145"/>
      <c r="VNM184" s="145"/>
      <c r="VNU184" s="145"/>
      <c r="VOQ184" s="145"/>
      <c r="VOR184" s="145"/>
      <c r="VOS184" s="145"/>
      <c r="VOT184" s="145"/>
      <c r="VOU184" s="145"/>
      <c r="VOV184" s="145"/>
      <c r="VPN184" s="145"/>
      <c r="VPO184" s="145"/>
      <c r="VPR184" s="145"/>
      <c r="VPU184" s="145"/>
      <c r="VPW184" s="145"/>
      <c r="VPY184" s="145"/>
      <c r="VQB184" s="145"/>
      <c r="VQE184" s="145"/>
      <c r="VQH184" s="145"/>
      <c r="VQK184" s="145"/>
      <c r="VQN184" s="145"/>
      <c r="VQQ184" s="145"/>
      <c r="VQT184" s="145"/>
      <c r="VQW184" s="145"/>
      <c r="VQY184" s="145"/>
      <c r="VRL184" s="145"/>
      <c r="VRM184" s="145"/>
      <c r="VRN184" s="145"/>
      <c r="VRO184" s="145"/>
      <c r="VRP184" s="145"/>
      <c r="VRQ184" s="145"/>
      <c r="VRR184" s="145"/>
      <c r="VRS184" s="145"/>
      <c r="VRT184" s="145"/>
      <c r="VRU184" s="145"/>
      <c r="VRV184" s="145"/>
      <c r="VRW184" s="145"/>
      <c r="VRX184" s="145"/>
      <c r="VRY184" s="145"/>
      <c r="VSC184" s="145"/>
      <c r="VSE184" s="145"/>
      <c r="VSF184" s="145"/>
      <c r="VSG184" s="145"/>
      <c r="VSH184" s="145"/>
      <c r="VSK184" s="145"/>
      <c r="VSM184" s="145"/>
      <c r="VSN184" s="145"/>
      <c r="VSO184" s="145"/>
      <c r="VSP184" s="145"/>
      <c r="VSQ184" s="145"/>
      <c r="VSR184" s="145"/>
      <c r="VSS184" s="145"/>
      <c r="VST184" s="145"/>
      <c r="VSU184" s="145"/>
      <c r="VSV184" s="145"/>
      <c r="VSW184" s="145"/>
      <c r="VSX184" s="145"/>
      <c r="VSY184" s="145"/>
      <c r="VTB184" s="145"/>
      <c r="VTE184" s="145"/>
      <c r="VTH184" s="145"/>
      <c r="VTK184" s="145"/>
      <c r="VTN184" s="145"/>
      <c r="VTZ184" s="145"/>
      <c r="VUC184" s="145"/>
      <c r="VUF184" s="145"/>
      <c r="VUI184" s="145"/>
      <c r="VUR184" s="145"/>
      <c r="VUX184" s="145"/>
      <c r="VVA184" s="145"/>
      <c r="VVD184" s="145"/>
      <c r="VVG184" s="145"/>
      <c r="VVM184" s="145"/>
      <c r="VVP184" s="145"/>
      <c r="VVV184" s="145"/>
      <c r="VVX184" s="145"/>
      <c r="VVY184" s="145"/>
      <c r="VWA184" s="145"/>
      <c r="VWD184" s="145"/>
      <c r="VWG184" s="145"/>
      <c r="VWJ184" s="145"/>
      <c r="VWR184" s="145"/>
      <c r="VWW184" s="145"/>
      <c r="VXF184" s="145"/>
      <c r="VXI184" s="145"/>
      <c r="VXQ184" s="145"/>
      <c r="VYM184" s="145"/>
      <c r="VYN184" s="145"/>
      <c r="VYO184" s="145"/>
      <c r="VYP184" s="145"/>
      <c r="VYQ184" s="145"/>
      <c r="VYR184" s="145"/>
      <c r="VZJ184" s="145"/>
      <c r="VZK184" s="145"/>
      <c r="VZN184" s="145"/>
      <c r="VZQ184" s="145"/>
      <c r="VZS184" s="145"/>
      <c r="VZU184" s="145"/>
      <c r="VZX184" s="145"/>
      <c r="WAA184" s="145"/>
      <c r="WAD184" s="145"/>
      <c r="WAG184" s="145"/>
      <c r="WAJ184" s="145"/>
      <c r="WAM184" s="145"/>
      <c r="WAP184" s="145"/>
      <c r="WAS184" s="145"/>
      <c r="WAU184" s="145"/>
      <c r="WBH184" s="145"/>
      <c r="WBI184" s="145"/>
      <c r="WBJ184" s="145"/>
      <c r="WBK184" s="145"/>
      <c r="WBL184" s="145"/>
      <c r="WBM184" s="145"/>
      <c r="WBN184" s="145"/>
      <c r="WBO184" s="145"/>
      <c r="WBP184" s="145"/>
      <c r="WBQ184" s="145"/>
      <c r="WBR184" s="145"/>
      <c r="WBS184" s="145"/>
      <c r="WBT184" s="145"/>
      <c r="WBU184" s="145"/>
      <c r="WBY184" s="145"/>
      <c r="WCA184" s="145"/>
      <c r="WCB184" s="145"/>
      <c r="WCC184" s="145"/>
      <c r="WCD184" s="145"/>
      <c r="WCG184" s="145"/>
      <c r="WCI184" s="145"/>
      <c r="WCJ184" s="145"/>
      <c r="WCK184" s="145"/>
      <c r="WCL184" s="145"/>
      <c r="WCM184" s="145"/>
      <c r="WCN184" s="145"/>
      <c r="WCO184" s="145"/>
      <c r="WCP184" s="145"/>
      <c r="WCQ184" s="145"/>
      <c r="WCR184" s="145"/>
      <c r="WCS184" s="145"/>
      <c r="WCT184" s="145"/>
      <c r="WCU184" s="145"/>
      <c r="WCX184" s="145"/>
      <c r="WDA184" s="145"/>
      <c r="WDD184" s="145"/>
      <c r="WDG184" s="145"/>
      <c r="WDJ184" s="145"/>
      <c r="WDV184" s="145"/>
      <c r="WDY184" s="145"/>
      <c r="WEB184" s="145"/>
      <c r="WEE184" s="145"/>
      <c r="WEN184" s="145"/>
      <c r="WET184" s="145"/>
      <c r="WEW184" s="145"/>
      <c r="WEZ184" s="145"/>
      <c r="WFC184" s="145"/>
      <c r="WFI184" s="145"/>
      <c r="WFL184" s="145"/>
      <c r="WFR184" s="145"/>
      <c r="WFT184" s="145"/>
      <c r="WFU184" s="145"/>
      <c r="WFW184" s="145"/>
      <c r="WFZ184" s="145"/>
      <c r="WGC184" s="145"/>
      <c r="WGF184" s="145"/>
      <c r="WGN184" s="145"/>
      <c r="WGS184" s="145"/>
      <c r="WHB184" s="145"/>
      <c r="WHE184" s="145"/>
      <c r="WHM184" s="145"/>
      <c r="WII184" s="145"/>
      <c r="WIJ184" s="145"/>
      <c r="WIK184" s="145"/>
      <c r="WIL184" s="145"/>
      <c r="WIM184" s="145"/>
      <c r="WIN184" s="145"/>
      <c r="WJF184" s="145"/>
      <c r="WJG184" s="145"/>
      <c r="WJJ184" s="145"/>
      <c r="WJM184" s="145"/>
      <c r="WJO184" s="145"/>
      <c r="WJQ184" s="145"/>
      <c r="WJT184" s="145"/>
      <c r="WJW184" s="145"/>
      <c r="WJZ184" s="145"/>
      <c r="WKC184" s="145"/>
      <c r="WKF184" s="145"/>
      <c r="WKI184" s="145"/>
      <c r="WKL184" s="145"/>
      <c r="WKO184" s="145"/>
      <c r="WKQ184" s="145"/>
      <c r="WLD184" s="145"/>
      <c r="WLE184" s="145"/>
      <c r="WLF184" s="145"/>
      <c r="WLG184" s="145"/>
      <c r="WLH184" s="145"/>
      <c r="WLI184" s="145"/>
      <c r="WLJ184" s="145"/>
      <c r="WLK184" s="145"/>
      <c r="WLL184" s="145"/>
      <c r="WLM184" s="145"/>
      <c r="WLN184" s="145"/>
      <c r="WLO184" s="145"/>
      <c r="WLP184" s="145"/>
      <c r="WLQ184" s="145"/>
      <c r="WLU184" s="145"/>
      <c r="WLW184" s="145"/>
      <c r="WLX184" s="145"/>
      <c r="WLY184" s="145"/>
      <c r="WLZ184" s="145"/>
      <c r="WMC184" s="145"/>
      <c r="WME184" s="145"/>
      <c r="WMF184" s="145"/>
      <c r="WMG184" s="145"/>
      <c r="WMH184" s="145"/>
      <c r="WMI184" s="145"/>
      <c r="WMJ184" s="145"/>
      <c r="WMK184" s="145"/>
      <c r="WML184" s="145"/>
      <c r="WMM184" s="145"/>
      <c r="WMN184" s="145"/>
      <c r="WMO184" s="145"/>
      <c r="WMP184" s="145"/>
      <c r="WMQ184" s="145"/>
      <c r="WMT184" s="145"/>
      <c r="WMW184" s="145"/>
      <c r="WMZ184" s="145"/>
      <c r="WNC184" s="145"/>
      <c r="WNF184" s="145"/>
      <c r="WNR184" s="145"/>
      <c r="WNU184" s="145"/>
      <c r="WNX184" s="145"/>
      <c r="WOA184" s="145"/>
      <c r="WOJ184" s="145"/>
      <c r="WOP184" s="145"/>
      <c r="WOS184" s="145"/>
      <c r="WOV184" s="145"/>
      <c r="WOY184" s="145"/>
      <c r="WPE184" s="145"/>
      <c r="WPH184" s="145"/>
      <c r="WPN184" s="145"/>
      <c r="WPP184" s="145"/>
      <c r="WPQ184" s="145"/>
      <c r="WPS184" s="145"/>
      <c r="WPV184" s="145"/>
      <c r="WPY184" s="145"/>
      <c r="WQB184" s="145"/>
      <c r="WQJ184" s="145"/>
      <c r="WQO184" s="145"/>
      <c r="WQX184" s="145"/>
      <c r="WRA184" s="145"/>
      <c r="WRI184" s="145"/>
      <c r="WSE184" s="145"/>
      <c r="WSF184" s="145"/>
      <c r="WSG184" s="145"/>
      <c r="WSH184" s="145"/>
      <c r="WSI184" s="145"/>
      <c r="WSJ184" s="145"/>
      <c r="WTB184" s="145"/>
      <c r="WTC184" s="145"/>
      <c r="WTF184" s="145"/>
      <c r="WTI184" s="145"/>
      <c r="WTK184" s="145"/>
      <c r="WTM184" s="145"/>
      <c r="WTP184" s="145"/>
      <c r="WTS184" s="145"/>
      <c r="WTV184" s="145"/>
      <c r="WTY184" s="145"/>
      <c r="WUB184" s="145"/>
      <c r="WUE184" s="145"/>
      <c r="WUH184" s="145"/>
      <c r="WUK184" s="145"/>
      <c r="WUM184" s="145"/>
      <c r="WUZ184" s="145"/>
      <c r="WVA184" s="145"/>
      <c r="WVB184" s="145"/>
      <c r="WVC184" s="145"/>
      <c r="WVD184" s="145"/>
      <c r="WVE184" s="145"/>
      <c r="WVF184" s="145"/>
      <c r="WVG184" s="145"/>
      <c r="WVH184" s="145"/>
      <c r="WVI184" s="145"/>
      <c r="WVJ184" s="145"/>
      <c r="WVK184" s="145"/>
      <c r="WVL184" s="145"/>
      <c r="WVM184" s="145"/>
      <c r="WVN184" s="145"/>
      <c r="WVO184" s="145"/>
      <c r="WVP184" s="145"/>
      <c r="WVQ184" s="145"/>
      <c r="WVR184" s="145"/>
      <c r="WVS184" s="145"/>
      <c r="WVT184" s="145"/>
      <c r="WVU184" s="145"/>
      <c r="WVV184" s="145"/>
      <c r="WVW184" s="145"/>
      <c r="WVX184" s="145"/>
      <c r="WVY184" s="145"/>
      <c r="WVZ184" s="145"/>
      <c r="WWA184" s="145"/>
      <c r="WWB184" s="145"/>
      <c r="WWC184" s="145"/>
      <c r="WWD184" s="145"/>
      <c r="WWE184" s="145"/>
      <c r="WWF184" s="145"/>
      <c r="WWG184" s="145"/>
      <c r="WWH184" s="145"/>
      <c r="WWI184" s="145"/>
      <c r="WWJ184" s="145"/>
      <c r="WWK184" s="145"/>
      <c r="WWL184" s="145"/>
      <c r="WWM184" s="145"/>
      <c r="WWN184" s="145"/>
      <c r="WWO184" s="145"/>
      <c r="WWP184" s="145"/>
      <c r="WWQ184" s="145"/>
      <c r="WWR184" s="145"/>
      <c r="WWS184" s="145"/>
      <c r="WWT184" s="145"/>
      <c r="WWU184" s="145"/>
      <c r="WWV184" s="145"/>
      <c r="WWW184" s="145"/>
      <c r="WWX184" s="145"/>
      <c r="WWY184" s="145"/>
      <c r="WWZ184" s="145"/>
      <c r="WXA184" s="145"/>
      <c r="WXB184" s="145"/>
      <c r="WXC184" s="145"/>
      <c r="WXD184" s="145"/>
      <c r="WXE184" s="145"/>
      <c r="WXF184" s="145"/>
      <c r="WXG184" s="145"/>
      <c r="WXH184" s="145"/>
      <c r="WXI184" s="145"/>
      <c r="WXJ184" s="145"/>
      <c r="WXK184" s="145"/>
      <c r="WXL184" s="145"/>
      <c r="WXM184" s="145"/>
      <c r="WXN184" s="145"/>
      <c r="WXO184" s="145"/>
      <c r="WXP184" s="145"/>
      <c r="WXQ184" s="145"/>
      <c r="WXR184" s="145"/>
      <c r="WXS184" s="145"/>
      <c r="WXT184" s="145"/>
      <c r="WXU184" s="145"/>
      <c r="WXV184" s="145"/>
      <c r="WXW184" s="145"/>
      <c r="WXX184" s="145"/>
      <c r="WXY184" s="145"/>
      <c r="WXZ184" s="145"/>
      <c r="WYA184" s="145"/>
      <c r="WYB184" s="145"/>
      <c r="WYC184" s="145"/>
      <c r="WYD184" s="145"/>
      <c r="WYE184" s="145"/>
      <c r="WYF184" s="145"/>
      <c r="WYG184" s="145"/>
      <c r="WYH184" s="145"/>
      <c r="WYI184" s="145"/>
      <c r="WYJ184" s="145"/>
      <c r="WYK184" s="145"/>
      <c r="WYL184" s="145"/>
      <c r="WYM184" s="145"/>
      <c r="WYN184" s="145"/>
      <c r="WYO184" s="145"/>
      <c r="WYP184" s="145"/>
      <c r="WYQ184" s="145"/>
      <c r="WYR184" s="145"/>
      <c r="WYS184" s="145"/>
      <c r="WYT184" s="145"/>
      <c r="WYU184" s="145"/>
      <c r="WYV184" s="145"/>
      <c r="WYW184" s="145"/>
      <c r="WYX184" s="145"/>
      <c r="WYY184" s="145"/>
      <c r="WYZ184" s="145"/>
      <c r="WZA184" s="145"/>
      <c r="WZB184" s="145"/>
      <c r="WZC184" s="145"/>
      <c r="WZD184" s="145"/>
      <c r="WZE184" s="145"/>
      <c r="WZF184" s="145"/>
      <c r="WZG184" s="145"/>
      <c r="WZH184" s="145"/>
      <c r="WZI184" s="145"/>
      <c r="WZJ184" s="145"/>
      <c r="WZK184" s="145"/>
      <c r="WZL184" s="145"/>
      <c r="WZM184" s="145"/>
      <c r="WZN184" s="145"/>
      <c r="WZO184" s="145"/>
      <c r="WZP184" s="145"/>
      <c r="WZQ184" s="145"/>
      <c r="WZR184" s="145"/>
      <c r="WZS184" s="145"/>
      <c r="WZT184" s="145"/>
      <c r="WZU184" s="145"/>
      <c r="WZV184" s="145"/>
      <c r="WZW184" s="145"/>
      <c r="WZX184" s="145"/>
      <c r="WZY184" s="145"/>
      <c r="WZZ184" s="145"/>
      <c r="XAA184" s="145"/>
      <c r="XAB184" s="145"/>
      <c r="XAC184" s="145"/>
      <c r="XAD184" s="145"/>
      <c r="XAE184" s="145"/>
      <c r="XAF184" s="145"/>
      <c r="XAG184" s="145"/>
      <c r="XAH184" s="145"/>
      <c r="XAI184" s="145"/>
      <c r="XAJ184" s="145"/>
      <c r="XAK184" s="145"/>
      <c r="XAL184" s="145"/>
      <c r="XAM184" s="145"/>
      <c r="XAN184" s="145"/>
      <c r="XAO184" s="145"/>
      <c r="XAP184" s="145"/>
      <c r="XAQ184" s="145"/>
      <c r="XAR184" s="145"/>
      <c r="XAS184" s="145"/>
      <c r="XAT184" s="145"/>
      <c r="XAU184" s="145"/>
      <c r="XAV184" s="145"/>
      <c r="XAW184" s="145"/>
      <c r="XAX184" s="145"/>
      <c r="XAY184" s="145"/>
      <c r="XAZ184" s="145"/>
      <c r="XBA184" s="145"/>
      <c r="XBB184" s="145"/>
      <c r="XBC184" s="145"/>
      <c r="XBD184" s="145"/>
      <c r="XBE184" s="145"/>
      <c r="XBF184" s="145"/>
      <c r="XBG184" s="145"/>
      <c r="XBH184" s="145"/>
      <c r="XBI184" s="145"/>
      <c r="XBJ184" s="145"/>
      <c r="XBK184" s="145"/>
      <c r="XBL184" s="145"/>
      <c r="XBM184" s="145"/>
      <c r="XBN184" s="145"/>
      <c r="XBO184" s="145"/>
      <c r="XBP184" s="145"/>
      <c r="XBQ184" s="145"/>
      <c r="XBR184" s="145"/>
      <c r="XBS184" s="145"/>
      <c r="XBT184" s="145"/>
      <c r="XBU184" s="145"/>
      <c r="XBV184" s="145"/>
      <c r="XBW184" s="145"/>
      <c r="XBX184" s="145"/>
      <c r="XBY184" s="145"/>
      <c r="XBZ184" s="145"/>
      <c r="XCA184" s="145"/>
      <c r="XCB184" s="145"/>
      <c r="XCC184" s="145"/>
      <c r="XCD184" s="145"/>
      <c r="XCE184" s="145"/>
      <c r="XCF184" s="145"/>
      <c r="XCG184" s="145"/>
      <c r="XCH184" s="145"/>
      <c r="XCI184" s="145"/>
      <c r="XCJ184" s="145"/>
      <c r="XCK184" s="145"/>
      <c r="XCL184" s="145"/>
      <c r="XCM184" s="145"/>
      <c r="XCN184" s="145"/>
      <c r="XCO184" s="145"/>
      <c r="XCP184" s="145"/>
      <c r="XCQ184" s="145"/>
      <c r="XCR184" s="145"/>
      <c r="XCS184" s="145"/>
      <c r="XCT184" s="145"/>
      <c r="XCU184" s="145"/>
      <c r="XCV184" s="145"/>
      <c r="XCW184" s="145"/>
      <c r="XCX184" s="145"/>
      <c r="XCY184" s="145"/>
      <c r="XCZ184" s="145"/>
      <c r="XDA184" s="145"/>
      <c r="XDB184" s="145"/>
      <c r="XDC184" s="145"/>
      <c r="XDD184" s="145"/>
      <c r="XDE184" s="145"/>
      <c r="XDF184" s="145"/>
      <c r="XDG184" s="145"/>
      <c r="XDH184" s="145"/>
      <c r="XDI184" s="145"/>
      <c r="XDJ184" s="145"/>
      <c r="XDK184" s="145"/>
      <c r="XDL184" s="145"/>
      <c r="XDM184" s="145"/>
      <c r="XDN184" s="145"/>
      <c r="XDO184" s="145"/>
      <c r="XDP184" s="145"/>
      <c r="XDQ184" s="145"/>
      <c r="XDR184" s="145"/>
      <c r="XDS184" s="145"/>
      <c r="XDT184" s="145"/>
      <c r="XDU184" s="145"/>
      <c r="XDV184" s="145"/>
      <c r="XDW184" s="145"/>
      <c r="XDX184" s="145"/>
      <c r="XDY184" s="145"/>
      <c r="XDZ184" s="145"/>
      <c r="XEA184" s="145"/>
      <c r="XEB184" s="145"/>
      <c r="XEC184" s="145"/>
      <c r="XED184" s="145"/>
      <c r="XEE184" s="145"/>
      <c r="XEF184" s="145"/>
      <c r="XEG184" s="145"/>
      <c r="XEH184" s="145"/>
      <c r="XEI184" s="145"/>
      <c r="XEJ184" s="145"/>
      <c r="XEK184" s="145"/>
      <c r="XEL184" s="145"/>
      <c r="XEM184" s="145"/>
      <c r="XEN184" s="145"/>
      <c r="XEO184" s="145"/>
      <c r="XEP184" s="145"/>
      <c r="XEQ184" s="145"/>
      <c r="XER184" s="145"/>
      <c r="XES184" s="145"/>
      <c r="XET184" s="145"/>
      <c r="XEU184" s="145"/>
      <c r="XEV184" s="145"/>
      <c r="XEW184" s="145"/>
      <c r="XEX184" s="145"/>
      <c r="XEY184" s="145"/>
      <c r="XEZ184" s="145"/>
      <c r="XFA184" s="145"/>
      <c r="XFB184" s="145"/>
      <c r="XFC184" s="145"/>
      <c r="XFD184" s="145"/>
    </row>
    <row r="185" spans="1:16384" s="45" customFormat="1" ht="22.7" customHeight="1">
      <c r="A185" s="150" t="s">
        <v>345</v>
      </c>
      <c r="B185" s="44" t="s">
        <v>329</v>
      </c>
      <c r="C185" s="177">
        <v>14</v>
      </c>
      <c r="D185" s="143">
        <v>42500</v>
      </c>
      <c r="E185" s="144">
        <f t="shared" si="3"/>
        <v>595000</v>
      </c>
      <c r="I185" s="145"/>
      <c r="K185" s="145"/>
      <c r="L185" s="145"/>
      <c r="M185" s="145"/>
      <c r="N185" s="145"/>
      <c r="Q185" s="145"/>
      <c r="S185" s="145"/>
      <c r="T185" s="145"/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/>
      <c r="AE185" s="145"/>
      <c r="AH185" s="145"/>
      <c r="AK185" s="145"/>
      <c r="AN185" s="145"/>
      <c r="AQ185" s="145"/>
      <c r="AT185" s="145"/>
      <c r="BF185" s="145"/>
      <c r="BI185" s="145"/>
      <c r="BL185" s="145"/>
      <c r="BO185" s="145"/>
      <c r="BX185" s="145"/>
      <c r="CD185" s="145"/>
      <c r="CG185" s="145"/>
      <c r="CJ185" s="145"/>
      <c r="CM185" s="145"/>
      <c r="CS185" s="145"/>
      <c r="CV185" s="145"/>
      <c r="DB185" s="145"/>
      <c r="DD185" s="145"/>
      <c r="DE185" s="145"/>
      <c r="DG185" s="145"/>
      <c r="DJ185" s="145"/>
      <c r="DM185" s="145"/>
      <c r="DP185" s="145"/>
      <c r="DX185" s="145"/>
      <c r="EC185" s="145"/>
      <c r="EL185" s="145"/>
      <c r="EO185" s="145"/>
      <c r="EW185" s="145"/>
      <c r="FS185" s="145"/>
      <c r="FT185" s="145"/>
      <c r="FU185" s="145"/>
      <c r="FV185" s="145"/>
      <c r="FW185" s="145"/>
      <c r="FX185" s="145"/>
      <c r="GP185" s="145"/>
      <c r="GQ185" s="145"/>
      <c r="GT185" s="145"/>
      <c r="GW185" s="145"/>
      <c r="GY185" s="145"/>
      <c r="HA185" s="145"/>
      <c r="HD185" s="145"/>
      <c r="HG185" s="145"/>
      <c r="HJ185" s="145"/>
      <c r="HM185" s="145"/>
      <c r="HP185" s="145"/>
      <c r="HS185" s="145"/>
      <c r="HV185" s="145"/>
      <c r="HY185" s="145"/>
      <c r="IA185" s="145"/>
      <c r="IN185" s="145"/>
      <c r="IO185" s="145"/>
      <c r="IP185" s="145"/>
      <c r="IQ185" s="145"/>
      <c r="IR185" s="145"/>
      <c r="IS185" s="145"/>
      <c r="IT185" s="145"/>
      <c r="IU185" s="145"/>
      <c r="IV185" s="145"/>
      <c r="IW185" s="145"/>
      <c r="IX185" s="145"/>
      <c r="IY185" s="145"/>
      <c r="IZ185" s="145"/>
      <c r="JA185" s="145"/>
      <c r="JE185" s="145"/>
      <c r="JG185" s="145"/>
      <c r="JH185" s="145"/>
      <c r="JI185" s="145"/>
      <c r="JJ185" s="145"/>
      <c r="JM185" s="145"/>
      <c r="JO185" s="145"/>
      <c r="JP185" s="145"/>
      <c r="JQ185" s="145"/>
      <c r="JR185" s="145"/>
      <c r="JS185" s="145"/>
      <c r="JT185" s="145"/>
      <c r="JU185" s="145"/>
      <c r="JV185" s="145"/>
      <c r="JW185" s="145"/>
      <c r="JX185" s="145"/>
      <c r="JY185" s="145"/>
      <c r="JZ185" s="145"/>
      <c r="KA185" s="145"/>
      <c r="KD185" s="145"/>
      <c r="KG185" s="145"/>
      <c r="KJ185" s="145"/>
      <c r="KM185" s="145"/>
      <c r="KP185" s="145"/>
      <c r="LB185" s="145"/>
      <c r="LE185" s="145"/>
      <c r="LH185" s="145"/>
      <c r="LK185" s="145"/>
      <c r="LT185" s="145"/>
      <c r="LZ185" s="145"/>
      <c r="MC185" s="145"/>
      <c r="MF185" s="145"/>
      <c r="MI185" s="145"/>
      <c r="MO185" s="145"/>
      <c r="MR185" s="145"/>
      <c r="MX185" s="145"/>
      <c r="MZ185" s="145"/>
      <c r="NA185" s="145"/>
      <c r="NC185" s="145"/>
      <c r="NF185" s="145"/>
      <c r="NI185" s="145"/>
      <c r="NL185" s="145"/>
      <c r="NT185" s="145"/>
      <c r="NY185" s="145"/>
      <c r="OH185" s="145"/>
      <c r="OK185" s="145"/>
      <c r="OS185" s="145"/>
      <c r="PO185" s="145"/>
      <c r="PP185" s="145"/>
      <c r="PQ185" s="145"/>
      <c r="PR185" s="145"/>
      <c r="PS185" s="145"/>
      <c r="PT185" s="145"/>
      <c r="QL185" s="145"/>
      <c r="QM185" s="145"/>
      <c r="QP185" s="145"/>
      <c r="QS185" s="145"/>
      <c r="QU185" s="145"/>
      <c r="QW185" s="145"/>
      <c r="QZ185" s="145"/>
      <c r="RC185" s="145"/>
      <c r="RF185" s="145"/>
      <c r="RI185" s="145"/>
      <c r="RL185" s="145"/>
      <c r="RO185" s="145"/>
      <c r="RR185" s="145"/>
      <c r="RU185" s="145"/>
      <c r="RW185" s="145"/>
      <c r="SJ185" s="145"/>
      <c r="SK185" s="145"/>
      <c r="SL185" s="145"/>
      <c r="SM185" s="145"/>
      <c r="SN185" s="145"/>
      <c r="SO185" s="145"/>
      <c r="SP185" s="145"/>
      <c r="SQ185" s="145"/>
      <c r="SR185" s="145"/>
      <c r="SS185" s="145"/>
      <c r="ST185" s="145"/>
      <c r="SU185" s="145"/>
      <c r="SV185" s="145"/>
      <c r="SW185" s="145"/>
      <c r="TA185" s="145"/>
      <c r="TC185" s="145"/>
      <c r="TD185" s="145"/>
      <c r="TE185" s="145"/>
      <c r="TF185" s="145"/>
      <c r="TI185" s="145"/>
      <c r="TK185" s="145"/>
      <c r="TL185" s="145"/>
      <c r="TM185" s="145"/>
      <c r="TN185" s="145"/>
      <c r="TO185" s="145"/>
      <c r="TP185" s="145"/>
      <c r="TQ185" s="145"/>
      <c r="TR185" s="145"/>
      <c r="TS185" s="145"/>
      <c r="TT185" s="145"/>
      <c r="TU185" s="145"/>
      <c r="TV185" s="145"/>
      <c r="TW185" s="145"/>
      <c r="TZ185" s="145"/>
      <c r="UC185" s="145"/>
      <c r="UF185" s="145"/>
      <c r="UI185" s="145"/>
      <c r="UL185" s="145"/>
      <c r="UX185" s="145"/>
      <c r="VA185" s="145"/>
      <c r="VD185" s="145"/>
      <c r="VG185" s="145"/>
      <c r="VP185" s="145"/>
      <c r="VV185" s="145"/>
      <c r="VY185" s="145"/>
      <c r="WB185" s="145"/>
      <c r="WE185" s="145"/>
      <c r="WK185" s="145"/>
      <c r="WN185" s="145"/>
      <c r="WT185" s="145"/>
      <c r="WV185" s="145"/>
      <c r="WW185" s="145"/>
      <c r="WY185" s="145"/>
      <c r="XB185" s="145"/>
      <c r="XE185" s="145"/>
      <c r="XH185" s="145"/>
      <c r="XP185" s="145"/>
      <c r="XU185" s="145"/>
      <c r="YD185" s="145"/>
      <c r="YG185" s="145"/>
      <c r="YO185" s="145"/>
      <c r="ZK185" s="145"/>
      <c r="ZL185" s="145"/>
      <c r="ZM185" s="145"/>
      <c r="ZN185" s="145"/>
      <c r="ZO185" s="145"/>
      <c r="ZP185" s="145"/>
      <c r="AAH185" s="145"/>
      <c r="AAI185" s="145"/>
      <c r="AAL185" s="145"/>
      <c r="AAO185" s="145"/>
      <c r="AAQ185" s="145"/>
      <c r="AAS185" s="145"/>
      <c r="AAV185" s="145"/>
      <c r="AAY185" s="145"/>
      <c r="ABB185" s="145"/>
      <c r="ABE185" s="145"/>
      <c r="ABH185" s="145"/>
      <c r="ABK185" s="145"/>
      <c r="ABN185" s="145"/>
      <c r="ABQ185" s="145"/>
      <c r="ABS185" s="145"/>
      <c r="ACF185" s="145"/>
      <c r="ACG185" s="145"/>
      <c r="ACH185" s="145"/>
      <c r="ACI185" s="145"/>
      <c r="ACJ185" s="145"/>
      <c r="ACK185" s="145"/>
      <c r="ACL185" s="145"/>
      <c r="ACM185" s="145"/>
      <c r="ACN185" s="145"/>
      <c r="ACO185" s="145"/>
      <c r="ACP185" s="145"/>
      <c r="ACQ185" s="145"/>
      <c r="ACR185" s="145"/>
      <c r="ACS185" s="145"/>
      <c r="ACW185" s="145"/>
      <c r="ACY185" s="145"/>
      <c r="ACZ185" s="145"/>
      <c r="ADA185" s="145"/>
      <c r="ADB185" s="145"/>
      <c r="ADE185" s="145"/>
      <c r="ADG185" s="145"/>
      <c r="ADH185" s="145"/>
      <c r="ADI185" s="145"/>
      <c r="ADJ185" s="145"/>
      <c r="ADK185" s="145"/>
      <c r="ADL185" s="145"/>
      <c r="ADM185" s="145"/>
      <c r="ADN185" s="145"/>
      <c r="ADO185" s="145"/>
      <c r="ADP185" s="145"/>
      <c r="ADQ185" s="145"/>
      <c r="ADR185" s="145"/>
      <c r="ADS185" s="145"/>
      <c r="ADV185" s="145"/>
      <c r="ADY185" s="145"/>
      <c r="AEB185" s="145"/>
      <c r="AEE185" s="145"/>
      <c r="AEH185" s="145"/>
      <c r="AET185" s="145"/>
      <c r="AEW185" s="145"/>
      <c r="AEZ185" s="145"/>
      <c r="AFC185" s="145"/>
      <c r="AFL185" s="145"/>
      <c r="AFR185" s="145"/>
      <c r="AFU185" s="145"/>
      <c r="AFX185" s="145"/>
      <c r="AGA185" s="145"/>
      <c r="AGG185" s="145"/>
      <c r="AGJ185" s="145"/>
      <c r="AGP185" s="145"/>
      <c r="AGR185" s="145"/>
      <c r="AGS185" s="145"/>
      <c r="AGU185" s="145"/>
      <c r="AGX185" s="145"/>
      <c r="AHA185" s="145"/>
      <c r="AHD185" s="145"/>
      <c r="AHL185" s="145"/>
      <c r="AHQ185" s="145"/>
      <c r="AHZ185" s="145"/>
      <c r="AIC185" s="145"/>
      <c r="AIK185" s="145"/>
      <c r="AJG185" s="145"/>
      <c r="AJH185" s="145"/>
      <c r="AJI185" s="145"/>
      <c r="AJJ185" s="145"/>
      <c r="AJK185" s="145"/>
      <c r="AJL185" s="145"/>
      <c r="AKD185" s="145"/>
      <c r="AKE185" s="145"/>
      <c r="AKH185" s="145"/>
      <c r="AKK185" s="145"/>
      <c r="AKM185" s="145"/>
      <c r="AKO185" s="145"/>
      <c r="AKR185" s="145"/>
      <c r="AKU185" s="145"/>
      <c r="AKX185" s="145"/>
      <c r="ALA185" s="145"/>
      <c r="ALD185" s="145"/>
      <c r="ALG185" s="145"/>
      <c r="ALJ185" s="145"/>
      <c r="ALM185" s="145"/>
      <c r="ALO185" s="145"/>
      <c r="AMB185" s="145"/>
      <c r="AMC185" s="145"/>
      <c r="AMD185" s="145"/>
      <c r="AME185" s="145"/>
      <c r="AMF185" s="145"/>
      <c r="AMG185" s="145"/>
      <c r="AMH185" s="145"/>
      <c r="AMI185" s="145"/>
      <c r="AMJ185" s="145"/>
      <c r="AMK185" s="145"/>
      <c r="AML185" s="145"/>
      <c r="AMM185" s="145"/>
      <c r="AMN185" s="145"/>
      <c r="AMO185" s="145"/>
      <c r="AMS185" s="145"/>
      <c r="AMU185" s="145"/>
      <c r="AMV185" s="145"/>
      <c r="AMW185" s="145"/>
      <c r="AMX185" s="145"/>
      <c r="ANA185" s="145"/>
      <c r="ANC185" s="145"/>
      <c r="AND185" s="145"/>
      <c r="ANE185" s="145"/>
      <c r="ANF185" s="145"/>
      <c r="ANG185" s="145"/>
      <c r="ANH185" s="145"/>
      <c r="ANI185" s="145"/>
      <c r="ANJ185" s="145"/>
      <c r="ANK185" s="145"/>
      <c r="ANL185" s="145"/>
      <c r="ANM185" s="145"/>
      <c r="ANN185" s="145"/>
      <c r="ANO185" s="145"/>
      <c r="ANR185" s="145"/>
      <c r="ANU185" s="145"/>
      <c r="ANX185" s="145"/>
      <c r="AOA185" s="145"/>
      <c r="AOD185" s="145"/>
      <c r="AOP185" s="145"/>
      <c r="AOS185" s="145"/>
      <c r="AOV185" s="145"/>
      <c r="AOY185" s="145"/>
      <c r="APH185" s="145"/>
      <c r="APN185" s="145"/>
      <c r="APQ185" s="145"/>
      <c r="APT185" s="145"/>
      <c r="APW185" s="145"/>
      <c r="AQC185" s="145"/>
      <c r="AQF185" s="145"/>
      <c r="AQL185" s="145"/>
      <c r="AQN185" s="145"/>
      <c r="AQO185" s="145"/>
      <c r="AQQ185" s="145"/>
      <c r="AQT185" s="145"/>
      <c r="AQW185" s="145"/>
      <c r="AQZ185" s="145"/>
      <c r="ARH185" s="145"/>
      <c r="ARM185" s="145"/>
      <c r="ARV185" s="145"/>
      <c r="ARY185" s="145"/>
      <c r="ASG185" s="145"/>
      <c r="ATC185" s="145"/>
      <c r="ATD185" s="145"/>
      <c r="ATE185" s="145"/>
      <c r="ATF185" s="145"/>
      <c r="ATG185" s="145"/>
      <c r="ATH185" s="145"/>
      <c r="ATZ185" s="145"/>
      <c r="AUA185" s="145"/>
      <c r="AUD185" s="145"/>
      <c r="AUG185" s="145"/>
      <c r="AUI185" s="145"/>
      <c r="AUK185" s="145"/>
      <c r="AUN185" s="145"/>
      <c r="AUQ185" s="145"/>
      <c r="AUT185" s="145"/>
      <c r="AUW185" s="145"/>
      <c r="AUZ185" s="145"/>
      <c r="AVC185" s="145"/>
      <c r="AVF185" s="145"/>
      <c r="AVI185" s="145"/>
      <c r="AVK185" s="145"/>
      <c r="AVX185" s="145"/>
      <c r="AVY185" s="145"/>
      <c r="AVZ185" s="145"/>
      <c r="AWA185" s="145"/>
      <c r="AWB185" s="145"/>
      <c r="AWC185" s="145"/>
      <c r="AWD185" s="145"/>
      <c r="AWE185" s="145"/>
      <c r="AWF185" s="145"/>
      <c r="AWG185" s="145"/>
      <c r="AWH185" s="145"/>
      <c r="AWI185" s="145"/>
      <c r="AWJ185" s="145"/>
      <c r="AWK185" s="145"/>
      <c r="AWO185" s="145"/>
      <c r="AWQ185" s="145"/>
      <c r="AWR185" s="145"/>
      <c r="AWS185" s="145"/>
      <c r="AWT185" s="145"/>
      <c r="AWW185" s="145"/>
      <c r="AWY185" s="145"/>
      <c r="AWZ185" s="145"/>
      <c r="AXA185" s="145"/>
      <c r="AXB185" s="145"/>
      <c r="AXC185" s="145"/>
      <c r="AXD185" s="145"/>
      <c r="AXE185" s="145"/>
      <c r="AXF185" s="145"/>
      <c r="AXG185" s="145"/>
      <c r="AXH185" s="145"/>
      <c r="AXI185" s="145"/>
      <c r="AXJ185" s="145"/>
      <c r="AXK185" s="145"/>
      <c r="AXN185" s="145"/>
      <c r="AXQ185" s="145"/>
      <c r="AXT185" s="145"/>
      <c r="AXW185" s="145"/>
      <c r="AXZ185" s="145"/>
      <c r="AYL185" s="145"/>
      <c r="AYO185" s="145"/>
      <c r="AYR185" s="145"/>
      <c r="AYU185" s="145"/>
      <c r="AZD185" s="145"/>
      <c r="AZJ185" s="145"/>
      <c r="AZM185" s="145"/>
      <c r="AZP185" s="145"/>
      <c r="AZS185" s="145"/>
      <c r="AZY185" s="145"/>
      <c r="BAB185" s="145"/>
      <c r="BAH185" s="145"/>
      <c r="BAJ185" s="145"/>
      <c r="BAK185" s="145"/>
      <c r="BAM185" s="145"/>
      <c r="BAP185" s="145"/>
      <c r="BAS185" s="145"/>
      <c r="BAV185" s="145"/>
      <c r="BBD185" s="145"/>
      <c r="BBI185" s="145"/>
      <c r="BBR185" s="145"/>
      <c r="BBU185" s="145"/>
      <c r="BCC185" s="145"/>
      <c r="BCY185" s="145"/>
      <c r="BCZ185" s="145"/>
      <c r="BDA185" s="145"/>
      <c r="BDB185" s="145"/>
      <c r="BDC185" s="145"/>
      <c r="BDD185" s="145"/>
      <c r="BDV185" s="145"/>
      <c r="BDW185" s="145"/>
      <c r="BDZ185" s="145"/>
      <c r="BEC185" s="145"/>
      <c r="BEE185" s="145"/>
      <c r="BEG185" s="145"/>
      <c r="BEJ185" s="145"/>
      <c r="BEM185" s="145"/>
      <c r="BEP185" s="145"/>
      <c r="BES185" s="145"/>
      <c r="BEV185" s="145"/>
      <c r="BEY185" s="145"/>
      <c r="BFB185" s="145"/>
      <c r="BFE185" s="145"/>
      <c r="BFG185" s="145"/>
      <c r="BFT185" s="145"/>
      <c r="BFU185" s="145"/>
      <c r="BFV185" s="145"/>
      <c r="BFW185" s="145"/>
      <c r="BFX185" s="145"/>
      <c r="BFY185" s="145"/>
      <c r="BFZ185" s="145"/>
      <c r="BGA185" s="145"/>
      <c r="BGB185" s="145"/>
      <c r="BGC185" s="145"/>
      <c r="BGD185" s="145"/>
      <c r="BGE185" s="145"/>
      <c r="BGF185" s="145"/>
      <c r="BGG185" s="145"/>
      <c r="BGK185" s="145"/>
      <c r="BGM185" s="145"/>
      <c r="BGN185" s="145"/>
      <c r="BGO185" s="145"/>
      <c r="BGP185" s="145"/>
      <c r="BGS185" s="145"/>
      <c r="BGU185" s="145"/>
      <c r="BGV185" s="145"/>
      <c r="BGW185" s="145"/>
      <c r="BGX185" s="145"/>
      <c r="BGY185" s="145"/>
      <c r="BGZ185" s="145"/>
      <c r="BHA185" s="145"/>
      <c r="BHB185" s="145"/>
      <c r="BHC185" s="145"/>
      <c r="BHD185" s="145"/>
      <c r="BHE185" s="145"/>
      <c r="BHF185" s="145"/>
      <c r="BHG185" s="145"/>
      <c r="BHJ185" s="145"/>
      <c r="BHM185" s="145"/>
      <c r="BHP185" s="145"/>
      <c r="BHS185" s="145"/>
      <c r="BHV185" s="145"/>
      <c r="BIH185" s="145"/>
      <c r="BIK185" s="145"/>
      <c r="BIN185" s="145"/>
      <c r="BIQ185" s="145"/>
      <c r="BIZ185" s="145"/>
      <c r="BJF185" s="145"/>
      <c r="BJI185" s="145"/>
      <c r="BJL185" s="145"/>
      <c r="BJO185" s="145"/>
      <c r="BJU185" s="145"/>
      <c r="BJX185" s="145"/>
      <c r="BKD185" s="145"/>
      <c r="BKF185" s="145"/>
      <c r="BKG185" s="145"/>
      <c r="BKI185" s="145"/>
      <c r="BKL185" s="145"/>
      <c r="BKO185" s="145"/>
      <c r="BKR185" s="145"/>
      <c r="BKZ185" s="145"/>
      <c r="BLE185" s="145"/>
      <c r="BLN185" s="145"/>
      <c r="BLQ185" s="145"/>
      <c r="BLY185" s="145"/>
      <c r="BMU185" s="145"/>
      <c r="BMV185" s="145"/>
      <c r="BMW185" s="145"/>
      <c r="BMX185" s="145"/>
      <c r="BMY185" s="145"/>
      <c r="BMZ185" s="145"/>
      <c r="BNR185" s="145"/>
      <c r="BNS185" s="145"/>
      <c r="BNV185" s="145"/>
      <c r="BNY185" s="145"/>
      <c r="BOA185" s="145"/>
      <c r="BOC185" s="145"/>
      <c r="BOF185" s="145"/>
      <c r="BOI185" s="145"/>
      <c r="BOL185" s="145"/>
      <c r="BOO185" s="145"/>
      <c r="BOR185" s="145"/>
      <c r="BOU185" s="145"/>
      <c r="BOX185" s="145"/>
      <c r="BPA185" s="145"/>
      <c r="BPC185" s="145"/>
      <c r="BPP185" s="145"/>
      <c r="BPQ185" s="145"/>
      <c r="BPR185" s="145"/>
      <c r="BPS185" s="145"/>
      <c r="BPT185" s="145"/>
      <c r="BPU185" s="145"/>
      <c r="BPV185" s="145"/>
      <c r="BPW185" s="145"/>
      <c r="BPX185" s="145"/>
      <c r="BPY185" s="145"/>
      <c r="BPZ185" s="145"/>
      <c r="BQA185" s="145"/>
      <c r="BQB185" s="145"/>
      <c r="BQC185" s="145"/>
      <c r="BQG185" s="145"/>
      <c r="BQI185" s="145"/>
      <c r="BQJ185" s="145"/>
      <c r="BQK185" s="145"/>
      <c r="BQL185" s="145"/>
      <c r="BQO185" s="145"/>
      <c r="BQQ185" s="145"/>
      <c r="BQR185" s="145"/>
      <c r="BQS185" s="145"/>
      <c r="BQT185" s="145"/>
      <c r="BQU185" s="145"/>
      <c r="BQV185" s="145"/>
      <c r="BQW185" s="145"/>
      <c r="BQX185" s="145"/>
      <c r="BQY185" s="145"/>
      <c r="BQZ185" s="145"/>
      <c r="BRA185" s="145"/>
      <c r="BRB185" s="145"/>
      <c r="BRC185" s="145"/>
      <c r="BRF185" s="145"/>
      <c r="BRI185" s="145"/>
      <c r="BRL185" s="145"/>
      <c r="BRO185" s="145"/>
      <c r="BRR185" s="145"/>
      <c r="BSD185" s="145"/>
      <c r="BSG185" s="145"/>
      <c r="BSJ185" s="145"/>
      <c r="BSM185" s="145"/>
      <c r="BSV185" s="145"/>
      <c r="BTB185" s="145"/>
      <c r="BTE185" s="145"/>
      <c r="BTH185" s="145"/>
      <c r="BTK185" s="145"/>
      <c r="BTQ185" s="145"/>
      <c r="BTT185" s="145"/>
      <c r="BTZ185" s="145"/>
      <c r="BUB185" s="145"/>
      <c r="BUC185" s="145"/>
      <c r="BUE185" s="145"/>
      <c r="BUH185" s="145"/>
      <c r="BUK185" s="145"/>
      <c r="BUN185" s="145"/>
      <c r="BUV185" s="145"/>
      <c r="BVA185" s="145"/>
      <c r="BVJ185" s="145"/>
      <c r="BVM185" s="145"/>
      <c r="BVU185" s="145"/>
      <c r="BWQ185" s="145"/>
      <c r="BWR185" s="145"/>
      <c r="BWS185" s="145"/>
      <c r="BWT185" s="145"/>
      <c r="BWU185" s="145"/>
      <c r="BWV185" s="145"/>
      <c r="BXN185" s="145"/>
      <c r="BXO185" s="145"/>
      <c r="BXR185" s="145"/>
      <c r="BXU185" s="145"/>
      <c r="BXW185" s="145"/>
      <c r="BXY185" s="145"/>
      <c r="BYB185" s="145"/>
      <c r="BYE185" s="145"/>
      <c r="BYH185" s="145"/>
      <c r="BYK185" s="145"/>
      <c r="BYN185" s="145"/>
      <c r="BYQ185" s="145"/>
      <c r="BYT185" s="145"/>
      <c r="BYW185" s="145"/>
      <c r="BYY185" s="145"/>
      <c r="BZL185" s="145"/>
      <c r="BZM185" s="145"/>
      <c r="BZN185" s="145"/>
      <c r="BZO185" s="145"/>
      <c r="BZP185" s="145"/>
      <c r="BZQ185" s="145"/>
      <c r="BZR185" s="145"/>
      <c r="BZS185" s="145"/>
      <c r="BZT185" s="145"/>
      <c r="BZU185" s="145"/>
      <c r="BZV185" s="145"/>
      <c r="BZW185" s="145"/>
      <c r="BZX185" s="145"/>
      <c r="BZY185" s="145"/>
      <c r="CAC185" s="145"/>
      <c r="CAE185" s="145"/>
      <c r="CAF185" s="145"/>
      <c r="CAG185" s="145"/>
      <c r="CAH185" s="145"/>
      <c r="CAK185" s="145"/>
      <c r="CAM185" s="145"/>
      <c r="CAN185" s="145"/>
      <c r="CAO185" s="145"/>
      <c r="CAP185" s="145"/>
      <c r="CAQ185" s="145"/>
      <c r="CAR185" s="145"/>
      <c r="CAS185" s="145"/>
      <c r="CAT185" s="145"/>
      <c r="CAU185" s="145"/>
      <c r="CAV185" s="145"/>
      <c r="CAW185" s="145"/>
      <c r="CAX185" s="145"/>
      <c r="CAY185" s="145"/>
      <c r="CBB185" s="145"/>
      <c r="CBE185" s="145"/>
      <c r="CBH185" s="145"/>
      <c r="CBK185" s="145"/>
      <c r="CBN185" s="145"/>
      <c r="CBZ185" s="145"/>
      <c r="CCC185" s="145"/>
      <c r="CCF185" s="145"/>
      <c r="CCI185" s="145"/>
      <c r="CCR185" s="145"/>
      <c r="CCX185" s="145"/>
      <c r="CDA185" s="145"/>
      <c r="CDD185" s="145"/>
      <c r="CDG185" s="145"/>
      <c r="CDM185" s="145"/>
      <c r="CDP185" s="145"/>
      <c r="CDV185" s="145"/>
      <c r="CDX185" s="145"/>
      <c r="CDY185" s="145"/>
      <c r="CEA185" s="145"/>
      <c r="CED185" s="145"/>
      <c r="CEG185" s="145"/>
      <c r="CEJ185" s="145"/>
      <c r="CER185" s="145"/>
      <c r="CEW185" s="145"/>
      <c r="CFF185" s="145"/>
      <c r="CFI185" s="145"/>
      <c r="CFQ185" s="145"/>
      <c r="CGM185" s="145"/>
      <c r="CGN185" s="145"/>
      <c r="CGO185" s="145"/>
      <c r="CGP185" s="145"/>
      <c r="CGQ185" s="145"/>
      <c r="CGR185" s="145"/>
      <c r="CHJ185" s="145"/>
      <c r="CHK185" s="145"/>
      <c r="CHN185" s="145"/>
      <c r="CHQ185" s="145"/>
      <c r="CHS185" s="145"/>
      <c r="CHU185" s="145"/>
      <c r="CHX185" s="145"/>
      <c r="CIA185" s="145"/>
      <c r="CID185" s="145"/>
      <c r="CIG185" s="145"/>
      <c r="CIJ185" s="145"/>
      <c r="CIM185" s="145"/>
      <c r="CIP185" s="145"/>
      <c r="CIS185" s="145"/>
      <c r="CIU185" s="145"/>
      <c r="CJH185" s="145"/>
      <c r="CJI185" s="145"/>
      <c r="CJJ185" s="145"/>
      <c r="CJK185" s="145"/>
      <c r="CJL185" s="145"/>
      <c r="CJM185" s="145"/>
      <c r="CJN185" s="145"/>
      <c r="CJO185" s="145"/>
      <c r="CJP185" s="145"/>
      <c r="CJQ185" s="145"/>
      <c r="CJR185" s="145"/>
      <c r="CJS185" s="145"/>
      <c r="CJT185" s="145"/>
      <c r="CJU185" s="145"/>
      <c r="CJY185" s="145"/>
      <c r="CKA185" s="145"/>
      <c r="CKB185" s="145"/>
      <c r="CKC185" s="145"/>
      <c r="CKD185" s="145"/>
      <c r="CKG185" s="145"/>
      <c r="CKI185" s="145"/>
      <c r="CKJ185" s="145"/>
      <c r="CKK185" s="145"/>
      <c r="CKL185" s="145"/>
      <c r="CKM185" s="145"/>
      <c r="CKN185" s="145"/>
      <c r="CKO185" s="145"/>
      <c r="CKP185" s="145"/>
      <c r="CKQ185" s="145"/>
      <c r="CKR185" s="145"/>
      <c r="CKS185" s="145"/>
      <c r="CKT185" s="145"/>
      <c r="CKU185" s="145"/>
      <c r="CKX185" s="145"/>
      <c r="CLA185" s="145"/>
      <c r="CLD185" s="145"/>
      <c r="CLG185" s="145"/>
      <c r="CLJ185" s="145"/>
      <c r="CLV185" s="145"/>
      <c r="CLY185" s="145"/>
      <c r="CMB185" s="145"/>
      <c r="CME185" s="145"/>
      <c r="CMN185" s="145"/>
      <c r="CMT185" s="145"/>
      <c r="CMW185" s="145"/>
      <c r="CMZ185" s="145"/>
      <c r="CNC185" s="145"/>
      <c r="CNI185" s="145"/>
      <c r="CNL185" s="145"/>
      <c r="CNR185" s="145"/>
      <c r="CNT185" s="145"/>
      <c r="CNU185" s="145"/>
      <c r="CNW185" s="145"/>
      <c r="CNZ185" s="145"/>
      <c r="COC185" s="145"/>
      <c r="COF185" s="145"/>
      <c r="CON185" s="145"/>
      <c r="COS185" s="145"/>
      <c r="CPB185" s="145"/>
      <c r="CPE185" s="145"/>
      <c r="CPM185" s="145"/>
      <c r="CQI185" s="145"/>
      <c r="CQJ185" s="145"/>
      <c r="CQK185" s="145"/>
      <c r="CQL185" s="145"/>
      <c r="CQM185" s="145"/>
      <c r="CQN185" s="145"/>
      <c r="CRF185" s="145"/>
      <c r="CRG185" s="145"/>
      <c r="CRJ185" s="145"/>
      <c r="CRM185" s="145"/>
      <c r="CRO185" s="145"/>
      <c r="CRQ185" s="145"/>
      <c r="CRT185" s="145"/>
      <c r="CRW185" s="145"/>
      <c r="CRZ185" s="145"/>
      <c r="CSC185" s="145"/>
      <c r="CSF185" s="145"/>
      <c r="CSI185" s="145"/>
      <c r="CSL185" s="145"/>
      <c r="CSO185" s="145"/>
      <c r="CSQ185" s="145"/>
      <c r="CTD185" s="145"/>
      <c r="CTE185" s="145"/>
      <c r="CTF185" s="145"/>
      <c r="CTG185" s="145"/>
      <c r="CTH185" s="145"/>
      <c r="CTI185" s="145"/>
      <c r="CTJ185" s="145"/>
      <c r="CTK185" s="145"/>
      <c r="CTL185" s="145"/>
      <c r="CTM185" s="145"/>
      <c r="CTN185" s="145"/>
      <c r="CTO185" s="145"/>
      <c r="CTP185" s="145"/>
      <c r="CTQ185" s="145"/>
      <c r="CTU185" s="145"/>
      <c r="CTW185" s="145"/>
      <c r="CTX185" s="145"/>
      <c r="CTY185" s="145"/>
      <c r="CTZ185" s="145"/>
      <c r="CUC185" s="145"/>
      <c r="CUE185" s="145"/>
      <c r="CUF185" s="145"/>
      <c r="CUG185" s="145"/>
      <c r="CUH185" s="145"/>
      <c r="CUI185" s="145"/>
      <c r="CUJ185" s="145"/>
      <c r="CUK185" s="145"/>
      <c r="CUL185" s="145"/>
      <c r="CUM185" s="145"/>
      <c r="CUN185" s="145"/>
      <c r="CUO185" s="145"/>
      <c r="CUP185" s="145"/>
      <c r="CUQ185" s="145"/>
      <c r="CUT185" s="145"/>
      <c r="CUW185" s="145"/>
      <c r="CUZ185" s="145"/>
      <c r="CVC185" s="145"/>
      <c r="CVF185" s="145"/>
      <c r="CVR185" s="145"/>
      <c r="CVU185" s="145"/>
      <c r="CVX185" s="145"/>
      <c r="CWA185" s="145"/>
      <c r="CWJ185" s="145"/>
      <c r="CWP185" s="145"/>
      <c r="CWS185" s="145"/>
      <c r="CWV185" s="145"/>
      <c r="CWY185" s="145"/>
      <c r="CXE185" s="145"/>
      <c r="CXH185" s="145"/>
      <c r="CXN185" s="145"/>
      <c r="CXP185" s="145"/>
      <c r="CXQ185" s="145"/>
      <c r="CXS185" s="145"/>
      <c r="CXV185" s="145"/>
      <c r="CXY185" s="145"/>
      <c r="CYB185" s="145"/>
      <c r="CYJ185" s="145"/>
      <c r="CYO185" s="145"/>
      <c r="CYX185" s="145"/>
      <c r="CZA185" s="145"/>
      <c r="CZI185" s="145"/>
      <c r="DAE185" s="145"/>
      <c r="DAF185" s="145"/>
      <c r="DAG185" s="145"/>
      <c r="DAH185" s="145"/>
      <c r="DAI185" s="145"/>
      <c r="DAJ185" s="145"/>
      <c r="DBB185" s="145"/>
      <c r="DBC185" s="145"/>
      <c r="DBF185" s="145"/>
      <c r="DBI185" s="145"/>
      <c r="DBK185" s="145"/>
      <c r="DBM185" s="145"/>
      <c r="DBP185" s="145"/>
      <c r="DBS185" s="145"/>
      <c r="DBV185" s="145"/>
      <c r="DBY185" s="145"/>
      <c r="DCB185" s="145"/>
      <c r="DCE185" s="145"/>
      <c r="DCH185" s="145"/>
      <c r="DCK185" s="145"/>
      <c r="DCM185" s="145"/>
      <c r="DCZ185" s="145"/>
      <c r="DDA185" s="145"/>
      <c r="DDB185" s="145"/>
      <c r="DDC185" s="145"/>
      <c r="DDD185" s="145"/>
      <c r="DDE185" s="145"/>
      <c r="DDF185" s="145"/>
      <c r="DDG185" s="145"/>
      <c r="DDH185" s="145"/>
      <c r="DDI185" s="145"/>
      <c r="DDJ185" s="145"/>
      <c r="DDK185" s="145"/>
      <c r="DDL185" s="145"/>
      <c r="DDM185" s="145"/>
      <c r="DDQ185" s="145"/>
      <c r="DDS185" s="145"/>
      <c r="DDT185" s="145"/>
      <c r="DDU185" s="145"/>
      <c r="DDV185" s="145"/>
      <c r="DDY185" s="145"/>
      <c r="DEA185" s="145"/>
      <c r="DEB185" s="145"/>
      <c r="DEC185" s="145"/>
      <c r="DED185" s="145"/>
      <c r="DEE185" s="145"/>
      <c r="DEF185" s="145"/>
      <c r="DEG185" s="145"/>
      <c r="DEH185" s="145"/>
      <c r="DEI185" s="145"/>
      <c r="DEJ185" s="145"/>
      <c r="DEK185" s="145"/>
      <c r="DEL185" s="145"/>
      <c r="DEM185" s="145"/>
      <c r="DEP185" s="145"/>
      <c r="DES185" s="145"/>
      <c r="DEV185" s="145"/>
      <c r="DEY185" s="145"/>
      <c r="DFB185" s="145"/>
      <c r="DFN185" s="145"/>
      <c r="DFQ185" s="145"/>
      <c r="DFT185" s="145"/>
      <c r="DFW185" s="145"/>
      <c r="DGF185" s="145"/>
      <c r="DGL185" s="145"/>
      <c r="DGO185" s="145"/>
      <c r="DGR185" s="145"/>
      <c r="DGU185" s="145"/>
      <c r="DHA185" s="145"/>
      <c r="DHD185" s="145"/>
      <c r="DHJ185" s="145"/>
      <c r="DHL185" s="145"/>
      <c r="DHM185" s="145"/>
      <c r="DHO185" s="145"/>
      <c r="DHR185" s="145"/>
      <c r="DHU185" s="145"/>
      <c r="DHX185" s="145"/>
      <c r="DIF185" s="145"/>
      <c r="DIK185" s="145"/>
      <c r="DIT185" s="145"/>
      <c r="DIW185" s="145"/>
      <c r="DJE185" s="145"/>
      <c r="DKA185" s="145"/>
      <c r="DKB185" s="145"/>
      <c r="DKC185" s="145"/>
      <c r="DKD185" s="145"/>
      <c r="DKE185" s="145"/>
      <c r="DKF185" s="145"/>
      <c r="DKX185" s="145"/>
      <c r="DKY185" s="145"/>
      <c r="DLB185" s="145"/>
      <c r="DLE185" s="145"/>
      <c r="DLG185" s="145"/>
      <c r="DLI185" s="145"/>
      <c r="DLL185" s="145"/>
      <c r="DLO185" s="145"/>
      <c r="DLR185" s="145"/>
      <c r="DLU185" s="145"/>
      <c r="DLX185" s="145"/>
      <c r="DMA185" s="145"/>
      <c r="DMD185" s="145"/>
      <c r="DMG185" s="145"/>
      <c r="DMI185" s="145"/>
      <c r="DMV185" s="145"/>
      <c r="DMW185" s="145"/>
      <c r="DMX185" s="145"/>
      <c r="DMY185" s="145"/>
      <c r="DMZ185" s="145"/>
      <c r="DNA185" s="145"/>
      <c r="DNB185" s="145"/>
      <c r="DNC185" s="145"/>
      <c r="DND185" s="145"/>
      <c r="DNE185" s="145"/>
      <c r="DNF185" s="145"/>
      <c r="DNG185" s="145"/>
      <c r="DNH185" s="145"/>
      <c r="DNI185" s="145"/>
      <c r="DNM185" s="145"/>
      <c r="DNO185" s="145"/>
      <c r="DNP185" s="145"/>
      <c r="DNQ185" s="145"/>
      <c r="DNR185" s="145"/>
      <c r="DNU185" s="145"/>
      <c r="DNW185" s="145"/>
      <c r="DNX185" s="145"/>
      <c r="DNY185" s="145"/>
      <c r="DNZ185" s="145"/>
      <c r="DOA185" s="145"/>
      <c r="DOB185" s="145"/>
      <c r="DOC185" s="145"/>
      <c r="DOD185" s="145"/>
      <c r="DOE185" s="145"/>
      <c r="DOF185" s="145"/>
      <c r="DOG185" s="145"/>
      <c r="DOH185" s="145"/>
      <c r="DOI185" s="145"/>
      <c r="DOL185" s="145"/>
      <c r="DOO185" s="145"/>
      <c r="DOR185" s="145"/>
      <c r="DOU185" s="145"/>
      <c r="DOX185" s="145"/>
      <c r="DPJ185" s="145"/>
      <c r="DPM185" s="145"/>
      <c r="DPP185" s="145"/>
      <c r="DPS185" s="145"/>
      <c r="DQB185" s="145"/>
      <c r="DQH185" s="145"/>
      <c r="DQK185" s="145"/>
      <c r="DQN185" s="145"/>
      <c r="DQQ185" s="145"/>
      <c r="DQW185" s="145"/>
      <c r="DQZ185" s="145"/>
      <c r="DRF185" s="145"/>
      <c r="DRH185" s="145"/>
      <c r="DRI185" s="145"/>
      <c r="DRK185" s="145"/>
      <c r="DRN185" s="145"/>
      <c r="DRQ185" s="145"/>
      <c r="DRT185" s="145"/>
      <c r="DSB185" s="145"/>
      <c r="DSG185" s="145"/>
      <c r="DSP185" s="145"/>
      <c r="DSS185" s="145"/>
      <c r="DTA185" s="145"/>
      <c r="DTW185" s="145"/>
      <c r="DTX185" s="145"/>
      <c r="DTY185" s="145"/>
      <c r="DTZ185" s="145"/>
      <c r="DUA185" s="145"/>
      <c r="DUB185" s="145"/>
      <c r="DUT185" s="145"/>
      <c r="DUU185" s="145"/>
      <c r="DUX185" s="145"/>
      <c r="DVA185" s="145"/>
      <c r="DVC185" s="145"/>
      <c r="DVE185" s="145"/>
      <c r="DVH185" s="145"/>
      <c r="DVK185" s="145"/>
      <c r="DVN185" s="145"/>
      <c r="DVQ185" s="145"/>
      <c r="DVT185" s="145"/>
      <c r="DVW185" s="145"/>
      <c r="DVZ185" s="145"/>
      <c r="DWC185" s="145"/>
      <c r="DWE185" s="145"/>
      <c r="DWR185" s="145"/>
      <c r="DWS185" s="145"/>
      <c r="DWT185" s="145"/>
      <c r="DWU185" s="145"/>
      <c r="DWV185" s="145"/>
      <c r="DWW185" s="145"/>
      <c r="DWX185" s="145"/>
      <c r="DWY185" s="145"/>
      <c r="DWZ185" s="145"/>
      <c r="DXA185" s="145"/>
      <c r="DXB185" s="145"/>
      <c r="DXC185" s="145"/>
      <c r="DXD185" s="145"/>
      <c r="DXE185" s="145"/>
      <c r="DXI185" s="145"/>
      <c r="DXK185" s="145"/>
      <c r="DXL185" s="145"/>
      <c r="DXM185" s="145"/>
      <c r="DXN185" s="145"/>
      <c r="DXQ185" s="145"/>
      <c r="DXS185" s="145"/>
      <c r="DXT185" s="145"/>
      <c r="DXU185" s="145"/>
      <c r="DXV185" s="145"/>
      <c r="DXW185" s="145"/>
      <c r="DXX185" s="145"/>
      <c r="DXY185" s="145"/>
      <c r="DXZ185" s="145"/>
      <c r="DYA185" s="145"/>
      <c r="DYB185" s="145"/>
      <c r="DYC185" s="145"/>
      <c r="DYD185" s="145"/>
      <c r="DYE185" s="145"/>
      <c r="DYH185" s="145"/>
      <c r="DYK185" s="145"/>
      <c r="DYN185" s="145"/>
      <c r="DYQ185" s="145"/>
      <c r="DYT185" s="145"/>
      <c r="DZF185" s="145"/>
      <c r="DZI185" s="145"/>
      <c r="DZL185" s="145"/>
      <c r="DZO185" s="145"/>
      <c r="DZX185" s="145"/>
      <c r="EAD185" s="145"/>
      <c r="EAG185" s="145"/>
      <c r="EAJ185" s="145"/>
      <c r="EAM185" s="145"/>
      <c r="EAS185" s="145"/>
      <c r="EAV185" s="145"/>
      <c r="EBB185" s="145"/>
      <c r="EBD185" s="145"/>
      <c r="EBE185" s="145"/>
      <c r="EBG185" s="145"/>
      <c r="EBJ185" s="145"/>
      <c r="EBM185" s="145"/>
      <c r="EBP185" s="145"/>
      <c r="EBX185" s="145"/>
      <c r="ECC185" s="145"/>
      <c r="ECL185" s="145"/>
      <c r="ECO185" s="145"/>
      <c r="ECW185" s="145"/>
      <c r="EDS185" s="145"/>
      <c r="EDT185" s="145"/>
      <c r="EDU185" s="145"/>
      <c r="EDV185" s="145"/>
      <c r="EDW185" s="145"/>
      <c r="EDX185" s="145"/>
      <c r="EEP185" s="145"/>
      <c r="EEQ185" s="145"/>
      <c r="EET185" s="145"/>
      <c r="EEW185" s="145"/>
      <c r="EEY185" s="145"/>
      <c r="EFA185" s="145"/>
      <c r="EFD185" s="145"/>
      <c r="EFG185" s="145"/>
      <c r="EFJ185" s="145"/>
      <c r="EFM185" s="145"/>
      <c r="EFP185" s="145"/>
      <c r="EFS185" s="145"/>
      <c r="EFV185" s="145"/>
      <c r="EFY185" s="145"/>
      <c r="EGA185" s="145"/>
      <c r="EGN185" s="145"/>
      <c r="EGO185" s="145"/>
      <c r="EGP185" s="145"/>
      <c r="EGQ185" s="145"/>
      <c r="EGR185" s="145"/>
      <c r="EGS185" s="145"/>
      <c r="EGT185" s="145"/>
      <c r="EGU185" s="145"/>
      <c r="EGV185" s="145"/>
      <c r="EGW185" s="145"/>
      <c r="EGX185" s="145"/>
      <c r="EGY185" s="145"/>
      <c r="EGZ185" s="145"/>
      <c r="EHA185" s="145"/>
      <c r="EHE185" s="145"/>
      <c r="EHG185" s="145"/>
      <c r="EHH185" s="145"/>
      <c r="EHI185" s="145"/>
      <c r="EHJ185" s="145"/>
      <c r="EHM185" s="145"/>
      <c r="EHO185" s="145"/>
      <c r="EHP185" s="145"/>
      <c r="EHQ185" s="145"/>
      <c r="EHR185" s="145"/>
      <c r="EHS185" s="145"/>
      <c r="EHT185" s="145"/>
      <c r="EHU185" s="145"/>
      <c r="EHV185" s="145"/>
      <c r="EHW185" s="145"/>
      <c r="EHX185" s="145"/>
      <c r="EHY185" s="145"/>
      <c r="EHZ185" s="145"/>
      <c r="EIA185" s="145"/>
      <c r="EID185" s="145"/>
      <c r="EIG185" s="145"/>
      <c r="EIJ185" s="145"/>
      <c r="EIM185" s="145"/>
      <c r="EIP185" s="145"/>
      <c r="EJB185" s="145"/>
      <c r="EJE185" s="145"/>
      <c r="EJH185" s="145"/>
      <c r="EJK185" s="145"/>
      <c r="EJT185" s="145"/>
      <c r="EJZ185" s="145"/>
      <c r="EKC185" s="145"/>
      <c r="EKF185" s="145"/>
      <c r="EKI185" s="145"/>
      <c r="EKO185" s="145"/>
      <c r="EKR185" s="145"/>
      <c r="EKX185" s="145"/>
      <c r="EKZ185" s="145"/>
      <c r="ELA185" s="145"/>
      <c r="ELC185" s="145"/>
      <c r="ELF185" s="145"/>
      <c r="ELI185" s="145"/>
      <c r="ELL185" s="145"/>
      <c r="ELT185" s="145"/>
      <c r="ELY185" s="145"/>
      <c r="EMH185" s="145"/>
      <c r="EMK185" s="145"/>
      <c r="EMS185" s="145"/>
      <c r="ENO185" s="145"/>
      <c r="ENP185" s="145"/>
      <c r="ENQ185" s="145"/>
      <c r="ENR185" s="145"/>
      <c r="ENS185" s="145"/>
      <c r="ENT185" s="145"/>
      <c r="EOL185" s="145"/>
      <c r="EOM185" s="145"/>
      <c r="EOP185" s="145"/>
      <c r="EOS185" s="145"/>
      <c r="EOU185" s="145"/>
      <c r="EOW185" s="145"/>
      <c r="EOZ185" s="145"/>
      <c r="EPC185" s="145"/>
      <c r="EPF185" s="145"/>
      <c r="EPI185" s="145"/>
      <c r="EPL185" s="145"/>
      <c r="EPO185" s="145"/>
      <c r="EPR185" s="145"/>
      <c r="EPU185" s="145"/>
      <c r="EPW185" s="145"/>
      <c r="EQJ185" s="145"/>
      <c r="EQK185" s="145"/>
      <c r="EQL185" s="145"/>
      <c r="EQM185" s="145"/>
      <c r="EQN185" s="145"/>
      <c r="EQO185" s="145"/>
      <c r="EQP185" s="145"/>
      <c r="EQQ185" s="145"/>
      <c r="EQR185" s="145"/>
      <c r="EQS185" s="145"/>
      <c r="EQT185" s="145"/>
      <c r="EQU185" s="145"/>
      <c r="EQV185" s="145"/>
      <c r="EQW185" s="145"/>
      <c r="ERA185" s="145"/>
      <c r="ERC185" s="145"/>
      <c r="ERD185" s="145"/>
      <c r="ERE185" s="145"/>
      <c r="ERF185" s="145"/>
      <c r="ERI185" s="145"/>
      <c r="ERK185" s="145"/>
      <c r="ERL185" s="145"/>
      <c r="ERM185" s="145"/>
      <c r="ERN185" s="145"/>
      <c r="ERO185" s="145"/>
      <c r="ERP185" s="145"/>
      <c r="ERQ185" s="145"/>
      <c r="ERR185" s="145"/>
      <c r="ERS185" s="145"/>
      <c r="ERT185" s="145"/>
      <c r="ERU185" s="145"/>
      <c r="ERV185" s="145"/>
      <c r="ERW185" s="145"/>
      <c r="ERZ185" s="145"/>
      <c r="ESC185" s="145"/>
      <c r="ESF185" s="145"/>
      <c r="ESI185" s="145"/>
      <c r="ESL185" s="145"/>
      <c r="ESX185" s="145"/>
      <c r="ETA185" s="145"/>
      <c r="ETD185" s="145"/>
      <c r="ETG185" s="145"/>
      <c r="ETP185" s="145"/>
      <c r="ETV185" s="145"/>
      <c r="ETY185" s="145"/>
      <c r="EUB185" s="145"/>
      <c r="EUE185" s="145"/>
      <c r="EUK185" s="145"/>
      <c r="EUN185" s="145"/>
      <c r="EUT185" s="145"/>
      <c r="EUV185" s="145"/>
      <c r="EUW185" s="145"/>
      <c r="EUY185" s="145"/>
      <c r="EVB185" s="145"/>
      <c r="EVE185" s="145"/>
      <c r="EVH185" s="145"/>
      <c r="EVP185" s="145"/>
      <c r="EVU185" s="145"/>
      <c r="EWD185" s="145"/>
      <c r="EWG185" s="145"/>
      <c r="EWO185" s="145"/>
      <c r="EXK185" s="145"/>
      <c r="EXL185" s="145"/>
      <c r="EXM185" s="145"/>
      <c r="EXN185" s="145"/>
      <c r="EXO185" s="145"/>
      <c r="EXP185" s="145"/>
      <c r="EYH185" s="145"/>
      <c r="EYI185" s="145"/>
      <c r="EYL185" s="145"/>
      <c r="EYO185" s="145"/>
      <c r="EYQ185" s="145"/>
      <c r="EYS185" s="145"/>
      <c r="EYV185" s="145"/>
      <c r="EYY185" s="145"/>
      <c r="EZB185" s="145"/>
      <c r="EZE185" s="145"/>
      <c r="EZH185" s="145"/>
      <c r="EZK185" s="145"/>
      <c r="EZN185" s="145"/>
      <c r="EZQ185" s="145"/>
      <c r="EZS185" s="145"/>
      <c r="FAF185" s="145"/>
      <c r="FAG185" s="145"/>
      <c r="FAH185" s="145"/>
      <c r="FAI185" s="145"/>
      <c r="FAJ185" s="145"/>
      <c r="FAK185" s="145"/>
      <c r="FAL185" s="145"/>
      <c r="FAM185" s="145"/>
      <c r="FAN185" s="145"/>
      <c r="FAO185" s="145"/>
      <c r="FAP185" s="145"/>
      <c r="FAQ185" s="145"/>
      <c r="FAR185" s="145"/>
      <c r="FAS185" s="145"/>
      <c r="FAW185" s="145"/>
      <c r="FAY185" s="145"/>
      <c r="FAZ185" s="145"/>
      <c r="FBA185" s="145"/>
      <c r="FBB185" s="145"/>
      <c r="FBE185" s="145"/>
      <c r="FBG185" s="145"/>
      <c r="FBH185" s="145"/>
      <c r="FBI185" s="145"/>
      <c r="FBJ185" s="145"/>
      <c r="FBK185" s="145"/>
      <c r="FBL185" s="145"/>
      <c r="FBM185" s="145"/>
      <c r="FBN185" s="145"/>
      <c r="FBO185" s="145"/>
      <c r="FBP185" s="145"/>
      <c r="FBQ185" s="145"/>
      <c r="FBR185" s="145"/>
      <c r="FBS185" s="145"/>
      <c r="FBV185" s="145"/>
      <c r="FBY185" s="145"/>
      <c r="FCB185" s="145"/>
      <c r="FCE185" s="145"/>
      <c r="FCH185" s="145"/>
      <c r="FCT185" s="145"/>
      <c r="FCW185" s="145"/>
      <c r="FCZ185" s="145"/>
      <c r="FDC185" s="145"/>
      <c r="FDL185" s="145"/>
      <c r="FDR185" s="145"/>
      <c r="FDU185" s="145"/>
      <c r="FDX185" s="145"/>
      <c r="FEA185" s="145"/>
      <c r="FEG185" s="145"/>
      <c r="FEJ185" s="145"/>
      <c r="FEP185" s="145"/>
      <c r="FER185" s="145"/>
      <c r="FES185" s="145"/>
      <c r="FEU185" s="145"/>
      <c r="FEX185" s="145"/>
      <c r="FFA185" s="145"/>
      <c r="FFD185" s="145"/>
      <c r="FFL185" s="145"/>
      <c r="FFQ185" s="145"/>
      <c r="FFZ185" s="145"/>
      <c r="FGC185" s="145"/>
      <c r="FGK185" s="145"/>
      <c r="FHG185" s="145"/>
      <c r="FHH185" s="145"/>
      <c r="FHI185" s="145"/>
      <c r="FHJ185" s="145"/>
      <c r="FHK185" s="145"/>
      <c r="FHL185" s="145"/>
      <c r="FID185" s="145"/>
      <c r="FIE185" s="145"/>
      <c r="FIH185" s="145"/>
      <c r="FIK185" s="145"/>
      <c r="FIM185" s="145"/>
      <c r="FIO185" s="145"/>
      <c r="FIR185" s="145"/>
      <c r="FIU185" s="145"/>
      <c r="FIX185" s="145"/>
      <c r="FJA185" s="145"/>
      <c r="FJD185" s="145"/>
      <c r="FJG185" s="145"/>
      <c r="FJJ185" s="145"/>
      <c r="FJM185" s="145"/>
      <c r="FJO185" s="145"/>
      <c r="FKB185" s="145"/>
      <c r="FKC185" s="145"/>
      <c r="FKD185" s="145"/>
      <c r="FKE185" s="145"/>
      <c r="FKF185" s="145"/>
      <c r="FKG185" s="145"/>
      <c r="FKH185" s="145"/>
      <c r="FKI185" s="145"/>
      <c r="FKJ185" s="145"/>
      <c r="FKK185" s="145"/>
      <c r="FKL185" s="145"/>
      <c r="FKM185" s="145"/>
      <c r="FKN185" s="145"/>
      <c r="FKO185" s="145"/>
      <c r="FKS185" s="145"/>
      <c r="FKU185" s="145"/>
      <c r="FKV185" s="145"/>
      <c r="FKW185" s="145"/>
      <c r="FKX185" s="145"/>
      <c r="FLA185" s="145"/>
      <c r="FLC185" s="145"/>
      <c r="FLD185" s="145"/>
      <c r="FLE185" s="145"/>
      <c r="FLF185" s="145"/>
      <c r="FLG185" s="145"/>
      <c r="FLH185" s="145"/>
      <c r="FLI185" s="145"/>
      <c r="FLJ185" s="145"/>
      <c r="FLK185" s="145"/>
      <c r="FLL185" s="145"/>
      <c r="FLM185" s="145"/>
      <c r="FLN185" s="145"/>
      <c r="FLO185" s="145"/>
      <c r="FLR185" s="145"/>
      <c r="FLU185" s="145"/>
      <c r="FLX185" s="145"/>
      <c r="FMA185" s="145"/>
      <c r="FMD185" s="145"/>
      <c r="FMP185" s="145"/>
      <c r="FMS185" s="145"/>
      <c r="FMV185" s="145"/>
      <c r="FMY185" s="145"/>
      <c r="FNH185" s="145"/>
      <c r="FNN185" s="145"/>
      <c r="FNQ185" s="145"/>
      <c r="FNT185" s="145"/>
      <c r="FNW185" s="145"/>
      <c r="FOC185" s="145"/>
      <c r="FOF185" s="145"/>
      <c r="FOL185" s="145"/>
      <c r="FON185" s="145"/>
      <c r="FOO185" s="145"/>
      <c r="FOQ185" s="145"/>
      <c r="FOT185" s="145"/>
      <c r="FOW185" s="145"/>
      <c r="FOZ185" s="145"/>
      <c r="FPH185" s="145"/>
      <c r="FPM185" s="145"/>
      <c r="FPV185" s="145"/>
      <c r="FPY185" s="145"/>
      <c r="FQG185" s="145"/>
      <c r="FRC185" s="145"/>
      <c r="FRD185" s="145"/>
      <c r="FRE185" s="145"/>
      <c r="FRF185" s="145"/>
      <c r="FRG185" s="145"/>
      <c r="FRH185" s="145"/>
      <c r="FRZ185" s="145"/>
      <c r="FSA185" s="145"/>
      <c r="FSD185" s="145"/>
      <c r="FSG185" s="145"/>
      <c r="FSI185" s="145"/>
      <c r="FSK185" s="145"/>
      <c r="FSN185" s="145"/>
      <c r="FSQ185" s="145"/>
      <c r="FST185" s="145"/>
      <c r="FSW185" s="145"/>
      <c r="FSZ185" s="145"/>
      <c r="FTC185" s="145"/>
      <c r="FTF185" s="145"/>
      <c r="FTI185" s="145"/>
      <c r="FTK185" s="145"/>
      <c r="FTX185" s="145"/>
      <c r="FTY185" s="145"/>
      <c r="FTZ185" s="145"/>
      <c r="FUA185" s="145"/>
      <c r="FUB185" s="145"/>
      <c r="FUC185" s="145"/>
      <c r="FUD185" s="145"/>
      <c r="FUE185" s="145"/>
      <c r="FUF185" s="145"/>
      <c r="FUG185" s="145"/>
      <c r="FUH185" s="145"/>
      <c r="FUI185" s="145"/>
      <c r="FUJ185" s="145"/>
      <c r="FUK185" s="145"/>
      <c r="FUO185" s="145"/>
      <c r="FUQ185" s="145"/>
      <c r="FUR185" s="145"/>
      <c r="FUS185" s="145"/>
      <c r="FUT185" s="145"/>
      <c r="FUW185" s="145"/>
      <c r="FUY185" s="145"/>
      <c r="FUZ185" s="145"/>
      <c r="FVA185" s="145"/>
      <c r="FVB185" s="145"/>
      <c r="FVC185" s="145"/>
      <c r="FVD185" s="145"/>
      <c r="FVE185" s="145"/>
      <c r="FVF185" s="145"/>
      <c r="FVG185" s="145"/>
      <c r="FVH185" s="145"/>
      <c r="FVI185" s="145"/>
      <c r="FVJ185" s="145"/>
      <c r="FVK185" s="145"/>
      <c r="FVN185" s="145"/>
      <c r="FVQ185" s="145"/>
      <c r="FVT185" s="145"/>
      <c r="FVW185" s="145"/>
      <c r="FVZ185" s="145"/>
      <c r="FWL185" s="145"/>
      <c r="FWO185" s="145"/>
      <c r="FWR185" s="145"/>
      <c r="FWU185" s="145"/>
      <c r="FXD185" s="145"/>
      <c r="FXJ185" s="145"/>
      <c r="FXM185" s="145"/>
      <c r="FXP185" s="145"/>
      <c r="FXS185" s="145"/>
      <c r="FXY185" s="145"/>
      <c r="FYB185" s="145"/>
      <c r="FYH185" s="145"/>
      <c r="FYJ185" s="145"/>
      <c r="FYK185" s="145"/>
      <c r="FYM185" s="145"/>
      <c r="FYP185" s="145"/>
      <c r="FYS185" s="145"/>
      <c r="FYV185" s="145"/>
      <c r="FZD185" s="145"/>
      <c r="FZI185" s="145"/>
      <c r="FZR185" s="145"/>
      <c r="FZU185" s="145"/>
      <c r="GAC185" s="145"/>
      <c r="GAY185" s="145"/>
      <c r="GAZ185" s="145"/>
      <c r="GBA185" s="145"/>
      <c r="GBB185" s="145"/>
      <c r="GBC185" s="145"/>
      <c r="GBD185" s="145"/>
      <c r="GBV185" s="145"/>
      <c r="GBW185" s="145"/>
      <c r="GBZ185" s="145"/>
      <c r="GCC185" s="145"/>
      <c r="GCE185" s="145"/>
      <c r="GCG185" s="145"/>
      <c r="GCJ185" s="145"/>
      <c r="GCM185" s="145"/>
      <c r="GCP185" s="145"/>
      <c r="GCS185" s="145"/>
      <c r="GCV185" s="145"/>
      <c r="GCY185" s="145"/>
      <c r="GDB185" s="145"/>
      <c r="GDE185" s="145"/>
      <c r="GDG185" s="145"/>
      <c r="GDT185" s="145"/>
      <c r="GDU185" s="145"/>
      <c r="GDV185" s="145"/>
      <c r="GDW185" s="145"/>
      <c r="GDX185" s="145"/>
      <c r="GDY185" s="145"/>
      <c r="GDZ185" s="145"/>
      <c r="GEA185" s="145"/>
      <c r="GEB185" s="145"/>
      <c r="GEC185" s="145"/>
      <c r="GED185" s="145"/>
      <c r="GEE185" s="145"/>
      <c r="GEF185" s="145"/>
      <c r="GEG185" s="145"/>
      <c r="GEK185" s="145"/>
      <c r="GEM185" s="145"/>
      <c r="GEN185" s="145"/>
      <c r="GEO185" s="145"/>
      <c r="GEP185" s="145"/>
      <c r="GES185" s="145"/>
      <c r="GEU185" s="145"/>
      <c r="GEV185" s="145"/>
      <c r="GEW185" s="145"/>
      <c r="GEX185" s="145"/>
      <c r="GEY185" s="145"/>
      <c r="GEZ185" s="145"/>
      <c r="GFA185" s="145"/>
      <c r="GFB185" s="145"/>
      <c r="GFC185" s="145"/>
      <c r="GFD185" s="145"/>
      <c r="GFE185" s="145"/>
      <c r="GFF185" s="145"/>
      <c r="GFG185" s="145"/>
      <c r="GFJ185" s="145"/>
      <c r="GFM185" s="145"/>
      <c r="GFP185" s="145"/>
      <c r="GFS185" s="145"/>
      <c r="GFV185" s="145"/>
      <c r="GGH185" s="145"/>
      <c r="GGK185" s="145"/>
      <c r="GGN185" s="145"/>
      <c r="GGQ185" s="145"/>
      <c r="GGZ185" s="145"/>
      <c r="GHF185" s="145"/>
      <c r="GHI185" s="145"/>
      <c r="GHL185" s="145"/>
      <c r="GHO185" s="145"/>
      <c r="GHU185" s="145"/>
      <c r="GHX185" s="145"/>
      <c r="GID185" s="145"/>
      <c r="GIF185" s="145"/>
      <c r="GIG185" s="145"/>
      <c r="GII185" s="145"/>
      <c r="GIL185" s="145"/>
      <c r="GIO185" s="145"/>
      <c r="GIR185" s="145"/>
      <c r="GIZ185" s="145"/>
      <c r="GJE185" s="145"/>
      <c r="GJN185" s="145"/>
      <c r="GJQ185" s="145"/>
      <c r="GJY185" s="145"/>
      <c r="GKU185" s="145"/>
      <c r="GKV185" s="145"/>
      <c r="GKW185" s="145"/>
      <c r="GKX185" s="145"/>
      <c r="GKY185" s="145"/>
      <c r="GKZ185" s="145"/>
      <c r="GLR185" s="145"/>
      <c r="GLS185" s="145"/>
      <c r="GLV185" s="145"/>
      <c r="GLY185" s="145"/>
      <c r="GMA185" s="145"/>
      <c r="GMC185" s="145"/>
      <c r="GMF185" s="145"/>
      <c r="GMI185" s="145"/>
      <c r="GML185" s="145"/>
      <c r="GMO185" s="145"/>
      <c r="GMR185" s="145"/>
      <c r="GMU185" s="145"/>
      <c r="GMX185" s="145"/>
      <c r="GNA185" s="145"/>
      <c r="GNC185" s="145"/>
      <c r="GNP185" s="145"/>
      <c r="GNQ185" s="145"/>
      <c r="GNR185" s="145"/>
      <c r="GNS185" s="145"/>
      <c r="GNT185" s="145"/>
      <c r="GNU185" s="145"/>
      <c r="GNV185" s="145"/>
      <c r="GNW185" s="145"/>
      <c r="GNX185" s="145"/>
      <c r="GNY185" s="145"/>
      <c r="GNZ185" s="145"/>
      <c r="GOA185" s="145"/>
      <c r="GOB185" s="145"/>
      <c r="GOC185" s="145"/>
      <c r="GOG185" s="145"/>
      <c r="GOI185" s="145"/>
      <c r="GOJ185" s="145"/>
      <c r="GOK185" s="145"/>
      <c r="GOL185" s="145"/>
      <c r="GOO185" s="145"/>
      <c r="GOQ185" s="145"/>
      <c r="GOR185" s="145"/>
      <c r="GOS185" s="145"/>
      <c r="GOT185" s="145"/>
      <c r="GOU185" s="145"/>
      <c r="GOV185" s="145"/>
      <c r="GOW185" s="145"/>
      <c r="GOX185" s="145"/>
      <c r="GOY185" s="145"/>
      <c r="GOZ185" s="145"/>
      <c r="GPA185" s="145"/>
      <c r="GPB185" s="145"/>
      <c r="GPC185" s="145"/>
      <c r="GPF185" s="145"/>
      <c r="GPI185" s="145"/>
      <c r="GPL185" s="145"/>
      <c r="GPO185" s="145"/>
      <c r="GPR185" s="145"/>
      <c r="GQD185" s="145"/>
      <c r="GQG185" s="145"/>
      <c r="GQJ185" s="145"/>
      <c r="GQM185" s="145"/>
      <c r="GQV185" s="145"/>
      <c r="GRB185" s="145"/>
      <c r="GRE185" s="145"/>
      <c r="GRH185" s="145"/>
      <c r="GRK185" s="145"/>
      <c r="GRQ185" s="145"/>
      <c r="GRT185" s="145"/>
      <c r="GRZ185" s="145"/>
      <c r="GSB185" s="145"/>
      <c r="GSC185" s="145"/>
      <c r="GSE185" s="145"/>
      <c r="GSH185" s="145"/>
      <c r="GSK185" s="145"/>
      <c r="GSN185" s="145"/>
      <c r="GSV185" s="145"/>
      <c r="GTA185" s="145"/>
      <c r="GTJ185" s="145"/>
      <c r="GTM185" s="145"/>
      <c r="GTU185" s="145"/>
      <c r="GUQ185" s="145"/>
      <c r="GUR185" s="145"/>
      <c r="GUS185" s="145"/>
      <c r="GUT185" s="145"/>
      <c r="GUU185" s="145"/>
      <c r="GUV185" s="145"/>
      <c r="GVN185" s="145"/>
      <c r="GVO185" s="145"/>
      <c r="GVR185" s="145"/>
      <c r="GVU185" s="145"/>
      <c r="GVW185" s="145"/>
      <c r="GVY185" s="145"/>
      <c r="GWB185" s="145"/>
      <c r="GWE185" s="145"/>
      <c r="GWH185" s="145"/>
      <c r="GWK185" s="145"/>
      <c r="GWN185" s="145"/>
      <c r="GWQ185" s="145"/>
      <c r="GWT185" s="145"/>
      <c r="GWW185" s="145"/>
      <c r="GWY185" s="145"/>
      <c r="GXL185" s="145"/>
      <c r="GXM185" s="145"/>
      <c r="GXN185" s="145"/>
      <c r="GXO185" s="145"/>
      <c r="GXP185" s="145"/>
      <c r="GXQ185" s="145"/>
      <c r="GXR185" s="145"/>
      <c r="GXS185" s="145"/>
      <c r="GXT185" s="145"/>
      <c r="GXU185" s="145"/>
      <c r="GXV185" s="145"/>
      <c r="GXW185" s="145"/>
      <c r="GXX185" s="145"/>
      <c r="GXY185" s="145"/>
      <c r="GYC185" s="145"/>
      <c r="GYE185" s="145"/>
      <c r="GYF185" s="145"/>
      <c r="GYG185" s="145"/>
      <c r="GYH185" s="145"/>
      <c r="GYK185" s="145"/>
      <c r="GYM185" s="145"/>
      <c r="GYN185" s="145"/>
      <c r="GYO185" s="145"/>
      <c r="GYP185" s="145"/>
      <c r="GYQ185" s="145"/>
      <c r="GYR185" s="145"/>
      <c r="GYS185" s="145"/>
      <c r="GYT185" s="145"/>
      <c r="GYU185" s="145"/>
      <c r="GYV185" s="145"/>
      <c r="GYW185" s="145"/>
      <c r="GYX185" s="145"/>
      <c r="GYY185" s="145"/>
      <c r="GZB185" s="145"/>
      <c r="GZE185" s="145"/>
      <c r="GZH185" s="145"/>
      <c r="GZK185" s="145"/>
      <c r="GZN185" s="145"/>
      <c r="GZZ185" s="145"/>
      <c r="HAC185" s="145"/>
      <c r="HAF185" s="145"/>
      <c r="HAI185" s="145"/>
      <c r="HAR185" s="145"/>
      <c r="HAX185" s="145"/>
      <c r="HBA185" s="145"/>
      <c r="HBD185" s="145"/>
      <c r="HBG185" s="145"/>
      <c r="HBM185" s="145"/>
      <c r="HBP185" s="145"/>
      <c r="HBV185" s="145"/>
      <c r="HBX185" s="145"/>
      <c r="HBY185" s="145"/>
      <c r="HCA185" s="145"/>
      <c r="HCD185" s="145"/>
      <c r="HCG185" s="145"/>
      <c r="HCJ185" s="145"/>
      <c r="HCR185" s="145"/>
      <c r="HCW185" s="145"/>
      <c r="HDF185" s="145"/>
      <c r="HDI185" s="145"/>
      <c r="HDQ185" s="145"/>
      <c r="HEM185" s="145"/>
      <c r="HEN185" s="145"/>
      <c r="HEO185" s="145"/>
      <c r="HEP185" s="145"/>
      <c r="HEQ185" s="145"/>
      <c r="HER185" s="145"/>
      <c r="HFJ185" s="145"/>
      <c r="HFK185" s="145"/>
      <c r="HFN185" s="145"/>
      <c r="HFQ185" s="145"/>
      <c r="HFS185" s="145"/>
      <c r="HFU185" s="145"/>
      <c r="HFX185" s="145"/>
      <c r="HGA185" s="145"/>
      <c r="HGD185" s="145"/>
      <c r="HGG185" s="145"/>
      <c r="HGJ185" s="145"/>
      <c r="HGM185" s="145"/>
      <c r="HGP185" s="145"/>
      <c r="HGS185" s="145"/>
      <c r="HGU185" s="145"/>
      <c r="HHH185" s="145"/>
      <c r="HHI185" s="145"/>
      <c r="HHJ185" s="145"/>
      <c r="HHK185" s="145"/>
      <c r="HHL185" s="145"/>
      <c r="HHM185" s="145"/>
      <c r="HHN185" s="145"/>
      <c r="HHO185" s="145"/>
      <c r="HHP185" s="145"/>
      <c r="HHQ185" s="145"/>
      <c r="HHR185" s="145"/>
      <c r="HHS185" s="145"/>
      <c r="HHT185" s="145"/>
      <c r="HHU185" s="145"/>
      <c r="HHY185" s="145"/>
      <c r="HIA185" s="145"/>
      <c r="HIB185" s="145"/>
      <c r="HIC185" s="145"/>
      <c r="HID185" s="145"/>
      <c r="HIG185" s="145"/>
      <c r="HII185" s="145"/>
      <c r="HIJ185" s="145"/>
      <c r="HIK185" s="145"/>
      <c r="HIL185" s="145"/>
      <c r="HIM185" s="145"/>
      <c r="HIN185" s="145"/>
      <c r="HIO185" s="145"/>
      <c r="HIP185" s="145"/>
      <c r="HIQ185" s="145"/>
      <c r="HIR185" s="145"/>
      <c r="HIS185" s="145"/>
      <c r="HIT185" s="145"/>
      <c r="HIU185" s="145"/>
      <c r="HIX185" s="145"/>
      <c r="HJA185" s="145"/>
      <c r="HJD185" s="145"/>
      <c r="HJG185" s="145"/>
      <c r="HJJ185" s="145"/>
      <c r="HJV185" s="145"/>
      <c r="HJY185" s="145"/>
      <c r="HKB185" s="145"/>
      <c r="HKE185" s="145"/>
      <c r="HKN185" s="145"/>
      <c r="HKT185" s="145"/>
      <c r="HKW185" s="145"/>
      <c r="HKZ185" s="145"/>
      <c r="HLC185" s="145"/>
      <c r="HLI185" s="145"/>
      <c r="HLL185" s="145"/>
      <c r="HLR185" s="145"/>
      <c r="HLT185" s="145"/>
      <c r="HLU185" s="145"/>
      <c r="HLW185" s="145"/>
      <c r="HLZ185" s="145"/>
      <c r="HMC185" s="145"/>
      <c r="HMF185" s="145"/>
      <c r="HMN185" s="145"/>
      <c r="HMS185" s="145"/>
      <c r="HNB185" s="145"/>
      <c r="HNE185" s="145"/>
      <c r="HNM185" s="145"/>
      <c r="HOI185" s="145"/>
      <c r="HOJ185" s="145"/>
      <c r="HOK185" s="145"/>
      <c r="HOL185" s="145"/>
      <c r="HOM185" s="145"/>
      <c r="HON185" s="145"/>
      <c r="HPF185" s="145"/>
      <c r="HPG185" s="145"/>
      <c r="HPJ185" s="145"/>
      <c r="HPM185" s="145"/>
      <c r="HPO185" s="145"/>
      <c r="HPQ185" s="145"/>
      <c r="HPT185" s="145"/>
      <c r="HPW185" s="145"/>
      <c r="HPZ185" s="145"/>
      <c r="HQC185" s="145"/>
      <c r="HQF185" s="145"/>
      <c r="HQI185" s="145"/>
      <c r="HQL185" s="145"/>
      <c r="HQO185" s="145"/>
      <c r="HQQ185" s="145"/>
      <c r="HRD185" s="145"/>
      <c r="HRE185" s="145"/>
      <c r="HRF185" s="145"/>
      <c r="HRG185" s="145"/>
      <c r="HRH185" s="145"/>
      <c r="HRI185" s="145"/>
      <c r="HRJ185" s="145"/>
      <c r="HRK185" s="145"/>
      <c r="HRL185" s="145"/>
      <c r="HRM185" s="145"/>
      <c r="HRN185" s="145"/>
      <c r="HRO185" s="145"/>
      <c r="HRP185" s="145"/>
      <c r="HRQ185" s="145"/>
      <c r="HRU185" s="145"/>
      <c r="HRW185" s="145"/>
      <c r="HRX185" s="145"/>
      <c r="HRY185" s="145"/>
      <c r="HRZ185" s="145"/>
      <c r="HSC185" s="145"/>
      <c r="HSE185" s="145"/>
      <c r="HSF185" s="145"/>
      <c r="HSG185" s="145"/>
      <c r="HSH185" s="145"/>
      <c r="HSI185" s="145"/>
      <c r="HSJ185" s="145"/>
      <c r="HSK185" s="145"/>
      <c r="HSL185" s="145"/>
      <c r="HSM185" s="145"/>
      <c r="HSN185" s="145"/>
      <c r="HSO185" s="145"/>
      <c r="HSP185" s="145"/>
      <c r="HSQ185" s="145"/>
      <c r="HST185" s="145"/>
      <c r="HSW185" s="145"/>
      <c r="HSZ185" s="145"/>
      <c r="HTC185" s="145"/>
      <c r="HTF185" s="145"/>
      <c r="HTR185" s="145"/>
      <c r="HTU185" s="145"/>
      <c r="HTX185" s="145"/>
      <c r="HUA185" s="145"/>
      <c r="HUJ185" s="145"/>
      <c r="HUP185" s="145"/>
      <c r="HUS185" s="145"/>
      <c r="HUV185" s="145"/>
      <c r="HUY185" s="145"/>
      <c r="HVE185" s="145"/>
      <c r="HVH185" s="145"/>
      <c r="HVN185" s="145"/>
      <c r="HVP185" s="145"/>
      <c r="HVQ185" s="145"/>
      <c r="HVS185" s="145"/>
      <c r="HVV185" s="145"/>
      <c r="HVY185" s="145"/>
      <c r="HWB185" s="145"/>
      <c r="HWJ185" s="145"/>
      <c r="HWO185" s="145"/>
      <c r="HWX185" s="145"/>
      <c r="HXA185" s="145"/>
      <c r="HXI185" s="145"/>
      <c r="HYE185" s="145"/>
      <c r="HYF185" s="145"/>
      <c r="HYG185" s="145"/>
      <c r="HYH185" s="145"/>
      <c r="HYI185" s="145"/>
      <c r="HYJ185" s="145"/>
      <c r="HZB185" s="145"/>
      <c r="HZC185" s="145"/>
      <c r="HZF185" s="145"/>
      <c r="HZI185" s="145"/>
      <c r="HZK185" s="145"/>
      <c r="HZM185" s="145"/>
      <c r="HZP185" s="145"/>
      <c r="HZS185" s="145"/>
      <c r="HZV185" s="145"/>
      <c r="HZY185" s="145"/>
      <c r="IAB185" s="145"/>
      <c r="IAE185" s="145"/>
      <c r="IAH185" s="145"/>
      <c r="IAK185" s="145"/>
      <c r="IAM185" s="145"/>
      <c r="IAZ185" s="145"/>
      <c r="IBA185" s="145"/>
      <c r="IBB185" s="145"/>
      <c r="IBC185" s="145"/>
      <c r="IBD185" s="145"/>
      <c r="IBE185" s="145"/>
      <c r="IBF185" s="145"/>
      <c r="IBG185" s="145"/>
      <c r="IBH185" s="145"/>
      <c r="IBI185" s="145"/>
      <c r="IBJ185" s="145"/>
      <c r="IBK185" s="145"/>
      <c r="IBL185" s="145"/>
      <c r="IBM185" s="145"/>
      <c r="IBQ185" s="145"/>
      <c r="IBS185" s="145"/>
      <c r="IBT185" s="145"/>
      <c r="IBU185" s="145"/>
      <c r="IBV185" s="145"/>
      <c r="IBY185" s="145"/>
      <c r="ICA185" s="145"/>
      <c r="ICB185" s="145"/>
      <c r="ICC185" s="145"/>
      <c r="ICD185" s="145"/>
      <c r="ICE185" s="145"/>
      <c r="ICF185" s="145"/>
      <c r="ICG185" s="145"/>
      <c r="ICH185" s="145"/>
      <c r="ICI185" s="145"/>
      <c r="ICJ185" s="145"/>
      <c r="ICK185" s="145"/>
      <c r="ICL185" s="145"/>
      <c r="ICM185" s="145"/>
      <c r="ICP185" s="145"/>
      <c r="ICS185" s="145"/>
      <c r="ICV185" s="145"/>
      <c r="ICY185" s="145"/>
      <c r="IDB185" s="145"/>
      <c r="IDN185" s="145"/>
      <c r="IDQ185" s="145"/>
      <c r="IDT185" s="145"/>
      <c r="IDW185" s="145"/>
      <c r="IEF185" s="145"/>
      <c r="IEL185" s="145"/>
      <c r="IEO185" s="145"/>
      <c r="IER185" s="145"/>
      <c r="IEU185" s="145"/>
      <c r="IFA185" s="145"/>
      <c r="IFD185" s="145"/>
      <c r="IFJ185" s="145"/>
      <c r="IFL185" s="145"/>
      <c r="IFM185" s="145"/>
      <c r="IFO185" s="145"/>
      <c r="IFR185" s="145"/>
      <c r="IFU185" s="145"/>
      <c r="IFX185" s="145"/>
      <c r="IGF185" s="145"/>
      <c r="IGK185" s="145"/>
      <c r="IGT185" s="145"/>
      <c r="IGW185" s="145"/>
      <c r="IHE185" s="145"/>
      <c r="IIA185" s="145"/>
      <c r="IIB185" s="145"/>
      <c r="IIC185" s="145"/>
      <c r="IID185" s="145"/>
      <c r="IIE185" s="145"/>
      <c r="IIF185" s="145"/>
      <c r="IIX185" s="145"/>
      <c r="IIY185" s="145"/>
      <c r="IJB185" s="145"/>
      <c r="IJE185" s="145"/>
      <c r="IJG185" s="145"/>
      <c r="IJI185" s="145"/>
      <c r="IJL185" s="145"/>
      <c r="IJO185" s="145"/>
      <c r="IJR185" s="145"/>
      <c r="IJU185" s="145"/>
      <c r="IJX185" s="145"/>
      <c r="IKA185" s="145"/>
      <c r="IKD185" s="145"/>
      <c r="IKG185" s="145"/>
      <c r="IKI185" s="145"/>
      <c r="IKV185" s="145"/>
      <c r="IKW185" s="145"/>
      <c r="IKX185" s="145"/>
      <c r="IKY185" s="145"/>
      <c r="IKZ185" s="145"/>
      <c r="ILA185" s="145"/>
      <c r="ILB185" s="145"/>
      <c r="ILC185" s="145"/>
      <c r="ILD185" s="145"/>
      <c r="ILE185" s="145"/>
      <c r="ILF185" s="145"/>
      <c r="ILG185" s="145"/>
      <c r="ILH185" s="145"/>
      <c r="ILI185" s="145"/>
      <c r="ILM185" s="145"/>
      <c r="ILO185" s="145"/>
      <c r="ILP185" s="145"/>
      <c r="ILQ185" s="145"/>
      <c r="ILR185" s="145"/>
      <c r="ILU185" s="145"/>
      <c r="ILW185" s="145"/>
      <c r="ILX185" s="145"/>
      <c r="ILY185" s="145"/>
      <c r="ILZ185" s="145"/>
      <c r="IMA185" s="145"/>
      <c r="IMB185" s="145"/>
      <c r="IMC185" s="145"/>
      <c r="IMD185" s="145"/>
      <c r="IME185" s="145"/>
      <c r="IMF185" s="145"/>
      <c r="IMG185" s="145"/>
      <c r="IMH185" s="145"/>
      <c r="IMI185" s="145"/>
      <c r="IML185" s="145"/>
      <c r="IMO185" s="145"/>
      <c r="IMR185" s="145"/>
      <c r="IMU185" s="145"/>
      <c r="IMX185" s="145"/>
      <c r="INJ185" s="145"/>
      <c r="INM185" s="145"/>
      <c r="INP185" s="145"/>
      <c r="INS185" s="145"/>
      <c r="IOB185" s="145"/>
      <c r="IOH185" s="145"/>
      <c r="IOK185" s="145"/>
      <c r="ION185" s="145"/>
      <c r="IOQ185" s="145"/>
      <c r="IOW185" s="145"/>
      <c r="IOZ185" s="145"/>
      <c r="IPF185" s="145"/>
      <c r="IPH185" s="145"/>
      <c r="IPI185" s="145"/>
      <c r="IPK185" s="145"/>
      <c r="IPN185" s="145"/>
      <c r="IPQ185" s="145"/>
      <c r="IPT185" s="145"/>
      <c r="IQB185" s="145"/>
      <c r="IQG185" s="145"/>
      <c r="IQP185" s="145"/>
      <c r="IQS185" s="145"/>
      <c r="IRA185" s="145"/>
      <c r="IRW185" s="145"/>
      <c r="IRX185" s="145"/>
      <c r="IRY185" s="145"/>
      <c r="IRZ185" s="145"/>
      <c r="ISA185" s="145"/>
      <c r="ISB185" s="145"/>
      <c r="IST185" s="145"/>
      <c r="ISU185" s="145"/>
      <c r="ISX185" s="145"/>
      <c r="ITA185" s="145"/>
      <c r="ITC185" s="145"/>
      <c r="ITE185" s="145"/>
      <c r="ITH185" s="145"/>
      <c r="ITK185" s="145"/>
      <c r="ITN185" s="145"/>
      <c r="ITQ185" s="145"/>
      <c r="ITT185" s="145"/>
      <c r="ITW185" s="145"/>
      <c r="ITZ185" s="145"/>
      <c r="IUC185" s="145"/>
      <c r="IUE185" s="145"/>
      <c r="IUR185" s="145"/>
      <c r="IUS185" s="145"/>
      <c r="IUT185" s="145"/>
      <c r="IUU185" s="145"/>
      <c r="IUV185" s="145"/>
      <c r="IUW185" s="145"/>
      <c r="IUX185" s="145"/>
      <c r="IUY185" s="145"/>
      <c r="IUZ185" s="145"/>
      <c r="IVA185" s="145"/>
      <c r="IVB185" s="145"/>
      <c r="IVC185" s="145"/>
      <c r="IVD185" s="145"/>
      <c r="IVE185" s="145"/>
      <c r="IVI185" s="145"/>
      <c r="IVK185" s="145"/>
      <c r="IVL185" s="145"/>
      <c r="IVM185" s="145"/>
      <c r="IVN185" s="145"/>
      <c r="IVQ185" s="145"/>
      <c r="IVS185" s="145"/>
      <c r="IVT185" s="145"/>
      <c r="IVU185" s="145"/>
      <c r="IVV185" s="145"/>
      <c r="IVW185" s="145"/>
      <c r="IVX185" s="145"/>
      <c r="IVY185" s="145"/>
      <c r="IVZ185" s="145"/>
      <c r="IWA185" s="145"/>
      <c r="IWB185" s="145"/>
      <c r="IWC185" s="145"/>
      <c r="IWD185" s="145"/>
      <c r="IWE185" s="145"/>
      <c r="IWH185" s="145"/>
      <c r="IWK185" s="145"/>
      <c r="IWN185" s="145"/>
      <c r="IWQ185" s="145"/>
      <c r="IWT185" s="145"/>
      <c r="IXF185" s="145"/>
      <c r="IXI185" s="145"/>
      <c r="IXL185" s="145"/>
      <c r="IXO185" s="145"/>
      <c r="IXX185" s="145"/>
      <c r="IYD185" s="145"/>
      <c r="IYG185" s="145"/>
      <c r="IYJ185" s="145"/>
      <c r="IYM185" s="145"/>
      <c r="IYS185" s="145"/>
      <c r="IYV185" s="145"/>
      <c r="IZB185" s="145"/>
      <c r="IZD185" s="145"/>
      <c r="IZE185" s="145"/>
      <c r="IZG185" s="145"/>
      <c r="IZJ185" s="145"/>
      <c r="IZM185" s="145"/>
      <c r="IZP185" s="145"/>
      <c r="IZX185" s="145"/>
      <c r="JAC185" s="145"/>
      <c r="JAL185" s="145"/>
      <c r="JAO185" s="145"/>
      <c r="JAW185" s="145"/>
      <c r="JBS185" s="145"/>
      <c r="JBT185" s="145"/>
      <c r="JBU185" s="145"/>
      <c r="JBV185" s="145"/>
      <c r="JBW185" s="145"/>
      <c r="JBX185" s="145"/>
      <c r="JCP185" s="145"/>
      <c r="JCQ185" s="145"/>
      <c r="JCT185" s="145"/>
      <c r="JCW185" s="145"/>
      <c r="JCY185" s="145"/>
      <c r="JDA185" s="145"/>
      <c r="JDD185" s="145"/>
      <c r="JDG185" s="145"/>
      <c r="JDJ185" s="145"/>
      <c r="JDM185" s="145"/>
      <c r="JDP185" s="145"/>
      <c r="JDS185" s="145"/>
      <c r="JDV185" s="145"/>
      <c r="JDY185" s="145"/>
      <c r="JEA185" s="145"/>
      <c r="JEN185" s="145"/>
      <c r="JEO185" s="145"/>
      <c r="JEP185" s="145"/>
      <c r="JEQ185" s="145"/>
      <c r="JER185" s="145"/>
      <c r="JES185" s="145"/>
      <c r="JET185" s="145"/>
      <c r="JEU185" s="145"/>
      <c r="JEV185" s="145"/>
      <c r="JEW185" s="145"/>
      <c r="JEX185" s="145"/>
      <c r="JEY185" s="145"/>
      <c r="JEZ185" s="145"/>
      <c r="JFA185" s="145"/>
      <c r="JFE185" s="145"/>
      <c r="JFG185" s="145"/>
      <c r="JFH185" s="145"/>
      <c r="JFI185" s="145"/>
      <c r="JFJ185" s="145"/>
      <c r="JFM185" s="145"/>
      <c r="JFO185" s="145"/>
      <c r="JFP185" s="145"/>
      <c r="JFQ185" s="145"/>
      <c r="JFR185" s="145"/>
      <c r="JFS185" s="145"/>
      <c r="JFT185" s="145"/>
      <c r="JFU185" s="145"/>
      <c r="JFV185" s="145"/>
      <c r="JFW185" s="145"/>
      <c r="JFX185" s="145"/>
      <c r="JFY185" s="145"/>
      <c r="JFZ185" s="145"/>
      <c r="JGA185" s="145"/>
      <c r="JGD185" s="145"/>
      <c r="JGG185" s="145"/>
      <c r="JGJ185" s="145"/>
      <c r="JGM185" s="145"/>
      <c r="JGP185" s="145"/>
      <c r="JHB185" s="145"/>
      <c r="JHE185" s="145"/>
      <c r="JHH185" s="145"/>
      <c r="JHK185" s="145"/>
      <c r="JHT185" s="145"/>
      <c r="JHZ185" s="145"/>
      <c r="JIC185" s="145"/>
      <c r="JIF185" s="145"/>
      <c r="JII185" s="145"/>
      <c r="JIO185" s="145"/>
      <c r="JIR185" s="145"/>
      <c r="JIX185" s="145"/>
      <c r="JIZ185" s="145"/>
      <c r="JJA185" s="145"/>
      <c r="JJC185" s="145"/>
      <c r="JJF185" s="145"/>
      <c r="JJI185" s="145"/>
      <c r="JJL185" s="145"/>
      <c r="JJT185" s="145"/>
      <c r="JJY185" s="145"/>
      <c r="JKH185" s="145"/>
      <c r="JKK185" s="145"/>
      <c r="JKS185" s="145"/>
      <c r="JLO185" s="145"/>
      <c r="JLP185" s="145"/>
      <c r="JLQ185" s="145"/>
      <c r="JLR185" s="145"/>
      <c r="JLS185" s="145"/>
      <c r="JLT185" s="145"/>
      <c r="JML185" s="145"/>
      <c r="JMM185" s="145"/>
      <c r="JMP185" s="145"/>
      <c r="JMS185" s="145"/>
      <c r="JMU185" s="145"/>
      <c r="JMW185" s="145"/>
      <c r="JMZ185" s="145"/>
      <c r="JNC185" s="145"/>
      <c r="JNF185" s="145"/>
      <c r="JNI185" s="145"/>
      <c r="JNL185" s="145"/>
      <c r="JNO185" s="145"/>
      <c r="JNR185" s="145"/>
      <c r="JNU185" s="145"/>
      <c r="JNW185" s="145"/>
      <c r="JOJ185" s="145"/>
      <c r="JOK185" s="145"/>
      <c r="JOL185" s="145"/>
      <c r="JOM185" s="145"/>
      <c r="JON185" s="145"/>
      <c r="JOO185" s="145"/>
      <c r="JOP185" s="145"/>
      <c r="JOQ185" s="145"/>
      <c r="JOR185" s="145"/>
      <c r="JOS185" s="145"/>
      <c r="JOT185" s="145"/>
      <c r="JOU185" s="145"/>
      <c r="JOV185" s="145"/>
      <c r="JOW185" s="145"/>
      <c r="JPA185" s="145"/>
      <c r="JPC185" s="145"/>
      <c r="JPD185" s="145"/>
      <c r="JPE185" s="145"/>
      <c r="JPF185" s="145"/>
      <c r="JPI185" s="145"/>
      <c r="JPK185" s="145"/>
      <c r="JPL185" s="145"/>
      <c r="JPM185" s="145"/>
      <c r="JPN185" s="145"/>
      <c r="JPO185" s="145"/>
      <c r="JPP185" s="145"/>
      <c r="JPQ185" s="145"/>
      <c r="JPR185" s="145"/>
      <c r="JPS185" s="145"/>
      <c r="JPT185" s="145"/>
      <c r="JPU185" s="145"/>
      <c r="JPV185" s="145"/>
      <c r="JPW185" s="145"/>
      <c r="JPZ185" s="145"/>
      <c r="JQC185" s="145"/>
      <c r="JQF185" s="145"/>
      <c r="JQI185" s="145"/>
      <c r="JQL185" s="145"/>
      <c r="JQX185" s="145"/>
      <c r="JRA185" s="145"/>
      <c r="JRD185" s="145"/>
      <c r="JRG185" s="145"/>
      <c r="JRP185" s="145"/>
      <c r="JRV185" s="145"/>
      <c r="JRY185" s="145"/>
      <c r="JSB185" s="145"/>
      <c r="JSE185" s="145"/>
      <c r="JSK185" s="145"/>
      <c r="JSN185" s="145"/>
      <c r="JST185" s="145"/>
      <c r="JSV185" s="145"/>
      <c r="JSW185" s="145"/>
      <c r="JSY185" s="145"/>
      <c r="JTB185" s="145"/>
      <c r="JTE185" s="145"/>
      <c r="JTH185" s="145"/>
      <c r="JTP185" s="145"/>
      <c r="JTU185" s="145"/>
      <c r="JUD185" s="145"/>
      <c r="JUG185" s="145"/>
      <c r="JUO185" s="145"/>
      <c r="JVK185" s="145"/>
      <c r="JVL185" s="145"/>
      <c r="JVM185" s="145"/>
      <c r="JVN185" s="145"/>
      <c r="JVO185" s="145"/>
      <c r="JVP185" s="145"/>
      <c r="JWH185" s="145"/>
      <c r="JWI185" s="145"/>
      <c r="JWL185" s="145"/>
      <c r="JWO185" s="145"/>
      <c r="JWQ185" s="145"/>
      <c r="JWS185" s="145"/>
      <c r="JWV185" s="145"/>
      <c r="JWY185" s="145"/>
      <c r="JXB185" s="145"/>
      <c r="JXE185" s="145"/>
      <c r="JXH185" s="145"/>
      <c r="JXK185" s="145"/>
      <c r="JXN185" s="145"/>
      <c r="JXQ185" s="145"/>
      <c r="JXS185" s="145"/>
      <c r="JYF185" s="145"/>
      <c r="JYG185" s="145"/>
      <c r="JYH185" s="145"/>
      <c r="JYI185" s="145"/>
      <c r="JYJ185" s="145"/>
      <c r="JYK185" s="145"/>
      <c r="JYL185" s="145"/>
      <c r="JYM185" s="145"/>
      <c r="JYN185" s="145"/>
      <c r="JYO185" s="145"/>
      <c r="JYP185" s="145"/>
      <c r="JYQ185" s="145"/>
      <c r="JYR185" s="145"/>
      <c r="JYS185" s="145"/>
      <c r="JYW185" s="145"/>
      <c r="JYY185" s="145"/>
      <c r="JYZ185" s="145"/>
      <c r="JZA185" s="145"/>
      <c r="JZB185" s="145"/>
      <c r="JZE185" s="145"/>
      <c r="JZG185" s="145"/>
      <c r="JZH185" s="145"/>
      <c r="JZI185" s="145"/>
      <c r="JZJ185" s="145"/>
      <c r="JZK185" s="145"/>
      <c r="JZL185" s="145"/>
      <c r="JZM185" s="145"/>
      <c r="JZN185" s="145"/>
      <c r="JZO185" s="145"/>
      <c r="JZP185" s="145"/>
      <c r="JZQ185" s="145"/>
      <c r="JZR185" s="145"/>
      <c r="JZS185" s="145"/>
      <c r="JZV185" s="145"/>
      <c r="JZY185" s="145"/>
      <c r="KAB185" s="145"/>
      <c r="KAE185" s="145"/>
      <c r="KAH185" s="145"/>
      <c r="KAT185" s="145"/>
      <c r="KAW185" s="145"/>
      <c r="KAZ185" s="145"/>
      <c r="KBC185" s="145"/>
      <c r="KBL185" s="145"/>
      <c r="KBR185" s="145"/>
      <c r="KBU185" s="145"/>
      <c r="KBX185" s="145"/>
      <c r="KCA185" s="145"/>
      <c r="KCG185" s="145"/>
      <c r="KCJ185" s="145"/>
      <c r="KCP185" s="145"/>
      <c r="KCR185" s="145"/>
      <c r="KCS185" s="145"/>
      <c r="KCU185" s="145"/>
      <c r="KCX185" s="145"/>
      <c r="KDA185" s="145"/>
      <c r="KDD185" s="145"/>
      <c r="KDL185" s="145"/>
      <c r="KDQ185" s="145"/>
      <c r="KDZ185" s="145"/>
      <c r="KEC185" s="145"/>
      <c r="KEK185" s="145"/>
      <c r="KFG185" s="145"/>
      <c r="KFH185" s="145"/>
      <c r="KFI185" s="145"/>
      <c r="KFJ185" s="145"/>
      <c r="KFK185" s="145"/>
      <c r="KFL185" s="145"/>
      <c r="KGD185" s="145"/>
      <c r="KGE185" s="145"/>
      <c r="KGH185" s="145"/>
      <c r="KGK185" s="145"/>
      <c r="KGM185" s="145"/>
      <c r="KGO185" s="145"/>
      <c r="KGR185" s="145"/>
      <c r="KGU185" s="145"/>
      <c r="KGX185" s="145"/>
      <c r="KHA185" s="145"/>
      <c r="KHD185" s="145"/>
      <c r="KHG185" s="145"/>
      <c r="KHJ185" s="145"/>
      <c r="KHM185" s="145"/>
      <c r="KHO185" s="145"/>
      <c r="KIB185" s="145"/>
      <c r="KIC185" s="145"/>
      <c r="KID185" s="145"/>
      <c r="KIE185" s="145"/>
      <c r="KIF185" s="145"/>
      <c r="KIG185" s="145"/>
      <c r="KIH185" s="145"/>
      <c r="KII185" s="145"/>
      <c r="KIJ185" s="145"/>
      <c r="KIK185" s="145"/>
      <c r="KIL185" s="145"/>
      <c r="KIM185" s="145"/>
      <c r="KIN185" s="145"/>
      <c r="KIO185" s="145"/>
      <c r="KIS185" s="145"/>
      <c r="KIU185" s="145"/>
      <c r="KIV185" s="145"/>
      <c r="KIW185" s="145"/>
      <c r="KIX185" s="145"/>
      <c r="KJA185" s="145"/>
      <c r="KJC185" s="145"/>
      <c r="KJD185" s="145"/>
      <c r="KJE185" s="145"/>
      <c r="KJF185" s="145"/>
      <c r="KJG185" s="145"/>
      <c r="KJH185" s="145"/>
      <c r="KJI185" s="145"/>
      <c r="KJJ185" s="145"/>
      <c r="KJK185" s="145"/>
      <c r="KJL185" s="145"/>
      <c r="KJM185" s="145"/>
      <c r="KJN185" s="145"/>
      <c r="KJO185" s="145"/>
      <c r="KJR185" s="145"/>
      <c r="KJU185" s="145"/>
      <c r="KJX185" s="145"/>
      <c r="KKA185" s="145"/>
      <c r="KKD185" s="145"/>
      <c r="KKP185" s="145"/>
      <c r="KKS185" s="145"/>
      <c r="KKV185" s="145"/>
      <c r="KKY185" s="145"/>
      <c r="KLH185" s="145"/>
      <c r="KLN185" s="145"/>
      <c r="KLQ185" s="145"/>
      <c r="KLT185" s="145"/>
      <c r="KLW185" s="145"/>
      <c r="KMC185" s="145"/>
      <c r="KMF185" s="145"/>
      <c r="KML185" s="145"/>
      <c r="KMN185" s="145"/>
      <c r="KMO185" s="145"/>
      <c r="KMQ185" s="145"/>
      <c r="KMT185" s="145"/>
      <c r="KMW185" s="145"/>
      <c r="KMZ185" s="145"/>
      <c r="KNH185" s="145"/>
      <c r="KNM185" s="145"/>
      <c r="KNV185" s="145"/>
      <c r="KNY185" s="145"/>
      <c r="KOG185" s="145"/>
      <c r="KPC185" s="145"/>
      <c r="KPD185" s="145"/>
      <c r="KPE185" s="145"/>
      <c r="KPF185" s="145"/>
      <c r="KPG185" s="145"/>
      <c r="KPH185" s="145"/>
      <c r="KPZ185" s="145"/>
      <c r="KQA185" s="145"/>
      <c r="KQD185" s="145"/>
      <c r="KQG185" s="145"/>
      <c r="KQI185" s="145"/>
      <c r="KQK185" s="145"/>
      <c r="KQN185" s="145"/>
      <c r="KQQ185" s="145"/>
      <c r="KQT185" s="145"/>
      <c r="KQW185" s="145"/>
      <c r="KQZ185" s="145"/>
      <c r="KRC185" s="145"/>
      <c r="KRF185" s="145"/>
      <c r="KRI185" s="145"/>
      <c r="KRK185" s="145"/>
      <c r="KRX185" s="145"/>
      <c r="KRY185" s="145"/>
      <c r="KRZ185" s="145"/>
      <c r="KSA185" s="145"/>
      <c r="KSB185" s="145"/>
      <c r="KSC185" s="145"/>
      <c r="KSD185" s="145"/>
      <c r="KSE185" s="145"/>
      <c r="KSF185" s="145"/>
      <c r="KSG185" s="145"/>
      <c r="KSH185" s="145"/>
      <c r="KSI185" s="145"/>
      <c r="KSJ185" s="145"/>
      <c r="KSK185" s="145"/>
      <c r="KSO185" s="145"/>
      <c r="KSQ185" s="145"/>
      <c r="KSR185" s="145"/>
      <c r="KSS185" s="145"/>
      <c r="KST185" s="145"/>
      <c r="KSW185" s="145"/>
      <c r="KSY185" s="145"/>
      <c r="KSZ185" s="145"/>
      <c r="KTA185" s="145"/>
      <c r="KTB185" s="145"/>
      <c r="KTC185" s="145"/>
      <c r="KTD185" s="145"/>
      <c r="KTE185" s="145"/>
      <c r="KTF185" s="145"/>
      <c r="KTG185" s="145"/>
      <c r="KTH185" s="145"/>
      <c r="KTI185" s="145"/>
      <c r="KTJ185" s="145"/>
      <c r="KTK185" s="145"/>
      <c r="KTN185" s="145"/>
      <c r="KTQ185" s="145"/>
      <c r="KTT185" s="145"/>
      <c r="KTW185" s="145"/>
      <c r="KTZ185" s="145"/>
      <c r="KUL185" s="145"/>
      <c r="KUO185" s="145"/>
      <c r="KUR185" s="145"/>
      <c r="KUU185" s="145"/>
      <c r="KVD185" s="145"/>
      <c r="KVJ185" s="145"/>
      <c r="KVM185" s="145"/>
      <c r="KVP185" s="145"/>
      <c r="KVS185" s="145"/>
      <c r="KVY185" s="145"/>
      <c r="KWB185" s="145"/>
      <c r="KWH185" s="145"/>
      <c r="KWJ185" s="145"/>
      <c r="KWK185" s="145"/>
      <c r="KWM185" s="145"/>
      <c r="KWP185" s="145"/>
      <c r="KWS185" s="145"/>
      <c r="KWV185" s="145"/>
      <c r="KXD185" s="145"/>
      <c r="KXI185" s="145"/>
      <c r="KXR185" s="145"/>
      <c r="KXU185" s="145"/>
      <c r="KYC185" s="145"/>
      <c r="KYY185" s="145"/>
      <c r="KYZ185" s="145"/>
      <c r="KZA185" s="145"/>
      <c r="KZB185" s="145"/>
      <c r="KZC185" s="145"/>
      <c r="KZD185" s="145"/>
      <c r="KZV185" s="145"/>
      <c r="KZW185" s="145"/>
      <c r="KZZ185" s="145"/>
      <c r="LAC185" s="145"/>
      <c r="LAE185" s="145"/>
      <c r="LAG185" s="145"/>
      <c r="LAJ185" s="145"/>
      <c r="LAM185" s="145"/>
      <c r="LAP185" s="145"/>
      <c r="LAS185" s="145"/>
      <c r="LAV185" s="145"/>
      <c r="LAY185" s="145"/>
      <c r="LBB185" s="145"/>
      <c r="LBE185" s="145"/>
      <c r="LBG185" s="145"/>
      <c r="LBT185" s="145"/>
      <c r="LBU185" s="145"/>
      <c r="LBV185" s="145"/>
      <c r="LBW185" s="145"/>
      <c r="LBX185" s="145"/>
      <c r="LBY185" s="145"/>
      <c r="LBZ185" s="145"/>
      <c r="LCA185" s="145"/>
      <c r="LCB185" s="145"/>
      <c r="LCC185" s="145"/>
      <c r="LCD185" s="145"/>
      <c r="LCE185" s="145"/>
      <c r="LCF185" s="145"/>
      <c r="LCG185" s="145"/>
      <c r="LCK185" s="145"/>
      <c r="LCM185" s="145"/>
      <c r="LCN185" s="145"/>
      <c r="LCO185" s="145"/>
      <c r="LCP185" s="145"/>
      <c r="LCS185" s="145"/>
      <c r="LCU185" s="145"/>
      <c r="LCV185" s="145"/>
      <c r="LCW185" s="145"/>
      <c r="LCX185" s="145"/>
      <c r="LCY185" s="145"/>
      <c r="LCZ185" s="145"/>
      <c r="LDA185" s="145"/>
      <c r="LDB185" s="145"/>
      <c r="LDC185" s="145"/>
      <c r="LDD185" s="145"/>
      <c r="LDE185" s="145"/>
      <c r="LDF185" s="145"/>
      <c r="LDG185" s="145"/>
      <c r="LDJ185" s="145"/>
      <c r="LDM185" s="145"/>
      <c r="LDP185" s="145"/>
      <c r="LDS185" s="145"/>
      <c r="LDV185" s="145"/>
      <c r="LEH185" s="145"/>
      <c r="LEK185" s="145"/>
      <c r="LEN185" s="145"/>
      <c r="LEQ185" s="145"/>
      <c r="LEZ185" s="145"/>
      <c r="LFF185" s="145"/>
      <c r="LFI185" s="145"/>
      <c r="LFL185" s="145"/>
      <c r="LFO185" s="145"/>
      <c r="LFU185" s="145"/>
      <c r="LFX185" s="145"/>
      <c r="LGD185" s="145"/>
      <c r="LGF185" s="145"/>
      <c r="LGG185" s="145"/>
      <c r="LGI185" s="145"/>
      <c r="LGL185" s="145"/>
      <c r="LGO185" s="145"/>
      <c r="LGR185" s="145"/>
      <c r="LGZ185" s="145"/>
      <c r="LHE185" s="145"/>
      <c r="LHN185" s="145"/>
      <c r="LHQ185" s="145"/>
      <c r="LHY185" s="145"/>
      <c r="LIU185" s="145"/>
      <c r="LIV185" s="145"/>
      <c r="LIW185" s="145"/>
      <c r="LIX185" s="145"/>
      <c r="LIY185" s="145"/>
      <c r="LIZ185" s="145"/>
      <c r="LJR185" s="145"/>
      <c r="LJS185" s="145"/>
      <c r="LJV185" s="145"/>
      <c r="LJY185" s="145"/>
      <c r="LKA185" s="145"/>
      <c r="LKC185" s="145"/>
      <c r="LKF185" s="145"/>
      <c r="LKI185" s="145"/>
      <c r="LKL185" s="145"/>
      <c r="LKO185" s="145"/>
      <c r="LKR185" s="145"/>
      <c r="LKU185" s="145"/>
      <c r="LKX185" s="145"/>
      <c r="LLA185" s="145"/>
      <c r="LLC185" s="145"/>
      <c r="LLP185" s="145"/>
      <c r="LLQ185" s="145"/>
      <c r="LLR185" s="145"/>
      <c r="LLS185" s="145"/>
      <c r="LLT185" s="145"/>
      <c r="LLU185" s="145"/>
      <c r="LLV185" s="145"/>
      <c r="LLW185" s="145"/>
      <c r="LLX185" s="145"/>
      <c r="LLY185" s="145"/>
      <c r="LLZ185" s="145"/>
      <c r="LMA185" s="145"/>
      <c r="LMB185" s="145"/>
      <c r="LMC185" s="145"/>
      <c r="LMG185" s="145"/>
      <c r="LMI185" s="145"/>
      <c r="LMJ185" s="145"/>
      <c r="LMK185" s="145"/>
      <c r="LML185" s="145"/>
      <c r="LMO185" s="145"/>
      <c r="LMQ185" s="145"/>
      <c r="LMR185" s="145"/>
      <c r="LMS185" s="145"/>
      <c r="LMT185" s="145"/>
      <c r="LMU185" s="145"/>
      <c r="LMV185" s="145"/>
      <c r="LMW185" s="145"/>
      <c r="LMX185" s="145"/>
      <c r="LMY185" s="145"/>
      <c r="LMZ185" s="145"/>
      <c r="LNA185" s="145"/>
      <c r="LNB185" s="145"/>
      <c r="LNC185" s="145"/>
      <c r="LNF185" s="145"/>
      <c r="LNI185" s="145"/>
      <c r="LNL185" s="145"/>
      <c r="LNO185" s="145"/>
      <c r="LNR185" s="145"/>
      <c r="LOD185" s="145"/>
      <c r="LOG185" s="145"/>
      <c r="LOJ185" s="145"/>
      <c r="LOM185" s="145"/>
      <c r="LOV185" s="145"/>
      <c r="LPB185" s="145"/>
      <c r="LPE185" s="145"/>
      <c r="LPH185" s="145"/>
      <c r="LPK185" s="145"/>
      <c r="LPQ185" s="145"/>
      <c r="LPT185" s="145"/>
      <c r="LPZ185" s="145"/>
      <c r="LQB185" s="145"/>
      <c r="LQC185" s="145"/>
      <c r="LQE185" s="145"/>
      <c r="LQH185" s="145"/>
      <c r="LQK185" s="145"/>
      <c r="LQN185" s="145"/>
      <c r="LQV185" s="145"/>
      <c r="LRA185" s="145"/>
      <c r="LRJ185" s="145"/>
      <c r="LRM185" s="145"/>
      <c r="LRU185" s="145"/>
      <c r="LSQ185" s="145"/>
      <c r="LSR185" s="145"/>
      <c r="LSS185" s="145"/>
      <c r="LST185" s="145"/>
      <c r="LSU185" s="145"/>
      <c r="LSV185" s="145"/>
      <c r="LTN185" s="145"/>
      <c r="LTO185" s="145"/>
      <c r="LTR185" s="145"/>
      <c r="LTU185" s="145"/>
      <c r="LTW185" s="145"/>
      <c r="LTY185" s="145"/>
      <c r="LUB185" s="145"/>
      <c r="LUE185" s="145"/>
      <c r="LUH185" s="145"/>
      <c r="LUK185" s="145"/>
      <c r="LUN185" s="145"/>
      <c r="LUQ185" s="145"/>
      <c r="LUT185" s="145"/>
      <c r="LUW185" s="145"/>
      <c r="LUY185" s="145"/>
      <c r="LVL185" s="145"/>
      <c r="LVM185" s="145"/>
      <c r="LVN185" s="145"/>
      <c r="LVO185" s="145"/>
      <c r="LVP185" s="145"/>
      <c r="LVQ185" s="145"/>
      <c r="LVR185" s="145"/>
      <c r="LVS185" s="145"/>
      <c r="LVT185" s="145"/>
      <c r="LVU185" s="145"/>
      <c r="LVV185" s="145"/>
      <c r="LVW185" s="145"/>
      <c r="LVX185" s="145"/>
      <c r="LVY185" s="145"/>
      <c r="LWC185" s="145"/>
      <c r="LWE185" s="145"/>
      <c r="LWF185" s="145"/>
      <c r="LWG185" s="145"/>
      <c r="LWH185" s="145"/>
      <c r="LWK185" s="145"/>
      <c r="LWM185" s="145"/>
      <c r="LWN185" s="145"/>
      <c r="LWO185" s="145"/>
      <c r="LWP185" s="145"/>
      <c r="LWQ185" s="145"/>
      <c r="LWR185" s="145"/>
      <c r="LWS185" s="145"/>
      <c r="LWT185" s="145"/>
      <c r="LWU185" s="145"/>
      <c r="LWV185" s="145"/>
      <c r="LWW185" s="145"/>
      <c r="LWX185" s="145"/>
      <c r="LWY185" s="145"/>
      <c r="LXB185" s="145"/>
      <c r="LXE185" s="145"/>
      <c r="LXH185" s="145"/>
      <c r="LXK185" s="145"/>
      <c r="LXN185" s="145"/>
      <c r="LXZ185" s="145"/>
      <c r="LYC185" s="145"/>
      <c r="LYF185" s="145"/>
      <c r="LYI185" s="145"/>
      <c r="LYR185" s="145"/>
      <c r="LYX185" s="145"/>
      <c r="LZA185" s="145"/>
      <c r="LZD185" s="145"/>
      <c r="LZG185" s="145"/>
      <c r="LZM185" s="145"/>
      <c r="LZP185" s="145"/>
      <c r="LZV185" s="145"/>
      <c r="LZX185" s="145"/>
      <c r="LZY185" s="145"/>
      <c r="MAA185" s="145"/>
      <c r="MAD185" s="145"/>
      <c r="MAG185" s="145"/>
      <c r="MAJ185" s="145"/>
      <c r="MAR185" s="145"/>
      <c r="MAW185" s="145"/>
      <c r="MBF185" s="145"/>
      <c r="MBI185" s="145"/>
      <c r="MBQ185" s="145"/>
      <c r="MCM185" s="145"/>
      <c r="MCN185" s="145"/>
      <c r="MCO185" s="145"/>
      <c r="MCP185" s="145"/>
      <c r="MCQ185" s="145"/>
      <c r="MCR185" s="145"/>
      <c r="MDJ185" s="145"/>
      <c r="MDK185" s="145"/>
      <c r="MDN185" s="145"/>
      <c r="MDQ185" s="145"/>
      <c r="MDS185" s="145"/>
      <c r="MDU185" s="145"/>
      <c r="MDX185" s="145"/>
      <c r="MEA185" s="145"/>
      <c r="MED185" s="145"/>
      <c r="MEG185" s="145"/>
      <c r="MEJ185" s="145"/>
      <c r="MEM185" s="145"/>
      <c r="MEP185" s="145"/>
      <c r="MES185" s="145"/>
      <c r="MEU185" s="145"/>
      <c r="MFH185" s="145"/>
      <c r="MFI185" s="145"/>
      <c r="MFJ185" s="145"/>
      <c r="MFK185" s="145"/>
      <c r="MFL185" s="145"/>
      <c r="MFM185" s="145"/>
      <c r="MFN185" s="145"/>
      <c r="MFO185" s="145"/>
      <c r="MFP185" s="145"/>
      <c r="MFQ185" s="145"/>
      <c r="MFR185" s="145"/>
      <c r="MFS185" s="145"/>
      <c r="MFT185" s="145"/>
      <c r="MFU185" s="145"/>
      <c r="MFY185" s="145"/>
      <c r="MGA185" s="145"/>
      <c r="MGB185" s="145"/>
      <c r="MGC185" s="145"/>
      <c r="MGD185" s="145"/>
      <c r="MGG185" s="145"/>
      <c r="MGI185" s="145"/>
      <c r="MGJ185" s="145"/>
      <c r="MGK185" s="145"/>
      <c r="MGL185" s="145"/>
      <c r="MGM185" s="145"/>
      <c r="MGN185" s="145"/>
      <c r="MGO185" s="145"/>
      <c r="MGP185" s="145"/>
      <c r="MGQ185" s="145"/>
      <c r="MGR185" s="145"/>
      <c r="MGS185" s="145"/>
      <c r="MGT185" s="145"/>
      <c r="MGU185" s="145"/>
      <c r="MGX185" s="145"/>
      <c r="MHA185" s="145"/>
      <c r="MHD185" s="145"/>
      <c r="MHG185" s="145"/>
      <c r="MHJ185" s="145"/>
      <c r="MHV185" s="145"/>
      <c r="MHY185" s="145"/>
      <c r="MIB185" s="145"/>
      <c r="MIE185" s="145"/>
      <c r="MIN185" s="145"/>
      <c r="MIT185" s="145"/>
      <c r="MIW185" s="145"/>
      <c r="MIZ185" s="145"/>
      <c r="MJC185" s="145"/>
      <c r="MJI185" s="145"/>
      <c r="MJL185" s="145"/>
      <c r="MJR185" s="145"/>
      <c r="MJT185" s="145"/>
      <c r="MJU185" s="145"/>
      <c r="MJW185" s="145"/>
      <c r="MJZ185" s="145"/>
      <c r="MKC185" s="145"/>
      <c r="MKF185" s="145"/>
      <c r="MKN185" s="145"/>
      <c r="MKS185" s="145"/>
      <c r="MLB185" s="145"/>
      <c r="MLE185" s="145"/>
      <c r="MLM185" s="145"/>
      <c r="MMI185" s="145"/>
      <c r="MMJ185" s="145"/>
      <c r="MMK185" s="145"/>
      <c r="MML185" s="145"/>
      <c r="MMM185" s="145"/>
      <c r="MMN185" s="145"/>
      <c r="MNF185" s="145"/>
      <c r="MNG185" s="145"/>
      <c r="MNJ185" s="145"/>
      <c r="MNM185" s="145"/>
      <c r="MNO185" s="145"/>
      <c r="MNQ185" s="145"/>
      <c r="MNT185" s="145"/>
      <c r="MNW185" s="145"/>
      <c r="MNZ185" s="145"/>
      <c r="MOC185" s="145"/>
      <c r="MOF185" s="145"/>
      <c r="MOI185" s="145"/>
      <c r="MOL185" s="145"/>
      <c r="MOO185" s="145"/>
      <c r="MOQ185" s="145"/>
      <c r="MPD185" s="145"/>
      <c r="MPE185" s="145"/>
      <c r="MPF185" s="145"/>
      <c r="MPG185" s="145"/>
      <c r="MPH185" s="145"/>
      <c r="MPI185" s="145"/>
      <c r="MPJ185" s="145"/>
      <c r="MPK185" s="145"/>
      <c r="MPL185" s="145"/>
      <c r="MPM185" s="145"/>
      <c r="MPN185" s="145"/>
      <c r="MPO185" s="145"/>
      <c r="MPP185" s="145"/>
      <c r="MPQ185" s="145"/>
      <c r="MPU185" s="145"/>
      <c r="MPW185" s="145"/>
      <c r="MPX185" s="145"/>
      <c r="MPY185" s="145"/>
      <c r="MPZ185" s="145"/>
      <c r="MQC185" s="145"/>
      <c r="MQE185" s="145"/>
      <c r="MQF185" s="145"/>
      <c r="MQG185" s="145"/>
      <c r="MQH185" s="145"/>
      <c r="MQI185" s="145"/>
      <c r="MQJ185" s="145"/>
      <c r="MQK185" s="145"/>
      <c r="MQL185" s="145"/>
      <c r="MQM185" s="145"/>
      <c r="MQN185" s="145"/>
      <c r="MQO185" s="145"/>
      <c r="MQP185" s="145"/>
      <c r="MQQ185" s="145"/>
      <c r="MQT185" s="145"/>
      <c r="MQW185" s="145"/>
      <c r="MQZ185" s="145"/>
      <c r="MRC185" s="145"/>
      <c r="MRF185" s="145"/>
      <c r="MRR185" s="145"/>
      <c r="MRU185" s="145"/>
      <c r="MRX185" s="145"/>
      <c r="MSA185" s="145"/>
      <c r="MSJ185" s="145"/>
      <c r="MSP185" s="145"/>
      <c r="MSS185" s="145"/>
      <c r="MSV185" s="145"/>
      <c r="MSY185" s="145"/>
      <c r="MTE185" s="145"/>
      <c r="MTH185" s="145"/>
      <c r="MTN185" s="145"/>
      <c r="MTP185" s="145"/>
      <c r="MTQ185" s="145"/>
      <c r="MTS185" s="145"/>
      <c r="MTV185" s="145"/>
      <c r="MTY185" s="145"/>
      <c r="MUB185" s="145"/>
      <c r="MUJ185" s="145"/>
      <c r="MUO185" s="145"/>
      <c r="MUX185" s="145"/>
      <c r="MVA185" s="145"/>
      <c r="MVI185" s="145"/>
      <c r="MWE185" s="145"/>
      <c r="MWF185" s="145"/>
      <c r="MWG185" s="145"/>
      <c r="MWH185" s="145"/>
      <c r="MWI185" s="145"/>
      <c r="MWJ185" s="145"/>
      <c r="MXB185" s="145"/>
      <c r="MXC185" s="145"/>
      <c r="MXF185" s="145"/>
      <c r="MXI185" s="145"/>
      <c r="MXK185" s="145"/>
      <c r="MXM185" s="145"/>
      <c r="MXP185" s="145"/>
      <c r="MXS185" s="145"/>
      <c r="MXV185" s="145"/>
      <c r="MXY185" s="145"/>
      <c r="MYB185" s="145"/>
      <c r="MYE185" s="145"/>
      <c r="MYH185" s="145"/>
      <c r="MYK185" s="145"/>
      <c r="MYM185" s="145"/>
      <c r="MYZ185" s="145"/>
      <c r="MZA185" s="145"/>
      <c r="MZB185" s="145"/>
      <c r="MZC185" s="145"/>
      <c r="MZD185" s="145"/>
      <c r="MZE185" s="145"/>
      <c r="MZF185" s="145"/>
      <c r="MZG185" s="145"/>
      <c r="MZH185" s="145"/>
      <c r="MZI185" s="145"/>
      <c r="MZJ185" s="145"/>
      <c r="MZK185" s="145"/>
      <c r="MZL185" s="145"/>
      <c r="MZM185" s="145"/>
      <c r="MZQ185" s="145"/>
      <c r="MZS185" s="145"/>
      <c r="MZT185" s="145"/>
      <c r="MZU185" s="145"/>
      <c r="MZV185" s="145"/>
      <c r="MZY185" s="145"/>
      <c r="NAA185" s="145"/>
      <c r="NAB185" s="145"/>
      <c r="NAC185" s="145"/>
      <c r="NAD185" s="145"/>
      <c r="NAE185" s="145"/>
      <c r="NAF185" s="145"/>
      <c r="NAG185" s="145"/>
      <c r="NAH185" s="145"/>
      <c r="NAI185" s="145"/>
      <c r="NAJ185" s="145"/>
      <c r="NAK185" s="145"/>
      <c r="NAL185" s="145"/>
      <c r="NAM185" s="145"/>
      <c r="NAP185" s="145"/>
      <c r="NAS185" s="145"/>
      <c r="NAV185" s="145"/>
      <c r="NAY185" s="145"/>
      <c r="NBB185" s="145"/>
      <c r="NBN185" s="145"/>
      <c r="NBQ185" s="145"/>
      <c r="NBT185" s="145"/>
      <c r="NBW185" s="145"/>
      <c r="NCF185" s="145"/>
      <c r="NCL185" s="145"/>
      <c r="NCO185" s="145"/>
      <c r="NCR185" s="145"/>
      <c r="NCU185" s="145"/>
      <c r="NDA185" s="145"/>
      <c r="NDD185" s="145"/>
      <c r="NDJ185" s="145"/>
      <c r="NDL185" s="145"/>
      <c r="NDM185" s="145"/>
      <c r="NDO185" s="145"/>
      <c r="NDR185" s="145"/>
      <c r="NDU185" s="145"/>
      <c r="NDX185" s="145"/>
      <c r="NEF185" s="145"/>
      <c r="NEK185" s="145"/>
      <c r="NET185" s="145"/>
      <c r="NEW185" s="145"/>
      <c r="NFE185" s="145"/>
      <c r="NGA185" s="145"/>
      <c r="NGB185" s="145"/>
      <c r="NGC185" s="145"/>
      <c r="NGD185" s="145"/>
      <c r="NGE185" s="145"/>
      <c r="NGF185" s="145"/>
      <c r="NGX185" s="145"/>
      <c r="NGY185" s="145"/>
      <c r="NHB185" s="145"/>
      <c r="NHE185" s="145"/>
      <c r="NHG185" s="145"/>
      <c r="NHI185" s="145"/>
      <c r="NHL185" s="145"/>
      <c r="NHO185" s="145"/>
      <c r="NHR185" s="145"/>
      <c r="NHU185" s="145"/>
      <c r="NHX185" s="145"/>
      <c r="NIA185" s="145"/>
      <c r="NID185" s="145"/>
      <c r="NIG185" s="145"/>
      <c r="NII185" s="145"/>
      <c r="NIV185" s="145"/>
      <c r="NIW185" s="145"/>
      <c r="NIX185" s="145"/>
      <c r="NIY185" s="145"/>
      <c r="NIZ185" s="145"/>
      <c r="NJA185" s="145"/>
      <c r="NJB185" s="145"/>
      <c r="NJC185" s="145"/>
      <c r="NJD185" s="145"/>
      <c r="NJE185" s="145"/>
      <c r="NJF185" s="145"/>
      <c r="NJG185" s="145"/>
      <c r="NJH185" s="145"/>
      <c r="NJI185" s="145"/>
      <c r="NJM185" s="145"/>
      <c r="NJO185" s="145"/>
      <c r="NJP185" s="145"/>
      <c r="NJQ185" s="145"/>
      <c r="NJR185" s="145"/>
      <c r="NJU185" s="145"/>
      <c r="NJW185" s="145"/>
      <c r="NJX185" s="145"/>
      <c r="NJY185" s="145"/>
      <c r="NJZ185" s="145"/>
      <c r="NKA185" s="145"/>
      <c r="NKB185" s="145"/>
      <c r="NKC185" s="145"/>
      <c r="NKD185" s="145"/>
      <c r="NKE185" s="145"/>
      <c r="NKF185" s="145"/>
      <c r="NKG185" s="145"/>
      <c r="NKH185" s="145"/>
      <c r="NKI185" s="145"/>
      <c r="NKL185" s="145"/>
      <c r="NKO185" s="145"/>
      <c r="NKR185" s="145"/>
      <c r="NKU185" s="145"/>
      <c r="NKX185" s="145"/>
      <c r="NLJ185" s="145"/>
      <c r="NLM185" s="145"/>
      <c r="NLP185" s="145"/>
      <c r="NLS185" s="145"/>
      <c r="NMB185" s="145"/>
      <c r="NMH185" s="145"/>
      <c r="NMK185" s="145"/>
      <c r="NMN185" s="145"/>
      <c r="NMQ185" s="145"/>
      <c r="NMW185" s="145"/>
      <c r="NMZ185" s="145"/>
      <c r="NNF185" s="145"/>
      <c r="NNH185" s="145"/>
      <c r="NNI185" s="145"/>
      <c r="NNK185" s="145"/>
      <c r="NNN185" s="145"/>
      <c r="NNQ185" s="145"/>
      <c r="NNT185" s="145"/>
      <c r="NOB185" s="145"/>
      <c r="NOG185" s="145"/>
      <c r="NOP185" s="145"/>
      <c r="NOS185" s="145"/>
      <c r="NPA185" s="145"/>
      <c r="NPW185" s="145"/>
      <c r="NPX185" s="145"/>
      <c r="NPY185" s="145"/>
      <c r="NPZ185" s="145"/>
      <c r="NQA185" s="145"/>
      <c r="NQB185" s="145"/>
      <c r="NQT185" s="145"/>
      <c r="NQU185" s="145"/>
      <c r="NQX185" s="145"/>
      <c r="NRA185" s="145"/>
      <c r="NRC185" s="145"/>
      <c r="NRE185" s="145"/>
      <c r="NRH185" s="145"/>
      <c r="NRK185" s="145"/>
      <c r="NRN185" s="145"/>
      <c r="NRQ185" s="145"/>
      <c r="NRT185" s="145"/>
      <c r="NRW185" s="145"/>
      <c r="NRZ185" s="145"/>
      <c r="NSC185" s="145"/>
      <c r="NSE185" s="145"/>
      <c r="NSR185" s="145"/>
      <c r="NSS185" s="145"/>
      <c r="NST185" s="145"/>
      <c r="NSU185" s="145"/>
      <c r="NSV185" s="145"/>
      <c r="NSW185" s="145"/>
      <c r="NSX185" s="145"/>
      <c r="NSY185" s="145"/>
      <c r="NSZ185" s="145"/>
      <c r="NTA185" s="145"/>
      <c r="NTB185" s="145"/>
      <c r="NTC185" s="145"/>
      <c r="NTD185" s="145"/>
      <c r="NTE185" s="145"/>
      <c r="NTI185" s="145"/>
      <c r="NTK185" s="145"/>
      <c r="NTL185" s="145"/>
      <c r="NTM185" s="145"/>
      <c r="NTN185" s="145"/>
      <c r="NTQ185" s="145"/>
      <c r="NTS185" s="145"/>
      <c r="NTT185" s="145"/>
      <c r="NTU185" s="145"/>
      <c r="NTV185" s="145"/>
      <c r="NTW185" s="145"/>
      <c r="NTX185" s="145"/>
      <c r="NTY185" s="145"/>
      <c r="NTZ185" s="145"/>
      <c r="NUA185" s="145"/>
      <c r="NUB185" s="145"/>
      <c r="NUC185" s="145"/>
      <c r="NUD185" s="145"/>
      <c r="NUE185" s="145"/>
      <c r="NUH185" s="145"/>
      <c r="NUK185" s="145"/>
      <c r="NUN185" s="145"/>
      <c r="NUQ185" s="145"/>
      <c r="NUT185" s="145"/>
      <c r="NVF185" s="145"/>
      <c r="NVI185" s="145"/>
      <c r="NVL185" s="145"/>
      <c r="NVO185" s="145"/>
      <c r="NVX185" s="145"/>
      <c r="NWD185" s="145"/>
      <c r="NWG185" s="145"/>
      <c r="NWJ185" s="145"/>
      <c r="NWM185" s="145"/>
      <c r="NWS185" s="145"/>
      <c r="NWV185" s="145"/>
      <c r="NXB185" s="145"/>
      <c r="NXD185" s="145"/>
      <c r="NXE185" s="145"/>
      <c r="NXG185" s="145"/>
      <c r="NXJ185" s="145"/>
      <c r="NXM185" s="145"/>
      <c r="NXP185" s="145"/>
      <c r="NXX185" s="145"/>
      <c r="NYC185" s="145"/>
      <c r="NYL185" s="145"/>
      <c r="NYO185" s="145"/>
      <c r="NYW185" s="145"/>
      <c r="NZS185" s="145"/>
      <c r="NZT185" s="145"/>
      <c r="NZU185" s="145"/>
      <c r="NZV185" s="145"/>
      <c r="NZW185" s="145"/>
      <c r="NZX185" s="145"/>
      <c r="OAP185" s="145"/>
      <c r="OAQ185" s="145"/>
      <c r="OAT185" s="145"/>
      <c r="OAW185" s="145"/>
      <c r="OAY185" s="145"/>
      <c r="OBA185" s="145"/>
      <c r="OBD185" s="145"/>
      <c r="OBG185" s="145"/>
      <c r="OBJ185" s="145"/>
      <c r="OBM185" s="145"/>
      <c r="OBP185" s="145"/>
      <c r="OBS185" s="145"/>
      <c r="OBV185" s="145"/>
      <c r="OBY185" s="145"/>
      <c r="OCA185" s="145"/>
      <c r="OCN185" s="145"/>
      <c r="OCO185" s="145"/>
      <c r="OCP185" s="145"/>
      <c r="OCQ185" s="145"/>
      <c r="OCR185" s="145"/>
      <c r="OCS185" s="145"/>
      <c r="OCT185" s="145"/>
      <c r="OCU185" s="145"/>
      <c r="OCV185" s="145"/>
      <c r="OCW185" s="145"/>
      <c r="OCX185" s="145"/>
      <c r="OCY185" s="145"/>
      <c r="OCZ185" s="145"/>
      <c r="ODA185" s="145"/>
      <c r="ODE185" s="145"/>
      <c r="ODG185" s="145"/>
      <c r="ODH185" s="145"/>
      <c r="ODI185" s="145"/>
      <c r="ODJ185" s="145"/>
      <c r="ODM185" s="145"/>
      <c r="ODO185" s="145"/>
      <c r="ODP185" s="145"/>
      <c r="ODQ185" s="145"/>
      <c r="ODR185" s="145"/>
      <c r="ODS185" s="145"/>
      <c r="ODT185" s="145"/>
      <c r="ODU185" s="145"/>
      <c r="ODV185" s="145"/>
      <c r="ODW185" s="145"/>
      <c r="ODX185" s="145"/>
      <c r="ODY185" s="145"/>
      <c r="ODZ185" s="145"/>
      <c r="OEA185" s="145"/>
      <c r="OED185" s="145"/>
      <c r="OEG185" s="145"/>
      <c r="OEJ185" s="145"/>
      <c r="OEM185" s="145"/>
      <c r="OEP185" s="145"/>
      <c r="OFB185" s="145"/>
      <c r="OFE185" s="145"/>
      <c r="OFH185" s="145"/>
      <c r="OFK185" s="145"/>
      <c r="OFT185" s="145"/>
      <c r="OFZ185" s="145"/>
      <c r="OGC185" s="145"/>
      <c r="OGF185" s="145"/>
      <c r="OGI185" s="145"/>
      <c r="OGO185" s="145"/>
      <c r="OGR185" s="145"/>
      <c r="OGX185" s="145"/>
      <c r="OGZ185" s="145"/>
      <c r="OHA185" s="145"/>
      <c r="OHC185" s="145"/>
      <c r="OHF185" s="145"/>
      <c r="OHI185" s="145"/>
      <c r="OHL185" s="145"/>
      <c r="OHT185" s="145"/>
      <c r="OHY185" s="145"/>
      <c r="OIH185" s="145"/>
      <c r="OIK185" s="145"/>
      <c r="OIS185" s="145"/>
      <c r="OJO185" s="145"/>
      <c r="OJP185" s="145"/>
      <c r="OJQ185" s="145"/>
      <c r="OJR185" s="145"/>
      <c r="OJS185" s="145"/>
      <c r="OJT185" s="145"/>
      <c r="OKL185" s="145"/>
      <c r="OKM185" s="145"/>
      <c r="OKP185" s="145"/>
      <c r="OKS185" s="145"/>
      <c r="OKU185" s="145"/>
      <c r="OKW185" s="145"/>
      <c r="OKZ185" s="145"/>
      <c r="OLC185" s="145"/>
      <c r="OLF185" s="145"/>
      <c r="OLI185" s="145"/>
      <c r="OLL185" s="145"/>
      <c r="OLO185" s="145"/>
      <c r="OLR185" s="145"/>
      <c r="OLU185" s="145"/>
      <c r="OLW185" s="145"/>
      <c r="OMJ185" s="145"/>
      <c r="OMK185" s="145"/>
      <c r="OML185" s="145"/>
      <c r="OMM185" s="145"/>
      <c r="OMN185" s="145"/>
      <c r="OMO185" s="145"/>
      <c r="OMP185" s="145"/>
      <c r="OMQ185" s="145"/>
      <c r="OMR185" s="145"/>
      <c r="OMS185" s="145"/>
      <c r="OMT185" s="145"/>
      <c r="OMU185" s="145"/>
      <c r="OMV185" s="145"/>
      <c r="OMW185" s="145"/>
      <c r="ONA185" s="145"/>
      <c r="ONC185" s="145"/>
      <c r="OND185" s="145"/>
      <c r="ONE185" s="145"/>
      <c r="ONF185" s="145"/>
      <c r="ONI185" s="145"/>
      <c r="ONK185" s="145"/>
      <c r="ONL185" s="145"/>
      <c r="ONM185" s="145"/>
      <c r="ONN185" s="145"/>
      <c r="ONO185" s="145"/>
      <c r="ONP185" s="145"/>
      <c r="ONQ185" s="145"/>
      <c r="ONR185" s="145"/>
      <c r="ONS185" s="145"/>
      <c r="ONT185" s="145"/>
      <c r="ONU185" s="145"/>
      <c r="ONV185" s="145"/>
      <c r="ONW185" s="145"/>
      <c r="ONZ185" s="145"/>
      <c r="OOC185" s="145"/>
      <c r="OOF185" s="145"/>
      <c r="OOI185" s="145"/>
      <c r="OOL185" s="145"/>
      <c r="OOX185" s="145"/>
      <c r="OPA185" s="145"/>
      <c r="OPD185" s="145"/>
      <c r="OPG185" s="145"/>
      <c r="OPP185" s="145"/>
      <c r="OPV185" s="145"/>
      <c r="OPY185" s="145"/>
      <c r="OQB185" s="145"/>
      <c r="OQE185" s="145"/>
      <c r="OQK185" s="145"/>
      <c r="OQN185" s="145"/>
      <c r="OQT185" s="145"/>
      <c r="OQV185" s="145"/>
      <c r="OQW185" s="145"/>
      <c r="OQY185" s="145"/>
      <c r="ORB185" s="145"/>
      <c r="ORE185" s="145"/>
      <c r="ORH185" s="145"/>
      <c r="ORP185" s="145"/>
      <c r="ORU185" s="145"/>
      <c r="OSD185" s="145"/>
      <c r="OSG185" s="145"/>
      <c r="OSO185" s="145"/>
      <c r="OTK185" s="145"/>
      <c r="OTL185" s="145"/>
      <c r="OTM185" s="145"/>
      <c r="OTN185" s="145"/>
      <c r="OTO185" s="145"/>
      <c r="OTP185" s="145"/>
      <c r="OUH185" s="145"/>
      <c r="OUI185" s="145"/>
      <c r="OUL185" s="145"/>
      <c r="OUO185" s="145"/>
      <c r="OUQ185" s="145"/>
      <c r="OUS185" s="145"/>
      <c r="OUV185" s="145"/>
      <c r="OUY185" s="145"/>
      <c r="OVB185" s="145"/>
      <c r="OVE185" s="145"/>
      <c r="OVH185" s="145"/>
      <c r="OVK185" s="145"/>
      <c r="OVN185" s="145"/>
      <c r="OVQ185" s="145"/>
      <c r="OVS185" s="145"/>
      <c r="OWF185" s="145"/>
      <c r="OWG185" s="145"/>
      <c r="OWH185" s="145"/>
      <c r="OWI185" s="145"/>
      <c r="OWJ185" s="145"/>
      <c r="OWK185" s="145"/>
      <c r="OWL185" s="145"/>
      <c r="OWM185" s="145"/>
      <c r="OWN185" s="145"/>
      <c r="OWO185" s="145"/>
      <c r="OWP185" s="145"/>
      <c r="OWQ185" s="145"/>
      <c r="OWR185" s="145"/>
      <c r="OWS185" s="145"/>
      <c r="OWW185" s="145"/>
      <c r="OWY185" s="145"/>
      <c r="OWZ185" s="145"/>
      <c r="OXA185" s="145"/>
      <c r="OXB185" s="145"/>
      <c r="OXE185" s="145"/>
      <c r="OXG185" s="145"/>
      <c r="OXH185" s="145"/>
      <c r="OXI185" s="145"/>
      <c r="OXJ185" s="145"/>
      <c r="OXK185" s="145"/>
      <c r="OXL185" s="145"/>
      <c r="OXM185" s="145"/>
      <c r="OXN185" s="145"/>
      <c r="OXO185" s="145"/>
      <c r="OXP185" s="145"/>
      <c r="OXQ185" s="145"/>
      <c r="OXR185" s="145"/>
      <c r="OXS185" s="145"/>
      <c r="OXV185" s="145"/>
      <c r="OXY185" s="145"/>
      <c r="OYB185" s="145"/>
      <c r="OYE185" s="145"/>
      <c r="OYH185" s="145"/>
      <c r="OYT185" s="145"/>
      <c r="OYW185" s="145"/>
      <c r="OYZ185" s="145"/>
      <c r="OZC185" s="145"/>
      <c r="OZL185" s="145"/>
      <c r="OZR185" s="145"/>
      <c r="OZU185" s="145"/>
      <c r="OZX185" s="145"/>
      <c r="PAA185" s="145"/>
      <c r="PAG185" s="145"/>
      <c r="PAJ185" s="145"/>
      <c r="PAP185" s="145"/>
      <c r="PAR185" s="145"/>
      <c r="PAS185" s="145"/>
      <c r="PAU185" s="145"/>
      <c r="PAX185" s="145"/>
      <c r="PBA185" s="145"/>
      <c r="PBD185" s="145"/>
      <c r="PBL185" s="145"/>
      <c r="PBQ185" s="145"/>
      <c r="PBZ185" s="145"/>
      <c r="PCC185" s="145"/>
      <c r="PCK185" s="145"/>
      <c r="PDG185" s="145"/>
      <c r="PDH185" s="145"/>
      <c r="PDI185" s="145"/>
      <c r="PDJ185" s="145"/>
      <c r="PDK185" s="145"/>
      <c r="PDL185" s="145"/>
      <c r="PED185" s="145"/>
      <c r="PEE185" s="145"/>
      <c r="PEH185" s="145"/>
      <c r="PEK185" s="145"/>
      <c r="PEM185" s="145"/>
      <c r="PEO185" s="145"/>
      <c r="PER185" s="145"/>
      <c r="PEU185" s="145"/>
      <c r="PEX185" s="145"/>
      <c r="PFA185" s="145"/>
      <c r="PFD185" s="145"/>
      <c r="PFG185" s="145"/>
      <c r="PFJ185" s="145"/>
      <c r="PFM185" s="145"/>
      <c r="PFO185" s="145"/>
      <c r="PGB185" s="145"/>
      <c r="PGC185" s="145"/>
      <c r="PGD185" s="145"/>
      <c r="PGE185" s="145"/>
      <c r="PGF185" s="145"/>
      <c r="PGG185" s="145"/>
      <c r="PGH185" s="145"/>
      <c r="PGI185" s="145"/>
      <c r="PGJ185" s="145"/>
      <c r="PGK185" s="145"/>
      <c r="PGL185" s="145"/>
      <c r="PGM185" s="145"/>
      <c r="PGN185" s="145"/>
      <c r="PGO185" s="145"/>
      <c r="PGS185" s="145"/>
      <c r="PGU185" s="145"/>
      <c r="PGV185" s="145"/>
      <c r="PGW185" s="145"/>
      <c r="PGX185" s="145"/>
      <c r="PHA185" s="145"/>
      <c r="PHC185" s="145"/>
      <c r="PHD185" s="145"/>
      <c r="PHE185" s="145"/>
      <c r="PHF185" s="145"/>
      <c r="PHG185" s="145"/>
      <c r="PHH185" s="145"/>
      <c r="PHI185" s="145"/>
      <c r="PHJ185" s="145"/>
      <c r="PHK185" s="145"/>
      <c r="PHL185" s="145"/>
      <c r="PHM185" s="145"/>
      <c r="PHN185" s="145"/>
      <c r="PHO185" s="145"/>
      <c r="PHR185" s="145"/>
      <c r="PHU185" s="145"/>
      <c r="PHX185" s="145"/>
      <c r="PIA185" s="145"/>
      <c r="PID185" s="145"/>
      <c r="PIP185" s="145"/>
      <c r="PIS185" s="145"/>
      <c r="PIV185" s="145"/>
      <c r="PIY185" s="145"/>
      <c r="PJH185" s="145"/>
      <c r="PJN185" s="145"/>
      <c r="PJQ185" s="145"/>
      <c r="PJT185" s="145"/>
      <c r="PJW185" s="145"/>
      <c r="PKC185" s="145"/>
      <c r="PKF185" s="145"/>
      <c r="PKL185" s="145"/>
      <c r="PKN185" s="145"/>
      <c r="PKO185" s="145"/>
      <c r="PKQ185" s="145"/>
      <c r="PKT185" s="145"/>
      <c r="PKW185" s="145"/>
      <c r="PKZ185" s="145"/>
      <c r="PLH185" s="145"/>
      <c r="PLM185" s="145"/>
      <c r="PLV185" s="145"/>
      <c r="PLY185" s="145"/>
      <c r="PMG185" s="145"/>
      <c r="PNC185" s="145"/>
      <c r="PND185" s="145"/>
      <c r="PNE185" s="145"/>
      <c r="PNF185" s="145"/>
      <c r="PNG185" s="145"/>
      <c r="PNH185" s="145"/>
      <c r="PNZ185" s="145"/>
      <c r="POA185" s="145"/>
      <c r="POD185" s="145"/>
      <c r="POG185" s="145"/>
      <c r="POI185" s="145"/>
      <c r="POK185" s="145"/>
      <c r="PON185" s="145"/>
      <c r="POQ185" s="145"/>
      <c r="POT185" s="145"/>
      <c r="POW185" s="145"/>
      <c r="POZ185" s="145"/>
      <c r="PPC185" s="145"/>
      <c r="PPF185" s="145"/>
      <c r="PPI185" s="145"/>
      <c r="PPK185" s="145"/>
      <c r="PPX185" s="145"/>
      <c r="PPY185" s="145"/>
      <c r="PPZ185" s="145"/>
      <c r="PQA185" s="145"/>
      <c r="PQB185" s="145"/>
      <c r="PQC185" s="145"/>
      <c r="PQD185" s="145"/>
      <c r="PQE185" s="145"/>
      <c r="PQF185" s="145"/>
      <c r="PQG185" s="145"/>
      <c r="PQH185" s="145"/>
      <c r="PQI185" s="145"/>
      <c r="PQJ185" s="145"/>
      <c r="PQK185" s="145"/>
      <c r="PQO185" s="145"/>
      <c r="PQQ185" s="145"/>
      <c r="PQR185" s="145"/>
      <c r="PQS185" s="145"/>
      <c r="PQT185" s="145"/>
      <c r="PQW185" s="145"/>
      <c r="PQY185" s="145"/>
      <c r="PQZ185" s="145"/>
      <c r="PRA185" s="145"/>
      <c r="PRB185" s="145"/>
      <c r="PRC185" s="145"/>
      <c r="PRD185" s="145"/>
      <c r="PRE185" s="145"/>
      <c r="PRF185" s="145"/>
      <c r="PRG185" s="145"/>
      <c r="PRH185" s="145"/>
      <c r="PRI185" s="145"/>
      <c r="PRJ185" s="145"/>
      <c r="PRK185" s="145"/>
      <c r="PRN185" s="145"/>
      <c r="PRQ185" s="145"/>
      <c r="PRT185" s="145"/>
      <c r="PRW185" s="145"/>
      <c r="PRZ185" s="145"/>
      <c r="PSL185" s="145"/>
      <c r="PSO185" s="145"/>
      <c r="PSR185" s="145"/>
      <c r="PSU185" s="145"/>
      <c r="PTD185" s="145"/>
      <c r="PTJ185" s="145"/>
      <c r="PTM185" s="145"/>
      <c r="PTP185" s="145"/>
      <c r="PTS185" s="145"/>
      <c r="PTY185" s="145"/>
      <c r="PUB185" s="145"/>
      <c r="PUH185" s="145"/>
      <c r="PUJ185" s="145"/>
      <c r="PUK185" s="145"/>
      <c r="PUM185" s="145"/>
      <c r="PUP185" s="145"/>
      <c r="PUS185" s="145"/>
      <c r="PUV185" s="145"/>
      <c r="PVD185" s="145"/>
      <c r="PVI185" s="145"/>
      <c r="PVR185" s="145"/>
      <c r="PVU185" s="145"/>
      <c r="PWC185" s="145"/>
      <c r="PWY185" s="145"/>
      <c r="PWZ185" s="145"/>
      <c r="PXA185" s="145"/>
      <c r="PXB185" s="145"/>
      <c r="PXC185" s="145"/>
      <c r="PXD185" s="145"/>
      <c r="PXV185" s="145"/>
      <c r="PXW185" s="145"/>
      <c r="PXZ185" s="145"/>
      <c r="PYC185" s="145"/>
      <c r="PYE185" s="145"/>
      <c r="PYG185" s="145"/>
      <c r="PYJ185" s="145"/>
      <c r="PYM185" s="145"/>
      <c r="PYP185" s="145"/>
      <c r="PYS185" s="145"/>
      <c r="PYV185" s="145"/>
      <c r="PYY185" s="145"/>
      <c r="PZB185" s="145"/>
      <c r="PZE185" s="145"/>
      <c r="PZG185" s="145"/>
      <c r="PZT185" s="145"/>
      <c r="PZU185" s="145"/>
      <c r="PZV185" s="145"/>
      <c r="PZW185" s="145"/>
      <c r="PZX185" s="145"/>
      <c r="PZY185" s="145"/>
      <c r="PZZ185" s="145"/>
      <c r="QAA185" s="145"/>
      <c r="QAB185" s="145"/>
      <c r="QAC185" s="145"/>
      <c r="QAD185" s="145"/>
      <c r="QAE185" s="145"/>
      <c r="QAF185" s="145"/>
      <c r="QAG185" s="145"/>
      <c r="QAK185" s="145"/>
      <c r="QAM185" s="145"/>
      <c r="QAN185" s="145"/>
      <c r="QAO185" s="145"/>
      <c r="QAP185" s="145"/>
      <c r="QAS185" s="145"/>
      <c r="QAU185" s="145"/>
      <c r="QAV185" s="145"/>
      <c r="QAW185" s="145"/>
      <c r="QAX185" s="145"/>
      <c r="QAY185" s="145"/>
      <c r="QAZ185" s="145"/>
      <c r="QBA185" s="145"/>
      <c r="QBB185" s="145"/>
      <c r="QBC185" s="145"/>
      <c r="QBD185" s="145"/>
      <c r="QBE185" s="145"/>
      <c r="QBF185" s="145"/>
      <c r="QBG185" s="145"/>
      <c r="QBJ185" s="145"/>
      <c r="QBM185" s="145"/>
      <c r="QBP185" s="145"/>
      <c r="QBS185" s="145"/>
      <c r="QBV185" s="145"/>
      <c r="QCH185" s="145"/>
      <c r="QCK185" s="145"/>
      <c r="QCN185" s="145"/>
      <c r="QCQ185" s="145"/>
      <c r="QCZ185" s="145"/>
      <c r="QDF185" s="145"/>
      <c r="QDI185" s="145"/>
      <c r="QDL185" s="145"/>
      <c r="QDO185" s="145"/>
      <c r="QDU185" s="145"/>
      <c r="QDX185" s="145"/>
      <c r="QED185" s="145"/>
      <c r="QEF185" s="145"/>
      <c r="QEG185" s="145"/>
      <c r="QEI185" s="145"/>
      <c r="QEL185" s="145"/>
      <c r="QEO185" s="145"/>
      <c r="QER185" s="145"/>
      <c r="QEZ185" s="145"/>
      <c r="QFE185" s="145"/>
      <c r="QFN185" s="145"/>
      <c r="QFQ185" s="145"/>
      <c r="QFY185" s="145"/>
      <c r="QGU185" s="145"/>
      <c r="QGV185" s="145"/>
      <c r="QGW185" s="145"/>
      <c r="QGX185" s="145"/>
      <c r="QGY185" s="145"/>
      <c r="QGZ185" s="145"/>
      <c r="QHR185" s="145"/>
      <c r="QHS185" s="145"/>
      <c r="QHV185" s="145"/>
      <c r="QHY185" s="145"/>
      <c r="QIA185" s="145"/>
      <c r="QIC185" s="145"/>
      <c r="QIF185" s="145"/>
      <c r="QII185" s="145"/>
      <c r="QIL185" s="145"/>
      <c r="QIO185" s="145"/>
      <c r="QIR185" s="145"/>
      <c r="QIU185" s="145"/>
      <c r="QIX185" s="145"/>
      <c r="QJA185" s="145"/>
      <c r="QJC185" s="145"/>
      <c r="QJP185" s="145"/>
      <c r="QJQ185" s="145"/>
      <c r="QJR185" s="145"/>
      <c r="QJS185" s="145"/>
      <c r="QJT185" s="145"/>
      <c r="QJU185" s="145"/>
      <c r="QJV185" s="145"/>
      <c r="QJW185" s="145"/>
      <c r="QJX185" s="145"/>
      <c r="QJY185" s="145"/>
      <c r="QJZ185" s="145"/>
      <c r="QKA185" s="145"/>
      <c r="QKB185" s="145"/>
      <c r="QKC185" s="145"/>
      <c r="QKG185" s="145"/>
      <c r="QKI185" s="145"/>
      <c r="QKJ185" s="145"/>
      <c r="QKK185" s="145"/>
      <c r="QKL185" s="145"/>
      <c r="QKO185" s="145"/>
      <c r="QKQ185" s="145"/>
      <c r="QKR185" s="145"/>
      <c r="QKS185" s="145"/>
      <c r="QKT185" s="145"/>
      <c r="QKU185" s="145"/>
      <c r="QKV185" s="145"/>
      <c r="QKW185" s="145"/>
      <c r="QKX185" s="145"/>
      <c r="QKY185" s="145"/>
      <c r="QKZ185" s="145"/>
      <c r="QLA185" s="145"/>
      <c r="QLB185" s="145"/>
      <c r="QLC185" s="145"/>
      <c r="QLF185" s="145"/>
      <c r="QLI185" s="145"/>
      <c r="QLL185" s="145"/>
      <c r="QLO185" s="145"/>
      <c r="QLR185" s="145"/>
      <c r="QMD185" s="145"/>
      <c r="QMG185" s="145"/>
      <c r="QMJ185" s="145"/>
      <c r="QMM185" s="145"/>
      <c r="QMV185" s="145"/>
      <c r="QNB185" s="145"/>
      <c r="QNE185" s="145"/>
      <c r="QNH185" s="145"/>
      <c r="QNK185" s="145"/>
      <c r="QNQ185" s="145"/>
      <c r="QNT185" s="145"/>
      <c r="QNZ185" s="145"/>
      <c r="QOB185" s="145"/>
      <c r="QOC185" s="145"/>
      <c r="QOE185" s="145"/>
      <c r="QOH185" s="145"/>
      <c r="QOK185" s="145"/>
      <c r="QON185" s="145"/>
      <c r="QOV185" s="145"/>
      <c r="QPA185" s="145"/>
      <c r="QPJ185" s="145"/>
      <c r="QPM185" s="145"/>
      <c r="QPU185" s="145"/>
      <c r="QQQ185" s="145"/>
      <c r="QQR185" s="145"/>
      <c r="QQS185" s="145"/>
      <c r="QQT185" s="145"/>
      <c r="QQU185" s="145"/>
      <c r="QQV185" s="145"/>
      <c r="QRN185" s="145"/>
      <c r="QRO185" s="145"/>
      <c r="QRR185" s="145"/>
      <c r="QRU185" s="145"/>
      <c r="QRW185" s="145"/>
      <c r="QRY185" s="145"/>
      <c r="QSB185" s="145"/>
      <c r="QSE185" s="145"/>
      <c r="QSH185" s="145"/>
      <c r="QSK185" s="145"/>
      <c r="QSN185" s="145"/>
      <c r="QSQ185" s="145"/>
      <c r="QST185" s="145"/>
      <c r="QSW185" s="145"/>
      <c r="QSY185" s="145"/>
      <c r="QTL185" s="145"/>
      <c r="QTM185" s="145"/>
      <c r="QTN185" s="145"/>
      <c r="QTO185" s="145"/>
      <c r="QTP185" s="145"/>
      <c r="QTQ185" s="145"/>
      <c r="QTR185" s="145"/>
      <c r="QTS185" s="145"/>
      <c r="QTT185" s="145"/>
      <c r="QTU185" s="145"/>
      <c r="QTV185" s="145"/>
      <c r="QTW185" s="145"/>
      <c r="QTX185" s="145"/>
      <c r="QTY185" s="145"/>
      <c r="QUC185" s="145"/>
      <c r="QUE185" s="145"/>
      <c r="QUF185" s="145"/>
      <c r="QUG185" s="145"/>
      <c r="QUH185" s="145"/>
      <c r="QUK185" s="145"/>
      <c r="QUM185" s="145"/>
      <c r="QUN185" s="145"/>
      <c r="QUO185" s="145"/>
      <c r="QUP185" s="145"/>
      <c r="QUQ185" s="145"/>
      <c r="QUR185" s="145"/>
      <c r="QUS185" s="145"/>
      <c r="QUT185" s="145"/>
      <c r="QUU185" s="145"/>
      <c r="QUV185" s="145"/>
      <c r="QUW185" s="145"/>
      <c r="QUX185" s="145"/>
      <c r="QUY185" s="145"/>
      <c r="QVB185" s="145"/>
      <c r="QVE185" s="145"/>
      <c r="QVH185" s="145"/>
      <c r="QVK185" s="145"/>
      <c r="QVN185" s="145"/>
      <c r="QVZ185" s="145"/>
      <c r="QWC185" s="145"/>
      <c r="QWF185" s="145"/>
      <c r="QWI185" s="145"/>
      <c r="QWR185" s="145"/>
      <c r="QWX185" s="145"/>
      <c r="QXA185" s="145"/>
      <c r="QXD185" s="145"/>
      <c r="QXG185" s="145"/>
      <c r="QXM185" s="145"/>
      <c r="QXP185" s="145"/>
      <c r="QXV185" s="145"/>
      <c r="QXX185" s="145"/>
      <c r="QXY185" s="145"/>
      <c r="QYA185" s="145"/>
      <c r="QYD185" s="145"/>
      <c r="QYG185" s="145"/>
      <c r="QYJ185" s="145"/>
      <c r="QYR185" s="145"/>
      <c r="QYW185" s="145"/>
      <c r="QZF185" s="145"/>
      <c r="QZI185" s="145"/>
      <c r="QZQ185" s="145"/>
      <c r="RAM185" s="145"/>
      <c r="RAN185" s="145"/>
      <c r="RAO185" s="145"/>
      <c r="RAP185" s="145"/>
      <c r="RAQ185" s="145"/>
      <c r="RAR185" s="145"/>
      <c r="RBJ185" s="145"/>
      <c r="RBK185" s="145"/>
      <c r="RBN185" s="145"/>
      <c r="RBQ185" s="145"/>
      <c r="RBS185" s="145"/>
      <c r="RBU185" s="145"/>
      <c r="RBX185" s="145"/>
      <c r="RCA185" s="145"/>
      <c r="RCD185" s="145"/>
      <c r="RCG185" s="145"/>
      <c r="RCJ185" s="145"/>
      <c r="RCM185" s="145"/>
      <c r="RCP185" s="145"/>
      <c r="RCS185" s="145"/>
      <c r="RCU185" s="145"/>
      <c r="RDH185" s="145"/>
      <c r="RDI185" s="145"/>
      <c r="RDJ185" s="145"/>
      <c r="RDK185" s="145"/>
      <c r="RDL185" s="145"/>
      <c r="RDM185" s="145"/>
      <c r="RDN185" s="145"/>
      <c r="RDO185" s="145"/>
      <c r="RDP185" s="145"/>
      <c r="RDQ185" s="145"/>
      <c r="RDR185" s="145"/>
      <c r="RDS185" s="145"/>
      <c r="RDT185" s="145"/>
      <c r="RDU185" s="145"/>
      <c r="RDY185" s="145"/>
      <c r="REA185" s="145"/>
      <c r="REB185" s="145"/>
      <c r="REC185" s="145"/>
      <c r="RED185" s="145"/>
      <c r="REG185" s="145"/>
      <c r="REI185" s="145"/>
      <c r="REJ185" s="145"/>
      <c r="REK185" s="145"/>
      <c r="REL185" s="145"/>
      <c r="REM185" s="145"/>
      <c r="REN185" s="145"/>
      <c r="REO185" s="145"/>
      <c r="REP185" s="145"/>
      <c r="REQ185" s="145"/>
      <c r="RER185" s="145"/>
      <c r="RES185" s="145"/>
      <c r="RET185" s="145"/>
      <c r="REU185" s="145"/>
      <c r="REX185" s="145"/>
      <c r="RFA185" s="145"/>
      <c r="RFD185" s="145"/>
      <c r="RFG185" s="145"/>
      <c r="RFJ185" s="145"/>
      <c r="RFV185" s="145"/>
      <c r="RFY185" s="145"/>
      <c r="RGB185" s="145"/>
      <c r="RGE185" s="145"/>
      <c r="RGN185" s="145"/>
      <c r="RGT185" s="145"/>
      <c r="RGW185" s="145"/>
      <c r="RGZ185" s="145"/>
      <c r="RHC185" s="145"/>
      <c r="RHI185" s="145"/>
      <c r="RHL185" s="145"/>
      <c r="RHR185" s="145"/>
      <c r="RHT185" s="145"/>
      <c r="RHU185" s="145"/>
      <c r="RHW185" s="145"/>
      <c r="RHZ185" s="145"/>
      <c r="RIC185" s="145"/>
      <c r="RIF185" s="145"/>
      <c r="RIN185" s="145"/>
      <c r="RIS185" s="145"/>
      <c r="RJB185" s="145"/>
      <c r="RJE185" s="145"/>
      <c r="RJM185" s="145"/>
      <c r="RKI185" s="145"/>
      <c r="RKJ185" s="145"/>
      <c r="RKK185" s="145"/>
      <c r="RKL185" s="145"/>
      <c r="RKM185" s="145"/>
      <c r="RKN185" s="145"/>
      <c r="RLF185" s="145"/>
      <c r="RLG185" s="145"/>
      <c r="RLJ185" s="145"/>
      <c r="RLM185" s="145"/>
      <c r="RLO185" s="145"/>
      <c r="RLQ185" s="145"/>
      <c r="RLT185" s="145"/>
      <c r="RLW185" s="145"/>
      <c r="RLZ185" s="145"/>
      <c r="RMC185" s="145"/>
      <c r="RMF185" s="145"/>
      <c r="RMI185" s="145"/>
      <c r="RML185" s="145"/>
      <c r="RMO185" s="145"/>
      <c r="RMQ185" s="145"/>
      <c r="RND185" s="145"/>
      <c r="RNE185" s="145"/>
      <c r="RNF185" s="145"/>
      <c r="RNG185" s="145"/>
      <c r="RNH185" s="145"/>
      <c r="RNI185" s="145"/>
      <c r="RNJ185" s="145"/>
      <c r="RNK185" s="145"/>
      <c r="RNL185" s="145"/>
      <c r="RNM185" s="145"/>
      <c r="RNN185" s="145"/>
      <c r="RNO185" s="145"/>
      <c r="RNP185" s="145"/>
      <c r="RNQ185" s="145"/>
      <c r="RNU185" s="145"/>
      <c r="RNW185" s="145"/>
      <c r="RNX185" s="145"/>
      <c r="RNY185" s="145"/>
      <c r="RNZ185" s="145"/>
      <c r="ROC185" s="145"/>
      <c r="ROE185" s="145"/>
      <c r="ROF185" s="145"/>
      <c r="ROG185" s="145"/>
      <c r="ROH185" s="145"/>
      <c r="ROI185" s="145"/>
      <c r="ROJ185" s="145"/>
      <c r="ROK185" s="145"/>
      <c r="ROL185" s="145"/>
      <c r="ROM185" s="145"/>
      <c r="RON185" s="145"/>
      <c r="ROO185" s="145"/>
      <c r="ROP185" s="145"/>
      <c r="ROQ185" s="145"/>
      <c r="ROT185" s="145"/>
      <c r="ROW185" s="145"/>
      <c r="ROZ185" s="145"/>
      <c r="RPC185" s="145"/>
      <c r="RPF185" s="145"/>
      <c r="RPR185" s="145"/>
      <c r="RPU185" s="145"/>
      <c r="RPX185" s="145"/>
      <c r="RQA185" s="145"/>
      <c r="RQJ185" s="145"/>
      <c r="RQP185" s="145"/>
      <c r="RQS185" s="145"/>
      <c r="RQV185" s="145"/>
      <c r="RQY185" s="145"/>
      <c r="RRE185" s="145"/>
      <c r="RRH185" s="145"/>
      <c r="RRN185" s="145"/>
      <c r="RRP185" s="145"/>
      <c r="RRQ185" s="145"/>
      <c r="RRS185" s="145"/>
      <c r="RRV185" s="145"/>
      <c r="RRY185" s="145"/>
      <c r="RSB185" s="145"/>
      <c r="RSJ185" s="145"/>
      <c r="RSO185" s="145"/>
      <c r="RSX185" s="145"/>
      <c r="RTA185" s="145"/>
      <c r="RTI185" s="145"/>
      <c r="RUE185" s="145"/>
      <c r="RUF185" s="145"/>
      <c r="RUG185" s="145"/>
      <c r="RUH185" s="145"/>
      <c r="RUI185" s="145"/>
      <c r="RUJ185" s="145"/>
      <c r="RVB185" s="145"/>
      <c r="RVC185" s="145"/>
      <c r="RVF185" s="145"/>
      <c r="RVI185" s="145"/>
      <c r="RVK185" s="145"/>
      <c r="RVM185" s="145"/>
      <c r="RVP185" s="145"/>
      <c r="RVS185" s="145"/>
      <c r="RVV185" s="145"/>
      <c r="RVY185" s="145"/>
      <c r="RWB185" s="145"/>
      <c r="RWE185" s="145"/>
      <c r="RWH185" s="145"/>
      <c r="RWK185" s="145"/>
      <c r="RWM185" s="145"/>
      <c r="RWZ185" s="145"/>
      <c r="RXA185" s="145"/>
      <c r="RXB185" s="145"/>
      <c r="RXC185" s="145"/>
      <c r="RXD185" s="145"/>
      <c r="RXE185" s="145"/>
      <c r="RXF185" s="145"/>
      <c r="RXG185" s="145"/>
      <c r="RXH185" s="145"/>
      <c r="RXI185" s="145"/>
      <c r="RXJ185" s="145"/>
      <c r="RXK185" s="145"/>
      <c r="RXL185" s="145"/>
      <c r="RXM185" s="145"/>
      <c r="RXQ185" s="145"/>
      <c r="RXS185" s="145"/>
      <c r="RXT185" s="145"/>
      <c r="RXU185" s="145"/>
      <c r="RXV185" s="145"/>
      <c r="RXY185" s="145"/>
      <c r="RYA185" s="145"/>
      <c r="RYB185" s="145"/>
      <c r="RYC185" s="145"/>
      <c r="RYD185" s="145"/>
      <c r="RYE185" s="145"/>
      <c r="RYF185" s="145"/>
      <c r="RYG185" s="145"/>
      <c r="RYH185" s="145"/>
      <c r="RYI185" s="145"/>
      <c r="RYJ185" s="145"/>
      <c r="RYK185" s="145"/>
      <c r="RYL185" s="145"/>
      <c r="RYM185" s="145"/>
      <c r="RYP185" s="145"/>
      <c r="RYS185" s="145"/>
      <c r="RYV185" s="145"/>
      <c r="RYY185" s="145"/>
      <c r="RZB185" s="145"/>
      <c r="RZN185" s="145"/>
      <c r="RZQ185" s="145"/>
      <c r="RZT185" s="145"/>
      <c r="RZW185" s="145"/>
      <c r="SAF185" s="145"/>
      <c r="SAL185" s="145"/>
      <c r="SAO185" s="145"/>
      <c r="SAR185" s="145"/>
      <c r="SAU185" s="145"/>
      <c r="SBA185" s="145"/>
      <c r="SBD185" s="145"/>
      <c r="SBJ185" s="145"/>
      <c r="SBL185" s="145"/>
      <c r="SBM185" s="145"/>
      <c r="SBO185" s="145"/>
      <c r="SBR185" s="145"/>
      <c r="SBU185" s="145"/>
      <c r="SBX185" s="145"/>
      <c r="SCF185" s="145"/>
      <c r="SCK185" s="145"/>
      <c r="SCT185" s="145"/>
      <c r="SCW185" s="145"/>
      <c r="SDE185" s="145"/>
      <c r="SEA185" s="145"/>
      <c r="SEB185" s="145"/>
      <c r="SEC185" s="145"/>
      <c r="SED185" s="145"/>
      <c r="SEE185" s="145"/>
      <c r="SEF185" s="145"/>
      <c r="SEX185" s="145"/>
      <c r="SEY185" s="145"/>
      <c r="SFB185" s="145"/>
      <c r="SFE185" s="145"/>
      <c r="SFG185" s="145"/>
      <c r="SFI185" s="145"/>
      <c r="SFL185" s="145"/>
      <c r="SFO185" s="145"/>
      <c r="SFR185" s="145"/>
      <c r="SFU185" s="145"/>
      <c r="SFX185" s="145"/>
      <c r="SGA185" s="145"/>
      <c r="SGD185" s="145"/>
      <c r="SGG185" s="145"/>
      <c r="SGI185" s="145"/>
      <c r="SGV185" s="145"/>
      <c r="SGW185" s="145"/>
      <c r="SGX185" s="145"/>
      <c r="SGY185" s="145"/>
      <c r="SGZ185" s="145"/>
      <c r="SHA185" s="145"/>
      <c r="SHB185" s="145"/>
      <c r="SHC185" s="145"/>
      <c r="SHD185" s="145"/>
      <c r="SHE185" s="145"/>
      <c r="SHF185" s="145"/>
      <c r="SHG185" s="145"/>
      <c r="SHH185" s="145"/>
      <c r="SHI185" s="145"/>
      <c r="SHM185" s="145"/>
      <c r="SHO185" s="145"/>
      <c r="SHP185" s="145"/>
      <c r="SHQ185" s="145"/>
      <c r="SHR185" s="145"/>
      <c r="SHU185" s="145"/>
      <c r="SHW185" s="145"/>
      <c r="SHX185" s="145"/>
      <c r="SHY185" s="145"/>
      <c r="SHZ185" s="145"/>
      <c r="SIA185" s="145"/>
      <c r="SIB185" s="145"/>
      <c r="SIC185" s="145"/>
      <c r="SID185" s="145"/>
      <c r="SIE185" s="145"/>
      <c r="SIF185" s="145"/>
      <c r="SIG185" s="145"/>
      <c r="SIH185" s="145"/>
      <c r="SII185" s="145"/>
      <c r="SIL185" s="145"/>
      <c r="SIO185" s="145"/>
      <c r="SIR185" s="145"/>
      <c r="SIU185" s="145"/>
      <c r="SIX185" s="145"/>
      <c r="SJJ185" s="145"/>
      <c r="SJM185" s="145"/>
      <c r="SJP185" s="145"/>
      <c r="SJS185" s="145"/>
      <c r="SKB185" s="145"/>
      <c r="SKH185" s="145"/>
      <c r="SKK185" s="145"/>
      <c r="SKN185" s="145"/>
      <c r="SKQ185" s="145"/>
      <c r="SKW185" s="145"/>
      <c r="SKZ185" s="145"/>
      <c r="SLF185" s="145"/>
      <c r="SLH185" s="145"/>
      <c r="SLI185" s="145"/>
      <c r="SLK185" s="145"/>
      <c r="SLN185" s="145"/>
      <c r="SLQ185" s="145"/>
      <c r="SLT185" s="145"/>
      <c r="SMB185" s="145"/>
      <c r="SMG185" s="145"/>
      <c r="SMP185" s="145"/>
      <c r="SMS185" s="145"/>
      <c r="SNA185" s="145"/>
      <c r="SNW185" s="145"/>
      <c r="SNX185" s="145"/>
      <c r="SNY185" s="145"/>
      <c r="SNZ185" s="145"/>
      <c r="SOA185" s="145"/>
      <c r="SOB185" s="145"/>
      <c r="SOT185" s="145"/>
      <c r="SOU185" s="145"/>
      <c r="SOX185" s="145"/>
      <c r="SPA185" s="145"/>
      <c r="SPC185" s="145"/>
      <c r="SPE185" s="145"/>
      <c r="SPH185" s="145"/>
      <c r="SPK185" s="145"/>
      <c r="SPN185" s="145"/>
      <c r="SPQ185" s="145"/>
      <c r="SPT185" s="145"/>
      <c r="SPW185" s="145"/>
      <c r="SPZ185" s="145"/>
      <c r="SQC185" s="145"/>
      <c r="SQE185" s="145"/>
      <c r="SQR185" s="145"/>
      <c r="SQS185" s="145"/>
      <c r="SQT185" s="145"/>
      <c r="SQU185" s="145"/>
      <c r="SQV185" s="145"/>
      <c r="SQW185" s="145"/>
      <c r="SQX185" s="145"/>
      <c r="SQY185" s="145"/>
      <c r="SQZ185" s="145"/>
      <c r="SRA185" s="145"/>
      <c r="SRB185" s="145"/>
      <c r="SRC185" s="145"/>
      <c r="SRD185" s="145"/>
      <c r="SRE185" s="145"/>
      <c r="SRI185" s="145"/>
      <c r="SRK185" s="145"/>
      <c r="SRL185" s="145"/>
      <c r="SRM185" s="145"/>
      <c r="SRN185" s="145"/>
      <c r="SRQ185" s="145"/>
      <c r="SRS185" s="145"/>
      <c r="SRT185" s="145"/>
      <c r="SRU185" s="145"/>
      <c r="SRV185" s="145"/>
      <c r="SRW185" s="145"/>
      <c r="SRX185" s="145"/>
      <c r="SRY185" s="145"/>
      <c r="SRZ185" s="145"/>
      <c r="SSA185" s="145"/>
      <c r="SSB185" s="145"/>
      <c r="SSC185" s="145"/>
      <c r="SSD185" s="145"/>
      <c r="SSE185" s="145"/>
      <c r="SSH185" s="145"/>
      <c r="SSK185" s="145"/>
      <c r="SSN185" s="145"/>
      <c r="SSQ185" s="145"/>
      <c r="SST185" s="145"/>
      <c r="STF185" s="145"/>
      <c r="STI185" s="145"/>
      <c r="STL185" s="145"/>
      <c r="STO185" s="145"/>
      <c r="STX185" s="145"/>
      <c r="SUD185" s="145"/>
      <c r="SUG185" s="145"/>
      <c r="SUJ185" s="145"/>
      <c r="SUM185" s="145"/>
      <c r="SUS185" s="145"/>
      <c r="SUV185" s="145"/>
      <c r="SVB185" s="145"/>
      <c r="SVD185" s="145"/>
      <c r="SVE185" s="145"/>
      <c r="SVG185" s="145"/>
      <c r="SVJ185" s="145"/>
      <c r="SVM185" s="145"/>
      <c r="SVP185" s="145"/>
      <c r="SVX185" s="145"/>
      <c r="SWC185" s="145"/>
      <c r="SWL185" s="145"/>
      <c r="SWO185" s="145"/>
      <c r="SWW185" s="145"/>
      <c r="SXS185" s="145"/>
      <c r="SXT185" s="145"/>
      <c r="SXU185" s="145"/>
      <c r="SXV185" s="145"/>
      <c r="SXW185" s="145"/>
      <c r="SXX185" s="145"/>
      <c r="SYP185" s="145"/>
      <c r="SYQ185" s="145"/>
      <c r="SYT185" s="145"/>
      <c r="SYW185" s="145"/>
      <c r="SYY185" s="145"/>
      <c r="SZA185" s="145"/>
      <c r="SZD185" s="145"/>
      <c r="SZG185" s="145"/>
      <c r="SZJ185" s="145"/>
      <c r="SZM185" s="145"/>
      <c r="SZP185" s="145"/>
      <c r="SZS185" s="145"/>
      <c r="SZV185" s="145"/>
      <c r="SZY185" s="145"/>
      <c r="TAA185" s="145"/>
      <c r="TAN185" s="145"/>
      <c r="TAO185" s="145"/>
      <c r="TAP185" s="145"/>
      <c r="TAQ185" s="145"/>
      <c r="TAR185" s="145"/>
      <c r="TAS185" s="145"/>
      <c r="TAT185" s="145"/>
      <c r="TAU185" s="145"/>
      <c r="TAV185" s="145"/>
      <c r="TAW185" s="145"/>
      <c r="TAX185" s="145"/>
      <c r="TAY185" s="145"/>
      <c r="TAZ185" s="145"/>
      <c r="TBA185" s="145"/>
      <c r="TBE185" s="145"/>
      <c r="TBG185" s="145"/>
      <c r="TBH185" s="145"/>
      <c r="TBI185" s="145"/>
      <c r="TBJ185" s="145"/>
      <c r="TBM185" s="145"/>
      <c r="TBO185" s="145"/>
      <c r="TBP185" s="145"/>
      <c r="TBQ185" s="145"/>
      <c r="TBR185" s="145"/>
      <c r="TBS185" s="145"/>
      <c r="TBT185" s="145"/>
      <c r="TBU185" s="145"/>
      <c r="TBV185" s="145"/>
      <c r="TBW185" s="145"/>
      <c r="TBX185" s="145"/>
      <c r="TBY185" s="145"/>
      <c r="TBZ185" s="145"/>
      <c r="TCA185" s="145"/>
      <c r="TCD185" s="145"/>
      <c r="TCG185" s="145"/>
      <c r="TCJ185" s="145"/>
      <c r="TCM185" s="145"/>
      <c r="TCP185" s="145"/>
      <c r="TDB185" s="145"/>
      <c r="TDE185" s="145"/>
      <c r="TDH185" s="145"/>
      <c r="TDK185" s="145"/>
      <c r="TDT185" s="145"/>
      <c r="TDZ185" s="145"/>
      <c r="TEC185" s="145"/>
      <c r="TEF185" s="145"/>
      <c r="TEI185" s="145"/>
      <c r="TEO185" s="145"/>
      <c r="TER185" s="145"/>
      <c r="TEX185" s="145"/>
      <c r="TEZ185" s="145"/>
      <c r="TFA185" s="145"/>
      <c r="TFC185" s="145"/>
      <c r="TFF185" s="145"/>
      <c r="TFI185" s="145"/>
      <c r="TFL185" s="145"/>
      <c r="TFT185" s="145"/>
      <c r="TFY185" s="145"/>
      <c r="TGH185" s="145"/>
      <c r="TGK185" s="145"/>
      <c r="TGS185" s="145"/>
      <c r="THO185" s="145"/>
      <c r="THP185" s="145"/>
      <c r="THQ185" s="145"/>
      <c r="THR185" s="145"/>
      <c r="THS185" s="145"/>
      <c r="THT185" s="145"/>
      <c r="TIL185" s="145"/>
      <c r="TIM185" s="145"/>
      <c r="TIP185" s="145"/>
      <c r="TIS185" s="145"/>
      <c r="TIU185" s="145"/>
      <c r="TIW185" s="145"/>
      <c r="TIZ185" s="145"/>
      <c r="TJC185" s="145"/>
      <c r="TJF185" s="145"/>
      <c r="TJI185" s="145"/>
      <c r="TJL185" s="145"/>
      <c r="TJO185" s="145"/>
      <c r="TJR185" s="145"/>
      <c r="TJU185" s="145"/>
      <c r="TJW185" s="145"/>
      <c r="TKJ185" s="145"/>
      <c r="TKK185" s="145"/>
      <c r="TKL185" s="145"/>
      <c r="TKM185" s="145"/>
      <c r="TKN185" s="145"/>
      <c r="TKO185" s="145"/>
      <c r="TKP185" s="145"/>
      <c r="TKQ185" s="145"/>
      <c r="TKR185" s="145"/>
      <c r="TKS185" s="145"/>
      <c r="TKT185" s="145"/>
      <c r="TKU185" s="145"/>
      <c r="TKV185" s="145"/>
      <c r="TKW185" s="145"/>
      <c r="TLA185" s="145"/>
      <c r="TLC185" s="145"/>
      <c r="TLD185" s="145"/>
      <c r="TLE185" s="145"/>
      <c r="TLF185" s="145"/>
      <c r="TLI185" s="145"/>
      <c r="TLK185" s="145"/>
      <c r="TLL185" s="145"/>
      <c r="TLM185" s="145"/>
      <c r="TLN185" s="145"/>
      <c r="TLO185" s="145"/>
      <c r="TLP185" s="145"/>
      <c r="TLQ185" s="145"/>
      <c r="TLR185" s="145"/>
      <c r="TLS185" s="145"/>
      <c r="TLT185" s="145"/>
      <c r="TLU185" s="145"/>
      <c r="TLV185" s="145"/>
      <c r="TLW185" s="145"/>
      <c r="TLZ185" s="145"/>
      <c r="TMC185" s="145"/>
      <c r="TMF185" s="145"/>
      <c r="TMI185" s="145"/>
      <c r="TML185" s="145"/>
      <c r="TMX185" s="145"/>
      <c r="TNA185" s="145"/>
      <c r="TND185" s="145"/>
      <c r="TNG185" s="145"/>
      <c r="TNP185" s="145"/>
      <c r="TNV185" s="145"/>
      <c r="TNY185" s="145"/>
      <c r="TOB185" s="145"/>
      <c r="TOE185" s="145"/>
      <c r="TOK185" s="145"/>
      <c r="TON185" s="145"/>
      <c r="TOT185" s="145"/>
      <c r="TOV185" s="145"/>
      <c r="TOW185" s="145"/>
      <c r="TOY185" s="145"/>
      <c r="TPB185" s="145"/>
      <c r="TPE185" s="145"/>
      <c r="TPH185" s="145"/>
      <c r="TPP185" s="145"/>
      <c r="TPU185" s="145"/>
      <c r="TQD185" s="145"/>
      <c r="TQG185" s="145"/>
      <c r="TQO185" s="145"/>
      <c r="TRK185" s="145"/>
      <c r="TRL185" s="145"/>
      <c r="TRM185" s="145"/>
      <c r="TRN185" s="145"/>
      <c r="TRO185" s="145"/>
      <c r="TRP185" s="145"/>
      <c r="TSH185" s="145"/>
      <c r="TSI185" s="145"/>
      <c r="TSL185" s="145"/>
      <c r="TSO185" s="145"/>
      <c r="TSQ185" s="145"/>
      <c r="TSS185" s="145"/>
      <c r="TSV185" s="145"/>
      <c r="TSY185" s="145"/>
      <c r="TTB185" s="145"/>
      <c r="TTE185" s="145"/>
      <c r="TTH185" s="145"/>
      <c r="TTK185" s="145"/>
      <c r="TTN185" s="145"/>
      <c r="TTQ185" s="145"/>
      <c r="TTS185" s="145"/>
      <c r="TUF185" s="145"/>
      <c r="TUG185" s="145"/>
      <c r="TUH185" s="145"/>
      <c r="TUI185" s="145"/>
      <c r="TUJ185" s="145"/>
      <c r="TUK185" s="145"/>
      <c r="TUL185" s="145"/>
      <c r="TUM185" s="145"/>
      <c r="TUN185" s="145"/>
      <c r="TUO185" s="145"/>
      <c r="TUP185" s="145"/>
      <c r="TUQ185" s="145"/>
      <c r="TUR185" s="145"/>
      <c r="TUS185" s="145"/>
      <c r="TUW185" s="145"/>
      <c r="TUY185" s="145"/>
      <c r="TUZ185" s="145"/>
      <c r="TVA185" s="145"/>
      <c r="TVB185" s="145"/>
      <c r="TVE185" s="145"/>
      <c r="TVG185" s="145"/>
      <c r="TVH185" s="145"/>
      <c r="TVI185" s="145"/>
      <c r="TVJ185" s="145"/>
      <c r="TVK185" s="145"/>
      <c r="TVL185" s="145"/>
      <c r="TVM185" s="145"/>
      <c r="TVN185" s="145"/>
      <c r="TVO185" s="145"/>
      <c r="TVP185" s="145"/>
      <c r="TVQ185" s="145"/>
      <c r="TVR185" s="145"/>
      <c r="TVS185" s="145"/>
      <c r="TVV185" s="145"/>
      <c r="TVY185" s="145"/>
      <c r="TWB185" s="145"/>
      <c r="TWE185" s="145"/>
      <c r="TWH185" s="145"/>
      <c r="TWT185" s="145"/>
      <c r="TWW185" s="145"/>
      <c r="TWZ185" s="145"/>
      <c r="TXC185" s="145"/>
      <c r="TXL185" s="145"/>
      <c r="TXR185" s="145"/>
      <c r="TXU185" s="145"/>
      <c r="TXX185" s="145"/>
      <c r="TYA185" s="145"/>
      <c r="TYG185" s="145"/>
      <c r="TYJ185" s="145"/>
      <c r="TYP185" s="145"/>
      <c r="TYR185" s="145"/>
      <c r="TYS185" s="145"/>
      <c r="TYU185" s="145"/>
      <c r="TYX185" s="145"/>
      <c r="TZA185" s="145"/>
      <c r="TZD185" s="145"/>
      <c r="TZL185" s="145"/>
      <c r="TZQ185" s="145"/>
      <c r="TZZ185" s="145"/>
      <c r="UAC185" s="145"/>
      <c r="UAK185" s="145"/>
      <c r="UBG185" s="145"/>
      <c r="UBH185" s="145"/>
      <c r="UBI185" s="145"/>
      <c r="UBJ185" s="145"/>
      <c r="UBK185" s="145"/>
      <c r="UBL185" s="145"/>
      <c r="UCD185" s="145"/>
      <c r="UCE185" s="145"/>
      <c r="UCH185" s="145"/>
      <c r="UCK185" s="145"/>
      <c r="UCM185" s="145"/>
      <c r="UCO185" s="145"/>
      <c r="UCR185" s="145"/>
      <c r="UCU185" s="145"/>
      <c r="UCX185" s="145"/>
      <c r="UDA185" s="145"/>
      <c r="UDD185" s="145"/>
      <c r="UDG185" s="145"/>
      <c r="UDJ185" s="145"/>
      <c r="UDM185" s="145"/>
      <c r="UDO185" s="145"/>
      <c r="UEB185" s="145"/>
      <c r="UEC185" s="145"/>
      <c r="UED185" s="145"/>
      <c r="UEE185" s="145"/>
      <c r="UEF185" s="145"/>
      <c r="UEG185" s="145"/>
      <c r="UEH185" s="145"/>
      <c r="UEI185" s="145"/>
      <c r="UEJ185" s="145"/>
      <c r="UEK185" s="145"/>
      <c r="UEL185" s="145"/>
      <c r="UEM185" s="145"/>
      <c r="UEN185" s="145"/>
      <c r="UEO185" s="145"/>
      <c r="UES185" s="145"/>
      <c r="UEU185" s="145"/>
      <c r="UEV185" s="145"/>
      <c r="UEW185" s="145"/>
      <c r="UEX185" s="145"/>
      <c r="UFA185" s="145"/>
      <c r="UFC185" s="145"/>
      <c r="UFD185" s="145"/>
      <c r="UFE185" s="145"/>
      <c r="UFF185" s="145"/>
      <c r="UFG185" s="145"/>
      <c r="UFH185" s="145"/>
      <c r="UFI185" s="145"/>
      <c r="UFJ185" s="145"/>
      <c r="UFK185" s="145"/>
      <c r="UFL185" s="145"/>
      <c r="UFM185" s="145"/>
      <c r="UFN185" s="145"/>
      <c r="UFO185" s="145"/>
      <c r="UFR185" s="145"/>
      <c r="UFU185" s="145"/>
      <c r="UFX185" s="145"/>
      <c r="UGA185" s="145"/>
      <c r="UGD185" s="145"/>
      <c r="UGP185" s="145"/>
      <c r="UGS185" s="145"/>
      <c r="UGV185" s="145"/>
      <c r="UGY185" s="145"/>
      <c r="UHH185" s="145"/>
      <c r="UHN185" s="145"/>
      <c r="UHQ185" s="145"/>
      <c r="UHT185" s="145"/>
      <c r="UHW185" s="145"/>
      <c r="UIC185" s="145"/>
      <c r="UIF185" s="145"/>
      <c r="UIL185" s="145"/>
      <c r="UIN185" s="145"/>
      <c r="UIO185" s="145"/>
      <c r="UIQ185" s="145"/>
      <c r="UIT185" s="145"/>
      <c r="UIW185" s="145"/>
      <c r="UIZ185" s="145"/>
      <c r="UJH185" s="145"/>
      <c r="UJM185" s="145"/>
      <c r="UJV185" s="145"/>
      <c r="UJY185" s="145"/>
      <c r="UKG185" s="145"/>
      <c r="ULC185" s="145"/>
      <c r="ULD185" s="145"/>
      <c r="ULE185" s="145"/>
      <c r="ULF185" s="145"/>
      <c r="ULG185" s="145"/>
      <c r="ULH185" s="145"/>
      <c r="ULZ185" s="145"/>
      <c r="UMA185" s="145"/>
      <c r="UMD185" s="145"/>
      <c r="UMG185" s="145"/>
      <c r="UMI185" s="145"/>
      <c r="UMK185" s="145"/>
      <c r="UMN185" s="145"/>
      <c r="UMQ185" s="145"/>
      <c r="UMT185" s="145"/>
      <c r="UMW185" s="145"/>
      <c r="UMZ185" s="145"/>
      <c r="UNC185" s="145"/>
      <c r="UNF185" s="145"/>
      <c r="UNI185" s="145"/>
      <c r="UNK185" s="145"/>
      <c r="UNX185" s="145"/>
      <c r="UNY185" s="145"/>
      <c r="UNZ185" s="145"/>
      <c r="UOA185" s="145"/>
      <c r="UOB185" s="145"/>
      <c r="UOC185" s="145"/>
      <c r="UOD185" s="145"/>
      <c r="UOE185" s="145"/>
      <c r="UOF185" s="145"/>
      <c r="UOG185" s="145"/>
      <c r="UOH185" s="145"/>
      <c r="UOI185" s="145"/>
      <c r="UOJ185" s="145"/>
      <c r="UOK185" s="145"/>
      <c r="UOO185" s="145"/>
      <c r="UOQ185" s="145"/>
      <c r="UOR185" s="145"/>
      <c r="UOS185" s="145"/>
      <c r="UOT185" s="145"/>
      <c r="UOW185" s="145"/>
      <c r="UOY185" s="145"/>
      <c r="UOZ185" s="145"/>
      <c r="UPA185" s="145"/>
      <c r="UPB185" s="145"/>
      <c r="UPC185" s="145"/>
      <c r="UPD185" s="145"/>
      <c r="UPE185" s="145"/>
      <c r="UPF185" s="145"/>
      <c r="UPG185" s="145"/>
      <c r="UPH185" s="145"/>
      <c r="UPI185" s="145"/>
      <c r="UPJ185" s="145"/>
      <c r="UPK185" s="145"/>
      <c r="UPN185" s="145"/>
      <c r="UPQ185" s="145"/>
      <c r="UPT185" s="145"/>
      <c r="UPW185" s="145"/>
      <c r="UPZ185" s="145"/>
      <c r="UQL185" s="145"/>
      <c r="UQO185" s="145"/>
      <c r="UQR185" s="145"/>
      <c r="UQU185" s="145"/>
      <c r="URD185" s="145"/>
      <c r="URJ185" s="145"/>
      <c r="URM185" s="145"/>
      <c r="URP185" s="145"/>
      <c r="URS185" s="145"/>
      <c r="URY185" s="145"/>
      <c r="USB185" s="145"/>
      <c r="USH185" s="145"/>
      <c r="USJ185" s="145"/>
      <c r="USK185" s="145"/>
      <c r="USM185" s="145"/>
      <c r="USP185" s="145"/>
      <c r="USS185" s="145"/>
      <c r="USV185" s="145"/>
      <c r="UTD185" s="145"/>
      <c r="UTI185" s="145"/>
      <c r="UTR185" s="145"/>
      <c r="UTU185" s="145"/>
      <c r="UUC185" s="145"/>
      <c r="UUY185" s="145"/>
      <c r="UUZ185" s="145"/>
      <c r="UVA185" s="145"/>
      <c r="UVB185" s="145"/>
      <c r="UVC185" s="145"/>
      <c r="UVD185" s="145"/>
      <c r="UVV185" s="145"/>
      <c r="UVW185" s="145"/>
      <c r="UVZ185" s="145"/>
      <c r="UWC185" s="145"/>
      <c r="UWE185" s="145"/>
      <c r="UWG185" s="145"/>
      <c r="UWJ185" s="145"/>
      <c r="UWM185" s="145"/>
      <c r="UWP185" s="145"/>
      <c r="UWS185" s="145"/>
      <c r="UWV185" s="145"/>
      <c r="UWY185" s="145"/>
      <c r="UXB185" s="145"/>
      <c r="UXE185" s="145"/>
      <c r="UXG185" s="145"/>
      <c r="UXT185" s="145"/>
      <c r="UXU185" s="145"/>
      <c r="UXV185" s="145"/>
      <c r="UXW185" s="145"/>
      <c r="UXX185" s="145"/>
      <c r="UXY185" s="145"/>
      <c r="UXZ185" s="145"/>
      <c r="UYA185" s="145"/>
      <c r="UYB185" s="145"/>
      <c r="UYC185" s="145"/>
      <c r="UYD185" s="145"/>
      <c r="UYE185" s="145"/>
      <c r="UYF185" s="145"/>
      <c r="UYG185" s="145"/>
      <c r="UYK185" s="145"/>
      <c r="UYM185" s="145"/>
      <c r="UYN185" s="145"/>
      <c r="UYO185" s="145"/>
      <c r="UYP185" s="145"/>
      <c r="UYS185" s="145"/>
      <c r="UYU185" s="145"/>
      <c r="UYV185" s="145"/>
      <c r="UYW185" s="145"/>
      <c r="UYX185" s="145"/>
      <c r="UYY185" s="145"/>
      <c r="UYZ185" s="145"/>
      <c r="UZA185" s="145"/>
      <c r="UZB185" s="145"/>
      <c r="UZC185" s="145"/>
      <c r="UZD185" s="145"/>
      <c r="UZE185" s="145"/>
      <c r="UZF185" s="145"/>
      <c r="UZG185" s="145"/>
      <c r="UZJ185" s="145"/>
      <c r="UZM185" s="145"/>
      <c r="UZP185" s="145"/>
      <c r="UZS185" s="145"/>
      <c r="UZV185" s="145"/>
      <c r="VAH185" s="145"/>
      <c r="VAK185" s="145"/>
      <c r="VAN185" s="145"/>
      <c r="VAQ185" s="145"/>
      <c r="VAZ185" s="145"/>
      <c r="VBF185" s="145"/>
      <c r="VBI185" s="145"/>
      <c r="VBL185" s="145"/>
      <c r="VBO185" s="145"/>
      <c r="VBU185" s="145"/>
      <c r="VBX185" s="145"/>
      <c r="VCD185" s="145"/>
      <c r="VCF185" s="145"/>
      <c r="VCG185" s="145"/>
      <c r="VCI185" s="145"/>
      <c r="VCL185" s="145"/>
      <c r="VCO185" s="145"/>
      <c r="VCR185" s="145"/>
      <c r="VCZ185" s="145"/>
      <c r="VDE185" s="145"/>
      <c r="VDN185" s="145"/>
      <c r="VDQ185" s="145"/>
      <c r="VDY185" s="145"/>
      <c r="VEU185" s="145"/>
      <c r="VEV185" s="145"/>
      <c r="VEW185" s="145"/>
      <c r="VEX185" s="145"/>
      <c r="VEY185" s="145"/>
      <c r="VEZ185" s="145"/>
      <c r="VFR185" s="145"/>
      <c r="VFS185" s="145"/>
      <c r="VFV185" s="145"/>
      <c r="VFY185" s="145"/>
      <c r="VGA185" s="145"/>
      <c r="VGC185" s="145"/>
      <c r="VGF185" s="145"/>
      <c r="VGI185" s="145"/>
      <c r="VGL185" s="145"/>
      <c r="VGO185" s="145"/>
      <c r="VGR185" s="145"/>
      <c r="VGU185" s="145"/>
      <c r="VGX185" s="145"/>
      <c r="VHA185" s="145"/>
      <c r="VHC185" s="145"/>
      <c r="VHP185" s="145"/>
      <c r="VHQ185" s="145"/>
      <c r="VHR185" s="145"/>
      <c r="VHS185" s="145"/>
      <c r="VHT185" s="145"/>
      <c r="VHU185" s="145"/>
      <c r="VHV185" s="145"/>
      <c r="VHW185" s="145"/>
      <c r="VHX185" s="145"/>
      <c r="VHY185" s="145"/>
      <c r="VHZ185" s="145"/>
      <c r="VIA185" s="145"/>
      <c r="VIB185" s="145"/>
      <c r="VIC185" s="145"/>
      <c r="VIG185" s="145"/>
      <c r="VII185" s="145"/>
      <c r="VIJ185" s="145"/>
      <c r="VIK185" s="145"/>
      <c r="VIL185" s="145"/>
      <c r="VIO185" s="145"/>
      <c r="VIQ185" s="145"/>
      <c r="VIR185" s="145"/>
      <c r="VIS185" s="145"/>
      <c r="VIT185" s="145"/>
      <c r="VIU185" s="145"/>
      <c r="VIV185" s="145"/>
      <c r="VIW185" s="145"/>
      <c r="VIX185" s="145"/>
      <c r="VIY185" s="145"/>
      <c r="VIZ185" s="145"/>
      <c r="VJA185" s="145"/>
      <c r="VJB185" s="145"/>
      <c r="VJC185" s="145"/>
      <c r="VJF185" s="145"/>
      <c r="VJI185" s="145"/>
      <c r="VJL185" s="145"/>
      <c r="VJO185" s="145"/>
      <c r="VJR185" s="145"/>
      <c r="VKD185" s="145"/>
      <c r="VKG185" s="145"/>
      <c r="VKJ185" s="145"/>
      <c r="VKM185" s="145"/>
      <c r="VKV185" s="145"/>
      <c r="VLB185" s="145"/>
      <c r="VLE185" s="145"/>
      <c r="VLH185" s="145"/>
      <c r="VLK185" s="145"/>
      <c r="VLQ185" s="145"/>
      <c r="VLT185" s="145"/>
      <c r="VLZ185" s="145"/>
      <c r="VMB185" s="145"/>
      <c r="VMC185" s="145"/>
      <c r="VME185" s="145"/>
      <c r="VMH185" s="145"/>
      <c r="VMK185" s="145"/>
      <c r="VMN185" s="145"/>
      <c r="VMV185" s="145"/>
      <c r="VNA185" s="145"/>
      <c r="VNJ185" s="145"/>
      <c r="VNM185" s="145"/>
      <c r="VNU185" s="145"/>
      <c r="VOQ185" s="145"/>
      <c r="VOR185" s="145"/>
      <c r="VOS185" s="145"/>
      <c r="VOT185" s="145"/>
      <c r="VOU185" s="145"/>
      <c r="VOV185" s="145"/>
      <c r="VPN185" s="145"/>
      <c r="VPO185" s="145"/>
      <c r="VPR185" s="145"/>
      <c r="VPU185" s="145"/>
      <c r="VPW185" s="145"/>
      <c r="VPY185" s="145"/>
      <c r="VQB185" s="145"/>
      <c r="VQE185" s="145"/>
      <c r="VQH185" s="145"/>
      <c r="VQK185" s="145"/>
      <c r="VQN185" s="145"/>
      <c r="VQQ185" s="145"/>
      <c r="VQT185" s="145"/>
      <c r="VQW185" s="145"/>
      <c r="VQY185" s="145"/>
      <c r="VRL185" s="145"/>
      <c r="VRM185" s="145"/>
      <c r="VRN185" s="145"/>
      <c r="VRO185" s="145"/>
      <c r="VRP185" s="145"/>
      <c r="VRQ185" s="145"/>
      <c r="VRR185" s="145"/>
      <c r="VRS185" s="145"/>
      <c r="VRT185" s="145"/>
      <c r="VRU185" s="145"/>
      <c r="VRV185" s="145"/>
      <c r="VRW185" s="145"/>
      <c r="VRX185" s="145"/>
      <c r="VRY185" s="145"/>
      <c r="VSC185" s="145"/>
      <c r="VSE185" s="145"/>
      <c r="VSF185" s="145"/>
      <c r="VSG185" s="145"/>
      <c r="VSH185" s="145"/>
      <c r="VSK185" s="145"/>
      <c r="VSM185" s="145"/>
      <c r="VSN185" s="145"/>
      <c r="VSO185" s="145"/>
      <c r="VSP185" s="145"/>
      <c r="VSQ185" s="145"/>
      <c r="VSR185" s="145"/>
      <c r="VSS185" s="145"/>
      <c r="VST185" s="145"/>
      <c r="VSU185" s="145"/>
      <c r="VSV185" s="145"/>
      <c r="VSW185" s="145"/>
      <c r="VSX185" s="145"/>
      <c r="VSY185" s="145"/>
      <c r="VTB185" s="145"/>
      <c r="VTE185" s="145"/>
      <c r="VTH185" s="145"/>
      <c r="VTK185" s="145"/>
      <c r="VTN185" s="145"/>
      <c r="VTZ185" s="145"/>
      <c r="VUC185" s="145"/>
      <c r="VUF185" s="145"/>
      <c r="VUI185" s="145"/>
      <c r="VUR185" s="145"/>
      <c r="VUX185" s="145"/>
      <c r="VVA185" s="145"/>
      <c r="VVD185" s="145"/>
      <c r="VVG185" s="145"/>
      <c r="VVM185" s="145"/>
      <c r="VVP185" s="145"/>
      <c r="VVV185" s="145"/>
      <c r="VVX185" s="145"/>
      <c r="VVY185" s="145"/>
      <c r="VWA185" s="145"/>
      <c r="VWD185" s="145"/>
      <c r="VWG185" s="145"/>
      <c r="VWJ185" s="145"/>
      <c r="VWR185" s="145"/>
      <c r="VWW185" s="145"/>
      <c r="VXF185" s="145"/>
      <c r="VXI185" s="145"/>
      <c r="VXQ185" s="145"/>
      <c r="VYM185" s="145"/>
      <c r="VYN185" s="145"/>
      <c r="VYO185" s="145"/>
      <c r="VYP185" s="145"/>
      <c r="VYQ185" s="145"/>
      <c r="VYR185" s="145"/>
      <c r="VZJ185" s="145"/>
      <c r="VZK185" s="145"/>
      <c r="VZN185" s="145"/>
      <c r="VZQ185" s="145"/>
      <c r="VZS185" s="145"/>
      <c r="VZU185" s="145"/>
      <c r="VZX185" s="145"/>
      <c r="WAA185" s="145"/>
      <c r="WAD185" s="145"/>
      <c r="WAG185" s="145"/>
      <c r="WAJ185" s="145"/>
      <c r="WAM185" s="145"/>
      <c r="WAP185" s="145"/>
      <c r="WAS185" s="145"/>
      <c r="WAU185" s="145"/>
      <c r="WBH185" s="145"/>
      <c r="WBI185" s="145"/>
      <c r="WBJ185" s="145"/>
      <c r="WBK185" s="145"/>
      <c r="WBL185" s="145"/>
      <c r="WBM185" s="145"/>
      <c r="WBN185" s="145"/>
      <c r="WBO185" s="145"/>
      <c r="WBP185" s="145"/>
      <c r="WBQ185" s="145"/>
      <c r="WBR185" s="145"/>
      <c r="WBS185" s="145"/>
      <c r="WBT185" s="145"/>
      <c r="WBU185" s="145"/>
      <c r="WBY185" s="145"/>
      <c r="WCA185" s="145"/>
      <c r="WCB185" s="145"/>
      <c r="WCC185" s="145"/>
      <c r="WCD185" s="145"/>
      <c r="WCG185" s="145"/>
      <c r="WCI185" s="145"/>
      <c r="WCJ185" s="145"/>
      <c r="WCK185" s="145"/>
      <c r="WCL185" s="145"/>
      <c r="WCM185" s="145"/>
      <c r="WCN185" s="145"/>
      <c r="WCO185" s="145"/>
      <c r="WCP185" s="145"/>
      <c r="WCQ185" s="145"/>
      <c r="WCR185" s="145"/>
      <c r="WCS185" s="145"/>
      <c r="WCT185" s="145"/>
      <c r="WCU185" s="145"/>
      <c r="WCX185" s="145"/>
      <c r="WDA185" s="145"/>
      <c r="WDD185" s="145"/>
      <c r="WDG185" s="145"/>
      <c r="WDJ185" s="145"/>
      <c r="WDV185" s="145"/>
      <c r="WDY185" s="145"/>
      <c r="WEB185" s="145"/>
      <c r="WEE185" s="145"/>
      <c r="WEN185" s="145"/>
      <c r="WET185" s="145"/>
      <c r="WEW185" s="145"/>
      <c r="WEZ185" s="145"/>
      <c r="WFC185" s="145"/>
      <c r="WFI185" s="145"/>
      <c r="WFL185" s="145"/>
      <c r="WFR185" s="145"/>
      <c r="WFT185" s="145"/>
      <c r="WFU185" s="145"/>
      <c r="WFW185" s="145"/>
      <c r="WFZ185" s="145"/>
      <c r="WGC185" s="145"/>
      <c r="WGF185" s="145"/>
      <c r="WGN185" s="145"/>
      <c r="WGS185" s="145"/>
      <c r="WHB185" s="145"/>
      <c r="WHE185" s="145"/>
      <c r="WHM185" s="145"/>
      <c r="WII185" s="145"/>
      <c r="WIJ185" s="145"/>
      <c r="WIK185" s="145"/>
      <c r="WIL185" s="145"/>
      <c r="WIM185" s="145"/>
      <c r="WIN185" s="145"/>
      <c r="WJF185" s="145"/>
      <c r="WJG185" s="145"/>
      <c r="WJJ185" s="145"/>
      <c r="WJM185" s="145"/>
      <c r="WJO185" s="145"/>
      <c r="WJQ185" s="145"/>
      <c r="WJT185" s="145"/>
      <c r="WJW185" s="145"/>
      <c r="WJZ185" s="145"/>
      <c r="WKC185" s="145"/>
      <c r="WKF185" s="145"/>
      <c r="WKI185" s="145"/>
      <c r="WKL185" s="145"/>
      <c r="WKO185" s="145"/>
      <c r="WKQ185" s="145"/>
      <c r="WLD185" s="145"/>
      <c r="WLE185" s="145"/>
      <c r="WLF185" s="145"/>
      <c r="WLG185" s="145"/>
      <c r="WLH185" s="145"/>
      <c r="WLI185" s="145"/>
      <c r="WLJ185" s="145"/>
      <c r="WLK185" s="145"/>
      <c r="WLL185" s="145"/>
      <c r="WLM185" s="145"/>
      <c r="WLN185" s="145"/>
      <c r="WLO185" s="145"/>
      <c r="WLP185" s="145"/>
      <c r="WLQ185" s="145"/>
      <c r="WLU185" s="145"/>
      <c r="WLW185" s="145"/>
      <c r="WLX185" s="145"/>
      <c r="WLY185" s="145"/>
      <c r="WLZ185" s="145"/>
      <c r="WMC185" s="145"/>
      <c r="WME185" s="145"/>
      <c r="WMF185" s="145"/>
      <c r="WMG185" s="145"/>
      <c r="WMH185" s="145"/>
      <c r="WMI185" s="145"/>
      <c r="WMJ185" s="145"/>
      <c r="WMK185" s="145"/>
      <c r="WML185" s="145"/>
      <c r="WMM185" s="145"/>
      <c r="WMN185" s="145"/>
      <c r="WMO185" s="145"/>
      <c r="WMP185" s="145"/>
      <c r="WMQ185" s="145"/>
      <c r="WMT185" s="145"/>
      <c r="WMW185" s="145"/>
      <c r="WMZ185" s="145"/>
      <c r="WNC185" s="145"/>
      <c r="WNF185" s="145"/>
      <c r="WNR185" s="145"/>
      <c r="WNU185" s="145"/>
      <c r="WNX185" s="145"/>
      <c r="WOA185" s="145"/>
      <c r="WOJ185" s="145"/>
      <c r="WOP185" s="145"/>
      <c r="WOS185" s="145"/>
      <c r="WOV185" s="145"/>
      <c r="WOY185" s="145"/>
      <c r="WPE185" s="145"/>
      <c r="WPH185" s="145"/>
      <c r="WPN185" s="145"/>
      <c r="WPP185" s="145"/>
      <c r="WPQ185" s="145"/>
      <c r="WPS185" s="145"/>
      <c r="WPV185" s="145"/>
      <c r="WPY185" s="145"/>
      <c r="WQB185" s="145"/>
      <c r="WQJ185" s="145"/>
      <c r="WQO185" s="145"/>
      <c r="WQX185" s="145"/>
      <c r="WRA185" s="145"/>
      <c r="WRI185" s="145"/>
      <c r="WSE185" s="145"/>
      <c r="WSF185" s="145"/>
      <c r="WSG185" s="145"/>
      <c r="WSH185" s="145"/>
      <c r="WSI185" s="145"/>
      <c r="WSJ185" s="145"/>
      <c r="WTB185" s="145"/>
      <c r="WTC185" s="145"/>
      <c r="WTF185" s="145"/>
      <c r="WTI185" s="145"/>
      <c r="WTK185" s="145"/>
      <c r="WTM185" s="145"/>
      <c r="WTP185" s="145"/>
      <c r="WTS185" s="145"/>
      <c r="WTV185" s="145"/>
      <c r="WTY185" s="145"/>
      <c r="WUB185" s="145"/>
      <c r="WUE185" s="145"/>
      <c r="WUH185" s="145"/>
      <c r="WUK185" s="145"/>
      <c r="WUM185" s="145"/>
      <c r="WUZ185" s="145"/>
      <c r="WVA185" s="145"/>
      <c r="WVB185" s="145"/>
      <c r="WVC185" s="145"/>
      <c r="WVD185" s="145"/>
      <c r="WVE185" s="145"/>
      <c r="WVF185" s="145"/>
      <c r="WVG185" s="145"/>
      <c r="WVH185" s="145"/>
      <c r="WVI185" s="145"/>
      <c r="WVJ185" s="145"/>
      <c r="WVK185" s="145"/>
      <c r="WVL185" s="145"/>
      <c r="WVM185" s="145"/>
      <c r="WVN185" s="145"/>
      <c r="WVO185" s="145"/>
      <c r="WVP185" s="145"/>
      <c r="WVQ185" s="145"/>
      <c r="WVR185" s="145"/>
      <c r="WVS185" s="145"/>
      <c r="WVT185" s="145"/>
      <c r="WVU185" s="145"/>
      <c r="WVV185" s="145"/>
      <c r="WVW185" s="145"/>
      <c r="WVX185" s="145"/>
      <c r="WVY185" s="145"/>
      <c r="WVZ185" s="145"/>
      <c r="WWA185" s="145"/>
      <c r="WWB185" s="145"/>
      <c r="WWC185" s="145"/>
      <c r="WWD185" s="145"/>
      <c r="WWE185" s="145"/>
      <c r="WWF185" s="145"/>
      <c r="WWG185" s="145"/>
      <c r="WWH185" s="145"/>
      <c r="WWI185" s="145"/>
      <c r="WWJ185" s="145"/>
      <c r="WWK185" s="145"/>
      <c r="WWL185" s="145"/>
      <c r="WWM185" s="145"/>
      <c r="WWN185" s="145"/>
      <c r="WWO185" s="145"/>
      <c r="WWP185" s="145"/>
      <c r="WWQ185" s="145"/>
      <c r="WWR185" s="145"/>
      <c r="WWS185" s="145"/>
      <c r="WWT185" s="145"/>
      <c r="WWU185" s="145"/>
      <c r="WWV185" s="145"/>
      <c r="WWW185" s="145"/>
      <c r="WWX185" s="145"/>
      <c r="WWY185" s="145"/>
      <c r="WWZ185" s="145"/>
      <c r="WXA185" s="145"/>
      <c r="WXB185" s="145"/>
      <c r="WXC185" s="145"/>
      <c r="WXD185" s="145"/>
      <c r="WXE185" s="145"/>
      <c r="WXF185" s="145"/>
      <c r="WXG185" s="145"/>
      <c r="WXH185" s="145"/>
      <c r="WXI185" s="145"/>
      <c r="WXJ185" s="145"/>
      <c r="WXK185" s="145"/>
      <c r="WXL185" s="145"/>
      <c r="WXM185" s="145"/>
      <c r="WXN185" s="145"/>
      <c r="WXO185" s="145"/>
      <c r="WXP185" s="145"/>
      <c r="WXQ185" s="145"/>
      <c r="WXR185" s="145"/>
      <c r="WXS185" s="145"/>
      <c r="WXT185" s="145"/>
      <c r="WXU185" s="145"/>
      <c r="WXV185" s="145"/>
      <c r="WXW185" s="145"/>
      <c r="WXX185" s="145"/>
      <c r="WXY185" s="145"/>
      <c r="WXZ185" s="145"/>
      <c r="WYA185" s="145"/>
      <c r="WYB185" s="145"/>
      <c r="WYC185" s="145"/>
      <c r="WYD185" s="145"/>
      <c r="WYE185" s="145"/>
      <c r="WYF185" s="145"/>
      <c r="WYG185" s="145"/>
      <c r="WYH185" s="145"/>
      <c r="WYI185" s="145"/>
      <c r="WYJ185" s="145"/>
      <c r="WYK185" s="145"/>
      <c r="WYL185" s="145"/>
      <c r="WYM185" s="145"/>
      <c r="WYN185" s="145"/>
      <c r="WYO185" s="145"/>
      <c r="WYP185" s="145"/>
      <c r="WYQ185" s="145"/>
      <c r="WYR185" s="145"/>
      <c r="WYS185" s="145"/>
      <c r="WYT185" s="145"/>
      <c r="WYU185" s="145"/>
      <c r="WYV185" s="145"/>
      <c r="WYW185" s="145"/>
      <c r="WYX185" s="145"/>
      <c r="WYY185" s="145"/>
      <c r="WYZ185" s="145"/>
      <c r="WZA185" s="145"/>
      <c r="WZB185" s="145"/>
      <c r="WZC185" s="145"/>
      <c r="WZD185" s="145"/>
      <c r="WZE185" s="145"/>
      <c r="WZF185" s="145"/>
      <c r="WZG185" s="145"/>
      <c r="WZH185" s="145"/>
      <c r="WZI185" s="145"/>
      <c r="WZJ185" s="145"/>
      <c r="WZK185" s="145"/>
      <c r="WZL185" s="145"/>
      <c r="WZM185" s="145"/>
      <c r="WZN185" s="145"/>
      <c r="WZO185" s="145"/>
      <c r="WZP185" s="145"/>
      <c r="WZQ185" s="145"/>
      <c r="WZR185" s="145"/>
      <c r="WZS185" s="145"/>
      <c r="WZT185" s="145"/>
      <c r="WZU185" s="145"/>
      <c r="WZV185" s="145"/>
      <c r="WZW185" s="145"/>
      <c r="WZX185" s="145"/>
      <c r="WZY185" s="145"/>
      <c r="WZZ185" s="145"/>
      <c r="XAA185" s="145"/>
      <c r="XAB185" s="145"/>
      <c r="XAC185" s="145"/>
      <c r="XAD185" s="145"/>
      <c r="XAE185" s="145"/>
      <c r="XAF185" s="145"/>
      <c r="XAG185" s="145"/>
      <c r="XAH185" s="145"/>
      <c r="XAI185" s="145"/>
      <c r="XAJ185" s="145"/>
      <c r="XAK185" s="145"/>
      <c r="XAL185" s="145"/>
      <c r="XAM185" s="145"/>
      <c r="XAN185" s="145"/>
      <c r="XAO185" s="145"/>
      <c r="XAP185" s="145"/>
      <c r="XAQ185" s="145"/>
      <c r="XAR185" s="145"/>
      <c r="XAS185" s="145"/>
      <c r="XAT185" s="145"/>
      <c r="XAU185" s="145"/>
      <c r="XAV185" s="145"/>
      <c r="XAW185" s="145"/>
      <c r="XAX185" s="145"/>
      <c r="XAY185" s="145"/>
      <c r="XAZ185" s="145"/>
      <c r="XBA185" s="145"/>
      <c r="XBB185" s="145"/>
      <c r="XBC185" s="145"/>
      <c r="XBD185" s="145"/>
      <c r="XBE185" s="145"/>
      <c r="XBF185" s="145"/>
      <c r="XBG185" s="145"/>
      <c r="XBH185" s="145"/>
      <c r="XBI185" s="145"/>
      <c r="XBJ185" s="145"/>
      <c r="XBK185" s="145"/>
      <c r="XBL185" s="145"/>
      <c r="XBM185" s="145"/>
      <c r="XBN185" s="145"/>
      <c r="XBO185" s="145"/>
      <c r="XBP185" s="145"/>
      <c r="XBQ185" s="145"/>
      <c r="XBR185" s="145"/>
      <c r="XBS185" s="145"/>
      <c r="XBT185" s="145"/>
      <c r="XBU185" s="145"/>
      <c r="XBV185" s="145"/>
      <c r="XBW185" s="145"/>
      <c r="XBX185" s="145"/>
      <c r="XBY185" s="145"/>
      <c r="XBZ185" s="145"/>
      <c r="XCA185" s="145"/>
      <c r="XCB185" s="145"/>
      <c r="XCC185" s="145"/>
      <c r="XCD185" s="145"/>
      <c r="XCE185" s="145"/>
      <c r="XCF185" s="145"/>
      <c r="XCG185" s="145"/>
      <c r="XCH185" s="145"/>
      <c r="XCI185" s="145"/>
      <c r="XCJ185" s="145"/>
      <c r="XCK185" s="145"/>
      <c r="XCL185" s="145"/>
      <c r="XCM185" s="145"/>
      <c r="XCN185" s="145"/>
      <c r="XCO185" s="145"/>
      <c r="XCP185" s="145"/>
      <c r="XCQ185" s="145"/>
      <c r="XCR185" s="145"/>
      <c r="XCS185" s="145"/>
      <c r="XCT185" s="145"/>
      <c r="XCU185" s="145"/>
      <c r="XCV185" s="145"/>
      <c r="XCW185" s="145"/>
      <c r="XCX185" s="145"/>
      <c r="XCY185" s="145"/>
      <c r="XCZ185" s="145"/>
      <c r="XDA185" s="145"/>
      <c r="XDB185" s="145"/>
      <c r="XDC185" s="145"/>
      <c r="XDD185" s="145"/>
      <c r="XDE185" s="145"/>
      <c r="XDF185" s="145"/>
      <c r="XDG185" s="145"/>
      <c r="XDH185" s="145"/>
      <c r="XDI185" s="145"/>
      <c r="XDJ185" s="145"/>
      <c r="XDK185" s="145"/>
      <c r="XDL185" s="145"/>
      <c r="XDM185" s="145"/>
      <c r="XDN185" s="145"/>
      <c r="XDO185" s="145"/>
      <c r="XDP185" s="145"/>
      <c r="XDQ185" s="145"/>
      <c r="XDR185" s="145"/>
      <c r="XDS185" s="145"/>
      <c r="XDT185" s="145"/>
      <c r="XDU185" s="145"/>
      <c r="XDV185" s="145"/>
      <c r="XDW185" s="145"/>
      <c r="XDX185" s="145"/>
      <c r="XDY185" s="145"/>
      <c r="XDZ185" s="145"/>
      <c r="XEA185" s="145"/>
      <c r="XEB185" s="145"/>
      <c r="XEC185" s="145"/>
      <c r="XED185" s="145"/>
      <c r="XEE185" s="145"/>
      <c r="XEF185" s="145"/>
      <c r="XEG185" s="145"/>
      <c r="XEH185" s="145"/>
      <c r="XEI185" s="145"/>
      <c r="XEJ185" s="145"/>
      <c r="XEK185" s="145"/>
      <c r="XEL185" s="145"/>
      <c r="XEM185" s="145"/>
      <c r="XEN185" s="145"/>
      <c r="XEO185" s="145"/>
      <c r="XEP185" s="145"/>
      <c r="XEQ185" s="145"/>
      <c r="XER185" s="145"/>
      <c r="XES185" s="145"/>
      <c r="XET185" s="145"/>
      <c r="XEU185" s="145"/>
      <c r="XEV185" s="145"/>
      <c r="XEW185" s="145"/>
      <c r="XEX185" s="145"/>
      <c r="XEY185" s="145"/>
      <c r="XEZ185" s="145"/>
      <c r="XFA185" s="145"/>
      <c r="XFB185" s="145"/>
      <c r="XFC185" s="145"/>
      <c r="XFD185" s="145"/>
    </row>
    <row r="186" spans="1:16384" s="45" customFormat="1" ht="21.75" hidden="1" customHeight="1">
      <c r="A186" s="4" t="s">
        <v>37</v>
      </c>
      <c r="B186" s="44" t="s">
        <v>325</v>
      </c>
      <c r="C186" s="132"/>
      <c r="D186" s="59"/>
      <c r="E186" s="60">
        <f t="shared" si="3"/>
        <v>0</v>
      </c>
    </row>
    <row r="187" spans="1:16384" s="45" customFormat="1" ht="21.75" hidden="1" customHeight="1">
      <c r="A187" s="8" t="s">
        <v>55</v>
      </c>
      <c r="B187" s="44" t="s">
        <v>325</v>
      </c>
      <c r="C187" s="132"/>
      <c r="D187" s="59"/>
      <c r="E187" s="60">
        <f t="shared" si="3"/>
        <v>0</v>
      </c>
    </row>
    <row r="188" spans="1:16384" s="45" customFormat="1" ht="21.75" hidden="1" customHeight="1">
      <c r="A188" s="14" t="s">
        <v>56</v>
      </c>
      <c r="B188" s="44" t="s">
        <v>330</v>
      </c>
      <c r="C188" s="132"/>
      <c r="D188" s="59"/>
      <c r="E188" s="60">
        <f t="shared" si="3"/>
        <v>0</v>
      </c>
    </row>
    <row r="189" spans="1:16384" s="45" customFormat="1" ht="20.25" hidden="1" customHeight="1">
      <c r="A189" s="8" t="s">
        <v>57</v>
      </c>
      <c r="B189" s="44"/>
      <c r="C189" s="132"/>
      <c r="D189" s="59"/>
      <c r="E189" s="60">
        <f t="shared" si="3"/>
        <v>0</v>
      </c>
    </row>
    <row r="190" spans="1:16384" s="45" customFormat="1" ht="22.7" customHeight="1">
      <c r="A190" s="148" t="s">
        <v>67</v>
      </c>
      <c r="B190" s="44" t="s">
        <v>325</v>
      </c>
      <c r="C190" s="177">
        <v>990</v>
      </c>
      <c r="D190" s="143">
        <v>27000</v>
      </c>
      <c r="E190" s="144">
        <f t="shared" si="3"/>
        <v>26730000</v>
      </c>
      <c r="I190" s="145"/>
      <c r="K190" s="145"/>
      <c r="L190" s="145"/>
      <c r="M190" s="145"/>
      <c r="N190" s="145"/>
      <c r="Q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/>
      <c r="AE190" s="145"/>
      <c r="AH190" s="145"/>
      <c r="AK190" s="145"/>
      <c r="AN190" s="145"/>
      <c r="AQ190" s="145"/>
      <c r="AT190" s="145"/>
      <c r="BF190" s="145"/>
      <c r="BI190" s="145"/>
      <c r="BL190" s="145"/>
      <c r="BO190" s="145"/>
      <c r="BX190" s="145"/>
      <c r="CD190" s="145"/>
      <c r="CG190" s="145"/>
      <c r="CJ190" s="145"/>
      <c r="CM190" s="145"/>
      <c r="CS190" s="145"/>
      <c r="CV190" s="145"/>
      <c r="DB190" s="145"/>
      <c r="DD190" s="145"/>
      <c r="DE190" s="145"/>
      <c r="DG190" s="145"/>
      <c r="DJ190" s="145"/>
      <c r="DM190" s="145"/>
      <c r="DP190" s="145"/>
      <c r="DX190" s="145"/>
      <c r="EC190" s="145"/>
      <c r="EL190" s="145"/>
      <c r="EO190" s="145"/>
      <c r="EW190" s="145"/>
      <c r="FS190" s="145"/>
      <c r="FT190" s="145"/>
      <c r="FU190" s="145"/>
      <c r="FV190" s="145"/>
      <c r="FW190" s="145"/>
      <c r="FX190" s="145"/>
      <c r="GP190" s="145"/>
      <c r="GQ190" s="145"/>
      <c r="GT190" s="145"/>
      <c r="GW190" s="145"/>
      <c r="GY190" s="145"/>
      <c r="HA190" s="145"/>
      <c r="HD190" s="145"/>
      <c r="HG190" s="145"/>
      <c r="HJ190" s="145"/>
      <c r="HM190" s="145"/>
      <c r="HP190" s="145"/>
      <c r="HS190" s="145"/>
      <c r="HV190" s="145"/>
      <c r="HY190" s="145"/>
      <c r="IA190" s="145"/>
      <c r="IN190" s="145"/>
      <c r="IO190" s="145"/>
      <c r="IP190" s="145"/>
      <c r="IQ190" s="145"/>
      <c r="IR190" s="145"/>
      <c r="IS190" s="145"/>
      <c r="IT190" s="145"/>
      <c r="IU190" s="145"/>
      <c r="IV190" s="145"/>
      <c r="IW190" s="145"/>
      <c r="IX190" s="145"/>
      <c r="IY190" s="145"/>
      <c r="IZ190" s="145"/>
      <c r="JA190" s="145"/>
      <c r="JE190" s="145"/>
      <c r="JG190" s="145"/>
      <c r="JH190" s="145"/>
      <c r="JI190" s="145"/>
      <c r="JJ190" s="145"/>
      <c r="JM190" s="145"/>
      <c r="JO190" s="145"/>
      <c r="JP190" s="145"/>
      <c r="JQ190" s="145"/>
      <c r="JR190" s="145"/>
      <c r="JS190" s="145"/>
      <c r="JT190" s="145"/>
      <c r="JU190" s="145"/>
      <c r="JV190" s="145"/>
      <c r="JW190" s="145"/>
      <c r="JX190" s="145"/>
      <c r="JY190" s="145"/>
      <c r="JZ190" s="145"/>
      <c r="KA190" s="145"/>
      <c r="KD190" s="145"/>
      <c r="KG190" s="145"/>
      <c r="KJ190" s="145"/>
      <c r="KM190" s="145"/>
      <c r="KP190" s="145"/>
      <c r="LB190" s="145"/>
      <c r="LE190" s="145"/>
      <c r="LH190" s="145"/>
      <c r="LK190" s="145"/>
      <c r="LT190" s="145"/>
      <c r="LZ190" s="145"/>
      <c r="MC190" s="145"/>
      <c r="MF190" s="145"/>
      <c r="MI190" s="145"/>
      <c r="MO190" s="145"/>
      <c r="MR190" s="145"/>
      <c r="MX190" s="145"/>
      <c r="MZ190" s="145"/>
      <c r="NA190" s="145"/>
      <c r="NC190" s="145"/>
      <c r="NF190" s="145"/>
      <c r="NI190" s="145"/>
      <c r="NL190" s="145"/>
      <c r="NT190" s="145"/>
      <c r="NY190" s="145"/>
      <c r="OH190" s="145"/>
      <c r="OK190" s="145"/>
      <c r="OS190" s="145"/>
      <c r="PO190" s="145"/>
      <c r="PP190" s="145"/>
      <c r="PQ190" s="145"/>
      <c r="PR190" s="145"/>
      <c r="PS190" s="145"/>
      <c r="PT190" s="145"/>
      <c r="QL190" s="145"/>
      <c r="QM190" s="145"/>
      <c r="QP190" s="145"/>
      <c r="QS190" s="145"/>
      <c r="QU190" s="145"/>
      <c r="QW190" s="145"/>
      <c r="QZ190" s="145"/>
      <c r="RC190" s="145"/>
      <c r="RF190" s="145"/>
      <c r="RI190" s="145"/>
      <c r="RL190" s="145"/>
      <c r="RO190" s="145"/>
      <c r="RR190" s="145"/>
      <c r="RU190" s="145"/>
      <c r="RW190" s="145"/>
      <c r="SJ190" s="145"/>
      <c r="SK190" s="145"/>
      <c r="SL190" s="145"/>
      <c r="SM190" s="145"/>
      <c r="SN190" s="145"/>
      <c r="SO190" s="145"/>
      <c r="SP190" s="145"/>
      <c r="SQ190" s="145"/>
      <c r="SR190" s="145"/>
      <c r="SS190" s="145"/>
      <c r="ST190" s="145"/>
      <c r="SU190" s="145"/>
      <c r="SV190" s="145"/>
      <c r="SW190" s="145"/>
      <c r="TA190" s="145"/>
      <c r="TC190" s="145"/>
      <c r="TD190" s="145"/>
      <c r="TE190" s="145"/>
      <c r="TF190" s="145"/>
      <c r="TI190" s="145"/>
      <c r="TK190" s="145"/>
      <c r="TL190" s="145"/>
      <c r="TM190" s="145"/>
      <c r="TN190" s="145"/>
      <c r="TO190" s="145"/>
      <c r="TP190" s="145"/>
      <c r="TQ190" s="145"/>
      <c r="TR190" s="145"/>
      <c r="TS190" s="145"/>
      <c r="TT190" s="145"/>
      <c r="TU190" s="145"/>
      <c r="TV190" s="145"/>
      <c r="TW190" s="145"/>
      <c r="TZ190" s="145"/>
      <c r="UC190" s="145"/>
      <c r="UF190" s="145"/>
      <c r="UI190" s="145"/>
      <c r="UL190" s="145"/>
      <c r="UX190" s="145"/>
      <c r="VA190" s="145"/>
      <c r="VD190" s="145"/>
      <c r="VG190" s="145"/>
      <c r="VP190" s="145"/>
      <c r="VV190" s="145"/>
      <c r="VY190" s="145"/>
      <c r="WB190" s="145"/>
      <c r="WE190" s="145"/>
      <c r="WK190" s="145"/>
      <c r="WN190" s="145"/>
      <c r="WT190" s="145"/>
      <c r="WV190" s="145"/>
      <c r="WW190" s="145"/>
      <c r="WY190" s="145"/>
      <c r="XB190" s="145"/>
      <c r="XE190" s="145"/>
      <c r="XH190" s="145"/>
      <c r="XP190" s="145"/>
      <c r="XU190" s="145"/>
      <c r="YD190" s="145"/>
      <c r="YG190" s="145"/>
      <c r="YO190" s="145"/>
      <c r="ZK190" s="145"/>
      <c r="ZL190" s="145"/>
      <c r="ZM190" s="145"/>
      <c r="ZN190" s="145"/>
      <c r="ZO190" s="145"/>
      <c r="ZP190" s="145"/>
      <c r="AAH190" s="145"/>
      <c r="AAI190" s="145"/>
      <c r="AAL190" s="145"/>
      <c r="AAO190" s="145"/>
      <c r="AAQ190" s="145"/>
      <c r="AAS190" s="145"/>
      <c r="AAV190" s="145"/>
      <c r="AAY190" s="145"/>
      <c r="ABB190" s="145"/>
      <c r="ABE190" s="145"/>
      <c r="ABH190" s="145"/>
      <c r="ABK190" s="145"/>
      <c r="ABN190" s="145"/>
      <c r="ABQ190" s="145"/>
      <c r="ABS190" s="145"/>
      <c r="ACF190" s="145"/>
      <c r="ACG190" s="145"/>
      <c r="ACH190" s="145"/>
      <c r="ACI190" s="145"/>
      <c r="ACJ190" s="145"/>
      <c r="ACK190" s="145"/>
      <c r="ACL190" s="145"/>
      <c r="ACM190" s="145"/>
      <c r="ACN190" s="145"/>
      <c r="ACO190" s="145"/>
      <c r="ACP190" s="145"/>
      <c r="ACQ190" s="145"/>
      <c r="ACR190" s="145"/>
      <c r="ACS190" s="145"/>
      <c r="ACW190" s="145"/>
      <c r="ACY190" s="145"/>
      <c r="ACZ190" s="145"/>
      <c r="ADA190" s="145"/>
      <c r="ADB190" s="145"/>
      <c r="ADE190" s="145"/>
      <c r="ADG190" s="145"/>
      <c r="ADH190" s="145"/>
      <c r="ADI190" s="145"/>
      <c r="ADJ190" s="145"/>
      <c r="ADK190" s="145"/>
      <c r="ADL190" s="145"/>
      <c r="ADM190" s="145"/>
      <c r="ADN190" s="145"/>
      <c r="ADO190" s="145"/>
      <c r="ADP190" s="145"/>
      <c r="ADQ190" s="145"/>
      <c r="ADR190" s="145"/>
      <c r="ADS190" s="145"/>
      <c r="ADV190" s="145"/>
      <c r="ADY190" s="145"/>
      <c r="AEB190" s="145"/>
      <c r="AEE190" s="145"/>
      <c r="AEH190" s="145"/>
      <c r="AET190" s="145"/>
      <c r="AEW190" s="145"/>
      <c r="AEZ190" s="145"/>
      <c r="AFC190" s="145"/>
      <c r="AFL190" s="145"/>
      <c r="AFR190" s="145"/>
      <c r="AFU190" s="145"/>
      <c r="AFX190" s="145"/>
      <c r="AGA190" s="145"/>
      <c r="AGG190" s="145"/>
      <c r="AGJ190" s="145"/>
      <c r="AGP190" s="145"/>
      <c r="AGR190" s="145"/>
      <c r="AGS190" s="145"/>
      <c r="AGU190" s="145"/>
      <c r="AGX190" s="145"/>
      <c r="AHA190" s="145"/>
      <c r="AHD190" s="145"/>
      <c r="AHL190" s="145"/>
      <c r="AHQ190" s="145"/>
      <c r="AHZ190" s="145"/>
      <c r="AIC190" s="145"/>
      <c r="AIK190" s="145"/>
      <c r="AJG190" s="145"/>
      <c r="AJH190" s="145"/>
      <c r="AJI190" s="145"/>
      <c r="AJJ190" s="145"/>
      <c r="AJK190" s="145"/>
      <c r="AJL190" s="145"/>
      <c r="AKD190" s="145"/>
      <c r="AKE190" s="145"/>
      <c r="AKH190" s="145"/>
      <c r="AKK190" s="145"/>
      <c r="AKM190" s="145"/>
      <c r="AKO190" s="145"/>
      <c r="AKR190" s="145"/>
      <c r="AKU190" s="145"/>
      <c r="AKX190" s="145"/>
      <c r="ALA190" s="145"/>
      <c r="ALD190" s="145"/>
      <c r="ALG190" s="145"/>
      <c r="ALJ190" s="145"/>
      <c r="ALM190" s="145"/>
      <c r="ALO190" s="145"/>
      <c r="AMB190" s="145"/>
      <c r="AMC190" s="145"/>
      <c r="AMD190" s="145"/>
      <c r="AME190" s="145"/>
      <c r="AMF190" s="145"/>
      <c r="AMG190" s="145"/>
      <c r="AMH190" s="145"/>
      <c r="AMI190" s="145"/>
      <c r="AMJ190" s="145"/>
      <c r="AMK190" s="145"/>
      <c r="AML190" s="145"/>
      <c r="AMM190" s="145"/>
      <c r="AMN190" s="145"/>
      <c r="AMO190" s="145"/>
      <c r="AMS190" s="145"/>
      <c r="AMU190" s="145"/>
      <c r="AMV190" s="145"/>
      <c r="AMW190" s="145"/>
      <c r="AMX190" s="145"/>
      <c r="ANA190" s="145"/>
      <c r="ANC190" s="145"/>
      <c r="AND190" s="145"/>
      <c r="ANE190" s="145"/>
      <c r="ANF190" s="145"/>
      <c r="ANG190" s="145"/>
      <c r="ANH190" s="145"/>
      <c r="ANI190" s="145"/>
      <c r="ANJ190" s="145"/>
      <c r="ANK190" s="145"/>
      <c r="ANL190" s="145"/>
      <c r="ANM190" s="145"/>
      <c r="ANN190" s="145"/>
      <c r="ANO190" s="145"/>
      <c r="ANR190" s="145"/>
      <c r="ANU190" s="145"/>
      <c r="ANX190" s="145"/>
      <c r="AOA190" s="145"/>
      <c r="AOD190" s="145"/>
      <c r="AOP190" s="145"/>
      <c r="AOS190" s="145"/>
      <c r="AOV190" s="145"/>
      <c r="AOY190" s="145"/>
      <c r="APH190" s="145"/>
      <c r="APN190" s="145"/>
      <c r="APQ190" s="145"/>
      <c r="APT190" s="145"/>
      <c r="APW190" s="145"/>
      <c r="AQC190" s="145"/>
      <c r="AQF190" s="145"/>
      <c r="AQL190" s="145"/>
      <c r="AQN190" s="145"/>
      <c r="AQO190" s="145"/>
      <c r="AQQ190" s="145"/>
      <c r="AQT190" s="145"/>
      <c r="AQW190" s="145"/>
      <c r="AQZ190" s="145"/>
      <c r="ARH190" s="145"/>
      <c r="ARM190" s="145"/>
      <c r="ARV190" s="145"/>
      <c r="ARY190" s="145"/>
      <c r="ASG190" s="145"/>
      <c r="ATC190" s="145"/>
      <c r="ATD190" s="145"/>
      <c r="ATE190" s="145"/>
      <c r="ATF190" s="145"/>
      <c r="ATG190" s="145"/>
      <c r="ATH190" s="145"/>
      <c r="ATZ190" s="145"/>
      <c r="AUA190" s="145"/>
      <c r="AUD190" s="145"/>
      <c r="AUG190" s="145"/>
      <c r="AUI190" s="145"/>
      <c r="AUK190" s="145"/>
      <c r="AUN190" s="145"/>
      <c r="AUQ190" s="145"/>
      <c r="AUT190" s="145"/>
      <c r="AUW190" s="145"/>
      <c r="AUZ190" s="145"/>
      <c r="AVC190" s="145"/>
      <c r="AVF190" s="145"/>
      <c r="AVI190" s="145"/>
      <c r="AVK190" s="145"/>
      <c r="AVX190" s="145"/>
      <c r="AVY190" s="145"/>
      <c r="AVZ190" s="145"/>
      <c r="AWA190" s="145"/>
      <c r="AWB190" s="145"/>
      <c r="AWC190" s="145"/>
      <c r="AWD190" s="145"/>
      <c r="AWE190" s="145"/>
      <c r="AWF190" s="145"/>
      <c r="AWG190" s="145"/>
      <c r="AWH190" s="145"/>
      <c r="AWI190" s="145"/>
      <c r="AWJ190" s="145"/>
      <c r="AWK190" s="145"/>
      <c r="AWO190" s="145"/>
      <c r="AWQ190" s="145"/>
      <c r="AWR190" s="145"/>
      <c r="AWS190" s="145"/>
      <c r="AWT190" s="145"/>
      <c r="AWW190" s="145"/>
      <c r="AWY190" s="145"/>
      <c r="AWZ190" s="145"/>
      <c r="AXA190" s="145"/>
      <c r="AXB190" s="145"/>
      <c r="AXC190" s="145"/>
      <c r="AXD190" s="145"/>
      <c r="AXE190" s="145"/>
      <c r="AXF190" s="145"/>
      <c r="AXG190" s="145"/>
      <c r="AXH190" s="145"/>
      <c r="AXI190" s="145"/>
      <c r="AXJ190" s="145"/>
      <c r="AXK190" s="145"/>
      <c r="AXN190" s="145"/>
      <c r="AXQ190" s="145"/>
      <c r="AXT190" s="145"/>
      <c r="AXW190" s="145"/>
      <c r="AXZ190" s="145"/>
      <c r="AYL190" s="145"/>
      <c r="AYO190" s="145"/>
      <c r="AYR190" s="145"/>
      <c r="AYU190" s="145"/>
      <c r="AZD190" s="145"/>
      <c r="AZJ190" s="145"/>
      <c r="AZM190" s="145"/>
      <c r="AZP190" s="145"/>
      <c r="AZS190" s="145"/>
      <c r="AZY190" s="145"/>
      <c r="BAB190" s="145"/>
      <c r="BAH190" s="145"/>
      <c r="BAJ190" s="145"/>
      <c r="BAK190" s="145"/>
      <c r="BAM190" s="145"/>
      <c r="BAP190" s="145"/>
      <c r="BAS190" s="145"/>
      <c r="BAV190" s="145"/>
      <c r="BBD190" s="145"/>
      <c r="BBI190" s="145"/>
      <c r="BBR190" s="145"/>
      <c r="BBU190" s="145"/>
      <c r="BCC190" s="145"/>
      <c r="BCY190" s="145"/>
      <c r="BCZ190" s="145"/>
      <c r="BDA190" s="145"/>
      <c r="BDB190" s="145"/>
      <c r="BDC190" s="145"/>
      <c r="BDD190" s="145"/>
      <c r="BDV190" s="145"/>
      <c r="BDW190" s="145"/>
      <c r="BDZ190" s="145"/>
      <c r="BEC190" s="145"/>
      <c r="BEE190" s="145"/>
      <c r="BEG190" s="145"/>
      <c r="BEJ190" s="145"/>
      <c r="BEM190" s="145"/>
      <c r="BEP190" s="145"/>
      <c r="BES190" s="145"/>
      <c r="BEV190" s="145"/>
      <c r="BEY190" s="145"/>
      <c r="BFB190" s="145"/>
      <c r="BFE190" s="145"/>
      <c r="BFG190" s="145"/>
      <c r="BFT190" s="145"/>
      <c r="BFU190" s="145"/>
      <c r="BFV190" s="145"/>
      <c r="BFW190" s="145"/>
      <c r="BFX190" s="145"/>
      <c r="BFY190" s="145"/>
      <c r="BFZ190" s="145"/>
      <c r="BGA190" s="145"/>
      <c r="BGB190" s="145"/>
      <c r="BGC190" s="145"/>
      <c r="BGD190" s="145"/>
      <c r="BGE190" s="145"/>
      <c r="BGF190" s="145"/>
      <c r="BGG190" s="145"/>
      <c r="BGK190" s="145"/>
      <c r="BGM190" s="145"/>
      <c r="BGN190" s="145"/>
      <c r="BGO190" s="145"/>
      <c r="BGP190" s="145"/>
      <c r="BGS190" s="145"/>
      <c r="BGU190" s="145"/>
      <c r="BGV190" s="145"/>
      <c r="BGW190" s="145"/>
      <c r="BGX190" s="145"/>
      <c r="BGY190" s="145"/>
      <c r="BGZ190" s="145"/>
      <c r="BHA190" s="145"/>
      <c r="BHB190" s="145"/>
      <c r="BHC190" s="145"/>
      <c r="BHD190" s="145"/>
      <c r="BHE190" s="145"/>
      <c r="BHF190" s="145"/>
      <c r="BHG190" s="145"/>
      <c r="BHJ190" s="145"/>
      <c r="BHM190" s="145"/>
      <c r="BHP190" s="145"/>
      <c r="BHS190" s="145"/>
      <c r="BHV190" s="145"/>
      <c r="BIH190" s="145"/>
      <c r="BIK190" s="145"/>
      <c r="BIN190" s="145"/>
      <c r="BIQ190" s="145"/>
      <c r="BIZ190" s="145"/>
      <c r="BJF190" s="145"/>
      <c r="BJI190" s="145"/>
      <c r="BJL190" s="145"/>
      <c r="BJO190" s="145"/>
      <c r="BJU190" s="145"/>
      <c r="BJX190" s="145"/>
      <c r="BKD190" s="145"/>
      <c r="BKF190" s="145"/>
      <c r="BKG190" s="145"/>
      <c r="BKI190" s="145"/>
      <c r="BKL190" s="145"/>
      <c r="BKO190" s="145"/>
      <c r="BKR190" s="145"/>
      <c r="BKZ190" s="145"/>
      <c r="BLE190" s="145"/>
      <c r="BLN190" s="145"/>
      <c r="BLQ190" s="145"/>
      <c r="BLY190" s="145"/>
      <c r="BMU190" s="145"/>
      <c r="BMV190" s="145"/>
      <c r="BMW190" s="145"/>
      <c r="BMX190" s="145"/>
      <c r="BMY190" s="145"/>
      <c r="BMZ190" s="145"/>
      <c r="BNR190" s="145"/>
      <c r="BNS190" s="145"/>
      <c r="BNV190" s="145"/>
      <c r="BNY190" s="145"/>
      <c r="BOA190" s="145"/>
      <c r="BOC190" s="145"/>
      <c r="BOF190" s="145"/>
      <c r="BOI190" s="145"/>
      <c r="BOL190" s="145"/>
      <c r="BOO190" s="145"/>
      <c r="BOR190" s="145"/>
      <c r="BOU190" s="145"/>
      <c r="BOX190" s="145"/>
      <c r="BPA190" s="145"/>
      <c r="BPC190" s="145"/>
      <c r="BPP190" s="145"/>
      <c r="BPQ190" s="145"/>
      <c r="BPR190" s="145"/>
      <c r="BPS190" s="145"/>
      <c r="BPT190" s="145"/>
      <c r="BPU190" s="145"/>
      <c r="BPV190" s="145"/>
      <c r="BPW190" s="145"/>
      <c r="BPX190" s="145"/>
      <c r="BPY190" s="145"/>
      <c r="BPZ190" s="145"/>
      <c r="BQA190" s="145"/>
      <c r="BQB190" s="145"/>
      <c r="BQC190" s="145"/>
      <c r="BQG190" s="145"/>
      <c r="BQI190" s="145"/>
      <c r="BQJ190" s="145"/>
      <c r="BQK190" s="145"/>
      <c r="BQL190" s="145"/>
      <c r="BQO190" s="145"/>
      <c r="BQQ190" s="145"/>
      <c r="BQR190" s="145"/>
      <c r="BQS190" s="145"/>
      <c r="BQT190" s="145"/>
      <c r="BQU190" s="145"/>
      <c r="BQV190" s="145"/>
      <c r="BQW190" s="145"/>
      <c r="BQX190" s="145"/>
      <c r="BQY190" s="145"/>
      <c r="BQZ190" s="145"/>
      <c r="BRA190" s="145"/>
      <c r="BRB190" s="145"/>
      <c r="BRC190" s="145"/>
      <c r="BRF190" s="145"/>
      <c r="BRI190" s="145"/>
      <c r="BRL190" s="145"/>
      <c r="BRO190" s="145"/>
      <c r="BRR190" s="145"/>
      <c r="BSD190" s="145"/>
      <c r="BSG190" s="145"/>
      <c r="BSJ190" s="145"/>
      <c r="BSM190" s="145"/>
      <c r="BSV190" s="145"/>
      <c r="BTB190" s="145"/>
      <c r="BTE190" s="145"/>
      <c r="BTH190" s="145"/>
      <c r="BTK190" s="145"/>
      <c r="BTQ190" s="145"/>
      <c r="BTT190" s="145"/>
      <c r="BTZ190" s="145"/>
      <c r="BUB190" s="145"/>
      <c r="BUC190" s="145"/>
      <c r="BUE190" s="145"/>
      <c r="BUH190" s="145"/>
      <c r="BUK190" s="145"/>
      <c r="BUN190" s="145"/>
      <c r="BUV190" s="145"/>
      <c r="BVA190" s="145"/>
      <c r="BVJ190" s="145"/>
      <c r="BVM190" s="145"/>
      <c r="BVU190" s="145"/>
      <c r="BWQ190" s="145"/>
      <c r="BWR190" s="145"/>
      <c r="BWS190" s="145"/>
      <c r="BWT190" s="145"/>
      <c r="BWU190" s="145"/>
      <c r="BWV190" s="145"/>
      <c r="BXN190" s="145"/>
      <c r="BXO190" s="145"/>
      <c r="BXR190" s="145"/>
      <c r="BXU190" s="145"/>
      <c r="BXW190" s="145"/>
      <c r="BXY190" s="145"/>
      <c r="BYB190" s="145"/>
      <c r="BYE190" s="145"/>
      <c r="BYH190" s="145"/>
      <c r="BYK190" s="145"/>
      <c r="BYN190" s="145"/>
      <c r="BYQ190" s="145"/>
      <c r="BYT190" s="145"/>
      <c r="BYW190" s="145"/>
      <c r="BYY190" s="145"/>
      <c r="BZL190" s="145"/>
      <c r="BZM190" s="145"/>
      <c r="BZN190" s="145"/>
      <c r="BZO190" s="145"/>
      <c r="BZP190" s="145"/>
      <c r="BZQ190" s="145"/>
      <c r="BZR190" s="145"/>
      <c r="BZS190" s="145"/>
      <c r="BZT190" s="145"/>
      <c r="BZU190" s="145"/>
      <c r="BZV190" s="145"/>
      <c r="BZW190" s="145"/>
      <c r="BZX190" s="145"/>
      <c r="BZY190" s="145"/>
      <c r="CAC190" s="145"/>
      <c r="CAE190" s="145"/>
      <c r="CAF190" s="145"/>
      <c r="CAG190" s="145"/>
      <c r="CAH190" s="145"/>
      <c r="CAK190" s="145"/>
      <c r="CAM190" s="145"/>
      <c r="CAN190" s="145"/>
      <c r="CAO190" s="145"/>
      <c r="CAP190" s="145"/>
      <c r="CAQ190" s="145"/>
      <c r="CAR190" s="145"/>
      <c r="CAS190" s="145"/>
      <c r="CAT190" s="145"/>
      <c r="CAU190" s="145"/>
      <c r="CAV190" s="145"/>
      <c r="CAW190" s="145"/>
      <c r="CAX190" s="145"/>
      <c r="CAY190" s="145"/>
      <c r="CBB190" s="145"/>
      <c r="CBE190" s="145"/>
      <c r="CBH190" s="145"/>
      <c r="CBK190" s="145"/>
      <c r="CBN190" s="145"/>
      <c r="CBZ190" s="145"/>
      <c r="CCC190" s="145"/>
      <c r="CCF190" s="145"/>
      <c r="CCI190" s="145"/>
      <c r="CCR190" s="145"/>
      <c r="CCX190" s="145"/>
      <c r="CDA190" s="145"/>
      <c r="CDD190" s="145"/>
      <c r="CDG190" s="145"/>
      <c r="CDM190" s="145"/>
      <c r="CDP190" s="145"/>
      <c r="CDV190" s="145"/>
      <c r="CDX190" s="145"/>
      <c r="CDY190" s="145"/>
      <c r="CEA190" s="145"/>
      <c r="CED190" s="145"/>
      <c r="CEG190" s="145"/>
      <c r="CEJ190" s="145"/>
      <c r="CER190" s="145"/>
      <c r="CEW190" s="145"/>
      <c r="CFF190" s="145"/>
      <c r="CFI190" s="145"/>
      <c r="CFQ190" s="145"/>
      <c r="CGM190" s="145"/>
      <c r="CGN190" s="145"/>
      <c r="CGO190" s="145"/>
      <c r="CGP190" s="145"/>
      <c r="CGQ190" s="145"/>
      <c r="CGR190" s="145"/>
      <c r="CHJ190" s="145"/>
      <c r="CHK190" s="145"/>
      <c r="CHN190" s="145"/>
      <c r="CHQ190" s="145"/>
      <c r="CHS190" s="145"/>
      <c r="CHU190" s="145"/>
      <c r="CHX190" s="145"/>
      <c r="CIA190" s="145"/>
      <c r="CID190" s="145"/>
      <c r="CIG190" s="145"/>
      <c r="CIJ190" s="145"/>
      <c r="CIM190" s="145"/>
      <c r="CIP190" s="145"/>
      <c r="CIS190" s="145"/>
      <c r="CIU190" s="145"/>
      <c r="CJH190" s="145"/>
      <c r="CJI190" s="145"/>
      <c r="CJJ190" s="145"/>
      <c r="CJK190" s="145"/>
      <c r="CJL190" s="145"/>
      <c r="CJM190" s="145"/>
      <c r="CJN190" s="145"/>
      <c r="CJO190" s="145"/>
      <c r="CJP190" s="145"/>
      <c r="CJQ190" s="145"/>
      <c r="CJR190" s="145"/>
      <c r="CJS190" s="145"/>
      <c r="CJT190" s="145"/>
      <c r="CJU190" s="145"/>
      <c r="CJY190" s="145"/>
      <c r="CKA190" s="145"/>
      <c r="CKB190" s="145"/>
      <c r="CKC190" s="145"/>
      <c r="CKD190" s="145"/>
      <c r="CKG190" s="145"/>
      <c r="CKI190" s="145"/>
      <c r="CKJ190" s="145"/>
      <c r="CKK190" s="145"/>
      <c r="CKL190" s="145"/>
      <c r="CKM190" s="145"/>
      <c r="CKN190" s="145"/>
      <c r="CKO190" s="145"/>
      <c r="CKP190" s="145"/>
      <c r="CKQ190" s="145"/>
      <c r="CKR190" s="145"/>
      <c r="CKS190" s="145"/>
      <c r="CKT190" s="145"/>
      <c r="CKU190" s="145"/>
      <c r="CKX190" s="145"/>
      <c r="CLA190" s="145"/>
      <c r="CLD190" s="145"/>
      <c r="CLG190" s="145"/>
      <c r="CLJ190" s="145"/>
      <c r="CLV190" s="145"/>
      <c r="CLY190" s="145"/>
      <c r="CMB190" s="145"/>
      <c r="CME190" s="145"/>
      <c r="CMN190" s="145"/>
      <c r="CMT190" s="145"/>
      <c r="CMW190" s="145"/>
      <c r="CMZ190" s="145"/>
      <c r="CNC190" s="145"/>
      <c r="CNI190" s="145"/>
      <c r="CNL190" s="145"/>
      <c r="CNR190" s="145"/>
      <c r="CNT190" s="145"/>
      <c r="CNU190" s="145"/>
      <c r="CNW190" s="145"/>
      <c r="CNZ190" s="145"/>
      <c r="COC190" s="145"/>
      <c r="COF190" s="145"/>
      <c r="CON190" s="145"/>
      <c r="COS190" s="145"/>
      <c r="CPB190" s="145"/>
      <c r="CPE190" s="145"/>
      <c r="CPM190" s="145"/>
      <c r="CQI190" s="145"/>
      <c r="CQJ190" s="145"/>
      <c r="CQK190" s="145"/>
      <c r="CQL190" s="145"/>
      <c r="CQM190" s="145"/>
      <c r="CQN190" s="145"/>
      <c r="CRF190" s="145"/>
      <c r="CRG190" s="145"/>
      <c r="CRJ190" s="145"/>
      <c r="CRM190" s="145"/>
      <c r="CRO190" s="145"/>
      <c r="CRQ190" s="145"/>
      <c r="CRT190" s="145"/>
      <c r="CRW190" s="145"/>
      <c r="CRZ190" s="145"/>
      <c r="CSC190" s="145"/>
      <c r="CSF190" s="145"/>
      <c r="CSI190" s="145"/>
      <c r="CSL190" s="145"/>
      <c r="CSO190" s="145"/>
      <c r="CSQ190" s="145"/>
      <c r="CTD190" s="145"/>
      <c r="CTE190" s="145"/>
      <c r="CTF190" s="145"/>
      <c r="CTG190" s="145"/>
      <c r="CTH190" s="145"/>
      <c r="CTI190" s="145"/>
      <c r="CTJ190" s="145"/>
      <c r="CTK190" s="145"/>
      <c r="CTL190" s="145"/>
      <c r="CTM190" s="145"/>
      <c r="CTN190" s="145"/>
      <c r="CTO190" s="145"/>
      <c r="CTP190" s="145"/>
      <c r="CTQ190" s="145"/>
      <c r="CTU190" s="145"/>
      <c r="CTW190" s="145"/>
      <c r="CTX190" s="145"/>
      <c r="CTY190" s="145"/>
      <c r="CTZ190" s="145"/>
      <c r="CUC190" s="145"/>
      <c r="CUE190" s="145"/>
      <c r="CUF190" s="145"/>
      <c r="CUG190" s="145"/>
      <c r="CUH190" s="145"/>
      <c r="CUI190" s="145"/>
      <c r="CUJ190" s="145"/>
      <c r="CUK190" s="145"/>
      <c r="CUL190" s="145"/>
      <c r="CUM190" s="145"/>
      <c r="CUN190" s="145"/>
      <c r="CUO190" s="145"/>
      <c r="CUP190" s="145"/>
      <c r="CUQ190" s="145"/>
      <c r="CUT190" s="145"/>
      <c r="CUW190" s="145"/>
      <c r="CUZ190" s="145"/>
      <c r="CVC190" s="145"/>
      <c r="CVF190" s="145"/>
      <c r="CVR190" s="145"/>
      <c r="CVU190" s="145"/>
      <c r="CVX190" s="145"/>
      <c r="CWA190" s="145"/>
      <c r="CWJ190" s="145"/>
      <c r="CWP190" s="145"/>
      <c r="CWS190" s="145"/>
      <c r="CWV190" s="145"/>
      <c r="CWY190" s="145"/>
      <c r="CXE190" s="145"/>
      <c r="CXH190" s="145"/>
      <c r="CXN190" s="145"/>
      <c r="CXP190" s="145"/>
      <c r="CXQ190" s="145"/>
      <c r="CXS190" s="145"/>
      <c r="CXV190" s="145"/>
      <c r="CXY190" s="145"/>
      <c r="CYB190" s="145"/>
      <c r="CYJ190" s="145"/>
      <c r="CYO190" s="145"/>
      <c r="CYX190" s="145"/>
      <c r="CZA190" s="145"/>
      <c r="CZI190" s="145"/>
      <c r="DAE190" s="145"/>
      <c r="DAF190" s="145"/>
      <c r="DAG190" s="145"/>
      <c r="DAH190" s="145"/>
      <c r="DAI190" s="145"/>
      <c r="DAJ190" s="145"/>
      <c r="DBB190" s="145"/>
      <c r="DBC190" s="145"/>
      <c r="DBF190" s="145"/>
      <c r="DBI190" s="145"/>
      <c r="DBK190" s="145"/>
      <c r="DBM190" s="145"/>
      <c r="DBP190" s="145"/>
      <c r="DBS190" s="145"/>
      <c r="DBV190" s="145"/>
      <c r="DBY190" s="145"/>
      <c r="DCB190" s="145"/>
      <c r="DCE190" s="145"/>
      <c r="DCH190" s="145"/>
      <c r="DCK190" s="145"/>
      <c r="DCM190" s="145"/>
      <c r="DCZ190" s="145"/>
      <c r="DDA190" s="145"/>
      <c r="DDB190" s="145"/>
      <c r="DDC190" s="145"/>
      <c r="DDD190" s="145"/>
      <c r="DDE190" s="145"/>
      <c r="DDF190" s="145"/>
      <c r="DDG190" s="145"/>
      <c r="DDH190" s="145"/>
      <c r="DDI190" s="145"/>
      <c r="DDJ190" s="145"/>
      <c r="DDK190" s="145"/>
      <c r="DDL190" s="145"/>
      <c r="DDM190" s="145"/>
      <c r="DDQ190" s="145"/>
      <c r="DDS190" s="145"/>
      <c r="DDT190" s="145"/>
      <c r="DDU190" s="145"/>
      <c r="DDV190" s="145"/>
      <c r="DDY190" s="145"/>
      <c r="DEA190" s="145"/>
      <c r="DEB190" s="145"/>
      <c r="DEC190" s="145"/>
      <c r="DED190" s="145"/>
      <c r="DEE190" s="145"/>
      <c r="DEF190" s="145"/>
      <c r="DEG190" s="145"/>
      <c r="DEH190" s="145"/>
      <c r="DEI190" s="145"/>
      <c r="DEJ190" s="145"/>
      <c r="DEK190" s="145"/>
      <c r="DEL190" s="145"/>
      <c r="DEM190" s="145"/>
      <c r="DEP190" s="145"/>
      <c r="DES190" s="145"/>
      <c r="DEV190" s="145"/>
      <c r="DEY190" s="145"/>
      <c r="DFB190" s="145"/>
      <c r="DFN190" s="145"/>
      <c r="DFQ190" s="145"/>
      <c r="DFT190" s="145"/>
      <c r="DFW190" s="145"/>
      <c r="DGF190" s="145"/>
      <c r="DGL190" s="145"/>
      <c r="DGO190" s="145"/>
      <c r="DGR190" s="145"/>
      <c r="DGU190" s="145"/>
      <c r="DHA190" s="145"/>
      <c r="DHD190" s="145"/>
      <c r="DHJ190" s="145"/>
      <c r="DHL190" s="145"/>
      <c r="DHM190" s="145"/>
      <c r="DHO190" s="145"/>
      <c r="DHR190" s="145"/>
      <c r="DHU190" s="145"/>
      <c r="DHX190" s="145"/>
      <c r="DIF190" s="145"/>
      <c r="DIK190" s="145"/>
      <c r="DIT190" s="145"/>
      <c r="DIW190" s="145"/>
      <c r="DJE190" s="145"/>
      <c r="DKA190" s="145"/>
      <c r="DKB190" s="145"/>
      <c r="DKC190" s="145"/>
      <c r="DKD190" s="145"/>
      <c r="DKE190" s="145"/>
      <c r="DKF190" s="145"/>
      <c r="DKX190" s="145"/>
      <c r="DKY190" s="145"/>
      <c r="DLB190" s="145"/>
      <c r="DLE190" s="145"/>
      <c r="DLG190" s="145"/>
      <c r="DLI190" s="145"/>
      <c r="DLL190" s="145"/>
      <c r="DLO190" s="145"/>
      <c r="DLR190" s="145"/>
      <c r="DLU190" s="145"/>
      <c r="DLX190" s="145"/>
      <c r="DMA190" s="145"/>
      <c r="DMD190" s="145"/>
      <c r="DMG190" s="145"/>
      <c r="DMI190" s="145"/>
      <c r="DMV190" s="145"/>
      <c r="DMW190" s="145"/>
      <c r="DMX190" s="145"/>
      <c r="DMY190" s="145"/>
      <c r="DMZ190" s="145"/>
      <c r="DNA190" s="145"/>
      <c r="DNB190" s="145"/>
      <c r="DNC190" s="145"/>
      <c r="DND190" s="145"/>
      <c r="DNE190" s="145"/>
      <c r="DNF190" s="145"/>
      <c r="DNG190" s="145"/>
      <c r="DNH190" s="145"/>
      <c r="DNI190" s="145"/>
      <c r="DNM190" s="145"/>
      <c r="DNO190" s="145"/>
      <c r="DNP190" s="145"/>
      <c r="DNQ190" s="145"/>
      <c r="DNR190" s="145"/>
      <c r="DNU190" s="145"/>
      <c r="DNW190" s="145"/>
      <c r="DNX190" s="145"/>
      <c r="DNY190" s="145"/>
      <c r="DNZ190" s="145"/>
      <c r="DOA190" s="145"/>
      <c r="DOB190" s="145"/>
      <c r="DOC190" s="145"/>
      <c r="DOD190" s="145"/>
      <c r="DOE190" s="145"/>
      <c r="DOF190" s="145"/>
      <c r="DOG190" s="145"/>
      <c r="DOH190" s="145"/>
      <c r="DOI190" s="145"/>
      <c r="DOL190" s="145"/>
      <c r="DOO190" s="145"/>
      <c r="DOR190" s="145"/>
      <c r="DOU190" s="145"/>
      <c r="DOX190" s="145"/>
      <c r="DPJ190" s="145"/>
      <c r="DPM190" s="145"/>
      <c r="DPP190" s="145"/>
      <c r="DPS190" s="145"/>
      <c r="DQB190" s="145"/>
      <c r="DQH190" s="145"/>
      <c r="DQK190" s="145"/>
      <c r="DQN190" s="145"/>
      <c r="DQQ190" s="145"/>
      <c r="DQW190" s="145"/>
      <c r="DQZ190" s="145"/>
      <c r="DRF190" s="145"/>
      <c r="DRH190" s="145"/>
      <c r="DRI190" s="145"/>
      <c r="DRK190" s="145"/>
      <c r="DRN190" s="145"/>
      <c r="DRQ190" s="145"/>
      <c r="DRT190" s="145"/>
      <c r="DSB190" s="145"/>
      <c r="DSG190" s="145"/>
      <c r="DSP190" s="145"/>
      <c r="DSS190" s="145"/>
      <c r="DTA190" s="145"/>
      <c r="DTW190" s="145"/>
      <c r="DTX190" s="145"/>
      <c r="DTY190" s="145"/>
      <c r="DTZ190" s="145"/>
      <c r="DUA190" s="145"/>
      <c r="DUB190" s="145"/>
      <c r="DUT190" s="145"/>
      <c r="DUU190" s="145"/>
      <c r="DUX190" s="145"/>
      <c r="DVA190" s="145"/>
      <c r="DVC190" s="145"/>
      <c r="DVE190" s="145"/>
      <c r="DVH190" s="145"/>
      <c r="DVK190" s="145"/>
      <c r="DVN190" s="145"/>
      <c r="DVQ190" s="145"/>
      <c r="DVT190" s="145"/>
      <c r="DVW190" s="145"/>
      <c r="DVZ190" s="145"/>
      <c r="DWC190" s="145"/>
      <c r="DWE190" s="145"/>
      <c r="DWR190" s="145"/>
      <c r="DWS190" s="145"/>
      <c r="DWT190" s="145"/>
      <c r="DWU190" s="145"/>
      <c r="DWV190" s="145"/>
      <c r="DWW190" s="145"/>
      <c r="DWX190" s="145"/>
      <c r="DWY190" s="145"/>
      <c r="DWZ190" s="145"/>
      <c r="DXA190" s="145"/>
      <c r="DXB190" s="145"/>
      <c r="DXC190" s="145"/>
      <c r="DXD190" s="145"/>
      <c r="DXE190" s="145"/>
      <c r="DXI190" s="145"/>
      <c r="DXK190" s="145"/>
      <c r="DXL190" s="145"/>
      <c r="DXM190" s="145"/>
      <c r="DXN190" s="145"/>
      <c r="DXQ190" s="145"/>
      <c r="DXS190" s="145"/>
      <c r="DXT190" s="145"/>
      <c r="DXU190" s="145"/>
      <c r="DXV190" s="145"/>
      <c r="DXW190" s="145"/>
      <c r="DXX190" s="145"/>
      <c r="DXY190" s="145"/>
      <c r="DXZ190" s="145"/>
      <c r="DYA190" s="145"/>
      <c r="DYB190" s="145"/>
      <c r="DYC190" s="145"/>
      <c r="DYD190" s="145"/>
      <c r="DYE190" s="145"/>
      <c r="DYH190" s="145"/>
      <c r="DYK190" s="145"/>
      <c r="DYN190" s="145"/>
      <c r="DYQ190" s="145"/>
      <c r="DYT190" s="145"/>
      <c r="DZF190" s="145"/>
      <c r="DZI190" s="145"/>
      <c r="DZL190" s="145"/>
      <c r="DZO190" s="145"/>
      <c r="DZX190" s="145"/>
      <c r="EAD190" s="145"/>
      <c r="EAG190" s="145"/>
      <c r="EAJ190" s="145"/>
      <c r="EAM190" s="145"/>
      <c r="EAS190" s="145"/>
      <c r="EAV190" s="145"/>
      <c r="EBB190" s="145"/>
      <c r="EBD190" s="145"/>
      <c r="EBE190" s="145"/>
      <c r="EBG190" s="145"/>
      <c r="EBJ190" s="145"/>
      <c r="EBM190" s="145"/>
      <c r="EBP190" s="145"/>
      <c r="EBX190" s="145"/>
      <c r="ECC190" s="145"/>
      <c r="ECL190" s="145"/>
      <c r="ECO190" s="145"/>
      <c r="ECW190" s="145"/>
      <c r="EDS190" s="145"/>
      <c r="EDT190" s="145"/>
      <c r="EDU190" s="145"/>
      <c r="EDV190" s="145"/>
      <c r="EDW190" s="145"/>
      <c r="EDX190" s="145"/>
      <c r="EEP190" s="145"/>
      <c r="EEQ190" s="145"/>
      <c r="EET190" s="145"/>
      <c r="EEW190" s="145"/>
      <c r="EEY190" s="145"/>
      <c r="EFA190" s="145"/>
      <c r="EFD190" s="145"/>
      <c r="EFG190" s="145"/>
      <c r="EFJ190" s="145"/>
      <c r="EFM190" s="145"/>
      <c r="EFP190" s="145"/>
      <c r="EFS190" s="145"/>
      <c r="EFV190" s="145"/>
      <c r="EFY190" s="145"/>
      <c r="EGA190" s="145"/>
      <c r="EGN190" s="145"/>
      <c r="EGO190" s="145"/>
      <c r="EGP190" s="145"/>
      <c r="EGQ190" s="145"/>
      <c r="EGR190" s="145"/>
      <c r="EGS190" s="145"/>
      <c r="EGT190" s="145"/>
      <c r="EGU190" s="145"/>
      <c r="EGV190" s="145"/>
      <c r="EGW190" s="145"/>
      <c r="EGX190" s="145"/>
      <c r="EGY190" s="145"/>
      <c r="EGZ190" s="145"/>
      <c r="EHA190" s="145"/>
      <c r="EHE190" s="145"/>
      <c r="EHG190" s="145"/>
      <c r="EHH190" s="145"/>
      <c r="EHI190" s="145"/>
      <c r="EHJ190" s="145"/>
      <c r="EHM190" s="145"/>
      <c r="EHO190" s="145"/>
      <c r="EHP190" s="145"/>
      <c r="EHQ190" s="145"/>
      <c r="EHR190" s="145"/>
      <c r="EHS190" s="145"/>
      <c r="EHT190" s="145"/>
      <c r="EHU190" s="145"/>
      <c r="EHV190" s="145"/>
      <c r="EHW190" s="145"/>
      <c r="EHX190" s="145"/>
      <c r="EHY190" s="145"/>
      <c r="EHZ190" s="145"/>
      <c r="EIA190" s="145"/>
      <c r="EID190" s="145"/>
      <c r="EIG190" s="145"/>
      <c r="EIJ190" s="145"/>
      <c r="EIM190" s="145"/>
      <c r="EIP190" s="145"/>
      <c r="EJB190" s="145"/>
      <c r="EJE190" s="145"/>
      <c r="EJH190" s="145"/>
      <c r="EJK190" s="145"/>
      <c r="EJT190" s="145"/>
      <c r="EJZ190" s="145"/>
      <c r="EKC190" s="145"/>
      <c r="EKF190" s="145"/>
      <c r="EKI190" s="145"/>
      <c r="EKO190" s="145"/>
      <c r="EKR190" s="145"/>
      <c r="EKX190" s="145"/>
      <c r="EKZ190" s="145"/>
      <c r="ELA190" s="145"/>
      <c r="ELC190" s="145"/>
      <c r="ELF190" s="145"/>
      <c r="ELI190" s="145"/>
      <c r="ELL190" s="145"/>
      <c r="ELT190" s="145"/>
      <c r="ELY190" s="145"/>
      <c r="EMH190" s="145"/>
      <c r="EMK190" s="145"/>
      <c r="EMS190" s="145"/>
      <c r="ENO190" s="145"/>
      <c r="ENP190" s="145"/>
      <c r="ENQ190" s="145"/>
      <c r="ENR190" s="145"/>
      <c r="ENS190" s="145"/>
      <c r="ENT190" s="145"/>
      <c r="EOL190" s="145"/>
      <c r="EOM190" s="145"/>
      <c r="EOP190" s="145"/>
      <c r="EOS190" s="145"/>
      <c r="EOU190" s="145"/>
      <c r="EOW190" s="145"/>
      <c r="EOZ190" s="145"/>
      <c r="EPC190" s="145"/>
      <c r="EPF190" s="145"/>
      <c r="EPI190" s="145"/>
      <c r="EPL190" s="145"/>
      <c r="EPO190" s="145"/>
      <c r="EPR190" s="145"/>
      <c r="EPU190" s="145"/>
      <c r="EPW190" s="145"/>
      <c r="EQJ190" s="145"/>
      <c r="EQK190" s="145"/>
      <c r="EQL190" s="145"/>
      <c r="EQM190" s="145"/>
      <c r="EQN190" s="145"/>
      <c r="EQO190" s="145"/>
      <c r="EQP190" s="145"/>
      <c r="EQQ190" s="145"/>
      <c r="EQR190" s="145"/>
      <c r="EQS190" s="145"/>
      <c r="EQT190" s="145"/>
      <c r="EQU190" s="145"/>
      <c r="EQV190" s="145"/>
      <c r="EQW190" s="145"/>
      <c r="ERA190" s="145"/>
      <c r="ERC190" s="145"/>
      <c r="ERD190" s="145"/>
      <c r="ERE190" s="145"/>
      <c r="ERF190" s="145"/>
      <c r="ERI190" s="145"/>
      <c r="ERK190" s="145"/>
      <c r="ERL190" s="145"/>
      <c r="ERM190" s="145"/>
      <c r="ERN190" s="145"/>
      <c r="ERO190" s="145"/>
      <c r="ERP190" s="145"/>
      <c r="ERQ190" s="145"/>
      <c r="ERR190" s="145"/>
      <c r="ERS190" s="145"/>
      <c r="ERT190" s="145"/>
      <c r="ERU190" s="145"/>
      <c r="ERV190" s="145"/>
      <c r="ERW190" s="145"/>
      <c r="ERZ190" s="145"/>
      <c r="ESC190" s="145"/>
      <c r="ESF190" s="145"/>
      <c r="ESI190" s="145"/>
      <c r="ESL190" s="145"/>
      <c r="ESX190" s="145"/>
      <c r="ETA190" s="145"/>
      <c r="ETD190" s="145"/>
      <c r="ETG190" s="145"/>
      <c r="ETP190" s="145"/>
      <c r="ETV190" s="145"/>
      <c r="ETY190" s="145"/>
      <c r="EUB190" s="145"/>
      <c r="EUE190" s="145"/>
      <c r="EUK190" s="145"/>
      <c r="EUN190" s="145"/>
      <c r="EUT190" s="145"/>
      <c r="EUV190" s="145"/>
      <c r="EUW190" s="145"/>
      <c r="EUY190" s="145"/>
      <c r="EVB190" s="145"/>
      <c r="EVE190" s="145"/>
      <c r="EVH190" s="145"/>
      <c r="EVP190" s="145"/>
      <c r="EVU190" s="145"/>
      <c r="EWD190" s="145"/>
      <c r="EWG190" s="145"/>
      <c r="EWO190" s="145"/>
      <c r="EXK190" s="145"/>
      <c r="EXL190" s="145"/>
      <c r="EXM190" s="145"/>
      <c r="EXN190" s="145"/>
      <c r="EXO190" s="145"/>
      <c r="EXP190" s="145"/>
      <c r="EYH190" s="145"/>
      <c r="EYI190" s="145"/>
      <c r="EYL190" s="145"/>
      <c r="EYO190" s="145"/>
      <c r="EYQ190" s="145"/>
      <c r="EYS190" s="145"/>
      <c r="EYV190" s="145"/>
      <c r="EYY190" s="145"/>
      <c r="EZB190" s="145"/>
      <c r="EZE190" s="145"/>
      <c r="EZH190" s="145"/>
      <c r="EZK190" s="145"/>
      <c r="EZN190" s="145"/>
      <c r="EZQ190" s="145"/>
      <c r="EZS190" s="145"/>
      <c r="FAF190" s="145"/>
      <c r="FAG190" s="145"/>
      <c r="FAH190" s="145"/>
      <c r="FAI190" s="145"/>
      <c r="FAJ190" s="145"/>
      <c r="FAK190" s="145"/>
      <c r="FAL190" s="145"/>
      <c r="FAM190" s="145"/>
      <c r="FAN190" s="145"/>
      <c r="FAO190" s="145"/>
      <c r="FAP190" s="145"/>
      <c r="FAQ190" s="145"/>
      <c r="FAR190" s="145"/>
      <c r="FAS190" s="145"/>
      <c r="FAW190" s="145"/>
      <c r="FAY190" s="145"/>
      <c r="FAZ190" s="145"/>
      <c r="FBA190" s="145"/>
      <c r="FBB190" s="145"/>
      <c r="FBE190" s="145"/>
      <c r="FBG190" s="145"/>
      <c r="FBH190" s="145"/>
      <c r="FBI190" s="145"/>
      <c r="FBJ190" s="145"/>
      <c r="FBK190" s="145"/>
      <c r="FBL190" s="145"/>
      <c r="FBM190" s="145"/>
      <c r="FBN190" s="145"/>
      <c r="FBO190" s="145"/>
      <c r="FBP190" s="145"/>
      <c r="FBQ190" s="145"/>
      <c r="FBR190" s="145"/>
      <c r="FBS190" s="145"/>
      <c r="FBV190" s="145"/>
      <c r="FBY190" s="145"/>
      <c r="FCB190" s="145"/>
      <c r="FCE190" s="145"/>
      <c r="FCH190" s="145"/>
      <c r="FCT190" s="145"/>
      <c r="FCW190" s="145"/>
      <c r="FCZ190" s="145"/>
      <c r="FDC190" s="145"/>
      <c r="FDL190" s="145"/>
      <c r="FDR190" s="145"/>
      <c r="FDU190" s="145"/>
      <c r="FDX190" s="145"/>
      <c r="FEA190" s="145"/>
      <c r="FEG190" s="145"/>
      <c r="FEJ190" s="145"/>
      <c r="FEP190" s="145"/>
      <c r="FER190" s="145"/>
      <c r="FES190" s="145"/>
      <c r="FEU190" s="145"/>
      <c r="FEX190" s="145"/>
      <c r="FFA190" s="145"/>
      <c r="FFD190" s="145"/>
      <c r="FFL190" s="145"/>
      <c r="FFQ190" s="145"/>
      <c r="FFZ190" s="145"/>
      <c r="FGC190" s="145"/>
      <c r="FGK190" s="145"/>
      <c r="FHG190" s="145"/>
      <c r="FHH190" s="145"/>
      <c r="FHI190" s="145"/>
      <c r="FHJ190" s="145"/>
      <c r="FHK190" s="145"/>
      <c r="FHL190" s="145"/>
      <c r="FID190" s="145"/>
      <c r="FIE190" s="145"/>
      <c r="FIH190" s="145"/>
      <c r="FIK190" s="145"/>
      <c r="FIM190" s="145"/>
      <c r="FIO190" s="145"/>
      <c r="FIR190" s="145"/>
      <c r="FIU190" s="145"/>
      <c r="FIX190" s="145"/>
      <c r="FJA190" s="145"/>
      <c r="FJD190" s="145"/>
      <c r="FJG190" s="145"/>
      <c r="FJJ190" s="145"/>
      <c r="FJM190" s="145"/>
      <c r="FJO190" s="145"/>
      <c r="FKB190" s="145"/>
      <c r="FKC190" s="145"/>
      <c r="FKD190" s="145"/>
      <c r="FKE190" s="145"/>
      <c r="FKF190" s="145"/>
      <c r="FKG190" s="145"/>
      <c r="FKH190" s="145"/>
      <c r="FKI190" s="145"/>
      <c r="FKJ190" s="145"/>
      <c r="FKK190" s="145"/>
      <c r="FKL190" s="145"/>
      <c r="FKM190" s="145"/>
      <c r="FKN190" s="145"/>
      <c r="FKO190" s="145"/>
      <c r="FKS190" s="145"/>
      <c r="FKU190" s="145"/>
      <c r="FKV190" s="145"/>
      <c r="FKW190" s="145"/>
      <c r="FKX190" s="145"/>
      <c r="FLA190" s="145"/>
      <c r="FLC190" s="145"/>
      <c r="FLD190" s="145"/>
      <c r="FLE190" s="145"/>
      <c r="FLF190" s="145"/>
      <c r="FLG190" s="145"/>
      <c r="FLH190" s="145"/>
      <c r="FLI190" s="145"/>
      <c r="FLJ190" s="145"/>
      <c r="FLK190" s="145"/>
      <c r="FLL190" s="145"/>
      <c r="FLM190" s="145"/>
      <c r="FLN190" s="145"/>
      <c r="FLO190" s="145"/>
      <c r="FLR190" s="145"/>
      <c r="FLU190" s="145"/>
      <c r="FLX190" s="145"/>
      <c r="FMA190" s="145"/>
      <c r="FMD190" s="145"/>
      <c r="FMP190" s="145"/>
      <c r="FMS190" s="145"/>
      <c r="FMV190" s="145"/>
      <c r="FMY190" s="145"/>
      <c r="FNH190" s="145"/>
      <c r="FNN190" s="145"/>
      <c r="FNQ190" s="145"/>
      <c r="FNT190" s="145"/>
      <c r="FNW190" s="145"/>
      <c r="FOC190" s="145"/>
      <c r="FOF190" s="145"/>
      <c r="FOL190" s="145"/>
      <c r="FON190" s="145"/>
      <c r="FOO190" s="145"/>
      <c r="FOQ190" s="145"/>
      <c r="FOT190" s="145"/>
      <c r="FOW190" s="145"/>
      <c r="FOZ190" s="145"/>
      <c r="FPH190" s="145"/>
      <c r="FPM190" s="145"/>
      <c r="FPV190" s="145"/>
      <c r="FPY190" s="145"/>
      <c r="FQG190" s="145"/>
      <c r="FRC190" s="145"/>
      <c r="FRD190" s="145"/>
      <c r="FRE190" s="145"/>
      <c r="FRF190" s="145"/>
      <c r="FRG190" s="145"/>
      <c r="FRH190" s="145"/>
      <c r="FRZ190" s="145"/>
      <c r="FSA190" s="145"/>
      <c r="FSD190" s="145"/>
      <c r="FSG190" s="145"/>
      <c r="FSI190" s="145"/>
      <c r="FSK190" s="145"/>
      <c r="FSN190" s="145"/>
      <c r="FSQ190" s="145"/>
      <c r="FST190" s="145"/>
      <c r="FSW190" s="145"/>
      <c r="FSZ190" s="145"/>
      <c r="FTC190" s="145"/>
      <c r="FTF190" s="145"/>
      <c r="FTI190" s="145"/>
      <c r="FTK190" s="145"/>
      <c r="FTX190" s="145"/>
      <c r="FTY190" s="145"/>
      <c r="FTZ190" s="145"/>
      <c r="FUA190" s="145"/>
      <c r="FUB190" s="145"/>
      <c r="FUC190" s="145"/>
      <c r="FUD190" s="145"/>
      <c r="FUE190" s="145"/>
      <c r="FUF190" s="145"/>
      <c r="FUG190" s="145"/>
      <c r="FUH190" s="145"/>
      <c r="FUI190" s="145"/>
      <c r="FUJ190" s="145"/>
      <c r="FUK190" s="145"/>
      <c r="FUO190" s="145"/>
      <c r="FUQ190" s="145"/>
      <c r="FUR190" s="145"/>
      <c r="FUS190" s="145"/>
      <c r="FUT190" s="145"/>
      <c r="FUW190" s="145"/>
      <c r="FUY190" s="145"/>
      <c r="FUZ190" s="145"/>
      <c r="FVA190" s="145"/>
      <c r="FVB190" s="145"/>
      <c r="FVC190" s="145"/>
      <c r="FVD190" s="145"/>
      <c r="FVE190" s="145"/>
      <c r="FVF190" s="145"/>
      <c r="FVG190" s="145"/>
      <c r="FVH190" s="145"/>
      <c r="FVI190" s="145"/>
      <c r="FVJ190" s="145"/>
      <c r="FVK190" s="145"/>
      <c r="FVN190" s="145"/>
      <c r="FVQ190" s="145"/>
      <c r="FVT190" s="145"/>
      <c r="FVW190" s="145"/>
      <c r="FVZ190" s="145"/>
      <c r="FWL190" s="145"/>
      <c r="FWO190" s="145"/>
      <c r="FWR190" s="145"/>
      <c r="FWU190" s="145"/>
      <c r="FXD190" s="145"/>
      <c r="FXJ190" s="145"/>
      <c r="FXM190" s="145"/>
      <c r="FXP190" s="145"/>
      <c r="FXS190" s="145"/>
      <c r="FXY190" s="145"/>
      <c r="FYB190" s="145"/>
      <c r="FYH190" s="145"/>
      <c r="FYJ190" s="145"/>
      <c r="FYK190" s="145"/>
      <c r="FYM190" s="145"/>
      <c r="FYP190" s="145"/>
      <c r="FYS190" s="145"/>
      <c r="FYV190" s="145"/>
      <c r="FZD190" s="145"/>
      <c r="FZI190" s="145"/>
      <c r="FZR190" s="145"/>
      <c r="FZU190" s="145"/>
      <c r="GAC190" s="145"/>
      <c r="GAY190" s="145"/>
      <c r="GAZ190" s="145"/>
      <c r="GBA190" s="145"/>
      <c r="GBB190" s="145"/>
      <c r="GBC190" s="145"/>
      <c r="GBD190" s="145"/>
      <c r="GBV190" s="145"/>
      <c r="GBW190" s="145"/>
      <c r="GBZ190" s="145"/>
      <c r="GCC190" s="145"/>
      <c r="GCE190" s="145"/>
      <c r="GCG190" s="145"/>
      <c r="GCJ190" s="145"/>
      <c r="GCM190" s="145"/>
      <c r="GCP190" s="145"/>
      <c r="GCS190" s="145"/>
      <c r="GCV190" s="145"/>
      <c r="GCY190" s="145"/>
      <c r="GDB190" s="145"/>
      <c r="GDE190" s="145"/>
      <c r="GDG190" s="145"/>
      <c r="GDT190" s="145"/>
      <c r="GDU190" s="145"/>
      <c r="GDV190" s="145"/>
      <c r="GDW190" s="145"/>
      <c r="GDX190" s="145"/>
      <c r="GDY190" s="145"/>
      <c r="GDZ190" s="145"/>
      <c r="GEA190" s="145"/>
      <c r="GEB190" s="145"/>
      <c r="GEC190" s="145"/>
      <c r="GED190" s="145"/>
      <c r="GEE190" s="145"/>
      <c r="GEF190" s="145"/>
      <c r="GEG190" s="145"/>
      <c r="GEK190" s="145"/>
      <c r="GEM190" s="145"/>
      <c r="GEN190" s="145"/>
      <c r="GEO190" s="145"/>
      <c r="GEP190" s="145"/>
      <c r="GES190" s="145"/>
      <c r="GEU190" s="145"/>
      <c r="GEV190" s="145"/>
      <c r="GEW190" s="145"/>
      <c r="GEX190" s="145"/>
      <c r="GEY190" s="145"/>
      <c r="GEZ190" s="145"/>
      <c r="GFA190" s="145"/>
      <c r="GFB190" s="145"/>
      <c r="GFC190" s="145"/>
      <c r="GFD190" s="145"/>
      <c r="GFE190" s="145"/>
      <c r="GFF190" s="145"/>
      <c r="GFG190" s="145"/>
      <c r="GFJ190" s="145"/>
      <c r="GFM190" s="145"/>
      <c r="GFP190" s="145"/>
      <c r="GFS190" s="145"/>
      <c r="GFV190" s="145"/>
      <c r="GGH190" s="145"/>
      <c r="GGK190" s="145"/>
      <c r="GGN190" s="145"/>
      <c r="GGQ190" s="145"/>
      <c r="GGZ190" s="145"/>
      <c r="GHF190" s="145"/>
      <c r="GHI190" s="145"/>
      <c r="GHL190" s="145"/>
      <c r="GHO190" s="145"/>
      <c r="GHU190" s="145"/>
      <c r="GHX190" s="145"/>
      <c r="GID190" s="145"/>
      <c r="GIF190" s="145"/>
      <c r="GIG190" s="145"/>
      <c r="GII190" s="145"/>
      <c r="GIL190" s="145"/>
      <c r="GIO190" s="145"/>
      <c r="GIR190" s="145"/>
      <c r="GIZ190" s="145"/>
      <c r="GJE190" s="145"/>
      <c r="GJN190" s="145"/>
      <c r="GJQ190" s="145"/>
      <c r="GJY190" s="145"/>
      <c r="GKU190" s="145"/>
      <c r="GKV190" s="145"/>
      <c r="GKW190" s="145"/>
      <c r="GKX190" s="145"/>
      <c r="GKY190" s="145"/>
      <c r="GKZ190" s="145"/>
      <c r="GLR190" s="145"/>
      <c r="GLS190" s="145"/>
      <c r="GLV190" s="145"/>
      <c r="GLY190" s="145"/>
      <c r="GMA190" s="145"/>
      <c r="GMC190" s="145"/>
      <c r="GMF190" s="145"/>
      <c r="GMI190" s="145"/>
      <c r="GML190" s="145"/>
      <c r="GMO190" s="145"/>
      <c r="GMR190" s="145"/>
      <c r="GMU190" s="145"/>
      <c r="GMX190" s="145"/>
      <c r="GNA190" s="145"/>
      <c r="GNC190" s="145"/>
      <c r="GNP190" s="145"/>
      <c r="GNQ190" s="145"/>
      <c r="GNR190" s="145"/>
      <c r="GNS190" s="145"/>
      <c r="GNT190" s="145"/>
      <c r="GNU190" s="145"/>
      <c r="GNV190" s="145"/>
      <c r="GNW190" s="145"/>
      <c r="GNX190" s="145"/>
      <c r="GNY190" s="145"/>
      <c r="GNZ190" s="145"/>
      <c r="GOA190" s="145"/>
      <c r="GOB190" s="145"/>
      <c r="GOC190" s="145"/>
      <c r="GOG190" s="145"/>
      <c r="GOI190" s="145"/>
      <c r="GOJ190" s="145"/>
      <c r="GOK190" s="145"/>
      <c r="GOL190" s="145"/>
      <c r="GOO190" s="145"/>
      <c r="GOQ190" s="145"/>
      <c r="GOR190" s="145"/>
      <c r="GOS190" s="145"/>
      <c r="GOT190" s="145"/>
      <c r="GOU190" s="145"/>
      <c r="GOV190" s="145"/>
      <c r="GOW190" s="145"/>
      <c r="GOX190" s="145"/>
      <c r="GOY190" s="145"/>
      <c r="GOZ190" s="145"/>
      <c r="GPA190" s="145"/>
      <c r="GPB190" s="145"/>
      <c r="GPC190" s="145"/>
      <c r="GPF190" s="145"/>
      <c r="GPI190" s="145"/>
      <c r="GPL190" s="145"/>
      <c r="GPO190" s="145"/>
      <c r="GPR190" s="145"/>
      <c r="GQD190" s="145"/>
      <c r="GQG190" s="145"/>
      <c r="GQJ190" s="145"/>
      <c r="GQM190" s="145"/>
      <c r="GQV190" s="145"/>
      <c r="GRB190" s="145"/>
      <c r="GRE190" s="145"/>
      <c r="GRH190" s="145"/>
      <c r="GRK190" s="145"/>
      <c r="GRQ190" s="145"/>
      <c r="GRT190" s="145"/>
      <c r="GRZ190" s="145"/>
      <c r="GSB190" s="145"/>
      <c r="GSC190" s="145"/>
      <c r="GSE190" s="145"/>
      <c r="GSH190" s="145"/>
      <c r="GSK190" s="145"/>
      <c r="GSN190" s="145"/>
      <c r="GSV190" s="145"/>
      <c r="GTA190" s="145"/>
      <c r="GTJ190" s="145"/>
      <c r="GTM190" s="145"/>
      <c r="GTU190" s="145"/>
      <c r="GUQ190" s="145"/>
      <c r="GUR190" s="145"/>
      <c r="GUS190" s="145"/>
      <c r="GUT190" s="145"/>
      <c r="GUU190" s="145"/>
      <c r="GUV190" s="145"/>
      <c r="GVN190" s="145"/>
      <c r="GVO190" s="145"/>
      <c r="GVR190" s="145"/>
      <c r="GVU190" s="145"/>
      <c r="GVW190" s="145"/>
      <c r="GVY190" s="145"/>
      <c r="GWB190" s="145"/>
      <c r="GWE190" s="145"/>
      <c r="GWH190" s="145"/>
      <c r="GWK190" s="145"/>
      <c r="GWN190" s="145"/>
      <c r="GWQ190" s="145"/>
      <c r="GWT190" s="145"/>
      <c r="GWW190" s="145"/>
      <c r="GWY190" s="145"/>
      <c r="GXL190" s="145"/>
      <c r="GXM190" s="145"/>
      <c r="GXN190" s="145"/>
      <c r="GXO190" s="145"/>
      <c r="GXP190" s="145"/>
      <c r="GXQ190" s="145"/>
      <c r="GXR190" s="145"/>
      <c r="GXS190" s="145"/>
      <c r="GXT190" s="145"/>
      <c r="GXU190" s="145"/>
      <c r="GXV190" s="145"/>
      <c r="GXW190" s="145"/>
      <c r="GXX190" s="145"/>
      <c r="GXY190" s="145"/>
      <c r="GYC190" s="145"/>
      <c r="GYE190" s="145"/>
      <c r="GYF190" s="145"/>
      <c r="GYG190" s="145"/>
      <c r="GYH190" s="145"/>
      <c r="GYK190" s="145"/>
      <c r="GYM190" s="145"/>
      <c r="GYN190" s="145"/>
      <c r="GYO190" s="145"/>
      <c r="GYP190" s="145"/>
      <c r="GYQ190" s="145"/>
      <c r="GYR190" s="145"/>
      <c r="GYS190" s="145"/>
      <c r="GYT190" s="145"/>
      <c r="GYU190" s="145"/>
      <c r="GYV190" s="145"/>
      <c r="GYW190" s="145"/>
      <c r="GYX190" s="145"/>
      <c r="GYY190" s="145"/>
      <c r="GZB190" s="145"/>
      <c r="GZE190" s="145"/>
      <c r="GZH190" s="145"/>
      <c r="GZK190" s="145"/>
      <c r="GZN190" s="145"/>
      <c r="GZZ190" s="145"/>
      <c r="HAC190" s="145"/>
      <c r="HAF190" s="145"/>
      <c r="HAI190" s="145"/>
      <c r="HAR190" s="145"/>
      <c r="HAX190" s="145"/>
      <c r="HBA190" s="145"/>
      <c r="HBD190" s="145"/>
      <c r="HBG190" s="145"/>
      <c r="HBM190" s="145"/>
      <c r="HBP190" s="145"/>
      <c r="HBV190" s="145"/>
      <c r="HBX190" s="145"/>
      <c r="HBY190" s="145"/>
      <c r="HCA190" s="145"/>
      <c r="HCD190" s="145"/>
      <c r="HCG190" s="145"/>
      <c r="HCJ190" s="145"/>
      <c r="HCR190" s="145"/>
      <c r="HCW190" s="145"/>
      <c r="HDF190" s="145"/>
      <c r="HDI190" s="145"/>
      <c r="HDQ190" s="145"/>
      <c r="HEM190" s="145"/>
      <c r="HEN190" s="145"/>
      <c r="HEO190" s="145"/>
      <c r="HEP190" s="145"/>
      <c r="HEQ190" s="145"/>
      <c r="HER190" s="145"/>
      <c r="HFJ190" s="145"/>
      <c r="HFK190" s="145"/>
      <c r="HFN190" s="145"/>
      <c r="HFQ190" s="145"/>
      <c r="HFS190" s="145"/>
      <c r="HFU190" s="145"/>
      <c r="HFX190" s="145"/>
      <c r="HGA190" s="145"/>
      <c r="HGD190" s="145"/>
      <c r="HGG190" s="145"/>
      <c r="HGJ190" s="145"/>
      <c r="HGM190" s="145"/>
      <c r="HGP190" s="145"/>
      <c r="HGS190" s="145"/>
      <c r="HGU190" s="145"/>
      <c r="HHH190" s="145"/>
      <c r="HHI190" s="145"/>
      <c r="HHJ190" s="145"/>
      <c r="HHK190" s="145"/>
      <c r="HHL190" s="145"/>
      <c r="HHM190" s="145"/>
      <c r="HHN190" s="145"/>
      <c r="HHO190" s="145"/>
      <c r="HHP190" s="145"/>
      <c r="HHQ190" s="145"/>
      <c r="HHR190" s="145"/>
      <c r="HHS190" s="145"/>
      <c r="HHT190" s="145"/>
      <c r="HHU190" s="145"/>
      <c r="HHY190" s="145"/>
      <c r="HIA190" s="145"/>
      <c r="HIB190" s="145"/>
      <c r="HIC190" s="145"/>
      <c r="HID190" s="145"/>
      <c r="HIG190" s="145"/>
      <c r="HII190" s="145"/>
      <c r="HIJ190" s="145"/>
      <c r="HIK190" s="145"/>
      <c r="HIL190" s="145"/>
      <c r="HIM190" s="145"/>
      <c r="HIN190" s="145"/>
      <c r="HIO190" s="145"/>
      <c r="HIP190" s="145"/>
      <c r="HIQ190" s="145"/>
      <c r="HIR190" s="145"/>
      <c r="HIS190" s="145"/>
      <c r="HIT190" s="145"/>
      <c r="HIU190" s="145"/>
      <c r="HIX190" s="145"/>
      <c r="HJA190" s="145"/>
      <c r="HJD190" s="145"/>
      <c r="HJG190" s="145"/>
      <c r="HJJ190" s="145"/>
      <c r="HJV190" s="145"/>
      <c r="HJY190" s="145"/>
      <c r="HKB190" s="145"/>
      <c r="HKE190" s="145"/>
      <c r="HKN190" s="145"/>
      <c r="HKT190" s="145"/>
      <c r="HKW190" s="145"/>
      <c r="HKZ190" s="145"/>
      <c r="HLC190" s="145"/>
      <c r="HLI190" s="145"/>
      <c r="HLL190" s="145"/>
      <c r="HLR190" s="145"/>
      <c r="HLT190" s="145"/>
      <c r="HLU190" s="145"/>
      <c r="HLW190" s="145"/>
      <c r="HLZ190" s="145"/>
      <c r="HMC190" s="145"/>
      <c r="HMF190" s="145"/>
      <c r="HMN190" s="145"/>
      <c r="HMS190" s="145"/>
      <c r="HNB190" s="145"/>
      <c r="HNE190" s="145"/>
      <c r="HNM190" s="145"/>
      <c r="HOI190" s="145"/>
      <c r="HOJ190" s="145"/>
      <c r="HOK190" s="145"/>
      <c r="HOL190" s="145"/>
      <c r="HOM190" s="145"/>
      <c r="HON190" s="145"/>
      <c r="HPF190" s="145"/>
      <c r="HPG190" s="145"/>
      <c r="HPJ190" s="145"/>
      <c r="HPM190" s="145"/>
      <c r="HPO190" s="145"/>
      <c r="HPQ190" s="145"/>
      <c r="HPT190" s="145"/>
      <c r="HPW190" s="145"/>
      <c r="HPZ190" s="145"/>
      <c r="HQC190" s="145"/>
      <c r="HQF190" s="145"/>
      <c r="HQI190" s="145"/>
      <c r="HQL190" s="145"/>
      <c r="HQO190" s="145"/>
      <c r="HQQ190" s="145"/>
      <c r="HRD190" s="145"/>
      <c r="HRE190" s="145"/>
      <c r="HRF190" s="145"/>
      <c r="HRG190" s="145"/>
      <c r="HRH190" s="145"/>
      <c r="HRI190" s="145"/>
      <c r="HRJ190" s="145"/>
      <c r="HRK190" s="145"/>
      <c r="HRL190" s="145"/>
      <c r="HRM190" s="145"/>
      <c r="HRN190" s="145"/>
      <c r="HRO190" s="145"/>
      <c r="HRP190" s="145"/>
      <c r="HRQ190" s="145"/>
      <c r="HRU190" s="145"/>
      <c r="HRW190" s="145"/>
      <c r="HRX190" s="145"/>
      <c r="HRY190" s="145"/>
      <c r="HRZ190" s="145"/>
      <c r="HSC190" s="145"/>
      <c r="HSE190" s="145"/>
      <c r="HSF190" s="145"/>
      <c r="HSG190" s="145"/>
      <c r="HSH190" s="145"/>
      <c r="HSI190" s="145"/>
      <c r="HSJ190" s="145"/>
      <c r="HSK190" s="145"/>
      <c r="HSL190" s="145"/>
      <c r="HSM190" s="145"/>
      <c r="HSN190" s="145"/>
      <c r="HSO190" s="145"/>
      <c r="HSP190" s="145"/>
      <c r="HSQ190" s="145"/>
      <c r="HST190" s="145"/>
      <c r="HSW190" s="145"/>
      <c r="HSZ190" s="145"/>
      <c r="HTC190" s="145"/>
      <c r="HTF190" s="145"/>
      <c r="HTR190" s="145"/>
      <c r="HTU190" s="145"/>
      <c r="HTX190" s="145"/>
      <c r="HUA190" s="145"/>
      <c r="HUJ190" s="145"/>
      <c r="HUP190" s="145"/>
      <c r="HUS190" s="145"/>
      <c r="HUV190" s="145"/>
      <c r="HUY190" s="145"/>
      <c r="HVE190" s="145"/>
      <c r="HVH190" s="145"/>
      <c r="HVN190" s="145"/>
      <c r="HVP190" s="145"/>
      <c r="HVQ190" s="145"/>
      <c r="HVS190" s="145"/>
      <c r="HVV190" s="145"/>
      <c r="HVY190" s="145"/>
      <c r="HWB190" s="145"/>
      <c r="HWJ190" s="145"/>
      <c r="HWO190" s="145"/>
      <c r="HWX190" s="145"/>
      <c r="HXA190" s="145"/>
      <c r="HXI190" s="145"/>
      <c r="HYE190" s="145"/>
      <c r="HYF190" s="145"/>
      <c r="HYG190" s="145"/>
      <c r="HYH190" s="145"/>
      <c r="HYI190" s="145"/>
      <c r="HYJ190" s="145"/>
      <c r="HZB190" s="145"/>
      <c r="HZC190" s="145"/>
      <c r="HZF190" s="145"/>
      <c r="HZI190" s="145"/>
      <c r="HZK190" s="145"/>
      <c r="HZM190" s="145"/>
      <c r="HZP190" s="145"/>
      <c r="HZS190" s="145"/>
      <c r="HZV190" s="145"/>
      <c r="HZY190" s="145"/>
      <c r="IAB190" s="145"/>
      <c r="IAE190" s="145"/>
      <c r="IAH190" s="145"/>
      <c r="IAK190" s="145"/>
      <c r="IAM190" s="145"/>
      <c r="IAZ190" s="145"/>
      <c r="IBA190" s="145"/>
      <c r="IBB190" s="145"/>
      <c r="IBC190" s="145"/>
      <c r="IBD190" s="145"/>
      <c r="IBE190" s="145"/>
      <c r="IBF190" s="145"/>
      <c r="IBG190" s="145"/>
      <c r="IBH190" s="145"/>
      <c r="IBI190" s="145"/>
      <c r="IBJ190" s="145"/>
      <c r="IBK190" s="145"/>
      <c r="IBL190" s="145"/>
      <c r="IBM190" s="145"/>
      <c r="IBQ190" s="145"/>
      <c r="IBS190" s="145"/>
      <c r="IBT190" s="145"/>
      <c r="IBU190" s="145"/>
      <c r="IBV190" s="145"/>
      <c r="IBY190" s="145"/>
      <c r="ICA190" s="145"/>
      <c r="ICB190" s="145"/>
      <c r="ICC190" s="145"/>
      <c r="ICD190" s="145"/>
      <c r="ICE190" s="145"/>
      <c r="ICF190" s="145"/>
      <c r="ICG190" s="145"/>
      <c r="ICH190" s="145"/>
      <c r="ICI190" s="145"/>
      <c r="ICJ190" s="145"/>
      <c r="ICK190" s="145"/>
      <c r="ICL190" s="145"/>
      <c r="ICM190" s="145"/>
      <c r="ICP190" s="145"/>
      <c r="ICS190" s="145"/>
      <c r="ICV190" s="145"/>
      <c r="ICY190" s="145"/>
      <c r="IDB190" s="145"/>
      <c r="IDN190" s="145"/>
      <c r="IDQ190" s="145"/>
      <c r="IDT190" s="145"/>
      <c r="IDW190" s="145"/>
      <c r="IEF190" s="145"/>
      <c r="IEL190" s="145"/>
      <c r="IEO190" s="145"/>
      <c r="IER190" s="145"/>
      <c r="IEU190" s="145"/>
      <c r="IFA190" s="145"/>
      <c r="IFD190" s="145"/>
      <c r="IFJ190" s="145"/>
      <c r="IFL190" s="145"/>
      <c r="IFM190" s="145"/>
      <c r="IFO190" s="145"/>
      <c r="IFR190" s="145"/>
      <c r="IFU190" s="145"/>
      <c r="IFX190" s="145"/>
      <c r="IGF190" s="145"/>
      <c r="IGK190" s="145"/>
      <c r="IGT190" s="145"/>
      <c r="IGW190" s="145"/>
      <c r="IHE190" s="145"/>
      <c r="IIA190" s="145"/>
      <c r="IIB190" s="145"/>
      <c r="IIC190" s="145"/>
      <c r="IID190" s="145"/>
      <c r="IIE190" s="145"/>
      <c r="IIF190" s="145"/>
      <c r="IIX190" s="145"/>
      <c r="IIY190" s="145"/>
      <c r="IJB190" s="145"/>
      <c r="IJE190" s="145"/>
      <c r="IJG190" s="145"/>
      <c r="IJI190" s="145"/>
      <c r="IJL190" s="145"/>
      <c r="IJO190" s="145"/>
      <c r="IJR190" s="145"/>
      <c r="IJU190" s="145"/>
      <c r="IJX190" s="145"/>
      <c r="IKA190" s="145"/>
      <c r="IKD190" s="145"/>
      <c r="IKG190" s="145"/>
      <c r="IKI190" s="145"/>
      <c r="IKV190" s="145"/>
      <c r="IKW190" s="145"/>
      <c r="IKX190" s="145"/>
      <c r="IKY190" s="145"/>
      <c r="IKZ190" s="145"/>
      <c r="ILA190" s="145"/>
      <c r="ILB190" s="145"/>
      <c r="ILC190" s="145"/>
      <c r="ILD190" s="145"/>
      <c r="ILE190" s="145"/>
      <c r="ILF190" s="145"/>
      <c r="ILG190" s="145"/>
      <c r="ILH190" s="145"/>
      <c r="ILI190" s="145"/>
      <c r="ILM190" s="145"/>
      <c r="ILO190" s="145"/>
      <c r="ILP190" s="145"/>
      <c r="ILQ190" s="145"/>
      <c r="ILR190" s="145"/>
      <c r="ILU190" s="145"/>
      <c r="ILW190" s="145"/>
      <c r="ILX190" s="145"/>
      <c r="ILY190" s="145"/>
      <c r="ILZ190" s="145"/>
      <c r="IMA190" s="145"/>
      <c r="IMB190" s="145"/>
      <c r="IMC190" s="145"/>
      <c r="IMD190" s="145"/>
      <c r="IME190" s="145"/>
      <c r="IMF190" s="145"/>
      <c r="IMG190" s="145"/>
      <c r="IMH190" s="145"/>
      <c r="IMI190" s="145"/>
      <c r="IML190" s="145"/>
      <c r="IMO190" s="145"/>
      <c r="IMR190" s="145"/>
      <c r="IMU190" s="145"/>
      <c r="IMX190" s="145"/>
      <c r="INJ190" s="145"/>
      <c r="INM190" s="145"/>
      <c r="INP190" s="145"/>
      <c r="INS190" s="145"/>
      <c r="IOB190" s="145"/>
      <c r="IOH190" s="145"/>
      <c r="IOK190" s="145"/>
      <c r="ION190" s="145"/>
      <c r="IOQ190" s="145"/>
      <c r="IOW190" s="145"/>
      <c r="IOZ190" s="145"/>
      <c r="IPF190" s="145"/>
      <c r="IPH190" s="145"/>
      <c r="IPI190" s="145"/>
      <c r="IPK190" s="145"/>
      <c r="IPN190" s="145"/>
      <c r="IPQ190" s="145"/>
      <c r="IPT190" s="145"/>
      <c r="IQB190" s="145"/>
      <c r="IQG190" s="145"/>
      <c r="IQP190" s="145"/>
      <c r="IQS190" s="145"/>
      <c r="IRA190" s="145"/>
      <c r="IRW190" s="145"/>
      <c r="IRX190" s="145"/>
      <c r="IRY190" s="145"/>
      <c r="IRZ190" s="145"/>
      <c r="ISA190" s="145"/>
      <c r="ISB190" s="145"/>
      <c r="IST190" s="145"/>
      <c r="ISU190" s="145"/>
      <c r="ISX190" s="145"/>
      <c r="ITA190" s="145"/>
      <c r="ITC190" s="145"/>
      <c r="ITE190" s="145"/>
      <c r="ITH190" s="145"/>
      <c r="ITK190" s="145"/>
      <c r="ITN190" s="145"/>
      <c r="ITQ190" s="145"/>
      <c r="ITT190" s="145"/>
      <c r="ITW190" s="145"/>
      <c r="ITZ190" s="145"/>
      <c r="IUC190" s="145"/>
      <c r="IUE190" s="145"/>
      <c r="IUR190" s="145"/>
      <c r="IUS190" s="145"/>
      <c r="IUT190" s="145"/>
      <c r="IUU190" s="145"/>
      <c r="IUV190" s="145"/>
      <c r="IUW190" s="145"/>
      <c r="IUX190" s="145"/>
      <c r="IUY190" s="145"/>
      <c r="IUZ190" s="145"/>
      <c r="IVA190" s="145"/>
      <c r="IVB190" s="145"/>
      <c r="IVC190" s="145"/>
      <c r="IVD190" s="145"/>
      <c r="IVE190" s="145"/>
      <c r="IVI190" s="145"/>
      <c r="IVK190" s="145"/>
      <c r="IVL190" s="145"/>
      <c r="IVM190" s="145"/>
      <c r="IVN190" s="145"/>
      <c r="IVQ190" s="145"/>
      <c r="IVS190" s="145"/>
      <c r="IVT190" s="145"/>
      <c r="IVU190" s="145"/>
      <c r="IVV190" s="145"/>
      <c r="IVW190" s="145"/>
      <c r="IVX190" s="145"/>
      <c r="IVY190" s="145"/>
      <c r="IVZ190" s="145"/>
      <c r="IWA190" s="145"/>
      <c r="IWB190" s="145"/>
      <c r="IWC190" s="145"/>
      <c r="IWD190" s="145"/>
      <c r="IWE190" s="145"/>
      <c r="IWH190" s="145"/>
      <c r="IWK190" s="145"/>
      <c r="IWN190" s="145"/>
      <c r="IWQ190" s="145"/>
      <c r="IWT190" s="145"/>
      <c r="IXF190" s="145"/>
      <c r="IXI190" s="145"/>
      <c r="IXL190" s="145"/>
      <c r="IXO190" s="145"/>
      <c r="IXX190" s="145"/>
      <c r="IYD190" s="145"/>
      <c r="IYG190" s="145"/>
      <c r="IYJ190" s="145"/>
      <c r="IYM190" s="145"/>
      <c r="IYS190" s="145"/>
      <c r="IYV190" s="145"/>
      <c r="IZB190" s="145"/>
      <c r="IZD190" s="145"/>
      <c r="IZE190" s="145"/>
      <c r="IZG190" s="145"/>
      <c r="IZJ190" s="145"/>
      <c r="IZM190" s="145"/>
      <c r="IZP190" s="145"/>
      <c r="IZX190" s="145"/>
      <c r="JAC190" s="145"/>
      <c r="JAL190" s="145"/>
      <c r="JAO190" s="145"/>
      <c r="JAW190" s="145"/>
      <c r="JBS190" s="145"/>
      <c r="JBT190" s="145"/>
      <c r="JBU190" s="145"/>
      <c r="JBV190" s="145"/>
      <c r="JBW190" s="145"/>
      <c r="JBX190" s="145"/>
      <c r="JCP190" s="145"/>
      <c r="JCQ190" s="145"/>
      <c r="JCT190" s="145"/>
      <c r="JCW190" s="145"/>
      <c r="JCY190" s="145"/>
      <c r="JDA190" s="145"/>
      <c r="JDD190" s="145"/>
      <c r="JDG190" s="145"/>
      <c r="JDJ190" s="145"/>
      <c r="JDM190" s="145"/>
      <c r="JDP190" s="145"/>
      <c r="JDS190" s="145"/>
      <c r="JDV190" s="145"/>
      <c r="JDY190" s="145"/>
      <c r="JEA190" s="145"/>
      <c r="JEN190" s="145"/>
      <c r="JEO190" s="145"/>
      <c r="JEP190" s="145"/>
      <c r="JEQ190" s="145"/>
      <c r="JER190" s="145"/>
      <c r="JES190" s="145"/>
      <c r="JET190" s="145"/>
      <c r="JEU190" s="145"/>
      <c r="JEV190" s="145"/>
      <c r="JEW190" s="145"/>
      <c r="JEX190" s="145"/>
      <c r="JEY190" s="145"/>
      <c r="JEZ190" s="145"/>
      <c r="JFA190" s="145"/>
      <c r="JFE190" s="145"/>
      <c r="JFG190" s="145"/>
      <c r="JFH190" s="145"/>
      <c r="JFI190" s="145"/>
      <c r="JFJ190" s="145"/>
      <c r="JFM190" s="145"/>
      <c r="JFO190" s="145"/>
      <c r="JFP190" s="145"/>
      <c r="JFQ190" s="145"/>
      <c r="JFR190" s="145"/>
      <c r="JFS190" s="145"/>
      <c r="JFT190" s="145"/>
      <c r="JFU190" s="145"/>
      <c r="JFV190" s="145"/>
      <c r="JFW190" s="145"/>
      <c r="JFX190" s="145"/>
      <c r="JFY190" s="145"/>
      <c r="JFZ190" s="145"/>
      <c r="JGA190" s="145"/>
      <c r="JGD190" s="145"/>
      <c r="JGG190" s="145"/>
      <c r="JGJ190" s="145"/>
      <c r="JGM190" s="145"/>
      <c r="JGP190" s="145"/>
      <c r="JHB190" s="145"/>
      <c r="JHE190" s="145"/>
      <c r="JHH190" s="145"/>
      <c r="JHK190" s="145"/>
      <c r="JHT190" s="145"/>
      <c r="JHZ190" s="145"/>
      <c r="JIC190" s="145"/>
      <c r="JIF190" s="145"/>
      <c r="JII190" s="145"/>
      <c r="JIO190" s="145"/>
      <c r="JIR190" s="145"/>
      <c r="JIX190" s="145"/>
      <c r="JIZ190" s="145"/>
      <c r="JJA190" s="145"/>
      <c r="JJC190" s="145"/>
      <c r="JJF190" s="145"/>
      <c r="JJI190" s="145"/>
      <c r="JJL190" s="145"/>
      <c r="JJT190" s="145"/>
      <c r="JJY190" s="145"/>
      <c r="JKH190" s="145"/>
      <c r="JKK190" s="145"/>
      <c r="JKS190" s="145"/>
      <c r="JLO190" s="145"/>
      <c r="JLP190" s="145"/>
      <c r="JLQ190" s="145"/>
      <c r="JLR190" s="145"/>
      <c r="JLS190" s="145"/>
      <c r="JLT190" s="145"/>
      <c r="JML190" s="145"/>
      <c r="JMM190" s="145"/>
      <c r="JMP190" s="145"/>
      <c r="JMS190" s="145"/>
      <c r="JMU190" s="145"/>
      <c r="JMW190" s="145"/>
      <c r="JMZ190" s="145"/>
      <c r="JNC190" s="145"/>
      <c r="JNF190" s="145"/>
      <c r="JNI190" s="145"/>
      <c r="JNL190" s="145"/>
      <c r="JNO190" s="145"/>
      <c r="JNR190" s="145"/>
      <c r="JNU190" s="145"/>
      <c r="JNW190" s="145"/>
      <c r="JOJ190" s="145"/>
      <c r="JOK190" s="145"/>
      <c r="JOL190" s="145"/>
      <c r="JOM190" s="145"/>
      <c r="JON190" s="145"/>
      <c r="JOO190" s="145"/>
      <c r="JOP190" s="145"/>
      <c r="JOQ190" s="145"/>
      <c r="JOR190" s="145"/>
      <c r="JOS190" s="145"/>
      <c r="JOT190" s="145"/>
      <c r="JOU190" s="145"/>
      <c r="JOV190" s="145"/>
      <c r="JOW190" s="145"/>
      <c r="JPA190" s="145"/>
      <c r="JPC190" s="145"/>
      <c r="JPD190" s="145"/>
      <c r="JPE190" s="145"/>
      <c r="JPF190" s="145"/>
      <c r="JPI190" s="145"/>
      <c r="JPK190" s="145"/>
      <c r="JPL190" s="145"/>
      <c r="JPM190" s="145"/>
      <c r="JPN190" s="145"/>
      <c r="JPO190" s="145"/>
      <c r="JPP190" s="145"/>
      <c r="JPQ190" s="145"/>
      <c r="JPR190" s="145"/>
      <c r="JPS190" s="145"/>
      <c r="JPT190" s="145"/>
      <c r="JPU190" s="145"/>
      <c r="JPV190" s="145"/>
      <c r="JPW190" s="145"/>
      <c r="JPZ190" s="145"/>
      <c r="JQC190" s="145"/>
      <c r="JQF190" s="145"/>
      <c r="JQI190" s="145"/>
      <c r="JQL190" s="145"/>
      <c r="JQX190" s="145"/>
      <c r="JRA190" s="145"/>
      <c r="JRD190" s="145"/>
      <c r="JRG190" s="145"/>
      <c r="JRP190" s="145"/>
      <c r="JRV190" s="145"/>
      <c r="JRY190" s="145"/>
      <c r="JSB190" s="145"/>
      <c r="JSE190" s="145"/>
      <c r="JSK190" s="145"/>
      <c r="JSN190" s="145"/>
      <c r="JST190" s="145"/>
      <c r="JSV190" s="145"/>
      <c r="JSW190" s="145"/>
      <c r="JSY190" s="145"/>
      <c r="JTB190" s="145"/>
      <c r="JTE190" s="145"/>
      <c r="JTH190" s="145"/>
      <c r="JTP190" s="145"/>
      <c r="JTU190" s="145"/>
      <c r="JUD190" s="145"/>
      <c r="JUG190" s="145"/>
      <c r="JUO190" s="145"/>
      <c r="JVK190" s="145"/>
      <c r="JVL190" s="145"/>
      <c r="JVM190" s="145"/>
      <c r="JVN190" s="145"/>
      <c r="JVO190" s="145"/>
      <c r="JVP190" s="145"/>
      <c r="JWH190" s="145"/>
      <c r="JWI190" s="145"/>
      <c r="JWL190" s="145"/>
      <c r="JWO190" s="145"/>
      <c r="JWQ190" s="145"/>
      <c r="JWS190" s="145"/>
      <c r="JWV190" s="145"/>
      <c r="JWY190" s="145"/>
      <c r="JXB190" s="145"/>
      <c r="JXE190" s="145"/>
      <c r="JXH190" s="145"/>
      <c r="JXK190" s="145"/>
      <c r="JXN190" s="145"/>
      <c r="JXQ190" s="145"/>
      <c r="JXS190" s="145"/>
      <c r="JYF190" s="145"/>
      <c r="JYG190" s="145"/>
      <c r="JYH190" s="145"/>
      <c r="JYI190" s="145"/>
      <c r="JYJ190" s="145"/>
      <c r="JYK190" s="145"/>
      <c r="JYL190" s="145"/>
      <c r="JYM190" s="145"/>
      <c r="JYN190" s="145"/>
      <c r="JYO190" s="145"/>
      <c r="JYP190" s="145"/>
      <c r="JYQ190" s="145"/>
      <c r="JYR190" s="145"/>
      <c r="JYS190" s="145"/>
      <c r="JYW190" s="145"/>
      <c r="JYY190" s="145"/>
      <c r="JYZ190" s="145"/>
      <c r="JZA190" s="145"/>
      <c r="JZB190" s="145"/>
      <c r="JZE190" s="145"/>
      <c r="JZG190" s="145"/>
      <c r="JZH190" s="145"/>
      <c r="JZI190" s="145"/>
      <c r="JZJ190" s="145"/>
      <c r="JZK190" s="145"/>
      <c r="JZL190" s="145"/>
      <c r="JZM190" s="145"/>
      <c r="JZN190" s="145"/>
      <c r="JZO190" s="145"/>
      <c r="JZP190" s="145"/>
      <c r="JZQ190" s="145"/>
      <c r="JZR190" s="145"/>
      <c r="JZS190" s="145"/>
      <c r="JZV190" s="145"/>
      <c r="JZY190" s="145"/>
      <c r="KAB190" s="145"/>
      <c r="KAE190" s="145"/>
      <c r="KAH190" s="145"/>
      <c r="KAT190" s="145"/>
      <c r="KAW190" s="145"/>
      <c r="KAZ190" s="145"/>
      <c r="KBC190" s="145"/>
      <c r="KBL190" s="145"/>
      <c r="KBR190" s="145"/>
      <c r="KBU190" s="145"/>
      <c r="KBX190" s="145"/>
      <c r="KCA190" s="145"/>
      <c r="KCG190" s="145"/>
      <c r="KCJ190" s="145"/>
      <c r="KCP190" s="145"/>
      <c r="KCR190" s="145"/>
      <c r="KCS190" s="145"/>
      <c r="KCU190" s="145"/>
      <c r="KCX190" s="145"/>
      <c r="KDA190" s="145"/>
      <c r="KDD190" s="145"/>
      <c r="KDL190" s="145"/>
      <c r="KDQ190" s="145"/>
      <c r="KDZ190" s="145"/>
      <c r="KEC190" s="145"/>
      <c r="KEK190" s="145"/>
      <c r="KFG190" s="145"/>
      <c r="KFH190" s="145"/>
      <c r="KFI190" s="145"/>
      <c r="KFJ190" s="145"/>
      <c r="KFK190" s="145"/>
      <c r="KFL190" s="145"/>
      <c r="KGD190" s="145"/>
      <c r="KGE190" s="145"/>
      <c r="KGH190" s="145"/>
      <c r="KGK190" s="145"/>
      <c r="KGM190" s="145"/>
      <c r="KGO190" s="145"/>
      <c r="KGR190" s="145"/>
      <c r="KGU190" s="145"/>
      <c r="KGX190" s="145"/>
      <c r="KHA190" s="145"/>
      <c r="KHD190" s="145"/>
      <c r="KHG190" s="145"/>
      <c r="KHJ190" s="145"/>
      <c r="KHM190" s="145"/>
      <c r="KHO190" s="145"/>
      <c r="KIB190" s="145"/>
      <c r="KIC190" s="145"/>
      <c r="KID190" s="145"/>
      <c r="KIE190" s="145"/>
      <c r="KIF190" s="145"/>
      <c r="KIG190" s="145"/>
      <c r="KIH190" s="145"/>
      <c r="KII190" s="145"/>
      <c r="KIJ190" s="145"/>
      <c r="KIK190" s="145"/>
      <c r="KIL190" s="145"/>
      <c r="KIM190" s="145"/>
      <c r="KIN190" s="145"/>
      <c r="KIO190" s="145"/>
      <c r="KIS190" s="145"/>
      <c r="KIU190" s="145"/>
      <c r="KIV190" s="145"/>
      <c r="KIW190" s="145"/>
      <c r="KIX190" s="145"/>
      <c r="KJA190" s="145"/>
      <c r="KJC190" s="145"/>
      <c r="KJD190" s="145"/>
      <c r="KJE190" s="145"/>
      <c r="KJF190" s="145"/>
      <c r="KJG190" s="145"/>
      <c r="KJH190" s="145"/>
      <c r="KJI190" s="145"/>
      <c r="KJJ190" s="145"/>
      <c r="KJK190" s="145"/>
      <c r="KJL190" s="145"/>
      <c r="KJM190" s="145"/>
      <c r="KJN190" s="145"/>
      <c r="KJO190" s="145"/>
      <c r="KJR190" s="145"/>
      <c r="KJU190" s="145"/>
      <c r="KJX190" s="145"/>
      <c r="KKA190" s="145"/>
      <c r="KKD190" s="145"/>
      <c r="KKP190" s="145"/>
      <c r="KKS190" s="145"/>
      <c r="KKV190" s="145"/>
      <c r="KKY190" s="145"/>
      <c r="KLH190" s="145"/>
      <c r="KLN190" s="145"/>
      <c r="KLQ190" s="145"/>
      <c r="KLT190" s="145"/>
      <c r="KLW190" s="145"/>
      <c r="KMC190" s="145"/>
      <c r="KMF190" s="145"/>
      <c r="KML190" s="145"/>
      <c r="KMN190" s="145"/>
      <c r="KMO190" s="145"/>
      <c r="KMQ190" s="145"/>
      <c r="KMT190" s="145"/>
      <c r="KMW190" s="145"/>
      <c r="KMZ190" s="145"/>
      <c r="KNH190" s="145"/>
      <c r="KNM190" s="145"/>
      <c r="KNV190" s="145"/>
      <c r="KNY190" s="145"/>
      <c r="KOG190" s="145"/>
      <c r="KPC190" s="145"/>
      <c r="KPD190" s="145"/>
      <c r="KPE190" s="145"/>
      <c r="KPF190" s="145"/>
      <c r="KPG190" s="145"/>
      <c r="KPH190" s="145"/>
      <c r="KPZ190" s="145"/>
      <c r="KQA190" s="145"/>
      <c r="KQD190" s="145"/>
      <c r="KQG190" s="145"/>
      <c r="KQI190" s="145"/>
      <c r="KQK190" s="145"/>
      <c r="KQN190" s="145"/>
      <c r="KQQ190" s="145"/>
      <c r="KQT190" s="145"/>
      <c r="KQW190" s="145"/>
      <c r="KQZ190" s="145"/>
      <c r="KRC190" s="145"/>
      <c r="KRF190" s="145"/>
      <c r="KRI190" s="145"/>
      <c r="KRK190" s="145"/>
      <c r="KRX190" s="145"/>
      <c r="KRY190" s="145"/>
      <c r="KRZ190" s="145"/>
      <c r="KSA190" s="145"/>
      <c r="KSB190" s="145"/>
      <c r="KSC190" s="145"/>
      <c r="KSD190" s="145"/>
      <c r="KSE190" s="145"/>
      <c r="KSF190" s="145"/>
      <c r="KSG190" s="145"/>
      <c r="KSH190" s="145"/>
      <c r="KSI190" s="145"/>
      <c r="KSJ190" s="145"/>
      <c r="KSK190" s="145"/>
      <c r="KSO190" s="145"/>
      <c r="KSQ190" s="145"/>
      <c r="KSR190" s="145"/>
      <c r="KSS190" s="145"/>
      <c r="KST190" s="145"/>
      <c r="KSW190" s="145"/>
      <c r="KSY190" s="145"/>
      <c r="KSZ190" s="145"/>
      <c r="KTA190" s="145"/>
      <c r="KTB190" s="145"/>
      <c r="KTC190" s="145"/>
      <c r="KTD190" s="145"/>
      <c r="KTE190" s="145"/>
      <c r="KTF190" s="145"/>
      <c r="KTG190" s="145"/>
      <c r="KTH190" s="145"/>
      <c r="KTI190" s="145"/>
      <c r="KTJ190" s="145"/>
      <c r="KTK190" s="145"/>
      <c r="KTN190" s="145"/>
      <c r="KTQ190" s="145"/>
      <c r="KTT190" s="145"/>
      <c r="KTW190" s="145"/>
      <c r="KTZ190" s="145"/>
      <c r="KUL190" s="145"/>
      <c r="KUO190" s="145"/>
      <c r="KUR190" s="145"/>
      <c r="KUU190" s="145"/>
      <c r="KVD190" s="145"/>
      <c r="KVJ190" s="145"/>
      <c r="KVM190" s="145"/>
      <c r="KVP190" s="145"/>
      <c r="KVS190" s="145"/>
      <c r="KVY190" s="145"/>
      <c r="KWB190" s="145"/>
      <c r="KWH190" s="145"/>
      <c r="KWJ190" s="145"/>
      <c r="KWK190" s="145"/>
      <c r="KWM190" s="145"/>
      <c r="KWP190" s="145"/>
      <c r="KWS190" s="145"/>
      <c r="KWV190" s="145"/>
      <c r="KXD190" s="145"/>
      <c r="KXI190" s="145"/>
      <c r="KXR190" s="145"/>
      <c r="KXU190" s="145"/>
      <c r="KYC190" s="145"/>
      <c r="KYY190" s="145"/>
      <c r="KYZ190" s="145"/>
      <c r="KZA190" s="145"/>
      <c r="KZB190" s="145"/>
      <c r="KZC190" s="145"/>
      <c r="KZD190" s="145"/>
      <c r="KZV190" s="145"/>
      <c r="KZW190" s="145"/>
      <c r="KZZ190" s="145"/>
      <c r="LAC190" s="145"/>
      <c r="LAE190" s="145"/>
      <c r="LAG190" s="145"/>
      <c r="LAJ190" s="145"/>
      <c r="LAM190" s="145"/>
      <c r="LAP190" s="145"/>
      <c r="LAS190" s="145"/>
      <c r="LAV190" s="145"/>
      <c r="LAY190" s="145"/>
      <c r="LBB190" s="145"/>
      <c r="LBE190" s="145"/>
      <c r="LBG190" s="145"/>
      <c r="LBT190" s="145"/>
      <c r="LBU190" s="145"/>
      <c r="LBV190" s="145"/>
      <c r="LBW190" s="145"/>
      <c r="LBX190" s="145"/>
      <c r="LBY190" s="145"/>
      <c r="LBZ190" s="145"/>
      <c r="LCA190" s="145"/>
      <c r="LCB190" s="145"/>
      <c r="LCC190" s="145"/>
      <c r="LCD190" s="145"/>
      <c r="LCE190" s="145"/>
      <c r="LCF190" s="145"/>
      <c r="LCG190" s="145"/>
      <c r="LCK190" s="145"/>
      <c r="LCM190" s="145"/>
      <c r="LCN190" s="145"/>
      <c r="LCO190" s="145"/>
      <c r="LCP190" s="145"/>
      <c r="LCS190" s="145"/>
      <c r="LCU190" s="145"/>
      <c r="LCV190" s="145"/>
      <c r="LCW190" s="145"/>
      <c r="LCX190" s="145"/>
      <c r="LCY190" s="145"/>
      <c r="LCZ190" s="145"/>
      <c r="LDA190" s="145"/>
      <c r="LDB190" s="145"/>
      <c r="LDC190" s="145"/>
      <c r="LDD190" s="145"/>
      <c r="LDE190" s="145"/>
      <c r="LDF190" s="145"/>
      <c r="LDG190" s="145"/>
      <c r="LDJ190" s="145"/>
      <c r="LDM190" s="145"/>
      <c r="LDP190" s="145"/>
      <c r="LDS190" s="145"/>
      <c r="LDV190" s="145"/>
      <c r="LEH190" s="145"/>
      <c r="LEK190" s="145"/>
      <c r="LEN190" s="145"/>
      <c r="LEQ190" s="145"/>
      <c r="LEZ190" s="145"/>
      <c r="LFF190" s="145"/>
      <c r="LFI190" s="145"/>
      <c r="LFL190" s="145"/>
      <c r="LFO190" s="145"/>
      <c r="LFU190" s="145"/>
      <c r="LFX190" s="145"/>
      <c r="LGD190" s="145"/>
      <c r="LGF190" s="145"/>
      <c r="LGG190" s="145"/>
      <c r="LGI190" s="145"/>
      <c r="LGL190" s="145"/>
      <c r="LGO190" s="145"/>
      <c r="LGR190" s="145"/>
      <c r="LGZ190" s="145"/>
      <c r="LHE190" s="145"/>
      <c r="LHN190" s="145"/>
      <c r="LHQ190" s="145"/>
      <c r="LHY190" s="145"/>
      <c r="LIU190" s="145"/>
      <c r="LIV190" s="145"/>
      <c r="LIW190" s="145"/>
      <c r="LIX190" s="145"/>
      <c r="LIY190" s="145"/>
      <c r="LIZ190" s="145"/>
      <c r="LJR190" s="145"/>
      <c r="LJS190" s="145"/>
      <c r="LJV190" s="145"/>
      <c r="LJY190" s="145"/>
      <c r="LKA190" s="145"/>
      <c r="LKC190" s="145"/>
      <c r="LKF190" s="145"/>
      <c r="LKI190" s="145"/>
      <c r="LKL190" s="145"/>
      <c r="LKO190" s="145"/>
      <c r="LKR190" s="145"/>
      <c r="LKU190" s="145"/>
      <c r="LKX190" s="145"/>
      <c r="LLA190" s="145"/>
      <c r="LLC190" s="145"/>
      <c r="LLP190" s="145"/>
      <c r="LLQ190" s="145"/>
      <c r="LLR190" s="145"/>
      <c r="LLS190" s="145"/>
      <c r="LLT190" s="145"/>
      <c r="LLU190" s="145"/>
      <c r="LLV190" s="145"/>
      <c r="LLW190" s="145"/>
      <c r="LLX190" s="145"/>
      <c r="LLY190" s="145"/>
      <c r="LLZ190" s="145"/>
      <c r="LMA190" s="145"/>
      <c r="LMB190" s="145"/>
      <c r="LMC190" s="145"/>
      <c r="LMG190" s="145"/>
      <c r="LMI190" s="145"/>
      <c r="LMJ190" s="145"/>
      <c r="LMK190" s="145"/>
      <c r="LML190" s="145"/>
      <c r="LMO190" s="145"/>
      <c r="LMQ190" s="145"/>
      <c r="LMR190" s="145"/>
      <c r="LMS190" s="145"/>
      <c r="LMT190" s="145"/>
      <c r="LMU190" s="145"/>
      <c r="LMV190" s="145"/>
      <c r="LMW190" s="145"/>
      <c r="LMX190" s="145"/>
      <c r="LMY190" s="145"/>
      <c r="LMZ190" s="145"/>
      <c r="LNA190" s="145"/>
      <c r="LNB190" s="145"/>
      <c r="LNC190" s="145"/>
      <c r="LNF190" s="145"/>
      <c r="LNI190" s="145"/>
      <c r="LNL190" s="145"/>
      <c r="LNO190" s="145"/>
      <c r="LNR190" s="145"/>
      <c r="LOD190" s="145"/>
      <c r="LOG190" s="145"/>
      <c r="LOJ190" s="145"/>
      <c r="LOM190" s="145"/>
      <c r="LOV190" s="145"/>
      <c r="LPB190" s="145"/>
      <c r="LPE190" s="145"/>
      <c r="LPH190" s="145"/>
      <c r="LPK190" s="145"/>
      <c r="LPQ190" s="145"/>
      <c r="LPT190" s="145"/>
      <c r="LPZ190" s="145"/>
      <c r="LQB190" s="145"/>
      <c r="LQC190" s="145"/>
      <c r="LQE190" s="145"/>
      <c r="LQH190" s="145"/>
      <c r="LQK190" s="145"/>
      <c r="LQN190" s="145"/>
      <c r="LQV190" s="145"/>
      <c r="LRA190" s="145"/>
      <c r="LRJ190" s="145"/>
      <c r="LRM190" s="145"/>
      <c r="LRU190" s="145"/>
      <c r="LSQ190" s="145"/>
      <c r="LSR190" s="145"/>
      <c r="LSS190" s="145"/>
      <c r="LST190" s="145"/>
      <c r="LSU190" s="145"/>
      <c r="LSV190" s="145"/>
      <c r="LTN190" s="145"/>
      <c r="LTO190" s="145"/>
      <c r="LTR190" s="145"/>
      <c r="LTU190" s="145"/>
      <c r="LTW190" s="145"/>
      <c r="LTY190" s="145"/>
      <c r="LUB190" s="145"/>
      <c r="LUE190" s="145"/>
      <c r="LUH190" s="145"/>
      <c r="LUK190" s="145"/>
      <c r="LUN190" s="145"/>
      <c r="LUQ190" s="145"/>
      <c r="LUT190" s="145"/>
      <c r="LUW190" s="145"/>
      <c r="LUY190" s="145"/>
      <c r="LVL190" s="145"/>
      <c r="LVM190" s="145"/>
      <c r="LVN190" s="145"/>
      <c r="LVO190" s="145"/>
      <c r="LVP190" s="145"/>
      <c r="LVQ190" s="145"/>
      <c r="LVR190" s="145"/>
      <c r="LVS190" s="145"/>
      <c r="LVT190" s="145"/>
      <c r="LVU190" s="145"/>
      <c r="LVV190" s="145"/>
      <c r="LVW190" s="145"/>
      <c r="LVX190" s="145"/>
      <c r="LVY190" s="145"/>
      <c r="LWC190" s="145"/>
      <c r="LWE190" s="145"/>
      <c r="LWF190" s="145"/>
      <c r="LWG190" s="145"/>
      <c r="LWH190" s="145"/>
      <c r="LWK190" s="145"/>
      <c r="LWM190" s="145"/>
      <c r="LWN190" s="145"/>
      <c r="LWO190" s="145"/>
      <c r="LWP190" s="145"/>
      <c r="LWQ190" s="145"/>
      <c r="LWR190" s="145"/>
      <c r="LWS190" s="145"/>
      <c r="LWT190" s="145"/>
      <c r="LWU190" s="145"/>
      <c r="LWV190" s="145"/>
      <c r="LWW190" s="145"/>
      <c r="LWX190" s="145"/>
      <c r="LWY190" s="145"/>
      <c r="LXB190" s="145"/>
      <c r="LXE190" s="145"/>
      <c r="LXH190" s="145"/>
      <c r="LXK190" s="145"/>
      <c r="LXN190" s="145"/>
      <c r="LXZ190" s="145"/>
      <c r="LYC190" s="145"/>
      <c r="LYF190" s="145"/>
      <c r="LYI190" s="145"/>
      <c r="LYR190" s="145"/>
      <c r="LYX190" s="145"/>
      <c r="LZA190" s="145"/>
      <c r="LZD190" s="145"/>
      <c r="LZG190" s="145"/>
      <c r="LZM190" s="145"/>
      <c r="LZP190" s="145"/>
      <c r="LZV190" s="145"/>
      <c r="LZX190" s="145"/>
      <c r="LZY190" s="145"/>
      <c r="MAA190" s="145"/>
      <c r="MAD190" s="145"/>
      <c r="MAG190" s="145"/>
      <c r="MAJ190" s="145"/>
      <c r="MAR190" s="145"/>
      <c r="MAW190" s="145"/>
      <c r="MBF190" s="145"/>
      <c r="MBI190" s="145"/>
      <c r="MBQ190" s="145"/>
      <c r="MCM190" s="145"/>
      <c r="MCN190" s="145"/>
      <c r="MCO190" s="145"/>
      <c r="MCP190" s="145"/>
      <c r="MCQ190" s="145"/>
      <c r="MCR190" s="145"/>
      <c r="MDJ190" s="145"/>
      <c r="MDK190" s="145"/>
      <c r="MDN190" s="145"/>
      <c r="MDQ190" s="145"/>
      <c r="MDS190" s="145"/>
      <c r="MDU190" s="145"/>
      <c r="MDX190" s="145"/>
      <c r="MEA190" s="145"/>
      <c r="MED190" s="145"/>
      <c r="MEG190" s="145"/>
      <c r="MEJ190" s="145"/>
      <c r="MEM190" s="145"/>
      <c r="MEP190" s="145"/>
      <c r="MES190" s="145"/>
      <c r="MEU190" s="145"/>
      <c r="MFH190" s="145"/>
      <c r="MFI190" s="145"/>
      <c r="MFJ190" s="145"/>
      <c r="MFK190" s="145"/>
      <c r="MFL190" s="145"/>
      <c r="MFM190" s="145"/>
      <c r="MFN190" s="145"/>
      <c r="MFO190" s="145"/>
      <c r="MFP190" s="145"/>
      <c r="MFQ190" s="145"/>
      <c r="MFR190" s="145"/>
      <c r="MFS190" s="145"/>
      <c r="MFT190" s="145"/>
      <c r="MFU190" s="145"/>
      <c r="MFY190" s="145"/>
      <c r="MGA190" s="145"/>
      <c r="MGB190" s="145"/>
      <c r="MGC190" s="145"/>
      <c r="MGD190" s="145"/>
      <c r="MGG190" s="145"/>
      <c r="MGI190" s="145"/>
      <c r="MGJ190" s="145"/>
      <c r="MGK190" s="145"/>
      <c r="MGL190" s="145"/>
      <c r="MGM190" s="145"/>
      <c r="MGN190" s="145"/>
      <c r="MGO190" s="145"/>
      <c r="MGP190" s="145"/>
      <c r="MGQ190" s="145"/>
      <c r="MGR190" s="145"/>
      <c r="MGS190" s="145"/>
      <c r="MGT190" s="145"/>
      <c r="MGU190" s="145"/>
      <c r="MGX190" s="145"/>
      <c r="MHA190" s="145"/>
      <c r="MHD190" s="145"/>
      <c r="MHG190" s="145"/>
      <c r="MHJ190" s="145"/>
      <c r="MHV190" s="145"/>
      <c r="MHY190" s="145"/>
      <c r="MIB190" s="145"/>
      <c r="MIE190" s="145"/>
      <c r="MIN190" s="145"/>
      <c r="MIT190" s="145"/>
      <c r="MIW190" s="145"/>
      <c r="MIZ190" s="145"/>
      <c r="MJC190" s="145"/>
      <c r="MJI190" s="145"/>
      <c r="MJL190" s="145"/>
      <c r="MJR190" s="145"/>
      <c r="MJT190" s="145"/>
      <c r="MJU190" s="145"/>
      <c r="MJW190" s="145"/>
      <c r="MJZ190" s="145"/>
      <c r="MKC190" s="145"/>
      <c r="MKF190" s="145"/>
      <c r="MKN190" s="145"/>
      <c r="MKS190" s="145"/>
      <c r="MLB190" s="145"/>
      <c r="MLE190" s="145"/>
      <c r="MLM190" s="145"/>
      <c r="MMI190" s="145"/>
      <c r="MMJ190" s="145"/>
      <c r="MMK190" s="145"/>
      <c r="MML190" s="145"/>
      <c r="MMM190" s="145"/>
      <c r="MMN190" s="145"/>
      <c r="MNF190" s="145"/>
      <c r="MNG190" s="145"/>
      <c r="MNJ190" s="145"/>
      <c r="MNM190" s="145"/>
      <c r="MNO190" s="145"/>
      <c r="MNQ190" s="145"/>
      <c r="MNT190" s="145"/>
      <c r="MNW190" s="145"/>
      <c r="MNZ190" s="145"/>
      <c r="MOC190" s="145"/>
      <c r="MOF190" s="145"/>
      <c r="MOI190" s="145"/>
      <c r="MOL190" s="145"/>
      <c r="MOO190" s="145"/>
      <c r="MOQ190" s="145"/>
      <c r="MPD190" s="145"/>
      <c r="MPE190" s="145"/>
      <c r="MPF190" s="145"/>
      <c r="MPG190" s="145"/>
      <c r="MPH190" s="145"/>
      <c r="MPI190" s="145"/>
      <c r="MPJ190" s="145"/>
      <c r="MPK190" s="145"/>
      <c r="MPL190" s="145"/>
      <c r="MPM190" s="145"/>
      <c r="MPN190" s="145"/>
      <c r="MPO190" s="145"/>
      <c r="MPP190" s="145"/>
      <c r="MPQ190" s="145"/>
      <c r="MPU190" s="145"/>
      <c r="MPW190" s="145"/>
      <c r="MPX190" s="145"/>
      <c r="MPY190" s="145"/>
      <c r="MPZ190" s="145"/>
      <c r="MQC190" s="145"/>
      <c r="MQE190" s="145"/>
      <c r="MQF190" s="145"/>
      <c r="MQG190" s="145"/>
      <c r="MQH190" s="145"/>
      <c r="MQI190" s="145"/>
      <c r="MQJ190" s="145"/>
      <c r="MQK190" s="145"/>
      <c r="MQL190" s="145"/>
      <c r="MQM190" s="145"/>
      <c r="MQN190" s="145"/>
      <c r="MQO190" s="145"/>
      <c r="MQP190" s="145"/>
      <c r="MQQ190" s="145"/>
      <c r="MQT190" s="145"/>
      <c r="MQW190" s="145"/>
      <c r="MQZ190" s="145"/>
      <c r="MRC190" s="145"/>
      <c r="MRF190" s="145"/>
      <c r="MRR190" s="145"/>
      <c r="MRU190" s="145"/>
      <c r="MRX190" s="145"/>
      <c r="MSA190" s="145"/>
      <c r="MSJ190" s="145"/>
      <c r="MSP190" s="145"/>
      <c r="MSS190" s="145"/>
      <c r="MSV190" s="145"/>
      <c r="MSY190" s="145"/>
      <c r="MTE190" s="145"/>
      <c r="MTH190" s="145"/>
      <c r="MTN190" s="145"/>
      <c r="MTP190" s="145"/>
      <c r="MTQ190" s="145"/>
      <c r="MTS190" s="145"/>
      <c r="MTV190" s="145"/>
      <c r="MTY190" s="145"/>
      <c r="MUB190" s="145"/>
      <c r="MUJ190" s="145"/>
      <c r="MUO190" s="145"/>
      <c r="MUX190" s="145"/>
      <c r="MVA190" s="145"/>
      <c r="MVI190" s="145"/>
      <c r="MWE190" s="145"/>
      <c r="MWF190" s="145"/>
      <c r="MWG190" s="145"/>
      <c r="MWH190" s="145"/>
      <c r="MWI190" s="145"/>
      <c r="MWJ190" s="145"/>
      <c r="MXB190" s="145"/>
      <c r="MXC190" s="145"/>
      <c r="MXF190" s="145"/>
      <c r="MXI190" s="145"/>
      <c r="MXK190" s="145"/>
      <c r="MXM190" s="145"/>
      <c r="MXP190" s="145"/>
      <c r="MXS190" s="145"/>
      <c r="MXV190" s="145"/>
      <c r="MXY190" s="145"/>
      <c r="MYB190" s="145"/>
      <c r="MYE190" s="145"/>
      <c r="MYH190" s="145"/>
      <c r="MYK190" s="145"/>
      <c r="MYM190" s="145"/>
      <c r="MYZ190" s="145"/>
      <c r="MZA190" s="145"/>
      <c r="MZB190" s="145"/>
      <c r="MZC190" s="145"/>
      <c r="MZD190" s="145"/>
      <c r="MZE190" s="145"/>
      <c r="MZF190" s="145"/>
      <c r="MZG190" s="145"/>
      <c r="MZH190" s="145"/>
      <c r="MZI190" s="145"/>
      <c r="MZJ190" s="145"/>
      <c r="MZK190" s="145"/>
      <c r="MZL190" s="145"/>
      <c r="MZM190" s="145"/>
      <c r="MZQ190" s="145"/>
      <c r="MZS190" s="145"/>
      <c r="MZT190" s="145"/>
      <c r="MZU190" s="145"/>
      <c r="MZV190" s="145"/>
      <c r="MZY190" s="145"/>
      <c r="NAA190" s="145"/>
      <c r="NAB190" s="145"/>
      <c r="NAC190" s="145"/>
      <c r="NAD190" s="145"/>
      <c r="NAE190" s="145"/>
      <c r="NAF190" s="145"/>
      <c r="NAG190" s="145"/>
      <c r="NAH190" s="145"/>
      <c r="NAI190" s="145"/>
      <c r="NAJ190" s="145"/>
      <c r="NAK190" s="145"/>
      <c r="NAL190" s="145"/>
      <c r="NAM190" s="145"/>
      <c r="NAP190" s="145"/>
      <c r="NAS190" s="145"/>
      <c r="NAV190" s="145"/>
      <c r="NAY190" s="145"/>
      <c r="NBB190" s="145"/>
      <c r="NBN190" s="145"/>
      <c r="NBQ190" s="145"/>
      <c r="NBT190" s="145"/>
      <c r="NBW190" s="145"/>
      <c r="NCF190" s="145"/>
      <c r="NCL190" s="145"/>
      <c r="NCO190" s="145"/>
      <c r="NCR190" s="145"/>
      <c r="NCU190" s="145"/>
      <c r="NDA190" s="145"/>
      <c r="NDD190" s="145"/>
      <c r="NDJ190" s="145"/>
      <c r="NDL190" s="145"/>
      <c r="NDM190" s="145"/>
      <c r="NDO190" s="145"/>
      <c r="NDR190" s="145"/>
      <c r="NDU190" s="145"/>
      <c r="NDX190" s="145"/>
      <c r="NEF190" s="145"/>
      <c r="NEK190" s="145"/>
      <c r="NET190" s="145"/>
      <c r="NEW190" s="145"/>
      <c r="NFE190" s="145"/>
      <c r="NGA190" s="145"/>
      <c r="NGB190" s="145"/>
      <c r="NGC190" s="145"/>
      <c r="NGD190" s="145"/>
      <c r="NGE190" s="145"/>
      <c r="NGF190" s="145"/>
      <c r="NGX190" s="145"/>
      <c r="NGY190" s="145"/>
      <c r="NHB190" s="145"/>
      <c r="NHE190" s="145"/>
      <c r="NHG190" s="145"/>
      <c r="NHI190" s="145"/>
      <c r="NHL190" s="145"/>
      <c r="NHO190" s="145"/>
      <c r="NHR190" s="145"/>
      <c r="NHU190" s="145"/>
      <c r="NHX190" s="145"/>
      <c r="NIA190" s="145"/>
      <c r="NID190" s="145"/>
      <c r="NIG190" s="145"/>
      <c r="NII190" s="145"/>
      <c r="NIV190" s="145"/>
      <c r="NIW190" s="145"/>
      <c r="NIX190" s="145"/>
      <c r="NIY190" s="145"/>
      <c r="NIZ190" s="145"/>
      <c r="NJA190" s="145"/>
      <c r="NJB190" s="145"/>
      <c r="NJC190" s="145"/>
      <c r="NJD190" s="145"/>
      <c r="NJE190" s="145"/>
      <c r="NJF190" s="145"/>
      <c r="NJG190" s="145"/>
      <c r="NJH190" s="145"/>
      <c r="NJI190" s="145"/>
      <c r="NJM190" s="145"/>
      <c r="NJO190" s="145"/>
      <c r="NJP190" s="145"/>
      <c r="NJQ190" s="145"/>
      <c r="NJR190" s="145"/>
      <c r="NJU190" s="145"/>
      <c r="NJW190" s="145"/>
      <c r="NJX190" s="145"/>
      <c r="NJY190" s="145"/>
      <c r="NJZ190" s="145"/>
      <c r="NKA190" s="145"/>
      <c r="NKB190" s="145"/>
      <c r="NKC190" s="145"/>
      <c r="NKD190" s="145"/>
      <c r="NKE190" s="145"/>
      <c r="NKF190" s="145"/>
      <c r="NKG190" s="145"/>
      <c r="NKH190" s="145"/>
      <c r="NKI190" s="145"/>
      <c r="NKL190" s="145"/>
      <c r="NKO190" s="145"/>
      <c r="NKR190" s="145"/>
      <c r="NKU190" s="145"/>
      <c r="NKX190" s="145"/>
      <c r="NLJ190" s="145"/>
      <c r="NLM190" s="145"/>
      <c r="NLP190" s="145"/>
      <c r="NLS190" s="145"/>
      <c r="NMB190" s="145"/>
      <c r="NMH190" s="145"/>
      <c r="NMK190" s="145"/>
      <c r="NMN190" s="145"/>
      <c r="NMQ190" s="145"/>
      <c r="NMW190" s="145"/>
      <c r="NMZ190" s="145"/>
      <c r="NNF190" s="145"/>
      <c r="NNH190" s="145"/>
      <c r="NNI190" s="145"/>
      <c r="NNK190" s="145"/>
      <c r="NNN190" s="145"/>
      <c r="NNQ190" s="145"/>
      <c r="NNT190" s="145"/>
      <c r="NOB190" s="145"/>
      <c r="NOG190" s="145"/>
      <c r="NOP190" s="145"/>
      <c r="NOS190" s="145"/>
      <c r="NPA190" s="145"/>
      <c r="NPW190" s="145"/>
      <c r="NPX190" s="145"/>
      <c r="NPY190" s="145"/>
      <c r="NPZ190" s="145"/>
      <c r="NQA190" s="145"/>
      <c r="NQB190" s="145"/>
      <c r="NQT190" s="145"/>
      <c r="NQU190" s="145"/>
      <c r="NQX190" s="145"/>
      <c r="NRA190" s="145"/>
      <c r="NRC190" s="145"/>
      <c r="NRE190" s="145"/>
      <c r="NRH190" s="145"/>
      <c r="NRK190" s="145"/>
      <c r="NRN190" s="145"/>
      <c r="NRQ190" s="145"/>
      <c r="NRT190" s="145"/>
      <c r="NRW190" s="145"/>
      <c r="NRZ190" s="145"/>
      <c r="NSC190" s="145"/>
      <c r="NSE190" s="145"/>
      <c r="NSR190" s="145"/>
      <c r="NSS190" s="145"/>
      <c r="NST190" s="145"/>
      <c r="NSU190" s="145"/>
      <c r="NSV190" s="145"/>
      <c r="NSW190" s="145"/>
      <c r="NSX190" s="145"/>
      <c r="NSY190" s="145"/>
      <c r="NSZ190" s="145"/>
      <c r="NTA190" s="145"/>
      <c r="NTB190" s="145"/>
      <c r="NTC190" s="145"/>
      <c r="NTD190" s="145"/>
      <c r="NTE190" s="145"/>
      <c r="NTI190" s="145"/>
      <c r="NTK190" s="145"/>
      <c r="NTL190" s="145"/>
      <c r="NTM190" s="145"/>
      <c r="NTN190" s="145"/>
      <c r="NTQ190" s="145"/>
      <c r="NTS190" s="145"/>
      <c r="NTT190" s="145"/>
      <c r="NTU190" s="145"/>
      <c r="NTV190" s="145"/>
      <c r="NTW190" s="145"/>
      <c r="NTX190" s="145"/>
      <c r="NTY190" s="145"/>
      <c r="NTZ190" s="145"/>
      <c r="NUA190" s="145"/>
      <c r="NUB190" s="145"/>
      <c r="NUC190" s="145"/>
      <c r="NUD190" s="145"/>
      <c r="NUE190" s="145"/>
      <c r="NUH190" s="145"/>
      <c r="NUK190" s="145"/>
      <c r="NUN190" s="145"/>
      <c r="NUQ190" s="145"/>
      <c r="NUT190" s="145"/>
      <c r="NVF190" s="145"/>
      <c r="NVI190" s="145"/>
      <c r="NVL190" s="145"/>
      <c r="NVO190" s="145"/>
      <c r="NVX190" s="145"/>
      <c r="NWD190" s="145"/>
      <c r="NWG190" s="145"/>
      <c r="NWJ190" s="145"/>
      <c r="NWM190" s="145"/>
      <c r="NWS190" s="145"/>
      <c r="NWV190" s="145"/>
      <c r="NXB190" s="145"/>
      <c r="NXD190" s="145"/>
      <c r="NXE190" s="145"/>
      <c r="NXG190" s="145"/>
      <c r="NXJ190" s="145"/>
      <c r="NXM190" s="145"/>
      <c r="NXP190" s="145"/>
      <c r="NXX190" s="145"/>
      <c r="NYC190" s="145"/>
      <c r="NYL190" s="145"/>
      <c r="NYO190" s="145"/>
      <c r="NYW190" s="145"/>
      <c r="NZS190" s="145"/>
      <c r="NZT190" s="145"/>
      <c r="NZU190" s="145"/>
      <c r="NZV190" s="145"/>
      <c r="NZW190" s="145"/>
      <c r="NZX190" s="145"/>
      <c r="OAP190" s="145"/>
      <c r="OAQ190" s="145"/>
      <c r="OAT190" s="145"/>
      <c r="OAW190" s="145"/>
      <c r="OAY190" s="145"/>
      <c r="OBA190" s="145"/>
      <c r="OBD190" s="145"/>
      <c r="OBG190" s="145"/>
      <c r="OBJ190" s="145"/>
      <c r="OBM190" s="145"/>
      <c r="OBP190" s="145"/>
      <c r="OBS190" s="145"/>
      <c r="OBV190" s="145"/>
      <c r="OBY190" s="145"/>
      <c r="OCA190" s="145"/>
      <c r="OCN190" s="145"/>
      <c r="OCO190" s="145"/>
      <c r="OCP190" s="145"/>
      <c r="OCQ190" s="145"/>
      <c r="OCR190" s="145"/>
      <c r="OCS190" s="145"/>
      <c r="OCT190" s="145"/>
      <c r="OCU190" s="145"/>
      <c r="OCV190" s="145"/>
      <c r="OCW190" s="145"/>
      <c r="OCX190" s="145"/>
      <c r="OCY190" s="145"/>
      <c r="OCZ190" s="145"/>
      <c r="ODA190" s="145"/>
      <c r="ODE190" s="145"/>
      <c r="ODG190" s="145"/>
      <c r="ODH190" s="145"/>
      <c r="ODI190" s="145"/>
      <c r="ODJ190" s="145"/>
      <c r="ODM190" s="145"/>
      <c r="ODO190" s="145"/>
      <c r="ODP190" s="145"/>
      <c r="ODQ190" s="145"/>
      <c r="ODR190" s="145"/>
      <c r="ODS190" s="145"/>
      <c r="ODT190" s="145"/>
      <c r="ODU190" s="145"/>
      <c r="ODV190" s="145"/>
      <c r="ODW190" s="145"/>
      <c r="ODX190" s="145"/>
      <c r="ODY190" s="145"/>
      <c r="ODZ190" s="145"/>
      <c r="OEA190" s="145"/>
      <c r="OED190" s="145"/>
      <c r="OEG190" s="145"/>
      <c r="OEJ190" s="145"/>
      <c r="OEM190" s="145"/>
      <c r="OEP190" s="145"/>
      <c r="OFB190" s="145"/>
      <c r="OFE190" s="145"/>
      <c r="OFH190" s="145"/>
      <c r="OFK190" s="145"/>
      <c r="OFT190" s="145"/>
      <c r="OFZ190" s="145"/>
      <c r="OGC190" s="145"/>
      <c r="OGF190" s="145"/>
      <c r="OGI190" s="145"/>
      <c r="OGO190" s="145"/>
      <c r="OGR190" s="145"/>
      <c r="OGX190" s="145"/>
      <c r="OGZ190" s="145"/>
      <c r="OHA190" s="145"/>
      <c r="OHC190" s="145"/>
      <c r="OHF190" s="145"/>
      <c r="OHI190" s="145"/>
      <c r="OHL190" s="145"/>
      <c r="OHT190" s="145"/>
      <c r="OHY190" s="145"/>
      <c r="OIH190" s="145"/>
      <c r="OIK190" s="145"/>
      <c r="OIS190" s="145"/>
      <c r="OJO190" s="145"/>
      <c r="OJP190" s="145"/>
      <c r="OJQ190" s="145"/>
      <c r="OJR190" s="145"/>
      <c r="OJS190" s="145"/>
      <c r="OJT190" s="145"/>
      <c r="OKL190" s="145"/>
      <c r="OKM190" s="145"/>
      <c r="OKP190" s="145"/>
      <c r="OKS190" s="145"/>
      <c r="OKU190" s="145"/>
      <c r="OKW190" s="145"/>
      <c r="OKZ190" s="145"/>
      <c r="OLC190" s="145"/>
      <c r="OLF190" s="145"/>
      <c r="OLI190" s="145"/>
      <c r="OLL190" s="145"/>
      <c r="OLO190" s="145"/>
      <c r="OLR190" s="145"/>
      <c r="OLU190" s="145"/>
      <c r="OLW190" s="145"/>
      <c r="OMJ190" s="145"/>
      <c r="OMK190" s="145"/>
      <c r="OML190" s="145"/>
      <c r="OMM190" s="145"/>
      <c r="OMN190" s="145"/>
      <c r="OMO190" s="145"/>
      <c r="OMP190" s="145"/>
      <c r="OMQ190" s="145"/>
      <c r="OMR190" s="145"/>
      <c r="OMS190" s="145"/>
      <c r="OMT190" s="145"/>
      <c r="OMU190" s="145"/>
      <c r="OMV190" s="145"/>
      <c r="OMW190" s="145"/>
      <c r="ONA190" s="145"/>
      <c r="ONC190" s="145"/>
      <c r="OND190" s="145"/>
      <c r="ONE190" s="145"/>
      <c r="ONF190" s="145"/>
      <c r="ONI190" s="145"/>
      <c r="ONK190" s="145"/>
      <c r="ONL190" s="145"/>
      <c r="ONM190" s="145"/>
      <c r="ONN190" s="145"/>
      <c r="ONO190" s="145"/>
      <c r="ONP190" s="145"/>
      <c r="ONQ190" s="145"/>
      <c r="ONR190" s="145"/>
      <c r="ONS190" s="145"/>
      <c r="ONT190" s="145"/>
      <c r="ONU190" s="145"/>
      <c r="ONV190" s="145"/>
      <c r="ONW190" s="145"/>
      <c r="ONZ190" s="145"/>
      <c r="OOC190" s="145"/>
      <c r="OOF190" s="145"/>
      <c r="OOI190" s="145"/>
      <c r="OOL190" s="145"/>
      <c r="OOX190" s="145"/>
      <c r="OPA190" s="145"/>
      <c r="OPD190" s="145"/>
      <c r="OPG190" s="145"/>
      <c r="OPP190" s="145"/>
      <c r="OPV190" s="145"/>
      <c r="OPY190" s="145"/>
      <c r="OQB190" s="145"/>
      <c r="OQE190" s="145"/>
      <c r="OQK190" s="145"/>
      <c r="OQN190" s="145"/>
      <c r="OQT190" s="145"/>
      <c r="OQV190" s="145"/>
      <c r="OQW190" s="145"/>
      <c r="OQY190" s="145"/>
      <c r="ORB190" s="145"/>
      <c r="ORE190" s="145"/>
      <c r="ORH190" s="145"/>
      <c r="ORP190" s="145"/>
      <c r="ORU190" s="145"/>
      <c r="OSD190" s="145"/>
      <c r="OSG190" s="145"/>
      <c r="OSO190" s="145"/>
      <c r="OTK190" s="145"/>
      <c r="OTL190" s="145"/>
      <c r="OTM190" s="145"/>
      <c r="OTN190" s="145"/>
      <c r="OTO190" s="145"/>
      <c r="OTP190" s="145"/>
      <c r="OUH190" s="145"/>
      <c r="OUI190" s="145"/>
      <c r="OUL190" s="145"/>
      <c r="OUO190" s="145"/>
      <c r="OUQ190" s="145"/>
      <c r="OUS190" s="145"/>
      <c r="OUV190" s="145"/>
      <c r="OUY190" s="145"/>
      <c r="OVB190" s="145"/>
      <c r="OVE190" s="145"/>
      <c r="OVH190" s="145"/>
      <c r="OVK190" s="145"/>
      <c r="OVN190" s="145"/>
      <c r="OVQ190" s="145"/>
      <c r="OVS190" s="145"/>
      <c r="OWF190" s="145"/>
      <c r="OWG190" s="145"/>
      <c r="OWH190" s="145"/>
      <c r="OWI190" s="145"/>
      <c r="OWJ190" s="145"/>
      <c r="OWK190" s="145"/>
      <c r="OWL190" s="145"/>
      <c r="OWM190" s="145"/>
      <c r="OWN190" s="145"/>
      <c r="OWO190" s="145"/>
      <c r="OWP190" s="145"/>
      <c r="OWQ190" s="145"/>
      <c r="OWR190" s="145"/>
      <c r="OWS190" s="145"/>
      <c r="OWW190" s="145"/>
      <c r="OWY190" s="145"/>
      <c r="OWZ190" s="145"/>
      <c r="OXA190" s="145"/>
      <c r="OXB190" s="145"/>
      <c r="OXE190" s="145"/>
      <c r="OXG190" s="145"/>
      <c r="OXH190" s="145"/>
      <c r="OXI190" s="145"/>
      <c r="OXJ190" s="145"/>
      <c r="OXK190" s="145"/>
      <c r="OXL190" s="145"/>
      <c r="OXM190" s="145"/>
      <c r="OXN190" s="145"/>
      <c r="OXO190" s="145"/>
      <c r="OXP190" s="145"/>
      <c r="OXQ190" s="145"/>
      <c r="OXR190" s="145"/>
      <c r="OXS190" s="145"/>
      <c r="OXV190" s="145"/>
      <c r="OXY190" s="145"/>
      <c r="OYB190" s="145"/>
      <c r="OYE190" s="145"/>
      <c r="OYH190" s="145"/>
      <c r="OYT190" s="145"/>
      <c r="OYW190" s="145"/>
      <c r="OYZ190" s="145"/>
      <c r="OZC190" s="145"/>
      <c r="OZL190" s="145"/>
      <c r="OZR190" s="145"/>
      <c r="OZU190" s="145"/>
      <c r="OZX190" s="145"/>
      <c r="PAA190" s="145"/>
      <c r="PAG190" s="145"/>
      <c r="PAJ190" s="145"/>
      <c r="PAP190" s="145"/>
      <c r="PAR190" s="145"/>
      <c r="PAS190" s="145"/>
      <c r="PAU190" s="145"/>
      <c r="PAX190" s="145"/>
      <c r="PBA190" s="145"/>
      <c r="PBD190" s="145"/>
      <c r="PBL190" s="145"/>
      <c r="PBQ190" s="145"/>
      <c r="PBZ190" s="145"/>
      <c r="PCC190" s="145"/>
      <c r="PCK190" s="145"/>
      <c r="PDG190" s="145"/>
      <c r="PDH190" s="145"/>
      <c r="PDI190" s="145"/>
      <c r="PDJ190" s="145"/>
      <c r="PDK190" s="145"/>
      <c r="PDL190" s="145"/>
      <c r="PED190" s="145"/>
      <c r="PEE190" s="145"/>
      <c r="PEH190" s="145"/>
      <c r="PEK190" s="145"/>
      <c r="PEM190" s="145"/>
      <c r="PEO190" s="145"/>
      <c r="PER190" s="145"/>
      <c r="PEU190" s="145"/>
      <c r="PEX190" s="145"/>
      <c r="PFA190" s="145"/>
      <c r="PFD190" s="145"/>
      <c r="PFG190" s="145"/>
      <c r="PFJ190" s="145"/>
      <c r="PFM190" s="145"/>
      <c r="PFO190" s="145"/>
      <c r="PGB190" s="145"/>
      <c r="PGC190" s="145"/>
      <c r="PGD190" s="145"/>
      <c r="PGE190" s="145"/>
      <c r="PGF190" s="145"/>
      <c r="PGG190" s="145"/>
      <c r="PGH190" s="145"/>
      <c r="PGI190" s="145"/>
      <c r="PGJ190" s="145"/>
      <c r="PGK190" s="145"/>
      <c r="PGL190" s="145"/>
      <c r="PGM190" s="145"/>
      <c r="PGN190" s="145"/>
      <c r="PGO190" s="145"/>
      <c r="PGS190" s="145"/>
      <c r="PGU190" s="145"/>
      <c r="PGV190" s="145"/>
      <c r="PGW190" s="145"/>
      <c r="PGX190" s="145"/>
      <c r="PHA190" s="145"/>
      <c r="PHC190" s="145"/>
      <c r="PHD190" s="145"/>
      <c r="PHE190" s="145"/>
      <c r="PHF190" s="145"/>
      <c r="PHG190" s="145"/>
      <c r="PHH190" s="145"/>
      <c r="PHI190" s="145"/>
      <c r="PHJ190" s="145"/>
      <c r="PHK190" s="145"/>
      <c r="PHL190" s="145"/>
      <c r="PHM190" s="145"/>
      <c r="PHN190" s="145"/>
      <c r="PHO190" s="145"/>
      <c r="PHR190" s="145"/>
      <c r="PHU190" s="145"/>
      <c r="PHX190" s="145"/>
      <c r="PIA190" s="145"/>
      <c r="PID190" s="145"/>
      <c r="PIP190" s="145"/>
      <c r="PIS190" s="145"/>
      <c r="PIV190" s="145"/>
      <c r="PIY190" s="145"/>
      <c r="PJH190" s="145"/>
      <c r="PJN190" s="145"/>
      <c r="PJQ190" s="145"/>
      <c r="PJT190" s="145"/>
      <c r="PJW190" s="145"/>
      <c r="PKC190" s="145"/>
      <c r="PKF190" s="145"/>
      <c r="PKL190" s="145"/>
      <c r="PKN190" s="145"/>
      <c r="PKO190" s="145"/>
      <c r="PKQ190" s="145"/>
      <c r="PKT190" s="145"/>
      <c r="PKW190" s="145"/>
      <c r="PKZ190" s="145"/>
      <c r="PLH190" s="145"/>
      <c r="PLM190" s="145"/>
      <c r="PLV190" s="145"/>
      <c r="PLY190" s="145"/>
      <c r="PMG190" s="145"/>
      <c r="PNC190" s="145"/>
      <c r="PND190" s="145"/>
      <c r="PNE190" s="145"/>
      <c r="PNF190" s="145"/>
      <c r="PNG190" s="145"/>
      <c r="PNH190" s="145"/>
      <c r="PNZ190" s="145"/>
      <c r="POA190" s="145"/>
      <c r="POD190" s="145"/>
      <c r="POG190" s="145"/>
      <c r="POI190" s="145"/>
      <c r="POK190" s="145"/>
      <c r="PON190" s="145"/>
      <c r="POQ190" s="145"/>
      <c r="POT190" s="145"/>
      <c r="POW190" s="145"/>
      <c r="POZ190" s="145"/>
      <c r="PPC190" s="145"/>
      <c r="PPF190" s="145"/>
      <c r="PPI190" s="145"/>
      <c r="PPK190" s="145"/>
      <c r="PPX190" s="145"/>
      <c r="PPY190" s="145"/>
      <c r="PPZ190" s="145"/>
      <c r="PQA190" s="145"/>
      <c r="PQB190" s="145"/>
      <c r="PQC190" s="145"/>
      <c r="PQD190" s="145"/>
      <c r="PQE190" s="145"/>
      <c r="PQF190" s="145"/>
      <c r="PQG190" s="145"/>
      <c r="PQH190" s="145"/>
      <c r="PQI190" s="145"/>
      <c r="PQJ190" s="145"/>
      <c r="PQK190" s="145"/>
      <c r="PQO190" s="145"/>
      <c r="PQQ190" s="145"/>
      <c r="PQR190" s="145"/>
      <c r="PQS190" s="145"/>
      <c r="PQT190" s="145"/>
      <c r="PQW190" s="145"/>
      <c r="PQY190" s="145"/>
      <c r="PQZ190" s="145"/>
      <c r="PRA190" s="145"/>
      <c r="PRB190" s="145"/>
      <c r="PRC190" s="145"/>
      <c r="PRD190" s="145"/>
      <c r="PRE190" s="145"/>
      <c r="PRF190" s="145"/>
      <c r="PRG190" s="145"/>
      <c r="PRH190" s="145"/>
      <c r="PRI190" s="145"/>
      <c r="PRJ190" s="145"/>
      <c r="PRK190" s="145"/>
      <c r="PRN190" s="145"/>
      <c r="PRQ190" s="145"/>
      <c r="PRT190" s="145"/>
      <c r="PRW190" s="145"/>
      <c r="PRZ190" s="145"/>
      <c r="PSL190" s="145"/>
      <c r="PSO190" s="145"/>
      <c r="PSR190" s="145"/>
      <c r="PSU190" s="145"/>
      <c r="PTD190" s="145"/>
      <c r="PTJ190" s="145"/>
      <c r="PTM190" s="145"/>
      <c r="PTP190" s="145"/>
      <c r="PTS190" s="145"/>
      <c r="PTY190" s="145"/>
      <c r="PUB190" s="145"/>
      <c r="PUH190" s="145"/>
      <c r="PUJ190" s="145"/>
      <c r="PUK190" s="145"/>
      <c r="PUM190" s="145"/>
      <c r="PUP190" s="145"/>
      <c r="PUS190" s="145"/>
      <c r="PUV190" s="145"/>
      <c r="PVD190" s="145"/>
      <c r="PVI190" s="145"/>
      <c r="PVR190" s="145"/>
      <c r="PVU190" s="145"/>
      <c r="PWC190" s="145"/>
      <c r="PWY190" s="145"/>
      <c r="PWZ190" s="145"/>
      <c r="PXA190" s="145"/>
      <c r="PXB190" s="145"/>
      <c r="PXC190" s="145"/>
      <c r="PXD190" s="145"/>
      <c r="PXV190" s="145"/>
      <c r="PXW190" s="145"/>
      <c r="PXZ190" s="145"/>
      <c r="PYC190" s="145"/>
      <c r="PYE190" s="145"/>
      <c r="PYG190" s="145"/>
      <c r="PYJ190" s="145"/>
      <c r="PYM190" s="145"/>
      <c r="PYP190" s="145"/>
      <c r="PYS190" s="145"/>
      <c r="PYV190" s="145"/>
      <c r="PYY190" s="145"/>
      <c r="PZB190" s="145"/>
      <c r="PZE190" s="145"/>
      <c r="PZG190" s="145"/>
      <c r="PZT190" s="145"/>
      <c r="PZU190" s="145"/>
      <c r="PZV190" s="145"/>
      <c r="PZW190" s="145"/>
      <c r="PZX190" s="145"/>
      <c r="PZY190" s="145"/>
      <c r="PZZ190" s="145"/>
      <c r="QAA190" s="145"/>
      <c r="QAB190" s="145"/>
      <c r="QAC190" s="145"/>
      <c r="QAD190" s="145"/>
      <c r="QAE190" s="145"/>
      <c r="QAF190" s="145"/>
      <c r="QAG190" s="145"/>
      <c r="QAK190" s="145"/>
      <c r="QAM190" s="145"/>
      <c r="QAN190" s="145"/>
      <c r="QAO190" s="145"/>
      <c r="QAP190" s="145"/>
      <c r="QAS190" s="145"/>
      <c r="QAU190" s="145"/>
      <c r="QAV190" s="145"/>
      <c r="QAW190" s="145"/>
      <c r="QAX190" s="145"/>
      <c r="QAY190" s="145"/>
      <c r="QAZ190" s="145"/>
      <c r="QBA190" s="145"/>
      <c r="QBB190" s="145"/>
      <c r="QBC190" s="145"/>
      <c r="QBD190" s="145"/>
      <c r="QBE190" s="145"/>
      <c r="QBF190" s="145"/>
      <c r="QBG190" s="145"/>
      <c r="QBJ190" s="145"/>
      <c r="QBM190" s="145"/>
      <c r="QBP190" s="145"/>
      <c r="QBS190" s="145"/>
      <c r="QBV190" s="145"/>
      <c r="QCH190" s="145"/>
      <c r="QCK190" s="145"/>
      <c r="QCN190" s="145"/>
      <c r="QCQ190" s="145"/>
      <c r="QCZ190" s="145"/>
      <c r="QDF190" s="145"/>
      <c r="QDI190" s="145"/>
      <c r="QDL190" s="145"/>
      <c r="QDO190" s="145"/>
      <c r="QDU190" s="145"/>
      <c r="QDX190" s="145"/>
      <c r="QED190" s="145"/>
      <c r="QEF190" s="145"/>
      <c r="QEG190" s="145"/>
      <c r="QEI190" s="145"/>
      <c r="QEL190" s="145"/>
      <c r="QEO190" s="145"/>
      <c r="QER190" s="145"/>
      <c r="QEZ190" s="145"/>
      <c r="QFE190" s="145"/>
      <c r="QFN190" s="145"/>
      <c r="QFQ190" s="145"/>
      <c r="QFY190" s="145"/>
      <c r="QGU190" s="145"/>
      <c r="QGV190" s="145"/>
      <c r="QGW190" s="145"/>
      <c r="QGX190" s="145"/>
      <c r="QGY190" s="145"/>
      <c r="QGZ190" s="145"/>
      <c r="QHR190" s="145"/>
      <c r="QHS190" s="145"/>
      <c r="QHV190" s="145"/>
      <c r="QHY190" s="145"/>
      <c r="QIA190" s="145"/>
      <c r="QIC190" s="145"/>
      <c r="QIF190" s="145"/>
      <c r="QII190" s="145"/>
      <c r="QIL190" s="145"/>
      <c r="QIO190" s="145"/>
      <c r="QIR190" s="145"/>
      <c r="QIU190" s="145"/>
      <c r="QIX190" s="145"/>
      <c r="QJA190" s="145"/>
      <c r="QJC190" s="145"/>
      <c r="QJP190" s="145"/>
      <c r="QJQ190" s="145"/>
      <c r="QJR190" s="145"/>
      <c r="QJS190" s="145"/>
      <c r="QJT190" s="145"/>
      <c r="QJU190" s="145"/>
      <c r="QJV190" s="145"/>
      <c r="QJW190" s="145"/>
      <c r="QJX190" s="145"/>
      <c r="QJY190" s="145"/>
      <c r="QJZ190" s="145"/>
      <c r="QKA190" s="145"/>
      <c r="QKB190" s="145"/>
      <c r="QKC190" s="145"/>
      <c r="QKG190" s="145"/>
      <c r="QKI190" s="145"/>
      <c r="QKJ190" s="145"/>
      <c r="QKK190" s="145"/>
      <c r="QKL190" s="145"/>
      <c r="QKO190" s="145"/>
      <c r="QKQ190" s="145"/>
      <c r="QKR190" s="145"/>
      <c r="QKS190" s="145"/>
      <c r="QKT190" s="145"/>
      <c r="QKU190" s="145"/>
      <c r="QKV190" s="145"/>
      <c r="QKW190" s="145"/>
      <c r="QKX190" s="145"/>
      <c r="QKY190" s="145"/>
      <c r="QKZ190" s="145"/>
      <c r="QLA190" s="145"/>
      <c r="QLB190" s="145"/>
      <c r="QLC190" s="145"/>
      <c r="QLF190" s="145"/>
      <c r="QLI190" s="145"/>
      <c r="QLL190" s="145"/>
      <c r="QLO190" s="145"/>
      <c r="QLR190" s="145"/>
      <c r="QMD190" s="145"/>
      <c r="QMG190" s="145"/>
      <c r="QMJ190" s="145"/>
      <c r="QMM190" s="145"/>
      <c r="QMV190" s="145"/>
      <c r="QNB190" s="145"/>
      <c r="QNE190" s="145"/>
      <c r="QNH190" s="145"/>
      <c r="QNK190" s="145"/>
      <c r="QNQ190" s="145"/>
      <c r="QNT190" s="145"/>
      <c r="QNZ190" s="145"/>
      <c r="QOB190" s="145"/>
      <c r="QOC190" s="145"/>
      <c r="QOE190" s="145"/>
      <c r="QOH190" s="145"/>
      <c r="QOK190" s="145"/>
      <c r="QON190" s="145"/>
      <c r="QOV190" s="145"/>
      <c r="QPA190" s="145"/>
      <c r="QPJ190" s="145"/>
      <c r="QPM190" s="145"/>
      <c r="QPU190" s="145"/>
      <c r="QQQ190" s="145"/>
      <c r="QQR190" s="145"/>
      <c r="QQS190" s="145"/>
      <c r="QQT190" s="145"/>
      <c r="QQU190" s="145"/>
      <c r="QQV190" s="145"/>
      <c r="QRN190" s="145"/>
      <c r="QRO190" s="145"/>
      <c r="QRR190" s="145"/>
      <c r="QRU190" s="145"/>
      <c r="QRW190" s="145"/>
      <c r="QRY190" s="145"/>
      <c r="QSB190" s="145"/>
      <c r="QSE190" s="145"/>
      <c r="QSH190" s="145"/>
      <c r="QSK190" s="145"/>
      <c r="QSN190" s="145"/>
      <c r="QSQ190" s="145"/>
      <c r="QST190" s="145"/>
      <c r="QSW190" s="145"/>
      <c r="QSY190" s="145"/>
      <c r="QTL190" s="145"/>
      <c r="QTM190" s="145"/>
      <c r="QTN190" s="145"/>
      <c r="QTO190" s="145"/>
      <c r="QTP190" s="145"/>
      <c r="QTQ190" s="145"/>
      <c r="QTR190" s="145"/>
      <c r="QTS190" s="145"/>
      <c r="QTT190" s="145"/>
      <c r="QTU190" s="145"/>
      <c r="QTV190" s="145"/>
      <c r="QTW190" s="145"/>
      <c r="QTX190" s="145"/>
      <c r="QTY190" s="145"/>
      <c r="QUC190" s="145"/>
      <c r="QUE190" s="145"/>
      <c r="QUF190" s="145"/>
      <c r="QUG190" s="145"/>
      <c r="QUH190" s="145"/>
      <c r="QUK190" s="145"/>
      <c r="QUM190" s="145"/>
      <c r="QUN190" s="145"/>
      <c r="QUO190" s="145"/>
      <c r="QUP190" s="145"/>
      <c r="QUQ190" s="145"/>
      <c r="QUR190" s="145"/>
      <c r="QUS190" s="145"/>
      <c r="QUT190" s="145"/>
      <c r="QUU190" s="145"/>
      <c r="QUV190" s="145"/>
      <c r="QUW190" s="145"/>
      <c r="QUX190" s="145"/>
      <c r="QUY190" s="145"/>
      <c r="QVB190" s="145"/>
      <c r="QVE190" s="145"/>
      <c r="QVH190" s="145"/>
      <c r="QVK190" s="145"/>
      <c r="QVN190" s="145"/>
      <c r="QVZ190" s="145"/>
      <c r="QWC190" s="145"/>
      <c r="QWF190" s="145"/>
      <c r="QWI190" s="145"/>
      <c r="QWR190" s="145"/>
      <c r="QWX190" s="145"/>
      <c r="QXA190" s="145"/>
      <c r="QXD190" s="145"/>
      <c r="QXG190" s="145"/>
      <c r="QXM190" s="145"/>
      <c r="QXP190" s="145"/>
      <c r="QXV190" s="145"/>
      <c r="QXX190" s="145"/>
      <c r="QXY190" s="145"/>
      <c r="QYA190" s="145"/>
      <c r="QYD190" s="145"/>
      <c r="QYG190" s="145"/>
      <c r="QYJ190" s="145"/>
      <c r="QYR190" s="145"/>
      <c r="QYW190" s="145"/>
      <c r="QZF190" s="145"/>
      <c r="QZI190" s="145"/>
      <c r="QZQ190" s="145"/>
      <c r="RAM190" s="145"/>
      <c r="RAN190" s="145"/>
      <c r="RAO190" s="145"/>
      <c r="RAP190" s="145"/>
      <c r="RAQ190" s="145"/>
      <c r="RAR190" s="145"/>
      <c r="RBJ190" s="145"/>
      <c r="RBK190" s="145"/>
      <c r="RBN190" s="145"/>
      <c r="RBQ190" s="145"/>
      <c r="RBS190" s="145"/>
      <c r="RBU190" s="145"/>
      <c r="RBX190" s="145"/>
      <c r="RCA190" s="145"/>
      <c r="RCD190" s="145"/>
      <c r="RCG190" s="145"/>
      <c r="RCJ190" s="145"/>
      <c r="RCM190" s="145"/>
      <c r="RCP190" s="145"/>
      <c r="RCS190" s="145"/>
      <c r="RCU190" s="145"/>
      <c r="RDH190" s="145"/>
      <c r="RDI190" s="145"/>
      <c r="RDJ190" s="145"/>
      <c r="RDK190" s="145"/>
      <c r="RDL190" s="145"/>
      <c r="RDM190" s="145"/>
      <c r="RDN190" s="145"/>
      <c r="RDO190" s="145"/>
      <c r="RDP190" s="145"/>
      <c r="RDQ190" s="145"/>
      <c r="RDR190" s="145"/>
      <c r="RDS190" s="145"/>
      <c r="RDT190" s="145"/>
      <c r="RDU190" s="145"/>
      <c r="RDY190" s="145"/>
      <c r="REA190" s="145"/>
      <c r="REB190" s="145"/>
      <c r="REC190" s="145"/>
      <c r="RED190" s="145"/>
      <c r="REG190" s="145"/>
      <c r="REI190" s="145"/>
      <c r="REJ190" s="145"/>
      <c r="REK190" s="145"/>
      <c r="REL190" s="145"/>
      <c r="REM190" s="145"/>
      <c r="REN190" s="145"/>
      <c r="REO190" s="145"/>
      <c r="REP190" s="145"/>
      <c r="REQ190" s="145"/>
      <c r="RER190" s="145"/>
      <c r="RES190" s="145"/>
      <c r="RET190" s="145"/>
      <c r="REU190" s="145"/>
      <c r="REX190" s="145"/>
      <c r="RFA190" s="145"/>
      <c r="RFD190" s="145"/>
      <c r="RFG190" s="145"/>
      <c r="RFJ190" s="145"/>
      <c r="RFV190" s="145"/>
      <c r="RFY190" s="145"/>
      <c r="RGB190" s="145"/>
      <c r="RGE190" s="145"/>
      <c r="RGN190" s="145"/>
      <c r="RGT190" s="145"/>
      <c r="RGW190" s="145"/>
      <c r="RGZ190" s="145"/>
      <c r="RHC190" s="145"/>
      <c r="RHI190" s="145"/>
      <c r="RHL190" s="145"/>
      <c r="RHR190" s="145"/>
      <c r="RHT190" s="145"/>
      <c r="RHU190" s="145"/>
      <c r="RHW190" s="145"/>
      <c r="RHZ190" s="145"/>
      <c r="RIC190" s="145"/>
      <c r="RIF190" s="145"/>
      <c r="RIN190" s="145"/>
      <c r="RIS190" s="145"/>
      <c r="RJB190" s="145"/>
      <c r="RJE190" s="145"/>
      <c r="RJM190" s="145"/>
      <c r="RKI190" s="145"/>
      <c r="RKJ190" s="145"/>
      <c r="RKK190" s="145"/>
      <c r="RKL190" s="145"/>
      <c r="RKM190" s="145"/>
      <c r="RKN190" s="145"/>
      <c r="RLF190" s="145"/>
      <c r="RLG190" s="145"/>
      <c r="RLJ190" s="145"/>
      <c r="RLM190" s="145"/>
      <c r="RLO190" s="145"/>
      <c r="RLQ190" s="145"/>
      <c r="RLT190" s="145"/>
      <c r="RLW190" s="145"/>
      <c r="RLZ190" s="145"/>
      <c r="RMC190" s="145"/>
      <c r="RMF190" s="145"/>
      <c r="RMI190" s="145"/>
      <c r="RML190" s="145"/>
      <c r="RMO190" s="145"/>
      <c r="RMQ190" s="145"/>
      <c r="RND190" s="145"/>
      <c r="RNE190" s="145"/>
      <c r="RNF190" s="145"/>
      <c r="RNG190" s="145"/>
      <c r="RNH190" s="145"/>
      <c r="RNI190" s="145"/>
      <c r="RNJ190" s="145"/>
      <c r="RNK190" s="145"/>
      <c r="RNL190" s="145"/>
      <c r="RNM190" s="145"/>
      <c r="RNN190" s="145"/>
      <c r="RNO190" s="145"/>
      <c r="RNP190" s="145"/>
      <c r="RNQ190" s="145"/>
      <c r="RNU190" s="145"/>
      <c r="RNW190" s="145"/>
      <c r="RNX190" s="145"/>
      <c r="RNY190" s="145"/>
      <c r="RNZ190" s="145"/>
      <c r="ROC190" s="145"/>
      <c r="ROE190" s="145"/>
      <c r="ROF190" s="145"/>
      <c r="ROG190" s="145"/>
      <c r="ROH190" s="145"/>
      <c r="ROI190" s="145"/>
      <c r="ROJ190" s="145"/>
      <c r="ROK190" s="145"/>
      <c r="ROL190" s="145"/>
      <c r="ROM190" s="145"/>
      <c r="RON190" s="145"/>
      <c r="ROO190" s="145"/>
      <c r="ROP190" s="145"/>
      <c r="ROQ190" s="145"/>
      <c r="ROT190" s="145"/>
      <c r="ROW190" s="145"/>
      <c r="ROZ190" s="145"/>
      <c r="RPC190" s="145"/>
      <c r="RPF190" s="145"/>
      <c r="RPR190" s="145"/>
      <c r="RPU190" s="145"/>
      <c r="RPX190" s="145"/>
      <c r="RQA190" s="145"/>
      <c r="RQJ190" s="145"/>
      <c r="RQP190" s="145"/>
      <c r="RQS190" s="145"/>
      <c r="RQV190" s="145"/>
      <c r="RQY190" s="145"/>
      <c r="RRE190" s="145"/>
      <c r="RRH190" s="145"/>
      <c r="RRN190" s="145"/>
      <c r="RRP190" s="145"/>
      <c r="RRQ190" s="145"/>
      <c r="RRS190" s="145"/>
      <c r="RRV190" s="145"/>
      <c r="RRY190" s="145"/>
      <c r="RSB190" s="145"/>
      <c r="RSJ190" s="145"/>
      <c r="RSO190" s="145"/>
      <c r="RSX190" s="145"/>
      <c r="RTA190" s="145"/>
      <c r="RTI190" s="145"/>
      <c r="RUE190" s="145"/>
      <c r="RUF190" s="145"/>
      <c r="RUG190" s="145"/>
      <c r="RUH190" s="145"/>
      <c r="RUI190" s="145"/>
      <c r="RUJ190" s="145"/>
      <c r="RVB190" s="145"/>
      <c r="RVC190" s="145"/>
      <c r="RVF190" s="145"/>
      <c r="RVI190" s="145"/>
      <c r="RVK190" s="145"/>
      <c r="RVM190" s="145"/>
      <c r="RVP190" s="145"/>
      <c r="RVS190" s="145"/>
      <c r="RVV190" s="145"/>
      <c r="RVY190" s="145"/>
      <c r="RWB190" s="145"/>
      <c r="RWE190" s="145"/>
      <c r="RWH190" s="145"/>
      <c r="RWK190" s="145"/>
      <c r="RWM190" s="145"/>
      <c r="RWZ190" s="145"/>
      <c r="RXA190" s="145"/>
      <c r="RXB190" s="145"/>
      <c r="RXC190" s="145"/>
      <c r="RXD190" s="145"/>
      <c r="RXE190" s="145"/>
      <c r="RXF190" s="145"/>
      <c r="RXG190" s="145"/>
      <c r="RXH190" s="145"/>
      <c r="RXI190" s="145"/>
      <c r="RXJ190" s="145"/>
      <c r="RXK190" s="145"/>
      <c r="RXL190" s="145"/>
      <c r="RXM190" s="145"/>
      <c r="RXQ190" s="145"/>
      <c r="RXS190" s="145"/>
      <c r="RXT190" s="145"/>
      <c r="RXU190" s="145"/>
      <c r="RXV190" s="145"/>
      <c r="RXY190" s="145"/>
      <c r="RYA190" s="145"/>
      <c r="RYB190" s="145"/>
      <c r="RYC190" s="145"/>
      <c r="RYD190" s="145"/>
      <c r="RYE190" s="145"/>
      <c r="RYF190" s="145"/>
      <c r="RYG190" s="145"/>
      <c r="RYH190" s="145"/>
      <c r="RYI190" s="145"/>
      <c r="RYJ190" s="145"/>
      <c r="RYK190" s="145"/>
      <c r="RYL190" s="145"/>
      <c r="RYM190" s="145"/>
      <c r="RYP190" s="145"/>
      <c r="RYS190" s="145"/>
      <c r="RYV190" s="145"/>
      <c r="RYY190" s="145"/>
      <c r="RZB190" s="145"/>
      <c r="RZN190" s="145"/>
      <c r="RZQ190" s="145"/>
      <c r="RZT190" s="145"/>
      <c r="RZW190" s="145"/>
      <c r="SAF190" s="145"/>
      <c r="SAL190" s="145"/>
      <c r="SAO190" s="145"/>
      <c r="SAR190" s="145"/>
      <c r="SAU190" s="145"/>
      <c r="SBA190" s="145"/>
      <c r="SBD190" s="145"/>
      <c r="SBJ190" s="145"/>
      <c r="SBL190" s="145"/>
      <c r="SBM190" s="145"/>
      <c r="SBO190" s="145"/>
      <c r="SBR190" s="145"/>
      <c r="SBU190" s="145"/>
      <c r="SBX190" s="145"/>
      <c r="SCF190" s="145"/>
      <c r="SCK190" s="145"/>
      <c r="SCT190" s="145"/>
      <c r="SCW190" s="145"/>
      <c r="SDE190" s="145"/>
      <c r="SEA190" s="145"/>
      <c r="SEB190" s="145"/>
      <c r="SEC190" s="145"/>
      <c r="SED190" s="145"/>
      <c r="SEE190" s="145"/>
      <c r="SEF190" s="145"/>
      <c r="SEX190" s="145"/>
      <c r="SEY190" s="145"/>
      <c r="SFB190" s="145"/>
      <c r="SFE190" s="145"/>
      <c r="SFG190" s="145"/>
      <c r="SFI190" s="145"/>
      <c r="SFL190" s="145"/>
      <c r="SFO190" s="145"/>
      <c r="SFR190" s="145"/>
      <c r="SFU190" s="145"/>
      <c r="SFX190" s="145"/>
      <c r="SGA190" s="145"/>
      <c r="SGD190" s="145"/>
      <c r="SGG190" s="145"/>
      <c r="SGI190" s="145"/>
      <c r="SGV190" s="145"/>
      <c r="SGW190" s="145"/>
      <c r="SGX190" s="145"/>
      <c r="SGY190" s="145"/>
      <c r="SGZ190" s="145"/>
      <c r="SHA190" s="145"/>
      <c r="SHB190" s="145"/>
      <c r="SHC190" s="145"/>
      <c r="SHD190" s="145"/>
      <c r="SHE190" s="145"/>
      <c r="SHF190" s="145"/>
      <c r="SHG190" s="145"/>
      <c r="SHH190" s="145"/>
      <c r="SHI190" s="145"/>
      <c r="SHM190" s="145"/>
      <c r="SHO190" s="145"/>
      <c r="SHP190" s="145"/>
      <c r="SHQ190" s="145"/>
      <c r="SHR190" s="145"/>
      <c r="SHU190" s="145"/>
      <c r="SHW190" s="145"/>
      <c r="SHX190" s="145"/>
      <c r="SHY190" s="145"/>
      <c r="SHZ190" s="145"/>
      <c r="SIA190" s="145"/>
      <c r="SIB190" s="145"/>
      <c r="SIC190" s="145"/>
      <c r="SID190" s="145"/>
      <c r="SIE190" s="145"/>
      <c r="SIF190" s="145"/>
      <c r="SIG190" s="145"/>
      <c r="SIH190" s="145"/>
      <c r="SII190" s="145"/>
      <c r="SIL190" s="145"/>
      <c r="SIO190" s="145"/>
      <c r="SIR190" s="145"/>
      <c r="SIU190" s="145"/>
      <c r="SIX190" s="145"/>
      <c r="SJJ190" s="145"/>
      <c r="SJM190" s="145"/>
      <c r="SJP190" s="145"/>
      <c r="SJS190" s="145"/>
      <c r="SKB190" s="145"/>
      <c r="SKH190" s="145"/>
      <c r="SKK190" s="145"/>
      <c r="SKN190" s="145"/>
      <c r="SKQ190" s="145"/>
      <c r="SKW190" s="145"/>
      <c r="SKZ190" s="145"/>
      <c r="SLF190" s="145"/>
      <c r="SLH190" s="145"/>
      <c r="SLI190" s="145"/>
      <c r="SLK190" s="145"/>
      <c r="SLN190" s="145"/>
      <c r="SLQ190" s="145"/>
      <c r="SLT190" s="145"/>
      <c r="SMB190" s="145"/>
      <c r="SMG190" s="145"/>
      <c r="SMP190" s="145"/>
      <c r="SMS190" s="145"/>
      <c r="SNA190" s="145"/>
      <c r="SNW190" s="145"/>
      <c r="SNX190" s="145"/>
      <c r="SNY190" s="145"/>
      <c r="SNZ190" s="145"/>
      <c r="SOA190" s="145"/>
      <c r="SOB190" s="145"/>
      <c r="SOT190" s="145"/>
      <c r="SOU190" s="145"/>
      <c r="SOX190" s="145"/>
      <c r="SPA190" s="145"/>
      <c r="SPC190" s="145"/>
      <c r="SPE190" s="145"/>
      <c r="SPH190" s="145"/>
      <c r="SPK190" s="145"/>
      <c r="SPN190" s="145"/>
      <c r="SPQ190" s="145"/>
      <c r="SPT190" s="145"/>
      <c r="SPW190" s="145"/>
      <c r="SPZ190" s="145"/>
      <c r="SQC190" s="145"/>
      <c r="SQE190" s="145"/>
      <c r="SQR190" s="145"/>
      <c r="SQS190" s="145"/>
      <c r="SQT190" s="145"/>
      <c r="SQU190" s="145"/>
      <c r="SQV190" s="145"/>
      <c r="SQW190" s="145"/>
      <c r="SQX190" s="145"/>
      <c r="SQY190" s="145"/>
      <c r="SQZ190" s="145"/>
      <c r="SRA190" s="145"/>
      <c r="SRB190" s="145"/>
      <c r="SRC190" s="145"/>
      <c r="SRD190" s="145"/>
      <c r="SRE190" s="145"/>
      <c r="SRI190" s="145"/>
      <c r="SRK190" s="145"/>
      <c r="SRL190" s="145"/>
      <c r="SRM190" s="145"/>
      <c r="SRN190" s="145"/>
      <c r="SRQ190" s="145"/>
      <c r="SRS190" s="145"/>
      <c r="SRT190" s="145"/>
      <c r="SRU190" s="145"/>
      <c r="SRV190" s="145"/>
      <c r="SRW190" s="145"/>
      <c r="SRX190" s="145"/>
      <c r="SRY190" s="145"/>
      <c r="SRZ190" s="145"/>
      <c r="SSA190" s="145"/>
      <c r="SSB190" s="145"/>
      <c r="SSC190" s="145"/>
      <c r="SSD190" s="145"/>
      <c r="SSE190" s="145"/>
      <c r="SSH190" s="145"/>
      <c r="SSK190" s="145"/>
      <c r="SSN190" s="145"/>
      <c r="SSQ190" s="145"/>
      <c r="SST190" s="145"/>
      <c r="STF190" s="145"/>
      <c r="STI190" s="145"/>
      <c r="STL190" s="145"/>
      <c r="STO190" s="145"/>
      <c r="STX190" s="145"/>
      <c r="SUD190" s="145"/>
      <c r="SUG190" s="145"/>
      <c r="SUJ190" s="145"/>
      <c r="SUM190" s="145"/>
      <c r="SUS190" s="145"/>
      <c r="SUV190" s="145"/>
      <c r="SVB190" s="145"/>
      <c r="SVD190" s="145"/>
      <c r="SVE190" s="145"/>
      <c r="SVG190" s="145"/>
      <c r="SVJ190" s="145"/>
      <c r="SVM190" s="145"/>
      <c r="SVP190" s="145"/>
      <c r="SVX190" s="145"/>
      <c r="SWC190" s="145"/>
      <c r="SWL190" s="145"/>
      <c r="SWO190" s="145"/>
      <c r="SWW190" s="145"/>
      <c r="SXS190" s="145"/>
      <c r="SXT190" s="145"/>
      <c r="SXU190" s="145"/>
      <c r="SXV190" s="145"/>
      <c r="SXW190" s="145"/>
      <c r="SXX190" s="145"/>
      <c r="SYP190" s="145"/>
      <c r="SYQ190" s="145"/>
      <c r="SYT190" s="145"/>
      <c r="SYW190" s="145"/>
      <c r="SYY190" s="145"/>
      <c r="SZA190" s="145"/>
      <c r="SZD190" s="145"/>
      <c r="SZG190" s="145"/>
      <c r="SZJ190" s="145"/>
      <c r="SZM190" s="145"/>
      <c r="SZP190" s="145"/>
      <c r="SZS190" s="145"/>
      <c r="SZV190" s="145"/>
      <c r="SZY190" s="145"/>
      <c r="TAA190" s="145"/>
      <c r="TAN190" s="145"/>
      <c r="TAO190" s="145"/>
      <c r="TAP190" s="145"/>
      <c r="TAQ190" s="145"/>
      <c r="TAR190" s="145"/>
      <c r="TAS190" s="145"/>
      <c r="TAT190" s="145"/>
      <c r="TAU190" s="145"/>
      <c r="TAV190" s="145"/>
      <c r="TAW190" s="145"/>
      <c r="TAX190" s="145"/>
      <c r="TAY190" s="145"/>
      <c r="TAZ190" s="145"/>
      <c r="TBA190" s="145"/>
      <c r="TBE190" s="145"/>
      <c r="TBG190" s="145"/>
      <c r="TBH190" s="145"/>
      <c r="TBI190" s="145"/>
      <c r="TBJ190" s="145"/>
      <c r="TBM190" s="145"/>
      <c r="TBO190" s="145"/>
      <c r="TBP190" s="145"/>
      <c r="TBQ190" s="145"/>
      <c r="TBR190" s="145"/>
      <c r="TBS190" s="145"/>
      <c r="TBT190" s="145"/>
      <c r="TBU190" s="145"/>
      <c r="TBV190" s="145"/>
      <c r="TBW190" s="145"/>
      <c r="TBX190" s="145"/>
      <c r="TBY190" s="145"/>
      <c r="TBZ190" s="145"/>
      <c r="TCA190" s="145"/>
      <c r="TCD190" s="145"/>
      <c r="TCG190" s="145"/>
      <c r="TCJ190" s="145"/>
      <c r="TCM190" s="145"/>
      <c r="TCP190" s="145"/>
      <c r="TDB190" s="145"/>
      <c r="TDE190" s="145"/>
      <c r="TDH190" s="145"/>
      <c r="TDK190" s="145"/>
      <c r="TDT190" s="145"/>
      <c r="TDZ190" s="145"/>
      <c r="TEC190" s="145"/>
      <c r="TEF190" s="145"/>
      <c r="TEI190" s="145"/>
      <c r="TEO190" s="145"/>
      <c r="TER190" s="145"/>
      <c r="TEX190" s="145"/>
      <c r="TEZ190" s="145"/>
      <c r="TFA190" s="145"/>
      <c r="TFC190" s="145"/>
      <c r="TFF190" s="145"/>
      <c r="TFI190" s="145"/>
      <c r="TFL190" s="145"/>
      <c r="TFT190" s="145"/>
      <c r="TFY190" s="145"/>
      <c r="TGH190" s="145"/>
      <c r="TGK190" s="145"/>
      <c r="TGS190" s="145"/>
      <c r="THO190" s="145"/>
      <c r="THP190" s="145"/>
      <c r="THQ190" s="145"/>
      <c r="THR190" s="145"/>
      <c r="THS190" s="145"/>
      <c r="THT190" s="145"/>
      <c r="TIL190" s="145"/>
      <c r="TIM190" s="145"/>
      <c r="TIP190" s="145"/>
      <c r="TIS190" s="145"/>
      <c r="TIU190" s="145"/>
      <c r="TIW190" s="145"/>
      <c r="TIZ190" s="145"/>
      <c r="TJC190" s="145"/>
      <c r="TJF190" s="145"/>
      <c r="TJI190" s="145"/>
      <c r="TJL190" s="145"/>
      <c r="TJO190" s="145"/>
      <c r="TJR190" s="145"/>
      <c r="TJU190" s="145"/>
      <c r="TJW190" s="145"/>
      <c r="TKJ190" s="145"/>
      <c r="TKK190" s="145"/>
      <c r="TKL190" s="145"/>
      <c r="TKM190" s="145"/>
      <c r="TKN190" s="145"/>
      <c r="TKO190" s="145"/>
      <c r="TKP190" s="145"/>
      <c r="TKQ190" s="145"/>
      <c r="TKR190" s="145"/>
      <c r="TKS190" s="145"/>
      <c r="TKT190" s="145"/>
      <c r="TKU190" s="145"/>
      <c r="TKV190" s="145"/>
      <c r="TKW190" s="145"/>
      <c r="TLA190" s="145"/>
      <c r="TLC190" s="145"/>
      <c r="TLD190" s="145"/>
      <c r="TLE190" s="145"/>
      <c r="TLF190" s="145"/>
      <c r="TLI190" s="145"/>
      <c r="TLK190" s="145"/>
      <c r="TLL190" s="145"/>
      <c r="TLM190" s="145"/>
      <c r="TLN190" s="145"/>
      <c r="TLO190" s="145"/>
      <c r="TLP190" s="145"/>
      <c r="TLQ190" s="145"/>
      <c r="TLR190" s="145"/>
      <c r="TLS190" s="145"/>
      <c r="TLT190" s="145"/>
      <c r="TLU190" s="145"/>
      <c r="TLV190" s="145"/>
      <c r="TLW190" s="145"/>
      <c r="TLZ190" s="145"/>
      <c r="TMC190" s="145"/>
      <c r="TMF190" s="145"/>
      <c r="TMI190" s="145"/>
      <c r="TML190" s="145"/>
      <c r="TMX190" s="145"/>
      <c r="TNA190" s="145"/>
      <c r="TND190" s="145"/>
      <c r="TNG190" s="145"/>
      <c r="TNP190" s="145"/>
      <c r="TNV190" s="145"/>
      <c r="TNY190" s="145"/>
      <c r="TOB190" s="145"/>
      <c r="TOE190" s="145"/>
      <c r="TOK190" s="145"/>
      <c r="TON190" s="145"/>
      <c r="TOT190" s="145"/>
      <c r="TOV190" s="145"/>
      <c r="TOW190" s="145"/>
      <c r="TOY190" s="145"/>
      <c r="TPB190" s="145"/>
      <c r="TPE190" s="145"/>
      <c r="TPH190" s="145"/>
      <c r="TPP190" s="145"/>
      <c r="TPU190" s="145"/>
      <c r="TQD190" s="145"/>
      <c r="TQG190" s="145"/>
      <c r="TQO190" s="145"/>
      <c r="TRK190" s="145"/>
      <c r="TRL190" s="145"/>
      <c r="TRM190" s="145"/>
      <c r="TRN190" s="145"/>
      <c r="TRO190" s="145"/>
      <c r="TRP190" s="145"/>
      <c r="TSH190" s="145"/>
      <c r="TSI190" s="145"/>
      <c r="TSL190" s="145"/>
      <c r="TSO190" s="145"/>
      <c r="TSQ190" s="145"/>
      <c r="TSS190" s="145"/>
      <c r="TSV190" s="145"/>
      <c r="TSY190" s="145"/>
      <c r="TTB190" s="145"/>
      <c r="TTE190" s="145"/>
      <c r="TTH190" s="145"/>
      <c r="TTK190" s="145"/>
      <c r="TTN190" s="145"/>
      <c r="TTQ190" s="145"/>
      <c r="TTS190" s="145"/>
      <c r="TUF190" s="145"/>
      <c r="TUG190" s="145"/>
      <c r="TUH190" s="145"/>
      <c r="TUI190" s="145"/>
      <c r="TUJ190" s="145"/>
      <c r="TUK190" s="145"/>
      <c r="TUL190" s="145"/>
      <c r="TUM190" s="145"/>
      <c r="TUN190" s="145"/>
      <c r="TUO190" s="145"/>
      <c r="TUP190" s="145"/>
      <c r="TUQ190" s="145"/>
      <c r="TUR190" s="145"/>
      <c r="TUS190" s="145"/>
      <c r="TUW190" s="145"/>
      <c r="TUY190" s="145"/>
      <c r="TUZ190" s="145"/>
      <c r="TVA190" s="145"/>
      <c r="TVB190" s="145"/>
      <c r="TVE190" s="145"/>
      <c r="TVG190" s="145"/>
      <c r="TVH190" s="145"/>
      <c r="TVI190" s="145"/>
      <c r="TVJ190" s="145"/>
      <c r="TVK190" s="145"/>
      <c r="TVL190" s="145"/>
      <c r="TVM190" s="145"/>
      <c r="TVN190" s="145"/>
      <c r="TVO190" s="145"/>
      <c r="TVP190" s="145"/>
      <c r="TVQ190" s="145"/>
      <c r="TVR190" s="145"/>
      <c r="TVS190" s="145"/>
      <c r="TVV190" s="145"/>
      <c r="TVY190" s="145"/>
      <c r="TWB190" s="145"/>
      <c r="TWE190" s="145"/>
      <c r="TWH190" s="145"/>
      <c r="TWT190" s="145"/>
      <c r="TWW190" s="145"/>
      <c r="TWZ190" s="145"/>
      <c r="TXC190" s="145"/>
      <c r="TXL190" s="145"/>
      <c r="TXR190" s="145"/>
      <c r="TXU190" s="145"/>
      <c r="TXX190" s="145"/>
      <c r="TYA190" s="145"/>
      <c r="TYG190" s="145"/>
      <c r="TYJ190" s="145"/>
      <c r="TYP190" s="145"/>
      <c r="TYR190" s="145"/>
      <c r="TYS190" s="145"/>
      <c r="TYU190" s="145"/>
      <c r="TYX190" s="145"/>
      <c r="TZA190" s="145"/>
      <c r="TZD190" s="145"/>
      <c r="TZL190" s="145"/>
      <c r="TZQ190" s="145"/>
      <c r="TZZ190" s="145"/>
      <c r="UAC190" s="145"/>
      <c r="UAK190" s="145"/>
      <c r="UBG190" s="145"/>
      <c r="UBH190" s="145"/>
      <c r="UBI190" s="145"/>
      <c r="UBJ190" s="145"/>
      <c r="UBK190" s="145"/>
      <c r="UBL190" s="145"/>
      <c r="UCD190" s="145"/>
      <c r="UCE190" s="145"/>
      <c r="UCH190" s="145"/>
      <c r="UCK190" s="145"/>
      <c r="UCM190" s="145"/>
      <c r="UCO190" s="145"/>
      <c r="UCR190" s="145"/>
      <c r="UCU190" s="145"/>
      <c r="UCX190" s="145"/>
      <c r="UDA190" s="145"/>
      <c r="UDD190" s="145"/>
      <c r="UDG190" s="145"/>
      <c r="UDJ190" s="145"/>
      <c r="UDM190" s="145"/>
      <c r="UDO190" s="145"/>
      <c r="UEB190" s="145"/>
      <c r="UEC190" s="145"/>
      <c r="UED190" s="145"/>
      <c r="UEE190" s="145"/>
      <c r="UEF190" s="145"/>
      <c r="UEG190" s="145"/>
      <c r="UEH190" s="145"/>
      <c r="UEI190" s="145"/>
      <c r="UEJ190" s="145"/>
      <c r="UEK190" s="145"/>
      <c r="UEL190" s="145"/>
      <c r="UEM190" s="145"/>
      <c r="UEN190" s="145"/>
      <c r="UEO190" s="145"/>
      <c r="UES190" s="145"/>
      <c r="UEU190" s="145"/>
      <c r="UEV190" s="145"/>
      <c r="UEW190" s="145"/>
      <c r="UEX190" s="145"/>
      <c r="UFA190" s="145"/>
      <c r="UFC190" s="145"/>
      <c r="UFD190" s="145"/>
      <c r="UFE190" s="145"/>
      <c r="UFF190" s="145"/>
      <c r="UFG190" s="145"/>
      <c r="UFH190" s="145"/>
      <c r="UFI190" s="145"/>
      <c r="UFJ190" s="145"/>
      <c r="UFK190" s="145"/>
      <c r="UFL190" s="145"/>
      <c r="UFM190" s="145"/>
      <c r="UFN190" s="145"/>
      <c r="UFO190" s="145"/>
      <c r="UFR190" s="145"/>
      <c r="UFU190" s="145"/>
      <c r="UFX190" s="145"/>
      <c r="UGA190" s="145"/>
      <c r="UGD190" s="145"/>
      <c r="UGP190" s="145"/>
      <c r="UGS190" s="145"/>
      <c r="UGV190" s="145"/>
      <c r="UGY190" s="145"/>
      <c r="UHH190" s="145"/>
      <c r="UHN190" s="145"/>
      <c r="UHQ190" s="145"/>
      <c r="UHT190" s="145"/>
      <c r="UHW190" s="145"/>
      <c r="UIC190" s="145"/>
      <c r="UIF190" s="145"/>
      <c r="UIL190" s="145"/>
      <c r="UIN190" s="145"/>
      <c r="UIO190" s="145"/>
      <c r="UIQ190" s="145"/>
      <c r="UIT190" s="145"/>
      <c r="UIW190" s="145"/>
      <c r="UIZ190" s="145"/>
      <c r="UJH190" s="145"/>
      <c r="UJM190" s="145"/>
      <c r="UJV190" s="145"/>
      <c r="UJY190" s="145"/>
      <c r="UKG190" s="145"/>
      <c r="ULC190" s="145"/>
      <c r="ULD190" s="145"/>
      <c r="ULE190" s="145"/>
      <c r="ULF190" s="145"/>
      <c r="ULG190" s="145"/>
      <c r="ULH190" s="145"/>
      <c r="ULZ190" s="145"/>
      <c r="UMA190" s="145"/>
      <c r="UMD190" s="145"/>
      <c r="UMG190" s="145"/>
      <c r="UMI190" s="145"/>
      <c r="UMK190" s="145"/>
      <c r="UMN190" s="145"/>
      <c r="UMQ190" s="145"/>
      <c r="UMT190" s="145"/>
      <c r="UMW190" s="145"/>
      <c r="UMZ190" s="145"/>
      <c r="UNC190" s="145"/>
      <c r="UNF190" s="145"/>
      <c r="UNI190" s="145"/>
      <c r="UNK190" s="145"/>
      <c r="UNX190" s="145"/>
      <c r="UNY190" s="145"/>
      <c r="UNZ190" s="145"/>
      <c r="UOA190" s="145"/>
      <c r="UOB190" s="145"/>
      <c r="UOC190" s="145"/>
      <c r="UOD190" s="145"/>
      <c r="UOE190" s="145"/>
      <c r="UOF190" s="145"/>
      <c r="UOG190" s="145"/>
      <c r="UOH190" s="145"/>
      <c r="UOI190" s="145"/>
      <c r="UOJ190" s="145"/>
      <c r="UOK190" s="145"/>
      <c r="UOO190" s="145"/>
      <c r="UOQ190" s="145"/>
      <c r="UOR190" s="145"/>
      <c r="UOS190" s="145"/>
      <c r="UOT190" s="145"/>
      <c r="UOW190" s="145"/>
      <c r="UOY190" s="145"/>
      <c r="UOZ190" s="145"/>
      <c r="UPA190" s="145"/>
      <c r="UPB190" s="145"/>
      <c r="UPC190" s="145"/>
      <c r="UPD190" s="145"/>
      <c r="UPE190" s="145"/>
      <c r="UPF190" s="145"/>
      <c r="UPG190" s="145"/>
      <c r="UPH190" s="145"/>
      <c r="UPI190" s="145"/>
      <c r="UPJ190" s="145"/>
      <c r="UPK190" s="145"/>
      <c r="UPN190" s="145"/>
      <c r="UPQ190" s="145"/>
      <c r="UPT190" s="145"/>
      <c r="UPW190" s="145"/>
      <c r="UPZ190" s="145"/>
      <c r="UQL190" s="145"/>
      <c r="UQO190" s="145"/>
      <c r="UQR190" s="145"/>
      <c r="UQU190" s="145"/>
      <c r="URD190" s="145"/>
      <c r="URJ190" s="145"/>
      <c r="URM190" s="145"/>
      <c r="URP190" s="145"/>
      <c r="URS190" s="145"/>
      <c r="URY190" s="145"/>
      <c r="USB190" s="145"/>
      <c r="USH190" s="145"/>
      <c r="USJ190" s="145"/>
      <c r="USK190" s="145"/>
      <c r="USM190" s="145"/>
      <c r="USP190" s="145"/>
      <c r="USS190" s="145"/>
      <c r="USV190" s="145"/>
      <c r="UTD190" s="145"/>
      <c r="UTI190" s="145"/>
      <c r="UTR190" s="145"/>
      <c r="UTU190" s="145"/>
      <c r="UUC190" s="145"/>
      <c r="UUY190" s="145"/>
      <c r="UUZ190" s="145"/>
      <c r="UVA190" s="145"/>
      <c r="UVB190" s="145"/>
      <c r="UVC190" s="145"/>
      <c r="UVD190" s="145"/>
      <c r="UVV190" s="145"/>
      <c r="UVW190" s="145"/>
      <c r="UVZ190" s="145"/>
      <c r="UWC190" s="145"/>
      <c r="UWE190" s="145"/>
      <c r="UWG190" s="145"/>
      <c r="UWJ190" s="145"/>
      <c r="UWM190" s="145"/>
      <c r="UWP190" s="145"/>
      <c r="UWS190" s="145"/>
      <c r="UWV190" s="145"/>
      <c r="UWY190" s="145"/>
      <c r="UXB190" s="145"/>
      <c r="UXE190" s="145"/>
      <c r="UXG190" s="145"/>
      <c r="UXT190" s="145"/>
      <c r="UXU190" s="145"/>
      <c r="UXV190" s="145"/>
      <c r="UXW190" s="145"/>
      <c r="UXX190" s="145"/>
      <c r="UXY190" s="145"/>
      <c r="UXZ190" s="145"/>
      <c r="UYA190" s="145"/>
      <c r="UYB190" s="145"/>
      <c r="UYC190" s="145"/>
      <c r="UYD190" s="145"/>
      <c r="UYE190" s="145"/>
      <c r="UYF190" s="145"/>
      <c r="UYG190" s="145"/>
      <c r="UYK190" s="145"/>
      <c r="UYM190" s="145"/>
      <c r="UYN190" s="145"/>
      <c r="UYO190" s="145"/>
      <c r="UYP190" s="145"/>
      <c r="UYS190" s="145"/>
      <c r="UYU190" s="145"/>
      <c r="UYV190" s="145"/>
      <c r="UYW190" s="145"/>
      <c r="UYX190" s="145"/>
      <c r="UYY190" s="145"/>
      <c r="UYZ190" s="145"/>
      <c r="UZA190" s="145"/>
      <c r="UZB190" s="145"/>
      <c r="UZC190" s="145"/>
      <c r="UZD190" s="145"/>
      <c r="UZE190" s="145"/>
      <c r="UZF190" s="145"/>
      <c r="UZG190" s="145"/>
      <c r="UZJ190" s="145"/>
      <c r="UZM190" s="145"/>
      <c r="UZP190" s="145"/>
      <c r="UZS190" s="145"/>
      <c r="UZV190" s="145"/>
      <c r="VAH190" s="145"/>
      <c r="VAK190" s="145"/>
      <c r="VAN190" s="145"/>
      <c r="VAQ190" s="145"/>
      <c r="VAZ190" s="145"/>
      <c r="VBF190" s="145"/>
      <c r="VBI190" s="145"/>
      <c r="VBL190" s="145"/>
      <c r="VBO190" s="145"/>
      <c r="VBU190" s="145"/>
      <c r="VBX190" s="145"/>
      <c r="VCD190" s="145"/>
      <c r="VCF190" s="145"/>
      <c r="VCG190" s="145"/>
      <c r="VCI190" s="145"/>
      <c r="VCL190" s="145"/>
      <c r="VCO190" s="145"/>
      <c r="VCR190" s="145"/>
      <c r="VCZ190" s="145"/>
      <c r="VDE190" s="145"/>
      <c r="VDN190" s="145"/>
      <c r="VDQ190" s="145"/>
      <c r="VDY190" s="145"/>
      <c r="VEU190" s="145"/>
      <c r="VEV190" s="145"/>
      <c r="VEW190" s="145"/>
      <c r="VEX190" s="145"/>
      <c r="VEY190" s="145"/>
      <c r="VEZ190" s="145"/>
      <c r="VFR190" s="145"/>
      <c r="VFS190" s="145"/>
      <c r="VFV190" s="145"/>
      <c r="VFY190" s="145"/>
      <c r="VGA190" s="145"/>
      <c r="VGC190" s="145"/>
      <c r="VGF190" s="145"/>
      <c r="VGI190" s="145"/>
      <c r="VGL190" s="145"/>
      <c r="VGO190" s="145"/>
      <c r="VGR190" s="145"/>
      <c r="VGU190" s="145"/>
      <c r="VGX190" s="145"/>
      <c r="VHA190" s="145"/>
      <c r="VHC190" s="145"/>
      <c r="VHP190" s="145"/>
      <c r="VHQ190" s="145"/>
      <c r="VHR190" s="145"/>
      <c r="VHS190" s="145"/>
      <c r="VHT190" s="145"/>
      <c r="VHU190" s="145"/>
      <c r="VHV190" s="145"/>
      <c r="VHW190" s="145"/>
      <c r="VHX190" s="145"/>
      <c r="VHY190" s="145"/>
      <c r="VHZ190" s="145"/>
      <c r="VIA190" s="145"/>
      <c r="VIB190" s="145"/>
      <c r="VIC190" s="145"/>
      <c r="VIG190" s="145"/>
      <c r="VII190" s="145"/>
      <c r="VIJ190" s="145"/>
      <c r="VIK190" s="145"/>
      <c r="VIL190" s="145"/>
      <c r="VIO190" s="145"/>
      <c r="VIQ190" s="145"/>
      <c r="VIR190" s="145"/>
      <c r="VIS190" s="145"/>
      <c r="VIT190" s="145"/>
      <c r="VIU190" s="145"/>
      <c r="VIV190" s="145"/>
      <c r="VIW190" s="145"/>
      <c r="VIX190" s="145"/>
      <c r="VIY190" s="145"/>
      <c r="VIZ190" s="145"/>
      <c r="VJA190" s="145"/>
      <c r="VJB190" s="145"/>
      <c r="VJC190" s="145"/>
      <c r="VJF190" s="145"/>
      <c r="VJI190" s="145"/>
      <c r="VJL190" s="145"/>
      <c r="VJO190" s="145"/>
      <c r="VJR190" s="145"/>
      <c r="VKD190" s="145"/>
      <c r="VKG190" s="145"/>
      <c r="VKJ190" s="145"/>
      <c r="VKM190" s="145"/>
      <c r="VKV190" s="145"/>
      <c r="VLB190" s="145"/>
      <c r="VLE190" s="145"/>
      <c r="VLH190" s="145"/>
      <c r="VLK190" s="145"/>
      <c r="VLQ190" s="145"/>
      <c r="VLT190" s="145"/>
      <c r="VLZ190" s="145"/>
      <c r="VMB190" s="145"/>
      <c r="VMC190" s="145"/>
      <c r="VME190" s="145"/>
      <c r="VMH190" s="145"/>
      <c r="VMK190" s="145"/>
      <c r="VMN190" s="145"/>
      <c r="VMV190" s="145"/>
      <c r="VNA190" s="145"/>
      <c r="VNJ190" s="145"/>
      <c r="VNM190" s="145"/>
      <c r="VNU190" s="145"/>
      <c r="VOQ190" s="145"/>
      <c r="VOR190" s="145"/>
      <c r="VOS190" s="145"/>
      <c r="VOT190" s="145"/>
      <c r="VOU190" s="145"/>
      <c r="VOV190" s="145"/>
      <c r="VPN190" s="145"/>
      <c r="VPO190" s="145"/>
      <c r="VPR190" s="145"/>
      <c r="VPU190" s="145"/>
      <c r="VPW190" s="145"/>
      <c r="VPY190" s="145"/>
      <c r="VQB190" s="145"/>
      <c r="VQE190" s="145"/>
      <c r="VQH190" s="145"/>
      <c r="VQK190" s="145"/>
      <c r="VQN190" s="145"/>
      <c r="VQQ190" s="145"/>
      <c r="VQT190" s="145"/>
      <c r="VQW190" s="145"/>
      <c r="VQY190" s="145"/>
      <c r="VRL190" s="145"/>
      <c r="VRM190" s="145"/>
      <c r="VRN190" s="145"/>
      <c r="VRO190" s="145"/>
      <c r="VRP190" s="145"/>
      <c r="VRQ190" s="145"/>
      <c r="VRR190" s="145"/>
      <c r="VRS190" s="145"/>
      <c r="VRT190" s="145"/>
      <c r="VRU190" s="145"/>
      <c r="VRV190" s="145"/>
      <c r="VRW190" s="145"/>
      <c r="VRX190" s="145"/>
      <c r="VRY190" s="145"/>
      <c r="VSC190" s="145"/>
      <c r="VSE190" s="145"/>
      <c r="VSF190" s="145"/>
      <c r="VSG190" s="145"/>
      <c r="VSH190" s="145"/>
      <c r="VSK190" s="145"/>
      <c r="VSM190" s="145"/>
      <c r="VSN190" s="145"/>
      <c r="VSO190" s="145"/>
      <c r="VSP190" s="145"/>
      <c r="VSQ190" s="145"/>
      <c r="VSR190" s="145"/>
      <c r="VSS190" s="145"/>
      <c r="VST190" s="145"/>
      <c r="VSU190" s="145"/>
      <c r="VSV190" s="145"/>
      <c r="VSW190" s="145"/>
      <c r="VSX190" s="145"/>
      <c r="VSY190" s="145"/>
      <c r="VTB190" s="145"/>
      <c r="VTE190" s="145"/>
      <c r="VTH190" s="145"/>
      <c r="VTK190" s="145"/>
      <c r="VTN190" s="145"/>
      <c r="VTZ190" s="145"/>
      <c r="VUC190" s="145"/>
      <c r="VUF190" s="145"/>
      <c r="VUI190" s="145"/>
      <c r="VUR190" s="145"/>
      <c r="VUX190" s="145"/>
      <c r="VVA190" s="145"/>
      <c r="VVD190" s="145"/>
      <c r="VVG190" s="145"/>
      <c r="VVM190" s="145"/>
      <c r="VVP190" s="145"/>
      <c r="VVV190" s="145"/>
      <c r="VVX190" s="145"/>
      <c r="VVY190" s="145"/>
      <c r="VWA190" s="145"/>
      <c r="VWD190" s="145"/>
      <c r="VWG190" s="145"/>
      <c r="VWJ190" s="145"/>
      <c r="VWR190" s="145"/>
      <c r="VWW190" s="145"/>
      <c r="VXF190" s="145"/>
      <c r="VXI190" s="145"/>
      <c r="VXQ190" s="145"/>
      <c r="VYM190" s="145"/>
      <c r="VYN190" s="145"/>
      <c r="VYO190" s="145"/>
      <c r="VYP190" s="145"/>
      <c r="VYQ190" s="145"/>
      <c r="VYR190" s="145"/>
      <c r="VZJ190" s="145"/>
      <c r="VZK190" s="145"/>
      <c r="VZN190" s="145"/>
      <c r="VZQ190" s="145"/>
      <c r="VZS190" s="145"/>
      <c r="VZU190" s="145"/>
      <c r="VZX190" s="145"/>
      <c r="WAA190" s="145"/>
      <c r="WAD190" s="145"/>
      <c r="WAG190" s="145"/>
      <c r="WAJ190" s="145"/>
      <c r="WAM190" s="145"/>
      <c r="WAP190" s="145"/>
      <c r="WAS190" s="145"/>
      <c r="WAU190" s="145"/>
      <c r="WBH190" s="145"/>
      <c r="WBI190" s="145"/>
      <c r="WBJ190" s="145"/>
      <c r="WBK190" s="145"/>
      <c r="WBL190" s="145"/>
      <c r="WBM190" s="145"/>
      <c r="WBN190" s="145"/>
      <c r="WBO190" s="145"/>
      <c r="WBP190" s="145"/>
      <c r="WBQ190" s="145"/>
      <c r="WBR190" s="145"/>
      <c r="WBS190" s="145"/>
      <c r="WBT190" s="145"/>
      <c r="WBU190" s="145"/>
      <c r="WBY190" s="145"/>
      <c r="WCA190" s="145"/>
      <c r="WCB190" s="145"/>
      <c r="WCC190" s="145"/>
      <c r="WCD190" s="145"/>
      <c r="WCG190" s="145"/>
      <c r="WCI190" s="145"/>
      <c r="WCJ190" s="145"/>
      <c r="WCK190" s="145"/>
      <c r="WCL190" s="145"/>
      <c r="WCM190" s="145"/>
      <c r="WCN190" s="145"/>
      <c r="WCO190" s="145"/>
      <c r="WCP190" s="145"/>
      <c r="WCQ190" s="145"/>
      <c r="WCR190" s="145"/>
      <c r="WCS190" s="145"/>
      <c r="WCT190" s="145"/>
      <c r="WCU190" s="145"/>
      <c r="WCX190" s="145"/>
      <c r="WDA190" s="145"/>
      <c r="WDD190" s="145"/>
      <c r="WDG190" s="145"/>
      <c r="WDJ190" s="145"/>
      <c r="WDV190" s="145"/>
      <c r="WDY190" s="145"/>
      <c r="WEB190" s="145"/>
      <c r="WEE190" s="145"/>
      <c r="WEN190" s="145"/>
      <c r="WET190" s="145"/>
      <c r="WEW190" s="145"/>
      <c r="WEZ190" s="145"/>
      <c r="WFC190" s="145"/>
      <c r="WFI190" s="145"/>
      <c r="WFL190" s="145"/>
      <c r="WFR190" s="145"/>
      <c r="WFT190" s="145"/>
      <c r="WFU190" s="145"/>
      <c r="WFW190" s="145"/>
      <c r="WFZ190" s="145"/>
      <c r="WGC190" s="145"/>
      <c r="WGF190" s="145"/>
      <c r="WGN190" s="145"/>
      <c r="WGS190" s="145"/>
      <c r="WHB190" s="145"/>
      <c r="WHE190" s="145"/>
      <c r="WHM190" s="145"/>
      <c r="WII190" s="145"/>
      <c r="WIJ190" s="145"/>
      <c r="WIK190" s="145"/>
      <c r="WIL190" s="145"/>
      <c r="WIM190" s="145"/>
      <c r="WIN190" s="145"/>
      <c r="WJF190" s="145"/>
      <c r="WJG190" s="145"/>
      <c r="WJJ190" s="145"/>
      <c r="WJM190" s="145"/>
      <c r="WJO190" s="145"/>
      <c r="WJQ190" s="145"/>
      <c r="WJT190" s="145"/>
      <c r="WJW190" s="145"/>
      <c r="WJZ190" s="145"/>
      <c r="WKC190" s="145"/>
      <c r="WKF190" s="145"/>
      <c r="WKI190" s="145"/>
      <c r="WKL190" s="145"/>
      <c r="WKO190" s="145"/>
      <c r="WKQ190" s="145"/>
      <c r="WLD190" s="145"/>
      <c r="WLE190" s="145"/>
      <c r="WLF190" s="145"/>
      <c r="WLG190" s="145"/>
      <c r="WLH190" s="145"/>
      <c r="WLI190" s="145"/>
      <c r="WLJ190" s="145"/>
      <c r="WLK190" s="145"/>
      <c r="WLL190" s="145"/>
      <c r="WLM190" s="145"/>
      <c r="WLN190" s="145"/>
      <c r="WLO190" s="145"/>
      <c r="WLP190" s="145"/>
      <c r="WLQ190" s="145"/>
      <c r="WLU190" s="145"/>
      <c r="WLW190" s="145"/>
      <c r="WLX190" s="145"/>
      <c r="WLY190" s="145"/>
      <c r="WLZ190" s="145"/>
      <c r="WMC190" s="145"/>
      <c r="WME190" s="145"/>
      <c r="WMF190" s="145"/>
      <c r="WMG190" s="145"/>
      <c r="WMH190" s="145"/>
      <c r="WMI190" s="145"/>
      <c r="WMJ190" s="145"/>
      <c r="WMK190" s="145"/>
      <c r="WML190" s="145"/>
      <c r="WMM190" s="145"/>
      <c r="WMN190" s="145"/>
      <c r="WMO190" s="145"/>
      <c r="WMP190" s="145"/>
      <c r="WMQ190" s="145"/>
      <c r="WMT190" s="145"/>
      <c r="WMW190" s="145"/>
      <c r="WMZ190" s="145"/>
      <c r="WNC190" s="145"/>
      <c r="WNF190" s="145"/>
      <c r="WNR190" s="145"/>
      <c r="WNU190" s="145"/>
      <c r="WNX190" s="145"/>
      <c r="WOA190" s="145"/>
      <c r="WOJ190" s="145"/>
      <c r="WOP190" s="145"/>
      <c r="WOS190" s="145"/>
      <c r="WOV190" s="145"/>
      <c r="WOY190" s="145"/>
      <c r="WPE190" s="145"/>
      <c r="WPH190" s="145"/>
      <c r="WPN190" s="145"/>
      <c r="WPP190" s="145"/>
      <c r="WPQ190" s="145"/>
      <c r="WPS190" s="145"/>
      <c r="WPV190" s="145"/>
      <c r="WPY190" s="145"/>
      <c r="WQB190" s="145"/>
      <c r="WQJ190" s="145"/>
      <c r="WQO190" s="145"/>
      <c r="WQX190" s="145"/>
      <c r="WRA190" s="145"/>
      <c r="WRI190" s="145"/>
      <c r="WSE190" s="145"/>
      <c r="WSF190" s="145"/>
      <c r="WSG190" s="145"/>
      <c r="WSH190" s="145"/>
      <c r="WSI190" s="145"/>
      <c r="WSJ190" s="145"/>
      <c r="WTB190" s="145"/>
      <c r="WTC190" s="145"/>
      <c r="WTF190" s="145"/>
      <c r="WTI190" s="145"/>
      <c r="WTK190" s="145"/>
      <c r="WTM190" s="145"/>
      <c r="WTP190" s="145"/>
      <c r="WTS190" s="145"/>
      <c r="WTV190" s="145"/>
      <c r="WTY190" s="145"/>
      <c r="WUB190" s="145"/>
      <c r="WUE190" s="145"/>
      <c r="WUH190" s="145"/>
      <c r="WUK190" s="145"/>
      <c r="WUM190" s="145"/>
      <c r="WUZ190" s="145"/>
      <c r="WVA190" s="145"/>
      <c r="WVB190" s="145"/>
      <c r="WVC190" s="145"/>
      <c r="WVD190" s="145"/>
      <c r="WVE190" s="145"/>
      <c r="WVF190" s="145"/>
      <c r="WVG190" s="145"/>
      <c r="WVH190" s="145"/>
      <c r="WVI190" s="145"/>
      <c r="WVJ190" s="145"/>
      <c r="WVK190" s="145"/>
      <c r="WVL190" s="145"/>
      <c r="WVM190" s="145"/>
      <c r="WVN190" s="145"/>
      <c r="WVO190" s="145"/>
      <c r="WVP190" s="145"/>
      <c r="WVQ190" s="145"/>
      <c r="WVR190" s="145"/>
      <c r="WVS190" s="145"/>
      <c r="WVT190" s="145"/>
      <c r="WVU190" s="145"/>
      <c r="WVV190" s="145"/>
      <c r="WVW190" s="145"/>
      <c r="WVX190" s="145"/>
      <c r="WVY190" s="145"/>
      <c r="WVZ190" s="145"/>
      <c r="WWA190" s="145"/>
      <c r="WWB190" s="145"/>
      <c r="WWC190" s="145"/>
      <c r="WWD190" s="145"/>
      <c r="WWE190" s="145"/>
      <c r="WWF190" s="145"/>
      <c r="WWG190" s="145"/>
      <c r="WWH190" s="145"/>
      <c r="WWI190" s="145"/>
      <c r="WWJ190" s="145"/>
      <c r="WWK190" s="145"/>
      <c r="WWL190" s="145"/>
      <c r="WWM190" s="145"/>
      <c r="WWN190" s="145"/>
      <c r="WWO190" s="145"/>
      <c r="WWP190" s="145"/>
      <c r="WWQ190" s="145"/>
      <c r="WWR190" s="145"/>
      <c r="WWS190" s="145"/>
      <c r="WWT190" s="145"/>
      <c r="WWU190" s="145"/>
      <c r="WWV190" s="145"/>
      <c r="WWW190" s="145"/>
      <c r="WWX190" s="145"/>
      <c r="WWY190" s="145"/>
      <c r="WWZ190" s="145"/>
      <c r="WXA190" s="145"/>
      <c r="WXB190" s="145"/>
      <c r="WXC190" s="145"/>
      <c r="WXD190" s="145"/>
      <c r="WXE190" s="145"/>
      <c r="WXF190" s="145"/>
      <c r="WXG190" s="145"/>
      <c r="WXH190" s="145"/>
      <c r="WXI190" s="145"/>
      <c r="WXJ190" s="145"/>
      <c r="WXK190" s="145"/>
      <c r="WXL190" s="145"/>
      <c r="WXM190" s="145"/>
      <c r="WXN190" s="145"/>
      <c r="WXO190" s="145"/>
      <c r="WXP190" s="145"/>
      <c r="WXQ190" s="145"/>
      <c r="WXR190" s="145"/>
      <c r="WXS190" s="145"/>
      <c r="WXT190" s="145"/>
      <c r="WXU190" s="145"/>
      <c r="WXV190" s="145"/>
      <c r="WXW190" s="145"/>
      <c r="WXX190" s="145"/>
      <c r="WXY190" s="145"/>
      <c r="WXZ190" s="145"/>
      <c r="WYA190" s="145"/>
      <c r="WYB190" s="145"/>
      <c r="WYC190" s="145"/>
      <c r="WYD190" s="145"/>
      <c r="WYE190" s="145"/>
      <c r="WYF190" s="145"/>
      <c r="WYG190" s="145"/>
      <c r="WYH190" s="145"/>
      <c r="WYI190" s="145"/>
      <c r="WYJ190" s="145"/>
      <c r="WYK190" s="145"/>
      <c r="WYL190" s="145"/>
      <c r="WYM190" s="145"/>
      <c r="WYN190" s="145"/>
      <c r="WYO190" s="145"/>
      <c r="WYP190" s="145"/>
      <c r="WYQ190" s="145"/>
      <c r="WYR190" s="145"/>
      <c r="WYS190" s="145"/>
      <c r="WYT190" s="145"/>
      <c r="WYU190" s="145"/>
      <c r="WYV190" s="145"/>
      <c r="WYW190" s="145"/>
      <c r="WYX190" s="145"/>
      <c r="WYY190" s="145"/>
      <c r="WYZ190" s="145"/>
      <c r="WZA190" s="145"/>
      <c r="WZB190" s="145"/>
      <c r="WZC190" s="145"/>
      <c r="WZD190" s="145"/>
      <c r="WZE190" s="145"/>
      <c r="WZF190" s="145"/>
      <c r="WZG190" s="145"/>
      <c r="WZH190" s="145"/>
      <c r="WZI190" s="145"/>
      <c r="WZJ190" s="145"/>
      <c r="WZK190" s="145"/>
      <c r="WZL190" s="145"/>
      <c r="WZM190" s="145"/>
      <c r="WZN190" s="145"/>
      <c r="WZO190" s="145"/>
      <c r="WZP190" s="145"/>
      <c r="WZQ190" s="145"/>
      <c r="WZR190" s="145"/>
      <c r="WZS190" s="145"/>
      <c r="WZT190" s="145"/>
      <c r="WZU190" s="145"/>
      <c r="WZV190" s="145"/>
      <c r="WZW190" s="145"/>
      <c r="WZX190" s="145"/>
      <c r="WZY190" s="145"/>
      <c r="WZZ190" s="145"/>
      <c r="XAA190" s="145"/>
      <c r="XAB190" s="145"/>
      <c r="XAC190" s="145"/>
      <c r="XAD190" s="145"/>
      <c r="XAE190" s="145"/>
      <c r="XAF190" s="145"/>
      <c r="XAG190" s="145"/>
      <c r="XAH190" s="145"/>
      <c r="XAI190" s="145"/>
      <c r="XAJ190" s="145"/>
      <c r="XAK190" s="145"/>
      <c r="XAL190" s="145"/>
      <c r="XAM190" s="145"/>
      <c r="XAN190" s="145"/>
      <c r="XAO190" s="145"/>
      <c r="XAP190" s="145"/>
      <c r="XAQ190" s="145"/>
      <c r="XAR190" s="145"/>
      <c r="XAS190" s="145"/>
      <c r="XAT190" s="145"/>
      <c r="XAU190" s="145"/>
      <c r="XAV190" s="145"/>
      <c r="XAW190" s="145"/>
      <c r="XAX190" s="145"/>
      <c r="XAY190" s="145"/>
      <c r="XAZ190" s="145"/>
      <c r="XBA190" s="145"/>
      <c r="XBB190" s="145"/>
      <c r="XBC190" s="145"/>
      <c r="XBD190" s="145"/>
      <c r="XBE190" s="145"/>
      <c r="XBF190" s="145"/>
      <c r="XBG190" s="145"/>
      <c r="XBH190" s="145"/>
      <c r="XBI190" s="145"/>
      <c r="XBJ190" s="145"/>
      <c r="XBK190" s="145"/>
      <c r="XBL190" s="145"/>
      <c r="XBM190" s="145"/>
      <c r="XBN190" s="145"/>
      <c r="XBO190" s="145"/>
      <c r="XBP190" s="145"/>
      <c r="XBQ190" s="145"/>
      <c r="XBR190" s="145"/>
      <c r="XBS190" s="145"/>
      <c r="XBT190" s="145"/>
      <c r="XBU190" s="145"/>
      <c r="XBV190" s="145"/>
      <c r="XBW190" s="145"/>
      <c r="XBX190" s="145"/>
      <c r="XBY190" s="145"/>
      <c r="XBZ190" s="145"/>
      <c r="XCA190" s="145"/>
      <c r="XCB190" s="145"/>
      <c r="XCC190" s="145"/>
      <c r="XCD190" s="145"/>
      <c r="XCE190" s="145"/>
      <c r="XCF190" s="145"/>
      <c r="XCG190" s="145"/>
      <c r="XCH190" s="145"/>
      <c r="XCI190" s="145"/>
      <c r="XCJ190" s="145"/>
      <c r="XCK190" s="145"/>
      <c r="XCL190" s="145"/>
      <c r="XCM190" s="145"/>
      <c r="XCN190" s="145"/>
      <c r="XCO190" s="145"/>
      <c r="XCP190" s="145"/>
      <c r="XCQ190" s="145"/>
      <c r="XCR190" s="145"/>
      <c r="XCS190" s="145"/>
      <c r="XCT190" s="145"/>
      <c r="XCU190" s="145"/>
      <c r="XCV190" s="145"/>
      <c r="XCW190" s="145"/>
      <c r="XCX190" s="145"/>
      <c r="XCY190" s="145"/>
      <c r="XCZ190" s="145"/>
      <c r="XDA190" s="145"/>
      <c r="XDB190" s="145"/>
      <c r="XDC190" s="145"/>
      <c r="XDD190" s="145"/>
      <c r="XDE190" s="145"/>
      <c r="XDF190" s="145"/>
      <c r="XDG190" s="145"/>
      <c r="XDH190" s="145"/>
      <c r="XDI190" s="145"/>
      <c r="XDJ190" s="145"/>
      <c r="XDK190" s="145"/>
      <c r="XDL190" s="145"/>
      <c r="XDM190" s="145"/>
      <c r="XDN190" s="145"/>
      <c r="XDO190" s="145"/>
      <c r="XDP190" s="145"/>
      <c r="XDQ190" s="145"/>
      <c r="XDR190" s="145"/>
      <c r="XDS190" s="145"/>
      <c r="XDT190" s="145"/>
      <c r="XDU190" s="145"/>
      <c r="XDV190" s="145"/>
      <c r="XDW190" s="145"/>
      <c r="XDX190" s="145"/>
      <c r="XDY190" s="145"/>
      <c r="XDZ190" s="145"/>
      <c r="XEA190" s="145"/>
      <c r="XEB190" s="145"/>
      <c r="XEC190" s="145"/>
      <c r="XED190" s="145"/>
      <c r="XEE190" s="145"/>
      <c r="XEF190" s="145"/>
      <c r="XEG190" s="145"/>
      <c r="XEH190" s="145"/>
      <c r="XEI190" s="145"/>
      <c r="XEJ190" s="145"/>
      <c r="XEK190" s="145"/>
      <c r="XEL190" s="145"/>
      <c r="XEM190" s="145"/>
      <c r="XEN190" s="145"/>
      <c r="XEO190" s="145"/>
      <c r="XEP190" s="145"/>
      <c r="XEQ190" s="145"/>
      <c r="XER190" s="145"/>
      <c r="XES190" s="145"/>
      <c r="XET190" s="145"/>
      <c r="XEU190" s="145"/>
      <c r="XEV190" s="145"/>
      <c r="XEW190" s="145"/>
      <c r="XEX190" s="145"/>
      <c r="XEY190" s="145"/>
      <c r="XEZ190" s="145"/>
      <c r="XFA190" s="145"/>
      <c r="XFB190" s="145"/>
      <c r="XFC190" s="145"/>
      <c r="XFD190" s="145"/>
    </row>
    <row r="191" spans="1:16384" s="45" customFormat="1" ht="20.25" hidden="1" customHeight="1">
      <c r="A191" s="4" t="s">
        <v>68</v>
      </c>
      <c r="B191" s="44" t="s">
        <v>325</v>
      </c>
      <c r="C191" s="132"/>
      <c r="D191" s="59"/>
      <c r="E191" s="60">
        <f t="shared" si="3"/>
        <v>0</v>
      </c>
    </row>
    <row r="192" spans="1:16384" s="45" customFormat="1" ht="20.25" hidden="1" customHeight="1">
      <c r="A192" s="8" t="s">
        <v>69</v>
      </c>
      <c r="B192" s="44" t="s">
        <v>329</v>
      </c>
      <c r="C192" s="132"/>
      <c r="D192" s="59"/>
      <c r="E192" s="60">
        <f t="shared" si="3"/>
        <v>0</v>
      </c>
    </row>
    <row r="193" spans="1:16384" s="45" customFormat="1" ht="21.75" hidden="1" customHeight="1">
      <c r="A193" s="8" t="s">
        <v>70</v>
      </c>
      <c r="B193" s="44" t="s">
        <v>329</v>
      </c>
      <c r="C193" s="132"/>
      <c r="D193" s="59"/>
      <c r="E193" s="60">
        <f t="shared" si="3"/>
        <v>0</v>
      </c>
    </row>
    <row r="194" spans="1:16384" s="45" customFormat="1" ht="22.7" customHeight="1">
      <c r="A194" s="148" t="s">
        <v>143</v>
      </c>
      <c r="B194" s="44" t="s">
        <v>325</v>
      </c>
      <c r="C194" s="177">
        <v>510</v>
      </c>
      <c r="D194" s="143">
        <v>19000</v>
      </c>
      <c r="E194" s="144">
        <f t="shared" si="3"/>
        <v>9690000</v>
      </c>
      <c r="I194" s="145"/>
      <c r="K194" s="145"/>
      <c r="L194" s="145"/>
      <c r="M194" s="145"/>
      <c r="N194" s="145"/>
      <c r="Q194" s="145"/>
      <c r="S194" s="145"/>
      <c r="T194" s="145"/>
      <c r="U194" s="145"/>
      <c r="V194" s="145"/>
      <c r="W194" s="145"/>
      <c r="X194" s="145"/>
      <c r="Y194" s="145"/>
      <c r="Z194" s="145"/>
      <c r="AA194" s="145"/>
      <c r="AB194" s="145"/>
      <c r="AC194" s="145"/>
      <c r="AD194" s="145"/>
      <c r="AE194" s="145"/>
      <c r="AH194" s="145"/>
      <c r="AK194" s="145"/>
      <c r="AN194" s="145"/>
      <c r="AQ194" s="145"/>
      <c r="AT194" s="145"/>
      <c r="BF194" s="145"/>
      <c r="BI194" s="145"/>
      <c r="BL194" s="145"/>
      <c r="BO194" s="145"/>
      <c r="BX194" s="145"/>
      <c r="CD194" s="145"/>
      <c r="CG194" s="145"/>
      <c r="CJ194" s="145"/>
      <c r="CM194" s="145"/>
      <c r="CS194" s="145"/>
      <c r="CV194" s="145"/>
      <c r="DB194" s="145"/>
      <c r="DD194" s="145"/>
      <c r="DE194" s="145"/>
      <c r="DG194" s="145"/>
      <c r="DJ194" s="145"/>
      <c r="DM194" s="145"/>
      <c r="DP194" s="145"/>
      <c r="DX194" s="145"/>
      <c r="EC194" s="145"/>
      <c r="EL194" s="145"/>
      <c r="EO194" s="145"/>
      <c r="EW194" s="145"/>
      <c r="FS194" s="145"/>
      <c r="FT194" s="145"/>
      <c r="FU194" s="145"/>
      <c r="FV194" s="145"/>
      <c r="FW194" s="145"/>
      <c r="FX194" s="145"/>
      <c r="GP194" s="145"/>
      <c r="GQ194" s="145"/>
      <c r="GT194" s="145"/>
      <c r="GW194" s="145"/>
      <c r="GY194" s="145"/>
      <c r="HA194" s="145"/>
      <c r="HD194" s="145"/>
      <c r="HG194" s="145"/>
      <c r="HJ194" s="145"/>
      <c r="HM194" s="145"/>
      <c r="HP194" s="145"/>
      <c r="HS194" s="145"/>
      <c r="HV194" s="145"/>
      <c r="HY194" s="145"/>
      <c r="IA194" s="145"/>
      <c r="IN194" s="145"/>
      <c r="IO194" s="145"/>
      <c r="IP194" s="145"/>
      <c r="IQ194" s="145"/>
      <c r="IR194" s="145"/>
      <c r="IS194" s="145"/>
      <c r="IT194" s="145"/>
      <c r="IU194" s="145"/>
      <c r="IV194" s="145"/>
      <c r="IW194" s="145"/>
      <c r="IX194" s="145"/>
      <c r="IY194" s="145"/>
      <c r="IZ194" s="145"/>
      <c r="JA194" s="145"/>
      <c r="JE194" s="145"/>
      <c r="JG194" s="145"/>
      <c r="JH194" s="145"/>
      <c r="JI194" s="145"/>
      <c r="JJ194" s="145"/>
      <c r="JM194" s="145"/>
      <c r="JO194" s="145"/>
      <c r="JP194" s="145"/>
      <c r="JQ194" s="145"/>
      <c r="JR194" s="145"/>
      <c r="JS194" s="145"/>
      <c r="JT194" s="145"/>
      <c r="JU194" s="145"/>
      <c r="JV194" s="145"/>
      <c r="JW194" s="145"/>
      <c r="JX194" s="145"/>
      <c r="JY194" s="145"/>
      <c r="JZ194" s="145"/>
      <c r="KA194" s="145"/>
      <c r="KD194" s="145"/>
      <c r="KG194" s="145"/>
      <c r="KJ194" s="145"/>
      <c r="KM194" s="145"/>
      <c r="KP194" s="145"/>
      <c r="LB194" s="145"/>
      <c r="LE194" s="145"/>
      <c r="LH194" s="145"/>
      <c r="LK194" s="145"/>
      <c r="LT194" s="145"/>
      <c r="LZ194" s="145"/>
      <c r="MC194" s="145"/>
      <c r="MF194" s="145"/>
      <c r="MI194" s="145"/>
      <c r="MO194" s="145"/>
      <c r="MR194" s="145"/>
      <c r="MX194" s="145"/>
      <c r="MZ194" s="145"/>
      <c r="NA194" s="145"/>
      <c r="NC194" s="145"/>
      <c r="NF194" s="145"/>
      <c r="NI194" s="145"/>
      <c r="NL194" s="145"/>
      <c r="NT194" s="145"/>
      <c r="NY194" s="145"/>
      <c r="OH194" s="145"/>
      <c r="OK194" s="145"/>
      <c r="OS194" s="145"/>
      <c r="PO194" s="145"/>
      <c r="PP194" s="145"/>
      <c r="PQ194" s="145"/>
      <c r="PR194" s="145"/>
      <c r="PS194" s="145"/>
      <c r="PT194" s="145"/>
      <c r="QL194" s="145"/>
      <c r="QM194" s="145"/>
      <c r="QP194" s="145"/>
      <c r="QS194" s="145"/>
      <c r="QU194" s="145"/>
      <c r="QW194" s="145"/>
      <c r="QZ194" s="145"/>
      <c r="RC194" s="145"/>
      <c r="RF194" s="145"/>
      <c r="RI194" s="145"/>
      <c r="RL194" s="145"/>
      <c r="RO194" s="145"/>
      <c r="RR194" s="145"/>
      <c r="RU194" s="145"/>
      <c r="RW194" s="145"/>
      <c r="SJ194" s="145"/>
      <c r="SK194" s="145"/>
      <c r="SL194" s="145"/>
      <c r="SM194" s="145"/>
      <c r="SN194" s="145"/>
      <c r="SO194" s="145"/>
      <c r="SP194" s="145"/>
      <c r="SQ194" s="145"/>
      <c r="SR194" s="145"/>
      <c r="SS194" s="145"/>
      <c r="ST194" s="145"/>
      <c r="SU194" s="145"/>
      <c r="SV194" s="145"/>
      <c r="SW194" s="145"/>
      <c r="TA194" s="145"/>
      <c r="TC194" s="145"/>
      <c r="TD194" s="145"/>
      <c r="TE194" s="145"/>
      <c r="TF194" s="145"/>
      <c r="TI194" s="145"/>
      <c r="TK194" s="145"/>
      <c r="TL194" s="145"/>
      <c r="TM194" s="145"/>
      <c r="TN194" s="145"/>
      <c r="TO194" s="145"/>
      <c r="TP194" s="145"/>
      <c r="TQ194" s="145"/>
      <c r="TR194" s="145"/>
      <c r="TS194" s="145"/>
      <c r="TT194" s="145"/>
      <c r="TU194" s="145"/>
      <c r="TV194" s="145"/>
      <c r="TW194" s="145"/>
      <c r="TZ194" s="145"/>
      <c r="UC194" s="145"/>
      <c r="UF194" s="145"/>
      <c r="UI194" s="145"/>
      <c r="UL194" s="145"/>
      <c r="UX194" s="145"/>
      <c r="VA194" s="145"/>
      <c r="VD194" s="145"/>
      <c r="VG194" s="145"/>
      <c r="VP194" s="145"/>
      <c r="VV194" s="145"/>
      <c r="VY194" s="145"/>
      <c r="WB194" s="145"/>
      <c r="WE194" s="145"/>
      <c r="WK194" s="145"/>
      <c r="WN194" s="145"/>
      <c r="WT194" s="145"/>
      <c r="WV194" s="145"/>
      <c r="WW194" s="145"/>
      <c r="WY194" s="145"/>
      <c r="XB194" s="145"/>
      <c r="XE194" s="145"/>
      <c r="XH194" s="145"/>
      <c r="XP194" s="145"/>
      <c r="XU194" s="145"/>
      <c r="YD194" s="145"/>
      <c r="YG194" s="145"/>
      <c r="YO194" s="145"/>
      <c r="ZK194" s="145"/>
      <c r="ZL194" s="145"/>
      <c r="ZM194" s="145"/>
      <c r="ZN194" s="145"/>
      <c r="ZO194" s="145"/>
      <c r="ZP194" s="145"/>
      <c r="AAH194" s="145"/>
      <c r="AAI194" s="145"/>
      <c r="AAL194" s="145"/>
      <c r="AAO194" s="145"/>
      <c r="AAQ194" s="145"/>
      <c r="AAS194" s="145"/>
      <c r="AAV194" s="145"/>
      <c r="AAY194" s="145"/>
      <c r="ABB194" s="145"/>
      <c r="ABE194" s="145"/>
      <c r="ABH194" s="145"/>
      <c r="ABK194" s="145"/>
      <c r="ABN194" s="145"/>
      <c r="ABQ194" s="145"/>
      <c r="ABS194" s="145"/>
      <c r="ACF194" s="145"/>
      <c r="ACG194" s="145"/>
      <c r="ACH194" s="145"/>
      <c r="ACI194" s="145"/>
      <c r="ACJ194" s="145"/>
      <c r="ACK194" s="145"/>
      <c r="ACL194" s="145"/>
      <c r="ACM194" s="145"/>
      <c r="ACN194" s="145"/>
      <c r="ACO194" s="145"/>
      <c r="ACP194" s="145"/>
      <c r="ACQ194" s="145"/>
      <c r="ACR194" s="145"/>
      <c r="ACS194" s="145"/>
      <c r="ACW194" s="145"/>
      <c r="ACY194" s="145"/>
      <c r="ACZ194" s="145"/>
      <c r="ADA194" s="145"/>
      <c r="ADB194" s="145"/>
      <c r="ADE194" s="145"/>
      <c r="ADG194" s="145"/>
      <c r="ADH194" s="145"/>
      <c r="ADI194" s="145"/>
      <c r="ADJ194" s="145"/>
      <c r="ADK194" s="145"/>
      <c r="ADL194" s="145"/>
      <c r="ADM194" s="145"/>
      <c r="ADN194" s="145"/>
      <c r="ADO194" s="145"/>
      <c r="ADP194" s="145"/>
      <c r="ADQ194" s="145"/>
      <c r="ADR194" s="145"/>
      <c r="ADS194" s="145"/>
      <c r="ADV194" s="145"/>
      <c r="ADY194" s="145"/>
      <c r="AEB194" s="145"/>
      <c r="AEE194" s="145"/>
      <c r="AEH194" s="145"/>
      <c r="AET194" s="145"/>
      <c r="AEW194" s="145"/>
      <c r="AEZ194" s="145"/>
      <c r="AFC194" s="145"/>
      <c r="AFL194" s="145"/>
      <c r="AFR194" s="145"/>
      <c r="AFU194" s="145"/>
      <c r="AFX194" s="145"/>
      <c r="AGA194" s="145"/>
      <c r="AGG194" s="145"/>
      <c r="AGJ194" s="145"/>
      <c r="AGP194" s="145"/>
      <c r="AGR194" s="145"/>
      <c r="AGS194" s="145"/>
      <c r="AGU194" s="145"/>
      <c r="AGX194" s="145"/>
      <c r="AHA194" s="145"/>
      <c r="AHD194" s="145"/>
      <c r="AHL194" s="145"/>
      <c r="AHQ194" s="145"/>
      <c r="AHZ194" s="145"/>
      <c r="AIC194" s="145"/>
      <c r="AIK194" s="145"/>
      <c r="AJG194" s="145"/>
      <c r="AJH194" s="145"/>
      <c r="AJI194" s="145"/>
      <c r="AJJ194" s="145"/>
      <c r="AJK194" s="145"/>
      <c r="AJL194" s="145"/>
      <c r="AKD194" s="145"/>
      <c r="AKE194" s="145"/>
      <c r="AKH194" s="145"/>
      <c r="AKK194" s="145"/>
      <c r="AKM194" s="145"/>
      <c r="AKO194" s="145"/>
      <c r="AKR194" s="145"/>
      <c r="AKU194" s="145"/>
      <c r="AKX194" s="145"/>
      <c r="ALA194" s="145"/>
      <c r="ALD194" s="145"/>
      <c r="ALG194" s="145"/>
      <c r="ALJ194" s="145"/>
      <c r="ALM194" s="145"/>
      <c r="ALO194" s="145"/>
      <c r="AMB194" s="145"/>
      <c r="AMC194" s="145"/>
      <c r="AMD194" s="145"/>
      <c r="AME194" s="145"/>
      <c r="AMF194" s="145"/>
      <c r="AMG194" s="145"/>
      <c r="AMH194" s="145"/>
      <c r="AMI194" s="145"/>
      <c r="AMJ194" s="145"/>
      <c r="AMK194" s="145"/>
      <c r="AML194" s="145"/>
      <c r="AMM194" s="145"/>
      <c r="AMN194" s="145"/>
      <c r="AMO194" s="145"/>
      <c r="AMS194" s="145"/>
      <c r="AMU194" s="145"/>
      <c r="AMV194" s="145"/>
      <c r="AMW194" s="145"/>
      <c r="AMX194" s="145"/>
      <c r="ANA194" s="145"/>
      <c r="ANC194" s="145"/>
      <c r="AND194" s="145"/>
      <c r="ANE194" s="145"/>
      <c r="ANF194" s="145"/>
      <c r="ANG194" s="145"/>
      <c r="ANH194" s="145"/>
      <c r="ANI194" s="145"/>
      <c r="ANJ194" s="145"/>
      <c r="ANK194" s="145"/>
      <c r="ANL194" s="145"/>
      <c r="ANM194" s="145"/>
      <c r="ANN194" s="145"/>
      <c r="ANO194" s="145"/>
      <c r="ANR194" s="145"/>
      <c r="ANU194" s="145"/>
      <c r="ANX194" s="145"/>
      <c r="AOA194" s="145"/>
      <c r="AOD194" s="145"/>
      <c r="AOP194" s="145"/>
      <c r="AOS194" s="145"/>
      <c r="AOV194" s="145"/>
      <c r="AOY194" s="145"/>
      <c r="APH194" s="145"/>
      <c r="APN194" s="145"/>
      <c r="APQ194" s="145"/>
      <c r="APT194" s="145"/>
      <c r="APW194" s="145"/>
      <c r="AQC194" s="145"/>
      <c r="AQF194" s="145"/>
      <c r="AQL194" s="145"/>
      <c r="AQN194" s="145"/>
      <c r="AQO194" s="145"/>
      <c r="AQQ194" s="145"/>
      <c r="AQT194" s="145"/>
      <c r="AQW194" s="145"/>
      <c r="AQZ194" s="145"/>
      <c r="ARH194" s="145"/>
      <c r="ARM194" s="145"/>
      <c r="ARV194" s="145"/>
      <c r="ARY194" s="145"/>
      <c r="ASG194" s="145"/>
      <c r="ATC194" s="145"/>
      <c r="ATD194" s="145"/>
      <c r="ATE194" s="145"/>
      <c r="ATF194" s="145"/>
      <c r="ATG194" s="145"/>
      <c r="ATH194" s="145"/>
      <c r="ATZ194" s="145"/>
      <c r="AUA194" s="145"/>
      <c r="AUD194" s="145"/>
      <c r="AUG194" s="145"/>
      <c r="AUI194" s="145"/>
      <c r="AUK194" s="145"/>
      <c r="AUN194" s="145"/>
      <c r="AUQ194" s="145"/>
      <c r="AUT194" s="145"/>
      <c r="AUW194" s="145"/>
      <c r="AUZ194" s="145"/>
      <c r="AVC194" s="145"/>
      <c r="AVF194" s="145"/>
      <c r="AVI194" s="145"/>
      <c r="AVK194" s="145"/>
      <c r="AVX194" s="145"/>
      <c r="AVY194" s="145"/>
      <c r="AVZ194" s="145"/>
      <c r="AWA194" s="145"/>
      <c r="AWB194" s="145"/>
      <c r="AWC194" s="145"/>
      <c r="AWD194" s="145"/>
      <c r="AWE194" s="145"/>
      <c r="AWF194" s="145"/>
      <c r="AWG194" s="145"/>
      <c r="AWH194" s="145"/>
      <c r="AWI194" s="145"/>
      <c r="AWJ194" s="145"/>
      <c r="AWK194" s="145"/>
      <c r="AWO194" s="145"/>
      <c r="AWQ194" s="145"/>
      <c r="AWR194" s="145"/>
      <c r="AWS194" s="145"/>
      <c r="AWT194" s="145"/>
      <c r="AWW194" s="145"/>
      <c r="AWY194" s="145"/>
      <c r="AWZ194" s="145"/>
      <c r="AXA194" s="145"/>
      <c r="AXB194" s="145"/>
      <c r="AXC194" s="145"/>
      <c r="AXD194" s="145"/>
      <c r="AXE194" s="145"/>
      <c r="AXF194" s="145"/>
      <c r="AXG194" s="145"/>
      <c r="AXH194" s="145"/>
      <c r="AXI194" s="145"/>
      <c r="AXJ194" s="145"/>
      <c r="AXK194" s="145"/>
      <c r="AXN194" s="145"/>
      <c r="AXQ194" s="145"/>
      <c r="AXT194" s="145"/>
      <c r="AXW194" s="145"/>
      <c r="AXZ194" s="145"/>
      <c r="AYL194" s="145"/>
      <c r="AYO194" s="145"/>
      <c r="AYR194" s="145"/>
      <c r="AYU194" s="145"/>
      <c r="AZD194" s="145"/>
      <c r="AZJ194" s="145"/>
      <c r="AZM194" s="145"/>
      <c r="AZP194" s="145"/>
      <c r="AZS194" s="145"/>
      <c r="AZY194" s="145"/>
      <c r="BAB194" s="145"/>
      <c r="BAH194" s="145"/>
      <c r="BAJ194" s="145"/>
      <c r="BAK194" s="145"/>
      <c r="BAM194" s="145"/>
      <c r="BAP194" s="145"/>
      <c r="BAS194" s="145"/>
      <c r="BAV194" s="145"/>
      <c r="BBD194" s="145"/>
      <c r="BBI194" s="145"/>
      <c r="BBR194" s="145"/>
      <c r="BBU194" s="145"/>
      <c r="BCC194" s="145"/>
      <c r="BCY194" s="145"/>
      <c r="BCZ194" s="145"/>
      <c r="BDA194" s="145"/>
      <c r="BDB194" s="145"/>
      <c r="BDC194" s="145"/>
      <c r="BDD194" s="145"/>
      <c r="BDV194" s="145"/>
      <c r="BDW194" s="145"/>
      <c r="BDZ194" s="145"/>
      <c r="BEC194" s="145"/>
      <c r="BEE194" s="145"/>
      <c r="BEG194" s="145"/>
      <c r="BEJ194" s="145"/>
      <c r="BEM194" s="145"/>
      <c r="BEP194" s="145"/>
      <c r="BES194" s="145"/>
      <c r="BEV194" s="145"/>
      <c r="BEY194" s="145"/>
      <c r="BFB194" s="145"/>
      <c r="BFE194" s="145"/>
      <c r="BFG194" s="145"/>
      <c r="BFT194" s="145"/>
      <c r="BFU194" s="145"/>
      <c r="BFV194" s="145"/>
      <c r="BFW194" s="145"/>
      <c r="BFX194" s="145"/>
      <c r="BFY194" s="145"/>
      <c r="BFZ194" s="145"/>
      <c r="BGA194" s="145"/>
      <c r="BGB194" s="145"/>
      <c r="BGC194" s="145"/>
      <c r="BGD194" s="145"/>
      <c r="BGE194" s="145"/>
      <c r="BGF194" s="145"/>
      <c r="BGG194" s="145"/>
      <c r="BGK194" s="145"/>
      <c r="BGM194" s="145"/>
      <c r="BGN194" s="145"/>
      <c r="BGO194" s="145"/>
      <c r="BGP194" s="145"/>
      <c r="BGS194" s="145"/>
      <c r="BGU194" s="145"/>
      <c r="BGV194" s="145"/>
      <c r="BGW194" s="145"/>
      <c r="BGX194" s="145"/>
      <c r="BGY194" s="145"/>
      <c r="BGZ194" s="145"/>
      <c r="BHA194" s="145"/>
      <c r="BHB194" s="145"/>
      <c r="BHC194" s="145"/>
      <c r="BHD194" s="145"/>
      <c r="BHE194" s="145"/>
      <c r="BHF194" s="145"/>
      <c r="BHG194" s="145"/>
      <c r="BHJ194" s="145"/>
      <c r="BHM194" s="145"/>
      <c r="BHP194" s="145"/>
      <c r="BHS194" s="145"/>
      <c r="BHV194" s="145"/>
      <c r="BIH194" s="145"/>
      <c r="BIK194" s="145"/>
      <c r="BIN194" s="145"/>
      <c r="BIQ194" s="145"/>
      <c r="BIZ194" s="145"/>
      <c r="BJF194" s="145"/>
      <c r="BJI194" s="145"/>
      <c r="BJL194" s="145"/>
      <c r="BJO194" s="145"/>
      <c r="BJU194" s="145"/>
      <c r="BJX194" s="145"/>
      <c r="BKD194" s="145"/>
      <c r="BKF194" s="145"/>
      <c r="BKG194" s="145"/>
      <c r="BKI194" s="145"/>
      <c r="BKL194" s="145"/>
      <c r="BKO194" s="145"/>
      <c r="BKR194" s="145"/>
      <c r="BKZ194" s="145"/>
      <c r="BLE194" s="145"/>
      <c r="BLN194" s="145"/>
      <c r="BLQ194" s="145"/>
      <c r="BLY194" s="145"/>
      <c r="BMU194" s="145"/>
      <c r="BMV194" s="145"/>
      <c r="BMW194" s="145"/>
      <c r="BMX194" s="145"/>
      <c r="BMY194" s="145"/>
      <c r="BMZ194" s="145"/>
      <c r="BNR194" s="145"/>
      <c r="BNS194" s="145"/>
      <c r="BNV194" s="145"/>
      <c r="BNY194" s="145"/>
      <c r="BOA194" s="145"/>
      <c r="BOC194" s="145"/>
      <c r="BOF194" s="145"/>
      <c r="BOI194" s="145"/>
      <c r="BOL194" s="145"/>
      <c r="BOO194" s="145"/>
      <c r="BOR194" s="145"/>
      <c r="BOU194" s="145"/>
      <c r="BOX194" s="145"/>
      <c r="BPA194" s="145"/>
      <c r="BPC194" s="145"/>
      <c r="BPP194" s="145"/>
      <c r="BPQ194" s="145"/>
      <c r="BPR194" s="145"/>
      <c r="BPS194" s="145"/>
      <c r="BPT194" s="145"/>
      <c r="BPU194" s="145"/>
      <c r="BPV194" s="145"/>
      <c r="BPW194" s="145"/>
      <c r="BPX194" s="145"/>
      <c r="BPY194" s="145"/>
      <c r="BPZ194" s="145"/>
      <c r="BQA194" s="145"/>
      <c r="BQB194" s="145"/>
      <c r="BQC194" s="145"/>
      <c r="BQG194" s="145"/>
      <c r="BQI194" s="145"/>
      <c r="BQJ194" s="145"/>
      <c r="BQK194" s="145"/>
      <c r="BQL194" s="145"/>
      <c r="BQO194" s="145"/>
      <c r="BQQ194" s="145"/>
      <c r="BQR194" s="145"/>
      <c r="BQS194" s="145"/>
      <c r="BQT194" s="145"/>
      <c r="BQU194" s="145"/>
      <c r="BQV194" s="145"/>
      <c r="BQW194" s="145"/>
      <c r="BQX194" s="145"/>
      <c r="BQY194" s="145"/>
      <c r="BQZ194" s="145"/>
      <c r="BRA194" s="145"/>
      <c r="BRB194" s="145"/>
      <c r="BRC194" s="145"/>
      <c r="BRF194" s="145"/>
      <c r="BRI194" s="145"/>
      <c r="BRL194" s="145"/>
      <c r="BRO194" s="145"/>
      <c r="BRR194" s="145"/>
      <c r="BSD194" s="145"/>
      <c r="BSG194" s="145"/>
      <c r="BSJ194" s="145"/>
      <c r="BSM194" s="145"/>
      <c r="BSV194" s="145"/>
      <c r="BTB194" s="145"/>
      <c r="BTE194" s="145"/>
      <c r="BTH194" s="145"/>
      <c r="BTK194" s="145"/>
      <c r="BTQ194" s="145"/>
      <c r="BTT194" s="145"/>
      <c r="BTZ194" s="145"/>
      <c r="BUB194" s="145"/>
      <c r="BUC194" s="145"/>
      <c r="BUE194" s="145"/>
      <c r="BUH194" s="145"/>
      <c r="BUK194" s="145"/>
      <c r="BUN194" s="145"/>
      <c r="BUV194" s="145"/>
      <c r="BVA194" s="145"/>
      <c r="BVJ194" s="145"/>
      <c r="BVM194" s="145"/>
      <c r="BVU194" s="145"/>
      <c r="BWQ194" s="145"/>
      <c r="BWR194" s="145"/>
      <c r="BWS194" s="145"/>
      <c r="BWT194" s="145"/>
      <c r="BWU194" s="145"/>
      <c r="BWV194" s="145"/>
      <c r="BXN194" s="145"/>
      <c r="BXO194" s="145"/>
      <c r="BXR194" s="145"/>
      <c r="BXU194" s="145"/>
      <c r="BXW194" s="145"/>
      <c r="BXY194" s="145"/>
      <c r="BYB194" s="145"/>
      <c r="BYE194" s="145"/>
      <c r="BYH194" s="145"/>
      <c r="BYK194" s="145"/>
      <c r="BYN194" s="145"/>
      <c r="BYQ194" s="145"/>
      <c r="BYT194" s="145"/>
      <c r="BYW194" s="145"/>
      <c r="BYY194" s="145"/>
      <c r="BZL194" s="145"/>
      <c r="BZM194" s="145"/>
      <c r="BZN194" s="145"/>
      <c r="BZO194" s="145"/>
      <c r="BZP194" s="145"/>
      <c r="BZQ194" s="145"/>
      <c r="BZR194" s="145"/>
      <c r="BZS194" s="145"/>
      <c r="BZT194" s="145"/>
      <c r="BZU194" s="145"/>
      <c r="BZV194" s="145"/>
      <c r="BZW194" s="145"/>
      <c r="BZX194" s="145"/>
      <c r="BZY194" s="145"/>
      <c r="CAC194" s="145"/>
      <c r="CAE194" s="145"/>
      <c r="CAF194" s="145"/>
      <c r="CAG194" s="145"/>
      <c r="CAH194" s="145"/>
      <c r="CAK194" s="145"/>
      <c r="CAM194" s="145"/>
      <c r="CAN194" s="145"/>
      <c r="CAO194" s="145"/>
      <c r="CAP194" s="145"/>
      <c r="CAQ194" s="145"/>
      <c r="CAR194" s="145"/>
      <c r="CAS194" s="145"/>
      <c r="CAT194" s="145"/>
      <c r="CAU194" s="145"/>
      <c r="CAV194" s="145"/>
      <c r="CAW194" s="145"/>
      <c r="CAX194" s="145"/>
      <c r="CAY194" s="145"/>
      <c r="CBB194" s="145"/>
      <c r="CBE194" s="145"/>
      <c r="CBH194" s="145"/>
      <c r="CBK194" s="145"/>
      <c r="CBN194" s="145"/>
      <c r="CBZ194" s="145"/>
      <c r="CCC194" s="145"/>
      <c r="CCF194" s="145"/>
      <c r="CCI194" s="145"/>
      <c r="CCR194" s="145"/>
      <c r="CCX194" s="145"/>
      <c r="CDA194" s="145"/>
      <c r="CDD194" s="145"/>
      <c r="CDG194" s="145"/>
      <c r="CDM194" s="145"/>
      <c r="CDP194" s="145"/>
      <c r="CDV194" s="145"/>
      <c r="CDX194" s="145"/>
      <c r="CDY194" s="145"/>
      <c r="CEA194" s="145"/>
      <c r="CED194" s="145"/>
      <c r="CEG194" s="145"/>
      <c r="CEJ194" s="145"/>
      <c r="CER194" s="145"/>
      <c r="CEW194" s="145"/>
      <c r="CFF194" s="145"/>
      <c r="CFI194" s="145"/>
      <c r="CFQ194" s="145"/>
      <c r="CGM194" s="145"/>
      <c r="CGN194" s="145"/>
      <c r="CGO194" s="145"/>
      <c r="CGP194" s="145"/>
      <c r="CGQ194" s="145"/>
      <c r="CGR194" s="145"/>
      <c r="CHJ194" s="145"/>
      <c r="CHK194" s="145"/>
      <c r="CHN194" s="145"/>
      <c r="CHQ194" s="145"/>
      <c r="CHS194" s="145"/>
      <c r="CHU194" s="145"/>
      <c r="CHX194" s="145"/>
      <c r="CIA194" s="145"/>
      <c r="CID194" s="145"/>
      <c r="CIG194" s="145"/>
      <c r="CIJ194" s="145"/>
      <c r="CIM194" s="145"/>
      <c r="CIP194" s="145"/>
      <c r="CIS194" s="145"/>
      <c r="CIU194" s="145"/>
      <c r="CJH194" s="145"/>
      <c r="CJI194" s="145"/>
      <c r="CJJ194" s="145"/>
      <c r="CJK194" s="145"/>
      <c r="CJL194" s="145"/>
      <c r="CJM194" s="145"/>
      <c r="CJN194" s="145"/>
      <c r="CJO194" s="145"/>
      <c r="CJP194" s="145"/>
      <c r="CJQ194" s="145"/>
      <c r="CJR194" s="145"/>
      <c r="CJS194" s="145"/>
      <c r="CJT194" s="145"/>
      <c r="CJU194" s="145"/>
      <c r="CJY194" s="145"/>
      <c r="CKA194" s="145"/>
      <c r="CKB194" s="145"/>
      <c r="CKC194" s="145"/>
      <c r="CKD194" s="145"/>
      <c r="CKG194" s="145"/>
      <c r="CKI194" s="145"/>
      <c r="CKJ194" s="145"/>
      <c r="CKK194" s="145"/>
      <c r="CKL194" s="145"/>
      <c r="CKM194" s="145"/>
      <c r="CKN194" s="145"/>
      <c r="CKO194" s="145"/>
      <c r="CKP194" s="145"/>
      <c r="CKQ194" s="145"/>
      <c r="CKR194" s="145"/>
      <c r="CKS194" s="145"/>
      <c r="CKT194" s="145"/>
      <c r="CKU194" s="145"/>
      <c r="CKX194" s="145"/>
      <c r="CLA194" s="145"/>
      <c r="CLD194" s="145"/>
      <c r="CLG194" s="145"/>
      <c r="CLJ194" s="145"/>
      <c r="CLV194" s="145"/>
      <c r="CLY194" s="145"/>
      <c r="CMB194" s="145"/>
      <c r="CME194" s="145"/>
      <c r="CMN194" s="145"/>
      <c r="CMT194" s="145"/>
      <c r="CMW194" s="145"/>
      <c r="CMZ194" s="145"/>
      <c r="CNC194" s="145"/>
      <c r="CNI194" s="145"/>
      <c r="CNL194" s="145"/>
      <c r="CNR194" s="145"/>
      <c r="CNT194" s="145"/>
      <c r="CNU194" s="145"/>
      <c r="CNW194" s="145"/>
      <c r="CNZ194" s="145"/>
      <c r="COC194" s="145"/>
      <c r="COF194" s="145"/>
      <c r="CON194" s="145"/>
      <c r="COS194" s="145"/>
      <c r="CPB194" s="145"/>
      <c r="CPE194" s="145"/>
      <c r="CPM194" s="145"/>
      <c r="CQI194" s="145"/>
      <c r="CQJ194" s="145"/>
      <c r="CQK194" s="145"/>
      <c r="CQL194" s="145"/>
      <c r="CQM194" s="145"/>
      <c r="CQN194" s="145"/>
      <c r="CRF194" s="145"/>
      <c r="CRG194" s="145"/>
      <c r="CRJ194" s="145"/>
      <c r="CRM194" s="145"/>
      <c r="CRO194" s="145"/>
      <c r="CRQ194" s="145"/>
      <c r="CRT194" s="145"/>
      <c r="CRW194" s="145"/>
      <c r="CRZ194" s="145"/>
      <c r="CSC194" s="145"/>
      <c r="CSF194" s="145"/>
      <c r="CSI194" s="145"/>
      <c r="CSL194" s="145"/>
      <c r="CSO194" s="145"/>
      <c r="CSQ194" s="145"/>
      <c r="CTD194" s="145"/>
      <c r="CTE194" s="145"/>
      <c r="CTF194" s="145"/>
      <c r="CTG194" s="145"/>
      <c r="CTH194" s="145"/>
      <c r="CTI194" s="145"/>
      <c r="CTJ194" s="145"/>
      <c r="CTK194" s="145"/>
      <c r="CTL194" s="145"/>
      <c r="CTM194" s="145"/>
      <c r="CTN194" s="145"/>
      <c r="CTO194" s="145"/>
      <c r="CTP194" s="145"/>
      <c r="CTQ194" s="145"/>
      <c r="CTU194" s="145"/>
      <c r="CTW194" s="145"/>
      <c r="CTX194" s="145"/>
      <c r="CTY194" s="145"/>
      <c r="CTZ194" s="145"/>
      <c r="CUC194" s="145"/>
      <c r="CUE194" s="145"/>
      <c r="CUF194" s="145"/>
      <c r="CUG194" s="145"/>
      <c r="CUH194" s="145"/>
      <c r="CUI194" s="145"/>
      <c r="CUJ194" s="145"/>
      <c r="CUK194" s="145"/>
      <c r="CUL194" s="145"/>
      <c r="CUM194" s="145"/>
      <c r="CUN194" s="145"/>
      <c r="CUO194" s="145"/>
      <c r="CUP194" s="145"/>
      <c r="CUQ194" s="145"/>
      <c r="CUT194" s="145"/>
      <c r="CUW194" s="145"/>
      <c r="CUZ194" s="145"/>
      <c r="CVC194" s="145"/>
      <c r="CVF194" s="145"/>
      <c r="CVR194" s="145"/>
      <c r="CVU194" s="145"/>
      <c r="CVX194" s="145"/>
      <c r="CWA194" s="145"/>
      <c r="CWJ194" s="145"/>
      <c r="CWP194" s="145"/>
      <c r="CWS194" s="145"/>
      <c r="CWV194" s="145"/>
      <c r="CWY194" s="145"/>
      <c r="CXE194" s="145"/>
      <c r="CXH194" s="145"/>
      <c r="CXN194" s="145"/>
      <c r="CXP194" s="145"/>
      <c r="CXQ194" s="145"/>
      <c r="CXS194" s="145"/>
      <c r="CXV194" s="145"/>
      <c r="CXY194" s="145"/>
      <c r="CYB194" s="145"/>
      <c r="CYJ194" s="145"/>
      <c r="CYO194" s="145"/>
      <c r="CYX194" s="145"/>
      <c r="CZA194" s="145"/>
      <c r="CZI194" s="145"/>
      <c r="DAE194" s="145"/>
      <c r="DAF194" s="145"/>
      <c r="DAG194" s="145"/>
      <c r="DAH194" s="145"/>
      <c r="DAI194" s="145"/>
      <c r="DAJ194" s="145"/>
      <c r="DBB194" s="145"/>
      <c r="DBC194" s="145"/>
      <c r="DBF194" s="145"/>
      <c r="DBI194" s="145"/>
      <c r="DBK194" s="145"/>
      <c r="DBM194" s="145"/>
      <c r="DBP194" s="145"/>
      <c r="DBS194" s="145"/>
      <c r="DBV194" s="145"/>
      <c r="DBY194" s="145"/>
      <c r="DCB194" s="145"/>
      <c r="DCE194" s="145"/>
      <c r="DCH194" s="145"/>
      <c r="DCK194" s="145"/>
      <c r="DCM194" s="145"/>
      <c r="DCZ194" s="145"/>
      <c r="DDA194" s="145"/>
      <c r="DDB194" s="145"/>
      <c r="DDC194" s="145"/>
      <c r="DDD194" s="145"/>
      <c r="DDE194" s="145"/>
      <c r="DDF194" s="145"/>
      <c r="DDG194" s="145"/>
      <c r="DDH194" s="145"/>
      <c r="DDI194" s="145"/>
      <c r="DDJ194" s="145"/>
      <c r="DDK194" s="145"/>
      <c r="DDL194" s="145"/>
      <c r="DDM194" s="145"/>
      <c r="DDQ194" s="145"/>
      <c r="DDS194" s="145"/>
      <c r="DDT194" s="145"/>
      <c r="DDU194" s="145"/>
      <c r="DDV194" s="145"/>
      <c r="DDY194" s="145"/>
      <c r="DEA194" s="145"/>
      <c r="DEB194" s="145"/>
      <c r="DEC194" s="145"/>
      <c r="DED194" s="145"/>
      <c r="DEE194" s="145"/>
      <c r="DEF194" s="145"/>
      <c r="DEG194" s="145"/>
      <c r="DEH194" s="145"/>
      <c r="DEI194" s="145"/>
      <c r="DEJ194" s="145"/>
      <c r="DEK194" s="145"/>
      <c r="DEL194" s="145"/>
      <c r="DEM194" s="145"/>
      <c r="DEP194" s="145"/>
      <c r="DES194" s="145"/>
      <c r="DEV194" s="145"/>
      <c r="DEY194" s="145"/>
      <c r="DFB194" s="145"/>
      <c r="DFN194" s="145"/>
      <c r="DFQ194" s="145"/>
      <c r="DFT194" s="145"/>
      <c r="DFW194" s="145"/>
      <c r="DGF194" s="145"/>
      <c r="DGL194" s="145"/>
      <c r="DGO194" s="145"/>
      <c r="DGR194" s="145"/>
      <c r="DGU194" s="145"/>
      <c r="DHA194" s="145"/>
      <c r="DHD194" s="145"/>
      <c r="DHJ194" s="145"/>
      <c r="DHL194" s="145"/>
      <c r="DHM194" s="145"/>
      <c r="DHO194" s="145"/>
      <c r="DHR194" s="145"/>
      <c r="DHU194" s="145"/>
      <c r="DHX194" s="145"/>
      <c r="DIF194" s="145"/>
      <c r="DIK194" s="145"/>
      <c r="DIT194" s="145"/>
      <c r="DIW194" s="145"/>
      <c r="DJE194" s="145"/>
      <c r="DKA194" s="145"/>
      <c r="DKB194" s="145"/>
      <c r="DKC194" s="145"/>
      <c r="DKD194" s="145"/>
      <c r="DKE194" s="145"/>
      <c r="DKF194" s="145"/>
      <c r="DKX194" s="145"/>
      <c r="DKY194" s="145"/>
      <c r="DLB194" s="145"/>
      <c r="DLE194" s="145"/>
      <c r="DLG194" s="145"/>
      <c r="DLI194" s="145"/>
      <c r="DLL194" s="145"/>
      <c r="DLO194" s="145"/>
      <c r="DLR194" s="145"/>
      <c r="DLU194" s="145"/>
      <c r="DLX194" s="145"/>
      <c r="DMA194" s="145"/>
      <c r="DMD194" s="145"/>
      <c r="DMG194" s="145"/>
      <c r="DMI194" s="145"/>
      <c r="DMV194" s="145"/>
      <c r="DMW194" s="145"/>
      <c r="DMX194" s="145"/>
      <c r="DMY194" s="145"/>
      <c r="DMZ194" s="145"/>
      <c r="DNA194" s="145"/>
      <c r="DNB194" s="145"/>
      <c r="DNC194" s="145"/>
      <c r="DND194" s="145"/>
      <c r="DNE194" s="145"/>
      <c r="DNF194" s="145"/>
      <c r="DNG194" s="145"/>
      <c r="DNH194" s="145"/>
      <c r="DNI194" s="145"/>
      <c r="DNM194" s="145"/>
      <c r="DNO194" s="145"/>
      <c r="DNP194" s="145"/>
      <c r="DNQ194" s="145"/>
      <c r="DNR194" s="145"/>
      <c r="DNU194" s="145"/>
      <c r="DNW194" s="145"/>
      <c r="DNX194" s="145"/>
      <c r="DNY194" s="145"/>
      <c r="DNZ194" s="145"/>
      <c r="DOA194" s="145"/>
      <c r="DOB194" s="145"/>
      <c r="DOC194" s="145"/>
      <c r="DOD194" s="145"/>
      <c r="DOE194" s="145"/>
      <c r="DOF194" s="145"/>
      <c r="DOG194" s="145"/>
      <c r="DOH194" s="145"/>
      <c r="DOI194" s="145"/>
      <c r="DOL194" s="145"/>
      <c r="DOO194" s="145"/>
      <c r="DOR194" s="145"/>
      <c r="DOU194" s="145"/>
      <c r="DOX194" s="145"/>
      <c r="DPJ194" s="145"/>
      <c r="DPM194" s="145"/>
      <c r="DPP194" s="145"/>
      <c r="DPS194" s="145"/>
      <c r="DQB194" s="145"/>
      <c r="DQH194" s="145"/>
      <c r="DQK194" s="145"/>
      <c r="DQN194" s="145"/>
      <c r="DQQ194" s="145"/>
      <c r="DQW194" s="145"/>
      <c r="DQZ194" s="145"/>
      <c r="DRF194" s="145"/>
      <c r="DRH194" s="145"/>
      <c r="DRI194" s="145"/>
      <c r="DRK194" s="145"/>
      <c r="DRN194" s="145"/>
      <c r="DRQ194" s="145"/>
      <c r="DRT194" s="145"/>
      <c r="DSB194" s="145"/>
      <c r="DSG194" s="145"/>
      <c r="DSP194" s="145"/>
      <c r="DSS194" s="145"/>
      <c r="DTA194" s="145"/>
      <c r="DTW194" s="145"/>
      <c r="DTX194" s="145"/>
      <c r="DTY194" s="145"/>
      <c r="DTZ194" s="145"/>
      <c r="DUA194" s="145"/>
      <c r="DUB194" s="145"/>
      <c r="DUT194" s="145"/>
      <c r="DUU194" s="145"/>
      <c r="DUX194" s="145"/>
      <c r="DVA194" s="145"/>
      <c r="DVC194" s="145"/>
      <c r="DVE194" s="145"/>
      <c r="DVH194" s="145"/>
      <c r="DVK194" s="145"/>
      <c r="DVN194" s="145"/>
      <c r="DVQ194" s="145"/>
      <c r="DVT194" s="145"/>
      <c r="DVW194" s="145"/>
      <c r="DVZ194" s="145"/>
      <c r="DWC194" s="145"/>
      <c r="DWE194" s="145"/>
      <c r="DWR194" s="145"/>
      <c r="DWS194" s="145"/>
      <c r="DWT194" s="145"/>
      <c r="DWU194" s="145"/>
      <c r="DWV194" s="145"/>
      <c r="DWW194" s="145"/>
      <c r="DWX194" s="145"/>
      <c r="DWY194" s="145"/>
      <c r="DWZ194" s="145"/>
      <c r="DXA194" s="145"/>
      <c r="DXB194" s="145"/>
      <c r="DXC194" s="145"/>
      <c r="DXD194" s="145"/>
      <c r="DXE194" s="145"/>
      <c r="DXI194" s="145"/>
      <c r="DXK194" s="145"/>
      <c r="DXL194" s="145"/>
      <c r="DXM194" s="145"/>
      <c r="DXN194" s="145"/>
      <c r="DXQ194" s="145"/>
      <c r="DXS194" s="145"/>
      <c r="DXT194" s="145"/>
      <c r="DXU194" s="145"/>
      <c r="DXV194" s="145"/>
      <c r="DXW194" s="145"/>
      <c r="DXX194" s="145"/>
      <c r="DXY194" s="145"/>
      <c r="DXZ194" s="145"/>
      <c r="DYA194" s="145"/>
      <c r="DYB194" s="145"/>
      <c r="DYC194" s="145"/>
      <c r="DYD194" s="145"/>
      <c r="DYE194" s="145"/>
      <c r="DYH194" s="145"/>
      <c r="DYK194" s="145"/>
      <c r="DYN194" s="145"/>
      <c r="DYQ194" s="145"/>
      <c r="DYT194" s="145"/>
      <c r="DZF194" s="145"/>
      <c r="DZI194" s="145"/>
      <c r="DZL194" s="145"/>
      <c r="DZO194" s="145"/>
      <c r="DZX194" s="145"/>
      <c r="EAD194" s="145"/>
      <c r="EAG194" s="145"/>
      <c r="EAJ194" s="145"/>
      <c r="EAM194" s="145"/>
      <c r="EAS194" s="145"/>
      <c r="EAV194" s="145"/>
      <c r="EBB194" s="145"/>
      <c r="EBD194" s="145"/>
      <c r="EBE194" s="145"/>
      <c r="EBG194" s="145"/>
      <c r="EBJ194" s="145"/>
      <c r="EBM194" s="145"/>
      <c r="EBP194" s="145"/>
      <c r="EBX194" s="145"/>
      <c r="ECC194" s="145"/>
      <c r="ECL194" s="145"/>
      <c r="ECO194" s="145"/>
      <c r="ECW194" s="145"/>
      <c r="EDS194" s="145"/>
      <c r="EDT194" s="145"/>
      <c r="EDU194" s="145"/>
      <c r="EDV194" s="145"/>
      <c r="EDW194" s="145"/>
      <c r="EDX194" s="145"/>
      <c r="EEP194" s="145"/>
      <c r="EEQ194" s="145"/>
      <c r="EET194" s="145"/>
      <c r="EEW194" s="145"/>
      <c r="EEY194" s="145"/>
      <c r="EFA194" s="145"/>
      <c r="EFD194" s="145"/>
      <c r="EFG194" s="145"/>
      <c r="EFJ194" s="145"/>
      <c r="EFM194" s="145"/>
      <c r="EFP194" s="145"/>
      <c r="EFS194" s="145"/>
      <c r="EFV194" s="145"/>
      <c r="EFY194" s="145"/>
      <c r="EGA194" s="145"/>
      <c r="EGN194" s="145"/>
      <c r="EGO194" s="145"/>
      <c r="EGP194" s="145"/>
      <c r="EGQ194" s="145"/>
      <c r="EGR194" s="145"/>
      <c r="EGS194" s="145"/>
      <c r="EGT194" s="145"/>
      <c r="EGU194" s="145"/>
      <c r="EGV194" s="145"/>
      <c r="EGW194" s="145"/>
      <c r="EGX194" s="145"/>
      <c r="EGY194" s="145"/>
      <c r="EGZ194" s="145"/>
      <c r="EHA194" s="145"/>
      <c r="EHE194" s="145"/>
      <c r="EHG194" s="145"/>
      <c r="EHH194" s="145"/>
      <c r="EHI194" s="145"/>
      <c r="EHJ194" s="145"/>
      <c r="EHM194" s="145"/>
      <c r="EHO194" s="145"/>
      <c r="EHP194" s="145"/>
      <c r="EHQ194" s="145"/>
      <c r="EHR194" s="145"/>
      <c r="EHS194" s="145"/>
      <c r="EHT194" s="145"/>
      <c r="EHU194" s="145"/>
      <c r="EHV194" s="145"/>
      <c r="EHW194" s="145"/>
      <c r="EHX194" s="145"/>
      <c r="EHY194" s="145"/>
      <c r="EHZ194" s="145"/>
      <c r="EIA194" s="145"/>
      <c r="EID194" s="145"/>
      <c r="EIG194" s="145"/>
      <c r="EIJ194" s="145"/>
      <c r="EIM194" s="145"/>
      <c r="EIP194" s="145"/>
      <c r="EJB194" s="145"/>
      <c r="EJE194" s="145"/>
      <c r="EJH194" s="145"/>
      <c r="EJK194" s="145"/>
      <c r="EJT194" s="145"/>
      <c r="EJZ194" s="145"/>
      <c r="EKC194" s="145"/>
      <c r="EKF194" s="145"/>
      <c r="EKI194" s="145"/>
      <c r="EKO194" s="145"/>
      <c r="EKR194" s="145"/>
      <c r="EKX194" s="145"/>
      <c r="EKZ194" s="145"/>
      <c r="ELA194" s="145"/>
      <c r="ELC194" s="145"/>
      <c r="ELF194" s="145"/>
      <c r="ELI194" s="145"/>
      <c r="ELL194" s="145"/>
      <c r="ELT194" s="145"/>
      <c r="ELY194" s="145"/>
      <c r="EMH194" s="145"/>
      <c r="EMK194" s="145"/>
      <c r="EMS194" s="145"/>
      <c r="ENO194" s="145"/>
      <c r="ENP194" s="145"/>
      <c r="ENQ194" s="145"/>
      <c r="ENR194" s="145"/>
      <c r="ENS194" s="145"/>
      <c r="ENT194" s="145"/>
      <c r="EOL194" s="145"/>
      <c r="EOM194" s="145"/>
      <c r="EOP194" s="145"/>
      <c r="EOS194" s="145"/>
      <c r="EOU194" s="145"/>
      <c r="EOW194" s="145"/>
      <c r="EOZ194" s="145"/>
      <c r="EPC194" s="145"/>
      <c r="EPF194" s="145"/>
      <c r="EPI194" s="145"/>
      <c r="EPL194" s="145"/>
      <c r="EPO194" s="145"/>
      <c r="EPR194" s="145"/>
      <c r="EPU194" s="145"/>
      <c r="EPW194" s="145"/>
      <c r="EQJ194" s="145"/>
      <c r="EQK194" s="145"/>
      <c r="EQL194" s="145"/>
      <c r="EQM194" s="145"/>
      <c r="EQN194" s="145"/>
      <c r="EQO194" s="145"/>
      <c r="EQP194" s="145"/>
      <c r="EQQ194" s="145"/>
      <c r="EQR194" s="145"/>
      <c r="EQS194" s="145"/>
      <c r="EQT194" s="145"/>
      <c r="EQU194" s="145"/>
      <c r="EQV194" s="145"/>
      <c r="EQW194" s="145"/>
      <c r="ERA194" s="145"/>
      <c r="ERC194" s="145"/>
      <c r="ERD194" s="145"/>
      <c r="ERE194" s="145"/>
      <c r="ERF194" s="145"/>
      <c r="ERI194" s="145"/>
      <c r="ERK194" s="145"/>
      <c r="ERL194" s="145"/>
      <c r="ERM194" s="145"/>
      <c r="ERN194" s="145"/>
      <c r="ERO194" s="145"/>
      <c r="ERP194" s="145"/>
      <c r="ERQ194" s="145"/>
      <c r="ERR194" s="145"/>
      <c r="ERS194" s="145"/>
      <c r="ERT194" s="145"/>
      <c r="ERU194" s="145"/>
      <c r="ERV194" s="145"/>
      <c r="ERW194" s="145"/>
      <c r="ERZ194" s="145"/>
      <c r="ESC194" s="145"/>
      <c r="ESF194" s="145"/>
      <c r="ESI194" s="145"/>
      <c r="ESL194" s="145"/>
      <c r="ESX194" s="145"/>
      <c r="ETA194" s="145"/>
      <c r="ETD194" s="145"/>
      <c r="ETG194" s="145"/>
      <c r="ETP194" s="145"/>
      <c r="ETV194" s="145"/>
      <c r="ETY194" s="145"/>
      <c r="EUB194" s="145"/>
      <c r="EUE194" s="145"/>
      <c r="EUK194" s="145"/>
      <c r="EUN194" s="145"/>
      <c r="EUT194" s="145"/>
      <c r="EUV194" s="145"/>
      <c r="EUW194" s="145"/>
      <c r="EUY194" s="145"/>
      <c r="EVB194" s="145"/>
      <c r="EVE194" s="145"/>
      <c r="EVH194" s="145"/>
      <c r="EVP194" s="145"/>
      <c r="EVU194" s="145"/>
      <c r="EWD194" s="145"/>
      <c r="EWG194" s="145"/>
      <c r="EWO194" s="145"/>
      <c r="EXK194" s="145"/>
      <c r="EXL194" s="145"/>
      <c r="EXM194" s="145"/>
      <c r="EXN194" s="145"/>
      <c r="EXO194" s="145"/>
      <c r="EXP194" s="145"/>
      <c r="EYH194" s="145"/>
      <c r="EYI194" s="145"/>
      <c r="EYL194" s="145"/>
      <c r="EYO194" s="145"/>
      <c r="EYQ194" s="145"/>
      <c r="EYS194" s="145"/>
      <c r="EYV194" s="145"/>
      <c r="EYY194" s="145"/>
      <c r="EZB194" s="145"/>
      <c r="EZE194" s="145"/>
      <c r="EZH194" s="145"/>
      <c r="EZK194" s="145"/>
      <c r="EZN194" s="145"/>
      <c r="EZQ194" s="145"/>
      <c r="EZS194" s="145"/>
      <c r="FAF194" s="145"/>
      <c r="FAG194" s="145"/>
      <c r="FAH194" s="145"/>
      <c r="FAI194" s="145"/>
      <c r="FAJ194" s="145"/>
      <c r="FAK194" s="145"/>
      <c r="FAL194" s="145"/>
      <c r="FAM194" s="145"/>
      <c r="FAN194" s="145"/>
      <c r="FAO194" s="145"/>
      <c r="FAP194" s="145"/>
      <c r="FAQ194" s="145"/>
      <c r="FAR194" s="145"/>
      <c r="FAS194" s="145"/>
      <c r="FAW194" s="145"/>
      <c r="FAY194" s="145"/>
      <c r="FAZ194" s="145"/>
      <c r="FBA194" s="145"/>
      <c r="FBB194" s="145"/>
      <c r="FBE194" s="145"/>
      <c r="FBG194" s="145"/>
      <c r="FBH194" s="145"/>
      <c r="FBI194" s="145"/>
      <c r="FBJ194" s="145"/>
      <c r="FBK194" s="145"/>
      <c r="FBL194" s="145"/>
      <c r="FBM194" s="145"/>
      <c r="FBN194" s="145"/>
      <c r="FBO194" s="145"/>
      <c r="FBP194" s="145"/>
      <c r="FBQ194" s="145"/>
      <c r="FBR194" s="145"/>
      <c r="FBS194" s="145"/>
      <c r="FBV194" s="145"/>
      <c r="FBY194" s="145"/>
      <c r="FCB194" s="145"/>
      <c r="FCE194" s="145"/>
      <c r="FCH194" s="145"/>
      <c r="FCT194" s="145"/>
      <c r="FCW194" s="145"/>
      <c r="FCZ194" s="145"/>
      <c r="FDC194" s="145"/>
      <c r="FDL194" s="145"/>
      <c r="FDR194" s="145"/>
      <c r="FDU194" s="145"/>
      <c r="FDX194" s="145"/>
      <c r="FEA194" s="145"/>
      <c r="FEG194" s="145"/>
      <c r="FEJ194" s="145"/>
      <c r="FEP194" s="145"/>
      <c r="FER194" s="145"/>
      <c r="FES194" s="145"/>
      <c r="FEU194" s="145"/>
      <c r="FEX194" s="145"/>
      <c r="FFA194" s="145"/>
      <c r="FFD194" s="145"/>
      <c r="FFL194" s="145"/>
      <c r="FFQ194" s="145"/>
      <c r="FFZ194" s="145"/>
      <c r="FGC194" s="145"/>
      <c r="FGK194" s="145"/>
      <c r="FHG194" s="145"/>
      <c r="FHH194" s="145"/>
      <c r="FHI194" s="145"/>
      <c r="FHJ194" s="145"/>
      <c r="FHK194" s="145"/>
      <c r="FHL194" s="145"/>
      <c r="FID194" s="145"/>
      <c r="FIE194" s="145"/>
      <c r="FIH194" s="145"/>
      <c r="FIK194" s="145"/>
      <c r="FIM194" s="145"/>
      <c r="FIO194" s="145"/>
      <c r="FIR194" s="145"/>
      <c r="FIU194" s="145"/>
      <c r="FIX194" s="145"/>
      <c r="FJA194" s="145"/>
      <c r="FJD194" s="145"/>
      <c r="FJG194" s="145"/>
      <c r="FJJ194" s="145"/>
      <c r="FJM194" s="145"/>
      <c r="FJO194" s="145"/>
      <c r="FKB194" s="145"/>
      <c r="FKC194" s="145"/>
      <c r="FKD194" s="145"/>
      <c r="FKE194" s="145"/>
      <c r="FKF194" s="145"/>
      <c r="FKG194" s="145"/>
      <c r="FKH194" s="145"/>
      <c r="FKI194" s="145"/>
      <c r="FKJ194" s="145"/>
      <c r="FKK194" s="145"/>
      <c r="FKL194" s="145"/>
      <c r="FKM194" s="145"/>
      <c r="FKN194" s="145"/>
      <c r="FKO194" s="145"/>
      <c r="FKS194" s="145"/>
      <c r="FKU194" s="145"/>
      <c r="FKV194" s="145"/>
      <c r="FKW194" s="145"/>
      <c r="FKX194" s="145"/>
      <c r="FLA194" s="145"/>
      <c r="FLC194" s="145"/>
      <c r="FLD194" s="145"/>
      <c r="FLE194" s="145"/>
      <c r="FLF194" s="145"/>
      <c r="FLG194" s="145"/>
      <c r="FLH194" s="145"/>
      <c r="FLI194" s="145"/>
      <c r="FLJ194" s="145"/>
      <c r="FLK194" s="145"/>
      <c r="FLL194" s="145"/>
      <c r="FLM194" s="145"/>
      <c r="FLN194" s="145"/>
      <c r="FLO194" s="145"/>
      <c r="FLR194" s="145"/>
      <c r="FLU194" s="145"/>
      <c r="FLX194" s="145"/>
      <c r="FMA194" s="145"/>
      <c r="FMD194" s="145"/>
      <c r="FMP194" s="145"/>
      <c r="FMS194" s="145"/>
      <c r="FMV194" s="145"/>
      <c r="FMY194" s="145"/>
      <c r="FNH194" s="145"/>
      <c r="FNN194" s="145"/>
      <c r="FNQ194" s="145"/>
      <c r="FNT194" s="145"/>
      <c r="FNW194" s="145"/>
      <c r="FOC194" s="145"/>
      <c r="FOF194" s="145"/>
      <c r="FOL194" s="145"/>
      <c r="FON194" s="145"/>
      <c r="FOO194" s="145"/>
      <c r="FOQ194" s="145"/>
      <c r="FOT194" s="145"/>
      <c r="FOW194" s="145"/>
      <c r="FOZ194" s="145"/>
      <c r="FPH194" s="145"/>
      <c r="FPM194" s="145"/>
      <c r="FPV194" s="145"/>
      <c r="FPY194" s="145"/>
      <c r="FQG194" s="145"/>
      <c r="FRC194" s="145"/>
      <c r="FRD194" s="145"/>
      <c r="FRE194" s="145"/>
      <c r="FRF194" s="145"/>
      <c r="FRG194" s="145"/>
      <c r="FRH194" s="145"/>
      <c r="FRZ194" s="145"/>
      <c r="FSA194" s="145"/>
      <c r="FSD194" s="145"/>
      <c r="FSG194" s="145"/>
      <c r="FSI194" s="145"/>
      <c r="FSK194" s="145"/>
      <c r="FSN194" s="145"/>
      <c r="FSQ194" s="145"/>
      <c r="FST194" s="145"/>
      <c r="FSW194" s="145"/>
      <c r="FSZ194" s="145"/>
      <c r="FTC194" s="145"/>
      <c r="FTF194" s="145"/>
      <c r="FTI194" s="145"/>
      <c r="FTK194" s="145"/>
      <c r="FTX194" s="145"/>
      <c r="FTY194" s="145"/>
      <c r="FTZ194" s="145"/>
      <c r="FUA194" s="145"/>
      <c r="FUB194" s="145"/>
      <c r="FUC194" s="145"/>
      <c r="FUD194" s="145"/>
      <c r="FUE194" s="145"/>
      <c r="FUF194" s="145"/>
      <c r="FUG194" s="145"/>
      <c r="FUH194" s="145"/>
      <c r="FUI194" s="145"/>
      <c r="FUJ194" s="145"/>
      <c r="FUK194" s="145"/>
      <c r="FUO194" s="145"/>
      <c r="FUQ194" s="145"/>
      <c r="FUR194" s="145"/>
      <c r="FUS194" s="145"/>
      <c r="FUT194" s="145"/>
      <c r="FUW194" s="145"/>
      <c r="FUY194" s="145"/>
      <c r="FUZ194" s="145"/>
      <c r="FVA194" s="145"/>
      <c r="FVB194" s="145"/>
      <c r="FVC194" s="145"/>
      <c r="FVD194" s="145"/>
      <c r="FVE194" s="145"/>
      <c r="FVF194" s="145"/>
      <c r="FVG194" s="145"/>
      <c r="FVH194" s="145"/>
      <c r="FVI194" s="145"/>
      <c r="FVJ194" s="145"/>
      <c r="FVK194" s="145"/>
      <c r="FVN194" s="145"/>
      <c r="FVQ194" s="145"/>
      <c r="FVT194" s="145"/>
      <c r="FVW194" s="145"/>
      <c r="FVZ194" s="145"/>
      <c r="FWL194" s="145"/>
      <c r="FWO194" s="145"/>
      <c r="FWR194" s="145"/>
      <c r="FWU194" s="145"/>
      <c r="FXD194" s="145"/>
      <c r="FXJ194" s="145"/>
      <c r="FXM194" s="145"/>
      <c r="FXP194" s="145"/>
      <c r="FXS194" s="145"/>
      <c r="FXY194" s="145"/>
      <c r="FYB194" s="145"/>
      <c r="FYH194" s="145"/>
      <c r="FYJ194" s="145"/>
      <c r="FYK194" s="145"/>
      <c r="FYM194" s="145"/>
      <c r="FYP194" s="145"/>
      <c r="FYS194" s="145"/>
      <c r="FYV194" s="145"/>
      <c r="FZD194" s="145"/>
      <c r="FZI194" s="145"/>
      <c r="FZR194" s="145"/>
      <c r="FZU194" s="145"/>
      <c r="GAC194" s="145"/>
      <c r="GAY194" s="145"/>
      <c r="GAZ194" s="145"/>
      <c r="GBA194" s="145"/>
      <c r="GBB194" s="145"/>
      <c r="GBC194" s="145"/>
      <c r="GBD194" s="145"/>
      <c r="GBV194" s="145"/>
      <c r="GBW194" s="145"/>
      <c r="GBZ194" s="145"/>
      <c r="GCC194" s="145"/>
      <c r="GCE194" s="145"/>
      <c r="GCG194" s="145"/>
      <c r="GCJ194" s="145"/>
      <c r="GCM194" s="145"/>
      <c r="GCP194" s="145"/>
      <c r="GCS194" s="145"/>
      <c r="GCV194" s="145"/>
      <c r="GCY194" s="145"/>
      <c r="GDB194" s="145"/>
      <c r="GDE194" s="145"/>
      <c r="GDG194" s="145"/>
      <c r="GDT194" s="145"/>
      <c r="GDU194" s="145"/>
      <c r="GDV194" s="145"/>
      <c r="GDW194" s="145"/>
      <c r="GDX194" s="145"/>
      <c r="GDY194" s="145"/>
      <c r="GDZ194" s="145"/>
      <c r="GEA194" s="145"/>
      <c r="GEB194" s="145"/>
      <c r="GEC194" s="145"/>
      <c r="GED194" s="145"/>
      <c r="GEE194" s="145"/>
      <c r="GEF194" s="145"/>
      <c r="GEG194" s="145"/>
      <c r="GEK194" s="145"/>
      <c r="GEM194" s="145"/>
      <c r="GEN194" s="145"/>
      <c r="GEO194" s="145"/>
      <c r="GEP194" s="145"/>
      <c r="GES194" s="145"/>
      <c r="GEU194" s="145"/>
      <c r="GEV194" s="145"/>
      <c r="GEW194" s="145"/>
      <c r="GEX194" s="145"/>
      <c r="GEY194" s="145"/>
      <c r="GEZ194" s="145"/>
      <c r="GFA194" s="145"/>
      <c r="GFB194" s="145"/>
      <c r="GFC194" s="145"/>
      <c r="GFD194" s="145"/>
      <c r="GFE194" s="145"/>
      <c r="GFF194" s="145"/>
      <c r="GFG194" s="145"/>
      <c r="GFJ194" s="145"/>
      <c r="GFM194" s="145"/>
      <c r="GFP194" s="145"/>
      <c r="GFS194" s="145"/>
      <c r="GFV194" s="145"/>
      <c r="GGH194" s="145"/>
      <c r="GGK194" s="145"/>
      <c r="GGN194" s="145"/>
      <c r="GGQ194" s="145"/>
      <c r="GGZ194" s="145"/>
      <c r="GHF194" s="145"/>
      <c r="GHI194" s="145"/>
      <c r="GHL194" s="145"/>
      <c r="GHO194" s="145"/>
      <c r="GHU194" s="145"/>
      <c r="GHX194" s="145"/>
      <c r="GID194" s="145"/>
      <c r="GIF194" s="145"/>
      <c r="GIG194" s="145"/>
      <c r="GII194" s="145"/>
      <c r="GIL194" s="145"/>
      <c r="GIO194" s="145"/>
      <c r="GIR194" s="145"/>
      <c r="GIZ194" s="145"/>
      <c r="GJE194" s="145"/>
      <c r="GJN194" s="145"/>
      <c r="GJQ194" s="145"/>
      <c r="GJY194" s="145"/>
      <c r="GKU194" s="145"/>
      <c r="GKV194" s="145"/>
      <c r="GKW194" s="145"/>
      <c r="GKX194" s="145"/>
      <c r="GKY194" s="145"/>
      <c r="GKZ194" s="145"/>
      <c r="GLR194" s="145"/>
      <c r="GLS194" s="145"/>
      <c r="GLV194" s="145"/>
      <c r="GLY194" s="145"/>
      <c r="GMA194" s="145"/>
      <c r="GMC194" s="145"/>
      <c r="GMF194" s="145"/>
      <c r="GMI194" s="145"/>
      <c r="GML194" s="145"/>
      <c r="GMO194" s="145"/>
      <c r="GMR194" s="145"/>
      <c r="GMU194" s="145"/>
      <c r="GMX194" s="145"/>
      <c r="GNA194" s="145"/>
      <c r="GNC194" s="145"/>
      <c r="GNP194" s="145"/>
      <c r="GNQ194" s="145"/>
      <c r="GNR194" s="145"/>
      <c r="GNS194" s="145"/>
      <c r="GNT194" s="145"/>
      <c r="GNU194" s="145"/>
      <c r="GNV194" s="145"/>
      <c r="GNW194" s="145"/>
      <c r="GNX194" s="145"/>
      <c r="GNY194" s="145"/>
      <c r="GNZ194" s="145"/>
      <c r="GOA194" s="145"/>
      <c r="GOB194" s="145"/>
      <c r="GOC194" s="145"/>
      <c r="GOG194" s="145"/>
      <c r="GOI194" s="145"/>
      <c r="GOJ194" s="145"/>
      <c r="GOK194" s="145"/>
      <c r="GOL194" s="145"/>
      <c r="GOO194" s="145"/>
      <c r="GOQ194" s="145"/>
      <c r="GOR194" s="145"/>
      <c r="GOS194" s="145"/>
      <c r="GOT194" s="145"/>
      <c r="GOU194" s="145"/>
      <c r="GOV194" s="145"/>
      <c r="GOW194" s="145"/>
      <c r="GOX194" s="145"/>
      <c r="GOY194" s="145"/>
      <c r="GOZ194" s="145"/>
      <c r="GPA194" s="145"/>
      <c r="GPB194" s="145"/>
      <c r="GPC194" s="145"/>
      <c r="GPF194" s="145"/>
      <c r="GPI194" s="145"/>
      <c r="GPL194" s="145"/>
      <c r="GPO194" s="145"/>
      <c r="GPR194" s="145"/>
      <c r="GQD194" s="145"/>
      <c r="GQG194" s="145"/>
      <c r="GQJ194" s="145"/>
      <c r="GQM194" s="145"/>
      <c r="GQV194" s="145"/>
      <c r="GRB194" s="145"/>
      <c r="GRE194" s="145"/>
      <c r="GRH194" s="145"/>
      <c r="GRK194" s="145"/>
      <c r="GRQ194" s="145"/>
      <c r="GRT194" s="145"/>
      <c r="GRZ194" s="145"/>
      <c r="GSB194" s="145"/>
      <c r="GSC194" s="145"/>
      <c r="GSE194" s="145"/>
      <c r="GSH194" s="145"/>
      <c r="GSK194" s="145"/>
      <c r="GSN194" s="145"/>
      <c r="GSV194" s="145"/>
      <c r="GTA194" s="145"/>
      <c r="GTJ194" s="145"/>
      <c r="GTM194" s="145"/>
      <c r="GTU194" s="145"/>
      <c r="GUQ194" s="145"/>
      <c r="GUR194" s="145"/>
      <c r="GUS194" s="145"/>
      <c r="GUT194" s="145"/>
      <c r="GUU194" s="145"/>
      <c r="GUV194" s="145"/>
      <c r="GVN194" s="145"/>
      <c r="GVO194" s="145"/>
      <c r="GVR194" s="145"/>
      <c r="GVU194" s="145"/>
      <c r="GVW194" s="145"/>
      <c r="GVY194" s="145"/>
      <c r="GWB194" s="145"/>
      <c r="GWE194" s="145"/>
      <c r="GWH194" s="145"/>
      <c r="GWK194" s="145"/>
      <c r="GWN194" s="145"/>
      <c r="GWQ194" s="145"/>
      <c r="GWT194" s="145"/>
      <c r="GWW194" s="145"/>
      <c r="GWY194" s="145"/>
      <c r="GXL194" s="145"/>
      <c r="GXM194" s="145"/>
      <c r="GXN194" s="145"/>
      <c r="GXO194" s="145"/>
      <c r="GXP194" s="145"/>
      <c r="GXQ194" s="145"/>
      <c r="GXR194" s="145"/>
      <c r="GXS194" s="145"/>
      <c r="GXT194" s="145"/>
      <c r="GXU194" s="145"/>
      <c r="GXV194" s="145"/>
      <c r="GXW194" s="145"/>
      <c r="GXX194" s="145"/>
      <c r="GXY194" s="145"/>
      <c r="GYC194" s="145"/>
      <c r="GYE194" s="145"/>
      <c r="GYF194" s="145"/>
      <c r="GYG194" s="145"/>
      <c r="GYH194" s="145"/>
      <c r="GYK194" s="145"/>
      <c r="GYM194" s="145"/>
      <c r="GYN194" s="145"/>
      <c r="GYO194" s="145"/>
      <c r="GYP194" s="145"/>
      <c r="GYQ194" s="145"/>
      <c r="GYR194" s="145"/>
      <c r="GYS194" s="145"/>
      <c r="GYT194" s="145"/>
      <c r="GYU194" s="145"/>
      <c r="GYV194" s="145"/>
      <c r="GYW194" s="145"/>
      <c r="GYX194" s="145"/>
      <c r="GYY194" s="145"/>
      <c r="GZB194" s="145"/>
      <c r="GZE194" s="145"/>
      <c r="GZH194" s="145"/>
      <c r="GZK194" s="145"/>
      <c r="GZN194" s="145"/>
      <c r="GZZ194" s="145"/>
      <c r="HAC194" s="145"/>
      <c r="HAF194" s="145"/>
      <c r="HAI194" s="145"/>
      <c r="HAR194" s="145"/>
      <c r="HAX194" s="145"/>
      <c r="HBA194" s="145"/>
      <c r="HBD194" s="145"/>
      <c r="HBG194" s="145"/>
      <c r="HBM194" s="145"/>
      <c r="HBP194" s="145"/>
      <c r="HBV194" s="145"/>
      <c r="HBX194" s="145"/>
      <c r="HBY194" s="145"/>
      <c r="HCA194" s="145"/>
      <c r="HCD194" s="145"/>
      <c r="HCG194" s="145"/>
      <c r="HCJ194" s="145"/>
      <c r="HCR194" s="145"/>
      <c r="HCW194" s="145"/>
      <c r="HDF194" s="145"/>
      <c r="HDI194" s="145"/>
      <c r="HDQ194" s="145"/>
      <c r="HEM194" s="145"/>
      <c r="HEN194" s="145"/>
      <c r="HEO194" s="145"/>
      <c r="HEP194" s="145"/>
      <c r="HEQ194" s="145"/>
      <c r="HER194" s="145"/>
      <c r="HFJ194" s="145"/>
      <c r="HFK194" s="145"/>
      <c r="HFN194" s="145"/>
      <c r="HFQ194" s="145"/>
      <c r="HFS194" s="145"/>
      <c r="HFU194" s="145"/>
      <c r="HFX194" s="145"/>
      <c r="HGA194" s="145"/>
      <c r="HGD194" s="145"/>
      <c r="HGG194" s="145"/>
      <c r="HGJ194" s="145"/>
      <c r="HGM194" s="145"/>
      <c r="HGP194" s="145"/>
      <c r="HGS194" s="145"/>
      <c r="HGU194" s="145"/>
      <c r="HHH194" s="145"/>
      <c r="HHI194" s="145"/>
      <c r="HHJ194" s="145"/>
      <c r="HHK194" s="145"/>
      <c r="HHL194" s="145"/>
      <c r="HHM194" s="145"/>
      <c r="HHN194" s="145"/>
      <c r="HHO194" s="145"/>
      <c r="HHP194" s="145"/>
      <c r="HHQ194" s="145"/>
      <c r="HHR194" s="145"/>
      <c r="HHS194" s="145"/>
      <c r="HHT194" s="145"/>
      <c r="HHU194" s="145"/>
      <c r="HHY194" s="145"/>
      <c r="HIA194" s="145"/>
      <c r="HIB194" s="145"/>
      <c r="HIC194" s="145"/>
      <c r="HID194" s="145"/>
      <c r="HIG194" s="145"/>
      <c r="HII194" s="145"/>
      <c r="HIJ194" s="145"/>
      <c r="HIK194" s="145"/>
      <c r="HIL194" s="145"/>
      <c r="HIM194" s="145"/>
      <c r="HIN194" s="145"/>
      <c r="HIO194" s="145"/>
      <c r="HIP194" s="145"/>
      <c r="HIQ194" s="145"/>
      <c r="HIR194" s="145"/>
      <c r="HIS194" s="145"/>
      <c r="HIT194" s="145"/>
      <c r="HIU194" s="145"/>
      <c r="HIX194" s="145"/>
      <c r="HJA194" s="145"/>
      <c r="HJD194" s="145"/>
      <c r="HJG194" s="145"/>
      <c r="HJJ194" s="145"/>
      <c r="HJV194" s="145"/>
      <c r="HJY194" s="145"/>
      <c r="HKB194" s="145"/>
      <c r="HKE194" s="145"/>
      <c r="HKN194" s="145"/>
      <c r="HKT194" s="145"/>
      <c r="HKW194" s="145"/>
      <c r="HKZ194" s="145"/>
      <c r="HLC194" s="145"/>
      <c r="HLI194" s="145"/>
      <c r="HLL194" s="145"/>
      <c r="HLR194" s="145"/>
      <c r="HLT194" s="145"/>
      <c r="HLU194" s="145"/>
      <c r="HLW194" s="145"/>
      <c r="HLZ194" s="145"/>
      <c r="HMC194" s="145"/>
      <c r="HMF194" s="145"/>
      <c r="HMN194" s="145"/>
      <c r="HMS194" s="145"/>
      <c r="HNB194" s="145"/>
      <c r="HNE194" s="145"/>
      <c r="HNM194" s="145"/>
      <c r="HOI194" s="145"/>
      <c r="HOJ194" s="145"/>
      <c r="HOK194" s="145"/>
      <c r="HOL194" s="145"/>
      <c r="HOM194" s="145"/>
      <c r="HON194" s="145"/>
      <c r="HPF194" s="145"/>
      <c r="HPG194" s="145"/>
      <c r="HPJ194" s="145"/>
      <c r="HPM194" s="145"/>
      <c r="HPO194" s="145"/>
      <c r="HPQ194" s="145"/>
      <c r="HPT194" s="145"/>
      <c r="HPW194" s="145"/>
      <c r="HPZ194" s="145"/>
      <c r="HQC194" s="145"/>
      <c r="HQF194" s="145"/>
      <c r="HQI194" s="145"/>
      <c r="HQL194" s="145"/>
      <c r="HQO194" s="145"/>
      <c r="HQQ194" s="145"/>
      <c r="HRD194" s="145"/>
      <c r="HRE194" s="145"/>
      <c r="HRF194" s="145"/>
      <c r="HRG194" s="145"/>
      <c r="HRH194" s="145"/>
      <c r="HRI194" s="145"/>
      <c r="HRJ194" s="145"/>
      <c r="HRK194" s="145"/>
      <c r="HRL194" s="145"/>
      <c r="HRM194" s="145"/>
      <c r="HRN194" s="145"/>
      <c r="HRO194" s="145"/>
      <c r="HRP194" s="145"/>
      <c r="HRQ194" s="145"/>
      <c r="HRU194" s="145"/>
      <c r="HRW194" s="145"/>
      <c r="HRX194" s="145"/>
      <c r="HRY194" s="145"/>
      <c r="HRZ194" s="145"/>
      <c r="HSC194" s="145"/>
      <c r="HSE194" s="145"/>
      <c r="HSF194" s="145"/>
      <c r="HSG194" s="145"/>
      <c r="HSH194" s="145"/>
      <c r="HSI194" s="145"/>
      <c r="HSJ194" s="145"/>
      <c r="HSK194" s="145"/>
      <c r="HSL194" s="145"/>
      <c r="HSM194" s="145"/>
      <c r="HSN194" s="145"/>
      <c r="HSO194" s="145"/>
      <c r="HSP194" s="145"/>
      <c r="HSQ194" s="145"/>
      <c r="HST194" s="145"/>
      <c r="HSW194" s="145"/>
      <c r="HSZ194" s="145"/>
      <c r="HTC194" s="145"/>
      <c r="HTF194" s="145"/>
      <c r="HTR194" s="145"/>
      <c r="HTU194" s="145"/>
      <c r="HTX194" s="145"/>
      <c r="HUA194" s="145"/>
      <c r="HUJ194" s="145"/>
      <c r="HUP194" s="145"/>
      <c r="HUS194" s="145"/>
      <c r="HUV194" s="145"/>
      <c r="HUY194" s="145"/>
      <c r="HVE194" s="145"/>
      <c r="HVH194" s="145"/>
      <c r="HVN194" s="145"/>
      <c r="HVP194" s="145"/>
      <c r="HVQ194" s="145"/>
      <c r="HVS194" s="145"/>
      <c r="HVV194" s="145"/>
      <c r="HVY194" s="145"/>
      <c r="HWB194" s="145"/>
      <c r="HWJ194" s="145"/>
      <c r="HWO194" s="145"/>
      <c r="HWX194" s="145"/>
      <c r="HXA194" s="145"/>
      <c r="HXI194" s="145"/>
      <c r="HYE194" s="145"/>
      <c r="HYF194" s="145"/>
      <c r="HYG194" s="145"/>
      <c r="HYH194" s="145"/>
      <c r="HYI194" s="145"/>
      <c r="HYJ194" s="145"/>
      <c r="HZB194" s="145"/>
      <c r="HZC194" s="145"/>
      <c r="HZF194" s="145"/>
      <c r="HZI194" s="145"/>
      <c r="HZK194" s="145"/>
      <c r="HZM194" s="145"/>
      <c r="HZP194" s="145"/>
      <c r="HZS194" s="145"/>
      <c r="HZV194" s="145"/>
      <c r="HZY194" s="145"/>
      <c r="IAB194" s="145"/>
      <c r="IAE194" s="145"/>
      <c r="IAH194" s="145"/>
      <c r="IAK194" s="145"/>
      <c r="IAM194" s="145"/>
      <c r="IAZ194" s="145"/>
      <c r="IBA194" s="145"/>
      <c r="IBB194" s="145"/>
      <c r="IBC194" s="145"/>
      <c r="IBD194" s="145"/>
      <c r="IBE194" s="145"/>
      <c r="IBF194" s="145"/>
      <c r="IBG194" s="145"/>
      <c r="IBH194" s="145"/>
      <c r="IBI194" s="145"/>
      <c r="IBJ194" s="145"/>
      <c r="IBK194" s="145"/>
      <c r="IBL194" s="145"/>
      <c r="IBM194" s="145"/>
      <c r="IBQ194" s="145"/>
      <c r="IBS194" s="145"/>
      <c r="IBT194" s="145"/>
      <c r="IBU194" s="145"/>
      <c r="IBV194" s="145"/>
      <c r="IBY194" s="145"/>
      <c r="ICA194" s="145"/>
      <c r="ICB194" s="145"/>
      <c r="ICC194" s="145"/>
      <c r="ICD194" s="145"/>
      <c r="ICE194" s="145"/>
      <c r="ICF194" s="145"/>
      <c r="ICG194" s="145"/>
      <c r="ICH194" s="145"/>
      <c r="ICI194" s="145"/>
      <c r="ICJ194" s="145"/>
      <c r="ICK194" s="145"/>
      <c r="ICL194" s="145"/>
      <c r="ICM194" s="145"/>
      <c r="ICP194" s="145"/>
      <c r="ICS194" s="145"/>
      <c r="ICV194" s="145"/>
      <c r="ICY194" s="145"/>
      <c r="IDB194" s="145"/>
      <c r="IDN194" s="145"/>
      <c r="IDQ194" s="145"/>
      <c r="IDT194" s="145"/>
      <c r="IDW194" s="145"/>
      <c r="IEF194" s="145"/>
      <c r="IEL194" s="145"/>
      <c r="IEO194" s="145"/>
      <c r="IER194" s="145"/>
      <c r="IEU194" s="145"/>
      <c r="IFA194" s="145"/>
      <c r="IFD194" s="145"/>
      <c r="IFJ194" s="145"/>
      <c r="IFL194" s="145"/>
      <c r="IFM194" s="145"/>
      <c r="IFO194" s="145"/>
      <c r="IFR194" s="145"/>
      <c r="IFU194" s="145"/>
      <c r="IFX194" s="145"/>
      <c r="IGF194" s="145"/>
      <c r="IGK194" s="145"/>
      <c r="IGT194" s="145"/>
      <c r="IGW194" s="145"/>
      <c r="IHE194" s="145"/>
      <c r="IIA194" s="145"/>
      <c r="IIB194" s="145"/>
      <c r="IIC194" s="145"/>
      <c r="IID194" s="145"/>
      <c r="IIE194" s="145"/>
      <c r="IIF194" s="145"/>
      <c r="IIX194" s="145"/>
      <c r="IIY194" s="145"/>
      <c r="IJB194" s="145"/>
      <c r="IJE194" s="145"/>
      <c r="IJG194" s="145"/>
      <c r="IJI194" s="145"/>
      <c r="IJL194" s="145"/>
      <c r="IJO194" s="145"/>
      <c r="IJR194" s="145"/>
      <c r="IJU194" s="145"/>
      <c r="IJX194" s="145"/>
      <c r="IKA194" s="145"/>
      <c r="IKD194" s="145"/>
      <c r="IKG194" s="145"/>
      <c r="IKI194" s="145"/>
      <c r="IKV194" s="145"/>
      <c r="IKW194" s="145"/>
      <c r="IKX194" s="145"/>
      <c r="IKY194" s="145"/>
      <c r="IKZ194" s="145"/>
      <c r="ILA194" s="145"/>
      <c r="ILB194" s="145"/>
      <c r="ILC194" s="145"/>
      <c r="ILD194" s="145"/>
      <c r="ILE194" s="145"/>
      <c r="ILF194" s="145"/>
      <c r="ILG194" s="145"/>
      <c r="ILH194" s="145"/>
      <c r="ILI194" s="145"/>
      <c r="ILM194" s="145"/>
      <c r="ILO194" s="145"/>
      <c r="ILP194" s="145"/>
      <c r="ILQ194" s="145"/>
      <c r="ILR194" s="145"/>
      <c r="ILU194" s="145"/>
      <c r="ILW194" s="145"/>
      <c r="ILX194" s="145"/>
      <c r="ILY194" s="145"/>
      <c r="ILZ194" s="145"/>
      <c r="IMA194" s="145"/>
      <c r="IMB194" s="145"/>
      <c r="IMC194" s="145"/>
      <c r="IMD194" s="145"/>
      <c r="IME194" s="145"/>
      <c r="IMF194" s="145"/>
      <c r="IMG194" s="145"/>
      <c r="IMH194" s="145"/>
      <c r="IMI194" s="145"/>
      <c r="IML194" s="145"/>
      <c r="IMO194" s="145"/>
      <c r="IMR194" s="145"/>
      <c r="IMU194" s="145"/>
      <c r="IMX194" s="145"/>
      <c r="INJ194" s="145"/>
      <c r="INM194" s="145"/>
      <c r="INP194" s="145"/>
      <c r="INS194" s="145"/>
      <c r="IOB194" s="145"/>
      <c r="IOH194" s="145"/>
      <c r="IOK194" s="145"/>
      <c r="ION194" s="145"/>
      <c r="IOQ194" s="145"/>
      <c r="IOW194" s="145"/>
      <c r="IOZ194" s="145"/>
      <c r="IPF194" s="145"/>
      <c r="IPH194" s="145"/>
      <c r="IPI194" s="145"/>
      <c r="IPK194" s="145"/>
      <c r="IPN194" s="145"/>
      <c r="IPQ194" s="145"/>
      <c r="IPT194" s="145"/>
      <c r="IQB194" s="145"/>
      <c r="IQG194" s="145"/>
      <c r="IQP194" s="145"/>
      <c r="IQS194" s="145"/>
      <c r="IRA194" s="145"/>
      <c r="IRW194" s="145"/>
      <c r="IRX194" s="145"/>
      <c r="IRY194" s="145"/>
      <c r="IRZ194" s="145"/>
      <c r="ISA194" s="145"/>
      <c r="ISB194" s="145"/>
      <c r="IST194" s="145"/>
      <c r="ISU194" s="145"/>
      <c r="ISX194" s="145"/>
      <c r="ITA194" s="145"/>
      <c r="ITC194" s="145"/>
      <c r="ITE194" s="145"/>
      <c r="ITH194" s="145"/>
      <c r="ITK194" s="145"/>
      <c r="ITN194" s="145"/>
      <c r="ITQ194" s="145"/>
      <c r="ITT194" s="145"/>
      <c r="ITW194" s="145"/>
      <c r="ITZ194" s="145"/>
      <c r="IUC194" s="145"/>
      <c r="IUE194" s="145"/>
      <c r="IUR194" s="145"/>
      <c r="IUS194" s="145"/>
      <c r="IUT194" s="145"/>
      <c r="IUU194" s="145"/>
      <c r="IUV194" s="145"/>
      <c r="IUW194" s="145"/>
      <c r="IUX194" s="145"/>
      <c r="IUY194" s="145"/>
      <c r="IUZ194" s="145"/>
      <c r="IVA194" s="145"/>
      <c r="IVB194" s="145"/>
      <c r="IVC194" s="145"/>
      <c r="IVD194" s="145"/>
      <c r="IVE194" s="145"/>
      <c r="IVI194" s="145"/>
      <c r="IVK194" s="145"/>
      <c r="IVL194" s="145"/>
      <c r="IVM194" s="145"/>
      <c r="IVN194" s="145"/>
      <c r="IVQ194" s="145"/>
      <c r="IVS194" s="145"/>
      <c r="IVT194" s="145"/>
      <c r="IVU194" s="145"/>
      <c r="IVV194" s="145"/>
      <c r="IVW194" s="145"/>
      <c r="IVX194" s="145"/>
      <c r="IVY194" s="145"/>
      <c r="IVZ194" s="145"/>
      <c r="IWA194" s="145"/>
      <c r="IWB194" s="145"/>
      <c r="IWC194" s="145"/>
      <c r="IWD194" s="145"/>
      <c r="IWE194" s="145"/>
      <c r="IWH194" s="145"/>
      <c r="IWK194" s="145"/>
      <c r="IWN194" s="145"/>
      <c r="IWQ194" s="145"/>
      <c r="IWT194" s="145"/>
      <c r="IXF194" s="145"/>
      <c r="IXI194" s="145"/>
      <c r="IXL194" s="145"/>
      <c r="IXO194" s="145"/>
      <c r="IXX194" s="145"/>
      <c r="IYD194" s="145"/>
      <c r="IYG194" s="145"/>
      <c r="IYJ194" s="145"/>
      <c r="IYM194" s="145"/>
      <c r="IYS194" s="145"/>
      <c r="IYV194" s="145"/>
      <c r="IZB194" s="145"/>
      <c r="IZD194" s="145"/>
      <c r="IZE194" s="145"/>
      <c r="IZG194" s="145"/>
      <c r="IZJ194" s="145"/>
      <c r="IZM194" s="145"/>
      <c r="IZP194" s="145"/>
      <c r="IZX194" s="145"/>
      <c r="JAC194" s="145"/>
      <c r="JAL194" s="145"/>
      <c r="JAO194" s="145"/>
      <c r="JAW194" s="145"/>
      <c r="JBS194" s="145"/>
      <c r="JBT194" s="145"/>
      <c r="JBU194" s="145"/>
      <c r="JBV194" s="145"/>
      <c r="JBW194" s="145"/>
      <c r="JBX194" s="145"/>
      <c r="JCP194" s="145"/>
      <c r="JCQ194" s="145"/>
      <c r="JCT194" s="145"/>
      <c r="JCW194" s="145"/>
      <c r="JCY194" s="145"/>
      <c r="JDA194" s="145"/>
      <c r="JDD194" s="145"/>
      <c r="JDG194" s="145"/>
      <c r="JDJ194" s="145"/>
      <c r="JDM194" s="145"/>
      <c r="JDP194" s="145"/>
      <c r="JDS194" s="145"/>
      <c r="JDV194" s="145"/>
      <c r="JDY194" s="145"/>
      <c r="JEA194" s="145"/>
      <c r="JEN194" s="145"/>
      <c r="JEO194" s="145"/>
      <c r="JEP194" s="145"/>
      <c r="JEQ194" s="145"/>
      <c r="JER194" s="145"/>
      <c r="JES194" s="145"/>
      <c r="JET194" s="145"/>
      <c r="JEU194" s="145"/>
      <c r="JEV194" s="145"/>
      <c r="JEW194" s="145"/>
      <c r="JEX194" s="145"/>
      <c r="JEY194" s="145"/>
      <c r="JEZ194" s="145"/>
      <c r="JFA194" s="145"/>
      <c r="JFE194" s="145"/>
      <c r="JFG194" s="145"/>
      <c r="JFH194" s="145"/>
      <c r="JFI194" s="145"/>
      <c r="JFJ194" s="145"/>
      <c r="JFM194" s="145"/>
      <c r="JFO194" s="145"/>
      <c r="JFP194" s="145"/>
      <c r="JFQ194" s="145"/>
      <c r="JFR194" s="145"/>
      <c r="JFS194" s="145"/>
      <c r="JFT194" s="145"/>
      <c r="JFU194" s="145"/>
      <c r="JFV194" s="145"/>
      <c r="JFW194" s="145"/>
      <c r="JFX194" s="145"/>
      <c r="JFY194" s="145"/>
      <c r="JFZ194" s="145"/>
      <c r="JGA194" s="145"/>
      <c r="JGD194" s="145"/>
      <c r="JGG194" s="145"/>
      <c r="JGJ194" s="145"/>
      <c r="JGM194" s="145"/>
      <c r="JGP194" s="145"/>
      <c r="JHB194" s="145"/>
      <c r="JHE194" s="145"/>
      <c r="JHH194" s="145"/>
      <c r="JHK194" s="145"/>
      <c r="JHT194" s="145"/>
      <c r="JHZ194" s="145"/>
      <c r="JIC194" s="145"/>
      <c r="JIF194" s="145"/>
      <c r="JII194" s="145"/>
      <c r="JIO194" s="145"/>
      <c r="JIR194" s="145"/>
      <c r="JIX194" s="145"/>
      <c r="JIZ194" s="145"/>
      <c r="JJA194" s="145"/>
      <c r="JJC194" s="145"/>
      <c r="JJF194" s="145"/>
      <c r="JJI194" s="145"/>
      <c r="JJL194" s="145"/>
      <c r="JJT194" s="145"/>
      <c r="JJY194" s="145"/>
      <c r="JKH194" s="145"/>
      <c r="JKK194" s="145"/>
      <c r="JKS194" s="145"/>
      <c r="JLO194" s="145"/>
      <c r="JLP194" s="145"/>
      <c r="JLQ194" s="145"/>
      <c r="JLR194" s="145"/>
      <c r="JLS194" s="145"/>
      <c r="JLT194" s="145"/>
      <c r="JML194" s="145"/>
      <c r="JMM194" s="145"/>
      <c r="JMP194" s="145"/>
      <c r="JMS194" s="145"/>
      <c r="JMU194" s="145"/>
      <c r="JMW194" s="145"/>
      <c r="JMZ194" s="145"/>
      <c r="JNC194" s="145"/>
      <c r="JNF194" s="145"/>
      <c r="JNI194" s="145"/>
      <c r="JNL194" s="145"/>
      <c r="JNO194" s="145"/>
      <c r="JNR194" s="145"/>
      <c r="JNU194" s="145"/>
      <c r="JNW194" s="145"/>
      <c r="JOJ194" s="145"/>
      <c r="JOK194" s="145"/>
      <c r="JOL194" s="145"/>
      <c r="JOM194" s="145"/>
      <c r="JON194" s="145"/>
      <c r="JOO194" s="145"/>
      <c r="JOP194" s="145"/>
      <c r="JOQ194" s="145"/>
      <c r="JOR194" s="145"/>
      <c r="JOS194" s="145"/>
      <c r="JOT194" s="145"/>
      <c r="JOU194" s="145"/>
      <c r="JOV194" s="145"/>
      <c r="JOW194" s="145"/>
      <c r="JPA194" s="145"/>
      <c r="JPC194" s="145"/>
      <c r="JPD194" s="145"/>
      <c r="JPE194" s="145"/>
      <c r="JPF194" s="145"/>
      <c r="JPI194" s="145"/>
      <c r="JPK194" s="145"/>
      <c r="JPL194" s="145"/>
      <c r="JPM194" s="145"/>
      <c r="JPN194" s="145"/>
      <c r="JPO194" s="145"/>
      <c r="JPP194" s="145"/>
      <c r="JPQ194" s="145"/>
      <c r="JPR194" s="145"/>
      <c r="JPS194" s="145"/>
      <c r="JPT194" s="145"/>
      <c r="JPU194" s="145"/>
      <c r="JPV194" s="145"/>
      <c r="JPW194" s="145"/>
      <c r="JPZ194" s="145"/>
      <c r="JQC194" s="145"/>
      <c r="JQF194" s="145"/>
      <c r="JQI194" s="145"/>
      <c r="JQL194" s="145"/>
      <c r="JQX194" s="145"/>
      <c r="JRA194" s="145"/>
      <c r="JRD194" s="145"/>
      <c r="JRG194" s="145"/>
      <c r="JRP194" s="145"/>
      <c r="JRV194" s="145"/>
      <c r="JRY194" s="145"/>
      <c r="JSB194" s="145"/>
      <c r="JSE194" s="145"/>
      <c r="JSK194" s="145"/>
      <c r="JSN194" s="145"/>
      <c r="JST194" s="145"/>
      <c r="JSV194" s="145"/>
      <c r="JSW194" s="145"/>
      <c r="JSY194" s="145"/>
      <c r="JTB194" s="145"/>
      <c r="JTE194" s="145"/>
      <c r="JTH194" s="145"/>
      <c r="JTP194" s="145"/>
      <c r="JTU194" s="145"/>
      <c r="JUD194" s="145"/>
      <c r="JUG194" s="145"/>
      <c r="JUO194" s="145"/>
      <c r="JVK194" s="145"/>
      <c r="JVL194" s="145"/>
      <c r="JVM194" s="145"/>
      <c r="JVN194" s="145"/>
      <c r="JVO194" s="145"/>
      <c r="JVP194" s="145"/>
      <c r="JWH194" s="145"/>
      <c r="JWI194" s="145"/>
      <c r="JWL194" s="145"/>
      <c r="JWO194" s="145"/>
      <c r="JWQ194" s="145"/>
      <c r="JWS194" s="145"/>
      <c r="JWV194" s="145"/>
      <c r="JWY194" s="145"/>
      <c r="JXB194" s="145"/>
      <c r="JXE194" s="145"/>
      <c r="JXH194" s="145"/>
      <c r="JXK194" s="145"/>
      <c r="JXN194" s="145"/>
      <c r="JXQ194" s="145"/>
      <c r="JXS194" s="145"/>
      <c r="JYF194" s="145"/>
      <c r="JYG194" s="145"/>
      <c r="JYH194" s="145"/>
      <c r="JYI194" s="145"/>
      <c r="JYJ194" s="145"/>
      <c r="JYK194" s="145"/>
      <c r="JYL194" s="145"/>
      <c r="JYM194" s="145"/>
      <c r="JYN194" s="145"/>
      <c r="JYO194" s="145"/>
      <c r="JYP194" s="145"/>
      <c r="JYQ194" s="145"/>
      <c r="JYR194" s="145"/>
      <c r="JYS194" s="145"/>
      <c r="JYW194" s="145"/>
      <c r="JYY194" s="145"/>
      <c r="JYZ194" s="145"/>
      <c r="JZA194" s="145"/>
      <c r="JZB194" s="145"/>
      <c r="JZE194" s="145"/>
      <c r="JZG194" s="145"/>
      <c r="JZH194" s="145"/>
      <c r="JZI194" s="145"/>
      <c r="JZJ194" s="145"/>
      <c r="JZK194" s="145"/>
      <c r="JZL194" s="145"/>
      <c r="JZM194" s="145"/>
      <c r="JZN194" s="145"/>
      <c r="JZO194" s="145"/>
      <c r="JZP194" s="145"/>
      <c r="JZQ194" s="145"/>
      <c r="JZR194" s="145"/>
      <c r="JZS194" s="145"/>
      <c r="JZV194" s="145"/>
      <c r="JZY194" s="145"/>
      <c r="KAB194" s="145"/>
      <c r="KAE194" s="145"/>
      <c r="KAH194" s="145"/>
      <c r="KAT194" s="145"/>
      <c r="KAW194" s="145"/>
      <c r="KAZ194" s="145"/>
      <c r="KBC194" s="145"/>
      <c r="KBL194" s="145"/>
      <c r="KBR194" s="145"/>
      <c r="KBU194" s="145"/>
      <c r="KBX194" s="145"/>
      <c r="KCA194" s="145"/>
      <c r="KCG194" s="145"/>
      <c r="KCJ194" s="145"/>
      <c r="KCP194" s="145"/>
      <c r="KCR194" s="145"/>
      <c r="KCS194" s="145"/>
      <c r="KCU194" s="145"/>
      <c r="KCX194" s="145"/>
      <c r="KDA194" s="145"/>
      <c r="KDD194" s="145"/>
      <c r="KDL194" s="145"/>
      <c r="KDQ194" s="145"/>
      <c r="KDZ194" s="145"/>
      <c r="KEC194" s="145"/>
      <c r="KEK194" s="145"/>
      <c r="KFG194" s="145"/>
      <c r="KFH194" s="145"/>
      <c r="KFI194" s="145"/>
      <c r="KFJ194" s="145"/>
      <c r="KFK194" s="145"/>
      <c r="KFL194" s="145"/>
      <c r="KGD194" s="145"/>
      <c r="KGE194" s="145"/>
      <c r="KGH194" s="145"/>
      <c r="KGK194" s="145"/>
      <c r="KGM194" s="145"/>
      <c r="KGO194" s="145"/>
      <c r="KGR194" s="145"/>
      <c r="KGU194" s="145"/>
      <c r="KGX194" s="145"/>
      <c r="KHA194" s="145"/>
      <c r="KHD194" s="145"/>
      <c r="KHG194" s="145"/>
      <c r="KHJ194" s="145"/>
      <c r="KHM194" s="145"/>
      <c r="KHO194" s="145"/>
      <c r="KIB194" s="145"/>
      <c r="KIC194" s="145"/>
      <c r="KID194" s="145"/>
      <c r="KIE194" s="145"/>
      <c r="KIF194" s="145"/>
      <c r="KIG194" s="145"/>
      <c r="KIH194" s="145"/>
      <c r="KII194" s="145"/>
      <c r="KIJ194" s="145"/>
      <c r="KIK194" s="145"/>
      <c r="KIL194" s="145"/>
      <c r="KIM194" s="145"/>
      <c r="KIN194" s="145"/>
      <c r="KIO194" s="145"/>
      <c r="KIS194" s="145"/>
      <c r="KIU194" s="145"/>
      <c r="KIV194" s="145"/>
      <c r="KIW194" s="145"/>
      <c r="KIX194" s="145"/>
      <c r="KJA194" s="145"/>
      <c r="KJC194" s="145"/>
      <c r="KJD194" s="145"/>
      <c r="KJE194" s="145"/>
      <c r="KJF194" s="145"/>
      <c r="KJG194" s="145"/>
      <c r="KJH194" s="145"/>
      <c r="KJI194" s="145"/>
      <c r="KJJ194" s="145"/>
      <c r="KJK194" s="145"/>
      <c r="KJL194" s="145"/>
      <c r="KJM194" s="145"/>
      <c r="KJN194" s="145"/>
      <c r="KJO194" s="145"/>
      <c r="KJR194" s="145"/>
      <c r="KJU194" s="145"/>
      <c r="KJX194" s="145"/>
      <c r="KKA194" s="145"/>
      <c r="KKD194" s="145"/>
      <c r="KKP194" s="145"/>
      <c r="KKS194" s="145"/>
      <c r="KKV194" s="145"/>
      <c r="KKY194" s="145"/>
      <c r="KLH194" s="145"/>
      <c r="KLN194" s="145"/>
      <c r="KLQ194" s="145"/>
      <c r="KLT194" s="145"/>
      <c r="KLW194" s="145"/>
      <c r="KMC194" s="145"/>
      <c r="KMF194" s="145"/>
      <c r="KML194" s="145"/>
      <c r="KMN194" s="145"/>
      <c r="KMO194" s="145"/>
      <c r="KMQ194" s="145"/>
      <c r="KMT194" s="145"/>
      <c r="KMW194" s="145"/>
      <c r="KMZ194" s="145"/>
      <c r="KNH194" s="145"/>
      <c r="KNM194" s="145"/>
      <c r="KNV194" s="145"/>
      <c r="KNY194" s="145"/>
      <c r="KOG194" s="145"/>
      <c r="KPC194" s="145"/>
      <c r="KPD194" s="145"/>
      <c r="KPE194" s="145"/>
      <c r="KPF194" s="145"/>
      <c r="KPG194" s="145"/>
      <c r="KPH194" s="145"/>
      <c r="KPZ194" s="145"/>
      <c r="KQA194" s="145"/>
      <c r="KQD194" s="145"/>
      <c r="KQG194" s="145"/>
      <c r="KQI194" s="145"/>
      <c r="KQK194" s="145"/>
      <c r="KQN194" s="145"/>
      <c r="KQQ194" s="145"/>
      <c r="KQT194" s="145"/>
      <c r="KQW194" s="145"/>
      <c r="KQZ194" s="145"/>
      <c r="KRC194" s="145"/>
      <c r="KRF194" s="145"/>
      <c r="KRI194" s="145"/>
      <c r="KRK194" s="145"/>
      <c r="KRX194" s="145"/>
      <c r="KRY194" s="145"/>
      <c r="KRZ194" s="145"/>
      <c r="KSA194" s="145"/>
      <c r="KSB194" s="145"/>
      <c r="KSC194" s="145"/>
      <c r="KSD194" s="145"/>
      <c r="KSE194" s="145"/>
      <c r="KSF194" s="145"/>
      <c r="KSG194" s="145"/>
      <c r="KSH194" s="145"/>
      <c r="KSI194" s="145"/>
      <c r="KSJ194" s="145"/>
      <c r="KSK194" s="145"/>
      <c r="KSO194" s="145"/>
      <c r="KSQ194" s="145"/>
      <c r="KSR194" s="145"/>
      <c r="KSS194" s="145"/>
      <c r="KST194" s="145"/>
      <c r="KSW194" s="145"/>
      <c r="KSY194" s="145"/>
      <c r="KSZ194" s="145"/>
      <c r="KTA194" s="145"/>
      <c r="KTB194" s="145"/>
      <c r="KTC194" s="145"/>
      <c r="KTD194" s="145"/>
      <c r="KTE194" s="145"/>
      <c r="KTF194" s="145"/>
      <c r="KTG194" s="145"/>
      <c r="KTH194" s="145"/>
      <c r="KTI194" s="145"/>
      <c r="KTJ194" s="145"/>
      <c r="KTK194" s="145"/>
      <c r="KTN194" s="145"/>
      <c r="KTQ194" s="145"/>
      <c r="KTT194" s="145"/>
      <c r="KTW194" s="145"/>
      <c r="KTZ194" s="145"/>
      <c r="KUL194" s="145"/>
      <c r="KUO194" s="145"/>
      <c r="KUR194" s="145"/>
      <c r="KUU194" s="145"/>
      <c r="KVD194" s="145"/>
      <c r="KVJ194" s="145"/>
      <c r="KVM194" s="145"/>
      <c r="KVP194" s="145"/>
      <c r="KVS194" s="145"/>
      <c r="KVY194" s="145"/>
      <c r="KWB194" s="145"/>
      <c r="KWH194" s="145"/>
      <c r="KWJ194" s="145"/>
      <c r="KWK194" s="145"/>
      <c r="KWM194" s="145"/>
      <c r="KWP194" s="145"/>
      <c r="KWS194" s="145"/>
      <c r="KWV194" s="145"/>
      <c r="KXD194" s="145"/>
      <c r="KXI194" s="145"/>
      <c r="KXR194" s="145"/>
      <c r="KXU194" s="145"/>
      <c r="KYC194" s="145"/>
      <c r="KYY194" s="145"/>
      <c r="KYZ194" s="145"/>
      <c r="KZA194" s="145"/>
      <c r="KZB194" s="145"/>
      <c r="KZC194" s="145"/>
      <c r="KZD194" s="145"/>
      <c r="KZV194" s="145"/>
      <c r="KZW194" s="145"/>
      <c r="KZZ194" s="145"/>
      <c r="LAC194" s="145"/>
      <c r="LAE194" s="145"/>
      <c r="LAG194" s="145"/>
      <c r="LAJ194" s="145"/>
      <c r="LAM194" s="145"/>
      <c r="LAP194" s="145"/>
      <c r="LAS194" s="145"/>
      <c r="LAV194" s="145"/>
      <c r="LAY194" s="145"/>
      <c r="LBB194" s="145"/>
      <c r="LBE194" s="145"/>
      <c r="LBG194" s="145"/>
      <c r="LBT194" s="145"/>
      <c r="LBU194" s="145"/>
      <c r="LBV194" s="145"/>
      <c r="LBW194" s="145"/>
      <c r="LBX194" s="145"/>
      <c r="LBY194" s="145"/>
      <c r="LBZ194" s="145"/>
      <c r="LCA194" s="145"/>
      <c r="LCB194" s="145"/>
      <c r="LCC194" s="145"/>
      <c r="LCD194" s="145"/>
      <c r="LCE194" s="145"/>
      <c r="LCF194" s="145"/>
      <c r="LCG194" s="145"/>
      <c r="LCK194" s="145"/>
      <c r="LCM194" s="145"/>
      <c r="LCN194" s="145"/>
      <c r="LCO194" s="145"/>
      <c r="LCP194" s="145"/>
      <c r="LCS194" s="145"/>
      <c r="LCU194" s="145"/>
      <c r="LCV194" s="145"/>
      <c r="LCW194" s="145"/>
      <c r="LCX194" s="145"/>
      <c r="LCY194" s="145"/>
      <c r="LCZ194" s="145"/>
      <c r="LDA194" s="145"/>
      <c r="LDB194" s="145"/>
      <c r="LDC194" s="145"/>
      <c r="LDD194" s="145"/>
      <c r="LDE194" s="145"/>
      <c r="LDF194" s="145"/>
      <c r="LDG194" s="145"/>
      <c r="LDJ194" s="145"/>
      <c r="LDM194" s="145"/>
      <c r="LDP194" s="145"/>
      <c r="LDS194" s="145"/>
      <c r="LDV194" s="145"/>
      <c r="LEH194" s="145"/>
      <c r="LEK194" s="145"/>
      <c r="LEN194" s="145"/>
      <c r="LEQ194" s="145"/>
      <c r="LEZ194" s="145"/>
      <c r="LFF194" s="145"/>
      <c r="LFI194" s="145"/>
      <c r="LFL194" s="145"/>
      <c r="LFO194" s="145"/>
      <c r="LFU194" s="145"/>
      <c r="LFX194" s="145"/>
      <c r="LGD194" s="145"/>
      <c r="LGF194" s="145"/>
      <c r="LGG194" s="145"/>
      <c r="LGI194" s="145"/>
      <c r="LGL194" s="145"/>
      <c r="LGO194" s="145"/>
      <c r="LGR194" s="145"/>
      <c r="LGZ194" s="145"/>
      <c r="LHE194" s="145"/>
      <c r="LHN194" s="145"/>
      <c r="LHQ194" s="145"/>
      <c r="LHY194" s="145"/>
      <c r="LIU194" s="145"/>
      <c r="LIV194" s="145"/>
      <c r="LIW194" s="145"/>
      <c r="LIX194" s="145"/>
      <c r="LIY194" s="145"/>
      <c r="LIZ194" s="145"/>
      <c r="LJR194" s="145"/>
      <c r="LJS194" s="145"/>
      <c r="LJV194" s="145"/>
      <c r="LJY194" s="145"/>
      <c r="LKA194" s="145"/>
      <c r="LKC194" s="145"/>
      <c r="LKF194" s="145"/>
      <c r="LKI194" s="145"/>
      <c r="LKL194" s="145"/>
      <c r="LKO194" s="145"/>
      <c r="LKR194" s="145"/>
      <c r="LKU194" s="145"/>
      <c r="LKX194" s="145"/>
      <c r="LLA194" s="145"/>
      <c r="LLC194" s="145"/>
      <c r="LLP194" s="145"/>
      <c r="LLQ194" s="145"/>
      <c r="LLR194" s="145"/>
      <c r="LLS194" s="145"/>
      <c r="LLT194" s="145"/>
      <c r="LLU194" s="145"/>
      <c r="LLV194" s="145"/>
      <c r="LLW194" s="145"/>
      <c r="LLX194" s="145"/>
      <c r="LLY194" s="145"/>
      <c r="LLZ194" s="145"/>
      <c r="LMA194" s="145"/>
      <c r="LMB194" s="145"/>
      <c r="LMC194" s="145"/>
      <c r="LMG194" s="145"/>
      <c r="LMI194" s="145"/>
      <c r="LMJ194" s="145"/>
      <c r="LMK194" s="145"/>
      <c r="LML194" s="145"/>
      <c r="LMO194" s="145"/>
      <c r="LMQ194" s="145"/>
      <c r="LMR194" s="145"/>
      <c r="LMS194" s="145"/>
      <c r="LMT194" s="145"/>
      <c r="LMU194" s="145"/>
      <c r="LMV194" s="145"/>
      <c r="LMW194" s="145"/>
      <c r="LMX194" s="145"/>
      <c r="LMY194" s="145"/>
      <c r="LMZ194" s="145"/>
      <c r="LNA194" s="145"/>
      <c r="LNB194" s="145"/>
      <c r="LNC194" s="145"/>
      <c r="LNF194" s="145"/>
      <c r="LNI194" s="145"/>
      <c r="LNL194" s="145"/>
      <c r="LNO194" s="145"/>
      <c r="LNR194" s="145"/>
      <c r="LOD194" s="145"/>
      <c r="LOG194" s="145"/>
      <c r="LOJ194" s="145"/>
      <c r="LOM194" s="145"/>
      <c r="LOV194" s="145"/>
      <c r="LPB194" s="145"/>
      <c r="LPE194" s="145"/>
      <c r="LPH194" s="145"/>
      <c r="LPK194" s="145"/>
      <c r="LPQ194" s="145"/>
      <c r="LPT194" s="145"/>
      <c r="LPZ194" s="145"/>
      <c r="LQB194" s="145"/>
      <c r="LQC194" s="145"/>
      <c r="LQE194" s="145"/>
      <c r="LQH194" s="145"/>
      <c r="LQK194" s="145"/>
      <c r="LQN194" s="145"/>
      <c r="LQV194" s="145"/>
      <c r="LRA194" s="145"/>
      <c r="LRJ194" s="145"/>
      <c r="LRM194" s="145"/>
      <c r="LRU194" s="145"/>
      <c r="LSQ194" s="145"/>
      <c r="LSR194" s="145"/>
      <c r="LSS194" s="145"/>
      <c r="LST194" s="145"/>
      <c r="LSU194" s="145"/>
      <c r="LSV194" s="145"/>
      <c r="LTN194" s="145"/>
      <c r="LTO194" s="145"/>
      <c r="LTR194" s="145"/>
      <c r="LTU194" s="145"/>
      <c r="LTW194" s="145"/>
      <c r="LTY194" s="145"/>
      <c r="LUB194" s="145"/>
      <c r="LUE194" s="145"/>
      <c r="LUH194" s="145"/>
      <c r="LUK194" s="145"/>
      <c r="LUN194" s="145"/>
      <c r="LUQ194" s="145"/>
      <c r="LUT194" s="145"/>
      <c r="LUW194" s="145"/>
      <c r="LUY194" s="145"/>
      <c r="LVL194" s="145"/>
      <c r="LVM194" s="145"/>
      <c r="LVN194" s="145"/>
      <c r="LVO194" s="145"/>
      <c r="LVP194" s="145"/>
      <c r="LVQ194" s="145"/>
      <c r="LVR194" s="145"/>
      <c r="LVS194" s="145"/>
      <c r="LVT194" s="145"/>
      <c r="LVU194" s="145"/>
      <c r="LVV194" s="145"/>
      <c r="LVW194" s="145"/>
      <c r="LVX194" s="145"/>
      <c r="LVY194" s="145"/>
      <c r="LWC194" s="145"/>
      <c r="LWE194" s="145"/>
      <c r="LWF194" s="145"/>
      <c r="LWG194" s="145"/>
      <c r="LWH194" s="145"/>
      <c r="LWK194" s="145"/>
      <c r="LWM194" s="145"/>
      <c r="LWN194" s="145"/>
      <c r="LWO194" s="145"/>
      <c r="LWP194" s="145"/>
      <c r="LWQ194" s="145"/>
      <c r="LWR194" s="145"/>
      <c r="LWS194" s="145"/>
      <c r="LWT194" s="145"/>
      <c r="LWU194" s="145"/>
      <c r="LWV194" s="145"/>
      <c r="LWW194" s="145"/>
      <c r="LWX194" s="145"/>
      <c r="LWY194" s="145"/>
      <c r="LXB194" s="145"/>
      <c r="LXE194" s="145"/>
      <c r="LXH194" s="145"/>
      <c r="LXK194" s="145"/>
      <c r="LXN194" s="145"/>
      <c r="LXZ194" s="145"/>
      <c r="LYC194" s="145"/>
      <c r="LYF194" s="145"/>
      <c r="LYI194" s="145"/>
      <c r="LYR194" s="145"/>
      <c r="LYX194" s="145"/>
      <c r="LZA194" s="145"/>
      <c r="LZD194" s="145"/>
      <c r="LZG194" s="145"/>
      <c r="LZM194" s="145"/>
      <c r="LZP194" s="145"/>
      <c r="LZV194" s="145"/>
      <c r="LZX194" s="145"/>
      <c r="LZY194" s="145"/>
      <c r="MAA194" s="145"/>
      <c r="MAD194" s="145"/>
      <c r="MAG194" s="145"/>
      <c r="MAJ194" s="145"/>
      <c r="MAR194" s="145"/>
      <c r="MAW194" s="145"/>
      <c r="MBF194" s="145"/>
      <c r="MBI194" s="145"/>
      <c r="MBQ194" s="145"/>
      <c r="MCM194" s="145"/>
      <c r="MCN194" s="145"/>
      <c r="MCO194" s="145"/>
      <c r="MCP194" s="145"/>
      <c r="MCQ194" s="145"/>
      <c r="MCR194" s="145"/>
      <c r="MDJ194" s="145"/>
      <c r="MDK194" s="145"/>
      <c r="MDN194" s="145"/>
      <c r="MDQ194" s="145"/>
      <c r="MDS194" s="145"/>
      <c r="MDU194" s="145"/>
      <c r="MDX194" s="145"/>
      <c r="MEA194" s="145"/>
      <c r="MED194" s="145"/>
      <c r="MEG194" s="145"/>
      <c r="MEJ194" s="145"/>
      <c r="MEM194" s="145"/>
      <c r="MEP194" s="145"/>
      <c r="MES194" s="145"/>
      <c r="MEU194" s="145"/>
      <c r="MFH194" s="145"/>
      <c r="MFI194" s="145"/>
      <c r="MFJ194" s="145"/>
      <c r="MFK194" s="145"/>
      <c r="MFL194" s="145"/>
      <c r="MFM194" s="145"/>
      <c r="MFN194" s="145"/>
      <c r="MFO194" s="145"/>
      <c r="MFP194" s="145"/>
      <c r="MFQ194" s="145"/>
      <c r="MFR194" s="145"/>
      <c r="MFS194" s="145"/>
      <c r="MFT194" s="145"/>
      <c r="MFU194" s="145"/>
      <c r="MFY194" s="145"/>
      <c r="MGA194" s="145"/>
      <c r="MGB194" s="145"/>
      <c r="MGC194" s="145"/>
      <c r="MGD194" s="145"/>
      <c r="MGG194" s="145"/>
      <c r="MGI194" s="145"/>
      <c r="MGJ194" s="145"/>
      <c r="MGK194" s="145"/>
      <c r="MGL194" s="145"/>
      <c r="MGM194" s="145"/>
      <c r="MGN194" s="145"/>
      <c r="MGO194" s="145"/>
      <c r="MGP194" s="145"/>
      <c r="MGQ194" s="145"/>
      <c r="MGR194" s="145"/>
      <c r="MGS194" s="145"/>
      <c r="MGT194" s="145"/>
      <c r="MGU194" s="145"/>
      <c r="MGX194" s="145"/>
      <c r="MHA194" s="145"/>
      <c r="MHD194" s="145"/>
      <c r="MHG194" s="145"/>
      <c r="MHJ194" s="145"/>
      <c r="MHV194" s="145"/>
      <c r="MHY194" s="145"/>
      <c r="MIB194" s="145"/>
      <c r="MIE194" s="145"/>
      <c r="MIN194" s="145"/>
      <c r="MIT194" s="145"/>
      <c r="MIW194" s="145"/>
      <c r="MIZ194" s="145"/>
      <c r="MJC194" s="145"/>
      <c r="MJI194" s="145"/>
      <c r="MJL194" s="145"/>
      <c r="MJR194" s="145"/>
      <c r="MJT194" s="145"/>
      <c r="MJU194" s="145"/>
      <c r="MJW194" s="145"/>
      <c r="MJZ194" s="145"/>
      <c r="MKC194" s="145"/>
      <c r="MKF194" s="145"/>
      <c r="MKN194" s="145"/>
      <c r="MKS194" s="145"/>
      <c r="MLB194" s="145"/>
      <c r="MLE194" s="145"/>
      <c r="MLM194" s="145"/>
      <c r="MMI194" s="145"/>
      <c r="MMJ194" s="145"/>
      <c r="MMK194" s="145"/>
      <c r="MML194" s="145"/>
      <c r="MMM194" s="145"/>
      <c r="MMN194" s="145"/>
      <c r="MNF194" s="145"/>
      <c r="MNG194" s="145"/>
      <c r="MNJ194" s="145"/>
      <c r="MNM194" s="145"/>
      <c r="MNO194" s="145"/>
      <c r="MNQ194" s="145"/>
      <c r="MNT194" s="145"/>
      <c r="MNW194" s="145"/>
      <c r="MNZ194" s="145"/>
      <c r="MOC194" s="145"/>
      <c r="MOF194" s="145"/>
      <c r="MOI194" s="145"/>
      <c r="MOL194" s="145"/>
      <c r="MOO194" s="145"/>
      <c r="MOQ194" s="145"/>
      <c r="MPD194" s="145"/>
      <c r="MPE194" s="145"/>
      <c r="MPF194" s="145"/>
      <c r="MPG194" s="145"/>
      <c r="MPH194" s="145"/>
      <c r="MPI194" s="145"/>
      <c r="MPJ194" s="145"/>
      <c r="MPK194" s="145"/>
      <c r="MPL194" s="145"/>
      <c r="MPM194" s="145"/>
      <c r="MPN194" s="145"/>
      <c r="MPO194" s="145"/>
      <c r="MPP194" s="145"/>
      <c r="MPQ194" s="145"/>
      <c r="MPU194" s="145"/>
      <c r="MPW194" s="145"/>
      <c r="MPX194" s="145"/>
      <c r="MPY194" s="145"/>
      <c r="MPZ194" s="145"/>
      <c r="MQC194" s="145"/>
      <c r="MQE194" s="145"/>
      <c r="MQF194" s="145"/>
      <c r="MQG194" s="145"/>
      <c r="MQH194" s="145"/>
      <c r="MQI194" s="145"/>
      <c r="MQJ194" s="145"/>
      <c r="MQK194" s="145"/>
      <c r="MQL194" s="145"/>
      <c r="MQM194" s="145"/>
      <c r="MQN194" s="145"/>
      <c r="MQO194" s="145"/>
      <c r="MQP194" s="145"/>
      <c r="MQQ194" s="145"/>
      <c r="MQT194" s="145"/>
      <c r="MQW194" s="145"/>
      <c r="MQZ194" s="145"/>
      <c r="MRC194" s="145"/>
      <c r="MRF194" s="145"/>
      <c r="MRR194" s="145"/>
      <c r="MRU194" s="145"/>
      <c r="MRX194" s="145"/>
      <c r="MSA194" s="145"/>
      <c r="MSJ194" s="145"/>
      <c r="MSP194" s="145"/>
      <c r="MSS194" s="145"/>
      <c r="MSV194" s="145"/>
      <c r="MSY194" s="145"/>
      <c r="MTE194" s="145"/>
      <c r="MTH194" s="145"/>
      <c r="MTN194" s="145"/>
      <c r="MTP194" s="145"/>
      <c r="MTQ194" s="145"/>
      <c r="MTS194" s="145"/>
      <c r="MTV194" s="145"/>
      <c r="MTY194" s="145"/>
      <c r="MUB194" s="145"/>
      <c r="MUJ194" s="145"/>
      <c r="MUO194" s="145"/>
      <c r="MUX194" s="145"/>
      <c r="MVA194" s="145"/>
      <c r="MVI194" s="145"/>
      <c r="MWE194" s="145"/>
      <c r="MWF194" s="145"/>
      <c r="MWG194" s="145"/>
      <c r="MWH194" s="145"/>
      <c r="MWI194" s="145"/>
      <c r="MWJ194" s="145"/>
      <c r="MXB194" s="145"/>
      <c r="MXC194" s="145"/>
      <c r="MXF194" s="145"/>
      <c r="MXI194" s="145"/>
      <c r="MXK194" s="145"/>
      <c r="MXM194" s="145"/>
      <c r="MXP194" s="145"/>
      <c r="MXS194" s="145"/>
      <c r="MXV194" s="145"/>
      <c r="MXY194" s="145"/>
      <c r="MYB194" s="145"/>
      <c r="MYE194" s="145"/>
      <c r="MYH194" s="145"/>
      <c r="MYK194" s="145"/>
      <c r="MYM194" s="145"/>
      <c r="MYZ194" s="145"/>
      <c r="MZA194" s="145"/>
      <c r="MZB194" s="145"/>
      <c r="MZC194" s="145"/>
      <c r="MZD194" s="145"/>
      <c r="MZE194" s="145"/>
      <c r="MZF194" s="145"/>
      <c r="MZG194" s="145"/>
      <c r="MZH194" s="145"/>
      <c r="MZI194" s="145"/>
      <c r="MZJ194" s="145"/>
      <c r="MZK194" s="145"/>
      <c r="MZL194" s="145"/>
      <c r="MZM194" s="145"/>
      <c r="MZQ194" s="145"/>
      <c r="MZS194" s="145"/>
      <c r="MZT194" s="145"/>
      <c r="MZU194" s="145"/>
      <c r="MZV194" s="145"/>
      <c r="MZY194" s="145"/>
      <c r="NAA194" s="145"/>
      <c r="NAB194" s="145"/>
      <c r="NAC194" s="145"/>
      <c r="NAD194" s="145"/>
      <c r="NAE194" s="145"/>
      <c r="NAF194" s="145"/>
      <c r="NAG194" s="145"/>
      <c r="NAH194" s="145"/>
      <c r="NAI194" s="145"/>
      <c r="NAJ194" s="145"/>
      <c r="NAK194" s="145"/>
      <c r="NAL194" s="145"/>
      <c r="NAM194" s="145"/>
      <c r="NAP194" s="145"/>
      <c r="NAS194" s="145"/>
      <c r="NAV194" s="145"/>
      <c r="NAY194" s="145"/>
      <c r="NBB194" s="145"/>
      <c r="NBN194" s="145"/>
      <c r="NBQ194" s="145"/>
      <c r="NBT194" s="145"/>
      <c r="NBW194" s="145"/>
      <c r="NCF194" s="145"/>
      <c r="NCL194" s="145"/>
      <c r="NCO194" s="145"/>
      <c r="NCR194" s="145"/>
      <c r="NCU194" s="145"/>
      <c r="NDA194" s="145"/>
      <c r="NDD194" s="145"/>
      <c r="NDJ194" s="145"/>
      <c r="NDL194" s="145"/>
      <c r="NDM194" s="145"/>
      <c r="NDO194" s="145"/>
      <c r="NDR194" s="145"/>
      <c r="NDU194" s="145"/>
      <c r="NDX194" s="145"/>
      <c r="NEF194" s="145"/>
      <c r="NEK194" s="145"/>
      <c r="NET194" s="145"/>
      <c r="NEW194" s="145"/>
      <c r="NFE194" s="145"/>
      <c r="NGA194" s="145"/>
      <c r="NGB194" s="145"/>
      <c r="NGC194" s="145"/>
      <c r="NGD194" s="145"/>
      <c r="NGE194" s="145"/>
      <c r="NGF194" s="145"/>
      <c r="NGX194" s="145"/>
      <c r="NGY194" s="145"/>
      <c r="NHB194" s="145"/>
      <c r="NHE194" s="145"/>
      <c r="NHG194" s="145"/>
      <c r="NHI194" s="145"/>
      <c r="NHL194" s="145"/>
      <c r="NHO194" s="145"/>
      <c r="NHR194" s="145"/>
      <c r="NHU194" s="145"/>
      <c r="NHX194" s="145"/>
      <c r="NIA194" s="145"/>
      <c r="NID194" s="145"/>
      <c r="NIG194" s="145"/>
      <c r="NII194" s="145"/>
      <c r="NIV194" s="145"/>
      <c r="NIW194" s="145"/>
      <c r="NIX194" s="145"/>
      <c r="NIY194" s="145"/>
      <c r="NIZ194" s="145"/>
      <c r="NJA194" s="145"/>
      <c r="NJB194" s="145"/>
      <c r="NJC194" s="145"/>
      <c r="NJD194" s="145"/>
      <c r="NJE194" s="145"/>
      <c r="NJF194" s="145"/>
      <c r="NJG194" s="145"/>
      <c r="NJH194" s="145"/>
      <c r="NJI194" s="145"/>
      <c r="NJM194" s="145"/>
      <c r="NJO194" s="145"/>
      <c r="NJP194" s="145"/>
      <c r="NJQ194" s="145"/>
      <c r="NJR194" s="145"/>
      <c r="NJU194" s="145"/>
      <c r="NJW194" s="145"/>
      <c r="NJX194" s="145"/>
      <c r="NJY194" s="145"/>
      <c r="NJZ194" s="145"/>
      <c r="NKA194" s="145"/>
      <c r="NKB194" s="145"/>
      <c r="NKC194" s="145"/>
      <c r="NKD194" s="145"/>
      <c r="NKE194" s="145"/>
      <c r="NKF194" s="145"/>
      <c r="NKG194" s="145"/>
      <c r="NKH194" s="145"/>
      <c r="NKI194" s="145"/>
      <c r="NKL194" s="145"/>
      <c r="NKO194" s="145"/>
      <c r="NKR194" s="145"/>
      <c r="NKU194" s="145"/>
      <c r="NKX194" s="145"/>
      <c r="NLJ194" s="145"/>
      <c r="NLM194" s="145"/>
      <c r="NLP194" s="145"/>
      <c r="NLS194" s="145"/>
      <c r="NMB194" s="145"/>
      <c r="NMH194" s="145"/>
      <c r="NMK194" s="145"/>
      <c r="NMN194" s="145"/>
      <c r="NMQ194" s="145"/>
      <c r="NMW194" s="145"/>
      <c r="NMZ194" s="145"/>
      <c r="NNF194" s="145"/>
      <c r="NNH194" s="145"/>
      <c r="NNI194" s="145"/>
      <c r="NNK194" s="145"/>
      <c r="NNN194" s="145"/>
      <c r="NNQ194" s="145"/>
      <c r="NNT194" s="145"/>
      <c r="NOB194" s="145"/>
      <c r="NOG194" s="145"/>
      <c r="NOP194" s="145"/>
      <c r="NOS194" s="145"/>
      <c r="NPA194" s="145"/>
      <c r="NPW194" s="145"/>
      <c r="NPX194" s="145"/>
      <c r="NPY194" s="145"/>
      <c r="NPZ194" s="145"/>
      <c r="NQA194" s="145"/>
      <c r="NQB194" s="145"/>
      <c r="NQT194" s="145"/>
      <c r="NQU194" s="145"/>
      <c r="NQX194" s="145"/>
      <c r="NRA194" s="145"/>
      <c r="NRC194" s="145"/>
      <c r="NRE194" s="145"/>
      <c r="NRH194" s="145"/>
      <c r="NRK194" s="145"/>
      <c r="NRN194" s="145"/>
      <c r="NRQ194" s="145"/>
      <c r="NRT194" s="145"/>
      <c r="NRW194" s="145"/>
      <c r="NRZ194" s="145"/>
      <c r="NSC194" s="145"/>
      <c r="NSE194" s="145"/>
      <c r="NSR194" s="145"/>
      <c r="NSS194" s="145"/>
      <c r="NST194" s="145"/>
      <c r="NSU194" s="145"/>
      <c r="NSV194" s="145"/>
      <c r="NSW194" s="145"/>
      <c r="NSX194" s="145"/>
      <c r="NSY194" s="145"/>
      <c r="NSZ194" s="145"/>
      <c r="NTA194" s="145"/>
      <c r="NTB194" s="145"/>
      <c r="NTC194" s="145"/>
      <c r="NTD194" s="145"/>
      <c r="NTE194" s="145"/>
      <c r="NTI194" s="145"/>
      <c r="NTK194" s="145"/>
      <c r="NTL194" s="145"/>
      <c r="NTM194" s="145"/>
      <c r="NTN194" s="145"/>
      <c r="NTQ194" s="145"/>
      <c r="NTS194" s="145"/>
      <c r="NTT194" s="145"/>
      <c r="NTU194" s="145"/>
      <c r="NTV194" s="145"/>
      <c r="NTW194" s="145"/>
      <c r="NTX194" s="145"/>
      <c r="NTY194" s="145"/>
      <c r="NTZ194" s="145"/>
      <c r="NUA194" s="145"/>
      <c r="NUB194" s="145"/>
      <c r="NUC194" s="145"/>
      <c r="NUD194" s="145"/>
      <c r="NUE194" s="145"/>
      <c r="NUH194" s="145"/>
      <c r="NUK194" s="145"/>
      <c r="NUN194" s="145"/>
      <c r="NUQ194" s="145"/>
      <c r="NUT194" s="145"/>
      <c r="NVF194" s="145"/>
      <c r="NVI194" s="145"/>
      <c r="NVL194" s="145"/>
      <c r="NVO194" s="145"/>
      <c r="NVX194" s="145"/>
      <c r="NWD194" s="145"/>
      <c r="NWG194" s="145"/>
      <c r="NWJ194" s="145"/>
      <c r="NWM194" s="145"/>
      <c r="NWS194" s="145"/>
      <c r="NWV194" s="145"/>
      <c r="NXB194" s="145"/>
      <c r="NXD194" s="145"/>
      <c r="NXE194" s="145"/>
      <c r="NXG194" s="145"/>
      <c r="NXJ194" s="145"/>
      <c r="NXM194" s="145"/>
      <c r="NXP194" s="145"/>
      <c r="NXX194" s="145"/>
      <c r="NYC194" s="145"/>
      <c r="NYL194" s="145"/>
      <c r="NYO194" s="145"/>
      <c r="NYW194" s="145"/>
      <c r="NZS194" s="145"/>
      <c r="NZT194" s="145"/>
      <c r="NZU194" s="145"/>
      <c r="NZV194" s="145"/>
      <c r="NZW194" s="145"/>
      <c r="NZX194" s="145"/>
      <c r="OAP194" s="145"/>
      <c r="OAQ194" s="145"/>
      <c r="OAT194" s="145"/>
      <c r="OAW194" s="145"/>
      <c r="OAY194" s="145"/>
      <c r="OBA194" s="145"/>
      <c r="OBD194" s="145"/>
      <c r="OBG194" s="145"/>
      <c r="OBJ194" s="145"/>
      <c r="OBM194" s="145"/>
      <c r="OBP194" s="145"/>
      <c r="OBS194" s="145"/>
      <c r="OBV194" s="145"/>
      <c r="OBY194" s="145"/>
      <c r="OCA194" s="145"/>
      <c r="OCN194" s="145"/>
      <c r="OCO194" s="145"/>
      <c r="OCP194" s="145"/>
      <c r="OCQ194" s="145"/>
      <c r="OCR194" s="145"/>
      <c r="OCS194" s="145"/>
      <c r="OCT194" s="145"/>
      <c r="OCU194" s="145"/>
      <c r="OCV194" s="145"/>
      <c r="OCW194" s="145"/>
      <c r="OCX194" s="145"/>
      <c r="OCY194" s="145"/>
      <c r="OCZ194" s="145"/>
      <c r="ODA194" s="145"/>
      <c r="ODE194" s="145"/>
      <c r="ODG194" s="145"/>
      <c r="ODH194" s="145"/>
      <c r="ODI194" s="145"/>
      <c r="ODJ194" s="145"/>
      <c r="ODM194" s="145"/>
      <c r="ODO194" s="145"/>
      <c r="ODP194" s="145"/>
      <c r="ODQ194" s="145"/>
      <c r="ODR194" s="145"/>
      <c r="ODS194" s="145"/>
      <c r="ODT194" s="145"/>
      <c r="ODU194" s="145"/>
      <c r="ODV194" s="145"/>
      <c r="ODW194" s="145"/>
      <c r="ODX194" s="145"/>
      <c r="ODY194" s="145"/>
      <c r="ODZ194" s="145"/>
      <c r="OEA194" s="145"/>
      <c r="OED194" s="145"/>
      <c r="OEG194" s="145"/>
      <c r="OEJ194" s="145"/>
      <c r="OEM194" s="145"/>
      <c r="OEP194" s="145"/>
      <c r="OFB194" s="145"/>
      <c r="OFE194" s="145"/>
      <c r="OFH194" s="145"/>
      <c r="OFK194" s="145"/>
      <c r="OFT194" s="145"/>
      <c r="OFZ194" s="145"/>
      <c r="OGC194" s="145"/>
      <c r="OGF194" s="145"/>
      <c r="OGI194" s="145"/>
      <c r="OGO194" s="145"/>
      <c r="OGR194" s="145"/>
      <c r="OGX194" s="145"/>
      <c r="OGZ194" s="145"/>
      <c r="OHA194" s="145"/>
      <c r="OHC194" s="145"/>
      <c r="OHF194" s="145"/>
      <c r="OHI194" s="145"/>
      <c r="OHL194" s="145"/>
      <c r="OHT194" s="145"/>
      <c r="OHY194" s="145"/>
      <c r="OIH194" s="145"/>
      <c r="OIK194" s="145"/>
      <c r="OIS194" s="145"/>
      <c r="OJO194" s="145"/>
      <c r="OJP194" s="145"/>
      <c r="OJQ194" s="145"/>
      <c r="OJR194" s="145"/>
      <c r="OJS194" s="145"/>
      <c r="OJT194" s="145"/>
      <c r="OKL194" s="145"/>
      <c r="OKM194" s="145"/>
      <c r="OKP194" s="145"/>
      <c r="OKS194" s="145"/>
      <c r="OKU194" s="145"/>
      <c r="OKW194" s="145"/>
      <c r="OKZ194" s="145"/>
      <c r="OLC194" s="145"/>
      <c r="OLF194" s="145"/>
      <c r="OLI194" s="145"/>
      <c r="OLL194" s="145"/>
      <c r="OLO194" s="145"/>
      <c r="OLR194" s="145"/>
      <c r="OLU194" s="145"/>
      <c r="OLW194" s="145"/>
      <c r="OMJ194" s="145"/>
      <c r="OMK194" s="145"/>
      <c r="OML194" s="145"/>
      <c r="OMM194" s="145"/>
      <c r="OMN194" s="145"/>
      <c r="OMO194" s="145"/>
      <c r="OMP194" s="145"/>
      <c r="OMQ194" s="145"/>
      <c r="OMR194" s="145"/>
      <c r="OMS194" s="145"/>
      <c r="OMT194" s="145"/>
      <c r="OMU194" s="145"/>
      <c r="OMV194" s="145"/>
      <c r="OMW194" s="145"/>
      <c r="ONA194" s="145"/>
      <c r="ONC194" s="145"/>
      <c r="OND194" s="145"/>
      <c r="ONE194" s="145"/>
      <c r="ONF194" s="145"/>
      <c r="ONI194" s="145"/>
      <c r="ONK194" s="145"/>
      <c r="ONL194" s="145"/>
      <c r="ONM194" s="145"/>
      <c r="ONN194" s="145"/>
      <c r="ONO194" s="145"/>
      <c r="ONP194" s="145"/>
      <c r="ONQ194" s="145"/>
      <c r="ONR194" s="145"/>
      <c r="ONS194" s="145"/>
      <c r="ONT194" s="145"/>
      <c r="ONU194" s="145"/>
      <c r="ONV194" s="145"/>
      <c r="ONW194" s="145"/>
      <c r="ONZ194" s="145"/>
      <c r="OOC194" s="145"/>
      <c r="OOF194" s="145"/>
      <c r="OOI194" s="145"/>
      <c r="OOL194" s="145"/>
      <c r="OOX194" s="145"/>
      <c r="OPA194" s="145"/>
      <c r="OPD194" s="145"/>
      <c r="OPG194" s="145"/>
      <c r="OPP194" s="145"/>
      <c r="OPV194" s="145"/>
      <c r="OPY194" s="145"/>
      <c r="OQB194" s="145"/>
      <c r="OQE194" s="145"/>
      <c r="OQK194" s="145"/>
      <c r="OQN194" s="145"/>
      <c r="OQT194" s="145"/>
      <c r="OQV194" s="145"/>
      <c r="OQW194" s="145"/>
      <c r="OQY194" s="145"/>
      <c r="ORB194" s="145"/>
      <c r="ORE194" s="145"/>
      <c r="ORH194" s="145"/>
      <c r="ORP194" s="145"/>
      <c r="ORU194" s="145"/>
      <c r="OSD194" s="145"/>
      <c r="OSG194" s="145"/>
      <c r="OSO194" s="145"/>
      <c r="OTK194" s="145"/>
      <c r="OTL194" s="145"/>
      <c r="OTM194" s="145"/>
      <c r="OTN194" s="145"/>
      <c r="OTO194" s="145"/>
      <c r="OTP194" s="145"/>
      <c r="OUH194" s="145"/>
      <c r="OUI194" s="145"/>
      <c r="OUL194" s="145"/>
      <c r="OUO194" s="145"/>
      <c r="OUQ194" s="145"/>
      <c r="OUS194" s="145"/>
      <c r="OUV194" s="145"/>
      <c r="OUY194" s="145"/>
      <c r="OVB194" s="145"/>
      <c r="OVE194" s="145"/>
      <c r="OVH194" s="145"/>
      <c r="OVK194" s="145"/>
      <c r="OVN194" s="145"/>
      <c r="OVQ194" s="145"/>
      <c r="OVS194" s="145"/>
      <c r="OWF194" s="145"/>
      <c r="OWG194" s="145"/>
      <c r="OWH194" s="145"/>
      <c r="OWI194" s="145"/>
      <c r="OWJ194" s="145"/>
      <c r="OWK194" s="145"/>
      <c r="OWL194" s="145"/>
      <c r="OWM194" s="145"/>
      <c r="OWN194" s="145"/>
      <c r="OWO194" s="145"/>
      <c r="OWP194" s="145"/>
      <c r="OWQ194" s="145"/>
      <c r="OWR194" s="145"/>
      <c r="OWS194" s="145"/>
      <c r="OWW194" s="145"/>
      <c r="OWY194" s="145"/>
      <c r="OWZ194" s="145"/>
      <c r="OXA194" s="145"/>
      <c r="OXB194" s="145"/>
      <c r="OXE194" s="145"/>
      <c r="OXG194" s="145"/>
      <c r="OXH194" s="145"/>
      <c r="OXI194" s="145"/>
      <c r="OXJ194" s="145"/>
      <c r="OXK194" s="145"/>
      <c r="OXL194" s="145"/>
      <c r="OXM194" s="145"/>
      <c r="OXN194" s="145"/>
      <c r="OXO194" s="145"/>
      <c r="OXP194" s="145"/>
      <c r="OXQ194" s="145"/>
      <c r="OXR194" s="145"/>
      <c r="OXS194" s="145"/>
      <c r="OXV194" s="145"/>
      <c r="OXY194" s="145"/>
      <c r="OYB194" s="145"/>
      <c r="OYE194" s="145"/>
      <c r="OYH194" s="145"/>
      <c r="OYT194" s="145"/>
      <c r="OYW194" s="145"/>
      <c r="OYZ194" s="145"/>
      <c r="OZC194" s="145"/>
      <c r="OZL194" s="145"/>
      <c r="OZR194" s="145"/>
      <c r="OZU194" s="145"/>
      <c r="OZX194" s="145"/>
      <c r="PAA194" s="145"/>
      <c r="PAG194" s="145"/>
      <c r="PAJ194" s="145"/>
      <c r="PAP194" s="145"/>
      <c r="PAR194" s="145"/>
      <c r="PAS194" s="145"/>
      <c r="PAU194" s="145"/>
      <c r="PAX194" s="145"/>
      <c r="PBA194" s="145"/>
      <c r="PBD194" s="145"/>
      <c r="PBL194" s="145"/>
      <c r="PBQ194" s="145"/>
      <c r="PBZ194" s="145"/>
      <c r="PCC194" s="145"/>
      <c r="PCK194" s="145"/>
      <c r="PDG194" s="145"/>
      <c r="PDH194" s="145"/>
      <c r="PDI194" s="145"/>
      <c r="PDJ194" s="145"/>
      <c r="PDK194" s="145"/>
      <c r="PDL194" s="145"/>
      <c r="PED194" s="145"/>
      <c r="PEE194" s="145"/>
      <c r="PEH194" s="145"/>
      <c r="PEK194" s="145"/>
      <c r="PEM194" s="145"/>
      <c r="PEO194" s="145"/>
      <c r="PER194" s="145"/>
      <c r="PEU194" s="145"/>
      <c r="PEX194" s="145"/>
      <c r="PFA194" s="145"/>
      <c r="PFD194" s="145"/>
      <c r="PFG194" s="145"/>
      <c r="PFJ194" s="145"/>
      <c r="PFM194" s="145"/>
      <c r="PFO194" s="145"/>
      <c r="PGB194" s="145"/>
      <c r="PGC194" s="145"/>
      <c r="PGD194" s="145"/>
      <c r="PGE194" s="145"/>
      <c r="PGF194" s="145"/>
      <c r="PGG194" s="145"/>
      <c r="PGH194" s="145"/>
      <c r="PGI194" s="145"/>
      <c r="PGJ194" s="145"/>
      <c r="PGK194" s="145"/>
      <c r="PGL194" s="145"/>
      <c r="PGM194" s="145"/>
      <c r="PGN194" s="145"/>
      <c r="PGO194" s="145"/>
      <c r="PGS194" s="145"/>
      <c r="PGU194" s="145"/>
      <c r="PGV194" s="145"/>
      <c r="PGW194" s="145"/>
      <c r="PGX194" s="145"/>
      <c r="PHA194" s="145"/>
      <c r="PHC194" s="145"/>
      <c r="PHD194" s="145"/>
      <c r="PHE194" s="145"/>
      <c r="PHF194" s="145"/>
      <c r="PHG194" s="145"/>
      <c r="PHH194" s="145"/>
      <c r="PHI194" s="145"/>
      <c r="PHJ194" s="145"/>
      <c r="PHK194" s="145"/>
      <c r="PHL194" s="145"/>
      <c r="PHM194" s="145"/>
      <c r="PHN194" s="145"/>
      <c r="PHO194" s="145"/>
      <c r="PHR194" s="145"/>
      <c r="PHU194" s="145"/>
      <c r="PHX194" s="145"/>
      <c r="PIA194" s="145"/>
      <c r="PID194" s="145"/>
      <c r="PIP194" s="145"/>
      <c r="PIS194" s="145"/>
      <c r="PIV194" s="145"/>
      <c r="PIY194" s="145"/>
      <c r="PJH194" s="145"/>
      <c r="PJN194" s="145"/>
      <c r="PJQ194" s="145"/>
      <c r="PJT194" s="145"/>
      <c r="PJW194" s="145"/>
      <c r="PKC194" s="145"/>
      <c r="PKF194" s="145"/>
      <c r="PKL194" s="145"/>
      <c r="PKN194" s="145"/>
      <c r="PKO194" s="145"/>
      <c r="PKQ194" s="145"/>
      <c r="PKT194" s="145"/>
      <c r="PKW194" s="145"/>
      <c r="PKZ194" s="145"/>
      <c r="PLH194" s="145"/>
      <c r="PLM194" s="145"/>
      <c r="PLV194" s="145"/>
      <c r="PLY194" s="145"/>
      <c r="PMG194" s="145"/>
      <c r="PNC194" s="145"/>
      <c r="PND194" s="145"/>
      <c r="PNE194" s="145"/>
      <c r="PNF194" s="145"/>
      <c r="PNG194" s="145"/>
      <c r="PNH194" s="145"/>
      <c r="PNZ194" s="145"/>
      <c r="POA194" s="145"/>
      <c r="POD194" s="145"/>
      <c r="POG194" s="145"/>
      <c r="POI194" s="145"/>
      <c r="POK194" s="145"/>
      <c r="PON194" s="145"/>
      <c r="POQ194" s="145"/>
      <c r="POT194" s="145"/>
      <c r="POW194" s="145"/>
      <c r="POZ194" s="145"/>
      <c r="PPC194" s="145"/>
      <c r="PPF194" s="145"/>
      <c r="PPI194" s="145"/>
      <c r="PPK194" s="145"/>
      <c r="PPX194" s="145"/>
      <c r="PPY194" s="145"/>
      <c r="PPZ194" s="145"/>
      <c r="PQA194" s="145"/>
      <c r="PQB194" s="145"/>
      <c r="PQC194" s="145"/>
      <c r="PQD194" s="145"/>
      <c r="PQE194" s="145"/>
      <c r="PQF194" s="145"/>
      <c r="PQG194" s="145"/>
      <c r="PQH194" s="145"/>
      <c r="PQI194" s="145"/>
      <c r="PQJ194" s="145"/>
      <c r="PQK194" s="145"/>
      <c r="PQO194" s="145"/>
      <c r="PQQ194" s="145"/>
      <c r="PQR194" s="145"/>
      <c r="PQS194" s="145"/>
      <c r="PQT194" s="145"/>
      <c r="PQW194" s="145"/>
      <c r="PQY194" s="145"/>
      <c r="PQZ194" s="145"/>
      <c r="PRA194" s="145"/>
      <c r="PRB194" s="145"/>
      <c r="PRC194" s="145"/>
      <c r="PRD194" s="145"/>
      <c r="PRE194" s="145"/>
      <c r="PRF194" s="145"/>
      <c r="PRG194" s="145"/>
      <c r="PRH194" s="145"/>
      <c r="PRI194" s="145"/>
      <c r="PRJ194" s="145"/>
      <c r="PRK194" s="145"/>
      <c r="PRN194" s="145"/>
      <c r="PRQ194" s="145"/>
      <c r="PRT194" s="145"/>
      <c r="PRW194" s="145"/>
      <c r="PRZ194" s="145"/>
      <c r="PSL194" s="145"/>
      <c r="PSO194" s="145"/>
      <c r="PSR194" s="145"/>
      <c r="PSU194" s="145"/>
      <c r="PTD194" s="145"/>
      <c r="PTJ194" s="145"/>
      <c r="PTM194" s="145"/>
      <c r="PTP194" s="145"/>
      <c r="PTS194" s="145"/>
      <c r="PTY194" s="145"/>
      <c r="PUB194" s="145"/>
      <c r="PUH194" s="145"/>
      <c r="PUJ194" s="145"/>
      <c r="PUK194" s="145"/>
      <c r="PUM194" s="145"/>
      <c r="PUP194" s="145"/>
      <c r="PUS194" s="145"/>
      <c r="PUV194" s="145"/>
      <c r="PVD194" s="145"/>
      <c r="PVI194" s="145"/>
      <c r="PVR194" s="145"/>
      <c r="PVU194" s="145"/>
      <c r="PWC194" s="145"/>
      <c r="PWY194" s="145"/>
      <c r="PWZ194" s="145"/>
      <c r="PXA194" s="145"/>
      <c r="PXB194" s="145"/>
      <c r="PXC194" s="145"/>
      <c r="PXD194" s="145"/>
      <c r="PXV194" s="145"/>
      <c r="PXW194" s="145"/>
      <c r="PXZ194" s="145"/>
      <c r="PYC194" s="145"/>
      <c r="PYE194" s="145"/>
      <c r="PYG194" s="145"/>
      <c r="PYJ194" s="145"/>
      <c r="PYM194" s="145"/>
      <c r="PYP194" s="145"/>
      <c r="PYS194" s="145"/>
      <c r="PYV194" s="145"/>
      <c r="PYY194" s="145"/>
      <c r="PZB194" s="145"/>
      <c r="PZE194" s="145"/>
      <c r="PZG194" s="145"/>
      <c r="PZT194" s="145"/>
      <c r="PZU194" s="145"/>
      <c r="PZV194" s="145"/>
      <c r="PZW194" s="145"/>
      <c r="PZX194" s="145"/>
      <c r="PZY194" s="145"/>
      <c r="PZZ194" s="145"/>
      <c r="QAA194" s="145"/>
      <c r="QAB194" s="145"/>
      <c r="QAC194" s="145"/>
      <c r="QAD194" s="145"/>
      <c r="QAE194" s="145"/>
      <c r="QAF194" s="145"/>
      <c r="QAG194" s="145"/>
      <c r="QAK194" s="145"/>
      <c r="QAM194" s="145"/>
      <c r="QAN194" s="145"/>
      <c r="QAO194" s="145"/>
      <c r="QAP194" s="145"/>
      <c r="QAS194" s="145"/>
      <c r="QAU194" s="145"/>
      <c r="QAV194" s="145"/>
      <c r="QAW194" s="145"/>
      <c r="QAX194" s="145"/>
      <c r="QAY194" s="145"/>
      <c r="QAZ194" s="145"/>
      <c r="QBA194" s="145"/>
      <c r="QBB194" s="145"/>
      <c r="QBC194" s="145"/>
      <c r="QBD194" s="145"/>
      <c r="QBE194" s="145"/>
      <c r="QBF194" s="145"/>
      <c r="QBG194" s="145"/>
      <c r="QBJ194" s="145"/>
      <c r="QBM194" s="145"/>
      <c r="QBP194" s="145"/>
      <c r="QBS194" s="145"/>
      <c r="QBV194" s="145"/>
      <c r="QCH194" s="145"/>
      <c r="QCK194" s="145"/>
      <c r="QCN194" s="145"/>
      <c r="QCQ194" s="145"/>
      <c r="QCZ194" s="145"/>
      <c r="QDF194" s="145"/>
      <c r="QDI194" s="145"/>
      <c r="QDL194" s="145"/>
      <c r="QDO194" s="145"/>
      <c r="QDU194" s="145"/>
      <c r="QDX194" s="145"/>
      <c r="QED194" s="145"/>
      <c r="QEF194" s="145"/>
      <c r="QEG194" s="145"/>
      <c r="QEI194" s="145"/>
      <c r="QEL194" s="145"/>
      <c r="QEO194" s="145"/>
      <c r="QER194" s="145"/>
      <c r="QEZ194" s="145"/>
      <c r="QFE194" s="145"/>
      <c r="QFN194" s="145"/>
      <c r="QFQ194" s="145"/>
      <c r="QFY194" s="145"/>
      <c r="QGU194" s="145"/>
      <c r="QGV194" s="145"/>
      <c r="QGW194" s="145"/>
      <c r="QGX194" s="145"/>
      <c r="QGY194" s="145"/>
      <c r="QGZ194" s="145"/>
      <c r="QHR194" s="145"/>
      <c r="QHS194" s="145"/>
      <c r="QHV194" s="145"/>
      <c r="QHY194" s="145"/>
      <c r="QIA194" s="145"/>
      <c r="QIC194" s="145"/>
      <c r="QIF194" s="145"/>
      <c r="QII194" s="145"/>
      <c r="QIL194" s="145"/>
      <c r="QIO194" s="145"/>
      <c r="QIR194" s="145"/>
      <c r="QIU194" s="145"/>
      <c r="QIX194" s="145"/>
      <c r="QJA194" s="145"/>
      <c r="QJC194" s="145"/>
      <c r="QJP194" s="145"/>
      <c r="QJQ194" s="145"/>
      <c r="QJR194" s="145"/>
      <c r="QJS194" s="145"/>
      <c r="QJT194" s="145"/>
      <c r="QJU194" s="145"/>
      <c r="QJV194" s="145"/>
      <c r="QJW194" s="145"/>
      <c r="QJX194" s="145"/>
      <c r="QJY194" s="145"/>
      <c r="QJZ194" s="145"/>
      <c r="QKA194" s="145"/>
      <c r="QKB194" s="145"/>
      <c r="QKC194" s="145"/>
      <c r="QKG194" s="145"/>
      <c r="QKI194" s="145"/>
      <c r="QKJ194" s="145"/>
      <c r="QKK194" s="145"/>
      <c r="QKL194" s="145"/>
      <c r="QKO194" s="145"/>
      <c r="QKQ194" s="145"/>
      <c r="QKR194" s="145"/>
      <c r="QKS194" s="145"/>
      <c r="QKT194" s="145"/>
      <c r="QKU194" s="145"/>
      <c r="QKV194" s="145"/>
      <c r="QKW194" s="145"/>
      <c r="QKX194" s="145"/>
      <c r="QKY194" s="145"/>
      <c r="QKZ194" s="145"/>
      <c r="QLA194" s="145"/>
      <c r="QLB194" s="145"/>
      <c r="QLC194" s="145"/>
      <c r="QLF194" s="145"/>
      <c r="QLI194" s="145"/>
      <c r="QLL194" s="145"/>
      <c r="QLO194" s="145"/>
      <c r="QLR194" s="145"/>
      <c r="QMD194" s="145"/>
      <c r="QMG194" s="145"/>
      <c r="QMJ194" s="145"/>
      <c r="QMM194" s="145"/>
      <c r="QMV194" s="145"/>
      <c r="QNB194" s="145"/>
      <c r="QNE194" s="145"/>
      <c r="QNH194" s="145"/>
      <c r="QNK194" s="145"/>
      <c r="QNQ194" s="145"/>
      <c r="QNT194" s="145"/>
      <c r="QNZ194" s="145"/>
      <c r="QOB194" s="145"/>
      <c r="QOC194" s="145"/>
      <c r="QOE194" s="145"/>
      <c r="QOH194" s="145"/>
      <c r="QOK194" s="145"/>
      <c r="QON194" s="145"/>
      <c r="QOV194" s="145"/>
      <c r="QPA194" s="145"/>
      <c r="QPJ194" s="145"/>
      <c r="QPM194" s="145"/>
      <c r="QPU194" s="145"/>
      <c r="QQQ194" s="145"/>
      <c r="QQR194" s="145"/>
      <c r="QQS194" s="145"/>
      <c r="QQT194" s="145"/>
      <c r="QQU194" s="145"/>
      <c r="QQV194" s="145"/>
      <c r="QRN194" s="145"/>
      <c r="QRO194" s="145"/>
      <c r="QRR194" s="145"/>
      <c r="QRU194" s="145"/>
      <c r="QRW194" s="145"/>
      <c r="QRY194" s="145"/>
      <c r="QSB194" s="145"/>
      <c r="QSE194" s="145"/>
      <c r="QSH194" s="145"/>
      <c r="QSK194" s="145"/>
      <c r="QSN194" s="145"/>
      <c r="QSQ194" s="145"/>
      <c r="QST194" s="145"/>
      <c r="QSW194" s="145"/>
      <c r="QSY194" s="145"/>
      <c r="QTL194" s="145"/>
      <c r="QTM194" s="145"/>
      <c r="QTN194" s="145"/>
      <c r="QTO194" s="145"/>
      <c r="QTP194" s="145"/>
      <c r="QTQ194" s="145"/>
      <c r="QTR194" s="145"/>
      <c r="QTS194" s="145"/>
      <c r="QTT194" s="145"/>
      <c r="QTU194" s="145"/>
      <c r="QTV194" s="145"/>
      <c r="QTW194" s="145"/>
      <c r="QTX194" s="145"/>
      <c r="QTY194" s="145"/>
      <c r="QUC194" s="145"/>
      <c r="QUE194" s="145"/>
      <c r="QUF194" s="145"/>
      <c r="QUG194" s="145"/>
      <c r="QUH194" s="145"/>
      <c r="QUK194" s="145"/>
      <c r="QUM194" s="145"/>
      <c r="QUN194" s="145"/>
      <c r="QUO194" s="145"/>
      <c r="QUP194" s="145"/>
      <c r="QUQ194" s="145"/>
      <c r="QUR194" s="145"/>
      <c r="QUS194" s="145"/>
      <c r="QUT194" s="145"/>
      <c r="QUU194" s="145"/>
      <c r="QUV194" s="145"/>
      <c r="QUW194" s="145"/>
      <c r="QUX194" s="145"/>
      <c r="QUY194" s="145"/>
      <c r="QVB194" s="145"/>
      <c r="QVE194" s="145"/>
      <c r="QVH194" s="145"/>
      <c r="QVK194" s="145"/>
      <c r="QVN194" s="145"/>
      <c r="QVZ194" s="145"/>
      <c r="QWC194" s="145"/>
      <c r="QWF194" s="145"/>
      <c r="QWI194" s="145"/>
      <c r="QWR194" s="145"/>
      <c r="QWX194" s="145"/>
      <c r="QXA194" s="145"/>
      <c r="QXD194" s="145"/>
      <c r="QXG194" s="145"/>
      <c r="QXM194" s="145"/>
      <c r="QXP194" s="145"/>
      <c r="QXV194" s="145"/>
      <c r="QXX194" s="145"/>
      <c r="QXY194" s="145"/>
      <c r="QYA194" s="145"/>
      <c r="QYD194" s="145"/>
      <c r="QYG194" s="145"/>
      <c r="QYJ194" s="145"/>
      <c r="QYR194" s="145"/>
      <c r="QYW194" s="145"/>
      <c r="QZF194" s="145"/>
      <c r="QZI194" s="145"/>
      <c r="QZQ194" s="145"/>
      <c r="RAM194" s="145"/>
      <c r="RAN194" s="145"/>
      <c r="RAO194" s="145"/>
      <c r="RAP194" s="145"/>
      <c r="RAQ194" s="145"/>
      <c r="RAR194" s="145"/>
      <c r="RBJ194" s="145"/>
      <c r="RBK194" s="145"/>
      <c r="RBN194" s="145"/>
      <c r="RBQ194" s="145"/>
      <c r="RBS194" s="145"/>
      <c r="RBU194" s="145"/>
      <c r="RBX194" s="145"/>
      <c r="RCA194" s="145"/>
      <c r="RCD194" s="145"/>
      <c r="RCG194" s="145"/>
      <c r="RCJ194" s="145"/>
      <c r="RCM194" s="145"/>
      <c r="RCP194" s="145"/>
      <c r="RCS194" s="145"/>
      <c r="RCU194" s="145"/>
      <c r="RDH194" s="145"/>
      <c r="RDI194" s="145"/>
      <c r="RDJ194" s="145"/>
      <c r="RDK194" s="145"/>
      <c r="RDL194" s="145"/>
      <c r="RDM194" s="145"/>
      <c r="RDN194" s="145"/>
      <c r="RDO194" s="145"/>
      <c r="RDP194" s="145"/>
      <c r="RDQ194" s="145"/>
      <c r="RDR194" s="145"/>
      <c r="RDS194" s="145"/>
      <c r="RDT194" s="145"/>
      <c r="RDU194" s="145"/>
      <c r="RDY194" s="145"/>
      <c r="REA194" s="145"/>
      <c r="REB194" s="145"/>
      <c r="REC194" s="145"/>
      <c r="RED194" s="145"/>
      <c r="REG194" s="145"/>
      <c r="REI194" s="145"/>
      <c r="REJ194" s="145"/>
      <c r="REK194" s="145"/>
      <c r="REL194" s="145"/>
      <c r="REM194" s="145"/>
      <c r="REN194" s="145"/>
      <c r="REO194" s="145"/>
      <c r="REP194" s="145"/>
      <c r="REQ194" s="145"/>
      <c r="RER194" s="145"/>
      <c r="RES194" s="145"/>
      <c r="RET194" s="145"/>
      <c r="REU194" s="145"/>
      <c r="REX194" s="145"/>
      <c r="RFA194" s="145"/>
      <c r="RFD194" s="145"/>
      <c r="RFG194" s="145"/>
      <c r="RFJ194" s="145"/>
      <c r="RFV194" s="145"/>
      <c r="RFY194" s="145"/>
      <c r="RGB194" s="145"/>
      <c r="RGE194" s="145"/>
      <c r="RGN194" s="145"/>
      <c r="RGT194" s="145"/>
      <c r="RGW194" s="145"/>
      <c r="RGZ194" s="145"/>
      <c r="RHC194" s="145"/>
      <c r="RHI194" s="145"/>
      <c r="RHL194" s="145"/>
      <c r="RHR194" s="145"/>
      <c r="RHT194" s="145"/>
      <c r="RHU194" s="145"/>
      <c r="RHW194" s="145"/>
      <c r="RHZ194" s="145"/>
      <c r="RIC194" s="145"/>
      <c r="RIF194" s="145"/>
      <c r="RIN194" s="145"/>
      <c r="RIS194" s="145"/>
      <c r="RJB194" s="145"/>
      <c r="RJE194" s="145"/>
      <c r="RJM194" s="145"/>
      <c r="RKI194" s="145"/>
      <c r="RKJ194" s="145"/>
      <c r="RKK194" s="145"/>
      <c r="RKL194" s="145"/>
      <c r="RKM194" s="145"/>
      <c r="RKN194" s="145"/>
      <c r="RLF194" s="145"/>
      <c r="RLG194" s="145"/>
      <c r="RLJ194" s="145"/>
      <c r="RLM194" s="145"/>
      <c r="RLO194" s="145"/>
      <c r="RLQ194" s="145"/>
      <c r="RLT194" s="145"/>
      <c r="RLW194" s="145"/>
      <c r="RLZ194" s="145"/>
      <c r="RMC194" s="145"/>
      <c r="RMF194" s="145"/>
      <c r="RMI194" s="145"/>
      <c r="RML194" s="145"/>
      <c r="RMO194" s="145"/>
      <c r="RMQ194" s="145"/>
      <c r="RND194" s="145"/>
      <c r="RNE194" s="145"/>
      <c r="RNF194" s="145"/>
      <c r="RNG194" s="145"/>
      <c r="RNH194" s="145"/>
      <c r="RNI194" s="145"/>
      <c r="RNJ194" s="145"/>
      <c r="RNK194" s="145"/>
      <c r="RNL194" s="145"/>
      <c r="RNM194" s="145"/>
      <c r="RNN194" s="145"/>
      <c r="RNO194" s="145"/>
      <c r="RNP194" s="145"/>
      <c r="RNQ194" s="145"/>
      <c r="RNU194" s="145"/>
      <c r="RNW194" s="145"/>
      <c r="RNX194" s="145"/>
      <c r="RNY194" s="145"/>
      <c r="RNZ194" s="145"/>
      <c r="ROC194" s="145"/>
      <c r="ROE194" s="145"/>
      <c r="ROF194" s="145"/>
      <c r="ROG194" s="145"/>
      <c r="ROH194" s="145"/>
      <c r="ROI194" s="145"/>
      <c r="ROJ194" s="145"/>
      <c r="ROK194" s="145"/>
      <c r="ROL194" s="145"/>
      <c r="ROM194" s="145"/>
      <c r="RON194" s="145"/>
      <c r="ROO194" s="145"/>
      <c r="ROP194" s="145"/>
      <c r="ROQ194" s="145"/>
      <c r="ROT194" s="145"/>
      <c r="ROW194" s="145"/>
      <c r="ROZ194" s="145"/>
      <c r="RPC194" s="145"/>
      <c r="RPF194" s="145"/>
      <c r="RPR194" s="145"/>
      <c r="RPU194" s="145"/>
      <c r="RPX194" s="145"/>
      <c r="RQA194" s="145"/>
      <c r="RQJ194" s="145"/>
      <c r="RQP194" s="145"/>
      <c r="RQS194" s="145"/>
      <c r="RQV194" s="145"/>
      <c r="RQY194" s="145"/>
      <c r="RRE194" s="145"/>
      <c r="RRH194" s="145"/>
      <c r="RRN194" s="145"/>
      <c r="RRP194" s="145"/>
      <c r="RRQ194" s="145"/>
      <c r="RRS194" s="145"/>
      <c r="RRV194" s="145"/>
      <c r="RRY194" s="145"/>
      <c r="RSB194" s="145"/>
      <c r="RSJ194" s="145"/>
      <c r="RSO194" s="145"/>
      <c r="RSX194" s="145"/>
      <c r="RTA194" s="145"/>
      <c r="RTI194" s="145"/>
      <c r="RUE194" s="145"/>
      <c r="RUF194" s="145"/>
      <c r="RUG194" s="145"/>
      <c r="RUH194" s="145"/>
      <c r="RUI194" s="145"/>
      <c r="RUJ194" s="145"/>
      <c r="RVB194" s="145"/>
      <c r="RVC194" s="145"/>
      <c r="RVF194" s="145"/>
      <c r="RVI194" s="145"/>
      <c r="RVK194" s="145"/>
      <c r="RVM194" s="145"/>
      <c r="RVP194" s="145"/>
      <c r="RVS194" s="145"/>
      <c r="RVV194" s="145"/>
      <c r="RVY194" s="145"/>
      <c r="RWB194" s="145"/>
      <c r="RWE194" s="145"/>
      <c r="RWH194" s="145"/>
      <c r="RWK194" s="145"/>
      <c r="RWM194" s="145"/>
      <c r="RWZ194" s="145"/>
      <c r="RXA194" s="145"/>
      <c r="RXB194" s="145"/>
      <c r="RXC194" s="145"/>
      <c r="RXD194" s="145"/>
      <c r="RXE194" s="145"/>
      <c r="RXF194" s="145"/>
      <c r="RXG194" s="145"/>
      <c r="RXH194" s="145"/>
      <c r="RXI194" s="145"/>
      <c r="RXJ194" s="145"/>
      <c r="RXK194" s="145"/>
      <c r="RXL194" s="145"/>
      <c r="RXM194" s="145"/>
      <c r="RXQ194" s="145"/>
      <c r="RXS194" s="145"/>
      <c r="RXT194" s="145"/>
      <c r="RXU194" s="145"/>
      <c r="RXV194" s="145"/>
      <c r="RXY194" s="145"/>
      <c r="RYA194" s="145"/>
      <c r="RYB194" s="145"/>
      <c r="RYC194" s="145"/>
      <c r="RYD194" s="145"/>
      <c r="RYE194" s="145"/>
      <c r="RYF194" s="145"/>
      <c r="RYG194" s="145"/>
      <c r="RYH194" s="145"/>
      <c r="RYI194" s="145"/>
      <c r="RYJ194" s="145"/>
      <c r="RYK194" s="145"/>
      <c r="RYL194" s="145"/>
      <c r="RYM194" s="145"/>
      <c r="RYP194" s="145"/>
      <c r="RYS194" s="145"/>
      <c r="RYV194" s="145"/>
      <c r="RYY194" s="145"/>
      <c r="RZB194" s="145"/>
      <c r="RZN194" s="145"/>
      <c r="RZQ194" s="145"/>
      <c r="RZT194" s="145"/>
      <c r="RZW194" s="145"/>
      <c r="SAF194" s="145"/>
      <c r="SAL194" s="145"/>
      <c r="SAO194" s="145"/>
      <c r="SAR194" s="145"/>
      <c r="SAU194" s="145"/>
      <c r="SBA194" s="145"/>
      <c r="SBD194" s="145"/>
      <c r="SBJ194" s="145"/>
      <c r="SBL194" s="145"/>
      <c r="SBM194" s="145"/>
      <c r="SBO194" s="145"/>
      <c r="SBR194" s="145"/>
      <c r="SBU194" s="145"/>
      <c r="SBX194" s="145"/>
      <c r="SCF194" s="145"/>
      <c r="SCK194" s="145"/>
      <c r="SCT194" s="145"/>
      <c r="SCW194" s="145"/>
      <c r="SDE194" s="145"/>
      <c r="SEA194" s="145"/>
      <c r="SEB194" s="145"/>
      <c r="SEC194" s="145"/>
      <c r="SED194" s="145"/>
      <c r="SEE194" s="145"/>
      <c r="SEF194" s="145"/>
      <c r="SEX194" s="145"/>
      <c r="SEY194" s="145"/>
      <c r="SFB194" s="145"/>
      <c r="SFE194" s="145"/>
      <c r="SFG194" s="145"/>
      <c r="SFI194" s="145"/>
      <c r="SFL194" s="145"/>
      <c r="SFO194" s="145"/>
      <c r="SFR194" s="145"/>
      <c r="SFU194" s="145"/>
      <c r="SFX194" s="145"/>
      <c r="SGA194" s="145"/>
      <c r="SGD194" s="145"/>
      <c r="SGG194" s="145"/>
      <c r="SGI194" s="145"/>
      <c r="SGV194" s="145"/>
      <c r="SGW194" s="145"/>
      <c r="SGX194" s="145"/>
      <c r="SGY194" s="145"/>
      <c r="SGZ194" s="145"/>
      <c r="SHA194" s="145"/>
      <c r="SHB194" s="145"/>
      <c r="SHC194" s="145"/>
      <c r="SHD194" s="145"/>
      <c r="SHE194" s="145"/>
      <c r="SHF194" s="145"/>
      <c r="SHG194" s="145"/>
      <c r="SHH194" s="145"/>
      <c r="SHI194" s="145"/>
      <c r="SHM194" s="145"/>
      <c r="SHO194" s="145"/>
      <c r="SHP194" s="145"/>
      <c r="SHQ194" s="145"/>
      <c r="SHR194" s="145"/>
      <c r="SHU194" s="145"/>
      <c r="SHW194" s="145"/>
      <c r="SHX194" s="145"/>
      <c r="SHY194" s="145"/>
      <c r="SHZ194" s="145"/>
      <c r="SIA194" s="145"/>
      <c r="SIB194" s="145"/>
      <c r="SIC194" s="145"/>
      <c r="SID194" s="145"/>
      <c r="SIE194" s="145"/>
      <c r="SIF194" s="145"/>
      <c r="SIG194" s="145"/>
      <c r="SIH194" s="145"/>
      <c r="SII194" s="145"/>
      <c r="SIL194" s="145"/>
      <c r="SIO194" s="145"/>
      <c r="SIR194" s="145"/>
      <c r="SIU194" s="145"/>
      <c r="SIX194" s="145"/>
      <c r="SJJ194" s="145"/>
      <c r="SJM194" s="145"/>
      <c r="SJP194" s="145"/>
      <c r="SJS194" s="145"/>
      <c r="SKB194" s="145"/>
      <c r="SKH194" s="145"/>
      <c r="SKK194" s="145"/>
      <c r="SKN194" s="145"/>
      <c r="SKQ194" s="145"/>
      <c r="SKW194" s="145"/>
      <c r="SKZ194" s="145"/>
      <c r="SLF194" s="145"/>
      <c r="SLH194" s="145"/>
      <c r="SLI194" s="145"/>
      <c r="SLK194" s="145"/>
      <c r="SLN194" s="145"/>
      <c r="SLQ194" s="145"/>
      <c r="SLT194" s="145"/>
      <c r="SMB194" s="145"/>
      <c r="SMG194" s="145"/>
      <c r="SMP194" s="145"/>
      <c r="SMS194" s="145"/>
      <c r="SNA194" s="145"/>
      <c r="SNW194" s="145"/>
      <c r="SNX194" s="145"/>
      <c r="SNY194" s="145"/>
      <c r="SNZ194" s="145"/>
      <c r="SOA194" s="145"/>
      <c r="SOB194" s="145"/>
      <c r="SOT194" s="145"/>
      <c r="SOU194" s="145"/>
      <c r="SOX194" s="145"/>
      <c r="SPA194" s="145"/>
      <c r="SPC194" s="145"/>
      <c r="SPE194" s="145"/>
      <c r="SPH194" s="145"/>
      <c r="SPK194" s="145"/>
      <c r="SPN194" s="145"/>
      <c r="SPQ194" s="145"/>
      <c r="SPT194" s="145"/>
      <c r="SPW194" s="145"/>
      <c r="SPZ194" s="145"/>
      <c r="SQC194" s="145"/>
      <c r="SQE194" s="145"/>
      <c r="SQR194" s="145"/>
      <c r="SQS194" s="145"/>
      <c r="SQT194" s="145"/>
      <c r="SQU194" s="145"/>
      <c r="SQV194" s="145"/>
      <c r="SQW194" s="145"/>
      <c r="SQX194" s="145"/>
      <c r="SQY194" s="145"/>
      <c r="SQZ194" s="145"/>
      <c r="SRA194" s="145"/>
      <c r="SRB194" s="145"/>
      <c r="SRC194" s="145"/>
      <c r="SRD194" s="145"/>
      <c r="SRE194" s="145"/>
      <c r="SRI194" s="145"/>
      <c r="SRK194" s="145"/>
      <c r="SRL194" s="145"/>
      <c r="SRM194" s="145"/>
      <c r="SRN194" s="145"/>
      <c r="SRQ194" s="145"/>
      <c r="SRS194" s="145"/>
      <c r="SRT194" s="145"/>
      <c r="SRU194" s="145"/>
      <c r="SRV194" s="145"/>
      <c r="SRW194" s="145"/>
      <c r="SRX194" s="145"/>
      <c r="SRY194" s="145"/>
      <c r="SRZ194" s="145"/>
      <c r="SSA194" s="145"/>
      <c r="SSB194" s="145"/>
      <c r="SSC194" s="145"/>
      <c r="SSD194" s="145"/>
      <c r="SSE194" s="145"/>
      <c r="SSH194" s="145"/>
      <c r="SSK194" s="145"/>
      <c r="SSN194" s="145"/>
      <c r="SSQ194" s="145"/>
      <c r="SST194" s="145"/>
      <c r="STF194" s="145"/>
      <c r="STI194" s="145"/>
      <c r="STL194" s="145"/>
      <c r="STO194" s="145"/>
      <c r="STX194" s="145"/>
      <c r="SUD194" s="145"/>
      <c r="SUG194" s="145"/>
      <c r="SUJ194" s="145"/>
      <c r="SUM194" s="145"/>
      <c r="SUS194" s="145"/>
      <c r="SUV194" s="145"/>
      <c r="SVB194" s="145"/>
      <c r="SVD194" s="145"/>
      <c r="SVE194" s="145"/>
      <c r="SVG194" s="145"/>
      <c r="SVJ194" s="145"/>
      <c r="SVM194" s="145"/>
      <c r="SVP194" s="145"/>
      <c r="SVX194" s="145"/>
      <c r="SWC194" s="145"/>
      <c r="SWL194" s="145"/>
      <c r="SWO194" s="145"/>
      <c r="SWW194" s="145"/>
      <c r="SXS194" s="145"/>
      <c r="SXT194" s="145"/>
      <c r="SXU194" s="145"/>
      <c r="SXV194" s="145"/>
      <c r="SXW194" s="145"/>
      <c r="SXX194" s="145"/>
      <c r="SYP194" s="145"/>
      <c r="SYQ194" s="145"/>
      <c r="SYT194" s="145"/>
      <c r="SYW194" s="145"/>
      <c r="SYY194" s="145"/>
      <c r="SZA194" s="145"/>
      <c r="SZD194" s="145"/>
      <c r="SZG194" s="145"/>
      <c r="SZJ194" s="145"/>
      <c r="SZM194" s="145"/>
      <c r="SZP194" s="145"/>
      <c r="SZS194" s="145"/>
      <c r="SZV194" s="145"/>
      <c r="SZY194" s="145"/>
      <c r="TAA194" s="145"/>
      <c r="TAN194" s="145"/>
      <c r="TAO194" s="145"/>
      <c r="TAP194" s="145"/>
      <c r="TAQ194" s="145"/>
      <c r="TAR194" s="145"/>
      <c r="TAS194" s="145"/>
      <c r="TAT194" s="145"/>
      <c r="TAU194" s="145"/>
      <c r="TAV194" s="145"/>
      <c r="TAW194" s="145"/>
      <c r="TAX194" s="145"/>
      <c r="TAY194" s="145"/>
      <c r="TAZ194" s="145"/>
      <c r="TBA194" s="145"/>
      <c r="TBE194" s="145"/>
      <c r="TBG194" s="145"/>
      <c r="TBH194" s="145"/>
      <c r="TBI194" s="145"/>
      <c r="TBJ194" s="145"/>
      <c r="TBM194" s="145"/>
      <c r="TBO194" s="145"/>
      <c r="TBP194" s="145"/>
      <c r="TBQ194" s="145"/>
      <c r="TBR194" s="145"/>
      <c r="TBS194" s="145"/>
      <c r="TBT194" s="145"/>
      <c r="TBU194" s="145"/>
      <c r="TBV194" s="145"/>
      <c r="TBW194" s="145"/>
      <c r="TBX194" s="145"/>
      <c r="TBY194" s="145"/>
      <c r="TBZ194" s="145"/>
      <c r="TCA194" s="145"/>
      <c r="TCD194" s="145"/>
      <c r="TCG194" s="145"/>
      <c r="TCJ194" s="145"/>
      <c r="TCM194" s="145"/>
      <c r="TCP194" s="145"/>
      <c r="TDB194" s="145"/>
      <c r="TDE194" s="145"/>
      <c r="TDH194" s="145"/>
      <c r="TDK194" s="145"/>
      <c r="TDT194" s="145"/>
      <c r="TDZ194" s="145"/>
      <c r="TEC194" s="145"/>
      <c r="TEF194" s="145"/>
      <c r="TEI194" s="145"/>
      <c r="TEO194" s="145"/>
      <c r="TER194" s="145"/>
      <c r="TEX194" s="145"/>
      <c r="TEZ194" s="145"/>
      <c r="TFA194" s="145"/>
      <c r="TFC194" s="145"/>
      <c r="TFF194" s="145"/>
      <c r="TFI194" s="145"/>
      <c r="TFL194" s="145"/>
      <c r="TFT194" s="145"/>
      <c r="TFY194" s="145"/>
      <c r="TGH194" s="145"/>
      <c r="TGK194" s="145"/>
      <c r="TGS194" s="145"/>
      <c r="THO194" s="145"/>
      <c r="THP194" s="145"/>
      <c r="THQ194" s="145"/>
      <c r="THR194" s="145"/>
      <c r="THS194" s="145"/>
      <c r="THT194" s="145"/>
      <c r="TIL194" s="145"/>
      <c r="TIM194" s="145"/>
      <c r="TIP194" s="145"/>
      <c r="TIS194" s="145"/>
      <c r="TIU194" s="145"/>
      <c r="TIW194" s="145"/>
      <c r="TIZ194" s="145"/>
      <c r="TJC194" s="145"/>
      <c r="TJF194" s="145"/>
      <c r="TJI194" s="145"/>
      <c r="TJL194" s="145"/>
      <c r="TJO194" s="145"/>
      <c r="TJR194" s="145"/>
      <c r="TJU194" s="145"/>
      <c r="TJW194" s="145"/>
      <c r="TKJ194" s="145"/>
      <c r="TKK194" s="145"/>
      <c r="TKL194" s="145"/>
      <c r="TKM194" s="145"/>
      <c r="TKN194" s="145"/>
      <c r="TKO194" s="145"/>
      <c r="TKP194" s="145"/>
      <c r="TKQ194" s="145"/>
      <c r="TKR194" s="145"/>
      <c r="TKS194" s="145"/>
      <c r="TKT194" s="145"/>
      <c r="TKU194" s="145"/>
      <c r="TKV194" s="145"/>
      <c r="TKW194" s="145"/>
      <c r="TLA194" s="145"/>
      <c r="TLC194" s="145"/>
      <c r="TLD194" s="145"/>
      <c r="TLE194" s="145"/>
      <c r="TLF194" s="145"/>
      <c r="TLI194" s="145"/>
      <c r="TLK194" s="145"/>
      <c r="TLL194" s="145"/>
      <c r="TLM194" s="145"/>
      <c r="TLN194" s="145"/>
      <c r="TLO194" s="145"/>
      <c r="TLP194" s="145"/>
      <c r="TLQ194" s="145"/>
      <c r="TLR194" s="145"/>
      <c r="TLS194" s="145"/>
      <c r="TLT194" s="145"/>
      <c r="TLU194" s="145"/>
      <c r="TLV194" s="145"/>
      <c r="TLW194" s="145"/>
      <c r="TLZ194" s="145"/>
      <c r="TMC194" s="145"/>
      <c r="TMF194" s="145"/>
      <c r="TMI194" s="145"/>
      <c r="TML194" s="145"/>
      <c r="TMX194" s="145"/>
      <c r="TNA194" s="145"/>
      <c r="TND194" s="145"/>
      <c r="TNG194" s="145"/>
      <c r="TNP194" s="145"/>
      <c r="TNV194" s="145"/>
      <c r="TNY194" s="145"/>
      <c r="TOB194" s="145"/>
      <c r="TOE194" s="145"/>
      <c r="TOK194" s="145"/>
      <c r="TON194" s="145"/>
      <c r="TOT194" s="145"/>
      <c r="TOV194" s="145"/>
      <c r="TOW194" s="145"/>
      <c r="TOY194" s="145"/>
      <c r="TPB194" s="145"/>
      <c r="TPE194" s="145"/>
      <c r="TPH194" s="145"/>
      <c r="TPP194" s="145"/>
      <c r="TPU194" s="145"/>
      <c r="TQD194" s="145"/>
      <c r="TQG194" s="145"/>
      <c r="TQO194" s="145"/>
      <c r="TRK194" s="145"/>
      <c r="TRL194" s="145"/>
      <c r="TRM194" s="145"/>
      <c r="TRN194" s="145"/>
      <c r="TRO194" s="145"/>
      <c r="TRP194" s="145"/>
      <c r="TSH194" s="145"/>
      <c r="TSI194" s="145"/>
      <c r="TSL194" s="145"/>
      <c r="TSO194" s="145"/>
      <c r="TSQ194" s="145"/>
      <c r="TSS194" s="145"/>
      <c r="TSV194" s="145"/>
      <c r="TSY194" s="145"/>
      <c r="TTB194" s="145"/>
      <c r="TTE194" s="145"/>
      <c r="TTH194" s="145"/>
      <c r="TTK194" s="145"/>
      <c r="TTN194" s="145"/>
      <c r="TTQ194" s="145"/>
      <c r="TTS194" s="145"/>
      <c r="TUF194" s="145"/>
      <c r="TUG194" s="145"/>
      <c r="TUH194" s="145"/>
      <c r="TUI194" s="145"/>
      <c r="TUJ194" s="145"/>
      <c r="TUK194" s="145"/>
      <c r="TUL194" s="145"/>
      <c r="TUM194" s="145"/>
      <c r="TUN194" s="145"/>
      <c r="TUO194" s="145"/>
      <c r="TUP194" s="145"/>
      <c r="TUQ194" s="145"/>
      <c r="TUR194" s="145"/>
      <c r="TUS194" s="145"/>
      <c r="TUW194" s="145"/>
      <c r="TUY194" s="145"/>
      <c r="TUZ194" s="145"/>
      <c r="TVA194" s="145"/>
      <c r="TVB194" s="145"/>
      <c r="TVE194" s="145"/>
      <c r="TVG194" s="145"/>
      <c r="TVH194" s="145"/>
      <c r="TVI194" s="145"/>
      <c r="TVJ194" s="145"/>
      <c r="TVK194" s="145"/>
      <c r="TVL194" s="145"/>
      <c r="TVM194" s="145"/>
      <c r="TVN194" s="145"/>
      <c r="TVO194" s="145"/>
      <c r="TVP194" s="145"/>
      <c r="TVQ194" s="145"/>
      <c r="TVR194" s="145"/>
      <c r="TVS194" s="145"/>
      <c r="TVV194" s="145"/>
      <c r="TVY194" s="145"/>
      <c r="TWB194" s="145"/>
      <c r="TWE194" s="145"/>
      <c r="TWH194" s="145"/>
      <c r="TWT194" s="145"/>
      <c r="TWW194" s="145"/>
      <c r="TWZ194" s="145"/>
      <c r="TXC194" s="145"/>
      <c r="TXL194" s="145"/>
      <c r="TXR194" s="145"/>
      <c r="TXU194" s="145"/>
      <c r="TXX194" s="145"/>
      <c r="TYA194" s="145"/>
      <c r="TYG194" s="145"/>
      <c r="TYJ194" s="145"/>
      <c r="TYP194" s="145"/>
      <c r="TYR194" s="145"/>
      <c r="TYS194" s="145"/>
      <c r="TYU194" s="145"/>
      <c r="TYX194" s="145"/>
      <c r="TZA194" s="145"/>
      <c r="TZD194" s="145"/>
      <c r="TZL194" s="145"/>
      <c r="TZQ194" s="145"/>
      <c r="TZZ194" s="145"/>
      <c r="UAC194" s="145"/>
      <c r="UAK194" s="145"/>
      <c r="UBG194" s="145"/>
      <c r="UBH194" s="145"/>
      <c r="UBI194" s="145"/>
      <c r="UBJ194" s="145"/>
      <c r="UBK194" s="145"/>
      <c r="UBL194" s="145"/>
      <c r="UCD194" s="145"/>
      <c r="UCE194" s="145"/>
      <c r="UCH194" s="145"/>
      <c r="UCK194" s="145"/>
      <c r="UCM194" s="145"/>
      <c r="UCO194" s="145"/>
      <c r="UCR194" s="145"/>
      <c r="UCU194" s="145"/>
      <c r="UCX194" s="145"/>
      <c r="UDA194" s="145"/>
      <c r="UDD194" s="145"/>
      <c r="UDG194" s="145"/>
      <c r="UDJ194" s="145"/>
      <c r="UDM194" s="145"/>
      <c r="UDO194" s="145"/>
      <c r="UEB194" s="145"/>
      <c r="UEC194" s="145"/>
      <c r="UED194" s="145"/>
      <c r="UEE194" s="145"/>
      <c r="UEF194" s="145"/>
      <c r="UEG194" s="145"/>
      <c r="UEH194" s="145"/>
      <c r="UEI194" s="145"/>
      <c r="UEJ194" s="145"/>
      <c r="UEK194" s="145"/>
      <c r="UEL194" s="145"/>
      <c r="UEM194" s="145"/>
      <c r="UEN194" s="145"/>
      <c r="UEO194" s="145"/>
      <c r="UES194" s="145"/>
      <c r="UEU194" s="145"/>
      <c r="UEV194" s="145"/>
      <c r="UEW194" s="145"/>
      <c r="UEX194" s="145"/>
      <c r="UFA194" s="145"/>
      <c r="UFC194" s="145"/>
      <c r="UFD194" s="145"/>
      <c r="UFE194" s="145"/>
      <c r="UFF194" s="145"/>
      <c r="UFG194" s="145"/>
      <c r="UFH194" s="145"/>
      <c r="UFI194" s="145"/>
      <c r="UFJ194" s="145"/>
      <c r="UFK194" s="145"/>
      <c r="UFL194" s="145"/>
      <c r="UFM194" s="145"/>
      <c r="UFN194" s="145"/>
      <c r="UFO194" s="145"/>
      <c r="UFR194" s="145"/>
      <c r="UFU194" s="145"/>
      <c r="UFX194" s="145"/>
      <c r="UGA194" s="145"/>
      <c r="UGD194" s="145"/>
      <c r="UGP194" s="145"/>
      <c r="UGS194" s="145"/>
      <c r="UGV194" s="145"/>
      <c r="UGY194" s="145"/>
      <c r="UHH194" s="145"/>
      <c r="UHN194" s="145"/>
      <c r="UHQ194" s="145"/>
      <c r="UHT194" s="145"/>
      <c r="UHW194" s="145"/>
      <c r="UIC194" s="145"/>
      <c r="UIF194" s="145"/>
      <c r="UIL194" s="145"/>
      <c r="UIN194" s="145"/>
      <c r="UIO194" s="145"/>
      <c r="UIQ194" s="145"/>
      <c r="UIT194" s="145"/>
      <c r="UIW194" s="145"/>
      <c r="UIZ194" s="145"/>
      <c r="UJH194" s="145"/>
      <c r="UJM194" s="145"/>
      <c r="UJV194" s="145"/>
      <c r="UJY194" s="145"/>
      <c r="UKG194" s="145"/>
      <c r="ULC194" s="145"/>
      <c r="ULD194" s="145"/>
      <c r="ULE194" s="145"/>
      <c r="ULF194" s="145"/>
      <c r="ULG194" s="145"/>
      <c r="ULH194" s="145"/>
      <c r="ULZ194" s="145"/>
      <c r="UMA194" s="145"/>
      <c r="UMD194" s="145"/>
      <c r="UMG194" s="145"/>
      <c r="UMI194" s="145"/>
      <c r="UMK194" s="145"/>
      <c r="UMN194" s="145"/>
      <c r="UMQ194" s="145"/>
      <c r="UMT194" s="145"/>
      <c r="UMW194" s="145"/>
      <c r="UMZ194" s="145"/>
      <c r="UNC194" s="145"/>
      <c r="UNF194" s="145"/>
      <c r="UNI194" s="145"/>
      <c r="UNK194" s="145"/>
      <c r="UNX194" s="145"/>
      <c r="UNY194" s="145"/>
      <c r="UNZ194" s="145"/>
      <c r="UOA194" s="145"/>
      <c r="UOB194" s="145"/>
      <c r="UOC194" s="145"/>
      <c r="UOD194" s="145"/>
      <c r="UOE194" s="145"/>
      <c r="UOF194" s="145"/>
      <c r="UOG194" s="145"/>
      <c r="UOH194" s="145"/>
      <c r="UOI194" s="145"/>
      <c r="UOJ194" s="145"/>
      <c r="UOK194" s="145"/>
      <c r="UOO194" s="145"/>
      <c r="UOQ194" s="145"/>
      <c r="UOR194" s="145"/>
      <c r="UOS194" s="145"/>
      <c r="UOT194" s="145"/>
      <c r="UOW194" s="145"/>
      <c r="UOY194" s="145"/>
      <c r="UOZ194" s="145"/>
      <c r="UPA194" s="145"/>
      <c r="UPB194" s="145"/>
      <c r="UPC194" s="145"/>
      <c r="UPD194" s="145"/>
      <c r="UPE194" s="145"/>
      <c r="UPF194" s="145"/>
      <c r="UPG194" s="145"/>
      <c r="UPH194" s="145"/>
      <c r="UPI194" s="145"/>
      <c r="UPJ194" s="145"/>
      <c r="UPK194" s="145"/>
      <c r="UPN194" s="145"/>
      <c r="UPQ194" s="145"/>
      <c r="UPT194" s="145"/>
      <c r="UPW194" s="145"/>
      <c r="UPZ194" s="145"/>
      <c r="UQL194" s="145"/>
      <c r="UQO194" s="145"/>
      <c r="UQR194" s="145"/>
      <c r="UQU194" s="145"/>
      <c r="URD194" s="145"/>
      <c r="URJ194" s="145"/>
      <c r="URM194" s="145"/>
      <c r="URP194" s="145"/>
      <c r="URS194" s="145"/>
      <c r="URY194" s="145"/>
      <c r="USB194" s="145"/>
      <c r="USH194" s="145"/>
      <c r="USJ194" s="145"/>
      <c r="USK194" s="145"/>
      <c r="USM194" s="145"/>
      <c r="USP194" s="145"/>
      <c r="USS194" s="145"/>
      <c r="USV194" s="145"/>
      <c r="UTD194" s="145"/>
      <c r="UTI194" s="145"/>
      <c r="UTR194" s="145"/>
      <c r="UTU194" s="145"/>
      <c r="UUC194" s="145"/>
      <c r="UUY194" s="145"/>
      <c r="UUZ194" s="145"/>
      <c r="UVA194" s="145"/>
      <c r="UVB194" s="145"/>
      <c r="UVC194" s="145"/>
      <c r="UVD194" s="145"/>
      <c r="UVV194" s="145"/>
      <c r="UVW194" s="145"/>
      <c r="UVZ194" s="145"/>
      <c r="UWC194" s="145"/>
      <c r="UWE194" s="145"/>
      <c r="UWG194" s="145"/>
      <c r="UWJ194" s="145"/>
      <c r="UWM194" s="145"/>
      <c r="UWP194" s="145"/>
      <c r="UWS194" s="145"/>
      <c r="UWV194" s="145"/>
      <c r="UWY194" s="145"/>
      <c r="UXB194" s="145"/>
      <c r="UXE194" s="145"/>
      <c r="UXG194" s="145"/>
      <c r="UXT194" s="145"/>
      <c r="UXU194" s="145"/>
      <c r="UXV194" s="145"/>
      <c r="UXW194" s="145"/>
      <c r="UXX194" s="145"/>
      <c r="UXY194" s="145"/>
      <c r="UXZ194" s="145"/>
      <c r="UYA194" s="145"/>
      <c r="UYB194" s="145"/>
      <c r="UYC194" s="145"/>
      <c r="UYD194" s="145"/>
      <c r="UYE194" s="145"/>
      <c r="UYF194" s="145"/>
      <c r="UYG194" s="145"/>
      <c r="UYK194" s="145"/>
      <c r="UYM194" s="145"/>
      <c r="UYN194" s="145"/>
      <c r="UYO194" s="145"/>
      <c r="UYP194" s="145"/>
      <c r="UYS194" s="145"/>
      <c r="UYU194" s="145"/>
      <c r="UYV194" s="145"/>
      <c r="UYW194" s="145"/>
      <c r="UYX194" s="145"/>
      <c r="UYY194" s="145"/>
      <c r="UYZ194" s="145"/>
      <c r="UZA194" s="145"/>
      <c r="UZB194" s="145"/>
      <c r="UZC194" s="145"/>
      <c r="UZD194" s="145"/>
      <c r="UZE194" s="145"/>
      <c r="UZF194" s="145"/>
      <c r="UZG194" s="145"/>
      <c r="UZJ194" s="145"/>
      <c r="UZM194" s="145"/>
      <c r="UZP194" s="145"/>
      <c r="UZS194" s="145"/>
      <c r="UZV194" s="145"/>
      <c r="VAH194" s="145"/>
      <c r="VAK194" s="145"/>
      <c r="VAN194" s="145"/>
      <c r="VAQ194" s="145"/>
      <c r="VAZ194" s="145"/>
      <c r="VBF194" s="145"/>
      <c r="VBI194" s="145"/>
      <c r="VBL194" s="145"/>
      <c r="VBO194" s="145"/>
      <c r="VBU194" s="145"/>
      <c r="VBX194" s="145"/>
      <c r="VCD194" s="145"/>
      <c r="VCF194" s="145"/>
      <c r="VCG194" s="145"/>
      <c r="VCI194" s="145"/>
      <c r="VCL194" s="145"/>
      <c r="VCO194" s="145"/>
      <c r="VCR194" s="145"/>
      <c r="VCZ194" s="145"/>
      <c r="VDE194" s="145"/>
      <c r="VDN194" s="145"/>
      <c r="VDQ194" s="145"/>
      <c r="VDY194" s="145"/>
      <c r="VEU194" s="145"/>
      <c r="VEV194" s="145"/>
      <c r="VEW194" s="145"/>
      <c r="VEX194" s="145"/>
      <c r="VEY194" s="145"/>
      <c r="VEZ194" s="145"/>
      <c r="VFR194" s="145"/>
      <c r="VFS194" s="145"/>
      <c r="VFV194" s="145"/>
      <c r="VFY194" s="145"/>
      <c r="VGA194" s="145"/>
      <c r="VGC194" s="145"/>
      <c r="VGF194" s="145"/>
      <c r="VGI194" s="145"/>
      <c r="VGL194" s="145"/>
      <c r="VGO194" s="145"/>
      <c r="VGR194" s="145"/>
      <c r="VGU194" s="145"/>
      <c r="VGX194" s="145"/>
      <c r="VHA194" s="145"/>
      <c r="VHC194" s="145"/>
      <c r="VHP194" s="145"/>
      <c r="VHQ194" s="145"/>
      <c r="VHR194" s="145"/>
      <c r="VHS194" s="145"/>
      <c r="VHT194" s="145"/>
      <c r="VHU194" s="145"/>
      <c r="VHV194" s="145"/>
      <c r="VHW194" s="145"/>
      <c r="VHX194" s="145"/>
      <c r="VHY194" s="145"/>
      <c r="VHZ194" s="145"/>
      <c r="VIA194" s="145"/>
      <c r="VIB194" s="145"/>
      <c r="VIC194" s="145"/>
      <c r="VIG194" s="145"/>
      <c r="VII194" s="145"/>
      <c r="VIJ194" s="145"/>
      <c r="VIK194" s="145"/>
      <c r="VIL194" s="145"/>
      <c r="VIO194" s="145"/>
      <c r="VIQ194" s="145"/>
      <c r="VIR194" s="145"/>
      <c r="VIS194" s="145"/>
      <c r="VIT194" s="145"/>
      <c r="VIU194" s="145"/>
      <c r="VIV194" s="145"/>
      <c r="VIW194" s="145"/>
      <c r="VIX194" s="145"/>
      <c r="VIY194" s="145"/>
      <c r="VIZ194" s="145"/>
      <c r="VJA194" s="145"/>
      <c r="VJB194" s="145"/>
      <c r="VJC194" s="145"/>
      <c r="VJF194" s="145"/>
      <c r="VJI194" s="145"/>
      <c r="VJL194" s="145"/>
      <c r="VJO194" s="145"/>
      <c r="VJR194" s="145"/>
      <c r="VKD194" s="145"/>
      <c r="VKG194" s="145"/>
      <c r="VKJ194" s="145"/>
      <c r="VKM194" s="145"/>
      <c r="VKV194" s="145"/>
      <c r="VLB194" s="145"/>
      <c r="VLE194" s="145"/>
      <c r="VLH194" s="145"/>
      <c r="VLK194" s="145"/>
      <c r="VLQ194" s="145"/>
      <c r="VLT194" s="145"/>
      <c r="VLZ194" s="145"/>
      <c r="VMB194" s="145"/>
      <c r="VMC194" s="145"/>
      <c r="VME194" s="145"/>
      <c r="VMH194" s="145"/>
      <c r="VMK194" s="145"/>
      <c r="VMN194" s="145"/>
      <c r="VMV194" s="145"/>
      <c r="VNA194" s="145"/>
      <c r="VNJ194" s="145"/>
      <c r="VNM194" s="145"/>
      <c r="VNU194" s="145"/>
      <c r="VOQ194" s="145"/>
      <c r="VOR194" s="145"/>
      <c r="VOS194" s="145"/>
      <c r="VOT194" s="145"/>
      <c r="VOU194" s="145"/>
      <c r="VOV194" s="145"/>
      <c r="VPN194" s="145"/>
      <c r="VPO194" s="145"/>
      <c r="VPR194" s="145"/>
      <c r="VPU194" s="145"/>
      <c r="VPW194" s="145"/>
      <c r="VPY194" s="145"/>
      <c r="VQB194" s="145"/>
      <c r="VQE194" s="145"/>
      <c r="VQH194" s="145"/>
      <c r="VQK194" s="145"/>
      <c r="VQN194" s="145"/>
      <c r="VQQ194" s="145"/>
      <c r="VQT194" s="145"/>
      <c r="VQW194" s="145"/>
      <c r="VQY194" s="145"/>
      <c r="VRL194" s="145"/>
      <c r="VRM194" s="145"/>
      <c r="VRN194" s="145"/>
      <c r="VRO194" s="145"/>
      <c r="VRP194" s="145"/>
      <c r="VRQ194" s="145"/>
      <c r="VRR194" s="145"/>
      <c r="VRS194" s="145"/>
      <c r="VRT194" s="145"/>
      <c r="VRU194" s="145"/>
      <c r="VRV194" s="145"/>
      <c r="VRW194" s="145"/>
      <c r="VRX194" s="145"/>
      <c r="VRY194" s="145"/>
      <c r="VSC194" s="145"/>
      <c r="VSE194" s="145"/>
      <c r="VSF194" s="145"/>
      <c r="VSG194" s="145"/>
      <c r="VSH194" s="145"/>
      <c r="VSK194" s="145"/>
      <c r="VSM194" s="145"/>
      <c r="VSN194" s="145"/>
      <c r="VSO194" s="145"/>
      <c r="VSP194" s="145"/>
      <c r="VSQ194" s="145"/>
      <c r="VSR194" s="145"/>
      <c r="VSS194" s="145"/>
      <c r="VST194" s="145"/>
      <c r="VSU194" s="145"/>
      <c r="VSV194" s="145"/>
      <c r="VSW194" s="145"/>
      <c r="VSX194" s="145"/>
      <c r="VSY194" s="145"/>
      <c r="VTB194" s="145"/>
      <c r="VTE194" s="145"/>
      <c r="VTH194" s="145"/>
      <c r="VTK194" s="145"/>
      <c r="VTN194" s="145"/>
      <c r="VTZ194" s="145"/>
      <c r="VUC194" s="145"/>
      <c r="VUF194" s="145"/>
      <c r="VUI194" s="145"/>
      <c r="VUR194" s="145"/>
      <c r="VUX194" s="145"/>
      <c r="VVA194" s="145"/>
      <c r="VVD194" s="145"/>
      <c r="VVG194" s="145"/>
      <c r="VVM194" s="145"/>
      <c r="VVP194" s="145"/>
      <c r="VVV194" s="145"/>
      <c r="VVX194" s="145"/>
      <c r="VVY194" s="145"/>
      <c r="VWA194" s="145"/>
      <c r="VWD194" s="145"/>
      <c r="VWG194" s="145"/>
      <c r="VWJ194" s="145"/>
      <c r="VWR194" s="145"/>
      <c r="VWW194" s="145"/>
      <c r="VXF194" s="145"/>
      <c r="VXI194" s="145"/>
      <c r="VXQ194" s="145"/>
      <c r="VYM194" s="145"/>
      <c r="VYN194" s="145"/>
      <c r="VYO194" s="145"/>
      <c r="VYP194" s="145"/>
      <c r="VYQ194" s="145"/>
      <c r="VYR194" s="145"/>
      <c r="VZJ194" s="145"/>
      <c r="VZK194" s="145"/>
      <c r="VZN194" s="145"/>
      <c r="VZQ194" s="145"/>
      <c r="VZS194" s="145"/>
      <c r="VZU194" s="145"/>
      <c r="VZX194" s="145"/>
      <c r="WAA194" s="145"/>
      <c r="WAD194" s="145"/>
      <c r="WAG194" s="145"/>
      <c r="WAJ194" s="145"/>
      <c r="WAM194" s="145"/>
      <c r="WAP194" s="145"/>
      <c r="WAS194" s="145"/>
      <c r="WAU194" s="145"/>
      <c r="WBH194" s="145"/>
      <c r="WBI194" s="145"/>
      <c r="WBJ194" s="145"/>
      <c r="WBK194" s="145"/>
      <c r="WBL194" s="145"/>
      <c r="WBM194" s="145"/>
      <c r="WBN194" s="145"/>
      <c r="WBO194" s="145"/>
      <c r="WBP194" s="145"/>
      <c r="WBQ194" s="145"/>
      <c r="WBR194" s="145"/>
      <c r="WBS194" s="145"/>
      <c r="WBT194" s="145"/>
      <c r="WBU194" s="145"/>
      <c r="WBY194" s="145"/>
      <c r="WCA194" s="145"/>
      <c r="WCB194" s="145"/>
      <c r="WCC194" s="145"/>
      <c r="WCD194" s="145"/>
      <c r="WCG194" s="145"/>
      <c r="WCI194" s="145"/>
      <c r="WCJ194" s="145"/>
      <c r="WCK194" s="145"/>
      <c r="WCL194" s="145"/>
      <c r="WCM194" s="145"/>
      <c r="WCN194" s="145"/>
      <c r="WCO194" s="145"/>
      <c r="WCP194" s="145"/>
      <c r="WCQ194" s="145"/>
      <c r="WCR194" s="145"/>
      <c r="WCS194" s="145"/>
      <c r="WCT194" s="145"/>
      <c r="WCU194" s="145"/>
      <c r="WCX194" s="145"/>
      <c r="WDA194" s="145"/>
      <c r="WDD194" s="145"/>
      <c r="WDG194" s="145"/>
      <c r="WDJ194" s="145"/>
      <c r="WDV194" s="145"/>
      <c r="WDY194" s="145"/>
      <c r="WEB194" s="145"/>
      <c r="WEE194" s="145"/>
      <c r="WEN194" s="145"/>
      <c r="WET194" s="145"/>
      <c r="WEW194" s="145"/>
      <c r="WEZ194" s="145"/>
      <c r="WFC194" s="145"/>
      <c r="WFI194" s="145"/>
      <c r="WFL194" s="145"/>
      <c r="WFR194" s="145"/>
      <c r="WFT194" s="145"/>
      <c r="WFU194" s="145"/>
      <c r="WFW194" s="145"/>
      <c r="WFZ194" s="145"/>
      <c r="WGC194" s="145"/>
      <c r="WGF194" s="145"/>
      <c r="WGN194" s="145"/>
      <c r="WGS194" s="145"/>
      <c r="WHB194" s="145"/>
      <c r="WHE194" s="145"/>
      <c r="WHM194" s="145"/>
      <c r="WII194" s="145"/>
      <c r="WIJ194" s="145"/>
      <c r="WIK194" s="145"/>
      <c r="WIL194" s="145"/>
      <c r="WIM194" s="145"/>
      <c r="WIN194" s="145"/>
      <c r="WJF194" s="145"/>
      <c r="WJG194" s="145"/>
      <c r="WJJ194" s="145"/>
      <c r="WJM194" s="145"/>
      <c r="WJO194" s="145"/>
      <c r="WJQ194" s="145"/>
      <c r="WJT194" s="145"/>
      <c r="WJW194" s="145"/>
      <c r="WJZ194" s="145"/>
      <c r="WKC194" s="145"/>
      <c r="WKF194" s="145"/>
      <c r="WKI194" s="145"/>
      <c r="WKL194" s="145"/>
      <c r="WKO194" s="145"/>
      <c r="WKQ194" s="145"/>
      <c r="WLD194" s="145"/>
      <c r="WLE194" s="145"/>
      <c r="WLF194" s="145"/>
      <c r="WLG194" s="145"/>
      <c r="WLH194" s="145"/>
      <c r="WLI194" s="145"/>
      <c r="WLJ194" s="145"/>
      <c r="WLK194" s="145"/>
      <c r="WLL194" s="145"/>
      <c r="WLM194" s="145"/>
      <c r="WLN194" s="145"/>
      <c r="WLO194" s="145"/>
      <c r="WLP194" s="145"/>
      <c r="WLQ194" s="145"/>
      <c r="WLU194" s="145"/>
      <c r="WLW194" s="145"/>
      <c r="WLX194" s="145"/>
      <c r="WLY194" s="145"/>
      <c r="WLZ194" s="145"/>
      <c r="WMC194" s="145"/>
      <c r="WME194" s="145"/>
      <c r="WMF194" s="145"/>
      <c r="WMG194" s="145"/>
      <c r="WMH194" s="145"/>
      <c r="WMI194" s="145"/>
      <c r="WMJ194" s="145"/>
      <c r="WMK194" s="145"/>
      <c r="WML194" s="145"/>
      <c r="WMM194" s="145"/>
      <c r="WMN194" s="145"/>
      <c r="WMO194" s="145"/>
      <c r="WMP194" s="145"/>
      <c r="WMQ194" s="145"/>
      <c r="WMT194" s="145"/>
      <c r="WMW194" s="145"/>
      <c r="WMZ194" s="145"/>
      <c r="WNC194" s="145"/>
      <c r="WNF194" s="145"/>
      <c r="WNR194" s="145"/>
      <c r="WNU194" s="145"/>
      <c r="WNX194" s="145"/>
      <c r="WOA194" s="145"/>
      <c r="WOJ194" s="145"/>
      <c r="WOP194" s="145"/>
      <c r="WOS194" s="145"/>
      <c r="WOV194" s="145"/>
      <c r="WOY194" s="145"/>
      <c r="WPE194" s="145"/>
      <c r="WPH194" s="145"/>
      <c r="WPN194" s="145"/>
      <c r="WPP194" s="145"/>
      <c r="WPQ194" s="145"/>
      <c r="WPS194" s="145"/>
      <c r="WPV194" s="145"/>
      <c r="WPY194" s="145"/>
      <c r="WQB194" s="145"/>
      <c r="WQJ194" s="145"/>
      <c r="WQO194" s="145"/>
      <c r="WQX194" s="145"/>
      <c r="WRA194" s="145"/>
      <c r="WRI194" s="145"/>
      <c r="WSE194" s="145"/>
      <c r="WSF194" s="145"/>
      <c r="WSG194" s="145"/>
      <c r="WSH194" s="145"/>
      <c r="WSI194" s="145"/>
      <c r="WSJ194" s="145"/>
      <c r="WTB194" s="145"/>
      <c r="WTC194" s="145"/>
      <c r="WTF194" s="145"/>
      <c r="WTI194" s="145"/>
      <c r="WTK194" s="145"/>
      <c r="WTM194" s="145"/>
      <c r="WTP194" s="145"/>
      <c r="WTS194" s="145"/>
      <c r="WTV194" s="145"/>
      <c r="WTY194" s="145"/>
      <c r="WUB194" s="145"/>
      <c r="WUE194" s="145"/>
      <c r="WUH194" s="145"/>
      <c r="WUK194" s="145"/>
      <c r="WUM194" s="145"/>
      <c r="WUZ194" s="145"/>
      <c r="WVA194" s="145"/>
      <c r="WVB194" s="145"/>
      <c r="WVC194" s="145"/>
      <c r="WVD194" s="145"/>
      <c r="WVE194" s="145"/>
      <c r="WVF194" s="145"/>
      <c r="WVG194" s="145"/>
      <c r="WVH194" s="145"/>
      <c r="WVI194" s="145"/>
      <c r="WVJ194" s="145"/>
      <c r="WVK194" s="145"/>
      <c r="WVL194" s="145"/>
      <c r="WVM194" s="145"/>
      <c r="WVN194" s="145"/>
      <c r="WVO194" s="145"/>
      <c r="WVP194" s="145"/>
      <c r="WVQ194" s="145"/>
      <c r="WVR194" s="145"/>
      <c r="WVS194" s="145"/>
      <c r="WVT194" s="145"/>
      <c r="WVU194" s="145"/>
      <c r="WVV194" s="145"/>
      <c r="WVW194" s="145"/>
      <c r="WVX194" s="145"/>
      <c r="WVY194" s="145"/>
      <c r="WVZ194" s="145"/>
      <c r="WWA194" s="145"/>
      <c r="WWB194" s="145"/>
      <c r="WWC194" s="145"/>
      <c r="WWD194" s="145"/>
      <c r="WWE194" s="145"/>
      <c r="WWF194" s="145"/>
      <c r="WWG194" s="145"/>
      <c r="WWH194" s="145"/>
      <c r="WWI194" s="145"/>
      <c r="WWJ194" s="145"/>
      <c r="WWK194" s="145"/>
      <c r="WWL194" s="145"/>
      <c r="WWM194" s="145"/>
      <c r="WWN194" s="145"/>
      <c r="WWO194" s="145"/>
      <c r="WWP194" s="145"/>
      <c r="WWQ194" s="145"/>
      <c r="WWR194" s="145"/>
      <c r="WWS194" s="145"/>
      <c r="WWT194" s="145"/>
      <c r="WWU194" s="145"/>
      <c r="WWV194" s="145"/>
      <c r="WWW194" s="145"/>
      <c r="WWX194" s="145"/>
      <c r="WWY194" s="145"/>
      <c r="WWZ194" s="145"/>
      <c r="WXA194" s="145"/>
      <c r="WXB194" s="145"/>
      <c r="WXC194" s="145"/>
      <c r="WXD194" s="145"/>
      <c r="WXE194" s="145"/>
      <c r="WXF194" s="145"/>
      <c r="WXG194" s="145"/>
      <c r="WXH194" s="145"/>
      <c r="WXI194" s="145"/>
      <c r="WXJ194" s="145"/>
      <c r="WXK194" s="145"/>
      <c r="WXL194" s="145"/>
      <c r="WXM194" s="145"/>
      <c r="WXN194" s="145"/>
      <c r="WXO194" s="145"/>
      <c r="WXP194" s="145"/>
      <c r="WXQ194" s="145"/>
      <c r="WXR194" s="145"/>
      <c r="WXS194" s="145"/>
      <c r="WXT194" s="145"/>
      <c r="WXU194" s="145"/>
      <c r="WXV194" s="145"/>
      <c r="WXW194" s="145"/>
      <c r="WXX194" s="145"/>
      <c r="WXY194" s="145"/>
      <c r="WXZ194" s="145"/>
      <c r="WYA194" s="145"/>
      <c r="WYB194" s="145"/>
      <c r="WYC194" s="145"/>
      <c r="WYD194" s="145"/>
      <c r="WYE194" s="145"/>
      <c r="WYF194" s="145"/>
      <c r="WYG194" s="145"/>
      <c r="WYH194" s="145"/>
      <c r="WYI194" s="145"/>
      <c r="WYJ194" s="145"/>
      <c r="WYK194" s="145"/>
      <c r="WYL194" s="145"/>
      <c r="WYM194" s="145"/>
      <c r="WYN194" s="145"/>
      <c r="WYO194" s="145"/>
      <c r="WYP194" s="145"/>
      <c r="WYQ194" s="145"/>
      <c r="WYR194" s="145"/>
      <c r="WYS194" s="145"/>
      <c r="WYT194" s="145"/>
      <c r="WYU194" s="145"/>
      <c r="WYV194" s="145"/>
      <c r="WYW194" s="145"/>
      <c r="WYX194" s="145"/>
      <c r="WYY194" s="145"/>
      <c r="WYZ194" s="145"/>
      <c r="WZA194" s="145"/>
      <c r="WZB194" s="145"/>
      <c r="WZC194" s="145"/>
      <c r="WZD194" s="145"/>
      <c r="WZE194" s="145"/>
      <c r="WZF194" s="145"/>
      <c r="WZG194" s="145"/>
      <c r="WZH194" s="145"/>
      <c r="WZI194" s="145"/>
      <c r="WZJ194" s="145"/>
      <c r="WZK194" s="145"/>
      <c r="WZL194" s="145"/>
      <c r="WZM194" s="145"/>
      <c r="WZN194" s="145"/>
      <c r="WZO194" s="145"/>
      <c r="WZP194" s="145"/>
      <c r="WZQ194" s="145"/>
      <c r="WZR194" s="145"/>
      <c r="WZS194" s="145"/>
      <c r="WZT194" s="145"/>
      <c r="WZU194" s="145"/>
      <c r="WZV194" s="145"/>
      <c r="WZW194" s="145"/>
      <c r="WZX194" s="145"/>
      <c r="WZY194" s="145"/>
      <c r="WZZ194" s="145"/>
      <c r="XAA194" s="145"/>
      <c r="XAB194" s="145"/>
      <c r="XAC194" s="145"/>
      <c r="XAD194" s="145"/>
      <c r="XAE194" s="145"/>
      <c r="XAF194" s="145"/>
      <c r="XAG194" s="145"/>
      <c r="XAH194" s="145"/>
      <c r="XAI194" s="145"/>
      <c r="XAJ194" s="145"/>
      <c r="XAK194" s="145"/>
      <c r="XAL194" s="145"/>
      <c r="XAM194" s="145"/>
      <c r="XAN194" s="145"/>
      <c r="XAO194" s="145"/>
      <c r="XAP194" s="145"/>
      <c r="XAQ194" s="145"/>
      <c r="XAR194" s="145"/>
      <c r="XAS194" s="145"/>
      <c r="XAT194" s="145"/>
      <c r="XAU194" s="145"/>
      <c r="XAV194" s="145"/>
      <c r="XAW194" s="145"/>
      <c r="XAX194" s="145"/>
      <c r="XAY194" s="145"/>
      <c r="XAZ194" s="145"/>
      <c r="XBA194" s="145"/>
      <c r="XBB194" s="145"/>
      <c r="XBC194" s="145"/>
      <c r="XBD194" s="145"/>
      <c r="XBE194" s="145"/>
      <c r="XBF194" s="145"/>
      <c r="XBG194" s="145"/>
      <c r="XBH194" s="145"/>
      <c r="XBI194" s="145"/>
      <c r="XBJ194" s="145"/>
      <c r="XBK194" s="145"/>
      <c r="XBL194" s="145"/>
      <c r="XBM194" s="145"/>
      <c r="XBN194" s="145"/>
      <c r="XBO194" s="145"/>
      <c r="XBP194" s="145"/>
      <c r="XBQ194" s="145"/>
      <c r="XBR194" s="145"/>
      <c r="XBS194" s="145"/>
      <c r="XBT194" s="145"/>
      <c r="XBU194" s="145"/>
      <c r="XBV194" s="145"/>
      <c r="XBW194" s="145"/>
      <c r="XBX194" s="145"/>
      <c r="XBY194" s="145"/>
      <c r="XBZ194" s="145"/>
      <c r="XCA194" s="145"/>
      <c r="XCB194" s="145"/>
      <c r="XCC194" s="145"/>
      <c r="XCD194" s="145"/>
      <c r="XCE194" s="145"/>
      <c r="XCF194" s="145"/>
      <c r="XCG194" s="145"/>
      <c r="XCH194" s="145"/>
      <c r="XCI194" s="145"/>
      <c r="XCJ194" s="145"/>
      <c r="XCK194" s="145"/>
      <c r="XCL194" s="145"/>
      <c r="XCM194" s="145"/>
      <c r="XCN194" s="145"/>
      <c r="XCO194" s="145"/>
      <c r="XCP194" s="145"/>
      <c r="XCQ194" s="145"/>
      <c r="XCR194" s="145"/>
      <c r="XCS194" s="145"/>
      <c r="XCT194" s="145"/>
      <c r="XCU194" s="145"/>
      <c r="XCV194" s="145"/>
      <c r="XCW194" s="145"/>
      <c r="XCX194" s="145"/>
      <c r="XCY194" s="145"/>
      <c r="XCZ194" s="145"/>
      <c r="XDA194" s="145"/>
      <c r="XDB194" s="145"/>
      <c r="XDC194" s="145"/>
      <c r="XDD194" s="145"/>
      <c r="XDE194" s="145"/>
      <c r="XDF194" s="145"/>
      <c r="XDG194" s="145"/>
      <c r="XDH194" s="145"/>
      <c r="XDI194" s="145"/>
      <c r="XDJ194" s="145"/>
      <c r="XDK194" s="145"/>
      <c r="XDL194" s="145"/>
      <c r="XDM194" s="145"/>
      <c r="XDN194" s="145"/>
      <c r="XDO194" s="145"/>
      <c r="XDP194" s="145"/>
      <c r="XDQ194" s="145"/>
      <c r="XDR194" s="145"/>
      <c r="XDS194" s="145"/>
      <c r="XDT194" s="145"/>
      <c r="XDU194" s="145"/>
      <c r="XDV194" s="145"/>
      <c r="XDW194" s="145"/>
      <c r="XDX194" s="145"/>
      <c r="XDY194" s="145"/>
      <c r="XDZ194" s="145"/>
      <c r="XEA194" s="145"/>
      <c r="XEB194" s="145"/>
      <c r="XEC194" s="145"/>
      <c r="XED194" s="145"/>
      <c r="XEE194" s="145"/>
      <c r="XEF194" s="145"/>
      <c r="XEG194" s="145"/>
      <c r="XEH194" s="145"/>
      <c r="XEI194" s="145"/>
      <c r="XEJ194" s="145"/>
      <c r="XEK194" s="145"/>
      <c r="XEL194" s="145"/>
      <c r="XEM194" s="145"/>
      <c r="XEN194" s="145"/>
      <c r="XEO194" s="145"/>
      <c r="XEP194" s="145"/>
      <c r="XEQ194" s="145"/>
      <c r="XER194" s="145"/>
      <c r="XES194" s="145"/>
      <c r="XET194" s="145"/>
      <c r="XEU194" s="145"/>
      <c r="XEV194" s="145"/>
      <c r="XEW194" s="145"/>
      <c r="XEX194" s="145"/>
      <c r="XEY194" s="145"/>
      <c r="XEZ194" s="145"/>
      <c r="XFA194" s="145"/>
      <c r="XFB194" s="145"/>
      <c r="XFC194" s="145"/>
      <c r="XFD194" s="145"/>
    </row>
    <row r="195" spans="1:16384" s="45" customFormat="1" ht="22.7" customHeight="1">
      <c r="A195" s="151" t="s">
        <v>144</v>
      </c>
      <c r="B195" s="44" t="s">
        <v>329</v>
      </c>
      <c r="C195" s="177">
        <v>90</v>
      </c>
      <c r="D195" s="143">
        <v>16000</v>
      </c>
      <c r="E195" s="144">
        <f t="shared" si="3"/>
        <v>1440000</v>
      </c>
      <c r="I195" s="145"/>
      <c r="K195" s="145"/>
      <c r="L195" s="145"/>
      <c r="M195" s="145"/>
      <c r="N195" s="145"/>
      <c r="Q195" s="145"/>
      <c r="S195" s="145"/>
      <c r="T195" s="145"/>
      <c r="U195" s="145"/>
      <c r="V195" s="145"/>
      <c r="W195" s="145"/>
      <c r="X195" s="145"/>
      <c r="Y195" s="145"/>
      <c r="Z195" s="145"/>
      <c r="AA195" s="145"/>
      <c r="AB195" s="145"/>
      <c r="AC195" s="145"/>
      <c r="AD195" s="145"/>
      <c r="AE195" s="145"/>
      <c r="AH195" s="145"/>
      <c r="AK195" s="145"/>
      <c r="AN195" s="145"/>
      <c r="AQ195" s="145"/>
      <c r="AT195" s="145"/>
      <c r="BF195" s="145"/>
      <c r="BI195" s="145"/>
      <c r="BL195" s="145"/>
      <c r="BO195" s="145"/>
      <c r="BX195" s="145"/>
      <c r="CD195" s="145"/>
      <c r="CG195" s="145"/>
      <c r="CJ195" s="145"/>
      <c r="CM195" s="145"/>
      <c r="CS195" s="145"/>
      <c r="CV195" s="145"/>
      <c r="DB195" s="145"/>
      <c r="DD195" s="145"/>
      <c r="DE195" s="145"/>
      <c r="DG195" s="145"/>
      <c r="DJ195" s="145"/>
      <c r="DM195" s="145"/>
      <c r="DP195" s="145"/>
      <c r="DX195" s="145"/>
      <c r="EC195" s="145"/>
      <c r="EL195" s="145"/>
      <c r="EO195" s="145"/>
      <c r="EW195" s="145"/>
      <c r="FS195" s="145"/>
      <c r="FT195" s="145"/>
      <c r="FU195" s="145"/>
      <c r="FV195" s="145"/>
      <c r="FW195" s="145"/>
      <c r="FX195" s="145"/>
      <c r="GP195" s="145"/>
      <c r="GQ195" s="145"/>
      <c r="GT195" s="145"/>
      <c r="GW195" s="145"/>
      <c r="GY195" s="145"/>
      <c r="HA195" s="145"/>
      <c r="HD195" s="145"/>
      <c r="HG195" s="145"/>
      <c r="HJ195" s="145"/>
      <c r="HM195" s="145"/>
      <c r="HP195" s="145"/>
      <c r="HS195" s="145"/>
      <c r="HV195" s="145"/>
      <c r="HY195" s="145"/>
      <c r="IA195" s="145"/>
      <c r="IN195" s="145"/>
      <c r="IO195" s="145"/>
      <c r="IP195" s="145"/>
      <c r="IQ195" s="145"/>
      <c r="IR195" s="145"/>
      <c r="IS195" s="145"/>
      <c r="IT195" s="145"/>
      <c r="IU195" s="145"/>
      <c r="IV195" s="145"/>
      <c r="IW195" s="145"/>
      <c r="IX195" s="145"/>
      <c r="IY195" s="145"/>
      <c r="IZ195" s="145"/>
      <c r="JA195" s="145"/>
      <c r="JE195" s="145"/>
      <c r="JG195" s="145"/>
      <c r="JH195" s="145"/>
      <c r="JI195" s="145"/>
      <c r="JJ195" s="145"/>
      <c r="JM195" s="145"/>
      <c r="JO195" s="145"/>
      <c r="JP195" s="145"/>
      <c r="JQ195" s="145"/>
      <c r="JR195" s="145"/>
      <c r="JS195" s="145"/>
      <c r="JT195" s="145"/>
      <c r="JU195" s="145"/>
      <c r="JV195" s="145"/>
      <c r="JW195" s="145"/>
      <c r="JX195" s="145"/>
      <c r="JY195" s="145"/>
      <c r="JZ195" s="145"/>
      <c r="KA195" s="145"/>
      <c r="KD195" s="145"/>
      <c r="KG195" s="145"/>
      <c r="KJ195" s="145"/>
      <c r="KM195" s="145"/>
      <c r="KP195" s="145"/>
      <c r="LB195" s="145"/>
      <c r="LE195" s="145"/>
      <c r="LH195" s="145"/>
      <c r="LK195" s="145"/>
      <c r="LT195" s="145"/>
      <c r="LZ195" s="145"/>
      <c r="MC195" s="145"/>
      <c r="MF195" s="145"/>
      <c r="MI195" s="145"/>
      <c r="MO195" s="145"/>
      <c r="MR195" s="145"/>
      <c r="MX195" s="145"/>
      <c r="MZ195" s="145"/>
      <c r="NA195" s="145"/>
      <c r="NC195" s="145"/>
      <c r="NF195" s="145"/>
      <c r="NI195" s="145"/>
      <c r="NL195" s="145"/>
      <c r="NT195" s="145"/>
      <c r="NY195" s="145"/>
      <c r="OH195" s="145"/>
      <c r="OK195" s="145"/>
      <c r="OS195" s="145"/>
      <c r="PO195" s="145"/>
      <c r="PP195" s="145"/>
      <c r="PQ195" s="145"/>
      <c r="PR195" s="145"/>
      <c r="PS195" s="145"/>
      <c r="PT195" s="145"/>
      <c r="QL195" s="145"/>
      <c r="QM195" s="145"/>
      <c r="QP195" s="145"/>
      <c r="QS195" s="145"/>
      <c r="QU195" s="145"/>
      <c r="QW195" s="145"/>
      <c r="QZ195" s="145"/>
      <c r="RC195" s="145"/>
      <c r="RF195" s="145"/>
      <c r="RI195" s="145"/>
      <c r="RL195" s="145"/>
      <c r="RO195" s="145"/>
      <c r="RR195" s="145"/>
      <c r="RU195" s="145"/>
      <c r="RW195" s="145"/>
      <c r="SJ195" s="145"/>
      <c r="SK195" s="145"/>
      <c r="SL195" s="145"/>
      <c r="SM195" s="145"/>
      <c r="SN195" s="145"/>
      <c r="SO195" s="145"/>
      <c r="SP195" s="145"/>
      <c r="SQ195" s="145"/>
      <c r="SR195" s="145"/>
      <c r="SS195" s="145"/>
      <c r="ST195" s="145"/>
      <c r="SU195" s="145"/>
      <c r="SV195" s="145"/>
      <c r="SW195" s="145"/>
      <c r="TA195" s="145"/>
      <c r="TC195" s="145"/>
      <c r="TD195" s="145"/>
      <c r="TE195" s="145"/>
      <c r="TF195" s="145"/>
      <c r="TI195" s="145"/>
      <c r="TK195" s="145"/>
      <c r="TL195" s="145"/>
      <c r="TM195" s="145"/>
      <c r="TN195" s="145"/>
      <c r="TO195" s="145"/>
      <c r="TP195" s="145"/>
      <c r="TQ195" s="145"/>
      <c r="TR195" s="145"/>
      <c r="TS195" s="145"/>
      <c r="TT195" s="145"/>
      <c r="TU195" s="145"/>
      <c r="TV195" s="145"/>
      <c r="TW195" s="145"/>
      <c r="TZ195" s="145"/>
      <c r="UC195" s="145"/>
      <c r="UF195" s="145"/>
      <c r="UI195" s="145"/>
      <c r="UL195" s="145"/>
      <c r="UX195" s="145"/>
      <c r="VA195" s="145"/>
      <c r="VD195" s="145"/>
      <c r="VG195" s="145"/>
      <c r="VP195" s="145"/>
      <c r="VV195" s="145"/>
      <c r="VY195" s="145"/>
      <c r="WB195" s="145"/>
      <c r="WE195" s="145"/>
      <c r="WK195" s="145"/>
      <c r="WN195" s="145"/>
      <c r="WT195" s="145"/>
      <c r="WV195" s="145"/>
      <c r="WW195" s="145"/>
      <c r="WY195" s="145"/>
      <c r="XB195" s="145"/>
      <c r="XE195" s="145"/>
      <c r="XH195" s="145"/>
      <c r="XP195" s="145"/>
      <c r="XU195" s="145"/>
      <c r="YD195" s="145"/>
      <c r="YG195" s="145"/>
      <c r="YO195" s="145"/>
      <c r="ZK195" s="145"/>
      <c r="ZL195" s="145"/>
      <c r="ZM195" s="145"/>
      <c r="ZN195" s="145"/>
      <c r="ZO195" s="145"/>
      <c r="ZP195" s="145"/>
      <c r="AAH195" s="145"/>
      <c r="AAI195" s="145"/>
      <c r="AAL195" s="145"/>
      <c r="AAO195" s="145"/>
      <c r="AAQ195" s="145"/>
      <c r="AAS195" s="145"/>
      <c r="AAV195" s="145"/>
      <c r="AAY195" s="145"/>
      <c r="ABB195" s="145"/>
      <c r="ABE195" s="145"/>
      <c r="ABH195" s="145"/>
      <c r="ABK195" s="145"/>
      <c r="ABN195" s="145"/>
      <c r="ABQ195" s="145"/>
      <c r="ABS195" s="145"/>
      <c r="ACF195" s="145"/>
      <c r="ACG195" s="145"/>
      <c r="ACH195" s="145"/>
      <c r="ACI195" s="145"/>
      <c r="ACJ195" s="145"/>
      <c r="ACK195" s="145"/>
      <c r="ACL195" s="145"/>
      <c r="ACM195" s="145"/>
      <c r="ACN195" s="145"/>
      <c r="ACO195" s="145"/>
      <c r="ACP195" s="145"/>
      <c r="ACQ195" s="145"/>
      <c r="ACR195" s="145"/>
      <c r="ACS195" s="145"/>
      <c r="ACW195" s="145"/>
      <c r="ACY195" s="145"/>
      <c r="ACZ195" s="145"/>
      <c r="ADA195" s="145"/>
      <c r="ADB195" s="145"/>
      <c r="ADE195" s="145"/>
      <c r="ADG195" s="145"/>
      <c r="ADH195" s="145"/>
      <c r="ADI195" s="145"/>
      <c r="ADJ195" s="145"/>
      <c r="ADK195" s="145"/>
      <c r="ADL195" s="145"/>
      <c r="ADM195" s="145"/>
      <c r="ADN195" s="145"/>
      <c r="ADO195" s="145"/>
      <c r="ADP195" s="145"/>
      <c r="ADQ195" s="145"/>
      <c r="ADR195" s="145"/>
      <c r="ADS195" s="145"/>
      <c r="ADV195" s="145"/>
      <c r="ADY195" s="145"/>
      <c r="AEB195" s="145"/>
      <c r="AEE195" s="145"/>
      <c r="AEH195" s="145"/>
      <c r="AET195" s="145"/>
      <c r="AEW195" s="145"/>
      <c r="AEZ195" s="145"/>
      <c r="AFC195" s="145"/>
      <c r="AFL195" s="145"/>
      <c r="AFR195" s="145"/>
      <c r="AFU195" s="145"/>
      <c r="AFX195" s="145"/>
      <c r="AGA195" s="145"/>
      <c r="AGG195" s="145"/>
      <c r="AGJ195" s="145"/>
      <c r="AGP195" s="145"/>
      <c r="AGR195" s="145"/>
      <c r="AGS195" s="145"/>
      <c r="AGU195" s="145"/>
      <c r="AGX195" s="145"/>
      <c r="AHA195" s="145"/>
      <c r="AHD195" s="145"/>
      <c r="AHL195" s="145"/>
      <c r="AHQ195" s="145"/>
      <c r="AHZ195" s="145"/>
      <c r="AIC195" s="145"/>
      <c r="AIK195" s="145"/>
      <c r="AJG195" s="145"/>
      <c r="AJH195" s="145"/>
      <c r="AJI195" s="145"/>
      <c r="AJJ195" s="145"/>
      <c r="AJK195" s="145"/>
      <c r="AJL195" s="145"/>
      <c r="AKD195" s="145"/>
      <c r="AKE195" s="145"/>
      <c r="AKH195" s="145"/>
      <c r="AKK195" s="145"/>
      <c r="AKM195" s="145"/>
      <c r="AKO195" s="145"/>
      <c r="AKR195" s="145"/>
      <c r="AKU195" s="145"/>
      <c r="AKX195" s="145"/>
      <c r="ALA195" s="145"/>
      <c r="ALD195" s="145"/>
      <c r="ALG195" s="145"/>
      <c r="ALJ195" s="145"/>
      <c r="ALM195" s="145"/>
      <c r="ALO195" s="145"/>
      <c r="AMB195" s="145"/>
      <c r="AMC195" s="145"/>
      <c r="AMD195" s="145"/>
      <c r="AME195" s="145"/>
      <c r="AMF195" s="145"/>
      <c r="AMG195" s="145"/>
      <c r="AMH195" s="145"/>
      <c r="AMI195" s="145"/>
      <c r="AMJ195" s="145"/>
      <c r="AMK195" s="145"/>
      <c r="AML195" s="145"/>
      <c r="AMM195" s="145"/>
      <c r="AMN195" s="145"/>
      <c r="AMO195" s="145"/>
      <c r="AMS195" s="145"/>
      <c r="AMU195" s="145"/>
      <c r="AMV195" s="145"/>
      <c r="AMW195" s="145"/>
      <c r="AMX195" s="145"/>
      <c r="ANA195" s="145"/>
      <c r="ANC195" s="145"/>
      <c r="AND195" s="145"/>
      <c r="ANE195" s="145"/>
      <c r="ANF195" s="145"/>
      <c r="ANG195" s="145"/>
      <c r="ANH195" s="145"/>
      <c r="ANI195" s="145"/>
      <c r="ANJ195" s="145"/>
      <c r="ANK195" s="145"/>
      <c r="ANL195" s="145"/>
      <c r="ANM195" s="145"/>
      <c r="ANN195" s="145"/>
      <c r="ANO195" s="145"/>
      <c r="ANR195" s="145"/>
      <c r="ANU195" s="145"/>
      <c r="ANX195" s="145"/>
      <c r="AOA195" s="145"/>
      <c r="AOD195" s="145"/>
      <c r="AOP195" s="145"/>
      <c r="AOS195" s="145"/>
      <c r="AOV195" s="145"/>
      <c r="AOY195" s="145"/>
      <c r="APH195" s="145"/>
      <c r="APN195" s="145"/>
      <c r="APQ195" s="145"/>
      <c r="APT195" s="145"/>
      <c r="APW195" s="145"/>
      <c r="AQC195" s="145"/>
      <c r="AQF195" s="145"/>
      <c r="AQL195" s="145"/>
      <c r="AQN195" s="145"/>
      <c r="AQO195" s="145"/>
      <c r="AQQ195" s="145"/>
      <c r="AQT195" s="145"/>
      <c r="AQW195" s="145"/>
      <c r="AQZ195" s="145"/>
      <c r="ARH195" s="145"/>
      <c r="ARM195" s="145"/>
      <c r="ARV195" s="145"/>
      <c r="ARY195" s="145"/>
      <c r="ASG195" s="145"/>
      <c r="ATC195" s="145"/>
      <c r="ATD195" s="145"/>
      <c r="ATE195" s="145"/>
      <c r="ATF195" s="145"/>
      <c r="ATG195" s="145"/>
      <c r="ATH195" s="145"/>
      <c r="ATZ195" s="145"/>
      <c r="AUA195" s="145"/>
      <c r="AUD195" s="145"/>
      <c r="AUG195" s="145"/>
      <c r="AUI195" s="145"/>
      <c r="AUK195" s="145"/>
      <c r="AUN195" s="145"/>
      <c r="AUQ195" s="145"/>
      <c r="AUT195" s="145"/>
      <c r="AUW195" s="145"/>
      <c r="AUZ195" s="145"/>
      <c r="AVC195" s="145"/>
      <c r="AVF195" s="145"/>
      <c r="AVI195" s="145"/>
      <c r="AVK195" s="145"/>
      <c r="AVX195" s="145"/>
      <c r="AVY195" s="145"/>
      <c r="AVZ195" s="145"/>
      <c r="AWA195" s="145"/>
      <c r="AWB195" s="145"/>
      <c r="AWC195" s="145"/>
      <c r="AWD195" s="145"/>
      <c r="AWE195" s="145"/>
      <c r="AWF195" s="145"/>
      <c r="AWG195" s="145"/>
      <c r="AWH195" s="145"/>
      <c r="AWI195" s="145"/>
      <c r="AWJ195" s="145"/>
      <c r="AWK195" s="145"/>
      <c r="AWO195" s="145"/>
      <c r="AWQ195" s="145"/>
      <c r="AWR195" s="145"/>
      <c r="AWS195" s="145"/>
      <c r="AWT195" s="145"/>
      <c r="AWW195" s="145"/>
      <c r="AWY195" s="145"/>
      <c r="AWZ195" s="145"/>
      <c r="AXA195" s="145"/>
      <c r="AXB195" s="145"/>
      <c r="AXC195" s="145"/>
      <c r="AXD195" s="145"/>
      <c r="AXE195" s="145"/>
      <c r="AXF195" s="145"/>
      <c r="AXG195" s="145"/>
      <c r="AXH195" s="145"/>
      <c r="AXI195" s="145"/>
      <c r="AXJ195" s="145"/>
      <c r="AXK195" s="145"/>
      <c r="AXN195" s="145"/>
      <c r="AXQ195" s="145"/>
      <c r="AXT195" s="145"/>
      <c r="AXW195" s="145"/>
      <c r="AXZ195" s="145"/>
      <c r="AYL195" s="145"/>
      <c r="AYO195" s="145"/>
      <c r="AYR195" s="145"/>
      <c r="AYU195" s="145"/>
      <c r="AZD195" s="145"/>
      <c r="AZJ195" s="145"/>
      <c r="AZM195" s="145"/>
      <c r="AZP195" s="145"/>
      <c r="AZS195" s="145"/>
      <c r="AZY195" s="145"/>
      <c r="BAB195" s="145"/>
      <c r="BAH195" s="145"/>
      <c r="BAJ195" s="145"/>
      <c r="BAK195" s="145"/>
      <c r="BAM195" s="145"/>
      <c r="BAP195" s="145"/>
      <c r="BAS195" s="145"/>
      <c r="BAV195" s="145"/>
      <c r="BBD195" s="145"/>
      <c r="BBI195" s="145"/>
      <c r="BBR195" s="145"/>
      <c r="BBU195" s="145"/>
      <c r="BCC195" s="145"/>
      <c r="BCY195" s="145"/>
      <c r="BCZ195" s="145"/>
      <c r="BDA195" s="145"/>
      <c r="BDB195" s="145"/>
      <c r="BDC195" s="145"/>
      <c r="BDD195" s="145"/>
      <c r="BDV195" s="145"/>
      <c r="BDW195" s="145"/>
      <c r="BDZ195" s="145"/>
      <c r="BEC195" s="145"/>
      <c r="BEE195" s="145"/>
      <c r="BEG195" s="145"/>
      <c r="BEJ195" s="145"/>
      <c r="BEM195" s="145"/>
      <c r="BEP195" s="145"/>
      <c r="BES195" s="145"/>
      <c r="BEV195" s="145"/>
      <c r="BEY195" s="145"/>
      <c r="BFB195" s="145"/>
      <c r="BFE195" s="145"/>
      <c r="BFG195" s="145"/>
      <c r="BFT195" s="145"/>
      <c r="BFU195" s="145"/>
      <c r="BFV195" s="145"/>
      <c r="BFW195" s="145"/>
      <c r="BFX195" s="145"/>
      <c r="BFY195" s="145"/>
      <c r="BFZ195" s="145"/>
      <c r="BGA195" s="145"/>
      <c r="BGB195" s="145"/>
      <c r="BGC195" s="145"/>
      <c r="BGD195" s="145"/>
      <c r="BGE195" s="145"/>
      <c r="BGF195" s="145"/>
      <c r="BGG195" s="145"/>
      <c r="BGK195" s="145"/>
      <c r="BGM195" s="145"/>
      <c r="BGN195" s="145"/>
      <c r="BGO195" s="145"/>
      <c r="BGP195" s="145"/>
      <c r="BGS195" s="145"/>
      <c r="BGU195" s="145"/>
      <c r="BGV195" s="145"/>
      <c r="BGW195" s="145"/>
      <c r="BGX195" s="145"/>
      <c r="BGY195" s="145"/>
      <c r="BGZ195" s="145"/>
      <c r="BHA195" s="145"/>
      <c r="BHB195" s="145"/>
      <c r="BHC195" s="145"/>
      <c r="BHD195" s="145"/>
      <c r="BHE195" s="145"/>
      <c r="BHF195" s="145"/>
      <c r="BHG195" s="145"/>
      <c r="BHJ195" s="145"/>
      <c r="BHM195" s="145"/>
      <c r="BHP195" s="145"/>
      <c r="BHS195" s="145"/>
      <c r="BHV195" s="145"/>
      <c r="BIH195" s="145"/>
      <c r="BIK195" s="145"/>
      <c r="BIN195" s="145"/>
      <c r="BIQ195" s="145"/>
      <c r="BIZ195" s="145"/>
      <c r="BJF195" s="145"/>
      <c r="BJI195" s="145"/>
      <c r="BJL195" s="145"/>
      <c r="BJO195" s="145"/>
      <c r="BJU195" s="145"/>
      <c r="BJX195" s="145"/>
      <c r="BKD195" s="145"/>
      <c r="BKF195" s="145"/>
      <c r="BKG195" s="145"/>
      <c r="BKI195" s="145"/>
      <c r="BKL195" s="145"/>
      <c r="BKO195" s="145"/>
      <c r="BKR195" s="145"/>
      <c r="BKZ195" s="145"/>
      <c r="BLE195" s="145"/>
      <c r="BLN195" s="145"/>
      <c r="BLQ195" s="145"/>
      <c r="BLY195" s="145"/>
      <c r="BMU195" s="145"/>
      <c r="BMV195" s="145"/>
      <c r="BMW195" s="145"/>
      <c r="BMX195" s="145"/>
      <c r="BMY195" s="145"/>
      <c r="BMZ195" s="145"/>
      <c r="BNR195" s="145"/>
      <c r="BNS195" s="145"/>
      <c r="BNV195" s="145"/>
      <c r="BNY195" s="145"/>
      <c r="BOA195" s="145"/>
      <c r="BOC195" s="145"/>
      <c r="BOF195" s="145"/>
      <c r="BOI195" s="145"/>
      <c r="BOL195" s="145"/>
      <c r="BOO195" s="145"/>
      <c r="BOR195" s="145"/>
      <c r="BOU195" s="145"/>
      <c r="BOX195" s="145"/>
      <c r="BPA195" s="145"/>
      <c r="BPC195" s="145"/>
      <c r="BPP195" s="145"/>
      <c r="BPQ195" s="145"/>
      <c r="BPR195" s="145"/>
      <c r="BPS195" s="145"/>
      <c r="BPT195" s="145"/>
      <c r="BPU195" s="145"/>
      <c r="BPV195" s="145"/>
      <c r="BPW195" s="145"/>
      <c r="BPX195" s="145"/>
      <c r="BPY195" s="145"/>
      <c r="BPZ195" s="145"/>
      <c r="BQA195" s="145"/>
      <c r="BQB195" s="145"/>
      <c r="BQC195" s="145"/>
      <c r="BQG195" s="145"/>
      <c r="BQI195" s="145"/>
      <c r="BQJ195" s="145"/>
      <c r="BQK195" s="145"/>
      <c r="BQL195" s="145"/>
      <c r="BQO195" s="145"/>
      <c r="BQQ195" s="145"/>
      <c r="BQR195" s="145"/>
      <c r="BQS195" s="145"/>
      <c r="BQT195" s="145"/>
      <c r="BQU195" s="145"/>
      <c r="BQV195" s="145"/>
      <c r="BQW195" s="145"/>
      <c r="BQX195" s="145"/>
      <c r="BQY195" s="145"/>
      <c r="BQZ195" s="145"/>
      <c r="BRA195" s="145"/>
      <c r="BRB195" s="145"/>
      <c r="BRC195" s="145"/>
      <c r="BRF195" s="145"/>
      <c r="BRI195" s="145"/>
      <c r="BRL195" s="145"/>
      <c r="BRO195" s="145"/>
      <c r="BRR195" s="145"/>
      <c r="BSD195" s="145"/>
      <c r="BSG195" s="145"/>
      <c r="BSJ195" s="145"/>
      <c r="BSM195" s="145"/>
      <c r="BSV195" s="145"/>
      <c r="BTB195" s="145"/>
      <c r="BTE195" s="145"/>
      <c r="BTH195" s="145"/>
      <c r="BTK195" s="145"/>
      <c r="BTQ195" s="145"/>
      <c r="BTT195" s="145"/>
      <c r="BTZ195" s="145"/>
      <c r="BUB195" s="145"/>
      <c r="BUC195" s="145"/>
      <c r="BUE195" s="145"/>
      <c r="BUH195" s="145"/>
      <c r="BUK195" s="145"/>
      <c r="BUN195" s="145"/>
      <c r="BUV195" s="145"/>
      <c r="BVA195" s="145"/>
      <c r="BVJ195" s="145"/>
      <c r="BVM195" s="145"/>
      <c r="BVU195" s="145"/>
      <c r="BWQ195" s="145"/>
      <c r="BWR195" s="145"/>
      <c r="BWS195" s="145"/>
      <c r="BWT195" s="145"/>
      <c r="BWU195" s="145"/>
      <c r="BWV195" s="145"/>
      <c r="BXN195" s="145"/>
      <c r="BXO195" s="145"/>
      <c r="BXR195" s="145"/>
      <c r="BXU195" s="145"/>
      <c r="BXW195" s="145"/>
      <c r="BXY195" s="145"/>
      <c r="BYB195" s="145"/>
      <c r="BYE195" s="145"/>
      <c r="BYH195" s="145"/>
      <c r="BYK195" s="145"/>
      <c r="BYN195" s="145"/>
      <c r="BYQ195" s="145"/>
      <c r="BYT195" s="145"/>
      <c r="BYW195" s="145"/>
      <c r="BYY195" s="145"/>
      <c r="BZL195" s="145"/>
      <c r="BZM195" s="145"/>
      <c r="BZN195" s="145"/>
      <c r="BZO195" s="145"/>
      <c r="BZP195" s="145"/>
      <c r="BZQ195" s="145"/>
      <c r="BZR195" s="145"/>
      <c r="BZS195" s="145"/>
      <c r="BZT195" s="145"/>
      <c r="BZU195" s="145"/>
      <c r="BZV195" s="145"/>
      <c r="BZW195" s="145"/>
      <c r="BZX195" s="145"/>
      <c r="BZY195" s="145"/>
      <c r="CAC195" s="145"/>
      <c r="CAE195" s="145"/>
      <c r="CAF195" s="145"/>
      <c r="CAG195" s="145"/>
      <c r="CAH195" s="145"/>
      <c r="CAK195" s="145"/>
      <c r="CAM195" s="145"/>
      <c r="CAN195" s="145"/>
      <c r="CAO195" s="145"/>
      <c r="CAP195" s="145"/>
      <c r="CAQ195" s="145"/>
      <c r="CAR195" s="145"/>
      <c r="CAS195" s="145"/>
      <c r="CAT195" s="145"/>
      <c r="CAU195" s="145"/>
      <c r="CAV195" s="145"/>
      <c r="CAW195" s="145"/>
      <c r="CAX195" s="145"/>
      <c r="CAY195" s="145"/>
      <c r="CBB195" s="145"/>
      <c r="CBE195" s="145"/>
      <c r="CBH195" s="145"/>
      <c r="CBK195" s="145"/>
      <c r="CBN195" s="145"/>
      <c r="CBZ195" s="145"/>
      <c r="CCC195" s="145"/>
      <c r="CCF195" s="145"/>
      <c r="CCI195" s="145"/>
      <c r="CCR195" s="145"/>
      <c r="CCX195" s="145"/>
      <c r="CDA195" s="145"/>
      <c r="CDD195" s="145"/>
      <c r="CDG195" s="145"/>
      <c r="CDM195" s="145"/>
      <c r="CDP195" s="145"/>
      <c r="CDV195" s="145"/>
      <c r="CDX195" s="145"/>
      <c r="CDY195" s="145"/>
      <c r="CEA195" s="145"/>
      <c r="CED195" s="145"/>
      <c r="CEG195" s="145"/>
      <c r="CEJ195" s="145"/>
      <c r="CER195" s="145"/>
      <c r="CEW195" s="145"/>
      <c r="CFF195" s="145"/>
      <c r="CFI195" s="145"/>
      <c r="CFQ195" s="145"/>
      <c r="CGM195" s="145"/>
      <c r="CGN195" s="145"/>
      <c r="CGO195" s="145"/>
      <c r="CGP195" s="145"/>
      <c r="CGQ195" s="145"/>
      <c r="CGR195" s="145"/>
      <c r="CHJ195" s="145"/>
      <c r="CHK195" s="145"/>
      <c r="CHN195" s="145"/>
      <c r="CHQ195" s="145"/>
      <c r="CHS195" s="145"/>
      <c r="CHU195" s="145"/>
      <c r="CHX195" s="145"/>
      <c r="CIA195" s="145"/>
      <c r="CID195" s="145"/>
      <c r="CIG195" s="145"/>
      <c r="CIJ195" s="145"/>
      <c r="CIM195" s="145"/>
      <c r="CIP195" s="145"/>
      <c r="CIS195" s="145"/>
      <c r="CIU195" s="145"/>
      <c r="CJH195" s="145"/>
      <c r="CJI195" s="145"/>
      <c r="CJJ195" s="145"/>
      <c r="CJK195" s="145"/>
      <c r="CJL195" s="145"/>
      <c r="CJM195" s="145"/>
      <c r="CJN195" s="145"/>
      <c r="CJO195" s="145"/>
      <c r="CJP195" s="145"/>
      <c r="CJQ195" s="145"/>
      <c r="CJR195" s="145"/>
      <c r="CJS195" s="145"/>
      <c r="CJT195" s="145"/>
      <c r="CJU195" s="145"/>
      <c r="CJY195" s="145"/>
      <c r="CKA195" s="145"/>
      <c r="CKB195" s="145"/>
      <c r="CKC195" s="145"/>
      <c r="CKD195" s="145"/>
      <c r="CKG195" s="145"/>
      <c r="CKI195" s="145"/>
      <c r="CKJ195" s="145"/>
      <c r="CKK195" s="145"/>
      <c r="CKL195" s="145"/>
      <c r="CKM195" s="145"/>
      <c r="CKN195" s="145"/>
      <c r="CKO195" s="145"/>
      <c r="CKP195" s="145"/>
      <c r="CKQ195" s="145"/>
      <c r="CKR195" s="145"/>
      <c r="CKS195" s="145"/>
      <c r="CKT195" s="145"/>
      <c r="CKU195" s="145"/>
      <c r="CKX195" s="145"/>
      <c r="CLA195" s="145"/>
      <c r="CLD195" s="145"/>
      <c r="CLG195" s="145"/>
      <c r="CLJ195" s="145"/>
      <c r="CLV195" s="145"/>
      <c r="CLY195" s="145"/>
      <c r="CMB195" s="145"/>
      <c r="CME195" s="145"/>
      <c r="CMN195" s="145"/>
      <c r="CMT195" s="145"/>
      <c r="CMW195" s="145"/>
      <c r="CMZ195" s="145"/>
      <c r="CNC195" s="145"/>
      <c r="CNI195" s="145"/>
      <c r="CNL195" s="145"/>
      <c r="CNR195" s="145"/>
      <c r="CNT195" s="145"/>
      <c r="CNU195" s="145"/>
      <c r="CNW195" s="145"/>
      <c r="CNZ195" s="145"/>
      <c r="COC195" s="145"/>
      <c r="COF195" s="145"/>
      <c r="CON195" s="145"/>
      <c r="COS195" s="145"/>
      <c r="CPB195" s="145"/>
      <c r="CPE195" s="145"/>
      <c r="CPM195" s="145"/>
      <c r="CQI195" s="145"/>
      <c r="CQJ195" s="145"/>
      <c r="CQK195" s="145"/>
      <c r="CQL195" s="145"/>
      <c r="CQM195" s="145"/>
      <c r="CQN195" s="145"/>
      <c r="CRF195" s="145"/>
      <c r="CRG195" s="145"/>
      <c r="CRJ195" s="145"/>
      <c r="CRM195" s="145"/>
      <c r="CRO195" s="145"/>
      <c r="CRQ195" s="145"/>
      <c r="CRT195" s="145"/>
      <c r="CRW195" s="145"/>
      <c r="CRZ195" s="145"/>
      <c r="CSC195" s="145"/>
      <c r="CSF195" s="145"/>
      <c r="CSI195" s="145"/>
      <c r="CSL195" s="145"/>
      <c r="CSO195" s="145"/>
      <c r="CSQ195" s="145"/>
      <c r="CTD195" s="145"/>
      <c r="CTE195" s="145"/>
      <c r="CTF195" s="145"/>
      <c r="CTG195" s="145"/>
      <c r="CTH195" s="145"/>
      <c r="CTI195" s="145"/>
      <c r="CTJ195" s="145"/>
      <c r="CTK195" s="145"/>
      <c r="CTL195" s="145"/>
      <c r="CTM195" s="145"/>
      <c r="CTN195" s="145"/>
      <c r="CTO195" s="145"/>
      <c r="CTP195" s="145"/>
      <c r="CTQ195" s="145"/>
      <c r="CTU195" s="145"/>
      <c r="CTW195" s="145"/>
      <c r="CTX195" s="145"/>
      <c r="CTY195" s="145"/>
      <c r="CTZ195" s="145"/>
      <c r="CUC195" s="145"/>
      <c r="CUE195" s="145"/>
      <c r="CUF195" s="145"/>
      <c r="CUG195" s="145"/>
      <c r="CUH195" s="145"/>
      <c r="CUI195" s="145"/>
      <c r="CUJ195" s="145"/>
      <c r="CUK195" s="145"/>
      <c r="CUL195" s="145"/>
      <c r="CUM195" s="145"/>
      <c r="CUN195" s="145"/>
      <c r="CUO195" s="145"/>
      <c r="CUP195" s="145"/>
      <c r="CUQ195" s="145"/>
      <c r="CUT195" s="145"/>
      <c r="CUW195" s="145"/>
      <c r="CUZ195" s="145"/>
      <c r="CVC195" s="145"/>
      <c r="CVF195" s="145"/>
      <c r="CVR195" s="145"/>
      <c r="CVU195" s="145"/>
      <c r="CVX195" s="145"/>
      <c r="CWA195" s="145"/>
      <c r="CWJ195" s="145"/>
      <c r="CWP195" s="145"/>
      <c r="CWS195" s="145"/>
      <c r="CWV195" s="145"/>
      <c r="CWY195" s="145"/>
      <c r="CXE195" s="145"/>
      <c r="CXH195" s="145"/>
      <c r="CXN195" s="145"/>
      <c r="CXP195" s="145"/>
      <c r="CXQ195" s="145"/>
      <c r="CXS195" s="145"/>
      <c r="CXV195" s="145"/>
      <c r="CXY195" s="145"/>
      <c r="CYB195" s="145"/>
      <c r="CYJ195" s="145"/>
      <c r="CYO195" s="145"/>
      <c r="CYX195" s="145"/>
      <c r="CZA195" s="145"/>
      <c r="CZI195" s="145"/>
      <c r="DAE195" s="145"/>
      <c r="DAF195" s="145"/>
      <c r="DAG195" s="145"/>
      <c r="DAH195" s="145"/>
      <c r="DAI195" s="145"/>
      <c r="DAJ195" s="145"/>
      <c r="DBB195" s="145"/>
      <c r="DBC195" s="145"/>
      <c r="DBF195" s="145"/>
      <c r="DBI195" s="145"/>
      <c r="DBK195" s="145"/>
      <c r="DBM195" s="145"/>
      <c r="DBP195" s="145"/>
      <c r="DBS195" s="145"/>
      <c r="DBV195" s="145"/>
      <c r="DBY195" s="145"/>
      <c r="DCB195" s="145"/>
      <c r="DCE195" s="145"/>
      <c r="DCH195" s="145"/>
      <c r="DCK195" s="145"/>
      <c r="DCM195" s="145"/>
      <c r="DCZ195" s="145"/>
      <c r="DDA195" s="145"/>
      <c r="DDB195" s="145"/>
      <c r="DDC195" s="145"/>
      <c r="DDD195" s="145"/>
      <c r="DDE195" s="145"/>
      <c r="DDF195" s="145"/>
      <c r="DDG195" s="145"/>
      <c r="DDH195" s="145"/>
      <c r="DDI195" s="145"/>
      <c r="DDJ195" s="145"/>
      <c r="DDK195" s="145"/>
      <c r="DDL195" s="145"/>
      <c r="DDM195" s="145"/>
      <c r="DDQ195" s="145"/>
      <c r="DDS195" s="145"/>
      <c r="DDT195" s="145"/>
      <c r="DDU195" s="145"/>
      <c r="DDV195" s="145"/>
      <c r="DDY195" s="145"/>
      <c r="DEA195" s="145"/>
      <c r="DEB195" s="145"/>
      <c r="DEC195" s="145"/>
      <c r="DED195" s="145"/>
      <c r="DEE195" s="145"/>
      <c r="DEF195" s="145"/>
      <c r="DEG195" s="145"/>
      <c r="DEH195" s="145"/>
      <c r="DEI195" s="145"/>
      <c r="DEJ195" s="145"/>
      <c r="DEK195" s="145"/>
      <c r="DEL195" s="145"/>
      <c r="DEM195" s="145"/>
      <c r="DEP195" s="145"/>
      <c r="DES195" s="145"/>
      <c r="DEV195" s="145"/>
      <c r="DEY195" s="145"/>
      <c r="DFB195" s="145"/>
      <c r="DFN195" s="145"/>
      <c r="DFQ195" s="145"/>
      <c r="DFT195" s="145"/>
      <c r="DFW195" s="145"/>
      <c r="DGF195" s="145"/>
      <c r="DGL195" s="145"/>
      <c r="DGO195" s="145"/>
      <c r="DGR195" s="145"/>
      <c r="DGU195" s="145"/>
      <c r="DHA195" s="145"/>
      <c r="DHD195" s="145"/>
      <c r="DHJ195" s="145"/>
      <c r="DHL195" s="145"/>
      <c r="DHM195" s="145"/>
      <c r="DHO195" s="145"/>
      <c r="DHR195" s="145"/>
      <c r="DHU195" s="145"/>
      <c r="DHX195" s="145"/>
      <c r="DIF195" s="145"/>
      <c r="DIK195" s="145"/>
      <c r="DIT195" s="145"/>
      <c r="DIW195" s="145"/>
      <c r="DJE195" s="145"/>
      <c r="DKA195" s="145"/>
      <c r="DKB195" s="145"/>
      <c r="DKC195" s="145"/>
      <c r="DKD195" s="145"/>
      <c r="DKE195" s="145"/>
      <c r="DKF195" s="145"/>
      <c r="DKX195" s="145"/>
      <c r="DKY195" s="145"/>
      <c r="DLB195" s="145"/>
      <c r="DLE195" s="145"/>
      <c r="DLG195" s="145"/>
      <c r="DLI195" s="145"/>
      <c r="DLL195" s="145"/>
      <c r="DLO195" s="145"/>
      <c r="DLR195" s="145"/>
      <c r="DLU195" s="145"/>
      <c r="DLX195" s="145"/>
      <c r="DMA195" s="145"/>
      <c r="DMD195" s="145"/>
      <c r="DMG195" s="145"/>
      <c r="DMI195" s="145"/>
      <c r="DMV195" s="145"/>
      <c r="DMW195" s="145"/>
      <c r="DMX195" s="145"/>
      <c r="DMY195" s="145"/>
      <c r="DMZ195" s="145"/>
      <c r="DNA195" s="145"/>
      <c r="DNB195" s="145"/>
      <c r="DNC195" s="145"/>
      <c r="DND195" s="145"/>
      <c r="DNE195" s="145"/>
      <c r="DNF195" s="145"/>
      <c r="DNG195" s="145"/>
      <c r="DNH195" s="145"/>
      <c r="DNI195" s="145"/>
      <c r="DNM195" s="145"/>
      <c r="DNO195" s="145"/>
      <c r="DNP195" s="145"/>
      <c r="DNQ195" s="145"/>
      <c r="DNR195" s="145"/>
      <c r="DNU195" s="145"/>
      <c r="DNW195" s="145"/>
      <c r="DNX195" s="145"/>
      <c r="DNY195" s="145"/>
      <c r="DNZ195" s="145"/>
      <c r="DOA195" s="145"/>
      <c r="DOB195" s="145"/>
      <c r="DOC195" s="145"/>
      <c r="DOD195" s="145"/>
      <c r="DOE195" s="145"/>
      <c r="DOF195" s="145"/>
      <c r="DOG195" s="145"/>
      <c r="DOH195" s="145"/>
      <c r="DOI195" s="145"/>
      <c r="DOL195" s="145"/>
      <c r="DOO195" s="145"/>
      <c r="DOR195" s="145"/>
      <c r="DOU195" s="145"/>
      <c r="DOX195" s="145"/>
      <c r="DPJ195" s="145"/>
      <c r="DPM195" s="145"/>
      <c r="DPP195" s="145"/>
      <c r="DPS195" s="145"/>
      <c r="DQB195" s="145"/>
      <c r="DQH195" s="145"/>
      <c r="DQK195" s="145"/>
      <c r="DQN195" s="145"/>
      <c r="DQQ195" s="145"/>
      <c r="DQW195" s="145"/>
      <c r="DQZ195" s="145"/>
      <c r="DRF195" s="145"/>
      <c r="DRH195" s="145"/>
      <c r="DRI195" s="145"/>
      <c r="DRK195" s="145"/>
      <c r="DRN195" s="145"/>
      <c r="DRQ195" s="145"/>
      <c r="DRT195" s="145"/>
      <c r="DSB195" s="145"/>
      <c r="DSG195" s="145"/>
      <c r="DSP195" s="145"/>
      <c r="DSS195" s="145"/>
      <c r="DTA195" s="145"/>
      <c r="DTW195" s="145"/>
      <c r="DTX195" s="145"/>
      <c r="DTY195" s="145"/>
      <c r="DTZ195" s="145"/>
      <c r="DUA195" s="145"/>
      <c r="DUB195" s="145"/>
      <c r="DUT195" s="145"/>
      <c r="DUU195" s="145"/>
      <c r="DUX195" s="145"/>
      <c r="DVA195" s="145"/>
      <c r="DVC195" s="145"/>
      <c r="DVE195" s="145"/>
      <c r="DVH195" s="145"/>
      <c r="DVK195" s="145"/>
      <c r="DVN195" s="145"/>
      <c r="DVQ195" s="145"/>
      <c r="DVT195" s="145"/>
      <c r="DVW195" s="145"/>
      <c r="DVZ195" s="145"/>
      <c r="DWC195" s="145"/>
      <c r="DWE195" s="145"/>
      <c r="DWR195" s="145"/>
      <c r="DWS195" s="145"/>
      <c r="DWT195" s="145"/>
      <c r="DWU195" s="145"/>
      <c r="DWV195" s="145"/>
      <c r="DWW195" s="145"/>
      <c r="DWX195" s="145"/>
      <c r="DWY195" s="145"/>
      <c r="DWZ195" s="145"/>
      <c r="DXA195" s="145"/>
      <c r="DXB195" s="145"/>
      <c r="DXC195" s="145"/>
      <c r="DXD195" s="145"/>
      <c r="DXE195" s="145"/>
      <c r="DXI195" s="145"/>
      <c r="DXK195" s="145"/>
      <c r="DXL195" s="145"/>
      <c r="DXM195" s="145"/>
      <c r="DXN195" s="145"/>
      <c r="DXQ195" s="145"/>
      <c r="DXS195" s="145"/>
      <c r="DXT195" s="145"/>
      <c r="DXU195" s="145"/>
      <c r="DXV195" s="145"/>
      <c r="DXW195" s="145"/>
      <c r="DXX195" s="145"/>
      <c r="DXY195" s="145"/>
      <c r="DXZ195" s="145"/>
      <c r="DYA195" s="145"/>
      <c r="DYB195" s="145"/>
      <c r="DYC195" s="145"/>
      <c r="DYD195" s="145"/>
      <c r="DYE195" s="145"/>
      <c r="DYH195" s="145"/>
      <c r="DYK195" s="145"/>
      <c r="DYN195" s="145"/>
      <c r="DYQ195" s="145"/>
      <c r="DYT195" s="145"/>
      <c r="DZF195" s="145"/>
      <c r="DZI195" s="145"/>
      <c r="DZL195" s="145"/>
      <c r="DZO195" s="145"/>
      <c r="DZX195" s="145"/>
      <c r="EAD195" s="145"/>
      <c r="EAG195" s="145"/>
      <c r="EAJ195" s="145"/>
      <c r="EAM195" s="145"/>
      <c r="EAS195" s="145"/>
      <c r="EAV195" s="145"/>
      <c r="EBB195" s="145"/>
      <c r="EBD195" s="145"/>
      <c r="EBE195" s="145"/>
      <c r="EBG195" s="145"/>
      <c r="EBJ195" s="145"/>
      <c r="EBM195" s="145"/>
      <c r="EBP195" s="145"/>
      <c r="EBX195" s="145"/>
      <c r="ECC195" s="145"/>
      <c r="ECL195" s="145"/>
      <c r="ECO195" s="145"/>
      <c r="ECW195" s="145"/>
      <c r="EDS195" s="145"/>
      <c r="EDT195" s="145"/>
      <c r="EDU195" s="145"/>
      <c r="EDV195" s="145"/>
      <c r="EDW195" s="145"/>
      <c r="EDX195" s="145"/>
      <c r="EEP195" s="145"/>
      <c r="EEQ195" s="145"/>
      <c r="EET195" s="145"/>
      <c r="EEW195" s="145"/>
      <c r="EEY195" s="145"/>
      <c r="EFA195" s="145"/>
      <c r="EFD195" s="145"/>
      <c r="EFG195" s="145"/>
      <c r="EFJ195" s="145"/>
      <c r="EFM195" s="145"/>
      <c r="EFP195" s="145"/>
      <c r="EFS195" s="145"/>
      <c r="EFV195" s="145"/>
      <c r="EFY195" s="145"/>
      <c r="EGA195" s="145"/>
      <c r="EGN195" s="145"/>
      <c r="EGO195" s="145"/>
      <c r="EGP195" s="145"/>
      <c r="EGQ195" s="145"/>
      <c r="EGR195" s="145"/>
      <c r="EGS195" s="145"/>
      <c r="EGT195" s="145"/>
      <c r="EGU195" s="145"/>
      <c r="EGV195" s="145"/>
      <c r="EGW195" s="145"/>
      <c r="EGX195" s="145"/>
      <c r="EGY195" s="145"/>
      <c r="EGZ195" s="145"/>
      <c r="EHA195" s="145"/>
      <c r="EHE195" s="145"/>
      <c r="EHG195" s="145"/>
      <c r="EHH195" s="145"/>
      <c r="EHI195" s="145"/>
      <c r="EHJ195" s="145"/>
      <c r="EHM195" s="145"/>
      <c r="EHO195" s="145"/>
      <c r="EHP195" s="145"/>
      <c r="EHQ195" s="145"/>
      <c r="EHR195" s="145"/>
      <c r="EHS195" s="145"/>
      <c r="EHT195" s="145"/>
      <c r="EHU195" s="145"/>
      <c r="EHV195" s="145"/>
      <c r="EHW195" s="145"/>
      <c r="EHX195" s="145"/>
      <c r="EHY195" s="145"/>
      <c r="EHZ195" s="145"/>
      <c r="EIA195" s="145"/>
      <c r="EID195" s="145"/>
      <c r="EIG195" s="145"/>
      <c r="EIJ195" s="145"/>
      <c r="EIM195" s="145"/>
      <c r="EIP195" s="145"/>
      <c r="EJB195" s="145"/>
      <c r="EJE195" s="145"/>
      <c r="EJH195" s="145"/>
      <c r="EJK195" s="145"/>
      <c r="EJT195" s="145"/>
      <c r="EJZ195" s="145"/>
      <c r="EKC195" s="145"/>
      <c r="EKF195" s="145"/>
      <c r="EKI195" s="145"/>
      <c r="EKO195" s="145"/>
      <c r="EKR195" s="145"/>
      <c r="EKX195" s="145"/>
      <c r="EKZ195" s="145"/>
      <c r="ELA195" s="145"/>
      <c r="ELC195" s="145"/>
      <c r="ELF195" s="145"/>
      <c r="ELI195" s="145"/>
      <c r="ELL195" s="145"/>
      <c r="ELT195" s="145"/>
      <c r="ELY195" s="145"/>
      <c r="EMH195" s="145"/>
      <c r="EMK195" s="145"/>
      <c r="EMS195" s="145"/>
      <c r="ENO195" s="145"/>
      <c r="ENP195" s="145"/>
      <c r="ENQ195" s="145"/>
      <c r="ENR195" s="145"/>
      <c r="ENS195" s="145"/>
      <c r="ENT195" s="145"/>
      <c r="EOL195" s="145"/>
      <c r="EOM195" s="145"/>
      <c r="EOP195" s="145"/>
      <c r="EOS195" s="145"/>
      <c r="EOU195" s="145"/>
      <c r="EOW195" s="145"/>
      <c r="EOZ195" s="145"/>
      <c r="EPC195" s="145"/>
      <c r="EPF195" s="145"/>
      <c r="EPI195" s="145"/>
      <c r="EPL195" s="145"/>
      <c r="EPO195" s="145"/>
      <c r="EPR195" s="145"/>
      <c r="EPU195" s="145"/>
      <c r="EPW195" s="145"/>
      <c r="EQJ195" s="145"/>
      <c r="EQK195" s="145"/>
      <c r="EQL195" s="145"/>
      <c r="EQM195" s="145"/>
      <c r="EQN195" s="145"/>
      <c r="EQO195" s="145"/>
      <c r="EQP195" s="145"/>
      <c r="EQQ195" s="145"/>
      <c r="EQR195" s="145"/>
      <c r="EQS195" s="145"/>
      <c r="EQT195" s="145"/>
      <c r="EQU195" s="145"/>
      <c r="EQV195" s="145"/>
      <c r="EQW195" s="145"/>
      <c r="ERA195" s="145"/>
      <c r="ERC195" s="145"/>
      <c r="ERD195" s="145"/>
      <c r="ERE195" s="145"/>
      <c r="ERF195" s="145"/>
      <c r="ERI195" s="145"/>
      <c r="ERK195" s="145"/>
      <c r="ERL195" s="145"/>
      <c r="ERM195" s="145"/>
      <c r="ERN195" s="145"/>
      <c r="ERO195" s="145"/>
      <c r="ERP195" s="145"/>
      <c r="ERQ195" s="145"/>
      <c r="ERR195" s="145"/>
      <c r="ERS195" s="145"/>
      <c r="ERT195" s="145"/>
      <c r="ERU195" s="145"/>
      <c r="ERV195" s="145"/>
      <c r="ERW195" s="145"/>
      <c r="ERZ195" s="145"/>
      <c r="ESC195" s="145"/>
      <c r="ESF195" s="145"/>
      <c r="ESI195" s="145"/>
      <c r="ESL195" s="145"/>
      <c r="ESX195" s="145"/>
      <c r="ETA195" s="145"/>
      <c r="ETD195" s="145"/>
      <c r="ETG195" s="145"/>
      <c r="ETP195" s="145"/>
      <c r="ETV195" s="145"/>
      <c r="ETY195" s="145"/>
      <c r="EUB195" s="145"/>
      <c r="EUE195" s="145"/>
      <c r="EUK195" s="145"/>
      <c r="EUN195" s="145"/>
      <c r="EUT195" s="145"/>
      <c r="EUV195" s="145"/>
      <c r="EUW195" s="145"/>
      <c r="EUY195" s="145"/>
      <c r="EVB195" s="145"/>
      <c r="EVE195" s="145"/>
      <c r="EVH195" s="145"/>
      <c r="EVP195" s="145"/>
      <c r="EVU195" s="145"/>
      <c r="EWD195" s="145"/>
      <c r="EWG195" s="145"/>
      <c r="EWO195" s="145"/>
      <c r="EXK195" s="145"/>
      <c r="EXL195" s="145"/>
      <c r="EXM195" s="145"/>
      <c r="EXN195" s="145"/>
      <c r="EXO195" s="145"/>
      <c r="EXP195" s="145"/>
      <c r="EYH195" s="145"/>
      <c r="EYI195" s="145"/>
      <c r="EYL195" s="145"/>
      <c r="EYO195" s="145"/>
      <c r="EYQ195" s="145"/>
      <c r="EYS195" s="145"/>
      <c r="EYV195" s="145"/>
      <c r="EYY195" s="145"/>
      <c r="EZB195" s="145"/>
      <c r="EZE195" s="145"/>
      <c r="EZH195" s="145"/>
      <c r="EZK195" s="145"/>
      <c r="EZN195" s="145"/>
      <c r="EZQ195" s="145"/>
      <c r="EZS195" s="145"/>
      <c r="FAF195" s="145"/>
      <c r="FAG195" s="145"/>
      <c r="FAH195" s="145"/>
      <c r="FAI195" s="145"/>
      <c r="FAJ195" s="145"/>
      <c r="FAK195" s="145"/>
      <c r="FAL195" s="145"/>
      <c r="FAM195" s="145"/>
      <c r="FAN195" s="145"/>
      <c r="FAO195" s="145"/>
      <c r="FAP195" s="145"/>
      <c r="FAQ195" s="145"/>
      <c r="FAR195" s="145"/>
      <c r="FAS195" s="145"/>
      <c r="FAW195" s="145"/>
      <c r="FAY195" s="145"/>
      <c r="FAZ195" s="145"/>
      <c r="FBA195" s="145"/>
      <c r="FBB195" s="145"/>
      <c r="FBE195" s="145"/>
      <c r="FBG195" s="145"/>
      <c r="FBH195" s="145"/>
      <c r="FBI195" s="145"/>
      <c r="FBJ195" s="145"/>
      <c r="FBK195" s="145"/>
      <c r="FBL195" s="145"/>
      <c r="FBM195" s="145"/>
      <c r="FBN195" s="145"/>
      <c r="FBO195" s="145"/>
      <c r="FBP195" s="145"/>
      <c r="FBQ195" s="145"/>
      <c r="FBR195" s="145"/>
      <c r="FBS195" s="145"/>
      <c r="FBV195" s="145"/>
      <c r="FBY195" s="145"/>
      <c r="FCB195" s="145"/>
      <c r="FCE195" s="145"/>
      <c r="FCH195" s="145"/>
      <c r="FCT195" s="145"/>
      <c r="FCW195" s="145"/>
      <c r="FCZ195" s="145"/>
      <c r="FDC195" s="145"/>
      <c r="FDL195" s="145"/>
      <c r="FDR195" s="145"/>
      <c r="FDU195" s="145"/>
      <c r="FDX195" s="145"/>
      <c r="FEA195" s="145"/>
      <c r="FEG195" s="145"/>
      <c r="FEJ195" s="145"/>
      <c r="FEP195" s="145"/>
      <c r="FER195" s="145"/>
      <c r="FES195" s="145"/>
      <c r="FEU195" s="145"/>
      <c r="FEX195" s="145"/>
      <c r="FFA195" s="145"/>
      <c r="FFD195" s="145"/>
      <c r="FFL195" s="145"/>
      <c r="FFQ195" s="145"/>
      <c r="FFZ195" s="145"/>
      <c r="FGC195" s="145"/>
      <c r="FGK195" s="145"/>
      <c r="FHG195" s="145"/>
      <c r="FHH195" s="145"/>
      <c r="FHI195" s="145"/>
      <c r="FHJ195" s="145"/>
      <c r="FHK195" s="145"/>
      <c r="FHL195" s="145"/>
      <c r="FID195" s="145"/>
      <c r="FIE195" s="145"/>
      <c r="FIH195" s="145"/>
      <c r="FIK195" s="145"/>
      <c r="FIM195" s="145"/>
      <c r="FIO195" s="145"/>
      <c r="FIR195" s="145"/>
      <c r="FIU195" s="145"/>
      <c r="FIX195" s="145"/>
      <c r="FJA195" s="145"/>
      <c r="FJD195" s="145"/>
      <c r="FJG195" s="145"/>
      <c r="FJJ195" s="145"/>
      <c r="FJM195" s="145"/>
      <c r="FJO195" s="145"/>
      <c r="FKB195" s="145"/>
      <c r="FKC195" s="145"/>
      <c r="FKD195" s="145"/>
      <c r="FKE195" s="145"/>
      <c r="FKF195" s="145"/>
      <c r="FKG195" s="145"/>
      <c r="FKH195" s="145"/>
      <c r="FKI195" s="145"/>
      <c r="FKJ195" s="145"/>
      <c r="FKK195" s="145"/>
      <c r="FKL195" s="145"/>
      <c r="FKM195" s="145"/>
      <c r="FKN195" s="145"/>
      <c r="FKO195" s="145"/>
      <c r="FKS195" s="145"/>
      <c r="FKU195" s="145"/>
      <c r="FKV195" s="145"/>
      <c r="FKW195" s="145"/>
      <c r="FKX195" s="145"/>
      <c r="FLA195" s="145"/>
      <c r="FLC195" s="145"/>
      <c r="FLD195" s="145"/>
      <c r="FLE195" s="145"/>
      <c r="FLF195" s="145"/>
      <c r="FLG195" s="145"/>
      <c r="FLH195" s="145"/>
      <c r="FLI195" s="145"/>
      <c r="FLJ195" s="145"/>
      <c r="FLK195" s="145"/>
      <c r="FLL195" s="145"/>
      <c r="FLM195" s="145"/>
      <c r="FLN195" s="145"/>
      <c r="FLO195" s="145"/>
      <c r="FLR195" s="145"/>
      <c r="FLU195" s="145"/>
      <c r="FLX195" s="145"/>
      <c r="FMA195" s="145"/>
      <c r="FMD195" s="145"/>
      <c r="FMP195" s="145"/>
      <c r="FMS195" s="145"/>
      <c r="FMV195" s="145"/>
      <c r="FMY195" s="145"/>
      <c r="FNH195" s="145"/>
      <c r="FNN195" s="145"/>
      <c r="FNQ195" s="145"/>
      <c r="FNT195" s="145"/>
      <c r="FNW195" s="145"/>
      <c r="FOC195" s="145"/>
      <c r="FOF195" s="145"/>
      <c r="FOL195" s="145"/>
      <c r="FON195" s="145"/>
      <c r="FOO195" s="145"/>
      <c r="FOQ195" s="145"/>
      <c r="FOT195" s="145"/>
      <c r="FOW195" s="145"/>
      <c r="FOZ195" s="145"/>
      <c r="FPH195" s="145"/>
      <c r="FPM195" s="145"/>
      <c r="FPV195" s="145"/>
      <c r="FPY195" s="145"/>
      <c r="FQG195" s="145"/>
      <c r="FRC195" s="145"/>
      <c r="FRD195" s="145"/>
      <c r="FRE195" s="145"/>
      <c r="FRF195" s="145"/>
      <c r="FRG195" s="145"/>
      <c r="FRH195" s="145"/>
      <c r="FRZ195" s="145"/>
      <c r="FSA195" s="145"/>
      <c r="FSD195" s="145"/>
      <c r="FSG195" s="145"/>
      <c r="FSI195" s="145"/>
      <c r="FSK195" s="145"/>
      <c r="FSN195" s="145"/>
      <c r="FSQ195" s="145"/>
      <c r="FST195" s="145"/>
      <c r="FSW195" s="145"/>
      <c r="FSZ195" s="145"/>
      <c r="FTC195" s="145"/>
      <c r="FTF195" s="145"/>
      <c r="FTI195" s="145"/>
      <c r="FTK195" s="145"/>
      <c r="FTX195" s="145"/>
      <c r="FTY195" s="145"/>
      <c r="FTZ195" s="145"/>
      <c r="FUA195" s="145"/>
      <c r="FUB195" s="145"/>
      <c r="FUC195" s="145"/>
      <c r="FUD195" s="145"/>
      <c r="FUE195" s="145"/>
      <c r="FUF195" s="145"/>
      <c r="FUG195" s="145"/>
      <c r="FUH195" s="145"/>
      <c r="FUI195" s="145"/>
      <c r="FUJ195" s="145"/>
      <c r="FUK195" s="145"/>
      <c r="FUO195" s="145"/>
      <c r="FUQ195" s="145"/>
      <c r="FUR195" s="145"/>
      <c r="FUS195" s="145"/>
      <c r="FUT195" s="145"/>
      <c r="FUW195" s="145"/>
      <c r="FUY195" s="145"/>
      <c r="FUZ195" s="145"/>
      <c r="FVA195" s="145"/>
      <c r="FVB195" s="145"/>
      <c r="FVC195" s="145"/>
      <c r="FVD195" s="145"/>
      <c r="FVE195" s="145"/>
      <c r="FVF195" s="145"/>
      <c r="FVG195" s="145"/>
      <c r="FVH195" s="145"/>
      <c r="FVI195" s="145"/>
      <c r="FVJ195" s="145"/>
      <c r="FVK195" s="145"/>
      <c r="FVN195" s="145"/>
      <c r="FVQ195" s="145"/>
      <c r="FVT195" s="145"/>
      <c r="FVW195" s="145"/>
      <c r="FVZ195" s="145"/>
      <c r="FWL195" s="145"/>
      <c r="FWO195" s="145"/>
      <c r="FWR195" s="145"/>
      <c r="FWU195" s="145"/>
      <c r="FXD195" s="145"/>
      <c r="FXJ195" s="145"/>
      <c r="FXM195" s="145"/>
      <c r="FXP195" s="145"/>
      <c r="FXS195" s="145"/>
      <c r="FXY195" s="145"/>
      <c r="FYB195" s="145"/>
      <c r="FYH195" s="145"/>
      <c r="FYJ195" s="145"/>
      <c r="FYK195" s="145"/>
      <c r="FYM195" s="145"/>
      <c r="FYP195" s="145"/>
      <c r="FYS195" s="145"/>
      <c r="FYV195" s="145"/>
      <c r="FZD195" s="145"/>
      <c r="FZI195" s="145"/>
      <c r="FZR195" s="145"/>
      <c r="FZU195" s="145"/>
      <c r="GAC195" s="145"/>
      <c r="GAY195" s="145"/>
      <c r="GAZ195" s="145"/>
      <c r="GBA195" s="145"/>
      <c r="GBB195" s="145"/>
      <c r="GBC195" s="145"/>
      <c r="GBD195" s="145"/>
      <c r="GBV195" s="145"/>
      <c r="GBW195" s="145"/>
      <c r="GBZ195" s="145"/>
      <c r="GCC195" s="145"/>
      <c r="GCE195" s="145"/>
      <c r="GCG195" s="145"/>
      <c r="GCJ195" s="145"/>
      <c r="GCM195" s="145"/>
      <c r="GCP195" s="145"/>
      <c r="GCS195" s="145"/>
      <c r="GCV195" s="145"/>
      <c r="GCY195" s="145"/>
      <c r="GDB195" s="145"/>
      <c r="GDE195" s="145"/>
      <c r="GDG195" s="145"/>
      <c r="GDT195" s="145"/>
      <c r="GDU195" s="145"/>
      <c r="GDV195" s="145"/>
      <c r="GDW195" s="145"/>
      <c r="GDX195" s="145"/>
      <c r="GDY195" s="145"/>
      <c r="GDZ195" s="145"/>
      <c r="GEA195" s="145"/>
      <c r="GEB195" s="145"/>
      <c r="GEC195" s="145"/>
      <c r="GED195" s="145"/>
      <c r="GEE195" s="145"/>
      <c r="GEF195" s="145"/>
      <c r="GEG195" s="145"/>
      <c r="GEK195" s="145"/>
      <c r="GEM195" s="145"/>
      <c r="GEN195" s="145"/>
      <c r="GEO195" s="145"/>
      <c r="GEP195" s="145"/>
      <c r="GES195" s="145"/>
      <c r="GEU195" s="145"/>
      <c r="GEV195" s="145"/>
      <c r="GEW195" s="145"/>
      <c r="GEX195" s="145"/>
      <c r="GEY195" s="145"/>
      <c r="GEZ195" s="145"/>
      <c r="GFA195" s="145"/>
      <c r="GFB195" s="145"/>
      <c r="GFC195" s="145"/>
      <c r="GFD195" s="145"/>
      <c r="GFE195" s="145"/>
      <c r="GFF195" s="145"/>
      <c r="GFG195" s="145"/>
      <c r="GFJ195" s="145"/>
      <c r="GFM195" s="145"/>
      <c r="GFP195" s="145"/>
      <c r="GFS195" s="145"/>
      <c r="GFV195" s="145"/>
      <c r="GGH195" s="145"/>
      <c r="GGK195" s="145"/>
      <c r="GGN195" s="145"/>
      <c r="GGQ195" s="145"/>
      <c r="GGZ195" s="145"/>
      <c r="GHF195" s="145"/>
      <c r="GHI195" s="145"/>
      <c r="GHL195" s="145"/>
      <c r="GHO195" s="145"/>
      <c r="GHU195" s="145"/>
      <c r="GHX195" s="145"/>
      <c r="GID195" s="145"/>
      <c r="GIF195" s="145"/>
      <c r="GIG195" s="145"/>
      <c r="GII195" s="145"/>
      <c r="GIL195" s="145"/>
      <c r="GIO195" s="145"/>
      <c r="GIR195" s="145"/>
      <c r="GIZ195" s="145"/>
      <c r="GJE195" s="145"/>
      <c r="GJN195" s="145"/>
      <c r="GJQ195" s="145"/>
      <c r="GJY195" s="145"/>
      <c r="GKU195" s="145"/>
      <c r="GKV195" s="145"/>
      <c r="GKW195" s="145"/>
      <c r="GKX195" s="145"/>
      <c r="GKY195" s="145"/>
      <c r="GKZ195" s="145"/>
      <c r="GLR195" s="145"/>
      <c r="GLS195" s="145"/>
      <c r="GLV195" s="145"/>
      <c r="GLY195" s="145"/>
      <c r="GMA195" s="145"/>
      <c r="GMC195" s="145"/>
      <c r="GMF195" s="145"/>
      <c r="GMI195" s="145"/>
      <c r="GML195" s="145"/>
      <c r="GMO195" s="145"/>
      <c r="GMR195" s="145"/>
      <c r="GMU195" s="145"/>
      <c r="GMX195" s="145"/>
      <c r="GNA195" s="145"/>
      <c r="GNC195" s="145"/>
      <c r="GNP195" s="145"/>
      <c r="GNQ195" s="145"/>
      <c r="GNR195" s="145"/>
      <c r="GNS195" s="145"/>
      <c r="GNT195" s="145"/>
      <c r="GNU195" s="145"/>
      <c r="GNV195" s="145"/>
      <c r="GNW195" s="145"/>
      <c r="GNX195" s="145"/>
      <c r="GNY195" s="145"/>
      <c r="GNZ195" s="145"/>
      <c r="GOA195" s="145"/>
      <c r="GOB195" s="145"/>
      <c r="GOC195" s="145"/>
      <c r="GOG195" s="145"/>
      <c r="GOI195" s="145"/>
      <c r="GOJ195" s="145"/>
      <c r="GOK195" s="145"/>
      <c r="GOL195" s="145"/>
      <c r="GOO195" s="145"/>
      <c r="GOQ195" s="145"/>
      <c r="GOR195" s="145"/>
      <c r="GOS195" s="145"/>
      <c r="GOT195" s="145"/>
      <c r="GOU195" s="145"/>
      <c r="GOV195" s="145"/>
      <c r="GOW195" s="145"/>
      <c r="GOX195" s="145"/>
      <c r="GOY195" s="145"/>
      <c r="GOZ195" s="145"/>
      <c r="GPA195" s="145"/>
      <c r="GPB195" s="145"/>
      <c r="GPC195" s="145"/>
      <c r="GPF195" s="145"/>
      <c r="GPI195" s="145"/>
      <c r="GPL195" s="145"/>
      <c r="GPO195" s="145"/>
      <c r="GPR195" s="145"/>
      <c r="GQD195" s="145"/>
      <c r="GQG195" s="145"/>
      <c r="GQJ195" s="145"/>
      <c r="GQM195" s="145"/>
      <c r="GQV195" s="145"/>
      <c r="GRB195" s="145"/>
      <c r="GRE195" s="145"/>
      <c r="GRH195" s="145"/>
      <c r="GRK195" s="145"/>
      <c r="GRQ195" s="145"/>
      <c r="GRT195" s="145"/>
      <c r="GRZ195" s="145"/>
      <c r="GSB195" s="145"/>
      <c r="GSC195" s="145"/>
      <c r="GSE195" s="145"/>
      <c r="GSH195" s="145"/>
      <c r="GSK195" s="145"/>
      <c r="GSN195" s="145"/>
      <c r="GSV195" s="145"/>
      <c r="GTA195" s="145"/>
      <c r="GTJ195" s="145"/>
      <c r="GTM195" s="145"/>
      <c r="GTU195" s="145"/>
      <c r="GUQ195" s="145"/>
      <c r="GUR195" s="145"/>
      <c r="GUS195" s="145"/>
      <c r="GUT195" s="145"/>
      <c r="GUU195" s="145"/>
      <c r="GUV195" s="145"/>
      <c r="GVN195" s="145"/>
      <c r="GVO195" s="145"/>
      <c r="GVR195" s="145"/>
      <c r="GVU195" s="145"/>
      <c r="GVW195" s="145"/>
      <c r="GVY195" s="145"/>
      <c r="GWB195" s="145"/>
      <c r="GWE195" s="145"/>
      <c r="GWH195" s="145"/>
      <c r="GWK195" s="145"/>
      <c r="GWN195" s="145"/>
      <c r="GWQ195" s="145"/>
      <c r="GWT195" s="145"/>
      <c r="GWW195" s="145"/>
      <c r="GWY195" s="145"/>
      <c r="GXL195" s="145"/>
      <c r="GXM195" s="145"/>
      <c r="GXN195" s="145"/>
      <c r="GXO195" s="145"/>
      <c r="GXP195" s="145"/>
      <c r="GXQ195" s="145"/>
      <c r="GXR195" s="145"/>
      <c r="GXS195" s="145"/>
      <c r="GXT195" s="145"/>
      <c r="GXU195" s="145"/>
      <c r="GXV195" s="145"/>
      <c r="GXW195" s="145"/>
      <c r="GXX195" s="145"/>
      <c r="GXY195" s="145"/>
      <c r="GYC195" s="145"/>
      <c r="GYE195" s="145"/>
      <c r="GYF195" s="145"/>
      <c r="GYG195" s="145"/>
      <c r="GYH195" s="145"/>
      <c r="GYK195" s="145"/>
      <c r="GYM195" s="145"/>
      <c r="GYN195" s="145"/>
      <c r="GYO195" s="145"/>
      <c r="GYP195" s="145"/>
      <c r="GYQ195" s="145"/>
      <c r="GYR195" s="145"/>
      <c r="GYS195" s="145"/>
      <c r="GYT195" s="145"/>
      <c r="GYU195" s="145"/>
      <c r="GYV195" s="145"/>
      <c r="GYW195" s="145"/>
      <c r="GYX195" s="145"/>
      <c r="GYY195" s="145"/>
      <c r="GZB195" s="145"/>
      <c r="GZE195" s="145"/>
      <c r="GZH195" s="145"/>
      <c r="GZK195" s="145"/>
      <c r="GZN195" s="145"/>
      <c r="GZZ195" s="145"/>
      <c r="HAC195" s="145"/>
      <c r="HAF195" s="145"/>
      <c r="HAI195" s="145"/>
      <c r="HAR195" s="145"/>
      <c r="HAX195" s="145"/>
      <c r="HBA195" s="145"/>
      <c r="HBD195" s="145"/>
      <c r="HBG195" s="145"/>
      <c r="HBM195" s="145"/>
      <c r="HBP195" s="145"/>
      <c r="HBV195" s="145"/>
      <c r="HBX195" s="145"/>
      <c r="HBY195" s="145"/>
      <c r="HCA195" s="145"/>
      <c r="HCD195" s="145"/>
      <c r="HCG195" s="145"/>
      <c r="HCJ195" s="145"/>
      <c r="HCR195" s="145"/>
      <c r="HCW195" s="145"/>
      <c r="HDF195" s="145"/>
      <c r="HDI195" s="145"/>
      <c r="HDQ195" s="145"/>
      <c r="HEM195" s="145"/>
      <c r="HEN195" s="145"/>
      <c r="HEO195" s="145"/>
      <c r="HEP195" s="145"/>
      <c r="HEQ195" s="145"/>
      <c r="HER195" s="145"/>
      <c r="HFJ195" s="145"/>
      <c r="HFK195" s="145"/>
      <c r="HFN195" s="145"/>
      <c r="HFQ195" s="145"/>
      <c r="HFS195" s="145"/>
      <c r="HFU195" s="145"/>
      <c r="HFX195" s="145"/>
      <c r="HGA195" s="145"/>
      <c r="HGD195" s="145"/>
      <c r="HGG195" s="145"/>
      <c r="HGJ195" s="145"/>
      <c r="HGM195" s="145"/>
      <c r="HGP195" s="145"/>
      <c r="HGS195" s="145"/>
      <c r="HGU195" s="145"/>
      <c r="HHH195" s="145"/>
      <c r="HHI195" s="145"/>
      <c r="HHJ195" s="145"/>
      <c r="HHK195" s="145"/>
      <c r="HHL195" s="145"/>
      <c r="HHM195" s="145"/>
      <c r="HHN195" s="145"/>
      <c r="HHO195" s="145"/>
      <c r="HHP195" s="145"/>
      <c r="HHQ195" s="145"/>
      <c r="HHR195" s="145"/>
      <c r="HHS195" s="145"/>
      <c r="HHT195" s="145"/>
      <c r="HHU195" s="145"/>
      <c r="HHY195" s="145"/>
      <c r="HIA195" s="145"/>
      <c r="HIB195" s="145"/>
      <c r="HIC195" s="145"/>
      <c r="HID195" s="145"/>
      <c r="HIG195" s="145"/>
      <c r="HII195" s="145"/>
      <c r="HIJ195" s="145"/>
      <c r="HIK195" s="145"/>
      <c r="HIL195" s="145"/>
      <c r="HIM195" s="145"/>
      <c r="HIN195" s="145"/>
      <c r="HIO195" s="145"/>
      <c r="HIP195" s="145"/>
      <c r="HIQ195" s="145"/>
      <c r="HIR195" s="145"/>
      <c r="HIS195" s="145"/>
      <c r="HIT195" s="145"/>
      <c r="HIU195" s="145"/>
      <c r="HIX195" s="145"/>
      <c r="HJA195" s="145"/>
      <c r="HJD195" s="145"/>
      <c r="HJG195" s="145"/>
      <c r="HJJ195" s="145"/>
      <c r="HJV195" s="145"/>
      <c r="HJY195" s="145"/>
      <c r="HKB195" s="145"/>
      <c r="HKE195" s="145"/>
      <c r="HKN195" s="145"/>
      <c r="HKT195" s="145"/>
      <c r="HKW195" s="145"/>
      <c r="HKZ195" s="145"/>
      <c r="HLC195" s="145"/>
      <c r="HLI195" s="145"/>
      <c r="HLL195" s="145"/>
      <c r="HLR195" s="145"/>
      <c r="HLT195" s="145"/>
      <c r="HLU195" s="145"/>
      <c r="HLW195" s="145"/>
      <c r="HLZ195" s="145"/>
      <c r="HMC195" s="145"/>
      <c r="HMF195" s="145"/>
      <c r="HMN195" s="145"/>
      <c r="HMS195" s="145"/>
      <c r="HNB195" s="145"/>
      <c r="HNE195" s="145"/>
      <c r="HNM195" s="145"/>
      <c r="HOI195" s="145"/>
      <c r="HOJ195" s="145"/>
      <c r="HOK195" s="145"/>
      <c r="HOL195" s="145"/>
      <c r="HOM195" s="145"/>
      <c r="HON195" s="145"/>
      <c r="HPF195" s="145"/>
      <c r="HPG195" s="145"/>
      <c r="HPJ195" s="145"/>
      <c r="HPM195" s="145"/>
      <c r="HPO195" s="145"/>
      <c r="HPQ195" s="145"/>
      <c r="HPT195" s="145"/>
      <c r="HPW195" s="145"/>
      <c r="HPZ195" s="145"/>
      <c r="HQC195" s="145"/>
      <c r="HQF195" s="145"/>
      <c r="HQI195" s="145"/>
      <c r="HQL195" s="145"/>
      <c r="HQO195" s="145"/>
      <c r="HQQ195" s="145"/>
      <c r="HRD195" s="145"/>
      <c r="HRE195" s="145"/>
      <c r="HRF195" s="145"/>
      <c r="HRG195" s="145"/>
      <c r="HRH195" s="145"/>
      <c r="HRI195" s="145"/>
      <c r="HRJ195" s="145"/>
      <c r="HRK195" s="145"/>
      <c r="HRL195" s="145"/>
      <c r="HRM195" s="145"/>
      <c r="HRN195" s="145"/>
      <c r="HRO195" s="145"/>
      <c r="HRP195" s="145"/>
      <c r="HRQ195" s="145"/>
      <c r="HRU195" s="145"/>
      <c r="HRW195" s="145"/>
      <c r="HRX195" s="145"/>
      <c r="HRY195" s="145"/>
      <c r="HRZ195" s="145"/>
      <c r="HSC195" s="145"/>
      <c r="HSE195" s="145"/>
      <c r="HSF195" s="145"/>
      <c r="HSG195" s="145"/>
      <c r="HSH195" s="145"/>
      <c r="HSI195" s="145"/>
      <c r="HSJ195" s="145"/>
      <c r="HSK195" s="145"/>
      <c r="HSL195" s="145"/>
      <c r="HSM195" s="145"/>
      <c r="HSN195" s="145"/>
      <c r="HSO195" s="145"/>
      <c r="HSP195" s="145"/>
      <c r="HSQ195" s="145"/>
      <c r="HST195" s="145"/>
      <c r="HSW195" s="145"/>
      <c r="HSZ195" s="145"/>
      <c r="HTC195" s="145"/>
      <c r="HTF195" s="145"/>
      <c r="HTR195" s="145"/>
      <c r="HTU195" s="145"/>
      <c r="HTX195" s="145"/>
      <c r="HUA195" s="145"/>
      <c r="HUJ195" s="145"/>
      <c r="HUP195" s="145"/>
      <c r="HUS195" s="145"/>
      <c r="HUV195" s="145"/>
      <c r="HUY195" s="145"/>
      <c r="HVE195" s="145"/>
      <c r="HVH195" s="145"/>
      <c r="HVN195" s="145"/>
      <c r="HVP195" s="145"/>
      <c r="HVQ195" s="145"/>
      <c r="HVS195" s="145"/>
      <c r="HVV195" s="145"/>
      <c r="HVY195" s="145"/>
      <c r="HWB195" s="145"/>
      <c r="HWJ195" s="145"/>
      <c r="HWO195" s="145"/>
      <c r="HWX195" s="145"/>
      <c r="HXA195" s="145"/>
      <c r="HXI195" s="145"/>
      <c r="HYE195" s="145"/>
      <c r="HYF195" s="145"/>
      <c r="HYG195" s="145"/>
      <c r="HYH195" s="145"/>
      <c r="HYI195" s="145"/>
      <c r="HYJ195" s="145"/>
      <c r="HZB195" s="145"/>
      <c r="HZC195" s="145"/>
      <c r="HZF195" s="145"/>
      <c r="HZI195" s="145"/>
      <c r="HZK195" s="145"/>
      <c r="HZM195" s="145"/>
      <c r="HZP195" s="145"/>
      <c r="HZS195" s="145"/>
      <c r="HZV195" s="145"/>
      <c r="HZY195" s="145"/>
      <c r="IAB195" s="145"/>
      <c r="IAE195" s="145"/>
      <c r="IAH195" s="145"/>
      <c r="IAK195" s="145"/>
      <c r="IAM195" s="145"/>
      <c r="IAZ195" s="145"/>
      <c r="IBA195" s="145"/>
      <c r="IBB195" s="145"/>
      <c r="IBC195" s="145"/>
      <c r="IBD195" s="145"/>
      <c r="IBE195" s="145"/>
      <c r="IBF195" s="145"/>
      <c r="IBG195" s="145"/>
      <c r="IBH195" s="145"/>
      <c r="IBI195" s="145"/>
      <c r="IBJ195" s="145"/>
      <c r="IBK195" s="145"/>
      <c r="IBL195" s="145"/>
      <c r="IBM195" s="145"/>
      <c r="IBQ195" s="145"/>
      <c r="IBS195" s="145"/>
      <c r="IBT195" s="145"/>
      <c r="IBU195" s="145"/>
      <c r="IBV195" s="145"/>
      <c r="IBY195" s="145"/>
      <c r="ICA195" s="145"/>
      <c r="ICB195" s="145"/>
      <c r="ICC195" s="145"/>
      <c r="ICD195" s="145"/>
      <c r="ICE195" s="145"/>
      <c r="ICF195" s="145"/>
      <c r="ICG195" s="145"/>
      <c r="ICH195" s="145"/>
      <c r="ICI195" s="145"/>
      <c r="ICJ195" s="145"/>
      <c r="ICK195" s="145"/>
      <c r="ICL195" s="145"/>
      <c r="ICM195" s="145"/>
      <c r="ICP195" s="145"/>
      <c r="ICS195" s="145"/>
      <c r="ICV195" s="145"/>
      <c r="ICY195" s="145"/>
      <c r="IDB195" s="145"/>
      <c r="IDN195" s="145"/>
      <c r="IDQ195" s="145"/>
      <c r="IDT195" s="145"/>
      <c r="IDW195" s="145"/>
      <c r="IEF195" s="145"/>
      <c r="IEL195" s="145"/>
      <c r="IEO195" s="145"/>
      <c r="IER195" s="145"/>
      <c r="IEU195" s="145"/>
      <c r="IFA195" s="145"/>
      <c r="IFD195" s="145"/>
      <c r="IFJ195" s="145"/>
      <c r="IFL195" s="145"/>
      <c r="IFM195" s="145"/>
      <c r="IFO195" s="145"/>
      <c r="IFR195" s="145"/>
      <c r="IFU195" s="145"/>
      <c r="IFX195" s="145"/>
      <c r="IGF195" s="145"/>
      <c r="IGK195" s="145"/>
      <c r="IGT195" s="145"/>
      <c r="IGW195" s="145"/>
      <c r="IHE195" s="145"/>
      <c r="IIA195" s="145"/>
      <c r="IIB195" s="145"/>
      <c r="IIC195" s="145"/>
      <c r="IID195" s="145"/>
      <c r="IIE195" s="145"/>
      <c r="IIF195" s="145"/>
      <c r="IIX195" s="145"/>
      <c r="IIY195" s="145"/>
      <c r="IJB195" s="145"/>
      <c r="IJE195" s="145"/>
      <c r="IJG195" s="145"/>
      <c r="IJI195" s="145"/>
      <c r="IJL195" s="145"/>
      <c r="IJO195" s="145"/>
      <c r="IJR195" s="145"/>
      <c r="IJU195" s="145"/>
      <c r="IJX195" s="145"/>
      <c r="IKA195" s="145"/>
      <c r="IKD195" s="145"/>
      <c r="IKG195" s="145"/>
      <c r="IKI195" s="145"/>
      <c r="IKV195" s="145"/>
      <c r="IKW195" s="145"/>
      <c r="IKX195" s="145"/>
      <c r="IKY195" s="145"/>
      <c r="IKZ195" s="145"/>
      <c r="ILA195" s="145"/>
      <c r="ILB195" s="145"/>
      <c r="ILC195" s="145"/>
      <c r="ILD195" s="145"/>
      <c r="ILE195" s="145"/>
      <c r="ILF195" s="145"/>
      <c r="ILG195" s="145"/>
      <c r="ILH195" s="145"/>
      <c r="ILI195" s="145"/>
      <c r="ILM195" s="145"/>
      <c r="ILO195" s="145"/>
      <c r="ILP195" s="145"/>
      <c r="ILQ195" s="145"/>
      <c r="ILR195" s="145"/>
      <c r="ILU195" s="145"/>
      <c r="ILW195" s="145"/>
      <c r="ILX195" s="145"/>
      <c r="ILY195" s="145"/>
      <c r="ILZ195" s="145"/>
      <c r="IMA195" s="145"/>
      <c r="IMB195" s="145"/>
      <c r="IMC195" s="145"/>
      <c r="IMD195" s="145"/>
      <c r="IME195" s="145"/>
      <c r="IMF195" s="145"/>
      <c r="IMG195" s="145"/>
      <c r="IMH195" s="145"/>
      <c r="IMI195" s="145"/>
      <c r="IML195" s="145"/>
      <c r="IMO195" s="145"/>
      <c r="IMR195" s="145"/>
      <c r="IMU195" s="145"/>
      <c r="IMX195" s="145"/>
      <c r="INJ195" s="145"/>
      <c r="INM195" s="145"/>
      <c r="INP195" s="145"/>
      <c r="INS195" s="145"/>
      <c r="IOB195" s="145"/>
      <c r="IOH195" s="145"/>
      <c r="IOK195" s="145"/>
      <c r="ION195" s="145"/>
      <c r="IOQ195" s="145"/>
      <c r="IOW195" s="145"/>
      <c r="IOZ195" s="145"/>
      <c r="IPF195" s="145"/>
      <c r="IPH195" s="145"/>
      <c r="IPI195" s="145"/>
      <c r="IPK195" s="145"/>
      <c r="IPN195" s="145"/>
      <c r="IPQ195" s="145"/>
      <c r="IPT195" s="145"/>
      <c r="IQB195" s="145"/>
      <c r="IQG195" s="145"/>
      <c r="IQP195" s="145"/>
      <c r="IQS195" s="145"/>
      <c r="IRA195" s="145"/>
      <c r="IRW195" s="145"/>
      <c r="IRX195" s="145"/>
      <c r="IRY195" s="145"/>
      <c r="IRZ195" s="145"/>
      <c r="ISA195" s="145"/>
      <c r="ISB195" s="145"/>
      <c r="IST195" s="145"/>
      <c r="ISU195" s="145"/>
      <c r="ISX195" s="145"/>
      <c r="ITA195" s="145"/>
      <c r="ITC195" s="145"/>
      <c r="ITE195" s="145"/>
      <c r="ITH195" s="145"/>
      <c r="ITK195" s="145"/>
      <c r="ITN195" s="145"/>
      <c r="ITQ195" s="145"/>
      <c r="ITT195" s="145"/>
      <c r="ITW195" s="145"/>
      <c r="ITZ195" s="145"/>
      <c r="IUC195" s="145"/>
      <c r="IUE195" s="145"/>
      <c r="IUR195" s="145"/>
      <c r="IUS195" s="145"/>
      <c r="IUT195" s="145"/>
      <c r="IUU195" s="145"/>
      <c r="IUV195" s="145"/>
      <c r="IUW195" s="145"/>
      <c r="IUX195" s="145"/>
      <c r="IUY195" s="145"/>
      <c r="IUZ195" s="145"/>
      <c r="IVA195" s="145"/>
      <c r="IVB195" s="145"/>
      <c r="IVC195" s="145"/>
      <c r="IVD195" s="145"/>
      <c r="IVE195" s="145"/>
      <c r="IVI195" s="145"/>
      <c r="IVK195" s="145"/>
      <c r="IVL195" s="145"/>
      <c r="IVM195" s="145"/>
      <c r="IVN195" s="145"/>
      <c r="IVQ195" s="145"/>
      <c r="IVS195" s="145"/>
      <c r="IVT195" s="145"/>
      <c r="IVU195" s="145"/>
      <c r="IVV195" s="145"/>
      <c r="IVW195" s="145"/>
      <c r="IVX195" s="145"/>
      <c r="IVY195" s="145"/>
      <c r="IVZ195" s="145"/>
      <c r="IWA195" s="145"/>
      <c r="IWB195" s="145"/>
      <c r="IWC195" s="145"/>
      <c r="IWD195" s="145"/>
      <c r="IWE195" s="145"/>
      <c r="IWH195" s="145"/>
      <c r="IWK195" s="145"/>
      <c r="IWN195" s="145"/>
      <c r="IWQ195" s="145"/>
      <c r="IWT195" s="145"/>
      <c r="IXF195" s="145"/>
      <c r="IXI195" s="145"/>
      <c r="IXL195" s="145"/>
      <c r="IXO195" s="145"/>
      <c r="IXX195" s="145"/>
      <c r="IYD195" s="145"/>
      <c r="IYG195" s="145"/>
      <c r="IYJ195" s="145"/>
      <c r="IYM195" s="145"/>
      <c r="IYS195" s="145"/>
      <c r="IYV195" s="145"/>
      <c r="IZB195" s="145"/>
      <c r="IZD195" s="145"/>
      <c r="IZE195" s="145"/>
      <c r="IZG195" s="145"/>
      <c r="IZJ195" s="145"/>
      <c r="IZM195" s="145"/>
      <c r="IZP195" s="145"/>
      <c r="IZX195" s="145"/>
      <c r="JAC195" s="145"/>
      <c r="JAL195" s="145"/>
      <c r="JAO195" s="145"/>
      <c r="JAW195" s="145"/>
      <c r="JBS195" s="145"/>
      <c r="JBT195" s="145"/>
      <c r="JBU195" s="145"/>
      <c r="JBV195" s="145"/>
      <c r="JBW195" s="145"/>
      <c r="JBX195" s="145"/>
      <c r="JCP195" s="145"/>
      <c r="JCQ195" s="145"/>
      <c r="JCT195" s="145"/>
      <c r="JCW195" s="145"/>
      <c r="JCY195" s="145"/>
      <c r="JDA195" s="145"/>
      <c r="JDD195" s="145"/>
      <c r="JDG195" s="145"/>
      <c r="JDJ195" s="145"/>
      <c r="JDM195" s="145"/>
      <c r="JDP195" s="145"/>
      <c r="JDS195" s="145"/>
      <c r="JDV195" s="145"/>
      <c r="JDY195" s="145"/>
      <c r="JEA195" s="145"/>
      <c r="JEN195" s="145"/>
      <c r="JEO195" s="145"/>
      <c r="JEP195" s="145"/>
      <c r="JEQ195" s="145"/>
      <c r="JER195" s="145"/>
      <c r="JES195" s="145"/>
      <c r="JET195" s="145"/>
      <c r="JEU195" s="145"/>
      <c r="JEV195" s="145"/>
      <c r="JEW195" s="145"/>
      <c r="JEX195" s="145"/>
      <c r="JEY195" s="145"/>
      <c r="JEZ195" s="145"/>
      <c r="JFA195" s="145"/>
      <c r="JFE195" s="145"/>
      <c r="JFG195" s="145"/>
      <c r="JFH195" s="145"/>
      <c r="JFI195" s="145"/>
      <c r="JFJ195" s="145"/>
      <c r="JFM195" s="145"/>
      <c r="JFO195" s="145"/>
      <c r="JFP195" s="145"/>
      <c r="JFQ195" s="145"/>
      <c r="JFR195" s="145"/>
      <c r="JFS195" s="145"/>
      <c r="JFT195" s="145"/>
      <c r="JFU195" s="145"/>
      <c r="JFV195" s="145"/>
      <c r="JFW195" s="145"/>
      <c r="JFX195" s="145"/>
      <c r="JFY195" s="145"/>
      <c r="JFZ195" s="145"/>
      <c r="JGA195" s="145"/>
      <c r="JGD195" s="145"/>
      <c r="JGG195" s="145"/>
      <c r="JGJ195" s="145"/>
      <c r="JGM195" s="145"/>
      <c r="JGP195" s="145"/>
      <c r="JHB195" s="145"/>
      <c r="JHE195" s="145"/>
      <c r="JHH195" s="145"/>
      <c r="JHK195" s="145"/>
      <c r="JHT195" s="145"/>
      <c r="JHZ195" s="145"/>
      <c r="JIC195" s="145"/>
      <c r="JIF195" s="145"/>
      <c r="JII195" s="145"/>
      <c r="JIO195" s="145"/>
      <c r="JIR195" s="145"/>
      <c r="JIX195" s="145"/>
      <c r="JIZ195" s="145"/>
      <c r="JJA195" s="145"/>
      <c r="JJC195" s="145"/>
      <c r="JJF195" s="145"/>
      <c r="JJI195" s="145"/>
      <c r="JJL195" s="145"/>
      <c r="JJT195" s="145"/>
      <c r="JJY195" s="145"/>
      <c r="JKH195" s="145"/>
      <c r="JKK195" s="145"/>
      <c r="JKS195" s="145"/>
      <c r="JLO195" s="145"/>
      <c r="JLP195" s="145"/>
      <c r="JLQ195" s="145"/>
      <c r="JLR195" s="145"/>
      <c r="JLS195" s="145"/>
      <c r="JLT195" s="145"/>
      <c r="JML195" s="145"/>
      <c r="JMM195" s="145"/>
      <c r="JMP195" s="145"/>
      <c r="JMS195" s="145"/>
      <c r="JMU195" s="145"/>
      <c r="JMW195" s="145"/>
      <c r="JMZ195" s="145"/>
      <c r="JNC195" s="145"/>
      <c r="JNF195" s="145"/>
      <c r="JNI195" s="145"/>
      <c r="JNL195" s="145"/>
      <c r="JNO195" s="145"/>
      <c r="JNR195" s="145"/>
      <c r="JNU195" s="145"/>
      <c r="JNW195" s="145"/>
      <c r="JOJ195" s="145"/>
      <c r="JOK195" s="145"/>
      <c r="JOL195" s="145"/>
      <c r="JOM195" s="145"/>
      <c r="JON195" s="145"/>
      <c r="JOO195" s="145"/>
      <c r="JOP195" s="145"/>
      <c r="JOQ195" s="145"/>
      <c r="JOR195" s="145"/>
      <c r="JOS195" s="145"/>
      <c r="JOT195" s="145"/>
      <c r="JOU195" s="145"/>
      <c r="JOV195" s="145"/>
      <c r="JOW195" s="145"/>
      <c r="JPA195" s="145"/>
      <c r="JPC195" s="145"/>
      <c r="JPD195" s="145"/>
      <c r="JPE195" s="145"/>
      <c r="JPF195" s="145"/>
      <c r="JPI195" s="145"/>
      <c r="JPK195" s="145"/>
      <c r="JPL195" s="145"/>
      <c r="JPM195" s="145"/>
      <c r="JPN195" s="145"/>
      <c r="JPO195" s="145"/>
      <c r="JPP195" s="145"/>
      <c r="JPQ195" s="145"/>
      <c r="JPR195" s="145"/>
      <c r="JPS195" s="145"/>
      <c r="JPT195" s="145"/>
      <c r="JPU195" s="145"/>
      <c r="JPV195" s="145"/>
      <c r="JPW195" s="145"/>
      <c r="JPZ195" s="145"/>
      <c r="JQC195" s="145"/>
      <c r="JQF195" s="145"/>
      <c r="JQI195" s="145"/>
      <c r="JQL195" s="145"/>
      <c r="JQX195" s="145"/>
      <c r="JRA195" s="145"/>
      <c r="JRD195" s="145"/>
      <c r="JRG195" s="145"/>
      <c r="JRP195" s="145"/>
      <c r="JRV195" s="145"/>
      <c r="JRY195" s="145"/>
      <c r="JSB195" s="145"/>
      <c r="JSE195" s="145"/>
      <c r="JSK195" s="145"/>
      <c r="JSN195" s="145"/>
      <c r="JST195" s="145"/>
      <c r="JSV195" s="145"/>
      <c r="JSW195" s="145"/>
      <c r="JSY195" s="145"/>
      <c r="JTB195" s="145"/>
      <c r="JTE195" s="145"/>
      <c r="JTH195" s="145"/>
      <c r="JTP195" s="145"/>
      <c r="JTU195" s="145"/>
      <c r="JUD195" s="145"/>
      <c r="JUG195" s="145"/>
      <c r="JUO195" s="145"/>
      <c r="JVK195" s="145"/>
      <c r="JVL195" s="145"/>
      <c r="JVM195" s="145"/>
      <c r="JVN195" s="145"/>
      <c r="JVO195" s="145"/>
      <c r="JVP195" s="145"/>
      <c r="JWH195" s="145"/>
      <c r="JWI195" s="145"/>
      <c r="JWL195" s="145"/>
      <c r="JWO195" s="145"/>
      <c r="JWQ195" s="145"/>
      <c r="JWS195" s="145"/>
      <c r="JWV195" s="145"/>
      <c r="JWY195" s="145"/>
      <c r="JXB195" s="145"/>
      <c r="JXE195" s="145"/>
      <c r="JXH195" s="145"/>
      <c r="JXK195" s="145"/>
      <c r="JXN195" s="145"/>
      <c r="JXQ195" s="145"/>
      <c r="JXS195" s="145"/>
      <c r="JYF195" s="145"/>
      <c r="JYG195" s="145"/>
      <c r="JYH195" s="145"/>
      <c r="JYI195" s="145"/>
      <c r="JYJ195" s="145"/>
      <c r="JYK195" s="145"/>
      <c r="JYL195" s="145"/>
      <c r="JYM195" s="145"/>
      <c r="JYN195" s="145"/>
      <c r="JYO195" s="145"/>
      <c r="JYP195" s="145"/>
      <c r="JYQ195" s="145"/>
      <c r="JYR195" s="145"/>
      <c r="JYS195" s="145"/>
      <c r="JYW195" s="145"/>
      <c r="JYY195" s="145"/>
      <c r="JYZ195" s="145"/>
      <c r="JZA195" s="145"/>
      <c r="JZB195" s="145"/>
      <c r="JZE195" s="145"/>
      <c r="JZG195" s="145"/>
      <c r="JZH195" s="145"/>
      <c r="JZI195" s="145"/>
      <c r="JZJ195" s="145"/>
      <c r="JZK195" s="145"/>
      <c r="JZL195" s="145"/>
      <c r="JZM195" s="145"/>
      <c r="JZN195" s="145"/>
      <c r="JZO195" s="145"/>
      <c r="JZP195" s="145"/>
      <c r="JZQ195" s="145"/>
      <c r="JZR195" s="145"/>
      <c r="JZS195" s="145"/>
      <c r="JZV195" s="145"/>
      <c r="JZY195" s="145"/>
      <c r="KAB195" s="145"/>
      <c r="KAE195" s="145"/>
      <c r="KAH195" s="145"/>
      <c r="KAT195" s="145"/>
      <c r="KAW195" s="145"/>
      <c r="KAZ195" s="145"/>
      <c r="KBC195" s="145"/>
      <c r="KBL195" s="145"/>
      <c r="KBR195" s="145"/>
      <c r="KBU195" s="145"/>
      <c r="KBX195" s="145"/>
      <c r="KCA195" s="145"/>
      <c r="KCG195" s="145"/>
      <c r="KCJ195" s="145"/>
      <c r="KCP195" s="145"/>
      <c r="KCR195" s="145"/>
      <c r="KCS195" s="145"/>
      <c r="KCU195" s="145"/>
      <c r="KCX195" s="145"/>
      <c r="KDA195" s="145"/>
      <c r="KDD195" s="145"/>
      <c r="KDL195" s="145"/>
      <c r="KDQ195" s="145"/>
      <c r="KDZ195" s="145"/>
      <c r="KEC195" s="145"/>
      <c r="KEK195" s="145"/>
      <c r="KFG195" s="145"/>
      <c r="KFH195" s="145"/>
      <c r="KFI195" s="145"/>
      <c r="KFJ195" s="145"/>
      <c r="KFK195" s="145"/>
      <c r="KFL195" s="145"/>
      <c r="KGD195" s="145"/>
      <c r="KGE195" s="145"/>
      <c r="KGH195" s="145"/>
      <c r="KGK195" s="145"/>
      <c r="KGM195" s="145"/>
      <c r="KGO195" s="145"/>
      <c r="KGR195" s="145"/>
      <c r="KGU195" s="145"/>
      <c r="KGX195" s="145"/>
      <c r="KHA195" s="145"/>
      <c r="KHD195" s="145"/>
      <c r="KHG195" s="145"/>
      <c r="KHJ195" s="145"/>
      <c r="KHM195" s="145"/>
      <c r="KHO195" s="145"/>
      <c r="KIB195" s="145"/>
      <c r="KIC195" s="145"/>
      <c r="KID195" s="145"/>
      <c r="KIE195" s="145"/>
      <c r="KIF195" s="145"/>
      <c r="KIG195" s="145"/>
      <c r="KIH195" s="145"/>
      <c r="KII195" s="145"/>
      <c r="KIJ195" s="145"/>
      <c r="KIK195" s="145"/>
      <c r="KIL195" s="145"/>
      <c r="KIM195" s="145"/>
      <c r="KIN195" s="145"/>
      <c r="KIO195" s="145"/>
      <c r="KIS195" s="145"/>
      <c r="KIU195" s="145"/>
      <c r="KIV195" s="145"/>
      <c r="KIW195" s="145"/>
      <c r="KIX195" s="145"/>
      <c r="KJA195" s="145"/>
      <c r="KJC195" s="145"/>
      <c r="KJD195" s="145"/>
      <c r="KJE195" s="145"/>
      <c r="KJF195" s="145"/>
      <c r="KJG195" s="145"/>
      <c r="KJH195" s="145"/>
      <c r="KJI195" s="145"/>
      <c r="KJJ195" s="145"/>
      <c r="KJK195" s="145"/>
      <c r="KJL195" s="145"/>
      <c r="KJM195" s="145"/>
      <c r="KJN195" s="145"/>
      <c r="KJO195" s="145"/>
      <c r="KJR195" s="145"/>
      <c r="KJU195" s="145"/>
      <c r="KJX195" s="145"/>
      <c r="KKA195" s="145"/>
      <c r="KKD195" s="145"/>
      <c r="KKP195" s="145"/>
      <c r="KKS195" s="145"/>
      <c r="KKV195" s="145"/>
      <c r="KKY195" s="145"/>
      <c r="KLH195" s="145"/>
      <c r="KLN195" s="145"/>
      <c r="KLQ195" s="145"/>
      <c r="KLT195" s="145"/>
      <c r="KLW195" s="145"/>
      <c r="KMC195" s="145"/>
      <c r="KMF195" s="145"/>
      <c r="KML195" s="145"/>
      <c r="KMN195" s="145"/>
      <c r="KMO195" s="145"/>
      <c r="KMQ195" s="145"/>
      <c r="KMT195" s="145"/>
      <c r="KMW195" s="145"/>
      <c r="KMZ195" s="145"/>
      <c r="KNH195" s="145"/>
      <c r="KNM195" s="145"/>
      <c r="KNV195" s="145"/>
      <c r="KNY195" s="145"/>
      <c r="KOG195" s="145"/>
      <c r="KPC195" s="145"/>
      <c r="KPD195" s="145"/>
      <c r="KPE195" s="145"/>
      <c r="KPF195" s="145"/>
      <c r="KPG195" s="145"/>
      <c r="KPH195" s="145"/>
      <c r="KPZ195" s="145"/>
      <c r="KQA195" s="145"/>
      <c r="KQD195" s="145"/>
      <c r="KQG195" s="145"/>
      <c r="KQI195" s="145"/>
      <c r="KQK195" s="145"/>
      <c r="KQN195" s="145"/>
      <c r="KQQ195" s="145"/>
      <c r="KQT195" s="145"/>
      <c r="KQW195" s="145"/>
      <c r="KQZ195" s="145"/>
      <c r="KRC195" s="145"/>
      <c r="KRF195" s="145"/>
      <c r="KRI195" s="145"/>
      <c r="KRK195" s="145"/>
      <c r="KRX195" s="145"/>
      <c r="KRY195" s="145"/>
      <c r="KRZ195" s="145"/>
      <c r="KSA195" s="145"/>
      <c r="KSB195" s="145"/>
      <c r="KSC195" s="145"/>
      <c r="KSD195" s="145"/>
      <c r="KSE195" s="145"/>
      <c r="KSF195" s="145"/>
      <c r="KSG195" s="145"/>
      <c r="KSH195" s="145"/>
      <c r="KSI195" s="145"/>
      <c r="KSJ195" s="145"/>
      <c r="KSK195" s="145"/>
      <c r="KSO195" s="145"/>
      <c r="KSQ195" s="145"/>
      <c r="KSR195" s="145"/>
      <c r="KSS195" s="145"/>
      <c r="KST195" s="145"/>
      <c r="KSW195" s="145"/>
      <c r="KSY195" s="145"/>
      <c r="KSZ195" s="145"/>
      <c r="KTA195" s="145"/>
      <c r="KTB195" s="145"/>
      <c r="KTC195" s="145"/>
      <c r="KTD195" s="145"/>
      <c r="KTE195" s="145"/>
      <c r="KTF195" s="145"/>
      <c r="KTG195" s="145"/>
      <c r="KTH195" s="145"/>
      <c r="KTI195" s="145"/>
      <c r="KTJ195" s="145"/>
      <c r="KTK195" s="145"/>
      <c r="KTN195" s="145"/>
      <c r="KTQ195" s="145"/>
      <c r="KTT195" s="145"/>
      <c r="KTW195" s="145"/>
      <c r="KTZ195" s="145"/>
      <c r="KUL195" s="145"/>
      <c r="KUO195" s="145"/>
      <c r="KUR195" s="145"/>
      <c r="KUU195" s="145"/>
      <c r="KVD195" s="145"/>
      <c r="KVJ195" s="145"/>
      <c r="KVM195" s="145"/>
      <c r="KVP195" s="145"/>
      <c r="KVS195" s="145"/>
      <c r="KVY195" s="145"/>
      <c r="KWB195" s="145"/>
      <c r="KWH195" s="145"/>
      <c r="KWJ195" s="145"/>
      <c r="KWK195" s="145"/>
      <c r="KWM195" s="145"/>
      <c r="KWP195" s="145"/>
      <c r="KWS195" s="145"/>
      <c r="KWV195" s="145"/>
      <c r="KXD195" s="145"/>
      <c r="KXI195" s="145"/>
      <c r="KXR195" s="145"/>
      <c r="KXU195" s="145"/>
      <c r="KYC195" s="145"/>
      <c r="KYY195" s="145"/>
      <c r="KYZ195" s="145"/>
      <c r="KZA195" s="145"/>
      <c r="KZB195" s="145"/>
      <c r="KZC195" s="145"/>
      <c r="KZD195" s="145"/>
      <c r="KZV195" s="145"/>
      <c r="KZW195" s="145"/>
      <c r="KZZ195" s="145"/>
      <c r="LAC195" s="145"/>
      <c r="LAE195" s="145"/>
      <c r="LAG195" s="145"/>
      <c r="LAJ195" s="145"/>
      <c r="LAM195" s="145"/>
      <c r="LAP195" s="145"/>
      <c r="LAS195" s="145"/>
      <c r="LAV195" s="145"/>
      <c r="LAY195" s="145"/>
      <c r="LBB195" s="145"/>
      <c r="LBE195" s="145"/>
      <c r="LBG195" s="145"/>
      <c r="LBT195" s="145"/>
      <c r="LBU195" s="145"/>
      <c r="LBV195" s="145"/>
      <c r="LBW195" s="145"/>
      <c r="LBX195" s="145"/>
      <c r="LBY195" s="145"/>
      <c r="LBZ195" s="145"/>
      <c r="LCA195" s="145"/>
      <c r="LCB195" s="145"/>
      <c r="LCC195" s="145"/>
      <c r="LCD195" s="145"/>
      <c r="LCE195" s="145"/>
      <c r="LCF195" s="145"/>
      <c r="LCG195" s="145"/>
      <c r="LCK195" s="145"/>
      <c r="LCM195" s="145"/>
      <c r="LCN195" s="145"/>
      <c r="LCO195" s="145"/>
      <c r="LCP195" s="145"/>
      <c r="LCS195" s="145"/>
      <c r="LCU195" s="145"/>
      <c r="LCV195" s="145"/>
      <c r="LCW195" s="145"/>
      <c r="LCX195" s="145"/>
      <c r="LCY195" s="145"/>
      <c r="LCZ195" s="145"/>
      <c r="LDA195" s="145"/>
      <c r="LDB195" s="145"/>
      <c r="LDC195" s="145"/>
      <c r="LDD195" s="145"/>
      <c r="LDE195" s="145"/>
      <c r="LDF195" s="145"/>
      <c r="LDG195" s="145"/>
      <c r="LDJ195" s="145"/>
      <c r="LDM195" s="145"/>
      <c r="LDP195" s="145"/>
      <c r="LDS195" s="145"/>
      <c r="LDV195" s="145"/>
      <c r="LEH195" s="145"/>
      <c r="LEK195" s="145"/>
      <c r="LEN195" s="145"/>
      <c r="LEQ195" s="145"/>
      <c r="LEZ195" s="145"/>
      <c r="LFF195" s="145"/>
      <c r="LFI195" s="145"/>
      <c r="LFL195" s="145"/>
      <c r="LFO195" s="145"/>
      <c r="LFU195" s="145"/>
      <c r="LFX195" s="145"/>
      <c r="LGD195" s="145"/>
      <c r="LGF195" s="145"/>
      <c r="LGG195" s="145"/>
      <c r="LGI195" s="145"/>
      <c r="LGL195" s="145"/>
      <c r="LGO195" s="145"/>
      <c r="LGR195" s="145"/>
      <c r="LGZ195" s="145"/>
      <c r="LHE195" s="145"/>
      <c r="LHN195" s="145"/>
      <c r="LHQ195" s="145"/>
      <c r="LHY195" s="145"/>
      <c r="LIU195" s="145"/>
      <c r="LIV195" s="145"/>
      <c r="LIW195" s="145"/>
      <c r="LIX195" s="145"/>
      <c r="LIY195" s="145"/>
      <c r="LIZ195" s="145"/>
      <c r="LJR195" s="145"/>
      <c r="LJS195" s="145"/>
      <c r="LJV195" s="145"/>
      <c r="LJY195" s="145"/>
      <c r="LKA195" s="145"/>
      <c r="LKC195" s="145"/>
      <c r="LKF195" s="145"/>
      <c r="LKI195" s="145"/>
      <c r="LKL195" s="145"/>
      <c r="LKO195" s="145"/>
      <c r="LKR195" s="145"/>
      <c r="LKU195" s="145"/>
      <c r="LKX195" s="145"/>
      <c r="LLA195" s="145"/>
      <c r="LLC195" s="145"/>
      <c r="LLP195" s="145"/>
      <c r="LLQ195" s="145"/>
      <c r="LLR195" s="145"/>
      <c r="LLS195" s="145"/>
      <c r="LLT195" s="145"/>
      <c r="LLU195" s="145"/>
      <c r="LLV195" s="145"/>
      <c r="LLW195" s="145"/>
      <c r="LLX195" s="145"/>
      <c r="LLY195" s="145"/>
      <c r="LLZ195" s="145"/>
      <c r="LMA195" s="145"/>
      <c r="LMB195" s="145"/>
      <c r="LMC195" s="145"/>
      <c r="LMG195" s="145"/>
      <c r="LMI195" s="145"/>
      <c r="LMJ195" s="145"/>
      <c r="LMK195" s="145"/>
      <c r="LML195" s="145"/>
      <c r="LMO195" s="145"/>
      <c r="LMQ195" s="145"/>
      <c r="LMR195" s="145"/>
      <c r="LMS195" s="145"/>
      <c r="LMT195" s="145"/>
      <c r="LMU195" s="145"/>
      <c r="LMV195" s="145"/>
      <c r="LMW195" s="145"/>
      <c r="LMX195" s="145"/>
      <c r="LMY195" s="145"/>
      <c r="LMZ195" s="145"/>
      <c r="LNA195" s="145"/>
      <c r="LNB195" s="145"/>
      <c r="LNC195" s="145"/>
      <c r="LNF195" s="145"/>
      <c r="LNI195" s="145"/>
      <c r="LNL195" s="145"/>
      <c r="LNO195" s="145"/>
      <c r="LNR195" s="145"/>
      <c r="LOD195" s="145"/>
      <c r="LOG195" s="145"/>
      <c r="LOJ195" s="145"/>
      <c r="LOM195" s="145"/>
      <c r="LOV195" s="145"/>
      <c r="LPB195" s="145"/>
      <c r="LPE195" s="145"/>
      <c r="LPH195" s="145"/>
      <c r="LPK195" s="145"/>
      <c r="LPQ195" s="145"/>
      <c r="LPT195" s="145"/>
      <c r="LPZ195" s="145"/>
      <c r="LQB195" s="145"/>
      <c r="LQC195" s="145"/>
      <c r="LQE195" s="145"/>
      <c r="LQH195" s="145"/>
      <c r="LQK195" s="145"/>
      <c r="LQN195" s="145"/>
      <c r="LQV195" s="145"/>
      <c r="LRA195" s="145"/>
      <c r="LRJ195" s="145"/>
      <c r="LRM195" s="145"/>
      <c r="LRU195" s="145"/>
      <c r="LSQ195" s="145"/>
      <c r="LSR195" s="145"/>
      <c r="LSS195" s="145"/>
      <c r="LST195" s="145"/>
      <c r="LSU195" s="145"/>
      <c r="LSV195" s="145"/>
      <c r="LTN195" s="145"/>
      <c r="LTO195" s="145"/>
      <c r="LTR195" s="145"/>
      <c r="LTU195" s="145"/>
      <c r="LTW195" s="145"/>
      <c r="LTY195" s="145"/>
      <c r="LUB195" s="145"/>
      <c r="LUE195" s="145"/>
      <c r="LUH195" s="145"/>
      <c r="LUK195" s="145"/>
      <c r="LUN195" s="145"/>
      <c r="LUQ195" s="145"/>
      <c r="LUT195" s="145"/>
      <c r="LUW195" s="145"/>
      <c r="LUY195" s="145"/>
      <c r="LVL195" s="145"/>
      <c r="LVM195" s="145"/>
      <c r="LVN195" s="145"/>
      <c r="LVO195" s="145"/>
      <c r="LVP195" s="145"/>
      <c r="LVQ195" s="145"/>
      <c r="LVR195" s="145"/>
      <c r="LVS195" s="145"/>
      <c r="LVT195" s="145"/>
      <c r="LVU195" s="145"/>
      <c r="LVV195" s="145"/>
      <c r="LVW195" s="145"/>
      <c r="LVX195" s="145"/>
      <c r="LVY195" s="145"/>
      <c r="LWC195" s="145"/>
      <c r="LWE195" s="145"/>
      <c r="LWF195" s="145"/>
      <c r="LWG195" s="145"/>
      <c r="LWH195" s="145"/>
      <c r="LWK195" s="145"/>
      <c r="LWM195" s="145"/>
      <c r="LWN195" s="145"/>
      <c r="LWO195" s="145"/>
      <c r="LWP195" s="145"/>
      <c r="LWQ195" s="145"/>
      <c r="LWR195" s="145"/>
      <c r="LWS195" s="145"/>
      <c r="LWT195" s="145"/>
      <c r="LWU195" s="145"/>
      <c r="LWV195" s="145"/>
      <c r="LWW195" s="145"/>
      <c r="LWX195" s="145"/>
      <c r="LWY195" s="145"/>
      <c r="LXB195" s="145"/>
      <c r="LXE195" s="145"/>
      <c r="LXH195" s="145"/>
      <c r="LXK195" s="145"/>
      <c r="LXN195" s="145"/>
      <c r="LXZ195" s="145"/>
      <c r="LYC195" s="145"/>
      <c r="LYF195" s="145"/>
      <c r="LYI195" s="145"/>
      <c r="LYR195" s="145"/>
      <c r="LYX195" s="145"/>
      <c r="LZA195" s="145"/>
      <c r="LZD195" s="145"/>
      <c r="LZG195" s="145"/>
      <c r="LZM195" s="145"/>
      <c r="LZP195" s="145"/>
      <c r="LZV195" s="145"/>
      <c r="LZX195" s="145"/>
      <c r="LZY195" s="145"/>
      <c r="MAA195" s="145"/>
      <c r="MAD195" s="145"/>
      <c r="MAG195" s="145"/>
      <c r="MAJ195" s="145"/>
      <c r="MAR195" s="145"/>
      <c r="MAW195" s="145"/>
      <c r="MBF195" s="145"/>
      <c r="MBI195" s="145"/>
      <c r="MBQ195" s="145"/>
      <c r="MCM195" s="145"/>
      <c r="MCN195" s="145"/>
      <c r="MCO195" s="145"/>
      <c r="MCP195" s="145"/>
      <c r="MCQ195" s="145"/>
      <c r="MCR195" s="145"/>
      <c r="MDJ195" s="145"/>
      <c r="MDK195" s="145"/>
      <c r="MDN195" s="145"/>
      <c r="MDQ195" s="145"/>
      <c r="MDS195" s="145"/>
      <c r="MDU195" s="145"/>
      <c r="MDX195" s="145"/>
      <c r="MEA195" s="145"/>
      <c r="MED195" s="145"/>
      <c r="MEG195" s="145"/>
      <c r="MEJ195" s="145"/>
      <c r="MEM195" s="145"/>
      <c r="MEP195" s="145"/>
      <c r="MES195" s="145"/>
      <c r="MEU195" s="145"/>
      <c r="MFH195" s="145"/>
      <c r="MFI195" s="145"/>
      <c r="MFJ195" s="145"/>
      <c r="MFK195" s="145"/>
      <c r="MFL195" s="145"/>
      <c r="MFM195" s="145"/>
      <c r="MFN195" s="145"/>
      <c r="MFO195" s="145"/>
      <c r="MFP195" s="145"/>
      <c r="MFQ195" s="145"/>
      <c r="MFR195" s="145"/>
      <c r="MFS195" s="145"/>
      <c r="MFT195" s="145"/>
      <c r="MFU195" s="145"/>
      <c r="MFY195" s="145"/>
      <c r="MGA195" s="145"/>
      <c r="MGB195" s="145"/>
      <c r="MGC195" s="145"/>
      <c r="MGD195" s="145"/>
      <c r="MGG195" s="145"/>
      <c r="MGI195" s="145"/>
      <c r="MGJ195" s="145"/>
      <c r="MGK195" s="145"/>
      <c r="MGL195" s="145"/>
      <c r="MGM195" s="145"/>
      <c r="MGN195" s="145"/>
      <c r="MGO195" s="145"/>
      <c r="MGP195" s="145"/>
      <c r="MGQ195" s="145"/>
      <c r="MGR195" s="145"/>
      <c r="MGS195" s="145"/>
      <c r="MGT195" s="145"/>
      <c r="MGU195" s="145"/>
      <c r="MGX195" s="145"/>
      <c r="MHA195" s="145"/>
      <c r="MHD195" s="145"/>
      <c r="MHG195" s="145"/>
      <c r="MHJ195" s="145"/>
      <c r="MHV195" s="145"/>
      <c r="MHY195" s="145"/>
      <c r="MIB195" s="145"/>
      <c r="MIE195" s="145"/>
      <c r="MIN195" s="145"/>
      <c r="MIT195" s="145"/>
      <c r="MIW195" s="145"/>
      <c r="MIZ195" s="145"/>
      <c r="MJC195" s="145"/>
      <c r="MJI195" s="145"/>
      <c r="MJL195" s="145"/>
      <c r="MJR195" s="145"/>
      <c r="MJT195" s="145"/>
      <c r="MJU195" s="145"/>
      <c r="MJW195" s="145"/>
      <c r="MJZ195" s="145"/>
      <c r="MKC195" s="145"/>
      <c r="MKF195" s="145"/>
      <c r="MKN195" s="145"/>
      <c r="MKS195" s="145"/>
      <c r="MLB195" s="145"/>
      <c r="MLE195" s="145"/>
      <c r="MLM195" s="145"/>
      <c r="MMI195" s="145"/>
      <c r="MMJ195" s="145"/>
      <c r="MMK195" s="145"/>
      <c r="MML195" s="145"/>
      <c r="MMM195" s="145"/>
      <c r="MMN195" s="145"/>
      <c r="MNF195" s="145"/>
      <c r="MNG195" s="145"/>
      <c r="MNJ195" s="145"/>
      <c r="MNM195" s="145"/>
      <c r="MNO195" s="145"/>
      <c r="MNQ195" s="145"/>
      <c r="MNT195" s="145"/>
      <c r="MNW195" s="145"/>
      <c r="MNZ195" s="145"/>
      <c r="MOC195" s="145"/>
      <c r="MOF195" s="145"/>
      <c r="MOI195" s="145"/>
      <c r="MOL195" s="145"/>
      <c r="MOO195" s="145"/>
      <c r="MOQ195" s="145"/>
      <c r="MPD195" s="145"/>
      <c r="MPE195" s="145"/>
      <c r="MPF195" s="145"/>
      <c r="MPG195" s="145"/>
      <c r="MPH195" s="145"/>
      <c r="MPI195" s="145"/>
      <c r="MPJ195" s="145"/>
      <c r="MPK195" s="145"/>
      <c r="MPL195" s="145"/>
      <c r="MPM195" s="145"/>
      <c r="MPN195" s="145"/>
      <c r="MPO195" s="145"/>
      <c r="MPP195" s="145"/>
      <c r="MPQ195" s="145"/>
      <c r="MPU195" s="145"/>
      <c r="MPW195" s="145"/>
      <c r="MPX195" s="145"/>
      <c r="MPY195" s="145"/>
      <c r="MPZ195" s="145"/>
      <c r="MQC195" s="145"/>
      <c r="MQE195" s="145"/>
      <c r="MQF195" s="145"/>
      <c r="MQG195" s="145"/>
      <c r="MQH195" s="145"/>
      <c r="MQI195" s="145"/>
      <c r="MQJ195" s="145"/>
      <c r="MQK195" s="145"/>
      <c r="MQL195" s="145"/>
      <c r="MQM195" s="145"/>
      <c r="MQN195" s="145"/>
      <c r="MQO195" s="145"/>
      <c r="MQP195" s="145"/>
      <c r="MQQ195" s="145"/>
      <c r="MQT195" s="145"/>
      <c r="MQW195" s="145"/>
      <c r="MQZ195" s="145"/>
      <c r="MRC195" s="145"/>
      <c r="MRF195" s="145"/>
      <c r="MRR195" s="145"/>
      <c r="MRU195" s="145"/>
      <c r="MRX195" s="145"/>
      <c r="MSA195" s="145"/>
      <c r="MSJ195" s="145"/>
      <c r="MSP195" s="145"/>
      <c r="MSS195" s="145"/>
      <c r="MSV195" s="145"/>
      <c r="MSY195" s="145"/>
      <c r="MTE195" s="145"/>
      <c r="MTH195" s="145"/>
      <c r="MTN195" s="145"/>
      <c r="MTP195" s="145"/>
      <c r="MTQ195" s="145"/>
      <c r="MTS195" s="145"/>
      <c r="MTV195" s="145"/>
      <c r="MTY195" s="145"/>
      <c r="MUB195" s="145"/>
      <c r="MUJ195" s="145"/>
      <c r="MUO195" s="145"/>
      <c r="MUX195" s="145"/>
      <c r="MVA195" s="145"/>
      <c r="MVI195" s="145"/>
      <c r="MWE195" s="145"/>
      <c r="MWF195" s="145"/>
      <c r="MWG195" s="145"/>
      <c r="MWH195" s="145"/>
      <c r="MWI195" s="145"/>
      <c r="MWJ195" s="145"/>
      <c r="MXB195" s="145"/>
      <c r="MXC195" s="145"/>
      <c r="MXF195" s="145"/>
      <c r="MXI195" s="145"/>
      <c r="MXK195" s="145"/>
      <c r="MXM195" s="145"/>
      <c r="MXP195" s="145"/>
      <c r="MXS195" s="145"/>
      <c r="MXV195" s="145"/>
      <c r="MXY195" s="145"/>
      <c r="MYB195" s="145"/>
      <c r="MYE195" s="145"/>
      <c r="MYH195" s="145"/>
      <c r="MYK195" s="145"/>
      <c r="MYM195" s="145"/>
      <c r="MYZ195" s="145"/>
      <c r="MZA195" s="145"/>
      <c r="MZB195" s="145"/>
      <c r="MZC195" s="145"/>
      <c r="MZD195" s="145"/>
      <c r="MZE195" s="145"/>
      <c r="MZF195" s="145"/>
      <c r="MZG195" s="145"/>
      <c r="MZH195" s="145"/>
      <c r="MZI195" s="145"/>
      <c r="MZJ195" s="145"/>
      <c r="MZK195" s="145"/>
      <c r="MZL195" s="145"/>
      <c r="MZM195" s="145"/>
      <c r="MZQ195" s="145"/>
      <c r="MZS195" s="145"/>
      <c r="MZT195" s="145"/>
      <c r="MZU195" s="145"/>
      <c r="MZV195" s="145"/>
      <c r="MZY195" s="145"/>
      <c r="NAA195" s="145"/>
      <c r="NAB195" s="145"/>
      <c r="NAC195" s="145"/>
      <c r="NAD195" s="145"/>
      <c r="NAE195" s="145"/>
      <c r="NAF195" s="145"/>
      <c r="NAG195" s="145"/>
      <c r="NAH195" s="145"/>
      <c r="NAI195" s="145"/>
      <c r="NAJ195" s="145"/>
      <c r="NAK195" s="145"/>
      <c r="NAL195" s="145"/>
      <c r="NAM195" s="145"/>
      <c r="NAP195" s="145"/>
      <c r="NAS195" s="145"/>
      <c r="NAV195" s="145"/>
      <c r="NAY195" s="145"/>
      <c r="NBB195" s="145"/>
      <c r="NBN195" s="145"/>
      <c r="NBQ195" s="145"/>
      <c r="NBT195" s="145"/>
      <c r="NBW195" s="145"/>
      <c r="NCF195" s="145"/>
      <c r="NCL195" s="145"/>
      <c r="NCO195" s="145"/>
      <c r="NCR195" s="145"/>
      <c r="NCU195" s="145"/>
      <c r="NDA195" s="145"/>
      <c r="NDD195" s="145"/>
      <c r="NDJ195" s="145"/>
      <c r="NDL195" s="145"/>
      <c r="NDM195" s="145"/>
      <c r="NDO195" s="145"/>
      <c r="NDR195" s="145"/>
      <c r="NDU195" s="145"/>
      <c r="NDX195" s="145"/>
      <c r="NEF195" s="145"/>
      <c r="NEK195" s="145"/>
      <c r="NET195" s="145"/>
      <c r="NEW195" s="145"/>
      <c r="NFE195" s="145"/>
      <c r="NGA195" s="145"/>
      <c r="NGB195" s="145"/>
      <c r="NGC195" s="145"/>
      <c r="NGD195" s="145"/>
      <c r="NGE195" s="145"/>
      <c r="NGF195" s="145"/>
      <c r="NGX195" s="145"/>
      <c r="NGY195" s="145"/>
      <c r="NHB195" s="145"/>
      <c r="NHE195" s="145"/>
      <c r="NHG195" s="145"/>
      <c r="NHI195" s="145"/>
      <c r="NHL195" s="145"/>
      <c r="NHO195" s="145"/>
      <c r="NHR195" s="145"/>
      <c r="NHU195" s="145"/>
      <c r="NHX195" s="145"/>
      <c r="NIA195" s="145"/>
      <c r="NID195" s="145"/>
      <c r="NIG195" s="145"/>
      <c r="NII195" s="145"/>
      <c r="NIV195" s="145"/>
      <c r="NIW195" s="145"/>
      <c r="NIX195" s="145"/>
      <c r="NIY195" s="145"/>
      <c r="NIZ195" s="145"/>
      <c r="NJA195" s="145"/>
      <c r="NJB195" s="145"/>
      <c r="NJC195" s="145"/>
      <c r="NJD195" s="145"/>
      <c r="NJE195" s="145"/>
      <c r="NJF195" s="145"/>
      <c r="NJG195" s="145"/>
      <c r="NJH195" s="145"/>
      <c r="NJI195" s="145"/>
      <c r="NJM195" s="145"/>
      <c r="NJO195" s="145"/>
      <c r="NJP195" s="145"/>
      <c r="NJQ195" s="145"/>
      <c r="NJR195" s="145"/>
      <c r="NJU195" s="145"/>
      <c r="NJW195" s="145"/>
      <c r="NJX195" s="145"/>
      <c r="NJY195" s="145"/>
      <c r="NJZ195" s="145"/>
      <c r="NKA195" s="145"/>
      <c r="NKB195" s="145"/>
      <c r="NKC195" s="145"/>
      <c r="NKD195" s="145"/>
      <c r="NKE195" s="145"/>
      <c r="NKF195" s="145"/>
      <c r="NKG195" s="145"/>
      <c r="NKH195" s="145"/>
      <c r="NKI195" s="145"/>
      <c r="NKL195" s="145"/>
      <c r="NKO195" s="145"/>
      <c r="NKR195" s="145"/>
      <c r="NKU195" s="145"/>
      <c r="NKX195" s="145"/>
      <c r="NLJ195" s="145"/>
      <c r="NLM195" s="145"/>
      <c r="NLP195" s="145"/>
      <c r="NLS195" s="145"/>
      <c r="NMB195" s="145"/>
      <c r="NMH195" s="145"/>
      <c r="NMK195" s="145"/>
      <c r="NMN195" s="145"/>
      <c r="NMQ195" s="145"/>
      <c r="NMW195" s="145"/>
      <c r="NMZ195" s="145"/>
      <c r="NNF195" s="145"/>
      <c r="NNH195" s="145"/>
      <c r="NNI195" s="145"/>
      <c r="NNK195" s="145"/>
      <c r="NNN195" s="145"/>
      <c r="NNQ195" s="145"/>
      <c r="NNT195" s="145"/>
      <c r="NOB195" s="145"/>
      <c r="NOG195" s="145"/>
      <c r="NOP195" s="145"/>
      <c r="NOS195" s="145"/>
      <c r="NPA195" s="145"/>
      <c r="NPW195" s="145"/>
      <c r="NPX195" s="145"/>
      <c r="NPY195" s="145"/>
      <c r="NPZ195" s="145"/>
      <c r="NQA195" s="145"/>
      <c r="NQB195" s="145"/>
      <c r="NQT195" s="145"/>
      <c r="NQU195" s="145"/>
      <c r="NQX195" s="145"/>
      <c r="NRA195" s="145"/>
      <c r="NRC195" s="145"/>
      <c r="NRE195" s="145"/>
      <c r="NRH195" s="145"/>
      <c r="NRK195" s="145"/>
      <c r="NRN195" s="145"/>
      <c r="NRQ195" s="145"/>
      <c r="NRT195" s="145"/>
      <c r="NRW195" s="145"/>
      <c r="NRZ195" s="145"/>
      <c r="NSC195" s="145"/>
      <c r="NSE195" s="145"/>
      <c r="NSR195" s="145"/>
      <c r="NSS195" s="145"/>
      <c r="NST195" s="145"/>
      <c r="NSU195" s="145"/>
      <c r="NSV195" s="145"/>
      <c r="NSW195" s="145"/>
      <c r="NSX195" s="145"/>
      <c r="NSY195" s="145"/>
      <c r="NSZ195" s="145"/>
      <c r="NTA195" s="145"/>
      <c r="NTB195" s="145"/>
      <c r="NTC195" s="145"/>
      <c r="NTD195" s="145"/>
      <c r="NTE195" s="145"/>
      <c r="NTI195" s="145"/>
      <c r="NTK195" s="145"/>
      <c r="NTL195" s="145"/>
      <c r="NTM195" s="145"/>
      <c r="NTN195" s="145"/>
      <c r="NTQ195" s="145"/>
      <c r="NTS195" s="145"/>
      <c r="NTT195" s="145"/>
      <c r="NTU195" s="145"/>
      <c r="NTV195" s="145"/>
      <c r="NTW195" s="145"/>
      <c r="NTX195" s="145"/>
      <c r="NTY195" s="145"/>
      <c r="NTZ195" s="145"/>
      <c r="NUA195" s="145"/>
      <c r="NUB195" s="145"/>
      <c r="NUC195" s="145"/>
      <c r="NUD195" s="145"/>
      <c r="NUE195" s="145"/>
      <c r="NUH195" s="145"/>
      <c r="NUK195" s="145"/>
      <c r="NUN195" s="145"/>
      <c r="NUQ195" s="145"/>
      <c r="NUT195" s="145"/>
      <c r="NVF195" s="145"/>
      <c r="NVI195" s="145"/>
      <c r="NVL195" s="145"/>
      <c r="NVO195" s="145"/>
      <c r="NVX195" s="145"/>
      <c r="NWD195" s="145"/>
      <c r="NWG195" s="145"/>
      <c r="NWJ195" s="145"/>
      <c r="NWM195" s="145"/>
      <c r="NWS195" s="145"/>
      <c r="NWV195" s="145"/>
      <c r="NXB195" s="145"/>
      <c r="NXD195" s="145"/>
      <c r="NXE195" s="145"/>
      <c r="NXG195" s="145"/>
      <c r="NXJ195" s="145"/>
      <c r="NXM195" s="145"/>
      <c r="NXP195" s="145"/>
      <c r="NXX195" s="145"/>
      <c r="NYC195" s="145"/>
      <c r="NYL195" s="145"/>
      <c r="NYO195" s="145"/>
      <c r="NYW195" s="145"/>
      <c r="NZS195" s="145"/>
      <c r="NZT195" s="145"/>
      <c r="NZU195" s="145"/>
      <c r="NZV195" s="145"/>
      <c r="NZW195" s="145"/>
      <c r="NZX195" s="145"/>
      <c r="OAP195" s="145"/>
      <c r="OAQ195" s="145"/>
      <c r="OAT195" s="145"/>
      <c r="OAW195" s="145"/>
      <c r="OAY195" s="145"/>
      <c r="OBA195" s="145"/>
      <c r="OBD195" s="145"/>
      <c r="OBG195" s="145"/>
      <c r="OBJ195" s="145"/>
      <c r="OBM195" s="145"/>
      <c r="OBP195" s="145"/>
      <c r="OBS195" s="145"/>
      <c r="OBV195" s="145"/>
      <c r="OBY195" s="145"/>
      <c r="OCA195" s="145"/>
      <c r="OCN195" s="145"/>
      <c r="OCO195" s="145"/>
      <c r="OCP195" s="145"/>
      <c r="OCQ195" s="145"/>
      <c r="OCR195" s="145"/>
      <c r="OCS195" s="145"/>
      <c r="OCT195" s="145"/>
      <c r="OCU195" s="145"/>
      <c r="OCV195" s="145"/>
      <c r="OCW195" s="145"/>
      <c r="OCX195" s="145"/>
      <c r="OCY195" s="145"/>
      <c r="OCZ195" s="145"/>
      <c r="ODA195" s="145"/>
      <c r="ODE195" s="145"/>
      <c r="ODG195" s="145"/>
      <c r="ODH195" s="145"/>
      <c r="ODI195" s="145"/>
      <c r="ODJ195" s="145"/>
      <c r="ODM195" s="145"/>
      <c r="ODO195" s="145"/>
      <c r="ODP195" s="145"/>
      <c r="ODQ195" s="145"/>
      <c r="ODR195" s="145"/>
      <c r="ODS195" s="145"/>
      <c r="ODT195" s="145"/>
      <c r="ODU195" s="145"/>
      <c r="ODV195" s="145"/>
      <c r="ODW195" s="145"/>
      <c r="ODX195" s="145"/>
      <c r="ODY195" s="145"/>
      <c r="ODZ195" s="145"/>
      <c r="OEA195" s="145"/>
      <c r="OED195" s="145"/>
      <c r="OEG195" s="145"/>
      <c r="OEJ195" s="145"/>
      <c r="OEM195" s="145"/>
      <c r="OEP195" s="145"/>
      <c r="OFB195" s="145"/>
      <c r="OFE195" s="145"/>
      <c r="OFH195" s="145"/>
      <c r="OFK195" s="145"/>
      <c r="OFT195" s="145"/>
      <c r="OFZ195" s="145"/>
      <c r="OGC195" s="145"/>
      <c r="OGF195" s="145"/>
      <c r="OGI195" s="145"/>
      <c r="OGO195" s="145"/>
      <c r="OGR195" s="145"/>
      <c r="OGX195" s="145"/>
      <c r="OGZ195" s="145"/>
      <c r="OHA195" s="145"/>
      <c r="OHC195" s="145"/>
      <c r="OHF195" s="145"/>
      <c r="OHI195" s="145"/>
      <c r="OHL195" s="145"/>
      <c r="OHT195" s="145"/>
      <c r="OHY195" s="145"/>
      <c r="OIH195" s="145"/>
      <c r="OIK195" s="145"/>
      <c r="OIS195" s="145"/>
      <c r="OJO195" s="145"/>
      <c r="OJP195" s="145"/>
      <c r="OJQ195" s="145"/>
      <c r="OJR195" s="145"/>
      <c r="OJS195" s="145"/>
      <c r="OJT195" s="145"/>
      <c r="OKL195" s="145"/>
      <c r="OKM195" s="145"/>
      <c r="OKP195" s="145"/>
      <c r="OKS195" s="145"/>
      <c r="OKU195" s="145"/>
      <c r="OKW195" s="145"/>
      <c r="OKZ195" s="145"/>
      <c r="OLC195" s="145"/>
      <c r="OLF195" s="145"/>
      <c r="OLI195" s="145"/>
      <c r="OLL195" s="145"/>
      <c r="OLO195" s="145"/>
      <c r="OLR195" s="145"/>
      <c r="OLU195" s="145"/>
      <c r="OLW195" s="145"/>
      <c r="OMJ195" s="145"/>
      <c r="OMK195" s="145"/>
      <c r="OML195" s="145"/>
      <c r="OMM195" s="145"/>
      <c r="OMN195" s="145"/>
      <c r="OMO195" s="145"/>
      <c r="OMP195" s="145"/>
      <c r="OMQ195" s="145"/>
      <c r="OMR195" s="145"/>
      <c r="OMS195" s="145"/>
      <c r="OMT195" s="145"/>
      <c r="OMU195" s="145"/>
      <c r="OMV195" s="145"/>
      <c r="OMW195" s="145"/>
      <c r="ONA195" s="145"/>
      <c r="ONC195" s="145"/>
      <c r="OND195" s="145"/>
      <c r="ONE195" s="145"/>
      <c r="ONF195" s="145"/>
      <c r="ONI195" s="145"/>
      <c r="ONK195" s="145"/>
      <c r="ONL195" s="145"/>
      <c r="ONM195" s="145"/>
      <c r="ONN195" s="145"/>
      <c r="ONO195" s="145"/>
      <c r="ONP195" s="145"/>
      <c r="ONQ195" s="145"/>
      <c r="ONR195" s="145"/>
      <c r="ONS195" s="145"/>
      <c r="ONT195" s="145"/>
      <c r="ONU195" s="145"/>
      <c r="ONV195" s="145"/>
      <c r="ONW195" s="145"/>
      <c r="ONZ195" s="145"/>
      <c r="OOC195" s="145"/>
      <c r="OOF195" s="145"/>
      <c r="OOI195" s="145"/>
      <c r="OOL195" s="145"/>
      <c r="OOX195" s="145"/>
      <c r="OPA195" s="145"/>
      <c r="OPD195" s="145"/>
      <c r="OPG195" s="145"/>
      <c r="OPP195" s="145"/>
      <c r="OPV195" s="145"/>
      <c r="OPY195" s="145"/>
      <c r="OQB195" s="145"/>
      <c r="OQE195" s="145"/>
      <c r="OQK195" s="145"/>
      <c r="OQN195" s="145"/>
      <c r="OQT195" s="145"/>
      <c r="OQV195" s="145"/>
      <c r="OQW195" s="145"/>
      <c r="OQY195" s="145"/>
      <c r="ORB195" s="145"/>
      <c r="ORE195" s="145"/>
      <c r="ORH195" s="145"/>
      <c r="ORP195" s="145"/>
      <c r="ORU195" s="145"/>
      <c r="OSD195" s="145"/>
      <c r="OSG195" s="145"/>
      <c r="OSO195" s="145"/>
      <c r="OTK195" s="145"/>
      <c r="OTL195" s="145"/>
      <c r="OTM195" s="145"/>
      <c r="OTN195" s="145"/>
      <c r="OTO195" s="145"/>
      <c r="OTP195" s="145"/>
      <c r="OUH195" s="145"/>
      <c r="OUI195" s="145"/>
      <c r="OUL195" s="145"/>
      <c r="OUO195" s="145"/>
      <c r="OUQ195" s="145"/>
      <c r="OUS195" s="145"/>
      <c r="OUV195" s="145"/>
      <c r="OUY195" s="145"/>
      <c r="OVB195" s="145"/>
      <c r="OVE195" s="145"/>
      <c r="OVH195" s="145"/>
      <c r="OVK195" s="145"/>
      <c r="OVN195" s="145"/>
      <c r="OVQ195" s="145"/>
      <c r="OVS195" s="145"/>
      <c r="OWF195" s="145"/>
      <c r="OWG195" s="145"/>
      <c r="OWH195" s="145"/>
      <c r="OWI195" s="145"/>
      <c r="OWJ195" s="145"/>
      <c r="OWK195" s="145"/>
      <c r="OWL195" s="145"/>
      <c r="OWM195" s="145"/>
      <c r="OWN195" s="145"/>
      <c r="OWO195" s="145"/>
      <c r="OWP195" s="145"/>
      <c r="OWQ195" s="145"/>
      <c r="OWR195" s="145"/>
      <c r="OWS195" s="145"/>
      <c r="OWW195" s="145"/>
      <c r="OWY195" s="145"/>
      <c r="OWZ195" s="145"/>
      <c r="OXA195" s="145"/>
      <c r="OXB195" s="145"/>
      <c r="OXE195" s="145"/>
      <c r="OXG195" s="145"/>
      <c r="OXH195" s="145"/>
      <c r="OXI195" s="145"/>
      <c r="OXJ195" s="145"/>
      <c r="OXK195" s="145"/>
      <c r="OXL195" s="145"/>
      <c r="OXM195" s="145"/>
      <c r="OXN195" s="145"/>
      <c r="OXO195" s="145"/>
      <c r="OXP195" s="145"/>
      <c r="OXQ195" s="145"/>
      <c r="OXR195" s="145"/>
      <c r="OXS195" s="145"/>
      <c r="OXV195" s="145"/>
      <c r="OXY195" s="145"/>
      <c r="OYB195" s="145"/>
      <c r="OYE195" s="145"/>
      <c r="OYH195" s="145"/>
      <c r="OYT195" s="145"/>
      <c r="OYW195" s="145"/>
      <c r="OYZ195" s="145"/>
      <c r="OZC195" s="145"/>
      <c r="OZL195" s="145"/>
      <c r="OZR195" s="145"/>
      <c r="OZU195" s="145"/>
      <c r="OZX195" s="145"/>
      <c r="PAA195" s="145"/>
      <c r="PAG195" s="145"/>
      <c r="PAJ195" s="145"/>
      <c r="PAP195" s="145"/>
      <c r="PAR195" s="145"/>
      <c r="PAS195" s="145"/>
      <c r="PAU195" s="145"/>
      <c r="PAX195" s="145"/>
      <c r="PBA195" s="145"/>
      <c r="PBD195" s="145"/>
      <c r="PBL195" s="145"/>
      <c r="PBQ195" s="145"/>
      <c r="PBZ195" s="145"/>
      <c r="PCC195" s="145"/>
      <c r="PCK195" s="145"/>
      <c r="PDG195" s="145"/>
      <c r="PDH195" s="145"/>
      <c r="PDI195" s="145"/>
      <c r="PDJ195" s="145"/>
      <c r="PDK195" s="145"/>
      <c r="PDL195" s="145"/>
      <c r="PED195" s="145"/>
      <c r="PEE195" s="145"/>
      <c r="PEH195" s="145"/>
      <c r="PEK195" s="145"/>
      <c r="PEM195" s="145"/>
      <c r="PEO195" s="145"/>
      <c r="PER195" s="145"/>
      <c r="PEU195" s="145"/>
      <c r="PEX195" s="145"/>
      <c r="PFA195" s="145"/>
      <c r="PFD195" s="145"/>
      <c r="PFG195" s="145"/>
      <c r="PFJ195" s="145"/>
      <c r="PFM195" s="145"/>
      <c r="PFO195" s="145"/>
      <c r="PGB195" s="145"/>
      <c r="PGC195" s="145"/>
      <c r="PGD195" s="145"/>
      <c r="PGE195" s="145"/>
      <c r="PGF195" s="145"/>
      <c r="PGG195" s="145"/>
      <c r="PGH195" s="145"/>
      <c r="PGI195" s="145"/>
      <c r="PGJ195" s="145"/>
      <c r="PGK195" s="145"/>
      <c r="PGL195" s="145"/>
      <c r="PGM195" s="145"/>
      <c r="PGN195" s="145"/>
      <c r="PGO195" s="145"/>
      <c r="PGS195" s="145"/>
      <c r="PGU195" s="145"/>
      <c r="PGV195" s="145"/>
      <c r="PGW195" s="145"/>
      <c r="PGX195" s="145"/>
      <c r="PHA195" s="145"/>
      <c r="PHC195" s="145"/>
      <c r="PHD195" s="145"/>
      <c r="PHE195" s="145"/>
      <c r="PHF195" s="145"/>
      <c r="PHG195" s="145"/>
      <c r="PHH195" s="145"/>
      <c r="PHI195" s="145"/>
      <c r="PHJ195" s="145"/>
      <c r="PHK195" s="145"/>
      <c r="PHL195" s="145"/>
      <c r="PHM195" s="145"/>
      <c r="PHN195" s="145"/>
      <c r="PHO195" s="145"/>
      <c r="PHR195" s="145"/>
      <c r="PHU195" s="145"/>
      <c r="PHX195" s="145"/>
      <c r="PIA195" s="145"/>
      <c r="PID195" s="145"/>
      <c r="PIP195" s="145"/>
      <c r="PIS195" s="145"/>
      <c r="PIV195" s="145"/>
      <c r="PIY195" s="145"/>
      <c r="PJH195" s="145"/>
      <c r="PJN195" s="145"/>
      <c r="PJQ195" s="145"/>
      <c r="PJT195" s="145"/>
      <c r="PJW195" s="145"/>
      <c r="PKC195" s="145"/>
      <c r="PKF195" s="145"/>
      <c r="PKL195" s="145"/>
      <c r="PKN195" s="145"/>
      <c r="PKO195" s="145"/>
      <c r="PKQ195" s="145"/>
      <c r="PKT195" s="145"/>
      <c r="PKW195" s="145"/>
      <c r="PKZ195" s="145"/>
      <c r="PLH195" s="145"/>
      <c r="PLM195" s="145"/>
      <c r="PLV195" s="145"/>
      <c r="PLY195" s="145"/>
      <c r="PMG195" s="145"/>
      <c r="PNC195" s="145"/>
      <c r="PND195" s="145"/>
      <c r="PNE195" s="145"/>
      <c r="PNF195" s="145"/>
      <c r="PNG195" s="145"/>
      <c r="PNH195" s="145"/>
      <c r="PNZ195" s="145"/>
      <c r="POA195" s="145"/>
      <c r="POD195" s="145"/>
      <c r="POG195" s="145"/>
      <c r="POI195" s="145"/>
      <c r="POK195" s="145"/>
      <c r="PON195" s="145"/>
      <c r="POQ195" s="145"/>
      <c r="POT195" s="145"/>
      <c r="POW195" s="145"/>
      <c r="POZ195" s="145"/>
      <c r="PPC195" s="145"/>
      <c r="PPF195" s="145"/>
      <c r="PPI195" s="145"/>
      <c r="PPK195" s="145"/>
      <c r="PPX195" s="145"/>
      <c r="PPY195" s="145"/>
      <c r="PPZ195" s="145"/>
      <c r="PQA195" s="145"/>
      <c r="PQB195" s="145"/>
      <c r="PQC195" s="145"/>
      <c r="PQD195" s="145"/>
      <c r="PQE195" s="145"/>
      <c r="PQF195" s="145"/>
      <c r="PQG195" s="145"/>
      <c r="PQH195" s="145"/>
      <c r="PQI195" s="145"/>
      <c r="PQJ195" s="145"/>
      <c r="PQK195" s="145"/>
      <c r="PQO195" s="145"/>
      <c r="PQQ195" s="145"/>
      <c r="PQR195" s="145"/>
      <c r="PQS195" s="145"/>
      <c r="PQT195" s="145"/>
      <c r="PQW195" s="145"/>
      <c r="PQY195" s="145"/>
      <c r="PQZ195" s="145"/>
      <c r="PRA195" s="145"/>
      <c r="PRB195" s="145"/>
      <c r="PRC195" s="145"/>
      <c r="PRD195" s="145"/>
      <c r="PRE195" s="145"/>
      <c r="PRF195" s="145"/>
      <c r="PRG195" s="145"/>
      <c r="PRH195" s="145"/>
      <c r="PRI195" s="145"/>
      <c r="PRJ195" s="145"/>
      <c r="PRK195" s="145"/>
      <c r="PRN195" s="145"/>
      <c r="PRQ195" s="145"/>
      <c r="PRT195" s="145"/>
      <c r="PRW195" s="145"/>
      <c r="PRZ195" s="145"/>
      <c r="PSL195" s="145"/>
      <c r="PSO195" s="145"/>
      <c r="PSR195" s="145"/>
      <c r="PSU195" s="145"/>
      <c r="PTD195" s="145"/>
      <c r="PTJ195" s="145"/>
      <c r="PTM195" s="145"/>
      <c r="PTP195" s="145"/>
      <c r="PTS195" s="145"/>
      <c r="PTY195" s="145"/>
      <c r="PUB195" s="145"/>
      <c r="PUH195" s="145"/>
      <c r="PUJ195" s="145"/>
      <c r="PUK195" s="145"/>
      <c r="PUM195" s="145"/>
      <c r="PUP195" s="145"/>
      <c r="PUS195" s="145"/>
      <c r="PUV195" s="145"/>
      <c r="PVD195" s="145"/>
      <c r="PVI195" s="145"/>
      <c r="PVR195" s="145"/>
      <c r="PVU195" s="145"/>
      <c r="PWC195" s="145"/>
      <c r="PWY195" s="145"/>
      <c r="PWZ195" s="145"/>
      <c r="PXA195" s="145"/>
      <c r="PXB195" s="145"/>
      <c r="PXC195" s="145"/>
      <c r="PXD195" s="145"/>
      <c r="PXV195" s="145"/>
      <c r="PXW195" s="145"/>
      <c r="PXZ195" s="145"/>
      <c r="PYC195" s="145"/>
      <c r="PYE195" s="145"/>
      <c r="PYG195" s="145"/>
      <c r="PYJ195" s="145"/>
      <c r="PYM195" s="145"/>
      <c r="PYP195" s="145"/>
      <c r="PYS195" s="145"/>
      <c r="PYV195" s="145"/>
      <c r="PYY195" s="145"/>
      <c r="PZB195" s="145"/>
      <c r="PZE195" s="145"/>
      <c r="PZG195" s="145"/>
      <c r="PZT195" s="145"/>
      <c r="PZU195" s="145"/>
      <c r="PZV195" s="145"/>
      <c r="PZW195" s="145"/>
      <c r="PZX195" s="145"/>
      <c r="PZY195" s="145"/>
      <c r="PZZ195" s="145"/>
      <c r="QAA195" s="145"/>
      <c r="QAB195" s="145"/>
      <c r="QAC195" s="145"/>
      <c r="QAD195" s="145"/>
      <c r="QAE195" s="145"/>
      <c r="QAF195" s="145"/>
      <c r="QAG195" s="145"/>
      <c r="QAK195" s="145"/>
      <c r="QAM195" s="145"/>
      <c r="QAN195" s="145"/>
      <c r="QAO195" s="145"/>
      <c r="QAP195" s="145"/>
      <c r="QAS195" s="145"/>
      <c r="QAU195" s="145"/>
      <c r="QAV195" s="145"/>
      <c r="QAW195" s="145"/>
      <c r="QAX195" s="145"/>
      <c r="QAY195" s="145"/>
      <c r="QAZ195" s="145"/>
      <c r="QBA195" s="145"/>
      <c r="QBB195" s="145"/>
      <c r="QBC195" s="145"/>
      <c r="QBD195" s="145"/>
      <c r="QBE195" s="145"/>
      <c r="QBF195" s="145"/>
      <c r="QBG195" s="145"/>
      <c r="QBJ195" s="145"/>
      <c r="QBM195" s="145"/>
      <c r="QBP195" s="145"/>
      <c r="QBS195" s="145"/>
      <c r="QBV195" s="145"/>
      <c r="QCH195" s="145"/>
      <c r="QCK195" s="145"/>
      <c r="QCN195" s="145"/>
      <c r="QCQ195" s="145"/>
      <c r="QCZ195" s="145"/>
      <c r="QDF195" s="145"/>
      <c r="QDI195" s="145"/>
      <c r="QDL195" s="145"/>
      <c r="QDO195" s="145"/>
      <c r="QDU195" s="145"/>
      <c r="QDX195" s="145"/>
      <c r="QED195" s="145"/>
      <c r="QEF195" s="145"/>
      <c r="QEG195" s="145"/>
      <c r="QEI195" s="145"/>
      <c r="QEL195" s="145"/>
      <c r="QEO195" s="145"/>
      <c r="QER195" s="145"/>
      <c r="QEZ195" s="145"/>
      <c r="QFE195" s="145"/>
      <c r="QFN195" s="145"/>
      <c r="QFQ195" s="145"/>
      <c r="QFY195" s="145"/>
      <c r="QGU195" s="145"/>
      <c r="QGV195" s="145"/>
      <c r="QGW195" s="145"/>
      <c r="QGX195" s="145"/>
      <c r="QGY195" s="145"/>
      <c r="QGZ195" s="145"/>
      <c r="QHR195" s="145"/>
      <c r="QHS195" s="145"/>
      <c r="QHV195" s="145"/>
      <c r="QHY195" s="145"/>
      <c r="QIA195" s="145"/>
      <c r="QIC195" s="145"/>
      <c r="QIF195" s="145"/>
      <c r="QII195" s="145"/>
      <c r="QIL195" s="145"/>
      <c r="QIO195" s="145"/>
      <c r="QIR195" s="145"/>
      <c r="QIU195" s="145"/>
      <c r="QIX195" s="145"/>
      <c r="QJA195" s="145"/>
      <c r="QJC195" s="145"/>
      <c r="QJP195" s="145"/>
      <c r="QJQ195" s="145"/>
      <c r="QJR195" s="145"/>
      <c r="QJS195" s="145"/>
      <c r="QJT195" s="145"/>
      <c r="QJU195" s="145"/>
      <c r="QJV195" s="145"/>
      <c r="QJW195" s="145"/>
      <c r="QJX195" s="145"/>
      <c r="QJY195" s="145"/>
      <c r="QJZ195" s="145"/>
      <c r="QKA195" s="145"/>
      <c r="QKB195" s="145"/>
      <c r="QKC195" s="145"/>
      <c r="QKG195" s="145"/>
      <c r="QKI195" s="145"/>
      <c r="QKJ195" s="145"/>
      <c r="QKK195" s="145"/>
      <c r="QKL195" s="145"/>
      <c r="QKO195" s="145"/>
      <c r="QKQ195" s="145"/>
      <c r="QKR195" s="145"/>
      <c r="QKS195" s="145"/>
      <c r="QKT195" s="145"/>
      <c r="QKU195" s="145"/>
      <c r="QKV195" s="145"/>
      <c r="QKW195" s="145"/>
      <c r="QKX195" s="145"/>
      <c r="QKY195" s="145"/>
      <c r="QKZ195" s="145"/>
      <c r="QLA195" s="145"/>
      <c r="QLB195" s="145"/>
      <c r="QLC195" s="145"/>
      <c r="QLF195" s="145"/>
      <c r="QLI195" s="145"/>
      <c r="QLL195" s="145"/>
      <c r="QLO195" s="145"/>
      <c r="QLR195" s="145"/>
      <c r="QMD195" s="145"/>
      <c r="QMG195" s="145"/>
      <c r="QMJ195" s="145"/>
      <c r="QMM195" s="145"/>
      <c r="QMV195" s="145"/>
      <c r="QNB195" s="145"/>
      <c r="QNE195" s="145"/>
      <c r="QNH195" s="145"/>
      <c r="QNK195" s="145"/>
      <c r="QNQ195" s="145"/>
      <c r="QNT195" s="145"/>
      <c r="QNZ195" s="145"/>
      <c r="QOB195" s="145"/>
      <c r="QOC195" s="145"/>
      <c r="QOE195" s="145"/>
      <c r="QOH195" s="145"/>
      <c r="QOK195" s="145"/>
      <c r="QON195" s="145"/>
      <c r="QOV195" s="145"/>
      <c r="QPA195" s="145"/>
      <c r="QPJ195" s="145"/>
      <c r="QPM195" s="145"/>
      <c r="QPU195" s="145"/>
      <c r="QQQ195" s="145"/>
      <c r="QQR195" s="145"/>
      <c r="QQS195" s="145"/>
      <c r="QQT195" s="145"/>
      <c r="QQU195" s="145"/>
      <c r="QQV195" s="145"/>
      <c r="QRN195" s="145"/>
      <c r="QRO195" s="145"/>
      <c r="QRR195" s="145"/>
      <c r="QRU195" s="145"/>
      <c r="QRW195" s="145"/>
      <c r="QRY195" s="145"/>
      <c r="QSB195" s="145"/>
      <c r="QSE195" s="145"/>
      <c r="QSH195" s="145"/>
      <c r="QSK195" s="145"/>
      <c r="QSN195" s="145"/>
      <c r="QSQ195" s="145"/>
      <c r="QST195" s="145"/>
      <c r="QSW195" s="145"/>
      <c r="QSY195" s="145"/>
      <c r="QTL195" s="145"/>
      <c r="QTM195" s="145"/>
      <c r="QTN195" s="145"/>
      <c r="QTO195" s="145"/>
      <c r="QTP195" s="145"/>
      <c r="QTQ195" s="145"/>
      <c r="QTR195" s="145"/>
      <c r="QTS195" s="145"/>
      <c r="QTT195" s="145"/>
      <c r="QTU195" s="145"/>
      <c r="QTV195" s="145"/>
      <c r="QTW195" s="145"/>
      <c r="QTX195" s="145"/>
      <c r="QTY195" s="145"/>
      <c r="QUC195" s="145"/>
      <c r="QUE195" s="145"/>
      <c r="QUF195" s="145"/>
      <c r="QUG195" s="145"/>
      <c r="QUH195" s="145"/>
      <c r="QUK195" s="145"/>
      <c r="QUM195" s="145"/>
      <c r="QUN195" s="145"/>
      <c r="QUO195" s="145"/>
      <c r="QUP195" s="145"/>
      <c r="QUQ195" s="145"/>
      <c r="QUR195" s="145"/>
      <c r="QUS195" s="145"/>
      <c r="QUT195" s="145"/>
      <c r="QUU195" s="145"/>
      <c r="QUV195" s="145"/>
      <c r="QUW195" s="145"/>
      <c r="QUX195" s="145"/>
      <c r="QUY195" s="145"/>
      <c r="QVB195" s="145"/>
      <c r="QVE195" s="145"/>
      <c r="QVH195" s="145"/>
      <c r="QVK195" s="145"/>
      <c r="QVN195" s="145"/>
      <c r="QVZ195" s="145"/>
      <c r="QWC195" s="145"/>
      <c r="QWF195" s="145"/>
      <c r="QWI195" s="145"/>
      <c r="QWR195" s="145"/>
      <c r="QWX195" s="145"/>
      <c r="QXA195" s="145"/>
      <c r="QXD195" s="145"/>
      <c r="QXG195" s="145"/>
      <c r="QXM195" s="145"/>
      <c r="QXP195" s="145"/>
      <c r="QXV195" s="145"/>
      <c r="QXX195" s="145"/>
      <c r="QXY195" s="145"/>
      <c r="QYA195" s="145"/>
      <c r="QYD195" s="145"/>
      <c r="QYG195" s="145"/>
      <c r="QYJ195" s="145"/>
      <c r="QYR195" s="145"/>
      <c r="QYW195" s="145"/>
      <c r="QZF195" s="145"/>
      <c r="QZI195" s="145"/>
      <c r="QZQ195" s="145"/>
      <c r="RAM195" s="145"/>
      <c r="RAN195" s="145"/>
      <c r="RAO195" s="145"/>
      <c r="RAP195" s="145"/>
      <c r="RAQ195" s="145"/>
      <c r="RAR195" s="145"/>
      <c r="RBJ195" s="145"/>
      <c r="RBK195" s="145"/>
      <c r="RBN195" s="145"/>
      <c r="RBQ195" s="145"/>
      <c r="RBS195" s="145"/>
      <c r="RBU195" s="145"/>
      <c r="RBX195" s="145"/>
      <c r="RCA195" s="145"/>
      <c r="RCD195" s="145"/>
      <c r="RCG195" s="145"/>
      <c r="RCJ195" s="145"/>
      <c r="RCM195" s="145"/>
      <c r="RCP195" s="145"/>
      <c r="RCS195" s="145"/>
      <c r="RCU195" s="145"/>
      <c r="RDH195" s="145"/>
      <c r="RDI195" s="145"/>
      <c r="RDJ195" s="145"/>
      <c r="RDK195" s="145"/>
      <c r="RDL195" s="145"/>
      <c r="RDM195" s="145"/>
      <c r="RDN195" s="145"/>
      <c r="RDO195" s="145"/>
      <c r="RDP195" s="145"/>
      <c r="RDQ195" s="145"/>
      <c r="RDR195" s="145"/>
      <c r="RDS195" s="145"/>
      <c r="RDT195" s="145"/>
      <c r="RDU195" s="145"/>
      <c r="RDY195" s="145"/>
      <c r="REA195" s="145"/>
      <c r="REB195" s="145"/>
      <c r="REC195" s="145"/>
      <c r="RED195" s="145"/>
      <c r="REG195" s="145"/>
      <c r="REI195" s="145"/>
      <c r="REJ195" s="145"/>
      <c r="REK195" s="145"/>
      <c r="REL195" s="145"/>
      <c r="REM195" s="145"/>
      <c r="REN195" s="145"/>
      <c r="REO195" s="145"/>
      <c r="REP195" s="145"/>
      <c r="REQ195" s="145"/>
      <c r="RER195" s="145"/>
      <c r="RES195" s="145"/>
      <c r="RET195" s="145"/>
      <c r="REU195" s="145"/>
      <c r="REX195" s="145"/>
      <c r="RFA195" s="145"/>
      <c r="RFD195" s="145"/>
      <c r="RFG195" s="145"/>
      <c r="RFJ195" s="145"/>
      <c r="RFV195" s="145"/>
      <c r="RFY195" s="145"/>
      <c r="RGB195" s="145"/>
      <c r="RGE195" s="145"/>
      <c r="RGN195" s="145"/>
      <c r="RGT195" s="145"/>
      <c r="RGW195" s="145"/>
      <c r="RGZ195" s="145"/>
      <c r="RHC195" s="145"/>
      <c r="RHI195" s="145"/>
      <c r="RHL195" s="145"/>
      <c r="RHR195" s="145"/>
      <c r="RHT195" s="145"/>
      <c r="RHU195" s="145"/>
      <c r="RHW195" s="145"/>
      <c r="RHZ195" s="145"/>
      <c r="RIC195" s="145"/>
      <c r="RIF195" s="145"/>
      <c r="RIN195" s="145"/>
      <c r="RIS195" s="145"/>
      <c r="RJB195" s="145"/>
      <c r="RJE195" s="145"/>
      <c r="RJM195" s="145"/>
      <c r="RKI195" s="145"/>
      <c r="RKJ195" s="145"/>
      <c r="RKK195" s="145"/>
      <c r="RKL195" s="145"/>
      <c r="RKM195" s="145"/>
      <c r="RKN195" s="145"/>
      <c r="RLF195" s="145"/>
      <c r="RLG195" s="145"/>
      <c r="RLJ195" s="145"/>
      <c r="RLM195" s="145"/>
      <c r="RLO195" s="145"/>
      <c r="RLQ195" s="145"/>
      <c r="RLT195" s="145"/>
      <c r="RLW195" s="145"/>
      <c r="RLZ195" s="145"/>
      <c r="RMC195" s="145"/>
      <c r="RMF195" s="145"/>
      <c r="RMI195" s="145"/>
      <c r="RML195" s="145"/>
      <c r="RMO195" s="145"/>
      <c r="RMQ195" s="145"/>
      <c r="RND195" s="145"/>
      <c r="RNE195" s="145"/>
      <c r="RNF195" s="145"/>
      <c r="RNG195" s="145"/>
      <c r="RNH195" s="145"/>
      <c r="RNI195" s="145"/>
      <c r="RNJ195" s="145"/>
      <c r="RNK195" s="145"/>
      <c r="RNL195" s="145"/>
      <c r="RNM195" s="145"/>
      <c r="RNN195" s="145"/>
      <c r="RNO195" s="145"/>
      <c r="RNP195" s="145"/>
      <c r="RNQ195" s="145"/>
      <c r="RNU195" s="145"/>
      <c r="RNW195" s="145"/>
      <c r="RNX195" s="145"/>
      <c r="RNY195" s="145"/>
      <c r="RNZ195" s="145"/>
      <c r="ROC195" s="145"/>
      <c r="ROE195" s="145"/>
      <c r="ROF195" s="145"/>
      <c r="ROG195" s="145"/>
      <c r="ROH195" s="145"/>
      <c r="ROI195" s="145"/>
      <c r="ROJ195" s="145"/>
      <c r="ROK195" s="145"/>
      <c r="ROL195" s="145"/>
      <c r="ROM195" s="145"/>
      <c r="RON195" s="145"/>
      <c r="ROO195" s="145"/>
      <c r="ROP195" s="145"/>
      <c r="ROQ195" s="145"/>
      <c r="ROT195" s="145"/>
      <c r="ROW195" s="145"/>
      <c r="ROZ195" s="145"/>
      <c r="RPC195" s="145"/>
      <c r="RPF195" s="145"/>
      <c r="RPR195" s="145"/>
      <c r="RPU195" s="145"/>
      <c r="RPX195" s="145"/>
      <c r="RQA195" s="145"/>
      <c r="RQJ195" s="145"/>
      <c r="RQP195" s="145"/>
      <c r="RQS195" s="145"/>
      <c r="RQV195" s="145"/>
      <c r="RQY195" s="145"/>
      <c r="RRE195" s="145"/>
      <c r="RRH195" s="145"/>
      <c r="RRN195" s="145"/>
      <c r="RRP195" s="145"/>
      <c r="RRQ195" s="145"/>
      <c r="RRS195" s="145"/>
      <c r="RRV195" s="145"/>
      <c r="RRY195" s="145"/>
      <c r="RSB195" s="145"/>
      <c r="RSJ195" s="145"/>
      <c r="RSO195" s="145"/>
      <c r="RSX195" s="145"/>
      <c r="RTA195" s="145"/>
      <c r="RTI195" s="145"/>
      <c r="RUE195" s="145"/>
      <c r="RUF195" s="145"/>
      <c r="RUG195" s="145"/>
      <c r="RUH195" s="145"/>
      <c r="RUI195" s="145"/>
      <c r="RUJ195" s="145"/>
      <c r="RVB195" s="145"/>
      <c r="RVC195" s="145"/>
      <c r="RVF195" s="145"/>
      <c r="RVI195" s="145"/>
      <c r="RVK195" s="145"/>
      <c r="RVM195" s="145"/>
      <c r="RVP195" s="145"/>
      <c r="RVS195" s="145"/>
      <c r="RVV195" s="145"/>
      <c r="RVY195" s="145"/>
      <c r="RWB195" s="145"/>
      <c r="RWE195" s="145"/>
      <c r="RWH195" s="145"/>
      <c r="RWK195" s="145"/>
      <c r="RWM195" s="145"/>
      <c r="RWZ195" s="145"/>
      <c r="RXA195" s="145"/>
      <c r="RXB195" s="145"/>
      <c r="RXC195" s="145"/>
      <c r="RXD195" s="145"/>
      <c r="RXE195" s="145"/>
      <c r="RXF195" s="145"/>
      <c r="RXG195" s="145"/>
      <c r="RXH195" s="145"/>
      <c r="RXI195" s="145"/>
      <c r="RXJ195" s="145"/>
      <c r="RXK195" s="145"/>
      <c r="RXL195" s="145"/>
      <c r="RXM195" s="145"/>
      <c r="RXQ195" s="145"/>
      <c r="RXS195" s="145"/>
      <c r="RXT195" s="145"/>
      <c r="RXU195" s="145"/>
      <c r="RXV195" s="145"/>
      <c r="RXY195" s="145"/>
      <c r="RYA195" s="145"/>
      <c r="RYB195" s="145"/>
      <c r="RYC195" s="145"/>
      <c r="RYD195" s="145"/>
      <c r="RYE195" s="145"/>
      <c r="RYF195" s="145"/>
      <c r="RYG195" s="145"/>
      <c r="RYH195" s="145"/>
      <c r="RYI195" s="145"/>
      <c r="RYJ195" s="145"/>
      <c r="RYK195" s="145"/>
      <c r="RYL195" s="145"/>
      <c r="RYM195" s="145"/>
      <c r="RYP195" s="145"/>
      <c r="RYS195" s="145"/>
      <c r="RYV195" s="145"/>
      <c r="RYY195" s="145"/>
      <c r="RZB195" s="145"/>
      <c r="RZN195" s="145"/>
      <c r="RZQ195" s="145"/>
      <c r="RZT195" s="145"/>
      <c r="RZW195" s="145"/>
      <c r="SAF195" s="145"/>
      <c r="SAL195" s="145"/>
      <c r="SAO195" s="145"/>
      <c r="SAR195" s="145"/>
      <c r="SAU195" s="145"/>
      <c r="SBA195" s="145"/>
      <c r="SBD195" s="145"/>
      <c r="SBJ195" s="145"/>
      <c r="SBL195" s="145"/>
      <c r="SBM195" s="145"/>
      <c r="SBO195" s="145"/>
      <c r="SBR195" s="145"/>
      <c r="SBU195" s="145"/>
      <c r="SBX195" s="145"/>
      <c r="SCF195" s="145"/>
      <c r="SCK195" s="145"/>
      <c r="SCT195" s="145"/>
      <c r="SCW195" s="145"/>
      <c r="SDE195" s="145"/>
      <c r="SEA195" s="145"/>
      <c r="SEB195" s="145"/>
      <c r="SEC195" s="145"/>
      <c r="SED195" s="145"/>
      <c r="SEE195" s="145"/>
      <c r="SEF195" s="145"/>
      <c r="SEX195" s="145"/>
      <c r="SEY195" s="145"/>
      <c r="SFB195" s="145"/>
      <c r="SFE195" s="145"/>
      <c r="SFG195" s="145"/>
      <c r="SFI195" s="145"/>
      <c r="SFL195" s="145"/>
      <c r="SFO195" s="145"/>
      <c r="SFR195" s="145"/>
      <c r="SFU195" s="145"/>
      <c r="SFX195" s="145"/>
      <c r="SGA195" s="145"/>
      <c r="SGD195" s="145"/>
      <c r="SGG195" s="145"/>
      <c r="SGI195" s="145"/>
      <c r="SGV195" s="145"/>
      <c r="SGW195" s="145"/>
      <c r="SGX195" s="145"/>
      <c r="SGY195" s="145"/>
      <c r="SGZ195" s="145"/>
      <c r="SHA195" s="145"/>
      <c r="SHB195" s="145"/>
      <c r="SHC195" s="145"/>
      <c r="SHD195" s="145"/>
      <c r="SHE195" s="145"/>
      <c r="SHF195" s="145"/>
      <c r="SHG195" s="145"/>
      <c r="SHH195" s="145"/>
      <c r="SHI195" s="145"/>
      <c r="SHM195" s="145"/>
      <c r="SHO195" s="145"/>
      <c r="SHP195" s="145"/>
      <c r="SHQ195" s="145"/>
      <c r="SHR195" s="145"/>
      <c r="SHU195" s="145"/>
      <c r="SHW195" s="145"/>
      <c r="SHX195" s="145"/>
      <c r="SHY195" s="145"/>
      <c r="SHZ195" s="145"/>
      <c r="SIA195" s="145"/>
      <c r="SIB195" s="145"/>
      <c r="SIC195" s="145"/>
      <c r="SID195" s="145"/>
      <c r="SIE195" s="145"/>
      <c r="SIF195" s="145"/>
      <c r="SIG195" s="145"/>
      <c r="SIH195" s="145"/>
      <c r="SII195" s="145"/>
      <c r="SIL195" s="145"/>
      <c r="SIO195" s="145"/>
      <c r="SIR195" s="145"/>
      <c r="SIU195" s="145"/>
      <c r="SIX195" s="145"/>
      <c r="SJJ195" s="145"/>
      <c r="SJM195" s="145"/>
      <c r="SJP195" s="145"/>
      <c r="SJS195" s="145"/>
      <c r="SKB195" s="145"/>
      <c r="SKH195" s="145"/>
      <c r="SKK195" s="145"/>
      <c r="SKN195" s="145"/>
      <c r="SKQ195" s="145"/>
      <c r="SKW195" s="145"/>
      <c r="SKZ195" s="145"/>
      <c r="SLF195" s="145"/>
      <c r="SLH195" s="145"/>
      <c r="SLI195" s="145"/>
      <c r="SLK195" s="145"/>
      <c r="SLN195" s="145"/>
      <c r="SLQ195" s="145"/>
      <c r="SLT195" s="145"/>
      <c r="SMB195" s="145"/>
      <c r="SMG195" s="145"/>
      <c r="SMP195" s="145"/>
      <c r="SMS195" s="145"/>
      <c r="SNA195" s="145"/>
      <c r="SNW195" s="145"/>
      <c r="SNX195" s="145"/>
      <c r="SNY195" s="145"/>
      <c r="SNZ195" s="145"/>
      <c r="SOA195" s="145"/>
      <c r="SOB195" s="145"/>
      <c r="SOT195" s="145"/>
      <c r="SOU195" s="145"/>
      <c r="SOX195" s="145"/>
      <c r="SPA195" s="145"/>
      <c r="SPC195" s="145"/>
      <c r="SPE195" s="145"/>
      <c r="SPH195" s="145"/>
      <c r="SPK195" s="145"/>
      <c r="SPN195" s="145"/>
      <c r="SPQ195" s="145"/>
      <c r="SPT195" s="145"/>
      <c r="SPW195" s="145"/>
      <c r="SPZ195" s="145"/>
      <c r="SQC195" s="145"/>
      <c r="SQE195" s="145"/>
      <c r="SQR195" s="145"/>
      <c r="SQS195" s="145"/>
      <c r="SQT195" s="145"/>
      <c r="SQU195" s="145"/>
      <c r="SQV195" s="145"/>
      <c r="SQW195" s="145"/>
      <c r="SQX195" s="145"/>
      <c r="SQY195" s="145"/>
      <c r="SQZ195" s="145"/>
      <c r="SRA195" s="145"/>
      <c r="SRB195" s="145"/>
      <c r="SRC195" s="145"/>
      <c r="SRD195" s="145"/>
      <c r="SRE195" s="145"/>
      <c r="SRI195" s="145"/>
      <c r="SRK195" s="145"/>
      <c r="SRL195" s="145"/>
      <c r="SRM195" s="145"/>
      <c r="SRN195" s="145"/>
      <c r="SRQ195" s="145"/>
      <c r="SRS195" s="145"/>
      <c r="SRT195" s="145"/>
      <c r="SRU195" s="145"/>
      <c r="SRV195" s="145"/>
      <c r="SRW195" s="145"/>
      <c r="SRX195" s="145"/>
      <c r="SRY195" s="145"/>
      <c r="SRZ195" s="145"/>
      <c r="SSA195" s="145"/>
      <c r="SSB195" s="145"/>
      <c r="SSC195" s="145"/>
      <c r="SSD195" s="145"/>
      <c r="SSE195" s="145"/>
      <c r="SSH195" s="145"/>
      <c r="SSK195" s="145"/>
      <c r="SSN195" s="145"/>
      <c r="SSQ195" s="145"/>
      <c r="SST195" s="145"/>
      <c r="STF195" s="145"/>
      <c r="STI195" s="145"/>
      <c r="STL195" s="145"/>
      <c r="STO195" s="145"/>
      <c r="STX195" s="145"/>
      <c r="SUD195" s="145"/>
      <c r="SUG195" s="145"/>
      <c r="SUJ195" s="145"/>
      <c r="SUM195" s="145"/>
      <c r="SUS195" s="145"/>
      <c r="SUV195" s="145"/>
      <c r="SVB195" s="145"/>
      <c r="SVD195" s="145"/>
      <c r="SVE195" s="145"/>
      <c r="SVG195" s="145"/>
      <c r="SVJ195" s="145"/>
      <c r="SVM195" s="145"/>
      <c r="SVP195" s="145"/>
      <c r="SVX195" s="145"/>
      <c r="SWC195" s="145"/>
      <c r="SWL195" s="145"/>
      <c r="SWO195" s="145"/>
      <c r="SWW195" s="145"/>
      <c r="SXS195" s="145"/>
      <c r="SXT195" s="145"/>
      <c r="SXU195" s="145"/>
      <c r="SXV195" s="145"/>
      <c r="SXW195" s="145"/>
      <c r="SXX195" s="145"/>
      <c r="SYP195" s="145"/>
      <c r="SYQ195" s="145"/>
      <c r="SYT195" s="145"/>
      <c r="SYW195" s="145"/>
      <c r="SYY195" s="145"/>
      <c r="SZA195" s="145"/>
      <c r="SZD195" s="145"/>
      <c r="SZG195" s="145"/>
      <c r="SZJ195" s="145"/>
      <c r="SZM195" s="145"/>
      <c r="SZP195" s="145"/>
      <c r="SZS195" s="145"/>
      <c r="SZV195" s="145"/>
      <c r="SZY195" s="145"/>
      <c r="TAA195" s="145"/>
      <c r="TAN195" s="145"/>
      <c r="TAO195" s="145"/>
      <c r="TAP195" s="145"/>
      <c r="TAQ195" s="145"/>
      <c r="TAR195" s="145"/>
      <c r="TAS195" s="145"/>
      <c r="TAT195" s="145"/>
      <c r="TAU195" s="145"/>
      <c r="TAV195" s="145"/>
      <c r="TAW195" s="145"/>
      <c r="TAX195" s="145"/>
      <c r="TAY195" s="145"/>
      <c r="TAZ195" s="145"/>
      <c r="TBA195" s="145"/>
      <c r="TBE195" s="145"/>
      <c r="TBG195" s="145"/>
      <c r="TBH195" s="145"/>
      <c r="TBI195" s="145"/>
      <c r="TBJ195" s="145"/>
      <c r="TBM195" s="145"/>
      <c r="TBO195" s="145"/>
      <c r="TBP195" s="145"/>
      <c r="TBQ195" s="145"/>
      <c r="TBR195" s="145"/>
      <c r="TBS195" s="145"/>
      <c r="TBT195" s="145"/>
      <c r="TBU195" s="145"/>
      <c r="TBV195" s="145"/>
      <c r="TBW195" s="145"/>
      <c r="TBX195" s="145"/>
      <c r="TBY195" s="145"/>
      <c r="TBZ195" s="145"/>
      <c r="TCA195" s="145"/>
      <c r="TCD195" s="145"/>
      <c r="TCG195" s="145"/>
      <c r="TCJ195" s="145"/>
      <c r="TCM195" s="145"/>
      <c r="TCP195" s="145"/>
      <c r="TDB195" s="145"/>
      <c r="TDE195" s="145"/>
      <c r="TDH195" s="145"/>
      <c r="TDK195" s="145"/>
      <c r="TDT195" s="145"/>
      <c r="TDZ195" s="145"/>
      <c r="TEC195" s="145"/>
      <c r="TEF195" s="145"/>
      <c r="TEI195" s="145"/>
      <c r="TEO195" s="145"/>
      <c r="TER195" s="145"/>
      <c r="TEX195" s="145"/>
      <c r="TEZ195" s="145"/>
      <c r="TFA195" s="145"/>
      <c r="TFC195" s="145"/>
      <c r="TFF195" s="145"/>
      <c r="TFI195" s="145"/>
      <c r="TFL195" s="145"/>
      <c r="TFT195" s="145"/>
      <c r="TFY195" s="145"/>
      <c r="TGH195" s="145"/>
      <c r="TGK195" s="145"/>
      <c r="TGS195" s="145"/>
      <c r="THO195" s="145"/>
      <c r="THP195" s="145"/>
      <c r="THQ195" s="145"/>
      <c r="THR195" s="145"/>
      <c r="THS195" s="145"/>
      <c r="THT195" s="145"/>
      <c r="TIL195" s="145"/>
      <c r="TIM195" s="145"/>
      <c r="TIP195" s="145"/>
      <c r="TIS195" s="145"/>
      <c r="TIU195" s="145"/>
      <c r="TIW195" s="145"/>
      <c r="TIZ195" s="145"/>
      <c r="TJC195" s="145"/>
      <c r="TJF195" s="145"/>
      <c r="TJI195" s="145"/>
      <c r="TJL195" s="145"/>
      <c r="TJO195" s="145"/>
      <c r="TJR195" s="145"/>
      <c r="TJU195" s="145"/>
      <c r="TJW195" s="145"/>
      <c r="TKJ195" s="145"/>
      <c r="TKK195" s="145"/>
      <c r="TKL195" s="145"/>
      <c r="TKM195" s="145"/>
      <c r="TKN195" s="145"/>
      <c r="TKO195" s="145"/>
      <c r="TKP195" s="145"/>
      <c r="TKQ195" s="145"/>
      <c r="TKR195" s="145"/>
      <c r="TKS195" s="145"/>
      <c r="TKT195" s="145"/>
      <c r="TKU195" s="145"/>
      <c r="TKV195" s="145"/>
      <c r="TKW195" s="145"/>
      <c r="TLA195" s="145"/>
      <c r="TLC195" s="145"/>
      <c r="TLD195" s="145"/>
      <c r="TLE195" s="145"/>
      <c r="TLF195" s="145"/>
      <c r="TLI195" s="145"/>
      <c r="TLK195" s="145"/>
      <c r="TLL195" s="145"/>
      <c r="TLM195" s="145"/>
      <c r="TLN195" s="145"/>
      <c r="TLO195" s="145"/>
      <c r="TLP195" s="145"/>
      <c r="TLQ195" s="145"/>
      <c r="TLR195" s="145"/>
      <c r="TLS195" s="145"/>
      <c r="TLT195" s="145"/>
      <c r="TLU195" s="145"/>
      <c r="TLV195" s="145"/>
      <c r="TLW195" s="145"/>
      <c r="TLZ195" s="145"/>
      <c r="TMC195" s="145"/>
      <c r="TMF195" s="145"/>
      <c r="TMI195" s="145"/>
      <c r="TML195" s="145"/>
      <c r="TMX195" s="145"/>
      <c r="TNA195" s="145"/>
      <c r="TND195" s="145"/>
      <c r="TNG195" s="145"/>
      <c r="TNP195" s="145"/>
      <c r="TNV195" s="145"/>
      <c r="TNY195" s="145"/>
      <c r="TOB195" s="145"/>
      <c r="TOE195" s="145"/>
      <c r="TOK195" s="145"/>
      <c r="TON195" s="145"/>
      <c r="TOT195" s="145"/>
      <c r="TOV195" s="145"/>
      <c r="TOW195" s="145"/>
      <c r="TOY195" s="145"/>
      <c r="TPB195" s="145"/>
      <c r="TPE195" s="145"/>
      <c r="TPH195" s="145"/>
      <c r="TPP195" s="145"/>
      <c r="TPU195" s="145"/>
      <c r="TQD195" s="145"/>
      <c r="TQG195" s="145"/>
      <c r="TQO195" s="145"/>
      <c r="TRK195" s="145"/>
      <c r="TRL195" s="145"/>
      <c r="TRM195" s="145"/>
      <c r="TRN195" s="145"/>
      <c r="TRO195" s="145"/>
      <c r="TRP195" s="145"/>
      <c r="TSH195" s="145"/>
      <c r="TSI195" s="145"/>
      <c r="TSL195" s="145"/>
      <c r="TSO195" s="145"/>
      <c r="TSQ195" s="145"/>
      <c r="TSS195" s="145"/>
      <c r="TSV195" s="145"/>
      <c r="TSY195" s="145"/>
      <c r="TTB195" s="145"/>
      <c r="TTE195" s="145"/>
      <c r="TTH195" s="145"/>
      <c r="TTK195" s="145"/>
      <c r="TTN195" s="145"/>
      <c r="TTQ195" s="145"/>
      <c r="TTS195" s="145"/>
      <c r="TUF195" s="145"/>
      <c r="TUG195" s="145"/>
      <c r="TUH195" s="145"/>
      <c r="TUI195" s="145"/>
      <c r="TUJ195" s="145"/>
      <c r="TUK195" s="145"/>
      <c r="TUL195" s="145"/>
      <c r="TUM195" s="145"/>
      <c r="TUN195" s="145"/>
      <c r="TUO195" s="145"/>
      <c r="TUP195" s="145"/>
      <c r="TUQ195" s="145"/>
      <c r="TUR195" s="145"/>
      <c r="TUS195" s="145"/>
      <c r="TUW195" s="145"/>
      <c r="TUY195" s="145"/>
      <c r="TUZ195" s="145"/>
      <c r="TVA195" s="145"/>
      <c r="TVB195" s="145"/>
      <c r="TVE195" s="145"/>
      <c r="TVG195" s="145"/>
      <c r="TVH195" s="145"/>
      <c r="TVI195" s="145"/>
      <c r="TVJ195" s="145"/>
      <c r="TVK195" s="145"/>
      <c r="TVL195" s="145"/>
      <c r="TVM195" s="145"/>
      <c r="TVN195" s="145"/>
      <c r="TVO195" s="145"/>
      <c r="TVP195" s="145"/>
      <c r="TVQ195" s="145"/>
      <c r="TVR195" s="145"/>
      <c r="TVS195" s="145"/>
      <c r="TVV195" s="145"/>
      <c r="TVY195" s="145"/>
      <c r="TWB195" s="145"/>
      <c r="TWE195" s="145"/>
      <c r="TWH195" s="145"/>
      <c r="TWT195" s="145"/>
      <c r="TWW195" s="145"/>
      <c r="TWZ195" s="145"/>
      <c r="TXC195" s="145"/>
      <c r="TXL195" s="145"/>
      <c r="TXR195" s="145"/>
      <c r="TXU195" s="145"/>
      <c r="TXX195" s="145"/>
      <c r="TYA195" s="145"/>
      <c r="TYG195" s="145"/>
      <c r="TYJ195" s="145"/>
      <c r="TYP195" s="145"/>
      <c r="TYR195" s="145"/>
      <c r="TYS195" s="145"/>
      <c r="TYU195" s="145"/>
      <c r="TYX195" s="145"/>
      <c r="TZA195" s="145"/>
      <c r="TZD195" s="145"/>
      <c r="TZL195" s="145"/>
      <c r="TZQ195" s="145"/>
      <c r="TZZ195" s="145"/>
      <c r="UAC195" s="145"/>
      <c r="UAK195" s="145"/>
      <c r="UBG195" s="145"/>
      <c r="UBH195" s="145"/>
      <c r="UBI195" s="145"/>
      <c r="UBJ195" s="145"/>
      <c r="UBK195" s="145"/>
      <c r="UBL195" s="145"/>
      <c r="UCD195" s="145"/>
      <c r="UCE195" s="145"/>
      <c r="UCH195" s="145"/>
      <c r="UCK195" s="145"/>
      <c r="UCM195" s="145"/>
      <c r="UCO195" s="145"/>
      <c r="UCR195" s="145"/>
      <c r="UCU195" s="145"/>
      <c r="UCX195" s="145"/>
      <c r="UDA195" s="145"/>
      <c r="UDD195" s="145"/>
      <c r="UDG195" s="145"/>
      <c r="UDJ195" s="145"/>
      <c r="UDM195" s="145"/>
      <c r="UDO195" s="145"/>
      <c r="UEB195" s="145"/>
      <c r="UEC195" s="145"/>
      <c r="UED195" s="145"/>
      <c r="UEE195" s="145"/>
      <c r="UEF195" s="145"/>
      <c r="UEG195" s="145"/>
      <c r="UEH195" s="145"/>
      <c r="UEI195" s="145"/>
      <c r="UEJ195" s="145"/>
      <c r="UEK195" s="145"/>
      <c r="UEL195" s="145"/>
      <c r="UEM195" s="145"/>
      <c r="UEN195" s="145"/>
      <c r="UEO195" s="145"/>
      <c r="UES195" s="145"/>
      <c r="UEU195" s="145"/>
      <c r="UEV195" s="145"/>
      <c r="UEW195" s="145"/>
      <c r="UEX195" s="145"/>
      <c r="UFA195" s="145"/>
      <c r="UFC195" s="145"/>
      <c r="UFD195" s="145"/>
      <c r="UFE195" s="145"/>
      <c r="UFF195" s="145"/>
      <c r="UFG195" s="145"/>
      <c r="UFH195" s="145"/>
      <c r="UFI195" s="145"/>
      <c r="UFJ195" s="145"/>
      <c r="UFK195" s="145"/>
      <c r="UFL195" s="145"/>
      <c r="UFM195" s="145"/>
      <c r="UFN195" s="145"/>
      <c r="UFO195" s="145"/>
      <c r="UFR195" s="145"/>
      <c r="UFU195" s="145"/>
      <c r="UFX195" s="145"/>
      <c r="UGA195" s="145"/>
      <c r="UGD195" s="145"/>
      <c r="UGP195" s="145"/>
      <c r="UGS195" s="145"/>
      <c r="UGV195" s="145"/>
      <c r="UGY195" s="145"/>
      <c r="UHH195" s="145"/>
      <c r="UHN195" s="145"/>
      <c r="UHQ195" s="145"/>
      <c r="UHT195" s="145"/>
      <c r="UHW195" s="145"/>
      <c r="UIC195" s="145"/>
      <c r="UIF195" s="145"/>
      <c r="UIL195" s="145"/>
      <c r="UIN195" s="145"/>
      <c r="UIO195" s="145"/>
      <c r="UIQ195" s="145"/>
      <c r="UIT195" s="145"/>
      <c r="UIW195" s="145"/>
      <c r="UIZ195" s="145"/>
      <c r="UJH195" s="145"/>
      <c r="UJM195" s="145"/>
      <c r="UJV195" s="145"/>
      <c r="UJY195" s="145"/>
      <c r="UKG195" s="145"/>
      <c r="ULC195" s="145"/>
      <c r="ULD195" s="145"/>
      <c r="ULE195" s="145"/>
      <c r="ULF195" s="145"/>
      <c r="ULG195" s="145"/>
      <c r="ULH195" s="145"/>
      <c r="ULZ195" s="145"/>
      <c r="UMA195" s="145"/>
      <c r="UMD195" s="145"/>
      <c r="UMG195" s="145"/>
      <c r="UMI195" s="145"/>
      <c r="UMK195" s="145"/>
      <c r="UMN195" s="145"/>
      <c r="UMQ195" s="145"/>
      <c r="UMT195" s="145"/>
      <c r="UMW195" s="145"/>
      <c r="UMZ195" s="145"/>
      <c r="UNC195" s="145"/>
      <c r="UNF195" s="145"/>
      <c r="UNI195" s="145"/>
      <c r="UNK195" s="145"/>
      <c r="UNX195" s="145"/>
      <c r="UNY195" s="145"/>
      <c r="UNZ195" s="145"/>
      <c r="UOA195" s="145"/>
      <c r="UOB195" s="145"/>
      <c r="UOC195" s="145"/>
      <c r="UOD195" s="145"/>
      <c r="UOE195" s="145"/>
      <c r="UOF195" s="145"/>
      <c r="UOG195" s="145"/>
      <c r="UOH195" s="145"/>
      <c r="UOI195" s="145"/>
      <c r="UOJ195" s="145"/>
      <c r="UOK195" s="145"/>
      <c r="UOO195" s="145"/>
      <c r="UOQ195" s="145"/>
      <c r="UOR195" s="145"/>
      <c r="UOS195" s="145"/>
      <c r="UOT195" s="145"/>
      <c r="UOW195" s="145"/>
      <c r="UOY195" s="145"/>
      <c r="UOZ195" s="145"/>
      <c r="UPA195" s="145"/>
      <c r="UPB195" s="145"/>
      <c r="UPC195" s="145"/>
      <c r="UPD195" s="145"/>
      <c r="UPE195" s="145"/>
      <c r="UPF195" s="145"/>
      <c r="UPG195" s="145"/>
      <c r="UPH195" s="145"/>
      <c r="UPI195" s="145"/>
      <c r="UPJ195" s="145"/>
      <c r="UPK195" s="145"/>
      <c r="UPN195" s="145"/>
      <c r="UPQ195" s="145"/>
      <c r="UPT195" s="145"/>
      <c r="UPW195" s="145"/>
      <c r="UPZ195" s="145"/>
      <c r="UQL195" s="145"/>
      <c r="UQO195" s="145"/>
      <c r="UQR195" s="145"/>
      <c r="UQU195" s="145"/>
      <c r="URD195" s="145"/>
      <c r="URJ195" s="145"/>
      <c r="URM195" s="145"/>
      <c r="URP195" s="145"/>
      <c r="URS195" s="145"/>
      <c r="URY195" s="145"/>
      <c r="USB195" s="145"/>
      <c r="USH195" s="145"/>
      <c r="USJ195" s="145"/>
      <c r="USK195" s="145"/>
      <c r="USM195" s="145"/>
      <c r="USP195" s="145"/>
      <c r="USS195" s="145"/>
      <c r="USV195" s="145"/>
      <c r="UTD195" s="145"/>
      <c r="UTI195" s="145"/>
      <c r="UTR195" s="145"/>
      <c r="UTU195" s="145"/>
      <c r="UUC195" s="145"/>
      <c r="UUY195" s="145"/>
      <c r="UUZ195" s="145"/>
      <c r="UVA195" s="145"/>
      <c r="UVB195" s="145"/>
      <c r="UVC195" s="145"/>
      <c r="UVD195" s="145"/>
      <c r="UVV195" s="145"/>
      <c r="UVW195" s="145"/>
      <c r="UVZ195" s="145"/>
      <c r="UWC195" s="145"/>
      <c r="UWE195" s="145"/>
      <c r="UWG195" s="145"/>
      <c r="UWJ195" s="145"/>
      <c r="UWM195" s="145"/>
      <c r="UWP195" s="145"/>
      <c r="UWS195" s="145"/>
      <c r="UWV195" s="145"/>
      <c r="UWY195" s="145"/>
      <c r="UXB195" s="145"/>
      <c r="UXE195" s="145"/>
      <c r="UXG195" s="145"/>
      <c r="UXT195" s="145"/>
      <c r="UXU195" s="145"/>
      <c r="UXV195" s="145"/>
      <c r="UXW195" s="145"/>
      <c r="UXX195" s="145"/>
      <c r="UXY195" s="145"/>
      <c r="UXZ195" s="145"/>
      <c r="UYA195" s="145"/>
      <c r="UYB195" s="145"/>
      <c r="UYC195" s="145"/>
      <c r="UYD195" s="145"/>
      <c r="UYE195" s="145"/>
      <c r="UYF195" s="145"/>
      <c r="UYG195" s="145"/>
      <c r="UYK195" s="145"/>
      <c r="UYM195" s="145"/>
      <c r="UYN195" s="145"/>
      <c r="UYO195" s="145"/>
      <c r="UYP195" s="145"/>
      <c r="UYS195" s="145"/>
      <c r="UYU195" s="145"/>
      <c r="UYV195" s="145"/>
      <c r="UYW195" s="145"/>
      <c r="UYX195" s="145"/>
      <c r="UYY195" s="145"/>
      <c r="UYZ195" s="145"/>
      <c r="UZA195" s="145"/>
      <c r="UZB195" s="145"/>
      <c r="UZC195" s="145"/>
      <c r="UZD195" s="145"/>
      <c r="UZE195" s="145"/>
      <c r="UZF195" s="145"/>
      <c r="UZG195" s="145"/>
      <c r="UZJ195" s="145"/>
      <c r="UZM195" s="145"/>
      <c r="UZP195" s="145"/>
      <c r="UZS195" s="145"/>
      <c r="UZV195" s="145"/>
      <c r="VAH195" s="145"/>
      <c r="VAK195" s="145"/>
      <c r="VAN195" s="145"/>
      <c r="VAQ195" s="145"/>
      <c r="VAZ195" s="145"/>
      <c r="VBF195" s="145"/>
      <c r="VBI195" s="145"/>
      <c r="VBL195" s="145"/>
      <c r="VBO195" s="145"/>
      <c r="VBU195" s="145"/>
      <c r="VBX195" s="145"/>
      <c r="VCD195" s="145"/>
      <c r="VCF195" s="145"/>
      <c r="VCG195" s="145"/>
      <c r="VCI195" s="145"/>
      <c r="VCL195" s="145"/>
      <c r="VCO195" s="145"/>
      <c r="VCR195" s="145"/>
      <c r="VCZ195" s="145"/>
      <c r="VDE195" s="145"/>
      <c r="VDN195" s="145"/>
      <c r="VDQ195" s="145"/>
      <c r="VDY195" s="145"/>
      <c r="VEU195" s="145"/>
      <c r="VEV195" s="145"/>
      <c r="VEW195" s="145"/>
      <c r="VEX195" s="145"/>
      <c r="VEY195" s="145"/>
      <c r="VEZ195" s="145"/>
      <c r="VFR195" s="145"/>
      <c r="VFS195" s="145"/>
      <c r="VFV195" s="145"/>
      <c r="VFY195" s="145"/>
      <c r="VGA195" s="145"/>
      <c r="VGC195" s="145"/>
      <c r="VGF195" s="145"/>
      <c r="VGI195" s="145"/>
      <c r="VGL195" s="145"/>
      <c r="VGO195" s="145"/>
      <c r="VGR195" s="145"/>
      <c r="VGU195" s="145"/>
      <c r="VGX195" s="145"/>
      <c r="VHA195" s="145"/>
      <c r="VHC195" s="145"/>
      <c r="VHP195" s="145"/>
      <c r="VHQ195" s="145"/>
      <c r="VHR195" s="145"/>
      <c r="VHS195" s="145"/>
      <c r="VHT195" s="145"/>
      <c r="VHU195" s="145"/>
      <c r="VHV195" s="145"/>
      <c r="VHW195" s="145"/>
      <c r="VHX195" s="145"/>
      <c r="VHY195" s="145"/>
      <c r="VHZ195" s="145"/>
      <c r="VIA195" s="145"/>
      <c r="VIB195" s="145"/>
      <c r="VIC195" s="145"/>
      <c r="VIG195" s="145"/>
      <c r="VII195" s="145"/>
      <c r="VIJ195" s="145"/>
      <c r="VIK195" s="145"/>
      <c r="VIL195" s="145"/>
      <c r="VIO195" s="145"/>
      <c r="VIQ195" s="145"/>
      <c r="VIR195" s="145"/>
      <c r="VIS195" s="145"/>
      <c r="VIT195" s="145"/>
      <c r="VIU195" s="145"/>
      <c r="VIV195" s="145"/>
      <c r="VIW195" s="145"/>
      <c r="VIX195" s="145"/>
      <c r="VIY195" s="145"/>
      <c r="VIZ195" s="145"/>
      <c r="VJA195" s="145"/>
      <c r="VJB195" s="145"/>
      <c r="VJC195" s="145"/>
      <c r="VJF195" s="145"/>
      <c r="VJI195" s="145"/>
      <c r="VJL195" s="145"/>
      <c r="VJO195" s="145"/>
      <c r="VJR195" s="145"/>
      <c r="VKD195" s="145"/>
      <c r="VKG195" s="145"/>
      <c r="VKJ195" s="145"/>
      <c r="VKM195" s="145"/>
      <c r="VKV195" s="145"/>
      <c r="VLB195" s="145"/>
      <c r="VLE195" s="145"/>
      <c r="VLH195" s="145"/>
      <c r="VLK195" s="145"/>
      <c r="VLQ195" s="145"/>
      <c r="VLT195" s="145"/>
      <c r="VLZ195" s="145"/>
      <c r="VMB195" s="145"/>
      <c r="VMC195" s="145"/>
      <c r="VME195" s="145"/>
      <c r="VMH195" s="145"/>
      <c r="VMK195" s="145"/>
      <c r="VMN195" s="145"/>
      <c r="VMV195" s="145"/>
      <c r="VNA195" s="145"/>
      <c r="VNJ195" s="145"/>
      <c r="VNM195" s="145"/>
      <c r="VNU195" s="145"/>
      <c r="VOQ195" s="145"/>
      <c r="VOR195" s="145"/>
      <c r="VOS195" s="145"/>
      <c r="VOT195" s="145"/>
      <c r="VOU195" s="145"/>
      <c r="VOV195" s="145"/>
      <c r="VPN195" s="145"/>
      <c r="VPO195" s="145"/>
      <c r="VPR195" s="145"/>
      <c r="VPU195" s="145"/>
      <c r="VPW195" s="145"/>
      <c r="VPY195" s="145"/>
      <c r="VQB195" s="145"/>
      <c r="VQE195" s="145"/>
      <c r="VQH195" s="145"/>
      <c r="VQK195" s="145"/>
      <c r="VQN195" s="145"/>
      <c r="VQQ195" s="145"/>
      <c r="VQT195" s="145"/>
      <c r="VQW195" s="145"/>
      <c r="VQY195" s="145"/>
      <c r="VRL195" s="145"/>
      <c r="VRM195" s="145"/>
      <c r="VRN195" s="145"/>
      <c r="VRO195" s="145"/>
      <c r="VRP195" s="145"/>
      <c r="VRQ195" s="145"/>
      <c r="VRR195" s="145"/>
      <c r="VRS195" s="145"/>
      <c r="VRT195" s="145"/>
      <c r="VRU195" s="145"/>
      <c r="VRV195" s="145"/>
      <c r="VRW195" s="145"/>
      <c r="VRX195" s="145"/>
      <c r="VRY195" s="145"/>
      <c r="VSC195" s="145"/>
      <c r="VSE195" s="145"/>
      <c r="VSF195" s="145"/>
      <c r="VSG195" s="145"/>
      <c r="VSH195" s="145"/>
      <c r="VSK195" s="145"/>
      <c r="VSM195" s="145"/>
      <c r="VSN195" s="145"/>
      <c r="VSO195" s="145"/>
      <c r="VSP195" s="145"/>
      <c r="VSQ195" s="145"/>
      <c r="VSR195" s="145"/>
      <c r="VSS195" s="145"/>
      <c r="VST195" s="145"/>
      <c r="VSU195" s="145"/>
      <c r="VSV195" s="145"/>
      <c r="VSW195" s="145"/>
      <c r="VSX195" s="145"/>
      <c r="VSY195" s="145"/>
      <c r="VTB195" s="145"/>
      <c r="VTE195" s="145"/>
      <c r="VTH195" s="145"/>
      <c r="VTK195" s="145"/>
      <c r="VTN195" s="145"/>
      <c r="VTZ195" s="145"/>
      <c r="VUC195" s="145"/>
      <c r="VUF195" s="145"/>
      <c r="VUI195" s="145"/>
      <c r="VUR195" s="145"/>
      <c r="VUX195" s="145"/>
      <c r="VVA195" s="145"/>
      <c r="VVD195" s="145"/>
      <c r="VVG195" s="145"/>
      <c r="VVM195" s="145"/>
      <c r="VVP195" s="145"/>
      <c r="VVV195" s="145"/>
      <c r="VVX195" s="145"/>
      <c r="VVY195" s="145"/>
      <c r="VWA195" s="145"/>
      <c r="VWD195" s="145"/>
      <c r="VWG195" s="145"/>
      <c r="VWJ195" s="145"/>
      <c r="VWR195" s="145"/>
      <c r="VWW195" s="145"/>
      <c r="VXF195" s="145"/>
      <c r="VXI195" s="145"/>
      <c r="VXQ195" s="145"/>
      <c r="VYM195" s="145"/>
      <c r="VYN195" s="145"/>
      <c r="VYO195" s="145"/>
      <c r="VYP195" s="145"/>
      <c r="VYQ195" s="145"/>
      <c r="VYR195" s="145"/>
      <c r="VZJ195" s="145"/>
      <c r="VZK195" s="145"/>
      <c r="VZN195" s="145"/>
      <c r="VZQ195" s="145"/>
      <c r="VZS195" s="145"/>
      <c r="VZU195" s="145"/>
      <c r="VZX195" s="145"/>
      <c r="WAA195" s="145"/>
      <c r="WAD195" s="145"/>
      <c r="WAG195" s="145"/>
      <c r="WAJ195" s="145"/>
      <c r="WAM195" s="145"/>
      <c r="WAP195" s="145"/>
      <c r="WAS195" s="145"/>
      <c r="WAU195" s="145"/>
      <c r="WBH195" s="145"/>
      <c r="WBI195" s="145"/>
      <c r="WBJ195" s="145"/>
      <c r="WBK195" s="145"/>
      <c r="WBL195" s="145"/>
      <c r="WBM195" s="145"/>
      <c r="WBN195" s="145"/>
      <c r="WBO195" s="145"/>
      <c r="WBP195" s="145"/>
      <c r="WBQ195" s="145"/>
      <c r="WBR195" s="145"/>
      <c r="WBS195" s="145"/>
      <c r="WBT195" s="145"/>
      <c r="WBU195" s="145"/>
      <c r="WBY195" s="145"/>
      <c r="WCA195" s="145"/>
      <c r="WCB195" s="145"/>
      <c r="WCC195" s="145"/>
      <c r="WCD195" s="145"/>
      <c r="WCG195" s="145"/>
      <c r="WCI195" s="145"/>
      <c r="WCJ195" s="145"/>
      <c r="WCK195" s="145"/>
      <c r="WCL195" s="145"/>
      <c r="WCM195" s="145"/>
      <c r="WCN195" s="145"/>
      <c r="WCO195" s="145"/>
      <c r="WCP195" s="145"/>
      <c r="WCQ195" s="145"/>
      <c r="WCR195" s="145"/>
      <c r="WCS195" s="145"/>
      <c r="WCT195" s="145"/>
      <c r="WCU195" s="145"/>
      <c r="WCX195" s="145"/>
      <c r="WDA195" s="145"/>
      <c r="WDD195" s="145"/>
      <c r="WDG195" s="145"/>
      <c r="WDJ195" s="145"/>
      <c r="WDV195" s="145"/>
      <c r="WDY195" s="145"/>
      <c r="WEB195" s="145"/>
      <c r="WEE195" s="145"/>
      <c r="WEN195" s="145"/>
      <c r="WET195" s="145"/>
      <c r="WEW195" s="145"/>
      <c r="WEZ195" s="145"/>
      <c r="WFC195" s="145"/>
      <c r="WFI195" s="145"/>
      <c r="WFL195" s="145"/>
      <c r="WFR195" s="145"/>
      <c r="WFT195" s="145"/>
      <c r="WFU195" s="145"/>
      <c r="WFW195" s="145"/>
      <c r="WFZ195" s="145"/>
      <c r="WGC195" s="145"/>
      <c r="WGF195" s="145"/>
      <c r="WGN195" s="145"/>
      <c r="WGS195" s="145"/>
      <c r="WHB195" s="145"/>
      <c r="WHE195" s="145"/>
      <c r="WHM195" s="145"/>
      <c r="WII195" s="145"/>
      <c r="WIJ195" s="145"/>
      <c r="WIK195" s="145"/>
      <c r="WIL195" s="145"/>
      <c r="WIM195" s="145"/>
      <c r="WIN195" s="145"/>
      <c r="WJF195" s="145"/>
      <c r="WJG195" s="145"/>
      <c r="WJJ195" s="145"/>
      <c r="WJM195" s="145"/>
      <c r="WJO195" s="145"/>
      <c r="WJQ195" s="145"/>
      <c r="WJT195" s="145"/>
      <c r="WJW195" s="145"/>
      <c r="WJZ195" s="145"/>
      <c r="WKC195" s="145"/>
      <c r="WKF195" s="145"/>
      <c r="WKI195" s="145"/>
      <c r="WKL195" s="145"/>
      <c r="WKO195" s="145"/>
      <c r="WKQ195" s="145"/>
      <c r="WLD195" s="145"/>
      <c r="WLE195" s="145"/>
      <c r="WLF195" s="145"/>
      <c r="WLG195" s="145"/>
      <c r="WLH195" s="145"/>
      <c r="WLI195" s="145"/>
      <c r="WLJ195" s="145"/>
      <c r="WLK195" s="145"/>
      <c r="WLL195" s="145"/>
      <c r="WLM195" s="145"/>
      <c r="WLN195" s="145"/>
      <c r="WLO195" s="145"/>
      <c r="WLP195" s="145"/>
      <c r="WLQ195" s="145"/>
      <c r="WLU195" s="145"/>
      <c r="WLW195" s="145"/>
      <c r="WLX195" s="145"/>
      <c r="WLY195" s="145"/>
      <c r="WLZ195" s="145"/>
      <c r="WMC195" s="145"/>
      <c r="WME195" s="145"/>
      <c r="WMF195" s="145"/>
      <c r="WMG195" s="145"/>
      <c r="WMH195" s="145"/>
      <c r="WMI195" s="145"/>
      <c r="WMJ195" s="145"/>
      <c r="WMK195" s="145"/>
      <c r="WML195" s="145"/>
      <c r="WMM195" s="145"/>
      <c r="WMN195" s="145"/>
      <c r="WMO195" s="145"/>
      <c r="WMP195" s="145"/>
      <c r="WMQ195" s="145"/>
      <c r="WMT195" s="145"/>
      <c r="WMW195" s="145"/>
      <c r="WMZ195" s="145"/>
      <c r="WNC195" s="145"/>
      <c r="WNF195" s="145"/>
      <c r="WNR195" s="145"/>
      <c r="WNU195" s="145"/>
      <c r="WNX195" s="145"/>
      <c r="WOA195" s="145"/>
      <c r="WOJ195" s="145"/>
      <c r="WOP195" s="145"/>
      <c r="WOS195" s="145"/>
      <c r="WOV195" s="145"/>
      <c r="WOY195" s="145"/>
      <c r="WPE195" s="145"/>
      <c r="WPH195" s="145"/>
      <c r="WPN195" s="145"/>
      <c r="WPP195" s="145"/>
      <c r="WPQ195" s="145"/>
      <c r="WPS195" s="145"/>
      <c r="WPV195" s="145"/>
      <c r="WPY195" s="145"/>
      <c r="WQB195" s="145"/>
      <c r="WQJ195" s="145"/>
      <c r="WQO195" s="145"/>
      <c r="WQX195" s="145"/>
      <c r="WRA195" s="145"/>
      <c r="WRI195" s="145"/>
      <c r="WSE195" s="145"/>
      <c r="WSF195" s="145"/>
      <c r="WSG195" s="145"/>
      <c r="WSH195" s="145"/>
      <c r="WSI195" s="145"/>
      <c r="WSJ195" s="145"/>
      <c r="WTB195" s="145"/>
      <c r="WTC195" s="145"/>
      <c r="WTF195" s="145"/>
      <c r="WTI195" s="145"/>
      <c r="WTK195" s="145"/>
      <c r="WTM195" s="145"/>
      <c r="WTP195" s="145"/>
      <c r="WTS195" s="145"/>
      <c r="WTV195" s="145"/>
      <c r="WTY195" s="145"/>
      <c r="WUB195" s="145"/>
      <c r="WUE195" s="145"/>
      <c r="WUH195" s="145"/>
      <c r="WUK195" s="145"/>
      <c r="WUM195" s="145"/>
      <c r="WUZ195" s="145"/>
      <c r="WVA195" s="145"/>
      <c r="WVB195" s="145"/>
      <c r="WVC195" s="145"/>
      <c r="WVD195" s="145"/>
      <c r="WVE195" s="145"/>
      <c r="WVF195" s="145"/>
      <c r="WVG195" s="145"/>
      <c r="WVH195" s="145"/>
      <c r="WVI195" s="145"/>
      <c r="WVJ195" s="145"/>
      <c r="WVK195" s="145"/>
      <c r="WVL195" s="145"/>
      <c r="WVM195" s="145"/>
      <c r="WVN195" s="145"/>
      <c r="WVO195" s="145"/>
      <c r="WVP195" s="145"/>
      <c r="WVQ195" s="145"/>
      <c r="WVR195" s="145"/>
      <c r="WVS195" s="145"/>
      <c r="WVT195" s="145"/>
      <c r="WVU195" s="145"/>
      <c r="WVV195" s="145"/>
      <c r="WVW195" s="145"/>
      <c r="WVX195" s="145"/>
      <c r="WVY195" s="145"/>
      <c r="WVZ195" s="145"/>
      <c r="WWA195" s="145"/>
      <c r="WWB195" s="145"/>
      <c r="WWC195" s="145"/>
      <c r="WWD195" s="145"/>
      <c r="WWE195" s="145"/>
      <c r="WWF195" s="145"/>
      <c r="WWG195" s="145"/>
      <c r="WWH195" s="145"/>
      <c r="WWI195" s="145"/>
      <c r="WWJ195" s="145"/>
      <c r="WWK195" s="145"/>
      <c r="WWL195" s="145"/>
      <c r="WWM195" s="145"/>
      <c r="WWN195" s="145"/>
      <c r="WWO195" s="145"/>
      <c r="WWP195" s="145"/>
      <c r="WWQ195" s="145"/>
      <c r="WWR195" s="145"/>
      <c r="WWS195" s="145"/>
      <c r="WWT195" s="145"/>
      <c r="WWU195" s="145"/>
      <c r="WWV195" s="145"/>
      <c r="WWW195" s="145"/>
      <c r="WWX195" s="145"/>
      <c r="WWY195" s="145"/>
      <c r="WWZ195" s="145"/>
      <c r="WXA195" s="145"/>
      <c r="WXB195" s="145"/>
      <c r="WXC195" s="145"/>
      <c r="WXD195" s="145"/>
      <c r="WXE195" s="145"/>
      <c r="WXF195" s="145"/>
      <c r="WXG195" s="145"/>
      <c r="WXH195" s="145"/>
      <c r="WXI195" s="145"/>
      <c r="WXJ195" s="145"/>
      <c r="WXK195" s="145"/>
      <c r="WXL195" s="145"/>
      <c r="WXM195" s="145"/>
      <c r="WXN195" s="145"/>
      <c r="WXO195" s="145"/>
      <c r="WXP195" s="145"/>
      <c r="WXQ195" s="145"/>
      <c r="WXR195" s="145"/>
      <c r="WXS195" s="145"/>
      <c r="WXT195" s="145"/>
      <c r="WXU195" s="145"/>
      <c r="WXV195" s="145"/>
      <c r="WXW195" s="145"/>
      <c r="WXX195" s="145"/>
      <c r="WXY195" s="145"/>
      <c r="WXZ195" s="145"/>
      <c r="WYA195" s="145"/>
      <c r="WYB195" s="145"/>
      <c r="WYC195" s="145"/>
      <c r="WYD195" s="145"/>
      <c r="WYE195" s="145"/>
      <c r="WYF195" s="145"/>
      <c r="WYG195" s="145"/>
      <c r="WYH195" s="145"/>
      <c r="WYI195" s="145"/>
      <c r="WYJ195" s="145"/>
      <c r="WYK195" s="145"/>
      <c r="WYL195" s="145"/>
      <c r="WYM195" s="145"/>
      <c r="WYN195" s="145"/>
      <c r="WYO195" s="145"/>
      <c r="WYP195" s="145"/>
      <c r="WYQ195" s="145"/>
      <c r="WYR195" s="145"/>
      <c r="WYS195" s="145"/>
      <c r="WYT195" s="145"/>
      <c r="WYU195" s="145"/>
      <c r="WYV195" s="145"/>
      <c r="WYW195" s="145"/>
      <c r="WYX195" s="145"/>
      <c r="WYY195" s="145"/>
      <c r="WYZ195" s="145"/>
      <c r="WZA195" s="145"/>
      <c r="WZB195" s="145"/>
      <c r="WZC195" s="145"/>
      <c r="WZD195" s="145"/>
      <c r="WZE195" s="145"/>
      <c r="WZF195" s="145"/>
      <c r="WZG195" s="145"/>
      <c r="WZH195" s="145"/>
      <c r="WZI195" s="145"/>
      <c r="WZJ195" s="145"/>
      <c r="WZK195" s="145"/>
      <c r="WZL195" s="145"/>
      <c r="WZM195" s="145"/>
      <c r="WZN195" s="145"/>
      <c r="WZO195" s="145"/>
      <c r="WZP195" s="145"/>
      <c r="WZQ195" s="145"/>
      <c r="WZR195" s="145"/>
      <c r="WZS195" s="145"/>
      <c r="WZT195" s="145"/>
      <c r="WZU195" s="145"/>
      <c r="WZV195" s="145"/>
      <c r="WZW195" s="145"/>
      <c r="WZX195" s="145"/>
      <c r="WZY195" s="145"/>
      <c r="WZZ195" s="145"/>
      <c r="XAA195" s="145"/>
      <c r="XAB195" s="145"/>
      <c r="XAC195" s="145"/>
      <c r="XAD195" s="145"/>
      <c r="XAE195" s="145"/>
      <c r="XAF195" s="145"/>
      <c r="XAG195" s="145"/>
      <c r="XAH195" s="145"/>
      <c r="XAI195" s="145"/>
      <c r="XAJ195" s="145"/>
      <c r="XAK195" s="145"/>
      <c r="XAL195" s="145"/>
      <c r="XAM195" s="145"/>
      <c r="XAN195" s="145"/>
      <c r="XAO195" s="145"/>
      <c r="XAP195" s="145"/>
      <c r="XAQ195" s="145"/>
      <c r="XAR195" s="145"/>
      <c r="XAS195" s="145"/>
      <c r="XAT195" s="145"/>
      <c r="XAU195" s="145"/>
      <c r="XAV195" s="145"/>
      <c r="XAW195" s="145"/>
      <c r="XAX195" s="145"/>
      <c r="XAY195" s="145"/>
      <c r="XAZ195" s="145"/>
      <c r="XBA195" s="145"/>
      <c r="XBB195" s="145"/>
      <c r="XBC195" s="145"/>
      <c r="XBD195" s="145"/>
      <c r="XBE195" s="145"/>
      <c r="XBF195" s="145"/>
      <c r="XBG195" s="145"/>
      <c r="XBH195" s="145"/>
      <c r="XBI195" s="145"/>
      <c r="XBJ195" s="145"/>
      <c r="XBK195" s="145"/>
      <c r="XBL195" s="145"/>
      <c r="XBM195" s="145"/>
      <c r="XBN195" s="145"/>
      <c r="XBO195" s="145"/>
      <c r="XBP195" s="145"/>
      <c r="XBQ195" s="145"/>
      <c r="XBR195" s="145"/>
      <c r="XBS195" s="145"/>
      <c r="XBT195" s="145"/>
      <c r="XBU195" s="145"/>
      <c r="XBV195" s="145"/>
      <c r="XBW195" s="145"/>
      <c r="XBX195" s="145"/>
      <c r="XBY195" s="145"/>
      <c r="XBZ195" s="145"/>
      <c r="XCA195" s="145"/>
      <c r="XCB195" s="145"/>
      <c r="XCC195" s="145"/>
      <c r="XCD195" s="145"/>
      <c r="XCE195" s="145"/>
      <c r="XCF195" s="145"/>
      <c r="XCG195" s="145"/>
      <c r="XCH195" s="145"/>
      <c r="XCI195" s="145"/>
      <c r="XCJ195" s="145"/>
      <c r="XCK195" s="145"/>
      <c r="XCL195" s="145"/>
      <c r="XCM195" s="145"/>
      <c r="XCN195" s="145"/>
      <c r="XCO195" s="145"/>
      <c r="XCP195" s="145"/>
      <c r="XCQ195" s="145"/>
      <c r="XCR195" s="145"/>
      <c r="XCS195" s="145"/>
      <c r="XCT195" s="145"/>
      <c r="XCU195" s="145"/>
      <c r="XCV195" s="145"/>
      <c r="XCW195" s="145"/>
      <c r="XCX195" s="145"/>
      <c r="XCY195" s="145"/>
      <c r="XCZ195" s="145"/>
      <c r="XDA195" s="145"/>
      <c r="XDB195" s="145"/>
      <c r="XDC195" s="145"/>
      <c r="XDD195" s="145"/>
      <c r="XDE195" s="145"/>
      <c r="XDF195" s="145"/>
      <c r="XDG195" s="145"/>
      <c r="XDH195" s="145"/>
      <c r="XDI195" s="145"/>
      <c r="XDJ195" s="145"/>
      <c r="XDK195" s="145"/>
      <c r="XDL195" s="145"/>
      <c r="XDM195" s="145"/>
      <c r="XDN195" s="145"/>
      <c r="XDO195" s="145"/>
      <c r="XDP195" s="145"/>
      <c r="XDQ195" s="145"/>
      <c r="XDR195" s="145"/>
      <c r="XDS195" s="145"/>
      <c r="XDT195" s="145"/>
      <c r="XDU195" s="145"/>
      <c r="XDV195" s="145"/>
      <c r="XDW195" s="145"/>
      <c r="XDX195" s="145"/>
      <c r="XDY195" s="145"/>
      <c r="XDZ195" s="145"/>
      <c r="XEA195" s="145"/>
      <c r="XEB195" s="145"/>
      <c r="XEC195" s="145"/>
      <c r="XED195" s="145"/>
      <c r="XEE195" s="145"/>
      <c r="XEF195" s="145"/>
      <c r="XEG195" s="145"/>
      <c r="XEH195" s="145"/>
      <c r="XEI195" s="145"/>
      <c r="XEJ195" s="145"/>
      <c r="XEK195" s="145"/>
      <c r="XEL195" s="145"/>
      <c r="XEM195" s="145"/>
      <c r="XEN195" s="145"/>
      <c r="XEO195" s="145"/>
      <c r="XEP195" s="145"/>
      <c r="XEQ195" s="145"/>
      <c r="XER195" s="145"/>
      <c r="XES195" s="145"/>
      <c r="XET195" s="145"/>
      <c r="XEU195" s="145"/>
      <c r="XEV195" s="145"/>
      <c r="XEW195" s="145"/>
      <c r="XEX195" s="145"/>
      <c r="XEY195" s="145"/>
      <c r="XEZ195" s="145"/>
      <c r="XFA195" s="145"/>
      <c r="XFB195" s="145"/>
      <c r="XFC195" s="145"/>
      <c r="XFD195" s="145"/>
    </row>
    <row r="196" spans="1:16384" s="45" customFormat="1" ht="20.25" hidden="1" customHeight="1">
      <c r="A196" s="21" t="s">
        <v>145</v>
      </c>
      <c r="B196" s="44" t="s">
        <v>329</v>
      </c>
      <c r="C196" s="132"/>
      <c r="D196" s="59"/>
      <c r="E196" s="60">
        <f t="shared" si="3"/>
        <v>0</v>
      </c>
    </row>
    <row r="197" spans="1:16384" s="45" customFormat="1" ht="22.7" customHeight="1">
      <c r="A197" s="148" t="s">
        <v>216</v>
      </c>
      <c r="B197" s="44" t="s">
        <v>325</v>
      </c>
      <c r="C197" s="177">
        <v>1</v>
      </c>
      <c r="D197" s="143">
        <v>27000</v>
      </c>
      <c r="E197" s="144">
        <f t="shared" si="3"/>
        <v>27000</v>
      </c>
      <c r="I197" s="145"/>
      <c r="K197" s="145"/>
      <c r="L197" s="145"/>
      <c r="M197" s="145"/>
      <c r="N197" s="145"/>
      <c r="Q197" s="145"/>
      <c r="S197" s="145"/>
      <c r="T197" s="145"/>
      <c r="U197" s="145"/>
      <c r="V197" s="145"/>
      <c r="W197" s="145"/>
      <c r="X197" s="145"/>
      <c r="Y197" s="145"/>
      <c r="Z197" s="145"/>
      <c r="AA197" s="145"/>
      <c r="AB197" s="145"/>
      <c r="AC197" s="145"/>
      <c r="AD197" s="145"/>
      <c r="AE197" s="145"/>
      <c r="AH197" s="145"/>
      <c r="AK197" s="145"/>
      <c r="AN197" s="145"/>
      <c r="AQ197" s="145"/>
      <c r="AT197" s="145"/>
      <c r="BF197" s="145"/>
      <c r="BI197" s="145"/>
      <c r="BL197" s="145"/>
      <c r="BO197" s="145"/>
      <c r="BX197" s="145"/>
      <c r="CD197" s="145"/>
      <c r="CG197" s="145"/>
      <c r="CJ197" s="145"/>
      <c r="CM197" s="145"/>
      <c r="CS197" s="145"/>
      <c r="CV197" s="145"/>
      <c r="DB197" s="145"/>
      <c r="DD197" s="145"/>
      <c r="DE197" s="145"/>
      <c r="DG197" s="145"/>
      <c r="DJ197" s="145"/>
      <c r="DM197" s="145"/>
      <c r="DP197" s="145"/>
      <c r="DX197" s="145"/>
      <c r="EC197" s="145"/>
      <c r="EL197" s="145"/>
      <c r="EO197" s="145"/>
      <c r="EW197" s="145"/>
      <c r="FS197" s="145"/>
      <c r="FT197" s="145"/>
      <c r="FU197" s="145"/>
      <c r="FV197" s="145"/>
      <c r="FW197" s="145"/>
      <c r="FX197" s="145"/>
      <c r="GP197" s="145"/>
      <c r="GQ197" s="145"/>
      <c r="GT197" s="145"/>
      <c r="GW197" s="145"/>
      <c r="GY197" s="145"/>
      <c r="HA197" s="145"/>
      <c r="HD197" s="145"/>
      <c r="HG197" s="145"/>
      <c r="HJ197" s="145"/>
      <c r="HM197" s="145"/>
      <c r="HP197" s="145"/>
      <c r="HS197" s="145"/>
      <c r="HV197" s="145"/>
      <c r="HY197" s="145"/>
      <c r="IA197" s="145"/>
      <c r="IN197" s="145"/>
      <c r="IO197" s="145"/>
      <c r="IP197" s="145"/>
      <c r="IQ197" s="145"/>
      <c r="IR197" s="145"/>
      <c r="IS197" s="145"/>
      <c r="IT197" s="145"/>
      <c r="IU197" s="145"/>
      <c r="IV197" s="145"/>
      <c r="IW197" s="145"/>
      <c r="IX197" s="145"/>
      <c r="IY197" s="145"/>
      <c r="IZ197" s="145"/>
      <c r="JA197" s="145"/>
      <c r="JE197" s="145"/>
      <c r="JG197" s="145"/>
      <c r="JH197" s="145"/>
      <c r="JI197" s="145"/>
      <c r="JJ197" s="145"/>
      <c r="JM197" s="145"/>
      <c r="JO197" s="145"/>
      <c r="JP197" s="145"/>
      <c r="JQ197" s="145"/>
      <c r="JR197" s="145"/>
      <c r="JS197" s="145"/>
      <c r="JT197" s="145"/>
      <c r="JU197" s="145"/>
      <c r="JV197" s="145"/>
      <c r="JW197" s="145"/>
      <c r="JX197" s="145"/>
      <c r="JY197" s="145"/>
      <c r="JZ197" s="145"/>
      <c r="KA197" s="145"/>
      <c r="KD197" s="145"/>
      <c r="KG197" s="145"/>
      <c r="KJ197" s="145"/>
      <c r="KM197" s="145"/>
      <c r="KP197" s="145"/>
      <c r="LB197" s="145"/>
      <c r="LE197" s="145"/>
      <c r="LH197" s="145"/>
      <c r="LK197" s="145"/>
      <c r="LT197" s="145"/>
      <c r="LZ197" s="145"/>
      <c r="MC197" s="145"/>
      <c r="MF197" s="145"/>
      <c r="MI197" s="145"/>
      <c r="MO197" s="145"/>
      <c r="MR197" s="145"/>
      <c r="MX197" s="145"/>
      <c r="MZ197" s="145"/>
      <c r="NA197" s="145"/>
      <c r="NC197" s="145"/>
      <c r="NF197" s="145"/>
      <c r="NI197" s="145"/>
      <c r="NL197" s="145"/>
      <c r="NT197" s="145"/>
      <c r="NY197" s="145"/>
      <c r="OH197" s="145"/>
      <c r="OK197" s="145"/>
      <c r="OS197" s="145"/>
      <c r="PO197" s="145"/>
      <c r="PP197" s="145"/>
      <c r="PQ197" s="145"/>
      <c r="PR197" s="145"/>
      <c r="PS197" s="145"/>
      <c r="PT197" s="145"/>
      <c r="QL197" s="145"/>
      <c r="QM197" s="145"/>
      <c r="QP197" s="145"/>
      <c r="QS197" s="145"/>
      <c r="QU197" s="145"/>
      <c r="QW197" s="145"/>
      <c r="QZ197" s="145"/>
      <c r="RC197" s="145"/>
      <c r="RF197" s="145"/>
      <c r="RI197" s="145"/>
      <c r="RL197" s="145"/>
      <c r="RO197" s="145"/>
      <c r="RR197" s="145"/>
      <c r="RU197" s="145"/>
      <c r="RW197" s="145"/>
      <c r="SJ197" s="145"/>
      <c r="SK197" s="145"/>
      <c r="SL197" s="145"/>
      <c r="SM197" s="145"/>
      <c r="SN197" s="145"/>
      <c r="SO197" s="145"/>
      <c r="SP197" s="145"/>
      <c r="SQ197" s="145"/>
      <c r="SR197" s="145"/>
      <c r="SS197" s="145"/>
      <c r="ST197" s="145"/>
      <c r="SU197" s="145"/>
      <c r="SV197" s="145"/>
      <c r="SW197" s="145"/>
      <c r="TA197" s="145"/>
      <c r="TC197" s="145"/>
      <c r="TD197" s="145"/>
      <c r="TE197" s="145"/>
      <c r="TF197" s="145"/>
      <c r="TI197" s="145"/>
      <c r="TK197" s="145"/>
      <c r="TL197" s="145"/>
      <c r="TM197" s="145"/>
      <c r="TN197" s="145"/>
      <c r="TO197" s="145"/>
      <c r="TP197" s="145"/>
      <c r="TQ197" s="145"/>
      <c r="TR197" s="145"/>
      <c r="TS197" s="145"/>
      <c r="TT197" s="145"/>
      <c r="TU197" s="145"/>
      <c r="TV197" s="145"/>
      <c r="TW197" s="145"/>
      <c r="TZ197" s="145"/>
      <c r="UC197" s="145"/>
      <c r="UF197" s="145"/>
      <c r="UI197" s="145"/>
      <c r="UL197" s="145"/>
      <c r="UX197" s="145"/>
      <c r="VA197" s="145"/>
      <c r="VD197" s="145"/>
      <c r="VG197" s="145"/>
      <c r="VP197" s="145"/>
      <c r="VV197" s="145"/>
      <c r="VY197" s="145"/>
      <c r="WB197" s="145"/>
      <c r="WE197" s="145"/>
      <c r="WK197" s="145"/>
      <c r="WN197" s="145"/>
      <c r="WT197" s="145"/>
      <c r="WV197" s="145"/>
      <c r="WW197" s="145"/>
      <c r="WY197" s="145"/>
      <c r="XB197" s="145"/>
      <c r="XE197" s="145"/>
      <c r="XH197" s="145"/>
      <c r="XP197" s="145"/>
      <c r="XU197" s="145"/>
      <c r="YD197" s="145"/>
      <c r="YG197" s="145"/>
      <c r="YO197" s="145"/>
      <c r="ZK197" s="145"/>
      <c r="ZL197" s="145"/>
      <c r="ZM197" s="145"/>
      <c r="ZN197" s="145"/>
      <c r="ZO197" s="145"/>
      <c r="ZP197" s="145"/>
      <c r="AAH197" s="145"/>
      <c r="AAI197" s="145"/>
      <c r="AAL197" s="145"/>
      <c r="AAO197" s="145"/>
      <c r="AAQ197" s="145"/>
      <c r="AAS197" s="145"/>
      <c r="AAV197" s="145"/>
      <c r="AAY197" s="145"/>
      <c r="ABB197" s="145"/>
      <c r="ABE197" s="145"/>
      <c r="ABH197" s="145"/>
      <c r="ABK197" s="145"/>
      <c r="ABN197" s="145"/>
      <c r="ABQ197" s="145"/>
      <c r="ABS197" s="145"/>
      <c r="ACF197" s="145"/>
      <c r="ACG197" s="145"/>
      <c r="ACH197" s="145"/>
      <c r="ACI197" s="145"/>
      <c r="ACJ197" s="145"/>
      <c r="ACK197" s="145"/>
      <c r="ACL197" s="145"/>
      <c r="ACM197" s="145"/>
      <c r="ACN197" s="145"/>
      <c r="ACO197" s="145"/>
      <c r="ACP197" s="145"/>
      <c r="ACQ197" s="145"/>
      <c r="ACR197" s="145"/>
      <c r="ACS197" s="145"/>
      <c r="ACW197" s="145"/>
      <c r="ACY197" s="145"/>
      <c r="ACZ197" s="145"/>
      <c r="ADA197" s="145"/>
      <c r="ADB197" s="145"/>
      <c r="ADE197" s="145"/>
      <c r="ADG197" s="145"/>
      <c r="ADH197" s="145"/>
      <c r="ADI197" s="145"/>
      <c r="ADJ197" s="145"/>
      <c r="ADK197" s="145"/>
      <c r="ADL197" s="145"/>
      <c r="ADM197" s="145"/>
      <c r="ADN197" s="145"/>
      <c r="ADO197" s="145"/>
      <c r="ADP197" s="145"/>
      <c r="ADQ197" s="145"/>
      <c r="ADR197" s="145"/>
      <c r="ADS197" s="145"/>
      <c r="ADV197" s="145"/>
      <c r="ADY197" s="145"/>
      <c r="AEB197" s="145"/>
      <c r="AEE197" s="145"/>
      <c r="AEH197" s="145"/>
      <c r="AET197" s="145"/>
      <c r="AEW197" s="145"/>
      <c r="AEZ197" s="145"/>
      <c r="AFC197" s="145"/>
      <c r="AFL197" s="145"/>
      <c r="AFR197" s="145"/>
      <c r="AFU197" s="145"/>
      <c r="AFX197" s="145"/>
      <c r="AGA197" s="145"/>
      <c r="AGG197" s="145"/>
      <c r="AGJ197" s="145"/>
      <c r="AGP197" s="145"/>
      <c r="AGR197" s="145"/>
      <c r="AGS197" s="145"/>
      <c r="AGU197" s="145"/>
      <c r="AGX197" s="145"/>
      <c r="AHA197" s="145"/>
      <c r="AHD197" s="145"/>
      <c r="AHL197" s="145"/>
      <c r="AHQ197" s="145"/>
      <c r="AHZ197" s="145"/>
      <c r="AIC197" s="145"/>
      <c r="AIK197" s="145"/>
      <c r="AJG197" s="145"/>
      <c r="AJH197" s="145"/>
      <c r="AJI197" s="145"/>
      <c r="AJJ197" s="145"/>
      <c r="AJK197" s="145"/>
      <c r="AJL197" s="145"/>
      <c r="AKD197" s="145"/>
      <c r="AKE197" s="145"/>
      <c r="AKH197" s="145"/>
      <c r="AKK197" s="145"/>
      <c r="AKM197" s="145"/>
      <c r="AKO197" s="145"/>
      <c r="AKR197" s="145"/>
      <c r="AKU197" s="145"/>
      <c r="AKX197" s="145"/>
      <c r="ALA197" s="145"/>
      <c r="ALD197" s="145"/>
      <c r="ALG197" s="145"/>
      <c r="ALJ197" s="145"/>
      <c r="ALM197" s="145"/>
      <c r="ALO197" s="145"/>
      <c r="AMB197" s="145"/>
      <c r="AMC197" s="145"/>
      <c r="AMD197" s="145"/>
      <c r="AME197" s="145"/>
      <c r="AMF197" s="145"/>
      <c r="AMG197" s="145"/>
      <c r="AMH197" s="145"/>
      <c r="AMI197" s="145"/>
      <c r="AMJ197" s="145"/>
      <c r="AMK197" s="145"/>
      <c r="AML197" s="145"/>
      <c r="AMM197" s="145"/>
      <c r="AMN197" s="145"/>
      <c r="AMO197" s="145"/>
      <c r="AMS197" s="145"/>
      <c r="AMU197" s="145"/>
      <c r="AMV197" s="145"/>
      <c r="AMW197" s="145"/>
      <c r="AMX197" s="145"/>
      <c r="ANA197" s="145"/>
      <c r="ANC197" s="145"/>
      <c r="AND197" s="145"/>
      <c r="ANE197" s="145"/>
      <c r="ANF197" s="145"/>
      <c r="ANG197" s="145"/>
      <c r="ANH197" s="145"/>
      <c r="ANI197" s="145"/>
      <c r="ANJ197" s="145"/>
      <c r="ANK197" s="145"/>
      <c r="ANL197" s="145"/>
      <c r="ANM197" s="145"/>
      <c r="ANN197" s="145"/>
      <c r="ANO197" s="145"/>
      <c r="ANR197" s="145"/>
      <c r="ANU197" s="145"/>
      <c r="ANX197" s="145"/>
      <c r="AOA197" s="145"/>
      <c r="AOD197" s="145"/>
      <c r="AOP197" s="145"/>
      <c r="AOS197" s="145"/>
      <c r="AOV197" s="145"/>
      <c r="AOY197" s="145"/>
      <c r="APH197" s="145"/>
      <c r="APN197" s="145"/>
      <c r="APQ197" s="145"/>
      <c r="APT197" s="145"/>
      <c r="APW197" s="145"/>
      <c r="AQC197" s="145"/>
      <c r="AQF197" s="145"/>
      <c r="AQL197" s="145"/>
      <c r="AQN197" s="145"/>
      <c r="AQO197" s="145"/>
      <c r="AQQ197" s="145"/>
      <c r="AQT197" s="145"/>
      <c r="AQW197" s="145"/>
      <c r="AQZ197" s="145"/>
      <c r="ARH197" s="145"/>
      <c r="ARM197" s="145"/>
      <c r="ARV197" s="145"/>
      <c r="ARY197" s="145"/>
      <c r="ASG197" s="145"/>
      <c r="ATC197" s="145"/>
      <c r="ATD197" s="145"/>
      <c r="ATE197" s="145"/>
      <c r="ATF197" s="145"/>
      <c r="ATG197" s="145"/>
      <c r="ATH197" s="145"/>
      <c r="ATZ197" s="145"/>
      <c r="AUA197" s="145"/>
      <c r="AUD197" s="145"/>
      <c r="AUG197" s="145"/>
      <c r="AUI197" s="145"/>
      <c r="AUK197" s="145"/>
      <c r="AUN197" s="145"/>
      <c r="AUQ197" s="145"/>
      <c r="AUT197" s="145"/>
      <c r="AUW197" s="145"/>
      <c r="AUZ197" s="145"/>
      <c r="AVC197" s="145"/>
      <c r="AVF197" s="145"/>
      <c r="AVI197" s="145"/>
      <c r="AVK197" s="145"/>
      <c r="AVX197" s="145"/>
      <c r="AVY197" s="145"/>
      <c r="AVZ197" s="145"/>
      <c r="AWA197" s="145"/>
      <c r="AWB197" s="145"/>
      <c r="AWC197" s="145"/>
      <c r="AWD197" s="145"/>
      <c r="AWE197" s="145"/>
      <c r="AWF197" s="145"/>
      <c r="AWG197" s="145"/>
      <c r="AWH197" s="145"/>
      <c r="AWI197" s="145"/>
      <c r="AWJ197" s="145"/>
      <c r="AWK197" s="145"/>
      <c r="AWO197" s="145"/>
      <c r="AWQ197" s="145"/>
      <c r="AWR197" s="145"/>
      <c r="AWS197" s="145"/>
      <c r="AWT197" s="145"/>
      <c r="AWW197" s="145"/>
      <c r="AWY197" s="145"/>
      <c r="AWZ197" s="145"/>
      <c r="AXA197" s="145"/>
      <c r="AXB197" s="145"/>
      <c r="AXC197" s="145"/>
      <c r="AXD197" s="145"/>
      <c r="AXE197" s="145"/>
      <c r="AXF197" s="145"/>
      <c r="AXG197" s="145"/>
      <c r="AXH197" s="145"/>
      <c r="AXI197" s="145"/>
      <c r="AXJ197" s="145"/>
      <c r="AXK197" s="145"/>
      <c r="AXN197" s="145"/>
      <c r="AXQ197" s="145"/>
      <c r="AXT197" s="145"/>
      <c r="AXW197" s="145"/>
      <c r="AXZ197" s="145"/>
      <c r="AYL197" s="145"/>
      <c r="AYO197" s="145"/>
      <c r="AYR197" s="145"/>
      <c r="AYU197" s="145"/>
      <c r="AZD197" s="145"/>
      <c r="AZJ197" s="145"/>
      <c r="AZM197" s="145"/>
      <c r="AZP197" s="145"/>
      <c r="AZS197" s="145"/>
      <c r="AZY197" s="145"/>
      <c r="BAB197" s="145"/>
      <c r="BAH197" s="145"/>
      <c r="BAJ197" s="145"/>
      <c r="BAK197" s="145"/>
      <c r="BAM197" s="145"/>
      <c r="BAP197" s="145"/>
      <c r="BAS197" s="145"/>
      <c r="BAV197" s="145"/>
      <c r="BBD197" s="145"/>
      <c r="BBI197" s="145"/>
      <c r="BBR197" s="145"/>
      <c r="BBU197" s="145"/>
      <c r="BCC197" s="145"/>
      <c r="BCY197" s="145"/>
      <c r="BCZ197" s="145"/>
      <c r="BDA197" s="145"/>
      <c r="BDB197" s="145"/>
      <c r="BDC197" s="145"/>
      <c r="BDD197" s="145"/>
      <c r="BDV197" s="145"/>
      <c r="BDW197" s="145"/>
      <c r="BDZ197" s="145"/>
      <c r="BEC197" s="145"/>
      <c r="BEE197" s="145"/>
      <c r="BEG197" s="145"/>
      <c r="BEJ197" s="145"/>
      <c r="BEM197" s="145"/>
      <c r="BEP197" s="145"/>
      <c r="BES197" s="145"/>
      <c r="BEV197" s="145"/>
      <c r="BEY197" s="145"/>
      <c r="BFB197" s="145"/>
      <c r="BFE197" s="145"/>
      <c r="BFG197" s="145"/>
      <c r="BFT197" s="145"/>
      <c r="BFU197" s="145"/>
      <c r="BFV197" s="145"/>
      <c r="BFW197" s="145"/>
      <c r="BFX197" s="145"/>
      <c r="BFY197" s="145"/>
      <c r="BFZ197" s="145"/>
      <c r="BGA197" s="145"/>
      <c r="BGB197" s="145"/>
      <c r="BGC197" s="145"/>
      <c r="BGD197" s="145"/>
      <c r="BGE197" s="145"/>
      <c r="BGF197" s="145"/>
      <c r="BGG197" s="145"/>
      <c r="BGK197" s="145"/>
      <c r="BGM197" s="145"/>
      <c r="BGN197" s="145"/>
      <c r="BGO197" s="145"/>
      <c r="BGP197" s="145"/>
      <c r="BGS197" s="145"/>
      <c r="BGU197" s="145"/>
      <c r="BGV197" s="145"/>
      <c r="BGW197" s="145"/>
      <c r="BGX197" s="145"/>
      <c r="BGY197" s="145"/>
      <c r="BGZ197" s="145"/>
      <c r="BHA197" s="145"/>
      <c r="BHB197" s="145"/>
      <c r="BHC197" s="145"/>
      <c r="BHD197" s="145"/>
      <c r="BHE197" s="145"/>
      <c r="BHF197" s="145"/>
      <c r="BHG197" s="145"/>
      <c r="BHJ197" s="145"/>
      <c r="BHM197" s="145"/>
      <c r="BHP197" s="145"/>
      <c r="BHS197" s="145"/>
      <c r="BHV197" s="145"/>
      <c r="BIH197" s="145"/>
      <c r="BIK197" s="145"/>
      <c r="BIN197" s="145"/>
      <c r="BIQ197" s="145"/>
      <c r="BIZ197" s="145"/>
      <c r="BJF197" s="145"/>
      <c r="BJI197" s="145"/>
      <c r="BJL197" s="145"/>
      <c r="BJO197" s="145"/>
      <c r="BJU197" s="145"/>
      <c r="BJX197" s="145"/>
      <c r="BKD197" s="145"/>
      <c r="BKF197" s="145"/>
      <c r="BKG197" s="145"/>
      <c r="BKI197" s="145"/>
      <c r="BKL197" s="145"/>
      <c r="BKO197" s="145"/>
      <c r="BKR197" s="145"/>
      <c r="BKZ197" s="145"/>
      <c r="BLE197" s="145"/>
      <c r="BLN197" s="145"/>
      <c r="BLQ197" s="145"/>
      <c r="BLY197" s="145"/>
      <c r="BMU197" s="145"/>
      <c r="BMV197" s="145"/>
      <c r="BMW197" s="145"/>
      <c r="BMX197" s="145"/>
      <c r="BMY197" s="145"/>
      <c r="BMZ197" s="145"/>
      <c r="BNR197" s="145"/>
      <c r="BNS197" s="145"/>
      <c r="BNV197" s="145"/>
      <c r="BNY197" s="145"/>
      <c r="BOA197" s="145"/>
      <c r="BOC197" s="145"/>
      <c r="BOF197" s="145"/>
      <c r="BOI197" s="145"/>
      <c r="BOL197" s="145"/>
      <c r="BOO197" s="145"/>
      <c r="BOR197" s="145"/>
      <c r="BOU197" s="145"/>
      <c r="BOX197" s="145"/>
      <c r="BPA197" s="145"/>
      <c r="BPC197" s="145"/>
      <c r="BPP197" s="145"/>
      <c r="BPQ197" s="145"/>
      <c r="BPR197" s="145"/>
      <c r="BPS197" s="145"/>
      <c r="BPT197" s="145"/>
      <c r="BPU197" s="145"/>
      <c r="BPV197" s="145"/>
      <c r="BPW197" s="145"/>
      <c r="BPX197" s="145"/>
      <c r="BPY197" s="145"/>
      <c r="BPZ197" s="145"/>
      <c r="BQA197" s="145"/>
      <c r="BQB197" s="145"/>
      <c r="BQC197" s="145"/>
      <c r="BQG197" s="145"/>
      <c r="BQI197" s="145"/>
      <c r="BQJ197" s="145"/>
      <c r="BQK197" s="145"/>
      <c r="BQL197" s="145"/>
      <c r="BQO197" s="145"/>
      <c r="BQQ197" s="145"/>
      <c r="BQR197" s="145"/>
      <c r="BQS197" s="145"/>
      <c r="BQT197" s="145"/>
      <c r="BQU197" s="145"/>
      <c r="BQV197" s="145"/>
      <c r="BQW197" s="145"/>
      <c r="BQX197" s="145"/>
      <c r="BQY197" s="145"/>
      <c r="BQZ197" s="145"/>
      <c r="BRA197" s="145"/>
      <c r="BRB197" s="145"/>
      <c r="BRC197" s="145"/>
      <c r="BRF197" s="145"/>
      <c r="BRI197" s="145"/>
      <c r="BRL197" s="145"/>
      <c r="BRO197" s="145"/>
      <c r="BRR197" s="145"/>
      <c r="BSD197" s="145"/>
      <c r="BSG197" s="145"/>
      <c r="BSJ197" s="145"/>
      <c r="BSM197" s="145"/>
      <c r="BSV197" s="145"/>
      <c r="BTB197" s="145"/>
      <c r="BTE197" s="145"/>
      <c r="BTH197" s="145"/>
      <c r="BTK197" s="145"/>
      <c r="BTQ197" s="145"/>
      <c r="BTT197" s="145"/>
      <c r="BTZ197" s="145"/>
      <c r="BUB197" s="145"/>
      <c r="BUC197" s="145"/>
      <c r="BUE197" s="145"/>
      <c r="BUH197" s="145"/>
      <c r="BUK197" s="145"/>
      <c r="BUN197" s="145"/>
      <c r="BUV197" s="145"/>
      <c r="BVA197" s="145"/>
      <c r="BVJ197" s="145"/>
      <c r="BVM197" s="145"/>
      <c r="BVU197" s="145"/>
      <c r="BWQ197" s="145"/>
      <c r="BWR197" s="145"/>
      <c r="BWS197" s="145"/>
      <c r="BWT197" s="145"/>
      <c r="BWU197" s="145"/>
      <c r="BWV197" s="145"/>
      <c r="BXN197" s="145"/>
      <c r="BXO197" s="145"/>
      <c r="BXR197" s="145"/>
      <c r="BXU197" s="145"/>
      <c r="BXW197" s="145"/>
      <c r="BXY197" s="145"/>
      <c r="BYB197" s="145"/>
      <c r="BYE197" s="145"/>
      <c r="BYH197" s="145"/>
      <c r="BYK197" s="145"/>
      <c r="BYN197" s="145"/>
      <c r="BYQ197" s="145"/>
      <c r="BYT197" s="145"/>
      <c r="BYW197" s="145"/>
      <c r="BYY197" s="145"/>
      <c r="BZL197" s="145"/>
      <c r="BZM197" s="145"/>
      <c r="BZN197" s="145"/>
      <c r="BZO197" s="145"/>
      <c r="BZP197" s="145"/>
      <c r="BZQ197" s="145"/>
      <c r="BZR197" s="145"/>
      <c r="BZS197" s="145"/>
      <c r="BZT197" s="145"/>
      <c r="BZU197" s="145"/>
      <c r="BZV197" s="145"/>
      <c r="BZW197" s="145"/>
      <c r="BZX197" s="145"/>
      <c r="BZY197" s="145"/>
      <c r="CAC197" s="145"/>
      <c r="CAE197" s="145"/>
      <c r="CAF197" s="145"/>
      <c r="CAG197" s="145"/>
      <c r="CAH197" s="145"/>
      <c r="CAK197" s="145"/>
      <c r="CAM197" s="145"/>
      <c r="CAN197" s="145"/>
      <c r="CAO197" s="145"/>
      <c r="CAP197" s="145"/>
      <c r="CAQ197" s="145"/>
      <c r="CAR197" s="145"/>
      <c r="CAS197" s="145"/>
      <c r="CAT197" s="145"/>
      <c r="CAU197" s="145"/>
      <c r="CAV197" s="145"/>
      <c r="CAW197" s="145"/>
      <c r="CAX197" s="145"/>
      <c r="CAY197" s="145"/>
      <c r="CBB197" s="145"/>
      <c r="CBE197" s="145"/>
      <c r="CBH197" s="145"/>
      <c r="CBK197" s="145"/>
      <c r="CBN197" s="145"/>
      <c r="CBZ197" s="145"/>
      <c r="CCC197" s="145"/>
      <c r="CCF197" s="145"/>
      <c r="CCI197" s="145"/>
      <c r="CCR197" s="145"/>
      <c r="CCX197" s="145"/>
      <c r="CDA197" s="145"/>
      <c r="CDD197" s="145"/>
      <c r="CDG197" s="145"/>
      <c r="CDM197" s="145"/>
      <c r="CDP197" s="145"/>
      <c r="CDV197" s="145"/>
      <c r="CDX197" s="145"/>
      <c r="CDY197" s="145"/>
      <c r="CEA197" s="145"/>
      <c r="CED197" s="145"/>
      <c r="CEG197" s="145"/>
      <c r="CEJ197" s="145"/>
      <c r="CER197" s="145"/>
      <c r="CEW197" s="145"/>
      <c r="CFF197" s="145"/>
      <c r="CFI197" s="145"/>
      <c r="CFQ197" s="145"/>
      <c r="CGM197" s="145"/>
      <c r="CGN197" s="145"/>
      <c r="CGO197" s="145"/>
      <c r="CGP197" s="145"/>
      <c r="CGQ197" s="145"/>
      <c r="CGR197" s="145"/>
      <c r="CHJ197" s="145"/>
      <c r="CHK197" s="145"/>
      <c r="CHN197" s="145"/>
      <c r="CHQ197" s="145"/>
      <c r="CHS197" s="145"/>
      <c r="CHU197" s="145"/>
      <c r="CHX197" s="145"/>
      <c r="CIA197" s="145"/>
      <c r="CID197" s="145"/>
      <c r="CIG197" s="145"/>
      <c r="CIJ197" s="145"/>
      <c r="CIM197" s="145"/>
      <c r="CIP197" s="145"/>
      <c r="CIS197" s="145"/>
      <c r="CIU197" s="145"/>
      <c r="CJH197" s="145"/>
      <c r="CJI197" s="145"/>
      <c r="CJJ197" s="145"/>
      <c r="CJK197" s="145"/>
      <c r="CJL197" s="145"/>
      <c r="CJM197" s="145"/>
      <c r="CJN197" s="145"/>
      <c r="CJO197" s="145"/>
      <c r="CJP197" s="145"/>
      <c r="CJQ197" s="145"/>
      <c r="CJR197" s="145"/>
      <c r="CJS197" s="145"/>
      <c r="CJT197" s="145"/>
      <c r="CJU197" s="145"/>
      <c r="CJY197" s="145"/>
      <c r="CKA197" s="145"/>
      <c r="CKB197" s="145"/>
      <c r="CKC197" s="145"/>
      <c r="CKD197" s="145"/>
      <c r="CKG197" s="145"/>
      <c r="CKI197" s="145"/>
      <c r="CKJ197" s="145"/>
      <c r="CKK197" s="145"/>
      <c r="CKL197" s="145"/>
      <c r="CKM197" s="145"/>
      <c r="CKN197" s="145"/>
      <c r="CKO197" s="145"/>
      <c r="CKP197" s="145"/>
      <c r="CKQ197" s="145"/>
      <c r="CKR197" s="145"/>
      <c r="CKS197" s="145"/>
      <c r="CKT197" s="145"/>
      <c r="CKU197" s="145"/>
      <c r="CKX197" s="145"/>
      <c r="CLA197" s="145"/>
      <c r="CLD197" s="145"/>
      <c r="CLG197" s="145"/>
      <c r="CLJ197" s="145"/>
      <c r="CLV197" s="145"/>
      <c r="CLY197" s="145"/>
      <c r="CMB197" s="145"/>
      <c r="CME197" s="145"/>
      <c r="CMN197" s="145"/>
      <c r="CMT197" s="145"/>
      <c r="CMW197" s="145"/>
      <c r="CMZ197" s="145"/>
      <c r="CNC197" s="145"/>
      <c r="CNI197" s="145"/>
      <c r="CNL197" s="145"/>
      <c r="CNR197" s="145"/>
      <c r="CNT197" s="145"/>
      <c r="CNU197" s="145"/>
      <c r="CNW197" s="145"/>
      <c r="CNZ197" s="145"/>
      <c r="COC197" s="145"/>
      <c r="COF197" s="145"/>
      <c r="CON197" s="145"/>
      <c r="COS197" s="145"/>
      <c r="CPB197" s="145"/>
      <c r="CPE197" s="145"/>
      <c r="CPM197" s="145"/>
      <c r="CQI197" s="145"/>
      <c r="CQJ197" s="145"/>
      <c r="CQK197" s="145"/>
      <c r="CQL197" s="145"/>
      <c r="CQM197" s="145"/>
      <c r="CQN197" s="145"/>
      <c r="CRF197" s="145"/>
      <c r="CRG197" s="145"/>
      <c r="CRJ197" s="145"/>
      <c r="CRM197" s="145"/>
      <c r="CRO197" s="145"/>
      <c r="CRQ197" s="145"/>
      <c r="CRT197" s="145"/>
      <c r="CRW197" s="145"/>
      <c r="CRZ197" s="145"/>
      <c r="CSC197" s="145"/>
      <c r="CSF197" s="145"/>
      <c r="CSI197" s="145"/>
      <c r="CSL197" s="145"/>
      <c r="CSO197" s="145"/>
      <c r="CSQ197" s="145"/>
      <c r="CTD197" s="145"/>
      <c r="CTE197" s="145"/>
      <c r="CTF197" s="145"/>
      <c r="CTG197" s="145"/>
      <c r="CTH197" s="145"/>
      <c r="CTI197" s="145"/>
      <c r="CTJ197" s="145"/>
      <c r="CTK197" s="145"/>
      <c r="CTL197" s="145"/>
      <c r="CTM197" s="145"/>
      <c r="CTN197" s="145"/>
      <c r="CTO197" s="145"/>
      <c r="CTP197" s="145"/>
      <c r="CTQ197" s="145"/>
      <c r="CTU197" s="145"/>
      <c r="CTW197" s="145"/>
      <c r="CTX197" s="145"/>
      <c r="CTY197" s="145"/>
      <c r="CTZ197" s="145"/>
      <c r="CUC197" s="145"/>
      <c r="CUE197" s="145"/>
      <c r="CUF197" s="145"/>
      <c r="CUG197" s="145"/>
      <c r="CUH197" s="145"/>
      <c r="CUI197" s="145"/>
      <c r="CUJ197" s="145"/>
      <c r="CUK197" s="145"/>
      <c r="CUL197" s="145"/>
      <c r="CUM197" s="145"/>
      <c r="CUN197" s="145"/>
      <c r="CUO197" s="145"/>
      <c r="CUP197" s="145"/>
      <c r="CUQ197" s="145"/>
      <c r="CUT197" s="145"/>
      <c r="CUW197" s="145"/>
      <c r="CUZ197" s="145"/>
      <c r="CVC197" s="145"/>
      <c r="CVF197" s="145"/>
      <c r="CVR197" s="145"/>
      <c r="CVU197" s="145"/>
      <c r="CVX197" s="145"/>
      <c r="CWA197" s="145"/>
      <c r="CWJ197" s="145"/>
      <c r="CWP197" s="145"/>
      <c r="CWS197" s="145"/>
      <c r="CWV197" s="145"/>
      <c r="CWY197" s="145"/>
      <c r="CXE197" s="145"/>
      <c r="CXH197" s="145"/>
      <c r="CXN197" s="145"/>
      <c r="CXP197" s="145"/>
      <c r="CXQ197" s="145"/>
      <c r="CXS197" s="145"/>
      <c r="CXV197" s="145"/>
      <c r="CXY197" s="145"/>
      <c r="CYB197" s="145"/>
      <c r="CYJ197" s="145"/>
      <c r="CYO197" s="145"/>
      <c r="CYX197" s="145"/>
      <c r="CZA197" s="145"/>
      <c r="CZI197" s="145"/>
      <c r="DAE197" s="145"/>
      <c r="DAF197" s="145"/>
      <c r="DAG197" s="145"/>
      <c r="DAH197" s="145"/>
      <c r="DAI197" s="145"/>
      <c r="DAJ197" s="145"/>
      <c r="DBB197" s="145"/>
      <c r="DBC197" s="145"/>
      <c r="DBF197" s="145"/>
      <c r="DBI197" s="145"/>
      <c r="DBK197" s="145"/>
      <c r="DBM197" s="145"/>
      <c r="DBP197" s="145"/>
      <c r="DBS197" s="145"/>
      <c r="DBV197" s="145"/>
      <c r="DBY197" s="145"/>
      <c r="DCB197" s="145"/>
      <c r="DCE197" s="145"/>
      <c r="DCH197" s="145"/>
      <c r="DCK197" s="145"/>
      <c r="DCM197" s="145"/>
      <c r="DCZ197" s="145"/>
      <c r="DDA197" s="145"/>
      <c r="DDB197" s="145"/>
      <c r="DDC197" s="145"/>
      <c r="DDD197" s="145"/>
      <c r="DDE197" s="145"/>
      <c r="DDF197" s="145"/>
      <c r="DDG197" s="145"/>
      <c r="DDH197" s="145"/>
      <c r="DDI197" s="145"/>
      <c r="DDJ197" s="145"/>
      <c r="DDK197" s="145"/>
      <c r="DDL197" s="145"/>
      <c r="DDM197" s="145"/>
      <c r="DDQ197" s="145"/>
      <c r="DDS197" s="145"/>
      <c r="DDT197" s="145"/>
      <c r="DDU197" s="145"/>
      <c r="DDV197" s="145"/>
      <c r="DDY197" s="145"/>
      <c r="DEA197" s="145"/>
      <c r="DEB197" s="145"/>
      <c r="DEC197" s="145"/>
      <c r="DED197" s="145"/>
      <c r="DEE197" s="145"/>
      <c r="DEF197" s="145"/>
      <c r="DEG197" s="145"/>
      <c r="DEH197" s="145"/>
      <c r="DEI197" s="145"/>
      <c r="DEJ197" s="145"/>
      <c r="DEK197" s="145"/>
      <c r="DEL197" s="145"/>
      <c r="DEM197" s="145"/>
      <c r="DEP197" s="145"/>
      <c r="DES197" s="145"/>
      <c r="DEV197" s="145"/>
      <c r="DEY197" s="145"/>
      <c r="DFB197" s="145"/>
      <c r="DFN197" s="145"/>
      <c r="DFQ197" s="145"/>
      <c r="DFT197" s="145"/>
      <c r="DFW197" s="145"/>
      <c r="DGF197" s="145"/>
      <c r="DGL197" s="145"/>
      <c r="DGO197" s="145"/>
      <c r="DGR197" s="145"/>
      <c r="DGU197" s="145"/>
      <c r="DHA197" s="145"/>
      <c r="DHD197" s="145"/>
      <c r="DHJ197" s="145"/>
      <c r="DHL197" s="145"/>
      <c r="DHM197" s="145"/>
      <c r="DHO197" s="145"/>
      <c r="DHR197" s="145"/>
      <c r="DHU197" s="145"/>
      <c r="DHX197" s="145"/>
      <c r="DIF197" s="145"/>
      <c r="DIK197" s="145"/>
      <c r="DIT197" s="145"/>
      <c r="DIW197" s="145"/>
      <c r="DJE197" s="145"/>
      <c r="DKA197" s="145"/>
      <c r="DKB197" s="145"/>
      <c r="DKC197" s="145"/>
      <c r="DKD197" s="145"/>
      <c r="DKE197" s="145"/>
      <c r="DKF197" s="145"/>
      <c r="DKX197" s="145"/>
      <c r="DKY197" s="145"/>
      <c r="DLB197" s="145"/>
      <c r="DLE197" s="145"/>
      <c r="DLG197" s="145"/>
      <c r="DLI197" s="145"/>
      <c r="DLL197" s="145"/>
      <c r="DLO197" s="145"/>
      <c r="DLR197" s="145"/>
      <c r="DLU197" s="145"/>
      <c r="DLX197" s="145"/>
      <c r="DMA197" s="145"/>
      <c r="DMD197" s="145"/>
      <c r="DMG197" s="145"/>
      <c r="DMI197" s="145"/>
      <c r="DMV197" s="145"/>
      <c r="DMW197" s="145"/>
      <c r="DMX197" s="145"/>
      <c r="DMY197" s="145"/>
      <c r="DMZ197" s="145"/>
      <c r="DNA197" s="145"/>
      <c r="DNB197" s="145"/>
      <c r="DNC197" s="145"/>
      <c r="DND197" s="145"/>
      <c r="DNE197" s="145"/>
      <c r="DNF197" s="145"/>
      <c r="DNG197" s="145"/>
      <c r="DNH197" s="145"/>
      <c r="DNI197" s="145"/>
      <c r="DNM197" s="145"/>
      <c r="DNO197" s="145"/>
      <c r="DNP197" s="145"/>
      <c r="DNQ197" s="145"/>
      <c r="DNR197" s="145"/>
      <c r="DNU197" s="145"/>
      <c r="DNW197" s="145"/>
      <c r="DNX197" s="145"/>
      <c r="DNY197" s="145"/>
      <c r="DNZ197" s="145"/>
      <c r="DOA197" s="145"/>
      <c r="DOB197" s="145"/>
      <c r="DOC197" s="145"/>
      <c r="DOD197" s="145"/>
      <c r="DOE197" s="145"/>
      <c r="DOF197" s="145"/>
      <c r="DOG197" s="145"/>
      <c r="DOH197" s="145"/>
      <c r="DOI197" s="145"/>
      <c r="DOL197" s="145"/>
      <c r="DOO197" s="145"/>
      <c r="DOR197" s="145"/>
      <c r="DOU197" s="145"/>
      <c r="DOX197" s="145"/>
      <c r="DPJ197" s="145"/>
      <c r="DPM197" s="145"/>
      <c r="DPP197" s="145"/>
      <c r="DPS197" s="145"/>
      <c r="DQB197" s="145"/>
      <c r="DQH197" s="145"/>
      <c r="DQK197" s="145"/>
      <c r="DQN197" s="145"/>
      <c r="DQQ197" s="145"/>
      <c r="DQW197" s="145"/>
      <c r="DQZ197" s="145"/>
      <c r="DRF197" s="145"/>
      <c r="DRH197" s="145"/>
      <c r="DRI197" s="145"/>
      <c r="DRK197" s="145"/>
      <c r="DRN197" s="145"/>
      <c r="DRQ197" s="145"/>
      <c r="DRT197" s="145"/>
      <c r="DSB197" s="145"/>
      <c r="DSG197" s="145"/>
      <c r="DSP197" s="145"/>
      <c r="DSS197" s="145"/>
      <c r="DTA197" s="145"/>
      <c r="DTW197" s="145"/>
      <c r="DTX197" s="145"/>
      <c r="DTY197" s="145"/>
      <c r="DTZ197" s="145"/>
      <c r="DUA197" s="145"/>
      <c r="DUB197" s="145"/>
      <c r="DUT197" s="145"/>
      <c r="DUU197" s="145"/>
      <c r="DUX197" s="145"/>
      <c r="DVA197" s="145"/>
      <c r="DVC197" s="145"/>
      <c r="DVE197" s="145"/>
      <c r="DVH197" s="145"/>
      <c r="DVK197" s="145"/>
      <c r="DVN197" s="145"/>
      <c r="DVQ197" s="145"/>
      <c r="DVT197" s="145"/>
      <c r="DVW197" s="145"/>
      <c r="DVZ197" s="145"/>
      <c r="DWC197" s="145"/>
      <c r="DWE197" s="145"/>
      <c r="DWR197" s="145"/>
      <c r="DWS197" s="145"/>
      <c r="DWT197" s="145"/>
      <c r="DWU197" s="145"/>
      <c r="DWV197" s="145"/>
      <c r="DWW197" s="145"/>
      <c r="DWX197" s="145"/>
      <c r="DWY197" s="145"/>
      <c r="DWZ197" s="145"/>
      <c r="DXA197" s="145"/>
      <c r="DXB197" s="145"/>
      <c r="DXC197" s="145"/>
      <c r="DXD197" s="145"/>
      <c r="DXE197" s="145"/>
      <c r="DXI197" s="145"/>
      <c r="DXK197" s="145"/>
      <c r="DXL197" s="145"/>
      <c r="DXM197" s="145"/>
      <c r="DXN197" s="145"/>
      <c r="DXQ197" s="145"/>
      <c r="DXS197" s="145"/>
      <c r="DXT197" s="145"/>
      <c r="DXU197" s="145"/>
      <c r="DXV197" s="145"/>
      <c r="DXW197" s="145"/>
      <c r="DXX197" s="145"/>
      <c r="DXY197" s="145"/>
      <c r="DXZ197" s="145"/>
      <c r="DYA197" s="145"/>
      <c r="DYB197" s="145"/>
      <c r="DYC197" s="145"/>
      <c r="DYD197" s="145"/>
      <c r="DYE197" s="145"/>
      <c r="DYH197" s="145"/>
      <c r="DYK197" s="145"/>
      <c r="DYN197" s="145"/>
      <c r="DYQ197" s="145"/>
      <c r="DYT197" s="145"/>
      <c r="DZF197" s="145"/>
      <c r="DZI197" s="145"/>
      <c r="DZL197" s="145"/>
      <c r="DZO197" s="145"/>
      <c r="DZX197" s="145"/>
      <c r="EAD197" s="145"/>
      <c r="EAG197" s="145"/>
      <c r="EAJ197" s="145"/>
      <c r="EAM197" s="145"/>
      <c r="EAS197" s="145"/>
      <c r="EAV197" s="145"/>
      <c r="EBB197" s="145"/>
      <c r="EBD197" s="145"/>
      <c r="EBE197" s="145"/>
      <c r="EBG197" s="145"/>
      <c r="EBJ197" s="145"/>
      <c r="EBM197" s="145"/>
      <c r="EBP197" s="145"/>
      <c r="EBX197" s="145"/>
      <c r="ECC197" s="145"/>
      <c r="ECL197" s="145"/>
      <c r="ECO197" s="145"/>
      <c r="ECW197" s="145"/>
      <c r="EDS197" s="145"/>
      <c r="EDT197" s="145"/>
      <c r="EDU197" s="145"/>
      <c r="EDV197" s="145"/>
      <c r="EDW197" s="145"/>
      <c r="EDX197" s="145"/>
      <c r="EEP197" s="145"/>
      <c r="EEQ197" s="145"/>
      <c r="EET197" s="145"/>
      <c r="EEW197" s="145"/>
      <c r="EEY197" s="145"/>
      <c r="EFA197" s="145"/>
      <c r="EFD197" s="145"/>
      <c r="EFG197" s="145"/>
      <c r="EFJ197" s="145"/>
      <c r="EFM197" s="145"/>
      <c r="EFP197" s="145"/>
      <c r="EFS197" s="145"/>
      <c r="EFV197" s="145"/>
      <c r="EFY197" s="145"/>
      <c r="EGA197" s="145"/>
      <c r="EGN197" s="145"/>
      <c r="EGO197" s="145"/>
      <c r="EGP197" s="145"/>
      <c r="EGQ197" s="145"/>
      <c r="EGR197" s="145"/>
      <c r="EGS197" s="145"/>
      <c r="EGT197" s="145"/>
      <c r="EGU197" s="145"/>
      <c r="EGV197" s="145"/>
      <c r="EGW197" s="145"/>
      <c r="EGX197" s="145"/>
      <c r="EGY197" s="145"/>
      <c r="EGZ197" s="145"/>
      <c r="EHA197" s="145"/>
      <c r="EHE197" s="145"/>
      <c r="EHG197" s="145"/>
      <c r="EHH197" s="145"/>
      <c r="EHI197" s="145"/>
      <c r="EHJ197" s="145"/>
      <c r="EHM197" s="145"/>
      <c r="EHO197" s="145"/>
      <c r="EHP197" s="145"/>
      <c r="EHQ197" s="145"/>
      <c r="EHR197" s="145"/>
      <c r="EHS197" s="145"/>
      <c r="EHT197" s="145"/>
      <c r="EHU197" s="145"/>
      <c r="EHV197" s="145"/>
      <c r="EHW197" s="145"/>
      <c r="EHX197" s="145"/>
      <c r="EHY197" s="145"/>
      <c r="EHZ197" s="145"/>
      <c r="EIA197" s="145"/>
      <c r="EID197" s="145"/>
      <c r="EIG197" s="145"/>
      <c r="EIJ197" s="145"/>
      <c r="EIM197" s="145"/>
      <c r="EIP197" s="145"/>
      <c r="EJB197" s="145"/>
      <c r="EJE197" s="145"/>
      <c r="EJH197" s="145"/>
      <c r="EJK197" s="145"/>
      <c r="EJT197" s="145"/>
      <c r="EJZ197" s="145"/>
      <c r="EKC197" s="145"/>
      <c r="EKF197" s="145"/>
      <c r="EKI197" s="145"/>
      <c r="EKO197" s="145"/>
      <c r="EKR197" s="145"/>
      <c r="EKX197" s="145"/>
      <c r="EKZ197" s="145"/>
      <c r="ELA197" s="145"/>
      <c r="ELC197" s="145"/>
      <c r="ELF197" s="145"/>
      <c r="ELI197" s="145"/>
      <c r="ELL197" s="145"/>
      <c r="ELT197" s="145"/>
      <c r="ELY197" s="145"/>
      <c r="EMH197" s="145"/>
      <c r="EMK197" s="145"/>
      <c r="EMS197" s="145"/>
      <c r="ENO197" s="145"/>
      <c r="ENP197" s="145"/>
      <c r="ENQ197" s="145"/>
      <c r="ENR197" s="145"/>
      <c r="ENS197" s="145"/>
      <c r="ENT197" s="145"/>
      <c r="EOL197" s="145"/>
      <c r="EOM197" s="145"/>
      <c r="EOP197" s="145"/>
      <c r="EOS197" s="145"/>
      <c r="EOU197" s="145"/>
      <c r="EOW197" s="145"/>
      <c r="EOZ197" s="145"/>
      <c r="EPC197" s="145"/>
      <c r="EPF197" s="145"/>
      <c r="EPI197" s="145"/>
      <c r="EPL197" s="145"/>
      <c r="EPO197" s="145"/>
      <c r="EPR197" s="145"/>
      <c r="EPU197" s="145"/>
      <c r="EPW197" s="145"/>
      <c r="EQJ197" s="145"/>
      <c r="EQK197" s="145"/>
      <c r="EQL197" s="145"/>
      <c r="EQM197" s="145"/>
      <c r="EQN197" s="145"/>
      <c r="EQO197" s="145"/>
      <c r="EQP197" s="145"/>
      <c r="EQQ197" s="145"/>
      <c r="EQR197" s="145"/>
      <c r="EQS197" s="145"/>
      <c r="EQT197" s="145"/>
      <c r="EQU197" s="145"/>
      <c r="EQV197" s="145"/>
      <c r="EQW197" s="145"/>
      <c r="ERA197" s="145"/>
      <c r="ERC197" s="145"/>
      <c r="ERD197" s="145"/>
      <c r="ERE197" s="145"/>
      <c r="ERF197" s="145"/>
      <c r="ERI197" s="145"/>
      <c r="ERK197" s="145"/>
      <c r="ERL197" s="145"/>
      <c r="ERM197" s="145"/>
      <c r="ERN197" s="145"/>
      <c r="ERO197" s="145"/>
      <c r="ERP197" s="145"/>
      <c r="ERQ197" s="145"/>
      <c r="ERR197" s="145"/>
      <c r="ERS197" s="145"/>
      <c r="ERT197" s="145"/>
      <c r="ERU197" s="145"/>
      <c r="ERV197" s="145"/>
      <c r="ERW197" s="145"/>
      <c r="ERZ197" s="145"/>
      <c r="ESC197" s="145"/>
      <c r="ESF197" s="145"/>
      <c r="ESI197" s="145"/>
      <c r="ESL197" s="145"/>
      <c r="ESX197" s="145"/>
      <c r="ETA197" s="145"/>
      <c r="ETD197" s="145"/>
      <c r="ETG197" s="145"/>
      <c r="ETP197" s="145"/>
      <c r="ETV197" s="145"/>
      <c r="ETY197" s="145"/>
      <c r="EUB197" s="145"/>
      <c r="EUE197" s="145"/>
      <c r="EUK197" s="145"/>
      <c r="EUN197" s="145"/>
      <c r="EUT197" s="145"/>
      <c r="EUV197" s="145"/>
      <c r="EUW197" s="145"/>
      <c r="EUY197" s="145"/>
      <c r="EVB197" s="145"/>
      <c r="EVE197" s="145"/>
      <c r="EVH197" s="145"/>
      <c r="EVP197" s="145"/>
      <c r="EVU197" s="145"/>
      <c r="EWD197" s="145"/>
      <c r="EWG197" s="145"/>
      <c r="EWO197" s="145"/>
      <c r="EXK197" s="145"/>
      <c r="EXL197" s="145"/>
      <c r="EXM197" s="145"/>
      <c r="EXN197" s="145"/>
      <c r="EXO197" s="145"/>
      <c r="EXP197" s="145"/>
      <c r="EYH197" s="145"/>
      <c r="EYI197" s="145"/>
      <c r="EYL197" s="145"/>
      <c r="EYO197" s="145"/>
      <c r="EYQ197" s="145"/>
      <c r="EYS197" s="145"/>
      <c r="EYV197" s="145"/>
      <c r="EYY197" s="145"/>
      <c r="EZB197" s="145"/>
      <c r="EZE197" s="145"/>
      <c r="EZH197" s="145"/>
      <c r="EZK197" s="145"/>
      <c r="EZN197" s="145"/>
      <c r="EZQ197" s="145"/>
      <c r="EZS197" s="145"/>
      <c r="FAF197" s="145"/>
      <c r="FAG197" s="145"/>
      <c r="FAH197" s="145"/>
      <c r="FAI197" s="145"/>
      <c r="FAJ197" s="145"/>
      <c r="FAK197" s="145"/>
      <c r="FAL197" s="145"/>
      <c r="FAM197" s="145"/>
      <c r="FAN197" s="145"/>
      <c r="FAO197" s="145"/>
      <c r="FAP197" s="145"/>
      <c r="FAQ197" s="145"/>
      <c r="FAR197" s="145"/>
      <c r="FAS197" s="145"/>
      <c r="FAW197" s="145"/>
      <c r="FAY197" s="145"/>
      <c r="FAZ197" s="145"/>
      <c r="FBA197" s="145"/>
      <c r="FBB197" s="145"/>
      <c r="FBE197" s="145"/>
      <c r="FBG197" s="145"/>
      <c r="FBH197" s="145"/>
      <c r="FBI197" s="145"/>
      <c r="FBJ197" s="145"/>
      <c r="FBK197" s="145"/>
      <c r="FBL197" s="145"/>
      <c r="FBM197" s="145"/>
      <c r="FBN197" s="145"/>
      <c r="FBO197" s="145"/>
      <c r="FBP197" s="145"/>
      <c r="FBQ197" s="145"/>
      <c r="FBR197" s="145"/>
      <c r="FBS197" s="145"/>
      <c r="FBV197" s="145"/>
      <c r="FBY197" s="145"/>
      <c r="FCB197" s="145"/>
      <c r="FCE197" s="145"/>
      <c r="FCH197" s="145"/>
      <c r="FCT197" s="145"/>
      <c r="FCW197" s="145"/>
      <c r="FCZ197" s="145"/>
      <c r="FDC197" s="145"/>
      <c r="FDL197" s="145"/>
      <c r="FDR197" s="145"/>
      <c r="FDU197" s="145"/>
      <c r="FDX197" s="145"/>
      <c r="FEA197" s="145"/>
      <c r="FEG197" s="145"/>
      <c r="FEJ197" s="145"/>
      <c r="FEP197" s="145"/>
      <c r="FER197" s="145"/>
      <c r="FES197" s="145"/>
      <c r="FEU197" s="145"/>
      <c r="FEX197" s="145"/>
      <c r="FFA197" s="145"/>
      <c r="FFD197" s="145"/>
      <c r="FFL197" s="145"/>
      <c r="FFQ197" s="145"/>
      <c r="FFZ197" s="145"/>
      <c r="FGC197" s="145"/>
      <c r="FGK197" s="145"/>
      <c r="FHG197" s="145"/>
      <c r="FHH197" s="145"/>
      <c r="FHI197" s="145"/>
      <c r="FHJ197" s="145"/>
      <c r="FHK197" s="145"/>
      <c r="FHL197" s="145"/>
      <c r="FID197" s="145"/>
      <c r="FIE197" s="145"/>
      <c r="FIH197" s="145"/>
      <c r="FIK197" s="145"/>
      <c r="FIM197" s="145"/>
      <c r="FIO197" s="145"/>
      <c r="FIR197" s="145"/>
      <c r="FIU197" s="145"/>
      <c r="FIX197" s="145"/>
      <c r="FJA197" s="145"/>
      <c r="FJD197" s="145"/>
      <c r="FJG197" s="145"/>
      <c r="FJJ197" s="145"/>
      <c r="FJM197" s="145"/>
      <c r="FJO197" s="145"/>
      <c r="FKB197" s="145"/>
      <c r="FKC197" s="145"/>
      <c r="FKD197" s="145"/>
      <c r="FKE197" s="145"/>
      <c r="FKF197" s="145"/>
      <c r="FKG197" s="145"/>
      <c r="FKH197" s="145"/>
      <c r="FKI197" s="145"/>
      <c r="FKJ197" s="145"/>
      <c r="FKK197" s="145"/>
      <c r="FKL197" s="145"/>
      <c r="FKM197" s="145"/>
      <c r="FKN197" s="145"/>
      <c r="FKO197" s="145"/>
      <c r="FKS197" s="145"/>
      <c r="FKU197" s="145"/>
      <c r="FKV197" s="145"/>
      <c r="FKW197" s="145"/>
      <c r="FKX197" s="145"/>
      <c r="FLA197" s="145"/>
      <c r="FLC197" s="145"/>
      <c r="FLD197" s="145"/>
      <c r="FLE197" s="145"/>
      <c r="FLF197" s="145"/>
      <c r="FLG197" s="145"/>
      <c r="FLH197" s="145"/>
      <c r="FLI197" s="145"/>
      <c r="FLJ197" s="145"/>
      <c r="FLK197" s="145"/>
      <c r="FLL197" s="145"/>
      <c r="FLM197" s="145"/>
      <c r="FLN197" s="145"/>
      <c r="FLO197" s="145"/>
      <c r="FLR197" s="145"/>
      <c r="FLU197" s="145"/>
      <c r="FLX197" s="145"/>
      <c r="FMA197" s="145"/>
      <c r="FMD197" s="145"/>
      <c r="FMP197" s="145"/>
      <c r="FMS197" s="145"/>
      <c r="FMV197" s="145"/>
      <c r="FMY197" s="145"/>
      <c r="FNH197" s="145"/>
      <c r="FNN197" s="145"/>
      <c r="FNQ197" s="145"/>
      <c r="FNT197" s="145"/>
      <c r="FNW197" s="145"/>
      <c r="FOC197" s="145"/>
      <c r="FOF197" s="145"/>
      <c r="FOL197" s="145"/>
      <c r="FON197" s="145"/>
      <c r="FOO197" s="145"/>
      <c r="FOQ197" s="145"/>
      <c r="FOT197" s="145"/>
      <c r="FOW197" s="145"/>
      <c r="FOZ197" s="145"/>
      <c r="FPH197" s="145"/>
      <c r="FPM197" s="145"/>
      <c r="FPV197" s="145"/>
      <c r="FPY197" s="145"/>
      <c r="FQG197" s="145"/>
      <c r="FRC197" s="145"/>
      <c r="FRD197" s="145"/>
      <c r="FRE197" s="145"/>
      <c r="FRF197" s="145"/>
      <c r="FRG197" s="145"/>
      <c r="FRH197" s="145"/>
      <c r="FRZ197" s="145"/>
      <c r="FSA197" s="145"/>
      <c r="FSD197" s="145"/>
      <c r="FSG197" s="145"/>
      <c r="FSI197" s="145"/>
      <c r="FSK197" s="145"/>
      <c r="FSN197" s="145"/>
      <c r="FSQ197" s="145"/>
      <c r="FST197" s="145"/>
      <c r="FSW197" s="145"/>
      <c r="FSZ197" s="145"/>
      <c r="FTC197" s="145"/>
      <c r="FTF197" s="145"/>
      <c r="FTI197" s="145"/>
      <c r="FTK197" s="145"/>
      <c r="FTX197" s="145"/>
      <c r="FTY197" s="145"/>
      <c r="FTZ197" s="145"/>
      <c r="FUA197" s="145"/>
      <c r="FUB197" s="145"/>
      <c r="FUC197" s="145"/>
      <c r="FUD197" s="145"/>
      <c r="FUE197" s="145"/>
      <c r="FUF197" s="145"/>
      <c r="FUG197" s="145"/>
      <c r="FUH197" s="145"/>
      <c r="FUI197" s="145"/>
      <c r="FUJ197" s="145"/>
      <c r="FUK197" s="145"/>
      <c r="FUO197" s="145"/>
      <c r="FUQ197" s="145"/>
      <c r="FUR197" s="145"/>
      <c r="FUS197" s="145"/>
      <c r="FUT197" s="145"/>
      <c r="FUW197" s="145"/>
      <c r="FUY197" s="145"/>
      <c r="FUZ197" s="145"/>
      <c r="FVA197" s="145"/>
      <c r="FVB197" s="145"/>
      <c r="FVC197" s="145"/>
      <c r="FVD197" s="145"/>
      <c r="FVE197" s="145"/>
      <c r="FVF197" s="145"/>
      <c r="FVG197" s="145"/>
      <c r="FVH197" s="145"/>
      <c r="FVI197" s="145"/>
      <c r="FVJ197" s="145"/>
      <c r="FVK197" s="145"/>
      <c r="FVN197" s="145"/>
      <c r="FVQ197" s="145"/>
      <c r="FVT197" s="145"/>
      <c r="FVW197" s="145"/>
      <c r="FVZ197" s="145"/>
      <c r="FWL197" s="145"/>
      <c r="FWO197" s="145"/>
      <c r="FWR197" s="145"/>
      <c r="FWU197" s="145"/>
      <c r="FXD197" s="145"/>
      <c r="FXJ197" s="145"/>
      <c r="FXM197" s="145"/>
      <c r="FXP197" s="145"/>
      <c r="FXS197" s="145"/>
      <c r="FXY197" s="145"/>
      <c r="FYB197" s="145"/>
      <c r="FYH197" s="145"/>
      <c r="FYJ197" s="145"/>
      <c r="FYK197" s="145"/>
      <c r="FYM197" s="145"/>
      <c r="FYP197" s="145"/>
      <c r="FYS197" s="145"/>
      <c r="FYV197" s="145"/>
      <c r="FZD197" s="145"/>
      <c r="FZI197" s="145"/>
      <c r="FZR197" s="145"/>
      <c r="FZU197" s="145"/>
      <c r="GAC197" s="145"/>
      <c r="GAY197" s="145"/>
      <c r="GAZ197" s="145"/>
      <c r="GBA197" s="145"/>
      <c r="GBB197" s="145"/>
      <c r="GBC197" s="145"/>
      <c r="GBD197" s="145"/>
      <c r="GBV197" s="145"/>
      <c r="GBW197" s="145"/>
      <c r="GBZ197" s="145"/>
      <c r="GCC197" s="145"/>
      <c r="GCE197" s="145"/>
      <c r="GCG197" s="145"/>
      <c r="GCJ197" s="145"/>
      <c r="GCM197" s="145"/>
      <c r="GCP197" s="145"/>
      <c r="GCS197" s="145"/>
      <c r="GCV197" s="145"/>
      <c r="GCY197" s="145"/>
      <c r="GDB197" s="145"/>
      <c r="GDE197" s="145"/>
      <c r="GDG197" s="145"/>
      <c r="GDT197" s="145"/>
      <c r="GDU197" s="145"/>
      <c r="GDV197" s="145"/>
      <c r="GDW197" s="145"/>
      <c r="GDX197" s="145"/>
      <c r="GDY197" s="145"/>
      <c r="GDZ197" s="145"/>
      <c r="GEA197" s="145"/>
      <c r="GEB197" s="145"/>
      <c r="GEC197" s="145"/>
      <c r="GED197" s="145"/>
      <c r="GEE197" s="145"/>
      <c r="GEF197" s="145"/>
      <c r="GEG197" s="145"/>
      <c r="GEK197" s="145"/>
      <c r="GEM197" s="145"/>
      <c r="GEN197" s="145"/>
      <c r="GEO197" s="145"/>
      <c r="GEP197" s="145"/>
      <c r="GES197" s="145"/>
      <c r="GEU197" s="145"/>
      <c r="GEV197" s="145"/>
      <c r="GEW197" s="145"/>
      <c r="GEX197" s="145"/>
      <c r="GEY197" s="145"/>
      <c r="GEZ197" s="145"/>
      <c r="GFA197" s="145"/>
      <c r="GFB197" s="145"/>
      <c r="GFC197" s="145"/>
      <c r="GFD197" s="145"/>
      <c r="GFE197" s="145"/>
      <c r="GFF197" s="145"/>
      <c r="GFG197" s="145"/>
      <c r="GFJ197" s="145"/>
      <c r="GFM197" s="145"/>
      <c r="GFP197" s="145"/>
      <c r="GFS197" s="145"/>
      <c r="GFV197" s="145"/>
      <c r="GGH197" s="145"/>
      <c r="GGK197" s="145"/>
      <c r="GGN197" s="145"/>
      <c r="GGQ197" s="145"/>
      <c r="GGZ197" s="145"/>
      <c r="GHF197" s="145"/>
      <c r="GHI197" s="145"/>
      <c r="GHL197" s="145"/>
      <c r="GHO197" s="145"/>
      <c r="GHU197" s="145"/>
      <c r="GHX197" s="145"/>
      <c r="GID197" s="145"/>
      <c r="GIF197" s="145"/>
      <c r="GIG197" s="145"/>
      <c r="GII197" s="145"/>
      <c r="GIL197" s="145"/>
      <c r="GIO197" s="145"/>
      <c r="GIR197" s="145"/>
      <c r="GIZ197" s="145"/>
      <c r="GJE197" s="145"/>
      <c r="GJN197" s="145"/>
      <c r="GJQ197" s="145"/>
      <c r="GJY197" s="145"/>
      <c r="GKU197" s="145"/>
      <c r="GKV197" s="145"/>
      <c r="GKW197" s="145"/>
      <c r="GKX197" s="145"/>
      <c r="GKY197" s="145"/>
      <c r="GKZ197" s="145"/>
      <c r="GLR197" s="145"/>
      <c r="GLS197" s="145"/>
      <c r="GLV197" s="145"/>
      <c r="GLY197" s="145"/>
      <c r="GMA197" s="145"/>
      <c r="GMC197" s="145"/>
      <c r="GMF197" s="145"/>
      <c r="GMI197" s="145"/>
      <c r="GML197" s="145"/>
      <c r="GMO197" s="145"/>
      <c r="GMR197" s="145"/>
      <c r="GMU197" s="145"/>
      <c r="GMX197" s="145"/>
      <c r="GNA197" s="145"/>
      <c r="GNC197" s="145"/>
      <c r="GNP197" s="145"/>
      <c r="GNQ197" s="145"/>
      <c r="GNR197" s="145"/>
      <c r="GNS197" s="145"/>
      <c r="GNT197" s="145"/>
      <c r="GNU197" s="145"/>
      <c r="GNV197" s="145"/>
      <c r="GNW197" s="145"/>
      <c r="GNX197" s="145"/>
      <c r="GNY197" s="145"/>
      <c r="GNZ197" s="145"/>
      <c r="GOA197" s="145"/>
      <c r="GOB197" s="145"/>
      <c r="GOC197" s="145"/>
      <c r="GOG197" s="145"/>
      <c r="GOI197" s="145"/>
      <c r="GOJ197" s="145"/>
      <c r="GOK197" s="145"/>
      <c r="GOL197" s="145"/>
      <c r="GOO197" s="145"/>
      <c r="GOQ197" s="145"/>
      <c r="GOR197" s="145"/>
      <c r="GOS197" s="145"/>
      <c r="GOT197" s="145"/>
      <c r="GOU197" s="145"/>
      <c r="GOV197" s="145"/>
      <c r="GOW197" s="145"/>
      <c r="GOX197" s="145"/>
      <c r="GOY197" s="145"/>
      <c r="GOZ197" s="145"/>
      <c r="GPA197" s="145"/>
      <c r="GPB197" s="145"/>
      <c r="GPC197" s="145"/>
      <c r="GPF197" s="145"/>
      <c r="GPI197" s="145"/>
      <c r="GPL197" s="145"/>
      <c r="GPO197" s="145"/>
      <c r="GPR197" s="145"/>
      <c r="GQD197" s="145"/>
      <c r="GQG197" s="145"/>
      <c r="GQJ197" s="145"/>
      <c r="GQM197" s="145"/>
      <c r="GQV197" s="145"/>
      <c r="GRB197" s="145"/>
      <c r="GRE197" s="145"/>
      <c r="GRH197" s="145"/>
      <c r="GRK197" s="145"/>
      <c r="GRQ197" s="145"/>
      <c r="GRT197" s="145"/>
      <c r="GRZ197" s="145"/>
      <c r="GSB197" s="145"/>
      <c r="GSC197" s="145"/>
      <c r="GSE197" s="145"/>
      <c r="GSH197" s="145"/>
      <c r="GSK197" s="145"/>
      <c r="GSN197" s="145"/>
      <c r="GSV197" s="145"/>
      <c r="GTA197" s="145"/>
      <c r="GTJ197" s="145"/>
      <c r="GTM197" s="145"/>
      <c r="GTU197" s="145"/>
      <c r="GUQ197" s="145"/>
      <c r="GUR197" s="145"/>
      <c r="GUS197" s="145"/>
      <c r="GUT197" s="145"/>
      <c r="GUU197" s="145"/>
      <c r="GUV197" s="145"/>
      <c r="GVN197" s="145"/>
      <c r="GVO197" s="145"/>
      <c r="GVR197" s="145"/>
      <c r="GVU197" s="145"/>
      <c r="GVW197" s="145"/>
      <c r="GVY197" s="145"/>
      <c r="GWB197" s="145"/>
      <c r="GWE197" s="145"/>
      <c r="GWH197" s="145"/>
      <c r="GWK197" s="145"/>
      <c r="GWN197" s="145"/>
      <c r="GWQ197" s="145"/>
      <c r="GWT197" s="145"/>
      <c r="GWW197" s="145"/>
      <c r="GWY197" s="145"/>
      <c r="GXL197" s="145"/>
      <c r="GXM197" s="145"/>
      <c r="GXN197" s="145"/>
      <c r="GXO197" s="145"/>
      <c r="GXP197" s="145"/>
      <c r="GXQ197" s="145"/>
      <c r="GXR197" s="145"/>
      <c r="GXS197" s="145"/>
      <c r="GXT197" s="145"/>
      <c r="GXU197" s="145"/>
      <c r="GXV197" s="145"/>
      <c r="GXW197" s="145"/>
      <c r="GXX197" s="145"/>
      <c r="GXY197" s="145"/>
      <c r="GYC197" s="145"/>
      <c r="GYE197" s="145"/>
      <c r="GYF197" s="145"/>
      <c r="GYG197" s="145"/>
      <c r="GYH197" s="145"/>
      <c r="GYK197" s="145"/>
      <c r="GYM197" s="145"/>
      <c r="GYN197" s="145"/>
      <c r="GYO197" s="145"/>
      <c r="GYP197" s="145"/>
      <c r="GYQ197" s="145"/>
      <c r="GYR197" s="145"/>
      <c r="GYS197" s="145"/>
      <c r="GYT197" s="145"/>
      <c r="GYU197" s="145"/>
      <c r="GYV197" s="145"/>
      <c r="GYW197" s="145"/>
      <c r="GYX197" s="145"/>
      <c r="GYY197" s="145"/>
      <c r="GZB197" s="145"/>
      <c r="GZE197" s="145"/>
      <c r="GZH197" s="145"/>
      <c r="GZK197" s="145"/>
      <c r="GZN197" s="145"/>
      <c r="GZZ197" s="145"/>
      <c r="HAC197" s="145"/>
      <c r="HAF197" s="145"/>
      <c r="HAI197" s="145"/>
      <c r="HAR197" s="145"/>
      <c r="HAX197" s="145"/>
      <c r="HBA197" s="145"/>
      <c r="HBD197" s="145"/>
      <c r="HBG197" s="145"/>
      <c r="HBM197" s="145"/>
      <c r="HBP197" s="145"/>
      <c r="HBV197" s="145"/>
      <c r="HBX197" s="145"/>
      <c r="HBY197" s="145"/>
      <c r="HCA197" s="145"/>
      <c r="HCD197" s="145"/>
      <c r="HCG197" s="145"/>
      <c r="HCJ197" s="145"/>
      <c r="HCR197" s="145"/>
      <c r="HCW197" s="145"/>
      <c r="HDF197" s="145"/>
      <c r="HDI197" s="145"/>
      <c r="HDQ197" s="145"/>
      <c r="HEM197" s="145"/>
      <c r="HEN197" s="145"/>
      <c r="HEO197" s="145"/>
      <c r="HEP197" s="145"/>
      <c r="HEQ197" s="145"/>
      <c r="HER197" s="145"/>
      <c r="HFJ197" s="145"/>
      <c r="HFK197" s="145"/>
      <c r="HFN197" s="145"/>
      <c r="HFQ197" s="145"/>
      <c r="HFS197" s="145"/>
      <c r="HFU197" s="145"/>
      <c r="HFX197" s="145"/>
      <c r="HGA197" s="145"/>
      <c r="HGD197" s="145"/>
      <c r="HGG197" s="145"/>
      <c r="HGJ197" s="145"/>
      <c r="HGM197" s="145"/>
      <c r="HGP197" s="145"/>
      <c r="HGS197" s="145"/>
      <c r="HGU197" s="145"/>
      <c r="HHH197" s="145"/>
      <c r="HHI197" s="145"/>
      <c r="HHJ197" s="145"/>
      <c r="HHK197" s="145"/>
      <c r="HHL197" s="145"/>
      <c r="HHM197" s="145"/>
      <c r="HHN197" s="145"/>
      <c r="HHO197" s="145"/>
      <c r="HHP197" s="145"/>
      <c r="HHQ197" s="145"/>
      <c r="HHR197" s="145"/>
      <c r="HHS197" s="145"/>
      <c r="HHT197" s="145"/>
      <c r="HHU197" s="145"/>
      <c r="HHY197" s="145"/>
      <c r="HIA197" s="145"/>
      <c r="HIB197" s="145"/>
      <c r="HIC197" s="145"/>
      <c r="HID197" s="145"/>
      <c r="HIG197" s="145"/>
      <c r="HII197" s="145"/>
      <c r="HIJ197" s="145"/>
      <c r="HIK197" s="145"/>
      <c r="HIL197" s="145"/>
      <c r="HIM197" s="145"/>
      <c r="HIN197" s="145"/>
      <c r="HIO197" s="145"/>
      <c r="HIP197" s="145"/>
      <c r="HIQ197" s="145"/>
      <c r="HIR197" s="145"/>
      <c r="HIS197" s="145"/>
      <c r="HIT197" s="145"/>
      <c r="HIU197" s="145"/>
      <c r="HIX197" s="145"/>
      <c r="HJA197" s="145"/>
      <c r="HJD197" s="145"/>
      <c r="HJG197" s="145"/>
      <c r="HJJ197" s="145"/>
      <c r="HJV197" s="145"/>
      <c r="HJY197" s="145"/>
      <c r="HKB197" s="145"/>
      <c r="HKE197" s="145"/>
      <c r="HKN197" s="145"/>
      <c r="HKT197" s="145"/>
      <c r="HKW197" s="145"/>
      <c r="HKZ197" s="145"/>
      <c r="HLC197" s="145"/>
      <c r="HLI197" s="145"/>
      <c r="HLL197" s="145"/>
      <c r="HLR197" s="145"/>
      <c r="HLT197" s="145"/>
      <c r="HLU197" s="145"/>
      <c r="HLW197" s="145"/>
      <c r="HLZ197" s="145"/>
      <c r="HMC197" s="145"/>
      <c r="HMF197" s="145"/>
      <c r="HMN197" s="145"/>
      <c r="HMS197" s="145"/>
      <c r="HNB197" s="145"/>
      <c r="HNE197" s="145"/>
      <c r="HNM197" s="145"/>
      <c r="HOI197" s="145"/>
      <c r="HOJ197" s="145"/>
      <c r="HOK197" s="145"/>
      <c r="HOL197" s="145"/>
      <c r="HOM197" s="145"/>
      <c r="HON197" s="145"/>
      <c r="HPF197" s="145"/>
      <c r="HPG197" s="145"/>
      <c r="HPJ197" s="145"/>
      <c r="HPM197" s="145"/>
      <c r="HPO197" s="145"/>
      <c r="HPQ197" s="145"/>
      <c r="HPT197" s="145"/>
      <c r="HPW197" s="145"/>
      <c r="HPZ197" s="145"/>
      <c r="HQC197" s="145"/>
      <c r="HQF197" s="145"/>
      <c r="HQI197" s="145"/>
      <c r="HQL197" s="145"/>
      <c r="HQO197" s="145"/>
      <c r="HQQ197" s="145"/>
      <c r="HRD197" s="145"/>
      <c r="HRE197" s="145"/>
      <c r="HRF197" s="145"/>
      <c r="HRG197" s="145"/>
      <c r="HRH197" s="145"/>
      <c r="HRI197" s="145"/>
      <c r="HRJ197" s="145"/>
      <c r="HRK197" s="145"/>
      <c r="HRL197" s="145"/>
      <c r="HRM197" s="145"/>
      <c r="HRN197" s="145"/>
      <c r="HRO197" s="145"/>
      <c r="HRP197" s="145"/>
      <c r="HRQ197" s="145"/>
      <c r="HRU197" s="145"/>
      <c r="HRW197" s="145"/>
      <c r="HRX197" s="145"/>
      <c r="HRY197" s="145"/>
      <c r="HRZ197" s="145"/>
      <c r="HSC197" s="145"/>
      <c r="HSE197" s="145"/>
      <c r="HSF197" s="145"/>
      <c r="HSG197" s="145"/>
      <c r="HSH197" s="145"/>
      <c r="HSI197" s="145"/>
      <c r="HSJ197" s="145"/>
      <c r="HSK197" s="145"/>
      <c r="HSL197" s="145"/>
      <c r="HSM197" s="145"/>
      <c r="HSN197" s="145"/>
      <c r="HSO197" s="145"/>
      <c r="HSP197" s="145"/>
      <c r="HSQ197" s="145"/>
      <c r="HST197" s="145"/>
      <c r="HSW197" s="145"/>
      <c r="HSZ197" s="145"/>
      <c r="HTC197" s="145"/>
      <c r="HTF197" s="145"/>
      <c r="HTR197" s="145"/>
      <c r="HTU197" s="145"/>
      <c r="HTX197" s="145"/>
      <c r="HUA197" s="145"/>
      <c r="HUJ197" s="145"/>
      <c r="HUP197" s="145"/>
      <c r="HUS197" s="145"/>
      <c r="HUV197" s="145"/>
      <c r="HUY197" s="145"/>
      <c r="HVE197" s="145"/>
      <c r="HVH197" s="145"/>
      <c r="HVN197" s="145"/>
      <c r="HVP197" s="145"/>
      <c r="HVQ197" s="145"/>
      <c r="HVS197" s="145"/>
      <c r="HVV197" s="145"/>
      <c r="HVY197" s="145"/>
      <c r="HWB197" s="145"/>
      <c r="HWJ197" s="145"/>
      <c r="HWO197" s="145"/>
      <c r="HWX197" s="145"/>
      <c r="HXA197" s="145"/>
      <c r="HXI197" s="145"/>
      <c r="HYE197" s="145"/>
      <c r="HYF197" s="145"/>
      <c r="HYG197" s="145"/>
      <c r="HYH197" s="145"/>
      <c r="HYI197" s="145"/>
      <c r="HYJ197" s="145"/>
      <c r="HZB197" s="145"/>
      <c r="HZC197" s="145"/>
      <c r="HZF197" s="145"/>
      <c r="HZI197" s="145"/>
      <c r="HZK197" s="145"/>
      <c r="HZM197" s="145"/>
      <c r="HZP197" s="145"/>
      <c r="HZS197" s="145"/>
      <c r="HZV197" s="145"/>
      <c r="HZY197" s="145"/>
      <c r="IAB197" s="145"/>
      <c r="IAE197" s="145"/>
      <c r="IAH197" s="145"/>
      <c r="IAK197" s="145"/>
      <c r="IAM197" s="145"/>
      <c r="IAZ197" s="145"/>
      <c r="IBA197" s="145"/>
      <c r="IBB197" s="145"/>
      <c r="IBC197" s="145"/>
      <c r="IBD197" s="145"/>
      <c r="IBE197" s="145"/>
      <c r="IBF197" s="145"/>
      <c r="IBG197" s="145"/>
      <c r="IBH197" s="145"/>
      <c r="IBI197" s="145"/>
      <c r="IBJ197" s="145"/>
      <c r="IBK197" s="145"/>
      <c r="IBL197" s="145"/>
      <c r="IBM197" s="145"/>
      <c r="IBQ197" s="145"/>
      <c r="IBS197" s="145"/>
      <c r="IBT197" s="145"/>
      <c r="IBU197" s="145"/>
      <c r="IBV197" s="145"/>
      <c r="IBY197" s="145"/>
      <c r="ICA197" s="145"/>
      <c r="ICB197" s="145"/>
      <c r="ICC197" s="145"/>
      <c r="ICD197" s="145"/>
      <c r="ICE197" s="145"/>
      <c r="ICF197" s="145"/>
      <c r="ICG197" s="145"/>
      <c r="ICH197" s="145"/>
      <c r="ICI197" s="145"/>
      <c r="ICJ197" s="145"/>
      <c r="ICK197" s="145"/>
      <c r="ICL197" s="145"/>
      <c r="ICM197" s="145"/>
      <c r="ICP197" s="145"/>
      <c r="ICS197" s="145"/>
      <c r="ICV197" s="145"/>
      <c r="ICY197" s="145"/>
      <c r="IDB197" s="145"/>
      <c r="IDN197" s="145"/>
      <c r="IDQ197" s="145"/>
      <c r="IDT197" s="145"/>
      <c r="IDW197" s="145"/>
      <c r="IEF197" s="145"/>
      <c r="IEL197" s="145"/>
      <c r="IEO197" s="145"/>
      <c r="IER197" s="145"/>
      <c r="IEU197" s="145"/>
      <c r="IFA197" s="145"/>
      <c r="IFD197" s="145"/>
      <c r="IFJ197" s="145"/>
      <c r="IFL197" s="145"/>
      <c r="IFM197" s="145"/>
      <c r="IFO197" s="145"/>
      <c r="IFR197" s="145"/>
      <c r="IFU197" s="145"/>
      <c r="IFX197" s="145"/>
      <c r="IGF197" s="145"/>
      <c r="IGK197" s="145"/>
      <c r="IGT197" s="145"/>
      <c r="IGW197" s="145"/>
      <c r="IHE197" s="145"/>
      <c r="IIA197" s="145"/>
      <c r="IIB197" s="145"/>
      <c r="IIC197" s="145"/>
      <c r="IID197" s="145"/>
      <c r="IIE197" s="145"/>
      <c r="IIF197" s="145"/>
      <c r="IIX197" s="145"/>
      <c r="IIY197" s="145"/>
      <c r="IJB197" s="145"/>
      <c r="IJE197" s="145"/>
      <c r="IJG197" s="145"/>
      <c r="IJI197" s="145"/>
      <c r="IJL197" s="145"/>
      <c r="IJO197" s="145"/>
      <c r="IJR197" s="145"/>
      <c r="IJU197" s="145"/>
      <c r="IJX197" s="145"/>
      <c r="IKA197" s="145"/>
      <c r="IKD197" s="145"/>
      <c r="IKG197" s="145"/>
      <c r="IKI197" s="145"/>
      <c r="IKV197" s="145"/>
      <c r="IKW197" s="145"/>
      <c r="IKX197" s="145"/>
      <c r="IKY197" s="145"/>
      <c r="IKZ197" s="145"/>
      <c r="ILA197" s="145"/>
      <c r="ILB197" s="145"/>
      <c r="ILC197" s="145"/>
      <c r="ILD197" s="145"/>
      <c r="ILE197" s="145"/>
      <c r="ILF197" s="145"/>
      <c r="ILG197" s="145"/>
      <c r="ILH197" s="145"/>
      <c r="ILI197" s="145"/>
      <c r="ILM197" s="145"/>
      <c r="ILO197" s="145"/>
      <c r="ILP197" s="145"/>
      <c r="ILQ197" s="145"/>
      <c r="ILR197" s="145"/>
      <c r="ILU197" s="145"/>
      <c r="ILW197" s="145"/>
      <c r="ILX197" s="145"/>
      <c r="ILY197" s="145"/>
      <c r="ILZ197" s="145"/>
      <c r="IMA197" s="145"/>
      <c r="IMB197" s="145"/>
      <c r="IMC197" s="145"/>
      <c r="IMD197" s="145"/>
      <c r="IME197" s="145"/>
      <c r="IMF197" s="145"/>
      <c r="IMG197" s="145"/>
      <c r="IMH197" s="145"/>
      <c r="IMI197" s="145"/>
      <c r="IML197" s="145"/>
      <c r="IMO197" s="145"/>
      <c r="IMR197" s="145"/>
      <c r="IMU197" s="145"/>
      <c r="IMX197" s="145"/>
      <c r="INJ197" s="145"/>
      <c r="INM197" s="145"/>
      <c r="INP197" s="145"/>
      <c r="INS197" s="145"/>
      <c r="IOB197" s="145"/>
      <c r="IOH197" s="145"/>
      <c r="IOK197" s="145"/>
      <c r="ION197" s="145"/>
      <c r="IOQ197" s="145"/>
      <c r="IOW197" s="145"/>
      <c r="IOZ197" s="145"/>
      <c r="IPF197" s="145"/>
      <c r="IPH197" s="145"/>
      <c r="IPI197" s="145"/>
      <c r="IPK197" s="145"/>
      <c r="IPN197" s="145"/>
      <c r="IPQ197" s="145"/>
      <c r="IPT197" s="145"/>
      <c r="IQB197" s="145"/>
      <c r="IQG197" s="145"/>
      <c r="IQP197" s="145"/>
      <c r="IQS197" s="145"/>
      <c r="IRA197" s="145"/>
      <c r="IRW197" s="145"/>
      <c r="IRX197" s="145"/>
      <c r="IRY197" s="145"/>
      <c r="IRZ197" s="145"/>
      <c r="ISA197" s="145"/>
      <c r="ISB197" s="145"/>
      <c r="IST197" s="145"/>
      <c r="ISU197" s="145"/>
      <c r="ISX197" s="145"/>
      <c r="ITA197" s="145"/>
      <c r="ITC197" s="145"/>
      <c r="ITE197" s="145"/>
      <c r="ITH197" s="145"/>
      <c r="ITK197" s="145"/>
      <c r="ITN197" s="145"/>
      <c r="ITQ197" s="145"/>
      <c r="ITT197" s="145"/>
      <c r="ITW197" s="145"/>
      <c r="ITZ197" s="145"/>
      <c r="IUC197" s="145"/>
      <c r="IUE197" s="145"/>
      <c r="IUR197" s="145"/>
      <c r="IUS197" s="145"/>
      <c r="IUT197" s="145"/>
      <c r="IUU197" s="145"/>
      <c r="IUV197" s="145"/>
      <c r="IUW197" s="145"/>
      <c r="IUX197" s="145"/>
      <c r="IUY197" s="145"/>
      <c r="IUZ197" s="145"/>
      <c r="IVA197" s="145"/>
      <c r="IVB197" s="145"/>
      <c r="IVC197" s="145"/>
      <c r="IVD197" s="145"/>
      <c r="IVE197" s="145"/>
      <c r="IVI197" s="145"/>
      <c r="IVK197" s="145"/>
      <c r="IVL197" s="145"/>
      <c r="IVM197" s="145"/>
      <c r="IVN197" s="145"/>
      <c r="IVQ197" s="145"/>
      <c r="IVS197" s="145"/>
      <c r="IVT197" s="145"/>
      <c r="IVU197" s="145"/>
      <c r="IVV197" s="145"/>
      <c r="IVW197" s="145"/>
      <c r="IVX197" s="145"/>
      <c r="IVY197" s="145"/>
      <c r="IVZ197" s="145"/>
      <c r="IWA197" s="145"/>
      <c r="IWB197" s="145"/>
      <c r="IWC197" s="145"/>
      <c r="IWD197" s="145"/>
      <c r="IWE197" s="145"/>
      <c r="IWH197" s="145"/>
      <c r="IWK197" s="145"/>
      <c r="IWN197" s="145"/>
      <c r="IWQ197" s="145"/>
      <c r="IWT197" s="145"/>
      <c r="IXF197" s="145"/>
      <c r="IXI197" s="145"/>
      <c r="IXL197" s="145"/>
      <c r="IXO197" s="145"/>
      <c r="IXX197" s="145"/>
      <c r="IYD197" s="145"/>
      <c r="IYG197" s="145"/>
      <c r="IYJ197" s="145"/>
      <c r="IYM197" s="145"/>
      <c r="IYS197" s="145"/>
      <c r="IYV197" s="145"/>
      <c r="IZB197" s="145"/>
      <c r="IZD197" s="145"/>
      <c r="IZE197" s="145"/>
      <c r="IZG197" s="145"/>
      <c r="IZJ197" s="145"/>
      <c r="IZM197" s="145"/>
      <c r="IZP197" s="145"/>
      <c r="IZX197" s="145"/>
      <c r="JAC197" s="145"/>
      <c r="JAL197" s="145"/>
      <c r="JAO197" s="145"/>
      <c r="JAW197" s="145"/>
      <c r="JBS197" s="145"/>
      <c r="JBT197" s="145"/>
      <c r="JBU197" s="145"/>
      <c r="JBV197" s="145"/>
      <c r="JBW197" s="145"/>
      <c r="JBX197" s="145"/>
      <c r="JCP197" s="145"/>
      <c r="JCQ197" s="145"/>
      <c r="JCT197" s="145"/>
      <c r="JCW197" s="145"/>
      <c r="JCY197" s="145"/>
      <c r="JDA197" s="145"/>
      <c r="JDD197" s="145"/>
      <c r="JDG197" s="145"/>
      <c r="JDJ197" s="145"/>
      <c r="JDM197" s="145"/>
      <c r="JDP197" s="145"/>
      <c r="JDS197" s="145"/>
      <c r="JDV197" s="145"/>
      <c r="JDY197" s="145"/>
      <c r="JEA197" s="145"/>
      <c r="JEN197" s="145"/>
      <c r="JEO197" s="145"/>
      <c r="JEP197" s="145"/>
      <c r="JEQ197" s="145"/>
      <c r="JER197" s="145"/>
      <c r="JES197" s="145"/>
      <c r="JET197" s="145"/>
      <c r="JEU197" s="145"/>
      <c r="JEV197" s="145"/>
      <c r="JEW197" s="145"/>
      <c r="JEX197" s="145"/>
      <c r="JEY197" s="145"/>
      <c r="JEZ197" s="145"/>
      <c r="JFA197" s="145"/>
      <c r="JFE197" s="145"/>
      <c r="JFG197" s="145"/>
      <c r="JFH197" s="145"/>
      <c r="JFI197" s="145"/>
      <c r="JFJ197" s="145"/>
      <c r="JFM197" s="145"/>
      <c r="JFO197" s="145"/>
      <c r="JFP197" s="145"/>
      <c r="JFQ197" s="145"/>
      <c r="JFR197" s="145"/>
      <c r="JFS197" s="145"/>
      <c r="JFT197" s="145"/>
      <c r="JFU197" s="145"/>
      <c r="JFV197" s="145"/>
      <c r="JFW197" s="145"/>
      <c r="JFX197" s="145"/>
      <c r="JFY197" s="145"/>
      <c r="JFZ197" s="145"/>
      <c r="JGA197" s="145"/>
      <c r="JGD197" s="145"/>
      <c r="JGG197" s="145"/>
      <c r="JGJ197" s="145"/>
      <c r="JGM197" s="145"/>
      <c r="JGP197" s="145"/>
      <c r="JHB197" s="145"/>
      <c r="JHE197" s="145"/>
      <c r="JHH197" s="145"/>
      <c r="JHK197" s="145"/>
      <c r="JHT197" s="145"/>
      <c r="JHZ197" s="145"/>
      <c r="JIC197" s="145"/>
      <c r="JIF197" s="145"/>
      <c r="JII197" s="145"/>
      <c r="JIO197" s="145"/>
      <c r="JIR197" s="145"/>
      <c r="JIX197" s="145"/>
      <c r="JIZ197" s="145"/>
      <c r="JJA197" s="145"/>
      <c r="JJC197" s="145"/>
      <c r="JJF197" s="145"/>
      <c r="JJI197" s="145"/>
      <c r="JJL197" s="145"/>
      <c r="JJT197" s="145"/>
      <c r="JJY197" s="145"/>
      <c r="JKH197" s="145"/>
      <c r="JKK197" s="145"/>
      <c r="JKS197" s="145"/>
      <c r="JLO197" s="145"/>
      <c r="JLP197" s="145"/>
      <c r="JLQ197" s="145"/>
      <c r="JLR197" s="145"/>
      <c r="JLS197" s="145"/>
      <c r="JLT197" s="145"/>
      <c r="JML197" s="145"/>
      <c r="JMM197" s="145"/>
      <c r="JMP197" s="145"/>
      <c r="JMS197" s="145"/>
      <c r="JMU197" s="145"/>
      <c r="JMW197" s="145"/>
      <c r="JMZ197" s="145"/>
      <c r="JNC197" s="145"/>
      <c r="JNF197" s="145"/>
      <c r="JNI197" s="145"/>
      <c r="JNL197" s="145"/>
      <c r="JNO197" s="145"/>
      <c r="JNR197" s="145"/>
      <c r="JNU197" s="145"/>
      <c r="JNW197" s="145"/>
      <c r="JOJ197" s="145"/>
      <c r="JOK197" s="145"/>
      <c r="JOL197" s="145"/>
      <c r="JOM197" s="145"/>
      <c r="JON197" s="145"/>
      <c r="JOO197" s="145"/>
      <c r="JOP197" s="145"/>
      <c r="JOQ197" s="145"/>
      <c r="JOR197" s="145"/>
      <c r="JOS197" s="145"/>
      <c r="JOT197" s="145"/>
      <c r="JOU197" s="145"/>
      <c r="JOV197" s="145"/>
      <c r="JOW197" s="145"/>
      <c r="JPA197" s="145"/>
      <c r="JPC197" s="145"/>
      <c r="JPD197" s="145"/>
      <c r="JPE197" s="145"/>
      <c r="JPF197" s="145"/>
      <c r="JPI197" s="145"/>
      <c r="JPK197" s="145"/>
      <c r="JPL197" s="145"/>
      <c r="JPM197" s="145"/>
      <c r="JPN197" s="145"/>
      <c r="JPO197" s="145"/>
      <c r="JPP197" s="145"/>
      <c r="JPQ197" s="145"/>
      <c r="JPR197" s="145"/>
      <c r="JPS197" s="145"/>
      <c r="JPT197" s="145"/>
      <c r="JPU197" s="145"/>
      <c r="JPV197" s="145"/>
      <c r="JPW197" s="145"/>
      <c r="JPZ197" s="145"/>
      <c r="JQC197" s="145"/>
      <c r="JQF197" s="145"/>
      <c r="JQI197" s="145"/>
      <c r="JQL197" s="145"/>
      <c r="JQX197" s="145"/>
      <c r="JRA197" s="145"/>
      <c r="JRD197" s="145"/>
      <c r="JRG197" s="145"/>
      <c r="JRP197" s="145"/>
      <c r="JRV197" s="145"/>
      <c r="JRY197" s="145"/>
      <c r="JSB197" s="145"/>
      <c r="JSE197" s="145"/>
      <c r="JSK197" s="145"/>
      <c r="JSN197" s="145"/>
      <c r="JST197" s="145"/>
      <c r="JSV197" s="145"/>
      <c r="JSW197" s="145"/>
      <c r="JSY197" s="145"/>
      <c r="JTB197" s="145"/>
      <c r="JTE197" s="145"/>
      <c r="JTH197" s="145"/>
      <c r="JTP197" s="145"/>
      <c r="JTU197" s="145"/>
      <c r="JUD197" s="145"/>
      <c r="JUG197" s="145"/>
      <c r="JUO197" s="145"/>
      <c r="JVK197" s="145"/>
      <c r="JVL197" s="145"/>
      <c r="JVM197" s="145"/>
      <c r="JVN197" s="145"/>
      <c r="JVO197" s="145"/>
      <c r="JVP197" s="145"/>
      <c r="JWH197" s="145"/>
      <c r="JWI197" s="145"/>
      <c r="JWL197" s="145"/>
      <c r="JWO197" s="145"/>
      <c r="JWQ197" s="145"/>
      <c r="JWS197" s="145"/>
      <c r="JWV197" s="145"/>
      <c r="JWY197" s="145"/>
      <c r="JXB197" s="145"/>
      <c r="JXE197" s="145"/>
      <c r="JXH197" s="145"/>
      <c r="JXK197" s="145"/>
      <c r="JXN197" s="145"/>
      <c r="JXQ197" s="145"/>
      <c r="JXS197" s="145"/>
      <c r="JYF197" s="145"/>
      <c r="JYG197" s="145"/>
      <c r="JYH197" s="145"/>
      <c r="JYI197" s="145"/>
      <c r="JYJ197" s="145"/>
      <c r="JYK197" s="145"/>
      <c r="JYL197" s="145"/>
      <c r="JYM197" s="145"/>
      <c r="JYN197" s="145"/>
      <c r="JYO197" s="145"/>
      <c r="JYP197" s="145"/>
      <c r="JYQ197" s="145"/>
      <c r="JYR197" s="145"/>
      <c r="JYS197" s="145"/>
      <c r="JYW197" s="145"/>
      <c r="JYY197" s="145"/>
      <c r="JYZ197" s="145"/>
      <c r="JZA197" s="145"/>
      <c r="JZB197" s="145"/>
      <c r="JZE197" s="145"/>
      <c r="JZG197" s="145"/>
      <c r="JZH197" s="145"/>
      <c r="JZI197" s="145"/>
      <c r="JZJ197" s="145"/>
      <c r="JZK197" s="145"/>
      <c r="JZL197" s="145"/>
      <c r="JZM197" s="145"/>
      <c r="JZN197" s="145"/>
      <c r="JZO197" s="145"/>
      <c r="JZP197" s="145"/>
      <c r="JZQ197" s="145"/>
      <c r="JZR197" s="145"/>
      <c r="JZS197" s="145"/>
      <c r="JZV197" s="145"/>
      <c r="JZY197" s="145"/>
      <c r="KAB197" s="145"/>
      <c r="KAE197" s="145"/>
      <c r="KAH197" s="145"/>
      <c r="KAT197" s="145"/>
      <c r="KAW197" s="145"/>
      <c r="KAZ197" s="145"/>
      <c r="KBC197" s="145"/>
      <c r="KBL197" s="145"/>
      <c r="KBR197" s="145"/>
      <c r="KBU197" s="145"/>
      <c r="KBX197" s="145"/>
      <c r="KCA197" s="145"/>
      <c r="KCG197" s="145"/>
      <c r="KCJ197" s="145"/>
      <c r="KCP197" s="145"/>
      <c r="KCR197" s="145"/>
      <c r="KCS197" s="145"/>
      <c r="KCU197" s="145"/>
      <c r="KCX197" s="145"/>
      <c r="KDA197" s="145"/>
      <c r="KDD197" s="145"/>
      <c r="KDL197" s="145"/>
      <c r="KDQ197" s="145"/>
      <c r="KDZ197" s="145"/>
      <c r="KEC197" s="145"/>
      <c r="KEK197" s="145"/>
      <c r="KFG197" s="145"/>
      <c r="KFH197" s="145"/>
      <c r="KFI197" s="145"/>
      <c r="KFJ197" s="145"/>
      <c r="KFK197" s="145"/>
      <c r="KFL197" s="145"/>
      <c r="KGD197" s="145"/>
      <c r="KGE197" s="145"/>
      <c r="KGH197" s="145"/>
      <c r="KGK197" s="145"/>
      <c r="KGM197" s="145"/>
      <c r="KGO197" s="145"/>
      <c r="KGR197" s="145"/>
      <c r="KGU197" s="145"/>
      <c r="KGX197" s="145"/>
      <c r="KHA197" s="145"/>
      <c r="KHD197" s="145"/>
      <c r="KHG197" s="145"/>
      <c r="KHJ197" s="145"/>
      <c r="KHM197" s="145"/>
      <c r="KHO197" s="145"/>
      <c r="KIB197" s="145"/>
      <c r="KIC197" s="145"/>
      <c r="KID197" s="145"/>
      <c r="KIE197" s="145"/>
      <c r="KIF197" s="145"/>
      <c r="KIG197" s="145"/>
      <c r="KIH197" s="145"/>
      <c r="KII197" s="145"/>
      <c r="KIJ197" s="145"/>
      <c r="KIK197" s="145"/>
      <c r="KIL197" s="145"/>
      <c r="KIM197" s="145"/>
      <c r="KIN197" s="145"/>
      <c r="KIO197" s="145"/>
      <c r="KIS197" s="145"/>
      <c r="KIU197" s="145"/>
      <c r="KIV197" s="145"/>
      <c r="KIW197" s="145"/>
      <c r="KIX197" s="145"/>
      <c r="KJA197" s="145"/>
      <c r="KJC197" s="145"/>
      <c r="KJD197" s="145"/>
      <c r="KJE197" s="145"/>
      <c r="KJF197" s="145"/>
      <c r="KJG197" s="145"/>
      <c r="KJH197" s="145"/>
      <c r="KJI197" s="145"/>
      <c r="KJJ197" s="145"/>
      <c r="KJK197" s="145"/>
      <c r="KJL197" s="145"/>
      <c r="KJM197" s="145"/>
      <c r="KJN197" s="145"/>
      <c r="KJO197" s="145"/>
      <c r="KJR197" s="145"/>
      <c r="KJU197" s="145"/>
      <c r="KJX197" s="145"/>
      <c r="KKA197" s="145"/>
      <c r="KKD197" s="145"/>
      <c r="KKP197" s="145"/>
      <c r="KKS197" s="145"/>
      <c r="KKV197" s="145"/>
      <c r="KKY197" s="145"/>
      <c r="KLH197" s="145"/>
      <c r="KLN197" s="145"/>
      <c r="KLQ197" s="145"/>
      <c r="KLT197" s="145"/>
      <c r="KLW197" s="145"/>
      <c r="KMC197" s="145"/>
      <c r="KMF197" s="145"/>
      <c r="KML197" s="145"/>
      <c r="KMN197" s="145"/>
      <c r="KMO197" s="145"/>
      <c r="KMQ197" s="145"/>
      <c r="KMT197" s="145"/>
      <c r="KMW197" s="145"/>
      <c r="KMZ197" s="145"/>
      <c r="KNH197" s="145"/>
      <c r="KNM197" s="145"/>
      <c r="KNV197" s="145"/>
      <c r="KNY197" s="145"/>
      <c r="KOG197" s="145"/>
      <c r="KPC197" s="145"/>
      <c r="KPD197" s="145"/>
      <c r="KPE197" s="145"/>
      <c r="KPF197" s="145"/>
      <c r="KPG197" s="145"/>
      <c r="KPH197" s="145"/>
      <c r="KPZ197" s="145"/>
      <c r="KQA197" s="145"/>
      <c r="KQD197" s="145"/>
      <c r="KQG197" s="145"/>
      <c r="KQI197" s="145"/>
      <c r="KQK197" s="145"/>
      <c r="KQN197" s="145"/>
      <c r="KQQ197" s="145"/>
      <c r="KQT197" s="145"/>
      <c r="KQW197" s="145"/>
      <c r="KQZ197" s="145"/>
      <c r="KRC197" s="145"/>
      <c r="KRF197" s="145"/>
      <c r="KRI197" s="145"/>
      <c r="KRK197" s="145"/>
      <c r="KRX197" s="145"/>
      <c r="KRY197" s="145"/>
      <c r="KRZ197" s="145"/>
      <c r="KSA197" s="145"/>
      <c r="KSB197" s="145"/>
      <c r="KSC197" s="145"/>
      <c r="KSD197" s="145"/>
      <c r="KSE197" s="145"/>
      <c r="KSF197" s="145"/>
      <c r="KSG197" s="145"/>
      <c r="KSH197" s="145"/>
      <c r="KSI197" s="145"/>
      <c r="KSJ197" s="145"/>
      <c r="KSK197" s="145"/>
      <c r="KSO197" s="145"/>
      <c r="KSQ197" s="145"/>
      <c r="KSR197" s="145"/>
      <c r="KSS197" s="145"/>
      <c r="KST197" s="145"/>
      <c r="KSW197" s="145"/>
      <c r="KSY197" s="145"/>
      <c r="KSZ197" s="145"/>
      <c r="KTA197" s="145"/>
      <c r="KTB197" s="145"/>
      <c r="KTC197" s="145"/>
      <c r="KTD197" s="145"/>
      <c r="KTE197" s="145"/>
      <c r="KTF197" s="145"/>
      <c r="KTG197" s="145"/>
      <c r="KTH197" s="145"/>
      <c r="KTI197" s="145"/>
      <c r="KTJ197" s="145"/>
      <c r="KTK197" s="145"/>
      <c r="KTN197" s="145"/>
      <c r="KTQ197" s="145"/>
      <c r="KTT197" s="145"/>
      <c r="KTW197" s="145"/>
      <c r="KTZ197" s="145"/>
      <c r="KUL197" s="145"/>
      <c r="KUO197" s="145"/>
      <c r="KUR197" s="145"/>
      <c r="KUU197" s="145"/>
      <c r="KVD197" s="145"/>
      <c r="KVJ197" s="145"/>
      <c r="KVM197" s="145"/>
      <c r="KVP197" s="145"/>
      <c r="KVS197" s="145"/>
      <c r="KVY197" s="145"/>
      <c r="KWB197" s="145"/>
      <c r="KWH197" s="145"/>
      <c r="KWJ197" s="145"/>
      <c r="KWK197" s="145"/>
      <c r="KWM197" s="145"/>
      <c r="KWP197" s="145"/>
      <c r="KWS197" s="145"/>
      <c r="KWV197" s="145"/>
      <c r="KXD197" s="145"/>
      <c r="KXI197" s="145"/>
      <c r="KXR197" s="145"/>
      <c r="KXU197" s="145"/>
      <c r="KYC197" s="145"/>
      <c r="KYY197" s="145"/>
      <c r="KYZ197" s="145"/>
      <c r="KZA197" s="145"/>
      <c r="KZB197" s="145"/>
      <c r="KZC197" s="145"/>
      <c r="KZD197" s="145"/>
      <c r="KZV197" s="145"/>
      <c r="KZW197" s="145"/>
      <c r="KZZ197" s="145"/>
      <c r="LAC197" s="145"/>
      <c r="LAE197" s="145"/>
      <c r="LAG197" s="145"/>
      <c r="LAJ197" s="145"/>
      <c r="LAM197" s="145"/>
      <c r="LAP197" s="145"/>
      <c r="LAS197" s="145"/>
      <c r="LAV197" s="145"/>
      <c r="LAY197" s="145"/>
      <c r="LBB197" s="145"/>
      <c r="LBE197" s="145"/>
      <c r="LBG197" s="145"/>
      <c r="LBT197" s="145"/>
      <c r="LBU197" s="145"/>
      <c r="LBV197" s="145"/>
      <c r="LBW197" s="145"/>
      <c r="LBX197" s="145"/>
      <c r="LBY197" s="145"/>
      <c r="LBZ197" s="145"/>
      <c r="LCA197" s="145"/>
      <c r="LCB197" s="145"/>
      <c r="LCC197" s="145"/>
      <c r="LCD197" s="145"/>
      <c r="LCE197" s="145"/>
      <c r="LCF197" s="145"/>
      <c r="LCG197" s="145"/>
      <c r="LCK197" s="145"/>
      <c r="LCM197" s="145"/>
      <c r="LCN197" s="145"/>
      <c r="LCO197" s="145"/>
      <c r="LCP197" s="145"/>
      <c r="LCS197" s="145"/>
      <c r="LCU197" s="145"/>
      <c r="LCV197" s="145"/>
      <c r="LCW197" s="145"/>
      <c r="LCX197" s="145"/>
      <c r="LCY197" s="145"/>
      <c r="LCZ197" s="145"/>
      <c r="LDA197" s="145"/>
      <c r="LDB197" s="145"/>
      <c r="LDC197" s="145"/>
      <c r="LDD197" s="145"/>
      <c r="LDE197" s="145"/>
      <c r="LDF197" s="145"/>
      <c r="LDG197" s="145"/>
      <c r="LDJ197" s="145"/>
      <c r="LDM197" s="145"/>
      <c r="LDP197" s="145"/>
      <c r="LDS197" s="145"/>
      <c r="LDV197" s="145"/>
      <c r="LEH197" s="145"/>
      <c r="LEK197" s="145"/>
      <c r="LEN197" s="145"/>
      <c r="LEQ197" s="145"/>
      <c r="LEZ197" s="145"/>
      <c r="LFF197" s="145"/>
      <c r="LFI197" s="145"/>
      <c r="LFL197" s="145"/>
      <c r="LFO197" s="145"/>
      <c r="LFU197" s="145"/>
      <c r="LFX197" s="145"/>
      <c r="LGD197" s="145"/>
      <c r="LGF197" s="145"/>
      <c r="LGG197" s="145"/>
      <c r="LGI197" s="145"/>
      <c r="LGL197" s="145"/>
      <c r="LGO197" s="145"/>
      <c r="LGR197" s="145"/>
      <c r="LGZ197" s="145"/>
      <c r="LHE197" s="145"/>
      <c r="LHN197" s="145"/>
      <c r="LHQ197" s="145"/>
      <c r="LHY197" s="145"/>
      <c r="LIU197" s="145"/>
      <c r="LIV197" s="145"/>
      <c r="LIW197" s="145"/>
      <c r="LIX197" s="145"/>
      <c r="LIY197" s="145"/>
      <c r="LIZ197" s="145"/>
      <c r="LJR197" s="145"/>
      <c r="LJS197" s="145"/>
      <c r="LJV197" s="145"/>
      <c r="LJY197" s="145"/>
      <c r="LKA197" s="145"/>
      <c r="LKC197" s="145"/>
      <c r="LKF197" s="145"/>
      <c r="LKI197" s="145"/>
      <c r="LKL197" s="145"/>
      <c r="LKO197" s="145"/>
      <c r="LKR197" s="145"/>
      <c r="LKU197" s="145"/>
      <c r="LKX197" s="145"/>
      <c r="LLA197" s="145"/>
      <c r="LLC197" s="145"/>
      <c r="LLP197" s="145"/>
      <c r="LLQ197" s="145"/>
      <c r="LLR197" s="145"/>
      <c r="LLS197" s="145"/>
      <c r="LLT197" s="145"/>
      <c r="LLU197" s="145"/>
      <c r="LLV197" s="145"/>
      <c r="LLW197" s="145"/>
      <c r="LLX197" s="145"/>
      <c r="LLY197" s="145"/>
      <c r="LLZ197" s="145"/>
      <c r="LMA197" s="145"/>
      <c r="LMB197" s="145"/>
      <c r="LMC197" s="145"/>
      <c r="LMG197" s="145"/>
      <c r="LMI197" s="145"/>
      <c r="LMJ197" s="145"/>
      <c r="LMK197" s="145"/>
      <c r="LML197" s="145"/>
      <c r="LMO197" s="145"/>
      <c r="LMQ197" s="145"/>
      <c r="LMR197" s="145"/>
      <c r="LMS197" s="145"/>
      <c r="LMT197" s="145"/>
      <c r="LMU197" s="145"/>
      <c r="LMV197" s="145"/>
      <c r="LMW197" s="145"/>
      <c r="LMX197" s="145"/>
      <c r="LMY197" s="145"/>
      <c r="LMZ197" s="145"/>
      <c r="LNA197" s="145"/>
      <c r="LNB197" s="145"/>
      <c r="LNC197" s="145"/>
      <c r="LNF197" s="145"/>
      <c r="LNI197" s="145"/>
      <c r="LNL197" s="145"/>
      <c r="LNO197" s="145"/>
      <c r="LNR197" s="145"/>
      <c r="LOD197" s="145"/>
      <c r="LOG197" s="145"/>
      <c r="LOJ197" s="145"/>
      <c r="LOM197" s="145"/>
      <c r="LOV197" s="145"/>
      <c r="LPB197" s="145"/>
      <c r="LPE197" s="145"/>
      <c r="LPH197" s="145"/>
      <c r="LPK197" s="145"/>
      <c r="LPQ197" s="145"/>
      <c r="LPT197" s="145"/>
      <c r="LPZ197" s="145"/>
      <c r="LQB197" s="145"/>
      <c r="LQC197" s="145"/>
      <c r="LQE197" s="145"/>
      <c r="LQH197" s="145"/>
      <c r="LQK197" s="145"/>
      <c r="LQN197" s="145"/>
      <c r="LQV197" s="145"/>
      <c r="LRA197" s="145"/>
      <c r="LRJ197" s="145"/>
      <c r="LRM197" s="145"/>
      <c r="LRU197" s="145"/>
      <c r="LSQ197" s="145"/>
      <c r="LSR197" s="145"/>
      <c r="LSS197" s="145"/>
      <c r="LST197" s="145"/>
      <c r="LSU197" s="145"/>
      <c r="LSV197" s="145"/>
      <c r="LTN197" s="145"/>
      <c r="LTO197" s="145"/>
      <c r="LTR197" s="145"/>
      <c r="LTU197" s="145"/>
      <c r="LTW197" s="145"/>
      <c r="LTY197" s="145"/>
      <c r="LUB197" s="145"/>
      <c r="LUE197" s="145"/>
      <c r="LUH197" s="145"/>
      <c r="LUK197" s="145"/>
      <c r="LUN197" s="145"/>
      <c r="LUQ197" s="145"/>
      <c r="LUT197" s="145"/>
      <c r="LUW197" s="145"/>
      <c r="LUY197" s="145"/>
      <c r="LVL197" s="145"/>
      <c r="LVM197" s="145"/>
      <c r="LVN197" s="145"/>
      <c r="LVO197" s="145"/>
      <c r="LVP197" s="145"/>
      <c r="LVQ197" s="145"/>
      <c r="LVR197" s="145"/>
      <c r="LVS197" s="145"/>
      <c r="LVT197" s="145"/>
      <c r="LVU197" s="145"/>
      <c r="LVV197" s="145"/>
      <c r="LVW197" s="145"/>
      <c r="LVX197" s="145"/>
      <c r="LVY197" s="145"/>
      <c r="LWC197" s="145"/>
      <c r="LWE197" s="145"/>
      <c r="LWF197" s="145"/>
      <c r="LWG197" s="145"/>
      <c r="LWH197" s="145"/>
      <c r="LWK197" s="145"/>
      <c r="LWM197" s="145"/>
      <c r="LWN197" s="145"/>
      <c r="LWO197" s="145"/>
      <c r="LWP197" s="145"/>
      <c r="LWQ197" s="145"/>
      <c r="LWR197" s="145"/>
      <c r="LWS197" s="145"/>
      <c r="LWT197" s="145"/>
      <c r="LWU197" s="145"/>
      <c r="LWV197" s="145"/>
      <c r="LWW197" s="145"/>
      <c r="LWX197" s="145"/>
      <c r="LWY197" s="145"/>
      <c r="LXB197" s="145"/>
      <c r="LXE197" s="145"/>
      <c r="LXH197" s="145"/>
      <c r="LXK197" s="145"/>
      <c r="LXN197" s="145"/>
      <c r="LXZ197" s="145"/>
      <c r="LYC197" s="145"/>
      <c r="LYF197" s="145"/>
      <c r="LYI197" s="145"/>
      <c r="LYR197" s="145"/>
      <c r="LYX197" s="145"/>
      <c r="LZA197" s="145"/>
      <c r="LZD197" s="145"/>
      <c r="LZG197" s="145"/>
      <c r="LZM197" s="145"/>
      <c r="LZP197" s="145"/>
      <c r="LZV197" s="145"/>
      <c r="LZX197" s="145"/>
      <c r="LZY197" s="145"/>
      <c r="MAA197" s="145"/>
      <c r="MAD197" s="145"/>
      <c r="MAG197" s="145"/>
      <c r="MAJ197" s="145"/>
      <c r="MAR197" s="145"/>
      <c r="MAW197" s="145"/>
      <c r="MBF197" s="145"/>
      <c r="MBI197" s="145"/>
      <c r="MBQ197" s="145"/>
      <c r="MCM197" s="145"/>
      <c r="MCN197" s="145"/>
      <c r="MCO197" s="145"/>
      <c r="MCP197" s="145"/>
      <c r="MCQ197" s="145"/>
      <c r="MCR197" s="145"/>
      <c r="MDJ197" s="145"/>
      <c r="MDK197" s="145"/>
      <c r="MDN197" s="145"/>
      <c r="MDQ197" s="145"/>
      <c r="MDS197" s="145"/>
      <c r="MDU197" s="145"/>
      <c r="MDX197" s="145"/>
      <c r="MEA197" s="145"/>
      <c r="MED197" s="145"/>
      <c r="MEG197" s="145"/>
      <c r="MEJ197" s="145"/>
      <c r="MEM197" s="145"/>
      <c r="MEP197" s="145"/>
      <c r="MES197" s="145"/>
      <c r="MEU197" s="145"/>
      <c r="MFH197" s="145"/>
      <c r="MFI197" s="145"/>
      <c r="MFJ197" s="145"/>
      <c r="MFK197" s="145"/>
      <c r="MFL197" s="145"/>
      <c r="MFM197" s="145"/>
      <c r="MFN197" s="145"/>
      <c r="MFO197" s="145"/>
      <c r="MFP197" s="145"/>
      <c r="MFQ197" s="145"/>
      <c r="MFR197" s="145"/>
      <c r="MFS197" s="145"/>
      <c r="MFT197" s="145"/>
      <c r="MFU197" s="145"/>
      <c r="MFY197" s="145"/>
      <c r="MGA197" s="145"/>
      <c r="MGB197" s="145"/>
      <c r="MGC197" s="145"/>
      <c r="MGD197" s="145"/>
      <c r="MGG197" s="145"/>
      <c r="MGI197" s="145"/>
      <c r="MGJ197" s="145"/>
      <c r="MGK197" s="145"/>
      <c r="MGL197" s="145"/>
      <c r="MGM197" s="145"/>
      <c r="MGN197" s="145"/>
      <c r="MGO197" s="145"/>
      <c r="MGP197" s="145"/>
      <c r="MGQ197" s="145"/>
      <c r="MGR197" s="145"/>
      <c r="MGS197" s="145"/>
      <c r="MGT197" s="145"/>
      <c r="MGU197" s="145"/>
      <c r="MGX197" s="145"/>
      <c r="MHA197" s="145"/>
      <c r="MHD197" s="145"/>
      <c r="MHG197" s="145"/>
      <c r="MHJ197" s="145"/>
      <c r="MHV197" s="145"/>
      <c r="MHY197" s="145"/>
      <c r="MIB197" s="145"/>
      <c r="MIE197" s="145"/>
      <c r="MIN197" s="145"/>
      <c r="MIT197" s="145"/>
      <c r="MIW197" s="145"/>
      <c r="MIZ197" s="145"/>
      <c r="MJC197" s="145"/>
      <c r="MJI197" s="145"/>
      <c r="MJL197" s="145"/>
      <c r="MJR197" s="145"/>
      <c r="MJT197" s="145"/>
      <c r="MJU197" s="145"/>
      <c r="MJW197" s="145"/>
      <c r="MJZ197" s="145"/>
      <c r="MKC197" s="145"/>
      <c r="MKF197" s="145"/>
      <c r="MKN197" s="145"/>
      <c r="MKS197" s="145"/>
      <c r="MLB197" s="145"/>
      <c r="MLE197" s="145"/>
      <c r="MLM197" s="145"/>
      <c r="MMI197" s="145"/>
      <c r="MMJ197" s="145"/>
      <c r="MMK197" s="145"/>
      <c r="MML197" s="145"/>
      <c r="MMM197" s="145"/>
      <c r="MMN197" s="145"/>
      <c r="MNF197" s="145"/>
      <c r="MNG197" s="145"/>
      <c r="MNJ197" s="145"/>
      <c r="MNM197" s="145"/>
      <c r="MNO197" s="145"/>
      <c r="MNQ197" s="145"/>
      <c r="MNT197" s="145"/>
      <c r="MNW197" s="145"/>
      <c r="MNZ197" s="145"/>
      <c r="MOC197" s="145"/>
      <c r="MOF197" s="145"/>
      <c r="MOI197" s="145"/>
      <c r="MOL197" s="145"/>
      <c r="MOO197" s="145"/>
      <c r="MOQ197" s="145"/>
      <c r="MPD197" s="145"/>
      <c r="MPE197" s="145"/>
      <c r="MPF197" s="145"/>
      <c r="MPG197" s="145"/>
      <c r="MPH197" s="145"/>
      <c r="MPI197" s="145"/>
      <c r="MPJ197" s="145"/>
      <c r="MPK197" s="145"/>
      <c r="MPL197" s="145"/>
      <c r="MPM197" s="145"/>
      <c r="MPN197" s="145"/>
      <c r="MPO197" s="145"/>
      <c r="MPP197" s="145"/>
      <c r="MPQ197" s="145"/>
      <c r="MPU197" s="145"/>
      <c r="MPW197" s="145"/>
      <c r="MPX197" s="145"/>
      <c r="MPY197" s="145"/>
      <c r="MPZ197" s="145"/>
      <c r="MQC197" s="145"/>
      <c r="MQE197" s="145"/>
      <c r="MQF197" s="145"/>
      <c r="MQG197" s="145"/>
      <c r="MQH197" s="145"/>
      <c r="MQI197" s="145"/>
      <c r="MQJ197" s="145"/>
      <c r="MQK197" s="145"/>
      <c r="MQL197" s="145"/>
      <c r="MQM197" s="145"/>
      <c r="MQN197" s="145"/>
      <c r="MQO197" s="145"/>
      <c r="MQP197" s="145"/>
      <c r="MQQ197" s="145"/>
      <c r="MQT197" s="145"/>
      <c r="MQW197" s="145"/>
      <c r="MQZ197" s="145"/>
      <c r="MRC197" s="145"/>
      <c r="MRF197" s="145"/>
      <c r="MRR197" s="145"/>
      <c r="MRU197" s="145"/>
      <c r="MRX197" s="145"/>
      <c r="MSA197" s="145"/>
      <c r="MSJ197" s="145"/>
      <c r="MSP197" s="145"/>
      <c r="MSS197" s="145"/>
      <c r="MSV197" s="145"/>
      <c r="MSY197" s="145"/>
      <c r="MTE197" s="145"/>
      <c r="MTH197" s="145"/>
      <c r="MTN197" s="145"/>
      <c r="MTP197" s="145"/>
      <c r="MTQ197" s="145"/>
      <c r="MTS197" s="145"/>
      <c r="MTV197" s="145"/>
      <c r="MTY197" s="145"/>
      <c r="MUB197" s="145"/>
      <c r="MUJ197" s="145"/>
      <c r="MUO197" s="145"/>
      <c r="MUX197" s="145"/>
      <c r="MVA197" s="145"/>
      <c r="MVI197" s="145"/>
      <c r="MWE197" s="145"/>
      <c r="MWF197" s="145"/>
      <c r="MWG197" s="145"/>
      <c r="MWH197" s="145"/>
      <c r="MWI197" s="145"/>
      <c r="MWJ197" s="145"/>
      <c r="MXB197" s="145"/>
      <c r="MXC197" s="145"/>
      <c r="MXF197" s="145"/>
      <c r="MXI197" s="145"/>
      <c r="MXK197" s="145"/>
      <c r="MXM197" s="145"/>
      <c r="MXP197" s="145"/>
      <c r="MXS197" s="145"/>
      <c r="MXV197" s="145"/>
      <c r="MXY197" s="145"/>
      <c r="MYB197" s="145"/>
      <c r="MYE197" s="145"/>
      <c r="MYH197" s="145"/>
      <c r="MYK197" s="145"/>
      <c r="MYM197" s="145"/>
      <c r="MYZ197" s="145"/>
      <c r="MZA197" s="145"/>
      <c r="MZB197" s="145"/>
      <c r="MZC197" s="145"/>
      <c r="MZD197" s="145"/>
      <c r="MZE197" s="145"/>
      <c r="MZF197" s="145"/>
      <c r="MZG197" s="145"/>
      <c r="MZH197" s="145"/>
      <c r="MZI197" s="145"/>
      <c r="MZJ197" s="145"/>
      <c r="MZK197" s="145"/>
      <c r="MZL197" s="145"/>
      <c r="MZM197" s="145"/>
      <c r="MZQ197" s="145"/>
      <c r="MZS197" s="145"/>
      <c r="MZT197" s="145"/>
      <c r="MZU197" s="145"/>
      <c r="MZV197" s="145"/>
      <c r="MZY197" s="145"/>
      <c r="NAA197" s="145"/>
      <c r="NAB197" s="145"/>
      <c r="NAC197" s="145"/>
      <c r="NAD197" s="145"/>
      <c r="NAE197" s="145"/>
      <c r="NAF197" s="145"/>
      <c r="NAG197" s="145"/>
      <c r="NAH197" s="145"/>
      <c r="NAI197" s="145"/>
      <c r="NAJ197" s="145"/>
      <c r="NAK197" s="145"/>
      <c r="NAL197" s="145"/>
      <c r="NAM197" s="145"/>
      <c r="NAP197" s="145"/>
      <c r="NAS197" s="145"/>
      <c r="NAV197" s="145"/>
      <c r="NAY197" s="145"/>
      <c r="NBB197" s="145"/>
      <c r="NBN197" s="145"/>
      <c r="NBQ197" s="145"/>
      <c r="NBT197" s="145"/>
      <c r="NBW197" s="145"/>
      <c r="NCF197" s="145"/>
      <c r="NCL197" s="145"/>
      <c r="NCO197" s="145"/>
      <c r="NCR197" s="145"/>
      <c r="NCU197" s="145"/>
      <c r="NDA197" s="145"/>
      <c r="NDD197" s="145"/>
      <c r="NDJ197" s="145"/>
      <c r="NDL197" s="145"/>
      <c r="NDM197" s="145"/>
      <c r="NDO197" s="145"/>
      <c r="NDR197" s="145"/>
      <c r="NDU197" s="145"/>
      <c r="NDX197" s="145"/>
      <c r="NEF197" s="145"/>
      <c r="NEK197" s="145"/>
      <c r="NET197" s="145"/>
      <c r="NEW197" s="145"/>
      <c r="NFE197" s="145"/>
      <c r="NGA197" s="145"/>
      <c r="NGB197" s="145"/>
      <c r="NGC197" s="145"/>
      <c r="NGD197" s="145"/>
      <c r="NGE197" s="145"/>
      <c r="NGF197" s="145"/>
      <c r="NGX197" s="145"/>
      <c r="NGY197" s="145"/>
      <c r="NHB197" s="145"/>
      <c r="NHE197" s="145"/>
      <c r="NHG197" s="145"/>
      <c r="NHI197" s="145"/>
      <c r="NHL197" s="145"/>
      <c r="NHO197" s="145"/>
      <c r="NHR197" s="145"/>
      <c r="NHU197" s="145"/>
      <c r="NHX197" s="145"/>
      <c r="NIA197" s="145"/>
      <c r="NID197" s="145"/>
      <c r="NIG197" s="145"/>
      <c r="NII197" s="145"/>
      <c r="NIV197" s="145"/>
      <c r="NIW197" s="145"/>
      <c r="NIX197" s="145"/>
      <c r="NIY197" s="145"/>
      <c r="NIZ197" s="145"/>
      <c r="NJA197" s="145"/>
      <c r="NJB197" s="145"/>
      <c r="NJC197" s="145"/>
      <c r="NJD197" s="145"/>
      <c r="NJE197" s="145"/>
      <c r="NJF197" s="145"/>
      <c r="NJG197" s="145"/>
      <c r="NJH197" s="145"/>
      <c r="NJI197" s="145"/>
      <c r="NJM197" s="145"/>
      <c r="NJO197" s="145"/>
      <c r="NJP197" s="145"/>
      <c r="NJQ197" s="145"/>
      <c r="NJR197" s="145"/>
      <c r="NJU197" s="145"/>
      <c r="NJW197" s="145"/>
      <c r="NJX197" s="145"/>
      <c r="NJY197" s="145"/>
      <c r="NJZ197" s="145"/>
      <c r="NKA197" s="145"/>
      <c r="NKB197" s="145"/>
      <c r="NKC197" s="145"/>
      <c r="NKD197" s="145"/>
      <c r="NKE197" s="145"/>
      <c r="NKF197" s="145"/>
      <c r="NKG197" s="145"/>
      <c r="NKH197" s="145"/>
      <c r="NKI197" s="145"/>
      <c r="NKL197" s="145"/>
      <c r="NKO197" s="145"/>
      <c r="NKR197" s="145"/>
      <c r="NKU197" s="145"/>
      <c r="NKX197" s="145"/>
      <c r="NLJ197" s="145"/>
      <c r="NLM197" s="145"/>
      <c r="NLP197" s="145"/>
      <c r="NLS197" s="145"/>
      <c r="NMB197" s="145"/>
      <c r="NMH197" s="145"/>
      <c r="NMK197" s="145"/>
      <c r="NMN197" s="145"/>
      <c r="NMQ197" s="145"/>
      <c r="NMW197" s="145"/>
      <c r="NMZ197" s="145"/>
      <c r="NNF197" s="145"/>
      <c r="NNH197" s="145"/>
      <c r="NNI197" s="145"/>
      <c r="NNK197" s="145"/>
      <c r="NNN197" s="145"/>
      <c r="NNQ197" s="145"/>
      <c r="NNT197" s="145"/>
      <c r="NOB197" s="145"/>
      <c r="NOG197" s="145"/>
      <c r="NOP197" s="145"/>
      <c r="NOS197" s="145"/>
      <c r="NPA197" s="145"/>
      <c r="NPW197" s="145"/>
      <c r="NPX197" s="145"/>
      <c r="NPY197" s="145"/>
      <c r="NPZ197" s="145"/>
      <c r="NQA197" s="145"/>
      <c r="NQB197" s="145"/>
      <c r="NQT197" s="145"/>
      <c r="NQU197" s="145"/>
      <c r="NQX197" s="145"/>
      <c r="NRA197" s="145"/>
      <c r="NRC197" s="145"/>
      <c r="NRE197" s="145"/>
      <c r="NRH197" s="145"/>
      <c r="NRK197" s="145"/>
      <c r="NRN197" s="145"/>
      <c r="NRQ197" s="145"/>
      <c r="NRT197" s="145"/>
      <c r="NRW197" s="145"/>
      <c r="NRZ197" s="145"/>
      <c r="NSC197" s="145"/>
      <c r="NSE197" s="145"/>
      <c r="NSR197" s="145"/>
      <c r="NSS197" s="145"/>
      <c r="NST197" s="145"/>
      <c r="NSU197" s="145"/>
      <c r="NSV197" s="145"/>
      <c r="NSW197" s="145"/>
      <c r="NSX197" s="145"/>
      <c r="NSY197" s="145"/>
      <c r="NSZ197" s="145"/>
      <c r="NTA197" s="145"/>
      <c r="NTB197" s="145"/>
      <c r="NTC197" s="145"/>
      <c r="NTD197" s="145"/>
      <c r="NTE197" s="145"/>
      <c r="NTI197" s="145"/>
      <c r="NTK197" s="145"/>
      <c r="NTL197" s="145"/>
      <c r="NTM197" s="145"/>
      <c r="NTN197" s="145"/>
      <c r="NTQ197" s="145"/>
      <c r="NTS197" s="145"/>
      <c r="NTT197" s="145"/>
      <c r="NTU197" s="145"/>
      <c r="NTV197" s="145"/>
      <c r="NTW197" s="145"/>
      <c r="NTX197" s="145"/>
      <c r="NTY197" s="145"/>
      <c r="NTZ197" s="145"/>
      <c r="NUA197" s="145"/>
      <c r="NUB197" s="145"/>
      <c r="NUC197" s="145"/>
      <c r="NUD197" s="145"/>
      <c r="NUE197" s="145"/>
      <c r="NUH197" s="145"/>
      <c r="NUK197" s="145"/>
      <c r="NUN197" s="145"/>
      <c r="NUQ197" s="145"/>
      <c r="NUT197" s="145"/>
      <c r="NVF197" s="145"/>
      <c r="NVI197" s="145"/>
      <c r="NVL197" s="145"/>
      <c r="NVO197" s="145"/>
      <c r="NVX197" s="145"/>
      <c r="NWD197" s="145"/>
      <c r="NWG197" s="145"/>
      <c r="NWJ197" s="145"/>
      <c r="NWM197" s="145"/>
      <c r="NWS197" s="145"/>
      <c r="NWV197" s="145"/>
      <c r="NXB197" s="145"/>
      <c r="NXD197" s="145"/>
      <c r="NXE197" s="145"/>
      <c r="NXG197" s="145"/>
      <c r="NXJ197" s="145"/>
      <c r="NXM197" s="145"/>
      <c r="NXP197" s="145"/>
      <c r="NXX197" s="145"/>
      <c r="NYC197" s="145"/>
      <c r="NYL197" s="145"/>
      <c r="NYO197" s="145"/>
      <c r="NYW197" s="145"/>
      <c r="NZS197" s="145"/>
      <c r="NZT197" s="145"/>
      <c r="NZU197" s="145"/>
      <c r="NZV197" s="145"/>
      <c r="NZW197" s="145"/>
      <c r="NZX197" s="145"/>
      <c r="OAP197" s="145"/>
      <c r="OAQ197" s="145"/>
      <c r="OAT197" s="145"/>
      <c r="OAW197" s="145"/>
      <c r="OAY197" s="145"/>
      <c r="OBA197" s="145"/>
      <c r="OBD197" s="145"/>
      <c r="OBG197" s="145"/>
      <c r="OBJ197" s="145"/>
      <c r="OBM197" s="145"/>
      <c r="OBP197" s="145"/>
      <c r="OBS197" s="145"/>
      <c r="OBV197" s="145"/>
      <c r="OBY197" s="145"/>
      <c r="OCA197" s="145"/>
      <c r="OCN197" s="145"/>
      <c r="OCO197" s="145"/>
      <c r="OCP197" s="145"/>
      <c r="OCQ197" s="145"/>
      <c r="OCR197" s="145"/>
      <c r="OCS197" s="145"/>
      <c r="OCT197" s="145"/>
      <c r="OCU197" s="145"/>
      <c r="OCV197" s="145"/>
      <c r="OCW197" s="145"/>
      <c r="OCX197" s="145"/>
      <c r="OCY197" s="145"/>
      <c r="OCZ197" s="145"/>
      <c r="ODA197" s="145"/>
      <c r="ODE197" s="145"/>
      <c r="ODG197" s="145"/>
      <c r="ODH197" s="145"/>
      <c r="ODI197" s="145"/>
      <c r="ODJ197" s="145"/>
      <c r="ODM197" s="145"/>
      <c r="ODO197" s="145"/>
      <c r="ODP197" s="145"/>
      <c r="ODQ197" s="145"/>
      <c r="ODR197" s="145"/>
      <c r="ODS197" s="145"/>
      <c r="ODT197" s="145"/>
      <c r="ODU197" s="145"/>
      <c r="ODV197" s="145"/>
      <c r="ODW197" s="145"/>
      <c r="ODX197" s="145"/>
      <c r="ODY197" s="145"/>
      <c r="ODZ197" s="145"/>
      <c r="OEA197" s="145"/>
      <c r="OED197" s="145"/>
      <c r="OEG197" s="145"/>
      <c r="OEJ197" s="145"/>
      <c r="OEM197" s="145"/>
      <c r="OEP197" s="145"/>
      <c r="OFB197" s="145"/>
      <c r="OFE197" s="145"/>
      <c r="OFH197" s="145"/>
      <c r="OFK197" s="145"/>
      <c r="OFT197" s="145"/>
      <c r="OFZ197" s="145"/>
      <c r="OGC197" s="145"/>
      <c r="OGF197" s="145"/>
      <c r="OGI197" s="145"/>
      <c r="OGO197" s="145"/>
      <c r="OGR197" s="145"/>
      <c r="OGX197" s="145"/>
      <c r="OGZ197" s="145"/>
      <c r="OHA197" s="145"/>
      <c r="OHC197" s="145"/>
      <c r="OHF197" s="145"/>
      <c r="OHI197" s="145"/>
      <c r="OHL197" s="145"/>
      <c r="OHT197" s="145"/>
      <c r="OHY197" s="145"/>
      <c r="OIH197" s="145"/>
      <c r="OIK197" s="145"/>
      <c r="OIS197" s="145"/>
      <c r="OJO197" s="145"/>
      <c r="OJP197" s="145"/>
      <c r="OJQ197" s="145"/>
      <c r="OJR197" s="145"/>
      <c r="OJS197" s="145"/>
      <c r="OJT197" s="145"/>
      <c r="OKL197" s="145"/>
      <c r="OKM197" s="145"/>
      <c r="OKP197" s="145"/>
      <c r="OKS197" s="145"/>
      <c r="OKU197" s="145"/>
      <c r="OKW197" s="145"/>
      <c r="OKZ197" s="145"/>
      <c r="OLC197" s="145"/>
      <c r="OLF197" s="145"/>
      <c r="OLI197" s="145"/>
      <c r="OLL197" s="145"/>
      <c r="OLO197" s="145"/>
      <c r="OLR197" s="145"/>
      <c r="OLU197" s="145"/>
      <c r="OLW197" s="145"/>
      <c r="OMJ197" s="145"/>
      <c r="OMK197" s="145"/>
      <c r="OML197" s="145"/>
      <c r="OMM197" s="145"/>
      <c r="OMN197" s="145"/>
      <c r="OMO197" s="145"/>
      <c r="OMP197" s="145"/>
      <c r="OMQ197" s="145"/>
      <c r="OMR197" s="145"/>
      <c r="OMS197" s="145"/>
      <c r="OMT197" s="145"/>
      <c r="OMU197" s="145"/>
      <c r="OMV197" s="145"/>
      <c r="OMW197" s="145"/>
      <c r="ONA197" s="145"/>
      <c r="ONC197" s="145"/>
      <c r="OND197" s="145"/>
      <c r="ONE197" s="145"/>
      <c r="ONF197" s="145"/>
      <c r="ONI197" s="145"/>
      <c r="ONK197" s="145"/>
      <c r="ONL197" s="145"/>
      <c r="ONM197" s="145"/>
      <c r="ONN197" s="145"/>
      <c r="ONO197" s="145"/>
      <c r="ONP197" s="145"/>
      <c r="ONQ197" s="145"/>
      <c r="ONR197" s="145"/>
      <c r="ONS197" s="145"/>
      <c r="ONT197" s="145"/>
      <c r="ONU197" s="145"/>
      <c r="ONV197" s="145"/>
      <c r="ONW197" s="145"/>
      <c r="ONZ197" s="145"/>
      <c r="OOC197" s="145"/>
      <c r="OOF197" s="145"/>
      <c r="OOI197" s="145"/>
      <c r="OOL197" s="145"/>
      <c r="OOX197" s="145"/>
      <c r="OPA197" s="145"/>
      <c r="OPD197" s="145"/>
      <c r="OPG197" s="145"/>
      <c r="OPP197" s="145"/>
      <c r="OPV197" s="145"/>
      <c r="OPY197" s="145"/>
      <c r="OQB197" s="145"/>
      <c r="OQE197" s="145"/>
      <c r="OQK197" s="145"/>
      <c r="OQN197" s="145"/>
      <c r="OQT197" s="145"/>
      <c r="OQV197" s="145"/>
      <c r="OQW197" s="145"/>
      <c r="OQY197" s="145"/>
      <c r="ORB197" s="145"/>
      <c r="ORE197" s="145"/>
      <c r="ORH197" s="145"/>
      <c r="ORP197" s="145"/>
      <c r="ORU197" s="145"/>
      <c r="OSD197" s="145"/>
      <c r="OSG197" s="145"/>
      <c r="OSO197" s="145"/>
      <c r="OTK197" s="145"/>
      <c r="OTL197" s="145"/>
      <c r="OTM197" s="145"/>
      <c r="OTN197" s="145"/>
      <c r="OTO197" s="145"/>
      <c r="OTP197" s="145"/>
      <c r="OUH197" s="145"/>
      <c r="OUI197" s="145"/>
      <c r="OUL197" s="145"/>
      <c r="OUO197" s="145"/>
      <c r="OUQ197" s="145"/>
      <c r="OUS197" s="145"/>
      <c r="OUV197" s="145"/>
      <c r="OUY197" s="145"/>
      <c r="OVB197" s="145"/>
      <c r="OVE197" s="145"/>
      <c r="OVH197" s="145"/>
      <c r="OVK197" s="145"/>
      <c r="OVN197" s="145"/>
      <c r="OVQ197" s="145"/>
      <c r="OVS197" s="145"/>
      <c r="OWF197" s="145"/>
      <c r="OWG197" s="145"/>
      <c r="OWH197" s="145"/>
      <c r="OWI197" s="145"/>
      <c r="OWJ197" s="145"/>
      <c r="OWK197" s="145"/>
      <c r="OWL197" s="145"/>
      <c r="OWM197" s="145"/>
      <c r="OWN197" s="145"/>
      <c r="OWO197" s="145"/>
      <c r="OWP197" s="145"/>
      <c r="OWQ197" s="145"/>
      <c r="OWR197" s="145"/>
      <c r="OWS197" s="145"/>
      <c r="OWW197" s="145"/>
      <c r="OWY197" s="145"/>
      <c r="OWZ197" s="145"/>
      <c r="OXA197" s="145"/>
      <c r="OXB197" s="145"/>
      <c r="OXE197" s="145"/>
      <c r="OXG197" s="145"/>
      <c r="OXH197" s="145"/>
      <c r="OXI197" s="145"/>
      <c r="OXJ197" s="145"/>
      <c r="OXK197" s="145"/>
      <c r="OXL197" s="145"/>
      <c r="OXM197" s="145"/>
      <c r="OXN197" s="145"/>
      <c r="OXO197" s="145"/>
      <c r="OXP197" s="145"/>
      <c r="OXQ197" s="145"/>
      <c r="OXR197" s="145"/>
      <c r="OXS197" s="145"/>
      <c r="OXV197" s="145"/>
      <c r="OXY197" s="145"/>
      <c r="OYB197" s="145"/>
      <c r="OYE197" s="145"/>
      <c r="OYH197" s="145"/>
      <c r="OYT197" s="145"/>
      <c r="OYW197" s="145"/>
      <c r="OYZ197" s="145"/>
      <c r="OZC197" s="145"/>
      <c r="OZL197" s="145"/>
      <c r="OZR197" s="145"/>
      <c r="OZU197" s="145"/>
      <c r="OZX197" s="145"/>
      <c r="PAA197" s="145"/>
      <c r="PAG197" s="145"/>
      <c r="PAJ197" s="145"/>
      <c r="PAP197" s="145"/>
      <c r="PAR197" s="145"/>
      <c r="PAS197" s="145"/>
      <c r="PAU197" s="145"/>
      <c r="PAX197" s="145"/>
      <c r="PBA197" s="145"/>
      <c r="PBD197" s="145"/>
      <c r="PBL197" s="145"/>
      <c r="PBQ197" s="145"/>
      <c r="PBZ197" s="145"/>
      <c r="PCC197" s="145"/>
      <c r="PCK197" s="145"/>
      <c r="PDG197" s="145"/>
      <c r="PDH197" s="145"/>
      <c r="PDI197" s="145"/>
      <c r="PDJ197" s="145"/>
      <c r="PDK197" s="145"/>
      <c r="PDL197" s="145"/>
      <c r="PED197" s="145"/>
      <c r="PEE197" s="145"/>
      <c r="PEH197" s="145"/>
      <c r="PEK197" s="145"/>
      <c r="PEM197" s="145"/>
      <c r="PEO197" s="145"/>
      <c r="PER197" s="145"/>
      <c r="PEU197" s="145"/>
      <c r="PEX197" s="145"/>
      <c r="PFA197" s="145"/>
      <c r="PFD197" s="145"/>
      <c r="PFG197" s="145"/>
      <c r="PFJ197" s="145"/>
      <c r="PFM197" s="145"/>
      <c r="PFO197" s="145"/>
      <c r="PGB197" s="145"/>
      <c r="PGC197" s="145"/>
      <c r="PGD197" s="145"/>
      <c r="PGE197" s="145"/>
      <c r="PGF197" s="145"/>
      <c r="PGG197" s="145"/>
      <c r="PGH197" s="145"/>
      <c r="PGI197" s="145"/>
      <c r="PGJ197" s="145"/>
      <c r="PGK197" s="145"/>
      <c r="PGL197" s="145"/>
      <c r="PGM197" s="145"/>
      <c r="PGN197" s="145"/>
      <c r="PGO197" s="145"/>
      <c r="PGS197" s="145"/>
      <c r="PGU197" s="145"/>
      <c r="PGV197" s="145"/>
      <c r="PGW197" s="145"/>
      <c r="PGX197" s="145"/>
      <c r="PHA197" s="145"/>
      <c r="PHC197" s="145"/>
      <c r="PHD197" s="145"/>
      <c r="PHE197" s="145"/>
      <c r="PHF197" s="145"/>
      <c r="PHG197" s="145"/>
      <c r="PHH197" s="145"/>
      <c r="PHI197" s="145"/>
      <c r="PHJ197" s="145"/>
      <c r="PHK197" s="145"/>
      <c r="PHL197" s="145"/>
      <c r="PHM197" s="145"/>
      <c r="PHN197" s="145"/>
      <c r="PHO197" s="145"/>
      <c r="PHR197" s="145"/>
      <c r="PHU197" s="145"/>
      <c r="PHX197" s="145"/>
      <c r="PIA197" s="145"/>
      <c r="PID197" s="145"/>
      <c r="PIP197" s="145"/>
      <c r="PIS197" s="145"/>
      <c r="PIV197" s="145"/>
      <c r="PIY197" s="145"/>
      <c r="PJH197" s="145"/>
      <c r="PJN197" s="145"/>
      <c r="PJQ197" s="145"/>
      <c r="PJT197" s="145"/>
      <c r="PJW197" s="145"/>
      <c r="PKC197" s="145"/>
      <c r="PKF197" s="145"/>
      <c r="PKL197" s="145"/>
      <c r="PKN197" s="145"/>
      <c r="PKO197" s="145"/>
      <c r="PKQ197" s="145"/>
      <c r="PKT197" s="145"/>
      <c r="PKW197" s="145"/>
      <c r="PKZ197" s="145"/>
      <c r="PLH197" s="145"/>
      <c r="PLM197" s="145"/>
      <c r="PLV197" s="145"/>
      <c r="PLY197" s="145"/>
      <c r="PMG197" s="145"/>
      <c r="PNC197" s="145"/>
      <c r="PND197" s="145"/>
      <c r="PNE197" s="145"/>
      <c r="PNF197" s="145"/>
      <c r="PNG197" s="145"/>
      <c r="PNH197" s="145"/>
      <c r="PNZ197" s="145"/>
      <c r="POA197" s="145"/>
      <c r="POD197" s="145"/>
      <c r="POG197" s="145"/>
      <c r="POI197" s="145"/>
      <c r="POK197" s="145"/>
      <c r="PON197" s="145"/>
      <c r="POQ197" s="145"/>
      <c r="POT197" s="145"/>
      <c r="POW197" s="145"/>
      <c r="POZ197" s="145"/>
      <c r="PPC197" s="145"/>
      <c r="PPF197" s="145"/>
      <c r="PPI197" s="145"/>
      <c r="PPK197" s="145"/>
      <c r="PPX197" s="145"/>
      <c r="PPY197" s="145"/>
      <c r="PPZ197" s="145"/>
      <c r="PQA197" s="145"/>
      <c r="PQB197" s="145"/>
      <c r="PQC197" s="145"/>
      <c r="PQD197" s="145"/>
      <c r="PQE197" s="145"/>
      <c r="PQF197" s="145"/>
      <c r="PQG197" s="145"/>
      <c r="PQH197" s="145"/>
      <c r="PQI197" s="145"/>
      <c r="PQJ197" s="145"/>
      <c r="PQK197" s="145"/>
      <c r="PQO197" s="145"/>
      <c r="PQQ197" s="145"/>
      <c r="PQR197" s="145"/>
      <c r="PQS197" s="145"/>
      <c r="PQT197" s="145"/>
      <c r="PQW197" s="145"/>
      <c r="PQY197" s="145"/>
      <c r="PQZ197" s="145"/>
      <c r="PRA197" s="145"/>
      <c r="PRB197" s="145"/>
      <c r="PRC197" s="145"/>
      <c r="PRD197" s="145"/>
      <c r="PRE197" s="145"/>
      <c r="PRF197" s="145"/>
      <c r="PRG197" s="145"/>
      <c r="PRH197" s="145"/>
      <c r="PRI197" s="145"/>
      <c r="PRJ197" s="145"/>
      <c r="PRK197" s="145"/>
      <c r="PRN197" s="145"/>
      <c r="PRQ197" s="145"/>
      <c r="PRT197" s="145"/>
      <c r="PRW197" s="145"/>
      <c r="PRZ197" s="145"/>
      <c r="PSL197" s="145"/>
      <c r="PSO197" s="145"/>
      <c r="PSR197" s="145"/>
      <c r="PSU197" s="145"/>
      <c r="PTD197" s="145"/>
      <c r="PTJ197" s="145"/>
      <c r="PTM197" s="145"/>
      <c r="PTP197" s="145"/>
      <c r="PTS197" s="145"/>
      <c r="PTY197" s="145"/>
      <c r="PUB197" s="145"/>
      <c r="PUH197" s="145"/>
      <c r="PUJ197" s="145"/>
      <c r="PUK197" s="145"/>
      <c r="PUM197" s="145"/>
      <c r="PUP197" s="145"/>
      <c r="PUS197" s="145"/>
      <c r="PUV197" s="145"/>
      <c r="PVD197" s="145"/>
      <c r="PVI197" s="145"/>
      <c r="PVR197" s="145"/>
      <c r="PVU197" s="145"/>
      <c r="PWC197" s="145"/>
      <c r="PWY197" s="145"/>
      <c r="PWZ197" s="145"/>
      <c r="PXA197" s="145"/>
      <c r="PXB197" s="145"/>
      <c r="PXC197" s="145"/>
      <c r="PXD197" s="145"/>
      <c r="PXV197" s="145"/>
      <c r="PXW197" s="145"/>
      <c r="PXZ197" s="145"/>
      <c r="PYC197" s="145"/>
      <c r="PYE197" s="145"/>
      <c r="PYG197" s="145"/>
      <c r="PYJ197" s="145"/>
      <c r="PYM197" s="145"/>
      <c r="PYP197" s="145"/>
      <c r="PYS197" s="145"/>
      <c r="PYV197" s="145"/>
      <c r="PYY197" s="145"/>
      <c r="PZB197" s="145"/>
      <c r="PZE197" s="145"/>
      <c r="PZG197" s="145"/>
      <c r="PZT197" s="145"/>
      <c r="PZU197" s="145"/>
      <c r="PZV197" s="145"/>
      <c r="PZW197" s="145"/>
      <c r="PZX197" s="145"/>
      <c r="PZY197" s="145"/>
      <c r="PZZ197" s="145"/>
      <c r="QAA197" s="145"/>
      <c r="QAB197" s="145"/>
      <c r="QAC197" s="145"/>
      <c r="QAD197" s="145"/>
      <c r="QAE197" s="145"/>
      <c r="QAF197" s="145"/>
      <c r="QAG197" s="145"/>
      <c r="QAK197" s="145"/>
      <c r="QAM197" s="145"/>
      <c r="QAN197" s="145"/>
      <c r="QAO197" s="145"/>
      <c r="QAP197" s="145"/>
      <c r="QAS197" s="145"/>
      <c r="QAU197" s="145"/>
      <c r="QAV197" s="145"/>
      <c r="QAW197" s="145"/>
      <c r="QAX197" s="145"/>
      <c r="QAY197" s="145"/>
      <c r="QAZ197" s="145"/>
      <c r="QBA197" s="145"/>
      <c r="QBB197" s="145"/>
      <c r="QBC197" s="145"/>
      <c r="QBD197" s="145"/>
      <c r="QBE197" s="145"/>
      <c r="QBF197" s="145"/>
      <c r="QBG197" s="145"/>
      <c r="QBJ197" s="145"/>
      <c r="QBM197" s="145"/>
      <c r="QBP197" s="145"/>
      <c r="QBS197" s="145"/>
      <c r="QBV197" s="145"/>
      <c r="QCH197" s="145"/>
      <c r="QCK197" s="145"/>
      <c r="QCN197" s="145"/>
      <c r="QCQ197" s="145"/>
      <c r="QCZ197" s="145"/>
      <c r="QDF197" s="145"/>
      <c r="QDI197" s="145"/>
      <c r="QDL197" s="145"/>
      <c r="QDO197" s="145"/>
      <c r="QDU197" s="145"/>
      <c r="QDX197" s="145"/>
      <c r="QED197" s="145"/>
      <c r="QEF197" s="145"/>
      <c r="QEG197" s="145"/>
      <c r="QEI197" s="145"/>
      <c r="QEL197" s="145"/>
      <c r="QEO197" s="145"/>
      <c r="QER197" s="145"/>
      <c r="QEZ197" s="145"/>
      <c r="QFE197" s="145"/>
      <c r="QFN197" s="145"/>
      <c r="QFQ197" s="145"/>
      <c r="QFY197" s="145"/>
      <c r="QGU197" s="145"/>
      <c r="QGV197" s="145"/>
      <c r="QGW197" s="145"/>
      <c r="QGX197" s="145"/>
      <c r="QGY197" s="145"/>
      <c r="QGZ197" s="145"/>
      <c r="QHR197" s="145"/>
      <c r="QHS197" s="145"/>
      <c r="QHV197" s="145"/>
      <c r="QHY197" s="145"/>
      <c r="QIA197" s="145"/>
      <c r="QIC197" s="145"/>
      <c r="QIF197" s="145"/>
      <c r="QII197" s="145"/>
      <c r="QIL197" s="145"/>
      <c r="QIO197" s="145"/>
      <c r="QIR197" s="145"/>
      <c r="QIU197" s="145"/>
      <c r="QIX197" s="145"/>
      <c r="QJA197" s="145"/>
      <c r="QJC197" s="145"/>
      <c r="QJP197" s="145"/>
      <c r="QJQ197" s="145"/>
      <c r="QJR197" s="145"/>
      <c r="QJS197" s="145"/>
      <c r="QJT197" s="145"/>
      <c r="QJU197" s="145"/>
      <c r="QJV197" s="145"/>
      <c r="QJW197" s="145"/>
      <c r="QJX197" s="145"/>
      <c r="QJY197" s="145"/>
      <c r="QJZ197" s="145"/>
      <c r="QKA197" s="145"/>
      <c r="QKB197" s="145"/>
      <c r="QKC197" s="145"/>
      <c r="QKG197" s="145"/>
      <c r="QKI197" s="145"/>
      <c r="QKJ197" s="145"/>
      <c r="QKK197" s="145"/>
      <c r="QKL197" s="145"/>
      <c r="QKO197" s="145"/>
      <c r="QKQ197" s="145"/>
      <c r="QKR197" s="145"/>
      <c r="QKS197" s="145"/>
      <c r="QKT197" s="145"/>
      <c r="QKU197" s="145"/>
      <c r="QKV197" s="145"/>
      <c r="QKW197" s="145"/>
      <c r="QKX197" s="145"/>
      <c r="QKY197" s="145"/>
      <c r="QKZ197" s="145"/>
      <c r="QLA197" s="145"/>
      <c r="QLB197" s="145"/>
      <c r="QLC197" s="145"/>
      <c r="QLF197" s="145"/>
      <c r="QLI197" s="145"/>
      <c r="QLL197" s="145"/>
      <c r="QLO197" s="145"/>
      <c r="QLR197" s="145"/>
      <c r="QMD197" s="145"/>
      <c r="QMG197" s="145"/>
      <c r="QMJ197" s="145"/>
      <c r="QMM197" s="145"/>
      <c r="QMV197" s="145"/>
      <c r="QNB197" s="145"/>
      <c r="QNE197" s="145"/>
      <c r="QNH197" s="145"/>
      <c r="QNK197" s="145"/>
      <c r="QNQ197" s="145"/>
      <c r="QNT197" s="145"/>
      <c r="QNZ197" s="145"/>
      <c r="QOB197" s="145"/>
      <c r="QOC197" s="145"/>
      <c r="QOE197" s="145"/>
      <c r="QOH197" s="145"/>
      <c r="QOK197" s="145"/>
      <c r="QON197" s="145"/>
      <c r="QOV197" s="145"/>
      <c r="QPA197" s="145"/>
      <c r="QPJ197" s="145"/>
      <c r="QPM197" s="145"/>
      <c r="QPU197" s="145"/>
      <c r="QQQ197" s="145"/>
      <c r="QQR197" s="145"/>
      <c r="QQS197" s="145"/>
      <c r="QQT197" s="145"/>
      <c r="QQU197" s="145"/>
      <c r="QQV197" s="145"/>
      <c r="QRN197" s="145"/>
      <c r="QRO197" s="145"/>
      <c r="QRR197" s="145"/>
      <c r="QRU197" s="145"/>
      <c r="QRW197" s="145"/>
      <c r="QRY197" s="145"/>
      <c r="QSB197" s="145"/>
      <c r="QSE197" s="145"/>
      <c r="QSH197" s="145"/>
      <c r="QSK197" s="145"/>
      <c r="QSN197" s="145"/>
      <c r="QSQ197" s="145"/>
      <c r="QST197" s="145"/>
      <c r="QSW197" s="145"/>
      <c r="QSY197" s="145"/>
      <c r="QTL197" s="145"/>
      <c r="QTM197" s="145"/>
      <c r="QTN197" s="145"/>
      <c r="QTO197" s="145"/>
      <c r="QTP197" s="145"/>
      <c r="QTQ197" s="145"/>
      <c r="QTR197" s="145"/>
      <c r="QTS197" s="145"/>
      <c r="QTT197" s="145"/>
      <c r="QTU197" s="145"/>
      <c r="QTV197" s="145"/>
      <c r="QTW197" s="145"/>
      <c r="QTX197" s="145"/>
      <c r="QTY197" s="145"/>
      <c r="QUC197" s="145"/>
      <c r="QUE197" s="145"/>
      <c r="QUF197" s="145"/>
      <c r="QUG197" s="145"/>
      <c r="QUH197" s="145"/>
      <c r="QUK197" s="145"/>
      <c r="QUM197" s="145"/>
      <c r="QUN197" s="145"/>
      <c r="QUO197" s="145"/>
      <c r="QUP197" s="145"/>
      <c r="QUQ197" s="145"/>
      <c r="QUR197" s="145"/>
      <c r="QUS197" s="145"/>
      <c r="QUT197" s="145"/>
      <c r="QUU197" s="145"/>
      <c r="QUV197" s="145"/>
      <c r="QUW197" s="145"/>
      <c r="QUX197" s="145"/>
      <c r="QUY197" s="145"/>
      <c r="QVB197" s="145"/>
      <c r="QVE197" s="145"/>
      <c r="QVH197" s="145"/>
      <c r="QVK197" s="145"/>
      <c r="QVN197" s="145"/>
      <c r="QVZ197" s="145"/>
      <c r="QWC197" s="145"/>
      <c r="QWF197" s="145"/>
      <c r="QWI197" s="145"/>
      <c r="QWR197" s="145"/>
      <c r="QWX197" s="145"/>
      <c r="QXA197" s="145"/>
      <c r="QXD197" s="145"/>
      <c r="QXG197" s="145"/>
      <c r="QXM197" s="145"/>
      <c r="QXP197" s="145"/>
      <c r="QXV197" s="145"/>
      <c r="QXX197" s="145"/>
      <c r="QXY197" s="145"/>
      <c r="QYA197" s="145"/>
      <c r="QYD197" s="145"/>
      <c r="QYG197" s="145"/>
      <c r="QYJ197" s="145"/>
      <c r="QYR197" s="145"/>
      <c r="QYW197" s="145"/>
      <c r="QZF197" s="145"/>
      <c r="QZI197" s="145"/>
      <c r="QZQ197" s="145"/>
      <c r="RAM197" s="145"/>
      <c r="RAN197" s="145"/>
      <c r="RAO197" s="145"/>
      <c r="RAP197" s="145"/>
      <c r="RAQ197" s="145"/>
      <c r="RAR197" s="145"/>
      <c r="RBJ197" s="145"/>
      <c r="RBK197" s="145"/>
      <c r="RBN197" s="145"/>
      <c r="RBQ197" s="145"/>
      <c r="RBS197" s="145"/>
      <c r="RBU197" s="145"/>
      <c r="RBX197" s="145"/>
      <c r="RCA197" s="145"/>
      <c r="RCD197" s="145"/>
      <c r="RCG197" s="145"/>
      <c r="RCJ197" s="145"/>
      <c r="RCM197" s="145"/>
      <c r="RCP197" s="145"/>
      <c r="RCS197" s="145"/>
      <c r="RCU197" s="145"/>
      <c r="RDH197" s="145"/>
      <c r="RDI197" s="145"/>
      <c r="RDJ197" s="145"/>
      <c r="RDK197" s="145"/>
      <c r="RDL197" s="145"/>
      <c r="RDM197" s="145"/>
      <c r="RDN197" s="145"/>
      <c r="RDO197" s="145"/>
      <c r="RDP197" s="145"/>
      <c r="RDQ197" s="145"/>
      <c r="RDR197" s="145"/>
      <c r="RDS197" s="145"/>
      <c r="RDT197" s="145"/>
      <c r="RDU197" s="145"/>
      <c r="RDY197" s="145"/>
      <c r="REA197" s="145"/>
      <c r="REB197" s="145"/>
      <c r="REC197" s="145"/>
      <c r="RED197" s="145"/>
      <c r="REG197" s="145"/>
      <c r="REI197" s="145"/>
      <c r="REJ197" s="145"/>
      <c r="REK197" s="145"/>
      <c r="REL197" s="145"/>
      <c r="REM197" s="145"/>
      <c r="REN197" s="145"/>
      <c r="REO197" s="145"/>
      <c r="REP197" s="145"/>
      <c r="REQ197" s="145"/>
      <c r="RER197" s="145"/>
      <c r="RES197" s="145"/>
      <c r="RET197" s="145"/>
      <c r="REU197" s="145"/>
      <c r="REX197" s="145"/>
      <c r="RFA197" s="145"/>
      <c r="RFD197" s="145"/>
      <c r="RFG197" s="145"/>
      <c r="RFJ197" s="145"/>
      <c r="RFV197" s="145"/>
      <c r="RFY197" s="145"/>
      <c r="RGB197" s="145"/>
      <c r="RGE197" s="145"/>
      <c r="RGN197" s="145"/>
      <c r="RGT197" s="145"/>
      <c r="RGW197" s="145"/>
      <c r="RGZ197" s="145"/>
      <c r="RHC197" s="145"/>
      <c r="RHI197" s="145"/>
      <c r="RHL197" s="145"/>
      <c r="RHR197" s="145"/>
      <c r="RHT197" s="145"/>
      <c r="RHU197" s="145"/>
      <c r="RHW197" s="145"/>
      <c r="RHZ197" s="145"/>
      <c r="RIC197" s="145"/>
      <c r="RIF197" s="145"/>
      <c r="RIN197" s="145"/>
      <c r="RIS197" s="145"/>
      <c r="RJB197" s="145"/>
      <c r="RJE197" s="145"/>
      <c r="RJM197" s="145"/>
      <c r="RKI197" s="145"/>
      <c r="RKJ197" s="145"/>
      <c r="RKK197" s="145"/>
      <c r="RKL197" s="145"/>
      <c r="RKM197" s="145"/>
      <c r="RKN197" s="145"/>
      <c r="RLF197" s="145"/>
      <c r="RLG197" s="145"/>
      <c r="RLJ197" s="145"/>
      <c r="RLM197" s="145"/>
      <c r="RLO197" s="145"/>
      <c r="RLQ197" s="145"/>
      <c r="RLT197" s="145"/>
      <c r="RLW197" s="145"/>
      <c r="RLZ197" s="145"/>
      <c r="RMC197" s="145"/>
      <c r="RMF197" s="145"/>
      <c r="RMI197" s="145"/>
      <c r="RML197" s="145"/>
      <c r="RMO197" s="145"/>
      <c r="RMQ197" s="145"/>
      <c r="RND197" s="145"/>
      <c r="RNE197" s="145"/>
      <c r="RNF197" s="145"/>
      <c r="RNG197" s="145"/>
      <c r="RNH197" s="145"/>
      <c r="RNI197" s="145"/>
      <c r="RNJ197" s="145"/>
      <c r="RNK197" s="145"/>
      <c r="RNL197" s="145"/>
      <c r="RNM197" s="145"/>
      <c r="RNN197" s="145"/>
      <c r="RNO197" s="145"/>
      <c r="RNP197" s="145"/>
      <c r="RNQ197" s="145"/>
      <c r="RNU197" s="145"/>
      <c r="RNW197" s="145"/>
      <c r="RNX197" s="145"/>
      <c r="RNY197" s="145"/>
      <c r="RNZ197" s="145"/>
      <c r="ROC197" s="145"/>
      <c r="ROE197" s="145"/>
      <c r="ROF197" s="145"/>
      <c r="ROG197" s="145"/>
      <c r="ROH197" s="145"/>
      <c r="ROI197" s="145"/>
      <c r="ROJ197" s="145"/>
      <c r="ROK197" s="145"/>
      <c r="ROL197" s="145"/>
      <c r="ROM197" s="145"/>
      <c r="RON197" s="145"/>
      <c r="ROO197" s="145"/>
      <c r="ROP197" s="145"/>
      <c r="ROQ197" s="145"/>
      <c r="ROT197" s="145"/>
      <c r="ROW197" s="145"/>
      <c r="ROZ197" s="145"/>
      <c r="RPC197" s="145"/>
      <c r="RPF197" s="145"/>
      <c r="RPR197" s="145"/>
      <c r="RPU197" s="145"/>
      <c r="RPX197" s="145"/>
      <c r="RQA197" s="145"/>
      <c r="RQJ197" s="145"/>
      <c r="RQP197" s="145"/>
      <c r="RQS197" s="145"/>
      <c r="RQV197" s="145"/>
      <c r="RQY197" s="145"/>
      <c r="RRE197" s="145"/>
      <c r="RRH197" s="145"/>
      <c r="RRN197" s="145"/>
      <c r="RRP197" s="145"/>
      <c r="RRQ197" s="145"/>
      <c r="RRS197" s="145"/>
      <c r="RRV197" s="145"/>
      <c r="RRY197" s="145"/>
      <c r="RSB197" s="145"/>
      <c r="RSJ197" s="145"/>
      <c r="RSO197" s="145"/>
      <c r="RSX197" s="145"/>
      <c r="RTA197" s="145"/>
      <c r="RTI197" s="145"/>
      <c r="RUE197" s="145"/>
      <c r="RUF197" s="145"/>
      <c r="RUG197" s="145"/>
      <c r="RUH197" s="145"/>
      <c r="RUI197" s="145"/>
      <c r="RUJ197" s="145"/>
      <c r="RVB197" s="145"/>
      <c r="RVC197" s="145"/>
      <c r="RVF197" s="145"/>
      <c r="RVI197" s="145"/>
      <c r="RVK197" s="145"/>
      <c r="RVM197" s="145"/>
      <c r="RVP197" s="145"/>
      <c r="RVS197" s="145"/>
      <c r="RVV197" s="145"/>
      <c r="RVY197" s="145"/>
      <c r="RWB197" s="145"/>
      <c r="RWE197" s="145"/>
      <c r="RWH197" s="145"/>
      <c r="RWK197" s="145"/>
      <c r="RWM197" s="145"/>
      <c r="RWZ197" s="145"/>
      <c r="RXA197" s="145"/>
      <c r="RXB197" s="145"/>
      <c r="RXC197" s="145"/>
      <c r="RXD197" s="145"/>
      <c r="RXE197" s="145"/>
      <c r="RXF197" s="145"/>
      <c r="RXG197" s="145"/>
      <c r="RXH197" s="145"/>
      <c r="RXI197" s="145"/>
      <c r="RXJ197" s="145"/>
      <c r="RXK197" s="145"/>
      <c r="RXL197" s="145"/>
      <c r="RXM197" s="145"/>
      <c r="RXQ197" s="145"/>
      <c r="RXS197" s="145"/>
      <c r="RXT197" s="145"/>
      <c r="RXU197" s="145"/>
      <c r="RXV197" s="145"/>
      <c r="RXY197" s="145"/>
      <c r="RYA197" s="145"/>
      <c r="RYB197" s="145"/>
      <c r="RYC197" s="145"/>
      <c r="RYD197" s="145"/>
      <c r="RYE197" s="145"/>
      <c r="RYF197" s="145"/>
      <c r="RYG197" s="145"/>
      <c r="RYH197" s="145"/>
      <c r="RYI197" s="145"/>
      <c r="RYJ197" s="145"/>
      <c r="RYK197" s="145"/>
      <c r="RYL197" s="145"/>
      <c r="RYM197" s="145"/>
      <c r="RYP197" s="145"/>
      <c r="RYS197" s="145"/>
      <c r="RYV197" s="145"/>
      <c r="RYY197" s="145"/>
      <c r="RZB197" s="145"/>
      <c r="RZN197" s="145"/>
      <c r="RZQ197" s="145"/>
      <c r="RZT197" s="145"/>
      <c r="RZW197" s="145"/>
      <c r="SAF197" s="145"/>
      <c r="SAL197" s="145"/>
      <c r="SAO197" s="145"/>
      <c r="SAR197" s="145"/>
      <c r="SAU197" s="145"/>
      <c r="SBA197" s="145"/>
      <c r="SBD197" s="145"/>
      <c r="SBJ197" s="145"/>
      <c r="SBL197" s="145"/>
      <c r="SBM197" s="145"/>
      <c r="SBO197" s="145"/>
      <c r="SBR197" s="145"/>
      <c r="SBU197" s="145"/>
      <c r="SBX197" s="145"/>
      <c r="SCF197" s="145"/>
      <c r="SCK197" s="145"/>
      <c r="SCT197" s="145"/>
      <c r="SCW197" s="145"/>
      <c r="SDE197" s="145"/>
      <c r="SEA197" s="145"/>
      <c r="SEB197" s="145"/>
      <c r="SEC197" s="145"/>
      <c r="SED197" s="145"/>
      <c r="SEE197" s="145"/>
      <c r="SEF197" s="145"/>
      <c r="SEX197" s="145"/>
      <c r="SEY197" s="145"/>
      <c r="SFB197" s="145"/>
      <c r="SFE197" s="145"/>
      <c r="SFG197" s="145"/>
      <c r="SFI197" s="145"/>
      <c r="SFL197" s="145"/>
      <c r="SFO197" s="145"/>
      <c r="SFR197" s="145"/>
      <c r="SFU197" s="145"/>
      <c r="SFX197" s="145"/>
      <c r="SGA197" s="145"/>
      <c r="SGD197" s="145"/>
      <c r="SGG197" s="145"/>
      <c r="SGI197" s="145"/>
      <c r="SGV197" s="145"/>
      <c r="SGW197" s="145"/>
      <c r="SGX197" s="145"/>
      <c r="SGY197" s="145"/>
      <c r="SGZ197" s="145"/>
      <c r="SHA197" s="145"/>
      <c r="SHB197" s="145"/>
      <c r="SHC197" s="145"/>
      <c r="SHD197" s="145"/>
      <c r="SHE197" s="145"/>
      <c r="SHF197" s="145"/>
      <c r="SHG197" s="145"/>
      <c r="SHH197" s="145"/>
      <c r="SHI197" s="145"/>
      <c r="SHM197" s="145"/>
      <c r="SHO197" s="145"/>
      <c r="SHP197" s="145"/>
      <c r="SHQ197" s="145"/>
      <c r="SHR197" s="145"/>
      <c r="SHU197" s="145"/>
      <c r="SHW197" s="145"/>
      <c r="SHX197" s="145"/>
      <c r="SHY197" s="145"/>
      <c r="SHZ197" s="145"/>
      <c r="SIA197" s="145"/>
      <c r="SIB197" s="145"/>
      <c r="SIC197" s="145"/>
      <c r="SID197" s="145"/>
      <c r="SIE197" s="145"/>
      <c r="SIF197" s="145"/>
      <c r="SIG197" s="145"/>
      <c r="SIH197" s="145"/>
      <c r="SII197" s="145"/>
      <c r="SIL197" s="145"/>
      <c r="SIO197" s="145"/>
      <c r="SIR197" s="145"/>
      <c r="SIU197" s="145"/>
      <c r="SIX197" s="145"/>
      <c r="SJJ197" s="145"/>
      <c r="SJM197" s="145"/>
      <c r="SJP197" s="145"/>
      <c r="SJS197" s="145"/>
      <c r="SKB197" s="145"/>
      <c r="SKH197" s="145"/>
      <c r="SKK197" s="145"/>
      <c r="SKN197" s="145"/>
      <c r="SKQ197" s="145"/>
      <c r="SKW197" s="145"/>
      <c r="SKZ197" s="145"/>
      <c r="SLF197" s="145"/>
      <c r="SLH197" s="145"/>
      <c r="SLI197" s="145"/>
      <c r="SLK197" s="145"/>
      <c r="SLN197" s="145"/>
      <c r="SLQ197" s="145"/>
      <c r="SLT197" s="145"/>
      <c r="SMB197" s="145"/>
      <c r="SMG197" s="145"/>
      <c r="SMP197" s="145"/>
      <c r="SMS197" s="145"/>
      <c r="SNA197" s="145"/>
      <c r="SNW197" s="145"/>
      <c r="SNX197" s="145"/>
      <c r="SNY197" s="145"/>
      <c r="SNZ197" s="145"/>
      <c r="SOA197" s="145"/>
      <c r="SOB197" s="145"/>
      <c r="SOT197" s="145"/>
      <c r="SOU197" s="145"/>
      <c r="SOX197" s="145"/>
      <c r="SPA197" s="145"/>
      <c r="SPC197" s="145"/>
      <c r="SPE197" s="145"/>
      <c r="SPH197" s="145"/>
      <c r="SPK197" s="145"/>
      <c r="SPN197" s="145"/>
      <c r="SPQ197" s="145"/>
      <c r="SPT197" s="145"/>
      <c r="SPW197" s="145"/>
      <c r="SPZ197" s="145"/>
      <c r="SQC197" s="145"/>
      <c r="SQE197" s="145"/>
      <c r="SQR197" s="145"/>
      <c r="SQS197" s="145"/>
      <c r="SQT197" s="145"/>
      <c r="SQU197" s="145"/>
      <c r="SQV197" s="145"/>
      <c r="SQW197" s="145"/>
      <c r="SQX197" s="145"/>
      <c r="SQY197" s="145"/>
      <c r="SQZ197" s="145"/>
      <c r="SRA197" s="145"/>
      <c r="SRB197" s="145"/>
      <c r="SRC197" s="145"/>
      <c r="SRD197" s="145"/>
      <c r="SRE197" s="145"/>
      <c r="SRI197" s="145"/>
      <c r="SRK197" s="145"/>
      <c r="SRL197" s="145"/>
      <c r="SRM197" s="145"/>
      <c r="SRN197" s="145"/>
      <c r="SRQ197" s="145"/>
      <c r="SRS197" s="145"/>
      <c r="SRT197" s="145"/>
      <c r="SRU197" s="145"/>
      <c r="SRV197" s="145"/>
      <c r="SRW197" s="145"/>
      <c r="SRX197" s="145"/>
      <c r="SRY197" s="145"/>
      <c r="SRZ197" s="145"/>
      <c r="SSA197" s="145"/>
      <c r="SSB197" s="145"/>
      <c r="SSC197" s="145"/>
      <c r="SSD197" s="145"/>
      <c r="SSE197" s="145"/>
      <c r="SSH197" s="145"/>
      <c r="SSK197" s="145"/>
      <c r="SSN197" s="145"/>
      <c r="SSQ197" s="145"/>
      <c r="SST197" s="145"/>
      <c r="STF197" s="145"/>
      <c r="STI197" s="145"/>
      <c r="STL197" s="145"/>
      <c r="STO197" s="145"/>
      <c r="STX197" s="145"/>
      <c r="SUD197" s="145"/>
      <c r="SUG197" s="145"/>
      <c r="SUJ197" s="145"/>
      <c r="SUM197" s="145"/>
      <c r="SUS197" s="145"/>
      <c r="SUV197" s="145"/>
      <c r="SVB197" s="145"/>
      <c r="SVD197" s="145"/>
      <c r="SVE197" s="145"/>
      <c r="SVG197" s="145"/>
      <c r="SVJ197" s="145"/>
      <c r="SVM197" s="145"/>
      <c r="SVP197" s="145"/>
      <c r="SVX197" s="145"/>
      <c r="SWC197" s="145"/>
      <c r="SWL197" s="145"/>
      <c r="SWO197" s="145"/>
      <c r="SWW197" s="145"/>
      <c r="SXS197" s="145"/>
      <c r="SXT197" s="145"/>
      <c r="SXU197" s="145"/>
      <c r="SXV197" s="145"/>
      <c r="SXW197" s="145"/>
      <c r="SXX197" s="145"/>
      <c r="SYP197" s="145"/>
      <c r="SYQ197" s="145"/>
      <c r="SYT197" s="145"/>
      <c r="SYW197" s="145"/>
      <c r="SYY197" s="145"/>
      <c r="SZA197" s="145"/>
      <c r="SZD197" s="145"/>
      <c r="SZG197" s="145"/>
      <c r="SZJ197" s="145"/>
      <c r="SZM197" s="145"/>
      <c r="SZP197" s="145"/>
      <c r="SZS197" s="145"/>
      <c r="SZV197" s="145"/>
      <c r="SZY197" s="145"/>
      <c r="TAA197" s="145"/>
      <c r="TAN197" s="145"/>
      <c r="TAO197" s="145"/>
      <c r="TAP197" s="145"/>
      <c r="TAQ197" s="145"/>
      <c r="TAR197" s="145"/>
      <c r="TAS197" s="145"/>
      <c r="TAT197" s="145"/>
      <c r="TAU197" s="145"/>
      <c r="TAV197" s="145"/>
      <c r="TAW197" s="145"/>
      <c r="TAX197" s="145"/>
      <c r="TAY197" s="145"/>
      <c r="TAZ197" s="145"/>
      <c r="TBA197" s="145"/>
      <c r="TBE197" s="145"/>
      <c r="TBG197" s="145"/>
      <c r="TBH197" s="145"/>
      <c r="TBI197" s="145"/>
      <c r="TBJ197" s="145"/>
      <c r="TBM197" s="145"/>
      <c r="TBO197" s="145"/>
      <c r="TBP197" s="145"/>
      <c r="TBQ197" s="145"/>
      <c r="TBR197" s="145"/>
      <c r="TBS197" s="145"/>
      <c r="TBT197" s="145"/>
      <c r="TBU197" s="145"/>
      <c r="TBV197" s="145"/>
      <c r="TBW197" s="145"/>
      <c r="TBX197" s="145"/>
      <c r="TBY197" s="145"/>
      <c r="TBZ197" s="145"/>
      <c r="TCA197" s="145"/>
      <c r="TCD197" s="145"/>
      <c r="TCG197" s="145"/>
      <c r="TCJ197" s="145"/>
      <c r="TCM197" s="145"/>
      <c r="TCP197" s="145"/>
      <c r="TDB197" s="145"/>
      <c r="TDE197" s="145"/>
      <c r="TDH197" s="145"/>
      <c r="TDK197" s="145"/>
      <c r="TDT197" s="145"/>
      <c r="TDZ197" s="145"/>
      <c r="TEC197" s="145"/>
      <c r="TEF197" s="145"/>
      <c r="TEI197" s="145"/>
      <c r="TEO197" s="145"/>
      <c r="TER197" s="145"/>
      <c r="TEX197" s="145"/>
      <c r="TEZ197" s="145"/>
      <c r="TFA197" s="145"/>
      <c r="TFC197" s="145"/>
      <c r="TFF197" s="145"/>
      <c r="TFI197" s="145"/>
      <c r="TFL197" s="145"/>
      <c r="TFT197" s="145"/>
      <c r="TFY197" s="145"/>
      <c r="TGH197" s="145"/>
      <c r="TGK197" s="145"/>
      <c r="TGS197" s="145"/>
      <c r="THO197" s="145"/>
      <c r="THP197" s="145"/>
      <c r="THQ197" s="145"/>
      <c r="THR197" s="145"/>
      <c r="THS197" s="145"/>
      <c r="THT197" s="145"/>
      <c r="TIL197" s="145"/>
      <c r="TIM197" s="145"/>
      <c r="TIP197" s="145"/>
      <c r="TIS197" s="145"/>
      <c r="TIU197" s="145"/>
      <c r="TIW197" s="145"/>
      <c r="TIZ197" s="145"/>
      <c r="TJC197" s="145"/>
      <c r="TJF197" s="145"/>
      <c r="TJI197" s="145"/>
      <c r="TJL197" s="145"/>
      <c r="TJO197" s="145"/>
      <c r="TJR197" s="145"/>
      <c r="TJU197" s="145"/>
      <c r="TJW197" s="145"/>
      <c r="TKJ197" s="145"/>
      <c r="TKK197" s="145"/>
      <c r="TKL197" s="145"/>
      <c r="TKM197" s="145"/>
      <c r="TKN197" s="145"/>
      <c r="TKO197" s="145"/>
      <c r="TKP197" s="145"/>
      <c r="TKQ197" s="145"/>
      <c r="TKR197" s="145"/>
      <c r="TKS197" s="145"/>
      <c r="TKT197" s="145"/>
      <c r="TKU197" s="145"/>
      <c r="TKV197" s="145"/>
      <c r="TKW197" s="145"/>
      <c r="TLA197" s="145"/>
      <c r="TLC197" s="145"/>
      <c r="TLD197" s="145"/>
      <c r="TLE197" s="145"/>
      <c r="TLF197" s="145"/>
      <c r="TLI197" s="145"/>
      <c r="TLK197" s="145"/>
      <c r="TLL197" s="145"/>
      <c r="TLM197" s="145"/>
      <c r="TLN197" s="145"/>
      <c r="TLO197" s="145"/>
      <c r="TLP197" s="145"/>
      <c r="TLQ197" s="145"/>
      <c r="TLR197" s="145"/>
      <c r="TLS197" s="145"/>
      <c r="TLT197" s="145"/>
      <c r="TLU197" s="145"/>
      <c r="TLV197" s="145"/>
      <c r="TLW197" s="145"/>
      <c r="TLZ197" s="145"/>
      <c r="TMC197" s="145"/>
      <c r="TMF197" s="145"/>
      <c r="TMI197" s="145"/>
      <c r="TML197" s="145"/>
      <c r="TMX197" s="145"/>
      <c r="TNA197" s="145"/>
      <c r="TND197" s="145"/>
      <c r="TNG197" s="145"/>
      <c r="TNP197" s="145"/>
      <c r="TNV197" s="145"/>
      <c r="TNY197" s="145"/>
      <c r="TOB197" s="145"/>
      <c r="TOE197" s="145"/>
      <c r="TOK197" s="145"/>
      <c r="TON197" s="145"/>
      <c r="TOT197" s="145"/>
      <c r="TOV197" s="145"/>
      <c r="TOW197" s="145"/>
      <c r="TOY197" s="145"/>
      <c r="TPB197" s="145"/>
      <c r="TPE197" s="145"/>
      <c r="TPH197" s="145"/>
      <c r="TPP197" s="145"/>
      <c r="TPU197" s="145"/>
      <c r="TQD197" s="145"/>
      <c r="TQG197" s="145"/>
      <c r="TQO197" s="145"/>
      <c r="TRK197" s="145"/>
      <c r="TRL197" s="145"/>
      <c r="TRM197" s="145"/>
      <c r="TRN197" s="145"/>
      <c r="TRO197" s="145"/>
      <c r="TRP197" s="145"/>
      <c r="TSH197" s="145"/>
      <c r="TSI197" s="145"/>
      <c r="TSL197" s="145"/>
      <c r="TSO197" s="145"/>
      <c r="TSQ197" s="145"/>
      <c r="TSS197" s="145"/>
      <c r="TSV197" s="145"/>
      <c r="TSY197" s="145"/>
      <c r="TTB197" s="145"/>
      <c r="TTE197" s="145"/>
      <c r="TTH197" s="145"/>
      <c r="TTK197" s="145"/>
      <c r="TTN197" s="145"/>
      <c r="TTQ197" s="145"/>
      <c r="TTS197" s="145"/>
      <c r="TUF197" s="145"/>
      <c r="TUG197" s="145"/>
      <c r="TUH197" s="145"/>
      <c r="TUI197" s="145"/>
      <c r="TUJ197" s="145"/>
      <c r="TUK197" s="145"/>
      <c r="TUL197" s="145"/>
      <c r="TUM197" s="145"/>
      <c r="TUN197" s="145"/>
      <c r="TUO197" s="145"/>
      <c r="TUP197" s="145"/>
      <c r="TUQ197" s="145"/>
      <c r="TUR197" s="145"/>
      <c r="TUS197" s="145"/>
      <c r="TUW197" s="145"/>
      <c r="TUY197" s="145"/>
      <c r="TUZ197" s="145"/>
      <c r="TVA197" s="145"/>
      <c r="TVB197" s="145"/>
      <c r="TVE197" s="145"/>
      <c r="TVG197" s="145"/>
      <c r="TVH197" s="145"/>
      <c r="TVI197" s="145"/>
      <c r="TVJ197" s="145"/>
      <c r="TVK197" s="145"/>
      <c r="TVL197" s="145"/>
      <c r="TVM197" s="145"/>
      <c r="TVN197" s="145"/>
      <c r="TVO197" s="145"/>
      <c r="TVP197" s="145"/>
      <c r="TVQ197" s="145"/>
      <c r="TVR197" s="145"/>
      <c r="TVS197" s="145"/>
      <c r="TVV197" s="145"/>
      <c r="TVY197" s="145"/>
      <c r="TWB197" s="145"/>
      <c r="TWE197" s="145"/>
      <c r="TWH197" s="145"/>
      <c r="TWT197" s="145"/>
      <c r="TWW197" s="145"/>
      <c r="TWZ197" s="145"/>
      <c r="TXC197" s="145"/>
      <c r="TXL197" s="145"/>
      <c r="TXR197" s="145"/>
      <c r="TXU197" s="145"/>
      <c r="TXX197" s="145"/>
      <c r="TYA197" s="145"/>
      <c r="TYG197" s="145"/>
      <c r="TYJ197" s="145"/>
      <c r="TYP197" s="145"/>
      <c r="TYR197" s="145"/>
      <c r="TYS197" s="145"/>
      <c r="TYU197" s="145"/>
      <c r="TYX197" s="145"/>
      <c r="TZA197" s="145"/>
      <c r="TZD197" s="145"/>
      <c r="TZL197" s="145"/>
      <c r="TZQ197" s="145"/>
      <c r="TZZ197" s="145"/>
      <c r="UAC197" s="145"/>
      <c r="UAK197" s="145"/>
      <c r="UBG197" s="145"/>
      <c r="UBH197" s="145"/>
      <c r="UBI197" s="145"/>
      <c r="UBJ197" s="145"/>
      <c r="UBK197" s="145"/>
      <c r="UBL197" s="145"/>
      <c r="UCD197" s="145"/>
      <c r="UCE197" s="145"/>
      <c r="UCH197" s="145"/>
      <c r="UCK197" s="145"/>
      <c r="UCM197" s="145"/>
      <c r="UCO197" s="145"/>
      <c r="UCR197" s="145"/>
      <c r="UCU197" s="145"/>
      <c r="UCX197" s="145"/>
      <c r="UDA197" s="145"/>
      <c r="UDD197" s="145"/>
      <c r="UDG197" s="145"/>
      <c r="UDJ197" s="145"/>
      <c r="UDM197" s="145"/>
      <c r="UDO197" s="145"/>
      <c r="UEB197" s="145"/>
      <c r="UEC197" s="145"/>
      <c r="UED197" s="145"/>
      <c r="UEE197" s="145"/>
      <c r="UEF197" s="145"/>
      <c r="UEG197" s="145"/>
      <c r="UEH197" s="145"/>
      <c r="UEI197" s="145"/>
      <c r="UEJ197" s="145"/>
      <c r="UEK197" s="145"/>
      <c r="UEL197" s="145"/>
      <c r="UEM197" s="145"/>
      <c r="UEN197" s="145"/>
      <c r="UEO197" s="145"/>
      <c r="UES197" s="145"/>
      <c r="UEU197" s="145"/>
      <c r="UEV197" s="145"/>
      <c r="UEW197" s="145"/>
      <c r="UEX197" s="145"/>
      <c r="UFA197" s="145"/>
      <c r="UFC197" s="145"/>
      <c r="UFD197" s="145"/>
      <c r="UFE197" s="145"/>
      <c r="UFF197" s="145"/>
      <c r="UFG197" s="145"/>
      <c r="UFH197" s="145"/>
      <c r="UFI197" s="145"/>
      <c r="UFJ197" s="145"/>
      <c r="UFK197" s="145"/>
      <c r="UFL197" s="145"/>
      <c r="UFM197" s="145"/>
      <c r="UFN197" s="145"/>
      <c r="UFO197" s="145"/>
      <c r="UFR197" s="145"/>
      <c r="UFU197" s="145"/>
      <c r="UFX197" s="145"/>
      <c r="UGA197" s="145"/>
      <c r="UGD197" s="145"/>
      <c r="UGP197" s="145"/>
      <c r="UGS197" s="145"/>
      <c r="UGV197" s="145"/>
      <c r="UGY197" s="145"/>
      <c r="UHH197" s="145"/>
      <c r="UHN197" s="145"/>
      <c r="UHQ197" s="145"/>
      <c r="UHT197" s="145"/>
      <c r="UHW197" s="145"/>
      <c r="UIC197" s="145"/>
      <c r="UIF197" s="145"/>
      <c r="UIL197" s="145"/>
      <c r="UIN197" s="145"/>
      <c r="UIO197" s="145"/>
      <c r="UIQ197" s="145"/>
      <c r="UIT197" s="145"/>
      <c r="UIW197" s="145"/>
      <c r="UIZ197" s="145"/>
      <c r="UJH197" s="145"/>
      <c r="UJM197" s="145"/>
      <c r="UJV197" s="145"/>
      <c r="UJY197" s="145"/>
      <c r="UKG197" s="145"/>
      <c r="ULC197" s="145"/>
      <c r="ULD197" s="145"/>
      <c r="ULE197" s="145"/>
      <c r="ULF197" s="145"/>
      <c r="ULG197" s="145"/>
      <c r="ULH197" s="145"/>
      <c r="ULZ197" s="145"/>
      <c r="UMA197" s="145"/>
      <c r="UMD197" s="145"/>
      <c r="UMG197" s="145"/>
      <c r="UMI197" s="145"/>
      <c r="UMK197" s="145"/>
      <c r="UMN197" s="145"/>
      <c r="UMQ197" s="145"/>
      <c r="UMT197" s="145"/>
      <c r="UMW197" s="145"/>
      <c r="UMZ197" s="145"/>
      <c r="UNC197" s="145"/>
      <c r="UNF197" s="145"/>
      <c r="UNI197" s="145"/>
      <c r="UNK197" s="145"/>
      <c r="UNX197" s="145"/>
      <c r="UNY197" s="145"/>
      <c r="UNZ197" s="145"/>
      <c r="UOA197" s="145"/>
      <c r="UOB197" s="145"/>
      <c r="UOC197" s="145"/>
      <c r="UOD197" s="145"/>
      <c r="UOE197" s="145"/>
      <c r="UOF197" s="145"/>
      <c r="UOG197" s="145"/>
      <c r="UOH197" s="145"/>
      <c r="UOI197" s="145"/>
      <c r="UOJ197" s="145"/>
      <c r="UOK197" s="145"/>
      <c r="UOO197" s="145"/>
      <c r="UOQ197" s="145"/>
      <c r="UOR197" s="145"/>
      <c r="UOS197" s="145"/>
      <c r="UOT197" s="145"/>
      <c r="UOW197" s="145"/>
      <c r="UOY197" s="145"/>
      <c r="UOZ197" s="145"/>
      <c r="UPA197" s="145"/>
      <c r="UPB197" s="145"/>
      <c r="UPC197" s="145"/>
      <c r="UPD197" s="145"/>
      <c r="UPE197" s="145"/>
      <c r="UPF197" s="145"/>
      <c r="UPG197" s="145"/>
      <c r="UPH197" s="145"/>
      <c r="UPI197" s="145"/>
      <c r="UPJ197" s="145"/>
      <c r="UPK197" s="145"/>
      <c r="UPN197" s="145"/>
      <c r="UPQ197" s="145"/>
      <c r="UPT197" s="145"/>
      <c r="UPW197" s="145"/>
      <c r="UPZ197" s="145"/>
      <c r="UQL197" s="145"/>
      <c r="UQO197" s="145"/>
      <c r="UQR197" s="145"/>
      <c r="UQU197" s="145"/>
      <c r="URD197" s="145"/>
      <c r="URJ197" s="145"/>
      <c r="URM197" s="145"/>
      <c r="URP197" s="145"/>
      <c r="URS197" s="145"/>
      <c r="URY197" s="145"/>
      <c r="USB197" s="145"/>
      <c r="USH197" s="145"/>
      <c r="USJ197" s="145"/>
      <c r="USK197" s="145"/>
      <c r="USM197" s="145"/>
      <c r="USP197" s="145"/>
      <c r="USS197" s="145"/>
      <c r="USV197" s="145"/>
      <c r="UTD197" s="145"/>
      <c r="UTI197" s="145"/>
      <c r="UTR197" s="145"/>
      <c r="UTU197" s="145"/>
      <c r="UUC197" s="145"/>
      <c r="UUY197" s="145"/>
      <c r="UUZ197" s="145"/>
      <c r="UVA197" s="145"/>
      <c r="UVB197" s="145"/>
      <c r="UVC197" s="145"/>
      <c r="UVD197" s="145"/>
      <c r="UVV197" s="145"/>
      <c r="UVW197" s="145"/>
      <c r="UVZ197" s="145"/>
      <c r="UWC197" s="145"/>
      <c r="UWE197" s="145"/>
      <c r="UWG197" s="145"/>
      <c r="UWJ197" s="145"/>
      <c r="UWM197" s="145"/>
      <c r="UWP197" s="145"/>
      <c r="UWS197" s="145"/>
      <c r="UWV197" s="145"/>
      <c r="UWY197" s="145"/>
      <c r="UXB197" s="145"/>
      <c r="UXE197" s="145"/>
      <c r="UXG197" s="145"/>
      <c r="UXT197" s="145"/>
      <c r="UXU197" s="145"/>
      <c r="UXV197" s="145"/>
      <c r="UXW197" s="145"/>
      <c r="UXX197" s="145"/>
      <c r="UXY197" s="145"/>
      <c r="UXZ197" s="145"/>
      <c r="UYA197" s="145"/>
      <c r="UYB197" s="145"/>
      <c r="UYC197" s="145"/>
      <c r="UYD197" s="145"/>
      <c r="UYE197" s="145"/>
      <c r="UYF197" s="145"/>
      <c r="UYG197" s="145"/>
      <c r="UYK197" s="145"/>
      <c r="UYM197" s="145"/>
      <c r="UYN197" s="145"/>
      <c r="UYO197" s="145"/>
      <c r="UYP197" s="145"/>
      <c r="UYS197" s="145"/>
      <c r="UYU197" s="145"/>
      <c r="UYV197" s="145"/>
      <c r="UYW197" s="145"/>
      <c r="UYX197" s="145"/>
      <c r="UYY197" s="145"/>
      <c r="UYZ197" s="145"/>
      <c r="UZA197" s="145"/>
      <c r="UZB197" s="145"/>
      <c r="UZC197" s="145"/>
      <c r="UZD197" s="145"/>
      <c r="UZE197" s="145"/>
      <c r="UZF197" s="145"/>
      <c r="UZG197" s="145"/>
      <c r="UZJ197" s="145"/>
      <c r="UZM197" s="145"/>
      <c r="UZP197" s="145"/>
      <c r="UZS197" s="145"/>
      <c r="UZV197" s="145"/>
      <c r="VAH197" s="145"/>
      <c r="VAK197" s="145"/>
      <c r="VAN197" s="145"/>
      <c r="VAQ197" s="145"/>
      <c r="VAZ197" s="145"/>
      <c r="VBF197" s="145"/>
      <c r="VBI197" s="145"/>
      <c r="VBL197" s="145"/>
      <c r="VBO197" s="145"/>
      <c r="VBU197" s="145"/>
      <c r="VBX197" s="145"/>
      <c r="VCD197" s="145"/>
      <c r="VCF197" s="145"/>
      <c r="VCG197" s="145"/>
      <c r="VCI197" s="145"/>
      <c r="VCL197" s="145"/>
      <c r="VCO197" s="145"/>
      <c r="VCR197" s="145"/>
      <c r="VCZ197" s="145"/>
      <c r="VDE197" s="145"/>
      <c r="VDN197" s="145"/>
      <c r="VDQ197" s="145"/>
      <c r="VDY197" s="145"/>
      <c r="VEU197" s="145"/>
      <c r="VEV197" s="145"/>
      <c r="VEW197" s="145"/>
      <c r="VEX197" s="145"/>
      <c r="VEY197" s="145"/>
      <c r="VEZ197" s="145"/>
      <c r="VFR197" s="145"/>
      <c r="VFS197" s="145"/>
      <c r="VFV197" s="145"/>
      <c r="VFY197" s="145"/>
      <c r="VGA197" s="145"/>
      <c r="VGC197" s="145"/>
      <c r="VGF197" s="145"/>
      <c r="VGI197" s="145"/>
      <c r="VGL197" s="145"/>
      <c r="VGO197" s="145"/>
      <c r="VGR197" s="145"/>
      <c r="VGU197" s="145"/>
      <c r="VGX197" s="145"/>
      <c r="VHA197" s="145"/>
      <c r="VHC197" s="145"/>
      <c r="VHP197" s="145"/>
      <c r="VHQ197" s="145"/>
      <c r="VHR197" s="145"/>
      <c r="VHS197" s="145"/>
      <c r="VHT197" s="145"/>
      <c r="VHU197" s="145"/>
      <c r="VHV197" s="145"/>
      <c r="VHW197" s="145"/>
      <c r="VHX197" s="145"/>
      <c r="VHY197" s="145"/>
      <c r="VHZ197" s="145"/>
      <c r="VIA197" s="145"/>
      <c r="VIB197" s="145"/>
      <c r="VIC197" s="145"/>
      <c r="VIG197" s="145"/>
      <c r="VII197" s="145"/>
      <c r="VIJ197" s="145"/>
      <c r="VIK197" s="145"/>
      <c r="VIL197" s="145"/>
      <c r="VIO197" s="145"/>
      <c r="VIQ197" s="145"/>
      <c r="VIR197" s="145"/>
      <c r="VIS197" s="145"/>
      <c r="VIT197" s="145"/>
      <c r="VIU197" s="145"/>
      <c r="VIV197" s="145"/>
      <c r="VIW197" s="145"/>
      <c r="VIX197" s="145"/>
      <c r="VIY197" s="145"/>
      <c r="VIZ197" s="145"/>
      <c r="VJA197" s="145"/>
      <c r="VJB197" s="145"/>
      <c r="VJC197" s="145"/>
      <c r="VJF197" s="145"/>
      <c r="VJI197" s="145"/>
      <c r="VJL197" s="145"/>
      <c r="VJO197" s="145"/>
      <c r="VJR197" s="145"/>
      <c r="VKD197" s="145"/>
      <c r="VKG197" s="145"/>
      <c r="VKJ197" s="145"/>
      <c r="VKM197" s="145"/>
      <c r="VKV197" s="145"/>
      <c r="VLB197" s="145"/>
      <c r="VLE197" s="145"/>
      <c r="VLH197" s="145"/>
      <c r="VLK197" s="145"/>
      <c r="VLQ197" s="145"/>
      <c r="VLT197" s="145"/>
      <c r="VLZ197" s="145"/>
      <c r="VMB197" s="145"/>
      <c r="VMC197" s="145"/>
      <c r="VME197" s="145"/>
      <c r="VMH197" s="145"/>
      <c r="VMK197" s="145"/>
      <c r="VMN197" s="145"/>
      <c r="VMV197" s="145"/>
      <c r="VNA197" s="145"/>
      <c r="VNJ197" s="145"/>
      <c r="VNM197" s="145"/>
      <c r="VNU197" s="145"/>
      <c r="VOQ197" s="145"/>
      <c r="VOR197" s="145"/>
      <c r="VOS197" s="145"/>
      <c r="VOT197" s="145"/>
      <c r="VOU197" s="145"/>
      <c r="VOV197" s="145"/>
      <c r="VPN197" s="145"/>
      <c r="VPO197" s="145"/>
      <c r="VPR197" s="145"/>
      <c r="VPU197" s="145"/>
      <c r="VPW197" s="145"/>
      <c r="VPY197" s="145"/>
      <c r="VQB197" s="145"/>
      <c r="VQE197" s="145"/>
      <c r="VQH197" s="145"/>
      <c r="VQK197" s="145"/>
      <c r="VQN197" s="145"/>
      <c r="VQQ197" s="145"/>
      <c r="VQT197" s="145"/>
      <c r="VQW197" s="145"/>
      <c r="VQY197" s="145"/>
      <c r="VRL197" s="145"/>
      <c r="VRM197" s="145"/>
      <c r="VRN197" s="145"/>
      <c r="VRO197" s="145"/>
      <c r="VRP197" s="145"/>
      <c r="VRQ197" s="145"/>
      <c r="VRR197" s="145"/>
      <c r="VRS197" s="145"/>
      <c r="VRT197" s="145"/>
      <c r="VRU197" s="145"/>
      <c r="VRV197" s="145"/>
      <c r="VRW197" s="145"/>
      <c r="VRX197" s="145"/>
      <c r="VRY197" s="145"/>
      <c r="VSC197" s="145"/>
      <c r="VSE197" s="145"/>
      <c r="VSF197" s="145"/>
      <c r="VSG197" s="145"/>
      <c r="VSH197" s="145"/>
      <c r="VSK197" s="145"/>
      <c r="VSM197" s="145"/>
      <c r="VSN197" s="145"/>
      <c r="VSO197" s="145"/>
      <c r="VSP197" s="145"/>
      <c r="VSQ197" s="145"/>
      <c r="VSR197" s="145"/>
      <c r="VSS197" s="145"/>
      <c r="VST197" s="145"/>
      <c r="VSU197" s="145"/>
      <c r="VSV197" s="145"/>
      <c r="VSW197" s="145"/>
      <c r="VSX197" s="145"/>
      <c r="VSY197" s="145"/>
      <c r="VTB197" s="145"/>
      <c r="VTE197" s="145"/>
      <c r="VTH197" s="145"/>
      <c r="VTK197" s="145"/>
      <c r="VTN197" s="145"/>
      <c r="VTZ197" s="145"/>
      <c r="VUC197" s="145"/>
      <c r="VUF197" s="145"/>
      <c r="VUI197" s="145"/>
      <c r="VUR197" s="145"/>
      <c r="VUX197" s="145"/>
      <c r="VVA197" s="145"/>
      <c r="VVD197" s="145"/>
      <c r="VVG197" s="145"/>
      <c r="VVM197" s="145"/>
      <c r="VVP197" s="145"/>
      <c r="VVV197" s="145"/>
      <c r="VVX197" s="145"/>
      <c r="VVY197" s="145"/>
      <c r="VWA197" s="145"/>
      <c r="VWD197" s="145"/>
      <c r="VWG197" s="145"/>
      <c r="VWJ197" s="145"/>
      <c r="VWR197" s="145"/>
      <c r="VWW197" s="145"/>
      <c r="VXF197" s="145"/>
      <c r="VXI197" s="145"/>
      <c r="VXQ197" s="145"/>
      <c r="VYM197" s="145"/>
      <c r="VYN197" s="145"/>
      <c r="VYO197" s="145"/>
      <c r="VYP197" s="145"/>
      <c r="VYQ197" s="145"/>
      <c r="VYR197" s="145"/>
      <c r="VZJ197" s="145"/>
      <c r="VZK197" s="145"/>
      <c r="VZN197" s="145"/>
      <c r="VZQ197" s="145"/>
      <c r="VZS197" s="145"/>
      <c r="VZU197" s="145"/>
      <c r="VZX197" s="145"/>
      <c r="WAA197" s="145"/>
      <c r="WAD197" s="145"/>
      <c r="WAG197" s="145"/>
      <c r="WAJ197" s="145"/>
      <c r="WAM197" s="145"/>
      <c r="WAP197" s="145"/>
      <c r="WAS197" s="145"/>
      <c r="WAU197" s="145"/>
      <c r="WBH197" s="145"/>
      <c r="WBI197" s="145"/>
      <c r="WBJ197" s="145"/>
      <c r="WBK197" s="145"/>
      <c r="WBL197" s="145"/>
      <c r="WBM197" s="145"/>
      <c r="WBN197" s="145"/>
      <c r="WBO197" s="145"/>
      <c r="WBP197" s="145"/>
      <c r="WBQ197" s="145"/>
      <c r="WBR197" s="145"/>
      <c r="WBS197" s="145"/>
      <c r="WBT197" s="145"/>
      <c r="WBU197" s="145"/>
      <c r="WBY197" s="145"/>
      <c r="WCA197" s="145"/>
      <c r="WCB197" s="145"/>
      <c r="WCC197" s="145"/>
      <c r="WCD197" s="145"/>
      <c r="WCG197" s="145"/>
      <c r="WCI197" s="145"/>
      <c r="WCJ197" s="145"/>
      <c r="WCK197" s="145"/>
      <c r="WCL197" s="145"/>
      <c r="WCM197" s="145"/>
      <c r="WCN197" s="145"/>
      <c r="WCO197" s="145"/>
      <c r="WCP197" s="145"/>
      <c r="WCQ197" s="145"/>
      <c r="WCR197" s="145"/>
      <c r="WCS197" s="145"/>
      <c r="WCT197" s="145"/>
      <c r="WCU197" s="145"/>
      <c r="WCX197" s="145"/>
      <c r="WDA197" s="145"/>
      <c r="WDD197" s="145"/>
      <c r="WDG197" s="145"/>
      <c r="WDJ197" s="145"/>
      <c r="WDV197" s="145"/>
      <c r="WDY197" s="145"/>
      <c r="WEB197" s="145"/>
      <c r="WEE197" s="145"/>
      <c r="WEN197" s="145"/>
      <c r="WET197" s="145"/>
      <c r="WEW197" s="145"/>
      <c r="WEZ197" s="145"/>
      <c r="WFC197" s="145"/>
      <c r="WFI197" s="145"/>
      <c r="WFL197" s="145"/>
      <c r="WFR197" s="145"/>
      <c r="WFT197" s="145"/>
      <c r="WFU197" s="145"/>
      <c r="WFW197" s="145"/>
      <c r="WFZ197" s="145"/>
      <c r="WGC197" s="145"/>
      <c r="WGF197" s="145"/>
      <c r="WGN197" s="145"/>
      <c r="WGS197" s="145"/>
      <c r="WHB197" s="145"/>
      <c r="WHE197" s="145"/>
      <c r="WHM197" s="145"/>
      <c r="WII197" s="145"/>
      <c r="WIJ197" s="145"/>
      <c r="WIK197" s="145"/>
      <c r="WIL197" s="145"/>
      <c r="WIM197" s="145"/>
      <c r="WIN197" s="145"/>
      <c r="WJF197" s="145"/>
      <c r="WJG197" s="145"/>
      <c r="WJJ197" s="145"/>
      <c r="WJM197" s="145"/>
      <c r="WJO197" s="145"/>
      <c r="WJQ197" s="145"/>
      <c r="WJT197" s="145"/>
      <c r="WJW197" s="145"/>
      <c r="WJZ197" s="145"/>
      <c r="WKC197" s="145"/>
      <c r="WKF197" s="145"/>
      <c r="WKI197" s="145"/>
      <c r="WKL197" s="145"/>
      <c r="WKO197" s="145"/>
      <c r="WKQ197" s="145"/>
      <c r="WLD197" s="145"/>
      <c r="WLE197" s="145"/>
      <c r="WLF197" s="145"/>
      <c r="WLG197" s="145"/>
      <c r="WLH197" s="145"/>
      <c r="WLI197" s="145"/>
      <c r="WLJ197" s="145"/>
      <c r="WLK197" s="145"/>
      <c r="WLL197" s="145"/>
      <c r="WLM197" s="145"/>
      <c r="WLN197" s="145"/>
      <c r="WLO197" s="145"/>
      <c r="WLP197" s="145"/>
      <c r="WLQ197" s="145"/>
      <c r="WLU197" s="145"/>
      <c r="WLW197" s="145"/>
      <c r="WLX197" s="145"/>
      <c r="WLY197" s="145"/>
      <c r="WLZ197" s="145"/>
      <c r="WMC197" s="145"/>
      <c r="WME197" s="145"/>
      <c r="WMF197" s="145"/>
      <c r="WMG197" s="145"/>
      <c r="WMH197" s="145"/>
      <c r="WMI197" s="145"/>
      <c r="WMJ197" s="145"/>
      <c r="WMK197" s="145"/>
      <c r="WML197" s="145"/>
      <c r="WMM197" s="145"/>
      <c r="WMN197" s="145"/>
      <c r="WMO197" s="145"/>
      <c r="WMP197" s="145"/>
      <c r="WMQ197" s="145"/>
      <c r="WMT197" s="145"/>
      <c r="WMW197" s="145"/>
      <c r="WMZ197" s="145"/>
      <c r="WNC197" s="145"/>
      <c r="WNF197" s="145"/>
      <c r="WNR197" s="145"/>
      <c r="WNU197" s="145"/>
      <c r="WNX197" s="145"/>
      <c r="WOA197" s="145"/>
      <c r="WOJ197" s="145"/>
      <c r="WOP197" s="145"/>
      <c r="WOS197" s="145"/>
      <c r="WOV197" s="145"/>
      <c r="WOY197" s="145"/>
      <c r="WPE197" s="145"/>
      <c r="WPH197" s="145"/>
      <c r="WPN197" s="145"/>
      <c r="WPP197" s="145"/>
      <c r="WPQ197" s="145"/>
      <c r="WPS197" s="145"/>
      <c r="WPV197" s="145"/>
      <c r="WPY197" s="145"/>
      <c r="WQB197" s="145"/>
      <c r="WQJ197" s="145"/>
      <c r="WQO197" s="145"/>
      <c r="WQX197" s="145"/>
      <c r="WRA197" s="145"/>
      <c r="WRI197" s="145"/>
      <c r="WSE197" s="145"/>
      <c r="WSF197" s="145"/>
      <c r="WSG197" s="145"/>
      <c r="WSH197" s="145"/>
      <c r="WSI197" s="145"/>
      <c r="WSJ197" s="145"/>
      <c r="WTB197" s="145"/>
      <c r="WTC197" s="145"/>
      <c r="WTF197" s="145"/>
      <c r="WTI197" s="145"/>
      <c r="WTK197" s="145"/>
      <c r="WTM197" s="145"/>
      <c r="WTP197" s="145"/>
      <c r="WTS197" s="145"/>
      <c r="WTV197" s="145"/>
      <c r="WTY197" s="145"/>
      <c r="WUB197" s="145"/>
      <c r="WUE197" s="145"/>
      <c r="WUH197" s="145"/>
      <c r="WUK197" s="145"/>
      <c r="WUM197" s="145"/>
      <c r="WUZ197" s="145"/>
      <c r="WVA197" s="145"/>
      <c r="WVB197" s="145"/>
      <c r="WVC197" s="145"/>
      <c r="WVD197" s="145"/>
      <c r="WVE197" s="145"/>
      <c r="WVF197" s="145"/>
      <c r="WVG197" s="145"/>
      <c r="WVH197" s="145"/>
      <c r="WVI197" s="145"/>
      <c r="WVJ197" s="145"/>
      <c r="WVK197" s="145"/>
      <c r="WVL197" s="145"/>
      <c r="WVM197" s="145"/>
      <c r="WVN197" s="145"/>
      <c r="WVO197" s="145"/>
      <c r="WVP197" s="145"/>
      <c r="WVQ197" s="145"/>
      <c r="WVR197" s="145"/>
      <c r="WVS197" s="145"/>
      <c r="WVT197" s="145"/>
      <c r="WVU197" s="145"/>
      <c r="WVV197" s="145"/>
      <c r="WVW197" s="145"/>
      <c r="WVX197" s="145"/>
      <c r="WVY197" s="145"/>
      <c r="WVZ197" s="145"/>
      <c r="WWA197" s="145"/>
      <c r="WWB197" s="145"/>
      <c r="WWC197" s="145"/>
      <c r="WWD197" s="145"/>
      <c r="WWE197" s="145"/>
      <c r="WWF197" s="145"/>
      <c r="WWG197" s="145"/>
      <c r="WWH197" s="145"/>
      <c r="WWI197" s="145"/>
      <c r="WWJ197" s="145"/>
      <c r="WWK197" s="145"/>
      <c r="WWL197" s="145"/>
      <c r="WWM197" s="145"/>
      <c r="WWN197" s="145"/>
      <c r="WWO197" s="145"/>
      <c r="WWP197" s="145"/>
      <c r="WWQ197" s="145"/>
      <c r="WWR197" s="145"/>
      <c r="WWS197" s="145"/>
      <c r="WWT197" s="145"/>
      <c r="WWU197" s="145"/>
      <c r="WWV197" s="145"/>
      <c r="WWW197" s="145"/>
      <c r="WWX197" s="145"/>
      <c r="WWY197" s="145"/>
      <c r="WWZ197" s="145"/>
      <c r="WXA197" s="145"/>
      <c r="WXB197" s="145"/>
      <c r="WXC197" s="145"/>
      <c r="WXD197" s="145"/>
      <c r="WXE197" s="145"/>
      <c r="WXF197" s="145"/>
      <c r="WXG197" s="145"/>
      <c r="WXH197" s="145"/>
      <c r="WXI197" s="145"/>
      <c r="WXJ197" s="145"/>
      <c r="WXK197" s="145"/>
      <c r="WXL197" s="145"/>
      <c r="WXM197" s="145"/>
      <c r="WXN197" s="145"/>
      <c r="WXO197" s="145"/>
      <c r="WXP197" s="145"/>
      <c r="WXQ197" s="145"/>
      <c r="WXR197" s="145"/>
      <c r="WXS197" s="145"/>
      <c r="WXT197" s="145"/>
      <c r="WXU197" s="145"/>
      <c r="WXV197" s="145"/>
      <c r="WXW197" s="145"/>
      <c r="WXX197" s="145"/>
      <c r="WXY197" s="145"/>
      <c r="WXZ197" s="145"/>
      <c r="WYA197" s="145"/>
      <c r="WYB197" s="145"/>
      <c r="WYC197" s="145"/>
      <c r="WYD197" s="145"/>
      <c r="WYE197" s="145"/>
      <c r="WYF197" s="145"/>
      <c r="WYG197" s="145"/>
      <c r="WYH197" s="145"/>
      <c r="WYI197" s="145"/>
      <c r="WYJ197" s="145"/>
      <c r="WYK197" s="145"/>
      <c r="WYL197" s="145"/>
      <c r="WYM197" s="145"/>
      <c r="WYN197" s="145"/>
      <c r="WYO197" s="145"/>
      <c r="WYP197" s="145"/>
      <c r="WYQ197" s="145"/>
      <c r="WYR197" s="145"/>
      <c r="WYS197" s="145"/>
      <c r="WYT197" s="145"/>
      <c r="WYU197" s="145"/>
      <c r="WYV197" s="145"/>
      <c r="WYW197" s="145"/>
      <c r="WYX197" s="145"/>
      <c r="WYY197" s="145"/>
      <c r="WYZ197" s="145"/>
      <c r="WZA197" s="145"/>
      <c r="WZB197" s="145"/>
      <c r="WZC197" s="145"/>
      <c r="WZD197" s="145"/>
      <c r="WZE197" s="145"/>
      <c r="WZF197" s="145"/>
      <c r="WZG197" s="145"/>
      <c r="WZH197" s="145"/>
      <c r="WZI197" s="145"/>
      <c r="WZJ197" s="145"/>
      <c r="WZK197" s="145"/>
      <c r="WZL197" s="145"/>
      <c r="WZM197" s="145"/>
      <c r="WZN197" s="145"/>
      <c r="WZO197" s="145"/>
      <c r="WZP197" s="145"/>
      <c r="WZQ197" s="145"/>
      <c r="WZR197" s="145"/>
      <c r="WZS197" s="145"/>
      <c r="WZT197" s="145"/>
      <c r="WZU197" s="145"/>
      <c r="WZV197" s="145"/>
      <c r="WZW197" s="145"/>
      <c r="WZX197" s="145"/>
      <c r="WZY197" s="145"/>
      <c r="WZZ197" s="145"/>
      <c r="XAA197" s="145"/>
      <c r="XAB197" s="145"/>
      <c r="XAC197" s="145"/>
      <c r="XAD197" s="145"/>
      <c r="XAE197" s="145"/>
      <c r="XAF197" s="145"/>
      <c r="XAG197" s="145"/>
      <c r="XAH197" s="145"/>
      <c r="XAI197" s="145"/>
      <c r="XAJ197" s="145"/>
      <c r="XAK197" s="145"/>
      <c r="XAL197" s="145"/>
      <c r="XAM197" s="145"/>
      <c r="XAN197" s="145"/>
      <c r="XAO197" s="145"/>
      <c r="XAP197" s="145"/>
      <c r="XAQ197" s="145"/>
      <c r="XAR197" s="145"/>
      <c r="XAS197" s="145"/>
      <c r="XAT197" s="145"/>
      <c r="XAU197" s="145"/>
      <c r="XAV197" s="145"/>
      <c r="XAW197" s="145"/>
      <c r="XAX197" s="145"/>
      <c r="XAY197" s="145"/>
      <c r="XAZ197" s="145"/>
      <c r="XBA197" s="145"/>
      <c r="XBB197" s="145"/>
      <c r="XBC197" s="145"/>
      <c r="XBD197" s="145"/>
      <c r="XBE197" s="145"/>
      <c r="XBF197" s="145"/>
      <c r="XBG197" s="145"/>
      <c r="XBH197" s="145"/>
      <c r="XBI197" s="145"/>
      <c r="XBJ197" s="145"/>
      <c r="XBK197" s="145"/>
      <c r="XBL197" s="145"/>
      <c r="XBM197" s="145"/>
      <c r="XBN197" s="145"/>
      <c r="XBO197" s="145"/>
      <c r="XBP197" s="145"/>
      <c r="XBQ197" s="145"/>
      <c r="XBR197" s="145"/>
      <c r="XBS197" s="145"/>
      <c r="XBT197" s="145"/>
      <c r="XBU197" s="145"/>
      <c r="XBV197" s="145"/>
      <c r="XBW197" s="145"/>
      <c r="XBX197" s="145"/>
      <c r="XBY197" s="145"/>
      <c r="XBZ197" s="145"/>
      <c r="XCA197" s="145"/>
      <c r="XCB197" s="145"/>
      <c r="XCC197" s="145"/>
      <c r="XCD197" s="145"/>
      <c r="XCE197" s="145"/>
      <c r="XCF197" s="145"/>
      <c r="XCG197" s="145"/>
      <c r="XCH197" s="145"/>
      <c r="XCI197" s="145"/>
      <c r="XCJ197" s="145"/>
      <c r="XCK197" s="145"/>
      <c r="XCL197" s="145"/>
      <c r="XCM197" s="145"/>
      <c r="XCN197" s="145"/>
      <c r="XCO197" s="145"/>
      <c r="XCP197" s="145"/>
      <c r="XCQ197" s="145"/>
      <c r="XCR197" s="145"/>
      <c r="XCS197" s="145"/>
      <c r="XCT197" s="145"/>
      <c r="XCU197" s="145"/>
      <c r="XCV197" s="145"/>
      <c r="XCW197" s="145"/>
      <c r="XCX197" s="145"/>
      <c r="XCY197" s="145"/>
      <c r="XCZ197" s="145"/>
      <c r="XDA197" s="145"/>
      <c r="XDB197" s="145"/>
      <c r="XDC197" s="145"/>
      <c r="XDD197" s="145"/>
      <c r="XDE197" s="145"/>
      <c r="XDF197" s="145"/>
      <c r="XDG197" s="145"/>
      <c r="XDH197" s="145"/>
      <c r="XDI197" s="145"/>
      <c r="XDJ197" s="145"/>
      <c r="XDK197" s="145"/>
      <c r="XDL197" s="145"/>
      <c r="XDM197" s="145"/>
      <c r="XDN197" s="145"/>
      <c r="XDO197" s="145"/>
      <c r="XDP197" s="145"/>
      <c r="XDQ197" s="145"/>
      <c r="XDR197" s="145"/>
      <c r="XDS197" s="145"/>
      <c r="XDT197" s="145"/>
      <c r="XDU197" s="145"/>
      <c r="XDV197" s="145"/>
      <c r="XDW197" s="145"/>
      <c r="XDX197" s="145"/>
      <c r="XDY197" s="145"/>
      <c r="XDZ197" s="145"/>
      <c r="XEA197" s="145"/>
      <c r="XEB197" s="145"/>
      <c r="XEC197" s="145"/>
      <c r="XED197" s="145"/>
      <c r="XEE197" s="145"/>
      <c r="XEF197" s="145"/>
      <c r="XEG197" s="145"/>
      <c r="XEH197" s="145"/>
      <c r="XEI197" s="145"/>
      <c r="XEJ197" s="145"/>
      <c r="XEK197" s="145"/>
      <c r="XEL197" s="145"/>
      <c r="XEM197" s="145"/>
      <c r="XEN197" s="145"/>
      <c r="XEO197" s="145"/>
      <c r="XEP197" s="145"/>
      <c r="XEQ197" s="145"/>
      <c r="XER197" s="145"/>
      <c r="XES197" s="145"/>
      <c r="XET197" s="145"/>
      <c r="XEU197" s="145"/>
      <c r="XEV197" s="145"/>
      <c r="XEW197" s="145"/>
      <c r="XEX197" s="145"/>
      <c r="XEY197" s="145"/>
      <c r="XEZ197" s="145"/>
      <c r="XFA197" s="145"/>
      <c r="XFB197" s="145"/>
      <c r="XFC197" s="145"/>
      <c r="XFD197" s="145"/>
    </row>
    <row r="198" spans="1:16384" s="45" customFormat="1" ht="20.25" hidden="1" customHeight="1">
      <c r="A198" s="6" t="s">
        <v>217</v>
      </c>
      <c r="B198" s="44" t="s">
        <v>325</v>
      </c>
      <c r="C198" s="132"/>
      <c r="D198" s="59"/>
      <c r="E198" s="60">
        <f t="shared" si="3"/>
        <v>0</v>
      </c>
    </row>
    <row r="199" spans="1:16384" s="45" customFormat="1" ht="20.25" hidden="1" customHeight="1">
      <c r="A199" s="8" t="s">
        <v>218</v>
      </c>
      <c r="B199" s="44" t="s">
        <v>325</v>
      </c>
      <c r="C199" s="132"/>
      <c r="D199" s="59"/>
      <c r="E199" s="60">
        <f t="shared" si="3"/>
        <v>0</v>
      </c>
    </row>
    <row r="200" spans="1:16384" s="45" customFormat="1" ht="21.75" hidden="1" customHeight="1">
      <c r="A200" s="6" t="s">
        <v>219</v>
      </c>
      <c r="B200" s="44" t="s">
        <v>325</v>
      </c>
      <c r="C200" s="132"/>
      <c r="D200" s="59"/>
      <c r="E200" s="60">
        <f t="shared" si="3"/>
        <v>0</v>
      </c>
    </row>
    <row r="201" spans="1:16384" s="45" customFormat="1" ht="22.7" customHeight="1">
      <c r="A201" s="148" t="s">
        <v>185</v>
      </c>
      <c r="B201" s="44" t="s">
        <v>325</v>
      </c>
      <c r="C201" s="177">
        <v>15</v>
      </c>
      <c r="D201" s="143">
        <v>16000</v>
      </c>
      <c r="E201" s="144">
        <f t="shared" si="3"/>
        <v>240000</v>
      </c>
      <c r="I201" s="145"/>
      <c r="K201" s="145"/>
      <c r="L201" s="145"/>
      <c r="M201" s="145"/>
      <c r="N201" s="145"/>
      <c r="Q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H201" s="145"/>
      <c r="AK201" s="145"/>
      <c r="AN201" s="145"/>
      <c r="AQ201" s="145"/>
      <c r="AT201" s="145"/>
      <c r="BF201" s="145"/>
      <c r="BI201" s="145"/>
      <c r="BL201" s="145"/>
      <c r="BO201" s="145"/>
      <c r="BX201" s="145"/>
      <c r="CD201" s="145"/>
      <c r="CG201" s="145"/>
      <c r="CJ201" s="145"/>
      <c r="CM201" s="145"/>
      <c r="CS201" s="145"/>
      <c r="CV201" s="145"/>
      <c r="DB201" s="145"/>
      <c r="DD201" s="145"/>
      <c r="DE201" s="145"/>
      <c r="DG201" s="145"/>
      <c r="DJ201" s="145"/>
      <c r="DM201" s="145"/>
      <c r="DP201" s="145"/>
      <c r="DX201" s="145"/>
      <c r="EC201" s="145"/>
      <c r="EL201" s="145"/>
      <c r="EO201" s="145"/>
      <c r="EW201" s="145"/>
      <c r="FS201" s="145"/>
      <c r="FT201" s="145"/>
      <c r="FU201" s="145"/>
      <c r="FV201" s="145"/>
      <c r="FW201" s="145"/>
      <c r="FX201" s="145"/>
      <c r="GP201" s="145"/>
      <c r="GQ201" s="145"/>
      <c r="GT201" s="145"/>
      <c r="GW201" s="145"/>
      <c r="GY201" s="145"/>
      <c r="HA201" s="145"/>
      <c r="HD201" s="145"/>
      <c r="HG201" s="145"/>
      <c r="HJ201" s="145"/>
      <c r="HM201" s="145"/>
      <c r="HP201" s="145"/>
      <c r="HS201" s="145"/>
      <c r="HV201" s="145"/>
      <c r="HY201" s="145"/>
      <c r="IA201" s="145"/>
      <c r="IN201" s="145"/>
      <c r="IO201" s="145"/>
      <c r="IP201" s="145"/>
      <c r="IQ201" s="145"/>
      <c r="IR201" s="145"/>
      <c r="IS201" s="145"/>
      <c r="IT201" s="145"/>
      <c r="IU201" s="145"/>
      <c r="IV201" s="145"/>
      <c r="IW201" s="145"/>
      <c r="IX201" s="145"/>
      <c r="IY201" s="145"/>
      <c r="IZ201" s="145"/>
      <c r="JA201" s="145"/>
      <c r="JE201" s="145"/>
      <c r="JG201" s="145"/>
      <c r="JH201" s="145"/>
      <c r="JI201" s="145"/>
      <c r="JJ201" s="145"/>
      <c r="JM201" s="145"/>
      <c r="JO201" s="145"/>
      <c r="JP201" s="145"/>
      <c r="JQ201" s="145"/>
      <c r="JR201" s="145"/>
      <c r="JS201" s="145"/>
      <c r="JT201" s="145"/>
      <c r="JU201" s="145"/>
      <c r="JV201" s="145"/>
      <c r="JW201" s="145"/>
      <c r="JX201" s="145"/>
      <c r="JY201" s="145"/>
      <c r="JZ201" s="145"/>
      <c r="KA201" s="145"/>
      <c r="KD201" s="145"/>
      <c r="KG201" s="145"/>
      <c r="KJ201" s="145"/>
      <c r="KM201" s="145"/>
      <c r="KP201" s="145"/>
      <c r="LB201" s="145"/>
      <c r="LE201" s="145"/>
      <c r="LH201" s="145"/>
      <c r="LK201" s="145"/>
      <c r="LT201" s="145"/>
      <c r="LZ201" s="145"/>
      <c r="MC201" s="145"/>
      <c r="MF201" s="145"/>
      <c r="MI201" s="145"/>
      <c r="MO201" s="145"/>
      <c r="MR201" s="145"/>
      <c r="MX201" s="145"/>
      <c r="MZ201" s="145"/>
      <c r="NA201" s="145"/>
      <c r="NC201" s="145"/>
      <c r="NF201" s="145"/>
      <c r="NI201" s="145"/>
      <c r="NL201" s="145"/>
      <c r="NT201" s="145"/>
      <c r="NY201" s="145"/>
      <c r="OH201" s="145"/>
      <c r="OK201" s="145"/>
      <c r="OS201" s="145"/>
      <c r="PO201" s="145"/>
      <c r="PP201" s="145"/>
      <c r="PQ201" s="145"/>
      <c r="PR201" s="145"/>
      <c r="PS201" s="145"/>
      <c r="PT201" s="145"/>
      <c r="QL201" s="145"/>
      <c r="QM201" s="145"/>
      <c r="QP201" s="145"/>
      <c r="QS201" s="145"/>
      <c r="QU201" s="145"/>
      <c r="QW201" s="145"/>
      <c r="QZ201" s="145"/>
      <c r="RC201" s="145"/>
      <c r="RF201" s="145"/>
      <c r="RI201" s="145"/>
      <c r="RL201" s="145"/>
      <c r="RO201" s="145"/>
      <c r="RR201" s="145"/>
      <c r="RU201" s="145"/>
      <c r="RW201" s="145"/>
      <c r="SJ201" s="145"/>
      <c r="SK201" s="145"/>
      <c r="SL201" s="145"/>
      <c r="SM201" s="145"/>
      <c r="SN201" s="145"/>
      <c r="SO201" s="145"/>
      <c r="SP201" s="145"/>
      <c r="SQ201" s="145"/>
      <c r="SR201" s="145"/>
      <c r="SS201" s="145"/>
      <c r="ST201" s="145"/>
      <c r="SU201" s="145"/>
      <c r="SV201" s="145"/>
      <c r="SW201" s="145"/>
      <c r="TA201" s="145"/>
      <c r="TC201" s="145"/>
      <c r="TD201" s="145"/>
      <c r="TE201" s="145"/>
      <c r="TF201" s="145"/>
      <c r="TI201" s="145"/>
      <c r="TK201" s="145"/>
      <c r="TL201" s="145"/>
      <c r="TM201" s="145"/>
      <c r="TN201" s="145"/>
      <c r="TO201" s="145"/>
      <c r="TP201" s="145"/>
      <c r="TQ201" s="145"/>
      <c r="TR201" s="145"/>
      <c r="TS201" s="145"/>
      <c r="TT201" s="145"/>
      <c r="TU201" s="145"/>
      <c r="TV201" s="145"/>
      <c r="TW201" s="145"/>
      <c r="TZ201" s="145"/>
      <c r="UC201" s="145"/>
      <c r="UF201" s="145"/>
      <c r="UI201" s="145"/>
      <c r="UL201" s="145"/>
      <c r="UX201" s="145"/>
      <c r="VA201" s="145"/>
      <c r="VD201" s="145"/>
      <c r="VG201" s="145"/>
      <c r="VP201" s="145"/>
      <c r="VV201" s="145"/>
      <c r="VY201" s="145"/>
      <c r="WB201" s="145"/>
      <c r="WE201" s="145"/>
      <c r="WK201" s="145"/>
      <c r="WN201" s="145"/>
      <c r="WT201" s="145"/>
      <c r="WV201" s="145"/>
      <c r="WW201" s="145"/>
      <c r="WY201" s="145"/>
      <c r="XB201" s="145"/>
      <c r="XE201" s="145"/>
      <c r="XH201" s="145"/>
      <c r="XP201" s="145"/>
      <c r="XU201" s="145"/>
      <c r="YD201" s="145"/>
      <c r="YG201" s="145"/>
      <c r="YO201" s="145"/>
      <c r="ZK201" s="145"/>
      <c r="ZL201" s="145"/>
      <c r="ZM201" s="145"/>
      <c r="ZN201" s="145"/>
      <c r="ZO201" s="145"/>
      <c r="ZP201" s="145"/>
      <c r="AAH201" s="145"/>
      <c r="AAI201" s="145"/>
      <c r="AAL201" s="145"/>
      <c r="AAO201" s="145"/>
      <c r="AAQ201" s="145"/>
      <c r="AAS201" s="145"/>
      <c r="AAV201" s="145"/>
      <c r="AAY201" s="145"/>
      <c r="ABB201" s="145"/>
      <c r="ABE201" s="145"/>
      <c r="ABH201" s="145"/>
      <c r="ABK201" s="145"/>
      <c r="ABN201" s="145"/>
      <c r="ABQ201" s="145"/>
      <c r="ABS201" s="145"/>
      <c r="ACF201" s="145"/>
      <c r="ACG201" s="145"/>
      <c r="ACH201" s="145"/>
      <c r="ACI201" s="145"/>
      <c r="ACJ201" s="145"/>
      <c r="ACK201" s="145"/>
      <c r="ACL201" s="145"/>
      <c r="ACM201" s="145"/>
      <c r="ACN201" s="145"/>
      <c r="ACO201" s="145"/>
      <c r="ACP201" s="145"/>
      <c r="ACQ201" s="145"/>
      <c r="ACR201" s="145"/>
      <c r="ACS201" s="145"/>
      <c r="ACW201" s="145"/>
      <c r="ACY201" s="145"/>
      <c r="ACZ201" s="145"/>
      <c r="ADA201" s="145"/>
      <c r="ADB201" s="145"/>
      <c r="ADE201" s="145"/>
      <c r="ADG201" s="145"/>
      <c r="ADH201" s="145"/>
      <c r="ADI201" s="145"/>
      <c r="ADJ201" s="145"/>
      <c r="ADK201" s="145"/>
      <c r="ADL201" s="145"/>
      <c r="ADM201" s="145"/>
      <c r="ADN201" s="145"/>
      <c r="ADO201" s="145"/>
      <c r="ADP201" s="145"/>
      <c r="ADQ201" s="145"/>
      <c r="ADR201" s="145"/>
      <c r="ADS201" s="145"/>
      <c r="ADV201" s="145"/>
      <c r="ADY201" s="145"/>
      <c r="AEB201" s="145"/>
      <c r="AEE201" s="145"/>
      <c r="AEH201" s="145"/>
      <c r="AET201" s="145"/>
      <c r="AEW201" s="145"/>
      <c r="AEZ201" s="145"/>
      <c r="AFC201" s="145"/>
      <c r="AFL201" s="145"/>
      <c r="AFR201" s="145"/>
      <c r="AFU201" s="145"/>
      <c r="AFX201" s="145"/>
      <c r="AGA201" s="145"/>
      <c r="AGG201" s="145"/>
      <c r="AGJ201" s="145"/>
      <c r="AGP201" s="145"/>
      <c r="AGR201" s="145"/>
      <c r="AGS201" s="145"/>
      <c r="AGU201" s="145"/>
      <c r="AGX201" s="145"/>
      <c r="AHA201" s="145"/>
      <c r="AHD201" s="145"/>
      <c r="AHL201" s="145"/>
      <c r="AHQ201" s="145"/>
      <c r="AHZ201" s="145"/>
      <c r="AIC201" s="145"/>
      <c r="AIK201" s="145"/>
      <c r="AJG201" s="145"/>
      <c r="AJH201" s="145"/>
      <c r="AJI201" s="145"/>
      <c r="AJJ201" s="145"/>
      <c r="AJK201" s="145"/>
      <c r="AJL201" s="145"/>
      <c r="AKD201" s="145"/>
      <c r="AKE201" s="145"/>
      <c r="AKH201" s="145"/>
      <c r="AKK201" s="145"/>
      <c r="AKM201" s="145"/>
      <c r="AKO201" s="145"/>
      <c r="AKR201" s="145"/>
      <c r="AKU201" s="145"/>
      <c r="AKX201" s="145"/>
      <c r="ALA201" s="145"/>
      <c r="ALD201" s="145"/>
      <c r="ALG201" s="145"/>
      <c r="ALJ201" s="145"/>
      <c r="ALM201" s="145"/>
      <c r="ALO201" s="145"/>
      <c r="AMB201" s="145"/>
      <c r="AMC201" s="145"/>
      <c r="AMD201" s="145"/>
      <c r="AME201" s="145"/>
      <c r="AMF201" s="145"/>
      <c r="AMG201" s="145"/>
      <c r="AMH201" s="145"/>
      <c r="AMI201" s="145"/>
      <c r="AMJ201" s="145"/>
      <c r="AMK201" s="145"/>
      <c r="AML201" s="145"/>
      <c r="AMM201" s="145"/>
      <c r="AMN201" s="145"/>
      <c r="AMO201" s="145"/>
      <c r="AMS201" s="145"/>
      <c r="AMU201" s="145"/>
      <c r="AMV201" s="145"/>
      <c r="AMW201" s="145"/>
      <c r="AMX201" s="145"/>
      <c r="ANA201" s="145"/>
      <c r="ANC201" s="145"/>
      <c r="AND201" s="145"/>
      <c r="ANE201" s="145"/>
      <c r="ANF201" s="145"/>
      <c r="ANG201" s="145"/>
      <c r="ANH201" s="145"/>
      <c r="ANI201" s="145"/>
      <c r="ANJ201" s="145"/>
      <c r="ANK201" s="145"/>
      <c r="ANL201" s="145"/>
      <c r="ANM201" s="145"/>
      <c r="ANN201" s="145"/>
      <c r="ANO201" s="145"/>
      <c r="ANR201" s="145"/>
      <c r="ANU201" s="145"/>
      <c r="ANX201" s="145"/>
      <c r="AOA201" s="145"/>
      <c r="AOD201" s="145"/>
      <c r="AOP201" s="145"/>
      <c r="AOS201" s="145"/>
      <c r="AOV201" s="145"/>
      <c r="AOY201" s="145"/>
      <c r="APH201" s="145"/>
      <c r="APN201" s="145"/>
      <c r="APQ201" s="145"/>
      <c r="APT201" s="145"/>
      <c r="APW201" s="145"/>
      <c r="AQC201" s="145"/>
      <c r="AQF201" s="145"/>
      <c r="AQL201" s="145"/>
      <c r="AQN201" s="145"/>
      <c r="AQO201" s="145"/>
      <c r="AQQ201" s="145"/>
      <c r="AQT201" s="145"/>
      <c r="AQW201" s="145"/>
      <c r="AQZ201" s="145"/>
      <c r="ARH201" s="145"/>
      <c r="ARM201" s="145"/>
      <c r="ARV201" s="145"/>
      <c r="ARY201" s="145"/>
      <c r="ASG201" s="145"/>
      <c r="ATC201" s="145"/>
      <c r="ATD201" s="145"/>
      <c r="ATE201" s="145"/>
      <c r="ATF201" s="145"/>
      <c r="ATG201" s="145"/>
      <c r="ATH201" s="145"/>
      <c r="ATZ201" s="145"/>
      <c r="AUA201" s="145"/>
      <c r="AUD201" s="145"/>
      <c r="AUG201" s="145"/>
      <c r="AUI201" s="145"/>
      <c r="AUK201" s="145"/>
      <c r="AUN201" s="145"/>
      <c r="AUQ201" s="145"/>
      <c r="AUT201" s="145"/>
      <c r="AUW201" s="145"/>
      <c r="AUZ201" s="145"/>
      <c r="AVC201" s="145"/>
      <c r="AVF201" s="145"/>
      <c r="AVI201" s="145"/>
      <c r="AVK201" s="145"/>
      <c r="AVX201" s="145"/>
      <c r="AVY201" s="145"/>
      <c r="AVZ201" s="145"/>
      <c r="AWA201" s="145"/>
      <c r="AWB201" s="145"/>
      <c r="AWC201" s="145"/>
      <c r="AWD201" s="145"/>
      <c r="AWE201" s="145"/>
      <c r="AWF201" s="145"/>
      <c r="AWG201" s="145"/>
      <c r="AWH201" s="145"/>
      <c r="AWI201" s="145"/>
      <c r="AWJ201" s="145"/>
      <c r="AWK201" s="145"/>
      <c r="AWO201" s="145"/>
      <c r="AWQ201" s="145"/>
      <c r="AWR201" s="145"/>
      <c r="AWS201" s="145"/>
      <c r="AWT201" s="145"/>
      <c r="AWW201" s="145"/>
      <c r="AWY201" s="145"/>
      <c r="AWZ201" s="145"/>
      <c r="AXA201" s="145"/>
      <c r="AXB201" s="145"/>
      <c r="AXC201" s="145"/>
      <c r="AXD201" s="145"/>
      <c r="AXE201" s="145"/>
      <c r="AXF201" s="145"/>
      <c r="AXG201" s="145"/>
      <c r="AXH201" s="145"/>
      <c r="AXI201" s="145"/>
      <c r="AXJ201" s="145"/>
      <c r="AXK201" s="145"/>
      <c r="AXN201" s="145"/>
      <c r="AXQ201" s="145"/>
      <c r="AXT201" s="145"/>
      <c r="AXW201" s="145"/>
      <c r="AXZ201" s="145"/>
      <c r="AYL201" s="145"/>
      <c r="AYO201" s="145"/>
      <c r="AYR201" s="145"/>
      <c r="AYU201" s="145"/>
      <c r="AZD201" s="145"/>
      <c r="AZJ201" s="145"/>
      <c r="AZM201" s="145"/>
      <c r="AZP201" s="145"/>
      <c r="AZS201" s="145"/>
      <c r="AZY201" s="145"/>
      <c r="BAB201" s="145"/>
      <c r="BAH201" s="145"/>
      <c r="BAJ201" s="145"/>
      <c r="BAK201" s="145"/>
      <c r="BAM201" s="145"/>
      <c r="BAP201" s="145"/>
      <c r="BAS201" s="145"/>
      <c r="BAV201" s="145"/>
      <c r="BBD201" s="145"/>
      <c r="BBI201" s="145"/>
      <c r="BBR201" s="145"/>
      <c r="BBU201" s="145"/>
      <c r="BCC201" s="145"/>
      <c r="BCY201" s="145"/>
      <c r="BCZ201" s="145"/>
      <c r="BDA201" s="145"/>
      <c r="BDB201" s="145"/>
      <c r="BDC201" s="145"/>
      <c r="BDD201" s="145"/>
      <c r="BDV201" s="145"/>
      <c r="BDW201" s="145"/>
      <c r="BDZ201" s="145"/>
      <c r="BEC201" s="145"/>
      <c r="BEE201" s="145"/>
      <c r="BEG201" s="145"/>
      <c r="BEJ201" s="145"/>
      <c r="BEM201" s="145"/>
      <c r="BEP201" s="145"/>
      <c r="BES201" s="145"/>
      <c r="BEV201" s="145"/>
      <c r="BEY201" s="145"/>
      <c r="BFB201" s="145"/>
      <c r="BFE201" s="145"/>
      <c r="BFG201" s="145"/>
      <c r="BFT201" s="145"/>
      <c r="BFU201" s="145"/>
      <c r="BFV201" s="145"/>
      <c r="BFW201" s="145"/>
      <c r="BFX201" s="145"/>
      <c r="BFY201" s="145"/>
      <c r="BFZ201" s="145"/>
      <c r="BGA201" s="145"/>
      <c r="BGB201" s="145"/>
      <c r="BGC201" s="145"/>
      <c r="BGD201" s="145"/>
      <c r="BGE201" s="145"/>
      <c r="BGF201" s="145"/>
      <c r="BGG201" s="145"/>
      <c r="BGK201" s="145"/>
      <c r="BGM201" s="145"/>
      <c r="BGN201" s="145"/>
      <c r="BGO201" s="145"/>
      <c r="BGP201" s="145"/>
      <c r="BGS201" s="145"/>
      <c r="BGU201" s="145"/>
      <c r="BGV201" s="145"/>
      <c r="BGW201" s="145"/>
      <c r="BGX201" s="145"/>
      <c r="BGY201" s="145"/>
      <c r="BGZ201" s="145"/>
      <c r="BHA201" s="145"/>
      <c r="BHB201" s="145"/>
      <c r="BHC201" s="145"/>
      <c r="BHD201" s="145"/>
      <c r="BHE201" s="145"/>
      <c r="BHF201" s="145"/>
      <c r="BHG201" s="145"/>
      <c r="BHJ201" s="145"/>
      <c r="BHM201" s="145"/>
      <c r="BHP201" s="145"/>
      <c r="BHS201" s="145"/>
      <c r="BHV201" s="145"/>
      <c r="BIH201" s="145"/>
      <c r="BIK201" s="145"/>
      <c r="BIN201" s="145"/>
      <c r="BIQ201" s="145"/>
      <c r="BIZ201" s="145"/>
      <c r="BJF201" s="145"/>
      <c r="BJI201" s="145"/>
      <c r="BJL201" s="145"/>
      <c r="BJO201" s="145"/>
      <c r="BJU201" s="145"/>
      <c r="BJX201" s="145"/>
      <c r="BKD201" s="145"/>
      <c r="BKF201" s="145"/>
      <c r="BKG201" s="145"/>
      <c r="BKI201" s="145"/>
      <c r="BKL201" s="145"/>
      <c r="BKO201" s="145"/>
      <c r="BKR201" s="145"/>
      <c r="BKZ201" s="145"/>
      <c r="BLE201" s="145"/>
      <c r="BLN201" s="145"/>
      <c r="BLQ201" s="145"/>
      <c r="BLY201" s="145"/>
      <c r="BMU201" s="145"/>
      <c r="BMV201" s="145"/>
      <c r="BMW201" s="145"/>
      <c r="BMX201" s="145"/>
      <c r="BMY201" s="145"/>
      <c r="BMZ201" s="145"/>
      <c r="BNR201" s="145"/>
      <c r="BNS201" s="145"/>
      <c r="BNV201" s="145"/>
      <c r="BNY201" s="145"/>
      <c r="BOA201" s="145"/>
      <c r="BOC201" s="145"/>
      <c r="BOF201" s="145"/>
      <c r="BOI201" s="145"/>
      <c r="BOL201" s="145"/>
      <c r="BOO201" s="145"/>
      <c r="BOR201" s="145"/>
      <c r="BOU201" s="145"/>
      <c r="BOX201" s="145"/>
      <c r="BPA201" s="145"/>
      <c r="BPC201" s="145"/>
      <c r="BPP201" s="145"/>
      <c r="BPQ201" s="145"/>
      <c r="BPR201" s="145"/>
      <c r="BPS201" s="145"/>
      <c r="BPT201" s="145"/>
      <c r="BPU201" s="145"/>
      <c r="BPV201" s="145"/>
      <c r="BPW201" s="145"/>
      <c r="BPX201" s="145"/>
      <c r="BPY201" s="145"/>
      <c r="BPZ201" s="145"/>
      <c r="BQA201" s="145"/>
      <c r="BQB201" s="145"/>
      <c r="BQC201" s="145"/>
      <c r="BQG201" s="145"/>
      <c r="BQI201" s="145"/>
      <c r="BQJ201" s="145"/>
      <c r="BQK201" s="145"/>
      <c r="BQL201" s="145"/>
      <c r="BQO201" s="145"/>
      <c r="BQQ201" s="145"/>
      <c r="BQR201" s="145"/>
      <c r="BQS201" s="145"/>
      <c r="BQT201" s="145"/>
      <c r="BQU201" s="145"/>
      <c r="BQV201" s="145"/>
      <c r="BQW201" s="145"/>
      <c r="BQX201" s="145"/>
      <c r="BQY201" s="145"/>
      <c r="BQZ201" s="145"/>
      <c r="BRA201" s="145"/>
      <c r="BRB201" s="145"/>
      <c r="BRC201" s="145"/>
      <c r="BRF201" s="145"/>
      <c r="BRI201" s="145"/>
      <c r="BRL201" s="145"/>
      <c r="BRO201" s="145"/>
      <c r="BRR201" s="145"/>
      <c r="BSD201" s="145"/>
      <c r="BSG201" s="145"/>
      <c r="BSJ201" s="145"/>
      <c r="BSM201" s="145"/>
      <c r="BSV201" s="145"/>
      <c r="BTB201" s="145"/>
      <c r="BTE201" s="145"/>
      <c r="BTH201" s="145"/>
      <c r="BTK201" s="145"/>
      <c r="BTQ201" s="145"/>
      <c r="BTT201" s="145"/>
      <c r="BTZ201" s="145"/>
      <c r="BUB201" s="145"/>
      <c r="BUC201" s="145"/>
      <c r="BUE201" s="145"/>
      <c r="BUH201" s="145"/>
      <c r="BUK201" s="145"/>
      <c r="BUN201" s="145"/>
      <c r="BUV201" s="145"/>
      <c r="BVA201" s="145"/>
      <c r="BVJ201" s="145"/>
      <c r="BVM201" s="145"/>
      <c r="BVU201" s="145"/>
      <c r="BWQ201" s="145"/>
      <c r="BWR201" s="145"/>
      <c r="BWS201" s="145"/>
      <c r="BWT201" s="145"/>
      <c r="BWU201" s="145"/>
      <c r="BWV201" s="145"/>
      <c r="BXN201" s="145"/>
      <c r="BXO201" s="145"/>
      <c r="BXR201" s="145"/>
      <c r="BXU201" s="145"/>
      <c r="BXW201" s="145"/>
      <c r="BXY201" s="145"/>
      <c r="BYB201" s="145"/>
      <c r="BYE201" s="145"/>
      <c r="BYH201" s="145"/>
      <c r="BYK201" s="145"/>
      <c r="BYN201" s="145"/>
      <c r="BYQ201" s="145"/>
      <c r="BYT201" s="145"/>
      <c r="BYW201" s="145"/>
      <c r="BYY201" s="145"/>
      <c r="BZL201" s="145"/>
      <c r="BZM201" s="145"/>
      <c r="BZN201" s="145"/>
      <c r="BZO201" s="145"/>
      <c r="BZP201" s="145"/>
      <c r="BZQ201" s="145"/>
      <c r="BZR201" s="145"/>
      <c r="BZS201" s="145"/>
      <c r="BZT201" s="145"/>
      <c r="BZU201" s="145"/>
      <c r="BZV201" s="145"/>
      <c r="BZW201" s="145"/>
      <c r="BZX201" s="145"/>
      <c r="BZY201" s="145"/>
      <c r="CAC201" s="145"/>
      <c r="CAE201" s="145"/>
      <c r="CAF201" s="145"/>
      <c r="CAG201" s="145"/>
      <c r="CAH201" s="145"/>
      <c r="CAK201" s="145"/>
      <c r="CAM201" s="145"/>
      <c r="CAN201" s="145"/>
      <c r="CAO201" s="145"/>
      <c r="CAP201" s="145"/>
      <c r="CAQ201" s="145"/>
      <c r="CAR201" s="145"/>
      <c r="CAS201" s="145"/>
      <c r="CAT201" s="145"/>
      <c r="CAU201" s="145"/>
      <c r="CAV201" s="145"/>
      <c r="CAW201" s="145"/>
      <c r="CAX201" s="145"/>
      <c r="CAY201" s="145"/>
      <c r="CBB201" s="145"/>
      <c r="CBE201" s="145"/>
      <c r="CBH201" s="145"/>
      <c r="CBK201" s="145"/>
      <c r="CBN201" s="145"/>
      <c r="CBZ201" s="145"/>
      <c r="CCC201" s="145"/>
      <c r="CCF201" s="145"/>
      <c r="CCI201" s="145"/>
      <c r="CCR201" s="145"/>
      <c r="CCX201" s="145"/>
      <c r="CDA201" s="145"/>
      <c r="CDD201" s="145"/>
      <c r="CDG201" s="145"/>
      <c r="CDM201" s="145"/>
      <c r="CDP201" s="145"/>
      <c r="CDV201" s="145"/>
      <c r="CDX201" s="145"/>
      <c r="CDY201" s="145"/>
      <c r="CEA201" s="145"/>
      <c r="CED201" s="145"/>
      <c r="CEG201" s="145"/>
      <c r="CEJ201" s="145"/>
      <c r="CER201" s="145"/>
      <c r="CEW201" s="145"/>
      <c r="CFF201" s="145"/>
      <c r="CFI201" s="145"/>
      <c r="CFQ201" s="145"/>
      <c r="CGM201" s="145"/>
      <c r="CGN201" s="145"/>
      <c r="CGO201" s="145"/>
      <c r="CGP201" s="145"/>
      <c r="CGQ201" s="145"/>
      <c r="CGR201" s="145"/>
      <c r="CHJ201" s="145"/>
      <c r="CHK201" s="145"/>
      <c r="CHN201" s="145"/>
      <c r="CHQ201" s="145"/>
      <c r="CHS201" s="145"/>
      <c r="CHU201" s="145"/>
      <c r="CHX201" s="145"/>
      <c r="CIA201" s="145"/>
      <c r="CID201" s="145"/>
      <c r="CIG201" s="145"/>
      <c r="CIJ201" s="145"/>
      <c r="CIM201" s="145"/>
      <c r="CIP201" s="145"/>
      <c r="CIS201" s="145"/>
      <c r="CIU201" s="145"/>
      <c r="CJH201" s="145"/>
      <c r="CJI201" s="145"/>
      <c r="CJJ201" s="145"/>
      <c r="CJK201" s="145"/>
      <c r="CJL201" s="145"/>
      <c r="CJM201" s="145"/>
      <c r="CJN201" s="145"/>
      <c r="CJO201" s="145"/>
      <c r="CJP201" s="145"/>
      <c r="CJQ201" s="145"/>
      <c r="CJR201" s="145"/>
      <c r="CJS201" s="145"/>
      <c r="CJT201" s="145"/>
      <c r="CJU201" s="145"/>
      <c r="CJY201" s="145"/>
      <c r="CKA201" s="145"/>
      <c r="CKB201" s="145"/>
      <c r="CKC201" s="145"/>
      <c r="CKD201" s="145"/>
      <c r="CKG201" s="145"/>
      <c r="CKI201" s="145"/>
      <c r="CKJ201" s="145"/>
      <c r="CKK201" s="145"/>
      <c r="CKL201" s="145"/>
      <c r="CKM201" s="145"/>
      <c r="CKN201" s="145"/>
      <c r="CKO201" s="145"/>
      <c r="CKP201" s="145"/>
      <c r="CKQ201" s="145"/>
      <c r="CKR201" s="145"/>
      <c r="CKS201" s="145"/>
      <c r="CKT201" s="145"/>
      <c r="CKU201" s="145"/>
      <c r="CKX201" s="145"/>
      <c r="CLA201" s="145"/>
      <c r="CLD201" s="145"/>
      <c r="CLG201" s="145"/>
      <c r="CLJ201" s="145"/>
      <c r="CLV201" s="145"/>
      <c r="CLY201" s="145"/>
      <c r="CMB201" s="145"/>
      <c r="CME201" s="145"/>
      <c r="CMN201" s="145"/>
      <c r="CMT201" s="145"/>
      <c r="CMW201" s="145"/>
      <c r="CMZ201" s="145"/>
      <c r="CNC201" s="145"/>
      <c r="CNI201" s="145"/>
      <c r="CNL201" s="145"/>
      <c r="CNR201" s="145"/>
      <c r="CNT201" s="145"/>
      <c r="CNU201" s="145"/>
      <c r="CNW201" s="145"/>
      <c r="CNZ201" s="145"/>
      <c r="COC201" s="145"/>
      <c r="COF201" s="145"/>
      <c r="CON201" s="145"/>
      <c r="COS201" s="145"/>
      <c r="CPB201" s="145"/>
      <c r="CPE201" s="145"/>
      <c r="CPM201" s="145"/>
      <c r="CQI201" s="145"/>
      <c r="CQJ201" s="145"/>
      <c r="CQK201" s="145"/>
      <c r="CQL201" s="145"/>
      <c r="CQM201" s="145"/>
      <c r="CQN201" s="145"/>
      <c r="CRF201" s="145"/>
      <c r="CRG201" s="145"/>
      <c r="CRJ201" s="145"/>
      <c r="CRM201" s="145"/>
      <c r="CRO201" s="145"/>
      <c r="CRQ201" s="145"/>
      <c r="CRT201" s="145"/>
      <c r="CRW201" s="145"/>
      <c r="CRZ201" s="145"/>
      <c r="CSC201" s="145"/>
      <c r="CSF201" s="145"/>
      <c r="CSI201" s="145"/>
      <c r="CSL201" s="145"/>
      <c r="CSO201" s="145"/>
      <c r="CSQ201" s="145"/>
      <c r="CTD201" s="145"/>
      <c r="CTE201" s="145"/>
      <c r="CTF201" s="145"/>
      <c r="CTG201" s="145"/>
      <c r="CTH201" s="145"/>
      <c r="CTI201" s="145"/>
      <c r="CTJ201" s="145"/>
      <c r="CTK201" s="145"/>
      <c r="CTL201" s="145"/>
      <c r="CTM201" s="145"/>
      <c r="CTN201" s="145"/>
      <c r="CTO201" s="145"/>
      <c r="CTP201" s="145"/>
      <c r="CTQ201" s="145"/>
      <c r="CTU201" s="145"/>
      <c r="CTW201" s="145"/>
      <c r="CTX201" s="145"/>
      <c r="CTY201" s="145"/>
      <c r="CTZ201" s="145"/>
      <c r="CUC201" s="145"/>
      <c r="CUE201" s="145"/>
      <c r="CUF201" s="145"/>
      <c r="CUG201" s="145"/>
      <c r="CUH201" s="145"/>
      <c r="CUI201" s="145"/>
      <c r="CUJ201" s="145"/>
      <c r="CUK201" s="145"/>
      <c r="CUL201" s="145"/>
      <c r="CUM201" s="145"/>
      <c r="CUN201" s="145"/>
      <c r="CUO201" s="145"/>
      <c r="CUP201" s="145"/>
      <c r="CUQ201" s="145"/>
      <c r="CUT201" s="145"/>
      <c r="CUW201" s="145"/>
      <c r="CUZ201" s="145"/>
      <c r="CVC201" s="145"/>
      <c r="CVF201" s="145"/>
      <c r="CVR201" s="145"/>
      <c r="CVU201" s="145"/>
      <c r="CVX201" s="145"/>
      <c r="CWA201" s="145"/>
      <c r="CWJ201" s="145"/>
      <c r="CWP201" s="145"/>
      <c r="CWS201" s="145"/>
      <c r="CWV201" s="145"/>
      <c r="CWY201" s="145"/>
      <c r="CXE201" s="145"/>
      <c r="CXH201" s="145"/>
      <c r="CXN201" s="145"/>
      <c r="CXP201" s="145"/>
      <c r="CXQ201" s="145"/>
      <c r="CXS201" s="145"/>
      <c r="CXV201" s="145"/>
      <c r="CXY201" s="145"/>
      <c r="CYB201" s="145"/>
      <c r="CYJ201" s="145"/>
      <c r="CYO201" s="145"/>
      <c r="CYX201" s="145"/>
      <c r="CZA201" s="145"/>
      <c r="CZI201" s="145"/>
      <c r="DAE201" s="145"/>
      <c r="DAF201" s="145"/>
      <c r="DAG201" s="145"/>
      <c r="DAH201" s="145"/>
      <c r="DAI201" s="145"/>
      <c r="DAJ201" s="145"/>
      <c r="DBB201" s="145"/>
      <c r="DBC201" s="145"/>
      <c r="DBF201" s="145"/>
      <c r="DBI201" s="145"/>
      <c r="DBK201" s="145"/>
      <c r="DBM201" s="145"/>
      <c r="DBP201" s="145"/>
      <c r="DBS201" s="145"/>
      <c r="DBV201" s="145"/>
      <c r="DBY201" s="145"/>
      <c r="DCB201" s="145"/>
      <c r="DCE201" s="145"/>
      <c r="DCH201" s="145"/>
      <c r="DCK201" s="145"/>
      <c r="DCM201" s="145"/>
      <c r="DCZ201" s="145"/>
      <c r="DDA201" s="145"/>
      <c r="DDB201" s="145"/>
      <c r="DDC201" s="145"/>
      <c r="DDD201" s="145"/>
      <c r="DDE201" s="145"/>
      <c r="DDF201" s="145"/>
      <c r="DDG201" s="145"/>
      <c r="DDH201" s="145"/>
      <c r="DDI201" s="145"/>
      <c r="DDJ201" s="145"/>
      <c r="DDK201" s="145"/>
      <c r="DDL201" s="145"/>
      <c r="DDM201" s="145"/>
      <c r="DDQ201" s="145"/>
      <c r="DDS201" s="145"/>
      <c r="DDT201" s="145"/>
      <c r="DDU201" s="145"/>
      <c r="DDV201" s="145"/>
      <c r="DDY201" s="145"/>
      <c r="DEA201" s="145"/>
      <c r="DEB201" s="145"/>
      <c r="DEC201" s="145"/>
      <c r="DED201" s="145"/>
      <c r="DEE201" s="145"/>
      <c r="DEF201" s="145"/>
      <c r="DEG201" s="145"/>
      <c r="DEH201" s="145"/>
      <c r="DEI201" s="145"/>
      <c r="DEJ201" s="145"/>
      <c r="DEK201" s="145"/>
      <c r="DEL201" s="145"/>
      <c r="DEM201" s="145"/>
      <c r="DEP201" s="145"/>
      <c r="DES201" s="145"/>
      <c r="DEV201" s="145"/>
      <c r="DEY201" s="145"/>
      <c r="DFB201" s="145"/>
      <c r="DFN201" s="145"/>
      <c r="DFQ201" s="145"/>
      <c r="DFT201" s="145"/>
      <c r="DFW201" s="145"/>
      <c r="DGF201" s="145"/>
      <c r="DGL201" s="145"/>
      <c r="DGO201" s="145"/>
      <c r="DGR201" s="145"/>
      <c r="DGU201" s="145"/>
      <c r="DHA201" s="145"/>
      <c r="DHD201" s="145"/>
      <c r="DHJ201" s="145"/>
      <c r="DHL201" s="145"/>
      <c r="DHM201" s="145"/>
      <c r="DHO201" s="145"/>
      <c r="DHR201" s="145"/>
      <c r="DHU201" s="145"/>
      <c r="DHX201" s="145"/>
      <c r="DIF201" s="145"/>
      <c r="DIK201" s="145"/>
      <c r="DIT201" s="145"/>
      <c r="DIW201" s="145"/>
      <c r="DJE201" s="145"/>
      <c r="DKA201" s="145"/>
      <c r="DKB201" s="145"/>
      <c r="DKC201" s="145"/>
      <c r="DKD201" s="145"/>
      <c r="DKE201" s="145"/>
      <c r="DKF201" s="145"/>
      <c r="DKX201" s="145"/>
      <c r="DKY201" s="145"/>
      <c r="DLB201" s="145"/>
      <c r="DLE201" s="145"/>
      <c r="DLG201" s="145"/>
      <c r="DLI201" s="145"/>
      <c r="DLL201" s="145"/>
      <c r="DLO201" s="145"/>
      <c r="DLR201" s="145"/>
      <c r="DLU201" s="145"/>
      <c r="DLX201" s="145"/>
      <c r="DMA201" s="145"/>
      <c r="DMD201" s="145"/>
      <c r="DMG201" s="145"/>
      <c r="DMI201" s="145"/>
      <c r="DMV201" s="145"/>
      <c r="DMW201" s="145"/>
      <c r="DMX201" s="145"/>
      <c r="DMY201" s="145"/>
      <c r="DMZ201" s="145"/>
      <c r="DNA201" s="145"/>
      <c r="DNB201" s="145"/>
      <c r="DNC201" s="145"/>
      <c r="DND201" s="145"/>
      <c r="DNE201" s="145"/>
      <c r="DNF201" s="145"/>
      <c r="DNG201" s="145"/>
      <c r="DNH201" s="145"/>
      <c r="DNI201" s="145"/>
      <c r="DNM201" s="145"/>
      <c r="DNO201" s="145"/>
      <c r="DNP201" s="145"/>
      <c r="DNQ201" s="145"/>
      <c r="DNR201" s="145"/>
      <c r="DNU201" s="145"/>
      <c r="DNW201" s="145"/>
      <c r="DNX201" s="145"/>
      <c r="DNY201" s="145"/>
      <c r="DNZ201" s="145"/>
      <c r="DOA201" s="145"/>
      <c r="DOB201" s="145"/>
      <c r="DOC201" s="145"/>
      <c r="DOD201" s="145"/>
      <c r="DOE201" s="145"/>
      <c r="DOF201" s="145"/>
      <c r="DOG201" s="145"/>
      <c r="DOH201" s="145"/>
      <c r="DOI201" s="145"/>
      <c r="DOL201" s="145"/>
      <c r="DOO201" s="145"/>
      <c r="DOR201" s="145"/>
      <c r="DOU201" s="145"/>
      <c r="DOX201" s="145"/>
      <c r="DPJ201" s="145"/>
      <c r="DPM201" s="145"/>
      <c r="DPP201" s="145"/>
      <c r="DPS201" s="145"/>
      <c r="DQB201" s="145"/>
      <c r="DQH201" s="145"/>
      <c r="DQK201" s="145"/>
      <c r="DQN201" s="145"/>
      <c r="DQQ201" s="145"/>
      <c r="DQW201" s="145"/>
      <c r="DQZ201" s="145"/>
      <c r="DRF201" s="145"/>
      <c r="DRH201" s="145"/>
      <c r="DRI201" s="145"/>
      <c r="DRK201" s="145"/>
      <c r="DRN201" s="145"/>
      <c r="DRQ201" s="145"/>
      <c r="DRT201" s="145"/>
      <c r="DSB201" s="145"/>
      <c r="DSG201" s="145"/>
      <c r="DSP201" s="145"/>
      <c r="DSS201" s="145"/>
      <c r="DTA201" s="145"/>
      <c r="DTW201" s="145"/>
      <c r="DTX201" s="145"/>
      <c r="DTY201" s="145"/>
      <c r="DTZ201" s="145"/>
      <c r="DUA201" s="145"/>
      <c r="DUB201" s="145"/>
      <c r="DUT201" s="145"/>
      <c r="DUU201" s="145"/>
      <c r="DUX201" s="145"/>
      <c r="DVA201" s="145"/>
      <c r="DVC201" s="145"/>
      <c r="DVE201" s="145"/>
      <c r="DVH201" s="145"/>
      <c r="DVK201" s="145"/>
      <c r="DVN201" s="145"/>
      <c r="DVQ201" s="145"/>
      <c r="DVT201" s="145"/>
      <c r="DVW201" s="145"/>
      <c r="DVZ201" s="145"/>
      <c r="DWC201" s="145"/>
      <c r="DWE201" s="145"/>
      <c r="DWR201" s="145"/>
      <c r="DWS201" s="145"/>
      <c r="DWT201" s="145"/>
      <c r="DWU201" s="145"/>
      <c r="DWV201" s="145"/>
      <c r="DWW201" s="145"/>
      <c r="DWX201" s="145"/>
      <c r="DWY201" s="145"/>
      <c r="DWZ201" s="145"/>
      <c r="DXA201" s="145"/>
      <c r="DXB201" s="145"/>
      <c r="DXC201" s="145"/>
      <c r="DXD201" s="145"/>
      <c r="DXE201" s="145"/>
      <c r="DXI201" s="145"/>
      <c r="DXK201" s="145"/>
      <c r="DXL201" s="145"/>
      <c r="DXM201" s="145"/>
      <c r="DXN201" s="145"/>
      <c r="DXQ201" s="145"/>
      <c r="DXS201" s="145"/>
      <c r="DXT201" s="145"/>
      <c r="DXU201" s="145"/>
      <c r="DXV201" s="145"/>
      <c r="DXW201" s="145"/>
      <c r="DXX201" s="145"/>
      <c r="DXY201" s="145"/>
      <c r="DXZ201" s="145"/>
      <c r="DYA201" s="145"/>
      <c r="DYB201" s="145"/>
      <c r="DYC201" s="145"/>
      <c r="DYD201" s="145"/>
      <c r="DYE201" s="145"/>
      <c r="DYH201" s="145"/>
      <c r="DYK201" s="145"/>
      <c r="DYN201" s="145"/>
      <c r="DYQ201" s="145"/>
      <c r="DYT201" s="145"/>
      <c r="DZF201" s="145"/>
      <c r="DZI201" s="145"/>
      <c r="DZL201" s="145"/>
      <c r="DZO201" s="145"/>
      <c r="DZX201" s="145"/>
      <c r="EAD201" s="145"/>
      <c r="EAG201" s="145"/>
      <c r="EAJ201" s="145"/>
      <c r="EAM201" s="145"/>
      <c r="EAS201" s="145"/>
      <c r="EAV201" s="145"/>
      <c r="EBB201" s="145"/>
      <c r="EBD201" s="145"/>
      <c r="EBE201" s="145"/>
      <c r="EBG201" s="145"/>
      <c r="EBJ201" s="145"/>
      <c r="EBM201" s="145"/>
      <c r="EBP201" s="145"/>
      <c r="EBX201" s="145"/>
      <c r="ECC201" s="145"/>
      <c r="ECL201" s="145"/>
      <c r="ECO201" s="145"/>
      <c r="ECW201" s="145"/>
      <c r="EDS201" s="145"/>
      <c r="EDT201" s="145"/>
      <c r="EDU201" s="145"/>
      <c r="EDV201" s="145"/>
      <c r="EDW201" s="145"/>
      <c r="EDX201" s="145"/>
      <c r="EEP201" s="145"/>
      <c r="EEQ201" s="145"/>
      <c r="EET201" s="145"/>
      <c r="EEW201" s="145"/>
      <c r="EEY201" s="145"/>
      <c r="EFA201" s="145"/>
      <c r="EFD201" s="145"/>
      <c r="EFG201" s="145"/>
      <c r="EFJ201" s="145"/>
      <c r="EFM201" s="145"/>
      <c r="EFP201" s="145"/>
      <c r="EFS201" s="145"/>
      <c r="EFV201" s="145"/>
      <c r="EFY201" s="145"/>
      <c r="EGA201" s="145"/>
      <c r="EGN201" s="145"/>
      <c r="EGO201" s="145"/>
      <c r="EGP201" s="145"/>
      <c r="EGQ201" s="145"/>
      <c r="EGR201" s="145"/>
      <c r="EGS201" s="145"/>
      <c r="EGT201" s="145"/>
      <c r="EGU201" s="145"/>
      <c r="EGV201" s="145"/>
      <c r="EGW201" s="145"/>
      <c r="EGX201" s="145"/>
      <c r="EGY201" s="145"/>
      <c r="EGZ201" s="145"/>
      <c r="EHA201" s="145"/>
      <c r="EHE201" s="145"/>
      <c r="EHG201" s="145"/>
      <c r="EHH201" s="145"/>
      <c r="EHI201" s="145"/>
      <c r="EHJ201" s="145"/>
      <c r="EHM201" s="145"/>
      <c r="EHO201" s="145"/>
      <c r="EHP201" s="145"/>
      <c r="EHQ201" s="145"/>
      <c r="EHR201" s="145"/>
      <c r="EHS201" s="145"/>
      <c r="EHT201" s="145"/>
      <c r="EHU201" s="145"/>
      <c r="EHV201" s="145"/>
      <c r="EHW201" s="145"/>
      <c r="EHX201" s="145"/>
      <c r="EHY201" s="145"/>
      <c r="EHZ201" s="145"/>
      <c r="EIA201" s="145"/>
      <c r="EID201" s="145"/>
      <c r="EIG201" s="145"/>
      <c r="EIJ201" s="145"/>
      <c r="EIM201" s="145"/>
      <c r="EIP201" s="145"/>
      <c r="EJB201" s="145"/>
      <c r="EJE201" s="145"/>
      <c r="EJH201" s="145"/>
      <c r="EJK201" s="145"/>
      <c r="EJT201" s="145"/>
      <c r="EJZ201" s="145"/>
      <c r="EKC201" s="145"/>
      <c r="EKF201" s="145"/>
      <c r="EKI201" s="145"/>
      <c r="EKO201" s="145"/>
      <c r="EKR201" s="145"/>
      <c r="EKX201" s="145"/>
      <c r="EKZ201" s="145"/>
      <c r="ELA201" s="145"/>
      <c r="ELC201" s="145"/>
      <c r="ELF201" s="145"/>
      <c r="ELI201" s="145"/>
      <c r="ELL201" s="145"/>
      <c r="ELT201" s="145"/>
      <c r="ELY201" s="145"/>
      <c r="EMH201" s="145"/>
      <c r="EMK201" s="145"/>
      <c r="EMS201" s="145"/>
      <c r="ENO201" s="145"/>
      <c r="ENP201" s="145"/>
      <c r="ENQ201" s="145"/>
      <c r="ENR201" s="145"/>
      <c r="ENS201" s="145"/>
      <c r="ENT201" s="145"/>
      <c r="EOL201" s="145"/>
      <c r="EOM201" s="145"/>
      <c r="EOP201" s="145"/>
      <c r="EOS201" s="145"/>
      <c r="EOU201" s="145"/>
      <c r="EOW201" s="145"/>
      <c r="EOZ201" s="145"/>
      <c r="EPC201" s="145"/>
      <c r="EPF201" s="145"/>
      <c r="EPI201" s="145"/>
      <c r="EPL201" s="145"/>
      <c r="EPO201" s="145"/>
      <c r="EPR201" s="145"/>
      <c r="EPU201" s="145"/>
      <c r="EPW201" s="145"/>
      <c r="EQJ201" s="145"/>
      <c r="EQK201" s="145"/>
      <c r="EQL201" s="145"/>
      <c r="EQM201" s="145"/>
      <c r="EQN201" s="145"/>
      <c r="EQO201" s="145"/>
      <c r="EQP201" s="145"/>
      <c r="EQQ201" s="145"/>
      <c r="EQR201" s="145"/>
      <c r="EQS201" s="145"/>
      <c r="EQT201" s="145"/>
      <c r="EQU201" s="145"/>
      <c r="EQV201" s="145"/>
      <c r="EQW201" s="145"/>
      <c r="ERA201" s="145"/>
      <c r="ERC201" s="145"/>
      <c r="ERD201" s="145"/>
      <c r="ERE201" s="145"/>
      <c r="ERF201" s="145"/>
      <c r="ERI201" s="145"/>
      <c r="ERK201" s="145"/>
      <c r="ERL201" s="145"/>
      <c r="ERM201" s="145"/>
      <c r="ERN201" s="145"/>
      <c r="ERO201" s="145"/>
      <c r="ERP201" s="145"/>
      <c r="ERQ201" s="145"/>
      <c r="ERR201" s="145"/>
      <c r="ERS201" s="145"/>
      <c r="ERT201" s="145"/>
      <c r="ERU201" s="145"/>
      <c r="ERV201" s="145"/>
      <c r="ERW201" s="145"/>
      <c r="ERZ201" s="145"/>
      <c r="ESC201" s="145"/>
      <c r="ESF201" s="145"/>
      <c r="ESI201" s="145"/>
      <c r="ESL201" s="145"/>
      <c r="ESX201" s="145"/>
      <c r="ETA201" s="145"/>
      <c r="ETD201" s="145"/>
      <c r="ETG201" s="145"/>
      <c r="ETP201" s="145"/>
      <c r="ETV201" s="145"/>
      <c r="ETY201" s="145"/>
      <c r="EUB201" s="145"/>
      <c r="EUE201" s="145"/>
      <c r="EUK201" s="145"/>
      <c r="EUN201" s="145"/>
      <c r="EUT201" s="145"/>
      <c r="EUV201" s="145"/>
      <c r="EUW201" s="145"/>
      <c r="EUY201" s="145"/>
      <c r="EVB201" s="145"/>
      <c r="EVE201" s="145"/>
      <c r="EVH201" s="145"/>
      <c r="EVP201" s="145"/>
      <c r="EVU201" s="145"/>
      <c r="EWD201" s="145"/>
      <c r="EWG201" s="145"/>
      <c r="EWO201" s="145"/>
      <c r="EXK201" s="145"/>
      <c r="EXL201" s="145"/>
      <c r="EXM201" s="145"/>
      <c r="EXN201" s="145"/>
      <c r="EXO201" s="145"/>
      <c r="EXP201" s="145"/>
      <c r="EYH201" s="145"/>
      <c r="EYI201" s="145"/>
      <c r="EYL201" s="145"/>
      <c r="EYO201" s="145"/>
      <c r="EYQ201" s="145"/>
      <c r="EYS201" s="145"/>
      <c r="EYV201" s="145"/>
      <c r="EYY201" s="145"/>
      <c r="EZB201" s="145"/>
      <c r="EZE201" s="145"/>
      <c r="EZH201" s="145"/>
      <c r="EZK201" s="145"/>
      <c r="EZN201" s="145"/>
      <c r="EZQ201" s="145"/>
      <c r="EZS201" s="145"/>
      <c r="FAF201" s="145"/>
      <c r="FAG201" s="145"/>
      <c r="FAH201" s="145"/>
      <c r="FAI201" s="145"/>
      <c r="FAJ201" s="145"/>
      <c r="FAK201" s="145"/>
      <c r="FAL201" s="145"/>
      <c r="FAM201" s="145"/>
      <c r="FAN201" s="145"/>
      <c r="FAO201" s="145"/>
      <c r="FAP201" s="145"/>
      <c r="FAQ201" s="145"/>
      <c r="FAR201" s="145"/>
      <c r="FAS201" s="145"/>
      <c r="FAW201" s="145"/>
      <c r="FAY201" s="145"/>
      <c r="FAZ201" s="145"/>
      <c r="FBA201" s="145"/>
      <c r="FBB201" s="145"/>
      <c r="FBE201" s="145"/>
      <c r="FBG201" s="145"/>
      <c r="FBH201" s="145"/>
      <c r="FBI201" s="145"/>
      <c r="FBJ201" s="145"/>
      <c r="FBK201" s="145"/>
      <c r="FBL201" s="145"/>
      <c r="FBM201" s="145"/>
      <c r="FBN201" s="145"/>
      <c r="FBO201" s="145"/>
      <c r="FBP201" s="145"/>
      <c r="FBQ201" s="145"/>
      <c r="FBR201" s="145"/>
      <c r="FBS201" s="145"/>
      <c r="FBV201" s="145"/>
      <c r="FBY201" s="145"/>
      <c r="FCB201" s="145"/>
      <c r="FCE201" s="145"/>
      <c r="FCH201" s="145"/>
      <c r="FCT201" s="145"/>
      <c r="FCW201" s="145"/>
      <c r="FCZ201" s="145"/>
      <c r="FDC201" s="145"/>
      <c r="FDL201" s="145"/>
      <c r="FDR201" s="145"/>
      <c r="FDU201" s="145"/>
      <c r="FDX201" s="145"/>
      <c r="FEA201" s="145"/>
      <c r="FEG201" s="145"/>
      <c r="FEJ201" s="145"/>
      <c r="FEP201" s="145"/>
      <c r="FER201" s="145"/>
      <c r="FES201" s="145"/>
      <c r="FEU201" s="145"/>
      <c r="FEX201" s="145"/>
      <c r="FFA201" s="145"/>
      <c r="FFD201" s="145"/>
      <c r="FFL201" s="145"/>
      <c r="FFQ201" s="145"/>
      <c r="FFZ201" s="145"/>
      <c r="FGC201" s="145"/>
      <c r="FGK201" s="145"/>
      <c r="FHG201" s="145"/>
      <c r="FHH201" s="145"/>
      <c r="FHI201" s="145"/>
      <c r="FHJ201" s="145"/>
      <c r="FHK201" s="145"/>
      <c r="FHL201" s="145"/>
      <c r="FID201" s="145"/>
      <c r="FIE201" s="145"/>
      <c r="FIH201" s="145"/>
      <c r="FIK201" s="145"/>
      <c r="FIM201" s="145"/>
      <c r="FIO201" s="145"/>
      <c r="FIR201" s="145"/>
      <c r="FIU201" s="145"/>
      <c r="FIX201" s="145"/>
      <c r="FJA201" s="145"/>
      <c r="FJD201" s="145"/>
      <c r="FJG201" s="145"/>
      <c r="FJJ201" s="145"/>
      <c r="FJM201" s="145"/>
      <c r="FJO201" s="145"/>
      <c r="FKB201" s="145"/>
      <c r="FKC201" s="145"/>
      <c r="FKD201" s="145"/>
      <c r="FKE201" s="145"/>
      <c r="FKF201" s="145"/>
      <c r="FKG201" s="145"/>
      <c r="FKH201" s="145"/>
      <c r="FKI201" s="145"/>
      <c r="FKJ201" s="145"/>
      <c r="FKK201" s="145"/>
      <c r="FKL201" s="145"/>
      <c r="FKM201" s="145"/>
      <c r="FKN201" s="145"/>
      <c r="FKO201" s="145"/>
      <c r="FKS201" s="145"/>
      <c r="FKU201" s="145"/>
      <c r="FKV201" s="145"/>
      <c r="FKW201" s="145"/>
      <c r="FKX201" s="145"/>
      <c r="FLA201" s="145"/>
      <c r="FLC201" s="145"/>
      <c r="FLD201" s="145"/>
      <c r="FLE201" s="145"/>
      <c r="FLF201" s="145"/>
      <c r="FLG201" s="145"/>
      <c r="FLH201" s="145"/>
      <c r="FLI201" s="145"/>
      <c r="FLJ201" s="145"/>
      <c r="FLK201" s="145"/>
      <c r="FLL201" s="145"/>
      <c r="FLM201" s="145"/>
      <c r="FLN201" s="145"/>
      <c r="FLO201" s="145"/>
      <c r="FLR201" s="145"/>
      <c r="FLU201" s="145"/>
      <c r="FLX201" s="145"/>
      <c r="FMA201" s="145"/>
      <c r="FMD201" s="145"/>
      <c r="FMP201" s="145"/>
      <c r="FMS201" s="145"/>
      <c r="FMV201" s="145"/>
      <c r="FMY201" s="145"/>
      <c r="FNH201" s="145"/>
      <c r="FNN201" s="145"/>
      <c r="FNQ201" s="145"/>
      <c r="FNT201" s="145"/>
      <c r="FNW201" s="145"/>
      <c r="FOC201" s="145"/>
      <c r="FOF201" s="145"/>
      <c r="FOL201" s="145"/>
      <c r="FON201" s="145"/>
      <c r="FOO201" s="145"/>
      <c r="FOQ201" s="145"/>
      <c r="FOT201" s="145"/>
      <c r="FOW201" s="145"/>
      <c r="FOZ201" s="145"/>
      <c r="FPH201" s="145"/>
      <c r="FPM201" s="145"/>
      <c r="FPV201" s="145"/>
      <c r="FPY201" s="145"/>
      <c r="FQG201" s="145"/>
      <c r="FRC201" s="145"/>
      <c r="FRD201" s="145"/>
      <c r="FRE201" s="145"/>
      <c r="FRF201" s="145"/>
      <c r="FRG201" s="145"/>
      <c r="FRH201" s="145"/>
      <c r="FRZ201" s="145"/>
      <c r="FSA201" s="145"/>
      <c r="FSD201" s="145"/>
      <c r="FSG201" s="145"/>
      <c r="FSI201" s="145"/>
      <c r="FSK201" s="145"/>
      <c r="FSN201" s="145"/>
      <c r="FSQ201" s="145"/>
      <c r="FST201" s="145"/>
      <c r="FSW201" s="145"/>
      <c r="FSZ201" s="145"/>
      <c r="FTC201" s="145"/>
      <c r="FTF201" s="145"/>
      <c r="FTI201" s="145"/>
      <c r="FTK201" s="145"/>
      <c r="FTX201" s="145"/>
      <c r="FTY201" s="145"/>
      <c r="FTZ201" s="145"/>
      <c r="FUA201" s="145"/>
      <c r="FUB201" s="145"/>
      <c r="FUC201" s="145"/>
      <c r="FUD201" s="145"/>
      <c r="FUE201" s="145"/>
      <c r="FUF201" s="145"/>
      <c r="FUG201" s="145"/>
      <c r="FUH201" s="145"/>
      <c r="FUI201" s="145"/>
      <c r="FUJ201" s="145"/>
      <c r="FUK201" s="145"/>
      <c r="FUO201" s="145"/>
      <c r="FUQ201" s="145"/>
      <c r="FUR201" s="145"/>
      <c r="FUS201" s="145"/>
      <c r="FUT201" s="145"/>
      <c r="FUW201" s="145"/>
      <c r="FUY201" s="145"/>
      <c r="FUZ201" s="145"/>
      <c r="FVA201" s="145"/>
      <c r="FVB201" s="145"/>
      <c r="FVC201" s="145"/>
      <c r="FVD201" s="145"/>
      <c r="FVE201" s="145"/>
      <c r="FVF201" s="145"/>
      <c r="FVG201" s="145"/>
      <c r="FVH201" s="145"/>
      <c r="FVI201" s="145"/>
      <c r="FVJ201" s="145"/>
      <c r="FVK201" s="145"/>
      <c r="FVN201" s="145"/>
      <c r="FVQ201" s="145"/>
      <c r="FVT201" s="145"/>
      <c r="FVW201" s="145"/>
      <c r="FVZ201" s="145"/>
      <c r="FWL201" s="145"/>
      <c r="FWO201" s="145"/>
      <c r="FWR201" s="145"/>
      <c r="FWU201" s="145"/>
      <c r="FXD201" s="145"/>
      <c r="FXJ201" s="145"/>
      <c r="FXM201" s="145"/>
      <c r="FXP201" s="145"/>
      <c r="FXS201" s="145"/>
      <c r="FXY201" s="145"/>
      <c r="FYB201" s="145"/>
      <c r="FYH201" s="145"/>
      <c r="FYJ201" s="145"/>
      <c r="FYK201" s="145"/>
      <c r="FYM201" s="145"/>
      <c r="FYP201" s="145"/>
      <c r="FYS201" s="145"/>
      <c r="FYV201" s="145"/>
      <c r="FZD201" s="145"/>
      <c r="FZI201" s="145"/>
      <c r="FZR201" s="145"/>
      <c r="FZU201" s="145"/>
      <c r="GAC201" s="145"/>
      <c r="GAY201" s="145"/>
      <c r="GAZ201" s="145"/>
      <c r="GBA201" s="145"/>
      <c r="GBB201" s="145"/>
      <c r="GBC201" s="145"/>
      <c r="GBD201" s="145"/>
      <c r="GBV201" s="145"/>
      <c r="GBW201" s="145"/>
      <c r="GBZ201" s="145"/>
      <c r="GCC201" s="145"/>
      <c r="GCE201" s="145"/>
      <c r="GCG201" s="145"/>
      <c r="GCJ201" s="145"/>
      <c r="GCM201" s="145"/>
      <c r="GCP201" s="145"/>
      <c r="GCS201" s="145"/>
      <c r="GCV201" s="145"/>
      <c r="GCY201" s="145"/>
      <c r="GDB201" s="145"/>
      <c r="GDE201" s="145"/>
      <c r="GDG201" s="145"/>
      <c r="GDT201" s="145"/>
      <c r="GDU201" s="145"/>
      <c r="GDV201" s="145"/>
      <c r="GDW201" s="145"/>
      <c r="GDX201" s="145"/>
      <c r="GDY201" s="145"/>
      <c r="GDZ201" s="145"/>
      <c r="GEA201" s="145"/>
      <c r="GEB201" s="145"/>
      <c r="GEC201" s="145"/>
      <c r="GED201" s="145"/>
      <c r="GEE201" s="145"/>
      <c r="GEF201" s="145"/>
      <c r="GEG201" s="145"/>
      <c r="GEK201" s="145"/>
      <c r="GEM201" s="145"/>
      <c r="GEN201" s="145"/>
      <c r="GEO201" s="145"/>
      <c r="GEP201" s="145"/>
      <c r="GES201" s="145"/>
      <c r="GEU201" s="145"/>
      <c r="GEV201" s="145"/>
      <c r="GEW201" s="145"/>
      <c r="GEX201" s="145"/>
      <c r="GEY201" s="145"/>
      <c r="GEZ201" s="145"/>
      <c r="GFA201" s="145"/>
      <c r="GFB201" s="145"/>
      <c r="GFC201" s="145"/>
      <c r="GFD201" s="145"/>
      <c r="GFE201" s="145"/>
      <c r="GFF201" s="145"/>
      <c r="GFG201" s="145"/>
      <c r="GFJ201" s="145"/>
      <c r="GFM201" s="145"/>
      <c r="GFP201" s="145"/>
      <c r="GFS201" s="145"/>
      <c r="GFV201" s="145"/>
      <c r="GGH201" s="145"/>
      <c r="GGK201" s="145"/>
      <c r="GGN201" s="145"/>
      <c r="GGQ201" s="145"/>
      <c r="GGZ201" s="145"/>
      <c r="GHF201" s="145"/>
      <c r="GHI201" s="145"/>
      <c r="GHL201" s="145"/>
      <c r="GHO201" s="145"/>
      <c r="GHU201" s="145"/>
      <c r="GHX201" s="145"/>
      <c r="GID201" s="145"/>
      <c r="GIF201" s="145"/>
      <c r="GIG201" s="145"/>
      <c r="GII201" s="145"/>
      <c r="GIL201" s="145"/>
      <c r="GIO201" s="145"/>
      <c r="GIR201" s="145"/>
      <c r="GIZ201" s="145"/>
      <c r="GJE201" s="145"/>
      <c r="GJN201" s="145"/>
      <c r="GJQ201" s="145"/>
      <c r="GJY201" s="145"/>
      <c r="GKU201" s="145"/>
      <c r="GKV201" s="145"/>
      <c r="GKW201" s="145"/>
      <c r="GKX201" s="145"/>
      <c r="GKY201" s="145"/>
      <c r="GKZ201" s="145"/>
      <c r="GLR201" s="145"/>
      <c r="GLS201" s="145"/>
      <c r="GLV201" s="145"/>
      <c r="GLY201" s="145"/>
      <c r="GMA201" s="145"/>
      <c r="GMC201" s="145"/>
      <c r="GMF201" s="145"/>
      <c r="GMI201" s="145"/>
      <c r="GML201" s="145"/>
      <c r="GMO201" s="145"/>
      <c r="GMR201" s="145"/>
      <c r="GMU201" s="145"/>
      <c r="GMX201" s="145"/>
      <c r="GNA201" s="145"/>
      <c r="GNC201" s="145"/>
      <c r="GNP201" s="145"/>
      <c r="GNQ201" s="145"/>
      <c r="GNR201" s="145"/>
      <c r="GNS201" s="145"/>
      <c r="GNT201" s="145"/>
      <c r="GNU201" s="145"/>
      <c r="GNV201" s="145"/>
      <c r="GNW201" s="145"/>
      <c r="GNX201" s="145"/>
      <c r="GNY201" s="145"/>
      <c r="GNZ201" s="145"/>
      <c r="GOA201" s="145"/>
      <c r="GOB201" s="145"/>
      <c r="GOC201" s="145"/>
      <c r="GOG201" s="145"/>
      <c r="GOI201" s="145"/>
      <c r="GOJ201" s="145"/>
      <c r="GOK201" s="145"/>
      <c r="GOL201" s="145"/>
      <c r="GOO201" s="145"/>
      <c r="GOQ201" s="145"/>
      <c r="GOR201" s="145"/>
      <c r="GOS201" s="145"/>
      <c r="GOT201" s="145"/>
      <c r="GOU201" s="145"/>
      <c r="GOV201" s="145"/>
      <c r="GOW201" s="145"/>
      <c r="GOX201" s="145"/>
      <c r="GOY201" s="145"/>
      <c r="GOZ201" s="145"/>
      <c r="GPA201" s="145"/>
      <c r="GPB201" s="145"/>
      <c r="GPC201" s="145"/>
      <c r="GPF201" s="145"/>
      <c r="GPI201" s="145"/>
      <c r="GPL201" s="145"/>
      <c r="GPO201" s="145"/>
      <c r="GPR201" s="145"/>
      <c r="GQD201" s="145"/>
      <c r="GQG201" s="145"/>
      <c r="GQJ201" s="145"/>
      <c r="GQM201" s="145"/>
      <c r="GQV201" s="145"/>
      <c r="GRB201" s="145"/>
      <c r="GRE201" s="145"/>
      <c r="GRH201" s="145"/>
      <c r="GRK201" s="145"/>
      <c r="GRQ201" s="145"/>
      <c r="GRT201" s="145"/>
      <c r="GRZ201" s="145"/>
      <c r="GSB201" s="145"/>
      <c r="GSC201" s="145"/>
      <c r="GSE201" s="145"/>
      <c r="GSH201" s="145"/>
      <c r="GSK201" s="145"/>
      <c r="GSN201" s="145"/>
      <c r="GSV201" s="145"/>
      <c r="GTA201" s="145"/>
      <c r="GTJ201" s="145"/>
      <c r="GTM201" s="145"/>
      <c r="GTU201" s="145"/>
      <c r="GUQ201" s="145"/>
      <c r="GUR201" s="145"/>
      <c r="GUS201" s="145"/>
      <c r="GUT201" s="145"/>
      <c r="GUU201" s="145"/>
      <c r="GUV201" s="145"/>
      <c r="GVN201" s="145"/>
      <c r="GVO201" s="145"/>
      <c r="GVR201" s="145"/>
      <c r="GVU201" s="145"/>
      <c r="GVW201" s="145"/>
      <c r="GVY201" s="145"/>
      <c r="GWB201" s="145"/>
      <c r="GWE201" s="145"/>
      <c r="GWH201" s="145"/>
      <c r="GWK201" s="145"/>
      <c r="GWN201" s="145"/>
      <c r="GWQ201" s="145"/>
      <c r="GWT201" s="145"/>
      <c r="GWW201" s="145"/>
      <c r="GWY201" s="145"/>
      <c r="GXL201" s="145"/>
      <c r="GXM201" s="145"/>
      <c r="GXN201" s="145"/>
      <c r="GXO201" s="145"/>
      <c r="GXP201" s="145"/>
      <c r="GXQ201" s="145"/>
      <c r="GXR201" s="145"/>
      <c r="GXS201" s="145"/>
      <c r="GXT201" s="145"/>
      <c r="GXU201" s="145"/>
      <c r="GXV201" s="145"/>
      <c r="GXW201" s="145"/>
      <c r="GXX201" s="145"/>
      <c r="GXY201" s="145"/>
      <c r="GYC201" s="145"/>
      <c r="GYE201" s="145"/>
      <c r="GYF201" s="145"/>
      <c r="GYG201" s="145"/>
      <c r="GYH201" s="145"/>
      <c r="GYK201" s="145"/>
      <c r="GYM201" s="145"/>
      <c r="GYN201" s="145"/>
      <c r="GYO201" s="145"/>
      <c r="GYP201" s="145"/>
      <c r="GYQ201" s="145"/>
      <c r="GYR201" s="145"/>
      <c r="GYS201" s="145"/>
      <c r="GYT201" s="145"/>
      <c r="GYU201" s="145"/>
      <c r="GYV201" s="145"/>
      <c r="GYW201" s="145"/>
      <c r="GYX201" s="145"/>
      <c r="GYY201" s="145"/>
      <c r="GZB201" s="145"/>
      <c r="GZE201" s="145"/>
      <c r="GZH201" s="145"/>
      <c r="GZK201" s="145"/>
      <c r="GZN201" s="145"/>
      <c r="GZZ201" s="145"/>
      <c r="HAC201" s="145"/>
      <c r="HAF201" s="145"/>
      <c r="HAI201" s="145"/>
      <c r="HAR201" s="145"/>
      <c r="HAX201" s="145"/>
      <c r="HBA201" s="145"/>
      <c r="HBD201" s="145"/>
      <c r="HBG201" s="145"/>
      <c r="HBM201" s="145"/>
      <c r="HBP201" s="145"/>
      <c r="HBV201" s="145"/>
      <c r="HBX201" s="145"/>
      <c r="HBY201" s="145"/>
      <c r="HCA201" s="145"/>
      <c r="HCD201" s="145"/>
      <c r="HCG201" s="145"/>
      <c r="HCJ201" s="145"/>
      <c r="HCR201" s="145"/>
      <c r="HCW201" s="145"/>
      <c r="HDF201" s="145"/>
      <c r="HDI201" s="145"/>
      <c r="HDQ201" s="145"/>
      <c r="HEM201" s="145"/>
      <c r="HEN201" s="145"/>
      <c r="HEO201" s="145"/>
      <c r="HEP201" s="145"/>
      <c r="HEQ201" s="145"/>
      <c r="HER201" s="145"/>
      <c r="HFJ201" s="145"/>
      <c r="HFK201" s="145"/>
      <c r="HFN201" s="145"/>
      <c r="HFQ201" s="145"/>
      <c r="HFS201" s="145"/>
      <c r="HFU201" s="145"/>
      <c r="HFX201" s="145"/>
      <c r="HGA201" s="145"/>
      <c r="HGD201" s="145"/>
      <c r="HGG201" s="145"/>
      <c r="HGJ201" s="145"/>
      <c r="HGM201" s="145"/>
      <c r="HGP201" s="145"/>
      <c r="HGS201" s="145"/>
      <c r="HGU201" s="145"/>
      <c r="HHH201" s="145"/>
      <c r="HHI201" s="145"/>
      <c r="HHJ201" s="145"/>
      <c r="HHK201" s="145"/>
      <c r="HHL201" s="145"/>
      <c r="HHM201" s="145"/>
      <c r="HHN201" s="145"/>
      <c r="HHO201" s="145"/>
      <c r="HHP201" s="145"/>
      <c r="HHQ201" s="145"/>
      <c r="HHR201" s="145"/>
      <c r="HHS201" s="145"/>
      <c r="HHT201" s="145"/>
      <c r="HHU201" s="145"/>
      <c r="HHY201" s="145"/>
      <c r="HIA201" s="145"/>
      <c r="HIB201" s="145"/>
      <c r="HIC201" s="145"/>
      <c r="HID201" s="145"/>
      <c r="HIG201" s="145"/>
      <c r="HII201" s="145"/>
      <c r="HIJ201" s="145"/>
      <c r="HIK201" s="145"/>
      <c r="HIL201" s="145"/>
      <c r="HIM201" s="145"/>
      <c r="HIN201" s="145"/>
      <c r="HIO201" s="145"/>
      <c r="HIP201" s="145"/>
      <c r="HIQ201" s="145"/>
      <c r="HIR201" s="145"/>
      <c r="HIS201" s="145"/>
      <c r="HIT201" s="145"/>
      <c r="HIU201" s="145"/>
      <c r="HIX201" s="145"/>
      <c r="HJA201" s="145"/>
      <c r="HJD201" s="145"/>
      <c r="HJG201" s="145"/>
      <c r="HJJ201" s="145"/>
      <c r="HJV201" s="145"/>
      <c r="HJY201" s="145"/>
      <c r="HKB201" s="145"/>
      <c r="HKE201" s="145"/>
      <c r="HKN201" s="145"/>
      <c r="HKT201" s="145"/>
      <c r="HKW201" s="145"/>
      <c r="HKZ201" s="145"/>
      <c r="HLC201" s="145"/>
      <c r="HLI201" s="145"/>
      <c r="HLL201" s="145"/>
      <c r="HLR201" s="145"/>
      <c r="HLT201" s="145"/>
      <c r="HLU201" s="145"/>
      <c r="HLW201" s="145"/>
      <c r="HLZ201" s="145"/>
      <c r="HMC201" s="145"/>
      <c r="HMF201" s="145"/>
      <c r="HMN201" s="145"/>
      <c r="HMS201" s="145"/>
      <c r="HNB201" s="145"/>
      <c r="HNE201" s="145"/>
      <c r="HNM201" s="145"/>
      <c r="HOI201" s="145"/>
      <c r="HOJ201" s="145"/>
      <c r="HOK201" s="145"/>
      <c r="HOL201" s="145"/>
      <c r="HOM201" s="145"/>
      <c r="HON201" s="145"/>
      <c r="HPF201" s="145"/>
      <c r="HPG201" s="145"/>
      <c r="HPJ201" s="145"/>
      <c r="HPM201" s="145"/>
      <c r="HPO201" s="145"/>
      <c r="HPQ201" s="145"/>
      <c r="HPT201" s="145"/>
      <c r="HPW201" s="145"/>
      <c r="HPZ201" s="145"/>
      <c r="HQC201" s="145"/>
      <c r="HQF201" s="145"/>
      <c r="HQI201" s="145"/>
      <c r="HQL201" s="145"/>
      <c r="HQO201" s="145"/>
      <c r="HQQ201" s="145"/>
      <c r="HRD201" s="145"/>
      <c r="HRE201" s="145"/>
      <c r="HRF201" s="145"/>
      <c r="HRG201" s="145"/>
      <c r="HRH201" s="145"/>
      <c r="HRI201" s="145"/>
      <c r="HRJ201" s="145"/>
      <c r="HRK201" s="145"/>
      <c r="HRL201" s="145"/>
      <c r="HRM201" s="145"/>
      <c r="HRN201" s="145"/>
      <c r="HRO201" s="145"/>
      <c r="HRP201" s="145"/>
      <c r="HRQ201" s="145"/>
      <c r="HRU201" s="145"/>
      <c r="HRW201" s="145"/>
      <c r="HRX201" s="145"/>
      <c r="HRY201" s="145"/>
      <c r="HRZ201" s="145"/>
      <c r="HSC201" s="145"/>
      <c r="HSE201" s="145"/>
      <c r="HSF201" s="145"/>
      <c r="HSG201" s="145"/>
      <c r="HSH201" s="145"/>
      <c r="HSI201" s="145"/>
      <c r="HSJ201" s="145"/>
      <c r="HSK201" s="145"/>
      <c r="HSL201" s="145"/>
      <c r="HSM201" s="145"/>
      <c r="HSN201" s="145"/>
      <c r="HSO201" s="145"/>
      <c r="HSP201" s="145"/>
      <c r="HSQ201" s="145"/>
      <c r="HST201" s="145"/>
      <c r="HSW201" s="145"/>
      <c r="HSZ201" s="145"/>
      <c r="HTC201" s="145"/>
      <c r="HTF201" s="145"/>
      <c r="HTR201" s="145"/>
      <c r="HTU201" s="145"/>
      <c r="HTX201" s="145"/>
      <c r="HUA201" s="145"/>
      <c r="HUJ201" s="145"/>
      <c r="HUP201" s="145"/>
      <c r="HUS201" s="145"/>
      <c r="HUV201" s="145"/>
      <c r="HUY201" s="145"/>
      <c r="HVE201" s="145"/>
      <c r="HVH201" s="145"/>
      <c r="HVN201" s="145"/>
      <c r="HVP201" s="145"/>
      <c r="HVQ201" s="145"/>
      <c r="HVS201" s="145"/>
      <c r="HVV201" s="145"/>
      <c r="HVY201" s="145"/>
      <c r="HWB201" s="145"/>
      <c r="HWJ201" s="145"/>
      <c r="HWO201" s="145"/>
      <c r="HWX201" s="145"/>
      <c r="HXA201" s="145"/>
      <c r="HXI201" s="145"/>
      <c r="HYE201" s="145"/>
      <c r="HYF201" s="145"/>
      <c r="HYG201" s="145"/>
      <c r="HYH201" s="145"/>
      <c r="HYI201" s="145"/>
      <c r="HYJ201" s="145"/>
      <c r="HZB201" s="145"/>
      <c r="HZC201" s="145"/>
      <c r="HZF201" s="145"/>
      <c r="HZI201" s="145"/>
      <c r="HZK201" s="145"/>
      <c r="HZM201" s="145"/>
      <c r="HZP201" s="145"/>
      <c r="HZS201" s="145"/>
      <c r="HZV201" s="145"/>
      <c r="HZY201" s="145"/>
      <c r="IAB201" s="145"/>
      <c r="IAE201" s="145"/>
      <c r="IAH201" s="145"/>
      <c r="IAK201" s="145"/>
      <c r="IAM201" s="145"/>
      <c r="IAZ201" s="145"/>
      <c r="IBA201" s="145"/>
      <c r="IBB201" s="145"/>
      <c r="IBC201" s="145"/>
      <c r="IBD201" s="145"/>
      <c r="IBE201" s="145"/>
      <c r="IBF201" s="145"/>
      <c r="IBG201" s="145"/>
      <c r="IBH201" s="145"/>
      <c r="IBI201" s="145"/>
      <c r="IBJ201" s="145"/>
      <c r="IBK201" s="145"/>
      <c r="IBL201" s="145"/>
      <c r="IBM201" s="145"/>
      <c r="IBQ201" s="145"/>
      <c r="IBS201" s="145"/>
      <c r="IBT201" s="145"/>
      <c r="IBU201" s="145"/>
      <c r="IBV201" s="145"/>
      <c r="IBY201" s="145"/>
      <c r="ICA201" s="145"/>
      <c r="ICB201" s="145"/>
      <c r="ICC201" s="145"/>
      <c r="ICD201" s="145"/>
      <c r="ICE201" s="145"/>
      <c r="ICF201" s="145"/>
      <c r="ICG201" s="145"/>
      <c r="ICH201" s="145"/>
      <c r="ICI201" s="145"/>
      <c r="ICJ201" s="145"/>
      <c r="ICK201" s="145"/>
      <c r="ICL201" s="145"/>
      <c r="ICM201" s="145"/>
      <c r="ICP201" s="145"/>
      <c r="ICS201" s="145"/>
      <c r="ICV201" s="145"/>
      <c r="ICY201" s="145"/>
      <c r="IDB201" s="145"/>
      <c r="IDN201" s="145"/>
      <c r="IDQ201" s="145"/>
      <c r="IDT201" s="145"/>
      <c r="IDW201" s="145"/>
      <c r="IEF201" s="145"/>
      <c r="IEL201" s="145"/>
      <c r="IEO201" s="145"/>
      <c r="IER201" s="145"/>
      <c r="IEU201" s="145"/>
      <c r="IFA201" s="145"/>
      <c r="IFD201" s="145"/>
      <c r="IFJ201" s="145"/>
      <c r="IFL201" s="145"/>
      <c r="IFM201" s="145"/>
      <c r="IFO201" s="145"/>
      <c r="IFR201" s="145"/>
      <c r="IFU201" s="145"/>
      <c r="IFX201" s="145"/>
      <c r="IGF201" s="145"/>
      <c r="IGK201" s="145"/>
      <c r="IGT201" s="145"/>
      <c r="IGW201" s="145"/>
      <c r="IHE201" s="145"/>
      <c r="IIA201" s="145"/>
      <c r="IIB201" s="145"/>
      <c r="IIC201" s="145"/>
      <c r="IID201" s="145"/>
      <c r="IIE201" s="145"/>
      <c r="IIF201" s="145"/>
      <c r="IIX201" s="145"/>
      <c r="IIY201" s="145"/>
      <c r="IJB201" s="145"/>
      <c r="IJE201" s="145"/>
      <c r="IJG201" s="145"/>
      <c r="IJI201" s="145"/>
      <c r="IJL201" s="145"/>
      <c r="IJO201" s="145"/>
      <c r="IJR201" s="145"/>
      <c r="IJU201" s="145"/>
      <c r="IJX201" s="145"/>
      <c r="IKA201" s="145"/>
      <c r="IKD201" s="145"/>
      <c r="IKG201" s="145"/>
      <c r="IKI201" s="145"/>
      <c r="IKV201" s="145"/>
      <c r="IKW201" s="145"/>
      <c r="IKX201" s="145"/>
      <c r="IKY201" s="145"/>
      <c r="IKZ201" s="145"/>
      <c r="ILA201" s="145"/>
      <c r="ILB201" s="145"/>
      <c r="ILC201" s="145"/>
      <c r="ILD201" s="145"/>
      <c r="ILE201" s="145"/>
      <c r="ILF201" s="145"/>
      <c r="ILG201" s="145"/>
      <c r="ILH201" s="145"/>
      <c r="ILI201" s="145"/>
      <c r="ILM201" s="145"/>
      <c r="ILO201" s="145"/>
      <c r="ILP201" s="145"/>
      <c r="ILQ201" s="145"/>
      <c r="ILR201" s="145"/>
      <c r="ILU201" s="145"/>
      <c r="ILW201" s="145"/>
      <c r="ILX201" s="145"/>
      <c r="ILY201" s="145"/>
      <c r="ILZ201" s="145"/>
      <c r="IMA201" s="145"/>
      <c r="IMB201" s="145"/>
      <c r="IMC201" s="145"/>
      <c r="IMD201" s="145"/>
      <c r="IME201" s="145"/>
      <c r="IMF201" s="145"/>
      <c r="IMG201" s="145"/>
      <c r="IMH201" s="145"/>
      <c r="IMI201" s="145"/>
      <c r="IML201" s="145"/>
      <c r="IMO201" s="145"/>
      <c r="IMR201" s="145"/>
      <c r="IMU201" s="145"/>
      <c r="IMX201" s="145"/>
      <c r="INJ201" s="145"/>
      <c r="INM201" s="145"/>
      <c r="INP201" s="145"/>
      <c r="INS201" s="145"/>
      <c r="IOB201" s="145"/>
      <c r="IOH201" s="145"/>
      <c r="IOK201" s="145"/>
      <c r="ION201" s="145"/>
      <c r="IOQ201" s="145"/>
      <c r="IOW201" s="145"/>
      <c r="IOZ201" s="145"/>
      <c r="IPF201" s="145"/>
      <c r="IPH201" s="145"/>
      <c r="IPI201" s="145"/>
      <c r="IPK201" s="145"/>
      <c r="IPN201" s="145"/>
      <c r="IPQ201" s="145"/>
      <c r="IPT201" s="145"/>
      <c r="IQB201" s="145"/>
      <c r="IQG201" s="145"/>
      <c r="IQP201" s="145"/>
      <c r="IQS201" s="145"/>
      <c r="IRA201" s="145"/>
      <c r="IRW201" s="145"/>
      <c r="IRX201" s="145"/>
      <c r="IRY201" s="145"/>
      <c r="IRZ201" s="145"/>
      <c r="ISA201" s="145"/>
      <c r="ISB201" s="145"/>
      <c r="IST201" s="145"/>
      <c r="ISU201" s="145"/>
      <c r="ISX201" s="145"/>
      <c r="ITA201" s="145"/>
      <c r="ITC201" s="145"/>
      <c r="ITE201" s="145"/>
      <c r="ITH201" s="145"/>
      <c r="ITK201" s="145"/>
      <c r="ITN201" s="145"/>
      <c r="ITQ201" s="145"/>
      <c r="ITT201" s="145"/>
      <c r="ITW201" s="145"/>
      <c r="ITZ201" s="145"/>
      <c r="IUC201" s="145"/>
      <c r="IUE201" s="145"/>
      <c r="IUR201" s="145"/>
      <c r="IUS201" s="145"/>
      <c r="IUT201" s="145"/>
      <c r="IUU201" s="145"/>
      <c r="IUV201" s="145"/>
      <c r="IUW201" s="145"/>
      <c r="IUX201" s="145"/>
      <c r="IUY201" s="145"/>
      <c r="IUZ201" s="145"/>
      <c r="IVA201" s="145"/>
      <c r="IVB201" s="145"/>
      <c r="IVC201" s="145"/>
      <c r="IVD201" s="145"/>
      <c r="IVE201" s="145"/>
      <c r="IVI201" s="145"/>
      <c r="IVK201" s="145"/>
      <c r="IVL201" s="145"/>
      <c r="IVM201" s="145"/>
      <c r="IVN201" s="145"/>
      <c r="IVQ201" s="145"/>
      <c r="IVS201" s="145"/>
      <c r="IVT201" s="145"/>
      <c r="IVU201" s="145"/>
      <c r="IVV201" s="145"/>
      <c r="IVW201" s="145"/>
      <c r="IVX201" s="145"/>
      <c r="IVY201" s="145"/>
      <c r="IVZ201" s="145"/>
      <c r="IWA201" s="145"/>
      <c r="IWB201" s="145"/>
      <c r="IWC201" s="145"/>
      <c r="IWD201" s="145"/>
      <c r="IWE201" s="145"/>
      <c r="IWH201" s="145"/>
      <c r="IWK201" s="145"/>
      <c r="IWN201" s="145"/>
      <c r="IWQ201" s="145"/>
      <c r="IWT201" s="145"/>
      <c r="IXF201" s="145"/>
      <c r="IXI201" s="145"/>
      <c r="IXL201" s="145"/>
      <c r="IXO201" s="145"/>
      <c r="IXX201" s="145"/>
      <c r="IYD201" s="145"/>
      <c r="IYG201" s="145"/>
      <c r="IYJ201" s="145"/>
      <c r="IYM201" s="145"/>
      <c r="IYS201" s="145"/>
      <c r="IYV201" s="145"/>
      <c r="IZB201" s="145"/>
      <c r="IZD201" s="145"/>
      <c r="IZE201" s="145"/>
      <c r="IZG201" s="145"/>
      <c r="IZJ201" s="145"/>
      <c r="IZM201" s="145"/>
      <c r="IZP201" s="145"/>
      <c r="IZX201" s="145"/>
      <c r="JAC201" s="145"/>
      <c r="JAL201" s="145"/>
      <c r="JAO201" s="145"/>
      <c r="JAW201" s="145"/>
      <c r="JBS201" s="145"/>
      <c r="JBT201" s="145"/>
      <c r="JBU201" s="145"/>
      <c r="JBV201" s="145"/>
      <c r="JBW201" s="145"/>
      <c r="JBX201" s="145"/>
      <c r="JCP201" s="145"/>
      <c r="JCQ201" s="145"/>
      <c r="JCT201" s="145"/>
      <c r="JCW201" s="145"/>
      <c r="JCY201" s="145"/>
      <c r="JDA201" s="145"/>
      <c r="JDD201" s="145"/>
      <c r="JDG201" s="145"/>
      <c r="JDJ201" s="145"/>
      <c r="JDM201" s="145"/>
      <c r="JDP201" s="145"/>
      <c r="JDS201" s="145"/>
      <c r="JDV201" s="145"/>
      <c r="JDY201" s="145"/>
      <c r="JEA201" s="145"/>
      <c r="JEN201" s="145"/>
      <c r="JEO201" s="145"/>
      <c r="JEP201" s="145"/>
      <c r="JEQ201" s="145"/>
      <c r="JER201" s="145"/>
      <c r="JES201" s="145"/>
      <c r="JET201" s="145"/>
      <c r="JEU201" s="145"/>
      <c r="JEV201" s="145"/>
      <c r="JEW201" s="145"/>
      <c r="JEX201" s="145"/>
      <c r="JEY201" s="145"/>
      <c r="JEZ201" s="145"/>
      <c r="JFA201" s="145"/>
      <c r="JFE201" s="145"/>
      <c r="JFG201" s="145"/>
      <c r="JFH201" s="145"/>
      <c r="JFI201" s="145"/>
      <c r="JFJ201" s="145"/>
      <c r="JFM201" s="145"/>
      <c r="JFO201" s="145"/>
      <c r="JFP201" s="145"/>
      <c r="JFQ201" s="145"/>
      <c r="JFR201" s="145"/>
      <c r="JFS201" s="145"/>
      <c r="JFT201" s="145"/>
      <c r="JFU201" s="145"/>
      <c r="JFV201" s="145"/>
      <c r="JFW201" s="145"/>
      <c r="JFX201" s="145"/>
      <c r="JFY201" s="145"/>
      <c r="JFZ201" s="145"/>
      <c r="JGA201" s="145"/>
      <c r="JGD201" s="145"/>
      <c r="JGG201" s="145"/>
      <c r="JGJ201" s="145"/>
      <c r="JGM201" s="145"/>
      <c r="JGP201" s="145"/>
      <c r="JHB201" s="145"/>
      <c r="JHE201" s="145"/>
      <c r="JHH201" s="145"/>
      <c r="JHK201" s="145"/>
      <c r="JHT201" s="145"/>
      <c r="JHZ201" s="145"/>
      <c r="JIC201" s="145"/>
      <c r="JIF201" s="145"/>
      <c r="JII201" s="145"/>
      <c r="JIO201" s="145"/>
      <c r="JIR201" s="145"/>
      <c r="JIX201" s="145"/>
      <c r="JIZ201" s="145"/>
      <c r="JJA201" s="145"/>
      <c r="JJC201" s="145"/>
      <c r="JJF201" s="145"/>
      <c r="JJI201" s="145"/>
      <c r="JJL201" s="145"/>
      <c r="JJT201" s="145"/>
      <c r="JJY201" s="145"/>
      <c r="JKH201" s="145"/>
      <c r="JKK201" s="145"/>
      <c r="JKS201" s="145"/>
      <c r="JLO201" s="145"/>
      <c r="JLP201" s="145"/>
      <c r="JLQ201" s="145"/>
      <c r="JLR201" s="145"/>
      <c r="JLS201" s="145"/>
      <c r="JLT201" s="145"/>
      <c r="JML201" s="145"/>
      <c r="JMM201" s="145"/>
      <c r="JMP201" s="145"/>
      <c r="JMS201" s="145"/>
      <c r="JMU201" s="145"/>
      <c r="JMW201" s="145"/>
      <c r="JMZ201" s="145"/>
      <c r="JNC201" s="145"/>
      <c r="JNF201" s="145"/>
      <c r="JNI201" s="145"/>
      <c r="JNL201" s="145"/>
      <c r="JNO201" s="145"/>
      <c r="JNR201" s="145"/>
      <c r="JNU201" s="145"/>
      <c r="JNW201" s="145"/>
      <c r="JOJ201" s="145"/>
      <c r="JOK201" s="145"/>
      <c r="JOL201" s="145"/>
      <c r="JOM201" s="145"/>
      <c r="JON201" s="145"/>
      <c r="JOO201" s="145"/>
      <c r="JOP201" s="145"/>
      <c r="JOQ201" s="145"/>
      <c r="JOR201" s="145"/>
      <c r="JOS201" s="145"/>
      <c r="JOT201" s="145"/>
      <c r="JOU201" s="145"/>
      <c r="JOV201" s="145"/>
      <c r="JOW201" s="145"/>
      <c r="JPA201" s="145"/>
      <c r="JPC201" s="145"/>
      <c r="JPD201" s="145"/>
      <c r="JPE201" s="145"/>
      <c r="JPF201" s="145"/>
      <c r="JPI201" s="145"/>
      <c r="JPK201" s="145"/>
      <c r="JPL201" s="145"/>
      <c r="JPM201" s="145"/>
      <c r="JPN201" s="145"/>
      <c r="JPO201" s="145"/>
      <c r="JPP201" s="145"/>
      <c r="JPQ201" s="145"/>
      <c r="JPR201" s="145"/>
      <c r="JPS201" s="145"/>
      <c r="JPT201" s="145"/>
      <c r="JPU201" s="145"/>
      <c r="JPV201" s="145"/>
      <c r="JPW201" s="145"/>
      <c r="JPZ201" s="145"/>
      <c r="JQC201" s="145"/>
      <c r="JQF201" s="145"/>
      <c r="JQI201" s="145"/>
      <c r="JQL201" s="145"/>
      <c r="JQX201" s="145"/>
      <c r="JRA201" s="145"/>
      <c r="JRD201" s="145"/>
      <c r="JRG201" s="145"/>
      <c r="JRP201" s="145"/>
      <c r="JRV201" s="145"/>
      <c r="JRY201" s="145"/>
      <c r="JSB201" s="145"/>
      <c r="JSE201" s="145"/>
      <c r="JSK201" s="145"/>
      <c r="JSN201" s="145"/>
      <c r="JST201" s="145"/>
      <c r="JSV201" s="145"/>
      <c r="JSW201" s="145"/>
      <c r="JSY201" s="145"/>
      <c r="JTB201" s="145"/>
      <c r="JTE201" s="145"/>
      <c r="JTH201" s="145"/>
      <c r="JTP201" s="145"/>
      <c r="JTU201" s="145"/>
      <c r="JUD201" s="145"/>
      <c r="JUG201" s="145"/>
      <c r="JUO201" s="145"/>
      <c r="JVK201" s="145"/>
      <c r="JVL201" s="145"/>
      <c r="JVM201" s="145"/>
      <c r="JVN201" s="145"/>
      <c r="JVO201" s="145"/>
      <c r="JVP201" s="145"/>
      <c r="JWH201" s="145"/>
      <c r="JWI201" s="145"/>
      <c r="JWL201" s="145"/>
      <c r="JWO201" s="145"/>
      <c r="JWQ201" s="145"/>
      <c r="JWS201" s="145"/>
      <c r="JWV201" s="145"/>
      <c r="JWY201" s="145"/>
      <c r="JXB201" s="145"/>
      <c r="JXE201" s="145"/>
      <c r="JXH201" s="145"/>
      <c r="JXK201" s="145"/>
      <c r="JXN201" s="145"/>
      <c r="JXQ201" s="145"/>
      <c r="JXS201" s="145"/>
      <c r="JYF201" s="145"/>
      <c r="JYG201" s="145"/>
      <c r="JYH201" s="145"/>
      <c r="JYI201" s="145"/>
      <c r="JYJ201" s="145"/>
      <c r="JYK201" s="145"/>
      <c r="JYL201" s="145"/>
      <c r="JYM201" s="145"/>
      <c r="JYN201" s="145"/>
      <c r="JYO201" s="145"/>
      <c r="JYP201" s="145"/>
      <c r="JYQ201" s="145"/>
      <c r="JYR201" s="145"/>
      <c r="JYS201" s="145"/>
      <c r="JYW201" s="145"/>
      <c r="JYY201" s="145"/>
      <c r="JYZ201" s="145"/>
      <c r="JZA201" s="145"/>
      <c r="JZB201" s="145"/>
      <c r="JZE201" s="145"/>
      <c r="JZG201" s="145"/>
      <c r="JZH201" s="145"/>
      <c r="JZI201" s="145"/>
      <c r="JZJ201" s="145"/>
      <c r="JZK201" s="145"/>
      <c r="JZL201" s="145"/>
      <c r="JZM201" s="145"/>
      <c r="JZN201" s="145"/>
      <c r="JZO201" s="145"/>
      <c r="JZP201" s="145"/>
      <c r="JZQ201" s="145"/>
      <c r="JZR201" s="145"/>
      <c r="JZS201" s="145"/>
      <c r="JZV201" s="145"/>
      <c r="JZY201" s="145"/>
      <c r="KAB201" s="145"/>
      <c r="KAE201" s="145"/>
      <c r="KAH201" s="145"/>
      <c r="KAT201" s="145"/>
      <c r="KAW201" s="145"/>
      <c r="KAZ201" s="145"/>
      <c r="KBC201" s="145"/>
      <c r="KBL201" s="145"/>
      <c r="KBR201" s="145"/>
      <c r="KBU201" s="145"/>
      <c r="KBX201" s="145"/>
      <c r="KCA201" s="145"/>
      <c r="KCG201" s="145"/>
      <c r="KCJ201" s="145"/>
      <c r="KCP201" s="145"/>
      <c r="KCR201" s="145"/>
      <c r="KCS201" s="145"/>
      <c r="KCU201" s="145"/>
      <c r="KCX201" s="145"/>
      <c r="KDA201" s="145"/>
      <c r="KDD201" s="145"/>
      <c r="KDL201" s="145"/>
      <c r="KDQ201" s="145"/>
      <c r="KDZ201" s="145"/>
      <c r="KEC201" s="145"/>
      <c r="KEK201" s="145"/>
      <c r="KFG201" s="145"/>
      <c r="KFH201" s="145"/>
      <c r="KFI201" s="145"/>
      <c r="KFJ201" s="145"/>
      <c r="KFK201" s="145"/>
      <c r="KFL201" s="145"/>
      <c r="KGD201" s="145"/>
      <c r="KGE201" s="145"/>
      <c r="KGH201" s="145"/>
      <c r="KGK201" s="145"/>
      <c r="KGM201" s="145"/>
      <c r="KGO201" s="145"/>
      <c r="KGR201" s="145"/>
      <c r="KGU201" s="145"/>
      <c r="KGX201" s="145"/>
      <c r="KHA201" s="145"/>
      <c r="KHD201" s="145"/>
      <c r="KHG201" s="145"/>
      <c r="KHJ201" s="145"/>
      <c r="KHM201" s="145"/>
      <c r="KHO201" s="145"/>
      <c r="KIB201" s="145"/>
      <c r="KIC201" s="145"/>
      <c r="KID201" s="145"/>
      <c r="KIE201" s="145"/>
      <c r="KIF201" s="145"/>
      <c r="KIG201" s="145"/>
      <c r="KIH201" s="145"/>
      <c r="KII201" s="145"/>
      <c r="KIJ201" s="145"/>
      <c r="KIK201" s="145"/>
      <c r="KIL201" s="145"/>
      <c r="KIM201" s="145"/>
      <c r="KIN201" s="145"/>
      <c r="KIO201" s="145"/>
      <c r="KIS201" s="145"/>
      <c r="KIU201" s="145"/>
      <c r="KIV201" s="145"/>
      <c r="KIW201" s="145"/>
      <c r="KIX201" s="145"/>
      <c r="KJA201" s="145"/>
      <c r="KJC201" s="145"/>
      <c r="KJD201" s="145"/>
      <c r="KJE201" s="145"/>
      <c r="KJF201" s="145"/>
      <c r="KJG201" s="145"/>
      <c r="KJH201" s="145"/>
      <c r="KJI201" s="145"/>
      <c r="KJJ201" s="145"/>
      <c r="KJK201" s="145"/>
      <c r="KJL201" s="145"/>
      <c r="KJM201" s="145"/>
      <c r="KJN201" s="145"/>
      <c r="KJO201" s="145"/>
      <c r="KJR201" s="145"/>
      <c r="KJU201" s="145"/>
      <c r="KJX201" s="145"/>
      <c r="KKA201" s="145"/>
      <c r="KKD201" s="145"/>
      <c r="KKP201" s="145"/>
      <c r="KKS201" s="145"/>
      <c r="KKV201" s="145"/>
      <c r="KKY201" s="145"/>
      <c r="KLH201" s="145"/>
      <c r="KLN201" s="145"/>
      <c r="KLQ201" s="145"/>
      <c r="KLT201" s="145"/>
      <c r="KLW201" s="145"/>
      <c r="KMC201" s="145"/>
      <c r="KMF201" s="145"/>
      <c r="KML201" s="145"/>
      <c r="KMN201" s="145"/>
      <c r="KMO201" s="145"/>
      <c r="KMQ201" s="145"/>
      <c r="KMT201" s="145"/>
      <c r="KMW201" s="145"/>
      <c r="KMZ201" s="145"/>
      <c r="KNH201" s="145"/>
      <c r="KNM201" s="145"/>
      <c r="KNV201" s="145"/>
      <c r="KNY201" s="145"/>
      <c r="KOG201" s="145"/>
      <c r="KPC201" s="145"/>
      <c r="KPD201" s="145"/>
      <c r="KPE201" s="145"/>
      <c r="KPF201" s="145"/>
      <c r="KPG201" s="145"/>
      <c r="KPH201" s="145"/>
      <c r="KPZ201" s="145"/>
      <c r="KQA201" s="145"/>
      <c r="KQD201" s="145"/>
      <c r="KQG201" s="145"/>
      <c r="KQI201" s="145"/>
      <c r="KQK201" s="145"/>
      <c r="KQN201" s="145"/>
      <c r="KQQ201" s="145"/>
      <c r="KQT201" s="145"/>
      <c r="KQW201" s="145"/>
      <c r="KQZ201" s="145"/>
      <c r="KRC201" s="145"/>
      <c r="KRF201" s="145"/>
      <c r="KRI201" s="145"/>
      <c r="KRK201" s="145"/>
      <c r="KRX201" s="145"/>
      <c r="KRY201" s="145"/>
      <c r="KRZ201" s="145"/>
      <c r="KSA201" s="145"/>
      <c r="KSB201" s="145"/>
      <c r="KSC201" s="145"/>
      <c r="KSD201" s="145"/>
      <c r="KSE201" s="145"/>
      <c r="KSF201" s="145"/>
      <c r="KSG201" s="145"/>
      <c r="KSH201" s="145"/>
      <c r="KSI201" s="145"/>
      <c r="KSJ201" s="145"/>
      <c r="KSK201" s="145"/>
      <c r="KSO201" s="145"/>
      <c r="KSQ201" s="145"/>
      <c r="KSR201" s="145"/>
      <c r="KSS201" s="145"/>
      <c r="KST201" s="145"/>
      <c r="KSW201" s="145"/>
      <c r="KSY201" s="145"/>
      <c r="KSZ201" s="145"/>
      <c r="KTA201" s="145"/>
      <c r="KTB201" s="145"/>
      <c r="KTC201" s="145"/>
      <c r="KTD201" s="145"/>
      <c r="KTE201" s="145"/>
      <c r="KTF201" s="145"/>
      <c r="KTG201" s="145"/>
      <c r="KTH201" s="145"/>
      <c r="KTI201" s="145"/>
      <c r="KTJ201" s="145"/>
      <c r="KTK201" s="145"/>
      <c r="KTN201" s="145"/>
      <c r="KTQ201" s="145"/>
      <c r="KTT201" s="145"/>
      <c r="KTW201" s="145"/>
      <c r="KTZ201" s="145"/>
      <c r="KUL201" s="145"/>
      <c r="KUO201" s="145"/>
      <c r="KUR201" s="145"/>
      <c r="KUU201" s="145"/>
      <c r="KVD201" s="145"/>
      <c r="KVJ201" s="145"/>
      <c r="KVM201" s="145"/>
      <c r="KVP201" s="145"/>
      <c r="KVS201" s="145"/>
      <c r="KVY201" s="145"/>
      <c r="KWB201" s="145"/>
      <c r="KWH201" s="145"/>
      <c r="KWJ201" s="145"/>
      <c r="KWK201" s="145"/>
      <c r="KWM201" s="145"/>
      <c r="KWP201" s="145"/>
      <c r="KWS201" s="145"/>
      <c r="KWV201" s="145"/>
      <c r="KXD201" s="145"/>
      <c r="KXI201" s="145"/>
      <c r="KXR201" s="145"/>
      <c r="KXU201" s="145"/>
      <c r="KYC201" s="145"/>
      <c r="KYY201" s="145"/>
      <c r="KYZ201" s="145"/>
      <c r="KZA201" s="145"/>
      <c r="KZB201" s="145"/>
      <c r="KZC201" s="145"/>
      <c r="KZD201" s="145"/>
      <c r="KZV201" s="145"/>
      <c r="KZW201" s="145"/>
      <c r="KZZ201" s="145"/>
      <c r="LAC201" s="145"/>
      <c r="LAE201" s="145"/>
      <c r="LAG201" s="145"/>
      <c r="LAJ201" s="145"/>
      <c r="LAM201" s="145"/>
      <c r="LAP201" s="145"/>
      <c r="LAS201" s="145"/>
      <c r="LAV201" s="145"/>
      <c r="LAY201" s="145"/>
      <c r="LBB201" s="145"/>
      <c r="LBE201" s="145"/>
      <c r="LBG201" s="145"/>
      <c r="LBT201" s="145"/>
      <c r="LBU201" s="145"/>
      <c r="LBV201" s="145"/>
      <c r="LBW201" s="145"/>
      <c r="LBX201" s="145"/>
      <c r="LBY201" s="145"/>
      <c r="LBZ201" s="145"/>
      <c r="LCA201" s="145"/>
      <c r="LCB201" s="145"/>
      <c r="LCC201" s="145"/>
      <c r="LCD201" s="145"/>
      <c r="LCE201" s="145"/>
      <c r="LCF201" s="145"/>
      <c r="LCG201" s="145"/>
      <c r="LCK201" s="145"/>
      <c r="LCM201" s="145"/>
      <c r="LCN201" s="145"/>
      <c r="LCO201" s="145"/>
      <c r="LCP201" s="145"/>
      <c r="LCS201" s="145"/>
      <c r="LCU201" s="145"/>
      <c r="LCV201" s="145"/>
      <c r="LCW201" s="145"/>
      <c r="LCX201" s="145"/>
      <c r="LCY201" s="145"/>
      <c r="LCZ201" s="145"/>
      <c r="LDA201" s="145"/>
      <c r="LDB201" s="145"/>
      <c r="LDC201" s="145"/>
      <c r="LDD201" s="145"/>
      <c r="LDE201" s="145"/>
      <c r="LDF201" s="145"/>
      <c r="LDG201" s="145"/>
      <c r="LDJ201" s="145"/>
      <c r="LDM201" s="145"/>
      <c r="LDP201" s="145"/>
      <c r="LDS201" s="145"/>
      <c r="LDV201" s="145"/>
      <c r="LEH201" s="145"/>
      <c r="LEK201" s="145"/>
      <c r="LEN201" s="145"/>
      <c r="LEQ201" s="145"/>
      <c r="LEZ201" s="145"/>
      <c r="LFF201" s="145"/>
      <c r="LFI201" s="145"/>
      <c r="LFL201" s="145"/>
      <c r="LFO201" s="145"/>
      <c r="LFU201" s="145"/>
      <c r="LFX201" s="145"/>
      <c r="LGD201" s="145"/>
      <c r="LGF201" s="145"/>
      <c r="LGG201" s="145"/>
      <c r="LGI201" s="145"/>
      <c r="LGL201" s="145"/>
      <c r="LGO201" s="145"/>
      <c r="LGR201" s="145"/>
      <c r="LGZ201" s="145"/>
      <c r="LHE201" s="145"/>
      <c r="LHN201" s="145"/>
      <c r="LHQ201" s="145"/>
      <c r="LHY201" s="145"/>
      <c r="LIU201" s="145"/>
      <c r="LIV201" s="145"/>
      <c r="LIW201" s="145"/>
      <c r="LIX201" s="145"/>
      <c r="LIY201" s="145"/>
      <c r="LIZ201" s="145"/>
      <c r="LJR201" s="145"/>
      <c r="LJS201" s="145"/>
      <c r="LJV201" s="145"/>
      <c r="LJY201" s="145"/>
      <c r="LKA201" s="145"/>
      <c r="LKC201" s="145"/>
      <c r="LKF201" s="145"/>
      <c r="LKI201" s="145"/>
      <c r="LKL201" s="145"/>
      <c r="LKO201" s="145"/>
      <c r="LKR201" s="145"/>
      <c r="LKU201" s="145"/>
      <c r="LKX201" s="145"/>
      <c r="LLA201" s="145"/>
      <c r="LLC201" s="145"/>
      <c r="LLP201" s="145"/>
      <c r="LLQ201" s="145"/>
      <c r="LLR201" s="145"/>
      <c r="LLS201" s="145"/>
      <c r="LLT201" s="145"/>
      <c r="LLU201" s="145"/>
      <c r="LLV201" s="145"/>
      <c r="LLW201" s="145"/>
      <c r="LLX201" s="145"/>
      <c r="LLY201" s="145"/>
      <c r="LLZ201" s="145"/>
      <c r="LMA201" s="145"/>
      <c r="LMB201" s="145"/>
      <c r="LMC201" s="145"/>
      <c r="LMG201" s="145"/>
      <c r="LMI201" s="145"/>
      <c r="LMJ201" s="145"/>
      <c r="LMK201" s="145"/>
      <c r="LML201" s="145"/>
      <c r="LMO201" s="145"/>
      <c r="LMQ201" s="145"/>
      <c r="LMR201" s="145"/>
      <c r="LMS201" s="145"/>
      <c r="LMT201" s="145"/>
      <c r="LMU201" s="145"/>
      <c r="LMV201" s="145"/>
      <c r="LMW201" s="145"/>
      <c r="LMX201" s="145"/>
      <c r="LMY201" s="145"/>
      <c r="LMZ201" s="145"/>
      <c r="LNA201" s="145"/>
      <c r="LNB201" s="145"/>
      <c r="LNC201" s="145"/>
      <c r="LNF201" s="145"/>
      <c r="LNI201" s="145"/>
      <c r="LNL201" s="145"/>
      <c r="LNO201" s="145"/>
      <c r="LNR201" s="145"/>
      <c r="LOD201" s="145"/>
      <c r="LOG201" s="145"/>
      <c r="LOJ201" s="145"/>
      <c r="LOM201" s="145"/>
      <c r="LOV201" s="145"/>
      <c r="LPB201" s="145"/>
      <c r="LPE201" s="145"/>
      <c r="LPH201" s="145"/>
      <c r="LPK201" s="145"/>
      <c r="LPQ201" s="145"/>
      <c r="LPT201" s="145"/>
      <c r="LPZ201" s="145"/>
      <c r="LQB201" s="145"/>
      <c r="LQC201" s="145"/>
      <c r="LQE201" s="145"/>
      <c r="LQH201" s="145"/>
      <c r="LQK201" s="145"/>
      <c r="LQN201" s="145"/>
      <c r="LQV201" s="145"/>
      <c r="LRA201" s="145"/>
      <c r="LRJ201" s="145"/>
      <c r="LRM201" s="145"/>
      <c r="LRU201" s="145"/>
      <c r="LSQ201" s="145"/>
      <c r="LSR201" s="145"/>
      <c r="LSS201" s="145"/>
      <c r="LST201" s="145"/>
      <c r="LSU201" s="145"/>
      <c r="LSV201" s="145"/>
      <c r="LTN201" s="145"/>
      <c r="LTO201" s="145"/>
      <c r="LTR201" s="145"/>
      <c r="LTU201" s="145"/>
      <c r="LTW201" s="145"/>
      <c r="LTY201" s="145"/>
      <c r="LUB201" s="145"/>
      <c r="LUE201" s="145"/>
      <c r="LUH201" s="145"/>
      <c r="LUK201" s="145"/>
      <c r="LUN201" s="145"/>
      <c r="LUQ201" s="145"/>
      <c r="LUT201" s="145"/>
      <c r="LUW201" s="145"/>
      <c r="LUY201" s="145"/>
      <c r="LVL201" s="145"/>
      <c r="LVM201" s="145"/>
      <c r="LVN201" s="145"/>
      <c r="LVO201" s="145"/>
      <c r="LVP201" s="145"/>
      <c r="LVQ201" s="145"/>
      <c r="LVR201" s="145"/>
      <c r="LVS201" s="145"/>
      <c r="LVT201" s="145"/>
      <c r="LVU201" s="145"/>
      <c r="LVV201" s="145"/>
      <c r="LVW201" s="145"/>
      <c r="LVX201" s="145"/>
      <c r="LVY201" s="145"/>
      <c r="LWC201" s="145"/>
      <c r="LWE201" s="145"/>
      <c r="LWF201" s="145"/>
      <c r="LWG201" s="145"/>
      <c r="LWH201" s="145"/>
      <c r="LWK201" s="145"/>
      <c r="LWM201" s="145"/>
      <c r="LWN201" s="145"/>
      <c r="LWO201" s="145"/>
      <c r="LWP201" s="145"/>
      <c r="LWQ201" s="145"/>
      <c r="LWR201" s="145"/>
      <c r="LWS201" s="145"/>
      <c r="LWT201" s="145"/>
      <c r="LWU201" s="145"/>
      <c r="LWV201" s="145"/>
      <c r="LWW201" s="145"/>
      <c r="LWX201" s="145"/>
      <c r="LWY201" s="145"/>
      <c r="LXB201" s="145"/>
      <c r="LXE201" s="145"/>
      <c r="LXH201" s="145"/>
      <c r="LXK201" s="145"/>
      <c r="LXN201" s="145"/>
      <c r="LXZ201" s="145"/>
      <c r="LYC201" s="145"/>
      <c r="LYF201" s="145"/>
      <c r="LYI201" s="145"/>
      <c r="LYR201" s="145"/>
      <c r="LYX201" s="145"/>
      <c r="LZA201" s="145"/>
      <c r="LZD201" s="145"/>
      <c r="LZG201" s="145"/>
      <c r="LZM201" s="145"/>
      <c r="LZP201" s="145"/>
      <c r="LZV201" s="145"/>
      <c r="LZX201" s="145"/>
      <c r="LZY201" s="145"/>
      <c r="MAA201" s="145"/>
      <c r="MAD201" s="145"/>
      <c r="MAG201" s="145"/>
      <c r="MAJ201" s="145"/>
      <c r="MAR201" s="145"/>
      <c r="MAW201" s="145"/>
      <c r="MBF201" s="145"/>
      <c r="MBI201" s="145"/>
      <c r="MBQ201" s="145"/>
      <c r="MCM201" s="145"/>
      <c r="MCN201" s="145"/>
      <c r="MCO201" s="145"/>
      <c r="MCP201" s="145"/>
      <c r="MCQ201" s="145"/>
      <c r="MCR201" s="145"/>
      <c r="MDJ201" s="145"/>
      <c r="MDK201" s="145"/>
      <c r="MDN201" s="145"/>
      <c r="MDQ201" s="145"/>
      <c r="MDS201" s="145"/>
      <c r="MDU201" s="145"/>
      <c r="MDX201" s="145"/>
      <c r="MEA201" s="145"/>
      <c r="MED201" s="145"/>
      <c r="MEG201" s="145"/>
      <c r="MEJ201" s="145"/>
      <c r="MEM201" s="145"/>
      <c r="MEP201" s="145"/>
      <c r="MES201" s="145"/>
      <c r="MEU201" s="145"/>
      <c r="MFH201" s="145"/>
      <c r="MFI201" s="145"/>
      <c r="MFJ201" s="145"/>
      <c r="MFK201" s="145"/>
      <c r="MFL201" s="145"/>
      <c r="MFM201" s="145"/>
      <c r="MFN201" s="145"/>
      <c r="MFO201" s="145"/>
      <c r="MFP201" s="145"/>
      <c r="MFQ201" s="145"/>
      <c r="MFR201" s="145"/>
      <c r="MFS201" s="145"/>
      <c r="MFT201" s="145"/>
      <c r="MFU201" s="145"/>
      <c r="MFY201" s="145"/>
      <c r="MGA201" s="145"/>
      <c r="MGB201" s="145"/>
      <c r="MGC201" s="145"/>
      <c r="MGD201" s="145"/>
      <c r="MGG201" s="145"/>
      <c r="MGI201" s="145"/>
      <c r="MGJ201" s="145"/>
      <c r="MGK201" s="145"/>
      <c r="MGL201" s="145"/>
      <c r="MGM201" s="145"/>
      <c r="MGN201" s="145"/>
      <c r="MGO201" s="145"/>
      <c r="MGP201" s="145"/>
      <c r="MGQ201" s="145"/>
      <c r="MGR201" s="145"/>
      <c r="MGS201" s="145"/>
      <c r="MGT201" s="145"/>
      <c r="MGU201" s="145"/>
      <c r="MGX201" s="145"/>
      <c r="MHA201" s="145"/>
      <c r="MHD201" s="145"/>
      <c r="MHG201" s="145"/>
      <c r="MHJ201" s="145"/>
      <c r="MHV201" s="145"/>
      <c r="MHY201" s="145"/>
      <c r="MIB201" s="145"/>
      <c r="MIE201" s="145"/>
      <c r="MIN201" s="145"/>
      <c r="MIT201" s="145"/>
      <c r="MIW201" s="145"/>
      <c r="MIZ201" s="145"/>
      <c r="MJC201" s="145"/>
      <c r="MJI201" s="145"/>
      <c r="MJL201" s="145"/>
      <c r="MJR201" s="145"/>
      <c r="MJT201" s="145"/>
      <c r="MJU201" s="145"/>
      <c r="MJW201" s="145"/>
      <c r="MJZ201" s="145"/>
      <c r="MKC201" s="145"/>
      <c r="MKF201" s="145"/>
      <c r="MKN201" s="145"/>
      <c r="MKS201" s="145"/>
      <c r="MLB201" s="145"/>
      <c r="MLE201" s="145"/>
      <c r="MLM201" s="145"/>
      <c r="MMI201" s="145"/>
      <c r="MMJ201" s="145"/>
      <c r="MMK201" s="145"/>
      <c r="MML201" s="145"/>
      <c r="MMM201" s="145"/>
      <c r="MMN201" s="145"/>
      <c r="MNF201" s="145"/>
      <c r="MNG201" s="145"/>
      <c r="MNJ201" s="145"/>
      <c r="MNM201" s="145"/>
      <c r="MNO201" s="145"/>
      <c r="MNQ201" s="145"/>
      <c r="MNT201" s="145"/>
      <c r="MNW201" s="145"/>
      <c r="MNZ201" s="145"/>
      <c r="MOC201" s="145"/>
      <c r="MOF201" s="145"/>
      <c r="MOI201" s="145"/>
      <c r="MOL201" s="145"/>
      <c r="MOO201" s="145"/>
      <c r="MOQ201" s="145"/>
      <c r="MPD201" s="145"/>
      <c r="MPE201" s="145"/>
      <c r="MPF201" s="145"/>
      <c r="MPG201" s="145"/>
      <c r="MPH201" s="145"/>
      <c r="MPI201" s="145"/>
      <c r="MPJ201" s="145"/>
      <c r="MPK201" s="145"/>
      <c r="MPL201" s="145"/>
      <c r="MPM201" s="145"/>
      <c r="MPN201" s="145"/>
      <c r="MPO201" s="145"/>
      <c r="MPP201" s="145"/>
      <c r="MPQ201" s="145"/>
      <c r="MPU201" s="145"/>
      <c r="MPW201" s="145"/>
      <c r="MPX201" s="145"/>
      <c r="MPY201" s="145"/>
      <c r="MPZ201" s="145"/>
      <c r="MQC201" s="145"/>
      <c r="MQE201" s="145"/>
      <c r="MQF201" s="145"/>
      <c r="MQG201" s="145"/>
      <c r="MQH201" s="145"/>
      <c r="MQI201" s="145"/>
      <c r="MQJ201" s="145"/>
      <c r="MQK201" s="145"/>
      <c r="MQL201" s="145"/>
      <c r="MQM201" s="145"/>
      <c r="MQN201" s="145"/>
      <c r="MQO201" s="145"/>
      <c r="MQP201" s="145"/>
      <c r="MQQ201" s="145"/>
      <c r="MQT201" s="145"/>
      <c r="MQW201" s="145"/>
      <c r="MQZ201" s="145"/>
      <c r="MRC201" s="145"/>
      <c r="MRF201" s="145"/>
      <c r="MRR201" s="145"/>
      <c r="MRU201" s="145"/>
      <c r="MRX201" s="145"/>
      <c r="MSA201" s="145"/>
      <c r="MSJ201" s="145"/>
      <c r="MSP201" s="145"/>
      <c r="MSS201" s="145"/>
      <c r="MSV201" s="145"/>
      <c r="MSY201" s="145"/>
      <c r="MTE201" s="145"/>
      <c r="MTH201" s="145"/>
      <c r="MTN201" s="145"/>
      <c r="MTP201" s="145"/>
      <c r="MTQ201" s="145"/>
      <c r="MTS201" s="145"/>
      <c r="MTV201" s="145"/>
      <c r="MTY201" s="145"/>
      <c r="MUB201" s="145"/>
      <c r="MUJ201" s="145"/>
      <c r="MUO201" s="145"/>
      <c r="MUX201" s="145"/>
      <c r="MVA201" s="145"/>
      <c r="MVI201" s="145"/>
      <c r="MWE201" s="145"/>
      <c r="MWF201" s="145"/>
      <c r="MWG201" s="145"/>
      <c r="MWH201" s="145"/>
      <c r="MWI201" s="145"/>
      <c r="MWJ201" s="145"/>
      <c r="MXB201" s="145"/>
      <c r="MXC201" s="145"/>
      <c r="MXF201" s="145"/>
      <c r="MXI201" s="145"/>
      <c r="MXK201" s="145"/>
      <c r="MXM201" s="145"/>
      <c r="MXP201" s="145"/>
      <c r="MXS201" s="145"/>
      <c r="MXV201" s="145"/>
      <c r="MXY201" s="145"/>
      <c r="MYB201" s="145"/>
      <c r="MYE201" s="145"/>
      <c r="MYH201" s="145"/>
      <c r="MYK201" s="145"/>
      <c r="MYM201" s="145"/>
      <c r="MYZ201" s="145"/>
      <c r="MZA201" s="145"/>
      <c r="MZB201" s="145"/>
      <c r="MZC201" s="145"/>
      <c r="MZD201" s="145"/>
      <c r="MZE201" s="145"/>
      <c r="MZF201" s="145"/>
      <c r="MZG201" s="145"/>
      <c r="MZH201" s="145"/>
      <c r="MZI201" s="145"/>
      <c r="MZJ201" s="145"/>
      <c r="MZK201" s="145"/>
      <c r="MZL201" s="145"/>
      <c r="MZM201" s="145"/>
      <c r="MZQ201" s="145"/>
      <c r="MZS201" s="145"/>
      <c r="MZT201" s="145"/>
      <c r="MZU201" s="145"/>
      <c r="MZV201" s="145"/>
      <c r="MZY201" s="145"/>
      <c r="NAA201" s="145"/>
      <c r="NAB201" s="145"/>
      <c r="NAC201" s="145"/>
      <c r="NAD201" s="145"/>
      <c r="NAE201" s="145"/>
      <c r="NAF201" s="145"/>
      <c r="NAG201" s="145"/>
      <c r="NAH201" s="145"/>
      <c r="NAI201" s="145"/>
      <c r="NAJ201" s="145"/>
      <c r="NAK201" s="145"/>
      <c r="NAL201" s="145"/>
      <c r="NAM201" s="145"/>
      <c r="NAP201" s="145"/>
      <c r="NAS201" s="145"/>
      <c r="NAV201" s="145"/>
      <c r="NAY201" s="145"/>
      <c r="NBB201" s="145"/>
      <c r="NBN201" s="145"/>
      <c r="NBQ201" s="145"/>
      <c r="NBT201" s="145"/>
      <c r="NBW201" s="145"/>
      <c r="NCF201" s="145"/>
      <c r="NCL201" s="145"/>
      <c r="NCO201" s="145"/>
      <c r="NCR201" s="145"/>
      <c r="NCU201" s="145"/>
      <c r="NDA201" s="145"/>
      <c r="NDD201" s="145"/>
      <c r="NDJ201" s="145"/>
      <c r="NDL201" s="145"/>
      <c r="NDM201" s="145"/>
      <c r="NDO201" s="145"/>
      <c r="NDR201" s="145"/>
      <c r="NDU201" s="145"/>
      <c r="NDX201" s="145"/>
      <c r="NEF201" s="145"/>
      <c r="NEK201" s="145"/>
      <c r="NET201" s="145"/>
      <c r="NEW201" s="145"/>
      <c r="NFE201" s="145"/>
      <c r="NGA201" s="145"/>
      <c r="NGB201" s="145"/>
      <c r="NGC201" s="145"/>
      <c r="NGD201" s="145"/>
      <c r="NGE201" s="145"/>
      <c r="NGF201" s="145"/>
      <c r="NGX201" s="145"/>
      <c r="NGY201" s="145"/>
      <c r="NHB201" s="145"/>
      <c r="NHE201" s="145"/>
      <c r="NHG201" s="145"/>
      <c r="NHI201" s="145"/>
      <c r="NHL201" s="145"/>
      <c r="NHO201" s="145"/>
      <c r="NHR201" s="145"/>
      <c r="NHU201" s="145"/>
      <c r="NHX201" s="145"/>
      <c r="NIA201" s="145"/>
      <c r="NID201" s="145"/>
      <c r="NIG201" s="145"/>
      <c r="NII201" s="145"/>
      <c r="NIV201" s="145"/>
      <c r="NIW201" s="145"/>
      <c r="NIX201" s="145"/>
      <c r="NIY201" s="145"/>
      <c r="NIZ201" s="145"/>
      <c r="NJA201" s="145"/>
      <c r="NJB201" s="145"/>
      <c r="NJC201" s="145"/>
      <c r="NJD201" s="145"/>
      <c r="NJE201" s="145"/>
      <c r="NJF201" s="145"/>
      <c r="NJG201" s="145"/>
      <c r="NJH201" s="145"/>
      <c r="NJI201" s="145"/>
      <c r="NJM201" s="145"/>
      <c r="NJO201" s="145"/>
      <c r="NJP201" s="145"/>
      <c r="NJQ201" s="145"/>
      <c r="NJR201" s="145"/>
      <c r="NJU201" s="145"/>
      <c r="NJW201" s="145"/>
      <c r="NJX201" s="145"/>
      <c r="NJY201" s="145"/>
      <c r="NJZ201" s="145"/>
      <c r="NKA201" s="145"/>
      <c r="NKB201" s="145"/>
      <c r="NKC201" s="145"/>
      <c r="NKD201" s="145"/>
      <c r="NKE201" s="145"/>
      <c r="NKF201" s="145"/>
      <c r="NKG201" s="145"/>
      <c r="NKH201" s="145"/>
      <c r="NKI201" s="145"/>
      <c r="NKL201" s="145"/>
      <c r="NKO201" s="145"/>
      <c r="NKR201" s="145"/>
      <c r="NKU201" s="145"/>
      <c r="NKX201" s="145"/>
      <c r="NLJ201" s="145"/>
      <c r="NLM201" s="145"/>
      <c r="NLP201" s="145"/>
      <c r="NLS201" s="145"/>
      <c r="NMB201" s="145"/>
      <c r="NMH201" s="145"/>
      <c r="NMK201" s="145"/>
      <c r="NMN201" s="145"/>
      <c r="NMQ201" s="145"/>
      <c r="NMW201" s="145"/>
      <c r="NMZ201" s="145"/>
      <c r="NNF201" s="145"/>
      <c r="NNH201" s="145"/>
      <c r="NNI201" s="145"/>
      <c r="NNK201" s="145"/>
      <c r="NNN201" s="145"/>
      <c r="NNQ201" s="145"/>
      <c r="NNT201" s="145"/>
      <c r="NOB201" s="145"/>
      <c r="NOG201" s="145"/>
      <c r="NOP201" s="145"/>
      <c r="NOS201" s="145"/>
      <c r="NPA201" s="145"/>
      <c r="NPW201" s="145"/>
      <c r="NPX201" s="145"/>
      <c r="NPY201" s="145"/>
      <c r="NPZ201" s="145"/>
      <c r="NQA201" s="145"/>
      <c r="NQB201" s="145"/>
      <c r="NQT201" s="145"/>
      <c r="NQU201" s="145"/>
      <c r="NQX201" s="145"/>
      <c r="NRA201" s="145"/>
      <c r="NRC201" s="145"/>
      <c r="NRE201" s="145"/>
      <c r="NRH201" s="145"/>
      <c r="NRK201" s="145"/>
      <c r="NRN201" s="145"/>
      <c r="NRQ201" s="145"/>
      <c r="NRT201" s="145"/>
      <c r="NRW201" s="145"/>
      <c r="NRZ201" s="145"/>
      <c r="NSC201" s="145"/>
      <c r="NSE201" s="145"/>
      <c r="NSR201" s="145"/>
      <c r="NSS201" s="145"/>
      <c r="NST201" s="145"/>
      <c r="NSU201" s="145"/>
      <c r="NSV201" s="145"/>
      <c r="NSW201" s="145"/>
      <c r="NSX201" s="145"/>
      <c r="NSY201" s="145"/>
      <c r="NSZ201" s="145"/>
      <c r="NTA201" s="145"/>
      <c r="NTB201" s="145"/>
      <c r="NTC201" s="145"/>
      <c r="NTD201" s="145"/>
      <c r="NTE201" s="145"/>
      <c r="NTI201" s="145"/>
      <c r="NTK201" s="145"/>
      <c r="NTL201" s="145"/>
      <c r="NTM201" s="145"/>
      <c r="NTN201" s="145"/>
      <c r="NTQ201" s="145"/>
      <c r="NTS201" s="145"/>
      <c r="NTT201" s="145"/>
      <c r="NTU201" s="145"/>
      <c r="NTV201" s="145"/>
      <c r="NTW201" s="145"/>
      <c r="NTX201" s="145"/>
      <c r="NTY201" s="145"/>
      <c r="NTZ201" s="145"/>
      <c r="NUA201" s="145"/>
      <c r="NUB201" s="145"/>
      <c r="NUC201" s="145"/>
      <c r="NUD201" s="145"/>
      <c r="NUE201" s="145"/>
      <c r="NUH201" s="145"/>
      <c r="NUK201" s="145"/>
      <c r="NUN201" s="145"/>
      <c r="NUQ201" s="145"/>
      <c r="NUT201" s="145"/>
      <c r="NVF201" s="145"/>
      <c r="NVI201" s="145"/>
      <c r="NVL201" s="145"/>
      <c r="NVO201" s="145"/>
      <c r="NVX201" s="145"/>
      <c r="NWD201" s="145"/>
      <c r="NWG201" s="145"/>
      <c r="NWJ201" s="145"/>
      <c r="NWM201" s="145"/>
      <c r="NWS201" s="145"/>
      <c r="NWV201" s="145"/>
      <c r="NXB201" s="145"/>
      <c r="NXD201" s="145"/>
      <c r="NXE201" s="145"/>
      <c r="NXG201" s="145"/>
      <c r="NXJ201" s="145"/>
      <c r="NXM201" s="145"/>
      <c r="NXP201" s="145"/>
      <c r="NXX201" s="145"/>
      <c r="NYC201" s="145"/>
      <c r="NYL201" s="145"/>
      <c r="NYO201" s="145"/>
      <c r="NYW201" s="145"/>
      <c r="NZS201" s="145"/>
      <c r="NZT201" s="145"/>
      <c r="NZU201" s="145"/>
      <c r="NZV201" s="145"/>
      <c r="NZW201" s="145"/>
      <c r="NZX201" s="145"/>
      <c r="OAP201" s="145"/>
      <c r="OAQ201" s="145"/>
      <c r="OAT201" s="145"/>
      <c r="OAW201" s="145"/>
      <c r="OAY201" s="145"/>
      <c r="OBA201" s="145"/>
      <c r="OBD201" s="145"/>
      <c r="OBG201" s="145"/>
      <c r="OBJ201" s="145"/>
      <c r="OBM201" s="145"/>
      <c r="OBP201" s="145"/>
      <c r="OBS201" s="145"/>
      <c r="OBV201" s="145"/>
      <c r="OBY201" s="145"/>
      <c r="OCA201" s="145"/>
      <c r="OCN201" s="145"/>
      <c r="OCO201" s="145"/>
      <c r="OCP201" s="145"/>
      <c r="OCQ201" s="145"/>
      <c r="OCR201" s="145"/>
      <c r="OCS201" s="145"/>
      <c r="OCT201" s="145"/>
      <c r="OCU201" s="145"/>
      <c r="OCV201" s="145"/>
      <c r="OCW201" s="145"/>
      <c r="OCX201" s="145"/>
      <c r="OCY201" s="145"/>
      <c r="OCZ201" s="145"/>
      <c r="ODA201" s="145"/>
      <c r="ODE201" s="145"/>
      <c r="ODG201" s="145"/>
      <c r="ODH201" s="145"/>
      <c r="ODI201" s="145"/>
      <c r="ODJ201" s="145"/>
      <c r="ODM201" s="145"/>
      <c r="ODO201" s="145"/>
      <c r="ODP201" s="145"/>
      <c r="ODQ201" s="145"/>
      <c r="ODR201" s="145"/>
      <c r="ODS201" s="145"/>
      <c r="ODT201" s="145"/>
      <c r="ODU201" s="145"/>
      <c r="ODV201" s="145"/>
      <c r="ODW201" s="145"/>
      <c r="ODX201" s="145"/>
      <c r="ODY201" s="145"/>
      <c r="ODZ201" s="145"/>
      <c r="OEA201" s="145"/>
      <c r="OED201" s="145"/>
      <c r="OEG201" s="145"/>
      <c r="OEJ201" s="145"/>
      <c r="OEM201" s="145"/>
      <c r="OEP201" s="145"/>
      <c r="OFB201" s="145"/>
      <c r="OFE201" s="145"/>
      <c r="OFH201" s="145"/>
      <c r="OFK201" s="145"/>
      <c r="OFT201" s="145"/>
      <c r="OFZ201" s="145"/>
      <c r="OGC201" s="145"/>
      <c r="OGF201" s="145"/>
      <c r="OGI201" s="145"/>
      <c r="OGO201" s="145"/>
      <c r="OGR201" s="145"/>
      <c r="OGX201" s="145"/>
      <c r="OGZ201" s="145"/>
      <c r="OHA201" s="145"/>
      <c r="OHC201" s="145"/>
      <c r="OHF201" s="145"/>
      <c r="OHI201" s="145"/>
      <c r="OHL201" s="145"/>
      <c r="OHT201" s="145"/>
      <c r="OHY201" s="145"/>
      <c r="OIH201" s="145"/>
      <c r="OIK201" s="145"/>
      <c r="OIS201" s="145"/>
      <c r="OJO201" s="145"/>
      <c r="OJP201" s="145"/>
      <c r="OJQ201" s="145"/>
      <c r="OJR201" s="145"/>
      <c r="OJS201" s="145"/>
      <c r="OJT201" s="145"/>
      <c r="OKL201" s="145"/>
      <c r="OKM201" s="145"/>
      <c r="OKP201" s="145"/>
      <c r="OKS201" s="145"/>
      <c r="OKU201" s="145"/>
      <c r="OKW201" s="145"/>
      <c r="OKZ201" s="145"/>
      <c r="OLC201" s="145"/>
      <c r="OLF201" s="145"/>
      <c r="OLI201" s="145"/>
      <c r="OLL201" s="145"/>
      <c r="OLO201" s="145"/>
      <c r="OLR201" s="145"/>
      <c r="OLU201" s="145"/>
      <c r="OLW201" s="145"/>
      <c r="OMJ201" s="145"/>
      <c r="OMK201" s="145"/>
      <c r="OML201" s="145"/>
      <c r="OMM201" s="145"/>
      <c r="OMN201" s="145"/>
      <c r="OMO201" s="145"/>
      <c r="OMP201" s="145"/>
      <c r="OMQ201" s="145"/>
      <c r="OMR201" s="145"/>
      <c r="OMS201" s="145"/>
      <c r="OMT201" s="145"/>
      <c r="OMU201" s="145"/>
      <c r="OMV201" s="145"/>
      <c r="OMW201" s="145"/>
      <c r="ONA201" s="145"/>
      <c r="ONC201" s="145"/>
      <c r="OND201" s="145"/>
      <c r="ONE201" s="145"/>
      <c r="ONF201" s="145"/>
      <c r="ONI201" s="145"/>
      <c r="ONK201" s="145"/>
      <c r="ONL201" s="145"/>
      <c r="ONM201" s="145"/>
      <c r="ONN201" s="145"/>
      <c r="ONO201" s="145"/>
      <c r="ONP201" s="145"/>
      <c r="ONQ201" s="145"/>
      <c r="ONR201" s="145"/>
      <c r="ONS201" s="145"/>
      <c r="ONT201" s="145"/>
      <c r="ONU201" s="145"/>
      <c r="ONV201" s="145"/>
      <c r="ONW201" s="145"/>
      <c r="ONZ201" s="145"/>
      <c r="OOC201" s="145"/>
      <c r="OOF201" s="145"/>
      <c r="OOI201" s="145"/>
      <c r="OOL201" s="145"/>
      <c r="OOX201" s="145"/>
      <c r="OPA201" s="145"/>
      <c r="OPD201" s="145"/>
      <c r="OPG201" s="145"/>
      <c r="OPP201" s="145"/>
      <c r="OPV201" s="145"/>
      <c r="OPY201" s="145"/>
      <c r="OQB201" s="145"/>
      <c r="OQE201" s="145"/>
      <c r="OQK201" s="145"/>
      <c r="OQN201" s="145"/>
      <c r="OQT201" s="145"/>
      <c r="OQV201" s="145"/>
      <c r="OQW201" s="145"/>
      <c r="OQY201" s="145"/>
      <c r="ORB201" s="145"/>
      <c r="ORE201" s="145"/>
      <c r="ORH201" s="145"/>
      <c r="ORP201" s="145"/>
      <c r="ORU201" s="145"/>
      <c r="OSD201" s="145"/>
      <c r="OSG201" s="145"/>
      <c r="OSO201" s="145"/>
      <c r="OTK201" s="145"/>
      <c r="OTL201" s="145"/>
      <c r="OTM201" s="145"/>
      <c r="OTN201" s="145"/>
      <c r="OTO201" s="145"/>
      <c r="OTP201" s="145"/>
      <c r="OUH201" s="145"/>
      <c r="OUI201" s="145"/>
      <c r="OUL201" s="145"/>
      <c r="OUO201" s="145"/>
      <c r="OUQ201" s="145"/>
      <c r="OUS201" s="145"/>
      <c r="OUV201" s="145"/>
      <c r="OUY201" s="145"/>
      <c r="OVB201" s="145"/>
      <c r="OVE201" s="145"/>
      <c r="OVH201" s="145"/>
      <c r="OVK201" s="145"/>
      <c r="OVN201" s="145"/>
      <c r="OVQ201" s="145"/>
      <c r="OVS201" s="145"/>
      <c r="OWF201" s="145"/>
      <c r="OWG201" s="145"/>
      <c r="OWH201" s="145"/>
      <c r="OWI201" s="145"/>
      <c r="OWJ201" s="145"/>
      <c r="OWK201" s="145"/>
      <c r="OWL201" s="145"/>
      <c r="OWM201" s="145"/>
      <c r="OWN201" s="145"/>
      <c r="OWO201" s="145"/>
      <c r="OWP201" s="145"/>
      <c r="OWQ201" s="145"/>
      <c r="OWR201" s="145"/>
      <c r="OWS201" s="145"/>
      <c r="OWW201" s="145"/>
      <c r="OWY201" s="145"/>
      <c r="OWZ201" s="145"/>
      <c r="OXA201" s="145"/>
      <c r="OXB201" s="145"/>
      <c r="OXE201" s="145"/>
      <c r="OXG201" s="145"/>
      <c r="OXH201" s="145"/>
      <c r="OXI201" s="145"/>
      <c r="OXJ201" s="145"/>
      <c r="OXK201" s="145"/>
      <c r="OXL201" s="145"/>
      <c r="OXM201" s="145"/>
      <c r="OXN201" s="145"/>
      <c r="OXO201" s="145"/>
      <c r="OXP201" s="145"/>
      <c r="OXQ201" s="145"/>
      <c r="OXR201" s="145"/>
      <c r="OXS201" s="145"/>
      <c r="OXV201" s="145"/>
      <c r="OXY201" s="145"/>
      <c r="OYB201" s="145"/>
      <c r="OYE201" s="145"/>
      <c r="OYH201" s="145"/>
      <c r="OYT201" s="145"/>
      <c r="OYW201" s="145"/>
      <c r="OYZ201" s="145"/>
      <c r="OZC201" s="145"/>
      <c r="OZL201" s="145"/>
      <c r="OZR201" s="145"/>
      <c r="OZU201" s="145"/>
      <c r="OZX201" s="145"/>
      <c r="PAA201" s="145"/>
      <c r="PAG201" s="145"/>
      <c r="PAJ201" s="145"/>
      <c r="PAP201" s="145"/>
      <c r="PAR201" s="145"/>
      <c r="PAS201" s="145"/>
      <c r="PAU201" s="145"/>
      <c r="PAX201" s="145"/>
      <c r="PBA201" s="145"/>
      <c r="PBD201" s="145"/>
      <c r="PBL201" s="145"/>
      <c r="PBQ201" s="145"/>
      <c r="PBZ201" s="145"/>
      <c r="PCC201" s="145"/>
      <c r="PCK201" s="145"/>
      <c r="PDG201" s="145"/>
      <c r="PDH201" s="145"/>
      <c r="PDI201" s="145"/>
      <c r="PDJ201" s="145"/>
      <c r="PDK201" s="145"/>
      <c r="PDL201" s="145"/>
      <c r="PED201" s="145"/>
      <c r="PEE201" s="145"/>
      <c r="PEH201" s="145"/>
      <c r="PEK201" s="145"/>
      <c r="PEM201" s="145"/>
      <c r="PEO201" s="145"/>
      <c r="PER201" s="145"/>
      <c r="PEU201" s="145"/>
      <c r="PEX201" s="145"/>
      <c r="PFA201" s="145"/>
      <c r="PFD201" s="145"/>
      <c r="PFG201" s="145"/>
      <c r="PFJ201" s="145"/>
      <c r="PFM201" s="145"/>
      <c r="PFO201" s="145"/>
      <c r="PGB201" s="145"/>
      <c r="PGC201" s="145"/>
      <c r="PGD201" s="145"/>
      <c r="PGE201" s="145"/>
      <c r="PGF201" s="145"/>
      <c r="PGG201" s="145"/>
      <c r="PGH201" s="145"/>
      <c r="PGI201" s="145"/>
      <c r="PGJ201" s="145"/>
      <c r="PGK201" s="145"/>
      <c r="PGL201" s="145"/>
      <c r="PGM201" s="145"/>
      <c r="PGN201" s="145"/>
      <c r="PGO201" s="145"/>
      <c r="PGS201" s="145"/>
      <c r="PGU201" s="145"/>
      <c r="PGV201" s="145"/>
      <c r="PGW201" s="145"/>
      <c r="PGX201" s="145"/>
      <c r="PHA201" s="145"/>
      <c r="PHC201" s="145"/>
      <c r="PHD201" s="145"/>
      <c r="PHE201" s="145"/>
      <c r="PHF201" s="145"/>
      <c r="PHG201" s="145"/>
      <c r="PHH201" s="145"/>
      <c r="PHI201" s="145"/>
      <c r="PHJ201" s="145"/>
      <c r="PHK201" s="145"/>
      <c r="PHL201" s="145"/>
      <c r="PHM201" s="145"/>
      <c r="PHN201" s="145"/>
      <c r="PHO201" s="145"/>
      <c r="PHR201" s="145"/>
      <c r="PHU201" s="145"/>
      <c r="PHX201" s="145"/>
      <c r="PIA201" s="145"/>
      <c r="PID201" s="145"/>
      <c r="PIP201" s="145"/>
      <c r="PIS201" s="145"/>
      <c r="PIV201" s="145"/>
      <c r="PIY201" s="145"/>
      <c r="PJH201" s="145"/>
      <c r="PJN201" s="145"/>
      <c r="PJQ201" s="145"/>
      <c r="PJT201" s="145"/>
      <c r="PJW201" s="145"/>
      <c r="PKC201" s="145"/>
      <c r="PKF201" s="145"/>
      <c r="PKL201" s="145"/>
      <c r="PKN201" s="145"/>
      <c r="PKO201" s="145"/>
      <c r="PKQ201" s="145"/>
      <c r="PKT201" s="145"/>
      <c r="PKW201" s="145"/>
      <c r="PKZ201" s="145"/>
      <c r="PLH201" s="145"/>
      <c r="PLM201" s="145"/>
      <c r="PLV201" s="145"/>
      <c r="PLY201" s="145"/>
      <c r="PMG201" s="145"/>
      <c r="PNC201" s="145"/>
      <c r="PND201" s="145"/>
      <c r="PNE201" s="145"/>
      <c r="PNF201" s="145"/>
      <c r="PNG201" s="145"/>
      <c r="PNH201" s="145"/>
      <c r="PNZ201" s="145"/>
      <c r="POA201" s="145"/>
      <c r="POD201" s="145"/>
      <c r="POG201" s="145"/>
      <c r="POI201" s="145"/>
      <c r="POK201" s="145"/>
      <c r="PON201" s="145"/>
      <c r="POQ201" s="145"/>
      <c r="POT201" s="145"/>
      <c r="POW201" s="145"/>
      <c r="POZ201" s="145"/>
      <c r="PPC201" s="145"/>
      <c r="PPF201" s="145"/>
      <c r="PPI201" s="145"/>
      <c r="PPK201" s="145"/>
      <c r="PPX201" s="145"/>
      <c r="PPY201" s="145"/>
      <c r="PPZ201" s="145"/>
      <c r="PQA201" s="145"/>
      <c r="PQB201" s="145"/>
      <c r="PQC201" s="145"/>
      <c r="PQD201" s="145"/>
      <c r="PQE201" s="145"/>
      <c r="PQF201" s="145"/>
      <c r="PQG201" s="145"/>
      <c r="PQH201" s="145"/>
      <c r="PQI201" s="145"/>
      <c r="PQJ201" s="145"/>
      <c r="PQK201" s="145"/>
      <c r="PQO201" s="145"/>
      <c r="PQQ201" s="145"/>
      <c r="PQR201" s="145"/>
      <c r="PQS201" s="145"/>
      <c r="PQT201" s="145"/>
      <c r="PQW201" s="145"/>
      <c r="PQY201" s="145"/>
      <c r="PQZ201" s="145"/>
      <c r="PRA201" s="145"/>
      <c r="PRB201" s="145"/>
      <c r="PRC201" s="145"/>
      <c r="PRD201" s="145"/>
      <c r="PRE201" s="145"/>
      <c r="PRF201" s="145"/>
      <c r="PRG201" s="145"/>
      <c r="PRH201" s="145"/>
      <c r="PRI201" s="145"/>
      <c r="PRJ201" s="145"/>
      <c r="PRK201" s="145"/>
      <c r="PRN201" s="145"/>
      <c r="PRQ201" s="145"/>
      <c r="PRT201" s="145"/>
      <c r="PRW201" s="145"/>
      <c r="PRZ201" s="145"/>
      <c r="PSL201" s="145"/>
      <c r="PSO201" s="145"/>
      <c r="PSR201" s="145"/>
      <c r="PSU201" s="145"/>
      <c r="PTD201" s="145"/>
      <c r="PTJ201" s="145"/>
      <c r="PTM201" s="145"/>
      <c r="PTP201" s="145"/>
      <c r="PTS201" s="145"/>
      <c r="PTY201" s="145"/>
      <c r="PUB201" s="145"/>
      <c r="PUH201" s="145"/>
      <c r="PUJ201" s="145"/>
      <c r="PUK201" s="145"/>
      <c r="PUM201" s="145"/>
      <c r="PUP201" s="145"/>
      <c r="PUS201" s="145"/>
      <c r="PUV201" s="145"/>
      <c r="PVD201" s="145"/>
      <c r="PVI201" s="145"/>
      <c r="PVR201" s="145"/>
      <c r="PVU201" s="145"/>
      <c r="PWC201" s="145"/>
      <c r="PWY201" s="145"/>
      <c r="PWZ201" s="145"/>
      <c r="PXA201" s="145"/>
      <c r="PXB201" s="145"/>
      <c r="PXC201" s="145"/>
      <c r="PXD201" s="145"/>
      <c r="PXV201" s="145"/>
      <c r="PXW201" s="145"/>
      <c r="PXZ201" s="145"/>
      <c r="PYC201" s="145"/>
      <c r="PYE201" s="145"/>
      <c r="PYG201" s="145"/>
      <c r="PYJ201" s="145"/>
      <c r="PYM201" s="145"/>
      <c r="PYP201" s="145"/>
      <c r="PYS201" s="145"/>
      <c r="PYV201" s="145"/>
      <c r="PYY201" s="145"/>
      <c r="PZB201" s="145"/>
      <c r="PZE201" s="145"/>
      <c r="PZG201" s="145"/>
      <c r="PZT201" s="145"/>
      <c r="PZU201" s="145"/>
      <c r="PZV201" s="145"/>
      <c r="PZW201" s="145"/>
      <c r="PZX201" s="145"/>
      <c r="PZY201" s="145"/>
      <c r="PZZ201" s="145"/>
      <c r="QAA201" s="145"/>
      <c r="QAB201" s="145"/>
      <c r="QAC201" s="145"/>
      <c r="QAD201" s="145"/>
      <c r="QAE201" s="145"/>
      <c r="QAF201" s="145"/>
      <c r="QAG201" s="145"/>
      <c r="QAK201" s="145"/>
      <c r="QAM201" s="145"/>
      <c r="QAN201" s="145"/>
      <c r="QAO201" s="145"/>
      <c r="QAP201" s="145"/>
      <c r="QAS201" s="145"/>
      <c r="QAU201" s="145"/>
      <c r="QAV201" s="145"/>
      <c r="QAW201" s="145"/>
      <c r="QAX201" s="145"/>
      <c r="QAY201" s="145"/>
      <c r="QAZ201" s="145"/>
      <c r="QBA201" s="145"/>
      <c r="QBB201" s="145"/>
      <c r="QBC201" s="145"/>
      <c r="QBD201" s="145"/>
      <c r="QBE201" s="145"/>
      <c r="QBF201" s="145"/>
      <c r="QBG201" s="145"/>
      <c r="QBJ201" s="145"/>
      <c r="QBM201" s="145"/>
      <c r="QBP201" s="145"/>
      <c r="QBS201" s="145"/>
      <c r="QBV201" s="145"/>
      <c r="QCH201" s="145"/>
      <c r="QCK201" s="145"/>
      <c r="QCN201" s="145"/>
      <c r="QCQ201" s="145"/>
      <c r="QCZ201" s="145"/>
      <c r="QDF201" s="145"/>
      <c r="QDI201" s="145"/>
      <c r="QDL201" s="145"/>
      <c r="QDO201" s="145"/>
      <c r="QDU201" s="145"/>
      <c r="QDX201" s="145"/>
      <c r="QED201" s="145"/>
      <c r="QEF201" s="145"/>
      <c r="QEG201" s="145"/>
      <c r="QEI201" s="145"/>
      <c r="QEL201" s="145"/>
      <c r="QEO201" s="145"/>
      <c r="QER201" s="145"/>
      <c r="QEZ201" s="145"/>
      <c r="QFE201" s="145"/>
      <c r="QFN201" s="145"/>
      <c r="QFQ201" s="145"/>
      <c r="QFY201" s="145"/>
      <c r="QGU201" s="145"/>
      <c r="QGV201" s="145"/>
      <c r="QGW201" s="145"/>
      <c r="QGX201" s="145"/>
      <c r="QGY201" s="145"/>
      <c r="QGZ201" s="145"/>
      <c r="QHR201" s="145"/>
      <c r="QHS201" s="145"/>
      <c r="QHV201" s="145"/>
      <c r="QHY201" s="145"/>
      <c r="QIA201" s="145"/>
      <c r="QIC201" s="145"/>
      <c r="QIF201" s="145"/>
      <c r="QII201" s="145"/>
      <c r="QIL201" s="145"/>
      <c r="QIO201" s="145"/>
      <c r="QIR201" s="145"/>
      <c r="QIU201" s="145"/>
      <c r="QIX201" s="145"/>
      <c r="QJA201" s="145"/>
      <c r="QJC201" s="145"/>
      <c r="QJP201" s="145"/>
      <c r="QJQ201" s="145"/>
      <c r="QJR201" s="145"/>
      <c r="QJS201" s="145"/>
      <c r="QJT201" s="145"/>
      <c r="QJU201" s="145"/>
      <c r="QJV201" s="145"/>
      <c r="QJW201" s="145"/>
      <c r="QJX201" s="145"/>
      <c r="QJY201" s="145"/>
      <c r="QJZ201" s="145"/>
      <c r="QKA201" s="145"/>
      <c r="QKB201" s="145"/>
      <c r="QKC201" s="145"/>
      <c r="QKG201" s="145"/>
      <c r="QKI201" s="145"/>
      <c r="QKJ201" s="145"/>
      <c r="QKK201" s="145"/>
      <c r="QKL201" s="145"/>
      <c r="QKO201" s="145"/>
      <c r="QKQ201" s="145"/>
      <c r="QKR201" s="145"/>
      <c r="QKS201" s="145"/>
      <c r="QKT201" s="145"/>
      <c r="QKU201" s="145"/>
      <c r="QKV201" s="145"/>
      <c r="QKW201" s="145"/>
      <c r="QKX201" s="145"/>
      <c r="QKY201" s="145"/>
      <c r="QKZ201" s="145"/>
      <c r="QLA201" s="145"/>
      <c r="QLB201" s="145"/>
      <c r="QLC201" s="145"/>
      <c r="QLF201" s="145"/>
      <c r="QLI201" s="145"/>
      <c r="QLL201" s="145"/>
      <c r="QLO201" s="145"/>
      <c r="QLR201" s="145"/>
      <c r="QMD201" s="145"/>
      <c r="QMG201" s="145"/>
      <c r="QMJ201" s="145"/>
      <c r="QMM201" s="145"/>
      <c r="QMV201" s="145"/>
      <c r="QNB201" s="145"/>
      <c r="QNE201" s="145"/>
      <c r="QNH201" s="145"/>
      <c r="QNK201" s="145"/>
      <c r="QNQ201" s="145"/>
      <c r="QNT201" s="145"/>
      <c r="QNZ201" s="145"/>
      <c r="QOB201" s="145"/>
      <c r="QOC201" s="145"/>
      <c r="QOE201" s="145"/>
      <c r="QOH201" s="145"/>
      <c r="QOK201" s="145"/>
      <c r="QON201" s="145"/>
      <c r="QOV201" s="145"/>
      <c r="QPA201" s="145"/>
      <c r="QPJ201" s="145"/>
      <c r="QPM201" s="145"/>
      <c r="QPU201" s="145"/>
      <c r="QQQ201" s="145"/>
      <c r="QQR201" s="145"/>
      <c r="QQS201" s="145"/>
      <c r="QQT201" s="145"/>
      <c r="QQU201" s="145"/>
      <c r="QQV201" s="145"/>
      <c r="QRN201" s="145"/>
      <c r="QRO201" s="145"/>
      <c r="QRR201" s="145"/>
      <c r="QRU201" s="145"/>
      <c r="QRW201" s="145"/>
      <c r="QRY201" s="145"/>
      <c r="QSB201" s="145"/>
      <c r="QSE201" s="145"/>
      <c r="QSH201" s="145"/>
      <c r="QSK201" s="145"/>
      <c r="QSN201" s="145"/>
      <c r="QSQ201" s="145"/>
      <c r="QST201" s="145"/>
      <c r="QSW201" s="145"/>
      <c r="QSY201" s="145"/>
      <c r="QTL201" s="145"/>
      <c r="QTM201" s="145"/>
      <c r="QTN201" s="145"/>
      <c r="QTO201" s="145"/>
      <c r="QTP201" s="145"/>
      <c r="QTQ201" s="145"/>
      <c r="QTR201" s="145"/>
      <c r="QTS201" s="145"/>
      <c r="QTT201" s="145"/>
      <c r="QTU201" s="145"/>
      <c r="QTV201" s="145"/>
      <c r="QTW201" s="145"/>
      <c r="QTX201" s="145"/>
      <c r="QTY201" s="145"/>
      <c r="QUC201" s="145"/>
      <c r="QUE201" s="145"/>
      <c r="QUF201" s="145"/>
      <c r="QUG201" s="145"/>
      <c r="QUH201" s="145"/>
      <c r="QUK201" s="145"/>
      <c r="QUM201" s="145"/>
      <c r="QUN201" s="145"/>
      <c r="QUO201" s="145"/>
      <c r="QUP201" s="145"/>
      <c r="QUQ201" s="145"/>
      <c r="QUR201" s="145"/>
      <c r="QUS201" s="145"/>
      <c r="QUT201" s="145"/>
      <c r="QUU201" s="145"/>
      <c r="QUV201" s="145"/>
      <c r="QUW201" s="145"/>
      <c r="QUX201" s="145"/>
      <c r="QUY201" s="145"/>
      <c r="QVB201" s="145"/>
      <c r="QVE201" s="145"/>
      <c r="QVH201" s="145"/>
      <c r="QVK201" s="145"/>
      <c r="QVN201" s="145"/>
      <c r="QVZ201" s="145"/>
      <c r="QWC201" s="145"/>
      <c r="QWF201" s="145"/>
      <c r="QWI201" s="145"/>
      <c r="QWR201" s="145"/>
      <c r="QWX201" s="145"/>
      <c r="QXA201" s="145"/>
      <c r="QXD201" s="145"/>
      <c r="QXG201" s="145"/>
      <c r="QXM201" s="145"/>
      <c r="QXP201" s="145"/>
      <c r="QXV201" s="145"/>
      <c r="QXX201" s="145"/>
      <c r="QXY201" s="145"/>
      <c r="QYA201" s="145"/>
      <c r="QYD201" s="145"/>
      <c r="QYG201" s="145"/>
      <c r="QYJ201" s="145"/>
      <c r="QYR201" s="145"/>
      <c r="QYW201" s="145"/>
      <c r="QZF201" s="145"/>
      <c r="QZI201" s="145"/>
      <c r="QZQ201" s="145"/>
      <c r="RAM201" s="145"/>
      <c r="RAN201" s="145"/>
      <c r="RAO201" s="145"/>
      <c r="RAP201" s="145"/>
      <c r="RAQ201" s="145"/>
      <c r="RAR201" s="145"/>
      <c r="RBJ201" s="145"/>
      <c r="RBK201" s="145"/>
      <c r="RBN201" s="145"/>
      <c r="RBQ201" s="145"/>
      <c r="RBS201" s="145"/>
      <c r="RBU201" s="145"/>
      <c r="RBX201" s="145"/>
      <c r="RCA201" s="145"/>
      <c r="RCD201" s="145"/>
      <c r="RCG201" s="145"/>
      <c r="RCJ201" s="145"/>
      <c r="RCM201" s="145"/>
      <c r="RCP201" s="145"/>
      <c r="RCS201" s="145"/>
      <c r="RCU201" s="145"/>
      <c r="RDH201" s="145"/>
      <c r="RDI201" s="145"/>
      <c r="RDJ201" s="145"/>
      <c r="RDK201" s="145"/>
      <c r="RDL201" s="145"/>
      <c r="RDM201" s="145"/>
      <c r="RDN201" s="145"/>
      <c r="RDO201" s="145"/>
      <c r="RDP201" s="145"/>
      <c r="RDQ201" s="145"/>
      <c r="RDR201" s="145"/>
      <c r="RDS201" s="145"/>
      <c r="RDT201" s="145"/>
      <c r="RDU201" s="145"/>
      <c r="RDY201" s="145"/>
      <c r="REA201" s="145"/>
      <c r="REB201" s="145"/>
      <c r="REC201" s="145"/>
      <c r="RED201" s="145"/>
      <c r="REG201" s="145"/>
      <c r="REI201" s="145"/>
      <c r="REJ201" s="145"/>
      <c r="REK201" s="145"/>
      <c r="REL201" s="145"/>
      <c r="REM201" s="145"/>
      <c r="REN201" s="145"/>
      <c r="REO201" s="145"/>
      <c r="REP201" s="145"/>
      <c r="REQ201" s="145"/>
      <c r="RER201" s="145"/>
      <c r="RES201" s="145"/>
      <c r="RET201" s="145"/>
      <c r="REU201" s="145"/>
      <c r="REX201" s="145"/>
      <c r="RFA201" s="145"/>
      <c r="RFD201" s="145"/>
      <c r="RFG201" s="145"/>
      <c r="RFJ201" s="145"/>
      <c r="RFV201" s="145"/>
      <c r="RFY201" s="145"/>
      <c r="RGB201" s="145"/>
      <c r="RGE201" s="145"/>
      <c r="RGN201" s="145"/>
      <c r="RGT201" s="145"/>
      <c r="RGW201" s="145"/>
      <c r="RGZ201" s="145"/>
      <c r="RHC201" s="145"/>
      <c r="RHI201" s="145"/>
      <c r="RHL201" s="145"/>
      <c r="RHR201" s="145"/>
      <c r="RHT201" s="145"/>
      <c r="RHU201" s="145"/>
      <c r="RHW201" s="145"/>
      <c r="RHZ201" s="145"/>
      <c r="RIC201" s="145"/>
      <c r="RIF201" s="145"/>
      <c r="RIN201" s="145"/>
      <c r="RIS201" s="145"/>
      <c r="RJB201" s="145"/>
      <c r="RJE201" s="145"/>
      <c r="RJM201" s="145"/>
      <c r="RKI201" s="145"/>
      <c r="RKJ201" s="145"/>
      <c r="RKK201" s="145"/>
      <c r="RKL201" s="145"/>
      <c r="RKM201" s="145"/>
      <c r="RKN201" s="145"/>
      <c r="RLF201" s="145"/>
      <c r="RLG201" s="145"/>
      <c r="RLJ201" s="145"/>
      <c r="RLM201" s="145"/>
      <c r="RLO201" s="145"/>
      <c r="RLQ201" s="145"/>
      <c r="RLT201" s="145"/>
      <c r="RLW201" s="145"/>
      <c r="RLZ201" s="145"/>
      <c r="RMC201" s="145"/>
      <c r="RMF201" s="145"/>
      <c r="RMI201" s="145"/>
      <c r="RML201" s="145"/>
      <c r="RMO201" s="145"/>
      <c r="RMQ201" s="145"/>
      <c r="RND201" s="145"/>
      <c r="RNE201" s="145"/>
      <c r="RNF201" s="145"/>
      <c r="RNG201" s="145"/>
      <c r="RNH201" s="145"/>
      <c r="RNI201" s="145"/>
      <c r="RNJ201" s="145"/>
      <c r="RNK201" s="145"/>
      <c r="RNL201" s="145"/>
      <c r="RNM201" s="145"/>
      <c r="RNN201" s="145"/>
      <c r="RNO201" s="145"/>
      <c r="RNP201" s="145"/>
      <c r="RNQ201" s="145"/>
      <c r="RNU201" s="145"/>
      <c r="RNW201" s="145"/>
      <c r="RNX201" s="145"/>
      <c r="RNY201" s="145"/>
      <c r="RNZ201" s="145"/>
      <c r="ROC201" s="145"/>
      <c r="ROE201" s="145"/>
      <c r="ROF201" s="145"/>
      <c r="ROG201" s="145"/>
      <c r="ROH201" s="145"/>
      <c r="ROI201" s="145"/>
      <c r="ROJ201" s="145"/>
      <c r="ROK201" s="145"/>
      <c r="ROL201" s="145"/>
      <c r="ROM201" s="145"/>
      <c r="RON201" s="145"/>
      <c r="ROO201" s="145"/>
      <c r="ROP201" s="145"/>
      <c r="ROQ201" s="145"/>
      <c r="ROT201" s="145"/>
      <c r="ROW201" s="145"/>
      <c r="ROZ201" s="145"/>
      <c r="RPC201" s="145"/>
      <c r="RPF201" s="145"/>
      <c r="RPR201" s="145"/>
      <c r="RPU201" s="145"/>
      <c r="RPX201" s="145"/>
      <c r="RQA201" s="145"/>
      <c r="RQJ201" s="145"/>
      <c r="RQP201" s="145"/>
      <c r="RQS201" s="145"/>
      <c r="RQV201" s="145"/>
      <c r="RQY201" s="145"/>
      <c r="RRE201" s="145"/>
      <c r="RRH201" s="145"/>
      <c r="RRN201" s="145"/>
      <c r="RRP201" s="145"/>
      <c r="RRQ201" s="145"/>
      <c r="RRS201" s="145"/>
      <c r="RRV201" s="145"/>
      <c r="RRY201" s="145"/>
      <c r="RSB201" s="145"/>
      <c r="RSJ201" s="145"/>
      <c r="RSO201" s="145"/>
      <c r="RSX201" s="145"/>
      <c r="RTA201" s="145"/>
      <c r="RTI201" s="145"/>
      <c r="RUE201" s="145"/>
      <c r="RUF201" s="145"/>
      <c r="RUG201" s="145"/>
      <c r="RUH201" s="145"/>
      <c r="RUI201" s="145"/>
      <c r="RUJ201" s="145"/>
      <c r="RVB201" s="145"/>
      <c r="RVC201" s="145"/>
      <c r="RVF201" s="145"/>
      <c r="RVI201" s="145"/>
      <c r="RVK201" s="145"/>
      <c r="RVM201" s="145"/>
      <c r="RVP201" s="145"/>
      <c r="RVS201" s="145"/>
      <c r="RVV201" s="145"/>
      <c r="RVY201" s="145"/>
      <c r="RWB201" s="145"/>
      <c r="RWE201" s="145"/>
      <c r="RWH201" s="145"/>
      <c r="RWK201" s="145"/>
      <c r="RWM201" s="145"/>
      <c r="RWZ201" s="145"/>
      <c r="RXA201" s="145"/>
      <c r="RXB201" s="145"/>
      <c r="RXC201" s="145"/>
      <c r="RXD201" s="145"/>
      <c r="RXE201" s="145"/>
      <c r="RXF201" s="145"/>
      <c r="RXG201" s="145"/>
      <c r="RXH201" s="145"/>
      <c r="RXI201" s="145"/>
      <c r="RXJ201" s="145"/>
      <c r="RXK201" s="145"/>
      <c r="RXL201" s="145"/>
      <c r="RXM201" s="145"/>
      <c r="RXQ201" s="145"/>
      <c r="RXS201" s="145"/>
      <c r="RXT201" s="145"/>
      <c r="RXU201" s="145"/>
      <c r="RXV201" s="145"/>
      <c r="RXY201" s="145"/>
      <c r="RYA201" s="145"/>
      <c r="RYB201" s="145"/>
      <c r="RYC201" s="145"/>
      <c r="RYD201" s="145"/>
      <c r="RYE201" s="145"/>
      <c r="RYF201" s="145"/>
      <c r="RYG201" s="145"/>
      <c r="RYH201" s="145"/>
      <c r="RYI201" s="145"/>
      <c r="RYJ201" s="145"/>
      <c r="RYK201" s="145"/>
      <c r="RYL201" s="145"/>
      <c r="RYM201" s="145"/>
      <c r="RYP201" s="145"/>
      <c r="RYS201" s="145"/>
      <c r="RYV201" s="145"/>
      <c r="RYY201" s="145"/>
      <c r="RZB201" s="145"/>
      <c r="RZN201" s="145"/>
      <c r="RZQ201" s="145"/>
      <c r="RZT201" s="145"/>
      <c r="RZW201" s="145"/>
      <c r="SAF201" s="145"/>
      <c r="SAL201" s="145"/>
      <c r="SAO201" s="145"/>
      <c r="SAR201" s="145"/>
      <c r="SAU201" s="145"/>
      <c r="SBA201" s="145"/>
      <c r="SBD201" s="145"/>
      <c r="SBJ201" s="145"/>
      <c r="SBL201" s="145"/>
      <c r="SBM201" s="145"/>
      <c r="SBO201" s="145"/>
      <c r="SBR201" s="145"/>
      <c r="SBU201" s="145"/>
      <c r="SBX201" s="145"/>
      <c r="SCF201" s="145"/>
      <c r="SCK201" s="145"/>
      <c r="SCT201" s="145"/>
      <c r="SCW201" s="145"/>
      <c r="SDE201" s="145"/>
      <c r="SEA201" s="145"/>
      <c r="SEB201" s="145"/>
      <c r="SEC201" s="145"/>
      <c r="SED201" s="145"/>
      <c r="SEE201" s="145"/>
      <c r="SEF201" s="145"/>
      <c r="SEX201" s="145"/>
      <c r="SEY201" s="145"/>
      <c r="SFB201" s="145"/>
      <c r="SFE201" s="145"/>
      <c r="SFG201" s="145"/>
      <c r="SFI201" s="145"/>
      <c r="SFL201" s="145"/>
      <c r="SFO201" s="145"/>
      <c r="SFR201" s="145"/>
      <c r="SFU201" s="145"/>
      <c r="SFX201" s="145"/>
      <c r="SGA201" s="145"/>
      <c r="SGD201" s="145"/>
      <c r="SGG201" s="145"/>
      <c r="SGI201" s="145"/>
      <c r="SGV201" s="145"/>
      <c r="SGW201" s="145"/>
      <c r="SGX201" s="145"/>
      <c r="SGY201" s="145"/>
      <c r="SGZ201" s="145"/>
      <c r="SHA201" s="145"/>
      <c r="SHB201" s="145"/>
      <c r="SHC201" s="145"/>
      <c r="SHD201" s="145"/>
      <c r="SHE201" s="145"/>
      <c r="SHF201" s="145"/>
      <c r="SHG201" s="145"/>
      <c r="SHH201" s="145"/>
      <c r="SHI201" s="145"/>
      <c r="SHM201" s="145"/>
      <c r="SHO201" s="145"/>
      <c r="SHP201" s="145"/>
      <c r="SHQ201" s="145"/>
      <c r="SHR201" s="145"/>
      <c r="SHU201" s="145"/>
      <c r="SHW201" s="145"/>
      <c r="SHX201" s="145"/>
      <c r="SHY201" s="145"/>
      <c r="SHZ201" s="145"/>
      <c r="SIA201" s="145"/>
      <c r="SIB201" s="145"/>
      <c r="SIC201" s="145"/>
      <c r="SID201" s="145"/>
      <c r="SIE201" s="145"/>
      <c r="SIF201" s="145"/>
      <c r="SIG201" s="145"/>
      <c r="SIH201" s="145"/>
      <c r="SII201" s="145"/>
      <c r="SIL201" s="145"/>
      <c r="SIO201" s="145"/>
      <c r="SIR201" s="145"/>
      <c r="SIU201" s="145"/>
      <c r="SIX201" s="145"/>
      <c r="SJJ201" s="145"/>
      <c r="SJM201" s="145"/>
      <c r="SJP201" s="145"/>
      <c r="SJS201" s="145"/>
      <c r="SKB201" s="145"/>
      <c r="SKH201" s="145"/>
      <c r="SKK201" s="145"/>
      <c r="SKN201" s="145"/>
      <c r="SKQ201" s="145"/>
      <c r="SKW201" s="145"/>
      <c r="SKZ201" s="145"/>
      <c r="SLF201" s="145"/>
      <c r="SLH201" s="145"/>
      <c r="SLI201" s="145"/>
      <c r="SLK201" s="145"/>
      <c r="SLN201" s="145"/>
      <c r="SLQ201" s="145"/>
      <c r="SLT201" s="145"/>
      <c r="SMB201" s="145"/>
      <c r="SMG201" s="145"/>
      <c r="SMP201" s="145"/>
      <c r="SMS201" s="145"/>
      <c r="SNA201" s="145"/>
      <c r="SNW201" s="145"/>
      <c r="SNX201" s="145"/>
      <c r="SNY201" s="145"/>
      <c r="SNZ201" s="145"/>
      <c r="SOA201" s="145"/>
      <c r="SOB201" s="145"/>
      <c r="SOT201" s="145"/>
      <c r="SOU201" s="145"/>
      <c r="SOX201" s="145"/>
      <c r="SPA201" s="145"/>
      <c r="SPC201" s="145"/>
      <c r="SPE201" s="145"/>
      <c r="SPH201" s="145"/>
      <c r="SPK201" s="145"/>
      <c r="SPN201" s="145"/>
      <c r="SPQ201" s="145"/>
      <c r="SPT201" s="145"/>
      <c r="SPW201" s="145"/>
      <c r="SPZ201" s="145"/>
      <c r="SQC201" s="145"/>
      <c r="SQE201" s="145"/>
      <c r="SQR201" s="145"/>
      <c r="SQS201" s="145"/>
      <c r="SQT201" s="145"/>
      <c r="SQU201" s="145"/>
      <c r="SQV201" s="145"/>
      <c r="SQW201" s="145"/>
      <c r="SQX201" s="145"/>
      <c r="SQY201" s="145"/>
      <c r="SQZ201" s="145"/>
      <c r="SRA201" s="145"/>
      <c r="SRB201" s="145"/>
      <c r="SRC201" s="145"/>
      <c r="SRD201" s="145"/>
      <c r="SRE201" s="145"/>
      <c r="SRI201" s="145"/>
      <c r="SRK201" s="145"/>
      <c r="SRL201" s="145"/>
      <c r="SRM201" s="145"/>
      <c r="SRN201" s="145"/>
      <c r="SRQ201" s="145"/>
      <c r="SRS201" s="145"/>
      <c r="SRT201" s="145"/>
      <c r="SRU201" s="145"/>
      <c r="SRV201" s="145"/>
      <c r="SRW201" s="145"/>
      <c r="SRX201" s="145"/>
      <c r="SRY201" s="145"/>
      <c r="SRZ201" s="145"/>
      <c r="SSA201" s="145"/>
      <c r="SSB201" s="145"/>
      <c r="SSC201" s="145"/>
      <c r="SSD201" s="145"/>
      <c r="SSE201" s="145"/>
      <c r="SSH201" s="145"/>
      <c r="SSK201" s="145"/>
      <c r="SSN201" s="145"/>
      <c r="SSQ201" s="145"/>
      <c r="SST201" s="145"/>
      <c r="STF201" s="145"/>
      <c r="STI201" s="145"/>
      <c r="STL201" s="145"/>
      <c r="STO201" s="145"/>
      <c r="STX201" s="145"/>
      <c r="SUD201" s="145"/>
      <c r="SUG201" s="145"/>
      <c r="SUJ201" s="145"/>
      <c r="SUM201" s="145"/>
      <c r="SUS201" s="145"/>
      <c r="SUV201" s="145"/>
      <c r="SVB201" s="145"/>
      <c r="SVD201" s="145"/>
      <c r="SVE201" s="145"/>
      <c r="SVG201" s="145"/>
      <c r="SVJ201" s="145"/>
      <c r="SVM201" s="145"/>
      <c r="SVP201" s="145"/>
      <c r="SVX201" s="145"/>
      <c r="SWC201" s="145"/>
      <c r="SWL201" s="145"/>
      <c r="SWO201" s="145"/>
      <c r="SWW201" s="145"/>
      <c r="SXS201" s="145"/>
      <c r="SXT201" s="145"/>
      <c r="SXU201" s="145"/>
      <c r="SXV201" s="145"/>
      <c r="SXW201" s="145"/>
      <c r="SXX201" s="145"/>
      <c r="SYP201" s="145"/>
      <c r="SYQ201" s="145"/>
      <c r="SYT201" s="145"/>
      <c r="SYW201" s="145"/>
      <c r="SYY201" s="145"/>
      <c r="SZA201" s="145"/>
      <c r="SZD201" s="145"/>
      <c r="SZG201" s="145"/>
      <c r="SZJ201" s="145"/>
      <c r="SZM201" s="145"/>
      <c r="SZP201" s="145"/>
      <c r="SZS201" s="145"/>
      <c r="SZV201" s="145"/>
      <c r="SZY201" s="145"/>
      <c r="TAA201" s="145"/>
      <c r="TAN201" s="145"/>
      <c r="TAO201" s="145"/>
      <c r="TAP201" s="145"/>
      <c r="TAQ201" s="145"/>
      <c r="TAR201" s="145"/>
      <c r="TAS201" s="145"/>
      <c r="TAT201" s="145"/>
      <c r="TAU201" s="145"/>
      <c r="TAV201" s="145"/>
      <c r="TAW201" s="145"/>
      <c r="TAX201" s="145"/>
      <c r="TAY201" s="145"/>
      <c r="TAZ201" s="145"/>
      <c r="TBA201" s="145"/>
      <c r="TBE201" s="145"/>
      <c r="TBG201" s="145"/>
      <c r="TBH201" s="145"/>
      <c r="TBI201" s="145"/>
      <c r="TBJ201" s="145"/>
      <c r="TBM201" s="145"/>
      <c r="TBO201" s="145"/>
      <c r="TBP201" s="145"/>
      <c r="TBQ201" s="145"/>
      <c r="TBR201" s="145"/>
      <c r="TBS201" s="145"/>
      <c r="TBT201" s="145"/>
      <c r="TBU201" s="145"/>
      <c r="TBV201" s="145"/>
      <c r="TBW201" s="145"/>
      <c r="TBX201" s="145"/>
      <c r="TBY201" s="145"/>
      <c r="TBZ201" s="145"/>
      <c r="TCA201" s="145"/>
      <c r="TCD201" s="145"/>
      <c r="TCG201" s="145"/>
      <c r="TCJ201" s="145"/>
      <c r="TCM201" s="145"/>
      <c r="TCP201" s="145"/>
      <c r="TDB201" s="145"/>
      <c r="TDE201" s="145"/>
      <c r="TDH201" s="145"/>
      <c r="TDK201" s="145"/>
      <c r="TDT201" s="145"/>
      <c r="TDZ201" s="145"/>
      <c r="TEC201" s="145"/>
      <c r="TEF201" s="145"/>
      <c r="TEI201" s="145"/>
      <c r="TEO201" s="145"/>
      <c r="TER201" s="145"/>
      <c r="TEX201" s="145"/>
      <c r="TEZ201" s="145"/>
      <c r="TFA201" s="145"/>
      <c r="TFC201" s="145"/>
      <c r="TFF201" s="145"/>
      <c r="TFI201" s="145"/>
      <c r="TFL201" s="145"/>
      <c r="TFT201" s="145"/>
      <c r="TFY201" s="145"/>
      <c r="TGH201" s="145"/>
      <c r="TGK201" s="145"/>
      <c r="TGS201" s="145"/>
      <c r="THO201" s="145"/>
      <c r="THP201" s="145"/>
      <c r="THQ201" s="145"/>
      <c r="THR201" s="145"/>
      <c r="THS201" s="145"/>
      <c r="THT201" s="145"/>
      <c r="TIL201" s="145"/>
      <c r="TIM201" s="145"/>
      <c r="TIP201" s="145"/>
      <c r="TIS201" s="145"/>
      <c r="TIU201" s="145"/>
      <c r="TIW201" s="145"/>
      <c r="TIZ201" s="145"/>
      <c r="TJC201" s="145"/>
      <c r="TJF201" s="145"/>
      <c r="TJI201" s="145"/>
      <c r="TJL201" s="145"/>
      <c r="TJO201" s="145"/>
      <c r="TJR201" s="145"/>
      <c r="TJU201" s="145"/>
      <c r="TJW201" s="145"/>
      <c r="TKJ201" s="145"/>
      <c r="TKK201" s="145"/>
      <c r="TKL201" s="145"/>
      <c r="TKM201" s="145"/>
      <c r="TKN201" s="145"/>
      <c r="TKO201" s="145"/>
      <c r="TKP201" s="145"/>
      <c r="TKQ201" s="145"/>
      <c r="TKR201" s="145"/>
      <c r="TKS201" s="145"/>
      <c r="TKT201" s="145"/>
      <c r="TKU201" s="145"/>
      <c r="TKV201" s="145"/>
      <c r="TKW201" s="145"/>
      <c r="TLA201" s="145"/>
      <c r="TLC201" s="145"/>
      <c r="TLD201" s="145"/>
      <c r="TLE201" s="145"/>
      <c r="TLF201" s="145"/>
      <c r="TLI201" s="145"/>
      <c r="TLK201" s="145"/>
      <c r="TLL201" s="145"/>
      <c r="TLM201" s="145"/>
      <c r="TLN201" s="145"/>
      <c r="TLO201" s="145"/>
      <c r="TLP201" s="145"/>
      <c r="TLQ201" s="145"/>
      <c r="TLR201" s="145"/>
      <c r="TLS201" s="145"/>
      <c r="TLT201" s="145"/>
      <c r="TLU201" s="145"/>
      <c r="TLV201" s="145"/>
      <c r="TLW201" s="145"/>
      <c r="TLZ201" s="145"/>
      <c r="TMC201" s="145"/>
      <c r="TMF201" s="145"/>
      <c r="TMI201" s="145"/>
      <c r="TML201" s="145"/>
      <c r="TMX201" s="145"/>
      <c r="TNA201" s="145"/>
      <c r="TND201" s="145"/>
      <c r="TNG201" s="145"/>
      <c r="TNP201" s="145"/>
      <c r="TNV201" s="145"/>
      <c r="TNY201" s="145"/>
      <c r="TOB201" s="145"/>
      <c r="TOE201" s="145"/>
      <c r="TOK201" s="145"/>
      <c r="TON201" s="145"/>
      <c r="TOT201" s="145"/>
      <c r="TOV201" s="145"/>
      <c r="TOW201" s="145"/>
      <c r="TOY201" s="145"/>
      <c r="TPB201" s="145"/>
      <c r="TPE201" s="145"/>
      <c r="TPH201" s="145"/>
      <c r="TPP201" s="145"/>
      <c r="TPU201" s="145"/>
      <c r="TQD201" s="145"/>
      <c r="TQG201" s="145"/>
      <c r="TQO201" s="145"/>
      <c r="TRK201" s="145"/>
      <c r="TRL201" s="145"/>
      <c r="TRM201" s="145"/>
      <c r="TRN201" s="145"/>
      <c r="TRO201" s="145"/>
      <c r="TRP201" s="145"/>
      <c r="TSH201" s="145"/>
      <c r="TSI201" s="145"/>
      <c r="TSL201" s="145"/>
      <c r="TSO201" s="145"/>
      <c r="TSQ201" s="145"/>
      <c r="TSS201" s="145"/>
      <c r="TSV201" s="145"/>
      <c r="TSY201" s="145"/>
      <c r="TTB201" s="145"/>
      <c r="TTE201" s="145"/>
      <c r="TTH201" s="145"/>
      <c r="TTK201" s="145"/>
      <c r="TTN201" s="145"/>
      <c r="TTQ201" s="145"/>
      <c r="TTS201" s="145"/>
      <c r="TUF201" s="145"/>
      <c r="TUG201" s="145"/>
      <c r="TUH201" s="145"/>
      <c r="TUI201" s="145"/>
      <c r="TUJ201" s="145"/>
      <c r="TUK201" s="145"/>
      <c r="TUL201" s="145"/>
      <c r="TUM201" s="145"/>
      <c r="TUN201" s="145"/>
      <c r="TUO201" s="145"/>
      <c r="TUP201" s="145"/>
      <c r="TUQ201" s="145"/>
      <c r="TUR201" s="145"/>
      <c r="TUS201" s="145"/>
      <c r="TUW201" s="145"/>
      <c r="TUY201" s="145"/>
      <c r="TUZ201" s="145"/>
      <c r="TVA201" s="145"/>
      <c r="TVB201" s="145"/>
      <c r="TVE201" s="145"/>
      <c r="TVG201" s="145"/>
      <c r="TVH201" s="145"/>
      <c r="TVI201" s="145"/>
      <c r="TVJ201" s="145"/>
      <c r="TVK201" s="145"/>
      <c r="TVL201" s="145"/>
      <c r="TVM201" s="145"/>
      <c r="TVN201" s="145"/>
      <c r="TVO201" s="145"/>
      <c r="TVP201" s="145"/>
      <c r="TVQ201" s="145"/>
      <c r="TVR201" s="145"/>
      <c r="TVS201" s="145"/>
      <c r="TVV201" s="145"/>
      <c r="TVY201" s="145"/>
      <c r="TWB201" s="145"/>
      <c r="TWE201" s="145"/>
      <c r="TWH201" s="145"/>
      <c r="TWT201" s="145"/>
      <c r="TWW201" s="145"/>
      <c r="TWZ201" s="145"/>
      <c r="TXC201" s="145"/>
      <c r="TXL201" s="145"/>
      <c r="TXR201" s="145"/>
      <c r="TXU201" s="145"/>
      <c r="TXX201" s="145"/>
      <c r="TYA201" s="145"/>
      <c r="TYG201" s="145"/>
      <c r="TYJ201" s="145"/>
      <c r="TYP201" s="145"/>
      <c r="TYR201" s="145"/>
      <c r="TYS201" s="145"/>
      <c r="TYU201" s="145"/>
      <c r="TYX201" s="145"/>
      <c r="TZA201" s="145"/>
      <c r="TZD201" s="145"/>
      <c r="TZL201" s="145"/>
      <c r="TZQ201" s="145"/>
      <c r="TZZ201" s="145"/>
      <c r="UAC201" s="145"/>
      <c r="UAK201" s="145"/>
      <c r="UBG201" s="145"/>
      <c r="UBH201" s="145"/>
      <c r="UBI201" s="145"/>
      <c r="UBJ201" s="145"/>
      <c r="UBK201" s="145"/>
      <c r="UBL201" s="145"/>
      <c r="UCD201" s="145"/>
      <c r="UCE201" s="145"/>
      <c r="UCH201" s="145"/>
      <c r="UCK201" s="145"/>
      <c r="UCM201" s="145"/>
      <c r="UCO201" s="145"/>
      <c r="UCR201" s="145"/>
      <c r="UCU201" s="145"/>
      <c r="UCX201" s="145"/>
      <c r="UDA201" s="145"/>
      <c r="UDD201" s="145"/>
      <c r="UDG201" s="145"/>
      <c r="UDJ201" s="145"/>
      <c r="UDM201" s="145"/>
      <c r="UDO201" s="145"/>
      <c r="UEB201" s="145"/>
      <c r="UEC201" s="145"/>
      <c r="UED201" s="145"/>
      <c r="UEE201" s="145"/>
      <c r="UEF201" s="145"/>
      <c r="UEG201" s="145"/>
      <c r="UEH201" s="145"/>
      <c r="UEI201" s="145"/>
      <c r="UEJ201" s="145"/>
      <c r="UEK201" s="145"/>
      <c r="UEL201" s="145"/>
      <c r="UEM201" s="145"/>
      <c r="UEN201" s="145"/>
      <c r="UEO201" s="145"/>
      <c r="UES201" s="145"/>
      <c r="UEU201" s="145"/>
      <c r="UEV201" s="145"/>
      <c r="UEW201" s="145"/>
      <c r="UEX201" s="145"/>
      <c r="UFA201" s="145"/>
      <c r="UFC201" s="145"/>
      <c r="UFD201" s="145"/>
      <c r="UFE201" s="145"/>
      <c r="UFF201" s="145"/>
      <c r="UFG201" s="145"/>
      <c r="UFH201" s="145"/>
      <c r="UFI201" s="145"/>
      <c r="UFJ201" s="145"/>
      <c r="UFK201" s="145"/>
      <c r="UFL201" s="145"/>
      <c r="UFM201" s="145"/>
      <c r="UFN201" s="145"/>
      <c r="UFO201" s="145"/>
      <c r="UFR201" s="145"/>
      <c r="UFU201" s="145"/>
      <c r="UFX201" s="145"/>
      <c r="UGA201" s="145"/>
      <c r="UGD201" s="145"/>
      <c r="UGP201" s="145"/>
      <c r="UGS201" s="145"/>
      <c r="UGV201" s="145"/>
      <c r="UGY201" s="145"/>
      <c r="UHH201" s="145"/>
      <c r="UHN201" s="145"/>
      <c r="UHQ201" s="145"/>
      <c r="UHT201" s="145"/>
      <c r="UHW201" s="145"/>
      <c r="UIC201" s="145"/>
      <c r="UIF201" s="145"/>
      <c r="UIL201" s="145"/>
      <c r="UIN201" s="145"/>
      <c r="UIO201" s="145"/>
      <c r="UIQ201" s="145"/>
      <c r="UIT201" s="145"/>
      <c r="UIW201" s="145"/>
      <c r="UIZ201" s="145"/>
      <c r="UJH201" s="145"/>
      <c r="UJM201" s="145"/>
      <c r="UJV201" s="145"/>
      <c r="UJY201" s="145"/>
      <c r="UKG201" s="145"/>
      <c r="ULC201" s="145"/>
      <c r="ULD201" s="145"/>
      <c r="ULE201" s="145"/>
      <c r="ULF201" s="145"/>
      <c r="ULG201" s="145"/>
      <c r="ULH201" s="145"/>
      <c r="ULZ201" s="145"/>
      <c r="UMA201" s="145"/>
      <c r="UMD201" s="145"/>
      <c r="UMG201" s="145"/>
      <c r="UMI201" s="145"/>
      <c r="UMK201" s="145"/>
      <c r="UMN201" s="145"/>
      <c r="UMQ201" s="145"/>
      <c r="UMT201" s="145"/>
      <c r="UMW201" s="145"/>
      <c r="UMZ201" s="145"/>
      <c r="UNC201" s="145"/>
      <c r="UNF201" s="145"/>
      <c r="UNI201" s="145"/>
      <c r="UNK201" s="145"/>
      <c r="UNX201" s="145"/>
      <c r="UNY201" s="145"/>
      <c r="UNZ201" s="145"/>
      <c r="UOA201" s="145"/>
      <c r="UOB201" s="145"/>
      <c r="UOC201" s="145"/>
      <c r="UOD201" s="145"/>
      <c r="UOE201" s="145"/>
      <c r="UOF201" s="145"/>
      <c r="UOG201" s="145"/>
      <c r="UOH201" s="145"/>
      <c r="UOI201" s="145"/>
      <c r="UOJ201" s="145"/>
      <c r="UOK201" s="145"/>
      <c r="UOO201" s="145"/>
      <c r="UOQ201" s="145"/>
      <c r="UOR201" s="145"/>
      <c r="UOS201" s="145"/>
      <c r="UOT201" s="145"/>
      <c r="UOW201" s="145"/>
      <c r="UOY201" s="145"/>
      <c r="UOZ201" s="145"/>
      <c r="UPA201" s="145"/>
      <c r="UPB201" s="145"/>
      <c r="UPC201" s="145"/>
      <c r="UPD201" s="145"/>
      <c r="UPE201" s="145"/>
      <c r="UPF201" s="145"/>
      <c r="UPG201" s="145"/>
      <c r="UPH201" s="145"/>
      <c r="UPI201" s="145"/>
      <c r="UPJ201" s="145"/>
      <c r="UPK201" s="145"/>
      <c r="UPN201" s="145"/>
      <c r="UPQ201" s="145"/>
      <c r="UPT201" s="145"/>
      <c r="UPW201" s="145"/>
      <c r="UPZ201" s="145"/>
      <c r="UQL201" s="145"/>
      <c r="UQO201" s="145"/>
      <c r="UQR201" s="145"/>
      <c r="UQU201" s="145"/>
      <c r="URD201" s="145"/>
      <c r="URJ201" s="145"/>
      <c r="URM201" s="145"/>
      <c r="URP201" s="145"/>
      <c r="URS201" s="145"/>
      <c r="URY201" s="145"/>
      <c r="USB201" s="145"/>
      <c r="USH201" s="145"/>
      <c r="USJ201" s="145"/>
      <c r="USK201" s="145"/>
      <c r="USM201" s="145"/>
      <c r="USP201" s="145"/>
      <c r="USS201" s="145"/>
      <c r="USV201" s="145"/>
      <c r="UTD201" s="145"/>
      <c r="UTI201" s="145"/>
      <c r="UTR201" s="145"/>
      <c r="UTU201" s="145"/>
      <c r="UUC201" s="145"/>
      <c r="UUY201" s="145"/>
      <c r="UUZ201" s="145"/>
      <c r="UVA201" s="145"/>
      <c r="UVB201" s="145"/>
      <c r="UVC201" s="145"/>
      <c r="UVD201" s="145"/>
      <c r="UVV201" s="145"/>
      <c r="UVW201" s="145"/>
      <c r="UVZ201" s="145"/>
      <c r="UWC201" s="145"/>
      <c r="UWE201" s="145"/>
      <c r="UWG201" s="145"/>
      <c r="UWJ201" s="145"/>
      <c r="UWM201" s="145"/>
      <c r="UWP201" s="145"/>
      <c r="UWS201" s="145"/>
      <c r="UWV201" s="145"/>
      <c r="UWY201" s="145"/>
      <c r="UXB201" s="145"/>
      <c r="UXE201" s="145"/>
      <c r="UXG201" s="145"/>
      <c r="UXT201" s="145"/>
      <c r="UXU201" s="145"/>
      <c r="UXV201" s="145"/>
      <c r="UXW201" s="145"/>
      <c r="UXX201" s="145"/>
      <c r="UXY201" s="145"/>
      <c r="UXZ201" s="145"/>
      <c r="UYA201" s="145"/>
      <c r="UYB201" s="145"/>
      <c r="UYC201" s="145"/>
      <c r="UYD201" s="145"/>
      <c r="UYE201" s="145"/>
      <c r="UYF201" s="145"/>
      <c r="UYG201" s="145"/>
      <c r="UYK201" s="145"/>
      <c r="UYM201" s="145"/>
      <c r="UYN201" s="145"/>
      <c r="UYO201" s="145"/>
      <c r="UYP201" s="145"/>
      <c r="UYS201" s="145"/>
      <c r="UYU201" s="145"/>
      <c r="UYV201" s="145"/>
      <c r="UYW201" s="145"/>
      <c r="UYX201" s="145"/>
      <c r="UYY201" s="145"/>
      <c r="UYZ201" s="145"/>
      <c r="UZA201" s="145"/>
      <c r="UZB201" s="145"/>
      <c r="UZC201" s="145"/>
      <c r="UZD201" s="145"/>
      <c r="UZE201" s="145"/>
      <c r="UZF201" s="145"/>
      <c r="UZG201" s="145"/>
      <c r="UZJ201" s="145"/>
      <c r="UZM201" s="145"/>
      <c r="UZP201" s="145"/>
      <c r="UZS201" s="145"/>
      <c r="UZV201" s="145"/>
      <c r="VAH201" s="145"/>
      <c r="VAK201" s="145"/>
      <c r="VAN201" s="145"/>
      <c r="VAQ201" s="145"/>
      <c r="VAZ201" s="145"/>
      <c r="VBF201" s="145"/>
      <c r="VBI201" s="145"/>
      <c r="VBL201" s="145"/>
      <c r="VBO201" s="145"/>
      <c r="VBU201" s="145"/>
      <c r="VBX201" s="145"/>
      <c r="VCD201" s="145"/>
      <c r="VCF201" s="145"/>
      <c r="VCG201" s="145"/>
      <c r="VCI201" s="145"/>
      <c r="VCL201" s="145"/>
      <c r="VCO201" s="145"/>
      <c r="VCR201" s="145"/>
      <c r="VCZ201" s="145"/>
      <c r="VDE201" s="145"/>
      <c r="VDN201" s="145"/>
      <c r="VDQ201" s="145"/>
      <c r="VDY201" s="145"/>
      <c r="VEU201" s="145"/>
      <c r="VEV201" s="145"/>
      <c r="VEW201" s="145"/>
      <c r="VEX201" s="145"/>
      <c r="VEY201" s="145"/>
      <c r="VEZ201" s="145"/>
      <c r="VFR201" s="145"/>
      <c r="VFS201" s="145"/>
      <c r="VFV201" s="145"/>
      <c r="VFY201" s="145"/>
      <c r="VGA201" s="145"/>
      <c r="VGC201" s="145"/>
      <c r="VGF201" s="145"/>
      <c r="VGI201" s="145"/>
      <c r="VGL201" s="145"/>
      <c r="VGO201" s="145"/>
      <c r="VGR201" s="145"/>
      <c r="VGU201" s="145"/>
      <c r="VGX201" s="145"/>
      <c r="VHA201" s="145"/>
      <c r="VHC201" s="145"/>
      <c r="VHP201" s="145"/>
      <c r="VHQ201" s="145"/>
      <c r="VHR201" s="145"/>
      <c r="VHS201" s="145"/>
      <c r="VHT201" s="145"/>
      <c r="VHU201" s="145"/>
      <c r="VHV201" s="145"/>
      <c r="VHW201" s="145"/>
      <c r="VHX201" s="145"/>
      <c r="VHY201" s="145"/>
      <c r="VHZ201" s="145"/>
      <c r="VIA201" s="145"/>
      <c r="VIB201" s="145"/>
      <c r="VIC201" s="145"/>
      <c r="VIG201" s="145"/>
      <c r="VII201" s="145"/>
      <c r="VIJ201" s="145"/>
      <c r="VIK201" s="145"/>
      <c r="VIL201" s="145"/>
      <c r="VIO201" s="145"/>
      <c r="VIQ201" s="145"/>
      <c r="VIR201" s="145"/>
      <c r="VIS201" s="145"/>
      <c r="VIT201" s="145"/>
      <c r="VIU201" s="145"/>
      <c r="VIV201" s="145"/>
      <c r="VIW201" s="145"/>
      <c r="VIX201" s="145"/>
      <c r="VIY201" s="145"/>
      <c r="VIZ201" s="145"/>
      <c r="VJA201" s="145"/>
      <c r="VJB201" s="145"/>
      <c r="VJC201" s="145"/>
      <c r="VJF201" s="145"/>
      <c r="VJI201" s="145"/>
      <c r="VJL201" s="145"/>
      <c r="VJO201" s="145"/>
      <c r="VJR201" s="145"/>
      <c r="VKD201" s="145"/>
      <c r="VKG201" s="145"/>
      <c r="VKJ201" s="145"/>
      <c r="VKM201" s="145"/>
      <c r="VKV201" s="145"/>
      <c r="VLB201" s="145"/>
      <c r="VLE201" s="145"/>
      <c r="VLH201" s="145"/>
      <c r="VLK201" s="145"/>
      <c r="VLQ201" s="145"/>
      <c r="VLT201" s="145"/>
      <c r="VLZ201" s="145"/>
      <c r="VMB201" s="145"/>
      <c r="VMC201" s="145"/>
      <c r="VME201" s="145"/>
      <c r="VMH201" s="145"/>
      <c r="VMK201" s="145"/>
      <c r="VMN201" s="145"/>
      <c r="VMV201" s="145"/>
      <c r="VNA201" s="145"/>
      <c r="VNJ201" s="145"/>
      <c r="VNM201" s="145"/>
      <c r="VNU201" s="145"/>
      <c r="VOQ201" s="145"/>
      <c r="VOR201" s="145"/>
      <c r="VOS201" s="145"/>
      <c r="VOT201" s="145"/>
      <c r="VOU201" s="145"/>
      <c r="VOV201" s="145"/>
      <c r="VPN201" s="145"/>
      <c r="VPO201" s="145"/>
      <c r="VPR201" s="145"/>
      <c r="VPU201" s="145"/>
      <c r="VPW201" s="145"/>
      <c r="VPY201" s="145"/>
      <c r="VQB201" s="145"/>
      <c r="VQE201" s="145"/>
      <c r="VQH201" s="145"/>
      <c r="VQK201" s="145"/>
      <c r="VQN201" s="145"/>
      <c r="VQQ201" s="145"/>
      <c r="VQT201" s="145"/>
      <c r="VQW201" s="145"/>
      <c r="VQY201" s="145"/>
      <c r="VRL201" s="145"/>
      <c r="VRM201" s="145"/>
      <c r="VRN201" s="145"/>
      <c r="VRO201" s="145"/>
      <c r="VRP201" s="145"/>
      <c r="VRQ201" s="145"/>
      <c r="VRR201" s="145"/>
      <c r="VRS201" s="145"/>
      <c r="VRT201" s="145"/>
      <c r="VRU201" s="145"/>
      <c r="VRV201" s="145"/>
      <c r="VRW201" s="145"/>
      <c r="VRX201" s="145"/>
      <c r="VRY201" s="145"/>
      <c r="VSC201" s="145"/>
      <c r="VSE201" s="145"/>
      <c r="VSF201" s="145"/>
      <c r="VSG201" s="145"/>
      <c r="VSH201" s="145"/>
      <c r="VSK201" s="145"/>
      <c r="VSM201" s="145"/>
      <c r="VSN201" s="145"/>
      <c r="VSO201" s="145"/>
      <c r="VSP201" s="145"/>
      <c r="VSQ201" s="145"/>
      <c r="VSR201" s="145"/>
      <c r="VSS201" s="145"/>
      <c r="VST201" s="145"/>
      <c r="VSU201" s="145"/>
      <c r="VSV201" s="145"/>
      <c r="VSW201" s="145"/>
      <c r="VSX201" s="145"/>
      <c r="VSY201" s="145"/>
      <c r="VTB201" s="145"/>
      <c r="VTE201" s="145"/>
      <c r="VTH201" s="145"/>
      <c r="VTK201" s="145"/>
      <c r="VTN201" s="145"/>
      <c r="VTZ201" s="145"/>
      <c r="VUC201" s="145"/>
      <c r="VUF201" s="145"/>
      <c r="VUI201" s="145"/>
      <c r="VUR201" s="145"/>
      <c r="VUX201" s="145"/>
      <c r="VVA201" s="145"/>
      <c r="VVD201" s="145"/>
      <c r="VVG201" s="145"/>
      <c r="VVM201" s="145"/>
      <c r="VVP201" s="145"/>
      <c r="VVV201" s="145"/>
      <c r="VVX201" s="145"/>
      <c r="VVY201" s="145"/>
      <c r="VWA201" s="145"/>
      <c r="VWD201" s="145"/>
      <c r="VWG201" s="145"/>
      <c r="VWJ201" s="145"/>
      <c r="VWR201" s="145"/>
      <c r="VWW201" s="145"/>
      <c r="VXF201" s="145"/>
      <c r="VXI201" s="145"/>
      <c r="VXQ201" s="145"/>
      <c r="VYM201" s="145"/>
      <c r="VYN201" s="145"/>
      <c r="VYO201" s="145"/>
      <c r="VYP201" s="145"/>
      <c r="VYQ201" s="145"/>
      <c r="VYR201" s="145"/>
      <c r="VZJ201" s="145"/>
      <c r="VZK201" s="145"/>
      <c r="VZN201" s="145"/>
      <c r="VZQ201" s="145"/>
      <c r="VZS201" s="145"/>
      <c r="VZU201" s="145"/>
      <c r="VZX201" s="145"/>
      <c r="WAA201" s="145"/>
      <c r="WAD201" s="145"/>
      <c r="WAG201" s="145"/>
      <c r="WAJ201" s="145"/>
      <c r="WAM201" s="145"/>
      <c r="WAP201" s="145"/>
      <c r="WAS201" s="145"/>
      <c r="WAU201" s="145"/>
      <c r="WBH201" s="145"/>
      <c r="WBI201" s="145"/>
      <c r="WBJ201" s="145"/>
      <c r="WBK201" s="145"/>
      <c r="WBL201" s="145"/>
      <c r="WBM201" s="145"/>
      <c r="WBN201" s="145"/>
      <c r="WBO201" s="145"/>
      <c r="WBP201" s="145"/>
      <c r="WBQ201" s="145"/>
      <c r="WBR201" s="145"/>
      <c r="WBS201" s="145"/>
      <c r="WBT201" s="145"/>
      <c r="WBU201" s="145"/>
      <c r="WBY201" s="145"/>
      <c r="WCA201" s="145"/>
      <c r="WCB201" s="145"/>
      <c r="WCC201" s="145"/>
      <c r="WCD201" s="145"/>
      <c r="WCG201" s="145"/>
      <c r="WCI201" s="145"/>
      <c r="WCJ201" s="145"/>
      <c r="WCK201" s="145"/>
      <c r="WCL201" s="145"/>
      <c r="WCM201" s="145"/>
      <c r="WCN201" s="145"/>
      <c r="WCO201" s="145"/>
      <c r="WCP201" s="145"/>
      <c r="WCQ201" s="145"/>
      <c r="WCR201" s="145"/>
      <c r="WCS201" s="145"/>
      <c r="WCT201" s="145"/>
      <c r="WCU201" s="145"/>
      <c r="WCX201" s="145"/>
      <c r="WDA201" s="145"/>
      <c r="WDD201" s="145"/>
      <c r="WDG201" s="145"/>
      <c r="WDJ201" s="145"/>
      <c r="WDV201" s="145"/>
      <c r="WDY201" s="145"/>
      <c r="WEB201" s="145"/>
      <c r="WEE201" s="145"/>
      <c r="WEN201" s="145"/>
      <c r="WET201" s="145"/>
      <c r="WEW201" s="145"/>
      <c r="WEZ201" s="145"/>
      <c r="WFC201" s="145"/>
      <c r="WFI201" s="145"/>
      <c r="WFL201" s="145"/>
      <c r="WFR201" s="145"/>
      <c r="WFT201" s="145"/>
      <c r="WFU201" s="145"/>
      <c r="WFW201" s="145"/>
      <c r="WFZ201" s="145"/>
      <c r="WGC201" s="145"/>
      <c r="WGF201" s="145"/>
      <c r="WGN201" s="145"/>
      <c r="WGS201" s="145"/>
      <c r="WHB201" s="145"/>
      <c r="WHE201" s="145"/>
      <c r="WHM201" s="145"/>
      <c r="WII201" s="145"/>
      <c r="WIJ201" s="145"/>
      <c r="WIK201" s="145"/>
      <c r="WIL201" s="145"/>
      <c r="WIM201" s="145"/>
      <c r="WIN201" s="145"/>
      <c r="WJF201" s="145"/>
      <c r="WJG201" s="145"/>
      <c r="WJJ201" s="145"/>
      <c r="WJM201" s="145"/>
      <c r="WJO201" s="145"/>
      <c r="WJQ201" s="145"/>
      <c r="WJT201" s="145"/>
      <c r="WJW201" s="145"/>
      <c r="WJZ201" s="145"/>
      <c r="WKC201" s="145"/>
      <c r="WKF201" s="145"/>
      <c r="WKI201" s="145"/>
      <c r="WKL201" s="145"/>
      <c r="WKO201" s="145"/>
      <c r="WKQ201" s="145"/>
      <c r="WLD201" s="145"/>
      <c r="WLE201" s="145"/>
      <c r="WLF201" s="145"/>
      <c r="WLG201" s="145"/>
      <c r="WLH201" s="145"/>
      <c r="WLI201" s="145"/>
      <c r="WLJ201" s="145"/>
      <c r="WLK201" s="145"/>
      <c r="WLL201" s="145"/>
      <c r="WLM201" s="145"/>
      <c r="WLN201" s="145"/>
      <c r="WLO201" s="145"/>
      <c r="WLP201" s="145"/>
      <c r="WLQ201" s="145"/>
      <c r="WLU201" s="145"/>
      <c r="WLW201" s="145"/>
      <c r="WLX201" s="145"/>
      <c r="WLY201" s="145"/>
      <c r="WLZ201" s="145"/>
      <c r="WMC201" s="145"/>
      <c r="WME201" s="145"/>
      <c r="WMF201" s="145"/>
      <c r="WMG201" s="145"/>
      <c r="WMH201" s="145"/>
      <c r="WMI201" s="145"/>
      <c r="WMJ201" s="145"/>
      <c r="WMK201" s="145"/>
      <c r="WML201" s="145"/>
      <c r="WMM201" s="145"/>
      <c r="WMN201" s="145"/>
      <c r="WMO201" s="145"/>
      <c r="WMP201" s="145"/>
      <c r="WMQ201" s="145"/>
      <c r="WMT201" s="145"/>
      <c r="WMW201" s="145"/>
      <c r="WMZ201" s="145"/>
      <c r="WNC201" s="145"/>
      <c r="WNF201" s="145"/>
      <c r="WNR201" s="145"/>
      <c r="WNU201" s="145"/>
      <c r="WNX201" s="145"/>
      <c r="WOA201" s="145"/>
      <c r="WOJ201" s="145"/>
      <c r="WOP201" s="145"/>
      <c r="WOS201" s="145"/>
      <c r="WOV201" s="145"/>
      <c r="WOY201" s="145"/>
      <c r="WPE201" s="145"/>
      <c r="WPH201" s="145"/>
      <c r="WPN201" s="145"/>
      <c r="WPP201" s="145"/>
      <c r="WPQ201" s="145"/>
      <c r="WPS201" s="145"/>
      <c r="WPV201" s="145"/>
      <c r="WPY201" s="145"/>
      <c r="WQB201" s="145"/>
      <c r="WQJ201" s="145"/>
      <c r="WQO201" s="145"/>
      <c r="WQX201" s="145"/>
      <c r="WRA201" s="145"/>
      <c r="WRI201" s="145"/>
      <c r="WSE201" s="145"/>
      <c r="WSF201" s="145"/>
      <c r="WSG201" s="145"/>
      <c r="WSH201" s="145"/>
      <c r="WSI201" s="145"/>
      <c r="WSJ201" s="145"/>
      <c r="WTB201" s="145"/>
      <c r="WTC201" s="145"/>
      <c r="WTF201" s="145"/>
      <c r="WTI201" s="145"/>
      <c r="WTK201" s="145"/>
      <c r="WTM201" s="145"/>
      <c r="WTP201" s="145"/>
      <c r="WTS201" s="145"/>
      <c r="WTV201" s="145"/>
      <c r="WTY201" s="145"/>
      <c r="WUB201" s="145"/>
      <c r="WUE201" s="145"/>
      <c r="WUH201" s="145"/>
      <c r="WUK201" s="145"/>
      <c r="WUM201" s="145"/>
      <c r="WUZ201" s="145"/>
      <c r="WVA201" s="145"/>
      <c r="WVB201" s="145"/>
      <c r="WVC201" s="145"/>
      <c r="WVD201" s="145"/>
      <c r="WVE201" s="145"/>
      <c r="WVF201" s="145"/>
      <c r="WVG201" s="145"/>
      <c r="WVH201" s="145"/>
      <c r="WVI201" s="145"/>
      <c r="WVJ201" s="145"/>
      <c r="WVK201" s="145"/>
      <c r="WVL201" s="145"/>
      <c r="WVM201" s="145"/>
      <c r="WVN201" s="145"/>
      <c r="WVO201" s="145"/>
      <c r="WVP201" s="145"/>
      <c r="WVQ201" s="145"/>
      <c r="WVR201" s="145"/>
      <c r="WVS201" s="145"/>
      <c r="WVT201" s="145"/>
      <c r="WVU201" s="145"/>
      <c r="WVV201" s="145"/>
      <c r="WVW201" s="145"/>
      <c r="WVX201" s="145"/>
      <c r="WVY201" s="145"/>
      <c r="WVZ201" s="145"/>
      <c r="WWA201" s="145"/>
      <c r="WWB201" s="145"/>
      <c r="WWC201" s="145"/>
      <c r="WWD201" s="145"/>
      <c r="WWE201" s="145"/>
      <c r="WWF201" s="145"/>
      <c r="WWG201" s="145"/>
      <c r="WWH201" s="145"/>
      <c r="WWI201" s="145"/>
      <c r="WWJ201" s="145"/>
      <c r="WWK201" s="145"/>
      <c r="WWL201" s="145"/>
      <c r="WWM201" s="145"/>
      <c r="WWN201" s="145"/>
      <c r="WWO201" s="145"/>
      <c r="WWP201" s="145"/>
      <c r="WWQ201" s="145"/>
      <c r="WWR201" s="145"/>
      <c r="WWS201" s="145"/>
      <c r="WWT201" s="145"/>
      <c r="WWU201" s="145"/>
      <c r="WWV201" s="145"/>
      <c r="WWW201" s="145"/>
      <c r="WWX201" s="145"/>
      <c r="WWY201" s="145"/>
      <c r="WWZ201" s="145"/>
      <c r="WXA201" s="145"/>
      <c r="WXB201" s="145"/>
      <c r="WXC201" s="145"/>
      <c r="WXD201" s="145"/>
      <c r="WXE201" s="145"/>
      <c r="WXF201" s="145"/>
      <c r="WXG201" s="145"/>
      <c r="WXH201" s="145"/>
      <c r="WXI201" s="145"/>
      <c r="WXJ201" s="145"/>
      <c r="WXK201" s="145"/>
      <c r="WXL201" s="145"/>
      <c r="WXM201" s="145"/>
      <c r="WXN201" s="145"/>
      <c r="WXO201" s="145"/>
      <c r="WXP201" s="145"/>
      <c r="WXQ201" s="145"/>
      <c r="WXR201" s="145"/>
      <c r="WXS201" s="145"/>
      <c r="WXT201" s="145"/>
      <c r="WXU201" s="145"/>
      <c r="WXV201" s="145"/>
      <c r="WXW201" s="145"/>
      <c r="WXX201" s="145"/>
      <c r="WXY201" s="145"/>
      <c r="WXZ201" s="145"/>
      <c r="WYA201" s="145"/>
      <c r="WYB201" s="145"/>
      <c r="WYC201" s="145"/>
      <c r="WYD201" s="145"/>
      <c r="WYE201" s="145"/>
      <c r="WYF201" s="145"/>
      <c r="WYG201" s="145"/>
      <c r="WYH201" s="145"/>
      <c r="WYI201" s="145"/>
      <c r="WYJ201" s="145"/>
      <c r="WYK201" s="145"/>
      <c r="WYL201" s="145"/>
      <c r="WYM201" s="145"/>
      <c r="WYN201" s="145"/>
      <c r="WYO201" s="145"/>
      <c r="WYP201" s="145"/>
      <c r="WYQ201" s="145"/>
      <c r="WYR201" s="145"/>
      <c r="WYS201" s="145"/>
      <c r="WYT201" s="145"/>
      <c r="WYU201" s="145"/>
      <c r="WYV201" s="145"/>
      <c r="WYW201" s="145"/>
      <c r="WYX201" s="145"/>
      <c r="WYY201" s="145"/>
      <c r="WYZ201" s="145"/>
      <c r="WZA201" s="145"/>
      <c r="WZB201" s="145"/>
      <c r="WZC201" s="145"/>
      <c r="WZD201" s="145"/>
      <c r="WZE201" s="145"/>
      <c r="WZF201" s="145"/>
      <c r="WZG201" s="145"/>
      <c r="WZH201" s="145"/>
      <c r="WZI201" s="145"/>
      <c r="WZJ201" s="145"/>
      <c r="WZK201" s="145"/>
      <c r="WZL201" s="145"/>
      <c r="WZM201" s="145"/>
      <c r="WZN201" s="145"/>
      <c r="WZO201" s="145"/>
      <c r="WZP201" s="145"/>
      <c r="WZQ201" s="145"/>
      <c r="WZR201" s="145"/>
      <c r="WZS201" s="145"/>
      <c r="WZT201" s="145"/>
      <c r="WZU201" s="145"/>
      <c r="WZV201" s="145"/>
      <c r="WZW201" s="145"/>
      <c r="WZX201" s="145"/>
      <c r="WZY201" s="145"/>
      <c r="WZZ201" s="145"/>
      <c r="XAA201" s="145"/>
      <c r="XAB201" s="145"/>
      <c r="XAC201" s="145"/>
      <c r="XAD201" s="145"/>
      <c r="XAE201" s="145"/>
      <c r="XAF201" s="145"/>
      <c r="XAG201" s="145"/>
      <c r="XAH201" s="145"/>
      <c r="XAI201" s="145"/>
      <c r="XAJ201" s="145"/>
      <c r="XAK201" s="145"/>
      <c r="XAL201" s="145"/>
      <c r="XAM201" s="145"/>
      <c r="XAN201" s="145"/>
      <c r="XAO201" s="145"/>
      <c r="XAP201" s="145"/>
      <c r="XAQ201" s="145"/>
      <c r="XAR201" s="145"/>
      <c r="XAS201" s="145"/>
      <c r="XAT201" s="145"/>
      <c r="XAU201" s="145"/>
      <c r="XAV201" s="145"/>
      <c r="XAW201" s="145"/>
      <c r="XAX201" s="145"/>
      <c r="XAY201" s="145"/>
      <c r="XAZ201" s="145"/>
      <c r="XBA201" s="145"/>
      <c r="XBB201" s="145"/>
      <c r="XBC201" s="145"/>
      <c r="XBD201" s="145"/>
      <c r="XBE201" s="145"/>
      <c r="XBF201" s="145"/>
      <c r="XBG201" s="145"/>
      <c r="XBH201" s="145"/>
      <c r="XBI201" s="145"/>
      <c r="XBJ201" s="145"/>
      <c r="XBK201" s="145"/>
      <c r="XBL201" s="145"/>
      <c r="XBM201" s="145"/>
      <c r="XBN201" s="145"/>
      <c r="XBO201" s="145"/>
      <c r="XBP201" s="145"/>
      <c r="XBQ201" s="145"/>
      <c r="XBR201" s="145"/>
      <c r="XBS201" s="145"/>
      <c r="XBT201" s="145"/>
      <c r="XBU201" s="145"/>
      <c r="XBV201" s="145"/>
      <c r="XBW201" s="145"/>
      <c r="XBX201" s="145"/>
      <c r="XBY201" s="145"/>
      <c r="XBZ201" s="145"/>
      <c r="XCA201" s="145"/>
      <c r="XCB201" s="145"/>
      <c r="XCC201" s="145"/>
      <c r="XCD201" s="145"/>
      <c r="XCE201" s="145"/>
      <c r="XCF201" s="145"/>
      <c r="XCG201" s="145"/>
      <c r="XCH201" s="145"/>
      <c r="XCI201" s="145"/>
      <c r="XCJ201" s="145"/>
      <c r="XCK201" s="145"/>
      <c r="XCL201" s="145"/>
      <c r="XCM201" s="145"/>
      <c r="XCN201" s="145"/>
      <c r="XCO201" s="145"/>
      <c r="XCP201" s="145"/>
      <c r="XCQ201" s="145"/>
      <c r="XCR201" s="145"/>
      <c r="XCS201" s="145"/>
      <c r="XCT201" s="145"/>
      <c r="XCU201" s="145"/>
      <c r="XCV201" s="145"/>
      <c r="XCW201" s="145"/>
      <c r="XCX201" s="145"/>
      <c r="XCY201" s="145"/>
      <c r="XCZ201" s="145"/>
      <c r="XDA201" s="145"/>
      <c r="XDB201" s="145"/>
      <c r="XDC201" s="145"/>
      <c r="XDD201" s="145"/>
      <c r="XDE201" s="145"/>
      <c r="XDF201" s="145"/>
      <c r="XDG201" s="145"/>
      <c r="XDH201" s="145"/>
      <c r="XDI201" s="145"/>
      <c r="XDJ201" s="145"/>
      <c r="XDK201" s="145"/>
      <c r="XDL201" s="145"/>
      <c r="XDM201" s="145"/>
      <c r="XDN201" s="145"/>
      <c r="XDO201" s="145"/>
      <c r="XDP201" s="145"/>
      <c r="XDQ201" s="145"/>
      <c r="XDR201" s="145"/>
      <c r="XDS201" s="145"/>
      <c r="XDT201" s="145"/>
      <c r="XDU201" s="145"/>
      <c r="XDV201" s="145"/>
      <c r="XDW201" s="145"/>
      <c r="XDX201" s="145"/>
      <c r="XDY201" s="145"/>
      <c r="XDZ201" s="145"/>
      <c r="XEA201" s="145"/>
      <c r="XEB201" s="145"/>
      <c r="XEC201" s="145"/>
      <c r="XED201" s="145"/>
      <c r="XEE201" s="145"/>
      <c r="XEF201" s="145"/>
      <c r="XEG201" s="145"/>
      <c r="XEH201" s="145"/>
      <c r="XEI201" s="145"/>
      <c r="XEJ201" s="145"/>
      <c r="XEK201" s="145"/>
      <c r="XEL201" s="145"/>
      <c r="XEM201" s="145"/>
      <c r="XEN201" s="145"/>
      <c r="XEO201" s="145"/>
      <c r="XEP201" s="145"/>
      <c r="XEQ201" s="145"/>
      <c r="XER201" s="145"/>
      <c r="XES201" s="145"/>
      <c r="XET201" s="145"/>
      <c r="XEU201" s="145"/>
      <c r="XEV201" s="145"/>
      <c r="XEW201" s="145"/>
      <c r="XEX201" s="145"/>
      <c r="XEY201" s="145"/>
      <c r="XEZ201" s="145"/>
      <c r="XFA201" s="145"/>
      <c r="XFB201" s="145"/>
      <c r="XFC201" s="145"/>
      <c r="XFD201" s="145"/>
    </row>
    <row r="202" spans="1:16384" s="45" customFormat="1" ht="21.75" hidden="1" customHeight="1">
      <c r="A202" s="8" t="s">
        <v>186</v>
      </c>
      <c r="B202" s="44" t="s">
        <v>329</v>
      </c>
      <c r="C202" s="132"/>
      <c r="D202" s="59"/>
      <c r="E202" s="60">
        <f t="shared" si="3"/>
        <v>0</v>
      </c>
    </row>
    <row r="203" spans="1:16384" s="45" customFormat="1" ht="21.75" hidden="1" customHeight="1">
      <c r="A203" s="8" t="s">
        <v>187</v>
      </c>
      <c r="B203" s="44" t="s">
        <v>329</v>
      </c>
      <c r="C203" s="132"/>
      <c r="D203" s="58"/>
      <c r="E203" s="60">
        <f t="shared" si="3"/>
        <v>0</v>
      </c>
    </row>
    <row r="204" spans="1:16384" s="45" customFormat="1" ht="21.6" hidden="1" customHeight="1">
      <c r="A204" s="8" t="s">
        <v>188</v>
      </c>
      <c r="B204" s="44" t="s">
        <v>329</v>
      </c>
      <c r="C204" s="132"/>
      <c r="D204" s="59"/>
      <c r="E204" s="60">
        <f t="shared" ref="E204:E267" si="4">+D204*C204</f>
        <v>0</v>
      </c>
    </row>
    <row r="205" spans="1:16384" s="45" customFormat="1" ht="22.7" customHeight="1">
      <c r="A205" s="148" t="s">
        <v>39</v>
      </c>
      <c r="B205" s="44" t="s">
        <v>325</v>
      </c>
      <c r="C205" s="177">
        <v>8</v>
      </c>
      <c r="D205" s="143">
        <v>24000</v>
      </c>
      <c r="E205" s="144">
        <f t="shared" si="4"/>
        <v>192000</v>
      </c>
      <c r="I205" s="145"/>
      <c r="K205" s="145"/>
      <c r="L205" s="145"/>
      <c r="M205" s="145"/>
      <c r="N205" s="145"/>
      <c r="Q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H205" s="145"/>
      <c r="AK205" s="145"/>
      <c r="AN205" s="145"/>
      <c r="AQ205" s="145"/>
      <c r="AT205" s="145"/>
      <c r="BF205" s="145"/>
      <c r="BI205" s="145"/>
      <c r="BL205" s="145"/>
      <c r="BO205" s="145"/>
      <c r="BX205" s="145"/>
      <c r="CD205" s="145"/>
      <c r="CG205" s="145"/>
      <c r="CJ205" s="145"/>
      <c r="CM205" s="145"/>
      <c r="CS205" s="145"/>
      <c r="CV205" s="145"/>
      <c r="DB205" s="145"/>
      <c r="DD205" s="145"/>
      <c r="DE205" s="145"/>
      <c r="DG205" s="145"/>
      <c r="DJ205" s="145"/>
      <c r="DM205" s="145"/>
      <c r="DP205" s="145"/>
      <c r="DX205" s="145"/>
      <c r="EC205" s="145"/>
      <c r="EL205" s="145"/>
      <c r="EO205" s="145"/>
      <c r="EW205" s="145"/>
      <c r="FS205" s="145"/>
      <c r="FT205" s="145"/>
      <c r="FU205" s="145"/>
      <c r="FV205" s="145"/>
      <c r="FW205" s="145"/>
      <c r="FX205" s="145"/>
      <c r="GP205" s="145"/>
      <c r="GQ205" s="145"/>
      <c r="GT205" s="145"/>
      <c r="GW205" s="145"/>
      <c r="GY205" s="145"/>
      <c r="HA205" s="145"/>
      <c r="HD205" s="145"/>
      <c r="HG205" s="145"/>
      <c r="HJ205" s="145"/>
      <c r="HM205" s="145"/>
      <c r="HP205" s="145"/>
      <c r="HS205" s="145"/>
      <c r="HV205" s="145"/>
      <c r="HY205" s="145"/>
      <c r="IA205" s="145"/>
      <c r="IN205" s="145"/>
      <c r="IO205" s="145"/>
      <c r="IP205" s="145"/>
      <c r="IQ205" s="145"/>
      <c r="IR205" s="145"/>
      <c r="IS205" s="145"/>
      <c r="IT205" s="145"/>
      <c r="IU205" s="145"/>
      <c r="IV205" s="145"/>
      <c r="IW205" s="145"/>
      <c r="IX205" s="145"/>
      <c r="IY205" s="145"/>
      <c r="IZ205" s="145"/>
      <c r="JA205" s="145"/>
      <c r="JE205" s="145"/>
      <c r="JG205" s="145"/>
      <c r="JH205" s="145"/>
      <c r="JI205" s="145"/>
      <c r="JJ205" s="145"/>
      <c r="JM205" s="145"/>
      <c r="JO205" s="145"/>
      <c r="JP205" s="145"/>
      <c r="JQ205" s="145"/>
      <c r="JR205" s="145"/>
      <c r="JS205" s="145"/>
      <c r="JT205" s="145"/>
      <c r="JU205" s="145"/>
      <c r="JV205" s="145"/>
      <c r="JW205" s="145"/>
      <c r="JX205" s="145"/>
      <c r="JY205" s="145"/>
      <c r="JZ205" s="145"/>
      <c r="KA205" s="145"/>
      <c r="KD205" s="145"/>
      <c r="KG205" s="145"/>
      <c r="KJ205" s="145"/>
      <c r="KM205" s="145"/>
      <c r="KP205" s="145"/>
      <c r="LB205" s="145"/>
      <c r="LE205" s="145"/>
      <c r="LH205" s="145"/>
      <c r="LK205" s="145"/>
      <c r="LT205" s="145"/>
      <c r="LZ205" s="145"/>
      <c r="MC205" s="145"/>
      <c r="MF205" s="145"/>
      <c r="MI205" s="145"/>
      <c r="MO205" s="145"/>
      <c r="MR205" s="145"/>
      <c r="MX205" s="145"/>
      <c r="MZ205" s="145"/>
      <c r="NA205" s="145"/>
      <c r="NC205" s="145"/>
      <c r="NF205" s="145"/>
      <c r="NI205" s="145"/>
      <c r="NL205" s="145"/>
      <c r="NT205" s="145"/>
      <c r="NY205" s="145"/>
      <c r="OH205" s="145"/>
      <c r="OK205" s="145"/>
      <c r="OS205" s="145"/>
      <c r="PO205" s="145"/>
      <c r="PP205" s="145"/>
      <c r="PQ205" s="145"/>
      <c r="PR205" s="145"/>
      <c r="PS205" s="145"/>
      <c r="PT205" s="145"/>
      <c r="QL205" s="145"/>
      <c r="QM205" s="145"/>
      <c r="QP205" s="145"/>
      <c r="QS205" s="145"/>
      <c r="QU205" s="145"/>
      <c r="QW205" s="145"/>
      <c r="QZ205" s="145"/>
      <c r="RC205" s="145"/>
      <c r="RF205" s="145"/>
      <c r="RI205" s="145"/>
      <c r="RL205" s="145"/>
      <c r="RO205" s="145"/>
      <c r="RR205" s="145"/>
      <c r="RU205" s="145"/>
      <c r="RW205" s="145"/>
      <c r="SJ205" s="145"/>
      <c r="SK205" s="145"/>
      <c r="SL205" s="145"/>
      <c r="SM205" s="145"/>
      <c r="SN205" s="145"/>
      <c r="SO205" s="145"/>
      <c r="SP205" s="145"/>
      <c r="SQ205" s="145"/>
      <c r="SR205" s="145"/>
      <c r="SS205" s="145"/>
      <c r="ST205" s="145"/>
      <c r="SU205" s="145"/>
      <c r="SV205" s="145"/>
      <c r="SW205" s="145"/>
      <c r="TA205" s="145"/>
      <c r="TC205" s="145"/>
      <c r="TD205" s="145"/>
      <c r="TE205" s="145"/>
      <c r="TF205" s="145"/>
      <c r="TI205" s="145"/>
      <c r="TK205" s="145"/>
      <c r="TL205" s="145"/>
      <c r="TM205" s="145"/>
      <c r="TN205" s="145"/>
      <c r="TO205" s="145"/>
      <c r="TP205" s="145"/>
      <c r="TQ205" s="145"/>
      <c r="TR205" s="145"/>
      <c r="TS205" s="145"/>
      <c r="TT205" s="145"/>
      <c r="TU205" s="145"/>
      <c r="TV205" s="145"/>
      <c r="TW205" s="145"/>
      <c r="TZ205" s="145"/>
      <c r="UC205" s="145"/>
      <c r="UF205" s="145"/>
      <c r="UI205" s="145"/>
      <c r="UL205" s="145"/>
      <c r="UX205" s="145"/>
      <c r="VA205" s="145"/>
      <c r="VD205" s="145"/>
      <c r="VG205" s="145"/>
      <c r="VP205" s="145"/>
      <c r="VV205" s="145"/>
      <c r="VY205" s="145"/>
      <c r="WB205" s="145"/>
      <c r="WE205" s="145"/>
      <c r="WK205" s="145"/>
      <c r="WN205" s="145"/>
      <c r="WT205" s="145"/>
      <c r="WV205" s="145"/>
      <c r="WW205" s="145"/>
      <c r="WY205" s="145"/>
      <c r="XB205" s="145"/>
      <c r="XE205" s="145"/>
      <c r="XH205" s="145"/>
      <c r="XP205" s="145"/>
      <c r="XU205" s="145"/>
      <c r="YD205" s="145"/>
      <c r="YG205" s="145"/>
      <c r="YO205" s="145"/>
      <c r="ZK205" s="145"/>
      <c r="ZL205" s="145"/>
      <c r="ZM205" s="145"/>
      <c r="ZN205" s="145"/>
      <c r="ZO205" s="145"/>
      <c r="ZP205" s="145"/>
      <c r="AAH205" s="145"/>
      <c r="AAI205" s="145"/>
      <c r="AAL205" s="145"/>
      <c r="AAO205" s="145"/>
      <c r="AAQ205" s="145"/>
      <c r="AAS205" s="145"/>
      <c r="AAV205" s="145"/>
      <c r="AAY205" s="145"/>
      <c r="ABB205" s="145"/>
      <c r="ABE205" s="145"/>
      <c r="ABH205" s="145"/>
      <c r="ABK205" s="145"/>
      <c r="ABN205" s="145"/>
      <c r="ABQ205" s="145"/>
      <c r="ABS205" s="145"/>
      <c r="ACF205" s="145"/>
      <c r="ACG205" s="145"/>
      <c r="ACH205" s="145"/>
      <c r="ACI205" s="145"/>
      <c r="ACJ205" s="145"/>
      <c r="ACK205" s="145"/>
      <c r="ACL205" s="145"/>
      <c r="ACM205" s="145"/>
      <c r="ACN205" s="145"/>
      <c r="ACO205" s="145"/>
      <c r="ACP205" s="145"/>
      <c r="ACQ205" s="145"/>
      <c r="ACR205" s="145"/>
      <c r="ACS205" s="145"/>
      <c r="ACW205" s="145"/>
      <c r="ACY205" s="145"/>
      <c r="ACZ205" s="145"/>
      <c r="ADA205" s="145"/>
      <c r="ADB205" s="145"/>
      <c r="ADE205" s="145"/>
      <c r="ADG205" s="145"/>
      <c r="ADH205" s="145"/>
      <c r="ADI205" s="145"/>
      <c r="ADJ205" s="145"/>
      <c r="ADK205" s="145"/>
      <c r="ADL205" s="145"/>
      <c r="ADM205" s="145"/>
      <c r="ADN205" s="145"/>
      <c r="ADO205" s="145"/>
      <c r="ADP205" s="145"/>
      <c r="ADQ205" s="145"/>
      <c r="ADR205" s="145"/>
      <c r="ADS205" s="145"/>
      <c r="ADV205" s="145"/>
      <c r="ADY205" s="145"/>
      <c r="AEB205" s="145"/>
      <c r="AEE205" s="145"/>
      <c r="AEH205" s="145"/>
      <c r="AET205" s="145"/>
      <c r="AEW205" s="145"/>
      <c r="AEZ205" s="145"/>
      <c r="AFC205" s="145"/>
      <c r="AFL205" s="145"/>
      <c r="AFR205" s="145"/>
      <c r="AFU205" s="145"/>
      <c r="AFX205" s="145"/>
      <c r="AGA205" s="145"/>
      <c r="AGG205" s="145"/>
      <c r="AGJ205" s="145"/>
      <c r="AGP205" s="145"/>
      <c r="AGR205" s="145"/>
      <c r="AGS205" s="145"/>
      <c r="AGU205" s="145"/>
      <c r="AGX205" s="145"/>
      <c r="AHA205" s="145"/>
      <c r="AHD205" s="145"/>
      <c r="AHL205" s="145"/>
      <c r="AHQ205" s="145"/>
      <c r="AHZ205" s="145"/>
      <c r="AIC205" s="145"/>
      <c r="AIK205" s="145"/>
      <c r="AJG205" s="145"/>
      <c r="AJH205" s="145"/>
      <c r="AJI205" s="145"/>
      <c r="AJJ205" s="145"/>
      <c r="AJK205" s="145"/>
      <c r="AJL205" s="145"/>
      <c r="AKD205" s="145"/>
      <c r="AKE205" s="145"/>
      <c r="AKH205" s="145"/>
      <c r="AKK205" s="145"/>
      <c r="AKM205" s="145"/>
      <c r="AKO205" s="145"/>
      <c r="AKR205" s="145"/>
      <c r="AKU205" s="145"/>
      <c r="AKX205" s="145"/>
      <c r="ALA205" s="145"/>
      <c r="ALD205" s="145"/>
      <c r="ALG205" s="145"/>
      <c r="ALJ205" s="145"/>
      <c r="ALM205" s="145"/>
      <c r="ALO205" s="145"/>
      <c r="AMB205" s="145"/>
      <c r="AMC205" s="145"/>
      <c r="AMD205" s="145"/>
      <c r="AME205" s="145"/>
      <c r="AMF205" s="145"/>
      <c r="AMG205" s="145"/>
      <c r="AMH205" s="145"/>
      <c r="AMI205" s="145"/>
      <c r="AMJ205" s="145"/>
      <c r="AMK205" s="145"/>
      <c r="AML205" s="145"/>
      <c r="AMM205" s="145"/>
      <c r="AMN205" s="145"/>
      <c r="AMO205" s="145"/>
      <c r="AMS205" s="145"/>
      <c r="AMU205" s="145"/>
      <c r="AMV205" s="145"/>
      <c r="AMW205" s="145"/>
      <c r="AMX205" s="145"/>
      <c r="ANA205" s="145"/>
      <c r="ANC205" s="145"/>
      <c r="AND205" s="145"/>
      <c r="ANE205" s="145"/>
      <c r="ANF205" s="145"/>
      <c r="ANG205" s="145"/>
      <c r="ANH205" s="145"/>
      <c r="ANI205" s="145"/>
      <c r="ANJ205" s="145"/>
      <c r="ANK205" s="145"/>
      <c r="ANL205" s="145"/>
      <c r="ANM205" s="145"/>
      <c r="ANN205" s="145"/>
      <c r="ANO205" s="145"/>
      <c r="ANR205" s="145"/>
      <c r="ANU205" s="145"/>
      <c r="ANX205" s="145"/>
      <c r="AOA205" s="145"/>
      <c r="AOD205" s="145"/>
      <c r="AOP205" s="145"/>
      <c r="AOS205" s="145"/>
      <c r="AOV205" s="145"/>
      <c r="AOY205" s="145"/>
      <c r="APH205" s="145"/>
      <c r="APN205" s="145"/>
      <c r="APQ205" s="145"/>
      <c r="APT205" s="145"/>
      <c r="APW205" s="145"/>
      <c r="AQC205" s="145"/>
      <c r="AQF205" s="145"/>
      <c r="AQL205" s="145"/>
      <c r="AQN205" s="145"/>
      <c r="AQO205" s="145"/>
      <c r="AQQ205" s="145"/>
      <c r="AQT205" s="145"/>
      <c r="AQW205" s="145"/>
      <c r="AQZ205" s="145"/>
      <c r="ARH205" s="145"/>
      <c r="ARM205" s="145"/>
      <c r="ARV205" s="145"/>
      <c r="ARY205" s="145"/>
      <c r="ASG205" s="145"/>
      <c r="ATC205" s="145"/>
      <c r="ATD205" s="145"/>
      <c r="ATE205" s="145"/>
      <c r="ATF205" s="145"/>
      <c r="ATG205" s="145"/>
      <c r="ATH205" s="145"/>
      <c r="ATZ205" s="145"/>
      <c r="AUA205" s="145"/>
      <c r="AUD205" s="145"/>
      <c r="AUG205" s="145"/>
      <c r="AUI205" s="145"/>
      <c r="AUK205" s="145"/>
      <c r="AUN205" s="145"/>
      <c r="AUQ205" s="145"/>
      <c r="AUT205" s="145"/>
      <c r="AUW205" s="145"/>
      <c r="AUZ205" s="145"/>
      <c r="AVC205" s="145"/>
      <c r="AVF205" s="145"/>
      <c r="AVI205" s="145"/>
      <c r="AVK205" s="145"/>
      <c r="AVX205" s="145"/>
      <c r="AVY205" s="145"/>
      <c r="AVZ205" s="145"/>
      <c r="AWA205" s="145"/>
      <c r="AWB205" s="145"/>
      <c r="AWC205" s="145"/>
      <c r="AWD205" s="145"/>
      <c r="AWE205" s="145"/>
      <c r="AWF205" s="145"/>
      <c r="AWG205" s="145"/>
      <c r="AWH205" s="145"/>
      <c r="AWI205" s="145"/>
      <c r="AWJ205" s="145"/>
      <c r="AWK205" s="145"/>
      <c r="AWO205" s="145"/>
      <c r="AWQ205" s="145"/>
      <c r="AWR205" s="145"/>
      <c r="AWS205" s="145"/>
      <c r="AWT205" s="145"/>
      <c r="AWW205" s="145"/>
      <c r="AWY205" s="145"/>
      <c r="AWZ205" s="145"/>
      <c r="AXA205" s="145"/>
      <c r="AXB205" s="145"/>
      <c r="AXC205" s="145"/>
      <c r="AXD205" s="145"/>
      <c r="AXE205" s="145"/>
      <c r="AXF205" s="145"/>
      <c r="AXG205" s="145"/>
      <c r="AXH205" s="145"/>
      <c r="AXI205" s="145"/>
      <c r="AXJ205" s="145"/>
      <c r="AXK205" s="145"/>
      <c r="AXN205" s="145"/>
      <c r="AXQ205" s="145"/>
      <c r="AXT205" s="145"/>
      <c r="AXW205" s="145"/>
      <c r="AXZ205" s="145"/>
      <c r="AYL205" s="145"/>
      <c r="AYO205" s="145"/>
      <c r="AYR205" s="145"/>
      <c r="AYU205" s="145"/>
      <c r="AZD205" s="145"/>
      <c r="AZJ205" s="145"/>
      <c r="AZM205" s="145"/>
      <c r="AZP205" s="145"/>
      <c r="AZS205" s="145"/>
      <c r="AZY205" s="145"/>
      <c r="BAB205" s="145"/>
      <c r="BAH205" s="145"/>
      <c r="BAJ205" s="145"/>
      <c r="BAK205" s="145"/>
      <c r="BAM205" s="145"/>
      <c r="BAP205" s="145"/>
      <c r="BAS205" s="145"/>
      <c r="BAV205" s="145"/>
      <c r="BBD205" s="145"/>
      <c r="BBI205" s="145"/>
      <c r="BBR205" s="145"/>
      <c r="BBU205" s="145"/>
      <c r="BCC205" s="145"/>
      <c r="BCY205" s="145"/>
      <c r="BCZ205" s="145"/>
      <c r="BDA205" s="145"/>
      <c r="BDB205" s="145"/>
      <c r="BDC205" s="145"/>
      <c r="BDD205" s="145"/>
      <c r="BDV205" s="145"/>
      <c r="BDW205" s="145"/>
      <c r="BDZ205" s="145"/>
      <c r="BEC205" s="145"/>
      <c r="BEE205" s="145"/>
      <c r="BEG205" s="145"/>
      <c r="BEJ205" s="145"/>
      <c r="BEM205" s="145"/>
      <c r="BEP205" s="145"/>
      <c r="BES205" s="145"/>
      <c r="BEV205" s="145"/>
      <c r="BEY205" s="145"/>
      <c r="BFB205" s="145"/>
      <c r="BFE205" s="145"/>
      <c r="BFG205" s="145"/>
      <c r="BFT205" s="145"/>
      <c r="BFU205" s="145"/>
      <c r="BFV205" s="145"/>
      <c r="BFW205" s="145"/>
      <c r="BFX205" s="145"/>
      <c r="BFY205" s="145"/>
      <c r="BFZ205" s="145"/>
      <c r="BGA205" s="145"/>
      <c r="BGB205" s="145"/>
      <c r="BGC205" s="145"/>
      <c r="BGD205" s="145"/>
      <c r="BGE205" s="145"/>
      <c r="BGF205" s="145"/>
      <c r="BGG205" s="145"/>
      <c r="BGK205" s="145"/>
      <c r="BGM205" s="145"/>
      <c r="BGN205" s="145"/>
      <c r="BGO205" s="145"/>
      <c r="BGP205" s="145"/>
      <c r="BGS205" s="145"/>
      <c r="BGU205" s="145"/>
      <c r="BGV205" s="145"/>
      <c r="BGW205" s="145"/>
      <c r="BGX205" s="145"/>
      <c r="BGY205" s="145"/>
      <c r="BGZ205" s="145"/>
      <c r="BHA205" s="145"/>
      <c r="BHB205" s="145"/>
      <c r="BHC205" s="145"/>
      <c r="BHD205" s="145"/>
      <c r="BHE205" s="145"/>
      <c r="BHF205" s="145"/>
      <c r="BHG205" s="145"/>
      <c r="BHJ205" s="145"/>
      <c r="BHM205" s="145"/>
      <c r="BHP205" s="145"/>
      <c r="BHS205" s="145"/>
      <c r="BHV205" s="145"/>
      <c r="BIH205" s="145"/>
      <c r="BIK205" s="145"/>
      <c r="BIN205" s="145"/>
      <c r="BIQ205" s="145"/>
      <c r="BIZ205" s="145"/>
      <c r="BJF205" s="145"/>
      <c r="BJI205" s="145"/>
      <c r="BJL205" s="145"/>
      <c r="BJO205" s="145"/>
      <c r="BJU205" s="145"/>
      <c r="BJX205" s="145"/>
      <c r="BKD205" s="145"/>
      <c r="BKF205" s="145"/>
      <c r="BKG205" s="145"/>
      <c r="BKI205" s="145"/>
      <c r="BKL205" s="145"/>
      <c r="BKO205" s="145"/>
      <c r="BKR205" s="145"/>
      <c r="BKZ205" s="145"/>
      <c r="BLE205" s="145"/>
      <c r="BLN205" s="145"/>
      <c r="BLQ205" s="145"/>
      <c r="BLY205" s="145"/>
      <c r="BMU205" s="145"/>
      <c r="BMV205" s="145"/>
      <c r="BMW205" s="145"/>
      <c r="BMX205" s="145"/>
      <c r="BMY205" s="145"/>
      <c r="BMZ205" s="145"/>
      <c r="BNR205" s="145"/>
      <c r="BNS205" s="145"/>
      <c r="BNV205" s="145"/>
      <c r="BNY205" s="145"/>
      <c r="BOA205" s="145"/>
      <c r="BOC205" s="145"/>
      <c r="BOF205" s="145"/>
      <c r="BOI205" s="145"/>
      <c r="BOL205" s="145"/>
      <c r="BOO205" s="145"/>
      <c r="BOR205" s="145"/>
      <c r="BOU205" s="145"/>
      <c r="BOX205" s="145"/>
      <c r="BPA205" s="145"/>
      <c r="BPC205" s="145"/>
      <c r="BPP205" s="145"/>
      <c r="BPQ205" s="145"/>
      <c r="BPR205" s="145"/>
      <c r="BPS205" s="145"/>
      <c r="BPT205" s="145"/>
      <c r="BPU205" s="145"/>
      <c r="BPV205" s="145"/>
      <c r="BPW205" s="145"/>
      <c r="BPX205" s="145"/>
      <c r="BPY205" s="145"/>
      <c r="BPZ205" s="145"/>
      <c r="BQA205" s="145"/>
      <c r="BQB205" s="145"/>
      <c r="BQC205" s="145"/>
      <c r="BQG205" s="145"/>
      <c r="BQI205" s="145"/>
      <c r="BQJ205" s="145"/>
      <c r="BQK205" s="145"/>
      <c r="BQL205" s="145"/>
      <c r="BQO205" s="145"/>
      <c r="BQQ205" s="145"/>
      <c r="BQR205" s="145"/>
      <c r="BQS205" s="145"/>
      <c r="BQT205" s="145"/>
      <c r="BQU205" s="145"/>
      <c r="BQV205" s="145"/>
      <c r="BQW205" s="145"/>
      <c r="BQX205" s="145"/>
      <c r="BQY205" s="145"/>
      <c r="BQZ205" s="145"/>
      <c r="BRA205" s="145"/>
      <c r="BRB205" s="145"/>
      <c r="BRC205" s="145"/>
      <c r="BRF205" s="145"/>
      <c r="BRI205" s="145"/>
      <c r="BRL205" s="145"/>
      <c r="BRO205" s="145"/>
      <c r="BRR205" s="145"/>
      <c r="BSD205" s="145"/>
      <c r="BSG205" s="145"/>
      <c r="BSJ205" s="145"/>
      <c r="BSM205" s="145"/>
      <c r="BSV205" s="145"/>
      <c r="BTB205" s="145"/>
      <c r="BTE205" s="145"/>
      <c r="BTH205" s="145"/>
      <c r="BTK205" s="145"/>
      <c r="BTQ205" s="145"/>
      <c r="BTT205" s="145"/>
      <c r="BTZ205" s="145"/>
      <c r="BUB205" s="145"/>
      <c r="BUC205" s="145"/>
      <c r="BUE205" s="145"/>
      <c r="BUH205" s="145"/>
      <c r="BUK205" s="145"/>
      <c r="BUN205" s="145"/>
      <c r="BUV205" s="145"/>
      <c r="BVA205" s="145"/>
      <c r="BVJ205" s="145"/>
      <c r="BVM205" s="145"/>
      <c r="BVU205" s="145"/>
      <c r="BWQ205" s="145"/>
      <c r="BWR205" s="145"/>
      <c r="BWS205" s="145"/>
      <c r="BWT205" s="145"/>
      <c r="BWU205" s="145"/>
      <c r="BWV205" s="145"/>
      <c r="BXN205" s="145"/>
      <c r="BXO205" s="145"/>
      <c r="BXR205" s="145"/>
      <c r="BXU205" s="145"/>
      <c r="BXW205" s="145"/>
      <c r="BXY205" s="145"/>
      <c r="BYB205" s="145"/>
      <c r="BYE205" s="145"/>
      <c r="BYH205" s="145"/>
      <c r="BYK205" s="145"/>
      <c r="BYN205" s="145"/>
      <c r="BYQ205" s="145"/>
      <c r="BYT205" s="145"/>
      <c r="BYW205" s="145"/>
      <c r="BYY205" s="145"/>
      <c r="BZL205" s="145"/>
      <c r="BZM205" s="145"/>
      <c r="BZN205" s="145"/>
      <c r="BZO205" s="145"/>
      <c r="BZP205" s="145"/>
      <c r="BZQ205" s="145"/>
      <c r="BZR205" s="145"/>
      <c r="BZS205" s="145"/>
      <c r="BZT205" s="145"/>
      <c r="BZU205" s="145"/>
      <c r="BZV205" s="145"/>
      <c r="BZW205" s="145"/>
      <c r="BZX205" s="145"/>
      <c r="BZY205" s="145"/>
      <c r="CAC205" s="145"/>
      <c r="CAE205" s="145"/>
      <c r="CAF205" s="145"/>
      <c r="CAG205" s="145"/>
      <c r="CAH205" s="145"/>
      <c r="CAK205" s="145"/>
      <c r="CAM205" s="145"/>
      <c r="CAN205" s="145"/>
      <c r="CAO205" s="145"/>
      <c r="CAP205" s="145"/>
      <c r="CAQ205" s="145"/>
      <c r="CAR205" s="145"/>
      <c r="CAS205" s="145"/>
      <c r="CAT205" s="145"/>
      <c r="CAU205" s="145"/>
      <c r="CAV205" s="145"/>
      <c r="CAW205" s="145"/>
      <c r="CAX205" s="145"/>
      <c r="CAY205" s="145"/>
      <c r="CBB205" s="145"/>
      <c r="CBE205" s="145"/>
      <c r="CBH205" s="145"/>
      <c r="CBK205" s="145"/>
      <c r="CBN205" s="145"/>
      <c r="CBZ205" s="145"/>
      <c r="CCC205" s="145"/>
      <c r="CCF205" s="145"/>
      <c r="CCI205" s="145"/>
      <c r="CCR205" s="145"/>
      <c r="CCX205" s="145"/>
      <c r="CDA205" s="145"/>
      <c r="CDD205" s="145"/>
      <c r="CDG205" s="145"/>
      <c r="CDM205" s="145"/>
      <c r="CDP205" s="145"/>
      <c r="CDV205" s="145"/>
      <c r="CDX205" s="145"/>
      <c r="CDY205" s="145"/>
      <c r="CEA205" s="145"/>
      <c r="CED205" s="145"/>
      <c r="CEG205" s="145"/>
      <c r="CEJ205" s="145"/>
      <c r="CER205" s="145"/>
      <c r="CEW205" s="145"/>
      <c r="CFF205" s="145"/>
      <c r="CFI205" s="145"/>
      <c r="CFQ205" s="145"/>
      <c r="CGM205" s="145"/>
      <c r="CGN205" s="145"/>
      <c r="CGO205" s="145"/>
      <c r="CGP205" s="145"/>
      <c r="CGQ205" s="145"/>
      <c r="CGR205" s="145"/>
      <c r="CHJ205" s="145"/>
      <c r="CHK205" s="145"/>
      <c r="CHN205" s="145"/>
      <c r="CHQ205" s="145"/>
      <c r="CHS205" s="145"/>
      <c r="CHU205" s="145"/>
      <c r="CHX205" s="145"/>
      <c r="CIA205" s="145"/>
      <c r="CID205" s="145"/>
      <c r="CIG205" s="145"/>
      <c r="CIJ205" s="145"/>
      <c r="CIM205" s="145"/>
      <c r="CIP205" s="145"/>
      <c r="CIS205" s="145"/>
      <c r="CIU205" s="145"/>
      <c r="CJH205" s="145"/>
      <c r="CJI205" s="145"/>
      <c r="CJJ205" s="145"/>
      <c r="CJK205" s="145"/>
      <c r="CJL205" s="145"/>
      <c r="CJM205" s="145"/>
      <c r="CJN205" s="145"/>
      <c r="CJO205" s="145"/>
      <c r="CJP205" s="145"/>
      <c r="CJQ205" s="145"/>
      <c r="CJR205" s="145"/>
      <c r="CJS205" s="145"/>
      <c r="CJT205" s="145"/>
      <c r="CJU205" s="145"/>
      <c r="CJY205" s="145"/>
      <c r="CKA205" s="145"/>
      <c r="CKB205" s="145"/>
      <c r="CKC205" s="145"/>
      <c r="CKD205" s="145"/>
      <c r="CKG205" s="145"/>
      <c r="CKI205" s="145"/>
      <c r="CKJ205" s="145"/>
      <c r="CKK205" s="145"/>
      <c r="CKL205" s="145"/>
      <c r="CKM205" s="145"/>
      <c r="CKN205" s="145"/>
      <c r="CKO205" s="145"/>
      <c r="CKP205" s="145"/>
      <c r="CKQ205" s="145"/>
      <c r="CKR205" s="145"/>
      <c r="CKS205" s="145"/>
      <c r="CKT205" s="145"/>
      <c r="CKU205" s="145"/>
      <c r="CKX205" s="145"/>
      <c r="CLA205" s="145"/>
      <c r="CLD205" s="145"/>
      <c r="CLG205" s="145"/>
      <c r="CLJ205" s="145"/>
      <c r="CLV205" s="145"/>
      <c r="CLY205" s="145"/>
      <c r="CMB205" s="145"/>
      <c r="CME205" s="145"/>
      <c r="CMN205" s="145"/>
      <c r="CMT205" s="145"/>
      <c r="CMW205" s="145"/>
      <c r="CMZ205" s="145"/>
      <c r="CNC205" s="145"/>
      <c r="CNI205" s="145"/>
      <c r="CNL205" s="145"/>
      <c r="CNR205" s="145"/>
      <c r="CNT205" s="145"/>
      <c r="CNU205" s="145"/>
      <c r="CNW205" s="145"/>
      <c r="CNZ205" s="145"/>
      <c r="COC205" s="145"/>
      <c r="COF205" s="145"/>
      <c r="CON205" s="145"/>
      <c r="COS205" s="145"/>
      <c r="CPB205" s="145"/>
      <c r="CPE205" s="145"/>
      <c r="CPM205" s="145"/>
      <c r="CQI205" s="145"/>
      <c r="CQJ205" s="145"/>
      <c r="CQK205" s="145"/>
      <c r="CQL205" s="145"/>
      <c r="CQM205" s="145"/>
      <c r="CQN205" s="145"/>
      <c r="CRF205" s="145"/>
      <c r="CRG205" s="145"/>
      <c r="CRJ205" s="145"/>
      <c r="CRM205" s="145"/>
      <c r="CRO205" s="145"/>
      <c r="CRQ205" s="145"/>
      <c r="CRT205" s="145"/>
      <c r="CRW205" s="145"/>
      <c r="CRZ205" s="145"/>
      <c r="CSC205" s="145"/>
      <c r="CSF205" s="145"/>
      <c r="CSI205" s="145"/>
      <c r="CSL205" s="145"/>
      <c r="CSO205" s="145"/>
      <c r="CSQ205" s="145"/>
      <c r="CTD205" s="145"/>
      <c r="CTE205" s="145"/>
      <c r="CTF205" s="145"/>
      <c r="CTG205" s="145"/>
      <c r="CTH205" s="145"/>
      <c r="CTI205" s="145"/>
      <c r="CTJ205" s="145"/>
      <c r="CTK205" s="145"/>
      <c r="CTL205" s="145"/>
      <c r="CTM205" s="145"/>
      <c r="CTN205" s="145"/>
      <c r="CTO205" s="145"/>
      <c r="CTP205" s="145"/>
      <c r="CTQ205" s="145"/>
      <c r="CTU205" s="145"/>
      <c r="CTW205" s="145"/>
      <c r="CTX205" s="145"/>
      <c r="CTY205" s="145"/>
      <c r="CTZ205" s="145"/>
      <c r="CUC205" s="145"/>
      <c r="CUE205" s="145"/>
      <c r="CUF205" s="145"/>
      <c r="CUG205" s="145"/>
      <c r="CUH205" s="145"/>
      <c r="CUI205" s="145"/>
      <c r="CUJ205" s="145"/>
      <c r="CUK205" s="145"/>
      <c r="CUL205" s="145"/>
      <c r="CUM205" s="145"/>
      <c r="CUN205" s="145"/>
      <c r="CUO205" s="145"/>
      <c r="CUP205" s="145"/>
      <c r="CUQ205" s="145"/>
      <c r="CUT205" s="145"/>
      <c r="CUW205" s="145"/>
      <c r="CUZ205" s="145"/>
      <c r="CVC205" s="145"/>
      <c r="CVF205" s="145"/>
      <c r="CVR205" s="145"/>
      <c r="CVU205" s="145"/>
      <c r="CVX205" s="145"/>
      <c r="CWA205" s="145"/>
      <c r="CWJ205" s="145"/>
      <c r="CWP205" s="145"/>
      <c r="CWS205" s="145"/>
      <c r="CWV205" s="145"/>
      <c r="CWY205" s="145"/>
      <c r="CXE205" s="145"/>
      <c r="CXH205" s="145"/>
      <c r="CXN205" s="145"/>
      <c r="CXP205" s="145"/>
      <c r="CXQ205" s="145"/>
      <c r="CXS205" s="145"/>
      <c r="CXV205" s="145"/>
      <c r="CXY205" s="145"/>
      <c r="CYB205" s="145"/>
      <c r="CYJ205" s="145"/>
      <c r="CYO205" s="145"/>
      <c r="CYX205" s="145"/>
      <c r="CZA205" s="145"/>
      <c r="CZI205" s="145"/>
      <c r="DAE205" s="145"/>
      <c r="DAF205" s="145"/>
      <c r="DAG205" s="145"/>
      <c r="DAH205" s="145"/>
      <c r="DAI205" s="145"/>
      <c r="DAJ205" s="145"/>
      <c r="DBB205" s="145"/>
      <c r="DBC205" s="145"/>
      <c r="DBF205" s="145"/>
      <c r="DBI205" s="145"/>
      <c r="DBK205" s="145"/>
      <c r="DBM205" s="145"/>
      <c r="DBP205" s="145"/>
      <c r="DBS205" s="145"/>
      <c r="DBV205" s="145"/>
      <c r="DBY205" s="145"/>
      <c r="DCB205" s="145"/>
      <c r="DCE205" s="145"/>
      <c r="DCH205" s="145"/>
      <c r="DCK205" s="145"/>
      <c r="DCM205" s="145"/>
      <c r="DCZ205" s="145"/>
      <c r="DDA205" s="145"/>
      <c r="DDB205" s="145"/>
      <c r="DDC205" s="145"/>
      <c r="DDD205" s="145"/>
      <c r="DDE205" s="145"/>
      <c r="DDF205" s="145"/>
      <c r="DDG205" s="145"/>
      <c r="DDH205" s="145"/>
      <c r="DDI205" s="145"/>
      <c r="DDJ205" s="145"/>
      <c r="DDK205" s="145"/>
      <c r="DDL205" s="145"/>
      <c r="DDM205" s="145"/>
      <c r="DDQ205" s="145"/>
      <c r="DDS205" s="145"/>
      <c r="DDT205" s="145"/>
      <c r="DDU205" s="145"/>
      <c r="DDV205" s="145"/>
      <c r="DDY205" s="145"/>
      <c r="DEA205" s="145"/>
      <c r="DEB205" s="145"/>
      <c r="DEC205" s="145"/>
      <c r="DED205" s="145"/>
      <c r="DEE205" s="145"/>
      <c r="DEF205" s="145"/>
      <c r="DEG205" s="145"/>
      <c r="DEH205" s="145"/>
      <c r="DEI205" s="145"/>
      <c r="DEJ205" s="145"/>
      <c r="DEK205" s="145"/>
      <c r="DEL205" s="145"/>
      <c r="DEM205" s="145"/>
      <c r="DEP205" s="145"/>
      <c r="DES205" s="145"/>
      <c r="DEV205" s="145"/>
      <c r="DEY205" s="145"/>
      <c r="DFB205" s="145"/>
      <c r="DFN205" s="145"/>
      <c r="DFQ205" s="145"/>
      <c r="DFT205" s="145"/>
      <c r="DFW205" s="145"/>
      <c r="DGF205" s="145"/>
      <c r="DGL205" s="145"/>
      <c r="DGO205" s="145"/>
      <c r="DGR205" s="145"/>
      <c r="DGU205" s="145"/>
      <c r="DHA205" s="145"/>
      <c r="DHD205" s="145"/>
      <c r="DHJ205" s="145"/>
      <c r="DHL205" s="145"/>
      <c r="DHM205" s="145"/>
      <c r="DHO205" s="145"/>
      <c r="DHR205" s="145"/>
      <c r="DHU205" s="145"/>
      <c r="DHX205" s="145"/>
      <c r="DIF205" s="145"/>
      <c r="DIK205" s="145"/>
      <c r="DIT205" s="145"/>
      <c r="DIW205" s="145"/>
      <c r="DJE205" s="145"/>
      <c r="DKA205" s="145"/>
      <c r="DKB205" s="145"/>
      <c r="DKC205" s="145"/>
      <c r="DKD205" s="145"/>
      <c r="DKE205" s="145"/>
      <c r="DKF205" s="145"/>
      <c r="DKX205" s="145"/>
      <c r="DKY205" s="145"/>
      <c r="DLB205" s="145"/>
      <c r="DLE205" s="145"/>
      <c r="DLG205" s="145"/>
      <c r="DLI205" s="145"/>
      <c r="DLL205" s="145"/>
      <c r="DLO205" s="145"/>
      <c r="DLR205" s="145"/>
      <c r="DLU205" s="145"/>
      <c r="DLX205" s="145"/>
      <c r="DMA205" s="145"/>
      <c r="DMD205" s="145"/>
      <c r="DMG205" s="145"/>
      <c r="DMI205" s="145"/>
      <c r="DMV205" s="145"/>
      <c r="DMW205" s="145"/>
      <c r="DMX205" s="145"/>
      <c r="DMY205" s="145"/>
      <c r="DMZ205" s="145"/>
      <c r="DNA205" s="145"/>
      <c r="DNB205" s="145"/>
      <c r="DNC205" s="145"/>
      <c r="DND205" s="145"/>
      <c r="DNE205" s="145"/>
      <c r="DNF205" s="145"/>
      <c r="DNG205" s="145"/>
      <c r="DNH205" s="145"/>
      <c r="DNI205" s="145"/>
      <c r="DNM205" s="145"/>
      <c r="DNO205" s="145"/>
      <c r="DNP205" s="145"/>
      <c r="DNQ205" s="145"/>
      <c r="DNR205" s="145"/>
      <c r="DNU205" s="145"/>
      <c r="DNW205" s="145"/>
      <c r="DNX205" s="145"/>
      <c r="DNY205" s="145"/>
      <c r="DNZ205" s="145"/>
      <c r="DOA205" s="145"/>
      <c r="DOB205" s="145"/>
      <c r="DOC205" s="145"/>
      <c r="DOD205" s="145"/>
      <c r="DOE205" s="145"/>
      <c r="DOF205" s="145"/>
      <c r="DOG205" s="145"/>
      <c r="DOH205" s="145"/>
      <c r="DOI205" s="145"/>
      <c r="DOL205" s="145"/>
      <c r="DOO205" s="145"/>
      <c r="DOR205" s="145"/>
      <c r="DOU205" s="145"/>
      <c r="DOX205" s="145"/>
      <c r="DPJ205" s="145"/>
      <c r="DPM205" s="145"/>
      <c r="DPP205" s="145"/>
      <c r="DPS205" s="145"/>
      <c r="DQB205" s="145"/>
      <c r="DQH205" s="145"/>
      <c r="DQK205" s="145"/>
      <c r="DQN205" s="145"/>
      <c r="DQQ205" s="145"/>
      <c r="DQW205" s="145"/>
      <c r="DQZ205" s="145"/>
      <c r="DRF205" s="145"/>
      <c r="DRH205" s="145"/>
      <c r="DRI205" s="145"/>
      <c r="DRK205" s="145"/>
      <c r="DRN205" s="145"/>
      <c r="DRQ205" s="145"/>
      <c r="DRT205" s="145"/>
      <c r="DSB205" s="145"/>
      <c r="DSG205" s="145"/>
      <c r="DSP205" s="145"/>
      <c r="DSS205" s="145"/>
      <c r="DTA205" s="145"/>
      <c r="DTW205" s="145"/>
      <c r="DTX205" s="145"/>
      <c r="DTY205" s="145"/>
      <c r="DTZ205" s="145"/>
      <c r="DUA205" s="145"/>
      <c r="DUB205" s="145"/>
      <c r="DUT205" s="145"/>
      <c r="DUU205" s="145"/>
      <c r="DUX205" s="145"/>
      <c r="DVA205" s="145"/>
      <c r="DVC205" s="145"/>
      <c r="DVE205" s="145"/>
      <c r="DVH205" s="145"/>
      <c r="DVK205" s="145"/>
      <c r="DVN205" s="145"/>
      <c r="DVQ205" s="145"/>
      <c r="DVT205" s="145"/>
      <c r="DVW205" s="145"/>
      <c r="DVZ205" s="145"/>
      <c r="DWC205" s="145"/>
      <c r="DWE205" s="145"/>
      <c r="DWR205" s="145"/>
      <c r="DWS205" s="145"/>
      <c r="DWT205" s="145"/>
      <c r="DWU205" s="145"/>
      <c r="DWV205" s="145"/>
      <c r="DWW205" s="145"/>
      <c r="DWX205" s="145"/>
      <c r="DWY205" s="145"/>
      <c r="DWZ205" s="145"/>
      <c r="DXA205" s="145"/>
      <c r="DXB205" s="145"/>
      <c r="DXC205" s="145"/>
      <c r="DXD205" s="145"/>
      <c r="DXE205" s="145"/>
      <c r="DXI205" s="145"/>
      <c r="DXK205" s="145"/>
      <c r="DXL205" s="145"/>
      <c r="DXM205" s="145"/>
      <c r="DXN205" s="145"/>
      <c r="DXQ205" s="145"/>
      <c r="DXS205" s="145"/>
      <c r="DXT205" s="145"/>
      <c r="DXU205" s="145"/>
      <c r="DXV205" s="145"/>
      <c r="DXW205" s="145"/>
      <c r="DXX205" s="145"/>
      <c r="DXY205" s="145"/>
      <c r="DXZ205" s="145"/>
      <c r="DYA205" s="145"/>
      <c r="DYB205" s="145"/>
      <c r="DYC205" s="145"/>
      <c r="DYD205" s="145"/>
      <c r="DYE205" s="145"/>
      <c r="DYH205" s="145"/>
      <c r="DYK205" s="145"/>
      <c r="DYN205" s="145"/>
      <c r="DYQ205" s="145"/>
      <c r="DYT205" s="145"/>
      <c r="DZF205" s="145"/>
      <c r="DZI205" s="145"/>
      <c r="DZL205" s="145"/>
      <c r="DZO205" s="145"/>
      <c r="DZX205" s="145"/>
      <c r="EAD205" s="145"/>
      <c r="EAG205" s="145"/>
      <c r="EAJ205" s="145"/>
      <c r="EAM205" s="145"/>
      <c r="EAS205" s="145"/>
      <c r="EAV205" s="145"/>
      <c r="EBB205" s="145"/>
      <c r="EBD205" s="145"/>
      <c r="EBE205" s="145"/>
      <c r="EBG205" s="145"/>
      <c r="EBJ205" s="145"/>
      <c r="EBM205" s="145"/>
      <c r="EBP205" s="145"/>
      <c r="EBX205" s="145"/>
      <c r="ECC205" s="145"/>
      <c r="ECL205" s="145"/>
      <c r="ECO205" s="145"/>
      <c r="ECW205" s="145"/>
      <c r="EDS205" s="145"/>
      <c r="EDT205" s="145"/>
      <c r="EDU205" s="145"/>
      <c r="EDV205" s="145"/>
      <c r="EDW205" s="145"/>
      <c r="EDX205" s="145"/>
      <c r="EEP205" s="145"/>
      <c r="EEQ205" s="145"/>
      <c r="EET205" s="145"/>
      <c r="EEW205" s="145"/>
      <c r="EEY205" s="145"/>
      <c r="EFA205" s="145"/>
      <c r="EFD205" s="145"/>
      <c r="EFG205" s="145"/>
      <c r="EFJ205" s="145"/>
      <c r="EFM205" s="145"/>
      <c r="EFP205" s="145"/>
      <c r="EFS205" s="145"/>
      <c r="EFV205" s="145"/>
      <c r="EFY205" s="145"/>
      <c r="EGA205" s="145"/>
      <c r="EGN205" s="145"/>
      <c r="EGO205" s="145"/>
      <c r="EGP205" s="145"/>
      <c r="EGQ205" s="145"/>
      <c r="EGR205" s="145"/>
      <c r="EGS205" s="145"/>
      <c r="EGT205" s="145"/>
      <c r="EGU205" s="145"/>
      <c r="EGV205" s="145"/>
      <c r="EGW205" s="145"/>
      <c r="EGX205" s="145"/>
      <c r="EGY205" s="145"/>
      <c r="EGZ205" s="145"/>
      <c r="EHA205" s="145"/>
      <c r="EHE205" s="145"/>
      <c r="EHG205" s="145"/>
      <c r="EHH205" s="145"/>
      <c r="EHI205" s="145"/>
      <c r="EHJ205" s="145"/>
      <c r="EHM205" s="145"/>
      <c r="EHO205" s="145"/>
      <c r="EHP205" s="145"/>
      <c r="EHQ205" s="145"/>
      <c r="EHR205" s="145"/>
      <c r="EHS205" s="145"/>
      <c r="EHT205" s="145"/>
      <c r="EHU205" s="145"/>
      <c r="EHV205" s="145"/>
      <c r="EHW205" s="145"/>
      <c r="EHX205" s="145"/>
      <c r="EHY205" s="145"/>
      <c r="EHZ205" s="145"/>
      <c r="EIA205" s="145"/>
      <c r="EID205" s="145"/>
      <c r="EIG205" s="145"/>
      <c r="EIJ205" s="145"/>
      <c r="EIM205" s="145"/>
      <c r="EIP205" s="145"/>
      <c r="EJB205" s="145"/>
      <c r="EJE205" s="145"/>
      <c r="EJH205" s="145"/>
      <c r="EJK205" s="145"/>
      <c r="EJT205" s="145"/>
      <c r="EJZ205" s="145"/>
      <c r="EKC205" s="145"/>
      <c r="EKF205" s="145"/>
      <c r="EKI205" s="145"/>
      <c r="EKO205" s="145"/>
      <c r="EKR205" s="145"/>
      <c r="EKX205" s="145"/>
      <c r="EKZ205" s="145"/>
      <c r="ELA205" s="145"/>
      <c r="ELC205" s="145"/>
      <c r="ELF205" s="145"/>
      <c r="ELI205" s="145"/>
      <c r="ELL205" s="145"/>
      <c r="ELT205" s="145"/>
      <c r="ELY205" s="145"/>
      <c r="EMH205" s="145"/>
      <c r="EMK205" s="145"/>
      <c r="EMS205" s="145"/>
      <c r="ENO205" s="145"/>
      <c r="ENP205" s="145"/>
      <c r="ENQ205" s="145"/>
      <c r="ENR205" s="145"/>
      <c r="ENS205" s="145"/>
      <c r="ENT205" s="145"/>
      <c r="EOL205" s="145"/>
      <c r="EOM205" s="145"/>
      <c r="EOP205" s="145"/>
      <c r="EOS205" s="145"/>
      <c r="EOU205" s="145"/>
      <c r="EOW205" s="145"/>
      <c r="EOZ205" s="145"/>
      <c r="EPC205" s="145"/>
      <c r="EPF205" s="145"/>
      <c r="EPI205" s="145"/>
      <c r="EPL205" s="145"/>
      <c r="EPO205" s="145"/>
      <c r="EPR205" s="145"/>
      <c r="EPU205" s="145"/>
      <c r="EPW205" s="145"/>
      <c r="EQJ205" s="145"/>
      <c r="EQK205" s="145"/>
      <c r="EQL205" s="145"/>
      <c r="EQM205" s="145"/>
      <c r="EQN205" s="145"/>
      <c r="EQO205" s="145"/>
      <c r="EQP205" s="145"/>
      <c r="EQQ205" s="145"/>
      <c r="EQR205" s="145"/>
      <c r="EQS205" s="145"/>
      <c r="EQT205" s="145"/>
      <c r="EQU205" s="145"/>
      <c r="EQV205" s="145"/>
      <c r="EQW205" s="145"/>
      <c r="ERA205" s="145"/>
      <c r="ERC205" s="145"/>
      <c r="ERD205" s="145"/>
      <c r="ERE205" s="145"/>
      <c r="ERF205" s="145"/>
      <c r="ERI205" s="145"/>
      <c r="ERK205" s="145"/>
      <c r="ERL205" s="145"/>
      <c r="ERM205" s="145"/>
      <c r="ERN205" s="145"/>
      <c r="ERO205" s="145"/>
      <c r="ERP205" s="145"/>
      <c r="ERQ205" s="145"/>
      <c r="ERR205" s="145"/>
      <c r="ERS205" s="145"/>
      <c r="ERT205" s="145"/>
      <c r="ERU205" s="145"/>
      <c r="ERV205" s="145"/>
      <c r="ERW205" s="145"/>
      <c r="ERZ205" s="145"/>
      <c r="ESC205" s="145"/>
      <c r="ESF205" s="145"/>
      <c r="ESI205" s="145"/>
      <c r="ESL205" s="145"/>
      <c r="ESX205" s="145"/>
      <c r="ETA205" s="145"/>
      <c r="ETD205" s="145"/>
      <c r="ETG205" s="145"/>
      <c r="ETP205" s="145"/>
      <c r="ETV205" s="145"/>
      <c r="ETY205" s="145"/>
      <c r="EUB205" s="145"/>
      <c r="EUE205" s="145"/>
      <c r="EUK205" s="145"/>
      <c r="EUN205" s="145"/>
      <c r="EUT205" s="145"/>
      <c r="EUV205" s="145"/>
      <c r="EUW205" s="145"/>
      <c r="EUY205" s="145"/>
      <c r="EVB205" s="145"/>
      <c r="EVE205" s="145"/>
      <c r="EVH205" s="145"/>
      <c r="EVP205" s="145"/>
      <c r="EVU205" s="145"/>
      <c r="EWD205" s="145"/>
      <c r="EWG205" s="145"/>
      <c r="EWO205" s="145"/>
      <c r="EXK205" s="145"/>
      <c r="EXL205" s="145"/>
      <c r="EXM205" s="145"/>
      <c r="EXN205" s="145"/>
      <c r="EXO205" s="145"/>
      <c r="EXP205" s="145"/>
      <c r="EYH205" s="145"/>
      <c r="EYI205" s="145"/>
      <c r="EYL205" s="145"/>
      <c r="EYO205" s="145"/>
      <c r="EYQ205" s="145"/>
      <c r="EYS205" s="145"/>
      <c r="EYV205" s="145"/>
      <c r="EYY205" s="145"/>
      <c r="EZB205" s="145"/>
      <c r="EZE205" s="145"/>
      <c r="EZH205" s="145"/>
      <c r="EZK205" s="145"/>
      <c r="EZN205" s="145"/>
      <c r="EZQ205" s="145"/>
      <c r="EZS205" s="145"/>
      <c r="FAF205" s="145"/>
      <c r="FAG205" s="145"/>
      <c r="FAH205" s="145"/>
      <c r="FAI205" s="145"/>
      <c r="FAJ205" s="145"/>
      <c r="FAK205" s="145"/>
      <c r="FAL205" s="145"/>
      <c r="FAM205" s="145"/>
      <c r="FAN205" s="145"/>
      <c r="FAO205" s="145"/>
      <c r="FAP205" s="145"/>
      <c r="FAQ205" s="145"/>
      <c r="FAR205" s="145"/>
      <c r="FAS205" s="145"/>
      <c r="FAW205" s="145"/>
      <c r="FAY205" s="145"/>
      <c r="FAZ205" s="145"/>
      <c r="FBA205" s="145"/>
      <c r="FBB205" s="145"/>
      <c r="FBE205" s="145"/>
      <c r="FBG205" s="145"/>
      <c r="FBH205" s="145"/>
      <c r="FBI205" s="145"/>
      <c r="FBJ205" s="145"/>
      <c r="FBK205" s="145"/>
      <c r="FBL205" s="145"/>
      <c r="FBM205" s="145"/>
      <c r="FBN205" s="145"/>
      <c r="FBO205" s="145"/>
      <c r="FBP205" s="145"/>
      <c r="FBQ205" s="145"/>
      <c r="FBR205" s="145"/>
      <c r="FBS205" s="145"/>
      <c r="FBV205" s="145"/>
      <c r="FBY205" s="145"/>
      <c r="FCB205" s="145"/>
      <c r="FCE205" s="145"/>
      <c r="FCH205" s="145"/>
      <c r="FCT205" s="145"/>
      <c r="FCW205" s="145"/>
      <c r="FCZ205" s="145"/>
      <c r="FDC205" s="145"/>
      <c r="FDL205" s="145"/>
      <c r="FDR205" s="145"/>
      <c r="FDU205" s="145"/>
      <c r="FDX205" s="145"/>
      <c r="FEA205" s="145"/>
      <c r="FEG205" s="145"/>
      <c r="FEJ205" s="145"/>
      <c r="FEP205" s="145"/>
      <c r="FER205" s="145"/>
      <c r="FES205" s="145"/>
      <c r="FEU205" s="145"/>
      <c r="FEX205" s="145"/>
      <c r="FFA205" s="145"/>
      <c r="FFD205" s="145"/>
      <c r="FFL205" s="145"/>
      <c r="FFQ205" s="145"/>
      <c r="FFZ205" s="145"/>
      <c r="FGC205" s="145"/>
      <c r="FGK205" s="145"/>
      <c r="FHG205" s="145"/>
      <c r="FHH205" s="145"/>
      <c r="FHI205" s="145"/>
      <c r="FHJ205" s="145"/>
      <c r="FHK205" s="145"/>
      <c r="FHL205" s="145"/>
      <c r="FID205" s="145"/>
      <c r="FIE205" s="145"/>
      <c r="FIH205" s="145"/>
      <c r="FIK205" s="145"/>
      <c r="FIM205" s="145"/>
      <c r="FIO205" s="145"/>
      <c r="FIR205" s="145"/>
      <c r="FIU205" s="145"/>
      <c r="FIX205" s="145"/>
      <c r="FJA205" s="145"/>
      <c r="FJD205" s="145"/>
      <c r="FJG205" s="145"/>
      <c r="FJJ205" s="145"/>
      <c r="FJM205" s="145"/>
      <c r="FJO205" s="145"/>
      <c r="FKB205" s="145"/>
      <c r="FKC205" s="145"/>
      <c r="FKD205" s="145"/>
      <c r="FKE205" s="145"/>
      <c r="FKF205" s="145"/>
      <c r="FKG205" s="145"/>
      <c r="FKH205" s="145"/>
      <c r="FKI205" s="145"/>
      <c r="FKJ205" s="145"/>
      <c r="FKK205" s="145"/>
      <c r="FKL205" s="145"/>
      <c r="FKM205" s="145"/>
      <c r="FKN205" s="145"/>
      <c r="FKO205" s="145"/>
      <c r="FKS205" s="145"/>
      <c r="FKU205" s="145"/>
      <c r="FKV205" s="145"/>
      <c r="FKW205" s="145"/>
      <c r="FKX205" s="145"/>
      <c r="FLA205" s="145"/>
      <c r="FLC205" s="145"/>
      <c r="FLD205" s="145"/>
      <c r="FLE205" s="145"/>
      <c r="FLF205" s="145"/>
      <c r="FLG205" s="145"/>
      <c r="FLH205" s="145"/>
      <c r="FLI205" s="145"/>
      <c r="FLJ205" s="145"/>
      <c r="FLK205" s="145"/>
      <c r="FLL205" s="145"/>
      <c r="FLM205" s="145"/>
      <c r="FLN205" s="145"/>
      <c r="FLO205" s="145"/>
      <c r="FLR205" s="145"/>
      <c r="FLU205" s="145"/>
      <c r="FLX205" s="145"/>
      <c r="FMA205" s="145"/>
      <c r="FMD205" s="145"/>
      <c r="FMP205" s="145"/>
      <c r="FMS205" s="145"/>
      <c r="FMV205" s="145"/>
      <c r="FMY205" s="145"/>
      <c r="FNH205" s="145"/>
      <c r="FNN205" s="145"/>
      <c r="FNQ205" s="145"/>
      <c r="FNT205" s="145"/>
      <c r="FNW205" s="145"/>
      <c r="FOC205" s="145"/>
      <c r="FOF205" s="145"/>
      <c r="FOL205" s="145"/>
      <c r="FON205" s="145"/>
      <c r="FOO205" s="145"/>
      <c r="FOQ205" s="145"/>
      <c r="FOT205" s="145"/>
      <c r="FOW205" s="145"/>
      <c r="FOZ205" s="145"/>
      <c r="FPH205" s="145"/>
      <c r="FPM205" s="145"/>
      <c r="FPV205" s="145"/>
      <c r="FPY205" s="145"/>
      <c r="FQG205" s="145"/>
      <c r="FRC205" s="145"/>
      <c r="FRD205" s="145"/>
      <c r="FRE205" s="145"/>
      <c r="FRF205" s="145"/>
      <c r="FRG205" s="145"/>
      <c r="FRH205" s="145"/>
      <c r="FRZ205" s="145"/>
      <c r="FSA205" s="145"/>
      <c r="FSD205" s="145"/>
      <c r="FSG205" s="145"/>
      <c r="FSI205" s="145"/>
      <c r="FSK205" s="145"/>
      <c r="FSN205" s="145"/>
      <c r="FSQ205" s="145"/>
      <c r="FST205" s="145"/>
      <c r="FSW205" s="145"/>
      <c r="FSZ205" s="145"/>
      <c r="FTC205" s="145"/>
      <c r="FTF205" s="145"/>
      <c r="FTI205" s="145"/>
      <c r="FTK205" s="145"/>
      <c r="FTX205" s="145"/>
      <c r="FTY205" s="145"/>
      <c r="FTZ205" s="145"/>
      <c r="FUA205" s="145"/>
      <c r="FUB205" s="145"/>
      <c r="FUC205" s="145"/>
      <c r="FUD205" s="145"/>
      <c r="FUE205" s="145"/>
      <c r="FUF205" s="145"/>
      <c r="FUG205" s="145"/>
      <c r="FUH205" s="145"/>
      <c r="FUI205" s="145"/>
      <c r="FUJ205" s="145"/>
      <c r="FUK205" s="145"/>
      <c r="FUO205" s="145"/>
      <c r="FUQ205" s="145"/>
      <c r="FUR205" s="145"/>
      <c r="FUS205" s="145"/>
      <c r="FUT205" s="145"/>
      <c r="FUW205" s="145"/>
      <c r="FUY205" s="145"/>
      <c r="FUZ205" s="145"/>
      <c r="FVA205" s="145"/>
      <c r="FVB205" s="145"/>
      <c r="FVC205" s="145"/>
      <c r="FVD205" s="145"/>
      <c r="FVE205" s="145"/>
      <c r="FVF205" s="145"/>
      <c r="FVG205" s="145"/>
      <c r="FVH205" s="145"/>
      <c r="FVI205" s="145"/>
      <c r="FVJ205" s="145"/>
      <c r="FVK205" s="145"/>
      <c r="FVN205" s="145"/>
      <c r="FVQ205" s="145"/>
      <c r="FVT205" s="145"/>
      <c r="FVW205" s="145"/>
      <c r="FVZ205" s="145"/>
      <c r="FWL205" s="145"/>
      <c r="FWO205" s="145"/>
      <c r="FWR205" s="145"/>
      <c r="FWU205" s="145"/>
      <c r="FXD205" s="145"/>
      <c r="FXJ205" s="145"/>
      <c r="FXM205" s="145"/>
      <c r="FXP205" s="145"/>
      <c r="FXS205" s="145"/>
      <c r="FXY205" s="145"/>
      <c r="FYB205" s="145"/>
      <c r="FYH205" s="145"/>
      <c r="FYJ205" s="145"/>
      <c r="FYK205" s="145"/>
      <c r="FYM205" s="145"/>
      <c r="FYP205" s="145"/>
      <c r="FYS205" s="145"/>
      <c r="FYV205" s="145"/>
      <c r="FZD205" s="145"/>
      <c r="FZI205" s="145"/>
      <c r="FZR205" s="145"/>
      <c r="FZU205" s="145"/>
      <c r="GAC205" s="145"/>
      <c r="GAY205" s="145"/>
      <c r="GAZ205" s="145"/>
      <c r="GBA205" s="145"/>
      <c r="GBB205" s="145"/>
      <c r="GBC205" s="145"/>
      <c r="GBD205" s="145"/>
      <c r="GBV205" s="145"/>
      <c r="GBW205" s="145"/>
      <c r="GBZ205" s="145"/>
      <c r="GCC205" s="145"/>
      <c r="GCE205" s="145"/>
      <c r="GCG205" s="145"/>
      <c r="GCJ205" s="145"/>
      <c r="GCM205" s="145"/>
      <c r="GCP205" s="145"/>
      <c r="GCS205" s="145"/>
      <c r="GCV205" s="145"/>
      <c r="GCY205" s="145"/>
      <c r="GDB205" s="145"/>
      <c r="GDE205" s="145"/>
      <c r="GDG205" s="145"/>
      <c r="GDT205" s="145"/>
      <c r="GDU205" s="145"/>
      <c r="GDV205" s="145"/>
      <c r="GDW205" s="145"/>
      <c r="GDX205" s="145"/>
      <c r="GDY205" s="145"/>
      <c r="GDZ205" s="145"/>
      <c r="GEA205" s="145"/>
      <c r="GEB205" s="145"/>
      <c r="GEC205" s="145"/>
      <c r="GED205" s="145"/>
      <c r="GEE205" s="145"/>
      <c r="GEF205" s="145"/>
      <c r="GEG205" s="145"/>
      <c r="GEK205" s="145"/>
      <c r="GEM205" s="145"/>
      <c r="GEN205" s="145"/>
      <c r="GEO205" s="145"/>
      <c r="GEP205" s="145"/>
      <c r="GES205" s="145"/>
      <c r="GEU205" s="145"/>
      <c r="GEV205" s="145"/>
      <c r="GEW205" s="145"/>
      <c r="GEX205" s="145"/>
      <c r="GEY205" s="145"/>
      <c r="GEZ205" s="145"/>
      <c r="GFA205" s="145"/>
      <c r="GFB205" s="145"/>
      <c r="GFC205" s="145"/>
      <c r="GFD205" s="145"/>
      <c r="GFE205" s="145"/>
      <c r="GFF205" s="145"/>
      <c r="GFG205" s="145"/>
      <c r="GFJ205" s="145"/>
      <c r="GFM205" s="145"/>
      <c r="GFP205" s="145"/>
      <c r="GFS205" s="145"/>
      <c r="GFV205" s="145"/>
      <c r="GGH205" s="145"/>
      <c r="GGK205" s="145"/>
      <c r="GGN205" s="145"/>
      <c r="GGQ205" s="145"/>
      <c r="GGZ205" s="145"/>
      <c r="GHF205" s="145"/>
      <c r="GHI205" s="145"/>
      <c r="GHL205" s="145"/>
      <c r="GHO205" s="145"/>
      <c r="GHU205" s="145"/>
      <c r="GHX205" s="145"/>
      <c r="GID205" s="145"/>
      <c r="GIF205" s="145"/>
      <c r="GIG205" s="145"/>
      <c r="GII205" s="145"/>
      <c r="GIL205" s="145"/>
      <c r="GIO205" s="145"/>
      <c r="GIR205" s="145"/>
      <c r="GIZ205" s="145"/>
      <c r="GJE205" s="145"/>
      <c r="GJN205" s="145"/>
      <c r="GJQ205" s="145"/>
      <c r="GJY205" s="145"/>
      <c r="GKU205" s="145"/>
      <c r="GKV205" s="145"/>
      <c r="GKW205" s="145"/>
      <c r="GKX205" s="145"/>
      <c r="GKY205" s="145"/>
      <c r="GKZ205" s="145"/>
      <c r="GLR205" s="145"/>
      <c r="GLS205" s="145"/>
      <c r="GLV205" s="145"/>
      <c r="GLY205" s="145"/>
      <c r="GMA205" s="145"/>
      <c r="GMC205" s="145"/>
      <c r="GMF205" s="145"/>
      <c r="GMI205" s="145"/>
      <c r="GML205" s="145"/>
      <c r="GMO205" s="145"/>
      <c r="GMR205" s="145"/>
      <c r="GMU205" s="145"/>
      <c r="GMX205" s="145"/>
      <c r="GNA205" s="145"/>
      <c r="GNC205" s="145"/>
      <c r="GNP205" s="145"/>
      <c r="GNQ205" s="145"/>
      <c r="GNR205" s="145"/>
      <c r="GNS205" s="145"/>
      <c r="GNT205" s="145"/>
      <c r="GNU205" s="145"/>
      <c r="GNV205" s="145"/>
      <c r="GNW205" s="145"/>
      <c r="GNX205" s="145"/>
      <c r="GNY205" s="145"/>
      <c r="GNZ205" s="145"/>
      <c r="GOA205" s="145"/>
      <c r="GOB205" s="145"/>
      <c r="GOC205" s="145"/>
      <c r="GOG205" s="145"/>
      <c r="GOI205" s="145"/>
      <c r="GOJ205" s="145"/>
      <c r="GOK205" s="145"/>
      <c r="GOL205" s="145"/>
      <c r="GOO205" s="145"/>
      <c r="GOQ205" s="145"/>
      <c r="GOR205" s="145"/>
      <c r="GOS205" s="145"/>
      <c r="GOT205" s="145"/>
      <c r="GOU205" s="145"/>
      <c r="GOV205" s="145"/>
      <c r="GOW205" s="145"/>
      <c r="GOX205" s="145"/>
      <c r="GOY205" s="145"/>
      <c r="GOZ205" s="145"/>
      <c r="GPA205" s="145"/>
      <c r="GPB205" s="145"/>
      <c r="GPC205" s="145"/>
      <c r="GPF205" s="145"/>
      <c r="GPI205" s="145"/>
      <c r="GPL205" s="145"/>
      <c r="GPO205" s="145"/>
      <c r="GPR205" s="145"/>
      <c r="GQD205" s="145"/>
      <c r="GQG205" s="145"/>
      <c r="GQJ205" s="145"/>
      <c r="GQM205" s="145"/>
      <c r="GQV205" s="145"/>
      <c r="GRB205" s="145"/>
      <c r="GRE205" s="145"/>
      <c r="GRH205" s="145"/>
      <c r="GRK205" s="145"/>
      <c r="GRQ205" s="145"/>
      <c r="GRT205" s="145"/>
      <c r="GRZ205" s="145"/>
      <c r="GSB205" s="145"/>
      <c r="GSC205" s="145"/>
      <c r="GSE205" s="145"/>
      <c r="GSH205" s="145"/>
      <c r="GSK205" s="145"/>
      <c r="GSN205" s="145"/>
      <c r="GSV205" s="145"/>
      <c r="GTA205" s="145"/>
      <c r="GTJ205" s="145"/>
      <c r="GTM205" s="145"/>
      <c r="GTU205" s="145"/>
      <c r="GUQ205" s="145"/>
      <c r="GUR205" s="145"/>
      <c r="GUS205" s="145"/>
      <c r="GUT205" s="145"/>
      <c r="GUU205" s="145"/>
      <c r="GUV205" s="145"/>
      <c r="GVN205" s="145"/>
      <c r="GVO205" s="145"/>
      <c r="GVR205" s="145"/>
      <c r="GVU205" s="145"/>
      <c r="GVW205" s="145"/>
      <c r="GVY205" s="145"/>
      <c r="GWB205" s="145"/>
      <c r="GWE205" s="145"/>
      <c r="GWH205" s="145"/>
      <c r="GWK205" s="145"/>
      <c r="GWN205" s="145"/>
      <c r="GWQ205" s="145"/>
      <c r="GWT205" s="145"/>
      <c r="GWW205" s="145"/>
      <c r="GWY205" s="145"/>
      <c r="GXL205" s="145"/>
      <c r="GXM205" s="145"/>
      <c r="GXN205" s="145"/>
      <c r="GXO205" s="145"/>
      <c r="GXP205" s="145"/>
      <c r="GXQ205" s="145"/>
      <c r="GXR205" s="145"/>
      <c r="GXS205" s="145"/>
      <c r="GXT205" s="145"/>
      <c r="GXU205" s="145"/>
      <c r="GXV205" s="145"/>
      <c r="GXW205" s="145"/>
      <c r="GXX205" s="145"/>
      <c r="GXY205" s="145"/>
      <c r="GYC205" s="145"/>
      <c r="GYE205" s="145"/>
      <c r="GYF205" s="145"/>
      <c r="GYG205" s="145"/>
      <c r="GYH205" s="145"/>
      <c r="GYK205" s="145"/>
      <c r="GYM205" s="145"/>
      <c r="GYN205" s="145"/>
      <c r="GYO205" s="145"/>
      <c r="GYP205" s="145"/>
      <c r="GYQ205" s="145"/>
      <c r="GYR205" s="145"/>
      <c r="GYS205" s="145"/>
      <c r="GYT205" s="145"/>
      <c r="GYU205" s="145"/>
      <c r="GYV205" s="145"/>
      <c r="GYW205" s="145"/>
      <c r="GYX205" s="145"/>
      <c r="GYY205" s="145"/>
      <c r="GZB205" s="145"/>
      <c r="GZE205" s="145"/>
      <c r="GZH205" s="145"/>
      <c r="GZK205" s="145"/>
      <c r="GZN205" s="145"/>
      <c r="GZZ205" s="145"/>
      <c r="HAC205" s="145"/>
      <c r="HAF205" s="145"/>
      <c r="HAI205" s="145"/>
      <c r="HAR205" s="145"/>
      <c r="HAX205" s="145"/>
      <c r="HBA205" s="145"/>
      <c r="HBD205" s="145"/>
      <c r="HBG205" s="145"/>
      <c r="HBM205" s="145"/>
      <c r="HBP205" s="145"/>
      <c r="HBV205" s="145"/>
      <c r="HBX205" s="145"/>
      <c r="HBY205" s="145"/>
      <c r="HCA205" s="145"/>
      <c r="HCD205" s="145"/>
      <c r="HCG205" s="145"/>
      <c r="HCJ205" s="145"/>
      <c r="HCR205" s="145"/>
      <c r="HCW205" s="145"/>
      <c r="HDF205" s="145"/>
      <c r="HDI205" s="145"/>
      <c r="HDQ205" s="145"/>
      <c r="HEM205" s="145"/>
      <c r="HEN205" s="145"/>
      <c r="HEO205" s="145"/>
      <c r="HEP205" s="145"/>
      <c r="HEQ205" s="145"/>
      <c r="HER205" s="145"/>
      <c r="HFJ205" s="145"/>
      <c r="HFK205" s="145"/>
      <c r="HFN205" s="145"/>
      <c r="HFQ205" s="145"/>
      <c r="HFS205" s="145"/>
      <c r="HFU205" s="145"/>
      <c r="HFX205" s="145"/>
      <c r="HGA205" s="145"/>
      <c r="HGD205" s="145"/>
      <c r="HGG205" s="145"/>
      <c r="HGJ205" s="145"/>
      <c r="HGM205" s="145"/>
      <c r="HGP205" s="145"/>
      <c r="HGS205" s="145"/>
      <c r="HGU205" s="145"/>
      <c r="HHH205" s="145"/>
      <c r="HHI205" s="145"/>
      <c r="HHJ205" s="145"/>
      <c r="HHK205" s="145"/>
      <c r="HHL205" s="145"/>
      <c r="HHM205" s="145"/>
      <c r="HHN205" s="145"/>
      <c r="HHO205" s="145"/>
      <c r="HHP205" s="145"/>
      <c r="HHQ205" s="145"/>
      <c r="HHR205" s="145"/>
      <c r="HHS205" s="145"/>
      <c r="HHT205" s="145"/>
      <c r="HHU205" s="145"/>
      <c r="HHY205" s="145"/>
      <c r="HIA205" s="145"/>
      <c r="HIB205" s="145"/>
      <c r="HIC205" s="145"/>
      <c r="HID205" s="145"/>
      <c r="HIG205" s="145"/>
      <c r="HII205" s="145"/>
      <c r="HIJ205" s="145"/>
      <c r="HIK205" s="145"/>
      <c r="HIL205" s="145"/>
      <c r="HIM205" s="145"/>
      <c r="HIN205" s="145"/>
      <c r="HIO205" s="145"/>
      <c r="HIP205" s="145"/>
      <c r="HIQ205" s="145"/>
      <c r="HIR205" s="145"/>
      <c r="HIS205" s="145"/>
      <c r="HIT205" s="145"/>
      <c r="HIU205" s="145"/>
      <c r="HIX205" s="145"/>
      <c r="HJA205" s="145"/>
      <c r="HJD205" s="145"/>
      <c r="HJG205" s="145"/>
      <c r="HJJ205" s="145"/>
      <c r="HJV205" s="145"/>
      <c r="HJY205" s="145"/>
      <c r="HKB205" s="145"/>
      <c r="HKE205" s="145"/>
      <c r="HKN205" s="145"/>
      <c r="HKT205" s="145"/>
      <c r="HKW205" s="145"/>
      <c r="HKZ205" s="145"/>
      <c r="HLC205" s="145"/>
      <c r="HLI205" s="145"/>
      <c r="HLL205" s="145"/>
      <c r="HLR205" s="145"/>
      <c r="HLT205" s="145"/>
      <c r="HLU205" s="145"/>
      <c r="HLW205" s="145"/>
      <c r="HLZ205" s="145"/>
      <c r="HMC205" s="145"/>
      <c r="HMF205" s="145"/>
      <c r="HMN205" s="145"/>
      <c r="HMS205" s="145"/>
      <c r="HNB205" s="145"/>
      <c r="HNE205" s="145"/>
      <c r="HNM205" s="145"/>
      <c r="HOI205" s="145"/>
      <c r="HOJ205" s="145"/>
      <c r="HOK205" s="145"/>
      <c r="HOL205" s="145"/>
      <c r="HOM205" s="145"/>
      <c r="HON205" s="145"/>
      <c r="HPF205" s="145"/>
      <c r="HPG205" s="145"/>
      <c r="HPJ205" s="145"/>
      <c r="HPM205" s="145"/>
      <c r="HPO205" s="145"/>
      <c r="HPQ205" s="145"/>
      <c r="HPT205" s="145"/>
      <c r="HPW205" s="145"/>
      <c r="HPZ205" s="145"/>
      <c r="HQC205" s="145"/>
      <c r="HQF205" s="145"/>
      <c r="HQI205" s="145"/>
      <c r="HQL205" s="145"/>
      <c r="HQO205" s="145"/>
      <c r="HQQ205" s="145"/>
      <c r="HRD205" s="145"/>
      <c r="HRE205" s="145"/>
      <c r="HRF205" s="145"/>
      <c r="HRG205" s="145"/>
      <c r="HRH205" s="145"/>
      <c r="HRI205" s="145"/>
      <c r="HRJ205" s="145"/>
      <c r="HRK205" s="145"/>
      <c r="HRL205" s="145"/>
      <c r="HRM205" s="145"/>
      <c r="HRN205" s="145"/>
      <c r="HRO205" s="145"/>
      <c r="HRP205" s="145"/>
      <c r="HRQ205" s="145"/>
      <c r="HRU205" s="145"/>
      <c r="HRW205" s="145"/>
      <c r="HRX205" s="145"/>
      <c r="HRY205" s="145"/>
      <c r="HRZ205" s="145"/>
      <c r="HSC205" s="145"/>
      <c r="HSE205" s="145"/>
      <c r="HSF205" s="145"/>
      <c r="HSG205" s="145"/>
      <c r="HSH205" s="145"/>
      <c r="HSI205" s="145"/>
      <c r="HSJ205" s="145"/>
      <c r="HSK205" s="145"/>
      <c r="HSL205" s="145"/>
      <c r="HSM205" s="145"/>
      <c r="HSN205" s="145"/>
      <c r="HSO205" s="145"/>
      <c r="HSP205" s="145"/>
      <c r="HSQ205" s="145"/>
      <c r="HST205" s="145"/>
      <c r="HSW205" s="145"/>
      <c r="HSZ205" s="145"/>
      <c r="HTC205" s="145"/>
      <c r="HTF205" s="145"/>
      <c r="HTR205" s="145"/>
      <c r="HTU205" s="145"/>
      <c r="HTX205" s="145"/>
      <c r="HUA205" s="145"/>
      <c r="HUJ205" s="145"/>
      <c r="HUP205" s="145"/>
      <c r="HUS205" s="145"/>
      <c r="HUV205" s="145"/>
      <c r="HUY205" s="145"/>
      <c r="HVE205" s="145"/>
      <c r="HVH205" s="145"/>
      <c r="HVN205" s="145"/>
      <c r="HVP205" s="145"/>
      <c r="HVQ205" s="145"/>
      <c r="HVS205" s="145"/>
      <c r="HVV205" s="145"/>
      <c r="HVY205" s="145"/>
      <c r="HWB205" s="145"/>
      <c r="HWJ205" s="145"/>
      <c r="HWO205" s="145"/>
      <c r="HWX205" s="145"/>
      <c r="HXA205" s="145"/>
      <c r="HXI205" s="145"/>
      <c r="HYE205" s="145"/>
      <c r="HYF205" s="145"/>
      <c r="HYG205" s="145"/>
      <c r="HYH205" s="145"/>
      <c r="HYI205" s="145"/>
      <c r="HYJ205" s="145"/>
      <c r="HZB205" s="145"/>
      <c r="HZC205" s="145"/>
      <c r="HZF205" s="145"/>
      <c r="HZI205" s="145"/>
      <c r="HZK205" s="145"/>
      <c r="HZM205" s="145"/>
      <c r="HZP205" s="145"/>
      <c r="HZS205" s="145"/>
      <c r="HZV205" s="145"/>
      <c r="HZY205" s="145"/>
      <c r="IAB205" s="145"/>
      <c r="IAE205" s="145"/>
      <c r="IAH205" s="145"/>
      <c r="IAK205" s="145"/>
      <c r="IAM205" s="145"/>
      <c r="IAZ205" s="145"/>
      <c r="IBA205" s="145"/>
      <c r="IBB205" s="145"/>
      <c r="IBC205" s="145"/>
      <c r="IBD205" s="145"/>
      <c r="IBE205" s="145"/>
      <c r="IBF205" s="145"/>
      <c r="IBG205" s="145"/>
      <c r="IBH205" s="145"/>
      <c r="IBI205" s="145"/>
      <c r="IBJ205" s="145"/>
      <c r="IBK205" s="145"/>
      <c r="IBL205" s="145"/>
      <c r="IBM205" s="145"/>
      <c r="IBQ205" s="145"/>
      <c r="IBS205" s="145"/>
      <c r="IBT205" s="145"/>
      <c r="IBU205" s="145"/>
      <c r="IBV205" s="145"/>
      <c r="IBY205" s="145"/>
      <c r="ICA205" s="145"/>
      <c r="ICB205" s="145"/>
      <c r="ICC205" s="145"/>
      <c r="ICD205" s="145"/>
      <c r="ICE205" s="145"/>
      <c r="ICF205" s="145"/>
      <c r="ICG205" s="145"/>
      <c r="ICH205" s="145"/>
      <c r="ICI205" s="145"/>
      <c r="ICJ205" s="145"/>
      <c r="ICK205" s="145"/>
      <c r="ICL205" s="145"/>
      <c r="ICM205" s="145"/>
      <c r="ICP205" s="145"/>
      <c r="ICS205" s="145"/>
      <c r="ICV205" s="145"/>
      <c r="ICY205" s="145"/>
      <c r="IDB205" s="145"/>
      <c r="IDN205" s="145"/>
      <c r="IDQ205" s="145"/>
      <c r="IDT205" s="145"/>
      <c r="IDW205" s="145"/>
      <c r="IEF205" s="145"/>
      <c r="IEL205" s="145"/>
      <c r="IEO205" s="145"/>
      <c r="IER205" s="145"/>
      <c r="IEU205" s="145"/>
      <c r="IFA205" s="145"/>
      <c r="IFD205" s="145"/>
      <c r="IFJ205" s="145"/>
      <c r="IFL205" s="145"/>
      <c r="IFM205" s="145"/>
      <c r="IFO205" s="145"/>
      <c r="IFR205" s="145"/>
      <c r="IFU205" s="145"/>
      <c r="IFX205" s="145"/>
      <c r="IGF205" s="145"/>
      <c r="IGK205" s="145"/>
      <c r="IGT205" s="145"/>
      <c r="IGW205" s="145"/>
      <c r="IHE205" s="145"/>
      <c r="IIA205" s="145"/>
      <c r="IIB205" s="145"/>
      <c r="IIC205" s="145"/>
      <c r="IID205" s="145"/>
      <c r="IIE205" s="145"/>
      <c r="IIF205" s="145"/>
      <c r="IIX205" s="145"/>
      <c r="IIY205" s="145"/>
      <c r="IJB205" s="145"/>
      <c r="IJE205" s="145"/>
      <c r="IJG205" s="145"/>
      <c r="IJI205" s="145"/>
      <c r="IJL205" s="145"/>
      <c r="IJO205" s="145"/>
      <c r="IJR205" s="145"/>
      <c r="IJU205" s="145"/>
      <c r="IJX205" s="145"/>
      <c r="IKA205" s="145"/>
      <c r="IKD205" s="145"/>
      <c r="IKG205" s="145"/>
      <c r="IKI205" s="145"/>
      <c r="IKV205" s="145"/>
      <c r="IKW205" s="145"/>
      <c r="IKX205" s="145"/>
      <c r="IKY205" s="145"/>
      <c r="IKZ205" s="145"/>
      <c r="ILA205" s="145"/>
      <c r="ILB205" s="145"/>
      <c r="ILC205" s="145"/>
      <c r="ILD205" s="145"/>
      <c r="ILE205" s="145"/>
      <c r="ILF205" s="145"/>
      <c r="ILG205" s="145"/>
      <c r="ILH205" s="145"/>
      <c r="ILI205" s="145"/>
      <c r="ILM205" s="145"/>
      <c r="ILO205" s="145"/>
      <c r="ILP205" s="145"/>
      <c r="ILQ205" s="145"/>
      <c r="ILR205" s="145"/>
      <c r="ILU205" s="145"/>
      <c r="ILW205" s="145"/>
      <c r="ILX205" s="145"/>
      <c r="ILY205" s="145"/>
      <c r="ILZ205" s="145"/>
      <c r="IMA205" s="145"/>
      <c r="IMB205" s="145"/>
      <c r="IMC205" s="145"/>
      <c r="IMD205" s="145"/>
      <c r="IME205" s="145"/>
      <c r="IMF205" s="145"/>
      <c r="IMG205" s="145"/>
      <c r="IMH205" s="145"/>
      <c r="IMI205" s="145"/>
      <c r="IML205" s="145"/>
      <c r="IMO205" s="145"/>
      <c r="IMR205" s="145"/>
      <c r="IMU205" s="145"/>
      <c r="IMX205" s="145"/>
      <c r="INJ205" s="145"/>
      <c r="INM205" s="145"/>
      <c r="INP205" s="145"/>
      <c r="INS205" s="145"/>
      <c r="IOB205" s="145"/>
      <c r="IOH205" s="145"/>
      <c r="IOK205" s="145"/>
      <c r="ION205" s="145"/>
      <c r="IOQ205" s="145"/>
      <c r="IOW205" s="145"/>
      <c r="IOZ205" s="145"/>
      <c r="IPF205" s="145"/>
      <c r="IPH205" s="145"/>
      <c r="IPI205" s="145"/>
      <c r="IPK205" s="145"/>
      <c r="IPN205" s="145"/>
      <c r="IPQ205" s="145"/>
      <c r="IPT205" s="145"/>
      <c r="IQB205" s="145"/>
      <c r="IQG205" s="145"/>
      <c r="IQP205" s="145"/>
      <c r="IQS205" s="145"/>
      <c r="IRA205" s="145"/>
      <c r="IRW205" s="145"/>
      <c r="IRX205" s="145"/>
      <c r="IRY205" s="145"/>
      <c r="IRZ205" s="145"/>
      <c r="ISA205" s="145"/>
      <c r="ISB205" s="145"/>
      <c r="IST205" s="145"/>
      <c r="ISU205" s="145"/>
      <c r="ISX205" s="145"/>
      <c r="ITA205" s="145"/>
      <c r="ITC205" s="145"/>
      <c r="ITE205" s="145"/>
      <c r="ITH205" s="145"/>
      <c r="ITK205" s="145"/>
      <c r="ITN205" s="145"/>
      <c r="ITQ205" s="145"/>
      <c r="ITT205" s="145"/>
      <c r="ITW205" s="145"/>
      <c r="ITZ205" s="145"/>
      <c r="IUC205" s="145"/>
      <c r="IUE205" s="145"/>
      <c r="IUR205" s="145"/>
      <c r="IUS205" s="145"/>
      <c r="IUT205" s="145"/>
      <c r="IUU205" s="145"/>
      <c r="IUV205" s="145"/>
      <c r="IUW205" s="145"/>
      <c r="IUX205" s="145"/>
      <c r="IUY205" s="145"/>
      <c r="IUZ205" s="145"/>
      <c r="IVA205" s="145"/>
      <c r="IVB205" s="145"/>
      <c r="IVC205" s="145"/>
      <c r="IVD205" s="145"/>
      <c r="IVE205" s="145"/>
      <c r="IVI205" s="145"/>
      <c r="IVK205" s="145"/>
      <c r="IVL205" s="145"/>
      <c r="IVM205" s="145"/>
      <c r="IVN205" s="145"/>
      <c r="IVQ205" s="145"/>
      <c r="IVS205" s="145"/>
      <c r="IVT205" s="145"/>
      <c r="IVU205" s="145"/>
      <c r="IVV205" s="145"/>
      <c r="IVW205" s="145"/>
      <c r="IVX205" s="145"/>
      <c r="IVY205" s="145"/>
      <c r="IVZ205" s="145"/>
      <c r="IWA205" s="145"/>
      <c r="IWB205" s="145"/>
      <c r="IWC205" s="145"/>
      <c r="IWD205" s="145"/>
      <c r="IWE205" s="145"/>
      <c r="IWH205" s="145"/>
      <c r="IWK205" s="145"/>
      <c r="IWN205" s="145"/>
      <c r="IWQ205" s="145"/>
      <c r="IWT205" s="145"/>
      <c r="IXF205" s="145"/>
      <c r="IXI205" s="145"/>
      <c r="IXL205" s="145"/>
      <c r="IXO205" s="145"/>
      <c r="IXX205" s="145"/>
      <c r="IYD205" s="145"/>
      <c r="IYG205" s="145"/>
      <c r="IYJ205" s="145"/>
      <c r="IYM205" s="145"/>
      <c r="IYS205" s="145"/>
      <c r="IYV205" s="145"/>
      <c r="IZB205" s="145"/>
      <c r="IZD205" s="145"/>
      <c r="IZE205" s="145"/>
      <c r="IZG205" s="145"/>
      <c r="IZJ205" s="145"/>
      <c r="IZM205" s="145"/>
      <c r="IZP205" s="145"/>
      <c r="IZX205" s="145"/>
      <c r="JAC205" s="145"/>
      <c r="JAL205" s="145"/>
      <c r="JAO205" s="145"/>
      <c r="JAW205" s="145"/>
      <c r="JBS205" s="145"/>
      <c r="JBT205" s="145"/>
      <c r="JBU205" s="145"/>
      <c r="JBV205" s="145"/>
      <c r="JBW205" s="145"/>
      <c r="JBX205" s="145"/>
      <c r="JCP205" s="145"/>
      <c r="JCQ205" s="145"/>
      <c r="JCT205" s="145"/>
      <c r="JCW205" s="145"/>
      <c r="JCY205" s="145"/>
      <c r="JDA205" s="145"/>
      <c r="JDD205" s="145"/>
      <c r="JDG205" s="145"/>
      <c r="JDJ205" s="145"/>
      <c r="JDM205" s="145"/>
      <c r="JDP205" s="145"/>
      <c r="JDS205" s="145"/>
      <c r="JDV205" s="145"/>
      <c r="JDY205" s="145"/>
      <c r="JEA205" s="145"/>
      <c r="JEN205" s="145"/>
      <c r="JEO205" s="145"/>
      <c r="JEP205" s="145"/>
      <c r="JEQ205" s="145"/>
      <c r="JER205" s="145"/>
      <c r="JES205" s="145"/>
      <c r="JET205" s="145"/>
      <c r="JEU205" s="145"/>
      <c r="JEV205" s="145"/>
      <c r="JEW205" s="145"/>
      <c r="JEX205" s="145"/>
      <c r="JEY205" s="145"/>
      <c r="JEZ205" s="145"/>
      <c r="JFA205" s="145"/>
      <c r="JFE205" s="145"/>
      <c r="JFG205" s="145"/>
      <c r="JFH205" s="145"/>
      <c r="JFI205" s="145"/>
      <c r="JFJ205" s="145"/>
      <c r="JFM205" s="145"/>
      <c r="JFO205" s="145"/>
      <c r="JFP205" s="145"/>
      <c r="JFQ205" s="145"/>
      <c r="JFR205" s="145"/>
      <c r="JFS205" s="145"/>
      <c r="JFT205" s="145"/>
      <c r="JFU205" s="145"/>
      <c r="JFV205" s="145"/>
      <c r="JFW205" s="145"/>
      <c r="JFX205" s="145"/>
      <c r="JFY205" s="145"/>
      <c r="JFZ205" s="145"/>
      <c r="JGA205" s="145"/>
      <c r="JGD205" s="145"/>
      <c r="JGG205" s="145"/>
      <c r="JGJ205" s="145"/>
      <c r="JGM205" s="145"/>
      <c r="JGP205" s="145"/>
      <c r="JHB205" s="145"/>
      <c r="JHE205" s="145"/>
      <c r="JHH205" s="145"/>
      <c r="JHK205" s="145"/>
      <c r="JHT205" s="145"/>
      <c r="JHZ205" s="145"/>
      <c r="JIC205" s="145"/>
      <c r="JIF205" s="145"/>
      <c r="JII205" s="145"/>
      <c r="JIO205" s="145"/>
      <c r="JIR205" s="145"/>
      <c r="JIX205" s="145"/>
      <c r="JIZ205" s="145"/>
      <c r="JJA205" s="145"/>
      <c r="JJC205" s="145"/>
      <c r="JJF205" s="145"/>
      <c r="JJI205" s="145"/>
      <c r="JJL205" s="145"/>
      <c r="JJT205" s="145"/>
      <c r="JJY205" s="145"/>
      <c r="JKH205" s="145"/>
      <c r="JKK205" s="145"/>
      <c r="JKS205" s="145"/>
      <c r="JLO205" s="145"/>
      <c r="JLP205" s="145"/>
      <c r="JLQ205" s="145"/>
      <c r="JLR205" s="145"/>
      <c r="JLS205" s="145"/>
      <c r="JLT205" s="145"/>
      <c r="JML205" s="145"/>
      <c r="JMM205" s="145"/>
      <c r="JMP205" s="145"/>
      <c r="JMS205" s="145"/>
      <c r="JMU205" s="145"/>
      <c r="JMW205" s="145"/>
      <c r="JMZ205" s="145"/>
      <c r="JNC205" s="145"/>
      <c r="JNF205" s="145"/>
      <c r="JNI205" s="145"/>
      <c r="JNL205" s="145"/>
      <c r="JNO205" s="145"/>
      <c r="JNR205" s="145"/>
      <c r="JNU205" s="145"/>
      <c r="JNW205" s="145"/>
      <c r="JOJ205" s="145"/>
      <c r="JOK205" s="145"/>
      <c r="JOL205" s="145"/>
      <c r="JOM205" s="145"/>
      <c r="JON205" s="145"/>
      <c r="JOO205" s="145"/>
      <c r="JOP205" s="145"/>
      <c r="JOQ205" s="145"/>
      <c r="JOR205" s="145"/>
      <c r="JOS205" s="145"/>
      <c r="JOT205" s="145"/>
      <c r="JOU205" s="145"/>
      <c r="JOV205" s="145"/>
      <c r="JOW205" s="145"/>
      <c r="JPA205" s="145"/>
      <c r="JPC205" s="145"/>
      <c r="JPD205" s="145"/>
      <c r="JPE205" s="145"/>
      <c r="JPF205" s="145"/>
      <c r="JPI205" s="145"/>
      <c r="JPK205" s="145"/>
      <c r="JPL205" s="145"/>
      <c r="JPM205" s="145"/>
      <c r="JPN205" s="145"/>
      <c r="JPO205" s="145"/>
      <c r="JPP205" s="145"/>
      <c r="JPQ205" s="145"/>
      <c r="JPR205" s="145"/>
      <c r="JPS205" s="145"/>
      <c r="JPT205" s="145"/>
      <c r="JPU205" s="145"/>
      <c r="JPV205" s="145"/>
      <c r="JPW205" s="145"/>
      <c r="JPZ205" s="145"/>
      <c r="JQC205" s="145"/>
      <c r="JQF205" s="145"/>
      <c r="JQI205" s="145"/>
      <c r="JQL205" s="145"/>
      <c r="JQX205" s="145"/>
      <c r="JRA205" s="145"/>
      <c r="JRD205" s="145"/>
      <c r="JRG205" s="145"/>
      <c r="JRP205" s="145"/>
      <c r="JRV205" s="145"/>
      <c r="JRY205" s="145"/>
      <c r="JSB205" s="145"/>
      <c r="JSE205" s="145"/>
      <c r="JSK205" s="145"/>
      <c r="JSN205" s="145"/>
      <c r="JST205" s="145"/>
      <c r="JSV205" s="145"/>
      <c r="JSW205" s="145"/>
      <c r="JSY205" s="145"/>
      <c r="JTB205" s="145"/>
      <c r="JTE205" s="145"/>
      <c r="JTH205" s="145"/>
      <c r="JTP205" s="145"/>
      <c r="JTU205" s="145"/>
      <c r="JUD205" s="145"/>
      <c r="JUG205" s="145"/>
      <c r="JUO205" s="145"/>
      <c r="JVK205" s="145"/>
      <c r="JVL205" s="145"/>
      <c r="JVM205" s="145"/>
      <c r="JVN205" s="145"/>
      <c r="JVO205" s="145"/>
      <c r="JVP205" s="145"/>
      <c r="JWH205" s="145"/>
      <c r="JWI205" s="145"/>
      <c r="JWL205" s="145"/>
      <c r="JWO205" s="145"/>
      <c r="JWQ205" s="145"/>
      <c r="JWS205" s="145"/>
      <c r="JWV205" s="145"/>
      <c r="JWY205" s="145"/>
      <c r="JXB205" s="145"/>
      <c r="JXE205" s="145"/>
      <c r="JXH205" s="145"/>
      <c r="JXK205" s="145"/>
      <c r="JXN205" s="145"/>
      <c r="JXQ205" s="145"/>
      <c r="JXS205" s="145"/>
      <c r="JYF205" s="145"/>
      <c r="JYG205" s="145"/>
      <c r="JYH205" s="145"/>
      <c r="JYI205" s="145"/>
      <c r="JYJ205" s="145"/>
      <c r="JYK205" s="145"/>
      <c r="JYL205" s="145"/>
      <c r="JYM205" s="145"/>
      <c r="JYN205" s="145"/>
      <c r="JYO205" s="145"/>
      <c r="JYP205" s="145"/>
      <c r="JYQ205" s="145"/>
      <c r="JYR205" s="145"/>
      <c r="JYS205" s="145"/>
      <c r="JYW205" s="145"/>
      <c r="JYY205" s="145"/>
      <c r="JYZ205" s="145"/>
      <c r="JZA205" s="145"/>
      <c r="JZB205" s="145"/>
      <c r="JZE205" s="145"/>
      <c r="JZG205" s="145"/>
      <c r="JZH205" s="145"/>
      <c r="JZI205" s="145"/>
      <c r="JZJ205" s="145"/>
      <c r="JZK205" s="145"/>
      <c r="JZL205" s="145"/>
      <c r="JZM205" s="145"/>
      <c r="JZN205" s="145"/>
      <c r="JZO205" s="145"/>
      <c r="JZP205" s="145"/>
      <c r="JZQ205" s="145"/>
      <c r="JZR205" s="145"/>
      <c r="JZS205" s="145"/>
      <c r="JZV205" s="145"/>
      <c r="JZY205" s="145"/>
      <c r="KAB205" s="145"/>
      <c r="KAE205" s="145"/>
      <c r="KAH205" s="145"/>
      <c r="KAT205" s="145"/>
      <c r="KAW205" s="145"/>
      <c r="KAZ205" s="145"/>
      <c r="KBC205" s="145"/>
      <c r="KBL205" s="145"/>
      <c r="KBR205" s="145"/>
      <c r="KBU205" s="145"/>
      <c r="KBX205" s="145"/>
      <c r="KCA205" s="145"/>
      <c r="KCG205" s="145"/>
      <c r="KCJ205" s="145"/>
      <c r="KCP205" s="145"/>
      <c r="KCR205" s="145"/>
      <c r="KCS205" s="145"/>
      <c r="KCU205" s="145"/>
      <c r="KCX205" s="145"/>
      <c r="KDA205" s="145"/>
      <c r="KDD205" s="145"/>
      <c r="KDL205" s="145"/>
      <c r="KDQ205" s="145"/>
      <c r="KDZ205" s="145"/>
      <c r="KEC205" s="145"/>
      <c r="KEK205" s="145"/>
      <c r="KFG205" s="145"/>
      <c r="KFH205" s="145"/>
      <c r="KFI205" s="145"/>
      <c r="KFJ205" s="145"/>
      <c r="KFK205" s="145"/>
      <c r="KFL205" s="145"/>
      <c r="KGD205" s="145"/>
      <c r="KGE205" s="145"/>
      <c r="KGH205" s="145"/>
      <c r="KGK205" s="145"/>
      <c r="KGM205" s="145"/>
      <c r="KGO205" s="145"/>
      <c r="KGR205" s="145"/>
      <c r="KGU205" s="145"/>
      <c r="KGX205" s="145"/>
      <c r="KHA205" s="145"/>
      <c r="KHD205" s="145"/>
      <c r="KHG205" s="145"/>
      <c r="KHJ205" s="145"/>
      <c r="KHM205" s="145"/>
      <c r="KHO205" s="145"/>
      <c r="KIB205" s="145"/>
      <c r="KIC205" s="145"/>
      <c r="KID205" s="145"/>
      <c r="KIE205" s="145"/>
      <c r="KIF205" s="145"/>
      <c r="KIG205" s="145"/>
      <c r="KIH205" s="145"/>
      <c r="KII205" s="145"/>
      <c r="KIJ205" s="145"/>
      <c r="KIK205" s="145"/>
      <c r="KIL205" s="145"/>
      <c r="KIM205" s="145"/>
      <c r="KIN205" s="145"/>
      <c r="KIO205" s="145"/>
      <c r="KIS205" s="145"/>
      <c r="KIU205" s="145"/>
      <c r="KIV205" s="145"/>
      <c r="KIW205" s="145"/>
      <c r="KIX205" s="145"/>
      <c r="KJA205" s="145"/>
      <c r="KJC205" s="145"/>
      <c r="KJD205" s="145"/>
      <c r="KJE205" s="145"/>
      <c r="KJF205" s="145"/>
      <c r="KJG205" s="145"/>
      <c r="KJH205" s="145"/>
      <c r="KJI205" s="145"/>
      <c r="KJJ205" s="145"/>
      <c r="KJK205" s="145"/>
      <c r="KJL205" s="145"/>
      <c r="KJM205" s="145"/>
      <c r="KJN205" s="145"/>
      <c r="KJO205" s="145"/>
      <c r="KJR205" s="145"/>
      <c r="KJU205" s="145"/>
      <c r="KJX205" s="145"/>
      <c r="KKA205" s="145"/>
      <c r="KKD205" s="145"/>
      <c r="KKP205" s="145"/>
      <c r="KKS205" s="145"/>
      <c r="KKV205" s="145"/>
      <c r="KKY205" s="145"/>
      <c r="KLH205" s="145"/>
      <c r="KLN205" s="145"/>
      <c r="KLQ205" s="145"/>
      <c r="KLT205" s="145"/>
      <c r="KLW205" s="145"/>
      <c r="KMC205" s="145"/>
      <c r="KMF205" s="145"/>
      <c r="KML205" s="145"/>
      <c r="KMN205" s="145"/>
      <c r="KMO205" s="145"/>
      <c r="KMQ205" s="145"/>
      <c r="KMT205" s="145"/>
      <c r="KMW205" s="145"/>
      <c r="KMZ205" s="145"/>
      <c r="KNH205" s="145"/>
      <c r="KNM205" s="145"/>
      <c r="KNV205" s="145"/>
      <c r="KNY205" s="145"/>
      <c r="KOG205" s="145"/>
      <c r="KPC205" s="145"/>
      <c r="KPD205" s="145"/>
      <c r="KPE205" s="145"/>
      <c r="KPF205" s="145"/>
      <c r="KPG205" s="145"/>
      <c r="KPH205" s="145"/>
      <c r="KPZ205" s="145"/>
      <c r="KQA205" s="145"/>
      <c r="KQD205" s="145"/>
      <c r="KQG205" s="145"/>
      <c r="KQI205" s="145"/>
      <c r="KQK205" s="145"/>
      <c r="KQN205" s="145"/>
      <c r="KQQ205" s="145"/>
      <c r="KQT205" s="145"/>
      <c r="KQW205" s="145"/>
      <c r="KQZ205" s="145"/>
      <c r="KRC205" s="145"/>
      <c r="KRF205" s="145"/>
      <c r="KRI205" s="145"/>
      <c r="KRK205" s="145"/>
      <c r="KRX205" s="145"/>
      <c r="KRY205" s="145"/>
      <c r="KRZ205" s="145"/>
      <c r="KSA205" s="145"/>
      <c r="KSB205" s="145"/>
      <c r="KSC205" s="145"/>
      <c r="KSD205" s="145"/>
      <c r="KSE205" s="145"/>
      <c r="KSF205" s="145"/>
      <c r="KSG205" s="145"/>
      <c r="KSH205" s="145"/>
      <c r="KSI205" s="145"/>
      <c r="KSJ205" s="145"/>
      <c r="KSK205" s="145"/>
      <c r="KSO205" s="145"/>
      <c r="KSQ205" s="145"/>
      <c r="KSR205" s="145"/>
      <c r="KSS205" s="145"/>
      <c r="KST205" s="145"/>
      <c r="KSW205" s="145"/>
      <c r="KSY205" s="145"/>
      <c r="KSZ205" s="145"/>
      <c r="KTA205" s="145"/>
      <c r="KTB205" s="145"/>
      <c r="KTC205" s="145"/>
      <c r="KTD205" s="145"/>
      <c r="KTE205" s="145"/>
      <c r="KTF205" s="145"/>
      <c r="KTG205" s="145"/>
      <c r="KTH205" s="145"/>
      <c r="KTI205" s="145"/>
      <c r="KTJ205" s="145"/>
      <c r="KTK205" s="145"/>
      <c r="KTN205" s="145"/>
      <c r="KTQ205" s="145"/>
      <c r="KTT205" s="145"/>
      <c r="KTW205" s="145"/>
      <c r="KTZ205" s="145"/>
      <c r="KUL205" s="145"/>
      <c r="KUO205" s="145"/>
      <c r="KUR205" s="145"/>
      <c r="KUU205" s="145"/>
      <c r="KVD205" s="145"/>
      <c r="KVJ205" s="145"/>
      <c r="KVM205" s="145"/>
      <c r="KVP205" s="145"/>
      <c r="KVS205" s="145"/>
      <c r="KVY205" s="145"/>
      <c r="KWB205" s="145"/>
      <c r="KWH205" s="145"/>
      <c r="KWJ205" s="145"/>
      <c r="KWK205" s="145"/>
      <c r="KWM205" s="145"/>
      <c r="KWP205" s="145"/>
      <c r="KWS205" s="145"/>
      <c r="KWV205" s="145"/>
      <c r="KXD205" s="145"/>
      <c r="KXI205" s="145"/>
      <c r="KXR205" s="145"/>
      <c r="KXU205" s="145"/>
      <c r="KYC205" s="145"/>
      <c r="KYY205" s="145"/>
      <c r="KYZ205" s="145"/>
      <c r="KZA205" s="145"/>
      <c r="KZB205" s="145"/>
      <c r="KZC205" s="145"/>
      <c r="KZD205" s="145"/>
      <c r="KZV205" s="145"/>
      <c r="KZW205" s="145"/>
      <c r="KZZ205" s="145"/>
      <c r="LAC205" s="145"/>
      <c r="LAE205" s="145"/>
      <c r="LAG205" s="145"/>
      <c r="LAJ205" s="145"/>
      <c r="LAM205" s="145"/>
      <c r="LAP205" s="145"/>
      <c r="LAS205" s="145"/>
      <c r="LAV205" s="145"/>
      <c r="LAY205" s="145"/>
      <c r="LBB205" s="145"/>
      <c r="LBE205" s="145"/>
      <c r="LBG205" s="145"/>
      <c r="LBT205" s="145"/>
      <c r="LBU205" s="145"/>
      <c r="LBV205" s="145"/>
      <c r="LBW205" s="145"/>
      <c r="LBX205" s="145"/>
      <c r="LBY205" s="145"/>
      <c r="LBZ205" s="145"/>
      <c r="LCA205" s="145"/>
      <c r="LCB205" s="145"/>
      <c r="LCC205" s="145"/>
      <c r="LCD205" s="145"/>
      <c r="LCE205" s="145"/>
      <c r="LCF205" s="145"/>
      <c r="LCG205" s="145"/>
      <c r="LCK205" s="145"/>
      <c r="LCM205" s="145"/>
      <c r="LCN205" s="145"/>
      <c r="LCO205" s="145"/>
      <c r="LCP205" s="145"/>
      <c r="LCS205" s="145"/>
      <c r="LCU205" s="145"/>
      <c r="LCV205" s="145"/>
      <c r="LCW205" s="145"/>
      <c r="LCX205" s="145"/>
      <c r="LCY205" s="145"/>
      <c r="LCZ205" s="145"/>
      <c r="LDA205" s="145"/>
      <c r="LDB205" s="145"/>
      <c r="LDC205" s="145"/>
      <c r="LDD205" s="145"/>
      <c r="LDE205" s="145"/>
      <c r="LDF205" s="145"/>
      <c r="LDG205" s="145"/>
      <c r="LDJ205" s="145"/>
      <c r="LDM205" s="145"/>
      <c r="LDP205" s="145"/>
      <c r="LDS205" s="145"/>
      <c r="LDV205" s="145"/>
      <c r="LEH205" s="145"/>
      <c r="LEK205" s="145"/>
      <c r="LEN205" s="145"/>
      <c r="LEQ205" s="145"/>
      <c r="LEZ205" s="145"/>
      <c r="LFF205" s="145"/>
      <c r="LFI205" s="145"/>
      <c r="LFL205" s="145"/>
      <c r="LFO205" s="145"/>
      <c r="LFU205" s="145"/>
      <c r="LFX205" s="145"/>
      <c r="LGD205" s="145"/>
      <c r="LGF205" s="145"/>
      <c r="LGG205" s="145"/>
      <c r="LGI205" s="145"/>
      <c r="LGL205" s="145"/>
      <c r="LGO205" s="145"/>
      <c r="LGR205" s="145"/>
      <c r="LGZ205" s="145"/>
      <c r="LHE205" s="145"/>
      <c r="LHN205" s="145"/>
      <c r="LHQ205" s="145"/>
      <c r="LHY205" s="145"/>
      <c r="LIU205" s="145"/>
      <c r="LIV205" s="145"/>
      <c r="LIW205" s="145"/>
      <c r="LIX205" s="145"/>
      <c r="LIY205" s="145"/>
      <c r="LIZ205" s="145"/>
      <c r="LJR205" s="145"/>
      <c r="LJS205" s="145"/>
      <c r="LJV205" s="145"/>
      <c r="LJY205" s="145"/>
      <c r="LKA205" s="145"/>
      <c r="LKC205" s="145"/>
      <c r="LKF205" s="145"/>
      <c r="LKI205" s="145"/>
      <c r="LKL205" s="145"/>
      <c r="LKO205" s="145"/>
      <c r="LKR205" s="145"/>
      <c r="LKU205" s="145"/>
      <c r="LKX205" s="145"/>
      <c r="LLA205" s="145"/>
      <c r="LLC205" s="145"/>
      <c r="LLP205" s="145"/>
      <c r="LLQ205" s="145"/>
      <c r="LLR205" s="145"/>
      <c r="LLS205" s="145"/>
      <c r="LLT205" s="145"/>
      <c r="LLU205" s="145"/>
      <c r="LLV205" s="145"/>
      <c r="LLW205" s="145"/>
      <c r="LLX205" s="145"/>
      <c r="LLY205" s="145"/>
      <c r="LLZ205" s="145"/>
      <c r="LMA205" s="145"/>
      <c r="LMB205" s="145"/>
      <c r="LMC205" s="145"/>
      <c r="LMG205" s="145"/>
      <c r="LMI205" s="145"/>
      <c r="LMJ205" s="145"/>
      <c r="LMK205" s="145"/>
      <c r="LML205" s="145"/>
      <c r="LMO205" s="145"/>
      <c r="LMQ205" s="145"/>
      <c r="LMR205" s="145"/>
      <c r="LMS205" s="145"/>
      <c r="LMT205" s="145"/>
      <c r="LMU205" s="145"/>
      <c r="LMV205" s="145"/>
      <c r="LMW205" s="145"/>
      <c r="LMX205" s="145"/>
      <c r="LMY205" s="145"/>
      <c r="LMZ205" s="145"/>
      <c r="LNA205" s="145"/>
      <c r="LNB205" s="145"/>
      <c r="LNC205" s="145"/>
      <c r="LNF205" s="145"/>
      <c r="LNI205" s="145"/>
      <c r="LNL205" s="145"/>
      <c r="LNO205" s="145"/>
      <c r="LNR205" s="145"/>
      <c r="LOD205" s="145"/>
      <c r="LOG205" s="145"/>
      <c r="LOJ205" s="145"/>
      <c r="LOM205" s="145"/>
      <c r="LOV205" s="145"/>
      <c r="LPB205" s="145"/>
      <c r="LPE205" s="145"/>
      <c r="LPH205" s="145"/>
      <c r="LPK205" s="145"/>
      <c r="LPQ205" s="145"/>
      <c r="LPT205" s="145"/>
      <c r="LPZ205" s="145"/>
      <c r="LQB205" s="145"/>
      <c r="LQC205" s="145"/>
      <c r="LQE205" s="145"/>
      <c r="LQH205" s="145"/>
      <c r="LQK205" s="145"/>
      <c r="LQN205" s="145"/>
      <c r="LQV205" s="145"/>
      <c r="LRA205" s="145"/>
      <c r="LRJ205" s="145"/>
      <c r="LRM205" s="145"/>
      <c r="LRU205" s="145"/>
      <c r="LSQ205" s="145"/>
      <c r="LSR205" s="145"/>
      <c r="LSS205" s="145"/>
      <c r="LST205" s="145"/>
      <c r="LSU205" s="145"/>
      <c r="LSV205" s="145"/>
      <c r="LTN205" s="145"/>
      <c r="LTO205" s="145"/>
      <c r="LTR205" s="145"/>
      <c r="LTU205" s="145"/>
      <c r="LTW205" s="145"/>
      <c r="LTY205" s="145"/>
      <c r="LUB205" s="145"/>
      <c r="LUE205" s="145"/>
      <c r="LUH205" s="145"/>
      <c r="LUK205" s="145"/>
      <c r="LUN205" s="145"/>
      <c r="LUQ205" s="145"/>
      <c r="LUT205" s="145"/>
      <c r="LUW205" s="145"/>
      <c r="LUY205" s="145"/>
      <c r="LVL205" s="145"/>
      <c r="LVM205" s="145"/>
      <c r="LVN205" s="145"/>
      <c r="LVO205" s="145"/>
      <c r="LVP205" s="145"/>
      <c r="LVQ205" s="145"/>
      <c r="LVR205" s="145"/>
      <c r="LVS205" s="145"/>
      <c r="LVT205" s="145"/>
      <c r="LVU205" s="145"/>
      <c r="LVV205" s="145"/>
      <c r="LVW205" s="145"/>
      <c r="LVX205" s="145"/>
      <c r="LVY205" s="145"/>
      <c r="LWC205" s="145"/>
      <c r="LWE205" s="145"/>
      <c r="LWF205" s="145"/>
      <c r="LWG205" s="145"/>
      <c r="LWH205" s="145"/>
      <c r="LWK205" s="145"/>
      <c r="LWM205" s="145"/>
      <c r="LWN205" s="145"/>
      <c r="LWO205" s="145"/>
      <c r="LWP205" s="145"/>
      <c r="LWQ205" s="145"/>
      <c r="LWR205" s="145"/>
      <c r="LWS205" s="145"/>
      <c r="LWT205" s="145"/>
      <c r="LWU205" s="145"/>
      <c r="LWV205" s="145"/>
      <c r="LWW205" s="145"/>
      <c r="LWX205" s="145"/>
      <c r="LWY205" s="145"/>
      <c r="LXB205" s="145"/>
      <c r="LXE205" s="145"/>
      <c r="LXH205" s="145"/>
      <c r="LXK205" s="145"/>
      <c r="LXN205" s="145"/>
      <c r="LXZ205" s="145"/>
      <c r="LYC205" s="145"/>
      <c r="LYF205" s="145"/>
      <c r="LYI205" s="145"/>
      <c r="LYR205" s="145"/>
      <c r="LYX205" s="145"/>
      <c r="LZA205" s="145"/>
      <c r="LZD205" s="145"/>
      <c r="LZG205" s="145"/>
      <c r="LZM205" s="145"/>
      <c r="LZP205" s="145"/>
      <c r="LZV205" s="145"/>
      <c r="LZX205" s="145"/>
      <c r="LZY205" s="145"/>
      <c r="MAA205" s="145"/>
      <c r="MAD205" s="145"/>
      <c r="MAG205" s="145"/>
      <c r="MAJ205" s="145"/>
      <c r="MAR205" s="145"/>
      <c r="MAW205" s="145"/>
      <c r="MBF205" s="145"/>
      <c r="MBI205" s="145"/>
      <c r="MBQ205" s="145"/>
      <c r="MCM205" s="145"/>
      <c r="MCN205" s="145"/>
      <c r="MCO205" s="145"/>
      <c r="MCP205" s="145"/>
      <c r="MCQ205" s="145"/>
      <c r="MCR205" s="145"/>
      <c r="MDJ205" s="145"/>
      <c r="MDK205" s="145"/>
      <c r="MDN205" s="145"/>
      <c r="MDQ205" s="145"/>
      <c r="MDS205" s="145"/>
      <c r="MDU205" s="145"/>
      <c r="MDX205" s="145"/>
      <c r="MEA205" s="145"/>
      <c r="MED205" s="145"/>
      <c r="MEG205" s="145"/>
      <c r="MEJ205" s="145"/>
      <c r="MEM205" s="145"/>
      <c r="MEP205" s="145"/>
      <c r="MES205" s="145"/>
      <c r="MEU205" s="145"/>
      <c r="MFH205" s="145"/>
      <c r="MFI205" s="145"/>
      <c r="MFJ205" s="145"/>
      <c r="MFK205" s="145"/>
      <c r="MFL205" s="145"/>
      <c r="MFM205" s="145"/>
      <c r="MFN205" s="145"/>
      <c r="MFO205" s="145"/>
      <c r="MFP205" s="145"/>
      <c r="MFQ205" s="145"/>
      <c r="MFR205" s="145"/>
      <c r="MFS205" s="145"/>
      <c r="MFT205" s="145"/>
      <c r="MFU205" s="145"/>
      <c r="MFY205" s="145"/>
      <c r="MGA205" s="145"/>
      <c r="MGB205" s="145"/>
      <c r="MGC205" s="145"/>
      <c r="MGD205" s="145"/>
      <c r="MGG205" s="145"/>
      <c r="MGI205" s="145"/>
      <c r="MGJ205" s="145"/>
      <c r="MGK205" s="145"/>
      <c r="MGL205" s="145"/>
      <c r="MGM205" s="145"/>
      <c r="MGN205" s="145"/>
      <c r="MGO205" s="145"/>
      <c r="MGP205" s="145"/>
      <c r="MGQ205" s="145"/>
      <c r="MGR205" s="145"/>
      <c r="MGS205" s="145"/>
      <c r="MGT205" s="145"/>
      <c r="MGU205" s="145"/>
      <c r="MGX205" s="145"/>
      <c r="MHA205" s="145"/>
      <c r="MHD205" s="145"/>
      <c r="MHG205" s="145"/>
      <c r="MHJ205" s="145"/>
      <c r="MHV205" s="145"/>
      <c r="MHY205" s="145"/>
      <c r="MIB205" s="145"/>
      <c r="MIE205" s="145"/>
      <c r="MIN205" s="145"/>
      <c r="MIT205" s="145"/>
      <c r="MIW205" s="145"/>
      <c r="MIZ205" s="145"/>
      <c r="MJC205" s="145"/>
      <c r="MJI205" s="145"/>
      <c r="MJL205" s="145"/>
      <c r="MJR205" s="145"/>
      <c r="MJT205" s="145"/>
      <c r="MJU205" s="145"/>
      <c r="MJW205" s="145"/>
      <c r="MJZ205" s="145"/>
      <c r="MKC205" s="145"/>
      <c r="MKF205" s="145"/>
      <c r="MKN205" s="145"/>
      <c r="MKS205" s="145"/>
      <c r="MLB205" s="145"/>
      <c r="MLE205" s="145"/>
      <c r="MLM205" s="145"/>
      <c r="MMI205" s="145"/>
      <c r="MMJ205" s="145"/>
      <c r="MMK205" s="145"/>
      <c r="MML205" s="145"/>
      <c r="MMM205" s="145"/>
      <c r="MMN205" s="145"/>
      <c r="MNF205" s="145"/>
      <c r="MNG205" s="145"/>
      <c r="MNJ205" s="145"/>
      <c r="MNM205" s="145"/>
      <c r="MNO205" s="145"/>
      <c r="MNQ205" s="145"/>
      <c r="MNT205" s="145"/>
      <c r="MNW205" s="145"/>
      <c r="MNZ205" s="145"/>
      <c r="MOC205" s="145"/>
      <c r="MOF205" s="145"/>
      <c r="MOI205" s="145"/>
      <c r="MOL205" s="145"/>
      <c r="MOO205" s="145"/>
      <c r="MOQ205" s="145"/>
      <c r="MPD205" s="145"/>
      <c r="MPE205" s="145"/>
      <c r="MPF205" s="145"/>
      <c r="MPG205" s="145"/>
      <c r="MPH205" s="145"/>
      <c r="MPI205" s="145"/>
      <c r="MPJ205" s="145"/>
      <c r="MPK205" s="145"/>
      <c r="MPL205" s="145"/>
      <c r="MPM205" s="145"/>
      <c r="MPN205" s="145"/>
      <c r="MPO205" s="145"/>
      <c r="MPP205" s="145"/>
      <c r="MPQ205" s="145"/>
      <c r="MPU205" s="145"/>
      <c r="MPW205" s="145"/>
      <c r="MPX205" s="145"/>
      <c r="MPY205" s="145"/>
      <c r="MPZ205" s="145"/>
      <c r="MQC205" s="145"/>
      <c r="MQE205" s="145"/>
      <c r="MQF205" s="145"/>
      <c r="MQG205" s="145"/>
      <c r="MQH205" s="145"/>
      <c r="MQI205" s="145"/>
      <c r="MQJ205" s="145"/>
      <c r="MQK205" s="145"/>
      <c r="MQL205" s="145"/>
      <c r="MQM205" s="145"/>
      <c r="MQN205" s="145"/>
      <c r="MQO205" s="145"/>
      <c r="MQP205" s="145"/>
      <c r="MQQ205" s="145"/>
      <c r="MQT205" s="145"/>
      <c r="MQW205" s="145"/>
      <c r="MQZ205" s="145"/>
      <c r="MRC205" s="145"/>
      <c r="MRF205" s="145"/>
      <c r="MRR205" s="145"/>
      <c r="MRU205" s="145"/>
      <c r="MRX205" s="145"/>
      <c r="MSA205" s="145"/>
      <c r="MSJ205" s="145"/>
      <c r="MSP205" s="145"/>
      <c r="MSS205" s="145"/>
      <c r="MSV205" s="145"/>
      <c r="MSY205" s="145"/>
      <c r="MTE205" s="145"/>
      <c r="MTH205" s="145"/>
      <c r="MTN205" s="145"/>
      <c r="MTP205" s="145"/>
      <c r="MTQ205" s="145"/>
      <c r="MTS205" s="145"/>
      <c r="MTV205" s="145"/>
      <c r="MTY205" s="145"/>
      <c r="MUB205" s="145"/>
      <c r="MUJ205" s="145"/>
      <c r="MUO205" s="145"/>
      <c r="MUX205" s="145"/>
      <c r="MVA205" s="145"/>
      <c r="MVI205" s="145"/>
      <c r="MWE205" s="145"/>
      <c r="MWF205" s="145"/>
      <c r="MWG205" s="145"/>
      <c r="MWH205" s="145"/>
      <c r="MWI205" s="145"/>
      <c r="MWJ205" s="145"/>
      <c r="MXB205" s="145"/>
      <c r="MXC205" s="145"/>
      <c r="MXF205" s="145"/>
      <c r="MXI205" s="145"/>
      <c r="MXK205" s="145"/>
      <c r="MXM205" s="145"/>
      <c r="MXP205" s="145"/>
      <c r="MXS205" s="145"/>
      <c r="MXV205" s="145"/>
      <c r="MXY205" s="145"/>
      <c r="MYB205" s="145"/>
      <c r="MYE205" s="145"/>
      <c r="MYH205" s="145"/>
      <c r="MYK205" s="145"/>
      <c r="MYM205" s="145"/>
      <c r="MYZ205" s="145"/>
      <c r="MZA205" s="145"/>
      <c r="MZB205" s="145"/>
      <c r="MZC205" s="145"/>
      <c r="MZD205" s="145"/>
      <c r="MZE205" s="145"/>
      <c r="MZF205" s="145"/>
      <c r="MZG205" s="145"/>
      <c r="MZH205" s="145"/>
      <c r="MZI205" s="145"/>
      <c r="MZJ205" s="145"/>
      <c r="MZK205" s="145"/>
      <c r="MZL205" s="145"/>
      <c r="MZM205" s="145"/>
      <c r="MZQ205" s="145"/>
      <c r="MZS205" s="145"/>
      <c r="MZT205" s="145"/>
      <c r="MZU205" s="145"/>
      <c r="MZV205" s="145"/>
      <c r="MZY205" s="145"/>
      <c r="NAA205" s="145"/>
      <c r="NAB205" s="145"/>
      <c r="NAC205" s="145"/>
      <c r="NAD205" s="145"/>
      <c r="NAE205" s="145"/>
      <c r="NAF205" s="145"/>
      <c r="NAG205" s="145"/>
      <c r="NAH205" s="145"/>
      <c r="NAI205" s="145"/>
      <c r="NAJ205" s="145"/>
      <c r="NAK205" s="145"/>
      <c r="NAL205" s="145"/>
      <c r="NAM205" s="145"/>
      <c r="NAP205" s="145"/>
      <c r="NAS205" s="145"/>
      <c r="NAV205" s="145"/>
      <c r="NAY205" s="145"/>
      <c r="NBB205" s="145"/>
      <c r="NBN205" s="145"/>
      <c r="NBQ205" s="145"/>
      <c r="NBT205" s="145"/>
      <c r="NBW205" s="145"/>
      <c r="NCF205" s="145"/>
      <c r="NCL205" s="145"/>
      <c r="NCO205" s="145"/>
      <c r="NCR205" s="145"/>
      <c r="NCU205" s="145"/>
      <c r="NDA205" s="145"/>
      <c r="NDD205" s="145"/>
      <c r="NDJ205" s="145"/>
      <c r="NDL205" s="145"/>
      <c r="NDM205" s="145"/>
      <c r="NDO205" s="145"/>
      <c r="NDR205" s="145"/>
      <c r="NDU205" s="145"/>
      <c r="NDX205" s="145"/>
      <c r="NEF205" s="145"/>
      <c r="NEK205" s="145"/>
      <c r="NET205" s="145"/>
      <c r="NEW205" s="145"/>
      <c r="NFE205" s="145"/>
      <c r="NGA205" s="145"/>
      <c r="NGB205" s="145"/>
      <c r="NGC205" s="145"/>
      <c r="NGD205" s="145"/>
      <c r="NGE205" s="145"/>
      <c r="NGF205" s="145"/>
      <c r="NGX205" s="145"/>
      <c r="NGY205" s="145"/>
      <c r="NHB205" s="145"/>
      <c r="NHE205" s="145"/>
      <c r="NHG205" s="145"/>
      <c r="NHI205" s="145"/>
      <c r="NHL205" s="145"/>
      <c r="NHO205" s="145"/>
      <c r="NHR205" s="145"/>
      <c r="NHU205" s="145"/>
      <c r="NHX205" s="145"/>
      <c r="NIA205" s="145"/>
      <c r="NID205" s="145"/>
      <c r="NIG205" s="145"/>
      <c r="NII205" s="145"/>
      <c r="NIV205" s="145"/>
      <c r="NIW205" s="145"/>
      <c r="NIX205" s="145"/>
      <c r="NIY205" s="145"/>
      <c r="NIZ205" s="145"/>
      <c r="NJA205" s="145"/>
      <c r="NJB205" s="145"/>
      <c r="NJC205" s="145"/>
      <c r="NJD205" s="145"/>
      <c r="NJE205" s="145"/>
      <c r="NJF205" s="145"/>
      <c r="NJG205" s="145"/>
      <c r="NJH205" s="145"/>
      <c r="NJI205" s="145"/>
      <c r="NJM205" s="145"/>
      <c r="NJO205" s="145"/>
      <c r="NJP205" s="145"/>
      <c r="NJQ205" s="145"/>
      <c r="NJR205" s="145"/>
      <c r="NJU205" s="145"/>
      <c r="NJW205" s="145"/>
      <c r="NJX205" s="145"/>
      <c r="NJY205" s="145"/>
      <c r="NJZ205" s="145"/>
      <c r="NKA205" s="145"/>
      <c r="NKB205" s="145"/>
      <c r="NKC205" s="145"/>
      <c r="NKD205" s="145"/>
      <c r="NKE205" s="145"/>
      <c r="NKF205" s="145"/>
      <c r="NKG205" s="145"/>
      <c r="NKH205" s="145"/>
      <c r="NKI205" s="145"/>
      <c r="NKL205" s="145"/>
      <c r="NKO205" s="145"/>
      <c r="NKR205" s="145"/>
      <c r="NKU205" s="145"/>
      <c r="NKX205" s="145"/>
      <c r="NLJ205" s="145"/>
      <c r="NLM205" s="145"/>
      <c r="NLP205" s="145"/>
      <c r="NLS205" s="145"/>
      <c r="NMB205" s="145"/>
      <c r="NMH205" s="145"/>
      <c r="NMK205" s="145"/>
      <c r="NMN205" s="145"/>
      <c r="NMQ205" s="145"/>
      <c r="NMW205" s="145"/>
      <c r="NMZ205" s="145"/>
      <c r="NNF205" s="145"/>
      <c r="NNH205" s="145"/>
      <c r="NNI205" s="145"/>
      <c r="NNK205" s="145"/>
      <c r="NNN205" s="145"/>
      <c r="NNQ205" s="145"/>
      <c r="NNT205" s="145"/>
      <c r="NOB205" s="145"/>
      <c r="NOG205" s="145"/>
      <c r="NOP205" s="145"/>
      <c r="NOS205" s="145"/>
      <c r="NPA205" s="145"/>
      <c r="NPW205" s="145"/>
      <c r="NPX205" s="145"/>
      <c r="NPY205" s="145"/>
      <c r="NPZ205" s="145"/>
      <c r="NQA205" s="145"/>
      <c r="NQB205" s="145"/>
      <c r="NQT205" s="145"/>
      <c r="NQU205" s="145"/>
      <c r="NQX205" s="145"/>
      <c r="NRA205" s="145"/>
      <c r="NRC205" s="145"/>
      <c r="NRE205" s="145"/>
      <c r="NRH205" s="145"/>
      <c r="NRK205" s="145"/>
      <c r="NRN205" s="145"/>
      <c r="NRQ205" s="145"/>
      <c r="NRT205" s="145"/>
      <c r="NRW205" s="145"/>
      <c r="NRZ205" s="145"/>
      <c r="NSC205" s="145"/>
      <c r="NSE205" s="145"/>
      <c r="NSR205" s="145"/>
      <c r="NSS205" s="145"/>
      <c r="NST205" s="145"/>
      <c r="NSU205" s="145"/>
      <c r="NSV205" s="145"/>
      <c r="NSW205" s="145"/>
      <c r="NSX205" s="145"/>
      <c r="NSY205" s="145"/>
      <c r="NSZ205" s="145"/>
      <c r="NTA205" s="145"/>
      <c r="NTB205" s="145"/>
      <c r="NTC205" s="145"/>
      <c r="NTD205" s="145"/>
      <c r="NTE205" s="145"/>
      <c r="NTI205" s="145"/>
      <c r="NTK205" s="145"/>
      <c r="NTL205" s="145"/>
      <c r="NTM205" s="145"/>
      <c r="NTN205" s="145"/>
      <c r="NTQ205" s="145"/>
      <c r="NTS205" s="145"/>
      <c r="NTT205" s="145"/>
      <c r="NTU205" s="145"/>
      <c r="NTV205" s="145"/>
      <c r="NTW205" s="145"/>
      <c r="NTX205" s="145"/>
      <c r="NTY205" s="145"/>
      <c r="NTZ205" s="145"/>
      <c r="NUA205" s="145"/>
      <c r="NUB205" s="145"/>
      <c r="NUC205" s="145"/>
      <c r="NUD205" s="145"/>
      <c r="NUE205" s="145"/>
      <c r="NUH205" s="145"/>
      <c r="NUK205" s="145"/>
      <c r="NUN205" s="145"/>
      <c r="NUQ205" s="145"/>
      <c r="NUT205" s="145"/>
      <c r="NVF205" s="145"/>
      <c r="NVI205" s="145"/>
      <c r="NVL205" s="145"/>
      <c r="NVO205" s="145"/>
      <c r="NVX205" s="145"/>
      <c r="NWD205" s="145"/>
      <c r="NWG205" s="145"/>
      <c r="NWJ205" s="145"/>
      <c r="NWM205" s="145"/>
      <c r="NWS205" s="145"/>
      <c r="NWV205" s="145"/>
      <c r="NXB205" s="145"/>
      <c r="NXD205" s="145"/>
      <c r="NXE205" s="145"/>
      <c r="NXG205" s="145"/>
      <c r="NXJ205" s="145"/>
      <c r="NXM205" s="145"/>
      <c r="NXP205" s="145"/>
      <c r="NXX205" s="145"/>
      <c r="NYC205" s="145"/>
      <c r="NYL205" s="145"/>
      <c r="NYO205" s="145"/>
      <c r="NYW205" s="145"/>
      <c r="NZS205" s="145"/>
      <c r="NZT205" s="145"/>
      <c r="NZU205" s="145"/>
      <c r="NZV205" s="145"/>
      <c r="NZW205" s="145"/>
      <c r="NZX205" s="145"/>
      <c r="OAP205" s="145"/>
      <c r="OAQ205" s="145"/>
      <c r="OAT205" s="145"/>
      <c r="OAW205" s="145"/>
      <c r="OAY205" s="145"/>
      <c r="OBA205" s="145"/>
      <c r="OBD205" s="145"/>
      <c r="OBG205" s="145"/>
      <c r="OBJ205" s="145"/>
      <c r="OBM205" s="145"/>
      <c r="OBP205" s="145"/>
      <c r="OBS205" s="145"/>
      <c r="OBV205" s="145"/>
      <c r="OBY205" s="145"/>
      <c r="OCA205" s="145"/>
      <c r="OCN205" s="145"/>
      <c r="OCO205" s="145"/>
      <c r="OCP205" s="145"/>
      <c r="OCQ205" s="145"/>
      <c r="OCR205" s="145"/>
      <c r="OCS205" s="145"/>
      <c r="OCT205" s="145"/>
      <c r="OCU205" s="145"/>
      <c r="OCV205" s="145"/>
      <c r="OCW205" s="145"/>
      <c r="OCX205" s="145"/>
      <c r="OCY205" s="145"/>
      <c r="OCZ205" s="145"/>
      <c r="ODA205" s="145"/>
      <c r="ODE205" s="145"/>
      <c r="ODG205" s="145"/>
      <c r="ODH205" s="145"/>
      <c r="ODI205" s="145"/>
      <c r="ODJ205" s="145"/>
      <c r="ODM205" s="145"/>
      <c r="ODO205" s="145"/>
      <c r="ODP205" s="145"/>
      <c r="ODQ205" s="145"/>
      <c r="ODR205" s="145"/>
      <c r="ODS205" s="145"/>
      <c r="ODT205" s="145"/>
      <c r="ODU205" s="145"/>
      <c r="ODV205" s="145"/>
      <c r="ODW205" s="145"/>
      <c r="ODX205" s="145"/>
      <c r="ODY205" s="145"/>
      <c r="ODZ205" s="145"/>
      <c r="OEA205" s="145"/>
      <c r="OED205" s="145"/>
      <c r="OEG205" s="145"/>
      <c r="OEJ205" s="145"/>
      <c r="OEM205" s="145"/>
      <c r="OEP205" s="145"/>
      <c r="OFB205" s="145"/>
      <c r="OFE205" s="145"/>
      <c r="OFH205" s="145"/>
      <c r="OFK205" s="145"/>
      <c r="OFT205" s="145"/>
      <c r="OFZ205" s="145"/>
      <c r="OGC205" s="145"/>
      <c r="OGF205" s="145"/>
      <c r="OGI205" s="145"/>
      <c r="OGO205" s="145"/>
      <c r="OGR205" s="145"/>
      <c r="OGX205" s="145"/>
      <c r="OGZ205" s="145"/>
      <c r="OHA205" s="145"/>
      <c r="OHC205" s="145"/>
      <c r="OHF205" s="145"/>
      <c r="OHI205" s="145"/>
      <c r="OHL205" s="145"/>
      <c r="OHT205" s="145"/>
      <c r="OHY205" s="145"/>
      <c r="OIH205" s="145"/>
      <c r="OIK205" s="145"/>
      <c r="OIS205" s="145"/>
      <c r="OJO205" s="145"/>
      <c r="OJP205" s="145"/>
      <c r="OJQ205" s="145"/>
      <c r="OJR205" s="145"/>
      <c r="OJS205" s="145"/>
      <c r="OJT205" s="145"/>
      <c r="OKL205" s="145"/>
      <c r="OKM205" s="145"/>
      <c r="OKP205" s="145"/>
      <c r="OKS205" s="145"/>
      <c r="OKU205" s="145"/>
      <c r="OKW205" s="145"/>
      <c r="OKZ205" s="145"/>
      <c r="OLC205" s="145"/>
      <c r="OLF205" s="145"/>
      <c r="OLI205" s="145"/>
      <c r="OLL205" s="145"/>
      <c r="OLO205" s="145"/>
      <c r="OLR205" s="145"/>
      <c r="OLU205" s="145"/>
      <c r="OLW205" s="145"/>
      <c r="OMJ205" s="145"/>
      <c r="OMK205" s="145"/>
      <c r="OML205" s="145"/>
      <c r="OMM205" s="145"/>
      <c r="OMN205" s="145"/>
      <c r="OMO205" s="145"/>
      <c r="OMP205" s="145"/>
      <c r="OMQ205" s="145"/>
      <c r="OMR205" s="145"/>
      <c r="OMS205" s="145"/>
      <c r="OMT205" s="145"/>
      <c r="OMU205" s="145"/>
      <c r="OMV205" s="145"/>
      <c r="OMW205" s="145"/>
      <c r="ONA205" s="145"/>
      <c r="ONC205" s="145"/>
      <c r="OND205" s="145"/>
      <c r="ONE205" s="145"/>
      <c r="ONF205" s="145"/>
      <c r="ONI205" s="145"/>
      <c r="ONK205" s="145"/>
      <c r="ONL205" s="145"/>
      <c r="ONM205" s="145"/>
      <c r="ONN205" s="145"/>
      <c r="ONO205" s="145"/>
      <c r="ONP205" s="145"/>
      <c r="ONQ205" s="145"/>
      <c r="ONR205" s="145"/>
      <c r="ONS205" s="145"/>
      <c r="ONT205" s="145"/>
      <c r="ONU205" s="145"/>
      <c r="ONV205" s="145"/>
      <c r="ONW205" s="145"/>
      <c r="ONZ205" s="145"/>
      <c r="OOC205" s="145"/>
      <c r="OOF205" s="145"/>
      <c r="OOI205" s="145"/>
      <c r="OOL205" s="145"/>
      <c r="OOX205" s="145"/>
      <c r="OPA205" s="145"/>
      <c r="OPD205" s="145"/>
      <c r="OPG205" s="145"/>
      <c r="OPP205" s="145"/>
      <c r="OPV205" s="145"/>
      <c r="OPY205" s="145"/>
      <c r="OQB205" s="145"/>
      <c r="OQE205" s="145"/>
      <c r="OQK205" s="145"/>
      <c r="OQN205" s="145"/>
      <c r="OQT205" s="145"/>
      <c r="OQV205" s="145"/>
      <c r="OQW205" s="145"/>
      <c r="OQY205" s="145"/>
      <c r="ORB205" s="145"/>
      <c r="ORE205" s="145"/>
      <c r="ORH205" s="145"/>
      <c r="ORP205" s="145"/>
      <c r="ORU205" s="145"/>
      <c r="OSD205" s="145"/>
      <c r="OSG205" s="145"/>
      <c r="OSO205" s="145"/>
      <c r="OTK205" s="145"/>
      <c r="OTL205" s="145"/>
      <c r="OTM205" s="145"/>
      <c r="OTN205" s="145"/>
      <c r="OTO205" s="145"/>
      <c r="OTP205" s="145"/>
      <c r="OUH205" s="145"/>
      <c r="OUI205" s="145"/>
      <c r="OUL205" s="145"/>
      <c r="OUO205" s="145"/>
      <c r="OUQ205" s="145"/>
      <c r="OUS205" s="145"/>
      <c r="OUV205" s="145"/>
      <c r="OUY205" s="145"/>
      <c r="OVB205" s="145"/>
      <c r="OVE205" s="145"/>
      <c r="OVH205" s="145"/>
      <c r="OVK205" s="145"/>
      <c r="OVN205" s="145"/>
      <c r="OVQ205" s="145"/>
      <c r="OVS205" s="145"/>
      <c r="OWF205" s="145"/>
      <c r="OWG205" s="145"/>
      <c r="OWH205" s="145"/>
      <c r="OWI205" s="145"/>
      <c r="OWJ205" s="145"/>
      <c r="OWK205" s="145"/>
      <c r="OWL205" s="145"/>
      <c r="OWM205" s="145"/>
      <c r="OWN205" s="145"/>
      <c r="OWO205" s="145"/>
      <c r="OWP205" s="145"/>
      <c r="OWQ205" s="145"/>
      <c r="OWR205" s="145"/>
      <c r="OWS205" s="145"/>
      <c r="OWW205" s="145"/>
      <c r="OWY205" s="145"/>
      <c r="OWZ205" s="145"/>
      <c r="OXA205" s="145"/>
      <c r="OXB205" s="145"/>
      <c r="OXE205" s="145"/>
      <c r="OXG205" s="145"/>
      <c r="OXH205" s="145"/>
      <c r="OXI205" s="145"/>
      <c r="OXJ205" s="145"/>
      <c r="OXK205" s="145"/>
      <c r="OXL205" s="145"/>
      <c r="OXM205" s="145"/>
      <c r="OXN205" s="145"/>
      <c r="OXO205" s="145"/>
      <c r="OXP205" s="145"/>
      <c r="OXQ205" s="145"/>
      <c r="OXR205" s="145"/>
      <c r="OXS205" s="145"/>
      <c r="OXV205" s="145"/>
      <c r="OXY205" s="145"/>
      <c r="OYB205" s="145"/>
      <c r="OYE205" s="145"/>
      <c r="OYH205" s="145"/>
      <c r="OYT205" s="145"/>
      <c r="OYW205" s="145"/>
      <c r="OYZ205" s="145"/>
      <c r="OZC205" s="145"/>
      <c r="OZL205" s="145"/>
      <c r="OZR205" s="145"/>
      <c r="OZU205" s="145"/>
      <c r="OZX205" s="145"/>
      <c r="PAA205" s="145"/>
      <c r="PAG205" s="145"/>
      <c r="PAJ205" s="145"/>
      <c r="PAP205" s="145"/>
      <c r="PAR205" s="145"/>
      <c r="PAS205" s="145"/>
      <c r="PAU205" s="145"/>
      <c r="PAX205" s="145"/>
      <c r="PBA205" s="145"/>
      <c r="PBD205" s="145"/>
      <c r="PBL205" s="145"/>
      <c r="PBQ205" s="145"/>
      <c r="PBZ205" s="145"/>
      <c r="PCC205" s="145"/>
      <c r="PCK205" s="145"/>
      <c r="PDG205" s="145"/>
      <c r="PDH205" s="145"/>
      <c r="PDI205" s="145"/>
      <c r="PDJ205" s="145"/>
      <c r="PDK205" s="145"/>
      <c r="PDL205" s="145"/>
      <c r="PED205" s="145"/>
      <c r="PEE205" s="145"/>
      <c r="PEH205" s="145"/>
      <c r="PEK205" s="145"/>
      <c r="PEM205" s="145"/>
      <c r="PEO205" s="145"/>
      <c r="PER205" s="145"/>
      <c r="PEU205" s="145"/>
      <c r="PEX205" s="145"/>
      <c r="PFA205" s="145"/>
      <c r="PFD205" s="145"/>
      <c r="PFG205" s="145"/>
      <c r="PFJ205" s="145"/>
      <c r="PFM205" s="145"/>
      <c r="PFO205" s="145"/>
      <c r="PGB205" s="145"/>
      <c r="PGC205" s="145"/>
      <c r="PGD205" s="145"/>
      <c r="PGE205" s="145"/>
      <c r="PGF205" s="145"/>
      <c r="PGG205" s="145"/>
      <c r="PGH205" s="145"/>
      <c r="PGI205" s="145"/>
      <c r="PGJ205" s="145"/>
      <c r="PGK205" s="145"/>
      <c r="PGL205" s="145"/>
      <c r="PGM205" s="145"/>
      <c r="PGN205" s="145"/>
      <c r="PGO205" s="145"/>
      <c r="PGS205" s="145"/>
      <c r="PGU205" s="145"/>
      <c r="PGV205" s="145"/>
      <c r="PGW205" s="145"/>
      <c r="PGX205" s="145"/>
      <c r="PHA205" s="145"/>
      <c r="PHC205" s="145"/>
      <c r="PHD205" s="145"/>
      <c r="PHE205" s="145"/>
      <c r="PHF205" s="145"/>
      <c r="PHG205" s="145"/>
      <c r="PHH205" s="145"/>
      <c r="PHI205" s="145"/>
      <c r="PHJ205" s="145"/>
      <c r="PHK205" s="145"/>
      <c r="PHL205" s="145"/>
      <c r="PHM205" s="145"/>
      <c r="PHN205" s="145"/>
      <c r="PHO205" s="145"/>
      <c r="PHR205" s="145"/>
      <c r="PHU205" s="145"/>
      <c r="PHX205" s="145"/>
      <c r="PIA205" s="145"/>
      <c r="PID205" s="145"/>
      <c r="PIP205" s="145"/>
      <c r="PIS205" s="145"/>
      <c r="PIV205" s="145"/>
      <c r="PIY205" s="145"/>
      <c r="PJH205" s="145"/>
      <c r="PJN205" s="145"/>
      <c r="PJQ205" s="145"/>
      <c r="PJT205" s="145"/>
      <c r="PJW205" s="145"/>
      <c r="PKC205" s="145"/>
      <c r="PKF205" s="145"/>
      <c r="PKL205" s="145"/>
      <c r="PKN205" s="145"/>
      <c r="PKO205" s="145"/>
      <c r="PKQ205" s="145"/>
      <c r="PKT205" s="145"/>
      <c r="PKW205" s="145"/>
      <c r="PKZ205" s="145"/>
      <c r="PLH205" s="145"/>
      <c r="PLM205" s="145"/>
      <c r="PLV205" s="145"/>
      <c r="PLY205" s="145"/>
      <c r="PMG205" s="145"/>
      <c r="PNC205" s="145"/>
      <c r="PND205" s="145"/>
      <c r="PNE205" s="145"/>
      <c r="PNF205" s="145"/>
      <c r="PNG205" s="145"/>
      <c r="PNH205" s="145"/>
      <c r="PNZ205" s="145"/>
      <c r="POA205" s="145"/>
      <c r="POD205" s="145"/>
      <c r="POG205" s="145"/>
      <c r="POI205" s="145"/>
      <c r="POK205" s="145"/>
      <c r="PON205" s="145"/>
      <c r="POQ205" s="145"/>
      <c r="POT205" s="145"/>
      <c r="POW205" s="145"/>
      <c r="POZ205" s="145"/>
      <c r="PPC205" s="145"/>
      <c r="PPF205" s="145"/>
      <c r="PPI205" s="145"/>
      <c r="PPK205" s="145"/>
      <c r="PPX205" s="145"/>
      <c r="PPY205" s="145"/>
      <c r="PPZ205" s="145"/>
      <c r="PQA205" s="145"/>
      <c r="PQB205" s="145"/>
      <c r="PQC205" s="145"/>
      <c r="PQD205" s="145"/>
      <c r="PQE205" s="145"/>
      <c r="PQF205" s="145"/>
      <c r="PQG205" s="145"/>
      <c r="PQH205" s="145"/>
      <c r="PQI205" s="145"/>
      <c r="PQJ205" s="145"/>
      <c r="PQK205" s="145"/>
      <c r="PQO205" s="145"/>
      <c r="PQQ205" s="145"/>
      <c r="PQR205" s="145"/>
      <c r="PQS205" s="145"/>
      <c r="PQT205" s="145"/>
      <c r="PQW205" s="145"/>
      <c r="PQY205" s="145"/>
      <c r="PQZ205" s="145"/>
      <c r="PRA205" s="145"/>
      <c r="PRB205" s="145"/>
      <c r="PRC205" s="145"/>
      <c r="PRD205" s="145"/>
      <c r="PRE205" s="145"/>
      <c r="PRF205" s="145"/>
      <c r="PRG205" s="145"/>
      <c r="PRH205" s="145"/>
      <c r="PRI205" s="145"/>
      <c r="PRJ205" s="145"/>
      <c r="PRK205" s="145"/>
      <c r="PRN205" s="145"/>
      <c r="PRQ205" s="145"/>
      <c r="PRT205" s="145"/>
      <c r="PRW205" s="145"/>
      <c r="PRZ205" s="145"/>
      <c r="PSL205" s="145"/>
      <c r="PSO205" s="145"/>
      <c r="PSR205" s="145"/>
      <c r="PSU205" s="145"/>
      <c r="PTD205" s="145"/>
      <c r="PTJ205" s="145"/>
      <c r="PTM205" s="145"/>
      <c r="PTP205" s="145"/>
      <c r="PTS205" s="145"/>
      <c r="PTY205" s="145"/>
      <c r="PUB205" s="145"/>
      <c r="PUH205" s="145"/>
      <c r="PUJ205" s="145"/>
      <c r="PUK205" s="145"/>
      <c r="PUM205" s="145"/>
      <c r="PUP205" s="145"/>
      <c r="PUS205" s="145"/>
      <c r="PUV205" s="145"/>
      <c r="PVD205" s="145"/>
      <c r="PVI205" s="145"/>
      <c r="PVR205" s="145"/>
      <c r="PVU205" s="145"/>
      <c r="PWC205" s="145"/>
      <c r="PWY205" s="145"/>
      <c r="PWZ205" s="145"/>
      <c r="PXA205" s="145"/>
      <c r="PXB205" s="145"/>
      <c r="PXC205" s="145"/>
      <c r="PXD205" s="145"/>
      <c r="PXV205" s="145"/>
      <c r="PXW205" s="145"/>
      <c r="PXZ205" s="145"/>
      <c r="PYC205" s="145"/>
      <c r="PYE205" s="145"/>
      <c r="PYG205" s="145"/>
      <c r="PYJ205" s="145"/>
      <c r="PYM205" s="145"/>
      <c r="PYP205" s="145"/>
      <c r="PYS205" s="145"/>
      <c r="PYV205" s="145"/>
      <c r="PYY205" s="145"/>
      <c r="PZB205" s="145"/>
      <c r="PZE205" s="145"/>
      <c r="PZG205" s="145"/>
      <c r="PZT205" s="145"/>
      <c r="PZU205" s="145"/>
      <c r="PZV205" s="145"/>
      <c r="PZW205" s="145"/>
      <c r="PZX205" s="145"/>
      <c r="PZY205" s="145"/>
      <c r="PZZ205" s="145"/>
      <c r="QAA205" s="145"/>
      <c r="QAB205" s="145"/>
      <c r="QAC205" s="145"/>
      <c r="QAD205" s="145"/>
      <c r="QAE205" s="145"/>
      <c r="QAF205" s="145"/>
      <c r="QAG205" s="145"/>
      <c r="QAK205" s="145"/>
      <c r="QAM205" s="145"/>
      <c r="QAN205" s="145"/>
      <c r="QAO205" s="145"/>
      <c r="QAP205" s="145"/>
      <c r="QAS205" s="145"/>
      <c r="QAU205" s="145"/>
      <c r="QAV205" s="145"/>
      <c r="QAW205" s="145"/>
      <c r="QAX205" s="145"/>
      <c r="QAY205" s="145"/>
      <c r="QAZ205" s="145"/>
      <c r="QBA205" s="145"/>
      <c r="QBB205" s="145"/>
      <c r="QBC205" s="145"/>
      <c r="QBD205" s="145"/>
      <c r="QBE205" s="145"/>
      <c r="QBF205" s="145"/>
      <c r="QBG205" s="145"/>
      <c r="QBJ205" s="145"/>
      <c r="QBM205" s="145"/>
      <c r="QBP205" s="145"/>
      <c r="QBS205" s="145"/>
      <c r="QBV205" s="145"/>
      <c r="QCH205" s="145"/>
      <c r="QCK205" s="145"/>
      <c r="QCN205" s="145"/>
      <c r="QCQ205" s="145"/>
      <c r="QCZ205" s="145"/>
      <c r="QDF205" s="145"/>
      <c r="QDI205" s="145"/>
      <c r="QDL205" s="145"/>
      <c r="QDO205" s="145"/>
      <c r="QDU205" s="145"/>
      <c r="QDX205" s="145"/>
      <c r="QED205" s="145"/>
      <c r="QEF205" s="145"/>
      <c r="QEG205" s="145"/>
      <c r="QEI205" s="145"/>
      <c r="QEL205" s="145"/>
      <c r="QEO205" s="145"/>
      <c r="QER205" s="145"/>
      <c r="QEZ205" s="145"/>
      <c r="QFE205" s="145"/>
      <c r="QFN205" s="145"/>
      <c r="QFQ205" s="145"/>
      <c r="QFY205" s="145"/>
      <c r="QGU205" s="145"/>
      <c r="QGV205" s="145"/>
      <c r="QGW205" s="145"/>
      <c r="QGX205" s="145"/>
      <c r="QGY205" s="145"/>
      <c r="QGZ205" s="145"/>
      <c r="QHR205" s="145"/>
      <c r="QHS205" s="145"/>
      <c r="QHV205" s="145"/>
      <c r="QHY205" s="145"/>
      <c r="QIA205" s="145"/>
      <c r="QIC205" s="145"/>
      <c r="QIF205" s="145"/>
      <c r="QII205" s="145"/>
      <c r="QIL205" s="145"/>
      <c r="QIO205" s="145"/>
      <c r="QIR205" s="145"/>
      <c r="QIU205" s="145"/>
      <c r="QIX205" s="145"/>
      <c r="QJA205" s="145"/>
      <c r="QJC205" s="145"/>
      <c r="QJP205" s="145"/>
      <c r="QJQ205" s="145"/>
      <c r="QJR205" s="145"/>
      <c r="QJS205" s="145"/>
      <c r="QJT205" s="145"/>
      <c r="QJU205" s="145"/>
      <c r="QJV205" s="145"/>
      <c r="QJW205" s="145"/>
      <c r="QJX205" s="145"/>
      <c r="QJY205" s="145"/>
      <c r="QJZ205" s="145"/>
      <c r="QKA205" s="145"/>
      <c r="QKB205" s="145"/>
      <c r="QKC205" s="145"/>
      <c r="QKG205" s="145"/>
      <c r="QKI205" s="145"/>
      <c r="QKJ205" s="145"/>
      <c r="QKK205" s="145"/>
      <c r="QKL205" s="145"/>
      <c r="QKO205" s="145"/>
      <c r="QKQ205" s="145"/>
      <c r="QKR205" s="145"/>
      <c r="QKS205" s="145"/>
      <c r="QKT205" s="145"/>
      <c r="QKU205" s="145"/>
      <c r="QKV205" s="145"/>
      <c r="QKW205" s="145"/>
      <c r="QKX205" s="145"/>
      <c r="QKY205" s="145"/>
      <c r="QKZ205" s="145"/>
      <c r="QLA205" s="145"/>
      <c r="QLB205" s="145"/>
      <c r="QLC205" s="145"/>
      <c r="QLF205" s="145"/>
      <c r="QLI205" s="145"/>
      <c r="QLL205" s="145"/>
      <c r="QLO205" s="145"/>
      <c r="QLR205" s="145"/>
      <c r="QMD205" s="145"/>
      <c r="QMG205" s="145"/>
      <c r="QMJ205" s="145"/>
      <c r="QMM205" s="145"/>
      <c r="QMV205" s="145"/>
      <c r="QNB205" s="145"/>
      <c r="QNE205" s="145"/>
      <c r="QNH205" s="145"/>
      <c r="QNK205" s="145"/>
      <c r="QNQ205" s="145"/>
      <c r="QNT205" s="145"/>
      <c r="QNZ205" s="145"/>
      <c r="QOB205" s="145"/>
      <c r="QOC205" s="145"/>
      <c r="QOE205" s="145"/>
      <c r="QOH205" s="145"/>
      <c r="QOK205" s="145"/>
      <c r="QON205" s="145"/>
      <c r="QOV205" s="145"/>
      <c r="QPA205" s="145"/>
      <c r="QPJ205" s="145"/>
      <c r="QPM205" s="145"/>
      <c r="QPU205" s="145"/>
      <c r="QQQ205" s="145"/>
      <c r="QQR205" s="145"/>
      <c r="QQS205" s="145"/>
      <c r="QQT205" s="145"/>
      <c r="QQU205" s="145"/>
      <c r="QQV205" s="145"/>
      <c r="QRN205" s="145"/>
      <c r="QRO205" s="145"/>
      <c r="QRR205" s="145"/>
      <c r="QRU205" s="145"/>
      <c r="QRW205" s="145"/>
      <c r="QRY205" s="145"/>
      <c r="QSB205" s="145"/>
      <c r="QSE205" s="145"/>
      <c r="QSH205" s="145"/>
      <c r="QSK205" s="145"/>
      <c r="QSN205" s="145"/>
      <c r="QSQ205" s="145"/>
      <c r="QST205" s="145"/>
      <c r="QSW205" s="145"/>
      <c r="QSY205" s="145"/>
      <c r="QTL205" s="145"/>
      <c r="QTM205" s="145"/>
      <c r="QTN205" s="145"/>
      <c r="QTO205" s="145"/>
      <c r="QTP205" s="145"/>
      <c r="QTQ205" s="145"/>
      <c r="QTR205" s="145"/>
      <c r="QTS205" s="145"/>
      <c r="QTT205" s="145"/>
      <c r="QTU205" s="145"/>
      <c r="QTV205" s="145"/>
      <c r="QTW205" s="145"/>
      <c r="QTX205" s="145"/>
      <c r="QTY205" s="145"/>
      <c r="QUC205" s="145"/>
      <c r="QUE205" s="145"/>
      <c r="QUF205" s="145"/>
      <c r="QUG205" s="145"/>
      <c r="QUH205" s="145"/>
      <c r="QUK205" s="145"/>
      <c r="QUM205" s="145"/>
      <c r="QUN205" s="145"/>
      <c r="QUO205" s="145"/>
      <c r="QUP205" s="145"/>
      <c r="QUQ205" s="145"/>
      <c r="QUR205" s="145"/>
      <c r="QUS205" s="145"/>
      <c r="QUT205" s="145"/>
      <c r="QUU205" s="145"/>
      <c r="QUV205" s="145"/>
      <c r="QUW205" s="145"/>
      <c r="QUX205" s="145"/>
      <c r="QUY205" s="145"/>
      <c r="QVB205" s="145"/>
      <c r="QVE205" s="145"/>
      <c r="QVH205" s="145"/>
      <c r="QVK205" s="145"/>
      <c r="QVN205" s="145"/>
      <c r="QVZ205" s="145"/>
      <c r="QWC205" s="145"/>
      <c r="QWF205" s="145"/>
      <c r="QWI205" s="145"/>
      <c r="QWR205" s="145"/>
      <c r="QWX205" s="145"/>
      <c r="QXA205" s="145"/>
      <c r="QXD205" s="145"/>
      <c r="QXG205" s="145"/>
      <c r="QXM205" s="145"/>
      <c r="QXP205" s="145"/>
      <c r="QXV205" s="145"/>
      <c r="QXX205" s="145"/>
      <c r="QXY205" s="145"/>
      <c r="QYA205" s="145"/>
      <c r="QYD205" s="145"/>
      <c r="QYG205" s="145"/>
      <c r="QYJ205" s="145"/>
      <c r="QYR205" s="145"/>
      <c r="QYW205" s="145"/>
      <c r="QZF205" s="145"/>
      <c r="QZI205" s="145"/>
      <c r="QZQ205" s="145"/>
      <c r="RAM205" s="145"/>
      <c r="RAN205" s="145"/>
      <c r="RAO205" s="145"/>
      <c r="RAP205" s="145"/>
      <c r="RAQ205" s="145"/>
      <c r="RAR205" s="145"/>
      <c r="RBJ205" s="145"/>
      <c r="RBK205" s="145"/>
      <c r="RBN205" s="145"/>
      <c r="RBQ205" s="145"/>
      <c r="RBS205" s="145"/>
      <c r="RBU205" s="145"/>
      <c r="RBX205" s="145"/>
      <c r="RCA205" s="145"/>
      <c r="RCD205" s="145"/>
      <c r="RCG205" s="145"/>
      <c r="RCJ205" s="145"/>
      <c r="RCM205" s="145"/>
      <c r="RCP205" s="145"/>
      <c r="RCS205" s="145"/>
      <c r="RCU205" s="145"/>
      <c r="RDH205" s="145"/>
      <c r="RDI205" s="145"/>
      <c r="RDJ205" s="145"/>
      <c r="RDK205" s="145"/>
      <c r="RDL205" s="145"/>
      <c r="RDM205" s="145"/>
      <c r="RDN205" s="145"/>
      <c r="RDO205" s="145"/>
      <c r="RDP205" s="145"/>
      <c r="RDQ205" s="145"/>
      <c r="RDR205" s="145"/>
      <c r="RDS205" s="145"/>
      <c r="RDT205" s="145"/>
      <c r="RDU205" s="145"/>
      <c r="RDY205" s="145"/>
      <c r="REA205" s="145"/>
      <c r="REB205" s="145"/>
      <c r="REC205" s="145"/>
      <c r="RED205" s="145"/>
      <c r="REG205" s="145"/>
      <c r="REI205" s="145"/>
      <c r="REJ205" s="145"/>
      <c r="REK205" s="145"/>
      <c r="REL205" s="145"/>
      <c r="REM205" s="145"/>
      <c r="REN205" s="145"/>
      <c r="REO205" s="145"/>
      <c r="REP205" s="145"/>
      <c r="REQ205" s="145"/>
      <c r="RER205" s="145"/>
      <c r="RES205" s="145"/>
      <c r="RET205" s="145"/>
      <c r="REU205" s="145"/>
      <c r="REX205" s="145"/>
      <c r="RFA205" s="145"/>
      <c r="RFD205" s="145"/>
      <c r="RFG205" s="145"/>
      <c r="RFJ205" s="145"/>
      <c r="RFV205" s="145"/>
      <c r="RFY205" s="145"/>
      <c r="RGB205" s="145"/>
      <c r="RGE205" s="145"/>
      <c r="RGN205" s="145"/>
      <c r="RGT205" s="145"/>
      <c r="RGW205" s="145"/>
      <c r="RGZ205" s="145"/>
      <c r="RHC205" s="145"/>
      <c r="RHI205" s="145"/>
      <c r="RHL205" s="145"/>
      <c r="RHR205" s="145"/>
      <c r="RHT205" s="145"/>
      <c r="RHU205" s="145"/>
      <c r="RHW205" s="145"/>
      <c r="RHZ205" s="145"/>
      <c r="RIC205" s="145"/>
      <c r="RIF205" s="145"/>
      <c r="RIN205" s="145"/>
      <c r="RIS205" s="145"/>
      <c r="RJB205" s="145"/>
      <c r="RJE205" s="145"/>
      <c r="RJM205" s="145"/>
      <c r="RKI205" s="145"/>
      <c r="RKJ205" s="145"/>
      <c r="RKK205" s="145"/>
      <c r="RKL205" s="145"/>
      <c r="RKM205" s="145"/>
      <c r="RKN205" s="145"/>
      <c r="RLF205" s="145"/>
      <c r="RLG205" s="145"/>
      <c r="RLJ205" s="145"/>
      <c r="RLM205" s="145"/>
      <c r="RLO205" s="145"/>
      <c r="RLQ205" s="145"/>
      <c r="RLT205" s="145"/>
      <c r="RLW205" s="145"/>
      <c r="RLZ205" s="145"/>
      <c r="RMC205" s="145"/>
      <c r="RMF205" s="145"/>
      <c r="RMI205" s="145"/>
      <c r="RML205" s="145"/>
      <c r="RMO205" s="145"/>
      <c r="RMQ205" s="145"/>
      <c r="RND205" s="145"/>
      <c r="RNE205" s="145"/>
      <c r="RNF205" s="145"/>
      <c r="RNG205" s="145"/>
      <c r="RNH205" s="145"/>
      <c r="RNI205" s="145"/>
      <c r="RNJ205" s="145"/>
      <c r="RNK205" s="145"/>
      <c r="RNL205" s="145"/>
      <c r="RNM205" s="145"/>
      <c r="RNN205" s="145"/>
      <c r="RNO205" s="145"/>
      <c r="RNP205" s="145"/>
      <c r="RNQ205" s="145"/>
      <c r="RNU205" s="145"/>
      <c r="RNW205" s="145"/>
      <c r="RNX205" s="145"/>
      <c r="RNY205" s="145"/>
      <c r="RNZ205" s="145"/>
      <c r="ROC205" s="145"/>
      <c r="ROE205" s="145"/>
      <c r="ROF205" s="145"/>
      <c r="ROG205" s="145"/>
      <c r="ROH205" s="145"/>
      <c r="ROI205" s="145"/>
      <c r="ROJ205" s="145"/>
      <c r="ROK205" s="145"/>
      <c r="ROL205" s="145"/>
      <c r="ROM205" s="145"/>
      <c r="RON205" s="145"/>
      <c r="ROO205" s="145"/>
      <c r="ROP205" s="145"/>
      <c r="ROQ205" s="145"/>
      <c r="ROT205" s="145"/>
      <c r="ROW205" s="145"/>
      <c r="ROZ205" s="145"/>
      <c r="RPC205" s="145"/>
      <c r="RPF205" s="145"/>
      <c r="RPR205" s="145"/>
      <c r="RPU205" s="145"/>
      <c r="RPX205" s="145"/>
      <c r="RQA205" s="145"/>
      <c r="RQJ205" s="145"/>
      <c r="RQP205" s="145"/>
      <c r="RQS205" s="145"/>
      <c r="RQV205" s="145"/>
      <c r="RQY205" s="145"/>
      <c r="RRE205" s="145"/>
      <c r="RRH205" s="145"/>
      <c r="RRN205" s="145"/>
      <c r="RRP205" s="145"/>
      <c r="RRQ205" s="145"/>
      <c r="RRS205" s="145"/>
      <c r="RRV205" s="145"/>
      <c r="RRY205" s="145"/>
      <c r="RSB205" s="145"/>
      <c r="RSJ205" s="145"/>
      <c r="RSO205" s="145"/>
      <c r="RSX205" s="145"/>
      <c r="RTA205" s="145"/>
      <c r="RTI205" s="145"/>
      <c r="RUE205" s="145"/>
      <c r="RUF205" s="145"/>
      <c r="RUG205" s="145"/>
      <c r="RUH205" s="145"/>
      <c r="RUI205" s="145"/>
      <c r="RUJ205" s="145"/>
      <c r="RVB205" s="145"/>
      <c r="RVC205" s="145"/>
      <c r="RVF205" s="145"/>
      <c r="RVI205" s="145"/>
      <c r="RVK205" s="145"/>
      <c r="RVM205" s="145"/>
      <c r="RVP205" s="145"/>
      <c r="RVS205" s="145"/>
      <c r="RVV205" s="145"/>
      <c r="RVY205" s="145"/>
      <c r="RWB205" s="145"/>
      <c r="RWE205" s="145"/>
      <c r="RWH205" s="145"/>
      <c r="RWK205" s="145"/>
      <c r="RWM205" s="145"/>
      <c r="RWZ205" s="145"/>
      <c r="RXA205" s="145"/>
      <c r="RXB205" s="145"/>
      <c r="RXC205" s="145"/>
      <c r="RXD205" s="145"/>
      <c r="RXE205" s="145"/>
      <c r="RXF205" s="145"/>
      <c r="RXG205" s="145"/>
      <c r="RXH205" s="145"/>
      <c r="RXI205" s="145"/>
      <c r="RXJ205" s="145"/>
      <c r="RXK205" s="145"/>
      <c r="RXL205" s="145"/>
      <c r="RXM205" s="145"/>
      <c r="RXQ205" s="145"/>
      <c r="RXS205" s="145"/>
      <c r="RXT205" s="145"/>
      <c r="RXU205" s="145"/>
      <c r="RXV205" s="145"/>
      <c r="RXY205" s="145"/>
      <c r="RYA205" s="145"/>
      <c r="RYB205" s="145"/>
      <c r="RYC205" s="145"/>
      <c r="RYD205" s="145"/>
      <c r="RYE205" s="145"/>
      <c r="RYF205" s="145"/>
      <c r="RYG205" s="145"/>
      <c r="RYH205" s="145"/>
      <c r="RYI205" s="145"/>
      <c r="RYJ205" s="145"/>
      <c r="RYK205" s="145"/>
      <c r="RYL205" s="145"/>
      <c r="RYM205" s="145"/>
      <c r="RYP205" s="145"/>
      <c r="RYS205" s="145"/>
      <c r="RYV205" s="145"/>
      <c r="RYY205" s="145"/>
      <c r="RZB205" s="145"/>
      <c r="RZN205" s="145"/>
      <c r="RZQ205" s="145"/>
      <c r="RZT205" s="145"/>
      <c r="RZW205" s="145"/>
      <c r="SAF205" s="145"/>
      <c r="SAL205" s="145"/>
      <c r="SAO205" s="145"/>
      <c r="SAR205" s="145"/>
      <c r="SAU205" s="145"/>
      <c r="SBA205" s="145"/>
      <c r="SBD205" s="145"/>
      <c r="SBJ205" s="145"/>
      <c r="SBL205" s="145"/>
      <c r="SBM205" s="145"/>
      <c r="SBO205" s="145"/>
      <c r="SBR205" s="145"/>
      <c r="SBU205" s="145"/>
      <c r="SBX205" s="145"/>
      <c r="SCF205" s="145"/>
      <c r="SCK205" s="145"/>
      <c r="SCT205" s="145"/>
      <c r="SCW205" s="145"/>
      <c r="SDE205" s="145"/>
      <c r="SEA205" s="145"/>
      <c r="SEB205" s="145"/>
      <c r="SEC205" s="145"/>
      <c r="SED205" s="145"/>
      <c r="SEE205" s="145"/>
      <c r="SEF205" s="145"/>
      <c r="SEX205" s="145"/>
      <c r="SEY205" s="145"/>
      <c r="SFB205" s="145"/>
      <c r="SFE205" s="145"/>
      <c r="SFG205" s="145"/>
      <c r="SFI205" s="145"/>
      <c r="SFL205" s="145"/>
      <c r="SFO205" s="145"/>
      <c r="SFR205" s="145"/>
      <c r="SFU205" s="145"/>
      <c r="SFX205" s="145"/>
      <c r="SGA205" s="145"/>
      <c r="SGD205" s="145"/>
      <c r="SGG205" s="145"/>
      <c r="SGI205" s="145"/>
      <c r="SGV205" s="145"/>
      <c r="SGW205" s="145"/>
      <c r="SGX205" s="145"/>
      <c r="SGY205" s="145"/>
      <c r="SGZ205" s="145"/>
      <c r="SHA205" s="145"/>
      <c r="SHB205" s="145"/>
      <c r="SHC205" s="145"/>
      <c r="SHD205" s="145"/>
      <c r="SHE205" s="145"/>
      <c r="SHF205" s="145"/>
      <c r="SHG205" s="145"/>
      <c r="SHH205" s="145"/>
      <c r="SHI205" s="145"/>
      <c r="SHM205" s="145"/>
      <c r="SHO205" s="145"/>
      <c r="SHP205" s="145"/>
      <c r="SHQ205" s="145"/>
      <c r="SHR205" s="145"/>
      <c r="SHU205" s="145"/>
      <c r="SHW205" s="145"/>
      <c r="SHX205" s="145"/>
      <c r="SHY205" s="145"/>
      <c r="SHZ205" s="145"/>
      <c r="SIA205" s="145"/>
      <c r="SIB205" s="145"/>
      <c r="SIC205" s="145"/>
      <c r="SID205" s="145"/>
      <c r="SIE205" s="145"/>
      <c r="SIF205" s="145"/>
      <c r="SIG205" s="145"/>
      <c r="SIH205" s="145"/>
      <c r="SII205" s="145"/>
      <c r="SIL205" s="145"/>
      <c r="SIO205" s="145"/>
      <c r="SIR205" s="145"/>
      <c r="SIU205" s="145"/>
      <c r="SIX205" s="145"/>
      <c r="SJJ205" s="145"/>
      <c r="SJM205" s="145"/>
      <c r="SJP205" s="145"/>
      <c r="SJS205" s="145"/>
      <c r="SKB205" s="145"/>
      <c r="SKH205" s="145"/>
      <c r="SKK205" s="145"/>
      <c r="SKN205" s="145"/>
      <c r="SKQ205" s="145"/>
      <c r="SKW205" s="145"/>
      <c r="SKZ205" s="145"/>
      <c r="SLF205" s="145"/>
      <c r="SLH205" s="145"/>
      <c r="SLI205" s="145"/>
      <c r="SLK205" s="145"/>
      <c r="SLN205" s="145"/>
      <c r="SLQ205" s="145"/>
      <c r="SLT205" s="145"/>
      <c r="SMB205" s="145"/>
      <c r="SMG205" s="145"/>
      <c r="SMP205" s="145"/>
      <c r="SMS205" s="145"/>
      <c r="SNA205" s="145"/>
      <c r="SNW205" s="145"/>
      <c r="SNX205" s="145"/>
      <c r="SNY205" s="145"/>
      <c r="SNZ205" s="145"/>
      <c r="SOA205" s="145"/>
      <c r="SOB205" s="145"/>
      <c r="SOT205" s="145"/>
      <c r="SOU205" s="145"/>
      <c r="SOX205" s="145"/>
      <c r="SPA205" s="145"/>
      <c r="SPC205" s="145"/>
      <c r="SPE205" s="145"/>
      <c r="SPH205" s="145"/>
      <c r="SPK205" s="145"/>
      <c r="SPN205" s="145"/>
      <c r="SPQ205" s="145"/>
      <c r="SPT205" s="145"/>
      <c r="SPW205" s="145"/>
      <c r="SPZ205" s="145"/>
      <c r="SQC205" s="145"/>
      <c r="SQE205" s="145"/>
      <c r="SQR205" s="145"/>
      <c r="SQS205" s="145"/>
      <c r="SQT205" s="145"/>
      <c r="SQU205" s="145"/>
      <c r="SQV205" s="145"/>
      <c r="SQW205" s="145"/>
      <c r="SQX205" s="145"/>
      <c r="SQY205" s="145"/>
      <c r="SQZ205" s="145"/>
      <c r="SRA205" s="145"/>
      <c r="SRB205" s="145"/>
      <c r="SRC205" s="145"/>
      <c r="SRD205" s="145"/>
      <c r="SRE205" s="145"/>
      <c r="SRI205" s="145"/>
      <c r="SRK205" s="145"/>
      <c r="SRL205" s="145"/>
      <c r="SRM205" s="145"/>
      <c r="SRN205" s="145"/>
      <c r="SRQ205" s="145"/>
      <c r="SRS205" s="145"/>
      <c r="SRT205" s="145"/>
      <c r="SRU205" s="145"/>
      <c r="SRV205" s="145"/>
      <c r="SRW205" s="145"/>
      <c r="SRX205" s="145"/>
      <c r="SRY205" s="145"/>
      <c r="SRZ205" s="145"/>
      <c r="SSA205" s="145"/>
      <c r="SSB205" s="145"/>
      <c r="SSC205" s="145"/>
      <c r="SSD205" s="145"/>
      <c r="SSE205" s="145"/>
      <c r="SSH205" s="145"/>
      <c r="SSK205" s="145"/>
      <c r="SSN205" s="145"/>
      <c r="SSQ205" s="145"/>
      <c r="SST205" s="145"/>
      <c r="STF205" s="145"/>
      <c r="STI205" s="145"/>
      <c r="STL205" s="145"/>
      <c r="STO205" s="145"/>
      <c r="STX205" s="145"/>
      <c r="SUD205" s="145"/>
      <c r="SUG205" s="145"/>
      <c r="SUJ205" s="145"/>
      <c r="SUM205" s="145"/>
      <c r="SUS205" s="145"/>
      <c r="SUV205" s="145"/>
      <c r="SVB205" s="145"/>
      <c r="SVD205" s="145"/>
      <c r="SVE205" s="145"/>
      <c r="SVG205" s="145"/>
      <c r="SVJ205" s="145"/>
      <c r="SVM205" s="145"/>
      <c r="SVP205" s="145"/>
      <c r="SVX205" s="145"/>
      <c r="SWC205" s="145"/>
      <c r="SWL205" s="145"/>
      <c r="SWO205" s="145"/>
      <c r="SWW205" s="145"/>
      <c r="SXS205" s="145"/>
      <c r="SXT205" s="145"/>
      <c r="SXU205" s="145"/>
      <c r="SXV205" s="145"/>
      <c r="SXW205" s="145"/>
      <c r="SXX205" s="145"/>
      <c r="SYP205" s="145"/>
      <c r="SYQ205" s="145"/>
      <c r="SYT205" s="145"/>
      <c r="SYW205" s="145"/>
      <c r="SYY205" s="145"/>
      <c r="SZA205" s="145"/>
      <c r="SZD205" s="145"/>
      <c r="SZG205" s="145"/>
      <c r="SZJ205" s="145"/>
      <c r="SZM205" s="145"/>
      <c r="SZP205" s="145"/>
      <c r="SZS205" s="145"/>
      <c r="SZV205" s="145"/>
      <c r="SZY205" s="145"/>
      <c r="TAA205" s="145"/>
      <c r="TAN205" s="145"/>
      <c r="TAO205" s="145"/>
      <c r="TAP205" s="145"/>
      <c r="TAQ205" s="145"/>
      <c r="TAR205" s="145"/>
      <c r="TAS205" s="145"/>
      <c r="TAT205" s="145"/>
      <c r="TAU205" s="145"/>
      <c r="TAV205" s="145"/>
      <c r="TAW205" s="145"/>
      <c r="TAX205" s="145"/>
      <c r="TAY205" s="145"/>
      <c r="TAZ205" s="145"/>
      <c r="TBA205" s="145"/>
      <c r="TBE205" s="145"/>
      <c r="TBG205" s="145"/>
      <c r="TBH205" s="145"/>
      <c r="TBI205" s="145"/>
      <c r="TBJ205" s="145"/>
      <c r="TBM205" s="145"/>
      <c r="TBO205" s="145"/>
      <c r="TBP205" s="145"/>
      <c r="TBQ205" s="145"/>
      <c r="TBR205" s="145"/>
      <c r="TBS205" s="145"/>
      <c r="TBT205" s="145"/>
      <c r="TBU205" s="145"/>
      <c r="TBV205" s="145"/>
      <c r="TBW205" s="145"/>
      <c r="TBX205" s="145"/>
      <c r="TBY205" s="145"/>
      <c r="TBZ205" s="145"/>
      <c r="TCA205" s="145"/>
      <c r="TCD205" s="145"/>
      <c r="TCG205" s="145"/>
      <c r="TCJ205" s="145"/>
      <c r="TCM205" s="145"/>
      <c r="TCP205" s="145"/>
      <c r="TDB205" s="145"/>
      <c r="TDE205" s="145"/>
      <c r="TDH205" s="145"/>
      <c r="TDK205" s="145"/>
      <c r="TDT205" s="145"/>
      <c r="TDZ205" s="145"/>
      <c r="TEC205" s="145"/>
      <c r="TEF205" s="145"/>
      <c r="TEI205" s="145"/>
      <c r="TEO205" s="145"/>
      <c r="TER205" s="145"/>
      <c r="TEX205" s="145"/>
      <c r="TEZ205" s="145"/>
      <c r="TFA205" s="145"/>
      <c r="TFC205" s="145"/>
      <c r="TFF205" s="145"/>
      <c r="TFI205" s="145"/>
      <c r="TFL205" s="145"/>
      <c r="TFT205" s="145"/>
      <c r="TFY205" s="145"/>
      <c r="TGH205" s="145"/>
      <c r="TGK205" s="145"/>
      <c r="TGS205" s="145"/>
      <c r="THO205" s="145"/>
      <c r="THP205" s="145"/>
      <c r="THQ205" s="145"/>
      <c r="THR205" s="145"/>
      <c r="THS205" s="145"/>
      <c r="THT205" s="145"/>
      <c r="TIL205" s="145"/>
      <c r="TIM205" s="145"/>
      <c r="TIP205" s="145"/>
      <c r="TIS205" s="145"/>
      <c r="TIU205" s="145"/>
      <c r="TIW205" s="145"/>
      <c r="TIZ205" s="145"/>
      <c r="TJC205" s="145"/>
      <c r="TJF205" s="145"/>
      <c r="TJI205" s="145"/>
      <c r="TJL205" s="145"/>
      <c r="TJO205" s="145"/>
      <c r="TJR205" s="145"/>
      <c r="TJU205" s="145"/>
      <c r="TJW205" s="145"/>
      <c r="TKJ205" s="145"/>
      <c r="TKK205" s="145"/>
      <c r="TKL205" s="145"/>
      <c r="TKM205" s="145"/>
      <c r="TKN205" s="145"/>
      <c r="TKO205" s="145"/>
      <c r="TKP205" s="145"/>
      <c r="TKQ205" s="145"/>
      <c r="TKR205" s="145"/>
      <c r="TKS205" s="145"/>
      <c r="TKT205" s="145"/>
      <c r="TKU205" s="145"/>
      <c r="TKV205" s="145"/>
      <c r="TKW205" s="145"/>
      <c r="TLA205" s="145"/>
      <c r="TLC205" s="145"/>
      <c r="TLD205" s="145"/>
      <c r="TLE205" s="145"/>
      <c r="TLF205" s="145"/>
      <c r="TLI205" s="145"/>
      <c r="TLK205" s="145"/>
      <c r="TLL205" s="145"/>
      <c r="TLM205" s="145"/>
      <c r="TLN205" s="145"/>
      <c r="TLO205" s="145"/>
      <c r="TLP205" s="145"/>
      <c r="TLQ205" s="145"/>
      <c r="TLR205" s="145"/>
      <c r="TLS205" s="145"/>
      <c r="TLT205" s="145"/>
      <c r="TLU205" s="145"/>
      <c r="TLV205" s="145"/>
      <c r="TLW205" s="145"/>
      <c r="TLZ205" s="145"/>
      <c r="TMC205" s="145"/>
      <c r="TMF205" s="145"/>
      <c r="TMI205" s="145"/>
      <c r="TML205" s="145"/>
      <c r="TMX205" s="145"/>
      <c r="TNA205" s="145"/>
      <c r="TND205" s="145"/>
      <c r="TNG205" s="145"/>
      <c r="TNP205" s="145"/>
      <c r="TNV205" s="145"/>
      <c r="TNY205" s="145"/>
      <c r="TOB205" s="145"/>
      <c r="TOE205" s="145"/>
      <c r="TOK205" s="145"/>
      <c r="TON205" s="145"/>
      <c r="TOT205" s="145"/>
      <c r="TOV205" s="145"/>
      <c r="TOW205" s="145"/>
      <c r="TOY205" s="145"/>
      <c r="TPB205" s="145"/>
      <c r="TPE205" s="145"/>
      <c r="TPH205" s="145"/>
      <c r="TPP205" s="145"/>
      <c r="TPU205" s="145"/>
      <c r="TQD205" s="145"/>
      <c r="TQG205" s="145"/>
      <c r="TQO205" s="145"/>
      <c r="TRK205" s="145"/>
      <c r="TRL205" s="145"/>
      <c r="TRM205" s="145"/>
      <c r="TRN205" s="145"/>
      <c r="TRO205" s="145"/>
      <c r="TRP205" s="145"/>
      <c r="TSH205" s="145"/>
      <c r="TSI205" s="145"/>
      <c r="TSL205" s="145"/>
      <c r="TSO205" s="145"/>
      <c r="TSQ205" s="145"/>
      <c r="TSS205" s="145"/>
      <c r="TSV205" s="145"/>
      <c r="TSY205" s="145"/>
      <c r="TTB205" s="145"/>
      <c r="TTE205" s="145"/>
      <c r="TTH205" s="145"/>
      <c r="TTK205" s="145"/>
      <c r="TTN205" s="145"/>
      <c r="TTQ205" s="145"/>
      <c r="TTS205" s="145"/>
      <c r="TUF205" s="145"/>
      <c r="TUG205" s="145"/>
      <c r="TUH205" s="145"/>
      <c r="TUI205" s="145"/>
      <c r="TUJ205" s="145"/>
      <c r="TUK205" s="145"/>
      <c r="TUL205" s="145"/>
      <c r="TUM205" s="145"/>
      <c r="TUN205" s="145"/>
      <c r="TUO205" s="145"/>
      <c r="TUP205" s="145"/>
      <c r="TUQ205" s="145"/>
      <c r="TUR205" s="145"/>
      <c r="TUS205" s="145"/>
      <c r="TUW205" s="145"/>
      <c r="TUY205" s="145"/>
      <c r="TUZ205" s="145"/>
      <c r="TVA205" s="145"/>
      <c r="TVB205" s="145"/>
      <c r="TVE205" s="145"/>
      <c r="TVG205" s="145"/>
      <c r="TVH205" s="145"/>
      <c r="TVI205" s="145"/>
      <c r="TVJ205" s="145"/>
      <c r="TVK205" s="145"/>
      <c r="TVL205" s="145"/>
      <c r="TVM205" s="145"/>
      <c r="TVN205" s="145"/>
      <c r="TVO205" s="145"/>
      <c r="TVP205" s="145"/>
      <c r="TVQ205" s="145"/>
      <c r="TVR205" s="145"/>
      <c r="TVS205" s="145"/>
      <c r="TVV205" s="145"/>
      <c r="TVY205" s="145"/>
      <c r="TWB205" s="145"/>
      <c r="TWE205" s="145"/>
      <c r="TWH205" s="145"/>
      <c r="TWT205" s="145"/>
      <c r="TWW205" s="145"/>
      <c r="TWZ205" s="145"/>
      <c r="TXC205" s="145"/>
      <c r="TXL205" s="145"/>
      <c r="TXR205" s="145"/>
      <c r="TXU205" s="145"/>
      <c r="TXX205" s="145"/>
      <c r="TYA205" s="145"/>
      <c r="TYG205" s="145"/>
      <c r="TYJ205" s="145"/>
      <c r="TYP205" s="145"/>
      <c r="TYR205" s="145"/>
      <c r="TYS205" s="145"/>
      <c r="TYU205" s="145"/>
      <c r="TYX205" s="145"/>
      <c r="TZA205" s="145"/>
      <c r="TZD205" s="145"/>
      <c r="TZL205" s="145"/>
      <c r="TZQ205" s="145"/>
      <c r="TZZ205" s="145"/>
      <c r="UAC205" s="145"/>
      <c r="UAK205" s="145"/>
      <c r="UBG205" s="145"/>
      <c r="UBH205" s="145"/>
      <c r="UBI205" s="145"/>
      <c r="UBJ205" s="145"/>
      <c r="UBK205" s="145"/>
      <c r="UBL205" s="145"/>
      <c r="UCD205" s="145"/>
      <c r="UCE205" s="145"/>
      <c r="UCH205" s="145"/>
      <c r="UCK205" s="145"/>
      <c r="UCM205" s="145"/>
      <c r="UCO205" s="145"/>
      <c r="UCR205" s="145"/>
      <c r="UCU205" s="145"/>
      <c r="UCX205" s="145"/>
      <c r="UDA205" s="145"/>
      <c r="UDD205" s="145"/>
      <c r="UDG205" s="145"/>
      <c r="UDJ205" s="145"/>
      <c r="UDM205" s="145"/>
      <c r="UDO205" s="145"/>
      <c r="UEB205" s="145"/>
      <c r="UEC205" s="145"/>
      <c r="UED205" s="145"/>
      <c r="UEE205" s="145"/>
      <c r="UEF205" s="145"/>
      <c r="UEG205" s="145"/>
      <c r="UEH205" s="145"/>
      <c r="UEI205" s="145"/>
      <c r="UEJ205" s="145"/>
      <c r="UEK205" s="145"/>
      <c r="UEL205" s="145"/>
      <c r="UEM205" s="145"/>
      <c r="UEN205" s="145"/>
      <c r="UEO205" s="145"/>
      <c r="UES205" s="145"/>
      <c r="UEU205" s="145"/>
      <c r="UEV205" s="145"/>
      <c r="UEW205" s="145"/>
      <c r="UEX205" s="145"/>
      <c r="UFA205" s="145"/>
      <c r="UFC205" s="145"/>
      <c r="UFD205" s="145"/>
      <c r="UFE205" s="145"/>
      <c r="UFF205" s="145"/>
      <c r="UFG205" s="145"/>
      <c r="UFH205" s="145"/>
      <c r="UFI205" s="145"/>
      <c r="UFJ205" s="145"/>
      <c r="UFK205" s="145"/>
      <c r="UFL205" s="145"/>
      <c r="UFM205" s="145"/>
      <c r="UFN205" s="145"/>
      <c r="UFO205" s="145"/>
      <c r="UFR205" s="145"/>
      <c r="UFU205" s="145"/>
      <c r="UFX205" s="145"/>
      <c r="UGA205" s="145"/>
      <c r="UGD205" s="145"/>
      <c r="UGP205" s="145"/>
      <c r="UGS205" s="145"/>
      <c r="UGV205" s="145"/>
      <c r="UGY205" s="145"/>
      <c r="UHH205" s="145"/>
      <c r="UHN205" s="145"/>
      <c r="UHQ205" s="145"/>
      <c r="UHT205" s="145"/>
      <c r="UHW205" s="145"/>
      <c r="UIC205" s="145"/>
      <c r="UIF205" s="145"/>
      <c r="UIL205" s="145"/>
      <c r="UIN205" s="145"/>
      <c r="UIO205" s="145"/>
      <c r="UIQ205" s="145"/>
      <c r="UIT205" s="145"/>
      <c r="UIW205" s="145"/>
      <c r="UIZ205" s="145"/>
      <c r="UJH205" s="145"/>
      <c r="UJM205" s="145"/>
      <c r="UJV205" s="145"/>
      <c r="UJY205" s="145"/>
      <c r="UKG205" s="145"/>
      <c r="ULC205" s="145"/>
      <c r="ULD205" s="145"/>
      <c r="ULE205" s="145"/>
      <c r="ULF205" s="145"/>
      <c r="ULG205" s="145"/>
      <c r="ULH205" s="145"/>
      <c r="ULZ205" s="145"/>
      <c r="UMA205" s="145"/>
      <c r="UMD205" s="145"/>
      <c r="UMG205" s="145"/>
      <c r="UMI205" s="145"/>
      <c r="UMK205" s="145"/>
      <c r="UMN205" s="145"/>
      <c r="UMQ205" s="145"/>
      <c r="UMT205" s="145"/>
      <c r="UMW205" s="145"/>
      <c r="UMZ205" s="145"/>
      <c r="UNC205" s="145"/>
      <c r="UNF205" s="145"/>
      <c r="UNI205" s="145"/>
      <c r="UNK205" s="145"/>
      <c r="UNX205" s="145"/>
      <c r="UNY205" s="145"/>
      <c r="UNZ205" s="145"/>
      <c r="UOA205" s="145"/>
      <c r="UOB205" s="145"/>
      <c r="UOC205" s="145"/>
      <c r="UOD205" s="145"/>
      <c r="UOE205" s="145"/>
      <c r="UOF205" s="145"/>
      <c r="UOG205" s="145"/>
      <c r="UOH205" s="145"/>
      <c r="UOI205" s="145"/>
      <c r="UOJ205" s="145"/>
      <c r="UOK205" s="145"/>
      <c r="UOO205" s="145"/>
      <c r="UOQ205" s="145"/>
      <c r="UOR205" s="145"/>
      <c r="UOS205" s="145"/>
      <c r="UOT205" s="145"/>
      <c r="UOW205" s="145"/>
      <c r="UOY205" s="145"/>
      <c r="UOZ205" s="145"/>
      <c r="UPA205" s="145"/>
      <c r="UPB205" s="145"/>
      <c r="UPC205" s="145"/>
      <c r="UPD205" s="145"/>
      <c r="UPE205" s="145"/>
      <c r="UPF205" s="145"/>
      <c r="UPG205" s="145"/>
      <c r="UPH205" s="145"/>
      <c r="UPI205" s="145"/>
      <c r="UPJ205" s="145"/>
      <c r="UPK205" s="145"/>
      <c r="UPN205" s="145"/>
      <c r="UPQ205" s="145"/>
      <c r="UPT205" s="145"/>
      <c r="UPW205" s="145"/>
      <c r="UPZ205" s="145"/>
      <c r="UQL205" s="145"/>
      <c r="UQO205" s="145"/>
      <c r="UQR205" s="145"/>
      <c r="UQU205" s="145"/>
      <c r="URD205" s="145"/>
      <c r="URJ205" s="145"/>
      <c r="URM205" s="145"/>
      <c r="URP205" s="145"/>
      <c r="URS205" s="145"/>
      <c r="URY205" s="145"/>
      <c r="USB205" s="145"/>
      <c r="USH205" s="145"/>
      <c r="USJ205" s="145"/>
      <c r="USK205" s="145"/>
      <c r="USM205" s="145"/>
      <c r="USP205" s="145"/>
      <c r="USS205" s="145"/>
      <c r="USV205" s="145"/>
      <c r="UTD205" s="145"/>
      <c r="UTI205" s="145"/>
      <c r="UTR205" s="145"/>
      <c r="UTU205" s="145"/>
      <c r="UUC205" s="145"/>
      <c r="UUY205" s="145"/>
      <c r="UUZ205" s="145"/>
      <c r="UVA205" s="145"/>
      <c r="UVB205" s="145"/>
      <c r="UVC205" s="145"/>
      <c r="UVD205" s="145"/>
      <c r="UVV205" s="145"/>
      <c r="UVW205" s="145"/>
      <c r="UVZ205" s="145"/>
      <c r="UWC205" s="145"/>
      <c r="UWE205" s="145"/>
      <c r="UWG205" s="145"/>
      <c r="UWJ205" s="145"/>
      <c r="UWM205" s="145"/>
      <c r="UWP205" s="145"/>
      <c r="UWS205" s="145"/>
      <c r="UWV205" s="145"/>
      <c r="UWY205" s="145"/>
      <c r="UXB205" s="145"/>
      <c r="UXE205" s="145"/>
      <c r="UXG205" s="145"/>
      <c r="UXT205" s="145"/>
      <c r="UXU205" s="145"/>
      <c r="UXV205" s="145"/>
      <c r="UXW205" s="145"/>
      <c r="UXX205" s="145"/>
      <c r="UXY205" s="145"/>
      <c r="UXZ205" s="145"/>
      <c r="UYA205" s="145"/>
      <c r="UYB205" s="145"/>
      <c r="UYC205" s="145"/>
      <c r="UYD205" s="145"/>
      <c r="UYE205" s="145"/>
      <c r="UYF205" s="145"/>
      <c r="UYG205" s="145"/>
      <c r="UYK205" s="145"/>
      <c r="UYM205" s="145"/>
      <c r="UYN205" s="145"/>
      <c r="UYO205" s="145"/>
      <c r="UYP205" s="145"/>
      <c r="UYS205" s="145"/>
      <c r="UYU205" s="145"/>
      <c r="UYV205" s="145"/>
      <c r="UYW205" s="145"/>
      <c r="UYX205" s="145"/>
      <c r="UYY205" s="145"/>
      <c r="UYZ205" s="145"/>
      <c r="UZA205" s="145"/>
      <c r="UZB205" s="145"/>
      <c r="UZC205" s="145"/>
      <c r="UZD205" s="145"/>
      <c r="UZE205" s="145"/>
      <c r="UZF205" s="145"/>
      <c r="UZG205" s="145"/>
      <c r="UZJ205" s="145"/>
      <c r="UZM205" s="145"/>
      <c r="UZP205" s="145"/>
      <c r="UZS205" s="145"/>
      <c r="UZV205" s="145"/>
      <c r="VAH205" s="145"/>
      <c r="VAK205" s="145"/>
      <c r="VAN205" s="145"/>
      <c r="VAQ205" s="145"/>
      <c r="VAZ205" s="145"/>
      <c r="VBF205" s="145"/>
      <c r="VBI205" s="145"/>
      <c r="VBL205" s="145"/>
      <c r="VBO205" s="145"/>
      <c r="VBU205" s="145"/>
      <c r="VBX205" s="145"/>
      <c r="VCD205" s="145"/>
      <c r="VCF205" s="145"/>
      <c r="VCG205" s="145"/>
      <c r="VCI205" s="145"/>
      <c r="VCL205" s="145"/>
      <c r="VCO205" s="145"/>
      <c r="VCR205" s="145"/>
      <c r="VCZ205" s="145"/>
      <c r="VDE205" s="145"/>
      <c r="VDN205" s="145"/>
      <c r="VDQ205" s="145"/>
      <c r="VDY205" s="145"/>
      <c r="VEU205" s="145"/>
      <c r="VEV205" s="145"/>
      <c r="VEW205" s="145"/>
      <c r="VEX205" s="145"/>
      <c r="VEY205" s="145"/>
      <c r="VEZ205" s="145"/>
      <c r="VFR205" s="145"/>
      <c r="VFS205" s="145"/>
      <c r="VFV205" s="145"/>
      <c r="VFY205" s="145"/>
      <c r="VGA205" s="145"/>
      <c r="VGC205" s="145"/>
      <c r="VGF205" s="145"/>
      <c r="VGI205" s="145"/>
      <c r="VGL205" s="145"/>
      <c r="VGO205" s="145"/>
      <c r="VGR205" s="145"/>
      <c r="VGU205" s="145"/>
      <c r="VGX205" s="145"/>
      <c r="VHA205" s="145"/>
      <c r="VHC205" s="145"/>
      <c r="VHP205" s="145"/>
      <c r="VHQ205" s="145"/>
      <c r="VHR205" s="145"/>
      <c r="VHS205" s="145"/>
      <c r="VHT205" s="145"/>
      <c r="VHU205" s="145"/>
      <c r="VHV205" s="145"/>
      <c r="VHW205" s="145"/>
      <c r="VHX205" s="145"/>
      <c r="VHY205" s="145"/>
      <c r="VHZ205" s="145"/>
      <c r="VIA205" s="145"/>
      <c r="VIB205" s="145"/>
      <c r="VIC205" s="145"/>
      <c r="VIG205" s="145"/>
      <c r="VII205" s="145"/>
      <c r="VIJ205" s="145"/>
      <c r="VIK205" s="145"/>
      <c r="VIL205" s="145"/>
      <c r="VIO205" s="145"/>
      <c r="VIQ205" s="145"/>
      <c r="VIR205" s="145"/>
      <c r="VIS205" s="145"/>
      <c r="VIT205" s="145"/>
      <c r="VIU205" s="145"/>
      <c r="VIV205" s="145"/>
      <c r="VIW205" s="145"/>
      <c r="VIX205" s="145"/>
      <c r="VIY205" s="145"/>
      <c r="VIZ205" s="145"/>
      <c r="VJA205" s="145"/>
      <c r="VJB205" s="145"/>
      <c r="VJC205" s="145"/>
      <c r="VJF205" s="145"/>
      <c r="VJI205" s="145"/>
      <c r="VJL205" s="145"/>
      <c r="VJO205" s="145"/>
      <c r="VJR205" s="145"/>
      <c r="VKD205" s="145"/>
      <c r="VKG205" s="145"/>
      <c r="VKJ205" s="145"/>
      <c r="VKM205" s="145"/>
      <c r="VKV205" s="145"/>
      <c r="VLB205" s="145"/>
      <c r="VLE205" s="145"/>
      <c r="VLH205" s="145"/>
      <c r="VLK205" s="145"/>
      <c r="VLQ205" s="145"/>
      <c r="VLT205" s="145"/>
      <c r="VLZ205" s="145"/>
      <c r="VMB205" s="145"/>
      <c r="VMC205" s="145"/>
      <c r="VME205" s="145"/>
      <c r="VMH205" s="145"/>
      <c r="VMK205" s="145"/>
      <c r="VMN205" s="145"/>
      <c r="VMV205" s="145"/>
      <c r="VNA205" s="145"/>
      <c r="VNJ205" s="145"/>
      <c r="VNM205" s="145"/>
      <c r="VNU205" s="145"/>
      <c r="VOQ205" s="145"/>
      <c r="VOR205" s="145"/>
      <c r="VOS205" s="145"/>
      <c r="VOT205" s="145"/>
      <c r="VOU205" s="145"/>
      <c r="VOV205" s="145"/>
      <c r="VPN205" s="145"/>
      <c r="VPO205" s="145"/>
      <c r="VPR205" s="145"/>
      <c r="VPU205" s="145"/>
      <c r="VPW205" s="145"/>
      <c r="VPY205" s="145"/>
      <c r="VQB205" s="145"/>
      <c r="VQE205" s="145"/>
      <c r="VQH205" s="145"/>
      <c r="VQK205" s="145"/>
      <c r="VQN205" s="145"/>
      <c r="VQQ205" s="145"/>
      <c r="VQT205" s="145"/>
      <c r="VQW205" s="145"/>
      <c r="VQY205" s="145"/>
      <c r="VRL205" s="145"/>
      <c r="VRM205" s="145"/>
      <c r="VRN205" s="145"/>
      <c r="VRO205" s="145"/>
      <c r="VRP205" s="145"/>
      <c r="VRQ205" s="145"/>
      <c r="VRR205" s="145"/>
      <c r="VRS205" s="145"/>
      <c r="VRT205" s="145"/>
      <c r="VRU205" s="145"/>
      <c r="VRV205" s="145"/>
      <c r="VRW205" s="145"/>
      <c r="VRX205" s="145"/>
      <c r="VRY205" s="145"/>
      <c r="VSC205" s="145"/>
      <c r="VSE205" s="145"/>
      <c r="VSF205" s="145"/>
      <c r="VSG205" s="145"/>
      <c r="VSH205" s="145"/>
      <c r="VSK205" s="145"/>
      <c r="VSM205" s="145"/>
      <c r="VSN205" s="145"/>
      <c r="VSO205" s="145"/>
      <c r="VSP205" s="145"/>
      <c r="VSQ205" s="145"/>
      <c r="VSR205" s="145"/>
      <c r="VSS205" s="145"/>
      <c r="VST205" s="145"/>
      <c r="VSU205" s="145"/>
      <c r="VSV205" s="145"/>
      <c r="VSW205" s="145"/>
      <c r="VSX205" s="145"/>
      <c r="VSY205" s="145"/>
      <c r="VTB205" s="145"/>
      <c r="VTE205" s="145"/>
      <c r="VTH205" s="145"/>
      <c r="VTK205" s="145"/>
      <c r="VTN205" s="145"/>
      <c r="VTZ205" s="145"/>
      <c r="VUC205" s="145"/>
      <c r="VUF205" s="145"/>
      <c r="VUI205" s="145"/>
      <c r="VUR205" s="145"/>
      <c r="VUX205" s="145"/>
      <c r="VVA205" s="145"/>
      <c r="VVD205" s="145"/>
      <c r="VVG205" s="145"/>
      <c r="VVM205" s="145"/>
      <c r="VVP205" s="145"/>
      <c r="VVV205" s="145"/>
      <c r="VVX205" s="145"/>
      <c r="VVY205" s="145"/>
      <c r="VWA205" s="145"/>
      <c r="VWD205" s="145"/>
      <c r="VWG205" s="145"/>
      <c r="VWJ205" s="145"/>
      <c r="VWR205" s="145"/>
      <c r="VWW205" s="145"/>
      <c r="VXF205" s="145"/>
      <c r="VXI205" s="145"/>
      <c r="VXQ205" s="145"/>
      <c r="VYM205" s="145"/>
      <c r="VYN205" s="145"/>
      <c r="VYO205" s="145"/>
      <c r="VYP205" s="145"/>
      <c r="VYQ205" s="145"/>
      <c r="VYR205" s="145"/>
      <c r="VZJ205" s="145"/>
      <c r="VZK205" s="145"/>
      <c r="VZN205" s="145"/>
      <c r="VZQ205" s="145"/>
      <c r="VZS205" s="145"/>
      <c r="VZU205" s="145"/>
      <c r="VZX205" s="145"/>
      <c r="WAA205" s="145"/>
      <c r="WAD205" s="145"/>
      <c r="WAG205" s="145"/>
      <c r="WAJ205" s="145"/>
      <c r="WAM205" s="145"/>
      <c r="WAP205" s="145"/>
      <c r="WAS205" s="145"/>
      <c r="WAU205" s="145"/>
      <c r="WBH205" s="145"/>
      <c r="WBI205" s="145"/>
      <c r="WBJ205" s="145"/>
      <c r="WBK205" s="145"/>
      <c r="WBL205" s="145"/>
      <c r="WBM205" s="145"/>
      <c r="WBN205" s="145"/>
      <c r="WBO205" s="145"/>
      <c r="WBP205" s="145"/>
      <c r="WBQ205" s="145"/>
      <c r="WBR205" s="145"/>
      <c r="WBS205" s="145"/>
      <c r="WBT205" s="145"/>
      <c r="WBU205" s="145"/>
      <c r="WBY205" s="145"/>
      <c r="WCA205" s="145"/>
      <c r="WCB205" s="145"/>
      <c r="WCC205" s="145"/>
      <c r="WCD205" s="145"/>
      <c r="WCG205" s="145"/>
      <c r="WCI205" s="145"/>
      <c r="WCJ205" s="145"/>
      <c r="WCK205" s="145"/>
      <c r="WCL205" s="145"/>
      <c r="WCM205" s="145"/>
      <c r="WCN205" s="145"/>
      <c r="WCO205" s="145"/>
      <c r="WCP205" s="145"/>
      <c r="WCQ205" s="145"/>
      <c r="WCR205" s="145"/>
      <c r="WCS205" s="145"/>
      <c r="WCT205" s="145"/>
      <c r="WCU205" s="145"/>
      <c r="WCX205" s="145"/>
      <c r="WDA205" s="145"/>
      <c r="WDD205" s="145"/>
      <c r="WDG205" s="145"/>
      <c r="WDJ205" s="145"/>
      <c r="WDV205" s="145"/>
      <c r="WDY205" s="145"/>
      <c r="WEB205" s="145"/>
      <c r="WEE205" s="145"/>
      <c r="WEN205" s="145"/>
      <c r="WET205" s="145"/>
      <c r="WEW205" s="145"/>
      <c r="WEZ205" s="145"/>
      <c r="WFC205" s="145"/>
      <c r="WFI205" s="145"/>
      <c r="WFL205" s="145"/>
      <c r="WFR205" s="145"/>
      <c r="WFT205" s="145"/>
      <c r="WFU205" s="145"/>
      <c r="WFW205" s="145"/>
      <c r="WFZ205" s="145"/>
      <c r="WGC205" s="145"/>
      <c r="WGF205" s="145"/>
      <c r="WGN205" s="145"/>
      <c r="WGS205" s="145"/>
      <c r="WHB205" s="145"/>
      <c r="WHE205" s="145"/>
      <c r="WHM205" s="145"/>
      <c r="WII205" s="145"/>
      <c r="WIJ205" s="145"/>
      <c r="WIK205" s="145"/>
      <c r="WIL205" s="145"/>
      <c r="WIM205" s="145"/>
      <c r="WIN205" s="145"/>
      <c r="WJF205" s="145"/>
      <c r="WJG205" s="145"/>
      <c r="WJJ205" s="145"/>
      <c r="WJM205" s="145"/>
      <c r="WJO205" s="145"/>
      <c r="WJQ205" s="145"/>
      <c r="WJT205" s="145"/>
      <c r="WJW205" s="145"/>
      <c r="WJZ205" s="145"/>
      <c r="WKC205" s="145"/>
      <c r="WKF205" s="145"/>
      <c r="WKI205" s="145"/>
      <c r="WKL205" s="145"/>
      <c r="WKO205" s="145"/>
      <c r="WKQ205" s="145"/>
      <c r="WLD205" s="145"/>
      <c r="WLE205" s="145"/>
      <c r="WLF205" s="145"/>
      <c r="WLG205" s="145"/>
      <c r="WLH205" s="145"/>
      <c r="WLI205" s="145"/>
      <c r="WLJ205" s="145"/>
      <c r="WLK205" s="145"/>
      <c r="WLL205" s="145"/>
      <c r="WLM205" s="145"/>
      <c r="WLN205" s="145"/>
      <c r="WLO205" s="145"/>
      <c r="WLP205" s="145"/>
      <c r="WLQ205" s="145"/>
      <c r="WLU205" s="145"/>
      <c r="WLW205" s="145"/>
      <c r="WLX205" s="145"/>
      <c r="WLY205" s="145"/>
      <c r="WLZ205" s="145"/>
      <c r="WMC205" s="145"/>
      <c r="WME205" s="145"/>
      <c r="WMF205" s="145"/>
      <c r="WMG205" s="145"/>
      <c r="WMH205" s="145"/>
      <c r="WMI205" s="145"/>
      <c r="WMJ205" s="145"/>
      <c r="WMK205" s="145"/>
      <c r="WML205" s="145"/>
      <c r="WMM205" s="145"/>
      <c r="WMN205" s="145"/>
      <c r="WMO205" s="145"/>
      <c r="WMP205" s="145"/>
      <c r="WMQ205" s="145"/>
      <c r="WMT205" s="145"/>
      <c r="WMW205" s="145"/>
      <c r="WMZ205" s="145"/>
      <c r="WNC205" s="145"/>
      <c r="WNF205" s="145"/>
      <c r="WNR205" s="145"/>
      <c r="WNU205" s="145"/>
      <c r="WNX205" s="145"/>
      <c r="WOA205" s="145"/>
      <c r="WOJ205" s="145"/>
      <c r="WOP205" s="145"/>
      <c r="WOS205" s="145"/>
      <c r="WOV205" s="145"/>
      <c r="WOY205" s="145"/>
      <c r="WPE205" s="145"/>
      <c r="WPH205" s="145"/>
      <c r="WPN205" s="145"/>
      <c r="WPP205" s="145"/>
      <c r="WPQ205" s="145"/>
      <c r="WPS205" s="145"/>
      <c r="WPV205" s="145"/>
      <c r="WPY205" s="145"/>
      <c r="WQB205" s="145"/>
      <c r="WQJ205" s="145"/>
      <c r="WQO205" s="145"/>
      <c r="WQX205" s="145"/>
      <c r="WRA205" s="145"/>
      <c r="WRI205" s="145"/>
      <c r="WSE205" s="145"/>
      <c r="WSF205" s="145"/>
      <c r="WSG205" s="145"/>
      <c r="WSH205" s="145"/>
      <c r="WSI205" s="145"/>
      <c r="WSJ205" s="145"/>
      <c r="WTB205" s="145"/>
      <c r="WTC205" s="145"/>
      <c r="WTF205" s="145"/>
      <c r="WTI205" s="145"/>
      <c r="WTK205" s="145"/>
      <c r="WTM205" s="145"/>
      <c r="WTP205" s="145"/>
      <c r="WTS205" s="145"/>
      <c r="WTV205" s="145"/>
      <c r="WTY205" s="145"/>
      <c r="WUB205" s="145"/>
      <c r="WUE205" s="145"/>
      <c r="WUH205" s="145"/>
      <c r="WUK205" s="145"/>
      <c r="WUM205" s="145"/>
      <c r="WUZ205" s="145"/>
      <c r="WVA205" s="145"/>
      <c r="WVB205" s="145"/>
      <c r="WVC205" s="145"/>
      <c r="WVD205" s="145"/>
      <c r="WVE205" s="145"/>
      <c r="WVF205" s="145"/>
      <c r="WVG205" s="145"/>
      <c r="WVH205" s="145"/>
      <c r="WVI205" s="145"/>
      <c r="WVJ205" s="145"/>
      <c r="WVK205" s="145"/>
      <c r="WVL205" s="145"/>
      <c r="WVM205" s="145"/>
      <c r="WVN205" s="145"/>
      <c r="WVO205" s="145"/>
      <c r="WVP205" s="145"/>
      <c r="WVQ205" s="145"/>
      <c r="WVR205" s="145"/>
      <c r="WVS205" s="145"/>
      <c r="WVT205" s="145"/>
      <c r="WVU205" s="145"/>
      <c r="WVV205" s="145"/>
      <c r="WVW205" s="145"/>
      <c r="WVX205" s="145"/>
      <c r="WVY205" s="145"/>
      <c r="WVZ205" s="145"/>
      <c r="WWA205" s="145"/>
      <c r="WWB205" s="145"/>
      <c r="WWC205" s="145"/>
      <c r="WWD205" s="145"/>
      <c r="WWE205" s="145"/>
      <c r="WWF205" s="145"/>
      <c r="WWG205" s="145"/>
      <c r="WWH205" s="145"/>
      <c r="WWI205" s="145"/>
      <c r="WWJ205" s="145"/>
      <c r="WWK205" s="145"/>
      <c r="WWL205" s="145"/>
      <c r="WWM205" s="145"/>
      <c r="WWN205" s="145"/>
      <c r="WWO205" s="145"/>
      <c r="WWP205" s="145"/>
      <c r="WWQ205" s="145"/>
      <c r="WWR205" s="145"/>
      <c r="WWS205" s="145"/>
      <c r="WWT205" s="145"/>
      <c r="WWU205" s="145"/>
      <c r="WWV205" s="145"/>
      <c r="WWW205" s="145"/>
      <c r="WWX205" s="145"/>
      <c r="WWY205" s="145"/>
      <c r="WWZ205" s="145"/>
      <c r="WXA205" s="145"/>
      <c r="WXB205" s="145"/>
      <c r="WXC205" s="145"/>
      <c r="WXD205" s="145"/>
      <c r="WXE205" s="145"/>
      <c r="WXF205" s="145"/>
      <c r="WXG205" s="145"/>
      <c r="WXH205" s="145"/>
      <c r="WXI205" s="145"/>
      <c r="WXJ205" s="145"/>
      <c r="WXK205" s="145"/>
      <c r="WXL205" s="145"/>
      <c r="WXM205" s="145"/>
      <c r="WXN205" s="145"/>
      <c r="WXO205" s="145"/>
      <c r="WXP205" s="145"/>
      <c r="WXQ205" s="145"/>
      <c r="WXR205" s="145"/>
      <c r="WXS205" s="145"/>
      <c r="WXT205" s="145"/>
      <c r="WXU205" s="145"/>
      <c r="WXV205" s="145"/>
      <c r="WXW205" s="145"/>
      <c r="WXX205" s="145"/>
      <c r="WXY205" s="145"/>
      <c r="WXZ205" s="145"/>
      <c r="WYA205" s="145"/>
      <c r="WYB205" s="145"/>
      <c r="WYC205" s="145"/>
      <c r="WYD205" s="145"/>
      <c r="WYE205" s="145"/>
      <c r="WYF205" s="145"/>
      <c r="WYG205" s="145"/>
      <c r="WYH205" s="145"/>
      <c r="WYI205" s="145"/>
      <c r="WYJ205" s="145"/>
      <c r="WYK205" s="145"/>
      <c r="WYL205" s="145"/>
      <c r="WYM205" s="145"/>
      <c r="WYN205" s="145"/>
      <c r="WYO205" s="145"/>
      <c r="WYP205" s="145"/>
      <c r="WYQ205" s="145"/>
      <c r="WYR205" s="145"/>
      <c r="WYS205" s="145"/>
      <c r="WYT205" s="145"/>
      <c r="WYU205" s="145"/>
      <c r="WYV205" s="145"/>
      <c r="WYW205" s="145"/>
      <c r="WYX205" s="145"/>
      <c r="WYY205" s="145"/>
      <c r="WYZ205" s="145"/>
      <c r="WZA205" s="145"/>
      <c r="WZB205" s="145"/>
      <c r="WZC205" s="145"/>
      <c r="WZD205" s="145"/>
      <c r="WZE205" s="145"/>
      <c r="WZF205" s="145"/>
      <c r="WZG205" s="145"/>
      <c r="WZH205" s="145"/>
      <c r="WZI205" s="145"/>
      <c r="WZJ205" s="145"/>
      <c r="WZK205" s="145"/>
      <c r="WZL205" s="145"/>
      <c r="WZM205" s="145"/>
      <c r="WZN205" s="145"/>
      <c r="WZO205" s="145"/>
      <c r="WZP205" s="145"/>
      <c r="WZQ205" s="145"/>
      <c r="WZR205" s="145"/>
      <c r="WZS205" s="145"/>
      <c r="WZT205" s="145"/>
      <c r="WZU205" s="145"/>
      <c r="WZV205" s="145"/>
      <c r="WZW205" s="145"/>
      <c r="WZX205" s="145"/>
      <c r="WZY205" s="145"/>
      <c r="WZZ205" s="145"/>
      <c r="XAA205" s="145"/>
      <c r="XAB205" s="145"/>
      <c r="XAC205" s="145"/>
      <c r="XAD205" s="145"/>
      <c r="XAE205" s="145"/>
      <c r="XAF205" s="145"/>
      <c r="XAG205" s="145"/>
      <c r="XAH205" s="145"/>
      <c r="XAI205" s="145"/>
      <c r="XAJ205" s="145"/>
      <c r="XAK205" s="145"/>
      <c r="XAL205" s="145"/>
      <c r="XAM205" s="145"/>
      <c r="XAN205" s="145"/>
      <c r="XAO205" s="145"/>
      <c r="XAP205" s="145"/>
      <c r="XAQ205" s="145"/>
      <c r="XAR205" s="145"/>
      <c r="XAS205" s="145"/>
      <c r="XAT205" s="145"/>
      <c r="XAU205" s="145"/>
      <c r="XAV205" s="145"/>
      <c r="XAW205" s="145"/>
      <c r="XAX205" s="145"/>
      <c r="XAY205" s="145"/>
      <c r="XAZ205" s="145"/>
      <c r="XBA205" s="145"/>
      <c r="XBB205" s="145"/>
      <c r="XBC205" s="145"/>
      <c r="XBD205" s="145"/>
      <c r="XBE205" s="145"/>
      <c r="XBF205" s="145"/>
      <c r="XBG205" s="145"/>
      <c r="XBH205" s="145"/>
      <c r="XBI205" s="145"/>
      <c r="XBJ205" s="145"/>
      <c r="XBK205" s="145"/>
      <c r="XBL205" s="145"/>
      <c r="XBM205" s="145"/>
      <c r="XBN205" s="145"/>
      <c r="XBO205" s="145"/>
      <c r="XBP205" s="145"/>
      <c r="XBQ205" s="145"/>
      <c r="XBR205" s="145"/>
      <c r="XBS205" s="145"/>
      <c r="XBT205" s="145"/>
      <c r="XBU205" s="145"/>
      <c r="XBV205" s="145"/>
      <c r="XBW205" s="145"/>
      <c r="XBX205" s="145"/>
      <c r="XBY205" s="145"/>
      <c r="XBZ205" s="145"/>
      <c r="XCA205" s="145"/>
      <c r="XCB205" s="145"/>
      <c r="XCC205" s="145"/>
      <c r="XCD205" s="145"/>
      <c r="XCE205" s="145"/>
      <c r="XCF205" s="145"/>
      <c r="XCG205" s="145"/>
      <c r="XCH205" s="145"/>
      <c r="XCI205" s="145"/>
      <c r="XCJ205" s="145"/>
      <c r="XCK205" s="145"/>
      <c r="XCL205" s="145"/>
      <c r="XCM205" s="145"/>
      <c r="XCN205" s="145"/>
      <c r="XCO205" s="145"/>
      <c r="XCP205" s="145"/>
      <c r="XCQ205" s="145"/>
      <c r="XCR205" s="145"/>
      <c r="XCS205" s="145"/>
      <c r="XCT205" s="145"/>
      <c r="XCU205" s="145"/>
      <c r="XCV205" s="145"/>
      <c r="XCW205" s="145"/>
      <c r="XCX205" s="145"/>
      <c r="XCY205" s="145"/>
      <c r="XCZ205" s="145"/>
      <c r="XDA205" s="145"/>
      <c r="XDB205" s="145"/>
      <c r="XDC205" s="145"/>
      <c r="XDD205" s="145"/>
      <c r="XDE205" s="145"/>
      <c r="XDF205" s="145"/>
      <c r="XDG205" s="145"/>
      <c r="XDH205" s="145"/>
      <c r="XDI205" s="145"/>
      <c r="XDJ205" s="145"/>
      <c r="XDK205" s="145"/>
      <c r="XDL205" s="145"/>
      <c r="XDM205" s="145"/>
      <c r="XDN205" s="145"/>
      <c r="XDO205" s="145"/>
      <c r="XDP205" s="145"/>
      <c r="XDQ205" s="145"/>
      <c r="XDR205" s="145"/>
      <c r="XDS205" s="145"/>
      <c r="XDT205" s="145"/>
      <c r="XDU205" s="145"/>
      <c r="XDV205" s="145"/>
      <c r="XDW205" s="145"/>
      <c r="XDX205" s="145"/>
      <c r="XDY205" s="145"/>
      <c r="XDZ205" s="145"/>
      <c r="XEA205" s="145"/>
      <c r="XEB205" s="145"/>
      <c r="XEC205" s="145"/>
      <c r="XED205" s="145"/>
      <c r="XEE205" s="145"/>
      <c r="XEF205" s="145"/>
      <c r="XEG205" s="145"/>
      <c r="XEH205" s="145"/>
      <c r="XEI205" s="145"/>
      <c r="XEJ205" s="145"/>
      <c r="XEK205" s="145"/>
      <c r="XEL205" s="145"/>
      <c r="XEM205" s="145"/>
      <c r="XEN205" s="145"/>
      <c r="XEO205" s="145"/>
      <c r="XEP205" s="145"/>
      <c r="XEQ205" s="145"/>
      <c r="XER205" s="145"/>
      <c r="XES205" s="145"/>
      <c r="XET205" s="145"/>
      <c r="XEU205" s="145"/>
      <c r="XEV205" s="145"/>
      <c r="XEW205" s="145"/>
      <c r="XEX205" s="145"/>
      <c r="XEY205" s="145"/>
      <c r="XEZ205" s="145"/>
      <c r="XFA205" s="145"/>
      <c r="XFB205" s="145"/>
      <c r="XFC205" s="145"/>
      <c r="XFD205" s="145"/>
    </row>
    <row r="206" spans="1:16384" s="45" customFormat="1" ht="20.25" hidden="1" customHeight="1">
      <c r="A206" s="12" t="s">
        <v>40</v>
      </c>
      <c r="B206" s="44" t="s">
        <v>329</v>
      </c>
      <c r="C206" s="132"/>
      <c r="D206" s="58"/>
      <c r="E206" s="60">
        <f t="shared" si="4"/>
        <v>0</v>
      </c>
    </row>
    <row r="207" spans="1:16384" s="45" customFormat="1" ht="22.7" customHeight="1">
      <c r="A207" s="148" t="s">
        <v>41</v>
      </c>
      <c r="B207" s="44" t="s">
        <v>325</v>
      </c>
      <c r="C207" s="177">
        <v>150</v>
      </c>
      <c r="D207" s="143">
        <f>IFERROR(VLOOKUP(A207,'23.12'!A207:C499,3,),)</f>
        <v>12000</v>
      </c>
      <c r="E207" s="144">
        <f t="shared" si="4"/>
        <v>1800000</v>
      </c>
      <c r="I207" s="145"/>
      <c r="K207" s="145"/>
      <c r="L207" s="145"/>
      <c r="M207" s="145"/>
      <c r="N207" s="145"/>
      <c r="Q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/>
      <c r="AE207" s="145"/>
      <c r="AH207" s="145"/>
      <c r="AK207" s="145"/>
      <c r="AN207" s="145"/>
      <c r="AQ207" s="145"/>
      <c r="AT207" s="145"/>
      <c r="BF207" s="145"/>
      <c r="BI207" s="145"/>
      <c r="BL207" s="145"/>
      <c r="BO207" s="145"/>
      <c r="BX207" s="145"/>
      <c r="CD207" s="145"/>
      <c r="CG207" s="145"/>
      <c r="CJ207" s="145"/>
      <c r="CM207" s="145"/>
      <c r="CS207" s="145"/>
      <c r="CV207" s="145"/>
      <c r="DB207" s="145"/>
      <c r="DD207" s="145"/>
      <c r="DE207" s="145"/>
      <c r="DG207" s="145"/>
      <c r="DJ207" s="145"/>
      <c r="DM207" s="145"/>
      <c r="DP207" s="145"/>
      <c r="DX207" s="145"/>
      <c r="EC207" s="145"/>
      <c r="EL207" s="145"/>
      <c r="EO207" s="145"/>
      <c r="EW207" s="145"/>
      <c r="FS207" s="145"/>
      <c r="FT207" s="145"/>
      <c r="FU207" s="145"/>
      <c r="FV207" s="145"/>
      <c r="FW207" s="145"/>
      <c r="FX207" s="145"/>
      <c r="GP207" s="145"/>
      <c r="GQ207" s="145"/>
      <c r="GT207" s="145"/>
      <c r="GW207" s="145"/>
      <c r="GY207" s="145"/>
      <c r="HA207" s="145"/>
      <c r="HD207" s="145"/>
      <c r="HG207" s="145"/>
      <c r="HJ207" s="145"/>
      <c r="HM207" s="145"/>
      <c r="HP207" s="145"/>
      <c r="HS207" s="145"/>
      <c r="HV207" s="145"/>
      <c r="HY207" s="145"/>
      <c r="IA207" s="145"/>
      <c r="IN207" s="145"/>
      <c r="IO207" s="145"/>
      <c r="IP207" s="145"/>
      <c r="IQ207" s="145"/>
      <c r="IR207" s="145"/>
      <c r="IS207" s="145"/>
      <c r="IT207" s="145"/>
      <c r="IU207" s="145"/>
      <c r="IV207" s="145"/>
      <c r="IW207" s="145"/>
      <c r="IX207" s="145"/>
      <c r="IY207" s="145"/>
      <c r="IZ207" s="145"/>
      <c r="JA207" s="145"/>
      <c r="JE207" s="145"/>
      <c r="JG207" s="145"/>
      <c r="JH207" s="145"/>
      <c r="JI207" s="145"/>
      <c r="JJ207" s="145"/>
      <c r="JM207" s="145"/>
      <c r="JO207" s="145"/>
      <c r="JP207" s="145"/>
      <c r="JQ207" s="145"/>
      <c r="JR207" s="145"/>
      <c r="JS207" s="145"/>
      <c r="JT207" s="145"/>
      <c r="JU207" s="145"/>
      <c r="JV207" s="145"/>
      <c r="JW207" s="145"/>
      <c r="JX207" s="145"/>
      <c r="JY207" s="145"/>
      <c r="JZ207" s="145"/>
      <c r="KA207" s="145"/>
      <c r="KD207" s="145"/>
      <c r="KG207" s="145"/>
      <c r="KJ207" s="145"/>
      <c r="KM207" s="145"/>
      <c r="KP207" s="145"/>
      <c r="LB207" s="145"/>
      <c r="LE207" s="145"/>
      <c r="LH207" s="145"/>
      <c r="LK207" s="145"/>
      <c r="LT207" s="145"/>
      <c r="LZ207" s="145"/>
      <c r="MC207" s="145"/>
      <c r="MF207" s="145"/>
      <c r="MI207" s="145"/>
      <c r="MO207" s="145"/>
      <c r="MR207" s="145"/>
      <c r="MX207" s="145"/>
      <c r="MZ207" s="145"/>
      <c r="NA207" s="145"/>
      <c r="NC207" s="145"/>
      <c r="NF207" s="145"/>
      <c r="NI207" s="145"/>
      <c r="NL207" s="145"/>
      <c r="NT207" s="145"/>
      <c r="NY207" s="145"/>
      <c r="OH207" s="145"/>
      <c r="OK207" s="145"/>
      <c r="OS207" s="145"/>
      <c r="PO207" s="145"/>
      <c r="PP207" s="145"/>
      <c r="PQ207" s="145"/>
      <c r="PR207" s="145"/>
      <c r="PS207" s="145"/>
      <c r="PT207" s="145"/>
      <c r="QL207" s="145"/>
      <c r="QM207" s="145"/>
      <c r="QP207" s="145"/>
      <c r="QS207" s="145"/>
      <c r="QU207" s="145"/>
      <c r="QW207" s="145"/>
      <c r="QZ207" s="145"/>
      <c r="RC207" s="145"/>
      <c r="RF207" s="145"/>
      <c r="RI207" s="145"/>
      <c r="RL207" s="145"/>
      <c r="RO207" s="145"/>
      <c r="RR207" s="145"/>
      <c r="RU207" s="145"/>
      <c r="RW207" s="145"/>
      <c r="SJ207" s="145"/>
      <c r="SK207" s="145"/>
      <c r="SL207" s="145"/>
      <c r="SM207" s="145"/>
      <c r="SN207" s="145"/>
      <c r="SO207" s="145"/>
      <c r="SP207" s="145"/>
      <c r="SQ207" s="145"/>
      <c r="SR207" s="145"/>
      <c r="SS207" s="145"/>
      <c r="ST207" s="145"/>
      <c r="SU207" s="145"/>
      <c r="SV207" s="145"/>
      <c r="SW207" s="145"/>
      <c r="TA207" s="145"/>
      <c r="TC207" s="145"/>
      <c r="TD207" s="145"/>
      <c r="TE207" s="145"/>
      <c r="TF207" s="145"/>
      <c r="TI207" s="145"/>
      <c r="TK207" s="145"/>
      <c r="TL207" s="145"/>
      <c r="TM207" s="145"/>
      <c r="TN207" s="145"/>
      <c r="TO207" s="145"/>
      <c r="TP207" s="145"/>
      <c r="TQ207" s="145"/>
      <c r="TR207" s="145"/>
      <c r="TS207" s="145"/>
      <c r="TT207" s="145"/>
      <c r="TU207" s="145"/>
      <c r="TV207" s="145"/>
      <c r="TW207" s="145"/>
      <c r="TZ207" s="145"/>
      <c r="UC207" s="145"/>
      <c r="UF207" s="145"/>
      <c r="UI207" s="145"/>
      <c r="UL207" s="145"/>
      <c r="UX207" s="145"/>
      <c r="VA207" s="145"/>
      <c r="VD207" s="145"/>
      <c r="VG207" s="145"/>
      <c r="VP207" s="145"/>
      <c r="VV207" s="145"/>
      <c r="VY207" s="145"/>
      <c r="WB207" s="145"/>
      <c r="WE207" s="145"/>
      <c r="WK207" s="145"/>
      <c r="WN207" s="145"/>
      <c r="WT207" s="145"/>
      <c r="WV207" s="145"/>
      <c r="WW207" s="145"/>
      <c r="WY207" s="145"/>
      <c r="XB207" s="145"/>
      <c r="XE207" s="145"/>
      <c r="XH207" s="145"/>
      <c r="XP207" s="145"/>
      <c r="XU207" s="145"/>
      <c r="YD207" s="145"/>
      <c r="YG207" s="145"/>
      <c r="YO207" s="145"/>
      <c r="ZK207" s="145"/>
      <c r="ZL207" s="145"/>
      <c r="ZM207" s="145"/>
      <c r="ZN207" s="145"/>
      <c r="ZO207" s="145"/>
      <c r="ZP207" s="145"/>
      <c r="AAH207" s="145"/>
      <c r="AAI207" s="145"/>
      <c r="AAL207" s="145"/>
      <c r="AAO207" s="145"/>
      <c r="AAQ207" s="145"/>
      <c r="AAS207" s="145"/>
      <c r="AAV207" s="145"/>
      <c r="AAY207" s="145"/>
      <c r="ABB207" s="145"/>
      <c r="ABE207" s="145"/>
      <c r="ABH207" s="145"/>
      <c r="ABK207" s="145"/>
      <c r="ABN207" s="145"/>
      <c r="ABQ207" s="145"/>
      <c r="ABS207" s="145"/>
      <c r="ACF207" s="145"/>
      <c r="ACG207" s="145"/>
      <c r="ACH207" s="145"/>
      <c r="ACI207" s="145"/>
      <c r="ACJ207" s="145"/>
      <c r="ACK207" s="145"/>
      <c r="ACL207" s="145"/>
      <c r="ACM207" s="145"/>
      <c r="ACN207" s="145"/>
      <c r="ACO207" s="145"/>
      <c r="ACP207" s="145"/>
      <c r="ACQ207" s="145"/>
      <c r="ACR207" s="145"/>
      <c r="ACS207" s="145"/>
      <c r="ACW207" s="145"/>
      <c r="ACY207" s="145"/>
      <c r="ACZ207" s="145"/>
      <c r="ADA207" s="145"/>
      <c r="ADB207" s="145"/>
      <c r="ADE207" s="145"/>
      <c r="ADG207" s="145"/>
      <c r="ADH207" s="145"/>
      <c r="ADI207" s="145"/>
      <c r="ADJ207" s="145"/>
      <c r="ADK207" s="145"/>
      <c r="ADL207" s="145"/>
      <c r="ADM207" s="145"/>
      <c r="ADN207" s="145"/>
      <c r="ADO207" s="145"/>
      <c r="ADP207" s="145"/>
      <c r="ADQ207" s="145"/>
      <c r="ADR207" s="145"/>
      <c r="ADS207" s="145"/>
      <c r="ADV207" s="145"/>
      <c r="ADY207" s="145"/>
      <c r="AEB207" s="145"/>
      <c r="AEE207" s="145"/>
      <c r="AEH207" s="145"/>
      <c r="AET207" s="145"/>
      <c r="AEW207" s="145"/>
      <c r="AEZ207" s="145"/>
      <c r="AFC207" s="145"/>
      <c r="AFL207" s="145"/>
      <c r="AFR207" s="145"/>
      <c r="AFU207" s="145"/>
      <c r="AFX207" s="145"/>
      <c r="AGA207" s="145"/>
      <c r="AGG207" s="145"/>
      <c r="AGJ207" s="145"/>
      <c r="AGP207" s="145"/>
      <c r="AGR207" s="145"/>
      <c r="AGS207" s="145"/>
      <c r="AGU207" s="145"/>
      <c r="AGX207" s="145"/>
      <c r="AHA207" s="145"/>
      <c r="AHD207" s="145"/>
      <c r="AHL207" s="145"/>
      <c r="AHQ207" s="145"/>
      <c r="AHZ207" s="145"/>
      <c r="AIC207" s="145"/>
      <c r="AIK207" s="145"/>
      <c r="AJG207" s="145"/>
      <c r="AJH207" s="145"/>
      <c r="AJI207" s="145"/>
      <c r="AJJ207" s="145"/>
      <c r="AJK207" s="145"/>
      <c r="AJL207" s="145"/>
      <c r="AKD207" s="145"/>
      <c r="AKE207" s="145"/>
      <c r="AKH207" s="145"/>
      <c r="AKK207" s="145"/>
      <c r="AKM207" s="145"/>
      <c r="AKO207" s="145"/>
      <c r="AKR207" s="145"/>
      <c r="AKU207" s="145"/>
      <c r="AKX207" s="145"/>
      <c r="ALA207" s="145"/>
      <c r="ALD207" s="145"/>
      <c r="ALG207" s="145"/>
      <c r="ALJ207" s="145"/>
      <c r="ALM207" s="145"/>
      <c r="ALO207" s="145"/>
      <c r="AMB207" s="145"/>
      <c r="AMC207" s="145"/>
      <c r="AMD207" s="145"/>
      <c r="AME207" s="145"/>
      <c r="AMF207" s="145"/>
      <c r="AMG207" s="145"/>
      <c r="AMH207" s="145"/>
      <c r="AMI207" s="145"/>
      <c r="AMJ207" s="145"/>
      <c r="AMK207" s="145"/>
      <c r="AML207" s="145"/>
      <c r="AMM207" s="145"/>
      <c r="AMN207" s="145"/>
      <c r="AMO207" s="145"/>
      <c r="AMS207" s="145"/>
      <c r="AMU207" s="145"/>
      <c r="AMV207" s="145"/>
      <c r="AMW207" s="145"/>
      <c r="AMX207" s="145"/>
      <c r="ANA207" s="145"/>
      <c r="ANC207" s="145"/>
      <c r="AND207" s="145"/>
      <c r="ANE207" s="145"/>
      <c r="ANF207" s="145"/>
      <c r="ANG207" s="145"/>
      <c r="ANH207" s="145"/>
      <c r="ANI207" s="145"/>
      <c r="ANJ207" s="145"/>
      <c r="ANK207" s="145"/>
      <c r="ANL207" s="145"/>
      <c r="ANM207" s="145"/>
      <c r="ANN207" s="145"/>
      <c r="ANO207" s="145"/>
      <c r="ANR207" s="145"/>
      <c r="ANU207" s="145"/>
      <c r="ANX207" s="145"/>
      <c r="AOA207" s="145"/>
      <c r="AOD207" s="145"/>
      <c r="AOP207" s="145"/>
      <c r="AOS207" s="145"/>
      <c r="AOV207" s="145"/>
      <c r="AOY207" s="145"/>
      <c r="APH207" s="145"/>
      <c r="APN207" s="145"/>
      <c r="APQ207" s="145"/>
      <c r="APT207" s="145"/>
      <c r="APW207" s="145"/>
      <c r="AQC207" s="145"/>
      <c r="AQF207" s="145"/>
      <c r="AQL207" s="145"/>
      <c r="AQN207" s="145"/>
      <c r="AQO207" s="145"/>
      <c r="AQQ207" s="145"/>
      <c r="AQT207" s="145"/>
      <c r="AQW207" s="145"/>
      <c r="AQZ207" s="145"/>
      <c r="ARH207" s="145"/>
      <c r="ARM207" s="145"/>
      <c r="ARV207" s="145"/>
      <c r="ARY207" s="145"/>
      <c r="ASG207" s="145"/>
      <c r="ATC207" s="145"/>
      <c r="ATD207" s="145"/>
      <c r="ATE207" s="145"/>
      <c r="ATF207" s="145"/>
      <c r="ATG207" s="145"/>
      <c r="ATH207" s="145"/>
      <c r="ATZ207" s="145"/>
      <c r="AUA207" s="145"/>
      <c r="AUD207" s="145"/>
      <c r="AUG207" s="145"/>
      <c r="AUI207" s="145"/>
      <c r="AUK207" s="145"/>
      <c r="AUN207" s="145"/>
      <c r="AUQ207" s="145"/>
      <c r="AUT207" s="145"/>
      <c r="AUW207" s="145"/>
      <c r="AUZ207" s="145"/>
      <c r="AVC207" s="145"/>
      <c r="AVF207" s="145"/>
      <c r="AVI207" s="145"/>
      <c r="AVK207" s="145"/>
      <c r="AVX207" s="145"/>
      <c r="AVY207" s="145"/>
      <c r="AVZ207" s="145"/>
      <c r="AWA207" s="145"/>
      <c r="AWB207" s="145"/>
      <c r="AWC207" s="145"/>
      <c r="AWD207" s="145"/>
      <c r="AWE207" s="145"/>
      <c r="AWF207" s="145"/>
      <c r="AWG207" s="145"/>
      <c r="AWH207" s="145"/>
      <c r="AWI207" s="145"/>
      <c r="AWJ207" s="145"/>
      <c r="AWK207" s="145"/>
      <c r="AWO207" s="145"/>
      <c r="AWQ207" s="145"/>
      <c r="AWR207" s="145"/>
      <c r="AWS207" s="145"/>
      <c r="AWT207" s="145"/>
      <c r="AWW207" s="145"/>
      <c r="AWY207" s="145"/>
      <c r="AWZ207" s="145"/>
      <c r="AXA207" s="145"/>
      <c r="AXB207" s="145"/>
      <c r="AXC207" s="145"/>
      <c r="AXD207" s="145"/>
      <c r="AXE207" s="145"/>
      <c r="AXF207" s="145"/>
      <c r="AXG207" s="145"/>
      <c r="AXH207" s="145"/>
      <c r="AXI207" s="145"/>
      <c r="AXJ207" s="145"/>
      <c r="AXK207" s="145"/>
      <c r="AXN207" s="145"/>
      <c r="AXQ207" s="145"/>
      <c r="AXT207" s="145"/>
      <c r="AXW207" s="145"/>
      <c r="AXZ207" s="145"/>
      <c r="AYL207" s="145"/>
      <c r="AYO207" s="145"/>
      <c r="AYR207" s="145"/>
      <c r="AYU207" s="145"/>
      <c r="AZD207" s="145"/>
      <c r="AZJ207" s="145"/>
      <c r="AZM207" s="145"/>
      <c r="AZP207" s="145"/>
      <c r="AZS207" s="145"/>
      <c r="AZY207" s="145"/>
      <c r="BAB207" s="145"/>
      <c r="BAH207" s="145"/>
      <c r="BAJ207" s="145"/>
      <c r="BAK207" s="145"/>
      <c r="BAM207" s="145"/>
      <c r="BAP207" s="145"/>
      <c r="BAS207" s="145"/>
      <c r="BAV207" s="145"/>
      <c r="BBD207" s="145"/>
      <c r="BBI207" s="145"/>
      <c r="BBR207" s="145"/>
      <c r="BBU207" s="145"/>
      <c r="BCC207" s="145"/>
      <c r="BCY207" s="145"/>
      <c r="BCZ207" s="145"/>
      <c r="BDA207" s="145"/>
      <c r="BDB207" s="145"/>
      <c r="BDC207" s="145"/>
      <c r="BDD207" s="145"/>
      <c r="BDV207" s="145"/>
      <c r="BDW207" s="145"/>
      <c r="BDZ207" s="145"/>
      <c r="BEC207" s="145"/>
      <c r="BEE207" s="145"/>
      <c r="BEG207" s="145"/>
      <c r="BEJ207" s="145"/>
      <c r="BEM207" s="145"/>
      <c r="BEP207" s="145"/>
      <c r="BES207" s="145"/>
      <c r="BEV207" s="145"/>
      <c r="BEY207" s="145"/>
      <c r="BFB207" s="145"/>
      <c r="BFE207" s="145"/>
      <c r="BFG207" s="145"/>
      <c r="BFT207" s="145"/>
      <c r="BFU207" s="145"/>
      <c r="BFV207" s="145"/>
      <c r="BFW207" s="145"/>
      <c r="BFX207" s="145"/>
      <c r="BFY207" s="145"/>
      <c r="BFZ207" s="145"/>
      <c r="BGA207" s="145"/>
      <c r="BGB207" s="145"/>
      <c r="BGC207" s="145"/>
      <c r="BGD207" s="145"/>
      <c r="BGE207" s="145"/>
      <c r="BGF207" s="145"/>
      <c r="BGG207" s="145"/>
      <c r="BGK207" s="145"/>
      <c r="BGM207" s="145"/>
      <c r="BGN207" s="145"/>
      <c r="BGO207" s="145"/>
      <c r="BGP207" s="145"/>
      <c r="BGS207" s="145"/>
      <c r="BGU207" s="145"/>
      <c r="BGV207" s="145"/>
      <c r="BGW207" s="145"/>
      <c r="BGX207" s="145"/>
      <c r="BGY207" s="145"/>
      <c r="BGZ207" s="145"/>
      <c r="BHA207" s="145"/>
      <c r="BHB207" s="145"/>
      <c r="BHC207" s="145"/>
      <c r="BHD207" s="145"/>
      <c r="BHE207" s="145"/>
      <c r="BHF207" s="145"/>
      <c r="BHG207" s="145"/>
      <c r="BHJ207" s="145"/>
      <c r="BHM207" s="145"/>
      <c r="BHP207" s="145"/>
      <c r="BHS207" s="145"/>
      <c r="BHV207" s="145"/>
      <c r="BIH207" s="145"/>
      <c r="BIK207" s="145"/>
      <c r="BIN207" s="145"/>
      <c r="BIQ207" s="145"/>
      <c r="BIZ207" s="145"/>
      <c r="BJF207" s="145"/>
      <c r="BJI207" s="145"/>
      <c r="BJL207" s="145"/>
      <c r="BJO207" s="145"/>
      <c r="BJU207" s="145"/>
      <c r="BJX207" s="145"/>
      <c r="BKD207" s="145"/>
      <c r="BKF207" s="145"/>
      <c r="BKG207" s="145"/>
      <c r="BKI207" s="145"/>
      <c r="BKL207" s="145"/>
      <c r="BKO207" s="145"/>
      <c r="BKR207" s="145"/>
      <c r="BKZ207" s="145"/>
      <c r="BLE207" s="145"/>
      <c r="BLN207" s="145"/>
      <c r="BLQ207" s="145"/>
      <c r="BLY207" s="145"/>
      <c r="BMU207" s="145"/>
      <c r="BMV207" s="145"/>
      <c r="BMW207" s="145"/>
      <c r="BMX207" s="145"/>
      <c r="BMY207" s="145"/>
      <c r="BMZ207" s="145"/>
      <c r="BNR207" s="145"/>
      <c r="BNS207" s="145"/>
      <c r="BNV207" s="145"/>
      <c r="BNY207" s="145"/>
      <c r="BOA207" s="145"/>
      <c r="BOC207" s="145"/>
      <c r="BOF207" s="145"/>
      <c r="BOI207" s="145"/>
      <c r="BOL207" s="145"/>
      <c r="BOO207" s="145"/>
      <c r="BOR207" s="145"/>
      <c r="BOU207" s="145"/>
      <c r="BOX207" s="145"/>
      <c r="BPA207" s="145"/>
      <c r="BPC207" s="145"/>
      <c r="BPP207" s="145"/>
      <c r="BPQ207" s="145"/>
      <c r="BPR207" s="145"/>
      <c r="BPS207" s="145"/>
      <c r="BPT207" s="145"/>
      <c r="BPU207" s="145"/>
      <c r="BPV207" s="145"/>
      <c r="BPW207" s="145"/>
      <c r="BPX207" s="145"/>
      <c r="BPY207" s="145"/>
      <c r="BPZ207" s="145"/>
      <c r="BQA207" s="145"/>
      <c r="BQB207" s="145"/>
      <c r="BQC207" s="145"/>
      <c r="BQG207" s="145"/>
      <c r="BQI207" s="145"/>
      <c r="BQJ207" s="145"/>
      <c r="BQK207" s="145"/>
      <c r="BQL207" s="145"/>
      <c r="BQO207" s="145"/>
      <c r="BQQ207" s="145"/>
      <c r="BQR207" s="145"/>
      <c r="BQS207" s="145"/>
      <c r="BQT207" s="145"/>
      <c r="BQU207" s="145"/>
      <c r="BQV207" s="145"/>
      <c r="BQW207" s="145"/>
      <c r="BQX207" s="145"/>
      <c r="BQY207" s="145"/>
      <c r="BQZ207" s="145"/>
      <c r="BRA207" s="145"/>
      <c r="BRB207" s="145"/>
      <c r="BRC207" s="145"/>
      <c r="BRF207" s="145"/>
      <c r="BRI207" s="145"/>
      <c r="BRL207" s="145"/>
      <c r="BRO207" s="145"/>
      <c r="BRR207" s="145"/>
      <c r="BSD207" s="145"/>
      <c r="BSG207" s="145"/>
      <c r="BSJ207" s="145"/>
      <c r="BSM207" s="145"/>
      <c r="BSV207" s="145"/>
      <c r="BTB207" s="145"/>
      <c r="BTE207" s="145"/>
      <c r="BTH207" s="145"/>
      <c r="BTK207" s="145"/>
      <c r="BTQ207" s="145"/>
      <c r="BTT207" s="145"/>
      <c r="BTZ207" s="145"/>
      <c r="BUB207" s="145"/>
      <c r="BUC207" s="145"/>
      <c r="BUE207" s="145"/>
      <c r="BUH207" s="145"/>
      <c r="BUK207" s="145"/>
      <c r="BUN207" s="145"/>
      <c r="BUV207" s="145"/>
      <c r="BVA207" s="145"/>
      <c r="BVJ207" s="145"/>
      <c r="BVM207" s="145"/>
      <c r="BVU207" s="145"/>
      <c r="BWQ207" s="145"/>
      <c r="BWR207" s="145"/>
      <c r="BWS207" s="145"/>
      <c r="BWT207" s="145"/>
      <c r="BWU207" s="145"/>
      <c r="BWV207" s="145"/>
      <c r="BXN207" s="145"/>
      <c r="BXO207" s="145"/>
      <c r="BXR207" s="145"/>
      <c r="BXU207" s="145"/>
      <c r="BXW207" s="145"/>
      <c r="BXY207" s="145"/>
      <c r="BYB207" s="145"/>
      <c r="BYE207" s="145"/>
      <c r="BYH207" s="145"/>
      <c r="BYK207" s="145"/>
      <c r="BYN207" s="145"/>
      <c r="BYQ207" s="145"/>
      <c r="BYT207" s="145"/>
      <c r="BYW207" s="145"/>
      <c r="BYY207" s="145"/>
      <c r="BZL207" s="145"/>
      <c r="BZM207" s="145"/>
      <c r="BZN207" s="145"/>
      <c r="BZO207" s="145"/>
      <c r="BZP207" s="145"/>
      <c r="BZQ207" s="145"/>
      <c r="BZR207" s="145"/>
      <c r="BZS207" s="145"/>
      <c r="BZT207" s="145"/>
      <c r="BZU207" s="145"/>
      <c r="BZV207" s="145"/>
      <c r="BZW207" s="145"/>
      <c r="BZX207" s="145"/>
      <c r="BZY207" s="145"/>
      <c r="CAC207" s="145"/>
      <c r="CAE207" s="145"/>
      <c r="CAF207" s="145"/>
      <c r="CAG207" s="145"/>
      <c r="CAH207" s="145"/>
      <c r="CAK207" s="145"/>
      <c r="CAM207" s="145"/>
      <c r="CAN207" s="145"/>
      <c r="CAO207" s="145"/>
      <c r="CAP207" s="145"/>
      <c r="CAQ207" s="145"/>
      <c r="CAR207" s="145"/>
      <c r="CAS207" s="145"/>
      <c r="CAT207" s="145"/>
      <c r="CAU207" s="145"/>
      <c r="CAV207" s="145"/>
      <c r="CAW207" s="145"/>
      <c r="CAX207" s="145"/>
      <c r="CAY207" s="145"/>
      <c r="CBB207" s="145"/>
      <c r="CBE207" s="145"/>
      <c r="CBH207" s="145"/>
      <c r="CBK207" s="145"/>
      <c r="CBN207" s="145"/>
      <c r="CBZ207" s="145"/>
      <c r="CCC207" s="145"/>
      <c r="CCF207" s="145"/>
      <c r="CCI207" s="145"/>
      <c r="CCR207" s="145"/>
      <c r="CCX207" s="145"/>
      <c r="CDA207" s="145"/>
      <c r="CDD207" s="145"/>
      <c r="CDG207" s="145"/>
      <c r="CDM207" s="145"/>
      <c r="CDP207" s="145"/>
      <c r="CDV207" s="145"/>
      <c r="CDX207" s="145"/>
      <c r="CDY207" s="145"/>
      <c r="CEA207" s="145"/>
      <c r="CED207" s="145"/>
      <c r="CEG207" s="145"/>
      <c r="CEJ207" s="145"/>
      <c r="CER207" s="145"/>
      <c r="CEW207" s="145"/>
      <c r="CFF207" s="145"/>
      <c r="CFI207" s="145"/>
      <c r="CFQ207" s="145"/>
      <c r="CGM207" s="145"/>
      <c r="CGN207" s="145"/>
      <c r="CGO207" s="145"/>
      <c r="CGP207" s="145"/>
      <c r="CGQ207" s="145"/>
      <c r="CGR207" s="145"/>
      <c r="CHJ207" s="145"/>
      <c r="CHK207" s="145"/>
      <c r="CHN207" s="145"/>
      <c r="CHQ207" s="145"/>
      <c r="CHS207" s="145"/>
      <c r="CHU207" s="145"/>
      <c r="CHX207" s="145"/>
      <c r="CIA207" s="145"/>
      <c r="CID207" s="145"/>
      <c r="CIG207" s="145"/>
      <c r="CIJ207" s="145"/>
      <c r="CIM207" s="145"/>
      <c r="CIP207" s="145"/>
      <c r="CIS207" s="145"/>
      <c r="CIU207" s="145"/>
      <c r="CJH207" s="145"/>
      <c r="CJI207" s="145"/>
      <c r="CJJ207" s="145"/>
      <c r="CJK207" s="145"/>
      <c r="CJL207" s="145"/>
      <c r="CJM207" s="145"/>
      <c r="CJN207" s="145"/>
      <c r="CJO207" s="145"/>
      <c r="CJP207" s="145"/>
      <c r="CJQ207" s="145"/>
      <c r="CJR207" s="145"/>
      <c r="CJS207" s="145"/>
      <c r="CJT207" s="145"/>
      <c r="CJU207" s="145"/>
      <c r="CJY207" s="145"/>
      <c r="CKA207" s="145"/>
      <c r="CKB207" s="145"/>
      <c r="CKC207" s="145"/>
      <c r="CKD207" s="145"/>
      <c r="CKG207" s="145"/>
      <c r="CKI207" s="145"/>
      <c r="CKJ207" s="145"/>
      <c r="CKK207" s="145"/>
      <c r="CKL207" s="145"/>
      <c r="CKM207" s="145"/>
      <c r="CKN207" s="145"/>
      <c r="CKO207" s="145"/>
      <c r="CKP207" s="145"/>
      <c r="CKQ207" s="145"/>
      <c r="CKR207" s="145"/>
      <c r="CKS207" s="145"/>
      <c r="CKT207" s="145"/>
      <c r="CKU207" s="145"/>
      <c r="CKX207" s="145"/>
      <c r="CLA207" s="145"/>
      <c r="CLD207" s="145"/>
      <c r="CLG207" s="145"/>
      <c r="CLJ207" s="145"/>
      <c r="CLV207" s="145"/>
      <c r="CLY207" s="145"/>
      <c r="CMB207" s="145"/>
      <c r="CME207" s="145"/>
      <c r="CMN207" s="145"/>
      <c r="CMT207" s="145"/>
      <c r="CMW207" s="145"/>
      <c r="CMZ207" s="145"/>
      <c r="CNC207" s="145"/>
      <c r="CNI207" s="145"/>
      <c r="CNL207" s="145"/>
      <c r="CNR207" s="145"/>
      <c r="CNT207" s="145"/>
      <c r="CNU207" s="145"/>
      <c r="CNW207" s="145"/>
      <c r="CNZ207" s="145"/>
      <c r="COC207" s="145"/>
      <c r="COF207" s="145"/>
      <c r="CON207" s="145"/>
      <c r="COS207" s="145"/>
      <c r="CPB207" s="145"/>
      <c r="CPE207" s="145"/>
      <c r="CPM207" s="145"/>
      <c r="CQI207" s="145"/>
      <c r="CQJ207" s="145"/>
      <c r="CQK207" s="145"/>
      <c r="CQL207" s="145"/>
      <c r="CQM207" s="145"/>
      <c r="CQN207" s="145"/>
      <c r="CRF207" s="145"/>
      <c r="CRG207" s="145"/>
      <c r="CRJ207" s="145"/>
      <c r="CRM207" s="145"/>
      <c r="CRO207" s="145"/>
      <c r="CRQ207" s="145"/>
      <c r="CRT207" s="145"/>
      <c r="CRW207" s="145"/>
      <c r="CRZ207" s="145"/>
      <c r="CSC207" s="145"/>
      <c r="CSF207" s="145"/>
      <c r="CSI207" s="145"/>
      <c r="CSL207" s="145"/>
      <c r="CSO207" s="145"/>
      <c r="CSQ207" s="145"/>
      <c r="CTD207" s="145"/>
      <c r="CTE207" s="145"/>
      <c r="CTF207" s="145"/>
      <c r="CTG207" s="145"/>
      <c r="CTH207" s="145"/>
      <c r="CTI207" s="145"/>
      <c r="CTJ207" s="145"/>
      <c r="CTK207" s="145"/>
      <c r="CTL207" s="145"/>
      <c r="CTM207" s="145"/>
      <c r="CTN207" s="145"/>
      <c r="CTO207" s="145"/>
      <c r="CTP207" s="145"/>
      <c r="CTQ207" s="145"/>
      <c r="CTU207" s="145"/>
      <c r="CTW207" s="145"/>
      <c r="CTX207" s="145"/>
      <c r="CTY207" s="145"/>
      <c r="CTZ207" s="145"/>
      <c r="CUC207" s="145"/>
      <c r="CUE207" s="145"/>
      <c r="CUF207" s="145"/>
      <c r="CUG207" s="145"/>
      <c r="CUH207" s="145"/>
      <c r="CUI207" s="145"/>
      <c r="CUJ207" s="145"/>
      <c r="CUK207" s="145"/>
      <c r="CUL207" s="145"/>
      <c r="CUM207" s="145"/>
      <c r="CUN207" s="145"/>
      <c r="CUO207" s="145"/>
      <c r="CUP207" s="145"/>
      <c r="CUQ207" s="145"/>
      <c r="CUT207" s="145"/>
      <c r="CUW207" s="145"/>
      <c r="CUZ207" s="145"/>
      <c r="CVC207" s="145"/>
      <c r="CVF207" s="145"/>
      <c r="CVR207" s="145"/>
      <c r="CVU207" s="145"/>
      <c r="CVX207" s="145"/>
      <c r="CWA207" s="145"/>
      <c r="CWJ207" s="145"/>
      <c r="CWP207" s="145"/>
      <c r="CWS207" s="145"/>
      <c r="CWV207" s="145"/>
      <c r="CWY207" s="145"/>
      <c r="CXE207" s="145"/>
      <c r="CXH207" s="145"/>
      <c r="CXN207" s="145"/>
      <c r="CXP207" s="145"/>
      <c r="CXQ207" s="145"/>
      <c r="CXS207" s="145"/>
      <c r="CXV207" s="145"/>
      <c r="CXY207" s="145"/>
      <c r="CYB207" s="145"/>
      <c r="CYJ207" s="145"/>
      <c r="CYO207" s="145"/>
      <c r="CYX207" s="145"/>
      <c r="CZA207" s="145"/>
      <c r="CZI207" s="145"/>
      <c r="DAE207" s="145"/>
      <c r="DAF207" s="145"/>
      <c r="DAG207" s="145"/>
      <c r="DAH207" s="145"/>
      <c r="DAI207" s="145"/>
      <c r="DAJ207" s="145"/>
      <c r="DBB207" s="145"/>
      <c r="DBC207" s="145"/>
      <c r="DBF207" s="145"/>
      <c r="DBI207" s="145"/>
      <c r="DBK207" s="145"/>
      <c r="DBM207" s="145"/>
      <c r="DBP207" s="145"/>
      <c r="DBS207" s="145"/>
      <c r="DBV207" s="145"/>
      <c r="DBY207" s="145"/>
      <c r="DCB207" s="145"/>
      <c r="DCE207" s="145"/>
      <c r="DCH207" s="145"/>
      <c r="DCK207" s="145"/>
      <c r="DCM207" s="145"/>
      <c r="DCZ207" s="145"/>
      <c r="DDA207" s="145"/>
      <c r="DDB207" s="145"/>
      <c r="DDC207" s="145"/>
      <c r="DDD207" s="145"/>
      <c r="DDE207" s="145"/>
      <c r="DDF207" s="145"/>
      <c r="DDG207" s="145"/>
      <c r="DDH207" s="145"/>
      <c r="DDI207" s="145"/>
      <c r="DDJ207" s="145"/>
      <c r="DDK207" s="145"/>
      <c r="DDL207" s="145"/>
      <c r="DDM207" s="145"/>
      <c r="DDQ207" s="145"/>
      <c r="DDS207" s="145"/>
      <c r="DDT207" s="145"/>
      <c r="DDU207" s="145"/>
      <c r="DDV207" s="145"/>
      <c r="DDY207" s="145"/>
      <c r="DEA207" s="145"/>
      <c r="DEB207" s="145"/>
      <c r="DEC207" s="145"/>
      <c r="DED207" s="145"/>
      <c r="DEE207" s="145"/>
      <c r="DEF207" s="145"/>
      <c r="DEG207" s="145"/>
      <c r="DEH207" s="145"/>
      <c r="DEI207" s="145"/>
      <c r="DEJ207" s="145"/>
      <c r="DEK207" s="145"/>
      <c r="DEL207" s="145"/>
      <c r="DEM207" s="145"/>
      <c r="DEP207" s="145"/>
      <c r="DES207" s="145"/>
      <c r="DEV207" s="145"/>
      <c r="DEY207" s="145"/>
      <c r="DFB207" s="145"/>
      <c r="DFN207" s="145"/>
      <c r="DFQ207" s="145"/>
      <c r="DFT207" s="145"/>
      <c r="DFW207" s="145"/>
      <c r="DGF207" s="145"/>
      <c r="DGL207" s="145"/>
      <c r="DGO207" s="145"/>
      <c r="DGR207" s="145"/>
      <c r="DGU207" s="145"/>
      <c r="DHA207" s="145"/>
      <c r="DHD207" s="145"/>
      <c r="DHJ207" s="145"/>
      <c r="DHL207" s="145"/>
      <c r="DHM207" s="145"/>
      <c r="DHO207" s="145"/>
      <c r="DHR207" s="145"/>
      <c r="DHU207" s="145"/>
      <c r="DHX207" s="145"/>
      <c r="DIF207" s="145"/>
      <c r="DIK207" s="145"/>
      <c r="DIT207" s="145"/>
      <c r="DIW207" s="145"/>
      <c r="DJE207" s="145"/>
      <c r="DKA207" s="145"/>
      <c r="DKB207" s="145"/>
      <c r="DKC207" s="145"/>
      <c r="DKD207" s="145"/>
      <c r="DKE207" s="145"/>
      <c r="DKF207" s="145"/>
      <c r="DKX207" s="145"/>
      <c r="DKY207" s="145"/>
      <c r="DLB207" s="145"/>
      <c r="DLE207" s="145"/>
      <c r="DLG207" s="145"/>
      <c r="DLI207" s="145"/>
      <c r="DLL207" s="145"/>
      <c r="DLO207" s="145"/>
      <c r="DLR207" s="145"/>
      <c r="DLU207" s="145"/>
      <c r="DLX207" s="145"/>
      <c r="DMA207" s="145"/>
      <c r="DMD207" s="145"/>
      <c r="DMG207" s="145"/>
      <c r="DMI207" s="145"/>
      <c r="DMV207" s="145"/>
      <c r="DMW207" s="145"/>
      <c r="DMX207" s="145"/>
      <c r="DMY207" s="145"/>
      <c r="DMZ207" s="145"/>
      <c r="DNA207" s="145"/>
      <c r="DNB207" s="145"/>
      <c r="DNC207" s="145"/>
      <c r="DND207" s="145"/>
      <c r="DNE207" s="145"/>
      <c r="DNF207" s="145"/>
      <c r="DNG207" s="145"/>
      <c r="DNH207" s="145"/>
      <c r="DNI207" s="145"/>
      <c r="DNM207" s="145"/>
      <c r="DNO207" s="145"/>
      <c r="DNP207" s="145"/>
      <c r="DNQ207" s="145"/>
      <c r="DNR207" s="145"/>
      <c r="DNU207" s="145"/>
      <c r="DNW207" s="145"/>
      <c r="DNX207" s="145"/>
      <c r="DNY207" s="145"/>
      <c r="DNZ207" s="145"/>
      <c r="DOA207" s="145"/>
      <c r="DOB207" s="145"/>
      <c r="DOC207" s="145"/>
      <c r="DOD207" s="145"/>
      <c r="DOE207" s="145"/>
      <c r="DOF207" s="145"/>
      <c r="DOG207" s="145"/>
      <c r="DOH207" s="145"/>
      <c r="DOI207" s="145"/>
      <c r="DOL207" s="145"/>
      <c r="DOO207" s="145"/>
      <c r="DOR207" s="145"/>
      <c r="DOU207" s="145"/>
      <c r="DOX207" s="145"/>
      <c r="DPJ207" s="145"/>
      <c r="DPM207" s="145"/>
      <c r="DPP207" s="145"/>
      <c r="DPS207" s="145"/>
      <c r="DQB207" s="145"/>
      <c r="DQH207" s="145"/>
      <c r="DQK207" s="145"/>
      <c r="DQN207" s="145"/>
      <c r="DQQ207" s="145"/>
      <c r="DQW207" s="145"/>
      <c r="DQZ207" s="145"/>
      <c r="DRF207" s="145"/>
      <c r="DRH207" s="145"/>
      <c r="DRI207" s="145"/>
      <c r="DRK207" s="145"/>
      <c r="DRN207" s="145"/>
      <c r="DRQ207" s="145"/>
      <c r="DRT207" s="145"/>
      <c r="DSB207" s="145"/>
      <c r="DSG207" s="145"/>
      <c r="DSP207" s="145"/>
      <c r="DSS207" s="145"/>
      <c r="DTA207" s="145"/>
      <c r="DTW207" s="145"/>
      <c r="DTX207" s="145"/>
      <c r="DTY207" s="145"/>
      <c r="DTZ207" s="145"/>
      <c r="DUA207" s="145"/>
      <c r="DUB207" s="145"/>
      <c r="DUT207" s="145"/>
      <c r="DUU207" s="145"/>
      <c r="DUX207" s="145"/>
      <c r="DVA207" s="145"/>
      <c r="DVC207" s="145"/>
      <c r="DVE207" s="145"/>
      <c r="DVH207" s="145"/>
      <c r="DVK207" s="145"/>
      <c r="DVN207" s="145"/>
      <c r="DVQ207" s="145"/>
      <c r="DVT207" s="145"/>
      <c r="DVW207" s="145"/>
      <c r="DVZ207" s="145"/>
      <c r="DWC207" s="145"/>
      <c r="DWE207" s="145"/>
      <c r="DWR207" s="145"/>
      <c r="DWS207" s="145"/>
      <c r="DWT207" s="145"/>
      <c r="DWU207" s="145"/>
      <c r="DWV207" s="145"/>
      <c r="DWW207" s="145"/>
      <c r="DWX207" s="145"/>
      <c r="DWY207" s="145"/>
      <c r="DWZ207" s="145"/>
      <c r="DXA207" s="145"/>
      <c r="DXB207" s="145"/>
      <c r="DXC207" s="145"/>
      <c r="DXD207" s="145"/>
      <c r="DXE207" s="145"/>
      <c r="DXI207" s="145"/>
      <c r="DXK207" s="145"/>
      <c r="DXL207" s="145"/>
      <c r="DXM207" s="145"/>
      <c r="DXN207" s="145"/>
      <c r="DXQ207" s="145"/>
      <c r="DXS207" s="145"/>
      <c r="DXT207" s="145"/>
      <c r="DXU207" s="145"/>
      <c r="DXV207" s="145"/>
      <c r="DXW207" s="145"/>
      <c r="DXX207" s="145"/>
      <c r="DXY207" s="145"/>
      <c r="DXZ207" s="145"/>
      <c r="DYA207" s="145"/>
      <c r="DYB207" s="145"/>
      <c r="DYC207" s="145"/>
      <c r="DYD207" s="145"/>
      <c r="DYE207" s="145"/>
      <c r="DYH207" s="145"/>
      <c r="DYK207" s="145"/>
      <c r="DYN207" s="145"/>
      <c r="DYQ207" s="145"/>
      <c r="DYT207" s="145"/>
      <c r="DZF207" s="145"/>
      <c r="DZI207" s="145"/>
      <c r="DZL207" s="145"/>
      <c r="DZO207" s="145"/>
      <c r="DZX207" s="145"/>
      <c r="EAD207" s="145"/>
      <c r="EAG207" s="145"/>
      <c r="EAJ207" s="145"/>
      <c r="EAM207" s="145"/>
      <c r="EAS207" s="145"/>
      <c r="EAV207" s="145"/>
      <c r="EBB207" s="145"/>
      <c r="EBD207" s="145"/>
      <c r="EBE207" s="145"/>
      <c r="EBG207" s="145"/>
      <c r="EBJ207" s="145"/>
      <c r="EBM207" s="145"/>
      <c r="EBP207" s="145"/>
      <c r="EBX207" s="145"/>
      <c r="ECC207" s="145"/>
      <c r="ECL207" s="145"/>
      <c r="ECO207" s="145"/>
      <c r="ECW207" s="145"/>
      <c r="EDS207" s="145"/>
      <c r="EDT207" s="145"/>
      <c r="EDU207" s="145"/>
      <c r="EDV207" s="145"/>
      <c r="EDW207" s="145"/>
      <c r="EDX207" s="145"/>
      <c r="EEP207" s="145"/>
      <c r="EEQ207" s="145"/>
      <c r="EET207" s="145"/>
      <c r="EEW207" s="145"/>
      <c r="EEY207" s="145"/>
      <c r="EFA207" s="145"/>
      <c r="EFD207" s="145"/>
      <c r="EFG207" s="145"/>
      <c r="EFJ207" s="145"/>
      <c r="EFM207" s="145"/>
      <c r="EFP207" s="145"/>
      <c r="EFS207" s="145"/>
      <c r="EFV207" s="145"/>
      <c r="EFY207" s="145"/>
      <c r="EGA207" s="145"/>
      <c r="EGN207" s="145"/>
      <c r="EGO207" s="145"/>
      <c r="EGP207" s="145"/>
      <c r="EGQ207" s="145"/>
      <c r="EGR207" s="145"/>
      <c r="EGS207" s="145"/>
      <c r="EGT207" s="145"/>
      <c r="EGU207" s="145"/>
      <c r="EGV207" s="145"/>
      <c r="EGW207" s="145"/>
      <c r="EGX207" s="145"/>
      <c r="EGY207" s="145"/>
      <c r="EGZ207" s="145"/>
      <c r="EHA207" s="145"/>
      <c r="EHE207" s="145"/>
      <c r="EHG207" s="145"/>
      <c r="EHH207" s="145"/>
      <c r="EHI207" s="145"/>
      <c r="EHJ207" s="145"/>
      <c r="EHM207" s="145"/>
      <c r="EHO207" s="145"/>
      <c r="EHP207" s="145"/>
      <c r="EHQ207" s="145"/>
      <c r="EHR207" s="145"/>
      <c r="EHS207" s="145"/>
      <c r="EHT207" s="145"/>
      <c r="EHU207" s="145"/>
      <c r="EHV207" s="145"/>
      <c r="EHW207" s="145"/>
      <c r="EHX207" s="145"/>
      <c r="EHY207" s="145"/>
      <c r="EHZ207" s="145"/>
      <c r="EIA207" s="145"/>
      <c r="EID207" s="145"/>
      <c r="EIG207" s="145"/>
      <c r="EIJ207" s="145"/>
      <c r="EIM207" s="145"/>
      <c r="EIP207" s="145"/>
      <c r="EJB207" s="145"/>
      <c r="EJE207" s="145"/>
      <c r="EJH207" s="145"/>
      <c r="EJK207" s="145"/>
      <c r="EJT207" s="145"/>
      <c r="EJZ207" s="145"/>
      <c r="EKC207" s="145"/>
      <c r="EKF207" s="145"/>
      <c r="EKI207" s="145"/>
      <c r="EKO207" s="145"/>
      <c r="EKR207" s="145"/>
      <c r="EKX207" s="145"/>
      <c r="EKZ207" s="145"/>
      <c r="ELA207" s="145"/>
      <c r="ELC207" s="145"/>
      <c r="ELF207" s="145"/>
      <c r="ELI207" s="145"/>
      <c r="ELL207" s="145"/>
      <c r="ELT207" s="145"/>
      <c r="ELY207" s="145"/>
      <c r="EMH207" s="145"/>
      <c r="EMK207" s="145"/>
      <c r="EMS207" s="145"/>
      <c r="ENO207" s="145"/>
      <c r="ENP207" s="145"/>
      <c r="ENQ207" s="145"/>
      <c r="ENR207" s="145"/>
      <c r="ENS207" s="145"/>
      <c r="ENT207" s="145"/>
      <c r="EOL207" s="145"/>
      <c r="EOM207" s="145"/>
      <c r="EOP207" s="145"/>
      <c r="EOS207" s="145"/>
      <c r="EOU207" s="145"/>
      <c r="EOW207" s="145"/>
      <c r="EOZ207" s="145"/>
      <c r="EPC207" s="145"/>
      <c r="EPF207" s="145"/>
      <c r="EPI207" s="145"/>
      <c r="EPL207" s="145"/>
      <c r="EPO207" s="145"/>
      <c r="EPR207" s="145"/>
      <c r="EPU207" s="145"/>
      <c r="EPW207" s="145"/>
      <c r="EQJ207" s="145"/>
      <c r="EQK207" s="145"/>
      <c r="EQL207" s="145"/>
      <c r="EQM207" s="145"/>
      <c r="EQN207" s="145"/>
      <c r="EQO207" s="145"/>
      <c r="EQP207" s="145"/>
      <c r="EQQ207" s="145"/>
      <c r="EQR207" s="145"/>
      <c r="EQS207" s="145"/>
      <c r="EQT207" s="145"/>
      <c r="EQU207" s="145"/>
      <c r="EQV207" s="145"/>
      <c r="EQW207" s="145"/>
      <c r="ERA207" s="145"/>
      <c r="ERC207" s="145"/>
      <c r="ERD207" s="145"/>
      <c r="ERE207" s="145"/>
      <c r="ERF207" s="145"/>
      <c r="ERI207" s="145"/>
      <c r="ERK207" s="145"/>
      <c r="ERL207" s="145"/>
      <c r="ERM207" s="145"/>
      <c r="ERN207" s="145"/>
      <c r="ERO207" s="145"/>
      <c r="ERP207" s="145"/>
      <c r="ERQ207" s="145"/>
      <c r="ERR207" s="145"/>
      <c r="ERS207" s="145"/>
      <c r="ERT207" s="145"/>
      <c r="ERU207" s="145"/>
      <c r="ERV207" s="145"/>
      <c r="ERW207" s="145"/>
      <c r="ERZ207" s="145"/>
      <c r="ESC207" s="145"/>
      <c r="ESF207" s="145"/>
      <c r="ESI207" s="145"/>
      <c r="ESL207" s="145"/>
      <c r="ESX207" s="145"/>
      <c r="ETA207" s="145"/>
      <c r="ETD207" s="145"/>
      <c r="ETG207" s="145"/>
      <c r="ETP207" s="145"/>
      <c r="ETV207" s="145"/>
      <c r="ETY207" s="145"/>
      <c r="EUB207" s="145"/>
      <c r="EUE207" s="145"/>
      <c r="EUK207" s="145"/>
      <c r="EUN207" s="145"/>
      <c r="EUT207" s="145"/>
      <c r="EUV207" s="145"/>
      <c r="EUW207" s="145"/>
      <c r="EUY207" s="145"/>
      <c r="EVB207" s="145"/>
      <c r="EVE207" s="145"/>
      <c r="EVH207" s="145"/>
      <c r="EVP207" s="145"/>
      <c r="EVU207" s="145"/>
      <c r="EWD207" s="145"/>
      <c r="EWG207" s="145"/>
      <c r="EWO207" s="145"/>
      <c r="EXK207" s="145"/>
      <c r="EXL207" s="145"/>
      <c r="EXM207" s="145"/>
      <c r="EXN207" s="145"/>
      <c r="EXO207" s="145"/>
      <c r="EXP207" s="145"/>
      <c r="EYH207" s="145"/>
      <c r="EYI207" s="145"/>
      <c r="EYL207" s="145"/>
      <c r="EYO207" s="145"/>
      <c r="EYQ207" s="145"/>
      <c r="EYS207" s="145"/>
      <c r="EYV207" s="145"/>
      <c r="EYY207" s="145"/>
      <c r="EZB207" s="145"/>
      <c r="EZE207" s="145"/>
      <c r="EZH207" s="145"/>
      <c r="EZK207" s="145"/>
      <c r="EZN207" s="145"/>
      <c r="EZQ207" s="145"/>
      <c r="EZS207" s="145"/>
      <c r="FAF207" s="145"/>
      <c r="FAG207" s="145"/>
      <c r="FAH207" s="145"/>
      <c r="FAI207" s="145"/>
      <c r="FAJ207" s="145"/>
      <c r="FAK207" s="145"/>
      <c r="FAL207" s="145"/>
      <c r="FAM207" s="145"/>
      <c r="FAN207" s="145"/>
      <c r="FAO207" s="145"/>
      <c r="FAP207" s="145"/>
      <c r="FAQ207" s="145"/>
      <c r="FAR207" s="145"/>
      <c r="FAS207" s="145"/>
      <c r="FAW207" s="145"/>
      <c r="FAY207" s="145"/>
      <c r="FAZ207" s="145"/>
      <c r="FBA207" s="145"/>
      <c r="FBB207" s="145"/>
      <c r="FBE207" s="145"/>
      <c r="FBG207" s="145"/>
      <c r="FBH207" s="145"/>
      <c r="FBI207" s="145"/>
      <c r="FBJ207" s="145"/>
      <c r="FBK207" s="145"/>
      <c r="FBL207" s="145"/>
      <c r="FBM207" s="145"/>
      <c r="FBN207" s="145"/>
      <c r="FBO207" s="145"/>
      <c r="FBP207" s="145"/>
      <c r="FBQ207" s="145"/>
      <c r="FBR207" s="145"/>
      <c r="FBS207" s="145"/>
      <c r="FBV207" s="145"/>
      <c r="FBY207" s="145"/>
      <c r="FCB207" s="145"/>
      <c r="FCE207" s="145"/>
      <c r="FCH207" s="145"/>
      <c r="FCT207" s="145"/>
      <c r="FCW207" s="145"/>
      <c r="FCZ207" s="145"/>
      <c r="FDC207" s="145"/>
      <c r="FDL207" s="145"/>
      <c r="FDR207" s="145"/>
      <c r="FDU207" s="145"/>
      <c r="FDX207" s="145"/>
      <c r="FEA207" s="145"/>
      <c r="FEG207" s="145"/>
      <c r="FEJ207" s="145"/>
      <c r="FEP207" s="145"/>
      <c r="FER207" s="145"/>
      <c r="FES207" s="145"/>
      <c r="FEU207" s="145"/>
      <c r="FEX207" s="145"/>
      <c r="FFA207" s="145"/>
      <c r="FFD207" s="145"/>
      <c r="FFL207" s="145"/>
      <c r="FFQ207" s="145"/>
      <c r="FFZ207" s="145"/>
      <c r="FGC207" s="145"/>
      <c r="FGK207" s="145"/>
      <c r="FHG207" s="145"/>
      <c r="FHH207" s="145"/>
      <c r="FHI207" s="145"/>
      <c r="FHJ207" s="145"/>
      <c r="FHK207" s="145"/>
      <c r="FHL207" s="145"/>
      <c r="FID207" s="145"/>
      <c r="FIE207" s="145"/>
      <c r="FIH207" s="145"/>
      <c r="FIK207" s="145"/>
      <c r="FIM207" s="145"/>
      <c r="FIO207" s="145"/>
      <c r="FIR207" s="145"/>
      <c r="FIU207" s="145"/>
      <c r="FIX207" s="145"/>
      <c r="FJA207" s="145"/>
      <c r="FJD207" s="145"/>
      <c r="FJG207" s="145"/>
      <c r="FJJ207" s="145"/>
      <c r="FJM207" s="145"/>
      <c r="FJO207" s="145"/>
      <c r="FKB207" s="145"/>
      <c r="FKC207" s="145"/>
      <c r="FKD207" s="145"/>
      <c r="FKE207" s="145"/>
      <c r="FKF207" s="145"/>
      <c r="FKG207" s="145"/>
      <c r="FKH207" s="145"/>
      <c r="FKI207" s="145"/>
      <c r="FKJ207" s="145"/>
      <c r="FKK207" s="145"/>
      <c r="FKL207" s="145"/>
      <c r="FKM207" s="145"/>
      <c r="FKN207" s="145"/>
      <c r="FKO207" s="145"/>
      <c r="FKS207" s="145"/>
      <c r="FKU207" s="145"/>
      <c r="FKV207" s="145"/>
      <c r="FKW207" s="145"/>
      <c r="FKX207" s="145"/>
      <c r="FLA207" s="145"/>
      <c r="FLC207" s="145"/>
      <c r="FLD207" s="145"/>
      <c r="FLE207" s="145"/>
      <c r="FLF207" s="145"/>
      <c r="FLG207" s="145"/>
      <c r="FLH207" s="145"/>
      <c r="FLI207" s="145"/>
      <c r="FLJ207" s="145"/>
      <c r="FLK207" s="145"/>
      <c r="FLL207" s="145"/>
      <c r="FLM207" s="145"/>
      <c r="FLN207" s="145"/>
      <c r="FLO207" s="145"/>
      <c r="FLR207" s="145"/>
      <c r="FLU207" s="145"/>
      <c r="FLX207" s="145"/>
      <c r="FMA207" s="145"/>
      <c r="FMD207" s="145"/>
      <c r="FMP207" s="145"/>
      <c r="FMS207" s="145"/>
      <c r="FMV207" s="145"/>
      <c r="FMY207" s="145"/>
      <c r="FNH207" s="145"/>
      <c r="FNN207" s="145"/>
      <c r="FNQ207" s="145"/>
      <c r="FNT207" s="145"/>
      <c r="FNW207" s="145"/>
      <c r="FOC207" s="145"/>
      <c r="FOF207" s="145"/>
      <c r="FOL207" s="145"/>
      <c r="FON207" s="145"/>
      <c r="FOO207" s="145"/>
      <c r="FOQ207" s="145"/>
      <c r="FOT207" s="145"/>
      <c r="FOW207" s="145"/>
      <c r="FOZ207" s="145"/>
      <c r="FPH207" s="145"/>
      <c r="FPM207" s="145"/>
      <c r="FPV207" s="145"/>
      <c r="FPY207" s="145"/>
      <c r="FQG207" s="145"/>
      <c r="FRC207" s="145"/>
      <c r="FRD207" s="145"/>
      <c r="FRE207" s="145"/>
      <c r="FRF207" s="145"/>
      <c r="FRG207" s="145"/>
      <c r="FRH207" s="145"/>
      <c r="FRZ207" s="145"/>
      <c r="FSA207" s="145"/>
      <c r="FSD207" s="145"/>
      <c r="FSG207" s="145"/>
      <c r="FSI207" s="145"/>
      <c r="FSK207" s="145"/>
      <c r="FSN207" s="145"/>
      <c r="FSQ207" s="145"/>
      <c r="FST207" s="145"/>
      <c r="FSW207" s="145"/>
      <c r="FSZ207" s="145"/>
      <c r="FTC207" s="145"/>
      <c r="FTF207" s="145"/>
      <c r="FTI207" s="145"/>
      <c r="FTK207" s="145"/>
      <c r="FTX207" s="145"/>
      <c r="FTY207" s="145"/>
      <c r="FTZ207" s="145"/>
      <c r="FUA207" s="145"/>
      <c r="FUB207" s="145"/>
      <c r="FUC207" s="145"/>
      <c r="FUD207" s="145"/>
      <c r="FUE207" s="145"/>
      <c r="FUF207" s="145"/>
      <c r="FUG207" s="145"/>
      <c r="FUH207" s="145"/>
      <c r="FUI207" s="145"/>
      <c r="FUJ207" s="145"/>
      <c r="FUK207" s="145"/>
      <c r="FUO207" s="145"/>
      <c r="FUQ207" s="145"/>
      <c r="FUR207" s="145"/>
      <c r="FUS207" s="145"/>
      <c r="FUT207" s="145"/>
      <c r="FUW207" s="145"/>
      <c r="FUY207" s="145"/>
      <c r="FUZ207" s="145"/>
      <c r="FVA207" s="145"/>
      <c r="FVB207" s="145"/>
      <c r="FVC207" s="145"/>
      <c r="FVD207" s="145"/>
      <c r="FVE207" s="145"/>
      <c r="FVF207" s="145"/>
      <c r="FVG207" s="145"/>
      <c r="FVH207" s="145"/>
      <c r="FVI207" s="145"/>
      <c r="FVJ207" s="145"/>
      <c r="FVK207" s="145"/>
      <c r="FVN207" s="145"/>
      <c r="FVQ207" s="145"/>
      <c r="FVT207" s="145"/>
      <c r="FVW207" s="145"/>
      <c r="FVZ207" s="145"/>
      <c r="FWL207" s="145"/>
      <c r="FWO207" s="145"/>
      <c r="FWR207" s="145"/>
      <c r="FWU207" s="145"/>
      <c r="FXD207" s="145"/>
      <c r="FXJ207" s="145"/>
      <c r="FXM207" s="145"/>
      <c r="FXP207" s="145"/>
      <c r="FXS207" s="145"/>
      <c r="FXY207" s="145"/>
      <c r="FYB207" s="145"/>
      <c r="FYH207" s="145"/>
      <c r="FYJ207" s="145"/>
      <c r="FYK207" s="145"/>
      <c r="FYM207" s="145"/>
      <c r="FYP207" s="145"/>
      <c r="FYS207" s="145"/>
      <c r="FYV207" s="145"/>
      <c r="FZD207" s="145"/>
      <c r="FZI207" s="145"/>
      <c r="FZR207" s="145"/>
      <c r="FZU207" s="145"/>
      <c r="GAC207" s="145"/>
      <c r="GAY207" s="145"/>
      <c r="GAZ207" s="145"/>
      <c r="GBA207" s="145"/>
      <c r="GBB207" s="145"/>
      <c r="GBC207" s="145"/>
      <c r="GBD207" s="145"/>
      <c r="GBV207" s="145"/>
      <c r="GBW207" s="145"/>
      <c r="GBZ207" s="145"/>
      <c r="GCC207" s="145"/>
      <c r="GCE207" s="145"/>
      <c r="GCG207" s="145"/>
      <c r="GCJ207" s="145"/>
      <c r="GCM207" s="145"/>
      <c r="GCP207" s="145"/>
      <c r="GCS207" s="145"/>
      <c r="GCV207" s="145"/>
      <c r="GCY207" s="145"/>
      <c r="GDB207" s="145"/>
      <c r="GDE207" s="145"/>
      <c r="GDG207" s="145"/>
      <c r="GDT207" s="145"/>
      <c r="GDU207" s="145"/>
      <c r="GDV207" s="145"/>
      <c r="GDW207" s="145"/>
      <c r="GDX207" s="145"/>
      <c r="GDY207" s="145"/>
      <c r="GDZ207" s="145"/>
      <c r="GEA207" s="145"/>
      <c r="GEB207" s="145"/>
      <c r="GEC207" s="145"/>
      <c r="GED207" s="145"/>
      <c r="GEE207" s="145"/>
      <c r="GEF207" s="145"/>
      <c r="GEG207" s="145"/>
      <c r="GEK207" s="145"/>
      <c r="GEM207" s="145"/>
      <c r="GEN207" s="145"/>
      <c r="GEO207" s="145"/>
      <c r="GEP207" s="145"/>
      <c r="GES207" s="145"/>
      <c r="GEU207" s="145"/>
      <c r="GEV207" s="145"/>
      <c r="GEW207" s="145"/>
      <c r="GEX207" s="145"/>
      <c r="GEY207" s="145"/>
      <c r="GEZ207" s="145"/>
      <c r="GFA207" s="145"/>
      <c r="GFB207" s="145"/>
      <c r="GFC207" s="145"/>
      <c r="GFD207" s="145"/>
      <c r="GFE207" s="145"/>
      <c r="GFF207" s="145"/>
      <c r="GFG207" s="145"/>
      <c r="GFJ207" s="145"/>
      <c r="GFM207" s="145"/>
      <c r="GFP207" s="145"/>
      <c r="GFS207" s="145"/>
      <c r="GFV207" s="145"/>
      <c r="GGH207" s="145"/>
      <c r="GGK207" s="145"/>
      <c r="GGN207" s="145"/>
      <c r="GGQ207" s="145"/>
      <c r="GGZ207" s="145"/>
      <c r="GHF207" s="145"/>
      <c r="GHI207" s="145"/>
      <c r="GHL207" s="145"/>
      <c r="GHO207" s="145"/>
      <c r="GHU207" s="145"/>
      <c r="GHX207" s="145"/>
      <c r="GID207" s="145"/>
      <c r="GIF207" s="145"/>
      <c r="GIG207" s="145"/>
      <c r="GII207" s="145"/>
      <c r="GIL207" s="145"/>
      <c r="GIO207" s="145"/>
      <c r="GIR207" s="145"/>
      <c r="GIZ207" s="145"/>
      <c r="GJE207" s="145"/>
      <c r="GJN207" s="145"/>
      <c r="GJQ207" s="145"/>
      <c r="GJY207" s="145"/>
      <c r="GKU207" s="145"/>
      <c r="GKV207" s="145"/>
      <c r="GKW207" s="145"/>
      <c r="GKX207" s="145"/>
      <c r="GKY207" s="145"/>
      <c r="GKZ207" s="145"/>
      <c r="GLR207" s="145"/>
      <c r="GLS207" s="145"/>
      <c r="GLV207" s="145"/>
      <c r="GLY207" s="145"/>
      <c r="GMA207" s="145"/>
      <c r="GMC207" s="145"/>
      <c r="GMF207" s="145"/>
      <c r="GMI207" s="145"/>
      <c r="GML207" s="145"/>
      <c r="GMO207" s="145"/>
      <c r="GMR207" s="145"/>
      <c r="GMU207" s="145"/>
      <c r="GMX207" s="145"/>
      <c r="GNA207" s="145"/>
      <c r="GNC207" s="145"/>
      <c r="GNP207" s="145"/>
      <c r="GNQ207" s="145"/>
      <c r="GNR207" s="145"/>
      <c r="GNS207" s="145"/>
      <c r="GNT207" s="145"/>
      <c r="GNU207" s="145"/>
      <c r="GNV207" s="145"/>
      <c r="GNW207" s="145"/>
      <c r="GNX207" s="145"/>
      <c r="GNY207" s="145"/>
      <c r="GNZ207" s="145"/>
      <c r="GOA207" s="145"/>
      <c r="GOB207" s="145"/>
      <c r="GOC207" s="145"/>
      <c r="GOG207" s="145"/>
      <c r="GOI207" s="145"/>
      <c r="GOJ207" s="145"/>
      <c r="GOK207" s="145"/>
      <c r="GOL207" s="145"/>
      <c r="GOO207" s="145"/>
      <c r="GOQ207" s="145"/>
      <c r="GOR207" s="145"/>
      <c r="GOS207" s="145"/>
      <c r="GOT207" s="145"/>
      <c r="GOU207" s="145"/>
      <c r="GOV207" s="145"/>
      <c r="GOW207" s="145"/>
      <c r="GOX207" s="145"/>
      <c r="GOY207" s="145"/>
      <c r="GOZ207" s="145"/>
      <c r="GPA207" s="145"/>
      <c r="GPB207" s="145"/>
      <c r="GPC207" s="145"/>
      <c r="GPF207" s="145"/>
      <c r="GPI207" s="145"/>
      <c r="GPL207" s="145"/>
      <c r="GPO207" s="145"/>
      <c r="GPR207" s="145"/>
      <c r="GQD207" s="145"/>
      <c r="GQG207" s="145"/>
      <c r="GQJ207" s="145"/>
      <c r="GQM207" s="145"/>
      <c r="GQV207" s="145"/>
      <c r="GRB207" s="145"/>
      <c r="GRE207" s="145"/>
      <c r="GRH207" s="145"/>
      <c r="GRK207" s="145"/>
      <c r="GRQ207" s="145"/>
      <c r="GRT207" s="145"/>
      <c r="GRZ207" s="145"/>
      <c r="GSB207" s="145"/>
      <c r="GSC207" s="145"/>
      <c r="GSE207" s="145"/>
      <c r="GSH207" s="145"/>
      <c r="GSK207" s="145"/>
      <c r="GSN207" s="145"/>
      <c r="GSV207" s="145"/>
      <c r="GTA207" s="145"/>
      <c r="GTJ207" s="145"/>
      <c r="GTM207" s="145"/>
      <c r="GTU207" s="145"/>
      <c r="GUQ207" s="145"/>
      <c r="GUR207" s="145"/>
      <c r="GUS207" s="145"/>
      <c r="GUT207" s="145"/>
      <c r="GUU207" s="145"/>
      <c r="GUV207" s="145"/>
      <c r="GVN207" s="145"/>
      <c r="GVO207" s="145"/>
      <c r="GVR207" s="145"/>
      <c r="GVU207" s="145"/>
      <c r="GVW207" s="145"/>
      <c r="GVY207" s="145"/>
      <c r="GWB207" s="145"/>
      <c r="GWE207" s="145"/>
      <c r="GWH207" s="145"/>
      <c r="GWK207" s="145"/>
      <c r="GWN207" s="145"/>
      <c r="GWQ207" s="145"/>
      <c r="GWT207" s="145"/>
      <c r="GWW207" s="145"/>
      <c r="GWY207" s="145"/>
      <c r="GXL207" s="145"/>
      <c r="GXM207" s="145"/>
      <c r="GXN207" s="145"/>
      <c r="GXO207" s="145"/>
      <c r="GXP207" s="145"/>
      <c r="GXQ207" s="145"/>
      <c r="GXR207" s="145"/>
      <c r="GXS207" s="145"/>
      <c r="GXT207" s="145"/>
      <c r="GXU207" s="145"/>
      <c r="GXV207" s="145"/>
      <c r="GXW207" s="145"/>
      <c r="GXX207" s="145"/>
      <c r="GXY207" s="145"/>
      <c r="GYC207" s="145"/>
      <c r="GYE207" s="145"/>
      <c r="GYF207" s="145"/>
      <c r="GYG207" s="145"/>
      <c r="GYH207" s="145"/>
      <c r="GYK207" s="145"/>
      <c r="GYM207" s="145"/>
      <c r="GYN207" s="145"/>
      <c r="GYO207" s="145"/>
      <c r="GYP207" s="145"/>
      <c r="GYQ207" s="145"/>
      <c r="GYR207" s="145"/>
      <c r="GYS207" s="145"/>
      <c r="GYT207" s="145"/>
      <c r="GYU207" s="145"/>
      <c r="GYV207" s="145"/>
      <c r="GYW207" s="145"/>
      <c r="GYX207" s="145"/>
      <c r="GYY207" s="145"/>
      <c r="GZB207" s="145"/>
      <c r="GZE207" s="145"/>
      <c r="GZH207" s="145"/>
      <c r="GZK207" s="145"/>
      <c r="GZN207" s="145"/>
      <c r="GZZ207" s="145"/>
      <c r="HAC207" s="145"/>
      <c r="HAF207" s="145"/>
      <c r="HAI207" s="145"/>
      <c r="HAR207" s="145"/>
      <c r="HAX207" s="145"/>
      <c r="HBA207" s="145"/>
      <c r="HBD207" s="145"/>
      <c r="HBG207" s="145"/>
      <c r="HBM207" s="145"/>
      <c r="HBP207" s="145"/>
      <c r="HBV207" s="145"/>
      <c r="HBX207" s="145"/>
      <c r="HBY207" s="145"/>
      <c r="HCA207" s="145"/>
      <c r="HCD207" s="145"/>
      <c r="HCG207" s="145"/>
      <c r="HCJ207" s="145"/>
      <c r="HCR207" s="145"/>
      <c r="HCW207" s="145"/>
      <c r="HDF207" s="145"/>
      <c r="HDI207" s="145"/>
      <c r="HDQ207" s="145"/>
      <c r="HEM207" s="145"/>
      <c r="HEN207" s="145"/>
      <c r="HEO207" s="145"/>
      <c r="HEP207" s="145"/>
      <c r="HEQ207" s="145"/>
      <c r="HER207" s="145"/>
      <c r="HFJ207" s="145"/>
      <c r="HFK207" s="145"/>
      <c r="HFN207" s="145"/>
      <c r="HFQ207" s="145"/>
      <c r="HFS207" s="145"/>
      <c r="HFU207" s="145"/>
      <c r="HFX207" s="145"/>
      <c r="HGA207" s="145"/>
      <c r="HGD207" s="145"/>
      <c r="HGG207" s="145"/>
      <c r="HGJ207" s="145"/>
      <c r="HGM207" s="145"/>
      <c r="HGP207" s="145"/>
      <c r="HGS207" s="145"/>
      <c r="HGU207" s="145"/>
      <c r="HHH207" s="145"/>
      <c r="HHI207" s="145"/>
      <c r="HHJ207" s="145"/>
      <c r="HHK207" s="145"/>
      <c r="HHL207" s="145"/>
      <c r="HHM207" s="145"/>
      <c r="HHN207" s="145"/>
      <c r="HHO207" s="145"/>
      <c r="HHP207" s="145"/>
      <c r="HHQ207" s="145"/>
      <c r="HHR207" s="145"/>
      <c r="HHS207" s="145"/>
      <c r="HHT207" s="145"/>
      <c r="HHU207" s="145"/>
      <c r="HHY207" s="145"/>
      <c r="HIA207" s="145"/>
      <c r="HIB207" s="145"/>
      <c r="HIC207" s="145"/>
      <c r="HID207" s="145"/>
      <c r="HIG207" s="145"/>
      <c r="HII207" s="145"/>
      <c r="HIJ207" s="145"/>
      <c r="HIK207" s="145"/>
      <c r="HIL207" s="145"/>
      <c r="HIM207" s="145"/>
      <c r="HIN207" s="145"/>
      <c r="HIO207" s="145"/>
      <c r="HIP207" s="145"/>
      <c r="HIQ207" s="145"/>
      <c r="HIR207" s="145"/>
      <c r="HIS207" s="145"/>
      <c r="HIT207" s="145"/>
      <c r="HIU207" s="145"/>
      <c r="HIX207" s="145"/>
      <c r="HJA207" s="145"/>
      <c r="HJD207" s="145"/>
      <c r="HJG207" s="145"/>
      <c r="HJJ207" s="145"/>
      <c r="HJV207" s="145"/>
      <c r="HJY207" s="145"/>
      <c r="HKB207" s="145"/>
      <c r="HKE207" s="145"/>
      <c r="HKN207" s="145"/>
      <c r="HKT207" s="145"/>
      <c r="HKW207" s="145"/>
      <c r="HKZ207" s="145"/>
      <c r="HLC207" s="145"/>
      <c r="HLI207" s="145"/>
      <c r="HLL207" s="145"/>
      <c r="HLR207" s="145"/>
      <c r="HLT207" s="145"/>
      <c r="HLU207" s="145"/>
      <c r="HLW207" s="145"/>
      <c r="HLZ207" s="145"/>
      <c r="HMC207" s="145"/>
      <c r="HMF207" s="145"/>
      <c r="HMN207" s="145"/>
      <c r="HMS207" s="145"/>
      <c r="HNB207" s="145"/>
      <c r="HNE207" s="145"/>
      <c r="HNM207" s="145"/>
      <c r="HOI207" s="145"/>
      <c r="HOJ207" s="145"/>
      <c r="HOK207" s="145"/>
      <c r="HOL207" s="145"/>
      <c r="HOM207" s="145"/>
      <c r="HON207" s="145"/>
      <c r="HPF207" s="145"/>
      <c r="HPG207" s="145"/>
      <c r="HPJ207" s="145"/>
      <c r="HPM207" s="145"/>
      <c r="HPO207" s="145"/>
      <c r="HPQ207" s="145"/>
      <c r="HPT207" s="145"/>
      <c r="HPW207" s="145"/>
      <c r="HPZ207" s="145"/>
      <c r="HQC207" s="145"/>
      <c r="HQF207" s="145"/>
      <c r="HQI207" s="145"/>
      <c r="HQL207" s="145"/>
      <c r="HQO207" s="145"/>
      <c r="HQQ207" s="145"/>
      <c r="HRD207" s="145"/>
      <c r="HRE207" s="145"/>
      <c r="HRF207" s="145"/>
      <c r="HRG207" s="145"/>
      <c r="HRH207" s="145"/>
      <c r="HRI207" s="145"/>
      <c r="HRJ207" s="145"/>
      <c r="HRK207" s="145"/>
      <c r="HRL207" s="145"/>
      <c r="HRM207" s="145"/>
      <c r="HRN207" s="145"/>
      <c r="HRO207" s="145"/>
      <c r="HRP207" s="145"/>
      <c r="HRQ207" s="145"/>
      <c r="HRU207" s="145"/>
      <c r="HRW207" s="145"/>
      <c r="HRX207" s="145"/>
      <c r="HRY207" s="145"/>
      <c r="HRZ207" s="145"/>
      <c r="HSC207" s="145"/>
      <c r="HSE207" s="145"/>
      <c r="HSF207" s="145"/>
      <c r="HSG207" s="145"/>
      <c r="HSH207" s="145"/>
      <c r="HSI207" s="145"/>
      <c r="HSJ207" s="145"/>
      <c r="HSK207" s="145"/>
      <c r="HSL207" s="145"/>
      <c r="HSM207" s="145"/>
      <c r="HSN207" s="145"/>
      <c r="HSO207" s="145"/>
      <c r="HSP207" s="145"/>
      <c r="HSQ207" s="145"/>
      <c r="HST207" s="145"/>
      <c r="HSW207" s="145"/>
      <c r="HSZ207" s="145"/>
      <c r="HTC207" s="145"/>
      <c r="HTF207" s="145"/>
      <c r="HTR207" s="145"/>
      <c r="HTU207" s="145"/>
      <c r="HTX207" s="145"/>
      <c r="HUA207" s="145"/>
      <c r="HUJ207" s="145"/>
      <c r="HUP207" s="145"/>
      <c r="HUS207" s="145"/>
      <c r="HUV207" s="145"/>
      <c r="HUY207" s="145"/>
      <c r="HVE207" s="145"/>
      <c r="HVH207" s="145"/>
      <c r="HVN207" s="145"/>
      <c r="HVP207" s="145"/>
      <c r="HVQ207" s="145"/>
      <c r="HVS207" s="145"/>
      <c r="HVV207" s="145"/>
      <c r="HVY207" s="145"/>
      <c r="HWB207" s="145"/>
      <c r="HWJ207" s="145"/>
      <c r="HWO207" s="145"/>
      <c r="HWX207" s="145"/>
      <c r="HXA207" s="145"/>
      <c r="HXI207" s="145"/>
      <c r="HYE207" s="145"/>
      <c r="HYF207" s="145"/>
      <c r="HYG207" s="145"/>
      <c r="HYH207" s="145"/>
      <c r="HYI207" s="145"/>
      <c r="HYJ207" s="145"/>
      <c r="HZB207" s="145"/>
      <c r="HZC207" s="145"/>
      <c r="HZF207" s="145"/>
      <c r="HZI207" s="145"/>
      <c r="HZK207" s="145"/>
      <c r="HZM207" s="145"/>
      <c r="HZP207" s="145"/>
      <c r="HZS207" s="145"/>
      <c r="HZV207" s="145"/>
      <c r="HZY207" s="145"/>
      <c r="IAB207" s="145"/>
      <c r="IAE207" s="145"/>
      <c r="IAH207" s="145"/>
      <c r="IAK207" s="145"/>
      <c r="IAM207" s="145"/>
      <c r="IAZ207" s="145"/>
      <c r="IBA207" s="145"/>
      <c r="IBB207" s="145"/>
      <c r="IBC207" s="145"/>
      <c r="IBD207" s="145"/>
      <c r="IBE207" s="145"/>
      <c r="IBF207" s="145"/>
      <c r="IBG207" s="145"/>
      <c r="IBH207" s="145"/>
      <c r="IBI207" s="145"/>
      <c r="IBJ207" s="145"/>
      <c r="IBK207" s="145"/>
      <c r="IBL207" s="145"/>
      <c r="IBM207" s="145"/>
      <c r="IBQ207" s="145"/>
      <c r="IBS207" s="145"/>
      <c r="IBT207" s="145"/>
      <c r="IBU207" s="145"/>
      <c r="IBV207" s="145"/>
      <c r="IBY207" s="145"/>
      <c r="ICA207" s="145"/>
      <c r="ICB207" s="145"/>
      <c r="ICC207" s="145"/>
      <c r="ICD207" s="145"/>
      <c r="ICE207" s="145"/>
      <c r="ICF207" s="145"/>
      <c r="ICG207" s="145"/>
      <c r="ICH207" s="145"/>
      <c r="ICI207" s="145"/>
      <c r="ICJ207" s="145"/>
      <c r="ICK207" s="145"/>
      <c r="ICL207" s="145"/>
      <c r="ICM207" s="145"/>
      <c r="ICP207" s="145"/>
      <c r="ICS207" s="145"/>
      <c r="ICV207" s="145"/>
      <c r="ICY207" s="145"/>
      <c r="IDB207" s="145"/>
      <c r="IDN207" s="145"/>
      <c r="IDQ207" s="145"/>
      <c r="IDT207" s="145"/>
      <c r="IDW207" s="145"/>
      <c r="IEF207" s="145"/>
      <c r="IEL207" s="145"/>
      <c r="IEO207" s="145"/>
      <c r="IER207" s="145"/>
      <c r="IEU207" s="145"/>
      <c r="IFA207" s="145"/>
      <c r="IFD207" s="145"/>
      <c r="IFJ207" s="145"/>
      <c r="IFL207" s="145"/>
      <c r="IFM207" s="145"/>
      <c r="IFO207" s="145"/>
      <c r="IFR207" s="145"/>
      <c r="IFU207" s="145"/>
      <c r="IFX207" s="145"/>
      <c r="IGF207" s="145"/>
      <c r="IGK207" s="145"/>
      <c r="IGT207" s="145"/>
      <c r="IGW207" s="145"/>
      <c r="IHE207" s="145"/>
      <c r="IIA207" s="145"/>
      <c r="IIB207" s="145"/>
      <c r="IIC207" s="145"/>
      <c r="IID207" s="145"/>
      <c r="IIE207" s="145"/>
      <c r="IIF207" s="145"/>
      <c r="IIX207" s="145"/>
      <c r="IIY207" s="145"/>
      <c r="IJB207" s="145"/>
      <c r="IJE207" s="145"/>
      <c r="IJG207" s="145"/>
      <c r="IJI207" s="145"/>
      <c r="IJL207" s="145"/>
      <c r="IJO207" s="145"/>
      <c r="IJR207" s="145"/>
      <c r="IJU207" s="145"/>
      <c r="IJX207" s="145"/>
      <c r="IKA207" s="145"/>
      <c r="IKD207" s="145"/>
      <c r="IKG207" s="145"/>
      <c r="IKI207" s="145"/>
      <c r="IKV207" s="145"/>
      <c r="IKW207" s="145"/>
      <c r="IKX207" s="145"/>
      <c r="IKY207" s="145"/>
      <c r="IKZ207" s="145"/>
      <c r="ILA207" s="145"/>
      <c r="ILB207" s="145"/>
      <c r="ILC207" s="145"/>
      <c r="ILD207" s="145"/>
      <c r="ILE207" s="145"/>
      <c r="ILF207" s="145"/>
      <c r="ILG207" s="145"/>
      <c r="ILH207" s="145"/>
      <c r="ILI207" s="145"/>
      <c r="ILM207" s="145"/>
      <c r="ILO207" s="145"/>
      <c r="ILP207" s="145"/>
      <c r="ILQ207" s="145"/>
      <c r="ILR207" s="145"/>
      <c r="ILU207" s="145"/>
      <c r="ILW207" s="145"/>
      <c r="ILX207" s="145"/>
      <c r="ILY207" s="145"/>
      <c r="ILZ207" s="145"/>
      <c r="IMA207" s="145"/>
      <c r="IMB207" s="145"/>
      <c r="IMC207" s="145"/>
      <c r="IMD207" s="145"/>
      <c r="IME207" s="145"/>
      <c r="IMF207" s="145"/>
      <c r="IMG207" s="145"/>
      <c r="IMH207" s="145"/>
      <c r="IMI207" s="145"/>
      <c r="IML207" s="145"/>
      <c r="IMO207" s="145"/>
      <c r="IMR207" s="145"/>
      <c r="IMU207" s="145"/>
      <c r="IMX207" s="145"/>
      <c r="INJ207" s="145"/>
      <c r="INM207" s="145"/>
      <c r="INP207" s="145"/>
      <c r="INS207" s="145"/>
      <c r="IOB207" s="145"/>
      <c r="IOH207" s="145"/>
      <c r="IOK207" s="145"/>
      <c r="ION207" s="145"/>
      <c r="IOQ207" s="145"/>
      <c r="IOW207" s="145"/>
      <c r="IOZ207" s="145"/>
      <c r="IPF207" s="145"/>
      <c r="IPH207" s="145"/>
      <c r="IPI207" s="145"/>
      <c r="IPK207" s="145"/>
      <c r="IPN207" s="145"/>
      <c r="IPQ207" s="145"/>
      <c r="IPT207" s="145"/>
      <c r="IQB207" s="145"/>
      <c r="IQG207" s="145"/>
      <c r="IQP207" s="145"/>
      <c r="IQS207" s="145"/>
      <c r="IRA207" s="145"/>
      <c r="IRW207" s="145"/>
      <c r="IRX207" s="145"/>
      <c r="IRY207" s="145"/>
      <c r="IRZ207" s="145"/>
      <c r="ISA207" s="145"/>
      <c r="ISB207" s="145"/>
      <c r="IST207" s="145"/>
      <c r="ISU207" s="145"/>
      <c r="ISX207" s="145"/>
      <c r="ITA207" s="145"/>
      <c r="ITC207" s="145"/>
      <c r="ITE207" s="145"/>
      <c r="ITH207" s="145"/>
      <c r="ITK207" s="145"/>
      <c r="ITN207" s="145"/>
      <c r="ITQ207" s="145"/>
      <c r="ITT207" s="145"/>
      <c r="ITW207" s="145"/>
      <c r="ITZ207" s="145"/>
      <c r="IUC207" s="145"/>
      <c r="IUE207" s="145"/>
      <c r="IUR207" s="145"/>
      <c r="IUS207" s="145"/>
      <c r="IUT207" s="145"/>
      <c r="IUU207" s="145"/>
      <c r="IUV207" s="145"/>
      <c r="IUW207" s="145"/>
      <c r="IUX207" s="145"/>
      <c r="IUY207" s="145"/>
      <c r="IUZ207" s="145"/>
      <c r="IVA207" s="145"/>
      <c r="IVB207" s="145"/>
      <c r="IVC207" s="145"/>
      <c r="IVD207" s="145"/>
      <c r="IVE207" s="145"/>
      <c r="IVI207" s="145"/>
      <c r="IVK207" s="145"/>
      <c r="IVL207" s="145"/>
      <c r="IVM207" s="145"/>
      <c r="IVN207" s="145"/>
      <c r="IVQ207" s="145"/>
      <c r="IVS207" s="145"/>
      <c r="IVT207" s="145"/>
      <c r="IVU207" s="145"/>
      <c r="IVV207" s="145"/>
      <c r="IVW207" s="145"/>
      <c r="IVX207" s="145"/>
      <c r="IVY207" s="145"/>
      <c r="IVZ207" s="145"/>
      <c r="IWA207" s="145"/>
      <c r="IWB207" s="145"/>
      <c r="IWC207" s="145"/>
      <c r="IWD207" s="145"/>
      <c r="IWE207" s="145"/>
      <c r="IWH207" s="145"/>
      <c r="IWK207" s="145"/>
      <c r="IWN207" s="145"/>
      <c r="IWQ207" s="145"/>
      <c r="IWT207" s="145"/>
      <c r="IXF207" s="145"/>
      <c r="IXI207" s="145"/>
      <c r="IXL207" s="145"/>
      <c r="IXO207" s="145"/>
      <c r="IXX207" s="145"/>
      <c r="IYD207" s="145"/>
      <c r="IYG207" s="145"/>
      <c r="IYJ207" s="145"/>
      <c r="IYM207" s="145"/>
      <c r="IYS207" s="145"/>
      <c r="IYV207" s="145"/>
      <c r="IZB207" s="145"/>
      <c r="IZD207" s="145"/>
      <c r="IZE207" s="145"/>
      <c r="IZG207" s="145"/>
      <c r="IZJ207" s="145"/>
      <c r="IZM207" s="145"/>
      <c r="IZP207" s="145"/>
      <c r="IZX207" s="145"/>
      <c r="JAC207" s="145"/>
      <c r="JAL207" s="145"/>
      <c r="JAO207" s="145"/>
      <c r="JAW207" s="145"/>
      <c r="JBS207" s="145"/>
      <c r="JBT207" s="145"/>
      <c r="JBU207" s="145"/>
      <c r="JBV207" s="145"/>
      <c r="JBW207" s="145"/>
      <c r="JBX207" s="145"/>
      <c r="JCP207" s="145"/>
      <c r="JCQ207" s="145"/>
      <c r="JCT207" s="145"/>
      <c r="JCW207" s="145"/>
      <c r="JCY207" s="145"/>
      <c r="JDA207" s="145"/>
      <c r="JDD207" s="145"/>
      <c r="JDG207" s="145"/>
      <c r="JDJ207" s="145"/>
      <c r="JDM207" s="145"/>
      <c r="JDP207" s="145"/>
      <c r="JDS207" s="145"/>
      <c r="JDV207" s="145"/>
      <c r="JDY207" s="145"/>
      <c r="JEA207" s="145"/>
      <c r="JEN207" s="145"/>
      <c r="JEO207" s="145"/>
      <c r="JEP207" s="145"/>
      <c r="JEQ207" s="145"/>
      <c r="JER207" s="145"/>
      <c r="JES207" s="145"/>
      <c r="JET207" s="145"/>
      <c r="JEU207" s="145"/>
      <c r="JEV207" s="145"/>
      <c r="JEW207" s="145"/>
      <c r="JEX207" s="145"/>
      <c r="JEY207" s="145"/>
      <c r="JEZ207" s="145"/>
      <c r="JFA207" s="145"/>
      <c r="JFE207" s="145"/>
      <c r="JFG207" s="145"/>
      <c r="JFH207" s="145"/>
      <c r="JFI207" s="145"/>
      <c r="JFJ207" s="145"/>
      <c r="JFM207" s="145"/>
      <c r="JFO207" s="145"/>
      <c r="JFP207" s="145"/>
      <c r="JFQ207" s="145"/>
      <c r="JFR207" s="145"/>
      <c r="JFS207" s="145"/>
      <c r="JFT207" s="145"/>
      <c r="JFU207" s="145"/>
      <c r="JFV207" s="145"/>
      <c r="JFW207" s="145"/>
      <c r="JFX207" s="145"/>
      <c r="JFY207" s="145"/>
      <c r="JFZ207" s="145"/>
      <c r="JGA207" s="145"/>
      <c r="JGD207" s="145"/>
      <c r="JGG207" s="145"/>
      <c r="JGJ207" s="145"/>
      <c r="JGM207" s="145"/>
      <c r="JGP207" s="145"/>
      <c r="JHB207" s="145"/>
      <c r="JHE207" s="145"/>
      <c r="JHH207" s="145"/>
      <c r="JHK207" s="145"/>
      <c r="JHT207" s="145"/>
      <c r="JHZ207" s="145"/>
      <c r="JIC207" s="145"/>
      <c r="JIF207" s="145"/>
      <c r="JII207" s="145"/>
      <c r="JIO207" s="145"/>
      <c r="JIR207" s="145"/>
      <c r="JIX207" s="145"/>
      <c r="JIZ207" s="145"/>
      <c r="JJA207" s="145"/>
      <c r="JJC207" s="145"/>
      <c r="JJF207" s="145"/>
      <c r="JJI207" s="145"/>
      <c r="JJL207" s="145"/>
      <c r="JJT207" s="145"/>
      <c r="JJY207" s="145"/>
      <c r="JKH207" s="145"/>
      <c r="JKK207" s="145"/>
      <c r="JKS207" s="145"/>
      <c r="JLO207" s="145"/>
      <c r="JLP207" s="145"/>
      <c r="JLQ207" s="145"/>
      <c r="JLR207" s="145"/>
      <c r="JLS207" s="145"/>
      <c r="JLT207" s="145"/>
      <c r="JML207" s="145"/>
      <c r="JMM207" s="145"/>
      <c r="JMP207" s="145"/>
      <c r="JMS207" s="145"/>
      <c r="JMU207" s="145"/>
      <c r="JMW207" s="145"/>
      <c r="JMZ207" s="145"/>
      <c r="JNC207" s="145"/>
      <c r="JNF207" s="145"/>
      <c r="JNI207" s="145"/>
      <c r="JNL207" s="145"/>
      <c r="JNO207" s="145"/>
      <c r="JNR207" s="145"/>
      <c r="JNU207" s="145"/>
      <c r="JNW207" s="145"/>
      <c r="JOJ207" s="145"/>
      <c r="JOK207" s="145"/>
      <c r="JOL207" s="145"/>
      <c r="JOM207" s="145"/>
      <c r="JON207" s="145"/>
      <c r="JOO207" s="145"/>
      <c r="JOP207" s="145"/>
      <c r="JOQ207" s="145"/>
      <c r="JOR207" s="145"/>
      <c r="JOS207" s="145"/>
      <c r="JOT207" s="145"/>
      <c r="JOU207" s="145"/>
      <c r="JOV207" s="145"/>
      <c r="JOW207" s="145"/>
      <c r="JPA207" s="145"/>
      <c r="JPC207" s="145"/>
      <c r="JPD207" s="145"/>
      <c r="JPE207" s="145"/>
      <c r="JPF207" s="145"/>
      <c r="JPI207" s="145"/>
      <c r="JPK207" s="145"/>
      <c r="JPL207" s="145"/>
      <c r="JPM207" s="145"/>
      <c r="JPN207" s="145"/>
      <c r="JPO207" s="145"/>
      <c r="JPP207" s="145"/>
      <c r="JPQ207" s="145"/>
      <c r="JPR207" s="145"/>
      <c r="JPS207" s="145"/>
      <c r="JPT207" s="145"/>
      <c r="JPU207" s="145"/>
      <c r="JPV207" s="145"/>
      <c r="JPW207" s="145"/>
      <c r="JPZ207" s="145"/>
      <c r="JQC207" s="145"/>
      <c r="JQF207" s="145"/>
      <c r="JQI207" s="145"/>
      <c r="JQL207" s="145"/>
      <c r="JQX207" s="145"/>
      <c r="JRA207" s="145"/>
      <c r="JRD207" s="145"/>
      <c r="JRG207" s="145"/>
      <c r="JRP207" s="145"/>
      <c r="JRV207" s="145"/>
      <c r="JRY207" s="145"/>
      <c r="JSB207" s="145"/>
      <c r="JSE207" s="145"/>
      <c r="JSK207" s="145"/>
      <c r="JSN207" s="145"/>
      <c r="JST207" s="145"/>
      <c r="JSV207" s="145"/>
      <c r="JSW207" s="145"/>
      <c r="JSY207" s="145"/>
      <c r="JTB207" s="145"/>
      <c r="JTE207" s="145"/>
      <c r="JTH207" s="145"/>
      <c r="JTP207" s="145"/>
      <c r="JTU207" s="145"/>
      <c r="JUD207" s="145"/>
      <c r="JUG207" s="145"/>
      <c r="JUO207" s="145"/>
      <c r="JVK207" s="145"/>
      <c r="JVL207" s="145"/>
      <c r="JVM207" s="145"/>
      <c r="JVN207" s="145"/>
      <c r="JVO207" s="145"/>
      <c r="JVP207" s="145"/>
      <c r="JWH207" s="145"/>
      <c r="JWI207" s="145"/>
      <c r="JWL207" s="145"/>
      <c r="JWO207" s="145"/>
      <c r="JWQ207" s="145"/>
      <c r="JWS207" s="145"/>
      <c r="JWV207" s="145"/>
      <c r="JWY207" s="145"/>
      <c r="JXB207" s="145"/>
      <c r="JXE207" s="145"/>
      <c r="JXH207" s="145"/>
      <c r="JXK207" s="145"/>
      <c r="JXN207" s="145"/>
      <c r="JXQ207" s="145"/>
      <c r="JXS207" s="145"/>
      <c r="JYF207" s="145"/>
      <c r="JYG207" s="145"/>
      <c r="JYH207" s="145"/>
      <c r="JYI207" s="145"/>
      <c r="JYJ207" s="145"/>
      <c r="JYK207" s="145"/>
      <c r="JYL207" s="145"/>
      <c r="JYM207" s="145"/>
      <c r="JYN207" s="145"/>
      <c r="JYO207" s="145"/>
      <c r="JYP207" s="145"/>
      <c r="JYQ207" s="145"/>
      <c r="JYR207" s="145"/>
      <c r="JYS207" s="145"/>
      <c r="JYW207" s="145"/>
      <c r="JYY207" s="145"/>
      <c r="JYZ207" s="145"/>
      <c r="JZA207" s="145"/>
      <c r="JZB207" s="145"/>
      <c r="JZE207" s="145"/>
      <c r="JZG207" s="145"/>
      <c r="JZH207" s="145"/>
      <c r="JZI207" s="145"/>
      <c r="JZJ207" s="145"/>
      <c r="JZK207" s="145"/>
      <c r="JZL207" s="145"/>
      <c r="JZM207" s="145"/>
      <c r="JZN207" s="145"/>
      <c r="JZO207" s="145"/>
      <c r="JZP207" s="145"/>
      <c r="JZQ207" s="145"/>
      <c r="JZR207" s="145"/>
      <c r="JZS207" s="145"/>
      <c r="JZV207" s="145"/>
      <c r="JZY207" s="145"/>
      <c r="KAB207" s="145"/>
      <c r="KAE207" s="145"/>
      <c r="KAH207" s="145"/>
      <c r="KAT207" s="145"/>
      <c r="KAW207" s="145"/>
      <c r="KAZ207" s="145"/>
      <c r="KBC207" s="145"/>
      <c r="KBL207" s="145"/>
      <c r="KBR207" s="145"/>
      <c r="KBU207" s="145"/>
      <c r="KBX207" s="145"/>
      <c r="KCA207" s="145"/>
      <c r="KCG207" s="145"/>
      <c r="KCJ207" s="145"/>
      <c r="KCP207" s="145"/>
      <c r="KCR207" s="145"/>
      <c r="KCS207" s="145"/>
      <c r="KCU207" s="145"/>
      <c r="KCX207" s="145"/>
      <c r="KDA207" s="145"/>
      <c r="KDD207" s="145"/>
      <c r="KDL207" s="145"/>
      <c r="KDQ207" s="145"/>
      <c r="KDZ207" s="145"/>
      <c r="KEC207" s="145"/>
      <c r="KEK207" s="145"/>
      <c r="KFG207" s="145"/>
      <c r="KFH207" s="145"/>
      <c r="KFI207" s="145"/>
      <c r="KFJ207" s="145"/>
      <c r="KFK207" s="145"/>
      <c r="KFL207" s="145"/>
      <c r="KGD207" s="145"/>
      <c r="KGE207" s="145"/>
      <c r="KGH207" s="145"/>
      <c r="KGK207" s="145"/>
      <c r="KGM207" s="145"/>
      <c r="KGO207" s="145"/>
      <c r="KGR207" s="145"/>
      <c r="KGU207" s="145"/>
      <c r="KGX207" s="145"/>
      <c r="KHA207" s="145"/>
      <c r="KHD207" s="145"/>
      <c r="KHG207" s="145"/>
      <c r="KHJ207" s="145"/>
      <c r="KHM207" s="145"/>
      <c r="KHO207" s="145"/>
      <c r="KIB207" s="145"/>
      <c r="KIC207" s="145"/>
      <c r="KID207" s="145"/>
      <c r="KIE207" s="145"/>
      <c r="KIF207" s="145"/>
      <c r="KIG207" s="145"/>
      <c r="KIH207" s="145"/>
      <c r="KII207" s="145"/>
      <c r="KIJ207" s="145"/>
      <c r="KIK207" s="145"/>
      <c r="KIL207" s="145"/>
      <c r="KIM207" s="145"/>
      <c r="KIN207" s="145"/>
      <c r="KIO207" s="145"/>
      <c r="KIS207" s="145"/>
      <c r="KIU207" s="145"/>
      <c r="KIV207" s="145"/>
      <c r="KIW207" s="145"/>
      <c r="KIX207" s="145"/>
      <c r="KJA207" s="145"/>
      <c r="KJC207" s="145"/>
      <c r="KJD207" s="145"/>
      <c r="KJE207" s="145"/>
      <c r="KJF207" s="145"/>
      <c r="KJG207" s="145"/>
      <c r="KJH207" s="145"/>
      <c r="KJI207" s="145"/>
      <c r="KJJ207" s="145"/>
      <c r="KJK207" s="145"/>
      <c r="KJL207" s="145"/>
      <c r="KJM207" s="145"/>
      <c r="KJN207" s="145"/>
      <c r="KJO207" s="145"/>
      <c r="KJR207" s="145"/>
      <c r="KJU207" s="145"/>
      <c r="KJX207" s="145"/>
      <c r="KKA207" s="145"/>
      <c r="KKD207" s="145"/>
      <c r="KKP207" s="145"/>
      <c r="KKS207" s="145"/>
      <c r="KKV207" s="145"/>
      <c r="KKY207" s="145"/>
      <c r="KLH207" s="145"/>
      <c r="KLN207" s="145"/>
      <c r="KLQ207" s="145"/>
      <c r="KLT207" s="145"/>
      <c r="KLW207" s="145"/>
      <c r="KMC207" s="145"/>
      <c r="KMF207" s="145"/>
      <c r="KML207" s="145"/>
      <c r="KMN207" s="145"/>
      <c r="KMO207" s="145"/>
      <c r="KMQ207" s="145"/>
      <c r="KMT207" s="145"/>
      <c r="KMW207" s="145"/>
      <c r="KMZ207" s="145"/>
      <c r="KNH207" s="145"/>
      <c r="KNM207" s="145"/>
      <c r="KNV207" s="145"/>
      <c r="KNY207" s="145"/>
      <c r="KOG207" s="145"/>
      <c r="KPC207" s="145"/>
      <c r="KPD207" s="145"/>
      <c r="KPE207" s="145"/>
      <c r="KPF207" s="145"/>
      <c r="KPG207" s="145"/>
      <c r="KPH207" s="145"/>
      <c r="KPZ207" s="145"/>
      <c r="KQA207" s="145"/>
      <c r="KQD207" s="145"/>
      <c r="KQG207" s="145"/>
      <c r="KQI207" s="145"/>
      <c r="KQK207" s="145"/>
      <c r="KQN207" s="145"/>
      <c r="KQQ207" s="145"/>
      <c r="KQT207" s="145"/>
      <c r="KQW207" s="145"/>
      <c r="KQZ207" s="145"/>
      <c r="KRC207" s="145"/>
      <c r="KRF207" s="145"/>
      <c r="KRI207" s="145"/>
      <c r="KRK207" s="145"/>
      <c r="KRX207" s="145"/>
      <c r="KRY207" s="145"/>
      <c r="KRZ207" s="145"/>
      <c r="KSA207" s="145"/>
      <c r="KSB207" s="145"/>
      <c r="KSC207" s="145"/>
      <c r="KSD207" s="145"/>
      <c r="KSE207" s="145"/>
      <c r="KSF207" s="145"/>
      <c r="KSG207" s="145"/>
      <c r="KSH207" s="145"/>
      <c r="KSI207" s="145"/>
      <c r="KSJ207" s="145"/>
      <c r="KSK207" s="145"/>
      <c r="KSO207" s="145"/>
      <c r="KSQ207" s="145"/>
      <c r="KSR207" s="145"/>
      <c r="KSS207" s="145"/>
      <c r="KST207" s="145"/>
      <c r="KSW207" s="145"/>
      <c r="KSY207" s="145"/>
      <c r="KSZ207" s="145"/>
      <c r="KTA207" s="145"/>
      <c r="KTB207" s="145"/>
      <c r="KTC207" s="145"/>
      <c r="KTD207" s="145"/>
      <c r="KTE207" s="145"/>
      <c r="KTF207" s="145"/>
      <c r="KTG207" s="145"/>
      <c r="KTH207" s="145"/>
      <c r="KTI207" s="145"/>
      <c r="KTJ207" s="145"/>
      <c r="KTK207" s="145"/>
      <c r="KTN207" s="145"/>
      <c r="KTQ207" s="145"/>
      <c r="KTT207" s="145"/>
      <c r="KTW207" s="145"/>
      <c r="KTZ207" s="145"/>
      <c r="KUL207" s="145"/>
      <c r="KUO207" s="145"/>
      <c r="KUR207" s="145"/>
      <c r="KUU207" s="145"/>
      <c r="KVD207" s="145"/>
      <c r="KVJ207" s="145"/>
      <c r="KVM207" s="145"/>
      <c r="KVP207" s="145"/>
      <c r="KVS207" s="145"/>
      <c r="KVY207" s="145"/>
      <c r="KWB207" s="145"/>
      <c r="KWH207" s="145"/>
      <c r="KWJ207" s="145"/>
      <c r="KWK207" s="145"/>
      <c r="KWM207" s="145"/>
      <c r="KWP207" s="145"/>
      <c r="KWS207" s="145"/>
      <c r="KWV207" s="145"/>
      <c r="KXD207" s="145"/>
      <c r="KXI207" s="145"/>
      <c r="KXR207" s="145"/>
      <c r="KXU207" s="145"/>
      <c r="KYC207" s="145"/>
      <c r="KYY207" s="145"/>
      <c r="KYZ207" s="145"/>
      <c r="KZA207" s="145"/>
      <c r="KZB207" s="145"/>
      <c r="KZC207" s="145"/>
      <c r="KZD207" s="145"/>
      <c r="KZV207" s="145"/>
      <c r="KZW207" s="145"/>
      <c r="KZZ207" s="145"/>
      <c r="LAC207" s="145"/>
      <c r="LAE207" s="145"/>
      <c r="LAG207" s="145"/>
      <c r="LAJ207" s="145"/>
      <c r="LAM207" s="145"/>
      <c r="LAP207" s="145"/>
      <c r="LAS207" s="145"/>
      <c r="LAV207" s="145"/>
      <c r="LAY207" s="145"/>
      <c r="LBB207" s="145"/>
      <c r="LBE207" s="145"/>
      <c r="LBG207" s="145"/>
      <c r="LBT207" s="145"/>
      <c r="LBU207" s="145"/>
      <c r="LBV207" s="145"/>
      <c r="LBW207" s="145"/>
      <c r="LBX207" s="145"/>
      <c r="LBY207" s="145"/>
      <c r="LBZ207" s="145"/>
      <c r="LCA207" s="145"/>
      <c r="LCB207" s="145"/>
      <c r="LCC207" s="145"/>
      <c r="LCD207" s="145"/>
      <c r="LCE207" s="145"/>
      <c r="LCF207" s="145"/>
      <c r="LCG207" s="145"/>
      <c r="LCK207" s="145"/>
      <c r="LCM207" s="145"/>
      <c r="LCN207" s="145"/>
      <c r="LCO207" s="145"/>
      <c r="LCP207" s="145"/>
      <c r="LCS207" s="145"/>
      <c r="LCU207" s="145"/>
      <c r="LCV207" s="145"/>
      <c r="LCW207" s="145"/>
      <c r="LCX207" s="145"/>
      <c r="LCY207" s="145"/>
      <c r="LCZ207" s="145"/>
      <c r="LDA207" s="145"/>
      <c r="LDB207" s="145"/>
      <c r="LDC207" s="145"/>
      <c r="LDD207" s="145"/>
      <c r="LDE207" s="145"/>
      <c r="LDF207" s="145"/>
      <c r="LDG207" s="145"/>
      <c r="LDJ207" s="145"/>
      <c r="LDM207" s="145"/>
      <c r="LDP207" s="145"/>
      <c r="LDS207" s="145"/>
      <c r="LDV207" s="145"/>
      <c r="LEH207" s="145"/>
      <c r="LEK207" s="145"/>
      <c r="LEN207" s="145"/>
      <c r="LEQ207" s="145"/>
      <c r="LEZ207" s="145"/>
      <c r="LFF207" s="145"/>
      <c r="LFI207" s="145"/>
      <c r="LFL207" s="145"/>
      <c r="LFO207" s="145"/>
      <c r="LFU207" s="145"/>
      <c r="LFX207" s="145"/>
      <c r="LGD207" s="145"/>
      <c r="LGF207" s="145"/>
      <c r="LGG207" s="145"/>
      <c r="LGI207" s="145"/>
      <c r="LGL207" s="145"/>
      <c r="LGO207" s="145"/>
      <c r="LGR207" s="145"/>
      <c r="LGZ207" s="145"/>
      <c r="LHE207" s="145"/>
      <c r="LHN207" s="145"/>
      <c r="LHQ207" s="145"/>
      <c r="LHY207" s="145"/>
      <c r="LIU207" s="145"/>
      <c r="LIV207" s="145"/>
      <c r="LIW207" s="145"/>
      <c r="LIX207" s="145"/>
      <c r="LIY207" s="145"/>
      <c r="LIZ207" s="145"/>
      <c r="LJR207" s="145"/>
      <c r="LJS207" s="145"/>
      <c r="LJV207" s="145"/>
      <c r="LJY207" s="145"/>
      <c r="LKA207" s="145"/>
      <c r="LKC207" s="145"/>
      <c r="LKF207" s="145"/>
      <c r="LKI207" s="145"/>
      <c r="LKL207" s="145"/>
      <c r="LKO207" s="145"/>
      <c r="LKR207" s="145"/>
      <c r="LKU207" s="145"/>
      <c r="LKX207" s="145"/>
      <c r="LLA207" s="145"/>
      <c r="LLC207" s="145"/>
      <c r="LLP207" s="145"/>
      <c r="LLQ207" s="145"/>
      <c r="LLR207" s="145"/>
      <c r="LLS207" s="145"/>
      <c r="LLT207" s="145"/>
      <c r="LLU207" s="145"/>
      <c r="LLV207" s="145"/>
      <c r="LLW207" s="145"/>
      <c r="LLX207" s="145"/>
      <c r="LLY207" s="145"/>
      <c r="LLZ207" s="145"/>
      <c r="LMA207" s="145"/>
      <c r="LMB207" s="145"/>
      <c r="LMC207" s="145"/>
      <c r="LMG207" s="145"/>
      <c r="LMI207" s="145"/>
      <c r="LMJ207" s="145"/>
      <c r="LMK207" s="145"/>
      <c r="LML207" s="145"/>
      <c r="LMO207" s="145"/>
      <c r="LMQ207" s="145"/>
      <c r="LMR207" s="145"/>
      <c r="LMS207" s="145"/>
      <c r="LMT207" s="145"/>
      <c r="LMU207" s="145"/>
      <c r="LMV207" s="145"/>
      <c r="LMW207" s="145"/>
      <c r="LMX207" s="145"/>
      <c r="LMY207" s="145"/>
      <c r="LMZ207" s="145"/>
      <c r="LNA207" s="145"/>
      <c r="LNB207" s="145"/>
      <c r="LNC207" s="145"/>
      <c r="LNF207" s="145"/>
      <c r="LNI207" s="145"/>
      <c r="LNL207" s="145"/>
      <c r="LNO207" s="145"/>
      <c r="LNR207" s="145"/>
      <c r="LOD207" s="145"/>
      <c r="LOG207" s="145"/>
      <c r="LOJ207" s="145"/>
      <c r="LOM207" s="145"/>
      <c r="LOV207" s="145"/>
      <c r="LPB207" s="145"/>
      <c r="LPE207" s="145"/>
      <c r="LPH207" s="145"/>
      <c r="LPK207" s="145"/>
      <c r="LPQ207" s="145"/>
      <c r="LPT207" s="145"/>
      <c r="LPZ207" s="145"/>
      <c r="LQB207" s="145"/>
      <c r="LQC207" s="145"/>
      <c r="LQE207" s="145"/>
      <c r="LQH207" s="145"/>
      <c r="LQK207" s="145"/>
      <c r="LQN207" s="145"/>
      <c r="LQV207" s="145"/>
      <c r="LRA207" s="145"/>
      <c r="LRJ207" s="145"/>
      <c r="LRM207" s="145"/>
      <c r="LRU207" s="145"/>
      <c r="LSQ207" s="145"/>
      <c r="LSR207" s="145"/>
      <c r="LSS207" s="145"/>
      <c r="LST207" s="145"/>
      <c r="LSU207" s="145"/>
      <c r="LSV207" s="145"/>
      <c r="LTN207" s="145"/>
      <c r="LTO207" s="145"/>
      <c r="LTR207" s="145"/>
      <c r="LTU207" s="145"/>
      <c r="LTW207" s="145"/>
      <c r="LTY207" s="145"/>
      <c r="LUB207" s="145"/>
      <c r="LUE207" s="145"/>
      <c r="LUH207" s="145"/>
      <c r="LUK207" s="145"/>
      <c r="LUN207" s="145"/>
      <c r="LUQ207" s="145"/>
      <c r="LUT207" s="145"/>
      <c r="LUW207" s="145"/>
      <c r="LUY207" s="145"/>
      <c r="LVL207" s="145"/>
      <c r="LVM207" s="145"/>
      <c r="LVN207" s="145"/>
      <c r="LVO207" s="145"/>
      <c r="LVP207" s="145"/>
      <c r="LVQ207" s="145"/>
      <c r="LVR207" s="145"/>
      <c r="LVS207" s="145"/>
      <c r="LVT207" s="145"/>
      <c r="LVU207" s="145"/>
      <c r="LVV207" s="145"/>
      <c r="LVW207" s="145"/>
      <c r="LVX207" s="145"/>
      <c r="LVY207" s="145"/>
      <c r="LWC207" s="145"/>
      <c r="LWE207" s="145"/>
      <c r="LWF207" s="145"/>
      <c r="LWG207" s="145"/>
      <c r="LWH207" s="145"/>
      <c r="LWK207" s="145"/>
      <c r="LWM207" s="145"/>
      <c r="LWN207" s="145"/>
      <c r="LWO207" s="145"/>
      <c r="LWP207" s="145"/>
      <c r="LWQ207" s="145"/>
      <c r="LWR207" s="145"/>
      <c r="LWS207" s="145"/>
      <c r="LWT207" s="145"/>
      <c r="LWU207" s="145"/>
      <c r="LWV207" s="145"/>
      <c r="LWW207" s="145"/>
      <c r="LWX207" s="145"/>
      <c r="LWY207" s="145"/>
      <c r="LXB207" s="145"/>
      <c r="LXE207" s="145"/>
      <c r="LXH207" s="145"/>
      <c r="LXK207" s="145"/>
      <c r="LXN207" s="145"/>
      <c r="LXZ207" s="145"/>
      <c r="LYC207" s="145"/>
      <c r="LYF207" s="145"/>
      <c r="LYI207" s="145"/>
      <c r="LYR207" s="145"/>
      <c r="LYX207" s="145"/>
      <c r="LZA207" s="145"/>
      <c r="LZD207" s="145"/>
      <c r="LZG207" s="145"/>
      <c r="LZM207" s="145"/>
      <c r="LZP207" s="145"/>
      <c r="LZV207" s="145"/>
      <c r="LZX207" s="145"/>
      <c r="LZY207" s="145"/>
      <c r="MAA207" s="145"/>
      <c r="MAD207" s="145"/>
      <c r="MAG207" s="145"/>
      <c r="MAJ207" s="145"/>
      <c r="MAR207" s="145"/>
      <c r="MAW207" s="145"/>
      <c r="MBF207" s="145"/>
      <c r="MBI207" s="145"/>
      <c r="MBQ207" s="145"/>
      <c r="MCM207" s="145"/>
      <c r="MCN207" s="145"/>
      <c r="MCO207" s="145"/>
      <c r="MCP207" s="145"/>
      <c r="MCQ207" s="145"/>
      <c r="MCR207" s="145"/>
      <c r="MDJ207" s="145"/>
      <c r="MDK207" s="145"/>
      <c r="MDN207" s="145"/>
      <c r="MDQ207" s="145"/>
      <c r="MDS207" s="145"/>
      <c r="MDU207" s="145"/>
      <c r="MDX207" s="145"/>
      <c r="MEA207" s="145"/>
      <c r="MED207" s="145"/>
      <c r="MEG207" s="145"/>
      <c r="MEJ207" s="145"/>
      <c r="MEM207" s="145"/>
      <c r="MEP207" s="145"/>
      <c r="MES207" s="145"/>
      <c r="MEU207" s="145"/>
      <c r="MFH207" s="145"/>
      <c r="MFI207" s="145"/>
      <c r="MFJ207" s="145"/>
      <c r="MFK207" s="145"/>
      <c r="MFL207" s="145"/>
      <c r="MFM207" s="145"/>
      <c r="MFN207" s="145"/>
      <c r="MFO207" s="145"/>
      <c r="MFP207" s="145"/>
      <c r="MFQ207" s="145"/>
      <c r="MFR207" s="145"/>
      <c r="MFS207" s="145"/>
      <c r="MFT207" s="145"/>
      <c r="MFU207" s="145"/>
      <c r="MFY207" s="145"/>
      <c r="MGA207" s="145"/>
      <c r="MGB207" s="145"/>
      <c r="MGC207" s="145"/>
      <c r="MGD207" s="145"/>
      <c r="MGG207" s="145"/>
      <c r="MGI207" s="145"/>
      <c r="MGJ207" s="145"/>
      <c r="MGK207" s="145"/>
      <c r="MGL207" s="145"/>
      <c r="MGM207" s="145"/>
      <c r="MGN207" s="145"/>
      <c r="MGO207" s="145"/>
      <c r="MGP207" s="145"/>
      <c r="MGQ207" s="145"/>
      <c r="MGR207" s="145"/>
      <c r="MGS207" s="145"/>
      <c r="MGT207" s="145"/>
      <c r="MGU207" s="145"/>
      <c r="MGX207" s="145"/>
      <c r="MHA207" s="145"/>
      <c r="MHD207" s="145"/>
      <c r="MHG207" s="145"/>
      <c r="MHJ207" s="145"/>
      <c r="MHV207" s="145"/>
      <c r="MHY207" s="145"/>
      <c r="MIB207" s="145"/>
      <c r="MIE207" s="145"/>
      <c r="MIN207" s="145"/>
      <c r="MIT207" s="145"/>
      <c r="MIW207" s="145"/>
      <c r="MIZ207" s="145"/>
      <c r="MJC207" s="145"/>
      <c r="MJI207" s="145"/>
      <c r="MJL207" s="145"/>
      <c r="MJR207" s="145"/>
      <c r="MJT207" s="145"/>
      <c r="MJU207" s="145"/>
      <c r="MJW207" s="145"/>
      <c r="MJZ207" s="145"/>
      <c r="MKC207" s="145"/>
      <c r="MKF207" s="145"/>
      <c r="MKN207" s="145"/>
      <c r="MKS207" s="145"/>
      <c r="MLB207" s="145"/>
      <c r="MLE207" s="145"/>
      <c r="MLM207" s="145"/>
      <c r="MMI207" s="145"/>
      <c r="MMJ207" s="145"/>
      <c r="MMK207" s="145"/>
      <c r="MML207" s="145"/>
      <c r="MMM207" s="145"/>
      <c r="MMN207" s="145"/>
      <c r="MNF207" s="145"/>
      <c r="MNG207" s="145"/>
      <c r="MNJ207" s="145"/>
      <c r="MNM207" s="145"/>
      <c r="MNO207" s="145"/>
      <c r="MNQ207" s="145"/>
      <c r="MNT207" s="145"/>
      <c r="MNW207" s="145"/>
      <c r="MNZ207" s="145"/>
      <c r="MOC207" s="145"/>
      <c r="MOF207" s="145"/>
      <c r="MOI207" s="145"/>
      <c r="MOL207" s="145"/>
      <c r="MOO207" s="145"/>
      <c r="MOQ207" s="145"/>
      <c r="MPD207" s="145"/>
      <c r="MPE207" s="145"/>
      <c r="MPF207" s="145"/>
      <c r="MPG207" s="145"/>
      <c r="MPH207" s="145"/>
      <c r="MPI207" s="145"/>
      <c r="MPJ207" s="145"/>
      <c r="MPK207" s="145"/>
      <c r="MPL207" s="145"/>
      <c r="MPM207" s="145"/>
      <c r="MPN207" s="145"/>
      <c r="MPO207" s="145"/>
      <c r="MPP207" s="145"/>
      <c r="MPQ207" s="145"/>
      <c r="MPU207" s="145"/>
      <c r="MPW207" s="145"/>
      <c r="MPX207" s="145"/>
      <c r="MPY207" s="145"/>
      <c r="MPZ207" s="145"/>
      <c r="MQC207" s="145"/>
      <c r="MQE207" s="145"/>
      <c r="MQF207" s="145"/>
      <c r="MQG207" s="145"/>
      <c r="MQH207" s="145"/>
      <c r="MQI207" s="145"/>
      <c r="MQJ207" s="145"/>
      <c r="MQK207" s="145"/>
      <c r="MQL207" s="145"/>
      <c r="MQM207" s="145"/>
      <c r="MQN207" s="145"/>
      <c r="MQO207" s="145"/>
      <c r="MQP207" s="145"/>
      <c r="MQQ207" s="145"/>
      <c r="MQT207" s="145"/>
      <c r="MQW207" s="145"/>
      <c r="MQZ207" s="145"/>
      <c r="MRC207" s="145"/>
      <c r="MRF207" s="145"/>
      <c r="MRR207" s="145"/>
      <c r="MRU207" s="145"/>
      <c r="MRX207" s="145"/>
      <c r="MSA207" s="145"/>
      <c r="MSJ207" s="145"/>
      <c r="MSP207" s="145"/>
      <c r="MSS207" s="145"/>
      <c r="MSV207" s="145"/>
      <c r="MSY207" s="145"/>
      <c r="MTE207" s="145"/>
      <c r="MTH207" s="145"/>
      <c r="MTN207" s="145"/>
      <c r="MTP207" s="145"/>
      <c r="MTQ207" s="145"/>
      <c r="MTS207" s="145"/>
      <c r="MTV207" s="145"/>
      <c r="MTY207" s="145"/>
      <c r="MUB207" s="145"/>
      <c r="MUJ207" s="145"/>
      <c r="MUO207" s="145"/>
      <c r="MUX207" s="145"/>
      <c r="MVA207" s="145"/>
      <c r="MVI207" s="145"/>
      <c r="MWE207" s="145"/>
      <c r="MWF207" s="145"/>
      <c r="MWG207" s="145"/>
      <c r="MWH207" s="145"/>
      <c r="MWI207" s="145"/>
      <c r="MWJ207" s="145"/>
      <c r="MXB207" s="145"/>
      <c r="MXC207" s="145"/>
      <c r="MXF207" s="145"/>
      <c r="MXI207" s="145"/>
      <c r="MXK207" s="145"/>
      <c r="MXM207" s="145"/>
      <c r="MXP207" s="145"/>
      <c r="MXS207" s="145"/>
      <c r="MXV207" s="145"/>
      <c r="MXY207" s="145"/>
      <c r="MYB207" s="145"/>
      <c r="MYE207" s="145"/>
      <c r="MYH207" s="145"/>
      <c r="MYK207" s="145"/>
      <c r="MYM207" s="145"/>
      <c r="MYZ207" s="145"/>
      <c r="MZA207" s="145"/>
      <c r="MZB207" s="145"/>
      <c r="MZC207" s="145"/>
      <c r="MZD207" s="145"/>
      <c r="MZE207" s="145"/>
      <c r="MZF207" s="145"/>
      <c r="MZG207" s="145"/>
      <c r="MZH207" s="145"/>
      <c r="MZI207" s="145"/>
      <c r="MZJ207" s="145"/>
      <c r="MZK207" s="145"/>
      <c r="MZL207" s="145"/>
      <c r="MZM207" s="145"/>
      <c r="MZQ207" s="145"/>
      <c r="MZS207" s="145"/>
      <c r="MZT207" s="145"/>
      <c r="MZU207" s="145"/>
      <c r="MZV207" s="145"/>
      <c r="MZY207" s="145"/>
      <c r="NAA207" s="145"/>
      <c r="NAB207" s="145"/>
      <c r="NAC207" s="145"/>
      <c r="NAD207" s="145"/>
      <c r="NAE207" s="145"/>
      <c r="NAF207" s="145"/>
      <c r="NAG207" s="145"/>
      <c r="NAH207" s="145"/>
      <c r="NAI207" s="145"/>
      <c r="NAJ207" s="145"/>
      <c r="NAK207" s="145"/>
      <c r="NAL207" s="145"/>
      <c r="NAM207" s="145"/>
      <c r="NAP207" s="145"/>
      <c r="NAS207" s="145"/>
      <c r="NAV207" s="145"/>
      <c r="NAY207" s="145"/>
      <c r="NBB207" s="145"/>
      <c r="NBN207" s="145"/>
      <c r="NBQ207" s="145"/>
      <c r="NBT207" s="145"/>
      <c r="NBW207" s="145"/>
      <c r="NCF207" s="145"/>
      <c r="NCL207" s="145"/>
      <c r="NCO207" s="145"/>
      <c r="NCR207" s="145"/>
      <c r="NCU207" s="145"/>
      <c r="NDA207" s="145"/>
      <c r="NDD207" s="145"/>
      <c r="NDJ207" s="145"/>
      <c r="NDL207" s="145"/>
      <c r="NDM207" s="145"/>
      <c r="NDO207" s="145"/>
      <c r="NDR207" s="145"/>
      <c r="NDU207" s="145"/>
      <c r="NDX207" s="145"/>
      <c r="NEF207" s="145"/>
      <c r="NEK207" s="145"/>
      <c r="NET207" s="145"/>
      <c r="NEW207" s="145"/>
      <c r="NFE207" s="145"/>
      <c r="NGA207" s="145"/>
      <c r="NGB207" s="145"/>
      <c r="NGC207" s="145"/>
      <c r="NGD207" s="145"/>
      <c r="NGE207" s="145"/>
      <c r="NGF207" s="145"/>
      <c r="NGX207" s="145"/>
      <c r="NGY207" s="145"/>
      <c r="NHB207" s="145"/>
      <c r="NHE207" s="145"/>
      <c r="NHG207" s="145"/>
      <c r="NHI207" s="145"/>
      <c r="NHL207" s="145"/>
      <c r="NHO207" s="145"/>
      <c r="NHR207" s="145"/>
      <c r="NHU207" s="145"/>
      <c r="NHX207" s="145"/>
      <c r="NIA207" s="145"/>
      <c r="NID207" s="145"/>
      <c r="NIG207" s="145"/>
      <c r="NII207" s="145"/>
      <c r="NIV207" s="145"/>
      <c r="NIW207" s="145"/>
      <c r="NIX207" s="145"/>
      <c r="NIY207" s="145"/>
      <c r="NIZ207" s="145"/>
      <c r="NJA207" s="145"/>
      <c r="NJB207" s="145"/>
      <c r="NJC207" s="145"/>
      <c r="NJD207" s="145"/>
      <c r="NJE207" s="145"/>
      <c r="NJF207" s="145"/>
      <c r="NJG207" s="145"/>
      <c r="NJH207" s="145"/>
      <c r="NJI207" s="145"/>
      <c r="NJM207" s="145"/>
      <c r="NJO207" s="145"/>
      <c r="NJP207" s="145"/>
      <c r="NJQ207" s="145"/>
      <c r="NJR207" s="145"/>
      <c r="NJU207" s="145"/>
      <c r="NJW207" s="145"/>
      <c r="NJX207" s="145"/>
      <c r="NJY207" s="145"/>
      <c r="NJZ207" s="145"/>
      <c r="NKA207" s="145"/>
      <c r="NKB207" s="145"/>
      <c r="NKC207" s="145"/>
      <c r="NKD207" s="145"/>
      <c r="NKE207" s="145"/>
      <c r="NKF207" s="145"/>
      <c r="NKG207" s="145"/>
      <c r="NKH207" s="145"/>
      <c r="NKI207" s="145"/>
      <c r="NKL207" s="145"/>
      <c r="NKO207" s="145"/>
      <c r="NKR207" s="145"/>
      <c r="NKU207" s="145"/>
      <c r="NKX207" s="145"/>
      <c r="NLJ207" s="145"/>
      <c r="NLM207" s="145"/>
      <c r="NLP207" s="145"/>
      <c r="NLS207" s="145"/>
      <c r="NMB207" s="145"/>
      <c r="NMH207" s="145"/>
      <c r="NMK207" s="145"/>
      <c r="NMN207" s="145"/>
      <c r="NMQ207" s="145"/>
      <c r="NMW207" s="145"/>
      <c r="NMZ207" s="145"/>
      <c r="NNF207" s="145"/>
      <c r="NNH207" s="145"/>
      <c r="NNI207" s="145"/>
      <c r="NNK207" s="145"/>
      <c r="NNN207" s="145"/>
      <c r="NNQ207" s="145"/>
      <c r="NNT207" s="145"/>
      <c r="NOB207" s="145"/>
      <c r="NOG207" s="145"/>
      <c r="NOP207" s="145"/>
      <c r="NOS207" s="145"/>
      <c r="NPA207" s="145"/>
      <c r="NPW207" s="145"/>
      <c r="NPX207" s="145"/>
      <c r="NPY207" s="145"/>
      <c r="NPZ207" s="145"/>
      <c r="NQA207" s="145"/>
      <c r="NQB207" s="145"/>
      <c r="NQT207" s="145"/>
      <c r="NQU207" s="145"/>
      <c r="NQX207" s="145"/>
      <c r="NRA207" s="145"/>
      <c r="NRC207" s="145"/>
      <c r="NRE207" s="145"/>
      <c r="NRH207" s="145"/>
      <c r="NRK207" s="145"/>
      <c r="NRN207" s="145"/>
      <c r="NRQ207" s="145"/>
      <c r="NRT207" s="145"/>
      <c r="NRW207" s="145"/>
      <c r="NRZ207" s="145"/>
      <c r="NSC207" s="145"/>
      <c r="NSE207" s="145"/>
      <c r="NSR207" s="145"/>
      <c r="NSS207" s="145"/>
      <c r="NST207" s="145"/>
      <c r="NSU207" s="145"/>
      <c r="NSV207" s="145"/>
      <c r="NSW207" s="145"/>
      <c r="NSX207" s="145"/>
      <c r="NSY207" s="145"/>
      <c r="NSZ207" s="145"/>
      <c r="NTA207" s="145"/>
      <c r="NTB207" s="145"/>
      <c r="NTC207" s="145"/>
      <c r="NTD207" s="145"/>
      <c r="NTE207" s="145"/>
      <c r="NTI207" s="145"/>
      <c r="NTK207" s="145"/>
      <c r="NTL207" s="145"/>
      <c r="NTM207" s="145"/>
      <c r="NTN207" s="145"/>
      <c r="NTQ207" s="145"/>
      <c r="NTS207" s="145"/>
      <c r="NTT207" s="145"/>
      <c r="NTU207" s="145"/>
      <c r="NTV207" s="145"/>
      <c r="NTW207" s="145"/>
      <c r="NTX207" s="145"/>
      <c r="NTY207" s="145"/>
      <c r="NTZ207" s="145"/>
      <c r="NUA207" s="145"/>
      <c r="NUB207" s="145"/>
      <c r="NUC207" s="145"/>
      <c r="NUD207" s="145"/>
      <c r="NUE207" s="145"/>
      <c r="NUH207" s="145"/>
      <c r="NUK207" s="145"/>
      <c r="NUN207" s="145"/>
      <c r="NUQ207" s="145"/>
      <c r="NUT207" s="145"/>
      <c r="NVF207" s="145"/>
      <c r="NVI207" s="145"/>
      <c r="NVL207" s="145"/>
      <c r="NVO207" s="145"/>
      <c r="NVX207" s="145"/>
      <c r="NWD207" s="145"/>
      <c r="NWG207" s="145"/>
      <c r="NWJ207" s="145"/>
      <c r="NWM207" s="145"/>
      <c r="NWS207" s="145"/>
      <c r="NWV207" s="145"/>
      <c r="NXB207" s="145"/>
      <c r="NXD207" s="145"/>
      <c r="NXE207" s="145"/>
      <c r="NXG207" s="145"/>
      <c r="NXJ207" s="145"/>
      <c r="NXM207" s="145"/>
      <c r="NXP207" s="145"/>
      <c r="NXX207" s="145"/>
      <c r="NYC207" s="145"/>
      <c r="NYL207" s="145"/>
      <c r="NYO207" s="145"/>
      <c r="NYW207" s="145"/>
      <c r="NZS207" s="145"/>
      <c r="NZT207" s="145"/>
      <c r="NZU207" s="145"/>
      <c r="NZV207" s="145"/>
      <c r="NZW207" s="145"/>
      <c r="NZX207" s="145"/>
      <c r="OAP207" s="145"/>
      <c r="OAQ207" s="145"/>
      <c r="OAT207" s="145"/>
      <c r="OAW207" s="145"/>
      <c r="OAY207" s="145"/>
      <c r="OBA207" s="145"/>
      <c r="OBD207" s="145"/>
      <c r="OBG207" s="145"/>
      <c r="OBJ207" s="145"/>
      <c r="OBM207" s="145"/>
      <c r="OBP207" s="145"/>
      <c r="OBS207" s="145"/>
      <c r="OBV207" s="145"/>
      <c r="OBY207" s="145"/>
      <c r="OCA207" s="145"/>
      <c r="OCN207" s="145"/>
      <c r="OCO207" s="145"/>
      <c r="OCP207" s="145"/>
      <c r="OCQ207" s="145"/>
      <c r="OCR207" s="145"/>
      <c r="OCS207" s="145"/>
      <c r="OCT207" s="145"/>
      <c r="OCU207" s="145"/>
      <c r="OCV207" s="145"/>
      <c r="OCW207" s="145"/>
      <c r="OCX207" s="145"/>
      <c r="OCY207" s="145"/>
      <c r="OCZ207" s="145"/>
      <c r="ODA207" s="145"/>
      <c r="ODE207" s="145"/>
      <c r="ODG207" s="145"/>
      <c r="ODH207" s="145"/>
      <c r="ODI207" s="145"/>
      <c r="ODJ207" s="145"/>
      <c r="ODM207" s="145"/>
      <c r="ODO207" s="145"/>
      <c r="ODP207" s="145"/>
      <c r="ODQ207" s="145"/>
      <c r="ODR207" s="145"/>
      <c r="ODS207" s="145"/>
      <c r="ODT207" s="145"/>
      <c r="ODU207" s="145"/>
      <c r="ODV207" s="145"/>
      <c r="ODW207" s="145"/>
      <c r="ODX207" s="145"/>
      <c r="ODY207" s="145"/>
      <c r="ODZ207" s="145"/>
      <c r="OEA207" s="145"/>
      <c r="OED207" s="145"/>
      <c r="OEG207" s="145"/>
      <c r="OEJ207" s="145"/>
      <c r="OEM207" s="145"/>
      <c r="OEP207" s="145"/>
      <c r="OFB207" s="145"/>
      <c r="OFE207" s="145"/>
      <c r="OFH207" s="145"/>
      <c r="OFK207" s="145"/>
      <c r="OFT207" s="145"/>
      <c r="OFZ207" s="145"/>
      <c r="OGC207" s="145"/>
      <c r="OGF207" s="145"/>
      <c r="OGI207" s="145"/>
      <c r="OGO207" s="145"/>
      <c r="OGR207" s="145"/>
      <c r="OGX207" s="145"/>
      <c r="OGZ207" s="145"/>
      <c r="OHA207" s="145"/>
      <c r="OHC207" s="145"/>
      <c r="OHF207" s="145"/>
      <c r="OHI207" s="145"/>
      <c r="OHL207" s="145"/>
      <c r="OHT207" s="145"/>
      <c r="OHY207" s="145"/>
      <c r="OIH207" s="145"/>
      <c r="OIK207" s="145"/>
      <c r="OIS207" s="145"/>
      <c r="OJO207" s="145"/>
      <c r="OJP207" s="145"/>
      <c r="OJQ207" s="145"/>
      <c r="OJR207" s="145"/>
      <c r="OJS207" s="145"/>
      <c r="OJT207" s="145"/>
      <c r="OKL207" s="145"/>
      <c r="OKM207" s="145"/>
      <c r="OKP207" s="145"/>
      <c r="OKS207" s="145"/>
      <c r="OKU207" s="145"/>
      <c r="OKW207" s="145"/>
      <c r="OKZ207" s="145"/>
      <c r="OLC207" s="145"/>
      <c r="OLF207" s="145"/>
      <c r="OLI207" s="145"/>
      <c r="OLL207" s="145"/>
      <c r="OLO207" s="145"/>
      <c r="OLR207" s="145"/>
      <c r="OLU207" s="145"/>
      <c r="OLW207" s="145"/>
      <c r="OMJ207" s="145"/>
      <c r="OMK207" s="145"/>
      <c r="OML207" s="145"/>
      <c r="OMM207" s="145"/>
      <c r="OMN207" s="145"/>
      <c r="OMO207" s="145"/>
      <c r="OMP207" s="145"/>
      <c r="OMQ207" s="145"/>
      <c r="OMR207" s="145"/>
      <c r="OMS207" s="145"/>
      <c r="OMT207" s="145"/>
      <c r="OMU207" s="145"/>
      <c r="OMV207" s="145"/>
      <c r="OMW207" s="145"/>
      <c r="ONA207" s="145"/>
      <c r="ONC207" s="145"/>
      <c r="OND207" s="145"/>
      <c r="ONE207" s="145"/>
      <c r="ONF207" s="145"/>
      <c r="ONI207" s="145"/>
      <c r="ONK207" s="145"/>
      <c r="ONL207" s="145"/>
      <c r="ONM207" s="145"/>
      <c r="ONN207" s="145"/>
      <c r="ONO207" s="145"/>
      <c r="ONP207" s="145"/>
      <c r="ONQ207" s="145"/>
      <c r="ONR207" s="145"/>
      <c r="ONS207" s="145"/>
      <c r="ONT207" s="145"/>
      <c r="ONU207" s="145"/>
      <c r="ONV207" s="145"/>
      <c r="ONW207" s="145"/>
      <c r="ONZ207" s="145"/>
      <c r="OOC207" s="145"/>
      <c r="OOF207" s="145"/>
      <c r="OOI207" s="145"/>
      <c r="OOL207" s="145"/>
      <c r="OOX207" s="145"/>
      <c r="OPA207" s="145"/>
      <c r="OPD207" s="145"/>
      <c r="OPG207" s="145"/>
      <c r="OPP207" s="145"/>
      <c r="OPV207" s="145"/>
      <c r="OPY207" s="145"/>
      <c r="OQB207" s="145"/>
      <c r="OQE207" s="145"/>
      <c r="OQK207" s="145"/>
      <c r="OQN207" s="145"/>
      <c r="OQT207" s="145"/>
      <c r="OQV207" s="145"/>
      <c r="OQW207" s="145"/>
      <c r="OQY207" s="145"/>
      <c r="ORB207" s="145"/>
      <c r="ORE207" s="145"/>
      <c r="ORH207" s="145"/>
      <c r="ORP207" s="145"/>
      <c r="ORU207" s="145"/>
      <c r="OSD207" s="145"/>
      <c r="OSG207" s="145"/>
      <c r="OSO207" s="145"/>
      <c r="OTK207" s="145"/>
      <c r="OTL207" s="145"/>
      <c r="OTM207" s="145"/>
      <c r="OTN207" s="145"/>
      <c r="OTO207" s="145"/>
      <c r="OTP207" s="145"/>
      <c r="OUH207" s="145"/>
      <c r="OUI207" s="145"/>
      <c r="OUL207" s="145"/>
      <c r="OUO207" s="145"/>
      <c r="OUQ207" s="145"/>
      <c r="OUS207" s="145"/>
      <c r="OUV207" s="145"/>
      <c r="OUY207" s="145"/>
      <c r="OVB207" s="145"/>
      <c r="OVE207" s="145"/>
      <c r="OVH207" s="145"/>
      <c r="OVK207" s="145"/>
      <c r="OVN207" s="145"/>
      <c r="OVQ207" s="145"/>
      <c r="OVS207" s="145"/>
      <c r="OWF207" s="145"/>
      <c r="OWG207" s="145"/>
      <c r="OWH207" s="145"/>
      <c r="OWI207" s="145"/>
      <c r="OWJ207" s="145"/>
      <c r="OWK207" s="145"/>
      <c r="OWL207" s="145"/>
      <c r="OWM207" s="145"/>
      <c r="OWN207" s="145"/>
      <c r="OWO207" s="145"/>
      <c r="OWP207" s="145"/>
      <c r="OWQ207" s="145"/>
      <c r="OWR207" s="145"/>
      <c r="OWS207" s="145"/>
      <c r="OWW207" s="145"/>
      <c r="OWY207" s="145"/>
      <c r="OWZ207" s="145"/>
      <c r="OXA207" s="145"/>
      <c r="OXB207" s="145"/>
      <c r="OXE207" s="145"/>
      <c r="OXG207" s="145"/>
      <c r="OXH207" s="145"/>
      <c r="OXI207" s="145"/>
      <c r="OXJ207" s="145"/>
      <c r="OXK207" s="145"/>
      <c r="OXL207" s="145"/>
      <c r="OXM207" s="145"/>
      <c r="OXN207" s="145"/>
      <c r="OXO207" s="145"/>
      <c r="OXP207" s="145"/>
      <c r="OXQ207" s="145"/>
      <c r="OXR207" s="145"/>
      <c r="OXS207" s="145"/>
      <c r="OXV207" s="145"/>
      <c r="OXY207" s="145"/>
      <c r="OYB207" s="145"/>
      <c r="OYE207" s="145"/>
      <c r="OYH207" s="145"/>
      <c r="OYT207" s="145"/>
      <c r="OYW207" s="145"/>
      <c r="OYZ207" s="145"/>
      <c r="OZC207" s="145"/>
      <c r="OZL207" s="145"/>
      <c r="OZR207" s="145"/>
      <c r="OZU207" s="145"/>
      <c r="OZX207" s="145"/>
      <c r="PAA207" s="145"/>
      <c r="PAG207" s="145"/>
      <c r="PAJ207" s="145"/>
      <c r="PAP207" s="145"/>
      <c r="PAR207" s="145"/>
      <c r="PAS207" s="145"/>
      <c r="PAU207" s="145"/>
      <c r="PAX207" s="145"/>
      <c r="PBA207" s="145"/>
      <c r="PBD207" s="145"/>
      <c r="PBL207" s="145"/>
      <c r="PBQ207" s="145"/>
      <c r="PBZ207" s="145"/>
      <c r="PCC207" s="145"/>
      <c r="PCK207" s="145"/>
      <c r="PDG207" s="145"/>
      <c r="PDH207" s="145"/>
      <c r="PDI207" s="145"/>
      <c r="PDJ207" s="145"/>
      <c r="PDK207" s="145"/>
      <c r="PDL207" s="145"/>
      <c r="PED207" s="145"/>
      <c r="PEE207" s="145"/>
      <c r="PEH207" s="145"/>
      <c r="PEK207" s="145"/>
      <c r="PEM207" s="145"/>
      <c r="PEO207" s="145"/>
      <c r="PER207" s="145"/>
      <c r="PEU207" s="145"/>
      <c r="PEX207" s="145"/>
      <c r="PFA207" s="145"/>
      <c r="PFD207" s="145"/>
      <c r="PFG207" s="145"/>
      <c r="PFJ207" s="145"/>
      <c r="PFM207" s="145"/>
      <c r="PFO207" s="145"/>
      <c r="PGB207" s="145"/>
      <c r="PGC207" s="145"/>
      <c r="PGD207" s="145"/>
      <c r="PGE207" s="145"/>
      <c r="PGF207" s="145"/>
      <c r="PGG207" s="145"/>
      <c r="PGH207" s="145"/>
      <c r="PGI207" s="145"/>
      <c r="PGJ207" s="145"/>
      <c r="PGK207" s="145"/>
      <c r="PGL207" s="145"/>
      <c r="PGM207" s="145"/>
      <c r="PGN207" s="145"/>
      <c r="PGO207" s="145"/>
      <c r="PGS207" s="145"/>
      <c r="PGU207" s="145"/>
      <c r="PGV207" s="145"/>
      <c r="PGW207" s="145"/>
      <c r="PGX207" s="145"/>
      <c r="PHA207" s="145"/>
      <c r="PHC207" s="145"/>
      <c r="PHD207" s="145"/>
      <c r="PHE207" s="145"/>
      <c r="PHF207" s="145"/>
      <c r="PHG207" s="145"/>
      <c r="PHH207" s="145"/>
      <c r="PHI207" s="145"/>
      <c r="PHJ207" s="145"/>
      <c r="PHK207" s="145"/>
      <c r="PHL207" s="145"/>
      <c r="PHM207" s="145"/>
      <c r="PHN207" s="145"/>
      <c r="PHO207" s="145"/>
      <c r="PHR207" s="145"/>
      <c r="PHU207" s="145"/>
      <c r="PHX207" s="145"/>
      <c r="PIA207" s="145"/>
      <c r="PID207" s="145"/>
      <c r="PIP207" s="145"/>
      <c r="PIS207" s="145"/>
      <c r="PIV207" s="145"/>
      <c r="PIY207" s="145"/>
      <c r="PJH207" s="145"/>
      <c r="PJN207" s="145"/>
      <c r="PJQ207" s="145"/>
      <c r="PJT207" s="145"/>
      <c r="PJW207" s="145"/>
      <c r="PKC207" s="145"/>
      <c r="PKF207" s="145"/>
      <c r="PKL207" s="145"/>
      <c r="PKN207" s="145"/>
      <c r="PKO207" s="145"/>
      <c r="PKQ207" s="145"/>
      <c r="PKT207" s="145"/>
      <c r="PKW207" s="145"/>
      <c r="PKZ207" s="145"/>
      <c r="PLH207" s="145"/>
      <c r="PLM207" s="145"/>
      <c r="PLV207" s="145"/>
      <c r="PLY207" s="145"/>
      <c r="PMG207" s="145"/>
      <c r="PNC207" s="145"/>
      <c r="PND207" s="145"/>
      <c r="PNE207" s="145"/>
      <c r="PNF207" s="145"/>
      <c r="PNG207" s="145"/>
      <c r="PNH207" s="145"/>
      <c r="PNZ207" s="145"/>
      <c r="POA207" s="145"/>
      <c r="POD207" s="145"/>
      <c r="POG207" s="145"/>
      <c r="POI207" s="145"/>
      <c r="POK207" s="145"/>
      <c r="PON207" s="145"/>
      <c r="POQ207" s="145"/>
      <c r="POT207" s="145"/>
      <c r="POW207" s="145"/>
      <c r="POZ207" s="145"/>
      <c r="PPC207" s="145"/>
      <c r="PPF207" s="145"/>
      <c r="PPI207" s="145"/>
      <c r="PPK207" s="145"/>
      <c r="PPX207" s="145"/>
      <c r="PPY207" s="145"/>
      <c r="PPZ207" s="145"/>
      <c r="PQA207" s="145"/>
      <c r="PQB207" s="145"/>
      <c r="PQC207" s="145"/>
      <c r="PQD207" s="145"/>
      <c r="PQE207" s="145"/>
      <c r="PQF207" s="145"/>
      <c r="PQG207" s="145"/>
      <c r="PQH207" s="145"/>
      <c r="PQI207" s="145"/>
      <c r="PQJ207" s="145"/>
      <c r="PQK207" s="145"/>
      <c r="PQO207" s="145"/>
      <c r="PQQ207" s="145"/>
      <c r="PQR207" s="145"/>
      <c r="PQS207" s="145"/>
      <c r="PQT207" s="145"/>
      <c r="PQW207" s="145"/>
      <c r="PQY207" s="145"/>
      <c r="PQZ207" s="145"/>
      <c r="PRA207" s="145"/>
      <c r="PRB207" s="145"/>
      <c r="PRC207" s="145"/>
      <c r="PRD207" s="145"/>
      <c r="PRE207" s="145"/>
      <c r="PRF207" s="145"/>
      <c r="PRG207" s="145"/>
      <c r="PRH207" s="145"/>
      <c r="PRI207" s="145"/>
      <c r="PRJ207" s="145"/>
      <c r="PRK207" s="145"/>
      <c r="PRN207" s="145"/>
      <c r="PRQ207" s="145"/>
      <c r="PRT207" s="145"/>
      <c r="PRW207" s="145"/>
      <c r="PRZ207" s="145"/>
      <c r="PSL207" s="145"/>
      <c r="PSO207" s="145"/>
      <c r="PSR207" s="145"/>
      <c r="PSU207" s="145"/>
      <c r="PTD207" s="145"/>
      <c r="PTJ207" s="145"/>
      <c r="PTM207" s="145"/>
      <c r="PTP207" s="145"/>
      <c r="PTS207" s="145"/>
      <c r="PTY207" s="145"/>
      <c r="PUB207" s="145"/>
      <c r="PUH207" s="145"/>
      <c r="PUJ207" s="145"/>
      <c r="PUK207" s="145"/>
      <c r="PUM207" s="145"/>
      <c r="PUP207" s="145"/>
      <c r="PUS207" s="145"/>
      <c r="PUV207" s="145"/>
      <c r="PVD207" s="145"/>
      <c r="PVI207" s="145"/>
      <c r="PVR207" s="145"/>
      <c r="PVU207" s="145"/>
      <c r="PWC207" s="145"/>
      <c r="PWY207" s="145"/>
      <c r="PWZ207" s="145"/>
      <c r="PXA207" s="145"/>
      <c r="PXB207" s="145"/>
      <c r="PXC207" s="145"/>
      <c r="PXD207" s="145"/>
      <c r="PXV207" s="145"/>
      <c r="PXW207" s="145"/>
      <c r="PXZ207" s="145"/>
      <c r="PYC207" s="145"/>
      <c r="PYE207" s="145"/>
      <c r="PYG207" s="145"/>
      <c r="PYJ207" s="145"/>
      <c r="PYM207" s="145"/>
      <c r="PYP207" s="145"/>
      <c r="PYS207" s="145"/>
      <c r="PYV207" s="145"/>
      <c r="PYY207" s="145"/>
      <c r="PZB207" s="145"/>
      <c r="PZE207" s="145"/>
      <c r="PZG207" s="145"/>
      <c r="PZT207" s="145"/>
      <c r="PZU207" s="145"/>
      <c r="PZV207" s="145"/>
      <c r="PZW207" s="145"/>
      <c r="PZX207" s="145"/>
      <c r="PZY207" s="145"/>
      <c r="PZZ207" s="145"/>
      <c r="QAA207" s="145"/>
      <c r="QAB207" s="145"/>
      <c r="QAC207" s="145"/>
      <c r="QAD207" s="145"/>
      <c r="QAE207" s="145"/>
      <c r="QAF207" s="145"/>
      <c r="QAG207" s="145"/>
      <c r="QAK207" s="145"/>
      <c r="QAM207" s="145"/>
      <c r="QAN207" s="145"/>
      <c r="QAO207" s="145"/>
      <c r="QAP207" s="145"/>
      <c r="QAS207" s="145"/>
      <c r="QAU207" s="145"/>
      <c r="QAV207" s="145"/>
      <c r="QAW207" s="145"/>
      <c r="QAX207" s="145"/>
      <c r="QAY207" s="145"/>
      <c r="QAZ207" s="145"/>
      <c r="QBA207" s="145"/>
      <c r="QBB207" s="145"/>
      <c r="QBC207" s="145"/>
      <c r="QBD207" s="145"/>
      <c r="QBE207" s="145"/>
      <c r="QBF207" s="145"/>
      <c r="QBG207" s="145"/>
      <c r="QBJ207" s="145"/>
      <c r="QBM207" s="145"/>
      <c r="QBP207" s="145"/>
      <c r="QBS207" s="145"/>
      <c r="QBV207" s="145"/>
      <c r="QCH207" s="145"/>
      <c r="QCK207" s="145"/>
      <c r="QCN207" s="145"/>
      <c r="QCQ207" s="145"/>
      <c r="QCZ207" s="145"/>
      <c r="QDF207" s="145"/>
      <c r="QDI207" s="145"/>
      <c r="QDL207" s="145"/>
      <c r="QDO207" s="145"/>
      <c r="QDU207" s="145"/>
      <c r="QDX207" s="145"/>
      <c r="QED207" s="145"/>
      <c r="QEF207" s="145"/>
      <c r="QEG207" s="145"/>
      <c r="QEI207" s="145"/>
      <c r="QEL207" s="145"/>
      <c r="QEO207" s="145"/>
      <c r="QER207" s="145"/>
      <c r="QEZ207" s="145"/>
      <c r="QFE207" s="145"/>
      <c r="QFN207" s="145"/>
      <c r="QFQ207" s="145"/>
      <c r="QFY207" s="145"/>
      <c r="QGU207" s="145"/>
      <c r="QGV207" s="145"/>
      <c r="QGW207" s="145"/>
      <c r="QGX207" s="145"/>
      <c r="QGY207" s="145"/>
      <c r="QGZ207" s="145"/>
      <c r="QHR207" s="145"/>
      <c r="QHS207" s="145"/>
      <c r="QHV207" s="145"/>
      <c r="QHY207" s="145"/>
      <c r="QIA207" s="145"/>
      <c r="QIC207" s="145"/>
      <c r="QIF207" s="145"/>
      <c r="QII207" s="145"/>
      <c r="QIL207" s="145"/>
      <c r="QIO207" s="145"/>
      <c r="QIR207" s="145"/>
      <c r="QIU207" s="145"/>
      <c r="QIX207" s="145"/>
      <c r="QJA207" s="145"/>
      <c r="QJC207" s="145"/>
      <c r="QJP207" s="145"/>
      <c r="QJQ207" s="145"/>
      <c r="QJR207" s="145"/>
      <c r="QJS207" s="145"/>
      <c r="QJT207" s="145"/>
      <c r="QJU207" s="145"/>
      <c r="QJV207" s="145"/>
      <c r="QJW207" s="145"/>
      <c r="QJX207" s="145"/>
      <c r="QJY207" s="145"/>
      <c r="QJZ207" s="145"/>
      <c r="QKA207" s="145"/>
      <c r="QKB207" s="145"/>
      <c r="QKC207" s="145"/>
      <c r="QKG207" s="145"/>
      <c r="QKI207" s="145"/>
      <c r="QKJ207" s="145"/>
      <c r="QKK207" s="145"/>
      <c r="QKL207" s="145"/>
      <c r="QKO207" s="145"/>
      <c r="QKQ207" s="145"/>
      <c r="QKR207" s="145"/>
      <c r="QKS207" s="145"/>
      <c r="QKT207" s="145"/>
      <c r="QKU207" s="145"/>
      <c r="QKV207" s="145"/>
      <c r="QKW207" s="145"/>
      <c r="QKX207" s="145"/>
      <c r="QKY207" s="145"/>
      <c r="QKZ207" s="145"/>
      <c r="QLA207" s="145"/>
      <c r="QLB207" s="145"/>
      <c r="QLC207" s="145"/>
      <c r="QLF207" s="145"/>
      <c r="QLI207" s="145"/>
      <c r="QLL207" s="145"/>
      <c r="QLO207" s="145"/>
      <c r="QLR207" s="145"/>
      <c r="QMD207" s="145"/>
      <c r="QMG207" s="145"/>
      <c r="QMJ207" s="145"/>
      <c r="QMM207" s="145"/>
      <c r="QMV207" s="145"/>
      <c r="QNB207" s="145"/>
      <c r="QNE207" s="145"/>
      <c r="QNH207" s="145"/>
      <c r="QNK207" s="145"/>
      <c r="QNQ207" s="145"/>
      <c r="QNT207" s="145"/>
      <c r="QNZ207" s="145"/>
      <c r="QOB207" s="145"/>
      <c r="QOC207" s="145"/>
      <c r="QOE207" s="145"/>
      <c r="QOH207" s="145"/>
      <c r="QOK207" s="145"/>
      <c r="QON207" s="145"/>
      <c r="QOV207" s="145"/>
      <c r="QPA207" s="145"/>
      <c r="QPJ207" s="145"/>
      <c r="QPM207" s="145"/>
      <c r="QPU207" s="145"/>
      <c r="QQQ207" s="145"/>
      <c r="QQR207" s="145"/>
      <c r="QQS207" s="145"/>
      <c r="QQT207" s="145"/>
      <c r="QQU207" s="145"/>
      <c r="QQV207" s="145"/>
      <c r="QRN207" s="145"/>
      <c r="QRO207" s="145"/>
      <c r="QRR207" s="145"/>
      <c r="QRU207" s="145"/>
      <c r="QRW207" s="145"/>
      <c r="QRY207" s="145"/>
      <c r="QSB207" s="145"/>
      <c r="QSE207" s="145"/>
      <c r="QSH207" s="145"/>
      <c r="QSK207" s="145"/>
      <c r="QSN207" s="145"/>
      <c r="QSQ207" s="145"/>
      <c r="QST207" s="145"/>
      <c r="QSW207" s="145"/>
      <c r="QSY207" s="145"/>
      <c r="QTL207" s="145"/>
      <c r="QTM207" s="145"/>
      <c r="QTN207" s="145"/>
      <c r="QTO207" s="145"/>
      <c r="QTP207" s="145"/>
      <c r="QTQ207" s="145"/>
      <c r="QTR207" s="145"/>
      <c r="QTS207" s="145"/>
      <c r="QTT207" s="145"/>
      <c r="QTU207" s="145"/>
      <c r="QTV207" s="145"/>
      <c r="QTW207" s="145"/>
      <c r="QTX207" s="145"/>
      <c r="QTY207" s="145"/>
      <c r="QUC207" s="145"/>
      <c r="QUE207" s="145"/>
      <c r="QUF207" s="145"/>
      <c r="QUG207" s="145"/>
      <c r="QUH207" s="145"/>
      <c r="QUK207" s="145"/>
      <c r="QUM207" s="145"/>
      <c r="QUN207" s="145"/>
      <c r="QUO207" s="145"/>
      <c r="QUP207" s="145"/>
      <c r="QUQ207" s="145"/>
      <c r="QUR207" s="145"/>
      <c r="QUS207" s="145"/>
      <c r="QUT207" s="145"/>
      <c r="QUU207" s="145"/>
      <c r="QUV207" s="145"/>
      <c r="QUW207" s="145"/>
      <c r="QUX207" s="145"/>
      <c r="QUY207" s="145"/>
      <c r="QVB207" s="145"/>
      <c r="QVE207" s="145"/>
      <c r="QVH207" s="145"/>
      <c r="QVK207" s="145"/>
      <c r="QVN207" s="145"/>
      <c r="QVZ207" s="145"/>
      <c r="QWC207" s="145"/>
      <c r="QWF207" s="145"/>
      <c r="QWI207" s="145"/>
      <c r="QWR207" s="145"/>
      <c r="QWX207" s="145"/>
      <c r="QXA207" s="145"/>
      <c r="QXD207" s="145"/>
      <c r="QXG207" s="145"/>
      <c r="QXM207" s="145"/>
      <c r="QXP207" s="145"/>
      <c r="QXV207" s="145"/>
      <c r="QXX207" s="145"/>
      <c r="QXY207" s="145"/>
      <c r="QYA207" s="145"/>
      <c r="QYD207" s="145"/>
      <c r="QYG207" s="145"/>
      <c r="QYJ207" s="145"/>
      <c r="QYR207" s="145"/>
      <c r="QYW207" s="145"/>
      <c r="QZF207" s="145"/>
      <c r="QZI207" s="145"/>
      <c r="QZQ207" s="145"/>
      <c r="RAM207" s="145"/>
      <c r="RAN207" s="145"/>
      <c r="RAO207" s="145"/>
      <c r="RAP207" s="145"/>
      <c r="RAQ207" s="145"/>
      <c r="RAR207" s="145"/>
      <c r="RBJ207" s="145"/>
      <c r="RBK207" s="145"/>
      <c r="RBN207" s="145"/>
      <c r="RBQ207" s="145"/>
      <c r="RBS207" s="145"/>
      <c r="RBU207" s="145"/>
      <c r="RBX207" s="145"/>
      <c r="RCA207" s="145"/>
      <c r="RCD207" s="145"/>
      <c r="RCG207" s="145"/>
      <c r="RCJ207" s="145"/>
      <c r="RCM207" s="145"/>
      <c r="RCP207" s="145"/>
      <c r="RCS207" s="145"/>
      <c r="RCU207" s="145"/>
      <c r="RDH207" s="145"/>
      <c r="RDI207" s="145"/>
      <c r="RDJ207" s="145"/>
      <c r="RDK207" s="145"/>
      <c r="RDL207" s="145"/>
      <c r="RDM207" s="145"/>
      <c r="RDN207" s="145"/>
      <c r="RDO207" s="145"/>
      <c r="RDP207" s="145"/>
      <c r="RDQ207" s="145"/>
      <c r="RDR207" s="145"/>
      <c r="RDS207" s="145"/>
      <c r="RDT207" s="145"/>
      <c r="RDU207" s="145"/>
      <c r="RDY207" s="145"/>
      <c r="REA207" s="145"/>
      <c r="REB207" s="145"/>
      <c r="REC207" s="145"/>
      <c r="RED207" s="145"/>
      <c r="REG207" s="145"/>
      <c r="REI207" s="145"/>
      <c r="REJ207" s="145"/>
      <c r="REK207" s="145"/>
      <c r="REL207" s="145"/>
      <c r="REM207" s="145"/>
      <c r="REN207" s="145"/>
      <c r="REO207" s="145"/>
      <c r="REP207" s="145"/>
      <c r="REQ207" s="145"/>
      <c r="RER207" s="145"/>
      <c r="RES207" s="145"/>
      <c r="RET207" s="145"/>
      <c r="REU207" s="145"/>
      <c r="REX207" s="145"/>
      <c r="RFA207" s="145"/>
      <c r="RFD207" s="145"/>
      <c r="RFG207" s="145"/>
      <c r="RFJ207" s="145"/>
      <c r="RFV207" s="145"/>
      <c r="RFY207" s="145"/>
      <c r="RGB207" s="145"/>
      <c r="RGE207" s="145"/>
      <c r="RGN207" s="145"/>
      <c r="RGT207" s="145"/>
      <c r="RGW207" s="145"/>
      <c r="RGZ207" s="145"/>
      <c r="RHC207" s="145"/>
      <c r="RHI207" s="145"/>
      <c r="RHL207" s="145"/>
      <c r="RHR207" s="145"/>
      <c r="RHT207" s="145"/>
      <c r="RHU207" s="145"/>
      <c r="RHW207" s="145"/>
      <c r="RHZ207" s="145"/>
      <c r="RIC207" s="145"/>
      <c r="RIF207" s="145"/>
      <c r="RIN207" s="145"/>
      <c r="RIS207" s="145"/>
      <c r="RJB207" s="145"/>
      <c r="RJE207" s="145"/>
      <c r="RJM207" s="145"/>
      <c r="RKI207" s="145"/>
      <c r="RKJ207" s="145"/>
      <c r="RKK207" s="145"/>
      <c r="RKL207" s="145"/>
      <c r="RKM207" s="145"/>
      <c r="RKN207" s="145"/>
      <c r="RLF207" s="145"/>
      <c r="RLG207" s="145"/>
      <c r="RLJ207" s="145"/>
      <c r="RLM207" s="145"/>
      <c r="RLO207" s="145"/>
      <c r="RLQ207" s="145"/>
      <c r="RLT207" s="145"/>
      <c r="RLW207" s="145"/>
      <c r="RLZ207" s="145"/>
      <c r="RMC207" s="145"/>
      <c r="RMF207" s="145"/>
      <c r="RMI207" s="145"/>
      <c r="RML207" s="145"/>
      <c r="RMO207" s="145"/>
      <c r="RMQ207" s="145"/>
      <c r="RND207" s="145"/>
      <c r="RNE207" s="145"/>
      <c r="RNF207" s="145"/>
      <c r="RNG207" s="145"/>
      <c r="RNH207" s="145"/>
      <c r="RNI207" s="145"/>
      <c r="RNJ207" s="145"/>
      <c r="RNK207" s="145"/>
      <c r="RNL207" s="145"/>
      <c r="RNM207" s="145"/>
      <c r="RNN207" s="145"/>
      <c r="RNO207" s="145"/>
      <c r="RNP207" s="145"/>
      <c r="RNQ207" s="145"/>
      <c r="RNU207" s="145"/>
      <c r="RNW207" s="145"/>
      <c r="RNX207" s="145"/>
      <c r="RNY207" s="145"/>
      <c r="RNZ207" s="145"/>
      <c r="ROC207" s="145"/>
      <c r="ROE207" s="145"/>
      <c r="ROF207" s="145"/>
      <c r="ROG207" s="145"/>
      <c r="ROH207" s="145"/>
      <c r="ROI207" s="145"/>
      <c r="ROJ207" s="145"/>
      <c r="ROK207" s="145"/>
      <c r="ROL207" s="145"/>
      <c r="ROM207" s="145"/>
      <c r="RON207" s="145"/>
      <c r="ROO207" s="145"/>
      <c r="ROP207" s="145"/>
      <c r="ROQ207" s="145"/>
      <c r="ROT207" s="145"/>
      <c r="ROW207" s="145"/>
      <c r="ROZ207" s="145"/>
      <c r="RPC207" s="145"/>
      <c r="RPF207" s="145"/>
      <c r="RPR207" s="145"/>
      <c r="RPU207" s="145"/>
      <c r="RPX207" s="145"/>
      <c r="RQA207" s="145"/>
      <c r="RQJ207" s="145"/>
      <c r="RQP207" s="145"/>
      <c r="RQS207" s="145"/>
      <c r="RQV207" s="145"/>
      <c r="RQY207" s="145"/>
      <c r="RRE207" s="145"/>
      <c r="RRH207" s="145"/>
      <c r="RRN207" s="145"/>
      <c r="RRP207" s="145"/>
      <c r="RRQ207" s="145"/>
      <c r="RRS207" s="145"/>
      <c r="RRV207" s="145"/>
      <c r="RRY207" s="145"/>
      <c r="RSB207" s="145"/>
      <c r="RSJ207" s="145"/>
      <c r="RSO207" s="145"/>
      <c r="RSX207" s="145"/>
      <c r="RTA207" s="145"/>
      <c r="RTI207" s="145"/>
      <c r="RUE207" s="145"/>
      <c r="RUF207" s="145"/>
      <c r="RUG207" s="145"/>
      <c r="RUH207" s="145"/>
      <c r="RUI207" s="145"/>
      <c r="RUJ207" s="145"/>
      <c r="RVB207" s="145"/>
      <c r="RVC207" s="145"/>
      <c r="RVF207" s="145"/>
      <c r="RVI207" s="145"/>
      <c r="RVK207" s="145"/>
      <c r="RVM207" s="145"/>
      <c r="RVP207" s="145"/>
      <c r="RVS207" s="145"/>
      <c r="RVV207" s="145"/>
      <c r="RVY207" s="145"/>
      <c r="RWB207" s="145"/>
      <c r="RWE207" s="145"/>
      <c r="RWH207" s="145"/>
      <c r="RWK207" s="145"/>
      <c r="RWM207" s="145"/>
      <c r="RWZ207" s="145"/>
      <c r="RXA207" s="145"/>
      <c r="RXB207" s="145"/>
      <c r="RXC207" s="145"/>
      <c r="RXD207" s="145"/>
      <c r="RXE207" s="145"/>
      <c r="RXF207" s="145"/>
      <c r="RXG207" s="145"/>
      <c r="RXH207" s="145"/>
      <c r="RXI207" s="145"/>
      <c r="RXJ207" s="145"/>
      <c r="RXK207" s="145"/>
      <c r="RXL207" s="145"/>
      <c r="RXM207" s="145"/>
      <c r="RXQ207" s="145"/>
      <c r="RXS207" s="145"/>
      <c r="RXT207" s="145"/>
      <c r="RXU207" s="145"/>
      <c r="RXV207" s="145"/>
      <c r="RXY207" s="145"/>
      <c r="RYA207" s="145"/>
      <c r="RYB207" s="145"/>
      <c r="RYC207" s="145"/>
      <c r="RYD207" s="145"/>
      <c r="RYE207" s="145"/>
      <c r="RYF207" s="145"/>
      <c r="RYG207" s="145"/>
      <c r="RYH207" s="145"/>
      <c r="RYI207" s="145"/>
      <c r="RYJ207" s="145"/>
      <c r="RYK207" s="145"/>
      <c r="RYL207" s="145"/>
      <c r="RYM207" s="145"/>
      <c r="RYP207" s="145"/>
      <c r="RYS207" s="145"/>
      <c r="RYV207" s="145"/>
      <c r="RYY207" s="145"/>
      <c r="RZB207" s="145"/>
      <c r="RZN207" s="145"/>
      <c r="RZQ207" s="145"/>
      <c r="RZT207" s="145"/>
      <c r="RZW207" s="145"/>
      <c r="SAF207" s="145"/>
      <c r="SAL207" s="145"/>
      <c r="SAO207" s="145"/>
      <c r="SAR207" s="145"/>
      <c r="SAU207" s="145"/>
      <c r="SBA207" s="145"/>
      <c r="SBD207" s="145"/>
      <c r="SBJ207" s="145"/>
      <c r="SBL207" s="145"/>
      <c r="SBM207" s="145"/>
      <c r="SBO207" s="145"/>
      <c r="SBR207" s="145"/>
      <c r="SBU207" s="145"/>
      <c r="SBX207" s="145"/>
      <c r="SCF207" s="145"/>
      <c r="SCK207" s="145"/>
      <c r="SCT207" s="145"/>
      <c r="SCW207" s="145"/>
      <c r="SDE207" s="145"/>
      <c r="SEA207" s="145"/>
      <c r="SEB207" s="145"/>
      <c r="SEC207" s="145"/>
      <c r="SED207" s="145"/>
      <c r="SEE207" s="145"/>
      <c r="SEF207" s="145"/>
      <c r="SEX207" s="145"/>
      <c r="SEY207" s="145"/>
      <c r="SFB207" s="145"/>
      <c r="SFE207" s="145"/>
      <c r="SFG207" s="145"/>
      <c r="SFI207" s="145"/>
      <c r="SFL207" s="145"/>
      <c r="SFO207" s="145"/>
      <c r="SFR207" s="145"/>
      <c r="SFU207" s="145"/>
      <c r="SFX207" s="145"/>
      <c r="SGA207" s="145"/>
      <c r="SGD207" s="145"/>
      <c r="SGG207" s="145"/>
      <c r="SGI207" s="145"/>
      <c r="SGV207" s="145"/>
      <c r="SGW207" s="145"/>
      <c r="SGX207" s="145"/>
      <c r="SGY207" s="145"/>
      <c r="SGZ207" s="145"/>
      <c r="SHA207" s="145"/>
      <c r="SHB207" s="145"/>
      <c r="SHC207" s="145"/>
      <c r="SHD207" s="145"/>
      <c r="SHE207" s="145"/>
      <c r="SHF207" s="145"/>
      <c r="SHG207" s="145"/>
      <c r="SHH207" s="145"/>
      <c r="SHI207" s="145"/>
      <c r="SHM207" s="145"/>
      <c r="SHO207" s="145"/>
      <c r="SHP207" s="145"/>
      <c r="SHQ207" s="145"/>
      <c r="SHR207" s="145"/>
      <c r="SHU207" s="145"/>
      <c r="SHW207" s="145"/>
      <c r="SHX207" s="145"/>
      <c r="SHY207" s="145"/>
      <c r="SHZ207" s="145"/>
      <c r="SIA207" s="145"/>
      <c r="SIB207" s="145"/>
      <c r="SIC207" s="145"/>
      <c r="SID207" s="145"/>
      <c r="SIE207" s="145"/>
      <c r="SIF207" s="145"/>
      <c r="SIG207" s="145"/>
      <c r="SIH207" s="145"/>
      <c r="SII207" s="145"/>
      <c r="SIL207" s="145"/>
      <c r="SIO207" s="145"/>
      <c r="SIR207" s="145"/>
      <c r="SIU207" s="145"/>
      <c r="SIX207" s="145"/>
      <c r="SJJ207" s="145"/>
      <c r="SJM207" s="145"/>
      <c r="SJP207" s="145"/>
      <c r="SJS207" s="145"/>
      <c r="SKB207" s="145"/>
      <c r="SKH207" s="145"/>
      <c r="SKK207" s="145"/>
      <c r="SKN207" s="145"/>
      <c r="SKQ207" s="145"/>
      <c r="SKW207" s="145"/>
      <c r="SKZ207" s="145"/>
      <c r="SLF207" s="145"/>
      <c r="SLH207" s="145"/>
      <c r="SLI207" s="145"/>
      <c r="SLK207" s="145"/>
      <c r="SLN207" s="145"/>
      <c r="SLQ207" s="145"/>
      <c r="SLT207" s="145"/>
      <c r="SMB207" s="145"/>
      <c r="SMG207" s="145"/>
      <c r="SMP207" s="145"/>
      <c r="SMS207" s="145"/>
      <c r="SNA207" s="145"/>
      <c r="SNW207" s="145"/>
      <c r="SNX207" s="145"/>
      <c r="SNY207" s="145"/>
      <c r="SNZ207" s="145"/>
      <c r="SOA207" s="145"/>
      <c r="SOB207" s="145"/>
      <c r="SOT207" s="145"/>
      <c r="SOU207" s="145"/>
      <c r="SOX207" s="145"/>
      <c r="SPA207" s="145"/>
      <c r="SPC207" s="145"/>
      <c r="SPE207" s="145"/>
      <c r="SPH207" s="145"/>
      <c r="SPK207" s="145"/>
      <c r="SPN207" s="145"/>
      <c r="SPQ207" s="145"/>
      <c r="SPT207" s="145"/>
      <c r="SPW207" s="145"/>
      <c r="SPZ207" s="145"/>
      <c r="SQC207" s="145"/>
      <c r="SQE207" s="145"/>
      <c r="SQR207" s="145"/>
      <c r="SQS207" s="145"/>
      <c r="SQT207" s="145"/>
      <c r="SQU207" s="145"/>
      <c r="SQV207" s="145"/>
      <c r="SQW207" s="145"/>
      <c r="SQX207" s="145"/>
      <c r="SQY207" s="145"/>
      <c r="SQZ207" s="145"/>
      <c r="SRA207" s="145"/>
      <c r="SRB207" s="145"/>
      <c r="SRC207" s="145"/>
      <c r="SRD207" s="145"/>
      <c r="SRE207" s="145"/>
      <c r="SRI207" s="145"/>
      <c r="SRK207" s="145"/>
      <c r="SRL207" s="145"/>
      <c r="SRM207" s="145"/>
      <c r="SRN207" s="145"/>
      <c r="SRQ207" s="145"/>
      <c r="SRS207" s="145"/>
      <c r="SRT207" s="145"/>
      <c r="SRU207" s="145"/>
      <c r="SRV207" s="145"/>
      <c r="SRW207" s="145"/>
      <c r="SRX207" s="145"/>
      <c r="SRY207" s="145"/>
      <c r="SRZ207" s="145"/>
      <c r="SSA207" s="145"/>
      <c r="SSB207" s="145"/>
      <c r="SSC207" s="145"/>
      <c r="SSD207" s="145"/>
      <c r="SSE207" s="145"/>
      <c r="SSH207" s="145"/>
      <c r="SSK207" s="145"/>
      <c r="SSN207" s="145"/>
      <c r="SSQ207" s="145"/>
      <c r="SST207" s="145"/>
      <c r="STF207" s="145"/>
      <c r="STI207" s="145"/>
      <c r="STL207" s="145"/>
      <c r="STO207" s="145"/>
      <c r="STX207" s="145"/>
      <c r="SUD207" s="145"/>
      <c r="SUG207" s="145"/>
      <c r="SUJ207" s="145"/>
      <c r="SUM207" s="145"/>
      <c r="SUS207" s="145"/>
      <c r="SUV207" s="145"/>
      <c r="SVB207" s="145"/>
      <c r="SVD207" s="145"/>
      <c r="SVE207" s="145"/>
      <c r="SVG207" s="145"/>
      <c r="SVJ207" s="145"/>
      <c r="SVM207" s="145"/>
      <c r="SVP207" s="145"/>
      <c r="SVX207" s="145"/>
      <c r="SWC207" s="145"/>
      <c r="SWL207" s="145"/>
      <c r="SWO207" s="145"/>
      <c r="SWW207" s="145"/>
      <c r="SXS207" s="145"/>
      <c r="SXT207" s="145"/>
      <c r="SXU207" s="145"/>
      <c r="SXV207" s="145"/>
      <c r="SXW207" s="145"/>
      <c r="SXX207" s="145"/>
      <c r="SYP207" s="145"/>
      <c r="SYQ207" s="145"/>
      <c r="SYT207" s="145"/>
      <c r="SYW207" s="145"/>
      <c r="SYY207" s="145"/>
      <c r="SZA207" s="145"/>
      <c r="SZD207" s="145"/>
      <c r="SZG207" s="145"/>
      <c r="SZJ207" s="145"/>
      <c r="SZM207" s="145"/>
      <c r="SZP207" s="145"/>
      <c r="SZS207" s="145"/>
      <c r="SZV207" s="145"/>
      <c r="SZY207" s="145"/>
      <c r="TAA207" s="145"/>
      <c r="TAN207" s="145"/>
      <c r="TAO207" s="145"/>
      <c r="TAP207" s="145"/>
      <c r="TAQ207" s="145"/>
      <c r="TAR207" s="145"/>
      <c r="TAS207" s="145"/>
      <c r="TAT207" s="145"/>
      <c r="TAU207" s="145"/>
      <c r="TAV207" s="145"/>
      <c r="TAW207" s="145"/>
      <c r="TAX207" s="145"/>
      <c r="TAY207" s="145"/>
      <c r="TAZ207" s="145"/>
      <c r="TBA207" s="145"/>
      <c r="TBE207" s="145"/>
      <c r="TBG207" s="145"/>
      <c r="TBH207" s="145"/>
      <c r="TBI207" s="145"/>
      <c r="TBJ207" s="145"/>
      <c r="TBM207" s="145"/>
      <c r="TBO207" s="145"/>
      <c r="TBP207" s="145"/>
      <c r="TBQ207" s="145"/>
      <c r="TBR207" s="145"/>
      <c r="TBS207" s="145"/>
      <c r="TBT207" s="145"/>
      <c r="TBU207" s="145"/>
      <c r="TBV207" s="145"/>
      <c r="TBW207" s="145"/>
      <c r="TBX207" s="145"/>
      <c r="TBY207" s="145"/>
      <c r="TBZ207" s="145"/>
      <c r="TCA207" s="145"/>
      <c r="TCD207" s="145"/>
      <c r="TCG207" s="145"/>
      <c r="TCJ207" s="145"/>
      <c r="TCM207" s="145"/>
      <c r="TCP207" s="145"/>
      <c r="TDB207" s="145"/>
      <c r="TDE207" s="145"/>
      <c r="TDH207" s="145"/>
      <c r="TDK207" s="145"/>
      <c r="TDT207" s="145"/>
      <c r="TDZ207" s="145"/>
      <c r="TEC207" s="145"/>
      <c r="TEF207" s="145"/>
      <c r="TEI207" s="145"/>
      <c r="TEO207" s="145"/>
      <c r="TER207" s="145"/>
      <c r="TEX207" s="145"/>
      <c r="TEZ207" s="145"/>
      <c r="TFA207" s="145"/>
      <c r="TFC207" s="145"/>
      <c r="TFF207" s="145"/>
      <c r="TFI207" s="145"/>
      <c r="TFL207" s="145"/>
      <c r="TFT207" s="145"/>
      <c r="TFY207" s="145"/>
      <c r="TGH207" s="145"/>
      <c r="TGK207" s="145"/>
      <c r="TGS207" s="145"/>
      <c r="THO207" s="145"/>
      <c r="THP207" s="145"/>
      <c r="THQ207" s="145"/>
      <c r="THR207" s="145"/>
      <c r="THS207" s="145"/>
      <c r="THT207" s="145"/>
      <c r="TIL207" s="145"/>
      <c r="TIM207" s="145"/>
      <c r="TIP207" s="145"/>
      <c r="TIS207" s="145"/>
      <c r="TIU207" s="145"/>
      <c r="TIW207" s="145"/>
      <c r="TIZ207" s="145"/>
      <c r="TJC207" s="145"/>
      <c r="TJF207" s="145"/>
      <c r="TJI207" s="145"/>
      <c r="TJL207" s="145"/>
      <c r="TJO207" s="145"/>
      <c r="TJR207" s="145"/>
      <c r="TJU207" s="145"/>
      <c r="TJW207" s="145"/>
      <c r="TKJ207" s="145"/>
      <c r="TKK207" s="145"/>
      <c r="TKL207" s="145"/>
      <c r="TKM207" s="145"/>
      <c r="TKN207" s="145"/>
      <c r="TKO207" s="145"/>
      <c r="TKP207" s="145"/>
      <c r="TKQ207" s="145"/>
      <c r="TKR207" s="145"/>
      <c r="TKS207" s="145"/>
      <c r="TKT207" s="145"/>
      <c r="TKU207" s="145"/>
      <c r="TKV207" s="145"/>
      <c r="TKW207" s="145"/>
      <c r="TLA207" s="145"/>
      <c r="TLC207" s="145"/>
      <c r="TLD207" s="145"/>
      <c r="TLE207" s="145"/>
      <c r="TLF207" s="145"/>
      <c r="TLI207" s="145"/>
      <c r="TLK207" s="145"/>
      <c r="TLL207" s="145"/>
      <c r="TLM207" s="145"/>
      <c r="TLN207" s="145"/>
      <c r="TLO207" s="145"/>
      <c r="TLP207" s="145"/>
      <c r="TLQ207" s="145"/>
      <c r="TLR207" s="145"/>
      <c r="TLS207" s="145"/>
      <c r="TLT207" s="145"/>
      <c r="TLU207" s="145"/>
      <c r="TLV207" s="145"/>
      <c r="TLW207" s="145"/>
      <c r="TLZ207" s="145"/>
      <c r="TMC207" s="145"/>
      <c r="TMF207" s="145"/>
      <c r="TMI207" s="145"/>
      <c r="TML207" s="145"/>
      <c r="TMX207" s="145"/>
      <c r="TNA207" s="145"/>
      <c r="TND207" s="145"/>
      <c r="TNG207" s="145"/>
      <c r="TNP207" s="145"/>
      <c r="TNV207" s="145"/>
      <c r="TNY207" s="145"/>
      <c r="TOB207" s="145"/>
      <c r="TOE207" s="145"/>
      <c r="TOK207" s="145"/>
      <c r="TON207" s="145"/>
      <c r="TOT207" s="145"/>
      <c r="TOV207" s="145"/>
      <c r="TOW207" s="145"/>
      <c r="TOY207" s="145"/>
      <c r="TPB207" s="145"/>
      <c r="TPE207" s="145"/>
      <c r="TPH207" s="145"/>
      <c r="TPP207" s="145"/>
      <c r="TPU207" s="145"/>
      <c r="TQD207" s="145"/>
      <c r="TQG207" s="145"/>
      <c r="TQO207" s="145"/>
      <c r="TRK207" s="145"/>
      <c r="TRL207" s="145"/>
      <c r="TRM207" s="145"/>
      <c r="TRN207" s="145"/>
      <c r="TRO207" s="145"/>
      <c r="TRP207" s="145"/>
      <c r="TSH207" s="145"/>
      <c r="TSI207" s="145"/>
      <c r="TSL207" s="145"/>
      <c r="TSO207" s="145"/>
      <c r="TSQ207" s="145"/>
      <c r="TSS207" s="145"/>
      <c r="TSV207" s="145"/>
      <c r="TSY207" s="145"/>
      <c r="TTB207" s="145"/>
      <c r="TTE207" s="145"/>
      <c r="TTH207" s="145"/>
      <c r="TTK207" s="145"/>
      <c r="TTN207" s="145"/>
      <c r="TTQ207" s="145"/>
      <c r="TTS207" s="145"/>
      <c r="TUF207" s="145"/>
      <c r="TUG207" s="145"/>
      <c r="TUH207" s="145"/>
      <c r="TUI207" s="145"/>
      <c r="TUJ207" s="145"/>
      <c r="TUK207" s="145"/>
      <c r="TUL207" s="145"/>
      <c r="TUM207" s="145"/>
      <c r="TUN207" s="145"/>
      <c r="TUO207" s="145"/>
      <c r="TUP207" s="145"/>
      <c r="TUQ207" s="145"/>
      <c r="TUR207" s="145"/>
      <c r="TUS207" s="145"/>
      <c r="TUW207" s="145"/>
      <c r="TUY207" s="145"/>
      <c r="TUZ207" s="145"/>
      <c r="TVA207" s="145"/>
      <c r="TVB207" s="145"/>
      <c r="TVE207" s="145"/>
      <c r="TVG207" s="145"/>
      <c r="TVH207" s="145"/>
      <c r="TVI207" s="145"/>
      <c r="TVJ207" s="145"/>
      <c r="TVK207" s="145"/>
      <c r="TVL207" s="145"/>
      <c r="TVM207" s="145"/>
      <c r="TVN207" s="145"/>
      <c r="TVO207" s="145"/>
      <c r="TVP207" s="145"/>
      <c r="TVQ207" s="145"/>
      <c r="TVR207" s="145"/>
      <c r="TVS207" s="145"/>
      <c r="TVV207" s="145"/>
      <c r="TVY207" s="145"/>
      <c r="TWB207" s="145"/>
      <c r="TWE207" s="145"/>
      <c r="TWH207" s="145"/>
      <c r="TWT207" s="145"/>
      <c r="TWW207" s="145"/>
      <c r="TWZ207" s="145"/>
      <c r="TXC207" s="145"/>
      <c r="TXL207" s="145"/>
      <c r="TXR207" s="145"/>
      <c r="TXU207" s="145"/>
      <c r="TXX207" s="145"/>
      <c r="TYA207" s="145"/>
      <c r="TYG207" s="145"/>
      <c r="TYJ207" s="145"/>
      <c r="TYP207" s="145"/>
      <c r="TYR207" s="145"/>
      <c r="TYS207" s="145"/>
      <c r="TYU207" s="145"/>
      <c r="TYX207" s="145"/>
      <c r="TZA207" s="145"/>
      <c r="TZD207" s="145"/>
      <c r="TZL207" s="145"/>
      <c r="TZQ207" s="145"/>
      <c r="TZZ207" s="145"/>
      <c r="UAC207" s="145"/>
      <c r="UAK207" s="145"/>
      <c r="UBG207" s="145"/>
      <c r="UBH207" s="145"/>
      <c r="UBI207" s="145"/>
      <c r="UBJ207" s="145"/>
      <c r="UBK207" s="145"/>
      <c r="UBL207" s="145"/>
      <c r="UCD207" s="145"/>
      <c r="UCE207" s="145"/>
      <c r="UCH207" s="145"/>
      <c r="UCK207" s="145"/>
      <c r="UCM207" s="145"/>
      <c r="UCO207" s="145"/>
      <c r="UCR207" s="145"/>
      <c r="UCU207" s="145"/>
      <c r="UCX207" s="145"/>
      <c r="UDA207" s="145"/>
      <c r="UDD207" s="145"/>
      <c r="UDG207" s="145"/>
      <c r="UDJ207" s="145"/>
      <c r="UDM207" s="145"/>
      <c r="UDO207" s="145"/>
      <c r="UEB207" s="145"/>
      <c r="UEC207" s="145"/>
      <c r="UED207" s="145"/>
      <c r="UEE207" s="145"/>
      <c r="UEF207" s="145"/>
      <c r="UEG207" s="145"/>
      <c r="UEH207" s="145"/>
      <c r="UEI207" s="145"/>
      <c r="UEJ207" s="145"/>
      <c r="UEK207" s="145"/>
      <c r="UEL207" s="145"/>
      <c r="UEM207" s="145"/>
      <c r="UEN207" s="145"/>
      <c r="UEO207" s="145"/>
      <c r="UES207" s="145"/>
      <c r="UEU207" s="145"/>
      <c r="UEV207" s="145"/>
      <c r="UEW207" s="145"/>
      <c r="UEX207" s="145"/>
      <c r="UFA207" s="145"/>
      <c r="UFC207" s="145"/>
      <c r="UFD207" s="145"/>
      <c r="UFE207" s="145"/>
      <c r="UFF207" s="145"/>
      <c r="UFG207" s="145"/>
      <c r="UFH207" s="145"/>
      <c r="UFI207" s="145"/>
      <c r="UFJ207" s="145"/>
      <c r="UFK207" s="145"/>
      <c r="UFL207" s="145"/>
      <c r="UFM207" s="145"/>
      <c r="UFN207" s="145"/>
      <c r="UFO207" s="145"/>
      <c r="UFR207" s="145"/>
      <c r="UFU207" s="145"/>
      <c r="UFX207" s="145"/>
      <c r="UGA207" s="145"/>
      <c r="UGD207" s="145"/>
      <c r="UGP207" s="145"/>
      <c r="UGS207" s="145"/>
      <c r="UGV207" s="145"/>
      <c r="UGY207" s="145"/>
      <c r="UHH207" s="145"/>
      <c r="UHN207" s="145"/>
      <c r="UHQ207" s="145"/>
      <c r="UHT207" s="145"/>
      <c r="UHW207" s="145"/>
      <c r="UIC207" s="145"/>
      <c r="UIF207" s="145"/>
      <c r="UIL207" s="145"/>
      <c r="UIN207" s="145"/>
      <c r="UIO207" s="145"/>
      <c r="UIQ207" s="145"/>
      <c r="UIT207" s="145"/>
      <c r="UIW207" s="145"/>
      <c r="UIZ207" s="145"/>
      <c r="UJH207" s="145"/>
      <c r="UJM207" s="145"/>
      <c r="UJV207" s="145"/>
      <c r="UJY207" s="145"/>
      <c r="UKG207" s="145"/>
      <c r="ULC207" s="145"/>
      <c r="ULD207" s="145"/>
      <c r="ULE207" s="145"/>
      <c r="ULF207" s="145"/>
      <c r="ULG207" s="145"/>
      <c r="ULH207" s="145"/>
      <c r="ULZ207" s="145"/>
      <c r="UMA207" s="145"/>
      <c r="UMD207" s="145"/>
      <c r="UMG207" s="145"/>
      <c r="UMI207" s="145"/>
      <c r="UMK207" s="145"/>
      <c r="UMN207" s="145"/>
      <c r="UMQ207" s="145"/>
      <c r="UMT207" s="145"/>
      <c r="UMW207" s="145"/>
      <c r="UMZ207" s="145"/>
      <c r="UNC207" s="145"/>
      <c r="UNF207" s="145"/>
      <c r="UNI207" s="145"/>
      <c r="UNK207" s="145"/>
      <c r="UNX207" s="145"/>
      <c r="UNY207" s="145"/>
      <c r="UNZ207" s="145"/>
      <c r="UOA207" s="145"/>
      <c r="UOB207" s="145"/>
      <c r="UOC207" s="145"/>
      <c r="UOD207" s="145"/>
      <c r="UOE207" s="145"/>
      <c r="UOF207" s="145"/>
      <c r="UOG207" s="145"/>
      <c r="UOH207" s="145"/>
      <c r="UOI207" s="145"/>
      <c r="UOJ207" s="145"/>
      <c r="UOK207" s="145"/>
      <c r="UOO207" s="145"/>
      <c r="UOQ207" s="145"/>
      <c r="UOR207" s="145"/>
      <c r="UOS207" s="145"/>
      <c r="UOT207" s="145"/>
      <c r="UOW207" s="145"/>
      <c r="UOY207" s="145"/>
      <c r="UOZ207" s="145"/>
      <c r="UPA207" s="145"/>
      <c r="UPB207" s="145"/>
      <c r="UPC207" s="145"/>
      <c r="UPD207" s="145"/>
      <c r="UPE207" s="145"/>
      <c r="UPF207" s="145"/>
      <c r="UPG207" s="145"/>
      <c r="UPH207" s="145"/>
      <c r="UPI207" s="145"/>
      <c r="UPJ207" s="145"/>
      <c r="UPK207" s="145"/>
      <c r="UPN207" s="145"/>
      <c r="UPQ207" s="145"/>
      <c r="UPT207" s="145"/>
      <c r="UPW207" s="145"/>
      <c r="UPZ207" s="145"/>
      <c r="UQL207" s="145"/>
      <c r="UQO207" s="145"/>
      <c r="UQR207" s="145"/>
      <c r="UQU207" s="145"/>
      <c r="URD207" s="145"/>
      <c r="URJ207" s="145"/>
      <c r="URM207" s="145"/>
      <c r="URP207" s="145"/>
      <c r="URS207" s="145"/>
      <c r="URY207" s="145"/>
      <c r="USB207" s="145"/>
      <c r="USH207" s="145"/>
      <c r="USJ207" s="145"/>
      <c r="USK207" s="145"/>
      <c r="USM207" s="145"/>
      <c r="USP207" s="145"/>
      <c r="USS207" s="145"/>
      <c r="USV207" s="145"/>
      <c r="UTD207" s="145"/>
      <c r="UTI207" s="145"/>
      <c r="UTR207" s="145"/>
      <c r="UTU207" s="145"/>
      <c r="UUC207" s="145"/>
      <c r="UUY207" s="145"/>
      <c r="UUZ207" s="145"/>
      <c r="UVA207" s="145"/>
      <c r="UVB207" s="145"/>
      <c r="UVC207" s="145"/>
      <c r="UVD207" s="145"/>
      <c r="UVV207" s="145"/>
      <c r="UVW207" s="145"/>
      <c r="UVZ207" s="145"/>
      <c r="UWC207" s="145"/>
      <c r="UWE207" s="145"/>
      <c r="UWG207" s="145"/>
      <c r="UWJ207" s="145"/>
      <c r="UWM207" s="145"/>
      <c r="UWP207" s="145"/>
      <c r="UWS207" s="145"/>
      <c r="UWV207" s="145"/>
      <c r="UWY207" s="145"/>
      <c r="UXB207" s="145"/>
      <c r="UXE207" s="145"/>
      <c r="UXG207" s="145"/>
      <c r="UXT207" s="145"/>
      <c r="UXU207" s="145"/>
      <c r="UXV207" s="145"/>
      <c r="UXW207" s="145"/>
      <c r="UXX207" s="145"/>
      <c r="UXY207" s="145"/>
      <c r="UXZ207" s="145"/>
      <c r="UYA207" s="145"/>
      <c r="UYB207" s="145"/>
      <c r="UYC207" s="145"/>
      <c r="UYD207" s="145"/>
      <c r="UYE207" s="145"/>
      <c r="UYF207" s="145"/>
      <c r="UYG207" s="145"/>
      <c r="UYK207" s="145"/>
      <c r="UYM207" s="145"/>
      <c r="UYN207" s="145"/>
      <c r="UYO207" s="145"/>
      <c r="UYP207" s="145"/>
      <c r="UYS207" s="145"/>
      <c r="UYU207" s="145"/>
      <c r="UYV207" s="145"/>
      <c r="UYW207" s="145"/>
      <c r="UYX207" s="145"/>
      <c r="UYY207" s="145"/>
      <c r="UYZ207" s="145"/>
      <c r="UZA207" s="145"/>
      <c r="UZB207" s="145"/>
      <c r="UZC207" s="145"/>
      <c r="UZD207" s="145"/>
      <c r="UZE207" s="145"/>
      <c r="UZF207" s="145"/>
      <c r="UZG207" s="145"/>
      <c r="UZJ207" s="145"/>
      <c r="UZM207" s="145"/>
      <c r="UZP207" s="145"/>
      <c r="UZS207" s="145"/>
      <c r="UZV207" s="145"/>
      <c r="VAH207" s="145"/>
      <c r="VAK207" s="145"/>
      <c r="VAN207" s="145"/>
      <c r="VAQ207" s="145"/>
      <c r="VAZ207" s="145"/>
      <c r="VBF207" s="145"/>
      <c r="VBI207" s="145"/>
      <c r="VBL207" s="145"/>
      <c r="VBO207" s="145"/>
      <c r="VBU207" s="145"/>
      <c r="VBX207" s="145"/>
      <c r="VCD207" s="145"/>
      <c r="VCF207" s="145"/>
      <c r="VCG207" s="145"/>
      <c r="VCI207" s="145"/>
      <c r="VCL207" s="145"/>
      <c r="VCO207" s="145"/>
      <c r="VCR207" s="145"/>
      <c r="VCZ207" s="145"/>
      <c r="VDE207" s="145"/>
      <c r="VDN207" s="145"/>
      <c r="VDQ207" s="145"/>
      <c r="VDY207" s="145"/>
      <c r="VEU207" s="145"/>
      <c r="VEV207" s="145"/>
      <c r="VEW207" s="145"/>
      <c r="VEX207" s="145"/>
      <c r="VEY207" s="145"/>
      <c r="VEZ207" s="145"/>
      <c r="VFR207" s="145"/>
      <c r="VFS207" s="145"/>
      <c r="VFV207" s="145"/>
      <c r="VFY207" s="145"/>
      <c r="VGA207" s="145"/>
      <c r="VGC207" s="145"/>
      <c r="VGF207" s="145"/>
      <c r="VGI207" s="145"/>
      <c r="VGL207" s="145"/>
      <c r="VGO207" s="145"/>
      <c r="VGR207" s="145"/>
      <c r="VGU207" s="145"/>
      <c r="VGX207" s="145"/>
      <c r="VHA207" s="145"/>
      <c r="VHC207" s="145"/>
      <c r="VHP207" s="145"/>
      <c r="VHQ207" s="145"/>
      <c r="VHR207" s="145"/>
      <c r="VHS207" s="145"/>
      <c r="VHT207" s="145"/>
      <c r="VHU207" s="145"/>
      <c r="VHV207" s="145"/>
      <c r="VHW207" s="145"/>
      <c r="VHX207" s="145"/>
      <c r="VHY207" s="145"/>
      <c r="VHZ207" s="145"/>
      <c r="VIA207" s="145"/>
      <c r="VIB207" s="145"/>
      <c r="VIC207" s="145"/>
      <c r="VIG207" s="145"/>
      <c r="VII207" s="145"/>
      <c r="VIJ207" s="145"/>
      <c r="VIK207" s="145"/>
      <c r="VIL207" s="145"/>
      <c r="VIO207" s="145"/>
      <c r="VIQ207" s="145"/>
      <c r="VIR207" s="145"/>
      <c r="VIS207" s="145"/>
      <c r="VIT207" s="145"/>
      <c r="VIU207" s="145"/>
      <c r="VIV207" s="145"/>
      <c r="VIW207" s="145"/>
      <c r="VIX207" s="145"/>
      <c r="VIY207" s="145"/>
      <c r="VIZ207" s="145"/>
      <c r="VJA207" s="145"/>
      <c r="VJB207" s="145"/>
      <c r="VJC207" s="145"/>
      <c r="VJF207" s="145"/>
      <c r="VJI207" s="145"/>
      <c r="VJL207" s="145"/>
      <c r="VJO207" s="145"/>
      <c r="VJR207" s="145"/>
      <c r="VKD207" s="145"/>
      <c r="VKG207" s="145"/>
      <c r="VKJ207" s="145"/>
      <c r="VKM207" s="145"/>
      <c r="VKV207" s="145"/>
      <c r="VLB207" s="145"/>
      <c r="VLE207" s="145"/>
      <c r="VLH207" s="145"/>
      <c r="VLK207" s="145"/>
      <c r="VLQ207" s="145"/>
      <c r="VLT207" s="145"/>
      <c r="VLZ207" s="145"/>
      <c r="VMB207" s="145"/>
      <c r="VMC207" s="145"/>
      <c r="VME207" s="145"/>
      <c r="VMH207" s="145"/>
      <c r="VMK207" s="145"/>
      <c r="VMN207" s="145"/>
      <c r="VMV207" s="145"/>
      <c r="VNA207" s="145"/>
      <c r="VNJ207" s="145"/>
      <c r="VNM207" s="145"/>
      <c r="VNU207" s="145"/>
      <c r="VOQ207" s="145"/>
      <c r="VOR207" s="145"/>
      <c r="VOS207" s="145"/>
      <c r="VOT207" s="145"/>
      <c r="VOU207" s="145"/>
      <c r="VOV207" s="145"/>
      <c r="VPN207" s="145"/>
      <c r="VPO207" s="145"/>
      <c r="VPR207" s="145"/>
      <c r="VPU207" s="145"/>
      <c r="VPW207" s="145"/>
      <c r="VPY207" s="145"/>
      <c r="VQB207" s="145"/>
      <c r="VQE207" s="145"/>
      <c r="VQH207" s="145"/>
      <c r="VQK207" s="145"/>
      <c r="VQN207" s="145"/>
      <c r="VQQ207" s="145"/>
      <c r="VQT207" s="145"/>
      <c r="VQW207" s="145"/>
      <c r="VQY207" s="145"/>
      <c r="VRL207" s="145"/>
      <c r="VRM207" s="145"/>
      <c r="VRN207" s="145"/>
      <c r="VRO207" s="145"/>
      <c r="VRP207" s="145"/>
      <c r="VRQ207" s="145"/>
      <c r="VRR207" s="145"/>
      <c r="VRS207" s="145"/>
      <c r="VRT207" s="145"/>
      <c r="VRU207" s="145"/>
      <c r="VRV207" s="145"/>
      <c r="VRW207" s="145"/>
      <c r="VRX207" s="145"/>
      <c r="VRY207" s="145"/>
      <c r="VSC207" s="145"/>
      <c r="VSE207" s="145"/>
      <c r="VSF207" s="145"/>
      <c r="VSG207" s="145"/>
      <c r="VSH207" s="145"/>
      <c r="VSK207" s="145"/>
      <c r="VSM207" s="145"/>
      <c r="VSN207" s="145"/>
      <c r="VSO207" s="145"/>
      <c r="VSP207" s="145"/>
      <c r="VSQ207" s="145"/>
      <c r="VSR207" s="145"/>
      <c r="VSS207" s="145"/>
      <c r="VST207" s="145"/>
      <c r="VSU207" s="145"/>
      <c r="VSV207" s="145"/>
      <c r="VSW207" s="145"/>
      <c r="VSX207" s="145"/>
      <c r="VSY207" s="145"/>
      <c r="VTB207" s="145"/>
      <c r="VTE207" s="145"/>
      <c r="VTH207" s="145"/>
      <c r="VTK207" s="145"/>
      <c r="VTN207" s="145"/>
      <c r="VTZ207" s="145"/>
      <c r="VUC207" s="145"/>
      <c r="VUF207" s="145"/>
      <c r="VUI207" s="145"/>
      <c r="VUR207" s="145"/>
      <c r="VUX207" s="145"/>
      <c r="VVA207" s="145"/>
      <c r="VVD207" s="145"/>
      <c r="VVG207" s="145"/>
      <c r="VVM207" s="145"/>
      <c r="VVP207" s="145"/>
      <c r="VVV207" s="145"/>
      <c r="VVX207" s="145"/>
      <c r="VVY207" s="145"/>
      <c r="VWA207" s="145"/>
      <c r="VWD207" s="145"/>
      <c r="VWG207" s="145"/>
      <c r="VWJ207" s="145"/>
      <c r="VWR207" s="145"/>
      <c r="VWW207" s="145"/>
      <c r="VXF207" s="145"/>
      <c r="VXI207" s="145"/>
      <c r="VXQ207" s="145"/>
      <c r="VYM207" s="145"/>
      <c r="VYN207" s="145"/>
      <c r="VYO207" s="145"/>
      <c r="VYP207" s="145"/>
      <c r="VYQ207" s="145"/>
      <c r="VYR207" s="145"/>
      <c r="VZJ207" s="145"/>
      <c r="VZK207" s="145"/>
      <c r="VZN207" s="145"/>
      <c r="VZQ207" s="145"/>
      <c r="VZS207" s="145"/>
      <c r="VZU207" s="145"/>
      <c r="VZX207" s="145"/>
      <c r="WAA207" s="145"/>
      <c r="WAD207" s="145"/>
      <c r="WAG207" s="145"/>
      <c r="WAJ207" s="145"/>
      <c r="WAM207" s="145"/>
      <c r="WAP207" s="145"/>
      <c r="WAS207" s="145"/>
      <c r="WAU207" s="145"/>
      <c r="WBH207" s="145"/>
      <c r="WBI207" s="145"/>
      <c r="WBJ207" s="145"/>
      <c r="WBK207" s="145"/>
      <c r="WBL207" s="145"/>
      <c r="WBM207" s="145"/>
      <c r="WBN207" s="145"/>
      <c r="WBO207" s="145"/>
      <c r="WBP207" s="145"/>
      <c r="WBQ207" s="145"/>
      <c r="WBR207" s="145"/>
      <c r="WBS207" s="145"/>
      <c r="WBT207" s="145"/>
      <c r="WBU207" s="145"/>
      <c r="WBY207" s="145"/>
      <c r="WCA207" s="145"/>
      <c r="WCB207" s="145"/>
      <c r="WCC207" s="145"/>
      <c r="WCD207" s="145"/>
      <c r="WCG207" s="145"/>
      <c r="WCI207" s="145"/>
      <c r="WCJ207" s="145"/>
      <c r="WCK207" s="145"/>
      <c r="WCL207" s="145"/>
      <c r="WCM207" s="145"/>
      <c r="WCN207" s="145"/>
      <c r="WCO207" s="145"/>
      <c r="WCP207" s="145"/>
      <c r="WCQ207" s="145"/>
      <c r="WCR207" s="145"/>
      <c r="WCS207" s="145"/>
      <c r="WCT207" s="145"/>
      <c r="WCU207" s="145"/>
      <c r="WCX207" s="145"/>
      <c r="WDA207" s="145"/>
      <c r="WDD207" s="145"/>
      <c r="WDG207" s="145"/>
      <c r="WDJ207" s="145"/>
      <c r="WDV207" s="145"/>
      <c r="WDY207" s="145"/>
      <c r="WEB207" s="145"/>
      <c r="WEE207" s="145"/>
      <c r="WEN207" s="145"/>
      <c r="WET207" s="145"/>
      <c r="WEW207" s="145"/>
      <c r="WEZ207" s="145"/>
      <c r="WFC207" s="145"/>
      <c r="WFI207" s="145"/>
      <c r="WFL207" s="145"/>
      <c r="WFR207" s="145"/>
      <c r="WFT207" s="145"/>
      <c r="WFU207" s="145"/>
      <c r="WFW207" s="145"/>
      <c r="WFZ207" s="145"/>
      <c r="WGC207" s="145"/>
      <c r="WGF207" s="145"/>
      <c r="WGN207" s="145"/>
      <c r="WGS207" s="145"/>
      <c r="WHB207" s="145"/>
      <c r="WHE207" s="145"/>
      <c r="WHM207" s="145"/>
      <c r="WII207" s="145"/>
      <c r="WIJ207" s="145"/>
      <c r="WIK207" s="145"/>
      <c r="WIL207" s="145"/>
      <c r="WIM207" s="145"/>
      <c r="WIN207" s="145"/>
      <c r="WJF207" s="145"/>
      <c r="WJG207" s="145"/>
      <c r="WJJ207" s="145"/>
      <c r="WJM207" s="145"/>
      <c r="WJO207" s="145"/>
      <c r="WJQ207" s="145"/>
      <c r="WJT207" s="145"/>
      <c r="WJW207" s="145"/>
      <c r="WJZ207" s="145"/>
      <c r="WKC207" s="145"/>
      <c r="WKF207" s="145"/>
      <c r="WKI207" s="145"/>
      <c r="WKL207" s="145"/>
      <c r="WKO207" s="145"/>
      <c r="WKQ207" s="145"/>
      <c r="WLD207" s="145"/>
      <c r="WLE207" s="145"/>
      <c r="WLF207" s="145"/>
      <c r="WLG207" s="145"/>
      <c r="WLH207" s="145"/>
      <c r="WLI207" s="145"/>
      <c r="WLJ207" s="145"/>
      <c r="WLK207" s="145"/>
      <c r="WLL207" s="145"/>
      <c r="WLM207" s="145"/>
      <c r="WLN207" s="145"/>
      <c r="WLO207" s="145"/>
      <c r="WLP207" s="145"/>
      <c r="WLQ207" s="145"/>
      <c r="WLU207" s="145"/>
      <c r="WLW207" s="145"/>
      <c r="WLX207" s="145"/>
      <c r="WLY207" s="145"/>
      <c r="WLZ207" s="145"/>
      <c r="WMC207" s="145"/>
      <c r="WME207" s="145"/>
      <c r="WMF207" s="145"/>
      <c r="WMG207" s="145"/>
      <c r="WMH207" s="145"/>
      <c r="WMI207" s="145"/>
      <c r="WMJ207" s="145"/>
      <c r="WMK207" s="145"/>
      <c r="WML207" s="145"/>
      <c r="WMM207" s="145"/>
      <c r="WMN207" s="145"/>
      <c r="WMO207" s="145"/>
      <c r="WMP207" s="145"/>
      <c r="WMQ207" s="145"/>
      <c r="WMT207" s="145"/>
      <c r="WMW207" s="145"/>
      <c r="WMZ207" s="145"/>
      <c r="WNC207" s="145"/>
      <c r="WNF207" s="145"/>
      <c r="WNR207" s="145"/>
      <c r="WNU207" s="145"/>
      <c r="WNX207" s="145"/>
      <c r="WOA207" s="145"/>
      <c r="WOJ207" s="145"/>
      <c r="WOP207" s="145"/>
      <c r="WOS207" s="145"/>
      <c r="WOV207" s="145"/>
      <c r="WOY207" s="145"/>
      <c r="WPE207" s="145"/>
      <c r="WPH207" s="145"/>
      <c r="WPN207" s="145"/>
      <c r="WPP207" s="145"/>
      <c r="WPQ207" s="145"/>
      <c r="WPS207" s="145"/>
      <c r="WPV207" s="145"/>
      <c r="WPY207" s="145"/>
      <c r="WQB207" s="145"/>
      <c r="WQJ207" s="145"/>
      <c r="WQO207" s="145"/>
      <c r="WQX207" s="145"/>
      <c r="WRA207" s="145"/>
      <c r="WRI207" s="145"/>
      <c r="WSE207" s="145"/>
      <c r="WSF207" s="145"/>
      <c r="WSG207" s="145"/>
      <c r="WSH207" s="145"/>
      <c r="WSI207" s="145"/>
      <c r="WSJ207" s="145"/>
      <c r="WTB207" s="145"/>
      <c r="WTC207" s="145"/>
      <c r="WTF207" s="145"/>
      <c r="WTI207" s="145"/>
      <c r="WTK207" s="145"/>
      <c r="WTM207" s="145"/>
      <c r="WTP207" s="145"/>
      <c r="WTS207" s="145"/>
      <c r="WTV207" s="145"/>
      <c r="WTY207" s="145"/>
      <c r="WUB207" s="145"/>
      <c r="WUE207" s="145"/>
      <c r="WUH207" s="145"/>
      <c r="WUK207" s="145"/>
      <c r="WUM207" s="145"/>
      <c r="WUZ207" s="145"/>
      <c r="WVA207" s="145"/>
      <c r="WVB207" s="145"/>
      <c r="WVC207" s="145"/>
      <c r="WVD207" s="145"/>
      <c r="WVE207" s="145"/>
      <c r="WVF207" s="145"/>
      <c r="WVG207" s="145"/>
      <c r="WVH207" s="145"/>
      <c r="WVI207" s="145"/>
      <c r="WVJ207" s="145"/>
      <c r="WVK207" s="145"/>
      <c r="WVL207" s="145"/>
      <c r="WVM207" s="145"/>
      <c r="WVN207" s="145"/>
      <c r="WVO207" s="145"/>
      <c r="WVP207" s="145"/>
      <c r="WVQ207" s="145"/>
      <c r="WVR207" s="145"/>
      <c r="WVS207" s="145"/>
      <c r="WVT207" s="145"/>
      <c r="WVU207" s="145"/>
      <c r="WVV207" s="145"/>
      <c r="WVW207" s="145"/>
      <c r="WVX207" s="145"/>
      <c r="WVY207" s="145"/>
      <c r="WVZ207" s="145"/>
      <c r="WWA207" s="145"/>
      <c r="WWB207" s="145"/>
      <c r="WWC207" s="145"/>
      <c r="WWD207" s="145"/>
      <c r="WWE207" s="145"/>
      <c r="WWF207" s="145"/>
      <c r="WWG207" s="145"/>
      <c r="WWH207" s="145"/>
      <c r="WWI207" s="145"/>
      <c r="WWJ207" s="145"/>
      <c r="WWK207" s="145"/>
      <c r="WWL207" s="145"/>
      <c r="WWM207" s="145"/>
      <c r="WWN207" s="145"/>
      <c r="WWO207" s="145"/>
      <c r="WWP207" s="145"/>
      <c r="WWQ207" s="145"/>
      <c r="WWR207" s="145"/>
      <c r="WWS207" s="145"/>
      <c r="WWT207" s="145"/>
      <c r="WWU207" s="145"/>
      <c r="WWV207" s="145"/>
      <c r="WWW207" s="145"/>
      <c r="WWX207" s="145"/>
      <c r="WWY207" s="145"/>
      <c r="WWZ207" s="145"/>
      <c r="WXA207" s="145"/>
      <c r="WXB207" s="145"/>
      <c r="WXC207" s="145"/>
      <c r="WXD207" s="145"/>
      <c r="WXE207" s="145"/>
      <c r="WXF207" s="145"/>
      <c r="WXG207" s="145"/>
      <c r="WXH207" s="145"/>
      <c r="WXI207" s="145"/>
      <c r="WXJ207" s="145"/>
      <c r="WXK207" s="145"/>
      <c r="WXL207" s="145"/>
      <c r="WXM207" s="145"/>
      <c r="WXN207" s="145"/>
      <c r="WXO207" s="145"/>
      <c r="WXP207" s="145"/>
      <c r="WXQ207" s="145"/>
      <c r="WXR207" s="145"/>
      <c r="WXS207" s="145"/>
      <c r="WXT207" s="145"/>
      <c r="WXU207" s="145"/>
      <c r="WXV207" s="145"/>
      <c r="WXW207" s="145"/>
      <c r="WXX207" s="145"/>
      <c r="WXY207" s="145"/>
      <c r="WXZ207" s="145"/>
      <c r="WYA207" s="145"/>
      <c r="WYB207" s="145"/>
      <c r="WYC207" s="145"/>
      <c r="WYD207" s="145"/>
      <c r="WYE207" s="145"/>
      <c r="WYF207" s="145"/>
      <c r="WYG207" s="145"/>
      <c r="WYH207" s="145"/>
      <c r="WYI207" s="145"/>
      <c r="WYJ207" s="145"/>
      <c r="WYK207" s="145"/>
      <c r="WYL207" s="145"/>
      <c r="WYM207" s="145"/>
      <c r="WYN207" s="145"/>
      <c r="WYO207" s="145"/>
      <c r="WYP207" s="145"/>
      <c r="WYQ207" s="145"/>
      <c r="WYR207" s="145"/>
      <c r="WYS207" s="145"/>
      <c r="WYT207" s="145"/>
      <c r="WYU207" s="145"/>
      <c r="WYV207" s="145"/>
      <c r="WYW207" s="145"/>
      <c r="WYX207" s="145"/>
      <c r="WYY207" s="145"/>
      <c r="WYZ207" s="145"/>
      <c r="WZA207" s="145"/>
      <c r="WZB207" s="145"/>
      <c r="WZC207" s="145"/>
      <c r="WZD207" s="145"/>
      <c r="WZE207" s="145"/>
      <c r="WZF207" s="145"/>
      <c r="WZG207" s="145"/>
      <c r="WZH207" s="145"/>
      <c r="WZI207" s="145"/>
      <c r="WZJ207" s="145"/>
      <c r="WZK207" s="145"/>
      <c r="WZL207" s="145"/>
      <c r="WZM207" s="145"/>
      <c r="WZN207" s="145"/>
      <c r="WZO207" s="145"/>
      <c r="WZP207" s="145"/>
      <c r="WZQ207" s="145"/>
      <c r="WZR207" s="145"/>
      <c r="WZS207" s="145"/>
      <c r="WZT207" s="145"/>
      <c r="WZU207" s="145"/>
      <c r="WZV207" s="145"/>
      <c r="WZW207" s="145"/>
      <c r="WZX207" s="145"/>
      <c r="WZY207" s="145"/>
      <c r="WZZ207" s="145"/>
      <c r="XAA207" s="145"/>
      <c r="XAB207" s="145"/>
      <c r="XAC207" s="145"/>
      <c r="XAD207" s="145"/>
      <c r="XAE207" s="145"/>
      <c r="XAF207" s="145"/>
      <c r="XAG207" s="145"/>
      <c r="XAH207" s="145"/>
      <c r="XAI207" s="145"/>
      <c r="XAJ207" s="145"/>
      <c r="XAK207" s="145"/>
      <c r="XAL207" s="145"/>
      <c r="XAM207" s="145"/>
      <c r="XAN207" s="145"/>
      <c r="XAO207" s="145"/>
      <c r="XAP207" s="145"/>
      <c r="XAQ207" s="145"/>
      <c r="XAR207" s="145"/>
      <c r="XAS207" s="145"/>
      <c r="XAT207" s="145"/>
      <c r="XAU207" s="145"/>
      <c r="XAV207" s="145"/>
      <c r="XAW207" s="145"/>
      <c r="XAX207" s="145"/>
      <c r="XAY207" s="145"/>
      <c r="XAZ207" s="145"/>
      <c r="XBA207" s="145"/>
      <c r="XBB207" s="145"/>
      <c r="XBC207" s="145"/>
      <c r="XBD207" s="145"/>
      <c r="XBE207" s="145"/>
      <c r="XBF207" s="145"/>
      <c r="XBG207" s="145"/>
      <c r="XBH207" s="145"/>
      <c r="XBI207" s="145"/>
      <c r="XBJ207" s="145"/>
      <c r="XBK207" s="145"/>
      <c r="XBL207" s="145"/>
      <c r="XBM207" s="145"/>
      <c r="XBN207" s="145"/>
      <c r="XBO207" s="145"/>
      <c r="XBP207" s="145"/>
      <c r="XBQ207" s="145"/>
      <c r="XBR207" s="145"/>
      <c r="XBS207" s="145"/>
      <c r="XBT207" s="145"/>
      <c r="XBU207" s="145"/>
      <c r="XBV207" s="145"/>
      <c r="XBW207" s="145"/>
      <c r="XBX207" s="145"/>
      <c r="XBY207" s="145"/>
      <c r="XBZ207" s="145"/>
      <c r="XCA207" s="145"/>
      <c r="XCB207" s="145"/>
      <c r="XCC207" s="145"/>
      <c r="XCD207" s="145"/>
      <c r="XCE207" s="145"/>
      <c r="XCF207" s="145"/>
      <c r="XCG207" s="145"/>
      <c r="XCH207" s="145"/>
      <c r="XCI207" s="145"/>
      <c r="XCJ207" s="145"/>
      <c r="XCK207" s="145"/>
      <c r="XCL207" s="145"/>
      <c r="XCM207" s="145"/>
      <c r="XCN207" s="145"/>
      <c r="XCO207" s="145"/>
      <c r="XCP207" s="145"/>
      <c r="XCQ207" s="145"/>
      <c r="XCR207" s="145"/>
      <c r="XCS207" s="145"/>
      <c r="XCT207" s="145"/>
      <c r="XCU207" s="145"/>
      <c r="XCV207" s="145"/>
      <c r="XCW207" s="145"/>
      <c r="XCX207" s="145"/>
      <c r="XCY207" s="145"/>
      <c r="XCZ207" s="145"/>
      <c r="XDA207" s="145"/>
      <c r="XDB207" s="145"/>
      <c r="XDC207" s="145"/>
      <c r="XDD207" s="145"/>
      <c r="XDE207" s="145"/>
      <c r="XDF207" s="145"/>
      <c r="XDG207" s="145"/>
      <c r="XDH207" s="145"/>
      <c r="XDI207" s="145"/>
      <c r="XDJ207" s="145"/>
      <c r="XDK207" s="145"/>
      <c r="XDL207" s="145"/>
      <c r="XDM207" s="145"/>
      <c r="XDN207" s="145"/>
      <c r="XDO207" s="145"/>
      <c r="XDP207" s="145"/>
      <c r="XDQ207" s="145"/>
      <c r="XDR207" s="145"/>
      <c r="XDS207" s="145"/>
      <c r="XDT207" s="145"/>
      <c r="XDU207" s="145"/>
      <c r="XDV207" s="145"/>
      <c r="XDW207" s="145"/>
      <c r="XDX207" s="145"/>
      <c r="XDY207" s="145"/>
      <c r="XDZ207" s="145"/>
      <c r="XEA207" s="145"/>
      <c r="XEB207" s="145"/>
      <c r="XEC207" s="145"/>
      <c r="XED207" s="145"/>
      <c r="XEE207" s="145"/>
      <c r="XEF207" s="145"/>
      <c r="XEG207" s="145"/>
      <c r="XEH207" s="145"/>
      <c r="XEI207" s="145"/>
      <c r="XEJ207" s="145"/>
      <c r="XEK207" s="145"/>
      <c r="XEL207" s="145"/>
      <c r="XEM207" s="145"/>
      <c r="XEN207" s="145"/>
      <c r="XEO207" s="145"/>
      <c r="XEP207" s="145"/>
      <c r="XEQ207" s="145"/>
      <c r="XER207" s="145"/>
      <c r="XES207" s="145"/>
      <c r="XET207" s="145"/>
      <c r="XEU207" s="145"/>
      <c r="XEV207" s="145"/>
      <c r="XEW207" s="145"/>
      <c r="XEX207" s="145"/>
      <c r="XEY207" s="145"/>
      <c r="XEZ207" s="145"/>
      <c r="XFA207" s="145"/>
      <c r="XFB207" s="145"/>
      <c r="XFC207" s="145"/>
      <c r="XFD207" s="145"/>
    </row>
    <row r="208" spans="1:16384" s="45" customFormat="1" ht="22.7" customHeight="1">
      <c r="A208" s="148" t="s">
        <v>42</v>
      </c>
      <c r="B208" s="44" t="s">
        <v>325</v>
      </c>
      <c r="C208" s="177">
        <v>17</v>
      </c>
      <c r="D208" s="143">
        <f>IFERROR(VLOOKUP(A208,'23.12'!A208:C500,3,),)</f>
        <v>15000</v>
      </c>
      <c r="E208" s="144">
        <f t="shared" si="4"/>
        <v>255000</v>
      </c>
      <c r="I208" s="145"/>
      <c r="K208" s="145"/>
      <c r="L208" s="145"/>
      <c r="M208" s="145"/>
      <c r="N208" s="145"/>
      <c r="Q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/>
      <c r="AE208" s="145"/>
      <c r="AH208" s="145"/>
      <c r="AK208" s="145"/>
      <c r="AN208" s="145"/>
      <c r="AQ208" s="145"/>
      <c r="AT208" s="145"/>
      <c r="BF208" s="145"/>
      <c r="BI208" s="145"/>
      <c r="BL208" s="145"/>
      <c r="BO208" s="145"/>
      <c r="BX208" s="145"/>
      <c r="CD208" s="145"/>
      <c r="CG208" s="145"/>
      <c r="CJ208" s="145"/>
      <c r="CM208" s="145"/>
      <c r="CS208" s="145"/>
      <c r="CV208" s="145"/>
      <c r="DB208" s="145"/>
      <c r="DD208" s="145"/>
      <c r="DE208" s="145"/>
      <c r="DG208" s="145"/>
      <c r="DJ208" s="145"/>
      <c r="DM208" s="145"/>
      <c r="DP208" s="145"/>
      <c r="DX208" s="145"/>
      <c r="EC208" s="145"/>
      <c r="EL208" s="145"/>
      <c r="EO208" s="145"/>
      <c r="EW208" s="145"/>
      <c r="FS208" s="145"/>
      <c r="FT208" s="145"/>
      <c r="FU208" s="145"/>
      <c r="FV208" s="145"/>
      <c r="FW208" s="145"/>
      <c r="FX208" s="145"/>
      <c r="GP208" s="145"/>
      <c r="GQ208" s="145"/>
      <c r="GT208" s="145"/>
      <c r="GW208" s="145"/>
      <c r="GY208" s="145"/>
      <c r="HA208" s="145"/>
      <c r="HD208" s="145"/>
      <c r="HG208" s="145"/>
      <c r="HJ208" s="145"/>
      <c r="HM208" s="145"/>
      <c r="HP208" s="145"/>
      <c r="HS208" s="145"/>
      <c r="HV208" s="145"/>
      <c r="HY208" s="145"/>
      <c r="IA208" s="145"/>
      <c r="IN208" s="145"/>
      <c r="IO208" s="145"/>
      <c r="IP208" s="145"/>
      <c r="IQ208" s="145"/>
      <c r="IR208" s="145"/>
      <c r="IS208" s="145"/>
      <c r="IT208" s="145"/>
      <c r="IU208" s="145"/>
      <c r="IV208" s="145"/>
      <c r="IW208" s="145"/>
      <c r="IX208" s="145"/>
      <c r="IY208" s="145"/>
      <c r="IZ208" s="145"/>
      <c r="JA208" s="145"/>
      <c r="JE208" s="145"/>
      <c r="JG208" s="145"/>
      <c r="JH208" s="145"/>
      <c r="JI208" s="145"/>
      <c r="JJ208" s="145"/>
      <c r="JM208" s="145"/>
      <c r="JO208" s="145"/>
      <c r="JP208" s="145"/>
      <c r="JQ208" s="145"/>
      <c r="JR208" s="145"/>
      <c r="JS208" s="145"/>
      <c r="JT208" s="145"/>
      <c r="JU208" s="145"/>
      <c r="JV208" s="145"/>
      <c r="JW208" s="145"/>
      <c r="JX208" s="145"/>
      <c r="JY208" s="145"/>
      <c r="JZ208" s="145"/>
      <c r="KA208" s="145"/>
      <c r="KD208" s="145"/>
      <c r="KG208" s="145"/>
      <c r="KJ208" s="145"/>
      <c r="KM208" s="145"/>
      <c r="KP208" s="145"/>
      <c r="LB208" s="145"/>
      <c r="LE208" s="145"/>
      <c r="LH208" s="145"/>
      <c r="LK208" s="145"/>
      <c r="LT208" s="145"/>
      <c r="LZ208" s="145"/>
      <c r="MC208" s="145"/>
      <c r="MF208" s="145"/>
      <c r="MI208" s="145"/>
      <c r="MO208" s="145"/>
      <c r="MR208" s="145"/>
      <c r="MX208" s="145"/>
      <c r="MZ208" s="145"/>
      <c r="NA208" s="145"/>
      <c r="NC208" s="145"/>
      <c r="NF208" s="145"/>
      <c r="NI208" s="145"/>
      <c r="NL208" s="145"/>
      <c r="NT208" s="145"/>
      <c r="NY208" s="145"/>
      <c r="OH208" s="145"/>
      <c r="OK208" s="145"/>
      <c r="OS208" s="145"/>
      <c r="PO208" s="145"/>
      <c r="PP208" s="145"/>
      <c r="PQ208" s="145"/>
      <c r="PR208" s="145"/>
      <c r="PS208" s="145"/>
      <c r="PT208" s="145"/>
      <c r="QL208" s="145"/>
      <c r="QM208" s="145"/>
      <c r="QP208" s="145"/>
      <c r="QS208" s="145"/>
      <c r="QU208" s="145"/>
      <c r="QW208" s="145"/>
      <c r="QZ208" s="145"/>
      <c r="RC208" s="145"/>
      <c r="RF208" s="145"/>
      <c r="RI208" s="145"/>
      <c r="RL208" s="145"/>
      <c r="RO208" s="145"/>
      <c r="RR208" s="145"/>
      <c r="RU208" s="145"/>
      <c r="RW208" s="145"/>
      <c r="SJ208" s="145"/>
      <c r="SK208" s="145"/>
      <c r="SL208" s="145"/>
      <c r="SM208" s="145"/>
      <c r="SN208" s="145"/>
      <c r="SO208" s="145"/>
      <c r="SP208" s="145"/>
      <c r="SQ208" s="145"/>
      <c r="SR208" s="145"/>
      <c r="SS208" s="145"/>
      <c r="ST208" s="145"/>
      <c r="SU208" s="145"/>
      <c r="SV208" s="145"/>
      <c r="SW208" s="145"/>
      <c r="TA208" s="145"/>
      <c r="TC208" s="145"/>
      <c r="TD208" s="145"/>
      <c r="TE208" s="145"/>
      <c r="TF208" s="145"/>
      <c r="TI208" s="145"/>
      <c r="TK208" s="145"/>
      <c r="TL208" s="145"/>
      <c r="TM208" s="145"/>
      <c r="TN208" s="145"/>
      <c r="TO208" s="145"/>
      <c r="TP208" s="145"/>
      <c r="TQ208" s="145"/>
      <c r="TR208" s="145"/>
      <c r="TS208" s="145"/>
      <c r="TT208" s="145"/>
      <c r="TU208" s="145"/>
      <c r="TV208" s="145"/>
      <c r="TW208" s="145"/>
      <c r="TZ208" s="145"/>
      <c r="UC208" s="145"/>
      <c r="UF208" s="145"/>
      <c r="UI208" s="145"/>
      <c r="UL208" s="145"/>
      <c r="UX208" s="145"/>
      <c r="VA208" s="145"/>
      <c r="VD208" s="145"/>
      <c r="VG208" s="145"/>
      <c r="VP208" s="145"/>
      <c r="VV208" s="145"/>
      <c r="VY208" s="145"/>
      <c r="WB208" s="145"/>
      <c r="WE208" s="145"/>
      <c r="WK208" s="145"/>
      <c r="WN208" s="145"/>
      <c r="WT208" s="145"/>
      <c r="WV208" s="145"/>
      <c r="WW208" s="145"/>
      <c r="WY208" s="145"/>
      <c r="XB208" s="145"/>
      <c r="XE208" s="145"/>
      <c r="XH208" s="145"/>
      <c r="XP208" s="145"/>
      <c r="XU208" s="145"/>
      <c r="YD208" s="145"/>
      <c r="YG208" s="145"/>
      <c r="YO208" s="145"/>
      <c r="ZK208" s="145"/>
      <c r="ZL208" s="145"/>
      <c r="ZM208" s="145"/>
      <c r="ZN208" s="145"/>
      <c r="ZO208" s="145"/>
      <c r="ZP208" s="145"/>
      <c r="AAH208" s="145"/>
      <c r="AAI208" s="145"/>
      <c r="AAL208" s="145"/>
      <c r="AAO208" s="145"/>
      <c r="AAQ208" s="145"/>
      <c r="AAS208" s="145"/>
      <c r="AAV208" s="145"/>
      <c r="AAY208" s="145"/>
      <c r="ABB208" s="145"/>
      <c r="ABE208" s="145"/>
      <c r="ABH208" s="145"/>
      <c r="ABK208" s="145"/>
      <c r="ABN208" s="145"/>
      <c r="ABQ208" s="145"/>
      <c r="ABS208" s="145"/>
      <c r="ACF208" s="145"/>
      <c r="ACG208" s="145"/>
      <c r="ACH208" s="145"/>
      <c r="ACI208" s="145"/>
      <c r="ACJ208" s="145"/>
      <c r="ACK208" s="145"/>
      <c r="ACL208" s="145"/>
      <c r="ACM208" s="145"/>
      <c r="ACN208" s="145"/>
      <c r="ACO208" s="145"/>
      <c r="ACP208" s="145"/>
      <c r="ACQ208" s="145"/>
      <c r="ACR208" s="145"/>
      <c r="ACS208" s="145"/>
      <c r="ACW208" s="145"/>
      <c r="ACY208" s="145"/>
      <c r="ACZ208" s="145"/>
      <c r="ADA208" s="145"/>
      <c r="ADB208" s="145"/>
      <c r="ADE208" s="145"/>
      <c r="ADG208" s="145"/>
      <c r="ADH208" s="145"/>
      <c r="ADI208" s="145"/>
      <c r="ADJ208" s="145"/>
      <c r="ADK208" s="145"/>
      <c r="ADL208" s="145"/>
      <c r="ADM208" s="145"/>
      <c r="ADN208" s="145"/>
      <c r="ADO208" s="145"/>
      <c r="ADP208" s="145"/>
      <c r="ADQ208" s="145"/>
      <c r="ADR208" s="145"/>
      <c r="ADS208" s="145"/>
      <c r="ADV208" s="145"/>
      <c r="ADY208" s="145"/>
      <c r="AEB208" s="145"/>
      <c r="AEE208" s="145"/>
      <c r="AEH208" s="145"/>
      <c r="AET208" s="145"/>
      <c r="AEW208" s="145"/>
      <c r="AEZ208" s="145"/>
      <c r="AFC208" s="145"/>
      <c r="AFL208" s="145"/>
      <c r="AFR208" s="145"/>
      <c r="AFU208" s="145"/>
      <c r="AFX208" s="145"/>
      <c r="AGA208" s="145"/>
      <c r="AGG208" s="145"/>
      <c r="AGJ208" s="145"/>
      <c r="AGP208" s="145"/>
      <c r="AGR208" s="145"/>
      <c r="AGS208" s="145"/>
      <c r="AGU208" s="145"/>
      <c r="AGX208" s="145"/>
      <c r="AHA208" s="145"/>
      <c r="AHD208" s="145"/>
      <c r="AHL208" s="145"/>
      <c r="AHQ208" s="145"/>
      <c r="AHZ208" s="145"/>
      <c r="AIC208" s="145"/>
      <c r="AIK208" s="145"/>
      <c r="AJG208" s="145"/>
      <c r="AJH208" s="145"/>
      <c r="AJI208" s="145"/>
      <c r="AJJ208" s="145"/>
      <c r="AJK208" s="145"/>
      <c r="AJL208" s="145"/>
      <c r="AKD208" s="145"/>
      <c r="AKE208" s="145"/>
      <c r="AKH208" s="145"/>
      <c r="AKK208" s="145"/>
      <c r="AKM208" s="145"/>
      <c r="AKO208" s="145"/>
      <c r="AKR208" s="145"/>
      <c r="AKU208" s="145"/>
      <c r="AKX208" s="145"/>
      <c r="ALA208" s="145"/>
      <c r="ALD208" s="145"/>
      <c r="ALG208" s="145"/>
      <c r="ALJ208" s="145"/>
      <c r="ALM208" s="145"/>
      <c r="ALO208" s="145"/>
      <c r="AMB208" s="145"/>
      <c r="AMC208" s="145"/>
      <c r="AMD208" s="145"/>
      <c r="AME208" s="145"/>
      <c r="AMF208" s="145"/>
      <c r="AMG208" s="145"/>
      <c r="AMH208" s="145"/>
      <c r="AMI208" s="145"/>
      <c r="AMJ208" s="145"/>
      <c r="AMK208" s="145"/>
      <c r="AML208" s="145"/>
      <c r="AMM208" s="145"/>
      <c r="AMN208" s="145"/>
      <c r="AMO208" s="145"/>
      <c r="AMS208" s="145"/>
      <c r="AMU208" s="145"/>
      <c r="AMV208" s="145"/>
      <c r="AMW208" s="145"/>
      <c r="AMX208" s="145"/>
      <c r="ANA208" s="145"/>
      <c r="ANC208" s="145"/>
      <c r="AND208" s="145"/>
      <c r="ANE208" s="145"/>
      <c r="ANF208" s="145"/>
      <c r="ANG208" s="145"/>
      <c r="ANH208" s="145"/>
      <c r="ANI208" s="145"/>
      <c r="ANJ208" s="145"/>
      <c r="ANK208" s="145"/>
      <c r="ANL208" s="145"/>
      <c r="ANM208" s="145"/>
      <c r="ANN208" s="145"/>
      <c r="ANO208" s="145"/>
      <c r="ANR208" s="145"/>
      <c r="ANU208" s="145"/>
      <c r="ANX208" s="145"/>
      <c r="AOA208" s="145"/>
      <c r="AOD208" s="145"/>
      <c r="AOP208" s="145"/>
      <c r="AOS208" s="145"/>
      <c r="AOV208" s="145"/>
      <c r="AOY208" s="145"/>
      <c r="APH208" s="145"/>
      <c r="APN208" s="145"/>
      <c r="APQ208" s="145"/>
      <c r="APT208" s="145"/>
      <c r="APW208" s="145"/>
      <c r="AQC208" s="145"/>
      <c r="AQF208" s="145"/>
      <c r="AQL208" s="145"/>
      <c r="AQN208" s="145"/>
      <c r="AQO208" s="145"/>
      <c r="AQQ208" s="145"/>
      <c r="AQT208" s="145"/>
      <c r="AQW208" s="145"/>
      <c r="AQZ208" s="145"/>
      <c r="ARH208" s="145"/>
      <c r="ARM208" s="145"/>
      <c r="ARV208" s="145"/>
      <c r="ARY208" s="145"/>
      <c r="ASG208" s="145"/>
      <c r="ATC208" s="145"/>
      <c r="ATD208" s="145"/>
      <c r="ATE208" s="145"/>
      <c r="ATF208" s="145"/>
      <c r="ATG208" s="145"/>
      <c r="ATH208" s="145"/>
      <c r="ATZ208" s="145"/>
      <c r="AUA208" s="145"/>
      <c r="AUD208" s="145"/>
      <c r="AUG208" s="145"/>
      <c r="AUI208" s="145"/>
      <c r="AUK208" s="145"/>
      <c r="AUN208" s="145"/>
      <c r="AUQ208" s="145"/>
      <c r="AUT208" s="145"/>
      <c r="AUW208" s="145"/>
      <c r="AUZ208" s="145"/>
      <c r="AVC208" s="145"/>
      <c r="AVF208" s="145"/>
      <c r="AVI208" s="145"/>
      <c r="AVK208" s="145"/>
      <c r="AVX208" s="145"/>
      <c r="AVY208" s="145"/>
      <c r="AVZ208" s="145"/>
      <c r="AWA208" s="145"/>
      <c r="AWB208" s="145"/>
      <c r="AWC208" s="145"/>
      <c r="AWD208" s="145"/>
      <c r="AWE208" s="145"/>
      <c r="AWF208" s="145"/>
      <c r="AWG208" s="145"/>
      <c r="AWH208" s="145"/>
      <c r="AWI208" s="145"/>
      <c r="AWJ208" s="145"/>
      <c r="AWK208" s="145"/>
      <c r="AWO208" s="145"/>
      <c r="AWQ208" s="145"/>
      <c r="AWR208" s="145"/>
      <c r="AWS208" s="145"/>
      <c r="AWT208" s="145"/>
      <c r="AWW208" s="145"/>
      <c r="AWY208" s="145"/>
      <c r="AWZ208" s="145"/>
      <c r="AXA208" s="145"/>
      <c r="AXB208" s="145"/>
      <c r="AXC208" s="145"/>
      <c r="AXD208" s="145"/>
      <c r="AXE208" s="145"/>
      <c r="AXF208" s="145"/>
      <c r="AXG208" s="145"/>
      <c r="AXH208" s="145"/>
      <c r="AXI208" s="145"/>
      <c r="AXJ208" s="145"/>
      <c r="AXK208" s="145"/>
      <c r="AXN208" s="145"/>
      <c r="AXQ208" s="145"/>
      <c r="AXT208" s="145"/>
      <c r="AXW208" s="145"/>
      <c r="AXZ208" s="145"/>
      <c r="AYL208" s="145"/>
      <c r="AYO208" s="145"/>
      <c r="AYR208" s="145"/>
      <c r="AYU208" s="145"/>
      <c r="AZD208" s="145"/>
      <c r="AZJ208" s="145"/>
      <c r="AZM208" s="145"/>
      <c r="AZP208" s="145"/>
      <c r="AZS208" s="145"/>
      <c r="AZY208" s="145"/>
      <c r="BAB208" s="145"/>
      <c r="BAH208" s="145"/>
      <c r="BAJ208" s="145"/>
      <c r="BAK208" s="145"/>
      <c r="BAM208" s="145"/>
      <c r="BAP208" s="145"/>
      <c r="BAS208" s="145"/>
      <c r="BAV208" s="145"/>
      <c r="BBD208" s="145"/>
      <c r="BBI208" s="145"/>
      <c r="BBR208" s="145"/>
      <c r="BBU208" s="145"/>
      <c r="BCC208" s="145"/>
      <c r="BCY208" s="145"/>
      <c r="BCZ208" s="145"/>
      <c r="BDA208" s="145"/>
      <c r="BDB208" s="145"/>
      <c r="BDC208" s="145"/>
      <c r="BDD208" s="145"/>
      <c r="BDV208" s="145"/>
      <c r="BDW208" s="145"/>
      <c r="BDZ208" s="145"/>
      <c r="BEC208" s="145"/>
      <c r="BEE208" s="145"/>
      <c r="BEG208" s="145"/>
      <c r="BEJ208" s="145"/>
      <c r="BEM208" s="145"/>
      <c r="BEP208" s="145"/>
      <c r="BES208" s="145"/>
      <c r="BEV208" s="145"/>
      <c r="BEY208" s="145"/>
      <c r="BFB208" s="145"/>
      <c r="BFE208" s="145"/>
      <c r="BFG208" s="145"/>
      <c r="BFT208" s="145"/>
      <c r="BFU208" s="145"/>
      <c r="BFV208" s="145"/>
      <c r="BFW208" s="145"/>
      <c r="BFX208" s="145"/>
      <c r="BFY208" s="145"/>
      <c r="BFZ208" s="145"/>
      <c r="BGA208" s="145"/>
      <c r="BGB208" s="145"/>
      <c r="BGC208" s="145"/>
      <c r="BGD208" s="145"/>
      <c r="BGE208" s="145"/>
      <c r="BGF208" s="145"/>
      <c r="BGG208" s="145"/>
      <c r="BGK208" s="145"/>
      <c r="BGM208" s="145"/>
      <c r="BGN208" s="145"/>
      <c r="BGO208" s="145"/>
      <c r="BGP208" s="145"/>
      <c r="BGS208" s="145"/>
      <c r="BGU208" s="145"/>
      <c r="BGV208" s="145"/>
      <c r="BGW208" s="145"/>
      <c r="BGX208" s="145"/>
      <c r="BGY208" s="145"/>
      <c r="BGZ208" s="145"/>
      <c r="BHA208" s="145"/>
      <c r="BHB208" s="145"/>
      <c r="BHC208" s="145"/>
      <c r="BHD208" s="145"/>
      <c r="BHE208" s="145"/>
      <c r="BHF208" s="145"/>
      <c r="BHG208" s="145"/>
      <c r="BHJ208" s="145"/>
      <c r="BHM208" s="145"/>
      <c r="BHP208" s="145"/>
      <c r="BHS208" s="145"/>
      <c r="BHV208" s="145"/>
      <c r="BIH208" s="145"/>
      <c r="BIK208" s="145"/>
      <c r="BIN208" s="145"/>
      <c r="BIQ208" s="145"/>
      <c r="BIZ208" s="145"/>
      <c r="BJF208" s="145"/>
      <c r="BJI208" s="145"/>
      <c r="BJL208" s="145"/>
      <c r="BJO208" s="145"/>
      <c r="BJU208" s="145"/>
      <c r="BJX208" s="145"/>
      <c r="BKD208" s="145"/>
      <c r="BKF208" s="145"/>
      <c r="BKG208" s="145"/>
      <c r="BKI208" s="145"/>
      <c r="BKL208" s="145"/>
      <c r="BKO208" s="145"/>
      <c r="BKR208" s="145"/>
      <c r="BKZ208" s="145"/>
      <c r="BLE208" s="145"/>
      <c r="BLN208" s="145"/>
      <c r="BLQ208" s="145"/>
      <c r="BLY208" s="145"/>
      <c r="BMU208" s="145"/>
      <c r="BMV208" s="145"/>
      <c r="BMW208" s="145"/>
      <c r="BMX208" s="145"/>
      <c r="BMY208" s="145"/>
      <c r="BMZ208" s="145"/>
      <c r="BNR208" s="145"/>
      <c r="BNS208" s="145"/>
      <c r="BNV208" s="145"/>
      <c r="BNY208" s="145"/>
      <c r="BOA208" s="145"/>
      <c r="BOC208" s="145"/>
      <c r="BOF208" s="145"/>
      <c r="BOI208" s="145"/>
      <c r="BOL208" s="145"/>
      <c r="BOO208" s="145"/>
      <c r="BOR208" s="145"/>
      <c r="BOU208" s="145"/>
      <c r="BOX208" s="145"/>
      <c r="BPA208" s="145"/>
      <c r="BPC208" s="145"/>
      <c r="BPP208" s="145"/>
      <c r="BPQ208" s="145"/>
      <c r="BPR208" s="145"/>
      <c r="BPS208" s="145"/>
      <c r="BPT208" s="145"/>
      <c r="BPU208" s="145"/>
      <c r="BPV208" s="145"/>
      <c r="BPW208" s="145"/>
      <c r="BPX208" s="145"/>
      <c r="BPY208" s="145"/>
      <c r="BPZ208" s="145"/>
      <c r="BQA208" s="145"/>
      <c r="BQB208" s="145"/>
      <c r="BQC208" s="145"/>
      <c r="BQG208" s="145"/>
      <c r="BQI208" s="145"/>
      <c r="BQJ208" s="145"/>
      <c r="BQK208" s="145"/>
      <c r="BQL208" s="145"/>
      <c r="BQO208" s="145"/>
      <c r="BQQ208" s="145"/>
      <c r="BQR208" s="145"/>
      <c r="BQS208" s="145"/>
      <c r="BQT208" s="145"/>
      <c r="BQU208" s="145"/>
      <c r="BQV208" s="145"/>
      <c r="BQW208" s="145"/>
      <c r="BQX208" s="145"/>
      <c r="BQY208" s="145"/>
      <c r="BQZ208" s="145"/>
      <c r="BRA208" s="145"/>
      <c r="BRB208" s="145"/>
      <c r="BRC208" s="145"/>
      <c r="BRF208" s="145"/>
      <c r="BRI208" s="145"/>
      <c r="BRL208" s="145"/>
      <c r="BRO208" s="145"/>
      <c r="BRR208" s="145"/>
      <c r="BSD208" s="145"/>
      <c r="BSG208" s="145"/>
      <c r="BSJ208" s="145"/>
      <c r="BSM208" s="145"/>
      <c r="BSV208" s="145"/>
      <c r="BTB208" s="145"/>
      <c r="BTE208" s="145"/>
      <c r="BTH208" s="145"/>
      <c r="BTK208" s="145"/>
      <c r="BTQ208" s="145"/>
      <c r="BTT208" s="145"/>
      <c r="BTZ208" s="145"/>
      <c r="BUB208" s="145"/>
      <c r="BUC208" s="145"/>
      <c r="BUE208" s="145"/>
      <c r="BUH208" s="145"/>
      <c r="BUK208" s="145"/>
      <c r="BUN208" s="145"/>
      <c r="BUV208" s="145"/>
      <c r="BVA208" s="145"/>
      <c r="BVJ208" s="145"/>
      <c r="BVM208" s="145"/>
      <c r="BVU208" s="145"/>
      <c r="BWQ208" s="145"/>
      <c r="BWR208" s="145"/>
      <c r="BWS208" s="145"/>
      <c r="BWT208" s="145"/>
      <c r="BWU208" s="145"/>
      <c r="BWV208" s="145"/>
      <c r="BXN208" s="145"/>
      <c r="BXO208" s="145"/>
      <c r="BXR208" s="145"/>
      <c r="BXU208" s="145"/>
      <c r="BXW208" s="145"/>
      <c r="BXY208" s="145"/>
      <c r="BYB208" s="145"/>
      <c r="BYE208" s="145"/>
      <c r="BYH208" s="145"/>
      <c r="BYK208" s="145"/>
      <c r="BYN208" s="145"/>
      <c r="BYQ208" s="145"/>
      <c r="BYT208" s="145"/>
      <c r="BYW208" s="145"/>
      <c r="BYY208" s="145"/>
      <c r="BZL208" s="145"/>
      <c r="BZM208" s="145"/>
      <c r="BZN208" s="145"/>
      <c r="BZO208" s="145"/>
      <c r="BZP208" s="145"/>
      <c r="BZQ208" s="145"/>
      <c r="BZR208" s="145"/>
      <c r="BZS208" s="145"/>
      <c r="BZT208" s="145"/>
      <c r="BZU208" s="145"/>
      <c r="BZV208" s="145"/>
      <c r="BZW208" s="145"/>
      <c r="BZX208" s="145"/>
      <c r="BZY208" s="145"/>
      <c r="CAC208" s="145"/>
      <c r="CAE208" s="145"/>
      <c r="CAF208" s="145"/>
      <c r="CAG208" s="145"/>
      <c r="CAH208" s="145"/>
      <c r="CAK208" s="145"/>
      <c r="CAM208" s="145"/>
      <c r="CAN208" s="145"/>
      <c r="CAO208" s="145"/>
      <c r="CAP208" s="145"/>
      <c r="CAQ208" s="145"/>
      <c r="CAR208" s="145"/>
      <c r="CAS208" s="145"/>
      <c r="CAT208" s="145"/>
      <c r="CAU208" s="145"/>
      <c r="CAV208" s="145"/>
      <c r="CAW208" s="145"/>
      <c r="CAX208" s="145"/>
      <c r="CAY208" s="145"/>
      <c r="CBB208" s="145"/>
      <c r="CBE208" s="145"/>
      <c r="CBH208" s="145"/>
      <c r="CBK208" s="145"/>
      <c r="CBN208" s="145"/>
      <c r="CBZ208" s="145"/>
      <c r="CCC208" s="145"/>
      <c r="CCF208" s="145"/>
      <c r="CCI208" s="145"/>
      <c r="CCR208" s="145"/>
      <c r="CCX208" s="145"/>
      <c r="CDA208" s="145"/>
      <c r="CDD208" s="145"/>
      <c r="CDG208" s="145"/>
      <c r="CDM208" s="145"/>
      <c r="CDP208" s="145"/>
      <c r="CDV208" s="145"/>
      <c r="CDX208" s="145"/>
      <c r="CDY208" s="145"/>
      <c r="CEA208" s="145"/>
      <c r="CED208" s="145"/>
      <c r="CEG208" s="145"/>
      <c r="CEJ208" s="145"/>
      <c r="CER208" s="145"/>
      <c r="CEW208" s="145"/>
      <c r="CFF208" s="145"/>
      <c r="CFI208" s="145"/>
      <c r="CFQ208" s="145"/>
      <c r="CGM208" s="145"/>
      <c r="CGN208" s="145"/>
      <c r="CGO208" s="145"/>
      <c r="CGP208" s="145"/>
      <c r="CGQ208" s="145"/>
      <c r="CGR208" s="145"/>
      <c r="CHJ208" s="145"/>
      <c r="CHK208" s="145"/>
      <c r="CHN208" s="145"/>
      <c r="CHQ208" s="145"/>
      <c r="CHS208" s="145"/>
      <c r="CHU208" s="145"/>
      <c r="CHX208" s="145"/>
      <c r="CIA208" s="145"/>
      <c r="CID208" s="145"/>
      <c r="CIG208" s="145"/>
      <c r="CIJ208" s="145"/>
      <c r="CIM208" s="145"/>
      <c r="CIP208" s="145"/>
      <c r="CIS208" s="145"/>
      <c r="CIU208" s="145"/>
      <c r="CJH208" s="145"/>
      <c r="CJI208" s="145"/>
      <c r="CJJ208" s="145"/>
      <c r="CJK208" s="145"/>
      <c r="CJL208" s="145"/>
      <c r="CJM208" s="145"/>
      <c r="CJN208" s="145"/>
      <c r="CJO208" s="145"/>
      <c r="CJP208" s="145"/>
      <c r="CJQ208" s="145"/>
      <c r="CJR208" s="145"/>
      <c r="CJS208" s="145"/>
      <c r="CJT208" s="145"/>
      <c r="CJU208" s="145"/>
      <c r="CJY208" s="145"/>
      <c r="CKA208" s="145"/>
      <c r="CKB208" s="145"/>
      <c r="CKC208" s="145"/>
      <c r="CKD208" s="145"/>
      <c r="CKG208" s="145"/>
      <c r="CKI208" s="145"/>
      <c r="CKJ208" s="145"/>
      <c r="CKK208" s="145"/>
      <c r="CKL208" s="145"/>
      <c r="CKM208" s="145"/>
      <c r="CKN208" s="145"/>
      <c r="CKO208" s="145"/>
      <c r="CKP208" s="145"/>
      <c r="CKQ208" s="145"/>
      <c r="CKR208" s="145"/>
      <c r="CKS208" s="145"/>
      <c r="CKT208" s="145"/>
      <c r="CKU208" s="145"/>
      <c r="CKX208" s="145"/>
      <c r="CLA208" s="145"/>
      <c r="CLD208" s="145"/>
      <c r="CLG208" s="145"/>
      <c r="CLJ208" s="145"/>
      <c r="CLV208" s="145"/>
      <c r="CLY208" s="145"/>
      <c r="CMB208" s="145"/>
      <c r="CME208" s="145"/>
      <c r="CMN208" s="145"/>
      <c r="CMT208" s="145"/>
      <c r="CMW208" s="145"/>
      <c r="CMZ208" s="145"/>
      <c r="CNC208" s="145"/>
      <c r="CNI208" s="145"/>
      <c r="CNL208" s="145"/>
      <c r="CNR208" s="145"/>
      <c r="CNT208" s="145"/>
      <c r="CNU208" s="145"/>
      <c r="CNW208" s="145"/>
      <c r="CNZ208" s="145"/>
      <c r="COC208" s="145"/>
      <c r="COF208" s="145"/>
      <c r="CON208" s="145"/>
      <c r="COS208" s="145"/>
      <c r="CPB208" s="145"/>
      <c r="CPE208" s="145"/>
      <c r="CPM208" s="145"/>
      <c r="CQI208" s="145"/>
      <c r="CQJ208" s="145"/>
      <c r="CQK208" s="145"/>
      <c r="CQL208" s="145"/>
      <c r="CQM208" s="145"/>
      <c r="CQN208" s="145"/>
      <c r="CRF208" s="145"/>
      <c r="CRG208" s="145"/>
      <c r="CRJ208" s="145"/>
      <c r="CRM208" s="145"/>
      <c r="CRO208" s="145"/>
      <c r="CRQ208" s="145"/>
      <c r="CRT208" s="145"/>
      <c r="CRW208" s="145"/>
      <c r="CRZ208" s="145"/>
      <c r="CSC208" s="145"/>
      <c r="CSF208" s="145"/>
      <c r="CSI208" s="145"/>
      <c r="CSL208" s="145"/>
      <c r="CSO208" s="145"/>
      <c r="CSQ208" s="145"/>
      <c r="CTD208" s="145"/>
      <c r="CTE208" s="145"/>
      <c r="CTF208" s="145"/>
      <c r="CTG208" s="145"/>
      <c r="CTH208" s="145"/>
      <c r="CTI208" s="145"/>
      <c r="CTJ208" s="145"/>
      <c r="CTK208" s="145"/>
      <c r="CTL208" s="145"/>
      <c r="CTM208" s="145"/>
      <c r="CTN208" s="145"/>
      <c r="CTO208" s="145"/>
      <c r="CTP208" s="145"/>
      <c r="CTQ208" s="145"/>
      <c r="CTU208" s="145"/>
      <c r="CTW208" s="145"/>
      <c r="CTX208" s="145"/>
      <c r="CTY208" s="145"/>
      <c r="CTZ208" s="145"/>
      <c r="CUC208" s="145"/>
      <c r="CUE208" s="145"/>
      <c r="CUF208" s="145"/>
      <c r="CUG208" s="145"/>
      <c r="CUH208" s="145"/>
      <c r="CUI208" s="145"/>
      <c r="CUJ208" s="145"/>
      <c r="CUK208" s="145"/>
      <c r="CUL208" s="145"/>
      <c r="CUM208" s="145"/>
      <c r="CUN208" s="145"/>
      <c r="CUO208" s="145"/>
      <c r="CUP208" s="145"/>
      <c r="CUQ208" s="145"/>
      <c r="CUT208" s="145"/>
      <c r="CUW208" s="145"/>
      <c r="CUZ208" s="145"/>
      <c r="CVC208" s="145"/>
      <c r="CVF208" s="145"/>
      <c r="CVR208" s="145"/>
      <c r="CVU208" s="145"/>
      <c r="CVX208" s="145"/>
      <c r="CWA208" s="145"/>
      <c r="CWJ208" s="145"/>
      <c r="CWP208" s="145"/>
      <c r="CWS208" s="145"/>
      <c r="CWV208" s="145"/>
      <c r="CWY208" s="145"/>
      <c r="CXE208" s="145"/>
      <c r="CXH208" s="145"/>
      <c r="CXN208" s="145"/>
      <c r="CXP208" s="145"/>
      <c r="CXQ208" s="145"/>
      <c r="CXS208" s="145"/>
      <c r="CXV208" s="145"/>
      <c r="CXY208" s="145"/>
      <c r="CYB208" s="145"/>
      <c r="CYJ208" s="145"/>
      <c r="CYO208" s="145"/>
      <c r="CYX208" s="145"/>
      <c r="CZA208" s="145"/>
      <c r="CZI208" s="145"/>
      <c r="DAE208" s="145"/>
      <c r="DAF208" s="145"/>
      <c r="DAG208" s="145"/>
      <c r="DAH208" s="145"/>
      <c r="DAI208" s="145"/>
      <c r="DAJ208" s="145"/>
      <c r="DBB208" s="145"/>
      <c r="DBC208" s="145"/>
      <c r="DBF208" s="145"/>
      <c r="DBI208" s="145"/>
      <c r="DBK208" s="145"/>
      <c r="DBM208" s="145"/>
      <c r="DBP208" s="145"/>
      <c r="DBS208" s="145"/>
      <c r="DBV208" s="145"/>
      <c r="DBY208" s="145"/>
      <c r="DCB208" s="145"/>
      <c r="DCE208" s="145"/>
      <c r="DCH208" s="145"/>
      <c r="DCK208" s="145"/>
      <c r="DCM208" s="145"/>
      <c r="DCZ208" s="145"/>
      <c r="DDA208" s="145"/>
      <c r="DDB208" s="145"/>
      <c r="DDC208" s="145"/>
      <c r="DDD208" s="145"/>
      <c r="DDE208" s="145"/>
      <c r="DDF208" s="145"/>
      <c r="DDG208" s="145"/>
      <c r="DDH208" s="145"/>
      <c r="DDI208" s="145"/>
      <c r="DDJ208" s="145"/>
      <c r="DDK208" s="145"/>
      <c r="DDL208" s="145"/>
      <c r="DDM208" s="145"/>
      <c r="DDQ208" s="145"/>
      <c r="DDS208" s="145"/>
      <c r="DDT208" s="145"/>
      <c r="DDU208" s="145"/>
      <c r="DDV208" s="145"/>
      <c r="DDY208" s="145"/>
      <c r="DEA208" s="145"/>
      <c r="DEB208" s="145"/>
      <c r="DEC208" s="145"/>
      <c r="DED208" s="145"/>
      <c r="DEE208" s="145"/>
      <c r="DEF208" s="145"/>
      <c r="DEG208" s="145"/>
      <c r="DEH208" s="145"/>
      <c r="DEI208" s="145"/>
      <c r="DEJ208" s="145"/>
      <c r="DEK208" s="145"/>
      <c r="DEL208" s="145"/>
      <c r="DEM208" s="145"/>
      <c r="DEP208" s="145"/>
      <c r="DES208" s="145"/>
      <c r="DEV208" s="145"/>
      <c r="DEY208" s="145"/>
      <c r="DFB208" s="145"/>
      <c r="DFN208" s="145"/>
      <c r="DFQ208" s="145"/>
      <c r="DFT208" s="145"/>
      <c r="DFW208" s="145"/>
      <c r="DGF208" s="145"/>
      <c r="DGL208" s="145"/>
      <c r="DGO208" s="145"/>
      <c r="DGR208" s="145"/>
      <c r="DGU208" s="145"/>
      <c r="DHA208" s="145"/>
      <c r="DHD208" s="145"/>
      <c r="DHJ208" s="145"/>
      <c r="DHL208" s="145"/>
      <c r="DHM208" s="145"/>
      <c r="DHO208" s="145"/>
      <c r="DHR208" s="145"/>
      <c r="DHU208" s="145"/>
      <c r="DHX208" s="145"/>
      <c r="DIF208" s="145"/>
      <c r="DIK208" s="145"/>
      <c r="DIT208" s="145"/>
      <c r="DIW208" s="145"/>
      <c r="DJE208" s="145"/>
      <c r="DKA208" s="145"/>
      <c r="DKB208" s="145"/>
      <c r="DKC208" s="145"/>
      <c r="DKD208" s="145"/>
      <c r="DKE208" s="145"/>
      <c r="DKF208" s="145"/>
      <c r="DKX208" s="145"/>
      <c r="DKY208" s="145"/>
      <c r="DLB208" s="145"/>
      <c r="DLE208" s="145"/>
      <c r="DLG208" s="145"/>
      <c r="DLI208" s="145"/>
      <c r="DLL208" s="145"/>
      <c r="DLO208" s="145"/>
      <c r="DLR208" s="145"/>
      <c r="DLU208" s="145"/>
      <c r="DLX208" s="145"/>
      <c r="DMA208" s="145"/>
      <c r="DMD208" s="145"/>
      <c r="DMG208" s="145"/>
      <c r="DMI208" s="145"/>
      <c r="DMV208" s="145"/>
      <c r="DMW208" s="145"/>
      <c r="DMX208" s="145"/>
      <c r="DMY208" s="145"/>
      <c r="DMZ208" s="145"/>
      <c r="DNA208" s="145"/>
      <c r="DNB208" s="145"/>
      <c r="DNC208" s="145"/>
      <c r="DND208" s="145"/>
      <c r="DNE208" s="145"/>
      <c r="DNF208" s="145"/>
      <c r="DNG208" s="145"/>
      <c r="DNH208" s="145"/>
      <c r="DNI208" s="145"/>
      <c r="DNM208" s="145"/>
      <c r="DNO208" s="145"/>
      <c r="DNP208" s="145"/>
      <c r="DNQ208" s="145"/>
      <c r="DNR208" s="145"/>
      <c r="DNU208" s="145"/>
      <c r="DNW208" s="145"/>
      <c r="DNX208" s="145"/>
      <c r="DNY208" s="145"/>
      <c r="DNZ208" s="145"/>
      <c r="DOA208" s="145"/>
      <c r="DOB208" s="145"/>
      <c r="DOC208" s="145"/>
      <c r="DOD208" s="145"/>
      <c r="DOE208" s="145"/>
      <c r="DOF208" s="145"/>
      <c r="DOG208" s="145"/>
      <c r="DOH208" s="145"/>
      <c r="DOI208" s="145"/>
      <c r="DOL208" s="145"/>
      <c r="DOO208" s="145"/>
      <c r="DOR208" s="145"/>
      <c r="DOU208" s="145"/>
      <c r="DOX208" s="145"/>
      <c r="DPJ208" s="145"/>
      <c r="DPM208" s="145"/>
      <c r="DPP208" s="145"/>
      <c r="DPS208" s="145"/>
      <c r="DQB208" s="145"/>
      <c r="DQH208" s="145"/>
      <c r="DQK208" s="145"/>
      <c r="DQN208" s="145"/>
      <c r="DQQ208" s="145"/>
      <c r="DQW208" s="145"/>
      <c r="DQZ208" s="145"/>
      <c r="DRF208" s="145"/>
      <c r="DRH208" s="145"/>
      <c r="DRI208" s="145"/>
      <c r="DRK208" s="145"/>
      <c r="DRN208" s="145"/>
      <c r="DRQ208" s="145"/>
      <c r="DRT208" s="145"/>
      <c r="DSB208" s="145"/>
      <c r="DSG208" s="145"/>
      <c r="DSP208" s="145"/>
      <c r="DSS208" s="145"/>
      <c r="DTA208" s="145"/>
      <c r="DTW208" s="145"/>
      <c r="DTX208" s="145"/>
      <c r="DTY208" s="145"/>
      <c r="DTZ208" s="145"/>
      <c r="DUA208" s="145"/>
      <c r="DUB208" s="145"/>
      <c r="DUT208" s="145"/>
      <c r="DUU208" s="145"/>
      <c r="DUX208" s="145"/>
      <c r="DVA208" s="145"/>
      <c r="DVC208" s="145"/>
      <c r="DVE208" s="145"/>
      <c r="DVH208" s="145"/>
      <c r="DVK208" s="145"/>
      <c r="DVN208" s="145"/>
      <c r="DVQ208" s="145"/>
      <c r="DVT208" s="145"/>
      <c r="DVW208" s="145"/>
      <c r="DVZ208" s="145"/>
      <c r="DWC208" s="145"/>
      <c r="DWE208" s="145"/>
      <c r="DWR208" s="145"/>
      <c r="DWS208" s="145"/>
      <c r="DWT208" s="145"/>
      <c r="DWU208" s="145"/>
      <c r="DWV208" s="145"/>
      <c r="DWW208" s="145"/>
      <c r="DWX208" s="145"/>
      <c r="DWY208" s="145"/>
      <c r="DWZ208" s="145"/>
      <c r="DXA208" s="145"/>
      <c r="DXB208" s="145"/>
      <c r="DXC208" s="145"/>
      <c r="DXD208" s="145"/>
      <c r="DXE208" s="145"/>
      <c r="DXI208" s="145"/>
      <c r="DXK208" s="145"/>
      <c r="DXL208" s="145"/>
      <c r="DXM208" s="145"/>
      <c r="DXN208" s="145"/>
      <c r="DXQ208" s="145"/>
      <c r="DXS208" s="145"/>
      <c r="DXT208" s="145"/>
      <c r="DXU208" s="145"/>
      <c r="DXV208" s="145"/>
      <c r="DXW208" s="145"/>
      <c r="DXX208" s="145"/>
      <c r="DXY208" s="145"/>
      <c r="DXZ208" s="145"/>
      <c r="DYA208" s="145"/>
      <c r="DYB208" s="145"/>
      <c r="DYC208" s="145"/>
      <c r="DYD208" s="145"/>
      <c r="DYE208" s="145"/>
      <c r="DYH208" s="145"/>
      <c r="DYK208" s="145"/>
      <c r="DYN208" s="145"/>
      <c r="DYQ208" s="145"/>
      <c r="DYT208" s="145"/>
      <c r="DZF208" s="145"/>
      <c r="DZI208" s="145"/>
      <c r="DZL208" s="145"/>
      <c r="DZO208" s="145"/>
      <c r="DZX208" s="145"/>
      <c r="EAD208" s="145"/>
      <c r="EAG208" s="145"/>
      <c r="EAJ208" s="145"/>
      <c r="EAM208" s="145"/>
      <c r="EAS208" s="145"/>
      <c r="EAV208" s="145"/>
      <c r="EBB208" s="145"/>
      <c r="EBD208" s="145"/>
      <c r="EBE208" s="145"/>
      <c r="EBG208" s="145"/>
      <c r="EBJ208" s="145"/>
      <c r="EBM208" s="145"/>
      <c r="EBP208" s="145"/>
      <c r="EBX208" s="145"/>
      <c r="ECC208" s="145"/>
      <c r="ECL208" s="145"/>
      <c r="ECO208" s="145"/>
      <c r="ECW208" s="145"/>
      <c r="EDS208" s="145"/>
      <c r="EDT208" s="145"/>
      <c r="EDU208" s="145"/>
      <c r="EDV208" s="145"/>
      <c r="EDW208" s="145"/>
      <c r="EDX208" s="145"/>
      <c r="EEP208" s="145"/>
      <c r="EEQ208" s="145"/>
      <c r="EET208" s="145"/>
      <c r="EEW208" s="145"/>
      <c r="EEY208" s="145"/>
      <c r="EFA208" s="145"/>
      <c r="EFD208" s="145"/>
      <c r="EFG208" s="145"/>
      <c r="EFJ208" s="145"/>
      <c r="EFM208" s="145"/>
      <c r="EFP208" s="145"/>
      <c r="EFS208" s="145"/>
      <c r="EFV208" s="145"/>
      <c r="EFY208" s="145"/>
      <c r="EGA208" s="145"/>
      <c r="EGN208" s="145"/>
      <c r="EGO208" s="145"/>
      <c r="EGP208" s="145"/>
      <c r="EGQ208" s="145"/>
      <c r="EGR208" s="145"/>
      <c r="EGS208" s="145"/>
      <c r="EGT208" s="145"/>
      <c r="EGU208" s="145"/>
      <c r="EGV208" s="145"/>
      <c r="EGW208" s="145"/>
      <c r="EGX208" s="145"/>
      <c r="EGY208" s="145"/>
      <c r="EGZ208" s="145"/>
      <c r="EHA208" s="145"/>
      <c r="EHE208" s="145"/>
      <c r="EHG208" s="145"/>
      <c r="EHH208" s="145"/>
      <c r="EHI208" s="145"/>
      <c r="EHJ208" s="145"/>
      <c r="EHM208" s="145"/>
      <c r="EHO208" s="145"/>
      <c r="EHP208" s="145"/>
      <c r="EHQ208" s="145"/>
      <c r="EHR208" s="145"/>
      <c r="EHS208" s="145"/>
      <c r="EHT208" s="145"/>
      <c r="EHU208" s="145"/>
      <c r="EHV208" s="145"/>
      <c r="EHW208" s="145"/>
      <c r="EHX208" s="145"/>
      <c r="EHY208" s="145"/>
      <c r="EHZ208" s="145"/>
      <c r="EIA208" s="145"/>
      <c r="EID208" s="145"/>
      <c r="EIG208" s="145"/>
      <c r="EIJ208" s="145"/>
      <c r="EIM208" s="145"/>
      <c r="EIP208" s="145"/>
      <c r="EJB208" s="145"/>
      <c r="EJE208" s="145"/>
      <c r="EJH208" s="145"/>
      <c r="EJK208" s="145"/>
      <c r="EJT208" s="145"/>
      <c r="EJZ208" s="145"/>
      <c r="EKC208" s="145"/>
      <c r="EKF208" s="145"/>
      <c r="EKI208" s="145"/>
      <c r="EKO208" s="145"/>
      <c r="EKR208" s="145"/>
      <c r="EKX208" s="145"/>
      <c r="EKZ208" s="145"/>
      <c r="ELA208" s="145"/>
      <c r="ELC208" s="145"/>
      <c r="ELF208" s="145"/>
      <c r="ELI208" s="145"/>
      <c r="ELL208" s="145"/>
      <c r="ELT208" s="145"/>
      <c r="ELY208" s="145"/>
      <c r="EMH208" s="145"/>
      <c r="EMK208" s="145"/>
      <c r="EMS208" s="145"/>
      <c r="ENO208" s="145"/>
      <c r="ENP208" s="145"/>
      <c r="ENQ208" s="145"/>
      <c r="ENR208" s="145"/>
      <c r="ENS208" s="145"/>
      <c r="ENT208" s="145"/>
      <c r="EOL208" s="145"/>
      <c r="EOM208" s="145"/>
      <c r="EOP208" s="145"/>
      <c r="EOS208" s="145"/>
      <c r="EOU208" s="145"/>
      <c r="EOW208" s="145"/>
      <c r="EOZ208" s="145"/>
      <c r="EPC208" s="145"/>
      <c r="EPF208" s="145"/>
      <c r="EPI208" s="145"/>
      <c r="EPL208" s="145"/>
      <c r="EPO208" s="145"/>
      <c r="EPR208" s="145"/>
      <c r="EPU208" s="145"/>
      <c r="EPW208" s="145"/>
      <c r="EQJ208" s="145"/>
      <c r="EQK208" s="145"/>
      <c r="EQL208" s="145"/>
      <c r="EQM208" s="145"/>
      <c r="EQN208" s="145"/>
      <c r="EQO208" s="145"/>
      <c r="EQP208" s="145"/>
      <c r="EQQ208" s="145"/>
      <c r="EQR208" s="145"/>
      <c r="EQS208" s="145"/>
      <c r="EQT208" s="145"/>
      <c r="EQU208" s="145"/>
      <c r="EQV208" s="145"/>
      <c r="EQW208" s="145"/>
      <c r="ERA208" s="145"/>
      <c r="ERC208" s="145"/>
      <c r="ERD208" s="145"/>
      <c r="ERE208" s="145"/>
      <c r="ERF208" s="145"/>
      <c r="ERI208" s="145"/>
      <c r="ERK208" s="145"/>
      <c r="ERL208" s="145"/>
      <c r="ERM208" s="145"/>
      <c r="ERN208" s="145"/>
      <c r="ERO208" s="145"/>
      <c r="ERP208" s="145"/>
      <c r="ERQ208" s="145"/>
      <c r="ERR208" s="145"/>
      <c r="ERS208" s="145"/>
      <c r="ERT208" s="145"/>
      <c r="ERU208" s="145"/>
      <c r="ERV208" s="145"/>
      <c r="ERW208" s="145"/>
      <c r="ERZ208" s="145"/>
      <c r="ESC208" s="145"/>
      <c r="ESF208" s="145"/>
      <c r="ESI208" s="145"/>
      <c r="ESL208" s="145"/>
      <c r="ESX208" s="145"/>
      <c r="ETA208" s="145"/>
      <c r="ETD208" s="145"/>
      <c r="ETG208" s="145"/>
      <c r="ETP208" s="145"/>
      <c r="ETV208" s="145"/>
      <c r="ETY208" s="145"/>
      <c r="EUB208" s="145"/>
      <c r="EUE208" s="145"/>
      <c r="EUK208" s="145"/>
      <c r="EUN208" s="145"/>
      <c r="EUT208" s="145"/>
      <c r="EUV208" s="145"/>
      <c r="EUW208" s="145"/>
      <c r="EUY208" s="145"/>
      <c r="EVB208" s="145"/>
      <c r="EVE208" s="145"/>
      <c r="EVH208" s="145"/>
      <c r="EVP208" s="145"/>
      <c r="EVU208" s="145"/>
      <c r="EWD208" s="145"/>
      <c r="EWG208" s="145"/>
      <c r="EWO208" s="145"/>
      <c r="EXK208" s="145"/>
      <c r="EXL208" s="145"/>
      <c r="EXM208" s="145"/>
      <c r="EXN208" s="145"/>
      <c r="EXO208" s="145"/>
      <c r="EXP208" s="145"/>
      <c r="EYH208" s="145"/>
      <c r="EYI208" s="145"/>
      <c r="EYL208" s="145"/>
      <c r="EYO208" s="145"/>
      <c r="EYQ208" s="145"/>
      <c r="EYS208" s="145"/>
      <c r="EYV208" s="145"/>
      <c r="EYY208" s="145"/>
      <c r="EZB208" s="145"/>
      <c r="EZE208" s="145"/>
      <c r="EZH208" s="145"/>
      <c r="EZK208" s="145"/>
      <c r="EZN208" s="145"/>
      <c r="EZQ208" s="145"/>
      <c r="EZS208" s="145"/>
      <c r="FAF208" s="145"/>
      <c r="FAG208" s="145"/>
      <c r="FAH208" s="145"/>
      <c r="FAI208" s="145"/>
      <c r="FAJ208" s="145"/>
      <c r="FAK208" s="145"/>
      <c r="FAL208" s="145"/>
      <c r="FAM208" s="145"/>
      <c r="FAN208" s="145"/>
      <c r="FAO208" s="145"/>
      <c r="FAP208" s="145"/>
      <c r="FAQ208" s="145"/>
      <c r="FAR208" s="145"/>
      <c r="FAS208" s="145"/>
      <c r="FAW208" s="145"/>
      <c r="FAY208" s="145"/>
      <c r="FAZ208" s="145"/>
      <c r="FBA208" s="145"/>
      <c r="FBB208" s="145"/>
      <c r="FBE208" s="145"/>
      <c r="FBG208" s="145"/>
      <c r="FBH208" s="145"/>
      <c r="FBI208" s="145"/>
      <c r="FBJ208" s="145"/>
      <c r="FBK208" s="145"/>
      <c r="FBL208" s="145"/>
      <c r="FBM208" s="145"/>
      <c r="FBN208" s="145"/>
      <c r="FBO208" s="145"/>
      <c r="FBP208" s="145"/>
      <c r="FBQ208" s="145"/>
      <c r="FBR208" s="145"/>
      <c r="FBS208" s="145"/>
      <c r="FBV208" s="145"/>
      <c r="FBY208" s="145"/>
      <c r="FCB208" s="145"/>
      <c r="FCE208" s="145"/>
      <c r="FCH208" s="145"/>
      <c r="FCT208" s="145"/>
      <c r="FCW208" s="145"/>
      <c r="FCZ208" s="145"/>
      <c r="FDC208" s="145"/>
      <c r="FDL208" s="145"/>
      <c r="FDR208" s="145"/>
      <c r="FDU208" s="145"/>
      <c r="FDX208" s="145"/>
      <c r="FEA208" s="145"/>
      <c r="FEG208" s="145"/>
      <c r="FEJ208" s="145"/>
      <c r="FEP208" s="145"/>
      <c r="FER208" s="145"/>
      <c r="FES208" s="145"/>
      <c r="FEU208" s="145"/>
      <c r="FEX208" s="145"/>
      <c r="FFA208" s="145"/>
      <c r="FFD208" s="145"/>
      <c r="FFL208" s="145"/>
      <c r="FFQ208" s="145"/>
      <c r="FFZ208" s="145"/>
      <c r="FGC208" s="145"/>
      <c r="FGK208" s="145"/>
      <c r="FHG208" s="145"/>
      <c r="FHH208" s="145"/>
      <c r="FHI208" s="145"/>
      <c r="FHJ208" s="145"/>
      <c r="FHK208" s="145"/>
      <c r="FHL208" s="145"/>
      <c r="FID208" s="145"/>
      <c r="FIE208" s="145"/>
      <c r="FIH208" s="145"/>
      <c r="FIK208" s="145"/>
      <c r="FIM208" s="145"/>
      <c r="FIO208" s="145"/>
      <c r="FIR208" s="145"/>
      <c r="FIU208" s="145"/>
      <c r="FIX208" s="145"/>
      <c r="FJA208" s="145"/>
      <c r="FJD208" s="145"/>
      <c r="FJG208" s="145"/>
      <c r="FJJ208" s="145"/>
      <c r="FJM208" s="145"/>
      <c r="FJO208" s="145"/>
      <c r="FKB208" s="145"/>
      <c r="FKC208" s="145"/>
      <c r="FKD208" s="145"/>
      <c r="FKE208" s="145"/>
      <c r="FKF208" s="145"/>
      <c r="FKG208" s="145"/>
      <c r="FKH208" s="145"/>
      <c r="FKI208" s="145"/>
      <c r="FKJ208" s="145"/>
      <c r="FKK208" s="145"/>
      <c r="FKL208" s="145"/>
      <c r="FKM208" s="145"/>
      <c r="FKN208" s="145"/>
      <c r="FKO208" s="145"/>
      <c r="FKS208" s="145"/>
      <c r="FKU208" s="145"/>
      <c r="FKV208" s="145"/>
      <c r="FKW208" s="145"/>
      <c r="FKX208" s="145"/>
      <c r="FLA208" s="145"/>
      <c r="FLC208" s="145"/>
      <c r="FLD208" s="145"/>
      <c r="FLE208" s="145"/>
      <c r="FLF208" s="145"/>
      <c r="FLG208" s="145"/>
      <c r="FLH208" s="145"/>
      <c r="FLI208" s="145"/>
      <c r="FLJ208" s="145"/>
      <c r="FLK208" s="145"/>
      <c r="FLL208" s="145"/>
      <c r="FLM208" s="145"/>
      <c r="FLN208" s="145"/>
      <c r="FLO208" s="145"/>
      <c r="FLR208" s="145"/>
      <c r="FLU208" s="145"/>
      <c r="FLX208" s="145"/>
      <c r="FMA208" s="145"/>
      <c r="FMD208" s="145"/>
      <c r="FMP208" s="145"/>
      <c r="FMS208" s="145"/>
      <c r="FMV208" s="145"/>
      <c r="FMY208" s="145"/>
      <c r="FNH208" s="145"/>
      <c r="FNN208" s="145"/>
      <c r="FNQ208" s="145"/>
      <c r="FNT208" s="145"/>
      <c r="FNW208" s="145"/>
      <c r="FOC208" s="145"/>
      <c r="FOF208" s="145"/>
      <c r="FOL208" s="145"/>
      <c r="FON208" s="145"/>
      <c r="FOO208" s="145"/>
      <c r="FOQ208" s="145"/>
      <c r="FOT208" s="145"/>
      <c r="FOW208" s="145"/>
      <c r="FOZ208" s="145"/>
      <c r="FPH208" s="145"/>
      <c r="FPM208" s="145"/>
      <c r="FPV208" s="145"/>
      <c r="FPY208" s="145"/>
      <c r="FQG208" s="145"/>
      <c r="FRC208" s="145"/>
      <c r="FRD208" s="145"/>
      <c r="FRE208" s="145"/>
      <c r="FRF208" s="145"/>
      <c r="FRG208" s="145"/>
      <c r="FRH208" s="145"/>
      <c r="FRZ208" s="145"/>
      <c r="FSA208" s="145"/>
      <c r="FSD208" s="145"/>
      <c r="FSG208" s="145"/>
      <c r="FSI208" s="145"/>
      <c r="FSK208" s="145"/>
      <c r="FSN208" s="145"/>
      <c r="FSQ208" s="145"/>
      <c r="FST208" s="145"/>
      <c r="FSW208" s="145"/>
      <c r="FSZ208" s="145"/>
      <c r="FTC208" s="145"/>
      <c r="FTF208" s="145"/>
      <c r="FTI208" s="145"/>
      <c r="FTK208" s="145"/>
      <c r="FTX208" s="145"/>
      <c r="FTY208" s="145"/>
      <c r="FTZ208" s="145"/>
      <c r="FUA208" s="145"/>
      <c r="FUB208" s="145"/>
      <c r="FUC208" s="145"/>
      <c r="FUD208" s="145"/>
      <c r="FUE208" s="145"/>
      <c r="FUF208" s="145"/>
      <c r="FUG208" s="145"/>
      <c r="FUH208" s="145"/>
      <c r="FUI208" s="145"/>
      <c r="FUJ208" s="145"/>
      <c r="FUK208" s="145"/>
      <c r="FUO208" s="145"/>
      <c r="FUQ208" s="145"/>
      <c r="FUR208" s="145"/>
      <c r="FUS208" s="145"/>
      <c r="FUT208" s="145"/>
      <c r="FUW208" s="145"/>
      <c r="FUY208" s="145"/>
      <c r="FUZ208" s="145"/>
      <c r="FVA208" s="145"/>
      <c r="FVB208" s="145"/>
      <c r="FVC208" s="145"/>
      <c r="FVD208" s="145"/>
      <c r="FVE208" s="145"/>
      <c r="FVF208" s="145"/>
      <c r="FVG208" s="145"/>
      <c r="FVH208" s="145"/>
      <c r="FVI208" s="145"/>
      <c r="FVJ208" s="145"/>
      <c r="FVK208" s="145"/>
      <c r="FVN208" s="145"/>
      <c r="FVQ208" s="145"/>
      <c r="FVT208" s="145"/>
      <c r="FVW208" s="145"/>
      <c r="FVZ208" s="145"/>
      <c r="FWL208" s="145"/>
      <c r="FWO208" s="145"/>
      <c r="FWR208" s="145"/>
      <c r="FWU208" s="145"/>
      <c r="FXD208" s="145"/>
      <c r="FXJ208" s="145"/>
      <c r="FXM208" s="145"/>
      <c r="FXP208" s="145"/>
      <c r="FXS208" s="145"/>
      <c r="FXY208" s="145"/>
      <c r="FYB208" s="145"/>
      <c r="FYH208" s="145"/>
      <c r="FYJ208" s="145"/>
      <c r="FYK208" s="145"/>
      <c r="FYM208" s="145"/>
      <c r="FYP208" s="145"/>
      <c r="FYS208" s="145"/>
      <c r="FYV208" s="145"/>
      <c r="FZD208" s="145"/>
      <c r="FZI208" s="145"/>
      <c r="FZR208" s="145"/>
      <c r="FZU208" s="145"/>
      <c r="GAC208" s="145"/>
      <c r="GAY208" s="145"/>
      <c r="GAZ208" s="145"/>
      <c r="GBA208" s="145"/>
      <c r="GBB208" s="145"/>
      <c r="GBC208" s="145"/>
      <c r="GBD208" s="145"/>
      <c r="GBV208" s="145"/>
      <c r="GBW208" s="145"/>
      <c r="GBZ208" s="145"/>
      <c r="GCC208" s="145"/>
      <c r="GCE208" s="145"/>
      <c r="GCG208" s="145"/>
      <c r="GCJ208" s="145"/>
      <c r="GCM208" s="145"/>
      <c r="GCP208" s="145"/>
      <c r="GCS208" s="145"/>
      <c r="GCV208" s="145"/>
      <c r="GCY208" s="145"/>
      <c r="GDB208" s="145"/>
      <c r="GDE208" s="145"/>
      <c r="GDG208" s="145"/>
      <c r="GDT208" s="145"/>
      <c r="GDU208" s="145"/>
      <c r="GDV208" s="145"/>
      <c r="GDW208" s="145"/>
      <c r="GDX208" s="145"/>
      <c r="GDY208" s="145"/>
      <c r="GDZ208" s="145"/>
      <c r="GEA208" s="145"/>
      <c r="GEB208" s="145"/>
      <c r="GEC208" s="145"/>
      <c r="GED208" s="145"/>
      <c r="GEE208" s="145"/>
      <c r="GEF208" s="145"/>
      <c r="GEG208" s="145"/>
      <c r="GEK208" s="145"/>
      <c r="GEM208" s="145"/>
      <c r="GEN208" s="145"/>
      <c r="GEO208" s="145"/>
      <c r="GEP208" s="145"/>
      <c r="GES208" s="145"/>
      <c r="GEU208" s="145"/>
      <c r="GEV208" s="145"/>
      <c r="GEW208" s="145"/>
      <c r="GEX208" s="145"/>
      <c r="GEY208" s="145"/>
      <c r="GEZ208" s="145"/>
      <c r="GFA208" s="145"/>
      <c r="GFB208" s="145"/>
      <c r="GFC208" s="145"/>
      <c r="GFD208" s="145"/>
      <c r="GFE208" s="145"/>
      <c r="GFF208" s="145"/>
      <c r="GFG208" s="145"/>
      <c r="GFJ208" s="145"/>
      <c r="GFM208" s="145"/>
      <c r="GFP208" s="145"/>
      <c r="GFS208" s="145"/>
      <c r="GFV208" s="145"/>
      <c r="GGH208" s="145"/>
      <c r="GGK208" s="145"/>
      <c r="GGN208" s="145"/>
      <c r="GGQ208" s="145"/>
      <c r="GGZ208" s="145"/>
      <c r="GHF208" s="145"/>
      <c r="GHI208" s="145"/>
      <c r="GHL208" s="145"/>
      <c r="GHO208" s="145"/>
      <c r="GHU208" s="145"/>
      <c r="GHX208" s="145"/>
      <c r="GID208" s="145"/>
      <c r="GIF208" s="145"/>
      <c r="GIG208" s="145"/>
      <c r="GII208" s="145"/>
      <c r="GIL208" s="145"/>
      <c r="GIO208" s="145"/>
      <c r="GIR208" s="145"/>
      <c r="GIZ208" s="145"/>
      <c r="GJE208" s="145"/>
      <c r="GJN208" s="145"/>
      <c r="GJQ208" s="145"/>
      <c r="GJY208" s="145"/>
      <c r="GKU208" s="145"/>
      <c r="GKV208" s="145"/>
      <c r="GKW208" s="145"/>
      <c r="GKX208" s="145"/>
      <c r="GKY208" s="145"/>
      <c r="GKZ208" s="145"/>
      <c r="GLR208" s="145"/>
      <c r="GLS208" s="145"/>
      <c r="GLV208" s="145"/>
      <c r="GLY208" s="145"/>
      <c r="GMA208" s="145"/>
      <c r="GMC208" s="145"/>
      <c r="GMF208" s="145"/>
      <c r="GMI208" s="145"/>
      <c r="GML208" s="145"/>
      <c r="GMO208" s="145"/>
      <c r="GMR208" s="145"/>
      <c r="GMU208" s="145"/>
      <c r="GMX208" s="145"/>
      <c r="GNA208" s="145"/>
      <c r="GNC208" s="145"/>
      <c r="GNP208" s="145"/>
      <c r="GNQ208" s="145"/>
      <c r="GNR208" s="145"/>
      <c r="GNS208" s="145"/>
      <c r="GNT208" s="145"/>
      <c r="GNU208" s="145"/>
      <c r="GNV208" s="145"/>
      <c r="GNW208" s="145"/>
      <c r="GNX208" s="145"/>
      <c r="GNY208" s="145"/>
      <c r="GNZ208" s="145"/>
      <c r="GOA208" s="145"/>
      <c r="GOB208" s="145"/>
      <c r="GOC208" s="145"/>
      <c r="GOG208" s="145"/>
      <c r="GOI208" s="145"/>
      <c r="GOJ208" s="145"/>
      <c r="GOK208" s="145"/>
      <c r="GOL208" s="145"/>
      <c r="GOO208" s="145"/>
      <c r="GOQ208" s="145"/>
      <c r="GOR208" s="145"/>
      <c r="GOS208" s="145"/>
      <c r="GOT208" s="145"/>
      <c r="GOU208" s="145"/>
      <c r="GOV208" s="145"/>
      <c r="GOW208" s="145"/>
      <c r="GOX208" s="145"/>
      <c r="GOY208" s="145"/>
      <c r="GOZ208" s="145"/>
      <c r="GPA208" s="145"/>
      <c r="GPB208" s="145"/>
      <c r="GPC208" s="145"/>
      <c r="GPF208" s="145"/>
      <c r="GPI208" s="145"/>
      <c r="GPL208" s="145"/>
      <c r="GPO208" s="145"/>
      <c r="GPR208" s="145"/>
      <c r="GQD208" s="145"/>
      <c r="GQG208" s="145"/>
      <c r="GQJ208" s="145"/>
      <c r="GQM208" s="145"/>
      <c r="GQV208" s="145"/>
      <c r="GRB208" s="145"/>
      <c r="GRE208" s="145"/>
      <c r="GRH208" s="145"/>
      <c r="GRK208" s="145"/>
      <c r="GRQ208" s="145"/>
      <c r="GRT208" s="145"/>
      <c r="GRZ208" s="145"/>
      <c r="GSB208" s="145"/>
      <c r="GSC208" s="145"/>
      <c r="GSE208" s="145"/>
      <c r="GSH208" s="145"/>
      <c r="GSK208" s="145"/>
      <c r="GSN208" s="145"/>
      <c r="GSV208" s="145"/>
      <c r="GTA208" s="145"/>
      <c r="GTJ208" s="145"/>
      <c r="GTM208" s="145"/>
      <c r="GTU208" s="145"/>
      <c r="GUQ208" s="145"/>
      <c r="GUR208" s="145"/>
      <c r="GUS208" s="145"/>
      <c r="GUT208" s="145"/>
      <c r="GUU208" s="145"/>
      <c r="GUV208" s="145"/>
      <c r="GVN208" s="145"/>
      <c r="GVO208" s="145"/>
      <c r="GVR208" s="145"/>
      <c r="GVU208" s="145"/>
      <c r="GVW208" s="145"/>
      <c r="GVY208" s="145"/>
      <c r="GWB208" s="145"/>
      <c r="GWE208" s="145"/>
      <c r="GWH208" s="145"/>
      <c r="GWK208" s="145"/>
      <c r="GWN208" s="145"/>
      <c r="GWQ208" s="145"/>
      <c r="GWT208" s="145"/>
      <c r="GWW208" s="145"/>
      <c r="GWY208" s="145"/>
      <c r="GXL208" s="145"/>
      <c r="GXM208" s="145"/>
      <c r="GXN208" s="145"/>
      <c r="GXO208" s="145"/>
      <c r="GXP208" s="145"/>
      <c r="GXQ208" s="145"/>
      <c r="GXR208" s="145"/>
      <c r="GXS208" s="145"/>
      <c r="GXT208" s="145"/>
      <c r="GXU208" s="145"/>
      <c r="GXV208" s="145"/>
      <c r="GXW208" s="145"/>
      <c r="GXX208" s="145"/>
      <c r="GXY208" s="145"/>
      <c r="GYC208" s="145"/>
      <c r="GYE208" s="145"/>
      <c r="GYF208" s="145"/>
      <c r="GYG208" s="145"/>
      <c r="GYH208" s="145"/>
      <c r="GYK208" s="145"/>
      <c r="GYM208" s="145"/>
      <c r="GYN208" s="145"/>
      <c r="GYO208" s="145"/>
      <c r="GYP208" s="145"/>
      <c r="GYQ208" s="145"/>
      <c r="GYR208" s="145"/>
      <c r="GYS208" s="145"/>
      <c r="GYT208" s="145"/>
      <c r="GYU208" s="145"/>
      <c r="GYV208" s="145"/>
      <c r="GYW208" s="145"/>
      <c r="GYX208" s="145"/>
      <c r="GYY208" s="145"/>
      <c r="GZB208" s="145"/>
      <c r="GZE208" s="145"/>
      <c r="GZH208" s="145"/>
      <c r="GZK208" s="145"/>
      <c r="GZN208" s="145"/>
      <c r="GZZ208" s="145"/>
      <c r="HAC208" s="145"/>
      <c r="HAF208" s="145"/>
      <c r="HAI208" s="145"/>
      <c r="HAR208" s="145"/>
      <c r="HAX208" s="145"/>
      <c r="HBA208" s="145"/>
      <c r="HBD208" s="145"/>
      <c r="HBG208" s="145"/>
      <c r="HBM208" s="145"/>
      <c r="HBP208" s="145"/>
      <c r="HBV208" s="145"/>
      <c r="HBX208" s="145"/>
      <c r="HBY208" s="145"/>
      <c r="HCA208" s="145"/>
      <c r="HCD208" s="145"/>
      <c r="HCG208" s="145"/>
      <c r="HCJ208" s="145"/>
      <c r="HCR208" s="145"/>
      <c r="HCW208" s="145"/>
      <c r="HDF208" s="145"/>
      <c r="HDI208" s="145"/>
      <c r="HDQ208" s="145"/>
      <c r="HEM208" s="145"/>
      <c r="HEN208" s="145"/>
      <c r="HEO208" s="145"/>
      <c r="HEP208" s="145"/>
      <c r="HEQ208" s="145"/>
      <c r="HER208" s="145"/>
      <c r="HFJ208" s="145"/>
      <c r="HFK208" s="145"/>
      <c r="HFN208" s="145"/>
      <c r="HFQ208" s="145"/>
      <c r="HFS208" s="145"/>
      <c r="HFU208" s="145"/>
      <c r="HFX208" s="145"/>
      <c r="HGA208" s="145"/>
      <c r="HGD208" s="145"/>
      <c r="HGG208" s="145"/>
      <c r="HGJ208" s="145"/>
      <c r="HGM208" s="145"/>
      <c r="HGP208" s="145"/>
      <c r="HGS208" s="145"/>
      <c r="HGU208" s="145"/>
      <c r="HHH208" s="145"/>
      <c r="HHI208" s="145"/>
      <c r="HHJ208" s="145"/>
      <c r="HHK208" s="145"/>
      <c r="HHL208" s="145"/>
      <c r="HHM208" s="145"/>
      <c r="HHN208" s="145"/>
      <c r="HHO208" s="145"/>
      <c r="HHP208" s="145"/>
      <c r="HHQ208" s="145"/>
      <c r="HHR208" s="145"/>
      <c r="HHS208" s="145"/>
      <c r="HHT208" s="145"/>
      <c r="HHU208" s="145"/>
      <c r="HHY208" s="145"/>
      <c r="HIA208" s="145"/>
      <c r="HIB208" s="145"/>
      <c r="HIC208" s="145"/>
      <c r="HID208" s="145"/>
      <c r="HIG208" s="145"/>
      <c r="HII208" s="145"/>
      <c r="HIJ208" s="145"/>
      <c r="HIK208" s="145"/>
      <c r="HIL208" s="145"/>
      <c r="HIM208" s="145"/>
      <c r="HIN208" s="145"/>
      <c r="HIO208" s="145"/>
      <c r="HIP208" s="145"/>
      <c r="HIQ208" s="145"/>
      <c r="HIR208" s="145"/>
      <c r="HIS208" s="145"/>
      <c r="HIT208" s="145"/>
      <c r="HIU208" s="145"/>
      <c r="HIX208" s="145"/>
      <c r="HJA208" s="145"/>
      <c r="HJD208" s="145"/>
      <c r="HJG208" s="145"/>
      <c r="HJJ208" s="145"/>
      <c r="HJV208" s="145"/>
      <c r="HJY208" s="145"/>
      <c r="HKB208" s="145"/>
      <c r="HKE208" s="145"/>
      <c r="HKN208" s="145"/>
      <c r="HKT208" s="145"/>
      <c r="HKW208" s="145"/>
      <c r="HKZ208" s="145"/>
      <c r="HLC208" s="145"/>
      <c r="HLI208" s="145"/>
      <c r="HLL208" s="145"/>
      <c r="HLR208" s="145"/>
      <c r="HLT208" s="145"/>
      <c r="HLU208" s="145"/>
      <c r="HLW208" s="145"/>
      <c r="HLZ208" s="145"/>
      <c r="HMC208" s="145"/>
      <c r="HMF208" s="145"/>
      <c r="HMN208" s="145"/>
      <c r="HMS208" s="145"/>
      <c r="HNB208" s="145"/>
      <c r="HNE208" s="145"/>
      <c r="HNM208" s="145"/>
      <c r="HOI208" s="145"/>
      <c r="HOJ208" s="145"/>
      <c r="HOK208" s="145"/>
      <c r="HOL208" s="145"/>
      <c r="HOM208" s="145"/>
      <c r="HON208" s="145"/>
      <c r="HPF208" s="145"/>
      <c r="HPG208" s="145"/>
      <c r="HPJ208" s="145"/>
      <c r="HPM208" s="145"/>
      <c r="HPO208" s="145"/>
      <c r="HPQ208" s="145"/>
      <c r="HPT208" s="145"/>
      <c r="HPW208" s="145"/>
      <c r="HPZ208" s="145"/>
      <c r="HQC208" s="145"/>
      <c r="HQF208" s="145"/>
      <c r="HQI208" s="145"/>
      <c r="HQL208" s="145"/>
      <c r="HQO208" s="145"/>
      <c r="HQQ208" s="145"/>
      <c r="HRD208" s="145"/>
      <c r="HRE208" s="145"/>
      <c r="HRF208" s="145"/>
      <c r="HRG208" s="145"/>
      <c r="HRH208" s="145"/>
      <c r="HRI208" s="145"/>
      <c r="HRJ208" s="145"/>
      <c r="HRK208" s="145"/>
      <c r="HRL208" s="145"/>
      <c r="HRM208" s="145"/>
      <c r="HRN208" s="145"/>
      <c r="HRO208" s="145"/>
      <c r="HRP208" s="145"/>
      <c r="HRQ208" s="145"/>
      <c r="HRU208" s="145"/>
      <c r="HRW208" s="145"/>
      <c r="HRX208" s="145"/>
      <c r="HRY208" s="145"/>
      <c r="HRZ208" s="145"/>
      <c r="HSC208" s="145"/>
      <c r="HSE208" s="145"/>
      <c r="HSF208" s="145"/>
      <c r="HSG208" s="145"/>
      <c r="HSH208" s="145"/>
      <c r="HSI208" s="145"/>
      <c r="HSJ208" s="145"/>
      <c r="HSK208" s="145"/>
      <c r="HSL208" s="145"/>
      <c r="HSM208" s="145"/>
      <c r="HSN208" s="145"/>
      <c r="HSO208" s="145"/>
      <c r="HSP208" s="145"/>
      <c r="HSQ208" s="145"/>
      <c r="HST208" s="145"/>
      <c r="HSW208" s="145"/>
      <c r="HSZ208" s="145"/>
      <c r="HTC208" s="145"/>
      <c r="HTF208" s="145"/>
      <c r="HTR208" s="145"/>
      <c r="HTU208" s="145"/>
      <c r="HTX208" s="145"/>
      <c r="HUA208" s="145"/>
      <c r="HUJ208" s="145"/>
      <c r="HUP208" s="145"/>
      <c r="HUS208" s="145"/>
      <c r="HUV208" s="145"/>
      <c r="HUY208" s="145"/>
      <c r="HVE208" s="145"/>
      <c r="HVH208" s="145"/>
      <c r="HVN208" s="145"/>
      <c r="HVP208" s="145"/>
      <c r="HVQ208" s="145"/>
      <c r="HVS208" s="145"/>
      <c r="HVV208" s="145"/>
      <c r="HVY208" s="145"/>
      <c r="HWB208" s="145"/>
      <c r="HWJ208" s="145"/>
      <c r="HWO208" s="145"/>
      <c r="HWX208" s="145"/>
      <c r="HXA208" s="145"/>
      <c r="HXI208" s="145"/>
      <c r="HYE208" s="145"/>
      <c r="HYF208" s="145"/>
      <c r="HYG208" s="145"/>
      <c r="HYH208" s="145"/>
      <c r="HYI208" s="145"/>
      <c r="HYJ208" s="145"/>
      <c r="HZB208" s="145"/>
      <c r="HZC208" s="145"/>
      <c r="HZF208" s="145"/>
      <c r="HZI208" s="145"/>
      <c r="HZK208" s="145"/>
      <c r="HZM208" s="145"/>
      <c r="HZP208" s="145"/>
      <c r="HZS208" s="145"/>
      <c r="HZV208" s="145"/>
      <c r="HZY208" s="145"/>
      <c r="IAB208" s="145"/>
      <c r="IAE208" s="145"/>
      <c r="IAH208" s="145"/>
      <c r="IAK208" s="145"/>
      <c r="IAM208" s="145"/>
      <c r="IAZ208" s="145"/>
      <c r="IBA208" s="145"/>
      <c r="IBB208" s="145"/>
      <c r="IBC208" s="145"/>
      <c r="IBD208" s="145"/>
      <c r="IBE208" s="145"/>
      <c r="IBF208" s="145"/>
      <c r="IBG208" s="145"/>
      <c r="IBH208" s="145"/>
      <c r="IBI208" s="145"/>
      <c r="IBJ208" s="145"/>
      <c r="IBK208" s="145"/>
      <c r="IBL208" s="145"/>
      <c r="IBM208" s="145"/>
      <c r="IBQ208" s="145"/>
      <c r="IBS208" s="145"/>
      <c r="IBT208" s="145"/>
      <c r="IBU208" s="145"/>
      <c r="IBV208" s="145"/>
      <c r="IBY208" s="145"/>
      <c r="ICA208" s="145"/>
      <c r="ICB208" s="145"/>
      <c r="ICC208" s="145"/>
      <c r="ICD208" s="145"/>
      <c r="ICE208" s="145"/>
      <c r="ICF208" s="145"/>
      <c r="ICG208" s="145"/>
      <c r="ICH208" s="145"/>
      <c r="ICI208" s="145"/>
      <c r="ICJ208" s="145"/>
      <c r="ICK208" s="145"/>
      <c r="ICL208" s="145"/>
      <c r="ICM208" s="145"/>
      <c r="ICP208" s="145"/>
      <c r="ICS208" s="145"/>
      <c r="ICV208" s="145"/>
      <c r="ICY208" s="145"/>
      <c r="IDB208" s="145"/>
      <c r="IDN208" s="145"/>
      <c r="IDQ208" s="145"/>
      <c r="IDT208" s="145"/>
      <c r="IDW208" s="145"/>
      <c r="IEF208" s="145"/>
      <c r="IEL208" s="145"/>
      <c r="IEO208" s="145"/>
      <c r="IER208" s="145"/>
      <c r="IEU208" s="145"/>
      <c r="IFA208" s="145"/>
      <c r="IFD208" s="145"/>
      <c r="IFJ208" s="145"/>
      <c r="IFL208" s="145"/>
      <c r="IFM208" s="145"/>
      <c r="IFO208" s="145"/>
      <c r="IFR208" s="145"/>
      <c r="IFU208" s="145"/>
      <c r="IFX208" s="145"/>
      <c r="IGF208" s="145"/>
      <c r="IGK208" s="145"/>
      <c r="IGT208" s="145"/>
      <c r="IGW208" s="145"/>
      <c r="IHE208" s="145"/>
      <c r="IIA208" s="145"/>
      <c r="IIB208" s="145"/>
      <c r="IIC208" s="145"/>
      <c r="IID208" s="145"/>
      <c r="IIE208" s="145"/>
      <c r="IIF208" s="145"/>
      <c r="IIX208" s="145"/>
      <c r="IIY208" s="145"/>
      <c r="IJB208" s="145"/>
      <c r="IJE208" s="145"/>
      <c r="IJG208" s="145"/>
      <c r="IJI208" s="145"/>
      <c r="IJL208" s="145"/>
      <c r="IJO208" s="145"/>
      <c r="IJR208" s="145"/>
      <c r="IJU208" s="145"/>
      <c r="IJX208" s="145"/>
      <c r="IKA208" s="145"/>
      <c r="IKD208" s="145"/>
      <c r="IKG208" s="145"/>
      <c r="IKI208" s="145"/>
      <c r="IKV208" s="145"/>
      <c r="IKW208" s="145"/>
      <c r="IKX208" s="145"/>
      <c r="IKY208" s="145"/>
      <c r="IKZ208" s="145"/>
      <c r="ILA208" s="145"/>
      <c r="ILB208" s="145"/>
      <c r="ILC208" s="145"/>
      <c r="ILD208" s="145"/>
      <c r="ILE208" s="145"/>
      <c r="ILF208" s="145"/>
      <c r="ILG208" s="145"/>
      <c r="ILH208" s="145"/>
      <c r="ILI208" s="145"/>
      <c r="ILM208" s="145"/>
      <c r="ILO208" s="145"/>
      <c r="ILP208" s="145"/>
      <c r="ILQ208" s="145"/>
      <c r="ILR208" s="145"/>
      <c r="ILU208" s="145"/>
      <c r="ILW208" s="145"/>
      <c r="ILX208" s="145"/>
      <c r="ILY208" s="145"/>
      <c r="ILZ208" s="145"/>
      <c r="IMA208" s="145"/>
      <c r="IMB208" s="145"/>
      <c r="IMC208" s="145"/>
      <c r="IMD208" s="145"/>
      <c r="IME208" s="145"/>
      <c r="IMF208" s="145"/>
      <c r="IMG208" s="145"/>
      <c r="IMH208" s="145"/>
      <c r="IMI208" s="145"/>
      <c r="IML208" s="145"/>
      <c r="IMO208" s="145"/>
      <c r="IMR208" s="145"/>
      <c r="IMU208" s="145"/>
      <c r="IMX208" s="145"/>
      <c r="INJ208" s="145"/>
      <c r="INM208" s="145"/>
      <c r="INP208" s="145"/>
      <c r="INS208" s="145"/>
      <c r="IOB208" s="145"/>
      <c r="IOH208" s="145"/>
      <c r="IOK208" s="145"/>
      <c r="ION208" s="145"/>
      <c r="IOQ208" s="145"/>
      <c r="IOW208" s="145"/>
      <c r="IOZ208" s="145"/>
      <c r="IPF208" s="145"/>
      <c r="IPH208" s="145"/>
      <c r="IPI208" s="145"/>
      <c r="IPK208" s="145"/>
      <c r="IPN208" s="145"/>
      <c r="IPQ208" s="145"/>
      <c r="IPT208" s="145"/>
      <c r="IQB208" s="145"/>
      <c r="IQG208" s="145"/>
      <c r="IQP208" s="145"/>
      <c r="IQS208" s="145"/>
      <c r="IRA208" s="145"/>
      <c r="IRW208" s="145"/>
      <c r="IRX208" s="145"/>
      <c r="IRY208" s="145"/>
      <c r="IRZ208" s="145"/>
      <c r="ISA208" s="145"/>
      <c r="ISB208" s="145"/>
      <c r="IST208" s="145"/>
      <c r="ISU208" s="145"/>
      <c r="ISX208" s="145"/>
      <c r="ITA208" s="145"/>
      <c r="ITC208" s="145"/>
      <c r="ITE208" s="145"/>
      <c r="ITH208" s="145"/>
      <c r="ITK208" s="145"/>
      <c r="ITN208" s="145"/>
      <c r="ITQ208" s="145"/>
      <c r="ITT208" s="145"/>
      <c r="ITW208" s="145"/>
      <c r="ITZ208" s="145"/>
      <c r="IUC208" s="145"/>
      <c r="IUE208" s="145"/>
      <c r="IUR208" s="145"/>
      <c r="IUS208" s="145"/>
      <c r="IUT208" s="145"/>
      <c r="IUU208" s="145"/>
      <c r="IUV208" s="145"/>
      <c r="IUW208" s="145"/>
      <c r="IUX208" s="145"/>
      <c r="IUY208" s="145"/>
      <c r="IUZ208" s="145"/>
      <c r="IVA208" s="145"/>
      <c r="IVB208" s="145"/>
      <c r="IVC208" s="145"/>
      <c r="IVD208" s="145"/>
      <c r="IVE208" s="145"/>
      <c r="IVI208" s="145"/>
      <c r="IVK208" s="145"/>
      <c r="IVL208" s="145"/>
      <c r="IVM208" s="145"/>
      <c r="IVN208" s="145"/>
      <c r="IVQ208" s="145"/>
      <c r="IVS208" s="145"/>
      <c r="IVT208" s="145"/>
      <c r="IVU208" s="145"/>
      <c r="IVV208" s="145"/>
      <c r="IVW208" s="145"/>
      <c r="IVX208" s="145"/>
      <c r="IVY208" s="145"/>
      <c r="IVZ208" s="145"/>
      <c r="IWA208" s="145"/>
      <c r="IWB208" s="145"/>
      <c r="IWC208" s="145"/>
      <c r="IWD208" s="145"/>
      <c r="IWE208" s="145"/>
      <c r="IWH208" s="145"/>
      <c r="IWK208" s="145"/>
      <c r="IWN208" s="145"/>
      <c r="IWQ208" s="145"/>
      <c r="IWT208" s="145"/>
      <c r="IXF208" s="145"/>
      <c r="IXI208" s="145"/>
      <c r="IXL208" s="145"/>
      <c r="IXO208" s="145"/>
      <c r="IXX208" s="145"/>
      <c r="IYD208" s="145"/>
      <c r="IYG208" s="145"/>
      <c r="IYJ208" s="145"/>
      <c r="IYM208" s="145"/>
      <c r="IYS208" s="145"/>
      <c r="IYV208" s="145"/>
      <c r="IZB208" s="145"/>
      <c r="IZD208" s="145"/>
      <c r="IZE208" s="145"/>
      <c r="IZG208" s="145"/>
      <c r="IZJ208" s="145"/>
      <c r="IZM208" s="145"/>
      <c r="IZP208" s="145"/>
      <c r="IZX208" s="145"/>
      <c r="JAC208" s="145"/>
      <c r="JAL208" s="145"/>
      <c r="JAO208" s="145"/>
      <c r="JAW208" s="145"/>
      <c r="JBS208" s="145"/>
      <c r="JBT208" s="145"/>
      <c r="JBU208" s="145"/>
      <c r="JBV208" s="145"/>
      <c r="JBW208" s="145"/>
      <c r="JBX208" s="145"/>
      <c r="JCP208" s="145"/>
      <c r="JCQ208" s="145"/>
      <c r="JCT208" s="145"/>
      <c r="JCW208" s="145"/>
      <c r="JCY208" s="145"/>
      <c r="JDA208" s="145"/>
      <c r="JDD208" s="145"/>
      <c r="JDG208" s="145"/>
      <c r="JDJ208" s="145"/>
      <c r="JDM208" s="145"/>
      <c r="JDP208" s="145"/>
      <c r="JDS208" s="145"/>
      <c r="JDV208" s="145"/>
      <c r="JDY208" s="145"/>
      <c r="JEA208" s="145"/>
      <c r="JEN208" s="145"/>
      <c r="JEO208" s="145"/>
      <c r="JEP208" s="145"/>
      <c r="JEQ208" s="145"/>
      <c r="JER208" s="145"/>
      <c r="JES208" s="145"/>
      <c r="JET208" s="145"/>
      <c r="JEU208" s="145"/>
      <c r="JEV208" s="145"/>
      <c r="JEW208" s="145"/>
      <c r="JEX208" s="145"/>
      <c r="JEY208" s="145"/>
      <c r="JEZ208" s="145"/>
      <c r="JFA208" s="145"/>
      <c r="JFE208" s="145"/>
      <c r="JFG208" s="145"/>
      <c r="JFH208" s="145"/>
      <c r="JFI208" s="145"/>
      <c r="JFJ208" s="145"/>
      <c r="JFM208" s="145"/>
      <c r="JFO208" s="145"/>
      <c r="JFP208" s="145"/>
      <c r="JFQ208" s="145"/>
      <c r="JFR208" s="145"/>
      <c r="JFS208" s="145"/>
      <c r="JFT208" s="145"/>
      <c r="JFU208" s="145"/>
      <c r="JFV208" s="145"/>
      <c r="JFW208" s="145"/>
      <c r="JFX208" s="145"/>
      <c r="JFY208" s="145"/>
      <c r="JFZ208" s="145"/>
      <c r="JGA208" s="145"/>
      <c r="JGD208" s="145"/>
      <c r="JGG208" s="145"/>
      <c r="JGJ208" s="145"/>
      <c r="JGM208" s="145"/>
      <c r="JGP208" s="145"/>
      <c r="JHB208" s="145"/>
      <c r="JHE208" s="145"/>
      <c r="JHH208" s="145"/>
      <c r="JHK208" s="145"/>
      <c r="JHT208" s="145"/>
      <c r="JHZ208" s="145"/>
      <c r="JIC208" s="145"/>
      <c r="JIF208" s="145"/>
      <c r="JII208" s="145"/>
      <c r="JIO208" s="145"/>
      <c r="JIR208" s="145"/>
      <c r="JIX208" s="145"/>
      <c r="JIZ208" s="145"/>
      <c r="JJA208" s="145"/>
      <c r="JJC208" s="145"/>
      <c r="JJF208" s="145"/>
      <c r="JJI208" s="145"/>
      <c r="JJL208" s="145"/>
      <c r="JJT208" s="145"/>
      <c r="JJY208" s="145"/>
      <c r="JKH208" s="145"/>
      <c r="JKK208" s="145"/>
      <c r="JKS208" s="145"/>
      <c r="JLO208" s="145"/>
      <c r="JLP208" s="145"/>
      <c r="JLQ208" s="145"/>
      <c r="JLR208" s="145"/>
      <c r="JLS208" s="145"/>
      <c r="JLT208" s="145"/>
      <c r="JML208" s="145"/>
      <c r="JMM208" s="145"/>
      <c r="JMP208" s="145"/>
      <c r="JMS208" s="145"/>
      <c r="JMU208" s="145"/>
      <c r="JMW208" s="145"/>
      <c r="JMZ208" s="145"/>
      <c r="JNC208" s="145"/>
      <c r="JNF208" s="145"/>
      <c r="JNI208" s="145"/>
      <c r="JNL208" s="145"/>
      <c r="JNO208" s="145"/>
      <c r="JNR208" s="145"/>
      <c r="JNU208" s="145"/>
      <c r="JNW208" s="145"/>
      <c r="JOJ208" s="145"/>
      <c r="JOK208" s="145"/>
      <c r="JOL208" s="145"/>
      <c r="JOM208" s="145"/>
      <c r="JON208" s="145"/>
      <c r="JOO208" s="145"/>
      <c r="JOP208" s="145"/>
      <c r="JOQ208" s="145"/>
      <c r="JOR208" s="145"/>
      <c r="JOS208" s="145"/>
      <c r="JOT208" s="145"/>
      <c r="JOU208" s="145"/>
      <c r="JOV208" s="145"/>
      <c r="JOW208" s="145"/>
      <c r="JPA208" s="145"/>
      <c r="JPC208" s="145"/>
      <c r="JPD208" s="145"/>
      <c r="JPE208" s="145"/>
      <c r="JPF208" s="145"/>
      <c r="JPI208" s="145"/>
      <c r="JPK208" s="145"/>
      <c r="JPL208" s="145"/>
      <c r="JPM208" s="145"/>
      <c r="JPN208" s="145"/>
      <c r="JPO208" s="145"/>
      <c r="JPP208" s="145"/>
      <c r="JPQ208" s="145"/>
      <c r="JPR208" s="145"/>
      <c r="JPS208" s="145"/>
      <c r="JPT208" s="145"/>
      <c r="JPU208" s="145"/>
      <c r="JPV208" s="145"/>
      <c r="JPW208" s="145"/>
      <c r="JPZ208" s="145"/>
      <c r="JQC208" s="145"/>
      <c r="JQF208" s="145"/>
      <c r="JQI208" s="145"/>
      <c r="JQL208" s="145"/>
      <c r="JQX208" s="145"/>
      <c r="JRA208" s="145"/>
      <c r="JRD208" s="145"/>
      <c r="JRG208" s="145"/>
      <c r="JRP208" s="145"/>
      <c r="JRV208" s="145"/>
      <c r="JRY208" s="145"/>
      <c r="JSB208" s="145"/>
      <c r="JSE208" s="145"/>
      <c r="JSK208" s="145"/>
      <c r="JSN208" s="145"/>
      <c r="JST208" s="145"/>
      <c r="JSV208" s="145"/>
      <c r="JSW208" s="145"/>
      <c r="JSY208" s="145"/>
      <c r="JTB208" s="145"/>
      <c r="JTE208" s="145"/>
      <c r="JTH208" s="145"/>
      <c r="JTP208" s="145"/>
      <c r="JTU208" s="145"/>
      <c r="JUD208" s="145"/>
      <c r="JUG208" s="145"/>
      <c r="JUO208" s="145"/>
      <c r="JVK208" s="145"/>
      <c r="JVL208" s="145"/>
      <c r="JVM208" s="145"/>
      <c r="JVN208" s="145"/>
      <c r="JVO208" s="145"/>
      <c r="JVP208" s="145"/>
      <c r="JWH208" s="145"/>
      <c r="JWI208" s="145"/>
      <c r="JWL208" s="145"/>
      <c r="JWO208" s="145"/>
      <c r="JWQ208" s="145"/>
      <c r="JWS208" s="145"/>
      <c r="JWV208" s="145"/>
      <c r="JWY208" s="145"/>
      <c r="JXB208" s="145"/>
      <c r="JXE208" s="145"/>
      <c r="JXH208" s="145"/>
      <c r="JXK208" s="145"/>
      <c r="JXN208" s="145"/>
      <c r="JXQ208" s="145"/>
      <c r="JXS208" s="145"/>
      <c r="JYF208" s="145"/>
      <c r="JYG208" s="145"/>
      <c r="JYH208" s="145"/>
      <c r="JYI208" s="145"/>
      <c r="JYJ208" s="145"/>
      <c r="JYK208" s="145"/>
      <c r="JYL208" s="145"/>
      <c r="JYM208" s="145"/>
      <c r="JYN208" s="145"/>
      <c r="JYO208" s="145"/>
      <c r="JYP208" s="145"/>
      <c r="JYQ208" s="145"/>
      <c r="JYR208" s="145"/>
      <c r="JYS208" s="145"/>
      <c r="JYW208" s="145"/>
      <c r="JYY208" s="145"/>
      <c r="JYZ208" s="145"/>
      <c r="JZA208" s="145"/>
      <c r="JZB208" s="145"/>
      <c r="JZE208" s="145"/>
      <c r="JZG208" s="145"/>
      <c r="JZH208" s="145"/>
      <c r="JZI208" s="145"/>
      <c r="JZJ208" s="145"/>
      <c r="JZK208" s="145"/>
      <c r="JZL208" s="145"/>
      <c r="JZM208" s="145"/>
      <c r="JZN208" s="145"/>
      <c r="JZO208" s="145"/>
      <c r="JZP208" s="145"/>
      <c r="JZQ208" s="145"/>
      <c r="JZR208" s="145"/>
      <c r="JZS208" s="145"/>
      <c r="JZV208" s="145"/>
      <c r="JZY208" s="145"/>
      <c r="KAB208" s="145"/>
      <c r="KAE208" s="145"/>
      <c r="KAH208" s="145"/>
      <c r="KAT208" s="145"/>
      <c r="KAW208" s="145"/>
      <c r="KAZ208" s="145"/>
      <c r="KBC208" s="145"/>
      <c r="KBL208" s="145"/>
      <c r="KBR208" s="145"/>
      <c r="KBU208" s="145"/>
      <c r="KBX208" s="145"/>
      <c r="KCA208" s="145"/>
      <c r="KCG208" s="145"/>
      <c r="KCJ208" s="145"/>
      <c r="KCP208" s="145"/>
      <c r="KCR208" s="145"/>
      <c r="KCS208" s="145"/>
      <c r="KCU208" s="145"/>
      <c r="KCX208" s="145"/>
      <c r="KDA208" s="145"/>
      <c r="KDD208" s="145"/>
      <c r="KDL208" s="145"/>
      <c r="KDQ208" s="145"/>
      <c r="KDZ208" s="145"/>
      <c r="KEC208" s="145"/>
      <c r="KEK208" s="145"/>
      <c r="KFG208" s="145"/>
      <c r="KFH208" s="145"/>
      <c r="KFI208" s="145"/>
      <c r="KFJ208" s="145"/>
      <c r="KFK208" s="145"/>
      <c r="KFL208" s="145"/>
      <c r="KGD208" s="145"/>
      <c r="KGE208" s="145"/>
      <c r="KGH208" s="145"/>
      <c r="KGK208" s="145"/>
      <c r="KGM208" s="145"/>
      <c r="KGO208" s="145"/>
      <c r="KGR208" s="145"/>
      <c r="KGU208" s="145"/>
      <c r="KGX208" s="145"/>
      <c r="KHA208" s="145"/>
      <c r="KHD208" s="145"/>
      <c r="KHG208" s="145"/>
      <c r="KHJ208" s="145"/>
      <c r="KHM208" s="145"/>
      <c r="KHO208" s="145"/>
      <c r="KIB208" s="145"/>
      <c r="KIC208" s="145"/>
      <c r="KID208" s="145"/>
      <c r="KIE208" s="145"/>
      <c r="KIF208" s="145"/>
      <c r="KIG208" s="145"/>
      <c r="KIH208" s="145"/>
      <c r="KII208" s="145"/>
      <c r="KIJ208" s="145"/>
      <c r="KIK208" s="145"/>
      <c r="KIL208" s="145"/>
      <c r="KIM208" s="145"/>
      <c r="KIN208" s="145"/>
      <c r="KIO208" s="145"/>
      <c r="KIS208" s="145"/>
      <c r="KIU208" s="145"/>
      <c r="KIV208" s="145"/>
      <c r="KIW208" s="145"/>
      <c r="KIX208" s="145"/>
      <c r="KJA208" s="145"/>
      <c r="KJC208" s="145"/>
      <c r="KJD208" s="145"/>
      <c r="KJE208" s="145"/>
      <c r="KJF208" s="145"/>
      <c r="KJG208" s="145"/>
      <c r="KJH208" s="145"/>
      <c r="KJI208" s="145"/>
      <c r="KJJ208" s="145"/>
      <c r="KJK208" s="145"/>
      <c r="KJL208" s="145"/>
      <c r="KJM208" s="145"/>
      <c r="KJN208" s="145"/>
      <c r="KJO208" s="145"/>
      <c r="KJR208" s="145"/>
      <c r="KJU208" s="145"/>
      <c r="KJX208" s="145"/>
      <c r="KKA208" s="145"/>
      <c r="KKD208" s="145"/>
      <c r="KKP208" s="145"/>
      <c r="KKS208" s="145"/>
      <c r="KKV208" s="145"/>
      <c r="KKY208" s="145"/>
      <c r="KLH208" s="145"/>
      <c r="KLN208" s="145"/>
      <c r="KLQ208" s="145"/>
      <c r="KLT208" s="145"/>
      <c r="KLW208" s="145"/>
      <c r="KMC208" s="145"/>
      <c r="KMF208" s="145"/>
      <c r="KML208" s="145"/>
      <c r="KMN208" s="145"/>
      <c r="KMO208" s="145"/>
      <c r="KMQ208" s="145"/>
      <c r="KMT208" s="145"/>
      <c r="KMW208" s="145"/>
      <c r="KMZ208" s="145"/>
      <c r="KNH208" s="145"/>
      <c r="KNM208" s="145"/>
      <c r="KNV208" s="145"/>
      <c r="KNY208" s="145"/>
      <c r="KOG208" s="145"/>
      <c r="KPC208" s="145"/>
      <c r="KPD208" s="145"/>
      <c r="KPE208" s="145"/>
      <c r="KPF208" s="145"/>
      <c r="KPG208" s="145"/>
      <c r="KPH208" s="145"/>
      <c r="KPZ208" s="145"/>
      <c r="KQA208" s="145"/>
      <c r="KQD208" s="145"/>
      <c r="KQG208" s="145"/>
      <c r="KQI208" s="145"/>
      <c r="KQK208" s="145"/>
      <c r="KQN208" s="145"/>
      <c r="KQQ208" s="145"/>
      <c r="KQT208" s="145"/>
      <c r="KQW208" s="145"/>
      <c r="KQZ208" s="145"/>
      <c r="KRC208" s="145"/>
      <c r="KRF208" s="145"/>
      <c r="KRI208" s="145"/>
      <c r="KRK208" s="145"/>
      <c r="KRX208" s="145"/>
      <c r="KRY208" s="145"/>
      <c r="KRZ208" s="145"/>
      <c r="KSA208" s="145"/>
      <c r="KSB208" s="145"/>
      <c r="KSC208" s="145"/>
      <c r="KSD208" s="145"/>
      <c r="KSE208" s="145"/>
      <c r="KSF208" s="145"/>
      <c r="KSG208" s="145"/>
      <c r="KSH208" s="145"/>
      <c r="KSI208" s="145"/>
      <c r="KSJ208" s="145"/>
      <c r="KSK208" s="145"/>
      <c r="KSO208" s="145"/>
      <c r="KSQ208" s="145"/>
      <c r="KSR208" s="145"/>
      <c r="KSS208" s="145"/>
      <c r="KST208" s="145"/>
      <c r="KSW208" s="145"/>
      <c r="KSY208" s="145"/>
      <c r="KSZ208" s="145"/>
      <c r="KTA208" s="145"/>
      <c r="KTB208" s="145"/>
      <c r="KTC208" s="145"/>
      <c r="KTD208" s="145"/>
      <c r="KTE208" s="145"/>
      <c r="KTF208" s="145"/>
      <c r="KTG208" s="145"/>
      <c r="KTH208" s="145"/>
      <c r="KTI208" s="145"/>
      <c r="KTJ208" s="145"/>
      <c r="KTK208" s="145"/>
      <c r="KTN208" s="145"/>
      <c r="KTQ208" s="145"/>
      <c r="KTT208" s="145"/>
      <c r="KTW208" s="145"/>
      <c r="KTZ208" s="145"/>
      <c r="KUL208" s="145"/>
      <c r="KUO208" s="145"/>
      <c r="KUR208" s="145"/>
      <c r="KUU208" s="145"/>
      <c r="KVD208" s="145"/>
      <c r="KVJ208" s="145"/>
      <c r="KVM208" s="145"/>
      <c r="KVP208" s="145"/>
      <c r="KVS208" s="145"/>
      <c r="KVY208" s="145"/>
      <c r="KWB208" s="145"/>
      <c r="KWH208" s="145"/>
      <c r="KWJ208" s="145"/>
      <c r="KWK208" s="145"/>
      <c r="KWM208" s="145"/>
      <c r="KWP208" s="145"/>
      <c r="KWS208" s="145"/>
      <c r="KWV208" s="145"/>
      <c r="KXD208" s="145"/>
      <c r="KXI208" s="145"/>
      <c r="KXR208" s="145"/>
      <c r="KXU208" s="145"/>
      <c r="KYC208" s="145"/>
      <c r="KYY208" s="145"/>
      <c r="KYZ208" s="145"/>
      <c r="KZA208" s="145"/>
      <c r="KZB208" s="145"/>
      <c r="KZC208" s="145"/>
      <c r="KZD208" s="145"/>
      <c r="KZV208" s="145"/>
      <c r="KZW208" s="145"/>
      <c r="KZZ208" s="145"/>
      <c r="LAC208" s="145"/>
      <c r="LAE208" s="145"/>
      <c r="LAG208" s="145"/>
      <c r="LAJ208" s="145"/>
      <c r="LAM208" s="145"/>
      <c r="LAP208" s="145"/>
      <c r="LAS208" s="145"/>
      <c r="LAV208" s="145"/>
      <c r="LAY208" s="145"/>
      <c r="LBB208" s="145"/>
      <c r="LBE208" s="145"/>
      <c r="LBG208" s="145"/>
      <c r="LBT208" s="145"/>
      <c r="LBU208" s="145"/>
      <c r="LBV208" s="145"/>
      <c r="LBW208" s="145"/>
      <c r="LBX208" s="145"/>
      <c r="LBY208" s="145"/>
      <c r="LBZ208" s="145"/>
      <c r="LCA208" s="145"/>
      <c r="LCB208" s="145"/>
      <c r="LCC208" s="145"/>
      <c r="LCD208" s="145"/>
      <c r="LCE208" s="145"/>
      <c r="LCF208" s="145"/>
      <c r="LCG208" s="145"/>
      <c r="LCK208" s="145"/>
      <c r="LCM208" s="145"/>
      <c r="LCN208" s="145"/>
      <c r="LCO208" s="145"/>
      <c r="LCP208" s="145"/>
      <c r="LCS208" s="145"/>
      <c r="LCU208" s="145"/>
      <c r="LCV208" s="145"/>
      <c r="LCW208" s="145"/>
      <c r="LCX208" s="145"/>
      <c r="LCY208" s="145"/>
      <c r="LCZ208" s="145"/>
      <c r="LDA208" s="145"/>
      <c r="LDB208" s="145"/>
      <c r="LDC208" s="145"/>
      <c r="LDD208" s="145"/>
      <c r="LDE208" s="145"/>
      <c r="LDF208" s="145"/>
      <c r="LDG208" s="145"/>
      <c r="LDJ208" s="145"/>
      <c r="LDM208" s="145"/>
      <c r="LDP208" s="145"/>
      <c r="LDS208" s="145"/>
      <c r="LDV208" s="145"/>
      <c r="LEH208" s="145"/>
      <c r="LEK208" s="145"/>
      <c r="LEN208" s="145"/>
      <c r="LEQ208" s="145"/>
      <c r="LEZ208" s="145"/>
      <c r="LFF208" s="145"/>
      <c r="LFI208" s="145"/>
      <c r="LFL208" s="145"/>
      <c r="LFO208" s="145"/>
      <c r="LFU208" s="145"/>
      <c r="LFX208" s="145"/>
      <c r="LGD208" s="145"/>
      <c r="LGF208" s="145"/>
      <c r="LGG208" s="145"/>
      <c r="LGI208" s="145"/>
      <c r="LGL208" s="145"/>
      <c r="LGO208" s="145"/>
      <c r="LGR208" s="145"/>
      <c r="LGZ208" s="145"/>
      <c r="LHE208" s="145"/>
      <c r="LHN208" s="145"/>
      <c r="LHQ208" s="145"/>
      <c r="LHY208" s="145"/>
      <c r="LIU208" s="145"/>
      <c r="LIV208" s="145"/>
      <c r="LIW208" s="145"/>
      <c r="LIX208" s="145"/>
      <c r="LIY208" s="145"/>
      <c r="LIZ208" s="145"/>
      <c r="LJR208" s="145"/>
      <c r="LJS208" s="145"/>
      <c r="LJV208" s="145"/>
      <c r="LJY208" s="145"/>
      <c r="LKA208" s="145"/>
      <c r="LKC208" s="145"/>
      <c r="LKF208" s="145"/>
      <c r="LKI208" s="145"/>
      <c r="LKL208" s="145"/>
      <c r="LKO208" s="145"/>
      <c r="LKR208" s="145"/>
      <c r="LKU208" s="145"/>
      <c r="LKX208" s="145"/>
      <c r="LLA208" s="145"/>
      <c r="LLC208" s="145"/>
      <c r="LLP208" s="145"/>
      <c r="LLQ208" s="145"/>
      <c r="LLR208" s="145"/>
      <c r="LLS208" s="145"/>
      <c r="LLT208" s="145"/>
      <c r="LLU208" s="145"/>
      <c r="LLV208" s="145"/>
      <c r="LLW208" s="145"/>
      <c r="LLX208" s="145"/>
      <c r="LLY208" s="145"/>
      <c r="LLZ208" s="145"/>
      <c r="LMA208" s="145"/>
      <c r="LMB208" s="145"/>
      <c r="LMC208" s="145"/>
      <c r="LMG208" s="145"/>
      <c r="LMI208" s="145"/>
      <c r="LMJ208" s="145"/>
      <c r="LMK208" s="145"/>
      <c r="LML208" s="145"/>
      <c r="LMO208" s="145"/>
      <c r="LMQ208" s="145"/>
      <c r="LMR208" s="145"/>
      <c r="LMS208" s="145"/>
      <c r="LMT208" s="145"/>
      <c r="LMU208" s="145"/>
      <c r="LMV208" s="145"/>
      <c r="LMW208" s="145"/>
      <c r="LMX208" s="145"/>
      <c r="LMY208" s="145"/>
      <c r="LMZ208" s="145"/>
      <c r="LNA208" s="145"/>
      <c r="LNB208" s="145"/>
      <c r="LNC208" s="145"/>
      <c r="LNF208" s="145"/>
      <c r="LNI208" s="145"/>
      <c r="LNL208" s="145"/>
      <c r="LNO208" s="145"/>
      <c r="LNR208" s="145"/>
      <c r="LOD208" s="145"/>
      <c r="LOG208" s="145"/>
      <c r="LOJ208" s="145"/>
      <c r="LOM208" s="145"/>
      <c r="LOV208" s="145"/>
      <c r="LPB208" s="145"/>
      <c r="LPE208" s="145"/>
      <c r="LPH208" s="145"/>
      <c r="LPK208" s="145"/>
      <c r="LPQ208" s="145"/>
      <c r="LPT208" s="145"/>
      <c r="LPZ208" s="145"/>
      <c r="LQB208" s="145"/>
      <c r="LQC208" s="145"/>
      <c r="LQE208" s="145"/>
      <c r="LQH208" s="145"/>
      <c r="LQK208" s="145"/>
      <c r="LQN208" s="145"/>
      <c r="LQV208" s="145"/>
      <c r="LRA208" s="145"/>
      <c r="LRJ208" s="145"/>
      <c r="LRM208" s="145"/>
      <c r="LRU208" s="145"/>
      <c r="LSQ208" s="145"/>
      <c r="LSR208" s="145"/>
      <c r="LSS208" s="145"/>
      <c r="LST208" s="145"/>
      <c r="LSU208" s="145"/>
      <c r="LSV208" s="145"/>
      <c r="LTN208" s="145"/>
      <c r="LTO208" s="145"/>
      <c r="LTR208" s="145"/>
      <c r="LTU208" s="145"/>
      <c r="LTW208" s="145"/>
      <c r="LTY208" s="145"/>
      <c r="LUB208" s="145"/>
      <c r="LUE208" s="145"/>
      <c r="LUH208" s="145"/>
      <c r="LUK208" s="145"/>
      <c r="LUN208" s="145"/>
      <c r="LUQ208" s="145"/>
      <c r="LUT208" s="145"/>
      <c r="LUW208" s="145"/>
      <c r="LUY208" s="145"/>
      <c r="LVL208" s="145"/>
      <c r="LVM208" s="145"/>
      <c r="LVN208" s="145"/>
      <c r="LVO208" s="145"/>
      <c r="LVP208" s="145"/>
      <c r="LVQ208" s="145"/>
      <c r="LVR208" s="145"/>
      <c r="LVS208" s="145"/>
      <c r="LVT208" s="145"/>
      <c r="LVU208" s="145"/>
      <c r="LVV208" s="145"/>
      <c r="LVW208" s="145"/>
      <c r="LVX208" s="145"/>
      <c r="LVY208" s="145"/>
      <c r="LWC208" s="145"/>
      <c r="LWE208" s="145"/>
      <c r="LWF208" s="145"/>
      <c r="LWG208" s="145"/>
      <c r="LWH208" s="145"/>
      <c r="LWK208" s="145"/>
      <c r="LWM208" s="145"/>
      <c r="LWN208" s="145"/>
      <c r="LWO208" s="145"/>
      <c r="LWP208" s="145"/>
      <c r="LWQ208" s="145"/>
      <c r="LWR208" s="145"/>
      <c r="LWS208" s="145"/>
      <c r="LWT208" s="145"/>
      <c r="LWU208" s="145"/>
      <c r="LWV208" s="145"/>
      <c r="LWW208" s="145"/>
      <c r="LWX208" s="145"/>
      <c r="LWY208" s="145"/>
      <c r="LXB208" s="145"/>
      <c r="LXE208" s="145"/>
      <c r="LXH208" s="145"/>
      <c r="LXK208" s="145"/>
      <c r="LXN208" s="145"/>
      <c r="LXZ208" s="145"/>
      <c r="LYC208" s="145"/>
      <c r="LYF208" s="145"/>
      <c r="LYI208" s="145"/>
      <c r="LYR208" s="145"/>
      <c r="LYX208" s="145"/>
      <c r="LZA208" s="145"/>
      <c r="LZD208" s="145"/>
      <c r="LZG208" s="145"/>
      <c r="LZM208" s="145"/>
      <c r="LZP208" s="145"/>
      <c r="LZV208" s="145"/>
      <c r="LZX208" s="145"/>
      <c r="LZY208" s="145"/>
      <c r="MAA208" s="145"/>
      <c r="MAD208" s="145"/>
      <c r="MAG208" s="145"/>
      <c r="MAJ208" s="145"/>
      <c r="MAR208" s="145"/>
      <c r="MAW208" s="145"/>
      <c r="MBF208" s="145"/>
      <c r="MBI208" s="145"/>
      <c r="MBQ208" s="145"/>
      <c r="MCM208" s="145"/>
      <c r="MCN208" s="145"/>
      <c r="MCO208" s="145"/>
      <c r="MCP208" s="145"/>
      <c r="MCQ208" s="145"/>
      <c r="MCR208" s="145"/>
      <c r="MDJ208" s="145"/>
      <c r="MDK208" s="145"/>
      <c r="MDN208" s="145"/>
      <c r="MDQ208" s="145"/>
      <c r="MDS208" s="145"/>
      <c r="MDU208" s="145"/>
      <c r="MDX208" s="145"/>
      <c r="MEA208" s="145"/>
      <c r="MED208" s="145"/>
      <c r="MEG208" s="145"/>
      <c r="MEJ208" s="145"/>
      <c r="MEM208" s="145"/>
      <c r="MEP208" s="145"/>
      <c r="MES208" s="145"/>
      <c r="MEU208" s="145"/>
      <c r="MFH208" s="145"/>
      <c r="MFI208" s="145"/>
      <c r="MFJ208" s="145"/>
      <c r="MFK208" s="145"/>
      <c r="MFL208" s="145"/>
      <c r="MFM208" s="145"/>
      <c r="MFN208" s="145"/>
      <c r="MFO208" s="145"/>
      <c r="MFP208" s="145"/>
      <c r="MFQ208" s="145"/>
      <c r="MFR208" s="145"/>
      <c r="MFS208" s="145"/>
      <c r="MFT208" s="145"/>
      <c r="MFU208" s="145"/>
      <c r="MFY208" s="145"/>
      <c r="MGA208" s="145"/>
      <c r="MGB208" s="145"/>
      <c r="MGC208" s="145"/>
      <c r="MGD208" s="145"/>
      <c r="MGG208" s="145"/>
      <c r="MGI208" s="145"/>
      <c r="MGJ208" s="145"/>
      <c r="MGK208" s="145"/>
      <c r="MGL208" s="145"/>
      <c r="MGM208" s="145"/>
      <c r="MGN208" s="145"/>
      <c r="MGO208" s="145"/>
      <c r="MGP208" s="145"/>
      <c r="MGQ208" s="145"/>
      <c r="MGR208" s="145"/>
      <c r="MGS208" s="145"/>
      <c r="MGT208" s="145"/>
      <c r="MGU208" s="145"/>
      <c r="MGX208" s="145"/>
      <c r="MHA208" s="145"/>
      <c r="MHD208" s="145"/>
      <c r="MHG208" s="145"/>
      <c r="MHJ208" s="145"/>
      <c r="MHV208" s="145"/>
      <c r="MHY208" s="145"/>
      <c r="MIB208" s="145"/>
      <c r="MIE208" s="145"/>
      <c r="MIN208" s="145"/>
      <c r="MIT208" s="145"/>
      <c r="MIW208" s="145"/>
      <c r="MIZ208" s="145"/>
      <c r="MJC208" s="145"/>
      <c r="MJI208" s="145"/>
      <c r="MJL208" s="145"/>
      <c r="MJR208" s="145"/>
      <c r="MJT208" s="145"/>
      <c r="MJU208" s="145"/>
      <c r="MJW208" s="145"/>
      <c r="MJZ208" s="145"/>
      <c r="MKC208" s="145"/>
      <c r="MKF208" s="145"/>
      <c r="MKN208" s="145"/>
      <c r="MKS208" s="145"/>
      <c r="MLB208" s="145"/>
      <c r="MLE208" s="145"/>
      <c r="MLM208" s="145"/>
      <c r="MMI208" s="145"/>
      <c r="MMJ208" s="145"/>
      <c r="MMK208" s="145"/>
      <c r="MML208" s="145"/>
      <c r="MMM208" s="145"/>
      <c r="MMN208" s="145"/>
      <c r="MNF208" s="145"/>
      <c r="MNG208" s="145"/>
      <c r="MNJ208" s="145"/>
      <c r="MNM208" s="145"/>
      <c r="MNO208" s="145"/>
      <c r="MNQ208" s="145"/>
      <c r="MNT208" s="145"/>
      <c r="MNW208" s="145"/>
      <c r="MNZ208" s="145"/>
      <c r="MOC208" s="145"/>
      <c r="MOF208" s="145"/>
      <c r="MOI208" s="145"/>
      <c r="MOL208" s="145"/>
      <c r="MOO208" s="145"/>
      <c r="MOQ208" s="145"/>
      <c r="MPD208" s="145"/>
      <c r="MPE208" s="145"/>
      <c r="MPF208" s="145"/>
      <c r="MPG208" s="145"/>
      <c r="MPH208" s="145"/>
      <c r="MPI208" s="145"/>
      <c r="MPJ208" s="145"/>
      <c r="MPK208" s="145"/>
      <c r="MPL208" s="145"/>
      <c r="MPM208" s="145"/>
      <c r="MPN208" s="145"/>
      <c r="MPO208" s="145"/>
      <c r="MPP208" s="145"/>
      <c r="MPQ208" s="145"/>
      <c r="MPU208" s="145"/>
      <c r="MPW208" s="145"/>
      <c r="MPX208" s="145"/>
      <c r="MPY208" s="145"/>
      <c r="MPZ208" s="145"/>
      <c r="MQC208" s="145"/>
      <c r="MQE208" s="145"/>
      <c r="MQF208" s="145"/>
      <c r="MQG208" s="145"/>
      <c r="MQH208" s="145"/>
      <c r="MQI208" s="145"/>
      <c r="MQJ208" s="145"/>
      <c r="MQK208" s="145"/>
      <c r="MQL208" s="145"/>
      <c r="MQM208" s="145"/>
      <c r="MQN208" s="145"/>
      <c r="MQO208" s="145"/>
      <c r="MQP208" s="145"/>
      <c r="MQQ208" s="145"/>
      <c r="MQT208" s="145"/>
      <c r="MQW208" s="145"/>
      <c r="MQZ208" s="145"/>
      <c r="MRC208" s="145"/>
      <c r="MRF208" s="145"/>
      <c r="MRR208" s="145"/>
      <c r="MRU208" s="145"/>
      <c r="MRX208" s="145"/>
      <c r="MSA208" s="145"/>
      <c r="MSJ208" s="145"/>
      <c r="MSP208" s="145"/>
      <c r="MSS208" s="145"/>
      <c r="MSV208" s="145"/>
      <c r="MSY208" s="145"/>
      <c r="MTE208" s="145"/>
      <c r="MTH208" s="145"/>
      <c r="MTN208" s="145"/>
      <c r="MTP208" s="145"/>
      <c r="MTQ208" s="145"/>
      <c r="MTS208" s="145"/>
      <c r="MTV208" s="145"/>
      <c r="MTY208" s="145"/>
      <c r="MUB208" s="145"/>
      <c r="MUJ208" s="145"/>
      <c r="MUO208" s="145"/>
      <c r="MUX208" s="145"/>
      <c r="MVA208" s="145"/>
      <c r="MVI208" s="145"/>
      <c r="MWE208" s="145"/>
      <c r="MWF208" s="145"/>
      <c r="MWG208" s="145"/>
      <c r="MWH208" s="145"/>
      <c r="MWI208" s="145"/>
      <c r="MWJ208" s="145"/>
      <c r="MXB208" s="145"/>
      <c r="MXC208" s="145"/>
      <c r="MXF208" s="145"/>
      <c r="MXI208" s="145"/>
      <c r="MXK208" s="145"/>
      <c r="MXM208" s="145"/>
      <c r="MXP208" s="145"/>
      <c r="MXS208" s="145"/>
      <c r="MXV208" s="145"/>
      <c r="MXY208" s="145"/>
      <c r="MYB208" s="145"/>
      <c r="MYE208" s="145"/>
      <c r="MYH208" s="145"/>
      <c r="MYK208" s="145"/>
      <c r="MYM208" s="145"/>
      <c r="MYZ208" s="145"/>
      <c r="MZA208" s="145"/>
      <c r="MZB208" s="145"/>
      <c r="MZC208" s="145"/>
      <c r="MZD208" s="145"/>
      <c r="MZE208" s="145"/>
      <c r="MZF208" s="145"/>
      <c r="MZG208" s="145"/>
      <c r="MZH208" s="145"/>
      <c r="MZI208" s="145"/>
      <c r="MZJ208" s="145"/>
      <c r="MZK208" s="145"/>
      <c r="MZL208" s="145"/>
      <c r="MZM208" s="145"/>
      <c r="MZQ208" s="145"/>
      <c r="MZS208" s="145"/>
      <c r="MZT208" s="145"/>
      <c r="MZU208" s="145"/>
      <c r="MZV208" s="145"/>
      <c r="MZY208" s="145"/>
      <c r="NAA208" s="145"/>
      <c r="NAB208" s="145"/>
      <c r="NAC208" s="145"/>
      <c r="NAD208" s="145"/>
      <c r="NAE208" s="145"/>
      <c r="NAF208" s="145"/>
      <c r="NAG208" s="145"/>
      <c r="NAH208" s="145"/>
      <c r="NAI208" s="145"/>
      <c r="NAJ208" s="145"/>
      <c r="NAK208" s="145"/>
      <c r="NAL208" s="145"/>
      <c r="NAM208" s="145"/>
      <c r="NAP208" s="145"/>
      <c r="NAS208" s="145"/>
      <c r="NAV208" s="145"/>
      <c r="NAY208" s="145"/>
      <c r="NBB208" s="145"/>
      <c r="NBN208" s="145"/>
      <c r="NBQ208" s="145"/>
      <c r="NBT208" s="145"/>
      <c r="NBW208" s="145"/>
      <c r="NCF208" s="145"/>
      <c r="NCL208" s="145"/>
      <c r="NCO208" s="145"/>
      <c r="NCR208" s="145"/>
      <c r="NCU208" s="145"/>
      <c r="NDA208" s="145"/>
      <c r="NDD208" s="145"/>
      <c r="NDJ208" s="145"/>
      <c r="NDL208" s="145"/>
      <c r="NDM208" s="145"/>
      <c r="NDO208" s="145"/>
      <c r="NDR208" s="145"/>
      <c r="NDU208" s="145"/>
      <c r="NDX208" s="145"/>
      <c r="NEF208" s="145"/>
      <c r="NEK208" s="145"/>
      <c r="NET208" s="145"/>
      <c r="NEW208" s="145"/>
      <c r="NFE208" s="145"/>
      <c r="NGA208" s="145"/>
      <c r="NGB208" s="145"/>
      <c r="NGC208" s="145"/>
      <c r="NGD208" s="145"/>
      <c r="NGE208" s="145"/>
      <c r="NGF208" s="145"/>
      <c r="NGX208" s="145"/>
      <c r="NGY208" s="145"/>
      <c r="NHB208" s="145"/>
      <c r="NHE208" s="145"/>
      <c r="NHG208" s="145"/>
      <c r="NHI208" s="145"/>
      <c r="NHL208" s="145"/>
      <c r="NHO208" s="145"/>
      <c r="NHR208" s="145"/>
      <c r="NHU208" s="145"/>
      <c r="NHX208" s="145"/>
      <c r="NIA208" s="145"/>
      <c r="NID208" s="145"/>
      <c r="NIG208" s="145"/>
      <c r="NII208" s="145"/>
      <c r="NIV208" s="145"/>
      <c r="NIW208" s="145"/>
      <c r="NIX208" s="145"/>
      <c r="NIY208" s="145"/>
      <c r="NIZ208" s="145"/>
      <c r="NJA208" s="145"/>
      <c r="NJB208" s="145"/>
      <c r="NJC208" s="145"/>
      <c r="NJD208" s="145"/>
      <c r="NJE208" s="145"/>
      <c r="NJF208" s="145"/>
      <c r="NJG208" s="145"/>
      <c r="NJH208" s="145"/>
      <c r="NJI208" s="145"/>
      <c r="NJM208" s="145"/>
      <c r="NJO208" s="145"/>
      <c r="NJP208" s="145"/>
      <c r="NJQ208" s="145"/>
      <c r="NJR208" s="145"/>
      <c r="NJU208" s="145"/>
      <c r="NJW208" s="145"/>
      <c r="NJX208" s="145"/>
      <c r="NJY208" s="145"/>
      <c r="NJZ208" s="145"/>
      <c r="NKA208" s="145"/>
      <c r="NKB208" s="145"/>
      <c r="NKC208" s="145"/>
      <c r="NKD208" s="145"/>
      <c r="NKE208" s="145"/>
      <c r="NKF208" s="145"/>
      <c r="NKG208" s="145"/>
      <c r="NKH208" s="145"/>
      <c r="NKI208" s="145"/>
      <c r="NKL208" s="145"/>
      <c r="NKO208" s="145"/>
      <c r="NKR208" s="145"/>
      <c r="NKU208" s="145"/>
      <c r="NKX208" s="145"/>
      <c r="NLJ208" s="145"/>
      <c r="NLM208" s="145"/>
      <c r="NLP208" s="145"/>
      <c r="NLS208" s="145"/>
      <c r="NMB208" s="145"/>
      <c r="NMH208" s="145"/>
      <c r="NMK208" s="145"/>
      <c r="NMN208" s="145"/>
      <c r="NMQ208" s="145"/>
      <c r="NMW208" s="145"/>
      <c r="NMZ208" s="145"/>
      <c r="NNF208" s="145"/>
      <c r="NNH208" s="145"/>
      <c r="NNI208" s="145"/>
      <c r="NNK208" s="145"/>
      <c r="NNN208" s="145"/>
      <c r="NNQ208" s="145"/>
      <c r="NNT208" s="145"/>
      <c r="NOB208" s="145"/>
      <c r="NOG208" s="145"/>
      <c r="NOP208" s="145"/>
      <c r="NOS208" s="145"/>
      <c r="NPA208" s="145"/>
      <c r="NPW208" s="145"/>
      <c r="NPX208" s="145"/>
      <c r="NPY208" s="145"/>
      <c r="NPZ208" s="145"/>
      <c r="NQA208" s="145"/>
      <c r="NQB208" s="145"/>
      <c r="NQT208" s="145"/>
      <c r="NQU208" s="145"/>
      <c r="NQX208" s="145"/>
      <c r="NRA208" s="145"/>
      <c r="NRC208" s="145"/>
      <c r="NRE208" s="145"/>
      <c r="NRH208" s="145"/>
      <c r="NRK208" s="145"/>
      <c r="NRN208" s="145"/>
      <c r="NRQ208" s="145"/>
      <c r="NRT208" s="145"/>
      <c r="NRW208" s="145"/>
      <c r="NRZ208" s="145"/>
      <c r="NSC208" s="145"/>
      <c r="NSE208" s="145"/>
      <c r="NSR208" s="145"/>
      <c r="NSS208" s="145"/>
      <c r="NST208" s="145"/>
      <c r="NSU208" s="145"/>
      <c r="NSV208" s="145"/>
      <c r="NSW208" s="145"/>
      <c r="NSX208" s="145"/>
      <c r="NSY208" s="145"/>
      <c r="NSZ208" s="145"/>
      <c r="NTA208" s="145"/>
      <c r="NTB208" s="145"/>
      <c r="NTC208" s="145"/>
      <c r="NTD208" s="145"/>
      <c r="NTE208" s="145"/>
      <c r="NTI208" s="145"/>
      <c r="NTK208" s="145"/>
      <c r="NTL208" s="145"/>
      <c r="NTM208" s="145"/>
      <c r="NTN208" s="145"/>
      <c r="NTQ208" s="145"/>
      <c r="NTS208" s="145"/>
      <c r="NTT208" s="145"/>
      <c r="NTU208" s="145"/>
      <c r="NTV208" s="145"/>
      <c r="NTW208" s="145"/>
      <c r="NTX208" s="145"/>
      <c r="NTY208" s="145"/>
      <c r="NTZ208" s="145"/>
      <c r="NUA208" s="145"/>
      <c r="NUB208" s="145"/>
      <c r="NUC208" s="145"/>
      <c r="NUD208" s="145"/>
      <c r="NUE208" s="145"/>
      <c r="NUH208" s="145"/>
      <c r="NUK208" s="145"/>
      <c r="NUN208" s="145"/>
      <c r="NUQ208" s="145"/>
      <c r="NUT208" s="145"/>
      <c r="NVF208" s="145"/>
      <c r="NVI208" s="145"/>
      <c r="NVL208" s="145"/>
      <c r="NVO208" s="145"/>
      <c r="NVX208" s="145"/>
      <c r="NWD208" s="145"/>
      <c r="NWG208" s="145"/>
      <c r="NWJ208" s="145"/>
      <c r="NWM208" s="145"/>
      <c r="NWS208" s="145"/>
      <c r="NWV208" s="145"/>
      <c r="NXB208" s="145"/>
      <c r="NXD208" s="145"/>
      <c r="NXE208" s="145"/>
      <c r="NXG208" s="145"/>
      <c r="NXJ208" s="145"/>
      <c r="NXM208" s="145"/>
      <c r="NXP208" s="145"/>
      <c r="NXX208" s="145"/>
      <c r="NYC208" s="145"/>
      <c r="NYL208" s="145"/>
      <c r="NYO208" s="145"/>
      <c r="NYW208" s="145"/>
      <c r="NZS208" s="145"/>
      <c r="NZT208" s="145"/>
      <c r="NZU208" s="145"/>
      <c r="NZV208" s="145"/>
      <c r="NZW208" s="145"/>
      <c r="NZX208" s="145"/>
      <c r="OAP208" s="145"/>
      <c r="OAQ208" s="145"/>
      <c r="OAT208" s="145"/>
      <c r="OAW208" s="145"/>
      <c r="OAY208" s="145"/>
      <c r="OBA208" s="145"/>
      <c r="OBD208" s="145"/>
      <c r="OBG208" s="145"/>
      <c r="OBJ208" s="145"/>
      <c r="OBM208" s="145"/>
      <c r="OBP208" s="145"/>
      <c r="OBS208" s="145"/>
      <c r="OBV208" s="145"/>
      <c r="OBY208" s="145"/>
      <c r="OCA208" s="145"/>
      <c r="OCN208" s="145"/>
      <c r="OCO208" s="145"/>
      <c r="OCP208" s="145"/>
      <c r="OCQ208" s="145"/>
      <c r="OCR208" s="145"/>
      <c r="OCS208" s="145"/>
      <c r="OCT208" s="145"/>
      <c r="OCU208" s="145"/>
      <c r="OCV208" s="145"/>
      <c r="OCW208" s="145"/>
      <c r="OCX208" s="145"/>
      <c r="OCY208" s="145"/>
      <c r="OCZ208" s="145"/>
      <c r="ODA208" s="145"/>
      <c r="ODE208" s="145"/>
      <c r="ODG208" s="145"/>
      <c r="ODH208" s="145"/>
      <c r="ODI208" s="145"/>
      <c r="ODJ208" s="145"/>
      <c r="ODM208" s="145"/>
      <c r="ODO208" s="145"/>
      <c r="ODP208" s="145"/>
      <c r="ODQ208" s="145"/>
      <c r="ODR208" s="145"/>
      <c r="ODS208" s="145"/>
      <c r="ODT208" s="145"/>
      <c r="ODU208" s="145"/>
      <c r="ODV208" s="145"/>
      <c r="ODW208" s="145"/>
      <c r="ODX208" s="145"/>
      <c r="ODY208" s="145"/>
      <c r="ODZ208" s="145"/>
      <c r="OEA208" s="145"/>
      <c r="OED208" s="145"/>
      <c r="OEG208" s="145"/>
      <c r="OEJ208" s="145"/>
      <c r="OEM208" s="145"/>
      <c r="OEP208" s="145"/>
      <c r="OFB208" s="145"/>
      <c r="OFE208" s="145"/>
      <c r="OFH208" s="145"/>
      <c r="OFK208" s="145"/>
      <c r="OFT208" s="145"/>
      <c r="OFZ208" s="145"/>
      <c r="OGC208" s="145"/>
      <c r="OGF208" s="145"/>
      <c r="OGI208" s="145"/>
      <c r="OGO208" s="145"/>
      <c r="OGR208" s="145"/>
      <c r="OGX208" s="145"/>
      <c r="OGZ208" s="145"/>
      <c r="OHA208" s="145"/>
      <c r="OHC208" s="145"/>
      <c r="OHF208" s="145"/>
      <c r="OHI208" s="145"/>
      <c r="OHL208" s="145"/>
      <c r="OHT208" s="145"/>
      <c r="OHY208" s="145"/>
      <c r="OIH208" s="145"/>
      <c r="OIK208" s="145"/>
      <c r="OIS208" s="145"/>
      <c r="OJO208" s="145"/>
      <c r="OJP208" s="145"/>
      <c r="OJQ208" s="145"/>
      <c r="OJR208" s="145"/>
      <c r="OJS208" s="145"/>
      <c r="OJT208" s="145"/>
      <c r="OKL208" s="145"/>
      <c r="OKM208" s="145"/>
      <c r="OKP208" s="145"/>
      <c r="OKS208" s="145"/>
      <c r="OKU208" s="145"/>
      <c r="OKW208" s="145"/>
      <c r="OKZ208" s="145"/>
      <c r="OLC208" s="145"/>
      <c r="OLF208" s="145"/>
      <c r="OLI208" s="145"/>
      <c r="OLL208" s="145"/>
      <c r="OLO208" s="145"/>
      <c r="OLR208" s="145"/>
      <c r="OLU208" s="145"/>
      <c r="OLW208" s="145"/>
      <c r="OMJ208" s="145"/>
      <c r="OMK208" s="145"/>
      <c r="OML208" s="145"/>
      <c r="OMM208" s="145"/>
      <c r="OMN208" s="145"/>
      <c r="OMO208" s="145"/>
      <c r="OMP208" s="145"/>
      <c r="OMQ208" s="145"/>
      <c r="OMR208" s="145"/>
      <c r="OMS208" s="145"/>
      <c r="OMT208" s="145"/>
      <c r="OMU208" s="145"/>
      <c r="OMV208" s="145"/>
      <c r="OMW208" s="145"/>
      <c r="ONA208" s="145"/>
      <c r="ONC208" s="145"/>
      <c r="OND208" s="145"/>
      <c r="ONE208" s="145"/>
      <c r="ONF208" s="145"/>
      <c r="ONI208" s="145"/>
      <c r="ONK208" s="145"/>
      <c r="ONL208" s="145"/>
      <c r="ONM208" s="145"/>
      <c r="ONN208" s="145"/>
      <c r="ONO208" s="145"/>
      <c r="ONP208" s="145"/>
      <c r="ONQ208" s="145"/>
      <c r="ONR208" s="145"/>
      <c r="ONS208" s="145"/>
      <c r="ONT208" s="145"/>
      <c r="ONU208" s="145"/>
      <c r="ONV208" s="145"/>
      <c r="ONW208" s="145"/>
      <c r="ONZ208" s="145"/>
      <c r="OOC208" s="145"/>
      <c r="OOF208" s="145"/>
      <c r="OOI208" s="145"/>
      <c r="OOL208" s="145"/>
      <c r="OOX208" s="145"/>
      <c r="OPA208" s="145"/>
      <c r="OPD208" s="145"/>
      <c r="OPG208" s="145"/>
      <c r="OPP208" s="145"/>
      <c r="OPV208" s="145"/>
      <c r="OPY208" s="145"/>
      <c r="OQB208" s="145"/>
      <c r="OQE208" s="145"/>
      <c r="OQK208" s="145"/>
      <c r="OQN208" s="145"/>
      <c r="OQT208" s="145"/>
      <c r="OQV208" s="145"/>
      <c r="OQW208" s="145"/>
      <c r="OQY208" s="145"/>
      <c r="ORB208" s="145"/>
      <c r="ORE208" s="145"/>
      <c r="ORH208" s="145"/>
      <c r="ORP208" s="145"/>
      <c r="ORU208" s="145"/>
      <c r="OSD208" s="145"/>
      <c r="OSG208" s="145"/>
      <c r="OSO208" s="145"/>
      <c r="OTK208" s="145"/>
      <c r="OTL208" s="145"/>
      <c r="OTM208" s="145"/>
      <c r="OTN208" s="145"/>
      <c r="OTO208" s="145"/>
      <c r="OTP208" s="145"/>
      <c r="OUH208" s="145"/>
      <c r="OUI208" s="145"/>
      <c r="OUL208" s="145"/>
      <c r="OUO208" s="145"/>
      <c r="OUQ208" s="145"/>
      <c r="OUS208" s="145"/>
      <c r="OUV208" s="145"/>
      <c r="OUY208" s="145"/>
      <c r="OVB208" s="145"/>
      <c r="OVE208" s="145"/>
      <c r="OVH208" s="145"/>
      <c r="OVK208" s="145"/>
      <c r="OVN208" s="145"/>
      <c r="OVQ208" s="145"/>
      <c r="OVS208" s="145"/>
      <c r="OWF208" s="145"/>
      <c r="OWG208" s="145"/>
      <c r="OWH208" s="145"/>
      <c r="OWI208" s="145"/>
      <c r="OWJ208" s="145"/>
      <c r="OWK208" s="145"/>
      <c r="OWL208" s="145"/>
      <c r="OWM208" s="145"/>
      <c r="OWN208" s="145"/>
      <c r="OWO208" s="145"/>
      <c r="OWP208" s="145"/>
      <c r="OWQ208" s="145"/>
      <c r="OWR208" s="145"/>
      <c r="OWS208" s="145"/>
      <c r="OWW208" s="145"/>
      <c r="OWY208" s="145"/>
      <c r="OWZ208" s="145"/>
      <c r="OXA208" s="145"/>
      <c r="OXB208" s="145"/>
      <c r="OXE208" s="145"/>
      <c r="OXG208" s="145"/>
      <c r="OXH208" s="145"/>
      <c r="OXI208" s="145"/>
      <c r="OXJ208" s="145"/>
      <c r="OXK208" s="145"/>
      <c r="OXL208" s="145"/>
      <c r="OXM208" s="145"/>
      <c r="OXN208" s="145"/>
      <c r="OXO208" s="145"/>
      <c r="OXP208" s="145"/>
      <c r="OXQ208" s="145"/>
      <c r="OXR208" s="145"/>
      <c r="OXS208" s="145"/>
      <c r="OXV208" s="145"/>
      <c r="OXY208" s="145"/>
      <c r="OYB208" s="145"/>
      <c r="OYE208" s="145"/>
      <c r="OYH208" s="145"/>
      <c r="OYT208" s="145"/>
      <c r="OYW208" s="145"/>
      <c r="OYZ208" s="145"/>
      <c r="OZC208" s="145"/>
      <c r="OZL208" s="145"/>
      <c r="OZR208" s="145"/>
      <c r="OZU208" s="145"/>
      <c r="OZX208" s="145"/>
      <c r="PAA208" s="145"/>
      <c r="PAG208" s="145"/>
      <c r="PAJ208" s="145"/>
      <c r="PAP208" s="145"/>
      <c r="PAR208" s="145"/>
      <c r="PAS208" s="145"/>
      <c r="PAU208" s="145"/>
      <c r="PAX208" s="145"/>
      <c r="PBA208" s="145"/>
      <c r="PBD208" s="145"/>
      <c r="PBL208" s="145"/>
      <c r="PBQ208" s="145"/>
      <c r="PBZ208" s="145"/>
      <c r="PCC208" s="145"/>
      <c r="PCK208" s="145"/>
      <c r="PDG208" s="145"/>
      <c r="PDH208" s="145"/>
      <c r="PDI208" s="145"/>
      <c r="PDJ208" s="145"/>
      <c r="PDK208" s="145"/>
      <c r="PDL208" s="145"/>
      <c r="PED208" s="145"/>
      <c r="PEE208" s="145"/>
      <c r="PEH208" s="145"/>
      <c r="PEK208" s="145"/>
      <c r="PEM208" s="145"/>
      <c r="PEO208" s="145"/>
      <c r="PER208" s="145"/>
      <c r="PEU208" s="145"/>
      <c r="PEX208" s="145"/>
      <c r="PFA208" s="145"/>
      <c r="PFD208" s="145"/>
      <c r="PFG208" s="145"/>
      <c r="PFJ208" s="145"/>
      <c r="PFM208" s="145"/>
      <c r="PFO208" s="145"/>
      <c r="PGB208" s="145"/>
      <c r="PGC208" s="145"/>
      <c r="PGD208" s="145"/>
      <c r="PGE208" s="145"/>
      <c r="PGF208" s="145"/>
      <c r="PGG208" s="145"/>
      <c r="PGH208" s="145"/>
      <c r="PGI208" s="145"/>
      <c r="PGJ208" s="145"/>
      <c r="PGK208" s="145"/>
      <c r="PGL208" s="145"/>
      <c r="PGM208" s="145"/>
      <c r="PGN208" s="145"/>
      <c r="PGO208" s="145"/>
      <c r="PGS208" s="145"/>
      <c r="PGU208" s="145"/>
      <c r="PGV208" s="145"/>
      <c r="PGW208" s="145"/>
      <c r="PGX208" s="145"/>
      <c r="PHA208" s="145"/>
      <c r="PHC208" s="145"/>
      <c r="PHD208" s="145"/>
      <c r="PHE208" s="145"/>
      <c r="PHF208" s="145"/>
      <c r="PHG208" s="145"/>
      <c r="PHH208" s="145"/>
      <c r="PHI208" s="145"/>
      <c r="PHJ208" s="145"/>
      <c r="PHK208" s="145"/>
      <c r="PHL208" s="145"/>
      <c r="PHM208" s="145"/>
      <c r="PHN208" s="145"/>
      <c r="PHO208" s="145"/>
      <c r="PHR208" s="145"/>
      <c r="PHU208" s="145"/>
      <c r="PHX208" s="145"/>
      <c r="PIA208" s="145"/>
      <c r="PID208" s="145"/>
      <c r="PIP208" s="145"/>
      <c r="PIS208" s="145"/>
      <c r="PIV208" s="145"/>
      <c r="PIY208" s="145"/>
      <c r="PJH208" s="145"/>
      <c r="PJN208" s="145"/>
      <c r="PJQ208" s="145"/>
      <c r="PJT208" s="145"/>
      <c r="PJW208" s="145"/>
      <c r="PKC208" s="145"/>
      <c r="PKF208" s="145"/>
      <c r="PKL208" s="145"/>
      <c r="PKN208" s="145"/>
      <c r="PKO208" s="145"/>
      <c r="PKQ208" s="145"/>
      <c r="PKT208" s="145"/>
      <c r="PKW208" s="145"/>
      <c r="PKZ208" s="145"/>
      <c r="PLH208" s="145"/>
      <c r="PLM208" s="145"/>
      <c r="PLV208" s="145"/>
      <c r="PLY208" s="145"/>
      <c r="PMG208" s="145"/>
      <c r="PNC208" s="145"/>
      <c r="PND208" s="145"/>
      <c r="PNE208" s="145"/>
      <c r="PNF208" s="145"/>
      <c r="PNG208" s="145"/>
      <c r="PNH208" s="145"/>
      <c r="PNZ208" s="145"/>
      <c r="POA208" s="145"/>
      <c r="POD208" s="145"/>
      <c r="POG208" s="145"/>
      <c r="POI208" s="145"/>
      <c r="POK208" s="145"/>
      <c r="PON208" s="145"/>
      <c r="POQ208" s="145"/>
      <c r="POT208" s="145"/>
      <c r="POW208" s="145"/>
      <c r="POZ208" s="145"/>
      <c r="PPC208" s="145"/>
      <c r="PPF208" s="145"/>
      <c r="PPI208" s="145"/>
      <c r="PPK208" s="145"/>
      <c r="PPX208" s="145"/>
      <c r="PPY208" s="145"/>
      <c r="PPZ208" s="145"/>
      <c r="PQA208" s="145"/>
      <c r="PQB208" s="145"/>
      <c r="PQC208" s="145"/>
      <c r="PQD208" s="145"/>
      <c r="PQE208" s="145"/>
      <c r="PQF208" s="145"/>
      <c r="PQG208" s="145"/>
      <c r="PQH208" s="145"/>
      <c r="PQI208" s="145"/>
      <c r="PQJ208" s="145"/>
      <c r="PQK208" s="145"/>
      <c r="PQO208" s="145"/>
      <c r="PQQ208" s="145"/>
      <c r="PQR208" s="145"/>
      <c r="PQS208" s="145"/>
      <c r="PQT208" s="145"/>
      <c r="PQW208" s="145"/>
      <c r="PQY208" s="145"/>
      <c r="PQZ208" s="145"/>
      <c r="PRA208" s="145"/>
      <c r="PRB208" s="145"/>
      <c r="PRC208" s="145"/>
      <c r="PRD208" s="145"/>
      <c r="PRE208" s="145"/>
      <c r="PRF208" s="145"/>
      <c r="PRG208" s="145"/>
      <c r="PRH208" s="145"/>
      <c r="PRI208" s="145"/>
      <c r="PRJ208" s="145"/>
      <c r="PRK208" s="145"/>
      <c r="PRN208" s="145"/>
      <c r="PRQ208" s="145"/>
      <c r="PRT208" s="145"/>
      <c r="PRW208" s="145"/>
      <c r="PRZ208" s="145"/>
      <c r="PSL208" s="145"/>
      <c r="PSO208" s="145"/>
      <c r="PSR208" s="145"/>
      <c r="PSU208" s="145"/>
      <c r="PTD208" s="145"/>
      <c r="PTJ208" s="145"/>
      <c r="PTM208" s="145"/>
      <c r="PTP208" s="145"/>
      <c r="PTS208" s="145"/>
      <c r="PTY208" s="145"/>
      <c r="PUB208" s="145"/>
      <c r="PUH208" s="145"/>
      <c r="PUJ208" s="145"/>
      <c r="PUK208" s="145"/>
      <c r="PUM208" s="145"/>
      <c r="PUP208" s="145"/>
      <c r="PUS208" s="145"/>
      <c r="PUV208" s="145"/>
      <c r="PVD208" s="145"/>
      <c r="PVI208" s="145"/>
      <c r="PVR208" s="145"/>
      <c r="PVU208" s="145"/>
      <c r="PWC208" s="145"/>
      <c r="PWY208" s="145"/>
      <c r="PWZ208" s="145"/>
      <c r="PXA208" s="145"/>
      <c r="PXB208" s="145"/>
      <c r="PXC208" s="145"/>
      <c r="PXD208" s="145"/>
      <c r="PXV208" s="145"/>
      <c r="PXW208" s="145"/>
      <c r="PXZ208" s="145"/>
      <c r="PYC208" s="145"/>
      <c r="PYE208" s="145"/>
      <c r="PYG208" s="145"/>
      <c r="PYJ208" s="145"/>
      <c r="PYM208" s="145"/>
      <c r="PYP208" s="145"/>
      <c r="PYS208" s="145"/>
      <c r="PYV208" s="145"/>
      <c r="PYY208" s="145"/>
      <c r="PZB208" s="145"/>
      <c r="PZE208" s="145"/>
      <c r="PZG208" s="145"/>
      <c r="PZT208" s="145"/>
      <c r="PZU208" s="145"/>
      <c r="PZV208" s="145"/>
      <c r="PZW208" s="145"/>
      <c r="PZX208" s="145"/>
      <c r="PZY208" s="145"/>
      <c r="PZZ208" s="145"/>
      <c r="QAA208" s="145"/>
      <c r="QAB208" s="145"/>
      <c r="QAC208" s="145"/>
      <c r="QAD208" s="145"/>
      <c r="QAE208" s="145"/>
      <c r="QAF208" s="145"/>
      <c r="QAG208" s="145"/>
      <c r="QAK208" s="145"/>
      <c r="QAM208" s="145"/>
      <c r="QAN208" s="145"/>
      <c r="QAO208" s="145"/>
      <c r="QAP208" s="145"/>
      <c r="QAS208" s="145"/>
      <c r="QAU208" s="145"/>
      <c r="QAV208" s="145"/>
      <c r="QAW208" s="145"/>
      <c r="QAX208" s="145"/>
      <c r="QAY208" s="145"/>
      <c r="QAZ208" s="145"/>
      <c r="QBA208" s="145"/>
      <c r="QBB208" s="145"/>
      <c r="QBC208" s="145"/>
      <c r="QBD208" s="145"/>
      <c r="QBE208" s="145"/>
      <c r="QBF208" s="145"/>
      <c r="QBG208" s="145"/>
      <c r="QBJ208" s="145"/>
      <c r="QBM208" s="145"/>
      <c r="QBP208" s="145"/>
      <c r="QBS208" s="145"/>
      <c r="QBV208" s="145"/>
      <c r="QCH208" s="145"/>
      <c r="QCK208" s="145"/>
      <c r="QCN208" s="145"/>
      <c r="QCQ208" s="145"/>
      <c r="QCZ208" s="145"/>
      <c r="QDF208" s="145"/>
      <c r="QDI208" s="145"/>
      <c r="QDL208" s="145"/>
      <c r="QDO208" s="145"/>
      <c r="QDU208" s="145"/>
      <c r="QDX208" s="145"/>
      <c r="QED208" s="145"/>
      <c r="QEF208" s="145"/>
      <c r="QEG208" s="145"/>
      <c r="QEI208" s="145"/>
      <c r="QEL208" s="145"/>
      <c r="QEO208" s="145"/>
      <c r="QER208" s="145"/>
      <c r="QEZ208" s="145"/>
      <c r="QFE208" s="145"/>
      <c r="QFN208" s="145"/>
      <c r="QFQ208" s="145"/>
      <c r="QFY208" s="145"/>
      <c r="QGU208" s="145"/>
      <c r="QGV208" s="145"/>
      <c r="QGW208" s="145"/>
      <c r="QGX208" s="145"/>
      <c r="QGY208" s="145"/>
      <c r="QGZ208" s="145"/>
      <c r="QHR208" s="145"/>
      <c r="QHS208" s="145"/>
      <c r="QHV208" s="145"/>
      <c r="QHY208" s="145"/>
      <c r="QIA208" s="145"/>
      <c r="QIC208" s="145"/>
      <c r="QIF208" s="145"/>
      <c r="QII208" s="145"/>
      <c r="QIL208" s="145"/>
      <c r="QIO208" s="145"/>
      <c r="QIR208" s="145"/>
      <c r="QIU208" s="145"/>
      <c r="QIX208" s="145"/>
      <c r="QJA208" s="145"/>
      <c r="QJC208" s="145"/>
      <c r="QJP208" s="145"/>
      <c r="QJQ208" s="145"/>
      <c r="QJR208" s="145"/>
      <c r="QJS208" s="145"/>
      <c r="QJT208" s="145"/>
      <c r="QJU208" s="145"/>
      <c r="QJV208" s="145"/>
      <c r="QJW208" s="145"/>
      <c r="QJX208" s="145"/>
      <c r="QJY208" s="145"/>
      <c r="QJZ208" s="145"/>
      <c r="QKA208" s="145"/>
      <c r="QKB208" s="145"/>
      <c r="QKC208" s="145"/>
      <c r="QKG208" s="145"/>
      <c r="QKI208" s="145"/>
      <c r="QKJ208" s="145"/>
      <c r="QKK208" s="145"/>
      <c r="QKL208" s="145"/>
      <c r="QKO208" s="145"/>
      <c r="QKQ208" s="145"/>
      <c r="QKR208" s="145"/>
      <c r="QKS208" s="145"/>
      <c r="QKT208" s="145"/>
      <c r="QKU208" s="145"/>
      <c r="QKV208" s="145"/>
      <c r="QKW208" s="145"/>
      <c r="QKX208" s="145"/>
      <c r="QKY208" s="145"/>
      <c r="QKZ208" s="145"/>
      <c r="QLA208" s="145"/>
      <c r="QLB208" s="145"/>
      <c r="QLC208" s="145"/>
      <c r="QLF208" s="145"/>
      <c r="QLI208" s="145"/>
      <c r="QLL208" s="145"/>
      <c r="QLO208" s="145"/>
      <c r="QLR208" s="145"/>
      <c r="QMD208" s="145"/>
      <c r="QMG208" s="145"/>
      <c r="QMJ208" s="145"/>
      <c r="QMM208" s="145"/>
      <c r="QMV208" s="145"/>
      <c r="QNB208" s="145"/>
      <c r="QNE208" s="145"/>
      <c r="QNH208" s="145"/>
      <c r="QNK208" s="145"/>
      <c r="QNQ208" s="145"/>
      <c r="QNT208" s="145"/>
      <c r="QNZ208" s="145"/>
      <c r="QOB208" s="145"/>
      <c r="QOC208" s="145"/>
      <c r="QOE208" s="145"/>
      <c r="QOH208" s="145"/>
      <c r="QOK208" s="145"/>
      <c r="QON208" s="145"/>
      <c r="QOV208" s="145"/>
      <c r="QPA208" s="145"/>
      <c r="QPJ208" s="145"/>
      <c r="QPM208" s="145"/>
      <c r="QPU208" s="145"/>
      <c r="QQQ208" s="145"/>
      <c r="QQR208" s="145"/>
      <c r="QQS208" s="145"/>
      <c r="QQT208" s="145"/>
      <c r="QQU208" s="145"/>
      <c r="QQV208" s="145"/>
      <c r="QRN208" s="145"/>
      <c r="QRO208" s="145"/>
      <c r="QRR208" s="145"/>
      <c r="QRU208" s="145"/>
      <c r="QRW208" s="145"/>
      <c r="QRY208" s="145"/>
      <c r="QSB208" s="145"/>
      <c r="QSE208" s="145"/>
      <c r="QSH208" s="145"/>
      <c r="QSK208" s="145"/>
      <c r="QSN208" s="145"/>
      <c r="QSQ208" s="145"/>
      <c r="QST208" s="145"/>
      <c r="QSW208" s="145"/>
      <c r="QSY208" s="145"/>
      <c r="QTL208" s="145"/>
      <c r="QTM208" s="145"/>
      <c r="QTN208" s="145"/>
      <c r="QTO208" s="145"/>
      <c r="QTP208" s="145"/>
      <c r="QTQ208" s="145"/>
      <c r="QTR208" s="145"/>
      <c r="QTS208" s="145"/>
      <c r="QTT208" s="145"/>
      <c r="QTU208" s="145"/>
      <c r="QTV208" s="145"/>
      <c r="QTW208" s="145"/>
      <c r="QTX208" s="145"/>
      <c r="QTY208" s="145"/>
      <c r="QUC208" s="145"/>
      <c r="QUE208" s="145"/>
      <c r="QUF208" s="145"/>
      <c r="QUG208" s="145"/>
      <c r="QUH208" s="145"/>
      <c r="QUK208" s="145"/>
      <c r="QUM208" s="145"/>
      <c r="QUN208" s="145"/>
      <c r="QUO208" s="145"/>
      <c r="QUP208" s="145"/>
      <c r="QUQ208" s="145"/>
      <c r="QUR208" s="145"/>
      <c r="QUS208" s="145"/>
      <c r="QUT208" s="145"/>
      <c r="QUU208" s="145"/>
      <c r="QUV208" s="145"/>
      <c r="QUW208" s="145"/>
      <c r="QUX208" s="145"/>
      <c r="QUY208" s="145"/>
      <c r="QVB208" s="145"/>
      <c r="QVE208" s="145"/>
      <c r="QVH208" s="145"/>
      <c r="QVK208" s="145"/>
      <c r="QVN208" s="145"/>
      <c r="QVZ208" s="145"/>
      <c r="QWC208" s="145"/>
      <c r="QWF208" s="145"/>
      <c r="QWI208" s="145"/>
      <c r="QWR208" s="145"/>
      <c r="QWX208" s="145"/>
      <c r="QXA208" s="145"/>
      <c r="QXD208" s="145"/>
      <c r="QXG208" s="145"/>
      <c r="QXM208" s="145"/>
      <c r="QXP208" s="145"/>
      <c r="QXV208" s="145"/>
      <c r="QXX208" s="145"/>
      <c r="QXY208" s="145"/>
      <c r="QYA208" s="145"/>
      <c r="QYD208" s="145"/>
      <c r="QYG208" s="145"/>
      <c r="QYJ208" s="145"/>
      <c r="QYR208" s="145"/>
      <c r="QYW208" s="145"/>
      <c r="QZF208" s="145"/>
      <c r="QZI208" s="145"/>
      <c r="QZQ208" s="145"/>
      <c r="RAM208" s="145"/>
      <c r="RAN208" s="145"/>
      <c r="RAO208" s="145"/>
      <c r="RAP208" s="145"/>
      <c r="RAQ208" s="145"/>
      <c r="RAR208" s="145"/>
      <c r="RBJ208" s="145"/>
      <c r="RBK208" s="145"/>
      <c r="RBN208" s="145"/>
      <c r="RBQ208" s="145"/>
      <c r="RBS208" s="145"/>
      <c r="RBU208" s="145"/>
      <c r="RBX208" s="145"/>
      <c r="RCA208" s="145"/>
      <c r="RCD208" s="145"/>
      <c r="RCG208" s="145"/>
      <c r="RCJ208" s="145"/>
      <c r="RCM208" s="145"/>
      <c r="RCP208" s="145"/>
      <c r="RCS208" s="145"/>
      <c r="RCU208" s="145"/>
      <c r="RDH208" s="145"/>
      <c r="RDI208" s="145"/>
      <c r="RDJ208" s="145"/>
      <c r="RDK208" s="145"/>
      <c r="RDL208" s="145"/>
      <c r="RDM208" s="145"/>
      <c r="RDN208" s="145"/>
      <c r="RDO208" s="145"/>
      <c r="RDP208" s="145"/>
      <c r="RDQ208" s="145"/>
      <c r="RDR208" s="145"/>
      <c r="RDS208" s="145"/>
      <c r="RDT208" s="145"/>
      <c r="RDU208" s="145"/>
      <c r="RDY208" s="145"/>
      <c r="REA208" s="145"/>
      <c r="REB208" s="145"/>
      <c r="REC208" s="145"/>
      <c r="RED208" s="145"/>
      <c r="REG208" s="145"/>
      <c r="REI208" s="145"/>
      <c r="REJ208" s="145"/>
      <c r="REK208" s="145"/>
      <c r="REL208" s="145"/>
      <c r="REM208" s="145"/>
      <c r="REN208" s="145"/>
      <c r="REO208" s="145"/>
      <c r="REP208" s="145"/>
      <c r="REQ208" s="145"/>
      <c r="RER208" s="145"/>
      <c r="RES208" s="145"/>
      <c r="RET208" s="145"/>
      <c r="REU208" s="145"/>
      <c r="REX208" s="145"/>
      <c r="RFA208" s="145"/>
      <c r="RFD208" s="145"/>
      <c r="RFG208" s="145"/>
      <c r="RFJ208" s="145"/>
      <c r="RFV208" s="145"/>
      <c r="RFY208" s="145"/>
      <c r="RGB208" s="145"/>
      <c r="RGE208" s="145"/>
      <c r="RGN208" s="145"/>
      <c r="RGT208" s="145"/>
      <c r="RGW208" s="145"/>
      <c r="RGZ208" s="145"/>
      <c r="RHC208" s="145"/>
      <c r="RHI208" s="145"/>
      <c r="RHL208" s="145"/>
      <c r="RHR208" s="145"/>
      <c r="RHT208" s="145"/>
      <c r="RHU208" s="145"/>
      <c r="RHW208" s="145"/>
      <c r="RHZ208" s="145"/>
      <c r="RIC208" s="145"/>
      <c r="RIF208" s="145"/>
      <c r="RIN208" s="145"/>
      <c r="RIS208" s="145"/>
      <c r="RJB208" s="145"/>
      <c r="RJE208" s="145"/>
      <c r="RJM208" s="145"/>
      <c r="RKI208" s="145"/>
      <c r="RKJ208" s="145"/>
      <c r="RKK208" s="145"/>
      <c r="RKL208" s="145"/>
      <c r="RKM208" s="145"/>
      <c r="RKN208" s="145"/>
      <c r="RLF208" s="145"/>
      <c r="RLG208" s="145"/>
      <c r="RLJ208" s="145"/>
      <c r="RLM208" s="145"/>
      <c r="RLO208" s="145"/>
      <c r="RLQ208" s="145"/>
      <c r="RLT208" s="145"/>
      <c r="RLW208" s="145"/>
      <c r="RLZ208" s="145"/>
      <c r="RMC208" s="145"/>
      <c r="RMF208" s="145"/>
      <c r="RMI208" s="145"/>
      <c r="RML208" s="145"/>
      <c r="RMO208" s="145"/>
      <c r="RMQ208" s="145"/>
      <c r="RND208" s="145"/>
      <c r="RNE208" s="145"/>
      <c r="RNF208" s="145"/>
      <c r="RNG208" s="145"/>
      <c r="RNH208" s="145"/>
      <c r="RNI208" s="145"/>
      <c r="RNJ208" s="145"/>
      <c r="RNK208" s="145"/>
      <c r="RNL208" s="145"/>
      <c r="RNM208" s="145"/>
      <c r="RNN208" s="145"/>
      <c r="RNO208" s="145"/>
      <c r="RNP208" s="145"/>
      <c r="RNQ208" s="145"/>
      <c r="RNU208" s="145"/>
      <c r="RNW208" s="145"/>
      <c r="RNX208" s="145"/>
      <c r="RNY208" s="145"/>
      <c r="RNZ208" s="145"/>
      <c r="ROC208" s="145"/>
      <c r="ROE208" s="145"/>
      <c r="ROF208" s="145"/>
      <c r="ROG208" s="145"/>
      <c r="ROH208" s="145"/>
      <c r="ROI208" s="145"/>
      <c r="ROJ208" s="145"/>
      <c r="ROK208" s="145"/>
      <c r="ROL208" s="145"/>
      <c r="ROM208" s="145"/>
      <c r="RON208" s="145"/>
      <c r="ROO208" s="145"/>
      <c r="ROP208" s="145"/>
      <c r="ROQ208" s="145"/>
      <c r="ROT208" s="145"/>
      <c r="ROW208" s="145"/>
      <c r="ROZ208" s="145"/>
      <c r="RPC208" s="145"/>
      <c r="RPF208" s="145"/>
      <c r="RPR208" s="145"/>
      <c r="RPU208" s="145"/>
      <c r="RPX208" s="145"/>
      <c r="RQA208" s="145"/>
      <c r="RQJ208" s="145"/>
      <c r="RQP208" s="145"/>
      <c r="RQS208" s="145"/>
      <c r="RQV208" s="145"/>
      <c r="RQY208" s="145"/>
      <c r="RRE208" s="145"/>
      <c r="RRH208" s="145"/>
      <c r="RRN208" s="145"/>
      <c r="RRP208" s="145"/>
      <c r="RRQ208" s="145"/>
      <c r="RRS208" s="145"/>
      <c r="RRV208" s="145"/>
      <c r="RRY208" s="145"/>
      <c r="RSB208" s="145"/>
      <c r="RSJ208" s="145"/>
      <c r="RSO208" s="145"/>
      <c r="RSX208" s="145"/>
      <c r="RTA208" s="145"/>
      <c r="RTI208" s="145"/>
      <c r="RUE208" s="145"/>
      <c r="RUF208" s="145"/>
      <c r="RUG208" s="145"/>
      <c r="RUH208" s="145"/>
      <c r="RUI208" s="145"/>
      <c r="RUJ208" s="145"/>
      <c r="RVB208" s="145"/>
      <c r="RVC208" s="145"/>
      <c r="RVF208" s="145"/>
      <c r="RVI208" s="145"/>
      <c r="RVK208" s="145"/>
      <c r="RVM208" s="145"/>
      <c r="RVP208" s="145"/>
      <c r="RVS208" s="145"/>
      <c r="RVV208" s="145"/>
      <c r="RVY208" s="145"/>
      <c r="RWB208" s="145"/>
      <c r="RWE208" s="145"/>
      <c r="RWH208" s="145"/>
      <c r="RWK208" s="145"/>
      <c r="RWM208" s="145"/>
      <c r="RWZ208" s="145"/>
      <c r="RXA208" s="145"/>
      <c r="RXB208" s="145"/>
      <c r="RXC208" s="145"/>
      <c r="RXD208" s="145"/>
      <c r="RXE208" s="145"/>
      <c r="RXF208" s="145"/>
      <c r="RXG208" s="145"/>
      <c r="RXH208" s="145"/>
      <c r="RXI208" s="145"/>
      <c r="RXJ208" s="145"/>
      <c r="RXK208" s="145"/>
      <c r="RXL208" s="145"/>
      <c r="RXM208" s="145"/>
      <c r="RXQ208" s="145"/>
      <c r="RXS208" s="145"/>
      <c r="RXT208" s="145"/>
      <c r="RXU208" s="145"/>
      <c r="RXV208" s="145"/>
      <c r="RXY208" s="145"/>
      <c r="RYA208" s="145"/>
      <c r="RYB208" s="145"/>
      <c r="RYC208" s="145"/>
      <c r="RYD208" s="145"/>
      <c r="RYE208" s="145"/>
      <c r="RYF208" s="145"/>
      <c r="RYG208" s="145"/>
      <c r="RYH208" s="145"/>
      <c r="RYI208" s="145"/>
      <c r="RYJ208" s="145"/>
      <c r="RYK208" s="145"/>
      <c r="RYL208" s="145"/>
      <c r="RYM208" s="145"/>
      <c r="RYP208" s="145"/>
      <c r="RYS208" s="145"/>
      <c r="RYV208" s="145"/>
      <c r="RYY208" s="145"/>
      <c r="RZB208" s="145"/>
      <c r="RZN208" s="145"/>
      <c r="RZQ208" s="145"/>
      <c r="RZT208" s="145"/>
      <c r="RZW208" s="145"/>
      <c r="SAF208" s="145"/>
      <c r="SAL208" s="145"/>
      <c r="SAO208" s="145"/>
      <c r="SAR208" s="145"/>
      <c r="SAU208" s="145"/>
      <c r="SBA208" s="145"/>
      <c r="SBD208" s="145"/>
      <c r="SBJ208" s="145"/>
      <c r="SBL208" s="145"/>
      <c r="SBM208" s="145"/>
      <c r="SBO208" s="145"/>
      <c r="SBR208" s="145"/>
      <c r="SBU208" s="145"/>
      <c r="SBX208" s="145"/>
      <c r="SCF208" s="145"/>
      <c r="SCK208" s="145"/>
      <c r="SCT208" s="145"/>
      <c r="SCW208" s="145"/>
      <c r="SDE208" s="145"/>
      <c r="SEA208" s="145"/>
      <c r="SEB208" s="145"/>
      <c r="SEC208" s="145"/>
      <c r="SED208" s="145"/>
      <c r="SEE208" s="145"/>
      <c r="SEF208" s="145"/>
      <c r="SEX208" s="145"/>
      <c r="SEY208" s="145"/>
      <c r="SFB208" s="145"/>
      <c r="SFE208" s="145"/>
      <c r="SFG208" s="145"/>
      <c r="SFI208" s="145"/>
      <c r="SFL208" s="145"/>
      <c r="SFO208" s="145"/>
      <c r="SFR208" s="145"/>
      <c r="SFU208" s="145"/>
      <c r="SFX208" s="145"/>
      <c r="SGA208" s="145"/>
      <c r="SGD208" s="145"/>
      <c r="SGG208" s="145"/>
      <c r="SGI208" s="145"/>
      <c r="SGV208" s="145"/>
      <c r="SGW208" s="145"/>
      <c r="SGX208" s="145"/>
      <c r="SGY208" s="145"/>
      <c r="SGZ208" s="145"/>
      <c r="SHA208" s="145"/>
      <c r="SHB208" s="145"/>
      <c r="SHC208" s="145"/>
      <c r="SHD208" s="145"/>
      <c r="SHE208" s="145"/>
      <c r="SHF208" s="145"/>
      <c r="SHG208" s="145"/>
      <c r="SHH208" s="145"/>
      <c r="SHI208" s="145"/>
      <c r="SHM208" s="145"/>
      <c r="SHO208" s="145"/>
      <c r="SHP208" s="145"/>
      <c r="SHQ208" s="145"/>
      <c r="SHR208" s="145"/>
      <c r="SHU208" s="145"/>
      <c r="SHW208" s="145"/>
      <c r="SHX208" s="145"/>
      <c r="SHY208" s="145"/>
      <c r="SHZ208" s="145"/>
      <c r="SIA208" s="145"/>
      <c r="SIB208" s="145"/>
      <c r="SIC208" s="145"/>
      <c r="SID208" s="145"/>
      <c r="SIE208" s="145"/>
      <c r="SIF208" s="145"/>
      <c r="SIG208" s="145"/>
      <c r="SIH208" s="145"/>
      <c r="SII208" s="145"/>
      <c r="SIL208" s="145"/>
      <c r="SIO208" s="145"/>
      <c r="SIR208" s="145"/>
      <c r="SIU208" s="145"/>
      <c r="SIX208" s="145"/>
      <c r="SJJ208" s="145"/>
      <c r="SJM208" s="145"/>
      <c r="SJP208" s="145"/>
      <c r="SJS208" s="145"/>
      <c r="SKB208" s="145"/>
      <c r="SKH208" s="145"/>
      <c r="SKK208" s="145"/>
      <c r="SKN208" s="145"/>
      <c r="SKQ208" s="145"/>
      <c r="SKW208" s="145"/>
      <c r="SKZ208" s="145"/>
      <c r="SLF208" s="145"/>
      <c r="SLH208" s="145"/>
      <c r="SLI208" s="145"/>
      <c r="SLK208" s="145"/>
      <c r="SLN208" s="145"/>
      <c r="SLQ208" s="145"/>
      <c r="SLT208" s="145"/>
      <c r="SMB208" s="145"/>
      <c r="SMG208" s="145"/>
      <c r="SMP208" s="145"/>
      <c r="SMS208" s="145"/>
      <c r="SNA208" s="145"/>
      <c r="SNW208" s="145"/>
      <c r="SNX208" s="145"/>
      <c r="SNY208" s="145"/>
      <c r="SNZ208" s="145"/>
      <c r="SOA208" s="145"/>
      <c r="SOB208" s="145"/>
      <c r="SOT208" s="145"/>
      <c r="SOU208" s="145"/>
      <c r="SOX208" s="145"/>
      <c r="SPA208" s="145"/>
      <c r="SPC208" s="145"/>
      <c r="SPE208" s="145"/>
      <c r="SPH208" s="145"/>
      <c r="SPK208" s="145"/>
      <c r="SPN208" s="145"/>
      <c r="SPQ208" s="145"/>
      <c r="SPT208" s="145"/>
      <c r="SPW208" s="145"/>
      <c r="SPZ208" s="145"/>
      <c r="SQC208" s="145"/>
      <c r="SQE208" s="145"/>
      <c r="SQR208" s="145"/>
      <c r="SQS208" s="145"/>
      <c r="SQT208" s="145"/>
      <c r="SQU208" s="145"/>
      <c r="SQV208" s="145"/>
      <c r="SQW208" s="145"/>
      <c r="SQX208" s="145"/>
      <c r="SQY208" s="145"/>
      <c r="SQZ208" s="145"/>
      <c r="SRA208" s="145"/>
      <c r="SRB208" s="145"/>
      <c r="SRC208" s="145"/>
      <c r="SRD208" s="145"/>
      <c r="SRE208" s="145"/>
      <c r="SRI208" s="145"/>
      <c r="SRK208" s="145"/>
      <c r="SRL208" s="145"/>
      <c r="SRM208" s="145"/>
      <c r="SRN208" s="145"/>
      <c r="SRQ208" s="145"/>
      <c r="SRS208" s="145"/>
      <c r="SRT208" s="145"/>
      <c r="SRU208" s="145"/>
      <c r="SRV208" s="145"/>
      <c r="SRW208" s="145"/>
      <c r="SRX208" s="145"/>
      <c r="SRY208" s="145"/>
      <c r="SRZ208" s="145"/>
      <c r="SSA208" s="145"/>
      <c r="SSB208" s="145"/>
      <c r="SSC208" s="145"/>
      <c r="SSD208" s="145"/>
      <c r="SSE208" s="145"/>
      <c r="SSH208" s="145"/>
      <c r="SSK208" s="145"/>
      <c r="SSN208" s="145"/>
      <c r="SSQ208" s="145"/>
      <c r="SST208" s="145"/>
      <c r="STF208" s="145"/>
      <c r="STI208" s="145"/>
      <c r="STL208" s="145"/>
      <c r="STO208" s="145"/>
      <c r="STX208" s="145"/>
      <c r="SUD208" s="145"/>
      <c r="SUG208" s="145"/>
      <c r="SUJ208" s="145"/>
      <c r="SUM208" s="145"/>
      <c r="SUS208" s="145"/>
      <c r="SUV208" s="145"/>
      <c r="SVB208" s="145"/>
      <c r="SVD208" s="145"/>
      <c r="SVE208" s="145"/>
      <c r="SVG208" s="145"/>
      <c r="SVJ208" s="145"/>
      <c r="SVM208" s="145"/>
      <c r="SVP208" s="145"/>
      <c r="SVX208" s="145"/>
      <c r="SWC208" s="145"/>
      <c r="SWL208" s="145"/>
      <c r="SWO208" s="145"/>
      <c r="SWW208" s="145"/>
      <c r="SXS208" s="145"/>
      <c r="SXT208" s="145"/>
      <c r="SXU208" s="145"/>
      <c r="SXV208" s="145"/>
      <c r="SXW208" s="145"/>
      <c r="SXX208" s="145"/>
      <c r="SYP208" s="145"/>
      <c r="SYQ208" s="145"/>
      <c r="SYT208" s="145"/>
      <c r="SYW208" s="145"/>
      <c r="SYY208" s="145"/>
      <c r="SZA208" s="145"/>
      <c r="SZD208" s="145"/>
      <c r="SZG208" s="145"/>
      <c r="SZJ208" s="145"/>
      <c r="SZM208" s="145"/>
      <c r="SZP208" s="145"/>
      <c r="SZS208" s="145"/>
      <c r="SZV208" s="145"/>
      <c r="SZY208" s="145"/>
      <c r="TAA208" s="145"/>
      <c r="TAN208" s="145"/>
      <c r="TAO208" s="145"/>
      <c r="TAP208" s="145"/>
      <c r="TAQ208" s="145"/>
      <c r="TAR208" s="145"/>
      <c r="TAS208" s="145"/>
      <c r="TAT208" s="145"/>
      <c r="TAU208" s="145"/>
      <c r="TAV208" s="145"/>
      <c r="TAW208" s="145"/>
      <c r="TAX208" s="145"/>
      <c r="TAY208" s="145"/>
      <c r="TAZ208" s="145"/>
      <c r="TBA208" s="145"/>
      <c r="TBE208" s="145"/>
      <c r="TBG208" s="145"/>
      <c r="TBH208" s="145"/>
      <c r="TBI208" s="145"/>
      <c r="TBJ208" s="145"/>
      <c r="TBM208" s="145"/>
      <c r="TBO208" s="145"/>
      <c r="TBP208" s="145"/>
      <c r="TBQ208" s="145"/>
      <c r="TBR208" s="145"/>
      <c r="TBS208" s="145"/>
      <c r="TBT208" s="145"/>
      <c r="TBU208" s="145"/>
      <c r="TBV208" s="145"/>
      <c r="TBW208" s="145"/>
      <c r="TBX208" s="145"/>
      <c r="TBY208" s="145"/>
      <c r="TBZ208" s="145"/>
      <c r="TCA208" s="145"/>
      <c r="TCD208" s="145"/>
      <c r="TCG208" s="145"/>
      <c r="TCJ208" s="145"/>
      <c r="TCM208" s="145"/>
      <c r="TCP208" s="145"/>
      <c r="TDB208" s="145"/>
      <c r="TDE208" s="145"/>
      <c r="TDH208" s="145"/>
      <c r="TDK208" s="145"/>
      <c r="TDT208" s="145"/>
      <c r="TDZ208" s="145"/>
      <c r="TEC208" s="145"/>
      <c r="TEF208" s="145"/>
      <c r="TEI208" s="145"/>
      <c r="TEO208" s="145"/>
      <c r="TER208" s="145"/>
      <c r="TEX208" s="145"/>
      <c r="TEZ208" s="145"/>
      <c r="TFA208" s="145"/>
      <c r="TFC208" s="145"/>
      <c r="TFF208" s="145"/>
      <c r="TFI208" s="145"/>
      <c r="TFL208" s="145"/>
      <c r="TFT208" s="145"/>
      <c r="TFY208" s="145"/>
      <c r="TGH208" s="145"/>
      <c r="TGK208" s="145"/>
      <c r="TGS208" s="145"/>
      <c r="THO208" s="145"/>
      <c r="THP208" s="145"/>
      <c r="THQ208" s="145"/>
      <c r="THR208" s="145"/>
      <c r="THS208" s="145"/>
      <c r="THT208" s="145"/>
      <c r="TIL208" s="145"/>
      <c r="TIM208" s="145"/>
      <c r="TIP208" s="145"/>
      <c r="TIS208" s="145"/>
      <c r="TIU208" s="145"/>
      <c r="TIW208" s="145"/>
      <c r="TIZ208" s="145"/>
      <c r="TJC208" s="145"/>
      <c r="TJF208" s="145"/>
      <c r="TJI208" s="145"/>
      <c r="TJL208" s="145"/>
      <c r="TJO208" s="145"/>
      <c r="TJR208" s="145"/>
      <c r="TJU208" s="145"/>
      <c r="TJW208" s="145"/>
      <c r="TKJ208" s="145"/>
      <c r="TKK208" s="145"/>
      <c r="TKL208" s="145"/>
      <c r="TKM208" s="145"/>
      <c r="TKN208" s="145"/>
      <c r="TKO208" s="145"/>
      <c r="TKP208" s="145"/>
      <c r="TKQ208" s="145"/>
      <c r="TKR208" s="145"/>
      <c r="TKS208" s="145"/>
      <c r="TKT208" s="145"/>
      <c r="TKU208" s="145"/>
      <c r="TKV208" s="145"/>
      <c r="TKW208" s="145"/>
      <c r="TLA208" s="145"/>
      <c r="TLC208" s="145"/>
      <c r="TLD208" s="145"/>
      <c r="TLE208" s="145"/>
      <c r="TLF208" s="145"/>
      <c r="TLI208" s="145"/>
      <c r="TLK208" s="145"/>
      <c r="TLL208" s="145"/>
      <c r="TLM208" s="145"/>
      <c r="TLN208" s="145"/>
      <c r="TLO208" s="145"/>
      <c r="TLP208" s="145"/>
      <c r="TLQ208" s="145"/>
      <c r="TLR208" s="145"/>
      <c r="TLS208" s="145"/>
      <c r="TLT208" s="145"/>
      <c r="TLU208" s="145"/>
      <c r="TLV208" s="145"/>
      <c r="TLW208" s="145"/>
      <c r="TLZ208" s="145"/>
      <c r="TMC208" s="145"/>
      <c r="TMF208" s="145"/>
      <c r="TMI208" s="145"/>
      <c r="TML208" s="145"/>
      <c r="TMX208" s="145"/>
      <c r="TNA208" s="145"/>
      <c r="TND208" s="145"/>
      <c r="TNG208" s="145"/>
      <c r="TNP208" s="145"/>
      <c r="TNV208" s="145"/>
      <c r="TNY208" s="145"/>
      <c r="TOB208" s="145"/>
      <c r="TOE208" s="145"/>
      <c r="TOK208" s="145"/>
      <c r="TON208" s="145"/>
      <c r="TOT208" s="145"/>
      <c r="TOV208" s="145"/>
      <c r="TOW208" s="145"/>
      <c r="TOY208" s="145"/>
      <c r="TPB208" s="145"/>
      <c r="TPE208" s="145"/>
      <c r="TPH208" s="145"/>
      <c r="TPP208" s="145"/>
      <c r="TPU208" s="145"/>
      <c r="TQD208" s="145"/>
      <c r="TQG208" s="145"/>
      <c r="TQO208" s="145"/>
      <c r="TRK208" s="145"/>
      <c r="TRL208" s="145"/>
      <c r="TRM208" s="145"/>
      <c r="TRN208" s="145"/>
      <c r="TRO208" s="145"/>
      <c r="TRP208" s="145"/>
      <c r="TSH208" s="145"/>
      <c r="TSI208" s="145"/>
      <c r="TSL208" s="145"/>
      <c r="TSO208" s="145"/>
      <c r="TSQ208" s="145"/>
      <c r="TSS208" s="145"/>
      <c r="TSV208" s="145"/>
      <c r="TSY208" s="145"/>
      <c r="TTB208" s="145"/>
      <c r="TTE208" s="145"/>
      <c r="TTH208" s="145"/>
      <c r="TTK208" s="145"/>
      <c r="TTN208" s="145"/>
      <c r="TTQ208" s="145"/>
      <c r="TTS208" s="145"/>
      <c r="TUF208" s="145"/>
      <c r="TUG208" s="145"/>
      <c r="TUH208" s="145"/>
      <c r="TUI208" s="145"/>
      <c r="TUJ208" s="145"/>
      <c r="TUK208" s="145"/>
      <c r="TUL208" s="145"/>
      <c r="TUM208" s="145"/>
      <c r="TUN208" s="145"/>
      <c r="TUO208" s="145"/>
      <c r="TUP208" s="145"/>
      <c r="TUQ208" s="145"/>
      <c r="TUR208" s="145"/>
      <c r="TUS208" s="145"/>
      <c r="TUW208" s="145"/>
      <c r="TUY208" s="145"/>
      <c r="TUZ208" s="145"/>
      <c r="TVA208" s="145"/>
      <c r="TVB208" s="145"/>
      <c r="TVE208" s="145"/>
      <c r="TVG208" s="145"/>
      <c r="TVH208" s="145"/>
      <c r="TVI208" s="145"/>
      <c r="TVJ208" s="145"/>
      <c r="TVK208" s="145"/>
      <c r="TVL208" s="145"/>
      <c r="TVM208" s="145"/>
      <c r="TVN208" s="145"/>
      <c r="TVO208" s="145"/>
      <c r="TVP208" s="145"/>
      <c r="TVQ208" s="145"/>
      <c r="TVR208" s="145"/>
      <c r="TVS208" s="145"/>
      <c r="TVV208" s="145"/>
      <c r="TVY208" s="145"/>
      <c r="TWB208" s="145"/>
      <c r="TWE208" s="145"/>
      <c r="TWH208" s="145"/>
      <c r="TWT208" s="145"/>
      <c r="TWW208" s="145"/>
      <c r="TWZ208" s="145"/>
      <c r="TXC208" s="145"/>
      <c r="TXL208" s="145"/>
      <c r="TXR208" s="145"/>
      <c r="TXU208" s="145"/>
      <c r="TXX208" s="145"/>
      <c r="TYA208" s="145"/>
      <c r="TYG208" s="145"/>
      <c r="TYJ208" s="145"/>
      <c r="TYP208" s="145"/>
      <c r="TYR208" s="145"/>
      <c r="TYS208" s="145"/>
      <c r="TYU208" s="145"/>
      <c r="TYX208" s="145"/>
      <c r="TZA208" s="145"/>
      <c r="TZD208" s="145"/>
      <c r="TZL208" s="145"/>
      <c r="TZQ208" s="145"/>
      <c r="TZZ208" s="145"/>
      <c r="UAC208" s="145"/>
      <c r="UAK208" s="145"/>
      <c r="UBG208" s="145"/>
      <c r="UBH208" s="145"/>
      <c r="UBI208" s="145"/>
      <c r="UBJ208" s="145"/>
      <c r="UBK208" s="145"/>
      <c r="UBL208" s="145"/>
      <c r="UCD208" s="145"/>
      <c r="UCE208" s="145"/>
      <c r="UCH208" s="145"/>
      <c r="UCK208" s="145"/>
      <c r="UCM208" s="145"/>
      <c r="UCO208" s="145"/>
      <c r="UCR208" s="145"/>
      <c r="UCU208" s="145"/>
      <c r="UCX208" s="145"/>
      <c r="UDA208" s="145"/>
      <c r="UDD208" s="145"/>
      <c r="UDG208" s="145"/>
      <c r="UDJ208" s="145"/>
      <c r="UDM208" s="145"/>
      <c r="UDO208" s="145"/>
      <c r="UEB208" s="145"/>
      <c r="UEC208" s="145"/>
      <c r="UED208" s="145"/>
      <c r="UEE208" s="145"/>
      <c r="UEF208" s="145"/>
      <c r="UEG208" s="145"/>
      <c r="UEH208" s="145"/>
      <c r="UEI208" s="145"/>
      <c r="UEJ208" s="145"/>
      <c r="UEK208" s="145"/>
      <c r="UEL208" s="145"/>
      <c r="UEM208" s="145"/>
      <c r="UEN208" s="145"/>
      <c r="UEO208" s="145"/>
      <c r="UES208" s="145"/>
      <c r="UEU208" s="145"/>
      <c r="UEV208" s="145"/>
      <c r="UEW208" s="145"/>
      <c r="UEX208" s="145"/>
      <c r="UFA208" s="145"/>
      <c r="UFC208" s="145"/>
      <c r="UFD208" s="145"/>
      <c r="UFE208" s="145"/>
      <c r="UFF208" s="145"/>
      <c r="UFG208" s="145"/>
      <c r="UFH208" s="145"/>
      <c r="UFI208" s="145"/>
      <c r="UFJ208" s="145"/>
      <c r="UFK208" s="145"/>
      <c r="UFL208" s="145"/>
      <c r="UFM208" s="145"/>
      <c r="UFN208" s="145"/>
      <c r="UFO208" s="145"/>
      <c r="UFR208" s="145"/>
      <c r="UFU208" s="145"/>
      <c r="UFX208" s="145"/>
      <c r="UGA208" s="145"/>
      <c r="UGD208" s="145"/>
      <c r="UGP208" s="145"/>
      <c r="UGS208" s="145"/>
      <c r="UGV208" s="145"/>
      <c r="UGY208" s="145"/>
      <c r="UHH208" s="145"/>
      <c r="UHN208" s="145"/>
      <c r="UHQ208" s="145"/>
      <c r="UHT208" s="145"/>
      <c r="UHW208" s="145"/>
      <c r="UIC208" s="145"/>
      <c r="UIF208" s="145"/>
      <c r="UIL208" s="145"/>
      <c r="UIN208" s="145"/>
      <c r="UIO208" s="145"/>
      <c r="UIQ208" s="145"/>
      <c r="UIT208" s="145"/>
      <c r="UIW208" s="145"/>
      <c r="UIZ208" s="145"/>
      <c r="UJH208" s="145"/>
      <c r="UJM208" s="145"/>
      <c r="UJV208" s="145"/>
      <c r="UJY208" s="145"/>
      <c r="UKG208" s="145"/>
      <c r="ULC208" s="145"/>
      <c r="ULD208" s="145"/>
      <c r="ULE208" s="145"/>
      <c r="ULF208" s="145"/>
      <c r="ULG208" s="145"/>
      <c r="ULH208" s="145"/>
      <c r="ULZ208" s="145"/>
      <c r="UMA208" s="145"/>
      <c r="UMD208" s="145"/>
      <c r="UMG208" s="145"/>
      <c r="UMI208" s="145"/>
      <c r="UMK208" s="145"/>
      <c r="UMN208" s="145"/>
      <c r="UMQ208" s="145"/>
      <c r="UMT208" s="145"/>
      <c r="UMW208" s="145"/>
      <c r="UMZ208" s="145"/>
      <c r="UNC208" s="145"/>
      <c r="UNF208" s="145"/>
      <c r="UNI208" s="145"/>
      <c r="UNK208" s="145"/>
      <c r="UNX208" s="145"/>
      <c r="UNY208" s="145"/>
      <c r="UNZ208" s="145"/>
      <c r="UOA208" s="145"/>
      <c r="UOB208" s="145"/>
      <c r="UOC208" s="145"/>
      <c r="UOD208" s="145"/>
      <c r="UOE208" s="145"/>
      <c r="UOF208" s="145"/>
      <c r="UOG208" s="145"/>
      <c r="UOH208" s="145"/>
      <c r="UOI208" s="145"/>
      <c r="UOJ208" s="145"/>
      <c r="UOK208" s="145"/>
      <c r="UOO208" s="145"/>
      <c r="UOQ208" s="145"/>
      <c r="UOR208" s="145"/>
      <c r="UOS208" s="145"/>
      <c r="UOT208" s="145"/>
      <c r="UOW208" s="145"/>
      <c r="UOY208" s="145"/>
      <c r="UOZ208" s="145"/>
      <c r="UPA208" s="145"/>
      <c r="UPB208" s="145"/>
      <c r="UPC208" s="145"/>
      <c r="UPD208" s="145"/>
      <c r="UPE208" s="145"/>
      <c r="UPF208" s="145"/>
      <c r="UPG208" s="145"/>
      <c r="UPH208" s="145"/>
      <c r="UPI208" s="145"/>
      <c r="UPJ208" s="145"/>
      <c r="UPK208" s="145"/>
      <c r="UPN208" s="145"/>
      <c r="UPQ208" s="145"/>
      <c r="UPT208" s="145"/>
      <c r="UPW208" s="145"/>
      <c r="UPZ208" s="145"/>
      <c r="UQL208" s="145"/>
      <c r="UQO208" s="145"/>
      <c r="UQR208" s="145"/>
      <c r="UQU208" s="145"/>
      <c r="URD208" s="145"/>
      <c r="URJ208" s="145"/>
      <c r="URM208" s="145"/>
      <c r="URP208" s="145"/>
      <c r="URS208" s="145"/>
      <c r="URY208" s="145"/>
      <c r="USB208" s="145"/>
      <c r="USH208" s="145"/>
      <c r="USJ208" s="145"/>
      <c r="USK208" s="145"/>
      <c r="USM208" s="145"/>
      <c r="USP208" s="145"/>
      <c r="USS208" s="145"/>
      <c r="USV208" s="145"/>
      <c r="UTD208" s="145"/>
      <c r="UTI208" s="145"/>
      <c r="UTR208" s="145"/>
      <c r="UTU208" s="145"/>
      <c r="UUC208" s="145"/>
      <c r="UUY208" s="145"/>
      <c r="UUZ208" s="145"/>
      <c r="UVA208" s="145"/>
      <c r="UVB208" s="145"/>
      <c r="UVC208" s="145"/>
      <c r="UVD208" s="145"/>
      <c r="UVV208" s="145"/>
      <c r="UVW208" s="145"/>
      <c r="UVZ208" s="145"/>
      <c r="UWC208" s="145"/>
      <c r="UWE208" s="145"/>
      <c r="UWG208" s="145"/>
      <c r="UWJ208" s="145"/>
      <c r="UWM208" s="145"/>
      <c r="UWP208" s="145"/>
      <c r="UWS208" s="145"/>
      <c r="UWV208" s="145"/>
      <c r="UWY208" s="145"/>
      <c r="UXB208" s="145"/>
      <c r="UXE208" s="145"/>
      <c r="UXG208" s="145"/>
      <c r="UXT208" s="145"/>
      <c r="UXU208" s="145"/>
      <c r="UXV208" s="145"/>
      <c r="UXW208" s="145"/>
      <c r="UXX208" s="145"/>
      <c r="UXY208" s="145"/>
      <c r="UXZ208" s="145"/>
      <c r="UYA208" s="145"/>
      <c r="UYB208" s="145"/>
      <c r="UYC208" s="145"/>
      <c r="UYD208" s="145"/>
      <c r="UYE208" s="145"/>
      <c r="UYF208" s="145"/>
      <c r="UYG208" s="145"/>
      <c r="UYK208" s="145"/>
      <c r="UYM208" s="145"/>
      <c r="UYN208" s="145"/>
      <c r="UYO208" s="145"/>
      <c r="UYP208" s="145"/>
      <c r="UYS208" s="145"/>
      <c r="UYU208" s="145"/>
      <c r="UYV208" s="145"/>
      <c r="UYW208" s="145"/>
      <c r="UYX208" s="145"/>
      <c r="UYY208" s="145"/>
      <c r="UYZ208" s="145"/>
      <c r="UZA208" s="145"/>
      <c r="UZB208" s="145"/>
      <c r="UZC208" s="145"/>
      <c r="UZD208" s="145"/>
      <c r="UZE208" s="145"/>
      <c r="UZF208" s="145"/>
      <c r="UZG208" s="145"/>
      <c r="UZJ208" s="145"/>
      <c r="UZM208" s="145"/>
      <c r="UZP208" s="145"/>
      <c r="UZS208" s="145"/>
      <c r="UZV208" s="145"/>
      <c r="VAH208" s="145"/>
      <c r="VAK208" s="145"/>
      <c r="VAN208" s="145"/>
      <c r="VAQ208" s="145"/>
      <c r="VAZ208" s="145"/>
      <c r="VBF208" s="145"/>
      <c r="VBI208" s="145"/>
      <c r="VBL208" s="145"/>
      <c r="VBO208" s="145"/>
      <c r="VBU208" s="145"/>
      <c r="VBX208" s="145"/>
      <c r="VCD208" s="145"/>
      <c r="VCF208" s="145"/>
      <c r="VCG208" s="145"/>
      <c r="VCI208" s="145"/>
      <c r="VCL208" s="145"/>
      <c r="VCO208" s="145"/>
      <c r="VCR208" s="145"/>
      <c r="VCZ208" s="145"/>
      <c r="VDE208" s="145"/>
      <c r="VDN208" s="145"/>
      <c r="VDQ208" s="145"/>
      <c r="VDY208" s="145"/>
      <c r="VEU208" s="145"/>
      <c r="VEV208" s="145"/>
      <c r="VEW208" s="145"/>
      <c r="VEX208" s="145"/>
      <c r="VEY208" s="145"/>
      <c r="VEZ208" s="145"/>
      <c r="VFR208" s="145"/>
      <c r="VFS208" s="145"/>
      <c r="VFV208" s="145"/>
      <c r="VFY208" s="145"/>
      <c r="VGA208" s="145"/>
      <c r="VGC208" s="145"/>
      <c r="VGF208" s="145"/>
      <c r="VGI208" s="145"/>
      <c r="VGL208" s="145"/>
      <c r="VGO208" s="145"/>
      <c r="VGR208" s="145"/>
      <c r="VGU208" s="145"/>
      <c r="VGX208" s="145"/>
      <c r="VHA208" s="145"/>
      <c r="VHC208" s="145"/>
      <c r="VHP208" s="145"/>
      <c r="VHQ208" s="145"/>
      <c r="VHR208" s="145"/>
      <c r="VHS208" s="145"/>
      <c r="VHT208" s="145"/>
      <c r="VHU208" s="145"/>
      <c r="VHV208" s="145"/>
      <c r="VHW208" s="145"/>
      <c r="VHX208" s="145"/>
      <c r="VHY208" s="145"/>
      <c r="VHZ208" s="145"/>
      <c r="VIA208" s="145"/>
      <c r="VIB208" s="145"/>
      <c r="VIC208" s="145"/>
      <c r="VIG208" s="145"/>
      <c r="VII208" s="145"/>
      <c r="VIJ208" s="145"/>
      <c r="VIK208" s="145"/>
      <c r="VIL208" s="145"/>
      <c r="VIO208" s="145"/>
      <c r="VIQ208" s="145"/>
      <c r="VIR208" s="145"/>
      <c r="VIS208" s="145"/>
      <c r="VIT208" s="145"/>
      <c r="VIU208" s="145"/>
      <c r="VIV208" s="145"/>
      <c r="VIW208" s="145"/>
      <c r="VIX208" s="145"/>
      <c r="VIY208" s="145"/>
      <c r="VIZ208" s="145"/>
      <c r="VJA208" s="145"/>
      <c r="VJB208" s="145"/>
      <c r="VJC208" s="145"/>
      <c r="VJF208" s="145"/>
      <c r="VJI208" s="145"/>
      <c r="VJL208" s="145"/>
      <c r="VJO208" s="145"/>
      <c r="VJR208" s="145"/>
      <c r="VKD208" s="145"/>
      <c r="VKG208" s="145"/>
      <c r="VKJ208" s="145"/>
      <c r="VKM208" s="145"/>
      <c r="VKV208" s="145"/>
      <c r="VLB208" s="145"/>
      <c r="VLE208" s="145"/>
      <c r="VLH208" s="145"/>
      <c r="VLK208" s="145"/>
      <c r="VLQ208" s="145"/>
      <c r="VLT208" s="145"/>
      <c r="VLZ208" s="145"/>
      <c r="VMB208" s="145"/>
      <c r="VMC208" s="145"/>
      <c r="VME208" s="145"/>
      <c r="VMH208" s="145"/>
      <c r="VMK208" s="145"/>
      <c r="VMN208" s="145"/>
      <c r="VMV208" s="145"/>
      <c r="VNA208" s="145"/>
      <c r="VNJ208" s="145"/>
      <c r="VNM208" s="145"/>
      <c r="VNU208" s="145"/>
      <c r="VOQ208" s="145"/>
      <c r="VOR208" s="145"/>
      <c r="VOS208" s="145"/>
      <c r="VOT208" s="145"/>
      <c r="VOU208" s="145"/>
      <c r="VOV208" s="145"/>
      <c r="VPN208" s="145"/>
      <c r="VPO208" s="145"/>
      <c r="VPR208" s="145"/>
      <c r="VPU208" s="145"/>
      <c r="VPW208" s="145"/>
      <c r="VPY208" s="145"/>
      <c r="VQB208" s="145"/>
      <c r="VQE208" s="145"/>
      <c r="VQH208" s="145"/>
      <c r="VQK208" s="145"/>
      <c r="VQN208" s="145"/>
      <c r="VQQ208" s="145"/>
      <c r="VQT208" s="145"/>
      <c r="VQW208" s="145"/>
      <c r="VQY208" s="145"/>
      <c r="VRL208" s="145"/>
      <c r="VRM208" s="145"/>
      <c r="VRN208" s="145"/>
      <c r="VRO208" s="145"/>
      <c r="VRP208" s="145"/>
      <c r="VRQ208" s="145"/>
      <c r="VRR208" s="145"/>
      <c r="VRS208" s="145"/>
      <c r="VRT208" s="145"/>
      <c r="VRU208" s="145"/>
      <c r="VRV208" s="145"/>
      <c r="VRW208" s="145"/>
      <c r="VRX208" s="145"/>
      <c r="VRY208" s="145"/>
      <c r="VSC208" s="145"/>
      <c r="VSE208" s="145"/>
      <c r="VSF208" s="145"/>
      <c r="VSG208" s="145"/>
      <c r="VSH208" s="145"/>
      <c r="VSK208" s="145"/>
      <c r="VSM208" s="145"/>
      <c r="VSN208" s="145"/>
      <c r="VSO208" s="145"/>
      <c r="VSP208" s="145"/>
      <c r="VSQ208" s="145"/>
      <c r="VSR208" s="145"/>
      <c r="VSS208" s="145"/>
      <c r="VST208" s="145"/>
      <c r="VSU208" s="145"/>
      <c r="VSV208" s="145"/>
      <c r="VSW208" s="145"/>
      <c r="VSX208" s="145"/>
      <c r="VSY208" s="145"/>
      <c r="VTB208" s="145"/>
      <c r="VTE208" s="145"/>
      <c r="VTH208" s="145"/>
      <c r="VTK208" s="145"/>
      <c r="VTN208" s="145"/>
      <c r="VTZ208" s="145"/>
      <c r="VUC208" s="145"/>
      <c r="VUF208" s="145"/>
      <c r="VUI208" s="145"/>
      <c r="VUR208" s="145"/>
      <c r="VUX208" s="145"/>
      <c r="VVA208" s="145"/>
      <c r="VVD208" s="145"/>
      <c r="VVG208" s="145"/>
      <c r="VVM208" s="145"/>
      <c r="VVP208" s="145"/>
      <c r="VVV208" s="145"/>
      <c r="VVX208" s="145"/>
      <c r="VVY208" s="145"/>
      <c r="VWA208" s="145"/>
      <c r="VWD208" s="145"/>
      <c r="VWG208" s="145"/>
      <c r="VWJ208" s="145"/>
      <c r="VWR208" s="145"/>
      <c r="VWW208" s="145"/>
      <c r="VXF208" s="145"/>
      <c r="VXI208" s="145"/>
      <c r="VXQ208" s="145"/>
      <c r="VYM208" s="145"/>
      <c r="VYN208" s="145"/>
      <c r="VYO208" s="145"/>
      <c r="VYP208" s="145"/>
      <c r="VYQ208" s="145"/>
      <c r="VYR208" s="145"/>
      <c r="VZJ208" s="145"/>
      <c r="VZK208" s="145"/>
      <c r="VZN208" s="145"/>
      <c r="VZQ208" s="145"/>
      <c r="VZS208" s="145"/>
      <c r="VZU208" s="145"/>
      <c r="VZX208" s="145"/>
      <c r="WAA208" s="145"/>
      <c r="WAD208" s="145"/>
      <c r="WAG208" s="145"/>
      <c r="WAJ208" s="145"/>
      <c r="WAM208" s="145"/>
      <c r="WAP208" s="145"/>
      <c r="WAS208" s="145"/>
      <c r="WAU208" s="145"/>
      <c r="WBH208" s="145"/>
      <c r="WBI208" s="145"/>
      <c r="WBJ208" s="145"/>
      <c r="WBK208" s="145"/>
      <c r="WBL208" s="145"/>
      <c r="WBM208" s="145"/>
      <c r="WBN208" s="145"/>
      <c r="WBO208" s="145"/>
      <c r="WBP208" s="145"/>
      <c r="WBQ208" s="145"/>
      <c r="WBR208" s="145"/>
      <c r="WBS208" s="145"/>
      <c r="WBT208" s="145"/>
      <c r="WBU208" s="145"/>
      <c r="WBY208" s="145"/>
      <c r="WCA208" s="145"/>
      <c r="WCB208" s="145"/>
      <c r="WCC208" s="145"/>
      <c r="WCD208" s="145"/>
      <c r="WCG208" s="145"/>
      <c r="WCI208" s="145"/>
      <c r="WCJ208" s="145"/>
      <c r="WCK208" s="145"/>
      <c r="WCL208" s="145"/>
      <c r="WCM208" s="145"/>
      <c r="WCN208" s="145"/>
      <c r="WCO208" s="145"/>
      <c r="WCP208" s="145"/>
      <c r="WCQ208" s="145"/>
      <c r="WCR208" s="145"/>
      <c r="WCS208" s="145"/>
      <c r="WCT208" s="145"/>
      <c r="WCU208" s="145"/>
      <c r="WCX208" s="145"/>
      <c r="WDA208" s="145"/>
      <c r="WDD208" s="145"/>
      <c r="WDG208" s="145"/>
      <c r="WDJ208" s="145"/>
      <c r="WDV208" s="145"/>
      <c r="WDY208" s="145"/>
      <c r="WEB208" s="145"/>
      <c r="WEE208" s="145"/>
      <c r="WEN208" s="145"/>
      <c r="WET208" s="145"/>
      <c r="WEW208" s="145"/>
      <c r="WEZ208" s="145"/>
      <c r="WFC208" s="145"/>
      <c r="WFI208" s="145"/>
      <c r="WFL208" s="145"/>
      <c r="WFR208" s="145"/>
      <c r="WFT208" s="145"/>
      <c r="WFU208" s="145"/>
      <c r="WFW208" s="145"/>
      <c r="WFZ208" s="145"/>
      <c r="WGC208" s="145"/>
      <c r="WGF208" s="145"/>
      <c r="WGN208" s="145"/>
      <c r="WGS208" s="145"/>
      <c r="WHB208" s="145"/>
      <c r="WHE208" s="145"/>
      <c r="WHM208" s="145"/>
      <c r="WII208" s="145"/>
      <c r="WIJ208" s="145"/>
      <c r="WIK208" s="145"/>
      <c r="WIL208" s="145"/>
      <c r="WIM208" s="145"/>
      <c r="WIN208" s="145"/>
      <c r="WJF208" s="145"/>
      <c r="WJG208" s="145"/>
      <c r="WJJ208" s="145"/>
      <c r="WJM208" s="145"/>
      <c r="WJO208" s="145"/>
      <c r="WJQ208" s="145"/>
      <c r="WJT208" s="145"/>
      <c r="WJW208" s="145"/>
      <c r="WJZ208" s="145"/>
      <c r="WKC208" s="145"/>
      <c r="WKF208" s="145"/>
      <c r="WKI208" s="145"/>
      <c r="WKL208" s="145"/>
      <c r="WKO208" s="145"/>
      <c r="WKQ208" s="145"/>
      <c r="WLD208" s="145"/>
      <c r="WLE208" s="145"/>
      <c r="WLF208" s="145"/>
      <c r="WLG208" s="145"/>
      <c r="WLH208" s="145"/>
      <c r="WLI208" s="145"/>
      <c r="WLJ208" s="145"/>
      <c r="WLK208" s="145"/>
      <c r="WLL208" s="145"/>
      <c r="WLM208" s="145"/>
      <c r="WLN208" s="145"/>
      <c r="WLO208" s="145"/>
      <c r="WLP208" s="145"/>
      <c r="WLQ208" s="145"/>
      <c r="WLU208" s="145"/>
      <c r="WLW208" s="145"/>
      <c r="WLX208" s="145"/>
      <c r="WLY208" s="145"/>
      <c r="WLZ208" s="145"/>
      <c r="WMC208" s="145"/>
      <c r="WME208" s="145"/>
      <c r="WMF208" s="145"/>
      <c r="WMG208" s="145"/>
      <c r="WMH208" s="145"/>
      <c r="WMI208" s="145"/>
      <c r="WMJ208" s="145"/>
      <c r="WMK208" s="145"/>
      <c r="WML208" s="145"/>
      <c r="WMM208" s="145"/>
      <c r="WMN208" s="145"/>
      <c r="WMO208" s="145"/>
      <c r="WMP208" s="145"/>
      <c r="WMQ208" s="145"/>
      <c r="WMT208" s="145"/>
      <c r="WMW208" s="145"/>
      <c r="WMZ208" s="145"/>
      <c r="WNC208" s="145"/>
      <c r="WNF208" s="145"/>
      <c r="WNR208" s="145"/>
      <c r="WNU208" s="145"/>
      <c r="WNX208" s="145"/>
      <c r="WOA208" s="145"/>
      <c r="WOJ208" s="145"/>
      <c r="WOP208" s="145"/>
      <c r="WOS208" s="145"/>
      <c r="WOV208" s="145"/>
      <c r="WOY208" s="145"/>
      <c r="WPE208" s="145"/>
      <c r="WPH208" s="145"/>
      <c r="WPN208" s="145"/>
      <c r="WPP208" s="145"/>
      <c r="WPQ208" s="145"/>
      <c r="WPS208" s="145"/>
      <c r="WPV208" s="145"/>
      <c r="WPY208" s="145"/>
      <c r="WQB208" s="145"/>
      <c r="WQJ208" s="145"/>
      <c r="WQO208" s="145"/>
      <c r="WQX208" s="145"/>
      <c r="WRA208" s="145"/>
      <c r="WRI208" s="145"/>
      <c r="WSE208" s="145"/>
      <c r="WSF208" s="145"/>
      <c r="WSG208" s="145"/>
      <c r="WSH208" s="145"/>
      <c r="WSI208" s="145"/>
      <c r="WSJ208" s="145"/>
      <c r="WTB208" s="145"/>
      <c r="WTC208" s="145"/>
      <c r="WTF208" s="145"/>
      <c r="WTI208" s="145"/>
      <c r="WTK208" s="145"/>
      <c r="WTM208" s="145"/>
      <c r="WTP208" s="145"/>
      <c r="WTS208" s="145"/>
      <c r="WTV208" s="145"/>
      <c r="WTY208" s="145"/>
      <c r="WUB208" s="145"/>
      <c r="WUE208" s="145"/>
      <c r="WUH208" s="145"/>
      <c r="WUK208" s="145"/>
      <c r="WUM208" s="145"/>
      <c r="WUZ208" s="145"/>
      <c r="WVA208" s="145"/>
      <c r="WVB208" s="145"/>
      <c r="WVC208" s="145"/>
      <c r="WVD208" s="145"/>
      <c r="WVE208" s="145"/>
      <c r="WVF208" s="145"/>
      <c r="WVG208" s="145"/>
      <c r="WVH208" s="145"/>
      <c r="WVI208" s="145"/>
      <c r="WVJ208" s="145"/>
      <c r="WVK208" s="145"/>
      <c r="WVL208" s="145"/>
      <c r="WVM208" s="145"/>
      <c r="WVN208" s="145"/>
      <c r="WVO208" s="145"/>
      <c r="WVP208" s="145"/>
      <c r="WVQ208" s="145"/>
      <c r="WVR208" s="145"/>
      <c r="WVS208" s="145"/>
      <c r="WVT208" s="145"/>
      <c r="WVU208" s="145"/>
      <c r="WVV208" s="145"/>
      <c r="WVW208" s="145"/>
      <c r="WVX208" s="145"/>
      <c r="WVY208" s="145"/>
      <c r="WVZ208" s="145"/>
      <c r="WWA208" s="145"/>
      <c r="WWB208" s="145"/>
      <c r="WWC208" s="145"/>
      <c r="WWD208" s="145"/>
      <c r="WWE208" s="145"/>
      <c r="WWF208" s="145"/>
      <c r="WWG208" s="145"/>
      <c r="WWH208" s="145"/>
      <c r="WWI208" s="145"/>
      <c r="WWJ208" s="145"/>
      <c r="WWK208" s="145"/>
      <c r="WWL208" s="145"/>
      <c r="WWM208" s="145"/>
      <c r="WWN208" s="145"/>
      <c r="WWO208" s="145"/>
      <c r="WWP208" s="145"/>
      <c r="WWQ208" s="145"/>
      <c r="WWR208" s="145"/>
      <c r="WWS208" s="145"/>
      <c r="WWT208" s="145"/>
      <c r="WWU208" s="145"/>
      <c r="WWV208" s="145"/>
      <c r="WWW208" s="145"/>
      <c r="WWX208" s="145"/>
      <c r="WWY208" s="145"/>
      <c r="WWZ208" s="145"/>
      <c r="WXA208" s="145"/>
      <c r="WXB208" s="145"/>
      <c r="WXC208" s="145"/>
      <c r="WXD208" s="145"/>
      <c r="WXE208" s="145"/>
      <c r="WXF208" s="145"/>
      <c r="WXG208" s="145"/>
      <c r="WXH208" s="145"/>
      <c r="WXI208" s="145"/>
      <c r="WXJ208" s="145"/>
      <c r="WXK208" s="145"/>
      <c r="WXL208" s="145"/>
      <c r="WXM208" s="145"/>
      <c r="WXN208" s="145"/>
      <c r="WXO208" s="145"/>
      <c r="WXP208" s="145"/>
      <c r="WXQ208" s="145"/>
      <c r="WXR208" s="145"/>
      <c r="WXS208" s="145"/>
      <c r="WXT208" s="145"/>
      <c r="WXU208" s="145"/>
      <c r="WXV208" s="145"/>
      <c r="WXW208" s="145"/>
      <c r="WXX208" s="145"/>
      <c r="WXY208" s="145"/>
      <c r="WXZ208" s="145"/>
      <c r="WYA208" s="145"/>
      <c r="WYB208" s="145"/>
      <c r="WYC208" s="145"/>
      <c r="WYD208" s="145"/>
      <c r="WYE208" s="145"/>
      <c r="WYF208" s="145"/>
      <c r="WYG208" s="145"/>
      <c r="WYH208" s="145"/>
      <c r="WYI208" s="145"/>
      <c r="WYJ208" s="145"/>
      <c r="WYK208" s="145"/>
      <c r="WYL208" s="145"/>
      <c r="WYM208" s="145"/>
      <c r="WYN208" s="145"/>
      <c r="WYO208" s="145"/>
      <c r="WYP208" s="145"/>
      <c r="WYQ208" s="145"/>
      <c r="WYR208" s="145"/>
      <c r="WYS208" s="145"/>
      <c r="WYT208" s="145"/>
      <c r="WYU208" s="145"/>
      <c r="WYV208" s="145"/>
      <c r="WYW208" s="145"/>
      <c r="WYX208" s="145"/>
      <c r="WYY208" s="145"/>
      <c r="WYZ208" s="145"/>
      <c r="WZA208" s="145"/>
      <c r="WZB208" s="145"/>
      <c r="WZC208" s="145"/>
      <c r="WZD208" s="145"/>
      <c r="WZE208" s="145"/>
      <c r="WZF208" s="145"/>
      <c r="WZG208" s="145"/>
      <c r="WZH208" s="145"/>
      <c r="WZI208" s="145"/>
      <c r="WZJ208" s="145"/>
      <c r="WZK208" s="145"/>
      <c r="WZL208" s="145"/>
      <c r="WZM208" s="145"/>
      <c r="WZN208" s="145"/>
      <c r="WZO208" s="145"/>
      <c r="WZP208" s="145"/>
      <c r="WZQ208" s="145"/>
      <c r="WZR208" s="145"/>
      <c r="WZS208" s="145"/>
      <c r="WZT208" s="145"/>
      <c r="WZU208" s="145"/>
      <c r="WZV208" s="145"/>
      <c r="WZW208" s="145"/>
      <c r="WZX208" s="145"/>
      <c r="WZY208" s="145"/>
      <c r="WZZ208" s="145"/>
      <c r="XAA208" s="145"/>
      <c r="XAB208" s="145"/>
      <c r="XAC208" s="145"/>
      <c r="XAD208" s="145"/>
      <c r="XAE208" s="145"/>
      <c r="XAF208" s="145"/>
      <c r="XAG208" s="145"/>
      <c r="XAH208" s="145"/>
      <c r="XAI208" s="145"/>
      <c r="XAJ208" s="145"/>
      <c r="XAK208" s="145"/>
      <c r="XAL208" s="145"/>
      <c r="XAM208" s="145"/>
      <c r="XAN208" s="145"/>
      <c r="XAO208" s="145"/>
      <c r="XAP208" s="145"/>
      <c r="XAQ208" s="145"/>
      <c r="XAR208" s="145"/>
      <c r="XAS208" s="145"/>
      <c r="XAT208" s="145"/>
      <c r="XAU208" s="145"/>
      <c r="XAV208" s="145"/>
      <c r="XAW208" s="145"/>
      <c r="XAX208" s="145"/>
      <c r="XAY208" s="145"/>
      <c r="XAZ208" s="145"/>
      <c r="XBA208" s="145"/>
      <c r="XBB208" s="145"/>
      <c r="XBC208" s="145"/>
      <c r="XBD208" s="145"/>
      <c r="XBE208" s="145"/>
      <c r="XBF208" s="145"/>
      <c r="XBG208" s="145"/>
      <c r="XBH208" s="145"/>
      <c r="XBI208" s="145"/>
      <c r="XBJ208" s="145"/>
      <c r="XBK208" s="145"/>
      <c r="XBL208" s="145"/>
      <c r="XBM208" s="145"/>
      <c r="XBN208" s="145"/>
      <c r="XBO208" s="145"/>
      <c r="XBP208" s="145"/>
      <c r="XBQ208" s="145"/>
      <c r="XBR208" s="145"/>
      <c r="XBS208" s="145"/>
      <c r="XBT208" s="145"/>
      <c r="XBU208" s="145"/>
      <c r="XBV208" s="145"/>
      <c r="XBW208" s="145"/>
      <c r="XBX208" s="145"/>
      <c r="XBY208" s="145"/>
      <c r="XBZ208" s="145"/>
      <c r="XCA208" s="145"/>
      <c r="XCB208" s="145"/>
      <c r="XCC208" s="145"/>
      <c r="XCD208" s="145"/>
      <c r="XCE208" s="145"/>
      <c r="XCF208" s="145"/>
      <c r="XCG208" s="145"/>
      <c r="XCH208" s="145"/>
      <c r="XCI208" s="145"/>
      <c r="XCJ208" s="145"/>
      <c r="XCK208" s="145"/>
      <c r="XCL208" s="145"/>
      <c r="XCM208" s="145"/>
      <c r="XCN208" s="145"/>
      <c r="XCO208" s="145"/>
      <c r="XCP208" s="145"/>
      <c r="XCQ208" s="145"/>
      <c r="XCR208" s="145"/>
      <c r="XCS208" s="145"/>
      <c r="XCT208" s="145"/>
      <c r="XCU208" s="145"/>
      <c r="XCV208" s="145"/>
      <c r="XCW208" s="145"/>
      <c r="XCX208" s="145"/>
      <c r="XCY208" s="145"/>
      <c r="XCZ208" s="145"/>
      <c r="XDA208" s="145"/>
      <c r="XDB208" s="145"/>
      <c r="XDC208" s="145"/>
      <c r="XDD208" s="145"/>
      <c r="XDE208" s="145"/>
      <c r="XDF208" s="145"/>
      <c r="XDG208" s="145"/>
      <c r="XDH208" s="145"/>
      <c r="XDI208" s="145"/>
      <c r="XDJ208" s="145"/>
      <c r="XDK208" s="145"/>
      <c r="XDL208" s="145"/>
      <c r="XDM208" s="145"/>
      <c r="XDN208" s="145"/>
      <c r="XDO208" s="145"/>
      <c r="XDP208" s="145"/>
      <c r="XDQ208" s="145"/>
      <c r="XDR208" s="145"/>
      <c r="XDS208" s="145"/>
      <c r="XDT208" s="145"/>
      <c r="XDU208" s="145"/>
      <c r="XDV208" s="145"/>
      <c r="XDW208" s="145"/>
      <c r="XDX208" s="145"/>
      <c r="XDY208" s="145"/>
      <c r="XDZ208" s="145"/>
      <c r="XEA208" s="145"/>
      <c r="XEB208" s="145"/>
      <c r="XEC208" s="145"/>
      <c r="XED208" s="145"/>
      <c r="XEE208" s="145"/>
      <c r="XEF208" s="145"/>
      <c r="XEG208" s="145"/>
      <c r="XEH208" s="145"/>
      <c r="XEI208" s="145"/>
      <c r="XEJ208" s="145"/>
      <c r="XEK208" s="145"/>
      <c r="XEL208" s="145"/>
      <c r="XEM208" s="145"/>
      <c r="XEN208" s="145"/>
      <c r="XEO208" s="145"/>
      <c r="XEP208" s="145"/>
      <c r="XEQ208" s="145"/>
      <c r="XER208" s="145"/>
      <c r="XES208" s="145"/>
      <c r="XET208" s="145"/>
      <c r="XEU208" s="145"/>
      <c r="XEV208" s="145"/>
      <c r="XEW208" s="145"/>
      <c r="XEX208" s="145"/>
      <c r="XEY208" s="145"/>
      <c r="XEZ208" s="145"/>
      <c r="XFA208" s="145"/>
      <c r="XFB208" s="145"/>
      <c r="XFC208" s="145"/>
      <c r="XFD208" s="145"/>
    </row>
    <row r="209" spans="1:16384" s="45" customFormat="1" ht="22.7" customHeight="1">
      <c r="A209" s="148" t="s">
        <v>43</v>
      </c>
      <c r="B209" s="44" t="s">
        <v>329</v>
      </c>
      <c r="C209" s="177">
        <v>60</v>
      </c>
      <c r="D209" s="143">
        <f>IFERROR(VLOOKUP(A209,'23.12'!A209:C501,3,),)</f>
        <v>15000</v>
      </c>
      <c r="E209" s="144">
        <f t="shared" si="4"/>
        <v>900000</v>
      </c>
      <c r="I209" s="145"/>
      <c r="K209" s="145"/>
      <c r="L209" s="145"/>
      <c r="M209" s="145"/>
      <c r="N209" s="145"/>
      <c r="Q209" s="145"/>
      <c r="S209" s="145"/>
      <c r="T209" s="145"/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/>
      <c r="AE209" s="145"/>
      <c r="AH209" s="145"/>
      <c r="AK209" s="145"/>
      <c r="AN209" s="145"/>
      <c r="AQ209" s="145"/>
      <c r="AT209" s="145"/>
      <c r="BF209" s="145"/>
      <c r="BI209" s="145"/>
      <c r="BL209" s="145"/>
      <c r="BO209" s="145"/>
      <c r="BX209" s="145"/>
      <c r="CD209" s="145"/>
      <c r="CG209" s="145"/>
      <c r="CJ209" s="145"/>
      <c r="CM209" s="145"/>
      <c r="CS209" s="145"/>
      <c r="CV209" s="145"/>
      <c r="DB209" s="145"/>
      <c r="DD209" s="145"/>
      <c r="DE209" s="145"/>
      <c r="DG209" s="145"/>
      <c r="DJ209" s="145"/>
      <c r="DM209" s="145"/>
      <c r="DP209" s="145"/>
      <c r="DX209" s="145"/>
      <c r="EC209" s="145"/>
      <c r="EL209" s="145"/>
      <c r="EO209" s="145"/>
      <c r="EW209" s="145"/>
      <c r="FS209" s="145"/>
      <c r="FT209" s="145"/>
      <c r="FU209" s="145"/>
      <c r="FV209" s="145"/>
      <c r="FW209" s="145"/>
      <c r="FX209" s="145"/>
      <c r="GP209" s="145"/>
      <c r="GQ209" s="145"/>
      <c r="GT209" s="145"/>
      <c r="GW209" s="145"/>
      <c r="GY209" s="145"/>
      <c r="HA209" s="145"/>
      <c r="HD209" s="145"/>
      <c r="HG209" s="145"/>
      <c r="HJ209" s="145"/>
      <c r="HM209" s="145"/>
      <c r="HP209" s="145"/>
      <c r="HS209" s="145"/>
      <c r="HV209" s="145"/>
      <c r="HY209" s="145"/>
      <c r="IA209" s="145"/>
      <c r="IN209" s="145"/>
      <c r="IO209" s="145"/>
      <c r="IP209" s="145"/>
      <c r="IQ209" s="145"/>
      <c r="IR209" s="145"/>
      <c r="IS209" s="145"/>
      <c r="IT209" s="145"/>
      <c r="IU209" s="145"/>
      <c r="IV209" s="145"/>
      <c r="IW209" s="145"/>
      <c r="IX209" s="145"/>
      <c r="IY209" s="145"/>
      <c r="IZ209" s="145"/>
      <c r="JA209" s="145"/>
      <c r="JE209" s="145"/>
      <c r="JG209" s="145"/>
      <c r="JH209" s="145"/>
      <c r="JI209" s="145"/>
      <c r="JJ209" s="145"/>
      <c r="JM209" s="145"/>
      <c r="JO209" s="145"/>
      <c r="JP209" s="145"/>
      <c r="JQ209" s="145"/>
      <c r="JR209" s="145"/>
      <c r="JS209" s="145"/>
      <c r="JT209" s="145"/>
      <c r="JU209" s="145"/>
      <c r="JV209" s="145"/>
      <c r="JW209" s="145"/>
      <c r="JX209" s="145"/>
      <c r="JY209" s="145"/>
      <c r="JZ209" s="145"/>
      <c r="KA209" s="145"/>
      <c r="KD209" s="145"/>
      <c r="KG209" s="145"/>
      <c r="KJ209" s="145"/>
      <c r="KM209" s="145"/>
      <c r="KP209" s="145"/>
      <c r="LB209" s="145"/>
      <c r="LE209" s="145"/>
      <c r="LH209" s="145"/>
      <c r="LK209" s="145"/>
      <c r="LT209" s="145"/>
      <c r="LZ209" s="145"/>
      <c r="MC209" s="145"/>
      <c r="MF209" s="145"/>
      <c r="MI209" s="145"/>
      <c r="MO209" s="145"/>
      <c r="MR209" s="145"/>
      <c r="MX209" s="145"/>
      <c r="MZ209" s="145"/>
      <c r="NA209" s="145"/>
      <c r="NC209" s="145"/>
      <c r="NF209" s="145"/>
      <c r="NI209" s="145"/>
      <c r="NL209" s="145"/>
      <c r="NT209" s="145"/>
      <c r="NY209" s="145"/>
      <c r="OH209" s="145"/>
      <c r="OK209" s="145"/>
      <c r="OS209" s="145"/>
      <c r="PO209" s="145"/>
      <c r="PP209" s="145"/>
      <c r="PQ209" s="145"/>
      <c r="PR209" s="145"/>
      <c r="PS209" s="145"/>
      <c r="PT209" s="145"/>
      <c r="QL209" s="145"/>
      <c r="QM209" s="145"/>
      <c r="QP209" s="145"/>
      <c r="QS209" s="145"/>
      <c r="QU209" s="145"/>
      <c r="QW209" s="145"/>
      <c r="QZ209" s="145"/>
      <c r="RC209" s="145"/>
      <c r="RF209" s="145"/>
      <c r="RI209" s="145"/>
      <c r="RL209" s="145"/>
      <c r="RO209" s="145"/>
      <c r="RR209" s="145"/>
      <c r="RU209" s="145"/>
      <c r="RW209" s="145"/>
      <c r="SJ209" s="145"/>
      <c r="SK209" s="145"/>
      <c r="SL209" s="145"/>
      <c r="SM209" s="145"/>
      <c r="SN209" s="145"/>
      <c r="SO209" s="145"/>
      <c r="SP209" s="145"/>
      <c r="SQ209" s="145"/>
      <c r="SR209" s="145"/>
      <c r="SS209" s="145"/>
      <c r="ST209" s="145"/>
      <c r="SU209" s="145"/>
      <c r="SV209" s="145"/>
      <c r="SW209" s="145"/>
      <c r="TA209" s="145"/>
      <c r="TC209" s="145"/>
      <c r="TD209" s="145"/>
      <c r="TE209" s="145"/>
      <c r="TF209" s="145"/>
      <c r="TI209" s="145"/>
      <c r="TK209" s="145"/>
      <c r="TL209" s="145"/>
      <c r="TM209" s="145"/>
      <c r="TN209" s="145"/>
      <c r="TO209" s="145"/>
      <c r="TP209" s="145"/>
      <c r="TQ209" s="145"/>
      <c r="TR209" s="145"/>
      <c r="TS209" s="145"/>
      <c r="TT209" s="145"/>
      <c r="TU209" s="145"/>
      <c r="TV209" s="145"/>
      <c r="TW209" s="145"/>
      <c r="TZ209" s="145"/>
      <c r="UC209" s="145"/>
      <c r="UF209" s="145"/>
      <c r="UI209" s="145"/>
      <c r="UL209" s="145"/>
      <c r="UX209" s="145"/>
      <c r="VA209" s="145"/>
      <c r="VD209" s="145"/>
      <c r="VG209" s="145"/>
      <c r="VP209" s="145"/>
      <c r="VV209" s="145"/>
      <c r="VY209" s="145"/>
      <c r="WB209" s="145"/>
      <c r="WE209" s="145"/>
      <c r="WK209" s="145"/>
      <c r="WN209" s="145"/>
      <c r="WT209" s="145"/>
      <c r="WV209" s="145"/>
      <c r="WW209" s="145"/>
      <c r="WY209" s="145"/>
      <c r="XB209" s="145"/>
      <c r="XE209" s="145"/>
      <c r="XH209" s="145"/>
      <c r="XP209" s="145"/>
      <c r="XU209" s="145"/>
      <c r="YD209" s="145"/>
      <c r="YG209" s="145"/>
      <c r="YO209" s="145"/>
      <c r="ZK209" s="145"/>
      <c r="ZL209" s="145"/>
      <c r="ZM209" s="145"/>
      <c r="ZN209" s="145"/>
      <c r="ZO209" s="145"/>
      <c r="ZP209" s="145"/>
      <c r="AAH209" s="145"/>
      <c r="AAI209" s="145"/>
      <c r="AAL209" s="145"/>
      <c r="AAO209" s="145"/>
      <c r="AAQ209" s="145"/>
      <c r="AAS209" s="145"/>
      <c r="AAV209" s="145"/>
      <c r="AAY209" s="145"/>
      <c r="ABB209" s="145"/>
      <c r="ABE209" s="145"/>
      <c r="ABH209" s="145"/>
      <c r="ABK209" s="145"/>
      <c r="ABN209" s="145"/>
      <c r="ABQ209" s="145"/>
      <c r="ABS209" s="145"/>
      <c r="ACF209" s="145"/>
      <c r="ACG209" s="145"/>
      <c r="ACH209" s="145"/>
      <c r="ACI209" s="145"/>
      <c r="ACJ209" s="145"/>
      <c r="ACK209" s="145"/>
      <c r="ACL209" s="145"/>
      <c r="ACM209" s="145"/>
      <c r="ACN209" s="145"/>
      <c r="ACO209" s="145"/>
      <c r="ACP209" s="145"/>
      <c r="ACQ209" s="145"/>
      <c r="ACR209" s="145"/>
      <c r="ACS209" s="145"/>
      <c r="ACW209" s="145"/>
      <c r="ACY209" s="145"/>
      <c r="ACZ209" s="145"/>
      <c r="ADA209" s="145"/>
      <c r="ADB209" s="145"/>
      <c r="ADE209" s="145"/>
      <c r="ADG209" s="145"/>
      <c r="ADH209" s="145"/>
      <c r="ADI209" s="145"/>
      <c r="ADJ209" s="145"/>
      <c r="ADK209" s="145"/>
      <c r="ADL209" s="145"/>
      <c r="ADM209" s="145"/>
      <c r="ADN209" s="145"/>
      <c r="ADO209" s="145"/>
      <c r="ADP209" s="145"/>
      <c r="ADQ209" s="145"/>
      <c r="ADR209" s="145"/>
      <c r="ADS209" s="145"/>
      <c r="ADV209" s="145"/>
      <c r="ADY209" s="145"/>
      <c r="AEB209" s="145"/>
      <c r="AEE209" s="145"/>
      <c r="AEH209" s="145"/>
      <c r="AET209" s="145"/>
      <c r="AEW209" s="145"/>
      <c r="AEZ209" s="145"/>
      <c r="AFC209" s="145"/>
      <c r="AFL209" s="145"/>
      <c r="AFR209" s="145"/>
      <c r="AFU209" s="145"/>
      <c r="AFX209" s="145"/>
      <c r="AGA209" s="145"/>
      <c r="AGG209" s="145"/>
      <c r="AGJ209" s="145"/>
      <c r="AGP209" s="145"/>
      <c r="AGR209" s="145"/>
      <c r="AGS209" s="145"/>
      <c r="AGU209" s="145"/>
      <c r="AGX209" s="145"/>
      <c r="AHA209" s="145"/>
      <c r="AHD209" s="145"/>
      <c r="AHL209" s="145"/>
      <c r="AHQ209" s="145"/>
      <c r="AHZ209" s="145"/>
      <c r="AIC209" s="145"/>
      <c r="AIK209" s="145"/>
      <c r="AJG209" s="145"/>
      <c r="AJH209" s="145"/>
      <c r="AJI209" s="145"/>
      <c r="AJJ209" s="145"/>
      <c r="AJK209" s="145"/>
      <c r="AJL209" s="145"/>
      <c r="AKD209" s="145"/>
      <c r="AKE209" s="145"/>
      <c r="AKH209" s="145"/>
      <c r="AKK209" s="145"/>
      <c r="AKM209" s="145"/>
      <c r="AKO209" s="145"/>
      <c r="AKR209" s="145"/>
      <c r="AKU209" s="145"/>
      <c r="AKX209" s="145"/>
      <c r="ALA209" s="145"/>
      <c r="ALD209" s="145"/>
      <c r="ALG209" s="145"/>
      <c r="ALJ209" s="145"/>
      <c r="ALM209" s="145"/>
      <c r="ALO209" s="145"/>
      <c r="AMB209" s="145"/>
      <c r="AMC209" s="145"/>
      <c r="AMD209" s="145"/>
      <c r="AME209" s="145"/>
      <c r="AMF209" s="145"/>
      <c r="AMG209" s="145"/>
      <c r="AMH209" s="145"/>
      <c r="AMI209" s="145"/>
      <c r="AMJ209" s="145"/>
      <c r="AMK209" s="145"/>
      <c r="AML209" s="145"/>
      <c r="AMM209" s="145"/>
      <c r="AMN209" s="145"/>
      <c r="AMO209" s="145"/>
      <c r="AMS209" s="145"/>
      <c r="AMU209" s="145"/>
      <c r="AMV209" s="145"/>
      <c r="AMW209" s="145"/>
      <c r="AMX209" s="145"/>
      <c r="ANA209" s="145"/>
      <c r="ANC209" s="145"/>
      <c r="AND209" s="145"/>
      <c r="ANE209" s="145"/>
      <c r="ANF209" s="145"/>
      <c r="ANG209" s="145"/>
      <c r="ANH209" s="145"/>
      <c r="ANI209" s="145"/>
      <c r="ANJ209" s="145"/>
      <c r="ANK209" s="145"/>
      <c r="ANL209" s="145"/>
      <c r="ANM209" s="145"/>
      <c r="ANN209" s="145"/>
      <c r="ANO209" s="145"/>
      <c r="ANR209" s="145"/>
      <c r="ANU209" s="145"/>
      <c r="ANX209" s="145"/>
      <c r="AOA209" s="145"/>
      <c r="AOD209" s="145"/>
      <c r="AOP209" s="145"/>
      <c r="AOS209" s="145"/>
      <c r="AOV209" s="145"/>
      <c r="AOY209" s="145"/>
      <c r="APH209" s="145"/>
      <c r="APN209" s="145"/>
      <c r="APQ209" s="145"/>
      <c r="APT209" s="145"/>
      <c r="APW209" s="145"/>
      <c r="AQC209" s="145"/>
      <c r="AQF209" s="145"/>
      <c r="AQL209" s="145"/>
      <c r="AQN209" s="145"/>
      <c r="AQO209" s="145"/>
      <c r="AQQ209" s="145"/>
      <c r="AQT209" s="145"/>
      <c r="AQW209" s="145"/>
      <c r="AQZ209" s="145"/>
      <c r="ARH209" s="145"/>
      <c r="ARM209" s="145"/>
      <c r="ARV209" s="145"/>
      <c r="ARY209" s="145"/>
      <c r="ASG209" s="145"/>
      <c r="ATC209" s="145"/>
      <c r="ATD209" s="145"/>
      <c r="ATE209" s="145"/>
      <c r="ATF209" s="145"/>
      <c r="ATG209" s="145"/>
      <c r="ATH209" s="145"/>
      <c r="ATZ209" s="145"/>
      <c r="AUA209" s="145"/>
      <c r="AUD209" s="145"/>
      <c r="AUG209" s="145"/>
      <c r="AUI209" s="145"/>
      <c r="AUK209" s="145"/>
      <c r="AUN209" s="145"/>
      <c r="AUQ209" s="145"/>
      <c r="AUT209" s="145"/>
      <c r="AUW209" s="145"/>
      <c r="AUZ209" s="145"/>
      <c r="AVC209" s="145"/>
      <c r="AVF209" s="145"/>
      <c r="AVI209" s="145"/>
      <c r="AVK209" s="145"/>
      <c r="AVX209" s="145"/>
      <c r="AVY209" s="145"/>
      <c r="AVZ209" s="145"/>
      <c r="AWA209" s="145"/>
      <c r="AWB209" s="145"/>
      <c r="AWC209" s="145"/>
      <c r="AWD209" s="145"/>
      <c r="AWE209" s="145"/>
      <c r="AWF209" s="145"/>
      <c r="AWG209" s="145"/>
      <c r="AWH209" s="145"/>
      <c r="AWI209" s="145"/>
      <c r="AWJ209" s="145"/>
      <c r="AWK209" s="145"/>
      <c r="AWO209" s="145"/>
      <c r="AWQ209" s="145"/>
      <c r="AWR209" s="145"/>
      <c r="AWS209" s="145"/>
      <c r="AWT209" s="145"/>
      <c r="AWW209" s="145"/>
      <c r="AWY209" s="145"/>
      <c r="AWZ209" s="145"/>
      <c r="AXA209" s="145"/>
      <c r="AXB209" s="145"/>
      <c r="AXC209" s="145"/>
      <c r="AXD209" s="145"/>
      <c r="AXE209" s="145"/>
      <c r="AXF209" s="145"/>
      <c r="AXG209" s="145"/>
      <c r="AXH209" s="145"/>
      <c r="AXI209" s="145"/>
      <c r="AXJ209" s="145"/>
      <c r="AXK209" s="145"/>
      <c r="AXN209" s="145"/>
      <c r="AXQ209" s="145"/>
      <c r="AXT209" s="145"/>
      <c r="AXW209" s="145"/>
      <c r="AXZ209" s="145"/>
      <c r="AYL209" s="145"/>
      <c r="AYO209" s="145"/>
      <c r="AYR209" s="145"/>
      <c r="AYU209" s="145"/>
      <c r="AZD209" s="145"/>
      <c r="AZJ209" s="145"/>
      <c r="AZM209" s="145"/>
      <c r="AZP209" s="145"/>
      <c r="AZS209" s="145"/>
      <c r="AZY209" s="145"/>
      <c r="BAB209" s="145"/>
      <c r="BAH209" s="145"/>
      <c r="BAJ209" s="145"/>
      <c r="BAK209" s="145"/>
      <c r="BAM209" s="145"/>
      <c r="BAP209" s="145"/>
      <c r="BAS209" s="145"/>
      <c r="BAV209" s="145"/>
      <c r="BBD209" s="145"/>
      <c r="BBI209" s="145"/>
      <c r="BBR209" s="145"/>
      <c r="BBU209" s="145"/>
      <c r="BCC209" s="145"/>
      <c r="BCY209" s="145"/>
      <c r="BCZ209" s="145"/>
      <c r="BDA209" s="145"/>
      <c r="BDB209" s="145"/>
      <c r="BDC209" s="145"/>
      <c r="BDD209" s="145"/>
      <c r="BDV209" s="145"/>
      <c r="BDW209" s="145"/>
      <c r="BDZ209" s="145"/>
      <c r="BEC209" s="145"/>
      <c r="BEE209" s="145"/>
      <c r="BEG209" s="145"/>
      <c r="BEJ209" s="145"/>
      <c r="BEM209" s="145"/>
      <c r="BEP209" s="145"/>
      <c r="BES209" s="145"/>
      <c r="BEV209" s="145"/>
      <c r="BEY209" s="145"/>
      <c r="BFB209" s="145"/>
      <c r="BFE209" s="145"/>
      <c r="BFG209" s="145"/>
      <c r="BFT209" s="145"/>
      <c r="BFU209" s="145"/>
      <c r="BFV209" s="145"/>
      <c r="BFW209" s="145"/>
      <c r="BFX209" s="145"/>
      <c r="BFY209" s="145"/>
      <c r="BFZ209" s="145"/>
      <c r="BGA209" s="145"/>
      <c r="BGB209" s="145"/>
      <c r="BGC209" s="145"/>
      <c r="BGD209" s="145"/>
      <c r="BGE209" s="145"/>
      <c r="BGF209" s="145"/>
      <c r="BGG209" s="145"/>
      <c r="BGK209" s="145"/>
      <c r="BGM209" s="145"/>
      <c r="BGN209" s="145"/>
      <c r="BGO209" s="145"/>
      <c r="BGP209" s="145"/>
      <c r="BGS209" s="145"/>
      <c r="BGU209" s="145"/>
      <c r="BGV209" s="145"/>
      <c r="BGW209" s="145"/>
      <c r="BGX209" s="145"/>
      <c r="BGY209" s="145"/>
      <c r="BGZ209" s="145"/>
      <c r="BHA209" s="145"/>
      <c r="BHB209" s="145"/>
      <c r="BHC209" s="145"/>
      <c r="BHD209" s="145"/>
      <c r="BHE209" s="145"/>
      <c r="BHF209" s="145"/>
      <c r="BHG209" s="145"/>
      <c r="BHJ209" s="145"/>
      <c r="BHM209" s="145"/>
      <c r="BHP209" s="145"/>
      <c r="BHS209" s="145"/>
      <c r="BHV209" s="145"/>
      <c r="BIH209" s="145"/>
      <c r="BIK209" s="145"/>
      <c r="BIN209" s="145"/>
      <c r="BIQ209" s="145"/>
      <c r="BIZ209" s="145"/>
      <c r="BJF209" s="145"/>
      <c r="BJI209" s="145"/>
      <c r="BJL209" s="145"/>
      <c r="BJO209" s="145"/>
      <c r="BJU209" s="145"/>
      <c r="BJX209" s="145"/>
      <c r="BKD209" s="145"/>
      <c r="BKF209" s="145"/>
      <c r="BKG209" s="145"/>
      <c r="BKI209" s="145"/>
      <c r="BKL209" s="145"/>
      <c r="BKO209" s="145"/>
      <c r="BKR209" s="145"/>
      <c r="BKZ209" s="145"/>
      <c r="BLE209" s="145"/>
      <c r="BLN209" s="145"/>
      <c r="BLQ209" s="145"/>
      <c r="BLY209" s="145"/>
      <c r="BMU209" s="145"/>
      <c r="BMV209" s="145"/>
      <c r="BMW209" s="145"/>
      <c r="BMX209" s="145"/>
      <c r="BMY209" s="145"/>
      <c r="BMZ209" s="145"/>
      <c r="BNR209" s="145"/>
      <c r="BNS209" s="145"/>
      <c r="BNV209" s="145"/>
      <c r="BNY209" s="145"/>
      <c r="BOA209" s="145"/>
      <c r="BOC209" s="145"/>
      <c r="BOF209" s="145"/>
      <c r="BOI209" s="145"/>
      <c r="BOL209" s="145"/>
      <c r="BOO209" s="145"/>
      <c r="BOR209" s="145"/>
      <c r="BOU209" s="145"/>
      <c r="BOX209" s="145"/>
      <c r="BPA209" s="145"/>
      <c r="BPC209" s="145"/>
      <c r="BPP209" s="145"/>
      <c r="BPQ209" s="145"/>
      <c r="BPR209" s="145"/>
      <c r="BPS209" s="145"/>
      <c r="BPT209" s="145"/>
      <c r="BPU209" s="145"/>
      <c r="BPV209" s="145"/>
      <c r="BPW209" s="145"/>
      <c r="BPX209" s="145"/>
      <c r="BPY209" s="145"/>
      <c r="BPZ209" s="145"/>
      <c r="BQA209" s="145"/>
      <c r="BQB209" s="145"/>
      <c r="BQC209" s="145"/>
      <c r="BQG209" s="145"/>
      <c r="BQI209" s="145"/>
      <c r="BQJ209" s="145"/>
      <c r="BQK209" s="145"/>
      <c r="BQL209" s="145"/>
      <c r="BQO209" s="145"/>
      <c r="BQQ209" s="145"/>
      <c r="BQR209" s="145"/>
      <c r="BQS209" s="145"/>
      <c r="BQT209" s="145"/>
      <c r="BQU209" s="145"/>
      <c r="BQV209" s="145"/>
      <c r="BQW209" s="145"/>
      <c r="BQX209" s="145"/>
      <c r="BQY209" s="145"/>
      <c r="BQZ209" s="145"/>
      <c r="BRA209" s="145"/>
      <c r="BRB209" s="145"/>
      <c r="BRC209" s="145"/>
      <c r="BRF209" s="145"/>
      <c r="BRI209" s="145"/>
      <c r="BRL209" s="145"/>
      <c r="BRO209" s="145"/>
      <c r="BRR209" s="145"/>
      <c r="BSD209" s="145"/>
      <c r="BSG209" s="145"/>
      <c r="BSJ209" s="145"/>
      <c r="BSM209" s="145"/>
      <c r="BSV209" s="145"/>
      <c r="BTB209" s="145"/>
      <c r="BTE209" s="145"/>
      <c r="BTH209" s="145"/>
      <c r="BTK209" s="145"/>
      <c r="BTQ209" s="145"/>
      <c r="BTT209" s="145"/>
      <c r="BTZ209" s="145"/>
      <c r="BUB209" s="145"/>
      <c r="BUC209" s="145"/>
      <c r="BUE209" s="145"/>
      <c r="BUH209" s="145"/>
      <c r="BUK209" s="145"/>
      <c r="BUN209" s="145"/>
      <c r="BUV209" s="145"/>
      <c r="BVA209" s="145"/>
      <c r="BVJ209" s="145"/>
      <c r="BVM209" s="145"/>
      <c r="BVU209" s="145"/>
      <c r="BWQ209" s="145"/>
      <c r="BWR209" s="145"/>
      <c r="BWS209" s="145"/>
      <c r="BWT209" s="145"/>
      <c r="BWU209" s="145"/>
      <c r="BWV209" s="145"/>
      <c r="BXN209" s="145"/>
      <c r="BXO209" s="145"/>
      <c r="BXR209" s="145"/>
      <c r="BXU209" s="145"/>
      <c r="BXW209" s="145"/>
      <c r="BXY209" s="145"/>
      <c r="BYB209" s="145"/>
      <c r="BYE209" s="145"/>
      <c r="BYH209" s="145"/>
      <c r="BYK209" s="145"/>
      <c r="BYN209" s="145"/>
      <c r="BYQ209" s="145"/>
      <c r="BYT209" s="145"/>
      <c r="BYW209" s="145"/>
      <c r="BYY209" s="145"/>
      <c r="BZL209" s="145"/>
      <c r="BZM209" s="145"/>
      <c r="BZN209" s="145"/>
      <c r="BZO209" s="145"/>
      <c r="BZP209" s="145"/>
      <c r="BZQ209" s="145"/>
      <c r="BZR209" s="145"/>
      <c r="BZS209" s="145"/>
      <c r="BZT209" s="145"/>
      <c r="BZU209" s="145"/>
      <c r="BZV209" s="145"/>
      <c r="BZW209" s="145"/>
      <c r="BZX209" s="145"/>
      <c r="BZY209" s="145"/>
      <c r="CAC209" s="145"/>
      <c r="CAE209" s="145"/>
      <c r="CAF209" s="145"/>
      <c r="CAG209" s="145"/>
      <c r="CAH209" s="145"/>
      <c r="CAK209" s="145"/>
      <c r="CAM209" s="145"/>
      <c r="CAN209" s="145"/>
      <c r="CAO209" s="145"/>
      <c r="CAP209" s="145"/>
      <c r="CAQ209" s="145"/>
      <c r="CAR209" s="145"/>
      <c r="CAS209" s="145"/>
      <c r="CAT209" s="145"/>
      <c r="CAU209" s="145"/>
      <c r="CAV209" s="145"/>
      <c r="CAW209" s="145"/>
      <c r="CAX209" s="145"/>
      <c r="CAY209" s="145"/>
      <c r="CBB209" s="145"/>
      <c r="CBE209" s="145"/>
      <c r="CBH209" s="145"/>
      <c r="CBK209" s="145"/>
      <c r="CBN209" s="145"/>
      <c r="CBZ209" s="145"/>
      <c r="CCC209" s="145"/>
      <c r="CCF209" s="145"/>
      <c r="CCI209" s="145"/>
      <c r="CCR209" s="145"/>
      <c r="CCX209" s="145"/>
      <c r="CDA209" s="145"/>
      <c r="CDD209" s="145"/>
      <c r="CDG209" s="145"/>
      <c r="CDM209" s="145"/>
      <c r="CDP209" s="145"/>
      <c r="CDV209" s="145"/>
      <c r="CDX209" s="145"/>
      <c r="CDY209" s="145"/>
      <c r="CEA209" s="145"/>
      <c r="CED209" s="145"/>
      <c r="CEG209" s="145"/>
      <c r="CEJ209" s="145"/>
      <c r="CER209" s="145"/>
      <c r="CEW209" s="145"/>
      <c r="CFF209" s="145"/>
      <c r="CFI209" s="145"/>
      <c r="CFQ209" s="145"/>
      <c r="CGM209" s="145"/>
      <c r="CGN209" s="145"/>
      <c r="CGO209" s="145"/>
      <c r="CGP209" s="145"/>
      <c r="CGQ209" s="145"/>
      <c r="CGR209" s="145"/>
      <c r="CHJ209" s="145"/>
      <c r="CHK209" s="145"/>
      <c r="CHN209" s="145"/>
      <c r="CHQ209" s="145"/>
      <c r="CHS209" s="145"/>
      <c r="CHU209" s="145"/>
      <c r="CHX209" s="145"/>
      <c r="CIA209" s="145"/>
      <c r="CID209" s="145"/>
      <c r="CIG209" s="145"/>
      <c r="CIJ209" s="145"/>
      <c r="CIM209" s="145"/>
      <c r="CIP209" s="145"/>
      <c r="CIS209" s="145"/>
      <c r="CIU209" s="145"/>
      <c r="CJH209" s="145"/>
      <c r="CJI209" s="145"/>
      <c r="CJJ209" s="145"/>
      <c r="CJK209" s="145"/>
      <c r="CJL209" s="145"/>
      <c r="CJM209" s="145"/>
      <c r="CJN209" s="145"/>
      <c r="CJO209" s="145"/>
      <c r="CJP209" s="145"/>
      <c r="CJQ209" s="145"/>
      <c r="CJR209" s="145"/>
      <c r="CJS209" s="145"/>
      <c r="CJT209" s="145"/>
      <c r="CJU209" s="145"/>
      <c r="CJY209" s="145"/>
      <c r="CKA209" s="145"/>
      <c r="CKB209" s="145"/>
      <c r="CKC209" s="145"/>
      <c r="CKD209" s="145"/>
      <c r="CKG209" s="145"/>
      <c r="CKI209" s="145"/>
      <c r="CKJ209" s="145"/>
      <c r="CKK209" s="145"/>
      <c r="CKL209" s="145"/>
      <c r="CKM209" s="145"/>
      <c r="CKN209" s="145"/>
      <c r="CKO209" s="145"/>
      <c r="CKP209" s="145"/>
      <c r="CKQ209" s="145"/>
      <c r="CKR209" s="145"/>
      <c r="CKS209" s="145"/>
      <c r="CKT209" s="145"/>
      <c r="CKU209" s="145"/>
      <c r="CKX209" s="145"/>
      <c r="CLA209" s="145"/>
      <c r="CLD209" s="145"/>
      <c r="CLG209" s="145"/>
      <c r="CLJ209" s="145"/>
      <c r="CLV209" s="145"/>
      <c r="CLY209" s="145"/>
      <c r="CMB209" s="145"/>
      <c r="CME209" s="145"/>
      <c r="CMN209" s="145"/>
      <c r="CMT209" s="145"/>
      <c r="CMW209" s="145"/>
      <c r="CMZ209" s="145"/>
      <c r="CNC209" s="145"/>
      <c r="CNI209" s="145"/>
      <c r="CNL209" s="145"/>
      <c r="CNR209" s="145"/>
      <c r="CNT209" s="145"/>
      <c r="CNU209" s="145"/>
      <c r="CNW209" s="145"/>
      <c r="CNZ209" s="145"/>
      <c r="COC209" s="145"/>
      <c r="COF209" s="145"/>
      <c r="CON209" s="145"/>
      <c r="COS209" s="145"/>
      <c r="CPB209" s="145"/>
      <c r="CPE209" s="145"/>
      <c r="CPM209" s="145"/>
      <c r="CQI209" s="145"/>
      <c r="CQJ209" s="145"/>
      <c r="CQK209" s="145"/>
      <c r="CQL209" s="145"/>
      <c r="CQM209" s="145"/>
      <c r="CQN209" s="145"/>
      <c r="CRF209" s="145"/>
      <c r="CRG209" s="145"/>
      <c r="CRJ209" s="145"/>
      <c r="CRM209" s="145"/>
      <c r="CRO209" s="145"/>
      <c r="CRQ209" s="145"/>
      <c r="CRT209" s="145"/>
      <c r="CRW209" s="145"/>
      <c r="CRZ209" s="145"/>
      <c r="CSC209" s="145"/>
      <c r="CSF209" s="145"/>
      <c r="CSI209" s="145"/>
      <c r="CSL209" s="145"/>
      <c r="CSO209" s="145"/>
      <c r="CSQ209" s="145"/>
      <c r="CTD209" s="145"/>
      <c r="CTE209" s="145"/>
      <c r="CTF209" s="145"/>
      <c r="CTG209" s="145"/>
      <c r="CTH209" s="145"/>
      <c r="CTI209" s="145"/>
      <c r="CTJ209" s="145"/>
      <c r="CTK209" s="145"/>
      <c r="CTL209" s="145"/>
      <c r="CTM209" s="145"/>
      <c r="CTN209" s="145"/>
      <c r="CTO209" s="145"/>
      <c r="CTP209" s="145"/>
      <c r="CTQ209" s="145"/>
      <c r="CTU209" s="145"/>
      <c r="CTW209" s="145"/>
      <c r="CTX209" s="145"/>
      <c r="CTY209" s="145"/>
      <c r="CTZ209" s="145"/>
      <c r="CUC209" s="145"/>
      <c r="CUE209" s="145"/>
      <c r="CUF209" s="145"/>
      <c r="CUG209" s="145"/>
      <c r="CUH209" s="145"/>
      <c r="CUI209" s="145"/>
      <c r="CUJ209" s="145"/>
      <c r="CUK209" s="145"/>
      <c r="CUL209" s="145"/>
      <c r="CUM209" s="145"/>
      <c r="CUN209" s="145"/>
      <c r="CUO209" s="145"/>
      <c r="CUP209" s="145"/>
      <c r="CUQ209" s="145"/>
      <c r="CUT209" s="145"/>
      <c r="CUW209" s="145"/>
      <c r="CUZ209" s="145"/>
      <c r="CVC209" s="145"/>
      <c r="CVF209" s="145"/>
      <c r="CVR209" s="145"/>
      <c r="CVU209" s="145"/>
      <c r="CVX209" s="145"/>
      <c r="CWA209" s="145"/>
      <c r="CWJ209" s="145"/>
      <c r="CWP209" s="145"/>
      <c r="CWS209" s="145"/>
      <c r="CWV209" s="145"/>
      <c r="CWY209" s="145"/>
      <c r="CXE209" s="145"/>
      <c r="CXH209" s="145"/>
      <c r="CXN209" s="145"/>
      <c r="CXP209" s="145"/>
      <c r="CXQ209" s="145"/>
      <c r="CXS209" s="145"/>
      <c r="CXV209" s="145"/>
      <c r="CXY209" s="145"/>
      <c r="CYB209" s="145"/>
      <c r="CYJ209" s="145"/>
      <c r="CYO209" s="145"/>
      <c r="CYX209" s="145"/>
      <c r="CZA209" s="145"/>
      <c r="CZI209" s="145"/>
      <c r="DAE209" s="145"/>
      <c r="DAF209" s="145"/>
      <c r="DAG209" s="145"/>
      <c r="DAH209" s="145"/>
      <c r="DAI209" s="145"/>
      <c r="DAJ209" s="145"/>
      <c r="DBB209" s="145"/>
      <c r="DBC209" s="145"/>
      <c r="DBF209" s="145"/>
      <c r="DBI209" s="145"/>
      <c r="DBK209" s="145"/>
      <c r="DBM209" s="145"/>
      <c r="DBP209" s="145"/>
      <c r="DBS209" s="145"/>
      <c r="DBV209" s="145"/>
      <c r="DBY209" s="145"/>
      <c r="DCB209" s="145"/>
      <c r="DCE209" s="145"/>
      <c r="DCH209" s="145"/>
      <c r="DCK209" s="145"/>
      <c r="DCM209" s="145"/>
      <c r="DCZ209" s="145"/>
      <c r="DDA209" s="145"/>
      <c r="DDB209" s="145"/>
      <c r="DDC209" s="145"/>
      <c r="DDD209" s="145"/>
      <c r="DDE209" s="145"/>
      <c r="DDF209" s="145"/>
      <c r="DDG209" s="145"/>
      <c r="DDH209" s="145"/>
      <c r="DDI209" s="145"/>
      <c r="DDJ209" s="145"/>
      <c r="DDK209" s="145"/>
      <c r="DDL209" s="145"/>
      <c r="DDM209" s="145"/>
      <c r="DDQ209" s="145"/>
      <c r="DDS209" s="145"/>
      <c r="DDT209" s="145"/>
      <c r="DDU209" s="145"/>
      <c r="DDV209" s="145"/>
      <c r="DDY209" s="145"/>
      <c r="DEA209" s="145"/>
      <c r="DEB209" s="145"/>
      <c r="DEC209" s="145"/>
      <c r="DED209" s="145"/>
      <c r="DEE209" s="145"/>
      <c r="DEF209" s="145"/>
      <c r="DEG209" s="145"/>
      <c r="DEH209" s="145"/>
      <c r="DEI209" s="145"/>
      <c r="DEJ209" s="145"/>
      <c r="DEK209" s="145"/>
      <c r="DEL209" s="145"/>
      <c r="DEM209" s="145"/>
      <c r="DEP209" s="145"/>
      <c r="DES209" s="145"/>
      <c r="DEV209" s="145"/>
      <c r="DEY209" s="145"/>
      <c r="DFB209" s="145"/>
      <c r="DFN209" s="145"/>
      <c r="DFQ209" s="145"/>
      <c r="DFT209" s="145"/>
      <c r="DFW209" s="145"/>
      <c r="DGF209" s="145"/>
      <c r="DGL209" s="145"/>
      <c r="DGO209" s="145"/>
      <c r="DGR209" s="145"/>
      <c r="DGU209" s="145"/>
      <c r="DHA209" s="145"/>
      <c r="DHD209" s="145"/>
      <c r="DHJ209" s="145"/>
      <c r="DHL209" s="145"/>
      <c r="DHM209" s="145"/>
      <c r="DHO209" s="145"/>
      <c r="DHR209" s="145"/>
      <c r="DHU209" s="145"/>
      <c r="DHX209" s="145"/>
      <c r="DIF209" s="145"/>
      <c r="DIK209" s="145"/>
      <c r="DIT209" s="145"/>
      <c r="DIW209" s="145"/>
      <c r="DJE209" s="145"/>
      <c r="DKA209" s="145"/>
      <c r="DKB209" s="145"/>
      <c r="DKC209" s="145"/>
      <c r="DKD209" s="145"/>
      <c r="DKE209" s="145"/>
      <c r="DKF209" s="145"/>
      <c r="DKX209" s="145"/>
      <c r="DKY209" s="145"/>
      <c r="DLB209" s="145"/>
      <c r="DLE209" s="145"/>
      <c r="DLG209" s="145"/>
      <c r="DLI209" s="145"/>
      <c r="DLL209" s="145"/>
      <c r="DLO209" s="145"/>
      <c r="DLR209" s="145"/>
      <c r="DLU209" s="145"/>
      <c r="DLX209" s="145"/>
      <c r="DMA209" s="145"/>
      <c r="DMD209" s="145"/>
      <c r="DMG209" s="145"/>
      <c r="DMI209" s="145"/>
      <c r="DMV209" s="145"/>
      <c r="DMW209" s="145"/>
      <c r="DMX209" s="145"/>
      <c r="DMY209" s="145"/>
      <c r="DMZ209" s="145"/>
      <c r="DNA209" s="145"/>
      <c r="DNB209" s="145"/>
      <c r="DNC209" s="145"/>
      <c r="DND209" s="145"/>
      <c r="DNE209" s="145"/>
      <c r="DNF209" s="145"/>
      <c r="DNG209" s="145"/>
      <c r="DNH209" s="145"/>
      <c r="DNI209" s="145"/>
      <c r="DNM209" s="145"/>
      <c r="DNO209" s="145"/>
      <c r="DNP209" s="145"/>
      <c r="DNQ209" s="145"/>
      <c r="DNR209" s="145"/>
      <c r="DNU209" s="145"/>
      <c r="DNW209" s="145"/>
      <c r="DNX209" s="145"/>
      <c r="DNY209" s="145"/>
      <c r="DNZ209" s="145"/>
      <c r="DOA209" s="145"/>
      <c r="DOB209" s="145"/>
      <c r="DOC209" s="145"/>
      <c r="DOD209" s="145"/>
      <c r="DOE209" s="145"/>
      <c r="DOF209" s="145"/>
      <c r="DOG209" s="145"/>
      <c r="DOH209" s="145"/>
      <c r="DOI209" s="145"/>
      <c r="DOL209" s="145"/>
      <c r="DOO209" s="145"/>
      <c r="DOR209" s="145"/>
      <c r="DOU209" s="145"/>
      <c r="DOX209" s="145"/>
      <c r="DPJ209" s="145"/>
      <c r="DPM209" s="145"/>
      <c r="DPP209" s="145"/>
      <c r="DPS209" s="145"/>
      <c r="DQB209" s="145"/>
      <c r="DQH209" s="145"/>
      <c r="DQK209" s="145"/>
      <c r="DQN209" s="145"/>
      <c r="DQQ209" s="145"/>
      <c r="DQW209" s="145"/>
      <c r="DQZ209" s="145"/>
      <c r="DRF209" s="145"/>
      <c r="DRH209" s="145"/>
      <c r="DRI209" s="145"/>
      <c r="DRK209" s="145"/>
      <c r="DRN209" s="145"/>
      <c r="DRQ209" s="145"/>
      <c r="DRT209" s="145"/>
      <c r="DSB209" s="145"/>
      <c r="DSG209" s="145"/>
      <c r="DSP209" s="145"/>
      <c r="DSS209" s="145"/>
      <c r="DTA209" s="145"/>
      <c r="DTW209" s="145"/>
      <c r="DTX209" s="145"/>
      <c r="DTY209" s="145"/>
      <c r="DTZ209" s="145"/>
      <c r="DUA209" s="145"/>
      <c r="DUB209" s="145"/>
      <c r="DUT209" s="145"/>
      <c r="DUU209" s="145"/>
      <c r="DUX209" s="145"/>
      <c r="DVA209" s="145"/>
      <c r="DVC209" s="145"/>
      <c r="DVE209" s="145"/>
      <c r="DVH209" s="145"/>
      <c r="DVK209" s="145"/>
      <c r="DVN209" s="145"/>
      <c r="DVQ209" s="145"/>
      <c r="DVT209" s="145"/>
      <c r="DVW209" s="145"/>
      <c r="DVZ209" s="145"/>
      <c r="DWC209" s="145"/>
      <c r="DWE209" s="145"/>
      <c r="DWR209" s="145"/>
      <c r="DWS209" s="145"/>
      <c r="DWT209" s="145"/>
      <c r="DWU209" s="145"/>
      <c r="DWV209" s="145"/>
      <c r="DWW209" s="145"/>
      <c r="DWX209" s="145"/>
      <c r="DWY209" s="145"/>
      <c r="DWZ209" s="145"/>
      <c r="DXA209" s="145"/>
      <c r="DXB209" s="145"/>
      <c r="DXC209" s="145"/>
      <c r="DXD209" s="145"/>
      <c r="DXE209" s="145"/>
      <c r="DXI209" s="145"/>
      <c r="DXK209" s="145"/>
      <c r="DXL209" s="145"/>
      <c r="DXM209" s="145"/>
      <c r="DXN209" s="145"/>
      <c r="DXQ209" s="145"/>
      <c r="DXS209" s="145"/>
      <c r="DXT209" s="145"/>
      <c r="DXU209" s="145"/>
      <c r="DXV209" s="145"/>
      <c r="DXW209" s="145"/>
      <c r="DXX209" s="145"/>
      <c r="DXY209" s="145"/>
      <c r="DXZ209" s="145"/>
      <c r="DYA209" s="145"/>
      <c r="DYB209" s="145"/>
      <c r="DYC209" s="145"/>
      <c r="DYD209" s="145"/>
      <c r="DYE209" s="145"/>
      <c r="DYH209" s="145"/>
      <c r="DYK209" s="145"/>
      <c r="DYN209" s="145"/>
      <c r="DYQ209" s="145"/>
      <c r="DYT209" s="145"/>
      <c r="DZF209" s="145"/>
      <c r="DZI209" s="145"/>
      <c r="DZL209" s="145"/>
      <c r="DZO209" s="145"/>
      <c r="DZX209" s="145"/>
      <c r="EAD209" s="145"/>
      <c r="EAG209" s="145"/>
      <c r="EAJ209" s="145"/>
      <c r="EAM209" s="145"/>
      <c r="EAS209" s="145"/>
      <c r="EAV209" s="145"/>
      <c r="EBB209" s="145"/>
      <c r="EBD209" s="145"/>
      <c r="EBE209" s="145"/>
      <c r="EBG209" s="145"/>
      <c r="EBJ209" s="145"/>
      <c r="EBM209" s="145"/>
      <c r="EBP209" s="145"/>
      <c r="EBX209" s="145"/>
      <c r="ECC209" s="145"/>
      <c r="ECL209" s="145"/>
      <c r="ECO209" s="145"/>
      <c r="ECW209" s="145"/>
      <c r="EDS209" s="145"/>
      <c r="EDT209" s="145"/>
      <c r="EDU209" s="145"/>
      <c r="EDV209" s="145"/>
      <c r="EDW209" s="145"/>
      <c r="EDX209" s="145"/>
      <c r="EEP209" s="145"/>
      <c r="EEQ209" s="145"/>
      <c r="EET209" s="145"/>
      <c r="EEW209" s="145"/>
      <c r="EEY209" s="145"/>
      <c r="EFA209" s="145"/>
      <c r="EFD209" s="145"/>
      <c r="EFG209" s="145"/>
      <c r="EFJ209" s="145"/>
      <c r="EFM209" s="145"/>
      <c r="EFP209" s="145"/>
      <c r="EFS209" s="145"/>
      <c r="EFV209" s="145"/>
      <c r="EFY209" s="145"/>
      <c r="EGA209" s="145"/>
      <c r="EGN209" s="145"/>
      <c r="EGO209" s="145"/>
      <c r="EGP209" s="145"/>
      <c r="EGQ209" s="145"/>
      <c r="EGR209" s="145"/>
      <c r="EGS209" s="145"/>
      <c r="EGT209" s="145"/>
      <c r="EGU209" s="145"/>
      <c r="EGV209" s="145"/>
      <c r="EGW209" s="145"/>
      <c r="EGX209" s="145"/>
      <c r="EGY209" s="145"/>
      <c r="EGZ209" s="145"/>
      <c r="EHA209" s="145"/>
      <c r="EHE209" s="145"/>
      <c r="EHG209" s="145"/>
      <c r="EHH209" s="145"/>
      <c r="EHI209" s="145"/>
      <c r="EHJ209" s="145"/>
      <c r="EHM209" s="145"/>
      <c r="EHO209" s="145"/>
      <c r="EHP209" s="145"/>
      <c r="EHQ209" s="145"/>
      <c r="EHR209" s="145"/>
      <c r="EHS209" s="145"/>
      <c r="EHT209" s="145"/>
      <c r="EHU209" s="145"/>
      <c r="EHV209" s="145"/>
      <c r="EHW209" s="145"/>
      <c r="EHX209" s="145"/>
      <c r="EHY209" s="145"/>
      <c r="EHZ209" s="145"/>
      <c r="EIA209" s="145"/>
      <c r="EID209" s="145"/>
      <c r="EIG209" s="145"/>
      <c r="EIJ209" s="145"/>
      <c r="EIM209" s="145"/>
      <c r="EIP209" s="145"/>
      <c r="EJB209" s="145"/>
      <c r="EJE209" s="145"/>
      <c r="EJH209" s="145"/>
      <c r="EJK209" s="145"/>
      <c r="EJT209" s="145"/>
      <c r="EJZ209" s="145"/>
      <c r="EKC209" s="145"/>
      <c r="EKF209" s="145"/>
      <c r="EKI209" s="145"/>
      <c r="EKO209" s="145"/>
      <c r="EKR209" s="145"/>
      <c r="EKX209" s="145"/>
      <c r="EKZ209" s="145"/>
      <c r="ELA209" s="145"/>
      <c r="ELC209" s="145"/>
      <c r="ELF209" s="145"/>
      <c r="ELI209" s="145"/>
      <c r="ELL209" s="145"/>
      <c r="ELT209" s="145"/>
      <c r="ELY209" s="145"/>
      <c r="EMH209" s="145"/>
      <c r="EMK209" s="145"/>
      <c r="EMS209" s="145"/>
      <c r="ENO209" s="145"/>
      <c r="ENP209" s="145"/>
      <c r="ENQ209" s="145"/>
      <c r="ENR209" s="145"/>
      <c r="ENS209" s="145"/>
      <c r="ENT209" s="145"/>
      <c r="EOL209" s="145"/>
      <c r="EOM209" s="145"/>
      <c r="EOP209" s="145"/>
      <c r="EOS209" s="145"/>
      <c r="EOU209" s="145"/>
      <c r="EOW209" s="145"/>
      <c r="EOZ209" s="145"/>
      <c r="EPC209" s="145"/>
      <c r="EPF209" s="145"/>
      <c r="EPI209" s="145"/>
      <c r="EPL209" s="145"/>
      <c r="EPO209" s="145"/>
      <c r="EPR209" s="145"/>
      <c r="EPU209" s="145"/>
      <c r="EPW209" s="145"/>
      <c r="EQJ209" s="145"/>
      <c r="EQK209" s="145"/>
      <c r="EQL209" s="145"/>
      <c r="EQM209" s="145"/>
      <c r="EQN209" s="145"/>
      <c r="EQO209" s="145"/>
      <c r="EQP209" s="145"/>
      <c r="EQQ209" s="145"/>
      <c r="EQR209" s="145"/>
      <c r="EQS209" s="145"/>
      <c r="EQT209" s="145"/>
      <c r="EQU209" s="145"/>
      <c r="EQV209" s="145"/>
      <c r="EQW209" s="145"/>
      <c r="ERA209" s="145"/>
      <c r="ERC209" s="145"/>
      <c r="ERD209" s="145"/>
      <c r="ERE209" s="145"/>
      <c r="ERF209" s="145"/>
      <c r="ERI209" s="145"/>
      <c r="ERK209" s="145"/>
      <c r="ERL209" s="145"/>
      <c r="ERM209" s="145"/>
      <c r="ERN209" s="145"/>
      <c r="ERO209" s="145"/>
      <c r="ERP209" s="145"/>
      <c r="ERQ209" s="145"/>
      <c r="ERR209" s="145"/>
      <c r="ERS209" s="145"/>
      <c r="ERT209" s="145"/>
      <c r="ERU209" s="145"/>
      <c r="ERV209" s="145"/>
      <c r="ERW209" s="145"/>
      <c r="ERZ209" s="145"/>
      <c r="ESC209" s="145"/>
      <c r="ESF209" s="145"/>
      <c r="ESI209" s="145"/>
      <c r="ESL209" s="145"/>
      <c r="ESX209" s="145"/>
      <c r="ETA209" s="145"/>
      <c r="ETD209" s="145"/>
      <c r="ETG209" s="145"/>
      <c r="ETP209" s="145"/>
      <c r="ETV209" s="145"/>
      <c r="ETY209" s="145"/>
      <c r="EUB209" s="145"/>
      <c r="EUE209" s="145"/>
      <c r="EUK209" s="145"/>
      <c r="EUN209" s="145"/>
      <c r="EUT209" s="145"/>
      <c r="EUV209" s="145"/>
      <c r="EUW209" s="145"/>
      <c r="EUY209" s="145"/>
      <c r="EVB209" s="145"/>
      <c r="EVE209" s="145"/>
      <c r="EVH209" s="145"/>
      <c r="EVP209" s="145"/>
      <c r="EVU209" s="145"/>
      <c r="EWD209" s="145"/>
      <c r="EWG209" s="145"/>
      <c r="EWO209" s="145"/>
      <c r="EXK209" s="145"/>
      <c r="EXL209" s="145"/>
      <c r="EXM209" s="145"/>
      <c r="EXN209" s="145"/>
      <c r="EXO209" s="145"/>
      <c r="EXP209" s="145"/>
      <c r="EYH209" s="145"/>
      <c r="EYI209" s="145"/>
      <c r="EYL209" s="145"/>
      <c r="EYO209" s="145"/>
      <c r="EYQ209" s="145"/>
      <c r="EYS209" s="145"/>
      <c r="EYV209" s="145"/>
      <c r="EYY209" s="145"/>
      <c r="EZB209" s="145"/>
      <c r="EZE209" s="145"/>
      <c r="EZH209" s="145"/>
      <c r="EZK209" s="145"/>
      <c r="EZN209" s="145"/>
      <c r="EZQ209" s="145"/>
      <c r="EZS209" s="145"/>
      <c r="FAF209" s="145"/>
      <c r="FAG209" s="145"/>
      <c r="FAH209" s="145"/>
      <c r="FAI209" s="145"/>
      <c r="FAJ209" s="145"/>
      <c r="FAK209" s="145"/>
      <c r="FAL209" s="145"/>
      <c r="FAM209" s="145"/>
      <c r="FAN209" s="145"/>
      <c r="FAO209" s="145"/>
      <c r="FAP209" s="145"/>
      <c r="FAQ209" s="145"/>
      <c r="FAR209" s="145"/>
      <c r="FAS209" s="145"/>
      <c r="FAW209" s="145"/>
      <c r="FAY209" s="145"/>
      <c r="FAZ209" s="145"/>
      <c r="FBA209" s="145"/>
      <c r="FBB209" s="145"/>
      <c r="FBE209" s="145"/>
      <c r="FBG209" s="145"/>
      <c r="FBH209" s="145"/>
      <c r="FBI209" s="145"/>
      <c r="FBJ209" s="145"/>
      <c r="FBK209" s="145"/>
      <c r="FBL209" s="145"/>
      <c r="FBM209" s="145"/>
      <c r="FBN209" s="145"/>
      <c r="FBO209" s="145"/>
      <c r="FBP209" s="145"/>
      <c r="FBQ209" s="145"/>
      <c r="FBR209" s="145"/>
      <c r="FBS209" s="145"/>
      <c r="FBV209" s="145"/>
      <c r="FBY209" s="145"/>
      <c r="FCB209" s="145"/>
      <c r="FCE209" s="145"/>
      <c r="FCH209" s="145"/>
      <c r="FCT209" s="145"/>
      <c r="FCW209" s="145"/>
      <c r="FCZ209" s="145"/>
      <c r="FDC209" s="145"/>
      <c r="FDL209" s="145"/>
      <c r="FDR209" s="145"/>
      <c r="FDU209" s="145"/>
      <c r="FDX209" s="145"/>
      <c r="FEA209" s="145"/>
      <c r="FEG209" s="145"/>
      <c r="FEJ209" s="145"/>
      <c r="FEP209" s="145"/>
      <c r="FER209" s="145"/>
      <c r="FES209" s="145"/>
      <c r="FEU209" s="145"/>
      <c r="FEX209" s="145"/>
      <c r="FFA209" s="145"/>
      <c r="FFD209" s="145"/>
      <c r="FFL209" s="145"/>
      <c r="FFQ209" s="145"/>
      <c r="FFZ209" s="145"/>
      <c r="FGC209" s="145"/>
      <c r="FGK209" s="145"/>
      <c r="FHG209" s="145"/>
      <c r="FHH209" s="145"/>
      <c r="FHI209" s="145"/>
      <c r="FHJ209" s="145"/>
      <c r="FHK209" s="145"/>
      <c r="FHL209" s="145"/>
      <c r="FID209" s="145"/>
      <c r="FIE209" s="145"/>
      <c r="FIH209" s="145"/>
      <c r="FIK209" s="145"/>
      <c r="FIM209" s="145"/>
      <c r="FIO209" s="145"/>
      <c r="FIR209" s="145"/>
      <c r="FIU209" s="145"/>
      <c r="FIX209" s="145"/>
      <c r="FJA209" s="145"/>
      <c r="FJD209" s="145"/>
      <c r="FJG209" s="145"/>
      <c r="FJJ209" s="145"/>
      <c r="FJM209" s="145"/>
      <c r="FJO209" s="145"/>
      <c r="FKB209" s="145"/>
      <c r="FKC209" s="145"/>
      <c r="FKD209" s="145"/>
      <c r="FKE209" s="145"/>
      <c r="FKF209" s="145"/>
      <c r="FKG209" s="145"/>
      <c r="FKH209" s="145"/>
      <c r="FKI209" s="145"/>
      <c r="FKJ209" s="145"/>
      <c r="FKK209" s="145"/>
      <c r="FKL209" s="145"/>
      <c r="FKM209" s="145"/>
      <c r="FKN209" s="145"/>
      <c r="FKO209" s="145"/>
      <c r="FKS209" s="145"/>
      <c r="FKU209" s="145"/>
      <c r="FKV209" s="145"/>
      <c r="FKW209" s="145"/>
      <c r="FKX209" s="145"/>
      <c r="FLA209" s="145"/>
      <c r="FLC209" s="145"/>
      <c r="FLD209" s="145"/>
      <c r="FLE209" s="145"/>
      <c r="FLF209" s="145"/>
      <c r="FLG209" s="145"/>
      <c r="FLH209" s="145"/>
      <c r="FLI209" s="145"/>
      <c r="FLJ209" s="145"/>
      <c r="FLK209" s="145"/>
      <c r="FLL209" s="145"/>
      <c r="FLM209" s="145"/>
      <c r="FLN209" s="145"/>
      <c r="FLO209" s="145"/>
      <c r="FLR209" s="145"/>
      <c r="FLU209" s="145"/>
      <c r="FLX209" s="145"/>
      <c r="FMA209" s="145"/>
      <c r="FMD209" s="145"/>
      <c r="FMP209" s="145"/>
      <c r="FMS209" s="145"/>
      <c r="FMV209" s="145"/>
      <c r="FMY209" s="145"/>
      <c r="FNH209" s="145"/>
      <c r="FNN209" s="145"/>
      <c r="FNQ209" s="145"/>
      <c r="FNT209" s="145"/>
      <c r="FNW209" s="145"/>
      <c r="FOC209" s="145"/>
      <c r="FOF209" s="145"/>
      <c r="FOL209" s="145"/>
      <c r="FON209" s="145"/>
      <c r="FOO209" s="145"/>
      <c r="FOQ209" s="145"/>
      <c r="FOT209" s="145"/>
      <c r="FOW209" s="145"/>
      <c r="FOZ209" s="145"/>
      <c r="FPH209" s="145"/>
      <c r="FPM209" s="145"/>
      <c r="FPV209" s="145"/>
      <c r="FPY209" s="145"/>
      <c r="FQG209" s="145"/>
      <c r="FRC209" s="145"/>
      <c r="FRD209" s="145"/>
      <c r="FRE209" s="145"/>
      <c r="FRF209" s="145"/>
      <c r="FRG209" s="145"/>
      <c r="FRH209" s="145"/>
      <c r="FRZ209" s="145"/>
      <c r="FSA209" s="145"/>
      <c r="FSD209" s="145"/>
      <c r="FSG209" s="145"/>
      <c r="FSI209" s="145"/>
      <c r="FSK209" s="145"/>
      <c r="FSN209" s="145"/>
      <c r="FSQ209" s="145"/>
      <c r="FST209" s="145"/>
      <c r="FSW209" s="145"/>
      <c r="FSZ209" s="145"/>
      <c r="FTC209" s="145"/>
      <c r="FTF209" s="145"/>
      <c r="FTI209" s="145"/>
      <c r="FTK209" s="145"/>
      <c r="FTX209" s="145"/>
      <c r="FTY209" s="145"/>
      <c r="FTZ209" s="145"/>
      <c r="FUA209" s="145"/>
      <c r="FUB209" s="145"/>
      <c r="FUC209" s="145"/>
      <c r="FUD209" s="145"/>
      <c r="FUE209" s="145"/>
      <c r="FUF209" s="145"/>
      <c r="FUG209" s="145"/>
      <c r="FUH209" s="145"/>
      <c r="FUI209" s="145"/>
      <c r="FUJ209" s="145"/>
      <c r="FUK209" s="145"/>
      <c r="FUO209" s="145"/>
      <c r="FUQ209" s="145"/>
      <c r="FUR209" s="145"/>
      <c r="FUS209" s="145"/>
      <c r="FUT209" s="145"/>
      <c r="FUW209" s="145"/>
      <c r="FUY209" s="145"/>
      <c r="FUZ209" s="145"/>
      <c r="FVA209" s="145"/>
      <c r="FVB209" s="145"/>
      <c r="FVC209" s="145"/>
      <c r="FVD209" s="145"/>
      <c r="FVE209" s="145"/>
      <c r="FVF209" s="145"/>
      <c r="FVG209" s="145"/>
      <c r="FVH209" s="145"/>
      <c r="FVI209" s="145"/>
      <c r="FVJ209" s="145"/>
      <c r="FVK209" s="145"/>
      <c r="FVN209" s="145"/>
      <c r="FVQ209" s="145"/>
      <c r="FVT209" s="145"/>
      <c r="FVW209" s="145"/>
      <c r="FVZ209" s="145"/>
      <c r="FWL209" s="145"/>
      <c r="FWO209" s="145"/>
      <c r="FWR209" s="145"/>
      <c r="FWU209" s="145"/>
      <c r="FXD209" s="145"/>
      <c r="FXJ209" s="145"/>
      <c r="FXM209" s="145"/>
      <c r="FXP209" s="145"/>
      <c r="FXS209" s="145"/>
      <c r="FXY209" s="145"/>
      <c r="FYB209" s="145"/>
      <c r="FYH209" s="145"/>
      <c r="FYJ209" s="145"/>
      <c r="FYK209" s="145"/>
      <c r="FYM209" s="145"/>
      <c r="FYP209" s="145"/>
      <c r="FYS209" s="145"/>
      <c r="FYV209" s="145"/>
      <c r="FZD209" s="145"/>
      <c r="FZI209" s="145"/>
      <c r="FZR209" s="145"/>
      <c r="FZU209" s="145"/>
      <c r="GAC209" s="145"/>
      <c r="GAY209" s="145"/>
      <c r="GAZ209" s="145"/>
      <c r="GBA209" s="145"/>
      <c r="GBB209" s="145"/>
      <c r="GBC209" s="145"/>
      <c r="GBD209" s="145"/>
      <c r="GBV209" s="145"/>
      <c r="GBW209" s="145"/>
      <c r="GBZ209" s="145"/>
      <c r="GCC209" s="145"/>
      <c r="GCE209" s="145"/>
      <c r="GCG209" s="145"/>
      <c r="GCJ209" s="145"/>
      <c r="GCM209" s="145"/>
      <c r="GCP209" s="145"/>
      <c r="GCS209" s="145"/>
      <c r="GCV209" s="145"/>
      <c r="GCY209" s="145"/>
      <c r="GDB209" s="145"/>
      <c r="GDE209" s="145"/>
      <c r="GDG209" s="145"/>
      <c r="GDT209" s="145"/>
      <c r="GDU209" s="145"/>
      <c r="GDV209" s="145"/>
      <c r="GDW209" s="145"/>
      <c r="GDX209" s="145"/>
      <c r="GDY209" s="145"/>
      <c r="GDZ209" s="145"/>
      <c r="GEA209" s="145"/>
      <c r="GEB209" s="145"/>
      <c r="GEC209" s="145"/>
      <c r="GED209" s="145"/>
      <c r="GEE209" s="145"/>
      <c r="GEF209" s="145"/>
      <c r="GEG209" s="145"/>
      <c r="GEK209" s="145"/>
      <c r="GEM209" s="145"/>
      <c r="GEN209" s="145"/>
      <c r="GEO209" s="145"/>
      <c r="GEP209" s="145"/>
      <c r="GES209" s="145"/>
      <c r="GEU209" s="145"/>
      <c r="GEV209" s="145"/>
      <c r="GEW209" s="145"/>
      <c r="GEX209" s="145"/>
      <c r="GEY209" s="145"/>
      <c r="GEZ209" s="145"/>
      <c r="GFA209" s="145"/>
      <c r="GFB209" s="145"/>
      <c r="GFC209" s="145"/>
      <c r="GFD209" s="145"/>
      <c r="GFE209" s="145"/>
      <c r="GFF209" s="145"/>
      <c r="GFG209" s="145"/>
      <c r="GFJ209" s="145"/>
      <c r="GFM209" s="145"/>
      <c r="GFP209" s="145"/>
      <c r="GFS209" s="145"/>
      <c r="GFV209" s="145"/>
      <c r="GGH209" s="145"/>
      <c r="GGK209" s="145"/>
      <c r="GGN209" s="145"/>
      <c r="GGQ209" s="145"/>
      <c r="GGZ209" s="145"/>
      <c r="GHF209" s="145"/>
      <c r="GHI209" s="145"/>
      <c r="GHL209" s="145"/>
      <c r="GHO209" s="145"/>
      <c r="GHU209" s="145"/>
      <c r="GHX209" s="145"/>
      <c r="GID209" s="145"/>
      <c r="GIF209" s="145"/>
      <c r="GIG209" s="145"/>
      <c r="GII209" s="145"/>
      <c r="GIL209" s="145"/>
      <c r="GIO209" s="145"/>
      <c r="GIR209" s="145"/>
      <c r="GIZ209" s="145"/>
      <c r="GJE209" s="145"/>
      <c r="GJN209" s="145"/>
      <c r="GJQ209" s="145"/>
      <c r="GJY209" s="145"/>
      <c r="GKU209" s="145"/>
      <c r="GKV209" s="145"/>
      <c r="GKW209" s="145"/>
      <c r="GKX209" s="145"/>
      <c r="GKY209" s="145"/>
      <c r="GKZ209" s="145"/>
      <c r="GLR209" s="145"/>
      <c r="GLS209" s="145"/>
      <c r="GLV209" s="145"/>
      <c r="GLY209" s="145"/>
      <c r="GMA209" s="145"/>
      <c r="GMC209" s="145"/>
      <c r="GMF209" s="145"/>
      <c r="GMI209" s="145"/>
      <c r="GML209" s="145"/>
      <c r="GMO209" s="145"/>
      <c r="GMR209" s="145"/>
      <c r="GMU209" s="145"/>
      <c r="GMX209" s="145"/>
      <c r="GNA209" s="145"/>
      <c r="GNC209" s="145"/>
      <c r="GNP209" s="145"/>
      <c r="GNQ209" s="145"/>
      <c r="GNR209" s="145"/>
      <c r="GNS209" s="145"/>
      <c r="GNT209" s="145"/>
      <c r="GNU209" s="145"/>
      <c r="GNV209" s="145"/>
      <c r="GNW209" s="145"/>
      <c r="GNX209" s="145"/>
      <c r="GNY209" s="145"/>
      <c r="GNZ209" s="145"/>
      <c r="GOA209" s="145"/>
      <c r="GOB209" s="145"/>
      <c r="GOC209" s="145"/>
      <c r="GOG209" s="145"/>
      <c r="GOI209" s="145"/>
      <c r="GOJ209" s="145"/>
      <c r="GOK209" s="145"/>
      <c r="GOL209" s="145"/>
      <c r="GOO209" s="145"/>
      <c r="GOQ209" s="145"/>
      <c r="GOR209" s="145"/>
      <c r="GOS209" s="145"/>
      <c r="GOT209" s="145"/>
      <c r="GOU209" s="145"/>
      <c r="GOV209" s="145"/>
      <c r="GOW209" s="145"/>
      <c r="GOX209" s="145"/>
      <c r="GOY209" s="145"/>
      <c r="GOZ209" s="145"/>
      <c r="GPA209" s="145"/>
      <c r="GPB209" s="145"/>
      <c r="GPC209" s="145"/>
      <c r="GPF209" s="145"/>
      <c r="GPI209" s="145"/>
      <c r="GPL209" s="145"/>
      <c r="GPO209" s="145"/>
      <c r="GPR209" s="145"/>
      <c r="GQD209" s="145"/>
      <c r="GQG209" s="145"/>
      <c r="GQJ209" s="145"/>
      <c r="GQM209" s="145"/>
      <c r="GQV209" s="145"/>
      <c r="GRB209" s="145"/>
      <c r="GRE209" s="145"/>
      <c r="GRH209" s="145"/>
      <c r="GRK209" s="145"/>
      <c r="GRQ209" s="145"/>
      <c r="GRT209" s="145"/>
      <c r="GRZ209" s="145"/>
      <c r="GSB209" s="145"/>
      <c r="GSC209" s="145"/>
      <c r="GSE209" s="145"/>
      <c r="GSH209" s="145"/>
      <c r="GSK209" s="145"/>
      <c r="GSN209" s="145"/>
      <c r="GSV209" s="145"/>
      <c r="GTA209" s="145"/>
      <c r="GTJ209" s="145"/>
      <c r="GTM209" s="145"/>
      <c r="GTU209" s="145"/>
      <c r="GUQ209" s="145"/>
      <c r="GUR209" s="145"/>
      <c r="GUS209" s="145"/>
      <c r="GUT209" s="145"/>
      <c r="GUU209" s="145"/>
      <c r="GUV209" s="145"/>
      <c r="GVN209" s="145"/>
      <c r="GVO209" s="145"/>
      <c r="GVR209" s="145"/>
      <c r="GVU209" s="145"/>
      <c r="GVW209" s="145"/>
      <c r="GVY209" s="145"/>
      <c r="GWB209" s="145"/>
      <c r="GWE209" s="145"/>
      <c r="GWH209" s="145"/>
      <c r="GWK209" s="145"/>
      <c r="GWN209" s="145"/>
      <c r="GWQ209" s="145"/>
      <c r="GWT209" s="145"/>
      <c r="GWW209" s="145"/>
      <c r="GWY209" s="145"/>
      <c r="GXL209" s="145"/>
      <c r="GXM209" s="145"/>
      <c r="GXN209" s="145"/>
      <c r="GXO209" s="145"/>
      <c r="GXP209" s="145"/>
      <c r="GXQ209" s="145"/>
      <c r="GXR209" s="145"/>
      <c r="GXS209" s="145"/>
      <c r="GXT209" s="145"/>
      <c r="GXU209" s="145"/>
      <c r="GXV209" s="145"/>
      <c r="GXW209" s="145"/>
      <c r="GXX209" s="145"/>
      <c r="GXY209" s="145"/>
      <c r="GYC209" s="145"/>
      <c r="GYE209" s="145"/>
      <c r="GYF209" s="145"/>
      <c r="GYG209" s="145"/>
      <c r="GYH209" s="145"/>
      <c r="GYK209" s="145"/>
      <c r="GYM209" s="145"/>
      <c r="GYN209" s="145"/>
      <c r="GYO209" s="145"/>
      <c r="GYP209" s="145"/>
      <c r="GYQ209" s="145"/>
      <c r="GYR209" s="145"/>
      <c r="GYS209" s="145"/>
      <c r="GYT209" s="145"/>
      <c r="GYU209" s="145"/>
      <c r="GYV209" s="145"/>
      <c r="GYW209" s="145"/>
      <c r="GYX209" s="145"/>
      <c r="GYY209" s="145"/>
      <c r="GZB209" s="145"/>
      <c r="GZE209" s="145"/>
      <c r="GZH209" s="145"/>
      <c r="GZK209" s="145"/>
      <c r="GZN209" s="145"/>
      <c r="GZZ209" s="145"/>
      <c r="HAC209" s="145"/>
      <c r="HAF209" s="145"/>
      <c r="HAI209" s="145"/>
      <c r="HAR209" s="145"/>
      <c r="HAX209" s="145"/>
      <c r="HBA209" s="145"/>
      <c r="HBD209" s="145"/>
      <c r="HBG209" s="145"/>
      <c r="HBM209" s="145"/>
      <c r="HBP209" s="145"/>
      <c r="HBV209" s="145"/>
      <c r="HBX209" s="145"/>
      <c r="HBY209" s="145"/>
      <c r="HCA209" s="145"/>
      <c r="HCD209" s="145"/>
      <c r="HCG209" s="145"/>
      <c r="HCJ209" s="145"/>
      <c r="HCR209" s="145"/>
      <c r="HCW209" s="145"/>
      <c r="HDF209" s="145"/>
      <c r="HDI209" s="145"/>
      <c r="HDQ209" s="145"/>
      <c r="HEM209" s="145"/>
      <c r="HEN209" s="145"/>
      <c r="HEO209" s="145"/>
      <c r="HEP209" s="145"/>
      <c r="HEQ209" s="145"/>
      <c r="HER209" s="145"/>
      <c r="HFJ209" s="145"/>
      <c r="HFK209" s="145"/>
      <c r="HFN209" s="145"/>
      <c r="HFQ209" s="145"/>
      <c r="HFS209" s="145"/>
      <c r="HFU209" s="145"/>
      <c r="HFX209" s="145"/>
      <c r="HGA209" s="145"/>
      <c r="HGD209" s="145"/>
      <c r="HGG209" s="145"/>
      <c r="HGJ209" s="145"/>
      <c r="HGM209" s="145"/>
      <c r="HGP209" s="145"/>
      <c r="HGS209" s="145"/>
      <c r="HGU209" s="145"/>
      <c r="HHH209" s="145"/>
      <c r="HHI209" s="145"/>
      <c r="HHJ209" s="145"/>
      <c r="HHK209" s="145"/>
      <c r="HHL209" s="145"/>
      <c r="HHM209" s="145"/>
      <c r="HHN209" s="145"/>
      <c r="HHO209" s="145"/>
      <c r="HHP209" s="145"/>
      <c r="HHQ209" s="145"/>
      <c r="HHR209" s="145"/>
      <c r="HHS209" s="145"/>
      <c r="HHT209" s="145"/>
      <c r="HHU209" s="145"/>
      <c r="HHY209" s="145"/>
      <c r="HIA209" s="145"/>
      <c r="HIB209" s="145"/>
      <c r="HIC209" s="145"/>
      <c r="HID209" s="145"/>
      <c r="HIG209" s="145"/>
      <c r="HII209" s="145"/>
      <c r="HIJ209" s="145"/>
      <c r="HIK209" s="145"/>
      <c r="HIL209" s="145"/>
      <c r="HIM209" s="145"/>
      <c r="HIN209" s="145"/>
      <c r="HIO209" s="145"/>
      <c r="HIP209" s="145"/>
      <c r="HIQ209" s="145"/>
      <c r="HIR209" s="145"/>
      <c r="HIS209" s="145"/>
      <c r="HIT209" s="145"/>
      <c r="HIU209" s="145"/>
      <c r="HIX209" s="145"/>
      <c r="HJA209" s="145"/>
      <c r="HJD209" s="145"/>
      <c r="HJG209" s="145"/>
      <c r="HJJ209" s="145"/>
      <c r="HJV209" s="145"/>
      <c r="HJY209" s="145"/>
      <c r="HKB209" s="145"/>
      <c r="HKE209" s="145"/>
      <c r="HKN209" s="145"/>
      <c r="HKT209" s="145"/>
      <c r="HKW209" s="145"/>
      <c r="HKZ209" s="145"/>
      <c r="HLC209" s="145"/>
      <c r="HLI209" s="145"/>
      <c r="HLL209" s="145"/>
      <c r="HLR209" s="145"/>
      <c r="HLT209" s="145"/>
      <c r="HLU209" s="145"/>
      <c r="HLW209" s="145"/>
      <c r="HLZ209" s="145"/>
      <c r="HMC209" s="145"/>
      <c r="HMF209" s="145"/>
      <c r="HMN209" s="145"/>
      <c r="HMS209" s="145"/>
      <c r="HNB209" s="145"/>
      <c r="HNE209" s="145"/>
      <c r="HNM209" s="145"/>
      <c r="HOI209" s="145"/>
      <c r="HOJ209" s="145"/>
      <c r="HOK209" s="145"/>
      <c r="HOL209" s="145"/>
      <c r="HOM209" s="145"/>
      <c r="HON209" s="145"/>
      <c r="HPF209" s="145"/>
      <c r="HPG209" s="145"/>
      <c r="HPJ209" s="145"/>
      <c r="HPM209" s="145"/>
      <c r="HPO209" s="145"/>
      <c r="HPQ209" s="145"/>
      <c r="HPT209" s="145"/>
      <c r="HPW209" s="145"/>
      <c r="HPZ209" s="145"/>
      <c r="HQC209" s="145"/>
      <c r="HQF209" s="145"/>
      <c r="HQI209" s="145"/>
      <c r="HQL209" s="145"/>
      <c r="HQO209" s="145"/>
      <c r="HQQ209" s="145"/>
      <c r="HRD209" s="145"/>
      <c r="HRE209" s="145"/>
      <c r="HRF209" s="145"/>
      <c r="HRG209" s="145"/>
      <c r="HRH209" s="145"/>
      <c r="HRI209" s="145"/>
      <c r="HRJ209" s="145"/>
      <c r="HRK209" s="145"/>
      <c r="HRL209" s="145"/>
      <c r="HRM209" s="145"/>
      <c r="HRN209" s="145"/>
      <c r="HRO209" s="145"/>
      <c r="HRP209" s="145"/>
      <c r="HRQ209" s="145"/>
      <c r="HRU209" s="145"/>
      <c r="HRW209" s="145"/>
      <c r="HRX209" s="145"/>
      <c r="HRY209" s="145"/>
      <c r="HRZ209" s="145"/>
      <c r="HSC209" s="145"/>
      <c r="HSE209" s="145"/>
      <c r="HSF209" s="145"/>
      <c r="HSG209" s="145"/>
      <c r="HSH209" s="145"/>
      <c r="HSI209" s="145"/>
      <c r="HSJ209" s="145"/>
      <c r="HSK209" s="145"/>
      <c r="HSL209" s="145"/>
      <c r="HSM209" s="145"/>
      <c r="HSN209" s="145"/>
      <c r="HSO209" s="145"/>
      <c r="HSP209" s="145"/>
      <c r="HSQ209" s="145"/>
      <c r="HST209" s="145"/>
      <c r="HSW209" s="145"/>
      <c r="HSZ209" s="145"/>
      <c r="HTC209" s="145"/>
      <c r="HTF209" s="145"/>
      <c r="HTR209" s="145"/>
      <c r="HTU209" s="145"/>
      <c r="HTX209" s="145"/>
      <c r="HUA209" s="145"/>
      <c r="HUJ209" s="145"/>
      <c r="HUP209" s="145"/>
      <c r="HUS209" s="145"/>
      <c r="HUV209" s="145"/>
      <c r="HUY209" s="145"/>
      <c r="HVE209" s="145"/>
      <c r="HVH209" s="145"/>
      <c r="HVN209" s="145"/>
      <c r="HVP209" s="145"/>
      <c r="HVQ209" s="145"/>
      <c r="HVS209" s="145"/>
      <c r="HVV209" s="145"/>
      <c r="HVY209" s="145"/>
      <c r="HWB209" s="145"/>
      <c r="HWJ209" s="145"/>
      <c r="HWO209" s="145"/>
      <c r="HWX209" s="145"/>
      <c r="HXA209" s="145"/>
      <c r="HXI209" s="145"/>
      <c r="HYE209" s="145"/>
      <c r="HYF209" s="145"/>
      <c r="HYG209" s="145"/>
      <c r="HYH209" s="145"/>
      <c r="HYI209" s="145"/>
      <c r="HYJ209" s="145"/>
      <c r="HZB209" s="145"/>
      <c r="HZC209" s="145"/>
      <c r="HZF209" s="145"/>
      <c r="HZI209" s="145"/>
      <c r="HZK209" s="145"/>
      <c r="HZM209" s="145"/>
      <c r="HZP209" s="145"/>
      <c r="HZS209" s="145"/>
      <c r="HZV209" s="145"/>
      <c r="HZY209" s="145"/>
      <c r="IAB209" s="145"/>
      <c r="IAE209" s="145"/>
      <c r="IAH209" s="145"/>
      <c r="IAK209" s="145"/>
      <c r="IAM209" s="145"/>
      <c r="IAZ209" s="145"/>
      <c r="IBA209" s="145"/>
      <c r="IBB209" s="145"/>
      <c r="IBC209" s="145"/>
      <c r="IBD209" s="145"/>
      <c r="IBE209" s="145"/>
      <c r="IBF209" s="145"/>
      <c r="IBG209" s="145"/>
      <c r="IBH209" s="145"/>
      <c r="IBI209" s="145"/>
      <c r="IBJ209" s="145"/>
      <c r="IBK209" s="145"/>
      <c r="IBL209" s="145"/>
      <c r="IBM209" s="145"/>
      <c r="IBQ209" s="145"/>
      <c r="IBS209" s="145"/>
      <c r="IBT209" s="145"/>
      <c r="IBU209" s="145"/>
      <c r="IBV209" s="145"/>
      <c r="IBY209" s="145"/>
      <c r="ICA209" s="145"/>
      <c r="ICB209" s="145"/>
      <c r="ICC209" s="145"/>
      <c r="ICD209" s="145"/>
      <c r="ICE209" s="145"/>
      <c r="ICF209" s="145"/>
      <c r="ICG209" s="145"/>
      <c r="ICH209" s="145"/>
      <c r="ICI209" s="145"/>
      <c r="ICJ209" s="145"/>
      <c r="ICK209" s="145"/>
      <c r="ICL209" s="145"/>
      <c r="ICM209" s="145"/>
      <c r="ICP209" s="145"/>
      <c r="ICS209" s="145"/>
      <c r="ICV209" s="145"/>
      <c r="ICY209" s="145"/>
      <c r="IDB209" s="145"/>
      <c r="IDN209" s="145"/>
      <c r="IDQ209" s="145"/>
      <c r="IDT209" s="145"/>
      <c r="IDW209" s="145"/>
      <c r="IEF209" s="145"/>
      <c r="IEL209" s="145"/>
      <c r="IEO209" s="145"/>
      <c r="IER209" s="145"/>
      <c r="IEU209" s="145"/>
      <c r="IFA209" s="145"/>
      <c r="IFD209" s="145"/>
      <c r="IFJ209" s="145"/>
      <c r="IFL209" s="145"/>
      <c r="IFM209" s="145"/>
      <c r="IFO209" s="145"/>
      <c r="IFR209" s="145"/>
      <c r="IFU209" s="145"/>
      <c r="IFX209" s="145"/>
      <c r="IGF209" s="145"/>
      <c r="IGK209" s="145"/>
      <c r="IGT209" s="145"/>
      <c r="IGW209" s="145"/>
      <c r="IHE209" s="145"/>
      <c r="IIA209" s="145"/>
      <c r="IIB209" s="145"/>
      <c r="IIC209" s="145"/>
      <c r="IID209" s="145"/>
      <c r="IIE209" s="145"/>
      <c r="IIF209" s="145"/>
      <c r="IIX209" s="145"/>
      <c r="IIY209" s="145"/>
      <c r="IJB209" s="145"/>
      <c r="IJE209" s="145"/>
      <c r="IJG209" s="145"/>
      <c r="IJI209" s="145"/>
      <c r="IJL209" s="145"/>
      <c r="IJO209" s="145"/>
      <c r="IJR209" s="145"/>
      <c r="IJU209" s="145"/>
      <c r="IJX209" s="145"/>
      <c r="IKA209" s="145"/>
      <c r="IKD209" s="145"/>
      <c r="IKG209" s="145"/>
      <c r="IKI209" s="145"/>
      <c r="IKV209" s="145"/>
      <c r="IKW209" s="145"/>
      <c r="IKX209" s="145"/>
      <c r="IKY209" s="145"/>
      <c r="IKZ209" s="145"/>
      <c r="ILA209" s="145"/>
      <c r="ILB209" s="145"/>
      <c r="ILC209" s="145"/>
      <c r="ILD209" s="145"/>
      <c r="ILE209" s="145"/>
      <c r="ILF209" s="145"/>
      <c r="ILG209" s="145"/>
      <c r="ILH209" s="145"/>
      <c r="ILI209" s="145"/>
      <c r="ILM209" s="145"/>
      <c r="ILO209" s="145"/>
      <c r="ILP209" s="145"/>
      <c r="ILQ209" s="145"/>
      <c r="ILR209" s="145"/>
      <c r="ILU209" s="145"/>
      <c r="ILW209" s="145"/>
      <c r="ILX209" s="145"/>
      <c r="ILY209" s="145"/>
      <c r="ILZ209" s="145"/>
      <c r="IMA209" s="145"/>
      <c r="IMB209" s="145"/>
      <c r="IMC209" s="145"/>
      <c r="IMD209" s="145"/>
      <c r="IME209" s="145"/>
      <c r="IMF209" s="145"/>
      <c r="IMG209" s="145"/>
      <c r="IMH209" s="145"/>
      <c r="IMI209" s="145"/>
      <c r="IML209" s="145"/>
      <c r="IMO209" s="145"/>
      <c r="IMR209" s="145"/>
      <c r="IMU209" s="145"/>
      <c r="IMX209" s="145"/>
      <c r="INJ209" s="145"/>
      <c r="INM209" s="145"/>
      <c r="INP209" s="145"/>
      <c r="INS209" s="145"/>
      <c r="IOB209" s="145"/>
      <c r="IOH209" s="145"/>
      <c r="IOK209" s="145"/>
      <c r="ION209" s="145"/>
      <c r="IOQ209" s="145"/>
      <c r="IOW209" s="145"/>
      <c r="IOZ209" s="145"/>
      <c r="IPF209" s="145"/>
      <c r="IPH209" s="145"/>
      <c r="IPI209" s="145"/>
      <c r="IPK209" s="145"/>
      <c r="IPN209" s="145"/>
      <c r="IPQ209" s="145"/>
      <c r="IPT209" s="145"/>
      <c r="IQB209" s="145"/>
      <c r="IQG209" s="145"/>
      <c r="IQP209" s="145"/>
      <c r="IQS209" s="145"/>
      <c r="IRA209" s="145"/>
      <c r="IRW209" s="145"/>
      <c r="IRX209" s="145"/>
      <c r="IRY209" s="145"/>
      <c r="IRZ209" s="145"/>
      <c r="ISA209" s="145"/>
      <c r="ISB209" s="145"/>
      <c r="IST209" s="145"/>
      <c r="ISU209" s="145"/>
      <c r="ISX209" s="145"/>
      <c r="ITA209" s="145"/>
      <c r="ITC209" s="145"/>
      <c r="ITE209" s="145"/>
      <c r="ITH209" s="145"/>
      <c r="ITK209" s="145"/>
      <c r="ITN209" s="145"/>
      <c r="ITQ209" s="145"/>
      <c r="ITT209" s="145"/>
      <c r="ITW209" s="145"/>
      <c r="ITZ209" s="145"/>
      <c r="IUC209" s="145"/>
      <c r="IUE209" s="145"/>
      <c r="IUR209" s="145"/>
      <c r="IUS209" s="145"/>
      <c r="IUT209" s="145"/>
      <c r="IUU209" s="145"/>
      <c r="IUV209" s="145"/>
      <c r="IUW209" s="145"/>
      <c r="IUX209" s="145"/>
      <c r="IUY209" s="145"/>
      <c r="IUZ209" s="145"/>
      <c r="IVA209" s="145"/>
      <c r="IVB209" s="145"/>
      <c r="IVC209" s="145"/>
      <c r="IVD209" s="145"/>
      <c r="IVE209" s="145"/>
      <c r="IVI209" s="145"/>
      <c r="IVK209" s="145"/>
      <c r="IVL209" s="145"/>
      <c r="IVM209" s="145"/>
      <c r="IVN209" s="145"/>
      <c r="IVQ209" s="145"/>
      <c r="IVS209" s="145"/>
      <c r="IVT209" s="145"/>
      <c r="IVU209" s="145"/>
      <c r="IVV209" s="145"/>
      <c r="IVW209" s="145"/>
      <c r="IVX209" s="145"/>
      <c r="IVY209" s="145"/>
      <c r="IVZ209" s="145"/>
      <c r="IWA209" s="145"/>
      <c r="IWB209" s="145"/>
      <c r="IWC209" s="145"/>
      <c r="IWD209" s="145"/>
      <c r="IWE209" s="145"/>
      <c r="IWH209" s="145"/>
      <c r="IWK209" s="145"/>
      <c r="IWN209" s="145"/>
      <c r="IWQ209" s="145"/>
      <c r="IWT209" s="145"/>
      <c r="IXF209" s="145"/>
      <c r="IXI209" s="145"/>
      <c r="IXL209" s="145"/>
      <c r="IXO209" s="145"/>
      <c r="IXX209" s="145"/>
      <c r="IYD209" s="145"/>
      <c r="IYG209" s="145"/>
      <c r="IYJ209" s="145"/>
      <c r="IYM209" s="145"/>
      <c r="IYS209" s="145"/>
      <c r="IYV209" s="145"/>
      <c r="IZB209" s="145"/>
      <c r="IZD209" s="145"/>
      <c r="IZE209" s="145"/>
      <c r="IZG209" s="145"/>
      <c r="IZJ209" s="145"/>
      <c r="IZM209" s="145"/>
      <c r="IZP209" s="145"/>
      <c r="IZX209" s="145"/>
      <c r="JAC209" s="145"/>
      <c r="JAL209" s="145"/>
      <c r="JAO209" s="145"/>
      <c r="JAW209" s="145"/>
      <c r="JBS209" s="145"/>
      <c r="JBT209" s="145"/>
      <c r="JBU209" s="145"/>
      <c r="JBV209" s="145"/>
      <c r="JBW209" s="145"/>
      <c r="JBX209" s="145"/>
      <c r="JCP209" s="145"/>
      <c r="JCQ209" s="145"/>
      <c r="JCT209" s="145"/>
      <c r="JCW209" s="145"/>
      <c r="JCY209" s="145"/>
      <c r="JDA209" s="145"/>
      <c r="JDD209" s="145"/>
      <c r="JDG209" s="145"/>
      <c r="JDJ209" s="145"/>
      <c r="JDM209" s="145"/>
      <c r="JDP209" s="145"/>
      <c r="JDS209" s="145"/>
      <c r="JDV209" s="145"/>
      <c r="JDY209" s="145"/>
      <c r="JEA209" s="145"/>
      <c r="JEN209" s="145"/>
      <c r="JEO209" s="145"/>
      <c r="JEP209" s="145"/>
      <c r="JEQ209" s="145"/>
      <c r="JER209" s="145"/>
      <c r="JES209" s="145"/>
      <c r="JET209" s="145"/>
      <c r="JEU209" s="145"/>
      <c r="JEV209" s="145"/>
      <c r="JEW209" s="145"/>
      <c r="JEX209" s="145"/>
      <c r="JEY209" s="145"/>
      <c r="JEZ209" s="145"/>
      <c r="JFA209" s="145"/>
      <c r="JFE209" s="145"/>
      <c r="JFG209" s="145"/>
      <c r="JFH209" s="145"/>
      <c r="JFI209" s="145"/>
      <c r="JFJ209" s="145"/>
      <c r="JFM209" s="145"/>
      <c r="JFO209" s="145"/>
      <c r="JFP209" s="145"/>
      <c r="JFQ209" s="145"/>
      <c r="JFR209" s="145"/>
      <c r="JFS209" s="145"/>
      <c r="JFT209" s="145"/>
      <c r="JFU209" s="145"/>
      <c r="JFV209" s="145"/>
      <c r="JFW209" s="145"/>
      <c r="JFX209" s="145"/>
      <c r="JFY209" s="145"/>
      <c r="JFZ209" s="145"/>
      <c r="JGA209" s="145"/>
      <c r="JGD209" s="145"/>
      <c r="JGG209" s="145"/>
      <c r="JGJ209" s="145"/>
      <c r="JGM209" s="145"/>
      <c r="JGP209" s="145"/>
      <c r="JHB209" s="145"/>
      <c r="JHE209" s="145"/>
      <c r="JHH209" s="145"/>
      <c r="JHK209" s="145"/>
      <c r="JHT209" s="145"/>
      <c r="JHZ209" s="145"/>
      <c r="JIC209" s="145"/>
      <c r="JIF209" s="145"/>
      <c r="JII209" s="145"/>
      <c r="JIO209" s="145"/>
      <c r="JIR209" s="145"/>
      <c r="JIX209" s="145"/>
      <c r="JIZ209" s="145"/>
      <c r="JJA209" s="145"/>
      <c r="JJC209" s="145"/>
      <c r="JJF209" s="145"/>
      <c r="JJI209" s="145"/>
      <c r="JJL209" s="145"/>
      <c r="JJT209" s="145"/>
      <c r="JJY209" s="145"/>
      <c r="JKH209" s="145"/>
      <c r="JKK209" s="145"/>
      <c r="JKS209" s="145"/>
      <c r="JLO209" s="145"/>
      <c r="JLP209" s="145"/>
      <c r="JLQ209" s="145"/>
      <c r="JLR209" s="145"/>
      <c r="JLS209" s="145"/>
      <c r="JLT209" s="145"/>
      <c r="JML209" s="145"/>
      <c r="JMM209" s="145"/>
      <c r="JMP209" s="145"/>
      <c r="JMS209" s="145"/>
      <c r="JMU209" s="145"/>
      <c r="JMW209" s="145"/>
      <c r="JMZ209" s="145"/>
      <c r="JNC209" s="145"/>
      <c r="JNF209" s="145"/>
      <c r="JNI209" s="145"/>
      <c r="JNL209" s="145"/>
      <c r="JNO209" s="145"/>
      <c r="JNR209" s="145"/>
      <c r="JNU209" s="145"/>
      <c r="JNW209" s="145"/>
      <c r="JOJ209" s="145"/>
      <c r="JOK209" s="145"/>
      <c r="JOL209" s="145"/>
      <c r="JOM209" s="145"/>
      <c r="JON209" s="145"/>
      <c r="JOO209" s="145"/>
      <c r="JOP209" s="145"/>
      <c r="JOQ209" s="145"/>
      <c r="JOR209" s="145"/>
      <c r="JOS209" s="145"/>
      <c r="JOT209" s="145"/>
      <c r="JOU209" s="145"/>
      <c r="JOV209" s="145"/>
      <c r="JOW209" s="145"/>
      <c r="JPA209" s="145"/>
      <c r="JPC209" s="145"/>
      <c r="JPD209" s="145"/>
      <c r="JPE209" s="145"/>
      <c r="JPF209" s="145"/>
      <c r="JPI209" s="145"/>
      <c r="JPK209" s="145"/>
      <c r="JPL209" s="145"/>
      <c r="JPM209" s="145"/>
      <c r="JPN209" s="145"/>
      <c r="JPO209" s="145"/>
      <c r="JPP209" s="145"/>
      <c r="JPQ209" s="145"/>
      <c r="JPR209" s="145"/>
      <c r="JPS209" s="145"/>
      <c r="JPT209" s="145"/>
      <c r="JPU209" s="145"/>
      <c r="JPV209" s="145"/>
      <c r="JPW209" s="145"/>
      <c r="JPZ209" s="145"/>
      <c r="JQC209" s="145"/>
      <c r="JQF209" s="145"/>
      <c r="JQI209" s="145"/>
      <c r="JQL209" s="145"/>
      <c r="JQX209" s="145"/>
      <c r="JRA209" s="145"/>
      <c r="JRD209" s="145"/>
      <c r="JRG209" s="145"/>
      <c r="JRP209" s="145"/>
      <c r="JRV209" s="145"/>
      <c r="JRY209" s="145"/>
      <c r="JSB209" s="145"/>
      <c r="JSE209" s="145"/>
      <c r="JSK209" s="145"/>
      <c r="JSN209" s="145"/>
      <c r="JST209" s="145"/>
      <c r="JSV209" s="145"/>
      <c r="JSW209" s="145"/>
      <c r="JSY209" s="145"/>
      <c r="JTB209" s="145"/>
      <c r="JTE209" s="145"/>
      <c r="JTH209" s="145"/>
      <c r="JTP209" s="145"/>
      <c r="JTU209" s="145"/>
      <c r="JUD209" s="145"/>
      <c r="JUG209" s="145"/>
      <c r="JUO209" s="145"/>
      <c r="JVK209" s="145"/>
      <c r="JVL209" s="145"/>
      <c r="JVM209" s="145"/>
      <c r="JVN209" s="145"/>
      <c r="JVO209" s="145"/>
      <c r="JVP209" s="145"/>
      <c r="JWH209" s="145"/>
      <c r="JWI209" s="145"/>
      <c r="JWL209" s="145"/>
      <c r="JWO209" s="145"/>
      <c r="JWQ209" s="145"/>
      <c r="JWS209" s="145"/>
      <c r="JWV209" s="145"/>
      <c r="JWY209" s="145"/>
      <c r="JXB209" s="145"/>
      <c r="JXE209" s="145"/>
      <c r="JXH209" s="145"/>
      <c r="JXK209" s="145"/>
      <c r="JXN209" s="145"/>
      <c r="JXQ209" s="145"/>
      <c r="JXS209" s="145"/>
      <c r="JYF209" s="145"/>
      <c r="JYG209" s="145"/>
      <c r="JYH209" s="145"/>
      <c r="JYI209" s="145"/>
      <c r="JYJ209" s="145"/>
      <c r="JYK209" s="145"/>
      <c r="JYL209" s="145"/>
      <c r="JYM209" s="145"/>
      <c r="JYN209" s="145"/>
      <c r="JYO209" s="145"/>
      <c r="JYP209" s="145"/>
      <c r="JYQ209" s="145"/>
      <c r="JYR209" s="145"/>
      <c r="JYS209" s="145"/>
      <c r="JYW209" s="145"/>
      <c r="JYY209" s="145"/>
      <c r="JYZ209" s="145"/>
      <c r="JZA209" s="145"/>
      <c r="JZB209" s="145"/>
      <c r="JZE209" s="145"/>
      <c r="JZG209" s="145"/>
      <c r="JZH209" s="145"/>
      <c r="JZI209" s="145"/>
      <c r="JZJ209" s="145"/>
      <c r="JZK209" s="145"/>
      <c r="JZL209" s="145"/>
      <c r="JZM209" s="145"/>
      <c r="JZN209" s="145"/>
      <c r="JZO209" s="145"/>
      <c r="JZP209" s="145"/>
      <c r="JZQ209" s="145"/>
      <c r="JZR209" s="145"/>
      <c r="JZS209" s="145"/>
      <c r="JZV209" s="145"/>
      <c r="JZY209" s="145"/>
      <c r="KAB209" s="145"/>
      <c r="KAE209" s="145"/>
      <c r="KAH209" s="145"/>
      <c r="KAT209" s="145"/>
      <c r="KAW209" s="145"/>
      <c r="KAZ209" s="145"/>
      <c r="KBC209" s="145"/>
      <c r="KBL209" s="145"/>
      <c r="KBR209" s="145"/>
      <c r="KBU209" s="145"/>
      <c r="KBX209" s="145"/>
      <c r="KCA209" s="145"/>
      <c r="KCG209" s="145"/>
      <c r="KCJ209" s="145"/>
      <c r="KCP209" s="145"/>
      <c r="KCR209" s="145"/>
      <c r="KCS209" s="145"/>
      <c r="KCU209" s="145"/>
      <c r="KCX209" s="145"/>
      <c r="KDA209" s="145"/>
      <c r="KDD209" s="145"/>
      <c r="KDL209" s="145"/>
      <c r="KDQ209" s="145"/>
      <c r="KDZ209" s="145"/>
      <c r="KEC209" s="145"/>
      <c r="KEK209" s="145"/>
      <c r="KFG209" s="145"/>
      <c r="KFH209" s="145"/>
      <c r="KFI209" s="145"/>
      <c r="KFJ209" s="145"/>
      <c r="KFK209" s="145"/>
      <c r="KFL209" s="145"/>
      <c r="KGD209" s="145"/>
      <c r="KGE209" s="145"/>
      <c r="KGH209" s="145"/>
      <c r="KGK209" s="145"/>
      <c r="KGM209" s="145"/>
      <c r="KGO209" s="145"/>
      <c r="KGR209" s="145"/>
      <c r="KGU209" s="145"/>
      <c r="KGX209" s="145"/>
      <c r="KHA209" s="145"/>
      <c r="KHD209" s="145"/>
      <c r="KHG209" s="145"/>
      <c r="KHJ209" s="145"/>
      <c r="KHM209" s="145"/>
      <c r="KHO209" s="145"/>
      <c r="KIB209" s="145"/>
      <c r="KIC209" s="145"/>
      <c r="KID209" s="145"/>
      <c r="KIE209" s="145"/>
      <c r="KIF209" s="145"/>
      <c r="KIG209" s="145"/>
      <c r="KIH209" s="145"/>
      <c r="KII209" s="145"/>
      <c r="KIJ209" s="145"/>
      <c r="KIK209" s="145"/>
      <c r="KIL209" s="145"/>
      <c r="KIM209" s="145"/>
      <c r="KIN209" s="145"/>
      <c r="KIO209" s="145"/>
      <c r="KIS209" s="145"/>
      <c r="KIU209" s="145"/>
      <c r="KIV209" s="145"/>
      <c r="KIW209" s="145"/>
      <c r="KIX209" s="145"/>
      <c r="KJA209" s="145"/>
      <c r="KJC209" s="145"/>
      <c r="KJD209" s="145"/>
      <c r="KJE209" s="145"/>
      <c r="KJF209" s="145"/>
      <c r="KJG209" s="145"/>
      <c r="KJH209" s="145"/>
      <c r="KJI209" s="145"/>
      <c r="KJJ209" s="145"/>
      <c r="KJK209" s="145"/>
      <c r="KJL209" s="145"/>
      <c r="KJM209" s="145"/>
      <c r="KJN209" s="145"/>
      <c r="KJO209" s="145"/>
      <c r="KJR209" s="145"/>
      <c r="KJU209" s="145"/>
      <c r="KJX209" s="145"/>
      <c r="KKA209" s="145"/>
      <c r="KKD209" s="145"/>
      <c r="KKP209" s="145"/>
      <c r="KKS209" s="145"/>
      <c r="KKV209" s="145"/>
      <c r="KKY209" s="145"/>
      <c r="KLH209" s="145"/>
      <c r="KLN209" s="145"/>
      <c r="KLQ209" s="145"/>
      <c r="KLT209" s="145"/>
      <c r="KLW209" s="145"/>
      <c r="KMC209" s="145"/>
      <c r="KMF209" s="145"/>
      <c r="KML209" s="145"/>
      <c r="KMN209" s="145"/>
      <c r="KMO209" s="145"/>
      <c r="KMQ209" s="145"/>
      <c r="KMT209" s="145"/>
      <c r="KMW209" s="145"/>
      <c r="KMZ209" s="145"/>
      <c r="KNH209" s="145"/>
      <c r="KNM209" s="145"/>
      <c r="KNV209" s="145"/>
      <c r="KNY209" s="145"/>
      <c r="KOG209" s="145"/>
      <c r="KPC209" s="145"/>
      <c r="KPD209" s="145"/>
      <c r="KPE209" s="145"/>
      <c r="KPF209" s="145"/>
      <c r="KPG209" s="145"/>
      <c r="KPH209" s="145"/>
      <c r="KPZ209" s="145"/>
      <c r="KQA209" s="145"/>
      <c r="KQD209" s="145"/>
      <c r="KQG209" s="145"/>
      <c r="KQI209" s="145"/>
      <c r="KQK209" s="145"/>
      <c r="KQN209" s="145"/>
      <c r="KQQ209" s="145"/>
      <c r="KQT209" s="145"/>
      <c r="KQW209" s="145"/>
      <c r="KQZ209" s="145"/>
      <c r="KRC209" s="145"/>
      <c r="KRF209" s="145"/>
      <c r="KRI209" s="145"/>
      <c r="KRK209" s="145"/>
      <c r="KRX209" s="145"/>
      <c r="KRY209" s="145"/>
      <c r="KRZ209" s="145"/>
      <c r="KSA209" s="145"/>
      <c r="KSB209" s="145"/>
      <c r="KSC209" s="145"/>
      <c r="KSD209" s="145"/>
      <c r="KSE209" s="145"/>
      <c r="KSF209" s="145"/>
      <c r="KSG209" s="145"/>
      <c r="KSH209" s="145"/>
      <c r="KSI209" s="145"/>
      <c r="KSJ209" s="145"/>
      <c r="KSK209" s="145"/>
      <c r="KSO209" s="145"/>
      <c r="KSQ209" s="145"/>
      <c r="KSR209" s="145"/>
      <c r="KSS209" s="145"/>
      <c r="KST209" s="145"/>
      <c r="KSW209" s="145"/>
      <c r="KSY209" s="145"/>
      <c r="KSZ209" s="145"/>
      <c r="KTA209" s="145"/>
      <c r="KTB209" s="145"/>
      <c r="KTC209" s="145"/>
      <c r="KTD209" s="145"/>
      <c r="KTE209" s="145"/>
      <c r="KTF209" s="145"/>
      <c r="KTG209" s="145"/>
      <c r="KTH209" s="145"/>
      <c r="KTI209" s="145"/>
      <c r="KTJ209" s="145"/>
      <c r="KTK209" s="145"/>
      <c r="KTN209" s="145"/>
      <c r="KTQ209" s="145"/>
      <c r="KTT209" s="145"/>
      <c r="KTW209" s="145"/>
      <c r="KTZ209" s="145"/>
      <c r="KUL209" s="145"/>
      <c r="KUO209" s="145"/>
      <c r="KUR209" s="145"/>
      <c r="KUU209" s="145"/>
      <c r="KVD209" s="145"/>
      <c r="KVJ209" s="145"/>
      <c r="KVM209" s="145"/>
      <c r="KVP209" s="145"/>
      <c r="KVS209" s="145"/>
      <c r="KVY209" s="145"/>
      <c r="KWB209" s="145"/>
      <c r="KWH209" s="145"/>
      <c r="KWJ209" s="145"/>
      <c r="KWK209" s="145"/>
      <c r="KWM209" s="145"/>
      <c r="KWP209" s="145"/>
      <c r="KWS209" s="145"/>
      <c r="KWV209" s="145"/>
      <c r="KXD209" s="145"/>
      <c r="KXI209" s="145"/>
      <c r="KXR209" s="145"/>
      <c r="KXU209" s="145"/>
      <c r="KYC209" s="145"/>
      <c r="KYY209" s="145"/>
      <c r="KYZ209" s="145"/>
      <c r="KZA209" s="145"/>
      <c r="KZB209" s="145"/>
      <c r="KZC209" s="145"/>
      <c r="KZD209" s="145"/>
      <c r="KZV209" s="145"/>
      <c r="KZW209" s="145"/>
      <c r="KZZ209" s="145"/>
      <c r="LAC209" s="145"/>
      <c r="LAE209" s="145"/>
      <c r="LAG209" s="145"/>
      <c r="LAJ209" s="145"/>
      <c r="LAM209" s="145"/>
      <c r="LAP209" s="145"/>
      <c r="LAS209" s="145"/>
      <c r="LAV209" s="145"/>
      <c r="LAY209" s="145"/>
      <c r="LBB209" s="145"/>
      <c r="LBE209" s="145"/>
      <c r="LBG209" s="145"/>
      <c r="LBT209" s="145"/>
      <c r="LBU209" s="145"/>
      <c r="LBV209" s="145"/>
      <c r="LBW209" s="145"/>
      <c r="LBX209" s="145"/>
      <c r="LBY209" s="145"/>
      <c r="LBZ209" s="145"/>
      <c r="LCA209" s="145"/>
      <c r="LCB209" s="145"/>
      <c r="LCC209" s="145"/>
      <c r="LCD209" s="145"/>
      <c r="LCE209" s="145"/>
      <c r="LCF209" s="145"/>
      <c r="LCG209" s="145"/>
      <c r="LCK209" s="145"/>
      <c r="LCM209" s="145"/>
      <c r="LCN209" s="145"/>
      <c r="LCO209" s="145"/>
      <c r="LCP209" s="145"/>
      <c r="LCS209" s="145"/>
      <c r="LCU209" s="145"/>
      <c r="LCV209" s="145"/>
      <c r="LCW209" s="145"/>
      <c r="LCX209" s="145"/>
      <c r="LCY209" s="145"/>
      <c r="LCZ209" s="145"/>
      <c r="LDA209" s="145"/>
      <c r="LDB209" s="145"/>
      <c r="LDC209" s="145"/>
      <c r="LDD209" s="145"/>
      <c r="LDE209" s="145"/>
      <c r="LDF209" s="145"/>
      <c r="LDG209" s="145"/>
      <c r="LDJ209" s="145"/>
      <c r="LDM209" s="145"/>
      <c r="LDP209" s="145"/>
      <c r="LDS209" s="145"/>
      <c r="LDV209" s="145"/>
      <c r="LEH209" s="145"/>
      <c r="LEK209" s="145"/>
      <c r="LEN209" s="145"/>
      <c r="LEQ209" s="145"/>
      <c r="LEZ209" s="145"/>
      <c r="LFF209" s="145"/>
      <c r="LFI209" s="145"/>
      <c r="LFL209" s="145"/>
      <c r="LFO209" s="145"/>
      <c r="LFU209" s="145"/>
      <c r="LFX209" s="145"/>
      <c r="LGD209" s="145"/>
      <c r="LGF209" s="145"/>
      <c r="LGG209" s="145"/>
      <c r="LGI209" s="145"/>
      <c r="LGL209" s="145"/>
      <c r="LGO209" s="145"/>
      <c r="LGR209" s="145"/>
      <c r="LGZ209" s="145"/>
      <c r="LHE209" s="145"/>
      <c r="LHN209" s="145"/>
      <c r="LHQ209" s="145"/>
      <c r="LHY209" s="145"/>
      <c r="LIU209" s="145"/>
      <c r="LIV209" s="145"/>
      <c r="LIW209" s="145"/>
      <c r="LIX209" s="145"/>
      <c r="LIY209" s="145"/>
      <c r="LIZ209" s="145"/>
      <c r="LJR209" s="145"/>
      <c r="LJS209" s="145"/>
      <c r="LJV209" s="145"/>
      <c r="LJY209" s="145"/>
      <c r="LKA209" s="145"/>
      <c r="LKC209" s="145"/>
      <c r="LKF209" s="145"/>
      <c r="LKI209" s="145"/>
      <c r="LKL209" s="145"/>
      <c r="LKO209" s="145"/>
      <c r="LKR209" s="145"/>
      <c r="LKU209" s="145"/>
      <c r="LKX209" s="145"/>
      <c r="LLA209" s="145"/>
      <c r="LLC209" s="145"/>
      <c r="LLP209" s="145"/>
      <c r="LLQ209" s="145"/>
      <c r="LLR209" s="145"/>
      <c r="LLS209" s="145"/>
      <c r="LLT209" s="145"/>
      <c r="LLU209" s="145"/>
      <c r="LLV209" s="145"/>
      <c r="LLW209" s="145"/>
      <c r="LLX209" s="145"/>
      <c r="LLY209" s="145"/>
      <c r="LLZ209" s="145"/>
      <c r="LMA209" s="145"/>
      <c r="LMB209" s="145"/>
      <c r="LMC209" s="145"/>
      <c r="LMG209" s="145"/>
      <c r="LMI209" s="145"/>
      <c r="LMJ209" s="145"/>
      <c r="LMK209" s="145"/>
      <c r="LML209" s="145"/>
      <c r="LMO209" s="145"/>
      <c r="LMQ209" s="145"/>
      <c r="LMR209" s="145"/>
      <c r="LMS209" s="145"/>
      <c r="LMT209" s="145"/>
      <c r="LMU209" s="145"/>
      <c r="LMV209" s="145"/>
      <c r="LMW209" s="145"/>
      <c r="LMX209" s="145"/>
      <c r="LMY209" s="145"/>
      <c r="LMZ209" s="145"/>
      <c r="LNA209" s="145"/>
      <c r="LNB209" s="145"/>
      <c r="LNC209" s="145"/>
      <c r="LNF209" s="145"/>
      <c r="LNI209" s="145"/>
      <c r="LNL209" s="145"/>
      <c r="LNO209" s="145"/>
      <c r="LNR209" s="145"/>
      <c r="LOD209" s="145"/>
      <c r="LOG209" s="145"/>
      <c r="LOJ209" s="145"/>
      <c r="LOM209" s="145"/>
      <c r="LOV209" s="145"/>
      <c r="LPB209" s="145"/>
      <c r="LPE209" s="145"/>
      <c r="LPH209" s="145"/>
      <c r="LPK209" s="145"/>
      <c r="LPQ209" s="145"/>
      <c r="LPT209" s="145"/>
      <c r="LPZ209" s="145"/>
      <c r="LQB209" s="145"/>
      <c r="LQC209" s="145"/>
      <c r="LQE209" s="145"/>
      <c r="LQH209" s="145"/>
      <c r="LQK209" s="145"/>
      <c r="LQN209" s="145"/>
      <c r="LQV209" s="145"/>
      <c r="LRA209" s="145"/>
      <c r="LRJ209" s="145"/>
      <c r="LRM209" s="145"/>
      <c r="LRU209" s="145"/>
      <c r="LSQ209" s="145"/>
      <c r="LSR209" s="145"/>
      <c r="LSS209" s="145"/>
      <c r="LST209" s="145"/>
      <c r="LSU209" s="145"/>
      <c r="LSV209" s="145"/>
      <c r="LTN209" s="145"/>
      <c r="LTO209" s="145"/>
      <c r="LTR209" s="145"/>
      <c r="LTU209" s="145"/>
      <c r="LTW209" s="145"/>
      <c r="LTY209" s="145"/>
      <c r="LUB209" s="145"/>
      <c r="LUE209" s="145"/>
      <c r="LUH209" s="145"/>
      <c r="LUK209" s="145"/>
      <c r="LUN209" s="145"/>
      <c r="LUQ209" s="145"/>
      <c r="LUT209" s="145"/>
      <c r="LUW209" s="145"/>
      <c r="LUY209" s="145"/>
      <c r="LVL209" s="145"/>
      <c r="LVM209" s="145"/>
      <c r="LVN209" s="145"/>
      <c r="LVO209" s="145"/>
      <c r="LVP209" s="145"/>
      <c r="LVQ209" s="145"/>
      <c r="LVR209" s="145"/>
      <c r="LVS209" s="145"/>
      <c r="LVT209" s="145"/>
      <c r="LVU209" s="145"/>
      <c r="LVV209" s="145"/>
      <c r="LVW209" s="145"/>
      <c r="LVX209" s="145"/>
      <c r="LVY209" s="145"/>
      <c r="LWC209" s="145"/>
      <c r="LWE209" s="145"/>
      <c r="LWF209" s="145"/>
      <c r="LWG209" s="145"/>
      <c r="LWH209" s="145"/>
      <c r="LWK209" s="145"/>
      <c r="LWM209" s="145"/>
      <c r="LWN209" s="145"/>
      <c r="LWO209" s="145"/>
      <c r="LWP209" s="145"/>
      <c r="LWQ209" s="145"/>
      <c r="LWR209" s="145"/>
      <c r="LWS209" s="145"/>
      <c r="LWT209" s="145"/>
      <c r="LWU209" s="145"/>
      <c r="LWV209" s="145"/>
      <c r="LWW209" s="145"/>
      <c r="LWX209" s="145"/>
      <c r="LWY209" s="145"/>
      <c r="LXB209" s="145"/>
      <c r="LXE209" s="145"/>
      <c r="LXH209" s="145"/>
      <c r="LXK209" s="145"/>
      <c r="LXN209" s="145"/>
      <c r="LXZ209" s="145"/>
      <c r="LYC209" s="145"/>
      <c r="LYF209" s="145"/>
      <c r="LYI209" s="145"/>
      <c r="LYR209" s="145"/>
      <c r="LYX209" s="145"/>
      <c r="LZA209" s="145"/>
      <c r="LZD209" s="145"/>
      <c r="LZG209" s="145"/>
      <c r="LZM209" s="145"/>
      <c r="LZP209" s="145"/>
      <c r="LZV209" s="145"/>
      <c r="LZX209" s="145"/>
      <c r="LZY209" s="145"/>
      <c r="MAA209" s="145"/>
      <c r="MAD209" s="145"/>
      <c r="MAG209" s="145"/>
      <c r="MAJ209" s="145"/>
      <c r="MAR209" s="145"/>
      <c r="MAW209" s="145"/>
      <c r="MBF209" s="145"/>
      <c r="MBI209" s="145"/>
      <c r="MBQ209" s="145"/>
      <c r="MCM209" s="145"/>
      <c r="MCN209" s="145"/>
      <c r="MCO209" s="145"/>
      <c r="MCP209" s="145"/>
      <c r="MCQ209" s="145"/>
      <c r="MCR209" s="145"/>
      <c r="MDJ209" s="145"/>
      <c r="MDK209" s="145"/>
      <c r="MDN209" s="145"/>
      <c r="MDQ209" s="145"/>
      <c r="MDS209" s="145"/>
      <c r="MDU209" s="145"/>
      <c r="MDX209" s="145"/>
      <c r="MEA209" s="145"/>
      <c r="MED209" s="145"/>
      <c r="MEG209" s="145"/>
      <c r="MEJ209" s="145"/>
      <c r="MEM209" s="145"/>
      <c r="MEP209" s="145"/>
      <c r="MES209" s="145"/>
      <c r="MEU209" s="145"/>
      <c r="MFH209" s="145"/>
      <c r="MFI209" s="145"/>
      <c r="MFJ209" s="145"/>
      <c r="MFK209" s="145"/>
      <c r="MFL209" s="145"/>
      <c r="MFM209" s="145"/>
      <c r="MFN209" s="145"/>
      <c r="MFO209" s="145"/>
      <c r="MFP209" s="145"/>
      <c r="MFQ209" s="145"/>
      <c r="MFR209" s="145"/>
      <c r="MFS209" s="145"/>
      <c r="MFT209" s="145"/>
      <c r="MFU209" s="145"/>
      <c r="MFY209" s="145"/>
      <c r="MGA209" s="145"/>
      <c r="MGB209" s="145"/>
      <c r="MGC209" s="145"/>
      <c r="MGD209" s="145"/>
      <c r="MGG209" s="145"/>
      <c r="MGI209" s="145"/>
      <c r="MGJ209" s="145"/>
      <c r="MGK209" s="145"/>
      <c r="MGL209" s="145"/>
      <c r="MGM209" s="145"/>
      <c r="MGN209" s="145"/>
      <c r="MGO209" s="145"/>
      <c r="MGP209" s="145"/>
      <c r="MGQ209" s="145"/>
      <c r="MGR209" s="145"/>
      <c r="MGS209" s="145"/>
      <c r="MGT209" s="145"/>
      <c r="MGU209" s="145"/>
      <c r="MGX209" s="145"/>
      <c r="MHA209" s="145"/>
      <c r="MHD209" s="145"/>
      <c r="MHG209" s="145"/>
      <c r="MHJ209" s="145"/>
      <c r="MHV209" s="145"/>
      <c r="MHY209" s="145"/>
      <c r="MIB209" s="145"/>
      <c r="MIE209" s="145"/>
      <c r="MIN209" s="145"/>
      <c r="MIT209" s="145"/>
      <c r="MIW209" s="145"/>
      <c r="MIZ209" s="145"/>
      <c r="MJC209" s="145"/>
      <c r="MJI209" s="145"/>
      <c r="MJL209" s="145"/>
      <c r="MJR209" s="145"/>
      <c r="MJT209" s="145"/>
      <c r="MJU209" s="145"/>
      <c r="MJW209" s="145"/>
      <c r="MJZ209" s="145"/>
      <c r="MKC209" s="145"/>
      <c r="MKF209" s="145"/>
      <c r="MKN209" s="145"/>
      <c r="MKS209" s="145"/>
      <c r="MLB209" s="145"/>
      <c r="MLE209" s="145"/>
      <c r="MLM209" s="145"/>
      <c r="MMI209" s="145"/>
      <c r="MMJ209" s="145"/>
      <c r="MMK209" s="145"/>
      <c r="MML209" s="145"/>
      <c r="MMM209" s="145"/>
      <c r="MMN209" s="145"/>
      <c r="MNF209" s="145"/>
      <c r="MNG209" s="145"/>
      <c r="MNJ209" s="145"/>
      <c r="MNM209" s="145"/>
      <c r="MNO209" s="145"/>
      <c r="MNQ209" s="145"/>
      <c r="MNT209" s="145"/>
      <c r="MNW209" s="145"/>
      <c r="MNZ209" s="145"/>
      <c r="MOC209" s="145"/>
      <c r="MOF209" s="145"/>
      <c r="MOI209" s="145"/>
      <c r="MOL209" s="145"/>
      <c r="MOO209" s="145"/>
      <c r="MOQ209" s="145"/>
      <c r="MPD209" s="145"/>
      <c r="MPE209" s="145"/>
      <c r="MPF209" s="145"/>
      <c r="MPG209" s="145"/>
      <c r="MPH209" s="145"/>
      <c r="MPI209" s="145"/>
      <c r="MPJ209" s="145"/>
      <c r="MPK209" s="145"/>
      <c r="MPL209" s="145"/>
      <c r="MPM209" s="145"/>
      <c r="MPN209" s="145"/>
      <c r="MPO209" s="145"/>
      <c r="MPP209" s="145"/>
      <c r="MPQ209" s="145"/>
      <c r="MPU209" s="145"/>
      <c r="MPW209" s="145"/>
      <c r="MPX209" s="145"/>
      <c r="MPY209" s="145"/>
      <c r="MPZ209" s="145"/>
      <c r="MQC209" s="145"/>
      <c r="MQE209" s="145"/>
      <c r="MQF209" s="145"/>
      <c r="MQG209" s="145"/>
      <c r="MQH209" s="145"/>
      <c r="MQI209" s="145"/>
      <c r="MQJ209" s="145"/>
      <c r="MQK209" s="145"/>
      <c r="MQL209" s="145"/>
      <c r="MQM209" s="145"/>
      <c r="MQN209" s="145"/>
      <c r="MQO209" s="145"/>
      <c r="MQP209" s="145"/>
      <c r="MQQ209" s="145"/>
      <c r="MQT209" s="145"/>
      <c r="MQW209" s="145"/>
      <c r="MQZ209" s="145"/>
      <c r="MRC209" s="145"/>
      <c r="MRF209" s="145"/>
      <c r="MRR209" s="145"/>
      <c r="MRU209" s="145"/>
      <c r="MRX209" s="145"/>
      <c r="MSA209" s="145"/>
      <c r="MSJ209" s="145"/>
      <c r="MSP209" s="145"/>
      <c r="MSS209" s="145"/>
      <c r="MSV209" s="145"/>
      <c r="MSY209" s="145"/>
      <c r="MTE209" s="145"/>
      <c r="MTH209" s="145"/>
      <c r="MTN209" s="145"/>
      <c r="MTP209" s="145"/>
      <c r="MTQ209" s="145"/>
      <c r="MTS209" s="145"/>
      <c r="MTV209" s="145"/>
      <c r="MTY209" s="145"/>
      <c r="MUB209" s="145"/>
      <c r="MUJ209" s="145"/>
      <c r="MUO209" s="145"/>
      <c r="MUX209" s="145"/>
      <c r="MVA209" s="145"/>
      <c r="MVI209" s="145"/>
      <c r="MWE209" s="145"/>
      <c r="MWF209" s="145"/>
      <c r="MWG209" s="145"/>
      <c r="MWH209" s="145"/>
      <c r="MWI209" s="145"/>
      <c r="MWJ209" s="145"/>
      <c r="MXB209" s="145"/>
      <c r="MXC209" s="145"/>
      <c r="MXF209" s="145"/>
      <c r="MXI209" s="145"/>
      <c r="MXK209" s="145"/>
      <c r="MXM209" s="145"/>
      <c r="MXP209" s="145"/>
      <c r="MXS209" s="145"/>
      <c r="MXV209" s="145"/>
      <c r="MXY209" s="145"/>
      <c r="MYB209" s="145"/>
      <c r="MYE209" s="145"/>
      <c r="MYH209" s="145"/>
      <c r="MYK209" s="145"/>
      <c r="MYM209" s="145"/>
      <c r="MYZ209" s="145"/>
      <c r="MZA209" s="145"/>
      <c r="MZB209" s="145"/>
      <c r="MZC209" s="145"/>
      <c r="MZD209" s="145"/>
      <c r="MZE209" s="145"/>
      <c r="MZF209" s="145"/>
      <c r="MZG209" s="145"/>
      <c r="MZH209" s="145"/>
      <c r="MZI209" s="145"/>
      <c r="MZJ209" s="145"/>
      <c r="MZK209" s="145"/>
      <c r="MZL209" s="145"/>
      <c r="MZM209" s="145"/>
      <c r="MZQ209" s="145"/>
      <c r="MZS209" s="145"/>
      <c r="MZT209" s="145"/>
      <c r="MZU209" s="145"/>
      <c r="MZV209" s="145"/>
      <c r="MZY209" s="145"/>
      <c r="NAA209" s="145"/>
      <c r="NAB209" s="145"/>
      <c r="NAC209" s="145"/>
      <c r="NAD209" s="145"/>
      <c r="NAE209" s="145"/>
      <c r="NAF209" s="145"/>
      <c r="NAG209" s="145"/>
      <c r="NAH209" s="145"/>
      <c r="NAI209" s="145"/>
      <c r="NAJ209" s="145"/>
      <c r="NAK209" s="145"/>
      <c r="NAL209" s="145"/>
      <c r="NAM209" s="145"/>
      <c r="NAP209" s="145"/>
      <c r="NAS209" s="145"/>
      <c r="NAV209" s="145"/>
      <c r="NAY209" s="145"/>
      <c r="NBB209" s="145"/>
      <c r="NBN209" s="145"/>
      <c r="NBQ209" s="145"/>
      <c r="NBT209" s="145"/>
      <c r="NBW209" s="145"/>
      <c r="NCF209" s="145"/>
      <c r="NCL209" s="145"/>
      <c r="NCO209" s="145"/>
      <c r="NCR209" s="145"/>
      <c r="NCU209" s="145"/>
      <c r="NDA209" s="145"/>
      <c r="NDD209" s="145"/>
      <c r="NDJ209" s="145"/>
      <c r="NDL209" s="145"/>
      <c r="NDM209" s="145"/>
      <c r="NDO209" s="145"/>
      <c r="NDR209" s="145"/>
      <c r="NDU209" s="145"/>
      <c r="NDX209" s="145"/>
      <c r="NEF209" s="145"/>
      <c r="NEK209" s="145"/>
      <c r="NET209" s="145"/>
      <c r="NEW209" s="145"/>
      <c r="NFE209" s="145"/>
      <c r="NGA209" s="145"/>
      <c r="NGB209" s="145"/>
      <c r="NGC209" s="145"/>
      <c r="NGD209" s="145"/>
      <c r="NGE209" s="145"/>
      <c r="NGF209" s="145"/>
      <c r="NGX209" s="145"/>
      <c r="NGY209" s="145"/>
      <c r="NHB209" s="145"/>
      <c r="NHE209" s="145"/>
      <c r="NHG209" s="145"/>
      <c r="NHI209" s="145"/>
      <c r="NHL209" s="145"/>
      <c r="NHO209" s="145"/>
      <c r="NHR209" s="145"/>
      <c r="NHU209" s="145"/>
      <c r="NHX209" s="145"/>
      <c r="NIA209" s="145"/>
      <c r="NID209" s="145"/>
      <c r="NIG209" s="145"/>
      <c r="NII209" s="145"/>
      <c r="NIV209" s="145"/>
      <c r="NIW209" s="145"/>
      <c r="NIX209" s="145"/>
      <c r="NIY209" s="145"/>
      <c r="NIZ209" s="145"/>
      <c r="NJA209" s="145"/>
      <c r="NJB209" s="145"/>
      <c r="NJC209" s="145"/>
      <c r="NJD209" s="145"/>
      <c r="NJE209" s="145"/>
      <c r="NJF209" s="145"/>
      <c r="NJG209" s="145"/>
      <c r="NJH209" s="145"/>
      <c r="NJI209" s="145"/>
      <c r="NJM209" s="145"/>
      <c r="NJO209" s="145"/>
      <c r="NJP209" s="145"/>
      <c r="NJQ209" s="145"/>
      <c r="NJR209" s="145"/>
      <c r="NJU209" s="145"/>
      <c r="NJW209" s="145"/>
      <c r="NJX209" s="145"/>
      <c r="NJY209" s="145"/>
      <c r="NJZ209" s="145"/>
      <c r="NKA209" s="145"/>
      <c r="NKB209" s="145"/>
      <c r="NKC209" s="145"/>
      <c r="NKD209" s="145"/>
      <c r="NKE209" s="145"/>
      <c r="NKF209" s="145"/>
      <c r="NKG209" s="145"/>
      <c r="NKH209" s="145"/>
      <c r="NKI209" s="145"/>
      <c r="NKL209" s="145"/>
      <c r="NKO209" s="145"/>
      <c r="NKR209" s="145"/>
      <c r="NKU209" s="145"/>
      <c r="NKX209" s="145"/>
      <c r="NLJ209" s="145"/>
      <c r="NLM209" s="145"/>
      <c r="NLP209" s="145"/>
      <c r="NLS209" s="145"/>
      <c r="NMB209" s="145"/>
      <c r="NMH209" s="145"/>
      <c r="NMK209" s="145"/>
      <c r="NMN209" s="145"/>
      <c r="NMQ209" s="145"/>
      <c r="NMW209" s="145"/>
      <c r="NMZ209" s="145"/>
      <c r="NNF209" s="145"/>
      <c r="NNH209" s="145"/>
      <c r="NNI209" s="145"/>
      <c r="NNK209" s="145"/>
      <c r="NNN209" s="145"/>
      <c r="NNQ209" s="145"/>
      <c r="NNT209" s="145"/>
      <c r="NOB209" s="145"/>
      <c r="NOG209" s="145"/>
      <c r="NOP209" s="145"/>
      <c r="NOS209" s="145"/>
      <c r="NPA209" s="145"/>
      <c r="NPW209" s="145"/>
      <c r="NPX209" s="145"/>
      <c r="NPY209" s="145"/>
      <c r="NPZ209" s="145"/>
      <c r="NQA209" s="145"/>
      <c r="NQB209" s="145"/>
      <c r="NQT209" s="145"/>
      <c r="NQU209" s="145"/>
      <c r="NQX209" s="145"/>
      <c r="NRA209" s="145"/>
      <c r="NRC209" s="145"/>
      <c r="NRE209" s="145"/>
      <c r="NRH209" s="145"/>
      <c r="NRK209" s="145"/>
      <c r="NRN209" s="145"/>
      <c r="NRQ209" s="145"/>
      <c r="NRT209" s="145"/>
      <c r="NRW209" s="145"/>
      <c r="NRZ209" s="145"/>
      <c r="NSC209" s="145"/>
      <c r="NSE209" s="145"/>
      <c r="NSR209" s="145"/>
      <c r="NSS209" s="145"/>
      <c r="NST209" s="145"/>
      <c r="NSU209" s="145"/>
      <c r="NSV209" s="145"/>
      <c r="NSW209" s="145"/>
      <c r="NSX209" s="145"/>
      <c r="NSY209" s="145"/>
      <c r="NSZ209" s="145"/>
      <c r="NTA209" s="145"/>
      <c r="NTB209" s="145"/>
      <c r="NTC209" s="145"/>
      <c r="NTD209" s="145"/>
      <c r="NTE209" s="145"/>
      <c r="NTI209" s="145"/>
      <c r="NTK209" s="145"/>
      <c r="NTL209" s="145"/>
      <c r="NTM209" s="145"/>
      <c r="NTN209" s="145"/>
      <c r="NTQ209" s="145"/>
      <c r="NTS209" s="145"/>
      <c r="NTT209" s="145"/>
      <c r="NTU209" s="145"/>
      <c r="NTV209" s="145"/>
      <c r="NTW209" s="145"/>
      <c r="NTX209" s="145"/>
      <c r="NTY209" s="145"/>
      <c r="NTZ209" s="145"/>
      <c r="NUA209" s="145"/>
      <c r="NUB209" s="145"/>
      <c r="NUC209" s="145"/>
      <c r="NUD209" s="145"/>
      <c r="NUE209" s="145"/>
      <c r="NUH209" s="145"/>
      <c r="NUK209" s="145"/>
      <c r="NUN209" s="145"/>
      <c r="NUQ209" s="145"/>
      <c r="NUT209" s="145"/>
      <c r="NVF209" s="145"/>
      <c r="NVI209" s="145"/>
      <c r="NVL209" s="145"/>
      <c r="NVO209" s="145"/>
      <c r="NVX209" s="145"/>
      <c r="NWD209" s="145"/>
      <c r="NWG209" s="145"/>
      <c r="NWJ209" s="145"/>
      <c r="NWM209" s="145"/>
      <c r="NWS209" s="145"/>
      <c r="NWV209" s="145"/>
      <c r="NXB209" s="145"/>
      <c r="NXD209" s="145"/>
      <c r="NXE209" s="145"/>
      <c r="NXG209" s="145"/>
      <c r="NXJ209" s="145"/>
      <c r="NXM209" s="145"/>
      <c r="NXP209" s="145"/>
      <c r="NXX209" s="145"/>
      <c r="NYC209" s="145"/>
      <c r="NYL209" s="145"/>
      <c r="NYO209" s="145"/>
      <c r="NYW209" s="145"/>
      <c r="NZS209" s="145"/>
      <c r="NZT209" s="145"/>
      <c r="NZU209" s="145"/>
      <c r="NZV209" s="145"/>
      <c r="NZW209" s="145"/>
      <c r="NZX209" s="145"/>
      <c r="OAP209" s="145"/>
      <c r="OAQ209" s="145"/>
      <c r="OAT209" s="145"/>
      <c r="OAW209" s="145"/>
      <c r="OAY209" s="145"/>
      <c r="OBA209" s="145"/>
      <c r="OBD209" s="145"/>
      <c r="OBG209" s="145"/>
      <c r="OBJ209" s="145"/>
      <c r="OBM209" s="145"/>
      <c r="OBP209" s="145"/>
      <c r="OBS209" s="145"/>
      <c r="OBV209" s="145"/>
      <c r="OBY209" s="145"/>
      <c r="OCA209" s="145"/>
      <c r="OCN209" s="145"/>
      <c r="OCO209" s="145"/>
      <c r="OCP209" s="145"/>
      <c r="OCQ209" s="145"/>
      <c r="OCR209" s="145"/>
      <c r="OCS209" s="145"/>
      <c r="OCT209" s="145"/>
      <c r="OCU209" s="145"/>
      <c r="OCV209" s="145"/>
      <c r="OCW209" s="145"/>
      <c r="OCX209" s="145"/>
      <c r="OCY209" s="145"/>
      <c r="OCZ209" s="145"/>
      <c r="ODA209" s="145"/>
      <c r="ODE209" s="145"/>
      <c r="ODG209" s="145"/>
      <c r="ODH209" s="145"/>
      <c r="ODI209" s="145"/>
      <c r="ODJ209" s="145"/>
      <c r="ODM209" s="145"/>
      <c r="ODO209" s="145"/>
      <c r="ODP209" s="145"/>
      <c r="ODQ209" s="145"/>
      <c r="ODR209" s="145"/>
      <c r="ODS209" s="145"/>
      <c r="ODT209" s="145"/>
      <c r="ODU209" s="145"/>
      <c r="ODV209" s="145"/>
      <c r="ODW209" s="145"/>
      <c r="ODX209" s="145"/>
      <c r="ODY209" s="145"/>
      <c r="ODZ209" s="145"/>
      <c r="OEA209" s="145"/>
      <c r="OED209" s="145"/>
      <c r="OEG209" s="145"/>
      <c r="OEJ209" s="145"/>
      <c r="OEM209" s="145"/>
      <c r="OEP209" s="145"/>
      <c r="OFB209" s="145"/>
      <c r="OFE209" s="145"/>
      <c r="OFH209" s="145"/>
      <c r="OFK209" s="145"/>
      <c r="OFT209" s="145"/>
      <c r="OFZ209" s="145"/>
      <c r="OGC209" s="145"/>
      <c r="OGF209" s="145"/>
      <c r="OGI209" s="145"/>
      <c r="OGO209" s="145"/>
      <c r="OGR209" s="145"/>
      <c r="OGX209" s="145"/>
      <c r="OGZ209" s="145"/>
      <c r="OHA209" s="145"/>
      <c r="OHC209" s="145"/>
      <c r="OHF209" s="145"/>
      <c r="OHI209" s="145"/>
      <c r="OHL209" s="145"/>
      <c r="OHT209" s="145"/>
      <c r="OHY209" s="145"/>
      <c r="OIH209" s="145"/>
      <c r="OIK209" s="145"/>
      <c r="OIS209" s="145"/>
      <c r="OJO209" s="145"/>
      <c r="OJP209" s="145"/>
      <c r="OJQ209" s="145"/>
      <c r="OJR209" s="145"/>
      <c r="OJS209" s="145"/>
      <c r="OJT209" s="145"/>
      <c r="OKL209" s="145"/>
      <c r="OKM209" s="145"/>
      <c r="OKP209" s="145"/>
      <c r="OKS209" s="145"/>
      <c r="OKU209" s="145"/>
      <c r="OKW209" s="145"/>
      <c r="OKZ209" s="145"/>
      <c r="OLC209" s="145"/>
      <c r="OLF209" s="145"/>
      <c r="OLI209" s="145"/>
      <c r="OLL209" s="145"/>
      <c r="OLO209" s="145"/>
      <c r="OLR209" s="145"/>
      <c r="OLU209" s="145"/>
      <c r="OLW209" s="145"/>
      <c r="OMJ209" s="145"/>
      <c r="OMK209" s="145"/>
      <c r="OML209" s="145"/>
      <c r="OMM209" s="145"/>
      <c r="OMN209" s="145"/>
      <c r="OMO209" s="145"/>
      <c r="OMP209" s="145"/>
      <c r="OMQ209" s="145"/>
      <c r="OMR209" s="145"/>
      <c r="OMS209" s="145"/>
      <c r="OMT209" s="145"/>
      <c r="OMU209" s="145"/>
      <c r="OMV209" s="145"/>
      <c r="OMW209" s="145"/>
      <c r="ONA209" s="145"/>
      <c r="ONC209" s="145"/>
      <c r="OND209" s="145"/>
      <c r="ONE209" s="145"/>
      <c r="ONF209" s="145"/>
      <c r="ONI209" s="145"/>
      <c r="ONK209" s="145"/>
      <c r="ONL209" s="145"/>
      <c r="ONM209" s="145"/>
      <c r="ONN209" s="145"/>
      <c r="ONO209" s="145"/>
      <c r="ONP209" s="145"/>
      <c r="ONQ209" s="145"/>
      <c r="ONR209" s="145"/>
      <c r="ONS209" s="145"/>
      <c r="ONT209" s="145"/>
      <c r="ONU209" s="145"/>
      <c r="ONV209" s="145"/>
      <c r="ONW209" s="145"/>
      <c r="ONZ209" s="145"/>
      <c r="OOC209" s="145"/>
      <c r="OOF209" s="145"/>
      <c r="OOI209" s="145"/>
      <c r="OOL209" s="145"/>
      <c r="OOX209" s="145"/>
      <c r="OPA209" s="145"/>
      <c r="OPD209" s="145"/>
      <c r="OPG209" s="145"/>
      <c r="OPP209" s="145"/>
      <c r="OPV209" s="145"/>
      <c r="OPY209" s="145"/>
      <c r="OQB209" s="145"/>
      <c r="OQE209" s="145"/>
      <c r="OQK209" s="145"/>
      <c r="OQN209" s="145"/>
      <c r="OQT209" s="145"/>
      <c r="OQV209" s="145"/>
      <c r="OQW209" s="145"/>
      <c r="OQY209" s="145"/>
      <c r="ORB209" s="145"/>
      <c r="ORE209" s="145"/>
      <c r="ORH209" s="145"/>
      <c r="ORP209" s="145"/>
      <c r="ORU209" s="145"/>
      <c r="OSD209" s="145"/>
      <c r="OSG209" s="145"/>
      <c r="OSO209" s="145"/>
      <c r="OTK209" s="145"/>
      <c r="OTL209" s="145"/>
      <c r="OTM209" s="145"/>
      <c r="OTN209" s="145"/>
      <c r="OTO209" s="145"/>
      <c r="OTP209" s="145"/>
      <c r="OUH209" s="145"/>
      <c r="OUI209" s="145"/>
      <c r="OUL209" s="145"/>
      <c r="OUO209" s="145"/>
      <c r="OUQ209" s="145"/>
      <c r="OUS209" s="145"/>
      <c r="OUV209" s="145"/>
      <c r="OUY209" s="145"/>
      <c r="OVB209" s="145"/>
      <c r="OVE209" s="145"/>
      <c r="OVH209" s="145"/>
      <c r="OVK209" s="145"/>
      <c r="OVN209" s="145"/>
      <c r="OVQ209" s="145"/>
      <c r="OVS209" s="145"/>
      <c r="OWF209" s="145"/>
      <c r="OWG209" s="145"/>
      <c r="OWH209" s="145"/>
      <c r="OWI209" s="145"/>
      <c r="OWJ209" s="145"/>
      <c r="OWK209" s="145"/>
      <c r="OWL209" s="145"/>
      <c r="OWM209" s="145"/>
      <c r="OWN209" s="145"/>
      <c r="OWO209" s="145"/>
      <c r="OWP209" s="145"/>
      <c r="OWQ209" s="145"/>
      <c r="OWR209" s="145"/>
      <c r="OWS209" s="145"/>
      <c r="OWW209" s="145"/>
      <c r="OWY209" s="145"/>
      <c r="OWZ209" s="145"/>
      <c r="OXA209" s="145"/>
      <c r="OXB209" s="145"/>
      <c r="OXE209" s="145"/>
      <c r="OXG209" s="145"/>
      <c r="OXH209" s="145"/>
      <c r="OXI209" s="145"/>
      <c r="OXJ209" s="145"/>
      <c r="OXK209" s="145"/>
      <c r="OXL209" s="145"/>
      <c r="OXM209" s="145"/>
      <c r="OXN209" s="145"/>
      <c r="OXO209" s="145"/>
      <c r="OXP209" s="145"/>
      <c r="OXQ209" s="145"/>
      <c r="OXR209" s="145"/>
      <c r="OXS209" s="145"/>
      <c r="OXV209" s="145"/>
      <c r="OXY209" s="145"/>
      <c r="OYB209" s="145"/>
      <c r="OYE209" s="145"/>
      <c r="OYH209" s="145"/>
      <c r="OYT209" s="145"/>
      <c r="OYW209" s="145"/>
      <c r="OYZ209" s="145"/>
      <c r="OZC209" s="145"/>
      <c r="OZL209" s="145"/>
      <c r="OZR209" s="145"/>
      <c r="OZU209" s="145"/>
      <c r="OZX209" s="145"/>
      <c r="PAA209" s="145"/>
      <c r="PAG209" s="145"/>
      <c r="PAJ209" s="145"/>
      <c r="PAP209" s="145"/>
      <c r="PAR209" s="145"/>
      <c r="PAS209" s="145"/>
      <c r="PAU209" s="145"/>
      <c r="PAX209" s="145"/>
      <c r="PBA209" s="145"/>
      <c r="PBD209" s="145"/>
      <c r="PBL209" s="145"/>
      <c r="PBQ209" s="145"/>
      <c r="PBZ209" s="145"/>
      <c r="PCC209" s="145"/>
      <c r="PCK209" s="145"/>
      <c r="PDG209" s="145"/>
      <c r="PDH209" s="145"/>
      <c r="PDI209" s="145"/>
      <c r="PDJ209" s="145"/>
      <c r="PDK209" s="145"/>
      <c r="PDL209" s="145"/>
      <c r="PED209" s="145"/>
      <c r="PEE209" s="145"/>
      <c r="PEH209" s="145"/>
      <c r="PEK209" s="145"/>
      <c r="PEM209" s="145"/>
      <c r="PEO209" s="145"/>
      <c r="PER209" s="145"/>
      <c r="PEU209" s="145"/>
      <c r="PEX209" s="145"/>
      <c r="PFA209" s="145"/>
      <c r="PFD209" s="145"/>
      <c r="PFG209" s="145"/>
      <c r="PFJ209" s="145"/>
      <c r="PFM209" s="145"/>
      <c r="PFO209" s="145"/>
      <c r="PGB209" s="145"/>
      <c r="PGC209" s="145"/>
      <c r="PGD209" s="145"/>
      <c r="PGE209" s="145"/>
      <c r="PGF209" s="145"/>
      <c r="PGG209" s="145"/>
      <c r="PGH209" s="145"/>
      <c r="PGI209" s="145"/>
      <c r="PGJ209" s="145"/>
      <c r="PGK209" s="145"/>
      <c r="PGL209" s="145"/>
      <c r="PGM209" s="145"/>
      <c r="PGN209" s="145"/>
      <c r="PGO209" s="145"/>
      <c r="PGS209" s="145"/>
      <c r="PGU209" s="145"/>
      <c r="PGV209" s="145"/>
      <c r="PGW209" s="145"/>
      <c r="PGX209" s="145"/>
      <c r="PHA209" s="145"/>
      <c r="PHC209" s="145"/>
      <c r="PHD209" s="145"/>
      <c r="PHE209" s="145"/>
      <c r="PHF209" s="145"/>
      <c r="PHG209" s="145"/>
      <c r="PHH209" s="145"/>
      <c r="PHI209" s="145"/>
      <c r="PHJ209" s="145"/>
      <c r="PHK209" s="145"/>
      <c r="PHL209" s="145"/>
      <c r="PHM209" s="145"/>
      <c r="PHN209" s="145"/>
      <c r="PHO209" s="145"/>
      <c r="PHR209" s="145"/>
      <c r="PHU209" s="145"/>
      <c r="PHX209" s="145"/>
      <c r="PIA209" s="145"/>
      <c r="PID209" s="145"/>
      <c r="PIP209" s="145"/>
      <c r="PIS209" s="145"/>
      <c r="PIV209" s="145"/>
      <c r="PIY209" s="145"/>
      <c r="PJH209" s="145"/>
      <c r="PJN209" s="145"/>
      <c r="PJQ209" s="145"/>
      <c r="PJT209" s="145"/>
      <c r="PJW209" s="145"/>
      <c r="PKC209" s="145"/>
      <c r="PKF209" s="145"/>
      <c r="PKL209" s="145"/>
      <c r="PKN209" s="145"/>
      <c r="PKO209" s="145"/>
      <c r="PKQ209" s="145"/>
      <c r="PKT209" s="145"/>
      <c r="PKW209" s="145"/>
      <c r="PKZ209" s="145"/>
      <c r="PLH209" s="145"/>
      <c r="PLM209" s="145"/>
      <c r="PLV209" s="145"/>
      <c r="PLY209" s="145"/>
      <c r="PMG209" s="145"/>
      <c r="PNC209" s="145"/>
      <c r="PND209" s="145"/>
      <c r="PNE209" s="145"/>
      <c r="PNF209" s="145"/>
      <c r="PNG209" s="145"/>
      <c r="PNH209" s="145"/>
      <c r="PNZ209" s="145"/>
      <c r="POA209" s="145"/>
      <c r="POD209" s="145"/>
      <c r="POG209" s="145"/>
      <c r="POI209" s="145"/>
      <c r="POK209" s="145"/>
      <c r="PON209" s="145"/>
      <c r="POQ209" s="145"/>
      <c r="POT209" s="145"/>
      <c r="POW209" s="145"/>
      <c r="POZ209" s="145"/>
      <c r="PPC209" s="145"/>
      <c r="PPF209" s="145"/>
      <c r="PPI209" s="145"/>
      <c r="PPK209" s="145"/>
      <c r="PPX209" s="145"/>
      <c r="PPY209" s="145"/>
      <c r="PPZ209" s="145"/>
      <c r="PQA209" s="145"/>
      <c r="PQB209" s="145"/>
      <c r="PQC209" s="145"/>
      <c r="PQD209" s="145"/>
      <c r="PQE209" s="145"/>
      <c r="PQF209" s="145"/>
      <c r="PQG209" s="145"/>
      <c r="PQH209" s="145"/>
      <c r="PQI209" s="145"/>
      <c r="PQJ209" s="145"/>
      <c r="PQK209" s="145"/>
      <c r="PQO209" s="145"/>
      <c r="PQQ209" s="145"/>
      <c r="PQR209" s="145"/>
      <c r="PQS209" s="145"/>
      <c r="PQT209" s="145"/>
      <c r="PQW209" s="145"/>
      <c r="PQY209" s="145"/>
      <c r="PQZ209" s="145"/>
      <c r="PRA209" s="145"/>
      <c r="PRB209" s="145"/>
      <c r="PRC209" s="145"/>
      <c r="PRD209" s="145"/>
      <c r="PRE209" s="145"/>
      <c r="PRF209" s="145"/>
      <c r="PRG209" s="145"/>
      <c r="PRH209" s="145"/>
      <c r="PRI209" s="145"/>
      <c r="PRJ209" s="145"/>
      <c r="PRK209" s="145"/>
      <c r="PRN209" s="145"/>
      <c r="PRQ209" s="145"/>
      <c r="PRT209" s="145"/>
      <c r="PRW209" s="145"/>
      <c r="PRZ209" s="145"/>
      <c r="PSL209" s="145"/>
      <c r="PSO209" s="145"/>
      <c r="PSR209" s="145"/>
      <c r="PSU209" s="145"/>
      <c r="PTD209" s="145"/>
      <c r="PTJ209" s="145"/>
      <c r="PTM209" s="145"/>
      <c r="PTP209" s="145"/>
      <c r="PTS209" s="145"/>
      <c r="PTY209" s="145"/>
      <c r="PUB209" s="145"/>
      <c r="PUH209" s="145"/>
      <c r="PUJ209" s="145"/>
      <c r="PUK209" s="145"/>
      <c r="PUM209" s="145"/>
      <c r="PUP209" s="145"/>
      <c r="PUS209" s="145"/>
      <c r="PUV209" s="145"/>
      <c r="PVD209" s="145"/>
      <c r="PVI209" s="145"/>
      <c r="PVR209" s="145"/>
      <c r="PVU209" s="145"/>
      <c r="PWC209" s="145"/>
      <c r="PWY209" s="145"/>
      <c r="PWZ209" s="145"/>
      <c r="PXA209" s="145"/>
      <c r="PXB209" s="145"/>
      <c r="PXC209" s="145"/>
      <c r="PXD209" s="145"/>
      <c r="PXV209" s="145"/>
      <c r="PXW209" s="145"/>
      <c r="PXZ209" s="145"/>
      <c r="PYC209" s="145"/>
      <c r="PYE209" s="145"/>
      <c r="PYG209" s="145"/>
      <c r="PYJ209" s="145"/>
      <c r="PYM209" s="145"/>
      <c r="PYP209" s="145"/>
      <c r="PYS209" s="145"/>
      <c r="PYV209" s="145"/>
      <c r="PYY209" s="145"/>
      <c r="PZB209" s="145"/>
      <c r="PZE209" s="145"/>
      <c r="PZG209" s="145"/>
      <c r="PZT209" s="145"/>
      <c r="PZU209" s="145"/>
      <c r="PZV209" s="145"/>
      <c r="PZW209" s="145"/>
      <c r="PZX209" s="145"/>
      <c r="PZY209" s="145"/>
      <c r="PZZ209" s="145"/>
      <c r="QAA209" s="145"/>
      <c r="QAB209" s="145"/>
      <c r="QAC209" s="145"/>
      <c r="QAD209" s="145"/>
      <c r="QAE209" s="145"/>
      <c r="QAF209" s="145"/>
      <c r="QAG209" s="145"/>
      <c r="QAK209" s="145"/>
      <c r="QAM209" s="145"/>
      <c r="QAN209" s="145"/>
      <c r="QAO209" s="145"/>
      <c r="QAP209" s="145"/>
      <c r="QAS209" s="145"/>
      <c r="QAU209" s="145"/>
      <c r="QAV209" s="145"/>
      <c r="QAW209" s="145"/>
      <c r="QAX209" s="145"/>
      <c r="QAY209" s="145"/>
      <c r="QAZ209" s="145"/>
      <c r="QBA209" s="145"/>
      <c r="QBB209" s="145"/>
      <c r="QBC209" s="145"/>
      <c r="QBD209" s="145"/>
      <c r="QBE209" s="145"/>
      <c r="QBF209" s="145"/>
      <c r="QBG209" s="145"/>
      <c r="QBJ209" s="145"/>
      <c r="QBM209" s="145"/>
      <c r="QBP209" s="145"/>
      <c r="QBS209" s="145"/>
      <c r="QBV209" s="145"/>
      <c r="QCH209" s="145"/>
      <c r="QCK209" s="145"/>
      <c r="QCN209" s="145"/>
      <c r="QCQ209" s="145"/>
      <c r="QCZ209" s="145"/>
      <c r="QDF209" s="145"/>
      <c r="QDI209" s="145"/>
      <c r="QDL209" s="145"/>
      <c r="QDO209" s="145"/>
      <c r="QDU209" s="145"/>
      <c r="QDX209" s="145"/>
      <c r="QED209" s="145"/>
      <c r="QEF209" s="145"/>
      <c r="QEG209" s="145"/>
      <c r="QEI209" s="145"/>
      <c r="QEL209" s="145"/>
      <c r="QEO209" s="145"/>
      <c r="QER209" s="145"/>
      <c r="QEZ209" s="145"/>
      <c r="QFE209" s="145"/>
      <c r="QFN209" s="145"/>
      <c r="QFQ209" s="145"/>
      <c r="QFY209" s="145"/>
      <c r="QGU209" s="145"/>
      <c r="QGV209" s="145"/>
      <c r="QGW209" s="145"/>
      <c r="QGX209" s="145"/>
      <c r="QGY209" s="145"/>
      <c r="QGZ209" s="145"/>
      <c r="QHR209" s="145"/>
      <c r="QHS209" s="145"/>
      <c r="QHV209" s="145"/>
      <c r="QHY209" s="145"/>
      <c r="QIA209" s="145"/>
      <c r="QIC209" s="145"/>
      <c r="QIF209" s="145"/>
      <c r="QII209" s="145"/>
      <c r="QIL209" s="145"/>
      <c r="QIO209" s="145"/>
      <c r="QIR209" s="145"/>
      <c r="QIU209" s="145"/>
      <c r="QIX209" s="145"/>
      <c r="QJA209" s="145"/>
      <c r="QJC209" s="145"/>
      <c r="QJP209" s="145"/>
      <c r="QJQ209" s="145"/>
      <c r="QJR209" s="145"/>
      <c r="QJS209" s="145"/>
      <c r="QJT209" s="145"/>
      <c r="QJU209" s="145"/>
      <c r="QJV209" s="145"/>
      <c r="QJW209" s="145"/>
      <c r="QJX209" s="145"/>
      <c r="QJY209" s="145"/>
      <c r="QJZ209" s="145"/>
      <c r="QKA209" s="145"/>
      <c r="QKB209" s="145"/>
      <c r="QKC209" s="145"/>
      <c r="QKG209" s="145"/>
      <c r="QKI209" s="145"/>
      <c r="QKJ209" s="145"/>
      <c r="QKK209" s="145"/>
      <c r="QKL209" s="145"/>
      <c r="QKO209" s="145"/>
      <c r="QKQ209" s="145"/>
      <c r="QKR209" s="145"/>
      <c r="QKS209" s="145"/>
      <c r="QKT209" s="145"/>
      <c r="QKU209" s="145"/>
      <c r="QKV209" s="145"/>
      <c r="QKW209" s="145"/>
      <c r="QKX209" s="145"/>
      <c r="QKY209" s="145"/>
      <c r="QKZ209" s="145"/>
      <c r="QLA209" s="145"/>
      <c r="QLB209" s="145"/>
      <c r="QLC209" s="145"/>
      <c r="QLF209" s="145"/>
      <c r="QLI209" s="145"/>
      <c r="QLL209" s="145"/>
      <c r="QLO209" s="145"/>
      <c r="QLR209" s="145"/>
      <c r="QMD209" s="145"/>
      <c r="QMG209" s="145"/>
      <c r="QMJ209" s="145"/>
      <c r="QMM209" s="145"/>
      <c r="QMV209" s="145"/>
      <c r="QNB209" s="145"/>
      <c r="QNE209" s="145"/>
      <c r="QNH209" s="145"/>
      <c r="QNK209" s="145"/>
      <c r="QNQ209" s="145"/>
      <c r="QNT209" s="145"/>
      <c r="QNZ209" s="145"/>
      <c r="QOB209" s="145"/>
      <c r="QOC209" s="145"/>
      <c r="QOE209" s="145"/>
      <c r="QOH209" s="145"/>
      <c r="QOK209" s="145"/>
      <c r="QON209" s="145"/>
      <c r="QOV209" s="145"/>
      <c r="QPA209" s="145"/>
      <c r="QPJ209" s="145"/>
      <c r="QPM209" s="145"/>
      <c r="QPU209" s="145"/>
      <c r="QQQ209" s="145"/>
      <c r="QQR209" s="145"/>
      <c r="QQS209" s="145"/>
      <c r="QQT209" s="145"/>
      <c r="QQU209" s="145"/>
      <c r="QQV209" s="145"/>
      <c r="QRN209" s="145"/>
      <c r="QRO209" s="145"/>
      <c r="QRR209" s="145"/>
      <c r="QRU209" s="145"/>
      <c r="QRW209" s="145"/>
      <c r="QRY209" s="145"/>
      <c r="QSB209" s="145"/>
      <c r="QSE209" s="145"/>
      <c r="QSH209" s="145"/>
      <c r="QSK209" s="145"/>
      <c r="QSN209" s="145"/>
      <c r="QSQ209" s="145"/>
      <c r="QST209" s="145"/>
      <c r="QSW209" s="145"/>
      <c r="QSY209" s="145"/>
      <c r="QTL209" s="145"/>
      <c r="QTM209" s="145"/>
      <c r="QTN209" s="145"/>
      <c r="QTO209" s="145"/>
      <c r="QTP209" s="145"/>
      <c r="QTQ209" s="145"/>
      <c r="QTR209" s="145"/>
      <c r="QTS209" s="145"/>
      <c r="QTT209" s="145"/>
      <c r="QTU209" s="145"/>
      <c r="QTV209" s="145"/>
      <c r="QTW209" s="145"/>
      <c r="QTX209" s="145"/>
      <c r="QTY209" s="145"/>
      <c r="QUC209" s="145"/>
      <c r="QUE209" s="145"/>
      <c r="QUF209" s="145"/>
      <c r="QUG209" s="145"/>
      <c r="QUH209" s="145"/>
      <c r="QUK209" s="145"/>
      <c r="QUM209" s="145"/>
      <c r="QUN209" s="145"/>
      <c r="QUO209" s="145"/>
      <c r="QUP209" s="145"/>
      <c r="QUQ209" s="145"/>
      <c r="QUR209" s="145"/>
      <c r="QUS209" s="145"/>
      <c r="QUT209" s="145"/>
      <c r="QUU209" s="145"/>
      <c r="QUV209" s="145"/>
      <c r="QUW209" s="145"/>
      <c r="QUX209" s="145"/>
      <c r="QUY209" s="145"/>
      <c r="QVB209" s="145"/>
      <c r="QVE209" s="145"/>
      <c r="QVH209" s="145"/>
      <c r="QVK209" s="145"/>
      <c r="QVN209" s="145"/>
      <c r="QVZ209" s="145"/>
      <c r="QWC209" s="145"/>
      <c r="QWF209" s="145"/>
      <c r="QWI209" s="145"/>
      <c r="QWR209" s="145"/>
      <c r="QWX209" s="145"/>
      <c r="QXA209" s="145"/>
      <c r="QXD209" s="145"/>
      <c r="QXG209" s="145"/>
      <c r="QXM209" s="145"/>
      <c r="QXP209" s="145"/>
      <c r="QXV209" s="145"/>
      <c r="QXX209" s="145"/>
      <c r="QXY209" s="145"/>
      <c r="QYA209" s="145"/>
      <c r="QYD209" s="145"/>
      <c r="QYG209" s="145"/>
      <c r="QYJ209" s="145"/>
      <c r="QYR209" s="145"/>
      <c r="QYW209" s="145"/>
      <c r="QZF209" s="145"/>
      <c r="QZI209" s="145"/>
      <c r="QZQ209" s="145"/>
      <c r="RAM209" s="145"/>
      <c r="RAN209" s="145"/>
      <c r="RAO209" s="145"/>
      <c r="RAP209" s="145"/>
      <c r="RAQ209" s="145"/>
      <c r="RAR209" s="145"/>
      <c r="RBJ209" s="145"/>
      <c r="RBK209" s="145"/>
      <c r="RBN209" s="145"/>
      <c r="RBQ209" s="145"/>
      <c r="RBS209" s="145"/>
      <c r="RBU209" s="145"/>
      <c r="RBX209" s="145"/>
      <c r="RCA209" s="145"/>
      <c r="RCD209" s="145"/>
      <c r="RCG209" s="145"/>
      <c r="RCJ209" s="145"/>
      <c r="RCM209" s="145"/>
      <c r="RCP209" s="145"/>
      <c r="RCS209" s="145"/>
      <c r="RCU209" s="145"/>
      <c r="RDH209" s="145"/>
      <c r="RDI209" s="145"/>
      <c r="RDJ209" s="145"/>
      <c r="RDK209" s="145"/>
      <c r="RDL209" s="145"/>
      <c r="RDM209" s="145"/>
      <c r="RDN209" s="145"/>
      <c r="RDO209" s="145"/>
      <c r="RDP209" s="145"/>
      <c r="RDQ209" s="145"/>
      <c r="RDR209" s="145"/>
      <c r="RDS209" s="145"/>
      <c r="RDT209" s="145"/>
      <c r="RDU209" s="145"/>
      <c r="RDY209" s="145"/>
      <c r="REA209" s="145"/>
      <c r="REB209" s="145"/>
      <c r="REC209" s="145"/>
      <c r="RED209" s="145"/>
      <c r="REG209" s="145"/>
      <c r="REI209" s="145"/>
      <c r="REJ209" s="145"/>
      <c r="REK209" s="145"/>
      <c r="REL209" s="145"/>
      <c r="REM209" s="145"/>
      <c r="REN209" s="145"/>
      <c r="REO209" s="145"/>
      <c r="REP209" s="145"/>
      <c r="REQ209" s="145"/>
      <c r="RER209" s="145"/>
      <c r="RES209" s="145"/>
      <c r="RET209" s="145"/>
      <c r="REU209" s="145"/>
      <c r="REX209" s="145"/>
      <c r="RFA209" s="145"/>
      <c r="RFD209" s="145"/>
      <c r="RFG209" s="145"/>
      <c r="RFJ209" s="145"/>
      <c r="RFV209" s="145"/>
      <c r="RFY209" s="145"/>
      <c r="RGB209" s="145"/>
      <c r="RGE209" s="145"/>
      <c r="RGN209" s="145"/>
      <c r="RGT209" s="145"/>
      <c r="RGW209" s="145"/>
      <c r="RGZ209" s="145"/>
      <c r="RHC209" s="145"/>
      <c r="RHI209" s="145"/>
      <c r="RHL209" s="145"/>
      <c r="RHR209" s="145"/>
      <c r="RHT209" s="145"/>
      <c r="RHU209" s="145"/>
      <c r="RHW209" s="145"/>
      <c r="RHZ209" s="145"/>
      <c r="RIC209" s="145"/>
      <c r="RIF209" s="145"/>
      <c r="RIN209" s="145"/>
      <c r="RIS209" s="145"/>
      <c r="RJB209" s="145"/>
      <c r="RJE209" s="145"/>
      <c r="RJM209" s="145"/>
      <c r="RKI209" s="145"/>
      <c r="RKJ209" s="145"/>
      <c r="RKK209" s="145"/>
      <c r="RKL209" s="145"/>
      <c r="RKM209" s="145"/>
      <c r="RKN209" s="145"/>
      <c r="RLF209" s="145"/>
      <c r="RLG209" s="145"/>
      <c r="RLJ209" s="145"/>
      <c r="RLM209" s="145"/>
      <c r="RLO209" s="145"/>
      <c r="RLQ209" s="145"/>
      <c r="RLT209" s="145"/>
      <c r="RLW209" s="145"/>
      <c r="RLZ209" s="145"/>
      <c r="RMC209" s="145"/>
      <c r="RMF209" s="145"/>
      <c r="RMI209" s="145"/>
      <c r="RML209" s="145"/>
      <c r="RMO209" s="145"/>
      <c r="RMQ209" s="145"/>
      <c r="RND209" s="145"/>
      <c r="RNE209" s="145"/>
      <c r="RNF209" s="145"/>
      <c r="RNG209" s="145"/>
      <c r="RNH209" s="145"/>
      <c r="RNI209" s="145"/>
      <c r="RNJ209" s="145"/>
      <c r="RNK209" s="145"/>
      <c r="RNL209" s="145"/>
      <c r="RNM209" s="145"/>
      <c r="RNN209" s="145"/>
      <c r="RNO209" s="145"/>
      <c r="RNP209" s="145"/>
      <c r="RNQ209" s="145"/>
      <c r="RNU209" s="145"/>
      <c r="RNW209" s="145"/>
      <c r="RNX209" s="145"/>
      <c r="RNY209" s="145"/>
      <c r="RNZ209" s="145"/>
      <c r="ROC209" s="145"/>
      <c r="ROE209" s="145"/>
      <c r="ROF209" s="145"/>
      <c r="ROG209" s="145"/>
      <c r="ROH209" s="145"/>
      <c r="ROI209" s="145"/>
      <c r="ROJ209" s="145"/>
      <c r="ROK209" s="145"/>
      <c r="ROL209" s="145"/>
      <c r="ROM209" s="145"/>
      <c r="RON209" s="145"/>
      <c r="ROO209" s="145"/>
      <c r="ROP209" s="145"/>
      <c r="ROQ209" s="145"/>
      <c r="ROT209" s="145"/>
      <c r="ROW209" s="145"/>
      <c r="ROZ209" s="145"/>
      <c r="RPC209" s="145"/>
      <c r="RPF209" s="145"/>
      <c r="RPR209" s="145"/>
      <c r="RPU209" s="145"/>
      <c r="RPX209" s="145"/>
      <c r="RQA209" s="145"/>
      <c r="RQJ209" s="145"/>
      <c r="RQP209" s="145"/>
      <c r="RQS209" s="145"/>
      <c r="RQV209" s="145"/>
      <c r="RQY209" s="145"/>
      <c r="RRE209" s="145"/>
      <c r="RRH209" s="145"/>
      <c r="RRN209" s="145"/>
      <c r="RRP209" s="145"/>
      <c r="RRQ209" s="145"/>
      <c r="RRS209" s="145"/>
      <c r="RRV209" s="145"/>
      <c r="RRY209" s="145"/>
      <c r="RSB209" s="145"/>
      <c r="RSJ209" s="145"/>
      <c r="RSO209" s="145"/>
      <c r="RSX209" s="145"/>
      <c r="RTA209" s="145"/>
      <c r="RTI209" s="145"/>
      <c r="RUE209" s="145"/>
      <c r="RUF209" s="145"/>
      <c r="RUG209" s="145"/>
      <c r="RUH209" s="145"/>
      <c r="RUI209" s="145"/>
      <c r="RUJ209" s="145"/>
      <c r="RVB209" s="145"/>
      <c r="RVC209" s="145"/>
      <c r="RVF209" s="145"/>
      <c r="RVI209" s="145"/>
      <c r="RVK209" s="145"/>
      <c r="RVM209" s="145"/>
      <c r="RVP209" s="145"/>
      <c r="RVS209" s="145"/>
      <c r="RVV209" s="145"/>
      <c r="RVY209" s="145"/>
      <c r="RWB209" s="145"/>
      <c r="RWE209" s="145"/>
      <c r="RWH209" s="145"/>
      <c r="RWK209" s="145"/>
      <c r="RWM209" s="145"/>
      <c r="RWZ209" s="145"/>
      <c r="RXA209" s="145"/>
      <c r="RXB209" s="145"/>
      <c r="RXC209" s="145"/>
      <c r="RXD209" s="145"/>
      <c r="RXE209" s="145"/>
      <c r="RXF209" s="145"/>
      <c r="RXG209" s="145"/>
      <c r="RXH209" s="145"/>
      <c r="RXI209" s="145"/>
      <c r="RXJ209" s="145"/>
      <c r="RXK209" s="145"/>
      <c r="RXL209" s="145"/>
      <c r="RXM209" s="145"/>
      <c r="RXQ209" s="145"/>
      <c r="RXS209" s="145"/>
      <c r="RXT209" s="145"/>
      <c r="RXU209" s="145"/>
      <c r="RXV209" s="145"/>
      <c r="RXY209" s="145"/>
      <c r="RYA209" s="145"/>
      <c r="RYB209" s="145"/>
      <c r="RYC209" s="145"/>
      <c r="RYD209" s="145"/>
      <c r="RYE209" s="145"/>
      <c r="RYF209" s="145"/>
      <c r="RYG209" s="145"/>
      <c r="RYH209" s="145"/>
      <c r="RYI209" s="145"/>
      <c r="RYJ209" s="145"/>
      <c r="RYK209" s="145"/>
      <c r="RYL209" s="145"/>
      <c r="RYM209" s="145"/>
      <c r="RYP209" s="145"/>
      <c r="RYS209" s="145"/>
      <c r="RYV209" s="145"/>
      <c r="RYY209" s="145"/>
      <c r="RZB209" s="145"/>
      <c r="RZN209" s="145"/>
      <c r="RZQ209" s="145"/>
      <c r="RZT209" s="145"/>
      <c r="RZW209" s="145"/>
      <c r="SAF209" s="145"/>
      <c r="SAL209" s="145"/>
      <c r="SAO209" s="145"/>
      <c r="SAR209" s="145"/>
      <c r="SAU209" s="145"/>
      <c r="SBA209" s="145"/>
      <c r="SBD209" s="145"/>
      <c r="SBJ209" s="145"/>
      <c r="SBL209" s="145"/>
      <c r="SBM209" s="145"/>
      <c r="SBO209" s="145"/>
      <c r="SBR209" s="145"/>
      <c r="SBU209" s="145"/>
      <c r="SBX209" s="145"/>
      <c r="SCF209" s="145"/>
      <c r="SCK209" s="145"/>
      <c r="SCT209" s="145"/>
      <c r="SCW209" s="145"/>
      <c r="SDE209" s="145"/>
      <c r="SEA209" s="145"/>
      <c r="SEB209" s="145"/>
      <c r="SEC209" s="145"/>
      <c r="SED209" s="145"/>
      <c r="SEE209" s="145"/>
      <c r="SEF209" s="145"/>
      <c r="SEX209" s="145"/>
      <c r="SEY209" s="145"/>
      <c r="SFB209" s="145"/>
      <c r="SFE209" s="145"/>
      <c r="SFG209" s="145"/>
      <c r="SFI209" s="145"/>
      <c r="SFL209" s="145"/>
      <c r="SFO209" s="145"/>
      <c r="SFR209" s="145"/>
      <c r="SFU209" s="145"/>
      <c r="SFX209" s="145"/>
      <c r="SGA209" s="145"/>
      <c r="SGD209" s="145"/>
      <c r="SGG209" s="145"/>
      <c r="SGI209" s="145"/>
      <c r="SGV209" s="145"/>
      <c r="SGW209" s="145"/>
      <c r="SGX209" s="145"/>
      <c r="SGY209" s="145"/>
      <c r="SGZ209" s="145"/>
      <c r="SHA209" s="145"/>
      <c r="SHB209" s="145"/>
      <c r="SHC209" s="145"/>
      <c r="SHD209" s="145"/>
      <c r="SHE209" s="145"/>
      <c r="SHF209" s="145"/>
      <c r="SHG209" s="145"/>
      <c r="SHH209" s="145"/>
      <c r="SHI209" s="145"/>
      <c r="SHM209" s="145"/>
      <c r="SHO209" s="145"/>
      <c r="SHP209" s="145"/>
      <c r="SHQ209" s="145"/>
      <c r="SHR209" s="145"/>
      <c r="SHU209" s="145"/>
      <c r="SHW209" s="145"/>
      <c r="SHX209" s="145"/>
      <c r="SHY209" s="145"/>
      <c r="SHZ209" s="145"/>
      <c r="SIA209" s="145"/>
      <c r="SIB209" s="145"/>
      <c r="SIC209" s="145"/>
      <c r="SID209" s="145"/>
      <c r="SIE209" s="145"/>
      <c r="SIF209" s="145"/>
      <c r="SIG209" s="145"/>
      <c r="SIH209" s="145"/>
      <c r="SII209" s="145"/>
      <c r="SIL209" s="145"/>
      <c r="SIO209" s="145"/>
      <c r="SIR209" s="145"/>
      <c r="SIU209" s="145"/>
      <c r="SIX209" s="145"/>
      <c r="SJJ209" s="145"/>
      <c r="SJM209" s="145"/>
      <c r="SJP209" s="145"/>
      <c r="SJS209" s="145"/>
      <c r="SKB209" s="145"/>
      <c r="SKH209" s="145"/>
      <c r="SKK209" s="145"/>
      <c r="SKN209" s="145"/>
      <c r="SKQ209" s="145"/>
      <c r="SKW209" s="145"/>
      <c r="SKZ209" s="145"/>
      <c r="SLF209" s="145"/>
      <c r="SLH209" s="145"/>
      <c r="SLI209" s="145"/>
      <c r="SLK209" s="145"/>
      <c r="SLN209" s="145"/>
      <c r="SLQ209" s="145"/>
      <c r="SLT209" s="145"/>
      <c r="SMB209" s="145"/>
      <c r="SMG209" s="145"/>
      <c r="SMP209" s="145"/>
      <c r="SMS209" s="145"/>
      <c r="SNA209" s="145"/>
      <c r="SNW209" s="145"/>
      <c r="SNX209" s="145"/>
      <c r="SNY209" s="145"/>
      <c r="SNZ209" s="145"/>
      <c r="SOA209" s="145"/>
      <c r="SOB209" s="145"/>
      <c r="SOT209" s="145"/>
      <c r="SOU209" s="145"/>
      <c r="SOX209" s="145"/>
      <c r="SPA209" s="145"/>
      <c r="SPC209" s="145"/>
      <c r="SPE209" s="145"/>
      <c r="SPH209" s="145"/>
      <c r="SPK209" s="145"/>
      <c r="SPN209" s="145"/>
      <c r="SPQ209" s="145"/>
      <c r="SPT209" s="145"/>
      <c r="SPW209" s="145"/>
      <c r="SPZ209" s="145"/>
      <c r="SQC209" s="145"/>
      <c r="SQE209" s="145"/>
      <c r="SQR209" s="145"/>
      <c r="SQS209" s="145"/>
      <c r="SQT209" s="145"/>
      <c r="SQU209" s="145"/>
      <c r="SQV209" s="145"/>
      <c r="SQW209" s="145"/>
      <c r="SQX209" s="145"/>
      <c r="SQY209" s="145"/>
      <c r="SQZ209" s="145"/>
      <c r="SRA209" s="145"/>
      <c r="SRB209" s="145"/>
      <c r="SRC209" s="145"/>
      <c r="SRD209" s="145"/>
      <c r="SRE209" s="145"/>
      <c r="SRI209" s="145"/>
      <c r="SRK209" s="145"/>
      <c r="SRL209" s="145"/>
      <c r="SRM209" s="145"/>
      <c r="SRN209" s="145"/>
      <c r="SRQ209" s="145"/>
      <c r="SRS209" s="145"/>
      <c r="SRT209" s="145"/>
      <c r="SRU209" s="145"/>
      <c r="SRV209" s="145"/>
      <c r="SRW209" s="145"/>
      <c r="SRX209" s="145"/>
      <c r="SRY209" s="145"/>
      <c r="SRZ209" s="145"/>
      <c r="SSA209" s="145"/>
      <c r="SSB209" s="145"/>
      <c r="SSC209" s="145"/>
      <c r="SSD209" s="145"/>
      <c r="SSE209" s="145"/>
      <c r="SSH209" s="145"/>
      <c r="SSK209" s="145"/>
      <c r="SSN209" s="145"/>
      <c r="SSQ209" s="145"/>
      <c r="SST209" s="145"/>
      <c r="STF209" s="145"/>
      <c r="STI209" s="145"/>
      <c r="STL209" s="145"/>
      <c r="STO209" s="145"/>
      <c r="STX209" s="145"/>
      <c r="SUD209" s="145"/>
      <c r="SUG209" s="145"/>
      <c r="SUJ209" s="145"/>
      <c r="SUM209" s="145"/>
      <c r="SUS209" s="145"/>
      <c r="SUV209" s="145"/>
      <c r="SVB209" s="145"/>
      <c r="SVD209" s="145"/>
      <c r="SVE209" s="145"/>
      <c r="SVG209" s="145"/>
      <c r="SVJ209" s="145"/>
      <c r="SVM209" s="145"/>
      <c r="SVP209" s="145"/>
      <c r="SVX209" s="145"/>
      <c r="SWC209" s="145"/>
      <c r="SWL209" s="145"/>
      <c r="SWO209" s="145"/>
      <c r="SWW209" s="145"/>
      <c r="SXS209" s="145"/>
      <c r="SXT209" s="145"/>
      <c r="SXU209" s="145"/>
      <c r="SXV209" s="145"/>
      <c r="SXW209" s="145"/>
      <c r="SXX209" s="145"/>
      <c r="SYP209" s="145"/>
      <c r="SYQ209" s="145"/>
      <c r="SYT209" s="145"/>
      <c r="SYW209" s="145"/>
      <c r="SYY209" s="145"/>
      <c r="SZA209" s="145"/>
      <c r="SZD209" s="145"/>
      <c r="SZG209" s="145"/>
      <c r="SZJ209" s="145"/>
      <c r="SZM209" s="145"/>
      <c r="SZP209" s="145"/>
      <c r="SZS209" s="145"/>
      <c r="SZV209" s="145"/>
      <c r="SZY209" s="145"/>
      <c r="TAA209" s="145"/>
      <c r="TAN209" s="145"/>
      <c r="TAO209" s="145"/>
      <c r="TAP209" s="145"/>
      <c r="TAQ209" s="145"/>
      <c r="TAR209" s="145"/>
      <c r="TAS209" s="145"/>
      <c r="TAT209" s="145"/>
      <c r="TAU209" s="145"/>
      <c r="TAV209" s="145"/>
      <c r="TAW209" s="145"/>
      <c r="TAX209" s="145"/>
      <c r="TAY209" s="145"/>
      <c r="TAZ209" s="145"/>
      <c r="TBA209" s="145"/>
      <c r="TBE209" s="145"/>
      <c r="TBG209" s="145"/>
      <c r="TBH209" s="145"/>
      <c r="TBI209" s="145"/>
      <c r="TBJ209" s="145"/>
      <c r="TBM209" s="145"/>
      <c r="TBO209" s="145"/>
      <c r="TBP209" s="145"/>
      <c r="TBQ209" s="145"/>
      <c r="TBR209" s="145"/>
      <c r="TBS209" s="145"/>
      <c r="TBT209" s="145"/>
      <c r="TBU209" s="145"/>
      <c r="TBV209" s="145"/>
      <c r="TBW209" s="145"/>
      <c r="TBX209" s="145"/>
      <c r="TBY209" s="145"/>
      <c r="TBZ209" s="145"/>
      <c r="TCA209" s="145"/>
      <c r="TCD209" s="145"/>
      <c r="TCG209" s="145"/>
      <c r="TCJ209" s="145"/>
      <c r="TCM209" s="145"/>
      <c r="TCP209" s="145"/>
      <c r="TDB209" s="145"/>
      <c r="TDE209" s="145"/>
      <c r="TDH209" s="145"/>
      <c r="TDK209" s="145"/>
      <c r="TDT209" s="145"/>
      <c r="TDZ209" s="145"/>
      <c r="TEC209" s="145"/>
      <c r="TEF209" s="145"/>
      <c r="TEI209" s="145"/>
      <c r="TEO209" s="145"/>
      <c r="TER209" s="145"/>
      <c r="TEX209" s="145"/>
      <c r="TEZ209" s="145"/>
      <c r="TFA209" s="145"/>
      <c r="TFC209" s="145"/>
      <c r="TFF209" s="145"/>
      <c r="TFI209" s="145"/>
      <c r="TFL209" s="145"/>
      <c r="TFT209" s="145"/>
      <c r="TFY209" s="145"/>
      <c r="TGH209" s="145"/>
      <c r="TGK209" s="145"/>
      <c r="TGS209" s="145"/>
      <c r="THO209" s="145"/>
      <c r="THP209" s="145"/>
      <c r="THQ209" s="145"/>
      <c r="THR209" s="145"/>
      <c r="THS209" s="145"/>
      <c r="THT209" s="145"/>
      <c r="TIL209" s="145"/>
      <c r="TIM209" s="145"/>
      <c r="TIP209" s="145"/>
      <c r="TIS209" s="145"/>
      <c r="TIU209" s="145"/>
      <c r="TIW209" s="145"/>
      <c r="TIZ209" s="145"/>
      <c r="TJC209" s="145"/>
      <c r="TJF209" s="145"/>
      <c r="TJI209" s="145"/>
      <c r="TJL209" s="145"/>
      <c r="TJO209" s="145"/>
      <c r="TJR209" s="145"/>
      <c r="TJU209" s="145"/>
      <c r="TJW209" s="145"/>
      <c r="TKJ209" s="145"/>
      <c r="TKK209" s="145"/>
      <c r="TKL209" s="145"/>
      <c r="TKM209" s="145"/>
      <c r="TKN209" s="145"/>
      <c r="TKO209" s="145"/>
      <c r="TKP209" s="145"/>
      <c r="TKQ209" s="145"/>
      <c r="TKR209" s="145"/>
      <c r="TKS209" s="145"/>
      <c r="TKT209" s="145"/>
      <c r="TKU209" s="145"/>
      <c r="TKV209" s="145"/>
      <c r="TKW209" s="145"/>
      <c r="TLA209" s="145"/>
      <c r="TLC209" s="145"/>
      <c r="TLD209" s="145"/>
      <c r="TLE209" s="145"/>
      <c r="TLF209" s="145"/>
      <c r="TLI209" s="145"/>
      <c r="TLK209" s="145"/>
      <c r="TLL209" s="145"/>
      <c r="TLM209" s="145"/>
      <c r="TLN209" s="145"/>
      <c r="TLO209" s="145"/>
      <c r="TLP209" s="145"/>
      <c r="TLQ209" s="145"/>
      <c r="TLR209" s="145"/>
      <c r="TLS209" s="145"/>
      <c r="TLT209" s="145"/>
      <c r="TLU209" s="145"/>
      <c r="TLV209" s="145"/>
      <c r="TLW209" s="145"/>
      <c r="TLZ209" s="145"/>
      <c r="TMC209" s="145"/>
      <c r="TMF209" s="145"/>
      <c r="TMI209" s="145"/>
      <c r="TML209" s="145"/>
      <c r="TMX209" s="145"/>
      <c r="TNA209" s="145"/>
      <c r="TND209" s="145"/>
      <c r="TNG209" s="145"/>
      <c r="TNP209" s="145"/>
      <c r="TNV209" s="145"/>
      <c r="TNY209" s="145"/>
      <c r="TOB209" s="145"/>
      <c r="TOE209" s="145"/>
      <c r="TOK209" s="145"/>
      <c r="TON209" s="145"/>
      <c r="TOT209" s="145"/>
      <c r="TOV209" s="145"/>
      <c r="TOW209" s="145"/>
      <c r="TOY209" s="145"/>
      <c r="TPB209" s="145"/>
      <c r="TPE209" s="145"/>
      <c r="TPH209" s="145"/>
      <c r="TPP209" s="145"/>
      <c r="TPU209" s="145"/>
      <c r="TQD209" s="145"/>
      <c r="TQG209" s="145"/>
      <c r="TQO209" s="145"/>
      <c r="TRK209" s="145"/>
      <c r="TRL209" s="145"/>
      <c r="TRM209" s="145"/>
      <c r="TRN209" s="145"/>
      <c r="TRO209" s="145"/>
      <c r="TRP209" s="145"/>
      <c r="TSH209" s="145"/>
      <c r="TSI209" s="145"/>
      <c r="TSL209" s="145"/>
      <c r="TSO209" s="145"/>
      <c r="TSQ209" s="145"/>
      <c r="TSS209" s="145"/>
      <c r="TSV209" s="145"/>
      <c r="TSY209" s="145"/>
      <c r="TTB209" s="145"/>
      <c r="TTE209" s="145"/>
      <c r="TTH209" s="145"/>
      <c r="TTK209" s="145"/>
      <c r="TTN209" s="145"/>
      <c r="TTQ209" s="145"/>
      <c r="TTS209" s="145"/>
      <c r="TUF209" s="145"/>
      <c r="TUG209" s="145"/>
      <c r="TUH209" s="145"/>
      <c r="TUI209" s="145"/>
      <c r="TUJ209" s="145"/>
      <c r="TUK209" s="145"/>
      <c r="TUL209" s="145"/>
      <c r="TUM209" s="145"/>
      <c r="TUN209" s="145"/>
      <c r="TUO209" s="145"/>
      <c r="TUP209" s="145"/>
      <c r="TUQ209" s="145"/>
      <c r="TUR209" s="145"/>
      <c r="TUS209" s="145"/>
      <c r="TUW209" s="145"/>
      <c r="TUY209" s="145"/>
      <c r="TUZ209" s="145"/>
      <c r="TVA209" s="145"/>
      <c r="TVB209" s="145"/>
      <c r="TVE209" s="145"/>
      <c r="TVG209" s="145"/>
      <c r="TVH209" s="145"/>
      <c r="TVI209" s="145"/>
      <c r="TVJ209" s="145"/>
      <c r="TVK209" s="145"/>
      <c r="TVL209" s="145"/>
      <c r="TVM209" s="145"/>
      <c r="TVN209" s="145"/>
      <c r="TVO209" s="145"/>
      <c r="TVP209" s="145"/>
      <c r="TVQ209" s="145"/>
      <c r="TVR209" s="145"/>
      <c r="TVS209" s="145"/>
      <c r="TVV209" s="145"/>
      <c r="TVY209" s="145"/>
      <c r="TWB209" s="145"/>
      <c r="TWE209" s="145"/>
      <c r="TWH209" s="145"/>
      <c r="TWT209" s="145"/>
      <c r="TWW209" s="145"/>
      <c r="TWZ209" s="145"/>
      <c r="TXC209" s="145"/>
      <c r="TXL209" s="145"/>
      <c r="TXR209" s="145"/>
      <c r="TXU209" s="145"/>
      <c r="TXX209" s="145"/>
      <c r="TYA209" s="145"/>
      <c r="TYG209" s="145"/>
      <c r="TYJ209" s="145"/>
      <c r="TYP209" s="145"/>
      <c r="TYR209" s="145"/>
      <c r="TYS209" s="145"/>
      <c r="TYU209" s="145"/>
      <c r="TYX209" s="145"/>
      <c r="TZA209" s="145"/>
      <c r="TZD209" s="145"/>
      <c r="TZL209" s="145"/>
      <c r="TZQ209" s="145"/>
      <c r="TZZ209" s="145"/>
      <c r="UAC209" s="145"/>
      <c r="UAK209" s="145"/>
      <c r="UBG209" s="145"/>
      <c r="UBH209" s="145"/>
      <c r="UBI209" s="145"/>
      <c r="UBJ209" s="145"/>
      <c r="UBK209" s="145"/>
      <c r="UBL209" s="145"/>
      <c r="UCD209" s="145"/>
      <c r="UCE209" s="145"/>
      <c r="UCH209" s="145"/>
      <c r="UCK209" s="145"/>
      <c r="UCM209" s="145"/>
      <c r="UCO209" s="145"/>
      <c r="UCR209" s="145"/>
      <c r="UCU209" s="145"/>
      <c r="UCX209" s="145"/>
      <c r="UDA209" s="145"/>
      <c r="UDD209" s="145"/>
      <c r="UDG209" s="145"/>
      <c r="UDJ209" s="145"/>
      <c r="UDM209" s="145"/>
      <c r="UDO209" s="145"/>
      <c r="UEB209" s="145"/>
      <c r="UEC209" s="145"/>
      <c r="UED209" s="145"/>
      <c r="UEE209" s="145"/>
      <c r="UEF209" s="145"/>
      <c r="UEG209" s="145"/>
      <c r="UEH209" s="145"/>
      <c r="UEI209" s="145"/>
      <c r="UEJ209" s="145"/>
      <c r="UEK209" s="145"/>
      <c r="UEL209" s="145"/>
      <c r="UEM209" s="145"/>
      <c r="UEN209" s="145"/>
      <c r="UEO209" s="145"/>
      <c r="UES209" s="145"/>
      <c r="UEU209" s="145"/>
      <c r="UEV209" s="145"/>
      <c r="UEW209" s="145"/>
      <c r="UEX209" s="145"/>
      <c r="UFA209" s="145"/>
      <c r="UFC209" s="145"/>
      <c r="UFD209" s="145"/>
      <c r="UFE209" s="145"/>
      <c r="UFF209" s="145"/>
      <c r="UFG209" s="145"/>
      <c r="UFH209" s="145"/>
      <c r="UFI209" s="145"/>
      <c r="UFJ209" s="145"/>
      <c r="UFK209" s="145"/>
      <c r="UFL209" s="145"/>
      <c r="UFM209" s="145"/>
      <c r="UFN209" s="145"/>
      <c r="UFO209" s="145"/>
      <c r="UFR209" s="145"/>
      <c r="UFU209" s="145"/>
      <c r="UFX209" s="145"/>
      <c r="UGA209" s="145"/>
      <c r="UGD209" s="145"/>
      <c r="UGP209" s="145"/>
      <c r="UGS209" s="145"/>
      <c r="UGV209" s="145"/>
      <c r="UGY209" s="145"/>
      <c r="UHH209" s="145"/>
      <c r="UHN209" s="145"/>
      <c r="UHQ209" s="145"/>
      <c r="UHT209" s="145"/>
      <c r="UHW209" s="145"/>
      <c r="UIC209" s="145"/>
      <c r="UIF209" s="145"/>
      <c r="UIL209" s="145"/>
      <c r="UIN209" s="145"/>
      <c r="UIO209" s="145"/>
      <c r="UIQ209" s="145"/>
      <c r="UIT209" s="145"/>
      <c r="UIW209" s="145"/>
      <c r="UIZ209" s="145"/>
      <c r="UJH209" s="145"/>
      <c r="UJM209" s="145"/>
      <c r="UJV209" s="145"/>
      <c r="UJY209" s="145"/>
      <c r="UKG209" s="145"/>
      <c r="ULC209" s="145"/>
      <c r="ULD209" s="145"/>
      <c r="ULE209" s="145"/>
      <c r="ULF209" s="145"/>
      <c r="ULG209" s="145"/>
      <c r="ULH209" s="145"/>
      <c r="ULZ209" s="145"/>
      <c r="UMA209" s="145"/>
      <c r="UMD209" s="145"/>
      <c r="UMG209" s="145"/>
      <c r="UMI209" s="145"/>
      <c r="UMK209" s="145"/>
      <c r="UMN209" s="145"/>
      <c r="UMQ209" s="145"/>
      <c r="UMT209" s="145"/>
      <c r="UMW209" s="145"/>
      <c r="UMZ209" s="145"/>
      <c r="UNC209" s="145"/>
      <c r="UNF209" s="145"/>
      <c r="UNI209" s="145"/>
      <c r="UNK209" s="145"/>
      <c r="UNX209" s="145"/>
      <c r="UNY209" s="145"/>
      <c r="UNZ209" s="145"/>
      <c r="UOA209" s="145"/>
      <c r="UOB209" s="145"/>
      <c r="UOC209" s="145"/>
      <c r="UOD209" s="145"/>
      <c r="UOE209" s="145"/>
      <c r="UOF209" s="145"/>
      <c r="UOG209" s="145"/>
      <c r="UOH209" s="145"/>
      <c r="UOI209" s="145"/>
      <c r="UOJ209" s="145"/>
      <c r="UOK209" s="145"/>
      <c r="UOO209" s="145"/>
      <c r="UOQ209" s="145"/>
      <c r="UOR209" s="145"/>
      <c r="UOS209" s="145"/>
      <c r="UOT209" s="145"/>
      <c r="UOW209" s="145"/>
      <c r="UOY209" s="145"/>
      <c r="UOZ209" s="145"/>
      <c r="UPA209" s="145"/>
      <c r="UPB209" s="145"/>
      <c r="UPC209" s="145"/>
      <c r="UPD209" s="145"/>
      <c r="UPE209" s="145"/>
      <c r="UPF209" s="145"/>
      <c r="UPG209" s="145"/>
      <c r="UPH209" s="145"/>
      <c r="UPI209" s="145"/>
      <c r="UPJ209" s="145"/>
      <c r="UPK209" s="145"/>
      <c r="UPN209" s="145"/>
      <c r="UPQ209" s="145"/>
      <c r="UPT209" s="145"/>
      <c r="UPW209" s="145"/>
      <c r="UPZ209" s="145"/>
      <c r="UQL209" s="145"/>
      <c r="UQO209" s="145"/>
      <c r="UQR209" s="145"/>
      <c r="UQU209" s="145"/>
      <c r="URD209" s="145"/>
      <c r="URJ209" s="145"/>
      <c r="URM209" s="145"/>
      <c r="URP209" s="145"/>
      <c r="URS209" s="145"/>
      <c r="URY209" s="145"/>
      <c r="USB209" s="145"/>
      <c r="USH209" s="145"/>
      <c r="USJ209" s="145"/>
      <c r="USK209" s="145"/>
      <c r="USM209" s="145"/>
      <c r="USP209" s="145"/>
      <c r="USS209" s="145"/>
      <c r="USV209" s="145"/>
      <c r="UTD209" s="145"/>
      <c r="UTI209" s="145"/>
      <c r="UTR209" s="145"/>
      <c r="UTU209" s="145"/>
      <c r="UUC209" s="145"/>
      <c r="UUY209" s="145"/>
      <c r="UUZ209" s="145"/>
      <c r="UVA209" s="145"/>
      <c r="UVB209" s="145"/>
      <c r="UVC209" s="145"/>
      <c r="UVD209" s="145"/>
      <c r="UVV209" s="145"/>
      <c r="UVW209" s="145"/>
      <c r="UVZ209" s="145"/>
      <c r="UWC209" s="145"/>
      <c r="UWE209" s="145"/>
      <c r="UWG209" s="145"/>
      <c r="UWJ209" s="145"/>
      <c r="UWM209" s="145"/>
      <c r="UWP209" s="145"/>
      <c r="UWS209" s="145"/>
      <c r="UWV209" s="145"/>
      <c r="UWY209" s="145"/>
      <c r="UXB209" s="145"/>
      <c r="UXE209" s="145"/>
      <c r="UXG209" s="145"/>
      <c r="UXT209" s="145"/>
      <c r="UXU209" s="145"/>
      <c r="UXV209" s="145"/>
      <c r="UXW209" s="145"/>
      <c r="UXX209" s="145"/>
      <c r="UXY209" s="145"/>
      <c r="UXZ209" s="145"/>
      <c r="UYA209" s="145"/>
      <c r="UYB209" s="145"/>
      <c r="UYC209" s="145"/>
      <c r="UYD209" s="145"/>
      <c r="UYE209" s="145"/>
      <c r="UYF209" s="145"/>
      <c r="UYG209" s="145"/>
      <c r="UYK209" s="145"/>
      <c r="UYM209" s="145"/>
      <c r="UYN209" s="145"/>
      <c r="UYO209" s="145"/>
      <c r="UYP209" s="145"/>
      <c r="UYS209" s="145"/>
      <c r="UYU209" s="145"/>
      <c r="UYV209" s="145"/>
      <c r="UYW209" s="145"/>
      <c r="UYX209" s="145"/>
      <c r="UYY209" s="145"/>
      <c r="UYZ209" s="145"/>
      <c r="UZA209" s="145"/>
      <c r="UZB209" s="145"/>
      <c r="UZC209" s="145"/>
      <c r="UZD209" s="145"/>
      <c r="UZE209" s="145"/>
      <c r="UZF209" s="145"/>
      <c r="UZG209" s="145"/>
      <c r="UZJ209" s="145"/>
      <c r="UZM209" s="145"/>
      <c r="UZP209" s="145"/>
      <c r="UZS209" s="145"/>
      <c r="UZV209" s="145"/>
      <c r="VAH209" s="145"/>
      <c r="VAK209" s="145"/>
      <c r="VAN209" s="145"/>
      <c r="VAQ209" s="145"/>
      <c r="VAZ209" s="145"/>
      <c r="VBF209" s="145"/>
      <c r="VBI209" s="145"/>
      <c r="VBL209" s="145"/>
      <c r="VBO209" s="145"/>
      <c r="VBU209" s="145"/>
      <c r="VBX209" s="145"/>
      <c r="VCD209" s="145"/>
      <c r="VCF209" s="145"/>
      <c r="VCG209" s="145"/>
      <c r="VCI209" s="145"/>
      <c r="VCL209" s="145"/>
      <c r="VCO209" s="145"/>
      <c r="VCR209" s="145"/>
      <c r="VCZ209" s="145"/>
      <c r="VDE209" s="145"/>
      <c r="VDN209" s="145"/>
      <c r="VDQ209" s="145"/>
      <c r="VDY209" s="145"/>
      <c r="VEU209" s="145"/>
      <c r="VEV209" s="145"/>
      <c r="VEW209" s="145"/>
      <c r="VEX209" s="145"/>
      <c r="VEY209" s="145"/>
      <c r="VEZ209" s="145"/>
      <c r="VFR209" s="145"/>
      <c r="VFS209" s="145"/>
      <c r="VFV209" s="145"/>
      <c r="VFY209" s="145"/>
      <c r="VGA209" s="145"/>
      <c r="VGC209" s="145"/>
      <c r="VGF209" s="145"/>
      <c r="VGI209" s="145"/>
      <c r="VGL209" s="145"/>
      <c r="VGO209" s="145"/>
      <c r="VGR209" s="145"/>
      <c r="VGU209" s="145"/>
      <c r="VGX209" s="145"/>
      <c r="VHA209" s="145"/>
      <c r="VHC209" s="145"/>
      <c r="VHP209" s="145"/>
      <c r="VHQ209" s="145"/>
      <c r="VHR209" s="145"/>
      <c r="VHS209" s="145"/>
      <c r="VHT209" s="145"/>
      <c r="VHU209" s="145"/>
      <c r="VHV209" s="145"/>
      <c r="VHW209" s="145"/>
      <c r="VHX209" s="145"/>
      <c r="VHY209" s="145"/>
      <c r="VHZ209" s="145"/>
      <c r="VIA209" s="145"/>
      <c r="VIB209" s="145"/>
      <c r="VIC209" s="145"/>
      <c r="VIG209" s="145"/>
      <c r="VII209" s="145"/>
      <c r="VIJ209" s="145"/>
      <c r="VIK209" s="145"/>
      <c r="VIL209" s="145"/>
      <c r="VIO209" s="145"/>
      <c r="VIQ209" s="145"/>
      <c r="VIR209" s="145"/>
      <c r="VIS209" s="145"/>
      <c r="VIT209" s="145"/>
      <c r="VIU209" s="145"/>
      <c r="VIV209" s="145"/>
      <c r="VIW209" s="145"/>
      <c r="VIX209" s="145"/>
      <c r="VIY209" s="145"/>
      <c r="VIZ209" s="145"/>
      <c r="VJA209" s="145"/>
      <c r="VJB209" s="145"/>
      <c r="VJC209" s="145"/>
      <c r="VJF209" s="145"/>
      <c r="VJI209" s="145"/>
      <c r="VJL209" s="145"/>
      <c r="VJO209" s="145"/>
      <c r="VJR209" s="145"/>
      <c r="VKD209" s="145"/>
      <c r="VKG209" s="145"/>
      <c r="VKJ209" s="145"/>
      <c r="VKM209" s="145"/>
      <c r="VKV209" s="145"/>
      <c r="VLB209" s="145"/>
      <c r="VLE209" s="145"/>
      <c r="VLH209" s="145"/>
      <c r="VLK209" s="145"/>
      <c r="VLQ209" s="145"/>
      <c r="VLT209" s="145"/>
      <c r="VLZ209" s="145"/>
      <c r="VMB209" s="145"/>
      <c r="VMC209" s="145"/>
      <c r="VME209" s="145"/>
      <c r="VMH209" s="145"/>
      <c r="VMK209" s="145"/>
      <c r="VMN209" s="145"/>
      <c r="VMV209" s="145"/>
      <c r="VNA209" s="145"/>
      <c r="VNJ209" s="145"/>
      <c r="VNM209" s="145"/>
      <c r="VNU209" s="145"/>
      <c r="VOQ209" s="145"/>
      <c r="VOR209" s="145"/>
      <c r="VOS209" s="145"/>
      <c r="VOT209" s="145"/>
      <c r="VOU209" s="145"/>
      <c r="VOV209" s="145"/>
      <c r="VPN209" s="145"/>
      <c r="VPO209" s="145"/>
      <c r="VPR209" s="145"/>
      <c r="VPU209" s="145"/>
      <c r="VPW209" s="145"/>
      <c r="VPY209" s="145"/>
      <c r="VQB209" s="145"/>
      <c r="VQE209" s="145"/>
      <c r="VQH209" s="145"/>
      <c r="VQK209" s="145"/>
      <c r="VQN209" s="145"/>
      <c r="VQQ209" s="145"/>
      <c r="VQT209" s="145"/>
      <c r="VQW209" s="145"/>
      <c r="VQY209" s="145"/>
      <c r="VRL209" s="145"/>
      <c r="VRM209" s="145"/>
      <c r="VRN209" s="145"/>
      <c r="VRO209" s="145"/>
      <c r="VRP209" s="145"/>
      <c r="VRQ209" s="145"/>
      <c r="VRR209" s="145"/>
      <c r="VRS209" s="145"/>
      <c r="VRT209" s="145"/>
      <c r="VRU209" s="145"/>
      <c r="VRV209" s="145"/>
      <c r="VRW209" s="145"/>
      <c r="VRX209" s="145"/>
      <c r="VRY209" s="145"/>
      <c r="VSC209" s="145"/>
      <c r="VSE209" s="145"/>
      <c r="VSF209" s="145"/>
      <c r="VSG209" s="145"/>
      <c r="VSH209" s="145"/>
      <c r="VSK209" s="145"/>
      <c r="VSM209" s="145"/>
      <c r="VSN209" s="145"/>
      <c r="VSO209" s="145"/>
      <c r="VSP209" s="145"/>
      <c r="VSQ209" s="145"/>
      <c r="VSR209" s="145"/>
      <c r="VSS209" s="145"/>
      <c r="VST209" s="145"/>
      <c r="VSU209" s="145"/>
      <c r="VSV209" s="145"/>
      <c r="VSW209" s="145"/>
      <c r="VSX209" s="145"/>
      <c r="VSY209" s="145"/>
      <c r="VTB209" s="145"/>
      <c r="VTE209" s="145"/>
      <c r="VTH209" s="145"/>
      <c r="VTK209" s="145"/>
      <c r="VTN209" s="145"/>
      <c r="VTZ209" s="145"/>
      <c r="VUC209" s="145"/>
      <c r="VUF209" s="145"/>
      <c r="VUI209" s="145"/>
      <c r="VUR209" s="145"/>
      <c r="VUX209" s="145"/>
      <c r="VVA209" s="145"/>
      <c r="VVD209" s="145"/>
      <c r="VVG209" s="145"/>
      <c r="VVM209" s="145"/>
      <c r="VVP209" s="145"/>
      <c r="VVV209" s="145"/>
      <c r="VVX209" s="145"/>
      <c r="VVY209" s="145"/>
      <c r="VWA209" s="145"/>
      <c r="VWD209" s="145"/>
      <c r="VWG209" s="145"/>
      <c r="VWJ209" s="145"/>
      <c r="VWR209" s="145"/>
      <c r="VWW209" s="145"/>
      <c r="VXF209" s="145"/>
      <c r="VXI209" s="145"/>
      <c r="VXQ209" s="145"/>
      <c r="VYM209" s="145"/>
      <c r="VYN209" s="145"/>
      <c r="VYO209" s="145"/>
      <c r="VYP209" s="145"/>
      <c r="VYQ209" s="145"/>
      <c r="VYR209" s="145"/>
      <c r="VZJ209" s="145"/>
      <c r="VZK209" s="145"/>
      <c r="VZN209" s="145"/>
      <c r="VZQ209" s="145"/>
      <c r="VZS209" s="145"/>
      <c r="VZU209" s="145"/>
      <c r="VZX209" s="145"/>
      <c r="WAA209" s="145"/>
      <c r="WAD209" s="145"/>
      <c r="WAG209" s="145"/>
      <c r="WAJ209" s="145"/>
      <c r="WAM209" s="145"/>
      <c r="WAP209" s="145"/>
      <c r="WAS209" s="145"/>
      <c r="WAU209" s="145"/>
      <c r="WBH209" s="145"/>
      <c r="WBI209" s="145"/>
      <c r="WBJ209" s="145"/>
      <c r="WBK209" s="145"/>
      <c r="WBL209" s="145"/>
      <c r="WBM209" s="145"/>
      <c r="WBN209" s="145"/>
      <c r="WBO209" s="145"/>
      <c r="WBP209" s="145"/>
      <c r="WBQ209" s="145"/>
      <c r="WBR209" s="145"/>
      <c r="WBS209" s="145"/>
      <c r="WBT209" s="145"/>
      <c r="WBU209" s="145"/>
      <c r="WBY209" s="145"/>
      <c r="WCA209" s="145"/>
      <c r="WCB209" s="145"/>
      <c r="WCC209" s="145"/>
      <c r="WCD209" s="145"/>
      <c r="WCG209" s="145"/>
      <c r="WCI209" s="145"/>
      <c r="WCJ209" s="145"/>
      <c r="WCK209" s="145"/>
      <c r="WCL209" s="145"/>
      <c r="WCM209" s="145"/>
      <c r="WCN209" s="145"/>
      <c r="WCO209" s="145"/>
      <c r="WCP209" s="145"/>
      <c r="WCQ209" s="145"/>
      <c r="WCR209" s="145"/>
      <c r="WCS209" s="145"/>
      <c r="WCT209" s="145"/>
      <c r="WCU209" s="145"/>
      <c r="WCX209" s="145"/>
      <c r="WDA209" s="145"/>
      <c r="WDD209" s="145"/>
      <c r="WDG209" s="145"/>
      <c r="WDJ209" s="145"/>
      <c r="WDV209" s="145"/>
      <c r="WDY209" s="145"/>
      <c r="WEB209" s="145"/>
      <c r="WEE209" s="145"/>
      <c r="WEN209" s="145"/>
      <c r="WET209" s="145"/>
      <c r="WEW209" s="145"/>
      <c r="WEZ209" s="145"/>
      <c r="WFC209" s="145"/>
      <c r="WFI209" s="145"/>
      <c r="WFL209" s="145"/>
      <c r="WFR209" s="145"/>
      <c r="WFT209" s="145"/>
      <c r="WFU209" s="145"/>
      <c r="WFW209" s="145"/>
      <c r="WFZ209" s="145"/>
      <c r="WGC209" s="145"/>
      <c r="WGF209" s="145"/>
      <c r="WGN209" s="145"/>
      <c r="WGS209" s="145"/>
      <c r="WHB209" s="145"/>
      <c r="WHE209" s="145"/>
      <c r="WHM209" s="145"/>
      <c r="WII209" s="145"/>
      <c r="WIJ209" s="145"/>
      <c r="WIK209" s="145"/>
      <c r="WIL209" s="145"/>
      <c r="WIM209" s="145"/>
      <c r="WIN209" s="145"/>
      <c r="WJF209" s="145"/>
      <c r="WJG209" s="145"/>
      <c r="WJJ209" s="145"/>
      <c r="WJM209" s="145"/>
      <c r="WJO209" s="145"/>
      <c r="WJQ209" s="145"/>
      <c r="WJT209" s="145"/>
      <c r="WJW209" s="145"/>
      <c r="WJZ209" s="145"/>
      <c r="WKC209" s="145"/>
      <c r="WKF209" s="145"/>
      <c r="WKI209" s="145"/>
      <c r="WKL209" s="145"/>
      <c r="WKO209" s="145"/>
      <c r="WKQ209" s="145"/>
      <c r="WLD209" s="145"/>
      <c r="WLE209" s="145"/>
      <c r="WLF209" s="145"/>
      <c r="WLG209" s="145"/>
      <c r="WLH209" s="145"/>
      <c r="WLI209" s="145"/>
      <c r="WLJ209" s="145"/>
      <c r="WLK209" s="145"/>
      <c r="WLL209" s="145"/>
      <c r="WLM209" s="145"/>
      <c r="WLN209" s="145"/>
      <c r="WLO209" s="145"/>
      <c r="WLP209" s="145"/>
      <c r="WLQ209" s="145"/>
      <c r="WLU209" s="145"/>
      <c r="WLW209" s="145"/>
      <c r="WLX209" s="145"/>
      <c r="WLY209" s="145"/>
      <c r="WLZ209" s="145"/>
      <c r="WMC209" s="145"/>
      <c r="WME209" s="145"/>
      <c r="WMF209" s="145"/>
      <c r="WMG209" s="145"/>
      <c r="WMH209" s="145"/>
      <c r="WMI209" s="145"/>
      <c r="WMJ209" s="145"/>
      <c r="WMK209" s="145"/>
      <c r="WML209" s="145"/>
      <c r="WMM209" s="145"/>
      <c r="WMN209" s="145"/>
      <c r="WMO209" s="145"/>
      <c r="WMP209" s="145"/>
      <c r="WMQ209" s="145"/>
      <c r="WMT209" s="145"/>
      <c r="WMW209" s="145"/>
      <c r="WMZ209" s="145"/>
      <c r="WNC209" s="145"/>
      <c r="WNF209" s="145"/>
      <c r="WNR209" s="145"/>
      <c r="WNU209" s="145"/>
      <c r="WNX209" s="145"/>
      <c r="WOA209" s="145"/>
      <c r="WOJ209" s="145"/>
      <c r="WOP209" s="145"/>
      <c r="WOS209" s="145"/>
      <c r="WOV209" s="145"/>
      <c r="WOY209" s="145"/>
      <c r="WPE209" s="145"/>
      <c r="WPH209" s="145"/>
      <c r="WPN209" s="145"/>
      <c r="WPP209" s="145"/>
      <c r="WPQ209" s="145"/>
      <c r="WPS209" s="145"/>
      <c r="WPV209" s="145"/>
      <c r="WPY209" s="145"/>
      <c r="WQB209" s="145"/>
      <c r="WQJ209" s="145"/>
      <c r="WQO209" s="145"/>
      <c r="WQX209" s="145"/>
      <c r="WRA209" s="145"/>
      <c r="WRI209" s="145"/>
      <c r="WSE209" s="145"/>
      <c r="WSF209" s="145"/>
      <c r="WSG209" s="145"/>
      <c r="WSH209" s="145"/>
      <c r="WSI209" s="145"/>
      <c r="WSJ209" s="145"/>
      <c r="WTB209" s="145"/>
      <c r="WTC209" s="145"/>
      <c r="WTF209" s="145"/>
      <c r="WTI209" s="145"/>
      <c r="WTK209" s="145"/>
      <c r="WTM209" s="145"/>
      <c r="WTP209" s="145"/>
      <c r="WTS209" s="145"/>
      <c r="WTV209" s="145"/>
      <c r="WTY209" s="145"/>
      <c r="WUB209" s="145"/>
      <c r="WUE209" s="145"/>
      <c r="WUH209" s="145"/>
      <c r="WUK209" s="145"/>
      <c r="WUM209" s="145"/>
      <c r="WUZ209" s="145"/>
      <c r="WVA209" s="145"/>
      <c r="WVB209" s="145"/>
      <c r="WVC209" s="145"/>
      <c r="WVD209" s="145"/>
      <c r="WVE209" s="145"/>
      <c r="WVF209" s="145"/>
      <c r="WVG209" s="145"/>
      <c r="WVH209" s="145"/>
      <c r="WVI209" s="145"/>
      <c r="WVJ209" s="145"/>
      <c r="WVK209" s="145"/>
      <c r="WVL209" s="145"/>
      <c r="WVM209" s="145"/>
      <c r="WVN209" s="145"/>
      <c r="WVO209" s="145"/>
      <c r="WVP209" s="145"/>
      <c r="WVQ209" s="145"/>
      <c r="WVR209" s="145"/>
      <c r="WVS209" s="145"/>
      <c r="WVT209" s="145"/>
      <c r="WVU209" s="145"/>
      <c r="WVV209" s="145"/>
      <c r="WVW209" s="145"/>
      <c r="WVX209" s="145"/>
      <c r="WVY209" s="145"/>
      <c r="WVZ209" s="145"/>
      <c r="WWA209" s="145"/>
      <c r="WWB209" s="145"/>
      <c r="WWC209" s="145"/>
      <c r="WWD209" s="145"/>
      <c r="WWE209" s="145"/>
      <c r="WWF209" s="145"/>
      <c r="WWG209" s="145"/>
      <c r="WWH209" s="145"/>
      <c r="WWI209" s="145"/>
      <c r="WWJ209" s="145"/>
      <c r="WWK209" s="145"/>
      <c r="WWL209" s="145"/>
      <c r="WWM209" s="145"/>
      <c r="WWN209" s="145"/>
      <c r="WWO209" s="145"/>
      <c r="WWP209" s="145"/>
      <c r="WWQ209" s="145"/>
      <c r="WWR209" s="145"/>
      <c r="WWS209" s="145"/>
      <c r="WWT209" s="145"/>
      <c r="WWU209" s="145"/>
      <c r="WWV209" s="145"/>
      <c r="WWW209" s="145"/>
      <c r="WWX209" s="145"/>
      <c r="WWY209" s="145"/>
      <c r="WWZ209" s="145"/>
      <c r="WXA209" s="145"/>
      <c r="WXB209" s="145"/>
      <c r="WXC209" s="145"/>
      <c r="WXD209" s="145"/>
      <c r="WXE209" s="145"/>
      <c r="WXF209" s="145"/>
      <c r="WXG209" s="145"/>
      <c r="WXH209" s="145"/>
      <c r="WXI209" s="145"/>
      <c r="WXJ209" s="145"/>
      <c r="WXK209" s="145"/>
      <c r="WXL209" s="145"/>
      <c r="WXM209" s="145"/>
      <c r="WXN209" s="145"/>
      <c r="WXO209" s="145"/>
      <c r="WXP209" s="145"/>
      <c r="WXQ209" s="145"/>
      <c r="WXR209" s="145"/>
      <c r="WXS209" s="145"/>
      <c r="WXT209" s="145"/>
      <c r="WXU209" s="145"/>
      <c r="WXV209" s="145"/>
      <c r="WXW209" s="145"/>
      <c r="WXX209" s="145"/>
      <c r="WXY209" s="145"/>
      <c r="WXZ209" s="145"/>
      <c r="WYA209" s="145"/>
      <c r="WYB209" s="145"/>
      <c r="WYC209" s="145"/>
      <c r="WYD209" s="145"/>
      <c r="WYE209" s="145"/>
      <c r="WYF209" s="145"/>
      <c r="WYG209" s="145"/>
      <c r="WYH209" s="145"/>
      <c r="WYI209" s="145"/>
      <c r="WYJ209" s="145"/>
      <c r="WYK209" s="145"/>
      <c r="WYL209" s="145"/>
      <c r="WYM209" s="145"/>
      <c r="WYN209" s="145"/>
      <c r="WYO209" s="145"/>
      <c r="WYP209" s="145"/>
      <c r="WYQ209" s="145"/>
      <c r="WYR209" s="145"/>
      <c r="WYS209" s="145"/>
      <c r="WYT209" s="145"/>
      <c r="WYU209" s="145"/>
      <c r="WYV209" s="145"/>
      <c r="WYW209" s="145"/>
      <c r="WYX209" s="145"/>
      <c r="WYY209" s="145"/>
      <c r="WYZ209" s="145"/>
      <c r="WZA209" s="145"/>
      <c r="WZB209" s="145"/>
      <c r="WZC209" s="145"/>
      <c r="WZD209" s="145"/>
      <c r="WZE209" s="145"/>
      <c r="WZF209" s="145"/>
      <c r="WZG209" s="145"/>
      <c r="WZH209" s="145"/>
      <c r="WZI209" s="145"/>
      <c r="WZJ209" s="145"/>
      <c r="WZK209" s="145"/>
      <c r="WZL209" s="145"/>
      <c r="WZM209" s="145"/>
      <c r="WZN209" s="145"/>
      <c r="WZO209" s="145"/>
      <c r="WZP209" s="145"/>
      <c r="WZQ209" s="145"/>
      <c r="WZR209" s="145"/>
      <c r="WZS209" s="145"/>
      <c r="WZT209" s="145"/>
      <c r="WZU209" s="145"/>
      <c r="WZV209" s="145"/>
      <c r="WZW209" s="145"/>
      <c r="WZX209" s="145"/>
      <c r="WZY209" s="145"/>
      <c r="WZZ209" s="145"/>
      <c r="XAA209" s="145"/>
      <c r="XAB209" s="145"/>
      <c r="XAC209" s="145"/>
      <c r="XAD209" s="145"/>
      <c r="XAE209" s="145"/>
      <c r="XAF209" s="145"/>
      <c r="XAG209" s="145"/>
      <c r="XAH209" s="145"/>
      <c r="XAI209" s="145"/>
      <c r="XAJ209" s="145"/>
      <c r="XAK209" s="145"/>
      <c r="XAL209" s="145"/>
      <c r="XAM209" s="145"/>
      <c r="XAN209" s="145"/>
      <c r="XAO209" s="145"/>
      <c r="XAP209" s="145"/>
      <c r="XAQ209" s="145"/>
      <c r="XAR209" s="145"/>
      <c r="XAS209" s="145"/>
      <c r="XAT209" s="145"/>
      <c r="XAU209" s="145"/>
      <c r="XAV209" s="145"/>
      <c r="XAW209" s="145"/>
      <c r="XAX209" s="145"/>
      <c r="XAY209" s="145"/>
      <c r="XAZ209" s="145"/>
      <c r="XBA209" s="145"/>
      <c r="XBB209" s="145"/>
      <c r="XBC209" s="145"/>
      <c r="XBD209" s="145"/>
      <c r="XBE209" s="145"/>
      <c r="XBF209" s="145"/>
      <c r="XBG209" s="145"/>
      <c r="XBH209" s="145"/>
      <c r="XBI209" s="145"/>
      <c r="XBJ209" s="145"/>
      <c r="XBK209" s="145"/>
      <c r="XBL209" s="145"/>
      <c r="XBM209" s="145"/>
      <c r="XBN209" s="145"/>
      <c r="XBO209" s="145"/>
      <c r="XBP209" s="145"/>
      <c r="XBQ209" s="145"/>
      <c r="XBR209" s="145"/>
      <c r="XBS209" s="145"/>
      <c r="XBT209" s="145"/>
      <c r="XBU209" s="145"/>
      <c r="XBV209" s="145"/>
      <c r="XBW209" s="145"/>
      <c r="XBX209" s="145"/>
      <c r="XBY209" s="145"/>
      <c r="XBZ209" s="145"/>
      <c r="XCA209" s="145"/>
      <c r="XCB209" s="145"/>
      <c r="XCC209" s="145"/>
      <c r="XCD209" s="145"/>
      <c r="XCE209" s="145"/>
      <c r="XCF209" s="145"/>
      <c r="XCG209" s="145"/>
      <c r="XCH209" s="145"/>
      <c r="XCI209" s="145"/>
      <c r="XCJ209" s="145"/>
      <c r="XCK209" s="145"/>
      <c r="XCL209" s="145"/>
      <c r="XCM209" s="145"/>
      <c r="XCN209" s="145"/>
      <c r="XCO209" s="145"/>
      <c r="XCP209" s="145"/>
      <c r="XCQ209" s="145"/>
      <c r="XCR209" s="145"/>
      <c r="XCS209" s="145"/>
      <c r="XCT209" s="145"/>
      <c r="XCU209" s="145"/>
      <c r="XCV209" s="145"/>
      <c r="XCW209" s="145"/>
      <c r="XCX209" s="145"/>
      <c r="XCY209" s="145"/>
      <c r="XCZ209" s="145"/>
      <c r="XDA209" s="145"/>
      <c r="XDB209" s="145"/>
      <c r="XDC209" s="145"/>
      <c r="XDD209" s="145"/>
      <c r="XDE209" s="145"/>
      <c r="XDF209" s="145"/>
      <c r="XDG209" s="145"/>
      <c r="XDH209" s="145"/>
      <c r="XDI209" s="145"/>
      <c r="XDJ209" s="145"/>
      <c r="XDK209" s="145"/>
      <c r="XDL209" s="145"/>
      <c r="XDM209" s="145"/>
      <c r="XDN209" s="145"/>
      <c r="XDO209" s="145"/>
      <c r="XDP209" s="145"/>
      <c r="XDQ209" s="145"/>
      <c r="XDR209" s="145"/>
      <c r="XDS209" s="145"/>
      <c r="XDT209" s="145"/>
      <c r="XDU209" s="145"/>
      <c r="XDV209" s="145"/>
      <c r="XDW209" s="145"/>
      <c r="XDX209" s="145"/>
      <c r="XDY209" s="145"/>
      <c r="XDZ209" s="145"/>
      <c r="XEA209" s="145"/>
      <c r="XEB209" s="145"/>
      <c r="XEC209" s="145"/>
      <c r="XED209" s="145"/>
      <c r="XEE209" s="145"/>
      <c r="XEF209" s="145"/>
      <c r="XEG209" s="145"/>
      <c r="XEH209" s="145"/>
      <c r="XEI209" s="145"/>
      <c r="XEJ209" s="145"/>
      <c r="XEK209" s="145"/>
      <c r="XEL209" s="145"/>
      <c r="XEM209" s="145"/>
      <c r="XEN209" s="145"/>
      <c r="XEO209" s="145"/>
      <c r="XEP209" s="145"/>
      <c r="XEQ209" s="145"/>
      <c r="XER209" s="145"/>
      <c r="XES209" s="145"/>
      <c r="XET209" s="145"/>
      <c r="XEU209" s="145"/>
      <c r="XEV209" s="145"/>
      <c r="XEW209" s="145"/>
      <c r="XEX209" s="145"/>
      <c r="XEY209" s="145"/>
      <c r="XEZ209" s="145"/>
      <c r="XFA209" s="145"/>
      <c r="XFB209" s="145"/>
      <c r="XFC209" s="145"/>
      <c r="XFD209" s="145"/>
    </row>
    <row r="210" spans="1:16384" s="45" customFormat="1" ht="21.75" hidden="1" customHeight="1">
      <c r="A210" s="8" t="s">
        <v>44</v>
      </c>
      <c r="B210" s="44" t="s">
        <v>325</v>
      </c>
      <c r="C210" s="132"/>
      <c r="D210" s="59"/>
      <c r="E210" s="60">
        <f t="shared" si="4"/>
        <v>0</v>
      </c>
    </row>
    <row r="211" spans="1:16384" s="45" customFormat="1" ht="21.75" hidden="1" customHeight="1">
      <c r="A211" s="8" t="s">
        <v>45</v>
      </c>
      <c r="B211" s="44" t="s">
        <v>329</v>
      </c>
      <c r="C211" s="132"/>
      <c r="D211" s="59"/>
      <c r="E211" s="60">
        <f t="shared" si="4"/>
        <v>0</v>
      </c>
    </row>
    <row r="212" spans="1:16384" s="45" customFormat="1" ht="21.75" hidden="1" customHeight="1">
      <c r="A212" s="11" t="s">
        <v>131</v>
      </c>
      <c r="B212" s="44" t="s">
        <v>329</v>
      </c>
      <c r="C212" s="132"/>
      <c r="D212" s="59"/>
      <c r="E212" s="60">
        <f t="shared" si="4"/>
        <v>0</v>
      </c>
    </row>
    <row r="213" spans="1:16384" s="45" customFormat="1" ht="22.7" customHeight="1">
      <c r="A213" s="150" t="s">
        <v>132</v>
      </c>
      <c r="B213" s="44" t="s">
        <v>325</v>
      </c>
      <c r="C213" s="177">
        <v>0.75</v>
      </c>
      <c r="D213" s="143">
        <v>45000</v>
      </c>
      <c r="E213" s="144">
        <f t="shared" si="4"/>
        <v>33750</v>
      </c>
      <c r="I213" s="145"/>
      <c r="K213" s="145"/>
      <c r="L213" s="145"/>
      <c r="M213" s="145"/>
      <c r="N213" s="145"/>
      <c r="Q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/>
      <c r="AE213" s="145"/>
      <c r="AH213" s="145"/>
      <c r="AK213" s="145"/>
      <c r="AN213" s="145"/>
      <c r="AQ213" s="145"/>
      <c r="AT213" s="145"/>
      <c r="BF213" s="145"/>
      <c r="BI213" s="145"/>
      <c r="BL213" s="145"/>
      <c r="BO213" s="145"/>
      <c r="BX213" s="145"/>
      <c r="CD213" s="145"/>
      <c r="CG213" s="145"/>
      <c r="CJ213" s="145"/>
      <c r="CM213" s="145"/>
      <c r="CS213" s="145"/>
      <c r="CV213" s="145"/>
      <c r="DB213" s="145"/>
      <c r="DD213" s="145"/>
      <c r="DE213" s="145"/>
      <c r="DG213" s="145"/>
      <c r="DJ213" s="145"/>
      <c r="DM213" s="145"/>
      <c r="DP213" s="145"/>
      <c r="DX213" s="145"/>
      <c r="EC213" s="145"/>
      <c r="EL213" s="145"/>
      <c r="EO213" s="145"/>
      <c r="EW213" s="145"/>
      <c r="FS213" s="145"/>
      <c r="FT213" s="145"/>
      <c r="FU213" s="145"/>
      <c r="FV213" s="145"/>
      <c r="FW213" s="145"/>
      <c r="FX213" s="145"/>
      <c r="GP213" s="145"/>
      <c r="GQ213" s="145"/>
      <c r="GT213" s="145"/>
      <c r="GW213" s="145"/>
      <c r="GY213" s="145"/>
      <c r="HA213" s="145"/>
      <c r="HD213" s="145"/>
      <c r="HG213" s="145"/>
      <c r="HJ213" s="145"/>
      <c r="HM213" s="145"/>
      <c r="HP213" s="145"/>
      <c r="HS213" s="145"/>
      <c r="HV213" s="145"/>
      <c r="HY213" s="145"/>
      <c r="IA213" s="145"/>
      <c r="IN213" s="145"/>
      <c r="IO213" s="145"/>
      <c r="IP213" s="145"/>
      <c r="IQ213" s="145"/>
      <c r="IR213" s="145"/>
      <c r="IS213" s="145"/>
      <c r="IT213" s="145"/>
      <c r="IU213" s="145"/>
      <c r="IV213" s="145"/>
      <c r="IW213" s="145"/>
      <c r="IX213" s="145"/>
      <c r="IY213" s="145"/>
      <c r="IZ213" s="145"/>
      <c r="JA213" s="145"/>
      <c r="JE213" s="145"/>
      <c r="JG213" s="145"/>
      <c r="JH213" s="145"/>
      <c r="JI213" s="145"/>
      <c r="JJ213" s="145"/>
      <c r="JM213" s="145"/>
      <c r="JO213" s="145"/>
      <c r="JP213" s="145"/>
      <c r="JQ213" s="145"/>
      <c r="JR213" s="145"/>
      <c r="JS213" s="145"/>
      <c r="JT213" s="145"/>
      <c r="JU213" s="145"/>
      <c r="JV213" s="145"/>
      <c r="JW213" s="145"/>
      <c r="JX213" s="145"/>
      <c r="JY213" s="145"/>
      <c r="JZ213" s="145"/>
      <c r="KA213" s="145"/>
      <c r="KD213" s="145"/>
      <c r="KG213" s="145"/>
      <c r="KJ213" s="145"/>
      <c r="KM213" s="145"/>
      <c r="KP213" s="145"/>
      <c r="LB213" s="145"/>
      <c r="LE213" s="145"/>
      <c r="LH213" s="145"/>
      <c r="LK213" s="145"/>
      <c r="LT213" s="145"/>
      <c r="LZ213" s="145"/>
      <c r="MC213" s="145"/>
      <c r="MF213" s="145"/>
      <c r="MI213" s="145"/>
      <c r="MO213" s="145"/>
      <c r="MR213" s="145"/>
      <c r="MX213" s="145"/>
      <c r="MZ213" s="145"/>
      <c r="NA213" s="145"/>
      <c r="NC213" s="145"/>
      <c r="NF213" s="145"/>
      <c r="NI213" s="145"/>
      <c r="NL213" s="145"/>
      <c r="NT213" s="145"/>
      <c r="NY213" s="145"/>
      <c r="OH213" s="145"/>
      <c r="OK213" s="145"/>
      <c r="OS213" s="145"/>
      <c r="PO213" s="145"/>
      <c r="PP213" s="145"/>
      <c r="PQ213" s="145"/>
      <c r="PR213" s="145"/>
      <c r="PS213" s="145"/>
      <c r="PT213" s="145"/>
      <c r="QL213" s="145"/>
      <c r="QM213" s="145"/>
      <c r="QP213" s="145"/>
      <c r="QS213" s="145"/>
      <c r="QU213" s="145"/>
      <c r="QW213" s="145"/>
      <c r="QZ213" s="145"/>
      <c r="RC213" s="145"/>
      <c r="RF213" s="145"/>
      <c r="RI213" s="145"/>
      <c r="RL213" s="145"/>
      <c r="RO213" s="145"/>
      <c r="RR213" s="145"/>
      <c r="RU213" s="145"/>
      <c r="RW213" s="145"/>
      <c r="SJ213" s="145"/>
      <c r="SK213" s="145"/>
      <c r="SL213" s="145"/>
      <c r="SM213" s="145"/>
      <c r="SN213" s="145"/>
      <c r="SO213" s="145"/>
      <c r="SP213" s="145"/>
      <c r="SQ213" s="145"/>
      <c r="SR213" s="145"/>
      <c r="SS213" s="145"/>
      <c r="ST213" s="145"/>
      <c r="SU213" s="145"/>
      <c r="SV213" s="145"/>
      <c r="SW213" s="145"/>
      <c r="TA213" s="145"/>
      <c r="TC213" s="145"/>
      <c r="TD213" s="145"/>
      <c r="TE213" s="145"/>
      <c r="TF213" s="145"/>
      <c r="TI213" s="145"/>
      <c r="TK213" s="145"/>
      <c r="TL213" s="145"/>
      <c r="TM213" s="145"/>
      <c r="TN213" s="145"/>
      <c r="TO213" s="145"/>
      <c r="TP213" s="145"/>
      <c r="TQ213" s="145"/>
      <c r="TR213" s="145"/>
      <c r="TS213" s="145"/>
      <c r="TT213" s="145"/>
      <c r="TU213" s="145"/>
      <c r="TV213" s="145"/>
      <c r="TW213" s="145"/>
      <c r="TZ213" s="145"/>
      <c r="UC213" s="145"/>
      <c r="UF213" s="145"/>
      <c r="UI213" s="145"/>
      <c r="UL213" s="145"/>
      <c r="UX213" s="145"/>
      <c r="VA213" s="145"/>
      <c r="VD213" s="145"/>
      <c r="VG213" s="145"/>
      <c r="VP213" s="145"/>
      <c r="VV213" s="145"/>
      <c r="VY213" s="145"/>
      <c r="WB213" s="145"/>
      <c r="WE213" s="145"/>
      <c r="WK213" s="145"/>
      <c r="WN213" s="145"/>
      <c r="WT213" s="145"/>
      <c r="WV213" s="145"/>
      <c r="WW213" s="145"/>
      <c r="WY213" s="145"/>
      <c r="XB213" s="145"/>
      <c r="XE213" s="145"/>
      <c r="XH213" s="145"/>
      <c r="XP213" s="145"/>
      <c r="XU213" s="145"/>
      <c r="YD213" s="145"/>
      <c r="YG213" s="145"/>
      <c r="YO213" s="145"/>
      <c r="ZK213" s="145"/>
      <c r="ZL213" s="145"/>
      <c r="ZM213" s="145"/>
      <c r="ZN213" s="145"/>
      <c r="ZO213" s="145"/>
      <c r="ZP213" s="145"/>
      <c r="AAH213" s="145"/>
      <c r="AAI213" s="145"/>
      <c r="AAL213" s="145"/>
      <c r="AAO213" s="145"/>
      <c r="AAQ213" s="145"/>
      <c r="AAS213" s="145"/>
      <c r="AAV213" s="145"/>
      <c r="AAY213" s="145"/>
      <c r="ABB213" s="145"/>
      <c r="ABE213" s="145"/>
      <c r="ABH213" s="145"/>
      <c r="ABK213" s="145"/>
      <c r="ABN213" s="145"/>
      <c r="ABQ213" s="145"/>
      <c r="ABS213" s="145"/>
      <c r="ACF213" s="145"/>
      <c r="ACG213" s="145"/>
      <c r="ACH213" s="145"/>
      <c r="ACI213" s="145"/>
      <c r="ACJ213" s="145"/>
      <c r="ACK213" s="145"/>
      <c r="ACL213" s="145"/>
      <c r="ACM213" s="145"/>
      <c r="ACN213" s="145"/>
      <c r="ACO213" s="145"/>
      <c r="ACP213" s="145"/>
      <c r="ACQ213" s="145"/>
      <c r="ACR213" s="145"/>
      <c r="ACS213" s="145"/>
      <c r="ACW213" s="145"/>
      <c r="ACY213" s="145"/>
      <c r="ACZ213" s="145"/>
      <c r="ADA213" s="145"/>
      <c r="ADB213" s="145"/>
      <c r="ADE213" s="145"/>
      <c r="ADG213" s="145"/>
      <c r="ADH213" s="145"/>
      <c r="ADI213" s="145"/>
      <c r="ADJ213" s="145"/>
      <c r="ADK213" s="145"/>
      <c r="ADL213" s="145"/>
      <c r="ADM213" s="145"/>
      <c r="ADN213" s="145"/>
      <c r="ADO213" s="145"/>
      <c r="ADP213" s="145"/>
      <c r="ADQ213" s="145"/>
      <c r="ADR213" s="145"/>
      <c r="ADS213" s="145"/>
      <c r="ADV213" s="145"/>
      <c r="ADY213" s="145"/>
      <c r="AEB213" s="145"/>
      <c r="AEE213" s="145"/>
      <c r="AEH213" s="145"/>
      <c r="AET213" s="145"/>
      <c r="AEW213" s="145"/>
      <c r="AEZ213" s="145"/>
      <c r="AFC213" s="145"/>
      <c r="AFL213" s="145"/>
      <c r="AFR213" s="145"/>
      <c r="AFU213" s="145"/>
      <c r="AFX213" s="145"/>
      <c r="AGA213" s="145"/>
      <c r="AGG213" s="145"/>
      <c r="AGJ213" s="145"/>
      <c r="AGP213" s="145"/>
      <c r="AGR213" s="145"/>
      <c r="AGS213" s="145"/>
      <c r="AGU213" s="145"/>
      <c r="AGX213" s="145"/>
      <c r="AHA213" s="145"/>
      <c r="AHD213" s="145"/>
      <c r="AHL213" s="145"/>
      <c r="AHQ213" s="145"/>
      <c r="AHZ213" s="145"/>
      <c r="AIC213" s="145"/>
      <c r="AIK213" s="145"/>
      <c r="AJG213" s="145"/>
      <c r="AJH213" s="145"/>
      <c r="AJI213" s="145"/>
      <c r="AJJ213" s="145"/>
      <c r="AJK213" s="145"/>
      <c r="AJL213" s="145"/>
      <c r="AKD213" s="145"/>
      <c r="AKE213" s="145"/>
      <c r="AKH213" s="145"/>
      <c r="AKK213" s="145"/>
      <c r="AKM213" s="145"/>
      <c r="AKO213" s="145"/>
      <c r="AKR213" s="145"/>
      <c r="AKU213" s="145"/>
      <c r="AKX213" s="145"/>
      <c r="ALA213" s="145"/>
      <c r="ALD213" s="145"/>
      <c r="ALG213" s="145"/>
      <c r="ALJ213" s="145"/>
      <c r="ALM213" s="145"/>
      <c r="ALO213" s="145"/>
      <c r="AMB213" s="145"/>
      <c r="AMC213" s="145"/>
      <c r="AMD213" s="145"/>
      <c r="AME213" s="145"/>
      <c r="AMF213" s="145"/>
      <c r="AMG213" s="145"/>
      <c r="AMH213" s="145"/>
      <c r="AMI213" s="145"/>
      <c r="AMJ213" s="145"/>
      <c r="AMK213" s="145"/>
      <c r="AML213" s="145"/>
      <c r="AMM213" s="145"/>
      <c r="AMN213" s="145"/>
      <c r="AMO213" s="145"/>
      <c r="AMS213" s="145"/>
      <c r="AMU213" s="145"/>
      <c r="AMV213" s="145"/>
      <c r="AMW213" s="145"/>
      <c r="AMX213" s="145"/>
      <c r="ANA213" s="145"/>
      <c r="ANC213" s="145"/>
      <c r="AND213" s="145"/>
      <c r="ANE213" s="145"/>
      <c r="ANF213" s="145"/>
      <c r="ANG213" s="145"/>
      <c r="ANH213" s="145"/>
      <c r="ANI213" s="145"/>
      <c r="ANJ213" s="145"/>
      <c r="ANK213" s="145"/>
      <c r="ANL213" s="145"/>
      <c r="ANM213" s="145"/>
      <c r="ANN213" s="145"/>
      <c r="ANO213" s="145"/>
      <c r="ANR213" s="145"/>
      <c r="ANU213" s="145"/>
      <c r="ANX213" s="145"/>
      <c r="AOA213" s="145"/>
      <c r="AOD213" s="145"/>
      <c r="AOP213" s="145"/>
      <c r="AOS213" s="145"/>
      <c r="AOV213" s="145"/>
      <c r="AOY213" s="145"/>
      <c r="APH213" s="145"/>
      <c r="APN213" s="145"/>
      <c r="APQ213" s="145"/>
      <c r="APT213" s="145"/>
      <c r="APW213" s="145"/>
      <c r="AQC213" s="145"/>
      <c r="AQF213" s="145"/>
      <c r="AQL213" s="145"/>
      <c r="AQN213" s="145"/>
      <c r="AQO213" s="145"/>
      <c r="AQQ213" s="145"/>
      <c r="AQT213" s="145"/>
      <c r="AQW213" s="145"/>
      <c r="AQZ213" s="145"/>
      <c r="ARH213" s="145"/>
      <c r="ARM213" s="145"/>
      <c r="ARV213" s="145"/>
      <c r="ARY213" s="145"/>
      <c r="ASG213" s="145"/>
      <c r="ATC213" s="145"/>
      <c r="ATD213" s="145"/>
      <c r="ATE213" s="145"/>
      <c r="ATF213" s="145"/>
      <c r="ATG213" s="145"/>
      <c r="ATH213" s="145"/>
      <c r="ATZ213" s="145"/>
      <c r="AUA213" s="145"/>
      <c r="AUD213" s="145"/>
      <c r="AUG213" s="145"/>
      <c r="AUI213" s="145"/>
      <c r="AUK213" s="145"/>
      <c r="AUN213" s="145"/>
      <c r="AUQ213" s="145"/>
      <c r="AUT213" s="145"/>
      <c r="AUW213" s="145"/>
      <c r="AUZ213" s="145"/>
      <c r="AVC213" s="145"/>
      <c r="AVF213" s="145"/>
      <c r="AVI213" s="145"/>
      <c r="AVK213" s="145"/>
      <c r="AVX213" s="145"/>
      <c r="AVY213" s="145"/>
      <c r="AVZ213" s="145"/>
      <c r="AWA213" s="145"/>
      <c r="AWB213" s="145"/>
      <c r="AWC213" s="145"/>
      <c r="AWD213" s="145"/>
      <c r="AWE213" s="145"/>
      <c r="AWF213" s="145"/>
      <c r="AWG213" s="145"/>
      <c r="AWH213" s="145"/>
      <c r="AWI213" s="145"/>
      <c r="AWJ213" s="145"/>
      <c r="AWK213" s="145"/>
      <c r="AWO213" s="145"/>
      <c r="AWQ213" s="145"/>
      <c r="AWR213" s="145"/>
      <c r="AWS213" s="145"/>
      <c r="AWT213" s="145"/>
      <c r="AWW213" s="145"/>
      <c r="AWY213" s="145"/>
      <c r="AWZ213" s="145"/>
      <c r="AXA213" s="145"/>
      <c r="AXB213" s="145"/>
      <c r="AXC213" s="145"/>
      <c r="AXD213" s="145"/>
      <c r="AXE213" s="145"/>
      <c r="AXF213" s="145"/>
      <c r="AXG213" s="145"/>
      <c r="AXH213" s="145"/>
      <c r="AXI213" s="145"/>
      <c r="AXJ213" s="145"/>
      <c r="AXK213" s="145"/>
      <c r="AXN213" s="145"/>
      <c r="AXQ213" s="145"/>
      <c r="AXT213" s="145"/>
      <c r="AXW213" s="145"/>
      <c r="AXZ213" s="145"/>
      <c r="AYL213" s="145"/>
      <c r="AYO213" s="145"/>
      <c r="AYR213" s="145"/>
      <c r="AYU213" s="145"/>
      <c r="AZD213" s="145"/>
      <c r="AZJ213" s="145"/>
      <c r="AZM213" s="145"/>
      <c r="AZP213" s="145"/>
      <c r="AZS213" s="145"/>
      <c r="AZY213" s="145"/>
      <c r="BAB213" s="145"/>
      <c r="BAH213" s="145"/>
      <c r="BAJ213" s="145"/>
      <c r="BAK213" s="145"/>
      <c r="BAM213" s="145"/>
      <c r="BAP213" s="145"/>
      <c r="BAS213" s="145"/>
      <c r="BAV213" s="145"/>
      <c r="BBD213" s="145"/>
      <c r="BBI213" s="145"/>
      <c r="BBR213" s="145"/>
      <c r="BBU213" s="145"/>
      <c r="BCC213" s="145"/>
      <c r="BCY213" s="145"/>
      <c r="BCZ213" s="145"/>
      <c r="BDA213" s="145"/>
      <c r="BDB213" s="145"/>
      <c r="BDC213" s="145"/>
      <c r="BDD213" s="145"/>
      <c r="BDV213" s="145"/>
      <c r="BDW213" s="145"/>
      <c r="BDZ213" s="145"/>
      <c r="BEC213" s="145"/>
      <c r="BEE213" s="145"/>
      <c r="BEG213" s="145"/>
      <c r="BEJ213" s="145"/>
      <c r="BEM213" s="145"/>
      <c r="BEP213" s="145"/>
      <c r="BES213" s="145"/>
      <c r="BEV213" s="145"/>
      <c r="BEY213" s="145"/>
      <c r="BFB213" s="145"/>
      <c r="BFE213" s="145"/>
      <c r="BFG213" s="145"/>
      <c r="BFT213" s="145"/>
      <c r="BFU213" s="145"/>
      <c r="BFV213" s="145"/>
      <c r="BFW213" s="145"/>
      <c r="BFX213" s="145"/>
      <c r="BFY213" s="145"/>
      <c r="BFZ213" s="145"/>
      <c r="BGA213" s="145"/>
      <c r="BGB213" s="145"/>
      <c r="BGC213" s="145"/>
      <c r="BGD213" s="145"/>
      <c r="BGE213" s="145"/>
      <c r="BGF213" s="145"/>
      <c r="BGG213" s="145"/>
      <c r="BGK213" s="145"/>
      <c r="BGM213" s="145"/>
      <c r="BGN213" s="145"/>
      <c r="BGO213" s="145"/>
      <c r="BGP213" s="145"/>
      <c r="BGS213" s="145"/>
      <c r="BGU213" s="145"/>
      <c r="BGV213" s="145"/>
      <c r="BGW213" s="145"/>
      <c r="BGX213" s="145"/>
      <c r="BGY213" s="145"/>
      <c r="BGZ213" s="145"/>
      <c r="BHA213" s="145"/>
      <c r="BHB213" s="145"/>
      <c r="BHC213" s="145"/>
      <c r="BHD213" s="145"/>
      <c r="BHE213" s="145"/>
      <c r="BHF213" s="145"/>
      <c r="BHG213" s="145"/>
      <c r="BHJ213" s="145"/>
      <c r="BHM213" s="145"/>
      <c r="BHP213" s="145"/>
      <c r="BHS213" s="145"/>
      <c r="BHV213" s="145"/>
      <c r="BIH213" s="145"/>
      <c r="BIK213" s="145"/>
      <c r="BIN213" s="145"/>
      <c r="BIQ213" s="145"/>
      <c r="BIZ213" s="145"/>
      <c r="BJF213" s="145"/>
      <c r="BJI213" s="145"/>
      <c r="BJL213" s="145"/>
      <c r="BJO213" s="145"/>
      <c r="BJU213" s="145"/>
      <c r="BJX213" s="145"/>
      <c r="BKD213" s="145"/>
      <c r="BKF213" s="145"/>
      <c r="BKG213" s="145"/>
      <c r="BKI213" s="145"/>
      <c r="BKL213" s="145"/>
      <c r="BKO213" s="145"/>
      <c r="BKR213" s="145"/>
      <c r="BKZ213" s="145"/>
      <c r="BLE213" s="145"/>
      <c r="BLN213" s="145"/>
      <c r="BLQ213" s="145"/>
      <c r="BLY213" s="145"/>
      <c r="BMU213" s="145"/>
      <c r="BMV213" s="145"/>
      <c r="BMW213" s="145"/>
      <c r="BMX213" s="145"/>
      <c r="BMY213" s="145"/>
      <c r="BMZ213" s="145"/>
      <c r="BNR213" s="145"/>
      <c r="BNS213" s="145"/>
      <c r="BNV213" s="145"/>
      <c r="BNY213" s="145"/>
      <c r="BOA213" s="145"/>
      <c r="BOC213" s="145"/>
      <c r="BOF213" s="145"/>
      <c r="BOI213" s="145"/>
      <c r="BOL213" s="145"/>
      <c r="BOO213" s="145"/>
      <c r="BOR213" s="145"/>
      <c r="BOU213" s="145"/>
      <c r="BOX213" s="145"/>
      <c r="BPA213" s="145"/>
      <c r="BPC213" s="145"/>
      <c r="BPP213" s="145"/>
      <c r="BPQ213" s="145"/>
      <c r="BPR213" s="145"/>
      <c r="BPS213" s="145"/>
      <c r="BPT213" s="145"/>
      <c r="BPU213" s="145"/>
      <c r="BPV213" s="145"/>
      <c r="BPW213" s="145"/>
      <c r="BPX213" s="145"/>
      <c r="BPY213" s="145"/>
      <c r="BPZ213" s="145"/>
      <c r="BQA213" s="145"/>
      <c r="BQB213" s="145"/>
      <c r="BQC213" s="145"/>
      <c r="BQG213" s="145"/>
      <c r="BQI213" s="145"/>
      <c r="BQJ213" s="145"/>
      <c r="BQK213" s="145"/>
      <c r="BQL213" s="145"/>
      <c r="BQO213" s="145"/>
      <c r="BQQ213" s="145"/>
      <c r="BQR213" s="145"/>
      <c r="BQS213" s="145"/>
      <c r="BQT213" s="145"/>
      <c r="BQU213" s="145"/>
      <c r="BQV213" s="145"/>
      <c r="BQW213" s="145"/>
      <c r="BQX213" s="145"/>
      <c r="BQY213" s="145"/>
      <c r="BQZ213" s="145"/>
      <c r="BRA213" s="145"/>
      <c r="BRB213" s="145"/>
      <c r="BRC213" s="145"/>
      <c r="BRF213" s="145"/>
      <c r="BRI213" s="145"/>
      <c r="BRL213" s="145"/>
      <c r="BRO213" s="145"/>
      <c r="BRR213" s="145"/>
      <c r="BSD213" s="145"/>
      <c r="BSG213" s="145"/>
      <c r="BSJ213" s="145"/>
      <c r="BSM213" s="145"/>
      <c r="BSV213" s="145"/>
      <c r="BTB213" s="145"/>
      <c r="BTE213" s="145"/>
      <c r="BTH213" s="145"/>
      <c r="BTK213" s="145"/>
      <c r="BTQ213" s="145"/>
      <c r="BTT213" s="145"/>
      <c r="BTZ213" s="145"/>
      <c r="BUB213" s="145"/>
      <c r="BUC213" s="145"/>
      <c r="BUE213" s="145"/>
      <c r="BUH213" s="145"/>
      <c r="BUK213" s="145"/>
      <c r="BUN213" s="145"/>
      <c r="BUV213" s="145"/>
      <c r="BVA213" s="145"/>
      <c r="BVJ213" s="145"/>
      <c r="BVM213" s="145"/>
      <c r="BVU213" s="145"/>
      <c r="BWQ213" s="145"/>
      <c r="BWR213" s="145"/>
      <c r="BWS213" s="145"/>
      <c r="BWT213" s="145"/>
      <c r="BWU213" s="145"/>
      <c r="BWV213" s="145"/>
      <c r="BXN213" s="145"/>
      <c r="BXO213" s="145"/>
      <c r="BXR213" s="145"/>
      <c r="BXU213" s="145"/>
      <c r="BXW213" s="145"/>
      <c r="BXY213" s="145"/>
      <c r="BYB213" s="145"/>
      <c r="BYE213" s="145"/>
      <c r="BYH213" s="145"/>
      <c r="BYK213" s="145"/>
      <c r="BYN213" s="145"/>
      <c r="BYQ213" s="145"/>
      <c r="BYT213" s="145"/>
      <c r="BYW213" s="145"/>
      <c r="BYY213" s="145"/>
      <c r="BZL213" s="145"/>
      <c r="BZM213" s="145"/>
      <c r="BZN213" s="145"/>
      <c r="BZO213" s="145"/>
      <c r="BZP213" s="145"/>
      <c r="BZQ213" s="145"/>
      <c r="BZR213" s="145"/>
      <c r="BZS213" s="145"/>
      <c r="BZT213" s="145"/>
      <c r="BZU213" s="145"/>
      <c r="BZV213" s="145"/>
      <c r="BZW213" s="145"/>
      <c r="BZX213" s="145"/>
      <c r="BZY213" s="145"/>
      <c r="CAC213" s="145"/>
      <c r="CAE213" s="145"/>
      <c r="CAF213" s="145"/>
      <c r="CAG213" s="145"/>
      <c r="CAH213" s="145"/>
      <c r="CAK213" s="145"/>
      <c r="CAM213" s="145"/>
      <c r="CAN213" s="145"/>
      <c r="CAO213" s="145"/>
      <c r="CAP213" s="145"/>
      <c r="CAQ213" s="145"/>
      <c r="CAR213" s="145"/>
      <c r="CAS213" s="145"/>
      <c r="CAT213" s="145"/>
      <c r="CAU213" s="145"/>
      <c r="CAV213" s="145"/>
      <c r="CAW213" s="145"/>
      <c r="CAX213" s="145"/>
      <c r="CAY213" s="145"/>
      <c r="CBB213" s="145"/>
      <c r="CBE213" s="145"/>
      <c r="CBH213" s="145"/>
      <c r="CBK213" s="145"/>
      <c r="CBN213" s="145"/>
      <c r="CBZ213" s="145"/>
      <c r="CCC213" s="145"/>
      <c r="CCF213" s="145"/>
      <c r="CCI213" s="145"/>
      <c r="CCR213" s="145"/>
      <c r="CCX213" s="145"/>
      <c r="CDA213" s="145"/>
      <c r="CDD213" s="145"/>
      <c r="CDG213" s="145"/>
      <c r="CDM213" s="145"/>
      <c r="CDP213" s="145"/>
      <c r="CDV213" s="145"/>
      <c r="CDX213" s="145"/>
      <c r="CDY213" s="145"/>
      <c r="CEA213" s="145"/>
      <c r="CED213" s="145"/>
      <c r="CEG213" s="145"/>
      <c r="CEJ213" s="145"/>
      <c r="CER213" s="145"/>
      <c r="CEW213" s="145"/>
      <c r="CFF213" s="145"/>
      <c r="CFI213" s="145"/>
      <c r="CFQ213" s="145"/>
      <c r="CGM213" s="145"/>
      <c r="CGN213" s="145"/>
      <c r="CGO213" s="145"/>
      <c r="CGP213" s="145"/>
      <c r="CGQ213" s="145"/>
      <c r="CGR213" s="145"/>
      <c r="CHJ213" s="145"/>
      <c r="CHK213" s="145"/>
      <c r="CHN213" s="145"/>
      <c r="CHQ213" s="145"/>
      <c r="CHS213" s="145"/>
      <c r="CHU213" s="145"/>
      <c r="CHX213" s="145"/>
      <c r="CIA213" s="145"/>
      <c r="CID213" s="145"/>
      <c r="CIG213" s="145"/>
      <c r="CIJ213" s="145"/>
      <c r="CIM213" s="145"/>
      <c r="CIP213" s="145"/>
      <c r="CIS213" s="145"/>
      <c r="CIU213" s="145"/>
      <c r="CJH213" s="145"/>
      <c r="CJI213" s="145"/>
      <c r="CJJ213" s="145"/>
      <c r="CJK213" s="145"/>
      <c r="CJL213" s="145"/>
      <c r="CJM213" s="145"/>
      <c r="CJN213" s="145"/>
      <c r="CJO213" s="145"/>
      <c r="CJP213" s="145"/>
      <c r="CJQ213" s="145"/>
      <c r="CJR213" s="145"/>
      <c r="CJS213" s="145"/>
      <c r="CJT213" s="145"/>
      <c r="CJU213" s="145"/>
      <c r="CJY213" s="145"/>
      <c r="CKA213" s="145"/>
      <c r="CKB213" s="145"/>
      <c r="CKC213" s="145"/>
      <c r="CKD213" s="145"/>
      <c r="CKG213" s="145"/>
      <c r="CKI213" s="145"/>
      <c r="CKJ213" s="145"/>
      <c r="CKK213" s="145"/>
      <c r="CKL213" s="145"/>
      <c r="CKM213" s="145"/>
      <c r="CKN213" s="145"/>
      <c r="CKO213" s="145"/>
      <c r="CKP213" s="145"/>
      <c r="CKQ213" s="145"/>
      <c r="CKR213" s="145"/>
      <c r="CKS213" s="145"/>
      <c r="CKT213" s="145"/>
      <c r="CKU213" s="145"/>
      <c r="CKX213" s="145"/>
      <c r="CLA213" s="145"/>
      <c r="CLD213" s="145"/>
      <c r="CLG213" s="145"/>
      <c r="CLJ213" s="145"/>
      <c r="CLV213" s="145"/>
      <c r="CLY213" s="145"/>
      <c r="CMB213" s="145"/>
      <c r="CME213" s="145"/>
      <c r="CMN213" s="145"/>
      <c r="CMT213" s="145"/>
      <c r="CMW213" s="145"/>
      <c r="CMZ213" s="145"/>
      <c r="CNC213" s="145"/>
      <c r="CNI213" s="145"/>
      <c r="CNL213" s="145"/>
      <c r="CNR213" s="145"/>
      <c r="CNT213" s="145"/>
      <c r="CNU213" s="145"/>
      <c r="CNW213" s="145"/>
      <c r="CNZ213" s="145"/>
      <c r="COC213" s="145"/>
      <c r="COF213" s="145"/>
      <c r="CON213" s="145"/>
      <c r="COS213" s="145"/>
      <c r="CPB213" s="145"/>
      <c r="CPE213" s="145"/>
      <c r="CPM213" s="145"/>
      <c r="CQI213" s="145"/>
      <c r="CQJ213" s="145"/>
      <c r="CQK213" s="145"/>
      <c r="CQL213" s="145"/>
      <c r="CQM213" s="145"/>
      <c r="CQN213" s="145"/>
      <c r="CRF213" s="145"/>
      <c r="CRG213" s="145"/>
      <c r="CRJ213" s="145"/>
      <c r="CRM213" s="145"/>
      <c r="CRO213" s="145"/>
      <c r="CRQ213" s="145"/>
      <c r="CRT213" s="145"/>
      <c r="CRW213" s="145"/>
      <c r="CRZ213" s="145"/>
      <c r="CSC213" s="145"/>
      <c r="CSF213" s="145"/>
      <c r="CSI213" s="145"/>
      <c r="CSL213" s="145"/>
      <c r="CSO213" s="145"/>
      <c r="CSQ213" s="145"/>
      <c r="CTD213" s="145"/>
      <c r="CTE213" s="145"/>
      <c r="CTF213" s="145"/>
      <c r="CTG213" s="145"/>
      <c r="CTH213" s="145"/>
      <c r="CTI213" s="145"/>
      <c r="CTJ213" s="145"/>
      <c r="CTK213" s="145"/>
      <c r="CTL213" s="145"/>
      <c r="CTM213" s="145"/>
      <c r="CTN213" s="145"/>
      <c r="CTO213" s="145"/>
      <c r="CTP213" s="145"/>
      <c r="CTQ213" s="145"/>
      <c r="CTU213" s="145"/>
      <c r="CTW213" s="145"/>
      <c r="CTX213" s="145"/>
      <c r="CTY213" s="145"/>
      <c r="CTZ213" s="145"/>
      <c r="CUC213" s="145"/>
      <c r="CUE213" s="145"/>
      <c r="CUF213" s="145"/>
      <c r="CUG213" s="145"/>
      <c r="CUH213" s="145"/>
      <c r="CUI213" s="145"/>
      <c r="CUJ213" s="145"/>
      <c r="CUK213" s="145"/>
      <c r="CUL213" s="145"/>
      <c r="CUM213" s="145"/>
      <c r="CUN213" s="145"/>
      <c r="CUO213" s="145"/>
      <c r="CUP213" s="145"/>
      <c r="CUQ213" s="145"/>
      <c r="CUT213" s="145"/>
      <c r="CUW213" s="145"/>
      <c r="CUZ213" s="145"/>
      <c r="CVC213" s="145"/>
      <c r="CVF213" s="145"/>
      <c r="CVR213" s="145"/>
      <c r="CVU213" s="145"/>
      <c r="CVX213" s="145"/>
      <c r="CWA213" s="145"/>
      <c r="CWJ213" s="145"/>
      <c r="CWP213" s="145"/>
      <c r="CWS213" s="145"/>
      <c r="CWV213" s="145"/>
      <c r="CWY213" s="145"/>
      <c r="CXE213" s="145"/>
      <c r="CXH213" s="145"/>
      <c r="CXN213" s="145"/>
      <c r="CXP213" s="145"/>
      <c r="CXQ213" s="145"/>
      <c r="CXS213" s="145"/>
      <c r="CXV213" s="145"/>
      <c r="CXY213" s="145"/>
      <c r="CYB213" s="145"/>
      <c r="CYJ213" s="145"/>
      <c r="CYO213" s="145"/>
      <c r="CYX213" s="145"/>
      <c r="CZA213" s="145"/>
      <c r="CZI213" s="145"/>
      <c r="DAE213" s="145"/>
      <c r="DAF213" s="145"/>
      <c r="DAG213" s="145"/>
      <c r="DAH213" s="145"/>
      <c r="DAI213" s="145"/>
      <c r="DAJ213" s="145"/>
      <c r="DBB213" s="145"/>
      <c r="DBC213" s="145"/>
      <c r="DBF213" s="145"/>
      <c r="DBI213" s="145"/>
      <c r="DBK213" s="145"/>
      <c r="DBM213" s="145"/>
      <c r="DBP213" s="145"/>
      <c r="DBS213" s="145"/>
      <c r="DBV213" s="145"/>
      <c r="DBY213" s="145"/>
      <c r="DCB213" s="145"/>
      <c r="DCE213" s="145"/>
      <c r="DCH213" s="145"/>
      <c r="DCK213" s="145"/>
      <c r="DCM213" s="145"/>
      <c r="DCZ213" s="145"/>
      <c r="DDA213" s="145"/>
      <c r="DDB213" s="145"/>
      <c r="DDC213" s="145"/>
      <c r="DDD213" s="145"/>
      <c r="DDE213" s="145"/>
      <c r="DDF213" s="145"/>
      <c r="DDG213" s="145"/>
      <c r="DDH213" s="145"/>
      <c r="DDI213" s="145"/>
      <c r="DDJ213" s="145"/>
      <c r="DDK213" s="145"/>
      <c r="DDL213" s="145"/>
      <c r="DDM213" s="145"/>
      <c r="DDQ213" s="145"/>
      <c r="DDS213" s="145"/>
      <c r="DDT213" s="145"/>
      <c r="DDU213" s="145"/>
      <c r="DDV213" s="145"/>
      <c r="DDY213" s="145"/>
      <c r="DEA213" s="145"/>
      <c r="DEB213" s="145"/>
      <c r="DEC213" s="145"/>
      <c r="DED213" s="145"/>
      <c r="DEE213" s="145"/>
      <c r="DEF213" s="145"/>
      <c r="DEG213" s="145"/>
      <c r="DEH213" s="145"/>
      <c r="DEI213" s="145"/>
      <c r="DEJ213" s="145"/>
      <c r="DEK213" s="145"/>
      <c r="DEL213" s="145"/>
      <c r="DEM213" s="145"/>
      <c r="DEP213" s="145"/>
      <c r="DES213" s="145"/>
      <c r="DEV213" s="145"/>
      <c r="DEY213" s="145"/>
      <c r="DFB213" s="145"/>
      <c r="DFN213" s="145"/>
      <c r="DFQ213" s="145"/>
      <c r="DFT213" s="145"/>
      <c r="DFW213" s="145"/>
      <c r="DGF213" s="145"/>
      <c r="DGL213" s="145"/>
      <c r="DGO213" s="145"/>
      <c r="DGR213" s="145"/>
      <c r="DGU213" s="145"/>
      <c r="DHA213" s="145"/>
      <c r="DHD213" s="145"/>
      <c r="DHJ213" s="145"/>
      <c r="DHL213" s="145"/>
      <c r="DHM213" s="145"/>
      <c r="DHO213" s="145"/>
      <c r="DHR213" s="145"/>
      <c r="DHU213" s="145"/>
      <c r="DHX213" s="145"/>
      <c r="DIF213" s="145"/>
      <c r="DIK213" s="145"/>
      <c r="DIT213" s="145"/>
      <c r="DIW213" s="145"/>
      <c r="DJE213" s="145"/>
      <c r="DKA213" s="145"/>
      <c r="DKB213" s="145"/>
      <c r="DKC213" s="145"/>
      <c r="DKD213" s="145"/>
      <c r="DKE213" s="145"/>
      <c r="DKF213" s="145"/>
      <c r="DKX213" s="145"/>
      <c r="DKY213" s="145"/>
      <c r="DLB213" s="145"/>
      <c r="DLE213" s="145"/>
      <c r="DLG213" s="145"/>
      <c r="DLI213" s="145"/>
      <c r="DLL213" s="145"/>
      <c r="DLO213" s="145"/>
      <c r="DLR213" s="145"/>
      <c r="DLU213" s="145"/>
      <c r="DLX213" s="145"/>
      <c r="DMA213" s="145"/>
      <c r="DMD213" s="145"/>
      <c r="DMG213" s="145"/>
      <c r="DMI213" s="145"/>
      <c r="DMV213" s="145"/>
      <c r="DMW213" s="145"/>
      <c r="DMX213" s="145"/>
      <c r="DMY213" s="145"/>
      <c r="DMZ213" s="145"/>
      <c r="DNA213" s="145"/>
      <c r="DNB213" s="145"/>
      <c r="DNC213" s="145"/>
      <c r="DND213" s="145"/>
      <c r="DNE213" s="145"/>
      <c r="DNF213" s="145"/>
      <c r="DNG213" s="145"/>
      <c r="DNH213" s="145"/>
      <c r="DNI213" s="145"/>
      <c r="DNM213" s="145"/>
      <c r="DNO213" s="145"/>
      <c r="DNP213" s="145"/>
      <c r="DNQ213" s="145"/>
      <c r="DNR213" s="145"/>
      <c r="DNU213" s="145"/>
      <c r="DNW213" s="145"/>
      <c r="DNX213" s="145"/>
      <c r="DNY213" s="145"/>
      <c r="DNZ213" s="145"/>
      <c r="DOA213" s="145"/>
      <c r="DOB213" s="145"/>
      <c r="DOC213" s="145"/>
      <c r="DOD213" s="145"/>
      <c r="DOE213" s="145"/>
      <c r="DOF213" s="145"/>
      <c r="DOG213" s="145"/>
      <c r="DOH213" s="145"/>
      <c r="DOI213" s="145"/>
      <c r="DOL213" s="145"/>
      <c r="DOO213" s="145"/>
      <c r="DOR213" s="145"/>
      <c r="DOU213" s="145"/>
      <c r="DOX213" s="145"/>
      <c r="DPJ213" s="145"/>
      <c r="DPM213" s="145"/>
      <c r="DPP213" s="145"/>
      <c r="DPS213" s="145"/>
      <c r="DQB213" s="145"/>
      <c r="DQH213" s="145"/>
      <c r="DQK213" s="145"/>
      <c r="DQN213" s="145"/>
      <c r="DQQ213" s="145"/>
      <c r="DQW213" s="145"/>
      <c r="DQZ213" s="145"/>
      <c r="DRF213" s="145"/>
      <c r="DRH213" s="145"/>
      <c r="DRI213" s="145"/>
      <c r="DRK213" s="145"/>
      <c r="DRN213" s="145"/>
      <c r="DRQ213" s="145"/>
      <c r="DRT213" s="145"/>
      <c r="DSB213" s="145"/>
      <c r="DSG213" s="145"/>
      <c r="DSP213" s="145"/>
      <c r="DSS213" s="145"/>
      <c r="DTA213" s="145"/>
      <c r="DTW213" s="145"/>
      <c r="DTX213" s="145"/>
      <c r="DTY213" s="145"/>
      <c r="DTZ213" s="145"/>
      <c r="DUA213" s="145"/>
      <c r="DUB213" s="145"/>
      <c r="DUT213" s="145"/>
      <c r="DUU213" s="145"/>
      <c r="DUX213" s="145"/>
      <c r="DVA213" s="145"/>
      <c r="DVC213" s="145"/>
      <c r="DVE213" s="145"/>
      <c r="DVH213" s="145"/>
      <c r="DVK213" s="145"/>
      <c r="DVN213" s="145"/>
      <c r="DVQ213" s="145"/>
      <c r="DVT213" s="145"/>
      <c r="DVW213" s="145"/>
      <c r="DVZ213" s="145"/>
      <c r="DWC213" s="145"/>
      <c r="DWE213" s="145"/>
      <c r="DWR213" s="145"/>
      <c r="DWS213" s="145"/>
      <c r="DWT213" s="145"/>
      <c r="DWU213" s="145"/>
      <c r="DWV213" s="145"/>
      <c r="DWW213" s="145"/>
      <c r="DWX213" s="145"/>
      <c r="DWY213" s="145"/>
      <c r="DWZ213" s="145"/>
      <c r="DXA213" s="145"/>
      <c r="DXB213" s="145"/>
      <c r="DXC213" s="145"/>
      <c r="DXD213" s="145"/>
      <c r="DXE213" s="145"/>
      <c r="DXI213" s="145"/>
      <c r="DXK213" s="145"/>
      <c r="DXL213" s="145"/>
      <c r="DXM213" s="145"/>
      <c r="DXN213" s="145"/>
      <c r="DXQ213" s="145"/>
      <c r="DXS213" s="145"/>
      <c r="DXT213" s="145"/>
      <c r="DXU213" s="145"/>
      <c r="DXV213" s="145"/>
      <c r="DXW213" s="145"/>
      <c r="DXX213" s="145"/>
      <c r="DXY213" s="145"/>
      <c r="DXZ213" s="145"/>
      <c r="DYA213" s="145"/>
      <c r="DYB213" s="145"/>
      <c r="DYC213" s="145"/>
      <c r="DYD213" s="145"/>
      <c r="DYE213" s="145"/>
      <c r="DYH213" s="145"/>
      <c r="DYK213" s="145"/>
      <c r="DYN213" s="145"/>
      <c r="DYQ213" s="145"/>
      <c r="DYT213" s="145"/>
      <c r="DZF213" s="145"/>
      <c r="DZI213" s="145"/>
      <c r="DZL213" s="145"/>
      <c r="DZO213" s="145"/>
      <c r="DZX213" s="145"/>
      <c r="EAD213" s="145"/>
      <c r="EAG213" s="145"/>
      <c r="EAJ213" s="145"/>
      <c r="EAM213" s="145"/>
      <c r="EAS213" s="145"/>
      <c r="EAV213" s="145"/>
      <c r="EBB213" s="145"/>
      <c r="EBD213" s="145"/>
      <c r="EBE213" s="145"/>
      <c r="EBG213" s="145"/>
      <c r="EBJ213" s="145"/>
      <c r="EBM213" s="145"/>
      <c r="EBP213" s="145"/>
      <c r="EBX213" s="145"/>
      <c r="ECC213" s="145"/>
      <c r="ECL213" s="145"/>
      <c r="ECO213" s="145"/>
      <c r="ECW213" s="145"/>
      <c r="EDS213" s="145"/>
      <c r="EDT213" s="145"/>
      <c r="EDU213" s="145"/>
      <c r="EDV213" s="145"/>
      <c r="EDW213" s="145"/>
      <c r="EDX213" s="145"/>
      <c r="EEP213" s="145"/>
      <c r="EEQ213" s="145"/>
      <c r="EET213" s="145"/>
      <c r="EEW213" s="145"/>
      <c r="EEY213" s="145"/>
      <c r="EFA213" s="145"/>
      <c r="EFD213" s="145"/>
      <c r="EFG213" s="145"/>
      <c r="EFJ213" s="145"/>
      <c r="EFM213" s="145"/>
      <c r="EFP213" s="145"/>
      <c r="EFS213" s="145"/>
      <c r="EFV213" s="145"/>
      <c r="EFY213" s="145"/>
      <c r="EGA213" s="145"/>
      <c r="EGN213" s="145"/>
      <c r="EGO213" s="145"/>
      <c r="EGP213" s="145"/>
      <c r="EGQ213" s="145"/>
      <c r="EGR213" s="145"/>
      <c r="EGS213" s="145"/>
      <c r="EGT213" s="145"/>
      <c r="EGU213" s="145"/>
      <c r="EGV213" s="145"/>
      <c r="EGW213" s="145"/>
      <c r="EGX213" s="145"/>
      <c r="EGY213" s="145"/>
      <c r="EGZ213" s="145"/>
      <c r="EHA213" s="145"/>
      <c r="EHE213" s="145"/>
      <c r="EHG213" s="145"/>
      <c r="EHH213" s="145"/>
      <c r="EHI213" s="145"/>
      <c r="EHJ213" s="145"/>
      <c r="EHM213" s="145"/>
      <c r="EHO213" s="145"/>
      <c r="EHP213" s="145"/>
      <c r="EHQ213" s="145"/>
      <c r="EHR213" s="145"/>
      <c r="EHS213" s="145"/>
      <c r="EHT213" s="145"/>
      <c r="EHU213" s="145"/>
      <c r="EHV213" s="145"/>
      <c r="EHW213" s="145"/>
      <c r="EHX213" s="145"/>
      <c r="EHY213" s="145"/>
      <c r="EHZ213" s="145"/>
      <c r="EIA213" s="145"/>
      <c r="EID213" s="145"/>
      <c r="EIG213" s="145"/>
      <c r="EIJ213" s="145"/>
      <c r="EIM213" s="145"/>
      <c r="EIP213" s="145"/>
      <c r="EJB213" s="145"/>
      <c r="EJE213" s="145"/>
      <c r="EJH213" s="145"/>
      <c r="EJK213" s="145"/>
      <c r="EJT213" s="145"/>
      <c r="EJZ213" s="145"/>
      <c r="EKC213" s="145"/>
      <c r="EKF213" s="145"/>
      <c r="EKI213" s="145"/>
      <c r="EKO213" s="145"/>
      <c r="EKR213" s="145"/>
      <c r="EKX213" s="145"/>
      <c r="EKZ213" s="145"/>
      <c r="ELA213" s="145"/>
      <c r="ELC213" s="145"/>
      <c r="ELF213" s="145"/>
      <c r="ELI213" s="145"/>
      <c r="ELL213" s="145"/>
      <c r="ELT213" s="145"/>
      <c r="ELY213" s="145"/>
      <c r="EMH213" s="145"/>
      <c r="EMK213" s="145"/>
      <c r="EMS213" s="145"/>
      <c r="ENO213" s="145"/>
      <c r="ENP213" s="145"/>
      <c r="ENQ213" s="145"/>
      <c r="ENR213" s="145"/>
      <c r="ENS213" s="145"/>
      <c r="ENT213" s="145"/>
      <c r="EOL213" s="145"/>
      <c r="EOM213" s="145"/>
      <c r="EOP213" s="145"/>
      <c r="EOS213" s="145"/>
      <c r="EOU213" s="145"/>
      <c r="EOW213" s="145"/>
      <c r="EOZ213" s="145"/>
      <c r="EPC213" s="145"/>
      <c r="EPF213" s="145"/>
      <c r="EPI213" s="145"/>
      <c r="EPL213" s="145"/>
      <c r="EPO213" s="145"/>
      <c r="EPR213" s="145"/>
      <c r="EPU213" s="145"/>
      <c r="EPW213" s="145"/>
      <c r="EQJ213" s="145"/>
      <c r="EQK213" s="145"/>
      <c r="EQL213" s="145"/>
      <c r="EQM213" s="145"/>
      <c r="EQN213" s="145"/>
      <c r="EQO213" s="145"/>
      <c r="EQP213" s="145"/>
      <c r="EQQ213" s="145"/>
      <c r="EQR213" s="145"/>
      <c r="EQS213" s="145"/>
      <c r="EQT213" s="145"/>
      <c r="EQU213" s="145"/>
      <c r="EQV213" s="145"/>
      <c r="EQW213" s="145"/>
      <c r="ERA213" s="145"/>
      <c r="ERC213" s="145"/>
      <c r="ERD213" s="145"/>
      <c r="ERE213" s="145"/>
      <c r="ERF213" s="145"/>
      <c r="ERI213" s="145"/>
      <c r="ERK213" s="145"/>
      <c r="ERL213" s="145"/>
      <c r="ERM213" s="145"/>
      <c r="ERN213" s="145"/>
      <c r="ERO213" s="145"/>
      <c r="ERP213" s="145"/>
      <c r="ERQ213" s="145"/>
      <c r="ERR213" s="145"/>
      <c r="ERS213" s="145"/>
      <c r="ERT213" s="145"/>
      <c r="ERU213" s="145"/>
      <c r="ERV213" s="145"/>
      <c r="ERW213" s="145"/>
      <c r="ERZ213" s="145"/>
      <c r="ESC213" s="145"/>
      <c r="ESF213" s="145"/>
      <c r="ESI213" s="145"/>
      <c r="ESL213" s="145"/>
      <c r="ESX213" s="145"/>
      <c r="ETA213" s="145"/>
      <c r="ETD213" s="145"/>
      <c r="ETG213" s="145"/>
      <c r="ETP213" s="145"/>
      <c r="ETV213" s="145"/>
      <c r="ETY213" s="145"/>
      <c r="EUB213" s="145"/>
      <c r="EUE213" s="145"/>
      <c r="EUK213" s="145"/>
      <c r="EUN213" s="145"/>
      <c r="EUT213" s="145"/>
      <c r="EUV213" s="145"/>
      <c r="EUW213" s="145"/>
      <c r="EUY213" s="145"/>
      <c r="EVB213" s="145"/>
      <c r="EVE213" s="145"/>
      <c r="EVH213" s="145"/>
      <c r="EVP213" s="145"/>
      <c r="EVU213" s="145"/>
      <c r="EWD213" s="145"/>
      <c r="EWG213" s="145"/>
      <c r="EWO213" s="145"/>
      <c r="EXK213" s="145"/>
      <c r="EXL213" s="145"/>
      <c r="EXM213" s="145"/>
      <c r="EXN213" s="145"/>
      <c r="EXO213" s="145"/>
      <c r="EXP213" s="145"/>
      <c r="EYH213" s="145"/>
      <c r="EYI213" s="145"/>
      <c r="EYL213" s="145"/>
      <c r="EYO213" s="145"/>
      <c r="EYQ213" s="145"/>
      <c r="EYS213" s="145"/>
      <c r="EYV213" s="145"/>
      <c r="EYY213" s="145"/>
      <c r="EZB213" s="145"/>
      <c r="EZE213" s="145"/>
      <c r="EZH213" s="145"/>
      <c r="EZK213" s="145"/>
      <c r="EZN213" s="145"/>
      <c r="EZQ213" s="145"/>
      <c r="EZS213" s="145"/>
      <c r="FAF213" s="145"/>
      <c r="FAG213" s="145"/>
      <c r="FAH213" s="145"/>
      <c r="FAI213" s="145"/>
      <c r="FAJ213" s="145"/>
      <c r="FAK213" s="145"/>
      <c r="FAL213" s="145"/>
      <c r="FAM213" s="145"/>
      <c r="FAN213" s="145"/>
      <c r="FAO213" s="145"/>
      <c r="FAP213" s="145"/>
      <c r="FAQ213" s="145"/>
      <c r="FAR213" s="145"/>
      <c r="FAS213" s="145"/>
      <c r="FAW213" s="145"/>
      <c r="FAY213" s="145"/>
      <c r="FAZ213" s="145"/>
      <c r="FBA213" s="145"/>
      <c r="FBB213" s="145"/>
      <c r="FBE213" s="145"/>
      <c r="FBG213" s="145"/>
      <c r="FBH213" s="145"/>
      <c r="FBI213" s="145"/>
      <c r="FBJ213" s="145"/>
      <c r="FBK213" s="145"/>
      <c r="FBL213" s="145"/>
      <c r="FBM213" s="145"/>
      <c r="FBN213" s="145"/>
      <c r="FBO213" s="145"/>
      <c r="FBP213" s="145"/>
      <c r="FBQ213" s="145"/>
      <c r="FBR213" s="145"/>
      <c r="FBS213" s="145"/>
      <c r="FBV213" s="145"/>
      <c r="FBY213" s="145"/>
      <c r="FCB213" s="145"/>
      <c r="FCE213" s="145"/>
      <c r="FCH213" s="145"/>
      <c r="FCT213" s="145"/>
      <c r="FCW213" s="145"/>
      <c r="FCZ213" s="145"/>
      <c r="FDC213" s="145"/>
      <c r="FDL213" s="145"/>
      <c r="FDR213" s="145"/>
      <c r="FDU213" s="145"/>
      <c r="FDX213" s="145"/>
      <c r="FEA213" s="145"/>
      <c r="FEG213" s="145"/>
      <c r="FEJ213" s="145"/>
      <c r="FEP213" s="145"/>
      <c r="FER213" s="145"/>
      <c r="FES213" s="145"/>
      <c r="FEU213" s="145"/>
      <c r="FEX213" s="145"/>
      <c r="FFA213" s="145"/>
      <c r="FFD213" s="145"/>
      <c r="FFL213" s="145"/>
      <c r="FFQ213" s="145"/>
      <c r="FFZ213" s="145"/>
      <c r="FGC213" s="145"/>
      <c r="FGK213" s="145"/>
      <c r="FHG213" s="145"/>
      <c r="FHH213" s="145"/>
      <c r="FHI213" s="145"/>
      <c r="FHJ213" s="145"/>
      <c r="FHK213" s="145"/>
      <c r="FHL213" s="145"/>
      <c r="FID213" s="145"/>
      <c r="FIE213" s="145"/>
      <c r="FIH213" s="145"/>
      <c r="FIK213" s="145"/>
      <c r="FIM213" s="145"/>
      <c r="FIO213" s="145"/>
      <c r="FIR213" s="145"/>
      <c r="FIU213" s="145"/>
      <c r="FIX213" s="145"/>
      <c r="FJA213" s="145"/>
      <c r="FJD213" s="145"/>
      <c r="FJG213" s="145"/>
      <c r="FJJ213" s="145"/>
      <c r="FJM213" s="145"/>
      <c r="FJO213" s="145"/>
      <c r="FKB213" s="145"/>
      <c r="FKC213" s="145"/>
      <c r="FKD213" s="145"/>
      <c r="FKE213" s="145"/>
      <c r="FKF213" s="145"/>
      <c r="FKG213" s="145"/>
      <c r="FKH213" s="145"/>
      <c r="FKI213" s="145"/>
      <c r="FKJ213" s="145"/>
      <c r="FKK213" s="145"/>
      <c r="FKL213" s="145"/>
      <c r="FKM213" s="145"/>
      <c r="FKN213" s="145"/>
      <c r="FKO213" s="145"/>
      <c r="FKS213" s="145"/>
      <c r="FKU213" s="145"/>
      <c r="FKV213" s="145"/>
      <c r="FKW213" s="145"/>
      <c r="FKX213" s="145"/>
      <c r="FLA213" s="145"/>
      <c r="FLC213" s="145"/>
      <c r="FLD213" s="145"/>
      <c r="FLE213" s="145"/>
      <c r="FLF213" s="145"/>
      <c r="FLG213" s="145"/>
      <c r="FLH213" s="145"/>
      <c r="FLI213" s="145"/>
      <c r="FLJ213" s="145"/>
      <c r="FLK213" s="145"/>
      <c r="FLL213" s="145"/>
      <c r="FLM213" s="145"/>
      <c r="FLN213" s="145"/>
      <c r="FLO213" s="145"/>
      <c r="FLR213" s="145"/>
      <c r="FLU213" s="145"/>
      <c r="FLX213" s="145"/>
      <c r="FMA213" s="145"/>
      <c r="FMD213" s="145"/>
      <c r="FMP213" s="145"/>
      <c r="FMS213" s="145"/>
      <c r="FMV213" s="145"/>
      <c r="FMY213" s="145"/>
      <c r="FNH213" s="145"/>
      <c r="FNN213" s="145"/>
      <c r="FNQ213" s="145"/>
      <c r="FNT213" s="145"/>
      <c r="FNW213" s="145"/>
      <c r="FOC213" s="145"/>
      <c r="FOF213" s="145"/>
      <c r="FOL213" s="145"/>
      <c r="FON213" s="145"/>
      <c r="FOO213" s="145"/>
      <c r="FOQ213" s="145"/>
      <c r="FOT213" s="145"/>
      <c r="FOW213" s="145"/>
      <c r="FOZ213" s="145"/>
      <c r="FPH213" s="145"/>
      <c r="FPM213" s="145"/>
      <c r="FPV213" s="145"/>
      <c r="FPY213" s="145"/>
      <c r="FQG213" s="145"/>
      <c r="FRC213" s="145"/>
      <c r="FRD213" s="145"/>
      <c r="FRE213" s="145"/>
      <c r="FRF213" s="145"/>
      <c r="FRG213" s="145"/>
      <c r="FRH213" s="145"/>
      <c r="FRZ213" s="145"/>
      <c r="FSA213" s="145"/>
      <c r="FSD213" s="145"/>
      <c r="FSG213" s="145"/>
      <c r="FSI213" s="145"/>
      <c r="FSK213" s="145"/>
      <c r="FSN213" s="145"/>
      <c r="FSQ213" s="145"/>
      <c r="FST213" s="145"/>
      <c r="FSW213" s="145"/>
      <c r="FSZ213" s="145"/>
      <c r="FTC213" s="145"/>
      <c r="FTF213" s="145"/>
      <c r="FTI213" s="145"/>
      <c r="FTK213" s="145"/>
      <c r="FTX213" s="145"/>
      <c r="FTY213" s="145"/>
      <c r="FTZ213" s="145"/>
      <c r="FUA213" s="145"/>
      <c r="FUB213" s="145"/>
      <c r="FUC213" s="145"/>
      <c r="FUD213" s="145"/>
      <c r="FUE213" s="145"/>
      <c r="FUF213" s="145"/>
      <c r="FUG213" s="145"/>
      <c r="FUH213" s="145"/>
      <c r="FUI213" s="145"/>
      <c r="FUJ213" s="145"/>
      <c r="FUK213" s="145"/>
      <c r="FUO213" s="145"/>
      <c r="FUQ213" s="145"/>
      <c r="FUR213" s="145"/>
      <c r="FUS213" s="145"/>
      <c r="FUT213" s="145"/>
      <c r="FUW213" s="145"/>
      <c r="FUY213" s="145"/>
      <c r="FUZ213" s="145"/>
      <c r="FVA213" s="145"/>
      <c r="FVB213" s="145"/>
      <c r="FVC213" s="145"/>
      <c r="FVD213" s="145"/>
      <c r="FVE213" s="145"/>
      <c r="FVF213" s="145"/>
      <c r="FVG213" s="145"/>
      <c r="FVH213" s="145"/>
      <c r="FVI213" s="145"/>
      <c r="FVJ213" s="145"/>
      <c r="FVK213" s="145"/>
      <c r="FVN213" s="145"/>
      <c r="FVQ213" s="145"/>
      <c r="FVT213" s="145"/>
      <c r="FVW213" s="145"/>
      <c r="FVZ213" s="145"/>
      <c r="FWL213" s="145"/>
      <c r="FWO213" s="145"/>
      <c r="FWR213" s="145"/>
      <c r="FWU213" s="145"/>
      <c r="FXD213" s="145"/>
      <c r="FXJ213" s="145"/>
      <c r="FXM213" s="145"/>
      <c r="FXP213" s="145"/>
      <c r="FXS213" s="145"/>
      <c r="FXY213" s="145"/>
      <c r="FYB213" s="145"/>
      <c r="FYH213" s="145"/>
      <c r="FYJ213" s="145"/>
      <c r="FYK213" s="145"/>
      <c r="FYM213" s="145"/>
      <c r="FYP213" s="145"/>
      <c r="FYS213" s="145"/>
      <c r="FYV213" s="145"/>
      <c r="FZD213" s="145"/>
      <c r="FZI213" s="145"/>
      <c r="FZR213" s="145"/>
      <c r="FZU213" s="145"/>
      <c r="GAC213" s="145"/>
      <c r="GAY213" s="145"/>
      <c r="GAZ213" s="145"/>
      <c r="GBA213" s="145"/>
      <c r="GBB213" s="145"/>
      <c r="GBC213" s="145"/>
      <c r="GBD213" s="145"/>
      <c r="GBV213" s="145"/>
      <c r="GBW213" s="145"/>
      <c r="GBZ213" s="145"/>
      <c r="GCC213" s="145"/>
      <c r="GCE213" s="145"/>
      <c r="GCG213" s="145"/>
      <c r="GCJ213" s="145"/>
      <c r="GCM213" s="145"/>
      <c r="GCP213" s="145"/>
      <c r="GCS213" s="145"/>
      <c r="GCV213" s="145"/>
      <c r="GCY213" s="145"/>
      <c r="GDB213" s="145"/>
      <c r="GDE213" s="145"/>
      <c r="GDG213" s="145"/>
      <c r="GDT213" s="145"/>
      <c r="GDU213" s="145"/>
      <c r="GDV213" s="145"/>
      <c r="GDW213" s="145"/>
      <c r="GDX213" s="145"/>
      <c r="GDY213" s="145"/>
      <c r="GDZ213" s="145"/>
      <c r="GEA213" s="145"/>
      <c r="GEB213" s="145"/>
      <c r="GEC213" s="145"/>
      <c r="GED213" s="145"/>
      <c r="GEE213" s="145"/>
      <c r="GEF213" s="145"/>
      <c r="GEG213" s="145"/>
      <c r="GEK213" s="145"/>
      <c r="GEM213" s="145"/>
      <c r="GEN213" s="145"/>
      <c r="GEO213" s="145"/>
      <c r="GEP213" s="145"/>
      <c r="GES213" s="145"/>
      <c r="GEU213" s="145"/>
      <c r="GEV213" s="145"/>
      <c r="GEW213" s="145"/>
      <c r="GEX213" s="145"/>
      <c r="GEY213" s="145"/>
      <c r="GEZ213" s="145"/>
      <c r="GFA213" s="145"/>
      <c r="GFB213" s="145"/>
      <c r="GFC213" s="145"/>
      <c r="GFD213" s="145"/>
      <c r="GFE213" s="145"/>
      <c r="GFF213" s="145"/>
      <c r="GFG213" s="145"/>
      <c r="GFJ213" s="145"/>
      <c r="GFM213" s="145"/>
      <c r="GFP213" s="145"/>
      <c r="GFS213" s="145"/>
      <c r="GFV213" s="145"/>
      <c r="GGH213" s="145"/>
      <c r="GGK213" s="145"/>
      <c r="GGN213" s="145"/>
      <c r="GGQ213" s="145"/>
      <c r="GGZ213" s="145"/>
      <c r="GHF213" s="145"/>
      <c r="GHI213" s="145"/>
      <c r="GHL213" s="145"/>
      <c r="GHO213" s="145"/>
      <c r="GHU213" s="145"/>
      <c r="GHX213" s="145"/>
      <c r="GID213" s="145"/>
      <c r="GIF213" s="145"/>
      <c r="GIG213" s="145"/>
      <c r="GII213" s="145"/>
      <c r="GIL213" s="145"/>
      <c r="GIO213" s="145"/>
      <c r="GIR213" s="145"/>
      <c r="GIZ213" s="145"/>
      <c r="GJE213" s="145"/>
      <c r="GJN213" s="145"/>
      <c r="GJQ213" s="145"/>
      <c r="GJY213" s="145"/>
      <c r="GKU213" s="145"/>
      <c r="GKV213" s="145"/>
      <c r="GKW213" s="145"/>
      <c r="GKX213" s="145"/>
      <c r="GKY213" s="145"/>
      <c r="GKZ213" s="145"/>
      <c r="GLR213" s="145"/>
      <c r="GLS213" s="145"/>
      <c r="GLV213" s="145"/>
      <c r="GLY213" s="145"/>
      <c r="GMA213" s="145"/>
      <c r="GMC213" s="145"/>
      <c r="GMF213" s="145"/>
      <c r="GMI213" s="145"/>
      <c r="GML213" s="145"/>
      <c r="GMO213" s="145"/>
      <c r="GMR213" s="145"/>
      <c r="GMU213" s="145"/>
      <c r="GMX213" s="145"/>
      <c r="GNA213" s="145"/>
      <c r="GNC213" s="145"/>
      <c r="GNP213" s="145"/>
      <c r="GNQ213" s="145"/>
      <c r="GNR213" s="145"/>
      <c r="GNS213" s="145"/>
      <c r="GNT213" s="145"/>
      <c r="GNU213" s="145"/>
      <c r="GNV213" s="145"/>
      <c r="GNW213" s="145"/>
      <c r="GNX213" s="145"/>
      <c r="GNY213" s="145"/>
      <c r="GNZ213" s="145"/>
      <c r="GOA213" s="145"/>
      <c r="GOB213" s="145"/>
      <c r="GOC213" s="145"/>
      <c r="GOG213" s="145"/>
      <c r="GOI213" s="145"/>
      <c r="GOJ213" s="145"/>
      <c r="GOK213" s="145"/>
      <c r="GOL213" s="145"/>
      <c r="GOO213" s="145"/>
      <c r="GOQ213" s="145"/>
      <c r="GOR213" s="145"/>
      <c r="GOS213" s="145"/>
      <c r="GOT213" s="145"/>
      <c r="GOU213" s="145"/>
      <c r="GOV213" s="145"/>
      <c r="GOW213" s="145"/>
      <c r="GOX213" s="145"/>
      <c r="GOY213" s="145"/>
      <c r="GOZ213" s="145"/>
      <c r="GPA213" s="145"/>
      <c r="GPB213" s="145"/>
      <c r="GPC213" s="145"/>
      <c r="GPF213" s="145"/>
      <c r="GPI213" s="145"/>
      <c r="GPL213" s="145"/>
      <c r="GPO213" s="145"/>
      <c r="GPR213" s="145"/>
      <c r="GQD213" s="145"/>
      <c r="GQG213" s="145"/>
      <c r="GQJ213" s="145"/>
      <c r="GQM213" s="145"/>
      <c r="GQV213" s="145"/>
      <c r="GRB213" s="145"/>
      <c r="GRE213" s="145"/>
      <c r="GRH213" s="145"/>
      <c r="GRK213" s="145"/>
      <c r="GRQ213" s="145"/>
      <c r="GRT213" s="145"/>
      <c r="GRZ213" s="145"/>
      <c r="GSB213" s="145"/>
      <c r="GSC213" s="145"/>
      <c r="GSE213" s="145"/>
      <c r="GSH213" s="145"/>
      <c r="GSK213" s="145"/>
      <c r="GSN213" s="145"/>
      <c r="GSV213" s="145"/>
      <c r="GTA213" s="145"/>
      <c r="GTJ213" s="145"/>
      <c r="GTM213" s="145"/>
      <c r="GTU213" s="145"/>
      <c r="GUQ213" s="145"/>
      <c r="GUR213" s="145"/>
      <c r="GUS213" s="145"/>
      <c r="GUT213" s="145"/>
      <c r="GUU213" s="145"/>
      <c r="GUV213" s="145"/>
      <c r="GVN213" s="145"/>
      <c r="GVO213" s="145"/>
      <c r="GVR213" s="145"/>
      <c r="GVU213" s="145"/>
      <c r="GVW213" s="145"/>
      <c r="GVY213" s="145"/>
      <c r="GWB213" s="145"/>
      <c r="GWE213" s="145"/>
      <c r="GWH213" s="145"/>
      <c r="GWK213" s="145"/>
      <c r="GWN213" s="145"/>
      <c r="GWQ213" s="145"/>
      <c r="GWT213" s="145"/>
      <c r="GWW213" s="145"/>
      <c r="GWY213" s="145"/>
      <c r="GXL213" s="145"/>
      <c r="GXM213" s="145"/>
      <c r="GXN213" s="145"/>
      <c r="GXO213" s="145"/>
      <c r="GXP213" s="145"/>
      <c r="GXQ213" s="145"/>
      <c r="GXR213" s="145"/>
      <c r="GXS213" s="145"/>
      <c r="GXT213" s="145"/>
      <c r="GXU213" s="145"/>
      <c r="GXV213" s="145"/>
      <c r="GXW213" s="145"/>
      <c r="GXX213" s="145"/>
      <c r="GXY213" s="145"/>
      <c r="GYC213" s="145"/>
      <c r="GYE213" s="145"/>
      <c r="GYF213" s="145"/>
      <c r="GYG213" s="145"/>
      <c r="GYH213" s="145"/>
      <c r="GYK213" s="145"/>
      <c r="GYM213" s="145"/>
      <c r="GYN213" s="145"/>
      <c r="GYO213" s="145"/>
      <c r="GYP213" s="145"/>
      <c r="GYQ213" s="145"/>
      <c r="GYR213" s="145"/>
      <c r="GYS213" s="145"/>
      <c r="GYT213" s="145"/>
      <c r="GYU213" s="145"/>
      <c r="GYV213" s="145"/>
      <c r="GYW213" s="145"/>
      <c r="GYX213" s="145"/>
      <c r="GYY213" s="145"/>
      <c r="GZB213" s="145"/>
      <c r="GZE213" s="145"/>
      <c r="GZH213" s="145"/>
      <c r="GZK213" s="145"/>
      <c r="GZN213" s="145"/>
      <c r="GZZ213" s="145"/>
      <c r="HAC213" s="145"/>
      <c r="HAF213" s="145"/>
      <c r="HAI213" s="145"/>
      <c r="HAR213" s="145"/>
      <c r="HAX213" s="145"/>
      <c r="HBA213" s="145"/>
      <c r="HBD213" s="145"/>
      <c r="HBG213" s="145"/>
      <c r="HBM213" s="145"/>
      <c r="HBP213" s="145"/>
      <c r="HBV213" s="145"/>
      <c r="HBX213" s="145"/>
      <c r="HBY213" s="145"/>
      <c r="HCA213" s="145"/>
      <c r="HCD213" s="145"/>
      <c r="HCG213" s="145"/>
      <c r="HCJ213" s="145"/>
      <c r="HCR213" s="145"/>
      <c r="HCW213" s="145"/>
      <c r="HDF213" s="145"/>
      <c r="HDI213" s="145"/>
      <c r="HDQ213" s="145"/>
      <c r="HEM213" s="145"/>
      <c r="HEN213" s="145"/>
      <c r="HEO213" s="145"/>
      <c r="HEP213" s="145"/>
      <c r="HEQ213" s="145"/>
      <c r="HER213" s="145"/>
      <c r="HFJ213" s="145"/>
      <c r="HFK213" s="145"/>
      <c r="HFN213" s="145"/>
      <c r="HFQ213" s="145"/>
      <c r="HFS213" s="145"/>
      <c r="HFU213" s="145"/>
      <c r="HFX213" s="145"/>
      <c r="HGA213" s="145"/>
      <c r="HGD213" s="145"/>
      <c r="HGG213" s="145"/>
      <c r="HGJ213" s="145"/>
      <c r="HGM213" s="145"/>
      <c r="HGP213" s="145"/>
      <c r="HGS213" s="145"/>
      <c r="HGU213" s="145"/>
      <c r="HHH213" s="145"/>
      <c r="HHI213" s="145"/>
      <c r="HHJ213" s="145"/>
      <c r="HHK213" s="145"/>
      <c r="HHL213" s="145"/>
      <c r="HHM213" s="145"/>
      <c r="HHN213" s="145"/>
      <c r="HHO213" s="145"/>
      <c r="HHP213" s="145"/>
      <c r="HHQ213" s="145"/>
      <c r="HHR213" s="145"/>
      <c r="HHS213" s="145"/>
      <c r="HHT213" s="145"/>
      <c r="HHU213" s="145"/>
      <c r="HHY213" s="145"/>
      <c r="HIA213" s="145"/>
      <c r="HIB213" s="145"/>
      <c r="HIC213" s="145"/>
      <c r="HID213" s="145"/>
      <c r="HIG213" s="145"/>
      <c r="HII213" s="145"/>
      <c r="HIJ213" s="145"/>
      <c r="HIK213" s="145"/>
      <c r="HIL213" s="145"/>
      <c r="HIM213" s="145"/>
      <c r="HIN213" s="145"/>
      <c r="HIO213" s="145"/>
      <c r="HIP213" s="145"/>
      <c r="HIQ213" s="145"/>
      <c r="HIR213" s="145"/>
      <c r="HIS213" s="145"/>
      <c r="HIT213" s="145"/>
      <c r="HIU213" s="145"/>
      <c r="HIX213" s="145"/>
      <c r="HJA213" s="145"/>
      <c r="HJD213" s="145"/>
      <c r="HJG213" s="145"/>
      <c r="HJJ213" s="145"/>
      <c r="HJV213" s="145"/>
      <c r="HJY213" s="145"/>
      <c r="HKB213" s="145"/>
      <c r="HKE213" s="145"/>
      <c r="HKN213" s="145"/>
      <c r="HKT213" s="145"/>
      <c r="HKW213" s="145"/>
      <c r="HKZ213" s="145"/>
      <c r="HLC213" s="145"/>
      <c r="HLI213" s="145"/>
      <c r="HLL213" s="145"/>
      <c r="HLR213" s="145"/>
      <c r="HLT213" s="145"/>
      <c r="HLU213" s="145"/>
      <c r="HLW213" s="145"/>
      <c r="HLZ213" s="145"/>
      <c r="HMC213" s="145"/>
      <c r="HMF213" s="145"/>
      <c r="HMN213" s="145"/>
      <c r="HMS213" s="145"/>
      <c r="HNB213" s="145"/>
      <c r="HNE213" s="145"/>
      <c r="HNM213" s="145"/>
      <c r="HOI213" s="145"/>
      <c r="HOJ213" s="145"/>
      <c r="HOK213" s="145"/>
      <c r="HOL213" s="145"/>
      <c r="HOM213" s="145"/>
      <c r="HON213" s="145"/>
      <c r="HPF213" s="145"/>
      <c r="HPG213" s="145"/>
      <c r="HPJ213" s="145"/>
      <c r="HPM213" s="145"/>
      <c r="HPO213" s="145"/>
      <c r="HPQ213" s="145"/>
      <c r="HPT213" s="145"/>
      <c r="HPW213" s="145"/>
      <c r="HPZ213" s="145"/>
      <c r="HQC213" s="145"/>
      <c r="HQF213" s="145"/>
      <c r="HQI213" s="145"/>
      <c r="HQL213" s="145"/>
      <c r="HQO213" s="145"/>
      <c r="HQQ213" s="145"/>
      <c r="HRD213" s="145"/>
      <c r="HRE213" s="145"/>
      <c r="HRF213" s="145"/>
      <c r="HRG213" s="145"/>
      <c r="HRH213" s="145"/>
      <c r="HRI213" s="145"/>
      <c r="HRJ213" s="145"/>
      <c r="HRK213" s="145"/>
      <c r="HRL213" s="145"/>
      <c r="HRM213" s="145"/>
      <c r="HRN213" s="145"/>
      <c r="HRO213" s="145"/>
      <c r="HRP213" s="145"/>
      <c r="HRQ213" s="145"/>
      <c r="HRU213" s="145"/>
      <c r="HRW213" s="145"/>
      <c r="HRX213" s="145"/>
      <c r="HRY213" s="145"/>
      <c r="HRZ213" s="145"/>
      <c r="HSC213" s="145"/>
      <c r="HSE213" s="145"/>
      <c r="HSF213" s="145"/>
      <c r="HSG213" s="145"/>
      <c r="HSH213" s="145"/>
      <c r="HSI213" s="145"/>
      <c r="HSJ213" s="145"/>
      <c r="HSK213" s="145"/>
      <c r="HSL213" s="145"/>
      <c r="HSM213" s="145"/>
      <c r="HSN213" s="145"/>
      <c r="HSO213" s="145"/>
      <c r="HSP213" s="145"/>
      <c r="HSQ213" s="145"/>
      <c r="HST213" s="145"/>
      <c r="HSW213" s="145"/>
      <c r="HSZ213" s="145"/>
      <c r="HTC213" s="145"/>
      <c r="HTF213" s="145"/>
      <c r="HTR213" s="145"/>
      <c r="HTU213" s="145"/>
      <c r="HTX213" s="145"/>
      <c r="HUA213" s="145"/>
      <c r="HUJ213" s="145"/>
      <c r="HUP213" s="145"/>
      <c r="HUS213" s="145"/>
      <c r="HUV213" s="145"/>
      <c r="HUY213" s="145"/>
      <c r="HVE213" s="145"/>
      <c r="HVH213" s="145"/>
      <c r="HVN213" s="145"/>
      <c r="HVP213" s="145"/>
      <c r="HVQ213" s="145"/>
      <c r="HVS213" s="145"/>
      <c r="HVV213" s="145"/>
      <c r="HVY213" s="145"/>
      <c r="HWB213" s="145"/>
      <c r="HWJ213" s="145"/>
      <c r="HWO213" s="145"/>
      <c r="HWX213" s="145"/>
      <c r="HXA213" s="145"/>
      <c r="HXI213" s="145"/>
      <c r="HYE213" s="145"/>
      <c r="HYF213" s="145"/>
      <c r="HYG213" s="145"/>
      <c r="HYH213" s="145"/>
      <c r="HYI213" s="145"/>
      <c r="HYJ213" s="145"/>
      <c r="HZB213" s="145"/>
      <c r="HZC213" s="145"/>
      <c r="HZF213" s="145"/>
      <c r="HZI213" s="145"/>
      <c r="HZK213" s="145"/>
      <c r="HZM213" s="145"/>
      <c r="HZP213" s="145"/>
      <c r="HZS213" s="145"/>
      <c r="HZV213" s="145"/>
      <c r="HZY213" s="145"/>
      <c r="IAB213" s="145"/>
      <c r="IAE213" s="145"/>
      <c r="IAH213" s="145"/>
      <c r="IAK213" s="145"/>
      <c r="IAM213" s="145"/>
      <c r="IAZ213" s="145"/>
      <c r="IBA213" s="145"/>
      <c r="IBB213" s="145"/>
      <c r="IBC213" s="145"/>
      <c r="IBD213" s="145"/>
      <c r="IBE213" s="145"/>
      <c r="IBF213" s="145"/>
      <c r="IBG213" s="145"/>
      <c r="IBH213" s="145"/>
      <c r="IBI213" s="145"/>
      <c r="IBJ213" s="145"/>
      <c r="IBK213" s="145"/>
      <c r="IBL213" s="145"/>
      <c r="IBM213" s="145"/>
      <c r="IBQ213" s="145"/>
      <c r="IBS213" s="145"/>
      <c r="IBT213" s="145"/>
      <c r="IBU213" s="145"/>
      <c r="IBV213" s="145"/>
      <c r="IBY213" s="145"/>
      <c r="ICA213" s="145"/>
      <c r="ICB213" s="145"/>
      <c r="ICC213" s="145"/>
      <c r="ICD213" s="145"/>
      <c r="ICE213" s="145"/>
      <c r="ICF213" s="145"/>
      <c r="ICG213" s="145"/>
      <c r="ICH213" s="145"/>
      <c r="ICI213" s="145"/>
      <c r="ICJ213" s="145"/>
      <c r="ICK213" s="145"/>
      <c r="ICL213" s="145"/>
      <c r="ICM213" s="145"/>
      <c r="ICP213" s="145"/>
      <c r="ICS213" s="145"/>
      <c r="ICV213" s="145"/>
      <c r="ICY213" s="145"/>
      <c r="IDB213" s="145"/>
      <c r="IDN213" s="145"/>
      <c r="IDQ213" s="145"/>
      <c r="IDT213" s="145"/>
      <c r="IDW213" s="145"/>
      <c r="IEF213" s="145"/>
      <c r="IEL213" s="145"/>
      <c r="IEO213" s="145"/>
      <c r="IER213" s="145"/>
      <c r="IEU213" s="145"/>
      <c r="IFA213" s="145"/>
      <c r="IFD213" s="145"/>
      <c r="IFJ213" s="145"/>
      <c r="IFL213" s="145"/>
      <c r="IFM213" s="145"/>
      <c r="IFO213" s="145"/>
      <c r="IFR213" s="145"/>
      <c r="IFU213" s="145"/>
      <c r="IFX213" s="145"/>
      <c r="IGF213" s="145"/>
      <c r="IGK213" s="145"/>
      <c r="IGT213" s="145"/>
      <c r="IGW213" s="145"/>
      <c r="IHE213" s="145"/>
      <c r="IIA213" s="145"/>
      <c r="IIB213" s="145"/>
      <c r="IIC213" s="145"/>
      <c r="IID213" s="145"/>
      <c r="IIE213" s="145"/>
      <c r="IIF213" s="145"/>
      <c r="IIX213" s="145"/>
      <c r="IIY213" s="145"/>
      <c r="IJB213" s="145"/>
      <c r="IJE213" s="145"/>
      <c r="IJG213" s="145"/>
      <c r="IJI213" s="145"/>
      <c r="IJL213" s="145"/>
      <c r="IJO213" s="145"/>
      <c r="IJR213" s="145"/>
      <c r="IJU213" s="145"/>
      <c r="IJX213" s="145"/>
      <c r="IKA213" s="145"/>
      <c r="IKD213" s="145"/>
      <c r="IKG213" s="145"/>
      <c r="IKI213" s="145"/>
      <c r="IKV213" s="145"/>
      <c r="IKW213" s="145"/>
      <c r="IKX213" s="145"/>
      <c r="IKY213" s="145"/>
      <c r="IKZ213" s="145"/>
      <c r="ILA213" s="145"/>
      <c r="ILB213" s="145"/>
      <c r="ILC213" s="145"/>
      <c r="ILD213" s="145"/>
      <c r="ILE213" s="145"/>
      <c r="ILF213" s="145"/>
      <c r="ILG213" s="145"/>
      <c r="ILH213" s="145"/>
      <c r="ILI213" s="145"/>
      <c r="ILM213" s="145"/>
      <c r="ILO213" s="145"/>
      <c r="ILP213" s="145"/>
      <c r="ILQ213" s="145"/>
      <c r="ILR213" s="145"/>
      <c r="ILU213" s="145"/>
      <c r="ILW213" s="145"/>
      <c r="ILX213" s="145"/>
      <c r="ILY213" s="145"/>
      <c r="ILZ213" s="145"/>
      <c r="IMA213" s="145"/>
      <c r="IMB213" s="145"/>
      <c r="IMC213" s="145"/>
      <c r="IMD213" s="145"/>
      <c r="IME213" s="145"/>
      <c r="IMF213" s="145"/>
      <c r="IMG213" s="145"/>
      <c r="IMH213" s="145"/>
      <c r="IMI213" s="145"/>
      <c r="IML213" s="145"/>
      <c r="IMO213" s="145"/>
      <c r="IMR213" s="145"/>
      <c r="IMU213" s="145"/>
      <c r="IMX213" s="145"/>
      <c r="INJ213" s="145"/>
      <c r="INM213" s="145"/>
      <c r="INP213" s="145"/>
      <c r="INS213" s="145"/>
      <c r="IOB213" s="145"/>
      <c r="IOH213" s="145"/>
      <c r="IOK213" s="145"/>
      <c r="ION213" s="145"/>
      <c r="IOQ213" s="145"/>
      <c r="IOW213" s="145"/>
      <c r="IOZ213" s="145"/>
      <c r="IPF213" s="145"/>
      <c r="IPH213" s="145"/>
      <c r="IPI213" s="145"/>
      <c r="IPK213" s="145"/>
      <c r="IPN213" s="145"/>
      <c r="IPQ213" s="145"/>
      <c r="IPT213" s="145"/>
      <c r="IQB213" s="145"/>
      <c r="IQG213" s="145"/>
      <c r="IQP213" s="145"/>
      <c r="IQS213" s="145"/>
      <c r="IRA213" s="145"/>
      <c r="IRW213" s="145"/>
      <c r="IRX213" s="145"/>
      <c r="IRY213" s="145"/>
      <c r="IRZ213" s="145"/>
      <c r="ISA213" s="145"/>
      <c r="ISB213" s="145"/>
      <c r="IST213" s="145"/>
      <c r="ISU213" s="145"/>
      <c r="ISX213" s="145"/>
      <c r="ITA213" s="145"/>
      <c r="ITC213" s="145"/>
      <c r="ITE213" s="145"/>
      <c r="ITH213" s="145"/>
      <c r="ITK213" s="145"/>
      <c r="ITN213" s="145"/>
      <c r="ITQ213" s="145"/>
      <c r="ITT213" s="145"/>
      <c r="ITW213" s="145"/>
      <c r="ITZ213" s="145"/>
      <c r="IUC213" s="145"/>
      <c r="IUE213" s="145"/>
      <c r="IUR213" s="145"/>
      <c r="IUS213" s="145"/>
      <c r="IUT213" s="145"/>
      <c r="IUU213" s="145"/>
      <c r="IUV213" s="145"/>
      <c r="IUW213" s="145"/>
      <c r="IUX213" s="145"/>
      <c r="IUY213" s="145"/>
      <c r="IUZ213" s="145"/>
      <c r="IVA213" s="145"/>
      <c r="IVB213" s="145"/>
      <c r="IVC213" s="145"/>
      <c r="IVD213" s="145"/>
      <c r="IVE213" s="145"/>
      <c r="IVI213" s="145"/>
      <c r="IVK213" s="145"/>
      <c r="IVL213" s="145"/>
      <c r="IVM213" s="145"/>
      <c r="IVN213" s="145"/>
      <c r="IVQ213" s="145"/>
      <c r="IVS213" s="145"/>
      <c r="IVT213" s="145"/>
      <c r="IVU213" s="145"/>
      <c r="IVV213" s="145"/>
      <c r="IVW213" s="145"/>
      <c r="IVX213" s="145"/>
      <c r="IVY213" s="145"/>
      <c r="IVZ213" s="145"/>
      <c r="IWA213" s="145"/>
      <c r="IWB213" s="145"/>
      <c r="IWC213" s="145"/>
      <c r="IWD213" s="145"/>
      <c r="IWE213" s="145"/>
      <c r="IWH213" s="145"/>
      <c r="IWK213" s="145"/>
      <c r="IWN213" s="145"/>
      <c r="IWQ213" s="145"/>
      <c r="IWT213" s="145"/>
      <c r="IXF213" s="145"/>
      <c r="IXI213" s="145"/>
      <c r="IXL213" s="145"/>
      <c r="IXO213" s="145"/>
      <c r="IXX213" s="145"/>
      <c r="IYD213" s="145"/>
      <c r="IYG213" s="145"/>
      <c r="IYJ213" s="145"/>
      <c r="IYM213" s="145"/>
      <c r="IYS213" s="145"/>
      <c r="IYV213" s="145"/>
      <c r="IZB213" s="145"/>
      <c r="IZD213" s="145"/>
      <c r="IZE213" s="145"/>
      <c r="IZG213" s="145"/>
      <c r="IZJ213" s="145"/>
      <c r="IZM213" s="145"/>
      <c r="IZP213" s="145"/>
      <c r="IZX213" s="145"/>
      <c r="JAC213" s="145"/>
      <c r="JAL213" s="145"/>
      <c r="JAO213" s="145"/>
      <c r="JAW213" s="145"/>
      <c r="JBS213" s="145"/>
      <c r="JBT213" s="145"/>
      <c r="JBU213" s="145"/>
      <c r="JBV213" s="145"/>
      <c r="JBW213" s="145"/>
      <c r="JBX213" s="145"/>
      <c r="JCP213" s="145"/>
      <c r="JCQ213" s="145"/>
      <c r="JCT213" s="145"/>
      <c r="JCW213" s="145"/>
      <c r="JCY213" s="145"/>
      <c r="JDA213" s="145"/>
      <c r="JDD213" s="145"/>
      <c r="JDG213" s="145"/>
      <c r="JDJ213" s="145"/>
      <c r="JDM213" s="145"/>
      <c r="JDP213" s="145"/>
      <c r="JDS213" s="145"/>
      <c r="JDV213" s="145"/>
      <c r="JDY213" s="145"/>
      <c r="JEA213" s="145"/>
      <c r="JEN213" s="145"/>
      <c r="JEO213" s="145"/>
      <c r="JEP213" s="145"/>
      <c r="JEQ213" s="145"/>
      <c r="JER213" s="145"/>
      <c r="JES213" s="145"/>
      <c r="JET213" s="145"/>
      <c r="JEU213" s="145"/>
      <c r="JEV213" s="145"/>
      <c r="JEW213" s="145"/>
      <c r="JEX213" s="145"/>
      <c r="JEY213" s="145"/>
      <c r="JEZ213" s="145"/>
      <c r="JFA213" s="145"/>
      <c r="JFE213" s="145"/>
      <c r="JFG213" s="145"/>
      <c r="JFH213" s="145"/>
      <c r="JFI213" s="145"/>
      <c r="JFJ213" s="145"/>
      <c r="JFM213" s="145"/>
      <c r="JFO213" s="145"/>
      <c r="JFP213" s="145"/>
      <c r="JFQ213" s="145"/>
      <c r="JFR213" s="145"/>
      <c r="JFS213" s="145"/>
      <c r="JFT213" s="145"/>
      <c r="JFU213" s="145"/>
      <c r="JFV213" s="145"/>
      <c r="JFW213" s="145"/>
      <c r="JFX213" s="145"/>
      <c r="JFY213" s="145"/>
      <c r="JFZ213" s="145"/>
      <c r="JGA213" s="145"/>
      <c r="JGD213" s="145"/>
      <c r="JGG213" s="145"/>
      <c r="JGJ213" s="145"/>
      <c r="JGM213" s="145"/>
      <c r="JGP213" s="145"/>
      <c r="JHB213" s="145"/>
      <c r="JHE213" s="145"/>
      <c r="JHH213" s="145"/>
      <c r="JHK213" s="145"/>
      <c r="JHT213" s="145"/>
      <c r="JHZ213" s="145"/>
      <c r="JIC213" s="145"/>
      <c r="JIF213" s="145"/>
      <c r="JII213" s="145"/>
      <c r="JIO213" s="145"/>
      <c r="JIR213" s="145"/>
      <c r="JIX213" s="145"/>
      <c r="JIZ213" s="145"/>
      <c r="JJA213" s="145"/>
      <c r="JJC213" s="145"/>
      <c r="JJF213" s="145"/>
      <c r="JJI213" s="145"/>
      <c r="JJL213" s="145"/>
      <c r="JJT213" s="145"/>
      <c r="JJY213" s="145"/>
      <c r="JKH213" s="145"/>
      <c r="JKK213" s="145"/>
      <c r="JKS213" s="145"/>
      <c r="JLO213" s="145"/>
      <c r="JLP213" s="145"/>
      <c r="JLQ213" s="145"/>
      <c r="JLR213" s="145"/>
      <c r="JLS213" s="145"/>
      <c r="JLT213" s="145"/>
      <c r="JML213" s="145"/>
      <c r="JMM213" s="145"/>
      <c r="JMP213" s="145"/>
      <c r="JMS213" s="145"/>
      <c r="JMU213" s="145"/>
      <c r="JMW213" s="145"/>
      <c r="JMZ213" s="145"/>
      <c r="JNC213" s="145"/>
      <c r="JNF213" s="145"/>
      <c r="JNI213" s="145"/>
      <c r="JNL213" s="145"/>
      <c r="JNO213" s="145"/>
      <c r="JNR213" s="145"/>
      <c r="JNU213" s="145"/>
      <c r="JNW213" s="145"/>
      <c r="JOJ213" s="145"/>
      <c r="JOK213" s="145"/>
      <c r="JOL213" s="145"/>
      <c r="JOM213" s="145"/>
      <c r="JON213" s="145"/>
      <c r="JOO213" s="145"/>
      <c r="JOP213" s="145"/>
      <c r="JOQ213" s="145"/>
      <c r="JOR213" s="145"/>
      <c r="JOS213" s="145"/>
      <c r="JOT213" s="145"/>
      <c r="JOU213" s="145"/>
      <c r="JOV213" s="145"/>
      <c r="JOW213" s="145"/>
      <c r="JPA213" s="145"/>
      <c r="JPC213" s="145"/>
      <c r="JPD213" s="145"/>
      <c r="JPE213" s="145"/>
      <c r="JPF213" s="145"/>
      <c r="JPI213" s="145"/>
      <c r="JPK213" s="145"/>
      <c r="JPL213" s="145"/>
      <c r="JPM213" s="145"/>
      <c r="JPN213" s="145"/>
      <c r="JPO213" s="145"/>
      <c r="JPP213" s="145"/>
      <c r="JPQ213" s="145"/>
      <c r="JPR213" s="145"/>
      <c r="JPS213" s="145"/>
      <c r="JPT213" s="145"/>
      <c r="JPU213" s="145"/>
      <c r="JPV213" s="145"/>
      <c r="JPW213" s="145"/>
      <c r="JPZ213" s="145"/>
      <c r="JQC213" s="145"/>
      <c r="JQF213" s="145"/>
      <c r="JQI213" s="145"/>
      <c r="JQL213" s="145"/>
      <c r="JQX213" s="145"/>
      <c r="JRA213" s="145"/>
      <c r="JRD213" s="145"/>
      <c r="JRG213" s="145"/>
      <c r="JRP213" s="145"/>
      <c r="JRV213" s="145"/>
      <c r="JRY213" s="145"/>
      <c r="JSB213" s="145"/>
      <c r="JSE213" s="145"/>
      <c r="JSK213" s="145"/>
      <c r="JSN213" s="145"/>
      <c r="JST213" s="145"/>
      <c r="JSV213" s="145"/>
      <c r="JSW213" s="145"/>
      <c r="JSY213" s="145"/>
      <c r="JTB213" s="145"/>
      <c r="JTE213" s="145"/>
      <c r="JTH213" s="145"/>
      <c r="JTP213" s="145"/>
      <c r="JTU213" s="145"/>
      <c r="JUD213" s="145"/>
      <c r="JUG213" s="145"/>
      <c r="JUO213" s="145"/>
      <c r="JVK213" s="145"/>
      <c r="JVL213" s="145"/>
      <c r="JVM213" s="145"/>
      <c r="JVN213" s="145"/>
      <c r="JVO213" s="145"/>
      <c r="JVP213" s="145"/>
      <c r="JWH213" s="145"/>
      <c r="JWI213" s="145"/>
      <c r="JWL213" s="145"/>
      <c r="JWO213" s="145"/>
      <c r="JWQ213" s="145"/>
      <c r="JWS213" s="145"/>
      <c r="JWV213" s="145"/>
      <c r="JWY213" s="145"/>
      <c r="JXB213" s="145"/>
      <c r="JXE213" s="145"/>
      <c r="JXH213" s="145"/>
      <c r="JXK213" s="145"/>
      <c r="JXN213" s="145"/>
      <c r="JXQ213" s="145"/>
      <c r="JXS213" s="145"/>
      <c r="JYF213" s="145"/>
      <c r="JYG213" s="145"/>
      <c r="JYH213" s="145"/>
      <c r="JYI213" s="145"/>
      <c r="JYJ213" s="145"/>
      <c r="JYK213" s="145"/>
      <c r="JYL213" s="145"/>
      <c r="JYM213" s="145"/>
      <c r="JYN213" s="145"/>
      <c r="JYO213" s="145"/>
      <c r="JYP213" s="145"/>
      <c r="JYQ213" s="145"/>
      <c r="JYR213" s="145"/>
      <c r="JYS213" s="145"/>
      <c r="JYW213" s="145"/>
      <c r="JYY213" s="145"/>
      <c r="JYZ213" s="145"/>
      <c r="JZA213" s="145"/>
      <c r="JZB213" s="145"/>
      <c r="JZE213" s="145"/>
      <c r="JZG213" s="145"/>
      <c r="JZH213" s="145"/>
      <c r="JZI213" s="145"/>
      <c r="JZJ213" s="145"/>
      <c r="JZK213" s="145"/>
      <c r="JZL213" s="145"/>
      <c r="JZM213" s="145"/>
      <c r="JZN213" s="145"/>
      <c r="JZO213" s="145"/>
      <c r="JZP213" s="145"/>
      <c r="JZQ213" s="145"/>
      <c r="JZR213" s="145"/>
      <c r="JZS213" s="145"/>
      <c r="JZV213" s="145"/>
      <c r="JZY213" s="145"/>
      <c r="KAB213" s="145"/>
      <c r="KAE213" s="145"/>
      <c r="KAH213" s="145"/>
      <c r="KAT213" s="145"/>
      <c r="KAW213" s="145"/>
      <c r="KAZ213" s="145"/>
      <c r="KBC213" s="145"/>
      <c r="KBL213" s="145"/>
      <c r="KBR213" s="145"/>
      <c r="KBU213" s="145"/>
      <c r="KBX213" s="145"/>
      <c r="KCA213" s="145"/>
      <c r="KCG213" s="145"/>
      <c r="KCJ213" s="145"/>
      <c r="KCP213" s="145"/>
      <c r="KCR213" s="145"/>
      <c r="KCS213" s="145"/>
      <c r="KCU213" s="145"/>
      <c r="KCX213" s="145"/>
      <c r="KDA213" s="145"/>
      <c r="KDD213" s="145"/>
      <c r="KDL213" s="145"/>
      <c r="KDQ213" s="145"/>
      <c r="KDZ213" s="145"/>
      <c r="KEC213" s="145"/>
      <c r="KEK213" s="145"/>
      <c r="KFG213" s="145"/>
      <c r="KFH213" s="145"/>
      <c r="KFI213" s="145"/>
      <c r="KFJ213" s="145"/>
      <c r="KFK213" s="145"/>
      <c r="KFL213" s="145"/>
      <c r="KGD213" s="145"/>
      <c r="KGE213" s="145"/>
      <c r="KGH213" s="145"/>
      <c r="KGK213" s="145"/>
      <c r="KGM213" s="145"/>
      <c r="KGO213" s="145"/>
      <c r="KGR213" s="145"/>
      <c r="KGU213" s="145"/>
      <c r="KGX213" s="145"/>
      <c r="KHA213" s="145"/>
      <c r="KHD213" s="145"/>
      <c r="KHG213" s="145"/>
      <c r="KHJ213" s="145"/>
      <c r="KHM213" s="145"/>
      <c r="KHO213" s="145"/>
      <c r="KIB213" s="145"/>
      <c r="KIC213" s="145"/>
      <c r="KID213" s="145"/>
      <c r="KIE213" s="145"/>
      <c r="KIF213" s="145"/>
      <c r="KIG213" s="145"/>
      <c r="KIH213" s="145"/>
      <c r="KII213" s="145"/>
      <c r="KIJ213" s="145"/>
      <c r="KIK213" s="145"/>
      <c r="KIL213" s="145"/>
      <c r="KIM213" s="145"/>
      <c r="KIN213" s="145"/>
      <c r="KIO213" s="145"/>
      <c r="KIS213" s="145"/>
      <c r="KIU213" s="145"/>
      <c r="KIV213" s="145"/>
      <c r="KIW213" s="145"/>
      <c r="KIX213" s="145"/>
      <c r="KJA213" s="145"/>
      <c r="KJC213" s="145"/>
      <c r="KJD213" s="145"/>
      <c r="KJE213" s="145"/>
      <c r="KJF213" s="145"/>
      <c r="KJG213" s="145"/>
      <c r="KJH213" s="145"/>
      <c r="KJI213" s="145"/>
      <c r="KJJ213" s="145"/>
      <c r="KJK213" s="145"/>
      <c r="KJL213" s="145"/>
      <c r="KJM213" s="145"/>
      <c r="KJN213" s="145"/>
      <c r="KJO213" s="145"/>
      <c r="KJR213" s="145"/>
      <c r="KJU213" s="145"/>
      <c r="KJX213" s="145"/>
      <c r="KKA213" s="145"/>
      <c r="KKD213" s="145"/>
      <c r="KKP213" s="145"/>
      <c r="KKS213" s="145"/>
      <c r="KKV213" s="145"/>
      <c r="KKY213" s="145"/>
      <c r="KLH213" s="145"/>
      <c r="KLN213" s="145"/>
      <c r="KLQ213" s="145"/>
      <c r="KLT213" s="145"/>
      <c r="KLW213" s="145"/>
      <c r="KMC213" s="145"/>
      <c r="KMF213" s="145"/>
      <c r="KML213" s="145"/>
      <c r="KMN213" s="145"/>
      <c r="KMO213" s="145"/>
      <c r="KMQ213" s="145"/>
      <c r="KMT213" s="145"/>
      <c r="KMW213" s="145"/>
      <c r="KMZ213" s="145"/>
      <c r="KNH213" s="145"/>
      <c r="KNM213" s="145"/>
      <c r="KNV213" s="145"/>
      <c r="KNY213" s="145"/>
      <c r="KOG213" s="145"/>
      <c r="KPC213" s="145"/>
      <c r="KPD213" s="145"/>
      <c r="KPE213" s="145"/>
      <c r="KPF213" s="145"/>
      <c r="KPG213" s="145"/>
      <c r="KPH213" s="145"/>
      <c r="KPZ213" s="145"/>
      <c r="KQA213" s="145"/>
      <c r="KQD213" s="145"/>
      <c r="KQG213" s="145"/>
      <c r="KQI213" s="145"/>
      <c r="KQK213" s="145"/>
      <c r="KQN213" s="145"/>
      <c r="KQQ213" s="145"/>
      <c r="KQT213" s="145"/>
      <c r="KQW213" s="145"/>
      <c r="KQZ213" s="145"/>
      <c r="KRC213" s="145"/>
      <c r="KRF213" s="145"/>
      <c r="KRI213" s="145"/>
      <c r="KRK213" s="145"/>
      <c r="KRX213" s="145"/>
      <c r="KRY213" s="145"/>
      <c r="KRZ213" s="145"/>
      <c r="KSA213" s="145"/>
      <c r="KSB213" s="145"/>
      <c r="KSC213" s="145"/>
      <c r="KSD213" s="145"/>
      <c r="KSE213" s="145"/>
      <c r="KSF213" s="145"/>
      <c r="KSG213" s="145"/>
      <c r="KSH213" s="145"/>
      <c r="KSI213" s="145"/>
      <c r="KSJ213" s="145"/>
      <c r="KSK213" s="145"/>
      <c r="KSO213" s="145"/>
      <c r="KSQ213" s="145"/>
      <c r="KSR213" s="145"/>
      <c r="KSS213" s="145"/>
      <c r="KST213" s="145"/>
      <c r="KSW213" s="145"/>
      <c r="KSY213" s="145"/>
      <c r="KSZ213" s="145"/>
      <c r="KTA213" s="145"/>
      <c r="KTB213" s="145"/>
      <c r="KTC213" s="145"/>
      <c r="KTD213" s="145"/>
      <c r="KTE213" s="145"/>
      <c r="KTF213" s="145"/>
      <c r="KTG213" s="145"/>
      <c r="KTH213" s="145"/>
      <c r="KTI213" s="145"/>
      <c r="KTJ213" s="145"/>
      <c r="KTK213" s="145"/>
      <c r="KTN213" s="145"/>
      <c r="KTQ213" s="145"/>
      <c r="KTT213" s="145"/>
      <c r="KTW213" s="145"/>
      <c r="KTZ213" s="145"/>
      <c r="KUL213" s="145"/>
      <c r="KUO213" s="145"/>
      <c r="KUR213" s="145"/>
      <c r="KUU213" s="145"/>
      <c r="KVD213" s="145"/>
      <c r="KVJ213" s="145"/>
      <c r="KVM213" s="145"/>
      <c r="KVP213" s="145"/>
      <c r="KVS213" s="145"/>
      <c r="KVY213" s="145"/>
      <c r="KWB213" s="145"/>
      <c r="KWH213" s="145"/>
      <c r="KWJ213" s="145"/>
      <c r="KWK213" s="145"/>
      <c r="KWM213" s="145"/>
      <c r="KWP213" s="145"/>
      <c r="KWS213" s="145"/>
      <c r="KWV213" s="145"/>
      <c r="KXD213" s="145"/>
      <c r="KXI213" s="145"/>
      <c r="KXR213" s="145"/>
      <c r="KXU213" s="145"/>
      <c r="KYC213" s="145"/>
      <c r="KYY213" s="145"/>
      <c r="KYZ213" s="145"/>
      <c r="KZA213" s="145"/>
      <c r="KZB213" s="145"/>
      <c r="KZC213" s="145"/>
      <c r="KZD213" s="145"/>
      <c r="KZV213" s="145"/>
      <c r="KZW213" s="145"/>
      <c r="KZZ213" s="145"/>
      <c r="LAC213" s="145"/>
      <c r="LAE213" s="145"/>
      <c r="LAG213" s="145"/>
      <c r="LAJ213" s="145"/>
      <c r="LAM213" s="145"/>
      <c r="LAP213" s="145"/>
      <c r="LAS213" s="145"/>
      <c r="LAV213" s="145"/>
      <c r="LAY213" s="145"/>
      <c r="LBB213" s="145"/>
      <c r="LBE213" s="145"/>
      <c r="LBG213" s="145"/>
      <c r="LBT213" s="145"/>
      <c r="LBU213" s="145"/>
      <c r="LBV213" s="145"/>
      <c r="LBW213" s="145"/>
      <c r="LBX213" s="145"/>
      <c r="LBY213" s="145"/>
      <c r="LBZ213" s="145"/>
      <c r="LCA213" s="145"/>
      <c r="LCB213" s="145"/>
      <c r="LCC213" s="145"/>
      <c r="LCD213" s="145"/>
      <c r="LCE213" s="145"/>
      <c r="LCF213" s="145"/>
      <c r="LCG213" s="145"/>
      <c r="LCK213" s="145"/>
      <c r="LCM213" s="145"/>
      <c r="LCN213" s="145"/>
      <c r="LCO213" s="145"/>
      <c r="LCP213" s="145"/>
      <c r="LCS213" s="145"/>
      <c r="LCU213" s="145"/>
      <c r="LCV213" s="145"/>
      <c r="LCW213" s="145"/>
      <c r="LCX213" s="145"/>
      <c r="LCY213" s="145"/>
      <c r="LCZ213" s="145"/>
      <c r="LDA213" s="145"/>
      <c r="LDB213" s="145"/>
      <c r="LDC213" s="145"/>
      <c r="LDD213" s="145"/>
      <c r="LDE213" s="145"/>
      <c r="LDF213" s="145"/>
      <c r="LDG213" s="145"/>
      <c r="LDJ213" s="145"/>
      <c r="LDM213" s="145"/>
      <c r="LDP213" s="145"/>
      <c r="LDS213" s="145"/>
      <c r="LDV213" s="145"/>
      <c r="LEH213" s="145"/>
      <c r="LEK213" s="145"/>
      <c r="LEN213" s="145"/>
      <c r="LEQ213" s="145"/>
      <c r="LEZ213" s="145"/>
      <c r="LFF213" s="145"/>
      <c r="LFI213" s="145"/>
      <c r="LFL213" s="145"/>
      <c r="LFO213" s="145"/>
      <c r="LFU213" s="145"/>
      <c r="LFX213" s="145"/>
      <c r="LGD213" s="145"/>
      <c r="LGF213" s="145"/>
      <c r="LGG213" s="145"/>
      <c r="LGI213" s="145"/>
      <c r="LGL213" s="145"/>
      <c r="LGO213" s="145"/>
      <c r="LGR213" s="145"/>
      <c r="LGZ213" s="145"/>
      <c r="LHE213" s="145"/>
      <c r="LHN213" s="145"/>
      <c r="LHQ213" s="145"/>
      <c r="LHY213" s="145"/>
      <c r="LIU213" s="145"/>
      <c r="LIV213" s="145"/>
      <c r="LIW213" s="145"/>
      <c r="LIX213" s="145"/>
      <c r="LIY213" s="145"/>
      <c r="LIZ213" s="145"/>
      <c r="LJR213" s="145"/>
      <c r="LJS213" s="145"/>
      <c r="LJV213" s="145"/>
      <c r="LJY213" s="145"/>
      <c r="LKA213" s="145"/>
      <c r="LKC213" s="145"/>
      <c r="LKF213" s="145"/>
      <c r="LKI213" s="145"/>
      <c r="LKL213" s="145"/>
      <c r="LKO213" s="145"/>
      <c r="LKR213" s="145"/>
      <c r="LKU213" s="145"/>
      <c r="LKX213" s="145"/>
      <c r="LLA213" s="145"/>
      <c r="LLC213" s="145"/>
      <c r="LLP213" s="145"/>
      <c r="LLQ213" s="145"/>
      <c r="LLR213" s="145"/>
      <c r="LLS213" s="145"/>
      <c r="LLT213" s="145"/>
      <c r="LLU213" s="145"/>
      <c r="LLV213" s="145"/>
      <c r="LLW213" s="145"/>
      <c r="LLX213" s="145"/>
      <c r="LLY213" s="145"/>
      <c r="LLZ213" s="145"/>
      <c r="LMA213" s="145"/>
      <c r="LMB213" s="145"/>
      <c r="LMC213" s="145"/>
      <c r="LMG213" s="145"/>
      <c r="LMI213" s="145"/>
      <c r="LMJ213" s="145"/>
      <c r="LMK213" s="145"/>
      <c r="LML213" s="145"/>
      <c r="LMO213" s="145"/>
      <c r="LMQ213" s="145"/>
      <c r="LMR213" s="145"/>
      <c r="LMS213" s="145"/>
      <c r="LMT213" s="145"/>
      <c r="LMU213" s="145"/>
      <c r="LMV213" s="145"/>
      <c r="LMW213" s="145"/>
      <c r="LMX213" s="145"/>
      <c r="LMY213" s="145"/>
      <c r="LMZ213" s="145"/>
      <c r="LNA213" s="145"/>
      <c r="LNB213" s="145"/>
      <c r="LNC213" s="145"/>
      <c r="LNF213" s="145"/>
      <c r="LNI213" s="145"/>
      <c r="LNL213" s="145"/>
      <c r="LNO213" s="145"/>
      <c r="LNR213" s="145"/>
      <c r="LOD213" s="145"/>
      <c r="LOG213" s="145"/>
      <c r="LOJ213" s="145"/>
      <c r="LOM213" s="145"/>
      <c r="LOV213" s="145"/>
      <c r="LPB213" s="145"/>
      <c r="LPE213" s="145"/>
      <c r="LPH213" s="145"/>
      <c r="LPK213" s="145"/>
      <c r="LPQ213" s="145"/>
      <c r="LPT213" s="145"/>
      <c r="LPZ213" s="145"/>
      <c r="LQB213" s="145"/>
      <c r="LQC213" s="145"/>
      <c r="LQE213" s="145"/>
      <c r="LQH213" s="145"/>
      <c r="LQK213" s="145"/>
      <c r="LQN213" s="145"/>
      <c r="LQV213" s="145"/>
      <c r="LRA213" s="145"/>
      <c r="LRJ213" s="145"/>
      <c r="LRM213" s="145"/>
      <c r="LRU213" s="145"/>
      <c r="LSQ213" s="145"/>
      <c r="LSR213" s="145"/>
      <c r="LSS213" s="145"/>
      <c r="LST213" s="145"/>
      <c r="LSU213" s="145"/>
      <c r="LSV213" s="145"/>
      <c r="LTN213" s="145"/>
      <c r="LTO213" s="145"/>
      <c r="LTR213" s="145"/>
      <c r="LTU213" s="145"/>
      <c r="LTW213" s="145"/>
      <c r="LTY213" s="145"/>
      <c r="LUB213" s="145"/>
      <c r="LUE213" s="145"/>
      <c r="LUH213" s="145"/>
      <c r="LUK213" s="145"/>
      <c r="LUN213" s="145"/>
      <c r="LUQ213" s="145"/>
      <c r="LUT213" s="145"/>
      <c r="LUW213" s="145"/>
      <c r="LUY213" s="145"/>
      <c r="LVL213" s="145"/>
      <c r="LVM213" s="145"/>
      <c r="LVN213" s="145"/>
      <c r="LVO213" s="145"/>
      <c r="LVP213" s="145"/>
      <c r="LVQ213" s="145"/>
      <c r="LVR213" s="145"/>
      <c r="LVS213" s="145"/>
      <c r="LVT213" s="145"/>
      <c r="LVU213" s="145"/>
      <c r="LVV213" s="145"/>
      <c r="LVW213" s="145"/>
      <c r="LVX213" s="145"/>
      <c r="LVY213" s="145"/>
      <c r="LWC213" s="145"/>
      <c r="LWE213" s="145"/>
      <c r="LWF213" s="145"/>
      <c r="LWG213" s="145"/>
      <c r="LWH213" s="145"/>
      <c r="LWK213" s="145"/>
      <c r="LWM213" s="145"/>
      <c r="LWN213" s="145"/>
      <c r="LWO213" s="145"/>
      <c r="LWP213" s="145"/>
      <c r="LWQ213" s="145"/>
      <c r="LWR213" s="145"/>
      <c r="LWS213" s="145"/>
      <c r="LWT213" s="145"/>
      <c r="LWU213" s="145"/>
      <c r="LWV213" s="145"/>
      <c r="LWW213" s="145"/>
      <c r="LWX213" s="145"/>
      <c r="LWY213" s="145"/>
      <c r="LXB213" s="145"/>
      <c r="LXE213" s="145"/>
      <c r="LXH213" s="145"/>
      <c r="LXK213" s="145"/>
      <c r="LXN213" s="145"/>
      <c r="LXZ213" s="145"/>
      <c r="LYC213" s="145"/>
      <c r="LYF213" s="145"/>
      <c r="LYI213" s="145"/>
      <c r="LYR213" s="145"/>
      <c r="LYX213" s="145"/>
      <c r="LZA213" s="145"/>
      <c r="LZD213" s="145"/>
      <c r="LZG213" s="145"/>
      <c r="LZM213" s="145"/>
      <c r="LZP213" s="145"/>
      <c r="LZV213" s="145"/>
      <c r="LZX213" s="145"/>
      <c r="LZY213" s="145"/>
      <c r="MAA213" s="145"/>
      <c r="MAD213" s="145"/>
      <c r="MAG213" s="145"/>
      <c r="MAJ213" s="145"/>
      <c r="MAR213" s="145"/>
      <c r="MAW213" s="145"/>
      <c r="MBF213" s="145"/>
      <c r="MBI213" s="145"/>
      <c r="MBQ213" s="145"/>
      <c r="MCM213" s="145"/>
      <c r="MCN213" s="145"/>
      <c r="MCO213" s="145"/>
      <c r="MCP213" s="145"/>
      <c r="MCQ213" s="145"/>
      <c r="MCR213" s="145"/>
      <c r="MDJ213" s="145"/>
      <c r="MDK213" s="145"/>
      <c r="MDN213" s="145"/>
      <c r="MDQ213" s="145"/>
      <c r="MDS213" s="145"/>
      <c r="MDU213" s="145"/>
      <c r="MDX213" s="145"/>
      <c r="MEA213" s="145"/>
      <c r="MED213" s="145"/>
      <c r="MEG213" s="145"/>
      <c r="MEJ213" s="145"/>
      <c r="MEM213" s="145"/>
      <c r="MEP213" s="145"/>
      <c r="MES213" s="145"/>
      <c r="MEU213" s="145"/>
      <c r="MFH213" s="145"/>
      <c r="MFI213" s="145"/>
      <c r="MFJ213" s="145"/>
      <c r="MFK213" s="145"/>
      <c r="MFL213" s="145"/>
      <c r="MFM213" s="145"/>
      <c r="MFN213" s="145"/>
      <c r="MFO213" s="145"/>
      <c r="MFP213" s="145"/>
      <c r="MFQ213" s="145"/>
      <c r="MFR213" s="145"/>
      <c r="MFS213" s="145"/>
      <c r="MFT213" s="145"/>
      <c r="MFU213" s="145"/>
      <c r="MFY213" s="145"/>
      <c r="MGA213" s="145"/>
      <c r="MGB213" s="145"/>
      <c r="MGC213" s="145"/>
      <c r="MGD213" s="145"/>
      <c r="MGG213" s="145"/>
      <c r="MGI213" s="145"/>
      <c r="MGJ213" s="145"/>
      <c r="MGK213" s="145"/>
      <c r="MGL213" s="145"/>
      <c r="MGM213" s="145"/>
      <c r="MGN213" s="145"/>
      <c r="MGO213" s="145"/>
      <c r="MGP213" s="145"/>
      <c r="MGQ213" s="145"/>
      <c r="MGR213" s="145"/>
      <c r="MGS213" s="145"/>
      <c r="MGT213" s="145"/>
      <c r="MGU213" s="145"/>
      <c r="MGX213" s="145"/>
      <c r="MHA213" s="145"/>
      <c r="MHD213" s="145"/>
      <c r="MHG213" s="145"/>
      <c r="MHJ213" s="145"/>
      <c r="MHV213" s="145"/>
      <c r="MHY213" s="145"/>
      <c r="MIB213" s="145"/>
      <c r="MIE213" s="145"/>
      <c r="MIN213" s="145"/>
      <c r="MIT213" s="145"/>
      <c r="MIW213" s="145"/>
      <c r="MIZ213" s="145"/>
      <c r="MJC213" s="145"/>
      <c r="MJI213" s="145"/>
      <c r="MJL213" s="145"/>
      <c r="MJR213" s="145"/>
      <c r="MJT213" s="145"/>
      <c r="MJU213" s="145"/>
      <c r="MJW213" s="145"/>
      <c r="MJZ213" s="145"/>
      <c r="MKC213" s="145"/>
      <c r="MKF213" s="145"/>
      <c r="MKN213" s="145"/>
      <c r="MKS213" s="145"/>
      <c r="MLB213" s="145"/>
      <c r="MLE213" s="145"/>
      <c r="MLM213" s="145"/>
      <c r="MMI213" s="145"/>
      <c r="MMJ213" s="145"/>
      <c r="MMK213" s="145"/>
      <c r="MML213" s="145"/>
      <c r="MMM213" s="145"/>
      <c r="MMN213" s="145"/>
      <c r="MNF213" s="145"/>
      <c r="MNG213" s="145"/>
      <c r="MNJ213" s="145"/>
      <c r="MNM213" s="145"/>
      <c r="MNO213" s="145"/>
      <c r="MNQ213" s="145"/>
      <c r="MNT213" s="145"/>
      <c r="MNW213" s="145"/>
      <c r="MNZ213" s="145"/>
      <c r="MOC213" s="145"/>
      <c r="MOF213" s="145"/>
      <c r="MOI213" s="145"/>
      <c r="MOL213" s="145"/>
      <c r="MOO213" s="145"/>
      <c r="MOQ213" s="145"/>
      <c r="MPD213" s="145"/>
      <c r="MPE213" s="145"/>
      <c r="MPF213" s="145"/>
      <c r="MPG213" s="145"/>
      <c r="MPH213" s="145"/>
      <c r="MPI213" s="145"/>
      <c r="MPJ213" s="145"/>
      <c r="MPK213" s="145"/>
      <c r="MPL213" s="145"/>
      <c r="MPM213" s="145"/>
      <c r="MPN213" s="145"/>
      <c r="MPO213" s="145"/>
      <c r="MPP213" s="145"/>
      <c r="MPQ213" s="145"/>
      <c r="MPU213" s="145"/>
      <c r="MPW213" s="145"/>
      <c r="MPX213" s="145"/>
      <c r="MPY213" s="145"/>
      <c r="MPZ213" s="145"/>
      <c r="MQC213" s="145"/>
      <c r="MQE213" s="145"/>
      <c r="MQF213" s="145"/>
      <c r="MQG213" s="145"/>
      <c r="MQH213" s="145"/>
      <c r="MQI213" s="145"/>
      <c r="MQJ213" s="145"/>
      <c r="MQK213" s="145"/>
      <c r="MQL213" s="145"/>
      <c r="MQM213" s="145"/>
      <c r="MQN213" s="145"/>
      <c r="MQO213" s="145"/>
      <c r="MQP213" s="145"/>
      <c r="MQQ213" s="145"/>
      <c r="MQT213" s="145"/>
      <c r="MQW213" s="145"/>
      <c r="MQZ213" s="145"/>
      <c r="MRC213" s="145"/>
      <c r="MRF213" s="145"/>
      <c r="MRR213" s="145"/>
      <c r="MRU213" s="145"/>
      <c r="MRX213" s="145"/>
      <c r="MSA213" s="145"/>
      <c r="MSJ213" s="145"/>
      <c r="MSP213" s="145"/>
      <c r="MSS213" s="145"/>
      <c r="MSV213" s="145"/>
      <c r="MSY213" s="145"/>
      <c r="MTE213" s="145"/>
      <c r="MTH213" s="145"/>
      <c r="MTN213" s="145"/>
      <c r="MTP213" s="145"/>
      <c r="MTQ213" s="145"/>
      <c r="MTS213" s="145"/>
      <c r="MTV213" s="145"/>
      <c r="MTY213" s="145"/>
      <c r="MUB213" s="145"/>
      <c r="MUJ213" s="145"/>
      <c r="MUO213" s="145"/>
      <c r="MUX213" s="145"/>
      <c r="MVA213" s="145"/>
      <c r="MVI213" s="145"/>
      <c r="MWE213" s="145"/>
      <c r="MWF213" s="145"/>
      <c r="MWG213" s="145"/>
      <c r="MWH213" s="145"/>
      <c r="MWI213" s="145"/>
      <c r="MWJ213" s="145"/>
      <c r="MXB213" s="145"/>
      <c r="MXC213" s="145"/>
      <c r="MXF213" s="145"/>
      <c r="MXI213" s="145"/>
      <c r="MXK213" s="145"/>
      <c r="MXM213" s="145"/>
      <c r="MXP213" s="145"/>
      <c r="MXS213" s="145"/>
      <c r="MXV213" s="145"/>
      <c r="MXY213" s="145"/>
      <c r="MYB213" s="145"/>
      <c r="MYE213" s="145"/>
      <c r="MYH213" s="145"/>
      <c r="MYK213" s="145"/>
      <c r="MYM213" s="145"/>
      <c r="MYZ213" s="145"/>
      <c r="MZA213" s="145"/>
      <c r="MZB213" s="145"/>
      <c r="MZC213" s="145"/>
      <c r="MZD213" s="145"/>
      <c r="MZE213" s="145"/>
      <c r="MZF213" s="145"/>
      <c r="MZG213" s="145"/>
      <c r="MZH213" s="145"/>
      <c r="MZI213" s="145"/>
      <c r="MZJ213" s="145"/>
      <c r="MZK213" s="145"/>
      <c r="MZL213" s="145"/>
      <c r="MZM213" s="145"/>
      <c r="MZQ213" s="145"/>
      <c r="MZS213" s="145"/>
      <c r="MZT213" s="145"/>
      <c r="MZU213" s="145"/>
      <c r="MZV213" s="145"/>
      <c r="MZY213" s="145"/>
      <c r="NAA213" s="145"/>
      <c r="NAB213" s="145"/>
      <c r="NAC213" s="145"/>
      <c r="NAD213" s="145"/>
      <c r="NAE213" s="145"/>
      <c r="NAF213" s="145"/>
      <c r="NAG213" s="145"/>
      <c r="NAH213" s="145"/>
      <c r="NAI213" s="145"/>
      <c r="NAJ213" s="145"/>
      <c r="NAK213" s="145"/>
      <c r="NAL213" s="145"/>
      <c r="NAM213" s="145"/>
      <c r="NAP213" s="145"/>
      <c r="NAS213" s="145"/>
      <c r="NAV213" s="145"/>
      <c r="NAY213" s="145"/>
      <c r="NBB213" s="145"/>
      <c r="NBN213" s="145"/>
      <c r="NBQ213" s="145"/>
      <c r="NBT213" s="145"/>
      <c r="NBW213" s="145"/>
      <c r="NCF213" s="145"/>
      <c r="NCL213" s="145"/>
      <c r="NCO213" s="145"/>
      <c r="NCR213" s="145"/>
      <c r="NCU213" s="145"/>
      <c r="NDA213" s="145"/>
      <c r="NDD213" s="145"/>
      <c r="NDJ213" s="145"/>
      <c r="NDL213" s="145"/>
      <c r="NDM213" s="145"/>
      <c r="NDO213" s="145"/>
      <c r="NDR213" s="145"/>
      <c r="NDU213" s="145"/>
      <c r="NDX213" s="145"/>
      <c r="NEF213" s="145"/>
      <c r="NEK213" s="145"/>
      <c r="NET213" s="145"/>
      <c r="NEW213" s="145"/>
      <c r="NFE213" s="145"/>
      <c r="NGA213" s="145"/>
      <c r="NGB213" s="145"/>
      <c r="NGC213" s="145"/>
      <c r="NGD213" s="145"/>
      <c r="NGE213" s="145"/>
      <c r="NGF213" s="145"/>
      <c r="NGX213" s="145"/>
      <c r="NGY213" s="145"/>
      <c r="NHB213" s="145"/>
      <c r="NHE213" s="145"/>
      <c r="NHG213" s="145"/>
      <c r="NHI213" s="145"/>
      <c r="NHL213" s="145"/>
      <c r="NHO213" s="145"/>
      <c r="NHR213" s="145"/>
      <c r="NHU213" s="145"/>
      <c r="NHX213" s="145"/>
      <c r="NIA213" s="145"/>
      <c r="NID213" s="145"/>
      <c r="NIG213" s="145"/>
      <c r="NII213" s="145"/>
      <c r="NIV213" s="145"/>
      <c r="NIW213" s="145"/>
      <c r="NIX213" s="145"/>
      <c r="NIY213" s="145"/>
      <c r="NIZ213" s="145"/>
      <c r="NJA213" s="145"/>
      <c r="NJB213" s="145"/>
      <c r="NJC213" s="145"/>
      <c r="NJD213" s="145"/>
      <c r="NJE213" s="145"/>
      <c r="NJF213" s="145"/>
      <c r="NJG213" s="145"/>
      <c r="NJH213" s="145"/>
      <c r="NJI213" s="145"/>
      <c r="NJM213" s="145"/>
      <c r="NJO213" s="145"/>
      <c r="NJP213" s="145"/>
      <c r="NJQ213" s="145"/>
      <c r="NJR213" s="145"/>
      <c r="NJU213" s="145"/>
      <c r="NJW213" s="145"/>
      <c r="NJX213" s="145"/>
      <c r="NJY213" s="145"/>
      <c r="NJZ213" s="145"/>
      <c r="NKA213" s="145"/>
      <c r="NKB213" s="145"/>
      <c r="NKC213" s="145"/>
      <c r="NKD213" s="145"/>
      <c r="NKE213" s="145"/>
      <c r="NKF213" s="145"/>
      <c r="NKG213" s="145"/>
      <c r="NKH213" s="145"/>
      <c r="NKI213" s="145"/>
      <c r="NKL213" s="145"/>
      <c r="NKO213" s="145"/>
      <c r="NKR213" s="145"/>
      <c r="NKU213" s="145"/>
      <c r="NKX213" s="145"/>
      <c r="NLJ213" s="145"/>
      <c r="NLM213" s="145"/>
      <c r="NLP213" s="145"/>
      <c r="NLS213" s="145"/>
      <c r="NMB213" s="145"/>
      <c r="NMH213" s="145"/>
      <c r="NMK213" s="145"/>
      <c r="NMN213" s="145"/>
      <c r="NMQ213" s="145"/>
      <c r="NMW213" s="145"/>
      <c r="NMZ213" s="145"/>
      <c r="NNF213" s="145"/>
      <c r="NNH213" s="145"/>
      <c r="NNI213" s="145"/>
      <c r="NNK213" s="145"/>
      <c r="NNN213" s="145"/>
      <c r="NNQ213" s="145"/>
      <c r="NNT213" s="145"/>
      <c r="NOB213" s="145"/>
      <c r="NOG213" s="145"/>
      <c r="NOP213" s="145"/>
      <c r="NOS213" s="145"/>
      <c r="NPA213" s="145"/>
      <c r="NPW213" s="145"/>
      <c r="NPX213" s="145"/>
      <c r="NPY213" s="145"/>
      <c r="NPZ213" s="145"/>
      <c r="NQA213" s="145"/>
      <c r="NQB213" s="145"/>
      <c r="NQT213" s="145"/>
      <c r="NQU213" s="145"/>
      <c r="NQX213" s="145"/>
      <c r="NRA213" s="145"/>
      <c r="NRC213" s="145"/>
      <c r="NRE213" s="145"/>
      <c r="NRH213" s="145"/>
      <c r="NRK213" s="145"/>
      <c r="NRN213" s="145"/>
      <c r="NRQ213" s="145"/>
      <c r="NRT213" s="145"/>
      <c r="NRW213" s="145"/>
      <c r="NRZ213" s="145"/>
      <c r="NSC213" s="145"/>
      <c r="NSE213" s="145"/>
      <c r="NSR213" s="145"/>
      <c r="NSS213" s="145"/>
      <c r="NST213" s="145"/>
      <c r="NSU213" s="145"/>
      <c r="NSV213" s="145"/>
      <c r="NSW213" s="145"/>
      <c r="NSX213" s="145"/>
      <c r="NSY213" s="145"/>
      <c r="NSZ213" s="145"/>
      <c r="NTA213" s="145"/>
      <c r="NTB213" s="145"/>
      <c r="NTC213" s="145"/>
      <c r="NTD213" s="145"/>
      <c r="NTE213" s="145"/>
      <c r="NTI213" s="145"/>
      <c r="NTK213" s="145"/>
      <c r="NTL213" s="145"/>
      <c r="NTM213" s="145"/>
      <c r="NTN213" s="145"/>
      <c r="NTQ213" s="145"/>
      <c r="NTS213" s="145"/>
      <c r="NTT213" s="145"/>
      <c r="NTU213" s="145"/>
      <c r="NTV213" s="145"/>
      <c r="NTW213" s="145"/>
      <c r="NTX213" s="145"/>
      <c r="NTY213" s="145"/>
      <c r="NTZ213" s="145"/>
      <c r="NUA213" s="145"/>
      <c r="NUB213" s="145"/>
      <c r="NUC213" s="145"/>
      <c r="NUD213" s="145"/>
      <c r="NUE213" s="145"/>
      <c r="NUH213" s="145"/>
      <c r="NUK213" s="145"/>
      <c r="NUN213" s="145"/>
      <c r="NUQ213" s="145"/>
      <c r="NUT213" s="145"/>
      <c r="NVF213" s="145"/>
      <c r="NVI213" s="145"/>
      <c r="NVL213" s="145"/>
      <c r="NVO213" s="145"/>
      <c r="NVX213" s="145"/>
      <c r="NWD213" s="145"/>
      <c r="NWG213" s="145"/>
      <c r="NWJ213" s="145"/>
      <c r="NWM213" s="145"/>
      <c r="NWS213" s="145"/>
      <c r="NWV213" s="145"/>
      <c r="NXB213" s="145"/>
      <c r="NXD213" s="145"/>
      <c r="NXE213" s="145"/>
      <c r="NXG213" s="145"/>
      <c r="NXJ213" s="145"/>
      <c r="NXM213" s="145"/>
      <c r="NXP213" s="145"/>
      <c r="NXX213" s="145"/>
      <c r="NYC213" s="145"/>
      <c r="NYL213" s="145"/>
      <c r="NYO213" s="145"/>
      <c r="NYW213" s="145"/>
      <c r="NZS213" s="145"/>
      <c r="NZT213" s="145"/>
      <c r="NZU213" s="145"/>
      <c r="NZV213" s="145"/>
      <c r="NZW213" s="145"/>
      <c r="NZX213" s="145"/>
      <c r="OAP213" s="145"/>
      <c r="OAQ213" s="145"/>
      <c r="OAT213" s="145"/>
      <c r="OAW213" s="145"/>
      <c r="OAY213" s="145"/>
      <c r="OBA213" s="145"/>
      <c r="OBD213" s="145"/>
      <c r="OBG213" s="145"/>
      <c r="OBJ213" s="145"/>
      <c r="OBM213" s="145"/>
      <c r="OBP213" s="145"/>
      <c r="OBS213" s="145"/>
      <c r="OBV213" s="145"/>
      <c r="OBY213" s="145"/>
      <c r="OCA213" s="145"/>
      <c r="OCN213" s="145"/>
      <c r="OCO213" s="145"/>
      <c r="OCP213" s="145"/>
      <c r="OCQ213" s="145"/>
      <c r="OCR213" s="145"/>
      <c r="OCS213" s="145"/>
      <c r="OCT213" s="145"/>
      <c r="OCU213" s="145"/>
      <c r="OCV213" s="145"/>
      <c r="OCW213" s="145"/>
      <c r="OCX213" s="145"/>
      <c r="OCY213" s="145"/>
      <c r="OCZ213" s="145"/>
      <c r="ODA213" s="145"/>
      <c r="ODE213" s="145"/>
      <c r="ODG213" s="145"/>
      <c r="ODH213" s="145"/>
      <c r="ODI213" s="145"/>
      <c r="ODJ213" s="145"/>
      <c r="ODM213" s="145"/>
      <c r="ODO213" s="145"/>
      <c r="ODP213" s="145"/>
      <c r="ODQ213" s="145"/>
      <c r="ODR213" s="145"/>
      <c r="ODS213" s="145"/>
      <c r="ODT213" s="145"/>
      <c r="ODU213" s="145"/>
      <c r="ODV213" s="145"/>
      <c r="ODW213" s="145"/>
      <c r="ODX213" s="145"/>
      <c r="ODY213" s="145"/>
      <c r="ODZ213" s="145"/>
      <c r="OEA213" s="145"/>
      <c r="OED213" s="145"/>
      <c r="OEG213" s="145"/>
      <c r="OEJ213" s="145"/>
      <c r="OEM213" s="145"/>
      <c r="OEP213" s="145"/>
      <c r="OFB213" s="145"/>
      <c r="OFE213" s="145"/>
      <c r="OFH213" s="145"/>
      <c r="OFK213" s="145"/>
      <c r="OFT213" s="145"/>
      <c r="OFZ213" s="145"/>
      <c r="OGC213" s="145"/>
      <c r="OGF213" s="145"/>
      <c r="OGI213" s="145"/>
      <c r="OGO213" s="145"/>
      <c r="OGR213" s="145"/>
      <c r="OGX213" s="145"/>
      <c r="OGZ213" s="145"/>
      <c r="OHA213" s="145"/>
      <c r="OHC213" s="145"/>
      <c r="OHF213" s="145"/>
      <c r="OHI213" s="145"/>
      <c r="OHL213" s="145"/>
      <c r="OHT213" s="145"/>
      <c r="OHY213" s="145"/>
      <c r="OIH213" s="145"/>
      <c r="OIK213" s="145"/>
      <c r="OIS213" s="145"/>
      <c r="OJO213" s="145"/>
      <c r="OJP213" s="145"/>
      <c r="OJQ213" s="145"/>
      <c r="OJR213" s="145"/>
      <c r="OJS213" s="145"/>
      <c r="OJT213" s="145"/>
      <c r="OKL213" s="145"/>
      <c r="OKM213" s="145"/>
      <c r="OKP213" s="145"/>
      <c r="OKS213" s="145"/>
      <c r="OKU213" s="145"/>
      <c r="OKW213" s="145"/>
      <c r="OKZ213" s="145"/>
      <c r="OLC213" s="145"/>
      <c r="OLF213" s="145"/>
      <c r="OLI213" s="145"/>
      <c r="OLL213" s="145"/>
      <c r="OLO213" s="145"/>
      <c r="OLR213" s="145"/>
      <c r="OLU213" s="145"/>
      <c r="OLW213" s="145"/>
      <c r="OMJ213" s="145"/>
      <c r="OMK213" s="145"/>
      <c r="OML213" s="145"/>
      <c r="OMM213" s="145"/>
      <c r="OMN213" s="145"/>
      <c r="OMO213" s="145"/>
      <c r="OMP213" s="145"/>
      <c r="OMQ213" s="145"/>
      <c r="OMR213" s="145"/>
      <c r="OMS213" s="145"/>
      <c r="OMT213" s="145"/>
      <c r="OMU213" s="145"/>
      <c r="OMV213" s="145"/>
      <c r="OMW213" s="145"/>
      <c r="ONA213" s="145"/>
      <c r="ONC213" s="145"/>
      <c r="OND213" s="145"/>
      <c r="ONE213" s="145"/>
      <c r="ONF213" s="145"/>
      <c r="ONI213" s="145"/>
      <c r="ONK213" s="145"/>
      <c r="ONL213" s="145"/>
      <c r="ONM213" s="145"/>
      <c r="ONN213" s="145"/>
      <c r="ONO213" s="145"/>
      <c r="ONP213" s="145"/>
      <c r="ONQ213" s="145"/>
      <c r="ONR213" s="145"/>
      <c r="ONS213" s="145"/>
      <c r="ONT213" s="145"/>
      <c r="ONU213" s="145"/>
      <c r="ONV213" s="145"/>
      <c r="ONW213" s="145"/>
      <c r="ONZ213" s="145"/>
      <c r="OOC213" s="145"/>
      <c r="OOF213" s="145"/>
      <c r="OOI213" s="145"/>
      <c r="OOL213" s="145"/>
      <c r="OOX213" s="145"/>
      <c r="OPA213" s="145"/>
      <c r="OPD213" s="145"/>
      <c r="OPG213" s="145"/>
      <c r="OPP213" s="145"/>
      <c r="OPV213" s="145"/>
      <c r="OPY213" s="145"/>
      <c r="OQB213" s="145"/>
      <c r="OQE213" s="145"/>
      <c r="OQK213" s="145"/>
      <c r="OQN213" s="145"/>
      <c r="OQT213" s="145"/>
      <c r="OQV213" s="145"/>
      <c r="OQW213" s="145"/>
      <c r="OQY213" s="145"/>
      <c r="ORB213" s="145"/>
      <c r="ORE213" s="145"/>
      <c r="ORH213" s="145"/>
      <c r="ORP213" s="145"/>
      <c r="ORU213" s="145"/>
      <c r="OSD213" s="145"/>
      <c r="OSG213" s="145"/>
      <c r="OSO213" s="145"/>
      <c r="OTK213" s="145"/>
      <c r="OTL213" s="145"/>
      <c r="OTM213" s="145"/>
      <c r="OTN213" s="145"/>
      <c r="OTO213" s="145"/>
      <c r="OTP213" s="145"/>
      <c r="OUH213" s="145"/>
      <c r="OUI213" s="145"/>
      <c r="OUL213" s="145"/>
      <c r="OUO213" s="145"/>
      <c r="OUQ213" s="145"/>
      <c r="OUS213" s="145"/>
      <c r="OUV213" s="145"/>
      <c r="OUY213" s="145"/>
      <c r="OVB213" s="145"/>
      <c r="OVE213" s="145"/>
      <c r="OVH213" s="145"/>
      <c r="OVK213" s="145"/>
      <c r="OVN213" s="145"/>
      <c r="OVQ213" s="145"/>
      <c r="OVS213" s="145"/>
      <c r="OWF213" s="145"/>
      <c r="OWG213" s="145"/>
      <c r="OWH213" s="145"/>
      <c r="OWI213" s="145"/>
      <c r="OWJ213" s="145"/>
      <c r="OWK213" s="145"/>
      <c r="OWL213" s="145"/>
      <c r="OWM213" s="145"/>
      <c r="OWN213" s="145"/>
      <c r="OWO213" s="145"/>
      <c r="OWP213" s="145"/>
      <c r="OWQ213" s="145"/>
      <c r="OWR213" s="145"/>
      <c r="OWS213" s="145"/>
      <c r="OWW213" s="145"/>
      <c r="OWY213" s="145"/>
      <c r="OWZ213" s="145"/>
      <c r="OXA213" s="145"/>
      <c r="OXB213" s="145"/>
      <c r="OXE213" s="145"/>
      <c r="OXG213" s="145"/>
      <c r="OXH213" s="145"/>
      <c r="OXI213" s="145"/>
      <c r="OXJ213" s="145"/>
      <c r="OXK213" s="145"/>
      <c r="OXL213" s="145"/>
      <c r="OXM213" s="145"/>
      <c r="OXN213" s="145"/>
      <c r="OXO213" s="145"/>
      <c r="OXP213" s="145"/>
      <c r="OXQ213" s="145"/>
      <c r="OXR213" s="145"/>
      <c r="OXS213" s="145"/>
      <c r="OXV213" s="145"/>
      <c r="OXY213" s="145"/>
      <c r="OYB213" s="145"/>
      <c r="OYE213" s="145"/>
      <c r="OYH213" s="145"/>
      <c r="OYT213" s="145"/>
      <c r="OYW213" s="145"/>
      <c r="OYZ213" s="145"/>
      <c r="OZC213" s="145"/>
      <c r="OZL213" s="145"/>
      <c r="OZR213" s="145"/>
      <c r="OZU213" s="145"/>
      <c r="OZX213" s="145"/>
      <c r="PAA213" s="145"/>
      <c r="PAG213" s="145"/>
      <c r="PAJ213" s="145"/>
      <c r="PAP213" s="145"/>
      <c r="PAR213" s="145"/>
      <c r="PAS213" s="145"/>
      <c r="PAU213" s="145"/>
      <c r="PAX213" s="145"/>
      <c r="PBA213" s="145"/>
      <c r="PBD213" s="145"/>
      <c r="PBL213" s="145"/>
      <c r="PBQ213" s="145"/>
      <c r="PBZ213" s="145"/>
      <c r="PCC213" s="145"/>
      <c r="PCK213" s="145"/>
      <c r="PDG213" s="145"/>
      <c r="PDH213" s="145"/>
      <c r="PDI213" s="145"/>
      <c r="PDJ213" s="145"/>
      <c r="PDK213" s="145"/>
      <c r="PDL213" s="145"/>
      <c r="PED213" s="145"/>
      <c r="PEE213" s="145"/>
      <c r="PEH213" s="145"/>
      <c r="PEK213" s="145"/>
      <c r="PEM213" s="145"/>
      <c r="PEO213" s="145"/>
      <c r="PER213" s="145"/>
      <c r="PEU213" s="145"/>
      <c r="PEX213" s="145"/>
      <c r="PFA213" s="145"/>
      <c r="PFD213" s="145"/>
      <c r="PFG213" s="145"/>
      <c r="PFJ213" s="145"/>
      <c r="PFM213" s="145"/>
      <c r="PFO213" s="145"/>
      <c r="PGB213" s="145"/>
      <c r="PGC213" s="145"/>
      <c r="PGD213" s="145"/>
      <c r="PGE213" s="145"/>
      <c r="PGF213" s="145"/>
      <c r="PGG213" s="145"/>
      <c r="PGH213" s="145"/>
      <c r="PGI213" s="145"/>
      <c r="PGJ213" s="145"/>
      <c r="PGK213" s="145"/>
      <c r="PGL213" s="145"/>
      <c r="PGM213" s="145"/>
      <c r="PGN213" s="145"/>
      <c r="PGO213" s="145"/>
      <c r="PGS213" s="145"/>
      <c r="PGU213" s="145"/>
      <c r="PGV213" s="145"/>
      <c r="PGW213" s="145"/>
      <c r="PGX213" s="145"/>
      <c r="PHA213" s="145"/>
      <c r="PHC213" s="145"/>
      <c r="PHD213" s="145"/>
      <c r="PHE213" s="145"/>
      <c r="PHF213" s="145"/>
      <c r="PHG213" s="145"/>
      <c r="PHH213" s="145"/>
      <c r="PHI213" s="145"/>
      <c r="PHJ213" s="145"/>
      <c r="PHK213" s="145"/>
      <c r="PHL213" s="145"/>
      <c r="PHM213" s="145"/>
      <c r="PHN213" s="145"/>
      <c r="PHO213" s="145"/>
      <c r="PHR213" s="145"/>
      <c r="PHU213" s="145"/>
      <c r="PHX213" s="145"/>
      <c r="PIA213" s="145"/>
      <c r="PID213" s="145"/>
      <c r="PIP213" s="145"/>
      <c r="PIS213" s="145"/>
      <c r="PIV213" s="145"/>
      <c r="PIY213" s="145"/>
      <c r="PJH213" s="145"/>
      <c r="PJN213" s="145"/>
      <c r="PJQ213" s="145"/>
      <c r="PJT213" s="145"/>
      <c r="PJW213" s="145"/>
      <c r="PKC213" s="145"/>
      <c r="PKF213" s="145"/>
      <c r="PKL213" s="145"/>
      <c r="PKN213" s="145"/>
      <c r="PKO213" s="145"/>
      <c r="PKQ213" s="145"/>
      <c r="PKT213" s="145"/>
      <c r="PKW213" s="145"/>
      <c r="PKZ213" s="145"/>
      <c r="PLH213" s="145"/>
      <c r="PLM213" s="145"/>
      <c r="PLV213" s="145"/>
      <c r="PLY213" s="145"/>
      <c r="PMG213" s="145"/>
      <c r="PNC213" s="145"/>
      <c r="PND213" s="145"/>
      <c r="PNE213" s="145"/>
      <c r="PNF213" s="145"/>
      <c r="PNG213" s="145"/>
      <c r="PNH213" s="145"/>
      <c r="PNZ213" s="145"/>
      <c r="POA213" s="145"/>
      <c r="POD213" s="145"/>
      <c r="POG213" s="145"/>
      <c r="POI213" s="145"/>
      <c r="POK213" s="145"/>
      <c r="PON213" s="145"/>
      <c r="POQ213" s="145"/>
      <c r="POT213" s="145"/>
      <c r="POW213" s="145"/>
      <c r="POZ213" s="145"/>
      <c r="PPC213" s="145"/>
      <c r="PPF213" s="145"/>
      <c r="PPI213" s="145"/>
      <c r="PPK213" s="145"/>
      <c r="PPX213" s="145"/>
      <c r="PPY213" s="145"/>
      <c r="PPZ213" s="145"/>
      <c r="PQA213" s="145"/>
      <c r="PQB213" s="145"/>
      <c r="PQC213" s="145"/>
      <c r="PQD213" s="145"/>
      <c r="PQE213" s="145"/>
      <c r="PQF213" s="145"/>
      <c r="PQG213" s="145"/>
      <c r="PQH213" s="145"/>
      <c r="PQI213" s="145"/>
      <c r="PQJ213" s="145"/>
      <c r="PQK213" s="145"/>
      <c r="PQO213" s="145"/>
      <c r="PQQ213" s="145"/>
      <c r="PQR213" s="145"/>
      <c r="PQS213" s="145"/>
      <c r="PQT213" s="145"/>
      <c r="PQW213" s="145"/>
      <c r="PQY213" s="145"/>
      <c r="PQZ213" s="145"/>
      <c r="PRA213" s="145"/>
      <c r="PRB213" s="145"/>
      <c r="PRC213" s="145"/>
      <c r="PRD213" s="145"/>
      <c r="PRE213" s="145"/>
      <c r="PRF213" s="145"/>
      <c r="PRG213" s="145"/>
      <c r="PRH213" s="145"/>
      <c r="PRI213" s="145"/>
      <c r="PRJ213" s="145"/>
      <c r="PRK213" s="145"/>
      <c r="PRN213" s="145"/>
      <c r="PRQ213" s="145"/>
      <c r="PRT213" s="145"/>
      <c r="PRW213" s="145"/>
      <c r="PRZ213" s="145"/>
      <c r="PSL213" s="145"/>
      <c r="PSO213" s="145"/>
      <c r="PSR213" s="145"/>
      <c r="PSU213" s="145"/>
      <c r="PTD213" s="145"/>
      <c r="PTJ213" s="145"/>
      <c r="PTM213" s="145"/>
      <c r="PTP213" s="145"/>
      <c r="PTS213" s="145"/>
      <c r="PTY213" s="145"/>
      <c r="PUB213" s="145"/>
      <c r="PUH213" s="145"/>
      <c r="PUJ213" s="145"/>
      <c r="PUK213" s="145"/>
      <c r="PUM213" s="145"/>
      <c r="PUP213" s="145"/>
      <c r="PUS213" s="145"/>
      <c r="PUV213" s="145"/>
      <c r="PVD213" s="145"/>
      <c r="PVI213" s="145"/>
      <c r="PVR213" s="145"/>
      <c r="PVU213" s="145"/>
      <c r="PWC213" s="145"/>
      <c r="PWY213" s="145"/>
      <c r="PWZ213" s="145"/>
      <c r="PXA213" s="145"/>
      <c r="PXB213" s="145"/>
      <c r="PXC213" s="145"/>
      <c r="PXD213" s="145"/>
      <c r="PXV213" s="145"/>
      <c r="PXW213" s="145"/>
      <c r="PXZ213" s="145"/>
      <c r="PYC213" s="145"/>
      <c r="PYE213" s="145"/>
      <c r="PYG213" s="145"/>
      <c r="PYJ213" s="145"/>
      <c r="PYM213" s="145"/>
      <c r="PYP213" s="145"/>
      <c r="PYS213" s="145"/>
      <c r="PYV213" s="145"/>
      <c r="PYY213" s="145"/>
      <c r="PZB213" s="145"/>
      <c r="PZE213" s="145"/>
      <c r="PZG213" s="145"/>
      <c r="PZT213" s="145"/>
      <c r="PZU213" s="145"/>
      <c r="PZV213" s="145"/>
      <c r="PZW213" s="145"/>
      <c r="PZX213" s="145"/>
      <c r="PZY213" s="145"/>
      <c r="PZZ213" s="145"/>
      <c r="QAA213" s="145"/>
      <c r="QAB213" s="145"/>
      <c r="QAC213" s="145"/>
      <c r="QAD213" s="145"/>
      <c r="QAE213" s="145"/>
      <c r="QAF213" s="145"/>
      <c r="QAG213" s="145"/>
      <c r="QAK213" s="145"/>
      <c r="QAM213" s="145"/>
      <c r="QAN213" s="145"/>
      <c r="QAO213" s="145"/>
      <c r="QAP213" s="145"/>
      <c r="QAS213" s="145"/>
      <c r="QAU213" s="145"/>
      <c r="QAV213" s="145"/>
      <c r="QAW213" s="145"/>
      <c r="QAX213" s="145"/>
      <c r="QAY213" s="145"/>
      <c r="QAZ213" s="145"/>
      <c r="QBA213" s="145"/>
      <c r="QBB213" s="145"/>
      <c r="QBC213" s="145"/>
      <c r="QBD213" s="145"/>
      <c r="QBE213" s="145"/>
      <c r="QBF213" s="145"/>
      <c r="QBG213" s="145"/>
      <c r="QBJ213" s="145"/>
      <c r="QBM213" s="145"/>
      <c r="QBP213" s="145"/>
      <c r="QBS213" s="145"/>
      <c r="QBV213" s="145"/>
      <c r="QCH213" s="145"/>
      <c r="QCK213" s="145"/>
      <c r="QCN213" s="145"/>
      <c r="QCQ213" s="145"/>
      <c r="QCZ213" s="145"/>
      <c r="QDF213" s="145"/>
      <c r="QDI213" s="145"/>
      <c r="QDL213" s="145"/>
      <c r="QDO213" s="145"/>
      <c r="QDU213" s="145"/>
      <c r="QDX213" s="145"/>
      <c r="QED213" s="145"/>
      <c r="QEF213" s="145"/>
      <c r="QEG213" s="145"/>
      <c r="QEI213" s="145"/>
      <c r="QEL213" s="145"/>
      <c r="QEO213" s="145"/>
      <c r="QER213" s="145"/>
      <c r="QEZ213" s="145"/>
      <c r="QFE213" s="145"/>
      <c r="QFN213" s="145"/>
      <c r="QFQ213" s="145"/>
      <c r="QFY213" s="145"/>
      <c r="QGU213" s="145"/>
      <c r="QGV213" s="145"/>
      <c r="QGW213" s="145"/>
      <c r="QGX213" s="145"/>
      <c r="QGY213" s="145"/>
      <c r="QGZ213" s="145"/>
      <c r="QHR213" s="145"/>
      <c r="QHS213" s="145"/>
      <c r="QHV213" s="145"/>
      <c r="QHY213" s="145"/>
      <c r="QIA213" s="145"/>
      <c r="QIC213" s="145"/>
      <c r="QIF213" s="145"/>
      <c r="QII213" s="145"/>
      <c r="QIL213" s="145"/>
      <c r="QIO213" s="145"/>
      <c r="QIR213" s="145"/>
      <c r="QIU213" s="145"/>
      <c r="QIX213" s="145"/>
      <c r="QJA213" s="145"/>
      <c r="QJC213" s="145"/>
      <c r="QJP213" s="145"/>
      <c r="QJQ213" s="145"/>
      <c r="QJR213" s="145"/>
      <c r="QJS213" s="145"/>
      <c r="QJT213" s="145"/>
      <c r="QJU213" s="145"/>
      <c r="QJV213" s="145"/>
      <c r="QJW213" s="145"/>
      <c r="QJX213" s="145"/>
      <c r="QJY213" s="145"/>
      <c r="QJZ213" s="145"/>
      <c r="QKA213" s="145"/>
      <c r="QKB213" s="145"/>
      <c r="QKC213" s="145"/>
      <c r="QKG213" s="145"/>
      <c r="QKI213" s="145"/>
      <c r="QKJ213" s="145"/>
      <c r="QKK213" s="145"/>
      <c r="QKL213" s="145"/>
      <c r="QKO213" s="145"/>
      <c r="QKQ213" s="145"/>
      <c r="QKR213" s="145"/>
      <c r="QKS213" s="145"/>
      <c r="QKT213" s="145"/>
      <c r="QKU213" s="145"/>
      <c r="QKV213" s="145"/>
      <c r="QKW213" s="145"/>
      <c r="QKX213" s="145"/>
      <c r="QKY213" s="145"/>
      <c r="QKZ213" s="145"/>
      <c r="QLA213" s="145"/>
      <c r="QLB213" s="145"/>
      <c r="QLC213" s="145"/>
      <c r="QLF213" s="145"/>
      <c r="QLI213" s="145"/>
      <c r="QLL213" s="145"/>
      <c r="QLO213" s="145"/>
      <c r="QLR213" s="145"/>
      <c r="QMD213" s="145"/>
      <c r="QMG213" s="145"/>
      <c r="QMJ213" s="145"/>
      <c r="QMM213" s="145"/>
      <c r="QMV213" s="145"/>
      <c r="QNB213" s="145"/>
      <c r="QNE213" s="145"/>
      <c r="QNH213" s="145"/>
      <c r="QNK213" s="145"/>
      <c r="QNQ213" s="145"/>
      <c r="QNT213" s="145"/>
      <c r="QNZ213" s="145"/>
      <c r="QOB213" s="145"/>
      <c r="QOC213" s="145"/>
      <c r="QOE213" s="145"/>
      <c r="QOH213" s="145"/>
      <c r="QOK213" s="145"/>
      <c r="QON213" s="145"/>
      <c r="QOV213" s="145"/>
      <c r="QPA213" s="145"/>
      <c r="QPJ213" s="145"/>
      <c r="QPM213" s="145"/>
      <c r="QPU213" s="145"/>
      <c r="QQQ213" s="145"/>
      <c r="QQR213" s="145"/>
      <c r="QQS213" s="145"/>
      <c r="QQT213" s="145"/>
      <c r="QQU213" s="145"/>
      <c r="QQV213" s="145"/>
      <c r="QRN213" s="145"/>
      <c r="QRO213" s="145"/>
      <c r="QRR213" s="145"/>
      <c r="QRU213" s="145"/>
      <c r="QRW213" s="145"/>
      <c r="QRY213" s="145"/>
      <c r="QSB213" s="145"/>
      <c r="QSE213" s="145"/>
      <c r="QSH213" s="145"/>
      <c r="QSK213" s="145"/>
      <c r="QSN213" s="145"/>
      <c r="QSQ213" s="145"/>
      <c r="QST213" s="145"/>
      <c r="QSW213" s="145"/>
      <c r="QSY213" s="145"/>
      <c r="QTL213" s="145"/>
      <c r="QTM213" s="145"/>
      <c r="QTN213" s="145"/>
      <c r="QTO213" s="145"/>
      <c r="QTP213" s="145"/>
      <c r="QTQ213" s="145"/>
      <c r="QTR213" s="145"/>
      <c r="QTS213" s="145"/>
      <c r="QTT213" s="145"/>
      <c r="QTU213" s="145"/>
      <c r="QTV213" s="145"/>
      <c r="QTW213" s="145"/>
      <c r="QTX213" s="145"/>
      <c r="QTY213" s="145"/>
      <c r="QUC213" s="145"/>
      <c r="QUE213" s="145"/>
      <c r="QUF213" s="145"/>
      <c r="QUG213" s="145"/>
      <c r="QUH213" s="145"/>
      <c r="QUK213" s="145"/>
      <c r="QUM213" s="145"/>
      <c r="QUN213" s="145"/>
      <c r="QUO213" s="145"/>
      <c r="QUP213" s="145"/>
      <c r="QUQ213" s="145"/>
      <c r="QUR213" s="145"/>
      <c r="QUS213" s="145"/>
      <c r="QUT213" s="145"/>
      <c r="QUU213" s="145"/>
      <c r="QUV213" s="145"/>
      <c r="QUW213" s="145"/>
      <c r="QUX213" s="145"/>
      <c r="QUY213" s="145"/>
      <c r="QVB213" s="145"/>
      <c r="QVE213" s="145"/>
      <c r="QVH213" s="145"/>
      <c r="QVK213" s="145"/>
      <c r="QVN213" s="145"/>
      <c r="QVZ213" s="145"/>
      <c r="QWC213" s="145"/>
      <c r="QWF213" s="145"/>
      <c r="QWI213" s="145"/>
      <c r="QWR213" s="145"/>
      <c r="QWX213" s="145"/>
      <c r="QXA213" s="145"/>
      <c r="QXD213" s="145"/>
      <c r="QXG213" s="145"/>
      <c r="QXM213" s="145"/>
      <c r="QXP213" s="145"/>
      <c r="QXV213" s="145"/>
      <c r="QXX213" s="145"/>
      <c r="QXY213" s="145"/>
      <c r="QYA213" s="145"/>
      <c r="QYD213" s="145"/>
      <c r="QYG213" s="145"/>
      <c r="QYJ213" s="145"/>
      <c r="QYR213" s="145"/>
      <c r="QYW213" s="145"/>
      <c r="QZF213" s="145"/>
      <c r="QZI213" s="145"/>
      <c r="QZQ213" s="145"/>
      <c r="RAM213" s="145"/>
      <c r="RAN213" s="145"/>
      <c r="RAO213" s="145"/>
      <c r="RAP213" s="145"/>
      <c r="RAQ213" s="145"/>
      <c r="RAR213" s="145"/>
      <c r="RBJ213" s="145"/>
      <c r="RBK213" s="145"/>
      <c r="RBN213" s="145"/>
      <c r="RBQ213" s="145"/>
      <c r="RBS213" s="145"/>
      <c r="RBU213" s="145"/>
      <c r="RBX213" s="145"/>
      <c r="RCA213" s="145"/>
      <c r="RCD213" s="145"/>
      <c r="RCG213" s="145"/>
      <c r="RCJ213" s="145"/>
      <c r="RCM213" s="145"/>
      <c r="RCP213" s="145"/>
      <c r="RCS213" s="145"/>
      <c r="RCU213" s="145"/>
      <c r="RDH213" s="145"/>
      <c r="RDI213" s="145"/>
      <c r="RDJ213" s="145"/>
      <c r="RDK213" s="145"/>
      <c r="RDL213" s="145"/>
      <c r="RDM213" s="145"/>
      <c r="RDN213" s="145"/>
      <c r="RDO213" s="145"/>
      <c r="RDP213" s="145"/>
      <c r="RDQ213" s="145"/>
      <c r="RDR213" s="145"/>
      <c r="RDS213" s="145"/>
      <c r="RDT213" s="145"/>
      <c r="RDU213" s="145"/>
      <c r="RDY213" s="145"/>
      <c r="REA213" s="145"/>
      <c r="REB213" s="145"/>
      <c r="REC213" s="145"/>
      <c r="RED213" s="145"/>
      <c r="REG213" s="145"/>
      <c r="REI213" s="145"/>
      <c r="REJ213" s="145"/>
      <c r="REK213" s="145"/>
      <c r="REL213" s="145"/>
      <c r="REM213" s="145"/>
      <c r="REN213" s="145"/>
      <c r="REO213" s="145"/>
      <c r="REP213" s="145"/>
      <c r="REQ213" s="145"/>
      <c r="RER213" s="145"/>
      <c r="RES213" s="145"/>
      <c r="RET213" s="145"/>
      <c r="REU213" s="145"/>
      <c r="REX213" s="145"/>
      <c r="RFA213" s="145"/>
      <c r="RFD213" s="145"/>
      <c r="RFG213" s="145"/>
      <c r="RFJ213" s="145"/>
      <c r="RFV213" s="145"/>
      <c r="RFY213" s="145"/>
      <c r="RGB213" s="145"/>
      <c r="RGE213" s="145"/>
      <c r="RGN213" s="145"/>
      <c r="RGT213" s="145"/>
      <c r="RGW213" s="145"/>
      <c r="RGZ213" s="145"/>
      <c r="RHC213" s="145"/>
      <c r="RHI213" s="145"/>
      <c r="RHL213" s="145"/>
      <c r="RHR213" s="145"/>
      <c r="RHT213" s="145"/>
      <c r="RHU213" s="145"/>
      <c r="RHW213" s="145"/>
      <c r="RHZ213" s="145"/>
      <c r="RIC213" s="145"/>
      <c r="RIF213" s="145"/>
      <c r="RIN213" s="145"/>
      <c r="RIS213" s="145"/>
      <c r="RJB213" s="145"/>
      <c r="RJE213" s="145"/>
      <c r="RJM213" s="145"/>
      <c r="RKI213" s="145"/>
      <c r="RKJ213" s="145"/>
      <c r="RKK213" s="145"/>
      <c r="RKL213" s="145"/>
      <c r="RKM213" s="145"/>
      <c r="RKN213" s="145"/>
      <c r="RLF213" s="145"/>
      <c r="RLG213" s="145"/>
      <c r="RLJ213" s="145"/>
      <c r="RLM213" s="145"/>
      <c r="RLO213" s="145"/>
      <c r="RLQ213" s="145"/>
      <c r="RLT213" s="145"/>
      <c r="RLW213" s="145"/>
      <c r="RLZ213" s="145"/>
      <c r="RMC213" s="145"/>
      <c r="RMF213" s="145"/>
      <c r="RMI213" s="145"/>
      <c r="RML213" s="145"/>
      <c r="RMO213" s="145"/>
      <c r="RMQ213" s="145"/>
      <c r="RND213" s="145"/>
      <c r="RNE213" s="145"/>
      <c r="RNF213" s="145"/>
      <c r="RNG213" s="145"/>
      <c r="RNH213" s="145"/>
      <c r="RNI213" s="145"/>
      <c r="RNJ213" s="145"/>
      <c r="RNK213" s="145"/>
      <c r="RNL213" s="145"/>
      <c r="RNM213" s="145"/>
      <c r="RNN213" s="145"/>
      <c r="RNO213" s="145"/>
      <c r="RNP213" s="145"/>
      <c r="RNQ213" s="145"/>
      <c r="RNU213" s="145"/>
      <c r="RNW213" s="145"/>
      <c r="RNX213" s="145"/>
      <c r="RNY213" s="145"/>
      <c r="RNZ213" s="145"/>
      <c r="ROC213" s="145"/>
      <c r="ROE213" s="145"/>
      <c r="ROF213" s="145"/>
      <c r="ROG213" s="145"/>
      <c r="ROH213" s="145"/>
      <c r="ROI213" s="145"/>
      <c r="ROJ213" s="145"/>
      <c r="ROK213" s="145"/>
      <c r="ROL213" s="145"/>
      <c r="ROM213" s="145"/>
      <c r="RON213" s="145"/>
      <c r="ROO213" s="145"/>
      <c r="ROP213" s="145"/>
      <c r="ROQ213" s="145"/>
      <c r="ROT213" s="145"/>
      <c r="ROW213" s="145"/>
      <c r="ROZ213" s="145"/>
      <c r="RPC213" s="145"/>
      <c r="RPF213" s="145"/>
      <c r="RPR213" s="145"/>
      <c r="RPU213" s="145"/>
      <c r="RPX213" s="145"/>
      <c r="RQA213" s="145"/>
      <c r="RQJ213" s="145"/>
      <c r="RQP213" s="145"/>
      <c r="RQS213" s="145"/>
      <c r="RQV213" s="145"/>
      <c r="RQY213" s="145"/>
      <c r="RRE213" s="145"/>
      <c r="RRH213" s="145"/>
      <c r="RRN213" s="145"/>
      <c r="RRP213" s="145"/>
      <c r="RRQ213" s="145"/>
      <c r="RRS213" s="145"/>
      <c r="RRV213" s="145"/>
      <c r="RRY213" s="145"/>
      <c r="RSB213" s="145"/>
      <c r="RSJ213" s="145"/>
      <c r="RSO213" s="145"/>
      <c r="RSX213" s="145"/>
      <c r="RTA213" s="145"/>
      <c r="RTI213" s="145"/>
      <c r="RUE213" s="145"/>
      <c r="RUF213" s="145"/>
      <c r="RUG213" s="145"/>
      <c r="RUH213" s="145"/>
      <c r="RUI213" s="145"/>
      <c r="RUJ213" s="145"/>
      <c r="RVB213" s="145"/>
      <c r="RVC213" s="145"/>
      <c r="RVF213" s="145"/>
      <c r="RVI213" s="145"/>
      <c r="RVK213" s="145"/>
      <c r="RVM213" s="145"/>
      <c r="RVP213" s="145"/>
      <c r="RVS213" s="145"/>
      <c r="RVV213" s="145"/>
      <c r="RVY213" s="145"/>
      <c r="RWB213" s="145"/>
      <c r="RWE213" s="145"/>
      <c r="RWH213" s="145"/>
      <c r="RWK213" s="145"/>
      <c r="RWM213" s="145"/>
      <c r="RWZ213" s="145"/>
      <c r="RXA213" s="145"/>
      <c r="RXB213" s="145"/>
      <c r="RXC213" s="145"/>
      <c r="RXD213" s="145"/>
      <c r="RXE213" s="145"/>
      <c r="RXF213" s="145"/>
      <c r="RXG213" s="145"/>
      <c r="RXH213" s="145"/>
      <c r="RXI213" s="145"/>
      <c r="RXJ213" s="145"/>
      <c r="RXK213" s="145"/>
      <c r="RXL213" s="145"/>
      <c r="RXM213" s="145"/>
      <c r="RXQ213" s="145"/>
      <c r="RXS213" s="145"/>
      <c r="RXT213" s="145"/>
      <c r="RXU213" s="145"/>
      <c r="RXV213" s="145"/>
      <c r="RXY213" s="145"/>
      <c r="RYA213" s="145"/>
      <c r="RYB213" s="145"/>
      <c r="RYC213" s="145"/>
      <c r="RYD213" s="145"/>
      <c r="RYE213" s="145"/>
      <c r="RYF213" s="145"/>
      <c r="RYG213" s="145"/>
      <c r="RYH213" s="145"/>
      <c r="RYI213" s="145"/>
      <c r="RYJ213" s="145"/>
      <c r="RYK213" s="145"/>
      <c r="RYL213" s="145"/>
      <c r="RYM213" s="145"/>
      <c r="RYP213" s="145"/>
      <c r="RYS213" s="145"/>
      <c r="RYV213" s="145"/>
      <c r="RYY213" s="145"/>
      <c r="RZB213" s="145"/>
      <c r="RZN213" s="145"/>
      <c r="RZQ213" s="145"/>
      <c r="RZT213" s="145"/>
      <c r="RZW213" s="145"/>
      <c r="SAF213" s="145"/>
      <c r="SAL213" s="145"/>
      <c r="SAO213" s="145"/>
      <c r="SAR213" s="145"/>
      <c r="SAU213" s="145"/>
      <c r="SBA213" s="145"/>
      <c r="SBD213" s="145"/>
      <c r="SBJ213" s="145"/>
      <c r="SBL213" s="145"/>
      <c r="SBM213" s="145"/>
      <c r="SBO213" s="145"/>
      <c r="SBR213" s="145"/>
      <c r="SBU213" s="145"/>
      <c r="SBX213" s="145"/>
      <c r="SCF213" s="145"/>
      <c r="SCK213" s="145"/>
      <c r="SCT213" s="145"/>
      <c r="SCW213" s="145"/>
      <c r="SDE213" s="145"/>
      <c r="SEA213" s="145"/>
      <c r="SEB213" s="145"/>
      <c r="SEC213" s="145"/>
      <c r="SED213" s="145"/>
      <c r="SEE213" s="145"/>
      <c r="SEF213" s="145"/>
      <c r="SEX213" s="145"/>
      <c r="SEY213" s="145"/>
      <c r="SFB213" s="145"/>
      <c r="SFE213" s="145"/>
      <c r="SFG213" s="145"/>
      <c r="SFI213" s="145"/>
      <c r="SFL213" s="145"/>
      <c r="SFO213" s="145"/>
      <c r="SFR213" s="145"/>
      <c r="SFU213" s="145"/>
      <c r="SFX213" s="145"/>
      <c r="SGA213" s="145"/>
      <c r="SGD213" s="145"/>
      <c r="SGG213" s="145"/>
      <c r="SGI213" s="145"/>
      <c r="SGV213" s="145"/>
      <c r="SGW213" s="145"/>
      <c r="SGX213" s="145"/>
      <c r="SGY213" s="145"/>
      <c r="SGZ213" s="145"/>
      <c r="SHA213" s="145"/>
      <c r="SHB213" s="145"/>
      <c r="SHC213" s="145"/>
      <c r="SHD213" s="145"/>
      <c r="SHE213" s="145"/>
      <c r="SHF213" s="145"/>
      <c r="SHG213" s="145"/>
      <c r="SHH213" s="145"/>
      <c r="SHI213" s="145"/>
      <c r="SHM213" s="145"/>
      <c r="SHO213" s="145"/>
      <c r="SHP213" s="145"/>
      <c r="SHQ213" s="145"/>
      <c r="SHR213" s="145"/>
      <c r="SHU213" s="145"/>
      <c r="SHW213" s="145"/>
      <c r="SHX213" s="145"/>
      <c r="SHY213" s="145"/>
      <c r="SHZ213" s="145"/>
      <c r="SIA213" s="145"/>
      <c r="SIB213" s="145"/>
      <c r="SIC213" s="145"/>
      <c r="SID213" s="145"/>
      <c r="SIE213" s="145"/>
      <c r="SIF213" s="145"/>
      <c r="SIG213" s="145"/>
      <c r="SIH213" s="145"/>
      <c r="SII213" s="145"/>
      <c r="SIL213" s="145"/>
      <c r="SIO213" s="145"/>
      <c r="SIR213" s="145"/>
      <c r="SIU213" s="145"/>
      <c r="SIX213" s="145"/>
      <c r="SJJ213" s="145"/>
      <c r="SJM213" s="145"/>
      <c r="SJP213" s="145"/>
      <c r="SJS213" s="145"/>
      <c r="SKB213" s="145"/>
      <c r="SKH213" s="145"/>
      <c r="SKK213" s="145"/>
      <c r="SKN213" s="145"/>
      <c r="SKQ213" s="145"/>
      <c r="SKW213" s="145"/>
      <c r="SKZ213" s="145"/>
      <c r="SLF213" s="145"/>
      <c r="SLH213" s="145"/>
      <c r="SLI213" s="145"/>
      <c r="SLK213" s="145"/>
      <c r="SLN213" s="145"/>
      <c r="SLQ213" s="145"/>
      <c r="SLT213" s="145"/>
      <c r="SMB213" s="145"/>
      <c r="SMG213" s="145"/>
      <c r="SMP213" s="145"/>
      <c r="SMS213" s="145"/>
      <c r="SNA213" s="145"/>
      <c r="SNW213" s="145"/>
      <c r="SNX213" s="145"/>
      <c r="SNY213" s="145"/>
      <c r="SNZ213" s="145"/>
      <c r="SOA213" s="145"/>
      <c r="SOB213" s="145"/>
      <c r="SOT213" s="145"/>
      <c r="SOU213" s="145"/>
      <c r="SOX213" s="145"/>
      <c r="SPA213" s="145"/>
      <c r="SPC213" s="145"/>
      <c r="SPE213" s="145"/>
      <c r="SPH213" s="145"/>
      <c r="SPK213" s="145"/>
      <c r="SPN213" s="145"/>
      <c r="SPQ213" s="145"/>
      <c r="SPT213" s="145"/>
      <c r="SPW213" s="145"/>
      <c r="SPZ213" s="145"/>
      <c r="SQC213" s="145"/>
      <c r="SQE213" s="145"/>
      <c r="SQR213" s="145"/>
      <c r="SQS213" s="145"/>
      <c r="SQT213" s="145"/>
      <c r="SQU213" s="145"/>
      <c r="SQV213" s="145"/>
      <c r="SQW213" s="145"/>
      <c r="SQX213" s="145"/>
      <c r="SQY213" s="145"/>
      <c r="SQZ213" s="145"/>
      <c r="SRA213" s="145"/>
      <c r="SRB213" s="145"/>
      <c r="SRC213" s="145"/>
      <c r="SRD213" s="145"/>
      <c r="SRE213" s="145"/>
      <c r="SRI213" s="145"/>
      <c r="SRK213" s="145"/>
      <c r="SRL213" s="145"/>
      <c r="SRM213" s="145"/>
      <c r="SRN213" s="145"/>
      <c r="SRQ213" s="145"/>
      <c r="SRS213" s="145"/>
      <c r="SRT213" s="145"/>
      <c r="SRU213" s="145"/>
      <c r="SRV213" s="145"/>
      <c r="SRW213" s="145"/>
      <c r="SRX213" s="145"/>
      <c r="SRY213" s="145"/>
      <c r="SRZ213" s="145"/>
      <c r="SSA213" s="145"/>
      <c r="SSB213" s="145"/>
      <c r="SSC213" s="145"/>
      <c r="SSD213" s="145"/>
      <c r="SSE213" s="145"/>
      <c r="SSH213" s="145"/>
      <c r="SSK213" s="145"/>
      <c r="SSN213" s="145"/>
      <c r="SSQ213" s="145"/>
      <c r="SST213" s="145"/>
      <c r="STF213" s="145"/>
      <c r="STI213" s="145"/>
      <c r="STL213" s="145"/>
      <c r="STO213" s="145"/>
      <c r="STX213" s="145"/>
      <c r="SUD213" s="145"/>
      <c r="SUG213" s="145"/>
      <c r="SUJ213" s="145"/>
      <c r="SUM213" s="145"/>
      <c r="SUS213" s="145"/>
      <c r="SUV213" s="145"/>
      <c r="SVB213" s="145"/>
      <c r="SVD213" s="145"/>
      <c r="SVE213" s="145"/>
      <c r="SVG213" s="145"/>
      <c r="SVJ213" s="145"/>
      <c r="SVM213" s="145"/>
      <c r="SVP213" s="145"/>
      <c r="SVX213" s="145"/>
      <c r="SWC213" s="145"/>
      <c r="SWL213" s="145"/>
      <c r="SWO213" s="145"/>
      <c r="SWW213" s="145"/>
      <c r="SXS213" s="145"/>
      <c r="SXT213" s="145"/>
      <c r="SXU213" s="145"/>
      <c r="SXV213" s="145"/>
      <c r="SXW213" s="145"/>
      <c r="SXX213" s="145"/>
      <c r="SYP213" s="145"/>
      <c r="SYQ213" s="145"/>
      <c r="SYT213" s="145"/>
      <c r="SYW213" s="145"/>
      <c r="SYY213" s="145"/>
      <c r="SZA213" s="145"/>
      <c r="SZD213" s="145"/>
      <c r="SZG213" s="145"/>
      <c r="SZJ213" s="145"/>
      <c r="SZM213" s="145"/>
      <c r="SZP213" s="145"/>
      <c r="SZS213" s="145"/>
      <c r="SZV213" s="145"/>
      <c r="SZY213" s="145"/>
      <c r="TAA213" s="145"/>
      <c r="TAN213" s="145"/>
      <c r="TAO213" s="145"/>
      <c r="TAP213" s="145"/>
      <c r="TAQ213" s="145"/>
      <c r="TAR213" s="145"/>
      <c r="TAS213" s="145"/>
      <c r="TAT213" s="145"/>
      <c r="TAU213" s="145"/>
      <c r="TAV213" s="145"/>
      <c r="TAW213" s="145"/>
      <c r="TAX213" s="145"/>
      <c r="TAY213" s="145"/>
      <c r="TAZ213" s="145"/>
      <c r="TBA213" s="145"/>
      <c r="TBE213" s="145"/>
      <c r="TBG213" s="145"/>
      <c r="TBH213" s="145"/>
      <c r="TBI213" s="145"/>
      <c r="TBJ213" s="145"/>
      <c r="TBM213" s="145"/>
      <c r="TBO213" s="145"/>
      <c r="TBP213" s="145"/>
      <c r="TBQ213" s="145"/>
      <c r="TBR213" s="145"/>
      <c r="TBS213" s="145"/>
      <c r="TBT213" s="145"/>
      <c r="TBU213" s="145"/>
      <c r="TBV213" s="145"/>
      <c r="TBW213" s="145"/>
      <c r="TBX213" s="145"/>
      <c r="TBY213" s="145"/>
      <c r="TBZ213" s="145"/>
      <c r="TCA213" s="145"/>
      <c r="TCD213" s="145"/>
      <c r="TCG213" s="145"/>
      <c r="TCJ213" s="145"/>
      <c r="TCM213" s="145"/>
      <c r="TCP213" s="145"/>
      <c r="TDB213" s="145"/>
      <c r="TDE213" s="145"/>
      <c r="TDH213" s="145"/>
      <c r="TDK213" s="145"/>
      <c r="TDT213" s="145"/>
      <c r="TDZ213" s="145"/>
      <c r="TEC213" s="145"/>
      <c r="TEF213" s="145"/>
      <c r="TEI213" s="145"/>
      <c r="TEO213" s="145"/>
      <c r="TER213" s="145"/>
      <c r="TEX213" s="145"/>
      <c r="TEZ213" s="145"/>
      <c r="TFA213" s="145"/>
      <c r="TFC213" s="145"/>
      <c r="TFF213" s="145"/>
      <c r="TFI213" s="145"/>
      <c r="TFL213" s="145"/>
      <c r="TFT213" s="145"/>
      <c r="TFY213" s="145"/>
      <c r="TGH213" s="145"/>
      <c r="TGK213" s="145"/>
      <c r="TGS213" s="145"/>
      <c r="THO213" s="145"/>
      <c r="THP213" s="145"/>
      <c r="THQ213" s="145"/>
      <c r="THR213" s="145"/>
      <c r="THS213" s="145"/>
      <c r="THT213" s="145"/>
      <c r="TIL213" s="145"/>
      <c r="TIM213" s="145"/>
      <c r="TIP213" s="145"/>
      <c r="TIS213" s="145"/>
      <c r="TIU213" s="145"/>
      <c r="TIW213" s="145"/>
      <c r="TIZ213" s="145"/>
      <c r="TJC213" s="145"/>
      <c r="TJF213" s="145"/>
      <c r="TJI213" s="145"/>
      <c r="TJL213" s="145"/>
      <c r="TJO213" s="145"/>
      <c r="TJR213" s="145"/>
      <c r="TJU213" s="145"/>
      <c r="TJW213" s="145"/>
      <c r="TKJ213" s="145"/>
      <c r="TKK213" s="145"/>
      <c r="TKL213" s="145"/>
      <c r="TKM213" s="145"/>
      <c r="TKN213" s="145"/>
      <c r="TKO213" s="145"/>
      <c r="TKP213" s="145"/>
      <c r="TKQ213" s="145"/>
      <c r="TKR213" s="145"/>
      <c r="TKS213" s="145"/>
      <c r="TKT213" s="145"/>
      <c r="TKU213" s="145"/>
      <c r="TKV213" s="145"/>
      <c r="TKW213" s="145"/>
      <c r="TLA213" s="145"/>
      <c r="TLC213" s="145"/>
      <c r="TLD213" s="145"/>
      <c r="TLE213" s="145"/>
      <c r="TLF213" s="145"/>
      <c r="TLI213" s="145"/>
      <c r="TLK213" s="145"/>
      <c r="TLL213" s="145"/>
      <c r="TLM213" s="145"/>
      <c r="TLN213" s="145"/>
      <c r="TLO213" s="145"/>
      <c r="TLP213" s="145"/>
      <c r="TLQ213" s="145"/>
      <c r="TLR213" s="145"/>
      <c r="TLS213" s="145"/>
      <c r="TLT213" s="145"/>
      <c r="TLU213" s="145"/>
      <c r="TLV213" s="145"/>
      <c r="TLW213" s="145"/>
      <c r="TLZ213" s="145"/>
      <c r="TMC213" s="145"/>
      <c r="TMF213" s="145"/>
      <c r="TMI213" s="145"/>
      <c r="TML213" s="145"/>
      <c r="TMX213" s="145"/>
      <c r="TNA213" s="145"/>
      <c r="TND213" s="145"/>
      <c r="TNG213" s="145"/>
      <c r="TNP213" s="145"/>
      <c r="TNV213" s="145"/>
      <c r="TNY213" s="145"/>
      <c r="TOB213" s="145"/>
      <c r="TOE213" s="145"/>
      <c r="TOK213" s="145"/>
      <c r="TON213" s="145"/>
      <c r="TOT213" s="145"/>
      <c r="TOV213" s="145"/>
      <c r="TOW213" s="145"/>
      <c r="TOY213" s="145"/>
      <c r="TPB213" s="145"/>
      <c r="TPE213" s="145"/>
      <c r="TPH213" s="145"/>
      <c r="TPP213" s="145"/>
      <c r="TPU213" s="145"/>
      <c r="TQD213" s="145"/>
      <c r="TQG213" s="145"/>
      <c r="TQO213" s="145"/>
      <c r="TRK213" s="145"/>
      <c r="TRL213" s="145"/>
      <c r="TRM213" s="145"/>
      <c r="TRN213" s="145"/>
      <c r="TRO213" s="145"/>
      <c r="TRP213" s="145"/>
      <c r="TSH213" s="145"/>
      <c r="TSI213" s="145"/>
      <c r="TSL213" s="145"/>
      <c r="TSO213" s="145"/>
      <c r="TSQ213" s="145"/>
      <c r="TSS213" s="145"/>
      <c r="TSV213" s="145"/>
      <c r="TSY213" s="145"/>
      <c r="TTB213" s="145"/>
      <c r="TTE213" s="145"/>
      <c r="TTH213" s="145"/>
      <c r="TTK213" s="145"/>
      <c r="TTN213" s="145"/>
      <c r="TTQ213" s="145"/>
      <c r="TTS213" s="145"/>
      <c r="TUF213" s="145"/>
      <c r="TUG213" s="145"/>
      <c r="TUH213" s="145"/>
      <c r="TUI213" s="145"/>
      <c r="TUJ213" s="145"/>
      <c r="TUK213" s="145"/>
      <c r="TUL213" s="145"/>
      <c r="TUM213" s="145"/>
      <c r="TUN213" s="145"/>
      <c r="TUO213" s="145"/>
      <c r="TUP213" s="145"/>
      <c r="TUQ213" s="145"/>
      <c r="TUR213" s="145"/>
      <c r="TUS213" s="145"/>
      <c r="TUW213" s="145"/>
      <c r="TUY213" s="145"/>
      <c r="TUZ213" s="145"/>
      <c r="TVA213" s="145"/>
      <c r="TVB213" s="145"/>
      <c r="TVE213" s="145"/>
      <c r="TVG213" s="145"/>
      <c r="TVH213" s="145"/>
      <c r="TVI213" s="145"/>
      <c r="TVJ213" s="145"/>
      <c r="TVK213" s="145"/>
      <c r="TVL213" s="145"/>
      <c r="TVM213" s="145"/>
      <c r="TVN213" s="145"/>
      <c r="TVO213" s="145"/>
      <c r="TVP213" s="145"/>
      <c r="TVQ213" s="145"/>
      <c r="TVR213" s="145"/>
      <c r="TVS213" s="145"/>
      <c r="TVV213" s="145"/>
      <c r="TVY213" s="145"/>
      <c r="TWB213" s="145"/>
      <c r="TWE213" s="145"/>
      <c r="TWH213" s="145"/>
      <c r="TWT213" s="145"/>
      <c r="TWW213" s="145"/>
      <c r="TWZ213" s="145"/>
      <c r="TXC213" s="145"/>
      <c r="TXL213" s="145"/>
      <c r="TXR213" s="145"/>
      <c r="TXU213" s="145"/>
      <c r="TXX213" s="145"/>
      <c r="TYA213" s="145"/>
      <c r="TYG213" s="145"/>
      <c r="TYJ213" s="145"/>
      <c r="TYP213" s="145"/>
      <c r="TYR213" s="145"/>
      <c r="TYS213" s="145"/>
      <c r="TYU213" s="145"/>
      <c r="TYX213" s="145"/>
      <c r="TZA213" s="145"/>
      <c r="TZD213" s="145"/>
      <c r="TZL213" s="145"/>
      <c r="TZQ213" s="145"/>
      <c r="TZZ213" s="145"/>
      <c r="UAC213" s="145"/>
      <c r="UAK213" s="145"/>
      <c r="UBG213" s="145"/>
      <c r="UBH213" s="145"/>
      <c r="UBI213" s="145"/>
      <c r="UBJ213" s="145"/>
      <c r="UBK213" s="145"/>
      <c r="UBL213" s="145"/>
      <c r="UCD213" s="145"/>
      <c r="UCE213" s="145"/>
      <c r="UCH213" s="145"/>
      <c r="UCK213" s="145"/>
      <c r="UCM213" s="145"/>
      <c r="UCO213" s="145"/>
      <c r="UCR213" s="145"/>
      <c r="UCU213" s="145"/>
      <c r="UCX213" s="145"/>
      <c r="UDA213" s="145"/>
      <c r="UDD213" s="145"/>
      <c r="UDG213" s="145"/>
      <c r="UDJ213" s="145"/>
      <c r="UDM213" s="145"/>
      <c r="UDO213" s="145"/>
      <c r="UEB213" s="145"/>
      <c r="UEC213" s="145"/>
      <c r="UED213" s="145"/>
      <c r="UEE213" s="145"/>
      <c r="UEF213" s="145"/>
      <c r="UEG213" s="145"/>
      <c r="UEH213" s="145"/>
      <c r="UEI213" s="145"/>
      <c r="UEJ213" s="145"/>
      <c r="UEK213" s="145"/>
      <c r="UEL213" s="145"/>
      <c r="UEM213" s="145"/>
      <c r="UEN213" s="145"/>
      <c r="UEO213" s="145"/>
      <c r="UES213" s="145"/>
      <c r="UEU213" s="145"/>
      <c r="UEV213" s="145"/>
      <c r="UEW213" s="145"/>
      <c r="UEX213" s="145"/>
      <c r="UFA213" s="145"/>
      <c r="UFC213" s="145"/>
      <c r="UFD213" s="145"/>
      <c r="UFE213" s="145"/>
      <c r="UFF213" s="145"/>
      <c r="UFG213" s="145"/>
      <c r="UFH213" s="145"/>
      <c r="UFI213" s="145"/>
      <c r="UFJ213" s="145"/>
      <c r="UFK213" s="145"/>
      <c r="UFL213" s="145"/>
      <c r="UFM213" s="145"/>
      <c r="UFN213" s="145"/>
      <c r="UFO213" s="145"/>
      <c r="UFR213" s="145"/>
      <c r="UFU213" s="145"/>
      <c r="UFX213" s="145"/>
      <c r="UGA213" s="145"/>
      <c r="UGD213" s="145"/>
      <c r="UGP213" s="145"/>
      <c r="UGS213" s="145"/>
      <c r="UGV213" s="145"/>
      <c r="UGY213" s="145"/>
      <c r="UHH213" s="145"/>
      <c r="UHN213" s="145"/>
      <c r="UHQ213" s="145"/>
      <c r="UHT213" s="145"/>
      <c r="UHW213" s="145"/>
      <c r="UIC213" s="145"/>
      <c r="UIF213" s="145"/>
      <c r="UIL213" s="145"/>
      <c r="UIN213" s="145"/>
      <c r="UIO213" s="145"/>
      <c r="UIQ213" s="145"/>
      <c r="UIT213" s="145"/>
      <c r="UIW213" s="145"/>
      <c r="UIZ213" s="145"/>
      <c r="UJH213" s="145"/>
      <c r="UJM213" s="145"/>
      <c r="UJV213" s="145"/>
      <c r="UJY213" s="145"/>
      <c r="UKG213" s="145"/>
      <c r="ULC213" s="145"/>
      <c r="ULD213" s="145"/>
      <c r="ULE213" s="145"/>
      <c r="ULF213" s="145"/>
      <c r="ULG213" s="145"/>
      <c r="ULH213" s="145"/>
      <c r="ULZ213" s="145"/>
      <c r="UMA213" s="145"/>
      <c r="UMD213" s="145"/>
      <c r="UMG213" s="145"/>
      <c r="UMI213" s="145"/>
      <c r="UMK213" s="145"/>
      <c r="UMN213" s="145"/>
      <c r="UMQ213" s="145"/>
      <c r="UMT213" s="145"/>
      <c r="UMW213" s="145"/>
      <c r="UMZ213" s="145"/>
      <c r="UNC213" s="145"/>
      <c r="UNF213" s="145"/>
      <c r="UNI213" s="145"/>
      <c r="UNK213" s="145"/>
      <c r="UNX213" s="145"/>
      <c r="UNY213" s="145"/>
      <c r="UNZ213" s="145"/>
      <c r="UOA213" s="145"/>
      <c r="UOB213" s="145"/>
      <c r="UOC213" s="145"/>
      <c r="UOD213" s="145"/>
      <c r="UOE213" s="145"/>
      <c r="UOF213" s="145"/>
      <c r="UOG213" s="145"/>
      <c r="UOH213" s="145"/>
      <c r="UOI213" s="145"/>
      <c r="UOJ213" s="145"/>
      <c r="UOK213" s="145"/>
      <c r="UOO213" s="145"/>
      <c r="UOQ213" s="145"/>
      <c r="UOR213" s="145"/>
      <c r="UOS213" s="145"/>
      <c r="UOT213" s="145"/>
      <c r="UOW213" s="145"/>
      <c r="UOY213" s="145"/>
      <c r="UOZ213" s="145"/>
      <c r="UPA213" s="145"/>
      <c r="UPB213" s="145"/>
      <c r="UPC213" s="145"/>
      <c r="UPD213" s="145"/>
      <c r="UPE213" s="145"/>
      <c r="UPF213" s="145"/>
      <c r="UPG213" s="145"/>
      <c r="UPH213" s="145"/>
      <c r="UPI213" s="145"/>
      <c r="UPJ213" s="145"/>
      <c r="UPK213" s="145"/>
      <c r="UPN213" s="145"/>
      <c r="UPQ213" s="145"/>
      <c r="UPT213" s="145"/>
      <c r="UPW213" s="145"/>
      <c r="UPZ213" s="145"/>
      <c r="UQL213" s="145"/>
      <c r="UQO213" s="145"/>
      <c r="UQR213" s="145"/>
      <c r="UQU213" s="145"/>
      <c r="URD213" s="145"/>
      <c r="URJ213" s="145"/>
      <c r="URM213" s="145"/>
      <c r="URP213" s="145"/>
      <c r="URS213" s="145"/>
      <c r="URY213" s="145"/>
      <c r="USB213" s="145"/>
      <c r="USH213" s="145"/>
      <c r="USJ213" s="145"/>
      <c r="USK213" s="145"/>
      <c r="USM213" s="145"/>
      <c r="USP213" s="145"/>
      <c r="USS213" s="145"/>
      <c r="USV213" s="145"/>
      <c r="UTD213" s="145"/>
      <c r="UTI213" s="145"/>
      <c r="UTR213" s="145"/>
      <c r="UTU213" s="145"/>
      <c r="UUC213" s="145"/>
      <c r="UUY213" s="145"/>
      <c r="UUZ213" s="145"/>
      <c r="UVA213" s="145"/>
      <c r="UVB213" s="145"/>
      <c r="UVC213" s="145"/>
      <c r="UVD213" s="145"/>
      <c r="UVV213" s="145"/>
      <c r="UVW213" s="145"/>
      <c r="UVZ213" s="145"/>
      <c r="UWC213" s="145"/>
      <c r="UWE213" s="145"/>
      <c r="UWG213" s="145"/>
      <c r="UWJ213" s="145"/>
      <c r="UWM213" s="145"/>
      <c r="UWP213" s="145"/>
      <c r="UWS213" s="145"/>
      <c r="UWV213" s="145"/>
      <c r="UWY213" s="145"/>
      <c r="UXB213" s="145"/>
      <c r="UXE213" s="145"/>
      <c r="UXG213" s="145"/>
      <c r="UXT213" s="145"/>
      <c r="UXU213" s="145"/>
      <c r="UXV213" s="145"/>
      <c r="UXW213" s="145"/>
      <c r="UXX213" s="145"/>
      <c r="UXY213" s="145"/>
      <c r="UXZ213" s="145"/>
      <c r="UYA213" s="145"/>
      <c r="UYB213" s="145"/>
      <c r="UYC213" s="145"/>
      <c r="UYD213" s="145"/>
      <c r="UYE213" s="145"/>
      <c r="UYF213" s="145"/>
      <c r="UYG213" s="145"/>
      <c r="UYK213" s="145"/>
      <c r="UYM213" s="145"/>
      <c r="UYN213" s="145"/>
      <c r="UYO213" s="145"/>
      <c r="UYP213" s="145"/>
      <c r="UYS213" s="145"/>
      <c r="UYU213" s="145"/>
      <c r="UYV213" s="145"/>
      <c r="UYW213" s="145"/>
      <c r="UYX213" s="145"/>
      <c r="UYY213" s="145"/>
      <c r="UYZ213" s="145"/>
      <c r="UZA213" s="145"/>
      <c r="UZB213" s="145"/>
      <c r="UZC213" s="145"/>
      <c r="UZD213" s="145"/>
      <c r="UZE213" s="145"/>
      <c r="UZF213" s="145"/>
      <c r="UZG213" s="145"/>
      <c r="UZJ213" s="145"/>
      <c r="UZM213" s="145"/>
      <c r="UZP213" s="145"/>
      <c r="UZS213" s="145"/>
      <c r="UZV213" s="145"/>
      <c r="VAH213" s="145"/>
      <c r="VAK213" s="145"/>
      <c r="VAN213" s="145"/>
      <c r="VAQ213" s="145"/>
      <c r="VAZ213" s="145"/>
      <c r="VBF213" s="145"/>
      <c r="VBI213" s="145"/>
      <c r="VBL213" s="145"/>
      <c r="VBO213" s="145"/>
      <c r="VBU213" s="145"/>
      <c r="VBX213" s="145"/>
      <c r="VCD213" s="145"/>
      <c r="VCF213" s="145"/>
      <c r="VCG213" s="145"/>
      <c r="VCI213" s="145"/>
      <c r="VCL213" s="145"/>
      <c r="VCO213" s="145"/>
      <c r="VCR213" s="145"/>
      <c r="VCZ213" s="145"/>
      <c r="VDE213" s="145"/>
      <c r="VDN213" s="145"/>
      <c r="VDQ213" s="145"/>
      <c r="VDY213" s="145"/>
      <c r="VEU213" s="145"/>
      <c r="VEV213" s="145"/>
      <c r="VEW213" s="145"/>
      <c r="VEX213" s="145"/>
      <c r="VEY213" s="145"/>
      <c r="VEZ213" s="145"/>
      <c r="VFR213" s="145"/>
      <c r="VFS213" s="145"/>
      <c r="VFV213" s="145"/>
      <c r="VFY213" s="145"/>
      <c r="VGA213" s="145"/>
      <c r="VGC213" s="145"/>
      <c r="VGF213" s="145"/>
      <c r="VGI213" s="145"/>
      <c r="VGL213" s="145"/>
      <c r="VGO213" s="145"/>
      <c r="VGR213" s="145"/>
      <c r="VGU213" s="145"/>
      <c r="VGX213" s="145"/>
      <c r="VHA213" s="145"/>
      <c r="VHC213" s="145"/>
      <c r="VHP213" s="145"/>
      <c r="VHQ213" s="145"/>
      <c r="VHR213" s="145"/>
      <c r="VHS213" s="145"/>
      <c r="VHT213" s="145"/>
      <c r="VHU213" s="145"/>
      <c r="VHV213" s="145"/>
      <c r="VHW213" s="145"/>
      <c r="VHX213" s="145"/>
      <c r="VHY213" s="145"/>
      <c r="VHZ213" s="145"/>
      <c r="VIA213" s="145"/>
      <c r="VIB213" s="145"/>
      <c r="VIC213" s="145"/>
      <c r="VIG213" s="145"/>
      <c r="VII213" s="145"/>
      <c r="VIJ213" s="145"/>
      <c r="VIK213" s="145"/>
      <c r="VIL213" s="145"/>
      <c r="VIO213" s="145"/>
      <c r="VIQ213" s="145"/>
      <c r="VIR213" s="145"/>
      <c r="VIS213" s="145"/>
      <c r="VIT213" s="145"/>
      <c r="VIU213" s="145"/>
      <c r="VIV213" s="145"/>
      <c r="VIW213" s="145"/>
      <c r="VIX213" s="145"/>
      <c r="VIY213" s="145"/>
      <c r="VIZ213" s="145"/>
      <c r="VJA213" s="145"/>
      <c r="VJB213" s="145"/>
      <c r="VJC213" s="145"/>
      <c r="VJF213" s="145"/>
      <c r="VJI213" s="145"/>
      <c r="VJL213" s="145"/>
      <c r="VJO213" s="145"/>
      <c r="VJR213" s="145"/>
      <c r="VKD213" s="145"/>
      <c r="VKG213" s="145"/>
      <c r="VKJ213" s="145"/>
      <c r="VKM213" s="145"/>
      <c r="VKV213" s="145"/>
      <c r="VLB213" s="145"/>
      <c r="VLE213" s="145"/>
      <c r="VLH213" s="145"/>
      <c r="VLK213" s="145"/>
      <c r="VLQ213" s="145"/>
      <c r="VLT213" s="145"/>
      <c r="VLZ213" s="145"/>
      <c r="VMB213" s="145"/>
      <c r="VMC213" s="145"/>
      <c r="VME213" s="145"/>
      <c r="VMH213" s="145"/>
      <c r="VMK213" s="145"/>
      <c r="VMN213" s="145"/>
      <c r="VMV213" s="145"/>
      <c r="VNA213" s="145"/>
      <c r="VNJ213" s="145"/>
      <c r="VNM213" s="145"/>
      <c r="VNU213" s="145"/>
      <c r="VOQ213" s="145"/>
      <c r="VOR213" s="145"/>
      <c r="VOS213" s="145"/>
      <c r="VOT213" s="145"/>
      <c r="VOU213" s="145"/>
      <c r="VOV213" s="145"/>
      <c r="VPN213" s="145"/>
      <c r="VPO213" s="145"/>
      <c r="VPR213" s="145"/>
      <c r="VPU213" s="145"/>
      <c r="VPW213" s="145"/>
      <c r="VPY213" s="145"/>
      <c r="VQB213" s="145"/>
      <c r="VQE213" s="145"/>
      <c r="VQH213" s="145"/>
      <c r="VQK213" s="145"/>
      <c r="VQN213" s="145"/>
      <c r="VQQ213" s="145"/>
      <c r="VQT213" s="145"/>
      <c r="VQW213" s="145"/>
      <c r="VQY213" s="145"/>
      <c r="VRL213" s="145"/>
      <c r="VRM213" s="145"/>
      <c r="VRN213" s="145"/>
      <c r="VRO213" s="145"/>
      <c r="VRP213" s="145"/>
      <c r="VRQ213" s="145"/>
      <c r="VRR213" s="145"/>
      <c r="VRS213" s="145"/>
      <c r="VRT213" s="145"/>
      <c r="VRU213" s="145"/>
      <c r="VRV213" s="145"/>
      <c r="VRW213" s="145"/>
      <c r="VRX213" s="145"/>
      <c r="VRY213" s="145"/>
      <c r="VSC213" s="145"/>
      <c r="VSE213" s="145"/>
      <c r="VSF213" s="145"/>
      <c r="VSG213" s="145"/>
      <c r="VSH213" s="145"/>
      <c r="VSK213" s="145"/>
      <c r="VSM213" s="145"/>
      <c r="VSN213" s="145"/>
      <c r="VSO213" s="145"/>
      <c r="VSP213" s="145"/>
      <c r="VSQ213" s="145"/>
      <c r="VSR213" s="145"/>
      <c r="VSS213" s="145"/>
      <c r="VST213" s="145"/>
      <c r="VSU213" s="145"/>
      <c r="VSV213" s="145"/>
      <c r="VSW213" s="145"/>
      <c r="VSX213" s="145"/>
      <c r="VSY213" s="145"/>
      <c r="VTB213" s="145"/>
      <c r="VTE213" s="145"/>
      <c r="VTH213" s="145"/>
      <c r="VTK213" s="145"/>
      <c r="VTN213" s="145"/>
      <c r="VTZ213" s="145"/>
      <c r="VUC213" s="145"/>
      <c r="VUF213" s="145"/>
      <c r="VUI213" s="145"/>
      <c r="VUR213" s="145"/>
      <c r="VUX213" s="145"/>
      <c r="VVA213" s="145"/>
      <c r="VVD213" s="145"/>
      <c r="VVG213" s="145"/>
      <c r="VVM213" s="145"/>
      <c r="VVP213" s="145"/>
      <c r="VVV213" s="145"/>
      <c r="VVX213" s="145"/>
      <c r="VVY213" s="145"/>
      <c r="VWA213" s="145"/>
      <c r="VWD213" s="145"/>
      <c r="VWG213" s="145"/>
      <c r="VWJ213" s="145"/>
      <c r="VWR213" s="145"/>
      <c r="VWW213" s="145"/>
      <c r="VXF213" s="145"/>
      <c r="VXI213" s="145"/>
      <c r="VXQ213" s="145"/>
      <c r="VYM213" s="145"/>
      <c r="VYN213" s="145"/>
      <c r="VYO213" s="145"/>
      <c r="VYP213" s="145"/>
      <c r="VYQ213" s="145"/>
      <c r="VYR213" s="145"/>
      <c r="VZJ213" s="145"/>
      <c r="VZK213" s="145"/>
      <c r="VZN213" s="145"/>
      <c r="VZQ213" s="145"/>
      <c r="VZS213" s="145"/>
      <c r="VZU213" s="145"/>
      <c r="VZX213" s="145"/>
      <c r="WAA213" s="145"/>
      <c r="WAD213" s="145"/>
      <c r="WAG213" s="145"/>
      <c r="WAJ213" s="145"/>
      <c r="WAM213" s="145"/>
      <c r="WAP213" s="145"/>
      <c r="WAS213" s="145"/>
      <c r="WAU213" s="145"/>
      <c r="WBH213" s="145"/>
      <c r="WBI213" s="145"/>
      <c r="WBJ213" s="145"/>
      <c r="WBK213" s="145"/>
      <c r="WBL213" s="145"/>
      <c r="WBM213" s="145"/>
      <c r="WBN213" s="145"/>
      <c r="WBO213" s="145"/>
      <c r="WBP213" s="145"/>
      <c r="WBQ213" s="145"/>
      <c r="WBR213" s="145"/>
      <c r="WBS213" s="145"/>
      <c r="WBT213" s="145"/>
      <c r="WBU213" s="145"/>
      <c r="WBY213" s="145"/>
      <c r="WCA213" s="145"/>
      <c r="WCB213" s="145"/>
      <c r="WCC213" s="145"/>
      <c r="WCD213" s="145"/>
      <c r="WCG213" s="145"/>
      <c r="WCI213" s="145"/>
      <c r="WCJ213" s="145"/>
      <c r="WCK213" s="145"/>
      <c r="WCL213" s="145"/>
      <c r="WCM213" s="145"/>
      <c r="WCN213" s="145"/>
      <c r="WCO213" s="145"/>
      <c r="WCP213" s="145"/>
      <c r="WCQ213" s="145"/>
      <c r="WCR213" s="145"/>
      <c r="WCS213" s="145"/>
      <c r="WCT213" s="145"/>
      <c r="WCU213" s="145"/>
      <c r="WCX213" s="145"/>
      <c r="WDA213" s="145"/>
      <c r="WDD213" s="145"/>
      <c r="WDG213" s="145"/>
      <c r="WDJ213" s="145"/>
      <c r="WDV213" s="145"/>
      <c r="WDY213" s="145"/>
      <c r="WEB213" s="145"/>
      <c r="WEE213" s="145"/>
      <c r="WEN213" s="145"/>
      <c r="WET213" s="145"/>
      <c r="WEW213" s="145"/>
      <c r="WEZ213" s="145"/>
      <c r="WFC213" s="145"/>
      <c r="WFI213" s="145"/>
      <c r="WFL213" s="145"/>
      <c r="WFR213" s="145"/>
      <c r="WFT213" s="145"/>
      <c r="WFU213" s="145"/>
      <c r="WFW213" s="145"/>
      <c r="WFZ213" s="145"/>
      <c r="WGC213" s="145"/>
      <c r="WGF213" s="145"/>
      <c r="WGN213" s="145"/>
      <c r="WGS213" s="145"/>
      <c r="WHB213" s="145"/>
      <c r="WHE213" s="145"/>
      <c r="WHM213" s="145"/>
      <c r="WII213" s="145"/>
      <c r="WIJ213" s="145"/>
      <c r="WIK213" s="145"/>
      <c r="WIL213" s="145"/>
      <c r="WIM213" s="145"/>
      <c r="WIN213" s="145"/>
      <c r="WJF213" s="145"/>
      <c r="WJG213" s="145"/>
      <c r="WJJ213" s="145"/>
      <c r="WJM213" s="145"/>
      <c r="WJO213" s="145"/>
      <c r="WJQ213" s="145"/>
      <c r="WJT213" s="145"/>
      <c r="WJW213" s="145"/>
      <c r="WJZ213" s="145"/>
      <c r="WKC213" s="145"/>
      <c r="WKF213" s="145"/>
      <c r="WKI213" s="145"/>
      <c r="WKL213" s="145"/>
      <c r="WKO213" s="145"/>
      <c r="WKQ213" s="145"/>
      <c r="WLD213" s="145"/>
      <c r="WLE213" s="145"/>
      <c r="WLF213" s="145"/>
      <c r="WLG213" s="145"/>
      <c r="WLH213" s="145"/>
      <c r="WLI213" s="145"/>
      <c r="WLJ213" s="145"/>
      <c r="WLK213" s="145"/>
      <c r="WLL213" s="145"/>
      <c r="WLM213" s="145"/>
      <c r="WLN213" s="145"/>
      <c r="WLO213" s="145"/>
      <c r="WLP213" s="145"/>
      <c r="WLQ213" s="145"/>
      <c r="WLU213" s="145"/>
      <c r="WLW213" s="145"/>
      <c r="WLX213" s="145"/>
      <c r="WLY213" s="145"/>
      <c r="WLZ213" s="145"/>
      <c r="WMC213" s="145"/>
      <c r="WME213" s="145"/>
      <c r="WMF213" s="145"/>
      <c r="WMG213" s="145"/>
      <c r="WMH213" s="145"/>
      <c r="WMI213" s="145"/>
      <c r="WMJ213" s="145"/>
      <c r="WMK213" s="145"/>
      <c r="WML213" s="145"/>
      <c r="WMM213" s="145"/>
      <c r="WMN213" s="145"/>
      <c r="WMO213" s="145"/>
      <c r="WMP213" s="145"/>
      <c r="WMQ213" s="145"/>
      <c r="WMT213" s="145"/>
      <c r="WMW213" s="145"/>
      <c r="WMZ213" s="145"/>
      <c r="WNC213" s="145"/>
      <c r="WNF213" s="145"/>
      <c r="WNR213" s="145"/>
      <c r="WNU213" s="145"/>
      <c r="WNX213" s="145"/>
      <c r="WOA213" s="145"/>
      <c r="WOJ213" s="145"/>
      <c r="WOP213" s="145"/>
      <c r="WOS213" s="145"/>
      <c r="WOV213" s="145"/>
      <c r="WOY213" s="145"/>
      <c r="WPE213" s="145"/>
      <c r="WPH213" s="145"/>
      <c r="WPN213" s="145"/>
      <c r="WPP213" s="145"/>
      <c r="WPQ213" s="145"/>
      <c r="WPS213" s="145"/>
      <c r="WPV213" s="145"/>
      <c r="WPY213" s="145"/>
      <c r="WQB213" s="145"/>
      <c r="WQJ213" s="145"/>
      <c r="WQO213" s="145"/>
      <c r="WQX213" s="145"/>
      <c r="WRA213" s="145"/>
      <c r="WRI213" s="145"/>
      <c r="WSE213" s="145"/>
      <c r="WSF213" s="145"/>
      <c r="WSG213" s="145"/>
      <c r="WSH213" s="145"/>
      <c r="WSI213" s="145"/>
      <c r="WSJ213" s="145"/>
      <c r="WTB213" s="145"/>
      <c r="WTC213" s="145"/>
      <c r="WTF213" s="145"/>
      <c r="WTI213" s="145"/>
      <c r="WTK213" s="145"/>
      <c r="WTM213" s="145"/>
      <c r="WTP213" s="145"/>
      <c r="WTS213" s="145"/>
      <c r="WTV213" s="145"/>
      <c r="WTY213" s="145"/>
      <c r="WUB213" s="145"/>
      <c r="WUE213" s="145"/>
      <c r="WUH213" s="145"/>
      <c r="WUK213" s="145"/>
      <c r="WUM213" s="145"/>
      <c r="WUZ213" s="145"/>
      <c r="WVA213" s="145"/>
      <c r="WVB213" s="145"/>
      <c r="WVC213" s="145"/>
      <c r="WVD213" s="145"/>
      <c r="WVE213" s="145"/>
      <c r="WVF213" s="145"/>
      <c r="WVG213" s="145"/>
      <c r="WVH213" s="145"/>
      <c r="WVI213" s="145"/>
      <c r="WVJ213" s="145"/>
      <c r="WVK213" s="145"/>
      <c r="WVL213" s="145"/>
      <c r="WVM213" s="145"/>
      <c r="WVN213" s="145"/>
      <c r="WVO213" s="145"/>
      <c r="WVP213" s="145"/>
      <c r="WVQ213" s="145"/>
      <c r="WVR213" s="145"/>
      <c r="WVS213" s="145"/>
      <c r="WVT213" s="145"/>
      <c r="WVU213" s="145"/>
      <c r="WVV213" s="145"/>
      <c r="WVW213" s="145"/>
      <c r="WVX213" s="145"/>
      <c r="WVY213" s="145"/>
      <c r="WVZ213" s="145"/>
      <c r="WWA213" s="145"/>
      <c r="WWB213" s="145"/>
      <c r="WWC213" s="145"/>
      <c r="WWD213" s="145"/>
      <c r="WWE213" s="145"/>
      <c r="WWF213" s="145"/>
      <c r="WWG213" s="145"/>
      <c r="WWH213" s="145"/>
      <c r="WWI213" s="145"/>
      <c r="WWJ213" s="145"/>
      <c r="WWK213" s="145"/>
      <c r="WWL213" s="145"/>
      <c r="WWM213" s="145"/>
      <c r="WWN213" s="145"/>
      <c r="WWO213" s="145"/>
      <c r="WWP213" s="145"/>
      <c r="WWQ213" s="145"/>
      <c r="WWR213" s="145"/>
      <c r="WWS213" s="145"/>
      <c r="WWT213" s="145"/>
      <c r="WWU213" s="145"/>
      <c r="WWV213" s="145"/>
      <c r="WWW213" s="145"/>
      <c r="WWX213" s="145"/>
      <c r="WWY213" s="145"/>
      <c r="WWZ213" s="145"/>
      <c r="WXA213" s="145"/>
      <c r="WXB213" s="145"/>
      <c r="WXC213" s="145"/>
      <c r="WXD213" s="145"/>
      <c r="WXE213" s="145"/>
      <c r="WXF213" s="145"/>
      <c r="WXG213" s="145"/>
      <c r="WXH213" s="145"/>
      <c r="WXI213" s="145"/>
      <c r="WXJ213" s="145"/>
      <c r="WXK213" s="145"/>
      <c r="WXL213" s="145"/>
      <c r="WXM213" s="145"/>
      <c r="WXN213" s="145"/>
      <c r="WXO213" s="145"/>
      <c r="WXP213" s="145"/>
      <c r="WXQ213" s="145"/>
      <c r="WXR213" s="145"/>
      <c r="WXS213" s="145"/>
      <c r="WXT213" s="145"/>
      <c r="WXU213" s="145"/>
      <c r="WXV213" s="145"/>
      <c r="WXW213" s="145"/>
      <c r="WXX213" s="145"/>
      <c r="WXY213" s="145"/>
      <c r="WXZ213" s="145"/>
      <c r="WYA213" s="145"/>
      <c r="WYB213" s="145"/>
      <c r="WYC213" s="145"/>
      <c r="WYD213" s="145"/>
      <c r="WYE213" s="145"/>
      <c r="WYF213" s="145"/>
      <c r="WYG213" s="145"/>
      <c r="WYH213" s="145"/>
      <c r="WYI213" s="145"/>
      <c r="WYJ213" s="145"/>
      <c r="WYK213" s="145"/>
      <c r="WYL213" s="145"/>
      <c r="WYM213" s="145"/>
      <c r="WYN213" s="145"/>
      <c r="WYO213" s="145"/>
      <c r="WYP213" s="145"/>
      <c r="WYQ213" s="145"/>
      <c r="WYR213" s="145"/>
      <c r="WYS213" s="145"/>
      <c r="WYT213" s="145"/>
      <c r="WYU213" s="145"/>
      <c r="WYV213" s="145"/>
      <c r="WYW213" s="145"/>
      <c r="WYX213" s="145"/>
      <c r="WYY213" s="145"/>
      <c r="WYZ213" s="145"/>
      <c r="WZA213" s="145"/>
      <c r="WZB213" s="145"/>
      <c r="WZC213" s="145"/>
      <c r="WZD213" s="145"/>
      <c r="WZE213" s="145"/>
      <c r="WZF213" s="145"/>
      <c r="WZG213" s="145"/>
      <c r="WZH213" s="145"/>
      <c r="WZI213" s="145"/>
      <c r="WZJ213" s="145"/>
      <c r="WZK213" s="145"/>
      <c r="WZL213" s="145"/>
      <c r="WZM213" s="145"/>
      <c r="WZN213" s="145"/>
      <c r="WZO213" s="145"/>
      <c r="WZP213" s="145"/>
      <c r="WZQ213" s="145"/>
      <c r="WZR213" s="145"/>
      <c r="WZS213" s="145"/>
      <c r="WZT213" s="145"/>
      <c r="WZU213" s="145"/>
      <c r="WZV213" s="145"/>
      <c r="WZW213" s="145"/>
      <c r="WZX213" s="145"/>
      <c r="WZY213" s="145"/>
      <c r="WZZ213" s="145"/>
      <c r="XAA213" s="145"/>
      <c r="XAB213" s="145"/>
      <c r="XAC213" s="145"/>
      <c r="XAD213" s="145"/>
      <c r="XAE213" s="145"/>
      <c r="XAF213" s="145"/>
      <c r="XAG213" s="145"/>
      <c r="XAH213" s="145"/>
      <c r="XAI213" s="145"/>
      <c r="XAJ213" s="145"/>
      <c r="XAK213" s="145"/>
      <c r="XAL213" s="145"/>
      <c r="XAM213" s="145"/>
      <c r="XAN213" s="145"/>
      <c r="XAO213" s="145"/>
      <c r="XAP213" s="145"/>
      <c r="XAQ213" s="145"/>
      <c r="XAR213" s="145"/>
      <c r="XAS213" s="145"/>
      <c r="XAT213" s="145"/>
      <c r="XAU213" s="145"/>
      <c r="XAV213" s="145"/>
      <c r="XAW213" s="145"/>
      <c r="XAX213" s="145"/>
      <c r="XAY213" s="145"/>
      <c r="XAZ213" s="145"/>
      <c r="XBA213" s="145"/>
      <c r="XBB213" s="145"/>
      <c r="XBC213" s="145"/>
      <c r="XBD213" s="145"/>
      <c r="XBE213" s="145"/>
      <c r="XBF213" s="145"/>
      <c r="XBG213" s="145"/>
      <c r="XBH213" s="145"/>
      <c r="XBI213" s="145"/>
      <c r="XBJ213" s="145"/>
      <c r="XBK213" s="145"/>
      <c r="XBL213" s="145"/>
      <c r="XBM213" s="145"/>
      <c r="XBN213" s="145"/>
      <c r="XBO213" s="145"/>
      <c r="XBP213" s="145"/>
      <c r="XBQ213" s="145"/>
      <c r="XBR213" s="145"/>
      <c r="XBS213" s="145"/>
      <c r="XBT213" s="145"/>
      <c r="XBU213" s="145"/>
      <c r="XBV213" s="145"/>
      <c r="XBW213" s="145"/>
      <c r="XBX213" s="145"/>
      <c r="XBY213" s="145"/>
      <c r="XBZ213" s="145"/>
      <c r="XCA213" s="145"/>
      <c r="XCB213" s="145"/>
      <c r="XCC213" s="145"/>
      <c r="XCD213" s="145"/>
      <c r="XCE213" s="145"/>
      <c r="XCF213" s="145"/>
      <c r="XCG213" s="145"/>
      <c r="XCH213" s="145"/>
      <c r="XCI213" s="145"/>
      <c r="XCJ213" s="145"/>
      <c r="XCK213" s="145"/>
      <c r="XCL213" s="145"/>
      <c r="XCM213" s="145"/>
      <c r="XCN213" s="145"/>
      <c r="XCO213" s="145"/>
      <c r="XCP213" s="145"/>
      <c r="XCQ213" s="145"/>
      <c r="XCR213" s="145"/>
      <c r="XCS213" s="145"/>
      <c r="XCT213" s="145"/>
      <c r="XCU213" s="145"/>
      <c r="XCV213" s="145"/>
      <c r="XCW213" s="145"/>
      <c r="XCX213" s="145"/>
      <c r="XCY213" s="145"/>
      <c r="XCZ213" s="145"/>
      <c r="XDA213" s="145"/>
      <c r="XDB213" s="145"/>
      <c r="XDC213" s="145"/>
      <c r="XDD213" s="145"/>
      <c r="XDE213" s="145"/>
      <c r="XDF213" s="145"/>
      <c r="XDG213" s="145"/>
      <c r="XDH213" s="145"/>
      <c r="XDI213" s="145"/>
      <c r="XDJ213" s="145"/>
      <c r="XDK213" s="145"/>
      <c r="XDL213" s="145"/>
      <c r="XDM213" s="145"/>
      <c r="XDN213" s="145"/>
      <c r="XDO213" s="145"/>
      <c r="XDP213" s="145"/>
      <c r="XDQ213" s="145"/>
      <c r="XDR213" s="145"/>
      <c r="XDS213" s="145"/>
      <c r="XDT213" s="145"/>
      <c r="XDU213" s="145"/>
      <c r="XDV213" s="145"/>
      <c r="XDW213" s="145"/>
      <c r="XDX213" s="145"/>
      <c r="XDY213" s="145"/>
      <c r="XDZ213" s="145"/>
      <c r="XEA213" s="145"/>
      <c r="XEB213" s="145"/>
      <c r="XEC213" s="145"/>
      <c r="XED213" s="145"/>
      <c r="XEE213" s="145"/>
      <c r="XEF213" s="145"/>
      <c r="XEG213" s="145"/>
      <c r="XEH213" s="145"/>
      <c r="XEI213" s="145"/>
      <c r="XEJ213" s="145"/>
      <c r="XEK213" s="145"/>
      <c r="XEL213" s="145"/>
      <c r="XEM213" s="145"/>
      <c r="XEN213" s="145"/>
      <c r="XEO213" s="145"/>
      <c r="XEP213" s="145"/>
      <c r="XEQ213" s="145"/>
      <c r="XER213" s="145"/>
      <c r="XES213" s="145"/>
      <c r="XET213" s="145"/>
      <c r="XEU213" s="145"/>
      <c r="XEV213" s="145"/>
      <c r="XEW213" s="145"/>
      <c r="XEX213" s="145"/>
      <c r="XEY213" s="145"/>
      <c r="XEZ213" s="145"/>
      <c r="XFA213" s="145"/>
      <c r="XFB213" s="145"/>
      <c r="XFC213" s="145"/>
      <c r="XFD213" s="145"/>
    </row>
    <row r="214" spans="1:16384" s="45" customFormat="1" ht="21.75" hidden="1" customHeight="1">
      <c r="A214" s="11" t="s">
        <v>133</v>
      </c>
      <c r="B214" s="44" t="s">
        <v>329</v>
      </c>
      <c r="C214" s="132"/>
      <c r="D214" s="59"/>
      <c r="E214" s="60">
        <f t="shared" si="4"/>
        <v>0</v>
      </c>
    </row>
    <row r="215" spans="1:16384" s="45" customFormat="1" ht="21.75" hidden="1" customHeight="1">
      <c r="A215" s="8" t="s">
        <v>134</v>
      </c>
      <c r="B215" s="44" t="s">
        <v>325</v>
      </c>
      <c r="C215" s="132"/>
      <c r="D215" s="59"/>
      <c r="E215" s="60">
        <f t="shared" si="4"/>
        <v>0</v>
      </c>
    </row>
    <row r="216" spans="1:16384" s="45" customFormat="1" ht="21.75" hidden="1" customHeight="1">
      <c r="A216" s="8" t="s">
        <v>135</v>
      </c>
      <c r="B216" s="44" t="s">
        <v>325</v>
      </c>
      <c r="C216" s="132"/>
      <c r="D216" s="59"/>
      <c r="E216" s="60">
        <f t="shared" si="4"/>
        <v>0</v>
      </c>
    </row>
    <row r="217" spans="1:16384" s="45" customFormat="1" ht="23.25" hidden="1">
      <c r="A217" s="11" t="s">
        <v>136</v>
      </c>
      <c r="B217" s="44" t="s">
        <v>329</v>
      </c>
      <c r="C217" s="132"/>
      <c r="D217" s="59"/>
      <c r="E217" s="60">
        <f t="shared" si="4"/>
        <v>0</v>
      </c>
    </row>
    <row r="218" spans="1:16384" s="45" customFormat="1" ht="20.25" hidden="1" customHeight="1">
      <c r="A218" s="4" t="s">
        <v>202</v>
      </c>
      <c r="B218" s="44" t="s">
        <v>332</v>
      </c>
      <c r="C218" s="132"/>
      <c r="D218" s="59"/>
      <c r="E218" s="60">
        <f t="shared" si="4"/>
        <v>0</v>
      </c>
    </row>
    <row r="219" spans="1:16384" s="45" customFormat="1" ht="21.75" hidden="1" customHeight="1">
      <c r="A219" s="6" t="s">
        <v>302</v>
      </c>
      <c r="B219" s="44" t="s">
        <v>325</v>
      </c>
      <c r="C219" s="132"/>
      <c r="D219" s="59"/>
      <c r="E219" s="60">
        <f t="shared" si="4"/>
        <v>0</v>
      </c>
    </row>
    <row r="220" spans="1:16384" s="45" customFormat="1" ht="20.25" hidden="1" customHeight="1">
      <c r="A220" s="6" t="s">
        <v>303</v>
      </c>
      <c r="B220" s="44" t="s">
        <v>334</v>
      </c>
      <c r="C220" s="132"/>
      <c r="D220" s="59"/>
      <c r="E220" s="60">
        <f t="shared" si="4"/>
        <v>0</v>
      </c>
    </row>
    <row r="221" spans="1:16384" s="45" customFormat="1" ht="21.75" hidden="1" customHeight="1">
      <c r="A221" s="21" t="s">
        <v>88</v>
      </c>
      <c r="B221" s="44" t="s">
        <v>325</v>
      </c>
      <c r="C221" s="132"/>
      <c r="D221" s="59"/>
      <c r="E221" s="60">
        <f t="shared" si="4"/>
        <v>0</v>
      </c>
    </row>
    <row r="222" spans="1:16384" s="45" customFormat="1" ht="20.25" hidden="1" customHeight="1">
      <c r="A222" s="8" t="s">
        <v>58</v>
      </c>
      <c r="B222" s="44" t="s">
        <v>325</v>
      </c>
      <c r="C222" s="132"/>
      <c r="D222" s="59"/>
      <c r="E222" s="60">
        <f t="shared" si="4"/>
        <v>0</v>
      </c>
    </row>
    <row r="223" spans="1:16384" s="45" customFormat="1" ht="21.75" hidden="1" customHeight="1">
      <c r="A223" s="8" t="s">
        <v>59</v>
      </c>
      <c r="B223" s="44" t="s">
        <v>328</v>
      </c>
      <c r="C223" s="132"/>
      <c r="D223" s="59"/>
      <c r="E223" s="60">
        <f t="shared" si="4"/>
        <v>0</v>
      </c>
    </row>
    <row r="224" spans="1:16384" s="45" customFormat="1" ht="21.75" hidden="1" customHeight="1">
      <c r="A224" s="8" t="s">
        <v>89</v>
      </c>
      <c r="B224" s="44" t="s">
        <v>325</v>
      </c>
      <c r="C224" s="132"/>
      <c r="D224" s="59"/>
      <c r="E224" s="60">
        <f t="shared" si="4"/>
        <v>0</v>
      </c>
    </row>
    <row r="225" spans="1:16384" s="45" customFormat="1" ht="20.25" hidden="1" customHeight="1">
      <c r="A225" s="8" t="s">
        <v>90</v>
      </c>
      <c r="B225" s="44" t="s">
        <v>329</v>
      </c>
      <c r="C225" s="132"/>
      <c r="D225" s="59"/>
      <c r="E225" s="60">
        <f t="shared" si="4"/>
        <v>0</v>
      </c>
    </row>
    <row r="226" spans="1:16384" s="45" customFormat="1" ht="21.75" hidden="1" customHeight="1">
      <c r="A226" s="8" t="s">
        <v>137</v>
      </c>
      <c r="B226" s="44" t="s">
        <v>325</v>
      </c>
      <c r="C226" s="133"/>
      <c r="D226" s="59"/>
      <c r="E226" s="60">
        <f t="shared" si="4"/>
        <v>0</v>
      </c>
    </row>
    <row r="227" spans="1:16384" s="45" customFormat="1" ht="20.25" hidden="1" customHeight="1">
      <c r="A227" s="8" t="s">
        <v>138</v>
      </c>
      <c r="B227" s="44" t="s">
        <v>329</v>
      </c>
      <c r="C227" s="133"/>
      <c r="D227" s="59"/>
      <c r="E227" s="60">
        <f t="shared" si="4"/>
        <v>0</v>
      </c>
    </row>
    <row r="228" spans="1:16384" s="45" customFormat="1" ht="20.25" hidden="1" customHeight="1">
      <c r="A228" s="8" t="s">
        <v>220</v>
      </c>
      <c r="B228" s="44" t="s">
        <v>325</v>
      </c>
      <c r="C228" s="132"/>
      <c r="D228" s="59"/>
      <c r="E228" s="60">
        <f t="shared" si="4"/>
        <v>0</v>
      </c>
    </row>
    <row r="229" spans="1:16384" s="45" customFormat="1" ht="21.75" hidden="1" customHeight="1">
      <c r="A229" s="6" t="s">
        <v>21</v>
      </c>
      <c r="B229" s="44" t="s">
        <v>330</v>
      </c>
      <c r="C229" s="132"/>
      <c r="D229" s="59"/>
      <c r="E229" s="60">
        <f t="shared" si="4"/>
        <v>0</v>
      </c>
    </row>
    <row r="230" spans="1:16384" s="45" customFormat="1" ht="22.7" customHeight="1">
      <c r="A230" s="148" t="s">
        <v>22</v>
      </c>
      <c r="B230" s="44" t="s">
        <v>325</v>
      </c>
      <c r="C230" s="177">
        <v>240</v>
      </c>
      <c r="D230" s="143">
        <f>IFERROR(VLOOKUP(A230,'23.12'!A230:C522,3,),)</f>
        <v>29000</v>
      </c>
      <c r="E230" s="144">
        <f t="shared" si="4"/>
        <v>6960000</v>
      </c>
      <c r="I230" s="145"/>
      <c r="K230" s="145"/>
      <c r="L230" s="145"/>
      <c r="M230" s="145"/>
      <c r="N230" s="145"/>
      <c r="Q230" s="145"/>
      <c r="S230" s="145"/>
      <c r="T230" s="145"/>
      <c r="U230" s="145"/>
      <c r="V230" s="145"/>
      <c r="W230" s="145"/>
      <c r="X230" s="145"/>
      <c r="Y230" s="145"/>
      <c r="Z230" s="145"/>
      <c r="AA230" s="145"/>
      <c r="AB230" s="145"/>
      <c r="AC230" s="145"/>
      <c r="AD230" s="145"/>
      <c r="AE230" s="145"/>
      <c r="AH230" s="145"/>
      <c r="AK230" s="145"/>
      <c r="AN230" s="145"/>
      <c r="AQ230" s="145"/>
      <c r="AT230" s="145"/>
      <c r="BF230" s="145"/>
      <c r="BI230" s="145"/>
      <c r="BL230" s="145"/>
      <c r="BO230" s="145"/>
      <c r="BX230" s="145"/>
      <c r="CD230" s="145"/>
      <c r="CG230" s="145"/>
      <c r="CJ230" s="145"/>
      <c r="CM230" s="145"/>
      <c r="CS230" s="145"/>
      <c r="CV230" s="145"/>
      <c r="DB230" s="145"/>
      <c r="DD230" s="145"/>
      <c r="DE230" s="145"/>
      <c r="DG230" s="145"/>
      <c r="DJ230" s="145"/>
      <c r="DM230" s="145"/>
      <c r="DP230" s="145"/>
      <c r="DX230" s="145"/>
      <c r="EC230" s="145"/>
      <c r="EL230" s="145"/>
      <c r="EO230" s="145"/>
      <c r="EW230" s="145"/>
      <c r="FS230" s="145"/>
      <c r="FT230" s="145"/>
      <c r="FU230" s="145"/>
      <c r="FV230" s="145"/>
      <c r="FW230" s="145"/>
      <c r="FX230" s="145"/>
      <c r="GP230" s="145"/>
      <c r="GQ230" s="145"/>
      <c r="GT230" s="145"/>
      <c r="GW230" s="145"/>
      <c r="GY230" s="145"/>
      <c r="HA230" s="145"/>
      <c r="HD230" s="145"/>
      <c r="HG230" s="145"/>
      <c r="HJ230" s="145"/>
      <c r="HM230" s="145"/>
      <c r="HP230" s="145"/>
      <c r="HS230" s="145"/>
      <c r="HV230" s="145"/>
      <c r="HY230" s="145"/>
      <c r="IA230" s="145"/>
      <c r="IN230" s="145"/>
      <c r="IO230" s="145"/>
      <c r="IP230" s="145"/>
      <c r="IQ230" s="145"/>
      <c r="IR230" s="145"/>
      <c r="IS230" s="145"/>
      <c r="IT230" s="145"/>
      <c r="IU230" s="145"/>
      <c r="IV230" s="145"/>
      <c r="IW230" s="145"/>
      <c r="IX230" s="145"/>
      <c r="IY230" s="145"/>
      <c r="IZ230" s="145"/>
      <c r="JA230" s="145"/>
      <c r="JE230" s="145"/>
      <c r="JG230" s="145"/>
      <c r="JH230" s="145"/>
      <c r="JI230" s="145"/>
      <c r="JJ230" s="145"/>
      <c r="JM230" s="145"/>
      <c r="JO230" s="145"/>
      <c r="JP230" s="145"/>
      <c r="JQ230" s="145"/>
      <c r="JR230" s="145"/>
      <c r="JS230" s="145"/>
      <c r="JT230" s="145"/>
      <c r="JU230" s="145"/>
      <c r="JV230" s="145"/>
      <c r="JW230" s="145"/>
      <c r="JX230" s="145"/>
      <c r="JY230" s="145"/>
      <c r="JZ230" s="145"/>
      <c r="KA230" s="145"/>
      <c r="KD230" s="145"/>
      <c r="KG230" s="145"/>
      <c r="KJ230" s="145"/>
      <c r="KM230" s="145"/>
      <c r="KP230" s="145"/>
      <c r="LB230" s="145"/>
      <c r="LE230" s="145"/>
      <c r="LH230" s="145"/>
      <c r="LK230" s="145"/>
      <c r="LT230" s="145"/>
      <c r="LZ230" s="145"/>
      <c r="MC230" s="145"/>
      <c r="MF230" s="145"/>
      <c r="MI230" s="145"/>
      <c r="MO230" s="145"/>
      <c r="MR230" s="145"/>
      <c r="MX230" s="145"/>
      <c r="MZ230" s="145"/>
      <c r="NA230" s="145"/>
      <c r="NC230" s="145"/>
      <c r="NF230" s="145"/>
      <c r="NI230" s="145"/>
      <c r="NL230" s="145"/>
      <c r="NT230" s="145"/>
      <c r="NY230" s="145"/>
      <c r="OH230" s="145"/>
      <c r="OK230" s="145"/>
      <c r="OS230" s="145"/>
      <c r="PO230" s="145"/>
      <c r="PP230" s="145"/>
      <c r="PQ230" s="145"/>
      <c r="PR230" s="145"/>
      <c r="PS230" s="145"/>
      <c r="PT230" s="145"/>
      <c r="QL230" s="145"/>
      <c r="QM230" s="145"/>
      <c r="QP230" s="145"/>
      <c r="QS230" s="145"/>
      <c r="QU230" s="145"/>
      <c r="QW230" s="145"/>
      <c r="QZ230" s="145"/>
      <c r="RC230" s="145"/>
      <c r="RF230" s="145"/>
      <c r="RI230" s="145"/>
      <c r="RL230" s="145"/>
      <c r="RO230" s="145"/>
      <c r="RR230" s="145"/>
      <c r="RU230" s="145"/>
      <c r="RW230" s="145"/>
      <c r="SJ230" s="145"/>
      <c r="SK230" s="145"/>
      <c r="SL230" s="145"/>
      <c r="SM230" s="145"/>
      <c r="SN230" s="145"/>
      <c r="SO230" s="145"/>
      <c r="SP230" s="145"/>
      <c r="SQ230" s="145"/>
      <c r="SR230" s="145"/>
      <c r="SS230" s="145"/>
      <c r="ST230" s="145"/>
      <c r="SU230" s="145"/>
      <c r="SV230" s="145"/>
      <c r="SW230" s="145"/>
      <c r="TA230" s="145"/>
      <c r="TC230" s="145"/>
      <c r="TD230" s="145"/>
      <c r="TE230" s="145"/>
      <c r="TF230" s="145"/>
      <c r="TI230" s="145"/>
      <c r="TK230" s="145"/>
      <c r="TL230" s="145"/>
      <c r="TM230" s="145"/>
      <c r="TN230" s="145"/>
      <c r="TO230" s="145"/>
      <c r="TP230" s="145"/>
      <c r="TQ230" s="145"/>
      <c r="TR230" s="145"/>
      <c r="TS230" s="145"/>
      <c r="TT230" s="145"/>
      <c r="TU230" s="145"/>
      <c r="TV230" s="145"/>
      <c r="TW230" s="145"/>
      <c r="TZ230" s="145"/>
      <c r="UC230" s="145"/>
      <c r="UF230" s="145"/>
      <c r="UI230" s="145"/>
      <c r="UL230" s="145"/>
      <c r="UX230" s="145"/>
      <c r="VA230" s="145"/>
      <c r="VD230" s="145"/>
      <c r="VG230" s="145"/>
      <c r="VP230" s="145"/>
      <c r="VV230" s="145"/>
      <c r="VY230" s="145"/>
      <c r="WB230" s="145"/>
      <c r="WE230" s="145"/>
      <c r="WK230" s="145"/>
      <c r="WN230" s="145"/>
      <c r="WT230" s="145"/>
      <c r="WV230" s="145"/>
      <c r="WW230" s="145"/>
      <c r="WY230" s="145"/>
      <c r="XB230" s="145"/>
      <c r="XE230" s="145"/>
      <c r="XH230" s="145"/>
      <c r="XP230" s="145"/>
      <c r="XU230" s="145"/>
      <c r="YD230" s="145"/>
      <c r="YG230" s="145"/>
      <c r="YO230" s="145"/>
      <c r="ZK230" s="145"/>
      <c r="ZL230" s="145"/>
      <c r="ZM230" s="145"/>
      <c r="ZN230" s="145"/>
      <c r="ZO230" s="145"/>
      <c r="ZP230" s="145"/>
      <c r="AAH230" s="145"/>
      <c r="AAI230" s="145"/>
      <c r="AAL230" s="145"/>
      <c r="AAO230" s="145"/>
      <c r="AAQ230" s="145"/>
      <c r="AAS230" s="145"/>
      <c r="AAV230" s="145"/>
      <c r="AAY230" s="145"/>
      <c r="ABB230" s="145"/>
      <c r="ABE230" s="145"/>
      <c r="ABH230" s="145"/>
      <c r="ABK230" s="145"/>
      <c r="ABN230" s="145"/>
      <c r="ABQ230" s="145"/>
      <c r="ABS230" s="145"/>
      <c r="ACF230" s="145"/>
      <c r="ACG230" s="145"/>
      <c r="ACH230" s="145"/>
      <c r="ACI230" s="145"/>
      <c r="ACJ230" s="145"/>
      <c r="ACK230" s="145"/>
      <c r="ACL230" s="145"/>
      <c r="ACM230" s="145"/>
      <c r="ACN230" s="145"/>
      <c r="ACO230" s="145"/>
      <c r="ACP230" s="145"/>
      <c r="ACQ230" s="145"/>
      <c r="ACR230" s="145"/>
      <c r="ACS230" s="145"/>
      <c r="ACW230" s="145"/>
      <c r="ACY230" s="145"/>
      <c r="ACZ230" s="145"/>
      <c r="ADA230" s="145"/>
      <c r="ADB230" s="145"/>
      <c r="ADE230" s="145"/>
      <c r="ADG230" s="145"/>
      <c r="ADH230" s="145"/>
      <c r="ADI230" s="145"/>
      <c r="ADJ230" s="145"/>
      <c r="ADK230" s="145"/>
      <c r="ADL230" s="145"/>
      <c r="ADM230" s="145"/>
      <c r="ADN230" s="145"/>
      <c r="ADO230" s="145"/>
      <c r="ADP230" s="145"/>
      <c r="ADQ230" s="145"/>
      <c r="ADR230" s="145"/>
      <c r="ADS230" s="145"/>
      <c r="ADV230" s="145"/>
      <c r="ADY230" s="145"/>
      <c r="AEB230" s="145"/>
      <c r="AEE230" s="145"/>
      <c r="AEH230" s="145"/>
      <c r="AET230" s="145"/>
      <c r="AEW230" s="145"/>
      <c r="AEZ230" s="145"/>
      <c r="AFC230" s="145"/>
      <c r="AFL230" s="145"/>
      <c r="AFR230" s="145"/>
      <c r="AFU230" s="145"/>
      <c r="AFX230" s="145"/>
      <c r="AGA230" s="145"/>
      <c r="AGG230" s="145"/>
      <c r="AGJ230" s="145"/>
      <c r="AGP230" s="145"/>
      <c r="AGR230" s="145"/>
      <c r="AGS230" s="145"/>
      <c r="AGU230" s="145"/>
      <c r="AGX230" s="145"/>
      <c r="AHA230" s="145"/>
      <c r="AHD230" s="145"/>
      <c r="AHL230" s="145"/>
      <c r="AHQ230" s="145"/>
      <c r="AHZ230" s="145"/>
      <c r="AIC230" s="145"/>
      <c r="AIK230" s="145"/>
      <c r="AJG230" s="145"/>
      <c r="AJH230" s="145"/>
      <c r="AJI230" s="145"/>
      <c r="AJJ230" s="145"/>
      <c r="AJK230" s="145"/>
      <c r="AJL230" s="145"/>
      <c r="AKD230" s="145"/>
      <c r="AKE230" s="145"/>
      <c r="AKH230" s="145"/>
      <c r="AKK230" s="145"/>
      <c r="AKM230" s="145"/>
      <c r="AKO230" s="145"/>
      <c r="AKR230" s="145"/>
      <c r="AKU230" s="145"/>
      <c r="AKX230" s="145"/>
      <c r="ALA230" s="145"/>
      <c r="ALD230" s="145"/>
      <c r="ALG230" s="145"/>
      <c r="ALJ230" s="145"/>
      <c r="ALM230" s="145"/>
      <c r="ALO230" s="145"/>
      <c r="AMB230" s="145"/>
      <c r="AMC230" s="145"/>
      <c r="AMD230" s="145"/>
      <c r="AME230" s="145"/>
      <c r="AMF230" s="145"/>
      <c r="AMG230" s="145"/>
      <c r="AMH230" s="145"/>
      <c r="AMI230" s="145"/>
      <c r="AMJ230" s="145"/>
      <c r="AMK230" s="145"/>
      <c r="AML230" s="145"/>
      <c r="AMM230" s="145"/>
      <c r="AMN230" s="145"/>
      <c r="AMO230" s="145"/>
      <c r="AMS230" s="145"/>
      <c r="AMU230" s="145"/>
      <c r="AMV230" s="145"/>
      <c r="AMW230" s="145"/>
      <c r="AMX230" s="145"/>
      <c r="ANA230" s="145"/>
      <c r="ANC230" s="145"/>
      <c r="AND230" s="145"/>
      <c r="ANE230" s="145"/>
      <c r="ANF230" s="145"/>
      <c r="ANG230" s="145"/>
      <c r="ANH230" s="145"/>
      <c r="ANI230" s="145"/>
      <c r="ANJ230" s="145"/>
      <c r="ANK230" s="145"/>
      <c r="ANL230" s="145"/>
      <c r="ANM230" s="145"/>
      <c r="ANN230" s="145"/>
      <c r="ANO230" s="145"/>
      <c r="ANR230" s="145"/>
      <c r="ANU230" s="145"/>
      <c r="ANX230" s="145"/>
      <c r="AOA230" s="145"/>
      <c r="AOD230" s="145"/>
      <c r="AOP230" s="145"/>
      <c r="AOS230" s="145"/>
      <c r="AOV230" s="145"/>
      <c r="AOY230" s="145"/>
      <c r="APH230" s="145"/>
      <c r="APN230" s="145"/>
      <c r="APQ230" s="145"/>
      <c r="APT230" s="145"/>
      <c r="APW230" s="145"/>
      <c r="AQC230" s="145"/>
      <c r="AQF230" s="145"/>
      <c r="AQL230" s="145"/>
      <c r="AQN230" s="145"/>
      <c r="AQO230" s="145"/>
      <c r="AQQ230" s="145"/>
      <c r="AQT230" s="145"/>
      <c r="AQW230" s="145"/>
      <c r="AQZ230" s="145"/>
      <c r="ARH230" s="145"/>
      <c r="ARM230" s="145"/>
      <c r="ARV230" s="145"/>
      <c r="ARY230" s="145"/>
      <c r="ASG230" s="145"/>
      <c r="ATC230" s="145"/>
      <c r="ATD230" s="145"/>
      <c r="ATE230" s="145"/>
      <c r="ATF230" s="145"/>
      <c r="ATG230" s="145"/>
      <c r="ATH230" s="145"/>
      <c r="ATZ230" s="145"/>
      <c r="AUA230" s="145"/>
      <c r="AUD230" s="145"/>
      <c r="AUG230" s="145"/>
      <c r="AUI230" s="145"/>
      <c r="AUK230" s="145"/>
      <c r="AUN230" s="145"/>
      <c r="AUQ230" s="145"/>
      <c r="AUT230" s="145"/>
      <c r="AUW230" s="145"/>
      <c r="AUZ230" s="145"/>
      <c r="AVC230" s="145"/>
      <c r="AVF230" s="145"/>
      <c r="AVI230" s="145"/>
      <c r="AVK230" s="145"/>
      <c r="AVX230" s="145"/>
      <c r="AVY230" s="145"/>
      <c r="AVZ230" s="145"/>
      <c r="AWA230" s="145"/>
      <c r="AWB230" s="145"/>
      <c r="AWC230" s="145"/>
      <c r="AWD230" s="145"/>
      <c r="AWE230" s="145"/>
      <c r="AWF230" s="145"/>
      <c r="AWG230" s="145"/>
      <c r="AWH230" s="145"/>
      <c r="AWI230" s="145"/>
      <c r="AWJ230" s="145"/>
      <c r="AWK230" s="145"/>
      <c r="AWO230" s="145"/>
      <c r="AWQ230" s="145"/>
      <c r="AWR230" s="145"/>
      <c r="AWS230" s="145"/>
      <c r="AWT230" s="145"/>
      <c r="AWW230" s="145"/>
      <c r="AWY230" s="145"/>
      <c r="AWZ230" s="145"/>
      <c r="AXA230" s="145"/>
      <c r="AXB230" s="145"/>
      <c r="AXC230" s="145"/>
      <c r="AXD230" s="145"/>
      <c r="AXE230" s="145"/>
      <c r="AXF230" s="145"/>
      <c r="AXG230" s="145"/>
      <c r="AXH230" s="145"/>
      <c r="AXI230" s="145"/>
      <c r="AXJ230" s="145"/>
      <c r="AXK230" s="145"/>
      <c r="AXN230" s="145"/>
      <c r="AXQ230" s="145"/>
      <c r="AXT230" s="145"/>
      <c r="AXW230" s="145"/>
      <c r="AXZ230" s="145"/>
      <c r="AYL230" s="145"/>
      <c r="AYO230" s="145"/>
      <c r="AYR230" s="145"/>
      <c r="AYU230" s="145"/>
      <c r="AZD230" s="145"/>
      <c r="AZJ230" s="145"/>
      <c r="AZM230" s="145"/>
      <c r="AZP230" s="145"/>
      <c r="AZS230" s="145"/>
      <c r="AZY230" s="145"/>
      <c r="BAB230" s="145"/>
      <c r="BAH230" s="145"/>
      <c r="BAJ230" s="145"/>
      <c r="BAK230" s="145"/>
      <c r="BAM230" s="145"/>
      <c r="BAP230" s="145"/>
      <c r="BAS230" s="145"/>
      <c r="BAV230" s="145"/>
      <c r="BBD230" s="145"/>
      <c r="BBI230" s="145"/>
      <c r="BBR230" s="145"/>
      <c r="BBU230" s="145"/>
      <c r="BCC230" s="145"/>
      <c r="BCY230" s="145"/>
      <c r="BCZ230" s="145"/>
      <c r="BDA230" s="145"/>
      <c r="BDB230" s="145"/>
      <c r="BDC230" s="145"/>
      <c r="BDD230" s="145"/>
      <c r="BDV230" s="145"/>
      <c r="BDW230" s="145"/>
      <c r="BDZ230" s="145"/>
      <c r="BEC230" s="145"/>
      <c r="BEE230" s="145"/>
      <c r="BEG230" s="145"/>
      <c r="BEJ230" s="145"/>
      <c r="BEM230" s="145"/>
      <c r="BEP230" s="145"/>
      <c r="BES230" s="145"/>
      <c r="BEV230" s="145"/>
      <c r="BEY230" s="145"/>
      <c r="BFB230" s="145"/>
      <c r="BFE230" s="145"/>
      <c r="BFG230" s="145"/>
      <c r="BFT230" s="145"/>
      <c r="BFU230" s="145"/>
      <c r="BFV230" s="145"/>
      <c r="BFW230" s="145"/>
      <c r="BFX230" s="145"/>
      <c r="BFY230" s="145"/>
      <c r="BFZ230" s="145"/>
      <c r="BGA230" s="145"/>
      <c r="BGB230" s="145"/>
      <c r="BGC230" s="145"/>
      <c r="BGD230" s="145"/>
      <c r="BGE230" s="145"/>
      <c r="BGF230" s="145"/>
      <c r="BGG230" s="145"/>
      <c r="BGK230" s="145"/>
      <c r="BGM230" s="145"/>
      <c r="BGN230" s="145"/>
      <c r="BGO230" s="145"/>
      <c r="BGP230" s="145"/>
      <c r="BGS230" s="145"/>
      <c r="BGU230" s="145"/>
      <c r="BGV230" s="145"/>
      <c r="BGW230" s="145"/>
      <c r="BGX230" s="145"/>
      <c r="BGY230" s="145"/>
      <c r="BGZ230" s="145"/>
      <c r="BHA230" s="145"/>
      <c r="BHB230" s="145"/>
      <c r="BHC230" s="145"/>
      <c r="BHD230" s="145"/>
      <c r="BHE230" s="145"/>
      <c r="BHF230" s="145"/>
      <c r="BHG230" s="145"/>
      <c r="BHJ230" s="145"/>
      <c r="BHM230" s="145"/>
      <c r="BHP230" s="145"/>
      <c r="BHS230" s="145"/>
      <c r="BHV230" s="145"/>
      <c r="BIH230" s="145"/>
      <c r="BIK230" s="145"/>
      <c r="BIN230" s="145"/>
      <c r="BIQ230" s="145"/>
      <c r="BIZ230" s="145"/>
      <c r="BJF230" s="145"/>
      <c r="BJI230" s="145"/>
      <c r="BJL230" s="145"/>
      <c r="BJO230" s="145"/>
      <c r="BJU230" s="145"/>
      <c r="BJX230" s="145"/>
      <c r="BKD230" s="145"/>
      <c r="BKF230" s="145"/>
      <c r="BKG230" s="145"/>
      <c r="BKI230" s="145"/>
      <c r="BKL230" s="145"/>
      <c r="BKO230" s="145"/>
      <c r="BKR230" s="145"/>
      <c r="BKZ230" s="145"/>
      <c r="BLE230" s="145"/>
      <c r="BLN230" s="145"/>
      <c r="BLQ230" s="145"/>
      <c r="BLY230" s="145"/>
      <c r="BMU230" s="145"/>
      <c r="BMV230" s="145"/>
      <c r="BMW230" s="145"/>
      <c r="BMX230" s="145"/>
      <c r="BMY230" s="145"/>
      <c r="BMZ230" s="145"/>
      <c r="BNR230" s="145"/>
      <c r="BNS230" s="145"/>
      <c r="BNV230" s="145"/>
      <c r="BNY230" s="145"/>
      <c r="BOA230" s="145"/>
      <c r="BOC230" s="145"/>
      <c r="BOF230" s="145"/>
      <c r="BOI230" s="145"/>
      <c r="BOL230" s="145"/>
      <c r="BOO230" s="145"/>
      <c r="BOR230" s="145"/>
      <c r="BOU230" s="145"/>
      <c r="BOX230" s="145"/>
      <c r="BPA230" s="145"/>
      <c r="BPC230" s="145"/>
      <c r="BPP230" s="145"/>
      <c r="BPQ230" s="145"/>
      <c r="BPR230" s="145"/>
      <c r="BPS230" s="145"/>
      <c r="BPT230" s="145"/>
      <c r="BPU230" s="145"/>
      <c r="BPV230" s="145"/>
      <c r="BPW230" s="145"/>
      <c r="BPX230" s="145"/>
      <c r="BPY230" s="145"/>
      <c r="BPZ230" s="145"/>
      <c r="BQA230" s="145"/>
      <c r="BQB230" s="145"/>
      <c r="BQC230" s="145"/>
      <c r="BQG230" s="145"/>
      <c r="BQI230" s="145"/>
      <c r="BQJ230" s="145"/>
      <c r="BQK230" s="145"/>
      <c r="BQL230" s="145"/>
      <c r="BQO230" s="145"/>
      <c r="BQQ230" s="145"/>
      <c r="BQR230" s="145"/>
      <c r="BQS230" s="145"/>
      <c r="BQT230" s="145"/>
      <c r="BQU230" s="145"/>
      <c r="BQV230" s="145"/>
      <c r="BQW230" s="145"/>
      <c r="BQX230" s="145"/>
      <c r="BQY230" s="145"/>
      <c r="BQZ230" s="145"/>
      <c r="BRA230" s="145"/>
      <c r="BRB230" s="145"/>
      <c r="BRC230" s="145"/>
      <c r="BRF230" s="145"/>
      <c r="BRI230" s="145"/>
      <c r="BRL230" s="145"/>
      <c r="BRO230" s="145"/>
      <c r="BRR230" s="145"/>
      <c r="BSD230" s="145"/>
      <c r="BSG230" s="145"/>
      <c r="BSJ230" s="145"/>
      <c r="BSM230" s="145"/>
      <c r="BSV230" s="145"/>
      <c r="BTB230" s="145"/>
      <c r="BTE230" s="145"/>
      <c r="BTH230" s="145"/>
      <c r="BTK230" s="145"/>
      <c r="BTQ230" s="145"/>
      <c r="BTT230" s="145"/>
      <c r="BTZ230" s="145"/>
      <c r="BUB230" s="145"/>
      <c r="BUC230" s="145"/>
      <c r="BUE230" s="145"/>
      <c r="BUH230" s="145"/>
      <c r="BUK230" s="145"/>
      <c r="BUN230" s="145"/>
      <c r="BUV230" s="145"/>
      <c r="BVA230" s="145"/>
      <c r="BVJ230" s="145"/>
      <c r="BVM230" s="145"/>
      <c r="BVU230" s="145"/>
      <c r="BWQ230" s="145"/>
      <c r="BWR230" s="145"/>
      <c r="BWS230" s="145"/>
      <c r="BWT230" s="145"/>
      <c r="BWU230" s="145"/>
      <c r="BWV230" s="145"/>
      <c r="BXN230" s="145"/>
      <c r="BXO230" s="145"/>
      <c r="BXR230" s="145"/>
      <c r="BXU230" s="145"/>
      <c r="BXW230" s="145"/>
      <c r="BXY230" s="145"/>
      <c r="BYB230" s="145"/>
      <c r="BYE230" s="145"/>
      <c r="BYH230" s="145"/>
      <c r="BYK230" s="145"/>
      <c r="BYN230" s="145"/>
      <c r="BYQ230" s="145"/>
      <c r="BYT230" s="145"/>
      <c r="BYW230" s="145"/>
      <c r="BYY230" s="145"/>
      <c r="BZL230" s="145"/>
      <c r="BZM230" s="145"/>
      <c r="BZN230" s="145"/>
      <c r="BZO230" s="145"/>
      <c r="BZP230" s="145"/>
      <c r="BZQ230" s="145"/>
      <c r="BZR230" s="145"/>
      <c r="BZS230" s="145"/>
      <c r="BZT230" s="145"/>
      <c r="BZU230" s="145"/>
      <c r="BZV230" s="145"/>
      <c r="BZW230" s="145"/>
      <c r="BZX230" s="145"/>
      <c r="BZY230" s="145"/>
      <c r="CAC230" s="145"/>
      <c r="CAE230" s="145"/>
      <c r="CAF230" s="145"/>
      <c r="CAG230" s="145"/>
      <c r="CAH230" s="145"/>
      <c r="CAK230" s="145"/>
      <c r="CAM230" s="145"/>
      <c r="CAN230" s="145"/>
      <c r="CAO230" s="145"/>
      <c r="CAP230" s="145"/>
      <c r="CAQ230" s="145"/>
      <c r="CAR230" s="145"/>
      <c r="CAS230" s="145"/>
      <c r="CAT230" s="145"/>
      <c r="CAU230" s="145"/>
      <c r="CAV230" s="145"/>
      <c r="CAW230" s="145"/>
      <c r="CAX230" s="145"/>
      <c r="CAY230" s="145"/>
      <c r="CBB230" s="145"/>
      <c r="CBE230" s="145"/>
      <c r="CBH230" s="145"/>
      <c r="CBK230" s="145"/>
      <c r="CBN230" s="145"/>
      <c r="CBZ230" s="145"/>
      <c r="CCC230" s="145"/>
      <c r="CCF230" s="145"/>
      <c r="CCI230" s="145"/>
      <c r="CCR230" s="145"/>
      <c r="CCX230" s="145"/>
      <c r="CDA230" s="145"/>
      <c r="CDD230" s="145"/>
      <c r="CDG230" s="145"/>
      <c r="CDM230" s="145"/>
      <c r="CDP230" s="145"/>
      <c r="CDV230" s="145"/>
      <c r="CDX230" s="145"/>
      <c r="CDY230" s="145"/>
      <c r="CEA230" s="145"/>
      <c r="CED230" s="145"/>
      <c r="CEG230" s="145"/>
      <c r="CEJ230" s="145"/>
      <c r="CER230" s="145"/>
      <c r="CEW230" s="145"/>
      <c r="CFF230" s="145"/>
      <c r="CFI230" s="145"/>
      <c r="CFQ230" s="145"/>
      <c r="CGM230" s="145"/>
      <c r="CGN230" s="145"/>
      <c r="CGO230" s="145"/>
      <c r="CGP230" s="145"/>
      <c r="CGQ230" s="145"/>
      <c r="CGR230" s="145"/>
      <c r="CHJ230" s="145"/>
      <c r="CHK230" s="145"/>
      <c r="CHN230" s="145"/>
      <c r="CHQ230" s="145"/>
      <c r="CHS230" s="145"/>
      <c r="CHU230" s="145"/>
      <c r="CHX230" s="145"/>
      <c r="CIA230" s="145"/>
      <c r="CID230" s="145"/>
      <c r="CIG230" s="145"/>
      <c r="CIJ230" s="145"/>
      <c r="CIM230" s="145"/>
      <c r="CIP230" s="145"/>
      <c r="CIS230" s="145"/>
      <c r="CIU230" s="145"/>
      <c r="CJH230" s="145"/>
      <c r="CJI230" s="145"/>
      <c r="CJJ230" s="145"/>
      <c r="CJK230" s="145"/>
      <c r="CJL230" s="145"/>
      <c r="CJM230" s="145"/>
      <c r="CJN230" s="145"/>
      <c r="CJO230" s="145"/>
      <c r="CJP230" s="145"/>
      <c r="CJQ230" s="145"/>
      <c r="CJR230" s="145"/>
      <c r="CJS230" s="145"/>
      <c r="CJT230" s="145"/>
      <c r="CJU230" s="145"/>
      <c r="CJY230" s="145"/>
      <c r="CKA230" s="145"/>
      <c r="CKB230" s="145"/>
      <c r="CKC230" s="145"/>
      <c r="CKD230" s="145"/>
      <c r="CKG230" s="145"/>
      <c r="CKI230" s="145"/>
      <c r="CKJ230" s="145"/>
      <c r="CKK230" s="145"/>
      <c r="CKL230" s="145"/>
      <c r="CKM230" s="145"/>
      <c r="CKN230" s="145"/>
      <c r="CKO230" s="145"/>
      <c r="CKP230" s="145"/>
      <c r="CKQ230" s="145"/>
      <c r="CKR230" s="145"/>
      <c r="CKS230" s="145"/>
      <c r="CKT230" s="145"/>
      <c r="CKU230" s="145"/>
      <c r="CKX230" s="145"/>
      <c r="CLA230" s="145"/>
      <c r="CLD230" s="145"/>
      <c r="CLG230" s="145"/>
      <c r="CLJ230" s="145"/>
      <c r="CLV230" s="145"/>
      <c r="CLY230" s="145"/>
      <c r="CMB230" s="145"/>
      <c r="CME230" s="145"/>
      <c r="CMN230" s="145"/>
      <c r="CMT230" s="145"/>
      <c r="CMW230" s="145"/>
      <c r="CMZ230" s="145"/>
      <c r="CNC230" s="145"/>
      <c r="CNI230" s="145"/>
      <c r="CNL230" s="145"/>
      <c r="CNR230" s="145"/>
      <c r="CNT230" s="145"/>
      <c r="CNU230" s="145"/>
      <c r="CNW230" s="145"/>
      <c r="CNZ230" s="145"/>
      <c r="COC230" s="145"/>
      <c r="COF230" s="145"/>
      <c r="CON230" s="145"/>
      <c r="COS230" s="145"/>
      <c r="CPB230" s="145"/>
      <c r="CPE230" s="145"/>
      <c r="CPM230" s="145"/>
      <c r="CQI230" s="145"/>
      <c r="CQJ230" s="145"/>
      <c r="CQK230" s="145"/>
      <c r="CQL230" s="145"/>
      <c r="CQM230" s="145"/>
      <c r="CQN230" s="145"/>
      <c r="CRF230" s="145"/>
      <c r="CRG230" s="145"/>
      <c r="CRJ230" s="145"/>
      <c r="CRM230" s="145"/>
      <c r="CRO230" s="145"/>
      <c r="CRQ230" s="145"/>
      <c r="CRT230" s="145"/>
      <c r="CRW230" s="145"/>
      <c r="CRZ230" s="145"/>
      <c r="CSC230" s="145"/>
      <c r="CSF230" s="145"/>
      <c r="CSI230" s="145"/>
      <c r="CSL230" s="145"/>
      <c r="CSO230" s="145"/>
      <c r="CSQ230" s="145"/>
      <c r="CTD230" s="145"/>
      <c r="CTE230" s="145"/>
      <c r="CTF230" s="145"/>
      <c r="CTG230" s="145"/>
      <c r="CTH230" s="145"/>
      <c r="CTI230" s="145"/>
      <c r="CTJ230" s="145"/>
      <c r="CTK230" s="145"/>
      <c r="CTL230" s="145"/>
      <c r="CTM230" s="145"/>
      <c r="CTN230" s="145"/>
      <c r="CTO230" s="145"/>
      <c r="CTP230" s="145"/>
      <c r="CTQ230" s="145"/>
      <c r="CTU230" s="145"/>
      <c r="CTW230" s="145"/>
      <c r="CTX230" s="145"/>
      <c r="CTY230" s="145"/>
      <c r="CTZ230" s="145"/>
      <c r="CUC230" s="145"/>
      <c r="CUE230" s="145"/>
      <c r="CUF230" s="145"/>
      <c r="CUG230" s="145"/>
      <c r="CUH230" s="145"/>
      <c r="CUI230" s="145"/>
      <c r="CUJ230" s="145"/>
      <c r="CUK230" s="145"/>
      <c r="CUL230" s="145"/>
      <c r="CUM230" s="145"/>
      <c r="CUN230" s="145"/>
      <c r="CUO230" s="145"/>
      <c r="CUP230" s="145"/>
      <c r="CUQ230" s="145"/>
      <c r="CUT230" s="145"/>
      <c r="CUW230" s="145"/>
      <c r="CUZ230" s="145"/>
      <c r="CVC230" s="145"/>
      <c r="CVF230" s="145"/>
      <c r="CVR230" s="145"/>
      <c r="CVU230" s="145"/>
      <c r="CVX230" s="145"/>
      <c r="CWA230" s="145"/>
      <c r="CWJ230" s="145"/>
      <c r="CWP230" s="145"/>
      <c r="CWS230" s="145"/>
      <c r="CWV230" s="145"/>
      <c r="CWY230" s="145"/>
      <c r="CXE230" s="145"/>
      <c r="CXH230" s="145"/>
      <c r="CXN230" s="145"/>
      <c r="CXP230" s="145"/>
      <c r="CXQ230" s="145"/>
      <c r="CXS230" s="145"/>
      <c r="CXV230" s="145"/>
      <c r="CXY230" s="145"/>
      <c r="CYB230" s="145"/>
      <c r="CYJ230" s="145"/>
      <c r="CYO230" s="145"/>
      <c r="CYX230" s="145"/>
      <c r="CZA230" s="145"/>
      <c r="CZI230" s="145"/>
      <c r="DAE230" s="145"/>
      <c r="DAF230" s="145"/>
      <c r="DAG230" s="145"/>
      <c r="DAH230" s="145"/>
      <c r="DAI230" s="145"/>
      <c r="DAJ230" s="145"/>
      <c r="DBB230" s="145"/>
      <c r="DBC230" s="145"/>
      <c r="DBF230" s="145"/>
      <c r="DBI230" s="145"/>
      <c r="DBK230" s="145"/>
      <c r="DBM230" s="145"/>
      <c r="DBP230" s="145"/>
      <c r="DBS230" s="145"/>
      <c r="DBV230" s="145"/>
      <c r="DBY230" s="145"/>
      <c r="DCB230" s="145"/>
      <c r="DCE230" s="145"/>
      <c r="DCH230" s="145"/>
      <c r="DCK230" s="145"/>
      <c r="DCM230" s="145"/>
      <c r="DCZ230" s="145"/>
      <c r="DDA230" s="145"/>
      <c r="DDB230" s="145"/>
      <c r="DDC230" s="145"/>
      <c r="DDD230" s="145"/>
      <c r="DDE230" s="145"/>
      <c r="DDF230" s="145"/>
      <c r="DDG230" s="145"/>
      <c r="DDH230" s="145"/>
      <c r="DDI230" s="145"/>
      <c r="DDJ230" s="145"/>
      <c r="DDK230" s="145"/>
      <c r="DDL230" s="145"/>
      <c r="DDM230" s="145"/>
      <c r="DDQ230" s="145"/>
      <c r="DDS230" s="145"/>
      <c r="DDT230" s="145"/>
      <c r="DDU230" s="145"/>
      <c r="DDV230" s="145"/>
      <c r="DDY230" s="145"/>
      <c r="DEA230" s="145"/>
      <c r="DEB230" s="145"/>
      <c r="DEC230" s="145"/>
      <c r="DED230" s="145"/>
      <c r="DEE230" s="145"/>
      <c r="DEF230" s="145"/>
      <c r="DEG230" s="145"/>
      <c r="DEH230" s="145"/>
      <c r="DEI230" s="145"/>
      <c r="DEJ230" s="145"/>
      <c r="DEK230" s="145"/>
      <c r="DEL230" s="145"/>
      <c r="DEM230" s="145"/>
      <c r="DEP230" s="145"/>
      <c r="DES230" s="145"/>
      <c r="DEV230" s="145"/>
      <c r="DEY230" s="145"/>
      <c r="DFB230" s="145"/>
      <c r="DFN230" s="145"/>
      <c r="DFQ230" s="145"/>
      <c r="DFT230" s="145"/>
      <c r="DFW230" s="145"/>
      <c r="DGF230" s="145"/>
      <c r="DGL230" s="145"/>
      <c r="DGO230" s="145"/>
      <c r="DGR230" s="145"/>
      <c r="DGU230" s="145"/>
      <c r="DHA230" s="145"/>
      <c r="DHD230" s="145"/>
      <c r="DHJ230" s="145"/>
      <c r="DHL230" s="145"/>
      <c r="DHM230" s="145"/>
      <c r="DHO230" s="145"/>
      <c r="DHR230" s="145"/>
      <c r="DHU230" s="145"/>
      <c r="DHX230" s="145"/>
      <c r="DIF230" s="145"/>
      <c r="DIK230" s="145"/>
      <c r="DIT230" s="145"/>
      <c r="DIW230" s="145"/>
      <c r="DJE230" s="145"/>
      <c r="DKA230" s="145"/>
      <c r="DKB230" s="145"/>
      <c r="DKC230" s="145"/>
      <c r="DKD230" s="145"/>
      <c r="DKE230" s="145"/>
      <c r="DKF230" s="145"/>
      <c r="DKX230" s="145"/>
      <c r="DKY230" s="145"/>
      <c r="DLB230" s="145"/>
      <c r="DLE230" s="145"/>
      <c r="DLG230" s="145"/>
      <c r="DLI230" s="145"/>
      <c r="DLL230" s="145"/>
      <c r="DLO230" s="145"/>
      <c r="DLR230" s="145"/>
      <c r="DLU230" s="145"/>
      <c r="DLX230" s="145"/>
      <c r="DMA230" s="145"/>
      <c r="DMD230" s="145"/>
      <c r="DMG230" s="145"/>
      <c r="DMI230" s="145"/>
      <c r="DMV230" s="145"/>
      <c r="DMW230" s="145"/>
      <c r="DMX230" s="145"/>
      <c r="DMY230" s="145"/>
      <c r="DMZ230" s="145"/>
      <c r="DNA230" s="145"/>
      <c r="DNB230" s="145"/>
      <c r="DNC230" s="145"/>
      <c r="DND230" s="145"/>
      <c r="DNE230" s="145"/>
      <c r="DNF230" s="145"/>
      <c r="DNG230" s="145"/>
      <c r="DNH230" s="145"/>
      <c r="DNI230" s="145"/>
      <c r="DNM230" s="145"/>
      <c r="DNO230" s="145"/>
      <c r="DNP230" s="145"/>
      <c r="DNQ230" s="145"/>
      <c r="DNR230" s="145"/>
      <c r="DNU230" s="145"/>
      <c r="DNW230" s="145"/>
      <c r="DNX230" s="145"/>
      <c r="DNY230" s="145"/>
      <c r="DNZ230" s="145"/>
      <c r="DOA230" s="145"/>
      <c r="DOB230" s="145"/>
      <c r="DOC230" s="145"/>
      <c r="DOD230" s="145"/>
      <c r="DOE230" s="145"/>
      <c r="DOF230" s="145"/>
      <c r="DOG230" s="145"/>
      <c r="DOH230" s="145"/>
      <c r="DOI230" s="145"/>
      <c r="DOL230" s="145"/>
      <c r="DOO230" s="145"/>
      <c r="DOR230" s="145"/>
      <c r="DOU230" s="145"/>
      <c r="DOX230" s="145"/>
      <c r="DPJ230" s="145"/>
      <c r="DPM230" s="145"/>
      <c r="DPP230" s="145"/>
      <c r="DPS230" s="145"/>
      <c r="DQB230" s="145"/>
      <c r="DQH230" s="145"/>
      <c r="DQK230" s="145"/>
      <c r="DQN230" s="145"/>
      <c r="DQQ230" s="145"/>
      <c r="DQW230" s="145"/>
      <c r="DQZ230" s="145"/>
      <c r="DRF230" s="145"/>
      <c r="DRH230" s="145"/>
      <c r="DRI230" s="145"/>
      <c r="DRK230" s="145"/>
      <c r="DRN230" s="145"/>
      <c r="DRQ230" s="145"/>
      <c r="DRT230" s="145"/>
      <c r="DSB230" s="145"/>
      <c r="DSG230" s="145"/>
      <c r="DSP230" s="145"/>
      <c r="DSS230" s="145"/>
      <c r="DTA230" s="145"/>
      <c r="DTW230" s="145"/>
      <c r="DTX230" s="145"/>
      <c r="DTY230" s="145"/>
      <c r="DTZ230" s="145"/>
      <c r="DUA230" s="145"/>
      <c r="DUB230" s="145"/>
      <c r="DUT230" s="145"/>
      <c r="DUU230" s="145"/>
      <c r="DUX230" s="145"/>
      <c r="DVA230" s="145"/>
      <c r="DVC230" s="145"/>
      <c r="DVE230" s="145"/>
      <c r="DVH230" s="145"/>
      <c r="DVK230" s="145"/>
      <c r="DVN230" s="145"/>
      <c r="DVQ230" s="145"/>
      <c r="DVT230" s="145"/>
      <c r="DVW230" s="145"/>
      <c r="DVZ230" s="145"/>
      <c r="DWC230" s="145"/>
      <c r="DWE230" s="145"/>
      <c r="DWR230" s="145"/>
      <c r="DWS230" s="145"/>
      <c r="DWT230" s="145"/>
      <c r="DWU230" s="145"/>
      <c r="DWV230" s="145"/>
      <c r="DWW230" s="145"/>
      <c r="DWX230" s="145"/>
      <c r="DWY230" s="145"/>
      <c r="DWZ230" s="145"/>
      <c r="DXA230" s="145"/>
      <c r="DXB230" s="145"/>
      <c r="DXC230" s="145"/>
      <c r="DXD230" s="145"/>
      <c r="DXE230" s="145"/>
      <c r="DXI230" s="145"/>
      <c r="DXK230" s="145"/>
      <c r="DXL230" s="145"/>
      <c r="DXM230" s="145"/>
      <c r="DXN230" s="145"/>
      <c r="DXQ230" s="145"/>
      <c r="DXS230" s="145"/>
      <c r="DXT230" s="145"/>
      <c r="DXU230" s="145"/>
      <c r="DXV230" s="145"/>
      <c r="DXW230" s="145"/>
      <c r="DXX230" s="145"/>
      <c r="DXY230" s="145"/>
      <c r="DXZ230" s="145"/>
      <c r="DYA230" s="145"/>
      <c r="DYB230" s="145"/>
      <c r="DYC230" s="145"/>
      <c r="DYD230" s="145"/>
      <c r="DYE230" s="145"/>
      <c r="DYH230" s="145"/>
      <c r="DYK230" s="145"/>
      <c r="DYN230" s="145"/>
      <c r="DYQ230" s="145"/>
      <c r="DYT230" s="145"/>
      <c r="DZF230" s="145"/>
      <c r="DZI230" s="145"/>
      <c r="DZL230" s="145"/>
      <c r="DZO230" s="145"/>
      <c r="DZX230" s="145"/>
      <c r="EAD230" s="145"/>
      <c r="EAG230" s="145"/>
      <c r="EAJ230" s="145"/>
      <c r="EAM230" s="145"/>
      <c r="EAS230" s="145"/>
      <c r="EAV230" s="145"/>
      <c r="EBB230" s="145"/>
      <c r="EBD230" s="145"/>
      <c r="EBE230" s="145"/>
      <c r="EBG230" s="145"/>
      <c r="EBJ230" s="145"/>
      <c r="EBM230" s="145"/>
      <c r="EBP230" s="145"/>
      <c r="EBX230" s="145"/>
      <c r="ECC230" s="145"/>
      <c r="ECL230" s="145"/>
      <c r="ECO230" s="145"/>
      <c r="ECW230" s="145"/>
      <c r="EDS230" s="145"/>
      <c r="EDT230" s="145"/>
      <c r="EDU230" s="145"/>
      <c r="EDV230" s="145"/>
      <c r="EDW230" s="145"/>
      <c r="EDX230" s="145"/>
      <c r="EEP230" s="145"/>
      <c r="EEQ230" s="145"/>
      <c r="EET230" s="145"/>
      <c r="EEW230" s="145"/>
      <c r="EEY230" s="145"/>
      <c r="EFA230" s="145"/>
      <c r="EFD230" s="145"/>
      <c r="EFG230" s="145"/>
      <c r="EFJ230" s="145"/>
      <c r="EFM230" s="145"/>
      <c r="EFP230" s="145"/>
      <c r="EFS230" s="145"/>
      <c r="EFV230" s="145"/>
      <c r="EFY230" s="145"/>
      <c r="EGA230" s="145"/>
      <c r="EGN230" s="145"/>
      <c r="EGO230" s="145"/>
      <c r="EGP230" s="145"/>
      <c r="EGQ230" s="145"/>
      <c r="EGR230" s="145"/>
      <c r="EGS230" s="145"/>
      <c r="EGT230" s="145"/>
      <c r="EGU230" s="145"/>
      <c r="EGV230" s="145"/>
      <c r="EGW230" s="145"/>
      <c r="EGX230" s="145"/>
      <c r="EGY230" s="145"/>
      <c r="EGZ230" s="145"/>
      <c r="EHA230" s="145"/>
      <c r="EHE230" s="145"/>
      <c r="EHG230" s="145"/>
      <c r="EHH230" s="145"/>
      <c r="EHI230" s="145"/>
      <c r="EHJ230" s="145"/>
      <c r="EHM230" s="145"/>
      <c r="EHO230" s="145"/>
      <c r="EHP230" s="145"/>
      <c r="EHQ230" s="145"/>
      <c r="EHR230" s="145"/>
      <c r="EHS230" s="145"/>
      <c r="EHT230" s="145"/>
      <c r="EHU230" s="145"/>
      <c r="EHV230" s="145"/>
      <c r="EHW230" s="145"/>
      <c r="EHX230" s="145"/>
      <c r="EHY230" s="145"/>
      <c r="EHZ230" s="145"/>
      <c r="EIA230" s="145"/>
      <c r="EID230" s="145"/>
      <c r="EIG230" s="145"/>
      <c r="EIJ230" s="145"/>
      <c r="EIM230" s="145"/>
      <c r="EIP230" s="145"/>
      <c r="EJB230" s="145"/>
      <c r="EJE230" s="145"/>
      <c r="EJH230" s="145"/>
      <c r="EJK230" s="145"/>
      <c r="EJT230" s="145"/>
      <c r="EJZ230" s="145"/>
      <c r="EKC230" s="145"/>
      <c r="EKF230" s="145"/>
      <c r="EKI230" s="145"/>
      <c r="EKO230" s="145"/>
      <c r="EKR230" s="145"/>
      <c r="EKX230" s="145"/>
      <c r="EKZ230" s="145"/>
      <c r="ELA230" s="145"/>
      <c r="ELC230" s="145"/>
      <c r="ELF230" s="145"/>
      <c r="ELI230" s="145"/>
      <c r="ELL230" s="145"/>
      <c r="ELT230" s="145"/>
      <c r="ELY230" s="145"/>
      <c r="EMH230" s="145"/>
      <c r="EMK230" s="145"/>
      <c r="EMS230" s="145"/>
      <c r="ENO230" s="145"/>
      <c r="ENP230" s="145"/>
      <c r="ENQ230" s="145"/>
      <c r="ENR230" s="145"/>
      <c r="ENS230" s="145"/>
      <c r="ENT230" s="145"/>
      <c r="EOL230" s="145"/>
      <c r="EOM230" s="145"/>
      <c r="EOP230" s="145"/>
      <c r="EOS230" s="145"/>
      <c r="EOU230" s="145"/>
      <c r="EOW230" s="145"/>
      <c r="EOZ230" s="145"/>
      <c r="EPC230" s="145"/>
      <c r="EPF230" s="145"/>
      <c r="EPI230" s="145"/>
      <c r="EPL230" s="145"/>
      <c r="EPO230" s="145"/>
      <c r="EPR230" s="145"/>
      <c r="EPU230" s="145"/>
      <c r="EPW230" s="145"/>
      <c r="EQJ230" s="145"/>
      <c r="EQK230" s="145"/>
      <c r="EQL230" s="145"/>
      <c r="EQM230" s="145"/>
      <c r="EQN230" s="145"/>
      <c r="EQO230" s="145"/>
      <c r="EQP230" s="145"/>
      <c r="EQQ230" s="145"/>
      <c r="EQR230" s="145"/>
      <c r="EQS230" s="145"/>
      <c r="EQT230" s="145"/>
      <c r="EQU230" s="145"/>
      <c r="EQV230" s="145"/>
      <c r="EQW230" s="145"/>
      <c r="ERA230" s="145"/>
      <c r="ERC230" s="145"/>
      <c r="ERD230" s="145"/>
      <c r="ERE230" s="145"/>
      <c r="ERF230" s="145"/>
      <c r="ERI230" s="145"/>
      <c r="ERK230" s="145"/>
      <c r="ERL230" s="145"/>
      <c r="ERM230" s="145"/>
      <c r="ERN230" s="145"/>
      <c r="ERO230" s="145"/>
      <c r="ERP230" s="145"/>
      <c r="ERQ230" s="145"/>
      <c r="ERR230" s="145"/>
      <c r="ERS230" s="145"/>
      <c r="ERT230" s="145"/>
      <c r="ERU230" s="145"/>
      <c r="ERV230" s="145"/>
      <c r="ERW230" s="145"/>
      <c r="ERZ230" s="145"/>
      <c r="ESC230" s="145"/>
      <c r="ESF230" s="145"/>
      <c r="ESI230" s="145"/>
      <c r="ESL230" s="145"/>
      <c r="ESX230" s="145"/>
      <c r="ETA230" s="145"/>
      <c r="ETD230" s="145"/>
      <c r="ETG230" s="145"/>
      <c r="ETP230" s="145"/>
      <c r="ETV230" s="145"/>
      <c r="ETY230" s="145"/>
      <c r="EUB230" s="145"/>
      <c r="EUE230" s="145"/>
      <c r="EUK230" s="145"/>
      <c r="EUN230" s="145"/>
      <c r="EUT230" s="145"/>
      <c r="EUV230" s="145"/>
      <c r="EUW230" s="145"/>
      <c r="EUY230" s="145"/>
      <c r="EVB230" s="145"/>
      <c r="EVE230" s="145"/>
      <c r="EVH230" s="145"/>
      <c r="EVP230" s="145"/>
      <c r="EVU230" s="145"/>
      <c r="EWD230" s="145"/>
      <c r="EWG230" s="145"/>
      <c r="EWO230" s="145"/>
      <c r="EXK230" s="145"/>
      <c r="EXL230" s="145"/>
      <c r="EXM230" s="145"/>
      <c r="EXN230" s="145"/>
      <c r="EXO230" s="145"/>
      <c r="EXP230" s="145"/>
      <c r="EYH230" s="145"/>
      <c r="EYI230" s="145"/>
      <c r="EYL230" s="145"/>
      <c r="EYO230" s="145"/>
      <c r="EYQ230" s="145"/>
      <c r="EYS230" s="145"/>
      <c r="EYV230" s="145"/>
      <c r="EYY230" s="145"/>
      <c r="EZB230" s="145"/>
      <c r="EZE230" s="145"/>
      <c r="EZH230" s="145"/>
      <c r="EZK230" s="145"/>
      <c r="EZN230" s="145"/>
      <c r="EZQ230" s="145"/>
      <c r="EZS230" s="145"/>
      <c r="FAF230" s="145"/>
      <c r="FAG230" s="145"/>
      <c r="FAH230" s="145"/>
      <c r="FAI230" s="145"/>
      <c r="FAJ230" s="145"/>
      <c r="FAK230" s="145"/>
      <c r="FAL230" s="145"/>
      <c r="FAM230" s="145"/>
      <c r="FAN230" s="145"/>
      <c r="FAO230" s="145"/>
      <c r="FAP230" s="145"/>
      <c r="FAQ230" s="145"/>
      <c r="FAR230" s="145"/>
      <c r="FAS230" s="145"/>
      <c r="FAW230" s="145"/>
      <c r="FAY230" s="145"/>
      <c r="FAZ230" s="145"/>
      <c r="FBA230" s="145"/>
      <c r="FBB230" s="145"/>
      <c r="FBE230" s="145"/>
      <c r="FBG230" s="145"/>
      <c r="FBH230" s="145"/>
      <c r="FBI230" s="145"/>
      <c r="FBJ230" s="145"/>
      <c r="FBK230" s="145"/>
      <c r="FBL230" s="145"/>
      <c r="FBM230" s="145"/>
      <c r="FBN230" s="145"/>
      <c r="FBO230" s="145"/>
      <c r="FBP230" s="145"/>
      <c r="FBQ230" s="145"/>
      <c r="FBR230" s="145"/>
      <c r="FBS230" s="145"/>
      <c r="FBV230" s="145"/>
      <c r="FBY230" s="145"/>
      <c r="FCB230" s="145"/>
      <c r="FCE230" s="145"/>
      <c r="FCH230" s="145"/>
      <c r="FCT230" s="145"/>
      <c r="FCW230" s="145"/>
      <c r="FCZ230" s="145"/>
      <c r="FDC230" s="145"/>
      <c r="FDL230" s="145"/>
      <c r="FDR230" s="145"/>
      <c r="FDU230" s="145"/>
      <c r="FDX230" s="145"/>
      <c r="FEA230" s="145"/>
      <c r="FEG230" s="145"/>
      <c r="FEJ230" s="145"/>
      <c r="FEP230" s="145"/>
      <c r="FER230" s="145"/>
      <c r="FES230" s="145"/>
      <c r="FEU230" s="145"/>
      <c r="FEX230" s="145"/>
      <c r="FFA230" s="145"/>
      <c r="FFD230" s="145"/>
      <c r="FFL230" s="145"/>
      <c r="FFQ230" s="145"/>
      <c r="FFZ230" s="145"/>
      <c r="FGC230" s="145"/>
      <c r="FGK230" s="145"/>
      <c r="FHG230" s="145"/>
      <c r="FHH230" s="145"/>
      <c r="FHI230" s="145"/>
      <c r="FHJ230" s="145"/>
      <c r="FHK230" s="145"/>
      <c r="FHL230" s="145"/>
      <c r="FID230" s="145"/>
      <c r="FIE230" s="145"/>
      <c r="FIH230" s="145"/>
      <c r="FIK230" s="145"/>
      <c r="FIM230" s="145"/>
      <c r="FIO230" s="145"/>
      <c r="FIR230" s="145"/>
      <c r="FIU230" s="145"/>
      <c r="FIX230" s="145"/>
      <c r="FJA230" s="145"/>
      <c r="FJD230" s="145"/>
      <c r="FJG230" s="145"/>
      <c r="FJJ230" s="145"/>
      <c r="FJM230" s="145"/>
      <c r="FJO230" s="145"/>
      <c r="FKB230" s="145"/>
      <c r="FKC230" s="145"/>
      <c r="FKD230" s="145"/>
      <c r="FKE230" s="145"/>
      <c r="FKF230" s="145"/>
      <c r="FKG230" s="145"/>
      <c r="FKH230" s="145"/>
      <c r="FKI230" s="145"/>
      <c r="FKJ230" s="145"/>
      <c r="FKK230" s="145"/>
      <c r="FKL230" s="145"/>
      <c r="FKM230" s="145"/>
      <c r="FKN230" s="145"/>
      <c r="FKO230" s="145"/>
      <c r="FKS230" s="145"/>
      <c r="FKU230" s="145"/>
      <c r="FKV230" s="145"/>
      <c r="FKW230" s="145"/>
      <c r="FKX230" s="145"/>
      <c r="FLA230" s="145"/>
      <c r="FLC230" s="145"/>
      <c r="FLD230" s="145"/>
      <c r="FLE230" s="145"/>
      <c r="FLF230" s="145"/>
      <c r="FLG230" s="145"/>
      <c r="FLH230" s="145"/>
      <c r="FLI230" s="145"/>
      <c r="FLJ230" s="145"/>
      <c r="FLK230" s="145"/>
      <c r="FLL230" s="145"/>
      <c r="FLM230" s="145"/>
      <c r="FLN230" s="145"/>
      <c r="FLO230" s="145"/>
      <c r="FLR230" s="145"/>
      <c r="FLU230" s="145"/>
      <c r="FLX230" s="145"/>
      <c r="FMA230" s="145"/>
      <c r="FMD230" s="145"/>
      <c r="FMP230" s="145"/>
      <c r="FMS230" s="145"/>
      <c r="FMV230" s="145"/>
      <c r="FMY230" s="145"/>
      <c r="FNH230" s="145"/>
      <c r="FNN230" s="145"/>
      <c r="FNQ230" s="145"/>
      <c r="FNT230" s="145"/>
      <c r="FNW230" s="145"/>
      <c r="FOC230" s="145"/>
      <c r="FOF230" s="145"/>
      <c r="FOL230" s="145"/>
      <c r="FON230" s="145"/>
      <c r="FOO230" s="145"/>
      <c r="FOQ230" s="145"/>
      <c r="FOT230" s="145"/>
      <c r="FOW230" s="145"/>
      <c r="FOZ230" s="145"/>
      <c r="FPH230" s="145"/>
      <c r="FPM230" s="145"/>
      <c r="FPV230" s="145"/>
      <c r="FPY230" s="145"/>
      <c r="FQG230" s="145"/>
      <c r="FRC230" s="145"/>
      <c r="FRD230" s="145"/>
      <c r="FRE230" s="145"/>
      <c r="FRF230" s="145"/>
      <c r="FRG230" s="145"/>
      <c r="FRH230" s="145"/>
      <c r="FRZ230" s="145"/>
      <c r="FSA230" s="145"/>
      <c r="FSD230" s="145"/>
      <c r="FSG230" s="145"/>
      <c r="FSI230" s="145"/>
      <c r="FSK230" s="145"/>
      <c r="FSN230" s="145"/>
      <c r="FSQ230" s="145"/>
      <c r="FST230" s="145"/>
      <c r="FSW230" s="145"/>
      <c r="FSZ230" s="145"/>
      <c r="FTC230" s="145"/>
      <c r="FTF230" s="145"/>
      <c r="FTI230" s="145"/>
      <c r="FTK230" s="145"/>
      <c r="FTX230" s="145"/>
      <c r="FTY230" s="145"/>
      <c r="FTZ230" s="145"/>
      <c r="FUA230" s="145"/>
      <c r="FUB230" s="145"/>
      <c r="FUC230" s="145"/>
      <c r="FUD230" s="145"/>
      <c r="FUE230" s="145"/>
      <c r="FUF230" s="145"/>
      <c r="FUG230" s="145"/>
      <c r="FUH230" s="145"/>
      <c r="FUI230" s="145"/>
      <c r="FUJ230" s="145"/>
      <c r="FUK230" s="145"/>
      <c r="FUO230" s="145"/>
      <c r="FUQ230" s="145"/>
      <c r="FUR230" s="145"/>
      <c r="FUS230" s="145"/>
      <c r="FUT230" s="145"/>
      <c r="FUW230" s="145"/>
      <c r="FUY230" s="145"/>
      <c r="FUZ230" s="145"/>
      <c r="FVA230" s="145"/>
      <c r="FVB230" s="145"/>
      <c r="FVC230" s="145"/>
      <c r="FVD230" s="145"/>
      <c r="FVE230" s="145"/>
      <c r="FVF230" s="145"/>
      <c r="FVG230" s="145"/>
      <c r="FVH230" s="145"/>
      <c r="FVI230" s="145"/>
      <c r="FVJ230" s="145"/>
      <c r="FVK230" s="145"/>
      <c r="FVN230" s="145"/>
      <c r="FVQ230" s="145"/>
      <c r="FVT230" s="145"/>
      <c r="FVW230" s="145"/>
      <c r="FVZ230" s="145"/>
      <c r="FWL230" s="145"/>
      <c r="FWO230" s="145"/>
      <c r="FWR230" s="145"/>
      <c r="FWU230" s="145"/>
      <c r="FXD230" s="145"/>
      <c r="FXJ230" s="145"/>
      <c r="FXM230" s="145"/>
      <c r="FXP230" s="145"/>
      <c r="FXS230" s="145"/>
      <c r="FXY230" s="145"/>
      <c r="FYB230" s="145"/>
      <c r="FYH230" s="145"/>
      <c r="FYJ230" s="145"/>
      <c r="FYK230" s="145"/>
      <c r="FYM230" s="145"/>
      <c r="FYP230" s="145"/>
      <c r="FYS230" s="145"/>
      <c r="FYV230" s="145"/>
      <c r="FZD230" s="145"/>
      <c r="FZI230" s="145"/>
      <c r="FZR230" s="145"/>
      <c r="FZU230" s="145"/>
      <c r="GAC230" s="145"/>
      <c r="GAY230" s="145"/>
      <c r="GAZ230" s="145"/>
      <c r="GBA230" s="145"/>
      <c r="GBB230" s="145"/>
      <c r="GBC230" s="145"/>
      <c r="GBD230" s="145"/>
      <c r="GBV230" s="145"/>
      <c r="GBW230" s="145"/>
      <c r="GBZ230" s="145"/>
      <c r="GCC230" s="145"/>
      <c r="GCE230" s="145"/>
      <c r="GCG230" s="145"/>
      <c r="GCJ230" s="145"/>
      <c r="GCM230" s="145"/>
      <c r="GCP230" s="145"/>
      <c r="GCS230" s="145"/>
      <c r="GCV230" s="145"/>
      <c r="GCY230" s="145"/>
      <c r="GDB230" s="145"/>
      <c r="GDE230" s="145"/>
      <c r="GDG230" s="145"/>
      <c r="GDT230" s="145"/>
      <c r="GDU230" s="145"/>
      <c r="GDV230" s="145"/>
      <c r="GDW230" s="145"/>
      <c r="GDX230" s="145"/>
      <c r="GDY230" s="145"/>
      <c r="GDZ230" s="145"/>
      <c r="GEA230" s="145"/>
      <c r="GEB230" s="145"/>
      <c r="GEC230" s="145"/>
      <c r="GED230" s="145"/>
      <c r="GEE230" s="145"/>
      <c r="GEF230" s="145"/>
      <c r="GEG230" s="145"/>
      <c r="GEK230" s="145"/>
      <c r="GEM230" s="145"/>
      <c r="GEN230" s="145"/>
      <c r="GEO230" s="145"/>
      <c r="GEP230" s="145"/>
      <c r="GES230" s="145"/>
      <c r="GEU230" s="145"/>
      <c r="GEV230" s="145"/>
      <c r="GEW230" s="145"/>
      <c r="GEX230" s="145"/>
      <c r="GEY230" s="145"/>
      <c r="GEZ230" s="145"/>
      <c r="GFA230" s="145"/>
      <c r="GFB230" s="145"/>
      <c r="GFC230" s="145"/>
      <c r="GFD230" s="145"/>
      <c r="GFE230" s="145"/>
      <c r="GFF230" s="145"/>
      <c r="GFG230" s="145"/>
      <c r="GFJ230" s="145"/>
      <c r="GFM230" s="145"/>
      <c r="GFP230" s="145"/>
      <c r="GFS230" s="145"/>
      <c r="GFV230" s="145"/>
      <c r="GGH230" s="145"/>
      <c r="GGK230" s="145"/>
      <c r="GGN230" s="145"/>
      <c r="GGQ230" s="145"/>
      <c r="GGZ230" s="145"/>
      <c r="GHF230" s="145"/>
      <c r="GHI230" s="145"/>
      <c r="GHL230" s="145"/>
      <c r="GHO230" s="145"/>
      <c r="GHU230" s="145"/>
      <c r="GHX230" s="145"/>
      <c r="GID230" s="145"/>
      <c r="GIF230" s="145"/>
      <c r="GIG230" s="145"/>
      <c r="GII230" s="145"/>
      <c r="GIL230" s="145"/>
      <c r="GIO230" s="145"/>
      <c r="GIR230" s="145"/>
      <c r="GIZ230" s="145"/>
      <c r="GJE230" s="145"/>
      <c r="GJN230" s="145"/>
      <c r="GJQ230" s="145"/>
      <c r="GJY230" s="145"/>
      <c r="GKU230" s="145"/>
      <c r="GKV230" s="145"/>
      <c r="GKW230" s="145"/>
      <c r="GKX230" s="145"/>
      <c r="GKY230" s="145"/>
      <c r="GKZ230" s="145"/>
      <c r="GLR230" s="145"/>
      <c r="GLS230" s="145"/>
      <c r="GLV230" s="145"/>
      <c r="GLY230" s="145"/>
      <c r="GMA230" s="145"/>
      <c r="GMC230" s="145"/>
      <c r="GMF230" s="145"/>
      <c r="GMI230" s="145"/>
      <c r="GML230" s="145"/>
      <c r="GMO230" s="145"/>
      <c r="GMR230" s="145"/>
      <c r="GMU230" s="145"/>
      <c r="GMX230" s="145"/>
      <c r="GNA230" s="145"/>
      <c r="GNC230" s="145"/>
      <c r="GNP230" s="145"/>
      <c r="GNQ230" s="145"/>
      <c r="GNR230" s="145"/>
      <c r="GNS230" s="145"/>
      <c r="GNT230" s="145"/>
      <c r="GNU230" s="145"/>
      <c r="GNV230" s="145"/>
      <c r="GNW230" s="145"/>
      <c r="GNX230" s="145"/>
      <c r="GNY230" s="145"/>
      <c r="GNZ230" s="145"/>
      <c r="GOA230" s="145"/>
      <c r="GOB230" s="145"/>
      <c r="GOC230" s="145"/>
      <c r="GOG230" s="145"/>
      <c r="GOI230" s="145"/>
      <c r="GOJ230" s="145"/>
      <c r="GOK230" s="145"/>
      <c r="GOL230" s="145"/>
      <c r="GOO230" s="145"/>
      <c r="GOQ230" s="145"/>
      <c r="GOR230" s="145"/>
      <c r="GOS230" s="145"/>
      <c r="GOT230" s="145"/>
      <c r="GOU230" s="145"/>
      <c r="GOV230" s="145"/>
      <c r="GOW230" s="145"/>
      <c r="GOX230" s="145"/>
      <c r="GOY230" s="145"/>
      <c r="GOZ230" s="145"/>
      <c r="GPA230" s="145"/>
      <c r="GPB230" s="145"/>
      <c r="GPC230" s="145"/>
      <c r="GPF230" s="145"/>
      <c r="GPI230" s="145"/>
      <c r="GPL230" s="145"/>
      <c r="GPO230" s="145"/>
      <c r="GPR230" s="145"/>
      <c r="GQD230" s="145"/>
      <c r="GQG230" s="145"/>
      <c r="GQJ230" s="145"/>
      <c r="GQM230" s="145"/>
      <c r="GQV230" s="145"/>
      <c r="GRB230" s="145"/>
      <c r="GRE230" s="145"/>
      <c r="GRH230" s="145"/>
      <c r="GRK230" s="145"/>
      <c r="GRQ230" s="145"/>
      <c r="GRT230" s="145"/>
      <c r="GRZ230" s="145"/>
      <c r="GSB230" s="145"/>
      <c r="GSC230" s="145"/>
      <c r="GSE230" s="145"/>
      <c r="GSH230" s="145"/>
      <c r="GSK230" s="145"/>
      <c r="GSN230" s="145"/>
      <c r="GSV230" s="145"/>
      <c r="GTA230" s="145"/>
      <c r="GTJ230" s="145"/>
      <c r="GTM230" s="145"/>
      <c r="GTU230" s="145"/>
      <c r="GUQ230" s="145"/>
      <c r="GUR230" s="145"/>
      <c r="GUS230" s="145"/>
      <c r="GUT230" s="145"/>
      <c r="GUU230" s="145"/>
      <c r="GUV230" s="145"/>
      <c r="GVN230" s="145"/>
      <c r="GVO230" s="145"/>
      <c r="GVR230" s="145"/>
      <c r="GVU230" s="145"/>
      <c r="GVW230" s="145"/>
      <c r="GVY230" s="145"/>
      <c r="GWB230" s="145"/>
      <c r="GWE230" s="145"/>
      <c r="GWH230" s="145"/>
      <c r="GWK230" s="145"/>
      <c r="GWN230" s="145"/>
      <c r="GWQ230" s="145"/>
      <c r="GWT230" s="145"/>
      <c r="GWW230" s="145"/>
      <c r="GWY230" s="145"/>
      <c r="GXL230" s="145"/>
      <c r="GXM230" s="145"/>
      <c r="GXN230" s="145"/>
      <c r="GXO230" s="145"/>
      <c r="GXP230" s="145"/>
      <c r="GXQ230" s="145"/>
      <c r="GXR230" s="145"/>
      <c r="GXS230" s="145"/>
      <c r="GXT230" s="145"/>
      <c r="GXU230" s="145"/>
      <c r="GXV230" s="145"/>
      <c r="GXW230" s="145"/>
      <c r="GXX230" s="145"/>
      <c r="GXY230" s="145"/>
      <c r="GYC230" s="145"/>
      <c r="GYE230" s="145"/>
      <c r="GYF230" s="145"/>
      <c r="GYG230" s="145"/>
      <c r="GYH230" s="145"/>
      <c r="GYK230" s="145"/>
      <c r="GYM230" s="145"/>
      <c r="GYN230" s="145"/>
      <c r="GYO230" s="145"/>
      <c r="GYP230" s="145"/>
      <c r="GYQ230" s="145"/>
      <c r="GYR230" s="145"/>
      <c r="GYS230" s="145"/>
      <c r="GYT230" s="145"/>
      <c r="GYU230" s="145"/>
      <c r="GYV230" s="145"/>
      <c r="GYW230" s="145"/>
      <c r="GYX230" s="145"/>
      <c r="GYY230" s="145"/>
      <c r="GZB230" s="145"/>
      <c r="GZE230" s="145"/>
      <c r="GZH230" s="145"/>
      <c r="GZK230" s="145"/>
      <c r="GZN230" s="145"/>
      <c r="GZZ230" s="145"/>
      <c r="HAC230" s="145"/>
      <c r="HAF230" s="145"/>
      <c r="HAI230" s="145"/>
      <c r="HAR230" s="145"/>
      <c r="HAX230" s="145"/>
      <c r="HBA230" s="145"/>
      <c r="HBD230" s="145"/>
      <c r="HBG230" s="145"/>
      <c r="HBM230" s="145"/>
      <c r="HBP230" s="145"/>
      <c r="HBV230" s="145"/>
      <c r="HBX230" s="145"/>
      <c r="HBY230" s="145"/>
      <c r="HCA230" s="145"/>
      <c r="HCD230" s="145"/>
      <c r="HCG230" s="145"/>
      <c r="HCJ230" s="145"/>
      <c r="HCR230" s="145"/>
      <c r="HCW230" s="145"/>
      <c r="HDF230" s="145"/>
      <c r="HDI230" s="145"/>
      <c r="HDQ230" s="145"/>
      <c r="HEM230" s="145"/>
      <c r="HEN230" s="145"/>
      <c r="HEO230" s="145"/>
      <c r="HEP230" s="145"/>
      <c r="HEQ230" s="145"/>
      <c r="HER230" s="145"/>
      <c r="HFJ230" s="145"/>
      <c r="HFK230" s="145"/>
      <c r="HFN230" s="145"/>
      <c r="HFQ230" s="145"/>
      <c r="HFS230" s="145"/>
      <c r="HFU230" s="145"/>
      <c r="HFX230" s="145"/>
      <c r="HGA230" s="145"/>
      <c r="HGD230" s="145"/>
      <c r="HGG230" s="145"/>
      <c r="HGJ230" s="145"/>
      <c r="HGM230" s="145"/>
      <c r="HGP230" s="145"/>
      <c r="HGS230" s="145"/>
      <c r="HGU230" s="145"/>
      <c r="HHH230" s="145"/>
      <c r="HHI230" s="145"/>
      <c r="HHJ230" s="145"/>
      <c r="HHK230" s="145"/>
      <c r="HHL230" s="145"/>
      <c r="HHM230" s="145"/>
      <c r="HHN230" s="145"/>
      <c r="HHO230" s="145"/>
      <c r="HHP230" s="145"/>
      <c r="HHQ230" s="145"/>
      <c r="HHR230" s="145"/>
      <c r="HHS230" s="145"/>
      <c r="HHT230" s="145"/>
      <c r="HHU230" s="145"/>
      <c r="HHY230" s="145"/>
      <c r="HIA230" s="145"/>
      <c r="HIB230" s="145"/>
      <c r="HIC230" s="145"/>
      <c r="HID230" s="145"/>
      <c r="HIG230" s="145"/>
      <c r="HII230" s="145"/>
      <c r="HIJ230" s="145"/>
      <c r="HIK230" s="145"/>
      <c r="HIL230" s="145"/>
      <c r="HIM230" s="145"/>
      <c r="HIN230" s="145"/>
      <c r="HIO230" s="145"/>
      <c r="HIP230" s="145"/>
      <c r="HIQ230" s="145"/>
      <c r="HIR230" s="145"/>
      <c r="HIS230" s="145"/>
      <c r="HIT230" s="145"/>
      <c r="HIU230" s="145"/>
      <c r="HIX230" s="145"/>
      <c r="HJA230" s="145"/>
      <c r="HJD230" s="145"/>
      <c r="HJG230" s="145"/>
      <c r="HJJ230" s="145"/>
      <c r="HJV230" s="145"/>
      <c r="HJY230" s="145"/>
      <c r="HKB230" s="145"/>
      <c r="HKE230" s="145"/>
      <c r="HKN230" s="145"/>
      <c r="HKT230" s="145"/>
      <c r="HKW230" s="145"/>
      <c r="HKZ230" s="145"/>
      <c r="HLC230" s="145"/>
      <c r="HLI230" s="145"/>
      <c r="HLL230" s="145"/>
      <c r="HLR230" s="145"/>
      <c r="HLT230" s="145"/>
      <c r="HLU230" s="145"/>
      <c r="HLW230" s="145"/>
      <c r="HLZ230" s="145"/>
      <c r="HMC230" s="145"/>
      <c r="HMF230" s="145"/>
      <c r="HMN230" s="145"/>
      <c r="HMS230" s="145"/>
      <c r="HNB230" s="145"/>
      <c r="HNE230" s="145"/>
      <c r="HNM230" s="145"/>
      <c r="HOI230" s="145"/>
      <c r="HOJ230" s="145"/>
      <c r="HOK230" s="145"/>
      <c r="HOL230" s="145"/>
      <c r="HOM230" s="145"/>
      <c r="HON230" s="145"/>
      <c r="HPF230" s="145"/>
      <c r="HPG230" s="145"/>
      <c r="HPJ230" s="145"/>
      <c r="HPM230" s="145"/>
      <c r="HPO230" s="145"/>
      <c r="HPQ230" s="145"/>
      <c r="HPT230" s="145"/>
      <c r="HPW230" s="145"/>
      <c r="HPZ230" s="145"/>
      <c r="HQC230" s="145"/>
      <c r="HQF230" s="145"/>
      <c r="HQI230" s="145"/>
      <c r="HQL230" s="145"/>
      <c r="HQO230" s="145"/>
      <c r="HQQ230" s="145"/>
      <c r="HRD230" s="145"/>
      <c r="HRE230" s="145"/>
      <c r="HRF230" s="145"/>
      <c r="HRG230" s="145"/>
      <c r="HRH230" s="145"/>
      <c r="HRI230" s="145"/>
      <c r="HRJ230" s="145"/>
      <c r="HRK230" s="145"/>
      <c r="HRL230" s="145"/>
      <c r="HRM230" s="145"/>
      <c r="HRN230" s="145"/>
      <c r="HRO230" s="145"/>
      <c r="HRP230" s="145"/>
      <c r="HRQ230" s="145"/>
      <c r="HRU230" s="145"/>
      <c r="HRW230" s="145"/>
      <c r="HRX230" s="145"/>
      <c r="HRY230" s="145"/>
      <c r="HRZ230" s="145"/>
      <c r="HSC230" s="145"/>
      <c r="HSE230" s="145"/>
      <c r="HSF230" s="145"/>
      <c r="HSG230" s="145"/>
      <c r="HSH230" s="145"/>
      <c r="HSI230" s="145"/>
      <c r="HSJ230" s="145"/>
      <c r="HSK230" s="145"/>
      <c r="HSL230" s="145"/>
      <c r="HSM230" s="145"/>
      <c r="HSN230" s="145"/>
      <c r="HSO230" s="145"/>
      <c r="HSP230" s="145"/>
      <c r="HSQ230" s="145"/>
      <c r="HST230" s="145"/>
      <c r="HSW230" s="145"/>
      <c r="HSZ230" s="145"/>
      <c r="HTC230" s="145"/>
      <c r="HTF230" s="145"/>
      <c r="HTR230" s="145"/>
      <c r="HTU230" s="145"/>
      <c r="HTX230" s="145"/>
      <c r="HUA230" s="145"/>
      <c r="HUJ230" s="145"/>
      <c r="HUP230" s="145"/>
      <c r="HUS230" s="145"/>
      <c r="HUV230" s="145"/>
      <c r="HUY230" s="145"/>
      <c r="HVE230" s="145"/>
      <c r="HVH230" s="145"/>
      <c r="HVN230" s="145"/>
      <c r="HVP230" s="145"/>
      <c r="HVQ230" s="145"/>
      <c r="HVS230" s="145"/>
      <c r="HVV230" s="145"/>
      <c r="HVY230" s="145"/>
      <c r="HWB230" s="145"/>
      <c r="HWJ230" s="145"/>
      <c r="HWO230" s="145"/>
      <c r="HWX230" s="145"/>
      <c r="HXA230" s="145"/>
      <c r="HXI230" s="145"/>
      <c r="HYE230" s="145"/>
      <c r="HYF230" s="145"/>
      <c r="HYG230" s="145"/>
      <c r="HYH230" s="145"/>
      <c r="HYI230" s="145"/>
      <c r="HYJ230" s="145"/>
      <c r="HZB230" s="145"/>
      <c r="HZC230" s="145"/>
      <c r="HZF230" s="145"/>
      <c r="HZI230" s="145"/>
      <c r="HZK230" s="145"/>
      <c r="HZM230" s="145"/>
      <c r="HZP230" s="145"/>
      <c r="HZS230" s="145"/>
      <c r="HZV230" s="145"/>
      <c r="HZY230" s="145"/>
      <c r="IAB230" s="145"/>
      <c r="IAE230" s="145"/>
      <c r="IAH230" s="145"/>
      <c r="IAK230" s="145"/>
      <c r="IAM230" s="145"/>
      <c r="IAZ230" s="145"/>
      <c r="IBA230" s="145"/>
      <c r="IBB230" s="145"/>
      <c r="IBC230" s="145"/>
      <c r="IBD230" s="145"/>
      <c r="IBE230" s="145"/>
      <c r="IBF230" s="145"/>
      <c r="IBG230" s="145"/>
      <c r="IBH230" s="145"/>
      <c r="IBI230" s="145"/>
      <c r="IBJ230" s="145"/>
      <c r="IBK230" s="145"/>
      <c r="IBL230" s="145"/>
      <c r="IBM230" s="145"/>
      <c r="IBQ230" s="145"/>
      <c r="IBS230" s="145"/>
      <c r="IBT230" s="145"/>
      <c r="IBU230" s="145"/>
      <c r="IBV230" s="145"/>
      <c r="IBY230" s="145"/>
      <c r="ICA230" s="145"/>
      <c r="ICB230" s="145"/>
      <c r="ICC230" s="145"/>
      <c r="ICD230" s="145"/>
      <c r="ICE230" s="145"/>
      <c r="ICF230" s="145"/>
      <c r="ICG230" s="145"/>
      <c r="ICH230" s="145"/>
      <c r="ICI230" s="145"/>
      <c r="ICJ230" s="145"/>
      <c r="ICK230" s="145"/>
      <c r="ICL230" s="145"/>
      <c r="ICM230" s="145"/>
      <c r="ICP230" s="145"/>
      <c r="ICS230" s="145"/>
      <c r="ICV230" s="145"/>
      <c r="ICY230" s="145"/>
      <c r="IDB230" s="145"/>
      <c r="IDN230" s="145"/>
      <c r="IDQ230" s="145"/>
      <c r="IDT230" s="145"/>
      <c r="IDW230" s="145"/>
      <c r="IEF230" s="145"/>
      <c r="IEL230" s="145"/>
      <c r="IEO230" s="145"/>
      <c r="IER230" s="145"/>
      <c r="IEU230" s="145"/>
      <c r="IFA230" s="145"/>
      <c r="IFD230" s="145"/>
      <c r="IFJ230" s="145"/>
      <c r="IFL230" s="145"/>
      <c r="IFM230" s="145"/>
      <c r="IFO230" s="145"/>
      <c r="IFR230" s="145"/>
      <c r="IFU230" s="145"/>
      <c r="IFX230" s="145"/>
      <c r="IGF230" s="145"/>
      <c r="IGK230" s="145"/>
      <c r="IGT230" s="145"/>
      <c r="IGW230" s="145"/>
      <c r="IHE230" s="145"/>
      <c r="IIA230" s="145"/>
      <c r="IIB230" s="145"/>
      <c r="IIC230" s="145"/>
      <c r="IID230" s="145"/>
      <c r="IIE230" s="145"/>
      <c r="IIF230" s="145"/>
      <c r="IIX230" s="145"/>
      <c r="IIY230" s="145"/>
      <c r="IJB230" s="145"/>
      <c r="IJE230" s="145"/>
      <c r="IJG230" s="145"/>
      <c r="IJI230" s="145"/>
      <c r="IJL230" s="145"/>
      <c r="IJO230" s="145"/>
      <c r="IJR230" s="145"/>
      <c r="IJU230" s="145"/>
      <c r="IJX230" s="145"/>
      <c r="IKA230" s="145"/>
      <c r="IKD230" s="145"/>
      <c r="IKG230" s="145"/>
      <c r="IKI230" s="145"/>
      <c r="IKV230" s="145"/>
      <c r="IKW230" s="145"/>
      <c r="IKX230" s="145"/>
      <c r="IKY230" s="145"/>
      <c r="IKZ230" s="145"/>
      <c r="ILA230" s="145"/>
      <c r="ILB230" s="145"/>
      <c r="ILC230" s="145"/>
      <c r="ILD230" s="145"/>
      <c r="ILE230" s="145"/>
      <c r="ILF230" s="145"/>
      <c r="ILG230" s="145"/>
      <c r="ILH230" s="145"/>
      <c r="ILI230" s="145"/>
      <c r="ILM230" s="145"/>
      <c r="ILO230" s="145"/>
      <c r="ILP230" s="145"/>
      <c r="ILQ230" s="145"/>
      <c r="ILR230" s="145"/>
      <c r="ILU230" s="145"/>
      <c r="ILW230" s="145"/>
      <c r="ILX230" s="145"/>
      <c r="ILY230" s="145"/>
      <c r="ILZ230" s="145"/>
      <c r="IMA230" s="145"/>
      <c r="IMB230" s="145"/>
      <c r="IMC230" s="145"/>
      <c r="IMD230" s="145"/>
      <c r="IME230" s="145"/>
      <c r="IMF230" s="145"/>
      <c r="IMG230" s="145"/>
      <c r="IMH230" s="145"/>
      <c r="IMI230" s="145"/>
      <c r="IML230" s="145"/>
      <c r="IMO230" s="145"/>
      <c r="IMR230" s="145"/>
      <c r="IMU230" s="145"/>
      <c r="IMX230" s="145"/>
      <c r="INJ230" s="145"/>
      <c r="INM230" s="145"/>
      <c r="INP230" s="145"/>
      <c r="INS230" s="145"/>
      <c r="IOB230" s="145"/>
      <c r="IOH230" s="145"/>
      <c r="IOK230" s="145"/>
      <c r="ION230" s="145"/>
      <c r="IOQ230" s="145"/>
      <c r="IOW230" s="145"/>
      <c r="IOZ230" s="145"/>
      <c r="IPF230" s="145"/>
      <c r="IPH230" s="145"/>
      <c r="IPI230" s="145"/>
      <c r="IPK230" s="145"/>
      <c r="IPN230" s="145"/>
      <c r="IPQ230" s="145"/>
      <c r="IPT230" s="145"/>
      <c r="IQB230" s="145"/>
      <c r="IQG230" s="145"/>
      <c r="IQP230" s="145"/>
      <c r="IQS230" s="145"/>
      <c r="IRA230" s="145"/>
      <c r="IRW230" s="145"/>
      <c r="IRX230" s="145"/>
      <c r="IRY230" s="145"/>
      <c r="IRZ230" s="145"/>
      <c r="ISA230" s="145"/>
      <c r="ISB230" s="145"/>
      <c r="IST230" s="145"/>
      <c r="ISU230" s="145"/>
      <c r="ISX230" s="145"/>
      <c r="ITA230" s="145"/>
      <c r="ITC230" s="145"/>
      <c r="ITE230" s="145"/>
      <c r="ITH230" s="145"/>
      <c r="ITK230" s="145"/>
      <c r="ITN230" s="145"/>
      <c r="ITQ230" s="145"/>
      <c r="ITT230" s="145"/>
      <c r="ITW230" s="145"/>
      <c r="ITZ230" s="145"/>
      <c r="IUC230" s="145"/>
      <c r="IUE230" s="145"/>
      <c r="IUR230" s="145"/>
      <c r="IUS230" s="145"/>
      <c r="IUT230" s="145"/>
      <c r="IUU230" s="145"/>
      <c r="IUV230" s="145"/>
      <c r="IUW230" s="145"/>
      <c r="IUX230" s="145"/>
      <c r="IUY230" s="145"/>
      <c r="IUZ230" s="145"/>
      <c r="IVA230" s="145"/>
      <c r="IVB230" s="145"/>
      <c r="IVC230" s="145"/>
      <c r="IVD230" s="145"/>
      <c r="IVE230" s="145"/>
      <c r="IVI230" s="145"/>
      <c r="IVK230" s="145"/>
      <c r="IVL230" s="145"/>
      <c r="IVM230" s="145"/>
      <c r="IVN230" s="145"/>
      <c r="IVQ230" s="145"/>
      <c r="IVS230" s="145"/>
      <c r="IVT230" s="145"/>
      <c r="IVU230" s="145"/>
      <c r="IVV230" s="145"/>
      <c r="IVW230" s="145"/>
      <c r="IVX230" s="145"/>
      <c r="IVY230" s="145"/>
      <c r="IVZ230" s="145"/>
      <c r="IWA230" s="145"/>
      <c r="IWB230" s="145"/>
      <c r="IWC230" s="145"/>
      <c r="IWD230" s="145"/>
      <c r="IWE230" s="145"/>
      <c r="IWH230" s="145"/>
      <c r="IWK230" s="145"/>
      <c r="IWN230" s="145"/>
      <c r="IWQ230" s="145"/>
      <c r="IWT230" s="145"/>
      <c r="IXF230" s="145"/>
      <c r="IXI230" s="145"/>
      <c r="IXL230" s="145"/>
      <c r="IXO230" s="145"/>
      <c r="IXX230" s="145"/>
      <c r="IYD230" s="145"/>
      <c r="IYG230" s="145"/>
      <c r="IYJ230" s="145"/>
      <c r="IYM230" s="145"/>
      <c r="IYS230" s="145"/>
      <c r="IYV230" s="145"/>
      <c r="IZB230" s="145"/>
      <c r="IZD230" s="145"/>
      <c r="IZE230" s="145"/>
      <c r="IZG230" s="145"/>
      <c r="IZJ230" s="145"/>
      <c r="IZM230" s="145"/>
      <c r="IZP230" s="145"/>
      <c r="IZX230" s="145"/>
      <c r="JAC230" s="145"/>
      <c r="JAL230" s="145"/>
      <c r="JAO230" s="145"/>
      <c r="JAW230" s="145"/>
      <c r="JBS230" s="145"/>
      <c r="JBT230" s="145"/>
      <c r="JBU230" s="145"/>
      <c r="JBV230" s="145"/>
      <c r="JBW230" s="145"/>
      <c r="JBX230" s="145"/>
      <c r="JCP230" s="145"/>
      <c r="JCQ230" s="145"/>
      <c r="JCT230" s="145"/>
      <c r="JCW230" s="145"/>
      <c r="JCY230" s="145"/>
      <c r="JDA230" s="145"/>
      <c r="JDD230" s="145"/>
      <c r="JDG230" s="145"/>
      <c r="JDJ230" s="145"/>
      <c r="JDM230" s="145"/>
      <c r="JDP230" s="145"/>
      <c r="JDS230" s="145"/>
      <c r="JDV230" s="145"/>
      <c r="JDY230" s="145"/>
      <c r="JEA230" s="145"/>
      <c r="JEN230" s="145"/>
      <c r="JEO230" s="145"/>
      <c r="JEP230" s="145"/>
      <c r="JEQ230" s="145"/>
      <c r="JER230" s="145"/>
      <c r="JES230" s="145"/>
      <c r="JET230" s="145"/>
      <c r="JEU230" s="145"/>
      <c r="JEV230" s="145"/>
      <c r="JEW230" s="145"/>
      <c r="JEX230" s="145"/>
      <c r="JEY230" s="145"/>
      <c r="JEZ230" s="145"/>
      <c r="JFA230" s="145"/>
      <c r="JFE230" s="145"/>
      <c r="JFG230" s="145"/>
      <c r="JFH230" s="145"/>
      <c r="JFI230" s="145"/>
      <c r="JFJ230" s="145"/>
      <c r="JFM230" s="145"/>
      <c r="JFO230" s="145"/>
      <c r="JFP230" s="145"/>
      <c r="JFQ230" s="145"/>
      <c r="JFR230" s="145"/>
      <c r="JFS230" s="145"/>
      <c r="JFT230" s="145"/>
      <c r="JFU230" s="145"/>
      <c r="JFV230" s="145"/>
      <c r="JFW230" s="145"/>
      <c r="JFX230" s="145"/>
      <c r="JFY230" s="145"/>
      <c r="JFZ230" s="145"/>
      <c r="JGA230" s="145"/>
      <c r="JGD230" s="145"/>
      <c r="JGG230" s="145"/>
      <c r="JGJ230" s="145"/>
      <c r="JGM230" s="145"/>
      <c r="JGP230" s="145"/>
      <c r="JHB230" s="145"/>
      <c r="JHE230" s="145"/>
      <c r="JHH230" s="145"/>
      <c r="JHK230" s="145"/>
      <c r="JHT230" s="145"/>
      <c r="JHZ230" s="145"/>
      <c r="JIC230" s="145"/>
      <c r="JIF230" s="145"/>
      <c r="JII230" s="145"/>
      <c r="JIO230" s="145"/>
      <c r="JIR230" s="145"/>
      <c r="JIX230" s="145"/>
      <c r="JIZ230" s="145"/>
      <c r="JJA230" s="145"/>
      <c r="JJC230" s="145"/>
      <c r="JJF230" s="145"/>
      <c r="JJI230" s="145"/>
      <c r="JJL230" s="145"/>
      <c r="JJT230" s="145"/>
      <c r="JJY230" s="145"/>
      <c r="JKH230" s="145"/>
      <c r="JKK230" s="145"/>
      <c r="JKS230" s="145"/>
      <c r="JLO230" s="145"/>
      <c r="JLP230" s="145"/>
      <c r="JLQ230" s="145"/>
      <c r="JLR230" s="145"/>
      <c r="JLS230" s="145"/>
      <c r="JLT230" s="145"/>
      <c r="JML230" s="145"/>
      <c r="JMM230" s="145"/>
      <c r="JMP230" s="145"/>
      <c r="JMS230" s="145"/>
      <c r="JMU230" s="145"/>
      <c r="JMW230" s="145"/>
      <c r="JMZ230" s="145"/>
      <c r="JNC230" s="145"/>
      <c r="JNF230" s="145"/>
      <c r="JNI230" s="145"/>
      <c r="JNL230" s="145"/>
      <c r="JNO230" s="145"/>
      <c r="JNR230" s="145"/>
      <c r="JNU230" s="145"/>
      <c r="JNW230" s="145"/>
      <c r="JOJ230" s="145"/>
      <c r="JOK230" s="145"/>
      <c r="JOL230" s="145"/>
      <c r="JOM230" s="145"/>
      <c r="JON230" s="145"/>
      <c r="JOO230" s="145"/>
      <c r="JOP230" s="145"/>
      <c r="JOQ230" s="145"/>
      <c r="JOR230" s="145"/>
      <c r="JOS230" s="145"/>
      <c r="JOT230" s="145"/>
      <c r="JOU230" s="145"/>
      <c r="JOV230" s="145"/>
      <c r="JOW230" s="145"/>
      <c r="JPA230" s="145"/>
      <c r="JPC230" s="145"/>
      <c r="JPD230" s="145"/>
      <c r="JPE230" s="145"/>
      <c r="JPF230" s="145"/>
      <c r="JPI230" s="145"/>
      <c r="JPK230" s="145"/>
      <c r="JPL230" s="145"/>
      <c r="JPM230" s="145"/>
      <c r="JPN230" s="145"/>
      <c r="JPO230" s="145"/>
      <c r="JPP230" s="145"/>
      <c r="JPQ230" s="145"/>
      <c r="JPR230" s="145"/>
      <c r="JPS230" s="145"/>
      <c r="JPT230" s="145"/>
      <c r="JPU230" s="145"/>
      <c r="JPV230" s="145"/>
      <c r="JPW230" s="145"/>
      <c r="JPZ230" s="145"/>
      <c r="JQC230" s="145"/>
      <c r="JQF230" s="145"/>
      <c r="JQI230" s="145"/>
      <c r="JQL230" s="145"/>
      <c r="JQX230" s="145"/>
      <c r="JRA230" s="145"/>
      <c r="JRD230" s="145"/>
      <c r="JRG230" s="145"/>
      <c r="JRP230" s="145"/>
      <c r="JRV230" s="145"/>
      <c r="JRY230" s="145"/>
      <c r="JSB230" s="145"/>
      <c r="JSE230" s="145"/>
      <c r="JSK230" s="145"/>
      <c r="JSN230" s="145"/>
      <c r="JST230" s="145"/>
      <c r="JSV230" s="145"/>
      <c r="JSW230" s="145"/>
      <c r="JSY230" s="145"/>
      <c r="JTB230" s="145"/>
      <c r="JTE230" s="145"/>
      <c r="JTH230" s="145"/>
      <c r="JTP230" s="145"/>
      <c r="JTU230" s="145"/>
      <c r="JUD230" s="145"/>
      <c r="JUG230" s="145"/>
      <c r="JUO230" s="145"/>
      <c r="JVK230" s="145"/>
      <c r="JVL230" s="145"/>
      <c r="JVM230" s="145"/>
      <c r="JVN230" s="145"/>
      <c r="JVO230" s="145"/>
      <c r="JVP230" s="145"/>
      <c r="JWH230" s="145"/>
      <c r="JWI230" s="145"/>
      <c r="JWL230" s="145"/>
      <c r="JWO230" s="145"/>
      <c r="JWQ230" s="145"/>
      <c r="JWS230" s="145"/>
      <c r="JWV230" s="145"/>
      <c r="JWY230" s="145"/>
      <c r="JXB230" s="145"/>
      <c r="JXE230" s="145"/>
      <c r="JXH230" s="145"/>
      <c r="JXK230" s="145"/>
      <c r="JXN230" s="145"/>
      <c r="JXQ230" s="145"/>
      <c r="JXS230" s="145"/>
      <c r="JYF230" s="145"/>
      <c r="JYG230" s="145"/>
      <c r="JYH230" s="145"/>
      <c r="JYI230" s="145"/>
      <c r="JYJ230" s="145"/>
      <c r="JYK230" s="145"/>
      <c r="JYL230" s="145"/>
      <c r="JYM230" s="145"/>
      <c r="JYN230" s="145"/>
      <c r="JYO230" s="145"/>
      <c r="JYP230" s="145"/>
      <c r="JYQ230" s="145"/>
      <c r="JYR230" s="145"/>
      <c r="JYS230" s="145"/>
      <c r="JYW230" s="145"/>
      <c r="JYY230" s="145"/>
      <c r="JYZ230" s="145"/>
      <c r="JZA230" s="145"/>
      <c r="JZB230" s="145"/>
      <c r="JZE230" s="145"/>
      <c r="JZG230" s="145"/>
      <c r="JZH230" s="145"/>
      <c r="JZI230" s="145"/>
      <c r="JZJ230" s="145"/>
      <c r="JZK230" s="145"/>
      <c r="JZL230" s="145"/>
      <c r="JZM230" s="145"/>
      <c r="JZN230" s="145"/>
      <c r="JZO230" s="145"/>
      <c r="JZP230" s="145"/>
      <c r="JZQ230" s="145"/>
      <c r="JZR230" s="145"/>
      <c r="JZS230" s="145"/>
      <c r="JZV230" s="145"/>
      <c r="JZY230" s="145"/>
      <c r="KAB230" s="145"/>
      <c r="KAE230" s="145"/>
      <c r="KAH230" s="145"/>
      <c r="KAT230" s="145"/>
      <c r="KAW230" s="145"/>
      <c r="KAZ230" s="145"/>
      <c r="KBC230" s="145"/>
      <c r="KBL230" s="145"/>
      <c r="KBR230" s="145"/>
      <c r="KBU230" s="145"/>
      <c r="KBX230" s="145"/>
      <c r="KCA230" s="145"/>
      <c r="KCG230" s="145"/>
      <c r="KCJ230" s="145"/>
      <c r="KCP230" s="145"/>
      <c r="KCR230" s="145"/>
      <c r="KCS230" s="145"/>
      <c r="KCU230" s="145"/>
      <c r="KCX230" s="145"/>
      <c r="KDA230" s="145"/>
      <c r="KDD230" s="145"/>
      <c r="KDL230" s="145"/>
      <c r="KDQ230" s="145"/>
      <c r="KDZ230" s="145"/>
      <c r="KEC230" s="145"/>
      <c r="KEK230" s="145"/>
      <c r="KFG230" s="145"/>
      <c r="KFH230" s="145"/>
      <c r="KFI230" s="145"/>
      <c r="KFJ230" s="145"/>
      <c r="KFK230" s="145"/>
      <c r="KFL230" s="145"/>
      <c r="KGD230" s="145"/>
      <c r="KGE230" s="145"/>
      <c r="KGH230" s="145"/>
      <c r="KGK230" s="145"/>
      <c r="KGM230" s="145"/>
      <c r="KGO230" s="145"/>
      <c r="KGR230" s="145"/>
      <c r="KGU230" s="145"/>
      <c r="KGX230" s="145"/>
      <c r="KHA230" s="145"/>
      <c r="KHD230" s="145"/>
      <c r="KHG230" s="145"/>
      <c r="KHJ230" s="145"/>
      <c r="KHM230" s="145"/>
      <c r="KHO230" s="145"/>
      <c r="KIB230" s="145"/>
      <c r="KIC230" s="145"/>
      <c r="KID230" s="145"/>
      <c r="KIE230" s="145"/>
      <c r="KIF230" s="145"/>
      <c r="KIG230" s="145"/>
      <c r="KIH230" s="145"/>
      <c r="KII230" s="145"/>
      <c r="KIJ230" s="145"/>
      <c r="KIK230" s="145"/>
      <c r="KIL230" s="145"/>
      <c r="KIM230" s="145"/>
      <c r="KIN230" s="145"/>
      <c r="KIO230" s="145"/>
      <c r="KIS230" s="145"/>
      <c r="KIU230" s="145"/>
      <c r="KIV230" s="145"/>
      <c r="KIW230" s="145"/>
      <c r="KIX230" s="145"/>
      <c r="KJA230" s="145"/>
      <c r="KJC230" s="145"/>
      <c r="KJD230" s="145"/>
      <c r="KJE230" s="145"/>
      <c r="KJF230" s="145"/>
      <c r="KJG230" s="145"/>
      <c r="KJH230" s="145"/>
      <c r="KJI230" s="145"/>
      <c r="KJJ230" s="145"/>
      <c r="KJK230" s="145"/>
      <c r="KJL230" s="145"/>
      <c r="KJM230" s="145"/>
      <c r="KJN230" s="145"/>
      <c r="KJO230" s="145"/>
      <c r="KJR230" s="145"/>
      <c r="KJU230" s="145"/>
      <c r="KJX230" s="145"/>
      <c r="KKA230" s="145"/>
      <c r="KKD230" s="145"/>
      <c r="KKP230" s="145"/>
      <c r="KKS230" s="145"/>
      <c r="KKV230" s="145"/>
      <c r="KKY230" s="145"/>
      <c r="KLH230" s="145"/>
      <c r="KLN230" s="145"/>
      <c r="KLQ230" s="145"/>
      <c r="KLT230" s="145"/>
      <c r="KLW230" s="145"/>
      <c r="KMC230" s="145"/>
      <c r="KMF230" s="145"/>
      <c r="KML230" s="145"/>
      <c r="KMN230" s="145"/>
      <c r="KMO230" s="145"/>
      <c r="KMQ230" s="145"/>
      <c r="KMT230" s="145"/>
      <c r="KMW230" s="145"/>
      <c r="KMZ230" s="145"/>
      <c r="KNH230" s="145"/>
      <c r="KNM230" s="145"/>
      <c r="KNV230" s="145"/>
      <c r="KNY230" s="145"/>
      <c r="KOG230" s="145"/>
      <c r="KPC230" s="145"/>
      <c r="KPD230" s="145"/>
      <c r="KPE230" s="145"/>
      <c r="KPF230" s="145"/>
      <c r="KPG230" s="145"/>
      <c r="KPH230" s="145"/>
      <c r="KPZ230" s="145"/>
      <c r="KQA230" s="145"/>
      <c r="KQD230" s="145"/>
      <c r="KQG230" s="145"/>
      <c r="KQI230" s="145"/>
      <c r="KQK230" s="145"/>
      <c r="KQN230" s="145"/>
      <c r="KQQ230" s="145"/>
      <c r="KQT230" s="145"/>
      <c r="KQW230" s="145"/>
      <c r="KQZ230" s="145"/>
      <c r="KRC230" s="145"/>
      <c r="KRF230" s="145"/>
      <c r="KRI230" s="145"/>
      <c r="KRK230" s="145"/>
      <c r="KRX230" s="145"/>
      <c r="KRY230" s="145"/>
      <c r="KRZ230" s="145"/>
      <c r="KSA230" s="145"/>
      <c r="KSB230" s="145"/>
      <c r="KSC230" s="145"/>
      <c r="KSD230" s="145"/>
      <c r="KSE230" s="145"/>
      <c r="KSF230" s="145"/>
      <c r="KSG230" s="145"/>
      <c r="KSH230" s="145"/>
      <c r="KSI230" s="145"/>
      <c r="KSJ230" s="145"/>
      <c r="KSK230" s="145"/>
      <c r="KSO230" s="145"/>
      <c r="KSQ230" s="145"/>
      <c r="KSR230" s="145"/>
      <c r="KSS230" s="145"/>
      <c r="KST230" s="145"/>
      <c r="KSW230" s="145"/>
      <c r="KSY230" s="145"/>
      <c r="KSZ230" s="145"/>
      <c r="KTA230" s="145"/>
      <c r="KTB230" s="145"/>
      <c r="KTC230" s="145"/>
      <c r="KTD230" s="145"/>
      <c r="KTE230" s="145"/>
      <c r="KTF230" s="145"/>
      <c r="KTG230" s="145"/>
      <c r="KTH230" s="145"/>
      <c r="KTI230" s="145"/>
      <c r="KTJ230" s="145"/>
      <c r="KTK230" s="145"/>
      <c r="KTN230" s="145"/>
      <c r="KTQ230" s="145"/>
      <c r="KTT230" s="145"/>
      <c r="KTW230" s="145"/>
      <c r="KTZ230" s="145"/>
      <c r="KUL230" s="145"/>
      <c r="KUO230" s="145"/>
      <c r="KUR230" s="145"/>
      <c r="KUU230" s="145"/>
      <c r="KVD230" s="145"/>
      <c r="KVJ230" s="145"/>
      <c r="KVM230" s="145"/>
      <c r="KVP230" s="145"/>
      <c r="KVS230" s="145"/>
      <c r="KVY230" s="145"/>
      <c r="KWB230" s="145"/>
      <c r="KWH230" s="145"/>
      <c r="KWJ230" s="145"/>
      <c r="KWK230" s="145"/>
      <c r="KWM230" s="145"/>
      <c r="KWP230" s="145"/>
      <c r="KWS230" s="145"/>
      <c r="KWV230" s="145"/>
      <c r="KXD230" s="145"/>
      <c r="KXI230" s="145"/>
      <c r="KXR230" s="145"/>
      <c r="KXU230" s="145"/>
      <c r="KYC230" s="145"/>
      <c r="KYY230" s="145"/>
      <c r="KYZ230" s="145"/>
      <c r="KZA230" s="145"/>
      <c r="KZB230" s="145"/>
      <c r="KZC230" s="145"/>
      <c r="KZD230" s="145"/>
      <c r="KZV230" s="145"/>
      <c r="KZW230" s="145"/>
      <c r="KZZ230" s="145"/>
      <c r="LAC230" s="145"/>
      <c r="LAE230" s="145"/>
      <c r="LAG230" s="145"/>
      <c r="LAJ230" s="145"/>
      <c r="LAM230" s="145"/>
      <c r="LAP230" s="145"/>
      <c r="LAS230" s="145"/>
      <c r="LAV230" s="145"/>
      <c r="LAY230" s="145"/>
      <c r="LBB230" s="145"/>
      <c r="LBE230" s="145"/>
      <c r="LBG230" s="145"/>
      <c r="LBT230" s="145"/>
      <c r="LBU230" s="145"/>
      <c r="LBV230" s="145"/>
      <c r="LBW230" s="145"/>
      <c r="LBX230" s="145"/>
      <c r="LBY230" s="145"/>
      <c r="LBZ230" s="145"/>
      <c r="LCA230" s="145"/>
      <c r="LCB230" s="145"/>
      <c r="LCC230" s="145"/>
      <c r="LCD230" s="145"/>
      <c r="LCE230" s="145"/>
      <c r="LCF230" s="145"/>
      <c r="LCG230" s="145"/>
      <c r="LCK230" s="145"/>
      <c r="LCM230" s="145"/>
      <c r="LCN230" s="145"/>
      <c r="LCO230" s="145"/>
      <c r="LCP230" s="145"/>
      <c r="LCS230" s="145"/>
      <c r="LCU230" s="145"/>
      <c r="LCV230" s="145"/>
      <c r="LCW230" s="145"/>
      <c r="LCX230" s="145"/>
      <c r="LCY230" s="145"/>
      <c r="LCZ230" s="145"/>
      <c r="LDA230" s="145"/>
      <c r="LDB230" s="145"/>
      <c r="LDC230" s="145"/>
      <c r="LDD230" s="145"/>
      <c r="LDE230" s="145"/>
      <c r="LDF230" s="145"/>
      <c r="LDG230" s="145"/>
      <c r="LDJ230" s="145"/>
      <c r="LDM230" s="145"/>
      <c r="LDP230" s="145"/>
      <c r="LDS230" s="145"/>
      <c r="LDV230" s="145"/>
      <c r="LEH230" s="145"/>
      <c r="LEK230" s="145"/>
      <c r="LEN230" s="145"/>
      <c r="LEQ230" s="145"/>
      <c r="LEZ230" s="145"/>
      <c r="LFF230" s="145"/>
      <c r="LFI230" s="145"/>
      <c r="LFL230" s="145"/>
      <c r="LFO230" s="145"/>
      <c r="LFU230" s="145"/>
      <c r="LFX230" s="145"/>
      <c r="LGD230" s="145"/>
      <c r="LGF230" s="145"/>
      <c r="LGG230" s="145"/>
      <c r="LGI230" s="145"/>
      <c r="LGL230" s="145"/>
      <c r="LGO230" s="145"/>
      <c r="LGR230" s="145"/>
      <c r="LGZ230" s="145"/>
      <c r="LHE230" s="145"/>
      <c r="LHN230" s="145"/>
      <c r="LHQ230" s="145"/>
      <c r="LHY230" s="145"/>
      <c r="LIU230" s="145"/>
      <c r="LIV230" s="145"/>
      <c r="LIW230" s="145"/>
      <c r="LIX230" s="145"/>
      <c r="LIY230" s="145"/>
      <c r="LIZ230" s="145"/>
      <c r="LJR230" s="145"/>
      <c r="LJS230" s="145"/>
      <c r="LJV230" s="145"/>
      <c r="LJY230" s="145"/>
      <c r="LKA230" s="145"/>
      <c r="LKC230" s="145"/>
      <c r="LKF230" s="145"/>
      <c r="LKI230" s="145"/>
      <c r="LKL230" s="145"/>
      <c r="LKO230" s="145"/>
      <c r="LKR230" s="145"/>
      <c r="LKU230" s="145"/>
      <c r="LKX230" s="145"/>
      <c r="LLA230" s="145"/>
      <c r="LLC230" s="145"/>
      <c r="LLP230" s="145"/>
      <c r="LLQ230" s="145"/>
      <c r="LLR230" s="145"/>
      <c r="LLS230" s="145"/>
      <c r="LLT230" s="145"/>
      <c r="LLU230" s="145"/>
      <c r="LLV230" s="145"/>
      <c r="LLW230" s="145"/>
      <c r="LLX230" s="145"/>
      <c r="LLY230" s="145"/>
      <c r="LLZ230" s="145"/>
      <c r="LMA230" s="145"/>
      <c r="LMB230" s="145"/>
      <c r="LMC230" s="145"/>
      <c r="LMG230" s="145"/>
      <c r="LMI230" s="145"/>
      <c r="LMJ230" s="145"/>
      <c r="LMK230" s="145"/>
      <c r="LML230" s="145"/>
      <c r="LMO230" s="145"/>
      <c r="LMQ230" s="145"/>
      <c r="LMR230" s="145"/>
      <c r="LMS230" s="145"/>
      <c r="LMT230" s="145"/>
      <c r="LMU230" s="145"/>
      <c r="LMV230" s="145"/>
      <c r="LMW230" s="145"/>
      <c r="LMX230" s="145"/>
      <c r="LMY230" s="145"/>
      <c r="LMZ230" s="145"/>
      <c r="LNA230" s="145"/>
      <c r="LNB230" s="145"/>
      <c r="LNC230" s="145"/>
      <c r="LNF230" s="145"/>
      <c r="LNI230" s="145"/>
      <c r="LNL230" s="145"/>
      <c r="LNO230" s="145"/>
      <c r="LNR230" s="145"/>
      <c r="LOD230" s="145"/>
      <c r="LOG230" s="145"/>
      <c r="LOJ230" s="145"/>
      <c r="LOM230" s="145"/>
      <c r="LOV230" s="145"/>
      <c r="LPB230" s="145"/>
      <c r="LPE230" s="145"/>
      <c r="LPH230" s="145"/>
      <c r="LPK230" s="145"/>
      <c r="LPQ230" s="145"/>
      <c r="LPT230" s="145"/>
      <c r="LPZ230" s="145"/>
      <c r="LQB230" s="145"/>
      <c r="LQC230" s="145"/>
      <c r="LQE230" s="145"/>
      <c r="LQH230" s="145"/>
      <c r="LQK230" s="145"/>
      <c r="LQN230" s="145"/>
      <c r="LQV230" s="145"/>
      <c r="LRA230" s="145"/>
      <c r="LRJ230" s="145"/>
      <c r="LRM230" s="145"/>
      <c r="LRU230" s="145"/>
      <c r="LSQ230" s="145"/>
      <c r="LSR230" s="145"/>
      <c r="LSS230" s="145"/>
      <c r="LST230" s="145"/>
      <c r="LSU230" s="145"/>
      <c r="LSV230" s="145"/>
      <c r="LTN230" s="145"/>
      <c r="LTO230" s="145"/>
      <c r="LTR230" s="145"/>
      <c r="LTU230" s="145"/>
      <c r="LTW230" s="145"/>
      <c r="LTY230" s="145"/>
      <c r="LUB230" s="145"/>
      <c r="LUE230" s="145"/>
      <c r="LUH230" s="145"/>
      <c r="LUK230" s="145"/>
      <c r="LUN230" s="145"/>
      <c r="LUQ230" s="145"/>
      <c r="LUT230" s="145"/>
      <c r="LUW230" s="145"/>
      <c r="LUY230" s="145"/>
      <c r="LVL230" s="145"/>
      <c r="LVM230" s="145"/>
      <c r="LVN230" s="145"/>
      <c r="LVO230" s="145"/>
      <c r="LVP230" s="145"/>
      <c r="LVQ230" s="145"/>
      <c r="LVR230" s="145"/>
      <c r="LVS230" s="145"/>
      <c r="LVT230" s="145"/>
      <c r="LVU230" s="145"/>
      <c r="LVV230" s="145"/>
      <c r="LVW230" s="145"/>
      <c r="LVX230" s="145"/>
      <c r="LVY230" s="145"/>
      <c r="LWC230" s="145"/>
      <c r="LWE230" s="145"/>
      <c r="LWF230" s="145"/>
      <c r="LWG230" s="145"/>
      <c r="LWH230" s="145"/>
      <c r="LWK230" s="145"/>
      <c r="LWM230" s="145"/>
      <c r="LWN230" s="145"/>
      <c r="LWO230" s="145"/>
      <c r="LWP230" s="145"/>
      <c r="LWQ230" s="145"/>
      <c r="LWR230" s="145"/>
      <c r="LWS230" s="145"/>
      <c r="LWT230" s="145"/>
      <c r="LWU230" s="145"/>
      <c r="LWV230" s="145"/>
      <c r="LWW230" s="145"/>
      <c r="LWX230" s="145"/>
      <c r="LWY230" s="145"/>
      <c r="LXB230" s="145"/>
      <c r="LXE230" s="145"/>
      <c r="LXH230" s="145"/>
      <c r="LXK230" s="145"/>
      <c r="LXN230" s="145"/>
      <c r="LXZ230" s="145"/>
      <c r="LYC230" s="145"/>
      <c r="LYF230" s="145"/>
      <c r="LYI230" s="145"/>
      <c r="LYR230" s="145"/>
      <c r="LYX230" s="145"/>
      <c r="LZA230" s="145"/>
      <c r="LZD230" s="145"/>
      <c r="LZG230" s="145"/>
      <c r="LZM230" s="145"/>
      <c r="LZP230" s="145"/>
      <c r="LZV230" s="145"/>
      <c r="LZX230" s="145"/>
      <c r="LZY230" s="145"/>
      <c r="MAA230" s="145"/>
      <c r="MAD230" s="145"/>
      <c r="MAG230" s="145"/>
      <c r="MAJ230" s="145"/>
      <c r="MAR230" s="145"/>
      <c r="MAW230" s="145"/>
      <c r="MBF230" s="145"/>
      <c r="MBI230" s="145"/>
      <c r="MBQ230" s="145"/>
      <c r="MCM230" s="145"/>
      <c r="MCN230" s="145"/>
      <c r="MCO230" s="145"/>
      <c r="MCP230" s="145"/>
      <c r="MCQ230" s="145"/>
      <c r="MCR230" s="145"/>
      <c r="MDJ230" s="145"/>
      <c r="MDK230" s="145"/>
      <c r="MDN230" s="145"/>
      <c r="MDQ230" s="145"/>
      <c r="MDS230" s="145"/>
      <c r="MDU230" s="145"/>
      <c r="MDX230" s="145"/>
      <c r="MEA230" s="145"/>
      <c r="MED230" s="145"/>
      <c r="MEG230" s="145"/>
      <c r="MEJ230" s="145"/>
      <c r="MEM230" s="145"/>
      <c r="MEP230" s="145"/>
      <c r="MES230" s="145"/>
      <c r="MEU230" s="145"/>
      <c r="MFH230" s="145"/>
      <c r="MFI230" s="145"/>
      <c r="MFJ230" s="145"/>
      <c r="MFK230" s="145"/>
      <c r="MFL230" s="145"/>
      <c r="MFM230" s="145"/>
      <c r="MFN230" s="145"/>
      <c r="MFO230" s="145"/>
      <c r="MFP230" s="145"/>
      <c r="MFQ230" s="145"/>
      <c r="MFR230" s="145"/>
      <c r="MFS230" s="145"/>
      <c r="MFT230" s="145"/>
      <c r="MFU230" s="145"/>
      <c r="MFY230" s="145"/>
      <c r="MGA230" s="145"/>
      <c r="MGB230" s="145"/>
      <c r="MGC230" s="145"/>
      <c r="MGD230" s="145"/>
      <c r="MGG230" s="145"/>
      <c r="MGI230" s="145"/>
      <c r="MGJ230" s="145"/>
      <c r="MGK230" s="145"/>
      <c r="MGL230" s="145"/>
      <c r="MGM230" s="145"/>
      <c r="MGN230" s="145"/>
      <c r="MGO230" s="145"/>
      <c r="MGP230" s="145"/>
      <c r="MGQ230" s="145"/>
      <c r="MGR230" s="145"/>
      <c r="MGS230" s="145"/>
      <c r="MGT230" s="145"/>
      <c r="MGU230" s="145"/>
      <c r="MGX230" s="145"/>
      <c r="MHA230" s="145"/>
      <c r="MHD230" s="145"/>
      <c r="MHG230" s="145"/>
      <c r="MHJ230" s="145"/>
      <c r="MHV230" s="145"/>
      <c r="MHY230" s="145"/>
      <c r="MIB230" s="145"/>
      <c r="MIE230" s="145"/>
      <c r="MIN230" s="145"/>
      <c r="MIT230" s="145"/>
      <c r="MIW230" s="145"/>
      <c r="MIZ230" s="145"/>
      <c r="MJC230" s="145"/>
      <c r="MJI230" s="145"/>
      <c r="MJL230" s="145"/>
      <c r="MJR230" s="145"/>
      <c r="MJT230" s="145"/>
      <c r="MJU230" s="145"/>
      <c r="MJW230" s="145"/>
      <c r="MJZ230" s="145"/>
      <c r="MKC230" s="145"/>
      <c r="MKF230" s="145"/>
      <c r="MKN230" s="145"/>
      <c r="MKS230" s="145"/>
      <c r="MLB230" s="145"/>
      <c r="MLE230" s="145"/>
      <c r="MLM230" s="145"/>
      <c r="MMI230" s="145"/>
      <c r="MMJ230" s="145"/>
      <c r="MMK230" s="145"/>
      <c r="MML230" s="145"/>
      <c r="MMM230" s="145"/>
      <c r="MMN230" s="145"/>
      <c r="MNF230" s="145"/>
      <c r="MNG230" s="145"/>
      <c r="MNJ230" s="145"/>
      <c r="MNM230" s="145"/>
      <c r="MNO230" s="145"/>
      <c r="MNQ230" s="145"/>
      <c r="MNT230" s="145"/>
      <c r="MNW230" s="145"/>
      <c r="MNZ230" s="145"/>
      <c r="MOC230" s="145"/>
      <c r="MOF230" s="145"/>
      <c r="MOI230" s="145"/>
      <c r="MOL230" s="145"/>
      <c r="MOO230" s="145"/>
      <c r="MOQ230" s="145"/>
      <c r="MPD230" s="145"/>
      <c r="MPE230" s="145"/>
      <c r="MPF230" s="145"/>
      <c r="MPG230" s="145"/>
      <c r="MPH230" s="145"/>
      <c r="MPI230" s="145"/>
      <c r="MPJ230" s="145"/>
      <c r="MPK230" s="145"/>
      <c r="MPL230" s="145"/>
      <c r="MPM230" s="145"/>
      <c r="MPN230" s="145"/>
      <c r="MPO230" s="145"/>
      <c r="MPP230" s="145"/>
      <c r="MPQ230" s="145"/>
      <c r="MPU230" s="145"/>
      <c r="MPW230" s="145"/>
      <c r="MPX230" s="145"/>
      <c r="MPY230" s="145"/>
      <c r="MPZ230" s="145"/>
      <c r="MQC230" s="145"/>
      <c r="MQE230" s="145"/>
      <c r="MQF230" s="145"/>
      <c r="MQG230" s="145"/>
      <c r="MQH230" s="145"/>
      <c r="MQI230" s="145"/>
      <c r="MQJ230" s="145"/>
      <c r="MQK230" s="145"/>
      <c r="MQL230" s="145"/>
      <c r="MQM230" s="145"/>
      <c r="MQN230" s="145"/>
      <c r="MQO230" s="145"/>
      <c r="MQP230" s="145"/>
      <c r="MQQ230" s="145"/>
      <c r="MQT230" s="145"/>
      <c r="MQW230" s="145"/>
      <c r="MQZ230" s="145"/>
      <c r="MRC230" s="145"/>
      <c r="MRF230" s="145"/>
      <c r="MRR230" s="145"/>
      <c r="MRU230" s="145"/>
      <c r="MRX230" s="145"/>
      <c r="MSA230" s="145"/>
      <c r="MSJ230" s="145"/>
      <c r="MSP230" s="145"/>
      <c r="MSS230" s="145"/>
      <c r="MSV230" s="145"/>
      <c r="MSY230" s="145"/>
      <c r="MTE230" s="145"/>
      <c r="MTH230" s="145"/>
      <c r="MTN230" s="145"/>
      <c r="MTP230" s="145"/>
      <c r="MTQ230" s="145"/>
      <c r="MTS230" s="145"/>
      <c r="MTV230" s="145"/>
      <c r="MTY230" s="145"/>
      <c r="MUB230" s="145"/>
      <c r="MUJ230" s="145"/>
      <c r="MUO230" s="145"/>
      <c r="MUX230" s="145"/>
      <c r="MVA230" s="145"/>
      <c r="MVI230" s="145"/>
      <c r="MWE230" s="145"/>
      <c r="MWF230" s="145"/>
      <c r="MWG230" s="145"/>
      <c r="MWH230" s="145"/>
      <c r="MWI230" s="145"/>
      <c r="MWJ230" s="145"/>
      <c r="MXB230" s="145"/>
      <c r="MXC230" s="145"/>
      <c r="MXF230" s="145"/>
      <c r="MXI230" s="145"/>
      <c r="MXK230" s="145"/>
      <c r="MXM230" s="145"/>
      <c r="MXP230" s="145"/>
      <c r="MXS230" s="145"/>
      <c r="MXV230" s="145"/>
      <c r="MXY230" s="145"/>
      <c r="MYB230" s="145"/>
      <c r="MYE230" s="145"/>
      <c r="MYH230" s="145"/>
      <c r="MYK230" s="145"/>
      <c r="MYM230" s="145"/>
      <c r="MYZ230" s="145"/>
      <c r="MZA230" s="145"/>
      <c r="MZB230" s="145"/>
      <c r="MZC230" s="145"/>
      <c r="MZD230" s="145"/>
      <c r="MZE230" s="145"/>
      <c r="MZF230" s="145"/>
      <c r="MZG230" s="145"/>
      <c r="MZH230" s="145"/>
      <c r="MZI230" s="145"/>
      <c r="MZJ230" s="145"/>
      <c r="MZK230" s="145"/>
      <c r="MZL230" s="145"/>
      <c r="MZM230" s="145"/>
      <c r="MZQ230" s="145"/>
      <c r="MZS230" s="145"/>
      <c r="MZT230" s="145"/>
      <c r="MZU230" s="145"/>
      <c r="MZV230" s="145"/>
      <c r="MZY230" s="145"/>
      <c r="NAA230" s="145"/>
      <c r="NAB230" s="145"/>
      <c r="NAC230" s="145"/>
      <c r="NAD230" s="145"/>
      <c r="NAE230" s="145"/>
      <c r="NAF230" s="145"/>
      <c r="NAG230" s="145"/>
      <c r="NAH230" s="145"/>
      <c r="NAI230" s="145"/>
      <c r="NAJ230" s="145"/>
      <c r="NAK230" s="145"/>
      <c r="NAL230" s="145"/>
      <c r="NAM230" s="145"/>
      <c r="NAP230" s="145"/>
      <c r="NAS230" s="145"/>
      <c r="NAV230" s="145"/>
      <c r="NAY230" s="145"/>
      <c r="NBB230" s="145"/>
      <c r="NBN230" s="145"/>
      <c r="NBQ230" s="145"/>
      <c r="NBT230" s="145"/>
      <c r="NBW230" s="145"/>
      <c r="NCF230" s="145"/>
      <c r="NCL230" s="145"/>
      <c r="NCO230" s="145"/>
      <c r="NCR230" s="145"/>
      <c r="NCU230" s="145"/>
      <c r="NDA230" s="145"/>
      <c r="NDD230" s="145"/>
      <c r="NDJ230" s="145"/>
      <c r="NDL230" s="145"/>
      <c r="NDM230" s="145"/>
      <c r="NDO230" s="145"/>
      <c r="NDR230" s="145"/>
      <c r="NDU230" s="145"/>
      <c r="NDX230" s="145"/>
      <c r="NEF230" s="145"/>
      <c r="NEK230" s="145"/>
      <c r="NET230" s="145"/>
      <c r="NEW230" s="145"/>
      <c r="NFE230" s="145"/>
      <c r="NGA230" s="145"/>
      <c r="NGB230" s="145"/>
      <c r="NGC230" s="145"/>
      <c r="NGD230" s="145"/>
      <c r="NGE230" s="145"/>
      <c r="NGF230" s="145"/>
      <c r="NGX230" s="145"/>
      <c r="NGY230" s="145"/>
      <c r="NHB230" s="145"/>
      <c r="NHE230" s="145"/>
      <c r="NHG230" s="145"/>
      <c r="NHI230" s="145"/>
      <c r="NHL230" s="145"/>
      <c r="NHO230" s="145"/>
      <c r="NHR230" s="145"/>
      <c r="NHU230" s="145"/>
      <c r="NHX230" s="145"/>
      <c r="NIA230" s="145"/>
      <c r="NID230" s="145"/>
      <c r="NIG230" s="145"/>
      <c r="NII230" s="145"/>
      <c r="NIV230" s="145"/>
      <c r="NIW230" s="145"/>
      <c r="NIX230" s="145"/>
      <c r="NIY230" s="145"/>
      <c r="NIZ230" s="145"/>
      <c r="NJA230" s="145"/>
      <c r="NJB230" s="145"/>
      <c r="NJC230" s="145"/>
      <c r="NJD230" s="145"/>
      <c r="NJE230" s="145"/>
      <c r="NJF230" s="145"/>
      <c r="NJG230" s="145"/>
      <c r="NJH230" s="145"/>
      <c r="NJI230" s="145"/>
      <c r="NJM230" s="145"/>
      <c r="NJO230" s="145"/>
      <c r="NJP230" s="145"/>
      <c r="NJQ230" s="145"/>
      <c r="NJR230" s="145"/>
      <c r="NJU230" s="145"/>
      <c r="NJW230" s="145"/>
      <c r="NJX230" s="145"/>
      <c r="NJY230" s="145"/>
      <c r="NJZ230" s="145"/>
      <c r="NKA230" s="145"/>
      <c r="NKB230" s="145"/>
      <c r="NKC230" s="145"/>
      <c r="NKD230" s="145"/>
      <c r="NKE230" s="145"/>
      <c r="NKF230" s="145"/>
      <c r="NKG230" s="145"/>
      <c r="NKH230" s="145"/>
      <c r="NKI230" s="145"/>
      <c r="NKL230" s="145"/>
      <c r="NKO230" s="145"/>
      <c r="NKR230" s="145"/>
      <c r="NKU230" s="145"/>
      <c r="NKX230" s="145"/>
      <c r="NLJ230" s="145"/>
      <c r="NLM230" s="145"/>
      <c r="NLP230" s="145"/>
      <c r="NLS230" s="145"/>
      <c r="NMB230" s="145"/>
      <c r="NMH230" s="145"/>
      <c r="NMK230" s="145"/>
      <c r="NMN230" s="145"/>
      <c r="NMQ230" s="145"/>
      <c r="NMW230" s="145"/>
      <c r="NMZ230" s="145"/>
      <c r="NNF230" s="145"/>
      <c r="NNH230" s="145"/>
      <c r="NNI230" s="145"/>
      <c r="NNK230" s="145"/>
      <c r="NNN230" s="145"/>
      <c r="NNQ230" s="145"/>
      <c r="NNT230" s="145"/>
      <c r="NOB230" s="145"/>
      <c r="NOG230" s="145"/>
      <c r="NOP230" s="145"/>
      <c r="NOS230" s="145"/>
      <c r="NPA230" s="145"/>
      <c r="NPW230" s="145"/>
      <c r="NPX230" s="145"/>
      <c r="NPY230" s="145"/>
      <c r="NPZ230" s="145"/>
      <c r="NQA230" s="145"/>
      <c r="NQB230" s="145"/>
      <c r="NQT230" s="145"/>
      <c r="NQU230" s="145"/>
      <c r="NQX230" s="145"/>
      <c r="NRA230" s="145"/>
      <c r="NRC230" s="145"/>
      <c r="NRE230" s="145"/>
      <c r="NRH230" s="145"/>
      <c r="NRK230" s="145"/>
      <c r="NRN230" s="145"/>
      <c r="NRQ230" s="145"/>
      <c r="NRT230" s="145"/>
      <c r="NRW230" s="145"/>
      <c r="NRZ230" s="145"/>
      <c r="NSC230" s="145"/>
      <c r="NSE230" s="145"/>
      <c r="NSR230" s="145"/>
      <c r="NSS230" s="145"/>
      <c r="NST230" s="145"/>
      <c r="NSU230" s="145"/>
      <c r="NSV230" s="145"/>
      <c r="NSW230" s="145"/>
      <c r="NSX230" s="145"/>
      <c r="NSY230" s="145"/>
      <c r="NSZ230" s="145"/>
      <c r="NTA230" s="145"/>
      <c r="NTB230" s="145"/>
      <c r="NTC230" s="145"/>
      <c r="NTD230" s="145"/>
      <c r="NTE230" s="145"/>
      <c r="NTI230" s="145"/>
      <c r="NTK230" s="145"/>
      <c r="NTL230" s="145"/>
      <c r="NTM230" s="145"/>
      <c r="NTN230" s="145"/>
      <c r="NTQ230" s="145"/>
      <c r="NTS230" s="145"/>
      <c r="NTT230" s="145"/>
      <c r="NTU230" s="145"/>
      <c r="NTV230" s="145"/>
      <c r="NTW230" s="145"/>
      <c r="NTX230" s="145"/>
      <c r="NTY230" s="145"/>
      <c r="NTZ230" s="145"/>
      <c r="NUA230" s="145"/>
      <c r="NUB230" s="145"/>
      <c r="NUC230" s="145"/>
      <c r="NUD230" s="145"/>
      <c r="NUE230" s="145"/>
      <c r="NUH230" s="145"/>
      <c r="NUK230" s="145"/>
      <c r="NUN230" s="145"/>
      <c r="NUQ230" s="145"/>
      <c r="NUT230" s="145"/>
      <c r="NVF230" s="145"/>
      <c r="NVI230" s="145"/>
      <c r="NVL230" s="145"/>
      <c r="NVO230" s="145"/>
      <c r="NVX230" s="145"/>
      <c r="NWD230" s="145"/>
      <c r="NWG230" s="145"/>
      <c r="NWJ230" s="145"/>
      <c r="NWM230" s="145"/>
      <c r="NWS230" s="145"/>
      <c r="NWV230" s="145"/>
      <c r="NXB230" s="145"/>
      <c r="NXD230" s="145"/>
      <c r="NXE230" s="145"/>
      <c r="NXG230" s="145"/>
      <c r="NXJ230" s="145"/>
      <c r="NXM230" s="145"/>
      <c r="NXP230" s="145"/>
      <c r="NXX230" s="145"/>
      <c r="NYC230" s="145"/>
      <c r="NYL230" s="145"/>
      <c r="NYO230" s="145"/>
      <c r="NYW230" s="145"/>
      <c r="NZS230" s="145"/>
      <c r="NZT230" s="145"/>
      <c r="NZU230" s="145"/>
      <c r="NZV230" s="145"/>
      <c r="NZW230" s="145"/>
      <c r="NZX230" s="145"/>
      <c r="OAP230" s="145"/>
      <c r="OAQ230" s="145"/>
      <c r="OAT230" s="145"/>
      <c r="OAW230" s="145"/>
      <c r="OAY230" s="145"/>
      <c r="OBA230" s="145"/>
      <c r="OBD230" s="145"/>
      <c r="OBG230" s="145"/>
      <c r="OBJ230" s="145"/>
      <c r="OBM230" s="145"/>
      <c r="OBP230" s="145"/>
      <c r="OBS230" s="145"/>
      <c r="OBV230" s="145"/>
      <c r="OBY230" s="145"/>
      <c r="OCA230" s="145"/>
      <c r="OCN230" s="145"/>
      <c r="OCO230" s="145"/>
      <c r="OCP230" s="145"/>
      <c r="OCQ230" s="145"/>
      <c r="OCR230" s="145"/>
      <c r="OCS230" s="145"/>
      <c r="OCT230" s="145"/>
      <c r="OCU230" s="145"/>
      <c r="OCV230" s="145"/>
      <c r="OCW230" s="145"/>
      <c r="OCX230" s="145"/>
      <c r="OCY230" s="145"/>
      <c r="OCZ230" s="145"/>
      <c r="ODA230" s="145"/>
      <c r="ODE230" s="145"/>
      <c r="ODG230" s="145"/>
      <c r="ODH230" s="145"/>
      <c r="ODI230" s="145"/>
      <c r="ODJ230" s="145"/>
      <c r="ODM230" s="145"/>
      <c r="ODO230" s="145"/>
      <c r="ODP230" s="145"/>
      <c r="ODQ230" s="145"/>
      <c r="ODR230" s="145"/>
      <c r="ODS230" s="145"/>
      <c r="ODT230" s="145"/>
      <c r="ODU230" s="145"/>
      <c r="ODV230" s="145"/>
      <c r="ODW230" s="145"/>
      <c r="ODX230" s="145"/>
      <c r="ODY230" s="145"/>
      <c r="ODZ230" s="145"/>
      <c r="OEA230" s="145"/>
      <c r="OED230" s="145"/>
      <c r="OEG230" s="145"/>
      <c r="OEJ230" s="145"/>
      <c r="OEM230" s="145"/>
      <c r="OEP230" s="145"/>
      <c r="OFB230" s="145"/>
      <c r="OFE230" s="145"/>
      <c r="OFH230" s="145"/>
      <c r="OFK230" s="145"/>
      <c r="OFT230" s="145"/>
      <c r="OFZ230" s="145"/>
      <c r="OGC230" s="145"/>
      <c r="OGF230" s="145"/>
      <c r="OGI230" s="145"/>
      <c r="OGO230" s="145"/>
      <c r="OGR230" s="145"/>
      <c r="OGX230" s="145"/>
      <c r="OGZ230" s="145"/>
      <c r="OHA230" s="145"/>
      <c r="OHC230" s="145"/>
      <c r="OHF230" s="145"/>
      <c r="OHI230" s="145"/>
      <c r="OHL230" s="145"/>
      <c r="OHT230" s="145"/>
      <c r="OHY230" s="145"/>
      <c r="OIH230" s="145"/>
      <c r="OIK230" s="145"/>
      <c r="OIS230" s="145"/>
      <c r="OJO230" s="145"/>
      <c r="OJP230" s="145"/>
      <c r="OJQ230" s="145"/>
      <c r="OJR230" s="145"/>
      <c r="OJS230" s="145"/>
      <c r="OJT230" s="145"/>
      <c r="OKL230" s="145"/>
      <c r="OKM230" s="145"/>
      <c r="OKP230" s="145"/>
      <c r="OKS230" s="145"/>
      <c r="OKU230" s="145"/>
      <c r="OKW230" s="145"/>
      <c r="OKZ230" s="145"/>
      <c r="OLC230" s="145"/>
      <c r="OLF230" s="145"/>
      <c r="OLI230" s="145"/>
      <c r="OLL230" s="145"/>
      <c r="OLO230" s="145"/>
      <c r="OLR230" s="145"/>
      <c r="OLU230" s="145"/>
      <c r="OLW230" s="145"/>
      <c r="OMJ230" s="145"/>
      <c r="OMK230" s="145"/>
      <c r="OML230" s="145"/>
      <c r="OMM230" s="145"/>
      <c r="OMN230" s="145"/>
      <c r="OMO230" s="145"/>
      <c r="OMP230" s="145"/>
      <c r="OMQ230" s="145"/>
      <c r="OMR230" s="145"/>
      <c r="OMS230" s="145"/>
      <c r="OMT230" s="145"/>
      <c r="OMU230" s="145"/>
      <c r="OMV230" s="145"/>
      <c r="OMW230" s="145"/>
      <c r="ONA230" s="145"/>
      <c r="ONC230" s="145"/>
      <c r="OND230" s="145"/>
      <c r="ONE230" s="145"/>
      <c r="ONF230" s="145"/>
      <c r="ONI230" s="145"/>
      <c r="ONK230" s="145"/>
      <c r="ONL230" s="145"/>
      <c r="ONM230" s="145"/>
      <c r="ONN230" s="145"/>
      <c r="ONO230" s="145"/>
      <c r="ONP230" s="145"/>
      <c r="ONQ230" s="145"/>
      <c r="ONR230" s="145"/>
      <c r="ONS230" s="145"/>
      <c r="ONT230" s="145"/>
      <c r="ONU230" s="145"/>
      <c r="ONV230" s="145"/>
      <c r="ONW230" s="145"/>
      <c r="ONZ230" s="145"/>
      <c r="OOC230" s="145"/>
      <c r="OOF230" s="145"/>
      <c r="OOI230" s="145"/>
      <c r="OOL230" s="145"/>
      <c r="OOX230" s="145"/>
      <c r="OPA230" s="145"/>
      <c r="OPD230" s="145"/>
      <c r="OPG230" s="145"/>
      <c r="OPP230" s="145"/>
      <c r="OPV230" s="145"/>
      <c r="OPY230" s="145"/>
      <c r="OQB230" s="145"/>
      <c r="OQE230" s="145"/>
      <c r="OQK230" s="145"/>
      <c r="OQN230" s="145"/>
      <c r="OQT230" s="145"/>
      <c r="OQV230" s="145"/>
      <c r="OQW230" s="145"/>
      <c r="OQY230" s="145"/>
      <c r="ORB230" s="145"/>
      <c r="ORE230" s="145"/>
      <c r="ORH230" s="145"/>
      <c r="ORP230" s="145"/>
      <c r="ORU230" s="145"/>
      <c r="OSD230" s="145"/>
      <c r="OSG230" s="145"/>
      <c r="OSO230" s="145"/>
      <c r="OTK230" s="145"/>
      <c r="OTL230" s="145"/>
      <c r="OTM230" s="145"/>
      <c r="OTN230" s="145"/>
      <c r="OTO230" s="145"/>
      <c r="OTP230" s="145"/>
      <c r="OUH230" s="145"/>
      <c r="OUI230" s="145"/>
      <c r="OUL230" s="145"/>
      <c r="OUO230" s="145"/>
      <c r="OUQ230" s="145"/>
      <c r="OUS230" s="145"/>
      <c r="OUV230" s="145"/>
      <c r="OUY230" s="145"/>
      <c r="OVB230" s="145"/>
      <c r="OVE230" s="145"/>
      <c r="OVH230" s="145"/>
      <c r="OVK230" s="145"/>
      <c r="OVN230" s="145"/>
      <c r="OVQ230" s="145"/>
      <c r="OVS230" s="145"/>
      <c r="OWF230" s="145"/>
      <c r="OWG230" s="145"/>
      <c r="OWH230" s="145"/>
      <c r="OWI230" s="145"/>
      <c r="OWJ230" s="145"/>
      <c r="OWK230" s="145"/>
      <c r="OWL230" s="145"/>
      <c r="OWM230" s="145"/>
      <c r="OWN230" s="145"/>
      <c r="OWO230" s="145"/>
      <c r="OWP230" s="145"/>
      <c r="OWQ230" s="145"/>
      <c r="OWR230" s="145"/>
      <c r="OWS230" s="145"/>
      <c r="OWW230" s="145"/>
      <c r="OWY230" s="145"/>
      <c r="OWZ230" s="145"/>
      <c r="OXA230" s="145"/>
      <c r="OXB230" s="145"/>
      <c r="OXE230" s="145"/>
      <c r="OXG230" s="145"/>
      <c r="OXH230" s="145"/>
      <c r="OXI230" s="145"/>
      <c r="OXJ230" s="145"/>
      <c r="OXK230" s="145"/>
      <c r="OXL230" s="145"/>
      <c r="OXM230" s="145"/>
      <c r="OXN230" s="145"/>
      <c r="OXO230" s="145"/>
      <c r="OXP230" s="145"/>
      <c r="OXQ230" s="145"/>
      <c r="OXR230" s="145"/>
      <c r="OXS230" s="145"/>
      <c r="OXV230" s="145"/>
      <c r="OXY230" s="145"/>
      <c r="OYB230" s="145"/>
      <c r="OYE230" s="145"/>
      <c r="OYH230" s="145"/>
      <c r="OYT230" s="145"/>
      <c r="OYW230" s="145"/>
      <c r="OYZ230" s="145"/>
      <c r="OZC230" s="145"/>
      <c r="OZL230" s="145"/>
      <c r="OZR230" s="145"/>
      <c r="OZU230" s="145"/>
      <c r="OZX230" s="145"/>
      <c r="PAA230" s="145"/>
      <c r="PAG230" s="145"/>
      <c r="PAJ230" s="145"/>
      <c r="PAP230" s="145"/>
      <c r="PAR230" s="145"/>
      <c r="PAS230" s="145"/>
      <c r="PAU230" s="145"/>
      <c r="PAX230" s="145"/>
      <c r="PBA230" s="145"/>
      <c r="PBD230" s="145"/>
      <c r="PBL230" s="145"/>
      <c r="PBQ230" s="145"/>
      <c r="PBZ230" s="145"/>
      <c r="PCC230" s="145"/>
      <c r="PCK230" s="145"/>
      <c r="PDG230" s="145"/>
      <c r="PDH230" s="145"/>
      <c r="PDI230" s="145"/>
      <c r="PDJ230" s="145"/>
      <c r="PDK230" s="145"/>
      <c r="PDL230" s="145"/>
      <c r="PED230" s="145"/>
      <c r="PEE230" s="145"/>
      <c r="PEH230" s="145"/>
      <c r="PEK230" s="145"/>
      <c r="PEM230" s="145"/>
      <c r="PEO230" s="145"/>
      <c r="PER230" s="145"/>
      <c r="PEU230" s="145"/>
      <c r="PEX230" s="145"/>
      <c r="PFA230" s="145"/>
      <c r="PFD230" s="145"/>
      <c r="PFG230" s="145"/>
      <c r="PFJ230" s="145"/>
      <c r="PFM230" s="145"/>
      <c r="PFO230" s="145"/>
      <c r="PGB230" s="145"/>
      <c r="PGC230" s="145"/>
      <c r="PGD230" s="145"/>
      <c r="PGE230" s="145"/>
      <c r="PGF230" s="145"/>
      <c r="PGG230" s="145"/>
      <c r="PGH230" s="145"/>
      <c r="PGI230" s="145"/>
      <c r="PGJ230" s="145"/>
      <c r="PGK230" s="145"/>
      <c r="PGL230" s="145"/>
      <c r="PGM230" s="145"/>
      <c r="PGN230" s="145"/>
      <c r="PGO230" s="145"/>
      <c r="PGS230" s="145"/>
      <c r="PGU230" s="145"/>
      <c r="PGV230" s="145"/>
      <c r="PGW230" s="145"/>
      <c r="PGX230" s="145"/>
      <c r="PHA230" s="145"/>
      <c r="PHC230" s="145"/>
      <c r="PHD230" s="145"/>
      <c r="PHE230" s="145"/>
      <c r="PHF230" s="145"/>
      <c r="PHG230" s="145"/>
      <c r="PHH230" s="145"/>
      <c r="PHI230" s="145"/>
      <c r="PHJ230" s="145"/>
      <c r="PHK230" s="145"/>
      <c r="PHL230" s="145"/>
      <c r="PHM230" s="145"/>
      <c r="PHN230" s="145"/>
      <c r="PHO230" s="145"/>
      <c r="PHR230" s="145"/>
      <c r="PHU230" s="145"/>
      <c r="PHX230" s="145"/>
      <c r="PIA230" s="145"/>
      <c r="PID230" s="145"/>
      <c r="PIP230" s="145"/>
      <c r="PIS230" s="145"/>
      <c r="PIV230" s="145"/>
      <c r="PIY230" s="145"/>
      <c r="PJH230" s="145"/>
      <c r="PJN230" s="145"/>
      <c r="PJQ230" s="145"/>
      <c r="PJT230" s="145"/>
      <c r="PJW230" s="145"/>
      <c r="PKC230" s="145"/>
      <c r="PKF230" s="145"/>
      <c r="PKL230" s="145"/>
      <c r="PKN230" s="145"/>
      <c r="PKO230" s="145"/>
      <c r="PKQ230" s="145"/>
      <c r="PKT230" s="145"/>
      <c r="PKW230" s="145"/>
      <c r="PKZ230" s="145"/>
      <c r="PLH230" s="145"/>
      <c r="PLM230" s="145"/>
      <c r="PLV230" s="145"/>
      <c r="PLY230" s="145"/>
      <c r="PMG230" s="145"/>
      <c r="PNC230" s="145"/>
      <c r="PND230" s="145"/>
      <c r="PNE230" s="145"/>
      <c r="PNF230" s="145"/>
      <c r="PNG230" s="145"/>
      <c r="PNH230" s="145"/>
      <c r="PNZ230" s="145"/>
      <c r="POA230" s="145"/>
      <c r="POD230" s="145"/>
      <c r="POG230" s="145"/>
      <c r="POI230" s="145"/>
      <c r="POK230" s="145"/>
      <c r="PON230" s="145"/>
      <c r="POQ230" s="145"/>
      <c r="POT230" s="145"/>
      <c r="POW230" s="145"/>
      <c r="POZ230" s="145"/>
      <c r="PPC230" s="145"/>
      <c r="PPF230" s="145"/>
      <c r="PPI230" s="145"/>
      <c r="PPK230" s="145"/>
      <c r="PPX230" s="145"/>
      <c r="PPY230" s="145"/>
      <c r="PPZ230" s="145"/>
      <c r="PQA230" s="145"/>
      <c r="PQB230" s="145"/>
      <c r="PQC230" s="145"/>
      <c r="PQD230" s="145"/>
      <c r="PQE230" s="145"/>
      <c r="PQF230" s="145"/>
      <c r="PQG230" s="145"/>
      <c r="PQH230" s="145"/>
      <c r="PQI230" s="145"/>
      <c r="PQJ230" s="145"/>
      <c r="PQK230" s="145"/>
      <c r="PQO230" s="145"/>
      <c r="PQQ230" s="145"/>
      <c r="PQR230" s="145"/>
      <c r="PQS230" s="145"/>
      <c r="PQT230" s="145"/>
      <c r="PQW230" s="145"/>
      <c r="PQY230" s="145"/>
      <c r="PQZ230" s="145"/>
      <c r="PRA230" s="145"/>
      <c r="PRB230" s="145"/>
      <c r="PRC230" s="145"/>
      <c r="PRD230" s="145"/>
      <c r="PRE230" s="145"/>
      <c r="PRF230" s="145"/>
      <c r="PRG230" s="145"/>
      <c r="PRH230" s="145"/>
      <c r="PRI230" s="145"/>
      <c r="PRJ230" s="145"/>
      <c r="PRK230" s="145"/>
      <c r="PRN230" s="145"/>
      <c r="PRQ230" s="145"/>
      <c r="PRT230" s="145"/>
      <c r="PRW230" s="145"/>
      <c r="PRZ230" s="145"/>
      <c r="PSL230" s="145"/>
      <c r="PSO230" s="145"/>
      <c r="PSR230" s="145"/>
      <c r="PSU230" s="145"/>
      <c r="PTD230" s="145"/>
      <c r="PTJ230" s="145"/>
      <c r="PTM230" s="145"/>
      <c r="PTP230" s="145"/>
      <c r="PTS230" s="145"/>
      <c r="PTY230" s="145"/>
      <c r="PUB230" s="145"/>
      <c r="PUH230" s="145"/>
      <c r="PUJ230" s="145"/>
      <c r="PUK230" s="145"/>
      <c r="PUM230" s="145"/>
      <c r="PUP230" s="145"/>
      <c r="PUS230" s="145"/>
      <c r="PUV230" s="145"/>
      <c r="PVD230" s="145"/>
      <c r="PVI230" s="145"/>
      <c r="PVR230" s="145"/>
      <c r="PVU230" s="145"/>
      <c r="PWC230" s="145"/>
      <c r="PWY230" s="145"/>
      <c r="PWZ230" s="145"/>
      <c r="PXA230" s="145"/>
      <c r="PXB230" s="145"/>
      <c r="PXC230" s="145"/>
      <c r="PXD230" s="145"/>
      <c r="PXV230" s="145"/>
      <c r="PXW230" s="145"/>
      <c r="PXZ230" s="145"/>
      <c r="PYC230" s="145"/>
      <c r="PYE230" s="145"/>
      <c r="PYG230" s="145"/>
      <c r="PYJ230" s="145"/>
      <c r="PYM230" s="145"/>
      <c r="PYP230" s="145"/>
      <c r="PYS230" s="145"/>
      <c r="PYV230" s="145"/>
      <c r="PYY230" s="145"/>
      <c r="PZB230" s="145"/>
      <c r="PZE230" s="145"/>
      <c r="PZG230" s="145"/>
      <c r="PZT230" s="145"/>
      <c r="PZU230" s="145"/>
      <c r="PZV230" s="145"/>
      <c r="PZW230" s="145"/>
      <c r="PZX230" s="145"/>
      <c r="PZY230" s="145"/>
      <c r="PZZ230" s="145"/>
      <c r="QAA230" s="145"/>
      <c r="QAB230" s="145"/>
      <c r="QAC230" s="145"/>
      <c r="QAD230" s="145"/>
      <c r="QAE230" s="145"/>
      <c r="QAF230" s="145"/>
      <c r="QAG230" s="145"/>
      <c r="QAK230" s="145"/>
      <c r="QAM230" s="145"/>
      <c r="QAN230" s="145"/>
      <c r="QAO230" s="145"/>
      <c r="QAP230" s="145"/>
      <c r="QAS230" s="145"/>
      <c r="QAU230" s="145"/>
      <c r="QAV230" s="145"/>
      <c r="QAW230" s="145"/>
      <c r="QAX230" s="145"/>
      <c r="QAY230" s="145"/>
      <c r="QAZ230" s="145"/>
      <c r="QBA230" s="145"/>
      <c r="QBB230" s="145"/>
      <c r="QBC230" s="145"/>
      <c r="QBD230" s="145"/>
      <c r="QBE230" s="145"/>
      <c r="QBF230" s="145"/>
      <c r="QBG230" s="145"/>
      <c r="QBJ230" s="145"/>
      <c r="QBM230" s="145"/>
      <c r="QBP230" s="145"/>
      <c r="QBS230" s="145"/>
      <c r="QBV230" s="145"/>
      <c r="QCH230" s="145"/>
      <c r="QCK230" s="145"/>
      <c r="QCN230" s="145"/>
      <c r="QCQ230" s="145"/>
      <c r="QCZ230" s="145"/>
      <c r="QDF230" s="145"/>
      <c r="QDI230" s="145"/>
      <c r="QDL230" s="145"/>
      <c r="QDO230" s="145"/>
      <c r="QDU230" s="145"/>
      <c r="QDX230" s="145"/>
      <c r="QED230" s="145"/>
      <c r="QEF230" s="145"/>
      <c r="QEG230" s="145"/>
      <c r="QEI230" s="145"/>
      <c r="QEL230" s="145"/>
      <c r="QEO230" s="145"/>
      <c r="QER230" s="145"/>
      <c r="QEZ230" s="145"/>
      <c r="QFE230" s="145"/>
      <c r="QFN230" s="145"/>
      <c r="QFQ230" s="145"/>
      <c r="QFY230" s="145"/>
      <c r="QGU230" s="145"/>
      <c r="QGV230" s="145"/>
      <c r="QGW230" s="145"/>
      <c r="QGX230" s="145"/>
      <c r="QGY230" s="145"/>
      <c r="QGZ230" s="145"/>
      <c r="QHR230" s="145"/>
      <c r="QHS230" s="145"/>
      <c r="QHV230" s="145"/>
      <c r="QHY230" s="145"/>
      <c r="QIA230" s="145"/>
      <c r="QIC230" s="145"/>
      <c r="QIF230" s="145"/>
      <c r="QII230" s="145"/>
      <c r="QIL230" s="145"/>
      <c r="QIO230" s="145"/>
      <c r="QIR230" s="145"/>
      <c r="QIU230" s="145"/>
      <c r="QIX230" s="145"/>
      <c r="QJA230" s="145"/>
      <c r="QJC230" s="145"/>
      <c r="QJP230" s="145"/>
      <c r="QJQ230" s="145"/>
      <c r="QJR230" s="145"/>
      <c r="QJS230" s="145"/>
      <c r="QJT230" s="145"/>
      <c r="QJU230" s="145"/>
      <c r="QJV230" s="145"/>
      <c r="QJW230" s="145"/>
      <c r="QJX230" s="145"/>
      <c r="QJY230" s="145"/>
      <c r="QJZ230" s="145"/>
      <c r="QKA230" s="145"/>
      <c r="QKB230" s="145"/>
      <c r="QKC230" s="145"/>
      <c r="QKG230" s="145"/>
      <c r="QKI230" s="145"/>
      <c r="QKJ230" s="145"/>
      <c r="QKK230" s="145"/>
      <c r="QKL230" s="145"/>
      <c r="QKO230" s="145"/>
      <c r="QKQ230" s="145"/>
      <c r="QKR230" s="145"/>
      <c r="QKS230" s="145"/>
      <c r="QKT230" s="145"/>
      <c r="QKU230" s="145"/>
      <c r="QKV230" s="145"/>
      <c r="QKW230" s="145"/>
      <c r="QKX230" s="145"/>
      <c r="QKY230" s="145"/>
      <c r="QKZ230" s="145"/>
      <c r="QLA230" s="145"/>
      <c r="QLB230" s="145"/>
      <c r="QLC230" s="145"/>
      <c r="QLF230" s="145"/>
      <c r="QLI230" s="145"/>
      <c r="QLL230" s="145"/>
      <c r="QLO230" s="145"/>
      <c r="QLR230" s="145"/>
      <c r="QMD230" s="145"/>
      <c r="QMG230" s="145"/>
      <c r="QMJ230" s="145"/>
      <c r="QMM230" s="145"/>
      <c r="QMV230" s="145"/>
      <c r="QNB230" s="145"/>
      <c r="QNE230" s="145"/>
      <c r="QNH230" s="145"/>
      <c r="QNK230" s="145"/>
      <c r="QNQ230" s="145"/>
      <c r="QNT230" s="145"/>
      <c r="QNZ230" s="145"/>
      <c r="QOB230" s="145"/>
      <c r="QOC230" s="145"/>
      <c r="QOE230" s="145"/>
      <c r="QOH230" s="145"/>
      <c r="QOK230" s="145"/>
      <c r="QON230" s="145"/>
      <c r="QOV230" s="145"/>
      <c r="QPA230" s="145"/>
      <c r="QPJ230" s="145"/>
      <c r="QPM230" s="145"/>
      <c r="QPU230" s="145"/>
      <c r="QQQ230" s="145"/>
      <c r="QQR230" s="145"/>
      <c r="QQS230" s="145"/>
      <c r="QQT230" s="145"/>
      <c r="QQU230" s="145"/>
      <c r="QQV230" s="145"/>
      <c r="QRN230" s="145"/>
      <c r="QRO230" s="145"/>
      <c r="QRR230" s="145"/>
      <c r="QRU230" s="145"/>
      <c r="QRW230" s="145"/>
      <c r="QRY230" s="145"/>
      <c r="QSB230" s="145"/>
      <c r="QSE230" s="145"/>
      <c r="QSH230" s="145"/>
      <c r="QSK230" s="145"/>
      <c r="QSN230" s="145"/>
      <c r="QSQ230" s="145"/>
      <c r="QST230" s="145"/>
      <c r="QSW230" s="145"/>
      <c r="QSY230" s="145"/>
      <c r="QTL230" s="145"/>
      <c r="QTM230" s="145"/>
      <c r="QTN230" s="145"/>
      <c r="QTO230" s="145"/>
      <c r="QTP230" s="145"/>
      <c r="QTQ230" s="145"/>
      <c r="QTR230" s="145"/>
      <c r="QTS230" s="145"/>
      <c r="QTT230" s="145"/>
      <c r="QTU230" s="145"/>
      <c r="QTV230" s="145"/>
      <c r="QTW230" s="145"/>
      <c r="QTX230" s="145"/>
      <c r="QTY230" s="145"/>
      <c r="QUC230" s="145"/>
      <c r="QUE230" s="145"/>
      <c r="QUF230" s="145"/>
      <c r="QUG230" s="145"/>
      <c r="QUH230" s="145"/>
      <c r="QUK230" s="145"/>
      <c r="QUM230" s="145"/>
      <c r="QUN230" s="145"/>
      <c r="QUO230" s="145"/>
      <c r="QUP230" s="145"/>
      <c r="QUQ230" s="145"/>
      <c r="QUR230" s="145"/>
      <c r="QUS230" s="145"/>
      <c r="QUT230" s="145"/>
      <c r="QUU230" s="145"/>
      <c r="QUV230" s="145"/>
      <c r="QUW230" s="145"/>
      <c r="QUX230" s="145"/>
      <c r="QUY230" s="145"/>
      <c r="QVB230" s="145"/>
      <c r="QVE230" s="145"/>
      <c r="QVH230" s="145"/>
      <c r="QVK230" s="145"/>
      <c r="QVN230" s="145"/>
      <c r="QVZ230" s="145"/>
      <c r="QWC230" s="145"/>
      <c r="QWF230" s="145"/>
      <c r="QWI230" s="145"/>
      <c r="QWR230" s="145"/>
      <c r="QWX230" s="145"/>
      <c r="QXA230" s="145"/>
      <c r="QXD230" s="145"/>
      <c r="QXG230" s="145"/>
      <c r="QXM230" s="145"/>
      <c r="QXP230" s="145"/>
      <c r="QXV230" s="145"/>
      <c r="QXX230" s="145"/>
      <c r="QXY230" s="145"/>
      <c r="QYA230" s="145"/>
      <c r="QYD230" s="145"/>
      <c r="QYG230" s="145"/>
      <c r="QYJ230" s="145"/>
      <c r="QYR230" s="145"/>
      <c r="QYW230" s="145"/>
      <c r="QZF230" s="145"/>
      <c r="QZI230" s="145"/>
      <c r="QZQ230" s="145"/>
      <c r="RAM230" s="145"/>
      <c r="RAN230" s="145"/>
      <c r="RAO230" s="145"/>
      <c r="RAP230" s="145"/>
      <c r="RAQ230" s="145"/>
      <c r="RAR230" s="145"/>
      <c r="RBJ230" s="145"/>
      <c r="RBK230" s="145"/>
      <c r="RBN230" s="145"/>
      <c r="RBQ230" s="145"/>
      <c r="RBS230" s="145"/>
      <c r="RBU230" s="145"/>
      <c r="RBX230" s="145"/>
      <c r="RCA230" s="145"/>
      <c r="RCD230" s="145"/>
      <c r="RCG230" s="145"/>
      <c r="RCJ230" s="145"/>
      <c r="RCM230" s="145"/>
      <c r="RCP230" s="145"/>
      <c r="RCS230" s="145"/>
      <c r="RCU230" s="145"/>
      <c r="RDH230" s="145"/>
      <c r="RDI230" s="145"/>
      <c r="RDJ230" s="145"/>
      <c r="RDK230" s="145"/>
      <c r="RDL230" s="145"/>
      <c r="RDM230" s="145"/>
      <c r="RDN230" s="145"/>
      <c r="RDO230" s="145"/>
      <c r="RDP230" s="145"/>
      <c r="RDQ230" s="145"/>
      <c r="RDR230" s="145"/>
      <c r="RDS230" s="145"/>
      <c r="RDT230" s="145"/>
      <c r="RDU230" s="145"/>
      <c r="RDY230" s="145"/>
      <c r="REA230" s="145"/>
      <c r="REB230" s="145"/>
      <c r="REC230" s="145"/>
      <c r="RED230" s="145"/>
      <c r="REG230" s="145"/>
      <c r="REI230" s="145"/>
      <c r="REJ230" s="145"/>
      <c r="REK230" s="145"/>
      <c r="REL230" s="145"/>
      <c r="REM230" s="145"/>
      <c r="REN230" s="145"/>
      <c r="REO230" s="145"/>
      <c r="REP230" s="145"/>
      <c r="REQ230" s="145"/>
      <c r="RER230" s="145"/>
      <c r="RES230" s="145"/>
      <c r="RET230" s="145"/>
      <c r="REU230" s="145"/>
      <c r="REX230" s="145"/>
      <c r="RFA230" s="145"/>
      <c r="RFD230" s="145"/>
      <c r="RFG230" s="145"/>
      <c r="RFJ230" s="145"/>
      <c r="RFV230" s="145"/>
      <c r="RFY230" s="145"/>
      <c r="RGB230" s="145"/>
      <c r="RGE230" s="145"/>
      <c r="RGN230" s="145"/>
      <c r="RGT230" s="145"/>
      <c r="RGW230" s="145"/>
      <c r="RGZ230" s="145"/>
      <c r="RHC230" s="145"/>
      <c r="RHI230" s="145"/>
      <c r="RHL230" s="145"/>
      <c r="RHR230" s="145"/>
      <c r="RHT230" s="145"/>
      <c r="RHU230" s="145"/>
      <c r="RHW230" s="145"/>
      <c r="RHZ230" s="145"/>
      <c r="RIC230" s="145"/>
      <c r="RIF230" s="145"/>
      <c r="RIN230" s="145"/>
      <c r="RIS230" s="145"/>
      <c r="RJB230" s="145"/>
      <c r="RJE230" s="145"/>
      <c r="RJM230" s="145"/>
      <c r="RKI230" s="145"/>
      <c r="RKJ230" s="145"/>
      <c r="RKK230" s="145"/>
      <c r="RKL230" s="145"/>
      <c r="RKM230" s="145"/>
      <c r="RKN230" s="145"/>
      <c r="RLF230" s="145"/>
      <c r="RLG230" s="145"/>
      <c r="RLJ230" s="145"/>
      <c r="RLM230" s="145"/>
      <c r="RLO230" s="145"/>
      <c r="RLQ230" s="145"/>
      <c r="RLT230" s="145"/>
      <c r="RLW230" s="145"/>
      <c r="RLZ230" s="145"/>
      <c r="RMC230" s="145"/>
      <c r="RMF230" s="145"/>
      <c r="RMI230" s="145"/>
      <c r="RML230" s="145"/>
      <c r="RMO230" s="145"/>
      <c r="RMQ230" s="145"/>
      <c r="RND230" s="145"/>
      <c r="RNE230" s="145"/>
      <c r="RNF230" s="145"/>
      <c r="RNG230" s="145"/>
      <c r="RNH230" s="145"/>
      <c r="RNI230" s="145"/>
      <c r="RNJ230" s="145"/>
      <c r="RNK230" s="145"/>
      <c r="RNL230" s="145"/>
      <c r="RNM230" s="145"/>
      <c r="RNN230" s="145"/>
      <c r="RNO230" s="145"/>
      <c r="RNP230" s="145"/>
      <c r="RNQ230" s="145"/>
      <c r="RNU230" s="145"/>
      <c r="RNW230" s="145"/>
      <c r="RNX230" s="145"/>
      <c r="RNY230" s="145"/>
      <c r="RNZ230" s="145"/>
      <c r="ROC230" s="145"/>
      <c r="ROE230" s="145"/>
      <c r="ROF230" s="145"/>
      <c r="ROG230" s="145"/>
      <c r="ROH230" s="145"/>
      <c r="ROI230" s="145"/>
      <c r="ROJ230" s="145"/>
      <c r="ROK230" s="145"/>
      <c r="ROL230" s="145"/>
      <c r="ROM230" s="145"/>
      <c r="RON230" s="145"/>
      <c r="ROO230" s="145"/>
      <c r="ROP230" s="145"/>
      <c r="ROQ230" s="145"/>
      <c r="ROT230" s="145"/>
      <c r="ROW230" s="145"/>
      <c r="ROZ230" s="145"/>
      <c r="RPC230" s="145"/>
      <c r="RPF230" s="145"/>
      <c r="RPR230" s="145"/>
      <c r="RPU230" s="145"/>
      <c r="RPX230" s="145"/>
      <c r="RQA230" s="145"/>
      <c r="RQJ230" s="145"/>
      <c r="RQP230" s="145"/>
      <c r="RQS230" s="145"/>
      <c r="RQV230" s="145"/>
      <c r="RQY230" s="145"/>
      <c r="RRE230" s="145"/>
      <c r="RRH230" s="145"/>
      <c r="RRN230" s="145"/>
      <c r="RRP230" s="145"/>
      <c r="RRQ230" s="145"/>
      <c r="RRS230" s="145"/>
      <c r="RRV230" s="145"/>
      <c r="RRY230" s="145"/>
      <c r="RSB230" s="145"/>
      <c r="RSJ230" s="145"/>
      <c r="RSO230" s="145"/>
      <c r="RSX230" s="145"/>
      <c r="RTA230" s="145"/>
      <c r="RTI230" s="145"/>
      <c r="RUE230" s="145"/>
      <c r="RUF230" s="145"/>
      <c r="RUG230" s="145"/>
      <c r="RUH230" s="145"/>
      <c r="RUI230" s="145"/>
      <c r="RUJ230" s="145"/>
      <c r="RVB230" s="145"/>
      <c r="RVC230" s="145"/>
      <c r="RVF230" s="145"/>
      <c r="RVI230" s="145"/>
      <c r="RVK230" s="145"/>
      <c r="RVM230" s="145"/>
      <c r="RVP230" s="145"/>
      <c r="RVS230" s="145"/>
      <c r="RVV230" s="145"/>
      <c r="RVY230" s="145"/>
      <c r="RWB230" s="145"/>
      <c r="RWE230" s="145"/>
      <c r="RWH230" s="145"/>
      <c r="RWK230" s="145"/>
      <c r="RWM230" s="145"/>
      <c r="RWZ230" s="145"/>
      <c r="RXA230" s="145"/>
      <c r="RXB230" s="145"/>
      <c r="RXC230" s="145"/>
      <c r="RXD230" s="145"/>
      <c r="RXE230" s="145"/>
      <c r="RXF230" s="145"/>
      <c r="RXG230" s="145"/>
      <c r="RXH230" s="145"/>
      <c r="RXI230" s="145"/>
      <c r="RXJ230" s="145"/>
      <c r="RXK230" s="145"/>
      <c r="RXL230" s="145"/>
      <c r="RXM230" s="145"/>
      <c r="RXQ230" s="145"/>
      <c r="RXS230" s="145"/>
      <c r="RXT230" s="145"/>
      <c r="RXU230" s="145"/>
      <c r="RXV230" s="145"/>
      <c r="RXY230" s="145"/>
      <c r="RYA230" s="145"/>
      <c r="RYB230" s="145"/>
      <c r="RYC230" s="145"/>
      <c r="RYD230" s="145"/>
      <c r="RYE230" s="145"/>
      <c r="RYF230" s="145"/>
      <c r="RYG230" s="145"/>
      <c r="RYH230" s="145"/>
      <c r="RYI230" s="145"/>
      <c r="RYJ230" s="145"/>
      <c r="RYK230" s="145"/>
      <c r="RYL230" s="145"/>
      <c r="RYM230" s="145"/>
      <c r="RYP230" s="145"/>
      <c r="RYS230" s="145"/>
      <c r="RYV230" s="145"/>
      <c r="RYY230" s="145"/>
      <c r="RZB230" s="145"/>
      <c r="RZN230" s="145"/>
      <c r="RZQ230" s="145"/>
      <c r="RZT230" s="145"/>
      <c r="RZW230" s="145"/>
      <c r="SAF230" s="145"/>
      <c r="SAL230" s="145"/>
      <c r="SAO230" s="145"/>
      <c r="SAR230" s="145"/>
      <c r="SAU230" s="145"/>
      <c r="SBA230" s="145"/>
      <c r="SBD230" s="145"/>
      <c r="SBJ230" s="145"/>
      <c r="SBL230" s="145"/>
      <c r="SBM230" s="145"/>
      <c r="SBO230" s="145"/>
      <c r="SBR230" s="145"/>
      <c r="SBU230" s="145"/>
      <c r="SBX230" s="145"/>
      <c r="SCF230" s="145"/>
      <c r="SCK230" s="145"/>
      <c r="SCT230" s="145"/>
      <c r="SCW230" s="145"/>
      <c r="SDE230" s="145"/>
      <c r="SEA230" s="145"/>
      <c r="SEB230" s="145"/>
      <c r="SEC230" s="145"/>
      <c r="SED230" s="145"/>
      <c r="SEE230" s="145"/>
      <c r="SEF230" s="145"/>
      <c r="SEX230" s="145"/>
      <c r="SEY230" s="145"/>
      <c r="SFB230" s="145"/>
      <c r="SFE230" s="145"/>
      <c r="SFG230" s="145"/>
      <c r="SFI230" s="145"/>
      <c r="SFL230" s="145"/>
      <c r="SFO230" s="145"/>
      <c r="SFR230" s="145"/>
      <c r="SFU230" s="145"/>
      <c r="SFX230" s="145"/>
      <c r="SGA230" s="145"/>
      <c r="SGD230" s="145"/>
      <c r="SGG230" s="145"/>
      <c r="SGI230" s="145"/>
      <c r="SGV230" s="145"/>
      <c r="SGW230" s="145"/>
      <c r="SGX230" s="145"/>
      <c r="SGY230" s="145"/>
      <c r="SGZ230" s="145"/>
      <c r="SHA230" s="145"/>
      <c r="SHB230" s="145"/>
      <c r="SHC230" s="145"/>
      <c r="SHD230" s="145"/>
      <c r="SHE230" s="145"/>
      <c r="SHF230" s="145"/>
      <c r="SHG230" s="145"/>
      <c r="SHH230" s="145"/>
      <c r="SHI230" s="145"/>
      <c r="SHM230" s="145"/>
      <c r="SHO230" s="145"/>
      <c r="SHP230" s="145"/>
      <c r="SHQ230" s="145"/>
      <c r="SHR230" s="145"/>
      <c r="SHU230" s="145"/>
      <c r="SHW230" s="145"/>
      <c r="SHX230" s="145"/>
      <c r="SHY230" s="145"/>
      <c r="SHZ230" s="145"/>
      <c r="SIA230" s="145"/>
      <c r="SIB230" s="145"/>
      <c r="SIC230" s="145"/>
      <c r="SID230" s="145"/>
      <c r="SIE230" s="145"/>
      <c r="SIF230" s="145"/>
      <c r="SIG230" s="145"/>
      <c r="SIH230" s="145"/>
      <c r="SII230" s="145"/>
      <c r="SIL230" s="145"/>
      <c r="SIO230" s="145"/>
      <c r="SIR230" s="145"/>
      <c r="SIU230" s="145"/>
      <c r="SIX230" s="145"/>
      <c r="SJJ230" s="145"/>
      <c r="SJM230" s="145"/>
      <c r="SJP230" s="145"/>
      <c r="SJS230" s="145"/>
      <c r="SKB230" s="145"/>
      <c r="SKH230" s="145"/>
      <c r="SKK230" s="145"/>
      <c r="SKN230" s="145"/>
      <c r="SKQ230" s="145"/>
      <c r="SKW230" s="145"/>
      <c r="SKZ230" s="145"/>
      <c r="SLF230" s="145"/>
      <c r="SLH230" s="145"/>
      <c r="SLI230" s="145"/>
      <c r="SLK230" s="145"/>
      <c r="SLN230" s="145"/>
      <c r="SLQ230" s="145"/>
      <c r="SLT230" s="145"/>
      <c r="SMB230" s="145"/>
      <c r="SMG230" s="145"/>
      <c r="SMP230" s="145"/>
      <c r="SMS230" s="145"/>
      <c r="SNA230" s="145"/>
      <c r="SNW230" s="145"/>
      <c r="SNX230" s="145"/>
      <c r="SNY230" s="145"/>
      <c r="SNZ230" s="145"/>
      <c r="SOA230" s="145"/>
      <c r="SOB230" s="145"/>
      <c r="SOT230" s="145"/>
      <c r="SOU230" s="145"/>
      <c r="SOX230" s="145"/>
      <c r="SPA230" s="145"/>
      <c r="SPC230" s="145"/>
      <c r="SPE230" s="145"/>
      <c r="SPH230" s="145"/>
      <c r="SPK230" s="145"/>
      <c r="SPN230" s="145"/>
      <c r="SPQ230" s="145"/>
      <c r="SPT230" s="145"/>
      <c r="SPW230" s="145"/>
      <c r="SPZ230" s="145"/>
      <c r="SQC230" s="145"/>
      <c r="SQE230" s="145"/>
      <c r="SQR230" s="145"/>
      <c r="SQS230" s="145"/>
      <c r="SQT230" s="145"/>
      <c r="SQU230" s="145"/>
      <c r="SQV230" s="145"/>
      <c r="SQW230" s="145"/>
      <c r="SQX230" s="145"/>
      <c r="SQY230" s="145"/>
      <c r="SQZ230" s="145"/>
      <c r="SRA230" s="145"/>
      <c r="SRB230" s="145"/>
      <c r="SRC230" s="145"/>
      <c r="SRD230" s="145"/>
      <c r="SRE230" s="145"/>
      <c r="SRI230" s="145"/>
      <c r="SRK230" s="145"/>
      <c r="SRL230" s="145"/>
      <c r="SRM230" s="145"/>
      <c r="SRN230" s="145"/>
      <c r="SRQ230" s="145"/>
      <c r="SRS230" s="145"/>
      <c r="SRT230" s="145"/>
      <c r="SRU230" s="145"/>
      <c r="SRV230" s="145"/>
      <c r="SRW230" s="145"/>
      <c r="SRX230" s="145"/>
      <c r="SRY230" s="145"/>
      <c r="SRZ230" s="145"/>
      <c r="SSA230" s="145"/>
      <c r="SSB230" s="145"/>
      <c r="SSC230" s="145"/>
      <c r="SSD230" s="145"/>
      <c r="SSE230" s="145"/>
      <c r="SSH230" s="145"/>
      <c r="SSK230" s="145"/>
      <c r="SSN230" s="145"/>
      <c r="SSQ230" s="145"/>
      <c r="SST230" s="145"/>
      <c r="STF230" s="145"/>
      <c r="STI230" s="145"/>
      <c r="STL230" s="145"/>
      <c r="STO230" s="145"/>
      <c r="STX230" s="145"/>
      <c r="SUD230" s="145"/>
      <c r="SUG230" s="145"/>
      <c r="SUJ230" s="145"/>
      <c r="SUM230" s="145"/>
      <c r="SUS230" s="145"/>
      <c r="SUV230" s="145"/>
      <c r="SVB230" s="145"/>
      <c r="SVD230" s="145"/>
      <c r="SVE230" s="145"/>
      <c r="SVG230" s="145"/>
      <c r="SVJ230" s="145"/>
      <c r="SVM230" s="145"/>
      <c r="SVP230" s="145"/>
      <c r="SVX230" s="145"/>
      <c r="SWC230" s="145"/>
      <c r="SWL230" s="145"/>
      <c r="SWO230" s="145"/>
      <c r="SWW230" s="145"/>
      <c r="SXS230" s="145"/>
      <c r="SXT230" s="145"/>
      <c r="SXU230" s="145"/>
      <c r="SXV230" s="145"/>
      <c r="SXW230" s="145"/>
      <c r="SXX230" s="145"/>
      <c r="SYP230" s="145"/>
      <c r="SYQ230" s="145"/>
      <c r="SYT230" s="145"/>
      <c r="SYW230" s="145"/>
      <c r="SYY230" s="145"/>
      <c r="SZA230" s="145"/>
      <c r="SZD230" s="145"/>
      <c r="SZG230" s="145"/>
      <c r="SZJ230" s="145"/>
      <c r="SZM230" s="145"/>
      <c r="SZP230" s="145"/>
      <c r="SZS230" s="145"/>
      <c r="SZV230" s="145"/>
      <c r="SZY230" s="145"/>
      <c r="TAA230" s="145"/>
      <c r="TAN230" s="145"/>
      <c r="TAO230" s="145"/>
      <c r="TAP230" s="145"/>
      <c r="TAQ230" s="145"/>
      <c r="TAR230" s="145"/>
      <c r="TAS230" s="145"/>
      <c r="TAT230" s="145"/>
      <c r="TAU230" s="145"/>
      <c r="TAV230" s="145"/>
      <c r="TAW230" s="145"/>
      <c r="TAX230" s="145"/>
      <c r="TAY230" s="145"/>
      <c r="TAZ230" s="145"/>
      <c r="TBA230" s="145"/>
      <c r="TBE230" s="145"/>
      <c r="TBG230" s="145"/>
      <c r="TBH230" s="145"/>
      <c r="TBI230" s="145"/>
      <c r="TBJ230" s="145"/>
      <c r="TBM230" s="145"/>
      <c r="TBO230" s="145"/>
      <c r="TBP230" s="145"/>
      <c r="TBQ230" s="145"/>
      <c r="TBR230" s="145"/>
      <c r="TBS230" s="145"/>
      <c r="TBT230" s="145"/>
      <c r="TBU230" s="145"/>
      <c r="TBV230" s="145"/>
      <c r="TBW230" s="145"/>
      <c r="TBX230" s="145"/>
      <c r="TBY230" s="145"/>
      <c r="TBZ230" s="145"/>
      <c r="TCA230" s="145"/>
      <c r="TCD230" s="145"/>
      <c r="TCG230" s="145"/>
      <c r="TCJ230" s="145"/>
      <c r="TCM230" s="145"/>
      <c r="TCP230" s="145"/>
      <c r="TDB230" s="145"/>
      <c r="TDE230" s="145"/>
      <c r="TDH230" s="145"/>
      <c r="TDK230" s="145"/>
      <c r="TDT230" s="145"/>
      <c r="TDZ230" s="145"/>
      <c r="TEC230" s="145"/>
      <c r="TEF230" s="145"/>
      <c r="TEI230" s="145"/>
      <c r="TEO230" s="145"/>
      <c r="TER230" s="145"/>
      <c r="TEX230" s="145"/>
      <c r="TEZ230" s="145"/>
      <c r="TFA230" s="145"/>
      <c r="TFC230" s="145"/>
      <c r="TFF230" s="145"/>
      <c r="TFI230" s="145"/>
      <c r="TFL230" s="145"/>
      <c r="TFT230" s="145"/>
      <c r="TFY230" s="145"/>
      <c r="TGH230" s="145"/>
      <c r="TGK230" s="145"/>
      <c r="TGS230" s="145"/>
      <c r="THO230" s="145"/>
      <c r="THP230" s="145"/>
      <c r="THQ230" s="145"/>
      <c r="THR230" s="145"/>
      <c r="THS230" s="145"/>
      <c r="THT230" s="145"/>
      <c r="TIL230" s="145"/>
      <c r="TIM230" s="145"/>
      <c r="TIP230" s="145"/>
      <c r="TIS230" s="145"/>
      <c r="TIU230" s="145"/>
      <c r="TIW230" s="145"/>
      <c r="TIZ230" s="145"/>
      <c r="TJC230" s="145"/>
      <c r="TJF230" s="145"/>
      <c r="TJI230" s="145"/>
      <c r="TJL230" s="145"/>
      <c r="TJO230" s="145"/>
      <c r="TJR230" s="145"/>
      <c r="TJU230" s="145"/>
      <c r="TJW230" s="145"/>
      <c r="TKJ230" s="145"/>
      <c r="TKK230" s="145"/>
      <c r="TKL230" s="145"/>
      <c r="TKM230" s="145"/>
      <c r="TKN230" s="145"/>
      <c r="TKO230" s="145"/>
      <c r="TKP230" s="145"/>
      <c r="TKQ230" s="145"/>
      <c r="TKR230" s="145"/>
      <c r="TKS230" s="145"/>
      <c r="TKT230" s="145"/>
      <c r="TKU230" s="145"/>
      <c r="TKV230" s="145"/>
      <c r="TKW230" s="145"/>
      <c r="TLA230" s="145"/>
      <c r="TLC230" s="145"/>
      <c r="TLD230" s="145"/>
      <c r="TLE230" s="145"/>
      <c r="TLF230" s="145"/>
      <c r="TLI230" s="145"/>
      <c r="TLK230" s="145"/>
      <c r="TLL230" s="145"/>
      <c r="TLM230" s="145"/>
      <c r="TLN230" s="145"/>
      <c r="TLO230" s="145"/>
      <c r="TLP230" s="145"/>
      <c r="TLQ230" s="145"/>
      <c r="TLR230" s="145"/>
      <c r="TLS230" s="145"/>
      <c r="TLT230" s="145"/>
      <c r="TLU230" s="145"/>
      <c r="TLV230" s="145"/>
      <c r="TLW230" s="145"/>
      <c r="TLZ230" s="145"/>
      <c r="TMC230" s="145"/>
      <c r="TMF230" s="145"/>
      <c r="TMI230" s="145"/>
      <c r="TML230" s="145"/>
      <c r="TMX230" s="145"/>
      <c r="TNA230" s="145"/>
      <c r="TND230" s="145"/>
      <c r="TNG230" s="145"/>
      <c r="TNP230" s="145"/>
      <c r="TNV230" s="145"/>
      <c r="TNY230" s="145"/>
      <c r="TOB230" s="145"/>
      <c r="TOE230" s="145"/>
      <c r="TOK230" s="145"/>
      <c r="TON230" s="145"/>
      <c r="TOT230" s="145"/>
      <c r="TOV230" s="145"/>
      <c r="TOW230" s="145"/>
      <c r="TOY230" s="145"/>
      <c r="TPB230" s="145"/>
      <c r="TPE230" s="145"/>
      <c r="TPH230" s="145"/>
      <c r="TPP230" s="145"/>
      <c r="TPU230" s="145"/>
      <c r="TQD230" s="145"/>
      <c r="TQG230" s="145"/>
      <c r="TQO230" s="145"/>
      <c r="TRK230" s="145"/>
      <c r="TRL230" s="145"/>
      <c r="TRM230" s="145"/>
      <c r="TRN230" s="145"/>
      <c r="TRO230" s="145"/>
      <c r="TRP230" s="145"/>
      <c r="TSH230" s="145"/>
      <c r="TSI230" s="145"/>
      <c r="TSL230" s="145"/>
      <c r="TSO230" s="145"/>
      <c r="TSQ230" s="145"/>
      <c r="TSS230" s="145"/>
      <c r="TSV230" s="145"/>
      <c r="TSY230" s="145"/>
      <c r="TTB230" s="145"/>
      <c r="TTE230" s="145"/>
      <c r="TTH230" s="145"/>
      <c r="TTK230" s="145"/>
      <c r="TTN230" s="145"/>
      <c r="TTQ230" s="145"/>
      <c r="TTS230" s="145"/>
      <c r="TUF230" s="145"/>
      <c r="TUG230" s="145"/>
      <c r="TUH230" s="145"/>
      <c r="TUI230" s="145"/>
      <c r="TUJ230" s="145"/>
      <c r="TUK230" s="145"/>
      <c r="TUL230" s="145"/>
      <c r="TUM230" s="145"/>
      <c r="TUN230" s="145"/>
      <c r="TUO230" s="145"/>
      <c r="TUP230" s="145"/>
      <c r="TUQ230" s="145"/>
      <c r="TUR230" s="145"/>
      <c r="TUS230" s="145"/>
      <c r="TUW230" s="145"/>
      <c r="TUY230" s="145"/>
      <c r="TUZ230" s="145"/>
      <c r="TVA230" s="145"/>
      <c r="TVB230" s="145"/>
      <c r="TVE230" s="145"/>
      <c r="TVG230" s="145"/>
      <c r="TVH230" s="145"/>
      <c r="TVI230" s="145"/>
      <c r="TVJ230" s="145"/>
      <c r="TVK230" s="145"/>
      <c r="TVL230" s="145"/>
      <c r="TVM230" s="145"/>
      <c r="TVN230" s="145"/>
      <c r="TVO230" s="145"/>
      <c r="TVP230" s="145"/>
      <c r="TVQ230" s="145"/>
      <c r="TVR230" s="145"/>
      <c r="TVS230" s="145"/>
      <c r="TVV230" s="145"/>
      <c r="TVY230" s="145"/>
      <c r="TWB230" s="145"/>
      <c r="TWE230" s="145"/>
      <c r="TWH230" s="145"/>
      <c r="TWT230" s="145"/>
      <c r="TWW230" s="145"/>
      <c r="TWZ230" s="145"/>
      <c r="TXC230" s="145"/>
      <c r="TXL230" s="145"/>
      <c r="TXR230" s="145"/>
      <c r="TXU230" s="145"/>
      <c r="TXX230" s="145"/>
      <c r="TYA230" s="145"/>
      <c r="TYG230" s="145"/>
      <c r="TYJ230" s="145"/>
      <c r="TYP230" s="145"/>
      <c r="TYR230" s="145"/>
      <c r="TYS230" s="145"/>
      <c r="TYU230" s="145"/>
      <c r="TYX230" s="145"/>
      <c r="TZA230" s="145"/>
      <c r="TZD230" s="145"/>
      <c r="TZL230" s="145"/>
      <c r="TZQ230" s="145"/>
      <c r="TZZ230" s="145"/>
      <c r="UAC230" s="145"/>
      <c r="UAK230" s="145"/>
      <c r="UBG230" s="145"/>
      <c r="UBH230" s="145"/>
      <c r="UBI230" s="145"/>
      <c r="UBJ230" s="145"/>
      <c r="UBK230" s="145"/>
      <c r="UBL230" s="145"/>
      <c r="UCD230" s="145"/>
      <c r="UCE230" s="145"/>
      <c r="UCH230" s="145"/>
      <c r="UCK230" s="145"/>
      <c r="UCM230" s="145"/>
      <c r="UCO230" s="145"/>
      <c r="UCR230" s="145"/>
      <c r="UCU230" s="145"/>
      <c r="UCX230" s="145"/>
      <c r="UDA230" s="145"/>
      <c r="UDD230" s="145"/>
      <c r="UDG230" s="145"/>
      <c r="UDJ230" s="145"/>
      <c r="UDM230" s="145"/>
      <c r="UDO230" s="145"/>
      <c r="UEB230" s="145"/>
      <c r="UEC230" s="145"/>
      <c r="UED230" s="145"/>
      <c r="UEE230" s="145"/>
      <c r="UEF230" s="145"/>
      <c r="UEG230" s="145"/>
      <c r="UEH230" s="145"/>
      <c r="UEI230" s="145"/>
      <c r="UEJ230" s="145"/>
      <c r="UEK230" s="145"/>
      <c r="UEL230" s="145"/>
      <c r="UEM230" s="145"/>
      <c r="UEN230" s="145"/>
      <c r="UEO230" s="145"/>
      <c r="UES230" s="145"/>
      <c r="UEU230" s="145"/>
      <c r="UEV230" s="145"/>
      <c r="UEW230" s="145"/>
      <c r="UEX230" s="145"/>
      <c r="UFA230" s="145"/>
      <c r="UFC230" s="145"/>
      <c r="UFD230" s="145"/>
      <c r="UFE230" s="145"/>
      <c r="UFF230" s="145"/>
      <c r="UFG230" s="145"/>
      <c r="UFH230" s="145"/>
      <c r="UFI230" s="145"/>
      <c r="UFJ230" s="145"/>
      <c r="UFK230" s="145"/>
      <c r="UFL230" s="145"/>
      <c r="UFM230" s="145"/>
      <c r="UFN230" s="145"/>
      <c r="UFO230" s="145"/>
      <c r="UFR230" s="145"/>
      <c r="UFU230" s="145"/>
      <c r="UFX230" s="145"/>
      <c r="UGA230" s="145"/>
      <c r="UGD230" s="145"/>
      <c r="UGP230" s="145"/>
      <c r="UGS230" s="145"/>
      <c r="UGV230" s="145"/>
      <c r="UGY230" s="145"/>
      <c r="UHH230" s="145"/>
      <c r="UHN230" s="145"/>
      <c r="UHQ230" s="145"/>
      <c r="UHT230" s="145"/>
      <c r="UHW230" s="145"/>
      <c r="UIC230" s="145"/>
      <c r="UIF230" s="145"/>
      <c r="UIL230" s="145"/>
      <c r="UIN230" s="145"/>
      <c r="UIO230" s="145"/>
      <c r="UIQ230" s="145"/>
      <c r="UIT230" s="145"/>
      <c r="UIW230" s="145"/>
      <c r="UIZ230" s="145"/>
      <c r="UJH230" s="145"/>
      <c r="UJM230" s="145"/>
      <c r="UJV230" s="145"/>
      <c r="UJY230" s="145"/>
      <c r="UKG230" s="145"/>
      <c r="ULC230" s="145"/>
      <c r="ULD230" s="145"/>
      <c r="ULE230" s="145"/>
      <c r="ULF230" s="145"/>
      <c r="ULG230" s="145"/>
      <c r="ULH230" s="145"/>
      <c r="ULZ230" s="145"/>
      <c r="UMA230" s="145"/>
      <c r="UMD230" s="145"/>
      <c r="UMG230" s="145"/>
      <c r="UMI230" s="145"/>
      <c r="UMK230" s="145"/>
      <c r="UMN230" s="145"/>
      <c r="UMQ230" s="145"/>
      <c r="UMT230" s="145"/>
      <c r="UMW230" s="145"/>
      <c r="UMZ230" s="145"/>
      <c r="UNC230" s="145"/>
      <c r="UNF230" s="145"/>
      <c r="UNI230" s="145"/>
      <c r="UNK230" s="145"/>
      <c r="UNX230" s="145"/>
      <c r="UNY230" s="145"/>
      <c r="UNZ230" s="145"/>
      <c r="UOA230" s="145"/>
      <c r="UOB230" s="145"/>
      <c r="UOC230" s="145"/>
      <c r="UOD230" s="145"/>
      <c r="UOE230" s="145"/>
      <c r="UOF230" s="145"/>
      <c r="UOG230" s="145"/>
      <c r="UOH230" s="145"/>
      <c r="UOI230" s="145"/>
      <c r="UOJ230" s="145"/>
      <c r="UOK230" s="145"/>
      <c r="UOO230" s="145"/>
      <c r="UOQ230" s="145"/>
      <c r="UOR230" s="145"/>
      <c r="UOS230" s="145"/>
      <c r="UOT230" s="145"/>
      <c r="UOW230" s="145"/>
      <c r="UOY230" s="145"/>
      <c r="UOZ230" s="145"/>
      <c r="UPA230" s="145"/>
      <c r="UPB230" s="145"/>
      <c r="UPC230" s="145"/>
      <c r="UPD230" s="145"/>
      <c r="UPE230" s="145"/>
      <c r="UPF230" s="145"/>
      <c r="UPG230" s="145"/>
      <c r="UPH230" s="145"/>
      <c r="UPI230" s="145"/>
      <c r="UPJ230" s="145"/>
      <c r="UPK230" s="145"/>
      <c r="UPN230" s="145"/>
      <c r="UPQ230" s="145"/>
      <c r="UPT230" s="145"/>
      <c r="UPW230" s="145"/>
      <c r="UPZ230" s="145"/>
      <c r="UQL230" s="145"/>
      <c r="UQO230" s="145"/>
      <c r="UQR230" s="145"/>
      <c r="UQU230" s="145"/>
      <c r="URD230" s="145"/>
      <c r="URJ230" s="145"/>
      <c r="URM230" s="145"/>
      <c r="URP230" s="145"/>
      <c r="URS230" s="145"/>
      <c r="URY230" s="145"/>
      <c r="USB230" s="145"/>
      <c r="USH230" s="145"/>
      <c r="USJ230" s="145"/>
      <c r="USK230" s="145"/>
      <c r="USM230" s="145"/>
      <c r="USP230" s="145"/>
      <c r="USS230" s="145"/>
      <c r="USV230" s="145"/>
      <c r="UTD230" s="145"/>
      <c r="UTI230" s="145"/>
      <c r="UTR230" s="145"/>
      <c r="UTU230" s="145"/>
      <c r="UUC230" s="145"/>
      <c r="UUY230" s="145"/>
      <c r="UUZ230" s="145"/>
      <c r="UVA230" s="145"/>
      <c r="UVB230" s="145"/>
      <c r="UVC230" s="145"/>
      <c r="UVD230" s="145"/>
      <c r="UVV230" s="145"/>
      <c r="UVW230" s="145"/>
      <c r="UVZ230" s="145"/>
      <c r="UWC230" s="145"/>
      <c r="UWE230" s="145"/>
      <c r="UWG230" s="145"/>
      <c r="UWJ230" s="145"/>
      <c r="UWM230" s="145"/>
      <c r="UWP230" s="145"/>
      <c r="UWS230" s="145"/>
      <c r="UWV230" s="145"/>
      <c r="UWY230" s="145"/>
      <c r="UXB230" s="145"/>
      <c r="UXE230" s="145"/>
      <c r="UXG230" s="145"/>
      <c r="UXT230" s="145"/>
      <c r="UXU230" s="145"/>
      <c r="UXV230" s="145"/>
      <c r="UXW230" s="145"/>
      <c r="UXX230" s="145"/>
      <c r="UXY230" s="145"/>
      <c r="UXZ230" s="145"/>
      <c r="UYA230" s="145"/>
      <c r="UYB230" s="145"/>
      <c r="UYC230" s="145"/>
      <c r="UYD230" s="145"/>
      <c r="UYE230" s="145"/>
      <c r="UYF230" s="145"/>
      <c r="UYG230" s="145"/>
      <c r="UYK230" s="145"/>
      <c r="UYM230" s="145"/>
      <c r="UYN230" s="145"/>
      <c r="UYO230" s="145"/>
      <c r="UYP230" s="145"/>
      <c r="UYS230" s="145"/>
      <c r="UYU230" s="145"/>
      <c r="UYV230" s="145"/>
      <c r="UYW230" s="145"/>
      <c r="UYX230" s="145"/>
      <c r="UYY230" s="145"/>
      <c r="UYZ230" s="145"/>
      <c r="UZA230" s="145"/>
      <c r="UZB230" s="145"/>
      <c r="UZC230" s="145"/>
      <c r="UZD230" s="145"/>
      <c r="UZE230" s="145"/>
      <c r="UZF230" s="145"/>
      <c r="UZG230" s="145"/>
      <c r="UZJ230" s="145"/>
      <c r="UZM230" s="145"/>
      <c r="UZP230" s="145"/>
      <c r="UZS230" s="145"/>
      <c r="UZV230" s="145"/>
      <c r="VAH230" s="145"/>
      <c r="VAK230" s="145"/>
      <c r="VAN230" s="145"/>
      <c r="VAQ230" s="145"/>
      <c r="VAZ230" s="145"/>
      <c r="VBF230" s="145"/>
      <c r="VBI230" s="145"/>
      <c r="VBL230" s="145"/>
      <c r="VBO230" s="145"/>
      <c r="VBU230" s="145"/>
      <c r="VBX230" s="145"/>
      <c r="VCD230" s="145"/>
      <c r="VCF230" s="145"/>
      <c r="VCG230" s="145"/>
      <c r="VCI230" s="145"/>
      <c r="VCL230" s="145"/>
      <c r="VCO230" s="145"/>
      <c r="VCR230" s="145"/>
      <c r="VCZ230" s="145"/>
      <c r="VDE230" s="145"/>
      <c r="VDN230" s="145"/>
      <c r="VDQ230" s="145"/>
      <c r="VDY230" s="145"/>
      <c r="VEU230" s="145"/>
      <c r="VEV230" s="145"/>
      <c r="VEW230" s="145"/>
      <c r="VEX230" s="145"/>
      <c r="VEY230" s="145"/>
      <c r="VEZ230" s="145"/>
      <c r="VFR230" s="145"/>
      <c r="VFS230" s="145"/>
      <c r="VFV230" s="145"/>
      <c r="VFY230" s="145"/>
      <c r="VGA230" s="145"/>
      <c r="VGC230" s="145"/>
      <c r="VGF230" s="145"/>
      <c r="VGI230" s="145"/>
      <c r="VGL230" s="145"/>
      <c r="VGO230" s="145"/>
      <c r="VGR230" s="145"/>
      <c r="VGU230" s="145"/>
      <c r="VGX230" s="145"/>
      <c r="VHA230" s="145"/>
      <c r="VHC230" s="145"/>
      <c r="VHP230" s="145"/>
      <c r="VHQ230" s="145"/>
      <c r="VHR230" s="145"/>
      <c r="VHS230" s="145"/>
      <c r="VHT230" s="145"/>
      <c r="VHU230" s="145"/>
      <c r="VHV230" s="145"/>
      <c r="VHW230" s="145"/>
      <c r="VHX230" s="145"/>
      <c r="VHY230" s="145"/>
      <c r="VHZ230" s="145"/>
      <c r="VIA230" s="145"/>
      <c r="VIB230" s="145"/>
      <c r="VIC230" s="145"/>
      <c r="VIG230" s="145"/>
      <c r="VII230" s="145"/>
      <c r="VIJ230" s="145"/>
      <c r="VIK230" s="145"/>
      <c r="VIL230" s="145"/>
      <c r="VIO230" s="145"/>
      <c r="VIQ230" s="145"/>
      <c r="VIR230" s="145"/>
      <c r="VIS230" s="145"/>
      <c r="VIT230" s="145"/>
      <c r="VIU230" s="145"/>
      <c r="VIV230" s="145"/>
      <c r="VIW230" s="145"/>
      <c r="VIX230" s="145"/>
      <c r="VIY230" s="145"/>
      <c r="VIZ230" s="145"/>
      <c r="VJA230" s="145"/>
      <c r="VJB230" s="145"/>
      <c r="VJC230" s="145"/>
      <c r="VJF230" s="145"/>
      <c r="VJI230" s="145"/>
      <c r="VJL230" s="145"/>
      <c r="VJO230" s="145"/>
      <c r="VJR230" s="145"/>
      <c r="VKD230" s="145"/>
      <c r="VKG230" s="145"/>
      <c r="VKJ230" s="145"/>
      <c r="VKM230" s="145"/>
      <c r="VKV230" s="145"/>
      <c r="VLB230" s="145"/>
      <c r="VLE230" s="145"/>
      <c r="VLH230" s="145"/>
      <c r="VLK230" s="145"/>
      <c r="VLQ230" s="145"/>
      <c r="VLT230" s="145"/>
      <c r="VLZ230" s="145"/>
      <c r="VMB230" s="145"/>
      <c r="VMC230" s="145"/>
      <c r="VME230" s="145"/>
      <c r="VMH230" s="145"/>
      <c r="VMK230" s="145"/>
      <c r="VMN230" s="145"/>
      <c r="VMV230" s="145"/>
      <c r="VNA230" s="145"/>
      <c r="VNJ230" s="145"/>
      <c r="VNM230" s="145"/>
      <c r="VNU230" s="145"/>
      <c r="VOQ230" s="145"/>
      <c r="VOR230" s="145"/>
      <c r="VOS230" s="145"/>
      <c r="VOT230" s="145"/>
      <c r="VOU230" s="145"/>
      <c r="VOV230" s="145"/>
      <c r="VPN230" s="145"/>
      <c r="VPO230" s="145"/>
      <c r="VPR230" s="145"/>
      <c r="VPU230" s="145"/>
      <c r="VPW230" s="145"/>
      <c r="VPY230" s="145"/>
      <c r="VQB230" s="145"/>
      <c r="VQE230" s="145"/>
      <c r="VQH230" s="145"/>
      <c r="VQK230" s="145"/>
      <c r="VQN230" s="145"/>
      <c r="VQQ230" s="145"/>
      <c r="VQT230" s="145"/>
      <c r="VQW230" s="145"/>
      <c r="VQY230" s="145"/>
      <c r="VRL230" s="145"/>
      <c r="VRM230" s="145"/>
      <c r="VRN230" s="145"/>
      <c r="VRO230" s="145"/>
      <c r="VRP230" s="145"/>
      <c r="VRQ230" s="145"/>
      <c r="VRR230" s="145"/>
      <c r="VRS230" s="145"/>
      <c r="VRT230" s="145"/>
      <c r="VRU230" s="145"/>
      <c r="VRV230" s="145"/>
      <c r="VRW230" s="145"/>
      <c r="VRX230" s="145"/>
      <c r="VRY230" s="145"/>
      <c r="VSC230" s="145"/>
      <c r="VSE230" s="145"/>
      <c r="VSF230" s="145"/>
      <c r="VSG230" s="145"/>
      <c r="VSH230" s="145"/>
      <c r="VSK230" s="145"/>
      <c r="VSM230" s="145"/>
      <c r="VSN230" s="145"/>
      <c r="VSO230" s="145"/>
      <c r="VSP230" s="145"/>
      <c r="VSQ230" s="145"/>
      <c r="VSR230" s="145"/>
      <c r="VSS230" s="145"/>
      <c r="VST230" s="145"/>
      <c r="VSU230" s="145"/>
      <c r="VSV230" s="145"/>
      <c r="VSW230" s="145"/>
      <c r="VSX230" s="145"/>
      <c r="VSY230" s="145"/>
      <c r="VTB230" s="145"/>
      <c r="VTE230" s="145"/>
      <c r="VTH230" s="145"/>
      <c r="VTK230" s="145"/>
      <c r="VTN230" s="145"/>
      <c r="VTZ230" s="145"/>
      <c r="VUC230" s="145"/>
      <c r="VUF230" s="145"/>
      <c r="VUI230" s="145"/>
      <c r="VUR230" s="145"/>
      <c r="VUX230" s="145"/>
      <c r="VVA230" s="145"/>
      <c r="VVD230" s="145"/>
      <c r="VVG230" s="145"/>
      <c r="VVM230" s="145"/>
      <c r="VVP230" s="145"/>
      <c r="VVV230" s="145"/>
      <c r="VVX230" s="145"/>
      <c r="VVY230" s="145"/>
      <c r="VWA230" s="145"/>
      <c r="VWD230" s="145"/>
      <c r="VWG230" s="145"/>
      <c r="VWJ230" s="145"/>
      <c r="VWR230" s="145"/>
      <c r="VWW230" s="145"/>
      <c r="VXF230" s="145"/>
      <c r="VXI230" s="145"/>
      <c r="VXQ230" s="145"/>
      <c r="VYM230" s="145"/>
      <c r="VYN230" s="145"/>
      <c r="VYO230" s="145"/>
      <c r="VYP230" s="145"/>
      <c r="VYQ230" s="145"/>
      <c r="VYR230" s="145"/>
      <c r="VZJ230" s="145"/>
      <c r="VZK230" s="145"/>
      <c r="VZN230" s="145"/>
      <c r="VZQ230" s="145"/>
      <c r="VZS230" s="145"/>
      <c r="VZU230" s="145"/>
      <c r="VZX230" s="145"/>
      <c r="WAA230" s="145"/>
      <c r="WAD230" s="145"/>
      <c r="WAG230" s="145"/>
      <c r="WAJ230" s="145"/>
      <c r="WAM230" s="145"/>
      <c r="WAP230" s="145"/>
      <c r="WAS230" s="145"/>
      <c r="WAU230" s="145"/>
      <c r="WBH230" s="145"/>
      <c r="WBI230" s="145"/>
      <c r="WBJ230" s="145"/>
      <c r="WBK230" s="145"/>
      <c r="WBL230" s="145"/>
      <c r="WBM230" s="145"/>
      <c r="WBN230" s="145"/>
      <c r="WBO230" s="145"/>
      <c r="WBP230" s="145"/>
      <c r="WBQ230" s="145"/>
      <c r="WBR230" s="145"/>
      <c r="WBS230" s="145"/>
      <c r="WBT230" s="145"/>
      <c r="WBU230" s="145"/>
      <c r="WBY230" s="145"/>
      <c r="WCA230" s="145"/>
      <c r="WCB230" s="145"/>
      <c r="WCC230" s="145"/>
      <c r="WCD230" s="145"/>
      <c r="WCG230" s="145"/>
      <c r="WCI230" s="145"/>
      <c r="WCJ230" s="145"/>
      <c r="WCK230" s="145"/>
      <c r="WCL230" s="145"/>
      <c r="WCM230" s="145"/>
      <c r="WCN230" s="145"/>
      <c r="WCO230" s="145"/>
      <c r="WCP230" s="145"/>
      <c r="WCQ230" s="145"/>
      <c r="WCR230" s="145"/>
      <c r="WCS230" s="145"/>
      <c r="WCT230" s="145"/>
      <c r="WCU230" s="145"/>
      <c r="WCX230" s="145"/>
      <c r="WDA230" s="145"/>
      <c r="WDD230" s="145"/>
      <c r="WDG230" s="145"/>
      <c r="WDJ230" s="145"/>
      <c r="WDV230" s="145"/>
      <c r="WDY230" s="145"/>
      <c r="WEB230" s="145"/>
      <c r="WEE230" s="145"/>
      <c r="WEN230" s="145"/>
      <c r="WET230" s="145"/>
      <c r="WEW230" s="145"/>
      <c r="WEZ230" s="145"/>
      <c r="WFC230" s="145"/>
      <c r="WFI230" s="145"/>
      <c r="WFL230" s="145"/>
      <c r="WFR230" s="145"/>
      <c r="WFT230" s="145"/>
      <c r="WFU230" s="145"/>
      <c r="WFW230" s="145"/>
      <c r="WFZ230" s="145"/>
      <c r="WGC230" s="145"/>
      <c r="WGF230" s="145"/>
      <c r="WGN230" s="145"/>
      <c r="WGS230" s="145"/>
      <c r="WHB230" s="145"/>
      <c r="WHE230" s="145"/>
      <c r="WHM230" s="145"/>
      <c r="WII230" s="145"/>
      <c r="WIJ230" s="145"/>
      <c r="WIK230" s="145"/>
      <c r="WIL230" s="145"/>
      <c r="WIM230" s="145"/>
      <c r="WIN230" s="145"/>
      <c r="WJF230" s="145"/>
      <c r="WJG230" s="145"/>
      <c r="WJJ230" s="145"/>
      <c r="WJM230" s="145"/>
      <c r="WJO230" s="145"/>
      <c r="WJQ230" s="145"/>
      <c r="WJT230" s="145"/>
      <c r="WJW230" s="145"/>
      <c r="WJZ230" s="145"/>
      <c r="WKC230" s="145"/>
      <c r="WKF230" s="145"/>
      <c r="WKI230" s="145"/>
      <c r="WKL230" s="145"/>
      <c r="WKO230" s="145"/>
      <c r="WKQ230" s="145"/>
      <c r="WLD230" s="145"/>
      <c r="WLE230" s="145"/>
      <c r="WLF230" s="145"/>
      <c r="WLG230" s="145"/>
      <c r="WLH230" s="145"/>
      <c r="WLI230" s="145"/>
      <c r="WLJ230" s="145"/>
      <c r="WLK230" s="145"/>
      <c r="WLL230" s="145"/>
      <c r="WLM230" s="145"/>
      <c r="WLN230" s="145"/>
      <c r="WLO230" s="145"/>
      <c r="WLP230" s="145"/>
      <c r="WLQ230" s="145"/>
      <c r="WLU230" s="145"/>
      <c r="WLW230" s="145"/>
      <c r="WLX230" s="145"/>
      <c r="WLY230" s="145"/>
      <c r="WLZ230" s="145"/>
      <c r="WMC230" s="145"/>
      <c r="WME230" s="145"/>
      <c r="WMF230" s="145"/>
      <c r="WMG230" s="145"/>
      <c r="WMH230" s="145"/>
      <c r="WMI230" s="145"/>
      <c r="WMJ230" s="145"/>
      <c r="WMK230" s="145"/>
      <c r="WML230" s="145"/>
      <c r="WMM230" s="145"/>
      <c r="WMN230" s="145"/>
      <c r="WMO230" s="145"/>
      <c r="WMP230" s="145"/>
      <c r="WMQ230" s="145"/>
      <c r="WMT230" s="145"/>
      <c r="WMW230" s="145"/>
      <c r="WMZ230" s="145"/>
      <c r="WNC230" s="145"/>
      <c r="WNF230" s="145"/>
      <c r="WNR230" s="145"/>
      <c r="WNU230" s="145"/>
      <c r="WNX230" s="145"/>
      <c r="WOA230" s="145"/>
      <c r="WOJ230" s="145"/>
      <c r="WOP230" s="145"/>
      <c r="WOS230" s="145"/>
      <c r="WOV230" s="145"/>
      <c r="WOY230" s="145"/>
      <c r="WPE230" s="145"/>
      <c r="WPH230" s="145"/>
      <c r="WPN230" s="145"/>
      <c r="WPP230" s="145"/>
      <c r="WPQ230" s="145"/>
      <c r="WPS230" s="145"/>
      <c r="WPV230" s="145"/>
      <c r="WPY230" s="145"/>
      <c r="WQB230" s="145"/>
      <c r="WQJ230" s="145"/>
      <c r="WQO230" s="145"/>
      <c r="WQX230" s="145"/>
      <c r="WRA230" s="145"/>
      <c r="WRI230" s="145"/>
      <c r="WSE230" s="145"/>
      <c r="WSF230" s="145"/>
      <c r="WSG230" s="145"/>
      <c r="WSH230" s="145"/>
      <c r="WSI230" s="145"/>
      <c r="WSJ230" s="145"/>
      <c r="WTB230" s="145"/>
      <c r="WTC230" s="145"/>
      <c r="WTF230" s="145"/>
      <c r="WTI230" s="145"/>
      <c r="WTK230" s="145"/>
      <c r="WTM230" s="145"/>
      <c r="WTP230" s="145"/>
      <c r="WTS230" s="145"/>
      <c r="WTV230" s="145"/>
      <c r="WTY230" s="145"/>
      <c r="WUB230" s="145"/>
      <c r="WUE230" s="145"/>
      <c r="WUH230" s="145"/>
      <c r="WUK230" s="145"/>
      <c r="WUM230" s="145"/>
      <c r="WUZ230" s="145"/>
      <c r="WVA230" s="145"/>
      <c r="WVB230" s="145"/>
      <c r="WVC230" s="145"/>
      <c r="WVD230" s="145"/>
      <c r="WVE230" s="145"/>
      <c r="WVF230" s="145"/>
      <c r="WVG230" s="145"/>
      <c r="WVH230" s="145"/>
      <c r="WVI230" s="145"/>
      <c r="WVJ230" s="145"/>
      <c r="WVK230" s="145"/>
      <c r="WVL230" s="145"/>
      <c r="WVM230" s="145"/>
      <c r="WVN230" s="145"/>
      <c r="WVO230" s="145"/>
      <c r="WVP230" s="145"/>
      <c r="WVQ230" s="145"/>
      <c r="WVR230" s="145"/>
      <c r="WVS230" s="145"/>
      <c r="WVT230" s="145"/>
      <c r="WVU230" s="145"/>
      <c r="WVV230" s="145"/>
      <c r="WVW230" s="145"/>
      <c r="WVX230" s="145"/>
      <c r="WVY230" s="145"/>
      <c r="WVZ230" s="145"/>
      <c r="WWA230" s="145"/>
      <c r="WWB230" s="145"/>
      <c r="WWC230" s="145"/>
      <c r="WWD230" s="145"/>
      <c r="WWE230" s="145"/>
      <c r="WWF230" s="145"/>
      <c r="WWG230" s="145"/>
      <c r="WWH230" s="145"/>
      <c r="WWI230" s="145"/>
      <c r="WWJ230" s="145"/>
      <c r="WWK230" s="145"/>
      <c r="WWL230" s="145"/>
      <c r="WWM230" s="145"/>
      <c r="WWN230" s="145"/>
      <c r="WWO230" s="145"/>
      <c r="WWP230" s="145"/>
      <c r="WWQ230" s="145"/>
      <c r="WWR230" s="145"/>
      <c r="WWS230" s="145"/>
      <c r="WWT230" s="145"/>
      <c r="WWU230" s="145"/>
      <c r="WWV230" s="145"/>
      <c r="WWW230" s="145"/>
      <c r="WWX230" s="145"/>
      <c r="WWY230" s="145"/>
      <c r="WWZ230" s="145"/>
      <c r="WXA230" s="145"/>
      <c r="WXB230" s="145"/>
      <c r="WXC230" s="145"/>
      <c r="WXD230" s="145"/>
      <c r="WXE230" s="145"/>
      <c r="WXF230" s="145"/>
      <c r="WXG230" s="145"/>
      <c r="WXH230" s="145"/>
      <c r="WXI230" s="145"/>
      <c r="WXJ230" s="145"/>
      <c r="WXK230" s="145"/>
      <c r="WXL230" s="145"/>
      <c r="WXM230" s="145"/>
      <c r="WXN230" s="145"/>
      <c r="WXO230" s="145"/>
      <c r="WXP230" s="145"/>
      <c r="WXQ230" s="145"/>
      <c r="WXR230" s="145"/>
      <c r="WXS230" s="145"/>
      <c r="WXT230" s="145"/>
      <c r="WXU230" s="145"/>
      <c r="WXV230" s="145"/>
      <c r="WXW230" s="145"/>
      <c r="WXX230" s="145"/>
      <c r="WXY230" s="145"/>
      <c r="WXZ230" s="145"/>
      <c r="WYA230" s="145"/>
      <c r="WYB230" s="145"/>
      <c r="WYC230" s="145"/>
      <c r="WYD230" s="145"/>
      <c r="WYE230" s="145"/>
      <c r="WYF230" s="145"/>
      <c r="WYG230" s="145"/>
      <c r="WYH230" s="145"/>
      <c r="WYI230" s="145"/>
      <c r="WYJ230" s="145"/>
      <c r="WYK230" s="145"/>
      <c r="WYL230" s="145"/>
      <c r="WYM230" s="145"/>
      <c r="WYN230" s="145"/>
      <c r="WYO230" s="145"/>
      <c r="WYP230" s="145"/>
      <c r="WYQ230" s="145"/>
      <c r="WYR230" s="145"/>
      <c r="WYS230" s="145"/>
      <c r="WYT230" s="145"/>
      <c r="WYU230" s="145"/>
      <c r="WYV230" s="145"/>
      <c r="WYW230" s="145"/>
      <c r="WYX230" s="145"/>
      <c r="WYY230" s="145"/>
      <c r="WYZ230" s="145"/>
      <c r="WZA230" s="145"/>
      <c r="WZB230" s="145"/>
      <c r="WZC230" s="145"/>
      <c r="WZD230" s="145"/>
      <c r="WZE230" s="145"/>
      <c r="WZF230" s="145"/>
      <c r="WZG230" s="145"/>
      <c r="WZH230" s="145"/>
      <c r="WZI230" s="145"/>
      <c r="WZJ230" s="145"/>
      <c r="WZK230" s="145"/>
      <c r="WZL230" s="145"/>
      <c r="WZM230" s="145"/>
      <c r="WZN230" s="145"/>
      <c r="WZO230" s="145"/>
      <c r="WZP230" s="145"/>
      <c r="WZQ230" s="145"/>
      <c r="WZR230" s="145"/>
      <c r="WZS230" s="145"/>
      <c r="WZT230" s="145"/>
      <c r="WZU230" s="145"/>
      <c r="WZV230" s="145"/>
      <c r="WZW230" s="145"/>
      <c r="WZX230" s="145"/>
      <c r="WZY230" s="145"/>
      <c r="WZZ230" s="145"/>
      <c r="XAA230" s="145"/>
      <c r="XAB230" s="145"/>
      <c r="XAC230" s="145"/>
      <c r="XAD230" s="145"/>
      <c r="XAE230" s="145"/>
      <c r="XAF230" s="145"/>
      <c r="XAG230" s="145"/>
      <c r="XAH230" s="145"/>
      <c r="XAI230" s="145"/>
      <c r="XAJ230" s="145"/>
      <c r="XAK230" s="145"/>
      <c r="XAL230" s="145"/>
      <c r="XAM230" s="145"/>
      <c r="XAN230" s="145"/>
      <c r="XAO230" s="145"/>
      <c r="XAP230" s="145"/>
      <c r="XAQ230" s="145"/>
      <c r="XAR230" s="145"/>
      <c r="XAS230" s="145"/>
      <c r="XAT230" s="145"/>
      <c r="XAU230" s="145"/>
      <c r="XAV230" s="145"/>
      <c r="XAW230" s="145"/>
      <c r="XAX230" s="145"/>
      <c r="XAY230" s="145"/>
      <c r="XAZ230" s="145"/>
      <c r="XBA230" s="145"/>
      <c r="XBB230" s="145"/>
      <c r="XBC230" s="145"/>
      <c r="XBD230" s="145"/>
      <c r="XBE230" s="145"/>
      <c r="XBF230" s="145"/>
      <c r="XBG230" s="145"/>
      <c r="XBH230" s="145"/>
      <c r="XBI230" s="145"/>
      <c r="XBJ230" s="145"/>
      <c r="XBK230" s="145"/>
      <c r="XBL230" s="145"/>
      <c r="XBM230" s="145"/>
      <c r="XBN230" s="145"/>
      <c r="XBO230" s="145"/>
      <c r="XBP230" s="145"/>
      <c r="XBQ230" s="145"/>
      <c r="XBR230" s="145"/>
      <c r="XBS230" s="145"/>
      <c r="XBT230" s="145"/>
      <c r="XBU230" s="145"/>
      <c r="XBV230" s="145"/>
      <c r="XBW230" s="145"/>
      <c r="XBX230" s="145"/>
      <c r="XBY230" s="145"/>
      <c r="XBZ230" s="145"/>
      <c r="XCA230" s="145"/>
      <c r="XCB230" s="145"/>
      <c r="XCC230" s="145"/>
      <c r="XCD230" s="145"/>
      <c r="XCE230" s="145"/>
      <c r="XCF230" s="145"/>
      <c r="XCG230" s="145"/>
      <c r="XCH230" s="145"/>
      <c r="XCI230" s="145"/>
      <c r="XCJ230" s="145"/>
      <c r="XCK230" s="145"/>
      <c r="XCL230" s="145"/>
      <c r="XCM230" s="145"/>
      <c r="XCN230" s="145"/>
      <c r="XCO230" s="145"/>
      <c r="XCP230" s="145"/>
      <c r="XCQ230" s="145"/>
      <c r="XCR230" s="145"/>
      <c r="XCS230" s="145"/>
      <c r="XCT230" s="145"/>
      <c r="XCU230" s="145"/>
      <c r="XCV230" s="145"/>
      <c r="XCW230" s="145"/>
      <c r="XCX230" s="145"/>
      <c r="XCY230" s="145"/>
      <c r="XCZ230" s="145"/>
      <c r="XDA230" s="145"/>
      <c r="XDB230" s="145"/>
      <c r="XDC230" s="145"/>
      <c r="XDD230" s="145"/>
      <c r="XDE230" s="145"/>
      <c r="XDF230" s="145"/>
      <c r="XDG230" s="145"/>
      <c r="XDH230" s="145"/>
      <c r="XDI230" s="145"/>
      <c r="XDJ230" s="145"/>
      <c r="XDK230" s="145"/>
      <c r="XDL230" s="145"/>
      <c r="XDM230" s="145"/>
      <c r="XDN230" s="145"/>
      <c r="XDO230" s="145"/>
      <c r="XDP230" s="145"/>
      <c r="XDQ230" s="145"/>
      <c r="XDR230" s="145"/>
      <c r="XDS230" s="145"/>
      <c r="XDT230" s="145"/>
      <c r="XDU230" s="145"/>
      <c r="XDV230" s="145"/>
      <c r="XDW230" s="145"/>
      <c r="XDX230" s="145"/>
      <c r="XDY230" s="145"/>
      <c r="XDZ230" s="145"/>
      <c r="XEA230" s="145"/>
      <c r="XEB230" s="145"/>
      <c r="XEC230" s="145"/>
      <c r="XED230" s="145"/>
      <c r="XEE230" s="145"/>
      <c r="XEF230" s="145"/>
      <c r="XEG230" s="145"/>
      <c r="XEH230" s="145"/>
      <c r="XEI230" s="145"/>
      <c r="XEJ230" s="145"/>
      <c r="XEK230" s="145"/>
      <c r="XEL230" s="145"/>
      <c r="XEM230" s="145"/>
      <c r="XEN230" s="145"/>
      <c r="XEO230" s="145"/>
      <c r="XEP230" s="145"/>
      <c r="XEQ230" s="145"/>
      <c r="XER230" s="145"/>
      <c r="XES230" s="145"/>
      <c r="XET230" s="145"/>
      <c r="XEU230" s="145"/>
      <c r="XEV230" s="145"/>
      <c r="XEW230" s="145"/>
      <c r="XEX230" s="145"/>
      <c r="XEY230" s="145"/>
      <c r="XEZ230" s="145"/>
      <c r="XFA230" s="145"/>
      <c r="XFB230" s="145"/>
      <c r="XFC230" s="145"/>
      <c r="XFD230" s="145"/>
    </row>
    <row r="231" spans="1:16384" s="45" customFormat="1" ht="20.25" hidden="1" customHeight="1">
      <c r="A231" s="8" t="s">
        <v>23</v>
      </c>
      <c r="B231" s="44" t="s">
        <v>325</v>
      </c>
      <c r="C231" s="132"/>
      <c r="D231" s="59"/>
      <c r="E231" s="60">
        <f t="shared" si="4"/>
        <v>0</v>
      </c>
    </row>
    <row r="232" spans="1:16384" s="45" customFormat="1" ht="20.25" hidden="1" customHeight="1">
      <c r="A232" s="8" t="s">
        <v>24</v>
      </c>
      <c r="B232" s="44" t="s">
        <v>328</v>
      </c>
      <c r="C232" s="132"/>
      <c r="D232" s="59"/>
      <c r="E232" s="60">
        <f t="shared" si="4"/>
        <v>0</v>
      </c>
    </row>
    <row r="233" spans="1:16384" s="45" customFormat="1" ht="20.25" hidden="1" customHeight="1">
      <c r="A233" s="8" t="s">
        <v>25</v>
      </c>
      <c r="B233" s="44" t="s">
        <v>330</v>
      </c>
      <c r="C233" s="132"/>
      <c r="D233" s="59"/>
      <c r="E233" s="60">
        <f t="shared" si="4"/>
        <v>0</v>
      </c>
    </row>
    <row r="234" spans="1:16384" s="45" customFormat="1" ht="20.25" hidden="1" customHeight="1">
      <c r="A234" s="8" t="s">
        <v>26</v>
      </c>
      <c r="B234" s="44" t="s">
        <v>325</v>
      </c>
      <c r="C234" s="132"/>
      <c r="D234" s="59"/>
      <c r="E234" s="60">
        <f t="shared" si="4"/>
        <v>0</v>
      </c>
    </row>
    <row r="235" spans="1:16384" s="45" customFormat="1" ht="21.75" hidden="1" customHeight="1">
      <c r="A235" s="11" t="s">
        <v>231</v>
      </c>
      <c r="B235" s="44" t="s">
        <v>325</v>
      </c>
      <c r="C235" s="132"/>
      <c r="D235" s="59"/>
      <c r="E235" s="60">
        <f t="shared" si="4"/>
        <v>0</v>
      </c>
    </row>
    <row r="236" spans="1:16384" s="45" customFormat="1" ht="20.25" hidden="1" customHeight="1">
      <c r="A236" s="10" t="s">
        <v>232</v>
      </c>
      <c r="B236" s="44" t="s">
        <v>325</v>
      </c>
      <c r="C236" s="132"/>
      <c r="D236" s="59"/>
      <c r="E236" s="60">
        <f t="shared" si="4"/>
        <v>0</v>
      </c>
    </row>
    <row r="237" spans="1:16384" s="45" customFormat="1" ht="21.75" hidden="1" customHeight="1">
      <c r="A237" s="10" t="s">
        <v>233</v>
      </c>
      <c r="B237" s="44" t="s">
        <v>325</v>
      </c>
      <c r="C237" s="132"/>
      <c r="D237" s="59"/>
      <c r="E237" s="60">
        <f t="shared" si="4"/>
        <v>0</v>
      </c>
    </row>
    <row r="238" spans="1:16384" s="45" customFormat="1" ht="22.7" customHeight="1">
      <c r="A238" s="148" t="s">
        <v>27</v>
      </c>
      <c r="B238" s="44" t="s">
        <v>325</v>
      </c>
      <c r="C238" s="177">
        <v>10</v>
      </c>
      <c r="D238" s="143">
        <f>IFERROR(VLOOKUP(A238,'23.12'!A238:C530,3,),)</f>
        <v>37000</v>
      </c>
      <c r="E238" s="144">
        <f t="shared" si="4"/>
        <v>370000</v>
      </c>
      <c r="I238" s="145"/>
      <c r="K238" s="145"/>
      <c r="L238" s="145"/>
      <c r="M238" s="145"/>
      <c r="N238" s="145"/>
      <c r="Q238" s="145"/>
      <c r="S238" s="145"/>
      <c r="T238" s="145"/>
      <c r="U238" s="145"/>
      <c r="V238" s="145"/>
      <c r="W238" s="145"/>
      <c r="X238" s="145"/>
      <c r="Y238" s="145"/>
      <c r="Z238" s="145"/>
      <c r="AA238" s="145"/>
      <c r="AB238" s="145"/>
      <c r="AC238" s="145"/>
      <c r="AD238" s="145"/>
      <c r="AE238" s="145"/>
      <c r="AH238" s="145"/>
      <c r="AK238" s="145"/>
      <c r="AN238" s="145"/>
      <c r="AQ238" s="145"/>
      <c r="AT238" s="145"/>
      <c r="BF238" s="145"/>
      <c r="BI238" s="145"/>
      <c r="BL238" s="145"/>
      <c r="BO238" s="145"/>
      <c r="BX238" s="145"/>
      <c r="CD238" s="145"/>
      <c r="CG238" s="145"/>
      <c r="CJ238" s="145"/>
      <c r="CM238" s="145"/>
      <c r="CS238" s="145"/>
      <c r="CV238" s="145"/>
      <c r="DB238" s="145"/>
      <c r="DD238" s="145"/>
      <c r="DE238" s="145"/>
      <c r="DG238" s="145"/>
      <c r="DJ238" s="145"/>
      <c r="DM238" s="145"/>
      <c r="DP238" s="145"/>
      <c r="DX238" s="145"/>
      <c r="EC238" s="145"/>
      <c r="EL238" s="145"/>
      <c r="EO238" s="145"/>
      <c r="EW238" s="145"/>
      <c r="FS238" s="145"/>
      <c r="FT238" s="145"/>
      <c r="FU238" s="145"/>
      <c r="FV238" s="145"/>
      <c r="FW238" s="145"/>
      <c r="FX238" s="145"/>
      <c r="GP238" s="145"/>
      <c r="GQ238" s="145"/>
      <c r="GT238" s="145"/>
      <c r="GW238" s="145"/>
      <c r="GY238" s="145"/>
      <c r="HA238" s="145"/>
      <c r="HD238" s="145"/>
      <c r="HG238" s="145"/>
      <c r="HJ238" s="145"/>
      <c r="HM238" s="145"/>
      <c r="HP238" s="145"/>
      <c r="HS238" s="145"/>
      <c r="HV238" s="145"/>
      <c r="HY238" s="145"/>
      <c r="IA238" s="145"/>
      <c r="IN238" s="145"/>
      <c r="IO238" s="145"/>
      <c r="IP238" s="145"/>
      <c r="IQ238" s="145"/>
      <c r="IR238" s="145"/>
      <c r="IS238" s="145"/>
      <c r="IT238" s="145"/>
      <c r="IU238" s="145"/>
      <c r="IV238" s="145"/>
      <c r="IW238" s="145"/>
      <c r="IX238" s="145"/>
      <c r="IY238" s="145"/>
      <c r="IZ238" s="145"/>
      <c r="JA238" s="145"/>
      <c r="JE238" s="145"/>
      <c r="JG238" s="145"/>
      <c r="JH238" s="145"/>
      <c r="JI238" s="145"/>
      <c r="JJ238" s="145"/>
      <c r="JM238" s="145"/>
      <c r="JO238" s="145"/>
      <c r="JP238" s="145"/>
      <c r="JQ238" s="145"/>
      <c r="JR238" s="145"/>
      <c r="JS238" s="145"/>
      <c r="JT238" s="145"/>
      <c r="JU238" s="145"/>
      <c r="JV238" s="145"/>
      <c r="JW238" s="145"/>
      <c r="JX238" s="145"/>
      <c r="JY238" s="145"/>
      <c r="JZ238" s="145"/>
      <c r="KA238" s="145"/>
      <c r="KD238" s="145"/>
      <c r="KG238" s="145"/>
      <c r="KJ238" s="145"/>
      <c r="KM238" s="145"/>
      <c r="KP238" s="145"/>
      <c r="LB238" s="145"/>
      <c r="LE238" s="145"/>
      <c r="LH238" s="145"/>
      <c r="LK238" s="145"/>
      <c r="LT238" s="145"/>
      <c r="LZ238" s="145"/>
      <c r="MC238" s="145"/>
      <c r="MF238" s="145"/>
      <c r="MI238" s="145"/>
      <c r="MO238" s="145"/>
      <c r="MR238" s="145"/>
      <c r="MX238" s="145"/>
      <c r="MZ238" s="145"/>
      <c r="NA238" s="145"/>
      <c r="NC238" s="145"/>
      <c r="NF238" s="145"/>
      <c r="NI238" s="145"/>
      <c r="NL238" s="145"/>
      <c r="NT238" s="145"/>
      <c r="NY238" s="145"/>
      <c r="OH238" s="145"/>
      <c r="OK238" s="145"/>
      <c r="OS238" s="145"/>
      <c r="PO238" s="145"/>
      <c r="PP238" s="145"/>
      <c r="PQ238" s="145"/>
      <c r="PR238" s="145"/>
      <c r="PS238" s="145"/>
      <c r="PT238" s="145"/>
      <c r="QL238" s="145"/>
      <c r="QM238" s="145"/>
      <c r="QP238" s="145"/>
      <c r="QS238" s="145"/>
      <c r="QU238" s="145"/>
      <c r="QW238" s="145"/>
      <c r="QZ238" s="145"/>
      <c r="RC238" s="145"/>
      <c r="RF238" s="145"/>
      <c r="RI238" s="145"/>
      <c r="RL238" s="145"/>
      <c r="RO238" s="145"/>
      <c r="RR238" s="145"/>
      <c r="RU238" s="145"/>
      <c r="RW238" s="145"/>
      <c r="SJ238" s="145"/>
      <c r="SK238" s="145"/>
      <c r="SL238" s="145"/>
      <c r="SM238" s="145"/>
      <c r="SN238" s="145"/>
      <c r="SO238" s="145"/>
      <c r="SP238" s="145"/>
      <c r="SQ238" s="145"/>
      <c r="SR238" s="145"/>
      <c r="SS238" s="145"/>
      <c r="ST238" s="145"/>
      <c r="SU238" s="145"/>
      <c r="SV238" s="145"/>
      <c r="SW238" s="145"/>
      <c r="TA238" s="145"/>
      <c r="TC238" s="145"/>
      <c r="TD238" s="145"/>
      <c r="TE238" s="145"/>
      <c r="TF238" s="145"/>
      <c r="TI238" s="145"/>
      <c r="TK238" s="145"/>
      <c r="TL238" s="145"/>
      <c r="TM238" s="145"/>
      <c r="TN238" s="145"/>
      <c r="TO238" s="145"/>
      <c r="TP238" s="145"/>
      <c r="TQ238" s="145"/>
      <c r="TR238" s="145"/>
      <c r="TS238" s="145"/>
      <c r="TT238" s="145"/>
      <c r="TU238" s="145"/>
      <c r="TV238" s="145"/>
      <c r="TW238" s="145"/>
      <c r="TZ238" s="145"/>
      <c r="UC238" s="145"/>
      <c r="UF238" s="145"/>
      <c r="UI238" s="145"/>
      <c r="UL238" s="145"/>
      <c r="UX238" s="145"/>
      <c r="VA238" s="145"/>
      <c r="VD238" s="145"/>
      <c r="VG238" s="145"/>
      <c r="VP238" s="145"/>
      <c r="VV238" s="145"/>
      <c r="VY238" s="145"/>
      <c r="WB238" s="145"/>
      <c r="WE238" s="145"/>
      <c r="WK238" s="145"/>
      <c r="WN238" s="145"/>
      <c r="WT238" s="145"/>
      <c r="WV238" s="145"/>
      <c r="WW238" s="145"/>
      <c r="WY238" s="145"/>
      <c r="XB238" s="145"/>
      <c r="XE238" s="145"/>
      <c r="XH238" s="145"/>
      <c r="XP238" s="145"/>
      <c r="XU238" s="145"/>
      <c r="YD238" s="145"/>
      <c r="YG238" s="145"/>
      <c r="YO238" s="145"/>
      <c r="ZK238" s="145"/>
      <c r="ZL238" s="145"/>
      <c r="ZM238" s="145"/>
      <c r="ZN238" s="145"/>
      <c r="ZO238" s="145"/>
      <c r="ZP238" s="145"/>
      <c r="AAH238" s="145"/>
      <c r="AAI238" s="145"/>
      <c r="AAL238" s="145"/>
      <c r="AAO238" s="145"/>
      <c r="AAQ238" s="145"/>
      <c r="AAS238" s="145"/>
      <c r="AAV238" s="145"/>
      <c r="AAY238" s="145"/>
      <c r="ABB238" s="145"/>
      <c r="ABE238" s="145"/>
      <c r="ABH238" s="145"/>
      <c r="ABK238" s="145"/>
      <c r="ABN238" s="145"/>
      <c r="ABQ238" s="145"/>
      <c r="ABS238" s="145"/>
      <c r="ACF238" s="145"/>
      <c r="ACG238" s="145"/>
      <c r="ACH238" s="145"/>
      <c r="ACI238" s="145"/>
      <c r="ACJ238" s="145"/>
      <c r="ACK238" s="145"/>
      <c r="ACL238" s="145"/>
      <c r="ACM238" s="145"/>
      <c r="ACN238" s="145"/>
      <c r="ACO238" s="145"/>
      <c r="ACP238" s="145"/>
      <c r="ACQ238" s="145"/>
      <c r="ACR238" s="145"/>
      <c r="ACS238" s="145"/>
      <c r="ACW238" s="145"/>
      <c r="ACY238" s="145"/>
      <c r="ACZ238" s="145"/>
      <c r="ADA238" s="145"/>
      <c r="ADB238" s="145"/>
      <c r="ADE238" s="145"/>
      <c r="ADG238" s="145"/>
      <c r="ADH238" s="145"/>
      <c r="ADI238" s="145"/>
      <c r="ADJ238" s="145"/>
      <c r="ADK238" s="145"/>
      <c r="ADL238" s="145"/>
      <c r="ADM238" s="145"/>
      <c r="ADN238" s="145"/>
      <c r="ADO238" s="145"/>
      <c r="ADP238" s="145"/>
      <c r="ADQ238" s="145"/>
      <c r="ADR238" s="145"/>
      <c r="ADS238" s="145"/>
      <c r="ADV238" s="145"/>
      <c r="ADY238" s="145"/>
      <c r="AEB238" s="145"/>
      <c r="AEE238" s="145"/>
      <c r="AEH238" s="145"/>
      <c r="AET238" s="145"/>
      <c r="AEW238" s="145"/>
      <c r="AEZ238" s="145"/>
      <c r="AFC238" s="145"/>
      <c r="AFL238" s="145"/>
      <c r="AFR238" s="145"/>
      <c r="AFU238" s="145"/>
      <c r="AFX238" s="145"/>
      <c r="AGA238" s="145"/>
      <c r="AGG238" s="145"/>
      <c r="AGJ238" s="145"/>
      <c r="AGP238" s="145"/>
      <c r="AGR238" s="145"/>
      <c r="AGS238" s="145"/>
      <c r="AGU238" s="145"/>
      <c r="AGX238" s="145"/>
      <c r="AHA238" s="145"/>
      <c r="AHD238" s="145"/>
      <c r="AHL238" s="145"/>
      <c r="AHQ238" s="145"/>
      <c r="AHZ238" s="145"/>
      <c r="AIC238" s="145"/>
      <c r="AIK238" s="145"/>
      <c r="AJG238" s="145"/>
      <c r="AJH238" s="145"/>
      <c r="AJI238" s="145"/>
      <c r="AJJ238" s="145"/>
      <c r="AJK238" s="145"/>
      <c r="AJL238" s="145"/>
      <c r="AKD238" s="145"/>
      <c r="AKE238" s="145"/>
      <c r="AKH238" s="145"/>
      <c r="AKK238" s="145"/>
      <c r="AKM238" s="145"/>
      <c r="AKO238" s="145"/>
      <c r="AKR238" s="145"/>
      <c r="AKU238" s="145"/>
      <c r="AKX238" s="145"/>
      <c r="ALA238" s="145"/>
      <c r="ALD238" s="145"/>
      <c r="ALG238" s="145"/>
      <c r="ALJ238" s="145"/>
      <c r="ALM238" s="145"/>
      <c r="ALO238" s="145"/>
      <c r="AMB238" s="145"/>
      <c r="AMC238" s="145"/>
      <c r="AMD238" s="145"/>
      <c r="AME238" s="145"/>
      <c r="AMF238" s="145"/>
      <c r="AMG238" s="145"/>
      <c r="AMH238" s="145"/>
      <c r="AMI238" s="145"/>
      <c r="AMJ238" s="145"/>
      <c r="AMK238" s="145"/>
      <c r="AML238" s="145"/>
      <c r="AMM238" s="145"/>
      <c r="AMN238" s="145"/>
      <c r="AMO238" s="145"/>
      <c r="AMS238" s="145"/>
      <c r="AMU238" s="145"/>
      <c r="AMV238" s="145"/>
      <c r="AMW238" s="145"/>
      <c r="AMX238" s="145"/>
      <c r="ANA238" s="145"/>
      <c r="ANC238" s="145"/>
      <c r="AND238" s="145"/>
      <c r="ANE238" s="145"/>
      <c r="ANF238" s="145"/>
      <c r="ANG238" s="145"/>
      <c r="ANH238" s="145"/>
      <c r="ANI238" s="145"/>
      <c r="ANJ238" s="145"/>
      <c r="ANK238" s="145"/>
      <c r="ANL238" s="145"/>
      <c r="ANM238" s="145"/>
      <c r="ANN238" s="145"/>
      <c r="ANO238" s="145"/>
      <c r="ANR238" s="145"/>
      <c r="ANU238" s="145"/>
      <c r="ANX238" s="145"/>
      <c r="AOA238" s="145"/>
      <c r="AOD238" s="145"/>
      <c r="AOP238" s="145"/>
      <c r="AOS238" s="145"/>
      <c r="AOV238" s="145"/>
      <c r="AOY238" s="145"/>
      <c r="APH238" s="145"/>
      <c r="APN238" s="145"/>
      <c r="APQ238" s="145"/>
      <c r="APT238" s="145"/>
      <c r="APW238" s="145"/>
      <c r="AQC238" s="145"/>
      <c r="AQF238" s="145"/>
      <c r="AQL238" s="145"/>
      <c r="AQN238" s="145"/>
      <c r="AQO238" s="145"/>
      <c r="AQQ238" s="145"/>
      <c r="AQT238" s="145"/>
      <c r="AQW238" s="145"/>
      <c r="AQZ238" s="145"/>
      <c r="ARH238" s="145"/>
      <c r="ARM238" s="145"/>
      <c r="ARV238" s="145"/>
      <c r="ARY238" s="145"/>
      <c r="ASG238" s="145"/>
      <c r="ATC238" s="145"/>
      <c r="ATD238" s="145"/>
      <c r="ATE238" s="145"/>
      <c r="ATF238" s="145"/>
      <c r="ATG238" s="145"/>
      <c r="ATH238" s="145"/>
      <c r="ATZ238" s="145"/>
      <c r="AUA238" s="145"/>
      <c r="AUD238" s="145"/>
      <c r="AUG238" s="145"/>
      <c r="AUI238" s="145"/>
      <c r="AUK238" s="145"/>
      <c r="AUN238" s="145"/>
      <c r="AUQ238" s="145"/>
      <c r="AUT238" s="145"/>
      <c r="AUW238" s="145"/>
      <c r="AUZ238" s="145"/>
      <c r="AVC238" s="145"/>
      <c r="AVF238" s="145"/>
      <c r="AVI238" s="145"/>
      <c r="AVK238" s="145"/>
      <c r="AVX238" s="145"/>
      <c r="AVY238" s="145"/>
      <c r="AVZ238" s="145"/>
      <c r="AWA238" s="145"/>
      <c r="AWB238" s="145"/>
      <c r="AWC238" s="145"/>
      <c r="AWD238" s="145"/>
      <c r="AWE238" s="145"/>
      <c r="AWF238" s="145"/>
      <c r="AWG238" s="145"/>
      <c r="AWH238" s="145"/>
      <c r="AWI238" s="145"/>
      <c r="AWJ238" s="145"/>
      <c r="AWK238" s="145"/>
      <c r="AWO238" s="145"/>
      <c r="AWQ238" s="145"/>
      <c r="AWR238" s="145"/>
      <c r="AWS238" s="145"/>
      <c r="AWT238" s="145"/>
      <c r="AWW238" s="145"/>
      <c r="AWY238" s="145"/>
      <c r="AWZ238" s="145"/>
      <c r="AXA238" s="145"/>
      <c r="AXB238" s="145"/>
      <c r="AXC238" s="145"/>
      <c r="AXD238" s="145"/>
      <c r="AXE238" s="145"/>
      <c r="AXF238" s="145"/>
      <c r="AXG238" s="145"/>
      <c r="AXH238" s="145"/>
      <c r="AXI238" s="145"/>
      <c r="AXJ238" s="145"/>
      <c r="AXK238" s="145"/>
      <c r="AXN238" s="145"/>
      <c r="AXQ238" s="145"/>
      <c r="AXT238" s="145"/>
      <c r="AXW238" s="145"/>
      <c r="AXZ238" s="145"/>
      <c r="AYL238" s="145"/>
      <c r="AYO238" s="145"/>
      <c r="AYR238" s="145"/>
      <c r="AYU238" s="145"/>
      <c r="AZD238" s="145"/>
      <c r="AZJ238" s="145"/>
      <c r="AZM238" s="145"/>
      <c r="AZP238" s="145"/>
      <c r="AZS238" s="145"/>
      <c r="AZY238" s="145"/>
      <c r="BAB238" s="145"/>
      <c r="BAH238" s="145"/>
      <c r="BAJ238" s="145"/>
      <c r="BAK238" s="145"/>
      <c r="BAM238" s="145"/>
      <c r="BAP238" s="145"/>
      <c r="BAS238" s="145"/>
      <c r="BAV238" s="145"/>
      <c r="BBD238" s="145"/>
      <c r="BBI238" s="145"/>
      <c r="BBR238" s="145"/>
      <c r="BBU238" s="145"/>
      <c r="BCC238" s="145"/>
      <c r="BCY238" s="145"/>
      <c r="BCZ238" s="145"/>
      <c r="BDA238" s="145"/>
      <c r="BDB238" s="145"/>
      <c r="BDC238" s="145"/>
      <c r="BDD238" s="145"/>
      <c r="BDV238" s="145"/>
      <c r="BDW238" s="145"/>
      <c r="BDZ238" s="145"/>
      <c r="BEC238" s="145"/>
      <c r="BEE238" s="145"/>
      <c r="BEG238" s="145"/>
      <c r="BEJ238" s="145"/>
      <c r="BEM238" s="145"/>
      <c r="BEP238" s="145"/>
      <c r="BES238" s="145"/>
      <c r="BEV238" s="145"/>
      <c r="BEY238" s="145"/>
      <c r="BFB238" s="145"/>
      <c r="BFE238" s="145"/>
      <c r="BFG238" s="145"/>
      <c r="BFT238" s="145"/>
      <c r="BFU238" s="145"/>
      <c r="BFV238" s="145"/>
      <c r="BFW238" s="145"/>
      <c r="BFX238" s="145"/>
      <c r="BFY238" s="145"/>
      <c r="BFZ238" s="145"/>
      <c r="BGA238" s="145"/>
      <c r="BGB238" s="145"/>
      <c r="BGC238" s="145"/>
      <c r="BGD238" s="145"/>
      <c r="BGE238" s="145"/>
      <c r="BGF238" s="145"/>
      <c r="BGG238" s="145"/>
      <c r="BGK238" s="145"/>
      <c r="BGM238" s="145"/>
      <c r="BGN238" s="145"/>
      <c r="BGO238" s="145"/>
      <c r="BGP238" s="145"/>
      <c r="BGS238" s="145"/>
      <c r="BGU238" s="145"/>
      <c r="BGV238" s="145"/>
      <c r="BGW238" s="145"/>
      <c r="BGX238" s="145"/>
      <c r="BGY238" s="145"/>
      <c r="BGZ238" s="145"/>
      <c r="BHA238" s="145"/>
      <c r="BHB238" s="145"/>
      <c r="BHC238" s="145"/>
      <c r="BHD238" s="145"/>
      <c r="BHE238" s="145"/>
      <c r="BHF238" s="145"/>
      <c r="BHG238" s="145"/>
      <c r="BHJ238" s="145"/>
      <c r="BHM238" s="145"/>
      <c r="BHP238" s="145"/>
      <c r="BHS238" s="145"/>
      <c r="BHV238" s="145"/>
      <c r="BIH238" s="145"/>
      <c r="BIK238" s="145"/>
      <c r="BIN238" s="145"/>
      <c r="BIQ238" s="145"/>
      <c r="BIZ238" s="145"/>
      <c r="BJF238" s="145"/>
      <c r="BJI238" s="145"/>
      <c r="BJL238" s="145"/>
      <c r="BJO238" s="145"/>
      <c r="BJU238" s="145"/>
      <c r="BJX238" s="145"/>
      <c r="BKD238" s="145"/>
      <c r="BKF238" s="145"/>
      <c r="BKG238" s="145"/>
      <c r="BKI238" s="145"/>
      <c r="BKL238" s="145"/>
      <c r="BKO238" s="145"/>
      <c r="BKR238" s="145"/>
      <c r="BKZ238" s="145"/>
      <c r="BLE238" s="145"/>
      <c r="BLN238" s="145"/>
      <c r="BLQ238" s="145"/>
      <c r="BLY238" s="145"/>
      <c r="BMU238" s="145"/>
      <c r="BMV238" s="145"/>
      <c r="BMW238" s="145"/>
      <c r="BMX238" s="145"/>
      <c r="BMY238" s="145"/>
      <c r="BMZ238" s="145"/>
      <c r="BNR238" s="145"/>
      <c r="BNS238" s="145"/>
      <c r="BNV238" s="145"/>
      <c r="BNY238" s="145"/>
      <c r="BOA238" s="145"/>
      <c r="BOC238" s="145"/>
      <c r="BOF238" s="145"/>
      <c r="BOI238" s="145"/>
      <c r="BOL238" s="145"/>
      <c r="BOO238" s="145"/>
      <c r="BOR238" s="145"/>
      <c r="BOU238" s="145"/>
      <c r="BOX238" s="145"/>
      <c r="BPA238" s="145"/>
      <c r="BPC238" s="145"/>
      <c r="BPP238" s="145"/>
      <c r="BPQ238" s="145"/>
      <c r="BPR238" s="145"/>
      <c r="BPS238" s="145"/>
      <c r="BPT238" s="145"/>
      <c r="BPU238" s="145"/>
      <c r="BPV238" s="145"/>
      <c r="BPW238" s="145"/>
      <c r="BPX238" s="145"/>
      <c r="BPY238" s="145"/>
      <c r="BPZ238" s="145"/>
      <c r="BQA238" s="145"/>
      <c r="BQB238" s="145"/>
      <c r="BQC238" s="145"/>
      <c r="BQG238" s="145"/>
      <c r="BQI238" s="145"/>
      <c r="BQJ238" s="145"/>
      <c r="BQK238" s="145"/>
      <c r="BQL238" s="145"/>
      <c r="BQO238" s="145"/>
      <c r="BQQ238" s="145"/>
      <c r="BQR238" s="145"/>
      <c r="BQS238" s="145"/>
      <c r="BQT238" s="145"/>
      <c r="BQU238" s="145"/>
      <c r="BQV238" s="145"/>
      <c r="BQW238" s="145"/>
      <c r="BQX238" s="145"/>
      <c r="BQY238" s="145"/>
      <c r="BQZ238" s="145"/>
      <c r="BRA238" s="145"/>
      <c r="BRB238" s="145"/>
      <c r="BRC238" s="145"/>
      <c r="BRF238" s="145"/>
      <c r="BRI238" s="145"/>
      <c r="BRL238" s="145"/>
      <c r="BRO238" s="145"/>
      <c r="BRR238" s="145"/>
      <c r="BSD238" s="145"/>
      <c r="BSG238" s="145"/>
      <c r="BSJ238" s="145"/>
      <c r="BSM238" s="145"/>
      <c r="BSV238" s="145"/>
      <c r="BTB238" s="145"/>
      <c r="BTE238" s="145"/>
      <c r="BTH238" s="145"/>
      <c r="BTK238" s="145"/>
      <c r="BTQ238" s="145"/>
      <c r="BTT238" s="145"/>
      <c r="BTZ238" s="145"/>
      <c r="BUB238" s="145"/>
      <c r="BUC238" s="145"/>
      <c r="BUE238" s="145"/>
      <c r="BUH238" s="145"/>
      <c r="BUK238" s="145"/>
      <c r="BUN238" s="145"/>
      <c r="BUV238" s="145"/>
      <c r="BVA238" s="145"/>
      <c r="BVJ238" s="145"/>
      <c r="BVM238" s="145"/>
      <c r="BVU238" s="145"/>
      <c r="BWQ238" s="145"/>
      <c r="BWR238" s="145"/>
      <c r="BWS238" s="145"/>
      <c r="BWT238" s="145"/>
      <c r="BWU238" s="145"/>
      <c r="BWV238" s="145"/>
      <c r="BXN238" s="145"/>
      <c r="BXO238" s="145"/>
      <c r="BXR238" s="145"/>
      <c r="BXU238" s="145"/>
      <c r="BXW238" s="145"/>
      <c r="BXY238" s="145"/>
      <c r="BYB238" s="145"/>
      <c r="BYE238" s="145"/>
      <c r="BYH238" s="145"/>
      <c r="BYK238" s="145"/>
      <c r="BYN238" s="145"/>
      <c r="BYQ238" s="145"/>
      <c r="BYT238" s="145"/>
      <c r="BYW238" s="145"/>
      <c r="BYY238" s="145"/>
      <c r="BZL238" s="145"/>
      <c r="BZM238" s="145"/>
      <c r="BZN238" s="145"/>
      <c r="BZO238" s="145"/>
      <c r="BZP238" s="145"/>
      <c r="BZQ238" s="145"/>
      <c r="BZR238" s="145"/>
      <c r="BZS238" s="145"/>
      <c r="BZT238" s="145"/>
      <c r="BZU238" s="145"/>
      <c r="BZV238" s="145"/>
      <c r="BZW238" s="145"/>
      <c r="BZX238" s="145"/>
      <c r="BZY238" s="145"/>
      <c r="CAC238" s="145"/>
      <c r="CAE238" s="145"/>
      <c r="CAF238" s="145"/>
      <c r="CAG238" s="145"/>
      <c r="CAH238" s="145"/>
      <c r="CAK238" s="145"/>
      <c r="CAM238" s="145"/>
      <c r="CAN238" s="145"/>
      <c r="CAO238" s="145"/>
      <c r="CAP238" s="145"/>
      <c r="CAQ238" s="145"/>
      <c r="CAR238" s="145"/>
      <c r="CAS238" s="145"/>
      <c r="CAT238" s="145"/>
      <c r="CAU238" s="145"/>
      <c r="CAV238" s="145"/>
      <c r="CAW238" s="145"/>
      <c r="CAX238" s="145"/>
      <c r="CAY238" s="145"/>
      <c r="CBB238" s="145"/>
      <c r="CBE238" s="145"/>
      <c r="CBH238" s="145"/>
      <c r="CBK238" s="145"/>
      <c r="CBN238" s="145"/>
      <c r="CBZ238" s="145"/>
      <c r="CCC238" s="145"/>
      <c r="CCF238" s="145"/>
      <c r="CCI238" s="145"/>
      <c r="CCR238" s="145"/>
      <c r="CCX238" s="145"/>
      <c r="CDA238" s="145"/>
      <c r="CDD238" s="145"/>
      <c r="CDG238" s="145"/>
      <c r="CDM238" s="145"/>
      <c r="CDP238" s="145"/>
      <c r="CDV238" s="145"/>
      <c r="CDX238" s="145"/>
      <c r="CDY238" s="145"/>
      <c r="CEA238" s="145"/>
      <c r="CED238" s="145"/>
      <c r="CEG238" s="145"/>
      <c r="CEJ238" s="145"/>
      <c r="CER238" s="145"/>
      <c r="CEW238" s="145"/>
      <c r="CFF238" s="145"/>
      <c r="CFI238" s="145"/>
      <c r="CFQ238" s="145"/>
      <c r="CGM238" s="145"/>
      <c r="CGN238" s="145"/>
      <c r="CGO238" s="145"/>
      <c r="CGP238" s="145"/>
      <c r="CGQ238" s="145"/>
      <c r="CGR238" s="145"/>
      <c r="CHJ238" s="145"/>
      <c r="CHK238" s="145"/>
      <c r="CHN238" s="145"/>
      <c r="CHQ238" s="145"/>
      <c r="CHS238" s="145"/>
      <c r="CHU238" s="145"/>
      <c r="CHX238" s="145"/>
      <c r="CIA238" s="145"/>
      <c r="CID238" s="145"/>
      <c r="CIG238" s="145"/>
      <c r="CIJ238" s="145"/>
      <c r="CIM238" s="145"/>
      <c r="CIP238" s="145"/>
      <c r="CIS238" s="145"/>
      <c r="CIU238" s="145"/>
      <c r="CJH238" s="145"/>
      <c r="CJI238" s="145"/>
      <c r="CJJ238" s="145"/>
      <c r="CJK238" s="145"/>
      <c r="CJL238" s="145"/>
      <c r="CJM238" s="145"/>
      <c r="CJN238" s="145"/>
      <c r="CJO238" s="145"/>
      <c r="CJP238" s="145"/>
      <c r="CJQ238" s="145"/>
      <c r="CJR238" s="145"/>
      <c r="CJS238" s="145"/>
      <c r="CJT238" s="145"/>
      <c r="CJU238" s="145"/>
      <c r="CJY238" s="145"/>
      <c r="CKA238" s="145"/>
      <c r="CKB238" s="145"/>
      <c r="CKC238" s="145"/>
      <c r="CKD238" s="145"/>
      <c r="CKG238" s="145"/>
      <c r="CKI238" s="145"/>
      <c r="CKJ238" s="145"/>
      <c r="CKK238" s="145"/>
      <c r="CKL238" s="145"/>
      <c r="CKM238" s="145"/>
      <c r="CKN238" s="145"/>
      <c r="CKO238" s="145"/>
      <c r="CKP238" s="145"/>
      <c r="CKQ238" s="145"/>
      <c r="CKR238" s="145"/>
      <c r="CKS238" s="145"/>
      <c r="CKT238" s="145"/>
      <c r="CKU238" s="145"/>
      <c r="CKX238" s="145"/>
      <c r="CLA238" s="145"/>
      <c r="CLD238" s="145"/>
      <c r="CLG238" s="145"/>
      <c r="CLJ238" s="145"/>
      <c r="CLV238" s="145"/>
      <c r="CLY238" s="145"/>
      <c r="CMB238" s="145"/>
      <c r="CME238" s="145"/>
      <c r="CMN238" s="145"/>
      <c r="CMT238" s="145"/>
      <c r="CMW238" s="145"/>
      <c r="CMZ238" s="145"/>
      <c r="CNC238" s="145"/>
      <c r="CNI238" s="145"/>
      <c r="CNL238" s="145"/>
      <c r="CNR238" s="145"/>
      <c r="CNT238" s="145"/>
      <c r="CNU238" s="145"/>
      <c r="CNW238" s="145"/>
      <c r="CNZ238" s="145"/>
      <c r="COC238" s="145"/>
      <c r="COF238" s="145"/>
      <c r="CON238" s="145"/>
      <c r="COS238" s="145"/>
      <c r="CPB238" s="145"/>
      <c r="CPE238" s="145"/>
      <c r="CPM238" s="145"/>
      <c r="CQI238" s="145"/>
      <c r="CQJ238" s="145"/>
      <c r="CQK238" s="145"/>
      <c r="CQL238" s="145"/>
      <c r="CQM238" s="145"/>
      <c r="CQN238" s="145"/>
      <c r="CRF238" s="145"/>
      <c r="CRG238" s="145"/>
      <c r="CRJ238" s="145"/>
      <c r="CRM238" s="145"/>
      <c r="CRO238" s="145"/>
      <c r="CRQ238" s="145"/>
      <c r="CRT238" s="145"/>
      <c r="CRW238" s="145"/>
      <c r="CRZ238" s="145"/>
      <c r="CSC238" s="145"/>
      <c r="CSF238" s="145"/>
      <c r="CSI238" s="145"/>
      <c r="CSL238" s="145"/>
      <c r="CSO238" s="145"/>
      <c r="CSQ238" s="145"/>
      <c r="CTD238" s="145"/>
      <c r="CTE238" s="145"/>
      <c r="CTF238" s="145"/>
      <c r="CTG238" s="145"/>
      <c r="CTH238" s="145"/>
      <c r="CTI238" s="145"/>
      <c r="CTJ238" s="145"/>
      <c r="CTK238" s="145"/>
      <c r="CTL238" s="145"/>
      <c r="CTM238" s="145"/>
      <c r="CTN238" s="145"/>
      <c r="CTO238" s="145"/>
      <c r="CTP238" s="145"/>
      <c r="CTQ238" s="145"/>
      <c r="CTU238" s="145"/>
      <c r="CTW238" s="145"/>
      <c r="CTX238" s="145"/>
      <c r="CTY238" s="145"/>
      <c r="CTZ238" s="145"/>
      <c r="CUC238" s="145"/>
      <c r="CUE238" s="145"/>
      <c r="CUF238" s="145"/>
      <c r="CUG238" s="145"/>
      <c r="CUH238" s="145"/>
      <c r="CUI238" s="145"/>
      <c r="CUJ238" s="145"/>
      <c r="CUK238" s="145"/>
      <c r="CUL238" s="145"/>
      <c r="CUM238" s="145"/>
      <c r="CUN238" s="145"/>
      <c r="CUO238" s="145"/>
      <c r="CUP238" s="145"/>
      <c r="CUQ238" s="145"/>
      <c r="CUT238" s="145"/>
      <c r="CUW238" s="145"/>
      <c r="CUZ238" s="145"/>
      <c r="CVC238" s="145"/>
      <c r="CVF238" s="145"/>
      <c r="CVR238" s="145"/>
      <c r="CVU238" s="145"/>
      <c r="CVX238" s="145"/>
      <c r="CWA238" s="145"/>
      <c r="CWJ238" s="145"/>
      <c r="CWP238" s="145"/>
      <c r="CWS238" s="145"/>
      <c r="CWV238" s="145"/>
      <c r="CWY238" s="145"/>
      <c r="CXE238" s="145"/>
      <c r="CXH238" s="145"/>
      <c r="CXN238" s="145"/>
      <c r="CXP238" s="145"/>
      <c r="CXQ238" s="145"/>
      <c r="CXS238" s="145"/>
      <c r="CXV238" s="145"/>
      <c r="CXY238" s="145"/>
      <c r="CYB238" s="145"/>
      <c r="CYJ238" s="145"/>
      <c r="CYO238" s="145"/>
      <c r="CYX238" s="145"/>
      <c r="CZA238" s="145"/>
      <c r="CZI238" s="145"/>
      <c r="DAE238" s="145"/>
      <c r="DAF238" s="145"/>
      <c r="DAG238" s="145"/>
      <c r="DAH238" s="145"/>
      <c r="DAI238" s="145"/>
      <c r="DAJ238" s="145"/>
      <c r="DBB238" s="145"/>
      <c r="DBC238" s="145"/>
      <c r="DBF238" s="145"/>
      <c r="DBI238" s="145"/>
      <c r="DBK238" s="145"/>
      <c r="DBM238" s="145"/>
      <c r="DBP238" s="145"/>
      <c r="DBS238" s="145"/>
      <c r="DBV238" s="145"/>
      <c r="DBY238" s="145"/>
      <c r="DCB238" s="145"/>
      <c r="DCE238" s="145"/>
      <c r="DCH238" s="145"/>
      <c r="DCK238" s="145"/>
      <c r="DCM238" s="145"/>
      <c r="DCZ238" s="145"/>
      <c r="DDA238" s="145"/>
      <c r="DDB238" s="145"/>
      <c r="DDC238" s="145"/>
      <c r="DDD238" s="145"/>
      <c r="DDE238" s="145"/>
      <c r="DDF238" s="145"/>
      <c r="DDG238" s="145"/>
      <c r="DDH238" s="145"/>
      <c r="DDI238" s="145"/>
      <c r="DDJ238" s="145"/>
      <c r="DDK238" s="145"/>
      <c r="DDL238" s="145"/>
      <c r="DDM238" s="145"/>
      <c r="DDQ238" s="145"/>
      <c r="DDS238" s="145"/>
      <c r="DDT238" s="145"/>
      <c r="DDU238" s="145"/>
      <c r="DDV238" s="145"/>
      <c r="DDY238" s="145"/>
      <c r="DEA238" s="145"/>
      <c r="DEB238" s="145"/>
      <c r="DEC238" s="145"/>
      <c r="DED238" s="145"/>
      <c r="DEE238" s="145"/>
      <c r="DEF238" s="145"/>
      <c r="DEG238" s="145"/>
      <c r="DEH238" s="145"/>
      <c r="DEI238" s="145"/>
      <c r="DEJ238" s="145"/>
      <c r="DEK238" s="145"/>
      <c r="DEL238" s="145"/>
      <c r="DEM238" s="145"/>
      <c r="DEP238" s="145"/>
      <c r="DES238" s="145"/>
      <c r="DEV238" s="145"/>
      <c r="DEY238" s="145"/>
      <c r="DFB238" s="145"/>
      <c r="DFN238" s="145"/>
      <c r="DFQ238" s="145"/>
      <c r="DFT238" s="145"/>
      <c r="DFW238" s="145"/>
      <c r="DGF238" s="145"/>
      <c r="DGL238" s="145"/>
      <c r="DGO238" s="145"/>
      <c r="DGR238" s="145"/>
      <c r="DGU238" s="145"/>
      <c r="DHA238" s="145"/>
      <c r="DHD238" s="145"/>
      <c r="DHJ238" s="145"/>
      <c r="DHL238" s="145"/>
      <c r="DHM238" s="145"/>
      <c r="DHO238" s="145"/>
      <c r="DHR238" s="145"/>
      <c r="DHU238" s="145"/>
      <c r="DHX238" s="145"/>
      <c r="DIF238" s="145"/>
      <c r="DIK238" s="145"/>
      <c r="DIT238" s="145"/>
      <c r="DIW238" s="145"/>
      <c r="DJE238" s="145"/>
      <c r="DKA238" s="145"/>
      <c r="DKB238" s="145"/>
      <c r="DKC238" s="145"/>
      <c r="DKD238" s="145"/>
      <c r="DKE238" s="145"/>
      <c r="DKF238" s="145"/>
      <c r="DKX238" s="145"/>
      <c r="DKY238" s="145"/>
      <c r="DLB238" s="145"/>
      <c r="DLE238" s="145"/>
      <c r="DLG238" s="145"/>
      <c r="DLI238" s="145"/>
      <c r="DLL238" s="145"/>
      <c r="DLO238" s="145"/>
      <c r="DLR238" s="145"/>
      <c r="DLU238" s="145"/>
      <c r="DLX238" s="145"/>
      <c r="DMA238" s="145"/>
      <c r="DMD238" s="145"/>
      <c r="DMG238" s="145"/>
      <c r="DMI238" s="145"/>
      <c r="DMV238" s="145"/>
      <c r="DMW238" s="145"/>
      <c r="DMX238" s="145"/>
      <c r="DMY238" s="145"/>
      <c r="DMZ238" s="145"/>
      <c r="DNA238" s="145"/>
      <c r="DNB238" s="145"/>
      <c r="DNC238" s="145"/>
      <c r="DND238" s="145"/>
      <c r="DNE238" s="145"/>
      <c r="DNF238" s="145"/>
      <c r="DNG238" s="145"/>
      <c r="DNH238" s="145"/>
      <c r="DNI238" s="145"/>
      <c r="DNM238" s="145"/>
      <c r="DNO238" s="145"/>
      <c r="DNP238" s="145"/>
      <c r="DNQ238" s="145"/>
      <c r="DNR238" s="145"/>
      <c r="DNU238" s="145"/>
      <c r="DNW238" s="145"/>
      <c r="DNX238" s="145"/>
      <c r="DNY238" s="145"/>
      <c r="DNZ238" s="145"/>
      <c r="DOA238" s="145"/>
      <c r="DOB238" s="145"/>
      <c r="DOC238" s="145"/>
      <c r="DOD238" s="145"/>
      <c r="DOE238" s="145"/>
      <c r="DOF238" s="145"/>
      <c r="DOG238" s="145"/>
      <c r="DOH238" s="145"/>
      <c r="DOI238" s="145"/>
      <c r="DOL238" s="145"/>
      <c r="DOO238" s="145"/>
      <c r="DOR238" s="145"/>
      <c r="DOU238" s="145"/>
      <c r="DOX238" s="145"/>
      <c r="DPJ238" s="145"/>
      <c r="DPM238" s="145"/>
      <c r="DPP238" s="145"/>
      <c r="DPS238" s="145"/>
      <c r="DQB238" s="145"/>
      <c r="DQH238" s="145"/>
      <c r="DQK238" s="145"/>
      <c r="DQN238" s="145"/>
      <c r="DQQ238" s="145"/>
      <c r="DQW238" s="145"/>
      <c r="DQZ238" s="145"/>
      <c r="DRF238" s="145"/>
      <c r="DRH238" s="145"/>
      <c r="DRI238" s="145"/>
      <c r="DRK238" s="145"/>
      <c r="DRN238" s="145"/>
      <c r="DRQ238" s="145"/>
      <c r="DRT238" s="145"/>
      <c r="DSB238" s="145"/>
      <c r="DSG238" s="145"/>
      <c r="DSP238" s="145"/>
      <c r="DSS238" s="145"/>
      <c r="DTA238" s="145"/>
      <c r="DTW238" s="145"/>
      <c r="DTX238" s="145"/>
      <c r="DTY238" s="145"/>
      <c r="DTZ238" s="145"/>
      <c r="DUA238" s="145"/>
      <c r="DUB238" s="145"/>
      <c r="DUT238" s="145"/>
      <c r="DUU238" s="145"/>
      <c r="DUX238" s="145"/>
      <c r="DVA238" s="145"/>
      <c r="DVC238" s="145"/>
      <c r="DVE238" s="145"/>
      <c r="DVH238" s="145"/>
      <c r="DVK238" s="145"/>
      <c r="DVN238" s="145"/>
      <c r="DVQ238" s="145"/>
      <c r="DVT238" s="145"/>
      <c r="DVW238" s="145"/>
      <c r="DVZ238" s="145"/>
      <c r="DWC238" s="145"/>
      <c r="DWE238" s="145"/>
      <c r="DWR238" s="145"/>
      <c r="DWS238" s="145"/>
      <c r="DWT238" s="145"/>
      <c r="DWU238" s="145"/>
      <c r="DWV238" s="145"/>
      <c r="DWW238" s="145"/>
      <c r="DWX238" s="145"/>
      <c r="DWY238" s="145"/>
      <c r="DWZ238" s="145"/>
      <c r="DXA238" s="145"/>
      <c r="DXB238" s="145"/>
      <c r="DXC238" s="145"/>
      <c r="DXD238" s="145"/>
      <c r="DXE238" s="145"/>
      <c r="DXI238" s="145"/>
      <c r="DXK238" s="145"/>
      <c r="DXL238" s="145"/>
      <c r="DXM238" s="145"/>
      <c r="DXN238" s="145"/>
      <c r="DXQ238" s="145"/>
      <c r="DXS238" s="145"/>
      <c r="DXT238" s="145"/>
      <c r="DXU238" s="145"/>
      <c r="DXV238" s="145"/>
      <c r="DXW238" s="145"/>
      <c r="DXX238" s="145"/>
      <c r="DXY238" s="145"/>
      <c r="DXZ238" s="145"/>
      <c r="DYA238" s="145"/>
      <c r="DYB238" s="145"/>
      <c r="DYC238" s="145"/>
      <c r="DYD238" s="145"/>
      <c r="DYE238" s="145"/>
      <c r="DYH238" s="145"/>
      <c r="DYK238" s="145"/>
      <c r="DYN238" s="145"/>
      <c r="DYQ238" s="145"/>
      <c r="DYT238" s="145"/>
      <c r="DZF238" s="145"/>
      <c r="DZI238" s="145"/>
      <c r="DZL238" s="145"/>
      <c r="DZO238" s="145"/>
      <c r="DZX238" s="145"/>
      <c r="EAD238" s="145"/>
      <c r="EAG238" s="145"/>
      <c r="EAJ238" s="145"/>
      <c r="EAM238" s="145"/>
      <c r="EAS238" s="145"/>
      <c r="EAV238" s="145"/>
      <c r="EBB238" s="145"/>
      <c r="EBD238" s="145"/>
      <c r="EBE238" s="145"/>
      <c r="EBG238" s="145"/>
      <c r="EBJ238" s="145"/>
      <c r="EBM238" s="145"/>
      <c r="EBP238" s="145"/>
      <c r="EBX238" s="145"/>
      <c r="ECC238" s="145"/>
      <c r="ECL238" s="145"/>
      <c r="ECO238" s="145"/>
      <c r="ECW238" s="145"/>
      <c r="EDS238" s="145"/>
      <c r="EDT238" s="145"/>
      <c r="EDU238" s="145"/>
      <c r="EDV238" s="145"/>
      <c r="EDW238" s="145"/>
      <c r="EDX238" s="145"/>
      <c r="EEP238" s="145"/>
      <c r="EEQ238" s="145"/>
      <c r="EET238" s="145"/>
      <c r="EEW238" s="145"/>
      <c r="EEY238" s="145"/>
      <c r="EFA238" s="145"/>
      <c r="EFD238" s="145"/>
      <c r="EFG238" s="145"/>
      <c r="EFJ238" s="145"/>
      <c r="EFM238" s="145"/>
      <c r="EFP238" s="145"/>
      <c r="EFS238" s="145"/>
      <c r="EFV238" s="145"/>
      <c r="EFY238" s="145"/>
      <c r="EGA238" s="145"/>
      <c r="EGN238" s="145"/>
      <c r="EGO238" s="145"/>
      <c r="EGP238" s="145"/>
      <c r="EGQ238" s="145"/>
      <c r="EGR238" s="145"/>
      <c r="EGS238" s="145"/>
      <c r="EGT238" s="145"/>
      <c r="EGU238" s="145"/>
      <c r="EGV238" s="145"/>
      <c r="EGW238" s="145"/>
      <c r="EGX238" s="145"/>
      <c r="EGY238" s="145"/>
      <c r="EGZ238" s="145"/>
      <c r="EHA238" s="145"/>
      <c r="EHE238" s="145"/>
      <c r="EHG238" s="145"/>
      <c r="EHH238" s="145"/>
      <c r="EHI238" s="145"/>
      <c r="EHJ238" s="145"/>
      <c r="EHM238" s="145"/>
      <c r="EHO238" s="145"/>
      <c r="EHP238" s="145"/>
      <c r="EHQ238" s="145"/>
      <c r="EHR238" s="145"/>
      <c r="EHS238" s="145"/>
      <c r="EHT238" s="145"/>
      <c r="EHU238" s="145"/>
      <c r="EHV238" s="145"/>
      <c r="EHW238" s="145"/>
      <c r="EHX238" s="145"/>
      <c r="EHY238" s="145"/>
      <c r="EHZ238" s="145"/>
      <c r="EIA238" s="145"/>
      <c r="EID238" s="145"/>
      <c r="EIG238" s="145"/>
      <c r="EIJ238" s="145"/>
      <c r="EIM238" s="145"/>
      <c r="EIP238" s="145"/>
      <c r="EJB238" s="145"/>
      <c r="EJE238" s="145"/>
      <c r="EJH238" s="145"/>
      <c r="EJK238" s="145"/>
      <c r="EJT238" s="145"/>
      <c r="EJZ238" s="145"/>
      <c r="EKC238" s="145"/>
      <c r="EKF238" s="145"/>
      <c r="EKI238" s="145"/>
      <c r="EKO238" s="145"/>
      <c r="EKR238" s="145"/>
      <c r="EKX238" s="145"/>
      <c r="EKZ238" s="145"/>
      <c r="ELA238" s="145"/>
      <c r="ELC238" s="145"/>
      <c r="ELF238" s="145"/>
      <c r="ELI238" s="145"/>
      <c r="ELL238" s="145"/>
      <c r="ELT238" s="145"/>
      <c r="ELY238" s="145"/>
      <c r="EMH238" s="145"/>
      <c r="EMK238" s="145"/>
      <c r="EMS238" s="145"/>
      <c r="ENO238" s="145"/>
      <c r="ENP238" s="145"/>
      <c r="ENQ238" s="145"/>
      <c r="ENR238" s="145"/>
      <c r="ENS238" s="145"/>
      <c r="ENT238" s="145"/>
      <c r="EOL238" s="145"/>
      <c r="EOM238" s="145"/>
      <c r="EOP238" s="145"/>
      <c r="EOS238" s="145"/>
      <c r="EOU238" s="145"/>
      <c r="EOW238" s="145"/>
      <c r="EOZ238" s="145"/>
      <c r="EPC238" s="145"/>
      <c r="EPF238" s="145"/>
      <c r="EPI238" s="145"/>
      <c r="EPL238" s="145"/>
      <c r="EPO238" s="145"/>
      <c r="EPR238" s="145"/>
      <c r="EPU238" s="145"/>
      <c r="EPW238" s="145"/>
      <c r="EQJ238" s="145"/>
      <c r="EQK238" s="145"/>
      <c r="EQL238" s="145"/>
      <c r="EQM238" s="145"/>
      <c r="EQN238" s="145"/>
      <c r="EQO238" s="145"/>
      <c r="EQP238" s="145"/>
      <c r="EQQ238" s="145"/>
      <c r="EQR238" s="145"/>
      <c r="EQS238" s="145"/>
      <c r="EQT238" s="145"/>
      <c r="EQU238" s="145"/>
      <c r="EQV238" s="145"/>
      <c r="EQW238" s="145"/>
      <c r="ERA238" s="145"/>
      <c r="ERC238" s="145"/>
      <c r="ERD238" s="145"/>
      <c r="ERE238" s="145"/>
      <c r="ERF238" s="145"/>
      <c r="ERI238" s="145"/>
      <c r="ERK238" s="145"/>
      <c r="ERL238" s="145"/>
      <c r="ERM238" s="145"/>
      <c r="ERN238" s="145"/>
      <c r="ERO238" s="145"/>
      <c r="ERP238" s="145"/>
      <c r="ERQ238" s="145"/>
      <c r="ERR238" s="145"/>
      <c r="ERS238" s="145"/>
      <c r="ERT238" s="145"/>
      <c r="ERU238" s="145"/>
      <c r="ERV238" s="145"/>
      <c r="ERW238" s="145"/>
      <c r="ERZ238" s="145"/>
      <c r="ESC238" s="145"/>
      <c r="ESF238" s="145"/>
      <c r="ESI238" s="145"/>
      <c r="ESL238" s="145"/>
      <c r="ESX238" s="145"/>
      <c r="ETA238" s="145"/>
      <c r="ETD238" s="145"/>
      <c r="ETG238" s="145"/>
      <c r="ETP238" s="145"/>
      <c r="ETV238" s="145"/>
      <c r="ETY238" s="145"/>
      <c r="EUB238" s="145"/>
      <c r="EUE238" s="145"/>
      <c r="EUK238" s="145"/>
      <c r="EUN238" s="145"/>
      <c r="EUT238" s="145"/>
      <c r="EUV238" s="145"/>
      <c r="EUW238" s="145"/>
      <c r="EUY238" s="145"/>
      <c r="EVB238" s="145"/>
      <c r="EVE238" s="145"/>
      <c r="EVH238" s="145"/>
      <c r="EVP238" s="145"/>
      <c r="EVU238" s="145"/>
      <c r="EWD238" s="145"/>
      <c r="EWG238" s="145"/>
      <c r="EWO238" s="145"/>
      <c r="EXK238" s="145"/>
      <c r="EXL238" s="145"/>
      <c r="EXM238" s="145"/>
      <c r="EXN238" s="145"/>
      <c r="EXO238" s="145"/>
      <c r="EXP238" s="145"/>
      <c r="EYH238" s="145"/>
      <c r="EYI238" s="145"/>
      <c r="EYL238" s="145"/>
      <c r="EYO238" s="145"/>
      <c r="EYQ238" s="145"/>
      <c r="EYS238" s="145"/>
      <c r="EYV238" s="145"/>
      <c r="EYY238" s="145"/>
      <c r="EZB238" s="145"/>
      <c r="EZE238" s="145"/>
      <c r="EZH238" s="145"/>
      <c r="EZK238" s="145"/>
      <c r="EZN238" s="145"/>
      <c r="EZQ238" s="145"/>
      <c r="EZS238" s="145"/>
      <c r="FAF238" s="145"/>
      <c r="FAG238" s="145"/>
      <c r="FAH238" s="145"/>
      <c r="FAI238" s="145"/>
      <c r="FAJ238" s="145"/>
      <c r="FAK238" s="145"/>
      <c r="FAL238" s="145"/>
      <c r="FAM238" s="145"/>
      <c r="FAN238" s="145"/>
      <c r="FAO238" s="145"/>
      <c r="FAP238" s="145"/>
      <c r="FAQ238" s="145"/>
      <c r="FAR238" s="145"/>
      <c r="FAS238" s="145"/>
      <c r="FAW238" s="145"/>
      <c r="FAY238" s="145"/>
      <c r="FAZ238" s="145"/>
      <c r="FBA238" s="145"/>
      <c r="FBB238" s="145"/>
      <c r="FBE238" s="145"/>
      <c r="FBG238" s="145"/>
      <c r="FBH238" s="145"/>
      <c r="FBI238" s="145"/>
      <c r="FBJ238" s="145"/>
      <c r="FBK238" s="145"/>
      <c r="FBL238" s="145"/>
      <c r="FBM238" s="145"/>
      <c r="FBN238" s="145"/>
      <c r="FBO238" s="145"/>
      <c r="FBP238" s="145"/>
      <c r="FBQ238" s="145"/>
      <c r="FBR238" s="145"/>
      <c r="FBS238" s="145"/>
      <c r="FBV238" s="145"/>
      <c r="FBY238" s="145"/>
      <c r="FCB238" s="145"/>
      <c r="FCE238" s="145"/>
      <c r="FCH238" s="145"/>
      <c r="FCT238" s="145"/>
      <c r="FCW238" s="145"/>
      <c r="FCZ238" s="145"/>
      <c r="FDC238" s="145"/>
      <c r="FDL238" s="145"/>
      <c r="FDR238" s="145"/>
      <c r="FDU238" s="145"/>
      <c r="FDX238" s="145"/>
      <c r="FEA238" s="145"/>
      <c r="FEG238" s="145"/>
      <c r="FEJ238" s="145"/>
      <c r="FEP238" s="145"/>
      <c r="FER238" s="145"/>
      <c r="FES238" s="145"/>
      <c r="FEU238" s="145"/>
      <c r="FEX238" s="145"/>
      <c r="FFA238" s="145"/>
      <c r="FFD238" s="145"/>
      <c r="FFL238" s="145"/>
      <c r="FFQ238" s="145"/>
      <c r="FFZ238" s="145"/>
      <c r="FGC238" s="145"/>
      <c r="FGK238" s="145"/>
      <c r="FHG238" s="145"/>
      <c r="FHH238" s="145"/>
      <c r="FHI238" s="145"/>
      <c r="FHJ238" s="145"/>
      <c r="FHK238" s="145"/>
      <c r="FHL238" s="145"/>
      <c r="FID238" s="145"/>
      <c r="FIE238" s="145"/>
      <c r="FIH238" s="145"/>
      <c r="FIK238" s="145"/>
      <c r="FIM238" s="145"/>
      <c r="FIO238" s="145"/>
      <c r="FIR238" s="145"/>
      <c r="FIU238" s="145"/>
      <c r="FIX238" s="145"/>
      <c r="FJA238" s="145"/>
      <c r="FJD238" s="145"/>
      <c r="FJG238" s="145"/>
      <c r="FJJ238" s="145"/>
      <c r="FJM238" s="145"/>
      <c r="FJO238" s="145"/>
      <c r="FKB238" s="145"/>
      <c r="FKC238" s="145"/>
      <c r="FKD238" s="145"/>
      <c r="FKE238" s="145"/>
      <c r="FKF238" s="145"/>
      <c r="FKG238" s="145"/>
      <c r="FKH238" s="145"/>
      <c r="FKI238" s="145"/>
      <c r="FKJ238" s="145"/>
      <c r="FKK238" s="145"/>
      <c r="FKL238" s="145"/>
      <c r="FKM238" s="145"/>
      <c r="FKN238" s="145"/>
      <c r="FKO238" s="145"/>
      <c r="FKS238" s="145"/>
      <c r="FKU238" s="145"/>
      <c r="FKV238" s="145"/>
      <c r="FKW238" s="145"/>
      <c r="FKX238" s="145"/>
      <c r="FLA238" s="145"/>
      <c r="FLC238" s="145"/>
      <c r="FLD238" s="145"/>
      <c r="FLE238" s="145"/>
      <c r="FLF238" s="145"/>
      <c r="FLG238" s="145"/>
      <c r="FLH238" s="145"/>
      <c r="FLI238" s="145"/>
      <c r="FLJ238" s="145"/>
      <c r="FLK238" s="145"/>
      <c r="FLL238" s="145"/>
      <c r="FLM238" s="145"/>
      <c r="FLN238" s="145"/>
      <c r="FLO238" s="145"/>
      <c r="FLR238" s="145"/>
      <c r="FLU238" s="145"/>
      <c r="FLX238" s="145"/>
      <c r="FMA238" s="145"/>
      <c r="FMD238" s="145"/>
      <c r="FMP238" s="145"/>
      <c r="FMS238" s="145"/>
      <c r="FMV238" s="145"/>
      <c r="FMY238" s="145"/>
      <c r="FNH238" s="145"/>
      <c r="FNN238" s="145"/>
      <c r="FNQ238" s="145"/>
      <c r="FNT238" s="145"/>
      <c r="FNW238" s="145"/>
      <c r="FOC238" s="145"/>
      <c r="FOF238" s="145"/>
      <c r="FOL238" s="145"/>
      <c r="FON238" s="145"/>
      <c r="FOO238" s="145"/>
      <c r="FOQ238" s="145"/>
      <c r="FOT238" s="145"/>
      <c r="FOW238" s="145"/>
      <c r="FOZ238" s="145"/>
      <c r="FPH238" s="145"/>
      <c r="FPM238" s="145"/>
      <c r="FPV238" s="145"/>
      <c r="FPY238" s="145"/>
      <c r="FQG238" s="145"/>
      <c r="FRC238" s="145"/>
      <c r="FRD238" s="145"/>
      <c r="FRE238" s="145"/>
      <c r="FRF238" s="145"/>
      <c r="FRG238" s="145"/>
      <c r="FRH238" s="145"/>
      <c r="FRZ238" s="145"/>
      <c r="FSA238" s="145"/>
      <c r="FSD238" s="145"/>
      <c r="FSG238" s="145"/>
      <c r="FSI238" s="145"/>
      <c r="FSK238" s="145"/>
      <c r="FSN238" s="145"/>
      <c r="FSQ238" s="145"/>
      <c r="FST238" s="145"/>
      <c r="FSW238" s="145"/>
      <c r="FSZ238" s="145"/>
      <c r="FTC238" s="145"/>
      <c r="FTF238" s="145"/>
      <c r="FTI238" s="145"/>
      <c r="FTK238" s="145"/>
      <c r="FTX238" s="145"/>
      <c r="FTY238" s="145"/>
      <c r="FTZ238" s="145"/>
      <c r="FUA238" s="145"/>
      <c r="FUB238" s="145"/>
      <c r="FUC238" s="145"/>
      <c r="FUD238" s="145"/>
      <c r="FUE238" s="145"/>
      <c r="FUF238" s="145"/>
      <c r="FUG238" s="145"/>
      <c r="FUH238" s="145"/>
      <c r="FUI238" s="145"/>
      <c r="FUJ238" s="145"/>
      <c r="FUK238" s="145"/>
      <c r="FUO238" s="145"/>
      <c r="FUQ238" s="145"/>
      <c r="FUR238" s="145"/>
      <c r="FUS238" s="145"/>
      <c r="FUT238" s="145"/>
      <c r="FUW238" s="145"/>
      <c r="FUY238" s="145"/>
      <c r="FUZ238" s="145"/>
      <c r="FVA238" s="145"/>
      <c r="FVB238" s="145"/>
      <c r="FVC238" s="145"/>
      <c r="FVD238" s="145"/>
      <c r="FVE238" s="145"/>
      <c r="FVF238" s="145"/>
      <c r="FVG238" s="145"/>
      <c r="FVH238" s="145"/>
      <c r="FVI238" s="145"/>
      <c r="FVJ238" s="145"/>
      <c r="FVK238" s="145"/>
      <c r="FVN238" s="145"/>
      <c r="FVQ238" s="145"/>
      <c r="FVT238" s="145"/>
      <c r="FVW238" s="145"/>
      <c r="FVZ238" s="145"/>
      <c r="FWL238" s="145"/>
      <c r="FWO238" s="145"/>
      <c r="FWR238" s="145"/>
      <c r="FWU238" s="145"/>
      <c r="FXD238" s="145"/>
      <c r="FXJ238" s="145"/>
      <c r="FXM238" s="145"/>
      <c r="FXP238" s="145"/>
      <c r="FXS238" s="145"/>
      <c r="FXY238" s="145"/>
      <c r="FYB238" s="145"/>
      <c r="FYH238" s="145"/>
      <c r="FYJ238" s="145"/>
      <c r="FYK238" s="145"/>
      <c r="FYM238" s="145"/>
      <c r="FYP238" s="145"/>
      <c r="FYS238" s="145"/>
      <c r="FYV238" s="145"/>
      <c r="FZD238" s="145"/>
      <c r="FZI238" s="145"/>
      <c r="FZR238" s="145"/>
      <c r="FZU238" s="145"/>
      <c r="GAC238" s="145"/>
      <c r="GAY238" s="145"/>
      <c r="GAZ238" s="145"/>
      <c r="GBA238" s="145"/>
      <c r="GBB238" s="145"/>
      <c r="GBC238" s="145"/>
      <c r="GBD238" s="145"/>
      <c r="GBV238" s="145"/>
      <c r="GBW238" s="145"/>
      <c r="GBZ238" s="145"/>
      <c r="GCC238" s="145"/>
      <c r="GCE238" s="145"/>
      <c r="GCG238" s="145"/>
      <c r="GCJ238" s="145"/>
      <c r="GCM238" s="145"/>
      <c r="GCP238" s="145"/>
      <c r="GCS238" s="145"/>
      <c r="GCV238" s="145"/>
      <c r="GCY238" s="145"/>
      <c r="GDB238" s="145"/>
      <c r="GDE238" s="145"/>
      <c r="GDG238" s="145"/>
      <c r="GDT238" s="145"/>
      <c r="GDU238" s="145"/>
      <c r="GDV238" s="145"/>
      <c r="GDW238" s="145"/>
      <c r="GDX238" s="145"/>
      <c r="GDY238" s="145"/>
      <c r="GDZ238" s="145"/>
      <c r="GEA238" s="145"/>
      <c r="GEB238" s="145"/>
      <c r="GEC238" s="145"/>
      <c r="GED238" s="145"/>
      <c r="GEE238" s="145"/>
      <c r="GEF238" s="145"/>
      <c r="GEG238" s="145"/>
      <c r="GEK238" s="145"/>
      <c r="GEM238" s="145"/>
      <c r="GEN238" s="145"/>
      <c r="GEO238" s="145"/>
      <c r="GEP238" s="145"/>
      <c r="GES238" s="145"/>
      <c r="GEU238" s="145"/>
      <c r="GEV238" s="145"/>
      <c r="GEW238" s="145"/>
      <c r="GEX238" s="145"/>
      <c r="GEY238" s="145"/>
      <c r="GEZ238" s="145"/>
      <c r="GFA238" s="145"/>
      <c r="GFB238" s="145"/>
      <c r="GFC238" s="145"/>
      <c r="GFD238" s="145"/>
      <c r="GFE238" s="145"/>
      <c r="GFF238" s="145"/>
      <c r="GFG238" s="145"/>
      <c r="GFJ238" s="145"/>
      <c r="GFM238" s="145"/>
      <c r="GFP238" s="145"/>
      <c r="GFS238" s="145"/>
      <c r="GFV238" s="145"/>
      <c r="GGH238" s="145"/>
      <c r="GGK238" s="145"/>
      <c r="GGN238" s="145"/>
      <c r="GGQ238" s="145"/>
      <c r="GGZ238" s="145"/>
      <c r="GHF238" s="145"/>
      <c r="GHI238" s="145"/>
      <c r="GHL238" s="145"/>
      <c r="GHO238" s="145"/>
      <c r="GHU238" s="145"/>
      <c r="GHX238" s="145"/>
      <c r="GID238" s="145"/>
      <c r="GIF238" s="145"/>
      <c r="GIG238" s="145"/>
      <c r="GII238" s="145"/>
      <c r="GIL238" s="145"/>
      <c r="GIO238" s="145"/>
      <c r="GIR238" s="145"/>
      <c r="GIZ238" s="145"/>
      <c r="GJE238" s="145"/>
      <c r="GJN238" s="145"/>
      <c r="GJQ238" s="145"/>
      <c r="GJY238" s="145"/>
      <c r="GKU238" s="145"/>
      <c r="GKV238" s="145"/>
      <c r="GKW238" s="145"/>
      <c r="GKX238" s="145"/>
      <c r="GKY238" s="145"/>
      <c r="GKZ238" s="145"/>
      <c r="GLR238" s="145"/>
      <c r="GLS238" s="145"/>
      <c r="GLV238" s="145"/>
      <c r="GLY238" s="145"/>
      <c r="GMA238" s="145"/>
      <c r="GMC238" s="145"/>
      <c r="GMF238" s="145"/>
      <c r="GMI238" s="145"/>
      <c r="GML238" s="145"/>
      <c r="GMO238" s="145"/>
      <c r="GMR238" s="145"/>
      <c r="GMU238" s="145"/>
      <c r="GMX238" s="145"/>
      <c r="GNA238" s="145"/>
      <c r="GNC238" s="145"/>
      <c r="GNP238" s="145"/>
      <c r="GNQ238" s="145"/>
      <c r="GNR238" s="145"/>
      <c r="GNS238" s="145"/>
      <c r="GNT238" s="145"/>
      <c r="GNU238" s="145"/>
      <c r="GNV238" s="145"/>
      <c r="GNW238" s="145"/>
      <c r="GNX238" s="145"/>
      <c r="GNY238" s="145"/>
      <c r="GNZ238" s="145"/>
      <c r="GOA238" s="145"/>
      <c r="GOB238" s="145"/>
      <c r="GOC238" s="145"/>
      <c r="GOG238" s="145"/>
      <c r="GOI238" s="145"/>
      <c r="GOJ238" s="145"/>
      <c r="GOK238" s="145"/>
      <c r="GOL238" s="145"/>
      <c r="GOO238" s="145"/>
      <c r="GOQ238" s="145"/>
      <c r="GOR238" s="145"/>
      <c r="GOS238" s="145"/>
      <c r="GOT238" s="145"/>
      <c r="GOU238" s="145"/>
      <c r="GOV238" s="145"/>
      <c r="GOW238" s="145"/>
      <c r="GOX238" s="145"/>
      <c r="GOY238" s="145"/>
      <c r="GOZ238" s="145"/>
      <c r="GPA238" s="145"/>
      <c r="GPB238" s="145"/>
      <c r="GPC238" s="145"/>
      <c r="GPF238" s="145"/>
      <c r="GPI238" s="145"/>
      <c r="GPL238" s="145"/>
      <c r="GPO238" s="145"/>
      <c r="GPR238" s="145"/>
      <c r="GQD238" s="145"/>
      <c r="GQG238" s="145"/>
      <c r="GQJ238" s="145"/>
      <c r="GQM238" s="145"/>
      <c r="GQV238" s="145"/>
      <c r="GRB238" s="145"/>
      <c r="GRE238" s="145"/>
      <c r="GRH238" s="145"/>
      <c r="GRK238" s="145"/>
      <c r="GRQ238" s="145"/>
      <c r="GRT238" s="145"/>
      <c r="GRZ238" s="145"/>
      <c r="GSB238" s="145"/>
      <c r="GSC238" s="145"/>
      <c r="GSE238" s="145"/>
      <c r="GSH238" s="145"/>
      <c r="GSK238" s="145"/>
      <c r="GSN238" s="145"/>
      <c r="GSV238" s="145"/>
      <c r="GTA238" s="145"/>
      <c r="GTJ238" s="145"/>
      <c r="GTM238" s="145"/>
      <c r="GTU238" s="145"/>
      <c r="GUQ238" s="145"/>
      <c r="GUR238" s="145"/>
      <c r="GUS238" s="145"/>
      <c r="GUT238" s="145"/>
      <c r="GUU238" s="145"/>
      <c r="GUV238" s="145"/>
      <c r="GVN238" s="145"/>
      <c r="GVO238" s="145"/>
      <c r="GVR238" s="145"/>
      <c r="GVU238" s="145"/>
      <c r="GVW238" s="145"/>
      <c r="GVY238" s="145"/>
      <c r="GWB238" s="145"/>
      <c r="GWE238" s="145"/>
      <c r="GWH238" s="145"/>
      <c r="GWK238" s="145"/>
      <c r="GWN238" s="145"/>
      <c r="GWQ238" s="145"/>
      <c r="GWT238" s="145"/>
      <c r="GWW238" s="145"/>
      <c r="GWY238" s="145"/>
      <c r="GXL238" s="145"/>
      <c r="GXM238" s="145"/>
      <c r="GXN238" s="145"/>
      <c r="GXO238" s="145"/>
      <c r="GXP238" s="145"/>
      <c r="GXQ238" s="145"/>
      <c r="GXR238" s="145"/>
      <c r="GXS238" s="145"/>
      <c r="GXT238" s="145"/>
      <c r="GXU238" s="145"/>
      <c r="GXV238" s="145"/>
      <c r="GXW238" s="145"/>
      <c r="GXX238" s="145"/>
      <c r="GXY238" s="145"/>
      <c r="GYC238" s="145"/>
      <c r="GYE238" s="145"/>
      <c r="GYF238" s="145"/>
      <c r="GYG238" s="145"/>
      <c r="GYH238" s="145"/>
      <c r="GYK238" s="145"/>
      <c r="GYM238" s="145"/>
      <c r="GYN238" s="145"/>
      <c r="GYO238" s="145"/>
      <c r="GYP238" s="145"/>
      <c r="GYQ238" s="145"/>
      <c r="GYR238" s="145"/>
      <c r="GYS238" s="145"/>
      <c r="GYT238" s="145"/>
      <c r="GYU238" s="145"/>
      <c r="GYV238" s="145"/>
      <c r="GYW238" s="145"/>
      <c r="GYX238" s="145"/>
      <c r="GYY238" s="145"/>
      <c r="GZB238" s="145"/>
      <c r="GZE238" s="145"/>
      <c r="GZH238" s="145"/>
      <c r="GZK238" s="145"/>
      <c r="GZN238" s="145"/>
      <c r="GZZ238" s="145"/>
      <c r="HAC238" s="145"/>
      <c r="HAF238" s="145"/>
      <c r="HAI238" s="145"/>
      <c r="HAR238" s="145"/>
      <c r="HAX238" s="145"/>
      <c r="HBA238" s="145"/>
      <c r="HBD238" s="145"/>
      <c r="HBG238" s="145"/>
      <c r="HBM238" s="145"/>
      <c r="HBP238" s="145"/>
      <c r="HBV238" s="145"/>
      <c r="HBX238" s="145"/>
      <c r="HBY238" s="145"/>
      <c r="HCA238" s="145"/>
      <c r="HCD238" s="145"/>
      <c r="HCG238" s="145"/>
      <c r="HCJ238" s="145"/>
      <c r="HCR238" s="145"/>
      <c r="HCW238" s="145"/>
      <c r="HDF238" s="145"/>
      <c r="HDI238" s="145"/>
      <c r="HDQ238" s="145"/>
      <c r="HEM238" s="145"/>
      <c r="HEN238" s="145"/>
      <c r="HEO238" s="145"/>
      <c r="HEP238" s="145"/>
      <c r="HEQ238" s="145"/>
      <c r="HER238" s="145"/>
      <c r="HFJ238" s="145"/>
      <c r="HFK238" s="145"/>
      <c r="HFN238" s="145"/>
      <c r="HFQ238" s="145"/>
      <c r="HFS238" s="145"/>
      <c r="HFU238" s="145"/>
      <c r="HFX238" s="145"/>
      <c r="HGA238" s="145"/>
      <c r="HGD238" s="145"/>
      <c r="HGG238" s="145"/>
      <c r="HGJ238" s="145"/>
      <c r="HGM238" s="145"/>
      <c r="HGP238" s="145"/>
      <c r="HGS238" s="145"/>
      <c r="HGU238" s="145"/>
      <c r="HHH238" s="145"/>
      <c r="HHI238" s="145"/>
      <c r="HHJ238" s="145"/>
      <c r="HHK238" s="145"/>
      <c r="HHL238" s="145"/>
      <c r="HHM238" s="145"/>
      <c r="HHN238" s="145"/>
      <c r="HHO238" s="145"/>
      <c r="HHP238" s="145"/>
      <c r="HHQ238" s="145"/>
      <c r="HHR238" s="145"/>
      <c r="HHS238" s="145"/>
      <c r="HHT238" s="145"/>
      <c r="HHU238" s="145"/>
      <c r="HHY238" s="145"/>
      <c r="HIA238" s="145"/>
      <c r="HIB238" s="145"/>
      <c r="HIC238" s="145"/>
      <c r="HID238" s="145"/>
      <c r="HIG238" s="145"/>
      <c r="HII238" s="145"/>
      <c r="HIJ238" s="145"/>
      <c r="HIK238" s="145"/>
      <c r="HIL238" s="145"/>
      <c r="HIM238" s="145"/>
      <c r="HIN238" s="145"/>
      <c r="HIO238" s="145"/>
      <c r="HIP238" s="145"/>
      <c r="HIQ238" s="145"/>
      <c r="HIR238" s="145"/>
      <c r="HIS238" s="145"/>
      <c r="HIT238" s="145"/>
      <c r="HIU238" s="145"/>
      <c r="HIX238" s="145"/>
      <c r="HJA238" s="145"/>
      <c r="HJD238" s="145"/>
      <c r="HJG238" s="145"/>
      <c r="HJJ238" s="145"/>
      <c r="HJV238" s="145"/>
      <c r="HJY238" s="145"/>
      <c r="HKB238" s="145"/>
      <c r="HKE238" s="145"/>
      <c r="HKN238" s="145"/>
      <c r="HKT238" s="145"/>
      <c r="HKW238" s="145"/>
      <c r="HKZ238" s="145"/>
      <c r="HLC238" s="145"/>
      <c r="HLI238" s="145"/>
      <c r="HLL238" s="145"/>
      <c r="HLR238" s="145"/>
      <c r="HLT238" s="145"/>
      <c r="HLU238" s="145"/>
      <c r="HLW238" s="145"/>
      <c r="HLZ238" s="145"/>
      <c r="HMC238" s="145"/>
      <c r="HMF238" s="145"/>
      <c r="HMN238" s="145"/>
      <c r="HMS238" s="145"/>
      <c r="HNB238" s="145"/>
      <c r="HNE238" s="145"/>
      <c r="HNM238" s="145"/>
      <c r="HOI238" s="145"/>
      <c r="HOJ238" s="145"/>
      <c r="HOK238" s="145"/>
      <c r="HOL238" s="145"/>
      <c r="HOM238" s="145"/>
      <c r="HON238" s="145"/>
      <c r="HPF238" s="145"/>
      <c r="HPG238" s="145"/>
      <c r="HPJ238" s="145"/>
      <c r="HPM238" s="145"/>
      <c r="HPO238" s="145"/>
      <c r="HPQ238" s="145"/>
      <c r="HPT238" s="145"/>
      <c r="HPW238" s="145"/>
      <c r="HPZ238" s="145"/>
      <c r="HQC238" s="145"/>
      <c r="HQF238" s="145"/>
      <c r="HQI238" s="145"/>
      <c r="HQL238" s="145"/>
      <c r="HQO238" s="145"/>
      <c r="HQQ238" s="145"/>
      <c r="HRD238" s="145"/>
      <c r="HRE238" s="145"/>
      <c r="HRF238" s="145"/>
      <c r="HRG238" s="145"/>
      <c r="HRH238" s="145"/>
      <c r="HRI238" s="145"/>
      <c r="HRJ238" s="145"/>
      <c r="HRK238" s="145"/>
      <c r="HRL238" s="145"/>
      <c r="HRM238" s="145"/>
      <c r="HRN238" s="145"/>
      <c r="HRO238" s="145"/>
      <c r="HRP238" s="145"/>
      <c r="HRQ238" s="145"/>
      <c r="HRU238" s="145"/>
      <c r="HRW238" s="145"/>
      <c r="HRX238" s="145"/>
      <c r="HRY238" s="145"/>
      <c r="HRZ238" s="145"/>
      <c r="HSC238" s="145"/>
      <c r="HSE238" s="145"/>
      <c r="HSF238" s="145"/>
      <c r="HSG238" s="145"/>
      <c r="HSH238" s="145"/>
      <c r="HSI238" s="145"/>
      <c r="HSJ238" s="145"/>
      <c r="HSK238" s="145"/>
      <c r="HSL238" s="145"/>
      <c r="HSM238" s="145"/>
      <c r="HSN238" s="145"/>
      <c r="HSO238" s="145"/>
      <c r="HSP238" s="145"/>
      <c r="HSQ238" s="145"/>
      <c r="HST238" s="145"/>
      <c r="HSW238" s="145"/>
      <c r="HSZ238" s="145"/>
      <c r="HTC238" s="145"/>
      <c r="HTF238" s="145"/>
      <c r="HTR238" s="145"/>
      <c r="HTU238" s="145"/>
      <c r="HTX238" s="145"/>
      <c r="HUA238" s="145"/>
      <c r="HUJ238" s="145"/>
      <c r="HUP238" s="145"/>
      <c r="HUS238" s="145"/>
      <c r="HUV238" s="145"/>
      <c r="HUY238" s="145"/>
      <c r="HVE238" s="145"/>
      <c r="HVH238" s="145"/>
      <c r="HVN238" s="145"/>
      <c r="HVP238" s="145"/>
      <c r="HVQ238" s="145"/>
      <c r="HVS238" s="145"/>
      <c r="HVV238" s="145"/>
      <c r="HVY238" s="145"/>
      <c r="HWB238" s="145"/>
      <c r="HWJ238" s="145"/>
      <c r="HWO238" s="145"/>
      <c r="HWX238" s="145"/>
      <c r="HXA238" s="145"/>
      <c r="HXI238" s="145"/>
      <c r="HYE238" s="145"/>
      <c r="HYF238" s="145"/>
      <c r="HYG238" s="145"/>
      <c r="HYH238" s="145"/>
      <c r="HYI238" s="145"/>
      <c r="HYJ238" s="145"/>
      <c r="HZB238" s="145"/>
      <c r="HZC238" s="145"/>
      <c r="HZF238" s="145"/>
      <c r="HZI238" s="145"/>
      <c r="HZK238" s="145"/>
      <c r="HZM238" s="145"/>
      <c r="HZP238" s="145"/>
      <c r="HZS238" s="145"/>
      <c r="HZV238" s="145"/>
      <c r="HZY238" s="145"/>
      <c r="IAB238" s="145"/>
      <c r="IAE238" s="145"/>
      <c r="IAH238" s="145"/>
      <c r="IAK238" s="145"/>
      <c r="IAM238" s="145"/>
      <c r="IAZ238" s="145"/>
      <c r="IBA238" s="145"/>
      <c r="IBB238" s="145"/>
      <c r="IBC238" s="145"/>
      <c r="IBD238" s="145"/>
      <c r="IBE238" s="145"/>
      <c r="IBF238" s="145"/>
      <c r="IBG238" s="145"/>
      <c r="IBH238" s="145"/>
      <c r="IBI238" s="145"/>
      <c r="IBJ238" s="145"/>
      <c r="IBK238" s="145"/>
      <c r="IBL238" s="145"/>
      <c r="IBM238" s="145"/>
      <c r="IBQ238" s="145"/>
      <c r="IBS238" s="145"/>
      <c r="IBT238" s="145"/>
      <c r="IBU238" s="145"/>
      <c r="IBV238" s="145"/>
      <c r="IBY238" s="145"/>
      <c r="ICA238" s="145"/>
      <c r="ICB238" s="145"/>
      <c r="ICC238" s="145"/>
      <c r="ICD238" s="145"/>
      <c r="ICE238" s="145"/>
      <c r="ICF238" s="145"/>
      <c r="ICG238" s="145"/>
      <c r="ICH238" s="145"/>
      <c r="ICI238" s="145"/>
      <c r="ICJ238" s="145"/>
      <c r="ICK238" s="145"/>
      <c r="ICL238" s="145"/>
      <c r="ICM238" s="145"/>
      <c r="ICP238" s="145"/>
      <c r="ICS238" s="145"/>
      <c r="ICV238" s="145"/>
      <c r="ICY238" s="145"/>
      <c r="IDB238" s="145"/>
      <c r="IDN238" s="145"/>
      <c r="IDQ238" s="145"/>
      <c r="IDT238" s="145"/>
      <c r="IDW238" s="145"/>
      <c r="IEF238" s="145"/>
      <c r="IEL238" s="145"/>
      <c r="IEO238" s="145"/>
      <c r="IER238" s="145"/>
      <c r="IEU238" s="145"/>
      <c r="IFA238" s="145"/>
      <c r="IFD238" s="145"/>
      <c r="IFJ238" s="145"/>
      <c r="IFL238" s="145"/>
      <c r="IFM238" s="145"/>
      <c r="IFO238" s="145"/>
      <c r="IFR238" s="145"/>
      <c r="IFU238" s="145"/>
      <c r="IFX238" s="145"/>
      <c r="IGF238" s="145"/>
      <c r="IGK238" s="145"/>
      <c r="IGT238" s="145"/>
      <c r="IGW238" s="145"/>
      <c r="IHE238" s="145"/>
      <c r="IIA238" s="145"/>
      <c r="IIB238" s="145"/>
      <c r="IIC238" s="145"/>
      <c r="IID238" s="145"/>
      <c r="IIE238" s="145"/>
      <c r="IIF238" s="145"/>
      <c r="IIX238" s="145"/>
      <c r="IIY238" s="145"/>
      <c r="IJB238" s="145"/>
      <c r="IJE238" s="145"/>
      <c r="IJG238" s="145"/>
      <c r="IJI238" s="145"/>
      <c r="IJL238" s="145"/>
      <c r="IJO238" s="145"/>
      <c r="IJR238" s="145"/>
      <c r="IJU238" s="145"/>
      <c r="IJX238" s="145"/>
      <c r="IKA238" s="145"/>
      <c r="IKD238" s="145"/>
      <c r="IKG238" s="145"/>
      <c r="IKI238" s="145"/>
      <c r="IKV238" s="145"/>
      <c r="IKW238" s="145"/>
      <c r="IKX238" s="145"/>
      <c r="IKY238" s="145"/>
      <c r="IKZ238" s="145"/>
      <c r="ILA238" s="145"/>
      <c r="ILB238" s="145"/>
      <c r="ILC238" s="145"/>
      <c r="ILD238" s="145"/>
      <c r="ILE238" s="145"/>
      <c r="ILF238" s="145"/>
      <c r="ILG238" s="145"/>
      <c r="ILH238" s="145"/>
      <c r="ILI238" s="145"/>
      <c r="ILM238" s="145"/>
      <c r="ILO238" s="145"/>
      <c r="ILP238" s="145"/>
      <c r="ILQ238" s="145"/>
      <c r="ILR238" s="145"/>
      <c r="ILU238" s="145"/>
      <c r="ILW238" s="145"/>
      <c r="ILX238" s="145"/>
      <c r="ILY238" s="145"/>
      <c r="ILZ238" s="145"/>
      <c r="IMA238" s="145"/>
      <c r="IMB238" s="145"/>
      <c r="IMC238" s="145"/>
      <c r="IMD238" s="145"/>
      <c r="IME238" s="145"/>
      <c r="IMF238" s="145"/>
      <c r="IMG238" s="145"/>
      <c r="IMH238" s="145"/>
      <c r="IMI238" s="145"/>
      <c r="IML238" s="145"/>
      <c r="IMO238" s="145"/>
      <c r="IMR238" s="145"/>
      <c r="IMU238" s="145"/>
      <c r="IMX238" s="145"/>
      <c r="INJ238" s="145"/>
      <c r="INM238" s="145"/>
      <c r="INP238" s="145"/>
      <c r="INS238" s="145"/>
      <c r="IOB238" s="145"/>
      <c r="IOH238" s="145"/>
      <c r="IOK238" s="145"/>
      <c r="ION238" s="145"/>
      <c r="IOQ238" s="145"/>
      <c r="IOW238" s="145"/>
      <c r="IOZ238" s="145"/>
      <c r="IPF238" s="145"/>
      <c r="IPH238" s="145"/>
      <c r="IPI238" s="145"/>
      <c r="IPK238" s="145"/>
      <c r="IPN238" s="145"/>
      <c r="IPQ238" s="145"/>
      <c r="IPT238" s="145"/>
      <c r="IQB238" s="145"/>
      <c r="IQG238" s="145"/>
      <c r="IQP238" s="145"/>
      <c r="IQS238" s="145"/>
      <c r="IRA238" s="145"/>
      <c r="IRW238" s="145"/>
      <c r="IRX238" s="145"/>
      <c r="IRY238" s="145"/>
      <c r="IRZ238" s="145"/>
      <c r="ISA238" s="145"/>
      <c r="ISB238" s="145"/>
      <c r="IST238" s="145"/>
      <c r="ISU238" s="145"/>
      <c r="ISX238" s="145"/>
      <c r="ITA238" s="145"/>
      <c r="ITC238" s="145"/>
      <c r="ITE238" s="145"/>
      <c r="ITH238" s="145"/>
      <c r="ITK238" s="145"/>
      <c r="ITN238" s="145"/>
      <c r="ITQ238" s="145"/>
      <c r="ITT238" s="145"/>
      <c r="ITW238" s="145"/>
      <c r="ITZ238" s="145"/>
      <c r="IUC238" s="145"/>
      <c r="IUE238" s="145"/>
      <c r="IUR238" s="145"/>
      <c r="IUS238" s="145"/>
      <c r="IUT238" s="145"/>
      <c r="IUU238" s="145"/>
      <c r="IUV238" s="145"/>
      <c r="IUW238" s="145"/>
      <c r="IUX238" s="145"/>
      <c r="IUY238" s="145"/>
      <c r="IUZ238" s="145"/>
      <c r="IVA238" s="145"/>
      <c r="IVB238" s="145"/>
      <c r="IVC238" s="145"/>
      <c r="IVD238" s="145"/>
      <c r="IVE238" s="145"/>
      <c r="IVI238" s="145"/>
      <c r="IVK238" s="145"/>
      <c r="IVL238" s="145"/>
      <c r="IVM238" s="145"/>
      <c r="IVN238" s="145"/>
      <c r="IVQ238" s="145"/>
      <c r="IVS238" s="145"/>
      <c r="IVT238" s="145"/>
      <c r="IVU238" s="145"/>
      <c r="IVV238" s="145"/>
      <c r="IVW238" s="145"/>
      <c r="IVX238" s="145"/>
      <c r="IVY238" s="145"/>
      <c r="IVZ238" s="145"/>
      <c r="IWA238" s="145"/>
      <c r="IWB238" s="145"/>
      <c r="IWC238" s="145"/>
      <c r="IWD238" s="145"/>
      <c r="IWE238" s="145"/>
      <c r="IWH238" s="145"/>
      <c r="IWK238" s="145"/>
      <c r="IWN238" s="145"/>
      <c r="IWQ238" s="145"/>
      <c r="IWT238" s="145"/>
      <c r="IXF238" s="145"/>
      <c r="IXI238" s="145"/>
      <c r="IXL238" s="145"/>
      <c r="IXO238" s="145"/>
      <c r="IXX238" s="145"/>
      <c r="IYD238" s="145"/>
      <c r="IYG238" s="145"/>
      <c r="IYJ238" s="145"/>
      <c r="IYM238" s="145"/>
      <c r="IYS238" s="145"/>
      <c r="IYV238" s="145"/>
      <c r="IZB238" s="145"/>
      <c r="IZD238" s="145"/>
      <c r="IZE238" s="145"/>
      <c r="IZG238" s="145"/>
      <c r="IZJ238" s="145"/>
      <c r="IZM238" s="145"/>
      <c r="IZP238" s="145"/>
      <c r="IZX238" s="145"/>
      <c r="JAC238" s="145"/>
      <c r="JAL238" s="145"/>
      <c r="JAO238" s="145"/>
      <c r="JAW238" s="145"/>
      <c r="JBS238" s="145"/>
      <c r="JBT238" s="145"/>
      <c r="JBU238" s="145"/>
      <c r="JBV238" s="145"/>
      <c r="JBW238" s="145"/>
      <c r="JBX238" s="145"/>
      <c r="JCP238" s="145"/>
      <c r="JCQ238" s="145"/>
      <c r="JCT238" s="145"/>
      <c r="JCW238" s="145"/>
      <c r="JCY238" s="145"/>
      <c r="JDA238" s="145"/>
      <c r="JDD238" s="145"/>
      <c r="JDG238" s="145"/>
      <c r="JDJ238" s="145"/>
      <c r="JDM238" s="145"/>
      <c r="JDP238" s="145"/>
      <c r="JDS238" s="145"/>
      <c r="JDV238" s="145"/>
      <c r="JDY238" s="145"/>
      <c r="JEA238" s="145"/>
      <c r="JEN238" s="145"/>
      <c r="JEO238" s="145"/>
      <c r="JEP238" s="145"/>
      <c r="JEQ238" s="145"/>
      <c r="JER238" s="145"/>
      <c r="JES238" s="145"/>
      <c r="JET238" s="145"/>
      <c r="JEU238" s="145"/>
      <c r="JEV238" s="145"/>
      <c r="JEW238" s="145"/>
      <c r="JEX238" s="145"/>
      <c r="JEY238" s="145"/>
      <c r="JEZ238" s="145"/>
      <c r="JFA238" s="145"/>
      <c r="JFE238" s="145"/>
      <c r="JFG238" s="145"/>
      <c r="JFH238" s="145"/>
      <c r="JFI238" s="145"/>
      <c r="JFJ238" s="145"/>
      <c r="JFM238" s="145"/>
      <c r="JFO238" s="145"/>
      <c r="JFP238" s="145"/>
      <c r="JFQ238" s="145"/>
      <c r="JFR238" s="145"/>
      <c r="JFS238" s="145"/>
      <c r="JFT238" s="145"/>
      <c r="JFU238" s="145"/>
      <c r="JFV238" s="145"/>
      <c r="JFW238" s="145"/>
      <c r="JFX238" s="145"/>
      <c r="JFY238" s="145"/>
      <c r="JFZ238" s="145"/>
      <c r="JGA238" s="145"/>
      <c r="JGD238" s="145"/>
      <c r="JGG238" s="145"/>
      <c r="JGJ238" s="145"/>
      <c r="JGM238" s="145"/>
      <c r="JGP238" s="145"/>
      <c r="JHB238" s="145"/>
      <c r="JHE238" s="145"/>
      <c r="JHH238" s="145"/>
      <c r="JHK238" s="145"/>
      <c r="JHT238" s="145"/>
      <c r="JHZ238" s="145"/>
      <c r="JIC238" s="145"/>
      <c r="JIF238" s="145"/>
      <c r="JII238" s="145"/>
      <c r="JIO238" s="145"/>
      <c r="JIR238" s="145"/>
      <c r="JIX238" s="145"/>
      <c r="JIZ238" s="145"/>
      <c r="JJA238" s="145"/>
      <c r="JJC238" s="145"/>
      <c r="JJF238" s="145"/>
      <c r="JJI238" s="145"/>
      <c r="JJL238" s="145"/>
      <c r="JJT238" s="145"/>
      <c r="JJY238" s="145"/>
      <c r="JKH238" s="145"/>
      <c r="JKK238" s="145"/>
      <c r="JKS238" s="145"/>
      <c r="JLO238" s="145"/>
      <c r="JLP238" s="145"/>
      <c r="JLQ238" s="145"/>
      <c r="JLR238" s="145"/>
      <c r="JLS238" s="145"/>
      <c r="JLT238" s="145"/>
      <c r="JML238" s="145"/>
      <c r="JMM238" s="145"/>
      <c r="JMP238" s="145"/>
      <c r="JMS238" s="145"/>
      <c r="JMU238" s="145"/>
      <c r="JMW238" s="145"/>
      <c r="JMZ238" s="145"/>
      <c r="JNC238" s="145"/>
      <c r="JNF238" s="145"/>
      <c r="JNI238" s="145"/>
      <c r="JNL238" s="145"/>
      <c r="JNO238" s="145"/>
      <c r="JNR238" s="145"/>
      <c r="JNU238" s="145"/>
      <c r="JNW238" s="145"/>
      <c r="JOJ238" s="145"/>
      <c r="JOK238" s="145"/>
      <c r="JOL238" s="145"/>
      <c r="JOM238" s="145"/>
      <c r="JON238" s="145"/>
      <c r="JOO238" s="145"/>
      <c r="JOP238" s="145"/>
      <c r="JOQ238" s="145"/>
      <c r="JOR238" s="145"/>
      <c r="JOS238" s="145"/>
      <c r="JOT238" s="145"/>
      <c r="JOU238" s="145"/>
      <c r="JOV238" s="145"/>
      <c r="JOW238" s="145"/>
      <c r="JPA238" s="145"/>
      <c r="JPC238" s="145"/>
      <c r="JPD238" s="145"/>
      <c r="JPE238" s="145"/>
      <c r="JPF238" s="145"/>
      <c r="JPI238" s="145"/>
      <c r="JPK238" s="145"/>
      <c r="JPL238" s="145"/>
      <c r="JPM238" s="145"/>
      <c r="JPN238" s="145"/>
      <c r="JPO238" s="145"/>
      <c r="JPP238" s="145"/>
      <c r="JPQ238" s="145"/>
      <c r="JPR238" s="145"/>
      <c r="JPS238" s="145"/>
      <c r="JPT238" s="145"/>
      <c r="JPU238" s="145"/>
      <c r="JPV238" s="145"/>
      <c r="JPW238" s="145"/>
      <c r="JPZ238" s="145"/>
      <c r="JQC238" s="145"/>
      <c r="JQF238" s="145"/>
      <c r="JQI238" s="145"/>
      <c r="JQL238" s="145"/>
      <c r="JQX238" s="145"/>
      <c r="JRA238" s="145"/>
      <c r="JRD238" s="145"/>
      <c r="JRG238" s="145"/>
      <c r="JRP238" s="145"/>
      <c r="JRV238" s="145"/>
      <c r="JRY238" s="145"/>
      <c r="JSB238" s="145"/>
      <c r="JSE238" s="145"/>
      <c r="JSK238" s="145"/>
      <c r="JSN238" s="145"/>
      <c r="JST238" s="145"/>
      <c r="JSV238" s="145"/>
      <c r="JSW238" s="145"/>
      <c r="JSY238" s="145"/>
      <c r="JTB238" s="145"/>
      <c r="JTE238" s="145"/>
      <c r="JTH238" s="145"/>
      <c r="JTP238" s="145"/>
      <c r="JTU238" s="145"/>
      <c r="JUD238" s="145"/>
      <c r="JUG238" s="145"/>
      <c r="JUO238" s="145"/>
      <c r="JVK238" s="145"/>
      <c r="JVL238" s="145"/>
      <c r="JVM238" s="145"/>
      <c r="JVN238" s="145"/>
      <c r="JVO238" s="145"/>
      <c r="JVP238" s="145"/>
      <c r="JWH238" s="145"/>
      <c r="JWI238" s="145"/>
      <c r="JWL238" s="145"/>
      <c r="JWO238" s="145"/>
      <c r="JWQ238" s="145"/>
      <c r="JWS238" s="145"/>
      <c r="JWV238" s="145"/>
      <c r="JWY238" s="145"/>
      <c r="JXB238" s="145"/>
      <c r="JXE238" s="145"/>
      <c r="JXH238" s="145"/>
      <c r="JXK238" s="145"/>
      <c r="JXN238" s="145"/>
      <c r="JXQ238" s="145"/>
      <c r="JXS238" s="145"/>
      <c r="JYF238" s="145"/>
      <c r="JYG238" s="145"/>
      <c r="JYH238" s="145"/>
      <c r="JYI238" s="145"/>
      <c r="JYJ238" s="145"/>
      <c r="JYK238" s="145"/>
      <c r="JYL238" s="145"/>
      <c r="JYM238" s="145"/>
      <c r="JYN238" s="145"/>
      <c r="JYO238" s="145"/>
      <c r="JYP238" s="145"/>
      <c r="JYQ238" s="145"/>
      <c r="JYR238" s="145"/>
      <c r="JYS238" s="145"/>
      <c r="JYW238" s="145"/>
      <c r="JYY238" s="145"/>
      <c r="JYZ238" s="145"/>
      <c r="JZA238" s="145"/>
      <c r="JZB238" s="145"/>
      <c r="JZE238" s="145"/>
      <c r="JZG238" s="145"/>
      <c r="JZH238" s="145"/>
      <c r="JZI238" s="145"/>
      <c r="JZJ238" s="145"/>
      <c r="JZK238" s="145"/>
      <c r="JZL238" s="145"/>
      <c r="JZM238" s="145"/>
      <c r="JZN238" s="145"/>
      <c r="JZO238" s="145"/>
      <c r="JZP238" s="145"/>
      <c r="JZQ238" s="145"/>
      <c r="JZR238" s="145"/>
      <c r="JZS238" s="145"/>
      <c r="JZV238" s="145"/>
      <c r="JZY238" s="145"/>
      <c r="KAB238" s="145"/>
      <c r="KAE238" s="145"/>
      <c r="KAH238" s="145"/>
      <c r="KAT238" s="145"/>
      <c r="KAW238" s="145"/>
      <c r="KAZ238" s="145"/>
      <c r="KBC238" s="145"/>
      <c r="KBL238" s="145"/>
      <c r="KBR238" s="145"/>
      <c r="KBU238" s="145"/>
      <c r="KBX238" s="145"/>
      <c r="KCA238" s="145"/>
      <c r="KCG238" s="145"/>
      <c r="KCJ238" s="145"/>
      <c r="KCP238" s="145"/>
      <c r="KCR238" s="145"/>
      <c r="KCS238" s="145"/>
      <c r="KCU238" s="145"/>
      <c r="KCX238" s="145"/>
      <c r="KDA238" s="145"/>
      <c r="KDD238" s="145"/>
      <c r="KDL238" s="145"/>
      <c r="KDQ238" s="145"/>
      <c r="KDZ238" s="145"/>
      <c r="KEC238" s="145"/>
      <c r="KEK238" s="145"/>
      <c r="KFG238" s="145"/>
      <c r="KFH238" s="145"/>
      <c r="KFI238" s="145"/>
      <c r="KFJ238" s="145"/>
      <c r="KFK238" s="145"/>
      <c r="KFL238" s="145"/>
      <c r="KGD238" s="145"/>
      <c r="KGE238" s="145"/>
      <c r="KGH238" s="145"/>
      <c r="KGK238" s="145"/>
      <c r="KGM238" s="145"/>
      <c r="KGO238" s="145"/>
      <c r="KGR238" s="145"/>
      <c r="KGU238" s="145"/>
      <c r="KGX238" s="145"/>
      <c r="KHA238" s="145"/>
      <c r="KHD238" s="145"/>
      <c r="KHG238" s="145"/>
      <c r="KHJ238" s="145"/>
      <c r="KHM238" s="145"/>
      <c r="KHO238" s="145"/>
      <c r="KIB238" s="145"/>
      <c r="KIC238" s="145"/>
      <c r="KID238" s="145"/>
      <c r="KIE238" s="145"/>
      <c r="KIF238" s="145"/>
      <c r="KIG238" s="145"/>
      <c r="KIH238" s="145"/>
      <c r="KII238" s="145"/>
      <c r="KIJ238" s="145"/>
      <c r="KIK238" s="145"/>
      <c r="KIL238" s="145"/>
      <c r="KIM238" s="145"/>
      <c r="KIN238" s="145"/>
      <c r="KIO238" s="145"/>
      <c r="KIS238" s="145"/>
      <c r="KIU238" s="145"/>
      <c r="KIV238" s="145"/>
      <c r="KIW238" s="145"/>
      <c r="KIX238" s="145"/>
      <c r="KJA238" s="145"/>
      <c r="KJC238" s="145"/>
      <c r="KJD238" s="145"/>
      <c r="KJE238" s="145"/>
      <c r="KJF238" s="145"/>
      <c r="KJG238" s="145"/>
      <c r="KJH238" s="145"/>
      <c r="KJI238" s="145"/>
      <c r="KJJ238" s="145"/>
      <c r="KJK238" s="145"/>
      <c r="KJL238" s="145"/>
      <c r="KJM238" s="145"/>
      <c r="KJN238" s="145"/>
      <c r="KJO238" s="145"/>
      <c r="KJR238" s="145"/>
      <c r="KJU238" s="145"/>
      <c r="KJX238" s="145"/>
      <c r="KKA238" s="145"/>
      <c r="KKD238" s="145"/>
      <c r="KKP238" s="145"/>
      <c r="KKS238" s="145"/>
      <c r="KKV238" s="145"/>
      <c r="KKY238" s="145"/>
      <c r="KLH238" s="145"/>
      <c r="KLN238" s="145"/>
      <c r="KLQ238" s="145"/>
      <c r="KLT238" s="145"/>
      <c r="KLW238" s="145"/>
      <c r="KMC238" s="145"/>
      <c r="KMF238" s="145"/>
      <c r="KML238" s="145"/>
      <c r="KMN238" s="145"/>
      <c r="KMO238" s="145"/>
      <c r="KMQ238" s="145"/>
      <c r="KMT238" s="145"/>
      <c r="KMW238" s="145"/>
      <c r="KMZ238" s="145"/>
      <c r="KNH238" s="145"/>
      <c r="KNM238" s="145"/>
      <c r="KNV238" s="145"/>
      <c r="KNY238" s="145"/>
      <c r="KOG238" s="145"/>
      <c r="KPC238" s="145"/>
      <c r="KPD238" s="145"/>
      <c r="KPE238" s="145"/>
      <c r="KPF238" s="145"/>
      <c r="KPG238" s="145"/>
      <c r="KPH238" s="145"/>
      <c r="KPZ238" s="145"/>
      <c r="KQA238" s="145"/>
      <c r="KQD238" s="145"/>
      <c r="KQG238" s="145"/>
      <c r="KQI238" s="145"/>
      <c r="KQK238" s="145"/>
      <c r="KQN238" s="145"/>
      <c r="KQQ238" s="145"/>
      <c r="KQT238" s="145"/>
      <c r="KQW238" s="145"/>
      <c r="KQZ238" s="145"/>
      <c r="KRC238" s="145"/>
      <c r="KRF238" s="145"/>
      <c r="KRI238" s="145"/>
      <c r="KRK238" s="145"/>
      <c r="KRX238" s="145"/>
      <c r="KRY238" s="145"/>
      <c r="KRZ238" s="145"/>
      <c r="KSA238" s="145"/>
      <c r="KSB238" s="145"/>
      <c r="KSC238" s="145"/>
      <c r="KSD238" s="145"/>
      <c r="KSE238" s="145"/>
      <c r="KSF238" s="145"/>
      <c r="KSG238" s="145"/>
      <c r="KSH238" s="145"/>
      <c r="KSI238" s="145"/>
      <c r="KSJ238" s="145"/>
      <c r="KSK238" s="145"/>
      <c r="KSO238" s="145"/>
      <c r="KSQ238" s="145"/>
      <c r="KSR238" s="145"/>
      <c r="KSS238" s="145"/>
      <c r="KST238" s="145"/>
      <c r="KSW238" s="145"/>
      <c r="KSY238" s="145"/>
      <c r="KSZ238" s="145"/>
      <c r="KTA238" s="145"/>
      <c r="KTB238" s="145"/>
      <c r="KTC238" s="145"/>
      <c r="KTD238" s="145"/>
      <c r="KTE238" s="145"/>
      <c r="KTF238" s="145"/>
      <c r="KTG238" s="145"/>
      <c r="KTH238" s="145"/>
      <c r="KTI238" s="145"/>
      <c r="KTJ238" s="145"/>
      <c r="KTK238" s="145"/>
      <c r="KTN238" s="145"/>
      <c r="KTQ238" s="145"/>
      <c r="KTT238" s="145"/>
      <c r="KTW238" s="145"/>
      <c r="KTZ238" s="145"/>
      <c r="KUL238" s="145"/>
      <c r="KUO238" s="145"/>
      <c r="KUR238" s="145"/>
      <c r="KUU238" s="145"/>
      <c r="KVD238" s="145"/>
      <c r="KVJ238" s="145"/>
      <c r="KVM238" s="145"/>
      <c r="KVP238" s="145"/>
      <c r="KVS238" s="145"/>
      <c r="KVY238" s="145"/>
      <c r="KWB238" s="145"/>
      <c r="KWH238" s="145"/>
      <c r="KWJ238" s="145"/>
      <c r="KWK238" s="145"/>
      <c r="KWM238" s="145"/>
      <c r="KWP238" s="145"/>
      <c r="KWS238" s="145"/>
      <c r="KWV238" s="145"/>
      <c r="KXD238" s="145"/>
      <c r="KXI238" s="145"/>
      <c r="KXR238" s="145"/>
      <c r="KXU238" s="145"/>
      <c r="KYC238" s="145"/>
      <c r="KYY238" s="145"/>
      <c r="KYZ238" s="145"/>
      <c r="KZA238" s="145"/>
      <c r="KZB238" s="145"/>
      <c r="KZC238" s="145"/>
      <c r="KZD238" s="145"/>
      <c r="KZV238" s="145"/>
      <c r="KZW238" s="145"/>
      <c r="KZZ238" s="145"/>
      <c r="LAC238" s="145"/>
      <c r="LAE238" s="145"/>
      <c r="LAG238" s="145"/>
      <c r="LAJ238" s="145"/>
      <c r="LAM238" s="145"/>
      <c r="LAP238" s="145"/>
      <c r="LAS238" s="145"/>
      <c r="LAV238" s="145"/>
      <c r="LAY238" s="145"/>
      <c r="LBB238" s="145"/>
      <c r="LBE238" s="145"/>
      <c r="LBG238" s="145"/>
      <c r="LBT238" s="145"/>
      <c r="LBU238" s="145"/>
      <c r="LBV238" s="145"/>
      <c r="LBW238" s="145"/>
      <c r="LBX238" s="145"/>
      <c r="LBY238" s="145"/>
      <c r="LBZ238" s="145"/>
      <c r="LCA238" s="145"/>
      <c r="LCB238" s="145"/>
      <c r="LCC238" s="145"/>
      <c r="LCD238" s="145"/>
      <c r="LCE238" s="145"/>
      <c r="LCF238" s="145"/>
      <c r="LCG238" s="145"/>
      <c r="LCK238" s="145"/>
      <c r="LCM238" s="145"/>
      <c r="LCN238" s="145"/>
      <c r="LCO238" s="145"/>
      <c r="LCP238" s="145"/>
      <c r="LCS238" s="145"/>
      <c r="LCU238" s="145"/>
      <c r="LCV238" s="145"/>
      <c r="LCW238" s="145"/>
      <c r="LCX238" s="145"/>
      <c r="LCY238" s="145"/>
      <c r="LCZ238" s="145"/>
      <c r="LDA238" s="145"/>
      <c r="LDB238" s="145"/>
      <c r="LDC238" s="145"/>
      <c r="LDD238" s="145"/>
      <c r="LDE238" s="145"/>
      <c r="LDF238" s="145"/>
      <c r="LDG238" s="145"/>
      <c r="LDJ238" s="145"/>
      <c r="LDM238" s="145"/>
      <c r="LDP238" s="145"/>
      <c r="LDS238" s="145"/>
      <c r="LDV238" s="145"/>
      <c r="LEH238" s="145"/>
      <c r="LEK238" s="145"/>
      <c r="LEN238" s="145"/>
      <c r="LEQ238" s="145"/>
      <c r="LEZ238" s="145"/>
      <c r="LFF238" s="145"/>
      <c r="LFI238" s="145"/>
      <c r="LFL238" s="145"/>
      <c r="LFO238" s="145"/>
      <c r="LFU238" s="145"/>
      <c r="LFX238" s="145"/>
      <c r="LGD238" s="145"/>
      <c r="LGF238" s="145"/>
      <c r="LGG238" s="145"/>
      <c r="LGI238" s="145"/>
      <c r="LGL238" s="145"/>
      <c r="LGO238" s="145"/>
      <c r="LGR238" s="145"/>
      <c r="LGZ238" s="145"/>
      <c r="LHE238" s="145"/>
      <c r="LHN238" s="145"/>
      <c r="LHQ238" s="145"/>
      <c r="LHY238" s="145"/>
      <c r="LIU238" s="145"/>
      <c r="LIV238" s="145"/>
      <c r="LIW238" s="145"/>
      <c r="LIX238" s="145"/>
      <c r="LIY238" s="145"/>
      <c r="LIZ238" s="145"/>
      <c r="LJR238" s="145"/>
      <c r="LJS238" s="145"/>
      <c r="LJV238" s="145"/>
      <c r="LJY238" s="145"/>
      <c r="LKA238" s="145"/>
      <c r="LKC238" s="145"/>
      <c r="LKF238" s="145"/>
      <c r="LKI238" s="145"/>
      <c r="LKL238" s="145"/>
      <c r="LKO238" s="145"/>
      <c r="LKR238" s="145"/>
      <c r="LKU238" s="145"/>
      <c r="LKX238" s="145"/>
      <c r="LLA238" s="145"/>
      <c r="LLC238" s="145"/>
      <c r="LLP238" s="145"/>
      <c r="LLQ238" s="145"/>
      <c r="LLR238" s="145"/>
      <c r="LLS238" s="145"/>
      <c r="LLT238" s="145"/>
      <c r="LLU238" s="145"/>
      <c r="LLV238" s="145"/>
      <c r="LLW238" s="145"/>
      <c r="LLX238" s="145"/>
      <c r="LLY238" s="145"/>
      <c r="LLZ238" s="145"/>
      <c r="LMA238" s="145"/>
      <c r="LMB238" s="145"/>
      <c r="LMC238" s="145"/>
      <c r="LMG238" s="145"/>
      <c r="LMI238" s="145"/>
      <c r="LMJ238" s="145"/>
      <c r="LMK238" s="145"/>
      <c r="LML238" s="145"/>
      <c r="LMO238" s="145"/>
      <c r="LMQ238" s="145"/>
      <c r="LMR238" s="145"/>
      <c r="LMS238" s="145"/>
      <c r="LMT238" s="145"/>
      <c r="LMU238" s="145"/>
      <c r="LMV238" s="145"/>
      <c r="LMW238" s="145"/>
      <c r="LMX238" s="145"/>
      <c r="LMY238" s="145"/>
      <c r="LMZ238" s="145"/>
      <c r="LNA238" s="145"/>
      <c r="LNB238" s="145"/>
      <c r="LNC238" s="145"/>
      <c r="LNF238" s="145"/>
      <c r="LNI238" s="145"/>
      <c r="LNL238" s="145"/>
      <c r="LNO238" s="145"/>
      <c r="LNR238" s="145"/>
      <c r="LOD238" s="145"/>
      <c r="LOG238" s="145"/>
      <c r="LOJ238" s="145"/>
      <c r="LOM238" s="145"/>
      <c r="LOV238" s="145"/>
      <c r="LPB238" s="145"/>
      <c r="LPE238" s="145"/>
      <c r="LPH238" s="145"/>
      <c r="LPK238" s="145"/>
      <c r="LPQ238" s="145"/>
      <c r="LPT238" s="145"/>
      <c r="LPZ238" s="145"/>
      <c r="LQB238" s="145"/>
      <c r="LQC238" s="145"/>
      <c r="LQE238" s="145"/>
      <c r="LQH238" s="145"/>
      <c r="LQK238" s="145"/>
      <c r="LQN238" s="145"/>
      <c r="LQV238" s="145"/>
      <c r="LRA238" s="145"/>
      <c r="LRJ238" s="145"/>
      <c r="LRM238" s="145"/>
      <c r="LRU238" s="145"/>
      <c r="LSQ238" s="145"/>
      <c r="LSR238" s="145"/>
      <c r="LSS238" s="145"/>
      <c r="LST238" s="145"/>
      <c r="LSU238" s="145"/>
      <c r="LSV238" s="145"/>
      <c r="LTN238" s="145"/>
      <c r="LTO238" s="145"/>
      <c r="LTR238" s="145"/>
      <c r="LTU238" s="145"/>
      <c r="LTW238" s="145"/>
      <c r="LTY238" s="145"/>
      <c r="LUB238" s="145"/>
      <c r="LUE238" s="145"/>
      <c r="LUH238" s="145"/>
      <c r="LUK238" s="145"/>
      <c r="LUN238" s="145"/>
      <c r="LUQ238" s="145"/>
      <c r="LUT238" s="145"/>
      <c r="LUW238" s="145"/>
      <c r="LUY238" s="145"/>
      <c r="LVL238" s="145"/>
      <c r="LVM238" s="145"/>
      <c r="LVN238" s="145"/>
      <c r="LVO238" s="145"/>
      <c r="LVP238" s="145"/>
      <c r="LVQ238" s="145"/>
      <c r="LVR238" s="145"/>
      <c r="LVS238" s="145"/>
      <c r="LVT238" s="145"/>
      <c r="LVU238" s="145"/>
      <c r="LVV238" s="145"/>
      <c r="LVW238" s="145"/>
      <c r="LVX238" s="145"/>
      <c r="LVY238" s="145"/>
      <c r="LWC238" s="145"/>
      <c r="LWE238" s="145"/>
      <c r="LWF238" s="145"/>
      <c r="LWG238" s="145"/>
      <c r="LWH238" s="145"/>
      <c r="LWK238" s="145"/>
      <c r="LWM238" s="145"/>
      <c r="LWN238" s="145"/>
      <c r="LWO238" s="145"/>
      <c r="LWP238" s="145"/>
      <c r="LWQ238" s="145"/>
      <c r="LWR238" s="145"/>
      <c r="LWS238" s="145"/>
      <c r="LWT238" s="145"/>
      <c r="LWU238" s="145"/>
      <c r="LWV238" s="145"/>
      <c r="LWW238" s="145"/>
      <c r="LWX238" s="145"/>
      <c r="LWY238" s="145"/>
      <c r="LXB238" s="145"/>
      <c r="LXE238" s="145"/>
      <c r="LXH238" s="145"/>
      <c r="LXK238" s="145"/>
      <c r="LXN238" s="145"/>
      <c r="LXZ238" s="145"/>
      <c r="LYC238" s="145"/>
      <c r="LYF238" s="145"/>
      <c r="LYI238" s="145"/>
      <c r="LYR238" s="145"/>
      <c r="LYX238" s="145"/>
      <c r="LZA238" s="145"/>
      <c r="LZD238" s="145"/>
      <c r="LZG238" s="145"/>
      <c r="LZM238" s="145"/>
      <c r="LZP238" s="145"/>
      <c r="LZV238" s="145"/>
      <c r="LZX238" s="145"/>
      <c r="LZY238" s="145"/>
      <c r="MAA238" s="145"/>
      <c r="MAD238" s="145"/>
      <c r="MAG238" s="145"/>
      <c r="MAJ238" s="145"/>
      <c r="MAR238" s="145"/>
      <c r="MAW238" s="145"/>
      <c r="MBF238" s="145"/>
      <c r="MBI238" s="145"/>
      <c r="MBQ238" s="145"/>
      <c r="MCM238" s="145"/>
      <c r="MCN238" s="145"/>
      <c r="MCO238" s="145"/>
      <c r="MCP238" s="145"/>
      <c r="MCQ238" s="145"/>
      <c r="MCR238" s="145"/>
      <c r="MDJ238" s="145"/>
      <c r="MDK238" s="145"/>
      <c r="MDN238" s="145"/>
      <c r="MDQ238" s="145"/>
      <c r="MDS238" s="145"/>
      <c r="MDU238" s="145"/>
      <c r="MDX238" s="145"/>
      <c r="MEA238" s="145"/>
      <c r="MED238" s="145"/>
      <c r="MEG238" s="145"/>
      <c r="MEJ238" s="145"/>
      <c r="MEM238" s="145"/>
      <c r="MEP238" s="145"/>
      <c r="MES238" s="145"/>
      <c r="MEU238" s="145"/>
      <c r="MFH238" s="145"/>
      <c r="MFI238" s="145"/>
      <c r="MFJ238" s="145"/>
      <c r="MFK238" s="145"/>
      <c r="MFL238" s="145"/>
      <c r="MFM238" s="145"/>
      <c r="MFN238" s="145"/>
      <c r="MFO238" s="145"/>
      <c r="MFP238" s="145"/>
      <c r="MFQ238" s="145"/>
      <c r="MFR238" s="145"/>
      <c r="MFS238" s="145"/>
      <c r="MFT238" s="145"/>
      <c r="MFU238" s="145"/>
      <c r="MFY238" s="145"/>
      <c r="MGA238" s="145"/>
      <c r="MGB238" s="145"/>
      <c r="MGC238" s="145"/>
      <c r="MGD238" s="145"/>
      <c r="MGG238" s="145"/>
      <c r="MGI238" s="145"/>
      <c r="MGJ238" s="145"/>
      <c r="MGK238" s="145"/>
      <c r="MGL238" s="145"/>
      <c r="MGM238" s="145"/>
      <c r="MGN238" s="145"/>
      <c r="MGO238" s="145"/>
      <c r="MGP238" s="145"/>
      <c r="MGQ238" s="145"/>
      <c r="MGR238" s="145"/>
      <c r="MGS238" s="145"/>
      <c r="MGT238" s="145"/>
      <c r="MGU238" s="145"/>
      <c r="MGX238" s="145"/>
      <c r="MHA238" s="145"/>
      <c r="MHD238" s="145"/>
      <c r="MHG238" s="145"/>
      <c r="MHJ238" s="145"/>
      <c r="MHV238" s="145"/>
      <c r="MHY238" s="145"/>
      <c r="MIB238" s="145"/>
      <c r="MIE238" s="145"/>
      <c r="MIN238" s="145"/>
      <c r="MIT238" s="145"/>
      <c r="MIW238" s="145"/>
      <c r="MIZ238" s="145"/>
      <c r="MJC238" s="145"/>
      <c r="MJI238" s="145"/>
      <c r="MJL238" s="145"/>
      <c r="MJR238" s="145"/>
      <c r="MJT238" s="145"/>
      <c r="MJU238" s="145"/>
      <c r="MJW238" s="145"/>
      <c r="MJZ238" s="145"/>
      <c r="MKC238" s="145"/>
      <c r="MKF238" s="145"/>
      <c r="MKN238" s="145"/>
      <c r="MKS238" s="145"/>
      <c r="MLB238" s="145"/>
      <c r="MLE238" s="145"/>
      <c r="MLM238" s="145"/>
      <c r="MMI238" s="145"/>
      <c r="MMJ238" s="145"/>
      <c r="MMK238" s="145"/>
      <c r="MML238" s="145"/>
      <c r="MMM238" s="145"/>
      <c r="MMN238" s="145"/>
      <c r="MNF238" s="145"/>
      <c r="MNG238" s="145"/>
      <c r="MNJ238" s="145"/>
      <c r="MNM238" s="145"/>
      <c r="MNO238" s="145"/>
      <c r="MNQ238" s="145"/>
      <c r="MNT238" s="145"/>
      <c r="MNW238" s="145"/>
      <c r="MNZ238" s="145"/>
      <c r="MOC238" s="145"/>
      <c r="MOF238" s="145"/>
      <c r="MOI238" s="145"/>
      <c r="MOL238" s="145"/>
      <c r="MOO238" s="145"/>
      <c r="MOQ238" s="145"/>
      <c r="MPD238" s="145"/>
      <c r="MPE238" s="145"/>
      <c r="MPF238" s="145"/>
      <c r="MPG238" s="145"/>
      <c r="MPH238" s="145"/>
      <c r="MPI238" s="145"/>
      <c r="MPJ238" s="145"/>
      <c r="MPK238" s="145"/>
      <c r="MPL238" s="145"/>
      <c r="MPM238" s="145"/>
      <c r="MPN238" s="145"/>
      <c r="MPO238" s="145"/>
      <c r="MPP238" s="145"/>
      <c r="MPQ238" s="145"/>
      <c r="MPU238" s="145"/>
      <c r="MPW238" s="145"/>
      <c r="MPX238" s="145"/>
      <c r="MPY238" s="145"/>
      <c r="MPZ238" s="145"/>
      <c r="MQC238" s="145"/>
      <c r="MQE238" s="145"/>
      <c r="MQF238" s="145"/>
      <c r="MQG238" s="145"/>
      <c r="MQH238" s="145"/>
      <c r="MQI238" s="145"/>
      <c r="MQJ238" s="145"/>
      <c r="MQK238" s="145"/>
      <c r="MQL238" s="145"/>
      <c r="MQM238" s="145"/>
      <c r="MQN238" s="145"/>
      <c r="MQO238" s="145"/>
      <c r="MQP238" s="145"/>
      <c r="MQQ238" s="145"/>
      <c r="MQT238" s="145"/>
      <c r="MQW238" s="145"/>
      <c r="MQZ238" s="145"/>
      <c r="MRC238" s="145"/>
      <c r="MRF238" s="145"/>
      <c r="MRR238" s="145"/>
      <c r="MRU238" s="145"/>
      <c r="MRX238" s="145"/>
      <c r="MSA238" s="145"/>
      <c r="MSJ238" s="145"/>
      <c r="MSP238" s="145"/>
      <c r="MSS238" s="145"/>
      <c r="MSV238" s="145"/>
      <c r="MSY238" s="145"/>
      <c r="MTE238" s="145"/>
      <c r="MTH238" s="145"/>
      <c r="MTN238" s="145"/>
      <c r="MTP238" s="145"/>
      <c r="MTQ238" s="145"/>
      <c r="MTS238" s="145"/>
      <c r="MTV238" s="145"/>
      <c r="MTY238" s="145"/>
      <c r="MUB238" s="145"/>
      <c r="MUJ238" s="145"/>
      <c r="MUO238" s="145"/>
      <c r="MUX238" s="145"/>
      <c r="MVA238" s="145"/>
      <c r="MVI238" s="145"/>
      <c r="MWE238" s="145"/>
      <c r="MWF238" s="145"/>
      <c r="MWG238" s="145"/>
      <c r="MWH238" s="145"/>
      <c r="MWI238" s="145"/>
      <c r="MWJ238" s="145"/>
      <c r="MXB238" s="145"/>
      <c r="MXC238" s="145"/>
      <c r="MXF238" s="145"/>
      <c r="MXI238" s="145"/>
      <c r="MXK238" s="145"/>
      <c r="MXM238" s="145"/>
      <c r="MXP238" s="145"/>
      <c r="MXS238" s="145"/>
      <c r="MXV238" s="145"/>
      <c r="MXY238" s="145"/>
      <c r="MYB238" s="145"/>
      <c r="MYE238" s="145"/>
      <c r="MYH238" s="145"/>
      <c r="MYK238" s="145"/>
      <c r="MYM238" s="145"/>
      <c r="MYZ238" s="145"/>
      <c r="MZA238" s="145"/>
      <c r="MZB238" s="145"/>
      <c r="MZC238" s="145"/>
      <c r="MZD238" s="145"/>
      <c r="MZE238" s="145"/>
      <c r="MZF238" s="145"/>
      <c r="MZG238" s="145"/>
      <c r="MZH238" s="145"/>
      <c r="MZI238" s="145"/>
      <c r="MZJ238" s="145"/>
      <c r="MZK238" s="145"/>
      <c r="MZL238" s="145"/>
      <c r="MZM238" s="145"/>
      <c r="MZQ238" s="145"/>
      <c r="MZS238" s="145"/>
      <c r="MZT238" s="145"/>
      <c r="MZU238" s="145"/>
      <c r="MZV238" s="145"/>
      <c r="MZY238" s="145"/>
      <c r="NAA238" s="145"/>
      <c r="NAB238" s="145"/>
      <c r="NAC238" s="145"/>
      <c r="NAD238" s="145"/>
      <c r="NAE238" s="145"/>
      <c r="NAF238" s="145"/>
      <c r="NAG238" s="145"/>
      <c r="NAH238" s="145"/>
      <c r="NAI238" s="145"/>
      <c r="NAJ238" s="145"/>
      <c r="NAK238" s="145"/>
      <c r="NAL238" s="145"/>
      <c r="NAM238" s="145"/>
      <c r="NAP238" s="145"/>
      <c r="NAS238" s="145"/>
      <c r="NAV238" s="145"/>
      <c r="NAY238" s="145"/>
      <c r="NBB238" s="145"/>
      <c r="NBN238" s="145"/>
      <c r="NBQ238" s="145"/>
      <c r="NBT238" s="145"/>
      <c r="NBW238" s="145"/>
      <c r="NCF238" s="145"/>
      <c r="NCL238" s="145"/>
      <c r="NCO238" s="145"/>
      <c r="NCR238" s="145"/>
      <c r="NCU238" s="145"/>
      <c r="NDA238" s="145"/>
      <c r="NDD238" s="145"/>
      <c r="NDJ238" s="145"/>
      <c r="NDL238" s="145"/>
      <c r="NDM238" s="145"/>
      <c r="NDO238" s="145"/>
      <c r="NDR238" s="145"/>
      <c r="NDU238" s="145"/>
      <c r="NDX238" s="145"/>
      <c r="NEF238" s="145"/>
      <c r="NEK238" s="145"/>
      <c r="NET238" s="145"/>
      <c r="NEW238" s="145"/>
      <c r="NFE238" s="145"/>
      <c r="NGA238" s="145"/>
      <c r="NGB238" s="145"/>
      <c r="NGC238" s="145"/>
      <c r="NGD238" s="145"/>
      <c r="NGE238" s="145"/>
      <c r="NGF238" s="145"/>
      <c r="NGX238" s="145"/>
      <c r="NGY238" s="145"/>
      <c r="NHB238" s="145"/>
      <c r="NHE238" s="145"/>
      <c r="NHG238" s="145"/>
      <c r="NHI238" s="145"/>
      <c r="NHL238" s="145"/>
      <c r="NHO238" s="145"/>
      <c r="NHR238" s="145"/>
      <c r="NHU238" s="145"/>
      <c r="NHX238" s="145"/>
      <c r="NIA238" s="145"/>
      <c r="NID238" s="145"/>
      <c r="NIG238" s="145"/>
      <c r="NII238" s="145"/>
      <c r="NIV238" s="145"/>
      <c r="NIW238" s="145"/>
      <c r="NIX238" s="145"/>
      <c r="NIY238" s="145"/>
      <c r="NIZ238" s="145"/>
      <c r="NJA238" s="145"/>
      <c r="NJB238" s="145"/>
      <c r="NJC238" s="145"/>
      <c r="NJD238" s="145"/>
      <c r="NJE238" s="145"/>
      <c r="NJF238" s="145"/>
      <c r="NJG238" s="145"/>
      <c r="NJH238" s="145"/>
      <c r="NJI238" s="145"/>
      <c r="NJM238" s="145"/>
      <c r="NJO238" s="145"/>
      <c r="NJP238" s="145"/>
      <c r="NJQ238" s="145"/>
      <c r="NJR238" s="145"/>
      <c r="NJU238" s="145"/>
      <c r="NJW238" s="145"/>
      <c r="NJX238" s="145"/>
      <c r="NJY238" s="145"/>
      <c r="NJZ238" s="145"/>
      <c r="NKA238" s="145"/>
      <c r="NKB238" s="145"/>
      <c r="NKC238" s="145"/>
      <c r="NKD238" s="145"/>
      <c r="NKE238" s="145"/>
      <c r="NKF238" s="145"/>
      <c r="NKG238" s="145"/>
      <c r="NKH238" s="145"/>
      <c r="NKI238" s="145"/>
      <c r="NKL238" s="145"/>
      <c r="NKO238" s="145"/>
      <c r="NKR238" s="145"/>
      <c r="NKU238" s="145"/>
      <c r="NKX238" s="145"/>
      <c r="NLJ238" s="145"/>
      <c r="NLM238" s="145"/>
      <c r="NLP238" s="145"/>
      <c r="NLS238" s="145"/>
      <c r="NMB238" s="145"/>
      <c r="NMH238" s="145"/>
      <c r="NMK238" s="145"/>
      <c r="NMN238" s="145"/>
      <c r="NMQ238" s="145"/>
      <c r="NMW238" s="145"/>
      <c r="NMZ238" s="145"/>
      <c r="NNF238" s="145"/>
      <c r="NNH238" s="145"/>
      <c r="NNI238" s="145"/>
      <c r="NNK238" s="145"/>
      <c r="NNN238" s="145"/>
      <c r="NNQ238" s="145"/>
      <c r="NNT238" s="145"/>
      <c r="NOB238" s="145"/>
      <c r="NOG238" s="145"/>
      <c r="NOP238" s="145"/>
      <c r="NOS238" s="145"/>
      <c r="NPA238" s="145"/>
      <c r="NPW238" s="145"/>
      <c r="NPX238" s="145"/>
      <c r="NPY238" s="145"/>
      <c r="NPZ238" s="145"/>
      <c r="NQA238" s="145"/>
      <c r="NQB238" s="145"/>
      <c r="NQT238" s="145"/>
      <c r="NQU238" s="145"/>
      <c r="NQX238" s="145"/>
      <c r="NRA238" s="145"/>
      <c r="NRC238" s="145"/>
      <c r="NRE238" s="145"/>
      <c r="NRH238" s="145"/>
      <c r="NRK238" s="145"/>
      <c r="NRN238" s="145"/>
      <c r="NRQ238" s="145"/>
      <c r="NRT238" s="145"/>
      <c r="NRW238" s="145"/>
      <c r="NRZ238" s="145"/>
      <c r="NSC238" s="145"/>
      <c r="NSE238" s="145"/>
      <c r="NSR238" s="145"/>
      <c r="NSS238" s="145"/>
      <c r="NST238" s="145"/>
      <c r="NSU238" s="145"/>
      <c r="NSV238" s="145"/>
      <c r="NSW238" s="145"/>
      <c r="NSX238" s="145"/>
      <c r="NSY238" s="145"/>
      <c r="NSZ238" s="145"/>
      <c r="NTA238" s="145"/>
      <c r="NTB238" s="145"/>
      <c r="NTC238" s="145"/>
      <c r="NTD238" s="145"/>
      <c r="NTE238" s="145"/>
      <c r="NTI238" s="145"/>
      <c r="NTK238" s="145"/>
      <c r="NTL238" s="145"/>
      <c r="NTM238" s="145"/>
      <c r="NTN238" s="145"/>
      <c r="NTQ238" s="145"/>
      <c r="NTS238" s="145"/>
      <c r="NTT238" s="145"/>
      <c r="NTU238" s="145"/>
      <c r="NTV238" s="145"/>
      <c r="NTW238" s="145"/>
      <c r="NTX238" s="145"/>
      <c r="NTY238" s="145"/>
      <c r="NTZ238" s="145"/>
      <c r="NUA238" s="145"/>
      <c r="NUB238" s="145"/>
      <c r="NUC238" s="145"/>
      <c r="NUD238" s="145"/>
      <c r="NUE238" s="145"/>
      <c r="NUH238" s="145"/>
      <c r="NUK238" s="145"/>
      <c r="NUN238" s="145"/>
      <c r="NUQ238" s="145"/>
      <c r="NUT238" s="145"/>
      <c r="NVF238" s="145"/>
      <c r="NVI238" s="145"/>
      <c r="NVL238" s="145"/>
      <c r="NVO238" s="145"/>
      <c r="NVX238" s="145"/>
      <c r="NWD238" s="145"/>
      <c r="NWG238" s="145"/>
      <c r="NWJ238" s="145"/>
      <c r="NWM238" s="145"/>
      <c r="NWS238" s="145"/>
      <c r="NWV238" s="145"/>
      <c r="NXB238" s="145"/>
      <c r="NXD238" s="145"/>
      <c r="NXE238" s="145"/>
      <c r="NXG238" s="145"/>
      <c r="NXJ238" s="145"/>
      <c r="NXM238" s="145"/>
      <c r="NXP238" s="145"/>
      <c r="NXX238" s="145"/>
      <c r="NYC238" s="145"/>
      <c r="NYL238" s="145"/>
      <c r="NYO238" s="145"/>
      <c r="NYW238" s="145"/>
      <c r="NZS238" s="145"/>
      <c r="NZT238" s="145"/>
      <c r="NZU238" s="145"/>
      <c r="NZV238" s="145"/>
      <c r="NZW238" s="145"/>
      <c r="NZX238" s="145"/>
      <c r="OAP238" s="145"/>
      <c r="OAQ238" s="145"/>
      <c r="OAT238" s="145"/>
      <c r="OAW238" s="145"/>
      <c r="OAY238" s="145"/>
      <c r="OBA238" s="145"/>
      <c r="OBD238" s="145"/>
      <c r="OBG238" s="145"/>
      <c r="OBJ238" s="145"/>
      <c r="OBM238" s="145"/>
      <c r="OBP238" s="145"/>
      <c r="OBS238" s="145"/>
      <c r="OBV238" s="145"/>
      <c r="OBY238" s="145"/>
      <c r="OCA238" s="145"/>
      <c r="OCN238" s="145"/>
      <c r="OCO238" s="145"/>
      <c r="OCP238" s="145"/>
      <c r="OCQ238" s="145"/>
      <c r="OCR238" s="145"/>
      <c r="OCS238" s="145"/>
      <c r="OCT238" s="145"/>
      <c r="OCU238" s="145"/>
      <c r="OCV238" s="145"/>
      <c r="OCW238" s="145"/>
      <c r="OCX238" s="145"/>
      <c r="OCY238" s="145"/>
      <c r="OCZ238" s="145"/>
      <c r="ODA238" s="145"/>
      <c r="ODE238" s="145"/>
      <c r="ODG238" s="145"/>
      <c r="ODH238" s="145"/>
      <c r="ODI238" s="145"/>
      <c r="ODJ238" s="145"/>
      <c r="ODM238" s="145"/>
      <c r="ODO238" s="145"/>
      <c r="ODP238" s="145"/>
      <c r="ODQ238" s="145"/>
      <c r="ODR238" s="145"/>
      <c r="ODS238" s="145"/>
      <c r="ODT238" s="145"/>
      <c r="ODU238" s="145"/>
      <c r="ODV238" s="145"/>
      <c r="ODW238" s="145"/>
      <c r="ODX238" s="145"/>
      <c r="ODY238" s="145"/>
      <c r="ODZ238" s="145"/>
      <c r="OEA238" s="145"/>
      <c r="OED238" s="145"/>
      <c r="OEG238" s="145"/>
      <c r="OEJ238" s="145"/>
      <c r="OEM238" s="145"/>
      <c r="OEP238" s="145"/>
      <c r="OFB238" s="145"/>
      <c r="OFE238" s="145"/>
      <c r="OFH238" s="145"/>
      <c r="OFK238" s="145"/>
      <c r="OFT238" s="145"/>
      <c r="OFZ238" s="145"/>
      <c r="OGC238" s="145"/>
      <c r="OGF238" s="145"/>
      <c r="OGI238" s="145"/>
      <c r="OGO238" s="145"/>
      <c r="OGR238" s="145"/>
      <c r="OGX238" s="145"/>
      <c r="OGZ238" s="145"/>
      <c r="OHA238" s="145"/>
      <c r="OHC238" s="145"/>
      <c r="OHF238" s="145"/>
      <c r="OHI238" s="145"/>
      <c r="OHL238" s="145"/>
      <c r="OHT238" s="145"/>
      <c r="OHY238" s="145"/>
      <c r="OIH238" s="145"/>
      <c r="OIK238" s="145"/>
      <c r="OIS238" s="145"/>
      <c r="OJO238" s="145"/>
      <c r="OJP238" s="145"/>
      <c r="OJQ238" s="145"/>
      <c r="OJR238" s="145"/>
      <c r="OJS238" s="145"/>
      <c r="OJT238" s="145"/>
      <c r="OKL238" s="145"/>
      <c r="OKM238" s="145"/>
      <c r="OKP238" s="145"/>
      <c r="OKS238" s="145"/>
      <c r="OKU238" s="145"/>
      <c r="OKW238" s="145"/>
      <c r="OKZ238" s="145"/>
      <c r="OLC238" s="145"/>
      <c r="OLF238" s="145"/>
      <c r="OLI238" s="145"/>
      <c r="OLL238" s="145"/>
      <c r="OLO238" s="145"/>
      <c r="OLR238" s="145"/>
      <c r="OLU238" s="145"/>
      <c r="OLW238" s="145"/>
      <c r="OMJ238" s="145"/>
      <c r="OMK238" s="145"/>
      <c r="OML238" s="145"/>
      <c r="OMM238" s="145"/>
      <c r="OMN238" s="145"/>
      <c r="OMO238" s="145"/>
      <c r="OMP238" s="145"/>
      <c r="OMQ238" s="145"/>
      <c r="OMR238" s="145"/>
      <c r="OMS238" s="145"/>
      <c r="OMT238" s="145"/>
      <c r="OMU238" s="145"/>
      <c r="OMV238" s="145"/>
      <c r="OMW238" s="145"/>
      <c r="ONA238" s="145"/>
      <c r="ONC238" s="145"/>
      <c r="OND238" s="145"/>
      <c r="ONE238" s="145"/>
      <c r="ONF238" s="145"/>
      <c r="ONI238" s="145"/>
      <c r="ONK238" s="145"/>
      <c r="ONL238" s="145"/>
      <c r="ONM238" s="145"/>
      <c r="ONN238" s="145"/>
      <c r="ONO238" s="145"/>
      <c r="ONP238" s="145"/>
      <c r="ONQ238" s="145"/>
      <c r="ONR238" s="145"/>
      <c r="ONS238" s="145"/>
      <c r="ONT238" s="145"/>
      <c r="ONU238" s="145"/>
      <c r="ONV238" s="145"/>
      <c r="ONW238" s="145"/>
      <c r="ONZ238" s="145"/>
      <c r="OOC238" s="145"/>
      <c r="OOF238" s="145"/>
      <c r="OOI238" s="145"/>
      <c r="OOL238" s="145"/>
      <c r="OOX238" s="145"/>
      <c r="OPA238" s="145"/>
      <c r="OPD238" s="145"/>
      <c r="OPG238" s="145"/>
      <c r="OPP238" s="145"/>
      <c r="OPV238" s="145"/>
      <c r="OPY238" s="145"/>
      <c r="OQB238" s="145"/>
      <c r="OQE238" s="145"/>
      <c r="OQK238" s="145"/>
      <c r="OQN238" s="145"/>
      <c r="OQT238" s="145"/>
      <c r="OQV238" s="145"/>
      <c r="OQW238" s="145"/>
      <c r="OQY238" s="145"/>
      <c r="ORB238" s="145"/>
      <c r="ORE238" s="145"/>
      <c r="ORH238" s="145"/>
      <c r="ORP238" s="145"/>
      <c r="ORU238" s="145"/>
      <c r="OSD238" s="145"/>
      <c r="OSG238" s="145"/>
      <c r="OSO238" s="145"/>
      <c r="OTK238" s="145"/>
      <c r="OTL238" s="145"/>
      <c r="OTM238" s="145"/>
      <c r="OTN238" s="145"/>
      <c r="OTO238" s="145"/>
      <c r="OTP238" s="145"/>
      <c r="OUH238" s="145"/>
      <c r="OUI238" s="145"/>
      <c r="OUL238" s="145"/>
      <c r="OUO238" s="145"/>
      <c r="OUQ238" s="145"/>
      <c r="OUS238" s="145"/>
      <c r="OUV238" s="145"/>
      <c r="OUY238" s="145"/>
      <c r="OVB238" s="145"/>
      <c r="OVE238" s="145"/>
      <c r="OVH238" s="145"/>
      <c r="OVK238" s="145"/>
      <c r="OVN238" s="145"/>
      <c r="OVQ238" s="145"/>
      <c r="OVS238" s="145"/>
      <c r="OWF238" s="145"/>
      <c r="OWG238" s="145"/>
      <c r="OWH238" s="145"/>
      <c r="OWI238" s="145"/>
      <c r="OWJ238" s="145"/>
      <c r="OWK238" s="145"/>
      <c r="OWL238" s="145"/>
      <c r="OWM238" s="145"/>
      <c r="OWN238" s="145"/>
      <c r="OWO238" s="145"/>
      <c r="OWP238" s="145"/>
      <c r="OWQ238" s="145"/>
      <c r="OWR238" s="145"/>
      <c r="OWS238" s="145"/>
      <c r="OWW238" s="145"/>
      <c r="OWY238" s="145"/>
      <c r="OWZ238" s="145"/>
      <c r="OXA238" s="145"/>
      <c r="OXB238" s="145"/>
      <c r="OXE238" s="145"/>
      <c r="OXG238" s="145"/>
      <c r="OXH238" s="145"/>
      <c r="OXI238" s="145"/>
      <c r="OXJ238" s="145"/>
      <c r="OXK238" s="145"/>
      <c r="OXL238" s="145"/>
      <c r="OXM238" s="145"/>
      <c r="OXN238" s="145"/>
      <c r="OXO238" s="145"/>
      <c r="OXP238" s="145"/>
      <c r="OXQ238" s="145"/>
      <c r="OXR238" s="145"/>
      <c r="OXS238" s="145"/>
      <c r="OXV238" s="145"/>
      <c r="OXY238" s="145"/>
      <c r="OYB238" s="145"/>
      <c r="OYE238" s="145"/>
      <c r="OYH238" s="145"/>
      <c r="OYT238" s="145"/>
      <c r="OYW238" s="145"/>
      <c r="OYZ238" s="145"/>
      <c r="OZC238" s="145"/>
      <c r="OZL238" s="145"/>
      <c r="OZR238" s="145"/>
      <c r="OZU238" s="145"/>
      <c r="OZX238" s="145"/>
      <c r="PAA238" s="145"/>
      <c r="PAG238" s="145"/>
      <c r="PAJ238" s="145"/>
      <c r="PAP238" s="145"/>
      <c r="PAR238" s="145"/>
      <c r="PAS238" s="145"/>
      <c r="PAU238" s="145"/>
      <c r="PAX238" s="145"/>
      <c r="PBA238" s="145"/>
      <c r="PBD238" s="145"/>
      <c r="PBL238" s="145"/>
      <c r="PBQ238" s="145"/>
      <c r="PBZ238" s="145"/>
      <c r="PCC238" s="145"/>
      <c r="PCK238" s="145"/>
      <c r="PDG238" s="145"/>
      <c r="PDH238" s="145"/>
      <c r="PDI238" s="145"/>
      <c r="PDJ238" s="145"/>
      <c r="PDK238" s="145"/>
      <c r="PDL238" s="145"/>
      <c r="PED238" s="145"/>
      <c r="PEE238" s="145"/>
      <c r="PEH238" s="145"/>
      <c r="PEK238" s="145"/>
      <c r="PEM238" s="145"/>
      <c r="PEO238" s="145"/>
      <c r="PER238" s="145"/>
      <c r="PEU238" s="145"/>
      <c r="PEX238" s="145"/>
      <c r="PFA238" s="145"/>
      <c r="PFD238" s="145"/>
      <c r="PFG238" s="145"/>
      <c r="PFJ238" s="145"/>
      <c r="PFM238" s="145"/>
      <c r="PFO238" s="145"/>
      <c r="PGB238" s="145"/>
      <c r="PGC238" s="145"/>
      <c r="PGD238" s="145"/>
      <c r="PGE238" s="145"/>
      <c r="PGF238" s="145"/>
      <c r="PGG238" s="145"/>
      <c r="PGH238" s="145"/>
      <c r="PGI238" s="145"/>
      <c r="PGJ238" s="145"/>
      <c r="PGK238" s="145"/>
      <c r="PGL238" s="145"/>
      <c r="PGM238" s="145"/>
      <c r="PGN238" s="145"/>
      <c r="PGO238" s="145"/>
      <c r="PGS238" s="145"/>
      <c r="PGU238" s="145"/>
      <c r="PGV238" s="145"/>
      <c r="PGW238" s="145"/>
      <c r="PGX238" s="145"/>
      <c r="PHA238" s="145"/>
      <c r="PHC238" s="145"/>
      <c r="PHD238" s="145"/>
      <c r="PHE238" s="145"/>
      <c r="PHF238" s="145"/>
      <c r="PHG238" s="145"/>
      <c r="PHH238" s="145"/>
      <c r="PHI238" s="145"/>
      <c r="PHJ238" s="145"/>
      <c r="PHK238" s="145"/>
      <c r="PHL238" s="145"/>
      <c r="PHM238" s="145"/>
      <c r="PHN238" s="145"/>
      <c r="PHO238" s="145"/>
      <c r="PHR238" s="145"/>
      <c r="PHU238" s="145"/>
      <c r="PHX238" s="145"/>
      <c r="PIA238" s="145"/>
      <c r="PID238" s="145"/>
      <c r="PIP238" s="145"/>
      <c r="PIS238" s="145"/>
      <c r="PIV238" s="145"/>
      <c r="PIY238" s="145"/>
      <c r="PJH238" s="145"/>
      <c r="PJN238" s="145"/>
      <c r="PJQ238" s="145"/>
      <c r="PJT238" s="145"/>
      <c r="PJW238" s="145"/>
      <c r="PKC238" s="145"/>
      <c r="PKF238" s="145"/>
      <c r="PKL238" s="145"/>
      <c r="PKN238" s="145"/>
      <c r="PKO238" s="145"/>
      <c r="PKQ238" s="145"/>
      <c r="PKT238" s="145"/>
      <c r="PKW238" s="145"/>
      <c r="PKZ238" s="145"/>
      <c r="PLH238" s="145"/>
      <c r="PLM238" s="145"/>
      <c r="PLV238" s="145"/>
      <c r="PLY238" s="145"/>
      <c r="PMG238" s="145"/>
      <c r="PNC238" s="145"/>
      <c r="PND238" s="145"/>
      <c r="PNE238" s="145"/>
      <c r="PNF238" s="145"/>
      <c r="PNG238" s="145"/>
      <c r="PNH238" s="145"/>
      <c r="PNZ238" s="145"/>
      <c r="POA238" s="145"/>
      <c r="POD238" s="145"/>
      <c r="POG238" s="145"/>
      <c r="POI238" s="145"/>
      <c r="POK238" s="145"/>
      <c r="PON238" s="145"/>
      <c r="POQ238" s="145"/>
      <c r="POT238" s="145"/>
      <c r="POW238" s="145"/>
      <c r="POZ238" s="145"/>
      <c r="PPC238" s="145"/>
      <c r="PPF238" s="145"/>
      <c r="PPI238" s="145"/>
      <c r="PPK238" s="145"/>
      <c r="PPX238" s="145"/>
      <c r="PPY238" s="145"/>
      <c r="PPZ238" s="145"/>
      <c r="PQA238" s="145"/>
      <c r="PQB238" s="145"/>
      <c r="PQC238" s="145"/>
      <c r="PQD238" s="145"/>
      <c r="PQE238" s="145"/>
      <c r="PQF238" s="145"/>
      <c r="PQG238" s="145"/>
      <c r="PQH238" s="145"/>
      <c r="PQI238" s="145"/>
      <c r="PQJ238" s="145"/>
      <c r="PQK238" s="145"/>
      <c r="PQO238" s="145"/>
      <c r="PQQ238" s="145"/>
      <c r="PQR238" s="145"/>
      <c r="PQS238" s="145"/>
      <c r="PQT238" s="145"/>
      <c r="PQW238" s="145"/>
      <c r="PQY238" s="145"/>
      <c r="PQZ238" s="145"/>
      <c r="PRA238" s="145"/>
      <c r="PRB238" s="145"/>
      <c r="PRC238" s="145"/>
      <c r="PRD238" s="145"/>
      <c r="PRE238" s="145"/>
      <c r="PRF238" s="145"/>
      <c r="PRG238" s="145"/>
      <c r="PRH238" s="145"/>
      <c r="PRI238" s="145"/>
      <c r="PRJ238" s="145"/>
      <c r="PRK238" s="145"/>
      <c r="PRN238" s="145"/>
      <c r="PRQ238" s="145"/>
      <c r="PRT238" s="145"/>
      <c r="PRW238" s="145"/>
      <c r="PRZ238" s="145"/>
      <c r="PSL238" s="145"/>
      <c r="PSO238" s="145"/>
      <c r="PSR238" s="145"/>
      <c r="PSU238" s="145"/>
      <c r="PTD238" s="145"/>
      <c r="PTJ238" s="145"/>
      <c r="PTM238" s="145"/>
      <c r="PTP238" s="145"/>
      <c r="PTS238" s="145"/>
      <c r="PTY238" s="145"/>
      <c r="PUB238" s="145"/>
      <c r="PUH238" s="145"/>
      <c r="PUJ238" s="145"/>
      <c r="PUK238" s="145"/>
      <c r="PUM238" s="145"/>
      <c r="PUP238" s="145"/>
      <c r="PUS238" s="145"/>
      <c r="PUV238" s="145"/>
      <c r="PVD238" s="145"/>
      <c r="PVI238" s="145"/>
      <c r="PVR238" s="145"/>
      <c r="PVU238" s="145"/>
      <c r="PWC238" s="145"/>
      <c r="PWY238" s="145"/>
      <c r="PWZ238" s="145"/>
      <c r="PXA238" s="145"/>
      <c r="PXB238" s="145"/>
      <c r="PXC238" s="145"/>
      <c r="PXD238" s="145"/>
      <c r="PXV238" s="145"/>
      <c r="PXW238" s="145"/>
      <c r="PXZ238" s="145"/>
      <c r="PYC238" s="145"/>
      <c r="PYE238" s="145"/>
      <c r="PYG238" s="145"/>
      <c r="PYJ238" s="145"/>
      <c r="PYM238" s="145"/>
      <c r="PYP238" s="145"/>
      <c r="PYS238" s="145"/>
      <c r="PYV238" s="145"/>
      <c r="PYY238" s="145"/>
      <c r="PZB238" s="145"/>
      <c r="PZE238" s="145"/>
      <c r="PZG238" s="145"/>
      <c r="PZT238" s="145"/>
      <c r="PZU238" s="145"/>
      <c r="PZV238" s="145"/>
      <c r="PZW238" s="145"/>
      <c r="PZX238" s="145"/>
      <c r="PZY238" s="145"/>
      <c r="PZZ238" s="145"/>
      <c r="QAA238" s="145"/>
      <c r="QAB238" s="145"/>
      <c r="QAC238" s="145"/>
      <c r="QAD238" s="145"/>
      <c r="QAE238" s="145"/>
      <c r="QAF238" s="145"/>
      <c r="QAG238" s="145"/>
      <c r="QAK238" s="145"/>
      <c r="QAM238" s="145"/>
      <c r="QAN238" s="145"/>
      <c r="QAO238" s="145"/>
      <c r="QAP238" s="145"/>
      <c r="QAS238" s="145"/>
      <c r="QAU238" s="145"/>
      <c r="QAV238" s="145"/>
      <c r="QAW238" s="145"/>
      <c r="QAX238" s="145"/>
      <c r="QAY238" s="145"/>
      <c r="QAZ238" s="145"/>
      <c r="QBA238" s="145"/>
      <c r="QBB238" s="145"/>
      <c r="QBC238" s="145"/>
      <c r="QBD238" s="145"/>
      <c r="QBE238" s="145"/>
      <c r="QBF238" s="145"/>
      <c r="QBG238" s="145"/>
      <c r="QBJ238" s="145"/>
      <c r="QBM238" s="145"/>
      <c r="QBP238" s="145"/>
      <c r="QBS238" s="145"/>
      <c r="QBV238" s="145"/>
      <c r="QCH238" s="145"/>
      <c r="QCK238" s="145"/>
      <c r="QCN238" s="145"/>
      <c r="QCQ238" s="145"/>
      <c r="QCZ238" s="145"/>
      <c r="QDF238" s="145"/>
      <c r="QDI238" s="145"/>
      <c r="QDL238" s="145"/>
      <c r="QDO238" s="145"/>
      <c r="QDU238" s="145"/>
      <c r="QDX238" s="145"/>
      <c r="QED238" s="145"/>
      <c r="QEF238" s="145"/>
      <c r="QEG238" s="145"/>
      <c r="QEI238" s="145"/>
      <c r="QEL238" s="145"/>
      <c r="QEO238" s="145"/>
      <c r="QER238" s="145"/>
      <c r="QEZ238" s="145"/>
      <c r="QFE238" s="145"/>
      <c r="QFN238" s="145"/>
      <c r="QFQ238" s="145"/>
      <c r="QFY238" s="145"/>
      <c r="QGU238" s="145"/>
      <c r="QGV238" s="145"/>
      <c r="QGW238" s="145"/>
      <c r="QGX238" s="145"/>
      <c r="QGY238" s="145"/>
      <c r="QGZ238" s="145"/>
      <c r="QHR238" s="145"/>
      <c r="QHS238" s="145"/>
      <c r="QHV238" s="145"/>
      <c r="QHY238" s="145"/>
      <c r="QIA238" s="145"/>
      <c r="QIC238" s="145"/>
      <c r="QIF238" s="145"/>
      <c r="QII238" s="145"/>
      <c r="QIL238" s="145"/>
      <c r="QIO238" s="145"/>
      <c r="QIR238" s="145"/>
      <c r="QIU238" s="145"/>
      <c r="QIX238" s="145"/>
      <c r="QJA238" s="145"/>
      <c r="QJC238" s="145"/>
      <c r="QJP238" s="145"/>
      <c r="QJQ238" s="145"/>
      <c r="QJR238" s="145"/>
      <c r="QJS238" s="145"/>
      <c r="QJT238" s="145"/>
      <c r="QJU238" s="145"/>
      <c r="QJV238" s="145"/>
      <c r="QJW238" s="145"/>
      <c r="QJX238" s="145"/>
      <c r="QJY238" s="145"/>
      <c r="QJZ238" s="145"/>
      <c r="QKA238" s="145"/>
      <c r="QKB238" s="145"/>
      <c r="QKC238" s="145"/>
      <c r="QKG238" s="145"/>
      <c r="QKI238" s="145"/>
      <c r="QKJ238" s="145"/>
      <c r="QKK238" s="145"/>
      <c r="QKL238" s="145"/>
      <c r="QKO238" s="145"/>
      <c r="QKQ238" s="145"/>
      <c r="QKR238" s="145"/>
      <c r="QKS238" s="145"/>
      <c r="QKT238" s="145"/>
      <c r="QKU238" s="145"/>
      <c r="QKV238" s="145"/>
      <c r="QKW238" s="145"/>
      <c r="QKX238" s="145"/>
      <c r="QKY238" s="145"/>
      <c r="QKZ238" s="145"/>
      <c r="QLA238" s="145"/>
      <c r="QLB238" s="145"/>
      <c r="QLC238" s="145"/>
      <c r="QLF238" s="145"/>
      <c r="QLI238" s="145"/>
      <c r="QLL238" s="145"/>
      <c r="QLO238" s="145"/>
      <c r="QLR238" s="145"/>
      <c r="QMD238" s="145"/>
      <c r="QMG238" s="145"/>
      <c r="QMJ238" s="145"/>
      <c r="QMM238" s="145"/>
      <c r="QMV238" s="145"/>
      <c r="QNB238" s="145"/>
      <c r="QNE238" s="145"/>
      <c r="QNH238" s="145"/>
      <c r="QNK238" s="145"/>
      <c r="QNQ238" s="145"/>
      <c r="QNT238" s="145"/>
      <c r="QNZ238" s="145"/>
      <c r="QOB238" s="145"/>
      <c r="QOC238" s="145"/>
      <c r="QOE238" s="145"/>
      <c r="QOH238" s="145"/>
      <c r="QOK238" s="145"/>
      <c r="QON238" s="145"/>
      <c r="QOV238" s="145"/>
      <c r="QPA238" s="145"/>
      <c r="QPJ238" s="145"/>
      <c r="QPM238" s="145"/>
      <c r="QPU238" s="145"/>
      <c r="QQQ238" s="145"/>
      <c r="QQR238" s="145"/>
      <c r="QQS238" s="145"/>
      <c r="QQT238" s="145"/>
      <c r="QQU238" s="145"/>
      <c r="QQV238" s="145"/>
      <c r="QRN238" s="145"/>
      <c r="QRO238" s="145"/>
      <c r="QRR238" s="145"/>
      <c r="QRU238" s="145"/>
      <c r="QRW238" s="145"/>
      <c r="QRY238" s="145"/>
      <c r="QSB238" s="145"/>
      <c r="QSE238" s="145"/>
      <c r="QSH238" s="145"/>
      <c r="QSK238" s="145"/>
      <c r="QSN238" s="145"/>
      <c r="QSQ238" s="145"/>
      <c r="QST238" s="145"/>
      <c r="QSW238" s="145"/>
      <c r="QSY238" s="145"/>
      <c r="QTL238" s="145"/>
      <c r="QTM238" s="145"/>
      <c r="QTN238" s="145"/>
      <c r="QTO238" s="145"/>
      <c r="QTP238" s="145"/>
      <c r="QTQ238" s="145"/>
      <c r="QTR238" s="145"/>
      <c r="QTS238" s="145"/>
      <c r="QTT238" s="145"/>
      <c r="QTU238" s="145"/>
      <c r="QTV238" s="145"/>
      <c r="QTW238" s="145"/>
      <c r="QTX238" s="145"/>
      <c r="QTY238" s="145"/>
      <c r="QUC238" s="145"/>
      <c r="QUE238" s="145"/>
      <c r="QUF238" s="145"/>
      <c r="QUG238" s="145"/>
      <c r="QUH238" s="145"/>
      <c r="QUK238" s="145"/>
      <c r="QUM238" s="145"/>
      <c r="QUN238" s="145"/>
      <c r="QUO238" s="145"/>
      <c r="QUP238" s="145"/>
      <c r="QUQ238" s="145"/>
      <c r="QUR238" s="145"/>
      <c r="QUS238" s="145"/>
      <c r="QUT238" s="145"/>
      <c r="QUU238" s="145"/>
      <c r="QUV238" s="145"/>
      <c r="QUW238" s="145"/>
      <c r="QUX238" s="145"/>
      <c r="QUY238" s="145"/>
      <c r="QVB238" s="145"/>
      <c r="QVE238" s="145"/>
      <c r="QVH238" s="145"/>
      <c r="QVK238" s="145"/>
      <c r="QVN238" s="145"/>
      <c r="QVZ238" s="145"/>
      <c r="QWC238" s="145"/>
      <c r="QWF238" s="145"/>
      <c r="QWI238" s="145"/>
      <c r="QWR238" s="145"/>
      <c r="QWX238" s="145"/>
      <c r="QXA238" s="145"/>
      <c r="QXD238" s="145"/>
      <c r="QXG238" s="145"/>
      <c r="QXM238" s="145"/>
      <c r="QXP238" s="145"/>
      <c r="QXV238" s="145"/>
      <c r="QXX238" s="145"/>
      <c r="QXY238" s="145"/>
      <c r="QYA238" s="145"/>
      <c r="QYD238" s="145"/>
      <c r="QYG238" s="145"/>
      <c r="QYJ238" s="145"/>
      <c r="QYR238" s="145"/>
      <c r="QYW238" s="145"/>
      <c r="QZF238" s="145"/>
      <c r="QZI238" s="145"/>
      <c r="QZQ238" s="145"/>
      <c r="RAM238" s="145"/>
      <c r="RAN238" s="145"/>
      <c r="RAO238" s="145"/>
      <c r="RAP238" s="145"/>
      <c r="RAQ238" s="145"/>
      <c r="RAR238" s="145"/>
      <c r="RBJ238" s="145"/>
      <c r="RBK238" s="145"/>
      <c r="RBN238" s="145"/>
      <c r="RBQ238" s="145"/>
      <c r="RBS238" s="145"/>
      <c r="RBU238" s="145"/>
      <c r="RBX238" s="145"/>
      <c r="RCA238" s="145"/>
      <c r="RCD238" s="145"/>
      <c r="RCG238" s="145"/>
      <c r="RCJ238" s="145"/>
      <c r="RCM238" s="145"/>
      <c r="RCP238" s="145"/>
      <c r="RCS238" s="145"/>
      <c r="RCU238" s="145"/>
      <c r="RDH238" s="145"/>
      <c r="RDI238" s="145"/>
      <c r="RDJ238" s="145"/>
      <c r="RDK238" s="145"/>
      <c r="RDL238" s="145"/>
      <c r="RDM238" s="145"/>
      <c r="RDN238" s="145"/>
      <c r="RDO238" s="145"/>
      <c r="RDP238" s="145"/>
      <c r="RDQ238" s="145"/>
      <c r="RDR238" s="145"/>
      <c r="RDS238" s="145"/>
      <c r="RDT238" s="145"/>
      <c r="RDU238" s="145"/>
      <c r="RDY238" s="145"/>
      <c r="REA238" s="145"/>
      <c r="REB238" s="145"/>
      <c r="REC238" s="145"/>
      <c r="RED238" s="145"/>
      <c r="REG238" s="145"/>
      <c r="REI238" s="145"/>
      <c r="REJ238" s="145"/>
      <c r="REK238" s="145"/>
      <c r="REL238" s="145"/>
      <c r="REM238" s="145"/>
      <c r="REN238" s="145"/>
      <c r="REO238" s="145"/>
      <c r="REP238" s="145"/>
      <c r="REQ238" s="145"/>
      <c r="RER238" s="145"/>
      <c r="RES238" s="145"/>
      <c r="RET238" s="145"/>
      <c r="REU238" s="145"/>
      <c r="REX238" s="145"/>
      <c r="RFA238" s="145"/>
      <c r="RFD238" s="145"/>
      <c r="RFG238" s="145"/>
      <c r="RFJ238" s="145"/>
      <c r="RFV238" s="145"/>
      <c r="RFY238" s="145"/>
      <c r="RGB238" s="145"/>
      <c r="RGE238" s="145"/>
      <c r="RGN238" s="145"/>
      <c r="RGT238" s="145"/>
      <c r="RGW238" s="145"/>
      <c r="RGZ238" s="145"/>
      <c r="RHC238" s="145"/>
      <c r="RHI238" s="145"/>
      <c r="RHL238" s="145"/>
      <c r="RHR238" s="145"/>
      <c r="RHT238" s="145"/>
      <c r="RHU238" s="145"/>
      <c r="RHW238" s="145"/>
      <c r="RHZ238" s="145"/>
      <c r="RIC238" s="145"/>
      <c r="RIF238" s="145"/>
      <c r="RIN238" s="145"/>
      <c r="RIS238" s="145"/>
      <c r="RJB238" s="145"/>
      <c r="RJE238" s="145"/>
      <c r="RJM238" s="145"/>
      <c r="RKI238" s="145"/>
      <c r="RKJ238" s="145"/>
      <c r="RKK238" s="145"/>
      <c r="RKL238" s="145"/>
      <c r="RKM238" s="145"/>
      <c r="RKN238" s="145"/>
      <c r="RLF238" s="145"/>
      <c r="RLG238" s="145"/>
      <c r="RLJ238" s="145"/>
      <c r="RLM238" s="145"/>
      <c r="RLO238" s="145"/>
      <c r="RLQ238" s="145"/>
      <c r="RLT238" s="145"/>
      <c r="RLW238" s="145"/>
      <c r="RLZ238" s="145"/>
      <c r="RMC238" s="145"/>
      <c r="RMF238" s="145"/>
      <c r="RMI238" s="145"/>
      <c r="RML238" s="145"/>
      <c r="RMO238" s="145"/>
      <c r="RMQ238" s="145"/>
      <c r="RND238" s="145"/>
      <c r="RNE238" s="145"/>
      <c r="RNF238" s="145"/>
      <c r="RNG238" s="145"/>
      <c r="RNH238" s="145"/>
      <c r="RNI238" s="145"/>
      <c r="RNJ238" s="145"/>
      <c r="RNK238" s="145"/>
      <c r="RNL238" s="145"/>
      <c r="RNM238" s="145"/>
      <c r="RNN238" s="145"/>
      <c r="RNO238" s="145"/>
      <c r="RNP238" s="145"/>
      <c r="RNQ238" s="145"/>
      <c r="RNU238" s="145"/>
      <c r="RNW238" s="145"/>
      <c r="RNX238" s="145"/>
      <c r="RNY238" s="145"/>
      <c r="RNZ238" s="145"/>
      <c r="ROC238" s="145"/>
      <c r="ROE238" s="145"/>
      <c r="ROF238" s="145"/>
      <c r="ROG238" s="145"/>
      <c r="ROH238" s="145"/>
      <c r="ROI238" s="145"/>
      <c r="ROJ238" s="145"/>
      <c r="ROK238" s="145"/>
      <c r="ROL238" s="145"/>
      <c r="ROM238" s="145"/>
      <c r="RON238" s="145"/>
      <c r="ROO238" s="145"/>
      <c r="ROP238" s="145"/>
      <c r="ROQ238" s="145"/>
      <c r="ROT238" s="145"/>
      <c r="ROW238" s="145"/>
      <c r="ROZ238" s="145"/>
      <c r="RPC238" s="145"/>
      <c r="RPF238" s="145"/>
      <c r="RPR238" s="145"/>
      <c r="RPU238" s="145"/>
      <c r="RPX238" s="145"/>
      <c r="RQA238" s="145"/>
      <c r="RQJ238" s="145"/>
      <c r="RQP238" s="145"/>
      <c r="RQS238" s="145"/>
      <c r="RQV238" s="145"/>
      <c r="RQY238" s="145"/>
      <c r="RRE238" s="145"/>
      <c r="RRH238" s="145"/>
      <c r="RRN238" s="145"/>
      <c r="RRP238" s="145"/>
      <c r="RRQ238" s="145"/>
      <c r="RRS238" s="145"/>
      <c r="RRV238" s="145"/>
      <c r="RRY238" s="145"/>
      <c r="RSB238" s="145"/>
      <c r="RSJ238" s="145"/>
      <c r="RSO238" s="145"/>
      <c r="RSX238" s="145"/>
      <c r="RTA238" s="145"/>
      <c r="RTI238" s="145"/>
      <c r="RUE238" s="145"/>
      <c r="RUF238" s="145"/>
      <c r="RUG238" s="145"/>
      <c r="RUH238" s="145"/>
      <c r="RUI238" s="145"/>
      <c r="RUJ238" s="145"/>
      <c r="RVB238" s="145"/>
      <c r="RVC238" s="145"/>
      <c r="RVF238" s="145"/>
      <c r="RVI238" s="145"/>
      <c r="RVK238" s="145"/>
      <c r="RVM238" s="145"/>
      <c r="RVP238" s="145"/>
      <c r="RVS238" s="145"/>
      <c r="RVV238" s="145"/>
      <c r="RVY238" s="145"/>
      <c r="RWB238" s="145"/>
      <c r="RWE238" s="145"/>
      <c r="RWH238" s="145"/>
      <c r="RWK238" s="145"/>
      <c r="RWM238" s="145"/>
      <c r="RWZ238" s="145"/>
      <c r="RXA238" s="145"/>
      <c r="RXB238" s="145"/>
      <c r="RXC238" s="145"/>
      <c r="RXD238" s="145"/>
      <c r="RXE238" s="145"/>
      <c r="RXF238" s="145"/>
      <c r="RXG238" s="145"/>
      <c r="RXH238" s="145"/>
      <c r="RXI238" s="145"/>
      <c r="RXJ238" s="145"/>
      <c r="RXK238" s="145"/>
      <c r="RXL238" s="145"/>
      <c r="RXM238" s="145"/>
      <c r="RXQ238" s="145"/>
      <c r="RXS238" s="145"/>
      <c r="RXT238" s="145"/>
      <c r="RXU238" s="145"/>
      <c r="RXV238" s="145"/>
      <c r="RXY238" s="145"/>
      <c r="RYA238" s="145"/>
      <c r="RYB238" s="145"/>
      <c r="RYC238" s="145"/>
      <c r="RYD238" s="145"/>
      <c r="RYE238" s="145"/>
      <c r="RYF238" s="145"/>
      <c r="RYG238" s="145"/>
      <c r="RYH238" s="145"/>
      <c r="RYI238" s="145"/>
      <c r="RYJ238" s="145"/>
      <c r="RYK238" s="145"/>
      <c r="RYL238" s="145"/>
      <c r="RYM238" s="145"/>
      <c r="RYP238" s="145"/>
      <c r="RYS238" s="145"/>
      <c r="RYV238" s="145"/>
      <c r="RYY238" s="145"/>
      <c r="RZB238" s="145"/>
      <c r="RZN238" s="145"/>
      <c r="RZQ238" s="145"/>
      <c r="RZT238" s="145"/>
      <c r="RZW238" s="145"/>
      <c r="SAF238" s="145"/>
      <c r="SAL238" s="145"/>
      <c r="SAO238" s="145"/>
      <c r="SAR238" s="145"/>
      <c r="SAU238" s="145"/>
      <c r="SBA238" s="145"/>
      <c r="SBD238" s="145"/>
      <c r="SBJ238" s="145"/>
      <c r="SBL238" s="145"/>
      <c r="SBM238" s="145"/>
      <c r="SBO238" s="145"/>
      <c r="SBR238" s="145"/>
      <c r="SBU238" s="145"/>
      <c r="SBX238" s="145"/>
      <c r="SCF238" s="145"/>
      <c r="SCK238" s="145"/>
      <c r="SCT238" s="145"/>
      <c r="SCW238" s="145"/>
      <c r="SDE238" s="145"/>
      <c r="SEA238" s="145"/>
      <c r="SEB238" s="145"/>
      <c r="SEC238" s="145"/>
      <c r="SED238" s="145"/>
      <c r="SEE238" s="145"/>
      <c r="SEF238" s="145"/>
      <c r="SEX238" s="145"/>
      <c r="SEY238" s="145"/>
      <c r="SFB238" s="145"/>
      <c r="SFE238" s="145"/>
      <c r="SFG238" s="145"/>
      <c r="SFI238" s="145"/>
      <c r="SFL238" s="145"/>
      <c r="SFO238" s="145"/>
      <c r="SFR238" s="145"/>
      <c r="SFU238" s="145"/>
      <c r="SFX238" s="145"/>
      <c r="SGA238" s="145"/>
      <c r="SGD238" s="145"/>
      <c r="SGG238" s="145"/>
      <c r="SGI238" s="145"/>
      <c r="SGV238" s="145"/>
      <c r="SGW238" s="145"/>
      <c r="SGX238" s="145"/>
      <c r="SGY238" s="145"/>
      <c r="SGZ238" s="145"/>
      <c r="SHA238" s="145"/>
      <c r="SHB238" s="145"/>
      <c r="SHC238" s="145"/>
      <c r="SHD238" s="145"/>
      <c r="SHE238" s="145"/>
      <c r="SHF238" s="145"/>
      <c r="SHG238" s="145"/>
      <c r="SHH238" s="145"/>
      <c r="SHI238" s="145"/>
      <c r="SHM238" s="145"/>
      <c r="SHO238" s="145"/>
      <c r="SHP238" s="145"/>
      <c r="SHQ238" s="145"/>
      <c r="SHR238" s="145"/>
      <c r="SHU238" s="145"/>
      <c r="SHW238" s="145"/>
      <c r="SHX238" s="145"/>
      <c r="SHY238" s="145"/>
      <c r="SHZ238" s="145"/>
      <c r="SIA238" s="145"/>
      <c r="SIB238" s="145"/>
      <c r="SIC238" s="145"/>
      <c r="SID238" s="145"/>
      <c r="SIE238" s="145"/>
      <c r="SIF238" s="145"/>
      <c r="SIG238" s="145"/>
      <c r="SIH238" s="145"/>
      <c r="SII238" s="145"/>
      <c r="SIL238" s="145"/>
      <c r="SIO238" s="145"/>
      <c r="SIR238" s="145"/>
      <c r="SIU238" s="145"/>
      <c r="SIX238" s="145"/>
      <c r="SJJ238" s="145"/>
      <c r="SJM238" s="145"/>
      <c r="SJP238" s="145"/>
      <c r="SJS238" s="145"/>
      <c r="SKB238" s="145"/>
      <c r="SKH238" s="145"/>
      <c r="SKK238" s="145"/>
      <c r="SKN238" s="145"/>
      <c r="SKQ238" s="145"/>
      <c r="SKW238" s="145"/>
      <c r="SKZ238" s="145"/>
      <c r="SLF238" s="145"/>
      <c r="SLH238" s="145"/>
      <c r="SLI238" s="145"/>
      <c r="SLK238" s="145"/>
      <c r="SLN238" s="145"/>
      <c r="SLQ238" s="145"/>
      <c r="SLT238" s="145"/>
      <c r="SMB238" s="145"/>
      <c r="SMG238" s="145"/>
      <c r="SMP238" s="145"/>
      <c r="SMS238" s="145"/>
      <c r="SNA238" s="145"/>
      <c r="SNW238" s="145"/>
      <c r="SNX238" s="145"/>
      <c r="SNY238" s="145"/>
      <c r="SNZ238" s="145"/>
      <c r="SOA238" s="145"/>
      <c r="SOB238" s="145"/>
      <c r="SOT238" s="145"/>
      <c r="SOU238" s="145"/>
      <c r="SOX238" s="145"/>
      <c r="SPA238" s="145"/>
      <c r="SPC238" s="145"/>
      <c r="SPE238" s="145"/>
      <c r="SPH238" s="145"/>
      <c r="SPK238" s="145"/>
      <c r="SPN238" s="145"/>
      <c r="SPQ238" s="145"/>
      <c r="SPT238" s="145"/>
      <c r="SPW238" s="145"/>
      <c r="SPZ238" s="145"/>
      <c r="SQC238" s="145"/>
      <c r="SQE238" s="145"/>
      <c r="SQR238" s="145"/>
      <c r="SQS238" s="145"/>
      <c r="SQT238" s="145"/>
      <c r="SQU238" s="145"/>
      <c r="SQV238" s="145"/>
      <c r="SQW238" s="145"/>
      <c r="SQX238" s="145"/>
      <c r="SQY238" s="145"/>
      <c r="SQZ238" s="145"/>
      <c r="SRA238" s="145"/>
      <c r="SRB238" s="145"/>
      <c r="SRC238" s="145"/>
      <c r="SRD238" s="145"/>
      <c r="SRE238" s="145"/>
      <c r="SRI238" s="145"/>
      <c r="SRK238" s="145"/>
      <c r="SRL238" s="145"/>
      <c r="SRM238" s="145"/>
      <c r="SRN238" s="145"/>
      <c r="SRQ238" s="145"/>
      <c r="SRS238" s="145"/>
      <c r="SRT238" s="145"/>
      <c r="SRU238" s="145"/>
      <c r="SRV238" s="145"/>
      <c r="SRW238" s="145"/>
      <c r="SRX238" s="145"/>
      <c r="SRY238" s="145"/>
      <c r="SRZ238" s="145"/>
      <c r="SSA238" s="145"/>
      <c r="SSB238" s="145"/>
      <c r="SSC238" s="145"/>
      <c r="SSD238" s="145"/>
      <c r="SSE238" s="145"/>
      <c r="SSH238" s="145"/>
      <c r="SSK238" s="145"/>
      <c r="SSN238" s="145"/>
      <c r="SSQ238" s="145"/>
      <c r="SST238" s="145"/>
      <c r="STF238" s="145"/>
      <c r="STI238" s="145"/>
      <c r="STL238" s="145"/>
      <c r="STO238" s="145"/>
      <c r="STX238" s="145"/>
      <c r="SUD238" s="145"/>
      <c r="SUG238" s="145"/>
      <c r="SUJ238" s="145"/>
      <c r="SUM238" s="145"/>
      <c r="SUS238" s="145"/>
      <c r="SUV238" s="145"/>
      <c r="SVB238" s="145"/>
      <c r="SVD238" s="145"/>
      <c r="SVE238" s="145"/>
      <c r="SVG238" s="145"/>
      <c r="SVJ238" s="145"/>
      <c r="SVM238" s="145"/>
      <c r="SVP238" s="145"/>
      <c r="SVX238" s="145"/>
      <c r="SWC238" s="145"/>
      <c r="SWL238" s="145"/>
      <c r="SWO238" s="145"/>
      <c r="SWW238" s="145"/>
      <c r="SXS238" s="145"/>
      <c r="SXT238" s="145"/>
      <c r="SXU238" s="145"/>
      <c r="SXV238" s="145"/>
      <c r="SXW238" s="145"/>
      <c r="SXX238" s="145"/>
      <c r="SYP238" s="145"/>
      <c r="SYQ238" s="145"/>
      <c r="SYT238" s="145"/>
      <c r="SYW238" s="145"/>
      <c r="SYY238" s="145"/>
      <c r="SZA238" s="145"/>
      <c r="SZD238" s="145"/>
      <c r="SZG238" s="145"/>
      <c r="SZJ238" s="145"/>
      <c r="SZM238" s="145"/>
      <c r="SZP238" s="145"/>
      <c r="SZS238" s="145"/>
      <c r="SZV238" s="145"/>
      <c r="SZY238" s="145"/>
      <c r="TAA238" s="145"/>
      <c r="TAN238" s="145"/>
      <c r="TAO238" s="145"/>
      <c r="TAP238" s="145"/>
      <c r="TAQ238" s="145"/>
      <c r="TAR238" s="145"/>
      <c r="TAS238" s="145"/>
      <c r="TAT238" s="145"/>
      <c r="TAU238" s="145"/>
      <c r="TAV238" s="145"/>
      <c r="TAW238" s="145"/>
      <c r="TAX238" s="145"/>
      <c r="TAY238" s="145"/>
      <c r="TAZ238" s="145"/>
      <c r="TBA238" s="145"/>
      <c r="TBE238" s="145"/>
      <c r="TBG238" s="145"/>
      <c r="TBH238" s="145"/>
      <c r="TBI238" s="145"/>
      <c r="TBJ238" s="145"/>
      <c r="TBM238" s="145"/>
      <c r="TBO238" s="145"/>
      <c r="TBP238" s="145"/>
      <c r="TBQ238" s="145"/>
      <c r="TBR238" s="145"/>
      <c r="TBS238" s="145"/>
      <c r="TBT238" s="145"/>
      <c r="TBU238" s="145"/>
      <c r="TBV238" s="145"/>
      <c r="TBW238" s="145"/>
      <c r="TBX238" s="145"/>
      <c r="TBY238" s="145"/>
      <c r="TBZ238" s="145"/>
      <c r="TCA238" s="145"/>
      <c r="TCD238" s="145"/>
      <c r="TCG238" s="145"/>
      <c r="TCJ238" s="145"/>
      <c r="TCM238" s="145"/>
      <c r="TCP238" s="145"/>
      <c r="TDB238" s="145"/>
      <c r="TDE238" s="145"/>
      <c r="TDH238" s="145"/>
      <c r="TDK238" s="145"/>
      <c r="TDT238" s="145"/>
      <c r="TDZ238" s="145"/>
      <c r="TEC238" s="145"/>
      <c r="TEF238" s="145"/>
      <c r="TEI238" s="145"/>
      <c r="TEO238" s="145"/>
      <c r="TER238" s="145"/>
      <c r="TEX238" s="145"/>
      <c r="TEZ238" s="145"/>
      <c r="TFA238" s="145"/>
      <c r="TFC238" s="145"/>
      <c r="TFF238" s="145"/>
      <c r="TFI238" s="145"/>
      <c r="TFL238" s="145"/>
      <c r="TFT238" s="145"/>
      <c r="TFY238" s="145"/>
      <c r="TGH238" s="145"/>
      <c r="TGK238" s="145"/>
      <c r="TGS238" s="145"/>
      <c r="THO238" s="145"/>
      <c r="THP238" s="145"/>
      <c r="THQ238" s="145"/>
      <c r="THR238" s="145"/>
      <c r="THS238" s="145"/>
      <c r="THT238" s="145"/>
      <c r="TIL238" s="145"/>
      <c r="TIM238" s="145"/>
      <c r="TIP238" s="145"/>
      <c r="TIS238" s="145"/>
      <c r="TIU238" s="145"/>
      <c r="TIW238" s="145"/>
      <c r="TIZ238" s="145"/>
      <c r="TJC238" s="145"/>
      <c r="TJF238" s="145"/>
      <c r="TJI238" s="145"/>
      <c r="TJL238" s="145"/>
      <c r="TJO238" s="145"/>
      <c r="TJR238" s="145"/>
      <c r="TJU238" s="145"/>
      <c r="TJW238" s="145"/>
      <c r="TKJ238" s="145"/>
      <c r="TKK238" s="145"/>
      <c r="TKL238" s="145"/>
      <c r="TKM238" s="145"/>
      <c r="TKN238" s="145"/>
      <c r="TKO238" s="145"/>
      <c r="TKP238" s="145"/>
      <c r="TKQ238" s="145"/>
      <c r="TKR238" s="145"/>
      <c r="TKS238" s="145"/>
      <c r="TKT238" s="145"/>
      <c r="TKU238" s="145"/>
      <c r="TKV238" s="145"/>
      <c r="TKW238" s="145"/>
      <c r="TLA238" s="145"/>
      <c r="TLC238" s="145"/>
      <c r="TLD238" s="145"/>
      <c r="TLE238" s="145"/>
      <c r="TLF238" s="145"/>
      <c r="TLI238" s="145"/>
      <c r="TLK238" s="145"/>
      <c r="TLL238" s="145"/>
      <c r="TLM238" s="145"/>
      <c r="TLN238" s="145"/>
      <c r="TLO238" s="145"/>
      <c r="TLP238" s="145"/>
      <c r="TLQ238" s="145"/>
      <c r="TLR238" s="145"/>
      <c r="TLS238" s="145"/>
      <c r="TLT238" s="145"/>
      <c r="TLU238" s="145"/>
      <c r="TLV238" s="145"/>
      <c r="TLW238" s="145"/>
      <c r="TLZ238" s="145"/>
      <c r="TMC238" s="145"/>
      <c r="TMF238" s="145"/>
      <c r="TMI238" s="145"/>
      <c r="TML238" s="145"/>
      <c r="TMX238" s="145"/>
      <c r="TNA238" s="145"/>
      <c r="TND238" s="145"/>
      <c r="TNG238" s="145"/>
      <c r="TNP238" s="145"/>
      <c r="TNV238" s="145"/>
      <c r="TNY238" s="145"/>
      <c r="TOB238" s="145"/>
      <c r="TOE238" s="145"/>
      <c r="TOK238" s="145"/>
      <c r="TON238" s="145"/>
      <c r="TOT238" s="145"/>
      <c r="TOV238" s="145"/>
      <c r="TOW238" s="145"/>
      <c r="TOY238" s="145"/>
      <c r="TPB238" s="145"/>
      <c r="TPE238" s="145"/>
      <c r="TPH238" s="145"/>
      <c r="TPP238" s="145"/>
      <c r="TPU238" s="145"/>
      <c r="TQD238" s="145"/>
      <c r="TQG238" s="145"/>
      <c r="TQO238" s="145"/>
      <c r="TRK238" s="145"/>
      <c r="TRL238" s="145"/>
      <c r="TRM238" s="145"/>
      <c r="TRN238" s="145"/>
      <c r="TRO238" s="145"/>
      <c r="TRP238" s="145"/>
      <c r="TSH238" s="145"/>
      <c r="TSI238" s="145"/>
      <c r="TSL238" s="145"/>
      <c r="TSO238" s="145"/>
      <c r="TSQ238" s="145"/>
      <c r="TSS238" s="145"/>
      <c r="TSV238" s="145"/>
      <c r="TSY238" s="145"/>
      <c r="TTB238" s="145"/>
      <c r="TTE238" s="145"/>
      <c r="TTH238" s="145"/>
      <c r="TTK238" s="145"/>
      <c r="TTN238" s="145"/>
      <c r="TTQ238" s="145"/>
      <c r="TTS238" s="145"/>
      <c r="TUF238" s="145"/>
      <c r="TUG238" s="145"/>
      <c r="TUH238" s="145"/>
      <c r="TUI238" s="145"/>
      <c r="TUJ238" s="145"/>
      <c r="TUK238" s="145"/>
      <c r="TUL238" s="145"/>
      <c r="TUM238" s="145"/>
      <c r="TUN238" s="145"/>
      <c r="TUO238" s="145"/>
      <c r="TUP238" s="145"/>
      <c r="TUQ238" s="145"/>
      <c r="TUR238" s="145"/>
      <c r="TUS238" s="145"/>
      <c r="TUW238" s="145"/>
      <c r="TUY238" s="145"/>
      <c r="TUZ238" s="145"/>
      <c r="TVA238" s="145"/>
      <c r="TVB238" s="145"/>
      <c r="TVE238" s="145"/>
      <c r="TVG238" s="145"/>
      <c r="TVH238" s="145"/>
      <c r="TVI238" s="145"/>
      <c r="TVJ238" s="145"/>
      <c r="TVK238" s="145"/>
      <c r="TVL238" s="145"/>
      <c r="TVM238" s="145"/>
      <c r="TVN238" s="145"/>
      <c r="TVO238" s="145"/>
      <c r="TVP238" s="145"/>
      <c r="TVQ238" s="145"/>
      <c r="TVR238" s="145"/>
      <c r="TVS238" s="145"/>
      <c r="TVV238" s="145"/>
      <c r="TVY238" s="145"/>
      <c r="TWB238" s="145"/>
      <c r="TWE238" s="145"/>
      <c r="TWH238" s="145"/>
      <c r="TWT238" s="145"/>
      <c r="TWW238" s="145"/>
      <c r="TWZ238" s="145"/>
      <c r="TXC238" s="145"/>
      <c r="TXL238" s="145"/>
      <c r="TXR238" s="145"/>
      <c r="TXU238" s="145"/>
      <c r="TXX238" s="145"/>
      <c r="TYA238" s="145"/>
      <c r="TYG238" s="145"/>
      <c r="TYJ238" s="145"/>
      <c r="TYP238" s="145"/>
      <c r="TYR238" s="145"/>
      <c r="TYS238" s="145"/>
      <c r="TYU238" s="145"/>
      <c r="TYX238" s="145"/>
      <c r="TZA238" s="145"/>
      <c r="TZD238" s="145"/>
      <c r="TZL238" s="145"/>
      <c r="TZQ238" s="145"/>
      <c r="TZZ238" s="145"/>
      <c r="UAC238" s="145"/>
      <c r="UAK238" s="145"/>
      <c r="UBG238" s="145"/>
      <c r="UBH238" s="145"/>
      <c r="UBI238" s="145"/>
      <c r="UBJ238" s="145"/>
      <c r="UBK238" s="145"/>
      <c r="UBL238" s="145"/>
      <c r="UCD238" s="145"/>
      <c r="UCE238" s="145"/>
      <c r="UCH238" s="145"/>
      <c r="UCK238" s="145"/>
      <c r="UCM238" s="145"/>
      <c r="UCO238" s="145"/>
      <c r="UCR238" s="145"/>
      <c r="UCU238" s="145"/>
      <c r="UCX238" s="145"/>
      <c r="UDA238" s="145"/>
      <c r="UDD238" s="145"/>
      <c r="UDG238" s="145"/>
      <c r="UDJ238" s="145"/>
      <c r="UDM238" s="145"/>
      <c r="UDO238" s="145"/>
      <c r="UEB238" s="145"/>
      <c r="UEC238" s="145"/>
      <c r="UED238" s="145"/>
      <c r="UEE238" s="145"/>
      <c r="UEF238" s="145"/>
      <c r="UEG238" s="145"/>
      <c r="UEH238" s="145"/>
      <c r="UEI238" s="145"/>
      <c r="UEJ238" s="145"/>
      <c r="UEK238" s="145"/>
      <c r="UEL238" s="145"/>
      <c r="UEM238" s="145"/>
      <c r="UEN238" s="145"/>
      <c r="UEO238" s="145"/>
      <c r="UES238" s="145"/>
      <c r="UEU238" s="145"/>
      <c r="UEV238" s="145"/>
      <c r="UEW238" s="145"/>
      <c r="UEX238" s="145"/>
      <c r="UFA238" s="145"/>
      <c r="UFC238" s="145"/>
      <c r="UFD238" s="145"/>
      <c r="UFE238" s="145"/>
      <c r="UFF238" s="145"/>
      <c r="UFG238" s="145"/>
      <c r="UFH238" s="145"/>
      <c r="UFI238" s="145"/>
      <c r="UFJ238" s="145"/>
      <c r="UFK238" s="145"/>
      <c r="UFL238" s="145"/>
      <c r="UFM238" s="145"/>
      <c r="UFN238" s="145"/>
      <c r="UFO238" s="145"/>
      <c r="UFR238" s="145"/>
      <c r="UFU238" s="145"/>
      <c r="UFX238" s="145"/>
      <c r="UGA238" s="145"/>
      <c r="UGD238" s="145"/>
      <c r="UGP238" s="145"/>
      <c r="UGS238" s="145"/>
      <c r="UGV238" s="145"/>
      <c r="UGY238" s="145"/>
      <c r="UHH238" s="145"/>
      <c r="UHN238" s="145"/>
      <c r="UHQ238" s="145"/>
      <c r="UHT238" s="145"/>
      <c r="UHW238" s="145"/>
      <c r="UIC238" s="145"/>
      <c r="UIF238" s="145"/>
      <c r="UIL238" s="145"/>
      <c r="UIN238" s="145"/>
      <c r="UIO238" s="145"/>
      <c r="UIQ238" s="145"/>
      <c r="UIT238" s="145"/>
      <c r="UIW238" s="145"/>
      <c r="UIZ238" s="145"/>
      <c r="UJH238" s="145"/>
      <c r="UJM238" s="145"/>
      <c r="UJV238" s="145"/>
      <c r="UJY238" s="145"/>
      <c r="UKG238" s="145"/>
      <c r="ULC238" s="145"/>
      <c r="ULD238" s="145"/>
      <c r="ULE238" s="145"/>
      <c r="ULF238" s="145"/>
      <c r="ULG238" s="145"/>
      <c r="ULH238" s="145"/>
      <c r="ULZ238" s="145"/>
      <c r="UMA238" s="145"/>
      <c r="UMD238" s="145"/>
      <c r="UMG238" s="145"/>
      <c r="UMI238" s="145"/>
      <c r="UMK238" s="145"/>
      <c r="UMN238" s="145"/>
      <c r="UMQ238" s="145"/>
      <c r="UMT238" s="145"/>
      <c r="UMW238" s="145"/>
      <c r="UMZ238" s="145"/>
      <c r="UNC238" s="145"/>
      <c r="UNF238" s="145"/>
      <c r="UNI238" s="145"/>
      <c r="UNK238" s="145"/>
      <c r="UNX238" s="145"/>
      <c r="UNY238" s="145"/>
      <c r="UNZ238" s="145"/>
      <c r="UOA238" s="145"/>
      <c r="UOB238" s="145"/>
      <c r="UOC238" s="145"/>
      <c r="UOD238" s="145"/>
      <c r="UOE238" s="145"/>
      <c r="UOF238" s="145"/>
      <c r="UOG238" s="145"/>
      <c r="UOH238" s="145"/>
      <c r="UOI238" s="145"/>
      <c r="UOJ238" s="145"/>
      <c r="UOK238" s="145"/>
      <c r="UOO238" s="145"/>
      <c r="UOQ238" s="145"/>
      <c r="UOR238" s="145"/>
      <c r="UOS238" s="145"/>
      <c r="UOT238" s="145"/>
      <c r="UOW238" s="145"/>
      <c r="UOY238" s="145"/>
      <c r="UOZ238" s="145"/>
      <c r="UPA238" s="145"/>
      <c r="UPB238" s="145"/>
      <c r="UPC238" s="145"/>
      <c r="UPD238" s="145"/>
      <c r="UPE238" s="145"/>
      <c r="UPF238" s="145"/>
      <c r="UPG238" s="145"/>
      <c r="UPH238" s="145"/>
      <c r="UPI238" s="145"/>
      <c r="UPJ238" s="145"/>
      <c r="UPK238" s="145"/>
      <c r="UPN238" s="145"/>
      <c r="UPQ238" s="145"/>
      <c r="UPT238" s="145"/>
      <c r="UPW238" s="145"/>
      <c r="UPZ238" s="145"/>
      <c r="UQL238" s="145"/>
      <c r="UQO238" s="145"/>
      <c r="UQR238" s="145"/>
      <c r="UQU238" s="145"/>
      <c r="URD238" s="145"/>
      <c r="URJ238" s="145"/>
      <c r="URM238" s="145"/>
      <c r="URP238" s="145"/>
      <c r="URS238" s="145"/>
      <c r="URY238" s="145"/>
      <c r="USB238" s="145"/>
      <c r="USH238" s="145"/>
      <c r="USJ238" s="145"/>
      <c r="USK238" s="145"/>
      <c r="USM238" s="145"/>
      <c r="USP238" s="145"/>
      <c r="USS238" s="145"/>
      <c r="USV238" s="145"/>
      <c r="UTD238" s="145"/>
      <c r="UTI238" s="145"/>
      <c r="UTR238" s="145"/>
      <c r="UTU238" s="145"/>
      <c r="UUC238" s="145"/>
      <c r="UUY238" s="145"/>
      <c r="UUZ238" s="145"/>
      <c r="UVA238" s="145"/>
      <c r="UVB238" s="145"/>
      <c r="UVC238" s="145"/>
      <c r="UVD238" s="145"/>
      <c r="UVV238" s="145"/>
      <c r="UVW238" s="145"/>
      <c r="UVZ238" s="145"/>
      <c r="UWC238" s="145"/>
      <c r="UWE238" s="145"/>
      <c r="UWG238" s="145"/>
      <c r="UWJ238" s="145"/>
      <c r="UWM238" s="145"/>
      <c r="UWP238" s="145"/>
      <c r="UWS238" s="145"/>
      <c r="UWV238" s="145"/>
      <c r="UWY238" s="145"/>
      <c r="UXB238" s="145"/>
      <c r="UXE238" s="145"/>
      <c r="UXG238" s="145"/>
      <c r="UXT238" s="145"/>
      <c r="UXU238" s="145"/>
      <c r="UXV238" s="145"/>
      <c r="UXW238" s="145"/>
      <c r="UXX238" s="145"/>
      <c r="UXY238" s="145"/>
      <c r="UXZ238" s="145"/>
      <c r="UYA238" s="145"/>
      <c r="UYB238" s="145"/>
      <c r="UYC238" s="145"/>
      <c r="UYD238" s="145"/>
      <c r="UYE238" s="145"/>
      <c r="UYF238" s="145"/>
      <c r="UYG238" s="145"/>
      <c r="UYK238" s="145"/>
      <c r="UYM238" s="145"/>
      <c r="UYN238" s="145"/>
      <c r="UYO238" s="145"/>
      <c r="UYP238" s="145"/>
      <c r="UYS238" s="145"/>
      <c r="UYU238" s="145"/>
      <c r="UYV238" s="145"/>
      <c r="UYW238" s="145"/>
      <c r="UYX238" s="145"/>
      <c r="UYY238" s="145"/>
      <c r="UYZ238" s="145"/>
      <c r="UZA238" s="145"/>
      <c r="UZB238" s="145"/>
      <c r="UZC238" s="145"/>
      <c r="UZD238" s="145"/>
      <c r="UZE238" s="145"/>
      <c r="UZF238" s="145"/>
      <c r="UZG238" s="145"/>
      <c r="UZJ238" s="145"/>
      <c r="UZM238" s="145"/>
      <c r="UZP238" s="145"/>
      <c r="UZS238" s="145"/>
      <c r="UZV238" s="145"/>
      <c r="VAH238" s="145"/>
      <c r="VAK238" s="145"/>
      <c r="VAN238" s="145"/>
      <c r="VAQ238" s="145"/>
      <c r="VAZ238" s="145"/>
      <c r="VBF238" s="145"/>
      <c r="VBI238" s="145"/>
      <c r="VBL238" s="145"/>
      <c r="VBO238" s="145"/>
      <c r="VBU238" s="145"/>
      <c r="VBX238" s="145"/>
      <c r="VCD238" s="145"/>
      <c r="VCF238" s="145"/>
      <c r="VCG238" s="145"/>
      <c r="VCI238" s="145"/>
      <c r="VCL238" s="145"/>
      <c r="VCO238" s="145"/>
      <c r="VCR238" s="145"/>
      <c r="VCZ238" s="145"/>
      <c r="VDE238" s="145"/>
      <c r="VDN238" s="145"/>
      <c r="VDQ238" s="145"/>
      <c r="VDY238" s="145"/>
      <c r="VEU238" s="145"/>
      <c r="VEV238" s="145"/>
      <c r="VEW238" s="145"/>
      <c r="VEX238" s="145"/>
      <c r="VEY238" s="145"/>
      <c r="VEZ238" s="145"/>
      <c r="VFR238" s="145"/>
      <c r="VFS238" s="145"/>
      <c r="VFV238" s="145"/>
      <c r="VFY238" s="145"/>
      <c r="VGA238" s="145"/>
      <c r="VGC238" s="145"/>
      <c r="VGF238" s="145"/>
      <c r="VGI238" s="145"/>
      <c r="VGL238" s="145"/>
      <c r="VGO238" s="145"/>
      <c r="VGR238" s="145"/>
      <c r="VGU238" s="145"/>
      <c r="VGX238" s="145"/>
      <c r="VHA238" s="145"/>
      <c r="VHC238" s="145"/>
      <c r="VHP238" s="145"/>
      <c r="VHQ238" s="145"/>
      <c r="VHR238" s="145"/>
      <c r="VHS238" s="145"/>
      <c r="VHT238" s="145"/>
      <c r="VHU238" s="145"/>
      <c r="VHV238" s="145"/>
      <c r="VHW238" s="145"/>
      <c r="VHX238" s="145"/>
      <c r="VHY238" s="145"/>
      <c r="VHZ238" s="145"/>
      <c r="VIA238" s="145"/>
      <c r="VIB238" s="145"/>
      <c r="VIC238" s="145"/>
      <c r="VIG238" s="145"/>
      <c r="VII238" s="145"/>
      <c r="VIJ238" s="145"/>
      <c r="VIK238" s="145"/>
      <c r="VIL238" s="145"/>
      <c r="VIO238" s="145"/>
      <c r="VIQ238" s="145"/>
      <c r="VIR238" s="145"/>
      <c r="VIS238" s="145"/>
      <c r="VIT238" s="145"/>
      <c r="VIU238" s="145"/>
      <c r="VIV238" s="145"/>
      <c r="VIW238" s="145"/>
      <c r="VIX238" s="145"/>
      <c r="VIY238" s="145"/>
      <c r="VIZ238" s="145"/>
      <c r="VJA238" s="145"/>
      <c r="VJB238" s="145"/>
      <c r="VJC238" s="145"/>
      <c r="VJF238" s="145"/>
      <c r="VJI238" s="145"/>
      <c r="VJL238" s="145"/>
      <c r="VJO238" s="145"/>
      <c r="VJR238" s="145"/>
      <c r="VKD238" s="145"/>
      <c r="VKG238" s="145"/>
      <c r="VKJ238" s="145"/>
      <c r="VKM238" s="145"/>
      <c r="VKV238" s="145"/>
      <c r="VLB238" s="145"/>
      <c r="VLE238" s="145"/>
      <c r="VLH238" s="145"/>
      <c r="VLK238" s="145"/>
      <c r="VLQ238" s="145"/>
      <c r="VLT238" s="145"/>
      <c r="VLZ238" s="145"/>
      <c r="VMB238" s="145"/>
      <c r="VMC238" s="145"/>
      <c r="VME238" s="145"/>
      <c r="VMH238" s="145"/>
      <c r="VMK238" s="145"/>
      <c r="VMN238" s="145"/>
      <c r="VMV238" s="145"/>
      <c r="VNA238" s="145"/>
      <c r="VNJ238" s="145"/>
      <c r="VNM238" s="145"/>
      <c r="VNU238" s="145"/>
      <c r="VOQ238" s="145"/>
      <c r="VOR238" s="145"/>
      <c r="VOS238" s="145"/>
      <c r="VOT238" s="145"/>
      <c r="VOU238" s="145"/>
      <c r="VOV238" s="145"/>
      <c r="VPN238" s="145"/>
      <c r="VPO238" s="145"/>
      <c r="VPR238" s="145"/>
      <c r="VPU238" s="145"/>
      <c r="VPW238" s="145"/>
      <c r="VPY238" s="145"/>
      <c r="VQB238" s="145"/>
      <c r="VQE238" s="145"/>
      <c r="VQH238" s="145"/>
      <c r="VQK238" s="145"/>
      <c r="VQN238" s="145"/>
      <c r="VQQ238" s="145"/>
      <c r="VQT238" s="145"/>
      <c r="VQW238" s="145"/>
      <c r="VQY238" s="145"/>
      <c r="VRL238" s="145"/>
      <c r="VRM238" s="145"/>
      <c r="VRN238" s="145"/>
      <c r="VRO238" s="145"/>
      <c r="VRP238" s="145"/>
      <c r="VRQ238" s="145"/>
      <c r="VRR238" s="145"/>
      <c r="VRS238" s="145"/>
      <c r="VRT238" s="145"/>
      <c r="VRU238" s="145"/>
      <c r="VRV238" s="145"/>
      <c r="VRW238" s="145"/>
      <c r="VRX238" s="145"/>
      <c r="VRY238" s="145"/>
      <c r="VSC238" s="145"/>
      <c r="VSE238" s="145"/>
      <c r="VSF238" s="145"/>
      <c r="VSG238" s="145"/>
      <c r="VSH238" s="145"/>
      <c r="VSK238" s="145"/>
      <c r="VSM238" s="145"/>
      <c r="VSN238" s="145"/>
      <c r="VSO238" s="145"/>
      <c r="VSP238" s="145"/>
      <c r="VSQ238" s="145"/>
      <c r="VSR238" s="145"/>
      <c r="VSS238" s="145"/>
      <c r="VST238" s="145"/>
      <c r="VSU238" s="145"/>
      <c r="VSV238" s="145"/>
      <c r="VSW238" s="145"/>
      <c r="VSX238" s="145"/>
      <c r="VSY238" s="145"/>
      <c r="VTB238" s="145"/>
      <c r="VTE238" s="145"/>
      <c r="VTH238" s="145"/>
      <c r="VTK238" s="145"/>
      <c r="VTN238" s="145"/>
      <c r="VTZ238" s="145"/>
      <c r="VUC238" s="145"/>
      <c r="VUF238" s="145"/>
      <c r="VUI238" s="145"/>
      <c r="VUR238" s="145"/>
      <c r="VUX238" s="145"/>
      <c r="VVA238" s="145"/>
      <c r="VVD238" s="145"/>
      <c r="VVG238" s="145"/>
      <c r="VVM238" s="145"/>
      <c r="VVP238" s="145"/>
      <c r="VVV238" s="145"/>
      <c r="VVX238" s="145"/>
      <c r="VVY238" s="145"/>
      <c r="VWA238" s="145"/>
      <c r="VWD238" s="145"/>
      <c r="VWG238" s="145"/>
      <c r="VWJ238" s="145"/>
      <c r="VWR238" s="145"/>
      <c r="VWW238" s="145"/>
      <c r="VXF238" s="145"/>
      <c r="VXI238" s="145"/>
      <c r="VXQ238" s="145"/>
      <c r="VYM238" s="145"/>
      <c r="VYN238" s="145"/>
      <c r="VYO238" s="145"/>
      <c r="VYP238" s="145"/>
      <c r="VYQ238" s="145"/>
      <c r="VYR238" s="145"/>
      <c r="VZJ238" s="145"/>
      <c r="VZK238" s="145"/>
      <c r="VZN238" s="145"/>
      <c r="VZQ238" s="145"/>
      <c r="VZS238" s="145"/>
      <c r="VZU238" s="145"/>
      <c r="VZX238" s="145"/>
      <c r="WAA238" s="145"/>
      <c r="WAD238" s="145"/>
      <c r="WAG238" s="145"/>
      <c r="WAJ238" s="145"/>
      <c r="WAM238" s="145"/>
      <c r="WAP238" s="145"/>
      <c r="WAS238" s="145"/>
      <c r="WAU238" s="145"/>
      <c r="WBH238" s="145"/>
      <c r="WBI238" s="145"/>
      <c r="WBJ238" s="145"/>
      <c r="WBK238" s="145"/>
      <c r="WBL238" s="145"/>
      <c r="WBM238" s="145"/>
      <c r="WBN238" s="145"/>
      <c r="WBO238" s="145"/>
      <c r="WBP238" s="145"/>
      <c r="WBQ238" s="145"/>
      <c r="WBR238" s="145"/>
      <c r="WBS238" s="145"/>
      <c r="WBT238" s="145"/>
      <c r="WBU238" s="145"/>
      <c r="WBY238" s="145"/>
      <c r="WCA238" s="145"/>
      <c r="WCB238" s="145"/>
      <c r="WCC238" s="145"/>
      <c r="WCD238" s="145"/>
      <c r="WCG238" s="145"/>
      <c r="WCI238" s="145"/>
      <c r="WCJ238" s="145"/>
      <c r="WCK238" s="145"/>
      <c r="WCL238" s="145"/>
      <c r="WCM238" s="145"/>
      <c r="WCN238" s="145"/>
      <c r="WCO238" s="145"/>
      <c r="WCP238" s="145"/>
      <c r="WCQ238" s="145"/>
      <c r="WCR238" s="145"/>
      <c r="WCS238" s="145"/>
      <c r="WCT238" s="145"/>
      <c r="WCU238" s="145"/>
      <c r="WCX238" s="145"/>
      <c r="WDA238" s="145"/>
      <c r="WDD238" s="145"/>
      <c r="WDG238" s="145"/>
      <c r="WDJ238" s="145"/>
      <c r="WDV238" s="145"/>
      <c r="WDY238" s="145"/>
      <c r="WEB238" s="145"/>
      <c r="WEE238" s="145"/>
      <c r="WEN238" s="145"/>
      <c r="WET238" s="145"/>
      <c r="WEW238" s="145"/>
      <c r="WEZ238" s="145"/>
      <c r="WFC238" s="145"/>
      <c r="WFI238" s="145"/>
      <c r="WFL238" s="145"/>
      <c r="WFR238" s="145"/>
      <c r="WFT238" s="145"/>
      <c r="WFU238" s="145"/>
      <c r="WFW238" s="145"/>
      <c r="WFZ238" s="145"/>
      <c r="WGC238" s="145"/>
      <c r="WGF238" s="145"/>
      <c r="WGN238" s="145"/>
      <c r="WGS238" s="145"/>
      <c r="WHB238" s="145"/>
      <c r="WHE238" s="145"/>
      <c r="WHM238" s="145"/>
      <c r="WII238" s="145"/>
      <c r="WIJ238" s="145"/>
      <c r="WIK238" s="145"/>
      <c r="WIL238" s="145"/>
      <c r="WIM238" s="145"/>
      <c r="WIN238" s="145"/>
      <c r="WJF238" s="145"/>
      <c r="WJG238" s="145"/>
      <c r="WJJ238" s="145"/>
      <c r="WJM238" s="145"/>
      <c r="WJO238" s="145"/>
      <c r="WJQ238" s="145"/>
      <c r="WJT238" s="145"/>
      <c r="WJW238" s="145"/>
      <c r="WJZ238" s="145"/>
      <c r="WKC238" s="145"/>
      <c r="WKF238" s="145"/>
      <c r="WKI238" s="145"/>
      <c r="WKL238" s="145"/>
      <c r="WKO238" s="145"/>
      <c r="WKQ238" s="145"/>
      <c r="WLD238" s="145"/>
      <c r="WLE238" s="145"/>
      <c r="WLF238" s="145"/>
      <c r="WLG238" s="145"/>
      <c r="WLH238" s="145"/>
      <c r="WLI238" s="145"/>
      <c r="WLJ238" s="145"/>
      <c r="WLK238" s="145"/>
      <c r="WLL238" s="145"/>
      <c r="WLM238" s="145"/>
      <c r="WLN238" s="145"/>
      <c r="WLO238" s="145"/>
      <c r="WLP238" s="145"/>
      <c r="WLQ238" s="145"/>
      <c r="WLU238" s="145"/>
      <c r="WLW238" s="145"/>
      <c r="WLX238" s="145"/>
      <c r="WLY238" s="145"/>
      <c r="WLZ238" s="145"/>
      <c r="WMC238" s="145"/>
      <c r="WME238" s="145"/>
      <c r="WMF238" s="145"/>
      <c r="WMG238" s="145"/>
      <c r="WMH238" s="145"/>
      <c r="WMI238" s="145"/>
      <c r="WMJ238" s="145"/>
      <c r="WMK238" s="145"/>
      <c r="WML238" s="145"/>
      <c r="WMM238" s="145"/>
      <c r="WMN238" s="145"/>
      <c r="WMO238" s="145"/>
      <c r="WMP238" s="145"/>
      <c r="WMQ238" s="145"/>
      <c r="WMT238" s="145"/>
      <c r="WMW238" s="145"/>
      <c r="WMZ238" s="145"/>
      <c r="WNC238" s="145"/>
      <c r="WNF238" s="145"/>
      <c r="WNR238" s="145"/>
      <c r="WNU238" s="145"/>
      <c r="WNX238" s="145"/>
      <c r="WOA238" s="145"/>
      <c r="WOJ238" s="145"/>
      <c r="WOP238" s="145"/>
      <c r="WOS238" s="145"/>
      <c r="WOV238" s="145"/>
      <c r="WOY238" s="145"/>
      <c r="WPE238" s="145"/>
      <c r="WPH238" s="145"/>
      <c r="WPN238" s="145"/>
      <c r="WPP238" s="145"/>
      <c r="WPQ238" s="145"/>
      <c r="WPS238" s="145"/>
      <c r="WPV238" s="145"/>
      <c r="WPY238" s="145"/>
      <c r="WQB238" s="145"/>
      <c r="WQJ238" s="145"/>
      <c r="WQO238" s="145"/>
      <c r="WQX238" s="145"/>
      <c r="WRA238" s="145"/>
      <c r="WRI238" s="145"/>
      <c r="WSE238" s="145"/>
      <c r="WSF238" s="145"/>
      <c r="WSG238" s="145"/>
      <c r="WSH238" s="145"/>
      <c r="WSI238" s="145"/>
      <c r="WSJ238" s="145"/>
      <c r="WTB238" s="145"/>
      <c r="WTC238" s="145"/>
      <c r="WTF238" s="145"/>
      <c r="WTI238" s="145"/>
      <c r="WTK238" s="145"/>
      <c r="WTM238" s="145"/>
      <c r="WTP238" s="145"/>
      <c r="WTS238" s="145"/>
      <c r="WTV238" s="145"/>
      <c r="WTY238" s="145"/>
      <c r="WUB238" s="145"/>
      <c r="WUE238" s="145"/>
      <c r="WUH238" s="145"/>
      <c r="WUK238" s="145"/>
      <c r="WUM238" s="145"/>
      <c r="WUZ238" s="145"/>
      <c r="WVA238" s="145"/>
      <c r="WVB238" s="145"/>
      <c r="WVC238" s="145"/>
      <c r="WVD238" s="145"/>
      <c r="WVE238" s="145"/>
      <c r="WVF238" s="145"/>
      <c r="WVG238" s="145"/>
      <c r="WVH238" s="145"/>
      <c r="WVI238" s="145"/>
      <c r="WVJ238" s="145"/>
      <c r="WVK238" s="145"/>
      <c r="WVL238" s="145"/>
      <c r="WVM238" s="145"/>
      <c r="WVN238" s="145"/>
      <c r="WVO238" s="145"/>
      <c r="WVP238" s="145"/>
      <c r="WVQ238" s="145"/>
      <c r="WVR238" s="145"/>
      <c r="WVS238" s="145"/>
      <c r="WVT238" s="145"/>
      <c r="WVU238" s="145"/>
      <c r="WVV238" s="145"/>
      <c r="WVW238" s="145"/>
      <c r="WVX238" s="145"/>
      <c r="WVY238" s="145"/>
      <c r="WVZ238" s="145"/>
      <c r="WWA238" s="145"/>
      <c r="WWB238" s="145"/>
      <c r="WWC238" s="145"/>
      <c r="WWD238" s="145"/>
      <c r="WWE238" s="145"/>
      <c r="WWF238" s="145"/>
      <c r="WWG238" s="145"/>
      <c r="WWH238" s="145"/>
      <c r="WWI238" s="145"/>
      <c r="WWJ238" s="145"/>
      <c r="WWK238" s="145"/>
      <c r="WWL238" s="145"/>
      <c r="WWM238" s="145"/>
      <c r="WWN238" s="145"/>
      <c r="WWO238" s="145"/>
      <c r="WWP238" s="145"/>
      <c r="WWQ238" s="145"/>
      <c r="WWR238" s="145"/>
      <c r="WWS238" s="145"/>
      <c r="WWT238" s="145"/>
      <c r="WWU238" s="145"/>
      <c r="WWV238" s="145"/>
      <c r="WWW238" s="145"/>
      <c r="WWX238" s="145"/>
      <c r="WWY238" s="145"/>
      <c r="WWZ238" s="145"/>
      <c r="WXA238" s="145"/>
      <c r="WXB238" s="145"/>
      <c r="WXC238" s="145"/>
      <c r="WXD238" s="145"/>
      <c r="WXE238" s="145"/>
      <c r="WXF238" s="145"/>
      <c r="WXG238" s="145"/>
      <c r="WXH238" s="145"/>
      <c r="WXI238" s="145"/>
      <c r="WXJ238" s="145"/>
      <c r="WXK238" s="145"/>
      <c r="WXL238" s="145"/>
      <c r="WXM238" s="145"/>
      <c r="WXN238" s="145"/>
      <c r="WXO238" s="145"/>
      <c r="WXP238" s="145"/>
      <c r="WXQ238" s="145"/>
      <c r="WXR238" s="145"/>
      <c r="WXS238" s="145"/>
      <c r="WXT238" s="145"/>
      <c r="WXU238" s="145"/>
      <c r="WXV238" s="145"/>
      <c r="WXW238" s="145"/>
      <c r="WXX238" s="145"/>
      <c r="WXY238" s="145"/>
      <c r="WXZ238" s="145"/>
      <c r="WYA238" s="145"/>
      <c r="WYB238" s="145"/>
      <c r="WYC238" s="145"/>
      <c r="WYD238" s="145"/>
      <c r="WYE238" s="145"/>
      <c r="WYF238" s="145"/>
      <c r="WYG238" s="145"/>
      <c r="WYH238" s="145"/>
      <c r="WYI238" s="145"/>
      <c r="WYJ238" s="145"/>
      <c r="WYK238" s="145"/>
      <c r="WYL238" s="145"/>
      <c r="WYM238" s="145"/>
      <c r="WYN238" s="145"/>
      <c r="WYO238" s="145"/>
      <c r="WYP238" s="145"/>
      <c r="WYQ238" s="145"/>
      <c r="WYR238" s="145"/>
      <c r="WYS238" s="145"/>
      <c r="WYT238" s="145"/>
      <c r="WYU238" s="145"/>
      <c r="WYV238" s="145"/>
      <c r="WYW238" s="145"/>
      <c r="WYX238" s="145"/>
      <c r="WYY238" s="145"/>
      <c r="WYZ238" s="145"/>
      <c r="WZA238" s="145"/>
      <c r="WZB238" s="145"/>
      <c r="WZC238" s="145"/>
      <c r="WZD238" s="145"/>
      <c r="WZE238" s="145"/>
      <c r="WZF238" s="145"/>
      <c r="WZG238" s="145"/>
      <c r="WZH238" s="145"/>
      <c r="WZI238" s="145"/>
      <c r="WZJ238" s="145"/>
      <c r="WZK238" s="145"/>
      <c r="WZL238" s="145"/>
      <c r="WZM238" s="145"/>
      <c r="WZN238" s="145"/>
      <c r="WZO238" s="145"/>
      <c r="WZP238" s="145"/>
      <c r="WZQ238" s="145"/>
      <c r="WZR238" s="145"/>
      <c r="WZS238" s="145"/>
      <c r="WZT238" s="145"/>
      <c r="WZU238" s="145"/>
      <c r="WZV238" s="145"/>
      <c r="WZW238" s="145"/>
      <c r="WZX238" s="145"/>
      <c r="WZY238" s="145"/>
      <c r="WZZ238" s="145"/>
      <c r="XAA238" s="145"/>
      <c r="XAB238" s="145"/>
      <c r="XAC238" s="145"/>
      <c r="XAD238" s="145"/>
      <c r="XAE238" s="145"/>
      <c r="XAF238" s="145"/>
      <c r="XAG238" s="145"/>
      <c r="XAH238" s="145"/>
      <c r="XAI238" s="145"/>
      <c r="XAJ238" s="145"/>
      <c r="XAK238" s="145"/>
      <c r="XAL238" s="145"/>
      <c r="XAM238" s="145"/>
      <c r="XAN238" s="145"/>
      <c r="XAO238" s="145"/>
      <c r="XAP238" s="145"/>
      <c r="XAQ238" s="145"/>
      <c r="XAR238" s="145"/>
      <c r="XAS238" s="145"/>
      <c r="XAT238" s="145"/>
      <c r="XAU238" s="145"/>
      <c r="XAV238" s="145"/>
      <c r="XAW238" s="145"/>
      <c r="XAX238" s="145"/>
      <c r="XAY238" s="145"/>
      <c r="XAZ238" s="145"/>
      <c r="XBA238" s="145"/>
      <c r="XBB238" s="145"/>
      <c r="XBC238" s="145"/>
      <c r="XBD238" s="145"/>
      <c r="XBE238" s="145"/>
      <c r="XBF238" s="145"/>
      <c r="XBG238" s="145"/>
      <c r="XBH238" s="145"/>
      <c r="XBI238" s="145"/>
      <c r="XBJ238" s="145"/>
      <c r="XBK238" s="145"/>
      <c r="XBL238" s="145"/>
      <c r="XBM238" s="145"/>
      <c r="XBN238" s="145"/>
      <c r="XBO238" s="145"/>
      <c r="XBP238" s="145"/>
      <c r="XBQ238" s="145"/>
      <c r="XBR238" s="145"/>
      <c r="XBS238" s="145"/>
      <c r="XBT238" s="145"/>
      <c r="XBU238" s="145"/>
      <c r="XBV238" s="145"/>
      <c r="XBW238" s="145"/>
      <c r="XBX238" s="145"/>
      <c r="XBY238" s="145"/>
      <c r="XBZ238" s="145"/>
      <c r="XCA238" s="145"/>
      <c r="XCB238" s="145"/>
      <c r="XCC238" s="145"/>
      <c r="XCD238" s="145"/>
      <c r="XCE238" s="145"/>
      <c r="XCF238" s="145"/>
      <c r="XCG238" s="145"/>
      <c r="XCH238" s="145"/>
      <c r="XCI238" s="145"/>
      <c r="XCJ238" s="145"/>
      <c r="XCK238" s="145"/>
      <c r="XCL238" s="145"/>
      <c r="XCM238" s="145"/>
      <c r="XCN238" s="145"/>
      <c r="XCO238" s="145"/>
      <c r="XCP238" s="145"/>
      <c r="XCQ238" s="145"/>
      <c r="XCR238" s="145"/>
      <c r="XCS238" s="145"/>
      <c r="XCT238" s="145"/>
      <c r="XCU238" s="145"/>
      <c r="XCV238" s="145"/>
      <c r="XCW238" s="145"/>
      <c r="XCX238" s="145"/>
      <c r="XCY238" s="145"/>
      <c r="XCZ238" s="145"/>
      <c r="XDA238" s="145"/>
      <c r="XDB238" s="145"/>
      <c r="XDC238" s="145"/>
      <c r="XDD238" s="145"/>
      <c r="XDE238" s="145"/>
      <c r="XDF238" s="145"/>
      <c r="XDG238" s="145"/>
      <c r="XDH238" s="145"/>
      <c r="XDI238" s="145"/>
      <c r="XDJ238" s="145"/>
      <c r="XDK238" s="145"/>
      <c r="XDL238" s="145"/>
      <c r="XDM238" s="145"/>
      <c r="XDN238" s="145"/>
      <c r="XDO238" s="145"/>
      <c r="XDP238" s="145"/>
      <c r="XDQ238" s="145"/>
      <c r="XDR238" s="145"/>
      <c r="XDS238" s="145"/>
      <c r="XDT238" s="145"/>
      <c r="XDU238" s="145"/>
      <c r="XDV238" s="145"/>
      <c r="XDW238" s="145"/>
      <c r="XDX238" s="145"/>
      <c r="XDY238" s="145"/>
      <c r="XDZ238" s="145"/>
      <c r="XEA238" s="145"/>
      <c r="XEB238" s="145"/>
      <c r="XEC238" s="145"/>
      <c r="XED238" s="145"/>
      <c r="XEE238" s="145"/>
      <c r="XEF238" s="145"/>
      <c r="XEG238" s="145"/>
      <c r="XEH238" s="145"/>
      <c r="XEI238" s="145"/>
      <c r="XEJ238" s="145"/>
      <c r="XEK238" s="145"/>
      <c r="XEL238" s="145"/>
      <c r="XEM238" s="145"/>
      <c r="XEN238" s="145"/>
      <c r="XEO238" s="145"/>
      <c r="XEP238" s="145"/>
      <c r="XEQ238" s="145"/>
      <c r="XER238" s="145"/>
      <c r="XES238" s="145"/>
      <c r="XET238" s="145"/>
      <c r="XEU238" s="145"/>
      <c r="XEV238" s="145"/>
      <c r="XEW238" s="145"/>
      <c r="XEX238" s="145"/>
      <c r="XEY238" s="145"/>
      <c r="XEZ238" s="145"/>
      <c r="XFA238" s="145"/>
      <c r="XFB238" s="145"/>
      <c r="XFC238" s="145"/>
      <c r="XFD238" s="145"/>
    </row>
    <row r="239" spans="1:16384" s="45" customFormat="1" ht="21.75" hidden="1" customHeight="1">
      <c r="A239" s="8" t="s">
        <v>28</v>
      </c>
      <c r="B239" s="44" t="s">
        <v>325</v>
      </c>
      <c r="C239" s="132"/>
      <c r="D239" s="59"/>
      <c r="E239" s="60">
        <f t="shared" si="4"/>
        <v>0</v>
      </c>
    </row>
    <row r="240" spans="1:16384" s="45" customFormat="1" ht="21.75" hidden="1" customHeight="1">
      <c r="A240" s="8" t="s">
        <v>29</v>
      </c>
      <c r="B240" s="44" t="s">
        <v>328</v>
      </c>
      <c r="C240" s="132"/>
      <c r="D240" s="59"/>
      <c r="E240" s="60">
        <f t="shared" si="4"/>
        <v>0</v>
      </c>
    </row>
    <row r="241" spans="1:16384" s="45" customFormat="1" ht="21.75" hidden="1" customHeight="1">
      <c r="A241" s="8" t="s">
        <v>30</v>
      </c>
      <c r="B241" s="44" t="s">
        <v>330</v>
      </c>
      <c r="C241" s="132"/>
      <c r="D241" s="59"/>
      <c r="E241" s="60">
        <f t="shared" si="4"/>
        <v>0</v>
      </c>
    </row>
    <row r="242" spans="1:16384" s="45" customFormat="1" ht="21.75" hidden="1" customHeight="1">
      <c r="A242" s="8" t="s">
        <v>31</v>
      </c>
      <c r="B242" s="44" t="s">
        <v>325</v>
      </c>
      <c r="C242" s="132"/>
      <c r="D242" s="59"/>
      <c r="E242" s="60">
        <f t="shared" si="4"/>
        <v>0</v>
      </c>
    </row>
    <row r="243" spans="1:16384" s="45" customFormat="1" ht="57" hidden="1" customHeight="1">
      <c r="A243" s="8" t="s">
        <v>32</v>
      </c>
      <c r="B243" s="44" t="s">
        <v>325</v>
      </c>
      <c r="C243" s="132"/>
      <c r="D243" s="59"/>
      <c r="E243" s="60">
        <f t="shared" si="4"/>
        <v>0</v>
      </c>
    </row>
    <row r="244" spans="1:16384" s="45" customFormat="1" ht="39.950000000000003" hidden="1" customHeight="1">
      <c r="A244" s="8" t="s">
        <v>33</v>
      </c>
      <c r="B244" s="44" t="s">
        <v>328</v>
      </c>
      <c r="C244" s="132"/>
      <c r="D244" s="59"/>
      <c r="E244" s="60">
        <f t="shared" si="4"/>
        <v>0</v>
      </c>
    </row>
    <row r="245" spans="1:16384" s="45" customFormat="1" ht="39.950000000000003" hidden="1" customHeight="1">
      <c r="A245" s="8" t="s">
        <v>91</v>
      </c>
      <c r="B245" s="44" t="s">
        <v>325</v>
      </c>
      <c r="C245" s="133"/>
      <c r="D245" s="59"/>
      <c r="E245" s="60">
        <f t="shared" si="4"/>
        <v>0</v>
      </c>
    </row>
    <row r="246" spans="1:16384" s="45" customFormat="1" ht="20.25" hidden="1" customHeight="1">
      <c r="A246" s="19" t="s">
        <v>92</v>
      </c>
      <c r="B246" s="44" t="s">
        <v>325</v>
      </c>
      <c r="C246" s="132"/>
      <c r="D246" s="59"/>
      <c r="E246" s="60">
        <f t="shared" si="4"/>
        <v>0</v>
      </c>
    </row>
    <row r="247" spans="1:16384" s="45" customFormat="1" ht="20.25" hidden="1" customHeight="1">
      <c r="A247" s="8" t="s">
        <v>221</v>
      </c>
      <c r="B247" s="44" t="s">
        <v>325</v>
      </c>
      <c r="C247" s="132"/>
      <c r="D247" s="59"/>
      <c r="E247" s="60">
        <f t="shared" si="4"/>
        <v>0</v>
      </c>
    </row>
    <row r="248" spans="1:16384" s="45" customFormat="1" ht="21.75" hidden="1" customHeight="1">
      <c r="A248" s="6" t="s">
        <v>234</v>
      </c>
      <c r="B248" s="44" t="s">
        <v>325</v>
      </c>
      <c r="C248" s="132"/>
      <c r="D248" s="59"/>
      <c r="E248" s="60">
        <f t="shared" si="4"/>
        <v>0</v>
      </c>
    </row>
    <row r="249" spans="1:16384" s="45" customFormat="1" ht="20.25" hidden="1" customHeight="1">
      <c r="A249" s="6" t="s">
        <v>235</v>
      </c>
      <c r="B249" s="44" t="s">
        <v>325</v>
      </c>
      <c r="C249" s="132"/>
      <c r="D249" s="59"/>
      <c r="E249" s="60">
        <f t="shared" si="4"/>
        <v>0</v>
      </c>
    </row>
    <row r="250" spans="1:16384" s="45" customFormat="1" ht="22.7" customHeight="1">
      <c r="A250" s="148" t="s">
        <v>236</v>
      </c>
      <c r="B250" s="44" t="s">
        <v>329</v>
      </c>
      <c r="C250" s="177">
        <v>10</v>
      </c>
      <c r="D250" s="143">
        <f>IFERROR(VLOOKUP(A250,'23.12'!A250:C542,3,),)</f>
        <v>20000</v>
      </c>
      <c r="E250" s="144">
        <f t="shared" si="4"/>
        <v>200000</v>
      </c>
      <c r="I250" s="145"/>
      <c r="K250" s="145"/>
      <c r="L250" s="145"/>
      <c r="M250" s="145"/>
      <c r="N250" s="145"/>
      <c r="Q250" s="145"/>
      <c r="S250" s="145"/>
      <c r="T250" s="145"/>
      <c r="U250" s="145"/>
      <c r="V250" s="145"/>
      <c r="W250" s="145"/>
      <c r="X250" s="145"/>
      <c r="Y250" s="145"/>
      <c r="Z250" s="145"/>
      <c r="AA250" s="145"/>
      <c r="AB250" s="145"/>
      <c r="AC250" s="145"/>
      <c r="AD250" s="145"/>
      <c r="AE250" s="145"/>
      <c r="AH250" s="145"/>
      <c r="AK250" s="145"/>
      <c r="AN250" s="145"/>
      <c r="AQ250" s="145"/>
      <c r="AT250" s="145"/>
      <c r="BF250" s="145"/>
      <c r="BI250" s="145"/>
      <c r="BL250" s="145"/>
      <c r="BO250" s="145"/>
      <c r="BX250" s="145"/>
      <c r="CD250" s="145"/>
      <c r="CG250" s="145"/>
      <c r="CJ250" s="145"/>
      <c r="CM250" s="145"/>
      <c r="CS250" s="145"/>
      <c r="CV250" s="145"/>
      <c r="DB250" s="145"/>
      <c r="DD250" s="145"/>
      <c r="DE250" s="145"/>
      <c r="DG250" s="145"/>
      <c r="DJ250" s="145"/>
      <c r="DM250" s="145"/>
      <c r="DP250" s="145"/>
      <c r="DX250" s="145"/>
      <c r="EC250" s="145"/>
      <c r="EL250" s="145"/>
      <c r="EO250" s="145"/>
      <c r="EW250" s="145"/>
      <c r="FS250" s="145"/>
      <c r="FT250" s="145"/>
      <c r="FU250" s="145"/>
      <c r="FV250" s="145"/>
      <c r="FW250" s="145"/>
      <c r="FX250" s="145"/>
      <c r="GP250" s="145"/>
      <c r="GQ250" s="145"/>
      <c r="GT250" s="145"/>
      <c r="GW250" s="145"/>
      <c r="GY250" s="145"/>
      <c r="HA250" s="145"/>
      <c r="HD250" s="145"/>
      <c r="HG250" s="145"/>
      <c r="HJ250" s="145"/>
      <c r="HM250" s="145"/>
      <c r="HP250" s="145"/>
      <c r="HS250" s="145"/>
      <c r="HV250" s="145"/>
      <c r="HY250" s="145"/>
      <c r="IA250" s="145"/>
      <c r="IN250" s="145"/>
      <c r="IO250" s="145"/>
      <c r="IP250" s="145"/>
      <c r="IQ250" s="145"/>
      <c r="IR250" s="145"/>
      <c r="IS250" s="145"/>
      <c r="IT250" s="145"/>
      <c r="IU250" s="145"/>
      <c r="IV250" s="145"/>
      <c r="IW250" s="145"/>
      <c r="IX250" s="145"/>
      <c r="IY250" s="145"/>
      <c r="IZ250" s="145"/>
      <c r="JA250" s="145"/>
      <c r="JE250" s="145"/>
      <c r="JG250" s="145"/>
      <c r="JH250" s="145"/>
      <c r="JI250" s="145"/>
      <c r="JJ250" s="145"/>
      <c r="JM250" s="145"/>
      <c r="JO250" s="145"/>
      <c r="JP250" s="145"/>
      <c r="JQ250" s="145"/>
      <c r="JR250" s="145"/>
      <c r="JS250" s="145"/>
      <c r="JT250" s="145"/>
      <c r="JU250" s="145"/>
      <c r="JV250" s="145"/>
      <c r="JW250" s="145"/>
      <c r="JX250" s="145"/>
      <c r="JY250" s="145"/>
      <c r="JZ250" s="145"/>
      <c r="KA250" s="145"/>
      <c r="KD250" s="145"/>
      <c r="KG250" s="145"/>
      <c r="KJ250" s="145"/>
      <c r="KM250" s="145"/>
      <c r="KP250" s="145"/>
      <c r="LB250" s="145"/>
      <c r="LE250" s="145"/>
      <c r="LH250" s="145"/>
      <c r="LK250" s="145"/>
      <c r="LT250" s="145"/>
      <c r="LZ250" s="145"/>
      <c r="MC250" s="145"/>
      <c r="MF250" s="145"/>
      <c r="MI250" s="145"/>
      <c r="MO250" s="145"/>
      <c r="MR250" s="145"/>
      <c r="MX250" s="145"/>
      <c r="MZ250" s="145"/>
      <c r="NA250" s="145"/>
      <c r="NC250" s="145"/>
      <c r="NF250" s="145"/>
      <c r="NI250" s="145"/>
      <c r="NL250" s="145"/>
      <c r="NT250" s="145"/>
      <c r="NY250" s="145"/>
      <c r="OH250" s="145"/>
      <c r="OK250" s="145"/>
      <c r="OS250" s="145"/>
      <c r="PO250" s="145"/>
      <c r="PP250" s="145"/>
      <c r="PQ250" s="145"/>
      <c r="PR250" s="145"/>
      <c r="PS250" s="145"/>
      <c r="PT250" s="145"/>
      <c r="QL250" s="145"/>
      <c r="QM250" s="145"/>
      <c r="QP250" s="145"/>
      <c r="QS250" s="145"/>
      <c r="QU250" s="145"/>
      <c r="QW250" s="145"/>
      <c r="QZ250" s="145"/>
      <c r="RC250" s="145"/>
      <c r="RF250" s="145"/>
      <c r="RI250" s="145"/>
      <c r="RL250" s="145"/>
      <c r="RO250" s="145"/>
      <c r="RR250" s="145"/>
      <c r="RU250" s="145"/>
      <c r="RW250" s="145"/>
      <c r="SJ250" s="145"/>
      <c r="SK250" s="145"/>
      <c r="SL250" s="145"/>
      <c r="SM250" s="145"/>
      <c r="SN250" s="145"/>
      <c r="SO250" s="145"/>
      <c r="SP250" s="145"/>
      <c r="SQ250" s="145"/>
      <c r="SR250" s="145"/>
      <c r="SS250" s="145"/>
      <c r="ST250" s="145"/>
      <c r="SU250" s="145"/>
      <c r="SV250" s="145"/>
      <c r="SW250" s="145"/>
      <c r="TA250" s="145"/>
      <c r="TC250" s="145"/>
      <c r="TD250" s="145"/>
      <c r="TE250" s="145"/>
      <c r="TF250" s="145"/>
      <c r="TI250" s="145"/>
      <c r="TK250" s="145"/>
      <c r="TL250" s="145"/>
      <c r="TM250" s="145"/>
      <c r="TN250" s="145"/>
      <c r="TO250" s="145"/>
      <c r="TP250" s="145"/>
      <c r="TQ250" s="145"/>
      <c r="TR250" s="145"/>
      <c r="TS250" s="145"/>
      <c r="TT250" s="145"/>
      <c r="TU250" s="145"/>
      <c r="TV250" s="145"/>
      <c r="TW250" s="145"/>
      <c r="TZ250" s="145"/>
      <c r="UC250" s="145"/>
      <c r="UF250" s="145"/>
      <c r="UI250" s="145"/>
      <c r="UL250" s="145"/>
      <c r="UX250" s="145"/>
      <c r="VA250" s="145"/>
      <c r="VD250" s="145"/>
      <c r="VG250" s="145"/>
      <c r="VP250" s="145"/>
      <c r="VV250" s="145"/>
      <c r="VY250" s="145"/>
      <c r="WB250" s="145"/>
      <c r="WE250" s="145"/>
      <c r="WK250" s="145"/>
      <c r="WN250" s="145"/>
      <c r="WT250" s="145"/>
      <c r="WV250" s="145"/>
      <c r="WW250" s="145"/>
      <c r="WY250" s="145"/>
      <c r="XB250" s="145"/>
      <c r="XE250" s="145"/>
      <c r="XH250" s="145"/>
      <c r="XP250" s="145"/>
      <c r="XU250" s="145"/>
      <c r="YD250" s="145"/>
      <c r="YG250" s="145"/>
      <c r="YO250" s="145"/>
      <c r="ZK250" s="145"/>
      <c r="ZL250" s="145"/>
      <c r="ZM250" s="145"/>
      <c r="ZN250" s="145"/>
      <c r="ZO250" s="145"/>
      <c r="ZP250" s="145"/>
      <c r="AAH250" s="145"/>
      <c r="AAI250" s="145"/>
      <c r="AAL250" s="145"/>
      <c r="AAO250" s="145"/>
      <c r="AAQ250" s="145"/>
      <c r="AAS250" s="145"/>
      <c r="AAV250" s="145"/>
      <c r="AAY250" s="145"/>
      <c r="ABB250" s="145"/>
      <c r="ABE250" s="145"/>
      <c r="ABH250" s="145"/>
      <c r="ABK250" s="145"/>
      <c r="ABN250" s="145"/>
      <c r="ABQ250" s="145"/>
      <c r="ABS250" s="145"/>
      <c r="ACF250" s="145"/>
      <c r="ACG250" s="145"/>
      <c r="ACH250" s="145"/>
      <c r="ACI250" s="145"/>
      <c r="ACJ250" s="145"/>
      <c r="ACK250" s="145"/>
      <c r="ACL250" s="145"/>
      <c r="ACM250" s="145"/>
      <c r="ACN250" s="145"/>
      <c r="ACO250" s="145"/>
      <c r="ACP250" s="145"/>
      <c r="ACQ250" s="145"/>
      <c r="ACR250" s="145"/>
      <c r="ACS250" s="145"/>
      <c r="ACW250" s="145"/>
      <c r="ACY250" s="145"/>
      <c r="ACZ250" s="145"/>
      <c r="ADA250" s="145"/>
      <c r="ADB250" s="145"/>
      <c r="ADE250" s="145"/>
      <c r="ADG250" s="145"/>
      <c r="ADH250" s="145"/>
      <c r="ADI250" s="145"/>
      <c r="ADJ250" s="145"/>
      <c r="ADK250" s="145"/>
      <c r="ADL250" s="145"/>
      <c r="ADM250" s="145"/>
      <c r="ADN250" s="145"/>
      <c r="ADO250" s="145"/>
      <c r="ADP250" s="145"/>
      <c r="ADQ250" s="145"/>
      <c r="ADR250" s="145"/>
      <c r="ADS250" s="145"/>
      <c r="ADV250" s="145"/>
      <c r="ADY250" s="145"/>
      <c r="AEB250" s="145"/>
      <c r="AEE250" s="145"/>
      <c r="AEH250" s="145"/>
      <c r="AET250" s="145"/>
      <c r="AEW250" s="145"/>
      <c r="AEZ250" s="145"/>
      <c r="AFC250" s="145"/>
      <c r="AFL250" s="145"/>
      <c r="AFR250" s="145"/>
      <c r="AFU250" s="145"/>
      <c r="AFX250" s="145"/>
      <c r="AGA250" s="145"/>
      <c r="AGG250" s="145"/>
      <c r="AGJ250" s="145"/>
      <c r="AGP250" s="145"/>
      <c r="AGR250" s="145"/>
      <c r="AGS250" s="145"/>
      <c r="AGU250" s="145"/>
      <c r="AGX250" s="145"/>
      <c r="AHA250" s="145"/>
      <c r="AHD250" s="145"/>
      <c r="AHL250" s="145"/>
      <c r="AHQ250" s="145"/>
      <c r="AHZ250" s="145"/>
      <c r="AIC250" s="145"/>
      <c r="AIK250" s="145"/>
      <c r="AJG250" s="145"/>
      <c r="AJH250" s="145"/>
      <c r="AJI250" s="145"/>
      <c r="AJJ250" s="145"/>
      <c r="AJK250" s="145"/>
      <c r="AJL250" s="145"/>
      <c r="AKD250" s="145"/>
      <c r="AKE250" s="145"/>
      <c r="AKH250" s="145"/>
      <c r="AKK250" s="145"/>
      <c r="AKM250" s="145"/>
      <c r="AKO250" s="145"/>
      <c r="AKR250" s="145"/>
      <c r="AKU250" s="145"/>
      <c r="AKX250" s="145"/>
      <c r="ALA250" s="145"/>
      <c r="ALD250" s="145"/>
      <c r="ALG250" s="145"/>
      <c r="ALJ250" s="145"/>
      <c r="ALM250" s="145"/>
      <c r="ALO250" s="145"/>
      <c r="AMB250" s="145"/>
      <c r="AMC250" s="145"/>
      <c r="AMD250" s="145"/>
      <c r="AME250" s="145"/>
      <c r="AMF250" s="145"/>
      <c r="AMG250" s="145"/>
      <c r="AMH250" s="145"/>
      <c r="AMI250" s="145"/>
      <c r="AMJ250" s="145"/>
      <c r="AMK250" s="145"/>
      <c r="AML250" s="145"/>
      <c r="AMM250" s="145"/>
      <c r="AMN250" s="145"/>
      <c r="AMO250" s="145"/>
      <c r="AMS250" s="145"/>
      <c r="AMU250" s="145"/>
      <c r="AMV250" s="145"/>
      <c r="AMW250" s="145"/>
      <c r="AMX250" s="145"/>
      <c r="ANA250" s="145"/>
      <c r="ANC250" s="145"/>
      <c r="AND250" s="145"/>
      <c r="ANE250" s="145"/>
      <c r="ANF250" s="145"/>
      <c r="ANG250" s="145"/>
      <c r="ANH250" s="145"/>
      <c r="ANI250" s="145"/>
      <c r="ANJ250" s="145"/>
      <c r="ANK250" s="145"/>
      <c r="ANL250" s="145"/>
      <c r="ANM250" s="145"/>
      <c r="ANN250" s="145"/>
      <c r="ANO250" s="145"/>
      <c r="ANR250" s="145"/>
      <c r="ANU250" s="145"/>
      <c r="ANX250" s="145"/>
      <c r="AOA250" s="145"/>
      <c r="AOD250" s="145"/>
      <c r="AOP250" s="145"/>
      <c r="AOS250" s="145"/>
      <c r="AOV250" s="145"/>
      <c r="AOY250" s="145"/>
      <c r="APH250" s="145"/>
      <c r="APN250" s="145"/>
      <c r="APQ250" s="145"/>
      <c r="APT250" s="145"/>
      <c r="APW250" s="145"/>
      <c r="AQC250" s="145"/>
      <c r="AQF250" s="145"/>
      <c r="AQL250" s="145"/>
      <c r="AQN250" s="145"/>
      <c r="AQO250" s="145"/>
      <c r="AQQ250" s="145"/>
      <c r="AQT250" s="145"/>
      <c r="AQW250" s="145"/>
      <c r="AQZ250" s="145"/>
      <c r="ARH250" s="145"/>
      <c r="ARM250" s="145"/>
      <c r="ARV250" s="145"/>
      <c r="ARY250" s="145"/>
      <c r="ASG250" s="145"/>
      <c r="ATC250" s="145"/>
      <c r="ATD250" s="145"/>
      <c r="ATE250" s="145"/>
      <c r="ATF250" s="145"/>
      <c r="ATG250" s="145"/>
      <c r="ATH250" s="145"/>
      <c r="ATZ250" s="145"/>
      <c r="AUA250" s="145"/>
      <c r="AUD250" s="145"/>
      <c r="AUG250" s="145"/>
      <c r="AUI250" s="145"/>
      <c r="AUK250" s="145"/>
      <c r="AUN250" s="145"/>
      <c r="AUQ250" s="145"/>
      <c r="AUT250" s="145"/>
      <c r="AUW250" s="145"/>
      <c r="AUZ250" s="145"/>
      <c r="AVC250" s="145"/>
      <c r="AVF250" s="145"/>
      <c r="AVI250" s="145"/>
      <c r="AVK250" s="145"/>
      <c r="AVX250" s="145"/>
      <c r="AVY250" s="145"/>
      <c r="AVZ250" s="145"/>
      <c r="AWA250" s="145"/>
      <c r="AWB250" s="145"/>
      <c r="AWC250" s="145"/>
      <c r="AWD250" s="145"/>
      <c r="AWE250" s="145"/>
      <c r="AWF250" s="145"/>
      <c r="AWG250" s="145"/>
      <c r="AWH250" s="145"/>
      <c r="AWI250" s="145"/>
      <c r="AWJ250" s="145"/>
      <c r="AWK250" s="145"/>
      <c r="AWO250" s="145"/>
      <c r="AWQ250" s="145"/>
      <c r="AWR250" s="145"/>
      <c r="AWS250" s="145"/>
      <c r="AWT250" s="145"/>
      <c r="AWW250" s="145"/>
      <c r="AWY250" s="145"/>
      <c r="AWZ250" s="145"/>
      <c r="AXA250" s="145"/>
      <c r="AXB250" s="145"/>
      <c r="AXC250" s="145"/>
      <c r="AXD250" s="145"/>
      <c r="AXE250" s="145"/>
      <c r="AXF250" s="145"/>
      <c r="AXG250" s="145"/>
      <c r="AXH250" s="145"/>
      <c r="AXI250" s="145"/>
      <c r="AXJ250" s="145"/>
      <c r="AXK250" s="145"/>
      <c r="AXN250" s="145"/>
      <c r="AXQ250" s="145"/>
      <c r="AXT250" s="145"/>
      <c r="AXW250" s="145"/>
      <c r="AXZ250" s="145"/>
      <c r="AYL250" s="145"/>
      <c r="AYO250" s="145"/>
      <c r="AYR250" s="145"/>
      <c r="AYU250" s="145"/>
      <c r="AZD250" s="145"/>
      <c r="AZJ250" s="145"/>
      <c r="AZM250" s="145"/>
      <c r="AZP250" s="145"/>
      <c r="AZS250" s="145"/>
      <c r="AZY250" s="145"/>
      <c r="BAB250" s="145"/>
      <c r="BAH250" s="145"/>
      <c r="BAJ250" s="145"/>
      <c r="BAK250" s="145"/>
      <c r="BAM250" s="145"/>
      <c r="BAP250" s="145"/>
      <c r="BAS250" s="145"/>
      <c r="BAV250" s="145"/>
      <c r="BBD250" s="145"/>
      <c r="BBI250" s="145"/>
      <c r="BBR250" s="145"/>
      <c r="BBU250" s="145"/>
      <c r="BCC250" s="145"/>
      <c r="BCY250" s="145"/>
      <c r="BCZ250" s="145"/>
      <c r="BDA250" s="145"/>
      <c r="BDB250" s="145"/>
      <c r="BDC250" s="145"/>
      <c r="BDD250" s="145"/>
      <c r="BDV250" s="145"/>
      <c r="BDW250" s="145"/>
      <c r="BDZ250" s="145"/>
      <c r="BEC250" s="145"/>
      <c r="BEE250" s="145"/>
      <c r="BEG250" s="145"/>
      <c r="BEJ250" s="145"/>
      <c r="BEM250" s="145"/>
      <c r="BEP250" s="145"/>
      <c r="BES250" s="145"/>
      <c r="BEV250" s="145"/>
      <c r="BEY250" s="145"/>
      <c r="BFB250" s="145"/>
      <c r="BFE250" s="145"/>
      <c r="BFG250" s="145"/>
      <c r="BFT250" s="145"/>
      <c r="BFU250" s="145"/>
      <c r="BFV250" s="145"/>
      <c r="BFW250" s="145"/>
      <c r="BFX250" s="145"/>
      <c r="BFY250" s="145"/>
      <c r="BFZ250" s="145"/>
      <c r="BGA250" s="145"/>
      <c r="BGB250" s="145"/>
      <c r="BGC250" s="145"/>
      <c r="BGD250" s="145"/>
      <c r="BGE250" s="145"/>
      <c r="BGF250" s="145"/>
      <c r="BGG250" s="145"/>
      <c r="BGK250" s="145"/>
      <c r="BGM250" s="145"/>
      <c r="BGN250" s="145"/>
      <c r="BGO250" s="145"/>
      <c r="BGP250" s="145"/>
      <c r="BGS250" s="145"/>
      <c r="BGU250" s="145"/>
      <c r="BGV250" s="145"/>
      <c r="BGW250" s="145"/>
      <c r="BGX250" s="145"/>
      <c r="BGY250" s="145"/>
      <c r="BGZ250" s="145"/>
      <c r="BHA250" s="145"/>
      <c r="BHB250" s="145"/>
      <c r="BHC250" s="145"/>
      <c r="BHD250" s="145"/>
      <c r="BHE250" s="145"/>
      <c r="BHF250" s="145"/>
      <c r="BHG250" s="145"/>
      <c r="BHJ250" s="145"/>
      <c r="BHM250" s="145"/>
      <c r="BHP250" s="145"/>
      <c r="BHS250" s="145"/>
      <c r="BHV250" s="145"/>
      <c r="BIH250" s="145"/>
      <c r="BIK250" s="145"/>
      <c r="BIN250" s="145"/>
      <c r="BIQ250" s="145"/>
      <c r="BIZ250" s="145"/>
      <c r="BJF250" s="145"/>
      <c r="BJI250" s="145"/>
      <c r="BJL250" s="145"/>
      <c r="BJO250" s="145"/>
      <c r="BJU250" s="145"/>
      <c r="BJX250" s="145"/>
      <c r="BKD250" s="145"/>
      <c r="BKF250" s="145"/>
      <c r="BKG250" s="145"/>
      <c r="BKI250" s="145"/>
      <c r="BKL250" s="145"/>
      <c r="BKO250" s="145"/>
      <c r="BKR250" s="145"/>
      <c r="BKZ250" s="145"/>
      <c r="BLE250" s="145"/>
      <c r="BLN250" s="145"/>
      <c r="BLQ250" s="145"/>
      <c r="BLY250" s="145"/>
      <c r="BMU250" s="145"/>
      <c r="BMV250" s="145"/>
      <c r="BMW250" s="145"/>
      <c r="BMX250" s="145"/>
      <c r="BMY250" s="145"/>
      <c r="BMZ250" s="145"/>
      <c r="BNR250" s="145"/>
      <c r="BNS250" s="145"/>
      <c r="BNV250" s="145"/>
      <c r="BNY250" s="145"/>
      <c r="BOA250" s="145"/>
      <c r="BOC250" s="145"/>
      <c r="BOF250" s="145"/>
      <c r="BOI250" s="145"/>
      <c r="BOL250" s="145"/>
      <c r="BOO250" s="145"/>
      <c r="BOR250" s="145"/>
      <c r="BOU250" s="145"/>
      <c r="BOX250" s="145"/>
      <c r="BPA250" s="145"/>
      <c r="BPC250" s="145"/>
      <c r="BPP250" s="145"/>
      <c r="BPQ250" s="145"/>
      <c r="BPR250" s="145"/>
      <c r="BPS250" s="145"/>
      <c r="BPT250" s="145"/>
      <c r="BPU250" s="145"/>
      <c r="BPV250" s="145"/>
      <c r="BPW250" s="145"/>
      <c r="BPX250" s="145"/>
      <c r="BPY250" s="145"/>
      <c r="BPZ250" s="145"/>
      <c r="BQA250" s="145"/>
      <c r="BQB250" s="145"/>
      <c r="BQC250" s="145"/>
      <c r="BQG250" s="145"/>
      <c r="BQI250" s="145"/>
      <c r="BQJ250" s="145"/>
      <c r="BQK250" s="145"/>
      <c r="BQL250" s="145"/>
      <c r="BQO250" s="145"/>
      <c r="BQQ250" s="145"/>
      <c r="BQR250" s="145"/>
      <c r="BQS250" s="145"/>
      <c r="BQT250" s="145"/>
      <c r="BQU250" s="145"/>
      <c r="BQV250" s="145"/>
      <c r="BQW250" s="145"/>
      <c r="BQX250" s="145"/>
      <c r="BQY250" s="145"/>
      <c r="BQZ250" s="145"/>
      <c r="BRA250" s="145"/>
      <c r="BRB250" s="145"/>
      <c r="BRC250" s="145"/>
      <c r="BRF250" s="145"/>
      <c r="BRI250" s="145"/>
      <c r="BRL250" s="145"/>
      <c r="BRO250" s="145"/>
      <c r="BRR250" s="145"/>
      <c r="BSD250" s="145"/>
      <c r="BSG250" s="145"/>
      <c r="BSJ250" s="145"/>
      <c r="BSM250" s="145"/>
      <c r="BSV250" s="145"/>
      <c r="BTB250" s="145"/>
      <c r="BTE250" s="145"/>
      <c r="BTH250" s="145"/>
      <c r="BTK250" s="145"/>
      <c r="BTQ250" s="145"/>
      <c r="BTT250" s="145"/>
      <c r="BTZ250" s="145"/>
      <c r="BUB250" s="145"/>
      <c r="BUC250" s="145"/>
      <c r="BUE250" s="145"/>
      <c r="BUH250" s="145"/>
      <c r="BUK250" s="145"/>
      <c r="BUN250" s="145"/>
      <c r="BUV250" s="145"/>
      <c r="BVA250" s="145"/>
      <c r="BVJ250" s="145"/>
      <c r="BVM250" s="145"/>
      <c r="BVU250" s="145"/>
      <c r="BWQ250" s="145"/>
      <c r="BWR250" s="145"/>
      <c r="BWS250" s="145"/>
      <c r="BWT250" s="145"/>
      <c r="BWU250" s="145"/>
      <c r="BWV250" s="145"/>
      <c r="BXN250" s="145"/>
      <c r="BXO250" s="145"/>
      <c r="BXR250" s="145"/>
      <c r="BXU250" s="145"/>
      <c r="BXW250" s="145"/>
      <c r="BXY250" s="145"/>
      <c r="BYB250" s="145"/>
      <c r="BYE250" s="145"/>
      <c r="BYH250" s="145"/>
      <c r="BYK250" s="145"/>
      <c r="BYN250" s="145"/>
      <c r="BYQ250" s="145"/>
      <c r="BYT250" s="145"/>
      <c r="BYW250" s="145"/>
      <c r="BYY250" s="145"/>
      <c r="BZL250" s="145"/>
      <c r="BZM250" s="145"/>
      <c r="BZN250" s="145"/>
      <c r="BZO250" s="145"/>
      <c r="BZP250" s="145"/>
      <c r="BZQ250" s="145"/>
      <c r="BZR250" s="145"/>
      <c r="BZS250" s="145"/>
      <c r="BZT250" s="145"/>
      <c r="BZU250" s="145"/>
      <c r="BZV250" s="145"/>
      <c r="BZW250" s="145"/>
      <c r="BZX250" s="145"/>
      <c r="BZY250" s="145"/>
      <c r="CAC250" s="145"/>
      <c r="CAE250" s="145"/>
      <c r="CAF250" s="145"/>
      <c r="CAG250" s="145"/>
      <c r="CAH250" s="145"/>
      <c r="CAK250" s="145"/>
      <c r="CAM250" s="145"/>
      <c r="CAN250" s="145"/>
      <c r="CAO250" s="145"/>
      <c r="CAP250" s="145"/>
      <c r="CAQ250" s="145"/>
      <c r="CAR250" s="145"/>
      <c r="CAS250" s="145"/>
      <c r="CAT250" s="145"/>
      <c r="CAU250" s="145"/>
      <c r="CAV250" s="145"/>
      <c r="CAW250" s="145"/>
      <c r="CAX250" s="145"/>
      <c r="CAY250" s="145"/>
      <c r="CBB250" s="145"/>
      <c r="CBE250" s="145"/>
      <c r="CBH250" s="145"/>
      <c r="CBK250" s="145"/>
      <c r="CBN250" s="145"/>
      <c r="CBZ250" s="145"/>
      <c r="CCC250" s="145"/>
      <c r="CCF250" s="145"/>
      <c r="CCI250" s="145"/>
      <c r="CCR250" s="145"/>
      <c r="CCX250" s="145"/>
      <c r="CDA250" s="145"/>
      <c r="CDD250" s="145"/>
      <c r="CDG250" s="145"/>
      <c r="CDM250" s="145"/>
      <c r="CDP250" s="145"/>
      <c r="CDV250" s="145"/>
      <c r="CDX250" s="145"/>
      <c r="CDY250" s="145"/>
      <c r="CEA250" s="145"/>
      <c r="CED250" s="145"/>
      <c r="CEG250" s="145"/>
      <c r="CEJ250" s="145"/>
      <c r="CER250" s="145"/>
      <c r="CEW250" s="145"/>
      <c r="CFF250" s="145"/>
      <c r="CFI250" s="145"/>
      <c r="CFQ250" s="145"/>
      <c r="CGM250" s="145"/>
      <c r="CGN250" s="145"/>
      <c r="CGO250" s="145"/>
      <c r="CGP250" s="145"/>
      <c r="CGQ250" s="145"/>
      <c r="CGR250" s="145"/>
      <c r="CHJ250" s="145"/>
      <c r="CHK250" s="145"/>
      <c r="CHN250" s="145"/>
      <c r="CHQ250" s="145"/>
      <c r="CHS250" s="145"/>
      <c r="CHU250" s="145"/>
      <c r="CHX250" s="145"/>
      <c r="CIA250" s="145"/>
      <c r="CID250" s="145"/>
      <c r="CIG250" s="145"/>
      <c r="CIJ250" s="145"/>
      <c r="CIM250" s="145"/>
      <c r="CIP250" s="145"/>
      <c r="CIS250" s="145"/>
      <c r="CIU250" s="145"/>
      <c r="CJH250" s="145"/>
      <c r="CJI250" s="145"/>
      <c r="CJJ250" s="145"/>
      <c r="CJK250" s="145"/>
      <c r="CJL250" s="145"/>
      <c r="CJM250" s="145"/>
      <c r="CJN250" s="145"/>
      <c r="CJO250" s="145"/>
      <c r="CJP250" s="145"/>
      <c r="CJQ250" s="145"/>
      <c r="CJR250" s="145"/>
      <c r="CJS250" s="145"/>
      <c r="CJT250" s="145"/>
      <c r="CJU250" s="145"/>
      <c r="CJY250" s="145"/>
      <c r="CKA250" s="145"/>
      <c r="CKB250" s="145"/>
      <c r="CKC250" s="145"/>
      <c r="CKD250" s="145"/>
      <c r="CKG250" s="145"/>
      <c r="CKI250" s="145"/>
      <c r="CKJ250" s="145"/>
      <c r="CKK250" s="145"/>
      <c r="CKL250" s="145"/>
      <c r="CKM250" s="145"/>
      <c r="CKN250" s="145"/>
      <c r="CKO250" s="145"/>
      <c r="CKP250" s="145"/>
      <c r="CKQ250" s="145"/>
      <c r="CKR250" s="145"/>
      <c r="CKS250" s="145"/>
      <c r="CKT250" s="145"/>
      <c r="CKU250" s="145"/>
      <c r="CKX250" s="145"/>
      <c r="CLA250" s="145"/>
      <c r="CLD250" s="145"/>
      <c r="CLG250" s="145"/>
      <c r="CLJ250" s="145"/>
      <c r="CLV250" s="145"/>
      <c r="CLY250" s="145"/>
      <c r="CMB250" s="145"/>
      <c r="CME250" s="145"/>
      <c r="CMN250" s="145"/>
      <c r="CMT250" s="145"/>
      <c r="CMW250" s="145"/>
      <c r="CMZ250" s="145"/>
      <c r="CNC250" s="145"/>
      <c r="CNI250" s="145"/>
      <c r="CNL250" s="145"/>
      <c r="CNR250" s="145"/>
      <c r="CNT250" s="145"/>
      <c r="CNU250" s="145"/>
      <c r="CNW250" s="145"/>
      <c r="CNZ250" s="145"/>
      <c r="COC250" s="145"/>
      <c r="COF250" s="145"/>
      <c r="CON250" s="145"/>
      <c r="COS250" s="145"/>
      <c r="CPB250" s="145"/>
      <c r="CPE250" s="145"/>
      <c r="CPM250" s="145"/>
      <c r="CQI250" s="145"/>
      <c r="CQJ250" s="145"/>
      <c r="CQK250" s="145"/>
      <c r="CQL250" s="145"/>
      <c r="CQM250" s="145"/>
      <c r="CQN250" s="145"/>
      <c r="CRF250" s="145"/>
      <c r="CRG250" s="145"/>
      <c r="CRJ250" s="145"/>
      <c r="CRM250" s="145"/>
      <c r="CRO250" s="145"/>
      <c r="CRQ250" s="145"/>
      <c r="CRT250" s="145"/>
      <c r="CRW250" s="145"/>
      <c r="CRZ250" s="145"/>
      <c r="CSC250" s="145"/>
      <c r="CSF250" s="145"/>
      <c r="CSI250" s="145"/>
      <c r="CSL250" s="145"/>
      <c r="CSO250" s="145"/>
      <c r="CSQ250" s="145"/>
      <c r="CTD250" s="145"/>
      <c r="CTE250" s="145"/>
      <c r="CTF250" s="145"/>
      <c r="CTG250" s="145"/>
      <c r="CTH250" s="145"/>
      <c r="CTI250" s="145"/>
      <c r="CTJ250" s="145"/>
      <c r="CTK250" s="145"/>
      <c r="CTL250" s="145"/>
      <c r="CTM250" s="145"/>
      <c r="CTN250" s="145"/>
      <c r="CTO250" s="145"/>
      <c r="CTP250" s="145"/>
      <c r="CTQ250" s="145"/>
      <c r="CTU250" s="145"/>
      <c r="CTW250" s="145"/>
      <c r="CTX250" s="145"/>
      <c r="CTY250" s="145"/>
      <c r="CTZ250" s="145"/>
      <c r="CUC250" s="145"/>
      <c r="CUE250" s="145"/>
      <c r="CUF250" s="145"/>
      <c r="CUG250" s="145"/>
      <c r="CUH250" s="145"/>
      <c r="CUI250" s="145"/>
      <c r="CUJ250" s="145"/>
      <c r="CUK250" s="145"/>
      <c r="CUL250" s="145"/>
      <c r="CUM250" s="145"/>
      <c r="CUN250" s="145"/>
      <c r="CUO250" s="145"/>
      <c r="CUP250" s="145"/>
      <c r="CUQ250" s="145"/>
      <c r="CUT250" s="145"/>
      <c r="CUW250" s="145"/>
      <c r="CUZ250" s="145"/>
      <c r="CVC250" s="145"/>
      <c r="CVF250" s="145"/>
      <c r="CVR250" s="145"/>
      <c r="CVU250" s="145"/>
      <c r="CVX250" s="145"/>
      <c r="CWA250" s="145"/>
      <c r="CWJ250" s="145"/>
      <c r="CWP250" s="145"/>
      <c r="CWS250" s="145"/>
      <c r="CWV250" s="145"/>
      <c r="CWY250" s="145"/>
      <c r="CXE250" s="145"/>
      <c r="CXH250" s="145"/>
      <c r="CXN250" s="145"/>
      <c r="CXP250" s="145"/>
      <c r="CXQ250" s="145"/>
      <c r="CXS250" s="145"/>
      <c r="CXV250" s="145"/>
      <c r="CXY250" s="145"/>
      <c r="CYB250" s="145"/>
      <c r="CYJ250" s="145"/>
      <c r="CYO250" s="145"/>
      <c r="CYX250" s="145"/>
      <c r="CZA250" s="145"/>
      <c r="CZI250" s="145"/>
      <c r="DAE250" s="145"/>
      <c r="DAF250" s="145"/>
      <c r="DAG250" s="145"/>
      <c r="DAH250" s="145"/>
      <c r="DAI250" s="145"/>
      <c r="DAJ250" s="145"/>
      <c r="DBB250" s="145"/>
      <c r="DBC250" s="145"/>
      <c r="DBF250" s="145"/>
      <c r="DBI250" s="145"/>
      <c r="DBK250" s="145"/>
      <c r="DBM250" s="145"/>
      <c r="DBP250" s="145"/>
      <c r="DBS250" s="145"/>
      <c r="DBV250" s="145"/>
      <c r="DBY250" s="145"/>
      <c r="DCB250" s="145"/>
      <c r="DCE250" s="145"/>
      <c r="DCH250" s="145"/>
      <c r="DCK250" s="145"/>
      <c r="DCM250" s="145"/>
      <c r="DCZ250" s="145"/>
      <c r="DDA250" s="145"/>
      <c r="DDB250" s="145"/>
      <c r="DDC250" s="145"/>
      <c r="DDD250" s="145"/>
      <c r="DDE250" s="145"/>
      <c r="DDF250" s="145"/>
      <c r="DDG250" s="145"/>
      <c r="DDH250" s="145"/>
      <c r="DDI250" s="145"/>
      <c r="DDJ250" s="145"/>
      <c r="DDK250" s="145"/>
      <c r="DDL250" s="145"/>
      <c r="DDM250" s="145"/>
      <c r="DDQ250" s="145"/>
      <c r="DDS250" s="145"/>
      <c r="DDT250" s="145"/>
      <c r="DDU250" s="145"/>
      <c r="DDV250" s="145"/>
      <c r="DDY250" s="145"/>
      <c r="DEA250" s="145"/>
      <c r="DEB250" s="145"/>
      <c r="DEC250" s="145"/>
      <c r="DED250" s="145"/>
      <c r="DEE250" s="145"/>
      <c r="DEF250" s="145"/>
      <c r="DEG250" s="145"/>
      <c r="DEH250" s="145"/>
      <c r="DEI250" s="145"/>
      <c r="DEJ250" s="145"/>
      <c r="DEK250" s="145"/>
      <c r="DEL250" s="145"/>
      <c r="DEM250" s="145"/>
      <c r="DEP250" s="145"/>
      <c r="DES250" s="145"/>
      <c r="DEV250" s="145"/>
      <c r="DEY250" s="145"/>
      <c r="DFB250" s="145"/>
      <c r="DFN250" s="145"/>
      <c r="DFQ250" s="145"/>
      <c r="DFT250" s="145"/>
      <c r="DFW250" s="145"/>
      <c r="DGF250" s="145"/>
      <c r="DGL250" s="145"/>
      <c r="DGO250" s="145"/>
      <c r="DGR250" s="145"/>
      <c r="DGU250" s="145"/>
      <c r="DHA250" s="145"/>
      <c r="DHD250" s="145"/>
      <c r="DHJ250" s="145"/>
      <c r="DHL250" s="145"/>
      <c r="DHM250" s="145"/>
      <c r="DHO250" s="145"/>
      <c r="DHR250" s="145"/>
      <c r="DHU250" s="145"/>
      <c r="DHX250" s="145"/>
      <c r="DIF250" s="145"/>
      <c r="DIK250" s="145"/>
      <c r="DIT250" s="145"/>
      <c r="DIW250" s="145"/>
      <c r="DJE250" s="145"/>
      <c r="DKA250" s="145"/>
      <c r="DKB250" s="145"/>
      <c r="DKC250" s="145"/>
      <c r="DKD250" s="145"/>
      <c r="DKE250" s="145"/>
      <c r="DKF250" s="145"/>
      <c r="DKX250" s="145"/>
      <c r="DKY250" s="145"/>
      <c r="DLB250" s="145"/>
      <c r="DLE250" s="145"/>
      <c r="DLG250" s="145"/>
      <c r="DLI250" s="145"/>
      <c r="DLL250" s="145"/>
      <c r="DLO250" s="145"/>
      <c r="DLR250" s="145"/>
      <c r="DLU250" s="145"/>
      <c r="DLX250" s="145"/>
      <c r="DMA250" s="145"/>
      <c r="DMD250" s="145"/>
      <c r="DMG250" s="145"/>
      <c r="DMI250" s="145"/>
      <c r="DMV250" s="145"/>
      <c r="DMW250" s="145"/>
      <c r="DMX250" s="145"/>
      <c r="DMY250" s="145"/>
      <c r="DMZ250" s="145"/>
      <c r="DNA250" s="145"/>
      <c r="DNB250" s="145"/>
      <c r="DNC250" s="145"/>
      <c r="DND250" s="145"/>
      <c r="DNE250" s="145"/>
      <c r="DNF250" s="145"/>
      <c r="DNG250" s="145"/>
      <c r="DNH250" s="145"/>
      <c r="DNI250" s="145"/>
      <c r="DNM250" s="145"/>
      <c r="DNO250" s="145"/>
      <c r="DNP250" s="145"/>
      <c r="DNQ250" s="145"/>
      <c r="DNR250" s="145"/>
      <c r="DNU250" s="145"/>
      <c r="DNW250" s="145"/>
      <c r="DNX250" s="145"/>
      <c r="DNY250" s="145"/>
      <c r="DNZ250" s="145"/>
      <c r="DOA250" s="145"/>
      <c r="DOB250" s="145"/>
      <c r="DOC250" s="145"/>
      <c r="DOD250" s="145"/>
      <c r="DOE250" s="145"/>
      <c r="DOF250" s="145"/>
      <c r="DOG250" s="145"/>
      <c r="DOH250" s="145"/>
      <c r="DOI250" s="145"/>
      <c r="DOL250" s="145"/>
      <c r="DOO250" s="145"/>
      <c r="DOR250" s="145"/>
      <c r="DOU250" s="145"/>
      <c r="DOX250" s="145"/>
      <c r="DPJ250" s="145"/>
      <c r="DPM250" s="145"/>
      <c r="DPP250" s="145"/>
      <c r="DPS250" s="145"/>
      <c r="DQB250" s="145"/>
      <c r="DQH250" s="145"/>
      <c r="DQK250" s="145"/>
      <c r="DQN250" s="145"/>
      <c r="DQQ250" s="145"/>
      <c r="DQW250" s="145"/>
      <c r="DQZ250" s="145"/>
      <c r="DRF250" s="145"/>
      <c r="DRH250" s="145"/>
      <c r="DRI250" s="145"/>
      <c r="DRK250" s="145"/>
      <c r="DRN250" s="145"/>
      <c r="DRQ250" s="145"/>
      <c r="DRT250" s="145"/>
      <c r="DSB250" s="145"/>
      <c r="DSG250" s="145"/>
      <c r="DSP250" s="145"/>
      <c r="DSS250" s="145"/>
      <c r="DTA250" s="145"/>
      <c r="DTW250" s="145"/>
      <c r="DTX250" s="145"/>
      <c r="DTY250" s="145"/>
      <c r="DTZ250" s="145"/>
      <c r="DUA250" s="145"/>
      <c r="DUB250" s="145"/>
      <c r="DUT250" s="145"/>
      <c r="DUU250" s="145"/>
      <c r="DUX250" s="145"/>
      <c r="DVA250" s="145"/>
      <c r="DVC250" s="145"/>
      <c r="DVE250" s="145"/>
      <c r="DVH250" s="145"/>
      <c r="DVK250" s="145"/>
      <c r="DVN250" s="145"/>
      <c r="DVQ250" s="145"/>
      <c r="DVT250" s="145"/>
      <c r="DVW250" s="145"/>
      <c r="DVZ250" s="145"/>
      <c r="DWC250" s="145"/>
      <c r="DWE250" s="145"/>
      <c r="DWR250" s="145"/>
      <c r="DWS250" s="145"/>
      <c r="DWT250" s="145"/>
      <c r="DWU250" s="145"/>
      <c r="DWV250" s="145"/>
      <c r="DWW250" s="145"/>
      <c r="DWX250" s="145"/>
      <c r="DWY250" s="145"/>
      <c r="DWZ250" s="145"/>
      <c r="DXA250" s="145"/>
      <c r="DXB250" s="145"/>
      <c r="DXC250" s="145"/>
      <c r="DXD250" s="145"/>
      <c r="DXE250" s="145"/>
      <c r="DXI250" s="145"/>
      <c r="DXK250" s="145"/>
      <c r="DXL250" s="145"/>
      <c r="DXM250" s="145"/>
      <c r="DXN250" s="145"/>
      <c r="DXQ250" s="145"/>
      <c r="DXS250" s="145"/>
      <c r="DXT250" s="145"/>
      <c r="DXU250" s="145"/>
      <c r="DXV250" s="145"/>
      <c r="DXW250" s="145"/>
      <c r="DXX250" s="145"/>
      <c r="DXY250" s="145"/>
      <c r="DXZ250" s="145"/>
      <c r="DYA250" s="145"/>
      <c r="DYB250" s="145"/>
      <c r="DYC250" s="145"/>
      <c r="DYD250" s="145"/>
      <c r="DYE250" s="145"/>
      <c r="DYH250" s="145"/>
      <c r="DYK250" s="145"/>
      <c r="DYN250" s="145"/>
      <c r="DYQ250" s="145"/>
      <c r="DYT250" s="145"/>
      <c r="DZF250" s="145"/>
      <c r="DZI250" s="145"/>
      <c r="DZL250" s="145"/>
      <c r="DZO250" s="145"/>
      <c r="DZX250" s="145"/>
      <c r="EAD250" s="145"/>
      <c r="EAG250" s="145"/>
      <c r="EAJ250" s="145"/>
      <c r="EAM250" s="145"/>
      <c r="EAS250" s="145"/>
      <c r="EAV250" s="145"/>
      <c r="EBB250" s="145"/>
      <c r="EBD250" s="145"/>
      <c r="EBE250" s="145"/>
      <c r="EBG250" s="145"/>
      <c r="EBJ250" s="145"/>
      <c r="EBM250" s="145"/>
      <c r="EBP250" s="145"/>
      <c r="EBX250" s="145"/>
      <c r="ECC250" s="145"/>
      <c r="ECL250" s="145"/>
      <c r="ECO250" s="145"/>
      <c r="ECW250" s="145"/>
      <c r="EDS250" s="145"/>
      <c r="EDT250" s="145"/>
      <c r="EDU250" s="145"/>
      <c r="EDV250" s="145"/>
      <c r="EDW250" s="145"/>
      <c r="EDX250" s="145"/>
      <c r="EEP250" s="145"/>
      <c r="EEQ250" s="145"/>
      <c r="EET250" s="145"/>
      <c r="EEW250" s="145"/>
      <c r="EEY250" s="145"/>
      <c r="EFA250" s="145"/>
      <c r="EFD250" s="145"/>
      <c r="EFG250" s="145"/>
      <c r="EFJ250" s="145"/>
      <c r="EFM250" s="145"/>
      <c r="EFP250" s="145"/>
      <c r="EFS250" s="145"/>
      <c r="EFV250" s="145"/>
      <c r="EFY250" s="145"/>
      <c r="EGA250" s="145"/>
      <c r="EGN250" s="145"/>
      <c r="EGO250" s="145"/>
      <c r="EGP250" s="145"/>
      <c r="EGQ250" s="145"/>
      <c r="EGR250" s="145"/>
      <c r="EGS250" s="145"/>
      <c r="EGT250" s="145"/>
      <c r="EGU250" s="145"/>
      <c r="EGV250" s="145"/>
      <c r="EGW250" s="145"/>
      <c r="EGX250" s="145"/>
      <c r="EGY250" s="145"/>
      <c r="EGZ250" s="145"/>
      <c r="EHA250" s="145"/>
      <c r="EHE250" s="145"/>
      <c r="EHG250" s="145"/>
      <c r="EHH250" s="145"/>
      <c r="EHI250" s="145"/>
      <c r="EHJ250" s="145"/>
      <c r="EHM250" s="145"/>
      <c r="EHO250" s="145"/>
      <c r="EHP250" s="145"/>
      <c r="EHQ250" s="145"/>
      <c r="EHR250" s="145"/>
      <c r="EHS250" s="145"/>
      <c r="EHT250" s="145"/>
      <c r="EHU250" s="145"/>
      <c r="EHV250" s="145"/>
      <c r="EHW250" s="145"/>
      <c r="EHX250" s="145"/>
      <c r="EHY250" s="145"/>
      <c r="EHZ250" s="145"/>
      <c r="EIA250" s="145"/>
      <c r="EID250" s="145"/>
      <c r="EIG250" s="145"/>
      <c r="EIJ250" s="145"/>
      <c r="EIM250" s="145"/>
      <c r="EIP250" s="145"/>
      <c r="EJB250" s="145"/>
      <c r="EJE250" s="145"/>
      <c r="EJH250" s="145"/>
      <c r="EJK250" s="145"/>
      <c r="EJT250" s="145"/>
      <c r="EJZ250" s="145"/>
      <c r="EKC250" s="145"/>
      <c r="EKF250" s="145"/>
      <c r="EKI250" s="145"/>
      <c r="EKO250" s="145"/>
      <c r="EKR250" s="145"/>
      <c r="EKX250" s="145"/>
      <c r="EKZ250" s="145"/>
      <c r="ELA250" s="145"/>
      <c r="ELC250" s="145"/>
      <c r="ELF250" s="145"/>
      <c r="ELI250" s="145"/>
      <c r="ELL250" s="145"/>
      <c r="ELT250" s="145"/>
      <c r="ELY250" s="145"/>
      <c r="EMH250" s="145"/>
      <c r="EMK250" s="145"/>
      <c r="EMS250" s="145"/>
      <c r="ENO250" s="145"/>
      <c r="ENP250" s="145"/>
      <c r="ENQ250" s="145"/>
      <c r="ENR250" s="145"/>
      <c r="ENS250" s="145"/>
      <c r="ENT250" s="145"/>
      <c r="EOL250" s="145"/>
      <c r="EOM250" s="145"/>
      <c r="EOP250" s="145"/>
      <c r="EOS250" s="145"/>
      <c r="EOU250" s="145"/>
      <c r="EOW250" s="145"/>
      <c r="EOZ250" s="145"/>
      <c r="EPC250" s="145"/>
      <c r="EPF250" s="145"/>
      <c r="EPI250" s="145"/>
      <c r="EPL250" s="145"/>
      <c r="EPO250" s="145"/>
      <c r="EPR250" s="145"/>
      <c r="EPU250" s="145"/>
      <c r="EPW250" s="145"/>
      <c r="EQJ250" s="145"/>
      <c r="EQK250" s="145"/>
      <c r="EQL250" s="145"/>
      <c r="EQM250" s="145"/>
      <c r="EQN250" s="145"/>
      <c r="EQO250" s="145"/>
      <c r="EQP250" s="145"/>
      <c r="EQQ250" s="145"/>
      <c r="EQR250" s="145"/>
      <c r="EQS250" s="145"/>
      <c r="EQT250" s="145"/>
      <c r="EQU250" s="145"/>
      <c r="EQV250" s="145"/>
      <c r="EQW250" s="145"/>
      <c r="ERA250" s="145"/>
      <c r="ERC250" s="145"/>
      <c r="ERD250" s="145"/>
      <c r="ERE250" s="145"/>
      <c r="ERF250" s="145"/>
      <c r="ERI250" s="145"/>
      <c r="ERK250" s="145"/>
      <c r="ERL250" s="145"/>
      <c r="ERM250" s="145"/>
      <c r="ERN250" s="145"/>
      <c r="ERO250" s="145"/>
      <c r="ERP250" s="145"/>
      <c r="ERQ250" s="145"/>
      <c r="ERR250" s="145"/>
      <c r="ERS250" s="145"/>
      <c r="ERT250" s="145"/>
      <c r="ERU250" s="145"/>
      <c r="ERV250" s="145"/>
      <c r="ERW250" s="145"/>
      <c r="ERZ250" s="145"/>
      <c r="ESC250" s="145"/>
      <c r="ESF250" s="145"/>
      <c r="ESI250" s="145"/>
      <c r="ESL250" s="145"/>
      <c r="ESX250" s="145"/>
      <c r="ETA250" s="145"/>
      <c r="ETD250" s="145"/>
      <c r="ETG250" s="145"/>
      <c r="ETP250" s="145"/>
      <c r="ETV250" s="145"/>
      <c r="ETY250" s="145"/>
      <c r="EUB250" s="145"/>
      <c r="EUE250" s="145"/>
      <c r="EUK250" s="145"/>
      <c r="EUN250" s="145"/>
      <c r="EUT250" s="145"/>
      <c r="EUV250" s="145"/>
      <c r="EUW250" s="145"/>
      <c r="EUY250" s="145"/>
      <c r="EVB250" s="145"/>
      <c r="EVE250" s="145"/>
      <c r="EVH250" s="145"/>
      <c r="EVP250" s="145"/>
      <c r="EVU250" s="145"/>
      <c r="EWD250" s="145"/>
      <c r="EWG250" s="145"/>
      <c r="EWO250" s="145"/>
      <c r="EXK250" s="145"/>
      <c r="EXL250" s="145"/>
      <c r="EXM250" s="145"/>
      <c r="EXN250" s="145"/>
      <c r="EXO250" s="145"/>
      <c r="EXP250" s="145"/>
      <c r="EYH250" s="145"/>
      <c r="EYI250" s="145"/>
      <c r="EYL250" s="145"/>
      <c r="EYO250" s="145"/>
      <c r="EYQ250" s="145"/>
      <c r="EYS250" s="145"/>
      <c r="EYV250" s="145"/>
      <c r="EYY250" s="145"/>
      <c r="EZB250" s="145"/>
      <c r="EZE250" s="145"/>
      <c r="EZH250" s="145"/>
      <c r="EZK250" s="145"/>
      <c r="EZN250" s="145"/>
      <c r="EZQ250" s="145"/>
      <c r="EZS250" s="145"/>
      <c r="FAF250" s="145"/>
      <c r="FAG250" s="145"/>
      <c r="FAH250" s="145"/>
      <c r="FAI250" s="145"/>
      <c r="FAJ250" s="145"/>
      <c r="FAK250" s="145"/>
      <c r="FAL250" s="145"/>
      <c r="FAM250" s="145"/>
      <c r="FAN250" s="145"/>
      <c r="FAO250" s="145"/>
      <c r="FAP250" s="145"/>
      <c r="FAQ250" s="145"/>
      <c r="FAR250" s="145"/>
      <c r="FAS250" s="145"/>
      <c r="FAW250" s="145"/>
      <c r="FAY250" s="145"/>
      <c r="FAZ250" s="145"/>
      <c r="FBA250" s="145"/>
      <c r="FBB250" s="145"/>
      <c r="FBE250" s="145"/>
      <c r="FBG250" s="145"/>
      <c r="FBH250" s="145"/>
      <c r="FBI250" s="145"/>
      <c r="FBJ250" s="145"/>
      <c r="FBK250" s="145"/>
      <c r="FBL250" s="145"/>
      <c r="FBM250" s="145"/>
      <c r="FBN250" s="145"/>
      <c r="FBO250" s="145"/>
      <c r="FBP250" s="145"/>
      <c r="FBQ250" s="145"/>
      <c r="FBR250" s="145"/>
      <c r="FBS250" s="145"/>
      <c r="FBV250" s="145"/>
      <c r="FBY250" s="145"/>
      <c r="FCB250" s="145"/>
      <c r="FCE250" s="145"/>
      <c r="FCH250" s="145"/>
      <c r="FCT250" s="145"/>
      <c r="FCW250" s="145"/>
      <c r="FCZ250" s="145"/>
      <c r="FDC250" s="145"/>
      <c r="FDL250" s="145"/>
      <c r="FDR250" s="145"/>
      <c r="FDU250" s="145"/>
      <c r="FDX250" s="145"/>
      <c r="FEA250" s="145"/>
      <c r="FEG250" s="145"/>
      <c r="FEJ250" s="145"/>
      <c r="FEP250" s="145"/>
      <c r="FER250" s="145"/>
      <c r="FES250" s="145"/>
      <c r="FEU250" s="145"/>
      <c r="FEX250" s="145"/>
      <c r="FFA250" s="145"/>
      <c r="FFD250" s="145"/>
      <c r="FFL250" s="145"/>
      <c r="FFQ250" s="145"/>
      <c r="FFZ250" s="145"/>
      <c r="FGC250" s="145"/>
      <c r="FGK250" s="145"/>
      <c r="FHG250" s="145"/>
      <c r="FHH250" s="145"/>
      <c r="FHI250" s="145"/>
      <c r="FHJ250" s="145"/>
      <c r="FHK250" s="145"/>
      <c r="FHL250" s="145"/>
      <c r="FID250" s="145"/>
      <c r="FIE250" s="145"/>
      <c r="FIH250" s="145"/>
      <c r="FIK250" s="145"/>
      <c r="FIM250" s="145"/>
      <c r="FIO250" s="145"/>
      <c r="FIR250" s="145"/>
      <c r="FIU250" s="145"/>
      <c r="FIX250" s="145"/>
      <c r="FJA250" s="145"/>
      <c r="FJD250" s="145"/>
      <c r="FJG250" s="145"/>
      <c r="FJJ250" s="145"/>
      <c r="FJM250" s="145"/>
      <c r="FJO250" s="145"/>
      <c r="FKB250" s="145"/>
      <c r="FKC250" s="145"/>
      <c r="FKD250" s="145"/>
      <c r="FKE250" s="145"/>
      <c r="FKF250" s="145"/>
      <c r="FKG250" s="145"/>
      <c r="FKH250" s="145"/>
      <c r="FKI250" s="145"/>
      <c r="FKJ250" s="145"/>
      <c r="FKK250" s="145"/>
      <c r="FKL250" s="145"/>
      <c r="FKM250" s="145"/>
      <c r="FKN250" s="145"/>
      <c r="FKO250" s="145"/>
      <c r="FKS250" s="145"/>
      <c r="FKU250" s="145"/>
      <c r="FKV250" s="145"/>
      <c r="FKW250" s="145"/>
      <c r="FKX250" s="145"/>
      <c r="FLA250" s="145"/>
      <c r="FLC250" s="145"/>
      <c r="FLD250" s="145"/>
      <c r="FLE250" s="145"/>
      <c r="FLF250" s="145"/>
      <c r="FLG250" s="145"/>
      <c r="FLH250" s="145"/>
      <c r="FLI250" s="145"/>
      <c r="FLJ250" s="145"/>
      <c r="FLK250" s="145"/>
      <c r="FLL250" s="145"/>
      <c r="FLM250" s="145"/>
      <c r="FLN250" s="145"/>
      <c r="FLO250" s="145"/>
      <c r="FLR250" s="145"/>
      <c r="FLU250" s="145"/>
      <c r="FLX250" s="145"/>
      <c r="FMA250" s="145"/>
      <c r="FMD250" s="145"/>
      <c r="FMP250" s="145"/>
      <c r="FMS250" s="145"/>
      <c r="FMV250" s="145"/>
      <c r="FMY250" s="145"/>
      <c r="FNH250" s="145"/>
      <c r="FNN250" s="145"/>
      <c r="FNQ250" s="145"/>
      <c r="FNT250" s="145"/>
      <c r="FNW250" s="145"/>
      <c r="FOC250" s="145"/>
      <c r="FOF250" s="145"/>
      <c r="FOL250" s="145"/>
      <c r="FON250" s="145"/>
      <c r="FOO250" s="145"/>
      <c r="FOQ250" s="145"/>
      <c r="FOT250" s="145"/>
      <c r="FOW250" s="145"/>
      <c r="FOZ250" s="145"/>
      <c r="FPH250" s="145"/>
      <c r="FPM250" s="145"/>
      <c r="FPV250" s="145"/>
      <c r="FPY250" s="145"/>
      <c r="FQG250" s="145"/>
      <c r="FRC250" s="145"/>
      <c r="FRD250" s="145"/>
      <c r="FRE250" s="145"/>
      <c r="FRF250" s="145"/>
      <c r="FRG250" s="145"/>
      <c r="FRH250" s="145"/>
      <c r="FRZ250" s="145"/>
      <c r="FSA250" s="145"/>
      <c r="FSD250" s="145"/>
      <c r="FSG250" s="145"/>
      <c r="FSI250" s="145"/>
      <c r="FSK250" s="145"/>
      <c r="FSN250" s="145"/>
      <c r="FSQ250" s="145"/>
      <c r="FST250" s="145"/>
      <c r="FSW250" s="145"/>
      <c r="FSZ250" s="145"/>
      <c r="FTC250" s="145"/>
      <c r="FTF250" s="145"/>
      <c r="FTI250" s="145"/>
      <c r="FTK250" s="145"/>
      <c r="FTX250" s="145"/>
      <c r="FTY250" s="145"/>
      <c r="FTZ250" s="145"/>
      <c r="FUA250" s="145"/>
      <c r="FUB250" s="145"/>
      <c r="FUC250" s="145"/>
      <c r="FUD250" s="145"/>
      <c r="FUE250" s="145"/>
      <c r="FUF250" s="145"/>
      <c r="FUG250" s="145"/>
      <c r="FUH250" s="145"/>
      <c r="FUI250" s="145"/>
      <c r="FUJ250" s="145"/>
      <c r="FUK250" s="145"/>
      <c r="FUO250" s="145"/>
      <c r="FUQ250" s="145"/>
      <c r="FUR250" s="145"/>
      <c r="FUS250" s="145"/>
      <c r="FUT250" s="145"/>
      <c r="FUW250" s="145"/>
      <c r="FUY250" s="145"/>
      <c r="FUZ250" s="145"/>
      <c r="FVA250" s="145"/>
      <c r="FVB250" s="145"/>
      <c r="FVC250" s="145"/>
      <c r="FVD250" s="145"/>
      <c r="FVE250" s="145"/>
      <c r="FVF250" s="145"/>
      <c r="FVG250" s="145"/>
      <c r="FVH250" s="145"/>
      <c r="FVI250" s="145"/>
      <c r="FVJ250" s="145"/>
      <c r="FVK250" s="145"/>
      <c r="FVN250" s="145"/>
      <c r="FVQ250" s="145"/>
      <c r="FVT250" s="145"/>
      <c r="FVW250" s="145"/>
      <c r="FVZ250" s="145"/>
      <c r="FWL250" s="145"/>
      <c r="FWO250" s="145"/>
      <c r="FWR250" s="145"/>
      <c r="FWU250" s="145"/>
      <c r="FXD250" s="145"/>
      <c r="FXJ250" s="145"/>
      <c r="FXM250" s="145"/>
      <c r="FXP250" s="145"/>
      <c r="FXS250" s="145"/>
      <c r="FXY250" s="145"/>
      <c r="FYB250" s="145"/>
      <c r="FYH250" s="145"/>
      <c r="FYJ250" s="145"/>
      <c r="FYK250" s="145"/>
      <c r="FYM250" s="145"/>
      <c r="FYP250" s="145"/>
      <c r="FYS250" s="145"/>
      <c r="FYV250" s="145"/>
      <c r="FZD250" s="145"/>
      <c r="FZI250" s="145"/>
      <c r="FZR250" s="145"/>
      <c r="FZU250" s="145"/>
      <c r="GAC250" s="145"/>
      <c r="GAY250" s="145"/>
      <c r="GAZ250" s="145"/>
      <c r="GBA250" s="145"/>
      <c r="GBB250" s="145"/>
      <c r="GBC250" s="145"/>
      <c r="GBD250" s="145"/>
      <c r="GBV250" s="145"/>
      <c r="GBW250" s="145"/>
      <c r="GBZ250" s="145"/>
      <c r="GCC250" s="145"/>
      <c r="GCE250" s="145"/>
      <c r="GCG250" s="145"/>
      <c r="GCJ250" s="145"/>
      <c r="GCM250" s="145"/>
      <c r="GCP250" s="145"/>
      <c r="GCS250" s="145"/>
      <c r="GCV250" s="145"/>
      <c r="GCY250" s="145"/>
      <c r="GDB250" s="145"/>
      <c r="GDE250" s="145"/>
      <c r="GDG250" s="145"/>
      <c r="GDT250" s="145"/>
      <c r="GDU250" s="145"/>
      <c r="GDV250" s="145"/>
      <c r="GDW250" s="145"/>
      <c r="GDX250" s="145"/>
      <c r="GDY250" s="145"/>
      <c r="GDZ250" s="145"/>
      <c r="GEA250" s="145"/>
      <c r="GEB250" s="145"/>
      <c r="GEC250" s="145"/>
      <c r="GED250" s="145"/>
      <c r="GEE250" s="145"/>
      <c r="GEF250" s="145"/>
      <c r="GEG250" s="145"/>
      <c r="GEK250" s="145"/>
      <c r="GEM250" s="145"/>
      <c r="GEN250" s="145"/>
      <c r="GEO250" s="145"/>
      <c r="GEP250" s="145"/>
      <c r="GES250" s="145"/>
      <c r="GEU250" s="145"/>
      <c r="GEV250" s="145"/>
      <c r="GEW250" s="145"/>
      <c r="GEX250" s="145"/>
      <c r="GEY250" s="145"/>
      <c r="GEZ250" s="145"/>
      <c r="GFA250" s="145"/>
      <c r="GFB250" s="145"/>
      <c r="GFC250" s="145"/>
      <c r="GFD250" s="145"/>
      <c r="GFE250" s="145"/>
      <c r="GFF250" s="145"/>
      <c r="GFG250" s="145"/>
      <c r="GFJ250" s="145"/>
      <c r="GFM250" s="145"/>
      <c r="GFP250" s="145"/>
      <c r="GFS250" s="145"/>
      <c r="GFV250" s="145"/>
      <c r="GGH250" s="145"/>
      <c r="GGK250" s="145"/>
      <c r="GGN250" s="145"/>
      <c r="GGQ250" s="145"/>
      <c r="GGZ250" s="145"/>
      <c r="GHF250" s="145"/>
      <c r="GHI250" s="145"/>
      <c r="GHL250" s="145"/>
      <c r="GHO250" s="145"/>
      <c r="GHU250" s="145"/>
      <c r="GHX250" s="145"/>
      <c r="GID250" s="145"/>
      <c r="GIF250" s="145"/>
      <c r="GIG250" s="145"/>
      <c r="GII250" s="145"/>
      <c r="GIL250" s="145"/>
      <c r="GIO250" s="145"/>
      <c r="GIR250" s="145"/>
      <c r="GIZ250" s="145"/>
      <c r="GJE250" s="145"/>
      <c r="GJN250" s="145"/>
      <c r="GJQ250" s="145"/>
      <c r="GJY250" s="145"/>
      <c r="GKU250" s="145"/>
      <c r="GKV250" s="145"/>
      <c r="GKW250" s="145"/>
      <c r="GKX250" s="145"/>
      <c r="GKY250" s="145"/>
      <c r="GKZ250" s="145"/>
      <c r="GLR250" s="145"/>
      <c r="GLS250" s="145"/>
      <c r="GLV250" s="145"/>
      <c r="GLY250" s="145"/>
      <c r="GMA250" s="145"/>
      <c r="GMC250" s="145"/>
      <c r="GMF250" s="145"/>
      <c r="GMI250" s="145"/>
      <c r="GML250" s="145"/>
      <c r="GMO250" s="145"/>
      <c r="GMR250" s="145"/>
      <c r="GMU250" s="145"/>
      <c r="GMX250" s="145"/>
      <c r="GNA250" s="145"/>
      <c r="GNC250" s="145"/>
      <c r="GNP250" s="145"/>
      <c r="GNQ250" s="145"/>
      <c r="GNR250" s="145"/>
      <c r="GNS250" s="145"/>
      <c r="GNT250" s="145"/>
      <c r="GNU250" s="145"/>
      <c r="GNV250" s="145"/>
      <c r="GNW250" s="145"/>
      <c r="GNX250" s="145"/>
      <c r="GNY250" s="145"/>
      <c r="GNZ250" s="145"/>
      <c r="GOA250" s="145"/>
      <c r="GOB250" s="145"/>
      <c r="GOC250" s="145"/>
      <c r="GOG250" s="145"/>
      <c r="GOI250" s="145"/>
      <c r="GOJ250" s="145"/>
      <c r="GOK250" s="145"/>
      <c r="GOL250" s="145"/>
      <c r="GOO250" s="145"/>
      <c r="GOQ250" s="145"/>
      <c r="GOR250" s="145"/>
      <c r="GOS250" s="145"/>
      <c r="GOT250" s="145"/>
      <c r="GOU250" s="145"/>
      <c r="GOV250" s="145"/>
      <c r="GOW250" s="145"/>
      <c r="GOX250" s="145"/>
      <c r="GOY250" s="145"/>
      <c r="GOZ250" s="145"/>
      <c r="GPA250" s="145"/>
      <c r="GPB250" s="145"/>
      <c r="GPC250" s="145"/>
      <c r="GPF250" s="145"/>
      <c r="GPI250" s="145"/>
      <c r="GPL250" s="145"/>
      <c r="GPO250" s="145"/>
      <c r="GPR250" s="145"/>
      <c r="GQD250" s="145"/>
      <c r="GQG250" s="145"/>
      <c r="GQJ250" s="145"/>
      <c r="GQM250" s="145"/>
      <c r="GQV250" s="145"/>
      <c r="GRB250" s="145"/>
      <c r="GRE250" s="145"/>
      <c r="GRH250" s="145"/>
      <c r="GRK250" s="145"/>
      <c r="GRQ250" s="145"/>
      <c r="GRT250" s="145"/>
      <c r="GRZ250" s="145"/>
      <c r="GSB250" s="145"/>
      <c r="GSC250" s="145"/>
      <c r="GSE250" s="145"/>
      <c r="GSH250" s="145"/>
      <c r="GSK250" s="145"/>
      <c r="GSN250" s="145"/>
      <c r="GSV250" s="145"/>
      <c r="GTA250" s="145"/>
      <c r="GTJ250" s="145"/>
      <c r="GTM250" s="145"/>
      <c r="GTU250" s="145"/>
      <c r="GUQ250" s="145"/>
      <c r="GUR250" s="145"/>
      <c r="GUS250" s="145"/>
      <c r="GUT250" s="145"/>
      <c r="GUU250" s="145"/>
      <c r="GUV250" s="145"/>
      <c r="GVN250" s="145"/>
      <c r="GVO250" s="145"/>
      <c r="GVR250" s="145"/>
      <c r="GVU250" s="145"/>
      <c r="GVW250" s="145"/>
      <c r="GVY250" s="145"/>
      <c r="GWB250" s="145"/>
      <c r="GWE250" s="145"/>
      <c r="GWH250" s="145"/>
      <c r="GWK250" s="145"/>
      <c r="GWN250" s="145"/>
      <c r="GWQ250" s="145"/>
      <c r="GWT250" s="145"/>
      <c r="GWW250" s="145"/>
      <c r="GWY250" s="145"/>
      <c r="GXL250" s="145"/>
      <c r="GXM250" s="145"/>
      <c r="GXN250" s="145"/>
      <c r="GXO250" s="145"/>
      <c r="GXP250" s="145"/>
      <c r="GXQ250" s="145"/>
      <c r="GXR250" s="145"/>
      <c r="GXS250" s="145"/>
      <c r="GXT250" s="145"/>
      <c r="GXU250" s="145"/>
      <c r="GXV250" s="145"/>
      <c r="GXW250" s="145"/>
      <c r="GXX250" s="145"/>
      <c r="GXY250" s="145"/>
      <c r="GYC250" s="145"/>
      <c r="GYE250" s="145"/>
      <c r="GYF250" s="145"/>
      <c r="GYG250" s="145"/>
      <c r="GYH250" s="145"/>
      <c r="GYK250" s="145"/>
      <c r="GYM250" s="145"/>
      <c r="GYN250" s="145"/>
      <c r="GYO250" s="145"/>
      <c r="GYP250" s="145"/>
      <c r="GYQ250" s="145"/>
      <c r="GYR250" s="145"/>
      <c r="GYS250" s="145"/>
      <c r="GYT250" s="145"/>
      <c r="GYU250" s="145"/>
      <c r="GYV250" s="145"/>
      <c r="GYW250" s="145"/>
      <c r="GYX250" s="145"/>
      <c r="GYY250" s="145"/>
      <c r="GZB250" s="145"/>
      <c r="GZE250" s="145"/>
      <c r="GZH250" s="145"/>
      <c r="GZK250" s="145"/>
      <c r="GZN250" s="145"/>
      <c r="GZZ250" s="145"/>
      <c r="HAC250" s="145"/>
      <c r="HAF250" s="145"/>
      <c r="HAI250" s="145"/>
      <c r="HAR250" s="145"/>
      <c r="HAX250" s="145"/>
      <c r="HBA250" s="145"/>
      <c r="HBD250" s="145"/>
      <c r="HBG250" s="145"/>
      <c r="HBM250" s="145"/>
      <c r="HBP250" s="145"/>
      <c r="HBV250" s="145"/>
      <c r="HBX250" s="145"/>
      <c r="HBY250" s="145"/>
      <c r="HCA250" s="145"/>
      <c r="HCD250" s="145"/>
      <c r="HCG250" s="145"/>
      <c r="HCJ250" s="145"/>
      <c r="HCR250" s="145"/>
      <c r="HCW250" s="145"/>
      <c r="HDF250" s="145"/>
      <c r="HDI250" s="145"/>
      <c r="HDQ250" s="145"/>
      <c r="HEM250" s="145"/>
      <c r="HEN250" s="145"/>
      <c r="HEO250" s="145"/>
      <c r="HEP250" s="145"/>
      <c r="HEQ250" s="145"/>
      <c r="HER250" s="145"/>
      <c r="HFJ250" s="145"/>
      <c r="HFK250" s="145"/>
      <c r="HFN250" s="145"/>
      <c r="HFQ250" s="145"/>
      <c r="HFS250" s="145"/>
      <c r="HFU250" s="145"/>
      <c r="HFX250" s="145"/>
      <c r="HGA250" s="145"/>
      <c r="HGD250" s="145"/>
      <c r="HGG250" s="145"/>
      <c r="HGJ250" s="145"/>
      <c r="HGM250" s="145"/>
      <c r="HGP250" s="145"/>
      <c r="HGS250" s="145"/>
      <c r="HGU250" s="145"/>
      <c r="HHH250" s="145"/>
      <c r="HHI250" s="145"/>
      <c r="HHJ250" s="145"/>
      <c r="HHK250" s="145"/>
      <c r="HHL250" s="145"/>
      <c r="HHM250" s="145"/>
      <c r="HHN250" s="145"/>
      <c r="HHO250" s="145"/>
      <c r="HHP250" s="145"/>
      <c r="HHQ250" s="145"/>
      <c r="HHR250" s="145"/>
      <c r="HHS250" s="145"/>
      <c r="HHT250" s="145"/>
      <c r="HHU250" s="145"/>
      <c r="HHY250" s="145"/>
      <c r="HIA250" s="145"/>
      <c r="HIB250" s="145"/>
      <c r="HIC250" s="145"/>
      <c r="HID250" s="145"/>
      <c r="HIG250" s="145"/>
      <c r="HII250" s="145"/>
      <c r="HIJ250" s="145"/>
      <c r="HIK250" s="145"/>
      <c r="HIL250" s="145"/>
      <c r="HIM250" s="145"/>
      <c r="HIN250" s="145"/>
      <c r="HIO250" s="145"/>
      <c r="HIP250" s="145"/>
      <c r="HIQ250" s="145"/>
      <c r="HIR250" s="145"/>
      <c r="HIS250" s="145"/>
      <c r="HIT250" s="145"/>
      <c r="HIU250" s="145"/>
      <c r="HIX250" s="145"/>
      <c r="HJA250" s="145"/>
      <c r="HJD250" s="145"/>
      <c r="HJG250" s="145"/>
      <c r="HJJ250" s="145"/>
      <c r="HJV250" s="145"/>
      <c r="HJY250" s="145"/>
      <c r="HKB250" s="145"/>
      <c r="HKE250" s="145"/>
      <c r="HKN250" s="145"/>
      <c r="HKT250" s="145"/>
      <c r="HKW250" s="145"/>
      <c r="HKZ250" s="145"/>
      <c r="HLC250" s="145"/>
      <c r="HLI250" s="145"/>
      <c r="HLL250" s="145"/>
      <c r="HLR250" s="145"/>
      <c r="HLT250" s="145"/>
      <c r="HLU250" s="145"/>
      <c r="HLW250" s="145"/>
      <c r="HLZ250" s="145"/>
      <c r="HMC250" s="145"/>
      <c r="HMF250" s="145"/>
      <c r="HMN250" s="145"/>
      <c r="HMS250" s="145"/>
      <c r="HNB250" s="145"/>
      <c r="HNE250" s="145"/>
      <c r="HNM250" s="145"/>
      <c r="HOI250" s="145"/>
      <c r="HOJ250" s="145"/>
      <c r="HOK250" s="145"/>
      <c r="HOL250" s="145"/>
      <c r="HOM250" s="145"/>
      <c r="HON250" s="145"/>
      <c r="HPF250" s="145"/>
      <c r="HPG250" s="145"/>
      <c r="HPJ250" s="145"/>
      <c r="HPM250" s="145"/>
      <c r="HPO250" s="145"/>
      <c r="HPQ250" s="145"/>
      <c r="HPT250" s="145"/>
      <c r="HPW250" s="145"/>
      <c r="HPZ250" s="145"/>
      <c r="HQC250" s="145"/>
      <c r="HQF250" s="145"/>
      <c r="HQI250" s="145"/>
      <c r="HQL250" s="145"/>
      <c r="HQO250" s="145"/>
      <c r="HQQ250" s="145"/>
      <c r="HRD250" s="145"/>
      <c r="HRE250" s="145"/>
      <c r="HRF250" s="145"/>
      <c r="HRG250" s="145"/>
      <c r="HRH250" s="145"/>
      <c r="HRI250" s="145"/>
      <c r="HRJ250" s="145"/>
      <c r="HRK250" s="145"/>
      <c r="HRL250" s="145"/>
      <c r="HRM250" s="145"/>
      <c r="HRN250" s="145"/>
      <c r="HRO250" s="145"/>
      <c r="HRP250" s="145"/>
      <c r="HRQ250" s="145"/>
      <c r="HRU250" s="145"/>
      <c r="HRW250" s="145"/>
      <c r="HRX250" s="145"/>
      <c r="HRY250" s="145"/>
      <c r="HRZ250" s="145"/>
      <c r="HSC250" s="145"/>
      <c r="HSE250" s="145"/>
      <c r="HSF250" s="145"/>
      <c r="HSG250" s="145"/>
      <c r="HSH250" s="145"/>
      <c r="HSI250" s="145"/>
      <c r="HSJ250" s="145"/>
      <c r="HSK250" s="145"/>
      <c r="HSL250" s="145"/>
      <c r="HSM250" s="145"/>
      <c r="HSN250" s="145"/>
      <c r="HSO250" s="145"/>
      <c r="HSP250" s="145"/>
      <c r="HSQ250" s="145"/>
      <c r="HST250" s="145"/>
      <c r="HSW250" s="145"/>
      <c r="HSZ250" s="145"/>
      <c r="HTC250" s="145"/>
      <c r="HTF250" s="145"/>
      <c r="HTR250" s="145"/>
      <c r="HTU250" s="145"/>
      <c r="HTX250" s="145"/>
      <c r="HUA250" s="145"/>
      <c r="HUJ250" s="145"/>
      <c r="HUP250" s="145"/>
      <c r="HUS250" s="145"/>
      <c r="HUV250" s="145"/>
      <c r="HUY250" s="145"/>
      <c r="HVE250" s="145"/>
      <c r="HVH250" s="145"/>
      <c r="HVN250" s="145"/>
      <c r="HVP250" s="145"/>
      <c r="HVQ250" s="145"/>
      <c r="HVS250" s="145"/>
      <c r="HVV250" s="145"/>
      <c r="HVY250" s="145"/>
      <c r="HWB250" s="145"/>
      <c r="HWJ250" s="145"/>
      <c r="HWO250" s="145"/>
      <c r="HWX250" s="145"/>
      <c r="HXA250" s="145"/>
      <c r="HXI250" s="145"/>
      <c r="HYE250" s="145"/>
      <c r="HYF250" s="145"/>
      <c r="HYG250" s="145"/>
      <c r="HYH250" s="145"/>
      <c r="HYI250" s="145"/>
      <c r="HYJ250" s="145"/>
      <c r="HZB250" s="145"/>
      <c r="HZC250" s="145"/>
      <c r="HZF250" s="145"/>
      <c r="HZI250" s="145"/>
      <c r="HZK250" s="145"/>
      <c r="HZM250" s="145"/>
      <c r="HZP250" s="145"/>
      <c r="HZS250" s="145"/>
      <c r="HZV250" s="145"/>
      <c r="HZY250" s="145"/>
      <c r="IAB250" s="145"/>
      <c r="IAE250" s="145"/>
      <c r="IAH250" s="145"/>
      <c r="IAK250" s="145"/>
      <c r="IAM250" s="145"/>
      <c r="IAZ250" s="145"/>
      <c r="IBA250" s="145"/>
      <c r="IBB250" s="145"/>
      <c r="IBC250" s="145"/>
      <c r="IBD250" s="145"/>
      <c r="IBE250" s="145"/>
      <c r="IBF250" s="145"/>
      <c r="IBG250" s="145"/>
      <c r="IBH250" s="145"/>
      <c r="IBI250" s="145"/>
      <c r="IBJ250" s="145"/>
      <c r="IBK250" s="145"/>
      <c r="IBL250" s="145"/>
      <c r="IBM250" s="145"/>
      <c r="IBQ250" s="145"/>
      <c r="IBS250" s="145"/>
      <c r="IBT250" s="145"/>
      <c r="IBU250" s="145"/>
      <c r="IBV250" s="145"/>
      <c r="IBY250" s="145"/>
      <c r="ICA250" s="145"/>
      <c r="ICB250" s="145"/>
      <c r="ICC250" s="145"/>
      <c r="ICD250" s="145"/>
      <c r="ICE250" s="145"/>
      <c r="ICF250" s="145"/>
      <c r="ICG250" s="145"/>
      <c r="ICH250" s="145"/>
      <c r="ICI250" s="145"/>
      <c r="ICJ250" s="145"/>
      <c r="ICK250" s="145"/>
      <c r="ICL250" s="145"/>
      <c r="ICM250" s="145"/>
      <c r="ICP250" s="145"/>
      <c r="ICS250" s="145"/>
      <c r="ICV250" s="145"/>
      <c r="ICY250" s="145"/>
      <c r="IDB250" s="145"/>
      <c r="IDN250" s="145"/>
      <c r="IDQ250" s="145"/>
      <c r="IDT250" s="145"/>
      <c r="IDW250" s="145"/>
      <c r="IEF250" s="145"/>
      <c r="IEL250" s="145"/>
      <c r="IEO250" s="145"/>
      <c r="IER250" s="145"/>
      <c r="IEU250" s="145"/>
      <c r="IFA250" s="145"/>
      <c r="IFD250" s="145"/>
      <c r="IFJ250" s="145"/>
      <c r="IFL250" s="145"/>
      <c r="IFM250" s="145"/>
      <c r="IFO250" s="145"/>
      <c r="IFR250" s="145"/>
      <c r="IFU250" s="145"/>
      <c r="IFX250" s="145"/>
      <c r="IGF250" s="145"/>
      <c r="IGK250" s="145"/>
      <c r="IGT250" s="145"/>
      <c r="IGW250" s="145"/>
      <c r="IHE250" s="145"/>
      <c r="IIA250" s="145"/>
      <c r="IIB250" s="145"/>
      <c r="IIC250" s="145"/>
      <c r="IID250" s="145"/>
      <c r="IIE250" s="145"/>
      <c r="IIF250" s="145"/>
      <c r="IIX250" s="145"/>
      <c r="IIY250" s="145"/>
      <c r="IJB250" s="145"/>
      <c r="IJE250" s="145"/>
      <c r="IJG250" s="145"/>
      <c r="IJI250" s="145"/>
      <c r="IJL250" s="145"/>
      <c r="IJO250" s="145"/>
      <c r="IJR250" s="145"/>
      <c r="IJU250" s="145"/>
      <c r="IJX250" s="145"/>
      <c r="IKA250" s="145"/>
      <c r="IKD250" s="145"/>
      <c r="IKG250" s="145"/>
      <c r="IKI250" s="145"/>
      <c r="IKV250" s="145"/>
      <c r="IKW250" s="145"/>
      <c r="IKX250" s="145"/>
      <c r="IKY250" s="145"/>
      <c r="IKZ250" s="145"/>
      <c r="ILA250" s="145"/>
      <c r="ILB250" s="145"/>
      <c r="ILC250" s="145"/>
      <c r="ILD250" s="145"/>
      <c r="ILE250" s="145"/>
      <c r="ILF250" s="145"/>
      <c r="ILG250" s="145"/>
      <c r="ILH250" s="145"/>
      <c r="ILI250" s="145"/>
      <c r="ILM250" s="145"/>
      <c r="ILO250" s="145"/>
      <c r="ILP250" s="145"/>
      <c r="ILQ250" s="145"/>
      <c r="ILR250" s="145"/>
      <c r="ILU250" s="145"/>
      <c r="ILW250" s="145"/>
      <c r="ILX250" s="145"/>
      <c r="ILY250" s="145"/>
      <c r="ILZ250" s="145"/>
      <c r="IMA250" s="145"/>
      <c r="IMB250" s="145"/>
      <c r="IMC250" s="145"/>
      <c r="IMD250" s="145"/>
      <c r="IME250" s="145"/>
      <c r="IMF250" s="145"/>
      <c r="IMG250" s="145"/>
      <c r="IMH250" s="145"/>
      <c r="IMI250" s="145"/>
      <c r="IML250" s="145"/>
      <c r="IMO250" s="145"/>
      <c r="IMR250" s="145"/>
      <c r="IMU250" s="145"/>
      <c r="IMX250" s="145"/>
      <c r="INJ250" s="145"/>
      <c r="INM250" s="145"/>
      <c r="INP250" s="145"/>
      <c r="INS250" s="145"/>
      <c r="IOB250" s="145"/>
      <c r="IOH250" s="145"/>
      <c r="IOK250" s="145"/>
      <c r="ION250" s="145"/>
      <c r="IOQ250" s="145"/>
      <c r="IOW250" s="145"/>
      <c r="IOZ250" s="145"/>
      <c r="IPF250" s="145"/>
      <c r="IPH250" s="145"/>
      <c r="IPI250" s="145"/>
      <c r="IPK250" s="145"/>
      <c r="IPN250" s="145"/>
      <c r="IPQ250" s="145"/>
      <c r="IPT250" s="145"/>
      <c r="IQB250" s="145"/>
      <c r="IQG250" s="145"/>
      <c r="IQP250" s="145"/>
      <c r="IQS250" s="145"/>
      <c r="IRA250" s="145"/>
      <c r="IRW250" s="145"/>
      <c r="IRX250" s="145"/>
      <c r="IRY250" s="145"/>
      <c r="IRZ250" s="145"/>
      <c r="ISA250" s="145"/>
      <c r="ISB250" s="145"/>
      <c r="IST250" s="145"/>
      <c r="ISU250" s="145"/>
      <c r="ISX250" s="145"/>
      <c r="ITA250" s="145"/>
      <c r="ITC250" s="145"/>
      <c r="ITE250" s="145"/>
      <c r="ITH250" s="145"/>
      <c r="ITK250" s="145"/>
      <c r="ITN250" s="145"/>
      <c r="ITQ250" s="145"/>
      <c r="ITT250" s="145"/>
      <c r="ITW250" s="145"/>
      <c r="ITZ250" s="145"/>
      <c r="IUC250" s="145"/>
      <c r="IUE250" s="145"/>
      <c r="IUR250" s="145"/>
      <c r="IUS250" s="145"/>
      <c r="IUT250" s="145"/>
      <c r="IUU250" s="145"/>
      <c r="IUV250" s="145"/>
      <c r="IUW250" s="145"/>
      <c r="IUX250" s="145"/>
      <c r="IUY250" s="145"/>
      <c r="IUZ250" s="145"/>
      <c r="IVA250" s="145"/>
      <c r="IVB250" s="145"/>
      <c r="IVC250" s="145"/>
      <c r="IVD250" s="145"/>
      <c r="IVE250" s="145"/>
      <c r="IVI250" s="145"/>
      <c r="IVK250" s="145"/>
      <c r="IVL250" s="145"/>
      <c r="IVM250" s="145"/>
      <c r="IVN250" s="145"/>
      <c r="IVQ250" s="145"/>
      <c r="IVS250" s="145"/>
      <c r="IVT250" s="145"/>
      <c r="IVU250" s="145"/>
      <c r="IVV250" s="145"/>
      <c r="IVW250" s="145"/>
      <c r="IVX250" s="145"/>
      <c r="IVY250" s="145"/>
      <c r="IVZ250" s="145"/>
      <c r="IWA250" s="145"/>
      <c r="IWB250" s="145"/>
      <c r="IWC250" s="145"/>
      <c r="IWD250" s="145"/>
      <c r="IWE250" s="145"/>
      <c r="IWH250" s="145"/>
      <c r="IWK250" s="145"/>
      <c r="IWN250" s="145"/>
      <c r="IWQ250" s="145"/>
      <c r="IWT250" s="145"/>
      <c r="IXF250" s="145"/>
      <c r="IXI250" s="145"/>
      <c r="IXL250" s="145"/>
      <c r="IXO250" s="145"/>
      <c r="IXX250" s="145"/>
      <c r="IYD250" s="145"/>
      <c r="IYG250" s="145"/>
      <c r="IYJ250" s="145"/>
      <c r="IYM250" s="145"/>
      <c r="IYS250" s="145"/>
      <c r="IYV250" s="145"/>
      <c r="IZB250" s="145"/>
      <c r="IZD250" s="145"/>
      <c r="IZE250" s="145"/>
      <c r="IZG250" s="145"/>
      <c r="IZJ250" s="145"/>
      <c r="IZM250" s="145"/>
      <c r="IZP250" s="145"/>
      <c r="IZX250" s="145"/>
      <c r="JAC250" s="145"/>
      <c r="JAL250" s="145"/>
      <c r="JAO250" s="145"/>
      <c r="JAW250" s="145"/>
      <c r="JBS250" s="145"/>
      <c r="JBT250" s="145"/>
      <c r="JBU250" s="145"/>
      <c r="JBV250" s="145"/>
      <c r="JBW250" s="145"/>
      <c r="JBX250" s="145"/>
      <c r="JCP250" s="145"/>
      <c r="JCQ250" s="145"/>
      <c r="JCT250" s="145"/>
      <c r="JCW250" s="145"/>
      <c r="JCY250" s="145"/>
      <c r="JDA250" s="145"/>
      <c r="JDD250" s="145"/>
      <c r="JDG250" s="145"/>
      <c r="JDJ250" s="145"/>
      <c r="JDM250" s="145"/>
      <c r="JDP250" s="145"/>
      <c r="JDS250" s="145"/>
      <c r="JDV250" s="145"/>
      <c r="JDY250" s="145"/>
      <c r="JEA250" s="145"/>
      <c r="JEN250" s="145"/>
      <c r="JEO250" s="145"/>
      <c r="JEP250" s="145"/>
      <c r="JEQ250" s="145"/>
      <c r="JER250" s="145"/>
      <c r="JES250" s="145"/>
      <c r="JET250" s="145"/>
      <c r="JEU250" s="145"/>
      <c r="JEV250" s="145"/>
      <c r="JEW250" s="145"/>
      <c r="JEX250" s="145"/>
      <c r="JEY250" s="145"/>
      <c r="JEZ250" s="145"/>
      <c r="JFA250" s="145"/>
      <c r="JFE250" s="145"/>
      <c r="JFG250" s="145"/>
      <c r="JFH250" s="145"/>
      <c r="JFI250" s="145"/>
      <c r="JFJ250" s="145"/>
      <c r="JFM250" s="145"/>
      <c r="JFO250" s="145"/>
      <c r="JFP250" s="145"/>
      <c r="JFQ250" s="145"/>
      <c r="JFR250" s="145"/>
      <c r="JFS250" s="145"/>
      <c r="JFT250" s="145"/>
      <c r="JFU250" s="145"/>
      <c r="JFV250" s="145"/>
      <c r="JFW250" s="145"/>
      <c r="JFX250" s="145"/>
      <c r="JFY250" s="145"/>
      <c r="JFZ250" s="145"/>
      <c r="JGA250" s="145"/>
      <c r="JGD250" s="145"/>
      <c r="JGG250" s="145"/>
      <c r="JGJ250" s="145"/>
      <c r="JGM250" s="145"/>
      <c r="JGP250" s="145"/>
      <c r="JHB250" s="145"/>
      <c r="JHE250" s="145"/>
      <c r="JHH250" s="145"/>
      <c r="JHK250" s="145"/>
      <c r="JHT250" s="145"/>
      <c r="JHZ250" s="145"/>
      <c r="JIC250" s="145"/>
      <c r="JIF250" s="145"/>
      <c r="JII250" s="145"/>
      <c r="JIO250" s="145"/>
      <c r="JIR250" s="145"/>
      <c r="JIX250" s="145"/>
      <c r="JIZ250" s="145"/>
      <c r="JJA250" s="145"/>
      <c r="JJC250" s="145"/>
      <c r="JJF250" s="145"/>
      <c r="JJI250" s="145"/>
      <c r="JJL250" s="145"/>
      <c r="JJT250" s="145"/>
      <c r="JJY250" s="145"/>
      <c r="JKH250" s="145"/>
      <c r="JKK250" s="145"/>
      <c r="JKS250" s="145"/>
      <c r="JLO250" s="145"/>
      <c r="JLP250" s="145"/>
      <c r="JLQ250" s="145"/>
      <c r="JLR250" s="145"/>
      <c r="JLS250" s="145"/>
      <c r="JLT250" s="145"/>
      <c r="JML250" s="145"/>
      <c r="JMM250" s="145"/>
      <c r="JMP250" s="145"/>
      <c r="JMS250" s="145"/>
      <c r="JMU250" s="145"/>
      <c r="JMW250" s="145"/>
      <c r="JMZ250" s="145"/>
      <c r="JNC250" s="145"/>
      <c r="JNF250" s="145"/>
      <c r="JNI250" s="145"/>
      <c r="JNL250" s="145"/>
      <c r="JNO250" s="145"/>
      <c r="JNR250" s="145"/>
      <c r="JNU250" s="145"/>
      <c r="JNW250" s="145"/>
      <c r="JOJ250" s="145"/>
      <c r="JOK250" s="145"/>
      <c r="JOL250" s="145"/>
      <c r="JOM250" s="145"/>
      <c r="JON250" s="145"/>
      <c r="JOO250" s="145"/>
      <c r="JOP250" s="145"/>
      <c r="JOQ250" s="145"/>
      <c r="JOR250" s="145"/>
      <c r="JOS250" s="145"/>
      <c r="JOT250" s="145"/>
      <c r="JOU250" s="145"/>
      <c r="JOV250" s="145"/>
      <c r="JOW250" s="145"/>
      <c r="JPA250" s="145"/>
      <c r="JPC250" s="145"/>
      <c r="JPD250" s="145"/>
      <c r="JPE250" s="145"/>
      <c r="JPF250" s="145"/>
      <c r="JPI250" s="145"/>
      <c r="JPK250" s="145"/>
      <c r="JPL250" s="145"/>
      <c r="JPM250" s="145"/>
      <c r="JPN250" s="145"/>
      <c r="JPO250" s="145"/>
      <c r="JPP250" s="145"/>
      <c r="JPQ250" s="145"/>
      <c r="JPR250" s="145"/>
      <c r="JPS250" s="145"/>
      <c r="JPT250" s="145"/>
      <c r="JPU250" s="145"/>
      <c r="JPV250" s="145"/>
      <c r="JPW250" s="145"/>
      <c r="JPZ250" s="145"/>
      <c r="JQC250" s="145"/>
      <c r="JQF250" s="145"/>
      <c r="JQI250" s="145"/>
      <c r="JQL250" s="145"/>
      <c r="JQX250" s="145"/>
      <c r="JRA250" s="145"/>
      <c r="JRD250" s="145"/>
      <c r="JRG250" s="145"/>
      <c r="JRP250" s="145"/>
      <c r="JRV250" s="145"/>
      <c r="JRY250" s="145"/>
      <c r="JSB250" s="145"/>
      <c r="JSE250" s="145"/>
      <c r="JSK250" s="145"/>
      <c r="JSN250" s="145"/>
      <c r="JST250" s="145"/>
      <c r="JSV250" s="145"/>
      <c r="JSW250" s="145"/>
      <c r="JSY250" s="145"/>
      <c r="JTB250" s="145"/>
      <c r="JTE250" s="145"/>
      <c r="JTH250" s="145"/>
      <c r="JTP250" s="145"/>
      <c r="JTU250" s="145"/>
      <c r="JUD250" s="145"/>
      <c r="JUG250" s="145"/>
      <c r="JUO250" s="145"/>
      <c r="JVK250" s="145"/>
      <c r="JVL250" s="145"/>
      <c r="JVM250" s="145"/>
      <c r="JVN250" s="145"/>
      <c r="JVO250" s="145"/>
      <c r="JVP250" s="145"/>
      <c r="JWH250" s="145"/>
      <c r="JWI250" s="145"/>
      <c r="JWL250" s="145"/>
      <c r="JWO250" s="145"/>
      <c r="JWQ250" s="145"/>
      <c r="JWS250" s="145"/>
      <c r="JWV250" s="145"/>
      <c r="JWY250" s="145"/>
      <c r="JXB250" s="145"/>
      <c r="JXE250" s="145"/>
      <c r="JXH250" s="145"/>
      <c r="JXK250" s="145"/>
      <c r="JXN250" s="145"/>
      <c r="JXQ250" s="145"/>
      <c r="JXS250" s="145"/>
      <c r="JYF250" s="145"/>
      <c r="JYG250" s="145"/>
      <c r="JYH250" s="145"/>
      <c r="JYI250" s="145"/>
      <c r="JYJ250" s="145"/>
      <c r="JYK250" s="145"/>
      <c r="JYL250" s="145"/>
      <c r="JYM250" s="145"/>
      <c r="JYN250" s="145"/>
      <c r="JYO250" s="145"/>
      <c r="JYP250" s="145"/>
      <c r="JYQ250" s="145"/>
      <c r="JYR250" s="145"/>
      <c r="JYS250" s="145"/>
      <c r="JYW250" s="145"/>
      <c r="JYY250" s="145"/>
      <c r="JYZ250" s="145"/>
      <c r="JZA250" s="145"/>
      <c r="JZB250" s="145"/>
      <c r="JZE250" s="145"/>
      <c r="JZG250" s="145"/>
      <c r="JZH250" s="145"/>
      <c r="JZI250" s="145"/>
      <c r="JZJ250" s="145"/>
      <c r="JZK250" s="145"/>
      <c r="JZL250" s="145"/>
      <c r="JZM250" s="145"/>
      <c r="JZN250" s="145"/>
      <c r="JZO250" s="145"/>
      <c r="JZP250" s="145"/>
      <c r="JZQ250" s="145"/>
      <c r="JZR250" s="145"/>
      <c r="JZS250" s="145"/>
      <c r="JZV250" s="145"/>
      <c r="JZY250" s="145"/>
      <c r="KAB250" s="145"/>
      <c r="KAE250" s="145"/>
      <c r="KAH250" s="145"/>
      <c r="KAT250" s="145"/>
      <c r="KAW250" s="145"/>
      <c r="KAZ250" s="145"/>
      <c r="KBC250" s="145"/>
      <c r="KBL250" s="145"/>
      <c r="KBR250" s="145"/>
      <c r="KBU250" s="145"/>
      <c r="KBX250" s="145"/>
      <c r="KCA250" s="145"/>
      <c r="KCG250" s="145"/>
      <c r="KCJ250" s="145"/>
      <c r="KCP250" s="145"/>
      <c r="KCR250" s="145"/>
      <c r="KCS250" s="145"/>
      <c r="KCU250" s="145"/>
      <c r="KCX250" s="145"/>
      <c r="KDA250" s="145"/>
      <c r="KDD250" s="145"/>
      <c r="KDL250" s="145"/>
      <c r="KDQ250" s="145"/>
      <c r="KDZ250" s="145"/>
      <c r="KEC250" s="145"/>
      <c r="KEK250" s="145"/>
      <c r="KFG250" s="145"/>
      <c r="KFH250" s="145"/>
      <c r="KFI250" s="145"/>
      <c r="KFJ250" s="145"/>
      <c r="KFK250" s="145"/>
      <c r="KFL250" s="145"/>
      <c r="KGD250" s="145"/>
      <c r="KGE250" s="145"/>
      <c r="KGH250" s="145"/>
      <c r="KGK250" s="145"/>
      <c r="KGM250" s="145"/>
      <c r="KGO250" s="145"/>
      <c r="KGR250" s="145"/>
      <c r="KGU250" s="145"/>
      <c r="KGX250" s="145"/>
      <c r="KHA250" s="145"/>
      <c r="KHD250" s="145"/>
      <c r="KHG250" s="145"/>
      <c r="KHJ250" s="145"/>
      <c r="KHM250" s="145"/>
      <c r="KHO250" s="145"/>
      <c r="KIB250" s="145"/>
      <c r="KIC250" s="145"/>
      <c r="KID250" s="145"/>
      <c r="KIE250" s="145"/>
      <c r="KIF250" s="145"/>
      <c r="KIG250" s="145"/>
      <c r="KIH250" s="145"/>
      <c r="KII250" s="145"/>
      <c r="KIJ250" s="145"/>
      <c r="KIK250" s="145"/>
      <c r="KIL250" s="145"/>
      <c r="KIM250" s="145"/>
      <c r="KIN250" s="145"/>
      <c r="KIO250" s="145"/>
      <c r="KIS250" s="145"/>
      <c r="KIU250" s="145"/>
      <c r="KIV250" s="145"/>
      <c r="KIW250" s="145"/>
      <c r="KIX250" s="145"/>
      <c r="KJA250" s="145"/>
      <c r="KJC250" s="145"/>
      <c r="KJD250" s="145"/>
      <c r="KJE250" s="145"/>
      <c r="KJF250" s="145"/>
      <c r="KJG250" s="145"/>
      <c r="KJH250" s="145"/>
      <c r="KJI250" s="145"/>
      <c r="KJJ250" s="145"/>
      <c r="KJK250" s="145"/>
      <c r="KJL250" s="145"/>
      <c r="KJM250" s="145"/>
      <c r="KJN250" s="145"/>
      <c r="KJO250" s="145"/>
      <c r="KJR250" s="145"/>
      <c r="KJU250" s="145"/>
      <c r="KJX250" s="145"/>
      <c r="KKA250" s="145"/>
      <c r="KKD250" s="145"/>
      <c r="KKP250" s="145"/>
      <c r="KKS250" s="145"/>
      <c r="KKV250" s="145"/>
      <c r="KKY250" s="145"/>
      <c r="KLH250" s="145"/>
      <c r="KLN250" s="145"/>
      <c r="KLQ250" s="145"/>
      <c r="KLT250" s="145"/>
      <c r="KLW250" s="145"/>
      <c r="KMC250" s="145"/>
      <c r="KMF250" s="145"/>
      <c r="KML250" s="145"/>
      <c r="KMN250" s="145"/>
      <c r="KMO250" s="145"/>
      <c r="KMQ250" s="145"/>
      <c r="KMT250" s="145"/>
      <c r="KMW250" s="145"/>
      <c r="KMZ250" s="145"/>
      <c r="KNH250" s="145"/>
      <c r="KNM250" s="145"/>
      <c r="KNV250" s="145"/>
      <c r="KNY250" s="145"/>
      <c r="KOG250" s="145"/>
      <c r="KPC250" s="145"/>
      <c r="KPD250" s="145"/>
      <c r="KPE250" s="145"/>
      <c r="KPF250" s="145"/>
      <c r="KPG250" s="145"/>
      <c r="KPH250" s="145"/>
      <c r="KPZ250" s="145"/>
      <c r="KQA250" s="145"/>
      <c r="KQD250" s="145"/>
      <c r="KQG250" s="145"/>
      <c r="KQI250" s="145"/>
      <c r="KQK250" s="145"/>
      <c r="KQN250" s="145"/>
      <c r="KQQ250" s="145"/>
      <c r="KQT250" s="145"/>
      <c r="KQW250" s="145"/>
      <c r="KQZ250" s="145"/>
      <c r="KRC250" s="145"/>
      <c r="KRF250" s="145"/>
      <c r="KRI250" s="145"/>
      <c r="KRK250" s="145"/>
      <c r="KRX250" s="145"/>
      <c r="KRY250" s="145"/>
      <c r="KRZ250" s="145"/>
      <c r="KSA250" s="145"/>
      <c r="KSB250" s="145"/>
      <c r="KSC250" s="145"/>
      <c r="KSD250" s="145"/>
      <c r="KSE250" s="145"/>
      <c r="KSF250" s="145"/>
      <c r="KSG250" s="145"/>
      <c r="KSH250" s="145"/>
      <c r="KSI250" s="145"/>
      <c r="KSJ250" s="145"/>
      <c r="KSK250" s="145"/>
      <c r="KSO250" s="145"/>
      <c r="KSQ250" s="145"/>
      <c r="KSR250" s="145"/>
      <c r="KSS250" s="145"/>
      <c r="KST250" s="145"/>
      <c r="KSW250" s="145"/>
      <c r="KSY250" s="145"/>
      <c r="KSZ250" s="145"/>
      <c r="KTA250" s="145"/>
      <c r="KTB250" s="145"/>
      <c r="KTC250" s="145"/>
      <c r="KTD250" s="145"/>
      <c r="KTE250" s="145"/>
      <c r="KTF250" s="145"/>
      <c r="KTG250" s="145"/>
      <c r="KTH250" s="145"/>
      <c r="KTI250" s="145"/>
      <c r="KTJ250" s="145"/>
      <c r="KTK250" s="145"/>
      <c r="KTN250" s="145"/>
      <c r="KTQ250" s="145"/>
      <c r="KTT250" s="145"/>
      <c r="KTW250" s="145"/>
      <c r="KTZ250" s="145"/>
      <c r="KUL250" s="145"/>
      <c r="KUO250" s="145"/>
      <c r="KUR250" s="145"/>
      <c r="KUU250" s="145"/>
      <c r="KVD250" s="145"/>
      <c r="KVJ250" s="145"/>
      <c r="KVM250" s="145"/>
      <c r="KVP250" s="145"/>
      <c r="KVS250" s="145"/>
      <c r="KVY250" s="145"/>
      <c r="KWB250" s="145"/>
      <c r="KWH250" s="145"/>
      <c r="KWJ250" s="145"/>
      <c r="KWK250" s="145"/>
      <c r="KWM250" s="145"/>
      <c r="KWP250" s="145"/>
      <c r="KWS250" s="145"/>
      <c r="KWV250" s="145"/>
      <c r="KXD250" s="145"/>
      <c r="KXI250" s="145"/>
      <c r="KXR250" s="145"/>
      <c r="KXU250" s="145"/>
      <c r="KYC250" s="145"/>
      <c r="KYY250" s="145"/>
      <c r="KYZ250" s="145"/>
      <c r="KZA250" s="145"/>
      <c r="KZB250" s="145"/>
      <c r="KZC250" s="145"/>
      <c r="KZD250" s="145"/>
      <c r="KZV250" s="145"/>
      <c r="KZW250" s="145"/>
      <c r="KZZ250" s="145"/>
      <c r="LAC250" s="145"/>
      <c r="LAE250" s="145"/>
      <c r="LAG250" s="145"/>
      <c r="LAJ250" s="145"/>
      <c r="LAM250" s="145"/>
      <c r="LAP250" s="145"/>
      <c r="LAS250" s="145"/>
      <c r="LAV250" s="145"/>
      <c r="LAY250" s="145"/>
      <c r="LBB250" s="145"/>
      <c r="LBE250" s="145"/>
      <c r="LBG250" s="145"/>
      <c r="LBT250" s="145"/>
      <c r="LBU250" s="145"/>
      <c r="LBV250" s="145"/>
      <c r="LBW250" s="145"/>
      <c r="LBX250" s="145"/>
      <c r="LBY250" s="145"/>
      <c r="LBZ250" s="145"/>
      <c r="LCA250" s="145"/>
      <c r="LCB250" s="145"/>
      <c r="LCC250" s="145"/>
      <c r="LCD250" s="145"/>
      <c r="LCE250" s="145"/>
      <c r="LCF250" s="145"/>
      <c r="LCG250" s="145"/>
      <c r="LCK250" s="145"/>
      <c r="LCM250" s="145"/>
      <c r="LCN250" s="145"/>
      <c r="LCO250" s="145"/>
      <c r="LCP250" s="145"/>
      <c r="LCS250" s="145"/>
      <c r="LCU250" s="145"/>
      <c r="LCV250" s="145"/>
      <c r="LCW250" s="145"/>
      <c r="LCX250" s="145"/>
      <c r="LCY250" s="145"/>
      <c r="LCZ250" s="145"/>
      <c r="LDA250" s="145"/>
      <c r="LDB250" s="145"/>
      <c r="LDC250" s="145"/>
      <c r="LDD250" s="145"/>
      <c r="LDE250" s="145"/>
      <c r="LDF250" s="145"/>
      <c r="LDG250" s="145"/>
      <c r="LDJ250" s="145"/>
      <c r="LDM250" s="145"/>
      <c r="LDP250" s="145"/>
      <c r="LDS250" s="145"/>
      <c r="LDV250" s="145"/>
      <c r="LEH250" s="145"/>
      <c r="LEK250" s="145"/>
      <c r="LEN250" s="145"/>
      <c r="LEQ250" s="145"/>
      <c r="LEZ250" s="145"/>
      <c r="LFF250" s="145"/>
      <c r="LFI250" s="145"/>
      <c r="LFL250" s="145"/>
      <c r="LFO250" s="145"/>
      <c r="LFU250" s="145"/>
      <c r="LFX250" s="145"/>
      <c r="LGD250" s="145"/>
      <c r="LGF250" s="145"/>
      <c r="LGG250" s="145"/>
      <c r="LGI250" s="145"/>
      <c r="LGL250" s="145"/>
      <c r="LGO250" s="145"/>
      <c r="LGR250" s="145"/>
      <c r="LGZ250" s="145"/>
      <c r="LHE250" s="145"/>
      <c r="LHN250" s="145"/>
      <c r="LHQ250" s="145"/>
      <c r="LHY250" s="145"/>
      <c r="LIU250" s="145"/>
      <c r="LIV250" s="145"/>
      <c r="LIW250" s="145"/>
      <c r="LIX250" s="145"/>
      <c r="LIY250" s="145"/>
      <c r="LIZ250" s="145"/>
      <c r="LJR250" s="145"/>
      <c r="LJS250" s="145"/>
      <c r="LJV250" s="145"/>
      <c r="LJY250" s="145"/>
      <c r="LKA250" s="145"/>
      <c r="LKC250" s="145"/>
      <c r="LKF250" s="145"/>
      <c r="LKI250" s="145"/>
      <c r="LKL250" s="145"/>
      <c r="LKO250" s="145"/>
      <c r="LKR250" s="145"/>
      <c r="LKU250" s="145"/>
      <c r="LKX250" s="145"/>
      <c r="LLA250" s="145"/>
      <c r="LLC250" s="145"/>
      <c r="LLP250" s="145"/>
      <c r="LLQ250" s="145"/>
      <c r="LLR250" s="145"/>
      <c r="LLS250" s="145"/>
      <c r="LLT250" s="145"/>
      <c r="LLU250" s="145"/>
      <c r="LLV250" s="145"/>
      <c r="LLW250" s="145"/>
      <c r="LLX250" s="145"/>
      <c r="LLY250" s="145"/>
      <c r="LLZ250" s="145"/>
      <c r="LMA250" s="145"/>
      <c r="LMB250" s="145"/>
      <c r="LMC250" s="145"/>
      <c r="LMG250" s="145"/>
      <c r="LMI250" s="145"/>
      <c r="LMJ250" s="145"/>
      <c r="LMK250" s="145"/>
      <c r="LML250" s="145"/>
      <c r="LMO250" s="145"/>
      <c r="LMQ250" s="145"/>
      <c r="LMR250" s="145"/>
      <c r="LMS250" s="145"/>
      <c r="LMT250" s="145"/>
      <c r="LMU250" s="145"/>
      <c r="LMV250" s="145"/>
      <c r="LMW250" s="145"/>
      <c r="LMX250" s="145"/>
      <c r="LMY250" s="145"/>
      <c r="LMZ250" s="145"/>
      <c r="LNA250" s="145"/>
      <c r="LNB250" s="145"/>
      <c r="LNC250" s="145"/>
      <c r="LNF250" s="145"/>
      <c r="LNI250" s="145"/>
      <c r="LNL250" s="145"/>
      <c r="LNO250" s="145"/>
      <c r="LNR250" s="145"/>
      <c r="LOD250" s="145"/>
      <c r="LOG250" s="145"/>
      <c r="LOJ250" s="145"/>
      <c r="LOM250" s="145"/>
      <c r="LOV250" s="145"/>
      <c r="LPB250" s="145"/>
      <c r="LPE250" s="145"/>
      <c r="LPH250" s="145"/>
      <c r="LPK250" s="145"/>
      <c r="LPQ250" s="145"/>
      <c r="LPT250" s="145"/>
      <c r="LPZ250" s="145"/>
      <c r="LQB250" s="145"/>
      <c r="LQC250" s="145"/>
      <c r="LQE250" s="145"/>
      <c r="LQH250" s="145"/>
      <c r="LQK250" s="145"/>
      <c r="LQN250" s="145"/>
      <c r="LQV250" s="145"/>
      <c r="LRA250" s="145"/>
      <c r="LRJ250" s="145"/>
      <c r="LRM250" s="145"/>
      <c r="LRU250" s="145"/>
      <c r="LSQ250" s="145"/>
      <c r="LSR250" s="145"/>
      <c r="LSS250" s="145"/>
      <c r="LST250" s="145"/>
      <c r="LSU250" s="145"/>
      <c r="LSV250" s="145"/>
      <c r="LTN250" s="145"/>
      <c r="LTO250" s="145"/>
      <c r="LTR250" s="145"/>
      <c r="LTU250" s="145"/>
      <c r="LTW250" s="145"/>
      <c r="LTY250" s="145"/>
      <c r="LUB250" s="145"/>
      <c r="LUE250" s="145"/>
      <c r="LUH250" s="145"/>
      <c r="LUK250" s="145"/>
      <c r="LUN250" s="145"/>
      <c r="LUQ250" s="145"/>
      <c r="LUT250" s="145"/>
      <c r="LUW250" s="145"/>
      <c r="LUY250" s="145"/>
      <c r="LVL250" s="145"/>
      <c r="LVM250" s="145"/>
      <c r="LVN250" s="145"/>
      <c r="LVO250" s="145"/>
      <c r="LVP250" s="145"/>
      <c r="LVQ250" s="145"/>
      <c r="LVR250" s="145"/>
      <c r="LVS250" s="145"/>
      <c r="LVT250" s="145"/>
      <c r="LVU250" s="145"/>
      <c r="LVV250" s="145"/>
      <c r="LVW250" s="145"/>
      <c r="LVX250" s="145"/>
      <c r="LVY250" s="145"/>
      <c r="LWC250" s="145"/>
      <c r="LWE250" s="145"/>
      <c r="LWF250" s="145"/>
      <c r="LWG250" s="145"/>
      <c r="LWH250" s="145"/>
      <c r="LWK250" s="145"/>
      <c r="LWM250" s="145"/>
      <c r="LWN250" s="145"/>
      <c r="LWO250" s="145"/>
      <c r="LWP250" s="145"/>
      <c r="LWQ250" s="145"/>
      <c r="LWR250" s="145"/>
      <c r="LWS250" s="145"/>
      <c r="LWT250" s="145"/>
      <c r="LWU250" s="145"/>
      <c r="LWV250" s="145"/>
      <c r="LWW250" s="145"/>
      <c r="LWX250" s="145"/>
      <c r="LWY250" s="145"/>
      <c r="LXB250" s="145"/>
      <c r="LXE250" s="145"/>
      <c r="LXH250" s="145"/>
      <c r="LXK250" s="145"/>
      <c r="LXN250" s="145"/>
      <c r="LXZ250" s="145"/>
      <c r="LYC250" s="145"/>
      <c r="LYF250" s="145"/>
      <c r="LYI250" s="145"/>
      <c r="LYR250" s="145"/>
      <c r="LYX250" s="145"/>
      <c r="LZA250" s="145"/>
      <c r="LZD250" s="145"/>
      <c r="LZG250" s="145"/>
      <c r="LZM250" s="145"/>
      <c r="LZP250" s="145"/>
      <c r="LZV250" s="145"/>
      <c r="LZX250" s="145"/>
      <c r="LZY250" s="145"/>
      <c r="MAA250" s="145"/>
      <c r="MAD250" s="145"/>
      <c r="MAG250" s="145"/>
      <c r="MAJ250" s="145"/>
      <c r="MAR250" s="145"/>
      <c r="MAW250" s="145"/>
      <c r="MBF250" s="145"/>
      <c r="MBI250" s="145"/>
      <c r="MBQ250" s="145"/>
      <c r="MCM250" s="145"/>
      <c r="MCN250" s="145"/>
      <c r="MCO250" s="145"/>
      <c r="MCP250" s="145"/>
      <c r="MCQ250" s="145"/>
      <c r="MCR250" s="145"/>
      <c r="MDJ250" s="145"/>
      <c r="MDK250" s="145"/>
      <c r="MDN250" s="145"/>
      <c r="MDQ250" s="145"/>
      <c r="MDS250" s="145"/>
      <c r="MDU250" s="145"/>
      <c r="MDX250" s="145"/>
      <c r="MEA250" s="145"/>
      <c r="MED250" s="145"/>
      <c r="MEG250" s="145"/>
      <c r="MEJ250" s="145"/>
      <c r="MEM250" s="145"/>
      <c r="MEP250" s="145"/>
      <c r="MES250" s="145"/>
      <c r="MEU250" s="145"/>
      <c r="MFH250" s="145"/>
      <c r="MFI250" s="145"/>
      <c r="MFJ250" s="145"/>
      <c r="MFK250" s="145"/>
      <c r="MFL250" s="145"/>
      <c r="MFM250" s="145"/>
      <c r="MFN250" s="145"/>
      <c r="MFO250" s="145"/>
      <c r="MFP250" s="145"/>
      <c r="MFQ250" s="145"/>
      <c r="MFR250" s="145"/>
      <c r="MFS250" s="145"/>
      <c r="MFT250" s="145"/>
      <c r="MFU250" s="145"/>
      <c r="MFY250" s="145"/>
      <c r="MGA250" s="145"/>
      <c r="MGB250" s="145"/>
      <c r="MGC250" s="145"/>
      <c r="MGD250" s="145"/>
      <c r="MGG250" s="145"/>
      <c r="MGI250" s="145"/>
      <c r="MGJ250" s="145"/>
      <c r="MGK250" s="145"/>
      <c r="MGL250" s="145"/>
      <c r="MGM250" s="145"/>
      <c r="MGN250" s="145"/>
      <c r="MGO250" s="145"/>
      <c r="MGP250" s="145"/>
      <c r="MGQ250" s="145"/>
      <c r="MGR250" s="145"/>
      <c r="MGS250" s="145"/>
      <c r="MGT250" s="145"/>
      <c r="MGU250" s="145"/>
      <c r="MGX250" s="145"/>
      <c r="MHA250" s="145"/>
      <c r="MHD250" s="145"/>
      <c r="MHG250" s="145"/>
      <c r="MHJ250" s="145"/>
      <c r="MHV250" s="145"/>
      <c r="MHY250" s="145"/>
      <c r="MIB250" s="145"/>
      <c r="MIE250" s="145"/>
      <c r="MIN250" s="145"/>
      <c r="MIT250" s="145"/>
      <c r="MIW250" s="145"/>
      <c r="MIZ250" s="145"/>
      <c r="MJC250" s="145"/>
      <c r="MJI250" s="145"/>
      <c r="MJL250" s="145"/>
      <c r="MJR250" s="145"/>
      <c r="MJT250" s="145"/>
      <c r="MJU250" s="145"/>
      <c r="MJW250" s="145"/>
      <c r="MJZ250" s="145"/>
      <c r="MKC250" s="145"/>
      <c r="MKF250" s="145"/>
      <c r="MKN250" s="145"/>
      <c r="MKS250" s="145"/>
      <c r="MLB250" s="145"/>
      <c r="MLE250" s="145"/>
      <c r="MLM250" s="145"/>
      <c r="MMI250" s="145"/>
      <c r="MMJ250" s="145"/>
      <c r="MMK250" s="145"/>
      <c r="MML250" s="145"/>
      <c r="MMM250" s="145"/>
      <c r="MMN250" s="145"/>
      <c r="MNF250" s="145"/>
      <c r="MNG250" s="145"/>
      <c r="MNJ250" s="145"/>
      <c r="MNM250" s="145"/>
      <c r="MNO250" s="145"/>
      <c r="MNQ250" s="145"/>
      <c r="MNT250" s="145"/>
      <c r="MNW250" s="145"/>
      <c r="MNZ250" s="145"/>
      <c r="MOC250" s="145"/>
      <c r="MOF250" s="145"/>
      <c r="MOI250" s="145"/>
      <c r="MOL250" s="145"/>
      <c r="MOO250" s="145"/>
      <c r="MOQ250" s="145"/>
      <c r="MPD250" s="145"/>
      <c r="MPE250" s="145"/>
      <c r="MPF250" s="145"/>
      <c r="MPG250" s="145"/>
      <c r="MPH250" s="145"/>
      <c r="MPI250" s="145"/>
      <c r="MPJ250" s="145"/>
      <c r="MPK250" s="145"/>
      <c r="MPL250" s="145"/>
      <c r="MPM250" s="145"/>
      <c r="MPN250" s="145"/>
      <c r="MPO250" s="145"/>
      <c r="MPP250" s="145"/>
      <c r="MPQ250" s="145"/>
      <c r="MPU250" s="145"/>
      <c r="MPW250" s="145"/>
      <c r="MPX250" s="145"/>
      <c r="MPY250" s="145"/>
      <c r="MPZ250" s="145"/>
      <c r="MQC250" s="145"/>
      <c r="MQE250" s="145"/>
      <c r="MQF250" s="145"/>
      <c r="MQG250" s="145"/>
      <c r="MQH250" s="145"/>
      <c r="MQI250" s="145"/>
      <c r="MQJ250" s="145"/>
      <c r="MQK250" s="145"/>
      <c r="MQL250" s="145"/>
      <c r="MQM250" s="145"/>
      <c r="MQN250" s="145"/>
      <c r="MQO250" s="145"/>
      <c r="MQP250" s="145"/>
      <c r="MQQ250" s="145"/>
      <c r="MQT250" s="145"/>
      <c r="MQW250" s="145"/>
      <c r="MQZ250" s="145"/>
      <c r="MRC250" s="145"/>
      <c r="MRF250" s="145"/>
      <c r="MRR250" s="145"/>
      <c r="MRU250" s="145"/>
      <c r="MRX250" s="145"/>
      <c r="MSA250" s="145"/>
      <c r="MSJ250" s="145"/>
      <c r="MSP250" s="145"/>
      <c r="MSS250" s="145"/>
      <c r="MSV250" s="145"/>
      <c r="MSY250" s="145"/>
      <c r="MTE250" s="145"/>
      <c r="MTH250" s="145"/>
      <c r="MTN250" s="145"/>
      <c r="MTP250" s="145"/>
      <c r="MTQ250" s="145"/>
      <c r="MTS250" s="145"/>
      <c r="MTV250" s="145"/>
      <c r="MTY250" s="145"/>
      <c r="MUB250" s="145"/>
      <c r="MUJ250" s="145"/>
      <c r="MUO250" s="145"/>
      <c r="MUX250" s="145"/>
      <c r="MVA250" s="145"/>
      <c r="MVI250" s="145"/>
      <c r="MWE250" s="145"/>
      <c r="MWF250" s="145"/>
      <c r="MWG250" s="145"/>
      <c r="MWH250" s="145"/>
      <c r="MWI250" s="145"/>
      <c r="MWJ250" s="145"/>
      <c r="MXB250" s="145"/>
      <c r="MXC250" s="145"/>
      <c r="MXF250" s="145"/>
      <c r="MXI250" s="145"/>
      <c r="MXK250" s="145"/>
      <c r="MXM250" s="145"/>
      <c r="MXP250" s="145"/>
      <c r="MXS250" s="145"/>
      <c r="MXV250" s="145"/>
      <c r="MXY250" s="145"/>
      <c r="MYB250" s="145"/>
      <c r="MYE250" s="145"/>
      <c r="MYH250" s="145"/>
      <c r="MYK250" s="145"/>
      <c r="MYM250" s="145"/>
      <c r="MYZ250" s="145"/>
      <c r="MZA250" s="145"/>
      <c r="MZB250" s="145"/>
      <c r="MZC250" s="145"/>
      <c r="MZD250" s="145"/>
      <c r="MZE250" s="145"/>
      <c r="MZF250" s="145"/>
      <c r="MZG250" s="145"/>
      <c r="MZH250" s="145"/>
      <c r="MZI250" s="145"/>
      <c r="MZJ250" s="145"/>
      <c r="MZK250" s="145"/>
      <c r="MZL250" s="145"/>
      <c r="MZM250" s="145"/>
      <c r="MZQ250" s="145"/>
      <c r="MZS250" s="145"/>
      <c r="MZT250" s="145"/>
      <c r="MZU250" s="145"/>
      <c r="MZV250" s="145"/>
      <c r="MZY250" s="145"/>
      <c r="NAA250" s="145"/>
      <c r="NAB250" s="145"/>
      <c r="NAC250" s="145"/>
      <c r="NAD250" s="145"/>
      <c r="NAE250" s="145"/>
      <c r="NAF250" s="145"/>
      <c r="NAG250" s="145"/>
      <c r="NAH250" s="145"/>
      <c r="NAI250" s="145"/>
      <c r="NAJ250" s="145"/>
      <c r="NAK250" s="145"/>
      <c r="NAL250" s="145"/>
      <c r="NAM250" s="145"/>
      <c r="NAP250" s="145"/>
      <c r="NAS250" s="145"/>
      <c r="NAV250" s="145"/>
      <c r="NAY250" s="145"/>
      <c r="NBB250" s="145"/>
      <c r="NBN250" s="145"/>
      <c r="NBQ250" s="145"/>
      <c r="NBT250" s="145"/>
      <c r="NBW250" s="145"/>
      <c r="NCF250" s="145"/>
      <c r="NCL250" s="145"/>
      <c r="NCO250" s="145"/>
      <c r="NCR250" s="145"/>
      <c r="NCU250" s="145"/>
      <c r="NDA250" s="145"/>
      <c r="NDD250" s="145"/>
      <c r="NDJ250" s="145"/>
      <c r="NDL250" s="145"/>
      <c r="NDM250" s="145"/>
      <c r="NDO250" s="145"/>
      <c r="NDR250" s="145"/>
      <c r="NDU250" s="145"/>
      <c r="NDX250" s="145"/>
      <c r="NEF250" s="145"/>
      <c r="NEK250" s="145"/>
      <c r="NET250" s="145"/>
      <c r="NEW250" s="145"/>
      <c r="NFE250" s="145"/>
      <c r="NGA250" s="145"/>
      <c r="NGB250" s="145"/>
      <c r="NGC250" s="145"/>
      <c r="NGD250" s="145"/>
      <c r="NGE250" s="145"/>
      <c r="NGF250" s="145"/>
      <c r="NGX250" s="145"/>
      <c r="NGY250" s="145"/>
      <c r="NHB250" s="145"/>
      <c r="NHE250" s="145"/>
      <c r="NHG250" s="145"/>
      <c r="NHI250" s="145"/>
      <c r="NHL250" s="145"/>
      <c r="NHO250" s="145"/>
      <c r="NHR250" s="145"/>
      <c r="NHU250" s="145"/>
      <c r="NHX250" s="145"/>
      <c r="NIA250" s="145"/>
      <c r="NID250" s="145"/>
      <c r="NIG250" s="145"/>
      <c r="NII250" s="145"/>
      <c r="NIV250" s="145"/>
      <c r="NIW250" s="145"/>
      <c r="NIX250" s="145"/>
      <c r="NIY250" s="145"/>
      <c r="NIZ250" s="145"/>
      <c r="NJA250" s="145"/>
      <c r="NJB250" s="145"/>
      <c r="NJC250" s="145"/>
      <c r="NJD250" s="145"/>
      <c r="NJE250" s="145"/>
      <c r="NJF250" s="145"/>
      <c r="NJG250" s="145"/>
      <c r="NJH250" s="145"/>
      <c r="NJI250" s="145"/>
      <c r="NJM250" s="145"/>
      <c r="NJO250" s="145"/>
      <c r="NJP250" s="145"/>
      <c r="NJQ250" s="145"/>
      <c r="NJR250" s="145"/>
      <c r="NJU250" s="145"/>
      <c r="NJW250" s="145"/>
      <c r="NJX250" s="145"/>
      <c r="NJY250" s="145"/>
      <c r="NJZ250" s="145"/>
      <c r="NKA250" s="145"/>
      <c r="NKB250" s="145"/>
      <c r="NKC250" s="145"/>
      <c r="NKD250" s="145"/>
      <c r="NKE250" s="145"/>
      <c r="NKF250" s="145"/>
      <c r="NKG250" s="145"/>
      <c r="NKH250" s="145"/>
      <c r="NKI250" s="145"/>
      <c r="NKL250" s="145"/>
      <c r="NKO250" s="145"/>
      <c r="NKR250" s="145"/>
      <c r="NKU250" s="145"/>
      <c r="NKX250" s="145"/>
      <c r="NLJ250" s="145"/>
      <c r="NLM250" s="145"/>
      <c r="NLP250" s="145"/>
      <c r="NLS250" s="145"/>
      <c r="NMB250" s="145"/>
      <c r="NMH250" s="145"/>
      <c r="NMK250" s="145"/>
      <c r="NMN250" s="145"/>
      <c r="NMQ250" s="145"/>
      <c r="NMW250" s="145"/>
      <c r="NMZ250" s="145"/>
      <c r="NNF250" s="145"/>
      <c r="NNH250" s="145"/>
      <c r="NNI250" s="145"/>
      <c r="NNK250" s="145"/>
      <c r="NNN250" s="145"/>
      <c r="NNQ250" s="145"/>
      <c r="NNT250" s="145"/>
      <c r="NOB250" s="145"/>
      <c r="NOG250" s="145"/>
      <c r="NOP250" s="145"/>
      <c r="NOS250" s="145"/>
      <c r="NPA250" s="145"/>
      <c r="NPW250" s="145"/>
      <c r="NPX250" s="145"/>
      <c r="NPY250" s="145"/>
      <c r="NPZ250" s="145"/>
      <c r="NQA250" s="145"/>
      <c r="NQB250" s="145"/>
      <c r="NQT250" s="145"/>
      <c r="NQU250" s="145"/>
      <c r="NQX250" s="145"/>
      <c r="NRA250" s="145"/>
      <c r="NRC250" s="145"/>
      <c r="NRE250" s="145"/>
      <c r="NRH250" s="145"/>
      <c r="NRK250" s="145"/>
      <c r="NRN250" s="145"/>
      <c r="NRQ250" s="145"/>
      <c r="NRT250" s="145"/>
      <c r="NRW250" s="145"/>
      <c r="NRZ250" s="145"/>
      <c r="NSC250" s="145"/>
      <c r="NSE250" s="145"/>
      <c r="NSR250" s="145"/>
      <c r="NSS250" s="145"/>
      <c r="NST250" s="145"/>
      <c r="NSU250" s="145"/>
      <c r="NSV250" s="145"/>
      <c r="NSW250" s="145"/>
      <c r="NSX250" s="145"/>
      <c r="NSY250" s="145"/>
      <c r="NSZ250" s="145"/>
      <c r="NTA250" s="145"/>
      <c r="NTB250" s="145"/>
      <c r="NTC250" s="145"/>
      <c r="NTD250" s="145"/>
      <c r="NTE250" s="145"/>
      <c r="NTI250" s="145"/>
      <c r="NTK250" s="145"/>
      <c r="NTL250" s="145"/>
      <c r="NTM250" s="145"/>
      <c r="NTN250" s="145"/>
      <c r="NTQ250" s="145"/>
      <c r="NTS250" s="145"/>
      <c r="NTT250" s="145"/>
      <c r="NTU250" s="145"/>
      <c r="NTV250" s="145"/>
      <c r="NTW250" s="145"/>
      <c r="NTX250" s="145"/>
      <c r="NTY250" s="145"/>
      <c r="NTZ250" s="145"/>
      <c r="NUA250" s="145"/>
      <c r="NUB250" s="145"/>
      <c r="NUC250" s="145"/>
      <c r="NUD250" s="145"/>
      <c r="NUE250" s="145"/>
      <c r="NUH250" s="145"/>
      <c r="NUK250" s="145"/>
      <c r="NUN250" s="145"/>
      <c r="NUQ250" s="145"/>
      <c r="NUT250" s="145"/>
      <c r="NVF250" s="145"/>
      <c r="NVI250" s="145"/>
      <c r="NVL250" s="145"/>
      <c r="NVO250" s="145"/>
      <c r="NVX250" s="145"/>
      <c r="NWD250" s="145"/>
      <c r="NWG250" s="145"/>
      <c r="NWJ250" s="145"/>
      <c r="NWM250" s="145"/>
      <c r="NWS250" s="145"/>
      <c r="NWV250" s="145"/>
      <c r="NXB250" s="145"/>
      <c r="NXD250" s="145"/>
      <c r="NXE250" s="145"/>
      <c r="NXG250" s="145"/>
      <c r="NXJ250" s="145"/>
      <c r="NXM250" s="145"/>
      <c r="NXP250" s="145"/>
      <c r="NXX250" s="145"/>
      <c r="NYC250" s="145"/>
      <c r="NYL250" s="145"/>
      <c r="NYO250" s="145"/>
      <c r="NYW250" s="145"/>
      <c r="NZS250" s="145"/>
      <c r="NZT250" s="145"/>
      <c r="NZU250" s="145"/>
      <c r="NZV250" s="145"/>
      <c r="NZW250" s="145"/>
      <c r="NZX250" s="145"/>
      <c r="OAP250" s="145"/>
      <c r="OAQ250" s="145"/>
      <c r="OAT250" s="145"/>
      <c r="OAW250" s="145"/>
      <c r="OAY250" s="145"/>
      <c r="OBA250" s="145"/>
      <c r="OBD250" s="145"/>
      <c r="OBG250" s="145"/>
      <c r="OBJ250" s="145"/>
      <c r="OBM250" s="145"/>
      <c r="OBP250" s="145"/>
      <c r="OBS250" s="145"/>
      <c r="OBV250" s="145"/>
      <c r="OBY250" s="145"/>
      <c r="OCA250" s="145"/>
      <c r="OCN250" s="145"/>
      <c r="OCO250" s="145"/>
      <c r="OCP250" s="145"/>
      <c r="OCQ250" s="145"/>
      <c r="OCR250" s="145"/>
      <c r="OCS250" s="145"/>
      <c r="OCT250" s="145"/>
      <c r="OCU250" s="145"/>
      <c r="OCV250" s="145"/>
      <c r="OCW250" s="145"/>
      <c r="OCX250" s="145"/>
      <c r="OCY250" s="145"/>
      <c r="OCZ250" s="145"/>
      <c r="ODA250" s="145"/>
      <c r="ODE250" s="145"/>
      <c r="ODG250" s="145"/>
      <c r="ODH250" s="145"/>
      <c r="ODI250" s="145"/>
      <c r="ODJ250" s="145"/>
      <c r="ODM250" s="145"/>
      <c r="ODO250" s="145"/>
      <c r="ODP250" s="145"/>
      <c r="ODQ250" s="145"/>
      <c r="ODR250" s="145"/>
      <c r="ODS250" s="145"/>
      <c r="ODT250" s="145"/>
      <c r="ODU250" s="145"/>
      <c r="ODV250" s="145"/>
      <c r="ODW250" s="145"/>
      <c r="ODX250" s="145"/>
      <c r="ODY250" s="145"/>
      <c r="ODZ250" s="145"/>
      <c r="OEA250" s="145"/>
      <c r="OED250" s="145"/>
      <c r="OEG250" s="145"/>
      <c r="OEJ250" s="145"/>
      <c r="OEM250" s="145"/>
      <c r="OEP250" s="145"/>
      <c r="OFB250" s="145"/>
      <c r="OFE250" s="145"/>
      <c r="OFH250" s="145"/>
      <c r="OFK250" s="145"/>
      <c r="OFT250" s="145"/>
      <c r="OFZ250" s="145"/>
      <c r="OGC250" s="145"/>
      <c r="OGF250" s="145"/>
      <c r="OGI250" s="145"/>
      <c r="OGO250" s="145"/>
      <c r="OGR250" s="145"/>
      <c r="OGX250" s="145"/>
      <c r="OGZ250" s="145"/>
      <c r="OHA250" s="145"/>
      <c r="OHC250" s="145"/>
      <c r="OHF250" s="145"/>
      <c r="OHI250" s="145"/>
      <c r="OHL250" s="145"/>
      <c r="OHT250" s="145"/>
      <c r="OHY250" s="145"/>
      <c r="OIH250" s="145"/>
      <c r="OIK250" s="145"/>
      <c r="OIS250" s="145"/>
      <c r="OJO250" s="145"/>
      <c r="OJP250" s="145"/>
      <c r="OJQ250" s="145"/>
      <c r="OJR250" s="145"/>
      <c r="OJS250" s="145"/>
      <c r="OJT250" s="145"/>
      <c r="OKL250" s="145"/>
      <c r="OKM250" s="145"/>
      <c r="OKP250" s="145"/>
      <c r="OKS250" s="145"/>
      <c r="OKU250" s="145"/>
      <c r="OKW250" s="145"/>
      <c r="OKZ250" s="145"/>
      <c r="OLC250" s="145"/>
      <c r="OLF250" s="145"/>
      <c r="OLI250" s="145"/>
      <c r="OLL250" s="145"/>
      <c r="OLO250" s="145"/>
      <c r="OLR250" s="145"/>
      <c r="OLU250" s="145"/>
      <c r="OLW250" s="145"/>
      <c r="OMJ250" s="145"/>
      <c r="OMK250" s="145"/>
      <c r="OML250" s="145"/>
      <c r="OMM250" s="145"/>
      <c r="OMN250" s="145"/>
      <c r="OMO250" s="145"/>
      <c r="OMP250" s="145"/>
      <c r="OMQ250" s="145"/>
      <c r="OMR250" s="145"/>
      <c r="OMS250" s="145"/>
      <c r="OMT250" s="145"/>
      <c r="OMU250" s="145"/>
      <c r="OMV250" s="145"/>
      <c r="OMW250" s="145"/>
      <c r="ONA250" s="145"/>
      <c r="ONC250" s="145"/>
      <c r="OND250" s="145"/>
      <c r="ONE250" s="145"/>
      <c r="ONF250" s="145"/>
      <c r="ONI250" s="145"/>
      <c r="ONK250" s="145"/>
      <c r="ONL250" s="145"/>
      <c r="ONM250" s="145"/>
      <c r="ONN250" s="145"/>
      <c r="ONO250" s="145"/>
      <c r="ONP250" s="145"/>
      <c r="ONQ250" s="145"/>
      <c r="ONR250" s="145"/>
      <c r="ONS250" s="145"/>
      <c r="ONT250" s="145"/>
      <c r="ONU250" s="145"/>
      <c r="ONV250" s="145"/>
      <c r="ONW250" s="145"/>
      <c r="ONZ250" s="145"/>
      <c r="OOC250" s="145"/>
      <c r="OOF250" s="145"/>
      <c r="OOI250" s="145"/>
      <c r="OOL250" s="145"/>
      <c r="OOX250" s="145"/>
      <c r="OPA250" s="145"/>
      <c r="OPD250" s="145"/>
      <c r="OPG250" s="145"/>
      <c r="OPP250" s="145"/>
      <c r="OPV250" s="145"/>
      <c r="OPY250" s="145"/>
      <c r="OQB250" s="145"/>
      <c r="OQE250" s="145"/>
      <c r="OQK250" s="145"/>
      <c r="OQN250" s="145"/>
      <c r="OQT250" s="145"/>
      <c r="OQV250" s="145"/>
      <c r="OQW250" s="145"/>
      <c r="OQY250" s="145"/>
      <c r="ORB250" s="145"/>
      <c r="ORE250" s="145"/>
      <c r="ORH250" s="145"/>
      <c r="ORP250" s="145"/>
      <c r="ORU250" s="145"/>
      <c r="OSD250" s="145"/>
      <c r="OSG250" s="145"/>
      <c r="OSO250" s="145"/>
      <c r="OTK250" s="145"/>
      <c r="OTL250" s="145"/>
      <c r="OTM250" s="145"/>
      <c r="OTN250" s="145"/>
      <c r="OTO250" s="145"/>
      <c r="OTP250" s="145"/>
      <c r="OUH250" s="145"/>
      <c r="OUI250" s="145"/>
      <c r="OUL250" s="145"/>
      <c r="OUO250" s="145"/>
      <c r="OUQ250" s="145"/>
      <c r="OUS250" s="145"/>
      <c r="OUV250" s="145"/>
      <c r="OUY250" s="145"/>
      <c r="OVB250" s="145"/>
      <c r="OVE250" s="145"/>
      <c r="OVH250" s="145"/>
      <c r="OVK250" s="145"/>
      <c r="OVN250" s="145"/>
      <c r="OVQ250" s="145"/>
      <c r="OVS250" s="145"/>
      <c r="OWF250" s="145"/>
      <c r="OWG250" s="145"/>
      <c r="OWH250" s="145"/>
      <c r="OWI250" s="145"/>
      <c r="OWJ250" s="145"/>
      <c r="OWK250" s="145"/>
      <c r="OWL250" s="145"/>
      <c r="OWM250" s="145"/>
      <c r="OWN250" s="145"/>
      <c r="OWO250" s="145"/>
      <c r="OWP250" s="145"/>
      <c r="OWQ250" s="145"/>
      <c r="OWR250" s="145"/>
      <c r="OWS250" s="145"/>
      <c r="OWW250" s="145"/>
      <c r="OWY250" s="145"/>
      <c r="OWZ250" s="145"/>
      <c r="OXA250" s="145"/>
      <c r="OXB250" s="145"/>
      <c r="OXE250" s="145"/>
      <c r="OXG250" s="145"/>
      <c r="OXH250" s="145"/>
      <c r="OXI250" s="145"/>
      <c r="OXJ250" s="145"/>
      <c r="OXK250" s="145"/>
      <c r="OXL250" s="145"/>
      <c r="OXM250" s="145"/>
      <c r="OXN250" s="145"/>
      <c r="OXO250" s="145"/>
      <c r="OXP250" s="145"/>
      <c r="OXQ250" s="145"/>
      <c r="OXR250" s="145"/>
      <c r="OXS250" s="145"/>
      <c r="OXV250" s="145"/>
      <c r="OXY250" s="145"/>
      <c r="OYB250" s="145"/>
      <c r="OYE250" s="145"/>
      <c r="OYH250" s="145"/>
      <c r="OYT250" s="145"/>
      <c r="OYW250" s="145"/>
      <c r="OYZ250" s="145"/>
      <c r="OZC250" s="145"/>
      <c r="OZL250" s="145"/>
      <c r="OZR250" s="145"/>
      <c r="OZU250" s="145"/>
      <c r="OZX250" s="145"/>
      <c r="PAA250" s="145"/>
      <c r="PAG250" s="145"/>
      <c r="PAJ250" s="145"/>
      <c r="PAP250" s="145"/>
      <c r="PAR250" s="145"/>
      <c r="PAS250" s="145"/>
      <c r="PAU250" s="145"/>
      <c r="PAX250" s="145"/>
      <c r="PBA250" s="145"/>
      <c r="PBD250" s="145"/>
      <c r="PBL250" s="145"/>
      <c r="PBQ250" s="145"/>
      <c r="PBZ250" s="145"/>
      <c r="PCC250" s="145"/>
      <c r="PCK250" s="145"/>
      <c r="PDG250" s="145"/>
      <c r="PDH250" s="145"/>
      <c r="PDI250" s="145"/>
      <c r="PDJ250" s="145"/>
      <c r="PDK250" s="145"/>
      <c r="PDL250" s="145"/>
      <c r="PED250" s="145"/>
      <c r="PEE250" s="145"/>
      <c r="PEH250" s="145"/>
      <c r="PEK250" s="145"/>
      <c r="PEM250" s="145"/>
      <c r="PEO250" s="145"/>
      <c r="PER250" s="145"/>
      <c r="PEU250" s="145"/>
      <c r="PEX250" s="145"/>
      <c r="PFA250" s="145"/>
      <c r="PFD250" s="145"/>
      <c r="PFG250" s="145"/>
      <c r="PFJ250" s="145"/>
      <c r="PFM250" s="145"/>
      <c r="PFO250" s="145"/>
      <c r="PGB250" s="145"/>
      <c r="PGC250" s="145"/>
      <c r="PGD250" s="145"/>
      <c r="PGE250" s="145"/>
      <c r="PGF250" s="145"/>
      <c r="PGG250" s="145"/>
      <c r="PGH250" s="145"/>
      <c r="PGI250" s="145"/>
      <c r="PGJ250" s="145"/>
      <c r="PGK250" s="145"/>
      <c r="PGL250" s="145"/>
      <c r="PGM250" s="145"/>
      <c r="PGN250" s="145"/>
      <c r="PGO250" s="145"/>
      <c r="PGS250" s="145"/>
      <c r="PGU250" s="145"/>
      <c r="PGV250" s="145"/>
      <c r="PGW250" s="145"/>
      <c r="PGX250" s="145"/>
      <c r="PHA250" s="145"/>
      <c r="PHC250" s="145"/>
      <c r="PHD250" s="145"/>
      <c r="PHE250" s="145"/>
      <c r="PHF250" s="145"/>
      <c r="PHG250" s="145"/>
      <c r="PHH250" s="145"/>
      <c r="PHI250" s="145"/>
      <c r="PHJ250" s="145"/>
      <c r="PHK250" s="145"/>
      <c r="PHL250" s="145"/>
      <c r="PHM250" s="145"/>
      <c r="PHN250" s="145"/>
      <c r="PHO250" s="145"/>
      <c r="PHR250" s="145"/>
      <c r="PHU250" s="145"/>
      <c r="PHX250" s="145"/>
      <c r="PIA250" s="145"/>
      <c r="PID250" s="145"/>
      <c r="PIP250" s="145"/>
      <c r="PIS250" s="145"/>
      <c r="PIV250" s="145"/>
      <c r="PIY250" s="145"/>
      <c r="PJH250" s="145"/>
      <c r="PJN250" s="145"/>
      <c r="PJQ250" s="145"/>
      <c r="PJT250" s="145"/>
      <c r="PJW250" s="145"/>
      <c r="PKC250" s="145"/>
      <c r="PKF250" s="145"/>
      <c r="PKL250" s="145"/>
      <c r="PKN250" s="145"/>
      <c r="PKO250" s="145"/>
      <c r="PKQ250" s="145"/>
      <c r="PKT250" s="145"/>
      <c r="PKW250" s="145"/>
      <c r="PKZ250" s="145"/>
      <c r="PLH250" s="145"/>
      <c r="PLM250" s="145"/>
      <c r="PLV250" s="145"/>
      <c r="PLY250" s="145"/>
      <c r="PMG250" s="145"/>
      <c r="PNC250" s="145"/>
      <c r="PND250" s="145"/>
      <c r="PNE250" s="145"/>
      <c r="PNF250" s="145"/>
      <c r="PNG250" s="145"/>
      <c r="PNH250" s="145"/>
      <c r="PNZ250" s="145"/>
      <c r="POA250" s="145"/>
      <c r="POD250" s="145"/>
      <c r="POG250" s="145"/>
      <c r="POI250" s="145"/>
      <c r="POK250" s="145"/>
      <c r="PON250" s="145"/>
      <c r="POQ250" s="145"/>
      <c r="POT250" s="145"/>
      <c r="POW250" s="145"/>
      <c r="POZ250" s="145"/>
      <c r="PPC250" s="145"/>
      <c r="PPF250" s="145"/>
      <c r="PPI250" s="145"/>
      <c r="PPK250" s="145"/>
      <c r="PPX250" s="145"/>
      <c r="PPY250" s="145"/>
      <c r="PPZ250" s="145"/>
      <c r="PQA250" s="145"/>
      <c r="PQB250" s="145"/>
      <c r="PQC250" s="145"/>
      <c r="PQD250" s="145"/>
      <c r="PQE250" s="145"/>
      <c r="PQF250" s="145"/>
      <c r="PQG250" s="145"/>
      <c r="PQH250" s="145"/>
      <c r="PQI250" s="145"/>
      <c r="PQJ250" s="145"/>
      <c r="PQK250" s="145"/>
      <c r="PQO250" s="145"/>
      <c r="PQQ250" s="145"/>
      <c r="PQR250" s="145"/>
      <c r="PQS250" s="145"/>
      <c r="PQT250" s="145"/>
      <c r="PQW250" s="145"/>
      <c r="PQY250" s="145"/>
      <c r="PQZ250" s="145"/>
      <c r="PRA250" s="145"/>
      <c r="PRB250" s="145"/>
      <c r="PRC250" s="145"/>
      <c r="PRD250" s="145"/>
      <c r="PRE250" s="145"/>
      <c r="PRF250" s="145"/>
      <c r="PRG250" s="145"/>
      <c r="PRH250" s="145"/>
      <c r="PRI250" s="145"/>
      <c r="PRJ250" s="145"/>
      <c r="PRK250" s="145"/>
      <c r="PRN250" s="145"/>
      <c r="PRQ250" s="145"/>
      <c r="PRT250" s="145"/>
      <c r="PRW250" s="145"/>
      <c r="PRZ250" s="145"/>
      <c r="PSL250" s="145"/>
      <c r="PSO250" s="145"/>
      <c r="PSR250" s="145"/>
      <c r="PSU250" s="145"/>
      <c r="PTD250" s="145"/>
      <c r="PTJ250" s="145"/>
      <c r="PTM250" s="145"/>
      <c r="PTP250" s="145"/>
      <c r="PTS250" s="145"/>
      <c r="PTY250" s="145"/>
      <c r="PUB250" s="145"/>
      <c r="PUH250" s="145"/>
      <c r="PUJ250" s="145"/>
      <c r="PUK250" s="145"/>
      <c r="PUM250" s="145"/>
      <c r="PUP250" s="145"/>
      <c r="PUS250" s="145"/>
      <c r="PUV250" s="145"/>
      <c r="PVD250" s="145"/>
      <c r="PVI250" s="145"/>
      <c r="PVR250" s="145"/>
      <c r="PVU250" s="145"/>
      <c r="PWC250" s="145"/>
      <c r="PWY250" s="145"/>
      <c r="PWZ250" s="145"/>
      <c r="PXA250" s="145"/>
      <c r="PXB250" s="145"/>
      <c r="PXC250" s="145"/>
      <c r="PXD250" s="145"/>
      <c r="PXV250" s="145"/>
      <c r="PXW250" s="145"/>
      <c r="PXZ250" s="145"/>
      <c r="PYC250" s="145"/>
      <c r="PYE250" s="145"/>
      <c r="PYG250" s="145"/>
      <c r="PYJ250" s="145"/>
      <c r="PYM250" s="145"/>
      <c r="PYP250" s="145"/>
      <c r="PYS250" s="145"/>
      <c r="PYV250" s="145"/>
      <c r="PYY250" s="145"/>
      <c r="PZB250" s="145"/>
      <c r="PZE250" s="145"/>
      <c r="PZG250" s="145"/>
      <c r="PZT250" s="145"/>
      <c r="PZU250" s="145"/>
      <c r="PZV250" s="145"/>
      <c r="PZW250" s="145"/>
      <c r="PZX250" s="145"/>
      <c r="PZY250" s="145"/>
      <c r="PZZ250" s="145"/>
      <c r="QAA250" s="145"/>
      <c r="QAB250" s="145"/>
      <c r="QAC250" s="145"/>
      <c r="QAD250" s="145"/>
      <c r="QAE250" s="145"/>
      <c r="QAF250" s="145"/>
      <c r="QAG250" s="145"/>
      <c r="QAK250" s="145"/>
      <c r="QAM250" s="145"/>
      <c r="QAN250" s="145"/>
      <c r="QAO250" s="145"/>
      <c r="QAP250" s="145"/>
      <c r="QAS250" s="145"/>
      <c r="QAU250" s="145"/>
      <c r="QAV250" s="145"/>
      <c r="QAW250" s="145"/>
      <c r="QAX250" s="145"/>
      <c r="QAY250" s="145"/>
      <c r="QAZ250" s="145"/>
      <c r="QBA250" s="145"/>
      <c r="QBB250" s="145"/>
      <c r="QBC250" s="145"/>
      <c r="QBD250" s="145"/>
      <c r="QBE250" s="145"/>
      <c r="QBF250" s="145"/>
      <c r="QBG250" s="145"/>
      <c r="QBJ250" s="145"/>
      <c r="QBM250" s="145"/>
      <c r="QBP250" s="145"/>
      <c r="QBS250" s="145"/>
      <c r="QBV250" s="145"/>
      <c r="QCH250" s="145"/>
      <c r="QCK250" s="145"/>
      <c r="QCN250" s="145"/>
      <c r="QCQ250" s="145"/>
      <c r="QCZ250" s="145"/>
      <c r="QDF250" s="145"/>
      <c r="QDI250" s="145"/>
      <c r="QDL250" s="145"/>
      <c r="QDO250" s="145"/>
      <c r="QDU250" s="145"/>
      <c r="QDX250" s="145"/>
      <c r="QED250" s="145"/>
      <c r="QEF250" s="145"/>
      <c r="QEG250" s="145"/>
      <c r="QEI250" s="145"/>
      <c r="QEL250" s="145"/>
      <c r="QEO250" s="145"/>
      <c r="QER250" s="145"/>
      <c r="QEZ250" s="145"/>
      <c r="QFE250" s="145"/>
      <c r="QFN250" s="145"/>
      <c r="QFQ250" s="145"/>
      <c r="QFY250" s="145"/>
      <c r="QGU250" s="145"/>
      <c r="QGV250" s="145"/>
      <c r="QGW250" s="145"/>
      <c r="QGX250" s="145"/>
      <c r="QGY250" s="145"/>
      <c r="QGZ250" s="145"/>
      <c r="QHR250" s="145"/>
      <c r="QHS250" s="145"/>
      <c r="QHV250" s="145"/>
      <c r="QHY250" s="145"/>
      <c r="QIA250" s="145"/>
      <c r="QIC250" s="145"/>
      <c r="QIF250" s="145"/>
      <c r="QII250" s="145"/>
      <c r="QIL250" s="145"/>
      <c r="QIO250" s="145"/>
      <c r="QIR250" s="145"/>
      <c r="QIU250" s="145"/>
      <c r="QIX250" s="145"/>
      <c r="QJA250" s="145"/>
      <c r="QJC250" s="145"/>
      <c r="QJP250" s="145"/>
      <c r="QJQ250" s="145"/>
      <c r="QJR250" s="145"/>
      <c r="QJS250" s="145"/>
      <c r="QJT250" s="145"/>
      <c r="QJU250" s="145"/>
      <c r="QJV250" s="145"/>
      <c r="QJW250" s="145"/>
      <c r="QJX250" s="145"/>
      <c r="QJY250" s="145"/>
      <c r="QJZ250" s="145"/>
      <c r="QKA250" s="145"/>
      <c r="QKB250" s="145"/>
      <c r="QKC250" s="145"/>
      <c r="QKG250" s="145"/>
      <c r="QKI250" s="145"/>
      <c r="QKJ250" s="145"/>
      <c r="QKK250" s="145"/>
      <c r="QKL250" s="145"/>
      <c r="QKO250" s="145"/>
      <c r="QKQ250" s="145"/>
      <c r="QKR250" s="145"/>
      <c r="QKS250" s="145"/>
      <c r="QKT250" s="145"/>
      <c r="QKU250" s="145"/>
      <c r="QKV250" s="145"/>
      <c r="QKW250" s="145"/>
      <c r="QKX250" s="145"/>
      <c r="QKY250" s="145"/>
      <c r="QKZ250" s="145"/>
      <c r="QLA250" s="145"/>
      <c r="QLB250" s="145"/>
      <c r="QLC250" s="145"/>
      <c r="QLF250" s="145"/>
      <c r="QLI250" s="145"/>
      <c r="QLL250" s="145"/>
      <c r="QLO250" s="145"/>
      <c r="QLR250" s="145"/>
      <c r="QMD250" s="145"/>
      <c r="QMG250" s="145"/>
      <c r="QMJ250" s="145"/>
      <c r="QMM250" s="145"/>
      <c r="QMV250" s="145"/>
      <c r="QNB250" s="145"/>
      <c r="QNE250" s="145"/>
      <c r="QNH250" s="145"/>
      <c r="QNK250" s="145"/>
      <c r="QNQ250" s="145"/>
      <c r="QNT250" s="145"/>
      <c r="QNZ250" s="145"/>
      <c r="QOB250" s="145"/>
      <c r="QOC250" s="145"/>
      <c r="QOE250" s="145"/>
      <c r="QOH250" s="145"/>
      <c r="QOK250" s="145"/>
      <c r="QON250" s="145"/>
      <c r="QOV250" s="145"/>
      <c r="QPA250" s="145"/>
      <c r="QPJ250" s="145"/>
      <c r="QPM250" s="145"/>
      <c r="QPU250" s="145"/>
      <c r="QQQ250" s="145"/>
      <c r="QQR250" s="145"/>
      <c r="QQS250" s="145"/>
      <c r="QQT250" s="145"/>
      <c r="QQU250" s="145"/>
      <c r="QQV250" s="145"/>
      <c r="QRN250" s="145"/>
      <c r="QRO250" s="145"/>
      <c r="QRR250" s="145"/>
      <c r="QRU250" s="145"/>
      <c r="QRW250" s="145"/>
      <c r="QRY250" s="145"/>
      <c r="QSB250" s="145"/>
      <c r="QSE250" s="145"/>
      <c r="QSH250" s="145"/>
      <c r="QSK250" s="145"/>
      <c r="QSN250" s="145"/>
      <c r="QSQ250" s="145"/>
      <c r="QST250" s="145"/>
      <c r="QSW250" s="145"/>
      <c r="QSY250" s="145"/>
      <c r="QTL250" s="145"/>
      <c r="QTM250" s="145"/>
      <c r="QTN250" s="145"/>
      <c r="QTO250" s="145"/>
      <c r="QTP250" s="145"/>
      <c r="QTQ250" s="145"/>
      <c r="QTR250" s="145"/>
      <c r="QTS250" s="145"/>
      <c r="QTT250" s="145"/>
      <c r="QTU250" s="145"/>
      <c r="QTV250" s="145"/>
      <c r="QTW250" s="145"/>
      <c r="QTX250" s="145"/>
      <c r="QTY250" s="145"/>
      <c r="QUC250" s="145"/>
      <c r="QUE250" s="145"/>
      <c r="QUF250" s="145"/>
      <c r="QUG250" s="145"/>
      <c r="QUH250" s="145"/>
      <c r="QUK250" s="145"/>
      <c r="QUM250" s="145"/>
      <c r="QUN250" s="145"/>
      <c r="QUO250" s="145"/>
      <c r="QUP250" s="145"/>
      <c r="QUQ250" s="145"/>
      <c r="QUR250" s="145"/>
      <c r="QUS250" s="145"/>
      <c r="QUT250" s="145"/>
      <c r="QUU250" s="145"/>
      <c r="QUV250" s="145"/>
      <c r="QUW250" s="145"/>
      <c r="QUX250" s="145"/>
      <c r="QUY250" s="145"/>
      <c r="QVB250" s="145"/>
      <c r="QVE250" s="145"/>
      <c r="QVH250" s="145"/>
      <c r="QVK250" s="145"/>
      <c r="QVN250" s="145"/>
      <c r="QVZ250" s="145"/>
      <c r="QWC250" s="145"/>
      <c r="QWF250" s="145"/>
      <c r="QWI250" s="145"/>
      <c r="QWR250" s="145"/>
      <c r="QWX250" s="145"/>
      <c r="QXA250" s="145"/>
      <c r="QXD250" s="145"/>
      <c r="QXG250" s="145"/>
      <c r="QXM250" s="145"/>
      <c r="QXP250" s="145"/>
      <c r="QXV250" s="145"/>
      <c r="QXX250" s="145"/>
      <c r="QXY250" s="145"/>
      <c r="QYA250" s="145"/>
      <c r="QYD250" s="145"/>
      <c r="QYG250" s="145"/>
      <c r="QYJ250" s="145"/>
      <c r="QYR250" s="145"/>
      <c r="QYW250" s="145"/>
      <c r="QZF250" s="145"/>
      <c r="QZI250" s="145"/>
      <c r="QZQ250" s="145"/>
      <c r="RAM250" s="145"/>
      <c r="RAN250" s="145"/>
      <c r="RAO250" s="145"/>
      <c r="RAP250" s="145"/>
      <c r="RAQ250" s="145"/>
      <c r="RAR250" s="145"/>
      <c r="RBJ250" s="145"/>
      <c r="RBK250" s="145"/>
      <c r="RBN250" s="145"/>
      <c r="RBQ250" s="145"/>
      <c r="RBS250" s="145"/>
      <c r="RBU250" s="145"/>
      <c r="RBX250" s="145"/>
      <c r="RCA250" s="145"/>
      <c r="RCD250" s="145"/>
      <c r="RCG250" s="145"/>
      <c r="RCJ250" s="145"/>
      <c r="RCM250" s="145"/>
      <c r="RCP250" s="145"/>
      <c r="RCS250" s="145"/>
      <c r="RCU250" s="145"/>
      <c r="RDH250" s="145"/>
      <c r="RDI250" s="145"/>
      <c r="RDJ250" s="145"/>
      <c r="RDK250" s="145"/>
      <c r="RDL250" s="145"/>
      <c r="RDM250" s="145"/>
      <c r="RDN250" s="145"/>
      <c r="RDO250" s="145"/>
      <c r="RDP250" s="145"/>
      <c r="RDQ250" s="145"/>
      <c r="RDR250" s="145"/>
      <c r="RDS250" s="145"/>
      <c r="RDT250" s="145"/>
      <c r="RDU250" s="145"/>
      <c r="RDY250" s="145"/>
      <c r="REA250" s="145"/>
      <c r="REB250" s="145"/>
      <c r="REC250" s="145"/>
      <c r="RED250" s="145"/>
      <c r="REG250" s="145"/>
      <c r="REI250" s="145"/>
      <c r="REJ250" s="145"/>
      <c r="REK250" s="145"/>
      <c r="REL250" s="145"/>
      <c r="REM250" s="145"/>
      <c r="REN250" s="145"/>
      <c r="REO250" s="145"/>
      <c r="REP250" s="145"/>
      <c r="REQ250" s="145"/>
      <c r="RER250" s="145"/>
      <c r="RES250" s="145"/>
      <c r="RET250" s="145"/>
      <c r="REU250" s="145"/>
      <c r="REX250" s="145"/>
      <c r="RFA250" s="145"/>
      <c r="RFD250" s="145"/>
      <c r="RFG250" s="145"/>
      <c r="RFJ250" s="145"/>
      <c r="RFV250" s="145"/>
      <c r="RFY250" s="145"/>
      <c r="RGB250" s="145"/>
      <c r="RGE250" s="145"/>
      <c r="RGN250" s="145"/>
      <c r="RGT250" s="145"/>
      <c r="RGW250" s="145"/>
      <c r="RGZ250" s="145"/>
      <c r="RHC250" s="145"/>
      <c r="RHI250" s="145"/>
      <c r="RHL250" s="145"/>
      <c r="RHR250" s="145"/>
      <c r="RHT250" s="145"/>
      <c r="RHU250" s="145"/>
      <c r="RHW250" s="145"/>
      <c r="RHZ250" s="145"/>
      <c r="RIC250" s="145"/>
      <c r="RIF250" s="145"/>
      <c r="RIN250" s="145"/>
      <c r="RIS250" s="145"/>
      <c r="RJB250" s="145"/>
      <c r="RJE250" s="145"/>
      <c r="RJM250" s="145"/>
      <c r="RKI250" s="145"/>
      <c r="RKJ250" s="145"/>
      <c r="RKK250" s="145"/>
      <c r="RKL250" s="145"/>
      <c r="RKM250" s="145"/>
      <c r="RKN250" s="145"/>
      <c r="RLF250" s="145"/>
      <c r="RLG250" s="145"/>
      <c r="RLJ250" s="145"/>
      <c r="RLM250" s="145"/>
      <c r="RLO250" s="145"/>
      <c r="RLQ250" s="145"/>
      <c r="RLT250" s="145"/>
      <c r="RLW250" s="145"/>
      <c r="RLZ250" s="145"/>
      <c r="RMC250" s="145"/>
      <c r="RMF250" s="145"/>
      <c r="RMI250" s="145"/>
      <c r="RML250" s="145"/>
      <c r="RMO250" s="145"/>
      <c r="RMQ250" s="145"/>
      <c r="RND250" s="145"/>
      <c r="RNE250" s="145"/>
      <c r="RNF250" s="145"/>
      <c r="RNG250" s="145"/>
      <c r="RNH250" s="145"/>
      <c r="RNI250" s="145"/>
      <c r="RNJ250" s="145"/>
      <c r="RNK250" s="145"/>
      <c r="RNL250" s="145"/>
      <c r="RNM250" s="145"/>
      <c r="RNN250" s="145"/>
      <c r="RNO250" s="145"/>
      <c r="RNP250" s="145"/>
      <c r="RNQ250" s="145"/>
      <c r="RNU250" s="145"/>
      <c r="RNW250" s="145"/>
      <c r="RNX250" s="145"/>
      <c r="RNY250" s="145"/>
      <c r="RNZ250" s="145"/>
      <c r="ROC250" s="145"/>
      <c r="ROE250" s="145"/>
      <c r="ROF250" s="145"/>
      <c r="ROG250" s="145"/>
      <c r="ROH250" s="145"/>
      <c r="ROI250" s="145"/>
      <c r="ROJ250" s="145"/>
      <c r="ROK250" s="145"/>
      <c r="ROL250" s="145"/>
      <c r="ROM250" s="145"/>
      <c r="RON250" s="145"/>
      <c r="ROO250" s="145"/>
      <c r="ROP250" s="145"/>
      <c r="ROQ250" s="145"/>
      <c r="ROT250" s="145"/>
      <c r="ROW250" s="145"/>
      <c r="ROZ250" s="145"/>
      <c r="RPC250" s="145"/>
      <c r="RPF250" s="145"/>
      <c r="RPR250" s="145"/>
      <c r="RPU250" s="145"/>
      <c r="RPX250" s="145"/>
      <c r="RQA250" s="145"/>
      <c r="RQJ250" s="145"/>
      <c r="RQP250" s="145"/>
      <c r="RQS250" s="145"/>
      <c r="RQV250" s="145"/>
      <c r="RQY250" s="145"/>
      <c r="RRE250" s="145"/>
      <c r="RRH250" s="145"/>
      <c r="RRN250" s="145"/>
      <c r="RRP250" s="145"/>
      <c r="RRQ250" s="145"/>
      <c r="RRS250" s="145"/>
      <c r="RRV250" s="145"/>
      <c r="RRY250" s="145"/>
      <c r="RSB250" s="145"/>
      <c r="RSJ250" s="145"/>
      <c r="RSO250" s="145"/>
      <c r="RSX250" s="145"/>
      <c r="RTA250" s="145"/>
      <c r="RTI250" s="145"/>
      <c r="RUE250" s="145"/>
      <c r="RUF250" s="145"/>
      <c r="RUG250" s="145"/>
      <c r="RUH250" s="145"/>
      <c r="RUI250" s="145"/>
      <c r="RUJ250" s="145"/>
      <c r="RVB250" s="145"/>
      <c r="RVC250" s="145"/>
      <c r="RVF250" s="145"/>
      <c r="RVI250" s="145"/>
      <c r="RVK250" s="145"/>
      <c r="RVM250" s="145"/>
      <c r="RVP250" s="145"/>
      <c r="RVS250" s="145"/>
      <c r="RVV250" s="145"/>
      <c r="RVY250" s="145"/>
      <c r="RWB250" s="145"/>
      <c r="RWE250" s="145"/>
      <c r="RWH250" s="145"/>
      <c r="RWK250" s="145"/>
      <c r="RWM250" s="145"/>
      <c r="RWZ250" s="145"/>
      <c r="RXA250" s="145"/>
      <c r="RXB250" s="145"/>
      <c r="RXC250" s="145"/>
      <c r="RXD250" s="145"/>
      <c r="RXE250" s="145"/>
      <c r="RXF250" s="145"/>
      <c r="RXG250" s="145"/>
      <c r="RXH250" s="145"/>
      <c r="RXI250" s="145"/>
      <c r="RXJ250" s="145"/>
      <c r="RXK250" s="145"/>
      <c r="RXL250" s="145"/>
      <c r="RXM250" s="145"/>
      <c r="RXQ250" s="145"/>
      <c r="RXS250" s="145"/>
      <c r="RXT250" s="145"/>
      <c r="RXU250" s="145"/>
      <c r="RXV250" s="145"/>
      <c r="RXY250" s="145"/>
      <c r="RYA250" s="145"/>
      <c r="RYB250" s="145"/>
      <c r="RYC250" s="145"/>
      <c r="RYD250" s="145"/>
      <c r="RYE250" s="145"/>
      <c r="RYF250" s="145"/>
      <c r="RYG250" s="145"/>
      <c r="RYH250" s="145"/>
      <c r="RYI250" s="145"/>
      <c r="RYJ250" s="145"/>
      <c r="RYK250" s="145"/>
      <c r="RYL250" s="145"/>
      <c r="RYM250" s="145"/>
      <c r="RYP250" s="145"/>
      <c r="RYS250" s="145"/>
      <c r="RYV250" s="145"/>
      <c r="RYY250" s="145"/>
      <c r="RZB250" s="145"/>
      <c r="RZN250" s="145"/>
      <c r="RZQ250" s="145"/>
      <c r="RZT250" s="145"/>
      <c r="RZW250" s="145"/>
      <c r="SAF250" s="145"/>
      <c r="SAL250" s="145"/>
      <c r="SAO250" s="145"/>
      <c r="SAR250" s="145"/>
      <c r="SAU250" s="145"/>
      <c r="SBA250" s="145"/>
      <c r="SBD250" s="145"/>
      <c r="SBJ250" s="145"/>
      <c r="SBL250" s="145"/>
      <c r="SBM250" s="145"/>
      <c r="SBO250" s="145"/>
      <c r="SBR250" s="145"/>
      <c r="SBU250" s="145"/>
      <c r="SBX250" s="145"/>
      <c r="SCF250" s="145"/>
      <c r="SCK250" s="145"/>
      <c r="SCT250" s="145"/>
      <c r="SCW250" s="145"/>
      <c r="SDE250" s="145"/>
      <c r="SEA250" s="145"/>
      <c r="SEB250" s="145"/>
      <c r="SEC250" s="145"/>
      <c r="SED250" s="145"/>
      <c r="SEE250" s="145"/>
      <c r="SEF250" s="145"/>
      <c r="SEX250" s="145"/>
      <c r="SEY250" s="145"/>
      <c r="SFB250" s="145"/>
      <c r="SFE250" s="145"/>
      <c r="SFG250" s="145"/>
      <c r="SFI250" s="145"/>
      <c r="SFL250" s="145"/>
      <c r="SFO250" s="145"/>
      <c r="SFR250" s="145"/>
      <c r="SFU250" s="145"/>
      <c r="SFX250" s="145"/>
      <c r="SGA250" s="145"/>
      <c r="SGD250" s="145"/>
      <c r="SGG250" s="145"/>
      <c r="SGI250" s="145"/>
      <c r="SGV250" s="145"/>
      <c r="SGW250" s="145"/>
      <c r="SGX250" s="145"/>
      <c r="SGY250" s="145"/>
      <c r="SGZ250" s="145"/>
      <c r="SHA250" s="145"/>
      <c r="SHB250" s="145"/>
      <c r="SHC250" s="145"/>
      <c r="SHD250" s="145"/>
      <c r="SHE250" s="145"/>
      <c r="SHF250" s="145"/>
      <c r="SHG250" s="145"/>
      <c r="SHH250" s="145"/>
      <c r="SHI250" s="145"/>
      <c r="SHM250" s="145"/>
      <c r="SHO250" s="145"/>
      <c r="SHP250" s="145"/>
      <c r="SHQ250" s="145"/>
      <c r="SHR250" s="145"/>
      <c r="SHU250" s="145"/>
      <c r="SHW250" s="145"/>
      <c r="SHX250" s="145"/>
      <c r="SHY250" s="145"/>
      <c r="SHZ250" s="145"/>
      <c r="SIA250" s="145"/>
      <c r="SIB250" s="145"/>
      <c r="SIC250" s="145"/>
      <c r="SID250" s="145"/>
      <c r="SIE250" s="145"/>
      <c r="SIF250" s="145"/>
      <c r="SIG250" s="145"/>
      <c r="SIH250" s="145"/>
      <c r="SII250" s="145"/>
      <c r="SIL250" s="145"/>
      <c r="SIO250" s="145"/>
      <c r="SIR250" s="145"/>
      <c r="SIU250" s="145"/>
      <c r="SIX250" s="145"/>
      <c r="SJJ250" s="145"/>
      <c r="SJM250" s="145"/>
      <c r="SJP250" s="145"/>
      <c r="SJS250" s="145"/>
      <c r="SKB250" s="145"/>
      <c r="SKH250" s="145"/>
      <c r="SKK250" s="145"/>
      <c r="SKN250" s="145"/>
      <c r="SKQ250" s="145"/>
      <c r="SKW250" s="145"/>
      <c r="SKZ250" s="145"/>
      <c r="SLF250" s="145"/>
      <c r="SLH250" s="145"/>
      <c r="SLI250" s="145"/>
      <c r="SLK250" s="145"/>
      <c r="SLN250" s="145"/>
      <c r="SLQ250" s="145"/>
      <c r="SLT250" s="145"/>
      <c r="SMB250" s="145"/>
      <c r="SMG250" s="145"/>
      <c r="SMP250" s="145"/>
      <c r="SMS250" s="145"/>
      <c r="SNA250" s="145"/>
      <c r="SNW250" s="145"/>
      <c r="SNX250" s="145"/>
      <c r="SNY250" s="145"/>
      <c r="SNZ250" s="145"/>
      <c r="SOA250" s="145"/>
      <c r="SOB250" s="145"/>
      <c r="SOT250" s="145"/>
      <c r="SOU250" s="145"/>
      <c r="SOX250" s="145"/>
      <c r="SPA250" s="145"/>
      <c r="SPC250" s="145"/>
      <c r="SPE250" s="145"/>
      <c r="SPH250" s="145"/>
      <c r="SPK250" s="145"/>
      <c r="SPN250" s="145"/>
      <c r="SPQ250" s="145"/>
      <c r="SPT250" s="145"/>
      <c r="SPW250" s="145"/>
      <c r="SPZ250" s="145"/>
      <c r="SQC250" s="145"/>
      <c r="SQE250" s="145"/>
      <c r="SQR250" s="145"/>
      <c r="SQS250" s="145"/>
      <c r="SQT250" s="145"/>
      <c r="SQU250" s="145"/>
      <c r="SQV250" s="145"/>
      <c r="SQW250" s="145"/>
      <c r="SQX250" s="145"/>
      <c r="SQY250" s="145"/>
      <c r="SQZ250" s="145"/>
      <c r="SRA250" s="145"/>
      <c r="SRB250" s="145"/>
      <c r="SRC250" s="145"/>
      <c r="SRD250" s="145"/>
      <c r="SRE250" s="145"/>
      <c r="SRI250" s="145"/>
      <c r="SRK250" s="145"/>
      <c r="SRL250" s="145"/>
      <c r="SRM250" s="145"/>
      <c r="SRN250" s="145"/>
      <c r="SRQ250" s="145"/>
      <c r="SRS250" s="145"/>
      <c r="SRT250" s="145"/>
      <c r="SRU250" s="145"/>
      <c r="SRV250" s="145"/>
      <c r="SRW250" s="145"/>
      <c r="SRX250" s="145"/>
      <c r="SRY250" s="145"/>
      <c r="SRZ250" s="145"/>
      <c r="SSA250" s="145"/>
      <c r="SSB250" s="145"/>
      <c r="SSC250" s="145"/>
      <c r="SSD250" s="145"/>
      <c r="SSE250" s="145"/>
      <c r="SSH250" s="145"/>
      <c r="SSK250" s="145"/>
      <c r="SSN250" s="145"/>
      <c r="SSQ250" s="145"/>
      <c r="SST250" s="145"/>
      <c r="STF250" s="145"/>
      <c r="STI250" s="145"/>
      <c r="STL250" s="145"/>
      <c r="STO250" s="145"/>
      <c r="STX250" s="145"/>
      <c r="SUD250" s="145"/>
      <c r="SUG250" s="145"/>
      <c r="SUJ250" s="145"/>
      <c r="SUM250" s="145"/>
      <c r="SUS250" s="145"/>
      <c r="SUV250" s="145"/>
      <c r="SVB250" s="145"/>
      <c r="SVD250" s="145"/>
      <c r="SVE250" s="145"/>
      <c r="SVG250" s="145"/>
      <c r="SVJ250" s="145"/>
      <c r="SVM250" s="145"/>
      <c r="SVP250" s="145"/>
      <c r="SVX250" s="145"/>
      <c r="SWC250" s="145"/>
      <c r="SWL250" s="145"/>
      <c r="SWO250" s="145"/>
      <c r="SWW250" s="145"/>
      <c r="SXS250" s="145"/>
      <c r="SXT250" s="145"/>
      <c r="SXU250" s="145"/>
      <c r="SXV250" s="145"/>
      <c r="SXW250" s="145"/>
      <c r="SXX250" s="145"/>
      <c r="SYP250" s="145"/>
      <c r="SYQ250" s="145"/>
      <c r="SYT250" s="145"/>
      <c r="SYW250" s="145"/>
      <c r="SYY250" s="145"/>
      <c r="SZA250" s="145"/>
      <c r="SZD250" s="145"/>
      <c r="SZG250" s="145"/>
      <c r="SZJ250" s="145"/>
      <c r="SZM250" s="145"/>
      <c r="SZP250" s="145"/>
      <c r="SZS250" s="145"/>
      <c r="SZV250" s="145"/>
      <c r="SZY250" s="145"/>
      <c r="TAA250" s="145"/>
      <c r="TAN250" s="145"/>
      <c r="TAO250" s="145"/>
      <c r="TAP250" s="145"/>
      <c r="TAQ250" s="145"/>
      <c r="TAR250" s="145"/>
      <c r="TAS250" s="145"/>
      <c r="TAT250" s="145"/>
      <c r="TAU250" s="145"/>
      <c r="TAV250" s="145"/>
      <c r="TAW250" s="145"/>
      <c r="TAX250" s="145"/>
      <c r="TAY250" s="145"/>
      <c r="TAZ250" s="145"/>
      <c r="TBA250" s="145"/>
      <c r="TBE250" s="145"/>
      <c r="TBG250" s="145"/>
      <c r="TBH250" s="145"/>
      <c r="TBI250" s="145"/>
      <c r="TBJ250" s="145"/>
      <c r="TBM250" s="145"/>
      <c r="TBO250" s="145"/>
      <c r="TBP250" s="145"/>
      <c r="TBQ250" s="145"/>
      <c r="TBR250" s="145"/>
      <c r="TBS250" s="145"/>
      <c r="TBT250" s="145"/>
      <c r="TBU250" s="145"/>
      <c r="TBV250" s="145"/>
      <c r="TBW250" s="145"/>
      <c r="TBX250" s="145"/>
      <c r="TBY250" s="145"/>
      <c r="TBZ250" s="145"/>
      <c r="TCA250" s="145"/>
      <c r="TCD250" s="145"/>
      <c r="TCG250" s="145"/>
      <c r="TCJ250" s="145"/>
      <c r="TCM250" s="145"/>
      <c r="TCP250" s="145"/>
      <c r="TDB250" s="145"/>
      <c r="TDE250" s="145"/>
      <c r="TDH250" s="145"/>
      <c r="TDK250" s="145"/>
      <c r="TDT250" s="145"/>
      <c r="TDZ250" s="145"/>
      <c r="TEC250" s="145"/>
      <c r="TEF250" s="145"/>
      <c r="TEI250" s="145"/>
      <c r="TEO250" s="145"/>
      <c r="TER250" s="145"/>
      <c r="TEX250" s="145"/>
      <c r="TEZ250" s="145"/>
      <c r="TFA250" s="145"/>
      <c r="TFC250" s="145"/>
      <c r="TFF250" s="145"/>
      <c r="TFI250" s="145"/>
      <c r="TFL250" s="145"/>
      <c r="TFT250" s="145"/>
      <c r="TFY250" s="145"/>
      <c r="TGH250" s="145"/>
      <c r="TGK250" s="145"/>
      <c r="TGS250" s="145"/>
      <c r="THO250" s="145"/>
      <c r="THP250" s="145"/>
      <c r="THQ250" s="145"/>
      <c r="THR250" s="145"/>
      <c r="THS250" s="145"/>
      <c r="THT250" s="145"/>
      <c r="TIL250" s="145"/>
      <c r="TIM250" s="145"/>
      <c r="TIP250" s="145"/>
      <c r="TIS250" s="145"/>
      <c r="TIU250" s="145"/>
      <c r="TIW250" s="145"/>
      <c r="TIZ250" s="145"/>
      <c r="TJC250" s="145"/>
      <c r="TJF250" s="145"/>
      <c r="TJI250" s="145"/>
      <c r="TJL250" s="145"/>
      <c r="TJO250" s="145"/>
      <c r="TJR250" s="145"/>
      <c r="TJU250" s="145"/>
      <c r="TJW250" s="145"/>
      <c r="TKJ250" s="145"/>
      <c r="TKK250" s="145"/>
      <c r="TKL250" s="145"/>
      <c r="TKM250" s="145"/>
      <c r="TKN250" s="145"/>
      <c r="TKO250" s="145"/>
      <c r="TKP250" s="145"/>
      <c r="TKQ250" s="145"/>
      <c r="TKR250" s="145"/>
      <c r="TKS250" s="145"/>
      <c r="TKT250" s="145"/>
      <c r="TKU250" s="145"/>
      <c r="TKV250" s="145"/>
      <c r="TKW250" s="145"/>
      <c r="TLA250" s="145"/>
      <c r="TLC250" s="145"/>
      <c r="TLD250" s="145"/>
      <c r="TLE250" s="145"/>
      <c r="TLF250" s="145"/>
      <c r="TLI250" s="145"/>
      <c r="TLK250" s="145"/>
      <c r="TLL250" s="145"/>
      <c r="TLM250" s="145"/>
      <c r="TLN250" s="145"/>
      <c r="TLO250" s="145"/>
      <c r="TLP250" s="145"/>
      <c r="TLQ250" s="145"/>
      <c r="TLR250" s="145"/>
      <c r="TLS250" s="145"/>
      <c r="TLT250" s="145"/>
      <c r="TLU250" s="145"/>
      <c r="TLV250" s="145"/>
      <c r="TLW250" s="145"/>
      <c r="TLZ250" s="145"/>
      <c r="TMC250" s="145"/>
      <c r="TMF250" s="145"/>
      <c r="TMI250" s="145"/>
      <c r="TML250" s="145"/>
      <c r="TMX250" s="145"/>
      <c r="TNA250" s="145"/>
      <c r="TND250" s="145"/>
      <c r="TNG250" s="145"/>
      <c r="TNP250" s="145"/>
      <c r="TNV250" s="145"/>
      <c r="TNY250" s="145"/>
      <c r="TOB250" s="145"/>
      <c r="TOE250" s="145"/>
      <c r="TOK250" s="145"/>
      <c r="TON250" s="145"/>
      <c r="TOT250" s="145"/>
      <c r="TOV250" s="145"/>
      <c r="TOW250" s="145"/>
      <c r="TOY250" s="145"/>
      <c r="TPB250" s="145"/>
      <c r="TPE250" s="145"/>
      <c r="TPH250" s="145"/>
      <c r="TPP250" s="145"/>
      <c r="TPU250" s="145"/>
      <c r="TQD250" s="145"/>
      <c r="TQG250" s="145"/>
      <c r="TQO250" s="145"/>
      <c r="TRK250" s="145"/>
      <c r="TRL250" s="145"/>
      <c r="TRM250" s="145"/>
      <c r="TRN250" s="145"/>
      <c r="TRO250" s="145"/>
      <c r="TRP250" s="145"/>
      <c r="TSH250" s="145"/>
      <c r="TSI250" s="145"/>
      <c r="TSL250" s="145"/>
      <c r="TSO250" s="145"/>
      <c r="TSQ250" s="145"/>
      <c r="TSS250" s="145"/>
      <c r="TSV250" s="145"/>
      <c r="TSY250" s="145"/>
      <c r="TTB250" s="145"/>
      <c r="TTE250" s="145"/>
      <c r="TTH250" s="145"/>
      <c r="TTK250" s="145"/>
      <c r="TTN250" s="145"/>
      <c r="TTQ250" s="145"/>
      <c r="TTS250" s="145"/>
      <c r="TUF250" s="145"/>
      <c r="TUG250" s="145"/>
      <c r="TUH250" s="145"/>
      <c r="TUI250" s="145"/>
      <c r="TUJ250" s="145"/>
      <c r="TUK250" s="145"/>
      <c r="TUL250" s="145"/>
      <c r="TUM250" s="145"/>
      <c r="TUN250" s="145"/>
      <c r="TUO250" s="145"/>
      <c r="TUP250" s="145"/>
      <c r="TUQ250" s="145"/>
      <c r="TUR250" s="145"/>
      <c r="TUS250" s="145"/>
      <c r="TUW250" s="145"/>
      <c r="TUY250" s="145"/>
      <c r="TUZ250" s="145"/>
      <c r="TVA250" s="145"/>
      <c r="TVB250" s="145"/>
      <c r="TVE250" s="145"/>
      <c r="TVG250" s="145"/>
      <c r="TVH250" s="145"/>
      <c r="TVI250" s="145"/>
      <c r="TVJ250" s="145"/>
      <c r="TVK250" s="145"/>
      <c r="TVL250" s="145"/>
      <c r="TVM250" s="145"/>
      <c r="TVN250" s="145"/>
      <c r="TVO250" s="145"/>
      <c r="TVP250" s="145"/>
      <c r="TVQ250" s="145"/>
      <c r="TVR250" s="145"/>
      <c r="TVS250" s="145"/>
      <c r="TVV250" s="145"/>
      <c r="TVY250" s="145"/>
      <c r="TWB250" s="145"/>
      <c r="TWE250" s="145"/>
      <c r="TWH250" s="145"/>
      <c r="TWT250" s="145"/>
      <c r="TWW250" s="145"/>
      <c r="TWZ250" s="145"/>
      <c r="TXC250" s="145"/>
      <c r="TXL250" s="145"/>
      <c r="TXR250" s="145"/>
      <c r="TXU250" s="145"/>
      <c r="TXX250" s="145"/>
      <c r="TYA250" s="145"/>
      <c r="TYG250" s="145"/>
      <c r="TYJ250" s="145"/>
      <c r="TYP250" s="145"/>
      <c r="TYR250" s="145"/>
      <c r="TYS250" s="145"/>
      <c r="TYU250" s="145"/>
      <c r="TYX250" s="145"/>
      <c r="TZA250" s="145"/>
      <c r="TZD250" s="145"/>
      <c r="TZL250" s="145"/>
      <c r="TZQ250" s="145"/>
      <c r="TZZ250" s="145"/>
      <c r="UAC250" s="145"/>
      <c r="UAK250" s="145"/>
      <c r="UBG250" s="145"/>
      <c r="UBH250" s="145"/>
      <c r="UBI250" s="145"/>
      <c r="UBJ250" s="145"/>
      <c r="UBK250" s="145"/>
      <c r="UBL250" s="145"/>
      <c r="UCD250" s="145"/>
      <c r="UCE250" s="145"/>
      <c r="UCH250" s="145"/>
      <c r="UCK250" s="145"/>
      <c r="UCM250" s="145"/>
      <c r="UCO250" s="145"/>
      <c r="UCR250" s="145"/>
      <c r="UCU250" s="145"/>
      <c r="UCX250" s="145"/>
      <c r="UDA250" s="145"/>
      <c r="UDD250" s="145"/>
      <c r="UDG250" s="145"/>
      <c r="UDJ250" s="145"/>
      <c r="UDM250" s="145"/>
      <c r="UDO250" s="145"/>
      <c r="UEB250" s="145"/>
      <c r="UEC250" s="145"/>
      <c r="UED250" s="145"/>
      <c r="UEE250" s="145"/>
      <c r="UEF250" s="145"/>
      <c r="UEG250" s="145"/>
      <c r="UEH250" s="145"/>
      <c r="UEI250" s="145"/>
      <c r="UEJ250" s="145"/>
      <c r="UEK250" s="145"/>
      <c r="UEL250" s="145"/>
      <c r="UEM250" s="145"/>
      <c r="UEN250" s="145"/>
      <c r="UEO250" s="145"/>
      <c r="UES250" s="145"/>
      <c r="UEU250" s="145"/>
      <c r="UEV250" s="145"/>
      <c r="UEW250" s="145"/>
      <c r="UEX250" s="145"/>
      <c r="UFA250" s="145"/>
      <c r="UFC250" s="145"/>
      <c r="UFD250" s="145"/>
      <c r="UFE250" s="145"/>
      <c r="UFF250" s="145"/>
      <c r="UFG250" s="145"/>
      <c r="UFH250" s="145"/>
      <c r="UFI250" s="145"/>
      <c r="UFJ250" s="145"/>
      <c r="UFK250" s="145"/>
      <c r="UFL250" s="145"/>
      <c r="UFM250" s="145"/>
      <c r="UFN250" s="145"/>
      <c r="UFO250" s="145"/>
      <c r="UFR250" s="145"/>
      <c r="UFU250" s="145"/>
      <c r="UFX250" s="145"/>
      <c r="UGA250" s="145"/>
      <c r="UGD250" s="145"/>
      <c r="UGP250" s="145"/>
      <c r="UGS250" s="145"/>
      <c r="UGV250" s="145"/>
      <c r="UGY250" s="145"/>
      <c r="UHH250" s="145"/>
      <c r="UHN250" s="145"/>
      <c r="UHQ250" s="145"/>
      <c r="UHT250" s="145"/>
      <c r="UHW250" s="145"/>
      <c r="UIC250" s="145"/>
      <c r="UIF250" s="145"/>
      <c r="UIL250" s="145"/>
      <c r="UIN250" s="145"/>
      <c r="UIO250" s="145"/>
      <c r="UIQ250" s="145"/>
      <c r="UIT250" s="145"/>
      <c r="UIW250" s="145"/>
      <c r="UIZ250" s="145"/>
      <c r="UJH250" s="145"/>
      <c r="UJM250" s="145"/>
      <c r="UJV250" s="145"/>
      <c r="UJY250" s="145"/>
      <c r="UKG250" s="145"/>
      <c r="ULC250" s="145"/>
      <c r="ULD250" s="145"/>
      <c r="ULE250" s="145"/>
      <c r="ULF250" s="145"/>
      <c r="ULG250" s="145"/>
      <c r="ULH250" s="145"/>
      <c r="ULZ250" s="145"/>
      <c r="UMA250" s="145"/>
      <c r="UMD250" s="145"/>
      <c r="UMG250" s="145"/>
      <c r="UMI250" s="145"/>
      <c r="UMK250" s="145"/>
      <c r="UMN250" s="145"/>
      <c r="UMQ250" s="145"/>
      <c r="UMT250" s="145"/>
      <c r="UMW250" s="145"/>
      <c r="UMZ250" s="145"/>
      <c r="UNC250" s="145"/>
      <c r="UNF250" s="145"/>
      <c r="UNI250" s="145"/>
      <c r="UNK250" s="145"/>
      <c r="UNX250" s="145"/>
      <c r="UNY250" s="145"/>
      <c r="UNZ250" s="145"/>
      <c r="UOA250" s="145"/>
      <c r="UOB250" s="145"/>
      <c r="UOC250" s="145"/>
      <c r="UOD250" s="145"/>
      <c r="UOE250" s="145"/>
      <c r="UOF250" s="145"/>
      <c r="UOG250" s="145"/>
      <c r="UOH250" s="145"/>
      <c r="UOI250" s="145"/>
      <c r="UOJ250" s="145"/>
      <c r="UOK250" s="145"/>
      <c r="UOO250" s="145"/>
      <c r="UOQ250" s="145"/>
      <c r="UOR250" s="145"/>
      <c r="UOS250" s="145"/>
      <c r="UOT250" s="145"/>
      <c r="UOW250" s="145"/>
      <c r="UOY250" s="145"/>
      <c r="UOZ250" s="145"/>
      <c r="UPA250" s="145"/>
      <c r="UPB250" s="145"/>
      <c r="UPC250" s="145"/>
      <c r="UPD250" s="145"/>
      <c r="UPE250" s="145"/>
      <c r="UPF250" s="145"/>
      <c r="UPG250" s="145"/>
      <c r="UPH250" s="145"/>
      <c r="UPI250" s="145"/>
      <c r="UPJ250" s="145"/>
      <c r="UPK250" s="145"/>
      <c r="UPN250" s="145"/>
      <c r="UPQ250" s="145"/>
      <c r="UPT250" s="145"/>
      <c r="UPW250" s="145"/>
      <c r="UPZ250" s="145"/>
      <c r="UQL250" s="145"/>
      <c r="UQO250" s="145"/>
      <c r="UQR250" s="145"/>
      <c r="UQU250" s="145"/>
      <c r="URD250" s="145"/>
      <c r="URJ250" s="145"/>
      <c r="URM250" s="145"/>
      <c r="URP250" s="145"/>
      <c r="URS250" s="145"/>
      <c r="URY250" s="145"/>
      <c r="USB250" s="145"/>
      <c r="USH250" s="145"/>
      <c r="USJ250" s="145"/>
      <c r="USK250" s="145"/>
      <c r="USM250" s="145"/>
      <c r="USP250" s="145"/>
      <c r="USS250" s="145"/>
      <c r="USV250" s="145"/>
      <c r="UTD250" s="145"/>
      <c r="UTI250" s="145"/>
      <c r="UTR250" s="145"/>
      <c r="UTU250" s="145"/>
      <c r="UUC250" s="145"/>
      <c r="UUY250" s="145"/>
      <c r="UUZ250" s="145"/>
      <c r="UVA250" s="145"/>
      <c r="UVB250" s="145"/>
      <c r="UVC250" s="145"/>
      <c r="UVD250" s="145"/>
      <c r="UVV250" s="145"/>
      <c r="UVW250" s="145"/>
      <c r="UVZ250" s="145"/>
      <c r="UWC250" s="145"/>
      <c r="UWE250" s="145"/>
      <c r="UWG250" s="145"/>
      <c r="UWJ250" s="145"/>
      <c r="UWM250" s="145"/>
      <c r="UWP250" s="145"/>
      <c r="UWS250" s="145"/>
      <c r="UWV250" s="145"/>
      <c r="UWY250" s="145"/>
      <c r="UXB250" s="145"/>
      <c r="UXE250" s="145"/>
      <c r="UXG250" s="145"/>
      <c r="UXT250" s="145"/>
      <c r="UXU250" s="145"/>
      <c r="UXV250" s="145"/>
      <c r="UXW250" s="145"/>
      <c r="UXX250" s="145"/>
      <c r="UXY250" s="145"/>
      <c r="UXZ250" s="145"/>
      <c r="UYA250" s="145"/>
      <c r="UYB250" s="145"/>
      <c r="UYC250" s="145"/>
      <c r="UYD250" s="145"/>
      <c r="UYE250" s="145"/>
      <c r="UYF250" s="145"/>
      <c r="UYG250" s="145"/>
      <c r="UYK250" s="145"/>
      <c r="UYM250" s="145"/>
      <c r="UYN250" s="145"/>
      <c r="UYO250" s="145"/>
      <c r="UYP250" s="145"/>
      <c r="UYS250" s="145"/>
      <c r="UYU250" s="145"/>
      <c r="UYV250" s="145"/>
      <c r="UYW250" s="145"/>
      <c r="UYX250" s="145"/>
      <c r="UYY250" s="145"/>
      <c r="UYZ250" s="145"/>
      <c r="UZA250" s="145"/>
      <c r="UZB250" s="145"/>
      <c r="UZC250" s="145"/>
      <c r="UZD250" s="145"/>
      <c r="UZE250" s="145"/>
      <c r="UZF250" s="145"/>
      <c r="UZG250" s="145"/>
      <c r="UZJ250" s="145"/>
      <c r="UZM250" s="145"/>
      <c r="UZP250" s="145"/>
      <c r="UZS250" s="145"/>
      <c r="UZV250" s="145"/>
      <c r="VAH250" s="145"/>
      <c r="VAK250" s="145"/>
      <c r="VAN250" s="145"/>
      <c r="VAQ250" s="145"/>
      <c r="VAZ250" s="145"/>
      <c r="VBF250" s="145"/>
      <c r="VBI250" s="145"/>
      <c r="VBL250" s="145"/>
      <c r="VBO250" s="145"/>
      <c r="VBU250" s="145"/>
      <c r="VBX250" s="145"/>
      <c r="VCD250" s="145"/>
      <c r="VCF250" s="145"/>
      <c r="VCG250" s="145"/>
      <c r="VCI250" s="145"/>
      <c r="VCL250" s="145"/>
      <c r="VCO250" s="145"/>
      <c r="VCR250" s="145"/>
      <c r="VCZ250" s="145"/>
      <c r="VDE250" s="145"/>
      <c r="VDN250" s="145"/>
      <c r="VDQ250" s="145"/>
      <c r="VDY250" s="145"/>
      <c r="VEU250" s="145"/>
      <c r="VEV250" s="145"/>
      <c r="VEW250" s="145"/>
      <c r="VEX250" s="145"/>
      <c r="VEY250" s="145"/>
      <c r="VEZ250" s="145"/>
      <c r="VFR250" s="145"/>
      <c r="VFS250" s="145"/>
      <c r="VFV250" s="145"/>
      <c r="VFY250" s="145"/>
      <c r="VGA250" s="145"/>
      <c r="VGC250" s="145"/>
      <c r="VGF250" s="145"/>
      <c r="VGI250" s="145"/>
      <c r="VGL250" s="145"/>
      <c r="VGO250" s="145"/>
      <c r="VGR250" s="145"/>
      <c r="VGU250" s="145"/>
      <c r="VGX250" s="145"/>
      <c r="VHA250" s="145"/>
      <c r="VHC250" s="145"/>
      <c r="VHP250" s="145"/>
      <c r="VHQ250" s="145"/>
      <c r="VHR250" s="145"/>
      <c r="VHS250" s="145"/>
      <c r="VHT250" s="145"/>
      <c r="VHU250" s="145"/>
      <c r="VHV250" s="145"/>
      <c r="VHW250" s="145"/>
      <c r="VHX250" s="145"/>
      <c r="VHY250" s="145"/>
      <c r="VHZ250" s="145"/>
      <c r="VIA250" s="145"/>
      <c r="VIB250" s="145"/>
      <c r="VIC250" s="145"/>
      <c r="VIG250" s="145"/>
      <c r="VII250" s="145"/>
      <c r="VIJ250" s="145"/>
      <c r="VIK250" s="145"/>
      <c r="VIL250" s="145"/>
      <c r="VIO250" s="145"/>
      <c r="VIQ250" s="145"/>
      <c r="VIR250" s="145"/>
      <c r="VIS250" s="145"/>
      <c r="VIT250" s="145"/>
      <c r="VIU250" s="145"/>
      <c r="VIV250" s="145"/>
      <c r="VIW250" s="145"/>
      <c r="VIX250" s="145"/>
      <c r="VIY250" s="145"/>
      <c r="VIZ250" s="145"/>
      <c r="VJA250" s="145"/>
      <c r="VJB250" s="145"/>
      <c r="VJC250" s="145"/>
      <c r="VJF250" s="145"/>
      <c r="VJI250" s="145"/>
      <c r="VJL250" s="145"/>
      <c r="VJO250" s="145"/>
      <c r="VJR250" s="145"/>
      <c r="VKD250" s="145"/>
      <c r="VKG250" s="145"/>
      <c r="VKJ250" s="145"/>
      <c r="VKM250" s="145"/>
      <c r="VKV250" s="145"/>
      <c r="VLB250" s="145"/>
      <c r="VLE250" s="145"/>
      <c r="VLH250" s="145"/>
      <c r="VLK250" s="145"/>
      <c r="VLQ250" s="145"/>
      <c r="VLT250" s="145"/>
      <c r="VLZ250" s="145"/>
      <c r="VMB250" s="145"/>
      <c r="VMC250" s="145"/>
      <c r="VME250" s="145"/>
      <c r="VMH250" s="145"/>
      <c r="VMK250" s="145"/>
      <c r="VMN250" s="145"/>
      <c r="VMV250" s="145"/>
      <c r="VNA250" s="145"/>
      <c r="VNJ250" s="145"/>
      <c r="VNM250" s="145"/>
      <c r="VNU250" s="145"/>
      <c r="VOQ250" s="145"/>
      <c r="VOR250" s="145"/>
      <c r="VOS250" s="145"/>
      <c r="VOT250" s="145"/>
      <c r="VOU250" s="145"/>
      <c r="VOV250" s="145"/>
      <c r="VPN250" s="145"/>
      <c r="VPO250" s="145"/>
      <c r="VPR250" s="145"/>
      <c r="VPU250" s="145"/>
      <c r="VPW250" s="145"/>
      <c r="VPY250" s="145"/>
      <c r="VQB250" s="145"/>
      <c r="VQE250" s="145"/>
      <c r="VQH250" s="145"/>
      <c r="VQK250" s="145"/>
      <c r="VQN250" s="145"/>
      <c r="VQQ250" s="145"/>
      <c r="VQT250" s="145"/>
      <c r="VQW250" s="145"/>
      <c r="VQY250" s="145"/>
      <c r="VRL250" s="145"/>
      <c r="VRM250" s="145"/>
      <c r="VRN250" s="145"/>
      <c r="VRO250" s="145"/>
      <c r="VRP250" s="145"/>
      <c r="VRQ250" s="145"/>
      <c r="VRR250" s="145"/>
      <c r="VRS250" s="145"/>
      <c r="VRT250" s="145"/>
      <c r="VRU250" s="145"/>
      <c r="VRV250" s="145"/>
      <c r="VRW250" s="145"/>
      <c r="VRX250" s="145"/>
      <c r="VRY250" s="145"/>
      <c r="VSC250" s="145"/>
      <c r="VSE250" s="145"/>
      <c r="VSF250" s="145"/>
      <c r="VSG250" s="145"/>
      <c r="VSH250" s="145"/>
      <c r="VSK250" s="145"/>
      <c r="VSM250" s="145"/>
      <c r="VSN250" s="145"/>
      <c r="VSO250" s="145"/>
      <c r="VSP250" s="145"/>
      <c r="VSQ250" s="145"/>
      <c r="VSR250" s="145"/>
      <c r="VSS250" s="145"/>
      <c r="VST250" s="145"/>
      <c r="VSU250" s="145"/>
      <c r="VSV250" s="145"/>
      <c r="VSW250" s="145"/>
      <c r="VSX250" s="145"/>
      <c r="VSY250" s="145"/>
      <c r="VTB250" s="145"/>
      <c r="VTE250" s="145"/>
      <c r="VTH250" s="145"/>
      <c r="VTK250" s="145"/>
      <c r="VTN250" s="145"/>
      <c r="VTZ250" s="145"/>
      <c r="VUC250" s="145"/>
      <c r="VUF250" s="145"/>
      <c r="VUI250" s="145"/>
      <c r="VUR250" s="145"/>
      <c r="VUX250" s="145"/>
      <c r="VVA250" s="145"/>
      <c r="VVD250" s="145"/>
      <c r="VVG250" s="145"/>
      <c r="VVM250" s="145"/>
      <c r="VVP250" s="145"/>
      <c r="VVV250" s="145"/>
      <c r="VVX250" s="145"/>
      <c r="VVY250" s="145"/>
      <c r="VWA250" s="145"/>
      <c r="VWD250" s="145"/>
      <c r="VWG250" s="145"/>
      <c r="VWJ250" s="145"/>
      <c r="VWR250" s="145"/>
      <c r="VWW250" s="145"/>
      <c r="VXF250" s="145"/>
      <c r="VXI250" s="145"/>
      <c r="VXQ250" s="145"/>
      <c r="VYM250" s="145"/>
      <c r="VYN250" s="145"/>
      <c r="VYO250" s="145"/>
      <c r="VYP250" s="145"/>
      <c r="VYQ250" s="145"/>
      <c r="VYR250" s="145"/>
      <c r="VZJ250" s="145"/>
      <c r="VZK250" s="145"/>
      <c r="VZN250" s="145"/>
      <c r="VZQ250" s="145"/>
      <c r="VZS250" s="145"/>
      <c r="VZU250" s="145"/>
      <c r="VZX250" s="145"/>
      <c r="WAA250" s="145"/>
      <c r="WAD250" s="145"/>
      <c r="WAG250" s="145"/>
      <c r="WAJ250" s="145"/>
      <c r="WAM250" s="145"/>
      <c r="WAP250" s="145"/>
      <c r="WAS250" s="145"/>
      <c r="WAU250" s="145"/>
      <c r="WBH250" s="145"/>
      <c r="WBI250" s="145"/>
      <c r="WBJ250" s="145"/>
      <c r="WBK250" s="145"/>
      <c r="WBL250" s="145"/>
      <c r="WBM250" s="145"/>
      <c r="WBN250" s="145"/>
      <c r="WBO250" s="145"/>
      <c r="WBP250" s="145"/>
      <c r="WBQ250" s="145"/>
      <c r="WBR250" s="145"/>
      <c r="WBS250" s="145"/>
      <c r="WBT250" s="145"/>
      <c r="WBU250" s="145"/>
      <c r="WBY250" s="145"/>
      <c r="WCA250" s="145"/>
      <c r="WCB250" s="145"/>
      <c r="WCC250" s="145"/>
      <c r="WCD250" s="145"/>
      <c r="WCG250" s="145"/>
      <c r="WCI250" s="145"/>
      <c r="WCJ250" s="145"/>
      <c r="WCK250" s="145"/>
      <c r="WCL250" s="145"/>
      <c r="WCM250" s="145"/>
      <c r="WCN250" s="145"/>
      <c r="WCO250" s="145"/>
      <c r="WCP250" s="145"/>
      <c r="WCQ250" s="145"/>
      <c r="WCR250" s="145"/>
      <c r="WCS250" s="145"/>
      <c r="WCT250" s="145"/>
      <c r="WCU250" s="145"/>
      <c r="WCX250" s="145"/>
      <c r="WDA250" s="145"/>
      <c r="WDD250" s="145"/>
      <c r="WDG250" s="145"/>
      <c r="WDJ250" s="145"/>
      <c r="WDV250" s="145"/>
      <c r="WDY250" s="145"/>
      <c r="WEB250" s="145"/>
      <c r="WEE250" s="145"/>
      <c r="WEN250" s="145"/>
      <c r="WET250" s="145"/>
      <c r="WEW250" s="145"/>
      <c r="WEZ250" s="145"/>
      <c r="WFC250" s="145"/>
      <c r="WFI250" s="145"/>
      <c r="WFL250" s="145"/>
      <c r="WFR250" s="145"/>
      <c r="WFT250" s="145"/>
      <c r="WFU250" s="145"/>
      <c r="WFW250" s="145"/>
      <c r="WFZ250" s="145"/>
      <c r="WGC250" s="145"/>
      <c r="WGF250" s="145"/>
      <c r="WGN250" s="145"/>
      <c r="WGS250" s="145"/>
      <c r="WHB250" s="145"/>
      <c r="WHE250" s="145"/>
      <c r="WHM250" s="145"/>
      <c r="WII250" s="145"/>
      <c r="WIJ250" s="145"/>
      <c r="WIK250" s="145"/>
      <c r="WIL250" s="145"/>
      <c r="WIM250" s="145"/>
      <c r="WIN250" s="145"/>
      <c r="WJF250" s="145"/>
      <c r="WJG250" s="145"/>
      <c r="WJJ250" s="145"/>
      <c r="WJM250" s="145"/>
      <c r="WJO250" s="145"/>
      <c r="WJQ250" s="145"/>
      <c r="WJT250" s="145"/>
      <c r="WJW250" s="145"/>
      <c r="WJZ250" s="145"/>
      <c r="WKC250" s="145"/>
      <c r="WKF250" s="145"/>
      <c r="WKI250" s="145"/>
      <c r="WKL250" s="145"/>
      <c r="WKO250" s="145"/>
      <c r="WKQ250" s="145"/>
      <c r="WLD250" s="145"/>
      <c r="WLE250" s="145"/>
      <c r="WLF250" s="145"/>
      <c r="WLG250" s="145"/>
      <c r="WLH250" s="145"/>
      <c r="WLI250" s="145"/>
      <c r="WLJ250" s="145"/>
      <c r="WLK250" s="145"/>
      <c r="WLL250" s="145"/>
      <c r="WLM250" s="145"/>
      <c r="WLN250" s="145"/>
      <c r="WLO250" s="145"/>
      <c r="WLP250" s="145"/>
      <c r="WLQ250" s="145"/>
      <c r="WLU250" s="145"/>
      <c r="WLW250" s="145"/>
      <c r="WLX250" s="145"/>
      <c r="WLY250" s="145"/>
      <c r="WLZ250" s="145"/>
      <c r="WMC250" s="145"/>
      <c r="WME250" s="145"/>
      <c r="WMF250" s="145"/>
      <c r="WMG250" s="145"/>
      <c r="WMH250" s="145"/>
      <c r="WMI250" s="145"/>
      <c r="WMJ250" s="145"/>
      <c r="WMK250" s="145"/>
      <c r="WML250" s="145"/>
      <c r="WMM250" s="145"/>
      <c r="WMN250" s="145"/>
      <c r="WMO250" s="145"/>
      <c r="WMP250" s="145"/>
      <c r="WMQ250" s="145"/>
      <c r="WMT250" s="145"/>
      <c r="WMW250" s="145"/>
      <c r="WMZ250" s="145"/>
      <c r="WNC250" s="145"/>
      <c r="WNF250" s="145"/>
      <c r="WNR250" s="145"/>
      <c r="WNU250" s="145"/>
      <c r="WNX250" s="145"/>
      <c r="WOA250" s="145"/>
      <c r="WOJ250" s="145"/>
      <c r="WOP250" s="145"/>
      <c r="WOS250" s="145"/>
      <c r="WOV250" s="145"/>
      <c r="WOY250" s="145"/>
      <c r="WPE250" s="145"/>
      <c r="WPH250" s="145"/>
      <c r="WPN250" s="145"/>
      <c r="WPP250" s="145"/>
      <c r="WPQ250" s="145"/>
      <c r="WPS250" s="145"/>
      <c r="WPV250" s="145"/>
      <c r="WPY250" s="145"/>
      <c r="WQB250" s="145"/>
      <c r="WQJ250" s="145"/>
      <c r="WQO250" s="145"/>
      <c r="WQX250" s="145"/>
      <c r="WRA250" s="145"/>
      <c r="WRI250" s="145"/>
      <c r="WSE250" s="145"/>
      <c r="WSF250" s="145"/>
      <c r="WSG250" s="145"/>
      <c r="WSH250" s="145"/>
      <c r="WSI250" s="145"/>
      <c r="WSJ250" s="145"/>
      <c r="WTB250" s="145"/>
      <c r="WTC250" s="145"/>
      <c r="WTF250" s="145"/>
      <c r="WTI250" s="145"/>
      <c r="WTK250" s="145"/>
      <c r="WTM250" s="145"/>
      <c r="WTP250" s="145"/>
      <c r="WTS250" s="145"/>
      <c r="WTV250" s="145"/>
      <c r="WTY250" s="145"/>
      <c r="WUB250" s="145"/>
      <c r="WUE250" s="145"/>
      <c r="WUH250" s="145"/>
      <c r="WUK250" s="145"/>
      <c r="WUM250" s="145"/>
      <c r="WUZ250" s="145"/>
      <c r="WVA250" s="145"/>
      <c r="WVB250" s="145"/>
      <c r="WVC250" s="145"/>
      <c r="WVD250" s="145"/>
      <c r="WVE250" s="145"/>
      <c r="WVF250" s="145"/>
      <c r="WVG250" s="145"/>
      <c r="WVH250" s="145"/>
      <c r="WVI250" s="145"/>
      <c r="WVJ250" s="145"/>
      <c r="WVK250" s="145"/>
      <c r="WVL250" s="145"/>
      <c r="WVM250" s="145"/>
      <c r="WVN250" s="145"/>
      <c r="WVO250" s="145"/>
      <c r="WVP250" s="145"/>
      <c r="WVQ250" s="145"/>
      <c r="WVR250" s="145"/>
      <c r="WVS250" s="145"/>
      <c r="WVT250" s="145"/>
      <c r="WVU250" s="145"/>
      <c r="WVV250" s="145"/>
      <c r="WVW250" s="145"/>
      <c r="WVX250" s="145"/>
      <c r="WVY250" s="145"/>
      <c r="WVZ250" s="145"/>
      <c r="WWA250" s="145"/>
      <c r="WWB250" s="145"/>
      <c r="WWC250" s="145"/>
      <c r="WWD250" s="145"/>
      <c r="WWE250" s="145"/>
      <c r="WWF250" s="145"/>
      <c r="WWG250" s="145"/>
      <c r="WWH250" s="145"/>
      <c r="WWI250" s="145"/>
      <c r="WWJ250" s="145"/>
      <c r="WWK250" s="145"/>
      <c r="WWL250" s="145"/>
      <c r="WWM250" s="145"/>
      <c r="WWN250" s="145"/>
      <c r="WWO250" s="145"/>
      <c r="WWP250" s="145"/>
      <c r="WWQ250" s="145"/>
      <c r="WWR250" s="145"/>
      <c r="WWS250" s="145"/>
      <c r="WWT250" s="145"/>
      <c r="WWU250" s="145"/>
      <c r="WWV250" s="145"/>
      <c r="WWW250" s="145"/>
      <c r="WWX250" s="145"/>
      <c r="WWY250" s="145"/>
      <c r="WWZ250" s="145"/>
      <c r="WXA250" s="145"/>
      <c r="WXB250" s="145"/>
      <c r="WXC250" s="145"/>
      <c r="WXD250" s="145"/>
      <c r="WXE250" s="145"/>
      <c r="WXF250" s="145"/>
      <c r="WXG250" s="145"/>
      <c r="WXH250" s="145"/>
      <c r="WXI250" s="145"/>
      <c r="WXJ250" s="145"/>
      <c r="WXK250" s="145"/>
      <c r="WXL250" s="145"/>
      <c r="WXM250" s="145"/>
      <c r="WXN250" s="145"/>
      <c r="WXO250" s="145"/>
      <c r="WXP250" s="145"/>
      <c r="WXQ250" s="145"/>
      <c r="WXR250" s="145"/>
      <c r="WXS250" s="145"/>
      <c r="WXT250" s="145"/>
      <c r="WXU250" s="145"/>
      <c r="WXV250" s="145"/>
      <c r="WXW250" s="145"/>
      <c r="WXX250" s="145"/>
      <c r="WXY250" s="145"/>
      <c r="WXZ250" s="145"/>
      <c r="WYA250" s="145"/>
      <c r="WYB250" s="145"/>
      <c r="WYC250" s="145"/>
      <c r="WYD250" s="145"/>
      <c r="WYE250" s="145"/>
      <c r="WYF250" s="145"/>
      <c r="WYG250" s="145"/>
      <c r="WYH250" s="145"/>
      <c r="WYI250" s="145"/>
      <c r="WYJ250" s="145"/>
      <c r="WYK250" s="145"/>
      <c r="WYL250" s="145"/>
      <c r="WYM250" s="145"/>
      <c r="WYN250" s="145"/>
      <c r="WYO250" s="145"/>
      <c r="WYP250" s="145"/>
      <c r="WYQ250" s="145"/>
      <c r="WYR250" s="145"/>
      <c r="WYS250" s="145"/>
      <c r="WYT250" s="145"/>
      <c r="WYU250" s="145"/>
      <c r="WYV250" s="145"/>
      <c r="WYW250" s="145"/>
      <c r="WYX250" s="145"/>
      <c r="WYY250" s="145"/>
      <c r="WYZ250" s="145"/>
      <c r="WZA250" s="145"/>
      <c r="WZB250" s="145"/>
      <c r="WZC250" s="145"/>
      <c r="WZD250" s="145"/>
      <c r="WZE250" s="145"/>
      <c r="WZF250" s="145"/>
      <c r="WZG250" s="145"/>
      <c r="WZH250" s="145"/>
      <c r="WZI250" s="145"/>
      <c r="WZJ250" s="145"/>
      <c r="WZK250" s="145"/>
      <c r="WZL250" s="145"/>
      <c r="WZM250" s="145"/>
      <c r="WZN250" s="145"/>
      <c r="WZO250" s="145"/>
      <c r="WZP250" s="145"/>
      <c r="WZQ250" s="145"/>
      <c r="WZR250" s="145"/>
      <c r="WZS250" s="145"/>
      <c r="WZT250" s="145"/>
      <c r="WZU250" s="145"/>
      <c r="WZV250" s="145"/>
      <c r="WZW250" s="145"/>
      <c r="WZX250" s="145"/>
      <c r="WZY250" s="145"/>
      <c r="WZZ250" s="145"/>
      <c r="XAA250" s="145"/>
      <c r="XAB250" s="145"/>
      <c r="XAC250" s="145"/>
      <c r="XAD250" s="145"/>
      <c r="XAE250" s="145"/>
      <c r="XAF250" s="145"/>
      <c r="XAG250" s="145"/>
      <c r="XAH250" s="145"/>
      <c r="XAI250" s="145"/>
      <c r="XAJ250" s="145"/>
      <c r="XAK250" s="145"/>
      <c r="XAL250" s="145"/>
      <c r="XAM250" s="145"/>
      <c r="XAN250" s="145"/>
      <c r="XAO250" s="145"/>
      <c r="XAP250" s="145"/>
      <c r="XAQ250" s="145"/>
      <c r="XAR250" s="145"/>
      <c r="XAS250" s="145"/>
      <c r="XAT250" s="145"/>
      <c r="XAU250" s="145"/>
      <c r="XAV250" s="145"/>
      <c r="XAW250" s="145"/>
      <c r="XAX250" s="145"/>
      <c r="XAY250" s="145"/>
      <c r="XAZ250" s="145"/>
      <c r="XBA250" s="145"/>
      <c r="XBB250" s="145"/>
      <c r="XBC250" s="145"/>
      <c r="XBD250" s="145"/>
      <c r="XBE250" s="145"/>
      <c r="XBF250" s="145"/>
      <c r="XBG250" s="145"/>
      <c r="XBH250" s="145"/>
      <c r="XBI250" s="145"/>
      <c r="XBJ250" s="145"/>
      <c r="XBK250" s="145"/>
      <c r="XBL250" s="145"/>
      <c r="XBM250" s="145"/>
      <c r="XBN250" s="145"/>
      <c r="XBO250" s="145"/>
      <c r="XBP250" s="145"/>
      <c r="XBQ250" s="145"/>
      <c r="XBR250" s="145"/>
      <c r="XBS250" s="145"/>
      <c r="XBT250" s="145"/>
      <c r="XBU250" s="145"/>
      <c r="XBV250" s="145"/>
      <c r="XBW250" s="145"/>
      <c r="XBX250" s="145"/>
      <c r="XBY250" s="145"/>
      <c r="XBZ250" s="145"/>
      <c r="XCA250" s="145"/>
      <c r="XCB250" s="145"/>
      <c r="XCC250" s="145"/>
      <c r="XCD250" s="145"/>
      <c r="XCE250" s="145"/>
      <c r="XCF250" s="145"/>
      <c r="XCG250" s="145"/>
      <c r="XCH250" s="145"/>
      <c r="XCI250" s="145"/>
      <c r="XCJ250" s="145"/>
      <c r="XCK250" s="145"/>
      <c r="XCL250" s="145"/>
      <c r="XCM250" s="145"/>
      <c r="XCN250" s="145"/>
      <c r="XCO250" s="145"/>
      <c r="XCP250" s="145"/>
      <c r="XCQ250" s="145"/>
      <c r="XCR250" s="145"/>
      <c r="XCS250" s="145"/>
      <c r="XCT250" s="145"/>
      <c r="XCU250" s="145"/>
      <c r="XCV250" s="145"/>
      <c r="XCW250" s="145"/>
      <c r="XCX250" s="145"/>
      <c r="XCY250" s="145"/>
      <c r="XCZ250" s="145"/>
      <c r="XDA250" s="145"/>
      <c r="XDB250" s="145"/>
      <c r="XDC250" s="145"/>
      <c r="XDD250" s="145"/>
      <c r="XDE250" s="145"/>
      <c r="XDF250" s="145"/>
      <c r="XDG250" s="145"/>
      <c r="XDH250" s="145"/>
      <c r="XDI250" s="145"/>
      <c r="XDJ250" s="145"/>
      <c r="XDK250" s="145"/>
      <c r="XDL250" s="145"/>
      <c r="XDM250" s="145"/>
      <c r="XDN250" s="145"/>
      <c r="XDO250" s="145"/>
      <c r="XDP250" s="145"/>
      <c r="XDQ250" s="145"/>
      <c r="XDR250" s="145"/>
      <c r="XDS250" s="145"/>
      <c r="XDT250" s="145"/>
      <c r="XDU250" s="145"/>
      <c r="XDV250" s="145"/>
      <c r="XDW250" s="145"/>
      <c r="XDX250" s="145"/>
      <c r="XDY250" s="145"/>
      <c r="XDZ250" s="145"/>
      <c r="XEA250" s="145"/>
      <c r="XEB250" s="145"/>
      <c r="XEC250" s="145"/>
      <c r="XED250" s="145"/>
      <c r="XEE250" s="145"/>
      <c r="XEF250" s="145"/>
      <c r="XEG250" s="145"/>
      <c r="XEH250" s="145"/>
      <c r="XEI250" s="145"/>
      <c r="XEJ250" s="145"/>
      <c r="XEK250" s="145"/>
      <c r="XEL250" s="145"/>
      <c r="XEM250" s="145"/>
      <c r="XEN250" s="145"/>
      <c r="XEO250" s="145"/>
      <c r="XEP250" s="145"/>
      <c r="XEQ250" s="145"/>
      <c r="XER250" s="145"/>
      <c r="XES250" s="145"/>
      <c r="XET250" s="145"/>
      <c r="XEU250" s="145"/>
      <c r="XEV250" s="145"/>
      <c r="XEW250" s="145"/>
      <c r="XEX250" s="145"/>
      <c r="XEY250" s="145"/>
      <c r="XEZ250" s="145"/>
      <c r="XFA250" s="145"/>
      <c r="XFB250" s="145"/>
      <c r="XFC250" s="145"/>
      <c r="XFD250" s="145"/>
    </row>
    <row r="251" spans="1:16384" s="45" customFormat="1" ht="20.25" hidden="1" customHeight="1">
      <c r="A251" s="8" t="s">
        <v>237</v>
      </c>
      <c r="B251" s="44" t="s">
        <v>329</v>
      </c>
      <c r="C251" s="132"/>
      <c r="D251" s="59"/>
      <c r="E251" s="60">
        <f t="shared" si="4"/>
        <v>0</v>
      </c>
    </row>
    <row r="252" spans="1:16384" s="45" customFormat="1" ht="20.25" hidden="1" customHeight="1">
      <c r="A252" s="8" t="s">
        <v>222</v>
      </c>
      <c r="B252" s="44" t="s">
        <v>325</v>
      </c>
      <c r="C252" s="132"/>
      <c r="D252" s="59"/>
      <c r="E252" s="60">
        <f t="shared" si="4"/>
        <v>0</v>
      </c>
    </row>
    <row r="253" spans="1:16384" s="45" customFormat="1" ht="20.25" hidden="1" customHeight="1">
      <c r="A253" s="8" t="s">
        <v>118</v>
      </c>
      <c r="B253" s="44"/>
      <c r="C253" s="132"/>
      <c r="D253" s="59"/>
      <c r="E253" s="60">
        <f t="shared" si="4"/>
        <v>0</v>
      </c>
    </row>
    <row r="254" spans="1:16384" s="45" customFormat="1" ht="21.75" hidden="1" customHeight="1">
      <c r="A254" s="8" t="s">
        <v>238</v>
      </c>
      <c r="B254" s="44" t="s">
        <v>332</v>
      </c>
      <c r="C254" s="132"/>
      <c r="D254" s="59"/>
      <c r="E254" s="60">
        <f t="shared" si="4"/>
        <v>0</v>
      </c>
    </row>
    <row r="255" spans="1:16384" s="45" customFormat="1" ht="21.75" hidden="1" customHeight="1">
      <c r="A255" s="8" t="s">
        <v>71</v>
      </c>
      <c r="B255" s="44" t="s">
        <v>325</v>
      </c>
      <c r="C255" s="132"/>
      <c r="D255" s="59"/>
      <c r="E255" s="60">
        <f t="shared" si="4"/>
        <v>0</v>
      </c>
    </row>
    <row r="256" spans="1:16384" s="45" customFormat="1" ht="20.25" hidden="1" customHeight="1">
      <c r="A256" s="8" t="s">
        <v>72</v>
      </c>
      <c r="B256" s="44" t="s">
        <v>331</v>
      </c>
      <c r="C256" s="132"/>
      <c r="D256" s="59"/>
      <c r="E256" s="60">
        <f t="shared" si="4"/>
        <v>0</v>
      </c>
    </row>
    <row r="257" spans="1:16384" s="45" customFormat="1" ht="20.25" hidden="1" customHeight="1">
      <c r="A257" s="8" t="s">
        <v>147</v>
      </c>
      <c r="B257" s="44" t="s">
        <v>329</v>
      </c>
      <c r="C257" s="132"/>
      <c r="D257" s="59"/>
      <c r="E257" s="60">
        <f t="shared" si="4"/>
        <v>0</v>
      </c>
    </row>
    <row r="258" spans="1:16384" s="45" customFormat="1" ht="20.25" hidden="1" customHeight="1">
      <c r="A258" s="6" t="s">
        <v>304</v>
      </c>
      <c r="B258" s="44" t="s">
        <v>325</v>
      </c>
      <c r="C258" s="132"/>
      <c r="D258" s="59"/>
      <c r="E258" s="60">
        <f t="shared" si="4"/>
        <v>0</v>
      </c>
    </row>
    <row r="259" spans="1:16384" s="45" customFormat="1" ht="20.25" hidden="1" customHeight="1">
      <c r="A259" s="4" t="s">
        <v>139</v>
      </c>
      <c r="B259" s="44" t="s">
        <v>325</v>
      </c>
      <c r="C259" s="133"/>
      <c r="D259" s="59"/>
      <c r="E259" s="60">
        <f t="shared" si="4"/>
        <v>0</v>
      </c>
    </row>
    <row r="260" spans="1:16384" s="45" customFormat="1" ht="20.25" hidden="1" customHeight="1">
      <c r="A260" s="11" t="s">
        <v>239</v>
      </c>
      <c r="B260" s="44" t="s">
        <v>332</v>
      </c>
      <c r="C260" s="132"/>
      <c r="D260" s="59"/>
      <c r="E260" s="60">
        <f t="shared" si="4"/>
        <v>0</v>
      </c>
    </row>
    <row r="261" spans="1:16384" s="45" customFormat="1" ht="21.75" hidden="1" customHeight="1">
      <c r="A261" s="11" t="s">
        <v>99</v>
      </c>
      <c r="B261" s="44" t="s">
        <v>330</v>
      </c>
      <c r="C261" s="132"/>
      <c r="D261" s="59"/>
      <c r="E261" s="60">
        <f t="shared" si="4"/>
        <v>0</v>
      </c>
    </row>
    <row r="262" spans="1:16384" s="45" customFormat="1" ht="20.25" hidden="1" customHeight="1">
      <c r="A262" s="11" t="s">
        <v>100</v>
      </c>
      <c r="B262" s="44" t="s">
        <v>330</v>
      </c>
      <c r="C262" s="132"/>
      <c r="D262" s="59"/>
      <c r="E262" s="60">
        <f t="shared" si="4"/>
        <v>0</v>
      </c>
    </row>
    <row r="263" spans="1:16384" s="45" customFormat="1" ht="21.75" hidden="1" customHeight="1">
      <c r="A263" s="8" t="s">
        <v>266</v>
      </c>
      <c r="B263" s="44" t="s">
        <v>325</v>
      </c>
      <c r="C263" s="132"/>
      <c r="D263" s="59"/>
      <c r="E263" s="60">
        <f t="shared" si="4"/>
        <v>0</v>
      </c>
    </row>
    <row r="264" spans="1:16384" s="45" customFormat="1" ht="20.25" hidden="1" customHeight="1">
      <c r="A264" s="11" t="s">
        <v>267</v>
      </c>
      <c r="B264" s="44" t="s">
        <v>329</v>
      </c>
      <c r="C264" s="132"/>
      <c r="D264" s="59"/>
      <c r="E264" s="60">
        <f t="shared" si="4"/>
        <v>0</v>
      </c>
    </row>
    <row r="265" spans="1:16384" s="45" customFormat="1" ht="20.25" hidden="1" customHeight="1">
      <c r="A265" s="8" t="s">
        <v>310</v>
      </c>
      <c r="B265" s="44" t="s">
        <v>325</v>
      </c>
      <c r="C265" s="132"/>
      <c r="D265" s="59"/>
      <c r="E265" s="60">
        <f t="shared" si="4"/>
        <v>0</v>
      </c>
    </row>
    <row r="266" spans="1:16384" s="45" customFormat="1" ht="22.7" customHeight="1">
      <c r="A266" s="148" t="s">
        <v>282</v>
      </c>
      <c r="B266" s="44" t="s">
        <v>325</v>
      </c>
      <c r="C266" s="177">
        <v>80</v>
      </c>
      <c r="D266" s="143">
        <f>IFERROR(VLOOKUP(A266,'23.12'!A266:C558,3,),)</f>
        <v>6500</v>
      </c>
      <c r="E266" s="144">
        <f t="shared" si="4"/>
        <v>520000</v>
      </c>
      <c r="I266" s="145"/>
      <c r="K266" s="145"/>
      <c r="L266" s="145"/>
      <c r="M266" s="145"/>
      <c r="N266" s="145"/>
      <c r="Q266" s="145"/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H266" s="145"/>
      <c r="AK266" s="145"/>
      <c r="AN266" s="145"/>
      <c r="AQ266" s="145"/>
      <c r="AT266" s="145"/>
      <c r="BF266" s="145"/>
      <c r="BI266" s="145"/>
      <c r="BL266" s="145"/>
      <c r="BO266" s="145"/>
      <c r="BX266" s="145"/>
      <c r="CD266" s="145"/>
      <c r="CG266" s="145"/>
      <c r="CJ266" s="145"/>
      <c r="CM266" s="145"/>
      <c r="CS266" s="145"/>
      <c r="CV266" s="145"/>
      <c r="DB266" s="145"/>
      <c r="DD266" s="145"/>
      <c r="DE266" s="145"/>
      <c r="DG266" s="145"/>
      <c r="DJ266" s="145"/>
      <c r="DM266" s="145"/>
      <c r="DP266" s="145"/>
      <c r="DX266" s="145"/>
      <c r="EC266" s="145"/>
      <c r="EL266" s="145"/>
      <c r="EO266" s="145"/>
      <c r="EW266" s="145"/>
      <c r="FS266" s="145"/>
      <c r="FT266" s="145"/>
      <c r="FU266" s="145"/>
      <c r="FV266" s="145"/>
      <c r="FW266" s="145"/>
      <c r="FX266" s="145"/>
      <c r="GP266" s="145"/>
      <c r="GQ266" s="145"/>
      <c r="GT266" s="145"/>
      <c r="GW266" s="145"/>
      <c r="GY266" s="145"/>
      <c r="HA266" s="145"/>
      <c r="HD266" s="145"/>
      <c r="HG266" s="145"/>
      <c r="HJ266" s="145"/>
      <c r="HM266" s="145"/>
      <c r="HP266" s="145"/>
      <c r="HS266" s="145"/>
      <c r="HV266" s="145"/>
      <c r="HY266" s="145"/>
      <c r="IA266" s="145"/>
      <c r="IN266" s="145"/>
      <c r="IO266" s="145"/>
      <c r="IP266" s="145"/>
      <c r="IQ266" s="145"/>
      <c r="IR266" s="145"/>
      <c r="IS266" s="145"/>
      <c r="IT266" s="145"/>
      <c r="IU266" s="145"/>
      <c r="IV266" s="145"/>
      <c r="IW266" s="145"/>
      <c r="IX266" s="145"/>
      <c r="IY266" s="145"/>
      <c r="IZ266" s="145"/>
      <c r="JA266" s="145"/>
      <c r="JE266" s="145"/>
      <c r="JG266" s="145"/>
      <c r="JH266" s="145"/>
      <c r="JI266" s="145"/>
      <c r="JJ266" s="145"/>
      <c r="JM266" s="145"/>
      <c r="JO266" s="145"/>
      <c r="JP266" s="145"/>
      <c r="JQ266" s="145"/>
      <c r="JR266" s="145"/>
      <c r="JS266" s="145"/>
      <c r="JT266" s="145"/>
      <c r="JU266" s="145"/>
      <c r="JV266" s="145"/>
      <c r="JW266" s="145"/>
      <c r="JX266" s="145"/>
      <c r="JY266" s="145"/>
      <c r="JZ266" s="145"/>
      <c r="KA266" s="145"/>
      <c r="KD266" s="145"/>
      <c r="KG266" s="145"/>
      <c r="KJ266" s="145"/>
      <c r="KM266" s="145"/>
      <c r="KP266" s="145"/>
      <c r="LB266" s="145"/>
      <c r="LE266" s="145"/>
      <c r="LH266" s="145"/>
      <c r="LK266" s="145"/>
      <c r="LT266" s="145"/>
      <c r="LZ266" s="145"/>
      <c r="MC266" s="145"/>
      <c r="MF266" s="145"/>
      <c r="MI266" s="145"/>
      <c r="MO266" s="145"/>
      <c r="MR266" s="145"/>
      <c r="MX266" s="145"/>
      <c r="MZ266" s="145"/>
      <c r="NA266" s="145"/>
      <c r="NC266" s="145"/>
      <c r="NF266" s="145"/>
      <c r="NI266" s="145"/>
      <c r="NL266" s="145"/>
      <c r="NT266" s="145"/>
      <c r="NY266" s="145"/>
      <c r="OH266" s="145"/>
      <c r="OK266" s="145"/>
      <c r="OS266" s="145"/>
      <c r="PO266" s="145"/>
      <c r="PP266" s="145"/>
      <c r="PQ266" s="145"/>
      <c r="PR266" s="145"/>
      <c r="PS266" s="145"/>
      <c r="PT266" s="145"/>
      <c r="QL266" s="145"/>
      <c r="QM266" s="145"/>
      <c r="QP266" s="145"/>
      <c r="QS266" s="145"/>
      <c r="QU266" s="145"/>
      <c r="QW266" s="145"/>
      <c r="QZ266" s="145"/>
      <c r="RC266" s="145"/>
      <c r="RF266" s="145"/>
      <c r="RI266" s="145"/>
      <c r="RL266" s="145"/>
      <c r="RO266" s="145"/>
      <c r="RR266" s="145"/>
      <c r="RU266" s="145"/>
      <c r="RW266" s="145"/>
      <c r="SJ266" s="145"/>
      <c r="SK266" s="145"/>
      <c r="SL266" s="145"/>
      <c r="SM266" s="145"/>
      <c r="SN266" s="145"/>
      <c r="SO266" s="145"/>
      <c r="SP266" s="145"/>
      <c r="SQ266" s="145"/>
      <c r="SR266" s="145"/>
      <c r="SS266" s="145"/>
      <c r="ST266" s="145"/>
      <c r="SU266" s="145"/>
      <c r="SV266" s="145"/>
      <c r="SW266" s="145"/>
      <c r="TA266" s="145"/>
      <c r="TC266" s="145"/>
      <c r="TD266" s="145"/>
      <c r="TE266" s="145"/>
      <c r="TF266" s="145"/>
      <c r="TI266" s="145"/>
      <c r="TK266" s="145"/>
      <c r="TL266" s="145"/>
      <c r="TM266" s="145"/>
      <c r="TN266" s="145"/>
      <c r="TO266" s="145"/>
      <c r="TP266" s="145"/>
      <c r="TQ266" s="145"/>
      <c r="TR266" s="145"/>
      <c r="TS266" s="145"/>
      <c r="TT266" s="145"/>
      <c r="TU266" s="145"/>
      <c r="TV266" s="145"/>
      <c r="TW266" s="145"/>
      <c r="TZ266" s="145"/>
      <c r="UC266" s="145"/>
      <c r="UF266" s="145"/>
      <c r="UI266" s="145"/>
      <c r="UL266" s="145"/>
      <c r="UX266" s="145"/>
      <c r="VA266" s="145"/>
      <c r="VD266" s="145"/>
      <c r="VG266" s="145"/>
      <c r="VP266" s="145"/>
      <c r="VV266" s="145"/>
      <c r="VY266" s="145"/>
      <c r="WB266" s="145"/>
      <c r="WE266" s="145"/>
      <c r="WK266" s="145"/>
      <c r="WN266" s="145"/>
      <c r="WT266" s="145"/>
      <c r="WV266" s="145"/>
      <c r="WW266" s="145"/>
      <c r="WY266" s="145"/>
      <c r="XB266" s="145"/>
      <c r="XE266" s="145"/>
      <c r="XH266" s="145"/>
      <c r="XP266" s="145"/>
      <c r="XU266" s="145"/>
      <c r="YD266" s="145"/>
      <c r="YG266" s="145"/>
      <c r="YO266" s="145"/>
      <c r="ZK266" s="145"/>
      <c r="ZL266" s="145"/>
      <c r="ZM266" s="145"/>
      <c r="ZN266" s="145"/>
      <c r="ZO266" s="145"/>
      <c r="ZP266" s="145"/>
      <c r="AAH266" s="145"/>
      <c r="AAI266" s="145"/>
      <c r="AAL266" s="145"/>
      <c r="AAO266" s="145"/>
      <c r="AAQ266" s="145"/>
      <c r="AAS266" s="145"/>
      <c r="AAV266" s="145"/>
      <c r="AAY266" s="145"/>
      <c r="ABB266" s="145"/>
      <c r="ABE266" s="145"/>
      <c r="ABH266" s="145"/>
      <c r="ABK266" s="145"/>
      <c r="ABN266" s="145"/>
      <c r="ABQ266" s="145"/>
      <c r="ABS266" s="145"/>
      <c r="ACF266" s="145"/>
      <c r="ACG266" s="145"/>
      <c r="ACH266" s="145"/>
      <c r="ACI266" s="145"/>
      <c r="ACJ266" s="145"/>
      <c r="ACK266" s="145"/>
      <c r="ACL266" s="145"/>
      <c r="ACM266" s="145"/>
      <c r="ACN266" s="145"/>
      <c r="ACO266" s="145"/>
      <c r="ACP266" s="145"/>
      <c r="ACQ266" s="145"/>
      <c r="ACR266" s="145"/>
      <c r="ACS266" s="145"/>
      <c r="ACW266" s="145"/>
      <c r="ACY266" s="145"/>
      <c r="ACZ266" s="145"/>
      <c r="ADA266" s="145"/>
      <c r="ADB266" s="145"/>
      <c r="ADE266" s="145"/>
      <c r="ADG266" s="145"/>
      <c r="ADH266" s="145"/>
      <c r="ADI266" s="145"/>
      <c r="ADJ266" s="145"/>
      <c r="ADK266" s="145"/>
      <c r="ADL266" s="145"/>
      <c r="ADM266" s="145"/>
      <c r="ADN266" s="145"/>
      <c r="ADO266" s="145"/>
      <c r="ADP266" s="145"/>
      <c r="ADQ266" s="145"/>
      <c r="ADR266" s="145"/>
      <c r="ADS266" s="145"/>
      <c r="ADV266" s="145"/>
      <c r="ADY266" s="145"/>
      <c r="AEB266" s="145"/>
      <c r="AEE266" s="145"/>
      <c r="AEH266" s="145"/>
      <c r="AET266" s="145"/>
      <c r="AEW266" s="145"/>
      <c r="AEZ266" s="145"/>
      <c r="AFC266" s="145"/>
      <c r="AFL266" s="145"/>
      <c r="AFR266" s="145"/>
      <c r="AFU266" s="145"/>
      <c r="AFX266" s="145"/>
      <c r="AGA266" s="145"/>
      <c r="AGG266" s="145"/>
      <c r="AGJ266" s="145"/>
      <c r="AGP266" s="145"/>
      <c r="AGR266" s="145"/>
      <c r="AGS266" s="145"/>
      <c r="AGU266" s="145"/>
      <c r="AGX266" s="145"/>
      <c r="AHA266" s="145"/>
      <c r="AHD266" s="145"/>
      <c r="AHL266" s="145"/>
      <c r="AHQ266" s="145"/>
      <c r="AHZ266" s="145"/>
      <c r="AIC266" s="145"/>
      <c r="AIK266" s="145"/>
      <c r="AJG266" s="145"/>
      <c r="AJH266" s="145"/>
      <c r="AJI266" s="145"/>
      <c r="AJJ266" s="145"/>
      <c r="AJK266" s="145"/>
      <c r="AJL266" s="145"/>
      <c r="AKD266" s="145"/>
      <c r="AKE266" s="145"/>
      <c r="AKH266" s="145"/>
      <c r="AKK266" s="145"/>
      <c r="AKM266" s="145"/>
      <c r="AKO266" s="145"/>
      <c r="AKR266" s="145"/>
      <c r="AKU266" s="145"/>
      <c r="AKX266" s="145"/>
      <c r="ALA266" s="145"/>
      <c r="ALD266" s="145"/>
      <c r="ALG266" s="145"/>
      <c r="ALJ266" s="145"/>
      <c r="ALM266" s="145"/>
      <c r="ALO266" s="145"/>
      <c r="AMB266" s="145"/>
      <c r="AMC266" s="145"/>
      <c r="AMD266" s="145"/>
      <c r="AME266" s="145"/>
      <c r="AMF266" s="145"/>
      <c r="AMG266" s="145"/>
      <c r="AMH266" s="145"/>
      <c r="AMI266" s="145"/>
      <c r="AMJ266" s="145"/>
      <c r="AMK266" s="145"/>
      <c r="AML266" s="145"/>
      <c r="AMM266" s="145"/>
      <c r="AMN266" s="145"/>
      <c r="AMO266" s="145"/>
      <c r="AMS266" s="145"/>
      <c r="AMU266" s="145"/>
      <c r="AMV266" s="145"/>
      <c r="AMW266" s="145"/>
      <c r="AMX266" s="145"/>
      <c r="ANA266" s="145"/>
      <c r="ANC266" s="145"/>
      <c r="AND266" s="145"/>
      <c r="ANE266" s="145"/>
      <c r="ANF266" s="145"/>
      <c r="ANG266" s="145"/>
      <c r="ANH266" s="145"/>
      <c r="ANI266" s="145"/>
      <c r="ANJ266" s="145"/>
      <c r="ANK266" s="145"/>
      <c r="ANL266" s="145"/>
      <c r="ANM266" s="145"/>
      <c r="ANN266" s="145"/>
      <c r="ANO266" s="145"/>
      <c r="ANR266" s="145"/>
      <c r="ANU266" s="145"/>
      <c r="ANX266" s="145"/>
      <c r="AOA266" s="145"/>
      <c r="AOD266" s="145"/>
      <c r="AOP266" s="145"/>
      <c r="AOS266" s="145"/>
      <c r="AOV266" s="145"/>
      <c r="AOY266" s="145"/>
      <c r="APH266" s="145"/>
      <c r="APN266" s="145"/>
      <c r="APQ266" s="145"/>
      <c r="APT266" s="145"/>
      <c r="APW266" s="145"/>
      <c r="AQC266" s="145"/>
      <c r="AQF266" s="145"/>
      <c r="AQL266" s="145"/>
      <c r="AQN266" s="145"/>
      <c r="AQO266" s="145"/>
      <c r="AQQ266" s="145"/>
      <c r="AQT266" s="145"/>
      <c r="AQW266" s="145"/>
      <c r="AQZ266" s="145"/>
      <c r="ARH266" s="145"/>
      <c r="ARM266" s="145"/>
      <c r="ARV266" s="145"/>
      <c r="ARY266" s="145"/>
      <c r="ASG266" s="145"/>
      <c r="ATC266" s="145"/>
      <c r="ATD266" s="145"/>
      <c r="ATE266" s="145"/>
      <c r="ATF266" s="145"/>
      <c r="ATG266" s="145"/>
      <c r="ATH266" s="145"/>
      <c r="ATZ266" s="145"/>
      <c r="AUA266" s="145"/>
      <c r="AUD266" s="145"/>
      <c r="AUG266" s="145"/>
      <c r="AUI266" s="145"/>
      <c r="AUK266" s="145"/>
      <c r="AUN266" s="145"/>
      <c r="AUQ266" s="145"/>
      <c r="AUT266" s="145"/>
      <c r="AUW266" s="145"/>
      <c r="AUZ266" s="145"/>
      <c r="AVC266" s="145"/>
      <c r="AVF266" s="145"/>
      <c r="AVI266" s="145"/>
      <c r="AVK266" s="145"/>
      <c r="AVX266" s="145"/>
      <c r="AVY266" s="145"/>
      <c r="AVZ266" s="145"/>
      <c r="AWA266" s="145"/>
      <c r="AWB266" s="145"/>
      <c r="AWC266" s="145"/>
      <c r="AWD266" s="145"/>
      <c r="AWE266" s="145"/>
      <c r="AWF266" s="145"/>
      <c r="AWG266" s="145"/>
      <c r="AWH266" s="145"/>
      <c r="AWI266" s="145"/>
      <c r="AWJ266" s="145"/>
      <c r="AWK266" s="145"/>
      <c r="AWO266" s="145"/>
      <c r="AWQ266" s="145"/>
      <c r="AWR266" s="145"/>
      <c r="AWS266" s="145"/>
      <c r="AWT266" s="145"/>
      <c r="AWW266" s="145"/>
      <c r="AWY266" s="145"/>
      <c r="AWZ266" s="145"/>
      <c r="AXA266" s="145"/>
      <c r="AXB266" s="145"/>
      <c r="AXC266" s="145"/>
      <c r="AXD266" s="145"/>
      <c r="AXE266" s="145"/>
      <c r="AXF266" s="145"/>
      <c r="AXG266" s="145"/>
      <c r="AXH266" s="145"/>
      <c r="AXI266" s="145"/>
      <c r="AXJ266" s="145"/>
      <c r="AXK266" s="145"/>
      <c r="AXN266" s="145"/>
      <c r="AXQ266" s="145"/>
      <c r="AXT266" s="145"/>
      <c r="AXW266" s="145"/>
      <c r="AXZ266" s="145"/>
      <c r="AYL266" s="145"/>
      <c r="AYO266" s="145"/>
      <c r="AYR266" s="145"/>
      <c r="AYU266" s="145"/>
      <c r="AZD266" s="145"/>
      <c r="AZJ266" s="145"/>
      <c r="AZM266" s="145"/>
      <c r="AZP266" s="145"/>
      <c r="AZS266" s="145"/>
      <c r="AZY266" s="145"/>
      <c r="BAB266" s="145"/>
      <c r="BAH266" s="145"/>
      <c r="BAJ266" s="145"/>
      <c r="BAK266" s="145"/>
      <c r="BAM266" s="145"/>
      <c r="BAP266" s="145"/>
      <c r="BAS266" s="145"/>
      <c r="BAV266" s="145"/>
      <c r="BBD266" s="145"/>
      <c r="BBI266" s="145"/>
      <c r="BBR266" s="145"/>
      <c r="BBU266" s="145"/>
      <c r="BCC266" s="145"/>
      <c r="BCY266" s="145"/>
      <c r="BCZ266" s="145"/>
      <c r="BDA266" s="145"/>
      <c r="BDB266" s="145"/>
      <c r="BDC266" s="145"/>
      <c r="BDD266" s="145"/>
      <c r="BDV266" s="145"/>
      <c r="BDW266" s="145"/>
      <c r="BDZ266" s="145"/>
      <c r="BEC266" s="145"/>
      <c r="BEE266" s="145"/>
      <c r="BEG266" s="145"/>
      <c r="BEJ266" s="145"/>
      <c r="BEM266" s="145"/>
      <c r="BEP266" s="145"/>
      <c r="BES266" s="145"/>
      <c r="BEV266" s="145"/>
      <c r="BEY266" s="145"/>
      <c r="BFB266" s="145"/>
      <c r="BFE266" s="145"/>
      <c r="BFG266" s="145"/>
      <c r="BFT266" s="145"/>
      <c r="BFU266" s="145"/>
      <c r="BFV266" s="145"/>
      <c r="BFW266" s="145"/>
      <c r="BFX266" s="145"/>
      <c r="BFY266" s="145"/>
      <c r="BFZ266" s="145"/>
      <c r="BGA266" s="145"/>
      <c r="BGB266" s="145"/>
      <c r="BGC266" s="145"/>
      <c r="BGD266" s="145"/>
      <c r="BGE266" s="145"/>
      <c r="BGF266" s="145"/>
      <c r="BGG266" s="145"/>
      <c r="BGK266" s="145"/>
      <c r="BGM266" s="145"/>
      <c r="BGN266" s="145"/>
      <c r="BGO266" s="145"/>
      <c r="BGP266" s="145"/>
      <c r="BGS266" s="145"/>
      <c r="BGU266" s="145"/>
      <c r="BGV266" s="145"/>
      <c r="BGW266" s="145"/>
      <c r="BGX266" s="145"/>
      <c r="BGY266" s="145"/>
      <c r="BGZ266" s="145"/>
      <c r="BHA266" s="145"/>
      <c r="BHB266" s="145"/>
      <c r="BHC266" s="145"/>
      <c r="BHD266" s="145"/>
      <c r="BHE266" s="145"/>
      <c r="BHF266" s="145"/>
      <c r="BHG266" s="145"/>
      <c r="BHJ266" s="145"/>
      <c r="BHM266" s="145"/>
      <c r="BHP266" s="145"/>
      <c r="BHS266" s="145"/>
      <c r="BHV266" s="145"/>
      <c r="BIH266" s="145"/>
      <c r="BIK266" s="145"/>
      <c r="BIN266" s="145"/>
      <c r="BIQ266" s="145"/>
      <c r="BIZ266" s="145"/>
      <c r="BJF266" s="145"/>
      <c r="BJI266" s="145"/>
      <c r="BJL266" s="145"/>
      <c r="BJO266" s="145"/>
      <c r="BJU266" s="145"/>
      <c r="BJX266" s="145"/>
      <c r="BKD266" s="145"/>
      <c r="BKF266" s="145"/>
      <c r="BKG266" s="145"/>
      <c r="BKI266" s="145"/>
      <c r="BKL266" s="145"/>
      <c r="BKO266" s="145"/>
      <c r="BKR266" s="145"/>
      <c r="BKZ266" s="145"/>
      <c r="BLE266" s="145"/>
      <c r="BLN266" s="145"/>
      <c r="BLQ266" s="145"/>
      <c r="BLY266" s="145"/>
      <c r="BMU266" s="145"/>
      <c r="BMV266" s="145"/>
      <c r="BMW266" s="145"/>
      <c r="BMX266" s="145"/>
      <c r="BMY266" s="145"/>
      <c r="BMZ266" s="145"/>
      <c r="BNR266" s="145"/>
      <c r="BNS266" s="145"/>
      <c r="BNV266" s="145"/>
      <c r="BNY266" s="145"/>
      <c r="BOA266" s="145"/>
      <c r="BOC266" s="145"/>
      <c r="BOF266" s="145"/>
      <c r="BOI266" s="145"/>
      <c r="BOL266" s="145"/>
      <c r="BOO266" s="145"/>
      <c r="BOR266" s="145"/>
      <c r="BOU266" s="145"/>
      <c r="BOX266" s="145"/>
      <c r="BPA266" s="145"/>
      <c r="BPC266" s="145"/>
      <c r="BPP266" s="145"/>
      <c r="BPQ266" s="145"/>
      <c r="BPR266" s="145"/>
      <c r="BPS266" s="145"/>
      <c r="BPT266" s="145"/>
      <c r="BPU266" s="145"/>
      <c r="BPV266" s="145"/>
      <c r="BPW266" s="145"/>
      <c r="BPX266" s="145"/>
      <c r="BPY266" s="145"/>
      <c r="BPZ266" s="145"/>
      <c r="BQA266" s="145"/>
      <c r="BQB266" s="145"/>
      <c r="BQC266" s="145"/>
      <c r="BQG266" s="145"/>
      <c r="BQI266" s="145"/>
      <c r="BQJ266" s="145"/>
      <c r="BQK266" s="145"/>
      <c r="BQL266" s="145"/>
      <c r="BQO266" s="145"/>
      <c r="BQQ266" s="145"/>
      <c r="BQR266" s="145"/>
      <c r="BQS266" s="145"/>
      <c r="BQT266" s="145"/>
      <c r="BQU266" s="145"/>
      <c r="BQV266" s="145"/>
      <c r="BQW266" s="145"/>
      <c r="BQX266" s="145"/>
      <c r="BQY266" s="145"/>
      <c r="BQZ266" s="145"/>
      <c r="BRA266" s="145"/>
      <c r="BRB266" s="145"/>
      <c r="BRC266" s="145"/>
      <c r="BRF266" s="145"/>
      <c r="BRI266" s="145"/>
      <c r="BRL266" s="145"/>
      <c r="BRO266" s="145"/>
      <c r="BRR266" s="145"/>
      <c r="BSD266" s="145"/>
      <c r="BSG266" s="145"/>
      <c r="BSJ266" s="145"/>
      <c r="BSM266" s="145"/>
      <c r="BSV266" s="145"/>
      <c r="BTB266" s="145"/>
      <c r="BTE266" s="145"/>
      <c r="BTH266" s="145"/>
      <c r="BTK266" s="145"/>
      <c r="BTQ266" s="145"/>
      <c r="BTT266" s="145"/>
      <c r="BTZ266" s="145"/>
      <c r="BUB266" s="145"/>
      <c r="BUC266" s="145"/>
      <c r="BUE266" s="145"/>
      <c r="BUH266" s="145"/>
      <c r="BUK266" s="145"/>
      <c r="BUN266" s="145"/>
      <c r="BUV266" s="145"/>
      <c r="BVA266" s="145"/>
      <c r="BVJ266" s="145"/>
      <c r="BVM266" s="145"/>
      <c r="BVU266" s="145"/>
      <c r="BWQ266" s="145"/>
      <c r="BWR266" s="145"/>
      <c r="BWS266" s="145"/>
      <c r="BWT266" s="145"/>
      <c r="BWU266" s="145"/>
      <c r="BWV266" s="145"/>
      <c r="BXN266" s="145"/>
      <c r="BXO266" s="145"/>
      <c r="BXR266" s="145"/>
      <c r="BXU266" s="145"/>
      <c r="BXW266" s="145"/>
      <c r="BXY266" s="145"/>
      <c r="BYB266" s="145"/>
      <c r="BYE266" s="145"/>
      <c r="BYH266" s="145"/>
      <c r="BYK266" s="145"/>
      <c r="BYN266" s="145"/>
      <c r="BYQ266" s="145"/>
      <c r="BYT266" s="145"/>
      <c r="BYW266" s="145"/>
      <c r="BYY266" s="145"/>
      <c r="BZL266" s="145"/>
      <c r="BZM266" s="145"/>
      <c r="BZN266" s="145"/>
      <c r="BZO266" s="145"/>
      <c r="BZP266" s="145"/>
      <c r="BZQ266" s="145"/>
      <c r="BZR266" s="145"/>
      <c r="BZS266" s="145"/>
      <c r="BZT266" s="145"/>
      <c r="BZU266" s="145"/>
      <c r="BZV266" s="145"/>
      <c r="BZW266" s="145"/>
      <c r="BZX266" s="145"/>
      <c r="BZY266" s="145"/>
      <c r="CAC266" s="145"/>
      <c r="CAE266" s="145"/>
      <c r="CAF266" s="145"/>
      <c r="CAG266" s="145"/>
      <c r="CAH266" s="145"/>
      <c r="CAK266" s="145"/>
      <c r="CAM266" s="145"/>
      <c r="CAN266" s="145"/>
      <c r="CAO266" s="145"/>
      <c r="CAP266" s="145"/>
      <c r="CAQ266" s="145"/>
      <c r="CAR266" s="145"/>
      <c r="CAS266" s="145"/>
      <c r="CAT266" s="145"/>
      <c r="CAU266" s="145"/>
      <c r="CAV266" s="145"/>
      <c r="CAW266" s="145"/>
      <c r="CAX266" s="145"/>
      <c r="CAY266" s="145"/>
      <c r="CBB266" s="145"/>
      <c r="CBE266" s="145"/>
      <c r="CBH266" s="145"/>
      <c r="CBK266" s="145"/>
      <c r="CBN266" s="145"/>
      <c r="CBZ266" s="145"/>
      <c r="CCC266" s="145"/>
      <c r="CCF266" s="145"/>
      <c r="CCI266" s="145"/>
      <c r="CCR266" s="145"/>
      <c r="CCX266" s="145"/>
      <c r="CDA266" s="145"/>
      <c r="CDD266" s="145"/>
      <c r="CDG266" s="145"/>
      <c r="CDM266" s="145"/>
      <c r="CDP266" s="145"/>
      <c r="CDV266" s="145"/>
      <c r="CDX266" s="145"/>
      <c r="CDY266" s="145"/>
      <c r="CEA266" s="145"/>
      <c r="CED266" s="145"/>
      <c r="CEG266" s="145"/>
      <c r="CEJ266" s="145"/>
      <c r="CER266" s="145"/>
      <c r="CEW266" s="145"/>
      <c r="CFF266" s="145"/>
      <c r="CFI266" s="145"/>
      <c r="CFQ266" s="145"/>
      <c r="CGM266" s="145"/>
      <c r="CGN266" s="145"/>
      <c r="CGO266" s="145"/>
      <c r="CGP266" s="145"/>
      <c r="CGQ266" s="145"/>
      <c r="CGR266" s="145"/>
      <c r="CHJ266" s="145"/>
      <c r="CHK266" s="145"/>
      <c r="CHN266" s="145"/>
      <c r="CHQ266" s="145"/>
      <c r="CHS266" s="145"/>
      <c r="CHU266" s="145"/>
      <c r="CHX266" s="145"/>
      <c r="CIA266" s="145"/>
      <c r="CID266" s="145"/>
      <c r="CIG266" s="145"/>
      <c r="CIJ266" s="145"/>
      <c r="CIM266" s="145"/>
      <c r="CIP266" s="145"/>
      <c r="CIS266" s="145"/>
      <c r="CIU266" s="145"/>
      <c r="CJH266" s="145"/>
      <c r="CJI266" s="145"/>
      <c r="CJJ266" s="145"/>
      <c r="CJK266" s="145"/>
      <c r="CJL266" s="145"/>
      <c r="CJM266" s="145"/>
      <c r="CJN266" s="145"/>
      <c r="CJO266" s="145"/>
      <c r="CJP266" s="145"/>
      <c r="CJQ266" s="145"/>
      <c r="CJR266" s="145"/>
      <c r="CJS266" s="145"/>
      <c r="CJT266" s="145"/>
      <c r="CJU266" s="145"/>
      <c r="CJY266" s="145"/>
      <c r="CKA266" s="145"/>
      <c r="CKB266" s="145"/>
      <c r="CKC266" s="145"/>
      <c r="CKD266" s="145"/>
      <c r="CKG266" s="145"/>
      <c r="CKI266" s="145"/>
      <c r="CKJ266" s="145"/>
      <c r="CKK266" s="145"/>
      <c r="CKL266" s="145"/>
      <c r="CKM266" s="145"/>
      <c r="CKN266" s="145"/>
      <c r="CKO266" s="145"/>
      <c r="CKP266" s="145"/>
      <c r="CKQ266" s="145"/>
      <c r="CKR266" s="145"/>
      <c r="CKS266" s="145"/>
      <c r="CKT266" s="145"/>
      <c r="CKU266" s="145"/>
      <c r="CKX266" s="145"/>
      <c r="CLA266" s="145"/>
      <c r="CLD266" s="145"/>
      <c r="CLG266" s="145"/>
      <c r="CLJ266" s="145"/>
      <c r="CLV266" s="145"/>
      <c r="CLY266" s="145"/>
      <c r="CMB266" s="145"/>
      <c r="CME266" s="145"/>
      <c r="CMN266" s="145"/>
      <c r="CMT266" s="145"/>
      <c r="CMW266" s="145"/>
      <c r="CMZ266" s="145"/>
      <c r="CNC266" s="145"/>
      <c r="CNI266" s="145"/>
      <c r="CNL266" s="145"/>
      <c r="CNR266" s="145"/>
      <c r="CNT266" s="145"/>
      <c r="CNU266" s="145"/>
      <c r="CNW266" s="145"/>
      <c r="CNZ266" s="145"/>
      <c r="COC266" s="145"/>
      <c r="COF266" s="145"/>
      <c r="CON266" s="145"/>
      <c r="COS266" s="145"/>
      <c r="CPB266" s="145"/>
      <c r="CPE266" s="145"/>
      <c r="CPM266" s="145"/>
      <c r="CQI266" s="145"/>
      <c r="CQJ266" s="145"/>
      <c r="CQK266" s="145"/>
      <c r="CQL266" s="145"/>
      <c r="CQM266" s="145"/>
      <c r="CQN266" s="145"/>
      <c r="CRF266" s="145"/>
      <c r="CRG266" s="145"/>
      <c r="CRJ266" s="145"/>
      <c r="CRM266" s="145"/>
      <c r="CRO266" s="145"/>
      <c r="CRQ266" s="145"/>
      <c r="CRT266" s="145"/>
      <c r="CRW266" s="145"/>
      <c r="CRZ266" s="145"/>
      <c r="CSC266" s="145"/>
      <c r="CSF266" s="145"/>
      <c r="CSI266" s="145"/>
      <c r="CSL266" s="145"/>
      <c r="CSO266" s="145"/>
      <c r="CSQ266" s="145"/>
      <c r="CTD266" s="145"/>
      <c r="CTE266" s="145"/>
      <c r="CTF266" s="145"/>
      <c r="CTG266" s="145"/>
      <c r="CTH266" s="145"/>
      <c r="CTI266" s="145"/>
      <c r="CTJ266" s="145"/>
      <c r="CTK266" s="145"/>
      <c r="CTL266" s="145"/>
      <c r="CTM266" s="145"/>
      <c r="CTN266" s="145"/>
      <c r="CTO266" s="145"/>
      <c r="CTP266" s="145"/>
      <c r="CTQ266" s="145"/>
      <c r="CTU266" s="145"/>
      <c r="CTW266" s="145"/>
      <c r="CTX266" s="145"/>
      <c r="CTY266" s="145"/>
      <c r="CTZ266" s="145"/>
      <c r="CUC266" s="145"/>
      <c r="CUE266" s="145"/>
      <c r="CUF266" s="145"/>
      <c r="CUG266" s="145"/>
      <c r="CUH266" s="145"/>
      <c r="CUI266" s="145"/>
      <c r="CUJ266" s="145"/>
      <c r="CUK266" s="145"/>
      <c r="CUL266" s="145"/>
      <c r="CUM266" s="145"/>
      <c r="CUN266" s="145"/>
      <c r="CUO266" s="145"/>
      <c r="CUP266" s="145"/>
      <c r="CUQ266" s="145"/>
      <c r="CUT266" s="145"/>
      <c r="CUW266" s="145"/>
      <c r="CUZ266" s="145"/>
      <c r="CVC266" s="145"/>
      <c r="CVF266" s="145"/>
      <c r="CVR266" s="145"/>
      <c r="CVU266" s="145"/>
      <c r="CVX266" s="145"/>
      <c r="CWA266" s="145"/>
      <c r="CWJ266" s="145"/>
      <c r="CWP266" s="145"/>
      <c r="CWS266" s="145"/>
      <c r="CWV266" s="145"/>
      <c r="CWY266" s="145"/>
      <c r="CXE266" s="145"/>
      <c r="CXH266" s="145"/>
      <c r="CXN266" s="145"/>
      <c r="CXP266" s="145"/>
      <c r="CXQ266" s="145"/>
      <c r="CXS266" s="145"/>
      <c r="CXV266" s="145"/>
      <c r="CXY266" s="145"/>
      <c r="CYB266" s="145"/>
      <c r="CYJ266" s="145"/>
      <c r="CYO266" s="145"/>
      <c r="CYX266" s="145"/>
      <c r="CZA266" s="145"/>
      <c r="CZI266" s="145"/>
      <c r="DAE266" s="145"/>
      <c r="DAF266" s="145"/>
      <c r="DAG266" s="145"/>
      <c r="DAH266" s="145"/>
      <c r="DAI266" s="145"/>
      <c r="DAJ266" s="145"/>
      <c r="DBB266" s="145"/>
      <c r="DBC266" s="145"/>
      <c r="DBF266" s="145"/>
      <c r="DBI266" s="145"/>
      <c r="DBK266" s="145"/>
      <c r="DBM266" s="145"/>
      <c r="DBP266" s="145"/>
      <c r="DBS266" s="145"/>
      <c r="DBV266" s="145"/>
      <c r="DBY266" s="145"/>
      <c r="DCB266" s="145"/>
      <c r="DCE266" s="145"/>
      <c r="DCH266" s="145"/>
      <c r="DCK266" s="145"/>
      <c r="DCM266" s="145"/>
      <c r="DCZ266" s="145"/>
      <c r="DDA266" s="145"/>
      <c r="DDB266" s="145"/>
      <c r="DDC266" s="145"/>
      <c r="DDD266" s="145"/>
      <c r="DDE266" s="145"/>
      <c r="DDF266" s="145"/>
      <c r="DDG266" s="145"/>
      <c r="DDH266" s="145"/>
      <c r="DDI266" s="145"/>
      <c r="DDJ266" s="145"/>
      <c r="DDK266" s="145"/>
      <c r="DDL266" s="145"/>
      <c r="DDM266" s="145"/>
      <c r="DDQ266" s="145"/>
      <c r="DDS266" s="145"/>
      <c r="DDT266" s="145"/>
      <c r="DDU266" s="145"/>
      <c r="DDV266" s="145"/>
      <c r="DDY266" s="145"/>
      <c r="DEA266" s="145"/>
      <c r="DEB266" s="145"/>
      <c r="DEC266" s="145"/>
      <c r="DED266" s="145"/>
      <c r="DEE266" s="145"/>
      <c r="DEF266" s="145"/>
      <c r="DEG266" s="145"/>
      <c r="DEH266" s="145"/>
      <c r="DEI266" s="145"/>
      <c r="DEJ266" s="145"/>
      <c r="DEK266" s="145"/>
      <c r="DEL266" s="145"/>
      <c r="DEM266" s="145"/>
      <c r="DEP266" s="145"/>
      <c r="DES266" s="145"/>
      <c r="DEV266" s="145"/>
      <c r="DEY266" s="145"/>
      <c r="DFB266" s="145"/>
      <c r="DFN266" s="145"/>
      <c r="DFQ266" s="145"/>
      <c r="DFT266" s="145"/>
      <c r="DFW266" s="145"/>
      <c r="DGF266" s="145"/>
      <c r="DGL266" s="145"/>
      <c r="DGO266" s="145"/>
      <c r="DGR266" s="145"/>
      <c r="DGU266" s="145"/>
      <c r="DHA266" s="145"/>
      <c r="DHD266" s="145"/>
      <c r="DHJ266" s="145"/>
      <c r="DHL266" s="145"/>
      <c r="DHM266" s="145"/>
      <c r="DHO266" s="145"/>
      <c r="DHR266" s="145"/>
      <c r="DHU266" s="145"/>
      <c r="DHX266" s="145"/>
      <c r="DIF266" s="145"/>
      <c r="DIK266" s="145"/>
      <c r="DIT266" s="145"/>
      <c r="DIW266" s="145"/>
      <c r="DJE266" s="145"/>
      <c r="DKA266" s="145"/>
      <c r="DKB266" s="145"/>
      <c r="DKC266" s="145"/>
      <c r="DKD266" s="145"/>
      <c r="DKE266" s="145"/>
      <c r="DKF266" s="145"/>
      <c r="DKX266" s="145"/>
      <c r="DKY266" s="145"/>
      <c r="DLB266" s="145"/>
      <c r="DLE266" s="145"/>
      <c r="DLG266" s="145"/>
      <c r="DLI266" s="145"/>
      <c r="DLL266" s="145"/>
      <c r="DLO266" s="145"/>
      <c r="DLR266" s="145"/>
      <c r="DLU266" s="145"/>
      <c r="DLX266" s="145"/>
      <c r="DMA266" s="145"/>
      <c r="DMD266" s="145"/>
      <c r="DMG266" s="145"/>
      <c r="DMI266" s="145"/>
      <c r="DMV266" s="145"/>
      <c r="DMW266" s="145"/>
      <c r="DMX266" s="145"/>
      <c r="DMY266" s="145"/>
      <c r="DMZ266" s="145"/>
      <c r="DNA266" s="145"/>
      <c r="DNB266" s="145"/>
      <c r="DNC266" s="145"/>
      <c r="DND266" s="145"/>
      <c r="DNE266" s="145"/>
      <c r="DNF266" s="145"/>
      <c r="DNG266" s="145"/>
      <c r="DNH266" s="145"/>
      <c r="DNI266" s="145"/>
      <c r="DNM266" s="145"/>
      <c r="DNO266" s="145"/>
      <c r="DNP266" s="145"/>
      <c r="DNQ266" s="145"/>
      <c r="DNR266" s="145"/>
      <c r="DNU266" s="145"/>
      <c r="DNW266" s="145"/>
      <c r="DNX266" s="145"/>
      <c r="DNY266" s="145"/>
      <c r="DNZ266" s="145"/>
      <c r="DOA266" s="145"/>
      <c r="DOB266" s="145"/>
      <c r="DOC266" s="145"/>
      <c r="DOD266" s="145"/>
      <c r="DOE266" s="145"/>
      <c r="DOF266" s="145"/>
      <c r="DOG266" s="145"/>
      <c r="DOH266" s="145"/>
      <c r="DOI266" s="145"/>
      <c r="DOL266" s="145"/>
      <c r="DOO266" s="145"/>
      <c r="DOR266" s="145"/>
      <c r="DOU266" s="145"/>
      <c r="DOX266" s="145"/>
      <c r="DPJ266" s="145"/>
      <c r="DPM266" s="145"/>
      <c r="DPP266" s="145"/>
      <c r="DPS266" s="145"/>
      <c r="DQB266" s="145"/>
      <c r="DQH266" s="145"/>
      <c r="DQK266" s="145"/>
      <c r="DQN266" s="145"/>
      <c r="DQQ266" s="145"/>
      <c r="DQW266" s="145"/>
      <c r="DQZ266" s="145"/>
      <c r="DRF266" s="145"/>
      <c r="DRH266" s="145"/>
      <c r="DRI266" s="145"/>
      <c r="DRK266" s="145"/>
      <c r="DRN266" s="145"/>
      <c r="DRQ266" s="145"/>
      <c r="DRT266" s="145"/>
      <c r="DSB266" s="145"/>
      <c r="DSG266" s="145"/>
      <c r="DSP266" s="145"/>
      <c r="DSS266" s="145"/>
      <c r="DTA266" s="145"/>
      <c r="DTW266" s="145"/>
      <c r="DTX266" s="145"/>
      <c r="DTY266" s="145"/>
      <c r="DTZ266" s="145"/>
      <c r="DUA266" s="145"/>
      <c r="DUB266" s="145"/>
      <c r="DUT266" s="145"/>
      <c r="DUU266" s="145"/>
      <c r="DUX266" s="145"/>
      <c r="DVA266" s="145"/>
      <c r="DVC266" s="145"/>
      <c r="DVE266" s="145"/>
      <c r="DVH266" s="145"/>
      <c r="DVK266" s="145"/>
      <c r="DVN266" s="145"/>
      <c r="DVQ266" s="145"/>
      <c r="DVT266" s="145"/>
      <c r="DVW266" s="145"/>
      <c r="DVZ266" s="145"/>
      <c r="DWC266" s="145"/>
      <c r="DWE266" s="145"/>
      <c r="DWR266" s="145"/>
      <c r="DWS266" s="145"/>
      <c r="DWT266" s="145"/>
      <c r="DWU266" s="145"/>
      <c r="DWV266" s="145"/>
      <c r="DWW266" s="145"/>
      <c r="DWX266" s="145"/>
      <c r="DWY266" s="145"/>
      <c r="DWZ266" s="145"/>
      <c r="DXA266" s="145"/>
      <c r="DXB266" s="145"/>
      <c r="DXC266" s="145"/>
      <c r="DXD266" s="145"/>
      <c r="DXE266" s="145"/>
      <c r="DXI266" s="145"/>
      <c r="DXK266" s="145"/>
      <c r="DXL266" s="145"/>
      <c r="DXM266" s="145"/>
      <c r="DXN266" s="145"/>
      <c r="DXQ266" s="145"/>
      <c r="DXS266" s="145"/>
      <c r="DXT266" s="145"/>
      <c r="DXU266" s="145"/>
      <c r="DXV266" s="145"/>
      <c r="DXW266" s="145"/>
      <c r="DXX266" s="145"/>
      <c r="DXY266" s="145"/>
      <c r="DXZ266" s="145"/>
      <c r="DYA266" s="145"/>
      <c r="DYB266" s="145"/>
      <c r="DYC266" s="145"/>
      <c r="DYD266" s="145"/>
      <c r="DYE266" s="145"/>
      <c r="DYH266" s="145"/>
      <c r="DYK266" s="145"/>
      <c r="DYN266" s="145"/>
      <c r="DYQ266" s="145"/>
      <c r="DYT266" s="145"/>
      <c r="DZF266" s="145"/>
      <c r="DZI266" s="145"/>
      <c r="DZL266" s="145"/>
      <c r="DZO266" s="145"/>
      <c r="DZX266" s="145"/>
      <c r="EAD266" s="145"/>
      <c r="EAG266" s="145"/>
      <c r="EAJ266" s="145"/>
      <c r="EAM266" s="145"/>
      <c r="EAS266" s="145"/>
      <c r="EAV266" s="145"/>
      <c r="EBB266" s="145"/>
      <c r="EBD266" s="145"/>
      <c r="EBE266" s="145"/>
      <c r="EBG266" s="145"/>
      <c r="EBJ266" s="145"/>
      <c r="EBM266" s="145"/>
      <c r="EBP266" s="145"/>
      <c r="EBX266" s="145"/>
      <c r="ECC266" s="145"/>
      <c r="ECL266" s="145"/>
      <c r="ECO266" s="145"/>
      <c r="ECW266" s="145"/>
      <c r="EDS266" s="145"/>
      <c r="EDT266" s="145"/>
      <c r="EDU266" s="145"/>
      <c r="EDV266" s="145"/>
      <c r="EDW266" s="145"/>
      <c r="EDX266" s="145"/>
      <c r="EEP266" s="145"/>
      <c r="EEQ266" s="145"/>
      <c r="EET266" s="145"/>
      <c r="EEW266" s="145"/>
      <c r="EEY266" s="145"/>
      <c r="EFA266" s="145"/>
      <c r="EFD266" s="145"/>
      <c r="EFG266" s="145"/>
      <c r="EFJ266" s="145"/>
      <c r="EFM266" s="145"/>
      <c r="EFP266" s="145"/>
      <c r="EFS266" s="145"/>
      <c r="EFV266" s="145"/>
      <c r="EFY266" s="145"/>
      <c r="EGA266" s="145"/>
      <c r="EGN266" s="145"/>
      <c r="EGO266" s="145"/>
      <c r="EGP266" s="145"/>
      <c r="EGQ266" s="145"/>
      <c r="EGR266" s="145"/>
      <c r="EGS266" s="145"/>
      <c r="EGT266" s="145"/>
      <c r="EGU266" s="145"/>
      <c r="EGV266" s="145"/>
      <c r="EGW266" s="145"/>
      <c r="EGX266" s="145"/>
      <c r="EGY266" s="145"/>
      <c r="EGZ266" s="145"/>
      <c r="EHA266" s="145"/>
      <c r="EHE266" s="145"/>
      <c r="EHG266" s="145"/>
      <c r="EHH266" s="145"/>
      <c r="EHI266" s="145"/>
      <c r="EHJ266" s="145"/>
      <c r="EHM266" s="145"/>
      <c r="EHO266" s="145"/>
      <c r="EHP266" s="145"/>
      <c r="EHQ266" s="145"/>
      <c r="EHR266" s="145"/>
      <c r="EHS266" s="145"/>
      <c r="EHT266" s="145"/>
      <c r="EHU266" s="145"/>
      <c r="EHV266" s="145"/>
      <c r="EHW266" s="145"/>
      <c r="EHX266" s="145"/>
      <c r="EHY266" s="145"/>
      <c r="EHZ266" s="145"/>
      <c r="EIA266" s="145"/>
      <c r="EID266" s="145"/>
      <c r="EIG266" s="145"/>
      <c r="EIJ266" s="145"/>
      <c r="EIM266" s="145"/>
      <c r="EIP266" s="145"/>
      <c r="EJB266" s="145"/>
      <c r="EJE266" s="145"/>
      <c r="EJH266" s="145"/>
      <c r="EJK266" s="145"/>
      <c r="EJT266" s="145"/>
      <c r="EJZ266" s="145"/>
      <c r="EKC266" s="145"/>
      <c r="EKF266" s="145"/>
      <c r="EKI266" s="145"/>
      <c r="EKO266" s="145"/>
      <c r="EKR266" s="145"/>
      <c r="EKX266" s="145"/>
      <c r="EKZ266" s="145"/>
      <c r="ELA266" s="145"/>
      <c r="ELC266" s="145"/>
      <c r="ELF266" s="145"/>
      <c r="ELI266" s="145"/>
      <c r="ELL266" s="145"/>
      <c r="ELT266" s="145"/>
      <c r="ELY266" s="145"/>
      <c r="EMH266" s="145"/>
      <c r="EMK266" s="145"/>
      <c r="EMS266" s="145"/>
      <c r="ENO266" s="145"/>
      <c r="ENP266" s="145"/>
      <c r="ENQ266" s="145"/>
      <c r="ENR266" s="145"/>
      <c r="ENS266" s="145"/>
      <c r="ENT266" s="145"/>
      <c r="EOL266" s="145"/>
      <c r="EOM266" s="145"/>
      <c r="EOP266" s="145"/>
      <c r="EOS266" s="145"/>
      <c r="EOU266" s="145"/>
      <c r="EOW266" s="145"/>
      <c r="EOZ266" s="145"/>
      <c r="EPC266" s="145"/>
      <c r="EPF266" s="145"/>
      <c r="EPI266" s="145"/>
      <c r="EPL266" s="145"/>
      <c r="EPO266" s="145"/>
      <c r="EPR266" s="145"/>
      <c r="EPU266" s="145"/>
      <c r="EPW266" s="145"/>
      <c r="EQJ266" s="145"/>
      <c r="EQK266" s="145"/>
      <c r="EQL266" s="145"/>
      <c r="EQM266" s="145"/>
      <c r="EQN266" s="145"/>
      <c r="EQO266" s="145"/>
      <c r="EQP266" s="145"/>
      <c r="EQQ266" s="145"/>
      <c r="EQR266" s="145"/>
      <c r="EQS266" s="145"/>
      <c r="EQT266" s="145"/>
      <c r="EQU266" s="145"/>
      <c r="EQV266" s="145"/>
      <c r="EQW266" s="145"/>
      <c r="ERA266" s="145"/>
      <c r="ERC266" s="145"/>
      <c r="ERD266" s="145"/>
      <c r="ERE266" s="145"/>
      <c r="ERF266" s="145"/>
      <c r="ERI266" s="145"/>
      <c r="ERK266" s="145"/>
      <c r="ERL266" s="145"/>
      <c r="ERM266" s="145"/>
      <c r="ERN266" s="145"/>
      <c r="ERO266" s="145"/>
      <c r="ERP266" s="145"/>
      <c r="ERQ266" s="145"/>
      <c r="ERR266" s="145"/>
      <c r="ERS266" s="145"/>
      <c r="ERT266" s="145"/>
      <c r="ERU266" s="145"/>
      <c r="ERV266" s="145"/>
      <c r="ERW266" s="145"/>
      <c r="ERZ266" s="145"/>
      <c r="ESC266" s="145"/>
      <c r="ESF266" s="145"/>
      <c r="ESI266" s="145"/>
      <c r="ESL266" s="145"/>
      <c r="ESX266" s="145"/>
      <c r="ETA266" s="145"/>
      <c r="ETD266" s="145"/>
      <c r="ETG266" s="145"/>
      <c r="ETP266" s="145"/>
      <c r="ETV266" s="145"/>
      <c r="ETY266" s="145"/>
      <c r="EUB266" s="145"/>
      <c r="EUE266" s="145"/>
      <c r="EUK266" s="145"/>
      <c r="EUN266" s="145"/>
      <c r="EUT266" s="145"/>
      <c r="EUV266" s="145"/>
      <c r="EUW266" s="145"/>
      <c r="EUY266" s="145"/>
      <c r="EVB266" s="145"/>
      <c r="EVE266" s="145"/>
      <c r="EVH266" s="145"/>
      <c r="EVP266" s="145"/>
      <c r="EVU266" s="145"/>
      <c r="EWD266" s="145"/>
      <c r="EWG266" s="145"/>
      <c r="EWO266" s="145"/>
      <c r="EXK266" s="145"/>
      <c r="EXL266" s="145"/>
      <c r="EXM266" s="145"/>
      <c r="EXN266" s="145"/>
      <c r="EXO266" s="145"/>
      <c r="EXP266" s="145"/>
      <c r="EYH266" s="145"/>
      <c r="EYI266" s="145"/>
      <c r="EYL266" s="145"/>
      <c r="EYO266" s="145"/>
      <c r="EYQ266" s="145"/>
      <c r="EYS266" s="145"/>
      <c r="EYV266" s="145"/>
      <c r="EYY266" s="145"/>
      <c r="EZB266" s="145"/>
      <c r="EZE266" s="145"/>
      <c r="EZH266" s="145"/>
      <c r="EZK266" s="145"/>
      <c r="EZN266" s="145"/>
      <c r="EZQ266" s="145"/>
      <c r="EZS266" s="145"/>
      <c r="FAF266" s="145"/>
      <c r="FAG266" s="145"/>
      <c r="FAH266" s="145"/>
      <c r="FAI266" s="145"/>
      <c r="FAJ266" s="145"/>
      <c r="FAK266" s="145"/>
      <c r="FAL266" s="145"/>
      <c r="FAM266" s="145"/>
      <c r="FAN266" s="145"/>
      <c r="FAO266" s="145"/>
      <c r="FAP266" s="145"/>
      <c r="FAQ266" s="145"/>
      <c r="FAR266" s="145"/>
      <c r="FAS266" s="145"/>
      <c r="FAW266" s="145"/>
      <c r="FAY266" s="145"/>
      <c r="FAZ266" s="145"/>
      <c r="FBA266" s="145"/>
      <c r="FBB266" s="145"/>
      <c r="FBE266" s="145"/>
      <c r="FBG266" s="145"/>
      <c r="FBH266" s="145"/>
      <c r="FBI266" s="145"/>
      <c r="FBJ266" s="145"/>
      <c r="FBK266" s="145"/>
      <c r="FBL266" s="145"/>
      <c r="FBM266" s="145"/>
      <c r="FBN266" s="145"/>
      <c r="FBO266" s="145"/>
      <c r="FBP266" s="145"/>
      <c r="FBQ266" s="145"/>
      <c r="FBR266" s="145"/>
      <c r="FBS266" s="145"/>
      <c r="FBV266" s="145"/>
      <c r="FBY266" s="145"/>
      <c r="FCB266" s="145"/>
      <c r="FCE266" s="145"/>
      <c r="FCH266" s="145"/>
      <c r="FCT266" s="145"/>
      <c r="FCW266" s="145"/>
      <c r="FCZ266" s="145"/>
      <c r="FDC266" s="145"/>
      <c r="FDL266" s="145"/>
      <c r="FDR266" s="145"/>
      <c r="FDU266" s="145"/>
      <c r="FDX266" s="145"/>
      <c r="FEA266" s="145"/>
      <c r="FEG266" s="145"/>
      <c r="FEJ266" s="145"/>
      <c r="FEP266" s="145"/>
      <c r="FER266" s="145"/>
      <c r="FES266" s="145"/>
      <c r="FEU266" s="145"/>
      <c r="FEX266" s="145"/>
      <c r="FFA266" s="145"/>
      <c r="FFD266" s="145"/>
      <c r="FFL266" s="145"/>
      <c r="FFQ266" s="145"/>
      <c r="FFZ266" s="145"/>
      <c r="FGC266" s="145"/>
      <c r="FGK266" s="145"/>
      <c r="FHG266" s="145"/>
      <c r="FHH266" s="145"/>
      <c r="FHI266" s="145"/>
      <c r="FHJ266" s="145"/>
      <c r="FHK266" s="145"/>
      <c r="FHL266" s="145"/>
      <c r="FID266" s="145"/>
      <c r="FIE266" s="145"/>
      <c r="FIH266" s="145"/>
      <c r="FIK266" s="145"/>
      <c r="FIM266" s="145"/>
      <c r="FIO266" s="145"/>
      <c r="FIR266" s="145"/>
      <c r="FIU266" s="145"/>
      <c r="FIX266" s="145"/>
      <c r="FJA266" s="145"/>
      <c r="FJD266" s="145"/>
      <c r="FJG266" s="145"/>
      <c r="FJJ266" s="145"/>
      <c r="FJM266" s="145"/>
      <c r="FJO266" s="145"/>
      <c r="FKB266" s="145"/>
      <c r="FKC266" s="145"/>
      <c r="FKD266" s="145"/>
      <c r="FKE266" s="145"/>
      <c r="FKF266" s="145"/>
      <c r="FKG266" s="145"/>
      <c r="FKH266" s="145"/>
      <c r="FKI266" s="145"/>
      <c r="FKJ266" s="145"/>
      <c r="FKK266" s="145"/>
      <c r="FKL266" s="145"/>
      <c r="FKM266" s="145"/>
      <c r="FKN266" s="145"/>
      <c r="FKO266" s="145"/>
      <c r="FKS266" s="145"/>
      <c r="FKU266" s="145"/>
      <c r="FKV266" s="145"/>
      <c r="FKW266" s="145"/>
      <c r="FKX266" s="145"/>
      <c r="FLA266" s="145"/>
      <c r="FLC266" s="145"/>
      <c r="FLD266" s="145"/>
      <c r="FLE266" s="145"/>
      <c r="FLF266" s="145"/>
      <c r="FLG266" s="145"/>
      <c r="FLH266" s="145"/>
      <c r="FLI266" s="145"/>
      <c r="FLJ266" s="145"/>
      <c r="FLK266" s="145"/>
      <c r="FLL266" s="145"/>
      <c r="FLM266" s="145"/>
      <c r="FLN266" s="145"/>
      <c r="FLO266" s="145"/>
      <c r="FLR266" s="145"/>
      <c r="FLU266" s="145"/>
      <c r="FLX266" s="145"/>
      <c r="FMA266" s="145"/>
      <c r="FMD266" s="145"/>
      <c r="FMP266" s="145"/>
      <c r="FMS266" s="145"/>
      <c r="FMV266" s="145"/>
      <c r="FMY266" s="145"/>
      <c r="FNH266" s="145"/>
      <c r="FNN266" s="145"/>
      <c r="FNQ266" s="145"/>
      <c r="FNT266" s="145"/>
      <c r="FNW266" s="145"/>
      <c r="FOC266" s="145"/>
      <c r="FOF266" s="145"/>
      <c r="FOL266" s="145"/>
      <c r="FON266" s="145"/>
      <c r="FOO266" s="145"/>
      <c r="FOQ266" s="145"/>
      <c r="FOT266" s="145"/>
      <c r="FOW266" s="145"/>
      <c r="FOZ266" s="145"/>
      <c r="FPH266" s="145"/>
      <c r="FPM266" s="145"/>
      <c r="FPV266" s="145"/>
      <c r="FPY266" s="145"/>
      <c r="FQG266" s="145"/>
      <c r="FRC266" s="145"/>
      <c r="FRD266" s="145"/>
      <c r="FRE266" s="145"/>
      <c r="FRF266" s="145"/>
      <c r="FRG266" s="145"/>
      <c r="FRH266" s="145"/>
      <c r="FRZ266" s="145"/>
      <c r="FSA266" s="145"/>
      <c r="FSD266" s="145"/>
      <c r="FSG266" s="145"/>
      <c r="FSI266" s="145"/>
      <c r="FSK266" s="145"/>
      <c r="FSN266" s="145"/>
      <c r="FSQ266" s="145"/>
      <c r="FST266" s="145"/>
      <c r="FSW266" s="145"/>
      <c r="FSZ266" s="145"/>
      <c r="FTC266" s="145"/>
      <c r="FTF266" s="145"/>
      <c r="FTI266" s="145"/>
      <c r="FTK266" s="145"/>
      <c r="FTX266" s="145"/>
      <c r="FTY266" s="145"/>
      <c r="FTZ266" s="145"/>
      <c r="FUA266" s="145"/>
      <c r="FUB266" s="145"/>
      <c r="FUC266" s="145"/>
      <c r="FUD266" s="145"/>
      <c r="FUE266" s="145"/>
      <c r="FUF266" s="145"/>
      <c r="FUG266" s="145"/>
      <c r="FUH266" s="145"/>
      <c r="FUI266" s="145"/>
      <c r="FUJ266" s="145"/>
      <c r="FUK266" s="145"/>
      <c r="FUO266" s="145"/>
      <c r="FUQ266" s="145"/>
      <c r="FUR266" s="145"/>
      <c r="FUS266" s="145"/>
      <c r="FUT266" s="145"/>
      <c r="FUW266" s="145"/>
      <c r="FUY266" s="145"/>
      <c r="FUZ266" s="145"/>
      <c r="FVA266" s="145"/>
      <c r="FVB266" s="145"/>
      <c r="FVC266" s="145"/>
      <c r="FVD266" s="145"/>
      <c r="FVE266" s="145"/>
      <c r="FVF266" s="145"/>
      <c r="FVG266" s="145"/>
      <c r="FVH266" s="145"/>
      <c r="FVI266" s="145"/>
      <c r="FVJ266" s="145"/>
      <c r="FVK266" s="145"/>
      <c r="FVN266" s="145"/>
      <c r="FVQ266" s="145"/>
      <c r="FVT266" s="145"/>
      <c r="FVW266" s="145"/>
      <c r="FVZ266" s="145"/>
      <c r="FWL266" s="145"/>
      <c r="FWO266" s="145"/>
      <c r="FWR266" s="145"/>
      <c r="FWU266" s="145"/>
      <c r="FXD266" s="145"/>
      <c r="FXJ266" s="145"/>
      <c r="FXM266" s="145"/>
      <c r="FXP266" s="145"/>
      <c r="FXS266" s="145"/>
      <c r="FXY266" s="145"/>
      <c r="FYB266" s="145"/>
      <c r="FYH266" s="145"/>
      <c r="FYJ266" s="145"/>
      <c r="FYK266" s="145"/>
      <c r="FYM266" s="145"/>
      <c r="FYP266" s="145"/>
      <c r="FYS266" s="145"/>
      <c r="FYV266" s="145"/>
      <c r="FZD266" s="145"/>
      <c r="FZI266" s="145"/>
      <c r="FZR266" s="145"/>
      <c r="FZU266" s="145"/>
      <c r="GAC266" s="145"/>
      <c r="GAY266" s="145"/>
      <c r="GAZ266" s="145"/>
      <c r="GBA266" s="145"/>
      <c r="GBB266" s="145"/>
      <c r="GBC266" s="145"/>
      <c r="GBD266" s="145"/>
      <c r="GBV266" s="145"/>
      <c r="GBW266" s="145"/>
      <c r="GBZ266" s="145"/>
      <c r="GCC266" s="145"/>
      <c r="GCE266" s="145"/>
      <c r="GCG266" s="145"/>
      <c r="GCJ266" s="145"/>
      <c r="GCM266" s="145"/>
      <c r="GCP266" s="145"/>
      <c r="GCS266" s="145"/>
      <c r="GCV266" s="145"/>
      <c r="GCY266" s="145"/>
      <c r="GDB266" s="145"/>
      <c r="GDE266" s="145"/>
      <c r="GDG266" s="145"/>
      <c r="GDT266" s="145"/>
      <c r="GDU266" s="145"/>
      <c r="GDV266" s="145"/>
      <c r="GDW266" s="145"/>
      <c r="GDX266" s="145"/>
      <c r="GDY266" s="145"/>
      <c r="GDZ266" s="145"/>
      <c r="GEA266" s="145"/>
      <c r="GEB266" s="145"/>
      <c r="GEC266" s="145"/>
      <c r="GED266" s="145"/>
      <c r="GEE266" s="145"/>
      <c r="GEF266" s="145"/>
      <c r="GEG266" s="145"/>
      <c r="GEK266" s="145"/>
      <c r="GEM266" s="145"/>
      <c r="GEN266" s="145"/>
      <c r="GEO266" s="145"/>
      <c r="GEP266" s="145"/>
      <c r="GES266" s="145"/>
      <c r="GEU266" s="145"/>
      <c r="GEV266" s="145"/>
      <c r="GEW266" s="145"/>
      <c r="GEX266" s="145"/>
      <c r="GEY266" s="145"/>
      <c r="GEZ266" s="145"/>
      <c r="GFA266" s="145"/>
      <c r="GFB266" s="145"/>
      <c r="GFC266" s="145"/>
      <c r="GFD266" s="145"/>
      <c r="GFE266" s="145"/>
      <c r="GFF266" s="145"/>
      <c r="GFG266" s="145"/>
      <c r="GFJ266" s="145"/>
      <c r="GFM266" s="145"/>
      <c r="GFP266" s="145"/>
      <c r="GFS266" s="145"/>
      <c r="GFV266" s="145"/>
      <c r="GGH266" s="145"/>
      <c r="GGK266" s="145"/>
      <c r="GGN266" s="145"/>
      <c r="GGQ266" s="145"/>
      <c r="GGZ266" s="145"/>
      <c r="GHF266" s="145"/>
      <c r="GHI266" s="145"/>
      <c r="GHL266" s="145"/>
      <c r="GHO266" s="145"/>
      <c r="GHU266" s="145"/>
      <c r="GHX266" s="145"/>
      <c r="GID266" s="145"/>
      <c r="GIF266" s="145"/>
      <c r="GIG266" s="145"/>
      <c r="GII266" s="145"/>
      <c r="GIL266" s="145"/>
      <c r="GIO266" s="145"/>
      <c r="GIR266" s="145"/>
      <c r="GIZ266" s="145"/>
      <c r="GJE266" s="145"/>
      <c r="GJN266" s="145"/>
      <c r="GJQ266" s="145"/>
      <c r="GJY266" s="145"/>
      <c r="GKU266" s="145"/>
      <c r="GKV266" s="145"/>
      <c r="GKW266" s="145"/>
      <c r="GKX266" s="145"/>
      <c r="GKY266" s="145"/>
      <c r="GKZ266" s="145"/>
      <c r="GLR266" s="145"/>
      <c r="GLS266" s="145"/>
      <c r="GLV266" s="145"/>
      <c r="GLY266" s="145"/>
      <c r="GMA266" s="145"/>
      <c r="GMC266" s="145"/>
      <c r="GMF266" s="145"/>
      <c r="GMI266" s="145"/>
      <c r="GML266" s="145"/>
      <c r="GMO266" s="145"/>
      <c r="GMR266" s="145"/>
      <c r="GMU266" s="145"/>
      <c r="GMX266" s="145"/>
      <c r="GNA266" s="145"/>
      <c r="GNC266" s="145"/>
      <c r="GNP266" s="145"/>
      <c r="GNQ266" s="145"/>
      <c r="GNR266" s="145"/>
      <c r="GNS266" s="145"/>
      <c r="GNT266" s="145"/>
      <c r="GNU266" s="145"/>
      <c r="GNV266" s="145"/>
      <c r="GNW266" s="145"/>
      <c r="GNX266" s="145"/>
      <c r="GNY266" s="145"/>
      <c r="GNZ266" s="145"/>
      <c r="GOA266" s="145"/>
      <c r="GOB266" s="145"/>
      <c r="GOC266" s="145"/>
      <c r="GOG266" s="145"/>
      <c r="GOI266" s="145"/>
      <c r="GOJ266" s="145"/>
      <c r="GOK266" s="145"/>
      <c r="GOL266" s="145"/>
      <c r="GOO266" s="145"/>
      <c r="GOQ266" s="145"/>
      <c r="GOR266" s="145"/>
      <c r="GOS266" s="145"/>
      <c r="GOT266" s="145"/>
      <c r="GOU266" s="145"/>
      <c r="GOV266" s="145"/>
      <c r="GOW266" s="145"/>
      <c r="GOX266" s="145"/>
      <c r="GOY266" s="145"/>
      <c r="GOZ266" s="145"/>
      <c r="GPA266" s="145"/>
      <c r="GPB266" s="145"/>
      <c r="GPC266" s="145"/>
      <c r="GPF266" s="145"/>
      <c r="GPI266" s="145"/>
      <c r="GPL266" s="145"/>
      <c r="GPO266" s="145"/>
      <c r="GPR266" s="145"/>
      <c r="GQD266" s="145"/>
      <c r="GQG266" s="145"/>
      <c r="GQJ266" s="145"/>
      <c r="GQM266" s="145"/>
      <c r="GQV266" s="145"/>
      <c r="GRB266" s="145"/>
      <c r="GRE266" s="145"/>
      <c r="GRH266" s="145"/>
      <c r="GRK266" s="145"/>
      <c r="GRQ266" s="145"/>
      <c r="GRT266" s="145"/>
      <c r="GRZ266" s="145"/>
      <c r="GSB266" s="145"/>
      <c r="GSC266" s="145"/>
      <c r="GSE266" s="145"/>
      <c r="GSH266" s="145"/>
      <c r="GSK266" s="145"/>
      <c r="GSN266" s="145"/>
      <c r="GSV266" s="145"/>
      <c r="GTA266" s="145"/>
      <c r="GTJ266" s="145"/>
      <c r="GTM266" s="145"/>
      <c r="GTU266" s="145"/>
      <c r="GUQ266" s="145"/>
      <c r="GUR266" s="145"/>
      <c r="GUS266" s="145"/>
      <c r="GUT266" s="145"/>
      <c r="GUU266" s="145"/>
      <c r="GUV266" s="145"/>
      <c r="GVN266" s="145"/>
      <c r="GVO266" s="145"/>
      <c r="GVR266" s="145"/>
      <c r="GVU266" s="145"/>
      <c r="GVW266" s="145"/>
      <c r="GVY266" s="145"/>
      <c r="GWB266" s="145"/>
      <c r="GWE266" s="145"/>
      <c r="GWH266" s="145"/>
      <c r="GWK266" s="145"/>
      <c r="GWN266" s="145"/>
      <c r="GWQ266" s="145"/>
      <c r="GWT266" s="145"/>
      <c r="GWW266" s="145"/>
      <c r="GWY266" s="145"/>
      <c r="GXL266" s="145"/>
      <c r="GXM266" s="145"/>
      <c r="GXN266" s="145"/>
      <c r="GXO266" s="145"/>
      <c r="GXP266" s="145"/>
      <c r="GXQ266" s="145"/>
      <c r="GXR266" s="145"/>
      <c r="GXS266" s="145"/>
      <c r="GXT266" s="145"/>
      <c r="GXU266" s="145"/>
      <c r="GXV266" s="145"/>
      <c r="GXW266" s="145"/>
      <c r="GXX266" s="145"/>
      <c r="GXY266" s="145"/>
      <c r="GYC266" s="145"/>
      <c r="GYE266" s="145"/>
      <c r="GYF266" s="145"/>
      <c r="GYG266" s="145"/>
      <c r="GYH266" s="145"/>
      <c r="GYK266" s="145"/>
      <c r="GYM266" s="145"/>
      <c r="GYN266" s="145"/>
      <c r="GYO266" s="145"/>
      <c r="GYP266" s="145"/>
      <c r="GYQ266" s="145"/>
      <c r="GYR266" s="145"/>
      <c r="GYS266" s="145"/>
      <c r="GYT266" s="145"/>
      <c r="GYU266" s="145"/>
      <c r="GYV266" s="145"/>
      <c r="GYW266" s="145"/>
      <c r="GYX266" s="145"/>
      <c r="GYY266" s="145"/>
      <c r="GZB266" s="145"/>
      <c r="GZE266" s="145"/>
      <c r="GZH266" s="145"/>
      <c r="GZK266" s="145"/>
      <c r="GZN266" s="145"/>
      <c r="GZZ266" s="145"/>
      <c r="HAC266" s="145"/>
      <c r="HAF266" s="145"/>
      <c r="HAI266" s="145"/>
      <c r="HAR266" s="145"/>
      <c r="HAX266" s="145"/>
      <c r="HBA266" s="145"/>
      <c r="HBD266" s="145"/>
      <c r="HBG266" s="145"/>
      <c r="HBM266" s="145"/>
      <c r="HBP266" s="145"/>
      <c r="HBV266" s="145"/>
      <c r="HBX266" s="145"/>
      <c r="HBY266" s="145"/>
      <c r="HCA266" s="145"/>
      <c r="HCD266" s="145"/>
      <c r="HCG266" s="145"/>
      <c r="HCJ266" s="145"/>
      <c r="HCR266" s="145"/>
      <c r="HCW266" s="145"/>
      <c r="HDF266" s="145"/>
      <c r="HDI266" s="145"/>
      <c r="HDQ266" s="145"/>
      <c r="HEM266" s="145"/>
      <c r="HEN266" s="145"/>
      <c r="HEO266" s="145"/>
      <c r="HEP266" s="145"/>
      <c r="HEQ266" s="145"/>
      <c r="HER266" s="145"/>
      <c r="HFJ266" s="145"/>
      <c r="HFK266" s="145"/>
      <c r="HFN266" s="145"/>
      <c r="HFQ266" s="145"/>
      <c r="HFS266" s="145"/>
      <c r="HFU266" s="145"/>
      <c r="HFX266" s="145"/>
      <c r="HGA266" s="145"/>
      <c r="HGD266" s="145"/>
      <c r="HGG266" s="145"/>
      <c r="HGJ266" s="145"/>
      <c r="HGM266" s="145"/>
      <c r="HGP266" s="145"/>
      <c r="HGS266" s="145"/>
      <c r="HGU266" s="145"/>
      <c r="HHH266" s="145"/>
      <c r="HHI266" s="145"/>
      <c r="HHJ266" s="145"/>
      <c r="HHK266" s="145"/>
      <c r="HHL266" s="145"/>
      <c r="HHM266" s="145"/>
      <c r="HHN266" s="145"/>
      <c r="HHO266" s="145"/>
      <c r="HHP266" s="145"/>
      <c r="HHQ266" s="145"/>
      <c r="HHR266" s="145"/>
      <c r="HHS266" s="145"/>
      <c r="HHT266" s="145"/>
      <c r="HHU266" s="145"/>
      <c r="HHY266" s="145"/>
      <c r="HIA266" s="145"/>
      <c r="HIB266" s="145"/>
      <c r="HIC266" s="145"/>
      <c r="HID266" s="145"/>
      <c r="HIG266" s="145"/>
      <c r="HII266" s="145"/>
      <c r="HIJ266" s="145"/>
      <c r="HIK266" s="145"/>
      <c r="HIL266" s="145"/>
      <c r="HIM266" s="145"/>
      <c r="HIN266" s="145"/>
      <c r="HIO266" s="145"/>
      <c r="HIP266" s="145"/>
      <c r="HIQ266" s="145"/>
      <c r="HIR266" s="145"/>
      <c r="HIS266" s="145"/>
      <c r="HIT266" s="145"/>
      <c r="HIU266" s="145"/>
      <c r="HIX266" s="145"/>
      <c r="HJA266" s="145"/>
      <c r="HJD266" s="145"/>
      <c r="HJG266" s="145"/>
      <c r="HJJ266" s="145"/>
      <c r="HJV266" s="145"/>
      <c r="HJY266" s="145"/>
      <c r="HKB266" s="145"/>
      <c r="HKE266" s="145"/>
      <c r="HKN266" s="145"/>
      <c r="HKT266" s="145"/>
      <c r="HKW266" s="145"/>
      <c r="HKZ266" s="145"/>
      <c r="HLC266" s="145"/>
      <c r="HLI266" s="145"/>
      <c r="HLL266" s="145"/>
      <c r="HLR266" s="145"/>
      <c r="HLT266" s="145"/>
      <c r="HLU266" s="145"/>
      <c r="HLW266" s="145"/>
      <c r="HLZ266" s="145"/>
      <c r="HMC266" s="145"/>
      <c r="HMF266" s="145"/>
      <c r="HMN266" s="145"/>
      <c r="HMS266" s="145"/>
      <c r="HNB266" s="145"/>
      <c r="HNE266" s="145"/>
      <c r="HNM266" s="145"/>
      <c r="HOI266" s="145"/>
      <c r="HOJ266" s="145"/>
      <c r="HOK266" s="145"/>
      <c r="HOL266" s="145"/>
      <c r="HOM266" s="145"/>
      <c r="HON266" s="145"/>
      <c r="HPF266" s="145"/>
      <c r="HPG266" s="145"/>
      <c r="HPJ266" s="145"/>
      <c r="HPM266" s="145"/>
      <c r="HPO266" s="145"/>
      <c r="HPQ266" s="145"/>
      <c r="HPT266" s="145"/>
      <c r="HPW266" s="145"/>
      <c r="HPZ266" s="145"/>
      <c r="HQC266" s="145"/>
      <c r="HQF266" s="145"/>
      <c r="HQI266" s="145"/>
      <c r="HQL266" s="145"/>
      <c r="HQO266" s="145"/>
      <c r="HQQ266" s="145"/>
      <c r="HRD266" s="145"/>
      <c r="HRE266" s="145"/>
      <c r="HRF266" s="145"/>
      <c r="HRG266" s="145"/>
      <c r="HRH266" s="145"/>
      <c r="HRI266" s="145"/>
      <c r="HRJ266" s="145"/>
      <c r="HRK266" s="145"/>
      <c r="HRL266" s="145"/>
      <c r="HRM266" s="145"/>
      <c r="HRN266" s="145"/>
      <c r="HRO266" s="145"/>
      <c r="HRP266" s="145"/>
      <c r="HRQ266" s="145"/>
      <c r="HRU266" s="145"/>
      <c r="HRW266" s="145"/>
      <c r="HRX266" s="145"/>
      <c r="HRY266" s="145"/>
      <c r="HRZ266" s="145"/>
      <c r="HSC266" s="145"/>
      <c r="HSE266" s="145"/>
      <c r="HSF266" s="145"/>
      <c r="HSG266" s="145"/>
      <c r="HSH266" s="145"/>
      <c r="HSI266" s="145"/>
      <c r="HSJ266" s="145"/>
      <c r="HSK266" s="145"/>
      <c r="HSL266" s="145"/>
      <c r="HSM266" s="145"/>
      <c r="HSN266" s="145"/>
      <c r="HSO266" s="145"/>
      <c r="HSP266" s="145"/>
      <c r="HSQ266" s="145"/>
      <c r="HST266" s="145"/>
      <c r="HSW266" s="145"/>
      <c r="HSZ266" s="145"/>
      <c r="HTC266" s="145"/>
      <c r="HTF266" s="145"/>
      <c r="HTR266" s="145"/>
      <c r="HTU266" s="145"/>
      <c r="HTX266" s="145"/>
      <c r="HUA266" s="145"/>
      <c r="HUJ266" s="145"/>
      <c r="HUP266" s="145"/>
      <c r="HUS266" s="145"/>
      <c r="HUV266" s="145"/>
      <c r="HUY266" s="145"/>
      <c r="HVE266" s="145"/>
      <c r="HVH266" s="145"/>
      <c r="HVN266" s="145"/>
      <c r="HVP266" s="145"/>
      <c r="HVQ266" s="145"/>
      <c r="HVS266" s="145"/>
      <c r="HVV266" s="145"/>
      <c r="HVY266" s="145"/>
      <c r="HWB266" s="145"/>
      <c r="HWJ266" s="145"/>
      <c r="HWO266" s="145"/>
      <c r="HWX266" s="145"/>
      <c r="HXA266" s="145"/>
      <c r="HXI266" s="145"/>
      <c r="HYE266" s="145"/>
      <c r="HYF266" s="145"/>
      <c r="HYG266" s="145"/>
      <c r="HYH266" s="145"/>
      <c r="HYI266" s="145"/>
      <c r="HYJ266" s="145"/>
      <c r="HZB266" s="145"/>
      <c r="HZC266" s="145"/>
      <c r="HZF266" s="145"/>
      <c r="HZI266" s="145"/>
      <c r="HZK266" s="145"/>
      <c r="HZM266" s="145"/>
      <c r="HZP266" s="145"/>
      <c r="HZS266" s="145"/>
      <c r="HZV266" s="145"/>
      <c r="HZY266" s="145"/>
      <c r="IAB266" s="145"/>
      <c r="IAE266" s="145"/>
      <c r="IAH266" s="145"/>
      <c r="IAK266" s="145"/>
      <c r="IAM266" s="145"/>
      <c r="IAZ266" s="145"/>
      <c r="IBA266" s="145"/>
      <c r="IBB266" s="145"/>
      <c r="IBC266" s="145"/>
      <c r="IBD266" s="145"/>
      <c r="IBE266" s="145"/>
      <c r="IBF266" s="145"/>
      <c r="IBG266" s="145"/>
      <c r="IBH266" s="145"/>
      <c r="IBI266" s="145"/>
      <c r="IBJ266" s="145"/>
      <c r="IBK266" s="145"/>
      <c r="IBL266" s="145"/>
      <c r="IBM266" s="145"/>
      <c r="IBQ266" s="145"/>
      <c r="IBS266" s="145"/>
      <c r="IBT266" s="145"/>
      <c r="IBU266" s="145"/>
      <c r="IBV266" s="145"/>
      <c r="IBY266" s="145"/>
      <c r="ICA266" s="145"/>
      <c r="ICB266" s="145"/>
      <c r="ICC266" s="145"/>
      <c r="ICD266" s="145"/>
      <c r="ICE266" s="145"/>
      <c r="ICF266" s="145"/>
      <c r="ICG266" s="145"/>
      <c r="ICH266" s="145"/>
      <c r="ICI266" s="145"/>
      <c r="ICJ266" s="145"/>
      <c r="ICK266" s="145"/>
      <c r="ICL266" s="145"/>
      <c r="ICM266" s="145"/>
      <c r="ICP266" s="145"/>
      <c r="ICS266" s="145"/>
      <c r="ICV266" s="145"/>
      <c r="ICY266" s="145"/>
      <c r="IDB266" s="145"/>
      <c r="IDN266" s="145"/>
      <c r="IDQ266" s="145"/>
      <c r="IDT266" s="145"/>
      <c r="IDW266" s="145"/>
      <c r="IEF266" s="145"/>
      <c r="IEL266" s="145"/>
      <c r="IEO266" s="145"/>
      <c r="IER266" s="145"/>
      <c r="IEU266" s="145"/>
      <c r="IFA266" s="145"/>
      <c r="IFD266" s="145"/>
      <c r="IFJ266" s="145"/>
      <c r="IFL266" s="145"/>
      <c r="IFM266" s="145"/>
      <c r="IFO266" s="145"/>
      <c r="IFR266" s="145"/>
      <c r="IFU266" s="145"/>
      <c r="IFX266" s="145"/>
      <c r="IGF266" s="145"/>
      <c r="IGK266" s="145"/>
      <c r="IGT266" s="145"/>
      <c r="IGW266" s="145"/>
      <c r="IHE266" s="145"/>
      <c r="IIA266" s="145"/>
      <c r="IIB266" s="145"/>
      <c r="IIC266" s="145"/>
      <c r="IID266" s="145"/>
      <c r="IIE266" s="145"/>
      <c r="IIF266" s="145"/>
      <c r="IIX266" s="145"/>
      <c r="IIY266" s="145"/>
      <c r="IJB266" s="145"/>
      <c r="IJE266" s="145"/>
      <c r="IJG266" s="145"/>
      <c r="IJI266" s="145"/>
      <c r="IJL266" s="145"/>
      <c r="IJO266" s="145"/>
      <c r="IJR266" s="145"/>
      <c r="IJU266" s="145"/>
      <c r="IJX266" s="145"/>
      <c r="IKA266" s="145"/>
      <c r="IKD266" s="145"/>
      <c r="IKG266" s="145"/>
      <c r="IKI266" s="145"/>
      <c r="IKV266" s="145"/>
      <c r="IKW266" s="145"/>
      <c r="IKX266" s="145"/>
      <c r="IKY266" s="145"/>
      <c r="IKZ266" s="145"/>
      <c r="ILA266" s="145"/>
      <c r="ILB266" s="145"/>
      <c r="ILC266" s="145"/>
      <c r="ILD266" s="145"/>
      <c r="ILE266" s="145"/>
      <c r="ILF266" s="145"/>
      <c r="ILG266" s="145"/>
      <c r="ILH266" s="145"/>
      <c r="ILI266" s="145"/>
      <c r="ILM266" s="145"/>
      <c r="ILO266" s="145"/>
      <c r="ILP266" s="145"/>
      <c r="ILQ266" s="145"/>
      <c r="ILR266" s="145"/>
      <c r="ILU266" s="145"/>
      <c r="ILW266" s="145"/>
      <c r="ILX266" s="145"/>
      <c r="ILY266" s="145"/>
      <c r="ILZ266" s="145"/>
      <c r="IMA266" s="145"/>
      <c r="IMB266" s="145"/>
      <c r="IMC266" s="145"/>
      <c r="IMD266" s="145"/>
      <c r="IME266" s="145"/>
      <c r="IMF266" s="145"/>
      <c r="IMG266" s="145"/>
      <c r="IMH266" s="145"/>
      <c r="IMI266" s="145"/>
      <c r="IML266" s="145"/>
      <c r="IMO266" s="145"/>
      <c r="IMR266" s="145"/>
      <c r="IMU266" s="145"/>
      <c r="IMX266" s="145"/>
      <c r="INJ266" s="145"/>
      <c r="INM266" s="145"/>
      <c r="INP266" s="145"/>
      <c r="INS266" s="145"/>
      <c r="IOB266" s="145"/>
      <c r="IOH266" s="145"/>
      <c r="IOK266" s="145"/>
      <c r="ION266" s="145"/>
      <c r="IOQ266" s="145"/>
      <c r="IOW266" s="145"/>
      <c r="IOZ266" s="145"/>
      <c r="IPF266" s="145"/>
      <c r="IPH266" s="145"/>
      <c r="IPI266" s="145"/>
      <c r="IPK266" s="145"/>
      <c r="IPN266" s="145"/>
      <c r="IPQ266" s="145"/>
      <c r="IPT266" s="145"/>
      <c r="IQB266" s="145"/>
      <c r="IQG266" s="145"/>
      <c r="IQP266" s="145"/>
      <c r="IQS266" s="145"/>
      <c r="IRA266" s="145"/>
      <c r="IRW266" s="145"/>
      <c r="IRX266" s="145"/>
      <c r="IRY266" s="145"/>
      <c r="IRZ266" s="145"/>
      <c r="ISA266" s="145"/>
      <c r="ISB266" s="145"/>
      <c r="IST266" s="145"/>
      <c r="ISU266" s="145"/>
      <c r="ISX266" s="145"/>
      <c r="ITA266" s="145"/>
      <c r="ITC266" s="145"/>
      <c r="ITE266" s="145"/>
      <c r="ITH266" s="145"/>
      <c r="ITK266" s="145"/>
      <c r="ITN266" s="145"/>
      <c r="ITQ266" s="145"/>
      <c r="ITT266" s="145"/>
      <c r="ITW266" s="145"/>
      <c r="ITZ266" s="145"/>
      <c r="IUC266" s="145"/>
      <c r="IUE266" s="145"/>
      <c r="IUR266" s="145"/>
      <c r="IUS266" s="145"/>
      <c r="IUT266" s="145"/>
      <c r="IUU266" s="145"/>
      <c r="IUV266" s="145"/>
      <c r="IUW266" s="145"/>
      <c r="IUX266" s="145"/>
      <c r="IUY266" s="145"/>
      <c r="IUZ266" s="145"/>
      <c r="IVA266" s="145"/>
      <c r="IVB266" s="145"/>
      <c r="IVC266" s="145"/>
      <c r="IVD266" s="145"/>
      <c r="IVE266" s="145"/>
      <c r="IVI266" s="145"/>
      <c r="IVK266" s="145"/>
      <c r="IVL266" s="145"/>
      <c r="IVM266" s="145"/>
      <c r="IVN266" s="145"/>
      <c r="IVQ266" s="145"/>
      <c r="IVS266" s="145"/>
      <c r="IVT266" s="145"/>
      <c r="IVU266" s="145"/>
      <c r="IVV266" s="145"/>
      <c r="IVW266" s="145"/>
      <c r="IVX266" s="145"/>
      <c r="IVY266" s="145"/>
      <c r="IVZ266" s="145"/>
      <c r="IWA266" s="145"/>
      <c r="IWB266" s="145"/>
      <c r="IWC266" s="145"/>
      <c r="IWD266" s="145"/>
      <c r="IWE266" s="145"/>
      <c r="IWH266" s="145"/>
      <c r="IWK266" s="145"/>
      <c r="IWN266" s="145"/>
      <c r="IWQ266" s="145"/>
      <c r="IWT266" s="145"/>
      <c r="IXF266" s="145"/>
      <c r="IXI266" s="145"/>
      <c r="IXL266" s="145"/>
      <c r="IXO266" s="145"/>
      <c r="IXX266" s="145"/>
      <c r="IYD266" s="145"/>
      <c r="IYG266" s="145"/>
      <c r="IYJ266" s="145"/>
      <c r="IYM266" s="145"/>
      <c r="IYS266" s="145"/>
      <c r="IYV266" s="145"/>
      <c r="IZB266" s="145"/>
      <c r="IZD266" s="145"/>
      <c r="IZE266" s="145"/>
      <c r="IZG266" s="145"/>
      <c r="IZJ266" s="145"/>
      <c r="IZM266" s="145"/>
      <c r="IZP266" s="145"/>
      <c r="IZX266" s="145"/>
      <c r="JAC266" s="145"/>
      <c r="JAL266" s="145"/>
      <c r="JAO266" s="145"/>
      <c r="JAW266" s="145"/>
      <c r="JBS266" s="145"/>
      <c r="JBT266" s="145"/>
      <c r="JBU266" s="145"/>
      <c r="JBV266" s="145"/>
      <c r="JBW266" s="145"/>
      <c r="JBX266" s="145"/>
      <c r="JCP266" s="145"/>
      <c r="JCQ266" s="145"/>
      <c r="JCT266" s="145"/>
      <c r="JCW266" s="145"/>
      <c r="JCY266" s="145"/>
      <c r="JDA266" s="145"/>
      <c r="JDD266" s="145"/>
      <c r="JDG266" s="145"/>
      <c r="JDJ266" s="145"/>
      <c r="JDM266" s="145"/>
      <c r="JDP266" s="145"/>
      <c r="JDS266" s="145"/>
      <c r="JDV266" s="145"/>
      <c r="JDY266" s="145"/>
      <c r="JEA266" s="145"/>
      <c r="JEN266" s="145"/>
      <c r="JEO266" s="145"/>
      <c r="JEP266" s="145"/>
      <c r="JEQ266" s="145"/>
      <c r="JER266" s="145"/>
      <c r="JES266" s="145"/>
      <c r="JET266" s="145"/>
      <c r="JEU266" s="145"/>
      <c r="JEV266" s="145"/>
      <c r="JEW266" s="145"/>
      <c r="JEX266" s="145"/>
      <c r="JEY266" s="145"/>
      <c r="JEZ266" s="145"/>
      <c r="JFA266" s="145"/>
      <c r="JFE266" s="145"/>
      <c r="JFG266" s="145"/>
      <c r="JFH266" s="145"/>
      <c r="JFI266" s="145"/>
      <c r="JFJ266" s="145"/>
      <c r="JFM266" s="145"/>
      <c r="JFO266" s="145"/>
      <c r="JFP266" s="145"/>
      <c r="JFQ266" s="145"/>
      <c r="JFR266" s="145"/>
      <c r="JFS266" s="145"/>
      <c r="JFT266" s="145"/>
      <c r="JFU266" s="145"/>
      <c r="JFV266" s="145"/>
      <c r="JFW266" s="145"/>
      <c r="JFX266" s="145"/>
      <c r="JFY266" s="145"/>
      <c r="JFZ266" s="145"/>
      <c r="JGA266" s="145"/>
      <c r="JGD266" s="145"/>
      <c r="JGG266" s="145"/>
      <c r="JGJ266" s="145"/>
      <c r="JGM266" s="145"/>
      <c r="JGP266" s="145"/>
      <c r="JHB266" s="145"/>
      <c r="JHE266" s="145"/>
      <c r="JHH266" s="145"/>
      <c r="JHK266" s="145"/>
      <c r="JHT266" s="145"/>
      <c r="JHZ266" s="145"/>
      <c r="JIC266" s="145"/>
      <c r="JIF266" s="145"/>
      <c r="JII266" s="145"/>
      <c r="JIO266" s="145"/>
      <c r="JIR266" s="145"/>
      <c r="JIX266" s="145"/>
      <c r="JIZ266" s="145"/>
      <c r="JJA266" s="145"/>
      <c r="JJC266" s="145"/>
      <c r="JJF266" s="145"/>
      <c r="JJI266" s="145"/>
      <c r="JJL266" s="145"/>
      <c r="JJT266" s="145"/>
      <c r="JJY266" s="145"/>
      <c r="JKH266" s="145"/>
      <c r="JKK266" s="145"/>
      <c r="JKS266" s="145"/>
      <c r="JLO266" s="145"/>
      <c r="JLP266" s="145"/>
      <c r="JLQ266" s="145"/>
      <c r="JLR266" s="145"/>
      <c r="JLS266" s="145"/>
      <c r="JLT266" s="145"/>
      <c r="JML266" s="145"/>
      <c r="JMM266" s="145"/>
      <c r="JMP266" s="145"/>
      <c r="JMS266" s="145"/>
      <c r="JMU266" s="145"/>
      <c r="JMW266" s="145"/>
      <c r="JMZ266" s="145"/>
      <c r="JNC266" s="145"/>
      <c r="JNF266" s="145"/>
      <c r="JNI266" s="145"/>
      <c r="JNL266" s="145"/>
      <c r="JNO266" s="145"/>
      <c r="JNR266" s="145"/>
      <c r="JNU266" s="145"/>
      <c r="JNW266" s="145"/>
      <c r="JOJ266" s="145"/>
      <c r="JOK266" s="145"/>
      <c r="JOL266" s="145"/>
      <c r="JOM266" s="145"/>
      <c r="JON266" s="145"/>
      <c r="JOO266" s="145"/>
      <c r="JOP266" s="145"/>
      <c r="JOQ266" s="145"/>
      <c r="JOR266" s="145"/>
      <c r="JOS266" s="145"/>
      <c r="JOT266" s="145"/>
      <c r="JOU266" s="145"/>
      <c r="JOV266" s="145"/>
      <c r="JOW266" s="145"/>
      <c r="JPA266" s="145"/>
      <c r="JPC266" s="145"/>
      <c r="JPD266" s="145"/>
      <c r="JPE266" s="145"/>
      <c r="JPF266" s="145"/>
      <c r="JPI266" s="145"/>
      <c r="JPK266" s="145"/>
      <c r="JPL266" s="145"/>
      <c r="JPM266" s="145"/>
      <c r="JPN266" s="145"/>
      <c r="JPO266" s="145"/>
      <c r="JPP266" s="145"/>
      <c r="JPQ266" s="145"/>
      <c r="JPR266" s="145"/>
      <c r="JPS266" s="145"/>
      <c r="JPT266" s="145"/>
      <c r="JPU266" s="145"/>
      <c r="JPV266" s="145"/>
      <c r="JPW266" s="145"/>
      <c r="JPZ266" s="145"/>
      <c r="JQC266" s="145"/>
      <c r="JQF266" s="145"/>
      <c r="JQI266" s="145"/>
      <c r="JQL266" s="145"/>
      <c r="JQX266" s="145"/>
      <c r="JRA266" s="145"/>
      <c r="JRD266" s="145"/>
      <c r="JRG266" s="145"/>
      <c r="JRP266" s="145"/>
      <c r="JRV266" s="145"/>
      <c r="JRY266" s="145"/>
      <c r="JSB266" s="145"/>
      <c r="JSE266" s="145"/>
      <c r="JSK266" s="145"/>
      <c r="JSN266" s="145"/>
      <c r="JST266" s="145"/>
      <c r="JSV266" s="145"/>
      <c r="JSW266" s="145"/>
      <c r="JSY266" s="145"/>
      <c r="JTB266" s="145"/>
      <c r="JTE266" s="145"/>
      <c r="JTH266" s="145"/>
      <c r="JTP266" s="145"/>
      <c r="JTU266" s="145"/>
      <c r="JUD266" s="145"/>
      <c r="JUG266" s="145"/>
      <c r="JUO266" s="145"/>
      <c r="JVK266" s="145"/>
      <c r="JVL266" s="145"/>
      <c r="JVM266" s="145"/>
      <c r="JVN266" s="145"/>
      <c r="JVO266" s="145"/>
      <c r="JVP266" s="145"/>
      <c r="JWH266" s="145"/>
      <c r="JWI266" s="145"/>
      <c r="JWL266" s="145"/>
      <c r="JWO266" s="145"/>
      <c r="JWQ266" s="145"/>
      <c r="JWS266" s="145"/>
      <c r="JWV266" s="145"/>
      <c r="JWY266" s="145"/>
      <c r="JXB266" s="145"/>
      <c r="JXE266" s="145"/>
      <c r="JXH266" s="145"/>
      <c r="JXK266" s="145"/>
      <c r="JXN266" s="145"/>
      <c r="JXQ266" s="145"/>
      <c r="JXS266" s="145"/>
      <c r="JYF266" s="145"/>
      <c r="JYG266" s="145"/>
      <c r="JYH266" s="145"/>
      <c r="JYI266" s="145"/>
      <c r="JYJ266" s="145"/>
      <c r="JYK266" s="145"/>
      <c r="JYL266" s="145"/>
      <c r="JYM266" s="145"/>
      <c r="JYN266" s="145"/>
      <c r="JYO266" s="145"/>
      <c r="JYP266" s="145"/>
      <c r="JYQ266" s="145"/>
      <c r="JYR266" s="145"/>
      <c r="JYS266" s="145"/>
      <c r="JYW266" s="145"/>
      <c r="JYY266" s="145"/>
      <c r="JYZ266" s="145"/>
      <c r="JZA266" s="145"/>
      <c r="JZB266" s="145"/>
      <c r="JZE266" s="145"/>
      <c r="JZG266" s="145"/>
      <c r="JZH266" s="145"/>
      <c r="JZI266" s="145"/>
      <c r="JZJ266" s="145"/>
      <c r="JZK266" s="145"/>
      <c r="JZL266" s="145"/>
      <c r="JZM266" s="145"/>
      <c r="JZN266" s="145"/>
      <c r="JZO266" s="145"/>
      <c r="JZP266" s="145"/>
      <c r="JZQ266" s="145"/>
      <c r="JZR266" s="145"/>
      <c r="JZS266" s="145"/>
      <c r="JZV266" s="145"/>
      <c r="JZY266" s="145"/>
      <c r="KAB266" s="145"/>
      <c r="KAE266" s="145"/>
      <c r="KAH266" s="145"/>
      <c r="KAT266" s="145"/>
      <c r="KAW266" s="145"/>
      <c r="KAZ266" s="145"/>
      <c r="KBC266" s="145"/>
      <c r="KBL266" s="145"/>
      <c r="KBR266" s="145"/>
      <c r="KBU266" s="145"/>
      <c r="KBX266" s="145"/>
      <c r="KCA266" s="145"/>
      <c r="KCG266" s="145"/>
      <c r="KCJ266" s="145"/>
      <c r="KCP266" s="145"/>
      <c r="KCR266" s="145"/>
      <c r="KCS266" s="145"/>
      <c r="KCU266" s="145"/>
      <c r="KCX266" s="145"/>
      <c r="KDA266" s="145"/>
      <c r="KDD266" s="145"/>
      <c r="KDL266" s="145"/>
      <c r="KDQ266" s="145"/>
      <c r="KDZ266" s="145"/>
      <c r="KEC266" s="145"/>
      <c r="KEK266" s="145"/>
      <c r="KFG266" s="145"/>
      <c r="KFH266" s="145"/>
      <c r="KFI266" s="145"/>
      <c r="KFJ266" s="145"/>
      <c r="KFK266" s="145"/>
      <c r="KFL266" s="145"/>
      <c r="KGD266" s="145"/>
      <c r="KGE266" s="145"/>
      <c r="KGH266" s="145"/>
      <c r="KGK266" s="145"/>
      <c r="KGM266" s="145"/>
      <c r="KGO266" s="145"/>
      <c r="KGR266" s="145"/>
      <c r="KGU266" s="145"/>
      <c r="KGX266" s="145"/>
      <c r="KHA266" s="145"/>
      <c r="KHD266" s="145"/>
      <c r="KHG266" s="145"/>
      <c r="KHJ266" s="145"/>
      <c r="KHM266" s="145"/>
      <c r="KHO266" s="145"/>
      <c r="KIB266" s="145"/>
      <c r="KIC266" s="145"/>
      <c r="KID266" s="145"/>
      <c r="KIE266" s="145"/>
      <c r="KIF266" s="145"/>
      <c r="KIG266" s="145"/>
      <c r="KIH266" s="145"/>
      <c r="KII266" s="145"/>
      <c r="KIJ266" s="145"/>
      <c r="KIK266" s="145"/>
      <c r="KIL266" s="145"/>
      <c r="KIM266" s="145"/>
      <c r="KIN266" s="145"/>
      <c r="KIO266" s="145"/>
      <c r="KIS266" s="145"/>
      <c r="KIU266" s="145"/>
      <c r="KIV266" s="145"/>
      <c r="KIW266" s="145"/>
      <c r="KIX266" s="145"/>
      <c r="KJA266" s="145"/>
      <c r="KJC266" s="145"/>
      <c r="KJD266" s="145"/>
      <c r="KJE266" s="145"/>
      <c r="KJF266" s="145"/>
      <c r="KJG266" s="145"/>
      <c r="KJH266" s="145"/>
      <c r="KJI266" s="145"/>
      <c r="KJJ266" s="145"/>
      <c r="KJK266" s="145"/>
      <c r="KJL266" s="145"/>
      <c r="KJM266" s="145"/>
      <c r="KJN266" s="145"/>
      <c r="KJO266" s="145"/>
      <c r="KJR266" s="145"/>
      <c r="KJU266" s="145"/>
      <c r="KJX266" s="145"/>
      <c r="KKA266" s="145"/>
      <c r="KKD266" s="145"/>
      <c r="KKP266" s="145"/>
      <c r="KKS266" s="145"/>
      <c r="KKV266" s="145"/>
      <c r="KKY266" s="145"/>
      <c r="KLH266" s="145"/>
      <c r="KLN266" s="145"/>
      <c r="KLQ266" s="145"/>
      <c r="KLT266" s="145"/>
      <c r="KLW266" s="145"/>
      <c r="KMC266" s="145"/>
      <c r="KMF266" s="145"/>
      <c r="KML266" s="145"/>
      <c r="KMN266" s="145"/>
      <c r="KMO266" s="145"/>
      <c r="KMQ266" s="145"/>
      <c r="KMT266" s="145"/>
      <c r="KMW266" s="145"/>
      <c r="KMZ266" s="145"/>
      <c r="KNH266" s="145"/>
      <c r="KNM266" s="145"/>
      <c r="KNV266" s="145"/>
      <c r="KNY266" s="145"/>
      <c r="KOG266" s="145"/>
      <c r="KPC266" s="145"/>
      <c r="KPD266" s="145"/>
      <c r="KPE266" s="145"/>
      <c r="KPF266" s="145"/>
      <c r="KPG266" s="145"/>
      <c r="KPH266" s="145"/>
      <c r="KPZ266" s="145"/>
      <c r="KQA266" s="145"/>
      <c r="KQD266" s="145"/>
      <c r="KQG266" s="145"/>
      <c r="KQI266" s="145"/>
      <c r="KQK266" s="145"/>
      <c r="KQN266" s="145"/>
      <c r="KQQ266" s="145"/>
      <c r="KQT266" s="145"/>
      <c r="KQW266" s="145"/>
      <c r="KQZ266" s="145"/>
      <c r="KRC266" s="145"/>
      <c r="KRF266" s="145"/>
      <c r="KRI266" s="145"/>
      <c r="KRK266" s="145"/>
      <c r="KRX266" s="145"/>
      <c r="KRY266" s="145"/>
      <c r="KRZ266" s="145"/>
      <c r="KSA266" s="145"/>
      <c r="KSB266" s="145"/>
      <c r="KSC266" s="145"/>
      <c r="KSD266" s="145"/>
      <c r="KSE266" s="145"/>
      <c r="KSF266" s="145"/>
      <c r="KSG266" s="145"/>
      <c r="KSH266" s="145"/>
      <c r="KSI266" s="145"/>
      <c r="KSJ266" s="145"/>
      <c r="KSK266" s="145"/>
      <c r="KSO266" s="145"/>
      <c r="KSQ266" s="145"/>
      <c r="KSR266" s="145"/>
      <c r="KSS266" s="145"/>
      <c r="KST266" s="145"/>
      <c r="KSW266" s="145"/>
      <c r="KSY266" s="145"/>
      <c r="KSZ266" s="145"/>
      <c r="KTA266" s="145"/>
      <c r="KTB266" s="145"/>
      <c r="KTC266" s="145"/>
      <c r="KTD266" s="145"/>
      <c r="KTE266" s="145"/>
      <c r="KTF266" s="145"/>
      <c r="KTG266" s="145"/>
      <c r="KTH266" s="145"/>
      <c r="KTI266" s="145"/>
      <c r="KTJ266" s="145"/>
      <c r="KTK266" s="145"/>
      <c r="KTN266" s="145"/>
      <c r="KTQ266" s="145"/>
      <c r="KTT266" s="145"/>
      <c r="KTW266" s="145"/>
      <c r="KTZ266" s="145"/>
      <c r="KUL266" s="145"/>
      <c r="KUO266" s="145"/>
      <c r="KUR266" s="145"/>
      <c r="KUU266" s="145"/>
      <c r="KVD266" s="145"/>
      <c r="KVJ266" s="145"/>
      <c r="KVM266" s="145"/>
      <c r="KVP266" s="145"/>
      <c r="KVS266" s="145"/>
      <c r="KVY266" s="145"/>
      <c r="KWB266" s="145"/>
      <c r="KWH266" s="145"/>
      <c r="KWJ266" s="145"/>
      <c r="KWK266" s="145"/>
      <c r="KWM266" s="145"/>
      <c r="KWP266" s="145"/>
      <c r="KWS266" s="145"/>
      <c r="KWV266" s="145"/>
      <c r="KXD266" s="145"/>
      <c r="KXI266" s="145"/>
      <c r="KXR266" s="145"/>
      <c r="KXU266" s="145"/>
      <c r="KYC266" s="145"/>
      <c r="KYY266" s="145"/>
      <c r="KYZ266" s="145"/>
      <c r="KZA266" s="145"/>
      <c r="KZB266" s="145"/>
      <c r="KZC266" s="145"/>
      <c r="KZD266" s="145"/>
      <c r="KZV266" s="145"/>
      <c r="KZW266" s="145"/>
      <c r="KZZ266" s="145"/>
      <c r="LAC266" s="145"/>
      <c r="LAE266" s="145"/>
      <c r="LAG266" s="145"/>
      <c r="LAJ266" s="145"/>
      <c r="LAM266" s="145"/>
      <c r="LAP266" s="145"/>
      <c r="LAS266" s="145"/>
      <c r="LAV266" s="145"/>
      <c r="LAY266" s="145"/>
      <c r="LBB266" s="145"/>
      <c r="LBE266" s="145"/>
      <c r="LBG266" s="145"/>
      <c r="LBT266" s="145"/>
      <c r="LBU266" s="145"/>
      <c r="LBV266" s="145"/>
      <c r="LBW266" s="145"/>
      <c r="LBX266" s="145"/>
      <c r="LBY266" s="145"/>
      <c r="LBZ266" s="145"/>
      <c r="LCA266" s="145"/>
      <c r="LCB266" s="145"/>
      <c r="LCC266" s="145"/>
      <c r="LCD266" s="145"/>
      <c r="LCE266" s="145"/>
      <c r="LCF266" s="145"/>
      <c r="LCG266" s="145"/>
      <c r="LCK266" s="145"/>
      <c r="LCM266" s="145"/>
      <c r="LCN266" s="145"/>
      <c r="LCO266" s="145"/>
      <c r="LCP266" s="145"/>
      <c r="LCS266" s="145"/>
      <c r="LCU266" s="145"/>
      <c r="LCV266" s="145"/>
      <c r="LCW266" s="145"/>
      <c r="LCX266" s="145"/>
      <c r="LCY266" s="145"/>
      <c r="LCZ266" s="145"/>
      <c r="LDA266" s="145"/>
      <c r="LDB266" s="145"/>
      <c r="LDC266" s="145"/>
      <c r="LDD266" s="145"/>
      <c r="LDE266" s="145"/>
      <c r="LDF266" s="145"/>
      <c r="LDG266" s="145"/>
      <c r="LDJ266" s="145"/>
      <c r="LDM266" s="145"/>
      <c r="LDP266" s="145"/>
      <c r="LDS266" s="145"/>
      <c r="LDV266" s="145"/>
      <c r="LEH266" s="145"/>
      <c r="LEK266" s="145"/>
      <c r="LEN266" s="145"/>
      <c r="LEQ266" s="145"/>
      <c r="LEZ266" s="145"/>
      <c r="LFF266" s="145"/>
      <c r="LFI266" s="145"/>
      <c r="LFL266" s="145"/>
      <c r="LFO266" s="145"/>
      <c r="LFU266" s="145"/>
      <c r="LFX266" s="145"/>
      <c r="LGD266" s="145"/>
      <c r="LGF266" s="145"/>
      <c r="LGG266" s="145"/>
      <c r="LGI266" s="145"/>
      <c r="LGL266" s="145"/>
      <c r="LGO266" s="145"/>
      <c r="LGR266" s="145"/>
      <c r="LGZ266" s="145"/>
      <c r="LHE266" s="145"/>
      <c r="LHN266" s="145"/>
      <c r="LHQ266" s="145"/>
      <c r="LHY266" s="145"/>
      <c r="LIU266" s="145"/>
      <c r="LIV266" s="145"/>
      <c r="LIW266" s="145"/>
      <c r="LIX266" s="145"/>
      <c r="LIY266" s="145"/>
      <c r="LIZ266" s="145"/>
      <c r="LJR266" s="145"/>
      <c r="LJS266" s="145"/>
      <c r="LJV266" s="145"/>
      <c r="LJY266" s="145"/>
      <c r="LKA266" s="145"/>
      <c r="LKC266" s="145"/>
      <c r="LKF266" s="145"/>
      <c r="LKI266" s="145"/>
      <c r="LKL266" s="145"/>
      <c r="LKO266" s="145"/>
      <c r="LKR266" s="145"/>
      <c r="LKU266" s="145"/>
      <c r="LKX266" s="145"/>
      <c r="LLA266" s="145"/>
      <c r="LLC266" s="145"/>
      <c r="LLP266" s="145"/>
      <c r="LLQ266" s="145"/>
      <c r="LLR266" s="145"/>
      <c r="LLS266" s="145"/>
      <c r="LLT266" s="145"/>
      <c r="LLU266" s="145"/>
      <c r="LLV266" s="145"/>
      <c r="LLW266" s="145"/>
      <c r="LLX266" s="145"/>
      <c r="LLY266" s="145"/>
      <c r="LLZ266" s="145"/>
      <c r="LMA266" s="145"/>
      <c r="LMB266" s="145"/>
      <c r="LMC266" s="145"/>
      <c r="LMG266" s="145"/>
      <c r="LMI266" s="145"/>
      <c r="LMJ266" s="145"/>
      <c r="LMK266" s="145"/>
      <c r="LML266" s="145"/>
      <c r="LMO266" s="145"/>
      <c r="LMQ266" s="145"/>
      <c r="LMR266" s="145"/>
      <c r="LMS266" s="145"/>
      <c r="LMT266" s="145"/>
      <c r="LMU266" s="145"/>
      <c r="LMV266" s="145"/>
      <c r="LMW266" s="145"/>
      <c r="LMX266" s="145"/>
      <c r="LMY266" s="145"/>
      <c r="LMZ266" s="145"/>
      <c r="LNA266" s="145"/>
      <c r="LNB266" s="145"/>
      <c r="LNC266" s="145"/>
      <c r="LNF266" s="145"/>
      <c r="LNI266" s="145"/>
      <c r="LNL266" s="145"/>
      <c r="LNO266" s="145"/>
      <c r="LNR266" s="145"/>
      <c r="LOD266" s="145"/>
      <c r="LOG266" s="145"/>
      <c r="LOJ266" s="145"/>
      <c r="LOM266" s="145"/>
      <c r="LOV266" s="145"/>
      <c r="LPB266" s="145"/>
      <c r="LPE266" s="145"/>
      <c r="LPH266" s="145"/>
      <c r="LPK266" s="145"/>
      <c r="LPQ266" s="145"/>
      <c r="LPT266" s="145"/>
      <c r="LPZ266" s="145"/>
      <c r="LQB266" s="145"/>
      <c r="LQC266" s="145"/>
      <c r="LQE266" s="145"/>
      <c r="LQH266" s="145"/>
      <c r="LQK266" s="145"/>
      <c r="LQN266" s="145"/>
      <c r="LQV266" s="145"/>
      <c r="LRA266" s="145"/>
      <c r="LRJ266" s="145"/>
      <c r="LRM266" s="145"/>
      <c r="LRU266" s="145"/>
      <c r="LSQ266" s="145"/>
      <c r="LSR266" s="145"/>
      <c r="LSS266" s="145"/>
      <c r="LST266" s="145"/>
      <c r="LSU266" s="145"/>
      <c r="LSV266" s="145"/>
      <c r="LTN266" s="145"/>
      <c r="LTO266" s="145"/>
      <c r="LTR266" s="145"/>
      <c r="LTU266" s="145"/>
      <c r="LTW266" s="145"/>
      <c r="LTY266" s="145"/>
      <c r="LUB266" s="145"/>
      <c r="LUE266" s="145"/>
      <c r="LUH266" s="145"/>
      <c r="LUK266" s="145"/>
      <c r="LUN266" s="145"/>
      <c r="LUQ266" s="145"/>
      <c r="LUT266" s="145"/>
      <c r="LUW266" s="145"/>
      <c r="LUY266" s="145"/>
      <c r="LVL266" s="145"/>
      <c r="LVM266" s="145"/>
      <c r="LVN266" s="145"/>
      <c r="LVO266" s="145"/>
      <c r="LVP266" s="145"/>
      <c r="LVQ266" s="145"/>
      <c r="LVR266" s="145"/>
      <c r="LVS266" s="145"/>
      <c r="LVT266" s="145"/>
      <c r="LVU266" s="145"/>
      <c r="LVV266" s="145"/>
      <c r="LVW266" s="145"/>
      <c r="LVX266" s="145"/>
      <c r="LVY266" s="145"/>
      <c r="LWC266" s="145"/>
      <c r="LWE266" s="145"/>
      <c r="LWF266" s="145"/>
      <c r="LWG266" s="145"/>
      <c r="LWH266" s="145"/>
      <c r="LWK266" s="145"/>
      <c r="LWM266" s="145"/>
      <c r="LWN266" s="145"/>
      <c r="LWO266" s="145"/>
      <c r="LWP266" s="145"/>
      <c r="LWQ266" s="145"/>
      <c r="LWR266" s="145"/>
      <c r="LWS266" s="145"/>
      <c r="LWT266" s="145"/>
      <c r="LWU266" s="145"/>
      <c r="LWV266" s="145"/>
      <c r="LWW266" s="145"/>
      <c r="LWX266" s="145"/>
      <c r="LWY266" s="145"/>
      <c r="LXB266" s="145"/>
      <c r="LXE266" s="145"/>
      <c r="LXH266" s="145"/>
      <c r="LXK266" s="145"/>
      <c r="LXN266" s="145"/>
      <c r="LXZ266" s="145"/>
      <c r="LYC266" s="145"/>
      <c r="LYF266" s="145"/>
      <c r="LYI266" s="145"/>
      <c r="LYR266" s="145"/>
      <c r="LYX266" s="145"/>
      <c r="LZA266" s="145"/>
      <c r="LZD266" s="145"/>
      <c r="LZG266" s="145"/>
      <c r="LZM266" s="145"/>
      <c r="LZP266" s="145"/>
      <c r="LZV266" s="145"/>
      <c r="LZX266" s="145"/>
      <c r="LZY266" s="145"/>
      <c r="MAA266" s="145"/>
      <c r="MAD266" s="145"/>
      <c r="MAG266" s="145"/>
      <c r="MAJ266" s="145"/>
      <c r="MAR266" s="145"/>
      <c r="MAW266" s="145"/>
      <c r="MBF266" s="145"/>
      <c r="MBI266" s="145"/>
      <c r="MBQ266" s="145"/>
      <c r="MCM266" s="145"/>
      <c r="MCN266" s="145"/>
      <c r="MCO266" s="145"/>
      <c r="MCP266" s="145"/>
      <c r="MCQ266" s="145"/>
      <c r="MCR266" s="145"/>
      <c r="MDJ266" s="145"/>
      <c r="MDK266" s="145"/>
      <c r="MDN266" s="145"/>
      <c r="MDQ266" s="145"/>
      <c r="MDS266" s="145"/>
      <c r="MDU266" s="145"/>
      <c r="MDX266" s="145"/>
      <c r="MEA266" s="145"/>
      <c r="MED266" s="145"/>
      <c r="MEG266" s="145"/>
      <c r="MEJ266" s="145"/>
      <c r="MEM266" s="145"/>
      <c r="MEP266" s="145"/>
      <c r="MES266" s="145"/>
      <c r="MEU266" s="145"/>
      <c r="MFH266" s="145"/>
      <c r="MFI266" s="145"/>
      <c r="MFJ266" s="145"/>
      <c r="MFK266" s="145"/>
      <c r="MFL266" s="145"/>
      <c r="MFM266" s="145"/>
      <c r="MFN266" s="145"/>
      <c r="MFO266" s="145"/>
      <c r="MFP266" s="145"/>
      <c r="MFQ266" s="145"/>
      <c r="MFR266" s="145"/>
      <c r="MFS266" s="145"/>
      <c r="MFT266" s="145"/>
      <c r="MFU266" s="145"/>
      <c r="MFY266" s="145"/>
      <c r="MGA266" s="145"/>
      <c r="MGB266" s="145"/>
      <c r="MGC266" s="145"/>
      <c r="MGD266" s="145"/>
      <c r="MGG266" s="145"/>
      <c r="MGI266" s="145"/>
      <c r="MGJ266" s="145"/>
      <c r="MGK266" s="145"/>
      <c r="MGL266" s="145"/>
      <c r="MGM266" s="145"/>
      <c r="MGN266" s="145"/>
      <c r="MGO266" s="145"/>
      <c r="MGP266" s="145"/>
      <c r="MGQ266" s="145"/>
      <c r="MGR266" s="145"/>
      <c r="MGS266" s="145"/>
      <c r="MGT266" s="145"/>
      <c r="MGU266" s="145"/>
      <c r="MGX266" s="145"/>
      <c r="MHA266" s="145"/>
      <c r="MHD266" s="145"/>
      <c r="MHG266" s="145"/>
      <c r="MHJ266" s="145"/>
      <c r="MHV266" s="145"/>
      <c r="MHY266" s="145"/>
      <c r="MIB266" s="145"/>
      <c r="MIE266" s="145"/>
      <c r="MIN266" s="145"/>
      <c r="MIT266" s="145"/>
      <c r="MIW266" s="145"/>
      <c r="MIZ266" s="145"/>
      <c r="MJC266" s="145"/>
      <c r="MJI266" s="145"/>
      <c r="MJL266" s="145"/>
      <c r="MJR266" s="145"/>
      <c r="MJT266" s="145"/>
      <c r="MJU266" s="145"/>
      <c r="MJW266" s="145"/>
      <c r="MJZ266" s="145"/>
      <c r="MKC266" s="145"/>
      <c r="MKF266" s="145"/>
      <c r="MKN266" s="145"/>
      <c r="MKS266" s="145"/>
      <c r="MLB266" s="145"/>
      <c r="MLE266" s="145"/>
      <c r="MLM266" s="145"/>
      <c r="MMI266" s="145"/>
      <c r="MMJ266" s="145"/>
      <c r="MMK266" s="145"/>
      <c r="MML266" s="145"/>
      <c r="MMM266" s="145"/>
      <c r="MMN266" s="145"/>
      <c r="MNF266" s="145"/>
      <c r="MNG266" s="145"/>
      <c r="MNJ266" s="145"/>
      <c r="MNM266" s="145"/>
      <c r="MNO266" s="145"/>
      <c r="MNQ266" s="145"/>
      <c r="MNT266" s="145"/>
      <c r="MNW266" s="145"/>
      <c r="MNZ266" s="145"/>
      <c r="MOC266" s="145"/>
      <c r="MOF266" s="145"/>
      <c r="MOI266" s="145"/>
      <c r="MOL266" s="145"/>
      <c r="MOO266" s="145"/>
      <c r="MOQ266" s="145"/>
      <c r="MPD266" s="145"/>
      <c r="MPE266" s="145"/>
      <c r="MPF266" s="145"/>
      <c r="MPG266" s="145"/>
      <c r="MPH266" s="145"/>
      <c r="MPI266" s="145"/>
      <c r="MPJ266" s="145"/>
      <c r="MPK266" s="145"/>
      <c r="MPL266" s="145"/>
      <c r="MPM266" s="145"/>
      <c r="MPN266" s="145"/>
      <c r="MPO266" s="145"/>
      <c r="MPP266" s="145"/>
      <c r="MPQ266" s="145"/>
      <c r="MPU266" s="145"/>
      <c r="MPW266" s="145"/>
      <c r="MPX266" s="145"/>
      <c r="MPY266" s="145"/>
      <c r="MPZ266" s="145"/>
      <c r="MQC266" s="145"/>
      <c r="MQE266" s="145"/>
      <c r="MQF266" s="145"/>
      <c r="MQG266" s="145"/>
      <c r="MQH266" s="145"/>
      <c r="MQI266" s="145"/>
      <c r="MQJ266" s="145"/>
      <c r="MQK266" s="145"/>
      <c r="MQL266" s="145"/>
      <c r="MQM266" s="145"/>
      <c r="MQN266" s="145"/>
      <c r="MQO266" s="145"/>
      <c r="MQP266" s="145"/>
      <c r="MQQ266" s="145"/>
      <c r="MQT266" s="145"/>
      <c r="MQW266" s="145"/>
      <c r="MQZ266" s="145"/>
      <c r="MRC266" s="145"/>
      <c r="MRF266" s="145"/>
      <c r="MRR266" s="145"/>
      <c r="MRU266" s="145"/>
      <c r="MRX266" s="145"/>
      <c r="MSA266" s="145"/>
      <c r="MSJ266" s="145"/>
      <c r="MSP266" s="145"/>
      <c r="MSS266" s="145"/>
      <c r="MSV266" s="145"/>
      <c r="MSY266" s="145"/>
      <c r="MTE266" s="145"/>
      <c r="MTH266" s="145"/>
      <c r="MTN266" s="145"/>
      <c r="MTP266" s="145"/>
      <c r="MTQ266" s="145"/>
      <c r="MTS266" s="145"/>
      <c r="MTV266" s="145"/>
      <c r="MTY266" s="145"/>
      <c r="MUB266" s="145"/>
      <c r="MUJ266" s="145"/>
      <c r="MUO266" s="145"/>
      <c r="MUX266" s="145"/>
      <c r="MVA266" s="145"/>
      <c r="MVI266" s="145"/>
      <c r="MWE266" s="145"/>
      <c r="MWF266" s="145"/>
      <c r="MWG266" s="145"/>
      <c r="MWH266" s="145"/>
      <c r="MWI266" s="145"/>
      <c r="MWJ266" s="145"/>
      <c r="MXB266" s="145"/>
      <c r="MXC266" s="145"/>
      <c r="MXF266" s="145"/>
      <c r="MXI266" s="145"/>
      <c r="MXK266" s="145"/>
      <c r="MXM266" s="145"/>
      <c r="MXP266" s="145"/>
      <c r="MXS266" s="145"/>
      <c r="MXV266" s="145"/>
      <c r="MXY266" s="145"/>
      <c r="MYB266" s="145"/>
      <c r="MYE266" s="145"/>
      <c r="MYH266" s="145"/>
      <c r="MYK266" s="145"/>
      <c r="MYM266" s="145"/>
      <c r="MYZ266" s="145"/>
      <c r="MZA266" s="145"/>
      <c r="MZB266" s="145"/>
      <c r="MZC266" s="145"/>
      <c r="MZD266" s="145"/>
      <c r="MZE266" s="145"/>
      <c r="MZF266" s="145"/>
      <c r="MZG266" s="145"/>
      <c r="MZH266" s="145"/>
      <c r="MZI266" s="145"/>
      <c r="MZJ266" s="145"/>
      <c r="MZK266" s="145"/>
      <c r="MZL266" s="145"/>
      <c r="MZM266" s="145"/>
      <c r="MZQ266" s="145"/>
      <c r="MZS266" s="145"/>
      <c r="MZT266" s="145"/>
      <c r="MZU266" s="145"/>
      <c r="MZV266" s="145"/>
      <c r="MZY266" s="145"/>
      <c r="NAA266" s="145"/>
      <c r="NAB266" s="145"/>
      <c r="NAC266" s="145"/>
      <c r="NAD266" s="145"/>
      <c r="NAE266" s="145"/>
      <c r="NAF266" s="145"/>
      <c r="NAG266" s="145"/>
      <c r="NAH266" s="145"/>
      <c r="NAI266" s="145"/>
      <c r="NAJ266" s="145"/>
      <c r="NAK266" s="145"/>
      <c r="NAL266" s="145"/>
      <c r="NAM266" s="145"/>
      <c r="NAP266" s="145"/>
      <c r="NAS266" s="145"/>
      <c r="NAV266" s="145"/>
      <c r="NAY266" s="145"/>
      <c r="NBB266" s="145"/>
      <c r="NBN266" s="145"/>
      <c r="NBQ266" s="145"/>
      <c r="NBT266" s="145"/>
      <c r="NBW266" s="145"/>
      <c r="NCF266" s="145"/>
      <c r="NCL266" s="145"/>
      <c r="NCO266" s="145"/>
      <c r="NCR266" s="145"/>
      <c r="NCU266" s="145"/>
      <c r="NDA266" s="145"/>
      <c r="NDD266" s="145"/>
      <c r="NDJ266" s="145"/>
      <c r="NDL266" s="145"/>
      <c r="NDM266" s="145"/>
      <c r="NDO266" s="145"/>
      <c r="NDR266" s="145"/>
      <c r="NDU266" s="145"/>
      <c r="NDX266" s="145"/>
      <c r="NEF266" s="145"/>
      <c r="NEK266" s="145"/>
      <c r="NET266" s="145"/>
      <c r="NEW266" s="145"/>
      <c r="NFE266" s="145"/>
      <c r="NGA266" s="145"/>
      <c r="NGB266" s="145"/>
      <c r="NGC266" s="145"/>
      <c r="NGD266" s="145"/>
      <c r="NGE266" s="145"/>
      <c r="NGF266" s="145"/>
      <c r="NGX266" s="145"/>
      <c r="NGY266" s="145"/>
      <c r="NHB266" s="145"/>
      <c r="NHE266" s="145"/>
      <c r="NHG266" s="145"/>
      <c r="NHI266" s="145"/>
      <c r="NHL266" s="145"/>
      <c r="NHO266" s="145"/>
      <c r="NHR266" s="145"/>
      <c r="NHU266" s="145"/>
      <c r="NHX266" s="145"/>
      <c r="NIA266" s="145"/>
      <c r="NID266" s="145"/>
      <c r="NIG266" s="145"/>
      <c r="NII266" s="145"/>
      <c r="NIV266" s="145"/>
      <c r="NIW266" s="145"/>
      <c r="NIX266" s="145"/>
      <c r="NIY266" s="145"/>
      <c r="NIZ266" s="145"/>
      <c r="NJA266" s="145"/>
      <c r="NJB266" s="145"/>
      <c r="NJC266" s="145"/>
      <c r="NJD266" s="145"/>
      <c r="NJE266" s="145"/>
      <c r="NJF266" s="145"/>
      <c r="NJG266" s="145"/>
      <c r="NJH266" s="145"/>
      <c r="NJI266" s="145"/>
      <c r="NJM266" s="145"/>
      <c r="NJO266" s="145"/>
      <c r="NJP266" s="145"/>
      <c r="NJQ266" s="145"/>
      <c r="NJR266" s="145"/>
      <c r="NJU266" s="145"/>
      <c r="NJW266" s="145"/>
      <c r="NJX266" s="145"/>
      <c r="NJY266" s="145"/>
      <c r="NJZ266" s="145"/>
      <c r="NKA266" s="145"/>
      <c r="NKB266" s="145"/>
      <c r="NKC266" s="145"/>
      <c r="NKD266" s="145"/>
      <c r="NKE266" s="145"/>
      <c r="NKF266" s="145"/>
      <c r="NKG266" s="145"/>
      <c r="NKH266" s="145"/>
      <c r="NKI266" s="145"/>
      <c r="NKL266" s="145"/>
      <c r="NKO266" s="145"/>
      <c r="NKR266" s="145"/>
      <c r="NKU266" s="145"/>
      <c r="NKX266" s="145"/>
      <c r="NLJ266" s="145"/>
      <c r="NLM266" s="145"/>
      <c r="NLP266" s="145"/>
      <c r="NLS266" s="145"/>
      <c r="NMB266" s="145"/>
      <c r="NMH266" s="145"/>
      <c r="NMK266" s="145"/>
      <c r="NMN266" s="145"/>
      <c r="NMQ266" s="145"/>
      <c r="NMW266" s="145"/>
      <c r="NMZ266" s="145"/>
      <c r="NNF266" s="145"/>
      <c r="NNH266" s="145"/>
      <c r="NNI266" s="145"/>
      <c r="NNK266" s="145"/>
      <c r="NNN266" s="145"/>
      <c r="NNQ266" s="145"/>
      <c r="NNT266" s="145"/>
      <c r="NOB266" s="145"/>
      <c r="NOG266" s="145"/>
      <c r="NOP266" s="145"/>
      <c r="NOS266" s="145"/>
      <c r="NPA266" s="145"/>
      <c r="NPW266" s="145"/>
      <c r="NPX266" s="145"/>
      <c r="NPY266" s="145"/>
      <c r="NPZ266" s="145"/>
      <c r="NQA266" s="145"/>
      <c r="NQB266" s="145"/>
      <c r="NQT266" s="145"/>
      <c r="NQU266" s="145"/>
      <c r="NQX266" s="145"/>
      <c r="NRA266" s="145"/>
      <c r="NRC266" s="145"/>
      <c r="NRE266" s="145"/>
      <c r="NRH266" s="145"/>
      <c r="NRK266" s="145"/>
      <c r="NRN266" s="145"/>
      <c r="NRQ266" s="145"/>
      <c r="NRT266" s="145"/>
      <c r="NRW266" s="145"/>
      <c r="NRZ266" s="145"/>
      <c r="NSC266" s="145"/>
      <c r="NSE266" s="145"/>
      <c r="NSR266" s="145"/>
      <c r="NSS266" s="145"/>
      <c r="NST266" s="145"/>
      <c r="NSU266" s="145"/>
      <c r="NSV266" s="145"/>
      <c r="NSW266" s="145"/>
      <c r="NSX266" s="145"/>
      <c r="NSY266" s="145"/>
      <c r="NSZ266" s="145"/>
      <c r="NTA266" s="145"/>
      <c r="NTB266" s="145"/>
      <c r="NTC266" s="145"/>
      <c r="NTD266" s="145"/>
      <c r="NTE266" s="145"/>
      <c r="NTI266" s="145"/>
      <c r="NTK266" s="145"/>
      <c r="NTL266" s="145"/>
      <c r="NTM266" s="145"/>
      <c r="NTN266" s="145"/>
      <c r="NTQ266" s="145"/>
      <c r="NTS266" s="145"/>
      <c r="NTT266" s="145"/>
      <c r="NTU266" s="145"/>
      <c r="NTV266" s="145"/>
      <c r="NTW266" s="145"/>
      <c r="NTX266" s="145"/>
      <c r="NTY266" s="145"/>
      <c r="NTZ266" s="145"/>
      <c r="NUA266" s="145"/>
      <c r="NUB266" s="145"/>
      <c r="NUC266" s="145"/>
      <c r="NUD266" s="145"/>
      <c r="NUE266" s="145"/>
      <c r="NUH266" s="145"/>
      <c r="NUK266" s="145"/>
      <c r="NUN266" s="145"/>
      <c r="NUQ266" s="145"/>
      <c r="NUT266" s="145"/>
      <c r="NVF266" s="145"/>
      <c r="NVI266" s="145"/>
      <c r="NVL266" s="145"/>
      <c r="NVO266" s="145"/>
      <c r="NVX266" s="145"/>
      <c r="NWD266" s="145"/>
      <c r="NWG266" s="145"/>
      <c r="NWJ266" s="145"/>
      <c r="NWM266" s="145"/>
      <c r="NWS266" s="145"/>
      <c r="NWV266" s="145"/>
      <c r="NXB266" s="145"/>
      <c r="NXD266" s="145"/>
      <c r="NXE266" s="145"/>
      <c r="NXG266" s="145"/>
      <c r="NXJ266" s="145"/>
      <c r="NXM266" s="145"/>
      <c r="NXP266" s="145"/>
      <c r="NXX266" s="145"/>
      <c r="NYC266" s="145"/>
      <c r="NYL266" s="145"/>
      <c r="NYO266" s="145"/>
      <c r="NYW266" s="145"/>
      <c r="NZS266" s="145"/>
      <c r="NZT266" s="145"/>
      <c r="NZU266" s="145"/>
      <c r="NZV266" s="145"/>
      <c r="NZW266" s="145"/>
      <c r="NZX266" s="145"/>
      <c r="OAP266" s="145"/>
      <c r="OAQ266" s="145"/>
      <c r="OAT266" s="145"/>
      <c r="OAW266" s="145"/>
      <c r="OAY266" s="145"/>
      <c r="OBA266" s="145"/>
      <c r="OBD266" s="145"/>
      <c r="OBG266" s="145"/>
      <c r="OBJ266" s="145"/>
      <c r="OBM266" s="145"/>
      <c r="OBP266" s="145"/>
      <c r="OBS266" s="145"/>
      <c r="OBV266" s="145"/>
      <c r="OBY266" s="145"/>
      <c r="OCA266" s="145"/>
      <c r="OCN266" s="145"/>
      <c r="OCO266" s="145"/>
      <c r="OCP266" s="145"/>
      <c r="OCQ266" s="145"/>
      <c r="OCR266" s="145"/>
      <c r="OCS266" s="145"/>
      <c r="OCT266" s="145"/>
      <c r="OCU266" s="145"/>
      <c r="OCV266" s="145"/>
      <c r="OCW266" s="145"/>
      <c r="OCX266" s="145"/>
      <c r="OCY266" s="145"/>
      <c r="OCZ266" s="145"/>
      <c r="ODA266" s="145"/>
      <c r="ODE266" s="145"/>
      <c r="ODG266" s="145"/>
      <c r="ODH266" s="145"/>
      <c r="ODI266" s="145"/>
      <c r="ODJ266" s="145"/>
      <c r="ODM266" s="145"/>
      <c r="ODO266" s="145"/>
      <c r="ODP266" s="145"/>
      <c r="ODQ266" s="145"/>
      <c r="ODR266" s="145"/>
      <c r="ODS266" s="145"/>
      <c r="ODT266" s="145"/>
      <c r="ODU266" s="145"/>
      <c r="ODV266" s="145"/>
      <c r="ODW266" s="145"/>
      <c r="ODX266" s="145"/>
      <c r="ODY266" s="145"/>
      <c r="ODZ266" s="145"/>
      <c r="OEA266" s="145"/>
      <c r="OED266" s="145"/>
      <c r="OEG266" s="145"/>
      <c r="OEJ266" s="145"/>
      <c r="OEM266" s="145"/>
      <c r="OEP266" s="145"/>
      <c r="OFB266" s="145"/>
      <c r="OFE266" s="145"/>
      <c r="OFH266" s="145"/>
      <c r="OFK266" s="145"/>
      <c r="OFT266" s="145"/>
      <c r="OFZ266" s="145"/>
      <c r="OGC266" s="145"/>
      <c r="OGF266" s="145"/>
      <c r="OGI266" s="145"/>
      <c r="OGO266" s="145"/>
      <c r="OGR266" s="145"/>
      <c r="OGX266" s="145"/>
      <c r="OGZ266" s="145"/>
      <c r="OHA266" s="145"/>
      <c r="OHC266" s="145"/>
      <c r="OHF266" s="145"/>
      <c r="OHI266" s="145"/>
      <c r="OHL266" s="145"/>
      <c r="OHT266" s="145"/>
      <c r="OHY266" s="145"/>
      <c r="OIH266" s="145"/>
      <c r="OIK266" s="145"/>
      <c r="OIS266" s="145"/>
      <c r="OJO266" s="145"/>
      <c r="OJP266" s="145"/>
      <c r="OJQ266" s="145"/>
      <c r="OJR266" s="145"/>
      <c r="OJS266" s="145"/>
      <c r="OJT266" s="145"/>
      <c r="OKL266" s="145"/>
      <c r="OKM266" s="145"/>
      <c r="OKP266" s="145"/>
      <c r="OKS266" s="145"/>
      <c r="OKU266" s="145"/>
      <c r="OKW266" s="145"/>
      <c r="OKZ266" s="145"/>
      <c r="OLC266" s="145"/>
      <c r="OLF266" s="145"/>
      <c r="OLI266" s="145"/>
      <c r="OLL266" s="145"/>
      <c r="OLO266" s="145"/>
      <c r="OLR266" s="145"/>
      <c r="OLU266" s="145"/>
      <c r="OLW266" s="145"/>
      <c r="OMJ266" s="145"/>
      <c r="OMK266" s="145"/>
      <c r="OML266" s="145"/>
      <c r="OMM266" s="145"/>
      <c r="OMN266" s="145"/>
      <c r="OMO266" s="145"/>
      <c r="OMP266" s="145"/>
      <c r="OMQ266" s="145"/>
      <c r="OMR266" s="145"/>
      <c r="OMS266" s="145"/>
      <c r="OMT266" s="145"/>
      <c r="OMU266" s="145"/>
      <c r="OMV266" s="145"/>
      <c r="OMW266" s="145"/>
      <c r="ONA266" s="145"/>
      <c r="ONC266" s="145"/>
      <c r="OND266" s="145"/>
      <c r="ONE266" s="145"/>
      <c r="ONF266" s="145"/>
      <c r="ONI266" s="145"/>
      <c r="ONK266" s="145"/>
      <c r="ONL266" s="145"/>
      <c r="ONM266" s="145"/>
      <c r="ONN266" s="145"/>
      <c r="ONO266" s="145"/>
      <c r="ONP266" s="145"/>
      <c r="ONQ266" s="145"/>
      <c r="ONR266" s="145"/>
      <c r="ONS266" s="145"/>
      <c r="ONT266" s="145"/>
      <c r="ONU266" s="145"/>
      <c r="ONV266" s="145"/>
      <c r="ONW266" s="145"/>
      <c r="ONZ266" s="145"/>
      <c r="OOC266" s="145"/>
      <c r="OOF266" s="145"/>
      <c r="OOI266" s="145"/>
      <c r="OOL266" s="145"/>
      <c r="OOX266" s="145"/>
      <c r="OPA266" s="145"/>
      <c r="OPD266" s="145"/>
      <c r="OPG266" s="145"/>
      <c r="OPP266" s="145"/>
      <c r="OPV266" s="145"/>
      <c r="OPY266" s="145"/>
      <c r="OQB266" s="145"/>
      <c r="OQE266" s="145"/>
      <c r="OQK266" s="145"/>
      <c r="OQN266" s="145"/>
      <c r="OQT266" s="145"/>
      <c r="OQV266" s="145"/>
      <c r="OQW266" s="145"/>
      <c r="OQY266" s="145"/>
      <c r="ORB266" s="145"/>
      <c r="ORE266" s="145"/>
      <c r="ORH266" s="145"/>
      <c r="ORP266" s="145"/>
      <c r="ORU266" s="145"/>
      <c r="OSD266" s="145"/>
      <c r="OSG266" s="145"/>
      <c r="OSO266" s="145"/>
      <c r="OTK266" s="145"/>
      <c r="OTL266" s="145"/>
      <c r="OTM266" s="145"/>
      <c r="OTN266" s="145"/>
      <c r="OTO266" s="145"/>
      <c r="OTP266" s="145"/>
      <c r="OUH266" s="145"/>
      <c r="OUI266" s="145"/>
      <c r="OUL266" s="145"/>
      <c r="OUO266" s="145"/>
      <c r="OUQ266" s="145"/>
      <c r="OUS266" s="145"/>
      <c r="OUV266" s="145"/>
      <c r="OUY266" s="145"/>
      <c r="OVB266" s="145"/>
      <c r="OVE266" s="145"/>
      <c r="OVH266" s="145"/>
      <c r="OVK266" s="145"/>
      <c r="OVN266" s="145"/>
      <c r="OVQ266" s="145"/>
      <c r="OVS266" s="145"/>
      <c r="OWF266" s="145"/>
      <c r="OWG266" s="145"/>
      <c r="OWH266" s="145"/>
      <c r="OWI266" s="145"/>
      <c r="OWJ266" s="145"/>
      <c r="OWK266" s="145"/>
      <c r="OWL266" s="145"/>
      <c r="OWM266" s="145"/>
      <c r="OWN266" s="145"/>
      <c r="OWO266" s="145"/>
      <c r="OWP266" s="145"/>
      <c r="OWQ266" s="145"/>
      <c r="OWR266" s="145"/>
      <c r="OWS266" s="145"/>
      <c r="OWW266" s="145"/>
      <c r="OWY266" s="145"/>
      <c r="OWZ266" s="145"/>
      <c r="OXA266" s="145"/>
      <c r="OXB266" s="145"/>
      <c r="OXE266" s="145"/>
      <c r="OXG266" s="145"/>
      <c r="OXH266" s="145"/>
      <c r="OXI266" s="145"/>
      <c r="OXJ266" s="145"/>
      <c r="OXK266" s="145"/>
      <c r="OXL266" s="145"/>
      <c r="OXM266" s="145"/>
      <c r="OXN266" s="145"/>
      <c r="OXO266" s="145"/>
      <c r="OXP266" s="145"/>
      <c r="OXQ266" s="145"/>
      <c r="OXR266" s="145"/>
      <c r="OXS266" s="145"/>
      <c r="OXV266" s="145"/>
      <c r="OXY266" s="145"/>
      <c r="OYB266" s="145"/>
      <c r="OYE266" s="145"/>
      <c r="OYH266" s="145"/>
      <c r="OYT266" s="145"/>
      <c r="OYW266" s="145"/>
      <c r="OYZ266" s="145"/>
      <c r="OZC266" s="145"/>
      <c r="OZL266" s="145"/>
      <c r="OZR266" s="145"/>
      <c r="OZU266" s="145"/>
      <c r="OZX266" s="145"/>
      <c r="PAA266" s="145"/>
      <c r="PAG266" s="145"/>
      <c r="PAJ266" s="145"/>
      <c r="PAP266" s="145"/>
      <c r="PAR266" s="145"/>
      <c r="PAS266" s="145"/>
      <c r="PAU266" s="145"/>
      <c r="PAX266" s="145"/>
      <c r="PBA266" s="145"/>
      <c r="PBD266" s="145"/>
      <c r="PBL266" s="145"/>
      <c r="PBQ266" s="145"/>
      <c r="PBZ266" s="145"/>
      <c r="PCC266" s="145"/>
      <c r="PCK266" s="145"/>
      <c r="PDG266" s="145"/>
      <c r="PDH266" s="145"/>
      <c r="PDI266" s="145"/>
      <c r="PDJ266" s="145"/>
      <c r="PDK266" s="145"/>
      <c r="PDL266" s="145"/>
      <c r="PED266" s="145"/>
      <c r="PEE266" s="145"/>
      <c r="PEH266" s="145"/>
      <c r="PEK266" s="145"/>
      <c r="PEM266" s="145"/>
      <c r="PEO266" s="145"/>
      <c r="PER266" s="145"/>
      <c r="PEU266" s="145"/>
      <c r="PEX266" s="145"/>
      <c r="PFA266" s="145"/>
      <c r="PFD266" s="145"/>
      <c r="PFG266" s="145"/>
      <c r="PFJ266" s="145"/>
      <c r="PFM266" s="145"/>
      <c r="PFO266" s="145"/>
      <c r="PGB266" s="145"/>
      <c r="PGC266" s="145"/>
      <c r="PGD266" s="145"/>
      <c r="PGE266" s="145"/>
      <c r="PGF266" s="145"/>
      <c r="PGG266" s="145"/>
      <c r="PGH266" s="145"/>
      <c r="PGI266" s="145"/>
      <c r="PGJ266" s="145"/>
      <c r="PGK266" s="145"/>
      <c r="PGL266" s="145"/>
      <c r="PGM266" s="145"/>
      <c r="PGN266" s="145"/>
      <c r="PGO266" s="145"/>
      <c r="PGS266" s="145"/>
      <c r="PGU266" s="145"/>
      <c r="PGV266" s="145"/>
      <c r="PGW266" s="145"/>
      <c r="PGX266" s="145"/>
      <c r="PHA266" s="145"/>
      <c r="PHC266" s="145"/>
      <c r="PHD266" s="145"/>
      <c r="PHE266" s="145"/>
      <c r="PHF266" s="145"/>
      <c r="PHG266" s="145"/>
      <c r="PHH266" s="145"/>
      <c r="PHI266" s="145"/>
      <c r="PHJ266" s="145"/>
      <c r="PHK266" s="145"/>
      <c r="PHL266" s="145"/>
      <c r="PHM266" s="145"/>
      <c r="PHN266" s="145"/>
      <c r="PHO266" s="145"/>
      <c r="PHR266" s="145"/>
      <c r="PHU266" s="145"/>
      <c r="PHX266" s="145"/>
      <c r="PIA266" s="145"/>
      <c r="PID266" s="145"/>
      <c r="PIP266" s="145"/>
      <c r="PIS266" s="145"/>
      <c r="PIV266" s="145"/>
      <c r="PIY266" s="145"/>
      <c r="PJH266" s="145"/>
      <c r="PJN266" s="145"/>
      <c r="PJQ266" s="145"/>
      <c r="PJT266" s="145"/>
      <c r="PJW266" s="145"/>
      <c r="PKC266" s="145"/>
      <c r="PKF266" s="145"/>
      <c r="PKL266" s="145"/>
      <c r="PKN266" s="145"/>
      <c r="PKO266" s="145"/>
      <c r="PKQ266" s="145"/>
      <c r="PKT266" s="145"/>
      <c r="PKW266" s="145"/>
      <c r="PKZ266" s="145"/>
      <c r="PLH266" s="145"/>
      <c r="PLM266" s="145"/>
      <c r="PLV266" s="145"/>
      <c r="PLY266" s="145"/>
      <c r="PMG266" s="145"/>
      <c r="PNC266" s="145"/>
      <c r="PND266" s="145"/>
      <c r="PNE266" s="145"/>
      <c r="PNF266" s="145"/>
      <c r="PNG266" s="145"/>
      <c r="PNH266" s="145"/>
      <c r="PNZ266" s="145"/>
      <c r="POA266" s="145"/>
      <c r="POD266" s="145"/>
      <c r="POG266" s="145"/>
      <c r="POI266" s="145"/>
      <c r="POK266" s="145"/>
      <c r="PON266" s="145"/>
      <c r="POQ266" s="145"/>
      <c r="POT266" s="145"/>
      <c r="POW266" s="145"/>
      <c r="POZ266" s="145"/>
      <c r="PPC266" s="145"/>
      <c r="PPF266" s="145"/>
      <c r="PPI266" s="145"/>
      <c r="PPK266" s="145"/>
      <c r="PPX266" s="145"/>
      <c r="PPY266" s="145"/>
      <c r="PPZ266" s="145"/>
      <c r="PQA266" s="145"/>
      <c r="PQB266" s="145"/>
      <c r="PQC266" s="145"/>
      <c r="PQD266" s="145"/>
      <c r="PQE266" s="145"/>
      <c r="PQF266" s="145"/>
      <c r="PQG266" s="145"/>
      <c r="PQH266" s="145"/>
      <c r="PQI266" s="145"/>
      <c r="PQJ266" s="145"/>
      <c r="PQK266" s="145"/>
      <c r="PQO266" s="145"/>
      <c r="PQQ266" s="145"/>
      <c r="PQR266" s="145"/>
      <c r="PQS266" s="145"/>
      <c r="PQT266" s="145"/>
      <c r="PQW266" s="145"/>
      <c r="PQY266" s="145"/>
      <c r="PQZ266" s="145"/>
      <c r="PRA266" s="145"/>
      <c r="PRB266" s="145"/>
      <c r="PRC266" s="145"/>
      <c r="PRD266" s="145"/>
      <c r="PRE266" s="145"/>
      <c r="PRF266" s="145"/>
      <c r="PRG266" s="145"/>
      <c r="PRH266" s="145"/>
      <c r="PRI266" s="145"/>
      <c r="PRJ266" s="145"/>
      <c r="PRK266" s="145"/>
      <c r="PRN266" s="145"/>
      <c r="PRQ266" s="145"/>
      <c r="PRT266" s="145"/>
      <c r="PRW266" s="145"/>
      <c r="PRZ266" s="145"/>
      <c r="PSL266" s="145"/>
      <c r="PSO266" s="145"/>
      <c r="PSR266" s="145"/>
      <c r="PSU266" s="145"/>
      <c r="PTD266" s="145"/>
      <c r="PTJ266" s="145"/>
      <c r="PTM266" s="145"/>
      <c r="PTP266" s="145"/>
      <c r="PTS266" s="145"/>
      <c r="PTY266" s="145"/>
      <c r="PUB266" s="145"/>
      <c r="PUH266" s="145"/>
      <c r="PUJ266" s="145"/>
      <c r="PUK266" s="145"/>
      <c r="PUM266" s="145"/>
      <c r="PUP266" s="145"/>
      <c r="PUS266" s="145"/>
      <c r="PUV266" s="145"/>
      <c r="PVD266" s="145"/>
      <c r="PVI266" s="145"/>
      <c r="PVR266" s="145"/>
      <c r="PVU266" s="145"/>
      <c r="PWC266" s="145"/>
      <c r="PWY266" s="145"/>
      <c r="PWZ266" s="145"/>
      <c r="PXA266" s="145"/>
      <c r="PXB266" s="145"/>
      <c r="PXC266" s="145"/>
      <c r="PXD266" s="145"/>
      <c r="PXV266" s="145"/>
      <c r="PXW266" s="145"/>
      <c r="PXZ266" s="145"/>
      <c r="PYC266" s="145"/>
      <c r="PYE266" s="145"/>
      <c r="PYG266" s="145"/>
      <c r="PYJ266" s="145"/>
      <c r="PYM266" s="145"/>
      <c r="PYP266" s="145"/>
      <c r="PYS266" s="145"/>
      <c r="PYV266" s="145"/>
      <c r="PYY266" s="145"/>
      <c r="PZB266" s="145"/>
      <c r="PZE266" s="145"/>
      <c r="PZG266" s="145"/>
      <c r="PZT266" s="145"/>
      <c r="PZU266" s="145"/>
      <c r="PZV266" s="145"/>
      <c r="PZW266" s="145"/>
      <c r="PZX266" s="145"/>
      <c r="PZY266" s="145"/>
      <c r="PZZ266" s="145"/>
      <c r="QAA266" s="145"/>
      <c r="QAB266" s="145"/>
      <c r="QAC266" s="145"/>
      <c r="QAD266" s="145"/>
      <c r="QAE266" s="145"/>
      <c r="QAF266" s="145"/>
      <c r="QAG266" s="145"/>
      <c r="QAK266" s="145"/>
      <c r="QAM266" s="145"/>
      <c r="QAN266" s="145"/>
      <c r="QAO266" s="145"/>
      <c r="QAP266" s="145"/>
      <c r="QAS266" s="145"/>
      <c r="QAU266" s="145"/>
      <c r="QAV266" s="145"/>
      <c r="QAW266" s="145"/>
      <c r="QAX266" s="145"/>
      <c r="QAY266" s="145"/>
      <c r="QAZ266" s="145"/>
      <c r="QBA266" s="145"/>
      <c r="QBB266" s="145"/>
      <c r="QBC266" s="145"/>
      <c r="QBD266" s="145"/>
      <c r="QBE266" s="145"/>
      <c r="QBF266" s="145"/>
      <c r="QBG266" s="145"/>
      <c r="QBJ266" s="145"/>
      <c r="QBM266" s="145"/>
      <c r="QBP266" s="145"/>
      <c r="QBS266" s="145"/>
      <c r="QBV266" s="145"/>
      <c r="QCH266" s="145"/>
      <c r="QCK266" s="145"/>
      <c r="QCN266" s="145"/>
      <c r="QCQ266" s="145"/>
      <c r="QCZ266" s="145"/>
      <c r="QDF266" s="145"/>
      <c r="QDI266" s="145"/>
      <c r="QDL266" s="145"/>
      <c r="QDO266" s="145"/>
      <c r="QDU266" s="145"/>
      <c r="QDX266" s="145"/>
      <c r="QED266" s="145"/>
      <c r="QEF266" s="145"/>
      <c r="QEG266" s="145"/>
      <c r="QEI266" s="145"/>
      <c r="QEL266" s="145"/>
      <c r="QEO266" s="145"/>
      <c r="QER266" s="145"/>
      <c r="QEZ266" s="145"/>
      <c r="QFE266" s="145"/>
      <c r="QFN266" s="145"/>
      <c r="QFQ266" s="145"/>
      <c r="QFY266" s="145"/>
      <c r="QGU266" s="145"/>
      <c r="QGV266" s="145"/>
      <c r="QGW266" s="145"/>
      <c r="QGX266" s="145"/>
      <c r="QGY266" s="145"/>
      <c r="QGZ266" s="145"/>
      <c r="QHR266" s="145"/>
      <c r="QHS266" s="145"/>
      <c r="QHV266" s="145"/>
      <c r="QHY266" s="145"/>
      <c r="QIA266" s="145"/>
      <c r="QIC266" s="145"/>
      <c r="QIF266" s="145"/>
      <c r="QII266" s="145"/>
      <c r="QIL266" s="145"/>
      <c r="QIO266" s="145"/>
      <c r="QIR266" s="145"/>
      <c r="QIU266" s="145"/>
      <c r="QIX266" s="145"/>
      <c r="QJA266" s="145"/>
      <c r="QJC266" s="145"/>
      <c r="QJP266" s="145"/>
      <c r="QJQ266" s="145"/>
      <c r="QJR266" s="145"/>
      <c r="QJS266" s="145"/>
      <c r="QJT266" s="145"/>
      <c r="QJU266" s="145"/>
      <c r="QJV266" s="145"/>
      <c r="QJW266" s="145"/>
      <c r="QJX266" s="145"/>
      <c r="QJY266" s="145"/>
      <c r="QJZ266" s="145"/>
      <c r="QKA266" s="145"/>
      <c r="QKB266" s="145"/>
      <c r="QKC266" s="145"/>
      <c r="QKG266" s="145"/>
      <c r="QKI266" s="145"/>
      <c r="QKJ266" s="145"/>
      <c r="QKK266" s="145"/>
      <c r="QKL266" s="145"/>
      <c r="QKO266" s="145"/>
      <c r="QKQ266" s="145"/>
      <c r="QKR266" s="145"/>
      <c r="QKS266" s="145"/>
      <c r="QKT266" s="145"/>
      <c r="QKU266" s="145"/>
      <c r="QKV266" s="145"/>
      <c r="QKW266" s="145"/>
      <c r="QKX266" s="145"/>
      <c r="QKY266" s="145"/>
      <c r="QKZ266" s="145"/>
      <c r="QLA266" s="145"/>
      <c r="QLB266" s="145"/>
      <c r="QLC266" s="145"/>
      <c r="QLF266" s="145"/>
      <c r="QLI266" s="145"/>
      <c r="QLL266" s="145"/>
      <c r="QLO266" s="145"/>
      <c r="QLR266" s="145"/>
      <c r="QMD266" s="145"/>
      <c r="QMG266" s="145"/>
      <c r="QMJ266" s="145"/>
      <c r="QMM266" s="145"/>
      <c r="QMV266" s="145"/>
      <c r="QNB266" s="145"/>
      <c r="QNE266" s="145"/>
      <c r="QNH266" s="145"/>
      <c r="QNK266" s="145"/>
      <c r="QNQ266" s="145"/>
      <c r="QNT266" s="145"/>
      <c r="QNZ266" s="145"/>
      <c r="QOB266" s="145"/>
      <c r="QOC266" s="145"/>
      <c r="QOE266" s="145"/>
      <c r="QOH266" s="145"/>
      <c r="QOK266" s="145"/>
      <c r="QON266" s="145"/>
      <c r="QOV266" s="145"/>
      <c r="QPA266" s="145"/>
      <c r="QPJ266" s="145"/>
      <c r="QPM266" s="145"/>
      <c r="QPU266" s="145"/>
      <c r="QQQ266" s="145"/>
      <c r="QQR266" s="145"/>
      <c r="QQS266" s="145"/>
      <c r="QQT266" s="145"/>
      <c r="QQU266" s="145"/>
      <c r="QQV266" s="145"/>
      <c r="QRN266" s="145"/>
      <c r="QRO266" s="145"/>
      <c r="QRR266" s="145"/>
      <c r="QRU266" s="145"/>
      <c r="QRW266" s="145"/>
      <c r="QRY266" s="145"/>
      <c r="QSB266" s="145"/>
      <c r="QSE266" s="145"/>
      <c r="QSH266" s="145"/>
      <c r="QSK266" s="145"/>
      <c r="QSN266" s="145"/>
      <c r="QSQ266" s="145"/>
      <c r="QST266" s="145"/>
      <c r="QSW266" s="145"/>
      <c r="QSY266" s="145"/>
      <c r="QTL266" s="145"/>
      <c r="QTM266" s="145"/>
      <c r="QTN266" s="145"/>
      <c r="QTO266" s="145"/>
      <c r="QTP266" s="145"/>
      <c r="QTQ266" s="145"/>
      <c r="QTR266" s="145"/>
      <c r="QTS266" s="145"/>
      <c r="QTT266" s="145"/>
      <c r="QTU266" s="145"/>
      <c r="QTV266" s="145"/>
      <c r="QTW266" s="145"/>
      <c r="QTX266" s="145"/>
      <c r="QTY266" s="145"/>
      <c r="QUC266" s="145"/>
      <c r="QUE266" s="145"/>
      <c r="QUF266" s="145"/>
      <c r="QUG266" s="145"/>
      <c r="QUH266" s="145"/>
      <c r="QUK266" s="145"/>
      <c r="QUM266" s="145"/>
      <c r="QUN266" s="145"/>
      <c r="QUO266" s="145"/>
      <c r="QUP266" s="145"/>
      <c r="QUQ266" s="145"/>
      <c r="QUR266" s="145"/>
      <c r="QUS266" s="145"/>
      <c r="QUT266" s="145"/>
      <c r="QUU266" s="145"/>
      <c r="QUV266" s="145"/>
      <c r="QUW266" s="145"/>
      <c r="QUX266" s="145"/>
      <c r="QUY266" s="145"/>
      <c r="QVB266" s="145"/>
      <c r="QVE266" s="145"/>
      <c r="QVH266" s="145"/>
      <c r="QVK266" s="145"/>
      <c r="QVN266" s="145"/>
      <c r="QVZ266" s="145"/>
      <c r="QWC266" s="145"/>
      <c r="QWF266" s="145"/>
      <c r="QWI266" s="145"/>
      <c r="QWR266" s="145"/>
      <c r="QWX266" s="145"/>
      <c r="QXA266" s="145"/>
      <c r="QXD266" s="145"/>
      <c r="QXG266" s="145"/>
      <c r="QXM266" s="145"/>
      <c r="QXP266" s="145"/>
      <c r="QXV266" s="145"/>
      <c r="QXX266" s="145"/>
      <c r="QXY266" s="145"/>
      <c r="QYA266" s="145"/>
      <c r="QYD266" s="145"/>
      <c r="QYG266" s="145"/>
      <c r="QYJ266" s="145"/>
      <c r="QYR266" s="145"/>
      <c r="QYW266" s="145"/>
      <c r="QZF266" s="145"/>
      <c r="QZI266" s="145"/>
      <c r="QZQ266" s="145"/>
      <c r="RAM266" s="145"/>
      <c r="RAN266" s="145"/>
      <c r="RAO266" s="145"/>
      <c r="RAP266" s="145"/>
      <c r="RAQ266" s="145"/>
      <c r="RAR266" s="145"/>
      <c r="RBJ266" s="145"/>
      <c r="RBK266" s="145"/>
      <c r="RBN266" s="145"/>
      <c r="RBQ266" s="145"/>
      <c r="RBS266" s="145"/>
      <c r="RBU266" s="145"/>
      <c r="RBX266" s="145"/>
      <c r="RCA266" s="145"/>
      <c r="RCD266" s="145"/>
      <c r="RCG266" s="145"/>
      <c r="RCJ266" s="145"/>
      <c r="RCM266" s="145"/>
      <c r="RCP266" s="145"/>
      <c r="RCS266" s="145"/>
      <c r="RCU266" s="145"/>
      <c r="RDH266" s="145"/>
      <c r="RDI266" s="145"/>
      <c r="RDJ266" s="145"/>
      <c r="RDK266" s="145"/>
      <c r="RDL266" s="145"/>
      <c r="RDM266" s="145"/>
      <c r="RDN266" s="145"/>
      <c r="RDO266" s="145"/>
      <c r="RDP266" s="145"/>
      <c r="RDQ266" s="145"/>
      <c r="RDR266" s="145"/>
      <c r="RDS266" s="145"/>
      <c r="RDT266" s="145"/>
      <c r="RDU266" s="145"/>
      <c r="RDY266" s="145"/>
      <c r="REA266" s="145"/>
      <c r="REB266" s="145"/>
      <c r="REC266" s="145"/>
      <c r="RED266" s="145"/>
      <c r="REG266" s="145"/>
      <c r="REI266" s="145"/>
      <c r="REJ266" s="145"/>
      <c r="REK266" s="145"/>
      <c r="REL266" s="145"/>
      <c r="REM266" s="145"/>
      <c r="REN266" s="145"/>
      <c r="REO266" s="145"/>
      <c r="REP266" s="145"/>
      <c r="REQ266" s="145"/>
      <c r="RER266" s="145"/>
      <c r="RES266" s="145"/>
      <c r="RET266" s="145"/>
      <c r="REU266" s="145"/>
      <c r="REX266" s="145"/>
      <c r="RFA266" s="145"/>
      <c r="RFD266" s="145"/>
      <c r="RFG266" s="145"/>
      <c r="RFJ266" s="145"/>
      <c r="RFV266" s="145"/>
      <c r="RFY266" s="145"/>
      <c r="RGB266" s="145"/>
      <c r="RGE266" s="145"/>
      <c r="RGN266" s="145"/>
      <c r="RGT266" s="145"/>
      <c r="RGW266" s="145"/>
      <c r="RGZ266" s="145"/>
      <c r="RHC266" s="145"/>
      <c r="RHI266" s="145"/>
      <c r="RHL266" s="145"/>
      <c r="RHR266" s="145"/>
      <c r="RHT266" s="145"/>
      <c r="RHU266" s="145"/>
      <c r="RHW266" s="145"/>
      <c r="RHZ266" s="145"/>
      <c r="RIC266" s="145"/>
      <c r="RIF266" s="145"/>
      <c r="RIN266" s="145"/>
      <c r="RIS266" s="145"/>
      <c r="RJB266" s="145"/>
      <c r="RJE266" s="145"/>
      <c r="RJM266" s="145"/>
      <c r="RKI266" s="145"/>
      <c r="RKJ266" s="145"/>
      <c r="RKK266" s="145"/>
      <c r="RKL266" s="145"/>
      <c r="RKM266" s="145"/>
      <c r="RKN266" s="145"/>
      <c r="RLF266" s="145"/>
      <c r="RLG266" s="145"/>
      <c r="RLJ266" s="145"/>
      <c r="RLM266" s="145"/>
      <c r="RLO266" s="145"/>
      <c r="RLQ266" s="145"/>
      <c r="RLT266" s="145"/>
      <c r="RLW266" s="145"/>
      <c r="RLZ266" s="145"/>
      <c r="RMC266" s="145"/>
      <c r="RMF266" s="145"/>
      <c r="RMI266" s="145"/>
      <c r="RML266" s="145"/>
      <c r="RMO266" s="145"/>
      <c r="RMQ266" s="145"/>
      <c r="RND266" s="145"/>
      <c r="RNE266" s="145"/>
      <c r="RNF266" s="145"/>
      <c r="RNG266" s="145"/>
      <c r="RNH266" s="145"/>
      <c r="RNI266" s="145"/>
      <c r="RNJ266" s="145"/>
      <c r="RNK266" s="145"/>
      <c r="RNL266" s="145"/>
      <c r="RNM266" s="145"/>
      <c r="RNN266" s="145"/>
      <c r="RNO266" s="145"/>
      <c r="RNP266" s="145"/>
      <c r="RNQ266" s="145"/>
      <c r="RNU266" s="145"/>
      <c r="RNW266" s="145"/>
      <c r="RNX266" s="145"/>
      <c r="RNY266" s="145"/>
      <c r="RNZ266" s="145"/>
      <c r="ROC266" s="145"/>
      <c r="ROE266" s="145"/>
      <c r="ROF266" s="145"/>
      <c r="ROG266" s="145"/>
      <c r="ROH266" s="145"/>
      <c r="ROI266" s="145"/>
      <c r="ROJ266" s="145"/>
      <c r="ROK266" s="145"/>
      <c r="ROL266" s="145"/>
      <c r="ROM266" s="145"/>
      <c r="RON266" s="145"/>
      <c r="ROO266" s="145"/>
      <c r="ROP266" s="145"/>
      <c r="ROQ266" s="145"/>
      <c r="ROT266" s="145"/>
      <c r="ROW266" s="145"/>
      <c r="ROZ266" s="145"/>
      <c r="RPC266" s="145"/>
      <c r="RPF266" s="145"/>
      <c r="RPR266" s="145"/>
      <c r="RPU266" s="145"/>
      <c r="RPX266" s="145"/>
      <c r="RQA266" s="145"/>
      <c r="RQJ266" s="145"/>
      <c r="RQP266" s="145"/>
      <c r="RQS266" s="145"/>
      <c r="RQV266" s="145"/>
      <c r="RQY266" s="145"/>
      <c r="RRE266" s="145"/>
      <c r="RRH266" s="145"/>
      <c r="RRN266" s="145"/>
      <c r="RRP266" s="145"/>
      <c r="RRQ266" s="145"/>
      <c r="RRS266" s="145"/>
      <c r="RRV266" s="145"/>
      <c r="RRY266" s="145"/>
      <c r="RSB266" s="145"/>
      <c r="RSJ266" s="145"/>
      <c r="RSO266" s="145"/>
      <c r="RSX266" s="145"/>
      <c r="RTA266" s="145"/>
      <c r="RTI266" s="145"/>
      <c r="RUE266" s="145"/>
      <c r="RUF266" s="145"/>
      <c r="RUG266" s="145"/>
      <c r="RUH266" s="145"/>
      <c r="RUI266" s="145"/>
      <c r="RUJ266" s="145"/>
      <c r="RVB266" s="145"/>
      <c r="RVC266" s="145"/>
      <c r="RVF266" s="145"/>
      <c r="RVI266" s="145"/>
      <c r="RVK266" s="145"/>
      <c r="RVM266" s="145"/>
      <c r="RVP266" s="145"/>
      <c r="RVS266" s="145"/>
      <c r="RVV266" s="145"/>
      <c r="RVY266" s="145"/>
      <c r="RWB266" s="145"/>
      <c r="RWE266" s="145"/>
      <c r="RWH266" s="145"/>
      <c r="RWK266" s="145"/>
      <c r="RWM266" s="145"/>
      <c r="RWZ266" s="145"/>
      <c r="RXA266" s="145"/>
      <c r="RXB266" s="145"/>
      <c r="RXC266" s="145"/>
      <c r="RXD266" s="145"/>
      <c r="RXE266" s="145"/>
      <c r="RXF266" s="145"/>
      <c r="RXG266" s="145"/>
      <c r="RXH266" s="145"/>
      <c r="RXI266" s="145"/>
      <c r="RXJ266" s="145"/>
      <c r="RXK266" s="145"/>
      <c r="RXL266" s="145"/>
      <c r="RXM266" s="145"/>
      <c r="RXQ266" s="145"/>
      <c r="RXS266" s="145"/>
      <c r="RXT266" s="145"/>
      <c r="RXU266" s="145"/>
      <c r="RXV266" s="145"/>
      <c r="RXY266" s="145"/>
      <c r="RYA266" s="145"/>
      <c r="RYB266" s="145"/>
      <c r="RYC266" s="145"/>
      <c r="RYD266" s="145"/>
      <c r="RYE266" s="145"/>
      <c r="RYF266" s="145"/>
      <c r="RYG266" s="145"/>
      <c r="RYH266" s="145"/>
      <c r="RYI266" s="145"/>
      <c r="RYJ266" s="145"/>
      <c r="RYK266" s="145"/>
      <c r="RYL266" s="145"/>
      <c r="RYM266" s="145"/>
      <c r="RYP266" s="145"/>
      <c r="RYS266" s="145"/>
      <c r="RYV266" s="145"/>
      <c r="RYY266" s="145"/>
      <c r="RZB266" s="145"/>
      <c r="RZN266" s="145"/>
      <c r="RZQ266" s="145"/>
      <c r="RZT266" s="145"/>
      <c r="RZW266" s="145"/>
      <c r="SAF266" s="145"/>
      <c r="SAL266" s="145"/>
      <c r="SAO266" s="145"/>
      <c r="SAR266" s="145"/>
      <c r="SAU266" s="145"/>
      <c r="SBA266" s="145"/>
      <c r="SBD266" s="145"/>
      <c r="SBJ266" s="145"/>
      <c r="SBL266" s="145"/>
      <c r="SBM266" s="145"/>
      <c r="SBO266" s="145"/>
      <c r="SBR266" s="145"/>
      <c r="SBU266" s="145"/>
      <c r="SBX266" s="145"/>
      <c r="SCF266" s="145"/>
      <c r="SCK266" s="145"/>
      <c r="SCT266" s="145"/>
      <c r="SCW266" s="145"/>
      <c r="SDE266" s="145"/>
      <c r="SEA266" s="145"/>
      <c r="SEB266" s="145"/>
      <c r="SEC266" s="145"/>
      <c r="SED266" s="145"/>
      <c r="SEE266" s="145"/>
      <c r="SEF266" s="145"/>
      <c r="SEX266" s="145"/>
      <c r="SEY266" s="145"/>
      <c r="SFB266" s="145"/>
      <c r="SFE266" s="145"/>
      <c r="SFG266" s="145"/>
      <c r="SFI266" s="145"/>
      <c r="SFL266" s="145"/>
      <c r="SFO266" s="145"/>
      <c r="SFR266" s="145"/>
      <c r="SFU266" s="145"/>
      <c r="SFX266" s="145"/>
      <c r="SGA266" s="145"/>
      <c r="SGD266" s="145"/>
      <c r="SGG266" s="145"/>
      <c r="SGI266" s="145"/>
      <c r="SGV266" s="145"/>
      <c r="SGW266" s="145"/>
      <c r="SGX266" s="145"/>
      <c r="SGY266" s="145"/>
      <c r="SGZ266" s="145"/>
      <c r="SHA266" s="145"/>
      <c r="SHB266" s="145"/>
      <c r="SHC266" s="145"/>
      <c r="SHD266" s="145"/>
      <c r="SHE266" s="145"/>
      <c r="SHF266" s="145"/>
      <c r="SHG266" s="145"/>
      <c r="SHH266" s="145"/>
      <c r="SHI266" s="145"/>
      <c r="SHM266" s="145"/>
      <c r="SHO266" s="145"/>
      <c r="SHP266" s="145"/>
      <c r="SHQ266" s="145"/>
      <c r="SHR266" s="145"/>
      <c r="SHU266" s="145"/>
      <c r="SHW266" s="145"/>
      <c r="SHX266" s="145"/>
      <c r="SHY266" s="145"/>
      <c r="SHZ266" s="145"/>
      <c r="SIA266" s="145"/>
      <c r="SIB266" s="145"/>
      <c r="SIC266" s="145"/>
      <c r="SID266" s="145"/>
      <c r="SIE266" s="145"/>
      <c r="SIF266" s="145"/>
      <c r="SIG266" s="145"/>
      <c r="SIH266" s="145"/>
      <c r="SII266" s="145"/>
      <c r="SIL266" s="145"/>
      <c r="SIO266" s="145"/>
      <c r="SIR266" s="145"/>
      <c r="SIU266" s="145"/>
      <c r="SIX266" s="145"/>
      <c r="SJJ266" s="145"/>
      <c r="SJM266" s="145"/>
      <c r="SJP266" s="145"/>
      <c r="SJS266" s="145"/>
      <c r="SKB266" s="145"/>
      <c r="SKH266" s="145"/>
      <c r="SKK266" s="145"/>
      <c r="SKN266" s="145"/>
      <c r="SKQ266" s="145"/>
      <c r="SKW266" s="145"/>
      <c r="SKZ266" s="145"/>
      <c r="SLF266" s="145"/>
      <c r="SLH266" s="145"/>
      <c r="SLI266" s="145"/>
      <c r="SLK266" s="145"/>
      <c r="SLN266" s="145"/>
      <c r="SLQ266" s="145"/>
      <c r="SLT266" s="145"/>
      <c r="SMB266" s="145"/>
      <c r="SMG266" s="145"/>
      <c r="SMP266" s="145"/>
      <c r="SMS266" s="145"/>
      <c r="SNA266" s="145"/>
      <c r="SNW266" s="145"/>
      <c r="SNX266" s="145"/>
      <c r="SNY266" s="145"/>
      <c r="SNZ266" s="145"/>
      <c r="SOA266" s="145"/>
      <c r="SOB266" s="145"/>
      <c r="SOT266" s="145"/>
      <c r="SOU266" s="145"/>
      <c r="SOX266" s="145"/>
      <c r="SPA266" s="145"/>
      <c r="SPC266" s="145"/>
      <c r="SPE266" s="145"/>
      <c r="SPH266" s="145"/>
      <c r="SPK266" s="145"/>
      <c r="SPN266" s="145"/>
      <c r="SPQ266" s="145"/>
      <c r="SPT266" s="145"/>
      <c r="SPW266" s="145"/>
      <c r="SPZ266" s="145"/>
      <c r="SQC266" s="145"/>
      <c r="SQE266" s="145"/>
      <c r="SQR266" s="145"/>
      <c r="SQS266" s="145"/>
      <c r="SQT266" s="145"/>
      <c r="SQU266" s="145"/>
      <c r="SQV266" s="145"/>
      <c r="SQW266" s="145"/>
      <c r="SQX266" s="145"/>
      <c r="SQY266" s="145"/>
      <c r="SQZ266" s="145"/>
      <c r="SRA266" s="145"/>
      <c r="SRB266" s="145"/>
      <c r="SRC266" s="145"/>
      <c r="SRD266" s="145"/>
      <c r="SRE266" s="145"/>
      <c r="SRI266" s="145"/>
      <c r="SRK266" s="145"/>
      <c r="SRL266" s="145"/>
      <c r="SRM266" s="145"/>
      <c r="SRN266" s="145"/>
      <c r="SRQ266" s="145"/>
      <c r="SRS266" s="145"/>
      <c r="SRT266" s="145"/>
      <c r="SRU266" s="145"/>
      <c r="SRV266" s="145"/>
      <c r="SRW266" s="145"/>
      <c r="SRX266" s="145"/>
      <c r="SRY266" s="145"/>
      <c r="SRZ266" s="145"/>
      <c r="SSA266" s="145"/>
      <c r="SSB266" s="145"/>
      <c r="SSC266" s="145"/>
      <c r="SSD266" s="145"/>
      <c r="SSE266" s="145"/>
      <c r="SSH266" s="145"/>
      <c r="SSK266" s="145"/>
      <c r="SSN266" s="145"/>
      <c r="SSQ266" s="145"/>
      <c r="SST266" s="145"/>
      <c r="STF266" s="145"/>
      <c r="STI266" s="145"/>
      <c r="STL266" s="145"/>
      <c r="STO266" s="145"/>
      <c r="STX266" s="145"/>
      <c r="SUD266" s="145"/>
      <c r="SUG266" s="145"/>
      <c r="SUJ266" s="145"/>
      <c r="SUM266" s="145"/>
      <c r="SUS266" s="145"/>
      <c r="SUV266" s="145"/>
      <c r="SVB266" s="145"/>
      <c r="SVD266" s="145"/>
      <c r="SVE266" s="145"/>
      <c r="SVG266" s="145"/>
      <c r="SVJ266" s="145"/>
      <c r="SVM266" s="145"/>
      <c r="SVP266" s="145"/>
      <c r="SVX266" s="145"/>
      <c r="SWC266" s="145"/>
      <c r="SWL266" s="145"/>
      <c r="SWO266" s="145"/>
      <c r="SWW266" s="145"/>
      <c r="SXS266" s="145"/>
      <c r="SXT266" s="145"/>
      <c r="SXU266" s="145"/>
      <c r="SXV266" s="145"/>
      <c r="SXW266" s="145"/>
      <c r="SXX266" s="145"/>
      <c r="SYP266" s="145"/>
      <c r="SYQ266" s="145"/>
      <c r="SYT266" s="145"/>
      <c r="SYW266" s="145"/>
      <c r="SYY266" s="145"/>
      <c r="SZA266" s="145"/>
      <c r="SZD266" s="145"/>
      <c r="SZG266" s="145"/>
      <c r="SZJ266" s="145"/>
      <c r="SZM266" s="145"/>
      <c r="SZP266" s="145"/>
      <c r="SZS266" s="145"/>
      <c r="SZV266" s="145"/>
      <c r="SZY266" s="145"/>
      <c r="TAA266" s="145"/>
      <c r="TAN266" s="145"/>
      <c r="TAO266" s="145"/>
      <c r="TAP266" s="145"/>
      <c r="TAQ266" s="145"/>
      <c r="TAR266" s="145"/>
      <c r="TAS266" s="145"/>
      <c r="TAT266" s="145"/>
      <c r="TAU266" s="145"/>
      <c r="TAV266" s="145"/>
      <c r="TAW266" s="145"/>
      <c r="TAX266" s="145"/>
      <c r="TAY266" s="145"/>
      <c r="TAZ266" s="145"/>
      <c r="TBA266" s="145"/>
      <c r="TBE266" s="145"/>
      <c r="TBG266" s="145"/>
      <c r="TBH266" s="145"/>
      <c r="TBI266" s="145"/>
      <c r="TBJ266" s="145"/>
      <c r="TBM266" s="145"/>
      <c r="TBO266" s="145"/>
      <c r="TBP266" s="145"/>
      <c r="TBQ266" s="145"/>
      <c r="TBR266" s="145"/>
      <c r="TBS266" s="145"/>
      <c r="TBT266" s="145"/>
      <c r="TBU266" s="145"/>
      <c r="TBV266" s="145"/>
      <c r="TBW266" s="145"/>
      <c r="TBX266" s="145"/>
      <c r="TBY266" s="145"/>
      <c r="TBZ266" s="145"/>
      <c r="TCA266" s="145"/>
      <c r="TCD266" s="145"/>
      <c r="TCG266" s="145"/>
      <c r="TCJ266" s="145"/>
      <c r="TCM266" s="145"/>
      <c r="TCP266" s="145"/>
      <c r="TDB266" s="145"/>
      <c r="TDE266" s="145"/>
      <c r="TDH266" s="145"/>
      <c r="TDK266" s="145"/>
      <c r="TDT266" s="145"/>
      <c r="TDZ266" s="145"/>
      <c r="TEC266" s="145"/>
      <c r="TEF266" s="145"/>
      <c r="TEI266" s="145"/>
      <c r="TEO266" s="145"/>
      <c r="TER266" s="145"/>
      <c r="TEX266" s="145"/>
      <c r="TEZ266" s="145"/>
      <c r="TFA266" s="145"/>
      <c r="TFC266" s="145"/>
      <c r="TFF266" s="145"/>
      <c r="TFI266" s="145"/>
      <c r="TFL266" s="145"/>
      <c r="TFT266" s="145"/>
      <c r="TFY266" s="145"/>
      <c r="TGH266" s="145"/>
      <c r="TGK266" s="145"/>
      <c r="TGS266" s="145"/>
      <c r="THO266" s="145"/>
      <c r="THP266" s="145"/>
      <c r="THQ266" s="145"/>
      <c r="THR266" s="145"/>
      <c r="THS266" s="145"/>
      <c r="THT266" s="145"/>
      <c r="TIL266" s="145"/>
      <c r="TIM266" s="145"/>
      <c r="TIP266" s="145"/>
      <c r="TIS266" s="145"/>
      <c r="TIU266" s="145"/>
      <c r="TIW266" s="145"/>
      <c r="TIZ266" s="145"/>
      <c r="TJC266" s="145"/>
      <c r="TJF266" s="145"/>
      <c r="TJI266" s="145"/>
      <c r="TJL266" s="145"/>
      <c r="TJO266" s="145"/>
      <c r="TJR266" s="145"/>
      <c r="TJU266" s="145"/>
      <c r="TJW266" s="145"/>
      <c r="TKJ266" s="145"/>
      <c r="TKK266" s="145"/>
      <c r="TKL266" s="145"/>
      <c r="TKM266" s="145"/>
      <c r="TKN266" s="145"/>
      <c r="TKO266" s="145"/>
      <c r="TKP266" s="145"/>
      <c r="TKQ266" s="145"/>
      <c r="TKR266" s="145"/>
      <c r="TKS266" s="145"/>
      <c r="TKT266" s="145"/>
      <c r="TKU266" s="145"/>
      <c r="TKV266" s="145"/>
      <c r="TKW266" s="145"/>
      <c r="TLA266" s="145"/>
      <c r="TLC266" s="145"/>
      <c r="TLD266" s="145"/>
      <c r="TLE266" s="145"/>
      <c r="TLF266" s="145"/>
      <c r="TLI266" s="145"/>
      <c r="TLK266" s="145"/>
      <c r="TLL266" s="145"/>
      <c r="TLM266" s="145"/>
      <c r="TLN266" s="145"/>
      <c r="TLO266" s="145"/>
      <c r="TLP266" s="145"/>
      <c r="TLQ266" s="145"/>
      <c r="TLR266" s="145"/>
      <c r="TLS266" s="145"/>
      <c r="TLT266" s="145"/>
      <c r="TLU266" s="145"/>
      <c r="TLV266" s="145"/>
      <c r="TLW266" s="145"/>
      <c r="TLZ266" s="145"/>
      <c r="TMC266" s="145"/>
      <c r="TMF266" s="145"/>
      <c r="TMI266" s="145"/>
      <c r="TML266" s="145"/>
      <c r="TMX266" s="145"/>
      <c r="TNA266" s="145"/>
      <c r="TND266" s="145"/>
      <c r="TNG266" s="145"/>
      <c r="TNP266" s="145"/>
      <c r="TNV266" s="145"/>
      <c r="TNY266" s="145"/>
      <c r="TOB266" s="145"/>
      <c r="TOE266" s="145"/>
      <c r="TOK266" s="145"/>
      <c r="TON266" s="145"/>
      <c r="TOT266" s="145"/>
      <c r="TOV266" s="145"/>
      <c r="TOW266" s="145"/>
      <c r="TOY266" s="145"/>
      <c r="TPB266" s="145"/>
      <c r="TPE266" s="145"/>
      <c r="TPH266" s="145"/>
      <c r="TPP266" s="145"/>
      <c r="TPU266" s="145"/>
      <c r="TQD266" s="145"/>
      <c r="TQG266" s="145"/>
      <c r="TQO266" s="145"/>
      <c r="TRK266" s="145"/>
      <c r="TRL266" s="145"/>
      <c r="TRM266" s="145"/>
      <c r="TRN266" s="145"/>
      <c r="TRO266" s="145"/>
      <c r="TRP266" s="145"/>
      <c r="TSH266" s="145"/>
      <c r="TSI266" s="145"/>
      <c r="TSL266" s="145"/>
      <c r="TSO266" s="145"/>
      <c r="TSQ266" s="145"/>
      <c r="TSS266" s="145"/>
      <c r="TSV266" s="145"/>
      <c r="TSY266" s="145"/>
      <c r="TTB266" s="145"/>
      <c r="TTE266" s="145"/>
      <c r="TTH266" s="145"/>
      <c r="TTK266" s="145"/>
      <c r="TTN266" s="145"/>
      <c r="TTQ266" s="145"/>
      <c r="TTS266" s="145"/>
      <c r="TUF266" s="145"/>
      <c r="TUG266" s="145"/>
      <c r="TUH266" s="145"/>
      <c r="TUI266" s="145"/>
      <c r="TUJ266" s="145"/>
      <c r="TUK266" s="145"/>
      <c r="TUL266" s="145"/>
      <c r="TUM266" s="145"/>
      <c r="TUN266" s="145"/>
      <c r="TUO266" s="145"/>
      <c r="TUP266" s="145"/>
      <c r="TUQ266" s="145"/>
      <c r="TUR266" s="145"/>
      <c r="TUS266" s="145"/>
      <c r="TUW266" s="145"/>
      <c r="TUY266" s="145"/>
      <c r="TUZ266" s="145"/>
      <c r="TVA266" s="145"/>
      <c r="TVB266" s="145"/>
      <c r="TVE266" s="145"/>
      <c r="TVG266" s="145"/>
      <c r="TVH266" s="145"/>
      <c r="TVI266" s="145"/>
      <c r="TVJ266" s="145"/>
      <c r="TVK266" s="145"/>
      <c r="TVL266" s="145"/>
      <c r="TVM266" s="145"/>
      <c r="TVN266" s="145"/>
      <c r="TVO266" s="145"/>
      <c r="TVP266" s="145"/>
      <c r="TVQ266" s="145"/>
      <c r="TVR266" s="145"/>
      <c r="TVS266" s="145"/>
      <c r="TVV266" s="145"/>
      <c r="TVY266" s="145"/>
      <c r="TWB266" s="145"/>
      <c r="TWE266" s="145"/>
      <c r="TWH266" s="145"/>
      <c r="TWT266" s="145"/>
      <c r="TWW266" s="145"/>
      <c r="TWZ266" s="145"/>
      <c r="TXC266" s="145"/>
      <c r="TXL266" s="145"/>
      <c r="TXR266" s="145"/>
      <c r="TXU266" s="145"/>
      <c r="TXX266" s="145"/>
      <c r="TYA266" s="145"/>
      <c r="TYG266" s="145"/>
      <c r="TYJ266" s="145"/>
      <c r="TYP266" s="145"/>
      <c r="TYR266" s="145"/>
      <c r="TYS266" s="145"/>
      <c r="TYU266" s="145"/>
      <c r="TYX266" s="145"/>
      <c r="TZA266" s="145"/>
      <c r="TZD266" s="145"/>
      <c r="TZL266" s="145"/>
      <c r="TZQ266" s="145"/>
      <c r="TZZ266" s="145"/>
      <c r="UAC266" s="145"/>
      <c r="UAK266" s="145"/>
      <c r="UBG266" s="145"/>
      <c r="UBH266" s="145"/>
      <c r="UBI266" s="145"/>
      <c r="UBJ266" s="145"/>
      <c r="UBK266" s="145"/>
      <c r="UBL266" s="145"/>
      <c r="UCD266" s="145"/>
      <c r="UCE266" s="145"/>
      <c r="UCH266" s="145"/>
      <c r="UCK266" s="145"/>
      <c r="UCM266" s="145"/>
      <c r="UCO266" s="145"/>
      <c r="UCR266" s="145"/>
      <c r="UCU266" s="145"/>
      <c r="UCX266" s="145"/>
      <c r="UDA266" s="145"/>
      <c r="UDD266" s="145"/>
      <c r="UDG266" s="145"/>
      <c r="UDJ266" s="145"/>
      <c r="UDM266" s="145"/>
      <c r="UDO266" s="145"/>
      <c r="UEB266" s="145"/>
      <c r="UEC266" s="145"/>
      <c r="UED266" s="145"/>
      <c r="UEE266" s="145"/>
      <c r="UEF266" s="145"/>
      <c r="UEG266" s="145"/>
      <c r="UEH266" s="145"/>
      <c r="UEI266" s="145"/>
      <c r="UEJ266" s="145"/>
      <c r="UEK266" s="145"/>
      <c r="UEL266" s="145"/>
      <c r="UEM266" s="145"/>
      <c r="UEN266" s="145"/>
      <c r="UEO266" s="145"/>
      <c r="UES266" s="145"/>
      <c r="UEU266" s="145"/>
      <c r="UEV266" s="145"/>
      <c r="UEW266" s="145"/>
      <c r="UEX266" s="145"/>
      <c r="UFA266" s="145"/>
      <c r="UFC266" s="145"/>
      <c r="UFD266" s="145"/>
      <c r="UFE266" s="145"/>
      <c r="UFF266" s="145"/>
      <c r="UFG266" s="145"/>
      <c r="UFH266" s="145"/>
      <c r="UFI266" s="145"/>
      <c r="UFJ266" s="145"/>
      <c r="UFK266" s="145"/>
      <c r="UFL266" s="145"/>
      <c r="UFM266" s="145"/>
      <c r="UFN266" s="145"/>
      <c r="UFO266" s="145"/>
      <c r="UFR266" s="145"/>
      <c r="UFU266" s="145"/>
      <c r="UFX266" s="145"/>
      <c r="UGA266" s="145"/>
      <c r="UGD266" s="145"/>
      <c r="UGP266" s="145"/>
      <c r="UGS266" s="145"/>
      <c r="UGV266" s="145"/>
      <c r="UGY266" s="145"/>
      <c r="UHH266" s="145"/>
      <c r="UHN266" s="145"/>
      <c r="UHQ266" s="145"/>
      <c r="UHT266" s="145"/>
      <c r="UHW266" s="145"/>
      <c r="UIC266" s="145"/>
      <c r="UIF266" s="145"/>
      <c r="UIL266" s="145"/>
      <c r="UIN266" s="145"/>
      <c r="UIO266" s="145"/>
      <c r="UIQ266" s="145"/>
      <c r="UIT266" s="145"/>
      <c r="UIW266" s="145"/>
      <c r="UIZ266" s="145"/>
      <c r="UJH266" s="145"/>
      <c r="UJM266" s="145"/>
      <c r="UJV266" s="145"/>
      <c r="UJY266" s="145"/>
      <c r="UKG266" s="145"/>
      <c r="ULC266" s="145"/>
      <c r="ULD266" s="145"/>
      <c r="ULE266" s="145"/>
      <c r="ULF266" s="145"/>
      <c r="ULG266" s="145"/>
      <c r="ULH266" s="145"/>
      <c r="ULZ266" s="145"/>
      <c r="UMA266" s="145"/>
      <c r="UMD266" s="145"/>
      <c r="UMG266" s="145"/>
      <c r="UMI266" s="145"/>
      <c r="UMK266" s="145"/>
      <c r="UMN266" s="145"/>
      <c r="UMQ266" s="145"/>
      <c r="UMT266" s="145"/>
      <c r="UMW266" s="145"/>
      <c r="UMZ266" s="145"/>
      <c r="UNC266" s="145"/>
      <c r="UNF266" s="145"/>
      <c r="UNI266" s="145"/>
      <c r="UNK266" s="145"/>
      <c r="UNX266" s="145"/>
      <c r="UNY266" s="145"/>
      <c r="UNZ266" s="145"/>
      <c r="UOA266" s="145"/>
      <c r="UOB266" s="145"/>
      <c r="UOC266" s="145"/>
      <c r="UOD266" s="145"/>
      <c r="UOE266" s="145"/>
      <c r="UOF266" s="145"/>
      <c r="UOG266" s="145"/>
      <c r="UOH266" s="145"/>
      <c r="UOI266" s="145"/>
      <c r="UOJ266" s="145"/>
      <c r="UOK266" s="145"/>
      <c r="UOO266" s="145"/>
      <c r="UOQ266" s="145"/>
      <c r="UOR266" s="145"/>
      <c r="UOS266" s="145"/>
      <c r="UOT266" s="145"/>
      <c r="UOW266" s="145"/>
      <c r="UOY266" s="145"/>
      <c r="UOZ266" s="145"/>
      <c r="UPA266" s="145"/>
      <c r="UPB266" s="145"/>
      <c r="UPC266" s="145"/>
      <c r="UPD266" s="145"/>
      <c r="UPE266" s="145"/>
      <c r="UPF266" s="145"/>
      <c r="UPG266" s="145"/>
      <c r="UPH266" s="145"/>
      <c r="UPI266" s="145"/>
      <c r="UPJ266" s="145"/>
      <c r="UPK266" s="145"/>
      <c r="UPN266" s="145"/>
      <c r="UPQ266" s="145"/>
      <c r="UPT266" s="145"/>
      <c r="UPW266" s="145"/>
      <c r="UPZ266" s="145"/>
      <c r="UQL266" s="145"/>
      <c r="UQO266" s="145"/>
      <c r="UQR266" s="145"/>
      <c r="UQU266" s="145"/>
      <c r="URD266" s="145"/>
      <c r="URJ266" s="145"/>
      <c r="URM266" s="145"/>
      <c r="URP266" s="145"/>
      <c r="URS266" s="145"/>
      <c r="URY266" s="145"/>
      <c r="USB266" s="145"/>
      <c r="USH266" s="145"/>
      <c r="USJ266" s="145"/>
      <c r="USK266" s="145"/>
      <c r="USM266" s="145"/>
      <c r="USP266" s="145"/>
      <c r="USS266" s="145"/>
      <c r="USV266" s="145"/>
      <c r="UTD266" s="145"/>
      <c r="UTI266" s="145"/>
      <c r="UTR266" s="145"/>
      <c r="UTU266" s="145"/>
      <c r="UUC266" s="145"/>
      <c r="UUY266" s="145"/>
      <c r="UUZ266" s="145"/>
      <c r="UVA266" s="145"/>
      <c r="UVB266" s="145"/>
      <c r="UVC266" s="145"/>
      <c r="UVD266" s="145"/>
      <c r="UVV266" s="145"/>
      <c r="UVW266" s="145"/>
      <c r="UVZ266" s="145"/>
      <c r="UWC266" s="145"/>
      <c r="UWE266" s="145"/>
      <c r="UWG266" s="145"/>
      <c r="UWJ266" s="145"/>
      <c r="UWM266" s="145"/>
      <c r="UWP266" s="145"/>
      <c r="UWS266" s="145"/>
      <c r="UWV266" s="145"/>
      <c r="UWY266" s="145"/>
      <c r="UXB266" s="145"/>
      <c r="UXE266" s="145"/>
      <c r="UXG266" s="145"/>
      <c r="UXT266" s="145"/>
      <c r="UXU266" s="145"/>
      <c r="UXV266" s="145"/>
      <c r="UXW266" s="145"/>
      <c r="UXX266" s="145"/>
      <c r="UXY266" s="145"/>
      <c r="UXZ266" s="145"/>
      <c r="UYA266" s="145"/>
      <c r="UYB266" s="145"/>
      <c r="UYC266" s="145"/>
      <c r="UYD266" s="145"/>
      <c r="UYE266" s="145"/>
      <c r="UYF266" s="145"/>
      <c r="UYG266" s="145"/>
      <c r="UYK266" s="145"/>
      <c r="UYM266" s="145"/>
      <c r="UYN266" s="145"/>
      <c r="UYO266" s="145"/>
      <c r="UYP266" s="145"/>
      <c r="UYS266" s="145"/>
      <c r="UYU266" s="145"/>
      <c r="UYV266" s="145"/>
      <c r="UYW266" s="145"/>
      <c r="UYX266" s="145"/>
      <c r="UYY266" s="145"/>
      <c r="UYZ266" s="145"/>
      <c r="UZA266" s="145"/>
      <c r="UZB266" s="145"/>
      <c r="UZC266" s="145"/>
      <c r="UZD266" s="145"/>
      <c r="UZE266" s="145"/>
      <c r="UZF266" s="145"/>
      <c r="UZG266" s="145"/>
      <c r="UZJ266" s="145"/>
      <c r="UZM266" s="145"/>
      <c r="UZP266" s="145"/>
      <c r="UZS266" s="145"/>
      <c r="UZV266" s="145"/>
      <c r="VAH266" s="145"/>
      <c r="VAK266" s="145"/>
      <c r="VAN266" s="145"/>
      <c r="VAQ266" s="145"/>
      <c r="VAZ266" s="145"/>
      <c r="VBF266" s="145"/>
      <c r="VBI266" s="145"/>
      <c r="VBL266" s="145"/>
      <c r="VBO266" s="145"/>
      <c r="VBU266" s="145"/>
      <c r="VBX266" s="145"/>
      <c r="VCD266" s="145"/>
      <c r="VCF266" s="145"/>
      <c r="VCG266" s="145"/>
      <c r="VCI266" s="145"/>
      <c r="VCL266" s="145"/>
      <c r="VCO266" s="145"/>
      <c r="VCR266" s="145"/>
      <c r="VCZ266" s="145"/>
      <c r="VDE266" s="145"/>
      <c r="VDN266" s="145"/>
      <c r="VDQ266" s="145"/>
      <c r="VDY266" s="145"/>
      <c r="VEU266" s="145"/>
      <c r="VEV266" s="145"/>
      <c r="VEW266" s="145"/>
      <c r="VEX266" s="145"/>
      <c r="VEY266" s="145"/>
      <c r="VEZ266" s="145"/>
      <c r="VFR266" s="145"/>
      <c r="VFS266" s="145"/>
      <c r="VFV266" s="145"/>
      <c r="VFY266" s="145"/>
      <c r="VGA266" s="145"/>
      <c r="VGC266" s="145"/>
      <c r="VGF266" s="145"/>
      <c r="VGI266" s="145"/>
      <c r="VGL266" s="145"/>
      <c r="VGO266" s="145"/>
      <c r="VGR266" s="145"/>
      <c r="VGU266" s="145"/>
      <c r="VGX266" s="145"/>
      <c r="VHA266" s="145"/>
      <c r="VHC266" s="145"/>
      <c r="VHP266" s="145"/>
      <c r="VHQ266" s="145"/>
      <c r="VHR266" s="145"/>
      <c r="VHS266" s="145"/>
      <c r="VHT266" s="145"/>
      <c r="VHU266" s="145"/>
      <c r="VHV266" s="145"/>
      <c r="VHW266" s="145"/>
      <c r="VHX266" s="145"/>
      <c r="VHY266" s="145"/>
      <c r="VHZ266" s="145"/>
      <c r="VIA266" s="145"/>
      <c r="VIB266" s="145"/>
      <c r="VIC266" s="145"/>
      <c r="VIG266" s="145"/>
      <c r="VII266" s="145"/>
      <c r="VIJ266" s="145"/>
      <c r="VIK266" s="145"/>
      <c r="VIL266" s="145"/>
      <c r="VIO266" s="145"/>
      <c r="VIQ266" s="145"/>
      <c r="VIR266" s="145"/>
      <c r="VIS266" s="145"/>
      <c r="VIT266" s="145"/>
      <c r="VIU266" s="145"/>
      <c r="VIV266" s="145"/>
      <c r="VIW266" s="145"/>
      <c r="VIX266" s="145"/>
      <c r="VIY266" s="145"/>
      <c r="VIZ266" s="145"/>
      <c r="VJA266" s="145"/>
      <c r="VJB266" s="145"/>
      <c r="VJC266" s="145"/>
      <c r="VJF266" s="145"/>
      <c r="VJI266" s="145"/>
      <c r="VJL266" s="145"/>
      <c r="VJO266" s="145"/>
      <c r="VJR266" s="145"/>
      <c r="VKD266" s="145"/>
      <c r="VKG266" s="145"/>
      <c r="VKJ266" s="145"/>
      <c r="VKM266" s="145"/>
      <c r="VKV266" s="145"/>
      <c r="VLB266" s="145"/>
      <c r="VLE266" s="145"/>
      <c r="VLH266" s="145"/>
      <c r="VLK266" s="145"/>
      <c r="VLQ266" s="145"/>
      <c r="VLT266" s="145"/>
      <c r="VLZ266" s="145"/>
      <c r="VMB266" s="145"/>
      <c r="VMC266" s="145"/>
      <c r="VME266" s="145"/>
      <c r="VMH266" s="145"/>
      <c r="VMK266" s="145"/>
      <c r="VMN266" s="145"/>
      <c r="VMV266" s="145"/>
      <c r="VNA266" s="145"/>
      <c r="VNJ266" s="145"/>
      <c r="VNM266" s="145"/>
      <c r="VNU266" s="145"/>
      <c r="VOQ266" s="145"/>
      <c r="VOR266" s="145"/>
      <c r="VOS266" s="145"/>
      <c r="VOT266" s="145"/>
      <c r="VOU266" s="145"/>
      <c r="VOV266" s="145"/>
      <c r="VPN266" s="145"/>
      <c r="VPO266" s="145"/>
      <c r="VPR266" s="145"/>
      <c r="VPU266" s="145"/>
      <c r="VPW266" s="145"/>
      <c r="VPY266" s="145"/>
      <c r="VQB266" s="145"/>
      <c r="VQE266" s="145"/>
      <c r="VQH266" s="145"/>
      <c r="VQK266" s="145"/>
      <c r="VQN266" s="145"/>
      <c r="VQQ266" s="145"/>
      <c r="VQT266" s="145"/>
      <c r="VQW266" s="145"/>
      <c r="VQY266" s="145"/>
      <c r="VRL266" s="145"/>
      <c r="VRM266" s="145"/>
      <c r="VRN266" s="145"/>
      <c r="VRO266" s="145"/>
      <c r="VRP266" s="145"/>
      <c r="VRQ266" s="145"/>
      <c r="VRR266" s="145"/>
      <c r="VRS266" s="145"/>
      <c r="VRT266" s="145"/>
      <c r="VRU266" s="145"/>
      <c r="VRV266" s="145"/>
      <c r="VRW266" s="145"/>
      <c r="VRX266" s="145"/>
      <c r="VRY266" s="145"/>
      <c r="VSC266" s="145"/>
      <c r="VSE266" s="145"/>
      <c r="VSF266" s="145"/>
      <c r="VSG266" s="145"/>
      <c r="VSH266" s="145"/>
      <c r="VSK266" s="145"/>
      <c r="VSM266" s="145"/>
      <c r="VSN266" s="145"/>
      <c r="VSO266" s="145"/>
      <c r="VSP266" s="145"/>
      <c r="VSQ266" s="145"/>
      <c r="VSR266" s="145"/>
      <c r="VSS266" s="145"/>
      <c r="VST266" s="145"/>
      <c r="VSU266" s="145"/>
      <c r="VSV266" s="145"/>
      <c r="VSW266" s="145"/>
      <c r="VSX266" s="145"/>
      <c r="VSY266" s="145"/>
      <c r="VTB266" s="145"/>
      <c r="VTE266" s="145"/>
      <c r="VTH266" s="145"/>
      <c r="VTK266" s="145"/>
      <c r="VTN266" s="145"/>
      <c r="VTZ266" s="145"/>
      <c r="VUC266" s="145"/>
      <c r="VUF266" s="145"/>
      <c r="VUI266" s="145"/>
      <c r="VUR266" s="145"/>
      <c r="VUX266" s="145"/>
      <c r="VVA266" s="145"/>
      <c r="VVD266" s="145"/>
      <c r="VVG266" s="145"/>
      <c r="VVM266" s="145"/>
      <c r="VVP266" s="145"/>
      <c r="VVV266" s="145"/>
      <c r="VVX266" s="145"/>
      <c r="VVY266" s="145"/>
      <c r="VWA266" s="145"/>
      <c r="VWD266" s="145"/>
      <c r="VWG266" s="145"/>
      <c r="VWJ266" s="145"/>
      <c r="VWR266" s="145"/>
      <c r="VWW266" s="145"/>
      <c r="VXF266" s="145"/>
      <c r="VXI266" s="145"/>
      <c r="VXQ266" s="145"/>
      <c r="VYM266" s="145"/>
      <c r="VYN266" s="145"/>
      <c r="VYO266" s="145"/>
      <c r="VYP266" s="145"/>
      <c r="VYQ266" s="145"/>
      <c r="VYR266" s="145"/>
      <c r="VZJ266" s="145"/>
      <c r="VZK266" s="145"/>
      <c r="VZN266" s="145"/>
      <c r="VZQ266" s="145"/>
      <c r="VZS266" s="145"/>
      <c r="VZU266" s="145"/>
      <c r="VZX266" s="145"/>
      <c r="WAA266" s="145"/>
      <c r="WAD266" s="145"/>
      <c r="WAG266" s="145"/>
      <c r="WAJ266" s="145"/>
      <c r="WAM266" s="145"/>
      <c r="WAP266" s="145"/>
      <c r="WAS266" s="145"/>
      <c r="WAU266" s="145"/>
      <c r="WBH266" s="145"/>
      <c r="WBI266" s="145"/>
      <c r="WBJ266" s="145"/>
      <c r="WBK266" s="145"/>
      <c r="WBL266" s="145"/>
      <c r="WBM266" s="145"/>
      <c r="WBN266" s="145"/>
      <c r="WBO266" s="145"/>
      <c r="WBP266" s="145"/>
      <c r="WBQ266" s="145"/>
      <c r="WBR266" s="145"/>
      <c r="WBS266" s="145"/>
      <c r="WBT266" s="145"/>
      <c r="WBU266" s="145"/>
      <c r="WBY266" s="145"/>
      <c r="WCA266" s="145"/>
      <c r="WCB266" s="145"/>
      <c r="WCC266" s="145"/>
      <c r="WCD266" s="145"/>
      <c r="WCG266" s="145"/>
      <c r="WCI266" s="145"/>
      <c r="WCJ266" s="145"/>
      <c r="WCK266" s="145"/>
      <c r="WCL266" s="145"/>
      <c r="WCM266" s="145"/>
      <c r="WCN266" s="145"/>
      <c r="WCO266" s="145"/>
      <c r="WCP266" s="145"/>
      <c r="WCQ266" s="145"/>
      <c r="WCR266" s="145"/>
      <c r="WCS266" s="145"/>
      <c r="WCT266" s="145"/>
      <c r="WCU266" s="145"/>
      <c r="WCX266" s="145"/>
      <c r="WDA266" s="145"/>
      <c r="WDD266" s="145"/>
      <c r="WDG266" s="145"/>
      <c r="WDJ266" s="145"/>
      <c r="WDV266" s="145"/>
      <c r="WDY266" s="145"/>
      <c r="WEB266" s="145"/>
      <c r="WEE266" s="145"/>
      <c r="WEN266" s="145"/>
      <c r="WET266" s="145"/>
      <c r="WEW266" s="145"/>
      <c r="WEZ266" s="145"/>
      <c r="WFC266" s="145"/>
      <c r="WFI266" s="145"/>
      <c r="WFL266" s="145"/>
      <c r="WFR266" s="145"/>
      <c r="WFT266" s="145"/>
      <c r="WFU266" s="145"/>
      <c r="WFW266" s="145"/>
      <c r="WFZ266" s="145"/>
      <c r="WGC266" s="145"/>
      <c r="WGF266" s="145"/>
      <c r="WGN266" s="145"/>
      <c r="WGS266" s="145"/>
      <c r="WHB266" s="145"/>
      <c r="WHE266" s="145"/>
      <c r="WHM266" s="145"/>
      <c r="WII266" s="145"/>
      <c r="WIJ266" s="145"/>
      <c r="WIK266" s="145"/>
      <c r="WIL266" s="145"/>
      <c r="WIM266" s="145"/>
      <c r="WIN266" s="145"/>
      <c r="WJF266" s="145"/>
      <c r="WJG266" s="145"/>
      <c r="WJJ266" s="145"/>
      <c r="WJM266" s="145"/>
      <c r="WJO266" s="145"/>
      <c r="WJQ266" s="145"/>
      <c r="WJT266" s="145"/>
      <c r="WJW266" s="145"/>
      <c r="WJZ266" s="145"/>
      <c r="WKC266" s="145"/>
      <c r="WKF266" s="145"/>
      <c r="WKI266" s="145"/>
      <c r="WKL266" s="145"/>
      <c r="WKO266" s="145"/>
      <c r="WKQ266" s="145"/>
      <c r="WLD266" s="145"/>
      <c r="WLE266" s="145"/>
      <c r="WLF266" s="145"/>
      <c r="WLG266" s="145"/>
      <c r="WLH266" s="145"/>
      <c r="WLI266" s="145"/>
      <c r="WLJ266" s="145"/>
      <c r="WLK266" s="145"/>
      <c r="WLL266" s="145"/>
      <c r="WLM266" s="145"/>
      <c r="WLN266" s="145"/>
      <c r="WLO266" s="145"/>
      <c r="WLP266" s="145"/>
      <c r="WLQ266" s="145"/>
      <c r="WLU266" s="145"/>
      <c r="WLW266" s="145"/>
      <c r="WLX266" s="145"/>
      <c r="WLY266" s="145"/>
      <c r="WLZ266" s="145"/>
      <c r="WMC266" s="145"/>
      <c r="WME266" s="145"/>
      <c r="WMF266" s="145"/>
      <c r="WMG266" s="145"/>
      <c r="WMH266" s="145"/>
      <c r="WMI266" s="145"/>
      <c r="WMJ266" s="145"/>
      <c r="WMK266" s="145"/>
      <c r="WML266" s="145"/>
      <c r="WMM266" s="145"/>
      <c r="WMN266" s="145"/>
      <c r="WMO266" s="145"/>
      <c r="WMP266" s="145"/>
      <c r="WMQ266" s="145"/>
      <c r="WMT266" s="145"/>
      <c r="WMW266" s="145"/>
      <c r="WMZ266" s="145"/>
      <c r="WNC266" s="145"/>
      <c r="WNF266" s="145"/>
      <c r="WNR266" s="145"/>
      <c r="WNU266" s="145"/>
      <c r="WNX266" s="145"/>
      <c r="WOA266" s="145"/>
      <c r="WOJ266" s="145"/>
      <c r="WOP266" s="145"/>
      <c r="WOS266" s="145"/>
      <c r="WOV266" s="145"/>
      <c r="WOY266" s="145"/>
      <c r="WPE266" s="145"/>
      <c r="WPH266" s="145"/>
      <c r="WPN266" s="145"/>
      <c r="WPP266" s="145"/>
      <c r="WPQ266" s="145"/>
      <c r="WPS266" s="145"/>
      <c r="WPV266" s="145"/>
      <c r="WPY266" s="145"/>
      <c r="WQB266" s="145"/>
      <c r="WQJ266" s="145"/>
      <c r="WQO266" s="145"/>
      <c r="WQX266" s="145"/>
      <c r="WRA266" s="145"/>
      <c r="WRI266" s="145"/>
      <c r="WSE266" s="145"/>
      <c r="WSF266" s="145"/>
      <c r="WSG266" s="145"/>
      <c r="WSH266" s="145"/>
      <c r="WSI266" s="145"/>
      <c r="WSJ266" s="145"/>
      <c r="WTB266" s="145"/>
      <c r="WTC266" s="145"/>
      <c r="WTF266" s="145"/>
      <c r="WTI266" s="145"/>
      <c r="WTK266" s="145"/>
      <c r="WTM266" s="145"/>
      <c r="WTP266" s="145"/>
      <c r="WTS266" s="145"/>
      <c r="WTV266" s="145"/>
      <c r="WTY266" s="145"/>
      <c r="WUB266" s="145"/>
      <c r="WUE266" s="145"/>
      <c r="WUH266" s="145"/>
      <c r="WUK266" s="145"/>
      <c r="WUM266" s="145"/>
      <c r="WUZ266" s="145"/>
      <c r="WVA266" s="145"/>
      <c r="WVB266" s="145"/>
      <c r="WVC266" s="145"/>
      <c r="WVD266" s="145"/>
      <c r="WVE266" s="145"/>
      <c r="WVF266" s="145"/>
      <c r="WVG266" s="145"/>
      <c r="WVH266" s="145"/>
      <c r="WVI266" s="145"/>
      <c r="WVJ266" s="145"/>
      <c r="WVK266" s="145"/>
      <c r="WVL266" s="145"/>
      <c r="WVM266" s="145"/>
      <c r="WVN266" s="145"/>
      <c r="WVO266" s="145"/>
      <c r="WVP266" s="145"/>
      <c r="WVQ266" s="145"/>
      <c r="WVR266" s="145"/>
      <c r="WVS266" s="145"/>
      <c r="WVT266" s="145"/>
      <c r="WVU266" s="145"/>
      <c r="WVV266" s="145"/>
      <c r="WVW266" s="145"/>
      <c r="WVX266" s="145"/>
      <c r="WVY266" s="145"/>
      <c r="WVZ266" s="145"/>
      <c r="WWA266" s="145"/>
      <c r="WWB266" s="145"/>
      <c r="WWC266" s="145"/>
      <c r="WWD266" s="145"/>
      <c r="WWE266" s="145"/>
      <c r="WWF266" s="145"/>
      <c r="WWG266" s="145"/>
      <c r="WWH266" s="145"/>
      <c r="WWI266" s="145"/>
      <c r="WWJ266" s="145"/>
      <c r="WWK266" s="145"/>
      <c r="WWL266" s="145"/>
      <c r="WWM266" s="145"/>
      <c r="WWN266" s="145"/>
      <c r="WWO266" s="145"/>
      <c r="WWP266" s="145"/>
      <c r="WWQ266" s="145"/>
      <c r="WWR266" s="145"/>
      <c r="WWS266" s="145"/>
      <c r="WWT266" s="145"/>
      <c r="WWU266" s="145"/>
      <c r="WWV266" s="145"/>
      <c r="WWW266" s="145"/>
      <c r="WWX266" s="145"/>
      <c r="WWY266" s="145"/>
      <c r="WWZ266" s="145"/>
      <c r="WXA266" s="145"/>
      <c r="WXB266" s="145"/>
      <c r="WXC266" s="145"/>
      <c r="WXD266" s="145"/>
      <c r="WXE266" s="145"/>
      <c r="WXF266" s="145"/>
      <c r="WXG266" s="145"/>
      <c r="WXH266" s="145"/>
      <c r="WXI266" s="145"/>
      <c r="WXJ266" s="145"/>
      <c r="WXK266" s="145"/>
      <c r="WXL266" s="145"/>
      <c r="WXM266" s="145"/>
      <c r="WXN266" s="145"/>
      <c r="WXO266" s="145"/>
      <c r="WXP266" s="145"/>
      <c r="WXQ266" s="145"/>
      <c r="WXR266" s="145"/>
      <c r="WXS266" s="145"/>
      <c r="WXT266" s="145"/>
      <c r="WXU266" s="145"/>
      <c r="WXV266" s="145"/>
      <c r="WXW266" s="145"/>
      <c r="WXX266" s="145"/>
      <c r="WXY266" s="145"/>
      <c r="WXZ266" s="145"/>
      <c r="WYA266" s="145"/>
      <c r="WYB266" s="145"/>
      <c r="WYC266" s="145"/>
      <c r="WYD266" s="145"/>
      <c r="WYE266" s="145"/>
      <c r="WYF266" s="145"/>
      <c r="WYG266" s="145"/>
      <c r="WYH266" s="145"/>
      <c r="WYI266" s="145"/>
      <c r="WYJ266" s="145"/>
      <c r="WYK266" s="145"/>
      <c r="WYL266" s="145"/>
      <c r="WYM266" s="145"/>
      <c r="WYN266" s="145"/>
      <c r="WYO266" s="145"/>
      <c r="WYP266" s="145"/>
      <c r="WYQ266" s="145"/>
      <c r="WYR266" s="145"/>
      <c r="WYS266" s="145"/>
      <c r="WYT266" s="145"/>
      <c r="WYU266" s="145"/>
      <c r="WYV266" s="145"/>
      <c r="WYW266" s="145"/>
      <c r="WYX266" s="145"/>
      <c r="WYY266" s="145"/>
      <c r="WYZ266" s="145"/>
      <c r="WZA266" s="145"/>
      <c r="WZB266" s="145"/>
      <c r="WZC266" s="145"/>
      <c r="WZD266" s="145"/>
      <c r="WZE266" s="145"/>
      <c r="WZF266" s="145"/>
      <c r="WZG266" s="145"/>
      <c r="WZH266" s="145"/>
      <c r="WZI266" s="145"/>
      <c r="WZJ266" s="145"/>
      <c r="WZK266" s="145"/>
      <c r="WZL266" s="145"/>
      <c r="WZM266" s="145"/>
      <c r="WZN266" s="145"/>
      <c r="WZO266" s="145"/>
      <c r="WZP266" s="145"/>
      <c r="WZQ266" s="145"/>
      <c r="WZR266" s="145"/>
      <c r="WZS266" s="145"/>
      <c r="WZT266" s="145"/>
      <c r="WZU266" s="145"/>
      <c r="WZV266" s="145"/>
      <c r="WZW266" s="145"/>
      <c r="WZX266" s="145"/>
      <c r="WZY266" s="145"/>
      <c r="WZZ266" s="145"/>
      <c r="XAA266" s="145"/>
      <c r="XAB266" s="145"/>
      <c r="XAC266" s="145"/>
      <c r="XAD266" s="145"/>
      <c r="XAE266" s="145"/>
      <c r="XAF266" s="145"/>
      <c r="XAG266" s="145"/>
      <c r="XAH266" s="145"/>
      <c r="XAI266" s="145"/>
      <c r="XAJ266" s="145"/>
      <c r="XAK266" s="145"/>
      <c r="XAL266" s="145"/>
      <c r="XAM266" s="145"/>
      <c r="XAN266" s="145"/>
      <c r="XAO266" s="145"/>
      <c r="XAP266" s="145"/>
      <c r="XAQ266" s="145"/>
      <c r="XAR266" s="145"/>
      <c r="XAS266" s="145"/>
      <c r="XAT266" s="145"/>
      <c r="XAU266" s="145"/>
      <c r="XAV266" s="145"/>
      <c r="XAW266" s="145"/>
      <c r="XAX266" s="145"/>
      <c r="XAY266" s="145"/>
      <c r="XAZ266" s="145"/>
      <c r="XBA266" s="145"/>
      <c r="XBB266" s="145"/>
      <c r="XBC266" s="145"/>
      <c r="XBD266" s="145"/>
      <c r="XBE266" s="145"/>
      <c r="XBF266" s="145"/>
      <c r="XBG266" s="145"/>
      <c r="XBH266" s="145"/>
      <c r="XBI266" s="145"/>
      <c r="XBJ266" s="145"/>
      <c r="XBK266" s="145"/>
      <c r="XBL266" s="145"/>
      <c r="XBM266" s="145"/>
      <c r="XBN266" s="145"/>
      <c r="XBO266" s="145"/>
      <c r="XBP266" s="145"/>
      <c r="XBQ266" s="145"/>
      <c r="XBR266" s="145"/>
      <c r="XBS266" s="145"/>
      <c r="XBT266" s="145"/>
      <c r="XBU266" s="145"/>
      <c r="XBV266" s="145"/>
      <c r="XBW266" s="145"/>
      <c r="XBX266" s="145"/>
      <c r="XBY266" s="145"/>
      <c r="XBZ266" s="145"/>
      <c r="XCA266" s="145"/>
      <c r="XCB266" s="145"/>
      <c r="XCC266" s="145"/>
      <c r="XCD266" s="145"/>
      <c r="XCE266" s="145"/>
      <c r="XCF266" s="145"/>
      <c r="XCG266" s="145"/>
      <c r="XCH266" s="145"/>
      <c r="XCI266" s="145"/>
      <c r="XCJ266" s="145"/>
      <c r="XCK266" s="145"/>
      <c r="XCL266" s="145"/>
      <c r="XCM266" s="145"/>
      <c r="XCN266" s="145"/>
      <c r="XCO266" s="145"/>
      <c r="XCP266" s="145"/>
      <c r="XCQ266" s="145"/>
      <c r="XCR266" s="145"/>
      <c r="XCS266" s="145"/>
      <c r="XCT266" s="145"/>
      <c r="XCU266" s="145"/>
      <c r="XCV266" s="145"/>
      <c r="XCW266" s="145"/>
      <c r="XCX266" s="145"/>
      <c r="XCY266" s="145"/>
      <c r="XCZ266" s="145"/>
      <c r="XDA266" s="145"/>
      <c r="XDB266" s="145"/>
      <c r="XDC266" s="145"/>
      <c r="XDD266" s="145"/>
      <c r="XDE266" s="145"/>
      <c r="XDF266" s="145"/>
      <c r="XDG266" s="145"/>
      <c r="XDH266" s="145"/>
      <c r="XDI266" s="145"/>
      <c r="XDJ266" s="145"/>
      <c r="XDK266" s="145"/>
      <c r="XDL266" s="145"/>
      <c r="XDM266" s="145"/>
      <c r="XDN266" s="145"/>
      <c r="XDO266" s="145"/>
      <c r="XDP266" s="145"/>
      <c r="XDQ266" s="145"/>
      <c r="XDR266" s="145"/>
      <c r="XDS266" s="145"/>
      <c r="XDT266" s="145"/>
      <c r="XDU266" s="145"/>
      <c r="XDV266" s="145"/>
      <c r="XDW266" s="145"/>
      <c r="XDX266" s="145"/>
      <c r="XDY266" s="145"/>
      <c r="XDZ266" s="145"/>
      <c r="XEA266" s="145"/>
      <c r="XEB266" s="145"/>
      <c r="XEC266" s="145"/>
      <c r="XED266" s="145"/>
      <c r="XEE266" s="145"/>
      <c r="XEF266" s="145"/>
      <c r="XEG266" s="145"/>
      <c r="XEH266" s="145"/>
      <c r="XEI266" s="145"/>
      <c r="XEJ266" s="145"/>
      <c r="XEK266" s="145"/>
      <c r="XEL266" s="145"/>
      <c r="XEM266" s="145"/>
      <c r="XEN266" s="145"/>
      <c r="XEO266" s="145"/>
      <c r="XEP266" s="145"/>
      <c r="XEQ266" s="145"/>
      <c r="XER266" s="145"/>
      <c r="XES266" s="145"/>
      <c r="XET266" s="145"/>
      <c r="XEU266" s="145"/>
      <c r="XEV266" s="145"/>
      <c r="XEW266" s="145"/>
      <c r="XEX266" s="145"/>
      <c r="XEY266" s="145"/>
      <c r="XEZ266" s="145"/>
      <c r="XFA266" s="145"/>
      <c r="XFB266" s="145"/>
      <c r="XFC266" s="145"/>
      <c r="XFD266" s="145"/>
    </row>
    <row r="267" spans="1:16384" s="45" customFormat="1" ht="21.75" hidden="1" customHeight="1">
      <c r="A267" s="11" t="s">
        <v>283</v>
      </c>
      <c r="B267" s="44" t="s">
        <v>330</v>
      </c>
      <c r="C267" s="132"/>
      <c r="D267" s="59"/>
      <c r="E267" s="60">
        <f t="shared" si="4"/>
        <v>0</v>
      </c>
    </row>
    <row r="268" spans="1:16384" s="45" customFormat="1" ht="20.25" hidden="1" customHeight="1">
      <c r="A268" s="28" t="s">
        <v>305</v>
      </c>
      <c r="B268" s="44" t="s">
        <v>325</v>
      </c>
      <c r="C268" s="132"/>
      <c r="D268" s="59"/>
      <c r="E268" s="60">
        <f t="shared" ref="E268:E311" si="5">+D268*C268</f>
        <v>0</v>
      </c>
    </row>
    <row r="269" spans="1:16384" s="45" customFormat="1" ht="20.25" hidden="1" customHeight="1">
      <c r="A269" s="8" t="s">
        <v>140</v>
      </c>
      <c r="B269" s="44" t="s">
        <v>325</v>
      </c>
      <c r="C269" s="132"/>
      <c r="D269" s="59"/>
      <c r="E269" s="60">
        <f t="shared" si="5"/>
        <v>0</v>
      </c>
    </row>
    <row r="270" spans="1:16384" s="45" customFormat="1" ht="21.75" hidden="1" customHeight="1">
      <c r="A270" s="19" t="s">
        <v>141</v>
      </c>
      <c r="B270" s="44" t="s">
        <v>326</v>
      </c>
      <c r="C270" s="132"/>
      <c r="D270" s="59"/>
      <c r="E270" s="60">
        <f t="shared" si="5"/>
        <v>0</v>
      </c>
    </row>
    <row r="271" spans="1:16384" s="45" customFormat="1" ht="20.25" hidden="1" customHeight="1">
      <c r="A271" s="4" t="s">
        <v>93</v>
      </c>
      <c r="B271" s="44" t="s">
        <v>325</v>
      </c>
      <c r="C271" s="132"/>
      <c r="D271" s="59"/>
      <c r="E271" s="60">
        <f t="shared" si="5"/>
        <v>0</v>
      </c>
    </row>
    <row r="272" spans="1:16384" s="45" customFormat="1" ht="20.25" hidden="1" customHeight="1">
      <c r="A272" s="11" t="s">
        <v>94</v>
      </c>
      <c r="B272" s="44" t="s">
        <v>329</v>
      </c>
      <c r="C272" s="132"/>
      <c r="D272" s="59"/>
      <c r="E272" s="60">
        <f t="shared" si="5"/>
        <v>0</v>
      </c>
    </row>
    <row r="273" spans="1:5" s="45" customFormat="1" ht="23.25" hidden="1">
      <c r="A273" s="19" t="s">
        <v>77</v>
      </c>
      <c r="B273" s="44" t="s">
        <v>329</v>
      </c>
      <c r="C273" s="132"/>
      <c r="D273" s="59"/>
      <c r="E273" s="60">
        <f t="shared" si="5"/>
        <v>0</v>
      </c>
    </row>
    <row r="274" spans="1:5" s="45" customFormat="1" ht="21.75" hidden="1" customHeight="1">
      <c r="A274" s="8" t="s">
        <v>223</v>
      </c>
      <c r="B274" s="44" t="s">
        <v>325</v>
      </c>
      <c r="C274" s="132"/>
      <c r="D274" s="59"/>
      <c r="E274" s="60">
        <f t="shared" si="5"/>
        <v>0</v>
      </c>
    </row>
    <row r="275" spans="1:5" s="45" customFormat="1" ht="21.75" hidden="1" customHeight="1">
      <c r="A275" s="11" t="s">
        <v>224</v>
      </c>
      <c r="B275" s="44" t="s">
        <v>332</v>
      </c>
      <c r="C275" s="132"/>
      <c r="D275" s="59"/>
      <c r="E275" s="60">
        <f t="shared" si="5"/>
        <v>0</v>
      </c>
    </row>
    <row r="276" spans="1:5" s="45" customFormat="1" ht="21.75" hidden="1" customHeight="1">
      <c r="A276" s="4" t="s">
        <v>225</v>
      </c>
      <c r="B276" s="44" t="s">
        <v>325</v>
      </c>
      <c r="C276" s="132"/>
      <c r="D276" s="59"/>
      <c r="E276" s="60">
        <f t="shared" si="5"/>
        <v>0</v>
      </c>
    </row>
    <row r="277" spans="1:5" s="45" customFormat="1" ht="21.75" hidden="1" customHeight="1">
      <c r="A277" s="8" t="s">
        <v>306</v>
      </c>
      <c r="B277" s="44" t="s">
        <v>325</v>
      </c>
      <c r="C277" s="132"/>
      <c r="D277" s="59"/>
      <c r="E277" s="60">
        <f t="shared" si="5"/>
        <v>0</v>
      </c>
    </row>
    <row r="278" spans="1:5" s="45" customFormat="1" ht="20.25" hidden="1" customHeight="1">
      <c r="A278" s="8" t="s">
        <v>119</v>
      </c>
      <c r="B278" s="44" t="s">
        <v>325</v>
      </c>
      <c r="C278" s="132"/>
      <c r="D278" s="59"/>
      <c r="E278" s="60">
        <f t="shared" si="5"/>
        <v>0</v>
      </c>
    </row>
    <row r="279" spans="1:5" s="45" customFormat="1" ht="20.25" hidden="1" customHeight="1">
      <c r="A279" s="4" t="s">
        <v>142</v>
      </c>
      <c r="B279" s="44" t="s">
        <v>325</v>
      </c>
      <c r="C279" s="132"/>
      <c r="D279" s="59"/>
      <c r="E279" s="60">
        <f t="shared" si="5"/>
        <v>0</v>
      </c>
    </row>
    <row r="280" spans="1:5" s="45" customFormat="1" ht="20.25" hidden="1" customHeight="1">
      <c r="A280" s="4" t="s">
        <v>243</v>
      </c>
      <c r="B280" s="44" t="s">
        <v>325</v>
      </c>
      <c r="C280" s="132"/>
      <c r="D280" s="59"/>
      <c r="E280" s="60">
        <f t="shared" si="5"/>
        <v>0</v>
      </c>
    </row>
    <row r="281" spans="1:5" s="45" customFormat="1" ht="21.75" hidden="1" customHeight="1">
      <c r="A281" s="8" t="s">
        <v>171</v>
      </c>
      <c r="B281" s="44" t="s">
        <v>325</v>
      </c>
      <c r="C281" s="132"/>
      <c r="D281" s="59"/>
      <c r="E281" s="60">
        <f t="shared" si="5"/>
        <v>0</v>
      </c>
    </row>
    <row r="282" spans="1:5" s="45" customFormat="1" ht="21.6" hidden="1" customHeight="1">
      <c r="A282" s="19" t="s">
        <v>78</v>
      </c>
      <c r="B282" s="44" t="s">
        <v>325</v>
      </c>
      <c r="C282" s="132"/>
      <c r="D282" s="59"/>
      <c r="E282" s="60">
        <f t="shared" si="5"/>
        <v>0</v>
      </c>
    </row>
    <row r="283" spans="1:5" s="45" customFormat="1" ht="20.25" hidden="1" customHeight="1">
      <c r="A283" s="19" t="s">
        <v>79</v>
      </c>
      <c r="B283" s="44" t="s">
        <v>325</v>
      </c>
      <c r="C283" s="132"/>
      <c r="D283" s="59"/>
      <c r="E283" s="60">
        <f t="shared" si="5"/>
        <v>0</v>
      </c>
    </row>
    <row r="284" spans="1:5" s="45" customFormat="1" ht="21.75" hidden="1" customHeight="1">
      <c r="A284" s="10" t="s">
        <v>244</v>
      </c>
      <c r="B284" s="44" t="s">
        <v>325</v>
      </c>
      <c r="C284" s="132"/>
      <c r="D284" s="59"/>
      <c r="E284" s="60">
        <f t="shared" si="5"/>
        <v>0</v>
      </c>
    </row>
    <row r="285" spans="1:5" s="45" customFormat="1" ht="21.75" hidden="1" customHeight="1">
      <c r="A285" s="19" t="s">
        <v>80</v>
      </c>
      <c r="B285" s="44" t="s">
        <v>329</v>
      </c>
      <c r="C285" s="132"/>
      <c r="D285" s="59"/>
      <c r="E285" s="60">
        <f t="shared" si="5"/>
        <v>0</v>
      </c>
    </row>
    <row r="286" spans="1:5" s="45" customFormat="1" ht="21.75" hidden="1" customHeight="1">
      <c r="A286" s="8" t="s">
        <v>245</v>
      </c>
      <c r="B286" s="44" t="s">
        <v>331</v>
      </c>
      <c r="C286" s="132"/>
      <c r="D286" s="59"/>
      <c r="E286" s="60">
        <f t="shared" si="5"/>
        <v>0</v>
      </c>
    </row>
    <row r="287" spans="1:5" s="45" customFormat="1" ht="21.75" hidden="1" customHeight="1">
      <c r="A287" s="8" t="s">
        <v>246</v>
      </c>
      <c r="B287" s="44" t="s">
        <v>331</v>
      </c>
      <c r="C287" s="132"/>
      <c r="D287" s="59"/>
      <c r="E287" s="60">
        <f t="shared" si="5"/>
        <v>0</v>
      </c>
    </row>
    <row r="288" spans="1:5" s="45" customFormat="1" ht="21.75" hidden="1" customHeight="1">
      <c r="A288" s="8" t="s">
        <v>247</v>
      </c>
      <c r="B288" s="44" t="s">
        <v>327</v>
      </c>
      <c r="C288" s="132"/>
      <c r="D288" s="59"/>
      <c r="E288" s="60">
        <f t="shared" si="5"/>
        <v>0</v>
      </c>
    </row>
    <row r="289" spans="1:5" s="45" customFormat="1" ht="21.75" hidden="1" customHeight="1">
      <c r="A289" s="8" t="s">
        <v>248</v>
      </c>
      <c r="B289" s="44" t="s">
        <v>325</v>
      </c>
      <c r="C289" s="132"/>
      <c r="D289" s="59"/>
      <c r="E289" s="60">
        <f t="shared" si="5"/>
        <v>0</v>
      </c>
    </row>
    <row r="290" spans="1:5" s="45" customFormat="1" ht="21.75" hidden="1" customHeight="1">
      <c r="A290" s="10" t="s">
        <v>249</v>
      </c>
      <c r="B290" s="44" t="s">
        <v>325</v>
      </c>
      <c r="C290" s="132"/>
      <c r="D290" s="59"/>
      <c r="E290" s="60">
        <f t="shared" si="5"/>
        <v>0</v>
      </c>
    </row>
    <row r="291" spans="1:5" s="45" customFormat="1" ht="21.75" hidden="1" customHeight="1">
      <c r="A291" s="8" t="s">
        <v>250</v>
      </c>
      <c r="B291" s="44" t="s">
        <v>331</v>
      </c>
      <c r="C291" s="132"/>
      <c r="D291" s="58"/>
      <c r="E291" s="60">
        <f t="shared" si="5"/>
        <v>0</v>
      </c>
    </row>
    <row r="292" spans="1:5" s="45" customFormat="1" ht="38.450000000000003" hidden="1" customHeight="1">
      <c r="A292" s="8" t="s">
        <v>38</v>
      </c>
      <c r="B292" s="44" t="s">
        <v>325</v>
      </c>
      <c r="C292" s="132"/>
      <c r="D292" s="59"/>
      <c r="E292" s="60">
        <f t="shared" si="5"/>
        <v>0</v>
      </c>
    </row>
    <row r="293" spans="1:5" s="45" customFormat="1" ht="21.75" hidden="1" customHeight="1">
      <c r="A293" s="4" t="s">
        <v>172</v>
      </c>
      <c r="B293" s="44" t="s">
        <v>325</v>
      </c>
      <c r="C293" s="132"/>
      <c r="D293" s="59"/>
      <c r="E293" s="60">
        <f t="shared" si="5"/>
        <v>0</v>
      </c>
    </row>
    <row r="294" spans="1:5" s="45" customFormat="1" ht="21.75" hidden="1" customHeight="1">
      <c r="A294" s="8" t="s">
        <v>81</v>
      </c>
      <c r="B294" s="44" t="s">
        <v>325</v>
      </c>
      <c r="C294" s="136"/>
      <c r="D294" s="59"/>
      <c r="E294" s="60">
        <f t="shared" si="5"/>
        <v>0</v>
      </c>
    </row>
    <row r="295" spans="1:5" s="45" customFormat="1" ht="21.75" hidden="1" customHeight="1">
      <c r="A295" s="8" t="s">
        <v>251</v>
      </c>
      <c r="B295" s="44" t="s">
        <v>331</v>
      </c>
      <c r="C295" s="132"/>
      <c r="D295" s="59"/>
      <c r="E295" s="60">
        <f t="shared" si="5"/>
        <v>0</v>
      </c>
    </row>
    <row r="296" spans="1:5" s="45" customFormat="1" ht="21.75" hidden="1" customHeight="1">
      <c r="A296" s="8" t="s">
        <v>173</v>
      </c>
      <c r="B296" s="44" t="s">
        <v>329</v>
      </c>
      <c r="C296" s="132"/>
      <c r="D296" s="59"/>
      <c r="E296" s="60">
        <f t="shared" si="5"/>
        <v>0</v>
      </c>
    </row>
    <row r="297" spans="1:5" s="45" customFormat="1" ht="21.75" hidden="1" customHeight="1">
      <c r="A297" s="10" t="s">
        <v>252</v>
      </c>
      <c r="B297" s="44" t="s">
        <v>325</v>
      </c>
      <c r="C297" s="132"/>
      <c r="D297" s="58"/>
      <c r="E297" s="60">
        <f t="shared" si="5"/>
        <v>0</v>
      </c>
    </row>
    <row r="298" spans="1:5" s="45" customFormat="1" ht="21.75" hidden="1" customHeight="1">
      <c r="A298" s="10" t="s">
        <v>253</v>
      </c>
      <c r="B298" s="44" t="s">
        <v>325</v>
      </c>
      <c r="C298" s="132"/>
      <c r="D298" s="58"/>
      <c r="E298" s="60">
        <f t="shared" si="5"/>
        <v>0</v>
      </c>
    </row>
    <row r="299" spans="1:5" s="45" customFormat="1" ht="21.75" hidden="1" customHeight="1">
      <c r="A299" s="8" t="s">
        <v>254</v>
      </c>
      <c r="B299" s="44" t="s">
        <v>325</v>
      </c>
      <c r="C299" s="132"/>
      <c r="D299" s="59"/>
      <c r="E299" s="60">
        <f t="shared" si="5"/>
        <v>0</v>
      </c>
    </row>
    <row r="300" spans="1:5" s="45" customFormat="1" ht="21.75" hidden="1" customHeight="1">
      <c r="A300" s="8" t="s">
        <v>255</v>
      </c>
      <c r="B300" s="44" t="s">
        <v>325</v>
      </c>
      <c r="C300" s="132"/>
      <c r="D300" s="59"/>
      <c r="E300" s="60">
        <f t="shared" si="5"/>
        <v>0</v>
      </c>
    </row>
    <row r="301" spans="1:5" s="45" customFormat="1" ht="21.75" hidden="1" customHeight="1">
      <c r="A301" s="10" t="s">
        <v>256</v>
      </c>
      <c r="B301" s="44" t="s">
        <v>325</v>
      </c>
      <c r="C301" s="132"/>
      <c r="D301" s="59"/>
      <c r="E301" s="60">
        <f t="shared" si="5"/>
        <v>0</v>
      </c>
    </row>
    <row r="302" spans="1:5" s="45" customFormat="1" ht="21.75" hidden="1" customHeight="1">
      <c r="A302" s="8" t="s">
        <v>257</v>
      </c>
      <c r="B302" s="44" t="s">
        <v>331</v>
      </c>
      <c r="C302" s="132"/>
      <c r="D302" s="59"/>
      <c r="E302" s="60">
        <f t="shared" si="5"/>
        <v>0</v>
      </c>
    </row>
    <row r="303" spans="1:5" s="45" customFormat="1" ht="21.75" hidden="1" customHeight="1">
      <c r="A303" s="8" t="s">
        <v>258</v>
      </c>
      <c r="B303" s="44" t="s">
        <v>331</v>
      </c>
      <c r="C303" s="132"/>
      <c r="D303" s="59"/>
      <c r="E303" s="60">
        <f t="shared" si="5"/>
        <v>0</v>
      </c>
    </row>
    <row r="304" spans="1:5" s="45" customFormat="1" ht="21.75" hidden="1" customHeight="1">
      <c r="A304" s="8" t="s">
        <v>259</v>
      </c>
      <c r="B304" s="44" t="s">
        <v>331</v>
      </c>
      <c r="C304" s="132"/>
      <c r="D304" s="59"/>
      <c r="E304" s="60">
        <f t="shared" si="5"/>
        <v>0</v>
      </c>
    </row>
    <row r="305" spans="1:16384" s="45" customFormat="1" ht="21.75" hidden="1" customHeight="1">
      <c r="A305" s="8" t="s">
        <v>260</v>
      </c>
      <c r="B305" s="44" t="s">
        <v>331</v>
      </c>
      <c r="C305" s="132"/>
      <c r="D305" s="59"/>
      <c r="E305" s="60">
        <f t="shared" si="5"/>
        <v>0</v>
      </c>
    </row>
    <row r="306" spans="1:16384" s="45" customFormat="1" ht="21.75" hidden="1" customHeight="1">
      <c r="A306" s="8" t="s">
        <v>261</v>
      </c>
      <c r="B306" s="44" t="s">
        <v>331</v>
      </c>
      <c r="C306" s="132"/>
      <c r="D306" s="59"/>
      <c r="E306" s="60">
        <f t="shared" si="5"/>
        <v>0</v>
      </c>
    </row>
    <row r="307" spans="1:16384" s="45" customFormat="1" ht="21.75" hidden="1" customHeight="1">
      <c r="A307" s="8" t="s">
        <v>262</v>
      </c>
      <c r="B307" s="44" t="s">
        <v>327</v>
      </c>
      <c r="C307" s="132"/>
      <c r="D307" s="59"/>
      <c r="E307" s="60">
        <f t="shared" si="5"/>
        <v>0</v>
      </c>
    </row>
    <row r="308" spans="1:16384" s="45" customFormat="1" ht="21.75" hidden="1" customHeight="1">
      <c r="A308" s="8" t="s">
        <v>263</v>
      </c>
      <c r="B308" s="44" t="s">
        <v>325</v>
      </c>
      <c r="C308" s="132"/>
      <c r="D308" s="59"/>
      <c r="E308" s="60">
        <f t="shared" si="5"/>
        <v>0</v>
      </c>
    </row>
    <row r="309" spans="1:16384" s="45" customFormat="1" ht="21.75" hidden="1" customHeight="1">
      <c r="A309" s="8" t="s">
        <v>264</v>
      </c>
      <c r="B309" s="44" t="s">
        <v>331</v>
      </c>
      <c r="C309" s="132"/>
      <c r="D309" s="59"/>
      <c r="E309" s="60">
        <f t="shared" si="5"/>
        <v>0</v>
      </c>
    </row>
    <row r="310" spans="1:16384" s="45" customFormat="1" ht="21.75" hidden="1" customHeight="1">
      <c r="A310" s="8" t="s">
        <v>265</v>
      </c>
      <c r="B310" s="44" t="s">
        <v>325</v>
      </c>
      <c r="C310" s="132"/>
      <c r="D310" s="59"/>
      <c r="E310" s="60">
        <f t="shared" si="5"/>
        <v>0</v>
      </c>
    </row>
    <row r="311" spans="1:16384" s="45" customFormat="1" ht="21.75" hidden="1" customHeight="1">
      <c r="A311" s="6" t="s">
        <v>354</v>
      </c>
      <c r="B311" s="44" t="s">
        <v>325</v>
      </c>
      <c r="C311" s="132"/>
      <c r="D311" s="59"/>
      <c r="E311" s="60">
        <f t="shared" si="5"/>
        <v>0</v>
      </c>
    </row>
    <row r="312" spans="1:16384" s="45" customFormat="1" ht="20.25" customHeight="1">
      <c r="A312" s="171"/>
      <c r="B312" s="99">
        <v>0</v>
      </c>
      <c r="C312" s="137">
        <v>6644.25</v>
      </c>
      <c r="D312" s="129"/>
      <c r="E312" s="130">
        <f>SUM(E4:E311)</f>
        <v>116622750</v>
      </c>
      <c r="I312" s="145"/>
      <c r="K312" s="145"/>
      <c r="L312" s="145"/>
      <c r="M312" s="145"/>
      <c r="N312" s="145"/>
      <c r="Q312" s="145"/>
      <c r="S312" s="145"/>
      <c r="T312" s="145"/>
      <c r="U312" s="145"/>
      <c r="V312" s="145"/>
      <c r="W312" s="145"/>
      <c r="X312" s="145"/>
      <c r="Y312" s="145"/>
      <c r="Z312" s="145"/>
      <c r="AA312" s="145"/>
      <c r="AB312" s="145"/>
      <c r="AC312" s="145"/>
      <c r="AD312" s="145"/>
      <c r="AE312" s="145"/>
      <c r="AH312" s="145"/>
      <c r="AK312" s="145"/>
      <c r="AN312" s="145"/>
      <c r="AQ312" s="145"/>
      <c r="AT312" s="145"/>
      <c r="BF312" s="145"/>
      <c r="BI312" s="145"/>
      <c r="BL312" s="145"/>
      <c r="BO312" s="145"/>
      <c r="BX312" s="145"/>
      <c r="CD312" s="145"/>
      <c r="CG312" s="145"/>
      <c r="CJ312" s="145"/>
      <c r="CM312" s="145"/>
      <c r="CS312" s="145"/>
      <c r="CV312" s="145"/>
      <c r="DB312" s="145"/>
      <c r="DD312" s="145"/>
      <c r="DE312" s="145"/>
      <c r="DG312" s="145"/>
      <c r="DJ312" s="145"/>
      <c r="DM312" s="145"/>
      <c r="DP312" s="145"/>
      <c r="DX312" s="145"/>
      <c r="EC312" s="145"/>
      <c r="EL312" s="145"/>
      <c r="EO312" s="145"/>
      <c r="EW312" s="145"/>
      <c r="FS312" s="145"/>
      <c r="FT312" s="145"/>
      <c r="FU312" s="145"/>
      <c r="FV312" s="145"/>
      <c r="FW312" s="145"/>
      <c r="FX312" s="145"/>
      <c r="GP312" s="145"/>
      <c r="GQ312" s="145"/>
      <c r="GT312" s="145"/>
      <c r="GW312" s="145"/>
      <c r="GY312" s="145"/>
      <c r="HA312" s="145"/>
      <c r="HD312" s="145"/>
      <c r="HG312" s="145"/>
      <c r="HJ312" s="145"/>
      <c r="HM312" s="145"/>
      <c r="HP312" s="145"/>
      <c r="HS312" s="145"/>
      <c r="HV312" s="145"/>
      <c r="HY312" s="145"/>
      <c r="IA312" s="145"/>
      <c r="IN312" s="145"/>
      <c r="IO312" s="145"/>
      <c r="IP312" s="145"/>
      <c r="IQ312" s="145"/>
      <c r="IR312" s="145"/>
      <c r="IS312" s="145"/>
      <c r="IT312" s="145"/>
      <c r="IU312" s="145"/>
      <c r="IV312" s="145"/>
      <c r="IW312" s="145"/>
      <c r="IX312" s="145"/>
      <c r="IY312" s="145"/>
      <c r="IZ312" s="145"/>
      <c r="JA312" s="145"/>
      <c r="JE312" s="145"/>
      <c r="JG312" s="145"/>
      <c r="JH312" s="145"/>
      <c r="JI312" s="145"/>
      <c r="JJ312" s="145"/>
      <c r="JM312" s="145"/>
      <c r="JO312" s="145"/>
      <c r="JP312" s="145"/>
      <c r="JQ312" s="145"/>
      <c r="JR312" s="145"/>
      <c r="JS312" s="145"/>
      <c r="JT312" s="145"/>
      <c r="JU312" s="145"/>
      <c r="JV312" s="145"/>
      <c r="JW312" s="145"/>
      <c r="JX312" s="145"/>
      <c r="JY312" s="145"/>
      <c r="JZ312" s="145"/>
      <c r="KA312" s="145"/>
      <c r="KD312" s="145"/>
      <c r="KG312" s="145"/>
      <c r="KJ312" s="145"/>
      <c r="KM312" s="145"/>
      <c r="KP312" s="145"/>
      <c r="LB312" s="145"/>
      <c r="LE312" s="145"/>
      <c r="LH312" s="145"/>
      <c r="LK312" s="145"/>
      <c r="LT312" s="145"/>
      <c r="LZ312" s="145"/>
      <c r="MC312" s="145"/>
      <c r="MF312" s="145"/>
      <c r="MI312" s="145"/>
      <c r="MO312" s="145"/>
      <c r="MR312" s="145"/>
      <c r="MX312" s="145"/>
      <c r="MZ312" s="145"/>
      <c r="NA312" s="145"/>
      <c r="NC312" s="145"/>
      <c r="NF312" s="145"/>
      <c r="NI312" s="145"/>
      <c r="NL312" s="145"/>
      <c r="NT312" s="145"/>
      <c r="NY312" s="145"/>
      <c r="OH312" s="145"/>
      <c r="OK312" s="145"/>
      <c r="OS312" s="145"/>
      <c r="PO312" s="145"/>
      <c r="PP312" s="145"/>
      <c r="PQ312" s="145"/>
      <c r="PR312" s="145"/>
      <c r="PS312" s="145"/>
      <c r="PT312" s="145"/>
      <c r="QL312" s="145"/>
      <c r="QM312" s="145"/>
      <c r="QP312" s="145"/>
      <c r="QS312" s="145"/>
      <c r="QU312" s="145"/>
      <c r="QW312" s="145"/>
      <c r="QZ312" s="145"/>
      <c r="RC312" s="145"/>
      <c r="RF312" s="145"/>
      <c r="RI312" s="145"/>
      <c r="RL312" s="145"/>
      <c r="RO312" s="145"/>
      <c r="RR312" s="145"/>
      <c r="RU312" s="145"/>
      <c r="RW312" s="145"/>
      <c r="SJ312" s="145"/>
      <c r="SK312" s="145"/>
      <c r="SL312" s="145"/>
      <c r="SM312" s="145"/>
      <c r="SN312" s="145"/>
      <c r="SO312" s="145"/>
      <c r="SP312" s="145"/>
      <c r="SQ312" s="145"/>
      <c r="SR312" s="145"/>
      <c r="SS312" s="145"/>
      <c r="ST312" s="145"/>
      <c r="SU312" s="145"/>
      <c r="SV312" s="145"/>
      <c r="SW312" s="145"/>
      <c r="TA312" s="145"/>
      <c r="TC312" s="145"/>
      <c r="TD312" s="145"/>
      <c r="TE312" s="145"/>
      <c r="TF312" s="145"/>
      <c r="TI312" s="145"/>
      <c r="TK312" s="145"/>
      <c r="TL312" s="145"/>
      <c r="TM312" s="145"/>
      <c r="TN312" s="145"/>
      <c r="TO312" s="145"/>
      <c r="TP312" s="145"/>
      <c r="TQ312" s="145"/>
      <c r="TR312" s="145"/>
      <c r="TS312" s="145"/>
      <c r="TT312" s="145"/>
      <c r="TU312" s="145"/>
      <c r="TV312" s="145"/>
      <c r="TW312" s="145"/>
      <c r="TZ312" s="145"/>
      <c r="UC312" s="145"/>
      <c r="UF312" s="145"/>
      <c r="UI312" s="145"/>
      <c r="UL312" s="145"/>
      <c r="UX312" s="145"/>
      <c r="VA312" s="145"/>
      <c r="VD312" s="145"/>
      <c r="VG312" s="145"/>
      <c r="VP312" s="145"/>
      <c r="VV312" s="145"/>
      <c r="VY312" s="145"/>
      <c r="WB312" s="145"/>
      <c r="WE312" s="145"/>
      <c r="WK312" s="145"/>
      <c r="WN312" s="145"/>
      <c r="WT312" s="145"/>
      <c r="WV312" s="145"/>
      <c r="WW312" s="145"/>
      <c r="WY312" s="145"/>
      <c r="XB312" s="145"/>
      <c r="XE312" s="145"/>
      <c r="XH312" s="145"/>
      <c r="XP312" s="145"/>
      <c r="XU312" s="145"/>
      <c r="YD312" s="145"/>
      <c r="YG312" s="145"/>
      <c r="YO312" s="145"/>
      <c r="ZK312" s="145"/>
      <c r="ZL312" s="145"/>
      <c r="ZM312" s="145"/>
      <c r="ZN312" s="145"/>
      <c r="ZO312" s="145"/>
      <c r="ZP312" s="145"/>
      <c r="AAH312" s="145"/>
      <c r="AAI312" s="145"/>
      <c r="AAL312" s="145"/>
      <c r="AAO312" s="145"/>
      <c r="AAQ312" s="145"/>
      <c r="AAS312" s="145"/>
      <c r="AAV312" s="145"/>
      <c r="AAY312" s="145"/>
      <c r="ABB312" s="145"/>
      <c r="ABE312" s="145"/>
      <c r="ABH312" s="145"/>
      <c r="ABK312" s="145"/>
      <c r="ABN312" s="145"/>
      <c r="ABQ312" s="145"/>
      <c r="ABS312" s="145"/>
      <c r="ACF312" s="145"/>
      <c r="ACG312" s="145"/>
      <c r="ACH312" s="145"/>
      <c r="ACI312" s="145"/>
      <c r="ACJ312" s="145"/>
      <c r="ACK312" s="145"/>
      <c r="ACL312" s="145"/>
      <c r="ACM312" s="145"/>
      <c r="ACN312" s="145"/>
      <c r="ACO312" s="145"/>
      <c r="ACP312" s="145"/>
      <c r="ACQ312" s="145"/>
      <c r="ACR312" s="145"/>
      <c r="ACS312" s="145"/>
      <c r="ACW312" s="145"/>
      <c r="ACY312" s="145"/>
      <c r="ACZ312" s="145"/>
      <c r="ADA312" s="145"/>
      <c r="ADB312" s="145"/>
      <c r="ADE312" s="145"/>
      <c r="ADG312" s="145"/>
      <c r="ADH312" s="145"/>
      <c r="ADI312" s="145"/>
      <c r="ADJ312" s="145"/>
      <c r="ADK312" s="145"/>
      <c r="ADL312" s="145"/>
      <c r="ADM312" s="145"/>
      <c r="ADN312" s="145"/>
      <c r="ADO312" s="145"/>
      <c r="ADP312" s="145"/>
      <c r="ADQ312" s="145"/>
      <c r="ADR312" s="145"/>
      <c r="ADS312" s="145"/>
      <c r="ADV312" s="145"/>
      <c r="ADY312" s="145"/>
      <c r="AEB312" s="145"/>
      <c r="AEE312" s="145"/>
      <c r="AEH312" s="145"/>
      <c r="AET312" s="145"/>
      <c r="AEW312" s="145"/>
      <c r="AEZ312" s="145"/>
      <c r="AFC312" s="145"/>
      <c r="AFL312" s="145"/>
      <c r="AFR312" s="145"/>
      <c r="AFU312" s="145"/>
      <c r="AFX312" s="145"/>
      <c r="AGA312" s="145"/>
      <c r="AGG312" s="145"/>
      <c r="AGJ312" s="145"/>
      <c r="AGP312" s="145"/>
      <c r="AGR312" s="145"/>
      <c r="AGS312" s="145"/>
      <c r="AGU312" s="145"/>
      <c r="AGX312" s="145"/>
      <c r="AHA312" s="145"/>
      <c r="AHD312" s="145"/>
      <c r="AHL312" s="145"/>
      <c r="AHQ312" s="145"/>
      <c r="AHZ312" s="145"/>
      <c r="AIC312" s="145"/>
      <c r="AIK312" s="145"/>
      <c r="AJG312" s="145"/>
      <c r="AJH312" s="145"/>
      <c r="AJI312" s="145"/>
      <c r="AJJ312" s="145"/>
      <c r="AJK312" s="145"/>
      <c r="AJL312" s="145"/>
      <c r="AKD312" s="145"/>
      <c r="AKE312" s="145"/>
      <c r="AKH312" s="145"/>
      <c r="AKK312" s="145"/>
      <c r="AKM312" s="145"/>
      <c r="AKO312" s="145"/>
      <c r="AKR312" s="145"/>
      <c r="AKU312" s="145"/>
      <c r="AKX312" s="145"/>
      <c r="ALA312" s="145"/>
      <c r="ALD312" s="145"/>
      <c r="ALG312" s="145"/>
      <c r="ALJ312" s="145"/>
      <c r="ALM312" s="145"/>
      <c r="ALO312" s="145"/>
      <c r="AMB312" s="145"/>
      <c r="AMC312" s="145"/>
      <c r="AMD312" s="145"/>
      <c r="AME312" s="145"/>
      <c r="AMF312" s="145"/>
      <c r="AMG312" s="145"/>
      <c r="AMH312" s="145"/>
      <c r="AMI312" s="145"/>
      <c r="AMJ312" s="145"/>
      <c r="AMK312" s="145"/>
      <c r="AML312" s="145"/>
      <c r="AMM312" s="145"/>
      <c r="AMN312" s="145"/>
      <c r="AMO312" s="145"/>
      <c r="AMS312" s="145"/>
      <c r="AMU312" s="145"/>
      <c r="AMV312" s="145"/>
      <c r="AMW312" s="145"/>
      <c r="AMX312" s="145"/>
      <c r="ANA312" s="145"/>
      <c r="ANC312" s="145"/>
      <c r="AND312" s="145"/>
      <c r="ANE312" s="145"/>
      <c r="ANF312" s="145"/>
      <c r="ANG312" s="145"/>
      <c r="ANH312" s="145"/>
      <c r="ANI312" s="145"/>
      <c r="ANJ312" s="145"/>
      <c r="ANK312" s="145"/>
      <c r="ANL312" s="145"/>
      <c r="ANM312" s="145"/>
      <c r="ANN312" s="145"/>
      <c r="ANO312" s="145"/>
      <c r="ANR312" s="145"/>
      <c r="ANU312" s="145"/>
      <c r="ANX312" s="145"/>
      <c r="AOA312" s="145"/>
      <c r="AOD312" s="145"/>
      <c r="AOP312" s="145"/>
      <c r="AOS312" s="145"/>
      <c r="AOV312" s="145"/>
      <c r="AOY312" s="145"/>
      <c r="APH312" s="145"/>
      <c r="APN312" s="145"/>
      <c r="APQ312" s="145"/>
      <c r="APT312" s="145"/>
      <c r="APW312" s="145"/>
      <c r="AQC312" s="145"/>
      <c r="AQF312" s="145"/>
      <c r="AQL312" s="145"/>
      <c r="AQN312" s="145"/>
      <c r="AQO312" s="145"/>
      <c r="AQQ312" s="145"/>
      <c r="AQT312" s="145"/>
      <c r="AQW312" s="145"/>
      <c r="AQZ312" s="145"/>
      <c r="ARH312" s="145"/>
      <c r="ARM312" s="145"/>
      <c r="ARV312" s="145"/>
      <c r="ARY312" s="145"/>
      <c r="ASG312" s="145"/>
      <c r="ATC312" s="145"/>
      <c r="ATD312" s="145"/>
      <c r="ATE312" s="145"/>
      <c r="ATF312" s="145"/>
      <c r="ATG312" s="145"/>
      <c r="ATH312" s="145"/>
      <c r="ATZ312" s="145"/>
      <c r="AUA312" s="145"/>
      <c r="AUD312" s="145"/>
      <c r="AUG312" s="145"/>
      <c r="AUI312" s="145"/>
      <c r="AUK312" s="145"/>
      <c r="AUN312" s="145"/>
      <c r="AUQ312" s="145"/>
      <c r="AUT312" s="145"/>
      <c r="AUW312" s="145"/>
      <c r="AUZ312" s="145"/>
      <c r="AVC312" s="145"/>
      <c r="AVF312" s="145"/>
      <c r="AVI312" s="145"/>
      <c r="AVK312" s="145"/>
      <c r="AVX312" s="145"/>
      <c r="AVY312" s="145"/>
      <c r="AVZ312" s="145"/>
      <c r="AWA312" s="145"/>
      <c r="AWB312" s="145"/>
      <c r="AWC312" s="145"/>
      <c r="AWD312" s="145"/>
      <c r="AWE312" s="145"/>
      <c r="AWF312" s="145"/>
      <c r="AWG312" s="145"/>
      <c r="AWH312" s="145"/>
      <c r="AWI312" s="145"/>
      <c r="AWJ312" s="145"/>
      <c r="AWK312" s="145"/>
      <c r="AWO312" s="145"/>
      <c r="AWQ312" s="145"/>
      <c r="AWR312" s="145"/>
      <c r="AWS312" s="145"/>
      <c r="AWT312" s="145"/>
      <c r="AWW312" s="145"/>
      <c r="AWY312" s="145"/>
      <c r="AWZ312" s="145"/>
      <c r="AXA312" s="145"/>
      <c r="AXB312" s="145"/>
      <c r="AXC312" s="145"/>
      <c r="AXD312" s="145"/>
      <c r="AXE312" s="145"/>
      <c r="AXF312" s="145"/>
      <c r="AXG312" s="145"/>
      <c r="AXH312" s="145"/>
      <c r="AXI312" s="145"/>
      <c r="AXJ312" s="145"/>
      <c r="AXK312" s="145"/>
      <c r="AXN312" s="145"/>
      <c r="AXQ312" s="145"/>
      <c r="AXT312" s="145"/>
      <c r="AXW312" s="145"/>
      <c r="AXZ312" s="145"/>
      <c r="AYL312" s="145"/>
      <c r="AYO312" s="145"/>
      <c r="AYR312" s="145"/>
      <c r="AYU312" s="145"/>
      <c r="AZD312" s="145"/>
      <c r="AZJ312" s="145"/>
      <c r="AZM312" s="145"/>
      <c r="AZP312" s="145"/>
      <c r="AZS312" s="145"/>
      <c r="AZY312" s="145"/>
      <c r="BAB312" s="145"/>
      <c r="BAH312" s="145"/>
      <c r="BAJ312" s="145"/>
      <c r="BAK312" s="145"/>
      <c r="BAM312" s="145"/>
      <c r="BAP312" s="145"/>
      <c r="BAS312" s="145"/>
      <c r="BAV312" s="145"/>
      <c r="BBD312" s="145"/>
      <c r="BBI312" s="145"/>
      <c r="BBR312" s="145"/>
      <c r="BBU312" s="145"/>
      <c r="BCC312" s="145"/>
      <c r="BCY312" s="145"/>
      <c r="BCZ312" s="145"/>
      <c r="BDA312" s="145"/>
      <c r="BDB312" s="145"/>
      <c r="BDC312" s="145"/>
      <c r="BDD312" s="145"/>
      <c r="BDV312" s="145"/>
      <c r="BDW312" s="145"/>
      <c r="BDZ312" s="145"/>
      <c r="BEC312" s="145"/>
      <c r="BEE312" s="145"/>
      <c r="BEG312" s="145"/>
      <c r="BEJ312" s="145"/>
      <c r="BEM312" s="145"/>
      <c r="BEP312" s="145"/>
      <c r="BES312" s="145"/>
      <c r="BEV312" s="145"/>
      <c r="BEY312" s="145"/>
      <c r="BFB312" s="145"/>
      <c r="BFE312" s="145"/>
      <c r="BFG312" s="145"/>
      <c r="BFT312" s="145"/>
      <c r="BFU312" s="145"/>
      <c r="BFV312" s="145"/>
      <c r="BFW312" s="145"/>
      <c r="BFX312" s="145"/>
      <c r="BFY312" s="145"/>
      <c r="BFZ312" s="145"/>
      <c r="BGA312" s="145"/>
      <c r="BGB312" s="145"/>
      <c r="BGC312" s="145"/>
      <c r="BGD312" s="145"/>
      <c r="BGE312" s="145"/>
      <c r="BGF312" s="145"/>
      <c r="BGG312" s="145"/>
      <c r="BGK312" s="145"/>
      <c r="BGM312" s="145"/>
      <c r="BGN312" s="145"/>
      <c r="BGO312" s="145"/>
      <c r="BGP312" s="145"/>
      <c r="BGS312" s="145"/>
      <c r="BGU312" s="145"/>
      <c r="BGV312" s="145"/>
      <c r="BGW312" s="145"/>
      <c r="BGX312" s="145"/>
      <c r="BGY312" s="145"/>
      <c r="BGZ312" s="145"/>
      <c r="BHA312" s="145"/>
      <c r="BHB312" s="145"/>
      <c r="BHC312" s="145"/>
      <c r="BHD312" s="145"/>
      <c r="BHE312" s="145"/>
      <c r="BHF312" s="145"/>
      <c r="BHG312" s="145"/>
      <c r="BHJ312" s="145"/>
      <c r="BHM312" s="145"/>
      <c r="BHP312" s="145"/>
      <c r="BHS312" s="145"/>
      <c r="BHV312" s="145"/>
      <c r="BIH312" s="145"/>
      <c r="BIK312" s="145"/>
      <c r="BIN312" s="145"/>
      <c r="BIQ312" s="145"/>
      <c r="BIZ312" s="145"/>
      <c r="BJF312" s="145"/>
      <c r="BJI312" s="145"/>
      <c r="BJL312" s="145"/>
      <c r="BJO312" s="145"/>
      <c r="BJU312" s="145"/>
      <c r="BJX312" s="145"/>
      <c r="BKD312" s="145"/>
      <c r="BKF312" s="145"/>
      <c r="BKG312" s="145"/>
      <c r="BKI312" s="145"/>
      <c r="BKL312" s="145"/>
      <c r="BKO312" s="145"/>
      <c r="BKR312" s="145"/>
      <c r="BKZ312" s="145"/>
      <c r="BLE312" s="145"/>
      <c r="BLN312" s="145"/>
      <c r="BLQ312" s="145"/>
      <c r="BLY312" s="145"/>
      <c r="BMU312" s="145"/>
      <c r="BMV312" s="145"/>
      <c r="BMW312" s="145"/>
      <c r="BMX312" s="145"/>
      <c r="BMY312" s="145"/>
      <c r="BMZ312" s="145"/>
      <c r="BNR312" s="145"/>
      <c r="BNS312" s="145"/>
      <c r="BNV312" s="145"/>
      <c r="BNY312" s="145"/>
      <c r="BOA312" s="145"/>
      <c r="BOC312" s="145"/>
      <c r="BOF312" s="145"/>
      <c r="BOI312" s="145"/>
      <c r="BOL312" s="145"/>
      <c r="BOO312" s="145"/>
      <c r="BOR312" s="145"/>
      <c r="BOU312" s="145"/>
      <c r="BOX312" s="145"/>
      <c r="BPA312" s="145"/>
      <c r="BPC312" s="145"/>
      <c r="BPP312" s="145"/>
      <c r="BPQ312" s="145"/>
      <c r="BPR312" s="145"/>
      <c r="BPS312" s="145"/>
      <c r="BPT312" s="145"/>
      <c r="BPU312" s="145"/>
      <c r="BPV312" s="145"/>
      <c r="BPW312" s="145"/>
      <c r="BPX312" s="145"/>
      <c r="BPY312" s="145"/>
      <c r="BPZ312" s="145"/>
      <c r="BQA312" s="145"/>
      <c r="BQB312" s="145"/>
      <c r="BQC312" s="145"/>
      <c r="BQG312" s="145"/>
      <c r="BQI312" s="145"/>
      <c r="BQJ312" s="145"/>
      <c r="BQK312" s="145"/>
      <c r="BQL312" s="145"/>
      <c r="BQO312" s="145"/>
      <c r="BQQ312" s="145"/>
      <c r="BQR312" s="145"/>
      <c r="BQS312" s="145"/>
      <c r="BQT312" s="145"/>
      <c r="BQU312" s="145"/>
      <c r="BQV312" s="145"/>
      <c r="BQW312" s="145"/>
      <c r="BQX312" s="145"/>
      <c r="BQY312" s="145"/>
      <c r="BQZ312" s="145"/>
      <c r="BRA312" s="145"/>
      <c r="BRB312" s="145"/>
      <c r="BRC312" s="145"/>
      <c r="BRF312" s="145"/>
      <c r="BRI312" s="145"/>
      <c r="BRL312" s="145"/>
      <c r="BRO312" s="145"/>
      <c r="BRR312" s="145"/>
      <c r="BSD312" s="145"/>
      <c r="BSG312" s="145"/>
      <c r="BSJ312" s="145"/>
      <c r="BSM312" s="145"/>
      <c r="BSV312" s="145"/>
      <c r="BTB312" s="145"/>
      <c r="BTE312" s="145"/>
      <c r="BTH312" s="145"/>
      <c r="BTK312" s="145"/>
      <c r="BTQ312" s="145"/>
      <c r="BTT312" s="145"/>
      <c r="BTZ312" s="145"/>
      <c r="BUB312" s="145"/>
      <c r="BUC312" s="145"/>
      <c r="BUE312" s="145"/>
      <c r="BUH312" s="145"/>
      <c r="BUK312" s="145"/>
      <c r="BUN312" s="145"/>
      <c r="BUV312" s="145"/>
      <c r="BVA312" s="145"/>
      <c r="BVJ312" s="145"/>
      <c r="BVM312" s="145"/>
      <c r="BVU312" s="145"/>
      <c r="BWQ312" s="145"/>
      <c r="BWR312" s="145"/>
      <c r="BWS312" s="145"/>
      <c r="BWT312" s="145"/>
      <c r="BWU312" s="145"/>
      <c r="BWV312" s="145"/>
      <c r="BXN312" s="145"/>
      <c r="BXO312" s="145"/>
      <c r="BXR312" s="145"/>
      <c r="BXU312" s="145"/>
      <c r="BXW312" s="145"/>
      <c r="BXY312" s="145"/>
      <c r="BYB312" s="145"/>
      <c r="BYE312" s="145"/>
      <c r="BYH312" s="145"/>
      <c r="BYK312" s="145"/>
      <c r="BYN312" s="145"/>
      <c r="BYQ312" s="145"/>
      <c r="BYT312" s="145"/>
      <c r="BYW312" s="145"/>
      <c r="BYY312" s="145"/>
      <c r="BZL312" s="145"/>
      <c r="BZM312" s="145"/>
      <c r="BZN312" s="145"/>
      <c r="BZO312" s="145"/>
      <c r="BZP312" s="145"/>
      <c r="BZQ312" s="145"/>
      <c r="BZR312" s="145"/>
      <c r="BZS312" s="145"/>
      <c r="BZT312" s="145"/>
      <c r="BZU312" s="145"/>
      <c r="BZV312" s="145"/>
      <c r="BZW312" s="145"/>
      <c r="BZX312" s="145"/>
      <c r="BZY312" s="145"/>
      <c r="CAC312" s="145"/>
      <c r="CAE312" s="145"/>
      <c r="CAF312" s="145"/>
      <c r="CAG312" s="145"/>
      <c r="CAH312" s="145"/>
      <c r="CAK312" s="145"/>
      <c r="CAM312" s="145"/>
      <c r="CAN312" s="145"/>
      <c r="CAO312" s="145"/>
      <c r="CAP312" s="145"/>
      <c r="CAQ312" s="145"/>
      <c r="CAR312" s="145"/>
      <c r="CAS312" s="145"/>
      <c r="CAT312" s="145"/>
      <c r="CAU312" s="145"/>
      <c r="CAV312" s="145"/>
      <c r="CAW312" s="145"/>
      <c r="CAX312" s="145"/>
      <c r="CAY312" s="145"/>
      <c r="CBB312" s="145"/>
      <c r="CBE312" s="145"/>
      <c r="CBH312" s="145"/>
      <c r="CBK312" s="145"/>
      <c r="CBN312" s="145"/>
      <c r="CBZ312" s="145"/>
      <c r="CCC312" s="145"/>
      <c r="CCF312" s="145"/>
      <c r="CCI312" s="145"/>
      <c r="CCR312" s="145"/>
      <c r="CCX312" s="145"/>
      <c r="CDA312" s="145"/>
      <c r="CDD312" s="145"/>
      <c r="CDG312" s="145"/>
      <c r="CDM312" s="145"/>
      <c r="CDP312" s="145"/>
      <c r="CDV312" s="145"/>
      <c r="CDX312" s="145"/>
      <c r="CDY312" s="145"/>
      <c r="CEA312" s="145"/>
      <c r="CED312" s="145"/>
      <c r="CEG312" s="145"/>
      <c r="CEJ312" s="145"/>
      <c r="CER312" s="145"/>
      <c r="CEW312" s="145"/>
      <c r="CFF312" s="145"/>
      <c r="CFI312" s="145"/>
      <c r="CFQ312" s="145"/>
      <c r="CGM312" s="145"/>
      <c r="CGN312" s="145"/>
      <c r="CGO312" s="145"/>
      <c r="CGP312" s="145"/>
      <c r="CGQ312" s="145"/>
      <c r="CGR312" s="145"/>
      <c r="CHJ312" s="145"/>
      <c r="CHK312" s="145"/>
      <c r="CHN312" s="145"/>
      <c r="CHQ312" s="145"/>
      <c r="CHS312" s="145"/>
      <c r="CHU312" s="145"/>
      <c r="CHX312" s="145"/>
      <c r="CIA312" s="145"/>
      <c r="CID312" s="145"/>
      <c r="CIG312" s="145"/>
      <c r="CIJ312" s="145"/>
      <c r="CIM312" s="145"/>
      <c r="CIP312" s="145"/>
      <c r="CIS312" s="145"/>
      <c r="CIU312" s="145"/>
      <c r="CJH312" s="145"/>
      <c r="CJI312" s="145"/>
      <c r="CJJ312" s="145"/>
      <c r="CJK312" s="145"/>
      <c r="CJL312" s="145"/>
      <c r="CJM312" s="145"/>
      <c r="CJN312" s="145"/>
      <c r="CJO312" s="145"/>
      <c r="CJP312" s="145"/>
      <c r="CJQ312" s="145"/>
      <c r="CJR312" s="145"/>
      <c r="CJS312" s="145"/>
      <c r="CJT312" s="145"/>
      <c r="CJU312" s="145"/>
      <c r="CJY312" s="145"/>
      <c r="CKA312" s="145"/>
      <c r="CKB312" s="145"/>
      <c r="CKC312" s="145"/>
      <c r="CKD312" s="145"/>
      <c r="CKG312" s="145"/>
      <c r="CKI312" s="145"/>
      <c r="CKJ312" s="145"/>
      <c r="CKK312" s="145"/>
      <c r="CKL312" s="145"/>
      <c r="CKM312" s="145"/>
      <c r="CKN312" s="145"/>
      <c r="CKO312" s="145"/>
      <c r="CKP312" s="145"/>
      <c r="CKQ312" s="145"/>
      <c r="CKR312" s="145"/>
      <c r="CKS312" s="145"/>
      <c r="CKT312" s="145"/>
      <c r="CKU312" s="145"/>
      <c r="CKX312" s="145"/>
      <c r="CLA312" s="145"/>
      <c r="CLD312" s="145"/>
      <c r="CLG312" s="145"/>
      <c r="CLJ312" s="145"/>
      <c r="CLV312" s="145"/>
      <c r="CLY312" s="145"/>
      <c r="CMB312" s="145"/>
      <c r="CME312" s="145"/>
      <c r="CMN312" s="145"/>
      <c r="CMT312" s="145"/>
      <c r="CMW312" s="145"/>
      <c r="CMZ312" s="145"/>
      <c r="CNC312" s="145"/>
      <c r="CNI312" s="145"/>
      <c r="CNL312" s="145"/>
      <c r="CNR312" s="145"/>
      <c r="CNT312" s="145"/>
      <c r="CNU312" s="145"/>
      <c r="CNW312" s="145"/>
      <c r="CNZ312" s="145"/>
      <c r="COC312" s="145"/>
      <c r="COF312" s="145"/>
      <c r="CON312" s="145"/>
      <c r="COS312" s="145"/>
      <c r="CPB312" s="145"/>
      <c r="CPE312" s="145"/>
      <c r="CPM312" s="145"/>
      <c r="CQI312" s="145"/>
      <c r="CQJ312" s="145"/>
      <c r="CQK312" s="145"/>
      <c r="CQL312" s="145"/>
      <c r="CQM312" s="145"/>
      <c r="CQN312" s="145"/>
      <c r="CRF312" s="145"/>
      <c r="CRG312" s="145"/>
      <c r="CRJ312" s="145"/>
      <c r="CRM312" s="145"/>
      <c r="CRO312" s="145"/>
      <c r="CRQ312" s="145"/>
      <c r="CRT312" s="145"/>
      <c r="CRW312" s="145"/>
      <c r="CRZ312" s="145"/>
      <c r="CSC312" s="145"/>
      <c r="CSF312" s="145"/>
      <c r="CSI312" s="145"/>
      <c r="CSL312" s="145"/>
      <c r="CSO312" s="145"/>
      <c r="CSQ312" s="145"/>
      <c r="CTD312" s="145"/>
      <c r="CTE312" s="145"/>
      <c r="CTF312" s="145"/>
      <c r="CTG312" s="145"/>
      <c r="CTH312" s="145"/>
      <c r="CTI312" s="145"/>
      <c r="CTJ312" s="145"/>
      <c r="CTK312" s="145"/>
      <c r="CTL312" s="145"/>
      <c r="CTM312" s="145"/>
      <c r="CTN312" s="145"/>
      <c r="CTO312" s="145"/>
      <c r="CTP312" s="145"/>
      <c r="CTQ312" s="145"/>
      <c r="CTU312" s="145"/>
      <c r="CTW312" s="145"/>
      <c r="CTX312" s="145"/>
      <c r="CTY312" s="145"/>
      <c r="CTZ312" s="145"/>
      <c r="CUC312" s="145"/>
      <c r="CUE312" s="145"/>
      <c r="CUF312" s="145"/>
      <c r="CUG312" s="145"/>
      <c r="CUH312" s="145"/>
      <c r="CUI312" s="145"/>
      <c r="CUJ312" s="145"/>
      <c r="CUK312" s="145"/>
      <c r="CUL312" s="145"/>
      <c r="CUM312" s="145"/>
      <c r="CUN312" s="145"/>
      <c r="CUO312" s="145"/>
      <c r="CUP312" s="145"/>
      <c r="CUQ312" s="145"/>
      <c r="CUT312" s="145"/>
      <c r="CUW312" s="145"/>
      <c r="CUZ312" s="145"/>
      <c r="CVC312" s="145"/>
      <c r="CVF312" s="145"/>
      <c r="CVR312" s="145"/>
      <c r="CVU312" s="145"/>
      <c r="CVX312" s="145"/>
      <c r="CWA312" s="145"/>
      <c r="CWJ312" s="145"/>
      <c r="CWP312" s="145"/>
      <c r="CWS312" s="145"/>
      <c r="CWV312" s="145"/>
      <c r="CWY312" s="145"/>
      <c r="CXE312" s="145"/>
      <c r="CXH312" s="145"/>
      <c r="CXN312" s="145"/>
      <c r="CXP312" s="145"/>
      <c r="CXQ312" s="145"/>
      <c r="CXS312" s="145"/>
      <c r="CXV312" s="145"/>
      <c r="CXY312" s="145"/>
      <c r="CYB312" s="145"/>
      <c r="CYJ312" s="145"/>
      <c r="CYO312" s="145"/>
      <c r="CYX312" s="145"/>
      <c r="CZA312" s="145"/>
      <c r="CZI312" s="145"/>
      <c r="DAE312" s="145"/>
      <c r="DAF312" s="145"/>
      <c r="DAG312" s="145"/>
      <c r="DAH312" s="145"/>
      <c r="DAI312" s="145"/>
      <c r="DAJ312" s="145"/>
      <c r="DBB312" s="145"/>
      <c r="DBC312" s="145"/>
      <c r="DBF312" s="145"/>
      <c r="DBI312" s="145"/>
      <c r="DBK312" s="145"/>
      <c r="DBM312" s="145"/>
      <c r="DBP312" s="145"/>
      <c r="DBS312" s="145"/>
      <c r="DBV312" s="145"/>
      <c r="DBY312" s="145"/>
      <c r="DCB312" s="145"/>
      <c r="DCE312" s="145"/>
      <c r="DCH312" s="145"/>
      <c r="DCK312" s="145"/>
      <c r="DCM312" s="145"/>
      <c r="DCZ312" s="145"/>
      <c r="DDA312" s="145"/>
      <c r="DDB312" s="145"/>
      <c r="DDC312" s="145"/>
      <c r="DDD312" s="145"/>
      <c r="DDE312" s="145"/>
      <c r="DDF312" s="145"/>
      <c r="DDG312" s="145"/>
      <c r="DDH312" s="145"/>
      <c r="DDI312" s="145"/>
      <c r="DDJ312" s="145"/>
      <c r="DDK312" s="145"/>
      <c r="DDL312" s="145"/>
      <c r="DDM312" s="145"/>
      <c r="DDQ312" s="145"/>
      <c r="DDS312" s="145"/>
      <c r="DDT312" s="145"/>
      <c r="DDU312" s="145"/>
      <c r="DDV312" s="145"/>
      <c r="DDY312" s="145"/>
      <c r="DEA312" s="145"/>
      <c r="DEB312" s="145"/>
      <c r="DEC312" s="145"/>
      <c r="DED312" s="145"/>
      <c r="DEE312" s="145"/>
      <c r="DEF312" s="145"/>
      <c r="DEG312" s="145"/>
      <c r="DEH312" s="145"/>
      <c r="DEI312" s="145"/>
      <c r="DEJ312" s="145"/>
      <c r="DEK312" s="145"/>
      <c r="DEL312" s="145"/>
      <c r="DEM312" s="145"/>
      <c r="DEP312" s="145"/>
      <c r="DES312" s="145"/>
      <c r="DEV312" s="145"/>
      <c r="DEY312" s="145"/>
      <c r="DFB312" s="145"/>
      <c r="DFN312" s="145"/>
      <c r="DFQ312" s="145"/>
      <c r="DFT312" s="145"/>
      <c r="DFW312" s="145"/>
      <c r="DGF312" s="145"/>
      <c r="DGL312" s="145"/>
      <c r="DGO312" s="145"/>
      <c r="DGR312" s="145"/>
      <c r="DGU312" s="145"/>
      <c r="DHA312" s="145"/>
      <c r="DHD312" s="145"/>
      <c r="DHJ312" s="145"/>
      <c r="DHL312" s="145"/>
      <c r="DHM312" s="145"/>
      <c r="DHO312" s="145"/>
      <c r="DHR312" s="145"/>
      <c r="DHU312" s="145"/>
      <c r="DHX312" s="145"/>
      <c r="DIF312" s="145"/>
      <c r="DIK312" s="145"/>
      <c r="DIT312" s="145"/>
      <c r="DIW312" s="145"/>
      <c r="DJE312" s="145"/>
      <c r="DKA312" s="145"/>
      <c r="DKB312" s="145"/>
      <c r="DKC312" s="145"/>
      <c r="DKD312" s="145"/>
      <c r="DKE312" s="145"/>
      <c r="DKF312" s="145"/>
      <c r="DKX312" s="145"/>
      <c r="DKY312" s="145"/>
      <c r="DLB312" s="145"/>
      <c r="DLE312" s="145"/>
      <c r="DLG312" s="145"/>
      <c r="DLI312" s="145"/>
      <c r="DLL312" s="145"/>
      <c r="DLO312" s="145"/>
      <c r="DLR312" s="145"/>
      <c r="DLU312" s="145"/>
      <c r="DLX312" s="145"/>
      <c r="DMA312" s="145"/>
      <c r="DMD312" s="145"/>
      <c r="DMG312" s="145"/>
      <c r="DMI312" s="145"/>
      <c r="DMV312" s="145"/>
      <c r="DMW312" s="145"/>
      <c r="DMX312" s="145"/>
      <c r="DMY312" s="145"/>
      <c r="DMZ312" s="145"/>
      <c r="DNA312" s="145"/>
      <c r="DNB312" s="145"/>
      <c r="DNC312" s="145"/>
      <c r="DND312" s="145"/>
      <c r="DNE312" s="145"/>
      <c r="DNF312" s="145"/>
      <c r="DNG312" s="145"/>
      <c r="DNH312" s="145"/>
      <c r="DNI312" s="145"/>
      <c r="DNM312" s="145"/>
      <c r="DNO312" s="145"/>
      <c r="DNP312" s="145"/>
      <c r="DNQ312" s="145"/>
      <c r="DNR312" s="145"/>
      <c r="DNU312" s="145"/>
      <c r="DNW312" s="145"/>
      <c r="DNX312" s="145"/>
      <c r="DNY312" s="145"/>
      <c r="DNZ312" s="145"/>
      <c r="DOA312" s="145"/>
      <c r="DOB312" s="145"/>
      <c r="DOC312" s="145"/>
      <c r="DOD312" s="145"/>
      <c r="DOE312" s="145"/>
      <c r="DOF312" s="145"/>
      <c r="DOG312" s="145"/>
      <c r="DOH312" s="145"/>
      <c r="DOI312" s="145"/>
      <c r="DOL312" s="145"/>
      <c r="DOO312" s="145"/>
      <c r="DOR312" s="145"/>
      <c r="DOU312" s="145"/>
      <c r="DOX312" s="145"/>
      <c r="DPJ312" s="145"/>
      <c r="DPM312" s="145"/>
      <c r="DPP312" s="145"/>
      <c r="DPS312" s="145"/>
      <c r="DQB312" s="145"/>
      <c r="DQH312" s="145"/>
      <c r="DQK312" s="145"/>
      <c r="DQN312" s="145"/>
      <c r="DQQ312" s="145"/>
      <c r="DQW312" s="145"/>
      <c r="DQZ312" s="145"/>
      <c r="DRF312" s="145"/>
      <c r="DRH312" s="145"/>
      <c r="DRI312" s="145"/>
      <c r="DRK312" s="145"/>
      <c r="DRN312" s="145"/>
      <c r="DRQ312" s="145"/>
      <c r="DRT312" s="145"/>
      <c r="DSB312" s="145"/>
      <c r="DSG312" s="145"/>
      <c r="DSP312" s="145"/>
      <c r="DSS312" s="145"/>
      <c r="DTA312" s="145"/>
      <c r="DTW312" s="145"/>
      <c r="DTX312" s="145"/>
      <c r="DTY312" s="145"/>
      <c r="DTZ312" s="145"/>
      <c r="DUA312" s="145"/>
      <c r="DUB312" s="145"/>
      <c r="DUT312" s="145"/>
      <c r="DUU312" s="145"/>
      <c r="DUX312" s="145"/>
      <c r="DVA312" s="145"/>
      <c r="DVC312" s="145"/>
      <c r="DVE312" s="145"/>
      <c r="DVH312" s="145"/>
      <c r="DVK312" s="145"/>
      <c r="DVN312" s="145"/>
      <c r="DVQ312" s="145"/>
      <c r="DVT312" s="145"/>
      <c r="DVW312" s="145"/>
      <c r="DVZ312" s="145"/>
      <c r="DWC312" s="145"/>
      <c r="DWE312" s="145"/>
      <c r="DWR312" s="145"/>
      <c r="DWS312" s="145"/>
      <c r="DWT312" s="145"/>
      <c r="DWU312" s="145"/>
      <c r="DWV312" s="145"/>
      <c r="DWW312" s="145"/>
      <c r="DWX312" s="145"/>
      <c r="DWY312" s="145"/>
      <c r="DWZ312" s="145"/>
      <c r="DXA312" s="145"/>
      <c r="DXB312" s="145"/>
      <c r="DXC312" s="145"/>
      <c r="DXD312" s="145"/>
      <c r="DXE312" s="145"/>
      <c r="DXI312" s="145"/>
      <c r="DXK312" s="145"/>
      <c r="DXL312" s="145"/>
      <c r="DXM312" s="145"/>
      <c r="DXN312" s="145"/>
      <c r="DXQ312" s="145"/>
      <c r="DXS312" s="145"/>
      <c r="DXT312" s="145"/>
      <c r="DXU312" s="145"/>
      <c r="DXV312" s="145"/>
      <c r="DXW312" s="145"/>
      <c r="DXX312" s="145"/>
      <c r="DXY312" s="145"/>
      <c r="DXZ312" s="145"/>
      <c r="DYA312" s="145"/>
      <c r="DYB312" s="145"/>
      <c r="DYC312" s="145"/>
      <c r="DYD312" s="145"/>
      <c r="DYE312" s="145"/>
      <c r="DYH312" s="145"/>
      <c r="DYK312" s="145"/>
      <c r="DYN312" s="145"/>
      <c r="DYQ312" s="145"/>
      <c r="DYT312" s="145"/>
      <c r="DZF312" s="145"/>
      <c r="DZI312" s="145"/>
      <c r="DZL312" s="145"/>
      <c r="DZO312" s="145"/>
      <c r="DZX312" s="145"/>
      <c r="EAD312" s="145"/>
      <c r="EAG312" s="145"/>
      <c r="EAJ312" s="145"/>
      <c r="EAM312" s="145"/>
      <c r="EAS312" s="145"/>
      <c r="EAV312" s="145"/>
      <c r="EBB312" s="145"/>
      <c r="EBD312" s="145"/>
      <c r="EBE312" s="145"/>
      <c r="EBG312" s="145"/>
      <c r="EBJ312" s="145"/>
      <c r="EBM312" s="145"/>
      <c r="EBP312" s="145"/>
      <c r="EBX312" s="145"/>
      <c r="ECC312" s="145"/>
      <c r="ECL312" s="145"/>
      <c r="ECO312" s="145"/>
      <c r="ECW312" s="145"/>
      <c r="EDS312" s="145"/>
      <c r="EDT312" s="145"/>
      <c r="EDU312" s="145"/>
      <c r="EDV312" s="145"/>
      <c r="EDW312" s="145"/>
      <c r="EDX312" s="145"/>
      <c r="EEP312" s="145"/>
      <c r="EEQ312" s="145"/>
      <c r="EET312" s="145"/>
      <c r="EEW312" s="145"/>
      <c r="EEY312" s="145"/>
      <c r="EFA312" s="145"/>
      <c r="EFD312" s="145"/>
      <c r="EFG312" s="145"/>
      <c r="EFJ312" s="145"/>
      <c r="EFM312" s="145"/>
      <c r="EFP312" s="145"/>
      <c r="EFS312" s="145"/>
      <c r="EFV312" s="145"/>
      <c r="EFY312" s="145"/>
      <c r="EGA312" s="145"/>
      <c r="EGN312" s="145"/>
      <c r="EGO312" s="145"/>
      <c r="EGP312" s="145"/>
      <c r="EGQ312" s="145"/>
      <c r="EGR312" s="145"/>
      <c r="EGS312" s="145"/>
      <c r="EGT312" s="145"/>
      <c r="EGU312" s="145"/>
      <c r="EGV312" s="145"/>
      <c r="EGW312" s="145"/>
      <c r="EGX312" s="145"/>
      <c r="EGY312" s="145"/>
      <c r="EGZ312" s="145"/>
      <c r="EHA312" s="145"/>
      <c r="EHE312" s="145"/>
      <c r="EHG312" s="145"/>
      <c r="EHH312" s="145"/>
      <c r="EHI312" s="145"/>
      <c r="EHJ312" s="145"/>
      <c r="EHM312" s="145"/>
      <c r="EHO312" s="145"/>
      <c r="EHP312" s="145"/>
      <c r="EHQ312" s="145"/>
      <c r="EHR312" s="145"/>
      <c r="EHS312" s="145"/>
      <c r="EHT312" s="145"/>
      <c r="EHU312" s="145"/>
      <c r="EHV312" s="145"/>
      <c r="EHW312" s="145"/>
      <c r="EHX312" s="145"/>
      <c r="EHY312" s="145"/>
      <c r="EHZ312" s="145"/>
      <c r="EIA312" s="145"/>
      <c r="EID312" s="145"/>
      <c r="EIG312" s="145"/>
      <c r="EIJ312" s="145"/>
      <c r="EIM312" s="145"/>
      <c r="EIP312" s="145"/>
      <c r="EJB312" s="145"/>
      <c r="EJE312" s="145"/>
      <c r="EJH312" s="145"/>
      <c r="EJK312" s="145"/>
      <c r="EJT312" s="145"/>
      <c r="EJZ312" s="145"/>
      <c r="EKC312" s="145"/>
      <c r="EKF312" s="145"/>
      <c r="EKI312" s="145"/>
      <c r="EKO312" s="145"/>
      <c r="EKR312" s="145"/>
      <c r="EKX312" s="145"/>
      <c r="EKZ312" s="145"/>
      <c r="ELA312" s="145"/>
      <c r="ELC312" s="145"/>
      <c r="ELF312" s="145"/>
      <c r="ELI312" s="145"/>
      <c r="ELL312" s="145"/>
      <c r="ELT312" s="145"/>
      <c r="ELY312" s="145"/>
      <c r="EMH312" s="145"/>
      <c r="EMK312" s="145"/>
      <c r="EMS312" s="145"/>
      <c r="ENO312" s="145"/>
      <c r="ENP312" s="145"/>
      <c r="ENQ312" s="145"/>
      <c r="ENR312" s="145"/>
      <c r="ENS312" s="145"/>
      <c r="ENT312" s="145"/>
      <c r="EOL312" s="145"/>
      <c r="EOM312" s="145"/>
      <c r="EOP312" s="145"/>
      <c r="EOS312" s="145"/>
      <c r="EOU312" s="145"/>
      <c r="EOW312" s="145"/>
      <c r="EOZ312" s="145"/>
      <c r="EPC312" s="145"/>
      <c r="EPF312" s="145"/>
      <c r="EPI312" s="145"/>
      <c r="EPL312" s="145"/>
      <c r="EPO312" s="145"/>
      <c r="EPR312" s="145"/>
      <c r="EPU312" s="145"/>
      <c r="EPW312" s="145"/>
      <c r="EQJ312" s="145"/>
      <c r="EQK312" s="145"/>
      <c r="EQL312" s="145"/>
      <c r="EQM312" s="145"/>
      <c r="EQN312" s="145"/>
      <c r="EQO312" s="145"/>
      <c r="EQP312" s="145"/>
      <c r="EQQ312" s="145"/>
      <c r="EQR312" s="145"/>
      <c r="EQS312" s="145"/>
      <c r="EQT312" s="145"/>
      <c r="EQU312" s="145"/>
      <c r="EQV312" s="145"/>
      <c r="EQW312" s="145"/>
      <c r="ERA312" s="145"/>
      <c r="ERC312" s="145"/>
      <c r="ERD312" s="145"/>
      <c r="ERE312" s="145"/>
      <c r="ERF312" s="145"/>
      <c r="ERI312" s="145"/>
      <c r="ERK312" s="145"/>
      <c r="ERL312" s="145"/>
      <c r="ERM312" s="145"/>
      <c r="ERN312" s="145"/>
      <c r="ERO312" s="145"/>
      <c r="ERP312" s="145"/>
      <c r="ERQ312" s="145"/>
      <c r="ERR312" s="145"/>
      <c r="ERS312" s="145"/>
      <c r="ERT312" s="145"/>
      <c r="ERU312" s="145"/>
      <c r="ERV312" s="145"/>
      <c r="ERW312" s="145"/>
      <c r="ERZ312" s="145"/>
      <c r="ESC312" s="145"/>
      <c r="ESF312" s="145"/>
      <c r="ESI312" s="145"/>
      <c r="ESL312" s="145"/>
      <c r="ESX312" s="145"/>
      <c r="ETA312" s="145"/>
      <c r="ETD312" s="145"/>
      <c r="ETG312" s="145"/>
      <c r="ETP312" s="145"/>
      <c r="ETV312" s="145"/>
      <c r="ETY312" s="145"/>
      <c r="EUB312" s="145"/>
      <c r="EUE312" s="145"/>
      <c r="EUK312" s="145"/>
      <c r="EUN312" s="145"/>
      <c r="EUT312" s="145"/>
      <c r="EUV312" s="145"/>
      <c r="EUW312" s="145"/>
      <c r="EUY312" s="145"/>
      <c r="EVB312" s="145"/>
      <c r="EVE312" s="145"/>
      <c r="EVH312" s="145"/>
      <c r="EVP312" s="145"/>
      <c r="EVU312" s="145"/>
      <c r="EWD312" s="145"/>
      <c r="EWG312" s="145"/>
      <c r="EWO312" s="145"/>
      <c r="EXK312" s="145"/>
      <c r="EXL312" s="145"/>
      <c r="EXM312" s="145"/>
      <c r="EXN312" s="145"/>
      <c r="EXO312" s="145"/>
      <c r="EXP312" s="145"/>
      <c r="EYH312" s="145"/>
      <c r="EYI312" s="145"/>
      <c r="EYL312" s="145"/>
      <c r="EYO312" s="145"/>
      <c r="EYQ312" s="145"/>
      <c r="EYS312" s="145"/>
      <c r="EYV312" s="145"/>
      <c r="EYY312" s="145"/>
      <c r="EZB312" s="145"/>
      <c r="EZE312" s="145"/>
      <c r="EZH312" s="145"/>
      <c r="EZK312" s="145"/>
      <c r="EZN312" s="145"/>
      <c r="EZQ312" s="145"/>
      <c r="EZS312" s="145"/>
      <c r="FAF312" s="145"/>
      <c r="FAG312" s="145"/>
      <c r="FAH312" s="145"/>
      <c r="FAI312" s="145"/>
      <c r="FAJ312" s="145"/>
      <c r="FAK312" s="145"/>
      <c r="FAL312" s="145"/>
      <c r="FAM312" s="145"/>
      <c r="FAN312" s="145"/>
      <c r="FAO312" s="145"/>
      <c r="FAP312" s="145"/>
      <c r="FAQ312" s="145"/>
      <c r="FAR312" s="145"/>
      <c r="FAS312" s="145"/>
      <c r="FAW312" s="145"/>
      <c r="FAY312" s="145"/>
      <c r="FAZ312" s="145"/>
      <c r="FBA312" s="145"/>
      <c r="FBB312" s="145"/>
      <c r="FBE312" s="145"/>
      <c r="FBG312" s="145"/>
      <c r="FBH312" s="145"/>
      <c r="FBI312" s="145"/>
      <c r="FBJ312" s="145"/>
      <c r="FBK312" s="145"/>
      <c r="FBL312" s="145"/>
      <c r="FBM312" s="145"/>
      <c r="FBN312" s="145"/>
      <c r="FBO312" s="145"/>
      <c r="FBP312" s="145"/>
      <c r="FBQ312" s="145"/>
      <c r="FBR312" s="145"/>
      <c r="FBS312" s="145"/>
      <c r="FBV312" s="145"/>
      <c r="FBY312" s="145"/>
      <c r="FCB312" s="145"/>
      <c r="FCE312" s="145"/>
      <c r="FCH312" s="145"/>
      <c r="FCT312" s="145"/>
      <c r="FCW312" s="145"/>
      <c r="FCZ312" s="145"/>
      <c r="FDC312" s="145"/>
      <c r="FDL312" s="145"/>
      <c r="FDR312" s="145"/>
      <c r="FDU312" s="145"/>
      <c r="FDX312" s="145"/>
      <c r="FEA312" s="145"/>
      <c r="FEG312" s="145"/>
      <c r="FEJ312" s="145"/>
      <c r="FEP312" s="145"/>
      <c r="FER312" s="145"/>
      <c r="FES312" s="145"/>
      <c r="FEU312" s="145"/>
      <c r="FEX312" s="145"/>
      <c r="FFA312" s="145"/>
      <c r="FFD312" s="145"/>
      <c r="FFL312" s="145"/>
      <c r="FFQ312" s="145"/>
      <c r="FFZ312" s="145"/>
      <c r="FGC312" s="145"/>
      <c r="FGK312" s="145"/>
      <c r="FHG312" s="145"/>
      <c r="FHH312" s="145"/>
      <c r="FHI312" s="145"/>
      <c r="FHJ312" s="145"/>
      <c r="FHK312" s="145"/>
      <c r="FHL312" s="145"/>
      <c r="FID312" s="145"/>
      <c r="FIE312" s="145"/>
      <c r="FIH312" s="145"/>
      <c r="FIK312" s="145"/>
      <c r="FIM312" s="145"/>
      <c r="FIO312" s="145"/>
      <c r="FIR312" s="145"/>
      <c r="FIU312" s="145"/>
      <c r="FIX312" s="145"/>
      <c r="FJA312" s="145"/>
      <c r="FJD312" s="145"/>
      <c r="FJG312" s="145"/>
      <c r="FJJ312" s="145"/>
      <c r="FJM312" s="145"/>
      <c r="FJO312" s="145"/>
      <c r="FKB312" s="145"/>
      <c r="FKC312" s="145"/>
      <c r="FKD312" s="145"/>
      <c r="FKE312" s="145"/>
      <c r="FKF312" s="145"/>
      <c r="FKG312" s="145"/>
      <c r="FKH312" s="145"/>
      <c r="FKI312" s="145"/>
      <c r="FKJ312" s="145"/>
      <c r="FKK312" s="145"/>
      <c r="FKL312" s="145"/>
      <c r="FKM312" s="145"/>
      <c r="FKN312" s="145"/>
      <c r="FKO312" s="145"/>
      <c r="FKS312" s="145"/>
      <c r="FKU312" s="145"/>
      <c r="FKV312" s="145"/>
      <c r="FKW312" s="145"/>
      <c r="FKX312" s="145"/>
      <c r="FLA312" s="145"/>
      <c r="FLC312" s="145"/>
      <c r="FLD312" s="145"/>
      <c r="FLE312" s="145"/>
      <c r="FLF312" s="145"/>
      <c r="FLG312" s="145"/>
      <c r="FLH312" s="145"/>
      <c r="FLI312" s="145"/>
      <c r="FLJ312" s="145"/>
      <c r="FLK312" s="145"/>
      <c r="FLL312" s="145"/>
      <c r="FLM312" s="145"/>
      <c r="FLN312" s="145"/>
      <c r="FLO312" s="145"/>
      <c r="FLR312" s="145"/>
      <c r="FLU312" s="145"/>
      <c r="FLX312" s="145"/>
      <c r="FMA312" s="145"/>
      <c r="FMD312" s="145"/>
      <c r="FMP312" s="145"/>
      <c r="FMS312" s="145"/>
      <c r="FMV312" s="145"/>
      <c r="FMY312" s="145"/>
      <c r="FNH312" s="145"/>
      <c r="FNN312" s="145"/>
      <c r="FNQ312" s="145"/>
      <c r="FNT312" s="145"/>
      <c r="FNW312" s="145"/>
      <c r="FOC312" s="145"/>
      <c r="FOF312" s="145"/>
      <c r="FOL312" s="145"/>
      <c r="FON312" s="145"/>
      <c r="FOO312" s="145"/>
      <c r="FOQ312" s="145"/>
      <c r="FOT312" s="145"/>
      <c r="FOW312" s="145"/>
      <c r="FOZ312" s="145"/>
      <c r="FPH312" s="145"/>
      <c r="FPM312" s="145"/>
      <c r="FPV312" s="145"/>
      <c r="FPY312" s="145"/>
      <c r="FQG312" s="145"/>
      <c r="FRC312" s="145"/>
      <c r="FRD312" s="145"/>
      <c r="FRE312" s="145"/>
      <c r="FRF312" s="145"/>
      <c r="FRG312" s="145"/>
      <c r="FRH312" s="145"/>
      <c r="FRZ312" s="145"/>
      <c r="FSA312" s="145"/>
      <c r="FSD312" s="145"/>
      <c r="FSG312" s="145"/>
      <c r="FSI312" s="145"/>
      <c r="FSK312" s="145"/>
      <c r="FSN312" s="145"/>
      <c r="FSQ312" s="145"/>
      <c r="FST312" s="145"/>
      <c r="FSW312" s="145"/>
      <c r="FSZ312" s="145"/>
      <c r="FTC312" s="145"/>
      <c r="FTF312" s="145"/>
      <c r="FTI312" s="145"/>
      <c r="FTK312" s="145"/>
      <c r="FTX312" s="145"/>
      <c r="FTY312" s="145"/>
      <c r="FTZ312" s="145"/>
      <c r="FUA312" s="145"/>
      <c r="FUB312" s="145"/>
      <c r="FUC312" s="145"/>
      <c r="FUD312" s="145"/>
      <c r="FUE312" s="145"/>
      <c r="FUF312" s="145"/>
      <c r="FUG312" s="145"/>
      <c r="FUH312" s="145"/>
      <c r="FUI312" s="145"/>
      <c r="FUJ312" s="145"/>
      <c r="FUK312" s="145"/>
      <c r="FUO312" s="145"/>
      <c r="FUQ312" s="145"/>
      <c r="FUR312" s="145"/>
      <c r="FUS312" s="145"/>
      <c r="FUT312" s="145"/>
      <c r="FUW312" s="145"/>
      <c r="FUY312" s="145"/>
      <c r="FUZ312" s="145"/>
      <c r="FVA312" s="145"/>
      <c r="FVB312" s="145"/>
      <c r="FVC312" s="145"/>
      <c r="FVD312" s="145"/>
      <c r="FVE312" s="145"/>
      <c r="FVF312" s="145"/>
      <c r="FVG312" s="145"/>
      <c r="FVH312" s="145"/>
      <c r="FVI312" s="145"/>
      <c r="FVJ312" s="145"/>
      <c r="FVK312" s="145"/>
      <c r="FVN312" s="145"/>
      <c r="FVQ312" s="145"/>
      <c r="FVT312" s="145"/>
      <c r="FVW312" s="145"/>
      <c r="FVZ312" s="145"/>
      <c r="FWL312" s="145"/>
      <c r="FWO312" s="145"/>
      <c r="FWR312" s="145"/>
      <c r="FWU312" s="145"/>
      <c r="FXD312" s="145"/>
      <c r="FXJ312" s="145"/>
      <c r="FXM312" s="145"/>
      <c r="FXP312" s="145"/>
      <c r="FXS312" s="145"/>
      <c r="FXY312" s="145"/>
      <c r="FYB312" s="145"/>
      <c r="FYH312" s="145"/>
      <c r="FYJ312" s="145"/>
      <c r="FYK312" s="145"/>
      <c r="FYM312" s="145"/>
      <c r="FYP312" s="145"/>
      <c r="FYS312" s="145"/>
      <c r="FYV312" s="145"/>
      <c r="FZD312" s="145"/>
      <c r="FZI312" s="145"/>
      <c r="FZR312" s="145"/>
      <c r="FZU312" s="145"/>
      <c r="GAC312" s="145"/>
      <c r="GAY312" s="145"/>
      <c r="GAZ312" s="145"/>
      <c r="GBA312" s="145"/>
      <c r="GBB312" s="145"/>
      <c r="GBC312" s="145"/>
      <c r="GBD312" s="145"/>
      <c r="GBV312" s="145"/>
      <c r="GBW312" s="145"/>
      <c r="GBZ312" s="145"/>
      <c r="GCC312" s="145"/>
      <c r="GCE312" s="145"/>
      <c r="GCG312" s="145"/>
      <c r="GCJ312" s="145"/>
      <c r="GCM312" s="145"/>
      <c r="GCP312" s="145"/>
      <c r="GCS312" s="145"/>
      <c r="GCV312" s="145"/>
      <c r="GCY312" s="145"/>
      <c r="GDB312" s="145"/>
      <c r="GDE312" s="145"/>
      <c r="GDG312" s="145"/>
      <c r="GDT312" s="145"/>
      <c r="GDU312" s="145"/>
      <c r="GDV312" s="145"/>
      <c r="GDW312" s="145"/>
      <c r="GDX312" s="145"/>
      <c r="GDY312" s="145"/>
      <c r="GDZ312" s="145"/>
      <c r="GEA312" s="145"/>
      <c r="GEB312" s="145"/>
      <c r="GEC312" s="145"/>
      <c r="GED312" s="145"/>
      <c r="GEE312" s="145"/>
      <c r="GEF312" s="145"/>
      <c r="GEG312" s="145"/>
      <c r="GEK312" s="145"/>
      <c r="GEM312" s="145"/>
      <c r="GEN312" s="145"/>
      <c r="GEO312" s="145"/>
      <c r="GEP312" s="145"/>
      <c r="GES312" s="145"/>
      <c r="GEU312" s="145"/>
      <c r="GEV312" s="145"/>
      <c r="GEW312" s="145"/>
      <c r="GEX312" s="145"/>
      <c r="GEY312" s="145"/>
      <c r="GEZ312" s="145"/>
      <c r="GFA312" s="145"/>
      <c r="GFB312" s="145"/>
      <c r="GFC312" s="145"/>
      <c r="GFD312" s="145"/>
      <c r="GFE312" s="145"/>
      <c r="GFF312" s="145"/>
      <c r="GFG312" s="145"/>
      <c r="GFJ312" s="145"/>
      <c r="GFM312" s="145"/>
      <c r="GFP312" s="145"/>
      <c r="GFS312" s="145"/>
      <c r="GFV312" s="145"/>
      <c r="GGH312" s="145"/>
      <c r="GGK312" s="145"/>
      <c r="GGN312" s="145"/>
      <c r="GGQ312" s="145"/>
      <c r="GGZ312" s="145"/>
      <c r="GHF312" s="145"/>
      <c r="GHI312" s="145"/>
      <c r="GHL312" s="145"/>
      <c r="GHO312" s="145"/>
      <c r="GHU312" s="145"/>
      <c r="GHX312" s="145"/>
      <c r="GID312" s="145"/>
      <c r="GIF312" s="145"/>
      <c r="GIG312" s="145"/>
      <c r="GII312" s="145"/>
      <c r="GIL312" s="145"/>
      <c r="GIO312" s="145"/>
      <c r="GIR312" s="145"/>
      <c r="GIZ312" s="145"/>
      <c r="GJE312" s="145"/>
      <c r="GJN312" s="145"/>
      <c r="GJQ312" s="145"/>
      <c r="GJY312" s="145"/>
      <c r="GKU312" s="145"/>
      <c r="GKV312" s="145"/>
      <c r="GKW312" s="145"/>
      <c r="GKX312" s="145"/>
      <c r="GKY312" s="145"/>
      <c r="GKZ312" s="145"/>
      <c r="GLR312" s="145"/>
      <c r="GLS312" s="145"/>
      <c r="GLV312" s="145"/>
      <c r="GLY312" s="145"/>
      <c r="GMA312" s="145"/>
      <c r="GMC312" s="145"/>
      <c r="GMF312" s="145"/>
      <c r="GMI312" s="145"/>
      <c r="GML312" s="145"/>
      <c r="GMO312" s="145"/>
      <c r="GMR312" s="145"/>
      <c r="GMU312" s="145"/>
      <c r="GMX312" s="145"/>
      <c r="GNA312" s="145"/>
      <c r="GNC312" s="145"/>
      <c r="GNP312" s="145"/>
      <c r="GNQ312" s="145"/>
      <c r="GNR312" s="145"/>
      <c r="GNS312" s="145"/>
      <c r="GNT312" s="145"/>
      <c r="GNU312" s="145"/>
      <c r="GNV312" s="145"/>
      <c r="GNW312" s="145"/>
      <c r="GNX312" s="145"/>
      <c r="GNY312" s="145"/>
      <c r="GNZ312" s="145"/>
      <c r="GOA312" s="145"/>
      <c r="GOB312" s="145"/>
      <c r="GOC312" s="145"/>
      <c r="GOG312" s="145"/>
      <c r="GOI312" s="145"/>
      <c r="GOJ312" s="145"/>
      <c r="GOK312" s="145"/>
      <c r="GOL312" s="145"/>
      <c r="GOO312" s="145"/>
      <c r="GOQ312" s="145"/>
      <c r="GOR312" s="145"/>
      <c r="GOS312" s="145"/>
      <c r="GOT312" s="145"/>
      <c r="GOU312" s="145"/>
      <c r="GOV312" s="145"/>
      <c r="GOW312" s="145"/>
      <c r="GOX312" s="145"/>
      <c r="GOY312" s="145"/>
      <c r="GOZ312" s="145"/>
      <c r="GPA312" s="145"/>
      <c r="GPB312" s="145"/>
      <c r="GPC312" s="145"/>
      <c r="GPF312" s="145"/>
      <c r="GPI312" s="145"/>
      <c r="GPL312" s="145"/>
      <c r="GPO312" s="145"/>
      <c r="GPR312" s="145"/>
      <c r="GQD312" s="145"/>
      <c r="GQG312" s="145"/>
      <c r="GQJ312" s="145"/>
      <c r="GQM312" s="145"/>
      <c r="GQV312" s="145"/>
      <c r="GRB312" s="145"/>
      <c r="GRE312" s="145"/>
      <c r="GRH312" s="145"/>
      <c r="GRK312" s="145"/>
      <c r="GRQ312" s="145"/>
      <c r="GRT312" s="145"/>
      <c r="GRZ312" s="145"/>
      <c r="GSB312" s="145"/>
      <c r="GSC312" s="145"/>
      <c r="GSE312" s="145"/>
      <c r="GSH312" s="145"/>
      <c r="GSK312" s="145"/>
      <c r="GSN312" s="145"/>
      <c r="GSV312" s="145"/>
      <c r="GTA312" s="145"/>
      <c r="GTJ312" s="145"/>
      <c r="GTM312" s="145"/>
      <c r="GTU312" s="145"/>
      <c r="GUQ312" s="145"/>
      <c r="GUR312" s="145"/>
      <c r="GUS312" s="145"/>
      <c r="GUT312" s="145"/>
      <c r="GUU312" s="145"/>
      <c r="GUV312" s="145"/>
      <c r="GVN312" s="145"/>
      <c r="GVO312" s="145"/>
      <c r="GVR312" s="145"/>
      <c r="GVU312" s="145"/>
      <c r="GVW312" s="145"/>
      <c r="GVY312" s="145"/>
      <c r="GWB312" s="145"/>
      <c r="GWE312" s="145"/>
      <c r="GWH312" s="145"/>
      <c r="GWK312" s="145"/>
      <c r="GWN312" s="145"/>
      <c r="GWQ312" s="145"/>
      <c r="GWT312" s="145"/>
      <c r="GWW312" s="145"/>
      <c r="GWY312" s="145"/>
      <c r="GXL312" s="145"/>
      <c r="GXM312" s="145"/>
      <c r="GXN312" s="145"/>
      <c r="GXO312" s="145"/>
      <c r="GXP312" s="145"/>
      <c r="GXQ312" s="145"/>
      <c r="GXR312" s="145"/>
      <c r="GXS312" s="145"/>
      <c r="GXT312" s="145"/>
      <c r="GXU312" s="145"/>
      <c r="GXV312" s="145"/>
      <c r="GXW312" s="145"/>
      <c r="GXX312" s="145"/>
      <c r="GXY312" s="145"/>
      <c r="GYC312" s="145"/>
      <c r="GYE312" s="145"/>
      <c r="GYF312" s="145"/>
      <c r="GYG312" s="145"/>
      <c r="GYH312" s="145"/>
      <c r="GYK312" s="145"/>
      <c r="GYM312" s="145"/>
      <c r="GYN312" s="145"/>
      <c r="GYO312" s="145"/>
      <c r="GYP312" s="145"/>
      <c r="GYQ312" s="145"/>
      <c r="GYR312" s="145"/>
      <c r="GYS312" s="145"/>
      <c r="GYT312" s="145"/>
      <c r="GYU312" s="145"/>
      <c r="GYV312" s="145"/>
      <c r="GYW312" s="145"/>
      <c r="GYX312" s="145"/>
      <c r="GYY312" s="145"/>
      <c r="GZB312" s="145"/>
      <c r="GZE312" s="145"/>
      <c r="GZH312" s="145"/>
      <c r="GZK312" s="145"/>
      <c r="GZN312" s="145"/>
      <c r="GZZ312" s="145"/>
      <c r="HAC312" s="145"/>
      <c r="HAF312" s="145"/>
      <c r="HAI312" s="145"/>
      <c r="HAR312" s="145"/>
      <c r="HAX312" s="145"/>
      <c r="HBA312" s="145"/>
      <c r="HBD312" s="145"/>
      <c r="HBG312" s="145"/>
      <c r="HBM312" s="145"/>
      <c r="HBP312" s="145"/>
      <c r="HBV312" s="145"/>
      <c r="HBX312" s="145"/>
      <c r="HBY312" s="145"/>
      <c r="HCA312" s="145"/>
      <c r="HCD312" s="145"/>
      <c r="HCG312" s="145"/>
      <c r="HCJ312" s="145"/>
      <c r="HCR312" s="145"/>
      <c r="HCW312" s="145"/>
      <c r="HDF312" s="145"/>
      <c r="HDI312" s="145"/>
      <c r="HDQ312" s="145"/>
      <c r="HEM312" s="145"/>
      <c r="HEN312" s="145"/>
      <c r="HEO312" s="145"/>
      <c r="HEP312" s="145"/>
      <c r="HEQ312" s="145"/>
      <c r="HER312" s="145"/>
      <c r="HFJ312" s="145"/>
      <c r="HFK312" s="145"/>
      <c r="HFN312" s="145"/>
      <c r="HFQ312" s="145"/>
      <c r="HFS312" s="145"/>
      <c r="HFU312" s="145"/>
      <c r="HFX312" s="145"/>
      <c r="HGA312" s="145"/>
      <c r="HGD312" s="145"/>
      <c r="HGG312" s="145"/>
      <c r="HGJ312" s="145"/>
      <c r="HGM312" s="145"/>
      <c r="HGP312" s="145"/>
      <c r="HGS312" s="145"/>
      <c r="HGU312" s="145"/>
      <c r="HHH312" s="145"/>
      <c r="HHI312" s="145"/>
      <c r="HHJ312" s="145"/>
      <c r="HHK312" s="145"/>
      <c r="HHL312" s="145"/>
      <c r="HHM312" s="145"/>
      <c r="HHN312" s="145"/>
      <c r="HHO312" s="145"/>
      <c r="HHP312" s="145"/>
      <c r="HHQ312" s="145"/>
      <c r="HHR312" s="145"/>
      <c r="HHS312" s="145"/>
      <c r="HHT312" s="145"/>
      <c r="HHU312" s="145"/>
      <c r="HHY312" s="145"/>
      <c r="HIA312" s="145"/>
      <c r="HIB312" s="145"/>
      <c r="HIC312" s="145"/>
      <c r="HID312" s="145"/>
      <c r="HIG312" s="145"/>
      <c r="HII312" s="145"/>
      <c r="HIJ312" s="145"/>
      <c r="HIK312" s="145"/>
      <c r="HIL312" s="145"/>
      <c r="HIM312" s="145"/>
      <c r="HIN312" s="145"/>
      <c r="HIO312" s="145"/>
      <c r="HIP312" s="145"/>
      <c r="HIQ312" s="145"/>
      <c r="HIR312" s="145"/>
      <c r="HIS312" s="145"/>
      <c r="HIT312" s="145"/>
      <c r="HIU312" s="145"/>
      <c r="HIX312" s="145"/>
      <c r="HJA312" s="145"/>
      <c r="HJD312" s="145"/>
      <c r="HJG312" s="145"/>
      <c r="HJJ312" s="145"/>
      <c r="HJV312" s="145"/>
      <c r="HJY312" s="145"/>
      <c r="HKB312" s="145"/>
      <c r="HKE312" s="145"/>
      <c r="HKN312" s="145"/>
      <c r="HKT312" s="145"/>
      <c r="HKW312" s="145"/>
      <c r="HKZ312" s="145"/>
      <c r="HLC312" s="145"/>
      <c r="HLI312" s="145"/>
      <c r="HLL312" s="145"/>
      <c r="HLR312" s="145"/>
      <c r="HLT312" s="145"/>
      <c r="HLU312" s="145"/>
      <c r="HLW312" s="145"/>
      <c r="HLZ312" s="145"/>
      <c r="HMC312" s="145"/>
      <c r="HMF312" s="145"/>
      <c r="HMN312" s="145"/>
      <c r="HMS312" s="145"/>
      <c r="HNB312" s="145"/>
      <c r="HNE312" s="145"/>
      <c r="HNM312" s="145"/>
      <c r="HOI312" s="145"/>
      <c r="HOJ312" s="145"/>
      <c r="HOK312" s="145"/>
      <c r="HOL312" s="145"/>
      <c r="HOM312" s="145"/>
      <c r="HON312" s="145"/>
      <c r="HPF312" s="145"/>
      <c r="HPG312" s="145"/>
      <c r="HPJ312" s="145"/>
      <c r="HPM312" s="145"/>
      <c r="HPO312" s="145"/>
      <c r="HPQ312" s="145"/>
      <c r="HPT312" s="145"/>
      <c r="HPW312" s="145"/>
      <c r="HPZ312" s="145"/>
      <c r="HQC312" s="145"/>
      <c r="HQF312" s="145"/>
      <c r="HQI312" s="145"/>
      <c r="HQL312" s="145"/>
      <c r="HQO312" s="145"/>
      <c r="HQQ312" s="145"/>
      <c r="HRD312" s="145"/>
      <c r="HRE312" s="145"/>
      <c r="HRF312" s="145"/>
      <c r="HRG312" s="145"/>
      <c r="HRH312" s="145"/>
      <c r="HRI312" s="145"/>
      <c r="HRJ312" s="145"/>
      <c r="HRK312" s="145"/>
      <c r="HRL312" s="145"/>
      <c r="HRM312" s="145"/>
      <c r="HRN312" s="145"/>
      <c r="HRO312" s="145"/>
      <c r="HRP312" s="145"/>
      <c r="HRQ312" s="145"/>
      <c r="HRU312" s="145"/>
      <c r="HRW312" s="145"/>
      <c r="HRX312" s="145"/>
      <c r="HRY312" s="145"/>
      <c r="HRZ312" s="145"/>
      <c r="HSC312" s="145"/>
      <c r="HSE312" s="145"/>
      <c r="HSF312" s="145"/>
      <c r="HSG312" s="145"/>
      <c r="HSH312" s="145"/>
      <c r="HSI312" s="145"/>
      <c r="HSJ312" s="145"/>
      <c r="HSK312" s="145"/>
      <c r="HSL312" s="145"/>
      <c r="HSM312" s="145"/>
      <c r="HSN312" s="145"/>
      <c r="HSO312" s="145"/>
      <c r="HSP312" s="145"/>
      <c r="HSQ312" s="145"/>
      <c r="HST312" s="145"/>
      <c r="HSW312" s="145"/>
      <c r="HSZ312" s="145"/>
      <c r="HTC312" s="145"/>
      <c r="HTF312" s="145"/>
      <c r="HTR312" s="145"/>
      <c r="HTU312" s="145"/>
      <c r="HTX312" s="145"/>
      <c r="HUA312" s="145"/>
      <c r="HUJ312" s="145"/>
      <c r="HUP312" s="145"/>
      <c r="HUS312" s="145"/>
      <c r="HUV312" s="145"/>
      <c r="HUY312" s="145"/>
      <c r="HVE312" s="145"/>
      <c r="HVH312" s="145"/>
      <c r="HVN312" s="145"/>
      <c r="HVP312" s="145"/>
      <c r="HVQ312" s="145"/>
      <c r="HVS312" s="145"/>
      <c r="HVV312" s="145"/>
      <c r="HVY312" s="145"/>
      <c r="HWB312" s="145"/>
      <c r="HWJ312" s="145"/>
      <c r="HWO312" s="145"/>
      <c r="HWX312" s="145"/>
      <c r="HXA312" s="145"/>
      <c r="HXI312" s="145"/>
      <c r="HYE312" s="145"/>
      <c r="HYF312" s="145"/>
      <c r="HYG312" s="145"/>
      <c r="HYH312" s="145"/>
      <c r="HYI312" s="145"/>
      <c r="HYJ312" s="145"/>
      <c r="HZB312" s="145"/>
      <c r="HZC312" s="145"/>
      <c r="HZF312" s="145"/>
      <c r="HZI312" s="145"/>
      <c r="HZK312" s="145"/>
      <c r="HZM312" s="145"/>
      <c r="HZP312" s="145"/>
      <c r="HZS312" s="145"/>
      <c r="HZV312" s="145"/>
      <c r="HZY312" s="145"/>
      <c r="IAB312" s="145"/>
      <c r="IAE312" s="145"/>
      <c r="IAH312" s="145"/>
      <c r="IAK312" s="145"/>
      <c r="IAM312" s="145"/>
      <c r="IAZ312" s="145"/>
      <c r="IBA312" s="145"/>
      <c r="IBB312" s="145"/>
      <c r="IBC312" s="145"/>
      <c r="IBD312" s="145"/>
      <c r="IBE312" s="145"/>
      <c r="IBF312" s="145"/>
      <c r="IBG312" s="145"/>
      <c r="IBH312" s="145"/>
      <c r="IBI312" s="145"/>
      <c r="IBJ312" s="145"/>
      <c r="IBK312" s="145"/>
      <c r="IBL312" s="145"/>
      <c r="IBM312" s="145"/>
      <c r="IBQ312" s="145"/>
      <c r="IBS312" s="145"/>
      <c r="IBT312" s="145"/>
      <c r="IBU312" s="145"/>
      <c r="IBV312" s="145"/>
      <c r="IBY312" s="145"/>
      <c r="ICA312" s="145"/>
      <c r="ICB312" s="145"/>
      <c r="ICC312" s="145"/>
      <c r="ICD312" s="145"/>
      <c r="ICE312" s="145"/>
      <c r="ICF312" s="145"/>
      <c r="ICG312" s="145"/>
      <c r="ICH312" s="145"/>
      <c r="ICI312" s="145"/>
      <c r="ICJ312" s="145"/>
      <c r="ICK312" s="145"/>
      <c r="ICL312" s="145"/>
      <c r="ICM312" s="145"/>
      <c r="ICP312" s="145"/>
      <c r="ICS312" s="145"/>
      <c r="ICV312" s="145"/>
      <c r="ICY312" s="145"/>
      <c r="IDB312" s="145"/>
      <c r="IDN312" s="145"/>
      <c r="IDQ312" s="145"/>
      <c r="IDT312" s="145"/>
      <c r="IDW312" s="145"/>
      <c r="IEF312" s="145"/>
      <c r="IEL312" s="145"/>
      <c r="IEO312" s="145"/>
      <c r="IER312" s="145"/>
      <c r="IEU312" s="145"/>
      <c r="IFA312" s="145"/>
      <c r="IFD312" s="145"/>
      <c r="IFJ312" s="145"/>
      <c r="IFL312" s="145"/>
      <c r="IFM312" s="145"/>
      <c r="IFO312" s="145"/>
      <c r="IFR312" s="145"/>
      <c r="IFU312" s="145"/>
      <c r="IFX312" s="145"/>
      <c r="IGF312" s="145"/>
      <c r="IGK312" s="145"/>
      <c r="IGT312" s="145"/>
      <c r="IGW312" s="145"/>
      <c r="IHE312" s="145"/>
      <c r="IIA312" s="145"/>
      <c r="IIB312" s="145"/>
      <c r="IIC312" s="145"/>
      <c r="IID312" s="145"/>
      <c r="IIE312" s="145"/>
      <c r="IIF312" s="145"/>
      <c r="IIX312" s="145"/>
      <c r="IIY312" s="145"/>
      <c r="IJB312" s="145"/>
      <c r="IJE312" s="145"/>
      <c r="IJG312" s="145"/>
      <c r="IJI312" s="145"/>
      <c r="IJL312" s="145"/>
      <c r="IJO312" s="145"/>
      <c r="IJR312" s="145"/>
      <c r="IJU312" s="145"/>
      <c r="IJX312" s="145"/>
      <c r="IKA312" s="145"/>
      <c r="IKD312" s="145"/>
      <c r="IKG312" s="145"/>
      <c r="IKI312" s="145"/>
      <c r="IKV312" s="145"/>
      <c r="IKW312" s="145"/>
      <c r="IKX312" s="145"/>
      <c r="IKY312" s="145"/>
      <c r="IKZ312" s="145"/>
      <c r="ILA312" s="145"/>
      <c r="ILB312" s="145"/>
      <c r="ILC312" s="145"/>
      <c r="ILD312" s="145"/>
      <c r="ILE312" s="145"/>
      <c r="ILF312" s="145"/>
      <c r="ILG312" s="145"/>
      <c r="ILH312" s="145"/>
      <c r="ILI312" s="145"/>
      <c r="ILM312" s="145"/>
      <c r="ILO312" s="145"/>
      <c r="ILP312" s="145"/>
      <c r="ILQ312" s="145"/>
      <c r="ILR312" s="145"/>
      <c r="ILU312" s="145"/>
      <c r="ILW312" s="145"/>
      <c r="ILX312" s="145"/>
      <c r="ILY312" s="145"/>
      <c r="ILZ312" s="145"/>
      <c r="IMA312" s="145"/>
      <c r="IMB312" s="145"/>
      <c r="IMC312" s="145"/>
      <c r="IMD312" s="145"/>
      <c r="IME312" s="145"/>
      <c r="IMF312" s="145"/>
      <c r="IMG312" s="145"/>
      <c r="IMH312" s="145"/>
      <c r="IMI312" s="145"/>
      <c r="IML312" s="145"/>
      <c r="IMO312" s="145"/>
      <c r="IMR312" s="145"/>
      <c r="IMU312" s="145"/>
      <c r="IMX312" s="145"/>
      <c r="INJ312" s="145"/>
      <c r="INM312" s="145"/>
      <c r="INP312" s="145"/>
      <c r="INS312" s="145"/>
      <c r="IOB312" s="145"/>
      <c r="IOH312" s="145"/>
      <c r="IOK312" s="145"/>
      <c r="ION312" s="145"/>
      <c r="IOQ312" s="145"/>
      <c r="IOW312" s="145"/>
      <c r="IOZ312" s="145"/>
      <c r="IPF312" s="145"/>
      <c r="IPH312" s="145"/>
      <c r="IPI312" s="145"/>
      <c r="IPK312" s="145"/>
      <c r="IPN312" s="145"/>
      <c r="IPQ312" s="145"/>
      <c r="IPT312" s="145"/>
      <c r="IQB312" s="145"/>
      <c r="IQG312" s="145"/>
      <c r="IQP312" s="145"/>
      <c r="IQS312" s="145"/>
      <c r="IRA312" s="145"/>
      <c r="IRW312" s="145"/>
      <c r="IRX312" s="145"/>
      <c r="IRY312" s="145"/>
      <c r="IRZ312" s="145"/>
      <c r="ISA312" s="145"/>
      <c r="ISB312" s="145"/>
      <c r="IST312" s="145"/>
      <c r="ISU312" s="145"/>
      <c r="ISX312" s="145"/>
      <c r="ITA312" s="145"/>
      <c r="ITC312" s="145"/>
      <c r="ITE312" s="145"/>
      <c r="ITH312" s="145"/>
      <c r="ITK312" s="145"/>
      <c r="ITN312" s="145"/>
      <c r="ITQ312" s="145"/>
      <c r="ITT312" s="145"/>
      <c r="ITW312" s="145"/>
      <c r="ITZ312" s="145"/>
      <c r="IUC312" s="145"/>
      <c r="IUE312" s="145"/>
      <c r="IUR312" s="145"/>
      <c r="IUS312" s="145"/>
      <c r="IUT312" s="145"/>
      <c r="IUU312" s="145"/>
      <c r="IUV312" s="145"/>
      <c r="IUW312" s="145"/>
      <c r="IUX312" s="145"/>
      <c r="IUY312" s="145"/>
      <c r="IUZ312" s="145"/>
      <c r="IVA312" s="145"/>
      <c r="IVB312" s="145"/>
      <c r="IVC312" s="145"/>
      <c r="IVD312" s="145"/>
      <c r="IVE312" s="145"/>
      <c r="IVI312" s="145"/>
      <c r="IVK312" s="145"/>
      <c r="IVL312" s="145"/>
      <c r="IVM312" s="145"/>
      <c r="IVN312" s="145"/>
      <c r="IVQ312" s="145"/>
      <c r="IVS312" s="145"/>
      <c r="IVT312" s="145"/>
      <c r="IVU312" s="145"/>
      <c r="IVV312" s="145"/>
      <c r="IVW312" s="145"/>
      <c r="IVX312" s="145"/>
      <c r="IVY312" s="145"/>
      <c r="IVZ312" s="145"/>
      <c r="IWA312" s="145"/>
      <c r="IWB312" s="145"/>
      <c r="IWC312" s="145"/>
      <c r="IWD312" s="145"/>
      <c r="IWE312" s="145"/>
      <c r="IWH312" s="145"/>
      <c r="IWK312" s="145"/>
      <c r="IWN312" s="145"/>
      <c r="IWQ312" s="145"/>
      <c r="IWT312" s="145"/>
      <c r="IXF312" s="145"/>
      <c r="IXI312" s="145"/>
      <c r="IXL312" s="145"/>
      <c r="IXO312" s="145"/>
      <c r="IXX312" s="145"/>
      <c r="IYD312" s="145"/>
      <c r="IYG312" s="145"/>
      <c r="IYJ312" s="145"/>
      <c r="IYM312" s="145"/>
      <c r="IYS312" s="145"/>
      <c r="IYV312" s="145"/>
      <c r="IZB312" s="145"/>
      <c r="IZD312" s="145"/>
      <c r="IZE312" s="145"/>
      <c r="IZG312" s="145"/>
      <c r="IZJ312" s="145"/>
      <c r="IZM312" s="145"/>
      <c r="IZP312" s="145"/>
      <c r="IZX312" s="145"/>
      <c r="JAC312" s="145"/>
      <c r="JAL312" s="145"/>
      <c r="JAO312" s="145"/>
      <c r="JAW312" s="145"/>
      <c r="JBS312" s="145"/>
      <c r="JBT312" s="145"/>
      <c r="JBU312" s="145"/>
      <c r="JBV312" s="145"/>
      <c r="JBW312" s="145"/>
      <c r="JBX312" s="145"/>
      <c r="JCP312" s="145"/>
      <c r="JCQ312" s="145"/>
      <c r="JCT312" s="145"/>
      <c r="JCW312" s="145"/>
      <c r="JCY312" s="145"/>
      <c r="JDA312" s="145"/>
      <c r="JDD312" s="145"/>
      <c r="JDG312" s="145"/>
      <c r="JDJ312" s="145"/>
      <c r="JDM312" s="145"/>
      <c r="JDP312" s="145"/>
      <c r="JDS312" s="145"/>
      <c r="JDV312" s="145"/>
      <c r="JDY312" s="145"/>
      <c r="JEA312" s="145"/>
      <c r="JEN312" s="145"/>
      <c r="JEO312" s="145"/>
      <c r="JEP312" s="145"/>
      <c r="JEQ312" s="145"/>
      <c r="JER312" s="145"/>
      <c r="JES312" s="145"/>
      <c r="JET312" s="145"/>
      <c r="JEU312" s="145"/>
      <c r="JEV312" s="145"/>
      <c r="JEW312" s="145"/>
      <c r="JEX312" s="145"/>
      <c r="JEY312" s="145"/>
      <c r="JEZ312" s="145"/>
      <c r="JFA312" s="145"/>
      <c r="JFE312" s="145"/>
      <c r="JFG312" s="145"/>
      <c r="JFH312" s="145"/>
      <c r="JFI312" s="145"/>
      <c r="JFJ312" s="145"/>
      <c r="JFM312" s="145"/>
      <c r="JFO312" s="145"/>
      <c r="JFP312" s="145"/>
      <c r="JFQ312" s="145"/>
      <c r="JFR312" s="145"/>
      <c r="JFS312" s="145"/>
      <c r="JFT312" s="145"/>
      <c r="JFU312" s="145"/>
      <c r="JFV312" s="145"/>
      <c r="JFW312" s="145"/>
      <c r="JFX312" s="145"/>
      <c r="JFY312" s="145"/>
      <c r="JFZ312" s="145"/>
      <c r="JGA312" s="145"/>
      <c r="JGD312" s="145"/>
      <c r="JGG312" s="145"/>
      <c r="JGJ312" s="145"/>
      <c r="JGM312" s="145"/>
      <c r="JGP312" s="145"/>
      <c r="JHB312" s="145"/>
      <c r="JHE312" s="145"/>
      <c r="JHH312" s="145"/>
      <c r="JHK312" s="145"/>
      <c r="JHT312" s="145"/>
      <c r="JHZ312" s="145"/>
      <c r="JIC312" s="145"/>
      <c r="JIF312" s="145"/>
      <c r="JII312" s="145"/>
      <c r="JIO312" s="145"/>
      <c r="JIR312" s="145"/>
      <c r="JIX312" s="145"/>
      <c r="JIZ312" s="145"/>
      <c r="JJA312" s="145"/>
      <c r="JJC312" s="145"/>
      <c r="JJF312" s="145"/>
      <c r="JJI312" s="145"/>
      <c r="JJL312" s="145"/>
      <c r="JJT312" s="145"/>
      <c r="JJY312" s="145"/>
      <c r="JKH312" s="145"/>
      <c r="JKK312" s="145"/>
      <c r="JKS312" s="145"/>
      <c r="JLO312" s="145"/>
      <c r="JLP312" s="145"/>
      <c r="JLQ312" s="145"/>
      <c r="JLR312" s="145"/>
      <c r="JLS312" s="145"/>
      <c r="JLT312" s="145"/>
      <c r="JML312" s="145"/>
      <c r="JMM312" s="145"/>
      <c r="JMP312" s="145"/>
      <c r="JMS312" s="145"/>
      <c r="JMU312" s="145"/>
      <c r="JMW312" s="145"/>
      <c r="JMZ312" s="145"/>
      <c r="JNC312" s="145"/>
      <c r="JNF312" s="145"/>
      <c r="JNI312" s="145"/>
      <c r="JNL312" s="145"/>
      <c r="JNO312" s="145"/>
      <c r="JNR312" s="145"/>
      <c r="JNU312" s="145"/>
      <c r="JNW312" s="145"/>
      <c r="JOJ312" s="145"/>
      <c r="JOK312" s="145"/>
      <c r="JOL312" s="145"/>
      <c r="JOM312" s="145"/>
      <c r="JON312" s="145"/>
      <c r="JOO312" s="145"/>
      <c r="JOP312" s="145"/>
      <c r="JOQ312" s="145"/>
      <c r="JOR312" s="145"/>
      <c r="JOS312" s="145"/>
      <c r="JOT312" s="145"/>
      <c r="JOU312" s="145"/>
      <c r="JOV312" s="145"/>
      <c r="JOW312" s="145"/>
      <c r="JPA312" s="145"/>
      <c r="JPC312" s="145"/>
      <c r="JPD312" s="145"/>
      <c r="JPE312" s="145"/>
      <c r="JPF312" s="145"/>
      <c r="JPI312" s="145"/>
      <c r="JPK312" s="145"/>
      <c r="JPL312" s="145"/>
      <c r="JPM312" s="145"/>
      <c r="JPN312" s="145"/>
      <c r="JPO312" s="145"/>
      <c r="JPP312" s="145"/>
      <c r="JPQ312" s="145"/>
      <c r="JPR312" s="145"/>
      <c r="JPS312" s="145"/>
      <c r="JPT312" s="145"/>
      <c r="JPU312" s="145"/>
      <c r="JPV312" s="145"/>
      <c r="JPW312" s="145"/>
      <c r="JPZ312" s="145"/>
      <c r="JQC312" s="145"/>
      <c r="JQF312" s="145"/>
      <c r="JQI312" s="145"/>
      <c r="JQL312" s="145"/>
      <c r="JQX312" s="145"/>
      <c r="JRA312" s="145"/>
      <c r="JRD312" s="145"/>
      <c r="JRG312" s="145"/>
      <c r="JRP312" s="145"/>
      <c r="JRV312" s="145"/>
      <c r="JRY312" s="145"/>
      <c r="JSB312" s="145"/>
      <c r="JSE312" s="145"/>
      <c r="JSK312" s="145"/>
      <c r="JSN312" s="145"/>
      <c r="JST312" s="145"/>
      <c r="JSV312" s="145"/>
      <c r="JSW312" s="145"/>
      <c r="JSY312" s="145"/>
      <c r="JTB312" s="145"/>
      <c r="JTE312" s="145"/>
      <c r="JTH312" s="145"/>
      <c r="JTP312" s="145"/>
      <c r="JTU312" s="145"/>
      <c r="JUD312" s="145"/>
      <c r="JUG312" s="145"/>
      <c r="JUO312" s="145"/>
      <c r="JVK312" s="145"/>
      <c r="JVL312" s="145"/>
      <c r="JVM312" s="145"/>
      <c r="JVN312" s="145"/>
      <c r="JVO312" s="145"/>
      <c r="JVP312" s="145"/>
      <c r="JWH312" s="145"/>
      <c r="JWI312" s="145"/>
      <c r="JWL312" s="145"/>
      <c r="JWO312" s="145"/>
      <c r="JWQ312" s="145"/>
      <c r="JWS312" s="145"/>
      <c r="JWV312" s="145"/>
      <c r="JWY312" s="145"/>
      <c r="JXB312" s="145"/>
      <c r="JXE312" s="145"/>
      <c r="JXH312" s="145"/>
      <c r="JXK312" s="145"/>
      <c r="JXN312" s="145"/>
      <c r="JXQ312" s="145"/>
      <c r="JXS312" s="145"/>
      <c r="JYF312" s="145"/>
      <c r="JYG312" s="145"/>
      <c r="JYH312" s="145"/>
      <c r="JYI312" s="145"/>
      <c r="JYJ312" s="145"/>
      <c r="JYK312" s="145"/>
      <c r="JYL312" s="145"/>
      <c r="JYM312" s="145"/>
      <c r="JYN312" s="145"/>
      <c r="JYO312" s="145"/>
      <c r="JYP312" s="145"/>
      <c r="JYQ312" s="145"/>
      <c r="JYR312" s="145"/>
      <c r="JYS312" s="145"/>
      <c r="JYW312" s="145"/>
      <c r="JYY312" s="145"/>
      <c r="JYZ312" s="145"/>
      <c r="JZA312" s="145"/>
      <c r="JZB312" s="145"/>
      <c r="JZE312" s="145"/>
      <c r="JZG312" s="145"/>
      <c r="JZH312" s="145"/>
      <c r="JZI312" s="145"/>
      <c r="JZJ312" s="145"/>
      <c r="JZK312" s="145"/>
      <c r="JZL312" s="145"/>
      <c r="JZM312" s="145"/>
      <c r="JZN312" s="145"/>
      <c r="JZO312" s="145"/>
      <c r="JZP312" s="145"/>
      <c r="JZQ312" s="145"/>
      <c r="JZR312" s="145"/>
      <c r="JZS312" s="145"/>
      <c r="JZV312" s="145"/>
      <c r="JZY312" s="145"/>
      <c r="KAB312" s="145"/>
      <c r="KAE312" s="145"/>
      <c r="KAH312" s="145"/>
      <c r="KAT312" s="145"/>
      <c r="KAW312" s="145"/>
      <c r="KAZ312" s="145"/>
      <c r="KBC312" s="145"/>
      <c r="KBL312" s="145"/>
      <c r="KBR312" s="145"/>
      <c r="KBU312" s="145"/>
      <c r="KBX312" s="145"/>
      <c r="KCA312" s="145"/>
      <c r="KCG312" s="145"/>
      <c r="KCJ312" s="145"/>
      <c r="KCP312" s="145"/>
      <c r="KCR312" s="145"/>
      <c r="KCS312" s="145"/>
      <c r="KCU312" s="145"/>
      <c r="KCX312" s="145"/>
      <c r="KDA312" s="145"/>
      <c r="KDD312" s="145"/>
      <c r="KDL312" s="145"/>
      <c r="KDQ312" s="145"/>
      <c r="KDZ312" s="145"/>
      <c r="KEC312" s="145"/>
      <c r="KEK312" s="145"/>
      <c r="KFG312" s="145"/>
      <c r="KFH312" s="145"/>
      <c r="KFI312" s="145"/>
      <c r="KFJ312" s="145"/>
      <c r="KFK312" s="145"/>
      <c r="KFL312" s="145"/>
      <c r="KGD312" s="145"/>
      <c r="KGE312" s="145"/>
      <c r="KGH312" s="145"/>
      <c r="KGK312" s="145"/>
      <c r="KGM312" s="145"/>
      <c r="KGO312" s="145"/>
      <c r="KGR312" s="145"/>
      <c r="KGU312" s="145"/>
      <c r="KGX312" s="145"/>
      <c r="KHA312" s="145"/>
      <c r="KHD312" s="145"/>
      <c r="KHG312" s="145"/>
      <c r="KHJ312" s="145"/>
      <c r="KHM312" s="145"/>
      <c r="KHO312" s="145"/>
      <c r="KIB312" s="145"/>
      <c r="KIC312" s="145"/>
      <c r="KID312" s="145"/>
      <c r="KIE312" s="145"/>
      <c r="KIF312" s="145"/>
      <c r="KIG312" s="145"/>
      <c r="KIH312" s="145"/>
      <c r="KII312" s="145"/>
      <c r="KIJ312" s="145"/>
      <c r="KIK312" s="145"/>
      <c r="KIL312" s="145"/>
      <c r="KIM312" s="145"/>
      <c r="KIN312" s="145"/>
      <c r="KIO312" s="145"/>
      <c r="KIS312" s="145"/>
      <c r="KIU312" s="145"/>
      <c r="KIV312" s="145"/>
      <c r="KIW312" s="145"/>
      <c r="KIX312" s="145"/>
      <c r="KJA312" s="145"/>
      <c r="KJC312" s="145"/>
      <c r="KJD312" s="145"/>
      <c r="KJE312" s="145"/>
      <c r="KJF312" s="145"/>
      <c r="KJG312" s="145"/>
      <c r="KJH312" s="145"/>
      <c r="KJI312" s="145"/>
      <c r="KJJ312" s="145"/>
      <c r="KJK312" s="145"/>
      <c r="KJL312" s="145"/>
      <c r="KJM312" s="145"/>
      <c r="KJN312" s="145"/>
      <c r="KJO312" s="145"/>
      <c r="KJR312" s="145"/>
      <c r="KJU312" s="145"/>
      <c r="KJX312" s="145"/>
      <c r="KKA312" s="145"/>
      <c r="KKD312" s="145"/>
      <c r="KKP312" s="145"/>
      <c r="KKS312" s="145"/>
      <c r="KKV312" s="145"/>
      <c r="KKY312" s="145"/>
      <c r="KLH312" s="145"/>
      <c r="KLN312" s="145"/>
      <c r="KLQ312" s="145"/>
      <c r="KLT312" s="145"/>
      <c r="KLW312" s="145"/>
      <c r="KMC312" s="145"/>
      <c r="KMF312" s="145"/>
      <c r="KML312" s="145"/>
      <c r="KMN312" s="145"/>
      <c r="KMO312" s="145"/>
      <c r="KMQ312" s="145"/>
      <c r="KMT312" s="145"/>
      <c r="KMW312" s="145"/>
      <c r="KMZ312" s="145"/>
      <c r="KNH312" s="145"/>
      <c r="KNM312" s="145"/>
      <c r="KNV312" s="145"/>
      <c r="KNY312" s="145"/>
      <c r="KOG312" s="145"/>
      <c r="KPC312" s="145"/>
      <c r="KPD312" s="145"/>
      <c r="KPE312" s="145"/>
      <c r="KPF312" s="145"/>
      <c r="KPG312" s="145"/>
      <c r="KPH312" s="145"/>
      <c r="KPZ312" s="145"/>
      <c r="KQA312" s="145"/>
      <c r="KQD312" s="145"/>
      <c r="KQG312" s="145"/>
      <c r="KQI312" s="145"/>
      <c r="KQK312" s="145"/>
      <c r="KQN312" s="145"/>
      <c r="KQQ312" s="145"/>
      <c r="KQT312" s="145"/>
      <c r="KQW312" s="145"/>
      <c r="KQZ312" s="145"/>
      <c r="KRC312" s="145"/>
      <c r="KRF312" s="145"/>
      <c r="KRI312" s="145"/>
      <c r="KRK312" s="145"/>
      <c r="KRX312" s="145"/>
      <c r="KRY312" s="145"/>
      <c r="KRZ312" s="145"/>
      <c r="KSA312" s="145"/>
      <c r="KSB312" s="145"/>
      <c r="KSC312" s="145"/>
      <c r="KSD312" s="145"/>
      <c r="KSE312" s="145"/>
      <c r="KSF312" s="145"/>
      <c r="KSG312" s="145"/>
      <c r="KSH312" s="145"/>
      <c r="KSI312" s="145"/>
      <c r="KSJ312" s="145"/>
      <c r="KSK312" s="145"/>
      <c r="KSO312" s="145"/>
      <c r="KSQ312" s="145"/>
      <c r="KSR312" s="145"/>
      <c r="KSS312" s="145"/>
      <c r="KST312" s="145"/>
      <c r="KSW312" s="145"/>
      <c r="KSY312" s="145"/>
      <c r="KSZ312" s="145"/>
      <c r="KTA312" s="145"/>
      <c r="KTB312" s="145"/>
      <c r="KTC312" s="145"/>
      <c r="KTD312" s="145"/>
      <c r="KTE312" s="145"/>
      <c r="KTF312" s="145"/>
      <c r="KTG312" s="145"/>
      <c r="KTH312" s="145"/>
      <c r="KTI312" s="145"/>
      <c r="KTJ312" s="145"/>
      <c r="KTK312" s="145"/>
      <c r="KTN312" s="145"/>
      <c r="KTQ312" s="145"/>
      <c r="KTT312" s="145"/>
      <c r="KTW312" s="145"/>
      <c r="KTZ312" s="145"/>
      <c r="KUL312" s="145"/>
      <c r="KUO312" s="145"/>
      <c r="KUR312" s="145"/>
      <c r="KUU312" s="145"/>
      <c r="KVD312" s="145"/>
      <c r="KVJ312" s="145"/>
      <c r="KVM312" s="145"/>
      <c r="KVP312" s="145"/>
      <c r="KVS312" s="145"/>
      <c r="KVY312" s="145"/>
      <c r="KWB312" s="145"/>
      <c r="KWH312" s="145"/>
      <c r="KWJ312" s="145"/>
      <c r="KWK312" s="145"/>
      <c r="KWM312" s="145"/>
      <c r="KWP312" s="145"/>
      <c r="KWS312" s="145"/>
      <c r="KWV312" s="145"/>
      <c r="KXD312" s="145"/>
      <c r="KXI312" s="145"/>
      <c r="KXR312" s="145"/>
      <c r="KXU312" s="145"/>
      <c r="KYC312" s="145"/>
      <c r="KYY312" s="145"/>
      <c r="KYZ312" s="145"/>
      <c r="KZA312" s="145"/>
      <c r="KZB312" s="145"/>
      <c r="KZC312" s="145"/>
      <c r="KZD312" s="145"/>
      <c r="KZV312" s="145"/>
      <c r="KZW312" s="145"/>
      <c r="KZZ312" s="145"/>
      <c r="LAC312" s="145"/>
      <c r="LAE312" s="145"/>
      <c r="LAG312" s="145"/>
      <c r="LAJ312" s="145"/>
      <c r="LAM312" s="145"/>
      <c r="LAP312" s="145"/>
      <c r="LAS312" s="145"/>
      <c r="LAV312" s="145"/>
      <c r="LAY312" s="145"/>
      <c r="LBB312" s="145"/>
      <c r="LBE312" s="145"/>
      <c r="LBG312" s="145"/>
      <c r="LBT312" s="145"/>
      <c r="LBU312" s="145"/>
      <c r="LBV312" s="145"/>
      <c r="LBW312" s="145"/>
      <c r="LBX312" s="145"/>
      <c r="LBY312" s="145"/>
      <c r="LBZ312" s="145"/>
      <c r="LCA312" s="145"/>
      <c r="LCB312" s="145"/>
      <c r="LCC312" s="145"/>
      <c r="LCD312" s="145"/>
      <c r="LCE312" s="145"/>
      <c r="LCF312" s="145"/>
      <c r="LCG312" s="145"/>
      <c r="LCK312" s="145"/>
      <c r="LCM312" s="145"/>
      <c r="LCN312" s="145"/>
      <c r="LCO312" s="145"/>
      <c r="LCP312" s="145"/>
      <c r="LCS312" s="145"/>
      <c r="LCU312" s="145"/>
      <c r="LCV312" s="145"/>
      <c r="LCW312" s="145"/>
      <c r="LCX312" s="145"/>
      <c r="LCY312" s="145"/>
      <c r="LCZ312" s="145"/>
      <c r="LDA312" s="145"/>
      <c r="LDB312" s="145"/>
      <c r="LDC312" s="145"/>
      <c r="LDD312" s="145"/>
      <c r="LDE312" s="145"/>
      <c r="LDF312" s="145"/>
      <c r="LDG312" s="145"/>
      <c r="LDJ312" s="145"/>
      <c r="LDM312" s="145"/>
      <c r="LDP312" s="145"/>
      <c r="LDS312" s="145"/>
      <c r="LDV312" s="145"/>
      <c r="LEH312" s="145"/>
      <c r="LEK312" s="145"/>
      <c r="LEN312" s="145"/>
      <c r="LEQ312" s="145"/>
      <c r="LEZ312" s="145"/>
      <c r="LFF312" s="145"/>
      <c r="LFI312" s="145"/>
      <c r="LFL312" s="145"/>
      <c r="LFO312" s="145"/>
      <c r="LFU312" s="145"/>
      <c r="LFX312" s="145"/>
      <c r="LGD312" s="145"/>
      <c r="LGF312" s="145"/>
      <c r="LGG312" s="145"/>
      <c r="LGI312" s="145"/>
      <c r="LGL312" s="145"/>
      <c r="LGO312" s="145"/>
      <c r="LGR312" s="145"/>
      <c r="LGZ312" s="145"/>
      <c r="LHE312" s="145"/>
      <c r="LHN312" s="145"/>
      <c r="LHQ312" s="145"/>
      <c r="LHY312" s="145"/>
      <c r="LIU312" s="145"/>
      <c r="LIV312" s="145"/>
      <c r="LIW312" s="145"/>
      <c r="LIX312" s="145"/>
      <c r="LIY312" s="145"/>
      <c r="LIZ312" s="145"/>
      <c r="LJR312" s="145"/>
      <c r="LJS312" s="145"/>
      <c r="LJV312" s="145"/>
      <c r="LJY312" s="145"/>
      <c r="LKA312" s="145"/>
      <c r="LKC312" s="145"/>
      <c r="LKF312" s="145"/>
      <c r="LKI312" s="145"/>
      <c r="LKL312" s="145"/>
      <c r="LKO312" s="145"/>
      <c r="LKR312" s="145"/>
      <c r="LKU312" s="145"/>
      <c r="LKX312" s="145"/>
      <c r="LLA312" s="145"/>
      <c r="LLC312" s="145"/>
      <c r="LLP312" s="145"/>
      <c r="LLQ312" s="145"/>
      <c r="LLR312" s="145"/>
      <c r="LLS312" s="145"/>
      <c r="LLT312" s="145"/>
      <c r="LLU312" s="145"/>
      <c r="LLV312" s="145"/>
      <c r="LLW312" s="145"/>
      <c r="LLX312" s="145"/>
      <c r="LLY312" s="145"/>
      <c r="LLZ312" s="145"/>
      <c r="LMA312" s="145"/>
      <c r="LMB312" s="145"/>
      <c r="LMC312" s="145"/>
      <c r="LMG312" s="145"/>
      <c r="LMI312" s="145"/>
      <c r="LMJ312" s="145"/>
      <c r="LMK312" s="145"/>
      <c r="LML312" s="145"/>
      <c r="LMO312" s="145"/>
      <c r="LMQ312" s="145"/>
      <c r="LMR312" s="145"/>
      <c r="LMS312" s="145"/>
      <c r="LMT312" s="145"/>
      <c r="LMU312" s="145"/>
      <c r="LMV312" s="145"/>
      <c r="LMW312" s="145"/>
      <c r="LMX312" s="145"/>
      <c r="LMY312" s="145"/>
      <c r="LMZ312" s="145"/>
      <c r="LNA312" s="145"/>
      <c r="LNB312" s="145"/>
      <c r="LNC312" s="145"/>
      <c r="LNF312" s="145"/>
      <c r="LNI312" s="145"/>
      <c r="LNL312" s="145"/>
      <c r="LNO312" s="145"/>
      <c r="LNR312" s="145"/>
      <c r="LOD312" s="145"/>
      <c r="LOG312" s="145"/>
      <c r="LOJ312" s="145"/>
      <c r="LOM312" s="145"/>
      <c r="LOV312" s="145"/>
      <c r="LPB312" s="145"/>
      <c r="LPE312" s="145"/>
      <c r="LPH312" s="145"/>
      <c r="LPK312" s="145"/>
      <c r="LPQ312" s="145"/>
      <c r="LPT312" s="145"/>
      <c r="LPZ312" s="145"/>
      <c r="LQB312" s="145"/>
      <c r="LQC312" s="145"/>
      <c r="LQE312" s="145"/>
      <c r="LQH312" s="145"/>
      <c r="LQK312" s="145"/>
      <c r="LQN312" s="145"/>
      <c r="LQV312" s="145"/>
      <c r="LRA312" s="145"/>
      <c r="LRJ312" s="145"/>
      <c r="LRM312" s="145"/>
      <c r="LRU312" s="145"/>
      <c r="LSQ312" s="145"/>
      <c r="LSR312" s="145"/>
      <c r="LSS312" s="145"/>
      <c r="LST312" s="145"/>
      <c r="LSU312" s="145"/>
      <c r="LSV312" s="145"/>
      <c r="LTN312" s="145"/>
      <c r="LTO312" s="145"/>
      <c r="LTR312" s="145"/>
      <c r="LTU312" s="145"/>
      <c r="LTW312" s="145"/>
      <c r="LTY312" s="145"/>
      <c r="LUB312" s="145"/>
      <c r="LUE312" s="145"/>
      <c r="LUH312" s="145"/>
      <c r="LUK312" s="145"/>
      <c r="LUN312" s="145"/>
      <c r="LUQ312" s="145"/>
      <c r="LUT312" s="145"/>
      <c r="LUW312" s="145"/>
      <c r="LUY312" s="145"/>
      <c r="LVL312" s="145"/>
      <c r="LVM312" s="145"/>
      <c r="LVN312" s="145"/>
      <c r="LVO312" s="145"/>
      <c r="LVP312" s="145"/>
      <c r="LVQ312" s="145"/>
      <c r="LVR312" s="145"/>
      <c r="LVS312" s="145"/>
      <c r="LVT312" s="145"/>
      <c r="LVU312" s="145"/>
      <c r="LVV312" s="145"/>
      <c r="LVW312" s="145"/>
      <c r="LVX312" s="145"/>
      <c r="LVY312" s="145"/>
      <c r="LWC312" s="145"/>
      <c r="LWE312" s="145"/>
      <c r="LWF312" s="145"/>
      <c r="LWG312" s="145"/>
      <c r="LWH312" s="145"/>
      <c r="LWK312" s="145"/>
      <c r="LWM312" s="145"/>
      <c r="LWN312" s="145"/>
      <c r="LWO312" s="145"/>
      <c r="LWP312" s="145"/>
      <c r="LWQ312" s="145"/>
      <c r="LWR312" s="145"/>
      <c r="LWS312" s="145"/>
      <c r="LWT312" s="145"/>
      <c r="LWU312" s="145"/>
      <c r="LWV312" s="145"/>
      <c r="LWW312" s="145"/>
      <c r="LWX312" s="145"/>
      <c r="LWY312" s="145"/>
      <c r="LXB312" s="145"/>
      <c r="LXE312" s="145"/>
      <c r="LXH312" s="145"/>
      <c r="LXK312" s="145"/>
      <c r="LXN312" s="145"/>
      <c r="LXZ312" s="145"/>
      <c r="LYC312" s="145"/>
      <c r="LYF312" s="145"/>
      <c r="LYI312" s="145"/>
      <c r="LYR312" s="145"/>
      <c r="LYX312" s="145"/>
      <c r="LZA312" s="145"/>
      <c r="LZD312" s="145"/>
      <c r="LZG312" s="145"/>
      <c r="LZM312" s="145"/>
      <c r="LZP312" s="145"/>
      <c r="LZV312" s="145"/>
      <c r="LZX312" s="145"/>
      <c r="LZY312" s="145"/>
      <c r="MAA312" s="145"/>
      <c r="MAD312" s="145"/>
      <c r="MAG312" s="145"/>
      <c r="MAJ312" s="145"/>
      <c r="MAR312" s="145"/>
      <c r="MAW312" s="145"/>
      <c r="MBF312" s="145"/>
      <c r="MBI312" s="145"/>
      <c r="MBQ312" s="145"/>
      <c r="MCM312" s="145"/>
      <c r="MCN312" s="145"/>
      <c r="MCO312" s="145"/>
      <c r="MCP312" s="145"/>
      <c r="MCQ312" s="145"/>
      <c r="MCR312" s="145"/>
      <c r="MDJ312" s="145"/>
      <c r="MDK312" s="145"/>
      <c r="MDN312" s="145"/>
      <c r="MDQ312" s="145"/>
      <c r="MDS312" s="145"/>
      <c r="MDU312" s="145"/>
      <c r="MDX312" s="145"/>
      <c r="MEA312" s="145"/>
      <c r="MED312" s="145"/>
      <c r="MEG312" s="145"/>
      <c r="MEJ312" s="145"/>
      <c r="MEM312" s="145"/>
      <c r="MEP312" s="145"/>
      <c r="MES312" s="145"/>
      <c r="MEU312" s="145"/>
      <c r="MFH312" s="145"/>
      <c r="MFI312" s="145"/>
      <c r="MFJ312" s="145"/>
      <c r="MFK312" s="145"/>
      <c r="MFL312" s="145"/>
      <c r="MFM312" s="145"/>
      <c r="MFN312" s="145"/>
      <c r="MFO312" s="145"/>
      <c r="MFP312" s="145"/>
      <c r="MFQ312" s="145"/>
      <c r="MFR312" s="145"/>
      <c r="MFS312" s="145"/>
      <c r="MFT312" s="145"/>
      <c r="MFU312" s="145"/>
      <c r="MFY312" s="145"/>
      <c r="MGA312" s="145"/>
      <c r="MGB312" s="145"/>
      <c r="MGC312" s="145"/>
      <c r="MGD312" s="145"/>
      <c r="MGG312" s="145"/>
      <c r="MGI312" s="145"/>
      <c r="MGJ312" s="145"/>
      <c r="MGK312" s="145"/>
      <c r="MGL312" s="145"/>
      <c r="MGM312" s="145"/>
      <c r="MGN312" s="145"/>
      <c r="MGO312" s="145"/>
      <c r="MGP312" s="145"/>
      <c r="MGQ312" s="145"/>
      <c r="MGR312" s="145"/>
      <c r="MGS312" s="145"/>
      <c r="MGT312" s="145"/>
      <c r="MGU312" s="145"/>
      <c r="MGX312" s="145"/>
      <c r="MHA312" s="145"/>
      <c r="MHD312" s="145"/>
      <c r="MHG312" s="145"/>
      <c r="MHJ312" s="145"/>
      <c r="MHV312" s="145"/>
      <c r="MHY312" s="145"/>
      <c r="MIB312" s="145"/>
      <c r="MIE312" s="145"/>
      <c r="MIN312" s="145"/>
      <c r="MIT312" s="145"/>
      <c r="MIW312" s="145"/>
      <c r="MIZ312" s="145"/>
      <c r="MJC312" s="145"/>
      <c r="MJI312" s="145"/>
      <c r="MJL312" s="145"/>
      <c r="MJR312" s="145"/>
      <c r="MJT312" s="145"/>
      <c r="MJU312" s="145"/>
      <c r="MJW312" s="145"/>
      <c r="MJZ312" s="145"/>
      <c r="MKC312" s="145"/>
      <c r="MKF312" s="145"/>
      <c r="MKN312" s="145"/>
      <c r="MKS312" s="145"/>
      <c r="MLB312" s="145"/>
      <c r="MLE312" s="145"/>
      <c r="MLM312" s="145"/>
      <c r="MMI312" s="145"/>
      <c r="MMJ312" s="145"/>
      <c r="MMK312" s="145"/>
      <c r="MML312" s="145"/>
      <c r="MMM312" s="145"/>
      <c r="MMN312" s="145"/>
      <c r="MNF312" s="145"/>
      <c r="MNG312" s="145"/>
      <c r="MNJ312" s="145"/>
      <c r="MNM312" s="145"/>
      <c r="MNO312" s="145"/>
      <c r="MNQ312" s="145"/>
      <c r="MNT312" s="145"/>
      <c r="MNW312" s="145"/>
      <c r="MNZ312" s="145"/>
      <c r="MOC312" s="145"/>
      <c r="MOF312" s="145"/>
      <c r="MOI312" s="145"/>
      <c r="MOL312" s="145"/>
      <c r="MOO312" s="145"/>
      <c r="MOQ312" s="145"/>
      <c r="MPD312" s="145"/>
      <c r="MPE312" s="145"/>
      <c r="MPF312" s="145"/>
      <c r="MPG312" s="145"/>
      <c r="MPH312" s="145"/>
      <c r="MPI312" s="145"/>
      <c r="MPJ312" s="145"/>
      <c r="MPK312" s="145"/>
      <c r="MPL312" s="145"/>
      <c r="MPM312" s="145"/>
      <c r="MPN312" s="145"/>
      <c r="MPO312" s="145"/>
      <c r="MPP312" s="145"/>
      <c r="MPQ312" s="145"/>
      <c r="MPU312" s="145"/>
      <c r="MPW312" s="145"/>
      <c r="MPX312" s="145"/>
      <c r="MPY312" s="145"/>
      <c r="MPZ312" s="145"/>
      <c r="MQC312" s="145"/>
      <c r="MQE312" s="145"/>
      <c r="MQF312" s="145"/>
      <c r="MQG312" s="145"/>
      <c r="MQH312" s="145"/>
      <c r="MQI312" s="145"/>
      <c r="MQJ312" s="145"/>
      <c r="MQK312" s="145"/>
      <c r="MQL312" s="145"/>
      <c r="MQM312" s="145"/>
      <c r="MQN312" s="145"/>
      <c r="MQO312" s="145"/>
      <c r="MQP312" s="145"/>
      <c r="MQQ312" s="145"/>
      <c r="MQT312" s="145"/>
      <c r="MQW312" s="145"/>
      <c r="MQZ312" s="145"/>
      <c r="MRC312" s="145"/>
      <c r="MRF312" s="145"/>
      <c r="MRR312" s="145"/>
      <c r="MRU312" s="145"/>
      <c r="MRX312" s="145"/>
      <c r="MSA312" s="145"/>
      <c r="MSJ312" s="145"/>
      <c r="MSP312" s="145"/>
      <c r="MSS312" s="145"/>
      <c r="MSV312" s="145"/>
      <c r="MSY312" s="145"/>
      <c r="MTE312" s="145"/>
      <c r="MTH312" s="145"/>
      <c r="MTN312" s="145"/>
      <c r="MTP312" s="145"/>
      <c r="MTQ312" s="145"/>
      <c r="MTS312" s="145"/>
      <c r="MTV312" s="145"/>
      <c r="MTY312" s="145"/>
      <c r="MUB312" s="145"/>
      <c r="MUJ312" s="145"/>
      <c r="MUO312" s="145"/>
      <c r="MUX312" s="145"/>
      <c r="MVA312" s="145"/>
      <c r="MVI312" s="145"/>
      <c r="MWE312" s="145"/>
      <c r="MWF312" s="145"/>
      <c r="MWG312" s="145"/>
      <c r="MWH312" s="145"/>
      <c r="MWI312" s="145"/>
      <c r="MWJ312" s="145"/>
      <c r="MXB312" s="145"/>
      <c r="MXC312" s="145"/>
      <c r="MXF312" s="145"/>
      <c r="MXI312" s="145"/>
      <c r="MXK312" s="145"/>
      <c r="MXM312" s="145"/>
      <c r="MXP312" s="145"/>
      <c r="MXS312" s="145"/>
      <c r="MXV312" s="145"/>
      <c r="MXY312" s="145"/>
      <c r="MYB312" s="145"/>
      <c r="MYE312" s="145"/>
      <c r="MYH312" s="145"/>
      <c r="MYK312" s="145"/>
      <c r="MYM312" s="145"/>
      <c r="MYZ312" s="145"/>
      <c r="MZA312" s="145"/>
      <c r="MZB312" s="145"/>
      <c r="MZC312" s="145"/>
      <c r="MZD312" s="145"/>
      <c r="MZE312" s="145"/>
      <c r="MZF312" s="145"/>
      <c r="MZG312" s="145"/>
      <c r="MZH312" s="145"/>
      <c r="MZI312" s="145"/>
      <c r="MZJ312" s="145"/>
      <c r="MZK312" s="145"/>
      <c r="MZL312" s="145"/>
      <c r="MZM312" s="145"/>
      <c r="MZQ312" s="145"/>
      <c r="MZS312" s="145"/>
      <c r="MZT312" s="145"/>
      <c r="MZU312" s="145"/>
      <c r="MZV312" s="145"/>
      <c r="MZY312" s="145"/>
      <c r="NAA312" s="145"/>
      <c r="NAB312" s="145"/>
      <c r="NAC312" s="145"/>
      <c r="NAD312" s="145"/>
      <c r="NAE312" s="145"/>
      <c r="NAF312" s="145"/>
      <c r="NAG312" s="145"/>
      <c r="NAH312" s="145"/>
      <c r="NAI312" s="145"/>
      <c r="NAJ312" s="145"/>
      <c r="NAK312" s="145"/>
      <c r="NAL312" s="145"/>
      <c r="NAM312" s="145"/>
      <c r="NAP312" s="145"/>
      <c r="NAS312" s="145"/>
      <c r="NAV312" s="145"/>
      <c r="NAY312" s="145"/>
      <c r="NBB312" s="145"/>
      <c r="NBN312" s="145"/>
      <c r="NBQ312" s="145"/>
      <c r="NBT312" s="145"/>
      <c r="NBW312" s="145"/>
      <c r="NCF312" s="145"/>
      <c r="NCL312" s="145"/>
      <c r="NCO312" s="145"/>
      <c r="NCR312" s="145"/>
      <c r="NCU312" s="145"/>
      <c r="NDA312" s="145"/>
      <c r="NDD312" s="145"/>
      <c r="NDJ312" s="145"/>
      <c r="NDL312" s="145"/>
      <c r="NDM312" s="145"/>
      <c r="NDO312" s="145"/>
      <c r="NDR312" s="145"/>
      <c r="NDU312" s="145"/>
      <c r="NDX312" s="145"/>
      <c r="NEF312" s="145"/>
      <c r="NEK312" s="145"/>
      <c r="NET312" s="145"/>
      <c r="NEW312" s="145"/>
      <c r="NFE312" s="145"/>
      <c r="NGA312" s="145"/>
      <c r="NGB312" s="145"/>
      <c r="NGC312" s="145"/>
      <c r="NGD312" s="145"/>
      <c r="NGE312" s="145"/>
      <c r="NGF312" s="145"/>
      <c r="NGX312" s="145"/>
      <c r="NGY312" s="145"/>
      <c r="NHB312" s="145"/>
      <c r="NHE312" s="145"/>
      <c r="NHG312" s="145"/>
      <c r="NHI312" s="145"/>
      <c r="NHL312" s="145"/>
      <c r="NHO312" s="145"/>
      <c r="NHR312" s="145"/>
      <c r="NHU312" s="145"/>
      <c r="NHX312" s="145"/>
      <c r="NIA312" s="145"/>
      <c r="NID312" s="145"/>
      <c r="NIG312" s="145"/>
      <c r="NII312" s="145"/>
      <c r="NIV312" s="145"/>
      <c r="NIW312" s="145"/>
      <c r="NIX312" s="145"/>
      <c r="NIY312" s="145"/>
      <c r="NIZ312" s="145"/>
      <c r="NJA312" s="145"/>
      <c r="NJB312" s="145"/>
      <c r="NJC312" s="145"/>
      <c r="NJD312" s="145"/>
      <c r="NJE312" s="145"/>
      <c r="NJF312" s="145"/>
      <c r="NJG312" s="145"/>
      <c r="NJH312" s="145"/>
      <c r="NJI312" s="145"/>
      <c r="NJM312" s="145"/>
      <c r="NJO312" s="145"/>
      <c r="NJP312" s="145"/>
      <c r="NJQ312" s="145"/>
      <c r="NJR312" s="145"/>
      <c r="NJU312" s="145"/>
      <c r="NJW312" s="145"/>
      <c r="NJX312" s="145"/>
      <c r="NJY312" s="145"/>
      <c r="NJZ312" s="145"/>
      <c r="NKA312" s="145"/>
      <c r="NKB312" s="145"/>
      <c r="NKC312" s="145"/>
      <c r="NKD312" s="145"/>
      <c r="NKE312" s="145"/>
      <c r="NKF312" s="145"/>
      <c r="NKG312" s="145"/>
      <c r="NKH312" s="145"/>
      <c r="NKI312" s="145"/>
      <c r="NKL312" s="145"/>
      <c r="NKO312" s="145"/>
      <c r="NKR312" s="145"/>
      <c r="NKU312" s="145"/>
      <c r="NKX312" s="145"/>
      <c r="NLJ312" s="145"/>
      <c r="NLM312" s="145"/>
      <c r="NLP312" s="145"/>
      <c r="NLS312" s="145"/>
      <c r="NMB312" s="145"/>
      <c r="NMH312" s="145"/>
      <c r="NMK312" s="145"/>
      <c r="NMN312" s="145"/>
      <c r="NMQ312" s="145"/>
      <c r="NMW312" s="145"/>
      <c r="NMZ312" s="145"/>
      <c r="NNF312" s="145"/>
      <c r="NNH312" s="145"/>
      <c r="NNI312" s="145"/>
      <c r="NNK312" s="145"/>
      <c r="NNN312" s="145"/>
      <c r="NNQ312" s="145"/>
      <c r="NNT312" s="145"/>
      <c r="NOB312" s="145"/>
      <c r="NOG312" s="145"/>
      <c r="NOP312" s="145"/>
      <c r="NOS312" s="145"/>
      <c r="NPA312" s="145"/>
      <c r="NPW312" s="145"/>
      <c r="NPX312" s="145"/>
      <c r="NPY312" s="145"/>
      <c r="NPZ312" s="145"/>
      <c r="NQA312" s="145"/>
      <c r="NQB312" s="145"/>
      <c r="NQT312" s="145"/>
      <c r="NQU312" s="145"/>
      <c r="NQX312" s="145"/>
      <c r="NRA312" s="145"/>
      <c r="NRC312" s="145"/>
      <c r="NRE312" s="145"/>
      <c r="NRH312" s="145"/>
      <c r="NRK312" s="145"/>
      <c r="NRN312" s="145"/>
      <c r="NRQ312" s="145"/>
      <c r="NRT312" s="145"/>
      <c r="NRW312" s="145"/>
      <c r="NRZ312" s="145"/>
      <c r="NSC312" s="145"/>
      <c r="NSE312" s="145"/>
      <c r="NSR312" s="145"/>
      <c r="NSS312" s="145"/>
      <c r="NST312" s="145"/>
      <c r="NSU312" s="145"/>
      <c r="NSV312" s="145"/>
      <c r="NSW312" s="145"/>
      <c r="NSX312" s="145"/>
      <c r="NSY312" s="145"/>
      <c r="NSZ312" s="145"/>
      <c r="NTA312" s="145"/>
      <c r="NTB312" s="145"/>
      <c r="NTC312" s="145"/>
      <c r="NTD312" s="145"/>
      <c r="NTE312" s="145"/>
      <c r="NTI312" s="145"/>
      <c r="NTK312" s="145"/>
      <c r="NTL312" s="145"/>
      <c r="NTM312" s="145"/>
      <c r="NTN312" s="145"/>
      <c r="NTQ312" s="145"/>
      <c r="NTS312" s="145"/>
      <c r="NTT312" s="145"/>
      <c r="NTU312" s="145"/>
      <c r="NTV312" s="145"/>
      <c r="NTW312" s="145"/>
      <c r="NTX312" s="145"/>
      <c r="NTY312" s="145"/>
      <c r="NTZ312" s="145"/>
      <c r="NUA312" s="145"/>
      <c r="NUB312" s="145"/>
      <c r="NUC312" s="145"/>
      <c r="NUD312" s="145"/>
      <c r="NUE312" s="145"/>
      <c r="NUH312" s="145"/>
      <c r="NUK312" s="145"/>
      <c r="NUN312" s="145"/>
      <c r="NUQ312" s="145"/>
      <c r="NUT312" s="145"/>
      <c r="NVF312" s="145"/>
      <c r="NVI312" s="145"/>
      <c r="NVL312" s="145"/>
      <c r="NVO312" s="145"/>
      <c r="NVX312" s="145"/>
      <c r="NWD312" s="145"/>
      <c r="NWG312" s="145"/>
      <c r="NWJ312" s="145"/>
      <c r="NWM312" s="145"/>
      <c r="NWS312" s="145"/>
      <c r="NWV312" s="145"/>
      <c r="NXB312" s="145"/>
      <c r="NXD312" s="145"/>
      <c r="NXE312" s="145"/>
      <c r="NXG312" s="145"/>
      <c r="NXJ312" s="145"/>
      <c r="NXM312" s="145"/>
      <c r="NXP312" s="145"/>
      <c r="NXX312" s="145"/>
      <c r="NYC312" s="145"/>
      <c r="NYL312" s="145"/>
      <c r="NYO312" s="145"/>
      <c r="NYW312" s="145"/>
      <c r="NZS312" s="145"/>
      <c r="NZT312" s="145"/>
      <c r="NZU312" s="145"/>
      <c r="NZV312" s="145"/>
      <c r="NZW312" s="145"/>
      <c r="NZX312" s="145"/>
      <c r="OAP312" s="145"/>
      <c r="OAQ312" s="145"/>
      <c r="OAT312" s="145"/>
      <c r="OAW312" s="145"/>
      <c r="OAY312" s="145"/>
      <c r="OBA312" s="145"/>
      <c r="OBD312" s="145"/>
      <c r="OBG312" s="145"/>
      <c r="OBJ312" s="145"/>
      <c r="OBM312" s="145"/>
      <c r="OBP312" s="145"/>
      <c r="OBS312" s="145"/>
      <c r="OBV312" s="145"/>
      <c r="OBY312" s="145"/>
      <c r="OCA312" s="145"/>
      <c r="OCN312" s="145"/>
      <c r="OCO312" s="145"/>
      <c r="OCP312" s="145"/>
      <c r="OCQ312" s="145"/>
      <c r="OCR312" s="145"/>
      <c r="OCS312" s="145"/>
      <c r="OCT312" s="145"/>
      <c r="OCU312" s="145"/>
      <c r="OCV312" s="145"/>
      <c r="OCW312" s="145"/>
      <c r="OCX312" s="145"/>
      <c r="OCY312" s="145"/>
      <c r="OCZ312" s="145"/>
      <c r="ODA312" s="145"/>
      <c r="ODE312" s="145"/>
      <c r="ODG312" s="145"/>
      <c r="ODH312" s="145"/>
      <c r="ODI312" s="145"/>
      <c r="ODJ312" s="145"/>
      <c r="ODM312" s="145"/>
      <c r="ODO312" s="145"/>
      <c r="ODP312" s="145"/>
      <c r="ODQ312" s="145"/>
      <c r="ODR312" s="145"/>
      <c r="ODS312" s="145"/>
      <c r="ODT312" s="145"/>
      <c r="ODU312" s="145"/>
      <c r="ODV312" s="145"/>
      <c r="ODW312" s="145"/>
      <c r="ODX312" s="145"/>
      <c r="ODY312" s="145"/>
      <c r="ODZ312" s="145"/>
      <c r="OEA312" s="145"/>
      <c r="OED312" s="145"/>
      <c r="OEG312" s="145"/>
      <c r="OEJ312" s="145"/>
      <c r="OEM312" s="145"/>
      <c r="OEP312" s="145"/>
      <c r="OFB312" s="145"/>
      <c r="OFE312" s="145"/>
      <c r="OFH312" s="145"/>
      <c r="OFK312" s="145"/>
      <c r="OFT312" s="145"/>
      <c r="OFZ312" s="145"/>
      <c r="OGC312" s="145"/>
      <c r="OGF312" s="145"/>
      <c r="OGI312" s="145"/>
      <c r="OGO312" s="145"/>
      <c r="OGR312" s="145"/>
      <c r="OGX312" s="145"/>
      <c r="OGZ312" s="145"/>
      <c r="OHA312" s="145"/>
      <c r="OHC312" s="145"/>
      <c r="OHF312" s="145"/>
      <c r="OHI312" s="145"/>
      <c r="OHL312" s="145"/>
      <c r="OHT312" s="145"/>
      <c r="OHY312" s="145"/>
      <c r="OIH312" s="145"/>
      <c r="OIK312" s="145"/>
      <c r="OIS312" s="145"/>
      <c r="OJO312" s="145"/>
      <c r="OJP312" s="145"/>
      <c r="OJQ312" s="145"/>
      <c r="OJR312" s="145"/>
      <c r="OJS312" s="145"/>
      <c r="OJT312" s="145"/>
      <c r="OKL312" s="145"/>
      <c r="OKM312" s="145"/>
      <c r="OKP312" s="145"/>
      <c r="OKS312" s="145"/>
      <c r="OKU312" s="145"/>
      <c r="OKW312" s="145"/>
      <c r="OKZ312" s="145"/>
      <c r="OLC312" s="145"/>
      <c r="OLF312" s="145"/>
      <c r="OLI312" s="145"/>
      <c r="OLL312" s="145"/>
      <c r="OLO312" s="145"/>
      <c r="OLR312" s="145"/>
      <c r="OLU312" s="145"/>
      <c r="OLW312" s="145"/>
      <c r="OMJ312" s="145"/>
      <c r="OMK312" s="145"/>
      <c r="OML312" s="145"/>
      <c r="OMM312" s="145"/>
      <c r="OMN312" s="145"/>
      <c r="OMO312" s="145"/>
      <c r="OMP312" s="145"/>
      <c r="OMQ312" s="145"/>
      <c r="OMR312" s="145"/>
      <c r="OMS312" s="145"/>
      <c r="OMT312" s="145"/>
      <c r="OMU312" s="145"/>
      <c r="OMV312" s="145"/>
      <c r="OMW312" s="145"/>
      <c r="ONA312" s="145"/>
      <c r="ONC312" s="145"/>
      <c r="OND312" s="145"/>
      <c r="ONE312" s="145"/>
      <c r="ONF312" s="145"/>
      <c r="ONI312" s="145"/>
      <c r="ONK312" s="145"/>
      <c r="ONL312" s="145"/>
      <c r="ONM312" s="145"/>
      <c r="ONN312" s="145"/>
      <c r="ONO312" s="145"/>
      <c r="ONP312" s="145"/>
      <c r="ONQ312" s="145"/>
      <c r="ONR312" s="145"/>
      <c r="ONS312" s="145"/>
      <c r="ONT312" s="145"/>
      <c r="ONU312" s="145"/>
      <c r="ONV312" s="145"/>
      <c r="ONW312" s="145"/>
      <c r="ONZ312" s="145"/>
      <c r="OOC312" s="145"/>
      <c r="OOF312" s="145"/>
      <c r="OOI312" s="145"/>
      <c r="OOL312" s="145"/>
      <c r="OOX312" s="145"/>
      <c r="OPA312" s="145"/>
      <c r="OPD312" s="145"/>
      <c r="OPG312" s="145"/>
      <c r="OPP312" s="145"/>
      <c r="OPV312" s="145"/>
      <c r="OPY312" s="145"/>
      <c r="OQB312" s="145"/>
      <c r="OQE312" s="145"/>
      <c r="OQK312" s="145"/>
      <c r="OQN312" s="145"/>
      <c r="OQT312" s="145"/>
      <c r="OQV312" s="145"/>
      <c r="OQW312" s="145"/>
      <c r="OQY312" s="145"/>
      <c r="ORB312" s="145"/>
      <c r="ORE312" s="145"/>
      <c r="ORH312" s="145"/>
      <c r="ORP312" s="145"/>
      <c r="ORU312" s="145"/>
      <c r="OSD312" s="145"/>
      <c r="OSG312" s="145"/>
      <c r="OSO312" s="145"/>
      <c r="OTK312" s="145"/>
      <c r="OTL312" s="145"/>
      <c r="OTM312" s="145"/>
      <c r="OTN312" s="145"/>
      <c r="OTO312" s="145"/>
      <c r="OTP312" s="145"/>
      <c r="OUH312" s="145"/>
      <c r="OUI312" s="145"/>
      <c r="OUL312" s="145"/>
      <c r="OUO312" s="145"/>
      <c r="OUQ312" s="145"/>
      <c r="OUS312" s="145"/>
      <c r="OUV312" s="145"/>
      <c r="OUY312" s="145"/>
      <c r="OVB312" s="145"/>
      <c r="OVE312" s="145"/>
      <c r="OVH312" s="145"/>
      <c r="OVK312" s="145"/>
      <c r="OVN312" s="145"/>
      <c r="OVQ312" s="145"/>
      <c r="OVS312" s="145"/>
      <c r="OWF312" s="145"/>
      <c r="OWG312" s="145"/>
      <c r="OWH312" s="145"/>
      <c r="OWI312" s="145"/>
      <c r="OWJ312" s="145"/>
      <c r="OWK312" s="145"/>
      <c r="OWL312" s="145"/>
      <c r="OWM312" s="145"/>
      <c r="OWN312" s="145"/>
      <c r="OWO312" s="145"/>
      <c r="OWP312" s="145"/>
      <c r="OWQ312" s="145"/>
      <c r="OWR312" s="145"/>
      <c r="OWS312" s="145"/>
      <c r="OWW312" s="145"/>
      <c r="OWY312" s="145"/>
      <c r="OWZ312" s="145"/>
      <c r="OXA312" s="145"/>
      <c r="OXB312" s="145"/>
      <c r="OXE312" s="145"/>
      <c r="OXG312" s="145"/>
      <c r="OXH312" s="145"/>
      <c r="OXI312" s="145"/>
      <c r="OXJ312" s="145"/>
      <c r="OXK312" s="145"/>
      <c r="OXL312" s="145"/>
      <c r="OXM312" s="145"/>
      <c r="OXN312" s="145"/>
      <c r="OXO312" s="145"/>
      <c r="OXP312" s="145"/>
      <c r="OXQ312" s="145"/>
      <c r="OXR312" s="145"/>
      <c r="OXS312" s="145"/>
      <c r="OXV312" s="145"/>
      <c r="OXY312" s="145"/>
      <c r="OYB312" s="145"/>
      <c r="OYE312" s="145"/>
      <c r="OYH312" s="145"/>
      <c r="OYT312" s="145"/>
      <c r="OYW312" s="145"/>
      <c r="OYZ312" s="145"/>
      <c r="OZC312" s="145"/>
      <c r="OZL312" s="145"/>
      <c r="OZR312" s="145"/>
      <c r="OZU312" s="145"/>
      <c r="OZX312" s="145"/>
      <c r="PAA312" s="145"/>
      <c r="PAG312" s="145"/>
      <c r="PAJ312" s="145"/>
      <c r="PAP312" s="145"/>
      <c r="PAR312" s="145"/>
      <c r="PAS312" s="145"/>
      <c r="PAU312" s="145"/>
      <c r="PAX312" s="145"/>
      <c r="PBA312" s="145"/>
      <c r="PBD312" s="145"/>
      <c r="PBL312" s="145"/>
      <c r="PBQ312" s="145"/>
      <c r="PBZ312" s="145"/>
      <c r="PCC312" s="145"/>
      <c r="PCK312" s="145"/>
      <c r="PDG312" s="145"/>
      <c r="PDH312" s="145"/>
      <c r="PDI312" s="145"/>
      <c r="PDJ312" s="145"/>
      <c r="PDK312" s="145"/>
      <c r="PDL312" s="145"/>
      <c r="PED312" s="145"/>
      <c r="PEE312" s="145"/>
      <c r="PEH312" s="145"/>
      <c r="PEK312" s="145"/>
      <c r="PEM312" s="145"/>
      <c r="PEO312" s="145"/>
      <c r="PER312" s="145"/>
      <c r="PEU312" s="145"/>
      <c r="PEX312" s="145"/>
      <c r="PFA312" s="145"/>
      <c r="PFD312" s="145"/>
      <c r="PFG312" s="145"/>
      <c r="PFJ312" s="145"/>
      <c r="PFM312" s="145"/>
      <c r="PFO312" s="145"/>
      <c r="PGB312" s="145"/>
      <c r="PGC312" s="145"/>
      <c r="PGD312" s="145"/>
      <c r="PGE312" s="145"/>
      <c r="PGF312" s="145"/>
      <c r="PGG312" s="145"/>
      <c r="PGH312" s="145"/>
      <c r="PGI312" s="145"/>
      <c r="PGJ312" s="145"/>
      <c r="PGK312" s="145"/>
      <c r="PGL312" s="145"/>
      <c r="PGM312" s="145"/>
      <c r="PGN312" s="145"/>
      <c r="PGO312" s="145"/>
      <c r="PGS312" s="145"/>
      <c r="PGU312" s="145"/>
      <c r="PGV312" s="145"/>
      <c r="PGW312" s="145"/>
      <c r="PGX312" s="145"/>
      <c r="PHA312" s="145"/>
      <c r="PHC312" s="145"/>
      <c r="PHD312" s="145"/>
      <c r="PHE312" s="145"/>
      <c r="PHF312" s="145"/>
      <c r="PHG312" s="145"/>
      <c r="PHH312" s="145"/>
      <c r="PHI312" s="145"/>
      <c r="PHJ312" s="145"/>
      <c r="PHK312" s="145"/>
      <c r="PHL312" s="145"/>
      <c r="PHM312" s="145"/>
      <c r="PHN312" s="145"/>
      <c r="PHO312" s="145"/>
      <c r="PHR312" s="145"/>
      <c r="PHU312" s="145"/>
      <c r="PHX312" s="145"/>
      <c r="PIA312" s="145"/>
      <c r="PID312" s="145"/>
      <c r="PIP312" s="145"/>
      <c r="PIS312" s="145"/>
      <c r="PIV312" s="145"/>
      <c r="PIY312" s="145"/>
      <c r="PJH312" s="145"/>
      <c r="PJN312" s="145"/>
      <c r="PJQ312" s="145"/>
      <c r="PJT312" s="145"/>
      <c r="PJW312" s="145"/>
      <c r="PKC312" s="145"/>
      <c r="PKF312" s="145"/>
      <c r="PKL312" s="145"/>
      <c r="PKN312" s="145"/>
      <c r="PKO312" s="145"/>
      <c r="PKQ312" s="145"/>
      <c r="PKT312" s="145"/>
      <c r="PKW312" s="145"/>
      <c r="PKZ312" s="145"/>
      <c r="PLH312" s="145"/>
      <c r="PLM312" s="145"/>
      <c r="PLV312" s="145"/>
      <c r="PLY312" s="145"/>
      <c r="PMG312" s="145"/>
      <c r="PNC312" s="145"/>
      <c r="PND312" s="145"/>
      <c r="PNE312" s="145"/>
      <c r="PNF312" s="145"/>
      <c r="PNG312" s="145"/>
      <c r="PNH312" s="145"/>
      <c r="PNZ312" s="145"/>
      <c r="POA312" s="145"/>
      <c r="POD312" s="145"/>
      <c r="POG312" s="145"/>
      <c r="POI312" s="145"/>
      <c r="POK312" s="145"/>
      <c r="PON312" s="145"/>
      <c r="POQ312" s="145"/>
      <c r="POT312" s="145"/>
      <c r="POW312" s="145"/>
      <c r="POZ312" s="145"/>
      <c r="PPC312" s="145"/>
      <c r="PPF312" s="145"/>
      <c r="PPI312" s="145"/>
      <c r="PPK312" s="145"/>
      <c r="PPX312" s="145"/>
      <c r="PPY312" s="145"/>
      <c r="PPZ312" s="145"/>
      <c r="PQA312" s="145"/>
      <c r="PQB312" s="145"/>
      <c r="PQC312" s="145"/>
      <c r="PQD312" s="145"/>
      <c r="PQE312" s="145"/>
      <c r="PQF312" s="145"/>
      <c r="PQG312" s="145"/>
      <c r="PQH312" s="145"/>
      <c r="PQI312" s="145"/>
      <c r="PQJ312" s="145"/>
      <c r="PQK312" s="145"/>
      <c r="PQO312" s="145"/>
      <c r="PQQ312" s="145"/>
      <c r="PQR312" s="145"/>
      <c r="PQS312" s="145"/>
      <c r="PQT312" s="145"/>
      <c r="PQW312" s="145"/>
      <c r="PQY312" s="145"/>
      <c r="PQZ312" s="145"/>
      <c r="PRA312" s="145"/>
      <c r="PRB312" s="145"/>
      <c r="PRC312" s="145"/>
      <c r="PRD312" s="145"/>
      <c r="PRE312" s="145"/>
      <c r="PRF312" s="145"/>
      <c r="PRG312" s="145"/>
      <c r="PRH312" s="145"/>
      <c r="PRI312" s="145"/>
      <c r="PRJ312" s="145"/>
      <c r="PRK312" s="145"/>
      <c r="PRN312" s="145"/>
      <c r="PRQ312" s="145"/>
      <c r="PRT312" s="145"/>
      <c r="PRW312" s="145"/>
      <c r="PRZ312" s="145"/>
      <c r="PSL312" s="145"/>
      <c r="PSO312" s="145"/>
      <c r="PSR312" s="145"/>
      <c r="PSU312" s="145"/>
      <c r="PTD312" s="145"/>
      <c r="PTJ312" s="145"/>
      <c r="PTM312" s="145"/>
      <c r="PTP312" s="145"/>
      <c r="PTS312" s="145"/>
      <c r="PTY312" s="145"/>
      <c r="PUB312" s="145"/>
      <c r="PUH312" s="145"/>
      <c r="PUJ312" s="145"/>
      <c r="PUK312" s="145"/>
      <c r="PUM312" s="145"/>
      <c r="PUP312" s="145"/>
      <c r="PUS312" s="145"/>
      <c r="PUV312" s="145"/>
      <c r="PVD312" s="145"/>
      <c r="PVI312" s="145"/>
      <c r="PVR312" s="145"/>
      <c r="PVU312" s="145"/>
      <c r="PWC312" s="145"/>
      <c r="PWY312" s="145"/>
      <c r="PWZ312" s="145"/>
      <c r="PXA312" s="145"/>
      <c r="PXB312" s="145"/>
      <c r="PXC312" s="145"/>
      <c r="PXD312" s="145"/>
      <c r="PXV312" s="145"/>
      <c r="PXW312" s="145"/>
      <c r="PXZ312" s="145"/>
      <c r="PYC312" s="145"/>
      <c r="PYE312" s="145"/>
      <c r="PYG312" s="145"/>
      <c r="PYJ312" s="145"/>
      <c r="PYM312" s="145"/>
      <c r="PYP312" s="145"/>
      <c r="PYS312" s="145"/>
      <c r="PYV312" s="145"/>
      <c r="PYY312" s="145"/>
      <c r="PZB312" s="145"/>
      <c r="PZE312" s="145"/>
      <c r="PZG312" s="145"/>
      <c r="PZT312" s="145"/>
      <c r="PZU312" s="145"/>
      <c r="PZV312" s="145"/>
      <c r="PZW312" s="145"/>
      <c r="PZX312" s="145"/>
      <c r="PZY312" s="145"/>
      <c r="PZZ312" s="145"/>
      <c r="QAA312" s="145"/>
      <c r="QAB312" s="145"/>
      <c r="QAC312" s="145"/>
      <c r="QAD312" s="145"/>
      <c r="QAE312" s="145"/>
      <c r="QAF312" s="145"/>
      <c r="QAG312" s="145"/>
      <c r="QAK312" s="145"/>
      <c r="QAM312" s="145"/>
      <c r="QAN312" s="145"/>
      <c r="QAO312" s="145"/>
      <c r="QAP312" s="145"/>
      <c r="QAS312" s="145"/>
      <c r="QAU312" s="145"/>
      <c r="QAV312" s="145"/>
      <c r="QAW312" s="145"/>
      <c r="QAX312" s="145"/>
      <c r="QAY312" s="145"/>
      <c r="QAZ312" s="145"/>
      <c r="QBA312" s="145"/>
      <c r="QBB312" s="145"/>
      <c r="QBC312" s="145"/>
      <c r="QBD312" s="145"/>
      <c r="QBE312" s="145"/>
      <c r="QBF312" s="145"/>
      <c r="QBG312" s="145"/>
      <c r="QBJ312" s="145"/>
      <c r="QBM312" s="145"/>
      <c r="QBP312" s="145"/>
      <c r="QBS312" s="145"/>
      <c r="QBV312" s="145"/>
      <c r="QCH312" s="145"/>
      <c r="QCK312" s="145"/>
      <c r="QCN312" s="145"/>
      <c r="QCQ312" s="145"/>
      <c r="QCZ312" s="145"/>
      <c r="QDF312" s="145"/>
      <c r="QDI312" s="145"/>
      <c r="QDL312" s="145"/>
      <c r="QDO312" s="145"/>
      <c r="QDU312" s="145"/>
      <c r="QDX312" s="145"/>
      <c r="QED312" s="145"/>
      <c r="QEF312" s="145"/>
      <c r="QEG312" s="145"/>
      <c r="QEI312" s="145"/>
      <c r="QEL312" s="145"/>
      <c r="QEO312" s="145"/>
      <c r="QER312" s="145"/>
      <c r="QEZ312" s="145"/>
      <c r="QFE312" s="145"/>
      <c r="QFN312" s="145"/>
      <c r="QFQ312" s="145"/>
      <c r="QFY312" s="145"/>
      <c r="QGU312" s="145"/>
      <c r="QGV312" s="145"/>
      <c r="QGW312" s="145"/>
      <c r="QGX312" s="145"/>
      <c r="QGY312" s="145"/>
      <c r="QGZ312" s="145"/>
      <c r="QHR312" s="145"/>
      <c r="QHS312" s="145"/>
      <c r="QHV312" s="145"/>
      <c r="QHY312" s="145"/>
      <c r="QIA312" s="145"/>
      <c r="QIC312" s="145"/>
      <c r="QIF312" s="145"/>
      <c r="QII312" s="145"/>
      <c r="QIL312" s="145"/>
      <c r="QIO312" s="145"/>
      <c r="QIR312" s="145"/>
      <c r="QIU312" s="145"/>
      <c r="QIX312" s="145"/>
      <c r="QJA312" s="145"/>
      <c r="QJC312" s="145"/>
      <c r="QJP312" s="145"/>
      <c r="QJQ312" s="145"/>
      <c r="QJR312" s="145"/>
      <c r="QJS312" s="145"/>
      <c r="QJT312" s="145"/>
      <c r="QJU312" s="145"/>
      <c r="QJV312" s="145"/>
      <c r="QJW312" s="145"/>
      <c r="QJX312" s="145"/>
      <c r="QJY312" s="145"/>
      <c r="QJZ312" s="145"/>
      <c r="QKA312" s="145"/>
      <c r="QKB312" s="145"/>
      <c r="QKC312" s="145"/>
      <c r="QKG312" s="145"/>
      <c r="QKI312" s="145"/>
      <c r="QKJ312" s="145"/>
      <c r="QKK312" s="145"/>
      <c r="QKL312" s="145"/>
      <c r="QKO312" s="145"/>
      <c r="QKQ312" s="145"/>
      <c r="QKR312" s="145"/>
      <c r="QKS312" s="145"/>
      <c r="QKT312" s="145"/>
      <c r="QKU312" s="145"/>
      <c r="QKV312" s="145"/>
      <c r="QKW312" s="145"/>
      <c r="QKX312" s="145"/>
      <c r="QKY312" s="145"/>
      <c r="QKZ312" s="145"/>
      <c r="QLA312" s="145"/>
      <c r="QLB312" s="145"/>
      <c r="QLC312" s="145"/>
      <c r="QLF312" s="145"/>
      <c r="QLI312" s="145"/>
      <c r="QLL312" s="145"/>
      <c r="QLO312" s="145"/>
      <c r="QLR312" s="145"/>
      <c r="QMD312" s="145"/>
      <c r="QMG312" s="145"/>
      <c r="QMJ312" s="145"/>
      <c r="QMM312" s="145"/>
      <c r="QMV312" s="145"/>
      <c r="QNB312" s="145"/>
      <c r="QNE312" s="145"/>
      <c r="QNH312" s="145"/>
      <c r="QNK312" s="145"/>
      <c r="QNQ312" s="145"/>
      <c r="QNT312" s="145"/>
      <c r="QNZ312" s="145"/>
      <c r="QOB312" s="145"/>
      <c r="QOC312" s="145"/>
      <c r="QOE312" s="145"/>
      <c r="QOH312" s="145"/>
      <c r="QOK312" s="145"/>
      <c r="QON312" s="145"/>
      <c r="QOV312" s="145"/>
      <c r="QPA312" s="145"/>
      <c r="QPJ312" s="145"/>
      <c r="QPM312" s="145"/>
      <c r="QPU312" s="145"/>
      <c r="QQQ312" s="145"/>
      <c r="QQR312" s="145"/>
      <c r="QQS312" s="145"/>
      <c r="QQT312" s="145"/>
      <c r="QQU312" s="145"/>
      <c r="QQV312" s="145"/>
      <c r="QRN312" s="145"/>
      <c r="QRO312" s="145"/>
      <c r="QRR312" s="145"/>
      <c r="QRU312" s="145"/>
      <c r="QRW312" s="145"/>
      <c r="QRY312" s="145"/>
      <c r="QSB312" s="145"/>
      <c r="QSE312" s="145"/>
      <c r="QSH312" s="145"/>
      <c r="QSK312" s="145"/>
      <c r="QSN312" s="145"/>
      <c r="QSQ312" s="145"/>
      <c r="QST312" s="145"/>
      <c r="QSW312" s="145"/>
      <c r="QSY312" s="145"/>
      <c r="QTL312" s="145"/>
      <c r="QTM312" s="145"/>
      <c r="QTN312" s="145"/>
      <c r="QTO312" s="145"/>
      <c r="QTP312" s="145"/>
      <c r="QTQ312" s="145"/>
      <c r="QTR312" s="145"/>
      <c r="QTS312" s="145"/>
      <c r="QTT312" s="145"/>
      <c r="QTU312" s="145"/>
      <c r="QTV312" s="145"/>
      <c r="QTW312" s="145"/>
      <c r="QTX312" s="145"/>
      <c r="QTY312" s="145"/>
      <c r="QUC312" s="145"/>
      <c r="QUE312" s="145"/>
      <c r="QUF312" s="145"/>
      <c r="QUG312" s="145"/>
      <c r="QUH312" s="145"/>
      <c r="QUK312" s="145"/>
      <c r="QUM312" s="145"/>
      <c r="QUN312" s="145"/>
      <c r="QUO312" s="145"/>
      <c r="QUP312" s="145"/>
      <c r="QUQ312" s="145"/>
      <c r="QUR312" s="145"/>
      <c r="QUS312" s="145"/>
      <c r="QUT312" s="145"/>
      <c r="QUU312" s="145"/>
      <c r="QUV312" s="145"/>
      <c r="QUW312" s="145"/>
      <c r="QUX312" s="145"/>
      <c r="QUY312" s="145"/>
      <c r="QVB312" s="145"/>
      <c r="QVE312" s="145"/>
      <c r="QVH312" s="145"/>
      <c r="QVK312" s="145"/>
      <c r="QVN312" s="145"/>
      <c r="QVZ312" s="145"/>
      <c r="QWC312" s="145"/>
      <c r="QWF312" s="145"/>
      <c r="QWI312" s="145"/>
      <c r="QWR312" s="145"/>
      <c r="QWX312" s="145"/>
      <c r="QXA312" s="145"/>
      <c r="QXD312" s="145"/>
      <c r="QXG312" s="145"/>
      <c r="QXM312" s="145"/>
      <c r="QXP312" s="145"/>
      <c r="QXV312" s="145"/>
      <c r="QXX312" s="145"/>
      <c r="QXY312" s="145"/>
      <c r="QYA312" s="145"/>
      <c r="QYD312" s="145"/>
      <c r="QYG312" s="145"/>
      <c r="QYJ312" s="145"/>
      <c r="QYR312" s="145"/>
      <c r="QYW312" s="145"/>
      <c r="QZF312" s="145"/>
      <c r="QZI312" s="145"/>
      <c r="QZQ312" s="145"/>
      <c r="RAM312" s="145"/>
      <c r="RAN312" s="145"/>
      <c r="RAO312" s="145"/>
      <c r="RAP312" s="145"/>
      <c r="RAQ312" s="145"/>
      <c r="RAR312" s="145"/>
      <c r="RBJ312" s="145"/>
      <c r="RBK312" s="145"/>
      <c r="RBN312" s="145"/>
      <c r="RBQ312" s="145"/>
      <c r="RBS312" s="145"/>
      <c r="RBU312" s="145"/>
      <c r="RBX312" s="145"/>
      <c r="RCA312" s="145"/>
      <c r="RCD312" s="145"/>
      <c r="RCG312" s="145"/>
      <c r="RCJ312" s="145"/>
      <c r="RCM312" s="145"/>
      <c r="RCP312" s="145"/>
      <c r="RCS312" s="145"/>
      <c r="RCU312" s="145"/>
      <c r="RDH312" s="145"/>
      <c r="RDI312" s="145"/>
      <c r="RDJ312" s="145"/>
      <c r="RDK312" s="145"/>
      <c r="RDL312" s="145"/>
      <c r="RDM312" s="145"/>
      <c r="RDN312" s="145"/>
      <c r="RDO312" s="145"/>
      <c r="RDP312" s="145"/>
      <c r="RDQ312" s="145"/>
      <c r="RDR312" s="145"/>
      <c r="RDS312" s="145"/>
      <c r="RDT312" s="145"/>
      <c r="RDU312" s="145"/>
      <c r="RDY312" s="145"/>
      <c r="REA312" s="145"/>
      <c r="REB312" s="145"/>
      <c r="REC312" s="145"/>
      <c r="RED312" s="145"/>
      <c r="REG312" s="145"/>
      <c r="REI312" s="145"/>
      <c r="REJ312" s="145"/>
      <c r="REK312" s="145"/>
      <c r="REL312" s="145"/>
      <c r="REM312" s="145"/>
      <c r="REN312" s="145"/>
      <c r="REO312" s="145"/>
      <c r="REP312" s="145"/>
      <c r="REQ312" s="145"/>
      <c r="RER312" s="145"/>
      <c r="RES312" s="145"/>
      <c r="RET312" s="145"/>
      <c r="REU312" s="145"/>
      <c r="REX312" s="145"/>
      <c r="RFA312" s="145"/>
      <c r="RFD312" s="145"/>
      <c r="RFG312" s="145"/>
      <c r="RFJ312" s="145"/>
      <c r="RFV312" s="145"/>
      <c r="RFY312" s="145"/>
      <c r="RGB312" s="145"/>
      <c r="RGE312" s="145"/>
      <c r="RGN312" s="145"/>
      <c r="RGT312" s="145"/>
      <c r="RGW312" s="145"/>
      <c r="RGZ312" s="145"/>
      <c r="RHC312" s="145"/>
      <c r="RHI312" s="145"/>
      <c r="RHL312" s="145"/>
      <c r="RHR312" s="145"/>
      <c r="RHT312" s="145"/>
      <c r="RHU312" s="145"/>
      <c r="RHW312" s="145"/>
      <c r="RHZ312" s="145"/>
      <c r="RIC312" s="145"/>
      <c r="RIF312" s="145"/>
      <c r="RIN312" s="145"/>
      <c r="RIS312" s="145"/>
      <c r="RJB312" s="145"/>
      <c r="RJE312" s="145"/>
      <c r="RJM312" s="145"/>
      <c r="RKI312" s="145"/>
      <c r="RKJ312" s="145"/>
      <c r="RKK312" s="145"/>
      <c r="RKL312" s="145"/>
      <c r="RKM312" s="145"/>
      <c r="RKN312" s="145"/>
      <c r="RLF312" s="145"/>
      <c r="RLG312" s="145"/>
      <c r="RLJ312" s="145"/>
      <c r="RLM312" s="145"/>
      <c r="RLO312" s="145"/>
      <c r="RLQ312" s="145"/>
      <c r="RLT312" s="145"/>
      <c r="RLW312" s="145"/>
      <c r="RLZ312" s="145"/>
      <c r="RMC312" s="145"/>
      <c r="RMF312" s="145"/>
      <c r="RMI312" s="145"/>
      <c r="RML312" s="145"/>
      <c r="RMO312" s="145"/>
      <c r="RMQ312" s="145"/>
      <c r="RND312" s="145"/>
      <c r="RNE312" s="145"/>
      <c r="RNF312" s="145"/>
      <c r="RNG312" s="145"/>
      <c r="RNH312" s="145"/>
      <c r="RNI312" s="145"/>
      <c r="RNJ312" s="145"/>
      <c r="RNK312" s="145"/>
      <c r="RNL312" s="145"/>
      <c r="RNM312" s="145"/>
      <c r="RNN312" s="145"/>
      <c r="RNO312" s="145"/>
      <c r="RNP312" s="145"/>
      <c r="RNQ312" s="145"/>
      <c r="RNU312" s="145"/>
      <c r="RNW312" s="145"/>
      <c r="RNX312" s="145"/>
      <c r="RNY312" s="145"/>
      <c r="RNZ312" s="145"/>
      <c r="ROC312" s="145"/>
      <c r="ROE312" s="145"/>
      <c r="ROF312" s="145"/>
      <c r="ROG312" s="145"/>
      <c r="ROH312" s="145"/>
      <c r="ROI312" s="145"/>
      <c r="ROJ312" s="145"/>
      <c r="ROK312" s="145"/>
      <c r="ROL312" s="145"/>
      <c r="ROM312" s="145"/>
      <c r="RON312" s="145"/>
      <c r="ROO312" s="145"/>
      <c r="ROP312" s="145"/>
      <c r="ROQ312" s="145"/>
      <c r="ROT312" s="145"/>
      <c r="ROW312" s="145"/>
      <c r="ROZ312" s="145"/>
      <c r="RPC312" s="145"/>
      <c r="RPF312" s="145"/>
      <c r="RPR312" s="145"/>
      <c r="RPU312" s="145"/>
      <c r="RPX312" s="145"/>
      <c r="RQA312" s="145"/>
      <c r="RQJ312" s="145"/>
      <c r="RQP312" s="145"/>
      <c r="RQS312" s="145"/>
      <c r="RQV312" s="145"/>
      <c r="RQY312" s="145"/>
      <c r="RRE312" s="145"/>
      <c r="RRH312" s="145"/>
      <c r="RRN312" s="145"/>
      <c r="RRP312" s="145"/>
      <c r="RRQ312" s="145"/>
      <c r="RRS312" s="145"/>
      <c r="RRV312" s="145"/>
      <c r="RRY312" s="145"/>
      <c r="RSB312" s="145"/>
      <c r="RSJ312" s="145"/>
      <c r="RSO312" s="145"/>
      <c r="RSX312" s="145"/>
      <c r="RTA312" s="145"/>
      <c r="RTI312" s="145"/>
      <c r="RUE312" s="145"/>
      <c r="RUF312" s="145"/>
      <c r="RUG312" s="145"/>
      <c r="RUH312" s="145"/>
      <c r="RUI312" s="145"/>
      <c r="RUJ312" s="145"/>
      <c r="RVB312" s="145"/>
      <c r="RVC312" s="145"/>
      <c r="RVF312" s="145"/>
      <c r="RVI312" s="145"/>
      <c r="RVK312" s="145"/>
      <c r="RVM312" s="145"/>
      <c r="RVP312" s="145"/>
      <c r="RVS312" s="145"/>
      <c r="RVV312" s="145"/>
      <c r="RVY312" s="145"/>
      <c r="RWB312" s="145"/>
      <c r="RWE312" s="145"/>
      <c r="RWH312" s="145"/>
      <c r="RWK312" s="145"/>
      <c r="RWM312" s="145"/>
      <c r="RWZ312" s="145"/>
      <c r="RXA312" s="145"/>
      <c r="RXB312" s="145"/>
      <c r="RXC312" s="145"/>
      <c r="RXD312" s="145"/>
      <c r="RXE312" s="145"/>
      <c r="RXF312" s="145"/>
      <c r="RXG312" s="145"/>
      <c r="RXH312" s="145"/>
      <c r="RXI312" s="145"/>
      <c r="RXJ312" s="145"/>
      <c r="RXK312" s="145"/>
      <c r="RXL312" s="145"/>
      <c r="RXM312" s="145"/>
      <c r="RXQ312" s="145"/>
      <c r="RXS312" s="145"/>
      <c r="RXT312" s="145"/>
      <c r="RXU312" s="145"/>
      <c r="RXV312" s="145"/>
      <c r="RXY312" s="145"/>
      <c r="RYA312" s="145"/>
      <c r="RYB312" s="145"/>
      <c r="RYC312" s="145"/>
      <c r="RYD312" s="145"/>
      <c r="RYE312" s="145"/>
      <c r="RYF312" s="145"/>
      <c r="RYG312" s="145"/>
      <c r="RYH312" s="145"/>
      <c r="RYI312" s="145"/>
      <c r="RYJ312" s="145"/>
      <c r="RYK312" s="145"/>
      <c r="RYL312" s="145"/>
      <c r="RYM312" s="145"/>
      <c r="RYP312" s="145"/>
      <c r="RYS312" s="145"/>
      <c r="RYV312" s="145"/>
      <c r="RYY312" s="145"/>
      <c r="RZB312" s="145"/>
      <c r="RZN312" s="145"/>
      <c r="RZQ312" s="145"/>
      <c r="RZT312" s="145"/>
      <c r="RZW312" s="145"/>
      <c r="SAF312" s="145"/>
      <c r="SAL312" s="145"/>
      <c r="SAO312" s="145"/>
      <c r="SAR312" s="145"/>
      <c r="SAU312" s="145"/>
      <c r="SBA312" s="145"/>
      <c r="SBD312" s="145"/>
      <c r="SBJ312" s="145"/>
      <c r="SBL312" s="145"/>
      <c r="SBM312" s="145"/>
      <c r="SBO312" s="145"/>
      <c r="SBR312" s="145"/>
      <c r="SBU312" s="145"/>
      <c r="SBX312" s="145"/>
      <c r="SCF312" s="145"/>
      <c r="SCK312" s="145"/>
      <c r="SCT312" s="145"/>
      <c r="SCW312" s="145"/>
      <c r="SDE312" s="145"/>
      <c r="SEA312" s="145"/>
      <c r="SEB312" s="145"/>
      <c r="SEC312" s="145"/>
      <c r="SED312" s="145"/>
      <c r="SEE312" s="145"/>
      <c r="SEF312" s="145"/>
      <c r="SEX312" s="145"/>
      <c r="SEY312" s="145"/>
      <c r="SFB312" s="145"/>
      <c r="SFE312" s="145"/>
      <c r="SFG312" s="145"/>
      <c r="SFI312" s="145"/>
      <c r="SFL312" s="145"/>
      <c r="SFO312" s="145"/>
      <c r="SFR312" s="145"/>
      <c r="SFU312" s="145"/>
      <c r="SFX312" s="145"/>
      <c r="SGA312" s="145"/>
      <c r="SGD312" s="145"/>
      <c r="SGG312" s="145"/>
      <c r="SGI312" s="145"/>
      <c r="SGV312" s="145"/>
      <c r="SGW312" s="145"/>
      <c r="SGX312" s="145"/>
      <c r="SGY312" s="145"/>
      <c r="SGZ312" s="145"/>
      <c r="SHA312" s="145"/>
      <c r="SHB312" s="145"/>
      <c r="SHC312" s="145"/>
      <c r="SHD312" s="145"/>
      <c r="SHE312" s="145"/>
      <c r="SHF312" s="145"/>
      <c r="SHG312" s="145"/>
      <c r="SHH312" s="145"/>
      <c r="SHI312" s="145"/>
      <c r="SHM312" s="145"/>
      <c r="SHO312" s="145"/>
      <c r="SHP312" s="145"/>
      <c r="SHQ312" s="145"/>
      <c r="SHR312" s="145"/>
      <c r="SHU312" s="145"/>
      <c r="SHW312" s="145"/>
      <c r="SHX312" s="145"/>
      <c r="SHY312" s="145"/>
      <c r="SHZ312" s="145"/>
      <c r="SIA312" s="145"/>
      <c r="SIB312" s="145"/>
      <c r="SIC312" s="145"/>
      <c r="SID312" s="145"/>
      <c r="SIE312" s="145"/>
      <c r="SIF312" s="145"/>
      <c r="SIG312" s="145"/>
      <c r="SIH312" s="145"/>
      <c r="SII312" s="145"/>
      <c r="SIL312" s="145"/>
      <c r="SIO312" s="145"/>
      <c r="SIR312" s="145"/>
      <c r="SIU312" s="145"/>
      <c r="SIX312" s="145"/>
      <c r="SJJ312" s="145"/>
      <c r="SJM312" s="145"/>
      <c r="SJP312" s="145"/>
      <c r="SJS312" s="145"/>
      <c r="SKB312" s="145"/>
      <c r="SKH312" s="145"/>
      <c r="SKK312" s="145"/>
      <c r="SKN312" s="145"/>
      <c r="SKQ312" s="145"/>
      <c r="SKW312" s="145"/>
      <c r="SKZ312" s="145"/>
      <c r="SLF312" s="145"/>
      <c r="SLH312" s="145"/>
      <c r="SLI312" s="145"/>
      <c r="SLK312" s="145"/>
      <c r="SLN312" s="145"/>
      <c r="SLQ312" s="145"/>
      <c r="SLT312" s="145"/>
      <c r="SMB312" s="145"/>
      <c r="SMG312" s="145"/>
      <c r="SMP312" s="145"/>
      <c r="SMS312" s="145"/>
      <c r="SNA312" s="145"/>
      <c r="SNW312" s="145"/>
      <c r="SNX312" s="145"/>
      <c r="SNY312" s="145"/>
      <c r="SNZ312" s="145"/>
      <c r="SOA312" s="145"/>
      <c r="SOB312" s="145"/>
      <c r="SOT312" s="145"/>
      <c r="SOU312" s="145"/>
      <c r="SOX312" s="145"/>
      <c r="SPA312" s="145"/>
      <c r="SPC312" s="145"/>
      <c r="SPE312" s="145"/>
      <c r="SPH312" s="145"/>
      <c r="SPK312" s="145"/>
      <c r="SPN312" s="145"/>
      <c r="SPQ312" s="145"/>
      <c r="SPT312" s="145"/>
      <c r="SPW312" s="145"/>
      <c r="SPZ312" s="145"/>
      <c r="SQC312" s="145"/>
      <c r="SQE312" s="145"/>
      <c r="SQR312" s="145"/>
      <c r="SQS312" s="145"/>
      <c r="SQT312" s="145"/>
      <c r="SQU312" s="145"/>
      <c r="SQV312" s="145"/>
      <c r="SQW312" s="145"/>
      <c r="SQX312" s="145"/>
      <c r="SQY312" s="145"/>
      <c r="SQZ312" s="145"/>
      <c r="SRA312" s="145"/>
      <c r="SRB312" s="145"/>
      <c r="SRC312" s="145"/>
      <c r="SRD312" s="145"/>
      <c r="SRE312" s="145"/>
      <c r="SRI312" s="145"/>
      <c r="SRK312" s="145"/>
      <c r="SRL312" s="145"/>
      <c r="SRM312" s="145"/>
      <c r="SRN312" s="145"/>
      <c r="SRQ312" s="145"/>
      <c r="SRS312" s="145"/>
      <c r="SRT312" s="145"/>
      <c r="SRU312" s="145"/>
      <c r="SRV312" s="145"/>
      <c r="SRW312" s="145"/>
      <c r="SRX312" s="145"/>
      <c r="SRY312" s="145"/>
      <c r="SRZ312" s="145"/>
      <c r="SSA312" s="145"/>
      <c r="SSB312" s="145"/>
      <c r="SSC312" s="145"/>
      <c r="SSD312" s="145"/>
      <c r="SSE312" s="145"/>
      <c r="SSH312" s="145"/>
      <c r="SSK312" s="145"/>
      <c r="SSN312" s="145"/>
      <c r="SSQ312" s="145"/>
      <c r="SST312" s="145"/>
      <c r="STF312" s="145"/>
      <c r="STI312" s="145"/>
      <c r="STL312" s="145"/>
      <c r="STO312" s="145"/>
      <c r="STX312" s="145"/>
      <c r="SUD312" s="145"/>
      <c r="SUG312" s="145"/>
      <c r="SUJ312" s="145"/>
      <c r="SUM312" s="145"/>
      <c r="SUS312" s="145"/>
      <c r="SUV312" s="145"/>
      <c r="SVB312" s="145"/>
      <c r="SVD312" s="145"/>
      <c r="SVE312" s="145"/>
      <c r="SVG312" s="145"/>
      <c r="SVJ312" s="145"/>
      <c r="SVM312" s="145"/>
      <c r="SVP312" s="145"/>
      <c r="SVX312" s="145"/>
      <c r="SWC312" s="145"/>
      <c r="SWL312" s="145"/>
      <c r="SWO312" s="145"/>
      <c r="SWW312" s="145"/>
      <c r="SXS312" s="145"/>
      <c r="SXT312" s="145"/>
      <c r="SXU312" s="145"/>
      <c r="SXV312" s="145"/>
      <c r="SXW312" s="145"/>
      <c r="SXX312" s="145"/>
      <c r="SYP312" s="145"/>
      <c r="SYQ312" s="145"/>
      <c r="SYT312" s="145"/>
      <c r="SYW312" s="145"/>
      <c r="SYY312" s="145"/>
      <c r="SZA312" s="145"/>
      <c r="SZD312" s="145"/>
      <c r="SZG312" s="145"/>
      <c r="SZJ312" s="145"/>
      <c r="SZM312" s="145"/>
      <c r="SZP312" s="145"/>
      <c r="SZS312" s="145"/>
      <c r="SZV312" s="145"/>
      <c r="SZY312" s="145"/>
      <c r="TAA312" s="145"/>
      <c r="TAN312" s="145"/>
      <c r="TAO312" s="145"/>
      <c r="TAP312" s="145"/>
      <c r="TAQ312" s="145"/>
      <c r="TAR312" s="145"/>
      <c r="TAS312" s="145"/>
      <c r="TAT312" s="145"/>
      <c r="TAU312" s="145"/>
      <c r="TAV312" s="145"/>
      <c r="TAW312" s="145"/>
      <c r="TAX312" s="145"/>
      <c r="TAY312" s="145"/>
      <c r="TAZ312" s="145"/>
      <c r="TBA312" s="145"/>
      <c r="TBE312" s="145"/>
      <c r="TBG312" s="145"/>
      <c r="TBH312" s="145"/>
      <c r="TBI312" s="145"/>
      <c r="TBJ312" s="145"/>
      <c r="TBM312" s="145"/>
      <c r="TBO312" s="145"/>
      <c r="TBP312" s="145"/>
      <c r="TBQ312" s="145"/>
      <c r="TBR312" s="145"/>
      <c r="TBS312" s="145"/>
      <c r="TBT312" s="145"/>
      <c r="TBU312" s="145"/>
      <c r="TBV312" s="145"/>
      <c r="TBW312" s="145"/>
      <c r="TBX312" s="145"/>
      <c r="TBY312" s="145"/>
      <c r="TBZ312" s="145"/>
      <c r="TCA312" s="145"/>
      <c r="TCD312" s="145"/>
      <c r="TCG312" s="145"/>
      <c r="TCJ312" s="145"/>
      <c r="TCM312" s="145"/>
      <c r="TCP312" s="145"/>
      <c r="TDB312" s="145"/>
      <c r="TDE312" s="145"/>
      <c r="TDH312" s="145"/>
      <c r="TDK312" s="145"/>
      <c r="TDT312" s="145"/>
      <c r="TDZ312" s="145"/>
      <c r="TEC312" s="145"/>
      <c r="TEF312" s="145"/>
      <c r="TEI312" s="145"/>
      <c r="TEO312" s="145"/>
      <c r="TER312" s="145"/>
      <c r="TEX312" s="145"/>
      <c r="TEZ312" s="145"/>
      <c r="TFA312" s="145"/>
      <c r="TFC312" s="145"/>
      <c r="TFF312" s="145"/>
      <c r="TFI312" s="145"/>
      <c r="TFL312" s="145"/>
      <c r="TFT312" s="145"/>
      <c r="TFY312" s="145"/>
      <c r="TGH312" s="145"/>
      <c r="TGK312" s="145"/>
      <c r="TGS312" s="145"/>
      <c r="THO312" s="145"/>
      <c r="THP312" s="145"/>
      <c r="THQ312" s="145"/>
      <c r="THR312" s="145"/>
      <c r="THS312" s="145"/>
      <c r="THT312" s="145"/>
      <c r="TIL312" s="145"/>
      <c r="TIM312" s="145"/>
      <c r="TIP312" s="145"/>
      <c r="TIS312" s="145"/>
      <c r="TIU312" s="145"/>
      <c r="TIW312" s="145"/>
      <c r="TIZ312" s="145"/>
      <c r="TJC312" s="145"/>
      <c r="TJF312" s="145"/>
      <c r="TJI312" s="145"/>
      <c r="TJL312" s="145"/>
      <c r="TJO312" s="145"/>
      <c r="TJR312" s="145"/>
      <c r="TJU312" s="145"/>
      <c r="TJW312" s="145"/>
      <c r="TKJ312" s="145"/>
      <c r="TKK312" s="145"/>
      <c r="TKL312" s="145"/>
      <c r="TKM312" s="145"/>
      <c r="TKN312" s="145"/>
      <c r="TKO312" s="145"/>
      <c r="TKP312" s="145"/>
      <c r="TKQ312" s="145"/>
      <c r="TKR312" s="145"/>
      <c r="TKS312" s="145"/>
      <c r="TKT312" s="145"/>
      <c r="TKU312" s="145"/>
      <c r="TKV312" s="145"/>
      <c r="TKW312" s="145"/>
      <c r="TLA312" s="145"/>
      <c r="TLC312" s="145"/>
      <c r="TLD312" s="145"/>
      <c r="TLE312" s="145"/>
      <c r="TLF312" s="145"/>
      <c r="TLI312" s="145"/>
      <c r="TLK312" s="145"/>
      <c r="TLL312" s="145"/>
      <c r="TLM312" s="145"/>
      <c r="TLN312" s="145"/>
      <c r="TLO312" s="145"/>
      <c r="TLP312" s="145"/>
      <c r="TLQ312" s="145"/>
      <c r="TLR312" s="145"/>
      <c r="TLS312" s="145"/>
      <c r="TLT312" s="145"/>
      <c r="TLU312" s="145"/>
      <c r="TLV312" s="145"/>
      <c r="TLW312" s="145"/>
      <c r="TLZ312" s="145"/>
      <c r="TMC312" s="145"/>
      <c r="TMF312" s="145"/>
      <c r="TMI312" s="145"/>
      <c r="TML312" s="145"/>
      <c r="TMX312" s="145"/>
      <c r="TNA312" s="145"/>
      <c r="TND312" s="145"/>
      <c r="TNG312" s="145"/>
      <c r="TNP312" s="145"/>
      <c r="TNV312" s="145"/>
      <c r="TNY312" s="145"/>
      <c r="TOB312" s="145"/>
      <c r="TOE312" s="145"/>
      <c r="TOK312" s="145"/>
      <c r="TON312" s="145"/>
      <c r="TOT312" s="145"/>
      <c r="TOV312" s="145"/>
      <c r="TOW312" s="145"/>
      <c r="TOY312" s="145"/>
      <c r="TPB312" s="145"/>
      <c r="TPE312" s="145"/>
      <c r="TPH312" s="145"/>
      <c r="TPP312" s="145"/>
      <c r="TPU312" s="145"/>
      <c r="TQD312" s="145"/>
      <c r="TQG312" s="145"/>
      <c r="TQO312" s="145"/>
      <c r="TRK312" s="145"/>
      <c r="TRL312" s="145"/>
      <c r="TRM312" s="145"/>
      <c r="TRN312" s="145"/>
      <c r="TRO312" s="145"/>
      <c r="TRP312" s="145"/>
      <c r="TSH312" s="145"/>
      <c r="TSI312" s="145"/>
      <c r="TSL312" s="145"/>
      <c r="TSO312" s="145"/>
      <c r="TSQ312" s="145"/>
      <c r="TSS312" s="145"/>
      <c r="TSV312" s="145"/>
      <c r="TSY312" s="145"/>
      <c r="TTB312" s="145"/>
      <c r="TTE312" s="145"/>
      <c r="TTH312" s="145"/>
      <c r="TTK312" s="145"/>
      <c r="TTN312" s="145"/>
      <c r="TTQ312" s="145"/>
      <c r="TTS312" s="145"/>
      <c r="TUF312" s="145"/>
      <c r="TUG312" s="145"/>
      <c r="TUH312" s="145"/>
      <c r="TUI312" s="145"/>
      <c r="TUJ312" s="145"/>
      <c r="TUK312" s="145"/>
      <c r="TUL312" s="145"/>
      <c r="TUM312" s="145"/>
      <c r="TUN312" s="145"/>
      <c r="TUO312" s="145"/>
      <c r="TUP312" s="145"/>
      <c r="TUQ312" s="145"/>
      <c r="TUR312" s="145"/>
      <c r="TUS312" s="145"/>
      <c r="TUW312" s="145"/>
      <c r="TUY312" s="145"/>
      <c r="TUZ312" s="145"/>
      <c r="TVA312" s="145"/>
      <c r="TVB312" s="145"/>
      <c r="TVE312" s="145"/>
      <c r="TVG312" s="145"/>
      <c r="TVH312" s="145"/>
      <c r="TVI312" s="145"/>
      <c r="TVJ312" s="145"/>
      <c r="TVK312" s="145"/>
      <c r="TVL312" s="145"/>
      <c r="TVM312" s="145"/>
      <c r="TVN312" s="145"/>
      <c r="TVO312" s="145"/>
      <c r="TVP312" s="145"/>
      <c r="TVQ312" s="145"/>
      <c r="TVR312" s="145"/>
      <c r="TVS312" s="145"/>
      <c r="TVV312" s="145"/>
      <c r="TVY312" s="145"/>
      <c r="TWB312" s="145"/>
      <c r="TWE312" s="145"/>
      <c r="TWH312" s="145"/>
      <c r="TWT312" s="145"/>
      <c r="TWW312" s="145"/>
      <c r="TWZ312" s="145"/>
      <c r="TXC312" s="145"/>
      <c r="TXL312" s="145"/>
      <c r="TXR312" s="145"/>
      <c r="TXU312" s="145"/>
      <c r="TXX312" s="145"/>
      <c r="TYA312" s="145"/>
      <c r="TYG312" s="145"/>
      <c r="TYJ312" s="145"/>
      <c r="TYP312" s="145"/>
      <c r="TYR312" s="145"/>
      <c r="TYS312" s="145"/>
      <c r="TYU312" s="145"/>
      <c r="TYX312" s="145"/>
      <c r="TZA312" s="145"/>
      <c r="TZD312" s="145"/>
      <c r="TZL312" s="145"/>
      <c r="TZQ312" s="145"/>
      <c r="TZZ312" s="145"/>
      <c r="UAC312" s="145"/>
      <c r="UAK312" s="145"/>
      <c r="UBG312" s="145"/>
      <c r="UBH312" s="145"/>
      <c r="UBI312" s="145"/>
      <c r="UBJ312" s="145"/>
      <c r="UBK312" s="145"/>
      <c r="UBL312" s="145"/>
      <c r="UCD312" s="145"/>
      <c r="UCE312" s="145"/>
      <c r="UCH312" s="145"/>
      <c r="UCK312" s="145"/>
      <c r="UCM312" s="145"/>
      <c r="UCO312" s="145"/>
      <c r="UCR312" s="145"/>
      <c r="UCU312" s="145"/>
      <c r="UCX312" s="145"/>
      <c r="UDA312" s="145"/>
      <c r="UDD312" s="145"/>
      <c r="UDG312" s="145"/>
      <c r="UDJ312" s="145"/>
      <c r="UDM312" s="145"/>
      <c r="UDO312" s="145"/>
      <c r="UEB312" s="145"/>
      <c r="UEC312" s="145"/>
      <c r="UED312" s="145"/>
      <c r="UEE312" s="145"/>
      <c r="UEF312" s="145"/>
      <c r="UEG312" s="145"/>
      <c r="UEH312" s="145"/>
      <c r="UEI312" s="145"/>
      <c r="UEJ312" s="145"/>
      <c r="UEK312" s="145"/>
      <c r="UEL312" s="145"/>
      <c r="UEM312" s="145"/>
      <c r="UEN312" s="145"/>
      <c r="UEO312" s="145"/>
      <c r="UES312" s="145"/>
      <c r="UEU312" s="145"/>
      <c r="UEV312" s="145"/>
      <c r="UEW312" s="145"/>
      <c r="UEX312" s="145"/>
      <c r="UFA312" s="145"/>
      <c r="UFC312" s="145"/>
      <c r="UFD312" s="145"/>
      <c r="UFE312" s="145"/>
      <c r="UFF312" s="145"/>
      <c r="UFG312" s="145"/>
      <c r="UFH312" s="145"/>
      <c r="UFI312" s="145"/>
      <c r="UFJ312" s="145"/>
      <c r="UFK312" s="145"/>
      <c r="UFL312" s="145"/>
      <c r="UFM312" s="145"/>
      <c r="UFN312" s="145"/>
      <c r="UFO312" s="145"/>
      <c r="UFR312" s="145"/>
      <c r="UFU312" s="145"/>
      <c r="UFX312" s="145"/>
      <c r="UGA312" s="145"/>
      <c r="UGD312" s="145"/>
      <c r="UGP312" s="145"/>
      <c r="UGS312" s="145"/>
      <c r="UGV312" s="145"/>
      <c r="UGY312" s="145"/>
      <c r="UHH312" s="145"/>
      <c r="UHN312" s="145"/>
      <c r="UHQ312" s="145"/>
      <c r="UHT312" s="145"/>
      <c r="UHW312" s="145"/>
      <c r="UIC312" s="145"/>
      <c r="UIF312" s="145"/>
      <c r="UIL312" s="145"/>
      <c r="UIN312" s="145"/>
      <c r="UIO312" s="145"/>
      <c r="UIQ312" s="145"/>
      <c r="UIT312" s="145"/>
      <c r="UIW312" s="145"/>
      <c r="UIZ312" s="145"/>
      <c r="UJH312" s="145"/>
      <c r="UJM312" s="145"/>
      <c r="UJV312" s="145"/>
      <c r="UJY312" s="145"/>
      <c r="UKG312" s="145"/>
      <c r="ULC312" s="145"/>
      <c r="ULD312" s="145"/>
      <c r="ULE312" s="145"/>
      <c r="ULF312" s="145"/>
      <c r="ULG312" s="145"/>
      <c r="ULH312" s="145"/>
      <c r="ULZ312" s="145"/>
      <c r="UMA312" s="145"/>
      <c r="UMD312" s="145"/>
      <c r="UMG312" s="145"/>
      <c r="UMI312" s="145"/>
      <c r="UMK312" s="145"/>
      <c r="UMN312" s="145"/>
      <c r="UMQ312" s="145"/>
      <c r="UMT312" s="145"/>
      <c r="UMW312" s="145"/>
      <c r="UMZ312" s="145"/>
      <c r="UNC312" s="145"/>
      <c r="UNF312" s="145"/>
      <c r="UNI312" s="145"/>
      <c r="UNK312" s="145"/>
      <c r="UNX312" s="145"/>
      <c r="UNY312" s="145"/>
      <c r="UNZ312" s="145"/>
      <c r="UOA312" s="145"/>
      <c r="UOB312" s="145"/>
      <c r="UOC312" s="145"/>
      <c r="UOD312" s="145"/>
      <c r="UOE312" s="145"/>
      <c r="UOF312" s="145"/>
      <c r="UOG312" s="145"/>
      <c r="UOH312" s="145"/>
      <c r="UOI312" s="145"/>
      <c r="UOJ312" s="145"/>
      <c r="UOK312" s="145"/>
      <c r="UOO312" s="145"/>
      <c r="UOQ312" s="145"/>
      <c r="UOR312" s="145"/>
      <c r="UOS312" s="145"/>
      <c r="UOT312" s="145"/>
      <c r="UOW312" s="145"/>
      <c r="UOY312" s="145"/>
      <c r="UOZ312" s="145"/>
      <c r="UPA312" s="145"/>
      <c r="UPB312" s="145"/>
      <c r="UPC312" s="145"/>
      <c r="UPD312" s="145"/>
      <c r="UPE312" s="145"/>
      <c r="UPF312" s="145"/>
      <c r="UPG312" s="145"/>
      <c r="UPH312" s="145"/>
      <c r="UPI312" s="145"/>
      <c r="UPJ312" s="145"/>
      <c r="UPK312" s="145"/>
      <c r="UPN312" s="145"/>
      <c r="UPQ312" s="145"/>
      <c r="UPT312" s="145"/>
      <c r="UPW312" s="145"/>
      <c r="UPZ312" s="145"/>
      <c r="UQL312" s="145"/>
      <c r="UQO312" s="145"/>
      <c r="UQR312" s="145"/>
      <c r="UQU312" s="145"/>
      <c r="URD312" s="145"/>
      <c r="URJ312" s="145"/>
      <c r="URM312" s="145"/>
      <c r="URP312" s="145"/>
      <c r="URS312" s="145"/>
      <c r="URY312" s="145"/>
      <c r="USB312" s="145"/>
      <c r="USH312" s="145"/>
      <c r="USJ312" s="145"/>
      <c r="USK312" s="145"/>
      <c r="USM312" s="145"/>
      <c r="USP312" s="145"/>
      <c r="USS312" s="145"/>
      <c r="USV312" s="145"/>
      <c r="UTD312" s="145"/>
      <c r="UTI312" s="145"/>
      <c r="UTR312" s="145"/>
      <c r="UTU312" s="145"/>
      <c r="UUC312" s="145"/>
      <c r="UUY312" s="145"/>
      <c r="UUZ312" s="145"/>
      <c r="UVA312" s="145"/>
      <c r="UVB312" s="145"/>
      <c r="UVC312" s="145"/>
      <c r="UVD312" s="145"/>
      <c r="UVV312" s="145"/>
      <c r="UVW312" s="145"/>
      <c r="UVZ312" s="145"/>
      <c r="UWC312" s="145"/>
      <c r="UWE312" s="145"/>
      <c r="UWG312" s="145"/>
      <c r="UWJ312" s="145"/>
      <c r="UWM312" s="145"/>
      <c r="UWP312" s="145"/>
      <c r="UWS312" s="145"/>
      <c r="UWV312" s="145"/>
      <c r="UWY312" s="145"/>
      <c r="UXB312" s="145"/>
      <c r="UXE312" s="145"/>
      <c r="UXG312" s="145"/>
      <c r="UXT312" s="145"/>
      <c r="UXU312" s="145"/>
      <c r="UXV312" s="145"/>
      <c r="UXW312" s="145"/>
      <c r="UXX312" s="145"/>
      <c r="UXY312" s="145"/>
      <c r="UXZ312" s="145"/>
      <c r="UYA312" s="145"/>
      <c r="UYB312" s="145"/>
      <c r="UYC312" s="145"/>
      <c r="UYD312" s="145"/>
      <c r="UYE312" s="145"/>
      <c r="UYF312" s="145"/>
      <c r="UYG312" s="145"/>
      <c r="UYK312" s="145"/>
      <c r="UYM312" s="145"/>
      <c r="UYN312" s="145"/>
      <c r="UYO312" s="145"/>
      <c r="UYP312" s="145"/>
      <c r="UYS312" s="145"/>
      <c r="UYU312" s="145"/>
      <c r="UYV312" s="145"/>
      <c r="UYW312" s="145"/>
      <c r="UYX312" s="145"/>
      <c r="UYY312" s="145"/>
      <c r="UYZ312" s="145"/>
      <c r="UZA312" s="145"/>
      <c r="UZB312" s="145"/>
      <c r="UZC312" s="145"/>
      <c r="UZD312" s="145"/>
      <c r="UZE312" s="145"/>
      <c r="UZF312" s="145"/>
      <c r="UZG312" s="145"/>
      <c r="UZJ312" s="145"/>
      <c r="UZM312" s="145"/>
      <c r="UZP312" s="145"/>
      <c r="UZS312" s="145"/>
      <c r="UZV312" s="145"/>
      <c r="VAH312" s="145"/>
      <c r="VAK312" s="145"/>
      <c r="VAN312" s="145"/>
      <c r="VAQ312" s="145"/>
      <c r="VAZ312" s="145"/>
      <c r="VBF312" s="145"/>
      <c r="VBI312" s="145"/>
      <c r="VBL312" s="145"/>
      <c r="VBO312" s="145"/>
      <c r="VBU312" s="145"/>
      <c r="VBX312" s="145"/>
      <c r="VCD312" s="145"/>
      <c r="VCF312" s="145"/>
      <c r="VCG312" s="145"/>
      <c r="VCI312" s="145"/>
      <c r="VCL312" s="145"/>
      <c r="VCO312" s="145"/>
      <c r="VCR312" s="145"/>
      <c r="VCZ312" s="145"/>
      <c r="VDE312" s="145"/>
      <c r="VDN312" s="145"/>
      <c r="VDQ312" s="145"/>
      <c r="VDY312" s="145"/>
      <c r="VEU312" s="145"/>
      <c r="VEV312" s="145"/>
      <c r="VEW312" s="145"/>
      <c r="VEX312" s="145"/>
      <c r="VEY312" s="145"/>
      <c r="VEZ312" s="145"/>
      <c r="VFR312" s="145"/>
      <c r="VFS312" s="145"/>
      <c r="VFV312" s="145"/>
      <c r="VFY312" s="145"/>
      <c r="VGA312" s="145"/>
      <c r="VGC312" s="145"/>
      <c r="VGF312" s="145"/>
      <c r="VGI312" s="145"/>
      <c r="VGL312" s="145"/>
      <c r="VGO312" s="145"/>
      <c r="VGR312" s="145"/>
      <c r="VGU312" s="145"/>
      <c r="VGX312" s="145"/>
      <c r="VHA312" s="145"/>
      <c r="VHC312" s="145"/>
      <c r="VHP312" s="145"/>
      <c r="VHQ312" s="145"/>
      <c r="VHR312" s="145"/>
      <c r="VHS312" s="145"/>
      <c r="VHT312" s="145"/>
      <c r="VHU312" s="145"/>
      <c r="VHV312" s="145"/>
      <c r="VHW312" s="145"/>
      <c r="VHX312" s="145"/>
      <c r="VHY312" s="145"/>
      <c r="VHZ312" s="145"/>
      <c r="VIA312" s="145"/>
      <c r="VIB312" s="145"/>
      <c r="VIC312" s="145"/>
      <c r="VIG312" s="145"/>
      <c r="VII312" s="145"/>
      <c r="VIJ312" s="145"/>
      <c r="VIK312" s="145"/>
      <c r="VIL312" s="145"/>
      <c r="VIO312" s="145"/>
      <c r="VIQ312" s="145"/>
      <c r="VIR312" s="145"/>
      <c r="VIS312" s="145"/>
      <c r="VIT312" s="145"/>
      <c r="VIU312" s="145"/>
      <c r="VIV312" s="145"/>
      <c r="VIW312" s="145"/>
      <c r="VIX312" s="145"/>
      <c r="VIY312" s="145"/>
      <c r="VIZ312" s="145"/>
      <c r="VJA312" s="145"/>
      <c r="VJB312" s="145"/>
      <c r="VJC312" s="145"/>
      <c r="VJF312" s="145"/>
      <c r="VJI312" s="145"/>
      <c r="VJL312" s="145"/>
      <c r="VJO312" s="145"/>
      <c r="VJR312" s="145"/>
      <c r="VKD312" s="145"/>
      <c r="VKG312" s="145"/>
      <c r="VKJ312" s="145"/>
      <c r="VKM312" s="145"/>
      <c r="VKV312" s="145"/>
      <c r="VLB312" s="145"/>
      <c r="VLE312" s="145"/>
      <c r="VLH312" s="145"/>
      <c r="VLK312" s="145"/>
      <c r="VLQ312" s="145"/>
      <c r="VLT312" s="145"/>
      <c r="VLZ312" s="145"/>
      <c r="VMB312" s="145"/>
      <c r="VMC312" s="145"/>
      <c r="VME312" s="145"/>
      <c r="VMH312" s="145"/>
      <c r="VMK312" s="145"/>
      <c r="VMN312" s="145"/>
      <c r="VMV312" s="145"/>
      <c r="VNA312" s="145"/>
      <c r="VNJ312" s="145"/>
      <c r="VNM312" s="145"/>
      <c r="VNU312" s="145"/>
      <c r="VOQ312" s="145"/>
      <c r="VOR312" s="145"/>
      <c r="VOS312" s="145"/>
      <c r="VOT312" s="145"/>
      <c r="VOU312" s="145"/>
      <c r="VOV312" s="145"/>
      <c r="VPN312" s="145"/>
      <c r="VPO312" s="145"/>
      <c r="VPR312" s="145"/>
      <c r="VPU312" s="145"/>
      <c r="VPW312" s="145"/>
      <c r="VPY312" s="145"/>
      <c r="VQB312" s="145"/>
      <c r="VQE312" s="145"/>
      <c r="VQH312" s="145"/>
      <c r="VQK312" s="145"/>
      <c r="VQN312" s="145"/>
      <c r="VQQ312" s="145"/>
      <c r="VQT312" s="145"/>
      <c r="VQW312" s="145"/>
      <c r="VQY312" s="145"/>
      <c r="VRL312" s="145"/>
      <c r="VRM312" s="145"/>
      <c r="VRN312" s="145"/>
      <c r="VRO312" s="145"/>
      <c r="VRP312" s="145"/>
      <c r="VRQ312" s="145"/>
      <c r="VRR312" s="145"/>
      <c r="VRS312" s="145"/>
      <c r="VRT312" s="145"/>
      <c r="VRU312" s="145"/>
      <c r="VRV312" s="145"/>
      <c r="VRW312" s="145"/>
      <c r="VRX312" s="145"/>
      <c r="VRY312" s="145"/>
      <c r="VSC312" s="145"/>
      <c r="VSE312" s="145"/>
      <c r="VSF312" s="145"/>
      <c r="VSG312" s="145"/>
      <c r="VSH312" s="145"/>
      <c r="VSK312" s="145"/>
      <c r="VSM312" s="145"/>
      <c r="VSN312" s="145"/>
      <c r="VSO312" s="145"/>
      <c r="VSP312" s="145"/>
      <c r="VSQ312" s="145"/>
      <c r="VSR312" s="145"/>
      <c r="VSS312" s="145"/>
      <c r="VST312" s="145"/>
      <c r="VSU312" s="145"/>
      <c r="VSV312" s="145"/>
      <c r="VSW312" s="145"/>
      <c r="VSX312" s="145"/>
      <c r="VSY312" s="145"/>
      <c r="VTB312" s="145"/>
      <c r="VTE312" s="145"/>
      <c r="VTH312" s="145"/>
      <c r="VTK312" s="145"/>
      <c r="VTN312" s="145"/>
      <c r="VTZ312" s="145"/>
      <c r="VUC312" s="145"/>
      <c r="VUF312" s="145"/>
      <c r="VUI312" s="145"/>
      <c r="VUR312" s="145"/>
      <c r="VUX312" s="145"/>
      <c r="VVA312" s="145"/>
      <c r="VVD312" s="145"/>
      <c r="VVG312" s="145"/>
      <c r="VVM312" s="145"/>
      <c r="VVP312" s="145"/>
      <c r="VVV312" s="145"/>
      <c r="VVX312" s="145"/>
      <c r="VVY312" s="145"/>
      <c r="VWA312" s="145"/>
      <c r="VWD312" s="145"/>
      <c r="VWG312" s="145"/>
      <c r="VWJ312" s="145"/>
      <c r="VWR312" s="145"/>
      <c r="VWW312" s="145"/>
      <c r="VXF312" s="145"/>
      <c r="VXI312" s="145"/>
      <c r="VXQ312" s="145"/>
      <c r="VYM312" s="145"/>
      <c r="VYN312" s="145"/>
      <c r="VYO312" s="145"/>
      <c r="VYP312" s="145"/>
      <c r="VYQ312" s="145"/>
      <c r="VYR312" s="145"/>
      <c r="VZJ312" s="145"/>
      <c r="VZK312" s="145"/>
      <c r="VZN312" s="145"/>
      <c r="VZQ312" s="145"/>
      <c r="VZS312" s="145"/>
      <c r="VZU312" s="145"/>
      <c r="VZX312" s="145"/>
      <c r="WAA312" s="145"/>
      <c r="WAD312" s="145"/>
      <c r="WAG312" s="145"/>
      <c r="WAJ312" s="145"/>
      <c r="WAM312" s="145"/>
      <c r="WAP312" s="145"/>
      <c r="WAS312" s="145"/>
      <c r="WAU312" s="145"/>
      <c r="WBH312" s="145"/>
      <c r="WBI312" s="145"/>
      <c r="WBJ312" s="145"/>
      <c r="WBK312" s="145"/>
      <c r="WBL312" s="145"/>
      <c r="WBM312" s="145"/>
      <c r="WBN312" s="145"/>
      <c r="WBO312" s="145"/>
      <c r="WBP312" s="145"/>
      <c r="WBQ312" s="145"/>
      <c r="WBR312" s="145"/>
      <c r="WBS312" s="145"/>
      <c r="WBT312" s="145"/>
      <c r="WBU312" s="145"/>
      <c r="WBY312" s="145"/>
      <c r="WCA312" s="145"/>
      <c r="WCB312" s="145"/>
      <c r="WCC312" s="145"/>
      <c r="WCD312" s="145"/>
      <c r="WCG312" s="145"/>
      <c r="WCI312" s="145"/>
      <c r="WCJ312" s="145"/>
      <c r="WCK312" s="145"/>
      <c r="WCL312" s="145"/>
      <c r="WCM312" s="145"/>
      <c r="WCN312" s="145"/>
      <c r="WCO312" s="145"/>
      <c r="WCP312" s="145"/>
      <c r="WCQ312" s="145"/>
      <c r="WCR312" s="145"/>
      <c r="WCS312" s="145"/>
      <c r="WCT312" s="145"/>
      <c r="WCU312" s="145"/>
      <c r="WCX312" s="145"/>
      <c r="WDA312" s="145"/>
      <c r="WDD312" s="145"/>
      <c r="WDG312" s="145"/>
      <c r="WDJ312" s="145"/>
      <c r="WDV312" s="145"/>
      <c r="WDY312" s="145"/>
      <c r="WEB312" s="145"/>
      <c r="WEE312" s="145"/>
      <c r="WEN312" s="145"/>
      <c r="WET312" s="145"/>
      <c r="WEW312" s="145"/>
      <c r="WEZ312" s="145"/>
      <c r="WFC312" s="145"/>
      <c r="WFI312" s="145"/>
      <c r="WFL312" s="145"/>
      <c r="WFR312" s="145"/>
      <c r="WFT312" s="145"/>
      <c r="WFU312" s="145"/>
      <c r="WFW312" s="145"/>
      <c r="WFZ312" s="145"/>
      <c r="WGC312" s="145"/>
      <c r="WGF312" s="145"/>
      <c r="WGN312" s="145"/>
      <c r="WGS312" s="145"/>
      <c r="WHB312" s="145"/>
      <c r="WHE312" s="145"/>
      <c r="WHM312" s="145"/>
      <c r="WII312" s="145"/>
      <c r="WIJ312" s="145"/>
      <c r="WIK312" s="145"/>
      <c r="WIL312" s="145"/>
      <c r="WIM312" s="145"/>
      <c r="WIN312" s="145"/>
      <c r="WJF312" s="145"/>
      <c r="WJG312" s="145"/>
      <c r="WJJ312" s="145"/>
      <c r="WJM312" s="145"/>
      <c r="WJO312" s="145"/>
      <c r="WJQ312" s="145"/>
      <c r="WJT312" s="145"/>
      <c r="WJW312" s="145"/>
      <c r="WJZ312" s="145"/>
      <c r="WKC312" s="145"/>
      <c r="WKF312" s="145"/>
      <c r="WKI312" s="145"/>
      <c r="WKL312" s="145"/>
      <c r="WKO312" s="145"/>
      <c r="WKQ312" s="145"/>
      <c r="WLD312" s="145"/>
      <c r="WLE312" s="145"/>
      <c r="WLF312" s="145"/>
      <c r="WLG312" s="145"/>
      <c r="WLH312" s="145"/>
      <c r="WLI312" s="145"/>
      <c r="WLJ312" s="145"/>
      <c r="WLK312" s="145"/>
      <c r="WLL312" s="145"/>
      <c r="WLM312" s="145"/>
      <c r="WLN312" s="145"/>
      <c r="WLO312" s="145"/>
      <c r="WLP312" s="145"/>
      <c r="WLQ312" s="145"/>
      <c r="WLU312" s="145"/>
      <c r="WLW312" s="145"/>
      <c r="WLX312" s="145"/>
      <c r="WLY312" s="145"/>
      <c r="WLZ312" s="145"/>
      <c r="WMC312" s="145"/>
      <c r="WME312" s="145"/>
      <c r="WMF312" s="145"/>
      <c r="WMG312" s="145"/>
      <c r="WMH312" s="145"/>
      <c r="WMI312" s="145"/>
      <c r="WMJ312" s="145"/>
      <c r="WMK312" s="145"/>
      <c r="WML312" s="145"/>
      <c r="WMM312" s="145"/>
      <c r="WMN312" s="145"/>
      <c r="WMO312" s="145"/>
      <c r="WMP312" s="145"/>
      <c r="WMQ312" s="145"/>
      <c r="WMT312" s="145"/>
      <c r="WMW312" s="145"/>
      <c r="WMZ312" s="145"/>
      <c r="WNC312" s="145"/>
      <c r="WNF312" s="145"/>
      <c r="WNR312" s="145"/>
      <c r="WNU312" s="145"/>
      <c r="WNX312" s="145"/>
      <c r="WOA312" s="145"/>
      <c r="WOJ312" s="145"/>
      <c r="WOP312" s="145"/>
      <c r="WOS312" s="145"/>
      <c r="WOV312" s="145"/>
      <c r="WOY312" s="145"/>
      <c r="WPE312" s="145"/>
      <c r="WPH312" s="145"/>
      <c r="WPN312" s="145"/>
      <c r="WPP312" s="145"/>
      <c r="WPQ312" s="145"/>
      <c r="WPS312" s="145"/>
      <c r="WPV312" s="145"/>
      <c r="WPY312" s="145"/>
      <c r="WQB312" s="145"/>
      <c r="WQJ312" s="145"/>
      <c r="WQO312" s="145"/>
      <c r="WQX312" s="145"/>
      <c r="WRA312" s="145"/>
      <c r="WRI312" s="145"/>
      <c r="WSE312" s="145"/>
      <c r="WSF312" s="145"/>
      <c r="WSG312" s="145"/>
      <c r="WSH312" s="145"/>
      <c r="WSI312" s="145"/>
      <c r="WSJ312" s="145"/>
      <c r="WTB312" s="145"/>
      <c r="WTC312" s="145"/>
      <c r="WTF312" s="145"/>
      <c r="WTI312" s="145"/>
      <c r="WTK312" s="145"/>
      <c r="WTM312" s="145"/>
      <c r="WTP312" s="145"/>
      <c r="WTS312" s="145"/>
      <c r="WTV312" s="145"/>
      <c r="WTY312" s="145"/>
      <c r="WUB312" s="145"/>
      <c r="WUE312" s="145"/>
      <c r="WUH312" s="145"/>
      <c r="WUK312" s="145"/>
      <c r="WUM312" s="145"/>
      <c r="WUZ312" s="145"/>
      <c r="WVA312" s="145"/>
      <c r="WVB312" s="145"/>
      <c r="WVC312" s="145"/>
      <c r="WVD312" s="145"/>
      <c r="WVE312" s="145"/>
      <c r="WVF312" s="145"/>
      <c r="WVG312" s="145"/>
      <c r="WVH312" s="145"/>
      <c r="WVI312" s="145"/>
      <c r="WVJ312" s="145"/>
      <c r="WVK312" s="145"/>
      <c r="WVL312" s="145"/>
      <c r="WVM312" s="145"/>
      <c r="WVN312" s="145"/>
      <c r="WVO312" s="145"/>
      <c r="WVP312" s="145"/>
      <c r="WVQ312" s="145"/>
      <c r="WVR312" s="145"/>
      <c r="WVS312" s="145"/>
      <c r="WVT312" s="145"/>
      <c r="WVU312" s="145"/>
      <c r="WVV312" s="145"/>
      <c r="WVW312" s="145"/>
      <c r="WVX312" s="145"/>
      <c r="WVY312" s="145"/>
      <c r="WVZ312" s="145"/>
      <c r="WWA312" s="145"/>
      <c r="WWB312" s="145"/>
      <c r="WWC312" s="145"/>
      <c r="WWD312" s="145"/>
      <c r="WWE312" s="145"/>
      <c r="WWF312" s="145"/>
      <c r="WWG312" s="145"/>
      <c r="WWH312" s="145"/>
      <c r="WWI312" s="145"/>
      <c r="WWJ312" s="145"/>
      <c r="WWK312" s="145"/>
      <c r="WWL312" s="145"/>
      <c r="WWM312" s="145"/>
      <c r="WWN312" s="145"/>
      <c r="WWO312" s="145"/>
      <c r="WWP312" s="145"/>
      <c r="WWQ312" s="145"/>
      <c r="WWR312" s="145"/>
      <c r="WWS312" s="145"/>
      <c r="WWT312" s="145"/>
      <c r="WWU312" s="145"/>
      <c r="WWV312" s="145"/>
      <c r="WWW312" s="145"/>
      <c r="WWX312" s="145"/>
      <c r="WWY312" s="145"/>
      <c r="WWZ312" s="145"/>
      <c r="WXA312" s="145"/>
      <c r="WXB312" s="145"/>
      <c r="WXC312" s="145"/>
      <c r="WXD312" s="145"/>
      <c r="WXE312" s="145"/>
      <c r="WXF312" s="145"/>
      <c r="WXG312" s="145"/>
      <c r="WXH312" s="145"/>
      <c r="WXI312" s="145"/>
      <c r="WXJ312" s="145"/>
      <c r="WXK312" s="145"/>
      <c r="WXL312" s="145"/>
      <c r="WXM312" s="145"/>
      <c r="WXN312" s="145"/>
      <c r="WXO312" s="145"/>
      <c r="WXP312" s="145"/>
      <c r="WXQ312" s="145"/>
      <c r="WXR312" s="145"/>
      <c r="WXS312" s="145"/>
      <c r="WXT312" s="145"/>
      <c r="WXU312" s="145"/>
      <c r="WXV312" s="145"/>
      <c r="WXW312" s="145"/>
      <c r="WXX312" s="145"/>
      <c r="WXY312" s="145"/>
      <c r="WXZ312" s="145"/>
      <c r="WYA312" s="145"/>
      <c r="WYB312" s="145"/>
      <c r="WYC312" s="145"/>
      <c r="WYD312" s="145"/>
      <c r="WYE312" s="145"/>
      <c r="WYF312" s="145"/>
      <c r="WYG312" s="145"/>
      <c r="WYH312" s="145"/>
      <c r="WYI312" s="145"/>
      <c r="WYJ312" s="145"/>
      <c r="WYK312" s="145"/>
      <c r="WYL312" s="145"/>
      <c r="WYM312" s="145"/>
      <c r="WYN312" s="145"/>
      <c r="WYO312" s="145"/>
      <c r="WYP312" s="145"/>
      <c r="WYQ312" s="145"/>
      <c r="WYR312" s="145"/>
      <c r="WYS312" s="145"/>
      <c r="WYT312" s="145"/>
      <c r="WYU312" s="145"/>
      <c r="WYV312" s="145"/>
      <c r="WYW312" s="145"/>
      <c r="WYX312" s="145"/>
      <c r="WYY312" s="145"/>
      <c r="WYZ312" s="145"/>
      <c r="WZA312" s="145"/>
      <c r="WZB312" s="145"/>
      <c r="WZC312" s="145"/>
      <c r="WZD312" s="145"/>
      <c r="WZE312" s="145"/>
      <c r="WZF312" s="145"/>
      <c r="WZG312" s="145"/>
      <c r="WZH312" s="145"/>
      <c r="WZI312" s="145"/>
      <c r="WZJ312" s="145"/>
      <c r="WZK312" s="145"/>
      <c r="WZL312" s="145"/>
      <c r="WZM312" s="145"/>
      <c r="WZN312" s="145"/>
      <c r="WZO312" s="145"/>
      <c r="WZP312" s="145"/>
      <c r="WZQ312" s="145"/>
      <c r="WZR312" s="145"/>
      <c r="WZS312" s="145"/>
      <c r="WZT312" s="145"/>
      <c r="WZU312" s="145"/>
      <c r="WZV312" s="145"/>
      <c r="WZW312" s="145"/>
      <c r="WZX312" s="145"/>
      <c r="WZY312" s="145"/>
      <c r="WZZ312" s="145"/>
      <c r="XAA312" s="145"/>
      <c r="XAB312" s="145"/>
      <c r="XAC312" s="145"/>
      <c r="XAD312" s="145"/>
      <c r="XAE312" s="145"/>
      <c r="XAF312" s="145"/>
      <c r="XAG312" s="145"/>
      <c r="XAH312" s="145"/>
      <c r="XAI312" s="145"/>
      <c r="XAJ312" s="145"/>
      <c r="XAK312" s="145"/>
      <c r="XAL312" s="145"/>
      <c r="XAM312" s="145"/>
      <c r="XAN312" s="145"/>
      <c r="XAO312" s="145"/>
      <c r="XAP312" s="145"/>
      <c r="XAQ312" s="145"/>
      <c r="XAR312" s="145"/>
      <c r="XAS312" s="145"/>
      <c r="XAT312" s="145"/>
      <c r="XAU312" s="145"/>
      <c r="XAV312" s="145"/>
      <c r="XAW312" s="145"/>
      <c r="XAX312" s="145"/>
      <c r="XAY312" s="145"/>
      <c r="XAZ312" s="145"/>
      <c r="XBA312" s="145"/>
      <c r="XBB312" s="145"/>
      <c r="XBC312" s="145"/>
      <c r="XBD312" s="145"/>
      <c r="XBE312" s="145"/>
      <c r="XBF312" s="145"/>
      <c r="XBG312" s="145"/>
      <c r="XBH312" s="145"/>
      <c r="XBI312" s="145"/>
      <c r="XBJ312" s="145"/>
      <c r="XBK312" s="145"/>
      <c r="XBL312" s="145"/>
      <c r="XBM312" s="145"/>
      <c r="XBN312" s="145"/>
      <c r="XBO312" s="145"/>
      <c r="XBP312" s="145"/>
      <c r="XBQ312" s="145"/>
      <c r="XBR312" s="145"/>
      <c r="XBS312" s="145"/>
      <c r="XBT312" s="145"/>
      <c r="XBU312" s="145"/>
      <c r="XBV312" s="145"/>
      <c r="XBW312" s="145"/>
      <c r="XBX312" s="145"/>
      <c r="XBY312" s="145"/>
      <c r="XBZ312" s="145"/>
      <c r="XCA312" s="145"/>
      <c r="XCB312" s="145"/>
      <c r="XCC312" s="145"/>
      <c r="XCD312" s="145"/>
      <c r="XCE312" s="145"/>
      <c r="XCF312" s="145"/>
      <c r="XCG312" s="145"/>
      <c r="XCH312" s="145"/>
      <c r="XCI312" s="145"/>
      <c r="XCJ312" s="145"/>
      <c r="XCK312" s="145"/>
      <c r="XCL312" s="145"/>
      <c r="XCM312" s="145"/>
      <c r="XCN312" s="145"/>
      <c r="XCO312" s="145"/>
      <c r="XCP312" s="145"/>
      <c r="XCQ312" s="145"/>
      <c r="XCR312" s="145"/>
      <c r="XCS312" s="145"/>
      <c r="XCT312" s="145"/>
      <c r="XCU312" s="145"/>
      <c r="XCV312" s="145"/>
      <c r="XCW312" s="145"/>
      <c r="XCX312" s="145"/>
      <c r="XCY312" s="145"/>
      <c r="XCZ312" s="145"/>
      <c r="XDA312" s="145"/>
      <c r="XDB312" s="145"/>
      <c r="XDC312" s="145"/>
      <c r="XDD312" s="145"/>
      <c r="XDE312" s="145"/>
      <c r="XDF312" s="145"/>
      <c r="XDG312" s="145"/>
      <c r="XDH312" s="145"/>
      <c r="XDI312" s="145"/>
      <c r="XDJ312" s="145"/>
      <c r="XDK312" s="145"/>
      <c r="XDL312" s="145"/>
      <c r="XDM312" s="145"/>
      <c r="XDN312" s="145"/>
      <c r="XDO312" s="145"/>
      <c r="XDP312" s="145"/>
      <c r="XDQ312" s="145"/>
      <c r="XDR312" s="145"/>
      <c r="XDS312" s="145"/>
      <c r="XDT312" s="145"/>
      <c r="XDU312" s="145"/>
      <c r="XDV312" s="145"/>
      <c r="XDW312" s="145"/>
      <c r="XDX312" s="145"/>
      <c r="XDY312" s="145"/>
      <c r="XDZ312" s="145"/>
      <c r="XEA312" s="145"/>
      <c r="XEB312" s="145"/>
      <c r="XEC312" s="145"/>
      <c r="XED312" s="145"/>
      <c r="XEE312" s="145"/>
      <c r="XEF312" s="145"/>
      <c r="XEG312" s="145"/>
      <c r="XEH312" s="145"/>
      <c r="XEI312" s="145"/>
      <c r="XEJ312" s="145"/>
      <c r="XEK312" s="145"/>
      <c r="XEL312" s="145"/>
      <c r="XEM312" s="145"/>
      <c r="XEN312" s="145"/>
      <c r="XEO312" s="145"/>
      <c r="XEP312" s="145"/>
      <c r="XEQ312" s="145"/>
      <c r="XER312" s="145"/>
      <c r="XES312" s="145"/>
      <c r="XET312" s="145"/>
      <c r="XEU312" s="145"/>
      <c r="XEV312" s="145"/>
      <c r="XEW312" s="145"/>
      <c r="XEX312" s="145"/>
      <c r="XEY312" s="145"/>
      <c r="XEZ312" s="145"/>
      <c r="XFA312" s="145"/>
      <c r="XFB312" s="145"/>
      <c r="XFC312" s="145"/>
      <c r="XFD312" s="145"/>
    </row>
    <row r="313" spans="1:16384" ht="18.75" customHeight="1"/>
    <row r="314" spans="1:16384" ht="18.75" customHeight="1">
      <c r="D314" s="175"/>
      <c r="E314" s="176"/>
    </row>
  </sheetData>
  <protectedRanges>
    <protectedRange password="CF71" sqref="C1:C311 C313:C65536" name="tho"/>
  </protectedRanges>
  <autoFilter ref="A2:IV312" xr:uid="{00000000-0009-0000-0000-000017000000}">
    <filterColumn colId="2">
      <customFilters>
        <customFilter operator="notEqual" val=" "/>
      </customFilters>
    </filterColumn>
    <sortState xmlns:xlrd2="http://schemas.microsoft.com/office/spreadsheetml/2017/richdata2" ref="A12:IV312">
      <sortCondition ref="A2:A312"/>
    </sortState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IV314"/>
  <sheetViews>
    <sheetView workbookViewId="0">
      <selection activeCell="G93" sqref="G93"/>
    </sheetView>
  </sheetViews>
  <sheetFormatPr defaultColWidth="0" defaultRowHeight="12.75"/>
  <cols>
    <col min="1" max="1" width="38.42578125" style="145" customWidth="1"/>
    <col min="2" max="2" width="6.42578125" style="172" customWidth="1"/>
    <col min="3" max="3" width="14.5703125" style="172" hidden="1" customWidth="1"/>
    <col min="4" max="4" width="9.5703125" style="145" customWidth="1"/>
    <col min="5" max="5" width="13" style="145" hidden="1" customWidth="1"/>
    <col min="6" max="6" width="22.5703125" style="173" customWidth="1"/>
    <col min="7" max="7" width="16" style="174" customWidth="1"/>
    <col min="8" max="8" width="6.42578125" style="145" customWidth="1"/>
    <col min="9" max="9" width="7" style="145" hidden="1" customWidth="1"/>
    <col min="10" max="10" width="11.42578125" style="145" customWidth="1"/>
    <col min="11" max="11" width="9.5703125" style="145" customWidth="1"/>
    <col min="12" max="12" width="7" style="145" hidden="1" customWidth="1"/>
    <col min="13" max="13" width="7.5703125" style="145" customWidth="1"/>
    <col min="14" max="14" width="0" style="145" hidden="1" customWidth="1"/>
    <col min="15" max="15" width="7" style="145" hidden="1" customWidth="1"/>
    <col min="16" max="16" width="6.42578125" style="145" hidden="1" customWidth="1"/>
    <col min="17" max="17" width="10.5703125" style="145" hidden="1" customWidth="1"/>
    <col min="18" max="18" width="8.42578125" style="145" hidden="1" customWidth="1"/>
    <col min="19" max="22" width="11.42578125" style="145" hidden="1" customWidth="1"/>
    <col min="23" max="23" width="8.85546875" style="145" customWidth="1"/>
    <col min="24" max="24" width="11.42578125" style="145" hidden="1" customWidth="1"/>
    <col min="25" max="25" width="10.140625" style="145" customWidth="1"/>
    <col min="26" max="27" width="11.42578125" style="145" hidden="1" customWidth="1"/>
    <col min="28" max="28" width="7" style="145" hidden="1" customWidth="1"/>
    <col min="29" max="30" width="0" style="145" hidden="1" customWidth="1"/>
    <col min="31" max="31" width="6.42578125" style="145" hidden="1" customWidth="1"/>
    <col min="32" max="32" width="10" style="145" hidden="1" customWidth="1"/>
    <col min="33" max="33" width="11.42578125" style="145" customWidth="1"/>
    <col min="34" max="34" width="13" style="145" customWidth="1"/>
    <col min="35" max="35" width="37.42578125" style="145" customWidth="1"/>
    <col min="36" max="36" width="9.140625" style="145" bestFit="1" customWidth="1"/>
    <col min="37" max="37" width="16" style="145" customWidth="1"/>
    <col min="38" max="38" width="9.42578125" style="145" customWidth="1"/>
    <col min="39" max="39" width="11.5703125" style="145" customWidth="1"/>
    <col min="40" max="40" width="6.42578125" style="145" hidden="1" customWidth="1"/>
    <col min="41" max="41" width="8" style="145" hidden="1" customWidth="1"/>
    <col min="42" max="42" width="0" style="145" hidden="1" customWidth="1"/>
    <col min="43" max="43" width="6.42578125" style="145" hidden="1" customWidth="1"/>
    <col min="44" max="44" width="6.140625" style="145" hidden="1" customWidth="1"/>
    <col min="45" max="45" width="5" style="145" customWidth="1"/>
    <col min="46" max="47" width="6.42578125" style="145" hidden="1" customWidth="1"/>
    <col min="48" max="48" width="5" style="145" customWidth="1"/>
    <col min="49" max="50" width="6.42578125" style="145" hidden="1" customWidth="1"/>
    <col min="51" max="51" width="5" style="145" customWidth="1"/>
    <col min="52" max="53" width="6.42578125" style="145" hidden="1" customWidth="1"/>
    <col min="54" max="54" width="5" style="145" customWidth="1"/>
    <col min="55" max="56" width="6.42578125" style="145" hidden="1" customWidth="1"/>
    <col min="57" max="57" width="5" style="145" customWidth="1"/>
    <col min="58" max="58" width="9" style="145" hidden="1" customWidth="1"/>
    <col min="59" max="59" width="6" style="145" hidden="1" customWidth="1"/>
    <col min="60" max="60" width="5" style="145" customWidth="1"/>
    <col min="61" max="62" width="6.42578125" style="145" hidden="1" customWidth="1"/>
    <col min="63" max="63" width="6.42578125" style="145" customWidth="1"/>
    <col min="64" max="65" width="6.42578125" style="145" hidden="1" customWidth="1"/>
    <col min="66" max="66" width="0" style="145" hidden="1" customWidth="1"/>
    <col min="67" max="67" width="7.140625" style="145" hidden="1" customWidth="1"/>
    <col min="68" max="68" width="6.42578125" style="145" hidden="1" customWidth="1"/>
    <col min="69" max="69" width="0" style="145" hidden="1" customWidth="1"/>
    <col min="70" max="71" width="6.42578125" style="145" hidden="1" customWidth="1"/>
    <col min="72" max="72" width="6.85546875" style="145" customWidth="1"/>
    <col min="73" max="74" width="6.42578125" style="145" hidden="1" customWidth="1"/>
    <col min="75" max="75" width="6.42578125" style="145" customWidth="1"/>
    <col min="76" max="77" width="6.42578125" style="145" hidden="1" customWidth="1"/>
    <col min="78" max="78" width="5.42578125" style="145" customWidth="1"/>
    <col min="79" max="79" width="9.140625" style="145" hidden="1" customWidth="1"/>
    <col min="80" max="80" width="6" style="145" hidden="1" customWidth="1"/>
    <col min="81" max="81" width="4.85546875" style="145" customWidth="1"/>
    <col min="82" max="83" width="6.42578125" style="145" hidden="1" customWidth="1"/>
    <col min="84" max="84" width="0" style="145" hidden="1" customWidth="1"/>
    <col min="85" max="85" width="6.42578125" style="145" hidden="1" customWidth="1"/>
    <col min="86" max="86" width="5" style="145" hidden="1" customWidth="1"/>
    <col min="87" max="89" width="6.42578125" style="145" hidden="1" customWidth="1"/>
    <col min="90" max="90" width="5.42578125" style="145" customWidth="1"/>
    <col min="91" max="91" width="9.42578125" style="145" hidden="1" customWidth="1"/>
    <col min="92" max="92" width="0" style="145" hidden="1" customWidth="1"/>
    <col min="93" max="93" width="8.42578125" style="145" customWidth="1"/>
    <col min="94" max="94" width="6.42578125" style="145" hidden="1" customWidth="1"/>
    <col min="95" max="95" width="0" style="145" hidden="1" customWidth="1"/>
    <col min="96" max="96" width="5.85546875" style="145" customWidth="1"/>
    <col min="97" max="97" width="6.42578125" style="145" hidden="1" customWidth="1"/>
    <col min="98" max="98" width="5" style="145" hidden="1" customWidth="1"/>
    <col min="99" max="99" width="5.42578125" style="145" customWidth="1"/>
    <col min="100" max="100" width="6.42578125" style="145" hidden="1" customWidth="1"/>
    <col min="101" max="101" width="0" style="145" hidden="1" customWidth="1"/>
    <col min="102" max="102" width="5.42578125" style="145" customWidth="1"/>
    <col min="103" max="103" width="6.42578125" style="145" hidden="1" customWidth="1"/>
    <col min="104" max="104" width="5" style="145" hidden="1" customWidth="1"/>
    <col min="105" max="105" width="6" style="145" customWidth="1"/>
    <col min="106" max="106" width="6.42578125" style="145" hidden="1" customWidth="1"/>
    <col min="107" max="107" width="5" style="145" hidden="1" customWidth="1"/>
    <col min="108" max="109" width="6.42578125" style="145" hidden="1" customWidth="1"/>
    <col min="110" max="110" width="5" style="145" hidden="1" customWidth="1"/>
    <col min="111" max="111" width="5" style="145" customWidth="1"/>
    <col min="112" max="113" width="6.42578125" style="145" hidden="1" customWidth="1"/>
    <col min="114" max="114" width="7.42578125" style="145" customWidth="1"/>
    <col min="115" max="116" width="6.42578125" style="145" hidden="1" customWidth="1"/>
    <col min="117" max="117" width="0" style="145" hidden="1" customWidth="1"/>
    <col min="118" max="119" width="6.42578125" style="145" hidden="1" customWidth="1"/>
    <col min="120" max="120" width="5" style="145" customWidth="1"/>
    <col min="121" max="121" width="6.42578125" style="145" hidden="1" customWidth="1"/>
    <col min="122" max="122" width="5" style="145" customWidth="1"/>
    <col min="123" max="123" width="9.42578125" style="145" customWidth="1"/>
    <col min="124" max="124" width="6.42578125" style="145" hidden="1" customWidth="1"/>
    <col min="125" max="125" width="5" style="145" customWidth="1"/>
    <col min="126" max="126" width="0" style="145" hidden="1" customWidth="1"/>
    <col min="127" max="128" width="6.42578125" style="145" hidden="1" customWidth="1"/>
    <col min="129" max="129" width="0" style="145" hidden="1" customWidth="1"/>
    <col min="130" max="130" width="6.42578125" style="145" hidden="1" customWidth="1"/>
    <col min="131" max="131" width="5" style="145" customWidth="1"/>
    <col min="132" max="132" width="7.140625" style="145" hidden="1" customWidth="1"/>
    <col min="133" max="134" width="6.42578125" style="145" hidden="1" customWidth="1"/>
    <col min="135" max="135" width="7.140625" style="145" hidden="1" customWidth="1"/>
    <col min="136" max="136" width="6.42578125" style="145" hidden="1" customWidth="1"/>
    <col min="137" max="137" width="0" style="145" hidden="1" customWidth="1"/>
    <col min="138" max="139" width="6.42578125" style="145" hidden="1" customWidth="1"/>
    <col min="140" max="140" width="6.85546875" style="145" hidden="1" customWidth="1"/>
    <col min="141" max="141" width="9.42578125" style="145" hidden="1" customWidth="1"/>
    <col min="142" max="142" width="6.42578125" style="145" hidden="1" customWidth="1"/>
    <col min="143" max="143" width="6.85546875" style="145" hidden="1" customWidth="1"/>
    <col min="144" max="144" width="7.140625" style="145" customWidth="1"/>
    <col min="145" max="146" width="6.42578125" style="145" hidden="1" customWidth="1"/>
    <col min="147" max="147" width="7.140625" style="145" customWidth="1"/>
    <col min="148" max="148" width="6.42578125" style="145" hidden="1" customWidth="1"/>
    <col min="149" max="149" width="7.42578125" style="145" hidden="1" customWidth="1"/>
    <col min="150" max="150" width="7.140625" style="145" customWidth="1"/>
    <col min="151" max="152" width="6.42578125" style="145" hidden="1" customWidth="1"/>
    <col min="153" max="153" width="9.42578125" style="145" hidden="1" customWidth="1"/>
    <col min="154" max="154" width="6.42578125" style="145" hidden="1" customWidth="1"/>
    <col min="155" max="155" width="7.5703125" style="145" hidden="1" customWidth="1"/>
    <col min="156" max="156" width="7.140625" style="145" customWidth="1"/>
    <col min="157" max="157" width="9.42578125" style="145" hidden="1" customWidth="1"/>
    <col min="158" max="158" width="5" style="145" hidden="1" customWidth="1"/>
    <col min="159" max="159" width="7.140625" style="145" customWidth="1"/>
    <col min="160" max="164" width="0" style="145" hidden="1" customWidth="1"/>
    <col min="165" max="165" width="6.42578125" style="145" hidden="1" customWidth="1"/>
    <col min="166" max="166" width="5.85546875" style="145" hidden="1" customWidth="1"/>
    <col min="167" max="167" width="6.42578125" style="145" customWidth="1"/>
    <col min="168" max="168" width="7.42578125" style="145" hidden="1" customWidth="1"/>
    <col min="169" max="171" width="6.42578125" style="145" hidden="1" customWidth="1"/>
    <col min="172" max="172" width="8.42578125" style="145" hidden="1" customWidth="1"/>
    <col min="173" max="173" width="6.42578125" style="145" hidden="1" customWidth="1"/>
    <col min="174" max="174" width="5" style="145" hidden="1" customWidth="1"/>
    <col min="175" max="177" width="6.42578125" style="145" hidden="1" customWidth="1"/>
    <col min="178" max="178" width="7.5703125" style="145" hidden="1" customWidth="1"/>
    <col min="179" max="181" width="6.42578125" style="145" hidden="1" customWidth="1"/>
    <col min="182" max="183" width="0" style="145" hidden="1" customWidth="1"/>
    <col min="184" max="184" width="6.42578125" style="145" hidden="1" customWidth="1"/>
    <col min="185" max="185" width="8.42578125" style="145" hidden="1" customWidth="1"/>
    <col min="186" max="186" width="0" style="145" hidden="1" customWidth="1"/>
    <col min="187" max="187" width="6.42578125" style="145" hidden="1" customWidth="1"/>
    <col min="188" max="188" width="8.42578125" style="145" hidden="1" customWidth="1"/>
    <col min="189" max="192" width="6.42578125" style="145" customWidth="1"/>
    <col min="193" max="193" width="6.85546875" style="145" customWidth="1"/>
    <col min="194" max="194" width="6.42578125" style="145" customWidth="1"/>
    <col min="195" max="195" width="6.42578125" style="145" hidden="1" customWidth="1"/>
    <col min="196" max="196" width="0" style="145" hidden="1" customWidth="1"/>
    <col min="197" max="198" width="6.42578125" style="145" hidden="1" customWidth="1"/>
    <col min="199" max="199" width="0" style="145" hidden="1" customWidth="1"/>
    <col min="200" max="200" width="7" style="145" hidden="1" customWidth="1"/>
    <col min="201" max="201" width="8.85546875" style="145" hidden="1" customWidth="1"/>
    <col min="202" max="202" width="0" style="145" hidden="1" customWidth="1"/>
    <col min="203" max="203" width="7" style="145" hidden="1" customWidth="1"/>
    <col min="204" max="204" width="8.85546875" style="145" hidden="1" customWidth="1"/>
    <col min="205" max="205" width="0" style="145" hidden="1" customWidth="1"/>
    <col min="206" max="206" width="7" style="145" hidden="1" customWidth="1"/>
    <col min="207" max="207" width="8.85546875" style="145" hidden="1" customWidth="1"/>
    <col min="208" max="208" width="0" style="145" hidden="1" customWidth="1"/>
    <col min="209" max="209" width="7" style="145" hidden="1" customWidth="1"/>
    <col min="210" max="210" width="8.85546875" style="145" hidden="1" customWidth="1"/>
    <col min="211" max="211" width="0" style="145" hidden="1" customWidth="1"/>
    <col min="212" max="212" width="6.5703125" style="145" customWidth="1"/>
    <col min="213" max="213" width="6.42578125" style="145" customWidth="1"/>
    <col min="214" max="215" width="7" style="145" hidden="1" customWidth="1"/>
    <col min="216" max="216" width="6.42578125" style="145" customWidth="1"/>
    <col min="217" max="217" width="0" style="145" hidden="1" customWidth="1"/>
    <col min="218" max="218" width="7" style="145" hidden="1" customWidth="1"/>
    <col min="219" max="219" width="7.42578125" style="145" customWidth="1"/>
    <col min="220" max="220" width="10.5703125" style="145" hidden="1" customWidth="1"/>
    <col min="221" max="221" width="6.42578125" style="145" customWidth="1"/>
    <col min="222" max="222" width="11.42578125" style="145" hidden="1" customWidth="1"/>
    <col min="223" max="223" width="9" style="145" customWidth="1"/>
    <col min="224" max="225" width="11.42578125" style="145" hidden="1" customWidth="1"/>
    <col min="226" max="226" width="8.5703125" style="145" customWidth="1"/>
    <col min="227" max="228" width="11.42578125" style="145" hidden="1" customWidth="1"/>
    <col min="229" max="229" width="6.42578125" style="145" customWidth="1"/>
    <col min="230" max="230" width="11.42578125" style="145" hidden="1" customWidth="1"/>
    <col min="231" max="231" width="7" style="145" hidden="1" customWidth="1"/>
    <col min="232" max="232" width="7" style="145" customWidth="1"/>
    <col min="233" max="234" width="0" style="145" hidden="1" customWidth="1"/>
    <col min="235" max="235" width="7" style="145" customWidth="1"/>
    <col min="236" max="236" width="8.85546875" style="145" hidden="1" customWidth="1"/>
    <col min="237" max="237" width="7" style="145" hidden="1" customWidth="1"/>
    <col min="238" max="238" width="7.5703125" style="145" customWidth="1"/>
    <col min="239" max="239" width="8.85546875" style="145" hidden="1" customWidth="1"/>
    <col min="240" max="240" width="0" style="145" hidden="1" customWidth="1"/>
    <col min="241" max="241" width="7" style="145" customWidth="1"/>
    <col min="242" max="242" width="6.42578125" style="145" hidden="1" customWidth="1"/>
    <col min="243" max="243" width="10.5703125" style="145" hidden="1" customWidth="1"/>
    <col min="244" max="244" width="8.42578125" style="145" hidden="1" customWidth="1"/>
    <col min="245" max="246" width="11.42578125" style="145" hidden="1" customWidth="1"/>
    <col min="247" max="247" width="7" style="145" customWidth="1"/>
    <col min="248" max="253" width="11.42578125" style="145" hidden="1" customWidth="1"/>
    <col min="254" max="254" width="7" style="145" hidden="1" customWidth="1"/>
    <col min="255" max="261" width="0" style="145" hidden="1" customWidth="1"/>
    <col min="262" max="262" width="0" style="145" hidden="1"/>
    <col min="263" max="263" width="38.42578125" style="145" customWidth="1"/>
    <col min="264" max="264" width="6.42578125" style="145" customWidth="1"/>
    <col min="265" max="265" width="0" style="145" hidden="1" customWidth="1"/>
    <col min="266" max="266" width="11.42578125" style="145" customWidth="1"/>
    <col min="267" max="267" width="9.5703125" style="145" customWidth="1"/>
    <col min="268" max="268" width="0" style="145" hidden="1" customWidth="1"/>
    <col min="269" max="269" width="7.5703125" style="145" customWidth="1"/>
    <col min="270" max="278" width="0" style="145" hidden="1" customWidth="1"/>
    <col min="279" max="279" width="8.85546875" style="145" customWidth="1"/>
    <col min="280" max="280" width="0" style="145" hidden="1" customWidth="1"/>
    <col min="281" max="281" width="10.140625" style="145" customWidth="1"/>
    <col min="282" max="288" width="0" style="145" hidden="1" customWidth="1"/>
    <col min="289" max="289" width="11.42578125" style="145" customWidth="1"/>
    <col min="290" max="290" width="13" style="145" customWidth="1"/>
    <col min="291" max="291" width="37.42578125" style="145" customWidth="1"/>
    <col min="292" max="292" width="9.140625" style="145" bestFit="1" customWidth="1"/>
    <col min="293" max="293" width="16" style="145" customWidth="1"/>
    <col min="294" max="294" width="9.42578125" style="145" customWidth="1"/>
    <col min="295" max="295" width="11.5703125" style="145" customWidth="1"/>
    <col min="296" max="300" width="0" style="145" hidden="1" customWidth="1"/>
    <col min="301" max="301" width="5" style="145" customWidth="1"/>
    <col min="302" max="303" width="0" style="145" hidden="1" customWidth="1"/>
    <col min="304" max="304" width="5" style="145" customWidth="1"/>
    <col min="305" max="306" width="0" style="145" hidden="1" customWidth="1"/>
    <col min="307" max="307" width="5" style="145" customWidth="1"/>
    <col min="308" max="309" width="0" style="145" hidden="1" customWidth="1"/>
    <col min="310" max="310" width="5" style="145" customWidth="1"/>
    <col min="311" max="312" width="0" style="145" hidden="1" customWidth="1"/>
    <col min="313" max="313" width="5" style="145" customWidth="1"/>
    <col min="314" max="315" width="0" style="145" hidden="1" customWidth="1"/>
    <col min="316" max="316" width="5" style="145" customWidth="1"/>
    <col min="317" max="318" width="0" style="145" hidden="1" customWidth="1"/>
    <col min="319" max="319" width="6.42578125" style="145" customWidth="1"/>
    <col min="320" max="327" width="0" style="145" hidden="1" customWidth="1"/>
    <col min="328" max="328" width="6.85546875" style="145" customWidth="1"/>
    <col min="329" max="330" width="0" style="145" hidden="1" customWidth="1"/>
    <col min="331" max="331" width="6.42578125" style="145" customWidth="1"/>
    <col min="332" max="333" width="0" style="145" hidden="1" customWidth="1"/>
    <col min="334" max="334" width="5.42578125" style="145" customWidth="1"/>
    <col min="335" max="336" width="0" style="145" hidden="1" customWidth="1"/>
    <col min="337" max="337" width="4.85546875" style="145" customWidth="1"/>
    <col min="338" max="345" width="0" style="145" hidden="1" customWidth="1"/>
    <col min="346" max="346" width="5.42578125" style="145" customWidth="1"/>
    <col min="347" max="348" width="0" style="145" hidden="1" customWidth="1"/>
    <col min="349" max="349" width="8.42578125" style="145" customWidth="1"/>
    <col min="350" max="351" width="0" style="145" hidden="1" customWidth="1"/>
    <col min="352" max="352" width="5.85546875" style="145" customWidth="1"/>
    <col min="353" max="354" width="0" style="145" hidden="1" customWidth="1"/>
    <col min="355" max="355" width="5.42578125" style="145" customWidth="1"/>
    <col min="356" max="357" width="0" style="145" hidden="1" customWidth="1"/>
    <col min="358" max="358" width="5.42578125" style="145" customWidth="1"/>
    <col min="359" max="360" width="0" style="145" hidden="1" customWidth="1"/>
    <col min="361" max="361" width="6" style="145" customWidth="1"/>
    <col min="362" max="366" width="0" style="145" hidden="1" customWidth="1"/>
    <col min="367" max="367" width="5" style="145" customWidth="1"/>
    <col min="368" max="369" width="0" style="145" hidden="1" customWidth="1"/>
    <col min="370" max="370" width="7.42578125" style="145" customWidth="1"/>
    <col min="371" max="375" width="0" style="145" hidden="1" customWidth="1"/>
    <col min="376" max="376" width="5" style="145" customWidth="1"/>
    <col min="377" max="377" width="0" style="145" hidden="1" customWidth="1"/>
    <col min="378" max="378" width="5" style="145" customWidth="1"/>
    <col min="379" max="379" width="9.42578125" style="145" customWidth="1"/>
    <col min="380" max="380" width="0" style="145" hidden="1" customWidth="1"/>
    <col min="381" max="381" width="5" style="145" customWidth="1"/>
    <col min="382" max="386" width="0" style="145" hidden="1" customWidth="1"/>
    <col min="387" max="387" width="5" style="145" customWidth="1"/>
    <col min="388" max="399" width="0" style="145" hidden="1" customWidth="1"/>
    <col min="400" max="400" width="7.140625" style="145" customWidth="1"/>
    <col min="401" max="402" width="0" style="145" hidden="1" customWidth="1"/>
    <col min="403" max="403" width="7.140625" style="145" customWidth="1"/>
    <col min="404" max="405" width="0" style="145" hidden="1" customWidth="1"/>
    <col min="406" max="406" width="7.140625" style="145" customWidth="1"/>
    <col min="407" max="411" width="0" style="145" hidden="1" customWidth="1"/>
    <col min="412" max="412" width="7.140625" style="145" customWidth="1"/>
    <col min="413" max="414" width="0" style="145" hidden="1" customWidth="1"/>
    <col min="415" max="415" width="7.140625" style="145" customWidth="1"/>
    <col min="416" max="422" width="0" style="145" hidden="1" customWidth="1"/>
    <col min="423" max="423" width="6.42578125" style="145" customWidth="1"/>
    <col min="424" max="444" width="0" style="145" hidden="1" customWidth="1"/>
    <col min="445" max="448" width="6.42578125" style="145" customWidth="1"/>
    <col min="449" max="449" width="6.85546875" style="145" customWidth="1"/>
    <col min="450" max="450" width="6.42578125" style="145" customWidth="1"/>
    <col min="451" max="467" width="0" style="145" hidden="1" customWidth="1"/>
    <col min="468" max="468" width="6.5703125" style="145" customWidth="1"/>
    <col min="469" max="469" width="6.42578125" style="145" customWidth="1"/>
    <col min="470" max="471" width="0" style="145" hidden="1" customWidth="1"/>
    <col min="472" max="472" width="6.42578125" style="145" customWidth="1"/>
    <col min="473" max="474" width="0" style="145" hidden="1" customWidth="1"/>
    <col min="475" max="475" width="7.42578125" style="145" customWidth="1"/>
    <col min="476" max="476" width="0" style="145" hidden="1" customWidth="1"/>
    <col min="477" max="477" width="6.42578125" style="145" customWidth="1"/>
    <col min="478" max="478" width="0" style="145" hidden="1" customWidth="1"/>
    <col min="479" max="479" width="9" style="145" customWidth="1"/>
    <col min="480" max="481" width="0" style="145" hidden="1" customWidth="1"/>
    <col min="482" max="482" width="8.5703125" style="145" customWidth="1"/>
    <col min="483" max="484" width="0" style="145" hidden="1" customWidth="1"/>
    <col min="485" max="485" width="6.42578125" style="145" customWidth="1"/>
    <col min="486" max="487" width="0" style="145" hidden="1" customWidth="1"/>
    <col min="488" max="488" width="7" style="145" customWidth="1"/>
    <col min="489" max="490" width="0" style="145" hidden="1" customWidth="1"/>
    <col min="491" max="491" width="7" style="145" customWidth="1"/>
    <col min="492" max="493" width="0" style="145" hidden="1" customWidth="1"/>
    <col min="494" max="494" width="7.5703125" style="145" customWidth="1"/>
    <col min="495" max="496" width="0" style="145" hidden="1" customWidth="1"/>
    <col min="497" max="497" width="7" style="145" customWidth="1"/>
    <col min="498" max="502" width="0" style="145" hidden="1" customWidth="1"/>
    <col min="503" max="503" width="7" style="145" customWidth="1"/>
    <col min="504" max="517" width="0" style="145" hidden="1" customWidth="1"/>
    <col min="518" max="518" width="0" style="145" hidden="1"/>
    <col min="519" max="519" width="38.42578125" style="145" customWidth="1"/>
    <col min="520" max="520" width="6.42578125" style="145" customWidth="1"/>
    <col min="521" max="521" width="0" style="145" hidden="1" customWidth="1"/>
    <col min="522" max="522" width="11.42578125" style="145" customWidth="1"/>
    <col min="523" max="523" width="9.5703125" style="145" customWidth="1"/>
    <col min="524" max="524" width="0" style="145" hidden="1" customWidth="1"/>
    <col min="525" max="525" width="7.5703125" style="145" customWidth="1"/>
    <col min="526" max="534" width="0" style="145" hidden="1" customWidth="1"/>
    <col min="535" max="535" width="8.85546875" style="145" customWidth="1"/>
    <col min="536" max="536" width="0" style="145" hidden="1" customWidth="1"/>
    <col min="537" max="537" width="10.140625" style="145" customWidth="1"/>
    <col min="538" max="544" width="0" style="145" hidden="1" customWidth="1"/>
    <col min="545" max="545" width="11.42578125" style="145" customWidth="1"/>
    <col min="546" max="546" width="13" style="145" customWidth="1"/>
    <col min="547" max="547" width="37.42578125" style="145" customWidth="1"/>
    <col min="548" max="548" width="9.140625" style="145" bestFit="1" customWidth="1"/>
    <col min="549" max="549" width="16" style="145" customWidth="1"/>
    <col min="550" max="550" width="9.42578125" style="145" customWidth="1"/>
    <col min="551" max="551" width="11.5703125" style="145" customWidth="1"/>
    <col min="552" max="556" width="0" style="145" hidden="1" customWidth="1"/>
    <col min="557" max="557" width="5" style="145" customWidth="1"/>
    <col min="558" max="559" width="0" style="145" hidden="1" customWidth="1"/>
    <col min="560" max="560" width="5" style="145" customWidth="1"/>
    <col min="561" max="562" width="0" style="145" hidden="1" customWidth="1"/>
    <col min="563" max="563" width="5" style="145" customWidth="1"/>
    <col min="564" max="565" width="0" style="145" hidden="1" customWidth="1"/>
    <col min="566" max="566" width="5" style="145" customWidth="1"/>
    <col min="567" max="568" width="0" style="145" hidden="1" customWidth="1"/>
    <col min="569" max="569" width="5" style="145" customWidth="1"/>
    <col min="570" max="571" width="0" style="145" hidden="1" customWidth="1"/>
    <col min="572" max="572" width="5" style="145" customWidth="1"/>
    <col min="573" max="574" width="0" style="145" hidden="1" customWidth="1"/>
    <col min="575" max="575" width="6.42578125" style="145" customWidth="1"/>
    <col min="576" max="583" width="0" style="145" hidden="1" customWidth="1"/>
    <col min="584" max="584" width="6.85546875" style="145" customWidth="1"/>
    <col min="585" max="586" width="0" style="145" hidden="1" customWidth="1"/>
    <col min="587" max="587" width="6.42578125" style="145" customWidth="1"/>
    <col min="588" max="589" width="0" style="145" hidden="1" customWidth="1"/>
    <col min="590" max="590" width="5.42578125" style="145" customWidth="1"/>
    <col min="591" max="592" width="0" style="145" hidden="1" customWidth="1"/>
    <col min="593" max="593" width="4.85546875" style="145" customWidth="1"/>
    <col min="594" max="601" width="0" style="145" hidden="1" customWidth="1"/>
    <col min="602" max="602" width="5.42578125" style="145" customWidth="1"/>
    <col min="603" max="604" width="0" style="145" hidden="1" customWidth="1"/>
    <col min="605" max="605" width="8.42578125" style="145" customWidth="1"/>
    <col min="606" max="607" width="0" style="145" hidden="1" customWidth="1"/>
    <col min="608" max="608" width="5.85546875" style="145" customWidth="1"/>
    <col min="609" max="610" width="0" style="145" hidden="1" customWidth="1"/>
    <col min="611" max="611" width="5.42578125" style="145" customWidth="1"/>
    <col min="612" max="613" width="0" style="145" hidden="1" customWidth="1"/>
    <col min="614" max="614" width="5.42578125" style="145" customWidth="1"/>
    <col min="615" max="616" width="0" style="145" hidden="1" customWidth="1"/>
    <col min="617" max="617" width="6" style="145" customWidth="1"/>
    <col min="618" max="622" width="0" style="145" hidden="1" customWidth="1"/>
    <col min="623" max="623" width="5" style="145" customWidth="1"/>
    <col min="624" max="625" width="0" style="145" hidden="1" customWidth="1"/>
    <col min="626" max="626" width="7.42578125" style="145" customWidth="1"/>
    <col min="627" max="631" width="0" style="145" hidden="1" customWidth="1"/>
    <col min="632" max="632" width="5" style="145" customWidth="1"/>
    <col min="633" max="633" width="0" style="145" hidden="1" customWidth="1"/>
    <col min="634" max="634" width="5" style="145" customWidth="1"/>
    <col min="635" max="635" width="9.42578125" style="145" customWidth="1"/>
    <col min="636" max="636" width="0" style="145" hidden="1" customWidth="1"/>
    <col min="637" max="637" width="5" style="145" customWidth="1"/>
    <col min="638" max="642" width="0" style="145" hidden="1" customWidth="1"/>
    <col min="643" max="643" width="5" style="145" customWidth="1"/>
    <col min="644" max="655" width="0" style="145" hidden="1" customWidth="1"/>
    <col min="656" max="656" width="7.140625" style="145" customWidth="1"/>
    <col min="657" max="658" width="0" style="145" hidden="1" customWidth="1"/>
    <col min="659" max="659" width="7.140625" style="145" customWidth="1"/>
    <col min="660" max="661" width="0" style="145" hidden="1" customWidth="1"/>
    <col min="662" max="662" width="7.140625" style="145" customWidth="1"/>
    <col min="663" max="667" width="0" style="145" hidden="1" customWidth="1"/>
    <col min="668" max="668" width="7.140625" style="145" customWidth="1"/>
    <col min="669" max="670" width="0" style="145" hidden="1" customWidth="1"/>
    <col min="671" max="671" width="7.140625" style="145" customWidth="1"/>
    <col min="672" max="678" width="0" style="145" hidden="1" customWidth="1"/>
    <col min="679" max="679" width="6.42578125" style="145" customWidth="1"/>
    <col min="680" max="700" width="0" style="145" hidden="1" customWidth="1"/>
    <col min="701" max="704" width="6.42578125" style="145" customWidth="1"/>
    <col min="705" max="705" width="6.85546875" style="145" customWidth="1"/>
    <col min="706" max="706" width="6.42578125" style="145" customWidth="1"/>
    <col min="707" max="723" width="0" style="145" hidden="1" customWidth="1"/>
    <col min="724" max="724" width="6.5703125" style="145" customWidth="1"/>
    <col min="725" max="725" width="6.42578125" style="145" customWidth="1"/>
    <col min="726" max="727" width="0" style="145" hidden="1" customWidth="1"/>
    <col min="728" max="728" width="6.42578125" style="145" customWidth="1"/>
    <col min="729" max="730" width="0" style="145" hidden="1" customWidth="1"/>
    <col min="731" max="731" width="7.42578125" style="145" customWidth="1"/>
    <col min="732" max="732" width="0" style="145" hidden="1" customWidth="1"/>
    <col min="733" max="733" width="6.42578125" style="145" customWidth="1"/>
    <col min="734" max="734" width="0" style="145" hidden="1" customWidth="1"/>
    <col min="735" max="735" width="9" style="145" customWidth="1"/>
    <col min="736" max="737" width="0" style="145" hidden="1" customWidth="1"/>
    <col min="738" max="738" width="8.5703125" style="145" customWidth="1"/>
    <col min="739" max="740" width="0" style="145" hidden="1" customWidth="1"/>
    <col min="741" max="741" width="6.42578125" style="145" customWidth="1"/>
    <col min="742" max="743" width="0" style="145" hidden="1" customWidth="1"/>
    <col min="744" max="744" width="7" style="145" customWidth="1"/>
    <col min="745" max="746" width="0" style="145" hidden="1" customWidth="1"/>
    <col min="747" max="747" width="7" style="145" customWidth="1"/>
    <col min="748" max="749" width="0" style="145" hidden="1" customWidth="1"/>
    <col min="750" max="750" width="7.5703125" style="145" customWidth="1"/>
    <col min="751" max="752" width="0" style="145" hidden="1" customWidth="1"/>
    <col min="753" max="753" width="7" style="145" customWidth="1"/>
    <col min="754" max="758" width="0" style="145" hidden="1" customWidth="1"/>
    <col min="759" max="759" width="7" style="145" customWidth="1"/>
    <col min="760" max="773" width="0" style="145" hidden="1" customWidth="1"/>
    <col min="774" max="774" width="0" style="145" hidden="1"/>
    <col min="775" max="775" width="38.42578125" style="145" customWidth="1"/>
    <col min="776" max="776" width="6.42578125" style="145" customWidth="1"/>
    <col min="777" max="777" width="0" style="145" hidden="1" customWidth="1"/>
    <col min="778" max="778" width="11.42578125" style="145" customWidth="1"/>
    <col min="779" max="779" width="9.5703125" style="145" customWidth="1"/>
    <col min="780" max="780" width="0" style="145" hidden="1" customWidth="1"/>
    <col min="781" max="781" width="7.5703125" style="145" customWidth="1"/>
    <col min="782" max="790" width="0" style="145" hidden="1" customWidth="1"/>
    <col min="791" max="791" width="8.85546875" style="145" customWidth="1"/>
    <col min="792" max="792" width="0" style="145" hidden="1" customWidth="1"/>
    <col min="793" max="793" width="10.140625" style="145" customWidth="1"/>
    <col min="794" max="800" width="0" style="145" hidden="1" customWidth="1"/>
    <col min="801" max="801" width="11.42578125" style="145" customWidth="1"/>
    <col min="802" max="802" width="13" style="145" customWidth="1"/>
    <col min="803" max="803" width="37.42578125" style="145" customWidth="1"/>
    <col min="804" max="804" width="9.140625" style="145" bestFit="1" customWidth="1"/>
    <col min="805" max="805" width="16" style="145" customWidth="1"/>
    <col min="806" max="806" width="9.42578125" style="145" customWidth="1"/>
    <col min="807" max="807" width="11.5703125" style="145" customWidth="1"/>
    <col min="808" max="812" width="0" style="145" hidden="1" customWidth="1"/>
    <col min="813" max="813" width="5" style="145" customWidth="1"/>
    <col min="814" max="815" width="0" style="145" hidden="1" customWidth="1"/>
    <col min="816" max="816" width="5" style="145" customWidth="1"/>
    <col min="817" max="818" width="0" style="145" hidden="1" customWidth="1"/>
    <col min="819" max="819" width="5" style="145" customWidth="1"/>
    <col min="820" max="821" width="0" style="145" hidden="1" customWidth="1"/>
    <col min="822" max="822" width="5" style="145" customWidth="1"/>
    <col min="823" max="824" width="0" style="145" hidden="1" customWidth="1"/>
    <col min="825" max="825" width="5" style="145" customWidth="1"/>
    <col min="826" max="827" width="0" style="145" hidden="1" customWidth="1"/>
    <col min="828" max="828" width="5" style="145" customWidth="1"/>
    <col min="829" max="830" width="0" style="145" hidden="1" customWidth="1"/>
    <col min="831" max="831" width="6.42578125" style="145" customWidth="1"/>
    <col min="832" max="839" width="0" style="145" hidden="1" customWidth="1"/>
    <col min="840" max="840" width="6.85546875" style="145" customWidth="1"/>
    <col min="841" max="842" width="0" style="145" hidden="1" customWidth="1"/>
    <col min="843" max="843" width="6.42578125" style="145" customWidth="1"/>
    <col min="844" max="845" width="0" style="145" hidden="1" customWidth="1"/>
    <col min="846" max="846" width="5.42578125" style="145" customWidth="1"/>
    <col min="847" max="848" width="0" style="145" hidden="1" customWidth="1"/>
    <col min="849" max="849" width="4.85546875" style="145" customWidth="1"/>
    <col min="850" max="857" width="0" style="145" hidden="1" customWidth="1"/>
    <col min="858" max="858" width="5.42578125" style="145" customWidth="1"/>
    <col min="859" max="860" width="0" style="145" hidden="1" customWidth="1"/>
    <col min="861" max="861" width="8.42578125" style="145" customWidth="1"/>
    <col min="862" max="863" width="0" style="145" hidden="1" customWidth="1"/>
    <col min="864" max="864" width="5.85546875" style="145" customWidth="1"/>
    <col min="865" max="866" width="0" style="145" hidden="1" customWidth="1"/>
    <col min="867" max="867" width="5.42578125" style="145" customWidth="1"/>
    <col min="868" max="869" width="0" style="145" hidden="1" customWidth="1"/>
    <col min="870" max="870" width="5.42578125" style="145" customWidth="1"/>
    <col min="871" max="872" width="0" style="145" hidden="1" customWidth="1"/>
    <col min="873" max="873" width="6" style="145" customWidth="1"/>
    <col min="874" max="878" width="0" style="145" hidden="1" customWidth="1"/>
    <col min="879" max="879" width="5" style="145" customWidth="1"/>
    <col min="880" max="881" width="0" style="145" hidden="1" customWidth="1"/>
    <col min="882" max="882" width="7.42578125" style="145" customWidth="1"/>
    <col min="883" max="887" width="0" style="145" hidden="1" customWidth="1"/>
    <col min="888" max="888" width="5" style="145" customWidth="1"/>
    <col min="889" max="889" width="0" style="145" hidden="1" customWidth="1"/>
    <col min="890" max="890" width="5" style="145" customWidth="1"/>
    <col min="891" max="891" width="9.42578125" style="145" customWidth="1"/>
    <col min="892" max="892" width="0" style="145" hidden="1" customWidth="1"/>
    <col min="893" max="893" width="5" style="145" customWidth="1"/>
    <col min="894" max="898" width="0" style="145" hidden="1" customWidth="1"/>
    <col min="899" max="899" width="5" style="145" customWidth="1"/>
    <col min="900" max="911" width="0" style="145" hidden="1" customWidth="1"/>
    <col min="912" max="912" width="7.140625" style="145" customWidth="1"/>
    <col min="913" max="914" width="0" style="145" hidden="1" customWidth="1"/>
    <col min="915" max="915" width="7.140625" style="145" customWidth="1"/>
    <col min="916" max="917" width="0" style="145" hidden="1" customWidth="1"/>
    <col min="918" max="918" width="7.140625" style="145" customWidth="1"/>
    <col min="919" max="923" width="0" style="145" hidden="1" customWidth="1"/>
    <col min="924" max="924" width="7.140625" style="145" customWidth="1"/>
    <col min="925" max="926" width="0" style="145" hidden="1" customWidth="1"/>
    <col min="927" max="927" width="7.140625" style="145" customWidth="1"/>
    <col min="928" max="934" width="0" style="145" hidden="1" customWidth="1"/>
    <col min="935" max="935" width="6.42578125" style="145" customWidth="1"/>
    <col min="936" max="956" width="0" style="145" hidden="1" customWidth="1"/>
    <col min="957" max="960" width="6.42578125" style="145" customWidth="1"/>
    <col min="961" max="961" width="6.85546875" style="145" customWidth="1"/>
    <col min="962" max="962" width="6.42578125" style="145" customWidth="1"/>
    <col min="963" max="979" width="0" style="145" hidden="1" customWidth="1"/>
    <col min="980" max="980" width="6.5703125" style="145" customWidth="1"/>
    <col min="981" max="981" width="6.42578125" style="145" customWidth="1"/>
    <col min="982" max="983" width="0" style="145" hidden="1" customWidth="1"/>
    <col min="984" max="984" width="6.42578125" style="145" customWidth="1"/>
    <col min="985" max="986" width="0" style="145" hidden="1" customWidth="1"/>
    <col min="987" max="987" width="7.42578125" style="145" customWidth="1"/>
    <col min="988" max="988" width="0" style="145" hidden="1" customWidth="1"/>
    <col min="989" max="989" width="6.42578125" style="145" customWidth="1"/>
    <col min="990" max="990" width="0" style="145" hidden="1" customWidth="1"/>
    <col min="991" max="991" width="9" style="145" customWidth="1"/>
    <col min="992" max="993" width="0" style="145" hidden="1" customWidth="1"/>
    <col min="994" max="994" width="8.5703125" style="145" customWidth="1"/>
    <col min="995" max="996" width="0" style="145" hidden="1" customWidth="1"/>
    <col min="997" max="997" width="6.42578125" style="145" customWidth="1"/>
    <col min="998" max="999" width="0" style="145" hidden="1" customWidth="1"/>
    <col min="1000" max="1000" width="7" style="145" customWidth="1"/>
    <col min="1001" max="1002" width="0" style="145" hidden="1" customWidth="1"/>
    <col min="1003" max="1003" width="7" style="145" customWidth="1"/>
    <col min="1004" max="1005" width="0" style="145" hidden="1" customWidth="1"/>
    <col min="1006" max="1006" width="7.5703125" style="145" customWidth="1"/>
    <col min="1007" max="1008" width="0" style="145" hidden="1" customWidth="1"/>
    <col min="1009" max="1009" width="7" style="145" customWidth="1"/>
    <col min="1010" max="1014" width="0" style="145" hidden="1" customWidth="1"/>
    <col min="1015" max="1015" width="7" style="145" customWidth="1"/>
    <col min="1016" max="1029" width="0" style="145" hidden="1" customWidth="1"/>
    <col min="1030" max="1030" width="0" style="145" hidden="1"/>
    <col min="1031" max="1031" width="38.42578125" style="145" customWidth="1"/>
    <col min="1032" max="1032" width="6.42578125" style="145" customWidth="1"/>
    <col min="1033" max="1033" width="0" style="145" hidden="1" customWidth="1"/>
    <col min="1034" max="1034" width="11.42578125" style="145" customWidth="1"/>
    <col min="1035" max="1035" width="9.5703125" style="145" customWidth="1"/>
    <col min="1036" max="1036" width="0" style="145" hidden="1" customWidth="1"/>
    <col min="1037" max="1037" width="7.5703125" style="145" customWidth="1"/>
    <col min="1038" max="1046" width="0" style="145" hidden="1" customWidth="1"/>
    <col min="1047" max="1047" width="8.85546875" style="145" customWidth="1"/>
    <col min="1048" max="1048" width="0" style="145" hidden="1" customWidth="1"/>
    <col min="1049" max="1049" width="10.140625" style="145" customWidth="1"/>
    <col min="1050" max="1056" width="0" style="145" hidden="1" customWidth="1"/>
    <col min="1057" max="1057" width="11.42578125" style="145" customWidth="1"/>
    <col min="1058" max="1058" width="13" style="145" customWidth="1"/>
    <col min="1059" max="1059" width="37.42578125" style="145" customWidth="1"/>
    <col min="1060" max="1060" width="9.140625" style="145" bestFit="1" customWidth="1"/>
    <col min="1061" max="1061" width="16" style="145" customWidth="1"/>
    <col min="1062" max="1062" width="9.42578125" style="145" customWidth="1"/>
    <col min="1063" max="1063" width="11.5703125" style="145" customWidth="1"/>
    <col min="1064" max="1068" width="0" style="145" hidden="1" customWidth="1"/>
    <col min="1069" max="1069" width="5" style="145" customWidth="1"/>
    <col min="1070" max="1071" width="0" style="145" hidden="1" customWidth="1"/>
    <col min="1072" max="1072" width="5" style="145" customWidth="1"/>
    <col min="1073" max="1074" width="0" style="145" hidden="1" customWidth="1"/>
    <col min="1075" max="1075" width="5" style="145" customWidth="1"/>
    <col min="1076" max="1077" width="0" style="145" hidden="1" customWidth="1"/>
    <col min="1078" max="1078" width="5" style="145" customWidth="1"/>
    <col min="1079" max="1080" width="0" style="145" hidden="1" customWidth="1"/>
    <col min="1081" max="1081" width="5" style="145" customWidth="1"/>
    <col min="1082" max="1083" width="0" style="145" hidden="1" customWidth="1"/>
    <col min="1084" max="1084" width="5" style="145" customWidth="1"/>
    <col min="1085" max="1086" width="0" style="145" hidden="1" customWidth="1"/>
    <col min="1087" max="1087" width="6.42578125" style="145" customWidth="1"/>
    <col min="1088" max="1095" width="0" style="145" hidden="1" customWidth="1"/>
    <col min="1096" max="1096" width="6.85546875" style="145" customWidth="1"/>
    <col min="1097" max="1098" width="0" style="145" hidden="1" customWidth="1"/>
    <col min="1099" max="1099" width="6.42578125" style="145" customWidth="1"/>
    <col min="1100" max="1101" width="0" style="145" hidden="1" customWidth="1"/>
    <col min="1102" max="1102" width="5.42578125" style="145" customWidth="1"/>
    <col min="1103" max="1104" width="0" style="145" hidden="1" customWidth="1"/>
    <col min="1105" max="1105" width="4.85546875" style="145" customWidth="1"/>
    <col min="1106" max="1113" width="0" style="145" hidden="1" customWidth="1"/>
    <col min="1114" max="1114" width="5.42578125" style="145" customWidth="1"/>
    <col min="1115" max="1116" width="0" style="145" hidden="1" customWidth="1"/>
    <col min="1117" max="1117" width="8.42578125" style="145" customWidth="1"/>
    <col min="1118" max="1119" width="0" style="145" hidden="1" customWidth="1"/>
    <col min="1120" max="1120" width="5.85546875" style="145" customWidth="1"/>
    <col min="1121" max="1122" width="0" style="145" hidden="1" customWidth="1"/>
    <col min="1123" max="1123" width="5.42578125" style="145" customWidth="1"/>
    <col min="1124" max="1125" width="0" style="145" hidden="1" customWidth="1"/>
    <col min="1126" max="1126" width="5.42578125" style="145" customWidth="1"/>
    <col min="1127" max="1128" width="0" style="145" hidden="1" customWidth="1"/>
    <col min="1129" max="1129" width="6" style="145" customWidth="1"/>
    <col min="1130" max="1134" width="0" style="145" hidden="1" customWidth="1"/>
    <col min="1135" max="1135" width="5" style="145" customWidth="1"/>
    <col min="1136" max="1137" width="0" style="145" hidden="1" customWidth="1"/>
    <col min="1138" max="1138" width="7.42578125" style="145" customWidth="1"/>
    <col min="1139" max="1143" width="0" style="145" hidden="1" customWidth="1"/>
    <col min="1144" max="1144" width="5" style="145" customWidth="1"/>
    <col min="1145" max="1145" width="0" style="145" hidden="1" customWidth="1"/>
    <col min="1146" max="1146" width="5" style="145" customWidth="1"/>
    <col min="1147" max="1147" width="9.42578125" style="145" customWidth="1"/>
    <col min="1148" max="1148" width="0" style="145" hidden="1" customWidth="1"/>
    <col min="1149" max="1149" width="5" style="145" customWidth="1"/>
    <col min="1150" max="1154" width="0" style="145" hidden="1" customWidth="1"/>
    <col min="1155" max="1155" width="5" style="145" customWidth="1"/>
    <col min="1156" max="1167" width="0" style="145" hidden="1" customWidth="1"/>
    <col min="1168" max="1168" width="7.140625" style="145" customWidth="1"/>
    <col min="1169" max="1170" width="0" style="145" hidden="1" customWidth="1"/>
    <col min="1171" max="1171" width="7.140625" style="145" customWidth="1"/>
    <col min="1172" max="1173" width="0" style="145" hidden="1" customWidth="1"/>
    <col min="1174" max="1174" width="7.140625" style="145" customWidth="1"/>
    <col min="1175" max="1179" width="0" style="145" hidden="1" customWidth="1"/>
    <col min="1180" max="1180" width="7.140625" style="145" customWidth="1"/>
    <col min="1181" max="1182" width="0" style="145" hidden="1" customWidth="1"/>
    <col min="1183" max="1183" width="7.140625" style="145" customWidth="1"/>
    <col min="1184" max="1190" width="0" style="145" hidden="1" customWidth="1"/>
    <col min="1191" max="1191" width="6.42578125" style="145" customWidth="1"/>
    <col min="1192" max="1212" width="0" style="145" hidden="1" customWidth="1"/>
    <col min="1213" max="1216" width="6.42578125" style="145" customWidth="1"/>
    <col min="1217" max="1217" width="6.85546875" style="145" customWidth="1"/>
    <col min="1218" max="1218" width="6.42578125" style="145" customWidth="1"/>
    <col min="1219" max="1235" width="0" style="145" hidden="1" customWidth="1"/>
    <col min="1236" max="1236" width="6.5703125" style="145" customWidth="1"/>
    <col min="1237" max="1237" width="6.42578125" style="145" customWidth="1"/>
    <col min="1238" max="1239" width="0" style="145" hidden="1" customWidth="1"/>
    <col min="1240" max="1240" width="6.42578125" style="145" customWidth="1"/>
    <col min="1241" max="1242" width="0" style="145" hidden="1" customWidth="1"/>
    <col min="1243" max="1243" width="7.42578125" style="145" customWidth="1"/>
    <col min="1244" max="1244" width="0" style="145" hidden="1" customWidth="1"/>
    <col min="1245" max="1245" width="6.42578125" style="145" customWidth="1"/>
    <col min="1246" max="1246" width="0" style="145" hidden="1" customWidth="1"/>
    <col min="1247" max="1247" width="9" style="145" customWidth="1"/>
    <col min="1248" max="1249" width="0" style="145" hidden="1" customWidth="1"/>
    <col min="1250" max="1250" width="8.5703125" style="145" customWidth="1"/>
    <col min="1251" max="1252" width="0" style="145" hidden="1" customWidth="1"/>
    <col min="1253" max="1253" width="6.42578125" style="145" customWidth="1"/>
    <col min="1254" max="1255" width="0" style="145" hidden="1" customWidth="1"/>
    <col min="1256" max="1256" width="7" style="145" customWidth="1"/>
    <col min="1257" max="1258" width="0" style="145" hidden="1" customWidth="1"/>
    <col min="1259" max="1259" width="7" style="145" customWidth="1"/>
    <col min="1260" max="1261" width="0" style="145" hidden="1" customWidth="1"/>
    <col min="1262" max="1262" width="7.5703125" style="145" customWidth="1"/>
    <col min="1263" max="1264" width="0" style="145" hidden="1" customWidth="1"/>
    <col min="1265" max="1265" width="7" style="145" customWidth="1"/>
    <col min="1266" max="1270" width="0" style="145" hidden="1" customWidth="1"/>
    <col min="1271" max="1271" width="7" style="145" customWidth="1"/>
    <col min="1272" max="1285" width="0" style="145" hidden="1" customWidth="1"/>
    <col min="1286" max="1286" width="0" style="145" hidden="1"/>
    <col min="1287" max="1287" width="38.42578125" style="145" customWidth="1"/>
    <col min="1288" max="1288" width="6.42578125" style="145" customWidth="1"/>
    <col min="1289" max="1289" width="0" style="145" hidden="1" customWidth="1"/>
    <col min="1290" max="1290" width="11.42578125" style="145" customWidth="1"/>
    <col min="1291" max="1291" width="9.5703125" style="145" customWidth="1"/>
    <col min="1292" max="1292" width="0" style="145" hidden="1" customWidth="1"/>
    <col min="1293" max="1293" width="7.5703125" style="145" customWidth="1"/>
    <col min="1294" max="1302" width="0" style="145" hidden="1" customWidth="1"/>
    <col min="1303" max="1303" width="8.85546875" style="145" customWidth="1"/>
    <col min="1304" max="1304" width="0" style="145" hidden="1" customWidth="1"/>
    <col min="1305" max="1305" width="10.140625" style="145" customWidth="1"/>
    <col min="1306" max="1312" width="0" style="145" hidden="1" customWidth="1"/>
    <col min="1313" max="1313" width="11.42578125" style="145" customWidth="1"/>
    <col min="1314" max="1314" width="13" style="145" customWidth="1"/>
    <col min="1315" max="1315" width="37.42578125" style="145" customWidth="1"/>
    <col min="1316" max="1316" width="9.140625" style="145" bestFit="1" customWidth="1"/>
    <col min="1317" max="1317" width="16" style="145" customWidth="1"/>
    <col min="1318" max="1318" width="9.42578125" style="145" customWidth="1"/>
    <col min="1319" max="1319" width="11.5703125" style="145" customWidth="1"/>
    <col min="1320" max="1324" width="0" style="145" hidden="1" customWidth="1"/>
    <col min="1325" max="1325" width="5" style="145" customWidth="1"/>
    <col min="1326" max="1327" width="0" style="145" hidden="1" customWidth="1"/>
    <col min="1328" max="1328" width="5" style="145" customWidth="1"/>
    <col min="1329" max="1330" width="0" style="145" hidden="1" customWidth="1"/>
    <col min="1331" max="1331" width="5" style="145" customWidth="1"/>
    <col min="1332" max="1333" width="0" style="145" hidden="1" customWidth="1"/>
    <col min="1334" max="1334" width="5" style="145" customWidth="1"/>
    <col min="1335" max="1336" width="0" style="145" hidden="1" customWidth="1"/>
    <col min="1337" max="1337" width="5" style="145" customWidth="1"/>
    <col min="1338" max="1339" width="0" style="145" hidden="1" customWidth="1"/>
    <col min="1340" max="1340" width="5" style="145" customWidth="1"/>
    <col min="1341" max="1342" width="0" style="145" hidden="1" customWidth="1"/>
    <col min="1343" max="1343" width="6.42578125" style="145" customWidth="1"/>
    <col min="1344" max="1351" width="0" style="145" hidden="1" customWidth="1"/>
    <col min="1352" max="1352" width="6.85546875" style="145" customWidth="1"/>
    <col min="1353" max="1354" width="0" style="145" hidden="1" customWidth="1"/>
    <col min="1355" max="1355" width="6.42578125" style="145" customWidth="1"/>
    <col min="1356" max="1357" width="0" style="145" hidden="1" customWidth="1"/>
    <col min="1358" max="1358" width="5.42578125" style="145" customWidth="1"/>
    <col min="1359" max="1360" width="0" style="145" hidden="1" customWidth="1"/>
    <col min="1361" max="1361" width="4.85546875" style="145" customWidth="1"/>
    <col min="1362" max="1369" width="0" style="145" hidden="1" customWidth="1"/>
    <col min="1370" max="1370" width="5.42578125" style="145" customWidth="1"/>
    <col min="1371" max="1372" width="0" style="145" hidden="1" customWidth="1"/>
    <col min="1373" max="1373" width="8.42578125" style="145" customWidth="1"/>
    <col min="1374" max="1375" width="0" style="145" hidden="1" customWidth="1"/>
    <col min="1376" max="1376" width="5.85546875" style="145" customWidth="1"/>
    <col min="1377" max="1378" width="0" style="145" hidden="1" customWidth="1"/>
    <col min="1379" max="1379" width="5.42578125" style="145" customWidth="1"/>
    <col min="1380" max="1381" width="0" style="145" hidden="1" customWidth="1"/>
    <col min="1382" max="1382" width="5.42578125" style="145" customWidth="1"/>
    <col min="1383" max="1384" width="0" style="145" hidden="1" customWidth="1"/>
    <col min="1385" max="1385" width="6" style="145" customWidth="1"/>
    <col min="1386" max="1390" width="0" style="145" hidden="1" customWidth="1"/>
    <col min="1391" max="1391" width="5" style="145" customWidth="1"/>
    <col min="1392" max="1393" width="0" style="145" hidden="1" customWidth="1"/>
    <col min="1394" max="1394" width="7.42578125" style="145" customWidth="1"/>
    <col min="1395" max="1399" width="0" style="145" hidden="1" customWidth="1"/>
    <col min="1400" max="1400" width="5" style="145" customWidth="1"/>
    <col min="1401" max="1401" width="0" style="145" hidden="1" customWidth="1"/>
    <col min="1402" max="1402" width="5" style="145" customWidth="1"/>
    <col min="1403" max="1403" width="9.42578125" style="145" customWidth="1"/>
    <col min="1404" max="1404" width="0" style="145" hidden="1" customWidth="1"/>
    <col min="1405" max="1405" width="5" style="145" customWidth="1"/>
    <col min="1406" max="1410" width="0" style="145" hidden="1" customWidth="1"/>
    <col min="1411" max="1411" width="5" style="145" customWidth="1"/>
    <col min="1412" max="1423" width="0" style="145" hidden="1" customWidth="1"/>
    <col min="1424" max="1424" width="7.140625" style="145" customWidth="1"/>
    <col min="1425" max="1426" width="0" style="145" hidden="1" customWidth="1"/>
    <col min="1427" max="1427" width="7.140625" style="145" customWidth="1"/>
    <col min="1428" max="1429" width="0" style="145" hidden="1" customWidth="1"/>
    <col min="1430" max="1430" width="7.140625" style="145" customWidth="1"/>
    <col min="1431" max="1435" width="0" style="145" hidden="1" customWidth="1"/>
    <col min="1436" max="1436" width="7.140625" style="145" customWidth="1"/>
    <col min="1437" max="1438" width="0" style="145" hidden="1" customWidth="1"/>
    <col min="1439" max="1439" width="7.140625" style="145" customWidth="1"/>
    <col min="1440" max="1446" width="0" style="145" hidden="1" customWidth="1"/>
    <col min="1447" max="1447" width="6.42578125" style="145" customWidth="1"/>
    <col min="1448" max="1468" width="0" style="145" hidden="1" customWidth="1"/>
    <col min="1469" max="1472" width="6.42578125" style="145" customWidth="1"/>
    <col min="1473" max="1473" width="6.85546875" style="145" customWidth="1"/>
    <col min="1474" max="1474" width="6.42578125" style="145" customWidth="1"/>
    <col min="1475" max="1491" width="0" style="145" hidden="1" customWidth="1"/>
    <col min="1492" max="1492" width="6.5703125" style="145" customWidth="1"/>
    <col min="1493" max="1493" width="6.42578125" style="145" customWidth="1"/>
    <col min="1494" max="1495" width="0" style="145" hidden="1" customWidth="1"/>
    <col min="1496" max="1496" width="6.42578125" style="145" customWidth="1"/>
    <col min="1497" max="1498" width="0" style="145" hidden="1" customWidth="1"/>
    <col min="1499" max="1499" width="7.42578125" style="145" customWidth="1"/>
    <col min="1500" max="1500" width="0" style="145" hidden="1" customWidth="1"/>
    <col min="1501" max="1501" width="6.42578125" style="145" customWidth="1"/>
    <col min="1502" max="1502" width="0" style="145" hidden="1" customWidth="1"/>
    <col min="1503" max="1503" width="9" style="145" customWidth="1"/>
    <col min="1504" max="1505" width="0" style="145" hidden="1" customWidth="1"/>
    <col min="1506" max="1506" width="8.5703125" style="145" customWidth="1"/>
    <col min="1507" max="1508" width="0" style="145" hidden="1" customWidth="1"/>
    <col min="1509" max="1509" width="6.42578125" style="145" customWidth="1"/>
    <col min="1510" max="1511" width="0" style="145" hidden="1" customWidth="1"/>
    <col min="1512" max="1512" width="7" style="145" customWidth="1"/>
    <col min="1513" max="1514" width="0" style="145" hidden="1" customWidth="1"/>
    <col min="1515" max="1515" width="7" style="145" customWidth="1"/>
    <col min="1516" max="1517" width="0" style="145" hidden="1" customWidth="1"/>
    <col min="1518" max="1518" width="7.5703125" style="145" customWidth="1"/>
    <col min="1519" max="1520" width="0" style="145" hidden="1" customWidth="1"/>
    <col min="1521" max="1521" width="7" style="145" customWidth="1"/>
    <col min="1522" max="1526" width="0" style="145" hidden="1" customWidth="1"/>
    <col min="1527" max="1527" width="7" style="145" customWidth="1"/>
    <col min="1528" max="1541" width="0" style="145" hidden="1" customWidth="1"/>
    <col min="1542" max="1542" width="0" style="145" hidden="1"/>
    <col min="1543" max="1543" width="38.42578125" style="145" customWidth="1"/>
    <col min="1544" max="1544" width="6.42578125" style="145" customWidth="1"/>
    <col min="1545" max="1545" width="0" style="145" hidden="1" customWidth="1"/>
    <col min="1546" max="1546" width="11.42578125" style="145" customWidth="1"/>
    <col min="1547" max="1547" width="9.5703125" style="145" customWidth="1"/>
    <col min="1548" max="1548" width="0" style="145" hidden="1" customWidth="1"/>
    <col min="1549" max="1549" width="7.5703125" style="145" customWidth="1"/>
    <col min="1550" max="1558" width="0" style="145" hidden="1" customWidth="1"/>
    <col min="1559" max="1559" width="8.85546875" style="145" customWidth="1"/>
    <col min="1560" max="1560" width="0" style="145" hidden="1" customWidth="1"/>
    <col min="1561" max="1561" width="10.140625" style="145" customWidth="1"/>
    <col min="1562" max="1568" width="0" style="145" hidden="1" customWidth="1"/>
    <col min="1569" max="1569" width="11.42578125" style="145" customWidth="1"/>
    <col min="1570" max="1570" width="13" style="145" customWidth="1"/>
    <col min="1571" max="1571" width="37.42578125" style="145" customWidth="1"/>
    <col min="1572" max="1572" width="9.140625" style="145" bestFit="1" customWidth="1"/>
    <col min="1573" max="1573" width="16" style="145" customWidth="1"/>
    <col min="1574" max="1574" width="9.42578125" style="145" customWidth="1"/>
    <col min="1575" max="1575" width="11.5703125" style="145" customWidth="1"/>
    <col min="1576" max="1580" width="0" style="145" hidden="1" customWidth="1"/>
    <col min="1581" max="1581" width="5" style="145" customWidth="1"/>
    <col min="1582" max="1583" width="0" style="145" hidden="1" customWidth="1"/>
    <col min="1584" max="1584" width="5" style="145" customWidth="1"/>
    <col min="1585" max="1586" width="0" style="145" hidden="1" customWidth="1"/>
    <col min="1587" max="1587" width="5" style="145" customWidth="1"/>
    <col min="1588" max="1589" width="0" style="145" hidden="1" customWidth="1"/>
    <col min="1590" max="1590" width="5" style="145" customWidth="1"/>
    <col min="1591" max="1592" width="0" style="145" hidden="1" customWidth="1"/>
    <col min="1593" max="1593" width="5" style="145" customWidth="1"/>
    <col min="1594" max="1595" width="0" style="145" hidden="1" customWidth="1"/>
    <col min="1596" max="1596" width="5" style="145" customWidth="1"/>
    <col min="1597" max="1598" width="0" style="145" hidden="1" customWidth="1"/>
    <col min="1599" max="1599" width="6.42578125" style="145" customWidth="1"/>
    <col min="1600" max="1607" width="0" style="145" hidden="1" customWidth="1"/>
    <col min="1608" max="1608" width="6.85546875" style="145" customWidth="1"/>
    <col min="1609" max="1610" width="0" style="145" hidden="1" customWidth="1"/>
    <col min="1611" max="1611" width="6.42578125" style="145" customWidth="1"/>
    <col min="1612" max="1613" width="0" style="145" hidden="1" customWidth="1"/>
    <col min="1614" max="1614" width="5.42578125" style="145" customWidth="1"/>
    <col min="1615" max="1616" width="0" style="145" hidden="1" customWidth="1"/>
    <col min="1617" max="1617" width="4.85546875" style="145" customWidth="1"/>
    <col min="1618" max="1625" width="0" style="145" hidden="1" customWidth="1"/>
    <col min="1626" max="1626" width="5.42578125" style="145" customWidth="1"/>
    <col min="1627" max="1628" width="0" style="145" hidden="1" customWidth="1"/>
    <col min="1629" max="1629" width="8.42578125" style="145" customWidth="1"/>
    <col min="1630" max="1631" width="0" style="145" hidden="1" customWidth="1"/>
    <col min="1632" max="1632" width="5.85546875" style="145" customWidth="1"/>
    <col min="1633" max="1634" width="0" style="145" hidden="1" customWidth="1"/>
    <col min="1635" max="1635" width="5.42578125" style="145" customWidth="1"/>
    <col min="1636" max="1637" width="0" style="145" hidden="1" customWidth="1"/>
    <col min="1638" max="1638" width="5.42578125" style="145" customWidth="1"/>
    <col min="1639" max="1640" width="0" style="145" hidden="1" customWidth="1"/>
    <col min="1641" max="1641" width="6" style="145" customWidth="1"/>
    <col min="1642" max="1646" width="0" style="145" hidden="1" customWidth="1"/>
    <col min="1647" max="1647" width="5" style="145" customWidth="1"/>
    <col min="1648" max="1649" width="0" style="145" hidden="1" customWidth="1"/>
    <col min="1650" max="1650" width="7.42578125" style="145" customWidth="1"/>
    <col min="1651" max="1655" width="0" style="145" hidden="1" customWidth="1"/>
    <col min="1656" max="1656" width="5" style="145" customWidth="1"/>
    <col min="1657" max="1657" width="0" style="145" hidden="1" customWidth="1"/>
    <col min="1658" max="1658" width="5" style="145" customWidth="1"/>
    <col min="1659" max="1659" width="9.42578125" style="145" customWidth="1"/>
    <col min="1660" max="1660" width="0" style="145" hidden="1" customWidth="1"/>
    <col min="1661" max="1661" width="5" style="145" customWidth="1"/>
    <col min="1662" max="1666" width="0" style="145" hidden="1" customWidth="1"/>
    <col min="1667" max="1667" width="5" style="145" customWidth="1"/>
    <col min="1668" max="1679" width="0" style="145" hidden="1" customWidth="1"/>
    <col min="1680" max="1680" width="7.140625" style="145" customWidth="1"/>
    <col min="1681" max="1682" width="0" style="145" hidden="1" customWidth="1"/>
    <col min="1683" max="1683" width="7.140625" style="145" customWidth="1"/>
    <col min="1684" max="1685" width="0" style="145" hidden="1" customWidth="1"/>
    <col min="1686" max="1686" width="7.140625" style="145" customWidth="1"/>
    <col min="1687" max="1691" width="0" style="145" hidden="1" customWidth="1"/>
    <col min="1692" max="1692" width="7.140625" style="145" customWidth="1"/>
    <col min="1693" max="1694" width="0" style="145" hidden="1" customWidth="1"/>
    <col min="1695" max="1695" width="7.140625" style="145" customWidth="1"/>
    <col min="1696" max="1702" width="0" style="145" hidden="1" customWidth="1"/>
    <col min="1703" max="1703" width="6.42578125" style="145" customWidth="1"/>
    <col min="1704" max="1724" width="0" style="145" hidden="1" customWidth="1"/>
    <col min="1725" max="1728" width="6.42578125" style="145" customWidth="1"/>
    <col min="1729" max="1729" width="6.85546875" style="145" customWidth="1"/>
    <col min="1730" max="1730" width="6.42578125" style="145" customWidth="1"/>
    <col min="1731" max="1747" width="0" style="145" hidden="1" customWidth="1"/>
    <col min="1748" max="1748" width="6.5703125" style="145" customWidth="1"/>
    <col min="1749" max="1749" width="6.42578125" style="145" customWidth="1"/>
    <col min="1750" max="1751" width="0" style="145" hidden="1" customWidth="1"/>
    <col min="1752" max="1752" width="6.42578125" style="145" customWidth="1"/>
    <col min="1753" max="1754" width="0" style="145" hidden="1" customWidth="1"/>
    <col min="1755" max="1755" width="7.42578125" style="145" customWidth="1"/>
    <col min="1756" max="1756" width="0" style="145" hidden="1" customWidth="1"/>
    <col min="1757" max="1757" width="6.42578125" style="145" customWidth="1"/>
    <col min="1758" max="1758" width="0" style="145" hidden="1" customWidth="1"/>
    <col min="1759" max="1759" width="9" style="145" customWidth="1"/>
    <col min="1760" max="1761" width="0" style="145" hidden="1" customWidth="1"/>
    <col min="1762" max="1762" width="8.5703125" style="145" customWidth="1"/>
    <col min="1763" max="1764" width="0" style="145" hidden="1" customWidth="1"/>
    <col min="1765" max="1765" width="6.42578125" style="145" customWidth="1"/>
    <col min="1766" max="1767" width="0" style="145" hidden="1" customWidth="1"/>
    <col min="1768" max="1768" width="7" style="145" customWidth="1"/>
    <col min="1769" max="1770" width="0" style="145" hidden="1" customWidth="1"/>
    <col min="1771" max="1771" width="7" style="145" customWidth="1"/>
    <col min="1772" max="1773" width="0" style="145" hidden="1" customWidth="1"/>
    <col min="1774" max="1774" width="7.5703125" style="145" customWidth="1"/>
    <col min="1775" max="1776" width="0" style="145" hidden="1" customWidth="1"/>
    <col min="1777" max="1777" width="7" style="145" customWidth="1"/>
    <col min="1778" max="1782" width="0" style="145" hidden="1" customWidth="1"/>
    <col min="1783" max="1783" width="7" style="145" customWidth="1"/>
    <col min="1784" max="1797" width="0" style="145" hidden="1" customWidth="1"/>
    <col min="1798" max="1798" width="0" style="145" hidden="1"/>
    <col min="1799" max="1799" width="38.42578125" style="145" customWidth="1"/>
    <col min="1800" max="1800" width="6.42578125" style="145" customWidth="1"/>
    <col min="1801" max="1801" width="0" style="145" hidden="1" customWidth="1"/>
    <col min="1802" max="1802" width="11.42578125" style="145" customWidth="1"/>
    <col min="1803" max="1803" width="9.5703125" style="145" customWidth="1"/>
    <col min="1804" max="1804" width="0" style="145" hidden="1" customWidth="1"/>
    <col min="1805" max="1805" width="7.5703125" style="145" customWidth="1"/>
    <col min="1806" max="1814" width="0" style="145" hidden="1" customWidth="1"/>
    <col min="1815" max="1815" width="8.85546875" style="145" customWidth="1"/>
    <col min="1816" max="1816" width="0" style="145" hidden="1" customWidth="1"/>
    <col min="1817" max="1817" width="10.140625" style="145" customWidth="1"/>
    <col min="1818" max="1824" width="0" style="145" hidden="1" customWidth="1"/>
    <col min="1825" max="1825" width="11.42578125" style="145" customWidth="1"/>
    <col min="1826" max="1826" width="13" style="145" customWidth="1"/>
    <col min="1827" max="1827" width="37.42578125" style="145" customWidth="1"/>
    <col min="1828" max="1828" width="9.140625" style="145" bestFit="1" customWidth="1"/>
    <col min="1829" max="1829" width="16" style="145" customWidth="1"/>
    <col min="1830" max="1830" width="9.42578125" style="145" customWidth="1"/>
    <col min="1831" max="1831" width="11.5703125" style="145" customWidth="1"/>
    <col min="1832" max="1836" width="0" style="145" hidden="1" customWidth="1"/>
    <col min="1837" max="1837" width="5" style="145" customWidth="1"/>
    <col min="1838" max="1839" width="0" style="145" hidden="1" customWidth="1"/>
    <col min="1840" max="1840" width="5" style="145" customWidth="1"/>
    <col min="1841" max="1842" width="0" style="145" hidden="1" customWidth="1"/>
    <col min="1843" max="1843" width="5" style="145" customWidth="1"/>
    <col min="1844" max="1845" width="0" style="145" hidden="1" customWidth="1"/>
    <col min="1846" max="1846" width="5" style="145" customWidth="1"/>
    <col min="1847" max="1848" width="0" style="145" hidden="1" customWidth="1"/>
    <col min="1849" max="1849" width="5" style="145" customWidth="1"/>
    <col min="1850" max="1851" width="0" style="145" hidden="1" customWidth="1"/>
    <col min="1852" max="1852" width="5" style="145" customWidth="1"/>
    <col min="1853" max="1854" width="0" style="145" hidden="1" customWidth="1"/>
    <col min="1855" max="1855" width="6.42578125" style="145" customWidth="1"/>
    <col min="1856" max="1863" width="0" style="145" hidden="1" customWidth="1"/>
    <col min="1864" max="1864" width="6.85546875" style="145" customWidth="1"/>
    <col min="1865" max="1866" width="0" style="145" hidden="1" customWidth="1"/>
    <col min="1867" max="1867" width="6.42578125" style="145" customWidth="1"/>
    <col min="1868" max="1869" width="0" style="145" hidden="1" customWidth="1"/>
    <col min="1870" max="1870" width="5.42578125" style="145" customWidth="1"/>
    <col min="1871" max="1872" width="0" style="145" hidden="1" customWidth="1"/>
    <col min="1873" max="1873" width="4.85546875" style="145" customWidth="1"/>
    <col min="1874" max="1881" width="0" style="145" hidden="1" customWidth="1"/>
    <col min="1882" max="1882" width="5.42578125" style="145" customWidth="1"/>
    <col min="1883" max="1884" width="0" style="145" hidden="1" customWidth="1"/>
    <col min="1885" max="1885" width="8.42578125" style="145" customWidth="1"/>
    <col min="1886" max="1887" width="0" style="145" hidden="1" customWidth="1"/>
    <col min="1888" max="1888" width="5.85546875" style="145" customWidth="1"/>
    <col min="1889" max="1890" width="0" style="145" hidden="1" customWidth="1"/>
    <col min="1891" max="1891" width="5.42578125" style="145" customWidth="1"/>
    <col min="1892" max="1893" width="0" style="145" hidden="1" customWidth="1"/>
    <col min="1894" max="1894" width="5.42578125" style="145" customWidth="1"/>
    <col min="1895" max="1896" width="0" style="145" hidden="1" customWidth="1"/>
    <col min="1897" max="1897" width="6" style="145" customWidth="1"/>
    <col min="1898" max="1902" width="0" style="145" hidden="1" customWidth="1"/>
    <col min="1903" max="1903" width="5" style="145" customWidth="1"/>
    <col min="1904" max="1905" width="0" style="145" hidden="1" customWidth="1"/>
    <col min="1906" max="1906" width="7.42578125" style="145" customWidth="1"/>
    <col min="1907" max="1911" width="0" style="145" hidden="1" customWidth="1"/>
    <col min="1912" max="1912" width="5" style="145" customWidth="1"/>
    <col min="1913" max="1913" width="0" style="145" hidden="1" customWidth="1"/>
    <col min="1914" max="1914" width="5" style="145" customWidth="1"/>
    <col min="1915" max="1915" width="9.42578125" style="145" customWidth="1"/>
    <col min="1916" max="1916" width="0" style="145" hidden="1" customWidth="1"/>
    <col min="1917" max="1917" width="5" style="145" customWidth="1"/>
    <col min="1918" max="1922" width="0" style="145" hidden="1" customWidth="1"/>
    <col min="1923" max="1923" width="5" style="145" customWidth="1"/>
    <col min="1924" max="1935" width="0" style="145" hidden="1" customWidth="1"/>
    <col min="1936" max="1936" width="7.140625" style="145" customWidth="1"/>
    <col min="1937" max="1938" width="0" style="145" hidden="1" customWidth="1"/>
    <col min="1939" max="1939" width="7.140625" style="145" customWidth="1"/>
    <col min="1940" max="1941" width="0" style="145" hidden="1" customWidth="1"/>
    <col min="1942" max="1942" width="7.140625" style="145" customWidth="1"/>
    <col min="1943" max="1947" width="0" style="145" hidden="1" customWidth="1"/>
    <col min="1948" max="1948" width="7.140625" style="145" customWidth="1"/>
    <col min="1949" max="1950" width="0" style="145" hidden="1" customWidth="1"/>
    <col min="1951" max="1951" width="7.140625" style="145" customWidth="1"/>
    <col min="1952" max="1958" width="0" style="145" hidden="1" customWidth="1"/>
    <col min="1959" max="1959" width="6.42578125" style="145" customWidth="1"/>
    <col min="1960" max="1980" width="0" style="145" hidden="1" customWidth="1"/>
    <col min="1981" max="1984" width="6.42578125" style="145" customWidth="1"/>
    <col min="1985" max="1985" width="6.85546875" style="145" customWidth="1"/>
    <col min="1986" max="1986" width="6.42578125" style="145" customWidth="1"/>
    <col min="1987" max="2003" width="0" style="145" hidden="1" customWidth="1"/>
    <col min="2004" max="2004" width="6.5703125" style="145" customWidth="1"/>
    <col min="2005" max="2005" width="6.42578125" style="145" customWidth="1"/>
    <col min="2006" max="2007" width="0" style="145" hidden="1" customWidth="1"/>
    <col min="2008" max="2008" width="6.42578125" style="145" customWidth="1"/>
    <col min="2009" max="2010" width="0" style="145" hidden="1" customWidth="1"/>
    <col min="2011" max="2011" width="7.42578125" style="145" customWidth="1"/>
    <col min="2012" max="2012" width="0" style="145" hidden="1" customWidth="1"/>
    <col min="2013" max="2013" width="6.42578125" style="145" customWidth="1"/>
    <col min="2014" max="2014" width="0" style="145" hidden="1" customWidth="1"/>
    <col min="2015" max="2015" width="9" style="145" customWidth="1"/>
    <col min="2016" max="2017" width="0" style="145" hidden="1" customWidth="1"/>
    <col min="2018" max="2018" width="8.5703125" style="145" customWidth="1"/>
    <col min="2019" max="2020" width="0" style="145" hidden="1" customWidth="1"/>
    <col min="2021" max="2021" width="6.42578125" style="145" customWidth="1"/>
    <col min="2022" max="2023" width="0" style="145" hidden="1" customWidth="1"/>
    <col min="2024" max="2024" width="7" style="145" customWidth="1"/>
    <col min="2025" max="2026" width="0" style="145" hidden="1" customWidth="1"/>
    <col min="2027" max="2027" width="7" style="145" customWidth="1"/>
    <col min="2028" max="2029" width="0" style="145" hidden="1" customWidth="1"/>
    <col min="2030" max="2030" width="7.5703125" style="145" customWidth="1"/>
    <col min="2031" max="2032" width="0" style="145" hidden="1" customWidth="1"/>
    <col min="2033" max="2033" width="7" style="145" customWidth="1"/>
    <col min="2034" max="2038" width="0" style="145" hidden="1" customWidth="1"/>
    <col min="2039" max="2039" width="7" style="145" customWidth="1"/>
    <col min="2040" max="2053" width="0" style="145" hidden="1" customWidth="1"/>
    <col min="2054" max="2054" width="0" style="145" hidden="1"/>
    <col min="2055" max="2055" width="38.42578125" style="145" customWidth="1"/>
    <col min="2056" max="2056" width="6.42578125" style="145" customWidth="1"/>
    <col min="2057" max="2057" width="0" style="145" hidden="1" customWidth="1"/>
    <col min="2058" max="2058" width="11.42578125" style="145" customWidth="1"/>
    <col min="2059" max="2059" width="9.5703125" style="145" customWidth="1"/>
    <col min="2060" max="2060" width="0" style="145" hidden="1" customWidth="1"/>
    <col min="2061" max="2061" width="7.5703125" style="145" customWidth="1"/>
    <col min="2062" max="2070" width="0" style="145" hidden="1" customWidth="1"/>
    <col min="2071" max="2071" width="8.85546875" style="145" customWidth="1"/>
    <col min="2072" max="2072" width="0" style="145" hidden="1" customWidth="1"/>
    <col min="2073" max="2073" width="10.140625" style="145" customWidth="1"/>
    <col min="2074" max="2080" width="0" style="145" hidden="1" customWidth="1"/>
    <col min="2081" max="2081" width="11.42578125" style="145" customWidth="1"/>
    <col min="2082" max="2082" width="13" style="145" customWidth="1"/>
    <col min="2083" max="2083" width="37.42578125" style="145" customWidth="1"/>
    <col min="2084" max="2084" width="9.140625" style="145" bestFit="1" customWidth="1"/>
    <col min="2085" max="2085" width="16" style="145" customWidth="1"/>
    <col min="2086" max="2086" width="9.42578125" style="145" customWidth="1"/>
    <col min="2087" max="2087" width="11.5703125" style="145" customWidth="1"/>
    <col min="2088" max="2092" width="0" style="145" hidden="1" customWidth="1"/>
    <col min="2093" max="2093" width="5" style="145" customWidth="1"/>
    <col min="2094" max="2095" width="0" style="145" hidden="1" customWidth="1"/>
    <col min="2096" max="2096" width="5" style="145" customWidth="1"/>
    <col min="2097" max="2098" width="0" style="145" hidden="1" customWidth="1"/>
    <col min="2099" max="2099" width="5" style="145" customWidth="1"/>
    <col min="2100" max="2101" width="0" style="145" hidden="1" customWidth="1"/>
    <col min="2102" max="2102" width="5" style="145" customWidth="1"/>
    <col min="2103" max="2104" width="0" style="145" hidden="1" customWidth="1"/>
    <col min="2105" max="2105" width="5" style="145" customWidth="1"/>
    <col min="2106" max="2107" width="0" style="145" hidden="1" customWidth="1"/>
    <col min="2108" max="2108" width="5" style="145" customWidth="1"/>
    <col min="2109" max="2110" width="0" style="145" hidden="1" customWidth="1"/>
    <col min="2111" max="2111" width="6.42578125" style="145" customWidth="1"/>
    <col min="2112" max="2119" width="0" style="145" hidden="1" customWidth="1"/>
    <col min="2120" max="2120" width="6.85546875" style="145" customWidth="1"/>
    <col min="2121" max="2122" width="0" style="145" hidden="1" customWidth="1"/>
    <col min="2123" max="2123" width="6.42578125" style="145" customWidth="1"/>
    <col min="2124" max="2125" width="0" style="145" hidden="1" customWidth="1"/>
    <col min="2126" max="2126" width="5.42578125" style="145" customWidth="1"/>
    <col min="2127" max="2128" width="0" style="145" hidden="1" customWidth="1"/>
    <col min="2129" max="2129" width="4.85546875" style="145" customWidth="1"/>
    <col min="2130" max="2137" width="0" style="145" hidden="1" customWidth="1"/>
    <col min="2138" max="2138" width="5.42578125" style="145" customWidth="1"/>
    <col min="2139" max="2140" width="0" style="145" hidden="1" customWidth="1"/>
    <col min="2141" max="2141" width="8.42578125" style="145" customWidth="1"/>
    <col min="2142" max="2143" width="0" style="145" hidden="1" customWidth="1"/>
    <col min="2144" max="2144" width="5.85546875" style="145" customWidth="1"/>
    <col min="2145" max="2146" width="0" style="145" hidden="1" customWidth="1"/>
    <col min="2147" max="2147" width="5.42578125" style="145" customWidth="1"/>
    <col min="2148" max="2149" width="0" style="145" hidden="1" customWidth="1"/>
    <col min="2150" max="2150" width="5.42578125" style="145" customWidth="1"/>
    <col min="2151" max="2152" width="0" style="145" hidden="1" customWidth="1"/>
    <col min="2153" max="2153" width="6" style="145" customWidth="1"/>
    <col min="2154" max="2158" width="0" style="145" hidden="1" customWidth="1"/>
    <col min="2159" max="2159" width="5" style="145" customWidth="1"/>
    <col min="2160" max="2161" width="0" style="145" hidden="1" customWidth="1"/>
    <col min="2162" max="2162" width="7.42578125" style="145" customWidth="1"/>
    <col min="2163" max="2167" width="0" style="145" hidden="1" customWidth="1"/>
    <col min="2168" max="2168" width="5" style="145" customWidth="1"/>
    <col min="2169" max="2169" width="0" style="145" hidden="1" customWidth="1"/>
    <col min="2170" max="2170" width="5" style="145" customWidth="1"/>
    <col min="2171" max="2171" width="9.42578125" style="145" customWidth="1"/>
    <col min="2172" max="2172" width="0" style="145" hidden="1" customWidth="1"/>
    <col min="2173" max="2173" width="5" style="145" customWidth="1"/>
    <col min="2174" max="2178" width="0" style="145" hidden="1" customWidth="1"/>
    <col min="2179" max="2179" width="5" style="145" customWidth="1"/>
    <col min="2180" max="2191" width="0" style="145" hidden="1" customWidth="1"/>
    <col min="2192" max="2192" width="7.140625" style="145" customWidth="1"/>
    <col min="2193" max="2194" width="0" style="145" hidden="1" customWidth="1"/>
    <col min="2195" max="2195" width="7.140625" style="145" customWidth="1"/>
    <col min="2196" max="2197" width="0" style="145" hidden="1" customWidth="1"/>
    <col min="2198" max="2198" width="7.140625" style="145" customWidth="1"/>
    <col min="2199" max="2203" width="0" style="145" hidden="1" customWidth="1"/>
    <col min="2204" max="2204" width="7.140625" style="145" customWidth="1"/>
    <col min="2205" max="2206" width="0" style="145" hidden="1" customWidth="1"/>
    <col min="2207" max="2207" width="7.140625" style="145" customWidth="1"/>
    <col min="2208" max="2214" width="0" style="145" hidden="1" customWidth="1"/>
    <col min="2215" max="2215" width="6.42578125" style="145" customWidth="1"/>
    <col min="2216" max="2236" width="0" style="145" hidden="1" customWidth="1"/>
    <col min="2237" max="2240" width="6.42578125" style="145" customWidth="1"/>
    <col min="2241" max="2241" width="6.85546875" style="145" customWidth="1"/>
    <col min="2242" max="2242" width="6.42578125" style="145" customWidth="1"/>
    <col min="2243" max="2259" width="0" style="145" hidden="1" customWidth="1"/>
    <col min="2260" max="2260" width="6.5703125" style="145" customWidth="1"/>
    <col min="2261" max="2261" width="6.42578125" style="145" customWidth="1"/>
    <col min="2262" max="2263" width="0" style="145" hidden="1" customWidth="1"/>
    <col min="2264" max="2264" width="6.42578125" style="145" customWidth="1"/>
    <col min="2265" max="2266" width="0" style="145" hidden="1" customWidth="1"/>
    <col min="2267" max="2267" width="7.42578125" style="145" customWidth="1"/>
    <col min="2268" max="2268" width="0" style="145" hidden="1" customWidth="1"/>
    <col min="2269" max="2269" width="6.42578125" style="145" customWidth="1"/>
    <col min="2270" max="2270" width="0" style="145" hidden="1" customWidth="1"/>
    <col min="2271" max="2271" width="9" style="145" customWidth="1"/>
    <col min="2272" max="2273" width="0" style="145" hidden="1" customWidth="1"/>
    <col min="2274" max="2274" width="8.5703125" style="145" customWidth="1"/>
    <col min="2275" max="2276" width="0" style="145" hidden="1" customWidth="1"/>
    <col min="2277" max="2277" width="6.42578125" style="145" customWidth="1"/>
    <col min="2278" max="2279" width="0" style="145" hidden="1" customWidth="1"/>
    <col min="2280" max="2280" width="7" style="145" customWidth="1"/>
    <col min="2281" max="2282" width="0" style="145" hidden="1" customWidth="1"/>
    <col min="2283" max="2283" width="7" style="145" customWidth="1"/>
    <col min="2284" max="2285" width="0" style="145" hidden="1" customWidth="1"/>
    <col min="2286" max="2286" width="7.5703125" style="145" customWidth="1"/>
    <col min="2287" max="2288" width="0" style="145" hidden="1" customWidth="1"/>
    <col min="2289" max="2289" width="7" style="145" customWidth="1"/>
    <col min="2290" max="2294" width="0" style="145" hidden="1" customWidth="1"/>
    <col min="2295" max="2295" width="7" style="145" customWidth="1"/>
    <col min="2296" max="2309" width="0" style="145" hidden="1" customWidth="1"/>
    <col min="2310" max="2310" width="0" style="145" hidden="1"/>
    <col min="2311" max="2311" width="38.42578125" style="145" customWidth="1"/>
    <col min="2312" max="2312" width="6.42578125" style="145" customWidth="1"/>
    <col min="2313" max="2313" width="0" style="145" hidden="1" customWidth="1"/>
    <col min="2314" max="2314" width="11.42578125" style="145" customWidth="1"/>
    <col min="2315" max="2315" width="9.5703125" style="145" customWidth="1"/>
    <col min="2316" max="2316" width="0" style="145" hidden="1" customWidth="1"/>
    <col min="2317" max="2317" width="7.5703125" style="145" customWidth="1"/>
    <col min="2318" max="2326" width="0" style="145" hidden="1" customWidth="1"/>
    <col min="2327" max="2327" width="8.85546875" style="145" customWidth="1"/>
    <col min="2328" max="2328" width="0" style="145" hidden="1" customWidth="1"/>
    <col min="2329" max="2329" width="10.140625" style="145" customWidth="1"/>
    <col min="2330" max="2336" width="0" style="145" hidden="1" customWidth="1"/>
    <col min="2337" max="2337" width="11.42578125" style="145" customWidth="1"/>
    <col min="2338" max="2338" width="13" style="145" customWidth="1"/>
    <col min="2339" max="2339" width="37.42578125" style="145" customWidth="1"/>
    <col min="2340" max="2340" width="9.140625" style="145" bestFit="1" customWidth="1"/>
    <col min="2341" max="2341" width="16" style="145" customWidth="1"/>
    <col min="2342" max="2342" width="9.42578125" style="145" customWidth="1"/>
    <col min="2343" max="2343" width="11.5703125" style="145" customWidth="1"/>
    <col min="2344" max="2348" width="0" style="145" hidden="1" customWidth="1"/>
    <col min="2349" max="2349" width="5" style="145" customWidth="1"/>
    <col min="2350" max="2351" width="0" style="145" hidden="1" customWidth="1"/>
    <col min="2352" max="2352" width="5" style="145" customWidth="1"/>
    <col min="2353" max="2354" width="0" style="145" hidden="1" customWidth="1"/>
    <col min="2355" max="2355" width="5" style="145" customWidth="1"/>
    <col min="2356" max="2357" width="0" style="145" hidden="1" customWidth="1"/>
    <col min="2358" max="2358" width="5" style="145" customWidth="1"/>
    <col min="2359" max="2360" width="0" style="145" hidden="1" customWidth="1"/>
    <col min="2361" max="2361" width="5" style="145" customWidth="1"/>
    <col min="2362" max="2363" width="0" style="145" hidden="1" customWidth="1"/>
    <col min="2364" max="2364" width="5" style="145" customWidth="1"/>
    <col min="2365" max="2366" width="0" style="145" hidden="1" customWidth="1"/>
    <col min="2367" max="2367" width="6.42578125" style="145" customWidth="1"/>
    <col min="2368" max="2375" width="0" style="145" hidden="1" customWidth="1"/>
    <col min="2376" max="2376" width="6.85546875" style="145" customWidth="1"/>
    <col min="2377" max="2378" width="0" style="145" hidden="1" customWidth="1"/>
    <col min="2379" max="2379" width="6.42578125" style="145" customWidth="1"/>
    <col min="2380" max="2381" width="0" style="145" hidden="1" customWidth="1"/>
    <col min="2382" max="2382" width="5.42578125" style="145" customWidth="1"/>
    <col min="2383" max="2384" width="0" style="145" hidden="1" customWidth="1"/>
    <col min="2385" max="2385" width="4.85546875" style="145" customWidth="1"/>
    <col min="2386" max="2393" width="0" style="145" hidden="1" customWidth="1"/>
    <col min="2394" max="2394" width="5.42578125" style="145" customWidth="1"/>
    <col min="2395" max="2396" width="0" style="145" hidden="1" customWidth="1"/>
    <col min="2397" max="2397" width="8.42578125" style="145" customWidth="1"/>
    <col min="2398" max="2399" width="0" style="145" hidden="1" customWidth="1"/>
    <col min="2400" max="2400" width="5.85546875" style="145" customWidth="1"/>
    <col min="2401" max="2402" width="0" style="145" hidden="1" customWidth="1"/>
    <col min="2403" max="2403" width="5.42578125" style="145" customWidth="1"/>
    <col min="2404" max="2405" width="0" style="145" hidden="1" customWidth="1"/>
    <col min="2406" max="2406" width="5.42578125" style="145" customWidth="1"/>
    <col min="2407" max="2408" width="0" style="145" hidden="1" customWidth="1"/>
    <col min="2409" max="2409" width="6" style="145" customWidth="1"/>
    <col min="2410" max="2414" width="0" style="145" hidden="1" customWidth="1"/>
    <col min="2415" max="2415" width="5" style="145" customWidth="1"/>
    <col min="2416" max="2417" width="0" style="145" hidden="1" customWidth="1"/>
    <col min="2418" max="2418" width="7.42578125" style="145" customWidth="1"/>
    <col min="2419" max="2423" width="0" style="145" hidden="1" customWidth="1"/>
    <col min="2424" max="2424" width="5" style="145" customWidth="1"/>
    <col min="2425" max="2425" width="0" style="145" hidden="1" customWidth="1"/>
    <col min="2426" max="2426" width="5" style="145" customWidth="1"/>
    <col min="2427" max="2427" width="9.42578125" style="145" customWidth="1"/>
    <col min="2428" max="2428" width="0" style="145" hidden="1" customWidth="1"/>
    <col min="2429" max="2429" width="5" style="145" customWidth="1"/>
    <col min="2430" max="2434" width="0" style="145" hidden="1" customWidth="1"/>
    <col min="2435" max="2435" width="5" style="145" customWidth="1"/>
    <col min="2436" max="2447" width="0" style="145" hidden="1" customWidth="1"/>
    <col min="2448" max="2448" width="7.140625" style="145" customWidth="1"/>
    <col min="2449" max="2450" width="0" style="145" hidden="1" customWidth="1"/>
    <col min="2451" max="2451" width="7.140625" style="145" customWidth="1"/>
    <col min="2452" max="2453" width="0" style="145" hidden="1" customWidth="1"/>
    <col min="2454" max="2454" width="7.140625" style="145" customWidth="1"/>
    <col min="2455" max="2459" width="0" style="145" hidden="1" customWidth="1"/>
    <col min="2460" max="2460" width="7.140625" style="145" customWidth="1"/>
    <col min="2461" max="2462" width="0" style="145" hidden="1" customWidth="1"/>
    <col min="2463" max="2463" width="7.140625" style="145" customWidth="1"/>
    <col min="2464" max="2470" width="0" style="145" hidden="1" customWidth="1"/>
    <col min="2471" max="2471" width="6.42578125" style="145" customWidth="1"/>
    <col min="2472" max="2492" width="0" style="145" hidden="1" customWidth="1"/>
    <col min="2493" max="2496" width="6.42578125" style="145" customWidth="1"/>
    <col min="2497" max="2497" width="6.85546875" style="145" customWidth="1"/>
    <col min="2498" max="2498" width="6.42578125" style="145" customWidth="1"/>
    <col min="2499" max="2515" width="0" style="145" hidden="1" customWidth="1"/>
    <col min="2516" max="2516" width="6.5703125" style="145" customWidth="1"/>
    <col min="2517" max="2517" width="6.42578125" style="145" customWidth="1"/>
    <col min="2518" max="2519" width="0" style="145" hidden="1" customWidth="1"/>
    <col min="2520" max="2520" width="6.42578125" style="145" customWidth="1"/>
    <col min="2521" max="2522" width="0" style="145" hidden="1" customWidth="1"/>
    <col min="2523" max="2523" width="7.42578125" style="145" customWidth="1"/>
    <col min="2524" max="2524" width="0" style="145" hidden="1" customWidth="1"/>
    <col min="2525" max="2525" width="6.42578125" style="145" customWidth="1"/>
    <col min="2526" max="2526" width="0" style="145" hidden="1" customWidth="1"/>
    <col min="2527" max="2527" width="9" style="145" customWidth="1"/>
    <col min="2528" max="2529" width="0" style="145" hidden="1" customWidth="1"/>
    <col min="2530" max="2530" width="8.5703125" style="145" customWidth="1"/>
    <col min="2531" max="2532" width="0" style="145" hidden="1" customWidth="1"/>
    <col min="2533" max="2533" width="6.42578125" style="145" customWidth="1"/>
    <col min="2534" max="2535" width="0" style="145" hidden="1" customWidth="1"/>
    <col min="2536" max="2536" width="7" style="145" customWidth="1"/>
    <col min="2537" max="2538" width="0" style="145" hidden="1" customWidth="1"/>
    <col min="2539" max="2539" width="7" style="145" customWidth="1"/>
    <col min="2540" max="2541" width="0" style="145" hidden="1" customWidth="1"/>
    <col min="2542" max="2542" width="7.5703125" style="145" customWidth="1"/>
    <col min="2543" max="2544" width="0" style="145" hidden="1" customWidth="1"/>
    <col min="2545" max="2545" width="7" style="145" customWidth="1"/>
    <col min="2546" max="2550" width="0" style="145" hidden="1" customWidth="1"/>
    <col min="2551" max="2551" width="7" style="145" customWidth="1"/>
    <col min="2552" max="2565" width="0" style="145" hidden="1" customWidth="1"/>
    <col min="2566" max="2566" width="0" style="145" hidden="1"/>
    <col min="2567" max="2567" width="38.42578125" style="145" customWidth="1"/>
    <col min="2568" max="2568" width="6.42578125" style="145" customWidth="1"/>
    <col min="2569" max="2569" width="0" style="145" hidden="1" customWidth="1"/>
    <col min="2570" max="2570" width="11.42578125" style="145" customWidth="1"/>
    <col min="2571" max="2571" width="9.5703125" style="145" customWidth="1"/>
    <col min="2572" max="2572" width="0" style="145" hidden="1" customWidth="1"/>
    <col min="2573" max="2573" width="7.5703125" style="145" customWidth="1"/>
    <col min="2574" max="2582" width="0" style="145" hidden="1" customWidth="1"/>
    <col min="2583" max="2583" width="8.85546875" style="145" customWidth="1"/>
    <col min="2584" max="2584" width="0" style="145" hidden="1" customWidth="1"/>
    <col min="2585" max="2585" width="10.140625" style="145" customWidth="1"/>
    <col min="2586" max="2592" width="0" style="145" hidden="1" customWidth="1"/>
    <col min="2593" max="2593" width="11.42578125" style="145" customWidth="1"/>
    <col min="2594" max="2594" width="13" style="145" customWidth="1"/>
    <col min="2595" max="2595" width="37.42578125" style="145" customWidth="1"/>
    <col min="2596" max="2596" width="9.140625" style="145" bestFit="1" customWidth="1"/>
    <col min="2597" max="2597" width="16" style="145" customWidth="1"/>
    <col min="2598" max="2598" width="9.42578125" style="145" customWidth="1"/>
    <col min="2599" max="2599" width="11.5703125" style="145" customWidth="1"/>
    <col min="2600" max="2604" width="0" style="145" hidden="1" customWidth="1"/>
    <col min="2605" max="2605" width="5" style="145" customWidth="1"/>
    <col min="2606" max="2607" width="0" style="145" hidden="1" customWidth="1"/>
    <col min="2608" max="2608" width="5" style="145" customWidth="1"/>
    <col min="2609" max="2610" width="0" style="145" hidden="1" customWidth="1"/>
    <col min="2611" max="2611" width="5" style="145" customWidth="1"/>
    <col min="2612" max="2613" width="0" style="145" hidden="1" customWidth="1"/>
    <col min="2614" max="2614" width="5" style="145" customWidth="1"/>
    <col min="2615" max="2616" width="0" style="145" hidden="1" customWidth="1"/>
    <col min="2617" max="2617" width="5" style="145" customWidth="1"/>
    <col min="2618" max="2619" width="0" style="145" hidden="1" customWidth="1"/>
    <col min="2620" max="2620" width="5" style="145" customWidth="1"/>
    <col min="2621" max="2622" width="0" style="145" hidden="1" customWidth="1"/>
    <col min="2623" max="2623" width="6.42578125" style="145" customWidth="1"/>
    <col min="2624" max="2631" width="0" style="145" hidden="1" customWidth="1"/>
    <col min="2632" max="2632" width="6.85546875" style="145" customWidth="1"/>
    <col min="2633" max="2634" width="0" style="145" hidden="1" customWidth="1"/>
    <col min="2635" max="2635" width="6.42578125" style="145" customWidth="1"/>
    <col min="2636" max="2637" width="0" style="145" hidden="1" customWidth="1"/>
    <col min="2638" max="2638" width="5.42578125" style="145" customWidth="1"/>
    <col min="2639" max="2640" width="0" style="145" hidden="1" customWidth="1"/>
    <col min="2641" max="2641" width="4.85546875" style="145" customWidth="1"/>
    <col min="2642" max="2649" width="0" style="145" hidden="1" customWidth="1"/>
    <col min="2650" max="2650" width="5.42578125" style="145" customWidth="1"/>
    <col min="2651" max="2652" width="0" style="145" hidden="1" customWidth="1"/>
    <col min="2653" max="2653" width="8.42578125" style="145" customWidth="1"/>
    <col min="2654" max="2655" width="0" style="145" hidden="1" customWidth="1"/>
    <col min="2656" max="2656" width="5.85546875" style="145" customWidth="1"/>
    <col min="2657" max="2658" width="0" style="145" hidden="1" customWidth="1"/>
    <col min="2659" max="2659" width="5.42578125" style="145" customWidth="1"/>
    <col min="2660" max="2661" width="0" style="145" hidden="1" customWidth="1"/>
    <col min="2662" max="2662" width="5.42578125" style="145" customWidth="1"/>
    <col min="2663" max="2664" width="0" style="145" hidden="1" customWidth="1"/>
    <col min="2665" max="2665" width="6" style="145" customWidth="1"/>
    <col min="2666" max="2670" width="0" style="145" hidden="1" customWidth="1"/>
    <col min="2671" max="2671" width="5" style="145" customWidth="1"/>
    <col min="2672" max="2673" width="0" style="145" hidden="1" customWidth="1"/>
    <col min="2674" max="2674" width="7.42578125" style="145" customWidth="1"/>
    <col min="2675" max="2679" width="0" style="145" hidden="1" customWidth="1"/>
    <col min="2680" max="2680" width="5" style="145" customWidth="1"/>
    <col min="2681" max="2681" width="0" style="145" hidden="1" customWidth="1"/>
    <col min="2682" max="2682" width="5" style="145" customWidth="1"/>
    <col min="2683" max="2683" width="9.42578125" style="145" customWidth="1"/>
    <col min="2684" max="2684" width="0" style="145" hidden="1" customWidth="1"/>
    <col min="2685" max="2685" width="5" style="145" customWidth="1"/>
    <col min="2686" max="2690" width="0" style="145" hidden="1" customWidth="1"/>
    <col min="2691" max="2691" width="5" style="145" customWidth="1"/>
    <col min="2692" max="2703" width="0" style="145" hidden="1" customWidth="1"/>
    <col min="2704" max="2704" width="7.140625" style="145" customWidth="1"/>
    <col min="2705" max="2706" width="0" style="145" hidden="1" customWidth="1"/>
    <col min="2707" max="2707" width="7.140625" style="145" customWidth="1"/>
    <col min="2708" max="2709" width="0" style="145" hidden="1" customWidth="1"/>
    <col min="2710" max="2710" width="7.140625" style="145" customWidth="1"/>
    <col min="2711" max="2715" width="0" style="145" hidden="1" customWidth="1"/>
    <col min="2716" max="2716" width="7.140625" style="145" customWidth="1"/>
    <col min="2717" max="2718" width="0" style="145" hidden="1" customWidth="1"/>
    <col min="2719" max="2719" width="7.140625" style="145" customWidth="1"/>
    <col min="2720" max="2726" width="0" style="145" hidden="1" customWidth="1"/>
    <col min="2727" max="2727" width="6.42578125" style="145" customWidth="1"/>
    <col min="2728" max="2748" width="0" style="145" hidden="1" customWidth="1"/>
    <col min="2749" max="2752" width="6.42578125" style="145" customWidth="1"/>
    <col min="2753" max="2753" width="6.85546875" style="145" customWidth="1"/>
    <col min="2754" max="2754" width="6.42578125" style="145" customWidth="1"/>
    <col min="2755" max="2771" width="0" style="145" hidden="1" customWidth="1"/>
    <col min="2772" max="2772" width="6.5703125" style="145" customWidth="1"/>
    <col min="2773" max="2773" width="6.42578125" style="145" customWidth="1"/>
    <col min="2774" max="2775" width="0" style="145" hidden="1" customWidth="1"/>
    <col min="2776" max="2776" width="6.42578125" style="145" customWidth="1"/>
    <col min="2777" max="2778" width="0" style="145" hidden="1" customWidth="1"/>
    <col min="2779" max="2779" width="7.42578125" style="145" customWidth="1"/>
    <col min="2780" max="2780" width="0" style="145" hidden="1" customWidth="1"/>
    <col min="2781" max="2781" width="6.42578125" style="145" customWidth="1"/>
    <col min="2782" max="2782" width="0" style="145" hidden="1" customWidth="1"/>
    <col min="2783" max="2783" width="9" style="145" customWidth="1"/>
    <col min="2784" max="2785" width="0" style="145" hidden="1" customWidth="1"/>
    <col min="2786" max="2786" width="8.5703125" style="145" customWidth="1"/>
    <col min="2787" max="2788" width="0" style="145" hidden="1" customWidth="1"/>
    <col min="2789" max="2789" width="6.42578125" style="145" customWidth="1"/>
    <col min="2790" max="2791" width="0" style="145" hidden="1" customWidth="1"/>
    <col min="2792" max="2792" width="7" style="145" customWidth="1"/>
    <col min="2793" max="2794" width="0" style="145" hidden="1" customWidth="1"/>
    <col min="2795" max="2795" width="7" style="145" customWidth="1"/>
    <col min="2796" max="2797" width="0" style="145" hidden="1" customWidth="1"/>
    <col min="2798" max="2798" width="7.5703125" style="145" customWidth="1"/>
    <col min="2799" max="2800" width="0" style="145" hidden="1" customWidth="1"/>
    <col min="2801" max="2801" width="7" style="145" customWidth="1"/>
    <col min="2802" max="2806" width="0" style="145" hidden="1" customWidth="1"/>
    <col min="2807" max="2807" width="7" style="145" customWidth="1"/>
    <col min="2808" max="2821" width="0" style="145" hidden="1" customWidth="1"/>
    <col min="2822" max="2822" width="0" style="145" hidden="1"/>
    <col min="2823" max="2823" width="38.42578125" style="145" customWidth="1"/>
    <col min="2824" max="2824" width="6.42578125" style="145" customWidth="1"/>
    <col min="2825" max="2825" width="0" style="145" hidden="1" customWidth="1"/>
    <col min="2826" max="2826" width="11.42578125" style="145" customWidth="1"/>
    <col min="2827" max="2827" width="9.5703125" style="145" customWidth="1"/>
    <col min="2828" max="2828" width="0" style="145" hidden="1" customWidth="1"/>
    <col min="2829" max="2829" width="7.5703125" style="145" customWidth="1"/>
    <col min="2830" max="2838" width="0" style="145" hidden="1" customWidth="1"/>
    <col min="2839" max="2839" width="8.85546875" style="145" customWidth="1"/>
    <col min="2840" max="2840" width="0" style="145" hidden="1" customWidth="1"/>
    <col min="2841" max="2841" width="10.140625" style="145" customWidth="1"/>
    <col min="2842" max="2848" width="0" style="145" hidden="1" customWidth="1"/>
    <col min="2849" max="2849" width="11.42578125" style="145" customWidth="1"/>
    <col min="2850" max="2850" width="13" style="145" customWidth="1"/>
    <col min="2851" max="2851" width="37.42578125" style="145" customWidth="1"/>
    <col min="2852" max="2852" width="9.140625" style="145" bestFit="1" customWidth="1"/>
    <col min="2853" max="2853" width="16" style="145" customWidth="1"/>
    <col min="2854" max="2854" width="9.42578125" style="145" customWidth="1"/>
    <col min="2855" max="2855" width="11.5703125" style="145" customWidth="1"/>
    <col min="2856" max="2860" width="0" style="145" hidden="1" customWidth="1"/>
    <col min="2861" max="2861" width="5" style="145" customWidth="1"/>
    <col min="2862" max="2863" width="0" style="145" hidden="1" customWidth="1"/>
    <col min="2864" max="2864" width="5" style="145" customWidth="1"/>
    <col min="2865" max="2866" width="0" style="145" hidden="1" customWidth="1"/>
    <col min="2867" max="2867" width="5" style="145" customWidth="1"/>
    <col min="2868" max="2869" width="0" style="145" hidden="1" customWidth="1"/>
    <col min="2870" max="2870" width="5" style="145" customWidth="1"/>
    <col min="2871" max="2872" width="0" style="145" hidden="1" customWidth="1"/>
    <col min="2873" max="2873" width="5" style="145" customWidth="1"/>
    <col min="2874" max="2875" width="0" style="145" hidden="1" customWidth="1"/>
    <col min="2876" max="2876" width="5" style="145" customWidth="1"/>
    <col min="2877" max="2878" width="0" style="145" hidden="1" customWidth="1"/>
    <col min="2879" max="2879" width="6.42578125" style="145" customWidth="1"/>
    <col min="2880" max="2887" width="0" style="145" hidden="1" customWidth="1"/>
    <col min="2888" max="2888" width="6.85546875" style="145" customWidth="1"/>
    <col min="2889" max="2890" width="0" style="145" hidden="1" customWidth="1"/>
    <col min="2891" max="2891" width="6.42578125" style="145" customWidth="1"/>
    <col min="2892" max="2893" width="0" style="145" hidden="1" customWidth="1"/>
    <col min="2894" max="2894" width="5.42578125" style="145" customWidth="1"/>
    <col min="2895" max="2896" width="0" style="145" hidden="1" customWidth="1"/>
    <col min="2897" max="2897" width="4.85546875" style="145" customWidth="1"/>
    <col min="2898" max="2905" width="0" style="145" hidden="1" customWidth="1"/>
    <col min="2906" max="2906" width="5.42578125" style="145" customWidth="1"/>
    <col min="2907" max="2908" width="0" style="145" hidden="1" customWidth="1"/>
    <col min="2909" max="2909" width="8.42578125" style="145" customWidth="1"/>
    <col min="2910" max="2911" width="0" style="145" hidden="1" customWidth="1"/>
    <col min="2912" max="2912" width="5.85546875" style="145" customWidth="1"/>
    <col min="2913" max="2914" width="0" style="145" hidden="1" customWidth="1"/>
    <col min="2915" max="2915" width="5.42578125" style="145" customWidth="1"/>
    <col min="2916" max="2917" width="0" style="145" hidden="1" customWidth="1"/>
    <col min="2918" max="2918" width="5.42578125" style="145" customWidth="1"/>
    <col min="2919" max="2920" width="0" style="145" hidden="1" customWidth="1"/>
    <col min="2921" max="2921" width="6" style="145" customWidth="1"/>
    <col min="2922" max="2926" width="0" style="145" hidden="1" customWidth="1"/>
    <col min="2927" max="2927" width="5" style="145" customWidth="1"/>
    <col min="2928" max="2929" width="0" style="145" hidden="1" customWidth="1"/>
    <col min="2930" max="2930" width="7.42578125" style="145" customWidth="1"/>
    <col min="2931" max="2935" width="0" style="145" hidden="1" customWidth="1"/>
    <col min="2936" max="2936" width="5" style="145" customWidth="1"/>
    <col min="2937" max="2937" width="0" style="145" hidden="1" customWidth="1"/>
    <col min="2938" max="2938" width="5" style="145" customWidth="1"/>
    <col min="2939" max="2939" width="9.42578125" style="145" customWidth="1"/>
    <col min="2940" max="2940" width="0" style="145" hidden="1" customWidth="1"/>
    <col min="2941" max="2941" width="5" style="145" customWidth="1"/>
    <col min="2942" max="2946" width="0" style="145" hidden="1" customWidth="1"/>
    <col min="2947" max="2947" width="5" style="145" customWidth="1"/>
    <col min="2948" max="2959" width="0" style="145" hidden="1" customWidth="1"/>
    <col min="2960" max="2960" width="7.140625" style="145" customWidth="1"/>
    <col min="2961" max="2962" width="0" style="145" hidden="1" customWidth="1"/>
    <col min="2963" max="2963" width="7.140625" style="145" customWidth="1"/>
    <col min="2964" max="2965" width="0" style="145" hidden="1" customWidth="1"/>
    <col min="2966" max="2966" width="7.140625" style="145" customWidth="1"/>
    <col min="2967" max="2971" width="0" style="145" hidden="1" customWidth="1"/>
    <col min="2972" max="2972" width="7.140625" style="145" customWidth="1"/>
    <col min="2973" max="2974" width="0" style="145" hidden="1" customWidth="1"/>
    <col min="2975" max="2975" width="7.140625" style="145" customWidth="1"/>
    <col min="2976" max="2982" width="0" style="145" hidden="1" customWidth="1"/>
    <col min="2983" max="2983" width="6.42578125" style="145" customWidth="1"/>
    <col min="2984" max="3004" width="0" style="145" hidden="1" customWidth="1"/>
    <col min="3005" max="3008" width="6.42578125" style="145" customWidth="1"/>
    <col min="3009" max="3009" width="6.85546875" style="145" customWidth="1"/>
    <col min="3010" max="3010" width="6.42578125" style="145" customWidth="1"/>
    <col min="3011" max="3027" width="0" style="145" hidden="1" customWidth="1"/>
    <col min="3028" max="3028" width="6.5703125" style="145" customWidth="1"/>
    <col min="3029" max="3029" width="6.42578125" style="145" customWidth="1"/>
    <col min="3030" max="3031" width="0" style="145" hidden="1" customWidth="1"/>
    <col min="3032" max="3032" width="6.42578125" style="145" customWidth="1"/>
    <col min="3033" max="3034" width="0" style="145" hidden="1" customWidth="1"/>
    <col min="3035" max="3035" width="7.42578125" style="145" customWidth="1"/>
    <col min="3036" max="3036" width="0" style="145" hidden="1" customWidth="1"/>
    <col min="3037" max="3037" width="6.42578125" style="145" customWidth="1"/>
    <col min="3038" max="3038" width="0" style="145" hidden="1" customWidth="1"/>
    <col min="3039" max="3039" width="9" style="145" customWidth="1"/>
    <col min="3040" max="3041" width="0" style="145" hidden="1" customWidth="1"/>
    <col min="3042" max="3042" width="8.5703125" style="145" customWidth="1"/>
    <col min="3043" max="3044" width="0" style="145" hidden="1" customWidth="1"/>
    <col min="3045" max="3045" width="6.42578125" style="145" customWidth="1"/>
    <col min="3046" max="3047" width="0" style="145" hidden="1" customWidth="1"/>
    <col min="3048" max="3048" width="7" style="145" customWidth="1"/>
    <col min="3049" max="3050" width="0" style="145" hidden="1" customWidth="1"/>
    <col min="3051" max="3051" width="7" style="145" customWidth="1"/>
    <col min="3052" max="3053" width="0" style="145" hidden="1" customWidth="1"/>
    <col min="3054" max="3054" width="7.5703125" style="145" customWidth="1"/>
    <col min="3055" max="3056" width="0" style="145" hidden="1" customWidth="1"/>
    <col min="3057" max="3057" width="7" style="145" customWidth="1"/>
    <col min="3058" max="3062" width="0" style="145" hidden="1" customWidth="1"/>
    <col min="3063" max="3063" width="7" style="145" customWidth="1"/>
    <col min="3064" max="3077" width="0" style="145" hidden="1" customWidth="1"/>
    <col min="3078" max="3078" width="0" style="145" hidden="1"/>
    <col min="3079" max="3079" width="38.42578125" style="145" customWidth="1"/>
    <col min="3080" max="3080" width="6.42578125" style="145" customWidth="1"/>
    <col min="3081" max="3081" width="0" style="145" hidden="1" customWidth="1"/>
    <col min="3082" max="3082" width="11.42578125" style="145" customWidth="1"/>
    <col min="3083" max="3083" width="9.5703125" style="145" customWidth="1"/>
    <col min="3084" max="3084" width="0" style="145" hidden="1" customWidth="1"/>
    <col min="3085" max="3085" width="7.5703125" style="145" customWidth="1"/>
    <col min="3086" max="3094" width="0" style="145" hidden="1" customWidth="1"/>
    <col min="3095" max="3095" width="8.85546875" style="145" customWidth="1"/>
    <col min="3096" max="3096" width="0" style="145" hidden="1" customWidth="1"/>
    <col min="3097" max="3097" width="10.140625" style="145" customWidth="1"/>
    <col min="3098" max="3104" width="0" style="145" hidden="1" customWidth="1"/>
    <col min="3105" max="3105" width="11.42578125" style="145" customWidth="1"/>
    <col min="3106" max="3106" width="13" style="145" customWidth="1"/>
    <col min="3107" max="3107" width="37.42578125" style="145" customWidth="1"/>
    <col min="3108" max="3108" width="9.140625" style="145" bestFit="1" customWidth="1"/>
    <col min="3109" max="3109" width="16" style="145" customWidth="1"/>
    <col min="3110" max="3110" width="9.42578125" style="145" customWidth="1"/>
    <col min="3111" max="3111" width="11.5703125" style="145" customWidth="1"/>
    <col min="3112" max="3116" width="0" style="145" hidden="1" customWidth="1"/>
    <col min="3117" max="3117" width="5" style="145" customWidth="1"/>
    <col min="3118" max="3119" width="0" style="145" hidden="1" customWidth="1"/>
    <col min="3120" max="3120" width="5" style="145" customWidth="1"/>
    <col min="3121" max="3122" width="0" style="145" hidden="1" customWidth="1"/>
    <col min="3123" max="3123" width="5" style="145" customWidth="1"/>
    <col min="3124" max="3125" width="0" style="145" hidden="1" customWidth="1"/>
    <col min="3126" max="3126" width="5" style="145" customWidth="1"/>
    <col min="3127" max="3128" width="0" style="145" hidden="1" customWidth="1"/>
    <col min="3129" max="3129" width="5" style="145" customWidth="1"/>
    <col min="3130" max="3131" width="0" style="145" hidden="1" customWidth="1"/>
    <col min="3132" max="3132" width="5" style="145" customWidth="1"/>
    <col min="3133" max="3134" width="0" style="145" hidden="1" customWidth="1"/>
    <col min="3135" max="3135" width="6.42578125" style="145" customWidth="1"/>
    <col min="3136" max="3143" width="0" style="145" hidden="1" customWidth="1"/>
    <col min="3144" max="3144" width="6.85546875" style="145" customWidth="1"/>
    <col min="3145" max="3146" width="0" style="145" hidden="1" customWidth="1"/>
    <col min="3147" max="3147" width="6.42578125" style="145" customWidth="1"/>
    <col min="3148" max="3149" width="0" style="145" hidden="1" customWidth="1"/>
    <col min="3150" max="3150" width="5.42578125" style="145" customWidth="1"/>
    <col min="3151" max="3152" width="0" style="145" hidden="1" customWidth="1"/>
    <col min="3153" max="3153" width="4.85546875" style="145" customWidth="1"/>
    <col min="3154" max="3161" width="0" style="145" hidden="1" customWidth="1"/>
    <col min="3162" max="3162" width="5.42578125" style="145" customWidth="1"/>
    <col min="3163" max="3164" width="0" style="145" hidden="1" customWidth="1"/>
    <col min="3165" max="3165" width="8.42578125" style="145" customWidth="1"/>
    <col min="3166" max="3167" width="0" style="145" hidden="1" customWidth="1"/>
    <col min="3168" max="3168" width="5.85546875" style="145" customWidth="1"/>
    <col min="3169" max="3170" width="0" style="145" hidden="1" customWidth="1"/>
    <col min="3171" max="3171" width="5.42578125" style="145" customWidth="1"/>
    <col min="3172" max="3173" width="0" style="145" hidden="1" customWidth="1"/>
    <col min="3174" max="3174" width="5.42578125" style="145" customWidth="1"/>
    <col min="3175" max="3176" width="0" style="145" hidden="1" customWidth="1"/>
    <col min="3177" max="3177" width="6" style="145" customWidth="1"/>
    <col min="3178" max="3182" width="0" style="145" hidden="1" customWidth="1"/>
    <col min="3183" max="3183" width="5" style="145" customWidth="1"/>
    <col min="3184" max="3185" width="0" style="145" hidden="1" customWidth="1"/>
    <col min="3186" max="3186" width="7.42578125" style="145" customWidth="1"/>
    <col min="3187" max="3191" width="0" style="145" hidden="1" customWidth="1"/>
    <col min="3192" max="3192" width="5" style="145" customWidth="1"/>
    <col min="3193" max="3193" width="0" style="145" hidden="1" customWidth="1"/>
    <col min="3194" max="3194" width="5" style="145" customWidth="1"/>
    <col min="3195" max="3195" width="9.42578125" style="145" customWidth="1"/>
    <col min="3196" max="3196" width="0" style="145" hidden="1" customWidth="1"/>
    <col min="3197" max="3197" width="5" style="145" customWidth="1"/>
    <col min="3198" max="3202" width="0" style="145" hidden="1" customWidth="1"/>
    <col min="3203" max="3203" width="5" style="145" customWidth="1"/>
    <col min="3204" max="3215" width="0" style="145" hidden="1" customWidth="1"/>
    <col min="3216" max="3216" width="7.140625" style="145" customWidth="1"/>
    <col min="3217" max="3218" width="0" style="145" hidden="1" customWidth="1"/>
    <col min="3219" max="3219" width="7.140625" style="145" customWidth="1"/>
    <col min="3220" max="3221" width="0" style="145" hidden="1" customWidth="1"/>
    <col min="3222" max="3222" width="7.140625" style="145" customWidth="1"/>
    <col min="3223" max="3227" width="0" style="145" hidden="1" customWidth="1"/>
    <col min="3228" max="3228" width="7.140625" style="145" customWidth="1"/>
    <col min="3229" max="3230" width="0" style="145" hidden="1" customWidth="1"/>
    <col min="3231" max="3231" width="7.140625" style="145" customWidth="1"/>
    <col min="3232" max="3238" width="0" style="145" hidden="1" customWidth="1"/>
    <col min="3239" max="3239" width="6.42578125" style="145" customWidth="1"/>
    <col min="3240" max="3260" width="0" style="145" hidden="1" customWidth="1"/>
    <col min="3261" max="3264" width="6.42578125" style="145" customWidth="1"/>
    <col min="3265" max="3265" width="6.85546875" style="145" customWidth="1"/>
    <col min="3266" max="3266" width="6.42578125" style="145" customWidth="1"/>
    <col min="3267" max="3283" width="0" style="145" hidden="1" customWidth="1"/>
    <col min="3284" max="3284" width="6.5703125" style="145" customWidth="1"/>
    <col min="3285" max="3285" width="6.42578125" style="145" customWidth="1"/>
    <col min="3286" max="3287" width="0" style="145" hidden="1" customWidth="1"/>
    <col min="3288" max="3288" width="6.42578125" style="145" customWidth="1"/>
    <col min="3289" max="3290" width="0" style="145" hidden="1" customWidth="1"/>
    <col min="3291" max="3291" width="7.42578125" style="145" customWidth="1"/>
    <col min="3292" max="3292" width="0" style="145" hidden="1" customWidth="1"/>
    <col min="3293" max="3293" width="6.42578125" style="145" customWidth="1"/>
    <col min="3294" max="3294" width="0" style="145" hidden="1" customWidth="1"/>
    <col min="3295" max="3295" width="9" style="145" customWidth="1"/>
    <col min="3296" max="3297" width="0" style="145" hidden="1" customWidth="1"/>
    <col min="3298" max="3298" width="8.5703125" style="145" customWidth="1"/>
    <col min="3299" max="3300" width="0" style="145" hidden="1" customWidth="1"/>
    <col min="3301" max="3301" width="6.42578125" style="145" customWidth="1"/>
    <col min="3302" max="3303" width="0" style="145" hidden="1" customWidth="1"/>
    <col min="3304" max="3304" width="7" style="145" customWidth="1"/>
    <col min="3305" max="3306" width="0" style="145" hidden="1" customWidth="1"/>
    <col min="3307" max="3307" width="7" style="145" customWidth="1"/>
    <col min="3308" max="3309" width="0" style="145" hidden="1" customWidth="1"/>
    <col min="3310" max="3310" width="7.5703125" style="145" customWidth="1"/>
    <col min="3311" max="3312" width="0" style="145" hidden="1" customWidth="1"/>
    <col min="3313" max="3313" width="7" style="145" customWidth="1"/>
    <col min="3314" max="3318" width="0" style="145" hidden="1" customWidth="1"/>
    <col min="3319" max="3319" width="7" style="145" customWidth="1"/>
    <col min="3320" max="3333" width="0" style="145" hidden="1" customWidth="1"/>
    <col min="3334" max="3334" width="0" style="145" hidden="1"/>
    <col min="3335" max="3335" width="38.42578125" style="145" customWidth="1"/>
    <col min="3336" max="3336" width="6.42578125" style="145" customWidth="1"/>
    <col min="3337" max="3337" width="0" style="145" hidden="1" customWidth="1"/>
    <col min="3338" max="3338" width="11.42578125" style="145" customWidth="1"/>
    <col min="3339" max="3339" width="9.5703125" style="145" customWidth="1"/>
    <col min="3340" max="3340" width="0" style="145" hidden="1" customWidth="1"/>
    <col min="3341" max="3341" width="7.5703125" style="145" customWidth="1"/>
    <col min="3342" max="3350" width="0" style="145" hidden="1" customWidth="1"/>
    <col min="3351" max="3351" width="8.85546875" style="145" customWidth="1"/>
    <col min="3352" max="3352" width="0" style="145" hidden="1" customWidth="1"/>
    <col min="3353" max="3353" width="10.140625" style="145" customWidth="1"/>
    <col min="3354" max="3360" width="0" style="145" hidden="1" customWidth="1"/>
    <col min="3361" max="3361" width="11.42578125" style="145" customWidth="1"/>
    <col min="3362" max="3362" width="13" style="145" customWidth="1"/>
    <col min="3363" max="3363" width="37.42578125" style="145" customWidth="1"/>
    <col min="3364" max="3364" width="9.140625" style="145" bestFit="1" customWidth="1"/>
    <col min="3365" max="3365" width="16" style="145" customWidth="1"/>
    <col min="3366" max="3366" width="9.42578125" style="145" customWidth="1"/>
    <col min="3367" max="3367" width="11.5703125" style="145" customWidth="1"/>
    <col min="3368" max="3372" width="0" style="145" hidden="1" customWidth="1"/>
    <col min="3373" max="3373" width="5" style="145" customWidth="1"/>
    <col min="3374" max="3375" width="0" style="145" hidden="1" customWidth="1"/>
    <col min="3376" max="3376" width="5" style="145" customWidth="1"/>
    <col min="3377" max="3378" width="0" style="145" hidden="1" customWidth="1"/>
    <col min="3379" max="3379" width="5" style="145" customWidth="1"/>
    <col min="3380" max="3381" width="0" style="145" hidden="1" customWidth="1"/>
    <col min="3382" max="3382" width="5" style="145" customWidth="1"/>
    <col min="3383" max="3384" width="0" style="145" hidden="1" customWidth="1"/>
    <col min="3385" max="3385" width="5" style="145" customWidth="1"/>
    <col min="3386" max="3387" width="0" style="145" hidden="1" customWidth="1"/>
    <col min="3388" max="3388" width="5" style="145" customWidth="1"/>
    <col min="3389" max="3390" width="0" style="145" hidden="1" customWidth="1"/>
    <col min="3391" max="3391" width="6.42578125" style="145" customWidth="1"/>
    <col min="3392" max="3399" width="0" style="145" hidden="1" customWidth="1"/>
    <col min="3400" max="3400" width="6.85546875" style="145" customWidth="1"/>
    <col min="3401" max="3402" width="0" style="145" hidden="1" customWidth="1"/>
    <col min="3403" max="3403" width="6.42578125" style="145" customWidth="1"/>
    <col min="3404" max="3405" width="0" style="145" hidden="1" customWidth="1"/>
    <col min="3406" max="3406" width="5.42578125" style="145" customWidth="1"/>
    <col min="3407" max="3408" width="0" style="145" hidden="1" customWidth="1"/>
    <col min="3409" max="3409" width="4.85546875" style="145" customWidth="1"/>
    <col min="3410" max="3417" width="0" style="145" hidden="1" customWidth="1"/>
    <col min="3418" max="3418" width="5.42578125" style="145" customWidth="1"/>
    <col min="3419" max="3420" width="0" style="145" hidden="1" customWidth="1"/>
    <col min="3421" max="3421" width="8.42578125" style="145" customWidth="1"/>
    <col min="3422" max="3423" width="0" style="145" hidden="1" customWidth="1"/>
    <col min="3424" max="3424" width="5.85546875" style="145" customWidth="1"/>
    <col min="3425" max="3426" width="0" style="145" hidden="1" customWidth="1"/>
    <col min="3427" max="3427" width="5.42578125" style="145" customWidth="1"/>
    <col min="3428" max="3429" width="0" style="145" hidden="1" customWidth="1"/>
    <col min="3430" max="3430" width="5.42578125" style="145" customWidth="1"/>
    <col min="3431" max="3432" width="0" style="145" hidden="1" customWidth="1"/>
    <col min="3433" max="3433" width="6" style="145" customWidth="1"/>
    <col min="3434" max="3438" width="0" style="145" hidden="1" customWidth="1"/>
    <col min="3439" max="3439" width="5" style="145" customWidth="1"/>
    <col min="3440" max="3441" width="0" style="145" hidden="1" customWidth="1"/>
    <col min="3442" max="3442" width="7.42578125" style="145" customWidth="1"/>
    <col min="3443" max="3447" width="0" style="145" hidden="1" customWidth="1"/>
    <col min="3448" max="3448" width="5" style="145" customWidth="1"/>
    <col min="3449" max="3449" width="0" style="145" hidden="1" customWidth="1"/>
    <col min="3450" max="3450" width="5" style="145" customWidth="1"/>
    <col min="3451" max="3451" width="9.42578125" style="145" customWidth="1"/>
    <col min="3452" max="3452" width="0" style="145" hidden="1" customWidth="1"/>
    <col min="3453" max="3453" width="5" style="145" customWidth="1"/>
    <col min="3454" max="3458" width="0" style="145" hidden="1" customWidth="1"/>
    <col min="3459" max="3459" width="5" style="145" customWidth="1"/>
    <col min="3460" max="3471" width="0" style="145" hidden="1" customWidth="1"/>
    <col min="3472" max="3472" width="7.140625" style="145" customWidth="1"/>
    <col min="3473" max="3474" width="0" style="145" hidden="1" customWidth="1"/>
    <col min="3475" max="3475" width="7.140625" style="145" customWidth="1"/>
    <col min="3476" max="3477" width="0" style="145" hidden="1" customWidth="1"/>
    <col min="3478" max="3478" width="7.140625" style="145" customWidth="1"/>
    <col min="3479" max="3483" width="0" style="145" hidden="1" customWidth="1"/>
    <col min="3484" max="3484" width="7.140625" style="145" customWidth="1"/>
    <col min="3485" max="3486" width="0" style="145" hidden="1" customWidth="1"/>
    <col min="3487" max="3487" width="7.140625" style="145" customWidth="1"/>
    <col min="3488" max="3494" width="0" style="145" hidden="1" customWidth="1"/>
    <col min="3495" max="3495" width="6.42578125" style="145" customWidth="1"/>
    <col min="3496" max="3516" width="0" style="145" hidden="1" customWidth="1"/>
    <col min="3517" max="3520" width="6.42578125" style="145" customWidth="1"/>
    <col min="3521" max="3521" width="6.85546875" style="145" customWidth="1"/>
    <col min="3522" max="3522" width="6.42578125" style="145" customWidth="1"/>
    <col min="3523" max="3539" width="0" style="145" hidden="1" customWidth="1"/>
    <col min="3540" max="3540" width="6.5703125" style="145" customWidth="1"/>
    <col min="3541" max="3541" width="6.42578125" style="145" customWidth="1"/>
    <col min="3542" max="3543" width="0" style="145" hidden="1" customWidth="1"/>
    <col min="3544" max="3544" width="6.42578125" style="145" customWidth="1"/>
    <col min="3545" max="3546" width="0" style="145" hidden="1" customWidth="1"/>
    <col min="3547" max="3547" width="7.42578125" style="145" customWidth="1"/>
    <col min="3548" max="3548" width="0" style="145" hidden="1" customWidth="1"/>
    <col min="3549" max="3549" width="6.42578125" style="145" customWidth="1"/>
    <col min="3550" max="3550" width="0" style="145" hidden="1" customWidth="1"/>
    <col min="3551" max="3551" width="9" style="145" customWidth="1"/>
    <col min="3552" max="3553" width="0" style="145" hidden="1" customWidth="1"/>
    <col min="3554" max="3554" width="8.5703125" style="145" customWidth="1"/>
    <col min="3555" max="3556" width="0" style="145" hidden="1" customWidth="1"/>
    <col min="3557" max="3557" width="6.42578125" style="145" customWidth="1"/>
    <col min="3558" max="3559" width="0" style="145" hidden="1" customWidth="1"/>
    <col min="3560" max="3560" width="7" style="145" customWidth="1"/>
    <col min="3561" max="3562" width="0" style="145" hidden="1" customWidth="1"/>
    <col min="3563" max="3563" width="7" style="145" customWidth="1"/>
    <col min="3564" max="3565" width="0" style="145" hidden="1" customWidth="1"/>
    <col min="3566" max="3566" width="7.5703125" style="145" customWidth="1"/>
    <col min="3567" max="3568" width="0" style="145" hidden="1" customWidth="1"/>
    <col min="3569" max="3569" width="7" style="145" customWidth="1"/>
    <col min="3570" max="3574" width="0" style="145" hidden="1" customWidth="1"/>
    <col min="3575" max="3575" width="7" style="145" customWidth="1"/>
    <col min="3576" max="3589" width="0" style="145" hidden="1" customWidth="1"/>
    <col min="3590" max="3590" width="0" style="145" hidden="1"/>
    <col min="3591" max="3591" width="38.42578125" style="145" customWidth="1"/>
    <col min="3592" max="3592" width="6.42578125" style="145" customWidth="1"/>
    <col min="3593" max="3593" width="0" style="145" hidden="1" customWidth="1"/>
    <col min="3594" max="3594" width="11.42578125" style="145" customWidth="1"/>
    <col min="3595" max="3595" width="9.5703125" style="145" customWidth="1"/>
    <col min="3596" max="3596" width="0" style="145" hidden="1" customWidth="1"/>
    <col min="3597" max="3597" width="7.5703125" style="145" customWidth="1"/>
    <col min="3598" max="3606" width="0" style="145" hidden="1" customWidth="1"/>
    <col min="3607" max="3607" width="8.85546875" style="145" customWidth="1"/>
    <col min="3608" max="3608" width="0" style="145" hidden="1" customWidth="1"/>
    <col min="3609" max="3609" width="10.140625" style="145" customWidth="1"/>
    <col min="3610" max="3616" width="0" style="145" hidden="1" customWidth="1"/>
    <col min="3617" max="3617" width="11.42578125" style="145" customWidth="1"/>
    <col min="3618" max="3618" width="13" style="145" customWidth="1"/>
    <col min="3619" max="3619" width="37.42578125" style="145" customWidth="1"/>
    <col min="3620" max="3620" width="9.140625" style="145" bestFit="1" customWidth="1"/>
    <col min="3621" max="3621" width="16" style="145" customWidth="1"/>
    <col min="3622" max="3622" width="9.42578125" style="145" customWidth="1"/>
    <col min="3623" max="3623" width="11.5703125" style="145" customWidth="1"/>
    <col min="3624" max="3628" width="0" style="145" hidden="1" customWidth="1"/>
    <col min="3629" max="3629" width="5" style="145" customWidth="1"/>
    <col min="3630" max="3631" width="0" style="145" hidden="1" customWidth="1"/>
    <col min="3632" max="3632" width="5" style="145" customWidth="1"/>
    <col min="3633" max="3634" width="0" style="145" hidden="1" customWidth="1"/>
    <col min="3635" max="3635" width="5" style="145" customWidth="1"/>
    <col min="3636" max="3637" width="0" style="145" hidden="1" customWidth="1"/>
    <col min="3638" max="3638" width="5" style="145" customWidth="1"/>
    <col min="3639" max="3640" width="0" style="145" hidden="1" customWidth="1"/>
    <col min="3641" max="3641" width="5" style="145" customWidth="1"/>
    <col min="3642" max="3643" width="0" style="145" hidden="1" customWidth="1"/>
    <col min="3644" max="3644" width="5" style="145" customWidth="1"/>
    <col min="3645" max="3646" width="0" style="145" hidden="1" customWidth="1"/>
    <col min="3647" max="3647" width="6.42578125" style="145" customWidth="1"/>
    <col min="3648" max="3655" width="0" style="145" hidden="1" customWidth="1"/>
    <col min="3656" max="3656" width="6.85546875" style="145" customWidth="1"/>
    <col min="3657" max="3658" width="0" style="145" hidden="1" customWidth="1"/>
    <col min="3659" max="3659" width="6.42578125" style="145" customWidth="1"/>
    <col min="3660" max="3661" width="0" style="145" hidden="1" customWidth="1"/>
    <col min="3662" max="3662" width="5.42578125" style="145" customWidth="1"/>
    <col min="3663" max="3664" width="0" style="145" hidden="1" customWidth="1"/>
    <col min="3665" max="3665" width="4.85546875" style="145" customWidth="1"/>
    <col min="3666" max="3673" width="0" style="145" hidden="1" customWidth="1"/>
    <col min="3674" max="3674" width="5.42578125" style="145" customWidth="1"/>
    <col min="3675" max="3676" width="0" style="145" hidden="1" customWidth="1"/>
    <col min="3677" max="3677" width="8.42578125" style="145" customWidth="1"/>
    <col min="3678" max="3679" width="0" style="145" hidden="1" customWidth="1"/>
    <col min="3680" max="3680" width="5.85546875" style="145" customWidth="1"/>
    <col min="3681" max="3682" width="0" style="145" hidden="1" customWidth="1"/>
    <col min="3683" max="3683" width="5.42578125" style="145" customWidth="1"/>
    <col min="3684" max="3685" width="0" style="145" hidden="1" customWidth="1"/>
    <col min="3686" max="3686" width="5.42578125" style="145" customWidth="1"/>
    <col min="3687" max="3688" width="0" style="145" hidden="1" customWidth="1"/>
    <col min="3689" max="3689" width="6" style="145" customWidth="1"/>
    <col min="3690" max="3694" width="0" style="145" hidden="1" customWidth="1"/>
    <col min="3695" max="3695" width="5" style="145" customWidth="1"/>
    <col min="3696" max="3697" width="0" style="145" hidden="1" customWidth="1"/>
    <col min="3698" max="3698" width="7.42578125" style="145" customWidth="1"/>
    <col min="3699" max="3703" width="0" style="145" hidden="1" customWidth="1"/>
    <col min="3704" max="3704" width="5" style="145" customWidth="1"/>
    <col min="3705" max="3705" width="0" style="145" hidden="1" customWidth="1"/>
    <col min="3706" max="3706" width="5" style="145" customWidth="1"/>
    <col min="3707" max="3707" width="9.42578125" style="145" customWidth="1"/>
    <col min="3708" max="3708" width="0" style="145" hidden="1" customWidth="1"/>
    <col min="3709" max="3709" width="5" style="145" customWidth="1"/>
    <col min="3710" max="3714" width="0" style="145" hidden="1" customWidth="1"/>
    <col min="3715" max="3715" width="5" style="145" customWidth="1"/>
    <col min="3716" max="3727" width="0" style="145" hidden="1" customWidth="1"/>
    <col min="3728" max="3728" width="7.140625" style="145" customWidth="1"/>
    <col min="3729" max="3730" width="0" style="145" hidden="1" customWidth="1"/>
    <col min="3731" max="3731" width="7.140625" style="145" customWidth="1"/>
    <col min="3732" max="3733" width="0" style="145" hidden="1" customWidth="1"/>
    <col min="3734" max="3734" width="7.140625" style="145" customWidth="1"/>
    <col min="3735" max="3739" width="0" style="145" hidden="1" customWidth="1"/>
    <col min="3740" max="3740" width="7.140625" style="145" customWidth="1"/>
    <col min="3741" max="3742" width="0" style="145" hidden="1" customWidth="1"/>
    <col min="3743" max="3743" width="7.140625" style="145" customWidth="1"/>
    <col min="3744" max="3750" width="0" style="145" hidden="1" customWidth="1"/>
    <col min="3751" max="3751" width="6.42578125" style="145" customWidth="1"/>
    <col min="3752" max="3772" width="0" style="145" hidden="1" customWidth="1"/>
    <col min="3773" max="3776" width="6.42578125" style="145" customWidth="1"/>
    <col min="3777" max="3777" width="6.85546875" style="145" customWidth="1"/>
    <col min="3778" max="3778" width="6.42578125" style="145" customWidth="1"/>
    <col min="3779" max="3795" width="0" style="145" hidden="1" customWidth="1"/>
    <col min="3796" max="3796" width="6.5703125" style="145" customWidth="1"/>
    <col min="3797" max="3797" width="6.42578125" style="145" customWidth="1"/>
    <col min="3798" max="3799" width="0" style="145" hidden="1" customWidth="1"/>
    <col min="3800" max="3800" width="6.42578125" style="145" customWidth="1"/>
    <col min="3801" max="3802" width="0" style="145" hidden="1" customWidth="1"/>
    <col min="3803" max="3803" width="7.42578125" style="145" customWidth="1"/>
    <col min="3804" max="3804" width="0" style="145" hidden="1" customWidth="1"/>
    <col min="3805" max="3805" width="6.42578125" style="145" customWidth="1"/>
    <col min="3806" max="3806" width="0" style="145" hidden="1" customWidth="1"/>
    <col min="3807" max="3807" width="9" style="145" customWidth="1"/>
    <col min="3808" max="3809" width="0" style="145" hidden="1" customWidth="1"/>
    <col min="3810" max="3810" width="8.5703125" style="145" customWidth="1"/>
    <col min="3811" max="3812" width="0" style="145" hidden="1" customWidth="1"/>
    <col min="3813" max="3813" width="6.42578125" style="145" customWidth="1"/>
    <col min="3814" max="3815" width="0" style="145" hidden="1" customWidth="1"/>
    <col min="3816" max="3816" width="7" style="145" customWidth="1"/>
    <col min="3817" max="3818" width="0" style="145" hidden="1" customWidth="1"/>
    <col min="3819" max="3819" width="7" style="145" customWidth="1"/>
    <col min="3820" max="3821" width="0" style="145" hidden="1" customWidth="1"/>
    <col min="3822" max="3822" width="7.5703125" style="145" customWidth="1"/>
    <col min="3823" max="3824" width="0" style="145" hidden="1" customWidth="1"/>
    <col min="3825" max="3825" width="7" style="145" customWidth="1"/>
    <col min="3826" max="3830" width="0" style="145" hidden="1" customWidth="1"/>
    <col min="3831" max="3831" width="7" style="145" customWidth="1"/>
    <col min="3832" max="3845" width="0" style="145" hidden="1" customWidth="1"/>
    <col min="3846" max="3846" width="0" style="145" hidden="1"/>
    <col min="3847" max="3847" width="38.42578125" style="145" customWidth="1"/>
    <col min="3848" max="3848" width="6.42578125" style="145" customWidth="1"/>
    <col min="3849" max="3849" width="0" style="145" hidden="1" customWidth="1"/>
    <col min="3850" max="3850" width="11.42578125" style="145" customWidth="1"/>
    <col min="3851" max="3851" width="9.5703125" style="145" customWidth="1"/>
    <col min="3852" max="3852" width="0" style="145" hidden="1" customWidth="1"/>
    <col min="3853" max="3853" width="7.5703125" style="145" customWidth="1"/>
    <col min="3854" max="3862" width="0" style="145" hidden="1" customWidth="1"/>
    <col min="3863" max="3863" width="8.85546875" style="145" customWidth="1"/>
    <col min="3864" max="3864" width="0" style="145" hidden="1" customWidth="1"/>
    <col min="3865" max="3865" width="10.140625" style="145" customWidth="1"/>
    <col min="3866" max="3872" width="0" style="145" hidden="1" customWidth="1"/>
    <col min="3873" max="3873" width="11.42578125" style="145" customWidth="1"/>
    <col min="3874" max="3874" width="13" style="145" customWidth="1"/>
    <col min="3875" max="3875" width="37.42578125" style="145" customWidth="1"/>
    <col min="3876" max="3876" width="9.140625" style="145" bestFit="1" customWidth="1"/>
    <col min="3877" max="3877" width="16" style="145" customWidth="1"/>
    <col min="3878" max="3878" width="9.42578125" style="145" customWidth="1"/>
    <col min="3879" max="3879" width="11.5703125" style="145" customWidth="1"/>
    <col min="3880" max="3884" width="0" style="145" hidden="1" customWidth="1"/>
    <col min="3885" max="3885" width="5" style="145" customWidth="1"/>
    <col min="3886" max="3887" width="0" style="145" hidden="1" customWidth="1"/>
    <col min="3888" max="3888" width="5" style="145" customWidth="1"/>
    <col min="3889" max="3890" width="0" style="145" hidden="1" customWidth="1"/>
    <col min="3891" max="3891" width="5" style="145" customWidth="1"/>
    <col min="3892" max="3893" width="0" style="145" hidden="1" customWidth="1"/>
    <col min="3894" max="3894" width="5" style="145" customWidth="1"/>
    <col min="3895" max="3896" width="0" style="145" hidden="1" customWidth="1"/>
    <col min="3897" max="3897" width="5" style="145" customWidth="1"/>
    <col min="3898" max="3899" width="0" style="145" hidden="1" customWidth="1"/>
    <col min="3900" max="3900" width="5" style="145" customWidth="1"/>
    <col min="3901" max="3902" width="0" style="145" hidden="1" customWidth="1"/>
    <col min="3903" max="3903" width="6.42578125" style="145" customWidth="1"/>
    <col min="3904" max="3911" width="0" style="145" hidden="1" customWidth="1"/>
    <col min="3912" max="3912" width="6.85546875" style="145" customWidth="1"/>
    <col min="3913" max="3914" width="0" style="145" hidden="1" customWidth="1"/>
    <col min="3915" max="3915" width="6.42578125" style="145" customWidth="1"/>
    <col min="3916" max="3917" width="0" style="145" hidden="1" customWidth="1"/>
    <col min="3918" max="3918" width="5.42578125" style="145" customWidth="1"/>
    <col min="3919" max="3920" width="0" style="145" hidden="1" customWidth="1"/>
    <col min="3921" max="3921" width="4.85546875" style="145" customWidth="1"/>
    <col min="3922" max="3929" width="0" style="145" hidden="1" customWidth="1"/>
    <col min="3930" max="3930" width="5.42578125" style="145" customWidth="1"/>
    <col min="3931" max="3932" width="0" style="145" hidden="1" customWidth="1"/>
    <col min="3933" max="3933" width="8.42578125" style="145" customWidth="1"/>
    <col min="3934" max="3935" width="0" style="145" hidden="1" customWidth="1"/>
    <col min="3936" max="3936" width="5.85546875" style="145" customWidth="1"/>
    <col min="3937" max="3938" width="0" style="145" hidden="1" customWidth="1"/>
    <col min="3939" max="3939" width="5.42578125" style="145" customWidth="1"/>
    <col min="3940" max="3941" width="0" style="145" hidden="1" customWidth="1"/>
    <col min="3942" max="3942" width="5.42578125" style="145" customWidth="1"/>
    <col min="3943" max="3944" width="0" style="145" hidden="1" customWidth="1"/>
    <col min="3945" max="3945" width="6" style="145" customWidth="1"/>
    <col min="3946" max="3950" width="0" style="145" hidden="1" customWidth="1"/>
    <col min="3951" max="3951" width="5" style="145" customWidth="1"/>
    <col min="3952" max="3953" width="0" style="145" hidden="1" customWidth="1"/>
    <col min="3954" max="3954" width="7.42578125" style="145" customWidth="1"/>
    <col min="3955" max="3959" width="0" style="145" hidden="1" customWidth="1"/>
    <col min="3960" max="3960" width="5" style="145" customWidth="1"/>
    <col min="3961" max="3961" width="0" style="145" hidden="1" customWidth="1"/>
    <col min="3962" max="3962" width="5" style="145" customWidth="1"/>
    <col min="3963" max="3963" width="9.42578125" style="145" customWidth="1"/>
    <col min="3964" max="3964" width="0" style="145" hidden="1" customWidth="1"/>
    <col min="3965" max="3965" width="5" style="145" customWidth="1"/>
    <col min="3966" max="3970" width="0" style="145" hidden="1" customWidth="1"/>
    <col min="3971" max="3971" width="5" style="145" customWidth="1"/>
    <col min="3972" max="3983" width="0" style="145" hidden="1" customWidth="1"/>
    <col min="3984" max="3984" width="7.140625" style="145" customWidth="1"/>
    <col min="3985" max="3986" width="0" style="145" hidden="1" customWidth="1"/>
    <col min="3987" max="3987" width="7.140625" style="145" customWidth="1"/>
    <col min="3988" max="3989" width="0" style="145" hidden="1" customWidth="1"/>
    <col min="3990" max="3990" width="7.140625" style="145" customWidth="1"/>
    <col min="3991" max="3995" width="0" style="145" hidden="1" customWidth="1"/>
    <col min="3996" max="3996" width="7.140625" style="145" customWidth="1"/>
    <col min="3997" max="3998" width="0" style="145" hidden="1" customWidth="1"/>
    <col min="3999" max="3999" width="7.140625" style="145" customWidth="1"/>
    <col min="4000" max="4006" width="0" style="145" hidden="1" customWidth="1"/>
    <col min="4007" max="4007" width="6.42578125" style="145" customWidth="1"/>
    <col min="4008" max="4028" width="0" style="145" hidden="1" customWidth="1"/>
    <col min="4029" max="4032" width="6.42578125" style="145" customWidth="1"/>
    <col min="4033" max="4033" width="6.85546875" style="145" customWidth="1"/>
    <col min="4034" max="4034" width="6.42578125" style="145" customWidth="1"/>
    <col min="4035" max="4051" width="0" style="145" hidden="1" customWidth="1"/>
    <col min="4052" max="4052" width="6.5703125" style="145" customWidth="1"/>
    <col min="4053" max="4053" width="6.42578125" style="145" customWidth="1"/>
    <col min="4054" max="4055" width="0" style="145" hidden="1" customWidth="1"/>
    <col min="4056" max="4056" width="6.42578125" style="145" customWidth="1"/>
    <col min="4057" max="4058" width="0" style="145" hidden="1" customWidth="1"/>
    <col min="4059" max="4059" width="7.42578125" style="145" customWidth="1"/>
    <col min="4060" max="4060" width="0" style="145" hidden="1" customWidth="1"/>
    <col min="4061" max="4061" width="6.42578125" style="145" customWidth="1"/>
    <col min="4062" max="4062" width="0" style="145" hidden="1" customWidth="1"/>
    <col min="4063" max="4063" width="9" style="145" customWidth="1"/>
    <col min="4064" max="4065" width="0" style="145" hidden="1" customWidth="1"/>
    <col min="4066" max="4066" width="8.5703125" style="145" customWidth="1"/>
    <col min="4067" max="4068" width="0" style="145" hidden="1" customWidth="1"/>
    <col min="4069" max="4069" width="6.42578125" style="145" customWidth="1"/>
    <col min="4070" max="4071" width="0" style="145" hidden="1" customWidth="1"/>
    <col min="4072" max="4072" width="7" style="145" customWidth="1"/>
    <col min="4073" max="4074" width="0" style="145" hidden="1" customWidth="1"/>
    <col min="4075" max="4075" width="7" style="145" customWidth="1"/>
    <col min="4076" max="4077" width="0" style="145" hidden="1" customWidth="1"/>
    <col min="4078" max="4078" width="7.5703125" style="145" customWidth="1"/>
    <col min="4079" max="4080" width="0" style="145" hidden="1" customWidth="1"/>
    <col min="4081" max="4081" width="7" style="145" customWidth="1"/>
    <col min="4082" max="4086" width="0" style="145" hidden="1" customWidth="1"/>
    <col min="4087" max="4087" width="7" style="145" customWidth="1"/>
    <col min="4088" max="4101" width="0" style="145" hidden="1" customWidth="1"/>
    <col min="4102" max="4102" width="0" style="145" hidden="1"/>
    <col min="4103" max="4103" width="38.42578125" style="145" customWidth="1"/>
    <col min="4104" max="4104" width="6.42578125" style="145" customWidth="1"/>
    <col min="4105" max="4105" width="0" style="145" hidden="1" customWidth="1"/>
    <col min="4106" max="4106" width="11.42578125" style="145" customWidth="1"/>
    <col min="4107" max="4107" width="9.5703125" style="145" customWidth="1"/>
    <col min="4108" max="4108" width="0" style="145" hidden="1" customWidth="1"/>
    <col min="4109" max="4109" width="7.5703125" style="145" customWidth="1"/>
    <col min="4110" max="4118" width="0" style="145" hidden="1" customWidth="1"/>
    <col min="4119" max="4119" width="8.85546875" style="145" customWidth="1"/>
    <col min="4120" max="4120" width="0" style="145" hidden="1" customWidth="1"/>
    <col min="4121" max="4121" width="10.140625" style="145" customWidth="1"/>
    <col min="4122" max="4128" width="0" style="145" hidden="1" customWidth="1"/>
    <col min="4129" max="4129" width="11.42578125" style="145" customWidth="1"/>
    <col min="4130" max="4130" width="13" style="145" customWidth="1"/>
    <col min="4131" max="4131" width="37.42578125" style="145" customWidth="1"/>
    <col min="4132" max="4132" width="9.140625" style="145" bestFit="1" customWidth="1"/>
    <col min="4133" max="4133" width="16" style="145" customWidth="1"/>
    <col min="4134" max="4134" width="9.42578125" style="145" customWidth="1"/>
    <col min="4135" max="4135" width="11.5703125" style="145" customWidth="1"/>
    <col min="4136" max="4140" width="0" style="145" hidden="1" customWidth="1"/>
    <col min="4141" max="4141" width="5" style="145" customWidth="1"/>
    <col min="4142" max="4143" width="0" style="145" hidden="1" customWidth="1"/>
    <col min="4144" max="4144" width="5" style="145" customWidth="1"/>
    <col min="4145" max="4146" width="0" style="145" hidden="1" customWidth="1"/>
    <col min="4147" max="4147" width="5" style="145" customWidth="1"/>
    <col min="4148" max="4149" width="0" style="145" hidden="1" customWidth="1"/>
    <col min="4150" max="4150" width="5" style="145" customWidth="1"/>
    <col min="4151" max="4152" width="0" style="145" hidden="1" customWidth="1"/>
    <col min="4153" max="4153" width="5" style="145" customWidth="1"/>
    <col min="4154" max="4155" width="0" style="145" hidden="1" customWidth="1"/>
    <col min="4156" max="4156" width="5" style="145" customWidth="1"/>
    <col min="4157" max="4158" width="0" style="145" hidden="1" customWidth="1"/>
    <col min="4159" max="4159" width="6.42578125" style="145" customWidth="1"/>
    <col min="4160" max="4167" width="0" style="145" hidden="1" customWidth="1"/>
    <col min="4168" max="4168" width="6.85546875" style="145" customWidth="1"/>
    <col min="4169" max="4170" width="0" style="145" hidden="1" customWidth="1"/>
    <col min="4171" max="4171" width="6.42578125" style="145" customWidth="1"/>
    <col min="4172" max="4173" width="0" style="145" hidden="1" customWidth="1"/>
    <col min="4174" max="4174" width="5.42578125" style="145" customWidth="1"/>
    <col min="4175" max="4176" width="0" style="145" hidden="1" customWidth="1"/>
    <col min="4177" max="4177" width="4.85546875" style="145" customWidth="1"/>
    <col min="4178" max="4185" width="0" style="145" hidden="1" customWidth="1"/>
    <col min="4186" max="4186" width="5.42578125" style="145" customWidth="1"/>
    <col min="4187" max="4188" width="0" style="145" hidden="1" customWidth="1"/>
    <col min="4189" max="4189" width="8.42578125" style="145" customWidth="1"/>
    <col min="4190" max="4191" width="0" style="145" hidden="1" customWidth="1"/>
    <col min="4192" max="4192" width="5.85546875" style="145" customWidth="1"/>
    <col min="4193" max="4194" width="0" style="145" hidden="1" customWidth="1"/>
    <col min="4195" max="4195" width="5.42578125" style="145" customWidth="1"/>
    <col min="4196" max="4197" width="0" style="145" hidden="1" customWidth="1"/>
    <col min="4198" max="4198" width="5.42578125" style="145" customWidth="1"/>
    <col min="4199" max="4200" width="0" style="145" hidden="1" customWidth="1"/>
    <col min="4201" max="4201" width="6" style="145" customWidth="1"/>
    <col min="4202" max="4206" width="0" style="145" hidden="1" customWidth="1"/>
    <col min="4207" max="4207" width="5" style="145" customWidth="1"/>
    <col min="4208" max="4209" width="0" style="145" hidden="1" customWidth="1"/>
    <col min="4210" max="4210" width="7.42578125" style="145" customWidth="1"/>
    <col min="4211" max="4215" width="0" style="145" hidden="1" customWidth="1"/>
    <col min="4216" max="4216" width="5" style="145" customWidth="1"/>
    <col min="4217" max="4217" width="0" style="145" hidden="1" customWidth="1"/>
    <col min="4218" max="4218" width="5" style="145" customWidth="1"/>
    <col min="4219" max="4219" width="9.42578125" style="145" customWidth="1"/>
    <col min="4220" max="4220" width="0" style="145" hidden="1" customWidth="1"/>
    <col min="4221" max="4221" width="5" style="145" customWidth="1"/>
    <col min="4222" max="4226" width="0" style="145" hidden="1" customWidth="1"/>
    <col min="4227" max="4227" width="5" style="145" customWidth="1"/>
    <col min="4228" max="4239" width="0" style="145" hidden="1" customWidth="1"/>
    <col min="4240" max="4240" width="7.140625" style="145" customWidth="1"/>
    <col min="4241" max="4242" width="0" style="145" hidden="1" customWidth="1"/>
    <col min="4243" max="4243" width="7.140625" style="145" customWidth="1"/>
    <col min="4244" max="4245" width="0" style="145" hidden="1" customWidth="1"/>
    <col min="4246" max="4246" width="7.140625" style="145" customWidth="1"/>
    <col min="4247" max="4251" width="0" style="145" hidden="1" customWidth="1"/>
    <col min="4252" max="4252" width="7.140625" style="145" customWidth="1"/>
    <col min="4253" max="4254" width="0" style="145" hidden="1" customWidth="1"/>
    <col min="4255" max="4255" width="7.140625" style="145" customWidth="1"/>
    <col min="4256" max="4262" width="0" style="145" hidden="1" customWidth="1"/>
    <col min="4263" max="4263" width="6.42578125" style="145" customWidth="1"/>
    <col min="4264" max="4284" width="0" style="145" hidden="1" customWidth="1"/>
    <col min="4285" max="4288" width="6.42578125" style="145" customWidth="1"/>
    <col min="4289" max="4289" width="6.85546875" style="145" customWidth="1"/>
    <col min="4290" max="4290" width="6.42578125" style="145" customWidth="1"/>
    <col min="4291" max="4307" width="0" style="145" hidden="1" customWidth="1"/>
    <col min="4308" max="4308" width="6.5703125" style="145" customWidth="1"/>
    <col min="4309" max="4309" width="6.42578125" style="145" customWidth="1"/>
    <col min="4310" max="4311" width="0" style="145" hidden="1" customWidth="1"/>
    <col min="4312" max="4312" width="6.42578125" style="145" customWidth="1"/>
    <col min="4313" max="4314" width="0" style="145" hidden="1" customWidth="1"/>
    <col min="4315" max="4315" width="7.42578125" style="145" customWidth="1"/>
    <col min="4316" max="4316" width="0" style="145" hidden="1" customWidth="1"/>
    <col min="4317" max="4317" width="6.42578125" style="145" customWidth="1"/>
    <col min="4318" max="4318" width="0" style="145" hidden="1" customWidth="1"/>
    <col min="4319" max="4319" width="9" style="145" customWidth="1"/>
    <col min="4320" max="4321" width="0" style="145" hidden="1" customWidth="1"/>
    <col min="4322" max="4322" width="8.5703125" style="145" customWidth="1"/>
    <col min="4323" max="4324" width="0" style="145" hidden="1" customWidth="1"/>
    <col min="4325" max="4325" width="6.42578125" style="145" customWidth="1"/>
    <col min="4326" max="4327" width="0" style="145" hidden="1" customWidth="1"/>
    <col min="4328" max="4328" width="7" style="145" customWidth="1"/>
    <col min="4329" max="4330" width="0" style="145" hidden="1" customWidth="1"/>
    <col min="4331" max="4331" width="7" style="145" customWidth="1"/>
    <col min="4332" max="4333" width="0" style="145" hidden="1" customWidth="1"/>
    <col min="4334" max="4334" width="7.5703125" style="145" customWidth="1"/>
    <col min="4335" max="4336" width="0" style="145" hidden="1" customWidth="1"/>
    <col min="4337" max="4337" width="7" style="145" customWidth="1"/>
    <col min="4338" max="4342" width="0" style="145" hidden="1" customWidth="1"/>
    <col min="4343" max="4343" width="7" style="145" customWidth="1"/>
    <col min="4344" max="4357" width="0" style="145" hidden="1" customWidth="1"/>
    <col min="4358" max="4358" width="0" style="145" hidden="1"/>
    <col min="4359" max="4359" width="38.42578125" style="145" customWidth="1"/>
    <col min="4360" max="4360" width="6.42578125" style="145" customWidth="1"/>
    <col min="4361" max="4361" width="0" style="145" hidden="1" customWidth="1"/>
    <col min="4362" max="4362" width="11.42578125" style="145" customWidth="1"/>
    <col min="4363" max="4363" width="9.5703125" style="145" customWidth="1"/>
    <col min="4364" max="4364" width="0" style="145" hidden="1" customWidth="1"/>
    <col min="4365" max="4365" width="7.5703125" style="145" customWidth="1"/>
    <col min="4366" max="4374" width="0" style="145" hidden="1" customWidth="1"/>
    <col min="4375" max="4375" width="8.85546875" style="145" customWidth="1"/>
    <col min="4376" max="4376" width="0" style="145" hidden="1" customWidth="1"/>
    <col min="4377" max="4377" width="10.140625" style="145" customWidth="1"/>
    <col min="4378" max="4384" width="0" style="145" hidden="1" customWidth="1"/>
    <col min="4385" max="4385" width="11.42578125" style="145" customWidth="1"/>
    <col min="4386" max="4386" width="13" style="145" customWidth="1"/>
    <col min="4387" max="4387" width="37.42578125" style="145" customWidth="1"/>
    <col min="4388" max="4388" width="9.140625" style="145" bestFit="1" customWidth="1"/>
    <col min="4389" max="4389" width="16" style="145" customWidth="1"/>
    <col min="4390" max="4390" width="9.42578125" style="145" customWidth="1"/>
    <col min="4391" max="4391" width="11.5703125" style="145" customWidth="1"/>
    <col min="4392" max="4396" width="0" style="145" hidden="1" customWidth="1"/>
    <col min="4397" max="4397" width="5" style="145" customWidth="1"/>
    <col min="4398" max="4399" width="0" style="145" hidden="1" customWidth="1"/>
    <col min="4400" max="4400" width="5" style="145" customWidth="1"/>
    <col min="4401" max="4402" width="0" style="145" hidden="1" customWidth="1"/>
    <col min="4403" max="4403" width="5" style="145" customWidth="1"/>
    <col min="4404" max="4405" width="0" style="145" hidden="1" customWidth="1"/>
    <col min="4406" max="4406" width="5" style="145" customWidth="1"/>
    <col min="4407" max="4408" width="0" style="145" hidden="1" customWidth="1"/>
    <col min="4409" max="4409" width="5" style="145" customWidth="1"/>
    <col min="4410" max="4411" width="0" style="145" hidden="1" customWidth="1"/>
    <col min="4412" max="4412" width="5" style="145" customWidth="1"/>
    <col min="4413" max="4414" width="0" style="145" hidden="1" customWidth="1"/>
    <col min="4415" max="4415" width="6.42578125" style="145" customWidth="1"/>
    <col min="4416" max="4423" width="0" style="145" hidden="1" customWidth="1"/>
    <col min="4424" max="4424" width="6.85546875" style="145" customWidth="1"/>
    <col min="4425" max="4426" width="0" style="145" hidden="1" customWidth="1"/>
    <col min="4427" max="4427" width="6.42578125" style="145" customWidth="1"/>
    <col min="4428" max="4429" width="0" style="145" hidden="1" customWidth="1"/>
    <col min="4430" max="4430" width="5.42578125" style="145" customWidth="1"/>
    <col min="4431" max="4432" width="0" style="145" hidden="1" customWidth="1"/>
    <col min="4433" max="4433" width="4.85546875" style="145" customWidth="1"/>
    <col min="4434" max="4441" width="0" style="145" hidden="1" customWidth="1"/>
    <col min="4442" max="4442" width="5.42578125" style="145" customWidth="1"/>
    <col min="4443" max="4444" width="0" style="145" hidden="1" customWidth="1"/>
    <col min="4445" max="4445" width="8.42578125" style="145" customWidth="1"/>
    <col min="4446" max="4447" width="0" style="145" hidden="1" customWidth="1"/>
    <col min="4448" max="4448" width="5.85546875" style="145" customWidth="1"/>
    <col min="4449" max="4450" width="0" style="145" hidden="1" customWidth="1"/>
    <col min="4451" max="4451" width="5.42578125" style="145" customWidth="1"/>
    <col min="4452" max="4453" width="0" style="145" hidden="1" customWidth="1"/>
    <col min="4454" max="4454" width="5.42578125" style="145" customWidth="1"/>
    <col min="4455" max="4456" width="0" style="145" hidden="1" customWidth="1"/>
    <col min="4457" max="4457" width="6" style="145" customWidth="1"/>
    <col min="4458" max="4462" width="0" style="145" hidden="1" customWidth="1"/>
    <col min="4463" max="4463" width="5" style="145" customWidth="1"/>
    <col min="4464" max="4465" width="0" style="145" hidden="1" customWidth="1"/>
    <col min="4466" max="4466" width="7.42578125" style="145" customWidth="1"/>
    <col min="4467" max="4471" width="0" style="145" hidden="1" customWidth="1"/>
    <col min="4472" max="4472" width="5" style="145" customWidth="1"/>
    <col min="4473" max="4473" width="0" style="145" hidden="1" customWidth="1"/>
    <col min="4474" max="4474" width="5" style="145" customWidth="1"/>
    <col min="4475" max="4475" width="9.42578125" style="145" customWidth="1"/>
    <col min="4476" max="4476" width="0" style="145" hidden="1" customWidth="1"/>
    <col min="4477" max="4477" width="5" style="145" customWidth="1"/>
    <col min="4478" max="4482" width="0" style="145" hidden="1" customWidth="1"/>
    <col min="4483" max="4483" width="5" style="145" customWidth="1"/>
    <col min="4484" max="4495" width="0" style="145" hidden="1" customWidth="1"/>
    <col min="4496" max="4496" width="7.140625" style="145" customWidth="1"/>
    <col min="4497" max="4498" width="0" style="145" hidden="1" customWidth="1"/>
    <col min="4499" max="4499" width="7.140625" style="145" customWidth="1"/>
    <col min="4500" max="4501" width="0" style="145" hidden="1" customWidth="1"/>
    <col min="4502" max="4502" width="7.140625" style="145" customWidth="1"/>
    <col min="4503" max="4507" width="0" style="145" hidden="1" customWidth="1"/>
    <col min="4508" max="4508" width="7.140625" style="145" customWidth="1"/>
    <col min="4509" max="4510" width="0" style="145" hidden="1" customWidth="1"/>
    <col min="4511" max="4511" width="7.140625" style="145" customWidth="1"/>
    <col min="4512" max="4518" width="0" style="145" hidden="1" customWidth="1"/>
    <col min="4519" max="4519" width="6.42578125" style="145" customWidth="1"/>
    <col min="4520" max="4540" width="0" style="145" hidden="1" customWidth="1"/>
    <col min="4541" max="4544" width="6.42578125" style="145" customWidth="1"/>
    <col min="4545" max="4545" width="6.85546875" style="145" customWidth="1"/>
    <col min="4546" max="4546" width="6.42578125" style="145" customWidth="1"/>
    <col min="4547" max="4563" width="0" style="145" hidden="1" customWidth="1"/>
    <col min="4564" max="4564" width="6.5703125" style="145" customWidth="1"/>
    <col min="4565" max="4565" width="6.42578125" style="145" customWidth="1"/>
    <col min="4566" max="4567" width="0" style="145" hidden="1" customWidth="1"/>
    <col min="4568" max="4568" width="6.42578125" style="145" customWidth="1"/>
    <col min="4569" max="4570" width="0" style="145" hidden="1" customWidth="1"/>
    <col min="4571" max="4571" width="7.42578125" style="145" customWidth="1"/>
    <col min="4572" max="4572" width="0" style="145" hidden="1" customWidth="1"/>
    <col min="4573" max="4573" width="6.42578125" style="145" customWidth="1"/>
    <col min="4574" max="4574" width="0" style="145" hidden="1" customWidth="1"/>
    <col min="4575" max="4575" width="9" style="145" customWidth="1"/>
    <col min="4576" max="4577" width="0" style="145" hidden="1" customWidth="1"/>
    <col min="4578" max="4578" width="8.5703125" style="145" customWidth="1"/>
    <col min="4579" max="4580" width="0" style="145" hidden="1" customWidth="1"/>
    <col min="4581" max="4581" width="6.42578125" style="145" customWidth="1"/>
    <col min="4582" max="4583" width="0" style="145" hidden="1" customWidth="1"/>
    <col min="4584" max="4584" width="7" style="145" customWidth="1"/>
    <col min="4585" max="4586" width="0" style="145" hidden="1" customWidth="1"/>
    <col min="4587" max="4587" width="7" style="145" customWidth="1"/>
    <col min="4588" max="4589" width="0" style="145" hidden="1" customWidth="1"/>
    <col min="4590" max="4590" width="7.5703125" style="145" customWidth="1"/>
    <col min="4591" max="4592" width="0" style="145" hidden="1" customWidth="1"/>
    <col min="4593" max="4593" width="7" style="145" customWidth="1"/>
    <col min="4594" max="4598" width="0" style="145" hidden="1" customWidth="1"/>
    <col min="4599" max="4599" width="7" style="145" customWidth="1"/>
    <col min="4600" max="4613" width="0" style="145" hidden="1" customWidth="1"/>
    <col min="4614" max="4614" width="0" style="145" hidden="1"/>
    <col min="4615" max="4615" width="38.42578125" style="145" customWidth="1"/>
    <col min="4616" max="4616" width="6.42578125" style="145" customWidth="1"/>
    <col min="4617" max="4617" width="0" style="145" hidden="1" customWidth="1"/>
    <col min="4618" max="4618" width="11.42578125" style="145" customWidth="1"/>
    <col min="4619" max="4619" width="9.5703125" style="145" customWidth="1"/>
    <col min="4620" max="4620" width="0" style="145" hidden="1" customWidth="1"/>
    <col min="4621" max="4621" width="7.5703125" style="145" customWidth="1"/>
    <col min="4622" max="4630" width="0" style="145" hidden="1" customWidth="1"/>
    <col min="4631" max="4631" width="8.85546875" style="145" customWidth="1"/>
    <col min="4632" max="4632" width="0" style="145" hidden="1" customWidth="1"/>
    <col min="4633" max="4633" width="10.140625" style="145" customWidth="1"/>
    <col min="4634" max="4640" width="0" style="145" hidden="1" customWidth="1"/>
    <col min="4641" max="4641" width="11.42578125" style="145" customWidth="1"/>
    <col min="4642" max="4642" width="13" style="145" customWidth="1"/>
    <col min="4643" max="4643" width="37.42578125" style="145" customWidth="1"/>
    <col min="4644" max="4644" width="9.140625" style="145" bestFit="1" customWidth="1"/>
    <col min="4645" max="4645" width="16" style="145" customWidth="1"/>
    <col min="4646" max="4646" width="9.42578125" style="145" customWidth="1"/>
    <col min="4647" max="4647" width="11.5703125" style="145" customWidth="1"/>
    <col min="4648" max="4652" width="0" style="145" hidden="1" customWidth="1"/>
    <col min="4653" max="4653" width="5" style="145" customWidth="1"/>
    <col min="4654" max="4655" width="0" style="145" hidden="1" customWidth="1"/>
    <col min="4656" max="4656" width="5" style="145" customWidth="1"/>
    <col min="4657" max="4658" width="0" style="145" hidden="1" customWidth="1"/>
    <col min="4659" max="4659" width="5" style="145" customWidth="1"/>
    <col min="4660" max="4661" width="0" style="145" hidden="1" customWidth="1"/>
    <col min="4662" max="4662" width="5" style="145" customWidth="1"/>
    <col min="4663" max="4664" width="0" style="145" hidden="1" customWidth="1"/>
    <col min="4665" max="4665" width="5" style="145" customWidth="1"/>
    <col min="4666" max="4667" width="0" style="145" hidden="1" customWidth="1"/>
    <col min="4668" max="4668" width="5" style="145" customWidth="1"/>
    <col min="4669" max="4670" width="0" style="145" hidden="1" customWidth="1"/>
    <col min="4671" max="4671" width="6.42578125" style="145" customWidth="1"/>
    <col min="4672" max="4679" width="0" style="145" hidden="1" customWidth="1"/>
    <col min="4680" max="4680" width="6.85546875" style="145" customWidth="1"/>
    <col min="4681" max="4682" width="0" style="145" hidden="1" customWidth="1"/>
    <col min="4683" max="4683" width="6.42578125" style="145" customWidth="1"/>
    <col min="4684" max="4685" width="0" style="145" hidden="1" customWidth="1"/>
    <col min="4686" max="4686" width="5.42578125" style="145" customWidth="1"/>
    <col min="4687" max="4688" width="0" style="145" hidden="1" customWidth="1"/>
    <col min="4689" max="4689" width="4.85546875" style="145" customWidth="1"/>
    <col min="4690" max="4697" width="0" style="145" hidden="1" customWidth="1"/>
    <col min="4698" max="4698" width="5.42578125" style="145" customWidth="1"/>
    <col min="4699" max="4700" width="0" style="145" hidden="1" customWidth="1"/>
    <col min="4701" max="4701" width="8.42578125" style="145" customWidth="1"/>
    <col min="4702" max="4703" width="0" style="145" hidden="1" customWidth="1"/>
    <col min="4704" max="4704" width="5.85546875" style="145" customWidth="1"/>
    <col min="4705" max="4706" width="0" style="145" hidden="1" customWidth="1"/>
    <col min="4707" max="4707" width="5.42578125" style="145" customWidth="1"/>
    <col min="4708" max="4709" width="0" style="145" hidden="1" customWidth="1"/>
    <col min="4710" max="4710" width="5.42578125" style="145" customWidth="1"/>
    <col min="4711" max="4712" width="0" style="145" hidden="1" customWidth="1"/>
    <col min="4713" max="4713" width="6" style="145" customWidth="1"/>
    <col min="4714" max="4718" width="0" style="145" hidden="1" customWidth="1"/>
    <col min="4719" max="4719" width="5" style="145" customWidth="1"/>
    <col min="4720" max="4721" width="0" style="145" hidden="1" customWidth="1"/>
    <col min="4722" max="4722" width="7.42578125" style="145" customWidth="1"/>
    <col min="4723" max="4727" width="0" style="145" hidden="1" customWidth="1"/>
    <col min="4728" max="4728" width="5" style="145" customWidth="1"/>
    <col min="4729" max="4729" width="0" style="145" hidden="1" customWidth="1"/>
    <col min="4730" max="4730" width="5" style="145" customWidth="1"/>
    <col min="4731" max="4731" width="9.42578125" style="145" customWidth="1"/>
    <col min="4732" max="4732" width="0" style="145" hidden="1" customWidth="1"/>
    <col min="4733" max="4733" width="5" style="145" customWidth="1"/>
    <col min="4734" max="4738" width="0" style="145" hidden="1" customWidth="1"/>
    <col min="4739" max="4739" width="5" style="145" customWidth="1"/>
    <col min="4740" max="4751" width="0" style="145" hidden="1" customWidth="1"/>
    <col min="4752" max="4752" width="7.140625" style="145" customWidth="1"/>
    <col min="4753" max="4754" width="0" style="145" hidden="1" customWidth="1"/>
    <col min="4755" max="4755" width="7.140625" style="145" customWidth="1"/>
    <col min="4756" max="4757" width="0" style="145" hidden="1" customWidth="1"/>
    <col min="4758" max="4758" width="7.140625" style="145" customWidth="1"/>
    <col min="4759" max="4763" width="0" style="145" hidden="1" customWidth="1"/>
    <col min="4764" max="4764" width="7.140625" style="145" customWidth="1"/>
    <col min="4765" max="4766" width="0" style="145" hidden="1" customWidth="1"/>
    <col min="4767" max="4767" width="7.140625" style="145" customWidth="1"/>
    <col min="4768" max="4774" width="0" style="145" hidden="1" customWidth="1"/>
    <col min="4775" max="4775" width="6.42578125" style="145" customWidth="1"/>
    <col min="4776" max="4796" width="0" style="145" hidden="1" customWidth="1"/>
    <col min="4797" max="4800" width="6.42578125" style="145" customWidth="1"/>
    <col min="4801" max="4801" width="6.85546875" style="145" customWidth="1"/>
    <col min="4802" max="4802" width="6.42578125" style="145" customWidth="1"/>
    <col min="4803" max="4819" width="0" style="145" hidden="1" customWidth="1"/>
    <col min="4820" max="4820" width="6.5703125" style="145" customWidth="1"/>
    <col min="4821" max="4821" width="6.42578125" style="145" customWidth="1"/>
    <col min="4822" max="4823" width="0" style="145" hidden="1" customWidth="1"/>
    <col min="4824" max="4824" width="6.42578125" style="145" customWidth="1"/>
    <col min="4825" max="4826" width="0" style="145" hidden="1" customWidth="1"/>
    <col min="4827" max="4827" width="7.42578125" style="145" customWidth="1"/>
    <col min="4828" max="4828" width="0" style="145" hidden="1" customWidth="1"/>
    <col min="4829" max="4829" width="6.42578125" style="145" customWidth="1"/>
    <col min="4830" max="4830" width="0" style="145" hidden="1" customWidth="1"/>
    <col min="4831" max="4831" width="9" style="145" customWidth="1"/>
    <col min="4832" max="4833" width="0" style="145" hidden="1" customWidth="1"/>
    <col min="4834" max="4834" width="8.5703125" style="145" customWidth="1"/>
    <col min="4835" max="4836" width="0" style="145" hidden="1" customWidth="1"/>
    <col min="4837" max="4837" width="6.42578125" style="145" customWidth="1"/>
    <col min="4838" max="4839" width="0" style="145" hidden="1" customWidth="1"/>
    <col min="4840" max="4840" width="7" style="145" customWidth="1"/>
    <col min="4841" max="4842" width="0" style="145" hidden="1" customWidth="1"/>
    <col min="4843" max="4843" width="7" style="145" customWidth="1"/>
    <col min="4844" max="4845" width="0" style="145" hidden="1" customWidth="1"/>
    <col min="4846" max="4846" width="7.5703125" style="145" customWidth="1"/>
    <col min="4847" max="4848" width="0" style="145" hidden="1" customWidth="1"/>
    <col min="4849" max="4849" width="7" style="145" customWidth="1"/>
    <col min="4850" max="4854" width="0" style="145" hidden="1" customWidth="1"/>
    <col min="4855" max="4855" width="7" style="145" customWidth="1"/>
    <col min="4856" max="4869" width="0" style="145" hidden="1" customWidth="1"/>
    <col min="4870" max="4870" width="0" style="145" hidden="1"/>
    <col min="4871" max="4871" width="38.42578125" style="145" customWidth="1"/>
    <col min="4872" max="4872" width="6.42578125" style="145" customWidth="1"/>
    <col min="4873" max="4873" width="0" style="145" hidden="1" customWidth="1"/>
    <col min="4874" max="4874" width="11.42578125" style="145" customWidth="1"/>
    <col min="4875" max="4875" width="9.5703125" style="145" customWidth="1"/>
    <col min="4876" max="4876" width="0" style="145" hidden="1" customWidth="1"/>
    <col min="4877" max="4877" width="7.5703125" style="145" customWidth="1"/>
    <col min="4878" max="4886" width="0" style="145" hidden="1" customWidth="1"/>
    <col min="4887" max="4887" width="8.85546875" style="145" customWidth="1"/>
    <col min="4888" max="4888" width="0" style="145" hidden="1" customWidth="1"/>
    <col min="4889" max="4889" width="10.140625" style="145" customWidth="1"/>
    <col min="4890" max="4896" width="0" style="145" hidden="1" customWidth="1"/>
    <col min="4897" max="4897" width="11.42578125" style="145" customWidth="1"/>
    <col min="4898" max="4898" width="13" style="145" customWidth="1"/>
    <col min="4899" max="4899" width="37.42578125" style="145" customWidth="1"/>
    <col min="4900" max="4900" width="9.140625" style="145" bestFit="1" customWidth="1"/>
    <col min="4901" max="4901" width="16" style="145" customWidth="1"/>
    <col min="4902" max="4902" width="9.42578125" style="145" customWidth="1"/>
    <col min="4903" max="4903" width="11.5703125" style="145" customWidth="1"/>
    <col min="4904" max="4908" width="0" style="145" hidden="1" customWidth="1"/>
    <col min="4909" max="4909" width="5" style="145" customWidth="1"/>
    <col min="4910" max="4911" width="0" style="145" hidden="1" customWidth="1"/>
    <col min="4912" max="4912" width="5" style="145" customWidth="1"/>
    <col min="4913" max="4914" width="0" style="145" hidden="1" customWidth="1"/>
    <col min="4915" max="4915" width="5" style="145" customWidth="1"/>
    <col min="4916" max="4917" width="0" style="145" hidden="1" customWidth="1"/>
    <col min="4918" max="4918" width="5" style="145" customWidth="1"/>
    <col min="4919" max="4920" width="0" style="145" hidden="1" customWidth="1"/>
    <col min="4921" max="4921" width="5" style="145" customWidth="1"/>
    <col min="4922" max="4923" width="0" style="145" hidden="1" customWidth="1"/>
    <col min="4924" max="4924" width="5" style="145" customWidth="1"/>
    <col min="4925" max="4926" width="0" style="145" hidden="1" customWidth="1"/>
    <col min="4927" max="4927" width="6.42578125" style="145" customWidth="1"/>
    <col min="4928" max="4935" width="0" style="145" hidden="1" customWidth="1"/>
    <col min="4936" max="4936" width="6.85546875" style="145" customWidth="1"/>
    <col min="4937" max="4938" width="0" style="145" hidden="1" customWidth="1"/>
    <col min="4939" max="4939" width="6.42578125" style="145" customWidth="1"/>
    <col min="4940" max="4941" width="0" style="145" hidden="1" customWidth="1"/>
    <col min="4942" max="4942" width="5.42578125" style="145" customWidth="1"/>
    <col min="4943" max="4944" width="0" style="145" hidden="1" customWidth="1"/>
    <col min="4945" max="4945" width="4.85546875" style="145" customWidth="1"/>
    <col min="4946" max="4953" width="0" style="145" hidden="1" customWidth="1"/>
    <col min="4954" max="4954" width="5.42578125" style="145" customWidth="1"/>
    <col min="4955" max="4956" width="0" style="145" hidden="1" customWidth="1"/>
    <col min="4957" max="4957" width="8.42578125" style="145" customWidth="1"/>
    <col min="4958" max="4959" width="0" style="145" hidden="1" customWidth="1"/>
    <col min="4960" max="4960" width="5.85546875" style="145" customWidth="1"/>
    <col min="4961" max="4962" width="0" style="145" hidden="1" customWidth="1"/>
    <col min="4963" max="4963" width="5.42578125" style="145" customWidth="1"/>
    <col min="4964" max="4965" width="0" style="145" hidden="1" customWidth="1"/>
    <col min="4966" max="4966" width="5.42578125" style="145" customWidth="1"/>
    <col min="4967" max="4968" width="0" style="145" hidden="1" customWidth="1"/>
    <col min="4969" max="4969" width="6" style="145" customWidth="1"/>
    <col min="4970" max="4974" width="0" style="145" hidden="1" customWidth="1"/>
    <col min="4975" max="4975" width="5" style="145" customWidth="1"/>
    <col min="4976" max="4977" width="0" style="145" hidden="1" customWidth="1"/>
    <col min="4978" max="4978" width="7.42578125" style="145" customWidth="1"/>
    <col min="4979" max="4983" width="0" style="145" hidden="1" customWidth="1"/>
    <col min="4984" max="4984" width="5" style="145" customWidth="1"/>
    <col min="4985" max="4985" width="0" style="145" hidden="1" customWidth="1"/>
    <col min="4986" max="4986" width="5" style="145" customWidth="1"/>
    <col min="4987" max="4987" width="9.42578125" style="145" customWidth="1"/>
    <col min="4988" max="4988" width="0" style="145" hidden="1" customWidth="1"/>
    <col min="4989" max="4989" width="5" style="145" customWidth="1"/>
    <col min="4990" max="4994" width="0" style="145" hidden="1" customWidth="1"/>
    <col min="4995" max="4995" width="5" style="145" customWidth="1"/>
    <col min="4996" max="5007" width="0" style="145" hidden="1" customWidth="1"/>
    <col min="5008" max="5008" width="7.140625" style="145" customWidth="1"/>
    <col min="5009" max="5010" width="0" style="145" hidden="1" customWidth="1"/>
    <col min="5011" max="5011" width="7.140625" style="145" customWidth="1"/>
    <col min="5012" max="5013" width="0" style="145" hidden="1" customWidth="1"/>
    <col min="5014" max="5014" width="7.140625" style="145" customWidth="1"/>
    <col min="5015" max="5019" width="0" style="145" hidden="1" customWidth="1"/>
    <col min="5020" max="5020" width="7.140625" style="145" customWidth="1"/>
    <col min="5021" max="5022" width="0" style="145" hidden="1" customWidth="1"/>
    <col min="5023" max="5023" width="7.140625" style="145" customWidth="1"/>
    <col min="5024" max="5030" width="0" style="145" hidden="1" customWidth="1"/>
    <col min="5031" max="5031" width="6.42578125" style="145" customWidth="1"/>
    <col min="5032" max="5052" width="0" style="145" hidden="1" customWidth="1"/>
    <col min="5053" max="5056" width="6.42578125" style="145" customWidth="1"/>
    <col min="5057" max="5057" width="6.85546875" style="145" customWidth="1"/>
    <col min="5058" max="5058" width="6.42578125" style="145" customWidth="1"/>
    <col min="5059" max="5075" width="0" style="145" hidden="1" customWidth="1"/>
    <col min="5076" max="5076" width="6.5703125" style="145" customWidth="1"/>
    <col min="5077" max="5077" width="6.42578125" style="145" customWidth="1"/>
    <col min="5078" max="5079" width="0" style="145" hidden="1" customWidth="1"/>
    <col min="5080" max="5080" width="6.42578125" style="145" customWidth="1"/>
    <col min="5081" max="5082" width="0" style="145" hidden="1" customWidth="1"/>
    <col min="5083" max="5083" width="7.42578125" style="145" customWidth="1"/>
    <col min="5084" max="5084" width="0" style="145" hidden="1" customWidth="1"/>
    <col min="5085" max="5085" width="6.42578125" style="145" customWidth="1"/>
    <col min="5086" max="5086" width="0" style="145" hidden="1" customWidth="1"/>
    <col min="5087" max="5087" width="9" style="145" customWidth="1"/>
    <col min="5088" max="5089" width="0" style="145" hidden="1" customWidth="1"/>
    <col min="5090" max="5090" width="8.5703125" style="145" customWidth="1"/>
    <col min="5091" max="5092" width="0" style="145" hidden="1" customWidth="1"/>
    <col min="5093" max="5093" width="6.42578125" style="145" customWidth="1"/>
    <col min="5094" max="5095" width="0" style="145" hidden="1" customWidth="1"/>
    <col min="5096" max="5096" width="7" style="145" customWidth="1"/>
    <col min="5097" max="5098" width="0" style="145" hidden="1" customWidth="1"/>
    <col min="5099" max="5099" width="7" style="145" customWidth="1"/>
    <col min="5100" max="5101" width="0" style="145" hidden="1" customWidth="1"/>
    <col min="5102" max="5102" width="7.5703125" style="145" customWidth="1"/>
    <col min="5103" max="5104" width="0" style="145" hidden="1" customWidth="1"/>
    <col min="5105" max="5105" width="7" style="145" customWidth="1"/>
    <col min="5106" max="5110" width="0" style="145" hidden="1" customWidth="1"/>
    <col min="5111" max="5111" width="7" style="145" customWidth="1"/>
    <col min="5112" max="5125" width="0" style="145" hidden="1" customWidth="1"/>
    <col min="5126" max="5126" width="0" style="145" hidden="1"/>
    <col min="5127" max="5127" width="38.42578125" style="145" customWidth="1"/>
    <col min="5128" max="5128" width="6.42578125" style="145" customWidth="1"/>
    <col min="5129" max="5129" width="0" style="145" hidden="1" customWidth="1"/>
    <col min="5130" max="5130" width="11.42578125" style="145" customWidth="1"/>
    <col min="5131" max="5131" width="9.5703125" style="145" customWidth="1"/>
    <col min="5132" max="5132" width="0" style="145" hidden="1" customWidth="1"/>
    <col min="5133" max="5133" width="7.5703125" style="145" customWidth="1"/>
    <col min="5134" max="5142" width="0" style="145" hidden="1" customWidth="1"/>
    <col min="5143" max="5143" width="8.85546875" style="145" customWidth="1"/>
    <col min="5144" max="5144" width="0" style="145" hidden="1" customWidth="1"/>
    <col min="5145" max="5145" width="10.140625" style="145" customWidth="1"/>
    <col min="5146" max="5152" width="0" style="145" hidden="1" customWidth="1"/>
    <col min="5153" max="5153" width="11.42578125" style="145" customWidth="1"/>
    <col min="5154" max="5154" width="13" style="145" customWidth="1"/>
    <col min="5155" max="5155" width="37.42578125" style="145" customWidth="1"/>
    <col min="5156" max="5156" width="9.140625" style="145" bestFit="1" customWidth="1"/>
    <col min="5157" max="5157" width="16" style="145" customWidth="1"/>
    <col min="5158" max="5158" width="9.42578125" style="145" customWidth="1"/>
    <col min="5159" max="5159" width="11.5703125" style="145" customWidth="1"/>
    <col min="5160" max="5164" width="0" style="145" hidden="1" customWidth="1"/>
    <col min="5165" max="5165" width="5" style="145" customWidth="1"/>
    <col min="5166" max="5167" width="0" style="145" hidden="1" customWidth="1"/>
    <col min="5168" max="5168" width="5" style="145" customWidth="1"/>
    <col min="5169" max="5170" width="0" style="145" hidden="1" customWidth="1"/>
    <col min="5171" max="5171" width="5" style="145" customWidth="1"/>
    <col min="5172" max="5173" width="0" style="145" hidden="1" customWidth="1"/>
    <col min="5174" max="5174" width="5" style="145" customWidth="1"/>
    <col min="5175" max="5176" width="0" style="145" hidden="1" customWidth="1"/>
    <col min="5177" max="5177" width="5" style="145" customWidth="1"/>
    <col min="5178" max="5179" width="0" style="145" hidden="1" customWidth="1"/>
    <col min="5180" max="5180" width="5" style="145" customWidth="1"/>
    <col min="5181" max="5182" width="0" style="145" hidden="1" customWidth="1"/>
    <col min="5183" max="5183" width="6.42578125" style="145" customWidth="1"/>
    <col min="5184" max="5191" width="0" style="145" hidden="1" customWidth="1"/>
    <col min="5192" max="5192" width="6.85546875" style="145" customWidth="1"/>
    <col min="5193" max="5194" width="0" style="145" hidden="1" customWidth="1"/>
    <col min="5195" max="5195" width="6.42578125" style="145" customWidth="1"/>
    <col min="5196" max="5197" width="0" style="145" hidden="1" customWidth="1"/>
    <col min="5198" max="5198" width="5.42578125" style="145" customWidth="1"/>
    <col min="5199" max="5200" width="0" style="145" hidden="1" customWidth="1"/>
    <col min="5201" max="5201" width="4.85546875" style="145" customWidth="1"/>
    <col min="5202" max="5209" width="0" style="145" hidden="1" customWidth="1"/>
    <col min="5210" max="5210" width="5.42578125" style="145" customWidth="1"/>
    <col min="5211" max="5212" width="0" style="145" hidden="1" customWidth="1"/>
    <col min="5213" max="5213" width="8.42578125" style="145" customWidth="1"/>
    <col min="5214" max="5215" width="0" style="145" hidden="1" customWidth="1"/>
    <col min="5216" max="5216" width="5.85546875" style="145" customWidth="1"/>
    <col min="5217" max="5218" width="0" style="145" hidden="1" customWidth="1"/>
    <col min="5219" max="5219" width="5.42578125" style="145" customWidth="1"/>
    <col min="5220" max="5221" width="0" style="145" hidden="1" customWidth="1"/>
    <col min="5222" max="5222" width="5.42578125" style="145" customWidth="1"/>
    <col min="5223" max="5224" width="0" style="145" hidden="1" customWidth="1"/>
    <col min="5225" max="5225" width="6" style="145" customWidth="1"/>
    <col min="5226" max="5230" width="0" style="145" hidden="1" customWidth="1"/>
    <col min="5231" max="5231" width="5" style="145" customWidth="1"/>
    <col min="5232" max="5233" width="0" style="145" hidden="1" customWidth="1"/>
    <col min="5234" max="5234" width="7.42578125" style="145" customWidth="1"/>
    <col min="5235" max="5239" width="0" style="145" hidden="1" customWidth="1"/>
    <col min="5240" max="5240" width="5" style="145" customWidth="1"/>
    <col min="5241" max="5241" width="0" style="145" hidden="1" customWidth="1"/>
    <col min="5242" max="5242" width="5" style="145" customWidth="1"/>
    <col min="5243" max="5243" width="9.42578125" style="145" customWidth="1"/>
    <col min="5244" max="5244" width="0" style="145" hidden="1" customWidth="1"/>
    <col min="5245" max="5245" width="5" style="145" customWidth="1"/>
    <col min="5246" max="5250" width="0" style="145" hidden="1" customWidth="1"/>
    <col min="5251" max="5251" width="5" style="145" customWidth="1"/>
    <col min="5252" max="5263" width="0" style="145" hidden="1" customWidth="1"/>
    <col min="5264" max="5264" width="7.140625" style="145" customWidth="1"/>
    <col min="5265" max="5266" width="0" style="145" hidden="1" customWidth="1"/>
    <col min="5267" max="5267" width="7.140625" style="145" customWidth="1"/>
    <col min="5268" max="5269" width="0" style="145" hidden="1" customWidth="1"/>
    <col min="5270" max="5270" width="7.140625" style="145" customWidth="1"/>
    <col min="5271" max="5275" width="0" style="145" hidden="1" customWidth="1"/>
    <col min="5276" max="5276" width="7.140625" style="145" customWidth="1"/>
    <col min="5277" max="5278" width="0" style="145" hidden="1" customWidth="1"/>
    <col min="5279" max="5279" width="7.140625" style="145" customWidth="1"/>
    <col min="5280" max="5286" width="0" style="145" hidden="1" customWidth="1"/>
    <col min="5287" max="5287" width="6.42578125" style="145" customWidth="1"/>
    <col min="5288" max="5308" width="0" style="145" hidden="1" customWidth="1"/>
    <col min="5309" max="5312" width="6.42578125" style="145" customWidth="1"/>
    <col min="5313" max="5313" width="6.85546875" style="145" customWidth="1"/>
    <col min="5314" max="5314" width="6.42578125" style="145" customWidth="1"/>
    <col min="5315" max="5331" width="0" style="145" hidden="1" customWidth="1"/>
    <col min="5332" max="5332" width="6.5703125" style="145" customWidth="1"/>
    <col min="5333" max="5333" width="6.42578125" style="145" customWidth="1"/>
    <col min="5334" max="5335" width="0" style="145" hidden="1" customWidth="1"/>
    <col min="5336" max="5336" width="6.42578125" style="145" customWidth="1"/>
    <col min="5337" max="5338" width="0" style="145" hidden="1" customWidth="1"/>
    <col min="5339" max="5339" width="7.42578125" style="145" customWidth="1"/>
    <col min="5340" max="5340" width="0" style="145" hidden="1" customWidth="1"/>
    <col min="5341" max="5341" width="6.42578125" style="145" customWidth="1"/>
    <col min="5342" max="5342" width="0" style="145" hidden="1" customWidth="1"/>
    <col min="5343" max="5343" width="9" style="145" customWidth="1"/>
    <col min="5344" max="5345" width="0" style="145" hidden="1" customWidth="1"/>
    <col min="5346" max="5346" width="8.5703125" style="145" customWidth="1"/>
    <col min="5347" max="5348" width="0" style="145" hidden="1" customWidth="1"/>
    <col min="5349" max="5349" width="6.42578125" style="145" customWidth="1"/>
    <col min="5350" max="5351" width="0" style="145" hidden="1" customWidth="1"/>
    <col min="5352" max="5352" width="7" style="145" customWidth="1"/>
    <col min="5353" max="5354" width="0" style="145" hidden="1" customWidth="1"/>
    <col min="5355" max="5355" width="7" style="145" customWidth="1"/>
    <col min="5356" max="5357" width="0" style="145" hidden="1" customWidth="1"/>
    <col min="5358" max="5358" width="7.5703125" style="145" customWidth="1"/>
    <col min="5359" max="5360" width="0" style="145" hidden="1" customWidth="1"/>
    <col min="5361" max="5361" width="7" style="145" customWidth="1"/>
    <col min="5362" max="5366" width="0" style="145" hidden="1" customWidth="1"/>
    <col min="5367" max="5367" width="7" style="145" customWidth="1"/>
    <col min="5368" max="5381" width="0" style="145" hidden="1" customWidth="1"/>
    <col min="5382" max="5382" width="0" style="145" hidden="1"/>
    <col min="5383" max="5383" width="38.42578125" style="145" customWidth="1"/>
    <col min="5384" max="5384" width="6.42578125" style="145" customWidth="1"/>
    <col min="5385" max="5385" width="0" style="145" hidden="1" customWidth="1"/>
    <col min="5386" max="5386" width="11.42578125" style="145" customWidth="1"/>
    <col min="5387" max="5387" width="9.5703125" style="145" customWidth="1"/>
    <col min="5388" max="5388" width="0" style="145" hidden="1" customWidth="1"/>
    <col min="5389" max="5389" width="7.5703125" style="145" customWidth="1"/>
    <col min="5390" max="5398" width="0" style="145" hidden="1" customWidth="1"/>
    <col min="5399" max="5399" width="8.85546875" style="145" customWidth="1"/>
    <col min="5400" max="5400" width="0" style="145" hidden="1" customWidth="1"/>
    <col min="5401" max="5401" width="10.140625" style="145" customWidth="1"/>
    <col min="5402" max="5408" width="0" style="145" hidden="1" customWidth="1"/>
    <col min="5409" max="5409" width="11.42578125" style="145" customWidth="1"/>
    <col min="5410" max="5410" width="13" style="145" customWidth="1"/>
    <col min="5411" max="5411" width="37.42578125" style="145" customWidth="1"/>
    <col min="5412" max="5412" width="9.140625" style="145" bestFit="1" customWidth="1"/>
    <col min="5413" max="5413" width="16" style="145" customWidth="1"/>
    <col min="5414" max="5414" width="9.42578125" style="145" customWidth="1"/>
    <col min="5415" max="5415" width="11.5703125" style="145" customWidth="1"/>
    <col min="5416" max="5420" width="0" style="145" hidden="1" customWidth="1"/>
    <col min="5421" max="5421" width="5" style="145" customWidth="1"/>
    <col min="5422" max="5423" width="0" style="145" hidden="1" customWidth="1"/>
    <col min="5424" max="5424" width="5" style="145" customWidth="1"/>
    <col min="5425" max="5426" width="0" style="145" hidden="1" customWidth="1"/>
    <col min="5427" max="5427" width="5" style="145" customWidth="1"/>
    <col min="5428" max="5429" width="0" style="145" hidden="1" customWidth="1"/>
    <col min="5430" max="5430" width="5" style="145" customWidth="1"/>
    <col min="5431" max="5432" width="0" style="145" hidden="1" customWidth="1"/>
    <col min="5433" max="5433" width="5" style="145" customWidth="1"/>
    <col min="5434" max="5435" width="0" style="145" hidden="1" customWidth="1"/>
    <col min="5436" max="5436" width="5" style="145" customWidth="1"/>
    <col min="5437" max="5438" width="0" style="145" hidden="1" customWidth="1"/>
    <col min="5439" max="5439" width="6.42578125" style="145" customWidth="1"/>
    <col min="5440" max="5447" width="0" style="145" hidden="1" customWidth="1"/>
    <col min="5448" max="5448" width="6.85546875" style="145" customWidth="1"/>
    <col min="5449" max="5450" width="0" style="145" hidden="1" customWidth="1"/>
    <col min="5451" max="5451" width="6.42578125" style="145" customWidth="1"/>
    <col min="5452" max="5453" width="0" style="145" hidden="1" customWidth="1"/>
    <col min="5454" max="5454" width="5.42578125" style="145" customWidth="1"/>
    <col min="5455" max="5456" width="0" style="145" hidden="1" customWidth="1"/>
    <col min="5457" max="5457" width="4.85546875" style="145" customWidth="1"/>
    <col min="5458" max="5465" width="0" style="145" hidden="1" customWidth="1"/>
    <col min="5466" max="5466" width="5.42578125" style="145" customWidth="1"/>
    <col min="5467" max="5468" width="0" style="145" hidden="1" customWidth="1"/>
    <col min="5469" max="5469" width="8.42578125" style="145" customWidth="1"/>
    <col min="5470" max="5471" width="0" style="145" hidden="1" customWidth="1"/>
    <col min="5472" max="5472" width="5.85546875" style="145" customWidth="1"/>
    <col min="5473" max="5474" width="0" style="145" hidden="1" customWidth="1"/>
    <col min="5475" max="5475" width="5.42578125" style="145" customWidth="1"/>
    <col min="5476" max="5477" width="0" style="145" hidden="1" customWidth="1"/>
    <col min="5478" max="5478" width="5.42578125" style="145" customWidth="1"/>
    <col min="5479" max="5480" width="0" style="145" hidden="1" customWidth="1"/>
    <col min="5481" max="5481" width="6" style="145" customWidth="1"/>
    <col min="5482" max="5486" width="0" style="145" hidden="1" customWidth="1"/>
    <col min="5487" max="5487" width="5" style="145" customWidth="1"/>
    <col min="5488" max="5489" width="0" style="145" hidden="1" customWidth="1"/>
    <col min="5490" max="5490" width="7.42578125" style="145" customWidth="1"/>
    <col min="5491" max="5495" width="0" style="145" hidden="1" customWidth="1"/>
    <col min="5496" max="5496" width="5" style="145" customWidth="1"/>
    <col min="5497" max="5497" width="0" style="145" hidden="1" customWidth="1"/>
    <col min="5498" max="5498" width="5" style="145" customWidth="1"/>
    <col min="5499" max="5499" width="9.42578125" style="145" customWidth="1"/>
    <col min="5500" max="5500" width="0" style="145" hidden="1" customWidth="1"/>
    <col min="5501" max="5501" width="5" style="145" customWidth="1"/>
    <col min="5502" max="5506" width="0" style="145" hidden="1" customWidth="1"/>
    <col min="5507" max="5507" width="5" style="145" customWidth="1"/>
    <col min="5508" max="5519" width="0" style="145" hidden="1" customWidth="1"/>
    <col min="5520" max="5520" width="7.140625" style="145" customWidth="1"/>
    <col min="5521" max="5522" width="0" style="145" hidden="1" customWidth="1"/>
    <col min="5523" max="5523" width="7.140625" style="145" customWidth="1"/>
    <col min="5524" max="5525" width="0" style="145" hidden="1" customWidth="1"/>
    <col min="5526" max="5526" width="7.140625" style="145" customWidth="1"/>
    <col min="5527" max="5531" width="0" style="145" hidden="1" customWidth="1"/>
    <col min="5532" max="5532" width="7.140625" style="145" customWidth="1"/>
    <col min="5533" max="5534" width="0" style="145" hidden="1" customWidth="1"/>
    <col min="5535" max="5535" width="7.140625" style="145" customWidth="1"/>
    <col min="5536" max="5542" width="0" style="145" hidden="1" customWidth="1"/>
    <col min="5543" max="5543" width="6.42578125" style="145" customWidth="1"/>
    <col min="5544" max="5564" width="0" style="145" hidden="1" customWidth="1"/>
    <col min="5565" max="5568" width="6.42578125" style="145" customWidth="1"/>
    <col min="5569" max="5569" width="6.85546875" style="145" customWidth="1"/>
    <col min="5570" max="5570" width="6.42578125" style="145" customWidth="1"/>
    <col min="5571" max="5587" width="0" style="145" hidden="1" customWidth="1"/>
    <col min="5588" max="5588" width="6.5703125" style="145" customWidth="1"/>
    <col min="5589" max="5589" width="6.42578125" style="145" customWidth="1"/>
    <col min="5590" max="5591" width="0" style="145" hidden="1" customWidth="1"/>
    <col min="5592" max="5592" width="6.42578125" style="145" customWidth="1"/>
    <col min="5593" max="5594" width="0" style="145" hidden="1" customWidth="1"/>
    <col min="5595" max="5595" width="7.42578125" style="145" customWidth="1"/>
    <col min="5596" max="5596" width="0" style="145" hidden="1" customWidth="1"/>
    <col min="5597" max="5597" width="6.42578125" style="145" customWidth="1"/>
    <col min="5598" max="5598" width="0" style="145" hidden="1" customWidth="1"/>
    <col min="5599" max="5599" width="9" style="145" customWidth="1"/>
    <col min="5600" max="5601" width="0" style="145" hidden="1" customWidth="1"/>
    <col min="5602" max="5602" width="8.5703125" style="145" customWidth="1"/>
    <col min="5603" max="5604" width="0" style="145" hidden="1" customWidth="1"/>
    <col min="5605" max="5605" width="6.42578125" style="145" customWidth="1"/>
    <col min="5606" max="5607" width="0" style="145" hidden="1" customWidth="1"/>
    <col min="5608" max="5608" width="7" style="145" customWidth="1"/>
    <col min="5609" max="5610" width="0" style="145" hidden="1" customWidth="1"/>
    <col min="5611" max="5611" width="7" style="145" customWidth="1"/>
    <col min="5612" max="5613" width="0" style="145" hidden="1" customWidth="1"/>
    <col min="5614" max="5614" width="7.5703125" style="145" customWidth="1"/>
    <col min="5615" max="5616" width="0" style="145" hidden="1" customWidth="1"/>
    <col min="5617" max="5617" width="7" style="145" customWidth="1"/>
    <col min="5618" max="5622" width="0" style="145" hidden="1" customWidth="1"/>
    <col min="5623" max="5623" width="7" style="145" customWidth="1"/>
    <col min="5624" max="5637" width="0" style="145" hidden="1" customWidth="1"/>
    <col min="5638" max="5638" width="0" style="145" hidden="1"/>
    <col min="5639" max="5639" width="38.42578125" style="145" customWidth="1"/>
    <col min="5640" max="5640" width="6.42578125" style="145" customWidth="1"/>
    <col min="5641" max="5641" width="0" style="145" hidden="1" customWidth="1"/>
    <col min="5642" max="5642" width="11.42578125" style="145" customWidth="1"/>
    <col min="5643" max="5643" width="9.5703125" style="145" customWidth="1"/>
    <col min="5644" max="5644" width="0" style="145" hidden="1" customWidth="1"/>
    <col min="5645" max="5645" width="7.5703125" style="145" customWidth="1"/>
    <col min="5646" max="5654" width="0" style="145" hidden="1" customWidth="1"/>
    <col min="5655" max="5655" width="8.85546875" style="145" customWidth="1"/>
    <col min="5656" max="5656" width="0" style="145" hidden="1" customWidth="1"/>
    <col min="5657" max="5657" width="10.140625" style="145" customWidth="1"/>
    <col min="5658" max="5664" width="0" style="145" hidden="1" customWidth="1"/>
    <col min="5665" max="5665" width="11.42578125" style="145" customWidth="1"/>
    <col min="5666" max="5666" width="13" style="145" customWidth="1"/>
    <col min="5667" max="5667" width="37.42578125" style="145" customWidth="1"/>
    <col min="5668" max="5668" width="9.140625" style="145" bestFit="1" customWidth="1"/>
    <col min="5669" max="5669" width="16" style="145" customWidth="1"/>
    <col min="5670" max="5670" width="9.42578125" style="145" customWidth="1"/>
    <col min="5671" max="5671" width="11.5703125" style="145" customWidth="1"/>
    <col min="5672" max="5676" width="0" style="145" hidden="1" customWidth="1"/>
    <col min="5677" max="5677" width="5" style="145" customWidth="1"/>
    <col min="5678" max="5679" width="0" style="145" hidden="1" customWidth="1"/>
    <col min="5680" max="5680" width="5" style="145" customWidth="1"/>
    <col min="5681" max="5682" width="0" style="145" hidden="1" customWidth="1"/>
    <col min="5683" max="5683" width="5" style="145" customWidth="1"/>
    <col min="5684" max="5685" width="0" style="145" hidden="1" customWidth="1"/>
    <col min="5686" max="5686" width="5" style="145" customWidth="1"/>
    <col min="5687" max="5688" width="0" style="145" hidden="1" customWidth="1"/>
    <col min="5689" max="5689" width="5" style="145" customWidth="1"/>
    <col min="5690" max="5691" width="0" style="145" hidden="1" customWidth="1"/>
    <col min="5692" max="5692" width="5" style="145" customWidth="1"/>
    <col min="5693" max="5694" width="0" style="145" hidden="1" customWidth="1"/>
    <col min="5695" max="5695" width="6.42578125" style="145" customWidth="1"/>
    <col min="5696" max="5703" width="0" style="145" hidden="1" customWidth="1"/>
    <col min="5704" max="5704" width="6.85546875" style="145" customWidth="1"/>
    <col min="5705" max="5706" width="0" style="145" hidden="1" customWidth="1"/>
    <col min="5707" max="5707" width="6.42578125" style="145" customWidth="1"/>
    <col min="5708" max="5709" width="0" style="145" hidden="1" customWidth="1"/>
    <col min="5710" max="5710" width="5.42578125" style="145" customWidth="1"/>
    <col min="5711" max="5712" width="0" style="145" hidden="1" customWidth="1"/>
    <col min="5713" max="5713" width="4.85546875" style="145" customWidth="1"/>
    <col min="5714" max="5721" width="0" style="145" hidden="1" customWidth="1"/>
    <col min="5722" max="5722" width="5.42578125" style="145" customWidth="1"/>
    <col min="5723" max="5724" width="0" style="145" hidden="1" customWidth="1"/>
    <col min="5725" max="5725" width="8.42578125" style="145" customWidth="1"/>
    <col min="5726" max="5727" width="0" style="145" hidden="1" customWidth="1"/>
    <col min="5728" max="5728" width="5.85546875" style="145" customWidth="1"/>
    <col min="5729" max="5730" width="0" style="145" hidden="1" customWidth="1"/>
    <col min="5731" max="5731" width="5.42578125" style="145" customWidth="1"/>
    <col min="5732" max="5733" width="0" style="145" hidden="1" customWidth="1"/>
    <col min="5734" max="5734" width="5.42578125" style="145" customWidth="1"/>
    <col min="5735" max="5736" width="0" style="145" hidden="1" customWidth="1"/>
    <col min="5737" max="5737" width="6" style="145" customWidth="1"/>
    <col min="5738" max="5742" width="0" style="145" hidden="1" customWidth="1"/>
    <col min="5743" max="5743" width="5" style="145" customWidth="1"/>
    <col min="5744" max="5745" width="0" style="145" hidden="1" customWidth="1"/>
    <col min="5746" max="5746" width="7.42578125" style="145" customWidth="1"/>
    <col min="5747" max="5751" width="0" style="145" hidden="1" customWidth="1"/>
    <col min="5752" max="5752" width="5" style="145" customWidth="1"/>
    <col min="5753" max="5753" width="0" style="145" hidden="1" customWidth="1"/>
    <col min="5754" max="5754" width="5" style="145" customWidth="1"/>
    <col min="5755" max="5755" width="9.42578125" style="145" customWidth="1"/>
    <col min="5756" max="5756" width="0" style="145" hidden="1" customWidth="1"/>
    <col min="5757" max="5757" width="5" style="145" customWidth="1"/>
    <col min="5758" max="5762" width="0" style="145" hidden="1" customWidth="1"/>
    <col min="5763" max="5763" width="5" style="145" customWidth="1"/>
    <col min="5764" max="5775" width="0" style="145" hidden="1" customWidth="1"/>
    <col min="5776" max="5776" width="7.140625" style="145" customWidth="1"/>
    <col min="5777" max="5778" width="0" style="145" hidden="1" customWidth="1"/>
    <col min="5779" max="5779" width="7.140625" style="145" customWidth="1"/>
    <col min="5780" max="5781" width="0" style="145" hidden="1" customWidth="1"/>
    <col min="5782" max="5782" width="7.140625" style="145" customWidth="1"/>
    <col min="5783" max="5787" width="0" style="145" hidden="1" customWidth="1"/>
    <col min="5788" max="5788" width="7.140625" style="145" customWidth="1"/>
    <col min="5789" max="5790" width="0" style="145" hidden="1" customWidth="1"/>
    <col min="5791" max="5791" width="7.140625" style="145" customWidth="1"/>
    <col min="5792" max="5798" width="0" style="145" hidden="1" customWidth="1"/>
    <col min="5799" max="5799" width="6.42578125" style="145" customWidth="1"/>
    <col min="5800" max="5820" width="0" style="145" hidden="1" customWidth="1"/>
    <col min="5821" max="5824" width="6.42578125" style="145" customWidth="1"/>
    <col min="5825" max="5825" width="6.85546875" style="145" customWidth="1"/>
    <col min="5826" max="5826" width="6.42578125" style="145" customWidth="1"/>
    <col min="5827" max="5843" width="0" style="145" hidden="1" customWidth="1"/>
    <col min="5844" max="5844" width="6.5703125" style="145" customWidth="1"/>
    <col min="5845" max="5845" width="6.42578125" style="145" customWidth="1"/>
    <col min="5846" max="5847" width="0" style="145" hidden="1" customWidth="1"/>
    <col min="5848" max="5848" width="6.42578125" style="145" customWidth="1"/>
    <col min="5849" max="5850" width="0" style="145" hidden="1" customWidth="1"/>
    <col min="5851" max="5851" width="7.42578125" style="145" customWidth="1"/>
    <col min="5852" max="5852" width="0" style="145" hidden="1" customWidth="1"/>
    <col min="5853" max="5853" width="6.42578125" style="145" customWidth="1"/>
    <col min="5854" max="5854" width="0" style="145" hidden="1" customWidth="1"/>
    <col min="5855" max="5855" width="9" style="145" customWidth="1"/>
    <col min="5856" max="5857" width="0" style="145" hidden="1" customWidth="1"/>
    <col min="5858" max="5858" width="8.5703125" style="145" customWidth="1"/>
    <col min="5859" max="5860" width="0" style="145" hidden="1" customWidth="1"/>
    <col min="5861" max="5861" width="6.42578125" style="145" customWidth="1"/>
    <col min="5862" max="5863" width="0" style="145" hidden="1" customWidth="1"/>
    <col min="5864" max="5864" width="7" style="145" customWidth="1"/>
    <col min="5865" max="5866" width="0" style="145" hidden="1" customWidth="1"/>
    <col min="5867" max="5867" width="7" style="145" customWidth="1"/>
    <col min="5868" max="5869" width="0" style="145" hidden="1" customWidth="1"/>
    <col min="5870" max="5870" width="7.5703125" style="145" customWidth="1"/>
    <col min="5871" max="5872" width="0" style="145" hidden="1" customWidth="1"/>
    <col min="5873" max="5873" width="7" style="145" customWidth="1"/>
    <col min="5874" max="5878" width="0" style="145" hidden="1" customWidth="1"/>
    <col min="5879" max="5879" width="7" style="145" customWidth="1"/>
    <col min="5880" max="5893" width="0" style="145" hidden="1" customWidth="1"/>
    <col min="5894" max="5894" width="0" style="145" hidden="1"/>
    <col min="5895" max="5895" width="38.42578125" style="145" customWidth="1"/>
    <col min="5896" max="5896" width="6.42578125" style="145" customWidth="1"/>
    <col min="5897" max="5897" width="0" style="145" hidden="1" customWidth="1"/>
    <col min="5898" max="5898" width="11.42578125" style="145" customWidth="1"/>
    <col min="5899" max="5899" width="9.5703125" style="145" customWidth="1"/>
    <col min="5900" max="5900" width="0" style="145" hidden="1" customWidth="1"/>
    <col min="5901" max="5901" width="7.5703125" style="145" customWidth="1"/>
    <col min="5902" max="5910" width="0" style="145" hidden="1" customWidth="1"/>
    <col min="5911" max="5911" width="8.85546875" style="145" customWidth="1"/>
    <col min="5912" max="5912" width="0" style="145" hidden="1" customWidth="1"/>
    <col min="5913" max="5913" width="10.140625" style="145" customWidth="1"/>
    <col min="5914" max="5920" width="0" style="145" hidden="1" customWidth="1"/>
    <col min="5921" max="5921" width="11.42578125" style="145" customWidth="1"/>
    <col min="5922" max="5922" width="13" style="145" customWidth="1"/>
    <col min="5923" max="5923" width="37.42578125" style="145" customWidth="1"/>
    <col min="5924" max="5924" width="9.140625" style="145" bestFit="1" customWidth="1"/>
    <col min="5925" max="5925" width="16" style="145" customWidth="1"/>
    <col min="5926" max="5926" width="9.42578125" style="145" customWidth="1"/>
    <col min="5927" max="5927" width="11.5703125" style="145" customWidth="1"/>
    <col min="5928" max="5932" width="0" style="145" hidden="1" customWidth="1"/>
    <col min="5933" max="5933" width="5" style="145" customWidth="1"/>
    <col min="5934" max="5935" width="0" style="145" hidden="1" customWidth="1"/>
    <col min="5936" max="5936" width="5" style="145" customWidth="1"/>
    <col min="5937" max="5938" width="0" style="145" hidden="1" customWidth="1"/>
    <col min="5939" max="5939" width="5" style="145" customWidth="1"/>
    <col min="5940" max="5941" width="0" style="145" hidden="1" customWidth="1"/>
    <col min="5942" max="5942" width="5" style="145" customWidth="1"/>
    <col min="5943" max="5944" width="0" style="145" hidden="1" customWidth="1"/>
    <col min="5945" max="5945" width="5" style="145" customWidth="1"/>
    <col min="5946" max="5947" width="0" style="145" hidden="1" customWidth="1"/>
    <col min="5948" max="5948" width="5" style="145" customWidth="1"/>
    <col min="5949" max="5950" width="0" style="145" hidden="1" customWidth="1"/>
    <col min="5951" max="5951" width="6.42578125" style="145" customWidth="1"/>
    <col min="5952" max="5959" width="0" style="145" hidden="1" customWidth="1"/>
    <col min="5960" max="5960" width="6.85546875" style="145" customWidth="1"/>
    <col min="5961" max="5962" width="0" style="145" hidden="1" customWidth="1"/>
    <col min="5963" max="5963" width="6.42578125" style="145" customWidth="1"/>
    <col min="5964" max="5965" width="0" style="145" hidden="1" customWidth="1"/>
    <col min="5966" max="5966" width="5.42578125" style="145" customWidth="1"/>
    <col min="5967" max="5968" width="0" style="145" hidden="1" customWidth="1"/>
    <col min="5969" max="5969" width="4.85546875" style="145" customWidth="1"/>
    <col min="5970" max="5977" width="0" style="145" hidden="1" customWidth="1"/>
    <col min="5978" max="5978" width="5.42578125" style="145" customWidth="1"/>
    <col min="5979" max="5980" width="0" style="145" hidden="1" customWidth="1"/>
    <col min="5981" max="5981" width="8.42578125" style="145" customWidth="1"/>
    <col min="5982" max="5983" width="0" style="145" hidden="1" customWidth="1"/>
    <col min="5984" max="5984" width="5.85546875" style="145" customWidth="1"/>
    <col min="5985" max="5986" width="0" style="145" hidden="1" customWidth="1"/>
    <col min="5987" max="5987" width="5.42578125" style="145" customWidth="1"/>
    <col min="5988" max="5989" width="0" style="145" hidden="1" customWidth="1"/>
    <col min="5990" max="5990" width="5.42578125" style="145" customWidth="1"/>
    <col min="5991" max="5992" width="0" style="145" hidden="1" customWidth="1"/>
    <col min="5993" max="5993" width="6" style="145" customWidth="1"/>
    <col min="5994" max="5998" width="0" style="145" hidden="1" customWidth="1"/>
    <col min="5999" max="5999" width="5" style="145" customWidth="1"/>
    <col min="6000" max="6001" width="0" style="145" hidden="1" customWidth="1"/>
    <col min="6002" max="6002" width="7.42578125" style="145" customWidth="1"/>
    <col min="6003" max="6007" width="0" style="145" hidden="1" customWidth="1"/>
    <col min="6008" max="6008" width="5" style="145" customWidth="1"/>
    <col min="6009" max="6009" width="0" style="145" hidden="1" customWidth="1"/>
    <col min="6010" max="6010" width="5" style="145" customWidth="1"/>
    <col min="6011" max="6011" width="9.42578125" style="145" customWidth="1"/>
    <col min="6012" max="6012" width="0" style="145" hidden="1" customWidth="1"/>
    <col min="6013" max="6013" width="5" style="145" customWidth="1"/>
    <col min="6014" max="6018" width="0" style="145" hidden="1" customWidth="1"/>
    <col min="6019" max="6019" width="5" style="145" customWidth="1"/>
    <col min="6020" max="6031" width="0" style="145" hidden="1" customWidth="1"/>
    <col min="6032" max="6032" width="7.140625" style="145" customWidth="1"/>
    <col min="6033" max="6034" width="0" style="145" hidden="1" customWidth="1"/>
    <col min="6035" max="6035" width="7.140625" style="145" customWidth="1"/>
    <col min="6036" max="6037" width="0" style="145" hidden="1" customWidth="1"/>
    <col min="6038" max="6038" width="7.140625" style="145" customWidth="1"/>
    <col min="6039" max="6043" width="0" style="145" hidden="1" customWidth="1"/>
    <col min="6044" max="6044" width="7.140625" style="145" customWidth="1"/>
    <col min="6045" max="6046" width="0" style="145" hidden="1" customWidth="1"/>
    <col min="6047" max="6047" width="7.140625" style="145" customWidth="1"/>
    <col min="6048" max="6054" width="0" style="145" hidden="1" customWidth="1"/>
    <col min="6055" max="6055" width="6.42578125" style="145" customWidth="1"/>
    <col min="6056" max="6076" width="0" style="145" hidden="1" customWidth="1"/>
    <col min="6077" max="6080" width="6.42578125" style="145" customWidth="1"/>
    <col min="6081" max="6081" width="6.85546875" style="145" customWidth="1"/>
    <col min="6082" max="6082" width="6.42578125" style="145" customWidth="1"/>
    <col min="6083" max="6099" width="0" style="145" hidden="1" customWidth="1"/>
    <col min="6100" max="6100" width="6.5703125" style="145" customWidth="1"/>
    <col min="6101" max="6101" width="6.42578125" style="145" customWidth="1"/>
    <col min="6102" max="6103" width="0" style="145" hidden="1" customWidth="1"/>
    <col min="6104" max="6104" width="6.42578125" style="145" customWidth="1"/>
    <col min="6105" max="6106" width="0" style="145" hidden="1" customWidth="1"/>
    <col min="6107" max="6107" width="7.42578125" style="145" customWidth="1"/>
    <col min="6108" max="6108" width="0" style="145" hidden="1" customWidth="1"/>
    <col min="6109" max="6109" width="6.42578125" style="145" customWidth="1"/>
    <col min="6110" max="6110" width="0" style="145" hidden="1" customWidth="1"/>
    <col min="6111" max="6111" width="9" style="145" customWidth="1"/>
    <col min="6112" max="6113" width="0" style="145" hidden="1" customWidth="1"/>
    <col min="6114" max="6114" width="8.5703125" style="145" customWidth="1"/>
    <col min="6115" max="6116" width="0" style="145" hidden="1" customWidth="1"/>
    <col min="6117" max="6117" width="6.42578125" style="145" customWidth="1"/>
    <col min="6118" max="6119" width="0" style="145" hidden="1" customWidth="1"/>
    <col min="6120" max="6120" width="7" style="145" customWidth="1"/>
    <col min="6121" max="6122" width="0" style="145" hidden="1" customWidth="1"/>
    <col min="6123" max="6123" width="7" style="145" customWidth="1"/>
    <col min="6124" max="6125" width="0" style="145" hidden="1" customWidth="1"/>
    <col min="6126" max="6126" width="7.5703125" style="145" customWidth="1"/>
    <col min="6127" max="6128" width="0" style="145" hidden="1" customWidth="1"/>
    <col min="6129" max="6129" width="7" style="145" customWidth="1"/>
    <col min="6130" max="6134" width="0" style="145" hidden="1" customWidth="1"/>
    <col min="6135" max="6135" width="7" style="145" customWidth="1"/>
    <col min="6136" max="6149" width="0" style="145" hidden="1" customWidth="1"/>
    <col min="6150" max="6150" width="0" style="145" hidden="1"/>
    <col min="6151" max="6151" width="38.42578125" style="145" customWidth="1"/>
    <col min="6152" max="6152" width="6.42578125" style="145" customWidth="1"/>
    <col min="6153" max="6153" width="0" style="145" hidden="1" customWidth="1"/>
    <col min="6154" max="6154" width="11.42578125" style="145" customWidth="1"/>
    <col min="6155" max="6155" width="9.5703125" style="145" customWidth="1"/>
    <col min="6156" max="6156" width="0" style="145" hidden="1" customWidth="1"/>
    <col min="6157" max="6157" width="7.5703125" style="145" customWidth="1"/>
    <col min="6158" max="6166" width="0" style="145" hidden="1" customWidth="1"/>
    <col min="6167" max="6167" width="8.85546875" style="145" customWidth="1"/>
    <col min="6168" max="6168" width="0" style="145" hidden="1" customWidth="1"/>
    <col min="6169" max="6169" width="10.140625" style="145" customWidth="1"/>
    <col min="6170" max="6176" width="0" style="145" hidden="1" customWidth="1"/>
    <col min="6177" max="6177" width="11.42578125" style="145" customWidth="1"/>
    <col min="6178" max="6178" width="13" style="145" customWidth="1"/>
    <col min="6179" max="6179" width="37.42578125" style="145" customWidth="1"/>
    <col min="6180" max="6180" width="9.140625" style="145" bestFit="1" customWidth="1"/>
    <col min="6181" max="6181" width="16" style="145" customWidth="1"/>
    <col min="6182" max="6182" width="9.42578125" style="145" customWidth="1"/>
    <col min="6183" max="6183" width="11.5703125" style="145" customWidth="1"/>
    <col min="6184" max="6188" width="0" style="145" hidden="1" customWidth="1"/>
    <col min="6189" max="6189" width="5" style="145" customWidth="1"/>
    <col min="6190" max="6191" width="0" style="145" hidden="1" customWidth="1"/>
    <col min="6192" max="6192" width="5" style="145" customWidth="1"/>
    <col min="6193" max="6194" width="0" style="145" hidden="1" customWidth="1"/>
    <col min="6195" max="6195" width="5" style="145" customWidth="1"/>
    <col min="6196" max="6197" width="0" style="145" hidden="1" customWidth="1"/>
    <col min="6198" max="6198" width="5" style="145" customWidth="1"/>
    <col min="6199" max="6200" width="0" style="145" hidden="1" customWidth="1"/>
    <col min="6201" max="6201" width="5" style="145" customWidth="1"/>
    <col min="6202" max="6203" width="0" style="145" hidden="1" customWidth="1"/>
    <col min="6204" max="6204" width="5" style="145" customWidth="1"/>
    <col min="6205" max="6206" width="0" style="145" hidden="1" customWidth="1"/>
    <col min="6207" max="6207" width="6.42578125" style="145" customWidth="1"/>
    <col min="6208" max="6215" width="0" style="145" hidden="1" customWidth="1"/>
    <col min="6216" max="6216" width="6.85546875" style="145" customWidth="1"/>
    <col min="6217" max="6218" width="0" style="145" hidden="1" customWidth="1"/>
    <col min="6219" max="6219" width="6.42578125" style="145" customWidth="1"/>
    <col min="6220" max="6221" width="0" style="145" hidden="1" customWidth="1"/>
    <col min="6222" max="6222" width="5.42578125" style="145" customWidth="1"/>
    <col min="6223" max="6224" width="0" style="145" hidden="1" customWidth="1"/>
    <col min="6225" max="6225" width="4.85546875" style="145" customWidth="1"/>
    <col min="6226" max="6233" width="0" style="145" hidden="1" customWidth="1"/>
    <col min="6234" max="6234" width="5.42578125" style="145" customWidth="1"/>
    <col min="6235" max="6236" width="0" style="145" hidden="1" customWidth="1"/>
    <col min="6237" max="6237" width="8.42578125" style="145" customWidth="1"/>
    <col min="6238" max="6239" width="0" style="145" hidden="1" customWidth="1"/>
    <col min="6240" max="6240" width="5.85546875" style="145" customWidth="1"/>
    <col min="6241" max="6242" width="0" style="145" hidden="1" customWidth="1"/>
    <col min="6243" max="6243" width="5.42578125" style="145" customWidth="1"/>
    <col min="6244" max="6245" width="0" style="145" hidden="1" customWidth="1"/>
    <col min="6246" max="6246" width="5.42578125" style="145" customWidth="1"/>
    <col min="6247" max="6248" width="0" style="145" hidden="1" customWidth="1"/>
    <col min="6249" max="6249" width="6" style="145" customWidth="1"/>
    <col min="6250" max="6254" width="0" style="145" hidden="1" customWidth="1"/>
    <col min="6255" max="6255" width="5" style="145" customWidth="1"/>
    <col min="6256" max="6257" width="0" style="145" hidden="1" customWidth="1"/>
    <col min="6258" max="6258" width="7.42578125" style="145" customWidth="1"/>
    <col min="6259" max="6263" width="0" style="145" hidden="1" customWidth="1"/>
    <col min="6264" max="6264" width="5" style="145" customWidth="1"/>
    <col min="6265" max="6265" width="0" style="145" hidden="1" customWidth="1"/>
    <col min="6266" max="6266" width="5" style="145" customWidth="1"/>
    <col min="6267" max="6267" width="9.42578125" style="145" customWidth="1"/>
    <col min="6268" max="6268" width="0" style="145" hidden="1" customWidth="1"/>
    <col min="6269" max="6269" width="5" style="145" customWidth="1"/>
    <col min="6270" max="6274" width="0" style="145" hidden="1" customWidth="1"/>
    <col min="6275" max="6275" width="5" style="145" customWidth="1"/>
    <col min="6276" max="6287" width="0" style="145" hidden="1" customWidth="1"/>
    <col min="6288" max="6288" width="7.140625" style="145" customWidth="1"/>
    <col min="6289" max="6290" width="0" style="145" hidden="1" customWidth="1"/>
    <col min="6291" max="6291" width="7.140625" style="145" customWidth="1"/>
    <col min="6292" max="6293" width="0" style="145" hidden="1" customWidth="1"/>
    <col min="6294" max="6294" width="7.140625" style="145" customWidth="1"/>
    <col min="6295" max="6299" width="0" style="145" hidden="1" customWidth="1"/>
    <col min="6300" max="6300" width="7.140625" style="145" customWidth="1"/>
    <col min="6301" max="6302" width="0" style="145" hidden="1" customWidth="1"/>
    <col min="6303" max="6303" width="7.140625" style="145" customWidth="1"/>
    <col min="6304" max="6310" width="0" style="145" hidden="1" customWidth="1"/>
    <col min="6311" max="6311" width="6.42578125" style="145" customWidth="1"/>
    <col min="6312" max="6332" width="0" style="145" hidden="1" customWidth="1"/>
    <col min="6333" max="6336" width="6.42578125" style="145" customWidth="1"/>
    <col min="6337" max="6337" width="6.85546875" style="145" customWidth="1"/>
    <col min="6338" max="6338" width="6.42578125" style="145" customWidth="1"/>
    <col min="6339" max="6355" width="0" style="145" hidden="1" customWidth="1"/>
    <col min="6356" max="6356" width="6.5703125" style="145" customWidth="1"/>
    <col min="6357" max="6357" width="6.42578125" style="145" customWidth="1"/>
    <col min="6358" max="6359" width="0" style="145" hidden="1" customWidth="1"/>
    <col min="6360" max="6360" width="6.42578125" style="145" customWidth="1"/>
    <col min="6361" max="6362" width="0" style="145" hidden="1" customWidth="1"/>
    <col min="6363" max="6363" width="7.42578125" style="145" customWidth="1"/>
    <col min="6364" max="6364" width="0" style="145" hidden="1" customWidth="1"/>
    <col min="6365" max="6365" width="6.42578125" style="145" customWidth="1"/>
    <col min="6366" max="6366" width="0" style="145" hidden="1" customWidth="1"/>
    <col min="6367" max="6367" width="9" style="145" customWidth="1"/>
    <col min="6368" max="6369" width="0" style="145" hidden="1" customWidth="1"/>
    <col min="6370" max="6370" width="8.5703125" style="145" customWidth="1"/>
    <col min="6371" max="6372" width="0" style="145" hidden="1" customWidth="1"/>
    <col min="6373" max="6373" width="6.42578125" style="145" customWidth="1"/>
    <col min="6374" max="6375" width="0" style="145" hidden="1" customWidth="1"/>
    <col min="6376" max="6376" width="7" style="145" customWidth="1"/>
    <col min="6377" max="6378" width="0" style="145" hidden="1" customWidth="1"/>
    <col min="6379" max="6379" width="7" style="145" customWidth="1"/>
    <col min="6380" max="6381" width="0" style="145" hidden="1" customWidth="1"/>
    <col min="6382" max="6382" width="7.5703125" style="145" customWidth="1"/>
    <col min="6383" max="6384" width="0" style="145" hidden="1" customWidth="1"/>
    <col min="6385" max="6385" width="7" style="145" customWidth="1"/>
    <col min="6386" max="6390" width="0" style="145" hidden="1" customWidth="1"/>
    <col min="6391" max="6391" width="7" style="145" customWidth="1"/>
    <col min="6392" max="6405" width="0" style="145" hidden="1" customWidth="1"/>
    <col min="6406" max="6406" width="0" style="145" hidden="1"/>
    <col min="6407" max="6407" width="38.42578125" style="145" customWidth="1"/>
    <col min="6408" max="6408" width="6.42578125" style="145" customWidth="1"/>
    <col min="6409" max="6409" width="0" style="145" hidden="1" customWidth="1"/>
    <col min="6410" max="6410" width="11.42578125" style="145" customWidth="1"/>
    <col min="6411" max="6411" width="9.5703125" style="145" customWidth="1"/>
    <col min="6412" max="6412" width="0" style="145" hidden="1" customWidth="1"/>
    <col min="6413" max="6413" width="7.5703125" style="145" customWidth="1"/>
    <col min="6414" max="6422" width="0" style="145" hidden="1" customWidth="1"/>
    <col min="6423" max="6423" width="8.85546875" style="145" customWidth="1"/>
    <col min="6424" max="6424" width="0" style="145" hidden="1" customWidth="1"/>
    <col min="6425" max="6425" width="10.140625" style="145" customWidth="1"/>
    <col min="6426" max="6432" width="0" style="145" hidden="1" customWidth="1"/>
    <col min="6433" max="6433" width="11.42578125" style="145" customWidth="1"/>
    <col min="6434" max="6434" width="13" style="145" customWidth="1"/>
    <col min="6435" max="6435" width="37.42578125" style="145" customWidth="1"/>
    <col min="6436" max="6436" width="9.140625" style="145" bestFit="1" customWidth="1"/>
    <col min="6437" max="6437" width="16" style="145" customWidth="1"/>
    <col min="6438" max="6438" width="9.42578125" style="145" customWidth="1"/>
    <col min="6439" max="6439" width="11.5703125" style="145" customWidth="1"/>
    <col min="6440" max="6444" width="0" style="145" hidden="1" customWidth="1"/>
    <col min="6445" max="6445" width="5" style="145" customWidth="1"/>
    <col min="6446" max="6447" width="0" style="145" hidden="1" customWidth="1"/>
    <col min="6448" max="6448" width="5" style="145" customWidth="1"/>
    <col min="6449" max="6450" width="0" style="145" hidden="1" customWidth="1"/>
    <col min="6451" max="6451" width="5" style="145" customWidth="1"/>
    <col min="6452" max="6453" width="0" style="145" hidden="1" customWidth="1"/>
    <col min="6454" max="6454" width="5" style="145" customWidth="1"/>
    <col min="6455" max="6456" width="0" style="145" hidden="1" customWidth="1"/>
    <col min="6457" max="6457" width="5" style="145" customWidth="1"/>
    <col min="6458" max="6459" width="0" style="145" hidden="1" customWidth="1"/>
    <col min="6460" max="6460" width="5" style="145" customWidth="1"/>
    <col min="6461" max="6462" width="0" style="145" hidden="1" customWidth="1"/>
    <col min="6463" max="6463" width="6.42578125" style="145" customWidth="1"/>
    <col min="6464" max="6471" width="0" style="145" hidden="1" customWidth="1"/>
    <col min="6472" max="6472" width="6.85546875" style="145" customWidth="1"/>
    <col min="6473" max="6474" width="0" style="145" hidden="1" customWidth="1"/>
    <col min="6475" max="6475" width="6.42578125" style="145" customWidth="1"/>
    <col min="6476" max="6477" width="0" style="145" hidden="1" customWidth="1"/>
    <col min="6478" max="6478" width="5.42578125" style="145" customWidth="1"/>
    <col min="6479" max="6480" width="0" style="145" hidden="1" customWidth="1"/>
    <col min="6481" max="6481" width="4.85546875" style="145" customWidth="1"/>
    <col min="6482" max="6489" width="0" style="145" hidden="1" customWidth="1"/>
    <col min="6490" max="6490" width="5.42578125" style="145" customWidth="1"/>
    <col min="6491" max="6492" width="0" style="145" hidden="1" customWidth="1"/>
    <col min="6493" max="6493" width="8.42578125" style="145" customWidth="1"/>
    <col min="6494" max="6495" width="0" style="145" hidden="1" customWidth="1"/>
    <col min="6496" max="6496" width="5.85546875" style="145" customWidth="1"/>
    <col min="6497" max="6498" width="0" style="145" hidden="1" customWidth="1"/>
    <col min="6499" max="6499" width="5.42578125" style="145" customWidth="1"/>
    <col min="6500" max="6501" width="0" style="145" hidden="1" customWidth="1"/>
    <col min="6502" max="6502" width="5.42578125" style="145" customWidth="1"/>
    <col min="6503" max="6504" width="0" style="145" hidden="1" customWidth="1"/>
    <col min="6505" max="6505" width="6" style="145" customWidth="1"/>
    <col min="6506" max="6510" width="0" style="145" hidden="1" customWidth="1"/>
    <col min="6511" max="6511" width="5" style="145" customWidth="1"/>
    <col min="6512" max="6513" width="0" style="145" hidden="1" customWidth="1"/>
    <col min="6514" max="6514" width="7.42578125" style="145" customWidth="1"/>
    <col min="6515" max="6519" width="0" style="145" hidden="1" customWidth="1"/>
    <col min="6520" max="6520" width="5" style="145" customWidth="1"/>
    <col min="6521" max="6521" width="0" style="145" hidden="1" customWidth="1"/>
    <col min="6522" max="6522" width="5" style="145" customWidth="1"/>
    <col min="6523" max="6523" width="9.42578125" style="145" customWidth="1"/>
    <col min="6524" max="6524" width="0" style="145" hidden="1" customWidth="1"/>
    <col min="6525" max="6525" width="5" style="145" customWidth="1"/>
    <col min="6526" max="6530" width="0" style="145" hidden="1" customWidth="1"/>
    <col min="6531" max="6531" width="5" style="145" customWidth="1"/>
    <col min="6532" max="6543" width="0" style="145" hidden="1" customWidth="1"/>
    <col min="6544" max="6544" width="7.140625" style="145" customWidth="1"/>
    <col min="6545" max="6546" width="0" style="145" hidden="1" customWidth="1"/>
    <col min="6547" max="6547" width="7.140625" style="145" customWidth="1"/>
    <col min="6548" max="6549" width="0" style="145" hidden="1" customWidth="1"/>
    <col min="6550" max="6550" width="7.140625" style="145" customWidth="1"/>
    <col min="6551" max="6555" width="0" style="145" hidden="1" customWidth="1"/>
    <col min="6556" max="6556" width="7.140625" style="145" customWidth="1"/>
    <col min="6557" max="6558" width="0" style="145" hidden="1" customWidth="1"/>
    <col min="6559" max="6559" width="7.140625" style="145" customWidth="1"/>
    <col min="6560" max="6566" width="0" style="145" hidden="1" customWidth="1"/>
    <col min="6567" max="6567" width="6.42578125" style="145" customWidth="1"/>
    <col min="6568" max="6588" width="0" style="145" hidden="1" customWidth="1"/>
    <col min="6589" max="6592" width="6.42578125" style="145" customWidth="1"/>
    <col min="6593" max="6593" width="6.85546875" style="145" customWidth="1"/>
    <col min="6594" max="6594" width="6.42578125" style="145" customWidth="1"/>
    <col min="6595" max="6611" width="0" style="145" hidden="1" customWidth="1"/>
    <col min="6612" max="6612" width="6.5703125" style="145" customWidth="1"/>
    <col min="6613" max="6613" width="6.42578125" style="145" customWidth="1"/>
    <col min="6614" max="6615" width="0" style="145" hidden="1" customWidth="1"/>
    <col min="6616" max="6616" width="6.42578125" style="145" customWidth="1"/>
    <col min="6617" max="6618" width="0" style="145" hidden="1" customWidth="1"/>
    <col min="6619" max="6619" width="7.42578125" style="145" customWidth="1"/>
    <col min="6620" max="6620" width="0" style="145" hidden="1" customWidth="1"/>
    <col min="6621" max="6621" width="6.42578125" style="145" customWidth="1"/>
    <col min="6622" max="6622" width="0" style="145" hidden="1" customWidth="1"/>
    <col min="6623" max="6623" width="9" style="145" customWidth="1"/>
    <col min="6624" max="6625" width="0" style="145" hidden="1" customWidth="1"/>
    <col min="6626" max="6626" width="8.5703125" style="145" customWidth="1"/>
    <col min="6627" max="6628" width="0" style="145" hidden="1" customWidth="1"/>
    <col min="6629" max="6629" width="6.42578125" style="145" customWidth="1"/>
    <col min="6630" max="6631" width="0" style="145" hidden="1" customWidth="1"/>
    <col min="6632" max="6632" width="7" style="145" customWidth="1"/>
    <col min="6633" max="6634" width="0" style="145" hidden="1" customWidth="1"/>
    <col min="6635" max="6635" width="7" style="145" customWidth="1"/>
    <col min="6636" max="6637" width="0" style="145" hidden="1" customWidth="1"/>
    <col min="6638" max="6638" width="7.5703125" style="145" customWidth="1"/>
    <col min="6639" max="6640" width="0" style="145" hidden="1" customWidth="1"/>
    <col min="6641" max="6641" width="7" style="145" customWidth="1"/>
    <col min="6642" max="6646" width="0" style="145" hidden="1" customWidth="1"/>
    <col min="6647" max="6647" width="7" style="145" customWidth="1"/>
    <col min="6648" max="6661" width="0" style="145" hidden="1" customWidth="1"/>
    <col min="6662" max="6662" width="0" style="145" hidden="1"/>
    <col min="6663" max="6663" width="38.42578125" style="145" customWidth="1"/>
    <col min="6664" max="6664" width="6.42578125" style="145" customWidth="1"/>
    <col min="6665" max="6665" width="0" style="145" hidden="1" customWidth="1"/>
    <col min="6666" max="6666" width="11.42578125" style="145" customWidth="1"/>
    <col min="6667" max="6667" width="9.5703125" style="145" customWidth="1"/>
    <col min="6668" max="6668" width="0" style="145" hidden="1" customWidth="1"/>
    <col min="6669" max="6669" width="7.5703125" style="145" customWidth="1"/>
    <col min="6670" max="6678" width="0" style="145" hidden="1" customWidth="1"/>
    <col min="6679" max="6679" width="8.85546875" style="145" customWidth="1"/>
    <col min="6680" max="6680" width="0" style="145" hidden="1" customWidth="1"/>
    <col min="6681" max="6681" width="10.140625" style="145" customWidth="1"/>
    <col min="6682" max="6688" width="0" style="145" hidden="1" customWidth="1"/>
    <col min="6689" max="6689" width="11.42578125" style="145" customWidth="1"/>
    <col min="6690" max="6690" width="13" style="145" customWidth="1"/>
    <col min="6691" max="6691" width="37.42578125" style="145" customWidth="1"/>
    <col min="6692" max="6692" width="9.140625" style="145" bestFit="1" customWidth="1"/>
    <col min="6693" max="6693" width="16" style="145" customWidth="1"/>
    <col min="6694" max="6694" width="9.42578125" style="145" customWidth="1"/>
    <col min="6695" max="6695" width="11.5703125" style="145" customWidth="1"/>
    <col min="6696" max="6700" width="0" style="145" hidden="1" customWidth="1"/>
    <col min="6701" max="6701" width="5" style="145" customWidth="1"/>
    <col min="6702" max="6703" width="0" style="145" hidden="1" customWidth="1"/>
    <col min="6704" max="6704" width="5" style="145" customWidth="1"/>
    <col min="6705" max="6706" width="0" style="145" hidden="1" customWidth="1"/>
    <col min="6707" max="6707" width="5" style="145" customWidth="1"/>
    <col min="6708" max="6709" width="0" style="145" hidden="1" customWidth="1"/>
    <col min="6710" max="6710" width="5" style="145" customWidth="1"/>
    <col min="6711" max="6712" width="0" style="145" hidden="1" customWidth="1"/>
    <col min="6713" max="6713" width="5" style="145" customWidth="1"/>
    <col min="6714" max="6715" width="0" style="145" hidden="1" customWidth="1"/>
    <col min="6716" max="6716" width="5" style="145" customWidth="1"/>
    <col min="6717" max="6718" width="0" style="145" hidden="1" customWidth="1"/>
    <col min="6719" max="6719" width="6.42578125" style="145" customWidth="1"/>
    <col min="6720" max="6727" width="0" style="145" hidden="1" customWidth="1"/>
    <col min="6728" max="6728" width="6.85546875" style="145" customWidth="1"/>
    <col min="6729" max="6730" width="0" style="145" hidden="1" customWidth="1"/>
    <col min="6731" max="6731" width="6.42578125" style="145" customWidth="1"/>
    <col min="6732" max="6733" width="0" style="145" hidden="1" customWidth="1"/>
    <col min="6734" max="6734" width="5.42578125" style="145" customWidth="1"/>
    <col min="6735" max="6736" width="0" style="145" hidden="1" customWidth="1"/>
    <col min="6737" max="6737" width="4.85546875" style="145" customWidth="1"/>
    <col min="6738" max="6745" width="0" style="145" hidden="1" customWidth="1"/>
    <col min="6746" max="6746" width="5.42578125" style="145" customWidth="1"/>
    <col min="6747" max="6748" width="0" style="145" hidden="1" customWidth="1"/>
    <col min="6749" max="6749" width="8.42578125" style="145" customWidth="1"/>
    <col min="6750" max="6751" width="0" style="145" hidden="1" customWidth="1"/>
    <col min="6752" max="6752" width="5.85546875" style="145" customWidth="1"/>
    <col min="6753" max="6754" width="0" style="145" hidden="1" customWidth="1"/>
    <col min="6755" max="6755" width="5.42578125" style="145" customWidth="1"/>
    <col min="6756" max="6757" width="0" style="145" hidden="1" customWidth="1"/>
    <col min="6758" max="6758" width="5.42578125" style="145" customWidth="1"/>
    <col min="6759" max="6760" width="0" style="145" hidden="1" customWidth="1"/>
    <col min="6761" max="6761" width="6" style="145" customWidth="1"/>
    <col min="6762" max="6766" width="0" style="145" hidden="1" customWidth="1"/>
    <col min="6767" max="6767" width="5" style="145" customWidth="1"/>
    <col min="6768" max="6769" width="0" style="145" hidden="1" customWidth="1"/>
    <col min="6770" max="6770" width="7.42578125" style="145" customWidth="1"/>
    <col min="6771" max="6775" width="0" style="145" hidden="1" customWidth="1"/>
    <col min="6776" max="6776" width="5" style="145" customWidth="1"/>
    <col min="6777" max="6777" width="0" style="145" hidden="1" customWidth="1"/>
    <col min="6778" max="6778" width="5" style="145" customWidth="1"/>
    <col min="6779" max="6779" width="9.42578125" style="145" customWidth="1"/>
    <col min="6780" max="6780" width="0" style="145" hidden="1" customWidth="1"/>
    <col min="6781" max="6781" width="5" style="145" customWidth="1"/>
    <col min="6782" max="6786" width="0" style="145" hidden="1" customWidth="1"/>
    <col min="6787" max="6787" width="5" style="145" customWidth="1"/>
    <col min="6788" max="6799" width="0" style="145" hidden="1" customWidth="1"/>
    <col min="6800" max="6800" width="7.140625" style="145" customWidth="1"/>
    <col min="6801" max="6802" width="0" style="145" hidden="1" customWidth="1"/>
    <col min="6803" max="6803" width="7.140625" style="145" customWidth="1"/>
    <col min="6804" max="6805" width="0" style="145" hidden="1" customWidth="1"/>
    <col min="6806" max="6806" width="7.140625" style="145" customWidth="1"/>
    <col min="6807" max="6811" width="0" style="145" hidden="1" customWidth="1"/>
    <col min="6812" max="6812" width="7.140625" style="145" customWidth="1"/>
    <col min="6813" max="6814" width="0" style="145" hidden="1" customWidth="1"/>
    <col min="6815" max="6815" width="7.140625" style="145" customWidth="1"/>
    <col min="6816" max="6822" width="0" style="145" hidden="1" customWidth="1"/>
    <col min="6823" max="6823" width="6.42578125" style="145" customWidth="1"/>
    <col min="6824" max="6844" width="0" style="145" hidden="1" customWidth="1"/>
    <col min="6845" max="6848" width="6.42578125" style="145" customWidth="1"/>
    <col min="6849" max="6849" width="6.85546875" style="145" customWidth="1"/>
    <col min="6850" max="6850" width="6.42578125" style="145" customWidth="1"/>
    <col min="6851" max="6867" width="0" style="145" hidden="1" customWidth="1"/>
    <col min="6868" max="6868" width="6.5703125" style="145" customWidth="1"/>
    <col min="6869" max="6869" width="6.42578125" style="145" customWidth="1"/>
    <col min="6870" max="6871" width="0" style="145" hidden="1" customWidth="1"/>
    <col min="6872" max="6872" width="6.42578125" style="145" customWidth="1"/>
    <col min="6873" max="6874" width="0" style="145" hidden="1" customWidth="1"/>
    <col min="6875" max="6875" width="7.42578125" style="145" customWidth="1"/>
    <col min="6876" max="6876" width="0" style="145" hidden="1" customWidth="1"/>
    <col min="6877" max="6877" width="6.42578125" style="145" customWidth="1"/>
    <col min="6878" max="6878" width="0" style="145" hidden="1" customWidth="1"/>
    <col min="6879" max="6879" width="9" style="145" customWidth="1"/>
    <col min="6880" max="6881" width="0" style="145" hidden="1" customWidth="1"/>
    <col min="6882" max="6882" width="8.5703125" style="145" customWidth="1"/>
    <col min="6883" max="6884" width="0" style="145" hidden="1" customWidth="1"/>
    <col min="6885" max="6885" width="6.42578125" style="145" customWidth="1"/>
    <col min="6886" max="6887" width="0" style="145" hidden="1" customWidth="1"/>
    <col min="6888" max="6888" width="7" style="145" customWidth="1"/>
    <col min="6889" max="6890" width="0" style="145" hidden="1" customWidth="1"/>
    <col min="6891" max="6891" width="7" style="145" customWidth="1"/>
    <col min="6892" max="6893" width="0" style="145" hidden="1" customWidth="1"/>
    <col min="6894" max="6894" width="7.5703125" style="145" customWidth="1"/>
    <col min="6895" max="6896" width="0" style="145" hidden="1" customWidth="1"/>
    <col min="6897" max="6897" width="7" style="145" customWidth="1"/>
    <col min="6898" max="6902" width="0" style="145" hidden="1" customWidth="1"/>
    <col min="6903" max="6903" width="7" style="145" customWidth="1"/>
    <col min="6904" max="6917" width="0" style="145" hidden="1" customWidth="1"/>
    <col min="6918" max="6918" width="0" style="145" hidden="1"/>
    <col min="6919" max="6919" width="38.42578125" style="145" customWidth="1"/>
    <col min="6920" max="6920" width="6.42578125" style="145" customWidth="1"/>
    <col min="6921" max="6921" width="0" style="145" hidden="1" customWidth="1"/>
    <col min="6922" max="6922" width="11.42578125" style="145" customWidth="1"/>
    <col min="6923" max="6923" width="9.5703125" style="145" customWidth="1"/>
    <col min="6924" max="6924" width="0" style="145" hidden="1" customWidth="1"/>
    <col min="6925" max="6925" width="7.5703125" style="145" customWidth="1"/>
    <col min="6926" max="6934" width="0" style="145" hidden="1" customWidth="1"/>
    <col min="6935" max="6935" width="8.85546875" style="145" customWidth="1"/>
    <col min="6936" max="6936" width="0" style="145" hidden="1" customWidth="1"/>
    <col min="6937" max="6937" width="10.140625" style="145" customWidth="1"/>
    <col min="6938" max="6944" width="0" style="145" hidden="1" customWidth="1"/>
    <col min="6945" max="6945" width="11.42578125" style="145" customWidth="1"/>
    <col min="6946" max="6946" width="13" style="145" customWidth="1"/>
    <col min="6947" max="6947" width="37.42578125" style="145" customWidth="1"/>
    <col min="6948" max="6948" width="9.140625" style="145" bestFit="1" customWidth="1"/>
    <col min="6949" max="6949" width="16" style="145" customWidth="1"/>
    <col min="6950" max="6950" width="9.42578125" style="145" customWidth="1"/>
    <col min="6951" max="6951" width="11.5703125" style="145" customWidth="1"/>
    <col min="6952" max="6956" width="0" style="145" hidden="1" customWidth="1"/>
    <col min="6957" max="6957" width="5" style="145" customWidth="1"/>
    <col min="6958" max="6959" width="0" style="145" hidden="1" customWidth="1"/>
    <col min="6960" max="6960" width="5" style="145" customWidth="1"/>
    <col min="6961" max="6962" width="0" style="145" hidden="1" customWidth="1"/>
    <col min="6963" max="6963" width="5" style="145" customWidth="1"/>
    <col min="6964" max="6965" width="0" style="145" hidden="1" customWidth="1"/>
    <col min="6966" max="6966" width="5" style="145" customWidth="1"/>
    <col min="6967" max="6968" width="0" style="145" hidden="1" customWidth="1"/>
    <col min="6969" max="6969" width="5" style="145" customWidth="1"/>
    <col min="6970" max="6971" width="0" style="145" hidden="1" customWidth="1"/>
    <col min="6972" max="6972" width="5" style="145" customWidth="1"/>
    <col min="6973" max="6974" width="0" style="145" hidden="1" customWidth="1"/>
    <col min="6975" max="6975" width="6.42578125" style="145" customWidth="1"/>
    <col min="6976" max="6983" width="0" style="145" hidden="1" customWidth="1"/>
    <col min="6984" max="6984" width="6.85546875" style="145" customWidth="1"/>
    <col min="6985" max="6986" width="0" style="145" hidden="1" customWidth="1"/>
    <col min="6987" max="6987" width="6.42578125" style="145" customWidth="1"/>
    <col min="6988" max="6989" width="0" style="145" hidden="1" customWidth="1"/>
    <col min="6990" max="6990" width="5.42578125" style="145" customWidth="1"/>
    <col min="6991" max="6992" width="0" style="145" hidden="1" customWidth="1"/>
    <col min="6993" max="6993" width="4.85546875" style="145" customWidth="1"/>
    <col min="6994" max="7001" width="0" style="145" hidden="1" customWidth="1"/>
    <col min="7002" max="7002" width="5.42578125" style="145" customWidth="1"/>
    <col min="7003" max="7004" width="0" style="145" hidden="1" customWidth="1"/>
    <col min="7005" max="7005" width="8.42578125" style="145" customWidth="1"/>
    <col min="7006" max="7007" width="0" style="145" hidden="1" customWidth="1"/>
    <col min="7008" max="7008" width="5.85546875" style="145" customWidth="1"/>
    <col min="7009" max="7010" width="0" style="145" hidden="1" customWidth="1"/>
    <col min="7011" max="7011" width="5.42578125" style="145" customWidth="1"/>
    <col min="7012" max="7013" width="0" style="145" hidden="1" customWidth="1"/>
    <col min="7014" max="7014" width="5.42578125" style="145" customWidth="1"/>
    <col min="7015" max="7016" width="0" style="145" hidden="1" customWidth="1"/>
    <col min="7017" max="7017" width="6" style="145" customWidth="1"/>
    <col min="7018" max="7022" width="0" style="145" hidden="1" customWidth="1"/>
    <col min="7023" max="7023" width="5" style="145" customWidth="1"/>
    <col min="7024" max="7025" width="0" style="145" hidden="1" customWidth="1"/>
    <col min="7026" max="7026" width="7.42578125" style="145" customWidth="1"/>
    <col min="7027" max="7031" width="0" style="145" hidden="1" customWidth="1"/>
    <col min="7032" max="7032" width="5" style="145" customWidth="1"/>
    <col min="7033" max="7033" width="0" style="145" hidden="1" customWidth="1"/>
    <col min="7034" max="7034" width="5" style="145" customWidth="1"/>
    <col min="7035" max="7035" width="9.42578125" style="145" customWidth="1"/>
    <col min="7036" max="7036" width="0" style="145" hidden="1" customWidth="1"/>
    <col min="7037" max="7037" width="5" style="145" customWidth="1"/>
    <col min="7038" max="7042" width="0" style="145" hidden="1" customWidth="1"/>
    <col min="7043" max="7043" width="5" style="145" customWidth="1"/>
    <col min="7044" max="7055" width="0" style="145" hidden="1" customWidth="1"/>
    <col min="7056" max="7056" width="7.140625" style="145" customWidth="1"/>
    <col min="7057" max="7058" width="0" style="145" hidden="1" customWidth="1"/>
    <col min="7059" max="7059" width="7.140625" style="145" customWidth="1"/>
    <col min="7060" max="7061" width="0" style="145" hidden="1" customWidth="1"/>
    <col min="7062" max="7062" width="7.140625" style="145" customWidth="1"/>
    <col min="7063" max="7067" width="0" style="145" hidden="1" customWidth="1"/>
    <col min="7068" max="7068" width="7.140625" style="145" customWidth="1"/>
    <col min="7069" max="7070" width="0" style="145" hidden="1" customWidth="1"/>
    <col min="7071" max="7071" width="7.140625" style="145" customWidth="1"/>
    <col min="7072" max="7078" width="0" style="145" hidden="1" customWidth="1"/>
    <col min="7079" max="7079" width="6.42578125" style="145" customWidth="1"/>
    <col min="7080" max="7100" width="0" style="145" hidden="1" customWidth="1"/>
    <col min="7101" max="7104" width="6.42578125" style="145" customWidth="1"/>
    <col min="7105" max="7105" width="6.85546875" style="145" customWidth="1"/>
    <col min="7106" max="7106" width="6.42578125" style="145" customWidth="1"/>
    <col min="7107" max="7123" width="0" style="145" hidden="1" customWidth="1"/>
    <col min="7124" max="7124" width="6.5703125" style="145" customWidth="1"/>
    <col min="7125" max="7125" width="6.42578125" style="145" customWidth="1"/>
    <col min="7126" max="7127" width="0" style="145" hidden="1" customWidth="1"/>
    <col min="7128" max="7128" width="6.42578125" style="145" customWidth="1"/>
    <col min="7129" max="7130" width="0" style="145" hidden="1" customWidth="1"/>
    <col min="7131" max="7131" width="7.42578125" style="145" customWidth="1"/>
    <col min="7132" max="7132" width="0" style="145" hidden="1" customWidth="1"/>
    <col min="7133" max="7133" width="6.42578125" style="145" customWidth="1"/>
    <col min="7134" max="7134" width="0" style="145" hidden="1" customWidth="1"/>
    <col min="7135" max="7135" width="9" style="145" customWidth="1"/>
    <col min="7136" max="7137" width="0" style="145" hidden="1" customWidth="1"/>
    <col min="7138" max="7138" width="8.5703125" style="145" customWidth="1"/>
    <col min="7139" max="7140" width="0" style="145" hidden="1" customWidth="1"/>
    <col min="7141" max="7141" width="6.42578125" style="145" customWidth="1"/>
    <col min="7142" max="7143" width="0" style="145" hidden="1" customWidth="1"/>
    <col min="7144" max="7144" width="7" style="145" customWidth="1"/>
    <col min="7145" max="7146" width="0" style="145" hidden="1" customWidth="1"/>
    <col min="7147" max="7147" width="7" style="145" customWidth="1"/>
    <col min="7148" max="7149" width="0" style="145" hidden="1" customWidth="1"/>
    <col min="7150" max="7150" width="7.5703125" style="145" customWidth="1"/>
    <col min="7151" max="7152" width="0" style="145" hidden="1" customWidth="1"/>
    <col min="7153" max="7153" width="7" style="145" customWidth="1"/>
    <col min="7154" max="7158" width="0" style="145" hidden="1" customWidth="1"/>
    <col min="7159" max="7159" width="7" style="145" customWidth="1"/>
    <col min="7160" max="7173" width="0" style="145" hidden="1" customWidth="1"/>
    <col min="7174" max="7174" width="0" style="145" hidden="1"/>
    <col min="7175" max="7175" width="38.42578125" style="145" customWidth="1"/>
    <col min="7176" max="7176" width="6.42578125" style="145" customWidth="1"/>
    <col min="7177" max="7177" width="0" style="145" hidden="1" customWidth="1"/>
    <col min="7178" max="7178" width="11.42578125" style="145" customWidth="1"/>
    <col min="7179" max="7179" width="9.5703125" style="145" customWidth="1"/>
    <col min="7180" max="7180" width="0" style="145" hidden="1" customWidth="1"/>
    <col min="7181" max="7181" width="7.5703125" style="145" customWidth="1"/>
    <col min="7182" max="7190" width="0" style="145" hidden="1" customWidth="1"/>
    <col min="7191" max="7191" width="8.85546875" style="145" customWidth="1"/>
    <col min="7192" max="7192" width="0" style="145" hidden="1" customWidth="1"/>
    <col min="7193" max="7193" width="10.140625" style="145" customWidth="1"/>
    <col min="7194" max="7200" width="0" style="145" hidden="1" customWidth="1"/>
    <col min="7201" max="7201" width="11.42578125" style="145" customWidth="1"/>
    <col min="7202" max="7202" width="13" style="145" customWidth="1"/>
    <col min="7203" max="7203" width="37.42578125" style="145" customWidth="1"/>
    <col min="7204" max="7204" width="9.140625" style="145" bestFit="1" customWidth="1"/>
    <col min="7205" max="7205" width="16" style="145" customWidth="1"/>
    <col min="7206" max="7206" width="9.42578125" style="145" customWidth="1"/>
    <col min="7207" max="7207" width="11.5703125" style="145" customWidth="1"/>
    <col min="7208" max="7212" width="0" style="145" hidden="1" customWidth="1"/>
    <col min="7213" max="7213" width="5" style="145" customWidth="1"/>
    <col min="7214" max="7215" width="0" style="145" hidden="1" customWidth="1"/>
    <col min="7216" max="7216" width="5" style="145" customWidth="1"/>
    <col min="7217" max="7218" width="0" style="145" hidden="1" customWidth="1"/>
    <col min="7219" max="7219" width="5" style="145" customWidth="1"/>
    <col min="7220" max="7221" width="0" style="145" hidden="1" customWidth="1"/>
    <col min="7222" max="7222" width="5" style="145" customWidth="1"/>
    <col min="7223" max="7224" width="0" style="145" hidden="1" customWidth="1"/>
    <col min="7225" max="7225" width="5" style="145" customWidth="1"/>
    <col min="7226" max="7227" width="0" style="145" hidden="1" customWidth="1"/>
    <col min="7228" max="7228" width="5" style="145" customWidth="1"/>
    <col min="7229" max="7230" width="0" style="145" hidden="1" customWidth="1"/>
    <col min="7231" max="7231" width="6.42578125" style="145" customWidth="1"/>
    <col min="7232" max="7239" width="0" style="145" hidden="1" customWidth="1"/>
    <col min="7240" max="7240" width="6.85546875" style="145" customWidth="1"/>
    <col min="7241" max="7242" width="0" style="145" hidden="1" customWidth="1"/>
    <col min="7243" max="7243" width="6.42578125" style="145" customWidth="1"/>
    <col min="7244" max="7245" width="0" style="145" hidden="1" customWidth="1"/>
    <col min="7246" max="7246" width="5.42578125" style="145" customWidth="1"/>
    <col min="7247" max="7248" width="0" style="145" hidden="1" customWidth="1"/>
    <col min="7249" max="7249" width="4.85546875" style="145" customWidth="1"/>
    <col min="7250" max="7257" width="0" style="145" hidden="1" customWidth="1"/>
    <col min="7258" max="7258" width="5.42578125" style="145" customWidth="1"/>
    <col min="7259" max="7260" width="0" style="145" hidden="1" customWidth="1"/>
    <col min="7261" max="7261" width="8.42578125" style="145" customWidth="1"/>
    <col min="7262" max="7263" width="0" style="145" hidden="1" customWidth="1"/>
    <col min="7264" max="7264" width="5.85546875" style="145" customWidth="1"/>
    <col min="7265" max="7266" width="0" style="145" hidden="1" customWidth="1"/>
    <col min="7267" max="7267" width="5.42578125" style="145" customWidth="1"/>
    <col min="7268" max="7269" width="0" style="145" hidden="1" customWidth="1"/>
    <col min="7270" max="7270" width="5.42578125" style="145" customWidth="1"/>
    <col min="7271" max="7272" width="0" style="145" hidden="1" customWidth="1"/>
    <col min="7273" max="7273" width="6" style="145" customWidth="1"/>
    <col min="7274" max="7278" width="0" style="145" hidden="1" customWidth="1"/>
    <col min="7279" max="7279" width="5" style="145" customWidth="1"/>
    <col min="7280" max="7281" width="0" style="145" hidden="1" customWidth="1"/>
    <col min="7282" max="7282" width="7.42578125" style="145" customWidth="1"/>
    <col min="7283" max="7287" width="0" style="145" hidden="1" customWidth="1"/>
    <col min="7288" max="7288" width="5" style="145" customWidth="1"/>
    <col min="7289" max="7289" width="0" style="145" hidden="1" customWidth="1"/>
    <col min="7290" max="7290" width="5" style="145" customWidth="1"/>
    <col min="7291" max="7291" width="9.42578125" style="145" customWidth="1"/>
    <col min="7292" max="7292" width="0" style="145" hidden="1" customWidth="1"/>
    <col min="7293" max="7293" width="5" style="145" customWidth="1"/>
    <col min="7294" max="7298" width="0" style="145" hidden="1" customWidth="1"/>
    <col min="7299" max="7299" width="5" style="145" customWidth="1"/>
    <col min="7300" max="7311" width="0" style="145" hidden="1" customWidth="1"/>
    <col min="7312" max="7312" width="7.140625" style="145" customWidth="1"/>
    <col min="7313" max="7314" width="0" style="145" hidden="1" customWidth="1"/>
    <col min="7315" max="7315" width="7.140625" style="145" customWidth="1"/>
    <col min="7316" max="7317" width="0" style="145" hidden="1" customWidth="1"/>
    <col min="7318" max="7318" width="7.140625" style="145" customWidth="1"/>
    <col min="7319" max="7323" width="0" style="145" hidden="1" customWidth="1"/>
    <col min="7324" max="7324" width="7.140625" style="145" customWidth="1"/>
    <col min="7325" max="7326" width="0" style="145" hidden="1" customWidth="1"/>
    <col min="7327" max="7327" width="7.140625" style="145" customWidth="1"/>
    <col min="7328" max="7334" width="0" style="145" hidden="1" customWidth="1"/>
    <col min="7335" max="7335" width="6.42578125" style="145" customWidth="1"/>
    <col min="7336" max="7356" width="0" style="145" hidden="1" customWidth="1"/>
    <col min="7357" max="7360" width="6.42578125" style="145" customWidth="1"/>
    <col min="7361" max="7361" width="6.85546875" style="145" customWidth="1"/>
    <col min="7362" max="7362" width="6.42578125" style="145" customWidth="1"/>
    <col min="7363" max="7379" width="0" style="145" hidden="1" customWidth="1"/>
    <col min="7380" max="7380" width="6.5703125" style="145" customWidth="1"/>
    <col min="7381" max="7381" width="6.42578125" style="145" customWidth="1"/>
    <col min="7382" max="7383" width="0" style="145" hidden="1" customWidth="1"/>
    <col min="7384" max="7384" width="6.42578125" style="145" customWidth="1"/>
    <col min="7385" max="7386" width="0" style="145" hidden="1" customWidth="1"/>
    <col min="7387" max="7387" width="7.42578125" style="145" customWidth="1"/>
    <col min="7388" max="7388" width="0" style="145" hidden="1" customWidth="1"/>
    <col min="7389" max="7389" width="6.42578125" style="145" customWidth="1"/>
    <col min="7390" max="7390" width="0" style="145" hidden="1" customWidth="1"/>
    <col min="7391" max="7391" width="9" style="145" customWidth="1"/>
    <col min="7392" max="7393" width="0" style="145" hidden="1" customWidth="1"/>
    <col min="7394" max="7394" width="8.5703125" style="145" customWidth="1"/>
    <col min="7395" max="7396" width="0" style="145" hidden="1" customWidth="1"/>
    <col min="7397" max="7397" width="6.42578125" style="145" customWidth="1"/>
    <col min="7398" max="7399" width="0" style="145" hidden="1" customWidth="1"/>
    <col min="7400" max="7400" width="7" style="145" customWidth="1"/>
    <col min="7401" max="7402" width="0" style="145" hidden="1" customWidth="1"/>
    <col min="7403" max="7403" width="7" style="145" customWidth="1"/>
    <col min="7404" max="7405" width="0" style="145" hidden="1" customWidth="1"/>
    <col min="7406" max="7406" width="7.5703125" style="145" customWidth="1"/>
    <col min="7407" max="7408" width="0" style="145" hidden="1" customWidth="1"/>
    <col min="7409" max="7409" width="7" style="145" customWidth="1"/>
    <col min="7410" max="7414" width="0" style="145" hidden="1" customWidth="1"/>
    <col min="7415" max="7415" width="7" style="145" customWidth="1"/>
    <col min="7416" max="7429" width="0" style="145" hidden="1" customWidth="1"/>
    <col min="7430" max="7430" width="0" style="145" hidden="1"/>
    <col min="7431" max="7431" width="38.42578125" style="145" customWidth="1"/>
    <col min="7432" max="7432" width="6.42578125" style="145" customWidth="1"/>
    <col min="7433" max="7433" width="0" style="145" hidden="1" customWidth="1"/>
    <col min="7434" max="7434" width="11.42578125" style="145" customWidth="1"/>
    <col min="7435" max="7435" width="9.5703125" style="145" customWidth="1"/>
    <col min="7436" max="7436" width="0" style="145" hidden="1" customWidth="1"/>
    <col min="7437" max="7437" width="7.5703125" style="145" customWidth="1"/>
    <col min="7438" max="7446" width="0" style="145" hidden="1" customWidth="1"/>
    <col min="7447" max="7447" width="8.85546875" style="145" customWidth="1"/>
    <col min="7448" max="7448" width="0" style="145" hidden="1" customWidth="1"/>
    <col min="7449" max="7449" width="10.140625" style="145" customWidth="1"/>
    <col min="7450" max="7456" width="0" style="145" hidden="1" customWidth="1"/>
    <col min="7457" max="7457" width="11.42578125" style="145" customWidth="1"/>
    <col min="7458" max="7458" width="13" style="145" customWidth="1"/>
    <col min="7459" max="7459" width="37.42578125" style="145" customWidth="1"/>
    <col min="7460" max="7460" width="9.140625" style="145" bestFit="1" customWidth="1"/>
    <col min="7461" max="7461" width="16" style="145" customWidth="1"/>
    <col min="7462" max="7462" width="9.42578125" style="145" customWidth="1"/>
    <col min="7463" max="7463" width="11.5703125" style="145" customWidth="1"/>
    <col min="7464" max="7468" width="0" style="145" hidden="1" customWidth="1"/>
    <col min="7469" max="7469" width="5" style="145" customWidth="1"/>
    <col min="7470" max="7471" width="0" style="145" hidden="1" customWidth="1"/>
    <col min="7472" max="7472" width="5" style="145" customWidth="1"/>
    <col min="7473" max="7474" width="0" style="145" hidden="1" customWidth="1"/>
    <col min="7475" max="7475" width="5" style="145" customWidth="1"/>
    <col min="7476" max="7477" width="0" style="145" hidden="1" customWidth="1"/>
    <col min="7478" max="7478" width="5" style="145" customWidth="1"/>
    <col min="7479" max="7480" width="0" style="145" hidden="1" customWidth="1"/>
    <col min="7481" max="7481" width="5" style="145" customWidth="1"/>
    <col min="7482" max="7483" width="0" style="145" hidden="1" customWidth="1"/>
    <col min="7484" max="7484" width="5" style="145" customWidth="1"/>
    <col min="7485" max="7486" width="0" style="145" hidden="1" customWidth="1"/>
    <col min="7487" max="7487" width="6.42578125" style="145" customWidth="1"/>
    <col min="7488" max="7495" width="0" style="145" hidden="1" customWidth="1"/>
    <col min="7496" max="7496" width="6.85546875" style="145" customWidth="1"/>
    <col min="7497" max="7498" width="0" style="145" hidden="1" customWidth="1"/>
    <col min="7499" max="7499" width="6.42578125" style="145" customWidth="1"/>
    <col min="7500" max="7501" width="0" style="145" hidden="1" customWidth="1"/>
    <col min="7502" max="7502" width="5.42578125" style="145" customWidth="1"/>
    <col min="7503" max="7504" width="0" style="145" hidden="1" customWidth="1"/>
    <col min="7505" max="7505" width="4.85546875" style="145" customWidth="1"/>
    <col min="7506" max="7513" width="0" style="145" hidden="1" customWidth="1"/>
    <col min="7514" max="7514" width="5.42578125" style="145" customWidth="1"/>
    <col min="7515" max="7516" width="0" style="145" hidden="1" customWidth="1"/>
    <col min="7517" max="7517" width="8.42578125" style="145" customWidth="1"/>
    <col min="7518" max="7519" width="0" style="145" hidden="1" customWidth="1"/>
    <col min="7520" max="7520" width="5.85546875" style="145" customWidth="1"/>
    <col min="7521" max="7522" width="0" style="145" hidden="1" customWidth="1"/>
    <col min="7523" max="7523" width="5.42578125" style="145" customWidth="1"/>
    <col min="7524" max="7525" width="0" style="145" hidden="1" customWidth="1"/>
    <col min="7526" max="7526" width="5.42578125" style="145" customWidth="1"/>
    <col min="7527" max="7528" width="0" style="145" hidden="1" customWidth="1"/>
    <col min="7529" max="7529" width="6" style="145" customWidth="1"/>
    <col min="7530" max="7534" width="0" style="145" hidden="1" customWidth="1"/>
    <col min="7535" max="7535" width="5" style="145" customWidth="1"/>
    <col min="7536" max="7537" width="0" style="145" hidden="1" customWidth="1"/>
    <col min="7538" max="7538" width="7.42578125" style="145" customWidth="1"/>
    <col min="7539" max="7543" width="0" style="145" hidden="1" customWidth="1"/>
    <col min="7544" max="7544" width="5" style="145" customWidth="1"/>
    <col min="7545" max="7545" width="0" style="145" hidden="1" customWidth="1"/>
    <col min="7546" max="7546" width="5" style="145" customWidth="1"/>
    <col min="7547" max="7547" width="9.42578125" style="145" customWidth="1"/>
    <col min="7548" max="7548" width="0" style="145" hidden="1" customWidth="1"/>
    <col min="7549" max="7549" width="5" style="145" customWidth="1"/>
    <col min="7550" max="7554" width="0" style="145" hidden="1" customWidth="1"/>
    <col min="7555" max="7555" width="5" style="145" customWidth="1"/>
    <col min="7556" max="7567" width="0" style="145" hidden="1" customWidth="1"/>
    <col min="7568" max="7568" width="7.140625" style="145" customWidth="1"/>
    <col min="7569" max="7570" width="0" style="145" hidden="1" customWidth="1"/>
    <col min="7571" max="7571" width="7.140625" style="145" customWidth="1"/>
    <col min="7572" max="7573" width="0" style="145" hidden="1" customWidth="1"/>
    <col min="7574" max="7574" width="7.140625" style="145" customWidth="1"/>
    <col min="7575" max="7579" width="0" style="145" hidden="1" customWidth="1"/>
    <col min="7580" max="7580" width="7.140625" style="145" customWidth="1"/>
    <col min="7581" max="7582" width="0" style="145" hidden="1" customWidth="1"/>
    <col min="7583" max="7583" width="7.140625" style="145" customWidth="1"/>
    <col min="7584" max="7590" width="0" style="145" hidden="1" customWidth="1"/>
    <col min="7591" max="7591" width="6.42578125" style="145" customWidth="1"/>
    <col min="7592" max="7612" width="0" style="145" hidden="1" customWidth="1"/>
    <col min="7613" max="7616" width="6.42578125" style="145" customWidth="1"/>
    <col min="7617" max="7617" width="6.85546875" style="145" customWidth="1"/>
    <col min="7618" max="7618" width="6.42578125" style="145" customWidth="1"/>
    <col min="7619" max="7635" width="0" style="145" hidden="1" customWidth="1"/>
    <col min="7636" max="7636" width="6.5703125" style="145" customWidth="1"/>
    <col min="7637" max="7637" width="6.42578125" style="145" customWidth="1"/>
    <col min="7638" max="7639" width="0" style="145" hidden="1" customWidth="1"/>
    <col min="7640" max="7640" width="6.42578125" style="145" customWidth="1"/>
    <col min="7641" max="7642" width="0" style="145" hidden="1" customWidth="1"/>
    <col min="7643" max="7643" width="7.42578125" style="145" customWidth="1"/>
    <col min="7644" max="7644" width="0" style="145" hidden="1" customWidth="1"/>
    <col min="7645" max="7645" width="6.42578125" style="145" customWidth="1"/>
    <col min="7646" max="7646" width="0" style="145" hidden="1" customWidth="1"/>
    <col min="7647" max="7647" width="9" style="145" customWidth="1"/>
    <col min="7648" max="7649" width="0" style="145" hidden="1" customWidth="1"/>
    <col min="7650" max="7650" width="8.5703125" style="145" customWidth="1"/>
    <col min="7651" max="7652" width="0" style="145" hidden="1" customWidth="1"/>
    <col min="7653" max="7653" width="6.42578125" style="145" customWidth="1"/>
    <col min="7654" max="7655" width="0" style="145" hidden="1" customWidth="1"/>
    <col min="7656" max="7656" width="7" style="145" customWidth="1"/>
    <col min="7657" max="7658" width="0" style="145" hidden="1" customWidth="1"/>
    <col min="7659" max="7659" width="7" style="145" customWidth="1"/>
    <col min="7660" max="7661" width="0" style="145" hidden="1" customWidth="1"/>
    <col min="7662" max="7662" width="7.5703125" style="145" customWidth="1"/>
    <col min="7663" max="7664" width="0" style="145" hidden="1" customWidth="1"/>
    <col min="7665" max="7665" width="7" style="145" customWidth="1"/>
    <col min="7666" max="7670" width="0" style="145" hidden="1" customWidth="1"/>
    <col min="7671" max="7671" width="7" style="145" customWidth="1"/>
    <col min="7672" max="7685" width="0" style="145" hidden="1" customWidth="1"/>
    <col min="7686" max="7686" width="0" style="145" hidden="1"/>
    <col min="7687" max="7687" width="38.42578125" style="145" customWidth="1"/>
    <col min="7688" max="7688" width="6.42578125" style="145" customWidth="1"/>
    <col min="7689" max="7689" width="0" style="145" hidden="1" customWidth="1"/>
    <col min="7690" max="7690" width="11.42578125" style="145" customWidth="1"/>
    <col min="7691" max="7691" width="9.5703125" style="145" customWidth="1"/>
    <col min="7692" max="7692" width="0" style="145" hidden="1" customWidth="1"/>
    <col min="7693" max="7693" width="7.5703125" style="145" customWidth="1"/>
    <col min="7694" max="7702" width="0" style="145" hidden="1" customWidth="1"/>
    <col min="7703" max="7703" width="8.85546875" style="145" customWidth="1"/>
    <col min="7704" max="7704" width="0" style="145" hidden="1" customWidth="1"/>
    <col min="7705" max="7705" width="10.140625" style="145" customWidth="1"/>
    <col min="7706" max="7712" width="0" style="145" hidden="1" customWidth="1"/>
    <col min="7713" max="7713" width="11.42578125" style="145" customWidth="1"/>
    <col min="7714" max="7714" width="13" style="145" customWidth="1"/>
    <col min="7715" max="7715" width="37.42578125" style="145" customWidth="1"/>
    <col min="7716" max="7716" width="9.140625" style="145" bestFit="1" customWidth="1"/>
    <col min="7717" max="7717" width="16" style="145" customWidth="1"/>
    <col min="7718" max="7718" width="9.42578125" style="145" customWidth="1"/>
    <col min="7719" max="7719" width="11.5703125" style="145" customWidth="1"/>
    <col min="7720" max="7724" width="0" style="145" hidden="1" customWidth="1"/>
    <col min="7725" max="7725" width="5" style="145" customWidth="1"/>
    <col min="7726" max="7727" width="0" style="145" hidden="1" customWidth="1"/>
    <col min="7728" max="7728" width="5" style="145" customWidth="1"/>
    <col min="7729" max="7730" width="0" style="145" hidden="1" customWidth="1"/>
    <col min="7731" max="7731" width="5" style="145" customWidth="1"/>
    <col min="7732" max="7733" width="0" style="145" hidden="1" customWidth="1"/>
    <col min="7734" max="7734" width="5" style="145" customWidth="1"/>
    <col min="7735" max="7736" width="0" style="145" hidden="1" customWidth="1"/>
    <col min="7737" max="7737" width="5" style="145" customWidth="1"/>
    <col min="7738" max="7739" width="0" style="145" hidden="1" customWidth="1"/>
    <col min="7740" max="7740" width="5" style="145" customWidth="1"/>
    <col min="7741" max="7742" width="0" style="145" hidden="1" customWidth="1"/>
    <col min="7743" max="7743" width="6.42578125" style="145" customWidth="1"/>
    <col min="7744" max="7751" width="0" style="145" hidden="1" customWidth="1"/>
    <col min="7752" max="7752" width="6.85546875" style="145" customWidth="1"/>
    <col min="7753" max="7754" width="0" style="145" hidden="1" customWidth="1"/>
    <col min="7755" max="7755" width="6.42578125" style="145" customWidth="1"/>
    <col min="7756" max="7757" width="0" style="145" hidden="1" customWidth="1"/>
    <col min="7758" max="7758" width="5.42578125" style="145" customWidth="1"/>
    <col min="7759" max="7760" width="0" style="145" hidden="1" customWidth="1"/>
    <col min="7761" max="7761" width="4.85546875" style="145" customWidth="1"/>
    <col min="7762" max="7769" width="0" style="145" hidden="1" customWidth="1"/>
    <col min="7770" max="7770" width="5.42578125" style="145" customWidth="1"/>
    <col min="7771" max="7772" width="0" style="145" hidden="1" customWidth="1"/>
    <col min="7773" max="7773" width="8.42578125" style="145" customWidth="1"/>
    <col min="7774" max="7775" width="0" style="145" hidden="1" customWidth="1"/>
    <col min="7776" max="7776" width="5.85546875" style="145" customWidth="1"/>
    <col min="7777" max="7778" width="0" style="145" hidden="1" customWidth="1"/>
    <col min="7779" max="7779" width="5.42578125" style="145" customWidth="1"/>
    <col min="7780" max="7781" width="0" style="145" hidden="1" customWidth="1"/>
    <col min="7782" max="7782" width="5.42578125" style="145" customWidth="1"/>
    <col min="7783" max="7784" width="0" style="145" hidden="1" customWidth="1"/>
    <col min="7785" max="7785" width="6" style="145" customWidth="1"/>
    <col min="7786" max="7790" width="0" style="145" hidden="1" customWidth="1"/>
    <col min="7791" max="7791" width="5" style="145" customWidth="1"/>
    <col min="7792" max="7793" width="0" style="145" hidden="1" customWidth="1"/>
    <col min="7794" max="7794" width="7.42578125" style="145" customWidth="1"/>
    <col min="7795" max="7799" width="0" style="145" hidden="1" customWidth="1"/>
    <col min="7800" max="7800" width="5" style="145" customWidth="1"/>
    <col min="7801" max="7801" width="0" style="145" hidden="1" customWidth="1"/>
    <col min="7802" max="7802" width="5" style="145" customWidth="1"/>
    <col min="7803" max="7803" width="9.42578125" style="145" customWidth="1"/>
    <col min="7804" max="7804" width="0" style="145" hidden="1" customWidth="1"/>
    <col min="7805" max="7805" width="5" style="145" customWidth="1"/>
    <col min="7806" max="7810" width="0" style="145" hidden="1" customWidth="1"/>
    <col min="7811" max="7811" width="5" style="145" customWidth="1"/>
    <col min="7812" max="7823" width="0" style="145" hidden="1" customWidth="1"/>
    <col min="7824" max="7824" width="7.140625" style="145" customWidth="1"/>
    <col min="7825" max="7826" width="0" style="145" hidden="1" customWidth="1"/>
    <col min="7827" max="7827" width="7.140625" style="145" customWidth="1"/>
    <col min="7828" max="7829" width="0" style="145" hidden="1" customWidth="1"/>
    <col min="7830" max="7830" width="7.140625" style="145" customWidth="1"/>
    <col min="7831" max="7835" width="0" style="145" hidden="1" customWidth="1"/>
    <col min="7836" max="7836" width="7.140625" style="145" customWidth="1"/>
    <col min="7837" max="7838" width="0" style="145" hidden="1" customWidth="1"/>
    <col min="7839" max="7839" width="7.140625" style="145" customWidth="1"/>
    <col min="7840" max="7846" width="0" style="145" hidden="1" customWidth="1"/>
    <col min="7847" max="7847" width="6.42578125" style="145" customWidth="1"/>
    <col min="7848" max="7868" width="0" style="145" hidden="1" customWidth="1"/>
    <col min="7869" max="7872" width="6.42578125" style="145" customWidth="1"/>
    <col min="7873" max="7873" width="6.85546875" style="145" customWidth="1"/>
    <col min="7874" max="7874" width="6.42578125" style="145" customWidth="1"/>
    <col min="7875" max="7891" width="0" style="145" hidden="1" customWidth="1"/>
    <col min="7892" max="7892" width="6.5703125" style="145" customWidth="1"/>
    <col min="7893" max="7893" width="6.42578125" style="145" customWidth="1"/>
    <col min="7894" max="7895" width="0" style="145" hidden="1" customWidth="1"/>
    <col min="7896" max="7896" width="6.42578125" style="145" customWidth="1"/>
    <col min="7897" max="7898" width="0" style="145" hidden="1" customWidth="1"/>
    <col min="7899" max="7899" width="7.42578125" style="145" customWidth="1"/>
    <col min="7900" max="7900" width="0" style="145" hidden="1" customWidth="1"/>
    <col min="7901" max="7901" width="6.42578125" style="145" customWidth="1"/>
    <col min="7902" max="7902" width="0" style="145" hidden="1" customWidth="1"/>
    <col min="7903" max="7903" width="9" style="145" customWidth="1"/>
    <col min="7904" max="7905" width="0" style="145" hidden="1" customWidth="1"/>
    <col min="7906" max="7906" width="8.5703125" style="145" customWidth="1"/>
    <col min="7907" max="7908" width="0" style="145" hidden="1" customWidth="1"/>
    <col min="7909" max="7909" width="6.42578125" style="145" customWidth="1"/>
    <col min="7910" max="7911" width="0" style="145" hidden="1" customWidth="1"/>
    <col min="7912" max="7912" width="7" style="145" customWidth="1"/>
    <col min="7913" max="7914" width="0" style="145" hidden="1" customWidth="1"/>
    <col min="7915" max="7915" width="7" style="145" customWidth="1"/>
    <col min="7916" max="7917" width="0" style="145" hidden="1" customWidth="1"/>
    <col min="7918" max="7918" width="7.5703125" style="145" customWidth="1"/>
    <col min="7919" max="7920" width="0" style="145" hidden="1" customWidth="1"/>
    <col min="7921" max="7921" width="7" style="145" customWidth="1"/>
    <col min="7922" max="7926" width="0" style="145" hidden="1" customWidth="1"/>
    <col min="7927" max="7927" width="7" style="145" customWidth="1"/>
    <col min="7928" max="7941" width="0" style="145" hidden="1" customWidth="1"/>
    <col min="7942" max="7942" width="0" style="145" hidden="1"/>
    <col min="7943" max="7943" width="38.42578125" style="145" customWidth="1"/>
    <col min="7944" max="7944" width="6.42578125" style="145" customWidth="1"/>
    <col min="7945" max="7945" width="0" style="145" hidden="1" customWidth="1"/>
    <col min="7946" max="7946" width="11.42578125" style="145" customWidth="1"/>
    <col min="7947" max="7947" width="9.5703125" style="145" customWidth="1"/>
    <col min="7948" max="7948" width="0" style="145" hidden="1" customWidth="1"/>
    <col min="7949" max="7949" width="7.5703125" style="145" customWidth="1"/>
    <col min="7950" max="7958" width="0" style="145" hidden="1" customWidth="1"/>
    <col min="7959" max="7959" width="8.85546875" style="145" customWidth="1"/>
    <col min="7960" max="7960" width="0" style="145" hidden="1" customWidth="1"/>
    <col min="7961" max="7961" width="10.140625" style="145" customWidth="1"/>
    <col min="7962" max="7968" width="0" style="145" hidden="1" customWidth="1"/>
    <col min="7969" max="7969" width="11.42578125" style="145" customWidth="1"/>
    <col min="7970" max="7970" width="13" style="145" customWidth="1"/>
    <col min="7971" max="7971" width="37.42578125" style="145" customWidth="1"/>
    <col min="7972" max="7972" width="9.140625" style="145" bestFit="1" customWidth="1"/>
    <col min="7973" max="7973" width="16" style="145" customWidth="1"/>
    <col min="7974" max="7974" width="9.42578125" style="145" customWidth="1"/>
    <col min="7975" max="7975" width="11.5703125" style="145" customWidth="1"/>
    <col min="7976" max="7980" width="0" style="145" hidden="1" customWidth="1"/>
    <col min="7981" max="7981" width="5" style="145" customWidth="1"/>
    <col min="7982" max="7983" width="0" style="145" hidden="1" customWidth="1"/>
    <col min="7984" max="7984" width="5" style="145" customWidth="1"/>
    <col min="7985" max="7986" width="0" style="145" hidden="1" customWidth="1"/>
    <col min="7987" max="7987" width="5" style="145" customWidth="1"/>
    <col min="7988" max="7989" width="0" style="145" hidden="1" customWidth="1"/>
    <col min="7990" max="7990" width="5" style="145" customWidth="1"/>
    <col min="7991" max="7992" width="0" style="145" hidden="1" customWidth="1"/>
    <col min="7993" max="7993" width="5" style="145" customWidth="1"/>
    <col min="7994" max="7995" width="0" style="145" hidden="1" customWidth="1"/>
    <col min="7996" max="7996" width="5" style="145" customWidth="1"/>
    <col min="7997" max="7998" width="0" style="145" hidden="1" customWidth="1"/>
    <col min="7999" max="7999" width="6.42578125" style="145" customWidth="1"/>
    <col min="8000" max="8007" width="0" style="145" hidden="1" customWidth="1"/>
    <col min="8008" max="8008" width="6.85546875" style="145" customWidth="1"/>
    <col min="8009" max="8010" width="0" style="145" hidden="1" customWidth="1"/>
    <col min="8011" max="8011" width="6.42578125" style="145" customWidth="1"/>
    <col min="8012" max="8013" width="0" style="145" hidden="1" customWidth="1"/>
    <col min="8014" max="8014" width="5.42578125" style="145" customWidth="1"/>
    <col min="8015" max="8016" width="0" style="145" hidden="1" customWidth="1"/>
    <col min="8017" max="8017" width="4.85546875" style="145" customWidth="1"/>
    <col min="8018" max="8025" width="0" style="145" hidden="1" customWidth="1"/>
    <col min="8026" max="8026" width="5.42578125" style="145" customWidth="1"/>
    <col min="8027" max="8028" width="0" style="145" hidden="1" customWidth="1"/>
    <col min="8029" max="8029" width="8.42578125" style="145" customWidth="1"/>
    <col min="8030" max="8031" width="0" style="145" hidden="1" customWidth="1"/>
    <col min="8032" max="8032" width="5.85546875" style="145" customWidth="1"/>
    <col min="8033" max="8034" width="0" style="145" hidden="1" customWidth="1"/>
    <col min="8035" max="8035" width="5.42578125" style="145" customWidth="1"/>
    <col min="8036" max="8037" width="0" style="145" hidden="1" customWidth="1"/>
    <col min="8038" max="8038" width="5.42578125" style="145" customWidth="1"/>
    <col min="8039" max="8040" width="0" style="145" hidden="1" customWidth="1"/>
    <col min="8041" max="8041" width="6" style="145" customWidth="1"/>
    <col min="8042" max="8046" width="0" style="145" hidden="1" customWidth="1"/>
    <col min="8047" max="8047" width="5" style="145" customWidth="1"/>
    <col min="8048" max="8049" width="0" style="145" hidden="1" customWidth="1"/>
    <col min="8050" max="8050" width="7.42578125" style="145" customWidth="1"/>
    <col min="8051" max="8055" width="0" style="145" hidden="1" customWidth="1"/>
    <col min="8056" max="8056" width="5" style="145" customWidth="1"/>
    <col min="8057" max="8057" width="0" style="145" hidden="1" customWidth="1"/>
    <col min="8058" max="8058" width="5" style="145" customWidth="1"/>
    <col min="8059" max="8059" width="9.42578125" style="145" customWidth="1"/>
    <col min="8060" max="8060" width="0" style="145" hidden="1" customWidth="1"/>
    <col min="8061" max="8061" width="5" style="145" customWidth="1"/>
    <col min="8062" max="8066" width="0" style="145" hidden="1" customWidth="1"/>
    <col min="8067" max="8067" width="5" style="145" customWidth="1"/>
    <col min="8068" max="8079" width="0" style="145" hidden="1" customWidth="1"/>
    <col min="8080" max="8080" width="7.140625" style="145" customWidth="1"/>
    <col min="8081" max="8082" width="0" style="145" hidden="1" customWidth="1"/>
    <col min="8083" max="8083" width="7.140625" style="145" customWidth="1"/>
    <col min="8084" max="8085" width="0" style="145" hidden="1" customWidth="1"/>
    <col min="8086" max="8086" width="7.140625" style="145" customWidth="1"/>
    <col min="8087" max="8091" width="0" style="145" hidden="1" customWidth="1"/>
    <col min="8092" max="8092" width="7.140625" style="145" customWidth="1"/>
    <col min="8093" max="8094" width="0" style="145" hidden="1" customWidth="1"/>
    <col min="8095" max="8095" width="7.140625" style="145" customWidth="1"/>
    <col min="8096" max="8102" width="0" style="145" hidden="1" customWidth="1"/>
    <col min="8103" max="8103" width="6.42578125" style="145" customWidth="1"/>
    <col min="8104" max="8124" width="0" style="145" hidden="1" customWidth="1"/>
    <col min="8125" max="8128" width="6.42578125" style="145" customWidth="1"/>
    <col min="8129" max="8129" width="6.85546875" style="145" customWidth="1"/>
    <col min="8130" max="8130" width="6.42578125" style="145" customWidth="1"/>
    <col min="8131" max="8147" width="0" style="145" hidden="1" customWidth="1"/>
    <col min="8148" max="8148" width="6.5703125" style="145" customWidth="1"/>
    <col min="8149" max="8149" width="6.42578125" style="145" customWidth="1"/>
    <col min="8150" max="8151" width="0" style="145" hidden="1" customWidth="1"/>
    <col min="8152" max="8152" width="6.42578125" style="145" customWidth="1"/>
    <col min="8153" max="8154" width="0" style="145" hidden="1" customWidth="1"/>
    <col min="8155" max="8155" width="7.42578125" style="145" customWidth="1"/>
    <col min="8156" max="8156" width="0" style="145" hidden="1" customWidth="1"/>
    <col min="8157" max="8157" width="6.42578125" style="145" customWidth="1"/>
    <col min="8158" max="8158" width="0" style="145" hidden="1" customWidth="1"/>
    <col min="8159" max="8159" width="9" style="145" customWidth="1"/>
    <col min="8160" max="8161" width="0" style="145" hidden="1" customWidth="1"/>
    <col min="8162" max="8162" width="8.5703125" style="145" customWidth="1"/>
    <col min="8163" max="8164" width="0" style="145" hidden="1" customWidth="1"/>
    <col min="8165" max="8165" width="6.42578125" style="145" customWidth="1"/>
    <col min="8166" max="8167" width="0" style="145" hidden="1" customWidth="1"/>
    <col min="8168" max="8168" width="7" style="145" customWidth="1"/>
    <col min="8169" max="8170" width="0" style="145" hidden="1" customWidth="1"/>
    <col min="8171" max="8171" width="7" style="145" customWidth="1"/>
    <col min="8172" max="8173" width="0" style="145" hidden="1" customWidth="1"/>
    <col min="8174" max="8174" width="7.5703125" style="145" customWidth="1"/>
    <col min="8175" max="8176" width="0" style="145" hidden="1" customWidth="1"/>
    <col min="8177" max="8177" width="7" style="145" customWidth="1"/>
    <col min="8178" max="8182" width="0" style="145" hidden="1" customWidth="1"/>
    <col min="8183" max="8183" width="7" style="145" customWidth="1"/>
    <col min="8184" max="8197" width="0" style="145" hidden="1" customWidth="1"/>
    <col min="8198" max="8198" width="0" style="145" hidden="1"/>
    <col min="8199" max="8199" width="38.42578125" style="145" customWidth="1"/>
    <col min="8200" max="8200" width="6.42578125" style="145" customWidth="1"/>
    <col min="8201" max="8201" width="0" style="145" hidden="1" customWidth="1"/>
    <col min="8202" max="8202" width="11.42578125" style="145" customWidth="1"/>
    <col min="8203" max="8203" width="9.5703125" style="145" customWidth="1"/>
    <col min="8204" max="8204" width="0" style="145" hidden="1" customWidth="1"/>
    <col min="8205" max="8205" width="7.5703125" style="145" customWidth="1"/>
    <col min="8206" max="8214" width="0" style="145" hidden="1" customWidth="1"/>
    <col min="8215" max="8215" width="8.85546875" style="145" customWidth="1"/>
    <col min="8216" max="8216" width="0" style="145" hidden="1" customWidth="1"/>
    <col min="8217" max="8217" width="10.140625" style="145" customWidth="1"/>
    <col min="8218" max="8224" width="0" style="145" hidden="1" customWidth="1"/>
    <col min="8225" max="8225" width="11.42578125" style="145" customWidth="1"/>
    <col min="8226" max="8226" width="13" style="145" customWidth="1"/>
    <col min="8227" max="8227" width="37.42578125" style="145" customWidth="1"/>
    <col min="8228" max="8228" width="9.140625" style="145" bestFit="1" customWidth="1"/>
    <col min="8229" max="8229" width="16" style="145" customWidth="1"/>
    <col min="8230" max="8230" width="9.42578125" style="145" customWidth="1"/>
    <col min="8231" max="8231" width="11.5703125" style="145" customWidth="1"/>
    <col min="8232" max="8236" width="0" style="145" hidden="1" customWidth="1"/>
    <col min="8237" max="8237" width="5" style="145" customWidth="1"/>
    <col min="8238" max="8239" width="0" style="145" hidden="1" customWidth="1"/>
    <col min="8240" max="8240" width="5" style="145" customWidth="1"/>
    <col min="8241" max="8242" width="0" style="145" hidden="1" customWidth="1"/>
    <col min="8243" max="8243" width="5" style="145" customWidth="1"/>
    <col min="8244" max="8245" width="0" style="145" hidden="1" customWidth="1"/>
    <col min="8246" max="8246" width="5" style="145" customWidth="1"/>
    <col min="8247" max="8248" width="0" style="145" hidden="1" customWidth="1"/>
    <col min="8249" max="8249" width="5" style="145" customWidth="1"/>
    <col min="8250" max="8251" width="0" style="145" hidden="1" customWidth="1"/>
    <col min="8252" max="8252" width="5" style="145" customWidth="1"/>
    <col min="8253" max="8254" width="0" style="145" hidden="1" customWidth="1"/>
    <col min="8255" max="8255" width="6.42578125" style="145" customWidth="1"/>
    <col min="8256" max="8263" width="0" style="145" hidden="1" customWidth="1"/>
    <col min="8264" max="8264" width="6.85546875" style="145" customWidth="1"/>
    <col min="8265" max="8266" width="0" style="145" hidden="1" customWidth="1"/>
    <col min="8267" max="8267" width="6.42578125" style="145" customWidth="1"/>
    <col min="8268" max="8269" width="0" style="145" hidden="1" customWidth="1"/>
    <col min="8270" max="8270" width="5.42578125" style="145" customWidth="1"/>
    <col min="8271" max="8272" width="0" style="145" hidden="1" customWidth="1"/>
    <col min="8273" max="8273" width="4.85546875" style="145" customWidth="1"/>
    <col min="8274" max="8281" width="0" style="145" hidden="1" customWidth="1"/>
    <col min="8282" max="8282" width="5.42578125" style="145" customWidth="1"/>
    <col min="8283" max="8284" width="0" style="145" hidden="1" customWidth="1"/>
    <col min="8285" max="8285" width="8.42578125" style="145" customWidth="1"/>
    <col min="8286" max="8287" width="0" style="145" hidden="1" customWidth="1"/>
    <col min="8288" max="8288" width="5.85546875" style="145" customWidth="1"/>
    <col min="8289" max="8290" width="0" style="145" hidden="1" customWidth="1"/>
    <col min="8291" max="8291" width="5.42578125" style="145" customWidth="1"/>
    <col min="8292" max="8293" width="0" style="145" hidden="1" customWidth="1"/>
    <col min="8294" max="8294" width="5.42578125" style="145" customWidth="1"/>
    <col min="8295" max="8296" width="0" style="145" hidden="1" customWidth="1"/>
    <col min="8297" max="8297" width="6" style="145" customWidth="1"/>
    <col min="8298" max="8302" width="0" style="145" hidden="1" customWidth="1"/>
    <col min="8303" max="8303" width="5" style="145" customWidth="1"/>
    <col min="8304" max="8305" width="0" style="145" hidden="1" customWidth="1"/>
    <col min="8306" max="8306" width="7.42578125" style="145" customWidth="1"/>
    <col min="8307" max="8311" width="0" style="145" hidden="1" customWidth="1"/>
    <col min="8312" max="8312" width="5" style="145" customWidth="1"/>
    <col min="8313" max="8313" width="0" style="145" hidden="1" customWidth="1"/>
    <col min="8314" max="8314" width="5" style="145" customWidth="1"/>
    <col min="8315" max="8315" width="9.42578125" style="145" customWidth="1"/>
    <col min="8316" max="8316" width="0" style="145" hidden="1" customWidth="1"/>
    <col min="8317" max="8317" width="5" style="145" customWidth="1"/>
    <col min="8318" max="8322" width="0" style="145" hidden="1" customWidth="1"/>
    <col min="8323" max="8323" width="5" style="145" customWidth="1"/>
    <col min="8324" max="8335" width="0" style="145" hidden="1" customWidth="1"/>
    <col min="8336" max="8336" width="7.140625" style="145" customWidth="1"/>
    <col min="8337" max="8338" width="0" style="145" hidden="1" customWidth="1"/>
    <col min="8339" max="8339" width="7.140625" style="145" customWidth="1"/>
    <col min="8340" max="8341" width="0" style="145" hidden="1" customWidth="1"/>
    <col min="8342" max="8342" width="7.140625" style="145" customWidth="1"/>
    <col min="8343" max="8347" width="0" style="145" hidden="1" customWidth="1"/>
    <col min="8348" max="8348" width="7.140625" style="145" customWidth="1"/>
    <col min="8349" max="8350" width="0" style="145" hidden="1" customWidth="1"/>
    <col min="8351" max="8351" width="7.140625" style="145" customWidth="1"/>
    <col min="8352" max="8358" width="0" style="145" hidden="1" customWidth="1"/>
    <col min="8359" max="8359" width="6.42578125" style="145" customWidth="1"/>
    <col min="8360" max="8380" width="0" style="145" hidden="1" customWidth="1"/>
    <col min="8381" max="8384" width="6.42578125" style="145" customWidth="1"/>
    <col min="8385" max="8385" width="6.85546875" style="145" customWidth="1"/>
    <col min="8386" max="8386" width="6.42578125" style="145" customWidth="1"/>
    <col min="8387" max="8403" width="0" style="145" hidden="1" customWidth="1"/>
    <col min="8404" max="8404" width="6.5703125" style="145" customWidth="1"/>
    <col min="8405" max="8405" width="6.42578125" style="145" customWidth="1"/>
    <col min="8406" max="8407" width="0" style="145" hidden="1" customWidth="1"/>
    <col min="8408" max="8408" width="6.42578125" style="145" customWidth="1"/>
    <col min="8409" max="8410" width="0" style="145" hidden="1" customWidth="1"/>
    <col min="8411" max="8411" width="7.42578125" style="145" customWidth="1"/>
    <col min="8412" max="8412" width="0" style="145" hidden="1" customWidth="1"/>
    <col min="8413" max="8413" width="6.42578125" style="145" customWidth="1"/>
    <col min="8414" max="8414" width="0" style="145" hidden="1" customWidth="1"/>
    <col min="8415" max="8415" width="9" style="145" customWidth="1"/>
    <col min="8416" max="8417" width="0" style="145" hidden="1" customWidth="1"/>
    <col min="8418" max="8418" width="8.5703125" style="145" customWidth="1"/>
    <col min="8419" max="8420" width="0" style="145" hidden="1" customWidth="1"/>
    <col min="8421" max="8421" width="6.42578125" style="145" customWidth="1"/>
    <col min="8422" max="8423" width="0" style="145" hidden="1" customWidth="1"/>
    <col min="8424" max="8424" width="7" style="145" customWidth="1"/>
    <col min="8425" max="8426" width="0" style="145" hidden="1" customWidth="1"/>
    <col min="8427" max="8427" width="7" style="145" customWidth="1"/>
    <col min="8428" max="8429" width="0" style="145" hidden="1" customWidth="1"/>
    <col min="8430" max="8430" width="7.5703125" style="145" customWidth="1"/>
    <col min="8431" max="8432" width="0" style="145" hidden="1" customWidth="1"/>
    <col min="8433" max="8433" width="7" style="145" customWidth="1"/>
    <col min="8434" max="8438" width="0" style="145" hidden="1" customWidth="1"/>
    <col min="8439" max="8439" width="7" style="145" customWidth="1"/>
    <col min="8440" max="8453" width="0" style="145" hidden="1" customWidth="1"/>
    <col min="8454" max="8454" width="0" style="145" hidden="1"/>
    <col min="8455" max="8455" width="38.42578125" style="145" customWidth="1"/>
    <col min="8456" max="8456" width="6.42578125" style="145" customWidth="1"/>
    <col min="8457" max="8457" width="0" style="145" hidden="1" customWidth="1"/>
    <col min="8458" max="8458" width="11.42578125" style="145" customWidth="1"/>
    <col min="8459" max="8459" width="9.5703125" style="145" customWidth="1"/>
    <col min="8460" max="8460" width="0" style="145" hidden="1" customWidth="1"/>
    <col min="8461" max="8461" width="7.5703125" style="145" customWidth="1"/>
    <col min="8462" max="8470" width="0" style="145" hidden="1" customWidth="1"/>
    <col min="8471" max="8471" width="8.85546875" style="145" customWidth="1"/>
    <col min="8472" max="8472" width="0" style="145" hidden="1" customWidth="1"/>
    <col min="8473" max="8473" width="10.140625" style="145" customWidth="1"/>
    <col min="8474" max="8480" width="0" style="145" hidden="1" customWidth="1"/>
    <col min="8481" max="8481" width="11.42578125" style="145" customWidth="1"/>
    <col min="8482" max="8482" width="13" style="145" customWidth="1"/>
    <col min="8483" max="8483" width="37.42578125" style="145" customWidth="1"/>
    <col min="8484" max="8484" width="9.140625" style="145" bestFit="1" customWidth="1"/>
    <col min="8485" max="8485" width="16" style="145" customWidth="1"/>
    <col min="8486" max="8486" width="9.42578125" style="145" customWidth="1"/>
    <col min="8487" max="8487" width="11.5703125" style="145" customWidth="1"/>
    <col min="8488" max="8492" width="0" style="145" hidden="1" customWidth="1"/>
    <col min="8493" max="8493" width="5" style="145" customWidth="1"/>
    <col min="8494" max="8495" width="0" style="145" hidden="1" customWidth="1"/>
    <col min="8496" max="8496" width="5" style="145" customWidth="1"/>
    <col min="8497" max="8498" width="0" style="145" hidden="1" customWidth="1"/>
    <col min="8499" max="8499" width="5" style="145" customWidth="1"/>
    <col min="8500" max="8501" width="0" style="145" hidden="1" customWidth="1"/>
    <col min="8502" max="8502" width="5" style="145" customWidth="1"/>
    <col min="8503" max="8504" width="0" style="145" hidden="1" customWidth="1"/>
    <col min="8505" max="8505" width="5" style="145" customWidth="1"/>
    <col min="8506" max="8507" width="0" style="145" hidden="1" customWidth="1"/>
    <col min="8508" max="8508" width="5" style="145" customWidth="1"/>
    <col min="8509" max="8510" width="0" style="145" hidden="1" customWidth="1"/>
    <col min="8511" max="8511" width="6.42578125" style="145" customWidth="1"/>
    <col min="8512" max="8519" width="0" style="145" hidden="1" customWidth="1"/>
    <col min="8520" max="8520" width="6.85546875" style="145" customWidth="1"/>
    <col min="8521" max="8522" width="0" style="145" hidden="1" customWidth="1"/>
    <col min="8523" max="8523" width="6.42578125" style="145" customWidth="1"/>
    <col min="8524" max="8525" width="0" style="145" hidden="1" customWidth="1"/>
    <col min="8526" max="8526" width="5.42578125" style="145" customWidth="1"/>
    <col min="8527" max="8528" width="0" style="145" hidden="1" customWidth="1"/>
    <col min="8529" max="8529" width="4.85546875" style="145" customWidth="1"/>
    <col min="8530" max="8537" width="0" style="145" hidden="1" customWidth="1"/>
    <col min="8538" max="8538" width="5.42578125" style="145" customWidth="1"/>
    <col min="8539" max="8540" width="0" style="145" hidden="1" customWidth="1"/>
    <col min="8541" max="8541" width="8.42578125" style="145" customWidth="1"/>
    <col min="8542" max="8543" width="0" style="145" hidden="1" customWidth="1"/>
    <col min="8544" max="8544" width="5.85546875" style="145" customWidth="1"/>
    <col min="8545" max="8546" width="0" style="145" hidden="1" customWidth="1"/>
    <col min="8547" max="8547" width="5.42578125" style="145" customWidth="1"/>
    <col min="8548" max="8549" width="0" style="145" hidden="1" customWidth="1"/>
    <col min="8550" max="8550" width="5.42578125" style="145" customWidth="1"/>
    <col min="8551" max="8552" width="0" style="145" hidden="1" customWidth="1"/>
    <col min="8553" max="8553" width="6" style="145" customWidth="1"/>
    <col min="8554" max="8558" width="0" style="145" hidden="1" customWidth="1"/>
    <col min="8559" max="8559" width="5" style="145" customWidth="1"/>
    <col min="8560" max="8561" width="0" style="145" hidden="1" customWidth="1"/>
    <col min="8562" max="8562" width="7.42578125" style="145" customWidth="1"/>
    <col min="8563" max="8567" width="0" style="145" hidden="1" customWidth="1"/>
    <col min="8568" max="8568" width="5" style="145" customWidth="1"/>
    <col min="8569" max="8569" width="0" style="145" hidden="1" customWidth="1"/>
    <col min="8570" max="8570" width="5" style="145" customWidth="1"/>
    <col min="8571" max="8571" width="9.42578125" style="145" customWidth="1"/>
    <col min="8572" max="8572" width="0" style="145" hidden="1" customWidth="1"/>
    <col min="8573" max="8573" width="5" style="145" customWidth="1"/>
    <col min="8574" max="8578" width="0" style="145" hidden="1" customWidth="1"/>
    <col min="8579" max="8579" width="5" style="145" customWidth="1"/>
    <col min="8580" max="8591" width="0" style="145" hidden="1" customWidth="1"/>
    <col min="8592" max="8592" width="7.140625" style="145" customWidth="1"/>
    <col min="8593" max="8594" width="0" style="145" hidden="1" customWidth="1"/>
    <col min="8595" max="8595" width="7.140625" style="145" customWidth="1"/>
    <col min="8596" max="8597" width="0" style="145" hidden="1" customWidth="1"/>
    <col min="8598" max="8598" width="7.140625" style="145" customWidth="1"/>
    <col min="8599" max="8603" width="0" style="145" hidden="1" customWidth="1"/>
    <col min="8604" max="8604" width="7.140625" style="145" customWidth="1"/>
    <col min="8605" max="8606" width="0" style="145" hidden="1" customWidth="1"/>
    <col min="8607" max="8607" width="7.140625" style="145" customWidth="1"/>
    <col min="8608" max="8614" width="0" style="145" hidden="1" customWidth="1"/>
    <col min="8615" max="8615" width="6.42578125" style="145" customWidth="1"/>
    <col min="8616" max="8636" width="0" style="145" hidden="1" customWidth="1"/>
    <col min="8637" max="8640" width="6.42578125" style="145" customWidth="1"/>
    <col min="8641" max="8641" width="6.85546875" style="145" customWidth="1"/>
    <col min="8642" max="8642" width="6.42578125" style="145" customWidth="1"/>
    <col min="8643" max="8659" width="0" style="145" hidden="1" customWidth="1"/>
    <col min="8660" max="8660" width="6.5703125" style="145" customWidth="1"/>
    <col min="8661" max="8661" width="6.42578125" style="145" customWidth="1"/>
    <col min="8662" max="8663" width="0" style="145" hidden="1" customWidth="1"/>
    <col min="8664" max="8664" width="6.42578125" style="145" customWidth="1"/>
    <col min="8665" max="8666" width="0" style="145" hidden="1" customWidth="1"/>
    <col min="8667" max="8667" width="7.42578125" style="145" customWidth="1"/>
    <col min="8668" max="8668" width="0" style="145" hidden="1" customWidth="1"/>
    <col min="8669" max="8669" width="6.42578125" style="145" customWidth="1"/>
    <col min="8670" max="8670" width="0" style="145" hidden="1" customWidth="1"/>
    <col min="8671" max="8671" width="9" style="145" customWidth="1"/>
    <col min="8672" max="8673" width="0" style="145" hidden="1" customWidth="1"/>
    <col min="8674" max="8674" width="8.5703125" style="145" customWidth="1"/>
    <col min="8675" max="8676" width="0" style="145" hidden="1" customWidth="1"/>
    <col min="8677" max="8677" width="6.42578125" style="145" customWidth="1"/>
    <col min="8678" max="8679" width="0" style="145" hidden="1" customWidth="1"/>
    <col min="8680" max="8680" width="7" style="145" customWidth="1"/>
    <col min="8681" max="8682" width="0" style="145" hidden="1" customWidth="1"/>
    <col min="8683" max="8683" width="7" style="145" customWidth="1"/>
    <col min="8684" max="8685" width="0" style="145" hidden="1" customWidth="1"/>
    <col min="8686" max="8686" width="7.5703125" style="145" customWidth="1"/>
    <col min="8687" max="8688" width="0" style="145" hidden="1" customWidth="1"/>
    <col min="8689" max="8689" width="7" style="145" customWidth="1"/>
    <col min="8690" max="8694" width="0" style="145" hidden="1" customWidth="1"/>
    <col min="8695" max="8695" width="7" style="145" customWidth="1"/>
    <col min="8696" max="8709" width="0" style="145" hidden="1" customWidth="1"/>
    <col min="8710" max="8710" width="0" style="145" hidden="1"/>
    <col min="8711" max="8711" width="38.42578125" style="145" customWidth="1"/>
    <col min="8712" max="8712" width="6.42578125" style="145" customWidth="1"/>
    <col min="8713" max="8713" width="0" style="145" hidden="1" customWidth="1"/>
    <col min="8714" max="8714" width="11.42578125" style="145" customWidth="1"/>
    <col min="8715" max="8715" width="9.5703125" style="145" customWidth="1"/>
    <col min="8716" max="8716" width="0" style="145" hidden="1" customWidth="1"/>
    <col min="8717" max="8717" width="7.5703125" style="145" customWidth="1"/>
    <col min="8718" max="8726" width="0" style="145" hidden="1" customWidth="1"/>
    <col min="8727" max="8727" width="8.85546875" style="145" customWidth="1"/>
    <col min="8728" max="8728" width="0" style="145" hidden="1" customWidth="1"/>
    <col min="8729" max="8729" width="10.140625" style="145" customWidth="1"/>
    <col min="8730" max="8736" width="0" style="145" hidden="1" customWidth="1"/>
    <col min="8737" max="8737" width="11.42578125" style="145" customWidth="1"/>
    <col min="8738" max="8738" width="13" style="145" customWidth="1"/>
    <col min="8739" max="8739" width="37.42578125" style="145" customWidth="1"/>
    <col min="8740" max="8740" width="9.140625" style="145" bestFit="1" customWidth="1"/>
    <col min="8741" max="8741" width="16" style="145" customWidth="1"/>
    <col min="8742" max="8742" width="9.42578125" style="145" customWidth="1"/>
    <col min="8743" max="8743" width="11.5703125" style="145" customWidth="1"/>
    <col min="8744" max="8748" width="0" style="145" hidden="1" customWidth="1"/>
    <col min="8749" max="8749" width="5" style="145" customWidth="1"/>
    <col min="8750" max="8751" width="0" style="145" hidden="1" customWidth="1"/>
    <col min="8752" max="8752" width="5" style="145" customWidth="1"/>
    <col min="8753" max="8754" width="0" style="145" hidden="1" customWidth="1"/>
    <col min="8755" max="8755" width="5" style="145" customWidth="1"/>
    <col min="8756" max="8757" width="0" style="145" hidden="1" customWidth="1"/>
    <col min="8758" max="8758" width="5" style="145" customWidth="1"/>
    <col min="8759" max="8760" width="0" style="145" hidden="1" customWidth="1"/>
    <col min="8761" max="8761" width="5" style="145" customWidth="1"/>
    <col min="8762" max="8763" width="0" style="145" hidden="1" customWidth="1"/>
    <col min="8764" max="8764" width="5" style="145" customWidth="1"/>
    <col min="8765" max="8766" width="0" style="145" hidden="1" customWidth="1"/>
    <col min="8767" max="8767" width="6.42578125" style="145" customWidth="1"/>
    <col min="8768" max="8775" width="0" style="145" hidden="1" customWidth="1"/>
    <col min="8776" max="8776" width="6.85546875" style="145" customWidth="1"/>
    <col min="8777" max="8778" width="0" style="145" hidden="1" customWidth="1"/>
    <col min="8779" max="8779" width="6.42578125" style="145" customWidth="1"/>
    <col min="8780" max="8781" width="0" style="145" hidden="1" customWidth="1"/>
    <col min="8782" max="8782" width="5.42578125" style="145" customWidth="1"/>
    <col min="8783" max="8784" width="0" style="145" hidden="1" customWidth="1"/>
    <col min="8785" max="8785" width="4.85546875" style="145" customWidth="1"/>
    <col min="8786" max="8793" width="0" style="145" hidden="1" customWidth="1"/>
    <col min="8794" max="8794" width="5.42578125" style="145" customWidth="1"/>
    <col min="8795" max="8796" width="0" style="145" hidden="1" customWidth="1"/>
    <col min="8797" max="8797" width="8.42578125" style="145" customWidth="1"/>
    <col min="8798" max="8799" width="0" style="145" hidden="1" customWidth="1"/>
    <col min="8800" max="8800" width="5.85546875" style="145" customWidth="1"/>
    <col min="8801" max="8802" width="0" style="145" hidden="1" customWidth="1"/>
    <col min="8803" max="8803" width="5.42578125" style="145" customWidth="1"/>
    <col min="8804" max="8805" width="0" style="145" hidden="1" customWidth="1"/>
    <col min="8806" max="8806" width="5.42578125" style="145" customWidth="1"/>
    <col min="8807" max="8808" width="0" style="145" hidden="1" customWidth="1"/>
    <col min="8809" max="8809" width="6" style="145" customWidth="1"/>
    <col min="8810" max="8814" width="0" style="145" hidden="1" customWidth="1"/>
    <col min="8815" max="8815" width="5" style="145" customWidth="1"/>
    <col min="8816" max="8817" width="0" style="145" hidden="1" customWidth="1"/>
    <col min="8818" max="8818" width="7.42578125" style="145" customWidth="1"/>
    <col min="8819" max="8823" width="0" style="145" hidden="1" customWidth="1"/>
    <col min="8824" max="8824" width="5" style="145" customWidth="1"/>
    <col min="8825" max="8825" width="0" style="145" hidden="1" customWidth="1"/>
    <col min="8826" max="8826" width="5" style="145" customWidth="1"/>
    <col min="8827" max="8827" width="9.42578125" style="145" customWidth="1"/>
    <col min="8828" max="8828" width="0" style="145" hidden="1" customWidth="1"/>
    <col min="8829" max="8829" width="5" style="145" customWidth="1"/>
    <col min="8830" max="8834" width="0" style="145" hidden="1" customWidth="1"/>
    <col min="8835" max="8835" width="5" style="145" customWidth="1"/>
    <col min="8836" max="8847" width="0" style="145" hidden="1" customWidth="1"/>
    <col min="8848" max="8848" width="7.140625" style="145" customWidth="1"/>
    <col min="8849" max="8850" width="0" style="145" hidden="1" customWidth="1"/>
    <col min="8851" max="8851" width="7.140625" style="145" customWidth="1"/>
    <col min="8852" max="8853" width="0" style="145" hidden="1" customWidth="1"/>
    <col min="8854" max="8854" width="7.140625" style="145" customWidth="1"/>
    <col min="8855" max="8859" width="0" style="145" hidden="1" customWidth="1"/>
    <col min="8860" max="8860" width="7.140625" style="145" customWidth="1"/>
    <col min="8861" max="8862" width="0" style="145" hidden="1" customWidth="1"/>
    <col min="8863" max="8863" width="7.140625" style="145" customWidth="1"/>
    <col min="8864" max="8870" width="0" style="145" hidden="1" customWidth="1"/>
    <col min="8871" max="8871" width="6.42578125" style="145" customWidth="1"/>
    <col min="8872" max="8892" width="0" style="145" hidden="1" customWidth="1"/>
    <col min="8893" max="8896" width="6.42578125" style="145" customWidth="1"/>
    <col min="8897" max="8897" width="6.85546875" style="145" customWidth="1"/>
    <col min="8898" max="8898" width="6.42578125" style="145" customWidth="1"/>
    <col min="8899" max="8915" width="0" style="145" hidden="1" customWidth="1"/>
    <col min="8916" max="8916" width="6.5703125" style="145" customWidth="1"/>
    <col min="8917" max="8917" width="6.42578125" style="145" customWidth="1"/>
    <col min="8918" max="8919" width="0" style="145" hidden="1" customWidth="1"/>
    <col min="8920" max="8920" width="6.42578125" style="145" customWidth="1"/>
    <col min="8921" max="8922" width="0" style="145" hidden="1" customWidth="1"/>
    <col min="8923" max="8923" width="7.42578125" style="145" customWidth="1"/>
    <col min="8924" max="8924" width="0" style="145" hidden="1" customWidth="1"/>
    <col min="8925" max="8925" width="6.42578125" style="145" customWidth="1"/>
    <col min="8926" max="8926" width="0" style="145" hidden="1" customWidth="1"/>
    <col min="8927" max="8927" width="9" style="145" customWidth="1"/>
    <col min="8928" max="8929" width="0" style="145" hidden="1" customWidth="1"/>
    <col min="8930" max="8930" width="8.5703125" style="145" customWidth="1"/>
    <col min="8931" max="8932" width="0" style="145" hidden="1" customWidth="1"/>
    <col min="8933" max="8933" width="6.42578125" style="145" customWidth="1"/>
    <col min="8934" max="8935" width="0" style="145" hidden="1" customWidth="1"/>
    <col min="8936" max="8936" width="7" style="145" customWidth="1"/>
    <col min="8937" max="8938" width="0" style="145" hidden="1" customWidth="1"/>
    <col min="8939" max="8939" width="7" style="145" customWidth="1"/>
    <col min="8940" max="8941" width="0" style="145" hidden="1" customWidth="1"/>
    <col min="8942" max="8942" width="7.5703125" style="145" customWidth="1"/>
    <col min="8943" max="8944" width="0" style="145" hidden="1" customWidth="1"/>
    <col min="8945" max="8945" width="7" style="145" customWidth="1"/>
    <col min="8946" max="8950" width="0" style="145" hidden="1" customWidth="1"/>
    <col min="8951" max="8951" width="7" style="145" customWidth="1"/>
    <col min="8952" max="8965" width="0" style="145" hidden="1" customWidth="1"/>
    <col min="8966" max="8966" width="0" style="145" hidden="1"/>
    <col min="8967" max="8967" width="38.42578125" style="145" customWidth="1"/>
    <col min="8968" max="8968" width="6.42578125" style="145" customWidth="1"/>
    <col min="8969" max="8969" width="0" style="145" hidden="1" customWidth="1"/>
    <col min="8970" max="8970" width="11.42578125" style="145" customWidth="1"/>
    <col min="8971" max="8971" width="9.5703125" style="145" customWidth="1"/>
    <col min="8972" max="8972" width="0" style="145" hidden="1" customWidth="1"/>
    <col min="8973" max="8973" width="7.5703125" style="145" customWidth="1"/>
    <col min="8974" max="8982" width="0" style="145" hidden="1" customWidth="1"/>
    <col min="8983" max="8983" width="8.85546875" style="145" customWidth="1"/>
    <col min="8984" max="8984" width="0" style="145" hidden="1" customWidth="1"/>
    <col min="8985" max="8985" width="10.140625" style="145" customWidth="1"/>
    <col min="8986" max="8992" width="0" style="145" hidden="1" customWidth="1"/>
    <col min="8993" max="8993" width="11.42578125" style="145" customWidth="1"/>
    <col min="8994" max="8994" width="13" style="145" customWidth="1"/>
    <col min="8995" max="8995" width="37.42578125" style="145" customWidth="1"/>
    <col min="8996" max="8996" width="9.140625" style="145" bestFit="1" customWidth="1"/>
    <col min="8997" max="8997" width="16" style="145" customWidth="1"/>
    <col min="8998" max="8998" width="9.42578125" style="145" customWidth="1"/>
    <col min="8999" max="8999" width="11.5703125" style="145" customWidth="1"/>
    <col min="9000" max="9004" width="0" style="145" hidden="1" customWidth="1"/>
    <col min="9005" max="9005" width="5" style="145" customWidth="1"/>
    <col min="9006" max="9007" width="0" style="145" hidden="1" customWidth="1"/>
    <col min="9008" max="9008" width="5" style="145" customWidth="1"/>
    <col min="9009" max="9010" width="0" style="145" hidden="1" customWidth="1"/>
    <col min="9011" max="9011" width="5" style="145" customWidth="1"/>
    <col min="9012" max="9013" width="0" style="145" hidden="1" customWidth="1"/>
    <col min="9014" max="9014" width="5" style="145" customWidth="1"/>
    <col min="9015" max="9016" width="0" style="145" hidden="1" customWidth="1"/>
    <col min="9017" max="9017" width="5" style="145" customWidth="1"/>
    <col min="9018" max="9019" width="0" style="145" hidden="1" customWidth="1"/>
    <col min="9020" max="9020" width="5" style="145" customWidth="1"/>
    <col min="9021" max="9022" width="0" style="145" hidden="1" customWidth="1"/>
    <col min="9023" max="9023" width="6.42578125" style="145" customWidth="1"/>
    <col min="9024" max="9031" width="0" style="145" hidden="1" customWidth="1"/>
    <col min="9032" max="9032" width="6.85546875" style="145" customWidth="1"/>
    <col min="9033" max="9034" width="0" style="145" hidden="1" customWidth="1"/>
    <col min="9035" max="9035" width="6.42578125" style="145" customWidth="1"/>
    <col min="9036" max="9037" width="0" style="145" hidden="1" customWidth="1"/>
    <col min="9038" max="9038" width="5.42578125" style="145" customWidth="1"/>
    <col min="9039" max="9040" width="0" style="145" hidden="1" customWidth="1"/>
    <col min="9041" max="9041" width="4.85546875" style="145" customWidth="1"/>
    <col min="9042" max="9049" width="0" style="145" hidden="1" customWidth="1"/>
    <col min="9050" max="9050" width="5.42578125" style="145" customWidth="1"/>
    <col min="9051" max="9052" width="0" style="145" hidden="1" customWidth="1"/>
    <col min="9053" max="9053" width="8.42578125" style="145" customWidth="1"/>
    <col min="9054" max="9055" width="0" style="145" hidden="1" customWidth="1"/>
    <col min="9056" max="9056" width="5.85546875" style="145" customWidth="1"/>
    <col min="9057" max="9058" width="0" style="145" hidden="1" customWidth="1"/>
    <col min="9059" max="9059" width="5.42578125" style="145" customWidth="1"/>
    <col min="9060" max="9061" width="0" style="145" hidden="1" customWidth="1"/>
    <col min="9062" max="9062" width="5.42578125" style="145" customWidth="1"/>
    <col min="9063" max="9064" width="0" style="145" hidden="1" customWidth="1"/>
    <col min="9065" max="9065" width="6" style="145" customWidth="1"/>
    <col min="9066" max="9070" width="0" style="145" hidden="1" customWidth="1"/>
    <col min="9071" max="9071" width="5" style="145" customWidth="1"/>
    <col min="9072" max="9073" width="0" style="145" hidden="1" customWidth="1"/>
    <col min="9074" max="9074" width="7.42578125" style="145" customWidth="1"/>
    <col min="9075" max="9079" width="0" style="145" hidden="1" customWidth="1"/>
    <col min="9080" max="9080" width="5" style="145" customWidth="1"/>
    <col min="9081" max="9081" width="0" style="145" hidden="1" customWidth="1"/>
    <col min="9082" max="9082" width="5" style="145" customWidth="1"/>
    <col min="9083" max="9083" width="9.42578125" style="145" customWidth="1"/>
    <col min="9084" max="9084" width="0" style="145" hidden="1" customWidth="1"/>
    <col min="9085" max="9085" width="5" style="145" customWidth="1"/>
    <col min="9086" max="9090" width="0" style="145" hidden="1" customWidth="1"/>
    <col min="9091" max="9091" width="5" style="145" customWidth="1"/>
    <col min="9092" max="9103" width="0" style="145" hidden="1" customWidth="1"/>
    <col min="9104" max="9104" width="7.140625" style="145" customWidth="1"/>
    <col min="9105" max="9106" width="0" style="145" hidden="1" customWidth="1"/>
    <col min="9107" max="9107" width="7.140625" style="145" customWidth="1"/>
    <col min="9108" max="9109" width="0" style="145" hidden="1" customWidth="1"/>
    <col min="9110" max="9110" width="7.140625" style="145" customWidth="1"/>
    <col min="9111" max="9115" width="0" style="145" hidden="1" customWidth="1"/>
    <col min="9116" max="9116" width="7.140625" style="145" customWidth="1"/>
    <col min="9117" max="9118" width="0" style="145" hidden="1" customWidth="1"/>
    <col min="9119" max="9119" width="7.140625" style="145" customWidth="1"/>
    <col min="9120" max="9126" width="0" style="145" hidden="1" customWidth="1"/>
    <col min="9127" max="9127" width="6.42578125" style="145" customWidth="1"/>
    <col min="9128" max="9148" width="0" style="145" hidden="1" customWidth="1"/>
    <col min="9149" max="9152" width="6.42578125" style="145" customWidth="1"/>
    <col min="9153" max="9153" width="6.85546875" style="145" customWidth="1"/>
    <col min="9154" max="9154" width="6.42578125" style="145" customWidth="1"/>
    <col min="9155" max="9171" width="0" style="145" hidden="1" customWidth="1"/>
    <col min="9172" max="9172" width="6.5703125" style="145" customWidth="1"/>
    <col min="9173" max="9173" width="6.42578125" style="145" customWidth="1"/>
    <col min="9174" max="9175" width="0" style="145" hidden="1" customWidth="1"/>
    <col min="9176" max="9176" width="6.42578125" style="145" customWidth="1"/>
    <col min="9177" max="9178" width="0" style="145" hidden="1" customWidth="1"/>
    <col min="9179" max="9179" width="7.42578125" style="145" customWidth="1"/>
    <col min="9180" max="9180" width="0" style="145" hidden="1" customWidth="1"/>
    <col min="9181" max="9181" width="6.42578125" style="145" customWidth="1"/>
    <col min="9182" max="9182" width="0" style="145" hidden="1" customWidth="1"/>
    <col min="9183" max="9183" width="9" style="145" customWidth="1"/>
    <col min="9184" max="9185" width="0" style="145" hidden="1" customWidth="1"/>
    <col min="9186" max="9186" width="8.5703125" style="145" customWidth="1"/>
    <col min="9187" max="9188" width="0" style="145" hidden="1" customWidth="1"/>
    <col min="9189" max="9189" width="6.42578125" style="145" customWidth="1"/>
    <col min="9190" max="9191" width="0" style="145" hidden="1" customWidth="1"/>
    <col min="9192" max="9192" width="7" style="145" customWidth="1"/>
    <col min="9193" max="9194" width="0" style="145" hidden="1" customWidth="1"/>
    <col min="9195" max="9195" width="7" style="145" customWidth="1"/>
    <col min="9196" max="9197" width="0" style="145" hidden="1" customWidth="1"/>
    <col min="9198" max="9198" width="7.5703125" style="145" customWidth="1"/>
    <col min="9199" max="9200" width="0" style="145" hidden="1" customWidth="1"/>
    <col min="9201" max="9201" width="7" style="145" customWidth="1"/>
    <col min="9202" max="9206" width="0" style="145" hidden="1" customWidth="1"/>
    <col min="9207" max="9207" width="7" style="145" customWidth="1"/>
    <col min="9208" max="9221" width="0" style="145" hidden="1" customWidth="1"/>
    <col min="9222" max="9222" width="0" style="145" hidden="1"/>
    <col min="9223" max="9223" width="38.42578125" style="145" customWidth="1"/>
    <col min="9224" max="9224" width="6.42578125" style="145" customWidth="1"/>
    <col min="9225" max="9225" width="0" style="145" hidden="1" customWidth="1"/>
    <col min="9226" max="9226" width="11.42578125" style="145" customWidth="1"/>
    <col min="9227" max="9227" width="9.5703125" style="145" customWidth="1"/>
    <col min="9228" max="9228" width="0" style="145" hidden="1" customWidth="1"/>
    <col min="9229" max="9229" width="7.5703125" style="145" customWidth="1"/>
    <col min="9230" max="9238" width="0" style="145" hidden="1" customWidth="1"/>
    <col min="9239" max="9239" width="8.85546875" style="145" customWidth="1"/>
    <col min="9240" max="9240" width="0" style="145" hidden="1" customWidth="1"/>
    <col min="9241" max="9241" width="10.140625" style="145" customWidth="1"/>
    <col min="9242" max="9248" width="0" style="145" hidden="1" customWidth="1"/>
    <col min="9249" max="9249" width="11.42578125" style="145" customWidth="1"/>
    <col min="9250" max="9250" width="13" style="145" customWidth="1"/>
    <col min="9251" max="9251" width="37.42578125" style="145" customWidth="1"/>
    <col min="9252" max="9252" width="9.140625" style="145" bestFit="1" customWidth="1"/>
    <col min="9253" max="9253" width="16" style="145" customWidth="1"/>
    <col min="9254" max="9254" width="9.42578125" style="145" customWidth="1"/>
    <col min="9255" max="9255" width="11.5703125" style="145" customWidth="1"/>
    <col min="9256" max="9260" width="0" style="145" hidden="1" customWidth="1"/>
    <col min="9261" max="9261" width="5" style="145" customWidth="1"/>
    <col min="9262" max="9263" width="0" style="145" hidden="1" customWidth="1"/>
    <col min="9264" max="9264" width="5" style="145" customWidth="1"/>
    <col min="9265" max="9266" width="0" style="145" hidden="1" customWidth="1"/>
    <col min="9267" max="9267" width="5" style="145" customWidth="1"/>
    <col min="9268" max="9269" width="0" style="145" hidden="1" customWidth="1"/>
    <col min="9270" max="9270" width="5" style="145" customWidth="1"/>
    <col min="9271" max="9272" width="0" style="145" hidden="1" customWidth="1"/>
    <col min="9273" max="9273" width="5" style="145" customWidth="1"/>
    <col min="9274" max="9275" width="0" style="145" hidden="1" customWidth="1"/>
    <col min="9276" max="9276" width="5" style="145" customWidth="1"/>
    <col min="9277" max="9278" width="0" style="145" hidden="1" customWidth="1"/>
    <col min="9279" max="9279" width="6.42578125" style="145" customWidth="1"/>
    <col min="9280" max="9287" width="0" style="145" hidden="1" customWidth="1"/>
    <col min="9288" max="9288" width="6.85546875" style="145" customWidth="1"/>
    <col min="9289" max="9290" width="0" style="145" hidden="1" customWidth="1"/>
    <col min="9291" max="9291" width="6.42578125" style="145" customWidth="1"/>
    <col min="9292" max="9293" width="0" style="145" hidden="1" customWidth="1"/>
    <col min="9294" max="9294" width="5.42578125" style="145" customWidth="1"/>
    <col min="9295" max="9296" width="0" style="145" hidden="1" customWidth="1"/>
    <col min="9297" max="9297" width="4.85546875" style="145" customWidth="1"/>
    <col min="9298" max="9305" width="0" style="145" hidden="1" customWidth="1"/>
    <col min="9306" max="9306" width="5.42578125" style="145" customWidth="1"/>
    <col min="9307" max="9308" width="0" style="145" hidden="1" customWidth="1"/>
    <col min="9309" max="9309" width="8.42578125" style="145" customWidth="1"/>
    <col min="9310" max="9311" width="0" style="145" hidden="1" customWidth="1"/>
    <col min="9312" max="9312" width="5.85546875" style="145" customWidth="1"/>
    <col min="9313" max="9314" width="0" style="145" hidden="1" customWidth="1"/>
    <col min="9315" max="9315" width="5.42578125" style="145" customWidth="1"/>
    <col min="9316" max="9317" width="0" style="145" hidden="1" customWidth="1"/>
    <col min="9318" max="9318" width="5.42578125" style="145" customWidth="1"/>
    <col min="9319" max="9320" width="0" style="145" hidden="1" customWidth="1"/>
    <col min="9321" max="9321" width="6" style="145" customWidth="1"/>
    <col min="9322" max="9326" width="0" style="145" hidden="1" customWidth="1"/>
    <col min="9327" max="9327" width="5" style="145" customWidth="1"/>
    <col min="9328" max="9329" width="0" style="145" hidden="1" customWidth="1"/>
    <col min="9330" max="9330" width="7.42578125" style="145" customWidth="1"/>
    <col min="9331" max="9335" width="0" style="145" hidden="1" customWidth="1"/>
    <col min="9336" max="9336" width="5" style="145" customWidth="1"/>
    <col min="9337" max="9337" width="0" style="145" hidden="1" customWidth="1"/>
    <col min="9338" max="9338" width="5" style="145" customWidth="1"/>
    <col min="9339" max="9339" width="9.42578125" style="145" customWidth="1"/>
    <col min="9340" max="9340" width="0" style="145" hidden="1" customWidth="1"/>
    <col min="9341" max="9341" width="5" style="145" customWidth="1"/>
    <col min="9342" max="9346" width="0" style="145" hidden="1" customWidth="1"/>
    <col min="9347" max="9347" width="5" style="145" customWidth="1"/>
    <col min="9348" max="9359" width="0" style="145" hidden="1" customWidth="1"/>
    <col min="9360" max="9360" width="7.140625" style="145" customWidth="1"/>
    <col min="9361" max="9362" width="0" style="145" hidden="1" customWidth="1"/>
    <col min="9363" max="9363" width="7.140625" style="145" customWidth="1"/>
    <col min="9364" max="9365" width="0" style="145" hidden="1" customWidth="1"/>
    <col min="9366" max="9366" width="7.140625" style="145" customWidth="1"/>
    <col min="9367" max="9371" width="0" style="145" hidden="1" customWidth="1"/>
    <col min="9372" max="9372" width="7.140625" style="145" customWidth="1"/>
    <col min="9373" max="9374" width="0" style="145" hidden="1" customWidth="1"/>
    <col min="9375" max="9375" width="7.140625" style="145" customWidth="1"/>
    <col min="9376" max="9382" width="0" style="145" hidden="1" customWidth="1"/>
    <col min="9383" max="9383" width="6.42578125" style="145" customWidth="1"/>
    <col min="9384" max="9404" width="0" style="145" hidden="1" customWidth="1"/>
    <col min="9405" max="9408" width="6.42578125" style="145" customWidth="1"/>
    <col min="9409" max="9409" width="6.85546875" style="145" customWidth="1"/>
    <col min="9410" max="9410" width="6.42578125" style="145" customWidth="1"/>
    <col min="9411" max="9427" width="0" style="145" hidden="1" customWidth="1"/>
    <col min="9428" max="9428" width="6.5703125" style="145" customWidth="1"/>
    <col min="9429" max="9429" width="6.42578125" style="145" customWidth="1"/>
    <col min="9430" max="9431" width="0" style="145" hidden="1" customWidth="1"/>
    <col min="9432" max="9432" width="6.42578125" style="145" customWidth="1"/>
    <col min="9433" max="9434" width="0" style="145" hidden="1" customWidth="1"/>
    <col min="9435" max="9435" width="7.42578125" style="145" customWidth="1"/>
    <col min="9436" max="9436" width="0" style="145" hidden="1" customWidth="1"/>
    <col min="9437" max="9437" width="6.42578125" style="145" customWidth="1"/>
    <col min="9438" max="9438" width="0" style="145" hidden="1" customWidth="1"/>
    <col min="9439" max="9439" width="9" style="145" customWidth="1"/>
    <col min="9440" max="9441" width="0" style="145" hidden="1" customWidth="1"/>
    <col min="9442" max="9442" width="8.5703125" style="145" customWidth="1"/>
    <col min="9443" max="9444" width="0" style="145" hidden="1" customWidth="1"/>
    <col min="9445" max="9445" width="6.42578125" style="145" customWidth="1"/>
    <col min="9446" max="9447" width="0" style="145" hidden="1" customWidth="1"/>
    <col min="9448" max="9448" width="7" style="145" customWidth="1"/>
    <col min="9449" max="9450" width="0" style="145" hidden="1" customWidth="1"/>
    <col min="9451" max="9451" width="7" style="145" customWidth="1"/>
    <col min="9452" max="9453" width="0" style="145" hidden="1" customWidth="1"/>
    <col min="9454" max="9454" width="7.5703125" style="145" customWidth="1"/>
    <col min="9455" max="9456" width="0" style="145" hidden="1" customWidth="1"/>
    <col min="9457" max="9457" width="7" style="145" customWidth="1"/>
    <col min="9458" max="9462" width="0" style="145" hidden="1" customWidth="1"/>
    <col min="9463" max="9463" width="7" style="145" customWidth="1"/>
    <col min="9464" max="9477" width="0" style="145" hidden="1" customWidth="1"/>
    <col min="9478" max="9478" width="0" style="145" hidden="1"/>
    <col min="9479" max="9479" width="38.42578125" style="145" customWidth="1"/>
    <col min="9480" max="9480" width="6.42578125" style="145" customWidth="1"/>
    <col min="9481" max="9481" width="0" style="145" hidden="1" customWidth="1"/>
    <col min="9482" max="9482" width="11.42578125" style="145" customWidth="1"/>
    <col min="9483" max="9483" width="9.5703125" style="145" customWidth="1"/>
    <col min="9484" max="9484" width="0" style="145" hidden="1" customWidth="1"/>
    <col min="9485" max="9485" width="7.5703125" style="145" customWidth="1"/>
    <col min="9486" max="9494" width="0" style="145" hidden="1" customWidth="1"/>
    <col min="9495" max="9495" width="8.85546875" style="145" customWidth="1"/>
    <col min="9496" max="9496" width="0" style="145" hidden="1" customWidth="1"/>
    <col min="9497" max="9497" width="10.140625" style="145" customWidth="1"/>
    <col min="9498" max="9504" width="0" style="145" hidden="1" customWidth="1"/>
    <col min="9505" max="9505" width="11.42578125" style="145" customWidth="1"/>
    <col min="9506" max="9506" width="13" style="145" customWidth="1"/>
    <col min="9507" max="9507" width="37.42578125" style="145" customWidth="1"/>
    <col min="9508" max="9508" width="9.140625" style="145" bestFit="1" customWidth="1"/>
    <col min="9509" max="9509" width="16" style="145" customWidth="1"/>
    <col min="9510" max="9510" width="9.42578125" style="145" customWidth="1"/>
    <col min="9511" max="9511" width="11.5703125" style="145" customWidth="1"/>
    <col min="9512" max="9516" width="0" style="145" hidden="1" customWidth="1"/>
    <col min="9517" max="9517" width="5" style="145" customWidth="1"/>
    <col min="9518" max="9519" width="0" style="145" hidden="1" customWidth="1"/>
    <col min="9520" max="9520" width="5" style="145" customWidth="1"/>
    <col min="9521" max="9522" width="0" style="145" hidden="1" customWidth="1"/>
    <col min="9523" max="9523" width="5" style="145" customWidth="1"/>
    <col min="9524" max="9525" width="0" style="145" hidden="1" customWidth="1"/>
    <col min="9526" max="9526" width="5" style="145" customWidth="1"/>
    <col min="9527" max="9528" width="0" style="145" hidden="1" customWidth="1"/>
    <col min="9529" max="9529" width="5" style="145" customWidth="1"/>
    <col min="9530" max="9531" width="0" style="145" hidden="1" customWidth="1"/>
    <col min="9532" max="9532" width="5" style="145" customWidth="1"/>
    <col min="9533" max="9534" width="0" style="145" hidden="1" customWidth="1"/>
    <col min="9535" max="9535" width="6.42578125" style="145" customWidth="1"/>
    <col min="9536" max="9543" width="0" style="145" hidden="1" customWidth="1"/>
    <col min="9544" max="9544" width="6.85546875" style="145" customWidth="1"/>
    <col min="9545" max="9546" width="0" style="145" hidden="1" customWidth="1"/>
    <col min="9547" max="9547" width="6.42578125" style="145" customWidth="1"/>
    <col min="9548" max="9549" width="0" style="145" hidden="1" customWidth="1"/>
    <col min="9550" max="9550" width="5.42578125" style="145" customWidth="1"/>
    <col min="9551" max="9552" width="0" style="145" hidden="1" customWidth="1"/>
    <col min="9553" max="9553" width="4.85546875" style="145" customWidth="1"/>
    <col min="9554" max="9561" width="0" style="145" hidden="1" customWidth="1"/>
    <col min="9562" max="9562" width="5.42578125" style="145" customWidth="1"/>
    <col min="9563" max="9564" width="0" style="145" hidden="1" customWidth="1"/>
    <col min="9565" max="9565" width="8.42578125" style="145" customWidth="1"/>
    <col min="9566" max="9567" width="0" style="145" hidden="1" customWidth="1"/>
    <col min="9568" max="9568" width="5.85546875" style="145" customWidth="1"/>
    <col min="9569" max="9570" width="0" style="145" hidden="1" customWidth="1"/>
    <col min="9571" max="9571" width="5.42578125" style="145" customWidth="1"/>
    <col min="9572" max="9573" width="0" style="145" hidden="1" customWidth="1"/>
    <col min="9574" max="9574" width="5.42578125" style="145" customWidth="1"/>
    <col min="9575" max="9576" width="0" style="145" hidden="1" customWidth="1"/>
    <col min="9577" max="9577" width="6" style="145" customWidth="1"/>
    <col min="9578" max="9582" width="0" style="145" hidden="1" customWidth="1"/>
    <col min="9583" max="9583" width="5" style="145" customWidth="1"/>
    <col min="9584" max="9585" width="0" style="145" hidden="1" customWidth="1"/>
    <col min="9586" max="9586" width="7.42578125" style="145" customWidth="1"/>
    <col min="9587" max="9591" width="0" style="145" hidden="1" customWidth="1"/>
    <col min="9592" max="9592" width="5" style="145" customWidth="1"/>
    <col min="9593" max="9593" width="0" style="145" hidden="1" customWidth="1"/>
    <col min="9594" max="9594" width="5" style="145" customWidth="1"/>
    <col min="9595" max="9595" width="9.42578125" style="145" customWidth="1"/>
    <col min="9596" max="9596" width="0" style="145" hidden="1" customWidth="1"/>
    <col min="9597" max="9597" width="5" style="145" customWidth="1"/>
    <col min="9598" max="9602" width="0" style="145" hidden="1" customWidth="1"/>
    <col min="9603" max="9603" width="5" style="145" customWidth="1"/>
    <col min="9604" max="9615" width="0" style="145" hidden="1" customWidth="1"/>
    <col min="9616" max="9616" width="7.140625" style="145" customWidth="1"/>
    <col min="9617" max="9618" width="0" style="145" hidden="1" customWidth="1"/>
    <col min="9619" max="9619" width="7.140625" style="145" customWidth="1"/>
    <col min="9620" max="9621" width="0" style="145" hidden="1" customWidth="1"/>
    <col min="9622" max="9622" width="7.140625" style="145" customWidth="1"/>
    <col min="9623" max="9627" width="0" style="145" hidden="1" customWidth="1"/>
    <col min="9628" max="9628" width="7.140625" style="145" customWidth="1"/>
    <col min="9629" max="9630" width="0" style="145" hidden="1" customWidth="1"/>
    <col min="9631" max="9631" width="7.140625" style="145" customWidth="1"/>
    <col min="9632" max="9638" width="0" style="145" hidden="1" customWidth="1"/>
    <col min="9639" max="9639" width="6.42578125" style="145" customWidth="1"/>
    <col min="9640" max="9660" width="0" style="145" hidden="1" customWidth="1"/>
    <col min="9661" max="9664" width="6.42578125" style="145" customWidth="1"/>
    <col min="9665" max="9665" width="6.85546875" style="145" customWidth="1"/>
    <col min="9666" max="9666" width="6.42578125" style="145" customWidth="1"/>
    <col min="9667" max="9683" width="0" style="145" hidden="1" customWidth="1"/>
    <col min="9684" max="9684" width="6.5703125" style="145" customWidth="1"/>
    <col min="9685" max="9685" width="6.42578125" style="145" customWidth="1"/>
    <col min="9686" max="9687" width="0" style="145" hidden="1" customWidth="1"/>
    <col min="9688" max="9688" width="6.42578125" style="145" customWidth="1"/>
    <col min="9689" max="9690" width="0" style="145" hidden="1" customWidth="1"/>
    <col min="9691" max="9691" width="7.42578125" style="145" customWidth="1"/>
    <col min="9692" max="9692" width="0" style="145" hidden="1" customWidth="1"/>
    <col min="9693" max="9693" width="6.42578125" style="145" customWidth="1"/>
    <col min="9694" max="9694" width="0" style="145" hidden="1" customWidth="1"/>
    <col min="9695" max="9695" width="9" style="145" customWidth="1"/>
    <col min="9696" max="9697" width="0" style="145" hidden="1" customWidth="1"/>
    <col min="9698" max="9698" width="8.5703125" style="145" customWidth="1"/>
    <col min="9699" max="9700" width="0" style="145" hidden="1" customWidth="1"/>
    <col min="9701" max="9701" width="6.42578125" style="145" customWidth="1"/>
    <col min="9702" max="9703" width="0" style="145" hidden="1" customWidth="1"/>
    <col min="9704" max="9704" width="7" style="145" customWidth="1"/>
    <col min="9705" max="9706" width="0" style="145" hidden="1" customWidth="1"/>
    <col min="9707" max="9707" width="7" style="145" customWidth="1"/>
    <col min="9708" max="9709" width="0" style="145" hidden="1" customWidth="1"/>
    <col min="9710" max="9710" width="7.5703125" style="145" customWidth="1"/>
    <col min="9711" max="9712" width="0" style="145" hidden="1" customWidth="1"/>
    <col min="9713" max="9713" width="7" style="145" customWidth="1"/>
    <col min="9714" max="9718" width="0" style="145" hidden="1" customWidth="1"/>
    <col min="9719" max="9719" width="7" style="145" customWidth="1"/>
    <col min="9720" max="9733" width="0" style="145" hidden="1" customWidth="1"/>
    <col min="9734" max="9734" width="0" style="145" hidden="1"/>
    <col min="9735" max="9735" width="38.42578125" style="145" customWidth="1"/>
    <col min="9736" max="9736" width="6.42578125" style="145" customWidth="1"/>
    <col min="9737" max="9737" width="0" style="145" hidden="1" customWidth="1"/>
    <col min="9738" max="9738" width="11.42578125" style="145" customWidth="1"/>
    <col min="9739" max="9739" width="9.5703125" style="145" customWidth="1"/>
    <col min="9740" max="9740" width="0" style="145" hidden="1" customWidth="1"/>
    <col min="9741" max="9741" width="7.5703125" style="145" customWidth="1"/>
    <col min="9742" max="9750" width="0" style="145" hidden="1" customWidth="1"/>
    <col min="9751" max="9751" width="8.85546875" style="145" customWidth="1"/>
    <col min="9752" max="9752" width="0" style="145" hidden="1" customWidth="1"/>
    <col min="9753" max="9753" width="10.140625" style="145" customWidth="1"/>
    <col min="9754" max="9760" width="0" style="145" hidden="1" customWidth="1"/>
    <col min="9761" max="9761" width="11.42578125" style="145" customWidth="1"/>
    <col min="9762" max="9762" width="13" style="145" customWidth="1"/>
    <col min="9763" max="9763" width="37.42578125" style="145" customWidth="1"/>
    <col min="9764" max="9764" width="9.140625" style="145" bestFit="1" customWidth="1"/>
    <col min="9765" max="9765" width="16" style="145" customWidth="1"/>
    <col min="9766" max="9766" width="9.42578125" style="145" customWidth="1"/>
    <col min="9767" max="9767" width="11.5703125" style="145" customWidth="1"/>
    <col min="9768" max="9772" width="0" style="145" hidden="1" customWidth="1"/>
    <col min="9773" max="9773" width="5" style="145" customWidth="1"/>
    <col min="9774" max="9775" width="0" style="145" hidden="1" customWidth="1"/>
    <col min="9776" max="9776" width="5" style="145" customWidth="1"/>
    <col min="9777" max="9778" width="0" style="145" hidden="1" customWidth="1"/>
    <col min="9779" max="9779" width="5" style="145" customWidth="1"/>
    <col min="9780" max="9781" width="0" style="145" hidden="1" customWidth="1"/>
    <col min="9782" max="9782" width="5" style="145" customWidth="1"/>
    <col min="9783" max="9784" width="0" style="145" hidden="1" customWidth="1"/>
    <col min="9785" max="9785" width="5" style="145" customWidth="1"/>
    <col min="9786" max="9787" width="0" style="145" hidden="1" customWidth="1"/>
    <col min="9788" max="9788" width="5" style="145" customWidth="1"/>
    <col min="9789" max="9790" width="0" style="145" hidden="1" customWidth="1"/>
    <col min="9791" max="9791" width="6.42578125" style="145" customWidth="1"/>
    <col min="9792" max="9799" width="0" style="145" hidden="1" customWidth="1"/>
    <col min="9800" max="9800" width="6.85546875" style="145" customWidth="1"/>
    <col min="9801" max="9802" width="0" style="145" hidden="1" customWidth="1"/>
    <col min="9803" max="9803" width="6.42578125" style="145" customWidth="1"/>
    <col min="9804" max="9805" width="0" style="145" hidden="1" customWidth="1"/>
    <col min="9806" max="9806" width="5.42578125" style="145" customWidth="1"/>
    <col min="9807" max="9808" width="0" style="145" hidden="1" customWidth="1"/>
    <col min="9809" max="9809" width="4.85546875" style="145" customWidth="1"/>
    <col min="9810" max="9817" width="0" style="145" hidden="1" customWidth="1"/>
    <col min="9818" max="9818" width="5.42578125" style="145" customWidth="1"/>
    <col min="9819" max="9820" width="0" style="145" hidden="1" customWidth="1"/>
    <col min="9821" max="9821" width="8.42578125" style="145" customWidth="1"/>
    <col min="9822" max="9823" width="0" style="145" hidden="1" customWidth="1"/>
    <col min="9824" max="9824" width="5.85546875" style="145" customWidth="1"/>
    <col min="9825" max="9826" width="0" style="145" hidden="1" customWidth="1"/>
    <col min="9827" max="9827" width="5.42578125" style="145" customWidth="1"/>
    <col min="9828" max="9829" width="0" style="145" hidden="1" customWidth="1"/>
    <col min="9830" max="9830" width="5.42578125" style="145" customWidth="1"/>
    <col min="9831" max="9832" width="0" style="145" hidden="1" customWidth="1"/>
    <col min="9833" max="9833" width="6" style="145" customWidth="1"/>
    <col min="9834" max="9838" width="0" style="145" hidden="1" customWidth="1"/>
    <col min="9839" max="9839" width="5" style="145" customWidth="1"/>
    <col min="9840" max="9841" width="0" style="145" hidden="1" customWidth="1"/>
    <col min="9842" max="9842" width="7.42578125" style="145" customWidth="1"/>
    <col min="9843" max="9847" width="0" style="145" hidden="1" customWidth="1"/>
    <col min="9848" max="9848" width="5" style="145" customWidth="1"/>
    <col min="9849" max="9849" width="0" style="145" hidden="1" customWidth="1"/>
    <col min="9850" max="9850" width="5" style="145" customWidth="1"/>
    <col min="9851" max="9851" width="9.42578125" style="145" customWidth="1"/>
    <col min="9852" max="9852" width="0" style="145" hidden="1" customWidth="1"/>
    <col min="9853" max="9853" width="5" style="145" customWidth="1"/>
    <col min="9854" max="9858" width="0" style="145" hidden="1" customWidth="1"/>
    <col min="9859" max="9859" width="5" style="145" customWidth="1"/>
    <col min="9860" max="9871" width="0" style="145" hidden="1" customWidth="1"/>
    <col min="9872" max="9872" width="7.140625" style="145" customWidth="1"/>
    <col min="9873" max="9874" width="0" style="145" hidden="1" customWidth="1"/>
    <col min="9875" max="9875" width="7.140625" style="145" customWidth="1"/>
    <col min="9876" max="9877" width="0" style="145" hidden="1" customWidth="1"/>
    <col min="9878" max="9878" width="7.140625" style="145" customWidth="1"/>
    <col min="9879" max="9883" width="0" style="145" hidden="1" customWidth="1"/>
    <col min="9884" max="9884" width="7.140625" style="145" customWidth="1"/>
    <col min="9885" max="9886" width="0" style="145" hidden="1" customWidth="1"/>
    <col min="9887" max="9887" width="7.140625" style="145" customWidth="1"/>
    <col min="9888" max="9894" width="0" style="145" hidden="1" customWidth="1"/>
    <col min="9895" max="9895" width="6.42578125" style="145" customWidth="1"/>
    <col min="9896" max="9916" width="0" style="145" hidden="1" customWidth="1"/>
    <col min="9917" max="9920" width="6.42578125" style="145" customWidth="1"/>
    <col min="9921" max="9921" width="6.85546875" style="145" customWidth="1"/>
    <col min="9922" max="9922" width="6.42578125" style="145" customWidth="1"/>
    <col min="9923" max="9939" width="0" style="145" hidden="1" customWidth="1"/>
    <col min="9940" max="9940" width="6.5703125" style="145" customWidth="1"/>
    <col min="9941" max="9941" width="6.42578125" style="145" customWidth="1"/>
    <col min="9942" max="9943" width="0" style="145" hidden="1" customWidth="1"/>
    <col min="9944" max="9944" width="6.42578125" style="145" customWidth="1"/>
    <col min="9945" max="9946" width="0" style="145" hidden="1" customWidth="1"/>
    <col min="9947" max="9947" width="7.42578125" style="145" customWidth="1"/>
    <col min="9948" max="9948" width="0" style="145" hidden="1" customWidth="1"/>
    <col min="9949" max="9949" width="6.42578125" style="145" customWidth="1"/>
    <col min="9950" max="9950" width="0" style="145" hidden="1" customWidth="1"/>
    <col min="9951" max="9951" width="9" style="145" customWidth="1"/>
    <col min="9952" max="9953" width="0" style="145" hidden="1" customWidth="1"/>
    <col min="9954" max="9954" width="8.5703125" style="145" customWidth="1"/>
    <col min="9955" max="9956" width="0" style="145" hidden="1" customWidth="1"/>
    <col min="9957" max="9957" width="6.42578125" style="145" customWidth="1"/>
    <col min="9958" max="9959" width="0" style="145" hidden="1" customWidth="1"/>
    <col min="9960" max="9960" width="7" style="145" customWidth="1"/>
    <col min="9961" max="9962" width="0" style="145" hidden="1" customWidth="1"/>
    <col min="9963" max="9963" width="7" style="145" customWidth="1"/>
    <col min="9964" max="9965" width="0" style="145" hidden="1" customWidth="1"/>
    <col min="9966" max="9966" width="7.5703125" style="145" customWidth="1"/>
    <col min="9967" max="9968" width="0" style="145" hidden="1" customWidth="1"/>
    <col min="9969" max="9969" width="7" style="145" customWidth="1"/>
    <col min="9970" max="9974" width="0" style="145" hidden="1" customWidth="1"/>
    <col min="9975" max="9975" width="7" style="145" customWidth="1"/>
    <col min="9976" max="9989" width="0" style="145" hidden="1" customWidth="1"/>
    <col min="9990" max="9990" width="0" style="145" hidden="1"/>
    <col min="9991" max="9991" width="38.42578125" style="145" customWidth="1"/>
    <col min="9992" max="9992" width="6.42578125" style="145" customWidth="1"/>
    <col min="9993" max="9993" width="0" style="145" hidden="1" customWidth="1"/>
    <col min="9994" max="9994" width="11.42578125" style="145" customWidth="1"/>
    <col min="9995" max="9995" width="9.5703125" style="145" customWidth="1"/>
    <col min="9996" max="9996" width="0" style="145" hidden="1" customWidth="1"/>
    <col min="9997" max="9997" width="7.5703125" style="145" customWidth="1"/>
    <col min="9998" max="10006" width="0" style="145" hidden="1" customWidth="1"/>
    <col min="10007" max="10007" width="8.85546875" style="145" customWidth="1"/>
    <col min="10008" max="10008" width="0" style="145" hidden="1" customWidth="1"/>
    <col min="10009" max="10009" width="10.140625" style="145" customWidth="1"/>
    <col min="10010" max="10016" width="0" style="145" hidden="1" customWidth="1"/>
    <col min="10017" max="10017" width="11.42578125" style="145" customWidth="1"/>
    <col min="10018" max="10018" width="13" style="145" customWidth="1"/>
    <col min="10019" max="10019" width="37.42578125" style="145" customWidth="1"/>
    <col min="10020" max="10020" width="9.140625" style="145" bestFit="1" customWidth="1"/>
    <col min="10021" max="10021" width="16" style="145" customWidth="1"/>
    <col min="10022" max="10022" width="9.42578125" style="145" customWidth="1"/>
    <col min="10023" max="10023" width="11.5703125" style="145" customWidth="1"/>
    <col min="10024" max="10028" width="0" style="145" hidden="1" customWidth="1"/>
    <col min="10029" max="10029" width="5" style="145" customWidth="1"/>
    <col min="10030" max="10031" width="0" style="145" hidden="1" customWidth="1"/>
    <col min="10032" max="10032" width="5" style="145" customWidth="1"/>
    <col min="10033" max="10034" width="0" style="145" hidden="1" customWidth="1"/>
    <col min="10035" max="10035" width="5" style="145" customWidth="1"/>
    <col min="10036" max="10037" width="0" style="145" hidden="1" customWidth="1"/>
    <col min="10038" max="10038" width="5" style="145" customWidth="1"/>
    <col min="10039" max="10040" width="0" style="145" hidden="1" customWidth="1"/>
    <col min="10041" max="10041" width="5" style="145" customWidth="1"/>
    <col min="10042" max="10043" width="0" style="145" hidden="1" customWidth="1"/>
    <col min="10044" max="10044" width="5" style="145" customWidth="1"/>
    <col min="10045" max="10046" width="0" style="145" hidden="1" customWidth="1"/>
    <col min="10047" max="10047" width="6.42578125" style="145" customWidth="1"/>
    <col min="10048" max="10055" width="0" style="145" hidden="1" customWidth="1"/>
    <col min="10056" max="10056" width="6.85546875" style="145" customWidth="1"/>
    <col min="10057" max="10058" width="0" style="145" hidden="1" customWidth="1"/>
    <col min="10059" max="10059" width="6.42578125" style="145" customWidth="1"/>
    <col min="10060" max="10061" width="0" style="145" hidden="1" customWidth="1"/>
    <col min="10062" max="10062" width="5.42578125" style="145" customWidth="1"/>
    <col min="10063" max="10064" width="0" style="145" hidden="1" customWidth="1"/>
    <col min="10065" max="10065" width="4.85546875" style="145" customWidth="1"/>
    <col min="10066" max="10073" width="0" style="145" hidden="1" customWidth="1"/>
    <col min="10074" max="10074" width="5.42578125" style="145" customWidth="1"/>
    <col min="10075" max="10076" width="0" style="145" hidden="1" customWidth="1"/>
    <col min="10077" max="10077" width="8.42578125" style="145" customWidth="1"/>
    <col min="10078" max="10079" width="0" style="145" hidden="1" customWidth="1"/>
    <col min="10080" max="10080" width="5.85546875" style="145" customWidth="1"/>
    <col min="10081" max="10082" width="0" style="145" hidden="1" customWidth="1"/>
    <col min="10083" max="10083" width="5.42578125" style="145" customWidth="1"/>
    <col min="10084" max="10085" width="0" style="145" hidden="1" customWidth="1"/>
    <col min="10086" max="10086" width="5.42578125" style="145" customWidth="1"/>
    <col min="10087" max="10088" width="0" style="145" hidden="1" customWidth="1"/>
    <col min="10089" max="10089" width="6" style="145" customWidth="1"/>
    <col min="10090" max="10094" width="0" style="145" hidden="1" customWidth="1"/>
    <col min="10095" max="10095" width="5" style="145" customWidth="1"/>
    <col min="10096" max="10097" width="0" style="145" hidden="1" customWidth="1"/>
    <col min="10098" max="10098" width="7.42578125" style="145" customWidth="1"/>
    <col min="10099" max="10103" width="0" style="145" hidden="1" customWidth="1"/>
    <col min="10104" max="10104" width="5" style="145" customWidth="1"/>
    <col min="10105" max="10105" width="0" style="145" hidden="1" customWidth="1"/>
    <col min="10106" max="10106" width="5" style="145" customWidth="1"/>
    <col min="10107" max="10107" width="9.42578125" style="145" customWidth="1"/>
    <col min="10108" max="10108" width="0" style="145" hidden="1" customWidth="1"/>
    <col min="10109" max="10109" width="5" style="145" customWidth="1"/>
    <col min="10110" max="10114" width="0" style="145" hidden="1" customWidth="1"/>
    <col min="10115" max="10115" width="5" style="145" customWidth="1"/>
    <col min="10116" max="10127" width="0" style="145" hidden="1" customWidth="1"/>
    <col min="10128" max="10128" width="7.140625" style="145" customWidth="1"/>
    <col min="10129" max="10130" width="0" style="145" hidden="1" customWidth="1"/>
    <col min="10131" max="10131" width="7.140625" style="145" customWidth="1"/>
    <col min="10132" max="10133" width="0" style="145" hidden="1" customWidth="1"/>
    <col min="10134" max="10134" width="7.140625" style="145" customWidth="1"/>
    <col min="10135" max="10139" width="0" style="145" hidden="1" customWidth="1"/>
    <col min="10140" max="10140" width="7.140625" style="145" customWidth="1"/>
    <col min="10141" max="10142" width="0" style="145" hidden="1" customWidth="1"/>
    <col min="10143" max="10143" width="7.140625" style="145" customWidth="1"/>
    <col min="10144" max="10150" width="0" style="145" hidden="1" customWidth="1"/>
    <col min="10151" max="10151" width="6.42578125" style="145" customWidth="1"/>
    <col min="10152" max="10172" width="0" style="145" hidden="1" customWidth="1"/>
    <col min="10173" max="10176" width="6.42578125" style="145" customWidth="1"/>
    <col min="10177" max="10177" width="6.85546875" style="145" customWidth="1"/>
    <col min="10178" max="10178" width="6.42578125" style="145" customWidth="1"/>
    <col min="10179" max="10195" width="0" style="145" hidden="1" customWidth="1"/>
    <col min="10196" max="10196" width="6.5703125" style="145" customWidth="1"/>
    <col min="10197" max="10197" width="6.42578125" style="145" customWidth="1"/>
    <col min="10198" max="10199" width="0" style="145" hidden="1" customWidth="1"/>
    <col min="10200" max="10200" width="6.42578125" style="145" customWidth="1"/>
    <col min="10201" max="10202" width="0" style="145" hidden="1" customWidth="1"/>
    <col min="10203" max="10203" width="7.42578125" style="145" customWidth="1"/>
    <col min="10204" max="10204" width="0" style="145" hidden="1" customWidth="1"/>
    <col min="10205" max="10205" width="6.42578125" style="145" customWidth="1"/>
    <col min="10206" max="10206" width="0" style="145" hidden="1" customWidth="1"/>
    <col min="10207" max="10207" width="9" style="145" customWidth="1"/>
    <col min="10208" max="10209" width="0" style="145" hidden="1" customWidth="1"/>
    <col min="10210" max="10210" width="8.5703125" style="145" customWidth="1"/>
    <col min="10211" max="10212" width="0" style="145" hidden="1" customWidth="1"/>
    <col min="10213" max="10213" width="6.42578125" style="145" customWidth="1"/>
    <col min="10214" max="10215" width="0" style="145" hidden="1" customWidth="1"/>
    <col min="10216" max="10216" width="7" style="145" customWidth="1"/>
    <col min="10217" max="10218" width="0" style="145" hidden="1" customWidth="1"/>
    <col min="10219" max="10219" width="7" style="145" customWidth="1"/>
    <col min="10220" max="10221" width="0" style="145" hidden="1" customWidth="1"/>
    <col min="10222" max="10222" width="7.5703125" style="145" customWidth="1"/>
    <col min="10223" max="10224" width="0" style="145" hidden="1" customWidth="1"/>
    <col min="10225" max="10225" width="7" style="145" customWidth="1"/>
    <col min="10226" max="10230" width="0" style="145" hidden="1" customWidth="1"/>
    <col min="10231" max="10231" width="7" style="145" customWidth="1"/>
    <col min="10232" max="10245" width="0" style="145" hidden="1" customWidth="1"/>
    <col min="10246" max="10246" width="0" style="145" hidden="1"/>
    <col min="10247" max="10247" width="38.42578125" style="145" customWidth="1"/>
    <col min="10248" max="10248" width="6.42578125" style="145" customWidth="1"/>
    <col min="10249" max="10249" width="0" style="145" hidden="1" customWidth="1"/>
    <col min="10250" max="10250" width="11.42578125" style="145" customWidth="1"/>
    <col min="10251" max="10251" width="9.5703125" style="145" customWidth="1"/>
    <col min="10252" max="10252" width="0" style="145" hidden="1" customWidth="1"/>
    <col min="10253" max="10253" width="7.5703125" style="145" customWidth="1"/>
    <col min="10254" max="10262" width="0" style="145" hidden="1" customWidth="1"/>
    <col min="10263" max="10263" width="8.85546875" style="145" customWidth="1"/>
    <col min="10264" max="10264" width="0" style="145" hidden="1" customWidth="1"/>
    <col min="10265" max="10265" width="10.140625" style="145" customWidth="1"/>
    <col min="10266" max="10272" width="0" style="145" hidden="1" customWidth="1"/>
    <col min="10273" max="10273" width="11.42578125" style="145" customWidth="1"/>
    <col min="10274" max="10274" width="13" style="145" customWidth="1"/>
    <col min="10275" max="10275" width="37.42578125" style="145" customWidth="1"/>
    <col min="10276" max="10276" width="9.140625" style="145" bestFit="1" customWidth="1"/>
    <col min="10277" max="10277" width="16" style="145" customWidth="1"/>
    <col min="10278" max="10278" width="9.42578125" style="145" customWidth="1"/>
    <col min="10279" max="10279" width="11.5703125" style="145" customWidth="1"/>
    <col min="10280" max="10284" width="0" style="145" hidden="1" customWidth="1"/>
    <col min="10285" max="10285" width="5" style="145" customWidth="1"/>
    <col min="10286" max="10287" width="0" style="145" hidden="1" customWidth="1"/>
    <col min="10288" max="10288" width="5" style="145" customWidth="1"/>
    <col min="10289" max="10290" width="0" style="145" hidden="1" customWidth="1"/>
    <col min="10291" max="10291" width="5" style="145" customWidth="1"/>
    <col min="10292" max="10293" width="0" style="145" hidden="1" customWidth="1"/>
    <col min="10294" max="10294" width="5" style="145" customWidth="1"/>
    <col min="10295" max="10296" width="0" style="145" hidden="1" customWidth="1"/>
    <col min="10297" max="10297" width="5" style="145" customWidth="1"/>
    <col min="10298" max="10299" width="0" style="145" hidden="1" customWidth="1"/>
    <col min="10300" max="10300" width="5" style="145" customWidth="1"/>
    <col min="10301" max="10302" width="0" style="145" hidden="1" customWidth="1"/>
    <col min="10303" max="10303" width="6.42578125" style="145" customWidth="1"/>
    <col min="10304" max="10311" width="0" style="145" hidden="1" customWidth="1"/>
    <col min="10312" max="10312" width="6.85546875" style="145" customWidth="1"/>
    <col min="10313" max="10314" width="0" style="145" hidden="1" customWidth="1"/>
    <col min="10315" max="10315" width="6.42578125" style="145" customWidth="1"/>
    <col min="10316" max="10317" width="0" style="145" hidden="1" customWidth="1"/>
    <col min="10318" max="10318" width="5.42578125" style="145" customWidth="1"/>
    <col min="10319" max="10320" width="0" style="145" hidden="1" customWidth="1"/>
    <col min="10321" max="10321" width="4.85546875" style="145" customWidth="1"/>
    <col min="10322" max="10329" width="0" style="145" hidden="1" customWidth="1"/>
    <col min="10330" max="10330" width="5.42578125" style="145" customWidth="1"/>
    <col min="10331" max="10332" width="0" style="145" hidden="1" customWidth="1"/>
    <col min="10333" max="10333" width="8.42578125" style="145" customWidth="1"/>
    <col min="10334" max="10335" width="0" style="145" hidden="1" customWidth="1"/>
    <col min="10336" max="10336" width="5.85546875" style="145" customWidth="1"/>
    <col min="10337" max="10338" width="0" style="145" hidden="1" customWidth="1"/>
    <col min="10339" max="10339" width="5.42578125" style="145" customWidth="1"/>
    <col min="10340" max="10341" width="0" style="145" hidden="1" customWidth="1"/>
    <col min="10342" max="10342" width="5.42578125" style="145" customWidth="1"/>
    <col min="10343" max="10344" width="0" style="145" hidden="1" customWidth="1"/>
    <col min="10345" max="10345" width="6" style="145" customWidth="1"/>
    <col min="10346" max="10350" width="0" style="145" hidden="1" customWidth="1"/>
    <col min="10351" max="10351" width="5" style="145" customWidth="1"/>
    <col min="10352" max="10353" width="0" style="145" hidden="1" customWidth="1"/>
    <col min="10354" max="10354" width="7.42578125" style="145" customWidth="1"/>
    <col min="10355" max="10359" width="0" style="145" hidden="1" customWidth="1"/>
    <col min="10360" max="10360" width="5" style="145" customWidth="1"/>
    <col min="10361" max="10361" width="0" style="145" hidden="1" customWidth="1"/>
    <col min="10362" max="10362" width="5" style="145" customWidth="1"/>
    <col min="10363" max="10363" width="9.42578125" style="145" customWidth="1"/>
    <col min="10364" max="10364" width="0" style="145" hidden="1" customWidth="1"/>
    <col min="10365" max="10365" width="5" style="145" customWidth="1"/>
    <col min="10366" max="10370" width="0" style="145" hidden="1" customWidth="1"/>
    <col min="10371" max="10371" width="5" style="145" customWidth="1"/>
    <col min="10372" max="10383" width="0" style="145" hidden="1" customWidth="1"/>
    <col min="10384" max="10384" width="7.140625" style="145" customWidth="1"/>
    <col min="10385" max="10386" width="0" style="145" hidden="1" customWidth="1"/>
    <col min="10387" max="10387" width="7.140625" style="145" customWidth="1"/>
    <col min="10388" max="10389" width="0" style="145" hidden="1" customWidth="1"/>
    <col min="10390" max="10390" width="7.140625" style="145" customWidth="1"/>
    <col min="10391" max="10395" width="0" style="145" hidden="1" customWidth="1"/>
    <col min="10396" max="10396" width="7.140625" style="145" customWidth="1"/>
    <col min="10397" max="10398" width="0" style="145" hidden="1" customWidth="1"/>
    <col min="10399" max="10399" width="7.140625" style="145" customWidth="1"/>
    <col min="10400" max="10406" width="0" style="145" hidden="1" customWidth="1"/>
    <col min="10407" max="10407" width="6.42578125" style="145" customWidth="1"/>
    <col min="10408" max="10428" width="0" style="145" hidden="1" customWidth="1"/>
    <col min="10429" max="10432" width="6.42578125" style="145" customWidth="1"/>
    <col min="10433" max="10433" width="6.85546875" style="145" customWidth="1"/>
    <col min="10434" max="10434" width="6.42578125" style="145" customWidth="1"/>
    <col min="10435" max="10451" width="0" style="145" hidden="1" customWidth="1"/>
    <col min="10452" max="10452" width="6.5703125" style="145" customWidth="1"/>
    <col min="10453" max="10453" width="6.42578125" style="145" customWidth="1"/>
    <col min="10454" max="10455" width="0" style="145" hidden="1" customWidth="1"/>
    <col min="10456" max="10456" width="6.42578125" style="145" customWidth="1"/>
    <col min="10457" max="10458" width="0" style="145" hidden="1" customWidth="1"/>
    <col min="10459" max="10459" width="7.42578125" style="145" customWidth="1"/>
    <col min="10460" max="10460" width="0" style="145" hidden="1" customWidth="1"/>
    <col min="10461" max="10461" width="6.42578125" style="145" customWidth="1"/>
    <col min="10462" max="10462" width="0" style="145" hidden="1" customWidth="1"/>
    <col min="10463" max="10463" width="9" style="145" customWidth="1"/>
    <col min="10464" max="10465" width="0" style="145" hidden="1" customWidth="1"/>
    <col min="10466" max="10466" width="8.5703125" style="145" customWidth="1"/>
    <col min="10467" max="10468" width="0" style="145" hidden="1" customWidth="1"/>
    <col min="10469" max="10469" width="6.42578125" style="145" customWidth="1"/>
    <col min="10470" max="10471" width="0" style="145" hidden="1" customWidth="1"/>
    <col min="10472" max="10472" width="7" style="145" customWidth="1"/>
    <col min="10473" max="10474" width="0" style="145" hidden="1" customWidth="1"/>
    <col min="10475" max="10475" width="7" style="145" customWidth="1"/>
    <col min="10476" max="10477" width="0" style="145" hidden="1" customWidth="1"/>
    <col min="10478" max="10478" width="7.5703125" style="145" customWidth="1"/>
    <col min="10479" max="10480" width="0" style="145" hidden="1" customWidth="1"/>
    <col min="10481" max="10481" width="7" style="145" customWidth="1"/>
    <col min="10482" max="10486" width="0" style="145" hidden="1" customWidth="1"/>
    <col min="10487" max="10487" width="7" style="145" customWidth="1"/>
    <col min="10488" max="10501" width="0" style="145" hidden="1" customWidth="1"/>
    <col min="10502" max="10502" width="0" style="145" hidden="1"/>
    <col min="10503" max="10503" width="38.42578125" style="145" customWidth="1"/>
    <col min="10504" max="10504" width="6.42578125" style="145" customWidth="1"/>
    <col min="10505" max="10505" width="0" style="145" hidden="1" customWidth="1"/>
    <col min="10506" max="10506" width="11.42578125" style="145" customWidth="1"/>
    <col min="10507" max="10507" width="9.5703125" style="145" customWidth="1"/>
    <col min="10508" max="10508" width="0" style="145" hidden="1" customWidth="1"/>
    <col min="10509" max="10509" width="7.5703125" style="145" customWidth="1"/>
    <col min="10510" max="10518" width="0" style="145" hidden="1" customWidth="1"/>
    <col min="10519" max="10519" width="8.85546875" style="145" customWidth="1"/>
    <col min="10520" max="10520" width="0" style="145" hidden="1" customWidth="1"/>
    <col min="10521" max="10521" width="10.140625" style="145" customWidth="1"/>
    <col min="10522" max="10528" width="0" style="145" hidden="1" customWidth="1"/>
    <col min="10529" max="10529" width="11.42578125" style="145" customWidth="1"/>
    <col min="10530" max="10530" width="13" style="145" customWidth="1"/>
    <col min="10531" max="10531" width="37.42578125" style="145" customWidth="1"/>
    <col min="10532" max="10532" width="9.140625" style="145" bestFit="1" customWidth="1"/>
    <col min="10533" max="10533" width="16" style="145" customWidth="1"/>
    <col min="10534" max="10534" width="9.42578125" style="145" customWidth="1"/>
    <col min="10535" max="10535" width="11.5703125" style="145" customWidth="1"/>
    <col min="10536" max="10540" width="0" style="145" hidden="1" customWidth="1"/>
    <col min="10541" max="10541" width="5" style="145" customWidth="1"/>
    <col min="10542" max="10543" width="0" style="145" hidden="1" customWidth="1"/>
    <col min="10544" max="10544" width="5" style="145" customWidth="1"/>
    <col min="10545" max="10546" width="0" style="145" hidden="1" customWidth="1"/>
    <col min="10547" max="10547" width="5" style="145" customWidth="1"/>
    <col min="10548" max="10549" width="0" style="145" hidden="1" customWidth="1"/>
    <col min="10550" max="10550" width="5" style="145" customWidth="1"/>
    <col min="10551" max="10552" width="0" style="145" hidden="1" customWidth="1"/>
    <col min="10553" max="10553" width="5" style="145" customWidth="1"/>
    <col min="10554" max="10555" width="0" style="145" hidden="1" customWidth="1"/>
    <col min="10556" max="10556" width="5" style="145" customWidth="1"/>
    <col min="10557" max="10558" width="0" style="145" hidden="1" customWidth="1"/>
    <col min="10559" max="10559" width="6.42578125" style="145" customWidth="1"/>
    <col min="10560" max="10567" width="0" style="145" hidden="1" customWidth="1"/>
    <col min="10568" max="10568" width="6.85546875" style="145" customWidth="1"/>
    <col min="10569" max="10570" width="0" style="145" hidden="1" customWidth="1"/>
    <col min="10571" max="10571" width="6.42578125" style="145" customWidth="1"/>
    <col min="10572" max="10573" width="0" style="145" hidden="1" customWidth="1"/>
    <col min="10574" max="10574" width="5.42578125" style="145" customWidth="1"/>
    <col min="10575" max="10576" width="0" style="145" hidden="1" customWidth="1"/>
    <col min="10577" max="10577" width="4.85546875" style="145" customWidth="1"/>
    <col min="10578" max="10585" width="0" style="145" hidden="1" customWidth="1"/>
    <col min="10586" max="10586" width="5.42578125" style="145" customWidth="1"/>
    <col min="10587" max="10588" width="0" style="145" hidden="1" customWidth="1"/>
    <col min="10589" max="10589" width="8.42578125" style="145" customWidth="1"/>
    <col min="10590" max="10591" width="0" style="145" hidden="1" customWidth="1"/>
    <col min="10592" max="10592" width="5.85546875" style="145" customWidth="1"/>
    <col min="10593" max="10594" width="0" style="145" hidden="1" customWidth="1"/>
    <col min="10595" max="10595" width="5.42578125" style="145" customWidth="1"/>
    <col min="10596" max="10597" width="0" style="145" hidden="1" customWidth="1"/>
    <col min="10598" max="10598" width="5.42578125" style="145" customWidth="1"/>
    <col min="10599" max="10600" width="0" style="145" hidden="1" customWidth="1"/>
    <col min="10601" max="10601" width="6" style="145" customWidth="1"/>
    <col min="10602" max="10606" width="0" style="145" hidden="1" customWidth="1"/>
    <col min="10607" max="10607" width="5" style="145" customWidth="1"/>
    <col min="10608" max="10609" width="0" style="145" hidden="1" customWidth="1"/>
    <col min="10610" max="10610" width="7.42578125" style="145" customWidth="1"/>
    <col min="10611" max="10615" width="0" style="145" hidden="1" customWidth="1"/>
    <col min="10616" max="10616" width="5" style="145" customWidth="1"/>
    <col min="10617" max="10617" width="0" style="145" hidden="1" customWidth="1"/>
    <col min="10618" max="10618" width="5" style="145" customWidth="1"/>
    <col min="10619" max="10619" width="9.42578125" style="145" customWidth="1"/>
    <col min="10620" max="10620" width="0" style="145" hidden="1" customWidth="1"/>
    <col min="10621" max="10621" width="5" style="145" customWidth="1"/>
    <col min="10622" max="10626" width="0" style="145" hidden="1" customWidth="1"/>
    <col min="10627" max="10627" width="5" style="145" customWidth="1"/>
    <col min="10628" max="10639" width="0" style="145" hidden="1" customWidth="1"/>
    <col min="10640" max="10640" width="7.140625" style="145" customWidth="1"/>
    <col min="10641" max="10642" width="0" style="145" hidden="1" customWidth="1"/>
    <col min="10643" max="10643" width="7.140625" style="145" customWidth="1"/>
    <col min="10644" max="10645" width="0" style="145" hidden="1" customWidth="1"/>
    <col min="10646" max="10646" width="7.140625" style="145" customWidth="1"/>
    <col min="10647" max="10651" width="0" style="145" hidden="1" customWidth="1"/>
    <col min="10652" max="10652" width="7.140625" style="145" customWidth="1"/>
    <col min="10653" max="10654" width="0" style="145" hidden="1" customWidth="1"/>
    <col min="10655" max="10655" width="7.140625" style="145" customWidth="1"/>
    <col min="10656" max="10662" width="0" style="145" hidden="1" customWidth="1"/>
    <col min="10663" max="10663" width="6.42578125" style="145" customWidth="1"/>
    <col min="10664" max="10684" width="0" style="145" hidden="1" customWidth="1"/>
    <col min="10685" max="10688" width="6.42578125" style="145" customWidth="1"/>
    <col min="10689" max="10689" width="6.85546875" style="145" customWidth="1"/>
    <col min="10690" max="10690" width="6.42578125" style="145" customWidth="1"/>
    <col min="10691" max="10707" width="0" style="145" hidden="1" customWidth="1"/>
    <col min="10708" max="10708" width="6.5703125" style="145" customWidth="1"/>
    <col min="10709" max="10709" width="6.42578125" style="145" customWidth="1"/>
    <col min="10710" max="10711" width="0" style="145" hidden="1" customWidth="1"/>
    <col min="10712" max="10712" width="6.42578125" style="145" customWidth="1"/>
    <col min="10713" max="10714" width="0" style="145" hidden="1" customWidth="1"/>
    <col min="10715" max="10715" width="7.42578125" style="145" customWidth="1"/>
    <col min="10716" max="10716" width="0" style="145" hidden="1" customWidth="1"/>
    <col min="10717" max="10717" width="6.42578125" style="145" customWidth="1"/>
    <col min="10718" max="10718" width="0" style="145" hidden="1" customWidth="1"/>
    <col min="10719" max="10719" width="9" style="145" customWidth="1"/>
    <col min="10720" max="10721" width="0" style="145" hidden="1" customWidth="1"/>
    <col min="10722" max="10722" width="8.5703125" style="145" customWidth="1"/>
    <col min="10723" max="10724" width="0" style="145" hidden="1" customWidth="1"/>
    <col min="10725" max="10725" width="6.42578125" style="145" customWidth="1"/>
    <col min="10726" max="10727" width="0" style="145" hidden="1" customWidth="1"/>
    <col min="10728" max="10728" width="7" style="145" customWidth="1"/>
    <col min="10729" max="10730" width="0" style="145" hidden="1" customWidth="1"/>
    <col min="10731" max="10731" width="7" style="145" customWidth="1"/>
    <col min="10732" max="10733" width="0" style="145" hidden="1" customWidth="1"/>
    <col min="10734" max="10734" width="7.5703125" style="145" customWidth="1"/>
    <col min="10735" max="10736" width="0" style="145" hidden="1" customWidth="1"/>
    <col min="10737" max="10737" width="7" style="145" customWidth="1"/>
    <col min="10738" max="10742" width="0" style="145" hidden="1" customWidth="1"/>
    <col min="10743" max="10743" width="7" style="145" customWidth="1"/>
    <col min="10744" max="10757" width="0" style="145" hidden="1" customWidth="1"/>
    <col min="10758" max="10758" width="0" style="145" hidden="1"/>
    <col min="10759" max="10759" width="38.42578125" style="145" customWidth="1"/>
    <col min="10760" max="10760" width="6.42578125" style="145" customWidth="1"/>
    <col min="10761" max="10761" width="0" style="145" hidden="1" customWidth="1"/>
    <col min="10762" max="10762" width="11.42578125" style="145" customWidth="1"/>
    <col min="10763" max="10763" width="9.5703125" style="145" customWidth="1"/>
    <col min="10764" max="10764" width="0" style="145" hidden="1" customWidth="1"/>
    <col min="10765" max="10765" width="7.5703125" style="145" customWidth="1"/>
    <col min="10766" max="10774" width="0" style="145" hidden="1" customWidth="1"/>
    <col min="10775" max="10775" width="8.85546875" style="145" customWidth="1"/>
    <col min="10776" max="10776" width="0" style="145" hidden="1" customWidth="1"/>
    <col min="10777" max="10777" width="10.140625" style="145" customWidth="1"/>
    <col min="10778" max="10784" width="0" style="145" hidden="1" customWidth="1"/>
    <col min="10785" max="10785" width="11.42578125" style="145" customWidth="1"/>
    <col min="10786" max="10786" width="13" style="145" customWidth="1"/>
    <col min="10787" max="10787" width="37.42578125" style="145" customWidth="1"/>
    <col min="10788" max="10788" width="9.140625" style="145" bestFit="1" customWidth="1"/>
    <col min="10789" max="10789" width="16" style="145" customWidth="1"/>
    <col min="10790" max="10790" width="9.42578125" style="145" customWidth="1"/>
    <col min="10791" max="10791" width="11.5703125" style="145" customWidth="1"/>
    <col min="10792" max="10796" width="0" style="145" hidden="1" customWidth="1"/>
    <col min="10797" max="10797" width="5" style="145" customWidth="1"/>
    <col min="10798" max="10799" width="0" style="145" hidden="1" customWidth="1"/>
    <col min="10800" max="10800" width="5" style="145" customWidth="1"/>
    <col min="10801" max="10802" width="0" style="145" hidden="1" customWidth="1"/>
    <col min="10803" max="10803" width="5" style="145" customWidth="1"/>
    <col min="10804" max="10805" width="0" style="145" hidden="1" customWidth="1"/>
    <col min="10806" max="10806" width="5" style="145" customWidth="1"/>
    <col min="10807" max="10808" width="0" style="145" hidden="1" customWidth="1"/>
    <col min="10809" max="10809" width="5" style="145" customWidth="1"/>
    <col min="10810" max="10811" width="0" style="145" hidden="1" customWidth="1"/>
    <col min="10812" max="10812" width="5" style="145" customWidth="1"/>
    <col min="10813" max="10814" width="0" style="145" hidden="1" customWidth="1"/>
    <col min="10815" max="10815" width="6.42578125" style="145" customWidth="1"/>
    <col min="10816" max="10823" width="0" style="145" hidden="1" customWidth="1"/>
    <col min="10824" max="10824" width="6.85546875" style="145" customWidth="1"/>
    <col min="10825" max="10826" width="0" style="145" hidden="1" customWidth="1"/>
    <col min="10827" max="10827" width="6.42578125" style="145" customWidth="1"/>
    <col min="10828" max="10829" width="0" style="145" hidden="1" customWidth="1"/>
    <col min="10830" max="10830" width="5.42578125" style="145" customWidth="1"/>
    <col min="10831" max="10832" width="0" style="145" hidden="1" customWidth="1"/>
    <col min="10833" max="10833" width="4.85546875" style="145" customWidth="1"/>
    <col min="10834" max="10841" width="0" style="145" hidden="1" customWidth="1"/>
    <col min="10842" max="10842" width="5.42578125" style="145" customWidth="1"/>
    <col min="10843" max="10844" width="0" style="145" hidden="1" customWidth="1"/>
    <col min="10845" max="10845" width="8.42578125" style="145" customWidth="1"/>
    <col min="10846" max="10847" width="0" style="145" hidden="1" customWidth="1"/>
    <col min="10848" max="10848" width="5.85546875" style="145" customWidth="1"/>
    <col min="10849" max="10850" width="0" style="145" hidden="1" customWidth="1"/>
    <col min="10851" max="10851" width="5.42578125" style="145" customWidth="1"/>
    <col min="10852" max="10853" width="0" style="145" hidden="1" customWidth="1"/>
    <col min="10854" max="10854" width="5.42578125" style="145" customWidth="1"/>
    <col min="10855" max="10856" width="0" style="145" hidden="1" customWidth="1"/>
    <col min="10857" max="10857" width="6" style="145" customWidth="1"/>
    <col min="10858" max="10862" width="0" style="145" hidden="1" customWidth="1"/>
    <col min="10863" max="10863" width="5" style="145" customWidth="1"/>
    <col min="10864" max="10865" width="0" style="145" hidden="1" customWidth="1"/>
    <col min="10866" max="10866" width="7.42578125" style="145" customWidth="1"/>
    <col min="10867" max="10871" width="0" style="145" hidden="1" customWidth="1"/>
    <col min="10872" max="10872" width="5" style="145" customWidth="1"/>
    <col min="10873" max="10873" width="0" style="145" hidden="1" customWidth="1"/>
    <col min="10874" max="10874" width="5" style="145" customWidth="1"/>
    <col min="10875" max="10875" width="9.42578125" style="145" customWidth="1"/>
    <col min="10876" max="10876" width="0" style="145" hidden="1" customWidth="1"/>
    <col min="10877" max="10877" width="5" style="145" customWidth="1"/>
    <col min="10878" max="10882" width="0" style="145" hidden="1" customWidth="1"/>
    <col min="10883" max="10883" width="5" style="145" customWidth="1"/>
    <col min="10884" max="10895" width="0" style="145" hidden="1" customWidth="1"/>
    <col min="10896" max="10896" width="7.140625" style="145" customWidth="1"/>
    <col min="10897" max="10898" width="0" style="145" hidden="1" customWidth="1"/>
    <col min="10899" max="10899" width="7.140625" style="145" customWidth="1"/>
    <col min="10900" max="10901" width="0" style="145" hidden="1" customWidth="1"/>
    <col min="10902" max="10902" width="7.140625" style="145" customWidth="1"/>
    <col min="10903" max="10907" width="0" style="145" hidden="1" customWidth="1"/>
    <col min="10908" max="10908" width="7.140625" style="145" customWidth="1"/>
    <col min="10909" max="10910" width="0" style="145" hidden="1" customWidth="1"/>
    <col min="10911" max="10911" width="7.140625" style="145" customWidth="1"/>
    <col min="10912" max="10918" width="0" style="145" hidden="1" customWidth="1"/>
    <col min="10919" max="10919" width="6.42578125" style="145" customWidth="1"/>
    <col min="10920" max="10940" width="0" style="145" hidden="1" customWidth="1"/>
    <col min="10941" max="10944" width="6.42578125" style="145" customWidth="1"/>
    <col min="10945" max="10945" width="6.85546875" style="145" customWidth="1"/>
    <col min="10946" max="10946" width="6.42578125" style="145" customWidth="1"/>
    <col min="10947" max="10963" width="0" style="145" hidden="1" customWidth="1"/>
    <col min="10964" max="10964" width="6.5703125" style="145" customWidth="1"/>
    <col min="10965" max="10965" width="6.42578125" style="145" customWidth="1"/>
    <col min="10966" max="10967" width="0" style="145" hidden="1" customWidth="1"/>
    <col min="10968" max="10968" width="6.42578125" style="145" customWidth="1"/>
    <col min="10969" max="10970" width="0" style="145" hidden="1" customWidth="1"/>
    <col min="10971" max="10971" width="7.42578125" style="145" customWidth="1"/>
    <col min="10972" max="10972" width="0" style="145" hidden="1" customWidth="1"/>
    <col min="10973" max="10973" width="6.42578125" style="145" customWidth="1"/>
    <col min="10974" max="10974" width="0" style="145" hidden="1" customWidth="1"/>
    <col min="10975" max="10975" width="9" style="145" customWidth="1"/>
    <col min="10976" max="10977" width="0" style="145" hidden="1" customWidth="1"/>
    <col min="10978" max="10978" width="8.5703125" style="145" customWidth="1"/>
    <col min="10979" max="10980" width="0" style="145" hidden="1" customWidth="1"/>
    <col min="10981" max="10981" width="6.42578125" style="145" customWidth="1"/>
    <col min="10982" max="10983" width="0" style="145" hidden="1" customWidth="1"/>
    <col min="10984" max="10984" width="7" style="145" customWidth="1"/>
    <col min="10985" max="10986" width="0" style="145" hidden="1" customWidth="1"/>
    <col min="10987" max="10987" width="7" style="145" customWidth="1"/>
    <col min="10988" max="10989" width="0" style="145" hidden="1" customWidth="1"/>
    <col min="10990" max="10990" width="7.5703125" style="145" customWidth="1"/>
    <col min="10991" max="10992" width="0" style="145" hidden="1" customWidth="1"/>
    <col min="10993" max="10993" width="7" style="145" customWidth="1"/>
    <col min="10994" max="10998" width="0" style="145" hidden="1" customWidth="1"/>
    <col min="10999" max="10999" width="7" style="145" customWidth="1"/>
    <col min="11000" max="11013" width="0" style="145" hidden="1" customWidth="1"/>
    <col min="11014" max="11014" width="0" style="145" hidden="1"/>
    <col min="11015" max="11015" width="38.42578125" style="145" customWidth="1"/>
    <col min="11016" max="11016" width="6.42578125" style="145" customWidth="1"/>
    <col min="11017" max="11017" width="0" style="145" hidden="1" customWidth="1"/>
    <col min="11018" max="11018" width="11.42578125" style="145" customWidth="1"/>
    <col min="11019" max="11019" width="9.5703125" style="145" customWidth="1"/>
    <col min="11020" max="11020" width="0" style="145" hidden="1" customWidth="1"/>
    <col min="11021" max="11021" width="7.5703125" style="145" customWidth="1"/>
    <col min="11022" max="11030" width="0" style="145" hidden="1" customWidth="1"/>
    <col min="11031" max="11031" width="8.85546875" style="145" customWidth="1"/>
    <col min="11032" max="11032" width="0" style="145" hidden="1" customWidth="1"/>
    <col min="11033" max="11033" width="10.140625" style="145" customWidth="1"/>
    <col min="11034" max="11040" width="0" style="145" hidden="1" customWidth="1"/>
    <col min="11041" max="11041" width="11.42578125" style="145" customWidth="1"/>
    <col min="11042" max="11042" width="13" style="145" customWidth="1"/>
    <col min="11043" max="11043" width="37.42578125" style="145" customWidth="1"/>
    <col min="11044" max="11044" width="9.140625" style="145" bestFit="1" customWidth="1"/>
    <col min="11045" max="11045" width="16" style="145" customWidth="1"/>
    <col min="11046" max="11046" width="9.42578125" style="145" customWidth="1"/>
    <col min="11047" max="11047" width="11.5703125" style="145" customWidth="1"/>
    <col min="11048" max="11052" width="0" style="145" hidden="1" customWidth="1"/>
    <col min="11053" max="11053" width="5" style="145" customWidth="1"/>
    <col min="11054" max="11055" width="0" style="145" hidden="1" customWidth="1"/>
    <col min="11056" max="11056" width="5" style="145" customWidth="1"/>
    <col min="11057" max="11058" width="0" style="145" hidden="1" customWidth="1"/>
    <col min="11059" max="11059" width="5" style="145" customWidth="1"/>
    <col min="11060" max="11061" width="0" style="145" hidden="1" customWidth="1"/>
    <col min="11062" max="11062" width="5" style="145" customWidth="1"/>
    <col min="11063" max="11064" width="0" style="145" hidden="1" customWidth="1"/>
    <col min="11065" max="11065" width="5" style="145" customWidth="1"/>
    <col min="11066" max="11067" width="0" style="145" hidden="1" customWidth="1"/>
    <col min="11068" max="11068" width="5" style="145" customWidth="1"/>
    <col min="11069" max="11070" width="0" style="145" hidden="1" customWidth="1"/>
    <col min="11071" max="11071" width="6.42578125" style="145" customWidth="1"/>
    <col min="11072" max="11079" width="0" style="145" hidden="1" customWidth="1"/>
    <col min="11080" max="11080" width="6.85546875" style="145" customWidth="1"/>
    <col min="11081" max="11082" width="0" style="145" hidden="1" customWidth="1"/>
    <col min="11083" max="11083" width="6.42578125" style="145" customWidth="1"/>
    <col min="11084" max="11085" width="0" style="145" hidden="1" customWidth="1"/>
    <col min="11086" max="11086" width="5.42578125" style="145" customWidth="1"/>
    <col min="11087" max="11088" width="0" style="145" hidden="1" customWidth="1"/>
    <col min="11089" max="11089" width="4.85546875" style="145" customWidth="1"/>
    <col min="11090" max="11097" width="0" style="145" hidden="1" customWidth="1"/>
    <col min="11098" max="11098" width="5.42578125" style="145" customWidth="1"/>
    <col min="11099" max="11100" width="0" style="145" hidden="1" customWidth="1"/>
    <col min="11101" max="11101" width="8.42578125" style="145" customWidth="1"/>
    <col min="11102" max="11103" width="0" style="145" hidden="1" customWidth="1"/>
    <col min="11104" max="11104" width="5.85546875" style="145" customWidth="1"/>
    <col min="11105" max="11106" width="0" style="145" hidden="1" customWidth="1"/>
    <col min="11107" max="11107" width="5.42578125" style="145" customWidth="1"/>
    <col min="11108" max="11109" width="0" style="145" hidden="1" customWidth="1"/>
    <col min="11110" max="11110" width="5.42578125" style="145" customWidth="1"/>
    <col min="11111" max="11112" width="0" style="145" hidden="1" customWidth="1"/>
    <col min="11113" max="11113" width="6" style="145" customWidth="1"/>
    <col min="11114" max="11118" width="0" style="145" hidden="1" customWidth="1"/>
    <col min="11119" max="11119" width="5" style="145" customWidth="1"/>
    <col min="11120" max="11121" width="0" style="145" hidden="1" customWidth="1"/>
    <col min="11122" max="11122" width="7.42578125" style="145" customWidth="1"/>
    <col min="11123" max="11127" width="0" style="145" hidden="1" customWidth="1"/>
    <col min="11128" max="11128" width="5" style="145" customWidth="1"/>
    <col min="11129" max="11129" width="0" style="145" hidden="1" customWidth="1"/>
    <col min="11130" max="11130" width="5" style="145" customWidth="1"/>
    <col min="11131" max="11131" width="9.42578125" style="145" customWidth="1"/>
    <col min="11132" max="11132" width="0" style="145" hidden="1" customWidth="1"/>
    <col min="11133" max="11133" width="5" style="145" customWidth="1"/>
    <col min="11134" max="11138" width="0" style="145" hidden="1" customWidth="1"/>
    <col min="11139" max="11139" width="5" style="145" customWidth="1"/>
    <col min="11140" max="11151" width="0" style="145" hidden="1" customWidth="1"/>
    <col min="11152" max="11152" width="7.140625" style="145" customWidth="1"/>
    <col min="11153" max="11154" width="0" style="145" hidden="1" customWidth="1"/>
    <col min="11155" max="11155" width="7.140625" style="145" customWidth="1"/>
    <col min="11156" max="11157" width="0" style="145" hidden="1" customWidth="1"/>
    <col min="11158" max="11158" width="7.140625" style="145" customWidth="1"/>
    <col min="11159" max="11163" width="0" style="145" hidden="1" customWidth="1"/>
    <col min="11164" max="11164" width="7.140625" style="145" customWidth="1"/>
    <col min="11165" max="11166" width="0" style="145" hidden="1" customWidth="1"/>
    <col min="11167" max="11167" width="7.140625" style="145" customWidth="1"/>
    <col min="11168" max="11174" width="0" style="145" hidden="1" customWidth="1"/>
    <col min="11175" max="11175" width="6.42578125" style="145" customWidth="1"/>
    <col min="11176" max="11196" width="0" style="145" hidden="1" customWidth="1"/>
    <col min="11197" max="11200" width="6.42578125" style="145" customWidth="1"/>
    <col min="11201" max="11201" width="6.85546875" style="145" customWidth="1"/>
    <col min="11202" max="11202" width="6.42578125" style="145" customWidth="1"/>
    <col min="11203" max="11219" width="0" style="145" hidden="1" customWidth="1"/>
    <col min="11220" max="11220" width="6.5703125" style="145" customWidth="1"/>
    <col min="11221" max="11221" width="6.42578125" style="145" customWidth="1"/>
    <col min="11222" max="11223" width="0" style="145" hidden="1" customWidth="1"/>
    <col min="11224" max="11224" width="6.42578125" style="145" customWidth="1"/>
    <col min="11225" max="11226" width="0" style="145" hidden="1" customWidth="1"/>
    <col min="11227" max="11227" width="7.42578125" style="145" customWidth="1"/>
    <col min="11228" max="11228" width="0" style="145" hidden="1" customWidth="1"/>
    <col min="11229" max="11229" width="6.42578125" style="145" customWidth="1"/>
    <col min="11230" max="11230" width="0" style="145" hidden="1" customWidth="1"/>
    <col min="11231" max="11231" width="9" style="145" customWidth="1"/>
    <col min="11232" max="11233" width="0" style="145" hidden="1" customWidth="1"/>
    <col min="11234" max="11234" width="8.5703125" style="145" customWidth="1"/>
    <col min="11235" max="11236" width="0" style="145" hidden="1" customWidth="1"/>
    <col min="11237" max="11237" width="6.42578125" style="145" customWidth="1"/>
    <col min="11238" max="11239" width="0" style="145" hidden="1" customWidth="1"/>
    <col min="11240" max="11240" width="7" style="145" customWidth="1"/>
    <col min="11241" max="11242" width="0" style="145" hidden="1" customWidth="1"/>
    <col min="11243" max="11243" width="7" style="145" customWidth="1"/>
    <col min="11244" max="11245" width="0" style="145" hidden="1" customWidth="1"/>
    <col min="11246" max="11246" width="7.5703125" style="145" customWidth="1"/>
    <col min="11247" max="11248" width="0" style="145" hidden="1" customWidth="1"/>
    <col min="11249" max="11249" width="7" style="145" customWidth="1"/>
    <col min="11250" max="11254" width="0" style="145" hidden="1" customWidth="1"/>
    <col min="11255" max="11255" width="7" style="145" customWidth="1"/>
    <col min="11256" max="11269" width="0" style="145" hidden="1" customWidth="1"/>
    <col min="11270" max="11270" width="0" style="145" hidden="1"/>
    <col min="11271" max="11271" width="38.42578125" style="145" customWidth="1"/>
    <col min="11272" max="11272" width="6.42578125" style="145" customWidth="1"/>
    <col min="11273" max="11273" width="0" style="145" hidden="1" customWidth="1"/>
    <col min="11274" max="11274" width="11.42578125" style="145" customWidth="1"/>
    <col min="11275" max="11275" width="9.5703125" style="145" customWidth="1"/>
    <col min="11276" max="11276" width="0" style="145" hidden="1" customWidth="1"/>
    <col min="11277" max="11277" width="7.5703125" style="145" customWidth="1"/>
    <col min="11278" max="11286" width="0" style="145" hidden="1" customWidth="1"/>
    <col min="11287" max="11287" width="8.85546875" style="145" customWidth="1"/>
    <col min="11288" max="11288" width="0" style="145" hidden="1" customWidth="1"/>
    <col min="11289" max="11289" width="10.140625" style="145" customWidth="1"/>
    <col min="11290" max="11296" width="0" style="145" hidden="1" customWidth="1"/>
    <col min="11297" max="11297" width="11.42578125" style="145" customWidth="1"/>
    <col min="11298" max="11298" width="13" style="145" customWidth="1"/>
    <col min="11299" max="11299" width="37.42578125" style="145" customWidth="1"/>
    <col min="11300" max="11300" width="9.140625" style="145" bestFit="1" customWidth="1"/>
    <col min="11301" max="11301" width="16" style="145" customWidth="1"/>
    <col min="11302" max="11302" width="9.42578125" style="145" customWidth="1"/>
    <col min="11303" max="11303" width="11.5703125" style="145" customWidth="1"/>
    <col min="11304" max="11308" width="0" style="145" hidden="1" customWidth="1"/>
    <col min="11309" max="11309" width="5" style="145" customWidth="1"/>
    <col min="11310" max="11311" width="0" style="145" hidden="1" customWidth="1"/>
    <col min="11312" max="11312" width="5" style="145" customWidth="1"/>
    <col min="11313" max="11314" width="0" style="145" hidden="1" customWidth="1"/>
    <col min="11315" max="11315" width="5" style="145" customWidth="1"/>
    <col min="11316" max="11317" width="0" style="145" hidden="1" customWidth="1"/>
    <col min="11318" max="11318" width="5" style="145" customWidth="1"/>
    <col min="11319" max="11320" width="0" style="145" hidden="1" customWidth="1"/>
    <col min="11321" max="11321" width="5" style="145" customWidth="1"/>
    <col min="11322" max="11323" width="0" style="145" hidden="1" customWidth="1"/>
    <col min="11324" max="11324" width="5" style="145" customWidth="1"/>
    <col min="11325" max="11326" width="0" style="145" hidden="1" customWidth="1"/>
    <col min="11327" max="11327" width="6.42578125" style="145" customWidth="1"/>
    <col min="11328" max="11335" width="0" style="145" hidden="1" customWidth="1"/>
    <col min="11336" max="11336" width="6.85546875" style="145" customWidth="1"/>
    <col min="11337" max="11338" width="0" style="145" hidden="1" customWidth="1"/>
    <col min="11339" max="11339" width="6.42578125" style="145" customWidth="1"/>
    <col min="11340" max="11341" width="0" style="145" hidden="1" customWidth="1"/>
    <col min="11342" max="11342" width="5.42578125" style="145" customWidth="1"/>
    <col min="11343" max="11344" width="0" style="145" hidden="1" customWidth="1"/>
    <col min="11345" max="11345" width="4.85546875" style="145" customWidth="1"/>
    <col min="11346" max="11353" width="0" style="145" hidden="1" customWidth="1"/>
    <col min="11354" max="11354" width="5.42578125" style="145" customWidth="1"/>
    <col min="11355" max="11356" width="0" style="145" hidden="1" customWidth="1"/>
    <col min="11357" max="11357" width="8.42578125" style="145" customWidth="1"/>
    <col min="11358" max="11359" width="0" style="145" hidden="1" customWidth="1"/>
    <col min="11360" max="11360" width="5.85546875" style="145" customWidth="1"/>
    <col min="11361" max="11362" width="0" style="145" hidden="1" customWidth="1"/>
    <col min="11363" max="11363" width="5.42578125" style="145" customWidth="1"/>
    <col min="11364" max="11365" width="0" style="145" hidden="1" customWidth="1"/>
    <col min="11366" max="11366" width="5.42578125" style="145" customWidth="1"/>
    <col min="11367" max="11368" width="0" style="145" hidden="1" customWidth="1"/>
    <col min="11369" max="11369" width="6" style="145" customWidth="1"/>
    <col min="11370" max="11374" width="0" style="145" hidden="1" customWidth="1"/>
    <col min="11375" max="11375" width="5" style="145" customWidth="1"/>
    <col min="11376" max="11377" width="0" style="145" hidden="1" customWidth="1"/>
    <col min="11378" max="11378" width="7.42578125" style="145" customWidth="1"/>
    <col min="11379" max="11383" width="0" style="145" hidden="1" customWidth="1"/>
    <col min="11384" max="11384" width="5" style="145" customWidth="1"/>
    <col min="11385" max="11385" width="0" style="145" hidden="1" customWidth="1"/>
    <col min="11386" max="11386" width="5" style="145" customWidth="1"/>
    <col min="11387" max="11387" width="9.42578125" style="145" customWidth="1"/>
    <col min="11388" max="11388" width="0" style="145" hidden="1" customWidth="1"/>
    <col min="11389" max="11389" width="5" style="145" customWidth="1"/>
    <col min="11390" max="11394" width="0" style="145" hidden="1" customWidth="1"/>
    <col min="11395" max="11395" width="5" style="145" customWidth="1"/>
    <col min="11396" max="11407" width="0" style="145" hidden="1" customWidth="1"/>
    <col min="11408" max="11408" width="7.140625" style="145" customWidth="1"/>
    <col min="11409" max="11410" width="0" style="145" hidden="1" customWidth="1"/>
    <col min="11411" max="11411" width="7.140625" style="145" customWidth="1"/>
    <col min="11412" max="11413" width="0" style="145" hidden="1" customWidth="1"/>
    <col min="11414" max="11414" width="7.140625" style="145" customWidth="1"/>
    <col min="11415" max="11419" width="0" style="145" hidden="1" customWidth="1"/>
    <col min="11420" max="11420" width="7.140625" style="145" customWidth="1"/>
    <col min="11421" max="11422" width="0" style="145" hidden="1" customWidth="1"/>
    <col min="11423" max="11423" width="7.140625" style="145" customWidth="1"/>
    <col min="11424" max="11430" width="0" style="145" hidden="1" customWidth="1"/>
    <col min="11431" max="11431" width="6.42578125" style="145" customWidth="1"/>
    <col min="11432" max="11452" width="0" style="145" hidden="1" customWidth="1"/>
    <col min="11453" max="11456" width="6.42578125" style="145" customWidth="1"/>
    <col min="11457" max="11457" width="6.85546875" style="145" customWidth="1"/>
    <col min="11458" max="11458" width="6.42578125" style="145" customWidth="1"/>
    <col min="11459" max="11475" width="0" style="145" hidden="1" customWidth="1"/>
    <col min="11476" max="11476" width="6.5703125" style="145" customWidth="1"/>
    <col min="11477" max="11477" width="6.42578125" style="145" customWidth="1"/>
    <col min="11478" max="11479" width="0" style="145" hidden="1" customWidth="1"/>
    <col min="11480" max="11480" width="6.42578125" style="145" customWidth="1"/>
    <col min="11481" max="11482" width="0" style="145" hidden="1" customWidth="1"/>
    <col min="11483" max="11483" width="7.42578125" style="145" customWidth="1"/>
    <col min="11484" max="11484" width="0" style="145" hidden="1" customWidth="1"/>
    <col min="11485" max="11485" width="6.42578125" style="145" customWidth="1"/>
    <col min="11486" max="11486" width="0" style="145" hidden="1" customWidth="1"/>
    <col min="11487" max="11487" width="9" style="145" customWidth="1"/>
    <col min="11488" max="11489" width="0" style="145" hidden="1" customWidth="1"/>
    <col min="11490" max="11490" width="8.5703125" style="145" customWidth="1"/>
    <col min="11491" max="11492" width="0" style="145" hidden="1" customWidth="1"/>
    <col min="11493" max="11493" width="6.42578125" style="145" customWidth="1"/>
    <col min="11494" max="11495" width="0" style="145" hidden="1" customWidth="1"/>
    <col min="11496" max="11496" width="7" style="145" customWidth="1"/>
    <col min="11497" max="11498" width="0" style="145" hidden="1" customWidth="1"/>
    <col min="11499" max="11499" width="7" style="145" customWidth="1"/>
    <col min="11500" max="11501" width="0" style="145" hidden="1" customWidth="1"/>
    <col min="11502" max="11502" width="7.5703125" style="145" customWidth="1"/>
    <col min="11503" max="11504" width="0" style="145" hidden="1" customWidth="1"/>
    <col min="11505" max="11505" width="7" style="145" customWidth="1"/>
    <col min="11506" max="11510" width="0" style="145" hidden="1" customWidth="1"/>
    <col min="11511" max="11511" width="7" style="145" customWidth="1"/>
    <col min="11512" max="11525" width="0" style="145" hidden="1" customWidth="1"/>
    <col min="11526" max="11526" width="0" style="145" hidden="1"/>
    <col min="11527" max="11527" width="38.42578125" style="145" customWidth="1"/>
    <col min="11528" max="11528" width="6.42578125" style="145" customWidth="1"/>
    <col min="11529" max="11529" width="0" style="145" hidden="1" customWidth="1"/>
    <col min="11530" max="11530" width="11.42578125" style="145" customWidth="1"/>
    <col min="11531" max="11531" width="9.5703125" style="145" customWidth="1"/>
    <col min="11532" max="11532" width="0" style="145" hidden="1" customWidth="1"/>
    <col min="11533" max="11533" width="7.5703125" style="145" customWidth="1"/>
    <col min="11534" max="11542" width="0" style="145" hidden="1" customWidth="1"/>
    <col min="11543" max="11543" width="8.85546875" style="145" customWidth="1"/>
    <col min="11544" max="11544" width="0" style="145" hidden="1" customWidth="1"/>
    <col min="11545" max="11545" width="10.140625" style="145" customWidth="1"/>
    <col min="11546" max="11552" width="0" style="145" hidden="1" customWidth="1"/>
    <col min="11553" max="11553" width="11.42578125" style="145" customWidth="1"/>
    <col min="11554" max="11554" width="13" style="145" customWidth="1"/>
    <col min="11555" max="11555" width="37.42578125" style="145" customWidth="1"/>
    <col min="11556" max="11556" width="9.140625" style="145" bestFit="1" customWidth="1"/>
    <col min="11557" max="11557" width="16" style="145" customWidth="1"/>
    <col min="11558" max="11558" width="9.42578125" style="145" customWidth="1"/>
    <col min="11559" max="11559" width="11.5703125" style="145" customWidth="1"/>
    <col min="11560" max="11564" width="0" style="145" hidden="1" customWidth="1"/>
    <col min="11565" max="11565" width="5" style="145" customWidth="1"/>
    <col min="11566" max="11567" width="0" style="145" hidden="1" customWidth="1"/>
    <col min="11568" max="11568" width="5" style="145" customWidth="1"/>
    <col min="11569" max="11570" width="0" style="145" hidden="1" customWidth="1"/>
    <col min="11571" max="11571" width="5" style="145" customWidth="1"/>
    <col min="11572" max="11573" width="0" style="145" hidden="1" customWidth="1"/>
    <col min="11574" max="11574" width="5" style="145" customWidth="1"/>
    <col min="11575" max="11576" width="0" style="145" hidden="1" customWidth="1"/>
    <col min="11577" max="11577" width="5" style="145" customWidth="1"/>
    <col min="11578" max="11579" width="0" style="145" hidden="1" customWidth="1"/>
    <col min="11580" max="11580" width="5" style="145" customWidth="1"/>
    <col min="11581" max="11582" width="0" style="145" hidden="1" customWidth="1"/>
    <col min="11583" max="11583" width="6.42578125" style="145" customWidth="1"/>
    <col min="11584" max="11591" width="0" style="145" hidden="1" customWidth="1"/>
    <col min="11592" max="11592" width="6.85546875" style="145" customWidth="1"/>
    <col min="11593" max="11594" width="0" style="145" hidden="1" customWidth="1"/>
    <col min="11595" max="11595" width="6.42578125" style="145" customWidth="1"/>
    <col min="11596" max="11597" width="0" style="145" hidden="1" customWidth="1"/>
    <col min="11598" max="11598" width="5.42578125" style="145" customWidth="1"/>
    <col min="11599" max="11600" width="0" style="145" hidden="1" customWidth="1"/>
    <col min="11601" max="11601" width="4.85546875" style="145" customWidth="1"/>
    <col min="11602" max="11609" width="0" style="145" hidden="1" customWidth="1"/>
    <col min="11610" max="11610" width="5.42578125" style="145" customWidth="1"/>
    <col min="11611" max="11612" width="0" style="145" hidden="1" customWidth="1"/>
    <col min="11613" max="11613" width="8.42578125" style="145" customWidth="1"/>
    <col min="11614" max="11615" width="0" style="145" hidden="1" customWidth="1"/>
    <col min="11616" max="11616" width="5.85546875" style="145" customWidth="1"/>
    <col min="11617" max="11618" width="0" style="145" hidden="1" customWidth="1"/>
    <col min="11619" max="11619" width="5.42578125" style="145" customWidth="1"/>
    <col min="11620" max="11621" width="0" style="145" hidden="1" customWidth="1"/>
    <col min="11622" max="11622" width="5.42578125" style="145" customWidth="1"/>
    <col min="11623" max="11624" width="0" style="145" hidden="1" customWidth="1"/>
    <col min="11625" max="11625" width="6" style="145" customWidth="1"/>
    <col min="11626" max="11630" width="0" style="145" hidden="1" customWidth="1"/>
    <col min="11631" max="11631" width="5" style="145" customWidth="1"/>
    <col min="11632" max="11633" width="0" style="145" hidden="1" customWidth="1"/>
    <col min="11634" max="11634" width="7.42578125" style="145" customWidth="1"/>
    <col min="11635" max="11639" width="0" style="145" hidden="1" customWidth="1"/>
    <col min="11640" max="11640" width="5" style="145" customWidth="1"/>
    <col min="11641" max="11641" width="0" style="145" hidden="1" customWidth="1"/>
    <col min="11642" max="11642" width="5" style="145" customWidth="1"/>
    <col min="11643" max="11643" width="9.42578125" style="145" customWidth="1"/>
    <col min="11644" max="11644" width="0" style="145" hidden="1" customWidth="1"/>
    <col min="11645" max="11645" width="5" style="145" customWidth="1"/>
    <col min="11646" max="11650" width="0" style="145" hidden="1" customWidth="1"/>
    <col min="11651" max="11651" width="5" style="145" customWidth="1"/>
    <col min="11652" max="11663" width="0" style="145" hidden="1" customWidth="1"/>
    <col min="11664" max="11664" width="7.140625" style="145" customWidth="1"/>
    <col min="11665" max="11666" width="0" style="145" hidden="1" customWidth="1"/>
    <col min="11667" max="11667" width="7.140625" style="145" customWidth="1"/>
    <col min="11668" max="11669" width="0" style="145" hidden="1" customWidth="1"/>
    <col min="11670" max="11670" width="7.140625" style="145" customWidth="1"/>
    <col min="11671" max="11675" width="0" style="145" hidden="1" customWidth="1"/>
    <col min="11676" max="11676" width="7.140625" style="145" customWidth="1"/>
    <col min="11677" max="11678" width="0" style="145" hidden="1" customWidth="1"/>
    <col min="11679" max="11679" width="7.140625" style="145" customWidth="1"/>
    <col min="11680" max="11686" width="0" style="145" hidden="1" customWidth="1"/>
    <col min="11687" max="11687" width="6.42578125" style="145" customWidth="1"/>
    <col min="11688" max="11708" width="0" style="145" hidden="1" customWidth="1"/>
    <col min="11709" max="11712" width="6.42578125" style="145" customWidth="1"/>
    <col min="11713" max="11713" width="6.85546875" style="145" customWidth="1"/>
    <col min="11714" max="11714" width="6.42578125" style="145" customWidth="1"/>
    <col min="11715" max="11731" width="0" style="145" hidden="1" customWidth="1"/>
    <col min="11732" max="11732" width="6.5703125" style="145" customWidth="1"/>
    <col min="11733" max="11733" width="6.42578125" style="145" customWidth="1"/>
    <col min="11734" max="11735" width="0" style="145" hidden="1" customWidth="1"/>
    <col min="11736" max="11736" width="6.42578125" style="145" customWidth="1"/>
    <col min="11737" max="11738" width="0" style="145" hidden="1" customWidth="1"/>
    <col min="11739" max="11739" width="7.42578125" style="145" customWidth="1"/>
    <col min="11740" max="11740" width="0" style="145" hidden="1" customWidth="1"/>
    <col min="11741" max="11741" width="6.42578125" style="145" customWidth="1"/>
    <col min="11742" max="11742" width="0" style="145" hidden="1" customWidth="1"/>
    <col min="11743" max="11743" width="9" style="145" customWidth="1"/>
    <col min="11744" max="11745" width="0" style="145" hidden="1" customWidth="1"/>
    <col min="11746" max="11746" width="8.5703125" style="145" customWidth="1"/>
    <col min="11747" max="11748" width="0" style="145" hidden="1" customWidth="1"/>
    <col min="11749" max="11749" width="6.42578125" style="145" customWidth="1"/>
    <col min="11750" max="11751" width="0" style="145" hidden="1" customWidth="1"/>
    <col min="11752" max="11752" width="7" style="145" customWidth="1"/>
    <col min="11753" max="11754" width="0" style="145" hidden="1" customWidth="1"/>
    <col min="11755" max="11755" width="7" style="145" customWidth="1"/>
    <col min="11756" max="11757" width="0" style="145" hidden="1" customWidth="1"/>
    <col min="11758" max="11758" width="7.5703125" style="145" customWidth="1"/>
    <col min="11759" max="11760" width="0" style="145" hidden="1" customWidth="1"/>
    <col min="11761" max="11761" width="7" style="145" customWidth="1"/>
    <col min="11762" max="11766" width="0" style="145" hidden="1" customWidth="1"/>
    <col min="11767" max="11767" width="7" style="145" customWidth="1"/>
    <col min="11768" max="11781" width="0" style="145" hidden="1" customWidth="1"/>
    <col min="11782" max="11782" width="0" style="145" hidden="1"/>
    <col min="11783" max="11783" width="38.42578125" style="145" customWidth="1"/>
    <col min="11784" max="11784" width="6.42578125" style="145" customWidth="1"/>
    <col min="11785" max="11785" width="0" style="145" hidden="1" customWidth="1"/>
    <col min="11786" max="11786" width="11.42578125" style="145" customWidth="1"/>
    <col min="11787" max="11787" width="9.5703125" style="145" customWidth="1"/>
    <col min="11788" max="11788" width="0" style="145" hidden="1" customWidth="1"/>
    <col min="11789" max="11789" width="7.5703125" style="145" customWidth="1"/>
    <col min="11790" max="11798" width="0" style="145" hidden="1" customWidth="1"/>
    <col min="11799" max="11799" width="8.85546875" style="145" customWidth="1"/>
    <col min="11800" max="11800" width="0" style="145" hidden="1" customWidth="1"/>
    <col min="11801" max="11801" width="10.140625" style="145" customWidth="1"/>
    <col min="11802" max="11808" width="0" style="145" hidden="1" customWidth="1"/>
    <col min="11809" max="11809" width="11.42578125" style="145" customWidth="1"/>
    <col min="11810" max="11810" width="13" style="145" customWidth="1"/>
    <col min="11811" max="11811" width="37.42578125" style="145" customWidth="1"/>
    <col min="11812" max="11812" width="9.140625" style="145" bestFit="1" customWidth="1"/>
    <col min="11813" max="11813" width="16" style="145" customWidth="1"/>
    <col min="11814" max="11814" width="9.42578125" style="145" customWidth="1"/>
    <col min="11815" max="11815" width="11.5703125" style="145" customWidth="1"/>
    <col min="11816" max="11820" width="0" style="145" hidden="1" customWidth="1"/>
    <col min="11821" max="11821" width="5" style="145" customWidth="1"/>
    <col min="11822" max="11823" width="0" style="145" hidden="1" customWidth="1"/>
    <col min="11824" max="11824" width="5" style="145" customWidth="1"/>
    <col min="11825" max="11826" width="0" style="145" hidden="1" customWidth="1"/>
    <col min="11827" max="11827" width="5" style="145" customWidth="1"/>
    <col min="11828" max="11829" width="0" style="145" hidden="1" customWidth="1"/>
    <col min="11830" max="11830" width="5" style="145" customWidth="1"/>
    <col min="11831" max="11832" width="0" style="145" hidden="1" customWidth="1"/>
    <col min="11833" max="11833" width="5" style="145" customWidth="1"/>
    <col min="11834" max="11835" width="0" style="145" hidden="1" customWidth="1"/>
    <col min="11836" max="11836" width="5" style="145" customWidth="1"/>
    <col min="11837" max="11838" width="0" style="145" hidden="1" customWidth="1"/>
    <col min="11839" max="11839" width="6.42578125" style="145" customWidth="1"/>
    <col min="11840" max="11847" width="0" style="145" hidden="1" customWidth="1"/>
    <col min="11848" max="11848" width="6.85546875" style="145" customWidth="1"/>
    <col min="11849" max="11850" width="0" style="145" hidden="1" customWidth="1"/>
    <col min="11851" max="11851" width="6.42578125" style="145" customWidth="1"/>
    <col min="11852" max="11853" width="0" style="145" hidden="1" customWidth="1"/>
    <col min="11854" max="11854" width="5.42578125" style="145" customWidth="1"/>
    <col min="11855" max="11856" width="0" style="145" hidden="1" customWidth="1"/>
    <col min="11857" max="11857" width="4.85546875" style="145" customWidth="1"/>
    <col min="11858" max="11865" width="0" style="145" hidden="1" customWidth="1"/>
    <col min="11866" max="11866" width="5.42578125" style="145" customWidth="1"/>
    <col min="11867" max="11868" width="0" style="145" hidden="1" customWidth="1"/>
    <col min="11869" max="11869" width="8.42578125" style="145" customWidth="1"/>
    <col min="11870" max="11871" width="0" style="145" hidden="1" customWidth="1"/>
    <col min="11872" max="11872" width="5.85546875" style="145" customWidth="1"/>
    <col min="11873" max="11874" width="0" style="145" hidden="1" customWidth="1"/>
    <col min="11875" max="11875" width="5.42578125" style="145" customWidth="1"/>
    <col min="11876" max="11877" width="0" style="145" hidden="1" customWidth="1"/>
    <col min="11878" max="11878" width="5.42578125" style="145" customWidth="1"/>
    <col min="11879" max="11880" width="0" style="145" hidden="1" customWidth="1"/>
    <col min="11881" max="11881" width="6" style="145" customWidth="1"/>
    <col min="11882" max="11886" width="0" style="145" hidden="1" customWidth="1"/>
    <col min="11887" max="11887" width="5" style="145" customWidth="1"/>
    <col min="11888" max="11889" width="0" style="145" hidden="1" customWidth="1"/>
    <col min="11890" max="11890" width="7.42578125" style="145" customWidth="1"/>
    <col min="11891" max="11895" width="0" style="145" hidden="1" customWidth="1"/>
    <col min="11896" max="11896" width="5" style="145" customWidth="1"/>
    <col min="11897" max="11897" width="0" style="145" hidden="1" customWidth="1"/>
    <col min="11898" max="11898" width="5" style="145" customWidth="1"/>
    <col min="11899" max="11899" width="9.42578125" style="145" customWidth="1"/>
    <col min="11900" max="11900" width="0" style="145" hidden="1" customWidth="1"/>
    <col min="11901" max="11901" width="5" style="145" customWidth="1"/>
    <col min="11902" max="11906" width="0" style="145" hidden="1" customWidth="1"/>
    <col min="11907" max="11907" width="5" style="145" customWidth="1"/>
    <col min="11908" max="11919" width="0" style="145" hidden="1" customWidth="1"/>
    <col min="11920" max="11920" width="7.140625" style="145" customWidth="1"/>
    <col min="11921" max="11922" width="0" style="145" hidden="1" customWidth="1"/>
    <col min="11923" max="11923" width="7.140625" style="145" customWidth="1"/>
    <col min="11924" max="11925" width="0" style="145" hidden="1" customWidth="1"/>
    <col min="11926" max="11926" width="7.140625" style="145" customWidth="1"/>
    <col min="11927" max="11931" width="0" style="145" hidden="1" customWidth="1"/>
    <col min="11932" max="11932" width="7.140625" style="145" customWidth="1"/>
    <col min="11933" max="11934" width="0" style="145" hidden="1" customWidth="1"/>
    <col min="11935" max="11935" width="7.140625" style="145" customWidth="1"/>
    <col min="11936" max="11942" width="0" style="145" hidden="1" customWidth="1"/>
    <col min="11943" max="11943" width="6.42578125" style="145" customWidth="1"/>
    <col min="11944" max="11964" width="0" style="145" hidden="1" customWidth="1"/>
    <col min="11965" max="11968" width="6.42578125" style="145" customWidth="1"/>
    <col min="11969" max="11969" width="6.85546875" style="145" customWidth="1"/>
    <col min="11970" max="11970" width="6.42578125" style="145" customWidth="1"/>
    <col min="11971" max="11987" width="0" style="145" hidden="1" customWidth="1"/>
    <col min="11988" max="11988" width="6.5703125" style="145" customWidth="1"/>
    <col min="11989" max="11989" width="6.42578125" style="145" customWidth="1"/>
    <col min="11990" max="11991" width="0" style="145" hidden="1" customWidth="1"/>
    <col min="11992" max="11992" width="6.42578125" style="145" customWidth="1"/>
    <col min="11993" max="11994" width="0" style="145" hidden="1" customWidth="1"/>
    <col min="11995" max="11995" width="7.42578125" style="145" customWidth="1"/>
    <col min="11996" max="11996" width="0" style="145" hidden="1" customWidth="1"/>
    <col min="11997" max="11997" width="6.42578125" style="145" customWidth="1"/>
    <col min="11998" max="11998" width="0" style="145" hidden="1" customWidth="1"/>
    <col min="11999" max="11999" width="9" style="145" customWidth="1"/>
    <col min="12000" max="12001" width="0" style="145" hidden="1" customWidth="1"/>
    <col min="12002" max="12002" width="8.5703125" style="145" customWidth="1"/>
    <col min="12003" max="12004" width="0" style="145" hidden="1" customWidth="1"/>
    <col min="12005" max="12005" width="6.42578125" style="145" customWidth="1"/>
    <col min="12006" max="12007" width="0" style="145" hidden="1" customWidth="1"/>
    <col min="12008" max="12008" width="7" style="145" customWidth="1"/>
    <col min="12009" max="12010" width="0" style="145" hidden="1" customWidth="1"/>
    <col min="12011" max="12011" width="7" style="145" customWidth="1"/>
    <col min="12012" max="12013" width="0" style="145" hidden="1" customWidth="1"/>
    <col min="12014" max="12014" width="7.5703125" style="145" customWidth="1"/>
    <col min="12015" max="12016" width="0" style="145" hidden="1" customWidth="1"/>
    <col min="12017" max="12017" width="7" style="145" customWidth="1"/>
    <col min="12018" max="12022" width="0" style="145" hidden="1" customWidth="1"/>
    <col min="12023" max="12023" width="7" style="145" customWidth="1"/>
    <col min="12024" max="12037" width="0" style="145" hidden="1" customWidth="1"/>
    <col min="12038" max="12038" width="0" style="145" hidden="1"/>
    <col min="12039" max="12039" width="38.42578125" style="145" customWidth="1"/>
    <col min="12040" max="12040" width="6.42578125" style="145" customWidth="1"/>
    <col min="12041" max="12041" width="0" style="145" hidden="1" customWidth="1"/>
    <col min="12042" max="12042" width="11.42578125" style="145" customWidth="1"/>
    <col min="12043" max="12043" width="9.5703125" style="145" customWidth="1"/>
    <col min="12044" max="12044" width="0" style="145" hidden="1" customWidth="1"/>
    <col min="12045" max="12045" width="7.5703125" style="145" customWidth="1"/>
    <col min="12046" max="12054" width="0" style="145" hidden="1" customWidth="1"/>
    <col min="12055" max="12055" width="8.85546875" style="145" customWidth="1"/>
    <col min="12056" max="12056" width="0" style="145" hidden="1" customWidth="1"/>
    <col min="12057" max="12057" width="10.140625" style="145" customWidth="1"/>
    <col min="12058" max="12064" width="0" style="145" hidden="1" customWidth="1"/>
    <col min="12065" max="12065" width="11.42578125" style="145" customWidth="1"/>
    <col min="12066" max="12066" width="13" style="145" customWidth="1"/>
    <col min="12067" max="12067" width="37.42578125" style="145" customWidth="1"/>
    <col min="12068" max="12068" width="9.140625" style="145" bestFit="1" customWidth="1"/>
    <col min="12069" max="12069" width="16" style="145" customWidth="1"/>
    <col min="12070" max="12070" width="9.42578125" style="145" customWidth="1"/>
    <col min="12071" max="12071" width="11.5703125" style="145" customWidth="1"/>
    <col min="12072" max="12076" width="0" style="145" hidden="1" customWidth="1"/>
    <col min="12077" max="12077" width="5" style="145" customWidth="1"/>
    <col min="12078" max="12079" width="0" style="145" hidden="1" customWidth="1"/>
    <col min="12080" max="12080" width="5" style="145" customWidth="1"/>
    <col min="12081" max="12082" width="0" style="145" hidden="1" customWidth="1"/>
    <col min="12083" max="12083" width="5" style="145" customWidth="1"/>
    <col min="12084" max="12085" width="0" style="145" hidden="1" customWidth="1"/>
    <col min="12086" max="12086" width="5" style="145" customWidth="1"/>
    <col min="12087" max="12088" width="0" style="145" hidden="1" customWidth="1"/>
    <col min="12089" max="12089" width="5" style="145" customWidth="1"/>
    <col min="12090" max="12091" width="0" style="145" hidden="1" customWidth="1"/>
    <col min="12092" max="12092" width="5" style="145" customWidth="1"/>
    <col min="12093" max="12094" width="0" style="145" hidden="1" customWidth="1"/>
    <col min="12095" max="12095" width="6.42578125" style="145" customWidth="1"/>
    <col min="12096" max="12103" width="0" style="145" hidden="1" customWidth="1"/>
    <col min="12104" max="12104" width="6.85546875" style="145" customWidth="1"/>
    <col min="12105" max="12106" width="0" style="145" hidden="1" customWidth="1"/>
    <col min="12107" max="12107" width="6.42578125" style="145" customWidth="1"/>
    <col min="12108" max="12109" width="0" style="145" hidden="1" customWidth="1"/>
    <col min="12110" max="12110" width="5.42578125" style="145" customWidth="1"/>
    <col min="12111" max="12112" width="0" style="145" hidden="1" customWidth="1"/>
    <col min="12113" max="12113" width="4.85546875" style="145" customWidth="1"/>
    <col min="12114" max="12121" width="0" style="145" hidden="1" customWidth="1"/>
    <col min="12122" max="12122" width="5.42578125" style="145" customWidth="1"/>
    <col min="12123" max="12124" width="0" style="145" hidden="1" customWidth="1"/>
    <col min="12125" max="12125" width="8.42578125" style="145" customWidth="1"/>
    <col min="12126" max="12127" width="0" style="145" hidden="1" customWidth="1"/>
    <col min="12128" max="12128" width="5.85546875" style="145" customWidth="1"/>
    <col min="12129" max="12130" width="0" style="145" hidden="1" customWidth="1"/>
    <col min="12131" max="12131" width="5.42578125" style="145" customWidth="1"/>
    <col min="12132" max="12133" width="0" style="145" hidden="1" customWidth="1"/>
    <col min="12134" max="12134" width="5.42578125" style="145" customWidth="1"/>
    <col min="12135" max="12136" width="0" style="145" hidden="1" customWidth="1"/>
    <col min="12137" max="12137" width="6" style="145" customWidth="1"/>
    <col min="12138" max="12142" width="0" style="145" hidden="1" customWidth="1"/>
    <col min="12143" max="12143" width="5" style="145" customWidth="1"/>
    <col min="12144" max="12145" width="0" style="145" hidden="1" customWidth="1"/>
    <col min="12146" max="12146" width="7.42578125" style="145" customWidth="1"/>
    <col min="12147" max="12151" width="0" style="145" hidden="1" customWidth="1"/>
    <col min="12152" max="12152" width="5" style="145" customWidth="1"/>
    <col min="12153" max="12153" width="0" style="145" hidden="1" customWidth="1"/>
    <col min="12154" max="12154" width="5" style="145" customWidth="1"/>
    <col min="12155" max="12155" width="9.42578125" style="145" customWidth="1"/>
    <col min="12156" max="12156" width="0" style="145" hidden="1" customWidth="1"/>
    <col min="12157" max="12157" width="5" style="145" customWidth="1"/>
    <col min="12158" max="12162" width="0" style="145" hidden="1" customWidth="1"/>
    <col min="12163" max="12163" width="5" style="145" customWidth="1"/>
    <col min="12164" max="12175" width="0" style="145" hidden="1" customWidth="1"/>
    <col min="12176" max="12176" width="7.140625" style="145" customWidth="1"/>
    <col min="12177" max="12178" width="0" style="145" hidden="1" customWidth="1"/>
    <col min="12179" max="12179" width="7.140625" style="145" customWidth="1"/>
    <col min="12180" max="12181" width="0" style="145" hidden="1" customWidth="1"/>
    <col min="12182" max="12182" width="7.140625" style="145" customWidth="1"/>
    <col min="12183" max="12187" width="0" style="145" hidden="1" customWidth="1"/>
    <col min="12188" max="12188" width="7.140625" style="145" customWidth="1"/>
    <col min="12189" max="12190" width="0" style="145" hidden="1" customWidth="1"/>
    <col min="12191" max="12191" width="7.140625" style="145" customWidth="1"/>
    <col min="12192" max="12198" width="0" style="145" hidden="1" customWidth="1"/>
    <col min="12199" max="12199" width="6.42578125" style="145" customWidth="1"/>
    <col min="12200" max="12220" width="0" style="145" hidden="1" customWidth="1"/>
    <col min="12221" max="12224" width="6.42578125" style="145" customWidth="1"/>
    <col min="12225" max="12225" width="6.85546875" style="145" customWidth="1"/>
    <col min="12226" max="12226" width="6.42578125" style="145" customWidth="1"/>
    <col min="12227" max="12243" width="0" style="145" hidden="1" customWidth="1"/>
    <col min="12244" max="12244" width="6.5703125" style="145" customWidth="1"/>
    <col min="12245" max="12245" width="6.42578125" style="145" customWidth="1"/>
    <col min="12246" max="12247" width="0" style="145" hidden="1" customWidth="1"/>
    <col min="12248" max="12248" width="6.42578125" style="145" customWidth="1"/>
    <col min="12249" max="12250" width="0" style="145" hidden="1" customWidth="1"/>
    <col min="12251" max="12251" width="7.42578125" style="145" customWidth="1"/>
    <col min="12252" max="12252" width="0" style="145" hidden="1" customWidth="1"/>
    <col min="12253" max="12253" width="6.42578125" style="145" customWidth="1"/>
    <col min="12254" max="12254" width="0" style="145" hidden="1" customWidth="1"/>
    <col min="12255" max="12255" width="9" style="145" customWidth="1"/>
    <col min="12256" max="12257" width="0" style="145" hidden="1" customWidth="1"/>
    <col min="12258" max="12258" width="8.5703125" style="145" customWidth="1"/>
    <col min="12259" max="12260" width="0" style="145" hidden="1" customWidth="1"/>
    <col min="12261" max="12261" width="6.42578125" style="145" customWidth="1"/>
    <col min="12262" max="12263" width="0" style="145" hidden="1" customWidth="1"/>
    <col min="12264" max="12264" width="7" style="145" customWidth="1"/>
    <col min="12265" max="12266" width="0" style="145" hidden="1" customWidth="1"/>
    <col min="12267" max="12267" width="7" style="145" customWidth="1"/>
    <col min="12268" max="12269" width="0" style="145" hidden="1" customWidth="1"/>
    <col min="12270" max="12270" width="7.5703125" style="145" customWidth="1"/>
    <col min="12271" max="12272" width="0" style="145" hidden="1" customWidth="1"/>
    <col min="12273" max="12273" width="7" style="145" customWidth="1"/>
    <col min="12274" max="12278" width="0" style="145" hidden="1" customWidth="1"/>
    <col min="12279" max="12279" width="7" style="145" customWidth="1"/>
    <col min="12280" max="12293" width="0" style="145" hidden="1" customWidth="1"/>
    <col min="12294" max="12294" width="0" style="145" hidden="1"/>
    <col min="12295" max="12295" width="38.42578125" style="145" customWidth="1"/>
    <col min="12296" max="12296" width="6.42578125" style="145" customWidth="1"/>
    <col min="12297" max="12297" width="0" style="145" hidden="1" customWidth="1"/>
    <col min="12298" max="12298" width="11.42578125" style="145" customWidth="1"/>
    <col min="12299" max="12299" width="9.5703125" style="145" customWidth="1"/>
    <col min="12300" max="12300" width="0" style="145" hidden="1" customWidth="1"/>
    <col min="12301" max="12301" width="7.5703125" style="145" customWidth="1"/>
    <col min="12302" max="12310" width="0" style="145" hidden="1" customWidth="1"/>
    <col min="12311" max="12311" width="8.85546875" style="145" customWidth="1"/>
    <col min="12312" max="12312" width="0" style="145" hidden="1" customWidth="1"/>
    <col min="12313" max="12313" width="10.140625" style="145" customWidth="1"/>
    <col min="12314" max="12320" width="0" style="145" hidden="1" customWidth="1"/>
    <col min="12321" max="12321" width="11.42578125" style="145" customWidth="1"/>
    <col min="12322" max="12322" width="13" style="145" customWidth="1"/>
    <col min="12323" max="12323" width="37.42578125" style="145" customWidth="1"/>
    <col min="12324" max="12324" width="9.140625" style="145" bestFit="1" customWidth="1"/>
    <col min="12325" max="12325" width="16" style="145" customWidth="1"/>
    <col min="12326" max="12326" width="9.42578125" style="145" customWidth="1"/>
    <col min="12327" max="12327" width="11.5703125" style="145" customWidth="1"/>
    <col min="12328" max="12332" width="0" style="145" hidden="1" customWidth="1"/>
    <col min="12333" max="12333" width="5" style="145" customWidth="1"/>
    <col min="12334" max="12335" width="0" style="145" hidden="1" customWidth="1"/>
    <col min="12336" max="12336" width="5" style="145" customWidth="1"/>
    <col min="12337" max="12338" width="0" style="145" hidden="1" customWidth="1"/>
    <col min="12339" max="12339" width="5" style="145" customWidth="1"/>
    <col min="12340" max="12341" width="0" style="145" hidden="1" customWidth="1"/>
    <col min="12342" max="12342" width="5" style="145" customWidth="1"/>
    <col min="12343" max="12344" width="0" style="145" hidden="1" customWidth="1"/>
    <col min="12345" max="12345" width="5" style="145" customWidth="1"/>
    <col min="12346" max="12347" width="0" style="145" hidden="1" customWidth="1"/>
    <col min="12348" max="12348" width="5" style="145" customWidth="1"/>
    <col min="12349" max="12350" width="0" style="145" hidden="1" customWidth="1"/>
    <col min="12351" max="12351" width="6.42578125" style="145" customWidth="1"/>
    <col min="12352" max="12359" width="0" style="145" hidden="1" customWidth="1"/>
    <col min="12360" max="12360" width="6.85546875" style="145" customWidth="1"/>
    <col min="12361" max="12362" width="0" style="145" hidden="1" customWidth="1"/>
    <col min="12363" max="12363" width="6.42578125" style="145" customWidth="1"/>
    <col min="12364" max="12365" width="0" style="145" hidden="1" customWidth="1"/>
    <col min="12366" max="12366" width="5.42578125" style="145" customWidth="1"/>
    <col min="12367" max="12368" width="0" style="145" hidden="1" customWidth="1"/>
    <col min="12369" max="12369" width="4.85546875" style="145" customWidth="1"/>
    <col min="12370" max="12377" width="0" style="145" hidden="1" customWidth="1"/>
    <col min="12378" max="12378" width="5.42578125" style="145" customWidth="1"/>
    <col min="12379" max="12380" width="0" style="145" hidden="1" customWidth="1"/>
    <col min="12381" max="12381" width="8.42578125" style="145" customWidth="1"/>
    <col min="12382" max="12383" width="0" style="145" hidden="1" customWidth="1"/>
    <col min="12384" max="12384" width="5.85546875" style="145" customWidth="1"/>
    <col min="12385" max="12386" width="0" style="145" hidden="1" customWidth="1"/>
    <col min="12387" max="12387" width="5.42578125" style="145" customWidth="1"/>
    <col min="12388" max="12389" width="0" style="145" hidden="1" customWidth="1"/>
    <col min="12390" max="12390" width="5.42578125" style="145" customWidth="1"/>
    <col min="12391" max="12392" width="0" style="145" hidden="1" customWidth="1"/>
    <col min="12393" max="12393" width="6" style="145" customWidth="1"/>
    <col min="12394" max="12398" width="0" style="145" hidden="1" customWidth="1"/>
    <col min="12399" max="12399" width="5" style="145" customWidth="1"/>
    <col min="12400" max="12401" width="0" style="145" hidden="1" customWidth="1"/>
    <col min="12402" max="12402" width="7.42578125" style="145" customWidth="1"/>
    <col min="12403" max="12407" width="0" style="145" hidden="1" customWidth="1"/>
    <col min="12408" max="12408" width="5" style="145" customWidth="1"/>
    <col min="12409" max="12409" width="0" style="145" hidden="1" customWidth="1"/>
    <col min="12410" max="12410" width="5" style="145" customWidth="1"/>
    <col min="12411" max="12411" width="9.42578125" style="145" customWidth="1"/>
    <col min="12412" max="12412" width="0" style="145" hidden="1" customWidth="1"/>
    <col min="12413" max="12413" width="5" style="145" customWidth="1"/>
    <col min="12414" max="12418" width="0" style="145" hidden="1" customWidth="1"/>
    <col min="12419" max="12419" width="5" style="145" customWidth="1"/>
    <col min="12420" max="12431" width="0" style="145" hidden="1" customWidth="1"/>
    <col min="12432" max="12432" width="7.140625" style="145" customWidth="1"/>
    <col min="12433" max="12434" width="0" style="145" hidden="1" customWidth="1"/>
    <col min="12435" max="12435" width="7.140625" style="145" customWidth="1"/>
    <col min="12436" max="12437" width="0" style="145" hidden="1" customWidth="1"/>
    <col min="12438" max="12438" width="7.140625" style="145" customWidth="1"/>
    <col min="12439" max="12443" width="0" style="145" hidden="1" customWidth="1"/>
    <col min="12444" max="12444" width="7.140625" style="145" customWidth="1"/>
    <col min="12445" max="12446" width="0" style="145" hidden="1" customWidth="1"/>
    <col min="12447" max="12447" width="7.140625" style="145" customWidth="1"/>
    <col min="12448" max="12454" width="0" style="145" hidden="1" customWidth="1"/>
    <col min="12455" max="12455" width="6.42578125" style="145" customWidth="1"/>
    <col min="12456" max="12476" width="0" style="145" hidden="1" customWidth="1"/>
    <col min="12477" max="12480" width="6.42578125" style="145" customWidth="1"/>
    <col min="12481" max="12481" width="6.85546875" style="145" customWidth="1"/>
    <col min="12482" max="12482" width="6.42578125" style="145" customWidth="1"/>
    <col min="12483" max="12499" width="0" style="145" hidden="1" customWidth="1"/>
    <col min="12500" max="12500" width="6.5703125" style="145" customWidth="1"/>
    <col min="12501" max="12501" width="6.42578125" style="145" customWidth="1"/>
    <col min="12502" max="12503" width="0" style="145" hidden="1" customWidth="1"/>
    <col min="12504" max="12504" width="6.42578125" style="145" customWidth="1"/>
    <col min="12505" max="12506" width="0" style="145" hidden="1" customWidth="1"/>
    <col min="12507" max="12507" width="7.42578125" style="145" customWidth="1"/>
    <col min="12508" max="12508" width="0" style="145" hidden="1" customWidth="1"/>
    <col min="12509" max="12509" width="6.42578125" style="145" customWidth="1"/>
    <col min="12510" max="12510" width="0" style="145" hidden="1" customWidth="1"/>
    <col min="12511" max="12511" width="9" style="145" customWidth="1"/>
    <col min="12512" max="12513" width="0" style="145" hidden="1" customWidth="1"/>
    <col min="12514" max="12514" width="8.5703125" style="145" customWidth="1"/>
    <col min="12515" max="12516" width="0" style="145" hidden="1" customWidth="1"/>
    <col min="12517" max="12517" width="6.42578125" style="145" customWidth="1"/>
    <col min="12518" max="12519" width="0" style="145" hidden="1" customWidth="1"/>
    <col min="12520" max="12520" width="7" style="145" customWidth="1"/>
    <col min="12521" max="12522" width="0" style="145" hidden="1" customWidth="1"/>
    <col min="12523" max="12523" width="7" style="145" customWidth="1"/>
    <col min="12524" max="12525" width="0" style="145" hidden="1" customWidth="1"/>
    <col min="12526" max="12526" width="7.5703125" style="145" customWidth="1"/>
    <col min="12527" max="12528" width="0" style="145" hidden="1" customWidth="1"/>
    <col min="12529" max="12529" width="7" style="145" customWidth="1"/>
    <col min="12530" max="12534" width="0" style="145" hidden="1" customWidth="1"/>
    <col min="12535" max="12535" width="7" style="145" customWidth="1"/>
    <col min="12536" max="12549" width="0" style="145" hidden="1" customWidth="1"/>
    <col min="12550" max="12550" width="0" style="145" hidden="1"/>
    <col min="12551" max="12551" width="38.42578125" style="145" customWidth="1"/>
    <col min="12552" max="12552" width="6.42578125" style="145" customWidth="1"/>
    <col min="12553" max="12553" width="0" style="145" hidden="1" customWidth="1"/>
    <col min="12554" max="12554" width="11.42578125" style="145" customWidth="1"/>
    <col min="12555" max="12555" width="9.5703125" style="145" customWidth="1"/>
    <col min="12556" max="12556" width="0" style="145" hidden="1" customWidth="1"/>
    <col min="12557" max="12557" width="7.5703125" style="145" customWidth="1"/>
    <col min="12558" max="12566" width="0" style="145" hidden="1" customWidth="1"/>
    <col min="12567" max="12567" width="8.85546875" style="145" customWidth="1"/>
    <col min="12568" max="12568" width="0" style="145" hidden="1" customWidth="1"/>
    <col min="12569" max="12569" width="10.140625" style="145" customWidth="1"/>
    <col min="12570" max="12576" width="0" style="145" hidden="1" customWidth="1"/>
    <col min="12577" max="12577" width="11.42578125" style="145" customWidth="1"/>
    <col min="12578" max="12578" width="13" style="145" customWidth="1"/>
    <col min="12579" max="12579" width="37.42578125" style="145" customWidth="1"/>
    <col min="12580" max="12580" width="9.140625" style="145" bestFit="1" customWidth="1"/>
    <col min="12581" max="12581" width="16" style="145" customWidth="1"/>
    <col min="12582" max="12582" width="9.42578125" style="145" customWidth="1"/>
    <col min="12583" max="12583" width="11.5703125" style="145" customWidth="1"/>
    <col min="12584" max="12588" width="0" style="145" hidden="1" customWidth="1"/>
    <col min="12589" max="12589" width="5" style="145" customWidth="1"/>
    <col min="12590" max="12591" width="0" style="145" hidden="1" customWidth="1"/>
    <col min="12592" max="12592" width="5" style="145" customWidth="1"/>
    <col min="12593" max="12594" width="0" style="145" hidden="1" customWidth="1"/>
    <col min="12595" max="12595" width="5" style="145" customWidth="1"/>
    <col min="12596" max="12597" width="0" style="145" hidden="1" customWidth="1"/>
    <col min="12598" max="12598" width="5" style="145" customWidth="1"/>
    <col min="12599" max="12600" width="0" style="145" hidden="1" customWidth="1"/>
    <col min="12601" max="12601" width="5" style="145" customWidth="1"/>
    <col min="12602" max="12603" width="0" style="145" hidden="1" customWidth="1"/>
    <col min="12604" max="12604" width="5" style="145" customWidth="1"/>
    <col min="12605" max="12606" width="0" style="145" hidden="1" customWidth="1"/>
    <col min="12607" max="12607" width="6.42578125" style="145" customWidth="1"/>
    <col min="12608" max="12615" width="0" style="145" hidden="1" customWidth="1"/>
    <col min="12616" max="12616" width="6.85546875" style="145" customWidth="1"/>
    <col min="12617" max="12618" width="0" style="145" hidden="1" customWidth="1"/>
    <col min="12619" max="12619" width="6.42578125" style="145" customWidth="1"/>
    <col min="12620" max="12621" width="0" style="145" hidden="1" customWidth="1"/>
    <col min="12622" max="12622" width="5.42578125" style="145" customWidth="1"/>
    <col min="12623" max="12624" width="0" style="145" hidden="1" customWidth="1"/>
    <col min="12625" max="12625" width="4.85546875" style="145" customWidth="1"/>
    <col min="12626" max="12633" width="0" style="145" hidden="1" customWidth="1"/>
    <col min="12634" max="12634" width="5.42578125" style="145" customWidth="1"/>
    <col min="12635" max="12636" width="0" style="145" hidden="1" customWidth="1"/>
    <col min="12637" max="12637" width="8.42578125" style="145" customWidth="1"/>
    <col min="12638" max="12639" width="0" style="145" hidden="1" customWidth="1"/>
    <col min="12640" max="12640" width="5.85546875" style="145" customWidth="1"/>
    <col min="12641" max="12642" width="0" style="145" hidden="1" customWidth="1"/>
    <col min="12643" max="12643" width="5.42578125" style="145" customWidth="1"/>
    <col min="12644" max="12645" width="0" style="145" hidden="1" customWidth="1"/>
    <col min="12646" max="12646" width="5.42578125" style="145" customWidth="1"/>
    <col min="12647" max="12648" width="0" style="145" hidden="1" customWidth="1"/>
    <col min="12649" max="12649" width="6" style="145" customWidth="1"/>
    <col min="12650" max="12654" width="0" style="145" hidden="1" customWidth="1"/>
    <col min="12655" max="12655" width="5" style="145" customWidth="1"/>
    <col min="12656" max="12657" width="0" style="145" hidden="1" customWidth="1"/>
    <col min="12658" max="12658" width="7.42578125" style="145" customWidth="1"/>
    <col min="12659" max="12663" width="0" style="145" hidden="1" customWidth="1"/>
    <col min="12664" max="12664" width="5" style="145" customWidth="1"/>
    <col min="12665" max="12665" width="0" style="145" hidden="1" customWidth="1"/>
    <col min="12666" max="12666" width="5" style="145" customWidth="1"/>
    <col min="12667" max="12667" width="9.42578125" style="145" customWidth="1"/>
    <col min="12668" max="12668" width="0" style="145" hidden="1" customWidth="1"/>
    <col min="12669" max="12669" width="5" style="145" customWidth="1"/>
    <col min="12670" max="12674" width="0" style="145" hidden="1" customWidth="1"/>
    <col min="12675" max="12675" width="5" style="145" customWidth="1"/>
    <col min="12676" max="12687" width="0" style="145" hidden="1" customWidth="1"/>
    <col min="12688" max="12688" width="7.140625" style="145" customWidth="1"/>
    <col min="12689" max="12690" width="0" style="145" hidden="1" customWidth="1"/>
    <col min="12691" max="12691" width="7.140625" style="145" customWidth="1"/>
    <col min="12692" max="12693" width="0" style="145" hidden="1" customWidth="1"/>
    <col min="12694" max="12694" width="7.140625" style="145" customWidth="1"/>
    <col min="12695" max="12699" width="0" style="145" hidden="1" customWidth="1"/>
    <col min="12700" max="12700" width="7.140625" style="145" customWidth="1"/>
    <col min="12701" max="12702" width="0" style="145" hidden="1" customWidth="1"/>
    <col min="12703" max="12703" width="7.140625" style="145" customWidth="1"/>
    <col min="12704" max="12710" width="0" style="145" hidden="1" customWidth="1"/>
    <col min="12711" max="12711" width="6.42578125" style="145" customWidth="1"/>
    <col min="12712" max="12732" width="0" style="145" hidden="1" customWidth="1"/>
    <col min="12733" max="12736" width="6.42578125" style="145" customWidth="1"/>
    <col min="12737" max="12737" width="6.85546875" style="145" customWidth="1"/>
    <col min="12738" max="12738" width="6.42578125" style="145" customWidth="1"/>
    <col min="12739" max="12755" width="0" style="145" hidden="1" customWidth="1"/>
    <col min="12756" max="12756" width="6.5703125" style="145" customWidth="1"/>
    <col min="12757" max="12757" width="6.42578125" style="145" customWidth="1"/>
    <col min="12758" max="12759" width="0" style="145" hidden="1" customWidth="1"/>
    <col min="12760" max="12760" width="6.42578125" style="145" customWidth="1"/>
    <col min="12761" max="12762" width="0" style="145" hidden="1" customWidth="1"/>
    <col min="12763" max="12763" width="7.42578125" style="145" customWidth="1"/>
    <col min="12764" max="12764" width="0" style="145" hidden="1" customWidth="1"/>
    <col min="12765" max="12765" width="6.42578125" style="145" customWidth="1"/>
    <col min="12766" max="12766" width="0" style="145" hidden="1" customWidth="1"/>
    <col min="12767" max="12767" width="9" style="145" customWidth="1"/>
    <col min="12768" max="12769" width="0" style="145" hidden="1" customWidth="1"/>
    <col min="12770" max="12770" width="8.5703125" style="145" customWidth="1"/>
    <col min="12771" max="12772" width="0" style="145" hidden="1" customWidth="1"/>
    <col min="12773" max="12773" width="6.42578125" style="145" customWidth="1"/>
    <col min="12774" max="12775" width="0" style="145" hidden="1" customWidth="1"/>
    <col min="12776" max="12776" width="7" style="145" customWidth="1"/>
    <col min="12777" max="12778" width="0" style="145" hidden="1" customWidth="1"/>
    <col min="12779" max="12779" width="7" style="145" customWidth="1"/>
    <col min="12780" max="12781" width="0" style="145" hidden="1" customWidth="1"/>
    <col min="12782" max="12782" width="7.5703125" style="145" customWidth="1"/>
    <col min="12783" max="12784" width="0" style="145" hidden="1" customWidth="1"/>
    <col min="12785" max="12785" width="7" style="145" customWidth="1"/>
    <col min="12786" max="12790" width="0" style="145" hidden="1" customWidth="1"/>
    <col min="12791" max="12791" width="7" style="145" customWidth="1"/>
    <col min="12792" max="12805" width="0" style="145" hidden="1" customWidth="1"/>
    <col min="12806" max="12806" width="0" style="145" hidden="1"/>
    <col min="12807" max="12807" width="38.42578125" style="145" customWidth="1"/>
    <col min="12808" max="12808" width="6.42578125" style="145" customWidth="1"/>
    <col min="12809" max="12809" width="0" style="145" hidden="1" customWidth="1"/>
    <col min="12810" max="12810" width="11.42578125" style="145" customWidth="1"/>
    <col min="12811" max="12811" width="9.5703125" style="145" customWidth="1"/>
    <col min="12812" max="12812" width="0" style="145" hidden="1" customWidth="1"/>
    <col min="12813" max="12813" width="7.5703125" style="145" customWidth="1"/>
    <col min="12814" max="12822" width="0" style="145" hidden="1" customWidth="1"/>
    <col min="12823" max="12823" width="8.85546875" style="145" customWidth="1"/>
    <col min="12824" max="12824" width="0" style="145" hidden="1" customWidth="1"/>
    <col min="12825" max="12825" width="10.140625" style="145" customWidth="1"/>
    <col min="12826" max="12832" width="0" style="145" hidden="1" customWidth="1"/>
    <col min="12833" max="12833" width="11.42578125" style="145" customWidth="1"/>
    <col min="12834" max="12834" width="13" style="145" customWidth="1"/>
    <col min="12835" max="12835" width="37.42578125" style="145" customWidth="1"/>
    <col min="12836" max="12836" width="9.140625" style="145" bestFit="1" customWidth="1"/>
    <col min="12837" max="12837" width="16" style="145" customWidth="1"/>
    <col min="12838" max="12838" width="9.42578125" style="145" customWidth="1"/>
    <col min="12839" max="12839" width="11.5703125" style="145" customWidth="1"/>
    <col min="12840" max="12844" width="0" style="145" hidden="1" customWidth="1"/>
    <col min="12845" max="12845" width="5" style="145" customWidth="1"/>
    <col min="12846" max="12847" width="0" style="145" hidden="1" customWidth="1"/>
    <col min="12848" max="12848" width="5" style="145" customWidth="1"/>
    <col min="12849" max="12850" width="0" style="145" hidden="1" customWidth="1"/>
    <col min="12851" max="12851" width="5" style="145" customWidth="1"/>
    <col min="12852" max="12853" width="0" style="145" hidden="1" customWidth="1"/>
    <col min="12854" max="12854" width="5" style="145" customWidth="1"/>
    <col min="12855" max="12856" width="0" style="145" hidden="1" customWidth="1"/>
    <col min="12857" max="12857" width="5" style="145" customWidth="1"/>
    <col min="12858" max="12859" width="0" style="145" hidden="1" customWidth="1"/>
    <col min="12860" max="12860" width="5" style="145" customWidth="1"/>
    <col min="12861" max="12862" width="0" style="145" hidden="1" customWidth="1"/>
    <col min="12863" max="12863" width="6.42578125" style="145" customWidth="1"/>
    <col min="12864" max="12871" width="0" style="145" hidden="1" customWidth="1"/>
    <col min="12872" max="12872" width="6.85546875" style="145" customWidth="1"/>
    <col min="12873" max="12874" width="0" style="145" hidden="1" customWidth="1"/>
    <col min="12875" max="12875" width="6.42578125" style="145" customWidth="1"/>
    <col min="12876" max="12877" width="0" style="145" hidden="1" customWidth="1"/>
    <col min="12878" max="12878" width="5.42578125" style="145" customWidth="1"/>
    <col min="12879" max="12880" width="0" style="145" hidden="1" customWidth="1"/>
    <col min="12881" max="12881" width="4.85546875" style="145" customWidth="1"/>
    <col min="12882" max="12889" width="0" style="145" hidden="1" customWidth="1"/>
    <col min="12890" max="12890" width="5.42578125" style="145" customWidth="1"/>
    <col min="12891" max="12892" width="0" style="145" hidden="1" customWidth="1"/>
    <col min="12893" max="12893" width="8.42578125" style="145" customWidth="1"/>
    <col min="12894" max="12895" width="0" style="145" hidden="1" customWidth="1"/>
    <col min="12896" max="12896" width="5.85546875" style="145" customWidth="1"/>
    <col min="12897" max="12898" width="0" style="145" hidden="1" customWidth="1"/>
    <col min="12899" max="12899" width="5.42578125" style="145" customWidth="1"/>
    <col min="12900" max="12901" width="0" style="145" hidden="1" customWidth="1"/>
    <col min="12902" max="12902" width="5.42578125" style="145" customWidth="1"/>
    <col min="12903" max="12904" width="0" style="145" hidden="1" customWidth="1"/>
    <col min="12905" max="12905" width="6" style="145" customWidth="1"/>
    <col min="12906" max="12910" width="0" style="145" hidden="1" customWidth="1"/>
    <col min="12911" max="12911" width="5" style="145" customWidth="1"/>
    <col min="12912" max="12913" width="0" style="145" hidden="1" customWidth="1"/>
    <col min="12914" max="12914" width="7.42578125" style="145" customWidth="1"/>
    <col min="12915" max="12919" width="0" style="145" hidden="1" customWidth="1"/>
    <col min="12920" max="12920" width="5" style="145" customWidth="1"/>
    <col min="12921" max="12921" width="0" style="145" hidden="1" customWidth="1"/>
    <col min="12922" max="12922" width="5" style="145" customWidth="1"/>
    <col min="12923" max="12923" width="9.42578125" style="145" customWidth="1"/>
    <col min="12924" max="12924" width="0" style="145" hidden="1" customWidth="1"/>
    <col min="12925" max="12925" width="5" style="145" customWidth="1"/>
    <col min="12926" max="12930" width="0" style="145" hidden="1" customWidth="1"/>
    <col min="12931" max="12931" width="5" style="145" customWidth="1"/>
    <col min="12932" max="12943" width="0" style="145" hidden="1" customWidth="1"/>
    <col min="12944" max="12944" width="7.140625" style="145" customWidth="1"/>
    <col min="12945" max="12946" width="0" style="145" hidden="1" customWidth="1"/>
    <col min="12947" max="12947" width="7.140625" style="145" customWidth="1"/>
    <col min="12948" max="12949" width="0" style="145" hidden="1" customWidth="1"/>
    <col min="12950" max="12950" width="7.140625" style="145" customWidth="1"/>
    <col min="12951" max="12955" width="0" style="145" hidden="1" customWidth="1"/>
    <col min="12956" max="12956" width="7.140625" style="145" customWidth="1"/>
    <col min="12957" max="12958" width="0" style="145" hidden="1" customWidth="1"/>
    <col min="12959" max="12959" width="7.140625" style="145" customWidth="1"/>
    <col min="12960" max="12966" width="0" style="145" hidden="1" customWidth="1"/>
    <col min="12967" max="12967" width="6.42578125" style="145" customWidth="1"/>
    <col min="12968" max="12988" width="0" style="145" hidden="1" customWidth="1"/>
    <col min="12989" max="12992" width="6.42578125" style="145" customWidth="1"/>
    <col min="12993" max="12993" width="6.85546875" style="145" customWidth="1"/>
    <col min="12994" max="12994" width="6.42578125" style="145" customWidth="1"/>
    <col min="12995" max="13011" width="0" style="145" hidden="1" customWidth="1"/>
    <col min="13012" max="13012" width="6.5703125" style="145" customWidth="1"/>
    <col min="13013" max="13013" width="6.42578125" style="145" customWidth="1"/>
    <col min="13014" max="13015" width="0" style="145" hidden="1" customWidth="1"/>
    <col min="13016" max="13016" width="6.42578125" style="145" customWidth="1"/>
    <col min="13017" max="13018" width="0" style="145" hidden="1" customWidth="1"/>
    <col min="13019" max="13019" width="7.42578125" style="145" customWidth="1"/>
    <col min="13020" max="13020" width="0" style="145" hidden="1" customWidth="1"/>
    <col min="13021" max="13021" width="6.42578125" style="145" customWidth="1"/>
    <col min="13022" max="13022" width="0" style="145" hidden="1" customWidth="1"/>
    <col min="13023" max="13023" width="9" style="145" customWidth="1"/>
    <col min="13024" max="13025" width="0" style="145" hidden="1" customWidth="1"/>
    <col min="13026" max="13026" width="8.5703125" style="145" customWidth="1"/>
    <col min="13027" max="13028" width="0" style="145" hidden="1" customWidth="1"/>
    <col min="13029" max="13029" width="6.42578125" style="145" customWidth="1"/>
    <col min="13030" max="13031" width="0" style="145" hidden="1" customWidth="1"/>
    <col min="13032" max="13032" width="7" style="145" customWidth="1"/>
    <col min="13033" max="13034" width="0" style="145" hidden="1" customWidth="1"/>
    <col min="13035" max="13035" width="7" style="145" customWidth="1"/>
    <col min="13036" max="13037" width="0" style="145" hidden="1" customWidth="1"/>
    <col min="13038" max="13038" width="7.5703125" style="145" customWidth="1"/>
    <col min="13039" max="13040" width="0" style="145" hidden="1" customWidth="1"/>
    <col min="13041" max="13041" width="7" style="145" customWidth="1"/>
    <col min="13042" max="13046" width="0" style="145" hidden="1" customWidth="1"/>
    <col min="13047" max="13047" width="7" style="145" customWidth="1"/>
    <col min="13048" max="13061" width="0" style="145" hidden="1" customWidth="1"/>
    <col min="13062" max="13062" width="0" style="145" hidden="1"/>
    <col min="13063" max="13063" width="38.42578125" style="145" customWidth="1"/>
    <col min="13064" max="13064" width="6.42578125" style="145" customWidth="1"/>
    <col min="13065" max="13065" width="0" style="145" hidden="1" customWidth="1"/>
    <col min="13066" max="13066" width="11.42578125" style="145" customWidth="1"/>
    <col min="13067" max="13067" width="9.5703125" style="145" customWidth="1"/>
    <col min="13068" max="13068" width="0" style="145" hidden="1" customWidth="1"/>
    <col min="13069" max="13069" width="7.5703125" style="145" customWidth="1"/>
    <col min="13070" max="13078" width="0" style="145" hidden="1" customWidth="1"/>
    <col min="13079" max="13079" width="8.85546875" style="145" customWidth="1"/>
    <col min="13080" max="13080" width="0" style="145" hidden="1" customWidth="1"/>
    <col min="13081" max="13081" width="10.140625" style="145" customWidth="1"/>
    <col min="13082" max="13088" width="0" style="145" hidden="1" customWidth="1"/>
    <col min="13089" max="13089" width="11.42578125" style="145" customWidth="1"/>
    <col min="13090" max="13090" width="13" style="145" customWidth="1"/>
    <col min="13091" max="13091" width="37.42578125" style="145" customWidth="1"/>
    <col min="13092" max="13092" width="9.140625" style="145" bestFit="1" customWidth="1"/>
    <col min="13093" max="13093" width="16" style="145" customWidth="1"/>
    <col min="13094" max="13094" width="9.42578125" style="145" customWidth="1"/>
    <col min="13095" max="13095" width="11.5703125" style="145" customWidth="1"/>
    <col min="13096" max="13100" width="0" style="145" hidden="1" customWidth="1"/>
    <col min="13101" max="13101" width="5" style="145" customWidth="1"/>
    <col min="13102" max="13103" width="0" style="145" hidden="1" customWidth="1"/>
    <col min="13104" max="13104" width="5" style="145" customWidth="1"/>
    <col min="13105" max="13106" width="0" style="145" hidden="1" customWidth="1"/>
    <col min="13107" max="13107" width="5" style="145" customWidth="1"/>
    <col min="13108" max="13109" width="0" style="145" hidden="1" customWidth="1"/>
    <col min="13110" max="13110" width="5" style="145" customWidth="1"/>
    <col min="13111" max="13112" width="0" style="145" hidden="1" customWidth="1"/>
    <col min="13113" max="13113" width="5" style="145" customWidth="1"/>
    <col min="13114" max="13115" width="0" style="145" hidden="1" customWidth="1"/>
    <col min="13116" max="13116" width="5" style="145" customWidth="1"/>
    <col min="13117" max="13118" width="0" style="145" hidden="1" customWidth="1"/>
    <col min="13119" max="13119" width="6.42578125" style="145" customWidth="1"/>
    <col min="13120" max="13127" width="0" style="145" hidden="1" customWidth="1"/>
    <col min="13128" max="13128" width="6.85546875" style="145" customWidth="1"/>
    <col min="13129" max="13130" width="0" style="145" hidden="1" customWidth="1"/>
    <col min="13131" max="13131" width="6.42578125" style="145" customWidth="1"/>
    <col min="13132" max="13133" width="0" style="145" hidden="1" customWidth="1"/>
    <col min="13134" max="13134" width="5.42578125" style="145" customWidth="1"/>
    <col min="13135" max="13136" width="0" style="145" hidden="1" customWidth="1"/>
    <col min="13137" max="13137" width="4.85546875" style="145" customWidth="1"/>
    <col min="13138" max="13145" width="0" style="145" hidden="1" customWidth="1"/>
    <col min="13146" max="13146" width="5.42578125" style="145" customWidth="1"/>
    <col min="13147" max="13148" width="0" style="145" hidden="1" customWidth="1"/>
    <col min="13149" max="13149" width="8.42578125" style="145" customWidth="1"/>
    <col min="13150" max="13151" width="0" style="145" hidden="1" customWidth="1"/>
    <col min="13152" max="13152" width="5.85546875" style="145" customWidth="1"/>
    <col min="13153" max="13154" width="0" style="145" hidden="1" customWidth="1"/>
    <col min="13155" max="13155" width="5.42578125" style="145" customWidth="1"/>
    <col min="13156" max="13157" width="0" style="145" hidden="1" customWidth="1"/>
    <col min="13158" max="13158" width="5.42578125" style="145" customWidth="1"/>
    <col min="13159" max="13160" width="0" style="145" hidden="1" customWidth="1"/>
    <col min="13161" max="13161" width="6" style="145" customWidth="1"/>
    <col min="13162" max="13166" width="0" style="145" hidden="1" customWidth="1"/>
    <col min="13167" max="13167" width="5" style="145" customWidth="1"/>
    <col min="13168" max="13169" width="0" style="145" hidden="1" customWidth="1"/>
    <col min="13170" max="13170" width="7.42578125" style="145" customWidth="1"/>
    <col min="13171" max="13175" width="0" style="145" hidden="1" customWidth="1"/>
    <col min="13176" max="13176" width="5" style="145" customWidth="1"/>
    <col min="13177" max="13177" width="0" style="145" hidden="1" customWidth="1"/>
    <col min="13178" max="13178" width="5" style="145" customWidth="1"/>
    <col min="13179" max="13179" width="9.42578125" style="145" customWidth="1"/>
    <col min="13180" max="13180" width="0" style="145" hidden="1" customWidth="1"/>
    <col min="13181" max="13181" width="5" style="145" customWidth="1"/>
    <col min="13182" max="13186" width="0" style="145" hidden="1" customWidth="1"/>
    <col min="13187" max="13187" width="5" style="145" customWidth="1"/>
    <col min="13188" max="13199" width="0" style="145" hidden="1" customWidth="1"/>
    <col min="13200" max="13200" width="7.140625" style="145" customWidth="1"/>
    <col min="13201" max="13202" width="0" style="145" hidden="1" customWidth="1"/>
    <col min="13203" max="13203" width="7.140625" style="145" customWidth="1"/>
    <col min="13204" max="13205" width="0" style="145" hidden="1" customWidth="1"/>
    <col min="13206" max="13206" width="7.140625" style="145" customWidth="1"/>
    <col min="13207" max="13211" width="0" style="145" hidden="1" customWidth="1"/>
    <col min="13212" max="13212" width="7.140625" style="145" customWidth="1"/>
    <col min="13213" max="13214" width="0" style="145" hidden="1" customWidth="1"/>
    <col min="13215" max="13215" width="7.140625" style="145" customWidth="1"/>
    <col min="13216" max="13222" width="0" style="145" hidden="1" customWidth="1"/>
    <col min="13223" max="13223" width="6.42578125" style="145" customWidth="1"/>
    <col min="13224" max="13244" width="0" style="145" hidden="1" customWidth="1"/>
    <col min="13245" max="13248" width="6.42578125" style="145" customWidth="1"/>
    <col min="13249" max="13249" width="6.85546875" style="145" customWidth="1"/>
    <col min="13250" max="13250" width="6.42578125" style="145" customWidth="1"/>
    <col min="13251" max="13267" width="0" style="145" hidden="1" customWidth="1"/>
    <col min="13268" max="13268" width="6.5703125" style="145" customWidth="1"/>
    <col min="13269" max="13269" width="6.42578125" style="145" customWidth="1"/>
    <col min="13270" max="13271" width="0" style="145" hidden="1" customWidth="1"/>
    <col min="13272" max="13272" width="6.42578125" style="145" customWidth="1"/>
    <col min="13273" max="13274" width="0" style="145" hidden="1" customWidth="1"/>
    <col min="13275" max="13275" width="7.42578125" style="145" customWidth="1"/>
    <col min="13276" max="13276" width="0" style="145" hidden="1" customWidth="1"/>
    <col min="13277" max="13277" width="6.42578125" style="145" customWidth="1"/>
    <col min="13278" max="13278" width="0" style="145" hidden="1" customWidth="1"/>
    <col min="13279" max="13279" width="9" style="145" customWidth="1"/>
    <col min="13280" max="13281" width="0" style="145" hidden="1" customWidth="1"/>
    <col min="13282" max="13282" width="8.5703125" style="145" customWidth="1"/>
    <col min="13283" max="13284" width="0" style="145" hidden="1" customWidth="1"/>
    <col min="13285" max="13285" width="6.42578125" style="145" customWidth="1"/>
    <col min="13286" max="13287" width="0" style="145" hidden="1" customWidth="1"/>
    <col min="13288" max="13288" width="7" style="145" customWidth="1"/>
    <col min="13289" max="13290" width="0" style="145" hidden="1" customWidth="1"/>
    <col min="13291" max="13291" width="7" style="145" customWidth="1"/>
    <col min="13292" max="13293" width="0" style="145" hidden="1" customWidth="1"/>
    <col min="13294" max="13294" width="7.5703125" style="145" customWidth="1"/>
    <col min="13295" max="13296" width="0" style="145" hidden="1" customWidth="1"/>
    <col min="13297" max="13297" width="7" style="145" customWidth="1"/>
    <col min="13298" max="13302" width="0" style="145" hidden="1" customWidth="1"/>
    <col min="13303" max="13303" width="7" style="145" customWidth="1"/>
    <col min="13304" max="13317" width="0" style="145" hidden="1" customWidth="1"/>
    <col min="13318" max="13318" width="0" style="145" hidden="1"/>
    <col min="13319" max="13319" width="38.42578125" style="145" customWidth="1"/>
    <col min="13320" max="13320" width="6.42578125" style="145" customWidth="1"/>
    <col min="13321" max="13321" width="0" style="145" hidden="1" customWidth="1"/>
    <col min="13322" max="13322" width="11.42578125" style="145" customWidth="1"/>
    <col min="13323" max="13323" width="9.5703125" style="145" customWidth="1"/>
    <col min="13324" max="13324" width="0" style="145" hidden="1" customWidth="1"/>
    <col min="13325" max="13325" width="7.5703125" style="145" customWidth="1"/>
    <col min="13326" max="13334" width="0" style="145" hidden="1" customWidth="1"/>
    <col min="13335" max="13335" width="8.85546875" style="145" customWidth="1"/>
    <col min="13336" max="13336" width="0" style="145" hidden="1" customWidth="1"/>
    <col min="13337" max="13337" width="10.140625" style="145" customWidth="1"/>
    <col min="13338" max="13344" width="0" style="145" hidden="1" customWidth="1"/>
    <col min="13345" max="13345" width="11.42578125" style="145" customWidth="1"/>
    <col min="13346" max="13346" width="13" style="145" customWidth="1"/>
    <col min="13347" max="13347" width="37.42578125" style="145" customWidth="1"/>
    <col min="13348" max="13348" width="9.140625" style="145" bestFit="1" customWidth="1"/>
    <col min="13349" max="13349" width="16" style="145" customWidth="1"/>
    <col min="13350" max="13350" width="9.42578125" style="145" customWidth="1"/>
    <col min="13351" max="13351" width="11.5703125" style="145" customWidth="1"/>
    <col min="13352" max="13356" width="0" style="145" hidden="1" customWidth="1"/>
    <col min="13357" max="13357" width="5" style="145" customWidth="1"/>
    <col min="13358" max="13359" width="0" style="145" hidden="1" customWidth="1"/>
    <col min="13360" max="13360" width="5" style="145" customWidth="1"/>
    <col min="13361" max="13362" width="0" style="145" hidden="1" customWidth="1"/>
    <col min="13363" max="13363" width="5" style="145" customWidth="1"/>
    <col min="13364" max="13365" width="0" style="145" hidden="1" customWidth="1"/>
    <col min="13366" max="13366" width="5" style="145" customWidth="1"/>
    <col min="13367" max="13368" width="0" style="145" hidden="1" customWidth="1"/>
    <col min="13369" max="13369" width="5" style="145" customWidth="1"/>
    <col min="13370" max="13371" width="0" style="145" hidden="1" customWidth="1"/>
    <col min="13372" max="13372" width="5" style="145" customWidth="1"/>
    <col min="13373" max="13374" width="0" style="145" hidden="1" customWidth="1"/>
    <col min="13375" max="13375" width="6.42578125" style="145" customWidth="1"/>
    <col min="13376" max="13383" width="0" style="145" hidden="1" customWidth="1"/>
    <col min="13384" max="13384" width="6.85546875" style="145" customWidth="1"/>
    <col min="13385" max="13386" width="0" style="145" hidden="1" customWidth="1"/>
    <col min="13387" max="13387" width="6.42578125" style="145" customWidth="1"/>
    <col min="13388" max="13389" width="0" style="145" hidden="1" customWidth="1"/>
    <col min="13390" max="13390" width="5.42578125" style="145" customWidth="1"/>
    <col min="13391" max="13392" width="0" style="145" hidden="1" customWidth="1"/>
    <col min="13393" max="13393" width="4.85546875" style="145" customWidth="1"/>
    <col min="13394" max="13401" width="0" style="145" hidden="1" customWidth="1"/>
    <col min="13402" max="13402" width="5.42578125" style="145" customWidth="1"/>
    <col min="13403" max="13404" width="0" style="145" hidden="1" customWidth="1"/>
    <col min="13405" max="13405" width="8.42578125" style="145" customWidth="1"/>
    <col min="13406" max="13407" width="0" style="145" hidden="1" customWidth="1"/>
    <col min="13408" max="13408" width="5.85546875" style="145" customWidth="1"/>
    <col min="13409" max="13410" width="0" style="145" hidden="1" customWidth="1"/>
    <col min="13411" max="13411" width="5.42578125" style="145" customWidth="1"/>
    <col min="13412" max="13413" width="0" style="145" hidden="1" customWidth="1"/>
    <col min="13414" max="13414" width="5.42578125" style="145" customWidth="1"/>
    <col min="13415" max="13416" width="0" style="145" hidden="1" customWidth="1"/>
    <col min="13417" max="13417" width="6" style="145" customWidth="1"/>
    <col min="13418" max="13422" width="0" style="145" hidden="1" customWidth="1"/>
    <col min="13423" max="13423" width="5" style="145" customWidth="1"/>
    <col min="13424" max="13425" width="0" style="145" hidden="1" customWidth="1"/>
    <col min="13426" max="13426" width="7.42578125" style="145" customWidth="1"/>
    <col min="13427" max="13431" width="0" style="145" hidden="1" customWidth="1"/>
    <col min="13432" max="13432" width="5" style="145" customWidth="1"/>
    <col min="13433" max="13433" width="0" style="145" hidden="1" customWidth="1"/>
    <col min="13434" max="13434" width="5" style="145" customWidth="1"/>
    <col min="13435" max="13435" width="9.42578125" style="145" customWidth="1"/>
    <col min="13436" max="13436" width="0" style="145" hidden="1" customWidth="1"/>
    <col min="13437" max="13437" width="5" style="145" customWidth="1"/>
    <col min="13438" max="13442" width="0" style="145" hidden="1" customWidth="1"/>
    <col min="13443" max="13443" width="5" style="145" customWidth="1"/>
    <col min="13444" max="13455" width="0" style="145" hidden="1" customWidth="1"/>
    <col min="13456" max="13456" width="7.140625" style="145" customWidth="1"/>
    <col min="13457" max="13458" width="0" style="145" hidden="1" customWidth="1"/>
    <col min="13459" max="13459" width="7.140625" style="145" customWidth="1"/>
    <col min="13460" max="13461" width="0" style="145" hidden="1" customWidth="1"/>
    <col min="13462" max="13462" width="7.140625" style="145" customWidth="1"/>
    <col min="13463" max="13467" width="0" style="145" hidden="1" customWidth="1"/>
    <col min="13468" max="13468" width="7.140625" style="145" customWidth="1"/>
    <col min="13469" max="13470" width="0" style="145" hidden="1" customWidth="1"/>
    <col min="13471" max="13471" width="7.140625" style="145" customWidth="1"/>
    <col min="13472" max="13478" width="0" style="145" hidden="1" customWidth="1"/>
    <col min="13479" max="13479" width="6.42578125" style="145" customWidth="1"/>
    <col min="13480" max="13500" width="0" style="145" hidden="1" customWidth="1"/>
    <col min="13501" max="13504" width="6.42578125" style="145" customWidth="1"/>
    <col min="13505" max="13505" width="6.85546875" style="145" customWidth="1"/>
    <col min="13506" max="13506" width="6.42578125" style="145" customWidth="1"/>
    <col min="13507" max="13523" width="0" style="145" hidden="1" customWidth="1"/>
    <col min="13524" max="13524" width="6.5703125" style="145" customWidth="1"/>
    <col min="13525" max="13525" width="6.42578125" style="145" customWidth="1"/>
    <col min="13526" max="13527" width="0" style="145" hidden="1" customWidth="1"/>
    <col min="13528" max="13528" width="6.42578125" style="145" customWidth="1"/>
    <col min="13529" max="13530" width="0" style="145" hidden="1" customWidth="1"/>
    <col min="13531" max="13531" width="7.42578125" style="145" customWidth="1"/>
    <col min="13532" max="13532" width="0" style="145" hidden="1" customWidth="1"/>
    <col min="13533" max="13533" width="6.42578125" style="145" customWidth="1"/>
    <col min="13534" max="13534" width="0" style="145" hidden="1" customWidth="1"/>
    <col min="13535" max="13535" width="9" style="145" customWidth="1"/>
    <col min="13536" max="13537" width="0" style="145" hidden="1" customWidth="1"/>
    <col min="13538" max="13538" width="8.5703125" style="145" customWidth="1"/>
    <col min="13539" max="13540" width="0" style="145" hidden="1" customWidth="1"/>
    <col min="13541" max="13541" width="6.42578125" style="145" customWidth="1"/>
    <col min="13542" max="13543" width="0" style="145" hidden="1" customWidth="1"/>
    <col min="13544" max="13544" width="7" style="145" customWidth="1"/>
    <col min="13545" max="13546" width="0" style="145" hidden="1" customWidth="1"/>
    <col min="13547" max="13547" width="7" style="145" customWidth="1"/>
    <col min="13548" max="13549" width="0" style="145" hidden="1" customWidth="1"/>
    <col min="13550" max="13550" width="7.5703125" style="145" customWidth="1"/>
    <col min="13551" max="13552" width="0" style="145" hidden="1" customWidth="1"/>
    <col min="13553" max="13553" width="7" style="145" customWidth="1"/>
    <col min="13554" max="13558" width="0" style="145" hidden="1" customWidth="1"/>
    <col min="13559" max="13559" width="7" style="145" customWidth="1"/>
    <col min="13560" max="13573" width="0" style="145" hidden="1" customWidth="1"/>
    <col min="13574" max="13574" width="0" style="145" hidden="1"/>
    <col min="13575" max="13575" width="38.42578125" style="145" customWidth="1"/>
    <col min="13576" max="13576" width="6.42578125" style="145" customWidth="1"/>
    <col min="13577" max="13577" width="0" style="145" hidden="1" customWidth="1"/>
    <col min="13578" max="13578" width="11.42578125" style="145" customWidth="1"/>
    <col min="13579" max="13579" width="9.5703125" style="145" customWidth="1"/>
    <col min="13580" max="13580" width="0" style="145" hidden="1" customWidth="1"/>
    <col min="13581" max="13581" width="7.5703125" style="145" customWidth="1"/>
    <col min="13582" max="13590" width="0" style="145" hidden="1" customWidth="1"/>
    <col min="13591" max="13591" width="8.85546875" style="145" customWidth="1"/>
    <col min="13592" max="13592" width="0" style="145" hidden="1" customWidth="1"/>
    <col min="13593" max="13593" width="10.140625" style="145" customWidth="1"/>
    <col min="13594" max="13600" width="0" style="145" hidden="1" customWidth="1"/>
    <col min="13601" max="13601" width="11.42578125" style="145" customWidth="1"/>
    <col min="13602" max="13602" width="13" style="145" customWidth="1"/>
    <col min="13603" max="13603" width="37.42578125" style="145" customWidth="1"/>
    <col min="13604" max="13604" width="9.140625" style="145" bestFit="1" customWidth="1"/>
    <col min="13605" max="13605" width="16" style="145" customWidth="1"/>
    <col min="13606" max="13606" width="9.42578125" style="145" customWidth="1"/>
    <col min="13607" max="13607" width="11.5703125" style="145" customWidth="1"/>
    <col min="13608" max="13612" width="0" style="145" hidden="1" customWidth="1"/>
    <col min="13613" max="13613" width="5" style="145" customWidth="1"/>
    <col min="13614" max="13615" width="0" style="145" hidden="1" customWidth="1"/>
    <col min="13616" max="13616" width="5" style="145" customWidth="1"/>
    <col min="13617" max="13618" width="0" style="145" hidden="1" customWidth="1"/>
    <col min="13619" max="13619" width="5" style="145" customWidth="1"/>
    <col min="13620" max="13621" width="0" style="145" hidden="1" customWidth="1"/>
    <col min="13622" max="13622" width="5" style="145" customWidth="1"/>
    <col min="13623" max="13624" width="0" style="145" hidden="1" customWidth="1"/>
    <col min="13625" max="13625" width="5" style="145" customWidth="1"/>
    <col min="13626" max="13627" width="0" style="145" hidden="1" customWidth="1"/>
    <col min="13628" max="13628" width="5" style="145" customWidth="1"/>
    <col min="13629" max="13630" width="0" style="145" hidden="1" customWidth="1"/>
    <col min="13631" max="13631" width="6.42578125" style="145" customWidth="1"/>
    <col min="13632" max="13639" width="0" style="145" hidden="1" customWidth="1"/>
    <col min="13640" max="13640" width="6.85546875" style="145" customWidth="1"/>
    <col min="13641" max="13642" width="0" style="145" hidden="1" customWidth="1"/>
    <col min="13643" max="13643" width="6.42578125" style="145" customWidth="1"/>
    <col min="13644" max="13645" width="0" style="145" hidden="1" customWidth="1"/>
    <col min="13646" max="13646" width="5.42578125" style="145" customWidth="1"/>
    <col min="13647" max="13648" width="0" style="145" hidden="1" customWidth="1"/>
    <col min="13649" max="13649" width="4.85546875" style="145" customWidth="1"/>
    <col min="13650" max="13657" width="0" style="145" hidden="1" customWidth="1"/>
    <col min="13658" max="13658" width="5.42578125" style="145" customWidth="1"/>
    <col min="13659" max="13660" width="0" style="145" hidden="1" customWidth="1"/>
    <col min="13661" max="13661" width="8.42578125" style="145" customWidth="1"/>
    <col min="13662" max="13663" width="0" style="145" hidden="1" customWidth="1"/>
    <col min="13664" max="13664" width="5.85546875" style="145" customWidth="1"/>
    <col min="13665" max="13666" width="0" style="145" hidden="1" customWidth="1"/>
    <col min="13667" max="13667" width="5.42578125" style="145" customWidth="1"/>
    <col min="13668" max="13669" width="0" style="145" hidden="1" customWidth="1"/>
    <col min="13670" max="13670" width="5.42578125" style="145" customWidth="1"/>
    <col min="13671" max="13672" width="0" style="145" hidden="1" customWidth="1"/>
    <col min="13673" max="13673" width="6" style="145" customWidth="1"/>
    <col min="13674" max="13678" width="0" style="145" hidden="1" customWidth="1"/>
    <col min="13679" max="13679" width="5" style="145" customWidth="1"/>
    <col min="13680" max="13681" width="0" style="145" hidden="1" customWidth="1"/>
    <col min="13682" max="13682" width="7.42578125" style="145" customWidth="1"/>
    <col min="13683" max="13687" width="0" style="145" hidden="1" customWidth="1"/>
    <col min="13688" max="13688" width="5" style="145" customWidth="1"/>
    <col min="13689" max="13689" width="0" style="145" hidden="1" customWidth="1"/>
    <col min="13690" max="13690" width="5" style="145" customWidth="1"/>
    <col min="13691" max="13691" width="9.42578125" style="145" customWidth="1"/>
    <col min="13692" max="13692" width="0" style="145" hidden="1" customWidth="1"/>
    <col min="13693" max="13693" width="5" style="145" customWidth="1"/>
    <col min="13694" max="13698" width="0" style="145" hidden="1" customWidth="1"/>
    <col min="13699" max="13699" width="5" style="145" customWidth="1"/>
    <col min="13700" max="13711" width="0" style="145" hidden="1" customWidth="1"/>
    <col min="13712" max="13712" width="7.140625" style="145" customWidth="1"/>
    <col min="13713" max="13714" width="0" style="145" hidden="1" customWidth="1"/>
    <col min="13715" max="13715" width="7.140625" style="145" customWidth="1"/>
    <col min="13716" max="13717" width="0" style="145" hidden="1" customWidth="1"/>
    <col min="13718" max="13718" width="7.140625" style="145" customWidth="1"/>
    <col min="13719" max="13723" width="0" style="145" hidden="1" customWidth="1"/>
    <col min="13724" max="13724" width="7.140625" style="145" customWidth="1"/>
    <col min="13725" max="13726" width="0" style="145" hidden="1" customWidth="1"/>
    <col min="13727" max="13727" width="7.140625" style="145" customWidth="1"/>
    <col min="13728" max="13734" width="0" style="145" hidden="1" customWidth="1"/>
    <col min="13735" max="13735" width="6.42578125" style="145" customWidth="1"/>
    <col min="13736" max="13756" width="0" style="145" hidden="1" customWidth="1"/>
    <col min="13757" max="13760" width="6.42578125" style="145" customWidth="1"/>
    <col min="13761" max="13761" width="6.85546875" style="145" customWidth="1"/>
    <col min="13762" max="13762" width="6.42578125" style="145" customWidth="1"/>
    <col min="13763" max="13779" width="0" style="145" hidden="1" customWidth="1"/>
    <col min="13780" max="13780" width="6.5703125" style="145" customWidth="1"/>
    <col min="13781" max="13781" width="6.42578125" style="145" customWidth="1"/>
    <col min="13782" max="13783" width="0" style="145" hidden="1" customWidth="1"/>
    <col min="13784" max="13784" width="6.42578125" style="145" customWidth="1"/>
    <col min="13785" max="13786" width="0" style="145" hidden="1" customWidth="1"/>
    <col min="13787" max="13787" width="7.42578125" style="145" customWidth="1"/>
    <col min="13788" max="13788" width="0" style="145" hidden="1" customWidth="1"/>
    <col min="13789" max="13789" width="6.42578125" style="145" customWidth="1"/>
    <col min="13790" max="13790" width="0" style="145" hidden="1" customWidth="1"/>
    <col min="13791" max="13791" width="9" style="145" customWidth="1"/>
    <col min="13792" max="13793" width="0" style="145" hidden="1" customWidth="1"/>
    <col min="13794" max="13794" width="8.5703125" style="145" customWidth="1"/>
    <col min="13795" max="13796" width="0" style="145" hidden="1" customWidth="1"/>
    <col min="13797" max="13797" width="6.42578125" style="145" customWidth="1"/>
    <col min="13798" max="13799" width="0" style="145" hidden="1" customWidth="1"/>
    <col min="13800" max="13800" width="7" style="145" customWidth="1"/>
    <col min="13801" max="13802" width="0" style="145" hidden="1" customWidth="1"/>
    <col min="13803" max="13803" width="7" style="145" customWidth="1"/>
    <col min="13804" max="13805" width="0" style="145" hidden="1" customWidth="1"/>
    <col min="13806" max="13806" width="7.5703125" style="145" customWidth="1"/>
    <col min="13807" max="13808" width="0" style="145" hidden="1" customWidth="1"/>
    <col min="13809" max="13809" width="7" style="145" customWidth="1"/>
    <col min="13810" max="13814" width="0" style="145" hidden="1" customWidth="1"/>
    <col min="13815" max="13815" width="7" style="145" customWidth="1"/>
    <col min="13816" max="13829" width="0" style="145" hidden="1" customWidth="1"/>
    <col min="13830" max="13830" width="0" style="145" hidden="1"/>
    <col min="13831" max="13831" width="38.42578125" style="145" customWidth="1"/>
    <col min="13832" max="13832" width="6.42578125" style="145" customWidth="1"/>
    <col min="13833" max="13833" width="0" style="145" hidden="1" customWidth="1"/>
    <col min="13834" max="13834" width="11.42578125" style="145" customWidth="1"/>
    <col min="13835" max="13835" width="9.5703125" style="145" customWidth="1"/>
    <col min="13836" max="13836" width="0" style="145" hidden="1" customWidth="1"/>
    <col min="13837" max="13837" width="7.5703125" style="145" customWidth="1"/>
    <col min="13838" max="13846" width="0" style="145" hidden="1" customWidth="1"/>
    <col min="13847" max="13847" width="8.85546875" style="145" customWidth="1"/>
    <col min="13848" max="13848" width="0" style="145" hidden="1" customWidth="1"/>
    <col min="13849" max="13849" width="10.140625" style="145" customWidth="1"/>
    <col min="13850" max="13856" width="0" style="145" hidden="1" customWidth="1"/>
    <col min="13857" max="13857" width="11.42578125" style="145" customWidth="1"/>
    <col min="13858" max="13858" width="13" style="145" customWidth="1"/>
    <col min="13859" max="13859" width="37.42578125" style="145" customWidth="1"/>
    <col min="13860" max="13860" width="9.140625" style="145" bestFit="1" customWidth="1"/>
    <col min="13861" max="13861" width="16" style="145" customWidth="1"/>
    <col min="13862" max="13862" width="9.42578125" style="145" customWidth="1"/>
    <col min="13863" max="13863" width="11.5703125" style="145" customWidth="1"/>
    <col min="13864" max="13868" width="0" style="145" hidden="1" customWidth="1"/>
    <col min="13869" max="13869" width="5" style="145" customWidth="1"/>
    <col min="13870" max="13871" width="0" style="145" hidden="1" customWidth="1"/>
    <col min="13872" max="13872" width="5" style="145" customWidth="1"/>
    <col min="13873" max="13874" width="0" style="145" hidden="1" customWidth="1"/>
    <col min="13875" max="13875" width="5" style="145" customWidth="1"/>
    <col min="13876" max="13877" width="0" style="145" hidden="1" customWidth="1"/>
    <col min="13878" max="13878" width="5" style="145" customWidth="1"/>
    <col min="13879" max="13880" width="0" style="145" hidden="1" customWidth="1"/>
    <col min="13881" max="13881" width="5" style="145" customWidth="1"/>
    <col min="13882" max="13883" width="0" style="145" hidden="1" customWidth="1"/>
    <col min="13884" max="13884" width="5" style="145" customWidth="1"/>
    <col min="13885" max="13886" width="0" style="145" hidden="1" customWidth="1"/>
    <col min="13887" max="13887" width="6.42578125" style="145" customWidth="1"/>
    <col min="13888" max="13895" width="0" style="145" hidden="1" customWidth="1"/>
    <col min="13896" max="13896" width="6.85546875" style="145" customWidth="1"/>
    <col min="13897" max="13898" width="0" style="145" hidden="1" customWidth="1"/>
    <col min="13899" max="13899" width="6.42578125" style="145" customWidth="1"/>
    <col min="13900" max="13901" width="0" style="145" hidden="1" customWidth="1"/>
    <col min="13902" max="13902" width="5.42578125" style="145" customWidth="1"/>
    <col min="13903" max="13904" width="0" style="145" hidden="1" customWidth="1"/>
    <col min="13905" max="13905" width="4.85546875" style="145" customWidth="1"/>
    <col min="13906" max="13913" width="0" style="145" hidden="1" customWidth="1"/>
    <col min="13914" max="13914" width="5.42578125" style="145" customWidth="1"/>
    <col min="13915" max="13916" width="0" style="145" hidden="1" customWidth="1"/>
    <col min="13917" max="13917" width="8.42578125" style="145" customWidth="1"/>
    <col min="13918" max="13919" width="0" style="145" hidden="1" customWidth="1"/>
    <col min="13920" max="13920" width="5.85546875" style="145" customWidth="1"/>
    <col min="13921" max="13922" width="0" style="145" hidden="1" customWidth="1"/>
    <col min="13923" max="13923" width="5.42578125" style="145" customWidth="1"/>
    <col min="13924" max="13925" width="0" style="145" hidden="1" customWidth="1"/>
    <col min="13926" max="13926" width="5.42578125" style="145" customWidth="1"/>
    <col min="13927" max="13928" width="0" style="145" hidden="1" customWidth="1"/>
    <col min="13929" max="13929" width="6" style="145" customWidth="1"/>
    <col min="13930" max="13934" width="0" style="145" hidden="1" customWidth="1"/>
    <col min="13935" max="13935" width="5" style="145" customWidth="1"/>
    <col min="13936" max="13937" width="0" style="145" hidden="1" customWidth="1"/>
    <col min="13938" max="13938" width="7.42578125" style="145" customWidth="1"/>
    <col min="13939" max="13943" width="0" style="145" hidden="1" customWidth="1"/>
    <col min="13944" max="13944" width="5" style="145" customWidth="1"/>
    <col min="13945" max="13945" width="0" style="145" hidden="1" customWidth="1"/>
    <col min="13946" max="13946" width="5" style="145" customWidth="1"/>
    <col min="13947" max="13947" width="9.42578125" style="145" customWidth="1"/>
    <col min="13948" max="13948" width="0" style="145" hidden="1" customWidth="1"/>
    <col min="13949" max="13949" width="5" style="145" customWidth="1"/>
    <col min="13950" max="13954" width="0" style="145" hidden="1" customWidth="1"/>
    <col min="13955" max="13955" width="5" style="145" customWidth="1"/>
    <col min="13956" max="13967" width="0" style="145" hidden="1" customWidth="1"/>
    <col min="13968" max="13968" width="7.140625" style="145" customWidth="1"/>
    <col min="13969" max="13970" width="0" style="145" hidden="1" customWidth="1"/>
    <col min="13971" max="13971" width="7.140625" style="145" customWidth="1"/>
    <col min="13972" max="13973" width="0" style="145" hidden="1" customWidth="1"/>
    <col min="13974" max="13974" width="7.140625" style="145" customWidth="1"/>
    <col min="13975" max="13979" width="0" style="145" hidden="1" customWidth="1"/>
    <col min="13980" max="13980" width="7.140625" style="145" customWidth="1"/>
    <col min="13981" max="13982" width="0" style="145" hidden="1" customWidth="1"/>
    <col min="13983" max="13983" width="7.140625" style="145" customWidth="1"/>
    <col min="13984" max="13990" width="0" style="145" hidden="1" customWidth="1"/>
    <col min="13991" max="13991" width="6.42578125" style="145" customWidth="1"/>
    <col min="13992" max="14012" width="0" style="145" hidden="1" customWidth="1"/>
    <col min="14013" max="14016" width="6.42578125" style="145" customWidth="1"/>
    <col min="14017" max="14017" width="6.85546875" style="145" customWidth="1"/>
    <col min="14018" max="14018" width="6.42578125" style="145" customWidth="1"/>
    <col min="14019" max="14035" width="0" style="145" hidden="1" customWidth="1"/>
    <col min="14036" max="14036" width="6.5703125" style="145" customWidth="1"/>
    <col min="14037" max="14037" width="6.42578125" style="145" customWidth="1"/>
    <col min="14038" max="14039" width="0" style="145" hidden="1" customWidth="1"/>
    <col min="14040" max="14040" width="6.42578125" style="145" customWidth="1"/>
    <col min="14041" max="14042" width="0" style="145" hidden="1" customWidth="1"/>
    <col min="14043" max="14043" width="7.42578125" style="145" customWidth="1"/>
    <col min="14044" max="14044" width="0" style="145" hidden="1" customWidth="1"/>
    <col min="14045" max="14045" width="6.42578125" style="145" customWidth="1"/>
    <col min="14046" max="14046" width="0" style="145" hidden="1" customWidth="1"/>
    <col min="14047" max="14047" width="9" style="145" customWidth="1"/>
    <col min="14048" max="14049" width="0" style="145" hidden="1" customWidth="1"/>
    <col min="14050" max="14050" width="8.5703125" style="145" customWidth="1"/>
    <col min="14051" max="14052" width="0" style="145" hidden="1" customWidth="1"/>
    <col min="14053" max="14053" width="6.42578125" style="145" customWidth="1"/>
    <col min="14054" max="14055" width="0" style="145" hidden="1" customWidth="1"/>
    <col min="14056" max="14056" width="7" style="145" customWidth="1"/>
    <col min="14057" max="14058" width="0" style="145" hidden="1" customWidth="1"/>
    <col min="14059" max="14059" width="7" style="145" customWidth="1"/>
    <col min="14060" max="14061" width="0" style="145" hidden="1" customWidth="1"/>
    <col min="14062" max="14062" width="7.5703125" style="145" customWidth="1"/>
    <col min="14063" max="14064" width="0" style="145" hidden="1" customWidth="1"/>
    <col min="14065" max="14065" width="7" style="145" customWidth="1"/>
    <col min="14066" max="14070" width="0" style="145" hidden="1" customWidth="1"/>
    <col min="14071" max="14071" width="7" style="145" customWidth="1"/>
    <col min="14072" max="14085" width="0" style="145" hidden="1" customWidth="1"/>
    <col min="14086" max="14086" width="0" style="145" hidden="1"/>
    <col min="14087" max="14087" width="38.42578125" style="145" customWidth="1"/>
    <col min="14088" max="14088" width="6.42578125" style="145" customWidth="1"/>
    <col min="14089" max="14089" width="0" style="145" hidden="1" customWidth="1"/>
    <col min="14090" max="14090" width="11.42578125" style="145" customWidth="1"/>
    <col min="14091" max="14091" width="9.5703125" style="145" customWidth="1"/>
    <col min="14092" max="14092" width="0" style="145" hidden="1" customWidth="1"/>
    <col min="14093" max="14093" width="7.5703125" style="145" customWidth="1"/>
    <col min="14094" max="14102" width="0" style="145" hidden="1" customWidth="1"/>
    <col min="14103" max="14103" width="8.85546875" style="145" customWidth="1"/>
    <col min="14104" max="14104" width="0" style="145" hidden="1" customWidth="1"/>
    <col min="14105" max="14105" width="10.140625" style="145" customWidth="1"/>
    <col min="14106" max="14112" width="0" style="145" hidden="1" customWidth="1"/>
    <col min="14113" max="14113" width="11.42578125" style="145" customWidth="1"/>
    <col min="14114" max="14114" width="13" style="145" customWidth="1"/>
    <col min="14115" max="14115" width="37.42578125" style="145" customWidth="1"/>
    <col min="14116" max="14116" width="9.140625" style="145" bestFit="1" customWidth="1"/>
    <col min="14117" max="14117" width="16" style="145" customWidth="1"/>
    <col min="14118" max="14118" width="9.42578125" style="145" customWidth="1"/>
    <col min="14119" max="14119" width="11.5703125" style="145" customWidth="1"/>
    <col min="14120" max="14124" width="0" style="145" hidden="1" customWidth="1"/>
    <col min="14125" max="14125" width="5" style="145" customWidth="1"/>
    <col min="14126" max="14127" width="0" style="145" hidden="1" customWidth="1"/>
    <col min="14128" max="14128" width="5" style="145" customWidth="1"/>
    <col min="14129" max="14130" width="0" style="145" hidden="1" customWidth="1"/>
    <col min="14131" max="14131" width="5" style="145" customWidth="1"/>
    <col min="14132" max="14133" width="0" style="145" hidden="1" customWidth="1"/>
    <col min="14134" max="14134" width="5" style="145" customWidth="1"/>
    <col min="14135" max="14136" width="0" style="145" hidden="1" customWidth="1"/>
    <col min="14137" max="14137" width="5" style="145" customWidth="1"/>
    <col min="14138" max="14139" width="0" style="145" hidden="1" customWidth="1"/>
    <col min="14140" max="14140" width="5" style="145" customWidth="1"/>
    <col min="14141" max="14142" width="0" style="145" hidden="1" customWidth="1"/>
    <col min="14143" max="14143" width="6.42578125" style="145" customWidth="1"/>
    <col min="14144" max="14151" width="0" style="145" hidden="1" customWidth="1"/>
    <col min="14152" max="14152" width="6.85546875" style="145" customWidth="1"/>
    <col min="14153" max="14154" width="0" style="145" hidden="1" customWidth="1"/>
    <col min="14155" max="14155" width="6.42578125" style="145" customWidth="1"/>
    <col min="14156" max="14157" width="0" style="145" hidden="1" customWidth="1"/>
    <col min="14158" max="14158" width="5.42578125" style="145" customWidth="1"/>
    <col min="14159" max="14160" width="0" style="145" hidden="1" customWidth="1"/>
    <col min="14161" max="14161" width="4.85546875" style="145" customWidth="1"/>
    <col min="14162" max="14169" width="0" style="145" hidden="1" customWidth="1"/>
    <col min="14170" max="14170" width="5.42578125" style="145" customWidth="1"/>
    <col min="14171" max="14172" width="0" style="145" hidden="1" customWidth="1"/>
    <col min="14173" max="14173" width="8.42578125" style="145" customWidth="1"/>
    <col min="14174" max="14175" width="0" style="145" hidden="1" customWidth="1"/>
    <col min="14176" max="14176" width="5.85546875" style="145" customWidth="1"/>
    <col min="14177" max="14178" width="0" style="145" hidden="1" customWidth="1"/>
    <col min="14179" max="14179" width="5.42578125" style="145" customWidth="1"/>
    <col min="14180" max="14181" width="0" style="145" hidden="1" customWidth="1"/>
    <col min="14182" max="14182" width="5.42578125" style="145" customWidth="1"/>
    <col min="14183" max="14184" width="0" style="145" hidden="1" customWidth="1"/>
    <col min="14185" max="14185" width="6" style="145" customWidth="1"/>
    <col min="14186" max="14190" width="0" style="145" hidden="1" customWidth="1"/>
    <col min="14191" max="14191" width="5" style="145" customWidth="1"/>
    <col min="14192" max="14193" width="0" style="145" hidden="1" customWidth="1"/>
    <col min="14194" max="14194" width="7.42578125" style="145" customWidth="1"/>
    <col min="14195" max="14199" width="0" style="145" hidden="1" customWidth="1"/>
    <col min="14200" max="14200" width="5" style="145" customWidth="1"/>
    <col min="14201" max="14201" width="0" style="145" hidden="1" customWidth="1"/>
    <col min="14202" max="14202" width="5" style="145" customWidth="1"/>
    <col min="14203" max="14203" width="9.42578125" style="145" customWidth="1"/>
    <col min="14204" max="14204" width="0" style="145" hidden="1" customWidth="1"/>
    <col min="14205" max="14205" width="5" style="145" customWidth="1"/>
    <col min="14206" max="14210" width="0" style="145" hidden="1" customWidth="1"/>
    <col min="14211" max="14211" width="5" style="145" customWidth="1"/>
    <col min="14212" max="14223" width="0" style="145" hidden="1" customWidth="1"/>
    <col min="14224" max="14224" width="7.140625" style="145" customWidth="1"/>
    <col min="14225" max="14226" width="0" style="145" hidden="1" customWidth="1"/>
    <col min="14227" max="14227" width="7.140625" style="145" customWidth="1"/>
    <col min="14228" max="14229" width="0" style="145" hidden="1" customWidth="1"/>
    <col min="14230" max="14230" width="7.140625" style="145" customWidth="1"/>
    <col min="14231" max="14235" width="0" style="145" hidden="1" customWidth="1"/>
    <col min="14236" max="14236" width="7.140625" style="145" customWidth="1"/>
    <col min="14237" max="14238" width="0" style="145" hidden="1" customWidth="1"/>
    <col min="14239" max="14239" width="7.140625" style="145" customWidth="1"/>
    <col min="14240" max="14246" width="0" style="145" hidden="1" customWidth="1"/>
    <col min="14247" max="14247" width="6.42578125" style="145" customWidth="1"/>
    <col min="14248" max="14268" width="0" style="145" hidden="1" customWidth="1"/>
    <col min="14269" max="14272" width="6.42578125" style="145" customWidth="1"/>
    <col min="14273" max="14273" width="6.85546875" style="145" customWidth="1"/>
    <col min="14274" max="14274" width="6.42578125" style="145" customWidth="1"/>
    <col min="14275" max="14291" width="0" style="145" hidden="1" customWidth="1"/>
    <col min="14292" max="14292" width="6.5703125" style="145" customWidth="1"/>
    <col min="14293" max="14293" width="6.42578125" style="145" customWidth="1"/>
    <col min="14294" max="14295" width="0" style="145" hidden="1" customWidth="1"/>
    <col min="14296" max="14296" width="6.42578125" style="145" customWidth="1"/>
    <col min="14297" max="14298" width="0" style="145" hidden="1" customWidth="1"/>
    <col min="14299" max="14299" width="7.42578125" style="145" customWidth="1"/>
    <col min="14300" max="14300" width="0" style="145" hidden="1" customWidth="1"/>
    <col min="14301" max="14301" width="6.42578125" style="145" customWidth="1"/>
    <col min="14302" max="14302" width="0" style="145" hidden="1" customWidth="1"/>
    <col min="14303" max="14303" width="9" style="145" customWidth="1"/>
    <col min="14304" max="14305" width="0" style="145" hidden="1" customWidth="1"/>
    <col min="14306" max="14306" width="8.5703125" style="145" customWidth="1"/>
    <col min="14307" max="14308" width="0" style="145" hidden="1" customWidth="1"/>
    <col min="14309" max="14309" width="6.42578125" style="145" customWidth="1"/>
    <col min="14310" max="14311" width="0" style="145" hidden="1" customWidth="1"/>
    <col min="14312" max="14312" width="7" style="145" customWidth="1"/>
    <col min="14313" max="14314" width="0" style="145" hidden="1" customWidth="1"/>
    <col min="14315" max="14315" width="7" style="145" customWidth="1"/>
    <col min="14316" max="14317" width="0" style="145" hidden="1" customWidth="1"/>
    <col min="14318" max="14318" width="7.5703125" style="145" customWidth="1"/>
    <col min="14319" max="14320" width="0" style="145" hidden="1" customWidth="1"/>
    <col min="14321" max="14321" width="7" style="145" customWidth="1"/>
    <col min="14322" max="14326" width="0" style="145" hidden="1" customWidth="1"/>
    <col min="14327" max="14327" width="7" style="145" customWidth="1"/>
    <col min="14328" max="14341" width="0" style="145" hidden="1" customWidth="1"/>
    <col min="14342" max="14342" width="0" style="145" hidden="1"/>
    <col min="14343" max="14343" width="38.42578125" style="145" customWidth="1"/>
    <col min="14344" max="14344" width="6.42578125" style="145" customWidth="1"/>
    <col min="14345" max="14345" width="0" style="145" hidden="1" customWidth="1"/>
    <col min="14346" max="14346" width="11.42578125" style="145" customWidth="1"/>
    <col min="14347" max="14347" width="9.5703125" style="145" customWidth="1"/>
    <col min="14348" max="14348" width="0" style="145" hidden="1" customWidth="1"/>
    <col min="14349" max="14349" width="7.5703125" style="145" customWidth="1"/>
    <col min="14350" max="14358" width="0" style="145" hidden="1" customWidth="1"/>
    <col min="14359" max="14359" width="8.85546875" style="145" customWidth="1"/>
    <col min="14360" max="14360" width="0" style="145" hidden="1" customWidth="1"/>
    <col min="14361" max="14361" width="10.140625" style="145" customWidth="1"/>
    <col min="14362" max="14368" width="0" style="145" hidden="1" customWidth="1"/>
    <col min="14369" max="14369" width="11.42578125" style="145" customWidth="1"/>
    <col min="14370" max="14370" width="13" style="145" customWidth="1"/>
    <col min="14371" max="14371" width="37.42578125" style="145" customWidth="1"/>
    <col min="14372" max="14372" width="9.140625" style="145" bestFit="1" customWidth="1"/>
    <col min="14373" max="14373" width="16" style="145" customWidth="1"/>
    <col min="14374" max="14374" width="9.42578125" style="145" customWidth="1"/>
    <col min="14375" max="14375" width="11.5703125" style="145" customWidth="1"/>
    <col min="14376" max="14380" width="0" style="145" hidden="1" customWidth="1"/>
    <col min="14381" max="14381" width="5" style="145" customWidth="1"/>
    <col min="14382" max="14383" width="0" style="145" hidden="1" customWidth="1"/>
    <col min="14384" max="14384" width="5" style="145" customWidth="1"/>
    <col min="14385" max="14386" width="0" style="145" hidden="1" customWidth="1"/>
    <col min="14387" max="14387" width="5" style="145" customWidth="1"/>
    <col min="14388" max="14389" width="0" style="145" hidden="1" customWidth="1"/>
    <col min="14390" max="14390" width="5" style="145" customWidth="1"/>
    <col min="14391" max="14392" width="0" style="145" hidden="1" customWidth="1"/>
    <col min="14393" max="14393" width="5" style="145" customWidth="1"/>
    <col min="14394" max="14395" width="0" style="145" hidden="1" customWidth="1"/>
    <col min="14396" max="14396" width="5" style="145" customWidth="1"/>
    <col min="14397" max="14398" width="0" style="145" hidden="1" customWidth="1"/>
    <col min="14399" max="14399" width="6.42578125" style="145" customWidth="1"/>
    <col min="14400" max="14407" width="0" style="145" hidden="1" customWidth="1"/>
    <col min="14408" max="14408" width="6.85546875" style="145" customWidth="1"/>
    <col min="14409" max="14410" width="0" style="145" hidden="1" customWidth="1"/>
    <col min="14411" max="14411" width="6.42578125" style="145" customWidth="1"/>
    <col min="14412" max="14413" width="0" style="145" hidden="1" customWidth="1"/>
    <col min="14414" max="14414" width="5.42578125" style="145" customWidth="1"/>
    <col min="14415" max="14416" width="0" style="145" hidden="1" customWidth="1"/>
    <col min="14417" max="14417" width="4.85546875" style="145" customWidth="1"/>
    <col min="14418" max="14425" width="0" style="145" hidden="1" customWidth="1"/>
    <col min="14426" max="14426" width="5.42578125" style="145" customWidth="1"/>
    <col min="14427" max="14428" width="0" style="145" hidden="1" customWidth="1"/>
    <col min="14429" max="14429" width="8.42578125" style="145" customWidth="1"/>
    <col min="14430" max="14431" width="0" style="145" hidden="1" customWidth="1"/>
    <col min="14432" max="14432" width="5.85546875" style="145" customWidth="1"/>
    <col min="14433" max="14434" width="0" style="145" hidden="1" customWidth="1"/>
    <col min="14435" max="14435" width="5.42578125" style="145" customWidth="1"/>
    <col min="14436" max="14437" width="0" style="145" hidden="1" customWidth="1"/>
    <col min="14438" max="14438" width="5.42578125" style="145" customWidth="1"/>
    <col min="14439" max="14440" width="0" style="145" hidden="1" customWidth="1"/>
    <col min="14441" max="14441" width="6" style="145" customWidth="1"/>
    <col min="14442" max="14446" width="0" style="145" hidden="1" customWidth="1"/>
    <col min="14447" max="14447" width="5" style="145" customWidth="1"/>
    <col min="14448" max="14449" width="0" style="145" hidden="1" customWidth="1"/>
    <col min="14450" max="14450" width="7.42578125" style="145" customWidth="1"/>
    <col min="14451" max="14455" width="0" style="145" hidden="1" customWidth="1"/>
    <col min="14456" max="14456" width="5" style="145" customWidth="1"/>
    <col min="14457" max="14457" width="0" style="145" hidden="1" customWidth="1"/>
    <col min="14458" max="14458" width="5" style="145" customWidth="1"/>
    <col min="14459" max="14459" width="9.42578125" style="145" customWidth="1"/>
    <col min="14460" max="14460" width="0" style="145" hidden="1" customWidth="1"/>
    <col min="14461" max="14461" width="5" style="145" customWidth="1"/>
    <col min="14462" max="14466" width="0" style="145" hidden="1" customWidth="1"/>
    <col min="14467" max="14467" width="5" style="145" customWidth="1"/>
    <col min="14468" max="14479" width="0" style="145" hidden="1" customWidth="1"/>
    <col min="14480" max="14480" width="7.140625" style="145" customWidth="1"/>
    <col min="14481" max="14482" width="0" style="145" hidden="1" customWidth="1"/>
    <col min="14483" max="14483" width="7.140625" style="145" customWidth="1"/>
    <col min="14484" max="14485" width="0" style="145" hidden="1" customWidth="1"/>
    <col min="14486" max="14486" width="7.140625" style="145" customWidth="1"/>
    <col min="14487" max="14491" width="0" style="145" hidden="1" customWidth="1"/>
    <col min="14492" max="14492" width="7.140625" style="145" customWidth="1"/>
    <col min="14493" max="14494" width="0" style="145" hidden="1" customWidth="1"/>
    <col min="14495" max="14495" width="7.140625" style="145" customWidth="1"/>
    <col min="14496" max="14502" width="0" style="145" hidden="1" customWidth="1"/>
    <col min="14503" max="14503" width="6.42578125" style="145" customWidth="1"/>
    <col min="14504" max="14524" width="0" style="145" hidden="1" customWidth="1"/>
    <col min="14525" max="14528" width="6.42578125" style="145" customWidth="1"/>
    <col min="14529" max="14529" width="6.85546875" style="145" customWidth="1"/>
    <col min="14530" max="14530" width="6.42578125" style="145" customWidth="1"/>
    <col min="14531" max="14547" width="0" style="145" hidden="1" customWidth="1"/>
    <col min="14548" max="14548" width="6.5703125" style="145" customWidth="1"/>
    <col min="14549" max="14549" width="6.42578125" style="145" customWidth="1"/>
    <col min="14550" max="14551" width="0" style="145" hidden="1" customWidth="1"/>
    <col min="14552" max="14552" width="6.42578125" style="145" customWidth="1"/>
    <col min="14553" max="14554" width="0" style="145" hidden="1" customWidth="1"/>
    <col min="14555" max="14555" width="7.42578125" style="145" customWidth="1"/>
    <col min="14556" max="14556" width="0" style="145" hidden="1" customWidth="1"/>
    <col min="14557" max="14557" width="6.42578125" style="145" customWidth="1"/>
    <col min="14558" max="14558" width="0" style="145" hidden="1" customWidth="1"/>
    <col min="14559" max="14559" width="9" style="145" customWidth="1"/>
    <col min="14560" max="14561" width="0" style="145" hidden="1" customWidth="1"/>
    <col min="14562" max="14562" width="8.5703125" style="145" customWidth="1"/>
    <col min="14563" max="14564" width="0" style="145" hidden="1" customWidth="1"/>
    <col min="14565" max="14565" width="6.42578125" style="145" customWidth="1"/>
    <col min="14566" max="14567" width="0" style="145" hidden="1" customWidth="1"/>
    <col min="14568" max="14568" width="7" style="145" customWidth="1"/>
    <col min="14569" max="14570" width="0" style="145" hidden="1" customWidth="1"/>
    <col min="14571" max="14571" width="7" style="145" customWidth="1"/>
    <col min="14572" max="14573" width="0" style="145" hidden="1" customWidth="1"/>
    <col min="14574" max="14574" width="7.5703125" style="145" customWidth="1"/>
    <col min="14575" max="14576" width="0" style="145" hidden="1" customWidth="1"/>
    <col min="14577" max="14577" width="7" style="145" customWidth="1"/>
    <col min="14578" max="14582" width="0" style="145" hidden="1" customWidth="1"/>
    <col min="14583" max="14583" width="7" style="145" customWidth="1"/>
    <col min="14584" max="14597" width="0" style="145" hidden="1" customWidth="1"/>
    <col min="14598" max="14598" width="0" style="145" hidden="1"/>
    <col min="14599" max="14599" width="38.42578125" style="145" customWidth="1"/>
    <col min="14600" max="14600" width="6.42578125" style="145" customWidth="1"/>
    <col min="14601" max="14601" width="0" style="145" hidden="1" customWidth="1"/>
    <col min="14602" max="14602" width="11.42578125" style="145" customWidth="1"/>
    <col min="14603" max="14603" width="9.5703125" style="145" customWidth="1"/>
    <col min="14604" max="14604" width="0" style="145" hidden="1" customWidth="1"/>
    <col min="14605" max="14605" width="7.5703125" style="145" customWidth="1"/>
    <col min="14606" max="14614" width="0" style="145" hidden="1" customWidth="1"/>
    <col min="14615" max="14615" width="8.85546875" style="145" customWidth="1"/>
    <col min="14616" max="14616" width="0" style="145" hidden="1" customWidth="1"/>
    <col min="14617" max="14617" width="10.140625" style="145" customWidth="1"/>
    <col min="14618" max="14624" width="0" style="145" hidden="1" customWidth="1"/>
    <col min="14625" max="14625" width="11.42578125" style="145" customWidth="1"/>
    <col min="14626" max="14626" width="13" style="145" customWidth="1"/>
    <col min="14627" max="14627" width="37.42578125" style="145" customWidth="1"/>
    <col min="14628" max="14628" width="9.140625" style="145" bestFit="1" customWidth="1"/>
    <col min="14629" max="14629" width="16" style="145" customWidth="1"/>
    <col min="14630" max="14630" width="9.42578125" style="145" customWidth="1"/>
    <col min="14631" max="14631" width="11.5703125" style="145" customWidth="1"/>
    <col min="14632" max="14636" width="0" style="145" hidden="1" customWidth="1"/>
    <col min="14637" max="14637" width="5" style="145" customWidth="1"/>
    <col min="14638" max="14639" width="0" style="145" hidden="1" customWidth="1"/>
    <col min="14640" max="14640" width="5" style="145" customWidth="1"/>
    <col min="14641" max="14642" width="0" style="145" hidden="1" customWidth="1"/>
    <col min="14643" max="14643" width="5" style="145" customWidth="1"/>
    <col min="14644" max="14645" width="0" style="145" hidden="1" customWidth="1"/>
    <col min="14646" max="14646" width="5" style="145" customWidth="1"/>
    <col min="14647" max="14648" width="0" style="145" hidden="1" customWidth="1"/>
    <col min="14649" max="14649" width="5" style="145" customWidth="1"/>
    <col min="14650" max="14651" width="0" style="145" hidden="1" customWidth="1"/>
    <col min="14652" max="14652" width="5" style="145" customWidth="1"/>
    <col min="14653" max="14654" width="0" style="145" hidden="1" customWidth="1"/>
    <col min="14655" max="14655" width="6.42578125" style="145" customWidth="1"/>
    <col min="14656" max="14663" width="0" style="145" hidden="1" customWidth="1"/>
    <col min="14664" max="14664" width="6.85546875" style="145" customWidth="1"/>
    <col min="14665" max="14666" width="0" style="145" hidden="1" customWidth="1"/>
    <col min="14667" max="14667" width="6.42578125" style="145" customWidth="1"/>
    <col min="14668" max="14669" width="0" style="145" hidden="1" customWidth="1"/>
    <col min="14670" max="14670" width="5.42578125" style="145" customWidth="1"/>
    <col min="14671" max="14672" width="0" style="145" hidden="1" customWidth="1"/>
    <col min="14673" max="14673" width="4.85546875" style="145" customWidth="1"/>
    <col min="14674" max="14681" width="0" style="145" hidden="1" customWidth="1"/>
    <col min="14682" max="14682" width="5.42578125" style="145" customWidth="1"/>
    <col min="14683" max="14684" width="0" style="145" hidden="1" customWidth="1"/>
    <col min="14685" max="14685" width="8.42578125" style="145" customWidth="1"/>
    <col min="14686" max="14687" width="0" style="145" hidden="1" customWidth="1"/>
    <col min="14688" max="14688" width="5.85546875" style="145" customWidth="1"/>
    <col min="14689" max="14690" width="0" style="145" hidden="1" customWidth="1"/>
    <col min="14691" max="14691" width="5.42578125" style="145" customWidth="1"/>
    <col min="14692" max="14693" width="0" style="145" hidden="1" customWidth="1"/>
    <col min="14694" max="14694" width="5.42578125" style="145" customWidth="1"/>
    <col min="14695" max="14696" width="0" style="145" hidden="1" customWidth="1"/>
    <col min="14697" max="14697" width="6" style="145" customWidth="1"/>
    <col min="14698" max="14702" width="0" style="145" hidden="1" customWidth="1"/>
    <col min="14703" max="14703" width="5" style="145" customWidth="1"/>
    <col min="14704" max="14705" width="0" style="145" hidden="1" customWidth="1"/>
    <col min="14706" max="14706" width="7.42578125" style="145" customWidth="1"/>
    <col min="14707" max="14711" width="0" style="145" hidden="1" customWidth="1"/>
    <col min="14712" max="14712" width="5" style="145" customWidth="1"/>
    <col min="14713" max="14713" width="0" style="145" hidden="1" customWidth="1"/>
    <col min="14714" max="14714" width="5" style="145" customWidth="1"/>
    <col min="14715" max="14715" width="9.42578125" style="145" customWidth="1"/>
    <col min="14716" max="14716" width="0" style="145" hidden="1" customWidth="1"/>
    <col min="14717" max="14717" width="5" style="145" customWidth="1"/>
    <col min="14718" max="14722" width="0" style="145" hidden="1" customWidth="1"/>
    <col min="14723" max="14723" width="5" style="145" customWidth="1"/>
    <col min="14724" max="14735" width="0" style="145" hidden="1" customWidth="1"/>
    <col min="14736" max="14736" width="7.140625" style="145" customWidth="1"/>
    <col min="14737" max="14738" width="0" style="145" hidden="1" customWidth="1"/>
    <col min="14739" max="14739" width="7.140625" style="145" customWidth="1"/>
    <col min="14740" max="14741" width="0" style="145" hidden="1" customWidth="1"/>
    <col min="14742" max="14742" width="7.140625" style="145" customWidth="1"/>
    <col min="14743" max="14747" width="0" style="145" hidden="1" customWidth="1"/>
    <col min="14748" max="14748" width="7.140625" style="145" customWidth="1"/>
    <col min="14749" max="14750" width="0" style="145" hidden="1" customWidth="1"/>
    <col min="14751" max="14751" width="7.140625" style="145" customWidth="1"/>
    <col min="14752" max="14758" width="0" style="145" hidden="1" customWidth="1"/>
    <col min="14759" max="14759" width="6.42578125" style="145" customWidth="1"/>
    <col min="14760" max="14780" width="0" style="145" hidden="1" customWidth="1"/>
    <col min="14781" max="14784" width="6.42578125" style="145" customWidth="1"/>
    <col min="14785" max="14785" width="6.85546875" style="145" customWidth="1"/>
    <col min="14786" max="14786" width="6.42578125" style="145" customWidth="1"/>
    <col min="14787" max="14803" width="0" style="145" hidden="1" customWidth="1"/>
    <col min="14804" max="14804" width="6.5703125" style="145" customWidth="1"/>
    <col min="14805" max="14805" width="6.42578125" style="145" customWidth="1"/>
    <col min="14806" max="14807" width="0" style="145" hidden="1" customWidth="1"/>
    <col min="14808" max="14808" width="6.42578125" style="145" customWidth="1"/>
    <col min="14809" max="14810" width="0" style="145" hidden="1" customWidth="1"/>
    <col min="14811" max="14811" width="7.42578125" style="145" customWidth="1"/>
    <col min="14812" max="14812" width="0" style="145" hidden="1" customWidth="1"/>
    <col min="14813" max="14813" width="6.42578125" style="145" customWidth="1"/>
    <col min="14814" max="14814" width="0" style="145" hidden="1" customWidth="1"/>
    <col min="14815" max="14815" width="9" style="145" customWidth="1"/>
    <col min="14816" max="14817" width="0" style="145" hidden="1" customWidth="1"/>
    <col min="14818" max="14818" width="8.5703125" style="145" customWidth="1"/>
    <col min="14819" max="14820" width="0" style="145" hidden="1" customWidth="1"/>
    <col min="14821" max="14821" width="6.42578125" style="145" customWidth="1"/>
    <col min="14822" max="14823" width="0" style="145" hidden="1" customWidth="1"/>
    <col min="14824" max="14824" width="7" style="145" customWidth="1"/>
    <col min="14825" max="14826" width="0" style="145" hidden="1" customWidth="1"/>
    <col min="14827" max="14827" width="7" style="145" customWidth="1"/>
    <col min="14828" max="14829" width="0" style="145" hidden="1" customWidth="1"/>
    <col min="14830" max="14830" width="7.5703125" style="145" customWidth="1"/>
    <col min="14831" max="14832" width="0" style="145" hidden="1" customWidth="1"/>
    <col min="14833" max="14833" width="7" style="145" customWidth="1"/>
    <col min="14834" max="14838" width="0" style="145" hidden="1" customWidth="1"/>
    <col min="14839" max="14839" width="7" style="145" customWidth="1"/>
    <col min="14840" max="14853" width="0" style="145" hidden="1" customWidth="1"/>
    <col min="14854" max="14854" width="0" style="145" hidden="1"/>
    <col min="14855" max="14855" width="38.42578125" style="145" customWidth="1"/>
    <col min="14856" max="14856" width="6.42578125" style="145" customWidth="1"/>
    <col min="14857" max="14857" width="0" style="145" hidden="1" customWidth="1"/>
    <col min="14858" max="14858" width="11.42578125" style="145" customWidth="1"/>
    <col min="14859" max="14859" width="9.5703125" style="145" customWidth="1"/>
    <col min="14860" max="14860" width="0" style="145" hidden="1" customWidth="1"/>
    <col min="14861" max="14861" width="7.5703125" style="145" customWidth="1"/>
    <col min="14862" max="14870" width="0" style="145" hidden="1" customWidth="1"/>
    <col min="14871" max="14871" width="8.85546875" style="145" customWidth="1"/>
    <col min="14872" max="14872" width="0" style="145" hidden="1" customWidth="1"/>
    <col min="14873" max="14873" width="10.140625" style="145" customWidth="1"/>
    <col min="14874" max="14880" width="0" style="145" hidden="1" customWidth="1"/>
    <col min="14881" max="14881" width="11.42578125" style="145" customWidth="1"/>
    <col min="14882" max="14882" width="13" style="145" customWidth="1"/>
    <col min="14883" max="14883" width="37.42578125" style="145" customWidth="1"/>
    <col min="14884" max="14884" width="9.140625" style="145" bestFit="1" customWidth="1"/>
    <col min="14885" max="14885" width="16" style="145" customWidth="1"/>
    <col min="14886" max="14886" width="9.42578125" style="145" customWidth="1"/>
    <col min="14887" max="14887" width="11.5703125" style="145" customWidth="1"/>
    <col min="14888" max="14892" width="0" style="145" hidden="1" customWidth="1"/>
    <col min="14893" max="14893" width="5" style="145" customWidth="1"/>
    <col min="14894" max="14895" width="0" style="145" hidden="1" customWidth="1"/>
    <col min="14896" max="14896" width="5" style="145" customWidth="1"/>
    <col min="14897" max="14898" width="0" style="145" hidden="1" customWidth="1"/>
    <col min="14899" max="14899" width="5" style="145" customWidth="1"/>
    <col min="14900" max="14901" width="0" style="145" hidden="1" customWidth="1"/>
    <col min="14902" max="14902" width="5" style="145" customWidth="1"/>
    <col min="14903" max="14904" width="0" style="145" hidden="1" customWidth="1"/>
    <col min="14905" max="14905" width="5" style="145" customWidth="1"/>
    <col min="14906" max="14907" width="0" style="145" hidden="1" customWidth="1"/>
    <col min="14908" max="14908" width="5" style="145" customWidth="1"/>
    <col min="14909" max="14910" width="0" style="145" hidden="1" customWidth="1"/>
    <col min="14911" max="14911" width="6.42578125" style="145" customWidth="1"/>
    <col min="14912" max="14919" width="0" style="145" hidden="1" customWidth="1"/>
    <col min="14920" max="14920" width="6.85546875" style="145" customWidth="1"/>
    <col min="14921" max="14922" width="0" style="145" hidden="1" customWidth="1"/>
    <col min="14923" max="14923" width="6.42578125" style="145" customWidth="1"/>
    <col min="14924" max="14925" width="0" style="145" hidden="1" customWidth="1"/>
    <col min="14926" max="14926" width="5.42578125" style="145" customWidth="1"/>
    <col min="14927" max="14928" width="0" style="145" hidden="1" customWidth="1"/>
    <col min="14929" max="14929" width="4.85546875" style="145" customWidth="1"/>
    <col min="14930" max="14937" width="0" style="145" hidden="1" customWidth="1"/>
    <col min="14938" max="14938" width="5.42578125" style="145" customWidth="1"/>
    <col min="14939" max="14940" width="0" style="145" hidden="1" customWidth="1"/>
    <col min="14941" max="14941" width="8.42578125" style="145" customWidth="1"/>
    <col min="14942" max="14943" width="0" style="145" hidden="1" customWidth="1"/>
    <col min="14944" max="14944" width="5.85546875" style="145" customWidth="1"/>
    <col min="14945" max="14946" width="0" style="145" hidden="1" customWidth="1"/>
    <col min="14947" max="14947" width="5.42578125" style="145" customWidth="1"/>
    <col min="14948" max="14949" width="0" style="145" hidden="1" customWidth="1"/>
    <col min="14950" max="14950" width="5.42578125" style="145" customWidth="1"/>
    <col min="14951" max="14952" width="0" style="145" hidden="1" customWidth="1"/>
    <col min="14953" max="14953" width="6" style="145" customWidth="1"/>
    <col min="14954" max="14958" width="0" style="145" hidden="1" customWidth="1"/>
    <col min="14959" max="14959" width="5" style="145" customWidth="1"/>
    <col min="14960" max="14961" width="0" style="145" hidden="1" customWidth="1"/>
    <col min="14962" max="14962" width="7.42578125" style="145" customWidth="1"/>
    <col min="14963" max="14967" width="0" style="145" hidden="1" customWidth="1"/>
    <col min="14968" max="14968" width="5" style="145" customWidth="1"/>
    <col min="14969" max="14969" width="0" style="145" hidden="1" customWidth="1"/>
    <col min="14970" max="14970" width="5" style="145" customWidth="1"/>
    <col min="14971" max="14971" width="9.42578125" style="145" customWidth="1"/>
    <col min="14972" max="14972" width="0" style="145" hidden="1" customWidth="1"/>
    <col min="14973" max="14973" width="5" style="145" customWidth="1"/>
    <col min="14974" max="14978" width="0" style="145" hidden="1" customWidth="1"/>
    <col min="14979" max="14979" width="5" style="145" customWidth="1"/>
    <col min="14980" max="14991" width="0" style="145" hidden="1" customWidth="1"/>
    <col min="14992" max="14992" width="7.140625" style="145" customWidth="1"/>
    <col min="14993" max="14994" width="0" style="145" hidden="1" customWidth="1"/>
    <col min="14995" max="14995" width="7.140625" style="145" customWidth="1"/>
    <col min="14996" max="14997" width="0" style="145" hidden="1" customWidth="1"/>
    <col min="14998" max="14998" width="7.140625" style="145" customWidth="1"/>
    <col min="14999" max="15003" width="0" style="145" hidden="1" customWidth="1"/>
    <col min="15004" max="15004" width="7.140625" style="145" customWidth="1"/>
    <col min="15005" max="15006" width="0" style="145" hidden="1" customWidth="1"/>
    <col min="15007" max="15007" width="7.140625" style="145" customWidth="1"/>
    <col min="15008" max="15014" width="0" style="145" hidden="1" customWidth="1"/>
    <col min="15015" max="15015" width="6.42578125" style="145" customWidth="1"/>
    <col min="15016" max="15036" width="0" style="145" hidden="1" customWidth="1"/>
    <col min="15037" max="15040" width="6.42578125" style="145" customWidth="1"/>
    <col min="15041" max="15041" width="6.85546875" style="145" customWidth="1"/>
    <col min="15042" max="15042" width="6.42578125" style="145" customWidth="1"/>
    <col min="15043" max="15059" width="0" style="145" hidden="1" customWidth="1"/>
    <col min="15060" max="15060" width="6.5703125" style="145" customWidth="1"/>
    <col min="15061" max="15061" width="6.42578125" style="145" customWidth="1"/>
    <col min="15062" max="15063" width="0" style="145" hidden="1" customWidth="1"/>
    <col min="15064" max="15064" width="6.42578125" style="145" customWidth="1"/>
    <col min="15065" max="15066" width="0" style="145" hidden="1" customWidth="1"/>
    <col min="15067" max="15067" width="7.42578125" style="145" customWidth="1"/>
    <col min="15068" max="15068" width="0" style="145" hidden="1" customWidth="1"/>
    <col min="15069" max="15069" width="6.42578125" style="145" customWidth="1"/>
    <col min="15070" max="15070" width="0" style="145" hidden="1" customWidth="1"/>
    <col min="15071" max="15071" width="9" style="145" customWidth="1"/>
    <col min="15072" max="15073" width="0" style="145" hidden="1" customWidth="1"/>
    <col min="15074" max="15074" width="8.5703125" style="145" customWidth="1"/>
    <col min="15075" max="15076" width="0" style="145" hidden="1" customWidth="1"/>
    <col min="15077" max="15077" width="6.42578125" style="145" customWidth="1"/>
    <col min="15078" max="15079" width="0" style="145" hidden="1" customWidth="1"/>
    <col min="15080" max="15080" width="7" style="145" customWidth="1"/>
    <col min="15081" max="15082" width="0" style="145" hidden="1" customWidth="1"/>
    <col min="15083" max="15083" width="7" style="145" customWidth="1"/>
    <col min="15084" max="15085" width="0" style="145" hidden="1" customWidth="1"/>
    <col min="15086" max="15086" width="7.5703125" style="145" customWidth="1"/>
    <col min="15087" max="15088" width="0" style="145" hidden="1" customWidth="1"/>
    <col min="15089" max="15089" width="7" style="145" customWidth="1"/>
    <col min="15090" max="15094" width="0" style="145" hidden="1" customWidth="1"/>
    <col min="15095" max="15095" width="7" style="145" customWidth="1"/>
    <col min="15096" max="15109" width="0" style="145" hidden="1" customWidth="1"/>
    <col min="15110" max="15110" width="0" style="145" hidden="1"/>
    <col min="15111" max="15111" width="38.42578125" style="145" customWidth="1"/>
    <col min="15112" max="15112" width="6.42578125" style="145" customWidth="1"/>
    <col min="15113" max="15113" width="0" style="145" hidden="1" customWidth="1"/>
    <col min="15114" max="15114" width="11.42578125" style="145" customWidth="1"/>
    <col min="15115" max="15115" width="9.5703125" style="145" customWidth="1"/>
    <col min="15116" max="15116" width="0" style="145" hidden="1" customWidth="1"/>
    <col min="15117" max="15117" width="7.5703125" style="145" customWidth="1"/>
    <col min="15118" max="15126" width="0" style="145" hidden="1" customWidth="1"/>
    <col min="15127" max="15127" width="8.85546875" style="145" customWidth="1"/>
    <col min="15128" max="15128" width="0" style="145" hidden="1" customWidth="1"/>
    <col min="15129" max="15129" width="10.140625" style="145" customWidth="1"/>
    <col min="15130" max="15136" width="0" style="145" hidden="1" customWidth="1"/>
    <col min="15137" max="15137" width="11.42578125" style="145" customWidth="1"/>
    <col min="15138" max="15138" width="13" style="145" customWidth="1"/>
    <col min="15139" max="15139" width="37.42578125" style="145" customWidth="1"/>
    <col min="15140" max="15140" width="9.140625" style="145" bestFit="1" customWidth="1"/>
    <col min="15141" max="15141" width="16" style="145" customWidth="1"/>
    <col min="15142" max="15142" width="9.42578125" style="145" customWidth="1"/>
    <col min="15143" max="15143" width="11.5703125" style="145" customWidth="1"/>
    <col min="15144" max="15148" width="0" style="145" hidden="1" customWidth="1"/>
    <col min="15149" max="15149" width="5" style="145" customWidth="1"/>
    <col min="15150" max="15151" width="0" style="145" hidden="1" customWidth="1"/>
    <col min="15152" max="15152" width="5" style="145" customWidth="1"/>
    <col min="15153" max="15154" width="0" style="145" hidden="1" customWidth="1"/>
    <col min="15155" max="15155" width="5" style="145" customWidth="1"/>
    <col min="15156" max="15157" width="0" style="145" hidden="1" customWidth="1"/>
    <col min="15158" max="15158" width="5" style="145" customWidth="1"/>
    <col min="15159" max="15160" width="0" style="145" hidden="1" customWidth="1"/>
    <col min="15161" max="15161" width="5" style="145" customWidth="1"/>
    <col min="15162" max="15163" width="0" style="145" hidden="1" customWidth="1"/>
    <col min="15164" max="15164" width="5" style="145" customWidth="1"/>
    <col min="15165" max="15166" width="0" style="145" hidden="1" customWidth="1"/>
    <col min="15167" max="15167" width="6.42578125" style="145" customWidth="1"/>
    <col min="15168" max="15175" width="0" style="145" hidden="1" customWidth="1"/>
    <col min="15176" max="15176" width="6.85546875" style="145" customWidth="1"/>
    <col min="15177" max="15178" width="0" style="145" hidden="1" customWidth="1"/>
    <col min="15179" max="15179" width="6.42578125" style="145" customWidth="1"/>
    <col min="15180" max="15181" width="0" style="145" hidden="1" customWidth="1"/>
    <col min="15182" max="15182" width="5.42578125" style="145" customWidth="1"/>
    <col min="15183" max="15184" width="0" style="145" hidden="1" customWidth="1"/>
    <col min="15185" max="15185" width="4.85546875" style="145" customWidth="1"/>
    <col min="15186" max="15193" width="0" style="145" hidden="1" customWidth="1"/>
    <col min="15194" max="15194" width="5.42578125" style="145" customWidth="1"/>
    <col min="15195" max="15196" width="0" style="145" hidden="1" customWidth="1"/>
    <col min="15197" max="15197" width="8.42578125" style="145" customWidth="1"/>
    <col min="15198" max="15199" width="0" style="145" hidden="1" customWidth="1"/>
    <col min="15200" max="15200" width="5.85546875" style="145" customWidth="1"/>
    <col min="15201" max="15202" width="0" style="145" hidden="1" customWidth="1"/>
    <col min="15203" max="15203" width="5.42578125" style="145" customWidth="1"/>
    <col min="15204" max="15205" width="0" style="145" hidden="1" customWidth="1"/>
    <col min="15206" max="15206" width="5.42578125" style="145" customWidth="1"/>
    <col min="15207" max="15208" width="0" style="145" hidden="1" customWidth="1"/>
    <col min="15209" max="15209" width="6" style="145" customWidth="1"/>
    <col min="15210" max="15214" width="0" style="145" hidden="1" customWidth="1"/>
    <col min="15215" max="15215" width="5" style="145" customWidth="1"/>
    <col min="15216" max="15217" width="0" style="145" hidden="1" customWidth="1"/>
    <col min="15218" max="15218" width="7.42578125" style="145" customWidth="1"/>
    <col min="15219" max="15223" width="0" style="145" hidden="1" customWidth="1"/>
    <col min="15224" max="15224" width="5" style="145" customWidth="1"/>
    <col min="15225" max="15225" width="0" style="145" hidden="1" customWidth="1"/>
    <col min="15226" max="15226" width="5" style="145" customWidth="1"/>
    <col min="15227" max="15227" width="9.42578125" style="145" customWidth="1"/>
    <col min="15228" max="15228" width="0" style="145" hidden="1" customWidth="1"/>
    <col min="15229" max="15229" width="5" style="145" customWidth="1"/>
    <col min="15230" max="15234" width="0" style="145" hidden="1" customWidth="1"/>
    <col min="15235" max="15235" width="5" style="145" customWidth="1"/>
    <col min="15236" max="15247" width="0" style="145" hidden="1" customWidth="1"/>
    <col min="15248" max="15248" width="7.140625" style="145" customWidth="1"/>
    <col min="15249" max="15250" width="0" style="145" hidden="1" customWidth="1"/>
    <col min="15251" max="15251" width="7.140625" style="145" customWidth="1"/>
    <col min="15252" max="15253" width="0" style="145" hidden="1" customWidth="1"/>
    <col min="15254" max="15254" width="7.140625" style="145" customWidth="1"/>
    <col min="15255" max="15259" width="0" style="145" hidden="1" customWidth="1"/>
    <col min="15260" max="15260" width="7.140625" style="145" customWidth="1"/>
    <col min="15261" max="15262" width="0" style="145" hidden="1" customWidth="1"/>
    <col min="15263" max="15263" width="7.140625" style="145" customWidth="1"/>
    <col min="15264" max="15270" width="0" style="145" hidden="1" customWidth="1"/>
    <col min="15271" max="15271" width="6.42578125" style="145" customWidth="1"/>
    <col min="15272" max="15292" width="0" style="145" hidden="1" customWidth="1"/>
    <col min="15293" max="15296" width="6.42578125" style="145" customWidth="1"/>
    <col min="15297" max="15297" width="6.85546875" style="145" customWidth="1"/>
    <col min="15298" max="15298" width="6.42578125" style="145" customWidth="1"/>
    <col min="15299" max="15315" width="0" style="145" hidden="1" customWidth="1"/>
    <col min="15316" max="15316" width="6.5703125" style="145" customWidth="1"/>
    <col min="15317" max="15317" width="6.42578125" style="145" customWidth="1"/>
    <col min="15318" max="15319" width="0" style="145" hidden="1" customWidth="1"/>
    <col min="15320" max="15320" width="6.42578125" style="145" customWidth="1"/>
    <col min="15321" max="15322" width="0" style="145" hidden="1" customWidth="1"/>
    <col min="15323" max="15323" width="7.42578125" style="145" customWidth="1"/>
    <col min="15324" max="15324" width="0" style="145" hidden="1" customWidth="1"/>
    <col min="15325" max="15325" width="6.42578125" style="145" customWidth="1"/>
    <col min="15326" max="15326" width="0" style="145" hidden="1" customWidth="1"/>
    <col min="15327" max="15327" width="9" style="145" customWidth="1"/>
    <col min="15328" max="15329" width="0" style="145" hidden="1" customWidth="1"/>
    <col min="15330" max="15330" width="8.5703125" style="145" customWidth="1"/>
    <col min="15331" max="15332" width="0" style="145" hidden="1" customWidth="1"/>
    <col min="15333" max="15333" width="6.42578125" style="145" customWidth="1"/>
    <col min="15334" max="15335" width="0" style="145" hidden="1" customWidth="1"/>
    <col min="15336" max="15336" width="7" style="145" customWidth="1"/>
    <col min="15337" max="15338" width="0" style="145" hidden="1" customWidth="1"/>
    <col min="15339" max="15339" width="7" style="145" customWidth="1"/>
    <col min="15340" max="15341" width="0" style="145" hidden="1" customWidth="1"/>
    <col min="15342" max="15342" width="7.5703125" style="145" customWidth="1"/>
    <col min="15343" max="15344" width="0" style="145" hidden="1" customWidth="1"/>
    <col min="15345" max="15345" width="7" style="145" customWidth="1"/>
    <col min="15346" max="15350" width="0" style="145" hidden="1" customWidth="1"/>
    <col min="15351" max="15351" width="7" style="145" customWidth="1"/>
    <col min="15352" max="15365" width="0" style="145" hidden="1" customWidth="1"/>
    <col min="15366" max="15366" width="0" style="145" hidden="1"/>
    <col min="15367" max="15367" width="38.42578125" style="145" customWidth="1"/>
    <col min="15368" max="15368" width="6.42578125" style="145" customWidth="1"/>
    <col min="15369" max="15369" width="0" style="145" hidden="1" customWidth="1"/>
    <col min="15370" max="15370" width="11.42578125" style="145" customWidth="1"/>
    <col min="15371" max="15371" width="9.5703125" style="145" customWidth="1"/>
    <col min="15372" max="15372" width="0" style="145" hidden="1" customWidth="1"/>
    <col min="15373" max="15373" width="7.5703125" style="145" customWidth="1"/>
    <col min="15374" max="15382" width="0" style="145" hidden="1" customWidth="1"/>
    <col min="15383" max="15383" width="8.85546875" style="145" customWidth="1"/>
    <col min="15384" max="15384" width="0" style="145" hidden="1" customWidth="1"/>
    <col min="15385" max="15385" width="10.140625" style="145" customWidth="1"/>
    <col min="15386" max="15392" width="0" style="145" hidden="1" customWidth="1"/>
    <col min="15393" max="15393" width="11.42578125" style="145" customWidth="1"/>
    <col min="15394" max="15394" width="13" style="145" customWidth="1"/>
    <col min="15395" max="15395" width="37.42578125" style="145" customWidth="1"/>
    <col min="15396" max="15396" width="9.140625" style="145" bestFit="1" customWidth="1"/>
    <col min="15397" max="15397" width="16" style="145" customWidth="1"/>
    <col min="15398" max="15398" width="9.42578125" style="145" customWidth="1"/>
    <col min="15399" max="15399" width="11.5703125" style="145" customWidth="1"/>
    <col min="15400" max="15404" width="0" style="145" hidden="1" customWidth="1"/>
    <col min="15405" max="15405" width="5" style="145" customWidth="1"/>
    <col min="15406" max="15407" width="0" style="145" hidden="1" customWidth="1"/>
    <col min="15408" max="15408" width="5" style="145" customWidth="1"/>
    <col min="15409" max="15410" width="0" style="145" hidden="1" customWidth="1"/>
    <col min="15411" max="15411" width="5" style="145" customWidth="1"/>
    <col min="15412" max="15413" width="0" style="145" hidden="1" customWidth="1"/>
    <col min="15414" max="15414" width="5" style="145" customWidth="1"/>
    <col min="15415" max="15416" width="0" style="145" hidden="1" customWidth="1"/>
    <col min="15417" max="15417" width="5" style="145" customWidth="1"/>
    <col min="15418" max="15419" width="0" style="145" hidden="1" customWidth="1"/>
    <col min="15420" max="15420" width="5" style="145" customWidth="1"/>
    <col min="15421" max="15422" width="0" style="145" hidden="1" customWidth="1"/>
    <col min="15423" max="15423" width="6.42578125" style="145" customWidth="1"/>
    <col min="15424" max="15431" width="0" style="145" hidden="1" customWidth="1"/>
    <col min="15432" max="15432" width="6.85546875" style="145" customWidth="1"/>
    <col min="15433" max="15434" width="0" style="145" hidden="1" customWidth="1"/>
    <col min="15435" max="15435" width="6.42578125" style="145" customWidth="1"/>
    <col min="15436" max="15437" width="0" style="145" hidden="1" customWidth="1"/>
    <col min="15438" max="15438" width="5.42578125" style="145" customWidth="1"/>
    <col min="15439" max="15440" width="0" style="145" hidden="1" customWidth="1"/>
    <col min="15441" max="15441" width="4.85546875" style="145" customWidth="1"/>
    <col min="15442" max="15449" width="0" style="145" hidden="1" customWidth="1"/>
    <col min="15450" max="15450" width="5.42578125" style="145" customWidth="1"/>
    <col min="15451" max="15452" width="0" style="145" hidden="1" customWidth="1"/>
    <col min="15453" max="15453" width="8.42578125" style="145" customWidth="1"/>
    <col min="15454" max="15455" width="0" style="145" hidden="1" customWidth="1"/>
    <col min="15456" max="15456" width="5.85546875" style="145" customWidth="1"/>
    <col min="15457" max="15458" width="0" style="145" hidden="1" customWidth="1"/>
    <col min="15459" max="15459" width="5.42578125" style="145" customWidth="1"/>
    <col min="15460" max="15461" width="0" style="145" hidden="1" customWidth="1"/>
    <col min="15462" max="15462" width="5.42578125" style="145" customWidth="1"/>
    <col min="15463" max="15464" width="0" style="145" hidden="1" customWidth="1"/>
    <col min="15465" max="15465" width="6" style="145" customWidth="1"/>
    <col min="15466" max="15470" width="0" style="145" hidden="1" customWidth="1"/>
    <col min="15471" max="15471" width="5" style="145" customWidth="1"/>
    <col min="15472" max="15473" width="0" style="145" hidden="1" customWidth="1"/>
    <col min="15474" max="15474" width="7.42578125" style="145" customWidth="1"/>
    <col min="15475" max="15479" width="0" style="145" hidden="1" customWidth="1"/>
    <col min="15480" max="15480" width="5" style="145" customWidth="1"/>
    <col min="15481" max="15481" width="0" style="145" hidden="1" customWidth="1"/>
    <col min="15482" max="15482" width="5" style="145" customWidth="1"/>
    <col min="15483" max="15483" width="9.42578125" style="145" customWidth="1"/>
    <col min="15484" max="15484" width="0" style="145" hidden="1" customWidth="1"/>
    <col min="15485" max="15485" width="5" style="145" customWidth="1"/>
    <col min="15486" max="15490" width="0" style="145" hidden="1" customWidth="1"/>
    <col min="15491" max="15491" width="5" style="145" customWidth="1"/>
    <col min="15492" max="15503" width="0" style="145" hidden="1" customWidth="1"/>
    <col min="15504" max="15504" width="7.140625" style="145" customWidth="1"/>
    <col min="15505" max="15506" width="0" style="145" hidden="1" customWidth="1"/>
    <col min="15507" max="15507" width="7.140625" style="145" customWidth="1"/>
    <col min="15508" max="15509" width="0" style="145" hidden="1" customWidth="1"/>
    <col min="15510" max="15510" width="7.140625" style="145" customWidth="1"/>
    <col min="15511" max="15515" width="0" style="145" hidden="1" customWidth="1"/>
    <col min="15516" max="15516" width="7.140625" style="145" customWidth="1"/>
    <col min="15517" max="15518" width="0" style="145" hidden="1" customWidth="1"/>
    <col min="15519" max="15519" width="7.140625" style="145" customWidth="1"/>
    <col min="15520" max="15526" width="0" style="145" hidden="1" customWidth="1"/>
    <col min="15527" max="15527" width="6.42578125" style="145" customWidth="1"/>
    <col min="15528" max="15548" width="0" style="145" hidden="1" customWidth="1"/>
    <col min="15549" max="15552" width="6.42578125" style="145" customWidth="1"/>
    <col min="15553" max="15553" width="6.85546875" style="145" customWidth="1"/>
    <col min="15554" max="15554" width="6.42578125" style="145" customWidth="1"/>
    <col min="15555" max="15571" width="0" style="145" hidden="1" customWidth="1"/>
    <col min="15572" max="15572" width="6.5703125" style="145" customWidth="1"/>
    <col min="15573" max="15573" width="6.42578125" style="145" customWidth="1"/>
    <col min="15574" max="15575" width="0" style="145" hidden="1" customWidth="1"/>
    <col min="15576" max="15576" width="6.42578125" style="145" customWidth="1"/>
    <col min="15577" max="15578" width="0" style="145" hidden="1" customWidth="1"/>
    <col min="15579" max="15579" width="7.42578125" style="145" customWidth="1"/>
    <col min="15580" max="15580" width="0" style="145" hidden="1" customWidth="1"/>
    <col min="15581" max="15581" width="6.42578125" style="145" customWidth="1"/>
    <col min="15582" max="15582" width="0" style="145" hidden="1" customWidth="1"/>
    <col min="15583" max="15583" width="9" style="145" customWidth="1"/>
    <col min="15584" max="15585" width="0" style="145" hidden="1" customWidth="1"/>
    <col min="15586" max="15586" width="8.5703125" style="145" customWidth="1"/>
    <col min="15587" max="15588" width="0" style="145" hidden="1" customWidth="1"/>
    <col min="15589" max="15589" width="6.42578125" style="145" customWidth="1"/>
    <col min="15590" max="15591" width="0" style="145" hidden="1" customWidth="1"/>
    <col min="15592" max="15592" width="7" style="145" customWidth="1"/>
    <col min="15593" max="15594" width="0" style="145" hidden="1" customWidth="1"/>
    <col min="15595" max="15595" width="7" style="145" customWidth="1"/>
    <col min="15596" max="15597" width="0" style="145" hidden="1" customWidth="1"/>
    <col min="15598" max="15598" width="7.5703125" style="145" customWidth="1"/>
    <col min="15599" max="15600" width="0" style="145" hidden="1" customWidth="1"/>
    <col min="15601" max="15601" width="7" style="145" customWidth="1"/>
    <col min="15602" max="15606" width="0" style="145" hidden="1" customWidth="1"/>
    <col min="15607" max="15607" width="7" style="145" customWidth="1"/>
    <col min="15608" max="15621" width="0" style="145" hidden="1" customWidth="1"/>
    <col min="15622" max="15622" width="0" style="145" hidden="1"/>
    <col min="15623" max="15623" width="38.42578125" style="145" customWidth="1"/>
    <col min="15624" max="15624" width="6.42578125" style="145" customWidth="1"/>
    <col min="15625" max="15625" width="0" style="145" hidden="1" customWidth="1"/>
    <col min="15626" max="15626" width="11.42578125" style="145" customWidth="1"/>
    <col min="15627" max="15627" width="9.5703125" style="145" customWidth="1"/>
    <col min="15628" max="15628" width="0" style="145" hidden="1" customWidth="1"/>
    <col min="15629" max="15629" width="7.5703125" style="145" customWidth="1"/>
    <col min="15630" max="15638" width="0" style="145" hidden="1" customWidth="1"/>
    <col min="15639" max="15639" width="8.85546875" style="145" customWidth="1"/>
    <col min="15640" max="15640" width="0" style="145" hidden="1" customWidth="1"/>
    <col min="15641" max="15641" width="10.140625" style="145" customWidth="1"/>
    <col min="15642" max="15648" width="0" style="145" hidden="1" customWidth="1"/>
    <col min="15649" max="15649" width="11.42578125" style="145" customWidth="1"/>
    <col min="15650" max="15650" width="13" style="145" customWidth="1"/>
    <col min="15651" max="15651" width="37.42578125" style="145" customWidth="1"/>
    <col min="15652" max="15652" width="9.140625" style="145" bestFit="1" customWidth="1"/>
    <col min="15653" max="15653" width="16" style="145" customWidth="1"/>
    <col min="15654" max="15654" width="9.42578125" style="145" customWidth="1"/>
    <col min="15655" max="15655" width="11.5703125" style="145" customWidth="1"/>
    <col min="15656" max="15660" width="0" style="145" hidden="1" customWidth="1"/>
    <col min="15661" max="15661" width="5" style="145" customWidth="1"/>
    <col min="15662" max="15663" width="0" style="145" hidden="1" customWidth="1"/>
    <col min="15664" max="15664" width="5" style="145" customWidth="1"/>
    <col min="15665" max="15666" width="0" style="145" hidden="1" customWidth="1"/>
    <col min="15667" max="15667" width="5" style="145" customWidth="1"/>
    <col min="15668" max="15669" width="0" style="145" hidden="1" customWidth="1"/>
    <col min="15670" max="15670" width="5" style="145" customWidth="1"/>
    <col min="15671" max="15672" width="0" style="145" hidden="1" customWidth="1"/>
    <col min="15673" max="15673" width="5" style="145" customWidth="1"/>
    <col min="15674" max="15675" width="0" style="145" hidden="1" customWidth="1"/>
    <col min="15676" max="15676" width="5" style="145" customWidth="1"/>
    <col min="15677" max="15678" width="0" style="145" hidden="1" customWidth="1"/>
    <col min="15679" max="15679" width="6.42578125" style="145" customWidth="1"/>
    <col min="15680" max="15687" width="0" style="145" hidden="1" customWidth="1"/>
    <col min="15688" max="15688" width="6.85546875" style="145" customWidth="1"/>
    <col min="15689" max="15690" width="0" style="145" hidden="1" customWidth="1"/>
    <col min="15691" max="15691" width="6.42578125" style="145" customWidth="1"/>
    <col min="15692" max="15693" width="0" style="145" hidden="1" customWidth="1"/>
    <col min="15694" max="15694" width="5.42578125" style="145" customWidth="1"/>
    <col min="15695" max="15696" width="0" style="145" hidden="1" customWidth="1"/>
    <col min="15697" max="15697" width="4.85546875" style="145" customWidth="1"/>
    <col min="15698" max="15705" width="0" style="145" hidden="1" customWidth="1"/>
    <col min="15706" max="15706" width="5.42578125" style="145" customWidth="1"/>
    <col min="15707" max="15708" width="0" style="145" hidden="1" customWidth="1"/>
    <col min="15709" max="15709" width="8.42578125" style="145" customWidth="1"/>
    <col min="15710" max="15711" width="0" style="145" hidden="1" customWidth="1"/>
    <col min="15712" max="15712" width="5.85546875" style="145" customWidth="1"/>
    <col min="15713" max="15714" width="0" style="145" hidden="1" customWidth="1"/>
    <col min="15715" max="15715" width="5.42578125" style="145" customWidth="1"/>
    <col min="15716" max="15717" width="0" style="145" hidden="1" customWidth="1"/>
    <col min="15718" max="15718" width="5.42578125" style="145" customWidth="1"/>
    <col min="15719" max="15720" width="0" style="145" hidden="1" customWidth="1"/>
    <col min="15721" max="15721" width="6" style="145" customWidth="1"/>
    <col min="15722" max="15726" width="0" style="145" hidden="1" customWidth="1"/>
    <col min="15727" max="15727" width="5" style="145" customWidth="1"/>
    <col min="15728" max="15729" width="0" style="145" hidden="1" customWidth="1"/>
    <col min="15730" max="15730" width="7.42578125" style="145" customWidth="1"/>
    <col min="15731" max="15735" width="0" style="145" hidden="1" customWidth="1"/>
    <col min="15736" max="15736" width="5" style="145" customWidth="1"/>
    <col min="15737" max="15737" width="0" style="145" hidden="1" customWidth="1"/>
    <col min="15738" max="15738" width="5" style="145" customWidth="1"/>
    <col min="15739" max="15739" width="9.42578125" style="145" customWidth="1"/>
    <col min="15740" max="15740" width="0" style="145" hidden="1" customWidth="1"/>
    <col min="15741" max="15741" width="5" style="145" customWidth="1"/>
    <col min="15742" max="15746" width="0" style="145" hidden="1" customWidth="1"/>
    <col min="15747" max="15747" width="5" style="145" customWidth="1"/>
    <col min="15748" max="15759" width="0" style="145" hidden="1" customWidth="1"/>
    <col min="15760" max="15760" width="7.140625" style="145" customWidth="1"/>
    <col min="15761" max="15762" width="0" style="145" hidden="1" customWidth="1"/>
    <col min="15763" max="15763" width="7.140625" style="145" customWidth="1"/>
    <col min="15764" max="15765" width="0" style="145" hidden="1" customWidth="1"/>
    <col min="15766" max="15766" width="7.140625" style="145" customWidth="1"/>
    <col min="15767" max="15771" width="0" style="145" hidden="1" customWidth="1"/>
    <col min="15772" max="15772" width="7.140625" style="145" customWidth="1"/>
    <col min="15773" max="15774" width="0" style="145" hidden="1" customWidth="1"/>
    <col min="15775" max="15775" width="7.140625" style="145" customWidth="1"/>
    <col min="15776" max="15782" width="0" style="145" hidden="1" customWidth="1"/>
    <col min="15783" max="15783" width="6.42578125" style="145" customWidth="1"/>
    <col min="15784" max="15804" width="0" style="145" hidden="1" customWidth="1"/>
    <col min="15805" max="15808" width="6.42578125" style="145" customWidth="1"/>
    <col min="15809" max="15809" width="6.85546875" style="145" customWidth="1"/>
    <col min="15810" max="15810" width="6.42578125" style="145" customWidth="1"/>
    <col min="15811" max="15827" width="0" style="145" hidden="1" customWidth="1"/>
    <col min="15828" max="15828" width="6.5703125" style="145" customWidth="1"/>
    <col min="15829" max="15829" width="6.42578125" style="145" customWidth="1"/>
    <col min="15830" max="15831" width="0" style="145" hidden="1" customWidth="1"/>
    <col min="15832" max="15832" width="6.42578125" style="145" customWidth="1"/>
    <col min="15833" max="15834" width="0" style="145" hidden="1" customWidth="1"/>
    <col min="15835" max="15835" width="7.42578125" style="145" customWidth="1"/>
    <col min="15836" max="15836" width="0" style="145" hidden="1" customWidth="1"/>
    <col min="15837" max="15837" width="6.42578125" style="145" customWidth="1"/>
    <col min="15838" max="15838" width="0" style="145" hidden="1" customWidth="1"/>
    <col min="15839" max="15839" width="9" style="145" customWidth="1"/>
    <col min="15840" max="15841" width="0" style="145" hidden="1" customWidth="1"/>
    <col min="15842" max="15842" width="8.5703125" style="145" customWidth="1"/>
    <col min="15843" max="15844" width="0" style="145" hidden="1" customWidth="1"/>
    <col min="15845" max="15845" width="6.42578125" style="145" customWidth="1"/>
    <col min="15846" max="15847" width="0" style="145" hidden="1" customWidth="1"/>
    <col min="15848" max="15848" width="7" style="145" customWidth="1"/>
    <col min="15849" max="15850" width="0" style="145" hidden="1" customWidth="1"/>
    <col min="15851" max="15851" width="7" style="145" customWidth="1"/>
    <col min="15852" max="15853" width="0" style="145" hidden="1" customWidth="1"/>
    <col min="15854" max="15854" width="7.5703125" style="145" customWidth="1"/>
    <col min="15855" max="15856" width="0" style="145" hidden="1" customWidth="1"/>
    <col min="15857" max="15857" width="7" style="145" customWidth="1"/>
    <col min="15858" max="15862" width="0" style="145" hidden="1" customWidth="1"/>
    <col min="15863" max="15863" width="7" style="145" customWidth="1"/>
    <col min="15864" max="15877" width="0" style="145" hidden="1" customWidth="1"/>
    <col min="15878" max="15878" width="0" style="145" hidden="1"/>
    <col min="15879" max="15879" width="38.42578125" style="145" customWidth="1"/>
    <col min="15880" max="15880" width="6.42578125" style="145" customWidth="1"/>
    <col min="15881" max="15881" width="0" style="145" hidden="1" customWidth="1"/>
    <col min="15882" max="15882" width="11.42578125" style="145" customWidth="1"/>
    <col min="15883" max="15883" width="9.5703125" style="145" customWidth="1"/>
    <col min="15884" max="15884" width="0" style="145" hidden="1" customWidth="1"/>
    <col min="15885" max="15885" width="7.5703125" style="145" customWidth="1"/>
    <col min="15886" max="15894" width="0" style="145" hidden="1" customWidth="1"/>
    <col min="15895" max="15895" width="8.85546875" style="145" customWidth="1"/>
    <col min="15896" max="15896" width="0" style="145" hidden="1" customWidth="1"/>
    <col min="15897" max="15897" width="10.140625" style="145" customWidth="1"/>
    <col min="15898" max="15904" width="0" style="145" hidden="1" customWidth="1"/>
    <col min="15905" max="15905" width="11.42578125" style="145" customWidth="1"/>
    <col min="15906" max="15906" width="13" style="145" customWidth="1"/>
    <col min="15907" max="15907" width="37.42578125" style="145" customWidth="1"/>
    <col min="15908" max="15908" width="9.140625" style="145" bestFit="1" customWidth="1"/>
    <col min="15909" max="15909" width="16" style="145" customWidth="1"/>
    <col min="15910" max="15910" width="9.42578125" style="145" customWidth="1"/>
    <col min="15911" max="15911" width="11.5703125" style="145" customWidth="1"/>
    <col min="15912" max="15916" width="0" style="145" hidden="1" customWidth="1"/>
    <col min="15917" max="15917" width="5" style="145" customWidth="1"/>
    <col min="15918" max="15919" width="0" style="145" hidden="1" customWidth="1"/>
    <col min="15920" max="15920" width="5" style="145" customWidth="1"/>
    <col min="15921" max="15922" width="0" style="145" hidden="1" customWidth="1"/>
    <col min="15923" max="15923" width="5" style="145" customWidth="1"/>
    <col min="15924" max="15925" width="0" style="145" hidden="1" customWidth="1"/>
    <col min="15926" max="15926" width="5" style="145" customWidth="1"/>
    <col min="15927" max="15928" width="0" style="145" hidden="1" customWidth="1"/>
    <col min="15929" max="15929" width="5" style="145" customWidth="1"/>
    <col min="15930" max="15931" width="0" style="145" hidden="1" customWidth="1"/>
    <col min="15932" max="15932" width="5" style="145" customWidth="1"/>
    <col min="15933" max="15934" width="0" style="145" hidden="1" customWidth="1"/>
    <col min="15935" max="15935" width="6.42578125" style="145" customWidth="1"/>
    <col min="15936" max="15943" width="0" style="145" hidden="1" customWidth="1"/>
    <col min="15944" max="15944" width="6.85546875" style="145" customWidth="1"/>
    <col min="15945" max="15946" width="0" style="145" hidden="1" customWidth="1"/>
    <col min="15947" max="15947" width="6.42578125" style="145" customWidth="1"/>
    <col min="15948" max="15949" width="0" style="145" hidden="1" customWidth="1"/>
    <col min="15950" max="15950" width="5.42578125" style="145" customWidth="1"/>
    <col min="15951" max="15952" width="0" style="145" hidden="1" customWidth="1"/>
    <col min="15953" max="15953" width="4.85546875" style="145" customWidth="1"/>
    <col min="15954" max="15961" width="0" style="145" hidden="1" customWidth="1"/>
    <col min="15962" max="15962" width="5.42578125" style="145" customWidth="1"/>
    <col min="15963" max="15964" width="0" style="145" hidden="1" customWidth="1"/>
    <col min="15965" max="15965" width="8.42578125" style="145" customWidth="1"/>
    <col min="15966" max="15967" width="0" style="145" hidden="1" customWidth="1"/>
    <col min="15968" max="15968" width="5.85546875" style="145" customWidth="1"/>
    <col min="15969" max="15970" width="0" style="145" hidden="1" customWidth="1"/>
    <col min="15971" max="15971" width="5.42578125" style="145" customWidth="1"/>
    <col min="15972" max="15973" width="0" style="145" hidden="1" customWidth="1"/>
    <col min="15974" max="15974" width="5.42578125" style="145" customWidth="1"/>
    <col min="15975" max="15976" width="0" style="145" hidden="1" customWidth="1"/>
    <col min="15977" max="15977" width="6" style="145" customWidth="1"/>
    <col min="15978" max="15982" width="0" style="145" hidden="1" customWidth="1"/>
    <col min="15983" max="15983" width="5" style="145" customWidth="1"/>
    <col min="15984" max="15985" width="0" style="145" hidden="1" customWidth="1"/>
    <col min="15986" max="15986" width="7.42578125" style="145" customWidth="1"/>
    <col min="15987" max="15991" width="0" style="145" hidden="1" customWidth="1"/>
    <col min="15992" max="15992" width="5" style="145" customWidth="1"/>
    <col min="15993" max="15993" width="0" style="145" hidden="1" customWidth="1"/>
    <col min="15994" max="15994" width="5" style="145" customWidth="1"/>
    <col min="15995" max="15995" width="9.42578125" style="145" customWidth="1"/>
    <col min="15996" max="15996" width="0" style="145" hidden="1" customWidth="1"/>
    <col min="15997" max="15997" width="5" style="145" customWidth="1"/>
    <col min="15998" max="16002" width="0" style="145" hidden="1" customWidth="1"/>
    <col min="16003" max="16003" width="5" style="145" customWidth="1"/>
    <col min="16004" max="16015" width="0" style="145" hidden="1" customWidth="1"/>
    <col min="16016" max="16016" width="7.140625" style="145" customWidth="1"/>
    <col min="16017" max="16018" width="0" style="145" hidden="1" customWidth="1"/>
    <col min="16019" max="16019" width="7.140625" style="145" customWidth="1"/>
    <col min="16020" max="16021" width="0" style="145" hidden="1" customWidth="1"/>
    <col min="16022" max="16022" width="7.140625" style="145" customWidth="1"/>
    <col min="16023" max="16027" width="0" style="145" hidden="1" customWidth="1"/>
    <col min="16028" max="16028" width="7.140625" style="145" customWidth="1"/>
    <col min="16029" max="16030" width="0" style="145" hidden="1" customWidth="1"/>
    <col min="16031" max="16031" width="7.140625" style="145" customWidth="1"/>
    <col min="16032" max="16038" width="0" style="145" hidden="1" customWidth="1"/>
    <col min="16039" max="16039" width="6.42578125" style="145" customWidth="1"/>
    <col min="16040" max="16060" width="0" style="145" hidden="1" customWidth="1"/>
    <col min="16061" max="16064" width="6.42578125" style="145" customWidth="1"/>
    <col min="16065" max="16065" width="6.85546875" style="145" customWidth="1"/>
    <col min="16066" max="16066" width="6.42578125" style="145" customWidth="1"/>
    <col min="16067" max="16083" width="0" style="145" hidden="1" customWidth="1"/>
    <col min="16084" max="16084" width="6.5703125" style="145" customWidth="1"/>
    <col min="16085" max="16085" width="6.42578125" style="145" customWidth="1"/>
    <col min="16086" max="16087" width="0" style="145" hidden="1" customWidth="1"/>
    <col min="16088" max="16088" width="6.42578125" style="145" customWidth="1"/>
    <col min="16089" max="16090" width="0" style="145" hidden="1" customWidth="1"/>
    <col min="16091" max="16091" width="7.42578125" style="145" customWidth="1"/>
    <col min="16092" max="16092" width="0" style="145" hidden="1" customWidth="1"/>
    <col min="16093" max="16093" width="6.42578125" style="145" customWidth="1"/>
    <col min="16094" max="16094" width="0" style="145" hidden="1" customWidth="1"/>
    <col min="16095" max="16095" width="9" style="145" customWidth="1"/>
    <col min="16096" max="16097" width="0" style="145" hidden="1" customWidth="1"/>
    <col min="16098" max="16098" width="8.5703125" style="145" customWidth="1"/>
    <col min="16099" max="16100" width="0" style="145" hidden="1" customWidth="1"/>
    <col min="16101" max="16101" width="6.42578125" style="145" customWidth="1"/>
    <col min="16102" max="16103" width="0" style="145" hidden="1" customWidth="1"/>
    <col min="16104" max="16104" width="7" style="145" customWidth="1"/>
    <col min="16105" max="16106" width="0" style="145" hidden="1" customWidth="1"/>
    <col min="16107" max="16107" width="7" style="145" customWidth="1"/>
    <col min="16108" max="16109" width="0" style="145" hidden="1" customWidth="1"/>
    <col min="16110" max="16110" width="7.5703125" style="145" customWidth="1"/>
    <col min="16111" max="16112" width="0" style="145" hidden="1" customWidth="1"/>
    <col min="16113" max="16113" width="7" style="145" customWidth="1"/>
    <col min="16114" max="16118" width="0" style="145" hidden="1" customWidth="1"/>
    <col min="16119" max="16119" width="7" style="145" customWidth="1"/>
    <col min="16120" max="16133" width="0" style="145" hidden="1" customWidth="1"/>
    <col min="16134" max="16384" width="0" style="145" hidden="1"/>
  </cols>
  <sheetData>
    <row r="1" spans="1:7" s="2" customFormat="1" ht="18.75" customHeight="1">
      <c r="A1" s="182">
        <v>45285</v>
      </c>
      <c r="B1" s="121"/>
      <c r="C1" s="121"/>
      <c r="F1" s="123"/>
      <c r="G1" s="124"/>
    </row>
    <row r="2" spans="1:7" s="138" customFormat="1" ht="33.6" customHeight="1">
      <c r="A2" s="196" t="s">
        <v>0</v>
      </c>
      <c r="B2" s="181" t="s">
        <v>323</v>
      </c>
      <c r="C2" s="125" t="s">
        <v>364</v>
      </c>
      <c r="D2" s="178" t="s">
        <v>1</v>
      </c>
      <c r="E2" s="3" t="s">
        <v>365</v>
      </c>
      <c r="F2" s="179" t="s">
        <v>308</v>
      </c>
      <c r="G2" s="180" t="s">
        <v>309</v>
      </c>
    </row>
    <row r="3" spans="1:7" s="138" customFormat="1" hidden="1">
      <c r="A3" s="192"/>
      <c r="B3" s="40"/>
      <c r="C3" s="126"/>
      <c r="D3" s="42"/>
      <c r="E3" s="42"/>
      <c r="F3" s="139"/>
      <c r="G3" s="140"/>
    </row>
    <row r="4" spans="1:7" ht="21.75" hidden="1" customHeight="1">
      <c r="A4" s="141" t="s">
        <v>2</v>
      </c>
      <c r="B4" s="44" t="s">
        <v>332</v>
      </c>
      <c r="C4" s="127"/>
      <c r="D4" s="142"/>
      <c r="E4" s="142"/>
      <c r="F4" s="143"/>
      <c r="G4" s="144">
        <f>+F4*D4</f>
        <v>0</v>
      </c>
    </row>
    <row r="5" spans="1:7" ht="20.25" hidden="1" customHeight="1">
      <c r="A5" s="141" t="s">
        <v>3</v>
      </c>
      <c r="B5" s="44" t="s">
        <v>325</v>
      </c>
      <c r="C5" s="127"/>
      <c r="D5" s="142"/>
      <c r="E5" s="142"/>
      <c r="F5" s="143"/>
      <c r="G5" s="144">
        <f t="shared" ref="G5:G14" si="0">+F5*D5</f>
        <v>0</v>
      </c>
    </row>
    <row r="6" spans="1:7" ht="21.75" hidden="1" customHeight="1">
      <c r="A6" s="141" t="s">
        <v>4</v>
      </c>
      <c r="B6" s="44" t="s">
        <v>325</v>
      </c>
      <c r="C6" s="127"/>
      <c r="D6" s="142"/>
      <c r="E6" s="142"/>
      <c r="F6" s="143"/>
      <c r="G6" s="144">
        <f t="shared" si="0"/>
        <v>0</v>
      </c>
    </row>
    <row r="7" spans="1:7" ht="20.25" hidden="1" customHeight="1">
      <c r="A7" s="141" t="s">
        <v>5</v>
      </c>
      <c r="B7" s="44" t="s">
        <v>325</v>
      </c>
      <c r="C7" s="127"/>
      <c r="D7" s="142"/>
      <c r="E7" s="142"/>
      <c r="F7" s="143"/>
      <c r="G7" s="144">
        <f t="shared" si="0"/>
        <v>0</v>
      </c>
    </row>
    <row r="8" spans="1:7" ht="21.75" hidden="1" customHeight="1">
      <c r="A8" s="141" t="s">
        <v>6</v>
      </c>
      <c r="B8" s="44" t="s">
        <v>332</v>
      </c>
      <c r="C8" s="127"/>
      <c r="D8" s="142"/>
      <c r="E8" s="142"/>
      <c r="F8" s="143"/>
      <c r="G8" s="144">
        <f t="shared" si="0"/>
        <v>0</v>
      </c>
    </row>
    <row r="9" spans="1:7" ht="20.25" hidden="1" customHeight="1">
      <c r="A9" s="146" t="s">
        <v>7</v>
      </c>
      <c r="B9" s="44" t="s">
        <v>325</v>
      </c>
      <c r="C9" s="127"/>
      <c r="D9" s="142"/>
      <c r="E9" s="142"/>
      <c r="F9" s="147"/>
      <c r="G9" s="144">
        <f t="shared" si="0"/>
        <v>0</v>
      </c>
    </row>
    <row r="10" spans="1:7" ht="20.25" hidden="1" customHeight="1">
      <c r="A10" s="148" t="s">
        <v>8</v>
      </c>
      <c r="B10" s="44" t="s">
        <v>332</v>
      </c>
      <c r="C10" s="127"/>
      <c r="D10" s="142"/>
      <c r="E10" s="142"/>
      <c r="F10" s="143"/>
      <c r="G10" s="144">
        <f t="shared" si="0"/>
        <v>0</v>
      </c>
    </row>
    <row r="11" spans="1:7" ht="21.75" hidden="1" customHeight="1">
      <c r="A11" s="141" t="s">
        <v>9</v>
      </c>
      <c r="B11" s="44" t="s">
        <v>325</v>
      </c>
      <c r="C11" s="127" t="s">
        <v>383</v>
      </c>
      <c r="D11" s="149"/>
      <c r="E11" s="149"/>
      <c r="F11" s="143"/>
      <c r="G11" s="144">
        <f t="shared" si="0"/>
        <v>0</v>
      </c>
    </row>
    <row r="12" spans="1:7" ht="21.75" hidden="1" customHeight="1">
      <c r="A12" s="141" t="s">
        <v>10</v>
      </c>
      <c r="B12" s="44" t="s">
        <v>325</v>
      </c>
      <c r="C12" s="127" t="s">
        <v>383</v>
      </c>
      <c r="D12" s="149"/>
      <c r="E12" s="149"/>
      <c r="F12" s="143"/>
      <c r="G12" s="144">
        <f t="shared" si="0"/>
        <v>0</v>
      </c>
    </row>
    <row r="13" spans="1:7" ht="37.35" hidden="1" customHeight="1">
      <c r="A13" s="141" t="s">
        <v>11</v>
      </c>
      <c r="B13" s="44" t="s">
        <v>330</v>
      </c>
      <c r="C13" s="127" t="s">
        <v>383</v>
      </c>
      <c r="D13" s="149"/>
      <c r="E13" s="149"/>
      <c r="F13" s="143"/>
      <c r="G13" s="144">
        <f t="shared" si="0"/>
        <v>0</v>
      </c>
    </row>
    <row r="14" spans="1:7" ht="21.75" hidden="1" customHeight="1">
      <c r="A14" s="148" t="s">
        <v>12</v>
      </c>
      <c r="B14" s="44" t="s">
        <v>325</v>
      </c>
      <c r="C14" s="127"/>
      <c r="D14" s="142"/>
      <c r="E14" s="142"/>
      <c r="F14" s="143"/>
      <c r="G14" s="144">
        <f t="shared" si="0"/>
        <v>0</v>
      </c>
    </row>
    <row r="15" spans="1:7" ht="18.600000000000001" customHeight="1">
      <c r="A15" s="158" t="s">
        <v>73</v>
      </c>
      <c r="B15" s="44" t="s">
        <v>325</v>
      </c>
      <c r="C15" s="127" t="s">
        <v>366</v>
      </c>
      <c r="D15" s="142">
        <v>7</v>
      </c>
      <c r="E15" s="142"/>
      <c r="F15" s="143">
        <v>26000</v>
      </c>
      <c r="G15" s="144">
        <f t="shared" ref="G15:G78" si="1">+F15*D15</f>
        <v>182000</v>
      </c>
    </row>
    <row r="16" spans="1:7" ht="21.75" hidden="1" customHeight="1">
      <c r="A16" s="148" t="s">
        <v>14</v>
      </c>
      <c r="B16" s="44" t="s">
        <v>325</v>
      </c>
      <c r="C16" s="127"/>
      <c r="D16" s="149"/>
      <c r="E16" s="149"/>
      <c r="F16" s="143"/>
      <c r="G16" s="144">
        <f t="shared" si="1"/>
        <v>0</v>
      </c>
    </row>
    <row r="17" spans="1:7" ht="45.6" hidden="1" customHeight="1">
      <c r="A17" s="148" t="s">
        <v>15</v>
      </c>
      <c r="B17" s="44" t="s">
        <v>329</v>
      </c>
      <c r="C17" s="127"/>
      <c r="D17" s="142"/>
      <c r="E17" s="142"/>
      <c r="F17" s="143"/>
      <c r="G17" s="144">
        <f t="shared" si="1"/>
        <v>0</v>
      </c>
    </row>
    <row r="18" spans="1:7" ht="21.75" hidden="1" customHeight="1">
      <c r="A18" s="141" t="s">
        <v>16</v>
      </c>
      <c r="B18" s="44" t="s">
        <v>325</v>
      </c>
      <c r="C18" s="127"/>
      <c r="D18" s="142"/>
      <c r="E18" s="142"/>
      <c r="F18" s="143"/>
      <c r="G18" s="144">
        <f t="shared" si="1"/>
        <v>0</v>
      </c>
    </row>
    <row r="19" spans="1:7" ht="38.450000000000003" hidden="1" customHeight="1">
      <c r="A19" s="148" t="s">
        <v>17</v>
      </c>
      <c r="B19" s="44" t="s">
        <v>328</v>
      </c>
      <c r="C19" s="127"/>
      <c r="D19" s="142"/>
      <c r="E19" s="142"/>
      <c r="F19" s="143"/>
      <c r="G19" s="144">
        <f t="shared" si="1"/>
        <v>0</v>
      </c>
    </row>
    <row r="20" spans="1:7" ht="20.25" hidden="1" customHeight="1">
      <c r="A20" s="148" t="s">
        <v>18</v>
      </c>
      <c r="B20" s="44" t="s">
        <v>325</v>
      </c>
      <c r="C20" s="127" t="s">
        <v>374</v>
      </c>
      <c r="D20" s="142"/>
      <c r="E20" s="142"/>
      <c r="F20" s="143"/>
      <c r="G20" s="144">
        <f t="shared" si="1"/>
        <v>0</v>
      </c>
    </row>
    <row r="21" spans="1:7" ht="21.75" hidden="1" customHeight="1">
      <c r="A21" s="148" t="s">
        <v>19</v>
      </c>
      <c r="B21" s="44" t="s">
        <v>325</v>
      </c>
      <c r="C21" s="127"/>
      <c r="D21" s="142"/>
      <c r="E21" s="142"/>
      <c r="F21" s="143"/>
      <c r="G21" s="144">
        <f t="shared" si="1"/>
        <v>0</v>
      </c>
    </row>
    <row r="22" spans="1:7" ht="21.75" hidden="1" customHeight="1">
      <c r="A22" s="148" t="s">
        <v>20</v>
      </c>
      <c r="B22" s="44" t="s">
        <v>331</v>
      </c>
      <c r="C22" s="127" t="s">
        <v>371</v>
      </c>
      <c r="D22" s="142"/>
      <c r="E22" s="142"/>
      <c r="F22" s="143"/>
      <c r="G22" s="144">
        <f t="shared" si="1"/>
        <v>0</v>
      </c>
    </row>
    <row r="23" spans="1:7" ht="21.75" hidden="1" customHeight="1">
      <c r="A23" s="141" t="s">
        <v>21</v>
      </c>
      <c r="B23" s="44" t="s">
        <v>330</v>
      </c>
      <c r="C23" s="127"/>
      <c r="D23" s="142"/>
      <c r="E23" s="142"/>
      <c r="F23" s="143"/>
      <c r="G23" s="144">
        <f t="shared" si="1"/>
        <v>0</v>
      </c>
    </row>
    <row r="24" spans="1:7" ht="18.600000000000001" customHeight="1">
      <c r="A24" s="148" t="s">
        <v>51</v>
      </c>
      <c r="B24" s="44" t="s">
        <v>325</v>
      </c>
      <c r="C24" s="127" t="s">
        <v>370</v>
      </c>
      <c r="D24" s="142">
        <v>17</v>
      </c>
      <c r="E24" s="142"/>
      <c r="F24" s="143">
        <v>10000</v>
      </c>
      <c r="G24" s="144">
        <f t="shared" si="1"/>
        <v>170000</v>
      </c>
    </row>
    <row r="25" spans="1:7" ht="20.25" hidden="1" customHeight="1">
      <c r="A25" s="148" t="s">
        <v>23</v>
      </c>
      <c r="B25" s="44" t="s">
        <v>325</v>
      </c>
      <c r="C25" s="127"/>
      <c r="D25" s="142"/>
      <c r="E25" s="142"/>
      <c r="F25" s="143"/>
      <c r="G25" s="144">
        <f t="shared" si="1"/>
        <v>0</v>
      </c>
    </row>
    <row r="26" spans="1:7" ht="20.25" hidden="1" customHeight="1">
      <c r="A26" s="148" t="s">
        <v>24</v>
      </c>
      <c r="B26" s="44" t="s">
        <v>328</v>
      </c>
      <c r="C26" s="127" t="s">
        <v>380</v>
      </c>
      <c r="D26" s="142"/>
      <c r="E26" s="142"/>
      <c r="F26" s="143"/>
      <c r="G26" s="144">
        <f t="shared" si="1"/>
        <v>0</v>
      </c>
    </row>
    <row r="27" spans="1:7" ht="20.25" hidden="1" customHeight="1">
      <c r="A27" s="148" t="s">
        <v>25</v>
      </c>
      <c r="B27" s="44" t="s">
        <v>330</v>
      </c>
      <c r="C27" s="127"/>
      <c r="D27" s="142"/>
      <c r="E27" s="142"/>
      <c r="F27" s="143"/>
      <c r="G27" s="144">
        <f t="shared" si="1"/>
        <v>0</v>
      </c>
    </row>
    <row r="28" spans="1:7" ht="20.25" hidden="1" customHeight="1">
      <c r="A28" s="148" t="s">
        <v>26</v>
      </c>
      <c r="B28" s="44" t="s">
        <v>325</v>
      </c>
      <c r="C28" s="127"/>
      <c r="D28" s="142"/>
      <c r="E28" s="142"/>
      <c r="F28" s="143"/>
      <c r="G28" s="144">
        <f t="shared" si="1"/>
        <v>0</v>
      </c>
    </row>
    <row r="29" spans="1:7" ht="18.600000000000001" customHeight="1">
      <c r="A29" s="155" t="s">
        <v>285</v>
      </c>
      <c r="B29" s="44" t="s">
        <v>328</v>
      </c>
      <c r="C29" s="127" t="s">
        <v>366</v>
      </c>
      <c r="D29" s="142">
        <v>27</v>
      </c>
      <c r="E29" s="142"/>
      <c r="F29" s="143">
        <f>10000*0.3</f>
        <v>3000</v>
      </c>
      <c r="G29" s="144">
        <f t="shared" si="1"/>
        <v>81000</v>
      </c>
    </row>
    <row r="30" spans="1:7" ht="21.75" hidden="1" customHeight="1">
      <c r="A30" s="148" t="s">
        <v>28</v>
      </c>
      <c r="B30" s="44" t="s">
        <v>325</v>
      </c>
      <c r="C30" s="127"/>
      <c r="D30" s="142"/>
      <c r="E30" s="142"/>
      <c r="F30" s="143"/>
      <c r="G30" s="144">
        <f t="shared" si="1"/>
        <v>0</v>
      </c>
    </row>
    <row r="31" spans="1:7" ht="21.75" hidden="1" customHeight="1">
      <c r="A31" s="148" t="s">
        <v>29</v>
      </c>
      <c r="B31" s="44" t="s">
        <v>328</v>
      </c>
      <c r="C31" s="127" t="s">
        <v>380</v>
      </c>
      <c r="D31" s="142"/>
      <c r="E31" s="142"/>
      <c r="F31" s="143"/>
      <c r="G31" s="144">
        <f t="shared" si="1"/>
        <v>0</v>
      </c>
    </row>
    <row r="32" spans="1:7" ht="21.75" hidden="1" customHeight="1">
      <c r="A32" s="148" t="s">
        <v>30</v>
      </c>
      <c r="B32" s="44" t="s">
        <v>330</v>
      </c>
      <c r="C32" s="127"/>
      <c r="D32" s="142"/>
      <c r="E32" s="142"/>
      <c r="F32" s="143"/>
      <c r="G32" s="144">
        <f t="shared" si="1"/>
        <v>0</v>
      </c>
    </row>
    <row r="33" spans="1:7" ht="18.600000000000001" customHeight="1">
      <c r="A33" s="148" t="s">
        <v>120</v>
      </c>
      <c r="B33" s="44" t="s">
        <v>325</v>
      </c>
      <c r="C33" s="127" t="s">
        <v>372</v>
      </c>
      <c r="D33" s="142">
        <v>3325</v>
      </c>
      <c r="E33" s="142" t="s">
        <v>397</v>
      </c>
      <c r="F33" s="143">
        <v>5000</v>
      </c>
      <c r="G33" s="144">
        <f t="shared" si="1"/>
        <v>16625000</v>
      </c>
    </row>
    <row r="34" spans="1:7" ht="57" hidden="1" customHeight="1">
      <c r="A34" s="148" t="s">
        <v>32</v>
      </c>
      <c r="B34" s="44" t="s">
        <v>325</v>
      </c>
      <c r="C34" s="127"/>
      <c r="D34" s="142"/>
      <c r="E34" s="142"/>
      <c r="F34" s="143"/>
      <c r="G34" s="144">
        <f t="shared" si="1"/>
        <v>0</v>
      </c>
    </row>
    <row r="35" spans="1:7" ht="39.950000000000003" hidden="1" customHeight="1">
      <c r="A35" s="148" t="s">
        <v>33</v>
      </c>
      <c r="B35" s="44" t="s">
        <v>328</v>
      </c>
      <c r="C35" s="127" t="s">
        <v>380</v>
      </c>
      <c r="D35" s="142"/>
      <c r="E35" s="142"/>
      <c r="F35" s="143"/>
      <c r="G35" s="144">
        <f t="shared" si="1"/>
        <v>0</v>
      </c>
    </row>
    <row r="36" spans="1:7" ht="18.600000000000001" customHeight="1">
      <c r="A36" s="148" t="s">
        <v>269</v>
      </c>
      <c r="B36" s="44" t="s">
        <v>325</v>
      </c>
      <c r="C36" s="127" t="s">
        <v>374</v>
      </c>
      <c r="D36" s="142">
        <v>4</v>
      </c>
      <c r="E36" s="142"/>
      <c r="F36" s="143">
        <v>30000</v>
      </c>
      <c r="G36" s="144">
        <f t="shared" si="1"/>
        <v>120000</v>
      </c>
    </row>
    <row r="37" spans="1:7" ht="21.75" hidden="1" customHeight="1">
      <c r="A37" s="150" t="s">
        <v>35</v>
      </c>
      <c r="B37" s="44" t="s">
        <v>329</v>
      </c>
      <c r="C37" s="127" t="s">
        <v>375</v>
      </c>
      <c r="D37" s="142"/>
      <c r="E37" s="142"/>
      <c r="F37" s="143"/>
      <c r="G37" s="144">
        <f t="shared" si="1"/>
        <v>0</v>
      </c>
    </row>
    <row r="38" spans="1:7" ht="21.75" hidden="1" customHeight="1">
      <c r="A38" s="148" t="s">
        <v>36</v>
      </c>
      <c r="B38" s="44" t="s">
        <v>325</v>
      </c>
      <c r="C38" s="127"/>
      <c r="D38" s="142"/>
      <c r="E38" s="142"/>
      <c r="F38" s="143"/>
      <c r="G38" s="144">
        <f t="shared" si="1"/>
        <v>0</v>
      </c>
    </row>
    <row r="39" spans="1:7" ht="21.75" hidden="1" customHeight="1">
      <c r="A39" s="141" t="s">
        <v>37</v>
      </c>
      <c r="B39" s="44" t="s">
        <v>325</v>
      </c>
      <c r="C39" s="127" t="s">
        <v>390</v>
      </c>
      <c r="D39" s="142"/>
      <c r="E39" s="142"/>
      <c r="F39" s="143"/>
      <c r="G39" s="144">
        <f t="shared" si="1"/>
        <v>0</v>
      </c>
    </row>
    <row r="40" spans="1:7" ht="38.450000000000003" hidden="1" customHeight="1">
      <c r="A40" s="148" t="s">
        <v>38</v>
      </c>
      <c r="B40" s="44" t="s">
        <v>325</v>
      </c>
      <c r="C40" s="127"/>
      <c r="D40" s="142"/>
      <c r="E40" s="142"/>
      <c r="F40" s="143"/>
      <c r="G40" s="144">
        <f t="shared" si="1"/>
        <v>0</v>
      </c>
    </row>
    <row r="41" spans="1:7" ht="18.600000000000001" customHeight="1">
      <c r="A41" s="148" t="s">
        <v>270</v>
      </c>
      <c r="B41" s="44" t="s">
        <v>325</v>
      </c>
      <c r="C41" s="127" t="s">
        <v>374</v>
      </c>
      <c r="D41" s="142">
        <v>93</v>
      </c>
      <c r="E41" s="142"/>
      <c r="F41" s="143">
        <v>11000</v>
      </c>
      <c r="G41" s="144">
        <f t="shared" si="1"/>
        <v>1023000</v>
      </c>
    </row>
    <row r="42" spans="1:7" ht="20.25" hidden="1" customHeight="1">
      <c r="A42" s="151" t="s">
        <v>40</v>
      </c>
      <c r="B42" s="44" t="s">
        <v>329</v>
      </c>
      <c r="C42" s="127"/>
      <c r="D42" s="142"/>
      <c r="E42" s="142"/>
      <c r="F42" s="143"/>
      <c r="G42" s="144">
        <f t="shared" si="1"/>
        <v>0</v>
      </c>
    </row>
    <row r="43" spans="1:7" ht="18.600000000000001" customHeight="1">
      <c r="A43" s="148" t="s">
        <v>97</v>
      </c>
      <c r="B43" s="44" t="s">
        <v>325</v>
      </c>
      <c r="C43" s="127" t="s">
        <v>370</v>
      </c>
      <c r="D43" s="142">
        <v>2</v>
      </c>
      <c r="E43" s="142"/>
      <c r="F43" s="143">
        <v>13000</v>
      </c>
      <c r="G43" s="144">
        <f t="shared" si="1"/>
        <v>26000</v>
      </c>
    </row>
    <row r="44" spans="1:7" ht="18.600000000000001" customHeight="1">
      <c r="A44" s="141" t="s">
        <v>113</v>
      </c>
      <c r="B44" s="44" t="s">
        <v>325</v>
      </c>
      <c r="C44" s="127" t="s">
        <v>377</v>
      </c>
      <c r="D44" s="142">
        <v>900</v>
      </c>
      <c r="E44" s="142"/>
      <c r="F44" s="143">
        <f>IFERROR(VLOOKUP(A44,'24.12'!A41:D295,4,),)</f>
        <v>20000</v>
      </c>
      <c r="G44" s="144">
        <f t="shared" si="1"/>
        <v>18000000</v>
      </c>
    </row>
    <row r="45" spans="1:7" ht="18.600000000000001" customHeight="1">
      <c r="A45" s="148" t="s">
        <v>114</v>
      </c>
      <c r="B45" s="44" t="s">
        <v>329</v>
      </c>
      <c r="C45" s="127" t="s">
        <v>378</v>
      </c>
      <c r="D45" s="142">
        <v>50</v>
      </c>
      <c r="E45" s="142"/>
      <c r="F45" s="143">
        <f>IFERROR(VLOOKUP(A45,'24.12'!A42:D296,4,),)</f>
        <v>21000</v>
      </c>
      <c r="G45" s="144">
        <f t="shared" si="1"/>
        <v>1050000</v>
      </c>
    </row>
    <row r="46" spans="1:7" ht="21.75" hidden="1" customHeight="1">
      <c r="A46" s="148" t="s">
        <v>44</v>
      </c>
      <c r="B46" s="44" t="s">
        <v>325</v>
      </c>
      <c r="C46" s="127"/>
      <c r="D46" s="142"/>
      <c r="E46" s="142"/>
      <c r="F46" s="143"/>
      <c r="G46" s="144">
        <f t="shared" si="1"/>
        <v>0</v>
      </c>
    </row>
    <row r="47" spans="1:7" ht="21.75" hidden="1" customHeight="1">
      <c r="A47" s="148" t="s">
        <v>45</v>
      </c>
      <c r="B47" s="44" t="s">
        <v>329</v>
      </c>
      <c r="C47" s="127"/>
      <c r="D47" s="142"/>
      <c r="E47" s="142"/>
      <c r="F47" s="143"/>
      <c r="G47" s="144">
        <f t="shared" si="1"/>
        <v>0</v>
      </c>
    </row>
    <row r="48" spans="1:7" ht="20.25" hidden="1" customHeight="1">
      <c r="A48" s="152" t="s">
        <v>46</v>
      </c>
      <c r="B48" s="44" t="s">
        <v>325</v>
      </c>
      <c r="C48" s="127" t="s">
        <v>367</v>
      </c>
      <c r="D48" s="142"/>
      <c r="E48" s="142"/>
      <c r="F48" s="143"/>
      <c r="G48" s="144">
        <f t="shared" si="1"/>
        <v>0</v>
      </c>
    </row>
    <row r="49" spans="1:7" ht="20.25" hidden="1" customHeight="1">
      <c r="A49" s="150" t="s">
        <v>47</v>
      </c>
      <c r="B49" s="44" t="s">
        <v>326</v>
      </c>
      <c r="C49" s="127" t="s">
        <v>368</v>
      </c>
      <c r="D49" s="142"/>
      <c r="E49" s="142"/>
      <c r="F49" s="143"/>
      <c r="G49" s="144">
        <f t="shared" si="1"/>
        <v>0</v>
      </c>
    </row>
    <row r="50" spans="1:7" ht="20.25" hidden="1" customHeight="1">
      <c r="A50" s="141" t="s">
        <v>48</v>
      </c>
      <c r="B50" s="44" t="s">
        <v>325</v>
      </c>
      <c r="C50" s="127"/>
      <c r="D50" s="142"/>
      <c r="E50" s="142"/>
      <c r="F50" s="143"/>
      <c r="G50" s="144">
        <f t="shared" si="1"/>
        <v>0</v>
      </c>
    </row>
    <row r="51" spans="1:7" ht="20.25" hidden="1" customHeight="1">
      <c r="A51" s="148" t="s">
        <v>49</v>
      </c>
      <c r="B51" s="44" t="s">
        <v>325</v>
      </c>
      <c r="C51" s="127"/>
      <c r="D51" s="142"/>
      <c r="E51" s="142"/>
      <c r="F51" s="143"/>
      <c r="G51" s="144">
        <f t="shared" si="1"/>
        <v>0</v>
      </c>
    </row>
    <row r="52" spans="1:7" ht="21.75" hidden="1" customHeight="1">
      <c r="A52" s="148" t="s">
        <v>50</v>
      </c>
      <c r="B52" s="44" t="s">
        <v>325</v>
      </c>
      <c r="C52" s="127" t="s">
        <v>370</v>
      </c>
      <c r="D52" s="142"/>
      <c r="E52" s="142"/>
      <c r="F52" s="143"/>
      <c r="G52" s="144">
        <f t="shared" si="1"/>
        <v>0</v>
      </c>
    </row>
    <row r="53" spans="1:7" ht="18.600000000000001" customHeight="1">
      <c r="A53" s="148" t="s">
        <v>165</v>
      </c>
      <c r="B53" s="44" t="s">
        <v>325</v>
      </c>
      <c r="C53" s="127" t="s">
        <v>380</v>
      </c>
      <c r="D53" s="142">
        <v>205</v>
      </c>
      <c r="E53" s="142"/>
      <c r="F53" s="143">
        <f>IFERROR(VLOOKUP(A53,'24.12'!A50:D304,4,),)</f>
        <v>26000</v>
      </c>
      <c r="G53" s="144">
        <f t="shared" si="1"/>
        <v>5330000</v>
      </c>
    </row>
    <row r="54" spans="1:7" ht="39.950000000000003" hidden="1" customHeight="1">
      <c r="A54" s="141" t="s">
        <v>52</v>
      </c>
      <c r="B54" s="44" t="s">
        <v>328</v>
      </c>
      <c r="C54" s="127"/>
      <c r="D54" s="142"/>
      <c r="E54" s="142"/>
      <c r="F54" s="143"/>
      <c r="G54" s="144">
        <f t="shared" si="1"/>
        <v>0</v>
      </c>
    </row>
    <row r="55" spans="1:7" ht="21.75" hidden="1" customHeight="1">
      <c r="A55" s="148" t="s">
        <v>53</v>
      </c>
      <c r="B55" s="44" t="s">
        <v>325</v>
      </c>
      <c r="C55" s="127" t="s">
        <v>381</v>
      </c>
      <c r="D55" s="142"/>
      <c r="E55" s="142"/>
      <c r="F55" s="143"/>
      <c r="G55" s="144">
        <f t="shared" si="1"/>
        <v>0</v>
      </c>
    </row>
    <row r="56" spans="1:7" ht="18.600000000000001" customHeight="1">
      <c r="A56" s="148" t="s">
        <v>167</v>
      </c>
      <c r="B56" s="44" t="s">
        <v>327</v>
      </c>
      <c r="C56" s="127"/>
      <c r="D56" s="142">
        <v>80</v>
      </c>
      <c r="E56" s="142"/>
      <c r="F56" s="143">
        <v>27000</v>
      </c>
      <c r="G56" s="144">
        <f t="shared" si="1"/>
        <v>2160000</v>
      </c>
    </row>
    <row r="57" spans="1:7" ht="21.75" hidden="1" customHeight="1">
      <c r="A57" s="148" t="s">
        <v>55</v>
      </c>
      <c r="B57" s="44" t="s">
        <v>325</v>
      </c>
      <c r="C57" s="127"/>
      <c r="D57" s="142"/>
      <c r="E57" s="142"/>
      <c r="F57" s="143"/>
      <c r="G57" s="144">
        <f t="shared" si="1"/>
        <v>0</v>
      </c>
    </row>
    <row r="58" spans="1:7" ht="21.75" hidden="1" customHeight="1">
      <c r="A58" s="153" t="s">
        <v>56</v>
      </c>
      <c r="B58" s="44" t="s">
        <v>330</v>
      </c>
      <c r="C58" s="127" t="s">
        <v>375</v>
      </c>
      <c r="D58" s="142"/>
      <c r="E58" s="142"/>
      <c r="F58" s="143"/>
      <c r="G58" s="144">
        <f t="shared" si="1"/>
        <v>0</v>
      </c>
    </row>
    <row r="59" spans="1:7" ht="20.25" hidden="1" customHeight="1">
      <c r="A59" s="148" t="s">
        <v>57</v>
      </c>
      <c r="B59" s="44"/>
      <c r="C59" s="127"/>
      <c r="D59" s="142"/>
      <c r="E59" s="142"/>
      <c r="F59" s="143"/>
      <c r="G59" s="144">
        <f t="shared" si="1"/>
        <v>0</v>
      </c>
    </row>
    <row r="60" spans="1:7" ht="20.25" hidden="1" customHeight="1">
      <c r="A60" s="148" t="s">
        <v>58</v>
      </c>
      <c r="B60" s="44" t="s">
        <v>325</v>
      </c>
      <c r="C60" s="127"/>
      <c r="D60" s="142"/>
      <c r="E60" s="142"/>
      <c r="F60" s="143"/>
      <c r="G60" s="144">
        <f t="shared" si="1"/>
        <v>0</v>
      </c>
    </row>
    <row r="61" spans="1:7" ht="21.75" hidden="1" customHeight="1">
      <c r="A61" s="148" t="s">
        <v>59</v>
      </c>
      <c r="B61" s="44" t="s">
        <v>328</v>
      </c>
      <c r="C61" s="127" t="s">
        <v>366</v>
      </c>
      <c r="D61" s="142"/>
      <c r="E61" s="142"/>
      <c r="F61" s="143"/>
      <c r="G61" s="144">
        <f t="shared" si="1"/>
        <v>0</v>
      </c>
    </row>
    <row r="62" spans="1:7" ht="21.75" hidden="1" customHeight="1">
      <c r="A62" s="154" t="s">
        <v>60</v>
      </c>
      <c r="B62" s="44" t="s">
        <v>328</v>
      </c>
      <c r="C62" s="127" t="s">
        <v>373</v>
      </c>
      <c r="D62" s="142"/>
      <c r="E62" s="142"/>
      <c r="F62" s="143"/>
      <c r="G62" s="144">
        <f t="shared" si="1"/>
        <v>0</v>
      </c>
    </row>
    <row r="63" spans="1:7" ht="20.25" hidden="1" customHeight="1">
      <c r="A63" s="141" t="s">
        <v>61</v>
      </c>
      <c r="B63" s="44" t="s">
        <v>325</v>
      </c>
      <c r="C63" s="127" t="s">
        <v>373</v>
      </c>
      <c r="D63" s="142"/>
      <c r="E63" s="142"/>
      <c r="F63" s="143"/>
      <c r="G63" s="144">
        <f t="shared" si="1"/>
        <v>0</v>
      </c>
    </row>
    <row r="64" spans="1:7" ht="32.450000000000003" hidden="1" customHeight="1">
      <c r="A64" s="148" t="s">
        <v>62</v>
      </c>
      <c r="B64" s="44" t="s">
        <v>329</v>
      </c>
      <c r="C64" s="127"/>
      <c r="D64" s="142"/>
      <c r="E64" s="142"/>
      <c r="F64" s="143"/>
      <c r="G64" s="144">
        <f t="shared" si="1"/>
        <v>0</v>
      </c>
    </row>
    <row r="65" spans="1:7" ht="21.75" hidden="1" customHeight="1">
      <c r="A65" s="155" t="s">
        <v>63</v>
      </c>
      <c r="B65" s="48" t="s">
        <v>325</v>
      </c>
      <c r="C65" s="128"/>
      <c r="D65" s="156"/>
      <c r="E65" s="156"/>
      <c r="F65" s="157"/>
      <c r="G65" s="144">
        <f t="shared" si="1"/>
        <v>0</v>
      </c>
    </row>
    <row r="66" spans="1:7" ht="20.25" hidden="1" customHeight="1">
      <c r="A66" s="148" t="s">
        <v>64</v>
      </c>
      <c r="B66" s="44" t="s">
        <v>325</v>
      </c>
      <c r="C66" s="127"/>
      <c r="D66" s="142"/>
      <c r="E66" s="142"/>
      <c r="F66" s="143"/>
      <c r="G66" s="144">
        <f t="shared" si="1"/>
        <v>0</v>
      </c>
    </row>
    <row r="67" spans="1:7" ht="20.25" hidden="1" customHeight="1">
      <c r="A67" s="141" t="s">
        <v>65</v>
      </c>
      <c r="B67" s="44" t="s">
        <v>325</v>
      </c>
      <c r="C67" s="127" t="s">
        <v>375</v>
      </c>
      <c r="D67" s="142"/>
      <c r="E67" s="142"/>
      <c r="F67" s="143"/>
      <c r="G67" s="144">
        <f t="shared" si="1"/>
        <v>0</v>
      </c>
    </row>
    <row r="68" spans="1:7" ht="21.75" hidden="1" customHeight="1">
      <c r="A68" s="141" t="s">
        <v>66</v>
      </c>
      <c r="B68" s="44" t="s">
        <v>325</v>
      </c>
      <c r="C68" s="127"/>
      <c r="D68" s="142"/>
      <c r="E68" s="142"/>
      <c r="F68" s="143"/>
      <c r="G68" s="144">
        <f t="shared" si="1"/>
        <v>0</v>
      </c>
    </row>
    <row r="69" spans="1:7" ht="18.600000000000001" customHeight="1">
      <c r="A69" s="148" t="s">
        <v>168</v>
      </c>
      <c r="B69" s="44" t="s">
        <v>325</v>
      </c>
      <c r="C69" s="127" t="s">
        <v>382</v>
      </c>
      <c r="D69" s="142">
        <v>30</v>
      </c>
      <c r="E69" s="142"/>
      <c r="F69" s="143">
        <f>IFERROR(VLOOKUP(A69,'24.12'!A66:D320,4,),)</f>
        <v>20000</v>
      </c>
      <c r="G69" s="144">
        <f t="shared" si="1"/>
        <v>600000</v>
      </c>
    </row>
    <row r="70" spans="1:7" ht="18.600000000000001" customHeight="1">
      <c r="A70" s="148" t="s">
        <v>83</v>
      </c>
      <c r="B70" s="44" t="s">
        <v>325</v>
      </c>
      <c r="C70" s="127" t="s">
        <v>384</v>
      </c>
      <c r="D70" s="142">
        <v>102</v>
      </c>
      <c r="E70" s="142"/>
      <c r="F70" s="143">
        <f>IFERROR(VLOOKUP(A70,'24.12'!A67:D321,4,),)</f>
        <v>11000</v>
      </c>
      <c r="G70" s="144">
        <f t="shared" si="1"/>
        <v>1122000</v>
      </c>
    </row>
    <row r="71" spans="1:7" ht="20.25" hidden="1" customHeight="1">
      <c r="A71" s="148" t="s">
        <v>69</v>
      </c>
      <c r="B71" s="44" t="s">
        <v>329</v>
      </c>
      <c r="C71" s="127" t="s">
        <v>391</v>
      </c>
      <c r="D71" s="142"/>
      <c r="E71" s="142"/>
      <c r="F71" s="143"/>
      <c r="G71" s="144">
        <f t="shared" si="1"/>
        <v>0</v>
      </c>
    </row>
    <row r="72" spans="1:7" ht="21.75" hidden="1" customHeight="1">
      <c r="A72" s="148" t="s">
        <v>70</v>
      </c>
      <c r="B72" s="44" t="s">
        <v>329</v>
      </c>
      <c r="C72" s="127" t="s">
        <v>391</v>
      </c>
      <c r="D72" s="142"/>
      <c r="E72" s="142"/>
      <c r="F72" s="143"/>
      <c r="G72" s="144">
        <f t="shared" si="1"/>
        <v>0</v>
      </c>
    </row>
    <row r="73" spans="1:7" ht="21.75" hidden="1" customHeight="1">
      <c r="A73" s="148" t="s">
        <v>71</v>
      </c>
      <c r="B73" s="44" t="s">
        <v>325</v>
      </c>
      <c r="C73" s="127" t="s">
        <v>377</v>
      </c>
      <c r="D73" s="142"/>
      <c r="E73" s="142"/>
      <c r="F73" s="143"/>
      <c r="G73" s="144">
        <f t="shared" si="1"/>
        <v>0</v>
      </c>
    </row>
    <row r="74" spans="1:7" ht="20.25" hidden="1" customHeight="1">
      <c r="A74" s="148" t="s">
        <v>72</v>
      </c>
      <c r="B74" s="44" t="s">
        <v>331</v>
      </c>
      <c r="C74" s="127" t="s">
        <v>380</v>
      </c>
      <c r="D74" s="142"/>
      <c r="E74" s="142"/>
      <c r="F74" s="143"/>
      <c r="G74" s="144">
        <f t="shared" si="1"/>
        <v>0</v>
      </c>
    </row>
    <row r="75" spans="1:7" ht="18.600000000000001" customHeight="1">
      <c r="A75" s="148" t="s">
        <v>191</v>
      </c>
      <c r="B75" s="44" t="s">
        <v>325</v>
      </c>
      <c r="C75" s="127" t="s">
        <v>385</v>
      </c>
      <c r="D75" s="142">
        <v>10</v>
      </c>
      <c r="E75" s="142"/>
      <c r="F75" s="143">
        <v>6000</v>
      </c>
      <c r="G75" s="144">
        <f t="shared" si="1"/>
        <v>60000</v>
      </c>
    </row>
    <row r="76" spans="1:7" ht="36" hidden="1" customHeight="1">
      <c r="A76" s="159" t="s">
        <v>74</v>
      </c>
      <c r="B76" s="44" t="s">
        <v>326</v>
      </c>
      <c r="C76" s="127" t="s">
        <v>366</v>
      </c>
      <c r="D76" s="142"/>
      <c r="E76" s="142"/>
      <c r="F76" s="143"/>
      <c r="G76" s="144">
        <f t="shared" si="1"/>
        <v>0</v>
      </c>
    </row>
    <row r="77" spans="1:7" ht="21.75" hidden="1" customHeight="1">
      <c r="A77" s="158" t="s">
        <v>75</v>
      </c>
      <c r="B77" s="44" t="s">
        <v>325</v>
      </c>
      <c r="C77" s="127" t="s">
        <v>366</v>
      </c>
      <c r="D77" s="142"/>
      <c r="E77" s="142"/>
      <c r="F77" s="143"/>
      <c r="G77" s="144">
        <f t="shared" si="1"/>
        <v>0</v>
      </c>
    </row>
    <row r="78" spans="1:7" ht="60.6" hidden="1" customHeight="1">
      <c r="A78" s="150" t="s">
        <v>76</v>
      </c>
      <c r="B78" s="44" t="s">
        <v>332</v>
      </c>
      <c r="C78" s="127"/>
      <c r="D78" s="142"/>
      <c r="E78" s="142"/>
      <c r="F78" s="143"/>
      <c r="G78" s="144">
        <f t="shared" si="1"/>
        <v>0</v>
      </c>
    </row>
    <row r="79" spans="1:7" ht="39.6" hidden="1" customHeight="1">
      <c r="A79" s="155" t="s">
        <v>77</v>
      </c>
      <c r="B79" s="44" t="s">
        <v>329</v>
      </c>
      <c r="C79" s="127"/>
      <c r="D79" s="142"/>
      <c r="E79" s="142"/>
      <c r="F79" s="143"/>
      <c r="G79" s="144">
        <f t="shared" ref="G79:G142" si="2">+F79*D79</f>
        <v>0</v>
      </c>
    </row>
    <row r="80" spans="1:7" ht="21.6" hidden="1" customHeight="1">
      <c r="A80" s="155" t="s">
        <v>78</v>
      </c>
      <c r="B80" s="44" t="s">
        <v>325</v>
      </c>
      <c r="C80" s="127"/>
      <c r="D80" s="142"/>
      <c r="E80" s="142"/>
      <c r="F80" s="143"/>
      <c r="G80" s="144">
        <f t="shared" si="2"/>
        <v>0</v>
      </c>
    </row>
    <row r="81" spans="1:7" ht="20.25" hidden="1" customHeight="1">
      <c r="A81" s="155" t="s">
        <v>79</v>
      </c>
      <c r="B81" s="44" t="s">
        <v>325</v>
      </c>
      <c r="C81" s="127"/>
      <c r="D81" s="142"/>
      <c r="E81" s="142"/>
      <c r="F81" s="143"/>
      <c r="G81" s="144">
        <f t="shared" si="2"/>
        <v>0</v>
      </c>
    </row>
    <row r="82" spans="1:7" ht="21.75" hidden="1" customHeight="1">
      <c r="A82" s="155" t="s">
        <v>80</v>
      </c>
      <c r="B82" s="44" t="s">
        <v>329</v>
      </c>
      <c r="C82" s="127"/>
      <c r="D82" s="142"/>
      <c r="E82" s="142"/>
      <c r="F82" s="143"/>
      <c r="G82" s="144">
        <f t="shared" si="2"/>
        <v>0</v>
      </c>
    </row>
    <row r="83" spans="1:7" ht="21.75" hidden="1" customHeight="1">
      <c r="A83" s="148" t="s">
        <v>81</v>
      </c>
      <c r="B83" s="44" t="s">
        <v>325</v>
      </c>
      <c r="C83" s="127"/>
      <c r="D83" s="99"/>
      <c r="E83" s="99"/>
      <c r="F83" s="143"/>
      <c r="G83" s="144">
        <f t="shared" si="2"/>
        <v>0</v>
      </c>
    </row>
    <row r="84" spans="1:7" ht="21.75" hidden="1" customHeight="1">
      <c r="A84" s="148" t="s">
        <v>82</v>
      </c>
      <c r="B84" s="44" t="s">
        <v>325</v>
      </c>
      <c r="C84" s="127"/>
      <c r="D84" s="142"/>
      <c r="E84" s="142"/>
      <c r="F84" s="143"/>
      <c r="G84" s="144">
        <f t="shared" si="2"/>
        <v>0</v>
      </c>
    </row>
    <row r="85" spans="1:7" ht="18.600000000000001" customHeight="1">
      <c r="A85" s="148" t="s">
        <v>13</v>
      </c>
      <c r="B85" s="44" t="s">
        <v>329</v>
      </c>
      <c r="C85" s="127"/>
      <c r="D85" s="142">
        <v>8</v>
      </c>
      <c r="E85" s="142"/>
      <c r="F85" s="143">
        <f>25000*0.3</f>
        <v>7500</v>
      </c>
      <c r="G85" s="144">
        <f t="shared" si="2"/>
        <v>60000</v>
      </c>
    </row>
    <row r="86" spans="1:7" ht="20.25" hidden="1" customHeight="1">
      <c r="A86" s="148" t="s">
        <v>84</v>
      </c>
      <c r="B86" s="44" t="s">
        <v>329</v>
      </c>
      <c r="C86" s="127" t="s">
        <v>384</v>
      </c>
      <c r="D86" s="142"/>
      <c r="E86" s="142"/>
      <c r="F86" s="143"/>
      <c r="G86" s="144">
        <f t="shared" si="2"/>
        <v>0</v>
      </c>
    </row>
    <row r="87" spans="1:7" ht="20.25" hidden="1" customHeight="1">
      <c r="A87" s="148" t="s">
        <v>85</v>
      </c>
      <c r="B87" s="44" t="s">
        <v>325</v>
      </c>
      <c r="C87" s="127"/>
      <c r="D87" s="142"/>
      <c r="E87" s="142"/>
      <c r="F87" s="143"/>
      <c r="G87" s="144">
        <f t="shared" si="2"/>
        <v>0</v>
      </c>
    </row>
    <row r="88" spans="1:7" ht="20.25" hidden="1" customHeight="1">
      <c r="A88" s="148" t="s">
        <v>86</v>
      </c>
      <c r="B88" s="44" t="s">
        <v>329</v>
      </c>
      <c r="C88" s="127"/>
      <c r="D88" s="142"/>
      <c r="E88" s="142"/>
      <c r="F88" s="143"/>
      <c r="G88" s="144">
        <f t="shared" si="2"/>
        <v>0</v>
      </c>
    </row>
    <row r="89" spans="1:7" ht="21.75" hidden="1" customHeight="1">
      <c r="A89" s="148" t="s">
        <v>87</v>
      </c>
      <c r="B89" s="44" t="s">
        <v>325</v>
      </c>
      <c r="C89" s="127"/>
      <c r="D89" s="142"/>
      <c r="E89" s="142"/>
      <c r="F89" s="143"/>
      <c r="G89" s="144">
        <f t="shared" si="2"/>
        <v>0</v>
      </c>
    </row>
    <row r="90" spans="1:7" ht="21.75" hidden="1" customHeight="1">
      <c r="A90" s="151" t="s">
        <v>88</v>
      </c>
      <c r="B90" s="44" t="s">
        <v>325</v>
      </c>
      <c r="C90" s="127"/>
      <c r="D90" s="142"/>
      <c r="E90" s="142"/>
      <c r="F90" s="143"/>
      <c r="G90" s="144">
        <f t="shared" si="2"/>
        <v>0</v>
      </c>
    </row>
    <row r="91" spans="1:7" ht="21.75" hidden="1" customHeight="1">
      <c r="A91" s="148" t="s">
        <v>89</v>
      </c>
      <c r="B91" s="44" t="s">
        <v>325</v>
      </c>
      <c r="C91" s="127"/>
      <c r="D91" s="142"/>
      <c r="E91" s="142"/>
      <c r="F91" s="143"/>
      <c r="G91" s="144">
        <f t="shared" si="2"/>
        <v>0</v>
      </c>
    </row>
    <row r="92" spans="1:7" ht="20.25" hidden="1" customHeight="1">
      <c r="A92" s="148" t="s">
        <v>90</v>
      </c>
      <c r="B92" s="44" t="s">
        <v>329</v>
      </c>
      <c r="C92" s="127"/>
      <c r="D92" s="142"/>
      <c r="E92" s="142"/>
      <c r="F92" s="143"/>
      <c r="G92" s="144">
        <f t="shared" si="2"/>
        <v>0</v>
      </c>
    </row>
    <row r="93" spans="1:7" ht="18.600000000000001" customHeight="1">
      <c r="A93" s="148" t="s">
        <v>34</v>
      </c>
      <c r="B93" s="44" t="s">
        <v>325</v>
      </c>
      <c r="C93" s="127" t="s">
        <v>374</v>
      </c>
      <c r="D93" s="142">
        <v>95</v>
      </c>
      <c r="E93" s="142"/>
      <c r="F93" s="143">
        <f>IFERROR(VLOOKUP(A93,'24.12'!A90:D344,4,),)</f>
        <v>12000</v>
      </c>
      <c r="G93" s="144">
        <f t="shared" si="2"/>
        <v>1140000</v>
      </c>
    </row>
    <row r="94" spans="1:7" ht="20.25" hidden="1" customHeight="1">
      <c r="A94" s="155" t="s">
        <v>92</v>
      </c>
      <c r="B94" s="44" t="s">
        <v>325</v>
      </c>
      <c r="C94" s="127"/>
      <c r="D94" s="142"/>
      <c r="E94" s="142"/>
      <c r="F94" s="143"/>
      <c r="G94" s="144">
        <f t="shared" si="2"/>
        <v>0</v>
      </c>
    </row>
    <row r="95" spans="1:7" ht="20.25" hidden="1" customHeight="1">
      <c r="A95" s="141" t="s">
        <v>93</v>
      </c>
      <c r="B95" s="44" t="s">
        <v>325</v>
      </c>
      <c r="C95" s="127"/>
      <c r="D95" s="142"/>
      <c r="E95" s="142"/>
      <c r="F95" s="143"/>
      <c r="G95" s="144">
        <f t="shared" si="2"/>
        <v>0</v>
      </c>
    </row>
    <row r="96" spans="1:7" ht="20.25" hidden="1" customHeight="1">
      <c r="A96" s="150" t="s">
        <v>94</v>
      </c>
      <c r="B96" s="44" t="s">
        <v>329</v>
      </c>
      <c r="C96" s="127"/>
      <c r="D96" s="142"/>
      <c r="E96" s="142"/>
      <c r="F96" s="143"/>
      <c r="G96" s="144">
        <f t="shared" si="2"/>
        <v>0</v>
      </c>
    </row>
    <row r="97" spans="1:7" ht="21.75" hidden="1" customHeight="1">
      <c r="A97" s="148" t="s">
        <v>95</v>
      </c>
      <c r="B97" s="44" t="s">
        <v>325</v>
      </c>
      <c r="C97" s="127"/>
      <c r="D97" s="142"/>
      <c r="E97" s="142"/>
      <c r="F97" s="143"/>
      <c r="G97" s="144">
        <f t="shared" si="2"/>
        <v>0</v>
      </c>
    </row>
    <row r="98" spans="1:7" ht="20.25" hidden="1" customHeight="1">
      <c r="A98" s="150" t="s">
        <v>96</v>
      </c>
      <c r="B98" s="44" t="s">
        <v>330</v>
      </c>
      <c r="C98" s="127"/>
      <c r="D98" s="142"/>
      <c r="E98" s="142"/>
      <c r="F98" s="143"/>
      <c r="G98" s="144">
        <f t="shared" si="2"/>
        <v>0</v>
      </c>
    </row>
    <row r="99" spans="1:7" ht="18.600000000000001" customHeight="1">
      <c r="A99" s="148" t="s">
        <v>290</v>
      </c>
      <c r="B99" s="44" t="s">
        <v>329</v>
      </c>
      <c r="C99" s="127"/>
      <c r="D99" s="142">
        <v>2</v>
      </c>
      <c r="E99" s="142"/>
      <c r="F99" s="143">
        <f>IFERROR(VLOOKUP(A99,'24.12'!A96:D350,4,),)</f>
        <v>9000</v>
      </c>
      <c r="G99" s="144">
        <f t="shared" si="2"/>
        <v>18000</v>
      </c>
    </row>
    <row r="100" spans="1:7" ht="21.75" hidden="1" customHeight="1">
      <c r="A100" s="148" t="s">
        <v>98</v>
      </c>
      <c r="B100" s="44" t="s">
        <v>331</v>
      </c>
      <c r="C100" s="127" t="s">
        <v>369</v>
      </c>
      <c r="D100" s="142"/>
      <c r="E100" s="142"/>
      <c r="F100" s="143"/>
      <c r="G100" s="144">
        <f t="shared" si="2"/>
        <v>0</v>
      </c>
    </row>
    <row r="101" spans="1:7" ht="21.75" hidden="1" customHeight="1">
      <c r="A101" s="150" t="s">
        <v>99</v>
      </c>
      <c r="B101" s="44" t="s">
        <v>330</v>
      </c>
      <c r="C101" s="127"/>
      <c r="D101" s="142"/>
      <c r="E101" s="142"/>
      <c r="F101" s="143"/>
      <c r="G101" s="144">
        <f t="shared" si="2"/>
        <v>0</v>
      </c>
    </row>
    <row r="102" spans="1:7" ht="20.25" hidden="1" customHeight="1">
      <c r="A102" s="160" t="s">
        <v>100</v>
      </c>
      <c r="B102" s="44" t="s">
        <v>330</v>
      </c>
      <c r="C102" s="127"/>
      <c r="D102" s="142"/>
      <c r="E102" s="142"/>
      <c r="F102" s="143"/>
      <c r="G102" s="144">
        <f t="shared" si="2"/>
        <v>0</v>
      </c>
    </row>
    <row r="103" spans="1:7" ht="20.25" hidden="1" customHeight="1">
      <c r="A103" s="161" t="s">
        <v>101</v>
      </c>
      <c r="B103" s="44" t="s">
        <v>325</v>
      </c>
      <c r="C103" s="127"/>
      <c r="D103" s="149"/>
      <c r="E103" s="149"/>
      <c r="F103" s="143"/>
      <c r="G103" s="144">
        <f t="shared" si="2"/>
        <v>0</v>
      </c>
    </row>
    <row r="104" spans="1:7" ht="21.75" hidden="1" customHeight="1">
      <c r="A104" s="161" t="s">
        <v>102</v>
      </c>
      <c r="B104" s="44" t="s">
        <v>330</v>
      </c>
      <c r="C104" s="127"/>
      <c r="D104" s="149"/>
      <c r="E104" s="149"/>
      <c r="F104" s="143"/>
      <c r="G104" s="144">
        <f t="shared" si="2"/>
        <v>0</v>
      </c>
    </row>
    <row r="105" spans="1:7" ht="20.25" hidden="1" customHeight="1">
      <c r="A105" s="148" t="s">
        <v>103</v>
      </c>
      <c r="B105" s="44" t="s">
        <v>325</v>
      </c>
      <c r="C105" s="127"/>
      <c r="D105" s="149"/>
      <c r="E105" s="149"/>
      <c r="F105" s="143"/>
      <c r="G105" s="144">
        <f t="shared" si="2"/>
        <v>0</v>
      </c>
    </row>
    <row r="106" spans="1:7" ht="20.25" hidden="1" customHeight="1">
      <c r="A106" s="148" t="s">
        <v>104</v>
      </c>
      <c r="B106" s="44" t="s">
        <v>330</v>
      </c>
      <c r="C106" s="127"/>
      <c r="D106" s="149"/>
      <c r="E106" s="149"/>
      <c r="F106" s="143"/>
      <c r="G106" s="144">
        <f t="shared" si="2"/>
        <v>0</v>
      </c>
    </row>
    <row r="107" spans="1:7" ht="20.25" hidden="1" customHeight="1">
      <c r="A107" s="148" t="s">
        <v>105</v>
      </c>
      <c r="B107" s="44" t="s">
        <v>325</v>
      </c>
      <c r="C107" s="127"/>
      <c r="D107" s="149"/>
      <c r="E107" s="149"/>
      <c r="F107" s="143"/>
      <c r="G107" s="144">
        <f t="shared" si="2"/>
        <v>0</v>
      </c>
    </row>
    <row r="108" spans="1:7" ht="20.25" hidden="1" customHeight="1">
      <c r="A108" s="148" t="s">
        <v>106</v>
      </c>
      <c r="B108" s="44" t="s">
        <v>330</v>
      </c>
      <c r="C108" s="127"/>
      <c r="D108" s="149"/>
      <c r="E108" s="149"/>
      <c r="F108" s="143"/>
      <c r="G108" s="144">
        <f t="shared" si="2"/>
        <v>0</v>
      </c>
    </row>
    <row r="109" spans="1:7" ht="41.45" hidden="1" customHeight="1">
      <c r="A109" s="148" t="s">
        <v>107</v>
      </c>
      <c r="B109" s="44" t="s">
        <v>325</v>
      </c>
      <c r="C109" s="127"/>
      <c r="D109" s="149"/>
      <c r="E109" s="149"/>
      <c r="F109" s="143"/>
      <c r="G109" s="144">
        <f t="shared" si="2"/>
        <v>0</v>
      </c>
    </row>
    <row r="110" spans="1:7" ht="21.75" hidden="1" customHeight="1">
      <c r="A110" s="148" t="s">
        <v>108</v>
      </c>
      <c r="B110" s="44" t="s">
        <v>325</v>
      </c>
      <c r="C110" s="127"/>
      <c r="D110" s="149"/>
      <c r="E110" s="149"/>
      <c r="F110" s="143"/>
      <c r="G110" s="144">
        <f t="shared" si="2"/>
        <v>0</v>
      </c>
    </row>
    <row r="111" spans="1:7" ht="21.75" hidden="1" customHeight="1">
      <c r="A111" s="148" t="s">
        <v>109</v>
      </c>
      <c r="B111" s="44" t="s">
        <v>330</v>
      </c>
      <c r="C111" s="127"/>
      <c r="D111" s="149"/>
      <c r="E111" s="149"/>
      <c r="F111" s="143"/>
      <c r="G111" s="144">
        <f t="shared" si="2"/>
        <v>0</v>
      </c>
    </row>
    <row r="112" spans="1:7" ht="21.75" hidden="1" customHeight="1">
      <c r="A112" s="148" t="s">
        <v>110</v>
      </c>
      <c r="B112" s="44" t="s">
        <v>329</v>
      </c>
      <c r="C112" s="127"/>
      <c r="D112" s="149"/>
      <c r="E112" s="149"/>
      <c r="F112" s="143"/>
      <c r="G112" s="144">
        <f t="shared" si="2"/>
        <v>0</v>
      </c>
    </row>
    <row r="113" spans="1:256" ht="21.75" hidden="1" customHeight="1">
      <c r="A113" s="148" t="s">
        <v>111</v>
      </c>
      <c r="B113" s="44" t="s">
        <v>325</v>
      </c>
      <c r="C113" s="127"/>
      <c r="D113" s="149"/>
      <c r="E113" s="149"/>
      <c r="F113" s="143"/>
      <c r="G113" s="144">
        <f t="shared" si="2"/>
        <v>0</v>
      </c>
    </row>
    <row r="114" spans="1:256" ht="20.25" hidden="1" customHeight="1">
      <c r="A114" s="148" t="s">
        <v>112</v>
      </c>
      <c r="B114" s="44" t="s">
        <v>330</v>
      </c>
      <c r="C114" s="127"/>
      <c r="D114" s="149"/>
      <c r="E114" s="149"/>
      <c r="F114" s="143"/>
      <c r="G114" s="144">
        <f t="shared" si="2"/>
        <v>0</v>
      </c>
    </row>
    <row r="115" spans="1:256" ht="18.600000000000001" customHeight="1">
      <c r="A115" s="150" t="s">
        <v>54</v>
      </c>
      <c r="B115" s="44" t="s">
        <v>330</v>
      </c>
      <c r="C115" s="127" t="s">
        <v>375</v>
      </c>
      <c r="D115" s="142">
        <v>10</v>
      </c>
      <c r="E115" s="142"/>
      <c r="F115" s="143">
        <v>9000</v>
      </c>
      <c r="G115" s="144">
        <f t="shared" si="2"/>
        <v>90000</v>
      </c>
    </row>
    <row r="116" spans="1:256" ht="18.600000000000001" customHeight="1">
      <c r="A116" s="148" t="s">
        <v>196</v>
      </c>
      <c r="B116" s="44" t="s">
        <v>330</v>
      </c>
      <c r="C116" s="127" t="s">
        <v>388</v>
      </c>
      <c r="D116" s="142">
        <v>302</v>
      </c>
      <c r="E116" s="142"/>
      <c r="F116" s="143">
        <v>7500</v>
      </c>
      <c r="G116" s="144">
        <f t="shared" si="2"/>
        <v>2265000</v>
      </c>
    </row>
    <row r="117" spans="1:256" ht="21.75" hidden="1" customHeight="1">
      <c r="A117" s="148" t="s">
        <v>115</v>
      </c>
      <c r="B117" s="44" t="s">
        <v>330</v>
      </c>
      <c r="C117" s="127" t="s">
        <v>379</v>
      </c>
      <c r="D117" s="142"/>
      <c r="E117" s="142"/>
      <c r="F117" s="143"/>
      <c r="G117" s="144">
        <f t="shared" si="2"/>
        <v>0</v>
      </c>
    </row>
    <row r="118" spans="1:256" ht="20.25" hidden="1" customHeight="1">
      <c r="A118" s="141" t="s">
        <v>116</v>
      </c>
      <c r="B118" s="44" t="s">
        <v>325</v>
      </c>
      <c r="C118" s="127"/>
      <c r="D118" s="142"/>
      <c r="E118" s="142"/>
      <c r="F118" s="143"/>
      <c r="G118" s="144">
        <f t="shared" si="2"/>
        <v>0</v>
      </c>
    </row>
    <row r="119" spans="1:256" ht="21.75" hidden="1" customHeight="1">
      <c r="A119" s="148" t="s">
        <v>117</v>
      </c>
      <c r="B119" s="44" t="s">
        <v>325</v>
      </c>
      <c r="C119" s="127"/>
      <c r="D119" s="142"/>
      <c r="E119" s="142"/>
      <c r="F119" s="143"/>
      <c r="G119" s="144">
        <f t="shared" si="2"/>
        <v>0</v>
      </c>
    </row>
    <row r="120" spans="1:256" ht="20.25" hidden="1" customHeight="1">
      <c r="A120" s="148" t="s">
        <v>118</v>
      </c>
      <c r="B120" s="44"/>
      <c r="C120" s="127"/>
      <c r="D120" s="142"/>
      <c r="E120" s="142"/>
      <c r="F120" s="143"/>
      <c r="G120" s="144">
        <f t="shared" si="2"/>
        <v>0</v>
      </c>
    </row>
    <row r="121" spans="1:256" ht="20.25" hidden="1" customHeight="1">
      <c r="A121" s="148" t="s">
        <v>119</v>
      </c>
      <c r="B121" s="44" t="s">
        <v>325</v>
      </c>
      <c r="C121" s="127"/>
      <c r="D121" s="142"/>
      <c r="E121" s="142"/>
      <c r="F121" s="143"/>
      <c r="G121" s="144">
        <f t="shared" si="2"/>
        <v>0</v>
      </c>
    </row>
    <row r="122" spans="1:256" ht="18.600000000000001" customHeight="1">
      <c r="A122" s="148" t="s">
        <v>198</v>
      </c>
      <c r="B122" s="44" t="s">
        <v>330</v>
      </c>
      <c r="C122" s="127" t="s">
        <v>388</v>
      </c>
      <c r="D122" s="142">
        <v>256</v>
      </c>
      <c r="E122" s="142" t="s">
        <v>398</v>
      </c>
      <c r="F122" s="143">
        <v>7500</v>
      </c>
      <c r="G122" s="144">
        <f t="shared" si="2"/>
        <v>1920000</v>
      </c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6"/>
      <c r="AK122" s="166"/>
      <c r="AL122" s="166"/>
      <c r="AM122" s="166"/>
      <c r="AN122" s="166"/>
      <c r="AO122" s="166"/>
      <c r="AP122" s="166"/>
      <c r="AQ122" s="166"/>
      <c r="AR122" s="166"/>
      <c r="AS122" s="166"/>
      <c r="AT122" s="166"/>
      <c r="AU122" s="166"/>
      <c r="AV122" s="166"/>
      <c r="AW122" s="166"/>
      <c r="AX122" s="166"/>
      <c r="AY122" s="166"/>
      <c r="AZ122" s="166"/>
      <c r="BA122" s="166"/>
      <c r="BB122" s="166"/>
      <c r="BC122" s="166"/>
      <c r="BD122" s="166"/>
      <c r="BE122" s="166"/>
      <c r="BF122" s="166"/>
      <c r="BG122" s="166"/>
      <c r="BH122" s="166"/>
      <c r="BI122" s="166"/>
      <c r="BJ122" s="166"/>
      <c r="BK122" s="166"/>
      <c r="BL122" s="166"/>
      <c r="BM122" s="166"/>
      <c r="BN122" s="166"/>
      <c r="BO122" s="166"/>
      <c r="BP122" s="166"/>
      <c r="BQ122" s="166"/>
      <c r="BR122" s="166"/>
      <c r="BS122" s="166"/>
      <c r="BT122" s="166"/>
      <c r="BU122" s="166"/>
      <c r="BV122" s="166"/>
      <c r="BW122" s="166"/>
      <c r="BX122" s="166"/>
      <c r="BY122" s="166"/>
      <c r="BZ122" s="166"/>
      <c r="CA122" s="166"/>
      <c r="CB122" s="166"/>
      <c r="CC122" s="166"/>
      <c r="CD122" s="166"/>
      <c r="CE122" s="166"/>
      <c r="CF122" s="166"/>
      <c r="CG122" s="166"/>
      <c r="CH122" s="166"/>
      <c r="CI122" s="166"/>
      <c r="CJ122" s="166"/>
      <c r="CK122" s="166"/>
      <c r="CL122" s="166"/>
      <c r="CM122" s="166"/>
      <c r="CN122" s="166"/>
      <c r="CO122" s="166"/>
      <c r="CP122" s="166"/>
      <c r="CQ122" s="166"/>
      <c r="CR122" s="166"/>
      <c r="CS122" s="166"/>
      <c r="CT122" s="166"/>
      <c r="CU122" s="166"/>
      <c r="CV122" s="166"/>
      <c r="CW122" s="166"/>
      <c r="CX122" s="166"/>
      <c r="CY122" s="166"/>
      <c r="CZ122" s="166"/>
      <c r="DA122" s="166"/>
      <c r="DB122" s="166"/>
      <c r="DC122" s="166"/>
      <c r="DD122" s="166"/>
      <c r="DE122" s="166"/>
      <c r="DF122" s="166"/>
      <c r="DG122" s="166"/>
      <c r="DH122" s="166"/>
      <c r="DI122" s="166"/>
      <c r="DJ122" s="166"/>
      <c r="DK122" s="166"/>
      <c r="DL122" s="166"/>
      <c r="DM122" s="166"/>
      <c r="DN122" s="166"/>
      <c r="DO122" s="166"/>
      <c r="DP122" s="166"/>
      <c r="DQ122" s="166"/>
      <c r="DR122" s="166"/>
      <c r="DS122" s="166"/>
      <c r="DT122" s="166"/>
      <c r="DU122" s="166"/>
      <c r="DV122" s="166"/>
      <c r="DW122" s="166"/>
      <c r="DX122" s="166"/>
      <c r="DY122" s="166"/>
      <c r="DZ122" s="166"/>
      <c r="EA122" s="166"/>
      <c r="EB122" s="166"/>
      <c r="EC122" s="166"/>
      <c r="ED122" s="166"/>
      <c r="EE122" s="166"/>
      <c r="EF122" s="166"/>
      <c r="EG122" s="166"/>
      <c r="EH122" s="166"/>
      <c r="EI122" s="166"/>
      <c r="EJ122" s="166"/>
      <c r="EK122" s="166"/>
      <c r="EL122" s="166"/>
      <c r="EM122" s="166"/>
      <c r="EN122" s="166"/>
      <c r="EO122" s="166"/>
      <c r="EP122" s="166"/>
      <c r="EQ122" s="166"/>
      <c r="ER122" s="166"/>
      <c r="ES122" s="166"/>
      <c r="ET122" s="166"/>
      <c r="EU122" s="166"/>
      <c r="EV122" s="166"/>
      <c r="EW122" s="166"/>
      <c r="EX122" s="166"/>
      <c r="EY122" s="166"/>
      <c r="EZ122" s="166"/>
      <c r="FA122" s="166"/>
      <c r="FB122" s="166"/>
      <c r="FC122" s="166"/>
      <c r="FD122" s="166"/>
      <c r="FE122" s="166"/>
      <c r="FF122" s="166"/>
      <c r="FG122" s="166"/>
      <c r="FH122" s="166"/>
      <c r="FI122" s="166"/>
      <c r="FJ122" s="166"/>
      <c r="FK122" s="166"/>
      <c r="FL122" s="166"/>
      <c r="FM122" s="166"/>
      <c r="FN122" s="166"/>
      <c r="FO122" s="166"/>
      <c r="FP122" s="166"/>
      <c r="FQ122" s="166"/>
      <c r="FR122" s="166"/>
      <c r="FS122" s="166"/>
      <c r="FT122" s="166"/>
      <c r="FU122" s="166"/>
      <c r="FV122" s="166"/>
      <c r="FW122" s="166"/>
      <c r="FX122" s="166"/>
      <c r="FY122" s="166"/>
      <c r="FZ122" s="166"/>
      <c r="GA122" s="166"/>
      <c r="GB122" s="166"/>
      <c r="GC122" s="166"/>
      <c r="GD122" s="166"/>
      <c r="GE122" s="166"/>
      <c r="GF122" s="166"/>
      <c r="GG122" s="166"/>
      <c r="GH122" s="166"/>
      <c r="GI122" s="166"/>
      <c r="GJ122" s="166"/>
      <c r="GK122" s="166"/>
      <c r="GL122" s="166"/>
      <c r="GM122" s="166"/>
      <c r="GN122" s="166"/>
      <c r="GO122" s="166"/>
      <c r="GP122" s="166"/>
      <c r="GQ122" s="166"/>
      <c r="GR122" s="166"/>
      <c r="GS122" s="166"/>
      <c r="GT122" s="166"/>
      <c r="GU122" s="166"/>
      <c r="GV122" s="166"/>
      <c r="GW122" s="166"/>
      <c r="GX122" s="166"/>
      <c r="GY122" s="166"/>
      <c r="GZ122" s="166"/>
      <c r="HA122" s="166"/>
      <c r="HB122" s="166"/>
      <c r="HC122" s="166"/>
      <c r="HD122" s="166"/>
      <c r="HE122" s="166"/>
      <c r="HF122" s="166"/>
      <c r="HG122" s="166"/>
      <c r="HH122" s="166"/>
      <c r="HI122" s="166"/>
      <c r="HJ122" s="166"/>
      <c r="HK122" s="166"/>
      <c r="HL122" s="166"/>
      <c r="HM122" s="166"/>
      <c r="HN122" s="166"/>
      <c r="HO122" s="166"/>
      <c r="HP122" s="166"/>
      <c r="HQ122" s="166"/>
      <c r="HR122" s="166"/>
      <c r="HS122" s="166"/>
      <c r="HT122" s="166"/>
      <c r="HU122" s="166"/>
      <c r="HV122" s="166"/>
      <c r="HW122" s="166"/>
      <c r="HX122" s="166"/>
      <c r="HY122" s="166"/>
      <c r="HZ122" s="166"/>
      <c r="IA122" s="166"/>
      <c r="IB122" s="166"/>
      <c r="IC122" s="166"/>
      <c r="ID122" s="166"/>
      <c r="IE122" s="166"/>
      <c r="IF122" s="166"/>
      <c r="IG122" s="166"/>
      <c r="IH122" s="166"/>
      <c r="II122" s="166"/>
      <c r="IJ122" s="166"/>
      <c r="IK122" s="166"/>
      <c r="IL122" s="166"/>
      <c r="IM122" s="166"/>
      <c r="IN122" s="166"/>
      <c r="IO122" s="166"/>
      <c r="IP122" s="166"/>
      <c r="IQ122" s="166"/>
      <c r="IR122" s="166"/>
      <c r="IS122" s="166"/>
      <c r="IT122" s="166"/>
      <c r="IU122" s="166"/>
      <c r="IV122" s="166"/>
    </row>
    <row r="123" spans="1:256" ht="20.25" hidden="1" customHeight="1">
      <c r="A123" s="148" t="s">
        <v>121</v>
      </c>
      <c r="B123" s="44" t="s">
        <v>325</v>
      </c>
      <c r="C123" s="127"/>
      <c r="D123" s="142"/>
      <c r="E123" s="142"/>
      <c r="F123" s="143"/>
      <c r="G123" s="144">
        <f t="shared" si="2"/>
        <v>0</v>
      </c>
    </row>
    <row r="124" spans="1:256" ht="20.25" hidden="1" customHeight="1">
      <c r="A124" s="141" t="s">
        <v>122</v>
      </c>
      <c r="B124" s="44" t="s">
        <v>325</v>
      </c>
      <c r="C124" s="127"/>
      <c r="D124" s="142"/>
      <c r="E124" s="142"/>
      <c r="F124" s="143"/>
      <c r="G124" s="144">
        <f t="shared" si="2"/>
        <v>0</v>
      </c>
    </row>
    <row r="125" spans="1:256" ht="35.450000000000003" hidden="1" customHeight="1">
      <c r="A125" s="155" t="s">
        <v>123</v>
      </c>
      <c r="B125" s="44" t="s">
        <v>330</v>
      </c>
      <c r="C125" s="127"/>
      <c r="D125" s="142"/>
      <c r="E125" s="142"/>
      <c r="F125" s="143"/>
      <c r="G125" s="144">
        <f t="shared" si="2"/>
        <v>0</v>
      </c>
    </row>
    <row r="126" spans="1:256" ht="20.25" hidden="1" customHeight="1">
      <c r="A126" s="163" t="s">
        <v>124</v>
      </c>
      <c r="B126" s="44" t="s">
        <v>325</v>
      </c>
      <c r="C126" s="127"/>
      <c r="D126" s="142"/>
      <c r="E126" s="142"/>
      <c r="F126" s="143"/>
      <c r="G126" s="144">
        <f t="shared" si="2"/>
        <v>0</v>
      </c>
    </row>
    <row r="127" spans="1:256" ht="44.45" hidden="1" customHeight="1">
      <c r="A127" s="155" t="s">
        <v>125</v>
      </c>
      <c r="B127" s="44" t="s">
        <v>332</v>
      </c>
      <c r="C127" s="127"/>
      <c r="D127" s="142"/>
      <c r="E127" s="142"/>
      <c r="F127" s="143"/>
      <c r="G127" s="144">
        <f t="shared" si="2"/>
        <v>0</v>
      </c>
    </row>
    <row r="128" spans="1:256" ht="21.75" hidden="1" customHeight="1">
      <c r="A128" s="141" t="s">
        <v>126</v>
      </c>
      <c r="B128" s="44" t="s">
        <v>332</v>
      </c>
      <c r="C128" s="127"/>
      <c r="D128" s="149"/>
      <c r="E128" s="149"/>
      <c r="F128" s="143"/>
      <c r="G128" s="144">
        <f t="shared" si="2"/>
        <v>0</v>
      </c>
    </row>
    <row r="129" spans="1:7" ht="20.25" hidden="1" customHeight="1">
      <c r="A129" s="141" t="s">
        <v>127</v>
      </c>
      <c r="B129" s="44" t="s">
        <v>325</v>
      </c>
      <c r="C129" s="127"/>
      <c r="D129" s="149"/>
      <c r="E129" s="149"/>
      <c r="F129" s="143"/>
      <c r="G129" s="144">
        <f t="shared" si="2"/>
        <v>0</v>
      </c>
    </row>
    <row r="130" spans="1:7" ht="21.75" hidden="1" customHeight="1">
      <c r="A130" s="141" t="s">
        <v>128</v>
      </c>
      <c r="B130" s="44" t="s">
        <v>325</v>
      </c>
      <c r="C130" s="127"/>
      <c r="D130" s="149"/>
      <c r="E130" s="149"/>
      <c r="F130" s="143"/>
      <c r="G130" s="144">
        <f t="shared" si="2"/>
        <v>0</v>
      </c>
    </row>
    <row r="131" spans="1:7" ht="21.75" hidden="1" customHeight="1">
      <c r="A131" s="141" t="s">
        <v>129</v>
      </c>
      <c r="B131" s="44" t="s">
        <v>325</v>
      </c>
      <c r="C131" s="127"/>
      <c r="D131" s="164"/>
      <c r="E131" s="164"/>
      <c r="F131" s="143"/>
      <c r="G131" s="144">
        <f t="shared" si="2"/>
        <v>0</v>
      </c>
    </row>
    <row r="132" spans="1:7" ht="41.45" hidden="1" customHeight="1">
      <c r="A132" s="148" t="s">
        <v>130</v>
      </c>
      <c r="B132" s="44" t="s">
        <v>325</v>
      </c>
      <c r="C132" s="127"/>
      <c r="D132" s="149"/>
      <c r="E132" s="149"/>
      <c r="F132" s="143"/>
      <c r="G132" s="144">
        <f t="shared" si="2"/>
        <v>0</v>
      </c>
    </row>
    <row r="133" spans="1:7" ht="21.75" hidden="1" customHeight="1">
      <c r="A133" s="150" t="s">
        <v>131</v>
      </c>
      <c r="B133" s="44" t="s">
        <v>329</v>
      </c>
      <c r="C133" s="127"/>
      <c r="D133" s="142"/>
      <c r="E133" s="142"/>
      <c r="F133" s="143"/>
      <c r="G133" s="144">
        <f t="shared" si="2"/>
        <v>0</v>
      </c>
    </row>
    <row r="134" spans="1:7" ht="18.600000000000001" customHeight="1">
      <c r="A134" s="141" t="s">
        <v>179</v>
      </c>
      <c r="B134" s="44" t="s">
        <v>325</v>
      </c>
      <c r="C134" s="127" t="s">
        <v>377</v>
      </c>
      <c r="D134" s="142">
        <v>460</v>
      </c>
      <c r="E134" s="142"/>
      <c r="F134" s="143">
        <f>IFERROR(VLOOKUP(A134,'24.12'!A131:D385,4,),)</f>
        <v>30000</v>
      </c>
      <c r="G134" s="144">
        <f t="shared" si="2"/>
        <v>13800000</v>
      </c>
    </row>
    <row r="135" spans="1:7" ht="21.75" hidden="1" customHeight="1">
      <c r="A135" s="150" t="s">
        <v>133</v>
      </c>
      <c r="B135" s="44" t="s">
        <v>329</v>
      </c>
      <c r="C135" s="127"/>
      <c r="D135" s="142"/>
      <c r="E135" s="142"/>
      <c r="F135" s="143"/>
      <c r="G135" s="144">
        <f t="shared" si="2"/>
        <v>0</v>
      </c>
    </row>
    <row r="136" spans="1:7" ht="21.75" hidden="1" customHeight="1">
      <c r="A136" s="148" t="s">
        <v>134</v>
      </c>
      <c r="B136" s="44" t="s">
        <v>325</v>
      </c>
      <c r="C136" s="127"/>
      <c r="D136" s="142"/>
      <c r="E136" s="142"/>
      <c r="F136" s="143"/>
      <c r="G136" s="144">
        <f t="shared" si="2"/>
        <v>0</v>
      </c>
    </row>
    <row r="137" spans="1:7" ht="21.75" hidden="1" customHeight="1">
      <c r="A137" s="148" t="s">
        <v>135</v>
      </c>
      <c r="B137" s="44" t="s">
        <v>325</v>
      </c>
      <c r="C137" s="127"/>
      <c r="D137" s="142"/>
      <c r="E137" s="142"/>
      <c r="F137" s="143"/>
      <c r="G137" s="144">
        <f t="shared" si="2"/>
        <v>0</v>
      </c>
    </row>
    <row r="138" spans="1:7" ht="78.599999999999994" hidden="1" customHeight="1">
      <c r="A138" s="150" t="s">
        <v>136</v>
      </c>
      <c r="B138" s="44" t="s">
        <v>329</v>
      </c>
      <c r="C138" s="127"/>
      <c r="D138" s="142"/>
      <c r="E138" s="142"/>
      <c r="F138" s="143"/>
      <c r="G138" s="144">
        <f t="shared" si="2"/>
        <v>0</v>
      </c>
    </row>
    <row r="139" spans="1:7" ht="21.75" hidden="1" customHeight="1">
      <c r="A139" s="148" t="s">
        <v>137</v>
      </c>
      <c r="B139" s="44" t="s">
        <v>325</v>
      </c>
      <c r="C139" s="127"/>
      <c r="D139" s="149"/>
      <c r="E139" s="149"/>
      <c r="F139" s="143"/>
      <c r="G139" s="144">
        <f t="shared" si="2"/>
        <v>0</v>
      </c>
    </row>
    <row r="140" spans="1:7" ht="20.25" hidden="1" customHeight="1">
      <c r="A140" s="148" t="s">
        <v>138</v>
      </c>
      <c r="B140" s="44" t="s">
        <v>329</v>
      </c>
      <c r="C140" s="127"/>
      <c r="D140" s="149"/>
      <c r="E140" s="149"/>
      <c r="F140" s="143"/>
      <c r="G140" s="144">
        <f t="shared" si="2"/>
        <v>0</v>
      </c>
    </row>
    <row r="141" spans="1:7" ht="20.25" hidden="1" customHeight="1">
      <c r="A141" s="141" t="s">
        <v>139</v>
      </c>
      <c r="B141" s="44" t="s">
        <v>325</v>
      </c>
      <c r="C141" s="127"/>
      <c r="D141" s="149"/>
      <c r="E141" s="149"/>
      <c r="F141" s="143"/>
      <c r="G141" s="144">
        <f t="shared" si="2"/>
        <v>0</v>
      </c>
    </row>
    <row r="142" spans="1:7" ht="20.25" hidden="1" customHeight="1">
      <c r="A142" s="148" t="s">
        <v>140</v>
      </c>
      <c r="B142" s="44" t="s">
        <v>325</v>
      </c>
      <c r="C142" s="127" t="s">
        <v>366</v>
      </c>
      <c r="D142" s="142"/>
      <c r="E142" s="142"/>
      <c r="F142" s="143"/>
      <c r="G142" s="144">
        <f t="shared" si="2"/>
        <v>0</v>
      </c>
    </row>
    <row r="143" spans="1:7" ht="21.75" hidden="1" customHeight="1">
      <c r="A143" s="155" t="s">
        <v>141</v>
      </c>
      <c r="B143" s="44" t="s">
        <v>326</v>
      </c>
      <c r="C143" s="127" t="s">
        <v>366</v>
      </c>
      <c r="D143" s="142"/>
      <c r="E143" s="142"/>
      <c r="F143" s="143"/>
      <c r="G143" s="144">
        <f t="shared" ref="G143:G206" si="3">+F143*D143</f>
        <v>0</v>
      </c>
    </row>
    <row r="144" spans="1:7" ht="20.25" hidden="1" customHeight="1">
      <c r="A144" s="141" t="s">
        <v>142</v>
      </c>
      <c r="B144" s="44" t="s">
        <v>325</v>
      </c>
      <c r="C144" s="127"/>
      <c r="D144" s="142"/>
      <c r="E144" s="142"/>
      <c r="F144" s="143"/>
      <c r="G144" s="144">
        <f t="shared" si="3"/>
        <v>0</v>
      </c>
    </row>
    <row r="145" spans="1:7" ht="18.600000000000001" customHeight="1">
      <c r="A145" s="148" t="s">
        <v>180</v>
      </c>
      <c r="B145" s="44" t="s">
        <v>329</v>
      </c>
      <c r="C145" s="127" t="s">
        <v>389</v>
      </c>
      <c r="D145" s="142">
        <v>66.666666666666671</v>
      </c>
      <c r="E145" s="142"/>
      <c r="F145" s="143">
        <f>IFERROR(VLOOKUP(A145,'24.12'!A142:D396,4,),)</f>
        <v>7800</v>
      </c>
      <c r="G145" s="144">
        <f t="shared" si="3"/>
        <v>520000.00000000006</v>
      </c>
    </row>
    <row r="146" spans="1:7" ht="18.600000000000001" customHeight="1">
      <c r="A146" s="141" t="s">
        <v>182</v>
      </c>
      <c r="B146" s="44" t="s">
        <v>325</v>
      </c>
      <c r="C146" s="127" t="s">
        <v>379</v>
      </c>
      <c r="D146" s="142">
        <v>5</v>
      </c>
      <c r="E146" s="142"/>
      <c r="F146" s="143">
        <v>24000</v>
      </c>
      <c r="G146" s="144">
        <f t="shared" si="3"/>
        <v>120000</v>
      </c>
    </row>
    <row r="147" spans="1:7" ht="20.25" hidden="1" customHeight="1">
      <c r="A147" s="151" t="s">
        <v>145</v>
      </c>
      <c r="B147" s="44" t="s">
        <v>329</v>
      </c>
      <c r="C147" s="127"/>
      <c r="D147" s="142"/>
      <c r="E147" s="142"/>
      <c r="F147" s="143"/>
      <c r="G147" s="144">
        <f t="shared" si="3"/>
        <v>0</v>
      </c>
    </row>
    <row r="148" spans="1:7" ht="21.75" hidden="1" customHeight="1">
      <c r="A148" s="148" t="s">
        <v>146</v>
      </c>
      <c r="B148" s="44" t="s">
        <v>325</v>
      </c>
      <c r="C148" s="127" t="s">
        <v>376</v>
      </c>
      <c r="D148" s="142"/>
      <c r="E148" s="142"/>
      <c r="F148" s="143"/>
      <c r="G148" s="144">
        <f t="shared" si="3"/>
        <v>0</v>
      </c>
    </row>
    <row r="149" spans="1:7" ht="20.25" hidden="1" customHeight="1">
      <c r="A149" s="148" t="s">
        <v>147</v>
      </c>
      <c r="B149" s="44" t="s">
        <v>329</v>
      </c>
      <c r="C149" s="127"/>
      <c r="D149" s="142"/>
      <c r="E149" s="142"/>
      <c r="F149" s="143"/>
      <c r="G149" s="144">
        <f t="shared" si="3"/>
        <v>0</v>
      </c>
    </row>
    <row r="150" spans="1:7" ht="21.75" hidden="1" customHeight="1">
      <c r="A150" s="148" t="s">
        <v>148</v>
      </c>
      <c r="B150" s="44" t="s">
        <v>325</v>
      </c>
      <c r="C150" s="127"/>
      <c r="D150" s="142"/>
      <c r="E150" s="142"/>
      <c r="F150" s="162"/>
      <c r="G150" s="144">
        <f t="shared" si="3"/>
        <v>0</v>
      </c>
    </row>
    <row r="151" spans="1:7" ht="21.75" hidden="1" customHeight="1">
      <c r="A151" s="150" t="s">
        <v>149</v>
      </c>
      <c r="B151" s="44" t="s">
        <v>332</v>
      </c>
      <c r="C151" s="127"/>
      <c r="D151" s="142"/>
      <c r="E151" s="142"/>
      <c r="F151" s="143"/>
      <c r="G151" s="144">
        <f t="shared" si="3"/>
        <v>0</v>
      </c>
    </row>
    <row r="152" spans="1:7" ht="63" hidden="1" customHeight="1">
      <c r="A152" s="150" t="s">
        <v>150</v>
      </c>
      <c r="B152" s="44" t="s">
        <v>332</v>
      </c>
      <c r="C152" s="127"/>
      <c r="D152" s="142"/>
      <c r="E152" s="142"/>
      <c r="F152" s="143"/>
      <c r="G152" s="144">
        <f t="shared" si="3"/>
        <v>0</v>
      </c>
    </row>
    <row r="153" spans="1:7" ht="21.75" hidden="1" customHeight="1">
      <c r="A153" s="150" t="s">
        <v>151</v>
      </c>
      <c r="B153" s="44" t="s">
        <v>325</v>
      </c>
      <c r="C153" s="127"/>
      <c r="D153" s="142"/>
      <c r="E153" s="142"/>
      <c r="F153" s="162"/>
      <c r="G153" s="144">
        <f t="shared" si="3"/>
        <v>0</v>
      </c>
    </row>
    <row r="154" spans="1:7" ht="20.25" hidden="1" customHeight="1">
      <c r="A154" s="148" t="s">
        <v>152</v>
      </c>
      <c r="B154" s="44" t="s">
        <v>325</v>
      </c>
      <c r="C154" s="127"/>
      <c r="D154" s="142"/>
      <c r="E154" s="142"/>
      <c r="F154" s="162"/>
      <c r="G154" s="144">
        <f t="shared" si="3"/>
        <v>0</v>
      </c>
    </row>
    <row r="155" spans="1:7" ht="20.25" hidden="1" customHeight="1">
      <c r="A155" s="141" t="s">
        <v>153</v>
      </c>
      <c r="B155" s="44" t="s">
        <v>325</v>
      </c>
      <c r="C155" s="127"/>
      <c r="D155" s="142"/>
      <c r="E155" s="142"/>
      <c r="F155" s="143"/>
      <c r="G155" s="144">
        <f t="shared" si="3"/>
        <v>0</v>
      </c>
    </row>
    <row r="156" spans="1:7" ht="20.25" hidden="1" customHeight="1">
      <c r="A156" s="148" t="s">
        <v>154</v>
      </c>
      <c r="B156" s="44" t="s">
        <v>325</v>
      </c>
      <c r="C156" s="127"/>
      <c r="D156" s="142"/>
      <c r="E156" s="142"/>
      <c r="F156" s="162"/>
      <c r="G156" s="144">
        <f t="shared" si="3"/>
        <v>0</v>
      </c>
    </row>
    <row r="157" spans="1:7" ht="20.25" hidden="1" customHeight="1">
      <c r="A157" s="148" t="s">
        <v>155</v>
      </c>
      <c r="B157" s="44" t="s">
        <v>325</v>
      </c>
      <c r="C157" s="127"/>
      <c r="D157" s="142"/>
      <c r="E157" s="142"/>
      <c r="F157" s="143"/>
      <c r="G157" s="144">
        <f t="shared" si="3"/>
        <v>0</v>
      </c>
    </row>
    <row r="158" spans="1:7" ht="21.75" hidden="1" customHeight="1">
      <c r="A158" s="152" t="s">
        <v>156</v>
      </c>
      <c r="B158" s="44" t="s">
        <v>325</v>
      </c>
      <c r="C158" s="127"/>
      <c r="D158" s="142"/>
      <c r="E158" s="142"/>
      <c r="F158" s="162"/>
      <c r="G158" s="144">
        <f t="shared" si="3"/>
        <v>0</v>
      </c>
    </row>
    <row r="159" spans="1:7" ht="21.75" hidden="1" customHeight="1">
      <c r="A159" s="148" t="s">
        <v>157</v>
      </c>
      <c r="B159" s="44" t="s">
        <v>325</v>
      </c>
      <c r="C159" s="127"/>
      <c r="D159" s="142"/>
      <c r="E159" s="142"/>
      <c r="F159" s="162"/>
      <c r="G159" s="144">
        <f t="shared" si="3"/>
        <v>0</v>
      </c>
    </row>
    <row r="160" spans="1:7" ht="21.75" hidden="1" customHeight="1">
      <c r="A160" s="146" t="s">
        <v>158</v>
      </c>
      <c r="B160" s="44" t="s">
        <v>325</v>
      </c>
      <c r="C160" s="127"/>
      <c r="D160" s="142"/>
      <c r="E160" s="142"/>
      <c r="F160" s="162"/>
      <c r="G160" s="144">
        <f t="shared" si="3"/>
        <v>0</v>
      </c>
    </row>
    <row r="161" spans="1:7" ht="21.75" hidden="1" customHeight="1">
      <c r="A161" s="148" t="s">
        <v>314</v>
      </c>
      <c r="B161" s="44" t="s">
        <v>325</v>
      </c>
      <c r="C161" s="127"/>
      <c r="D161" s="142"/>
      <c r="E161" s="142"/>
      <c r="F161" s="143"/>
      <c r="G161" s="144">
        <f t="shared" si="3"/>
        <v>0</v>
      </c>
    </row>
    <row r="162" spans="1:7" ht="21.75" hidden="1" customHeight="1">
      <c r="A162" s="148" t="s">
        <v>160</v>
      </c>
      <c r="B162" s="44" t="s">
        <v>325</v>
      </c>
      <c r="C162" s="127"/>
      <c r="D162" s="142"/>
      <c r="E162" s="142"/>
      <c r="F162" s="143"/>
      <c r="G162" s="144">
        <f t="shared" si="3"/>
        <v>0</v>
      </c>
    </row>
    <row r="163" spans="1:7" ht="20.25" hidden="1" customHeight="1">
      <c r="A163" s="148" t="s">
        <v>161</v>
      </c>
      <c r="B163" s="44" t="s">
        <v>325</v>
      </c>
      <c r="C163" s="127"/>
      <c r="D163" s="142"/>
      <c r="E163" s="142"/>
      <c r="F163" s="143"/>
      <c r="G163" s="144">
        <f t="shared" si="3"/>
        <v>0</v>
      </c>
    </row>
    <row r="164" spans="1:7" ht="20.25" hidden="1" customHeight="1">
      <c r="A164" s="148" t="s">
        <v>162</v>
      </c>
      <c r="B164" s="44" t="s">
        <v>329</v>
      </c>
      <c r="C164" s="127"/>
      <c r="D164" s="142"/>
      <c r="E164" s="142"/>
      <c r="F164" s="143"/>
      <c r="G164" s="144">
        <f t="shared" si="3"/>
        <v>0</v>
      </c>
    </row>
    <row r="165" spans="1:7" ht="21.75" hidden="1" customHeight="1">
      <c r="A165" s="148" t="s">
        <v>163</v>
      </c>
      <c r="B165" s="44" t="s">
        <v>329</v>
      </c>
      <c r="C165" s="127"/>
      <c r="D165" s="142"/>
      <c r="E165" s="142"/>
      <c r="F165" s="143"/>
      <c r="G165" s="144">
        <f t="shared" si="3"/>
        <v>0</v>
      </c>
    </row>
    <row r="166" spans="1:7" ht="20.25" hidden="1" customHeight="1">
      <c r="A166" s="150" t="s">
        <v>164</v>
      </c>
      <c r="B166" s="44" t="s">
        <v>329</v>
      </c>
      <c r="C166" s="127"/>
      <c r="D166" s="142"/>
      <c r="E166" s="142"/>
      <c r="F166" s="143"/>
      <c r="G166" s="144">
        <f t="shared" si="3"/>
        <v>0</v>
      </c>
    </row>
    <row r="167" spans="1:7" ht="18.600000000000001" customHeight="1">
      <c r="A167" s="150" t="s">
        <v>301</v>
      </c>
      <c r="B167" s="44" t="s">
        <v>325</v>
      </c>
      <c r="C167" s="127"/>
      <c r="D167" s="142">
        <v>650</v>
      </c>
      <c r="E167" s="120" t="s">
        <v>399</v>
      </c>
      <c r="F167" s="143">
        <f>IFERROR(VLOOKUP(A167,'24.12'!A164:D418,4,),)</f>
        <v>26000</v>
      </c>
      <c r="G167" s="144">
        <f t="shared" si="3"/>
        <v>16900000</v>
      </c>
    </row>
    <row r="168" spans="1:7" ht="21.75" hidden="1" customHeight="1">
      <c r="A168" s="155" t="s">
        <v>166</v>
      </c>
      <c r="B168" s="44" t="s">
        <v>330</v>
      </c>
      <c r="C168" s="127" t="s">
        <v>381</v>
      </c>
      <c r="D168" s="142"/>
      <c r="E168" s="142"/>
      <c r="F168" s="143"/>
      <c r="G168" s="144">
        <f t="shared" si="3"/>
        <v>0</v>
      </c>
    </row>
    <row r="169" spans="1:7" ht="18.600000000000001" customHeight="1">
      <c r="A169" s="150" t="s">
        <v>345</v>
      </c>
      <c r="B169" s="44" t="s">
        <v>329</v>
      </c>
      <c r="C169" s="127"/>
      <c r="D169" s="142">
        <v>12</v>
      </c>
      <c r="E169" s="142"/>
      <c r="F169" s="143">
        <f>IFERROR(VLOOKUP(A169,'24.12'!A166:D420,4,),)</f>
        <v>42500</v>
      </c>
      <c r="G169" s="144">
        <f t="shared" si="3"/>
        <v>510000</v>
      </c>
    </row>
    <row r="170" spans="1:7" ht="18.600000000000001" customHeight="1">
      <c r="A170" s="148" t="s">
        <v>67</v>
      </c>
      <c r="B170" s="44" t="s">
        <v>325</v>
      </c>
      <c r="C170" s="127"/>
      <c r="D170" s="142">
        <v>620</v>
      </c>
      <c r="E170" s="142"/>
      <c r="F170" s="143">
        <f>IFERROR(VLOOKUP(A170,'24.12'!A167:D421,4,),)</f>
        <v>27000</v>
      </c>
      <c r="G170" s="144">
        <f t="shared" si="3"/>
        <v>16740000</v>
      </c>
    </row>
    <row r="171" spans="1:7" ht="20.25" hidden="1" customHeight="1">
      <c r="A171" s="148" t="s">
        <v>169</v>
      </c>
      <c r="B171" s="44" t="s">
        <v>325</v>
      </c>
      <c r="C171" s="127" t="s">
        <v>382</v>
      </c>
      <c r="D171" s="142"/>
      <c r="E171" s="142"/>
      <c r="F171" s="143"/>
      <c r="G171" s="144">
        <f t="shared" si="3"/>
        <v>0</v>
      </c>
    </row>
    <row r="172" spans="1:7" ht="21.75" hidden="1" customHeight="1">
      <c r="A172" s="155" t="s">
        <v>170</v>
      </c>
      <c r="B172" s="44" t="s">
        <v>330</v>
      </c>
      <c r="C172" s="127" t="s">
        <v>386</v>
      </c>
      <c r="D172" s="142"/>
      <c r="E172" s="142"/>
      <c r="F172" s="143"/>
      <c r="G172" s="144">
        <f t="shared" si="3"/>
        <v>0</v>
      </c>
    </row>
    <row r="173" spans="1:7" ht="21.75" hidden="1" customHeight="1">
      <c r="A173" s="148" t="s">
        <v>171</v>
      </c>
      <c r="B173" s="44" t="s">
        <v>325</v>
      </c>
      <c r="C173" s="127"/>
      <c r="D173" s="142"/>
      <c r="E173" s="142"/>
      <c r="F173" s="143"/>
      <c r="G173" s="144">
        <f t="shared" si="3"/>
        <v>0</v>
      </c>
    </row>
    <row r="174" spans="1:7" ht="21.75" hidden="1" customHeight="1">
      <c r="A174" s="141" t="s">
        <v>172</v>
      </c>
      <c r="B174" s="44" t="s">
        <v>325</v>
      </c>
      <c r="C174" s="127"/>
      <c r="D174" s="142"/>
      <c r="E174" s="142"/>
      <c r="F174" s="143"/>
      <c r="G174" s="144">
        <f t="shared" si="3"/>
        <v>0</v>
      </c>
    </row>
    <row r="175" spans="1:7" ht="21.75" hidden="1" customHeight="1">
      <c r="A175" s="148" t="s">
        <v>173</v>
      </c>
      <c r="B175" s="44" t="s">
        <v>329</v>
      </c>
      <c r="C175" s="127"/>
      <c r="D175" s="142"/>
      <c r="E175" s="142"/>
      <c r="F175" s="143"/>
      <c r="G175" s="144">
        <f t="shared" si="3"/>
        <v>0</v>
      </c>
    </row>
    <row r="176" spans="1:7" ht="21.75" hidden="1" customHeight="1">
      <c r="A176" s="148" t="s">
        <v>174</v>
      </c>
      <c r="B176" s="44" t="s">
        <v>332</v>
      </c>
      <c r="C176" s="127"/>
      <c r="D176" s="142"/>
      <c r="E176" s="142"/>
      <c r="F176" s="143"/>
      <c r="G176" s="144">
        <f t="shared" si="3"/>
        <v>0</v>
      </c>
    </row>
    <row r="177" spans="1:7" s="165" customFormat="1" ht="20.25" hidden="1" customHeight="1">
      <c r="A177" s="148" t="s">
        <v>175</v>
      </c>
      <c r="B177" s="44" t="s">
        <v>332</v>
      </c>
      <c r="C177" s="127"/>
      <c r="D177" s="142"/>
      <c r="E177" s="142"/>
      <c r="F177" s="143"/>
      <c r="G177" s="144">
        <f t="shared" si="3"/>
        <v>0</v>
      </c>
    </row>
    <row r="178" spans="1:7" s="165" customFormat="1" ht="20.25" hidden="1" customHeight="1">
      <c r="A178" s="141" t="s">
        <v>176</v>
      </c>
      <c r="B178" s="44" t="s">
        <v>325</v>
      </c>
      <c r="C178" s="127"/>
      <c r="D178" s="142"/>
      <c r="E178" s="142"/>
      <c r="F178" s="143"/>
      <c r="G178" s="144">
        <f t="shared" si="3"/>
        <v>0</v>
      </c>
    </row>
    <row r="179" spans="1:7" ht="21.75" hidden="1" customHeight="1">
      <c r="A179" s="141" t="s">
        <v>177</v>
      </c>
      <c r="B179" s="44" t="s">
        <v>325</v>
      </c>
      <c r="C179" s="127" t="s">
        <v>379</v>
      </c>
      <c r="D179" s="142"/>
      <c r="E179" s="142"/>
      <c r="F179" s="143"/>
      <c r="G179" s="144">
        <f t="shared" si="3"/>
        <v>0</v>
      </c>
    </row>
    <row r="180" spans="1:7" ht="21.75" hidden="1" customHeight="1">
      <c r="A180" s="141" t="s">
        <v>178</v>
      </c>
      <c r="B180" s="44" t="s">
        <v>325</v>
      </c>
      <c r="C180" s="127"/>
      <c r="D180" s="142"/>
      <c r="E180" s="142"/>
      <c r="F180" s="143"/>
      <c r="G180" s="144">
        <f t="shared" si="3"/>
        <v>0</v>
      </c>
    </row>
    <row r="181" spans="1:7" ht="18.600000000000001" customHeight="1">
      <c r="A181" s="141" t="s">
        <v>68</v>
      </c>
      <c r="B181" s="44" t="s">
        <v>325</v>
      </c>
      <c r="C181" s="127" t="s">
        <v>374</v>
      </c>
      <c r="D181" s="142">
        <v>370</v>
      </c>
      <c r="E181" s="142"/>
      <c r="F181" s="143">
        <v>26000</v>
      </c>
      <c r="G181" s="144">
        <f t="shared" si="3"/>
        <v>9620000</v>
      </c>
    </row>
    <row r="182" spans="1:7" ht="18.600000000000001" customHeight="1">
      <c r="A182" s="148" t="s">
        <v>143</v>
      </c>
      <c r="B182" s="44" t="s">
        <v>325</v>
      </c>
      <c r="C182" s="127" t="s">
        <v>380</v>
      </c>
      <c r="D182" s="142">
        <v>365</v>
      </c>
      <c r="E182" s="142"/>
      <c r="F182" s="143">
        <f>IFERROR(VLOOKUP(A182,'24.12'!A179:D433,4,),)</f>
        <v>19000</v>
      </c>
      <c r="G182" s="144">
        <f t="shared" si="3"/>
        <v>6935000</v>
      </c>
    </row>
    <row r="183" spans="1:7" ht="21.75" hidden="1" customHeight="1">
      <c r="A183" s="141" t="s">
        <v>181</v>
      </c>
      <c r="B183" s="44" t="s">
        <v>325</v>
      </c>
      <c r="C183" s="127"/>
      <c r="D183" s="142"/>
      <c r="E183" s="142"/>
      <c r="F183" s="143"/>
      <c r="G183" s="144">
        <f t="shared" si="3"/>
        <v>0</v>
      </c>
    </row>
    <row r="184" spans="1:7" ht="18.600000000000001" customHeight="1">
      <c r="A184" s="151" t="s">
        <v>144</v>
      </c>
      <c r="B184" s="44" t="s">
        <v>329</v>
      </c>
      <c r="C184" s="127"/>
      <c r="D184" s="142">
        <v>200</v>
      </c>
      <c r="E184" s="142"/>
      <c r="F184" s="143">
        <f>IFERROR(VLOOKUP(A184,'24.12'!A181:D435,4,),)</f>
        <v>16000</v>
      </c>
      <c r="G184" s="144">
        <f t="shared" si="3"/>
        <v>3200000</v>
      </c>
    </row>
    <row r="185" spans="1:7" ht="20.25" hidden="1" customHeight="1">
      <c r="A185" s="141" t="s">
        <v>183</v>
      </c>
      <c r="B185" s="44" t="s">
        <v>329</v>
      </c>
      <c r="C185" s="127" t="s">
        <v>379</v>
      </c>
      <c r="D185" s="142"/>
      <c r="E185" s="142"/>
      <c r="F185" s="143"/>
      <c r="G185" s="144">
        <f t="shared" si="3"/>
        <v>0</v>
      </c>
    </row>
    <row r="186" spans="1:7" ht="20.25" hidden="1" customHeight="1">
      <c r="A186" s="148" t="s">
        <v>184</v>
      </c>
      <c r="B186" s="44" t="s">
        <v>329</v>
      </c>
      <c r="C186" s="127" t="s">
        <v>377</v>
      </c>
      <c r="D186" s="142"/>
      <c r="E186" s="142"/>
      <c r="F186" s="143"/>
      <c r="G186" s="144">
        <f t="shared" si="3"/>
        <v>0</v>
      </c>
    </row>
    <row r="187" spans="1:7" ht="18.600000000000001" customHeight="1">
      <c r="A187" s="148" t="s">
        <v>185</v>
      </c>
      <c r="B187" s="44" t="s">
        <v>325</v>
      </c>
      <c r="C187" s="127"/>
      <c r="D187" s="142">
        <v>40</v>
      </c>
      <c r="E187" s="142"/>
      <c r="F187" s="143">
        <f>IFERROR(VLOOKUP(A187,'24.12'!A184:D438,4,),)</f>
        <v>16000</v>
      </c>
      <c r="G187" s="144">
        <f t="shared" si="3"/>
        <v>640000</v>
      </c>
    </row>
    <row r="188" spans="1:7" ht="21.75" hidden="1" customHeight="1">
      <c r="A188" s="148" t="s">
        <v>186</v>
      </c>
      <c r="B188" s="44" t="s">
        <v>329</v>
      </c>
      <c r="C188" s="127"/>
      <c r="D188" s="142"/>
      <c r="E188" s="142"/>
      <c r="F188" s="143"/>
      <c r="G188" s="144">
        <f t="shared" si="3"/>
        <v>0</v>
      </c>
    </row>
    <row r="189" spans="1:7" ht="21.75" hidden="1" customHeight="1">
      <c r="A189" s="148" t="s">
        <v>187</v>
      </c>
      <c r="B189" s="44" t="s">
        <v>329</v>
      </c>
      <c r="C189" s="127"/>
      <c r="D189" s="142"/>
      <c r="E189" s="142"/>
      <c r="F189" s="143"/>
      <c r="G189" s="144">
        <f t="shared" si="3"/>
        <v>0</v>
      </c>
    </row>
    <row r="190" spans="1:7" ht="21.6" hidden="1" customHeight="1">
      <c r="A190" s="148" t="s">
        <v>188</v>
      </c>
      <c r="B190" s="44" t="s">
        <v>329</v>
      </c>
      <c r="C190" s="127"/>
      <c r="D190" s="142"/>
      <c r="E190" s="142"/>
      <c r="F190" s="143"/>
      <c r="G190" s="144">
        <f t="shared" si="3"/>
        <v>0</v>
      </c>
    </row>
    <row r="191" spans="1:7" ht="21.75" hidden="1" customHeight="1">
      <c r="A191" s="148" t="s">
        <v>189</v>
      </c>
      <c r="B191" s="44" t="s">
        <v>325</v>
      </c>
      <c r="C191" s="127" t="s">
        <v>366</v>
      </c>
      <c r="D191" s="142"/>
      <c r="E191" s="142"/>
      <c r="F191" s="143"/>
      <c r="G191" s="144">
        <f t="shared" si="3"/>
        <v>0</v>
      </c>
    </row>
    <row r="192" spans="1:7" ht="20.25" hidden="1" customHeight="1">
      <c r="A192" s="148" t="s">
        <v>190</v>
      </c>
      <c r="B192" s="44" t="s">
        <v>326</v>
      </c>
      <c r="C192" s="127"/>
      <c r="D192" s="142"/>
      <c r="E192" s="142"/>
      <c r="F192" s="143"/>
      <c r="G192" s="144">
        <f t="shared" si="3"/>
        <v>0</v>
      </c>
    </row>
    <row r="193" spans="1:256" ht="18.600000000000001" customHeight="1">
      <c r="A193" s="148" t="s">
        <v>39</v>
      </c>
      <c r="B193" s="44" t="s">
        <v>325</v>
      </c>
      <c r="C193" s="127"/>
      <c r="D193" s="142">
        <v>33</v>
      </c>
      <c r="E193" s="142"/>
      <c r="F193" s="143">
        <f>IFERROR(VLOOKUP(A193,'24.12'!A190:D444,4,),)</f>
        <v>24000</v>
      </c>
      <c r="G193" s="144">
        <f t="shared" si="3"/>
        <v>792000</v>
      </c>
    </row>
    <row r="194" spans="1:256" ht="20.25" hidden="1" customHeight="1">
      <c r="A194" s="148" t="s">
        <v>192</v>
      </c>
      <c r="B194" s="44" t="s">
        <v>333</v>
      </c>
      <c r="C194" s="127" t="s">
        <v>375</v>
      </c>
      <c r="D194" s="142"/>
      <c r="E194" s="142"/>
      <c r="F194" s="143"/>
      <c r="G194" s="144">
        <f t="shared" si="3"/>
        <v>0</v>
      </c>
    </row>
    <row r="195" spans="1:256" ht="20.25" hidden="1" customHeight="1">
      <c r="A195" s="158" t="s">
        <v>193</v>
      </c>
      <c r="B195" s="44" t="s">
        <v>325</v>
      </c>
      <c r="C195" s="127" t="s">
        <v>367</v>
      </c>
      <c r="D195" s="142"/>
      <c r="E195" s="142"/>
      <c r="F195" s="143"/>
      <c r="G195" s="144">
        <f t="shared" si="3"/>
        <v>0</v>
      </c>
    </row>
    <row r="196" spans="1:256" ht="20.25" hidden="1" customHeight="1">
      <c r="A196" s="148" t="s">
        <v>194</v>
      </c>
      <c r="B196" s="44" t="s">
        <v>326</v>
      </c>
      <c r="C196" s="127" t="s">
        <v>368</v>
      </c>
      <c r="D196" s="142"/>
      <c r="E196" s="142"/>
      <c r="F196" s="143"/>
      <c r="G196" s="144">
        <f t="shared" si="3"/>
        <v>0</v>
      </c>
    </row>
    <row r="197" spans="1:256" ht="21.75" hidden="1" customHeight="1">
      <c r="A197" s="158" t="s">
        <v>195</v>
      </c>
      <c r="B197" s="44" t="s">
        <v>325</v>
      </c>
      <c r="C197" s="127" t="s">
        <v>369</v>
      </c>
      <c r="D197" s="142"/>
      <c r="E197" s="142"/>
      <c r="F197" s="143"/>
      <c r="G197" s="144">
        <f t="shared" si="3"/>
        <v>0</v>
      </c>
    </row>
    <row r="198" spans="1:256" ht="18.600000000000001" customHeight="1">
      <c r="A198" s="148" t="s">
        <v>41</v>
      </c>
      <c r="B198" s="44" t="s">
        <v>325</v>
      </c>
      <c r="C198" s="127" t="s">
        <v>379</v>
      </c>
      <c r="D198" s="142">
        <v>45</v>
      </c>
      <c r="E198" s="142"/>
      <c r="F198" s="143">
        <f>IFERROR(VLOOKUP(A198,'24.12'!A195:D449,4,),)</f>
        <v>12000</v>
      </c>
      <c r="G198" s="144">
        <f t="shared" si="3"/>
        <v>540000</v>
      </c>
    </row>
    <row r="199" spans="1:256" ht="20.25" hidden="1" customHeight="1">
      <c r="A199" s="141" t="s">
        <v>197</v>
      </c>
      <c r="B199" s="44" t="s">
        <v>325</v>
      </c>
      <c r="C199" s="127"/>
      <c r="D199" s="142"/>
      <c r="E199" s="142"/>
      <c r="F199" s="143"/>
      <c r="G199" s="144">
        <f t="shared" si="3"/>
        <v>0</v>
      </c>
    </row>
    <row r="200" spans="1:256" s="166" customFormat="1" ht="18.600000000000001" customHeight="1">
      <c r="A200" s="148" t="s">
        <v>42</v>
      </c>
      <c r="B200" s="44" t="s">
        <v>325</v>
      </c>
      <c r="C200" s="127" t="s">
        <v>392</v>
      </c>
      <c r="D200" s="142">
        <v>230</v>
      </c>
      <c r="E200" s="142"/>
      <c r="F200" s="143">
        <f>IFERROR(VLOOKUP(A200,'24.12'!A197:D451,4,),)</f>
        <v>15000</v>
      </c>
      <c r="G200" s="144">
        <f t="shared" si="3"/>
        <v>3450000</v>
      </c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45"/>
      <c r="AQ200" s="145"/>
      <c r="AR200" s="145"/>
      <c r="AS200" s="145"/>
      <c r="AT200" s="145"/>
      <c r="AU200" s="145"/>
      <c r="AV200" s="145"/>
      <c r="AW200" s="145"/>
      <c r="AX200" s="145"/>
      <c r="AY200" s="145"/>
      <c r="AZ200" s="145"/>
      <c r="BA200" s="145"/>
      <c r="BB200" s="145"/>
      <c r="BC200" s="145"/>
      <c r="BD200" s="145"/>
      <c r="BE200" s="145"/>
      <c r="BF200" s="145"/>
      <c r="BG200" s="145"/>
      <c r="BH200" s="145"/>
      <c r="BI200" s="145"/>
      <c r="BJ200" s="145"/>
      <c r="BK200" s="145"/>
      <c r="BL200" s="145"/>
      <c r="BM200" s="145"/>
      <c r="BN200" s="145"/>
      <c r="BO200" s="145"/>
      <c r="BP200" s="145"/>
      <c r="BQ200" s="145"/>
      <c r="BR200" s="145"/>
      <c r="BS200" s="145"/>
      <c r="BT200" s="145"/>
      <c r="BU200" s="145"/>
      <c r="BV200" s="145"/>
      <c r="BW200" s="145"/>
      <c r="BX200" s="145"/>
      <c r="BY200" s="145"/>
      <c r="BZ200" s="145"/>
      <c r="CA200" s="145"/>
      <c r="CB200" s="145"/>
      <c r="CC200" s="145"/>
      <c r="CD200" s="145"/>
      <c r="CE200" s="145"/>
      <c r="CF200" s="145"/>
      <c r="CG200" s="145"/>
      <c r="CH200" s="145"/>
      <c r="CI200" s="145"/>
      <c r="CJ200" s="145"/>
      <c r="CK200" s="145"/>
      <c r="CL200" s="145"/>
      <c r="CM200" s="145"/>
      <c r="CN200" s="145"/>
      <c r="CO200" s="145"/>
      <c r="CP200" s="145"/>
      <c r="CQ200" s="145"/>
      <c r="CR200" s="145"/>
      <c r="CS200" s="145"/>
      <c r="CT200" s="145"/>
      <c r="CU200" s="145"/>
      <c r="CV200" s="145"/>
      <c r="CW200" s="145"/>
      <c r="CX200" s="145"/>
      <c r="CY200" s="145"/>
      <c r="CZ200" s="145"/>
      <c r="DA200" s="145"/>
      <c r="DB200" s="145"/>
      <c r="DC200" s="145"/>
      <c r="DD200" s="145"/>
      <c r="DE200" s="145"/>
      <c r="DF200" s="145"/>
      <c r="DG200" s="145"/>
      <c r="DH200" s="145"/>
      <c r="DI200" s="145"/>
      <c r="DJ200" s="145"/>
      <c r="DK200" s="145"/>
      <c r="DL200" s="145"/>
      <c r="DM200" s="145"/>
      <c r="DN200" s="145"/>
      <c r="DO200" s="145"/>
      <c r="DP200" s="145"/>
      <c r="DQ200" s="145"/>
      <c r="DR200" s="145"/>
      <c r="DS200" s="145"/>
      <c r="DT200" s="145"/>
      <c r="DU200" s="145"/>
      <c r="DV200" s="145"/>
      <c r="DW200" s="145"/>
      <c r="DX200" s="145"/>
      <c r="DY200" s="145"/>
      <c r="DZ200" s="145"/>
      <c r="EA200" s="145"/>
      <c r="EB200" s="145"/>
      <c r="EC200" s="145"/>
      <c r="ED200" s="145"/>
      <c r="EE200" s="145"/>
      <c r="EF200" s="145"/>
      <c r="EG200" s="145"/>
      <c r="EH200" s="145"/>
      <c r="EI200" s="145"/>
      <c r="EJ200" s="145"/>
      <c r="EK200" s="145"/>
      <c r="EL200" s="145"/>
      <c r="EM200" s="145"/>
      <c r="EN200" s="145"/>
      <c r="EO200" s="145"/>
      <c r="EP200" s="145"/>
      <c r="EQ200" s="145"/>
      <c r="ER200" s="145"/>
      <c r="ES200" s="145"/>
      <c r="ET200" s="145"/>
      <c r="EU200" s="145"/>
      <c r="EV200" s="145"/>
      <c r="EW200" s="145"/>
      <c r="EX200" s="145"/>
      <c r="EY200" s="145"/>
      <c r="EZ200" s="145"/>
      <c r="FA200" s="145"/>
      <c r="FB200" s="145"/>
      <c r="FC200" s="145"/>
      <c r="FD200" s="145"/>
      <c r="FE200" s="145"/>
      <c r="FF200" s="145"/>
      <c r="FG200" s="145"/>
      <c r="FH200" s="145"/>
      <c r="FI200" s="145"/>
      <c r="FJ200" s="145"/>
      <c r="FK200" s="145"/>
      <c r="FL200" s="145"/>
      <c r="FM200" s="145"/>
      <c r="FN200" s="145"/>
      <c r="FO200" s="145"/>
      <c r="FP200" s="145"/>
      <c r="FQ200" s="145"/>
      <c r="FR200" s="145"/>
      <c r="FS200" s="145"/>
      <c r="FT200" s="145"/>
      <c r="FU200" s="145"/>
      <c r="FV200" s="145"/>
      <c r="FW200" s="145"/>
      <c r="FX200" s="145"/>
      <c r="FY200" s="145"/>
      <c r="FZ200" s="145"/>
      <c r="GA200" s="145"/>
      <c r="GB200" s="145"/>
      <c r="GC200" s="145"/>
      <c r="GD200" s="145"/>
      <c r="GE200" s="145"/>
      <c r="GF200" s="145"/>
      <c r="GG200" s="145"/>
      <c r="GH200" s="145"/>
      <c r="GI200" s="145"/>
      <c r="GJ200" s="145"/>
      <c r="GK200" s="145"/>
      <c r="GL200" s="145"/>
      <c r="GM200" s="145"/>
      <c r="GN200" s="145"/>
      <c r="GO200" s="145"/>
      <c r="GP200" s="145"/>
      <c r="GQ200" s="145"/>
      <c r="GR200" s="145"/>
      <c r="GS200" s="145"/>
      <c r="GT200" s="145"/>
      <c r="GU200" s="145"/>
      <c r="GV200" s="145"/>
      <c r="GW200" s="145"/>
      <c r="GX200" s="145"/>
      <c r="GY200" s="145"/>
      <c r="GZ200" s="145"/>
      <c r="HA200" s="145"/>
      <c r="HB200" s="145"/>
      <c r="HC200" s="145"/>
      <c r="HD200" s="145"/>
      <c r="HE200" s="145"/>
      <c r="HF200" s="145"/>
      <c r="HG200" s="145"/>
      <c r="HH200" s="145"/>
      <c r="HI200" s="145"/>
      <c r="HJ200" s="145"/>
      <c r="HK200" s="145"/>
      <c r="HL200" s="145"/>
      <c r="HM200" s="145"/>
      <c r="HN200" s="145"/>
      <c r="HO200" s="145"/>
      <c r="HP200" s="145"/>
      <c r="HQ200" s="145"/>
      <c r="HR200" s="145"/>
      <c r="HS200" s="145"/>
      <c r="HT200" s="145"/>
      <c r="HU200" s="145"/>
      <c r="HV200" s="145"/>
      <c r="HW200" s="145"/>
      <c r="HX200" s="145"/>
      <c r="HY200" s="145"/>
      <c r="HZ200" s="145"/>
      <c r="IA200" s="145"/>
      <c r="IB200" s="145"/>
      <c r="IC200" s="145"/>
      <c r="ID200" s="145"/>
      <c r="IE200" s="145"/>
      <c r="IF200" s="145"/>
      <c r="IG200" s="145"/>
      <c r="IH200" s="145"/>
      <c r="II200" s="145"/>
      <c r="IJ200" s="145"/>
      <c r="IK200" s="145"/>
      <c r="IL200" s="145"/>
      <c r="IM200" s="145"/>
      <c r="IN200" s="145"/>
      <c r="IO200" s="145"/>
      <c r="IP200" s="145"/>
      <c r="IQ200" s="145"/>
      <c r="IR200" s="145"/>
      <c r="IS200" s="145"/>
      <c r="IT200" s="145"/>
      <c r="IU200" s="145"/>
      <c r="IV200" s="145"/>
    </row>
    <row r="201" spans="1:256" ht="21.75" hidden="1" customHeight="1">
      <c r="A201" s="148" t="s">
        <v>199</v>
      </c>
      <c r="B201" s="44" t="s">
        <v>325</v>
      </c>
      <c r="C201" s="127"/>
      <c r="D201" s="142"/>
      <c r="E201" s="142"/>
      <c r="F201" s="143"/>
      <c r="G201" s="144">
        <f t="shared" si="3"/>
        <v>0</v>
      </c>
    </row>
    <row r="202" spans="1:256" ht="20.25" hidden="1" customHeight="1">
      <c r="A202" s="148" t="s">
        <v>200</v>
      </c>
      <c r="B202" s="44" t="s">
        <v>325</v>
      </c>
      <c r="C202" s="127"/>
      <c r="D202" s="142"/>
      <c r="E202" s="142"/>
      <c r="F202" s="143"/>
      <c r="G202" s="144">
        <f t="shared" si="3"/>
        <v>0</v>
      </c>
    </row>
    <row r="203" spans="1:256" ht="20.25" hidden="1" customHeight="1">
      <c r="A203" s="146" t="s">
        <v>201</v>
      </c>
      <c r="B203" s="44" t="s">
        <v>325</v>
      </c>
      <c r="C203" s="127"/>
      <c r="D203" s="142"/>
      <c r="E203" s="142"/>
      <c r="F203" s="167"/>
      <c r="G203" s="144">
        <f t="shared" si="3"/>
        <v>0</v>
      </c>
    </row>
    <row r="204" spans="1:256" ht="20.25" hidden="1" customHeight="1">
      <c r="A204" s="141" t="s">
        <v>202</v>
      </c>
      <c r="B204" s="44" t="s">
        <v>332</v>
      </c>
      <c r="C204" s="127"/>
      <c r="D204" s="142"/>
      <c r="E204" s="142"/>
      <c r="F204" s="143"/>
      <c r="G204" s="144">
        <f t="shared" si="3"/>
        <v>0</v>
      </c>
    </row>
    <row r="205" spans="1:256" ht="21.75" hidden="1" customHeight="1">
      <c r="A205" s="141" t="s">
        <v>203</v>
      </c>
      <c r="B205" s="44" t="s">
        <v>325</v>
      </c>
      <c r="C205" s="127" t="s">
        <v>371</v>
      </c>
      <c r="D205" s="142"/>
      <c r="E205" s="142"/>
      <c r="F205" s="167"/>
      <c r="G205" s="144">
        <f t="shared" si="3"/>
        <v>0</v>
      </c>
    </row>
    <row r="206" spans="1:256" ht="21.75" hidden="1" customHeight="1">
      <c r="A206" s="141" t="s">
        <v>204</v>
      </c>
      <c r="B206" s="44" t="s">
        <v>325</v>
      </c>
      <c r="C206" s="127"/>
      <c r="D206" s="142"/>
      <c r="E206" s="142"/>
      <c r="F206" s="167"/>
      <c r="G206" s="144">
        <f t="shared" si="3"/>
        <v>0</v>
      </c>
    </row>
    <row r="207" spans="1:256" ht="21.75" hidden="1" customHeight="1">
      <c r="A207" s="141" t="s">
        <v>205</v>
      </c>
      <c r="B207" s="44" t="s">
        <v>325</v>
      </c>
      <c r="C207" s="127"/>
      <c r="D207" s="142"/>
      <c r="E207" s="142"/>
      <c r="F207" s="143"/>
      <c r="G207" s="144">
        <f t="shared" ref="G207:G270" si="4">+F207*D207</f>
        <v>0</v>
      </c>
    </row>
    <row r="208" spans="1:256" ht="21.75" hidden="1" customHeight="1">
      <c r="A208" s="141" t="s">
        <v>206</v>
      </c>
      <c r="B208" s="44" t="s">
        <v>329</v>
      </c>
      <c r="C208" s="127"/>
      <c r="D208" s="142"/>
      <c r="E208" s="142"/>
      <c r="F208" s="143"/>
      <c r="G208" s="144">
        <f t="shared" si="4"/>
        <v>0</v>
      </c>
    </row>
    <row r="209" spans="1:7" ht="20.25" hidden="1" customHeight="1">
      <c r="A209" s="141" t="s">
        <v>207</v>
      </c>
      <c r="B209" s="44" t="s">
        <v>325</v>
      </c>
      <c r="C209" s="127"/>
      <c r="D209" s="142"/>
      <c r="E209" s="142"/>
      <c r="F209" s="143"/>
      <c r="G209" s="144">
        <f t="shared" si="4"/>
        <v>0</v>
      </c>
    </row>
    <row r="210" spans="1:7" ht="21.75" hidden="1" customHeight="1">
      <c r="A210" s="148" t="s">
        <v>208</v>
      </c>
      <c r="B210" s="44" t="s">
        <v>325</v>
      </c>
      <c r="C210" s="127"/>
      <c r="D210" s="142"/>
      <c r="E210" s="142"/>
      <c r="F210" s="143"/>
      <c r="G210" s="144">
        <f t="shared" si="4"/>
        <v>0</v>
      </c>
    </row>
    <row r="211" spans="1:7" ht="21.75" hidden="1" customHeight="1">
      <c r="A211" s="148" t="s">
        <v>209</v>
      </c>
      <c r="B211" s="44" t="s">
        <v>325</v>
      </c>
      <c r="C211" s="127"/>
      <c r="D211" s="142"/>
      <c r="E211" s="142"/>
      <c r="F211" s="143"/>
      <c r="G211" s="144">
        <f t="shared" si="4"/>
        <v>0</v>
      </c>
    </row>
    <row r="212" spans="1:7" ht="21.75" hidden="1" customHeight="1">
      <c r="A212" s="148" t="s">
        <v>210</v>
      </c>
      <c r="B212" s="44" t="s">
        <v>330</v>
      </c>
      <c r="C212" s="127"/>
      <c r="D212" s="142"/>
      <c r="E212" s="142"/>
      <c r="F212" s="143"/>
      <c r="G212" s="144">
        <f t="shared" si="4"/>
        <v>0</v>
      </c>
    </row>
    <row r="213" spans="1:7" ht="21.75" hidden="1" customHeight="1">
      <c r="A213" s="148" t="s">
        <v>211</v>
      </c>
      <c r="B213" s="44" t="s">
        <v>325</v>
      </c>
      <c r="C213" s="127"/>
      <c r="D213" s="142"/>
      <c r="E213" s="142"/>
      <c r="F213" s="143"/>
      <c r="G213" s="144">
        <f t="shared" si="4"/>
        <v>0</v>
      </c>
    </row>
    <row r="214" spans="1:7" ht="20.25" hidden="1" customHeight="1">
      <c r="A214" s="141" t="s">
        <v>212</v>
      </c>
      <c r="B214" s="44" t="s">
        <v>325</v>
      </c>
      <c r="C214" s="127"/>
      <c r="D214" s="142"/>
      <c r="E214" s="142"/>
      <c r="F214" s="143"/>
      <c r="G214" s="144">
        <f t="shared" si="4"/>
        <v>0</v>
      </c>
    </row>
    <row r="215" spans="1:7" ht="20.25" hidden="1" customHeight="1">
      <c r="A215" s="141" t="s">
        <v>213</v>
      </c>
      <c r="B215" s="44" t="s">
        <v>329</v>
      </c>
      <c r="C215" s="127"/>
      <c r="D215" s="142"/>
      <c r="E215" s="142"/>
      <c r="F215" s="143"/>
      <c r="G215" s="144">
        <f t="shared" si="4"/>
        <v>0</v>
      </c>
    </row>
    <row r="216" spans="1:7" ht="21.75" hidden="1" customHeight="1">
      <c r="A216" s="148" t="s">
        <v>214</v>
      </c>
      <c r="B216" s="44" t="s">
        <v>325</v>
      </c>
      <c r="C216" s="127"/>
      <c r="D216" s="142"/>
      <c r="E216" s="142"/>
      <c r="F216" s="143"/>
      <c r="G216" s="144">
        <f t="shared" si="4"/>
        <v>0</v>
      </c>
    </row>
    <row r="217" spans="1:7" ht="20.25" hidden="1" customHeight="1">
      <c r="A217" s="148" t="s">
        <v>215</v>
      </c>
      <c r="B217" s="44" t="s">
        <v>325</v>
      </c>
      <c r="C217" s="127"/>
      <c r="D217" s="142"/>
      <c r="E217" s="142"/>
      <c r="F217" s="143"/>
      <c r="G217" s="144">
        <f t="shared" si="4"/>
        <v>0</v>
      </c>
    </row>
    <row r="218" spans="1:7" ht="21.75" hidden="1" customHeight="1">
      <c r="A218" s="148" t="s">
        <v>216</v>
      </c>
      <c r="B218" s="44" t="s">
        <v>325</v>
      </c>
      <c r="C218" s="127" t="s">
        <v>374</v>
      </c>
      <c r="D218" s="142"/>
      <c r="E218" s="142"/>
      <c r="F218" s="143"/>
      <c r="G218" s="144">
        <f t="shared" si="4"/>
        <v>0</v>
      </c>
    </row>
    <row r="219" spans="1:7" ht="20.25" hidden="1" customHeight="1">
      <c r="A219" s="141" t="s">
        <v>217</v>
      </c>
      <c r="B219" s="44" t="s">
        <v>325</v>
      </c>
      <c r="C219" s="127"/>
      <c r="D219" s="142"/>
      <c r="E219" s="142"/>
      <c r="F219" s="143"/>
      <c r="G219" s="144">
        <f t="shared" si="4"/>
        <v>0</v>
      </c>
    </row>
    <row r="220" spans="1:7" ht="20.25" hidden="1" customHeight="1">
      <c r="A220" s="148" t="s">
        <v>218</v>
      </c>
      <c r="B220" s="44" t="s">
        <v>325</v>
      </c>
      <c r="C220" s="127"/>
      <c r="D220" s="142"/>
      <c r="E220" s="142"/>
      <c r="F220" s="143"/>
      <c r="G220" s="144">
        <f t="shared" si="4"/>
        <v>0</v>
      </c>
    </row>
    <row r="221" spans="1:7" ht="21.75" hidden="1" customHeight="1">
      <c r="A221" s="141" t="s">
        <v>219</v>
      </c>
      <c r="B221" s="44" t="s">
        <v>325</v>
      </c>
      <c r="C221" s="127"/>
      <c r="D221" s="142"/>
      <c r="E221" s="142"/>
      <c r="F221" s="143"/>
      <c r="G221" s="144">
        <f t="shared" si="4"/>
        <v>0</v>
      </c>
    </row>
    <row r="222" spans="1:7" ht="20.25" hidden="1" customHeight="1">
      <c r="A222" s="148" t="s">
        <v>220</v>
      </c>
      <c r="B222" s="44" t="s">
        <v>325</v>
      </c>
      <c r="C222" s="127" t="s">
        <v>371</v>
      </c>
      <c r="D222" s="142"/>
      <c r="E222" s="142"/>
      <c r="F222" s="143"/>
      <c r="G222" s="144">
        <f t="shared" si="4"/>
        <v>0</v>
      </c>
    </row>
    <row r="223" spans="1:7" ht="20.25" hidden="1" customHeight="1">
      <c r="A223" s="148" t="s">
        <v>221</v>
      </c>
      <c r="B223" s="44" t="s">
        <v>325</v>
      </c>
      <c r="C223" s="127"/>
      <c r="D223" s="142"/>
      <c r="E223" s="142"/>
      <c r="F223" s="143"/>
      <c r="G223" s="144">
        <f t="shared" si="4"/>
        <v>0</v>
      </c>
    </row>
    <row r="224" spans="1:7" ht="20.25" hidden="1" customHeight="1">
      <c r="A224" s="148" t="s">
        <v>222</v>
      </c>
      <c r="B224" s="44" t="s">
        <v>325</v>
      </c>
      <c r="C224" s="127"/>
      <c r="D224" s="142"/>
      <c r="E224" s="142"/>
      <c r="F224" s="143"/>
      <c r="G224" s="144">
        <f t="shared" si="4"/>
        <v>0</v>
      </c>
    </row>
    <row r="225" spans="1:7" ht="21.75" hidden="1" customHeight="1">
      <c r="A225" s="148" t="s">
        <v>223</v>
      </c>
      <c r="B225" s="44" t="s">
        <v>325</v>
      </c>
      <c r="C225" s="127"/>
      <c r="D225" s="142"/>
      <c r="E225" s="142"/>
      <c r="F225" s="143"/>
      <c r="G225" s="144">
        <f t="shared" si="4"/>
        <v>0</v>
      </c>
    </row>
    <row r="226" spans="1:7" ht="21.75" hidden="1" customHeight="1">
      <c r="A226" s="150" t="s">
        <v>224</v>
      </c>
      <c r="B226" s="44" t="s">
        <v>332</v>
      </c>
      <c r="C226" s="127"/>
      <c r="D226" s="142"/>
      <c r="E226" s="142"/>
      <c r="F226" s="143"/>
      <c r="G226" s="144">
        <f t="shared" si="4"/>
        <v>0</v>
      </c>
    </row>
    <row r="227" spans="1:7" ht="21.75" hidden="1" customHeight="1">
      <c r="A227" s="141" t="s">
        <v>225</v>
      </c>
      <c r="B227" s="44" t="s">
        <v>325</v>
      </c>
      <c r="C227" s="127"/>
      <c r="D227" s="142"/>
      <c r="E227" s="142"/>
      <c r="F227" s="143"/>
      <c r="G227" s="144">
        <f t="shared" si="4"/>
        <v>0</v>
      </c>
    </row>
    <row r="228" spans="1:7" ht="20.25" hidden="1" customHeight="1">
      <c r="A228" s="141" t="s">
        <v>226</v>
      </c>
      <c r="B228" s="44" t="s">
        <v>325</v>
      </c>
      <c r="C228" s="127"/>
      <c r="D228" s="142"/>
      <c r="E228" s="142"/>
      <c r="F228" s="143"/>
      <c r="G228" s="144">
        <f t="shared" si="4"/>
        <v>0</v>
      </c>
    </row>
    <row r="229" spans="1:7" ht="33.6" hidden="1" customHeight="1">
      <c r="A229" s="148" t="s">
        <v>227</v>
      </c>
      <c r="B229" s="44" t="s">
        <v>325</v>
      </c>
      <c r="C229" s="127"/>
      <c r="D229" s="142"/>
      <c r="E229" s="142"/>
      <c r="F229" s="143"/>
      <c r="G229" s="144">
        <f t="shared" si="4"/>
        <v>0</v>
      </c>
    </row>
    <row r="230" spans="1:7" ht="54" hidden="1" customHeight="1">
      <c r="A230" s="148" t="s">
        <v>228</v>
      </c>
      <c r="B230" s="44" t="s">
        <v>329</v>
      </c>
      <c r="C230" s="127" t="s">
        <v>366</v>
      </c>
      <c r="D230" s="142"/>
      <c r="E230" s="142"/>
      <c r="F230" s="143"/>
      <c r="G230" s="144">
        <f t="shared" si="4"/>
        <v>0</v>
      </c>
    </row>
    <row r="231" spans="1:7" ht="21.75" hidden="1" customHeight="1">
      <c r="A231" s="141" t="s">
        <v>229</v>
      </c>
      <c r="B231" s="44" t="s">
        <v>325</v>
      </c>
      <c r="C231" s="127"/>
      <c r="D231" s="149"/>
      <c r="E231" s="149"/>
      <c r="F231" s="143"/>
      <c r="G231" s="144">
        <f t="shared" si="4"/>
        <v>0</v>
      </c>
    </row>
    <row r="232" spans="1:7" ht="21.75" hidden="1" customHeight="1">
      <c r="A232" s="141" t="s">
        <v>230</v>
      </c>
      <c r="B232" s="44" t="s">
        <v>325</v>
      </c>
      <c r="C232" s="127"/>
      <c r="D232" s="149"/>
      <c r="E232" s="149"/>
      <c r="F232" s="143"/>
      <c r="G232" s="144">
        <f t="shared" si="4"/>
        <v>0</v>
      </c>
    </row>
    <row r="233" spans="1:7" ht="21.75" hidden="1" customHeight="1">
      <c r="A233" s="150" t="s">
        <v>231</v>
      </c>
      <c r="B233" s="44" t="s">
        <v>325</v>
      </c>
      <c r="C233" s="127" t="s">
        <v>393</v>
      </c>
      <c r="D233" s="142"/>
      <c r="E233" s="142"/>
      <c r="F233" s="143"/>
      <c r="G233" s="144">
        <f t="shared" si="4"/>
        <v>0</v>
      </c>
    </row>
    <row r="234" spans="1:7" ht="20.25" hidden="1" customHeight="1">
      <c r="A234" s="148" t="s">
        <v>232</v>
      </c>
      <c r="B234" s="44" t="s">
        <v>325</v>
      </c>
      <c r="C234" s="127"/>
      <c r="D234" s="142"/>
      <c r="E234" s="142"/>
      <c r="F234" s="143"/>
      <c r="G234" s="144">
        <f t="shared" si="4"/>
        <v>0</v>
      </c>
    </row>
    <row r="235" spans="1:7" ht="21.75" hidden="1" customHeight="1">
      <c r="A235" s="148" t="s">
        <v>233</v>
      </c>
      <c r="B235" s="44" t="s">
        <v>325</v>
      </c>
      <c r="C235" s="127"/>
      <c r="D235" s="142"/>
      <c r="E235" s="142"/>
      <c r="F235" s="143"/>
      <c r="G235" s="144">
        <f t="shared" si="4"/>
        <v>0</v>
      </c>
    </row>
    <row r="236" spans="1:7" ht="21.75" hidden="1" customHeight="1">
      <c r="A236" s="141" t="s">
        <v>234</v>
      </c>
      <c r="B236" s="44" t="s">
        <v>325</v>
      </c>
      <c r="C236" s="127"/>
      <c r="D236" s="142"/>
      <c r="E236" s="142"/>
      <c r="F236" s="143"/>
      <c r="G236" s="144">
        <f t="shared" si="4"/>
        <v>0</v>
      </c>
    </row>
    <row r="237" spans="1:7" ht="20.25" hidden="1" customHeight="1">
      <c r="A237" s="141" t="s">
        <v>235</v>
      </c>
      <c r="B237" s="44" t="s">
        <v>325</v>
      </c>
      <c r="C237" s="127"/>
      <c r="D237" s="142"/>
      <c r="E237" s="142"/>
      <c r="F237" s="143"/>
      <c r="G237" s="144">
        <f t="shared" si="4"/>
        <v>0</v>
      </c>
    </row>
    <row r="238" spans="1:7" ht="18.600000000000001" customHeight="1">
      <c r="A238" s="148" t="s">
        <v>43</v>
      </c>
      <c r="B238" s="44" t="s">
        <v>329</v>
      </c>
      <c r="C238" s="127" t="s">
        <v>377</v>
      </c>
      <c r="D238" s="142">
        <v>400</v>
      </c>
      <c r="E238" s="142"/>
      <c r="F238" s="143">
        <v>7500</v>
      </c>
      <c r="G238" s="144">
        <f t="shared" si="4"/>
        <v>3000000</v>
      </c>
    </row>
    <row r="239" spans="1:7" ht="20.25" hidden="1" customHeight="1">
      <c r="A239" s="148" t="s">
        <v>237</v>
      </c>
      <c r="B239" s="44" t="s">
        <v>329</v>
      </c>
      <c r="C239" s="127"/>
      <c r="D239" s="142"/>
      <c r="E239" s="142"/>
      <c r="F239" s="143"/>
      <c r="G239" s="144">
        <f t="shared" si="4"/>
        <v>0</v>
      </c>
    </row>
    <row r="240" spans="1:7" ht="21.75" hidden="1" customHeight="1">
      <c r="A240" s="148" t="s">
        <v>238</v>
      </c>
      <c r="B240" s="44" t="s">
        <v>332</v>
      </c>
      <c r="C240" s="127"/>
      <c r="D240" s="142"/>
      <c r="E240" s="142"/>
      <c r="F240" s="143"/>
      <c r="G240" s="144">
        <f t="shared" si="4"/>
        <v>0</v>
      </c>
    </row>
    <row r="241" spans="1:7" ht="20.25" hidden="1" customHeight="1">
      <c r="A241" s="150" t="s">
        <v>239</v>
      </c>
      <c r="B241" s="44" t="s">
        <v>332</v>
      </c>
      <c r="C241" s="127"/>
      <c r="D241" s="142"/>
      <c r="E241" s="142"/>
      <c r="F241" s="143"/>
      <c r="G241" s="144">
        <f t="shared" si="4"/>
        <v>0</v>
      </c>
    </row>
    <row r="242" spans="1:7" ht="20.25" hidden="1" customHeight="1">
      <c r="A242" s="141" t="s">
        <v>240</v>
      </c>
      <c r="B242" s="44" t="s">
        <v>325</v>
      </c>
      <c r="C242" s="127"/>
      <c r="D242" s="142"/>
      <c r="E242" s="142"/>
      <c r="F242" s="143"/>
      <c r="G242" s="144">
        <f t="shared" si="4"/>
        <v>0</v>
      </c>
    </row>
    <row r="243" spans="1:7" ht="21.75" hidden="1" customHeight="1">
      <c r="A243" s="148" t="s">
        <v>241</v>
      </c>
      <c r="B243" s="44" t="s">
        <v>325</v>
      </c>
      <c r="C243" s="127"/>
      <c r="D243" s="142"/>
      <c r="E243" s="142"/>
      <c r="F243" s="143"/>
      <c r="G243" s="144">
        <f t="shared" si="4"/>
        <v>0</v>
      </c>
    </row>
    <row r="244" spans="1:7" ht="20.25" hidden="1" customHeight="1">
      <c r="A244" s="148" t="s">
        <v>242</v>
      </c>
      <c r="B244" s="44" t="s">
        <v>325</v>
      </c>
      <c r="C244" s="127"/>
      <c r="D244" s="142"/>
      <c r="E244" s="142"/>
      <c r="F244" s="143"/>
      <c r="G244" s="144">
        <f t="shared" si="4"/>
        <v>0</v>
      </c>
    </row>
    <row r="245" spans="1:7" ht="20.25" hidden="1" customHeight="1">
      <c r="A245" s="141" t="s">
        <v>243</v>
      </c>
      <c r="B245" s="44" t="s">
        <v>325</v>
      </c>
      <c r="C245" s="127"/>
      <c r="D245" s="142"/>
      <c r="E245" s="142"/>
      <c r="F245" s="143"/>
      <c r="G245" s="144">
        <f t="shared" si="4"/>
        <v>0</v>
      </c>
    </row>
    <row r="246" spans="1:7" ht="21.75" hidden="1" customHeight="1">
      <c r="A246" s="148" t="s">
        <v>244</v>
      </c>
      <c r="B246" s="44" t="s">
        <v>325</v>
      </c>
      <c r="C246" s="127" t="s">
        <v>394</v>
      </c>
      <c r="D246" s="142"/>
      <c r="E246" s="142"/>
      <c r="F246" s="143"/>
      <c r="G246" s="144">
        <f t="shared" si="4"/>
        <v>0</v>
      </c>
    </row>
    <row r="247" spans="1:7" ht="21.75" hidden="1" customHeight="1">
      <c r="A247" s="148" t="s">
        <v>245</v>
      </c>
      <c r="B247" s="44" t="s">
        <v>331</v>
      </c>
      <c r="C247" s="127" t="s">
        <v>375</v>
      </c>
      <c r="D247" s="142"/>
      <c r="E247" s="142"/>
      <c r="F247" s="143"/>
      <c r="G247" s="144">
        <f t="shared" si="4"/>
        <v>0</v>
      </c>
    </row>
    <row r="248" spans="1:7" ht="21.75" hidden="1" customHeight="1">
      <c r="A248" s="148" t="s">
        <v>246</v>
      </c>
      <c r="B248" s="44" t="s">
        <v>331</v>
      </c>
      <c r="C248" s="127" t="s">
        <v>395</v>
      </c>
      <c r="D248" s="142"/>
      <c r="E248" s="142"/>
      <c r="F248" s="143"/>
      <c r="G248" s="144">
        <f t="shared" si="4"/>
        <v>0</v>
      </c>
    </row>
    <row r="249" spans="1:7" ht="18.600000000000001" customHeight="1">
      <c r="A249" s="150" t="s">
        <v>132</v>
      </c>
      <c r="B249" s="44" t="s">
        <v>325</v>
      </c>
      <c r="C249" s="127"/>
      <c r="D249" s="149">
        <v>0.7</v>
      </c>
      <c r="E249" s="149"/>
      <c r="F249" s="143">
        <v>45000</v>
      </c>
      <c r="G249" s="144">
        <f t="shared" si="4"/>
        <v>31499.999999999996</v>
      </c>
    </row>
    <row r="250" spans="1:7" ht="21.75" hidden="1" customHeight="1">
      <c r="A250" s="148" t="s">
        <v>248</v>
      </c>
      <c r="B250" s="44" t="s">
        <v>325</v>
      </c>
      <c r="C250" s="127"/>
      <c r="D250" s="142"/>
      <c r="E250" s="142"/>
      <c r="F250" s="143"/>
      <c r="G250" s="144">
        <f t="shared" si="4"/>
        <v>0</v>
      </c>
    </row>
    <row r="251" spans="1:7" ht="21.75" hidden="1" customHeight="1">
      <c r="A251" s="148" t="s">
        <v>249</v>
      </c>
      <c r="B251" s="44" t="s">
        <v>325</v>
      </c>
      <c r="C251" s="127" t="s">
        <v>394</v>
      </c>
      <c r="D251" s="142"/>
      <c r="E251" s="142"/>
      <c r="F251" s="143"/>
      <c r="G251" s="144">
        <f t="shared" si="4"/>
        <v>0</v>
      </c>
    </row>
    <row r="252" spans="1:7" ht="21.75" hidden="1" customHeight="1">
      <c r="A252" s="148" t="s">
        <v>250</v>
      </c>
      <c r="B252" s="44" t="s">
        <v>331</v>
      </c>
      <c r="C252" s="127"/>
      <c r="D252" s="142"/>
      <c r="E252" s="142"/>
      <c r="F252" s="143"/>
      <c r="G252" s="144">
        <f t="shared" si="4"/>
        <v>0</v>
      </c>
    </row>
    <row r="253" spans="1:7" ht="21.75" hidden="1" customHeight="1">
      <c r="A253" s="148" t="s">
        <v>251</v>
      </c>
      <c r="B253" s="44" t="s">
        <v>331</v>
      </c>
      <c r="C253" s="127"/>
      <c r="D253" s="142"/>
      <c r="E253" s="142"/>
      <c r="F253" s="143"/>
      <c r="G253" s="144">
        <f t="shared" si="4"/>
        <v>0</v>
      </c>
    </row>
    <row r="254" spans="1:7" ht="21.75" hidden="1" customHeight="1">
      <c r="A254" s="148" t="s">
        <v>252</v>
      </c>
      <c r="B254" s="44" t="s">
        <v>325</v>
      </c>
      <c r="C254" s="127"/>
      <c r="D254" s="142"/>
      <c r="E254" s="142"/>
      <c r="F254" s="143"/>
      <c r="G254" s="144">
        <f t="shared" si="4"/>
        <v>0</v>
      </c>
    </row>
    <row r="255" spans="1:7" ht="21.75" hidden="1" customHeight="1">
      <c r="A255" s="148" t="s">
        <v>253</v>
      </c>
      <c r="B255" s="44" t="s">
        <v>325</v>
      </c>
      <c r="C255" s="127"/>
      <c r="D255" s="142"/>
      <c r="E255" s="142"/>
      <c r="F255" s="143"/>
      <c r="G255" s="144">
        <f t="shared" si="4"/>
        <v>0</v>
      </c>
    </row>
    <row r="256" spans="1:7" ht="18.600000000000001" customHeight="1">
      <c r="A256" s="148" t="s">
        <v>22</v>
      </c>
      <c r="B256" s="44" t="s">
        <v>325</v>
      </c>
      <c r="C256" s="127" t="s">
        <v>380</v>
      </c>
      <c r="D256" s="142">
        <v>70</v>
      </c>
      <c r="E256" s="142"/>
      <c r="F256" s="143">
        <v>30000</v>
      </c>
      <c r="G256" s="144">
        <f t="shared" si="4"/>
        <v>2100000</v>
      </c>
    </row>
    <row r="257" spans="1:7" ht="21.75" hidden="1" customHeight="1">
      <c r="A257" s="148" t="s">
        <v>255</v>
      </c>
      <c r="B257" s="44" t="s">
        <v>325</v>
      </c>
      <c r="C257" s="127"/>
      <c r="D257" s="142"/>
      <c r="E257" s="142"/>
      <c r="F257" s="143"/>
      <c r="G257" s="144">
        <f t="shared" si="4"/>
        <v>0</v>
      </c>
    </row>
    <row r="258" spans="1:7" ht="21.75" hidden="1" customHeight="1">
      <c r="A258" s="148" t="s">
        <v>256</v>
      </c>
      <c r="B258" s="44" t="s">
        <v>325</v>
      </c>
      <c r="C258" s="127" t="s">
        <v>394</v>
      </c>
      <c r="D258" s="142"/>
      <c r="E258" s="142"/>
      <c r="F258" s="143"/>
      <c r="G258" s="144">
        <f t="shared" si="4"/>
        <v>0</v>
      </c>
    </row>
    <row r="259" spans="1:7" ht="21.75" hidden="1" customHeight="1">
      <c r="A259" s="148" t="s">
        <v>257</v>
      </c>
      <c r="B259" s="44" t="s">
        <v>331</v>
      </c>
      <c r="C259" s="127" t="s">
        <v>396</v>
      </c>
      <c r="D259" s="142"/>
      <c r="E259" s="142"/>
      <c r="F259" s="143"/>
      <c r="G259" s="144">
        <f t="shared" si="4"/>
        <v>0</v>
      </c>
    </row>
    <row r="260" spans="1:7" ht="42.6" hidden="1" customHeight="1">
      <c r="A260" s="148" t="s">
        <v>258</v>
      </c>
      <c r="B260" s="44" t="s">
        <v>331</v>
      </c>
      <c r="C260" s="127" t="s">
        <v>396</v>
      </c>
      <c r="D260" s="142"/>
      <c r="E260" s="142"/>
      <c r="F260" s="143"/>
      <c r="G260" s="144">
        <f t="shared" si="4"/>
        <v>0</v>
      </c>
    </row>
    <row r="261" spans="1:7" ht="21.75" hidden="1" customHeight="1">
      <c r="A261" s="148" t="s">
        <v>259</v>
      </c>
      <c r="B261" s="44" t="s">
        <v>331</v>
      </c>
      <c r="C261" s="127"/>
      <c r="D261" s="142"/>
      <c r="E261" s="142"/>
      <c r="F261" s="143"/>
      <c r="G261" s="144">
        <f t="shared" si="4"/>
        <v>0</v>
      </c>
    </row>
    <row r="262" spans="1:7" ht="21.75" hidden="1" customHeight="1">
      <c r="A262" s="148" t="s">
        <v>260</v>
      </c>
      <c r="B262" s="44" t="s">
        <v>331</v>
      </c>
      <c r="C262" s="127" t="s">
        <v>375</v>
      </c>
      <c r="D262" s="142"/>
      <c r="E262" s="142"/>
      <c r="F262" s="143"/>
      <c r="G262" s="144">
        <f t="shared" si="4"/>
        <v>0</v>
      </c>
    </row>
    <row r="263" spans="1:7" ht="21.75" hidden="1" customHeight="1">
      <c r="A263" s="148" t="s">
        <v>261</v>
      </c>
      <c r="B263" s="44" t="s">
        <v>331</v>
      </c>
      <c r="C263" s="127" t="s">
        <v>395</v>
      </c>
      <c r="D263" s="142"/>
      <c r="E263" s="142"/>
      <c r="F263" s="143"/>
      <c r="G263" s="144">
        <f t="shared" si="4"/>
        <v>0</v>
      </c>
    </row>
    <row r="264" spans="1:7" ht="44.45" hidden="1" customHeight="1">
      <c r="A264" s="148" t="s">
        <v>262</v>
      </c>
      <c r="B264" s="44" t="s">
        <v>327</v>
      </c>
      <c r="C264" s="127"/>
      <c r="D264" s="142"/>
      <c r="E264" s="142"/>
      <c r="F264" s="143"/>
      <c r="G264" s="144">
        <f t="shared" si="4"/>
        <v>0</v>
      </c>
    </row>
    <row r="265" spans="1:7" ht="21.75" hidden="1" customHeight="1">
      <c r="A265" s="148" t="s">
        <v>263</v>
      </c>
      <c r="B265" s="44" t="s">
        <v>325</v>
      </c>
      <c r="C265" s="127"/>
      <c r="D265" s="142"/>
      <c r="E265" s="142"/>
      <c r="F265" s="143"/>
      <c r="G265" s="144">
        <f t="shared" si="4"/>
        <v>0</v>
      </c>
    </row>
    <row r="266" spans="1:7" ht="21.75" hidden="1" customHeight="1">
      <c r="A266" s="148" t="s">
        <v>264</v>
      </c>
      <c r="B266" s="44" t="s">
        <v>331</v>
      </c>
      <c r="C266" s="127"/>
      <c r="D266" s="142"/>
      <c r="E266" s="142"/>
      <c r="F266" s="143"/>
      <c r="G266" s="144">
        <f t="shared" si="4"/>
        <v>0</v>
      </c>
    </row>
    <row r="267" spans="1:7" ht="21.75" hidden="1" customHeight="1">
      <c r="A267" s="148" t="s">
        <v>265</v>
      </c>
      <c r="B267" s="44" t="s">
        <v>325</v>
      </c>
      <c r="C267" s="127"/>
      <c r="D267" s="142"/>
      <c r="E267" s="142"/>
      <c r="F267" s="143"/>
      <c r="G267" s="144">
        <f t="shared" si="4"/>
        <v>0</v>
      </c>
    </row>
    <row r="268" spans="1:7" ht="21.75" hidden="1" customHeight="1">
      <c r="A268" s="148" t="s">
        <v>266</v>
      </c>
      <c r="B268" s="44" t="s">
        <v>325</v>
      </c>
      <c r="C268" s="127" t="s">
        <v>374</v>
      </c>
      <c r="D268" s="142"/>
      <c r="E268" s="142"/>
      <c r="F268" s="143"/>
      <c r="G268" s="144">
        <f t="shared" si="4"/>
        <v>0</v>
      </c>
    </row>
    <row r="269" spans="1:7" ht="20.25" hidden="1" customHeight="1">
      <c r="A269" s="150" t="s">
        <v>267</v>
      </c>
      <c r="B269" s="44" t="s">
        <v>329</v>
      </c>
      <c r="C269" s="127" t="s">
        <v>375</v>
      </c>
      <c r="D269" s="142"/>
      <c r="E269" s="142"/>
      <c r="F269" s="143"/>
      <c r="G269" s="144">
        <f t="shared" si="4"/>
        <v>0</v>
      </c>
    </row>
    <row r="270" spans="1:7" ht="20.25" hidden="1" customHeight="1">
      <c r="A270" s="148" t="s">
        <v>310</v>
      </c>
      <c r="B270" s="44" t="s">
        <v>325</v>
      </c>
      <c r="C270" s="127"/>
      <c r="D270" s="142"/>
      <c r="E270" s="142"/>
      <c r="F270" s="143"/>
      <c r="G270" s="144">
        <f t="shared" si="4"/>
        <v>0</v>
      </c>
    </row>
    <row r="271" spans="1:7" ht="18.600000000000001" customHeight="1">
      <c r="A271" s="148" t="s">
        <v>27</v>
      </c>
      <c r="B271" s="44" t="s">
        <v>325</v>
      </c>
      <c r="C271" s="127" t="s">
        <v>380</v>
      </c>
      <c r="D271" s="142">
        <v>43</v>
      </c>
      <c r="E271" s="142"/>
      <c r="F271" s="143">
        <v>38000</v>
      </c>
      <c r="G271" s="144">
        <f t="shared" ref="G271:G311" si="5">+F271*D271</f>
        <v>1634000</v>
      </c>
    </row>
    <row r="272" spans="1:7" ht="21.75" hidden="1" customHeight="1">
      <c r="A272" s="148" t="s">
        <v>311</v>
      </c>
      <c r="B272" s="44" t="s">
        <v>328</v>
      </c>
      <c r="C272" s="127" t="s">
        <v>374</v>
      </c>
      <c r="D272" s="142"/>
      <c r="E272" s="142"/>
      <c r="F272" s="143"/>
      <c r="G272" s="144">
        <f t="shared" si="5"/>
        <v>0</v>
      </c>
    </row>
    <row r="273" spans="1:7" ht="18.600000000000001" customHeight="1">
      <c r="A273" s="148" t="s">
        <v>31</v>
      </c>
      <c r="B273" s="44" t="s">
        <v>325</v>
      </c>
      <c r="C273" s="127" t="s">
        <v>380</v>
      </c>
      <c r="D273" s="142">
        <v>65</v>
      </c>
      <c r="E273" s="142"/>
      <c r="F273" s="143">
        <v>30000</v>
      </c>
      <c r="G273" s="144">
        <f t="shared" si="5"/>
        <v>1950000</v>
      </c>
    </row>
    <row r="274" spans="1:7" ht="21.75" hidden="1" customHeight="1">
      <c r="A274" s="148" t="s">
        <v>271</v>
      </c>
      <c r="B274" s="44" t="s">
        <v>328</v>
      </c>
      <c r="C274" s="127" t="s">
        <v>374</v>
      </c>
      <c r="D274" s="142"/>
      <c r="E274" s="142"/>
      <c r="F274" s="143"/>
      <c r="G274" s="144">
        <f t="shared" si="5"/>
        <v>0</v>
      </c>
    </row>
    <row r="275" spans="1:7" ht="21.75" hidden="1" customHeight="1">
      <c r="A275" s="148" t="s">
        <v>272</v>
      </c>
      <c r="B275" s="44" t="s">
        <v>325</v>
      </c>
      <c r="C275" s="127"/>
      <c r="D275" s="142"/>
      <c r="E275" s="142"/>
      <c r="F275" s="143"/>
      <c r="G275" s="144">
        <f t="shared" si="5"/>
        <v>0</v>
      </c>
    </row>
    <row r="276" spans="1:7" ht="21.75" hidden="1" customHeight="1">
      <c r="A276" s="148" t="s">
        <v>273</v>
      </c>
      <c r="B276" s="44" t="s">
        <v>325</v>
      </c>
      <c r="C276" s="127" t="s">
        <v>374</v>
      </c>
      <c r="D276" s="142"/>
      <c r="E276" s="142"/>
      <c r="F276" s="143"/>
      <c r="G276" s="144">
        <f t="shared" si="5"/>
        <v>0</v>
      </c>
    </row>
    <row r="277" spans="1:7" ht="21.75" hidden="1" customHeight="1">
      <c r="A277" s="148" t="s">
        <v>274</v>
      </c>
      <c r="B277" s="44" t="s">
        <v>325</v>
      </c>
      <c r="C277" s="127" t="s">
        <v>374</v>
      </c>
      <c r="D277" s="142"/>
      <c r="E277" s="142"/>
      <c r="F277" s="143"/>
      <c r="G277" s="144">
        <f t="shared" si="5"/>
        <v>0</v>
      </c>
    </row>
    <row r="278" spans="1:7" ht="20.25" hidden="1" customHeight="1">
      <c r="A278" s="155" t="s">
        <v>275</v>
      </c>
      <c r="B278" s="44" t="s">
        <v>331</v>
      </c>
      <c r="C278" s="127" t="s">
        <v>374</v>
      </c>
      <c r="D278" s="142"/>
      <c r="E278" s="142"/>
      <c r="F278" s="143"/>
      <c r="G278" s="144">
        <f t="shared" si="5"/>
        <v>0</v>
      </c>
    </row>
    <row r="279" spans="1:7" ht="20.25" hidden="1" customHeight="1">
      <c r="A279" s="148" t="s">
        <v>276</v>
      </c>
      <c r="B279" s="44" t="s">
        <v>325</v>
      </c>
      <c r="C279" s="127" t="s">
        <v>366</v>
      </c>
      <c r="D279" s="142"/>
      <c r="E279" s="142"/>
      <c r="F279" s="143"/>
      <c r="G279" s="144">
        <f t="shared" si="5"/>
        <v>0</v>
      </c>
    </row>
    <row r="280" spans="1:7" ht="21.75" hidden="1" customHeight="1">
      <c r="A280" s="148" t="s">
        <v>277</v>
      </c>
      <c r="B280" s="44" t="s">
        <v>325</v>
      </c>
      <c r="C280" s="127" t="s">
        <v>374</v>
      </c>
      <c r="D280" s="142"/>
      <c r="E280" s="142"/>
      <c r="F280" s="143"/>
      <c r="G280" s="144">
        <f t="shared" si="5"/>
        <v>0</v>
      </c>
    </row>
    <row r="281" spans="1:7" ht="20.25" hidden="1" customHeight="1">
      <c r="A281" s="168" t="s">
        <v>278</v>
      </c>
      <c r="B281" s="44" t="s">
        <v>330</v>
      </c>
      <c r="C281" s="127"/>
      <c r="D281" s="142"/>
      <c r="E281" s="142"/>
      <c r="F281" s="143"/>
      <c r="G281" s="144">
        <f t="shared" si="5"/>
        <v>0</v>
      </c>
    </row>
    <row r="282" spans="1:7" ht="21.75" hidden="1" customHeight="1">
      <c r="A282" s="141" t="s">
        <v>279</v>
      </c>
      <c r="B282" s="44" t="s">
        <v>325</v>
      </c>
      <c r="C282" s="127"/>
      <c r="D282" s="149"/>
      <c r="E282" s="149"/>
      <c r="F282" s="143"/>
      <c r="G282" s="144">
        <f t="shared" si="5"/>
        <v>0</v>
      </c>
    </row>
    <row r="283" spans="1:7" ht="21.75" hidden="1" customHeight="1">
      <c r="A283" s="148" t="s">
        <v>280</v>
      </c>
      <c r="B283" s="44" t="s">
        <v>325</v>
      </c>
      <c r="C283" s="127" t="s">
        <v>387</v>
      </c>
      <c r="D283" s="142"/>
      <c r="E283" s="142"/>
      <c r="F283" s="143"/>
      <c r="G283" s="144">
        <f t="shared" si="5"/>
        <v>0</v>
      </c>
    </row>
    <row r="284" spans="1:7" ht="20.25" hidden="1" customHeight="1">
      <c r="A284" s="148" t="s">
        <v>281</v>
      </c>
      <c r="B284" s="44" t="s">
        <v>333</v>
      </c>
      <c r="C284" s="127" t="s">
        <v>375</v>
      </c>
      <c r="D284" s="142"/>
      <c r="E284" s="142"/>
      <c r="F284" s="143"/>
      <c r="G284" s="144">
        <f t="shared" si="5"/>
        <v>0</v>
      </c>
    </row>
    <row r="285" spans="1:7" ht="18.600000000000001" customHeight="1">
      <c r="A285" s="148" t="s">
        <v>91</v>
      </c>
      <c r="B285" s="44" t="s">
        <v>325</v>
      </c>
      <c r="C285" s="127"/>
      <c r="D285" s="149">
        <v>0.5</v>
      </c>
      <c r="E285" s="149"/>
      <c r="F285" s="143">
        <v>55000</v>
      </c>
      <c r="G285" s="144">
        <f t="shared" si="5"/>
        <v>27500</v>
      </c>
    </row>
    <row r="286" spans="1:7" ht="21.75" hidden="1" customHeight="1">
      <c r="A286" s="150" t="s">
        <v>283</v>
      </c>
      <c r="B286" s="44" t="s">
        <v>330</v>
      </c>
      <c r="C286" s="127" t="s">
        <v>375</v>
      </c>
      <c r="D286" s="142"/>
      <c r="E286" s="142"/>
      <c r="F286" s="143"/>
      <c r="G286" s="144">
        <f t="shared" si="5"/>
        <v>0</v>
      </c>
    </row>
    <row r="287" spans="1:7" ht="21.75" hidden="1" customHeight="1">
      <c r="A287" s="148" t="s">
        <v>284</v>
      </c>
      <c r="B287" s="44" t="s">
        <v>325</v>
      </c>
      <c r="C287" s="127" t="s">
        <v>366</v>
      </c>
      <c r="D287" s="142"/>
      <c r="E287" s="142"/>
      <c r="F287" s="143"/>
      <c r="G287" s="144">
        <f t="shared" si="5"/>
        <v>0</v>
      </c>
    </row>
    <row r="288" spans="1:7" ht="18.600000000000001" customHeight="1">
      <c r="A288" s="148" t="s">
        <v>236</v>
      </c>
      <c r="B288" s="44" t="s">
        <v>329</v>
      </c>
      <c r="C288" s="127"/>
      <c r="D288" s="142">
        <v>12</v>
      </c>
      <c r="E288" s="142"/>
      <c r="F288" s="143">
        <v>19000</v>
      </c>
      <c r="G288" s="144">
        <f t="shared" si="5"/>
        <v>228000</v>
      </c>
    </row>
    <row r="289" spans="1:7" ht="21.75" hidden="1" customHeight="1">
      <c r="A289" s="141" t="s">
        <v>286</v>
      </c>
      <c r="B289" s="44" t="s">
        <v>325</v>
      </c>
      <c r="C289" s="127" t="s">
        <v>366</v>
      </c>
      <c r="D289" s="142"/>
      <c r="E289" s="142"/>
      <c r="F289" s="143"/>
      <c r="G289" s="144">
        <f t="shared" si="5"/>
        <v>0</v>
      </c>
    </row>
    <row r="290" spans="1:7" ht="21.75" hidden="1" customHeight="1">
      <c r="A290" s="148" t="s">
        <v>287</v>
      </c>
      <c r="B290" s="44" t="s">
        <v>325</v>
      </c>
      <c r="C290" s="127"/>
      <c r="D290" s="142"/>
      <c r="E290" s="142"/>
      <c r="F290" s="143"/>
      <c r="G290" s="144">
        <f t="shared" si="5"/>
        <v>0</v>
      </c>
    </row>
    <row r="291" spans="1:7" ht="21.75" hidden="1" customHeight="1">
      <c r="A291" s="148" t="s">
        <v>288</v>
      </c>
      <c r="B291" s="44" t="s">
        <v>325</v>
      </c>
      <c r="C291" s="127"/>
      <c r="D291" s="142"/>
      <c r="E291" s="142"/>
      <c r="F291" s="167"/>
      <c r="G291" s="144">
        <f t="shared" si="5"/>
        <v>0</v>
      </c>
    </row>
    <row r="292" spans="1:7" ht="33" hidden="1" customHeight="1">
      <c r="A292" s="148" t="s">
        <v>289</v>
      </c>
      <c r="B292" s="44" t="s">
        <v>329</v>
      </c>
      <c r="C292" s="127"/>
      <c r="D292" s="142"/>
      <c r="E292" s="142"/>
      <c r="F292" s="143"/>
      <c r="G292" s="144">
        <f t="shared" si="5"/>
        <v>0</v>
      </c>
    </row>
    <row r="293" spans="1:7" ht="18.600000000000001" customHeight="1">
      <c r="A293" s="148" t="s">
        <v>282</v>
      </c>
      <c r="B293" s="44" t="s">
        <v>325</v>
      </c>
      <c r="C293" s="127" t="s">
        <v>374</v>
      </c>
      <c r="D293" s="142">
        <v>92</v>
      </c>
      <c r="E293" s="142"/>
      <c r="F293" s="143">
        <v>7000</v>
      </c>
      <c r="G293" s="144">
        <f t="shared" si="5"/>
        <v>644000</v>
      </c>
    </row>
    <row r="294" spans="1:7" ht="21.75" hidden="1" customHeight="1">
      <c r="A294" s="163" t="s">
        <v>291</v>
      </c>
      <c r="B294" s="44" t="s">
        <v>325</v>
      </c>
      <c r="C294" s="127"/>
      <c r="D294" s="142"/>
      <c r="E294" s="142"/>
      <c r="F294" s="143"/>
      <c r="G294" s="144">
        <f t="shared" si="5"/>
        <v>0</v>
      </c>
    </row>
    <row r="295" spans="1:7" ht="20.25" hidden="1" customHeight="1">
      <c r="A295" s="169" t="s">
        <v>292</v>
      </c>
      <c r="B295" s="44" t="s">
        <v>325</v>
      </c>
      <c r="C295" s="127"/>
      <c r="D295" s="142"/>
      <c r="E295" s="142"/>
      <c r="F295" s="143"/>
      <c r="G295" s="144">
        <f t="shared" si="5"/>
        <v>0</v>
      </c>
    </row>
    <row r="296" spans="1:7" ht="21.75" hidden="1" customHeight="1">
      <c r="A296" s="141" t="s">
        <v>293</v>
      </c>
      <c r="B296" s="44" t="s">
        <v>325</v>
      </c>
      <c r="C296" s="127"/>
      <c r="D296" s="142"/>
      <c r="E296" s="142"/>
      <c r="F296" s="143"/>
      <c r="G296" s="144">
        <f t="shared" si="5"/>
        <v>0</v>
      </c>
    </row>
    <row r="297" spans="1:7" ht="20.25" hidden="1" customHeight="1">
      <c r="A297" s="141" t="s">
        <v>294</v>
      </c>
      <c r="B297" s="44" t="s">
        <v>325</v>
      </c>
      <c r="C297" s="127"/>
      <c r="D297" s="142"/>
      <c r="E297" s="142"/>
      <c r="F297" s="167"/>
      <c r="G297" s="144">
        <f t="shared" si="5"/>
        <v>0</v>
      </c>
    </row>
    <row r="298" spans="1:7" ht="20.25" hidden="1" customHeight="1">
      <c r="A298" s="170" t="s">
        <v>295</v>
      </c>
      <c r="B298" s="44" t="s">
        <v>334</v>
      </c>
      <c r="C298" s="127"/>
      <c r="D298" s="142"/>
      <c r="E298" s="142"/>
      <c r="F298" s="167"/>
      <c r="G298" s="144">
        <f t="shared" si="5"/>
        <v>0</v>
      </c>
    </row>
    <row r="299" spans="1:7" ht="21.75" hidden="1" customHeight="1">
      <c r="A299" s="148" t="s">
        <v>296</v>
      </c>
      <c r="B299" s="44" t="s">
        <v>335</v>
      </c>
      <c r="C299" s="127"/>
      <c r="D299" s="142"/>
      <c r="E299" s="142"/>
      <c r="F299" s="143"/>
      <c r="G299" s="144">
        <f t="shared" si="5"/>
        <v>0</v>
      </c>
    </row>
    <row r="300" spans="1:7" ht="21.75" hidden="1" customHeight="1">
      <c r="A300" s="141" t="s">
        <v>297</v>
      </c>
      <c r="B300" s="44" t="s">
        <v>335</v>
      </c>
      <c r="C300" s="127"/>
      <c r="D300" s="142"/>
      <c r="E300" s="142"/>
      <c r="F300" s="143"/>
      <c r="G300" s="144">
        <f t="shared" si="5"/>
        <v>0</v>
      </c>
    </row>
    <row r="301" spans="1:7" ht="21.75" hidden="1" customHeight="1">
      <c r="A301" s="141" t="s">
        <v>298</v>
      </c>
      <c r="B301" s="44" t="s">
        <v>335</v>
      </c>
      <c r="C301" s="127"/>
      <c r="D301" s="142"/>
      <c r="E301" s="142"/>
      <c r="F301" s="143"/>
      <c r="G301" s="144">
        <f t="shared" si="5"/>
        <v>0</v>
      </c>
    </row>
    <row r="302" spans="1:7" ht="21.75" hidden="1" customHeight="1">
      <c r="A302" s="148" t="s">
        <v>317</v>
      </c>
      <c r="B302" s="44"/>
      <c r="C302" s="127"/>
      <c r="D302" s="142"/>
      <c r="E302" s="142"/>
      <c r="F302" s="143"/>
      <c r="G302" s="144">
        <f t="shared" si="5"/>
        <v>0</v>
      </c>
    </row>
    <row r="303" spans="1:7" ht="20.25" hidden="1" customHeight="1">
      <c r="A303" s="150" t="s">
        <v>300</v>
      </c>
      <c r="B303" s="44" t="s">
        <v>325</v>
      </c>
      <c r="C303" s="127"/>
      <c r="D303" s="142"/>
      <c r="E303" s="142"/>
      <c r="F303" s="143"/>
      <c r="G303" s="144">
        <f t="shared" si="5"/>
        <v>0</v>
      </c>
    </row>
    <row r="304" spans="1:7" ht="18.600000000000001" customHeight="1">
      <c r="A304" s="148" t="s">
        <v>247</v>
      </c>
      <c r="B304" s="44" t="s">
        <v>327</v>
      </c>
      <c r="C304" s="127"/>
      <c r="D304" s="142">
        <v>5</v>
      </c>
      <c r="E304" s="142"/>
      <c r="F304" s="143">
        <v>28000</v>
      </c>
      <c r="G304" s="144">
        <f t="shared" si="5"/>
        <v>140000</v>
      </c>
    </row>
    <row r="305" spans="1:7" ht="18.600000000000001" customHeight="1">
      <c r="A305" s="148" t="s">
        <v>254</v>
      </c>
      <c r="B305" s="44" t="s">
        <v>325</v>
      </c>
      <c r="C305" s="127"/>
      <c r="D305" s="142">
        <v>4</v>
      </c>
      <c r="E305" s="142"/>
      <c r="F305" s="143">
        <v>28000</v>
      </c>
      <c r="G305" s="144">
        <f t="shared" si="5"/>
        <v>112000</v>
      </c>
    </row>
    <row r="306" spans="1:7" ht="21.75" hidden="1" customHeight="1">
      <c r="A306" s="141" t="s">
        <v>302</v>
      </c>
      <c r="B306" s="44" t="s">
        <v>325</v>
      </c>
      <c r="C306" s="127"/>
      <c r="D306" s="142"/>
      <c r="E306" s="142"/>
      <c r="F306" s="143"/>
      <c r="G306" s="144">
        <f t="shared" si="5"/>
        <v>0</v>
      </c>
    </row>
    <row r="307" spans="1:7" ht="20.25" hidden="1" customHeight="1">
      <c r="A307" s="141" t="s">
        <v>303</v>
      </c>
      <c r="B307" s="44" t="s">
        <v>334</v>
      </c>
      <c r="C307" s="127"/>
      <c r="D307" s="142"/>
      <c r="E307" s="142"/>
      <c r="F307" s="143"/>
      <c r="G307" s="144">
        <f t="shared" si="5"/>
        <v>0</v>
      </c>
    </row>
    <row r="308" spans="1:7" ht="20.25" hidden="1" customHeight="1">
      <c r="A308" s="141" t="s">
        <v>304</v>
      </c>
      <c r="B308" s="44" t="s">
        <v>325</v>
      </c>
      <c r="C308" s="127"/>
      <c r="D308" s="142"/>
      <c r="E308" s="142"/>
      <c r="F308" s="143"/>
      <c r="G308" s="144">
        <f t="shared" si="5"/>
        <v>0</v>
      </c>
    </row>
    <row r="309" spans="1:7" ht="20.25" hidden="1" customHeight="1">
      <c r="A309" s="170" t="s">
        <v>305</v>
      </c>
      <c r="B309" s="44" t="s">
        <v>325</v>
      </c>
      <c r="C309" s="127"/>
      <c r="D309" s="142"/>
      <c r="E309" s="142"/>
      <c r="F309" s="143"/>
      <c r="G309" s="144">
        <f t="shared" si="5"/>
        <v>0</v>
      </c>
    </row>
    <row r="310" spans="1:7" ht="21.75" hidden="1" customHeight="1">
      <c r="A310" s="148" t="s">
        <v>306</v>
      </c>
      <c r="B310" s="44" t="s">
        <v>325</v>
      </c>
      <c r="C310" s="127"/>
      <c r="D310" s="142"/>
      <c r="E310" s="142"/>
      <c r="F310" s="143"/>
      <c r="G310" s="144">
        <f t="shared" si="5"/>
        <v>0</v>
      </c>
    </row>
    <row r="311" spans="1:7" ht="21.75" hidden="1" customHeight="1">
      <c r="A311" s="141" t="s">
        <v>354</v>
      </c>
      <c r="B311" s="44" t="s">
        <v>325</v>
      </c>
      <c r="C311" s="127"/>
      <c r="D311" s="142"/>
      <c r="E311" s="142"/>
      <c r="F311" s="143"/>
      <c r="G311" s="144">
        <f t="shared" si="5"/>
        <v>0</v>
      </c>
    </row>
    <row r="312" spans="1:7" ht="18.600000000000001" customHeight="1">
      <c r="A312" s="171"/>
      <c r="B312" s="99">
        <v>0</v>
      </c>
      <c r="C312" s="99">
        <v>0</v>
      </c>
      <c r="D312" s="99">
        <v>9313.8666666666668</v>
      </c>
      <c r="E312" s="99"/>
      <c r="F312" s="129"/>
      <c r="G312" s="130">
        <f>SUM(G4:G311)</f>
        <v>135676000</v>
      </c>
    </row>
    <row r="313" spans="1:7" ht="18.75" customHeight="1"/>
    <row r="314" spans="1:7" ht="18.75" customHeight="1">
      <c r="F314" s="175"/>
      <c r="G314" s="176"/>
    </row>
  </sheetData>
  <protectedRanges>
    <protectedRange password="CF71" sqref="D1:E311 D313:E65536" name="tho"/>
  </protectedRanges>
  <autoFilter ref="A2:IV312" xr:uid="{00000000-0009-0000-0000-000018000000}">
    <filterColumn colId="3">
      <customFilters>
        <customFilter operator="notEqual" val=" "/>
      </customFilters>
    </filterColumn>
    <sortState xmlns:xlrd2="http://schemas.microsoft.com/office/spreadsheetml/2017/richdata2" ref="A15:IV312">
      <sortCondition ref="A2:A312"/>
    </sortState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311"/>
  <sheetViews>
    <sheetView workbookViewId="0">
      <selection activeCell="H71" sqref="H71"/>
    </sheetView>
  </sheetViews>
  <sheetFormatPr defaultRowHeight="15"/>
  <cols>
    <col min="1" max="1" width="36.140625" customWidth="1"/>
    <col min="2" max="2" width="13.140625" customWidth="1"/>
    <col min="3" max="3" width="13.42578125" customWidth="1"/>
    <col min="4" max="4" width="20.85546875" customWidth="1"/>
  </cols>
  <sheetData>
    <row r="1" spans="1:4">
      <c r="A1" s="1" t="s">
        <v>400</v>
      </c>
      <c r="B1" s="2"/>
      <c r="C1" s="2"/>
      <c r="D1" s="2"/>
    </row>
    <row r="2" spans="1:4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17" t="s">
        <v>73</v>
      </c>
      <c r="B3" s="53"/>
      <c r="C3" s="53"/>
      <c r="D3" s="53">
        <f>B3*C3</f>
        <v>0</v>
      </c>
    </row>
    <row r="4" spans="1:4" ht="18.75" hidden="1">
      <c r="A4" s="18" t="s">
        <v>74</v>
      </c>
      <c r="B4" s="53"/>
      <c r="C4" s="53"/>
      <c r="D4" s="53">
        <f t="shared" ref="D4:D67" si="0">B4*C4</f>
        <v>0</v>
      </c>
    </row>
    <row r="5" spans="1:4" ht="18.75" hidden="1">
      <c r="A5" s="17" t="s">
        <v>75</v>
      </c>
      <c r="B5" s="53"/>
      <c r="C5" s="53"/>
      <c r="D5" s="53">
        <f t="shared" si="0"/>
        <v>0</v>
      </c>
    </row>
    <row r="6" spans="1:4" ht="18.75" hidden="1">
      <c r="A6" s="17" t="s">
        <v>193</v>
      </c>
      <c r="B6" s="53"/>
      <c r="C6" s="53"/>
      <c r="D6" s="53">
        <f t="shared" si="0"/>
        <v>0</v>
      </c>
    </row>
    <row r="7" spans="1:4" ht="18.75" hidden="1">
      <c r="A7" s="8" t="s">
        <v>194</v>
      </c>
      <c r="B7" s="53"/>
      <c r="C7" s="53"/>
      <c r="D7" s="53">
        <f t="shared" si="0"/>
        <v>0</v>
      </c>
    </row>
    <row r="8" spans="1:4" ht="18.75" hidden="1">
      <c r="A8" s="24" t="s">
        <v>291</v>
      </c>
      <c r="B8" s="53"/>
      <c r="C8" s="53"/>
      <c r="D8" s="53">
        <f t="shared" si="0"/>
        <v>0</v>
      </c>
    </row>
    <row r="9" spans="1:4" ht="18.75" hidden="1">
      <c r="A9" s="17" t="s">
        <v>195</v>
      </c>
      <c r="B9" s="53"/>
      <c r="C9" s="53"/>
      <c r="D9" s="53">
        <f t="shared" si="0"/>
        <v>0</v>
      </c>
    </row>
    <row r="10" spans="1:4" ht="18.75" hidden="1">
      <c r="A10" s="6" t="s">
        <v>226</v>
      </c>
      <c r="B10" s="53"/>
      <c r="C10" s="53"/>
      <c r="D10" s="53">
        <f t="shared" si="0"/>
        <v>0</v>
      </c>
    </row>
    <row r="11" spans="1:4" ht="18.75" hidden="1">
      <c r="A11" s="8" t="s">
        <v>50</v>
      </c>
      <c r="B11" s="53"/>
      <c r="C11" s="53"/>
      <c r="D11" s="53">
        <f t="shared" si="0"/>
        <v>0</v>
      </c>
    </row>
    <row r="12" spans="1:4" ht="18.75">
      <c r="A12" s="8" t="s">
        <v>51</v>
      </c>
      <c r="B12" s="53">
        <v>15</v>
      </c>
      <c r="C12" s="53">
        <v>9000</v>
      </c>
      <c r="D12" s="53">
        <f t="shared" si="0"/>
        <v>135000</v>
      </c>
    </row>
    <row r="13" spans="1:4" ht="18.75" hidden="1">
      <c r="A13" s="4" t="s">
        <v>52</v>
      </c>
      <c r="B13" s="53"/>
      <c r="C13" s="53"/>
      <c r="D13" s="53">
        <f t="shared" si="0"/>
        <v>0</v>
      </c>
    </row>
    <row r="14" spans="1:4" ht="18.75" hidden="1">
      <c r="A14" s="4" t="s">
        <v>203</v>
      </c>
      <c r="B14" s="53"/>
      <c r="C14" s="53"/>
      <c r="D14" s="53">
        <f t="shared" si="0"/>
        <v>0</v>
      </c>
    </row>
    <row r="15" spans="1:4" ht="18.75" hidden="1">
      <c r="A15" s="8" t="s">
        <v>117</v>
      </c>
      <c r="B15" s="53"/>
      <c r="C15" s="53"/>
      <c r="D15" s="53">
        <f t="shared" si="0"/>
        <v>0</v>
      </c>
    </row>
    <row r="16" spans="1:4" ht="18.75" hidden="1">
      <c r="A16" s="8" t="s">
        <v>284</v>
      </c>
      <c r="B16" s="53"/>
      <c r="C16" s="53"/>
      <c r="D16" s="53">
        <f t="shared" si="0"/>
        <v>0</v>
      </c>
    </row>
    <row r="17" spans="1:4" ht="18.75">
      <c r="A17" s="19" t="s">
        <v>285</v>
      </c>
      <c r="B17" s="53">
        <f>20+14</f>
        <v>34</v>
      </c>
      <c r="C17" s="53">
        <v>4000</v>
      </c>
      <c r="D17" s="53">
        <f t="shared" si="0"/>
        <v>136000</v>
      </c>
    </row>
    <row r="18" spans="1:4" ht="18.75" hidden="1">
      <c r="A18" s="6" t="s">
        <v>286</v>
      </c>
      <c r="B18" s="53"/>
      <c r="C18" s="53"/>
      <c r="D18" s="53">
        <f t="shared" si="0"/>
        <v>0</v>
      </c>
    </row>
    <row r="19" spans="1:4" ht="18.75">
      <c r="A19" s="8" t="s">
        <v>120</v>
      </c>
      <c r="B19" s="53">
        <f>1240+540+270+45+735</f>
        <v>2830</v>
      </c>
      <c r="C19" s="53">
        <v>5000</v>
      </c>
      <c r="D19" s="53">
        <f t="shared" si="0"/>
        <v>14150000</v>
      </c>
    </row>
    <row r="20" spans="1:4" ht="18.75" hidden="1">
      <c r="A20" s="4" t="s">
        <v>60</v>
      </c>
      <c r="B20" s="53"/>
      <c r="C20" s="53"/>
      <c r="D20" s="53">
        <f t="shared" si="0"/>
        <v>0</v>
      </c>
    </row>
    <row r="21" spans="1:4" ht="18.75" hidden="1">
      <c r="A21" s="4" t="s">
        <v>61</v>
      </c>
      <c r="B21" s="53"/>
      <c r="C21" s="53"/>
      <c r="D21" s="53">
        <f t="shared" si="0"/>
        <v>0</v>
      </c>
    </row>
    <row r="22" spans="1:4" ht="18.75">
      <c r="A22" s="8" t="s">
        <v>269</v>
      </c>
      <c r="B22" s="53">
        <v>1</v>
      </c>
      <c r="C22" s="53">
        <v>28000</v>
      </c>
      <c r="D22" s="53">
        <f t="shared" si="0"/>
        <v>28000</v>
      </c>
    </row>
    <row r="23" spans="1:4" ht="18.75" hidden="1">
      <c r="A23" s="8" t="s">
        <v>311</v>
      </c>
      <c r="B23" s="53"/>
      <c r="C23" s="53"/>
      <c r="D23" s="53">
        <f t="shared" si="0"/>
        <v>0</v>
      </c>
    </row>
    <row r="24" spans="1:4" ht="18.75">
      <c r="A24" s="8" t="s">
        <v>270</v>
      </c>
      <c r="B24" s="53">
        <f>20+15+12</f>
        <v>47</v>
      </c>
      <c r="C24" s="53">
        <v>11000</v>
      </c>
      <c r="D24" s="53">
        <f t="shared" si="0"/>
        <v>517000</v>
      </c>
    </row>
    <row r="25" spans="1:4" ht="18.75" hidden="1">
      <c r="A25" s="8" t="s">
        <v>271</v>
      </c>
      <c r="B25" s="53"/>
      <c r="C25" s="53"/>
      <c r="D25" s="53">
        <f t="shared" si="0"/>
        <v>0</v>
      </c>
    </row>
    <row r="26" spans="1:4" ht="18.75" hidden="1">
      <c r="A26" s="8" t="s">
        <v>272</v>
      </c>
      <c r="B26" s="53"/>
      <c r="C26" s="53"/>
      <c r="D26" s="53">
        <f t="shared" si="0"/>
        <v>0</v>
      </c>
    </row>
    <row r="27" spans="1:4" ht="18.75" hidden="1">
      <c r="A27" s="8" t="s">
        <v>64</v>
      </c>
      <c r="B27" s="53"/>
      <c r="C27" s="53"/>
      <c r="D27" s="53">
        <f t="shared" si="0"/>
        <v>0</v>
      </c>
    </row>
    <row r="28" spans="1:4" ht="18.75" hidden="1">
      <c r="A28" s="4" t="s">
        <v>65</v>
      </c>
      <c r="B28" s="53"/>
      <c r="C28" s="53"/>
      <c r="D28" s="53">
        <f t="shared" si="0"/>
        <v>0</v>
      </c>
    </row>
    <row r="29" spans="1:4" ht="18.75" hidden="1">
      <c r="A29" s="4" t="s">
        <v>66</v>
      </c>
      <c r="B29" s="53"/>
      <c r="C29" s="53"/>
      <c r="D29" s="53">
        <f t="shared" si="0"/>
        <v>0</v>
      </c>
    </row>
    <row r="30" spans="1:4" ht="18.75">
      <c r="A30" s="8" t="s">
        <v>227</v>
      </c>
      <c r="B30" s="53">
        <v>1</v>
      </c>
      <c r="C30" s="53">
        <v>16000</v>
      </c>
      <c r="D30" s="53">
        <f t="shared" si="0"/>
        <v>16000</v>
      </c>
    </row>
    <row r="31" spans="1:4" ht="18.75" hidden="1">
      <c r="A31" s="8" t="s">
        <v>228</v>
      </c>
      <c r="B31" s="53"/>
      <c r="C31" s="53"/>
      <c r="D31" s="53">
        <f t="shared" si="0"/>
        <v>0</v>
      </c>
    </row>
    <row r="32" spans="1:4" ht="18.75" hidden="1">
      <c r="A32" s="6" t="s">
        <v>229</v>
      </c>
      <c r="B32" s="54"/>
      <c r="C32" s="54"/>
      <c r="D32" s="53">
        <f t="shared" si="0"/>
        <v>0</v>
      </c>
    </row>
    <row r="33" spans="1:4" ht="18.75" hidden="1">
      <c r="A33" s="6" t="s">
        <v>230</v>
      </c>
      <c r="B33" s="54"/>
      <c r="C33" s="54"/>
      <c r="D33" s="53">
        <f t="shared" si="0"/>
        <v>0</v>
      </c>
    </row>
    <row r="34" spans="1:4" ht="18.75" hidden="1">
      <c r="A34" s="8" t="s">
        <v>121</v>
      </c>
      <c r="B34" s="53"/>
      <c r="C34" s="53"/>
      <c r="D34" s="53">
        <f t="shared" si="0"/>
        <v>0</v>
      </c>
    </row>
    <row r="35" spans="1:4" ht="18.75" hidden="1">
      <c r="A35" s="8" t="s">
        <v>146</v>
      </c>
      <c r="B35" s="53"/>
      <c r="C35" s="53"/>
      <c r="D35" s="53">
        <f t="shared" si="0"/>
        <v>0</v>
      </c>
    </row>
    <row r="36" spans="1:4" ht="18.75" hidden="1">
      <c r="A36" s="11" t="s">
        <v>96</v>
      </c>
      <c r="B36" s="53"/>
      <c r="C36" s="53"/>
      <c r="D36" s="53">
        <f t="shared" si="0"/>
        <v>0</v>
      </c>
    </row>
    <row r="37" spans="1:4" ht="18.75">
      <c r="A37" s="8" t="s">
        <v>97</v>
      </c>
      <c r="B37" s="53">
        <v>12</v>
      </c>
      <c r="C37" s="53">
        <v>13000</v>
      </c>
      <c r="D37" s="53">
        <f t="shared" si="0"/>
        <v>156000</v>
      </c>
    </row>
    <row r="38" spans="1:4" ht="18.75" hidden="1">
      <c r="A38" s="8" t="s">
        <v>98</v>
      </c>
      <c r="B38" s="53"/>
      <c r="C38" s="53"/>
      <c r="D38" s="53">
        <f t="shared" si="0"/>
        <v>0</v>
      </c>
    </row>
    <row r="39" spans="1:4" ht="18.75">
      <c r="A39" s="8" t="s">
        <v>273</v>
      </c>
      <c r="B39" s="53">
        <v>3</v>
      </c>
      <c r="C39" s="53">
        <v>22000</v>
      </c>
      <c r="D39" s="53">
        <f t="shared" si="0"/>
        <v>66000</v>
      </c>
    </row>
    <row r="40" spans="1:4" ht="18.75" hidden="1">
      <c r="A40" s="8" t="s">
        <v>274</v>
      </c>
      <c r="B40" s="53"/>
      <c r="C40" s="53"/>
      <c r="D40" s="53">
        <f t="shared" si="0"/>
        <v>0</v>
      </c>
    </row>
    <row r="41" spans="1:4" ht="18.75" hidden="1">
      <c r="A41" s="19" t="s">
        <v>275</v>
      </c>
      <c r="B41" s="53"/>
      <c r="C41" s="53"/>
      <c r="D41" s="53">
        <f t="shared" si="0"/>
        <v>0</v>
      </c>
    </row>
    <row r="42" spans="1:4" ht="18.75" hidden="1">
      <c r="A42" s="6" t="s">
        <v>122</v>
      </c>
      <c r="B42" s="53"/>
      <c r="C42" s="53"/>
      <c r="D42" s="53">
        <f t="shared" si="0"/>
        <v>0</v>
      </c>
    </row>
    <row r="43" spans="1:4" ht="18.75" hidden="1">
      <c r="A43" s="19" t="s">
        <v>123</v>
      </c>
      <c r="B43" s="53"/>
      <c r="C43" s="53"/>
      <c r="D43" s="53">
        <f t="shared" si="0"/>
        <v>0</v>
      </c>
    </row>
    <row r="44" spans="1:4" ht="18.75" hidden="1">
      <c r="A44" s="8" t="s">
        <v>276</v>
      </c>
      <c r="B44" s="53"/>
      <c r="C44" s="53"/>
      <c r="D44" s="53">
        <f t="shared" si="0"/>
        <v>0</v>
      </c>
    </row>
    <row r="45" spans="1:4" ht="18.75" hidden="1">
      <c r="A45" s="8" t="s">
        <v>277</v>
      </c>
      <c r="B45" s="53"/>
      <c r="C45" s="53"/>
      <c r="D45" s="53">
        <f t="shared" si="0"/>
        <v>0</v>
      </c>
    </row>
    <row r="46" spans="1:4" ht="18.75">
      <c r="A46" s="4" t="s">
        <v>113</v>
      </c>
      <c r="B46" s="53">
        <f>140+120+20+30</f>
        <v>310</v>
      </c>
      <c r="C46" s="53">
        <v>17000</v>
      </c>
      <c r="D46" s="53">
        <f t="shared" si="0"/>
        <v>5270000</v>
      </c>
    </row>
    <row r="47" spans="1:4" ht="18.75" hidden="1">
      <c r="A47" s="13" t="s">
        <v>148</v>
      </c>
      <c r="B47" s="53"/>
      <c r="C47" s="53"/>
      <c r="D47" s="53">
        <f t="shared" si="0"/>
        <v>0</v>
      </c>
    </row>
    <row r="48" spans="1:4" ht="18.75" hidden="1">
      <c r="A48" s="11" t="s">
        <v>149</v>
      </c>
      <c r="B48" s="53"/>
      <c r="C48" s="53"/>
      <c r="D48" s="53">
        <f t="shared" si="0"/>
        <v>0</v>
      </c>
    </row>
    <row r="49" spans="1:4" ht="18.75" hidden="1">
      <c r="A49" s="11" t="s">
        <v>150</v>
      </c>
      <c r="B49" s="53"/>
      <c r="C49" s="53"/>
      <c r="D49" s="53">
        <f t="shared" si="0"/>
        <v>0</v>
      </c>
    </row>
    <row r="50" spans="1:4" ht="18.75" hidden="1">
      <c r="A50" s="11" t="s">
        <v>151</v>
      </c>
      <c r="B50" s="53"/>
      <c r="C50" s="53"/>
      <c r="D50" s="53">
        <f t="shared" si="0"/>
        <v>0</v>
      </c>
    </row>
    <row r="51" spans="1:4" ht="18.75" hidden="1">
      <c r="A51" s="8" t="s">
        <v>152</v>
      </c>
      <c r="B51" s="53"/>
      <c r="C51" s="53"/>
      <c r="D51" s="53">
        <f t="shared" si="0"/>
        <v>0</v>
      </c>
    </row>
    <row r="52" spans="1:4" ht="18.75" hidden="1">
      <c r="A52" s="6" t="s">
        <v>153</v>
      </c>
      <c r="B52" s="53"/>
      <c r="C52" s="53"/>
      <c r="D52" s="53">
        <f t="shared" si="0"/>
        <v>0</v>
      </c>
    </row>
    <row r="53" spans="1:4" ht="18.75" hidden="1">
      <c r="A53" s="8" t="s">
        <v>154</v>
      </c>
      <c r="B53" s="53"/>
      <c r="C53" s="53"/>
      <c r="D53" s="53">
        <f t="shared" si="0"/>
        <v>0</v>
      </c>
    </row>
    <row r="54" spans="1:4" ht="18.75" hidden="1">
      <c r="A54" s="8" t="s">
        <v>155</v>
      </c>
      <c r="B54" s="53"/>
      <c r="C54" s="53"/>
      <c r="D54" s="53">
        <f t="shared" si="0"/>
        <v>0</v>
      </c>
    </row>
    <row r="55" spans="1:4" ht="18.75">
      <c r="A55" s="11" t="s">
        <v>76</v>
      </c>
      <c r="B55" s="53">
        <v>5</v>
      </c>
      <c r="C55" s="53">
        <v>12000</v>
      </c>
      <c r="D55" s="53">
        <f t="shared" si="0"/>
        <v>60000</v>
      </c>
    </row>
    <row r="56" spans="1:4" ht="18.75">
      <c r="A56" s="8" t="s">
        <v>114</v>
      </c>
      <c r="B56" s="53">
        <v>27</v>
      </c>
      <c r="C56" s="53">
        <v>14000</v>
      </c>
      <c r="D56" s="53">
        <f t="shared" si="0"/>
        <v>378000</v>
      </c>
    </row>
    <row r="57" spans="1:4" ht="18.75" hidden="1">
      <c r="A57" s="27" t="s">
        <v>292</v>
      </c>
      <c r="B57" s="53"/>
      <c r="C57" s="53"/>
      <c r="D57" s="53">
        <f t="shared" si="0"/>
        <v>0</v>
      </c>
    </row>
    <row r="58" spans="1:4" ht="18.75" hidden="1">
      <c r="A58" s="8" t="s">
        <v>156</v>
      </c>
      <c r="B58" s="53"/>
      <c r="C58" s="53"/>
      <c r="D58" s="53">
        <f t="shared" si="0"/>
        <v>0</v>
      </c>
    </row>
    <row r="59" spans="1:4" ht="18.75" hidden="1">
      <c r="A59" s="8" t="s">
        <v>157</v>
      </c>
      <c r="B59" s="53"/>
      <c r="C59" s="53"/>
      <c r="D59" s="53">
        <f t="shared" si="0"/>
        <v>0</v>
      </c>
    </row>
    <row r="60" spans="1:4" ht="18.75" hidden="1">
      <c r="A60" s="7" t="s">
        <v>158</v>
      </c>
      <c r="B60" s="53"/>
      <c r="C60" s="53"/>
      <c r="D60" s="53">
        <f t="shared" si="0"/>
        <v>0</v>
      </c>
    </row>
    <row r="61" spans="1:4" ht="18.75" hidden="1">
      <c r="A61" s="32" t="s">
        <v>293</v>
      </c>
      <c r="B61" s="53"/>
      <c r="C61" s="53"/>
      <c r="D61" s="53">
        <f t="shared" si="0"/>
        <v>0</v>
      </c>
    </row>
    <row r="62" spans="1:4" ht="18.75" hidden="1">
      <c r="A62" s="4" t="s">
        <v>2</v>
      </c>
      <c r="B62" s="53"/>
      <c r="C62" s="53"/>
      <c r="D62" s="53">
        <f t="shared" si="0"/>
        <v>0</v>
      </c>
    </row>
    <row r="63" spans="1:4" ht="18.75" hidden="1">
      <c r="A63" s="6" t="s">
        <v>3</v>
      </c>
      <c r="B63" s="53"/>
      <c r="C63" s="53"/>
      <c r="D63" s="53">
        <f t="shared" si="0"/>
        <v>0</v>
      </c>
    </row>
    <row r="64" spans="1:4" ht="18.75" hidden="1">
      <c r="A64" s="4" t="s">
        <v>4</v>
      </c>
      <c r="B64" s="53"/>
      <c r="C64" s="53"/>
      <c r="D64" s="53">
        <f t="shared" si="0"/>
        <v>0</v>
      </c>
    </row>
    <row r="65" spans="1:4" ht="18.75" hidden="1">
      <c r="A65" s="4" t="s">
        <v>5</v>
      </c>
      <c r="B65" s="53"/>
      <c r="C65" s="53"/>
      <c r="D65" s="53">
        <f t="shared" si="0"/>
        <v>0</v>
      </c>
    </row>
    <row r="66" spans="1:4" ht="18.75" hidden="1">
      <c r="A66" s="4" t="s">
        <v>6</v>
      </c>
      <c r="B66" s="53"/>
      <c r="C66" s="53"/>
      <c r="D66" s="53">
        <f t="shared" si="0"/>
        <v>0</v>
      </c>
    </row>
    <row r="67" spans="1:4" ht="18.75" hidden="1">
      <c r="A67" s="7" t="s">
        <v>7</v>
      </c>
      <c r="B67" s="53"/>
      <c r="C67" s="53"/>
      <c r="D67" s="53">
        <f t="shared" si="0"/>
        <v>0</v>
      </c>
    </row>
    <row r="68" spans="1:4" ht="18.75" hidden="1">
      <c r="A68" s="8" t="s">
        <v>8</v>
      </c>
      <c r="B68" s="53"/>
      <c r="C68" s="53"/>
      <c r="D68" s="53">
        <f t="shared" ref="D68:D131" si="1">B68*C68</f>
        <v>0</v>
      </c>
    </row>
    <row r="69" spans="1:4" ht="18.75" hidden="1">
      <c r="A69" s="8" t="s">
        <v>115</v>
      </c>
      <c r="B69" s="53"/>
      <c r="C69" s="53"/>
      <c r="D69" s="53">
        <f t="shared" si="1"/>
        <v>0</v>
      </c>
    </row>
    <row r="70" spans="1:4" ht="18.75" hidden="1">
      <c r="A70" s="4" t="s">
        <v>116</v>
      </c>
      <c r="B70" s="53"/>
      <c r="C70" s="53"/>
      <c r="D70" s="53">
        <f t="shared" si="1"/>
        <v>0</v>
      </c>
    </row>
    <row r="71" spans="1:4" ht="18.75">
      <c r="A71" s="8" t="s">
        <v>165</v>
      </c>
      <c r="B71" s="53">
        <f>45+210+30+45+140</f>
        <v>470</v>
      </c>
      <c r="C71" s="53">
        <v>24000</v>
      </c>
      <c r="D71" s="53">
        <f t="shared" si="1"/>
        <v>11280000</v>
      </c>
    </row>
    <row r="72" spans="1:4" ht="18.75" hidden="1">
      <c r="A72" s="19" t="s">
        <v>166</v>
      </c>
      <c r="B72" s="53"/>
      <c r="C72" s="53"/>
      <c r="D72" s="53">
        <f t="shared" si="1"/>
        <v>0</v>
      </c>
    </row>
    <row r="73" spans="1:4" ht="18.75" hidden="1">
      <c r="A73" s="8" t="s">
        <v>167</v>
      </c>
      <c r="B73" s="53"/>
      <c r="C73" s="53"/>
      <c r="D73" s="53">
        <f t="shared" si="1"/>
        <v>0</v>
      </c>
    </row>
    <row r="74" spans="1:4" ht="18.75">
      <c r="A74" s="8" t="s">
        <v>168</v>
      </c>
      <c r="B74" s="53">
        <f>10+3+12+45</f>
        <v>70</v>
      </c>
      <c r="C74" s="53">
        <v>18000</v>
      </c>
      <c r="D74" s="53">
        <f t="shared" si="1"/>
        <v>1260000</v>
      </c>
    </row>
    <row r="75" spans="1:4" ht="18.75" hidden="1">
      <c r="A75" s="8" t="s">
        <v>169</v>
      </c>
      <c r="B75" s="53"/>
      <c r="C75" s="53"/>
      <c r="D75" s="53">
        <f t="shared" si="1"/>
        <v>0</v>
      </c>
    </row>
    <row r="76" spans="1:4" ht="18.75" hidden="1">
      <c r="A76" s="4" t="s">
        <v>9</v>
      </c>
      <c r="B76" s="54"/>
      <c r="C76" s="54"/>
      <c r="D76" s="53">
        <f t="shared" si="1"/>
        <v>0</v>
      </c>
    </row>
    <row r="77" spans="1:4" ht="18.75" hidden="1">
      <c r="A77" s="4" t="s">
        <v>10</v>
      </c>
      <c r="B77" s="54"/>
      <c r="C77" s="54"/>
      <c r="D77" s="53">
        <f t="shared" si="1"/>
        <v>0</v>
      </c>
    </row>
    <row r="78" spans="1:4" ht="18.75" hidden="1">
      <c r="A78" s="4" t="s">
        <v>11</v>
      </c>
      <c r="B78" s="54"/>
      <c r="C78" s="54"/>
      <c r="D78" s="53">
        <f t="shared" si="1"/>
        <v>0</v>
      </c>
    </row>
    <row r="79" spans="1:4" ht="18.75" hidden="1">
      <c r="A79" s="8" t="s">
        <v>82</v>
      </c>
      <c r="B79" s="53"/>
      <c r="C79" s="53"/>
      <c r="D79" s="53">
        <f t="shared" si="1"/>
        <v>0</v>
      </c>
    </row>
    <row r="80" spans="1:4" ht="18.75">
      <c r="A80" s="8" t="s">
        <v>83</v>
      </c>
      <c r="B80" s="53">
        <v>18</v>
      </c>
      <c r="C80" s="53">
        <v>12000</v>
      </c>
      <c r="D80" s="53">
        <f t="shared" si="1"/>
        <v>216000</v>
      </c>
    </row>
    <row r="81" spans="1:4" ht="18.75" hidden="1">
      <c r="A81" s="8" t="s">
        <v>84</v>
      </c>
      <c r="B81" s="53"/>
      <c r="C81" s="53"/>
      <c r="D81" s="53">
        <f t="shared" si="1"/>
        <v>0</v>
      </c>
    </row>
    <row r="82" spans="1:4" ht="18.75" hidden="1">
      <c r="A82" s="8" t="s">
        <v>85</v>
      </c>
      <c r="B82" s="53"/>
      <c r="C82" s="53"/>
      <c r="D82" s="53">
        <f t="shared" si="1"/>
        <v>0</v>
      </c>
    </row>
    <row r="83" spans="1:4" ht="18.75" hidden="1">
      <c r="A83" s="8" t="s">
        <v>86</v>
      </c>
      <c r="B83" s="53"/>
      <c r="C83" s="53"/>
      <c r="D83" s="53">
        <f t="shared" si="1"/>
        <v>0</v>
      </c>
    </row>
    <row r="84" spans="1:4" ht="18.75">
      <c r="A84" s="8" t="s">
        <v>191</v>
      </c>
      <c r="B84" s="53">
        <v>55</v>
      </c>
      <c r="C84" s="53">
        <v>6000</v>
      </c>
      <c r="D84" s="53">
        <f t="shared" si="1"/>
        <v>330000</v>
      </c>
    </row>
    <row r="85" spans="1:4" ht="18.75" hidden="1">
      <c r="A85" s="10" t="s">
        <v>192</v>
      </c>
      <c r="B85" s="53"/>
      <c r="C85" s="53"/>
      <c r="D85" s="53">
        <f t="shared" si="1"/>
        <v>0</v>
      </c>
    </row>
    <row r="86" spans="1:4" ht="18.75" hidden="1">
      <c r="A86" s="10" t="s">
        <v>174</v>
      </c>
      <c r="B86" s="53"/>
      <c r="C86" s="53"/>
      <c r="D86" s="53">
        <f t="shared" si="1"/>
        <v>0</v>
      </c>
    </row>
    <row r="87" spans="1:4" ht="18.75" hidden="1">
      <c r="A87" s="10" t="s">
        <v>175</v>
      </c>
      <c r="B87" s="53"/>
      <c r="C87" s="53"/>
      <c r="D87" s="53">
        <f t="shared" si="1"/>
        <v>0</v>
      </c>
    </row>
    <row r="88" spans="1:4" ht="18.75" hidden="1">
      <c r="A88" s="6" t="s">
        <v>176</v>
      </c>
      <c r="B88" s="53"/>
      <c r="C88" s="53"/>
      <c r="D88" s="53">
        <f t="shared" si="1"/>
        <v>0</v>
      </c>
    </row>
    <row r="89" spans="1:4" ht="18.75" hidden="1">
      <c r="A89" s="19" t="s">
        <v>170</v>
      </c>
      <c r="B89" s="53"/>
      <c r="C89" s="53"/>
      <c r="D89" s="53">
        <f t="shared" si="1"/>
        <v>0</v>
      </c>
    </row>
    <row r="90" spans="1:4" ht="18.75" hidden="1">
      <c r="A90" s="6" t="s">
        <v>204</v>
      </c>
      <c r="B90" s="53"/>
      <c r="C90" s="53"/>
      <c r="D90" s="53">
        <f t="shared" si="1"/>
        <v>0</v>
      </c>
    </row>
    <row r="91" spans="1:4" ht="18.75" hidden="1">
      <c r="A91" s="8" t="s">
        <v>12</v>
      </c>
      <c r="B91" s="53"/>
      <c r="C91" s="53"/>
      <c r="D91" s="53">
        <f t="shared" si="1"/>
        <v>0</v>
      </c>
    </row>
    <row r="92" spans="1:4" ht="18.75" hidden="1">
      <c r="A92" s="8" t="s">
        <v>13</v>
      </c>
      <c r="B92" s="53"/>
      <c r="C92" s="53"/>
      <c r="D92" s="53">
        <f t="shared" si="1"/>
        <v>0</v>
      </c>
    </row>
    <row r="93" spans="1:4" ht="18.75" hidden="1">
      <c r="A93" s="6" t="s">
        <v>205</v>
      </c>
      <c r="B93" s="53"/>
      <c r="C93" s="53"/>
      <c r="D93" s="53">
        <f t="shared" si="1"/>
        <v>0</v>
      </c>
    </row>
    <row r="94" spans="1:4" ht="18.75" hidden="1">
      <c r="A94" s="6" t="s">
        <v>206</v>
      </c>
      <c r="B94" s="53"/>
      <c r="C94" s="53"/>
      <c r="D94" s="53">
        <f t="shared" si="1"/>
        <v>0</v>
      </c>
    </row>
    <row r="95" spans="1:4" ht="18.75" hidden="1">
      <c r="A95" s="8" t="s">
        <v>14</v>
      </c>
      <c r="B95" s="54"/>
      <c r="C95" s="54"/>
      <c r="D95" s="53">
        <f t="shared" si="1"/>
        <v>0</v>
      </c>
    </row>
    <row r="96" spans="1:4" ht="18.75">
      <c r="A96" s="10" t="s">
        <v>15</v>
      </c>
      <c r="B96" s="53">
        <v>3</v>
      </c>
      <c r="C96" s="53">
        <v>10000</v>
      </c>
      <c r="D96" s="53">
        <f t="shared" si="1"/>
        <v>30000</v>
      </c>
    </row>
    <row r="97" spans="1:4" ht="18.75" hidden="1">
      <c r="A97" s="6" t="s">
        <v>294</v>
      </c>
      <c r="B97" s="53"/>
      <c r="C97" s="53"/>
      <c r="D97" s="53">
        <f t="shared" si="1"/>
        <v>0</v>
      </c>
    </row>
    <row r="98" spans="1:4" ht="18.75" hidden="1">
      <c r="A98" s="6" t="s">
        <v>207</v>
      </c>
      <c r="B98" s="53"/>
      <c r="C98" s="53"/>
      <c r="D98" s="53">
        <f t="shared" si="1"/>
        <v>0</v>
      </c>
    </row>
    <row r="99" spans="1:4" ht="18.75" hidden="1">
      <c r="A99" s="8" t="s">
        <v>46</v>
      </c>
      <c r="B99" s="53"/>
      <c r="C99" s="53"/>
      <c r="D99" s="53">
        <f t="shared" si="1"/>
        <v>0</v>
      </c>
    </row>
    <row r="100" spans="1:4" ht="18.75" hidden="1">
      <c r="A100" s="11" t="s">
        <v>47</v>
      </c>
      <c r="B100" s="53"/>
      <c r="C100" s="53"/>
      <c r="D100" s="53">
        <f t="shared" si="1"/>
        <v>0</v>
      </c>
    </row>
    <row r="101" spans="1:4" ht="18.75" hidden="1">
      <c r="A101" s="23" t="s">
        <v>189</v>
      </c>
      <c r="B101" s="53"/>
      <c r="C101" s="53"/>
      <c r="D101" s="53">
        <f t="shared" si="1"/>
        <v>0</v>
      </c>
    </row>
    <row r="102" spans="1:4" ht="18.75" hidden="1">
      <c r="A102" s="23" t="s">
        <v>190</v>
      </c>
      <c r="B102" s="53"/>
      <c r="C102" s="53"/>
      <c r="D102" s="53">
        <f t="shared" si="1"/>
        <v>0</v>
      </c>
    </row>
    <row r="103" spans="1:4" ht="18.75" hidden="1">
      <c r="A103" s="33" t="s">
        <v>48</v>
      </c>
      <c r="B103" s="53"/>
      <c r="C103" s="53"/>
      <c r="D103" s="53">
        <f t="shared" si="1"/>
        <v>0</v>
      </c>
    </row>
    <row r="104" spans="1:4" ht="18.75" hidden="1">
      <c r="A104" s="28" t="s">
        <v>295</v>
      </c>
      <c r="B104" s="53"/>
      <c r="C104" s="53"/>
      <c r="D104" s="53">
        <f t="shared" si="1"/>
        <v>0</v>
      </c>
    </row>
    <row r="105" spans="1:4" ht="18.75" hidden="1">
      <c r="A105" s="8" t="s">
        <v>49</v>
      </c>
      <c r="B105" s="53"/>
      <c r="C105" s="53"/>
      <c r="D105" s="53">
        <f t="shared" si="1"/>
        <v>0</v>
      </c>
    </row>
    <row r="106" spans="1:4" ht="18.75">
      <c r="A106" s="8" t="s">
        <v>18</v>
      </c>
      <c r="B106" s="53">
        <v>6</v>
      </c>
      <c r="C106" s="53">
        <v>18000</v>
      </c>
      <c r="D106" s="53">
        <f t="shared" si="1"/>
        <v>108000</v>
      </c>
    </row>
    <row r="107" spans="1:4" ht="18.75" hidden="1">
      <c r="A107" s="8" t="s">
        <v>19</v>
      </c>
      <c r="B107" s="53"/>
      <c r="C107" s="53"/>
      <c r="D107" s="53">
        <f t="shared" si="1"/>
        <v>0</v>
      </c>
    </row>
    <row r="108" spans="1:4" ht="18.75" hidden="1">
      <c r="A108" s="8" t="s">
        <v>20</v>
      </c>
      <c r="B108" s="53"/>
      <c r="C108" s="53"/>
      <c r="D108" s="53">
        <f t="shared" si="1"/>
        <v>0</v>
      </c>
    </row>
    <row r="109" spans="1:4" ht="18.75" hidden="1">
      <c r="A109" s="8" t="s">
        <v>208</v>
      </c>
      <c r="B109" s="53"/>
      <c r="C109" s="53"/>
      <c r="D109" s="53">
        <f t="shared" si="1"/>
        <v>0</v>
      </c>
    </row>
    <row r="110" spans="1:4" ht="18.75" hidden="1">
      <c r="A110" s="8" t="s">
        <v>209</v>
      </c>
      <c r="B110" s="53"/>
      <c r="C110" s="53"/>
      <c r="D110" s="53">
        <f t="shared" si="1"/>
        <v>0</v>
      </c>
    </row>
    <row r="111" spans="1:4" ht="18.75" hidden="1">
      <c r="A111" s="8" t="s">
        <v>210</v>
      </c>
      <c r="B111" s="53"/>
      <c r="C111" s="53"/>
      <c r="D111" s="53">
        <f t="shared" si="1"/>
        <v>0</v>
      </c>
    </row>
    <row r="112" spans="1:4" ht="18.75" hidden="1">
      <c r="A112" s="8" t="s">
        <v>211</v>
      </c>
      <c r="B112" s="53"/>
      <c r="C112" s="53"/>
      <c r="D112" s="53">
        <f t="shared" si="1"/>
        <v>0</v>
      </c>
    </row>
    <row r="113" spans="1:4" ht="18.75" hidden="1">
      <c r="A113" s="6" t="s">
        <v>16</v>
      </c>
      <c r="B113" s="53"/>
      <c r="C113" s="53"/>
      <c r="D113" s="53">
        <f t="shared" si="1"/>
        <v>0</v>
      </c>
    </row>
    <row r="114" spans="1:4" ht="18.75" hidden="1">
      <c r="A114" s="10" t="s">
        <v>17</v>
      </c>
      <c r="B114" s="53"/>
      <c r="C114" s="53"/>
      <c r="D114" s="53">
        <f t="shared" si="1"/>
        <v>0</v>
      </c>
    </row>
    <row r="115" spans="1:4" ht="18.75" hidden="1">
      <c r="A115" s="8" t="s">
        <v>296</v>
      </c>
      <c r="B115" s="53"/>
      <c r="C115" s="53"/>
      <c r="D115" s="53">
        <f t="shared" si="1"/>
        <v>0</v>
      </c>
    </row>
    <row r="116" spans="1:4" ht="18.75" hidden="1">
      <c r="A116" s="6" t="s">
        <v>297</v>
      </c>
      <c r="B116" s="53"/>
      <c r="C116" s="53"/>
      <c r="D116" s="53">
        <f t="shared" si="1"/>
        <v>0</v>
      </c>
    </row>
    <row r="117" spans="1:4" ht="18.75" hidden="1">
      <c r="A117" s="6" t="s">
        <v>298</v>
      </c>
      <c r="B117" s="53"/>
      <c r="C117" s="53"/>
      <c r="D117" s="53">
        <f t="shared" si="1"/>
        <v>0</v>
      </c>
    </row>
    <row r="118" spans="1:4" ht="18.75" hidden="1">
      <c r="A118" s="8" t="s">
        <v>95</v>
      </c>
      <c r="B118" s="53"/>
      <c r="C118" s="53"/>
      <c r="D118" s="53">
        <f t="shared" si="1"/>
        <v>0</v>
      </c>
    </row>
    <row r="119" spans="1:4" ht="18.75" hidden="1">
      <c r="A119" s="24" t="s">
        <v>124</v>
      </c>
      <c r="B119" s="53"/>
      <c r="C119" s="53"/>
      <c r="D119" s="53">
        <f t="shared" si="1"/>
        <v>0</v>
      </c>
    </row>
    <row r="120" spans="1:4" ht="18.75" hidden="1">
      <c r="A120" s="19" t="s">
        <v>125</v>
      </c>
      <c r="B120" s="53"/>
      <c r="C120" s="53"/>
      <c r="D120" s="53">
        <f t="shared" si="1"/>
        <v>0</v>
      </c>
    </row>
    <row r="121" spans="1:4" ht="18.75" hidden="1">
      <c r="A121" s="4" t="s">
        <v>126</v>
      </c>
      <c r="B121" s="54"/>
      <c r="C121" s="54"/>
      <c r="D121" s="53">
        <f t="shared" si="1"/>
        <v>0</v>
      </c>
    </row>
    <row r="122" spans="1:4" ht="18.75" hidden="1">
      <c r="A122" s="4" t="s">
        <v>127</v>
      </c>
      <c r="B122" s="54"/>
      <c r="C122" s="54"/>
      <c r="D122" s="53">
        <f t="shared" si="1"/>
        <v>0</v>
      </c>
    </row>
    <row r="123" spans="1:4" ht="18.75" hidden="1">
      <c r="A123" s="4" t="s">
        <v>128</v>
      </c>
      <c r="B123" s="54"/>
      <c r="C123" s="54"/>
      <c r="D123" s="53">
        <f t="shared" si="1"/>
        <v>0</v>
      </c>
    </row>
    <row r="124" spans="1:4" ht="18.75" hidden="1">
      <c r="A124" s="4" t="s">
        <v>129</v>
      </c>
      <c r="B124" s="55"/>
      <c r="C124" s="55"/>
      <c r="D124" s="53">
        <f t="shared" si="1"/>
        <v>0</v>
      </c>
    </row>
    <row r="125" spans="1:4" ht="18.75" hidden="1">
      <c r="A125" s="26" t="s">
        <v>278</v>
      </c>
      <c r="B125" s="53"/>
      <c r="C125" s="53"/>
      <c r="D125" s="53">
        <f t="shared" si="1"/>
        <v>0</v>
      </c>
    </row>
    <row r="126" spans="1:4" ht="18.75" hidden="1">
      <c r="A126" s="4" t="s">
        <v>279</v>
      </c>
      <c r="B126" s="54"/>
      <c r="C126" s="54"/>
      <c r="D126" s="53">
        <f t="shared" si="1"/>
        <v>0</v>
      </c>
    </row>
    <row r="127" spans="1:4" ht="18.75">
      <c r="A127" s="8" t="s">
        <v>280</v>
      </c>
      <c r="B127" s="53">
        <v>10</v>
      </c>
      <c r="C127" s="53">
        <v>4000</v>
      </c>
      <c r="D127" s="53">
        <f t="shared" si="1"/>
        <v>40000</v>
      </c>
    </row>
    <row r="128" spans="1:4" ht="18.75" hidden="1">
      <c r="A128" s="8" t="s">
        <v>281</v>
      </c>
      <c r="B128" s="53"/>
      <c r="C128" s="53"/>
      <c r="D128" s="53">
        <f t="shared" si="1"/>
        <v>0</v>
      </c>
    </row>
    <row r="129" spans="1:4" ht="18.75">
      <c r="A129" s="8" t="s">
        <v>34</v>
      </c>
      <c r="B129" s="53">
        <f>10+5+50</f>
        <v>65</v>
      </c>
      <c r="C129" s="53">
        <v>11000</v>
      </c>
      <c r="D129" s="53">
        <f t="shared" si="1"/>
        <v>715000</v>
      </c>
    </row>
    <row r="130" spans="1:4" ht="18.75" hidden="1">
      <c r="A130" s="11" t="s">
        <v>35</v>
      </c>
      <c r="B130" s="53"/>
      <c r="C130" s="53"/>
      <c r="D130" s="53">
        <f t="shared" si="1"/>
        <v>0</v>
      </c>
    </row>
    <row r="131" spans="1:4" ht="18.75" hidden="1">
      <c r="A131" s="4" t="s">
        <v>212</v>
      </c>
      <c r="B131" s="53"/>
      <c r="C131" s="53"/>
      <c r="D131" s="53">
        <f t="shared" si="1"/>
        <v>0</v>
      </c>
    </row>
    <row r="132" spans="1:4" ht="18.75" hidden="1">
      <c r="A132" s="4" t="s">
        <v>213</v>
      </c>
      <c r="B132" s="53"/>
      <c r="C132" s="53"/>
      <c r="D132" s="53">
        <f t="shared" ref="D132:D195" si="2">B132*C132</f>
        <v>0</v>
      </c>
    </row>
    <row r="133" spans="1:4" ht="18.75" hidden="1">
      <c r="A133" s="8" t="s">
        <v>214</v>
      </c>
      <c r="B133" s="53"/>
      <c r="C133" s="53"/>
      <c r="D133" s="53">
        <f t="shared" si="2"/>
        <v>0</v>
      </c>
    </row>
    <row r="134" spans="1:4" ht="18.75" hidden="1">
      <c r="A134" s="8" t="s">
        <v>215</v>
      </c>
      <c r="B134" s="53"/>
      <c r="C134" s="53"/>
      <c r="D134" s="53">
        <f t="shared" si="2"/>
        <v>0</v>
      </c>
    </row>
    <row r="135" spans="1:4" ht="18.75" hidden="1">
      <c r="A135" s="8" t="s">
        <v>101</v>
      </c>
      <c r="B135" s="54"/>
      <c r="C135" s="54"/>
      <c r="D135" s="53">
        <f t="shared" si="2"/>
        <v>0</v>
      </c>
    </row>
    <row r="136" spans="1:4" ht="18.75" hidden="1">
      <c r="A136" s="8" t="s">
        <v>102</v>
      </c>
      <c r="B136" s="54"/>
      <c r="C136" s="54"/>
      <c r="D136" s="53">
        <f t="shared" si="2"/>
        <v>0</v>
      </c>
    </row>
    <row r="137" spans="1:4" ht="18.75" hidden="1">
      <c r="A137" s="8" t="s">
        <v>317</v>
      </c>
      <c r="B137" s="53"/>
      <c r="C137" s="53"/>
      <c r="D137" s="53">
        <f t="shared" si="2"/>
        <v>0</v>
      </c>
    </row>
    <row r="138" spans="1:4" ht="18.75" hidden="1">
      <c r="A138" s="8" t="s">
        <v>103</v>
      </c>
      <c r="B138" s="54"/>
      <c r="C138" s="54"/>
      <c r="D138" s="53">
        <f t="shared" si="2"/>
        <v>0</v>
      </c>
    </row>
    <row r="139" spans="1:4" ht="18.75" hidden="1">
      <c r="A139" s="8" t="s">
        <v>104</v>
      </c>
      <c r="B139" s="54"/>
      <c r="C139" s="54"/>
      <c r="D139" s="53">
        <f t="shared" si="2"/>
        <v>0</v>
      </c>
    </row>
    <row r="140" spans="1:4" ht="18.75" hidden="1">
      <c r="A140" s="8" t="s">
        <v>105</v>
      </c>
      <c r="B140" s="54"/>
      <c r="C140" s="54"/>
      <c r="D140" s="53">
        <f t="shared" si="2"/>
        <v>0</v>
      </c>
    </row>
    <row r="141" spans="1:4" ht="18.75" hidden="1">
      <c r="A141" s="8" t="s">
        <v>106</v>
      </c>
      <c r="B141" s="54"/>
      <c r="C141" s="54"/>
      <c r="D141" s="53">
        <f t="shared" si="2"/>
        <v>0</v>
      </c>
    </row>
    <row r="142" spans="1:4" ht="18.75" hidden="1">
      <c r="A142" s="8" t="s">
        <v>130</v>
      </c>
      <c r="B142" s="54"/>
      <c r="C142" s="54"/>
      <c r="D142" s="53">
        <f t="shared" si="2"/>
        <v>0</v>
      </c>
    </row>
    <row r="143" spans="1:4" ht="18.75" hidden="1">
      <c r="A143" s="8" t="s">
        <v>107</v>
      </c>
      <c r="B143" s="54"/>
      <c r="C143" s="54"/>
      <c r="D143" s="53">
        <f t="shared" si="2"/>
        <v>0</v>
      </c>
    </row>
    <row r="144" spans="1:4" ht="18.75">
      <c r="A144" s="8" t="s">
        <v>108</v>
      </c>
      <c r="B144" s="54">
        <v>0.5</v>
      </c>
      <c r="C144" s="54">
        <v>70000</v>
      </c>
      <c r="D144" s="53">
        <f t="shared" si="2"/>
        <v>35000</v>
      </c>
    </row>
    <row r="145" spans="1:4" ht="18.75" hidden="1">
      <c r="A145" s="8" t="s">
        <v>109</v>
      </c>
      <c r="B145" s="54"/>
      <c r="C145" s="54"/>
      <c r="D145" s="53">
        <f t="shared" si="2"/>
        <v>0</v>
      </c>
    </row>
    <row r="146" spans="1:4" ht="18.75" hidden="1">
      <c r="A146" s="8" t="s">
        <v>314</v>
      </c>
      <c r="B146" s="53"/>
      <c r="C146" s="53"/>
      <c r="D146" s="53">
        <f t="shared" si="2"/>
        <v>0</v>
      </c>
    </row>
    <row r="147" spans="1:4" ht="18.75" hidden="1">
      <c r="A147" s="8" t="s">
        <v>160</v>
      </c>
      <c r="B147" s="53"/>
      <c r="C147" s="53"/>
      <c r="D147" s="53">
        <f t="shared" si="2"/>
        <v>0</v>
      </c>
    </row>
    <row r="148" spans="1:4" ht="18.75" hidden="1">
      <c r="A148" s="8" t="s">
        <v>161</v>
      </c>
      <c r="B148" s="53"/>
      <c r="C148" s="53"/>
      <c r="D148" s="53">
        <f t="shared" si="2"/>
        <v>0</v>
      </c>
    </row>
    <row r="149" spans="1:4" ht="18.75">
      <c r="A149" s="8" t="s">
        <v>162</v>
      </c>
      <c r="B149" s="53">
        <v>15</v>
      </c>
      <c r="C149" s="53">
        <v>8500</v>
      </c>
      <c r="D149" s="53">
        <f t="shared" si="2"/>
        <v>127500</v>
      </c>
    </row>
    <row r="150" spans="1:4" ht="18.75" hidden="1">
      <c r="A150" s="8" t="s">
        <v>163</v>
      </c>
      <c r="B150" s="53"/>
      <c r="C150" s="53"/>
      <c r="D150" s="53">
        <f t="shared" si="2"/>
        <v>0</v>
      </c>
    </row>
    <row r="151" spans="1:4" ht="18.75" hidden="1">
      <c r="A151" s="11" t="s">
        <v>164</v>
      </c>
      <c r="B151" s="53"/>
      <c r="C151" s="53"/>
      <c r="D151" s="53">
        <f t="shared" si="2"/>
        <v>0</v>
      </c>
    </row>
    <row r="152" spans="1:4" ht="18.75" hidden="1">
      <c r="A152" s="8" t="s">
        <v>287</v>
      </c>
      <c r="B152" s="53"/>
      <c r="C152" s="53"/>
      <c r="D152" s="53">
        <f t="shared" si="2"/>
        <v>0</v>
      </c>
    </row>
    <row r="153" spans="1:4" ht="18.75" hidden="1">
      <c r="A153" s="8" t="s">
        <v>288</v>
      </c>
      <c r="B153" s="53"/>
      <c r="C153" s="53"/>
      <c r="D153" s="53">
        <f t="shared" si="2"/>
        <v>0</v>
      </c>
    </row>
    <row r="154" spans="1:4" ht="18.75" hidden="1">
      <c r="A154" s="8" t="s">
        <v>289</v>
      </c>
      <c r="B154" s="53"/>
      <c r="C154" s="53"/>
      <c r="D154" s="53">
        <f t="shared" si="2"/>
        <v>0</v>
      </c>
    </row>
    <row r="155" spans="1:4" ht="18.75" hidden="1">
      <c r="A155" s="8" t="s">
        <v>290</v>
      </c>
      <c r="B155" s="53"/>
      <c r="C155" s="53"/>
      <c r="D155" s="53">
        <f t="shared" si="2"/>
        <v>0</v>
      </c>
    </row>
    <row r="156" spans="1:4" ht="18.75" hidden="1">
      <c r="A156" s="8" t="s">
        <v>110</v>
      </c>
      <c r="B156" s="54"/>
      <c r="C156" s="54"/>
      <c r="D156" s="53">
        <f t="shared" si="2"/>
        <v>0</v>
      </c>
    </row>
    <row r="157" spans="1:4" ht="18.75" hidden="1">
      <c r="A157" s="13" t="s">
        <v>111</v>
      </c>
      <c r="B157" s="54"/>
      <c r="C157" s="54"/>
      <c r="D157" s="53">
        <f t="shared" si="2"/>
        <v>0</v>
      </c>
    </row>
    <row r="158" spans="1:4" ht="18.75" hidden="1">
      <c r="A158" s="8" t="s">
        <v>112</v>
      </c>
      <c r="B158" s="54"/>
      <c r="C158" s="54"/>
      <c r="D158" s="53">
        <f t="shared" si="2"/>
        <v>0</v>
      </c>
    </row>
    <row r="159" spans="1:4" ht="18.75" hidden="1">
      <c r="A159" s="8" t="s">
        <v>53</v>
      </c>
      <c r="B159" s="53"/>
      <c r="C159" s="53"/>
      <c r="D159" s="53">
        <f t="shared" si="2"/>
        <v>0</v>
      </c>
    </row>
    <row r="160" spans="1:4" ht="18.75" hidden="1">
      <c r="A160" s="11" t="s">
        <v>54</v>
      </c>
      <c r="B160" s="53"/>
      <c r="C160" s="53"/>
      <c r="D160" s="53">
        <f t="shared" si="2"/>
        <v>0</v>
      </c>
    </row>
    <row r="161" spans="1:4" ht="18.75">
      <c r="A161" s="8" t="s">
        <v>196</v>
      </c>
      <c r="B161" s="53">
        <v>210</v>
      </c>
      <c r="C161" s="53">
        <v>6000</v>
      </c>
      <c r="D161" s="53">
        <f t="shared" si="2"/>
        <v>1260000</v>
      </c>
    </row>
    <row r="162" spans="1:4" ht="18.75" hidden="1">
      <c r="A162" s="4" t="s">
        <v>197</v>
      </c>
      <c r="B162" s="53"/>
      <c r="C162" s="53"/>
      <c r="D162" s="53">
        <f t="shared" si="2"/>
        <v>0</v>
      </c>
    </row>
    <row r="163" spans="1:4" ht="18.75">
      <c r="A163" s="8" t="s">
        <v>198</v>
      </c>
      <c r="B163" s="53">
        <v>216</v>
      </c>
      <c r="C163" s="53">
        <v>6000</v>
      </c>
      <c r="D163" s="53">
        <f t="shared" si="2"/>
        <v>1296000</v>
      </c>
    </row>
    <row r="164" spans="1:4" ht="18.75">
      <c r="A164" s="8" t="s">
        <v>199</v>
      </c>
      <c r="B164" s="53">
        <v>18</v>
      </c>
      <c r="C164" s="53">
        <v>11000</v>
      </c>
      <c r="D164" s="53">
        <f t="shared" si="2"/>
        <v>198000</v>
      </c>
    </row>
    <row r="165" spans="1:4" ht="18.75" hidden="1">
      <c r="A165" s="8" t="s">
        <v>200</v>
      </c>
      <c r="B165" s="53"/>
      <c r="C165" s="53"/>
      <c r="D165" s="53">
        <f t="shared" si="2"/>
        <v>0</v>
      </c>
    </row>
    <row r="166" spans="1:4" ht="18.75" hidden="1">
      <c r="A166" s="7" t="s">
        <v>201</v>
      </c>
      <c r="B166" s="53"/>
      <c r="C166" s="53"/>
      <c r="D166" s="53">
        <f t="shared" si="2"/>
        <v>0</v>
      </c>
    </row>
    <row r="167" spans="1:4" ht="18.75" hidden="1">
      <c r="A167" s="8" t="s">
        <v>62</v>
      </c>
      <c r="B167" s="53"/>
      <c r="C167" s="53"/>
      <c r="D167" s="53">
        <f t="shared" si="2"/>
        <v>0</v>
      </c>
    </row>
    <row r="168" spans="1:4" ht="18.75" hidden="1">
      <c r="A168" s="15" t="s">
        <v>63</v>
      </c>
      <c r="B168" s="68"/>
      <c r="C168" s="68"/>
      <c r="D168" s="53">
        <f t="shared" si="2"/>
        <v>0</v>
      </c>
    </row>
    <row r="169" spans="1:4" ht="18.75" hidden="1">
      <c r="A169" s="8" t="s">
        <v>87</v>
      </c>
      <c r="B169" s="53"/>
      <c r="C169" s="53"/>
      <c r="D169" s="53">
        <f t="shared" si="2"/>
        <v>0</v>
      </c>
    </row>
    <row r="170" spans="1:4" ht="18.75" hidden="1">
      <c r="A170" s="8" t="s">
        <v>36</v>
      </c>
      <c r="B170" s="53"/>
      <c r="C170" s="53"/>
      <c r="D170" s="53">
        <f t="shared" si="2"/>
        <v>0</v>
      </c>
    </row>
    <row r="171" spans="1:4" ht="18.75" hidden="1">
      <c r="A171" s="4" t="s">
        <v>240</v>
      </c>
      <c r="B171" s="53"/>
      <c r="C171" s="53"/>
      <c r="D171" s="53">
        <f t="shared" si="2"/>
        <v>0</v>
      </c>
    </row>
    <row r="172" spans="1:4" ht="18.75" hidden="1">
      <c r="A172" s="8" t="s">
        <v>241</v>
      </c>
      <c r="B172" s="53"/>
      <c r="C172" s="53"/>
      <c r="D172" s="53">
        <f t="shared" si="2"/>
        <v>0</v>
      </c>
    </row>
    <row r="173" spans="1:4" ht="18.75" hidden="1">
      <c r="A173" s="8" t="s">
        <v>242</v>
      </c>
      <c r="B173" s="53"/>
      <c r="C173" s="53"/>
      <c r="D173" s="53">
        <f t="shared" si="2"/>
        <v>0</v>
      </c>
    </row>
    <row r="174" spans="1:4" ht="18.75" hidden="1">
      <c r="A174" s="4" t="s">
        <v>177</v>
      </c>
      <c r="B174" s="53"/>
      <c r="C174" s="53"/>
      <c r="D174" s="53">
        <f t="shared" si="2"/>
        <v>0</v>
      </c>
    </row>
    <row r="175" spans="1:4" ht="18.75" hidden="1">
      <c r="A175" s="4" t="s">
        <v>178</v>
      </c>
      <c r="B175" s="53"/>
      <c r="C175" s="53"/>
      <c r="D175" s="53">
        <f t="shared" si="2"/>
        <v>0</v>
      </c>
    </row>
    <row r="176" spans="1:4" ht="18.75">
      <c r="A176" s="4" t="s">
        <v>179</v>
      </c>
      <c r="B176" s="53">
        <f>80+40+20+20+300</f>
        <v>460</v>
      </c>
      <c r="C176" s="53">
        <v>29000</v>
      </c>
      <c r="D176" s="53">
        <f t="shared" si="2"/>
        <v>13340000</v>
      </c>
    </row>
    <row r="177" spans="1:4" ht="18.75">
      <c r="A177" s="8" t="s">
        <v>180</v>
      </c>
      <c r="B177" s="53">
        <f>52*3</f>
        <v>156</v>
      </c>
      <c r="C177" s="53">
        <v>7800</v>
      </c>
      <c r="D177" s="53">
        <f t="shared" si="2"/>
        <v>1216800</v>
      </c>
    </row>
    <row r="178" spans="1:4" ht="18.75" hidden="1">
      <c r="A178" s="4" t="s">
        <v>181</v>
      </c>
      <c r="B178" s="53"/>
      <c r="C178" s="53"/>
      <c r="D178" s="53">
        <f t="shared" si="2"/>
        <v>0</v>
      </c>
    </row>
    <row r="179" spans="1:4" ht="18.75" hidden="1">
      <c r="A179" s="4" t="s">
        <v>182</v>
      </c>
      <c r="B179" s="53"/>
      <c r="C179" s="53"/>
      <c r="D179" s="53">
        <f t="shared" si="2"/>
        <v>0</v>
      </c>
    </row>
    <row r="180" spans="1:4" ht="18.75" hidden="1">
      <c r="A180" s="4" t="s">
        <v>183</v>
      </c>
      <c r="B180" s="53"/>
      <c r="C180" s="53"/>
      <c r="D180" s="53">
        <f t="shared" si="2"/>
        <v>0</v>
      </c>
    </row>
    <row r="181" spans="1:4" ht="18.75" hidden="1">
      <c r="A181" s="8" t="s">
        <v>184</v>
      </c>
      <c r="B181" s="53"/>
      <c r="C181" s="53"/>
      <c r="D181" s="53">
        <f t="shared" si="2"/>
        <v>0</v>
      </c>
    </row>
    <row r="182" spans="1:4" ht="18.75" hidden="1">
      <c r="A182" s="11" t="s">
        <v>300</v>
      </c>
      <c r="B182" s="53"/>
      <c r="C182" s="53"/>
      <c r="D182" s="53">
        <f t="shared" si="2"/>
        <v>0</v>
      </c>
    </row>
    <row r="183" spans="1:4" ht="18.75">
      <c r="A183" s="11" t="s">
        <v>301</v>
      </c>
      <c r="B183" s="53">
        <f>600+507</f>
        <v>1107</v>
      </c>
      <c r="C183" s="53">
        <v>26000</v>
      </c>
      <c r="D183" s="53">
        <f t="shared" si="2"/>
        <v>28782000</v>
      </c>
    </row>
    <row r="184" spans="1:4" ht="18.75" hidden="1">
      <c r="A184" s="11" t="s">
        <v>345</v>
      </c>
      <c r="B184" s="53"/>
      <c r="C184" s="53"/>
      <c r="D184" s="53">
        <f t="shared" si="2"/>
        <v>0</v>
      </c>
    </row>
    <row r="185" spans="1:4" ht="18.75" hidden="1">
      <c r="A185" s="4" t="s">
        <v>37</v>
      </c>
      <c r="B185" s="53"/>
      <c r="C185" s="53"/>
      <c r="D185" s="53">
        <f t="shared" si="2"/>
        <v>0</v>
      </c>
    </row>
    <row r="186" spans="1:4" ht="18.75" hidden="1">
      <c r="A186" s="8" t="s">
        <v>55</v>
      </c>
      <c r="B186" s="53"/>
      <c r="C186" s="53"/>
      <c r="D186" s="53">
        <f t="shared" si="2"/>
        <v>0</v>
      </c>
    </row>
    <row r="187" spans="1:4" ht="18.75" hidden="1">
      <c r="A187" s="14" t="s">
        <v>56</v>
      </c>
      <c r="B187" s="53"/>
      <c r="C187" s="53"/>
      <c r="D187" s="53">
        <f t="shared" si="2"/>
        <v>0</v>
      </c>
    </row>
    <row r="188" spans="1:4" ht="18.75" hidden="1">
      <c r="A188" s="8" t="s">
        <v>57</v>
      </c>
      <c r="B188" s="53"/>
      <c r="C188" s="53"/>
      <c r="D188" s="53">
        <f t="shared" si="2"/>
        <v>0</v>
      </c>
    </row>
    <row r="189" spans="1:4" ht="18.75">
      <c r="A189" s="8" t="s">
        <v>67</v>
      </c>
      <c r="B189" s="53">
        <f>180+220+200</f>
        <v>600</v>
      </c>
      <c r="C189" s="53">
        <v>28000</v>
      </c>
      <c r="D189" s="53">
        <f t="shared" si="2"/>
        <v>16800000</v>
      </c>
    </row>
    <row r="190" spans="1:4" ht="18.75">
      <c r="A190" s="4" t="s">
        <v>68</v>
      </c>
      <c r="B190" s="53">
        <v>190</v>
      </c>
      <c r="C190" s="53">
        <v>27000</v>
      </c>
      <c r="D190" s="53">
        <f t="shared" si="2"/>
        <v>5130000</v>
      </c>
    </row>
    <row r="191" spans="1:4" ht="18.75" hidden="1">
      <c r="A191" s="8" t="s">
        <v>69</v>
      </c>
      <c r="B191" s="53"/>
      <c r="C191" s="53"/>
      <c r="D191" s="53">
        <f t="shared" si="2"/>
        <v>0</v>
      </c>
    </row>
    <row r="192" spans="1:4" ht="18.75" hidden="1">
      <c r="A192" s="8" t="s">
        <v>70</v>
      </c>
      <c r="B192" s="53"/>
      <c r="C192" s="53"/>
      <c r="D192" s="53">
        <f t="shared" si="2"/>
        <v>0</v>
      </c>
    </row>
    <row r="193" spans="1:4" ht="18.75">
      <c r="A193" s="8" t="s">
        <v>143</v>
      </c>
      <c r="B193" s="53">
        <f>20+160+160</f>
        <v>340</v>
      </c>
      <c r="C193" s="53">
        <v>19000</v>
      </c>
      <c r="D193" s="53">
        <f t="shared" si="2"/>
        <v>6460000</v>
      </c>
    </row>
    <row r="194" spans="1:4" ht="18.75">
      <c r="A194" s="21" t="s">
        <v>144</v>
      </c>
      <c r="B194" s="53">
        <f>20+15+10</f>
        <v>45</v>
      </c>
      <c r="C194" s="53">
        <v>16000</v>
      </c>
      <c r="D194" s="53">
        <f t="shared" si="2"/>
        <v>720000</v>
      </c>
    </row>
    <row r="195" spans="1:4" ht="18.75" hidden="1">
      <c r="A195" s="21" t="s">
        <v>145</v>
      </c>
      <c r="B195" s="53"/>
      <c r="C195" s="53"/>
      <c r="D195" s="53">
        <f t="shared" si="2"/>
        <v>0</v>
      </c>
    </row>
    <row r="196" spans="1:4" ht="18.75">
      <c r="A196" s="8" t="s">
        <v>216</v>
      </c>
      <c r="B196" s="53">
        <v>4</v>
      </c>
      <c r="C196" s="53">
        <v>26000</v>
      </c>
      <c r="D196" s="53">
        <f t="shared" ref="D196:D259" si="3">B196*C196</f>
        <v>104000</v>
      </c>
    </row>
    <row r="197" spans="1:4" ht="18.75" hidden="1">
      <c r="A197" s="6" t="s">
        <v>217</v>
      </c>
      <c r="B197" s="53"/>
      <c r="C197" s="53"/>
      <c r="D197" s="53">
        <f t="shared" si="3"/>
        <v>0</v>
      </c>
    </row>
    <row r="198" spans="1:4" ht="18.75" hidden="1">
      <c r="A198" s="8" t="s">
        <v>218</v>
      </c>
      <c r="B198" s="53"/>
      <c r="C198" s="53"/>
      <c r="D198" s="53">
        <f t="shared" si="3"/>
        <v>0</v>
      </c>
    </row>
    <row r="199" spans="1:4" ht="18.75" hidden="1">
      <c r="A199" s="6" t="s">
        <v>219</v>
      </c>
      <c r="B199" s="53"/>
      <c r="C199" s="53"/>
      <c r="D199" s="53">
        <f t="shared" si="3"/>
        <v>0</v>
      </c>
    </row>
    <row r="200" spans="1:4" ht="18.75">
      <c r="A200" s="8" t="s">
        <v>185</v>
      </c>
      <c r="B200" s="53">
        <v>30</v>
      </c>
      <c r="C200" s="53">
        <v>13000</v>
      </c>
      <c r="D200" s="53">
        <f t="shared" si="3"/>
        <v>390000</v>
      </c>
    </row>
    <row r="201" spans="1:4" ht="18.75" hidden="1">
      <c r="A201" s="8" t="s">
        <v>186</v>
      </c>
      <c r="B201" s="53"/>
      <c r="C201" s="53"/>
      <c r="D201" s="53">
        <f t="shared" si="3"/>
        <v>0</v>
      </c>
    </row>
    <row r="202" spans="1:4" ht="18.75" hidden="1">
      <c r="A202" s="8" t="s">
        <v>187</v>
      </c>
      <c r="B202" s="53"/>
      <c r="C202" s="53"/>
      <c r="D202" s="53">
        <f t="shared" si="3"/>
        <v>0</v>
      </c>
    </row>
    <row r="203" spans="1:4" ht="18.75" hidden="1">
      <c r="A203" s="8" t="s">
        <v>188</v>
      </c>
      <c r="B203" s="53"/>
      <c r="C203" s="53"/>
      <c r="D203" s="53">
        <f t="shared" si="3"/>
        <v>0</v>
      </c>
    </row>
    <row r="204" spans="1:4" ht="18.75">
      <c r="A204" s="8" t="s">
        <v>39</v>
      </c>
      <c r="B204" s="53">
        <f>27-11</f>
        <v>16</v>
      </c>
      <c r="C204" s="53">
        <v>24000</v>
      </c>
      <c r="D204" s="53">
        <f t="shared" si="3"/>
        <v>384000</v>
      </c>
    </row>
    <row r="205" spans="1:4" ht="18.75" hidden="1">
      <c r="A205" s="12" t="s">
        <v>40</v>
      </c>
      <c r="B205" s="53"/>
      <c r="C205" s="53"/>
      <c r="D205" s="53">
        <f t="shared" si="3"/>
        <v>0</v>
      </c>
    </row>
    <row r="206" spans="1:4" ht="18.75">
      <c r="A206" s="8" t="s">
        <v>41</v>
      </c>
      <c r="B206" s="53">
        <f>10+60+20+10+60</f>
        <v>160</v>
      </c>
      <c r="C206" s="53">
        <v>12000</v>
      </c>
      <c r="D206" s="53">
        <f t="shared" si="3"/>
        <v>1920000</v>
      </c>
    </row>
    <row r="207" spans="1:4" ht="18.75">
      <c r="A207" s="8" t="s">
        <v>42</v>
      </c>
      <c r="B207" s="53">
        <v>100</v>
      </c>
      <c r="C207" s="53">
        <v>15000</v>
      </c>
      <c r="D207" s="53">
        <f t="shared" si="3"/>
        <v>1500000</v>
      </c>
    </row>
    <row r="208" spans="1:4" ht="18.75">
      <c r="A208" s="8" t="s">
        <v>43</v>
      </c>
      <c r="B208" s="53">
        <v>50</v>
      </c>
      <c r="C208" s="53">
        <v>15000</v>
      </c>
      <c r="D208" s="53">
        <f t="shared" si="3"/>
        <v>750000</v>
      </c>
    </row>
    <row r="209" spans="1:4" ht="18.75" hidden="1">
      <c r="A209" s="8" t="s">
        <v>44</v>
      </c>
      <c r="B209" s="53"/>
      <c r="C209" s="53"/>
      <c r="D209" s="53">
        <f t="shared" si="3"/>
        <v>0</v>
      </c>
    </row>
    <row r="210" spans="1:4" ht="18.75" hidden="1">
      <c r="A210" s="8" t="s">
        <v>45</v>
      </c>
      <c r="B210" s="53"/>
      <c r="C210" s="53"/>
      <c r="D210" s="53">
        <f t="shared" si="3"/>
        <v>0</v>
      </c>
    </row>
    <row r="211" spans="1:4" ht="18.75" hidden="1">
      <c r="A211" s="11" t="s">
        <v>131</v>
      </c>
      <c r="B211" s="53"/>
      <c r="C211" s="53"/>
      <c r="D211" s="53">
        <f t="shared" si="3"/>
        <v>0</v>
      </c>
    </row>
    <row r="212" spans="1:4" ht="18.75" hidden="1">
      <c r="A212" s="11" t="s">
        <v>132</v>
      </c>
      <c r="B212" s="53"/>
      <c r="C212" s="53"/>
      <c r="D212" s="53">
        <f t="shared" si="3"/>
        <v>0</v>
      </c>
    </row>
    <row r="213" spans="1:4" ht="18.75" hidden="1">
      <c r="A213" s="11" t="s">
        <v>133</v>
      </c>
      <c r="B213" s="53"/>
      <c r="C213" s="53"/>
      <c r="D213" s="53">
        <f t="shared" si="3"/>
        <v>0</v>
      </c>
    </row>
    <row r="214" spans="1:4" ht="18.75" hidden="1">
      <c r="A214" s="8" t="s">
        <v>134</v>
      </c>
      <c r="B214" s="53"/>
      <c r="C214" s="53"/>
      <c r="D214" s="53">
        <f t="shared" si="3"/>
        <v>0</v>
      </c>
    </row>
    <row r="215" spans="1:4" ht="18.75" hidden="1">
      <c r="A215" s="8" t="s">
        <v>135</v>
      </c>
      <c r="B215" s="53"/>
      <c r="C215" s="53"/>
      <c r="D215" s="53">
        <f t="shared" si="3"/>
        <v>0</v>
      </c>
    </row>
    <row r="216" spans="1:4" ht="18.75" hidden="1">
      <c r="A216" s="11" t="s">
        <v>136</v>
      </c>
      <c r="B216" s="53"/>
      <c r="C216" s="53"/>
      <c r="D216" s="53">
        <f t="shared" si="3"/>
        <v>0</v>
      </c>
    </row>
    <row r="217" spans="1:4" ht="18.75" hidden="1">
      <c r="A217" s="4" t="s">
        <v>202</v>
      </c>
      <c r="B217" s="53"/>
      <c r="C217" s="53"/>
      <c r="D217" s="53">
        <f t="shared" si="3"/>
        <v>0</v>
      </c>
    </row>
    <row r="218" spans="1:4" ht="18.75" hidden="1">
      <c r="A218" s="6" t="s">
        <v>302</v>
      </c>
      <c r="B218" s="53"/>
      <c r="C218" s="53"/>
      <c r="D218" s="53">
        <f t="shared" si="3"/>
        <v>0</v>
      </c>
    </row>
    <row r="219" spans="1:4" ht="18.75" hidden="1">
      <c r="A219" s="6" t="s">
        <v>303</v>
      </c>
      <c r="B219" s="53"/>
      <c r="C219" s="53"/>
      <c r="D219" s="53">
        <f t="shared" si="3"/>
        <v>0</v>
      </c>
    </row>
    <row r="220" spans="1:4" ht="18.75" hidden="1">
      <c r="A220" s="21" t="s">
        <v>88</v>
      </c>
      <c r="B220" s="53"/>
      <c r="C220" s="53"/>
      <c r="D220" s="53">
        <f t="shared" si="3"/>
        <v>0</v>
      </c>
    </row>
    <row r="221" spans="1:4" ht="18.75" hidden="1">
      <c r="A221" s="8" t="s">
        <v>58</v>
      </c>
      <c r="B221" s="53"/>
      <c r="C221" s="53"/>
      <c r="D221" s="53">
        <f t="shared" si="3"/>
        <v>0</v>
      </c>
    </row>
    <row r="222" spans="1:4" ht="18.75" hidden="1">
      <c r="A222" s="8" t="s">
        <v>59</v>
      </c>
      <c r="B222" s="53"/>
      <c r="C222" s="53"/>
      <c r="D222" s="53">
        <f t="shared" si="3"/>
        <v>0</v>
      </c>
    </row>
    <row r="223" spans="1:4" ht="18.75" hidden="1">
      <c r="A223" s="8" t="s">
        <v>89</v>
      </c>
      <c r="B223" s="53"/>
      <c r="C223" s="53"/>
      <c r="D223" s="53">
        <f t="shared" si="3"/>
        <v>0</v>
      </c>
    </row>
    <row r="224" spans="1:4" ht="18.75" hidden="1">
      <c r="A224" s="8" t="s">
        <v>90</v>
      </c>
      <c r="B224" s="53"/>
      <c r="C224" s="53"/>
      <c r="D224" s="53">
        <f t="shared" si="3"/>
        <v>0</v>
      </c>
    </row>
    <row r="225" spans="1:4" ht="18.75" hidden="1">
      <c r="A225" s="8" t="s">
        <v>137</v>
      </c>
      <c r="B225" s="54"/>
      <c r="C225" s="54"/>
      <c r="D225" s="53">
        <f t="shared" si="3"/>
        <v>0</v>
      </c>
    </row>
    <row r="226" spans="1:4" ht="18.75" hidden="1">
      <c r="A226" s="8" t="s">
        <v>138</v>
      </c>
      <c r="B226" s="54"/>
      <c r="C226" s="54"/>
      <c r="D226" s="53">
        <f t="shared" si="3"/>
        <v>0</v>
      </c>
    </row>
    <row r="227" spans="1:4" ht="18.75" hidden="1">
      <c r="A227" s="8" t="s">
        <v>220</v>
      </c>
      <c r="B227" s="53"/>
      <c r="C227" s="53"/>
      <c r="D227" s="53">
        <f t="shared" si="3"/>
        <v>0</v>
      </c>
    </row>
    <row r="228" spans="1:4" ht="18.75" hidden="1">
      <c r="A228" s="6" t="s">
        <v>21</v>
      </c>
      <c r="B228" s="53"/>
      <c r="C228" s="53"/>
      <c r="D228" s="53">
        <f t="shared" si="3"/>
        <v>0</v>
      </c>
    </row>
    <row r="229" spans="1:4" ht="18.75">
      <c r="A229" s="8" t="s">
        <v>22</v>
      </c>
      <c r="B229" s="53">
        <f>20+35+40+20+35</f>
        <v>150</v>
      </c>
      <c r="C229" s="53">
        <v>30000</v>
      </c>
      <c r="D229" s="53">
        <f t="shared" si="3"/>
        <v>4500000</v>
      </c>
    </row>
    <row r="230" spans="1:4" ht="18.75">
      <c r="A230" s="8" t="s">
        <v>23</v>
      </c>
      <c r="B230" s="53">
        <v>10</v>
      </c>
      <c r="C230" s="53">
        <v>25000</v>
      </c>
      <c r="D230" s="53">
        <f t="shared" si="3"/>
        <v>250000</v>
      </c>
    </row>
    <row r="231" spans="1:4" ht="18.75" hidden="1">
      <c r="A231" s="8" t="s">
        <v>24</v>
      </c>
      <c r="B231" s="53"/>
      <c r="C231" s="53"/>
      <c r="D231" s="53">
        <f t="shared" si="3"/>
        <v>0</v>
      </c>
    </row>
    <row r="232" spans="1:4" ht="18.75" hidden="1">
      <c r="A232" s="8" t="s">
        <v>25</v>
      </c>
      <c r="B232" s="53"/>
      <c r="C232" s="53"/>
      <c r="D232" s="53">
        <f t="shared" si="3"/>
        <v>0</v>
      </c>
    </row>
    <row r="233" spans="1:4" ht="18.75" hidden="1">
      <c r="A233" s="8" t="s">
        <v>26</v>
      </c>
      <c r="B233" s="53"/>
      <c r="C233" s="53"/>
      <c r="D233" s="53">
        <f t="shared" si="3"/>
        <v>0</v>
      </c>
    </row>
    <row r="234" spans="1:4" ht="18.75" hidden="1">
      <c r="A234" s="11" t="s">
        <v>231</v>
      </c>
      <c r="B234" s="53"/>
      <c r="C234" s="53"/>
      <c r="D234" s="53">
        <f t="shared" si="3"/>
        <v>0</v>
      </c>
    </row>
    <row r="235" spans="1:4" ht="18.75" hidden="1">
      <c r="A235" s="10" t="s">
        <v>232</v>
      </c>
      <c r="B235" s="53"/>
      <c r="C235" s="53"/>
      <c r="D235" s="53">
        <f t="shared" si="3"/>
        <v>0</v>
      </c>
    </row>
    <row r="236" spans="1:4" ht="18.75" hidden="1">
      <c r="A236" s="10" t="s">
        <v>233</v>
      </c>
      <c r="B236" s="53"/>
      <c r="C236" s="53"/>
      <c r="D236" s="53">
        <f t="shared" si="3"/>
        <v>0</v>
      </c>
    </row>
    <row r="237" spans="1:4" ht="18.75">
      <c r="A237" s="8" t="s">
        <v>27</v>
      </c>
      <c r="B237" s="53">
        <f>10+10+20+20+10</f>
        <v>70</v>
      </c>
      <c r="C237" s="53">
        <v>38000</v>
      </c>
      <c r="D237" s="53">
        <f t="shared" si="3"/>
        <v>2660000</v>
      </c>
    </row>
    <row r="238" spans="1:4" ht="18.75" hidden="1">
      <c r="A238" s="8" t="s">
        <v>28</v>
      </c>
      <c r="B238" s="53"/>
      <c r="C238" s="53"/>
      <c r="D238" s="53">
        <f t="shared" si="3"/>
        <v>0</v>
      </c>
    </row>
    <row r="239" spans="1:4" ht="18.75" hidden="1">
      <c r="A239" s="8" t="s">
        <v>29</v>
      </c>
      <c r="B239" s="53"/>
      <c r="C239" s="53"/>
      <c r="D239" s="53">
        <f t="shared" si="3"/>
        <v>0</v>
      </c>
    </row>
    <row r="240" spans="1:4" ht="18.75" hidden="1">
      <c r="A240" s="8" t="s">
        <v>30</v>
      </c>
      <c r="B240" s="53"/>
      <c r="C240" s="53"/>
      <c r="D240" s="53">
        <f t="shared" si="3"/>
        <v>0</v>
      </c>
    </row>
    <row r="241" spans="1:4" ht="18.75">
      <c r="A241" s="8" t="s">
        <v>31</v>
      </c>
      <c r="B241" s="53">
        <f>5+5+20+25+15</f>
        <v>70</v>
      </c>
      <c r="C241" s="53">
        <v>30000</v>
      </c>
      <c r="D241" s="53">
        <f t="shared" si="3"/>
        <v>2100000</v>
      </c>
    </row>
    <row r="242" spans="1:4" ht="18.75" hidden="1">
      <c r="A242" s="8" t="s">
        <v>32</v>
      </c>
      <c r="B242" s="53"/>
      <c r="C242" s="53"/>
      <c r="D242" s="53">
        <f t="shared" si="3"/>
        <v>0</v>
      </c>
    </row>
    <row r="243" spans="1:4" ht="18.75" hidden="1">
      <c r="A243" s="8" t="s">
        <v>33</v>
      </c>
      <c r="B243" s="53"/>
      <c r="C243" s="53"/>
      <c r="D243" s="53">
        <f t="shared" si="3"/>
        <v>0</v>
      </c>
    </row>
    <row r="244" spans="1:4" ht="18.75" hidden="1">
      <c r="A244" s="8" t="s">
        <v>91</v>
      </c>
      <c r="B244" s="54"/>
      <c r="C244" s="54"/>
      <c r="D244" s="53">
        <f t="shared" si="3"/>
        <v>0</v>
      </c>
    </row>
    <row r="245" spans="1:4" ht="18.75" hidden="1">
      <c r="A245" s="19" t="s">
        <v>92</v>
      </c>
      <c r="B245" s="53"/>
      <c r="C245" s="53"/>
      <c r="D245" s="53">
        <f t="shared" si="3"/>
        <v>0</v>
      </c>
    </row>
    <row r="246" spans="1:4" ht="18.75" hidden="1">
      <c r="A246" s="8" t="s">
        <v>221</v>
      </c>
      <c r="B246" s="53"/>
      <c r="C246" s="53"/>
      <c r="D246" s="53">
        <f t="shared" si="3"/>
        <v>0</v>
      </c>
    </row>
    <row r="247" spans="1:4" ht="18.75" hidden="1">
      <c r="A247" s="6" t="s">
        <v>234</v>
      </c>
      <c r="B247" s="53"/>
      <c r="C247" s="53"/>
      <c r="D247" s="53">
        <f t="shared" si="3"/>
        <v>0</v>
      </c>
    </row>
    <row r="248" spans="1:4" ht="18.75" hidden="1">
      <c r="A248" s="6" t="s">
        <v>235</v>
      </c>
      <c r="B248" s="53"/>
      <c r="C248" s="53"/>
      <c r="D248" s="53">
        <f t="shared" si="3"/>
        <v>0</v>
      </c>
    </row>
    <row r="249" spans="1:4" ht="18.75">
      <c r="A249" s="8" t="s">
        <v>236</v>
      </c>
      <c r="B249" s="53">
        <v>7</v>
      </c>
      <c r="C249" s="53">
        <v>19000</v>
      </c>
      <c r="D249" s="53">
        <f t="shared" si="3"/>
        <v>133000</v>
      </c>
    </row>
    <row r="250" spans="1:4" ht="18.75" hidden="1">
      <c r="A250" s="8" t="s">
        <v>237</v>
      </c>
      <c r="B250" s="53"/>
      <c r="C250" s="53"/>
      <c r="D250" s="53">
        <f t="shared" si="3"/>
        <v>0</v>
      </c>
    </row>
    <row r="251" spans="1:4" ht="18.75" hidden="1">
      <c r="A251" s="8" t="s">
        <v>222</v>
      </c>
      <c r="B251" s="53"/>
      <c r="C251" s="53"/>
      <c r="D251" s="53">
        <f t="shared" si="3"/>
        <v>0</v>
      </c>
    </row>
    <row r="252" spans="1:4" ht="18.75" hidden="1">
      <c r="A252" s="8" t="s">
        <v>118</v>
      </c>
      <c r="B252" s="53"/>
      <c r="C252" s="53"/>
      <c r="D252" s="53">
        <f t="shared" si="3"/>
        <v>0</v>
      </c>
    </row>
    <row r="253" spans="1:4" ht="18.75" hidden="1">
      <c r="A253" s="8" t="s">
        <v>238</v>
      </c>
      <c r="B253" s="53"/>
      <c r="C253" s="53"/>
      <c r="D253" s="53">
        <f t="shared" si="3"/>
        <v>0</v>
      </c>
    </row>
    <row r="254" spans="1:4" ht="18.75">
      <c r="A254" s="8" t="s">
        <v>71</v>
      </c>
      <c r="B254" s="53">
        <v>15</v>
      </c>
      <c r="C254" s="53">
        <v>18000</v>
      </c>
      <c r="D254" s="53">
        <f t="shared" si="3"/>
        <v>270000</v>
      </c>
    </row>
    <row r="255" spans="1:4" ht="18.75" hidden="1">
      <c r="A255" s="8" t="s">
        <v>72</v>
      </c>
      <c r="B255" s="53"/>
      <c r="C255" s="53"/>
      <c r="D255" s="53">
        <f t="shared" si="3"/>
        <v>0</v>
      </c>
    </row>
    <row r="256" spans="1:4" ht="18.75" hidden="1">
      <c r="A256" s="8" t="s">
        <v>147</v>
      </c>
      <c r="B256" s="53"/>
      <c r="C256" s="53"/>
      <c r="D256" s="53">
        <f t="shared" si="3"/>
        <v>0</v>
      </c>
    </row>
    <row r="257" spans="1:4" ht="18.75" hidden="1">
      <c r="A257" s="6" t="s">
        <v>304</v>
      </c>
      <c r="B257" s="53"/>
      <c r="C257" s="53"/>
      <c r="D257" s="53">
        <f t="shared" si="3"/>
        <v>0</v>
      </c>
    </row>
    <row r="258" spans="1:4" ht="18.75" hidden="1">
      <c r="A258" s="4" t="s">
        <v>139</v>
      </c>
      <c r="B258" s="54"/>
      <c r="C258" s="54"/>
      <c r="D258" s="53">
        <f t="shared" si="3"/>
        <v>0</v>
      </c>
    </row>
    <row r="259" spans="1:4" ht="18.75" hidden="1">
      <c r="A259" s="11" t="s">
        <v>239</v>
      </c>
      <c r="B259" s="53"/>
      <c r="C259" s="53"/>
      <c r="D259" s="53">
        <f t="shared" si="3"/>
        <v>0</v>
      </c>
    </row>
    <row r="260" spans="1:4" ht="18.75" hidden="1">
      <c r="A260" s="11" t="s">
        <v>99</v>
      </c>
      <c r="B260" s="53"/>
      <c r="C260" s="53"/>
      <c r="D260" s="53">
        <f t="shared" ref="D260:D310" si="4">B260*C260</f>
        <v>0</v>
      </c>
    </row>
    <row r="261" spans="1:4" ht="18.75" hidden="1">
      <c r="A261" s="11" t="s">
        <v>100</v>
      </c>
      <c r="B261" s="53"/>
      <c r="C261" s="53"/>
      <c r="D261" s="53">
        <f t="shared" si="4"/>
        <v>0</v>
      </c>
    </row>
    <row r="262" spans="1:4" ht="18.75" hidden="1">
      <c r="A262" s="8" t="s">
        <v>266</v>
      </c>
      <c r="B262" s="53"/>
      <c r="C262" s="53"/>
      <c r="D262" s="53">
        <f t="shared" si="4"/>
        <v>0</v>
      </c>
    </row>
    <row r="263" spans="1:4" ht="18.75" hidden="1">
      <c r="A263" s="11" t="s">
        <v>267</v>
      </c>
      <c r="B263" s="53"/>
      <c r="C263" s="53"/>
      <c r="D263" s="53">
        <f t="shared" si="4"/>
        <v>0</v>
      </c>
    </row>
    <row r="264" spans="1:4" ht="18.75" hidden="1">
      <c r="A264" s="8" t="s">
        <v>310</v>
      </c>
      <c r="B264" s="53"/>
      <c r="C264" s="53"/>
      <c r="D264" s="53">
        <f t="shared" si="4"/>
        <v>0</v>
      </c>
    </row>
    <row r="265" spans="1:4" ht="18.75">
      <c r="A265" s="8" t="s">
        <v>282</v>
      </c>
      <c r="B265" s="53">
        <v>10</v>
      </c>
      <c r="C265" s="53">
        <v>8000</v>
      </c>
      <c r="D265" s="53">
        <f t="shared" si="4"/>
        <v>80000</v>
      </c>
    </row>
    <row r="266" spans="1:4" ht="18.75" hidden="1">
      <c r="A266" s="11" t="s">
        <v>283</v>
      </c>
      <c r="B266" s="53"/>
      <c r="C266" s="53"/>
      <c r="D266" s="53">
        <f t="shared" si="4"/>
        <v>0</v>
      </c>
    </row>
    <row r="267" spans="1:4" ht="18.75" hidden="1">
      <c r="A267" s="28" t="s">
        <v>305</v>
      </c>
      <c r="B267" s="53"/>
      <c r="C267" s="53"/>
      <c r="D267" s="53">
        <f t="shared" si="4"/>
        <v>0</v>
      </c>
    </row>
    <row r="268" spans="1:4" ht="18.75">
      <c r="A268" s="8" t="s">
        <v>140</v>
      </c>
      <c r="B268" s="53">
        <v>30</v>
      </c>
      <c r="C268" s="53">
        <v>8000</v>
      </c>
      <c r="D268" s="53">
        <f t="shared" si="4"/>
        <v>240000</v>
      </c>
    </row>
    <row r="269" spans="1:4" ht="18.75" hidden="1">
      <c r="A269" s="19" t="s">
        <v>141</v>
      </c>
      <c r="B269" s="53"/>
      <c r="C269" s="53"/>
      <c r="D269" s="53">
        <f t="shared" si="4"/>
        <v>0</v>
      </c>
    </row>
    <row r="270" spans="1:4" ht="18.75" hidden="1">
      <c r="A270" s="4" t="s">
        <v>93</v>
      </c>
      <c r="B270" s="53"/>
      <c r="C270" s="53"/>
      <c r="D270" s="53">
        <f t="shared" si="4"/>
        <v>0</v>
      </c>
    </row>
    <row r="271" spans="1:4" ht="18.75" hidden="1">
      <c r="A271" s="11" t="s">
        <v>94</v>
      </c>
      <c r="B271" s="53"/>
      <c r="C271" s="53"/>
      <c r="D271" s="53">
        <f t="shared" si="4"/>
        <v>0</v>
      </c>
    </row>
    <row r="272" spans="1:4" ht="18.75" hidden="1">
      <c r="A272" s="19" t="s">
        <v>77</v>
      </c>
      <c r="B272" s="53"/>
      <c r="C272" s="53"/>
      <c r="D272" s="53">
        <f t="shared" si="4"/>
        <v>0</v>
      </c>
    </row>
    <row r="273" spans="1:4" ht="18.75" hidden="1">
      <c r="A273" s="8" t="s">
        <v>223</v>
      </c>
      <c r="B273" s="53"/>
      <c r="C273" s="53"/>
      <c r="D273" s="53">
        <f t="shared" si="4"/>
        <v>0</v>
      </c>
    </row>
    <row r="274" spans="1:4" ht="18.75" hidden="1">
      <c r="A274" s="11" t="s">
        <v>224</v>
      </c>
      <c r="B274" s="53"/>
      <c r="C274" s="53"/>
      <c r="D274" s="53">
        <f t="shared" si="4"/>
        <v>0</v>
      </c>
    </row>
    <row r="275" spans="1:4" ht="18.75" hidden="1">
      <c r="A275" s="4" t="s">
        <v>225</v>
      </c>
      <c r="B275" s="53"/>
      <c r="C275" s="53"/>
      <c r="D275" s="53">
        <f t="shared" si="4"/>
        <v>0</v>
      </c>
    </row>
    <row r="276" spans="1:4" ht="18.75" hidden="1">
      <c r="A276" s="8" t="s">
        <v>306</v>
      </c>
      <c r="B276" s="53"/>
      <c r="C276" s="53"/>
      <c r="D276" s="53">
        <f t="shared" si="4"/>
        <v>0</v>
      </c>
    </row>
    <row r="277" spans="1:4" ht="18.75" hidden="1">
      <c r="A277" s="8" t="s">
        <v>119</v>
      </c>
      <c r="B277" s="53"/>
      <c r="C277" s="53"/>
      <c r="D277" s="53">
        <f t="shared" si="4"/>
        <v>0</v>
      </c>
    </row>
    <row r="278" spans="1:4" ht="18.75" hidden="1">
      <c r="A278" s="4" t="s">
        <v>142</v>
      </c>
      <c r="B278" s="53"/>
      <c r="C278" s="53"/>
      <c r="D278" s="53">
        <f t="shared" si="4"/>
        <v>0</v>
      </c>
    </row>
    <row r="279" spans="1:4" ht="18.75" hidden="1">
      <c r="A279" s="4" t="s">
        <v>243</v>
      </c>
      <c r="B279" s="53"/>
      <c r="C279" s="53"/>
      <c r="D279" s="53">
        <f t="shared" si="4"/>
        <v>0</v>
      </c>
    </row>
    <row r="280" spans="1:4" ht="18.75" hidden="1">
      <c r="A280" s="8" t="s">
        <v>171</v>
      </c>
      <c r="B280" s="53"/>
      <c r="C280" s="53"/>
      <c r="D280" s="53">
        <f t="shared" si="4"/>
        <v>0</v>
      </c>
    </row>
    <row r="281" spans="1:4" ht="18.75" hidden="1">
      <c r="A281" s="19" t="s">
        <v>78</v>
      </c>
      <c r="B281" s="53"/>
      <c r="C281" s="53"/>
      <c r="D281" s="53">
        <f t="shared" si="4"/>
        <v>0</v>
      </c>
    </row>
    <row r="282" spans="1:4" ht="18.75" hidden="1">
      <c r="A282" s="19" t="s">
        <v>79</v>
      </c>
      <c r="B282" s="53"/>
      <c r="C282" s="53"/>
      <c r="D282" s="53">
        <f t="shared" si="4"/>
        <v>0</v>
      </c>
    </row>
    <row r="283" spans="1:4" ht="18.75" hidden="1">
      <c r="A283" s="10" t="s">
        <v>244</v>
      </c>
      <c r="B283" s="53"/>
      <c r="C283" s="53"/>
      <c r="D283" s="53">
        <f t="shared" si="4"/>
        <v>0</v>
      </c>
    </row>
    <row r="284" spans="1:4" ht="18.75" hidden="1">
      <c r="A284" s="19" t="s">
        <v>80</v>
      </c>
      <c r="B284" s="53"/>
      <c r="C284" s="53"/>
      <c r="D284" s="53">
        <f t="shared" si="4"/>
        <v>0</v>
      </c>
    </row>
    <row r="285" spans="1:4" ht="18.75" hidden="1">
      <c r="A285" s="8" t="s">
        <v>245</v>
      </c>
      <c r="B285" s="53"/>
      <c r="C285" s="53"/>
      <c r="D285" s="53">
        <f t="shared" si="4"/>
        <v>0</v>
      </c>
    </row>
    <row r="286" spans="1:4" ht="18.75" hidden="1">
      <c r="A286" s="8" t="s">
        <v>246</v>
      </c>
      <c r="B286" s="53"/>
      <c r="C286" s="53"/>
      <c r="D286" s="53">
        <f t="shared" si="4"/>
        <v>0</v>
      </c>
    </row>
    <row r="287" spans="1:4" ht="18.75" hidden="1">
      <c r="A287" s="8" t="s">
        <v>247</v>
      </c>
      <c r="B287" s="53"/>
      <c r="C287" s="53"/>
      <c r="D287" s="53">
        <f t="shared" si="4"/>
        <v>0</v>
      </c>
    </row>
    <row r="288" spans="1:4" ht="18.75" hidden="1">
      <c r="A288" s="8" t="s">
        <v>248</v>
      </c>
      <c r="B288" s="53"/>
      <c r="C288" s="53"/>
      <c r="D288" s="53">
        <f t="shared" si="4"/>
        <v>0</v>
      </c>
    </row>
    <row r="289" spans="1:4" ht="18.75" hidden="1">
      <c r="A289" s="10" t="s">
        <v>249</v>
      </c>
      <c r="B289" s="53"/>
      <c r="C289" s="53"/>
      <c r="D289" s="53">
        <f t="shared" si="4"/>
        <v>0</v>
      </c>
    </row>
    <row r="290" spans="1:4" ht="18.75" hidden="1">
      <c r="A290" s="8" t="s">
        <v>250</v>
      </c>
      <c r="B290" s="53"/>
      <c r="C290" s="53"/>
      <c r="D290" s="53">
        <f t="shared" si="4"/>
        <v>0</v>
      </c>
    </row>
    <row r="291" spans="1:4" ht="18.75" hidden="1">
      <c r="A291" s="8" t="s">
        <v>38</v>
      </c>
      <c r="B291" s="53"/>
      <c r="C291" s="53"/>
      <c r="D291" s="53">
        <f t="shared" si="4"/>
        <v>0</v>
      </c>
    </row>
    <row r="292" spans="1:4" ht="18.75" hidden="1">
      <c r="A292" s="4" t="s">
        <v>172</v>
      </c>
      <c r="B292" s="53"/>
      <c r="C292" s="53"/>
      <c r="D292" s="53">
        <f t="shared" si="4"/>
        <v>0</v>
      </c>
    </row>
    <row r="293" spans="1:4" ht="18.75" hidden="1">
      <c r="A293" s="8" t="s">
        <v>81</v>
      </c>
      <c r="B293" s="52"/>
      <c r="C293" s="52"/>
      <c r="D293" s="53">
        <f t="shared" si="4"/>
        <v>0</v>
      </c>
    </row>
    <row r="294" spans="1:4" ht="18.75" hidden="1">
      <c r="A294" s="8" t="s">
        <v>251</v>
      </c>
      <c r="B294" s="53"/>
      <c r="C294" s="53"/>
      <c r="D294" s="53">
        <f t="shared" si="4"/>
        <v>0</v>
      </c>
    </row>
    <row r="295" spans="1:4" ht="18.75" hidden="1">
      <c r="A295" s="8" t="s">
        <v>173</v>
      </c>
      <c r="B295" s="53"/>
      <c r="C295" s="53"/>
      <c r="D295" s="53">
        <f t="shared" si="4"/>
        <v>0</v>
      </c>
    </row>
    <row r="296" spans="1:4" ht="18.75" hidden="1">
      <c r="A296" s="10" t="s">
        <v>252</v>
      </c>
      <c r="B296" s="53"/>
      <c r="C296" s="53"/>
      <c r="D296" s="53">
        <f t="shared" si="4"/>
        <v>0</v>
      </c>
    </row>
    <row r="297" spans="1:4" ht="18.75" hidden="1">
      <c r="A297" s="10" t="s">
        <v>253</v>
      </c>
      <c r="B297" s="53"/>
      <c r="C297" s="53"/>
      <c r="D297" s="53">
        <f t="shared" si="4"/>
        <v>0</v>
      </c>
    </row>
    <row r="298" spans="1:4" ht="18.75">
      <c r="A298" s="8" t="s">
        <v>254</v>
      </c>
      <c r="B298" s="53">
        <v>2</v>
      </c>
      <c r="C298" s="53">
        <v>30000</v>
      </c>
      <c r="D298" s="53">
        <f t="shared" si="4"/>
        <v>60000</v>
      </c>
    </row>
    <row r="299" spans="1:4" ht="18.75" hidden="1">
      <c r="A299" s="8" t="s">
        <v>255</v>
      </c>
      <c r="B299" s="53"/>
      <c r="C299" s="53"/>
      <c r="D299" s="53">
        <f t="shared" si="4"/>
        <v>0</v>
      </c>
    </row>
    <row r="300" spans="1:4" ht="18.75" hidden="1">
      <c r="A300" s="10" t="s">
        <v>256</v>
      </c>
      <c r="B300" s="53"/>
      <c r="C300" s="53"/>
      <c r="D300" s="53">
        <f t="shared" si="4"/>
        <v>0</v>
      </c>
    </row>
    <row r="301" spans="1:4" ht="18.75" hidden="1">
      <c r="A301" s="8" t="s">
        <v>257</v>
      </c>
      <c r="B301" s="53"/>
      <c r="C301" s="53"/>
      <c r="D301" s="53">
        <f t="shared" si="4"/>
        <v>0</v>
      </c>
    </row>
    <row r="302" spans="1:4" ht="18.75" hidden="1">
      <c r="A302" s="8" t="s">
        <v>258</v>
      </c>
      <c r="B302" s="53"/>
      <c r="C302" s="53"/>
      <c r="D302" s="53">
        <f t="shared" si="4"/>
        <v>0</v>
      </c>
    </row>
    <row r="303" spans="1:4" ht="18.75" hidden="1">
      <c r="A303" s="8" t="s">
        <v>259</v>
      </c>
      <c r="B303" s="53"/>
      <c r="C303" s="53"/>
      <c r="D303" s="53">
        <f t="shared" si="4"/>
        <v>0</v>
      </c>
    </row>
    <row r="304" spans="1:4" ht="18.75" hidden="1">
      <c r="A304" s="8" t="s">
        <v>260</v>
      </c>
      <c r="B304" s="53"/>
      <c r="C304" s="53"/>
      <c r="D304" s="53">
        <f t="shared" si="4"/>
        <v>0</v>
      </c>
    </row>
    <row r="305" spans="1:4" ht="18.75" hidden="1">
      <c r="A305" s="8" t="s">
        <v>261</v>
      </c>
      <c r="B305" s="53"/>
      <c r="C305" s="53"/>
      <c r="D305" s="53">
        <f t="shared" si="4"/>
        <v>0</v>
      </c>
    </row>
    <row r="306" spans="1:4" ht="18.75" hidden="1">
      <c r="A306" s="8" t="s">
        <v>262</v>
      </c>
      <c r="B306" s="53"/>
      <c r="C306" s="53"/>
      <c r="D306" s="53">
        <f t="shared" si="4"/>
        <v>0</v>
      </c>
    </row>
    <row r="307" spans="1:4" ht="18.75" hidden="1">
      <c r="A307" s="8" t="s">
        <v>263</v>
      </c>
      <c r="B307" s="53"/>
      <c r="C307" s="53"/>
      <c r="D307" s="53">
        <f t="shared" si="4"/>
        <v>0</v>
      </c>
    </row>
    <row r="308" spans="1:4" ht="18.75" hidden="1">
      <c r="A308" s="8" t="s">
        <v>264</v>
      </c>
      <c r="B308" s="53"/>
      <c r="C308" s="53"/>
      <c r="D308" s="53">
        <f t="shared" si="4"/>
        <v>0</v>
      </c>
    </row>
    <row r="309" spans="1:4" ht="18.75" hidden="1">
      <c r="A309" s="8" t="s">
        <v>265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8063.5</v>
      </c>
      <c r="C311" s="99"/>
      <c r="D311" s="99">
        <f t="shared" ref="D311" si="5">SUM(D3:D310)</f>
        <v>125597300</v>
      </c>
    </row>
  </sheetData>
  <protectedRanges>
    <protectedRange password="CF71" sqref="B1:D310" name="tho"/>
  </protectedRanges>
  <autoFilter ref="A2:D311" xr:uid="{00000000-0009-0000-0000-000019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311"/>
  <sheetViews>
    <sheetView workbookViewId="0">
      <selection activeCell="F42" sqref="F42"/>
    </sheetView>
  </sheetViews>
  <sheetFormatPr defaultRowHeight="15"/>
  <cols>
    <col min="1" max="1" width="41.5703125" customWidth="1"/>
    <col min="3" max="3" width="13.85546875" customWidth="1"/>
    <col min="4" max="4" width="18.85546875" customWidth="1"/>
  </cols>
  <sheetData>
    <row r="1" spans="1:4">
      <c r="A1" s="1" t="s">
        <v>403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>
      <c r="A3" s="4" t="s">
        <v>2</v>
      </c>
      <c r="B3" s="53">
        <v>8</v>
      </c>
      <c r="C3" s="53">
        <v>8000</v>
      </c>
      <c r="D3" s="53">
        <f>B3*C3</f>
        <v>64000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>
      <c r="A14" s="8" t="s">
        <v>13</v>
      </c>
      <c r="B14" s="53">
        <v>8</v>
      </c>
      <c r="C14" s="53">
        <v>6000</v>
      </c>
      <c r="D14" s="53">
        <f t="shared" si="0"/>
        <v>48000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>
      <c r="A16" s="10" t="s">
        <v>15</v>
      </c>
      <c r="B16" s="53">
        <v>9</v>
      </c>
      <c r="C16" s="53">
        <v>4000</v>
      </c>
      <c r="D16" s="53">
        <f t="shared" si="0"/>
        <v>36000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>
      <c r="A19" s="8" t="s">
        <v>18</v>
      </c>
      <c r="B19" s="53">
        <f>19+26</f>
        <v>45</v>
      </c>
      <c r="C19" s="53">
        <v>18000</v>
      </c>
      <c r="D19" s="53">
        <f t="shared" si="0"/>
        <v>810000</v>
      </c>
    </row>
    <row r="20" spans="1:4" ht="18.75" hidden="1">
      <c r="A20" s="28" t="s">
        <v>401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60+10+25</f>
        <v>95</v>
      </c>
      <c r="C23" s="53">
        <v>30000</v>
      </c>
      <c r="D23" s="53">
        <f t="shared" si="0"/>
        <v>2850000</v>
      </c>
    </row>
    <row r="24" spans="1:4" ht="18.75">
      <c r="A24" s="8" t="s">
        <v>23</v>
      </c>
      <c r="B24" s="53">
        <v>32</v>
      </c>
      <c r="C24" s="53">
        <v>25000</v>
      </c>
      <c r="D24" s="53">
        <f t="shared" si="0"/>
        <v>800000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f>10+20+20</f>
        <v>50</v>
      </c>
      <c r="C28" s="53">
        <v>30000</v>
      </c>
      <c r="D28" s="53">
        <f t="shared" si="0"/>
        <v>1500000</v>
      </c>
    </row>
    <row r="29" spans="1:4" ht="18.75">
      <c r="A29" s="8" t="s">
        <v>28</v>
      </c>
      <c r="B29" s="53">
        <v>16</v>
      </c>
      <c r="C29" s="53">
        <v>25000</v>
      </c>
      <c r="D29" s="53">
        <f t="shared" si="0"/>
        <v>400000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v>5</v>
      </c>
      <c r="C32" s="53">
        <v>38000</v>
      </c>
      <c r="D32" s="53">
        <f t="shared" si="0"/>
        <v>190000</v>
      </c>
    </row>
    <row r="33" spans="1:4" ht="18.75">
      <c r="A33" s="8" t="s">
        <v>32</v>
      </c>
      <c r="B33" s="53">
        <v>15</v>
      </c>
      <c r="C33" s="53">
        <v>25000</v>
      </c>
      <c r="D33" s="53">
        <f t="shared" si="0"/>
        <v>375000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v>40</v>
      </c>
      <c r="C35" s="53">
        <v>11000</v>
      </c>
      <c r="D35" s="53">
        <f t="shared" si="0"/>
        <v>440000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15</v>
      </c>
      <c r="C40" s="53">
        <v>24000</v>
      </c>
      <c r="D40" s="53">
        <f t="shared" si="0"/>
        <v>360000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220</v>
      </c>
      <c r="C42" s="53">
        <v>12000</v>
      </c>
      <c r="D42" s="53">
        <f t="shared" si="0"/>
        <v>2640000</v>
      </c>
    </row>
    <row r="43" spans="1:4" ht="18.75">
      <c r="A43" s="8" t="s">
        <v>42</v>
      </c>
      <c r="B43" s="53">
        <f>170+100</f>
        <v>270</v>
      </c>
      <c r="C43" s="53">
        <v>15000</v>
      </c>
      <c r="D43" s="53">
        <f t="shared" si="0"/>
        <v>4050000</v>
      </c>
    </row>
    <row r="44" spans="1:4" ht="18.75">
      <c r="A44" s="8" t="s">
        <v>43</v>
      </c>
      <c r="B44" s="53">
        <v>55</v>
      </c>
      <c r="C44" s="53">
        <v>15000</v>
      </c>
      <c r="D44" s="53">
        <f t="shared" si="0"/>
        <v>825000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>
      <c r="A47" s="13" t="s">
        <v>46</v>
      </c>
      <c r="B47" s="53">
        <v>20</v>
      </c>
      <c r="C47" s="53">
        <v>6500</v>
      </c>
      <c r="D47" s="53">
        <f t="shared" si="0"/>
        <v>130000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>
      <c r="A52" s="8" t="s">
        <v>51</v>
      </c>
      <c r="B52" s="53">
        <v>12</v>
      </c>
      <c r="C52" s="53">
        <v>9000</v>
      </c>
      <c r="D52" s="53">
        <f t="shared" si="0"/>
        <v>108000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53</v>
      </c>
      <c r="B54" s="53">
        <f>33+17</f>
        <v>50</v>
      </c>
      <c r="C54" s="53">
        <v>18000</v>
      </c>
      <c r="D54" s="53">
        <f t="shared" si="0"/>
        <v>900000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>
      <c r="A59" s="8" t="s">
        <v>58</v>
      </c>
      <c r="B59" s="53">
        <v>2</v>
      </c>
      <c r="C59" s="53">
        <v>10000</v>
      </c>
      <c r="D59" s="53">
        <f t="shared" si="0"/>
        <v>20000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200+90+110+10+30</f>
        <v>440</v>
      </c>
      <c r="C68" s="53">
        <v>28000</v>
      </c>
      <c r="D68" s="53">
        <f t="shared" ref="D68:D131" si="1">B68*C68</f>
        <v>12320000</v>
      </c>
    </row>
    <row r="69" spans="1:4" ht="18.75">
      <c r="A69" s="4" t="s">
        <v>68</v>
      </c>
      <c r="B69" s="53">
        <f>60+250</f>
        <v>310</v>
      </c>
      <c r="C69" s="53">
        <v>27000</v>
      </c>
      <c r="D69" s="53">
        <f t="shared" si="1"/>
        <v>8370000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>
      <c r="A72" s="8" t="s">
        <v>71</v>
      </c>
      <c r="B72" s="53">
        <v>16</v>
      </c>
      <c r="C72" s="53">
        <v>18000</v>
      </c>
      <c r="D72" s="53">
        <f t="shared" si="1"/>
        <v>288000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7" t="s">
        <v>73</v>
      </c>
      <c r="B74" s="53">
        <v>10</v>
      </c>
      <c r="C74" s="53">
        <v>26000</v>
      </c>
      <c r="D74" s="53">
        <f t="shared" si="1"/>
        <v>260000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>
      <c r="A77" s="11" t="s">
        <v>76</v>
      </c>
      <c r="B77" s="53">
        <v>5</v>
      </c>
      <c r="C77" s="53">
        <v>12000</v>
      </c>
      <c r="D77" s="53">
        <f t="shared" si="1"/>
        <v>60000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v>77</v>
      </c>
      <c r="C84" s="53">
        <v>12000</v>
      </c>
      <c r="D84" s="53">
        <f t="shared" si="1"/>
        <v>924000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>
      <c r="A96" s="8" t="s">
        <v>95</v>
      </c>
      <c r="B96" s="53">
        <v>5</v>
      </c>
      <c r="C96" s="53">
        <v>10000</v>
      </c>
      <c r="D96" s="53">
        <f t="shared" si="1"/>
        <v>50000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7</v>
      </c>
      <c r="C98" s="53">
        <v>13000</v>
      </c>
      <c r="D98" s="53">
        <f t="shared" si="1"/>
        <v>91000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>
      <c r="A107" s="8" t="s">
        <v>106</v>
      </c>
      <c r="B107" s="54">
        <v>2</v>
      </c>
      <c r="C107" s="54">
        <v>20000</v>
      </c>
      <c r="D107" s="53">
        <f t="shared" si="1"/>
        <v>40000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200+30+40+60+400+40</f>
        <v>770</v>
      </c>
      <c r="C114" s="98">
        <v>20000</v>
      </c>
      <c r="D114" s="53">
        <f t="shared" si="1"/>
        <v>15400000</v>
      </c>
    </row>
    <row r="115" spans="1:4" ht="18.75">
      <c r="A115" s="8" t="s">
        <v>114</v>
      </c>
      <c r="B115" s="53">
        <f>80+18+40</f>
        <v>138</v>
      </c>
      <c r="C115" s="53">
        <v>14000</v>
      </c>
      <c r="D115" s="53">
        <f t="shared" si="1"/>
        <v>1932000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470+140+570+405+490+315</f>
        <v>2390</v>
      </c>
      <c r="C121" s="98">
        <v>5000</v>
      </c>
      <c r="D121" s="53">
        <f t="shared" si="1"/>
        <v>11950000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>
      <c r="A124" s="19" t="s">
        <v>123</v>
      </c>
      <c r="B124" s="53">
        <v>7</v>
      </c>
      <c r="C124" s="53">
        <v>12000</v>
      </c>
      <c r="D124" s="53">
        <f t="shared" si="1"/>
        <v>84000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 hidden="1">
      <c r="A126" s="19" t="s">
        <v>125</v>
      </c>
      <c r="B126" s="53"/>
      <c r="C126" s="53"/>
      <c r="D126" s="53">
        <f t="shared" si="1"/>
        <v>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>
      <c r="A140" s="4" t="s">
        <v>139</v>
      </c>
      <c r="B140" s="54">
        <v>1</v>
      </c>
      <c r="C140" s="54">
        <v>90000</v>
      </c>
      <c r="D140" s="53">
        <f t="shared" si="2"/>
        <v>90000</v>
      </c>
    </row>
    <row r="141" spans="1:4" ht="18.75">
      <c r="A141" s="8" t="s">
        <v>140</v>
      </c>
      <c r="B141" s="53">
        <v>5</v>
      </c>
      <c r="C141" s="53">
        <v>8000</v>
      </c>
      <c r="D141" s="53">
        <f t="shared" si="2"/>
        <v>40000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70+40+80+580</f>
        <v>770</v>
      </c>
      <c r="C144" s="53">
        <v>19250</v>
      </c>
      <c r="D144" s="53">
        <f t="shared" si="2"/>
        <v>14822500</v>
      </c>
    </row>
    <row r="145" spans="1:4" ht="18.75" hidden="1">
      <c r="A145" s="21" t="s">
        <v>144</v>
      </c>
      <c r="B145" s="53"/>
      <c r="C145" s="53"/>
      <c r="D145" s="53">
        <f t="shared" si="2"/>
        <v>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8" t="s">
        <v>154</v>
      </c>
      <c r="B155" s="53">
        <v>2.5</v>
      </c>
      <c r="C155" s="53">
        <v>10000</v>
      </c>
      <c r="D155" s="53">
        <f t="shared" si="2"/>
        <v>25000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>
      <c r="A163" s="8" t="s">
        <v>162</v>
      </c>
      <c r="B163" s="53">
        <v>7</v>
      </c>
      <c r="C163" s="53">
        <v>9000</v>
      </c>
      <c r="D163" s="53">
        <f t="shared" si="2"/>
        <v>63000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100+60+60+60</f>
        <v>280</v>
      </c>
      <c r="C166" s="53">
        <v>24000</v>
      </c>
      <c r="D166" s="53">
        <f t="shared" si="2"/>
        <v>6720000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>
      <c r="A168" s="8" t="s">
        <v>167</v>
      </c>
      <c r="B168" s="53">
        <v>60</v>
      </c>
      <c r="C168" s="53">
        <v>25000</v>
      </c>
      <c r="D168" s="53">
        <f t="shared" si="2"/>
        <v>1500000</v>
      </c>
    </row>
    <row r="169" spans="1:4" ht="18.75">
      <c r="A169" s="8" t="s">
        <v>168</v>
      </c>
      <c r="B169" s="53">
        <v>18</v>
      </c>
      <c r="C169" s="53">
        <v>18000</v>
      </c>
      <c r="D169" s="53">
        <f t="shared" si="2"/>
        <v>324000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80+20+30+40+180+120</f>
        <v>470</v>
      </c>
      <c r="C180" s="53">
        <v>29000</v>
      </c>
      <c r="D180" s="53">
        <f t="shared" si="2"/>
        <v>13630000</v>
      </c>
    </row>
    <row r="181" spans="1:4" ht="18.75">
      <c r="A181" s="8" t="s">
        <v>180</v>
      </c>
      <c r="B181" s="53">
        <f>52*3</f>
        <v>156</v>
      </c>
      <c r="C181" s="53">
        <v>7800</v>
      </c>
      <c r="D181" s="53">
        <f t="shared" si="2"/>
        <v>1216800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>
      <c r="A183" s="4" t="s">
        <v>182</v>
      </c>
      <c r="B183" s="53">
        <v>14</v>
      </c>
      <c r="C183" s="53">
        <v>25000</v>
      </c>
      <c r="D183" s="53">
        <f t="shared" si="2"/>
        <v>350000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v>12</v>
      </c>
      <c r="C186" s="53">
        <v>13000</v>
      </c>
      <c r="D186" s="53">
        <f t="shared" si="2"/>
        <v>156000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17</v>
      </c>
      <c r="C192" s="53">
        <v>6000</v>
      </c>
      <c r="D192" s="53">
        <f t="shared" si="2"/>
        <v>102000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f>72+80+30+144</f>
        <v>326</v>
      </c>
      <c r="C194" s="53">
        <v>5500</v>
      </c>
      <c r="D194" s="53">
        <f t="shared" si="2"/>
        <v>1793000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f>211+9</f>
        <v>220</v>
      </c>
      <c r="C197" s="53">
        <v>6000</v>
      </c>
      <c r="D197" s="53">
        <f t="shared" si="3"/>
        <v>1320000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v>138</v>
      </c>
      <c r="C199" s="53">
        <v>6000</v>
      </c>
      <c r="D199" s="53">
        <f t="shared" si="3"/>
        <v>828000</v>
      </c>
    </row>
    <row r="200" spans="1:4" ht="18.75">
      <c r="A200" s="8" t="s">
        <v>199</v>
      </c>
      <c r="B200" s="53">
        <v>20</v>
      </c>
      <c r="C200" s="53">
        <v>11000</v>
      </c>
      <c r="D200" s="53">
        <f t="shared" si="3"/>
        <v>220000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>
      <c r="A237" s="8" t="s">
        <v>236</v>
      </c>
      <c r="B237" s="53">
        <v>10</v>
      </c>
      <c r="C237" s="53">
        <v>19000</v>
      </c>
      <c r="D237" s="53">
        <f t="shared" si="3"/>
        <v>190000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10" t="s">
        <v>244</v>
      </c>
      <c r="B245" s="53"/>
      <c r="C245" s="53"/>
      <c r="D245" s="53">
        <f t="shared" si="3"/>
        <v>0</v>
      </c>
    </row>
    <row r="246" spans="1:4" ht="18.75" hidden="1">
      <c r="A246" s="8" t="s">
        <v>245</v>
      </c>
      <c r="B246" s="53"/>
      <c r="C246" s="53"/>
      <c r="D246" s="53">
        <f t="shared" si="3"/>
        <v>0</v>
      </c>
    </row>
    <row r="247" spans="1:4" ht="18.75" hidden="1">
      <c r="A247" s="8" t="s">
        <v>246</v>
      </c>
      <c r="B247" s="53"/>
      <c r="C247" s="53"/>
      <c r="D247" s="53">
        <f t="shared" si="3"/>
        <v>0</v>
      </c>
    </row>
    <row r="248" spans="1:4" ht="18.75" hidden="1">
      <c r="A248" s="8" t="s">
        <v>247</v>
      </c>
      <c r="B248" s="53"/>
      <c r="C248" s="53"/>
      <c r="D248" s="53">
        <f t="shared" si="3"/>
        <v>0</v>
      </c>
    </row>
    <row r="249" spans="1:4" ht="18.75" hidden="1">
      <c r="A249" s="8" t="s">
        <v>248</v>
      </c>
      <c r="B249" s="53"/>
      <c r="C249" s="53"/>
      <c r="D249" s="53">
        <f t="shared" si="3"/>
        <v>0</v>
      </c>
    </row>
    <row r="250" spans="1:4" ht="18.75" hidden="1">
      <c r="A250" s="10" t="s">
        <v>249</v>
      </c>
      <c r="B250" s="53"/>
      <c r="C250" s="53"/>
      <c r="D250" s="53">
        <f t="shared" si="3"/>
        <v>0</v>
      </c>
    </row>
    <row r="251" spans="1:4" ht="18.75" hidden="1">
      <c r="A251" s="8" t="s">
        <v>250</v>
      </c>
      <c r="B251" s="53"/>
      <c r="C251" s="53"/>
      <c r="D251" s="53">
        <f t="shared" si="3"/>
        <v>0</v>
      </c>
    </row>
    <row r="252" spans="1:4" ht="18.75" hidden="1">
      <c r="A252" s="8" t="s">
        <v>251</v>
      </c>
      <c r="B252" s="53"/>
      <c r="C252" s="53"/>
      <c r="D252" s="53">
        <f t="shared" si="3"/>
        <v>0</v>
      </c>
    </row>
    <row r="253" spans="1:4" ht="18.75" hidden="1">
      <c r="A253" s="10" t="s">
        <v>252</v>
      </c>
      <c r="B253" s="53"/>
      <c r="C253" s="53"/>
      <c r="D253" s="53">
        <f t="shared" si="3"/>
        <v>0</v>
      </c>
    </row>
    <row r="254" spans="1:4" ht="18.75" hidden="1">
      <c r="A254" s="10" t="s">
        <v>253</v>
      </c>
      <c r="B254" s="53"/>
      <c r="C254" s="53"/>
      <c r="D254" s="53">
        <f t="shared" si="3"/>
        <v>0</v>
      </c>
    </row>
    <row r="255" spans="1:4" ht="18.75">
      <c r="A255" s="8" t="s">
        <v>254</v>
      </c>
      <c r="B255" s="53">
        <v>2</v>
      </c>
      <c r="C255" s="53">
        <v>30000</v>
      </c>
      <c r="D255" s="53">
        <f t="shared" si="3"/>
        <v>60000</v>
      </c>
    </row>
    <row r="256" spans="1:4" ht="18.75" hidden="1">
      <c r="A256" s="8" t="s">
        <v>255</v>
      </c>
      <c r="B256" s="53"/>
      <c r="C256" s="53"/>
      <c r="D256" s="53">
        <f t="shared" si="3"/>
        <v>0</v>
      </c>
    </row>
    <row r="257" spans="1:4" ht="18.75" hidden="1">
      <c r="A257" s="10" t="s">
        <v>256</v>
      </c>
      <c r="B257" s="53"/>
      <c r="C257" s="53"/>
      <c r="D257" s="53">
        <f t="shared" si="3"/>
        <v>0</v>
      </c>
    </row>
    <row r="258" spans="1:4" ht="18.75" hidden="1">
      <c r="A258" s="8" t="s">
        <v>257</v>
      </c>
      <c r="B258" s="53"/>
      <c r="C258" s="53"/>
      <c r="D258" s="53">
        <f t="shared" si="3"/>
        <v>0</v>
      </c>
    </row>
    <row r="259" spans="1:4" ht="18.75" hidden="1">
      <c r="A259" s="8" t="s">
        <v>258</v>
      </c>
      <c r="B259" s="53"/>
      <c r="C259" s="53"/>
      <c r="D259" s="53">
        <f t="shared" si="3"/>
        <v>0</v>
      </c>
    </row>
    <row r="260" spans="1:4" ht="18.75" hidden="1">
      <c r="A260" s="8" t="s">
        <v>259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260</v>
      </c>
      <c r="B261" s="53"/>
      <c r="C261" s="53"/>
      <c r="D261" s="53">
        <f t="shared" si="4"/>
        <v>0</v>
      </c>
    </row>
    <row r="262" spans="1:4" ht="18.75" hidden="1">
      <c r="A262" s="8" t="s">
        <v>261</v>
      </c>
      <c r="B262" s="53"/>
      <c r="C262" s="53"/>
      <c r="D262" s="53">
        <f t="shared" si="4"/>
        <v>0</v>
      </c>
    </row>
    <row r="263" spans="1:4" ht="18.75" hidden="1">
      <c r="A263" s="8" t="s">
        <v>262</v>
      </c>
      <c r="B263" s="53"/>
      <c r="C263" s="53"/>
      <c r="D263" s="53">
        <f t="shared" si="4"/>
        <v>0</v>
      </c>
    </row>
    <row r="264" spans="1:4" ht="18.75" hidden="1">
      <c r="A264" s="8" t="s">
        <v>263</v>
      </c>
      <c r="B264" s="53"/>
      <c r="C264" s="53"/>
      <c r="D264" s="53">
        <f t="shared" si="4"/>
        <v>0</v>
      </c>
    </row>
    <row r="265" spans="1:4" ht="18.75" hidden="1">
      <c r="A265" s="8" t="s">
        <v>402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>
      <c r="A270" s="8" t="s">
        <v>269</v>
      </c>
      <c r="B270" s="53">
        <v>3</v>
      </c>
      <c r="C270" s="53">
        <v>28000</v>
      </c>
      <c r="D270" s="53">
        <f t="shared" si="4"/>
        <v>84000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f>5+10+30+40+70</f>
        <v>155</v>
      </c>
      <c r="C272" s="53">
        <v>11000</v>
      </c>
      <c r="D272" s="53">
        <f t="shared" si="4"/>
        <v>1705000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f>45+10+10</f>
        <v>65</v>
      </c>
      <c r="C284" s="53">
        <v>8000</v>
      </c>
      <c r="D284" s="53">
        <f t="shared" si="4"/>
        <v>520000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>
      <c r="A287" s="19" t="s">
        <v>285</v>
      </c>
      <c r="B287" s="53">
        <v>39</v>
      </c>
      <c r="C287" s="53">
        <v>4000</v>
      </c>
      <c r="D287" s="53">
        <f t="shared" si="4"/>
        <v>156000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>
      <c r="A292" s="8" t="s">
        <v>290</v>
      </c>
      <c r="B292" s="53">
        <v>17</v>
      </c>
      <c r="C292" s="53">
        <v>11000</v>
      </c>
      <c r="D292" s="53">
        <f t="shared" si="4"/>
        <v>187000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f>260+200</f>
        <v>460</v>
      </c>
      <c r="C303" s="98">
        <v>26000</v>
      </c>
      <c r="D303" s="53">
        <f t="shared" si="4"/>
        <v>11960000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8411.5</v>
      </c>
      <c r="C311" s="99"/>
      <c r="D311" s="99">
        <f t="shared" ref="D311" si="5">SUM(D3:D310)</f>
        <v>126377300</v>
      </c>
    </row>
  </sheetData>
  <protectedRanges>
    <protectedRange password="CF71" sqref="B1:D310" name="tho"/>
  </protectedRanges>
  <autoFilter ref="A2:D311" xr:uid="{00000000-0009-0000-0000-00001A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311"/>
  <sheetViews>
    <sheetView topLeftCell="A168" workbookViewId="0">
      <selection activeCell="H42" sqref="H42"/>
    </sheetView>
  </sheetViews>
  <sheetFormatPr defaultRowHeight="15"/>
  <cols>
    <col min="1" max="1" width="38.85546875" customWidth="1"/>
    <col min="2" max="2" width="11.42578125" customWidth="1"/>
    <col min="3" max="3" width="12" customWidth="1"/>
    <col min="4" max="4" width="20.85546875" customWidth="1"/>
  </cols>
  <sheetData>
    <row r="1" spans="1:4">
      <c r="A1" s="1" t="s">
        <v>404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347</v>
      </c>
      <c r="D2" s="3" t="s">
        <v>309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401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20+20+80+30+20+12</f>
        <v>182</v>
      </c>
      <c r="C23" s="53">
        <v>30000</v>
      </c>
      <c r="D23" s="53">
        <f t="shared" si="0"/>
        <v>5460000</v>
      </c>
    </row>
    <row r="24" spans="1:4" ht="18.75">
      <c r="A24" s="8" t="s">
        <v>23</v>
      </c>
      <c r="B24" s="53">
        <v>12</v>
      </c>
      <c r="C24" s="53">
        <v>25000</v>
      </c>
      <c r="D24" s="53">
        <f t="shared" si="0"/>
        <v>300000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f>26+20+20+5+22</f>
        <v>93</v>
      </c>
      <c r="C28" s="53">
        <v>38000</v>
      </c>
      <c r="D28" s="53">
        <f t="shared" si="0"/>
        <v>3534000</v>
      </c>
    </row>
    <row r="29" spans="1:4" ht="18.75">
      <c r="A29" s="8" t="s">
        <v>28</v>
      </c>
      <c r="B29" s="53">
        <v>7</v>
      </c>
      <c r="C29" s="53">
        <v>33000</v>
      </c>
      <c r="D29" s="53">
        <f t="shared" si="0"/>
        <v>231000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v>28</v>
      </c>
      <c r="C32" s="53">
        <v>27000</v>
      </c>
      <c r="D32" s="53">
        <f t="shared" si="0"/>
        <v>756000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47+6+10+40</f>
        <v>103</v>
      </c>
      <c r="C35" s="53">
        <v>11000</v>
      </c>
      <c r="D35" s="53">
        <f t="shared" si="0"/>
        <v>1133000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5</v>
      </c>
      <c r="C40" s="53">
        <v>24000</v>
      </c>
      <c r="D40" s="53">
        <f t="shared" si="0"/>
        <v>120000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v>160</v>
      </c>
      <c r="C42" s="53">
        <v>12000</v>
      </c>
      <c r="D42" s="53">
        <f t="shared" si="0"/>
        <v>1920000</v>
      </c>
    </row>
    <row r="43" spans="1:4" ht="18.75">
      <c r="A43" s="8" t="s">
        <v>42</v>
      </c>
      <c r="B43" s="53">
        <f>100+20+120+100</f>
        <v>340</v>
      </c>
      <c r="C43" s="53">
        <v>15000</v>
      </c>
      <c r="D43" s="53">
        <f t="shared" si="0"/>
        <v>5100000</v>
      </c>
    </row>
    <row r="44" spans="1:4" ht="18.75">
      <c r="A44" s="8" t="s">
        <v>43</v>
      </c>
      <c r="B44" s="53">
        <v>94</v>
      </c>
      <c r="C44" s="53">
        <v>15000</v>
      </c>
      <c r="D44" s="53">
        <f t="shared" si="0"/>
        <v>1410000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 hidden="1">
      <c r="A54" s="8" t="s">
        <v>53</v>
      </c>
      <c r="B54" s="53"/>
      <c r="C54" s="53"/>
      <c r="D54" s="53">
        <f t="shared" si="0"/>
        <v>0</v>
      </c>
    </row>
    <row r="55" spans="1:4" ht="18.75">
      <c r="A55" s="11" t="s">
        <v>54</v>
      </c>
      <c r="B55" s="53">
        <v>49</v>
      </c>
      <c r="C55" s="53">
        <v>10500</v>
      </c>
      <c r="D55" s="53">
        <f t="shared" si="0"/>
        <v>514500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>
      <c r="A59" s="8" t="s">
        <v>58</v>
      </c>
      <c r="B59" s="53">
        <v>1</v>
      </c>
      <c r="C59" s="53">
        <v>10000</v>
      </c>
      <c r="D59" s="53">
        <f t="shared" si="0"/>
        <v>10000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>
      <c r="A63" s="8" t="s">
        <v>62</v>
      </c>
      <c r="B63" s="53">
        <v>8</v>
      </c>
      <c r="C63" s="53">
        <v>7200</v>
      </c>
      <c r="D63" s="53">
        <f t="shared" si="0"/>
        <v>57600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>
      <c r="A66" s="4" t="s">
        <v>65</v>
      </c>
      <c r="B66" s="53">
        <v>5</v>
      </c>
      <c r="C66" s="53">
        <v>70000</v>
      </c>
      <c r="D66" s="53">
        <f t="shared" si="0"/>
        <v>350000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30+145+140+80+40</f>
        <v>435</v>
      </c>
      <c r="C68" s="53">
        <v>28000</v>
      </c>
      <c r="D68" s="53">
        <f t="shared" ref="D68:D131" si="1">B68*C68</f>
        <v>12180000</v>
      </c>
    </row>
    <row r="69" spans="1:4" ht="18.75">
      <c r="A69" s="4" t="s">
        <v>68</v>
      </c>
      <c r="B69" s="53">
        <f>220+30+15</f>
        <v>265</v>
      </c>
      <c r="C69" s="53">
        <v>28000</v>
      </c>
      <c r="D69" s="53">
        <f t="shared" si="1"/>
        <v>7420000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 hidden="1">
      <c r="A74" s="17" t="s">
        <v>73</v>
      </c>
      <c r="B74" s="53"/>
      <c r="C74" s="53"/>
      <c r="D74" s="53">
        <f t="shared" si="1"/>
        <v>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>
      <c r="A79" s="19" t="s">
        <v>78</v>
      </c>
      <c r="B79" s="53">
        <v>12</v>
      </c>
      <c r="C79" s="53">
        <v>13000</v>
      </c>
      <c r="D79" s="53">
        <f t="shared" si="1"/>
        <v>156000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12+60+10+20+18</f>
        <v>120</v>
      </c>
      <c r="C84" s="53">
        <v>12000</v>
      </c>
      <c r="D84" s="53">
        <f t="shared" si="1"/>
        <v>1440000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>
      <c r="A92" s="8" t="s">
        <v>91</v>
      </c>
      <c r="B92" s="54">
        <v>0.2</v>
      </c>
      <c r="C92" s="54">
        <v>40000</v>
      </c>
      <c r="D92" s="53">
        <f t="shared" si="1"/>
        <v>8000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 hidden="1">
      <c r="A98" s="8" t="s">
        <v>97</v>
      </c>
      <c r="B98" s="53"/>
      <c r="C98" s="53"/>
      <c r="D98" s="53">
        <f t="shared" si="1"/>
        <v>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200+10+300+100+80</f>
        <v>690</v>
      </c>
      <c r="C114" s="98">
        <v>19000</v>
      </c>
      <c r="D114" s="53">
        <f t="shared" si="1"/>
        <v>13110000</v>
      </c>
    </row>
    <row r="115" spans="1:4" ht="18.75">
      <c r="A115" s="8" t="s">
        <v>114</v>
      </c>
      <c r="B115" s="53">
        <v>40</v>
      </c>
      <c r="C115" s="53">
        <v>19000</v>
      </c>
      <c r="D115" s="53">
        <f t="shared" si="1"/>
        <v>760000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2000+30+525+210+210+105+45+330</f>
        <v>3455</v>
      </c>
      <c r="C121" s="98">
        <v>4800</v>
      </c>
      <c r="D121" s="53">
        <f t="shared" si="1"/>
        <v>16584000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10</v>
      </c>
      <c r="C126" s="53">
        <v>5000</v>
      </c>
      <c r="D126" s="53">
        <f t="shared" si="1"/>
        <v>50000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>
      <c r="A133" s="11" t="s">
        <v>132</v>
      </c>
      <c r="B133" s="53">
        <v>0.7</v>
      </c>
      <c r="C133" s="53">
        <v>45000</v>
      </c>
      <c r="D133" s="53">
        <f t="shared" si="2"/>
        <v>31499.999999999996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 hidden="1">
      <c r="A141" s="8" t="s">
        <v>140</v>
      </c>
      <c r="B141" s="53"/>
      <c r="C141" s="53"/>
      <c r="D141" s="53">
        <f t="shared" si="2"/>
        <v>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50+10+60</f>
        <v>120</v>
      </c>
      <c r="C144" s="53">
        <v>19000</v>
      </c>
      <c r="D144" s="53">
        <f t="shared" si="2"/>
        <v>2280000</v>
      </c>
    </row>
    <row r="145" spans="1:4" ht="18.75">
      <c r="A145" s="21" t="s">
        <v>144</v>
      </c>
      <c r="B145" s="53">
        <f>190+10+10+20+10</f>
        <v>240</v>
      </c>
      <c r="C145" s="53">
        <v>16000</v>
      </c>
      <c r="D145" s="53">
        <f t="shared" si="2"/>
        <v>3840000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>
      <c r="A155" s="8" t="s">
        <v>154</v>
      </c>
      <c r="B155" s="53">
        <v>8</v>
      </c>
      <c r="C155" s="53">
        <v>10000</v>
      </c>
      <c r="D155" s="53">
        <f t="shared" si="2"/>
        <v>80000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>
      <c r="A164" s="8" t="s">
        <v>163</v>
      </c>
      <c r="B164" s="53">
        <v>6</v>
      </c>
      <c r="C164" s="53">
        <v>8000</v>
      </c>
      <c r="D164" s="53">
        <f t="shared" si="2"/>
        <v>48000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f>25+40+85+20</f>
        <v>170</v>
      </c>
      <c r="C166" s="53">
        <v>23000</v>
      </c>
      <c r="D166" s="53">
        <f t="shared" si="2"/>
        <v>3910000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>
      <c r="A168" s="8" t="s">
        <v>167</v>
      </c>
      <c r="B168" s="53">
        <v>15</v>
      </c>
      <c r="C168" s="53">
        <v>25000</v>
      </c>
      <c r="D168" s="53">
        <f t="shared" si="2"/>
        <v>375000</v>
      </c>
    </row>
    <row r="169" spans="1:4" ht="18.75">
      <c r="A169" s="8" t="s">
        <v>168</v>
      </c>
      <c r="B169" s="53">
        <v>10</v>
      </c>
      <c r="C169" s="53">
        <v>18000</v>
      </c>
      <c r="D169" s="53">
        <f t="shared" si="2"/>
        <v>180000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300+30+40+80+90+45</f>
        <v>585</v>
      </c>
      <c r="C180" s="53">
        <v>29000</v>
      </c>
      <c r="D180" s="53">
        <f t="shared" si="2"/>
        <v>16965000</v>
      </c>
    </row>
    <row r="181" spans="1:4" ht="18.75">
      <c r="A181" s="8" t="s">
        <v>180</v>
      </c>
      <c r="B181" s="53">
        <v>90</v>
      </c>
      <c r="C181" s="53">
        <v>7800</v>
      </c>
      <c r="D181" s="53">
        <f t="shared" si="2"/>
        <v>702000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>
      <c r="A183" s="4" t="s">
        <v>182</v>
      </c>
      <c r="B183" s="53">
        <v>3</v>
      </c>
      <c r="C183" s="53">
        <v>25000</v>
      </c>
      <c r="D183" s="53">
        <f t="shared" si="2"/>
        <v>75000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v>25</v>
      </c>
      <c r="C186" s="53">
        <v>12000</v>
      </c>
      <c r="D186" s="53">
        <f t="shared" si="2"/>
        <v>300000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35</v>
      </c>
      <c r="C192" s="53">
        <v>9000</v>
      </c>
      <c r="D192" s="53">
        <f t="shared" si="2"/>
        <v>315000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v>250</v>
      </c>
      <c r="C194" s="53">
        <v>5500</v>
      </c>
      <c r="D194" s="53">
        <f t="shared" si="2"/>
        <v>1375000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241</v>
      </c>
      <c r="C197" s="53">
        <v>6000</v>
      </c>
      <c r="D197" s="53">
        <f t="shared" si="3"/>
        <v>1446000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v>219</v>
      </c>
      <c r="C199" s="53">
        <v>6000</v>
      </c>
      <c r="D199" s="53">
        <f t="shared" si="3"/>
        <v>1314000</v>
      </c>
    </row>
    <row r="200" spans="1:4" ht="18.75">
      <c r="A200" s="8" t="s">
        <v>199</v>
      </c>
      <c r="B200" s="53">
        <v>3</v>
      </c>
      <c r="C200" s="53">
        <v>11000</v>
      </c>
      <c r="D200" s="53">
        <f t="shared" si="3"/>
        <v>33000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>
      <c r="A204" s="4" t="s">
        <v>203</v>
      </c>
      <c r="B204" s="53">
        <v>5</v>
      </c>
      <c r="C204" s="53">
        <v>10500</v>
      </c>
      <c r="D204" s="53">
        <f t="shared" si="3"/>
        <v>52500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>
      <c r="A228" s="8" t="s">
        <v>227</v>
      </c>
      <c r="B228" s="53">
        <v>5</v>
      </c>
      <c r="C228" s="53">
        <v>16000</v>
      </c>
      <c r="D228" s="53">
        <f t="shared" si="3"/>
        <v>80000</v>
      </c>
    </row>
    <row r="229" spans="1:4" ht="18.75">
      <c r="A229" s="8" t="s">
        <v>228</v>
      </c>
      <c r="B229" s="53">
        <v>15</v>
      </c>
      <c r="C229" s="53">
        <v>5400</v>
      </c>
      <c r="D229" s="53">
        <f t="shared" si="3"/>
        <v>81000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>
      <c r="A237" s="8" t="s">
        <v>236</v>
      </c>
      <c r="B237" s="53">
        <v>3</v>
      </c>
      <c r="C237" s="53">
        <v>19000</v>
      </c>
      <c r="D237" s="53">
        <f t="shared" si="3"/>
        <v>57000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8" t="s">
        <v>402</v>
      </c>
      <c r="B245" s="53"/>
      <c r="C245" s="53"/>
      <c r="D245" s="53">
        <f t="shared" si="3"/>
        <v>0</v>
      </c>
    </row>
    <row r="246" spans="1:4" ht="18.75" hidden="1">
      <c r="A246" s="10" t="s">
        <v>244</v>
      </c>
      <c r="B246" s="53"/>
      <c r="C246" s="53"/>
      <c r="D246" s="53">
        <f t="shared" si="3"/>
        <v>0</v>
      </c>
    </row>
    <row r="247" spans="1:4" ht="18.75" hidden="1">
      <c r="A247" s="8" t="s">
        <v>245</v>
      </c>
      <c r="B247" s="53"/>
      <c r="C247" s="53"/>
      <c r="D247" s="53">
        <f t="shared" si="3"/>
        <v>0</v>
      </c>
    </row>
    <row r="248" spans="1:4" ht="18.75" hidden="1">
      <c r="A248" s="8" t="s">
        <v>246</v>
      </c>
      <c r="B248" s="53"/>
      <c r="C248" s="53"/>
      <c r="D248" s="53">
        <f t="shared" si="3"/>
        <v>0</v>
      </c>
    </row>
    <row r="249" spans="1:4" ht="18.75" hidden="1">
      <c r="A249" s="8" t="s">
        <v>247</v>
      </c>
      <c r="B249" s="53"/>
      <c r="C249" s="53"/>
      <c r="D249" s="53">
        <f t="shared" si="3"/>
        <v>0</v>
      </c>
    </row>
    <row r="250" spans="1:4" ht="18.75" hidden="1">
      <c r="A250" s="8" t="s">
        <v>248</v>
      </c>
      <c r="B250" s="53"/>
      <c r="C250" s="53"/>
      <c r="D250" s="53">
        <f t="shared" si="3"/>
        <v>0</v>
      </c>
    </row>
    <row r="251" spans="1:4" ht="18.75" hidden="1">
      <c r="A251" s="10" t="s">
        <v>249</v>
      </c>
      <c r="B251" s="53"/>
      <c r="C251" s="53"/>
      <c r="D251" s="53">
        <f t="shared" si="3"/>
        <v>0</v>
      </c>
    </row>
    <row r="252" spans="1:4" ht="18.75" hidden="1">
      <c r="A252" s="8" t="s">
        <v>250</v>
      </c>
      <c r="B252" s="53"/>
      <c r="C252" s="53"/>
      <c r="D252" s="53">
        <f t="shared" si="3"/>
        <v>0</v>
      </c>
    </row>
    <row r="253" spans="1:4" ht="18.75" hidden="1">
      <c r="A253" s="8" t="s">
        <v>251</v>
      </c>
      <c r="B253" s="53"/>
      <c r="C253" s="53"/>
      <c r="D253" s="53">
        <f t="shared" si="3"/>
        <v>0</v>
      </c>
    </row>
    <row r="254" spans="1:4" ht="18.75" hidden="1">
      <c r="A254" s="10" t="s">
        <v>252</v>
      </c>
      <c r="B254" s="53"/>
      <c r="C254" s="53"/>
      <c r="D254" s="53">
        <f t="shared" si="3"/>
        <v>0</v>
      </c>
    </row>
    <row r="255" spans="1:4" ht="18.75" hidden="1">
      <c r="A255" s="10" t="s">
        <v>253</v>
      </c>
      <c r="B255" s="53"/>
      <c r="C255" s="53"/>
      <c r="D255" s="53">
        <f t="shared" si="3"/>
        <v>0</v>
      </c>
    </row>
    <row r="256" spans="1:4" ht="18.75" hidden="1">
      <c r="A256" s="8" t="s">
        <v>254</v>
      </c>
      <c r="B256" s="53"/>
      <c r="C256" s="53"/>
      <c r="D256" s="53">
        <f t="shared" si="3"/>
        <v>0</v>
      </c>
    </row>
    <row r="257" spans="1:4" ht="18.75" hidden="1">
      <c r="A257" s="8" t="s">
        <v>255</v>
      </c>
      <c r="B257" s="53"/>
      <c r="C257" s="53"/>
      <c r="D257" s="53">
        <f t="shared" si="3"/>
        <v>0</v>
      </c>
    </row>
    <row r="258" spans="1:4" ht="18.75" hidden="1">
      <c r="A258" s="10" t="s">
        <v>256</v>
      </c>
      <c r="B258" s="53"/>
      <c r="C258" s="53"/>
      <c r="D258" s="53">
        <f t="shared" si="3"/>
        <v>0</v>
      </c>
    </row>
    <row r="259" spans="1:4" ht="18.75" hidden="1">
      <c r="A259" s="8" t="s">
        <v>257</v>
      </c>
      <c r="B259" s="53"/>
      <c r="C259" s="53"/>
      <c r="D259" s="53">
        <f t="shared" si="3"/>
        <v>0</v>
      </c>
    </row>
    <row r="260" spans="1:4" ht="18.75" hidden="1">
      <c r="A260" s="8" t="s">
        <v>258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259</v>
      </c>
      <c r="B261" s="53"/>
      <c r="C261" s="53"/>
      <c r="D261" s="53">
        <f t="shared" si="4"/>
        <v>0</v>
      </c>
    </row>
    <row r="262" spans="1:4" ht="18.75" hidden="1">
      <c r="A262" s="8" t="s">
        <v>260</v>
      </c>
      <c r="B262" s="53"/>
      <c r="C262" s="53"/>
      <c r="D262" s="53">
        <f t="shared" si="4"/>
        <v>0</v>
      </c>
    </row>
    <row r="263" spans="1:4" ht="18.75" hidden="1">
      <c r="A263" s="8" t="s">
        <v>261</v>
      </c>
      <c r="B263" s="53"/>
      <c r="C263" s="53"/>
      <c r="D263" s="53">
        <f t="shared" si="4"/>
        <v>0</v>
      </c>
    </row>
    <row r="264" spans="1:4" ht="18.75" hidden="1">
      <c r="A264" s="8" t="s">
        <v>262</v>
      </c>
      <c r="B264" s="53"/>
      <c r="C264" s="53"/>
      <c r="D264" s="53">
        <f t="shared" si="4"/>
        <v>0</v>
      </c>
    </row>
    <row r="265" spans="1:4" ht="18.75" hidden="1">
      <c r="A265" s="8" t="s">
        <v>263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>
      <c r="A270" s="8" t="s">
        <v>269</v>
      </c>
      <c r="B270" s="53">
        <v>2</v>
      </c>
      <c r="C270" s="53">
        <v>28000</v>
      </c>
      <c r="D270" s="53">
        <f t="shared" si="4"/>
        <v>56000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f>25+5+5+10</f>
        <v>45</v>
      </c>
      <c r="C272" s="53">
        <v>11000</v>
      </c>
      <c r="D272" s="53">
        <f t="shared" si="4"/>
        <v>495000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>
      <c r="A275" s="8" t="s">
        <v>273</v>
      </c>
      <c r="B275" s="53">
        <v>15</v>
      </c>
      <c r="C275" s="53">
        <v>22000</v>
      </c>
      <c r="D275" s="53">
        <f t="shared" si="4"/>
        <v>330000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>
      <c r="A278" s="8" t="s">
        <v>276</v>
      </c>
      <c r="B278" s="53">
        <v>80</v>
      </c>
      <c r="C278" s="53">
        <v>19000</v>
      </c>
      <c r="D278" s="53">
        <f t="shared" si="4"/>
        <v>1520000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>
      <c r="A281" s="4" t="s">
        <v>279</v>
      </c>
      <c r="B281" s="54">
        <v>1.5</v>
      </c>
      <c r="C281" s="54">
        <v>16000</v>
      </c>
      <c r="D281" s="53">
        <f t="shared" si="4"/>
        <v>24000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50</v>
      </c>
      <c r="C284" s="53">
        <v>8500</v>
      </c>
      <c r="D284" s="53">
        <f t="shared" si="4"/>
        <v>425000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>
      <c r="A287" s="19" t="s">
        <v>285</v>
      </c>
      <c r="B287" s="53">
        <v>36</v>
      </c>
      <c r="C287" s="53">
        <v>4000</v>
      </c>
      <c r="D287" s="53">
        <f t="shared" si="4"/>
        <v>144000</v>
      </c>
    </row>
    <row r="288" spans="1:4" ht="18.75">
      <c r="A288" s="6" t="s">
        <v>286</v>
      </c>
      <c r="B288" s="53">
        <v>5</v>
      </c>
      <c r="C288" s="53">
        <v>12000</v>
      </c>
      <c r="D288" s="53">
        <f t="shared" si="4"/>
        <v>60000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v>760</v>
      </c>
      <c r="C303" s="53">
        <v>26000</v>
      </c>
      <c r="D303" s="53">
        <f t="shared" si="4"/>
        <v>19760000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9157.4</v>
      </c>
      <c r="C311" s="99"/>
      <c r="D311" s="99">
        <f t="shared" ref="D311" si="5">SUM(D3:D310)</f>
        <v>128958100</v>
      </c>
    </row>
  </sheetData>
  <protectedRanges>
    <protectedRange password="CF71" sqref="B1:D310" name="tho"/>
  </protectedRanges>
  <autoFilter ref="A2:D311" xr:uid="{00000000-0009-0000-0000-00001B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311"/>
  <sheetViews>
    <sheetView topLeftCell="A77" workbookViewId="0">
      <selection activeCell="D311" sqref="D311"/>
    </sheetView>
  </sheetViews>
  <sheetFormatPr defaultRowHeight="15"/>
  <cols>
    <col min="1" max="1" width="50.140625" customWidth="1"/>
    <col min="2" max="2" width="13.42578125" customWidth="1"/>
    <col min="3" max="3" width="16.5703125" customWidth="1"/>
    <col min="4" max="4" width="14.5703125" customWidth="1"/>
  </cols>
  <sheetData>
    <row r="1" spans="1:4">
      <c r="A1" s="1" t="s">
        <v>409</v>
      </c>
      <c r="B1" s="2" t="s">
        <v>322</v>
      </c>
      <c r="C1" s="2"/>
      <c r="D1" s="2" t="s">
        <v>405</v>
      </c>
    </row>
    <row r="2" spans="1:4">
      <c r="A2" s="31" t="s">
        <v>0</v>
      </c>
      <c r="B2" s="3" t="s">
        <v>406</v>
      </c>
      <c r="C2" s="3" t="s">
        <v>407</v>
      </c>
      <c r="D2" s="3" t="s">
        <v>408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>
      <c r="A19" s="8" t="s">
        <v>18</v>
      </c>
      <c r="B19" s="53">
        <v>15</v>
      </c>
      <c r="C19" s="53">
        <v>18000</v>
      </c>
      <c r="D19" s="53">
        <f t="shared" si="0"/>
        <v>270000</v>
      </c>
    </row>
    <row r="20" spans="1:4" ht="18.75" hidden="1">
      <c r="A20" s="8" t="s">
        <v>401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v>24</v>
      </c>
      <c r="C23" s="53">
        <v>30000</v>
      </c>
      <c r="D23" s="53">
        <f t="shared" si="0"/>
        <v>720000</v>
      </c>
    </row>
    <row r="24" spans="1:4" ht="18.75" hidden="1">
      <c r="A24" s="8" t="s">
        <v>23</v>
      </c>
      <c r="B24" s="53"/>
      <c r="C24" s="53"/>
      <c r="D24" s="53">
        <f t="shared" si="0"/>
        <v>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f>18+10</f>
        <v>28</v>
      </c>
      <c r="C28" s="53">
        <v>38000</v>
      </c>
      <c r="D28" s="53">
        <f t="shared" si="0"/>
        <v>1064000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f>10+18+2</f>
        <v>30</v>
      </c>
      <c r="C32" s="53">
        <v>27000</v>
      </c>
      <c r="D32" s="53">
        <f t="shared" si="0"/>
        <v>810000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100+10</f>
        <v>110</v>
      </c>
      <c r="C35" s="53">
        <v>11000</v>
      </c>
      <c r="D35" s="53">
        <f t="shared" si="0"/>
        <v>1210000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 hidden="1">
      <c r="A40" s="8" t="s">
        <v>39</v>
      </c>
      <c r="B40" s="53"/>
      <c r="C40" s="53"/>
      <c r="D40" s="53">
        <f t="shared" si="0"/>
        <v>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>
      <c r="A42" s="8" t="s">
        <v>41</v>
      </c>
      <c r="B42" s="53">
        <f>25+25</f>
        <v>50</v>
      </c>
      <c r="C42" s="53">
        <v>12000</v>
      </c>
      <c r="D42" s="53">
        <f t="shared" si="0"/>
        <v>600000</v>
      </c>
    </row>
    <row r="43" spans="1:4" ht="18.75" hidden="1">
      <c r="A43" s="8" t="s">
        <v>42</v>
      </c>
      <c r="B43" s="53"/>
      <c r="C43" s="53"/>
      <c r="D43" s="53">
        <f t="shared" si="0"/>
        <v>0</v>
      </c>
    </row>
    <row r="44" spans="1:4" ht="18.75">
      <c r="A44" s="8" t="s">
        <v>43</v>
      </c>
      <c r="B44" s="53">
        <v>20</v>
      </c>
      <c r="C44" s="53">
        <v>15000</v>
      </c>
      <c r="D44" s="53">
        <f t="shared" si="0"/>
        <v>300000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>
      <c r="A54" s="8" t="s">
        <v>53</v>
      </c>
      <c r="B54" s="53">
        <v>20</v>
      </c>
      <c r="C54" s="53">
        <v>14000</v>
      </c>
      <c r="D54" s="53">
        <f t="shared" si="0"/>
        <v>280000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>
      <c r="A59" s="8" t="s">
        <v>58</v>
      </c>
      <c r="B59" s="53">
        <v>2</v>
      </c>
      <c r="C59" s="53">
        <v>10000</v>
      </c>
      <c r="D59" s="53">
        <f t="shared" si="0"/>
        <v>20000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200+320+50-120</f>
        <v>450</v>
      </c>
      <c r="C68" s="53">
        <v>28000</v>
      </c>
      <c r="D68" s="53">
        <f t="shared" ref="D68:D131" si="1">B68*C68</f>
        <v>12600000</v>
      </c>
    </row>
    <row r="69" spans="1:4" ht="18.75">
      <c r="A69" s="4" t="s">
        <v>68</v>
      </c>
      <c r="B69" s="53">
        <f>60+100</f>
        <v>160</v>
      </c>
      <c r="C69" s="53">
        <v>28000</v>
      </c>
      <c r="D69" s="53">
        <f t="shared" si="1"/>
        <v>4480000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 hidden="1">
      <c r="A74" s="17" t="s">
        <v>73</v>
      </c>
      <c r="B74" s="53"/>
      <c r="C74" s="53"/>
      <c r="D74" s="53">
        <f t="shared" si="1"/>
        <v>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>
      <c r="A77" s="11" t="s">
        <v>76</v>
      </c>
      <c r="B77" s="53">
        <v>5</v>
      </c>
      <c r="C77" s="53">
        <v>12000</v>
      </c>
      <c r="D77" s="53">
        <f t="shared" si="1"/>
        <v>60000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 hidden="1">
      <c r="A84" s="8" t="s">
        <v>83</v>
      </c>
      <c r="B84" s="53"/>
      <c r="C84" s="53"/>
      <c r="D84" s="53">
        <f t="shared" si="1"/>
        <v>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>
      <c r="A88" s="8" t="s">
        <v>87</v>
      </c>
      <c r="B88" s="53">
        <v>3</v>
      </c>
      <c r="C88" s="53">
        <v>28000</v>
      </c>
      <c r="D88" s="53">
        <f t="shared" si="1"/>
        <v>84000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3</v>
      </c>
      <c r="C98" s="53">
        <v>13000</v>
      </c>
      <c r="D98" s="53">
        <f t="shared" si="1"/>
        <v>39000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200+40+60+60</f>
        <v>360</v>
      </c>
      <c r="C114" s="53">
        <v>19000</v>
      </c>
      <c r="D114" s="53">
        <f t="shared" si="1"/>
        <v>6840000</v>
      </c>
    </row>
    <row r="115" spans="1:4" ht="18.75" hidden="1">
      <c r="A115" s="8" t="s">
        <v>114</v>
      </c>
      <c r="B115" s="53"/>
      <c r="C115" s="53"/>
      <c r="D115" s="53">
        <f t="shared" si="1"/>
        <v>0</v>
      </c>
    </row>
    <row r="116" spans="1:4" ht="18.75" hidden="1">
      <c r="A116" s="8" t="s">
        <v>115</v>
      </c>
      <c r="B116" s="53"/>
      <c r="C116" s="53"/>
      <c r="D116" s="53">
        <f t="shared" si="1"/>
        <v>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v>2000</v>
      </c>
      <c r="C121" s="53">
        <v>4800</v>
      </c>
      <c r="D121" s="53">
        <f t="shared" si="1"/>
        <v>9600000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5</v>
      </c>
      <c r="C126" s="53">
        <v>5000</v>
      </c>
      <c r="D126" s="53">
        <f t="shared" si="1"/>
        <v>25000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>
      <c r="A140" s="4" t="s">
        <v>139</v>
      </c>
      <c r="B140" s="54">
        <v>0.5</v>
      </c>
      <c r="C140" s="54">
        <v>90000</v>
      </c>
      <c r="D140" s="53">
        <f t="shared" si="2"/>
        <v>45000</v>
      </c>
    </row>
    <row r="141" spans="1:4" ht="18.75">
      <c r="A141" s="8" t="s">
        <v>140</v>
      </c>
      <c r="B141" s="53">
        <v>10</v>
      </c>
      <c r="C141" s="53">
        <v>8000</v>
      </c>
      <c r="D141" s="53">
        <f t="shared" si="2"/>
        <v>80000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230+300+80</f>
        <v>610</v>
      </c>
      <c r="C144" s="53">
        <v>19000</v>
      </c>
      <c r="D144" s="53">
        <f t="shared" si="2"/>
        <v>11590000</v>
      </c>
    </row>
    <row r="145" spans="1:4" ht="18.75">
      <c r="A145" s="21" t="s">
        <v>144</v>
      </c>
      <c r="B145" s="53">
        <f>20+40</f>
        <v>60</v>
      </c>
      <c r="C145" s="53">
        <v>16000</v>
      </c>
      <c r="D145" s="53">
        <f t="shared" si="2"/>
        <v>960000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 hidden="1">
      <c r="A151" s="11" t="s">
        <v>150</v>
      </c>
      <c r="B151" s="53"/>
      <c r="C151" s="53"/>
      <c r="D151" s="53">
        <f t="shared" si="2"/>
        <v>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 hidden="1">
      <c r="A155" s="8" t="s">
        <v>154</v>
      </c>
      <c r="B155" s="53"/>
      <c r="C155" s="53"/>
      <c r="D155" s="53">
        <f t="shared" si="2"/>
        <v>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v>60</v>
      </c>
      <c r="C166" s="53">
        <v>23000</v>
      </c>
      <c r="D166" s="53">
        <f t="shared" si="2"/>
        <v>1380000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 hidden="1">
      <c r="A168" s="8" t="s">
        <v>167</v>
      </c>
      <c r="B168" s="53"/>
      <c r="C168" s="53"/>
      <c r="D168" s="53">
        <f t="shared" si="2"/>
        <v>0</v>
      </c>
    </row>
    <row r="169" spans="1:4" ht="18.75">
      <c r="A169" s="8" t="s">
        <v>168</v>
      </c>
      <c r="B169" s="53">
        <f>8+30+15</f>
        <v>53</v>
      </c>
      <c r="C169" s="53">
        <v>18000</v>
      </c>
      <c r="D169" s="53">
        <f t="shared" si="2"/>
        <v>954000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20+260+20+45+120+40</f>
        <v>505</v>
      </c>
      <c r="C180" s="53">
        <v>29000</v>
      </c>
      <c r="D180" s="53">
        <f t="shared" si="2"/>
        <v>14645000</v>
      </c>
    </row>
    <row r="181" spans="1:4" ht="18.75">
      <c r="A181" s="8" t="s">
        <v>180</v>
      </c>
      <c r="B181" s="53">
        <f>100/0.3</f>
        <v>333.33333333333337</v>
      </c>
      <c r="C181" s="53">
        <v>7800</v>
      </c>
      <c r="D181" s="53">
        <f t="shared" si="2"/>
        <v>2600000.0000000005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 hidden="1">
      <c r="A183" s="4" t="s">
        <v>182</v>
      </c>
      <c r="B183" s="53"/>
      <c r="C183" s="53"/>
      <c r="D183" s="53">
        <f t="shared" si="2"/>
        <v>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 hidden="1">
      <c r="A185" s="8" t="s">
        <v>184</v>
      </c>
      <c r="B185" s="53"/>
      <c r="C185" s="53"/>
      <c r="D185" s="53">
        <f t="shared" si="2"/>
        <v>0</v>
      </c>
    </row>
    <row r="186" spans="1:4" ht="18.75">
      <c r="A186" s="8" t="s">
        <v>185</v>
      </c>
      <c r="B186" s="53">
        <v>10</v>
      </c>
      <c r="C186" s="53">
        <v>12000</v>
      </c>
      <c r="D186" s="53">
        <f t="shared" si="2"/>
        <v>120000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 hidden="1">
      <c r="A192" s="8" t="s">
        <v>191</v>
      </c>
      <c r="B192" s="53"/>
      <c r="C192" s="53"/>
      <c r="D192" s="53">
        <f t="shared" si="2"/>
        <v>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v>24</v>
      </c>
      <c r="C194" s="53">
        <v>5000</v>
      </c>
      <c r="D194" s="53">
        <f t="shared" si="2"/>
        <v>120000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>
      <c r="A197" s="8" t="s">
        <v>196</v>
      </c>
      <c r="B197" s="53">
        <v>297</v>
      </c>
      <c r="C197" s="53">
        <v>6000</v>
      </c>
      <c r="D197" s="53">
        <f t="shared" si="3"/>
        <v>1782000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>
      <c r="A199" s="8" t="s">
        <v>198</v>
      </c>
      <c r="B199" s="53">
        <v>270</v>
      </c>
      <c r="C199" s="53">
        <v>6000</v>
      </c>
      <c r="D199" s="53">
        <f t="shared" si="3"/>
        <v>1620000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 hidden="1">
      <c r="A202" s="7" t="s">
        <v>201</v>
      </c>
      <c r="B202" s="53"/>
      <c r="C202" s="53"/>
      <c r="D202" s="53">
        <f t="shared" si="3"/>
        <v>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>
      <c r="A228" s="8" t="s">
        <v>227</v>
      </c>
      <c r="B228" s="53">
        <v>5</v>
      </c>
      <c r="C228" s="53">
        <v>16000</v>
      </c>
      <c r="D228" s="53">
        <f t="shared" si="3"/>
        <v>80000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8" t="s">
        <v>402</v>
      </c>
      <c r="B245" s="53"/>
      <c r="C245" s="53"/>
      <c r="D245" s="53">
        <f t="shared" si="3"/>
        <v>0</v>
      </c>
    </row>
    <row r="246" spans="1:4" ht="18.75" hidden="1">
      <c r="A246" s="10" t="s">
        <v>244</v>
      </c>
      <c r="B246" s="53"/>
      <c r="C246" s="53"/>
      <c r="D246" s="53">
        <f t="shared" si="3"/>
        <v>0</v>
      </c>
    </row>
    <row r="247" spans="1:4" ht="18.75" hidden="1">
      <c r="A247" s="8" t="s">
        <v>245</v>
      </c>
      <c r="B247" s="53"/>
      <c r="C247" s="53"/>
      <c r="D247" s="53">
        <f t="shared" si="3"/>
        <v>0</v>
      </c>
    </row>
    <row r="248" spans="1:4" ht="18.75" hidden="1">
      <c r="A248" s="8" t="s">
        <v>246</v>
      </c>
      <c r="B248" s="53"/>
      <c r="C248" s="53"/>
      <c r="D248" s="53">
        <f t="shared" si="3"/>
        <v>0</v>
      </c>
    </row>
    <row r="249" spans="1:4" ht="18.75" hidden="1">
      <c r="A249" s="8" t="s">
        <v>247</v>
      </c>
      <c r="B249" s="53"/>
      <c r="C249" s="53"/>
      <c r="D249" s="53">
        <f t="shared" si="3"/>
        <v>0</v>
      </c>
    </row>
    <row r="250" spans="1:4" ht="18.75" hidden="1">
      <c r="A250" s="8" t="s">
        <v>248</v>
      </c>
      <c r="B250" s="53"/>
      <c r="C250" s="53"/>
      <c r="D250" s="53">
        <f t="shared" si="3"/>
        <v>0</v>
      </c>
    </row>
    <row r="251" spans="1:4" ht="18.75" hidden="1">
      <c r="A251" s="10" t="s">
        <v>249</v>
      </c>
      <c r="B251" s="53"/>
      <c r="C251" s="53"/>
      <c r="D251" s="53">
        <f t="shared" si="3"/>
        <v>0</v>
      </c>
    </row>
    <row r="252" spans="1:4" ht="18.75" hidden="1">
      <c r="A252" s="8" t="s">
        <v>250</v>
      </c>
      <c r="B252" s="53"/>
      <c r="C252" s="53"/>
      <c r="D252" s="53">
        <f t="shared" si="3"/>
        <v>0</v>
      </c>
    </row>
    <row r="253" spans="1:4" ht="18.75" hidden="1">
      <c r="A253" s="8" t="s">
        <v>251</v>
      </c>
      <c r="B253" s="53"/>
      <c r="C253" s="53"/>
      <c r="D253" s="53">
        <f t="shared" si="3"/>
        <v>0</v>
      </c>
    </row>
    <row r="254" spans="1:4" ht="18.75" hidden="1">
      <c r="A254" s="10" t="s">
        <v>252</v>
      </c>
      <c r="B254" s="53"/>
      <c r="C254" s="53"/>
      <c r="D254" s="53">
        <f t="shared" si="3"/>
        <v>0</v>
      </c>
    </row>
    <row r="255" spans="1:4" ht="18.75" hidden="1">
      <c r="A255" s="10" t="s">
        <v>253</v>
      </c>
      <c r="B255" s="53"/>
      <c r="C255" s="53"/>
      <c r="D255" s="53">
        <f t="shared" si="3"/>
        <v>0</v>
      </c>
    </row>
    <row r="256" spans="1:4" ht="18.75" hidden="1">
      <c r="A256" s="8" t="s">
        <v>254</v>
      </c>
      <c r="B256" s="53"/>
      <c r="C256" s="53"/>
      <c r="D256" s="53">
        <f t="shared" si="3"/>
        <v>0</v>
      </c>
    </row>
    <row r="257" spans="1:4" ht="18.75" hidden="1">
      <c r="A257" s="8" t="s">
        <v>255</v>
      </c>
      <c r="B257" s="53"/>
      <c r="C257" s="53"/>
      <c r="D257" s="53">
        <f t="shared" si="3"/>
        <v>0</v>
      </c>
    </row>
    <row r="258" spans="1:4" ht="18.75" hidden="1">
      <c r="A258" s="10" t="s">
        <v>256</v>
      </c>
      <c r="B258" s="53"/>
      <c r="C258" s="53"/>
      <c r="D258" s="53">
        <f t="shared" si="3"/>
        <v>0</v>
      </c>
    </row>
    <row r="259" spans="1:4" ht="18.75" hidden="1">
      <c r="A259" s="8" t="s">
        <v>257</v>
      </c>
      <c r="B259" s="53"/>
      <c r="C259" s="53"/>
      <c r="D259" s="53">
        <f t="shared" si="3"/>
        <v>0</v>
      </c>
    </row>
    <row r="260" spans="1:4" ht="18.75" hidden="1">
      <c r="A260" s="8" t="s">
        <v>258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259</v>
      </c>
      <c r="B261" s="53"/>
      <c r="C261" s="53"/>
      <c r="D261" s="53">
        <f t="shared" si="4"/>
        <v>0</v>
      </c>
    </row>
    <row r="262" spans="1:4" ht="18.75" hidden="1">
      <c r="A262" s="8" t="s">
        <v>260</v>
      </c>
      <c r="B262" s="53"/>
      <c r="C262" s="53"/>
      <c r="D262" s="53">
        <f t="shared" si="4"/>
        <v>0</v>
      </c>
    </row>
    <row r="263" spans="1:4" ht="18.75" hidden="1">
      <c r="A263" s="8" t="s">
        <v>261</v>
      </c>
      <c r="B263" s="53"/>
      <c r="C263" s="53"/>
      <c r="D263" s="53">
        <f t="shared" si="4"/>
        <v>0</v>
      </c>
    </row>
    <row r="264" spans="1:4" ht="18.75" hidden="1">
      <c r="A264" s="8" t="s">
        <v>262</v>
      </c>
      <c r="B264" s="53"/>
      <c r="C264" s="53"/>
      <c r="D264" s="53">
        <f t="shared" si="4"/>
        <v>0</v>
      </c>
    </row>
    <row r="265" spans="1:4" ht="18.75" hidden="1">
      <c r="A265" s="8" t="s">
        <v>263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>
      <c r="A270" s="8" t="s">
        <v>269</v>
      </c>
      <c r="B270" s="53">
        <v>2</v>
      </c>
      <c r="C270" s="53">
        <v>28000</v>
      </c>
      <c r="D270" s="53">
        <f t="shared" si="4"/>
        <v>56000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f>80+10</f>
        <v>90</v>
      </c>
      <c r="C272" s="53">
        <v>11000</v>
      </c>
      <c r="D272" s="53">
        <f t="shared" si="4"/>
        <v>990000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26</v>
      </c>
      <c r="C284" s="53">
        <v>8000</v>
      </c>
      <c r="D284" s="53">
        <f t="shared" si="4"/>
        <v>208000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>
      <c r="A292" s="8" t="s">
        <v>290</v>
      </c>
      <c r="B292" s="53">
        <f>6+2</f>
        <v>8</v>
      </c>
      <c r="C292" s="53">
        <v>12000</v>
      </c>
      <c r="D292" s="53">
        <f t="shared" si="4"/>
        <v>96000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>
      <c r="A303" s="11" t="s">
        <v>301</v>
      </c>
      <c r="B303" s="53">
        <v>370</v>
      </c>
      <c r="C303" s="53">
        <v>26000</v>
      </c>
      <c r="D303" s="53">
        <f t="shared" si="4"/>
        <v>9620000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4" ht="18.75" hidden="1">
      <c r="A305" s="6" t="s">
        <v>302</v>
      </c>
      <c r="B305" s="53"/>
      <c r="C305" s="53"/>
      <c r="D305" s="53">
        <f t="shared" si="4"/>
        <v>0</v>
      </c>
    </row>
    <row r="306" spans="1:4" ht="18.75" hidden="1">
      <c r="A306" s="6" t="s">
        <v>303</v>
      </c>
      <c r="B306" s="53"/>
      <c r="C306" s="53"/>
      <c r="D306" s="53">
        <f t="shared" si="4"/>
        <v>0</v>
      </c>
    </row>
    <row r="307" spans="1:4" ht="18.75" hidden="1">
      <c r="A307" s="6" t="s">
        <v>304</v>
      </c>
      <c r="B307" s="53"/>
      <c r="C307" s="53"/>
      <c r="D307" s="53">
        <f t="shared" si="4"/>
        <v>0</v>
      </c>
    </row>
    <row r="308" spans="1:4" ht="18.75" hidden="1">
      <c r="A308" s="28" t="s">
        <v>305</v>
      </c>
      <c r="B308" s="53"/>
      <c r="C308" s="53"/>
      <c r="D308" s="53">
        <f t="shared" si="4"/>
        <v>0</v>
      </c>
    </row>
    <row r="309" spans="1:4" ht="18.75" hidden="1">
      <c r="A309" s="8" t="s">
        <v>306</v>
      </c>
      <c r="B309" s="53"/>
      <c r="C309" s="53"/>
      <c r="D309" s="53">
        <f t="shared" si="4"/>
        <v>0</v>
      </c>
    </row>
    <row r="310" spans="1:4" ht="18.75" hidden="1">
      <c r="A310" s="6" t="s">
        <v>354</v>
      </c>
      <c r="B310" s="53"/>
      <c r="C310" s="53"/>
      <c r="D310" s="53">
        <f t="shared" si="4"/>
        <v>0</v>
      </c>
    </row>
    <row r="311" spans="1:4" ht="18.75">
      <c r="A311" s="29"/>
      <c r="B311" s="99">
        <f>SUM(B3:B310)</f>
        <v>6018.833333333333</v>
      </c>
      <c r="C311" s="99"/>
      <c r="D311" s="53">
        <f>SUBTOTAL(9,D3:D310)</f>
        <v>85948000</v>
      </c>
    </row>
  </sheetData>
  <protectedRanges>
    <protectedRange password="CF71" sqref="B1:D3 B4:C310 D4:D311" name="tho"/>
  </protectedRanges>
  <autoFilter ref="A2:D311" xr:uid="{00000000-0009-0000-0000-00001C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L317"/>
  <sheetViews>
    <sheetView tabSelected="1" topLeftCell="A272" workbookViewId="0">
      <selection activeCell="P322" sqref="P322"/>
    </sheetView>
  </sheetViews>
  <sheetFormatPr defaultRowHeight="15"/>
  <cols>
    <col min="1" max="1" width="39" customWidth="1"/>
    <col min="3" max="3" width="13.85546875" customWidth="1"/>
    <col min="4" max="4" width="20" customWidth="1"/>
    <col min="6" max="6" width="20.28515625" bestFit="1" customWidth="1"/>
    <col min="7" max="7" width="14.140625" bestFit="1" customWidth="1"/>
    <col min="8" max="8" width="14.28515625" bestFit="1" customWidth="1"/>
    <col min="9" max="9" width="11.7109375" bestFit="1" customWidth="1"/>
    <col min="10" max="10" width="5.7109375" bestFit="1" customWidth="1"/>
    <col min="11" max="11" width="14.28515625" bestFit="1" customWidth="1"/>
    <col min="12" max="12" width="19.42578125" bestFit="1" customWidth="1"/>
  </cols>
  <sheetData>
    <row r="1" spans="1:4">
      <c r="A1" s="1" t="s">
        <v>410</v>
      </c>
      <c r="B1" s="2"/>
      <c r="C1" s="2"/>
      <c r="D1" s="2"/>
    </row>
    <row r="2" spans="1:4" ht="25.5">
      <c r="A2" s="31" t="s">
        <v>0</v>
      </c>
      <c r="B2" s="3" t="s">
        <v>1</v>
      </c>
      <c r="C2" s="3" t="s">
        <v>308</v>
      </c>
      <c r="D2" s="3" t="s">
        <v>309</v>
      </c>
    </row>
    <row r="3" spans="1:4" ht="18.75" hidden="1">
      <c r="A3" s="4" t="s">
        <v>2</v>
      </c>
      <c r="B3" s="53"/>
      <c r="C3" s="53"/>
      <c r="D3" s="53">
        <f>B3*C3</f>
        <v>0</v>
      </c>
    </row>
    <row r="4" spans="1:4" ht="18.75" hidden="1">
      <c r="A4" s="6" t="s">
        <v>3</v>
      </c>
      <c r="B4" s="53"/>
      <c r="C4" s="53"/>
      <c r="D4" s="53">
        <f t="shared" ref="D4:D67" si="0">B4*C4</f>
        <v>0</v>
      </c>
    </row>
    <row r="5" spans="1:4" ht="18.75" hidden="1">
      <c r="A5" s="4" t="s">
        <v>4</v>
      </c>
      <c r="B5" s="53"/>
      <c r="C5" s="53"/>
      <c r="D5" s="53">
        <f t="shared" si="0"/>
        <v>0</v>
      </c>
    </row>
    <row r="6" spans="1:4" ht="18.75" hidden="1">
      <c r="A6" s="4" t="s">
        <v>5</v>
      </c>
      <c r="B6" s="53"/>
      <c r="C6" s="53"/>
      <c r="D6" s="53">
        <f t="shared" si="0"/>
        <v>0</v>
      </c>
    </row>
    <row r="7" spans="1:4" ht="18.75" hidden="1">
      <c r="A7" s="4" t="s">
        <v>6</v>
      </c>
      <c r="B7" s="53"/>
      <c r="C7" s="53"/>
      <c r="D7" s="53">
        <f t="shared" si="0"/>
        <v>0</v>
      </c>
    </row>
    <row r="8" spans="1:4" ht="18.75" hidden="1">
      <c r="A8" s="7" t="s">
        <v>7</v>
      </c>
      <c r="B8" s="53"/>
      <c r="C8" s="53"/>
      <c r="D8" s="53">
        <f t="shared" si="0"/>
        <v>0</v>
      </c>
    </row>
    <row r="9" spans="1:4" ht="18.75" hidden="1">
      <c r="A9" s="8" t="s">
        <v>8</v>
      </c>
      <c r="B9" s="53"/>
      <c r="C9" s="53"/>
      <c r="D9" s="53">
        <f t="shared" si="0"/>
        <v>0</v>
      </c>
    </row>
    <row r="10" spans="1:4" ht="18.75" hidden="1">
      <c r="A10" s="4" t="s">
        <v>9</v>
      </c>
      <c r="B10" s="54"/>
      <c r="C10" s="54"/>
      <c r="D10" s="53">
        <f t="shared" si="0"/>
        <v>0</v>
      </c>
    </row>
    <row r="11" spans="1:4" ht="18.75" hidden="1">
      <c r="A11" s="4" t="s">
        <v>10</v>
      </c>
      <c r="B11" s="54"/>
      <c r="C11" s="54"/>
      <c r="D11" s="53">
        <f t="shared" si="0"/>
        <v>0</v>
      </c>
    </row>
    <row r="12" spans="1:4" ht="18.75" hidden="1">
      <c r="A12" s="4" t="s">
        <v>11</v>
      </c>
      <c r="B12" s="54"/>
      <c r="C12" s="54"/>
      <c r="D12" s="53">
        <f t="shared" si="0"/>
        <v>0</v>
      </c>
    </row>
    <row r="13" spans="1:4" ht="18.75" hidden="1">
      <c r="A13" s="8" t="s">
        <v>12</v>
      </c>
      <c r="B13" s="53"/>
      <c r="C13" s="53"/>
      <c r="D13" s="53">
        <f t="shared" si="0"/>
        <v>0</v>
      </c>
    </row>
    <row r="14" spans="1:4" ht="18.75" hidden="1">
      <c r="A14" s="8" t="s">
        <v>13</v>
      </c>
      <c r="B14" s="53"/>
      <c r="C14" s="53"/>
      <c r="D14" s="53">
        <f t="shared" si="0"/>
        <v>0</v>
      </c>
    </row>
    <row r="15" spans="1:4" ht="18.75" hidden="1">
      <c r="A15" s="8" t="s">
        <v>14</v>
      </c>
      <c r="B15" s="54"/>
      <c r="C15" s="54"/>
      <c r="D15" s="53">
        <f t="shared" si="0"/>
        <v>0</v>
      </c>
    </row>
    <row r="16" spans="1:4" ht="18.75" hidden="1">
      <c r="A16" s="10" t="s">
        <v>15</v>
      </c>
      <c r="B16" s="53"/>
      <c r="C16" s="53"/>
      <c r="D16" s="53">
        <f t="shared" si="0"/>
        <v>0</v>
      </c>
    </row>
    <row r="17" spans="1:4" ht="18.75" hidden="1">
      <c r="A17" s="6" t="s">
        <v>16</v>
      </c>
      <c r="B17" s="53"/>
      <c r="C17" s="53"/>
      <c r="D17" s="53">
        <f t="shared" si="0"/>
        <v>0</v>
      </c>
    </row>
    <row r="18" spans="1:4" ht="18.75" hidden="1">
      <c r="A18" s="10" t="s">
        <v>17</v>
      </c>
      <c r="B18" s="53"/>
      <c r="C18" s="53"/>
      <c r="D18" s="53">
        <f t="shared" si="0"/>
        <v>0</v>
      </c>
    </row>
    <row r="19" spans="1:4" ht="18.75" hidden="1">
      <c r="A19" s="8" t="s">
        <v>18</v>
      </c>
      <c r="B19" s="53"/>
      <c r="C19" s="53"/>
      <c r="D19" s="53">
        <f t="shared" si="0"/>
        <v>0</v>
      </c>
    </row>
    <row r="20" spans="1:4" ht="18.75" hidden="1">
      <c r="A20" s="8" t="s">
        <v>401</v>
      </c>
      <c r="B20" s="53"/>
      <c r="C20" s="53"/>
      <c r="D20" s="53">
        <f t="shared" si="0"/>
        <v>0</v>
      </c>
    </row>
    <row r="21" spans="1:4" ht="18.75" hidden="1">
      <c r="A21" s="8" t="s">
        <v>20</v>
      </c>
      <c r="B21" s="53"/>
      <c r="C21" s="53"/>
      <c r="D21" s="53">
        <f t="shared" si="0"/>
        <v>0</v>
      </c>
    </row>
    <row r="22" spans="1:4" ht="18.75" hidden="1">
      <c r="A22" s="6" t="s">
        <v>21</v>
      </c>
      <c r="B22" s="53"/>
      <c r="C22" s="53"/>
      <c r="D22" s="53">
        <f t="shared" si="0"/>
        <v>0</v>
      </c>
    </row>
    <row r="23" spans="1:4" ht="18.75">
      <c r="A23" s="8" t="s">
        <v>22</v>
      </c>
      <c r="B23" s="53">
        <f>10+27</f>
        <v>37</v>
      </c>
      <c r="C23" s="53">
        <v>30000</v>
      </c>
      <c r="D23" s="53">
        <f t="shared" si="0"/>
        <v>1110000</v>
      </c>
    </row>
    <row r="24" spans="1:4" ht="18.75" hidden="1">
      <c r="A24" s="8" t="s">
        <v>23</v>
      </c>
      <c r="B24" s="53"/>
      <c r="C24" s="53"/>
      <c r="D24" s="53">
        <f t="shared" si="0"/>
        <v>0</v>
      </c>
    </row>
    <row r="25" spans="1:4" ht="18.75" hidden="1">
      <c r="A25" s="8" t="s">
        <v>24</v>
      </c>
      <c r="B25" s="53"/>
      <c r="C25" s="53"/>
      <c r="D25" s="53">
        <f t="shared" si="0"/>
        <v>0</v>
      </c>
    </row>
    <row r="26" spans="1:4" ht="18.75" hidden="1">
      <c r="A26" s="8" t="s">
        <v>25</v>
      </c>
      <c r="B26" s="53"/>
      <c r="C26" s="53"/>
      <c r="D26" s="53">
        <f t="shared" si="0"/>
        <v>0</v>
      </c>
    </row>
    <row r="27" spans="1:4" ht="18.75" hidden="1">
      <c r="A27" s="8" t="s">
        <v>26</v>
      </c>
      <c r="B27" s="53"/>
      <c r="C27" s="53"/>
      <c r="D27" s="53">
        <f t="shared" si="0"/>
        <v>0</v>
      </c>
    </row>
    <row r="28" spans="1:4" ht="18.75">
      <c r="A28" s="8" t="s">
        <v>27</v>
      </c>
      <c r="B28" s="53">
        <v>15</v>
      </c>
      <c r="C28" s="53">
        <v>38000</v>
      </c>
      <c r="D28" s="53">
        <f t="shared" si="0"/>
        <v>570000</v>
      </c>
    </row>
    <row r="29" spans="1:4" ht="18.75" hidden="1">
      <c r="A29" s="8" t="s">
        <v>28</v>
      </c>
      <c r="B29" s="53"/>
      <c r="C29" s="53"/>
      <c r="D29" s="53">
        <f t="shared" si="0"/>
        <v>0</v>
      </c>
    </row>
    <row r="30" spans="1:4" ht="18.75" hidden="1">
      <c r="A30" s="8" t="s">
        <v>29</v>
      </c>
      <c r="B30" s="53"/>
      <c r="C30" s="53"/>
      <c r="D30" s="53">
        <f t="shared" si="0"/>
        <v>0</v>
      </c>
    </row>
    <row r="31" spans="1:4" ht="18.75" hidden="1">
      <c r="A31" s="8" t="s">
        <v>30</v>
      </c>
      <c r="B31" s="53"/>
      <c r="C31" s="53"/>
      <c r="D31" s="53">
        <f t="shared" si="0"/>
        <v>0</v>
      </c>
    </row>
    <row r="32" spans="1:4" ht="18.75">
      <c r="A32" s="8" t="s">
        <v>31</v>
      </c>
      <c r="B32" s="53">
        <f>31+7+10+25</f>
        <v>73</v>
      </c>
      <c r="C32" s="53">
        <v>27000</v>
      </c>
      <c r="D32" s="53">
        <f t="shared" si="0"/>
        <v>1971000</v>
      </c>
    </row>
    <row r="33" spans="1:4" ht="18.75" hidden="1">
      <c r="A33" s="8" t="s">
        <v>32</v>
      </c>
      <c r="B33" s="53"/>
      <c r="C33" s="53"/>
      <c r="D33" s="53">
        <f t="shared" si="0"/>
        <v>0</v>
      </c>
    </row>
    <row r="34" spans="1:4" ht="18.75" hidden="1">
      <c r="A34" s="8" t="s">
        <v>33</v>
      </c>
      <c r="B34" s="53"/>
      <c r="C34" s="53"/>
      <c r="D34" s="53">
        <f t="shared" si="0"/>
        <v>0</v>
      </c>
    </row>
    <row r="35" spans="1:4" ht="18.75">
      <c r="A35" s="8" t="s">
        <v>34</v>
      </c>
      <c r="B35" s="53">
        <f>60+50</f>
        <v>110</v>
      </c>
      <c r="C35" s="53">
        <v>12000</v>
      </c>
      <c r="D35" s="53">
        <f t="shared" si="0"/>
        <v>1320000</v>
      </c>
    </row>
    <row r="36" spans="1:4" ht="18.75" hidden="1">
      <c r="A36" s="11" t="s">
        <v>35</v>
      </c>
      <c r="B36" s="53"/>
      <c r="C36" s="53"/>
      <c r="D36" s="53">
        <f t="shared" si="0"/>
        <v>0</v>
      </c>
    </row>
    <row r="37" spans="1:4" ht="18.75" hidden="1">
      <c r="A37" s="8" t="s">
        <v>36</v>
      </c>
      <c r="B37" s="53"/>
      <c r="C37" s="53"/>
      <c r="D37" s="53">
        <f t="shared" si="0"/>
        <v>0</v>
      </c>
    </row>
    <row r="38" spans="1:4" ht="18.75" hidden="1">
      <c r="A38" s="4" t="s">
        <v>37</v>
      </c>
      <c r="B38" s="53"/>
      <c r="C38" s="53"/>
      <c r="D38" s="53">
        <f t="shared" si="0"/>
        <v>0</v>
      </c>
    </row>
    <row r="39" spans="1:4" ht="18.75" hidden="1">
      <c r="A39" s="8" t="s">
        <v>38</v>
      </c>
      <c r="B39" s="53"/>
      <c r="C39" s="53"/>
      <c r="D39" s="53">
        <f t="shared" si="0"/>
        <v>0</v>
      </c>
    </row>
    <row r="40" spans="1:4" ht="18.75">
      <c r="A40" s="8" t="s">
        <v>39</v>
      </c>
      <c r="B40" s="53">
        <v>20</v>
      </c>
      <c r="C40" s="53">
        <v>24000</v>
      </c>
      <c r="D40" s="53">
        <f t="shared" si="0"/>
        <v>480000</v>
      </c>
    </row>
    <row r="41" spans="1:4" ht="18.75" hidden="1">
      <c r="A41" s="12" t="s">
        <v>40</v>
      </c>
      <c r="B41" s="53"/>
      <c r="C41" s="53"/>
      <c r="D41" s="53">
        <f t="shared" si="0"/>
        <v>0</v>
      </c>
    </row>
    <row r="42" spans="1:4" ht="18.75" hidden="1">
      <c r="A42" s="8" t="s">
        <v>41</v>
      </c>
      <c r="B42" s="53"/>
      <c r="C42" s="53"/>
      <c r="D42" s="53">
        <f t="shared" si="0"/>
        <v>0</v>
      </c>
    </row>
    <row r="43" spans="1:4" ht="18.75">
      <c r="A43" s="8" t="s">
        <v>42</v>
      </c>
      <c r="B43" s="53">
        <f>40+90</f>
        <v>130</v>
      </c>
      <c r="C43" s="53">
        <v>15000</v>
      </c>
      <c r="D43" s="53">
        <f t="shared" si="0"/>
        <v>1950000</v>
      </c>
    </row>
    <row r="44" spans="1:4" ht="18.75">
      <c r="A44" s="8" t="s">
        <v>43</v>
      </c>
      <c r="B44" s="53">
        <v>45</v>
      </c>
      <c r="C44" s="53">
        <v>15000</v>
      </c>
      <c r="D44" s="53">
        <f t="shared" si="0"/>
        <v>675000</v>
      </c>
    </row>
    <row r="45" spans="1:4" ht="18.75" hidden="1">
      <c r="A45" s="8" t="s">
        <v>44</v>
      </c>
      <c r="B45" s="53"/>
      <c r="C45" s="53"/>
      <c r="D45" s="53">
        <f t="shared" si="0"/>
        <v>0</v>
      </c>
    </row>
    <row r="46" spans="1:4" ht="18.75" hidden="1">
      <c r="A46" s="8" t="s">
        <v>45</v>
      </c>
      <c r="B46" s="53"/>
      <c r="C46" s="53"/>
      <c r="D46" s="53">
        <f t="shared" si="0"/>
        <v>0</v>
      </c>
    </row>
    <row r="47" spans="1:4" ht="18.75" hidden="1">
      <c r="A47" s="13" t="s">
        <v>46</v>
      </c>
      <c r="B47" s="53"/>
      <c r="C47" s="53"/>
      <c r="D47" s="53">
        <f t="shared" si="0"/>
        <v>0</v>
      </c>
    </row>
    <row r="48" spans="1:4" ht="18.75" hidden="1">
      <c r="A48" s="11" t="s">
        <v>47</v>
      </c>
      <c r="B48" s="53"/>
      <c r="C48" s="53"/>
      <c r="D48" s="53">
        <f t="shared" si="0"/>
        <v>0</v>
      </c>
    </row>
    <row r="49" spans="1:4" ht="18.75" hidden="1">
      <c r="A49" s="6" t="s">
        <v>48</v>
      </c>
      <c r="B49" s="53"/>
      <c r="C49" s="53"/>
      <c r="D49" s="53">
        <f t="shared" si="0"/>
        <v>0</v>
      </c>
    </row>
    <row r="50" spans="1:4" ht="18.75" hidden="1">
      <c r="A50" s="8" t="s">
        <v>49</v>
      </c>
      <c r="B50" s="53"/>
      <c r="C50" s="53"/>
      <c r="D50" s="53">
        <f t="shared" si="0"/>
        <v>0</v>
      </c>
    </row>
    <row r="51" spans="1:4" ht="18.75" hidden="1">
      <c r="A51" s="8" t="s">
        <v>50</v>
      </c>
      <c r="B51" s="53"/>
      <c r="C51" s="53"/>
      <c r="D51" s="53">
        <f t="shared" si="0"/>
        <v>0</v>
      </c>
    </row>
    <row r="52" spans="1:4" ht="18.75" hidden="1">
      <c r="A52" s="8" t="s">
        <v>51</v>
      </c>
      <c r="B52" s="53"/>
      <c r="C52" s="53"/>
      <c r="D52" s="53">
        <f t="shared" si="0"/>
        <v>0</v>
      </c>
    </row>
    <row r="53" spans="1:4" ht="18.75" hidden="1">
      <c r="A53" s="4" t="s">
        <v>52</v>
      </c>
      <c r="B53" s="53"/>
      <c r="C53" s="53"/>
      <c r="D53" s="53">
        <f t="shared" si="0"/>
        <v>0</v>
      </c>
    </row>
    <row r="54" spans="1:4" ht="18.75" hidden="1">
      <c r="A54" s="8" t="s">
        <v>53</v>
      </c>
      <c r="B54" s="53"/>
      <c r="C54" s="53"/>
      <c r="D54" s="53">
        <f t="shared" si="0"/>
        <v>0</v>
      </c>
    </row>
    <row r="55" spans="1:4" ht="18.75" hidden="1">
      <c r="A55" s="11" t="s">
        <v>54</v>
      </c>
      <c r="B55" s="53"/>
      <c r="C55" s="53"/>
      <c r="D55" s="53">
        <f t="shared" si="0"/>
        <v>0</v>
      </c>
    </row>
    <row r="56" spans="1:4" ht="18.75" hidden="1">
      <c r="A56" s="8" t="s">
        <v>55</v>
      </c>
      <c r="B56" s="53"/>
      <c r="C56" s="53"/>
      <c r="D56" s="53">
        <f t="shared" si="0"/>
        <v>0</v>
      </c>
    </row>
    <row r="57" spans="1:4" ht="18.75" hidden="1">
      <c r="A57" s="14" t="s">
        <v>56</v>
      </c>
      <c r="B57" s="53"/>
      <c r="C57" s="53"/>
      <c r="D57" s="53">
        <f t="shared" si="0"/>
        <v>0</v>
      </c>
    </row>
    <row r="58" spans="1:4" ht="18.75" hidden="1">
      <c r="A58" s="8" t="s">
        <v>57</v>
      </c>
      <c r="B58" s="53"/>
      <c r="C58" s="53"/>
      <c r="D58" s="53">
        <f t="shared" si="0"/>
        <v>0</v>
      </c>
    </row>
    <row r="59" spans="1:4" ht="18.75" hidden="1">
      <c r="A59" s="8" t="s">
        <v>58</v>
      </c>
      <c r="B59" s="53"/>
      <c r="C59" s="53"/>
      <c r="D59" s="53">
        <f t="shared" si="0"/>
        <v>0</v>
      </c>
    </row>
    <row r="60" spans="1:4" ht="18.75" hidden="1">
      <c r="A60" s="8" t="s">
        <v>59</v>
      </c>
      <c r="B60" s="53"/>
      <c r="C60" s="53"/>
      <c r="D60" s="53">
        <f t="shared" si="0"/>
        <v>0</v>
      </c>
    </row>
    <row r="61" spans="1:4" ht="18.75" hidden="1">
      <c r="A61" s="32" t="s">
        <v>60</v>
      </c>
      <c r="B61" s="53"/>
      <c r="C61" s="53"/>
      <c r="D61" s="53">
        <f t="shared" si="0"/>
        <v>0</v>
      </c>
    </row>
    <row r="62" spans="1:4" ht="18.75" hidden="1">
      <c r="A62" s="4" t="s">
        <v>61</v>
      </c>
      <c r="B62" s="53"/>
      <c r="C62" s="53"/>
      <c r="D62" s="53">
        <f t="shared" si="0"/>
        <v>0</v>
      </c>
    </row>
    <row r="63" spans="1:4" ht="18.75" hidden="1">
      <c r="A63" s="8" t="s">
        <v>62</v>
      </c>
      <c r="B63" s="53"/>
      <c r="C63" s="53"/>
      <c r="D63" s="53">
        <f t="shared" si="0"/>
        <v>0</v>
      </c>
    </row>
    <row r="64" spans="1:4" ht="18.75" hidden="1">
      <c r="A64" s="15" t="s">
        <v>63</v>
      </c>
      <c r="B64" s="68"/>
      <c r="C64" s="68"/>
      <c r="D64" s="53">
        <f t="shared" si="0"/>
        <v>0</v>
      </c>
    </row>
    <row r="65" spans="1:4" ht="18.75" hidden="1">
      <c r="A65" s="8" t="s">
        <v>64</v>
      </c>
      <c r="B65" s="53"/>
      <c r="C65" s="53"/>
      <c r="D65" s="53">
        <f t="shared" si="0"/>
        <v>0</v>
      </c>
    </row>
    <row r="66" spans="1:4" ht="18.75" hidden="1">
      <c r="A66" s="4" t="s">
        <v>65</v>
      </c>
      <c r="B66" s="53"/>
      <c r="C66" s="53"/>
      <c r="D66" s="53">
        <f t="shared" si="0"/>
        <v>0</v>
      </c>
    </row>
    <row r="67" spans="1:4" ht="18.75" hidden="1">
      <c r="A67" s="4" t="s">
        <v>66</v>
      </c>
      <c r="B67" s="53"/>
      <c r="C67" s="53"/>
      <c r="D67" s="53">
        <f t="shared" si="0"/>
        <v>0</v>
      </c>
    </row>
    <row r="68" spans="1:4" ht="18.75">
      <c r="A68" s="8" t="s">
        <v>67</v>
      </c>
      <c r="B68" s="53">
        <f>200+100+80</f>
        <v>380</v>
      </c>
      <c r="C68" s="53">
        <v>28000</v>
      </c>
      <c r="D68" s="53">
        <f t="shared" ref="D68:D131" si="1">B68*C68</f>
        <v>10640000</v>
      </c>
    </row>
    <row r="69" spans="1:4" ht="18.75">
      <c r="A69" s="4" t="s">
        <v>68</v>
      </c>
      <c r="B69" s="53">
        <f>80+60+90</f>
        <v>230</v>
      </c>
      <c r="C69" s="53">
        <v>27000</v>
      </c>
      <c r="D69" s="53">
        <f t="shared" si="1"/>
        <v>6210000</v>
      </c>
    </row>
    <row r="70" spans="1:4" ht="18.75" hidden="1">
      <c r="A70" s="8" t="s">
        <v>69</v>
      </c>
      <c r="B70" s="53"/>
      <c r="C70" s="53"/>
      <c r="D70" s="53">
        <f t="shared" si="1"/>
        <v>0</v>
      </c>
    </row>
    <row r="71" spans="1:4" ht="18.75" hidden="1">
      <c r="A71" s="8" t="s">
        <v>70</v>
      </c>
      <c r="B71" s="53"/>
      <c r="C71" s="53"/>
      <c r="D71" s="53">
        <f t="shared" si="1"/>
        <v>0</v>
      </c>
    </row>
    <row r="72" spans="1:4" ht="18.75" hidden="1">
      <c r="A72" s="8" t="s">
        <v>71</v>
      </c>
      <c r="B72" s="53"/>
      <c r="C72" s="53"/>
      <c r="D72" s="53">
        <f t="shared" si="1"/>
        <v>0</v>
      </c>
    </row>
    <row r="73" spans="1:4" ht="18.75" hidden="1">
      <c r="A73" s="8" t="s">
        <v>72</v>
      </c>
      <c r="B73" s="53"/>
      <c r="C73" s="53"/>
      <c r="D73" s="53">
        <f t="shared" si="1"/>
        <v>0</v>
      </c>
    </row>
    <row r="74" spans="1:4" ht="18.75">
      <c r="A74" s="17" t="s">
        <v>73</v>
      </c>
      <c r="B74" s="53">
        <v>7</v>
      </c>
      <c r="C74" s="53">
        <v>26000</v>
      </c>
      <c r="D74" s="53">
        <f t="shared" si="1"/>
        <v>182000</v>
      </c>
    </row>
    <row r="75" spans="1:4" ht="18.75" hidden="1">
      <c r="A75" s="18" t="s">
        <v>74</v>
      </c>
      <c r="B75" s="53"/>
      <c r="C75" s="53"/>
      <c r="D75" s="53">
        <f t="shared" si="1"/>
        <v>0</v>
      </c>
    </row>
    <row r="76" spans="1:4" ht="18.75" hidden="1">
      <c r="A76" s="17" t="s">
        <v>75</v>
      </c>
      <c r="B76" s="53"/>
      <c r="C76" s="53"/>
      <c r="D76" s="53">
        <f t="shared" si="1"/>
        <v>0</v>
      </c>
    </row>
    <row r="77" spans="1:4" ht="18.75" hidden="1">
      <c r="A77" s="11" t="s">
        <v>76</v>
      </c>
      <c r="B77" s="53"/>
      <c r="C77" s="53"/>
      <c r="D77" s="53">
        <f t="shared" si="1"/>
        <v>0</v>
      </c>
    </row>
    <row r="78" spans="1:4" ht="18.75" hidden="1">
      <c r="A78" s="19" t="s">
        <v>77</v>
      </c>
      <c r="B78" s="53"/>
      <c r="C78" s="53"/>
      <c r="D78" s="53">
        <f t="shared" si="1"/>
        <v>0</v>
      </c>
    </row>
    <row r="79" spans="1:4" ht="18.75" hidden="1">
      <c r="A79" s="19" t="s">
        <v>78</v>
      </c>
      <c r="B79" s="53"/>
      <c r="C79" s="53"/>
      <c r="D79" s="53">
        <f t="shared" si="1"/>
        <v>0</v>
      </c>
    </row>
    <row r="80" spans="1:4" ht="18.75" hidden="1">
      <c r="A80" s="19" t="s">
        <v>79</v>
      </c>
      <c r="B80" s="53"/>
      <c r="C80" s="53"/>
      <c r="D80" s="53">
        <f t="shared" si="1"/>
        <v>0</v>
      </c>
    </row>
    <row r="81" spans="1:4" ht="18.75" hidden="1">
      <c r="A81" s="19" t="s">
        <v>80</v>
      </c>
      <c r="B81" s="53"/>
      <c r="C81" s="53"/>
      <c r="D81" s="53">
        <f t="shared" si="1"/>
        <v>0</v>
      </c>
    </row>
    <row r="82" spans="1:4" ht="18.75" hidden="1">
      <c r="A82" s="8" t="s">
        <v>81</v>
      </c>
      <c r="B82" s="52"/>
      <c r="C82" s="52"/>
      <c r="D82" s="53">
        <f t="shared" si="1"/>
        <v>0</v>
      </c>
    </row>
    <row r="83" spans="1:4" ht="18.75" hidden="1">
      <c r="A83" s="8" t="s">
        <v>82</v>
      </c>
      <c r="B83" s="53"/>
      <c r="C83" s="53"/>
      <c r="D83" s="53">
        <f t="shared" si="1"/>
        <v>0</v>
      </c>
    </row>
    <row r="84" spans="1:4" ht="18.75">
      <c r="A84" s="8" t="s">
        <v>83</v>
      </c>
      <c r="B84" s="53">
        <f>72+18+10</f>
        <v>100</v>
      </c>
      <c r="C84" s="53">
        <v>12000</v>
      </c>
      <c r="D84" s="53">
        <f t="shared" si="1"/>
        <v>1200000</v>
      </c>
    </row>
    <row r="85" spans="1:4" ht="18.75" hidden="1">
      <c r="A85" s="8" t="s">
        <v>84</v>
      </c>
      <c r="B85" s="53"/>
      <c r="C85" s="53"/>
      <c r="D85" s="53">
        <f t="shared" si="1"/>
        <v>0</v>
      </c>
    </row>
    <row r="86" spans="1:4" ht="18.75" hidden="1">
      <c r="A86" s="8" t="s">
        <v>85</v>
      </c>
      <c r="B86" s="53"/>
      <c r="C86" s="53"/>
      <c r="D86" s="53">
        <f t="shared" si="1"/>
        <v>0</v>
      </c>
    </row>
    <row r="87" spans="1:4" ht="18.75" hidden="1">
      <c r="A87" s="8" t="s">
        <v>86</v>
      </c>
      <c r="B87" s="53"/>
      <c r="C87" s="53"/>
      <c r="D87" s="53">
        <f t="shared" si="1"/>
        <v>0</v>
      </c>
    </row>
    <row r="88" spans="1:4" ht="18.75" hidden="1">
      <c r="A88" s="8" t="s">
        <v>87</v>
      </c>
      <c r="B88" s="53"/>
      <c r="C88" s="53"/>
      <c r="D88" s="53">
        <f t="shared" si="1"/>
        <v>0</v>
      </c>
    </row>
    <row r="89" spans="1:4" ht="18.75" hidden="1">
      <c r="A89" s="21" t="s">
        <v>88</v>
      </c>
      <c r="B89" s="53"/>
      <c r="C89" s="53"/>
      <c r="D89" s="53">
        <f t="shared" si="1"/>
        <v>0</v>
      </c>
    </row>
    <row r="90" spans="1:4" ht="18.75" hidden="1">
      <c r="A90" s="8" t="s">
        <v>89</v>
      </c>
      <c r="B90" s="53"/>
      <c r="C90" s="53"/>
      <c r="D90" s="53">
        <f t="shared" si="1"/>
        <v>0</v>
      </c>
    </row>
    <row r="91" spans="1:4" ht="18.75" hidden="1">
      <c r="A91" s="8" t="s">
        <v>90</v>
      </c>
      <c r="B91" s="53"/>
      <c r="C91" s="53"/>
      <c r="D91" s="53">
        <f t="shared" si="1"/>
        <v>0</v>
      </c>
    </row>
    <row r="92" spans="1:4" ht="18.75" hidden="1">
      <c r="A92" s="8" t="s">
        <v>91</v>
      </c>
      <c r="B92" s="54"/>
      <c r="C92" s="54"/>
      <c r="D92" s="53">
        <f t="shared" si="1"/>
        <v>0</v>
      </c>
    </row>
    <row r="93" spans="1:4" ht="18.75" hidden="1">
      <c r="A93" s="19" t="s">
        <v>92</v>
      </c>
      <c r="B93" s="53"/>
      <c r="C93" s="53"/>
      <c r="D93" s="53">
        <f t="shared" si="1"/>
        <v>0</v>
      </c>
    </row>
    <row r="94" spans="1:4" ht="18.75" hidden="1">
      <c r="A94" s="4" t="s">
        <v>93</v>
      </c>
      <c r="B94" s="53"/>
      <c r="C94" s="53"/>
      <c r="D94" s="53">
        <f t="shared" si="1"/>
        <v>0</v>
      </c>
    </row>
    <row r="95" spans="1:4" ht="18.75" hidden="1">
      <c r="A95" s="11" t="s">
        <v>94</v>
      </c>
      <c r="B95" s="53"/>
      <c r="C95" s="53"/>
      <c r="D95" s="53">
        <f t="shared" si="1"/>
        <v>0</v>
      </c>
    </row>
    <row r="96" spans="1:4" ht="18.75" hidden="1">
      <c r="A96" s="8" t="s">
        <v>95</v>
      </c>
      <c r="B96" s="53"/>
      <c r="C96" s="53"/>
      <c r="D96" s="53">
        <f t="shared" si="1"/>
        <v>0</v>
      </c>
    </row>
    <row r="97" spans="1:4" ht="18.75" hidden="1">
      <c r="A97" s="11" t="s">
        <v>96</v>
      </c>
      <c r="B97" s="53"/>
      <c r="C97" s="53"/>
      <c r="D97" s="53">
        <f t="shared" si="1"/>
        <v>0</v>
      </c>
    </row>
    <row r="98" spans="1:4" ht="18.75">
      <c r="A98" s="8" t="s">
        <v>97</v>
      </c>
      <c r="B98" s="53">
        <v>4</v>
      </c>
      <c r="C98" s="53">
        <v>13000</v>
      </c>
      <c r="D98" s="53">
        <f t="shared" si="1"/>
        <v>52000</v>
      </c>
    </row>
    <row r="99" spans="1:4" ht="18.75" hidden="1">
      <c r="A99" s="8" t="s">
        <v>98</v>
      </c>
      <c r="B99" s="53"/>
      <c r="C99" s="53"/>
      <c r="D99" s="53">
        <f t="shared" si="1"/>
        <v>0</v>
      </c>
    </row>
    <row r="100" spans="1:4" ht="18.75" hidden="1">
      <c r="A100" s="11" t="s">
        <v>99</v>
      </c>
      <c r="B100" s="53"/>
      <c r="C100" s="53"/>
      <c r="D100" s="53">
        <f t="shared" si="1"/>
        <v>0</v>
      </c>
    </row>
    <row r="101" spans="1:4" ht="18.75" hidden="1">
      <c r="A101" s="22" t="s">
        <v>100</v>
      </c>
      <c r="B101" s="53"/>
      <c r="C101" s="53"/>
      <c r="D101" s="53">
        <f t="shared" si="1"/>
        <v>0</v>
      </c>
    </row>
    <row r="102" spans="1:4" ht="18.75" hidden="1">
      <c r="A102" s="23" t="s">
        <v>101</v>
      </c>
      <c r="B102" s="54"/>
      <c r="C102" s="54"/>
      <c r="D102" s="53">
        <f t="shared" si="1"/>
        <v>0</v>
      </c>
    </row>
    <row r="103" spans="1:4" ht="18.75" hidden="1">
      <c r="A103" s="23" t="s">
        <v>102</v>
      </c>
      <c r="B103" s="54"/>
      <c r="C103" s="54"/>
      <c r="D103" s="53">
        <f t="shared" si="1"/>
        <v>0</v>
      </c>
    </row>
    <row r="104" spans="1:4" ht="18.75" hidden="1">
      <c r="A104" s="8" t="s">
        <v>103</v>
      </c>
      <c r="B104" s="54"/>
      <c r="C104" s="54"/>
      <c r="D104" s="53">
        <f t="shared" si="1"/>
        <v>0</v>
      </c>
    </row>
    <row r="105" spans="1:4" ht="18.75" hidden="1">
      <c r="A105" s="8" t="s">
        <v>104</v>
      </c>
      <c r="B105" s="54"/>
      <c r="C105" s="54"/>
      <c r="D105" s="53">
        <f t="shared" si="1"/>
        <v>0</v>
      </c>
    </row>
    <row r="106" spans="1:4" ht="18.75" hidden="1">
      <c r="A106" s="8" t="s">
        <v>105</v>
      </c>
      <c r="B106" s="54"/>
      <c r="C106" s="54"/>
      <c r="D106" s="53">
        <f t="shared" si="1"/>
        <v>0</v>
      </c>
    </row>
    <row r="107" spans="1:4" ht="18.75" hidden="1">
      <c r="A107" s="8" t="s">
        <v>106</v>
      </c>
      <c r="B107" s="54"/>
      <c r="C107" s="54"/>
      <c r="D107" s="53">
        <f t="shared" si="1"/>
        <v>0</v>
      </c>
    </row>
    <row r="108" spans="1:4" ht="18.75" hidden="1">
      <c r="A108" s="8" t="s">
        <v>107</v>
      </c>
      <c r="B108" s="54"/>
      <c r="C108" s="54"/>
      <c r="D108" s="53">
        <f t="shared" si="1"/>
        <v>0</v>
      </c>
    </row>
    <row r="109" spans="1:4" ht="18.75" hidden="1">
      <c r="A109" s="8" t="s">
        <v>108</v>
      </c>
      <c r="B109" s="54"/>
      <c r="C109" s="54"/>
      <c r="D109" s="53">
        <f t="shared" si="1"/>
        <v>0</v>
      </c>
    </row>
    <row r="110" spans="1:4" ht="18.75" hidden="1">
      <c r="A110" s="8" t="s">
        <v>109</v>
      </c>
      <c r="B110" s="54"/>
      <c r="C110" s="54"/>
      <c r="D110" s="53">
        <f t="shared" si="1"/>
        <v>0</v>
      </c>
    </row>
    <row r="111" spans="1:4" ht="18.75" hidden="1">
      <c r="A111" s="8" t="s">
        <v>110</v>
      </c>
      <c r="B111" s="54"/>
      <c r="C111" s="54"/>
      <c r="D111" s="53">
        <f t="shared" si="1"/>
        <v>0</v>
      </c>
    </row>
    <row r="112" spans="1:4" ht="18.75" hidden="1">
      <c r="A112" s="8" t="s">
        <v>111</v>
      </c>
      <c r="B112" s="54"/>
      <c r="C112" s="54"/>
      <c r="D112" s="53">
        <f t="shared" si="1"/>
        <v>0</v>
      </c>
    </row>
    <row r="113" spans="1:4" ht="18.75" hidden="1">
      <c r="A113" s="8" t="s">
        <v>112</v>
      </c>
      <c r="B113" s="54"/>
      <c r="C113" s="54"/>
      <c r="D113" s="53">
        <f t="shared" si="1"/>
        <v>0</v>
      </c>
    </row>
    <row r="114" spans="1:4" ht="18.75">
      <c r="A114" s="4" t="s">
        <v>113</v>
      </c>
      <c r="B114" s="53">
        <f>140+280</f>
        <v>420</v>
      </c>
      <c r="C114" s="53">
        <v>13000</v>
      </c>
      <c r="D114" s="53">
        <f t="shared" si="1"/>
        <v>5460000</v>
      </c>
    </row>
    <row r="115" spans="1:4" ht="18.75" hidden="1">
      <c r="A115" s="8" t="s">
        <v>114</v>
      </c>
      <c r="B115" s="53"/>
      <c r="C115" s="53"/>
      <c r="D115" s="53">
        <f t="shared" si="1"/>
        <v>0</v>
      </c>
    </row>
    <row r="116" spans="1:4" ht="18.75">
      <c r="A116" s="8" t="s">
        <v>115</v>
      </c>
      <c r="B116" s="53">
        <v>30</v>
      </c>
      <c r="C116" s="53">
        <v>5200</v>
      </c>
      <c r="D116" s="53">
        <f t="shared" si="1"/>
        <v>156000</v>
      </c>
    </row>
    <row r="117" spans="1:4" ht="18.75" hidden="1">
      <c r="A117" s="4" t="s">
        <v>116</v>
      </c>
      <c r="B117" s="53"/>
      <c r="C117" s="53"/>
      <c r="D117" s="53">
        <f t="shared" si="1"/>
        <v>0</v>
      </c>
    </row>
    <row r="118" spans="1:4" ht="18.75" hidden="1">
      <c r="A118" s="8" t="s">
        <v>117</v>
      </c>
      <c r="B118" s="53"/>
      <c r="C118" s="53"/>
      <c r="D118" s="53">
        <f t="shared" si="1"/>
        <v>0</v>
      </c>
    </row>
    <row r="119" spans="1:4" ht="18.75" hidden="1">
      <c r="A119" s="8" t="s">
        <v>118</v>
      </c>
      <c r="B119" s="53"/>
      <c r="C119" s="53"/>
      <c r="D119" s="53">
        <f t="shared" si="1"/>
        <v>0</v>
      </c>
    </row>
    <row r="120" spans="1:4" ht="18.75" hidden="1">
      <c r="A120" s="8" t="s">
        <v>119</v>
      </c>
      <c r="B120" s="53"/>
      <c r="C120" s="53"/>
      <c r="D120" s="53">
        <f t="shared" si="1"/>
        <v>0</v>
      </c>
    </row>
    <row r="121" spans="1:4" ht="18.75">
      <c r="A121" s="8" t="s">
        <v>120</v>
      </c>
      <c r="B121" s="53">
        <f>2583+45</f>
        <v>2628</v>
      </c>
      <c r="C121" s="53">
        <v>4800</v>
      </c>
      <c r="D121" s="53">
        <f t="shared" si="1"/>
        <v>12614400</v>
      </c>
    </row>
    <row r="122" spans="1:4" ht="18.75" hidden="1">
      <c r="A122" s="8" t="s">
        <v>121</v>
      </c>
      <c r="B122" s="53"/>
      <c r="C122" s="53"/>
      <c r="D122" s="53">
        <f t="shared" si="1"/>
        <v>0</v>
      </c>
    </row>
    <row r="123" spans="1:4" ht="18.75" hidden="1">
      <c r="A123" s="6" t="s">
        <v>122</v>
      </c>
      <c r="B123" s="53"/>
      <c r="C123" s="53"/>
      <c r="D123" s="53">
        <f t="shared" si="1"/>
        <v>0</v>
      </c>
    </row>
    <row r="124" spans="1:4" ht="18.75" hidden="1">
      <c r="A124" s="19" t="s">
        <v>123</v>
      </c>
      <c r="B124" s="53"/>
      <c r="C124" s="53"/>
      <c r="D124" s="53">
        <f t="shared" si="1"/>
        <v>0</v>
      </c>
    </row>
    <row r="125" spans="1:4" ht="18.75" hidden="1">
      <c r="A125" s="24" t="s">
        <v>124</v>
      </c>
      <c r="B125" s="53"/>
      <c r="C125" s="53"/>
      <c r="D125" s="53">
        <f t="shared" si="1"/>
        <v>0</v>
      </c>
    </row>
    <row r="126" spans="1:4" ht="18.75">
      <c r="A126" s="19" t="s">
        <v>125</v>
      </c>
      <c r="B126" s="53">
        <v>5</v>
      </c>
      <c r="C126" s="53">
        <v>5000</v>
      </c>
      <c r="D126" s="53">
        <f t="shared" si="1"/>
        <v>25000</v>
      </c>
    </row>
    <row r="127" spans="1:4" ht="18.75" hidden="1">
      <c r="A127" s="4" t="s">
        <v>126</v>
      </c>
      <c r="B127" s="54"/>
      <c r="C127" s="54"/>
      <c r="D127" s="53">
        <f t="shared" si="1"/>
        <v>0</v>
      </c>
    </row>
    <row r="128" spans="1:4" ht="18.75" hidden="1">
      <c r="A128" s="4" t="s">
        <v>127</v>
      </c>
      <c r="B128" s="54"/>
      <c r="C128" s="54"/>
      <c r="D128" s="53">
        <f t="shared" si="1"/>
        <v>0</v>
      </c>
    </row>
    <row r="129" spans="1:4" ht="18.75" hidden="1">
      <c r="A129" s="4" t="s">
        <v>128</v>
      </c>
      <c r="B129" s="54"/>
      <c r="C129" s="54"/>
      <c r="D129" s="53">
        <f t="shared" si="1"/>
        <v>0</v>
      </c>
    </row>
    <row r="130" spans="1:4" ht="18.75" hidden="1">
      <c r="A130" s="4" t="s">
        <v>129</v>
      </c>
      <c r="B130" s="55"/>
      <c r="C130" s="55"/>
      <c r="D130" s="53">
        <f t="shared" si="1"/>
        <v>0</v>
      </c>
    </row>
    <row r="131" spans="1:4" ht="18.75" hidden="1">
      <c r="A131" s="8" t="s">
        <v>130</v>
      </c>
      <c r="B131" s="54"/>
      <c r="C131" s="54"/>
      <c r="D131" s="53">
        <f t="shared" si="1"/>
        <v>0</v>
      </c>
    </row>
    <row r="132" spans="1:4" ht="18.75" hidden="1">
      <c r="A132" s="11" t="s">
        <v>131</v>
      </c>
      <c r="B132" s="53"/>
      <c r="C132" s="53"/>
      <c r="D132" s="5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53">
        <f t="shared" si="2"/>
        <v>0</v>
      </c>
    </row>
    <row r="134" spans="1:4" ht="18.75" hidden="1">
      <c r="A134" s="11" t="s">
        <v>133</v>
      </c>
      <c r="B134" s="53"/>
      <c r="C134" s="53"/>
      <c r="D134" s="53">
        <f t="shared" si="2"/>
        <v>0</v>
      </c>
    </row>
    <row r="135" spans="1:4" ht="18.75" hidden="1">
      <c r="A135" s="8" t="s">
        <v>134</v>
      </c>
      <c r="B135" s="53"/>
      <c r="C135" s="53"/>
      <c r="D135" s="53">
        <f t="shared" si="2"/>
        <v>0</v>
      </c>
    </row>
    <row r="136" spans="1:4" ht="18.75" hidden="1">
      <c r="A136" s="8" t="s">
        <v>135</v>
      </c>
      <c r="B136" s="53"/>
      <c r="C136" s="53"/>
      <c r="D136" s="53">
        <f t="shared" si="2"/>
        <v>0</v>
      </c>
    </row>
    <row r="137" spans="1:4" ht="18.75" hidden="1">
      <c r="A137" s="11" t="s">
        <v>136</v>
      </c>
      <c r="B137" s="53"/>
      <c r="C137" s="53"/>
      <c r="D137" s="53">
        <f t="shared" si="2"/>
        <v>0</v>
      </c>
    </row>
    <row r="138" spans="1:4" ht="18.75" hidden="1">
      <c r="A138" s="8" t="s">
        <v>137</v>
      </c>
      <c r="B138" s="54"/>
      <c r="C138" s="54"/>
      <c r="D138" s="53">
        <f t="shared" si="2"/>
        <v>0</v>
      </c>
    </row>
    <row r="139" spans="1:4" ht="18.75" hidden="1">
      <c r="A139" s="8" t="s">
        <v>138</v>
      </c>
      <c r="B139" s="54"/>
      <c r="C139" s="54"/>
      <c r="D139" s="53">
        <f t="shared" si="2"/>
        <v>0</v>
      </c>
    </row>
    <row r="140" spans="1:4" ht="18.75" hidden="1">
      <c r="A140" s="4" t="s">
        <v>139</v>
      </c>
      <c r="B140" s="54"/>
      <c r="C140" s="54"/>
      <c r="D140" s="53">
        <f t="shared" si="2"/>
        <v>0</v>
      </c>
    </row>
    <row r="141" spans="1:4" ht="18.75">
      <c r="A141" s="8" t="s">
        <v>140</v>
      </c>
      <c r="B141" s="53">
        <v>40</v>
      </c>
      <c r="C141" s="53">
        <v>8000</v>
      </c>
      <c r="D141" s="53">
        <f t="shared" si="2"/>
        <v>320000</v>
      </c>
    </row>
    <row r="142" spans="1:4" ht="18.75" hidden="1">
      <c r="A142" s="19" t="s">
        <v>141</v>
      </c>
      <c r="B142" s="53"/>
      <c r="C142" s="53"/>
      <c r="D142" s="53">
        <f t="shared" si="2"/>
        <v>0</v>
      </c>
    </row>
    <row r="143" spans="1:4" ht="18.75" hidden="1">
      <c r="A143" s="4" t="s">
        <v>142</v>
      </c>
      <c r="B143" s="53"/>
      <c r="C143" s="53"/>
      <c r="D143" s="53">
        <f t="shared" si="2"/>
        <v>0</v>
      </c>
    </row>
    <row r="144" spans="1:4" ht="18.75">
      <c r="A144" s="8" t="s">
        <v>143</v>
      </c>
      <c r="B144" s="53">
        <f>280+70+240+50</f>
        <v>640</v>
      </c>
      <c r="C144" s="53">
        <v>19000</v>
      </c>
      <c r="D144" s="53">
        <f t="shared" si="2"/>
        <v>12160000</v>
      </c>
    </row>
    <row r="145" spans="1:4" ht="18.75">
      <c r="A145" s="21" t="s">
        <v>144</v>
      </c>
      <c r="B145" s="53">
        <f>55+10</f>
        <v>65</v>
      </c>
      <c r="C145" s="53">
        <v>16000</v>
      </c>
      <c r="D145" s="53">
        <f t="shared" si="2"/>
        <v>1040000</v>
      </c>
    </row>
    <row r="146" spans="1:4" ht="18.75" hidden="1">
      <c r="A146" s="21" t="s">
        <v>145</v>
      </c>
      <c r="B146" s="53"/>
      <c r="C146" s="53"/>
      <c r="D146" s="53">
        <f t="shared" si="2"/>
        <v>0</v>
      </c>
    </row>
    <row r="147" spans="1:4" ht="18.75" hidden="1">
      <c r="A147" s="8" t="s">
        <v>146</v>
      </c>
      <c r="B147" s="53"/>
      <c r="C147" s="53"/>
      <c r="D147" s="53">
        <f t="shared" si="2"/>
        <v>0</v>
      </c>
    </row>
    <row r="148" spans="1:4" ht="18.75" hidden="1">
      <c r="A148" s="8" t="s">
        <v>147</v>
      </c>
      <c r="B148" s="53"/>
      <c r="C148" s="53"/>
      <c r="D148" s="53">
        <f t="shared" si="2"/>
        <v>0</v>
      </c>
    </row>
    <row r="149" spans="1:4" ht="18.75" hidden="1">
      <c r="A149" s="8" t="s">
        <v>148</v>
      </c>
      <c r="B149" s="53"/>
      <c r="C149" s="53"/>
      <c r="D149" s="53">
        <f t="shared" si="2"/>
        <v>0</v>
      </c>
    </row>
    <row r="150" spans="1:4" ht="18.75" hidden="1">
      <c r="A150" s="11" t="s">
        <v>149</v>
      </c>
      <c r="B150" s="53"/>
      <c r="C150" s="53"/>
      <c r="D150" s="53">
        <f t="shared" si="2"/>
        <v>0</v>
      </c>
    </row>
    <row r="151" spans="1:4" ht="18.75">
      <c r="A151" s="11" t="s">
        <v>150</v>
      </c>
      <c r="B151" s="53">
        <v>4</v>
      </c>
      <c r="C151" s="53">
        <v>6000</v>
      </c>
      <c r="D151" s="53">
        <f t="shared" si="2"/>
        <v>24000</v>
      </c>
    </row>
    <row r="152" spans="1:4" ht="18.75" hidden="1">
      <c r="A152" s="11" t="s">
        <v>151</v>
      </c>
      <c r="B152" s="53"/>
      <c r="C152" s="53"/>
      <c r="D152" s="53">
        <f t="shared" si="2"/>
        <v>0</v>
      </c>
    </row>
    <row r="153" spans="1:4" ht="18.75" hidden="1">
      <c r="A153" s="8" t="s">
        <v>152</v>
      </c>
      <c r="B153" s="53"/>
      <c r="C153" s="53"/>
      <c r="D153" s="53">
        <f t="shared" si="2"/>
        <v>0</v>
      </c>
    </row>
    <row r="154" spans="1:4" ht="18.75" hidden="1">
      <c r="A154" s="6" t="s">
        <v>153</v>
      </c>
      <c r="B154" s="53"/>
      <c r="C154" s="53"/>
      <c r="D154" s="53">
        <f t="shared" si="2"/>
        <v>0</v>
      </c>
    </row>
    <row r="155" spans="1:4" ht="18.75" hidden="1">
      <c r="A155" s="8" t="s">
        <v>154</v>
      </c>
      <c r="B155" s="53"/>
      <c r="C155" s="53"/>
      <c r="D155" s="53">
        <f t="shared" si="2"/>
        <v>0</v>
      </c>
    </row>
    <row r="156" spans="1:4" ht="18.75" hidden="1">
      <c r="A156" s="8" t="s">
        <v>155</v>
      </c>
      <c r="B156" s="53"/>
      <c r="C156" s="53"/>
      <c r="D156" s="53">
        <f t="shared" si="2"/>
        <v>0</v>
      </c>
    </row>
    <row r="157" spans="1:4" ht="18.75" hidden="1">
      <c r="A157" s="13" t="s">
        <v>156</v>
      </c>
      <c r="B157" s="53"/>
      <c r="C157" s="53"/>
      <c r="D157" s="53">
        <f t="shared" si="2"/>
        <v>0</v>
      </c>
    </row>
    <row r="158" spans="1:4" ht="18.75" hidden="1">
      <c r="A158" s="8" t="s">
        <v>157</v>
      </c>
      <c r="B158" s="53"/>
      <c r="C158" s="53"/>
      <c r="D158" s="53">
        <f t="shared" si="2"/>
        <v>0</v>
      </c>
    </row>
    <row r="159" spans="1:4" ht="18.75" hidden="1">
      <c r="A159" s="7" t="s">
        <v>158</v>
      </c>
      <c r="B159" s="53"/>
      <c r="C159" s="53"/>
      <c r="D159" s="53">
        <f t="shared" si="2"/>
        <v>0</v>
      </c>
    </row>
    <row r="160" spans="1:4" ht="18.75" hidden="1">
      <c r="A160" s="8" t="s">
        <v>314</v>
      </c>
      <c r="B160" s="53"/>
      <c r="C160" s="53"/>
      <c r="D160" s="53">
        <f t="shared" si="2"/>
        <v>0</v>
      </c>
    </row>
    <row r="161" spans="1:4" ht="18.75" hidden="1">
      <c r="A161" s="8" t="s">
        <v>160</v>
      </c>
      <c r="B161" s="53"/>
      <c r="C161" s="53"/>
      <c r="D161" s="53">
        <f t="shared" si="2"/>
        <v>0</v>
      </c>
    </row>
    <row r="162" spans="1:4" ht="18.75" hidden="1">
      <c r="A162" s="8" t="s">
        <v>161</v>
      </c>
      <c r="B162" s="53"/>
      <c r="C162" s="53"/>
      <c r="D162" s="53">
        <f t="shared" si="2"/>
        <v>0</v>
      </c>
    </row>
    <row r="163" spans="1:4" ht="18.75" hidden="1">
      <c r="A163" s="8" t="s">
        <v>162</v>
      </c>
      <c r="B163" s="53"/>
      <c r="C163" s="53"/>
      <c r="D163" s="53">
        <f t="shared" si="2"/>
        <v>0</v>
      </c>
    </row>
    <row r="164" spans="1:4" ht="18.75" hidden="1">
      <c r="A164" s="8" t="s">
        <v>163</v>
      </c>
      <c r="B164" s="53"/>
      <c r="C164" s="53"/>
      <c r="D164" s="53">
        <f t="shared" si="2"/>
        <v>0</v>
      </c>
    </row>
    <row r="165" spans="1:4" ht="18.75" hidden="1">
      <c r="A165" s="11" t="s">
        <v>164</v>
      </c>
      <c r="B165" s="53"/>
      <c r="C165" s="53"/>
      <c r="D165" s="53">
        <f t="shared" si="2"/>
        <v>0</v>
      </c>
    </row>
    <row r="166" spans="1:4" ht="18.75">
      <c r="A166" s="8" t="s">
        <v>165</v>
      </c>
      <c r="B166" s="53">
        <v>280</v>
      </c>
      <c r="C166" s="53">
        <v>21000</v>
      </c>
      <c r="D166" s="53">
        <f t="shared" si="2"/>
        <v>5880000</v>
      </c>
    </row>
    <row r="167" spans="1:4" ht="18.75" hidden="1">
      <c r="A167" s="19" t="s">
        <v>166</v>
      </c>
      <c r="B167" s="53"/>
      <c r="C167" s="53"/>
      <c r="D167" s="53">
        <f t="shared" si="2"/>
        <v>0</v>
      </c>
    </row>
    <row r="168" spans="1:4" ht="18.75">
      <c r="A168" s="8" t="s">
        <v>167</v>
      </c>
      <c r="B168" s="53">
        <f>100+20</f>
        <v>120</v>
      </c>
      <c r="C168" s="53">
        <v>22000</v>
      </c>
      <c r="D168" s="53">
        <f t="shared" si="2"/>
        <v>2640000</v>
      </c>
    </row>
    <row r="169" spans="1:4" ht="18.75">
      <c r="A169" s="8" t="s">
        <v>168</v>
      </c>
      <c r="B169" s="53">
        <f>20+15+28</f>
        <v>63</v>
      </c>
      <c r="C169" s="53">
        <v>18000</v>
      </c>
      <c r="D169" s="53">
        <f t="shared" si="2"/>
        <v>1134000</v>
      </c>
    </row>
    <row r="170" spans="1:4" ht="18.75" hidden="1">
      <c r="A170" s="8" t="s">
        <v>169</v>
      </c>
      <c r="B170" s="53"/>
      <c r="C170" s="53"/>
      <c r="D170" s="53">
        <f t="shared" si="2"/>
        <v>0</v>
      </c>
    </row>
    <row r="171" spans="1:4" ht="18.75" hidden="1">
      <c r="A171" s="19" t="s">
        <v>170</v>
      </c>
      <c r="B171" s="53"/>
      <c r="C171" s="53"/>
      <c r="D171" s="53">
        <f t="shared" si="2"/>
        <v>0</v>
      </c>
    </row>
    <row r="172" spans="1:4" ht="18.75" hidden="1">
      <c r="A172" s="8" t="s">
        <v>171</v>
      </c>
      <c r="B172" s="53"/>
      <c r="C172" s="53"/>
      <c r="D172" s="53">
        <f t="shared" si="2"/>
        <v>0</v>
      </c>
    </row>
    <row r="173" spans="1:4" ht="18.75" hidden="1">
      <c r="A173" s="4" t="s">
        <v>172</v>
      </c>
      <c r="B173" s="53"/>
      <c r="C173" s="53"/>
      <c r="D173" s="53">
        <f t="shared" si="2"/>
        <v>0</v>
      </c>
    </row>
    <row r="174" spans="1:4" ht="18.75" hidden="1">
      <c r="A174" s="8" t="s">
        <v>173</v>
      </c>
      <c r="B174" s="53"/>
      <c r="C174" s="53"/>
      <c r="D174" s="53">
        <f t="shared" si="2"/>
        <v>0</v>
      </c>
    </row>
    <row r="175" spans="1:4" ht="18.75" hidden="1">
      <c r="A175" s="10" t="s">
        <v>174</v>
      </c>
      <c r="B175" s="53"/>
      <c r="C175" s="53"/>
      <c r="D175" s="53">
        <f t="shared" si="2"/>
        <v>0</v>
      </c>
    </row>
    <row r="176" spans="1:4" ht="18.75" hidden="1">
      <c r="A176" s="10" t="s">
        <v>175</v>
      </c>
      <c r="B176" s="53"/>
      <c r="C176" s="53"/>
      <c r="D176" s="53">
        <f t="shared" si="2"/>
        <v>0</v>
      </c>
    </row>
    <row r="177" spans="1:4" ht="18.75" hidden="1">
      <c r="A177" s="6" t="s">
        <v>176</v>
      </c>
      <c r="B177" s="53"/>
      <c r="C177" s="53"/>
      <c r="D177" s="53">
        <f t="shared" si="2"/>
        <v>0</v>
      </c>
    </row>
    <row r="178" spans="1:4" ht="18.75" hidden="1">
      <c r="A178" s="4" t="s">
        <v>177</v>
      </c>
      <c r="B178" s="53"/>
      <c r="C178" s="53"/>
      <c r="D178" s="53">
        <f t="shared" si="2"/>
        <v>0</v>
      </c>
    </row>
    <row r="179" spans="1:4" ht="18.75" hidden="1">
      <c r="A179" s="4" t="s">
        <v>178</v>
      </c>
      <c r="B179" s="53"/>
      <c r="C179" s="53"/>
      <c r="D179" s="53">
        <f t="shared" si="2"/>
        <v>0</v>
      </c>
    </row>
    <row r="180" spans="1:4" ht="18.75">
      <c r="A180" s="4" t="s">
        <v>179</v>
      </c>
      <c r="B180" s="53">
        <f>15+120+40+300</f>
        <v>475</v>
      </c>
      <c r="C180" s="53">
        <v>29000</v>
      </c>
      <c r="D180" s="53">
        <f t="shared" si="2"/>
        <v>13775000</v>
      </c>
    </row>
    <row r="181" spans="1:4" ht="18.75" hidden="1">
      <c r="A181" s="8" t="s">
        <v>180</v>
      </c>
      <c r="B181" s="53"/>
      <c r="C181" s="53"/>
      <c r="D181" s="53">
        <f t="shared" si="2"/>
        <v>0</v>
      </c>
    </row>
    <row r="182" spans="1:4" ht="18.75" hidden="1">
      <c r="A182" s="4" t="s">
        <v>181</v>
      </c>
      <c r="B182" s="53"/>
      <c r="C182" s="53"/>
      <c r="D182" s="53">
        <f t="shared" si="2"/>
        <v>0</v>
      </c>
    </row>
    <row r="183" spans="1:4" ht="18.75" hidden="1">
      <c r="A183" s="4" t="s">
        <v>182</v>
      </c>
      <c r="B183" s="53"/>
      <c r="C183" s="53"/>
      <c r="D183" s="53">
        <f t="shared" si="2"/>
        <v>0</v>
      </c>
    </row>
    <row r="184" spans="1:4" ht="18.75" hidden="1">
      <c r="A184" s="4" t="s">
        <v>183</v>
      </c>
      <c r="B184" s="53"/>
      <c r="C184" s="53"/>
      <c r="D184" s="53">
        <f t="shared" si="2"/>
        <v>0</v>
      </c>
    </row>
    <row r="185" spans="1:4" ht="18.75">
      <c r="A185" s="8" t="s">
        <v>184</v>
      </c>
      <c r="B185" s="53">
        <f>55/0.3</f>
        <v>183.33333333333334</v>
      </c>
      <c r="C185" s="53">
        <v>7800</v>
      </c>
      <c r="D185" s="53">
        <f t="shared" si="2"/>
        <v>1430000</v>
      </c>
    </row>
    <row r="186" spans="1:4" ht="18.75">
      <c r="A186" s="8" t="s">
        <v>185</v>
      </c>
      <c r="B186" s="53">
        <v>20</v>
      </c>
      <c r="C186" s="53">
        <v>12000</v>
      </c>
      <c r="D186" s="53">
        <f t="shared" si="2"/>
        <v>240000</v>
      </c>
    </row>
    <row r="187" spans="1:4" ht="18.75" hidden="1">
      <c r="A187" s="8" t="s">
        <v>186</v>
      </c>
      <c r="B187" s="53"/>
      <c r="C187" s="53"/>
      <c r="D187" s="53">
        <f t="shared" si="2"/>
        <v>0</v>
      </c>
    </row>
    <row r="188" spans="1:4" ht="18.75" hidden="1">
      <c r="A188" s="8" t="s">
        <v>187</v>
      </c>
      <c r="B188" s="53"/>
      <c r="C188" s="53"/>
      <c r="D188" s="53">
        <f t="shared" si="2"/>
        <v>0</v>
      </c>
    </row>
    <row r="189" spans="1:4" ht="18.75" hidden="1">
      <c r="A189" s="8" t="s">
        <v>188</v>
      </c>
      <c r="B189" s="53"/>
      <c r="C189" s="53"/>
      <c r="D189" s="53">
        <f t="shared" si="2"/>
        <v>0</v>
      </c>
    </row>
    <row r="190" spans="1:4" ht="18.75" hidden="1">
      <c r="A190" s="8" t="s">
        <v>189</v>
      </c>
      <c r="B190" s="53"/>
      <c r="C190" s="53"/>
      <c r="D190" s="53">
        <f t="shared" si="2"/>
        <v>0</v>
      </c>
    </row>
    <row r="191" spans="1:4" ht="18.75" hidden="1">
      <c r="A191" s="8" t="s">
        <v>190</v>
      </c>
      <c r="B191" s="53"/>
      <c r="C191" s="53"/>
      <c r="D191" s="53">
        <f t="shared" si="2"/>
        <v>0</v>
      </c>
    </row>
    <row r="192" spans="1:4" ht="18.75">
      <c r="A192" s="8" t="s">
        <v>191</v>
      </c>
      <c r="B192" s="53">
        <v>5</v>
      </c>
      <c r="C192" s="53">
        <v>6000</v>
      </c>
      <c r="D192" s="53">
        <f t="shared" si="2"/>
        <v>30000</v>
      </c>
    </row>
    <row r="193" spans="1:4" ht="18.75" hidden="1">
      <c r="A193" s="10" t="s">
        <v>192</v>
      </c>
      <c r="B193" s="53"/>
      <c r="C193" s="53"/>
      <c r="D193" s="53">
        <f t="shared" si="2"/>
        <v>0</v>
      </c>
    </row>
    <row r="194" spans="1:4" ht="18.75">
      <c r="A194" s="17" t="s">
        <v>193</v>
      </c>
      <c r="B194" s="53">
        <f>80+30</f>
        <v>110</v>
      </c>
      <c r="C194" s="53">
        <v>5000</v>
      </c>
      <c r="D194" s="53">
        <f t="shared" si="2"/>
        <v>550000</v>
      </c>
    </row>
    <row r="195" spans="1:4" ht="18.75" hidden="1">
      <c r="A195" s="8" t="s">
        <v>194</v>
      </c>
      <c r="B195" s="53"/>
      <c r="C195" s="53"/>
      <c r="D195" s="53">
        <f t="shared" si="2"/>
        <v>0</v>
      </c>
    </row>
    <row r="196" spans="1:4" ht="18.75" hidden="1">
      <c r="A196" s="17" t="s">
        <v>195</v>
      </c>
      <c r="B196" s="53"/>
      <c r="C196" s="53"/>
      <c r="D196" s="53">
        <f t="shared" ref="D196:D259" si="3">B196*C196</f>
        <v>0</v>
      </c>
    </row>
    <row r="197" spans="1:4" ht="18.75" hidden="1">
      <c r="A197" s="8" t="s">
        <v>196</v>
      </c>
      <c r="B197" s="53"/>
      <c r="C197" s="53"/>
      <c r="D197" s="53">
        <f t="shared" si="3"/>
        <v>0</v>
      </c>
    </row>
    <row r="198" spans="1:4" ht="18.75" hidden="1">
      <c r="A198" s="4" t="s">
        <v>197</v>
      </c>
      <c r="B198" s="53"/>
      <c r="C198" s="53"/>
      <c r="D198" s="53">
        <f t="shared" si="3"/>
        <v>0</v>
      </c>
    </row>
    <row r="199" spans="1:4" ht="18.75" hidden="1">
      <c r="A199" s="8" t="s">
        <v>198</v>
      </c>
      <c r="B199" s="53"/>
      <c r="C199" s="53"/>
      <c r="D199" s="53">
        <f t="shared" si="3"/>
        <v>0</v>
      </c>
    </row>
    <row r="200" spans="1:4" ht="18.75" hidden="1">
      <c r="A200" s="8" t="s">
        <v>199</v>
      </c>
      <c r="B200" s="53"/>
      <c r="C200" s="53"/>
      <c r="D200" s="53">
        <f t="shared" si="3"/>
        <v>0</v>
      </c>
    </row>
    <row r="201" spans="1:4" ht="18.75" hidden="1">
      <c r="A201" s="8" t="s">
        <v>200</v>
      </c>
      <c r="B201" s="53"/>
      <c r="C201" s="53"/>
      <c r="D201" s="53">
        <f t="shared" si="3"/>
        <v>0</v>
      </c>
    </row>
    <row r="202" spans="1:4" ht="18.75">
      <c r="A202" s="7" t="s">
        <v>201</v>
      </c>
      <c r="B202" s="53">
        <f>170+60</f>
        <v>230</v>
      </c>
      <c r="C202" s="53">
        <v>11000</v>
      </c>
      <c r="D202" s="53">
        <f t="shared" si="3"/>
        <v>2530000</v>
      </c>
    </row>
    <row r="203" spans="1:4" ht="18.75" hidden="1">
      <c r="A203" s="4" t="s">
        <v>202</v>
      </c>
      <c r="B203" s="53"/>
      <c r="C203" s="53"/>
      <c r="D203" s="53">
        <f t="shared" si="3"/>
        <v>0</v>
      </c>
    </row>
    <row r="204" spans="1:4" ht="18.75" hidden="1">
      <c r="A204" s="4" t="s">
        <v>203</v>
      </c>
      <c r="B204" s="53"/>
      <c r="C204" s="53"/>
      <c r="D204" s="53">
        <f t="shared" si="3"/>
        <v>0</v>
      </c>
    </row>
    <row r="205" spans="1:4" ht="18.75" hidden="1">
      <c r="A205" s="6" t="s">
        <v>204</v>
      </c>
      <c r="B205" s="53"/>
      <c r="C205" s="53"/>
      <c r="D205" s="53">
        <f t="shared" si="3"/>
        <v>0</v>
      </c>
    </row>
    <row r="206" spans="1:4" ht="18.75" hidden="1">
      <c r="A206" s="6" t="s">
        <v>205</v>
      </c>
      <c r="B206" s="53"/>
      <c r="C206" s="53"/>
      <c r="D206" s="53">
        <f t="shared" si="3"/>
        <v>0</v>
      </c>
    </row>
    <row r="207" spans="1:4" ht="18.75" hidden="1">
      <c r="A207" s="6" t="s">
        <v>206</v>
      </c>
      <c r="B207" s="53"/>
      <c r="C207" s="53"/>
      <c r="D207" s="53">
        <f t="shared" si="3"/>
        <v>0</v>
      </c>
    </row>
    <row r="208" spans="1:4" ht="18.75" hidden="1">
      <c r="A208" s="6" t="s">
        <v>207</v>
      </c>
      <c r="B208" s="53"/>
      <c r="C208" s="53"/>
      <c r="D208" s="53">
        <f t="shared" si="3"/>
        <v>0</v>
      </c>
    </row>
    <row r="209" spans="1:4" ht="18.75" hidden="1">
      <c r="A209" s="8" t="s">
        <v>208</v>
      </c>
      <c r="B209" s="53"/>
      <c r="C209" s="53"/>
      <c r="D209" s="53">
        <f t="shared" si="3"/>
        <v>0</v>
      </c>
    </row>
    <row r="210" spans="1:4" ht="18.75" hidden="1">
      <c r="A210" s="8" t="s">
        <v>209</v>
      </c>
      <c r="B210" s="53"/>
      <c r="C210" s="53"/>
      <c r="D210" s="53">
        <f t="shared" si="3"/>
        <v>0</v>
      </c>
    </row>
    <row r="211" spans="1:4" ht="18.75" hidden="1">
      <c r="A211" s="8" t="s">
        <v>210</v>
      </c>
      <c r="B211" s="53"/>
      <c r="C211" s="53"/>
      <c r="D211" s="53">
        <f t="shared" si="3"/>
        <v>0</v>
      </c>
    </row>
    <row r="212" spans="1:4" ht="18.75" hidden="1">
      <c r="A212" s="8" t="s">
        <v>211</v>
      </c>
      <c r="B212" s="53"/>
      <c r="C212" s="53"/>
      <c r="D212" s="53">
        <f t="shared" si="3"/>
        <v>0</v>
      </c>
    </row>
    <row r="213" spans="1:4" ht="18.75" hidden="1">
      <c r="A213" s="4" t="s">
        <v>212</v>
      </c>
      <c r="B213" s="53"/>
      <c r="C213" s="53"/>
      <c r="D213" s="53">
        <f t="shared" si="3"/>
        <v>0</v>
      </c>
    </row>
    <row r="214" spans="1:4" ht="18.75" hidden="1">
      <c r="A214" s="4" t="s">
        <v>213</v>
      </c>
      <c r="B214" s="53"/>
      <c r="C214" s="53"/>
      <c r="D214" s="53">
        <f t="shared" si="3"/>
        <v>0</v>
      </c>
    </row>
    <row r="215" spans="1:4" ht="18.75" hidden="1">
      <c r="A215" s="8" t="s">
        <v>214</v>
      </c>
      <c r="B215" s="53"/>
      <c r="C215" s="53"/>
      <c r="D215" s="53">
        <f t="shared" si="3"/>
        <v>0</v>
      </c>
    </row>
    <row r="216" spans="1:4" ht="18.75" hidden="1">
      <c r="A216" s="8" t="s">
        <v>215</v>
      </c>
      <c r="B216" s="53"/>
      <c r="C216" s="53"/>
      <c r="D216" s="53">
        <f t="shared" si="3"/>
        <v>0</v>
      </c>
    </row>
    <row r="217" spans="1:4" ht="18.75" hidden="1">
      <c r="A217" s="8" t="s">
        <v>216</v>
      </c>
      <c r="B217" s="53"/>
      <c r="C217" s="53"/>
      <c r="D217" s="53">
        <f t="shared" si="3"/>
        <v>0</v>
      </c>
    </row>
    <row r="218" spans="1:4" ht="18.75" hidden="1">
      <c r="A218" s="6" t="s">
        <v>217</v>
      </c>
      <c r="B218" s="53"/>
      <c r="C218" s="53"/>
      <c r="D218" s="53">
        <f t="shared" si="3"/>
        <v>0</v>
      </c>
    </row>
    <row r="219" spans="1:4" ht="18.75" hidden="1">
      <c r="A219" s="8" t="s">
        <v>218</v>
      </c>
      <c r="B219" s="53"/>
      <c r="C219" s="53"/>
      <c r="D219" s="53">
        <f t="shared" si="3"/>
        <v>0</v>
      </c>
    </row>
    <row r="220" spans="1:4" ht="18.75" hidden="1">
      <c r="A220" s="6" t="s">
        <v>219</v>
      </c>
      <c r="B220" s="53"/>
      <c r="C220" s="53"/>
      <c r="D220" s="53">
        <f t="shared" si="3"/>
        <v>0</v>
      </c>
    </row>
    <row r="221" spans="1:4" ht="18.75" hidden="1">
      <c r="A221" s="8" t="s">
        <v>220</v>
      </c>
      <c r="B221" s="53"/>
      <c r="C221" s="53"/>
      <c r="D221" s="53">
        <f t="shared" si="3"/>
        <v>0</v>
      </c>
    </row>
    <row r="222" spans="1:4" ht="18.75" hidden="1">
      <c r="A222" s="8" t="s">
        <v>221</v>
      </c>
      <c r="B222" s="53"/>
      <c r="C222" s="53"/>
      <c r="D222" s="53">
        <f t="shared" si="3"/>
        <v>0</v>
      </c>
    </row>
    <row r="223" spans="1:4" ht="18.75" hidden="1">
      <c r="A223" s="8" t="s">
        <v>222</v>
      </c>
      <c r="B223" s="53"/>
      <c r="C223" s="53"/>
      <c r="D223" s="53">
        <f t="shared" si="3"/>
        <v>0</v>
      </c>
    </row>
    <row r="224" spans="1:4" ht="18.75" hidden="1">
      <c r="A224" s="8" t="s">
        <v>223</v>
      </c>
      <c r="B224" s="53"/>
      <c r="C224" s="53"/>
      <c r="D224" s="53">
        <f t="shared" si="3"/>
        <v>0</v>
      </c>
    </row>
    <row r="225" spans="1:4" ht="18.75" hidden="1">
      <c r="A225" s="11" t="s">
        <v>224</v>
      </c>
      <c r="B225" s="53"/>
      <c r="C225" s="53"/>
      <c r="D225" s="53">
        <f t="shared" si="3"/>
        <v>0</v>
      </c>
    </row>
    <row r="226" spans="1:4" ht="18.75" hidden="1">
      <c r="A226" s="4" t="s">
        <v>225</v>
      </c>
      <c r="B226" s="53"/>
      <c r="C226" s="53"/>
      <c r="D226" s="53">
        <f t="shared" si="3"/>
        <v>0</v>
      </c>
    </row>
    <row r="227" spans="1:4" ht="18.75" hidden="1">
      <c r="A227" s="6" t="s">
        <v>226</v>
      </c>
      <c r="B227" s="53"/>
      <c r="C227" s="53"/>
      <c r="D227" s="53">
        <f t="shared" si="3"/>
        <v>0</v>
      </c>
    </row>
    <row r="228" spans="1:4" ht="18.75" hidden="1">
      <c r="A228" s="8" t="s">
        <v>227</v>
      </c>
      <c r="B228" s="53"/>
      <c r="C228" s="53"/>
      <c r="D228" s="53">
        <f t="shared" si="3"/>
        <v>0</v>
      </c>
    </row>
    <row r="229" spans="1:4" ht="18.75" hidden="1">
      <c r="A229" s="8" t="s">
        <v>228</v>
      </c>
      <c r="B229" s="53"/>
      <c r="C229" s="53"/>
      <c r="D229" s="53">
        <f t="shared" si="3"/>
        <v>0</v>
      </c>
    </row>
    <row r="230" spans="1:4" ht="18.75" hidden="1">
      <c r="A230" s="6" t="s">
        <v>229</v>
      </c>
      <c r="B230" s="54"/>
      <c r="C230" s="54"/>
      <c r="D230" s="53">
        <f t="shared" si="3"/>
        <v>0</v>
      </c>
    </row>
    <row r="231" spans="1:4" ht="18.75" hidden="1">
      <c r="A231" s="6" t="s">
        <v>230</v>
      </c>
      <c r="B231" s="54"/>
      <c r="C231" s="54"/>
      <c r="D231" s="53">
        <f t="shared" si="3"/>
        <v>0</v>
      </c>
    </row>
    <row r="232" spans="1:4" ht="18.75" hidden="1">
      <c r="A232" s="11" t="s">
        <v>231</v>
      </c>
      <c r="B232" s="53"/>
      <c r="C232" s="53"/>
      <c r="D232" s="53">
        <f t="shared" si="3"/>
        <v>0</v>
      </c>
    </row>
    <row r="233" spans="1:4" ht="18.75" hidden="1">
      <c r="A233" s="10" t="s">
        <v>232</v>
      </c>
      <c r="B233" s="53"/>
      <c r="C233" s="53"/>
      <c r="D233" s="53">
        <f t="shared" si="3"/>
        <v>0</v>
      </c>
    </row>
    <row r="234" spans="1:4" ht="18.75" hidden="1">
      <c r="A234" s="10" t="s">
        <v>233</v>
      </c>
      <c r="B234" s="53"/>
      <c r="C234" s="53"/>
      <c r="D234" s="53">
        <f t="shared" si="3"/>
        <v>0</v>
      </c>
    </row>
    <row r="235" spans="1:4" ht="18.75" hidden="1">
      <c r="A235" s="6" t="s">
        <v>234</v>
      </c>
      <c r="B235" s="53"/>
      <c r="C235" s="53"/>
      <c r="D235" s="53">
        <f t="shared" si="3"/>
        <v>0</v>
      </c>
    </row>
    <row r="236" spans="1:4" ht="18.75" hidden="1">
      <c r="A236" s="6" t="s">
        <v>235</v>
      </c>
      <c r="B236" s="53"/>
      <c r="C236" s="53"/>
      <c r="D236" s="53">
        <f t="shared" si="3"/>
        <v>0</v>
      </c>
    </row>
    <row r="237" spans="1:4" ht="18.75" hidden="1">
      <c r="A237" s="8" t="s">
        <v>236</v>
      </c>
      <c r="B237" s="53"/>
      <c r="C237" s="53"/>
      <c r="D237" s="53">
        <f t="shared" si="3"/>
        <v>0</v>
      </c>
    </row>
    <row r="238" spans="1:4" ht="18.75" hidden="1">
      <c r="A238" s="8" t="s">
        <v>237</v>
      </c>
      <c r="B238" s="53"/>
      <c r="C238" s="53"/>
      <c r="D238" s="53">
        <f t="shared" si="3"/>
        <v>0</v>
      </c>
    </row>
    <row r="239" spans="1:4" ht="18.75" hidden="1">
      <c r="A239" s="8" t="s">
        <v>238</v>
      </c>
      <c r="B239" s="53"/>
      <c r="C239" s="53"/>
      <c r="D239" s="53">
        <f t="shared" si="3"/>
        <v>0</v>
      </c>
    </row>
    <row r="240" spans="1:4" ht="18.75" hidden="1">
      <c r="A240" s="11" t="s">
        <v>239</v>
      </c>
      <c r="B240" s="53"/>
      <c r="C240" s="53"/>
      <c r="D240" s="53">
        <f t="shared" si="3"/>
        <v>0</v>
      </c>
    </row>
    <row r="241" spans="1:4" ht="18.75" hidden="1">
      <c r="A241" s="4" t="s">
        <v>240</v>
      </c>
      <c r="B241" s="53"/>
      <c r="C241" s="53"/>
      <c r="D241" s="53">
        <f t="shared" si="3"/>
        <v>0</v>
      </c>
    </row>
    <row r="242" spans="1:4" ht="18.75" hidden="1">
      <c r="A242" s="8" t="s">
        <v>241</v>
      </c>
      <c r="B242" s="53"/>
      <c r="C242" s="53"/>
      <c r="D242" s="53">
        <f t="shared" si="3"/>
        <v>0</v>
      </c>
    </row>
    <row r="243" spans="1:4" ht="18.75" hidden="1">
      <c r="A243" s="8" t="s">
        <v>242</v>
      </c>
      <c r="B243" s="53"/>
      <c r="C243" s="53"/>
      <c r="D243" s="53">
        <f t="shared" si="3"/>
        <v>0</v>
      </c>
    </row>
    <row r="244" spans="1:4" ht="18.75" hidden="1">
      <c r="A244" s="4" t="s">
        <v>243</v>
      </c>
      <c r="B244" s="53"/>
      <c r="C244" s="53"/>
      <c r="D244" s="53">
        <f t="shared" si="3"/>
        <v>0</v>
      </c>
    </row>
    <row r="245" spans="1:4" ht="18.75" hidden="1">
      <c r="A245" s="8" t="s">
        <v>402</v>
      </c>
      <c r="B245" s="53"/>
      <c r="C245" s="53"/>
      <c r="D245" s="53">
        <f t="shared" si="3"/>
        <v>0</v>
      </c>
    </row>
    <row r="246" spans="1:4" ht="18.75" hidden="1">
      <c r="A246" s="10" t="s">
        <v>244</v>
      </c>
      <c r="B246" s="53"/>
      <c r="C246" s="53"/>
      <c r="D246" s="53">
        <f t="shared" si="3"/>
        <v>0</v>
      </c>
    </row>
    <row r="247" spans="1:4" ht="18.75" hidden="1">
      <c r="A247" s="8" t="s">
        <v>245</v>
      </c>
      <c r="B247" s="53"/>
      <c r="C247" s="53"/>
      <c r="D247" s="53">
        <f t="shared" si="3"/>
        <v>0</v>
      </c>
    </row>
    <row r="248" spans="1:4" ht="18.75" hidden="1">
      <c r="A248" s="8" t="s">
        <v>246</v>
      </c>
      <c r="B248" s="53"/>
      <c r="C248" s="53"/>
      <c r="D248" s="53">
        <f t="shared" si="3"/>
        <v>0</v>
      </c>
    </row>
    <row r="249" spans="1:4" ht="18.75">
      <c r="A249" s="8" t="s">
        <v>247</v>
      </c>
      <c r="B249" s="53">
        <v>5</v>
      </c>
      <c r="C249" s="53">
        <v>28000</v>
      </c>
      <c r="D249" s="53">
        <f t="shared" si="3"/>
        <v>140000</v>
      </c>
    </row>
    <row r="250" spans="1:4" ht="18.75" hidden="1">
      <c r="A250" s="8" t="s">
        <v>248</v>
      </c>
      <c r="B250" s="53"/>
      <c r="C250" s="53"/>
      <c r="D250" s="53">
        <f t="shared" si="3"/>
        <v>0</v>
      </c>
    </row>
    <row r="251" spans="1:4" ht="18.75" hidden="1">
      <c r="A251" s="10" t="s">
        <v>249</v>
      </c>
      <c r="B251" s="53"/>
      <c r="C251" s="53"/>
      <c r="D251" s="53">
        <f t="shared" si="3"/>
        <v>0</v>
      </c>
    </row>
    <row r="252" spans="1:4" ht="18.75" hidden="1">
      <c r="A252" s="8" t="s">
        <v>250</v>
      </c>
      <c r="B252" s="53"/>
      <c r="C252" s="53"/>
      <c r="D252" s="53">
        <f t="shared" si="3"/>
        <v>0</v>
      </c>
    </row>
    <row r="253" spans="1:4" ht="18.75" hidden="1">
      <c r="A253" s="8" t="s">
        <v>251</v>
      </c>
      <c r="B253" s="53"/>
      <c r="C253" s="53"/>
      <c r="D253" s="53">
        <f t="shared" si="3"/>
        <v>0</v>
      </c>
    </row>
    <row r="254" spans="1:4" ht="18.75" hidden="1">
      <c r="A254" s="10" t="s">
        <v>252</v>
      </c>
      <c r="B254" s="53"/>
      <c r="C254" s="53"/>
      <c r="D254" s="53">
        <f t="shared" si="3"/>
        <v>0</v>
      </c>
    </row>
    <row r="255" spans="1:4" ht="18.75" hidden="1">
      <c r="A255" s="10" t="s">
        <v>253</v>
      </c>
      <c r="B255" s="53"/>
      <c r="C255" s="53"/>
      <c r="D255" s="53">
        <f t="shared" si="3"/>
        <v>0</v>
      </c>
    </row>
    <row r="256" spans="1:4" ht="18.75" hidden="1">
      <c r="A256" s="8" t="s">
        <v>254</v>
      </c>
      <c r="B256" s="53"/>
      <c r="C256" s="53"/>
      <c r="D256" s="53">
        <f t="shared" si="3"/>
        <v>0</v>
      </c>
    </row>
    <row r="257" spans="1:4" ht="18.75" hidden="1">
      <c r="A257" s="8" t="s">
        <v>255</v>
      </c>
      <c r="B257" s="53"/>
      <c r="C257" s="53"/>
      <c r="D257" s="53">
        <f t="shared" si="3"/>
        <v>0</v>
      </c>
    </row>
    <row r="258" spans="1:4" ht="18.75" hidden="1">
      <c r="A258" s="10" t="s">
        <v>256</v>
      </c>
      <c r="B258" s="53"/>
      <c r="C258" s="53"/>
      <c r="D258" s="53">
        <f t="shared" si="3"/>
        <v>0</v>
      </c>
    </row>
    <row r="259" spans="1:4" ht="18.75" hidden="1">
      <c r="A259" s="8" t="s">
        <v>257</v>
      </c>
      <c r="B259" s="53"/>
      <c r="C259" s="53"/>
      <c r="D259" s="53">
        <f t="shared" si="3"/>
        <v>0</v>
      </c>
    </row>
    <row r="260" spans="1:4" ht="18.75" hidden="1">
      <c r="A260" s="8" t="s">
        <v>258</v>
      </c>
      <c r="B260" s="53"/>
      <c r="C260" s="53"/>
      <c r="D260" s="53">
        <f t="shared" ref="D260:D310" si="4">B260*C260</f>
        <v>0</v>
      </c>
    </row>
    <row r="261" spans="1:4" ht="18.75" hidden="1">
      <c r="A261" s="8" t="s">
        <v>259</v>
      </c>
      <c r="B261" s="53"/>
      <c r="C261" s="53"/>
      <c r="D261" s="53">
        <f t="shared" si="4"/>
        <v>0</v>
      </c>
    </row>
    <row r="262" spans="1:4" ht="18.75" hidden="1">
      <c r="A262" s="8" t="s">
        <v>260</v>
      </c>
      <c r="B262" s="53"/>
      <c r="C262" s="53"/>
      <c r="D262" s="53">
        <f t="shared" si="4"/>
        <v>0</v>
      </c>
    </row>
    <row r="263" spans="1:4" ht="18.75" hidden="1">
      <c r="A263" s="8" t="s">
        <v>261</v>
      </c>
      <c r="B263" s="53"/>
      <c r="C263" s="53"/>
      <c r="D263" s="53">
        <f t="shared" si="4"/>
        <v>0</v>
      </c>
    </row>
    <row r="264" spans="1:4" ht="18.75">
      <c r="A264" s="8" t="s">
        <v>262</v>
      </c>
      <c r="B264" s="53">
        <v>10</v>
      </c>
      <c r="C264" s="53">
        <v>30000</v>
      </c>
      <c r="D264" s="53">
        <f t="shared" si="4"/>
        <v>300000</v>
      </c>
    </row>
    <row r="265" spans="1:4" ht="18.75" hidden="1">
      <c r="A265" s="8" t="s">
        <v>263</v>
      </c>
      <c r="B265" s="53"/>
      <c r="C265" s="53"/>
      <c r="D265" s="53">
        <f t="shared" si="4"/>
        <v>0</v>
      </c>
    </row>
    <row r="266" spans="1:4" ht="18.75" hidden="1">
      <c r="A266" s="8" t="s">
        <v>265</v>
      </c>
      <c r="B266" s="53"/>
      <c r="C266" s="53"/>
      <c r="D266" s="53">
        <f t="shared" si="4"/>
        <v>0</v>
      </c>
    </row>
    <row r="267" spans="1:4" ht="18.75" hidden="1">
      <c r="A267" s="8" t="s">
        <v>266</v>
      </c>
      <c r="B267" s="53"/>
      <c r="C267" s="53"/>
      <c r="D267" s="53">
        <f t="shared" si="4"/>
        <v>0</v>
      </c>
    </row>
    <row r="268" spans="1:4" ht="18.75" hidden="1">
      <c r="A268" s="11" t="s">
        <v>267</v>
      </c>
      <c r="B268" s="53"/>
      <c r="C268" s="53"/>
      <c r="D268" s="53">
        <f t="shared" si="4"/>
        <v>0</v>
      </c>
    </row>
    <row r="269" spans="1:4" ht="18.75" hidden="1">
      <c r="A269" s="8" t="s">
        <v>310</v>
      </c>
      <c r="B269" s="53"/>
      <c r="C269" s="53"/>
      <c r="D269" s="53">
        <f t="shared" si="4"/>
        <v>0</v>
      </c>
    </row>
    <row r="270" spans="1:4" ht="18.75" hidden="1">
      <c r="A270" s="8" t="s">
        <v>269</v>
      </c>
      <c r="B270" s="53"/>
      <c r="C270" s="53"/>
      <c r="D270" s="53">
        <f t="shared" si="4"/>
        <v>0</v>
      </c>
    </row>
    <row r="271" spans="1:4" ht="18.75" hidden="1">
      <c r="A271" s="8" t="s">
        <v>311</v>
      </c>
      <c r="B271" s="53"/>
      <c r="C271" s="53"/>
      <c r="D271" s="53">
        <f t="shared" si="4"/>
        <v>0</v>
      </c>
    </row>
    <row r="272" spans="1:4" ht="18.75">
      <c r="A272" s="8" t="s">
        <v>270</v>
      </c>
      <c r="B272" s="53">
        <f>60+20</f>
        <v>80</v>
      </c>
      <c r="C272" s="53">
        <v>11000</v>
      </c>
      <c r="D272" s="53">
        <f t="shared" si="4"/>
        <v>880000</v>
      </c>
    </row>
    <row r="273" spans="1:4" ht="18.75" hidden="1">
      <c r="A273" s="8" t="s">
        <v>271</v>
      </c>
      <c r="B273" s="53"/>
      <c r="C273" s="53"/>
      <c r="D273" s="53">
        <f t="shared" si="4"/>
        <v>0</v>
      </c>
    </row>
    <row r="274" spans="1:4" ht="18.75" hidden="1">
      <c r="A274" s="8" t="s">
        <v>272</v>
      </c>
      <c r="B274" s="53"/>
      <c r="C274" s="53"/>
      <c r="D274" s="53">
        <f t="shared" si="4"/>
        <v>0</v>
      </c>
    </row>
    <row r="275" spans="1:4" ht="18.75" hidden="1">
      <c r="A275" s="8" t="s">
        <v>273</v>
      </c>
      <c r="B275" s="53"/>
      <c r="C275" s="53"/>
      <c r="D275" s="53">
        <f t="shared" si="4"/>
        <v>0</v>
      </c>
    </row>
    <row r="276" spans="1:4" ht="18.75" hidden="1">
      <c r="A276" s="8" t="s">
        <v>274</v>
      </c>
      <c r="B276" s="53"/>
      <c r="C276" s="53"/>
      <c r="D276" s="53">
        <f t="shared" si="4"/>
        <v>0</v>
      </c>
    </row>
    <row r="277" spans="1:4" ht="18.75" hidden="1">
      <c r="A277" s="19" t="s">
        <v>275</v>
      </c>
      <c r="B277" s="53"/>
      <c r="C277" s="53"/>
      <c r="D277" s="53">
        <f t="shared" si="4"/>
        <v>0</v>
      </c>
    </row>
    <row r="278" spans="1:4" ht="18.75" hidden="1">
      <c r="A278" s="8" t="s">
        <v>276</v>
      </c>
      <c r="B278" s="53"/>
      <c r="C278" s="53"/>
      <c r="D278" s="53">
        <f t="shared" si="4"/>
        <v>0</v>
      </c>
    </row>
    <row r="279" spans="1:4" ht="18.75" hidden="1">
      <c r="A279" s="8" t="s">
        <v>277</v>
      </c>
      <c r="B279" s="53"/>
      <c r="C279" s="53"/>
      <c r="D279" s="53">
        <f t="shared" si="4"/>
        <v>0</v>
      </c>
    </row>
    <row r="280" spans="1:4" ht="18.75" hidden="1">
      <c r="A280" s="26" t="s">
        <v>278</v>
      </c>
      <c r="B280" s="53"/>
      <c r="C280" s="53"/>
      <c r="D280" s="53">
        <f t="shared" si="4"/>
        <v>0</v>
      </c>
    </row>
    <row r="281" spans="1:4" ht="18.75" hidden="1">
      <c r="A281" s="4" t="s">
        <v>279</v>
      </c>
      <c r="B281" s="54"/>
      <c r="C281" s="54"/>
      <c r="D281" s="53">
        <f t="shared" si="4"/>
        <v>0</v>
      </c>
    </row>
    <row r="282" spans="1:4" ht="18.75" hidden="1">
      <c r="A282" s="8" t="s">
        <v>280</v>
      </c>
      <c r="B282" s="53"/>
      <c r="C282" s="53"/>
      <c r="D282" s="53">
        <f t="shared" si="4"/>
        <v>0</v>
      </c>
    </row>
    <row r="283" spans="1:4" ht="18.75" hidden="1">
      <c r="A283" s="8" t="s">
        <v>281</v>
      </c>
      <c r="B283" s="53"/>
      <c r="C283" s="53"/>
      <c r="D283" s="53">
        <f t="shared" si="4"/>
        <v>0</v>
      </c>
    </row>
    <row r="284" spans="1:4" ht="18.75">
      <c r="A284" s="8" t="s">
        <v>282</v>
      </c>
      <c r="B284" s="53">
        <v>45</v>
      </c>
      <c r="C284" s="53">
        <v>8000</v>
      </c>
      <c r="D284" s="53">
        <f t="shared" si="4"/>
        <v>360000</v>
      </c>
    </row>
    <row r="285" spans="1:4" ht="18.75" hidden="1">
      <c r="A285" s="11" t="s">
        <v>283</v>
      </c>
      <c r="B285" s="53"/>
      <c r="C285" s="53"/>
      <c r="D285" s="53">
        <f t="shared" si="4"/>
        <v>0</v>
      </c>
    </row>
    <row r="286" spans="1:4" ht="18.75" hidden="1">
      <c r="A286" s="8" t="s">
        <v>284</v>
      </c>
      <c r="B286" s="53"/>
      <c r="C286" s="53"/>
      <c r="D286" s="53">
        <f t="shared" si="4"/>
        <v>0</v>
      </c>
    </row>
    <row r="287" spans="1:4" ht="18.75" hidden="1">
      <c r="A287" s="19" t="s">
        <v>285</v>
      </c>
      <c r="B287" s="53"/>
      <c r="C287" s="53"/>
      <c r="D287" s="53">
        <f t="shared" si="4"/>
        <v>0</v>
      </c>
    </row>
    <row r="288" spans="1:4" ht="18.75" hidden="1">
      <c r="A288" s="6" t="s">
        <v>286</v>
      </c>
      <c r="B288" s="53"/>
      <c r="C288" s="53"/>
      <c r="D288" s="53">
        <f t="shared" si="4"/>
        <v>0</v>
      </c>
    </row>
    <row r="289" spans="1:4" ht="18.75" hidden="1">
      <c r="A289" s="8" t="s">
        <v>287</v>
      </c>
      <c r="B289" s="53"/>
      <c r="C289" s="53"/>
      <c r="D289" s="53">
        <f t="shared" si="4"/>
        <v>0</v>
      </c>
    </row>
    <row r="290" spans="1:4" ht="18.75" hidden="1">
      <c r="A290" s="8" t="s">
        <v>288</v>
      </c>
      <c r="B290" s="53"/>
      <c r="C290" s="53"/>
      <c r="D290" s="53">
        <f t="shared" si="4"/>
        <v>0</v>
      </c>
    </row>
    <row r="291" spans="1:4" ht="18.75" hidden="1">
      <c r="A291" s="8" t="s">
        <v>289</v>
      </c>
      <c r="B291" s="53"/>
      <c r="C291" s="53"/>
      <c r="D291" s="53">
        <f t="shared" si="4"/>
        <v>0</v>
      </c>
    </row>
    <row r="292" spans="1:4" ht="18.75" hidden="1">
      <c r="A292" s="8" t="s">
        <v>290</v>
      </c>
      <c r="B292" s="53"/>
      <c r="C292" s="53"/>
      <c r="D292" s="53">
        <f t="shared" si="4"/>
        <v>0</v>
      </c>
    </row>
    <row r="293" spans="1:4" ht="18.75" hidden="1">
      <c r="A293" s="24" t="s">
        <v>291</v>
      </c>
      <c r="B293" s="53"/>
      <c r="C293" s="53"/>
      <c r="D293" s="53">
        <f t="shared" si="4"/>
        <v>0</v>
      </c>
    </row>
    <row r="294" spans="1:4" ht="18.75" hidden="1">
      <c r="A294" s="27" t="s">
        <v>292</v>
      </c>
      <c r="B294" s="53"/>
      <c r="C294" s="53"/>
      <c r="D294" s="53">
        <f t="shared" si="4"/>
        <v>0</v>
      </c>
    </row>
    <row r="295" spans="1:4" ht="18.75" hidden="1">
      <c r="A295" s="4" t="s">
        <v>293</v>
      </c>
      <c r="B295" s="53"/>
      <c r="C295" s="53"/>
      <c r="D295" s="53">
        <f t="shared" si="4"/>
        <v>0</v>
      </c>
    </row>
    <row r="296" spans="1:4" ht="18.75" hidden="1">
      <c r="A296" s="6" t="s">
        <v>294</v>
      </c>
      <c r="B296" s="53"/>
      <c r="C296" s="53"/>
      <c r="D296" s="53">
        <f t="shared" si="4"/>
        <v>0</v>
      </c>
    </row>
    <row r="297" spans="1:4" ht="18.75" hidden="1">
      <c r="A297" s="28" t="s">
        <v>295</v>
      </c>
      <c r="B297" s="53"/>
      <c r="C297" s="53"/>
      <c r="D297" s="53">
        <f t="shared" si="4"/>
        <v>0</v>
      </c>
    </row>
    <row r="298" spans="1:4" ht="18.75" hidden="1">
      <c r="A298" s="8" t="s">
        <v>296</v>
      </c>
      <c r="B298" s="53"/>
      <c r="C298" s="53"/>
      <c r="D298" s="53">
        <f t="shared" si="4"/>
        <v>0</v>
      </c>
    </row>
    <row r="299" spans="1:4" ht="18.75" hidden="1">
      <c r="A299" s="6" t="s">
        <v>297</v>
      </c>
      <c r="B299" s="53"/>
      <c r="C299" s="53"/>
      <c r="D299" s="53">
        <f t="shared" si="4"/>
        <v>0</v>
      </c>
    </row>
    <row r="300" spans="1:4" ht="18.75" hidden="1">
      <c r="A300" s="6" t="s">
        <v>298</v>
      </c>
      <c r="B300" s="53"/>
      <c r="C300" s="53"/>
      <c r="D300" s="53">
        <f t="shared" si="4"/>
        <v>0</v>
      </c>
    </row>
    <row r="301" spans="1:4" ht="18.75" hidden="1">
      <c r="A301" s="8" t="s">
        <v>317</v>
      </c>
      <c r="B301" s="53"/>
      <c r="C301" s="53"/>
      <c r="D301" s="53">
        <f t="shared" si="4"/>
        <v>0</v>
      </c>
    </row>
    <row r="302" spans="1:4" ht="18.75" hidden="1">
      <c r="A302" s="11" t="s">
        <v>300</v>
      </c>
      <c r="B302" s="53"/>
      <c r="C302" s="53"/>
      <c r="D302" s="53">
        <f t="shared" si="4"/>
        <v>0</v>
      </c>
    </row>
    <row r="303" spans="1:4" ht="18.75" hidden="1">
      <c r="A303" s="11" t="s">
        <v>301</v>
      </c>
      <c r="B303" s="53"/>
      <c r="C303" s="53"/>
      <c r="D303" s="53">
        <f t="shared" si="4"/>
        <v>0</v>
      </c>
    </row>
    <row r="304" spans="1:4" ht="18.75" hidden="1">
      <c r="A304" s="11" t="s">
        <v>345</v>
      </c>
      <c r="B304" s="53"/>
      <c r="C304" s="53"/>
      <c r="D304" s="53">
        <f t="shared" si="4"/>
        <v>0</v>
      </c>
    </row>
    <row r="305" spans="1:12" ht="18.75">
      <c r="A305" s="6" t="s">
        <v>302</v>
      </c>
      <c r="B305" s="53">
        <v>10</v>
      </c>
      <c r="C305" s="53">
        <v>70000</v>
      </c>
      <c r="D305" s="53">
        <f t="shared" si="4"/>
        <v>700000</v>
      </c>
    </row>
    <row r="306" spans="1:12" ht="18.75" hidden="1">
      <c r="A306" s="6" t="s">
        <v>303</v>
      </c>
      <c r="B306" s="53"/>
      <c r="C306" s="53"/>
      <c r="D306" s="53">
        <f t="shared" si="4"/>
        <v>0</v>
      </c>
    </row>
    <row r="307" spans="1:12" ht="18.75" hidden="1">
      <c r="A307" s="6" t="s">
        <v>304</v>
      </c>
      <c r="B307" s="53"/>
      <c r="C307" s="53"/>
      <c r="D307" s="53">
        <f t="shared" si="4"/>
        <v>0</v>
      </c>
    </row>
    <row r="308" spans="1:12" ht="18.75" hidden="1">
      <c r="A308" s="28" t="s">
        <v>305</v>
      </c>
      <c r="B308" s="53"/>
      <c r="C308" s="53"/>
      <c r="D308" s="53">
        <f t="shared" si="4"/>
        <v>0</v>
      </c>
    </row>
    <row r="309" spans="1:12" ht="18.75" hidden="1">
      <c r="A309" s="8" t="s">
        <v>306</v>
      </c>
      <c r="B309" s="53"/>
      <c r="C309" s="53"/>
      <c r="D309" s="53">
        <f t="shared" si="4"/>
        <v>0</v>
      </c>
    </row>
    <row r="310" spans="1:12" ht="18.75" hidden="1">
      <c r="A310" s="6" t="s">
        <v>354</v>
      </c>
      <c r="B310" s="53"/>
      <c r="C310" s="53"/>
      <c r="D310" s="53">
        <f t="shared" si="4"/>
        <v>0</v>
      </c>
    </row>
    <row r="311" spans="1:12" ht="18.75">
      <c r="A311" s="29"/>
      <c r="B311" s="99">
        <f>SUM(B3:B310)</f>
        <v>6619.333333333333</v>
      </c>
      <c r="C311" s="99"/>
      <c r="D311" s="99">
        <f t="shared" ref="D311" si="5">SUM(D3:D310)</f>
        <v>88748400</v>
      </c>
    </row>
    <row r="312" spans="1:12">
      <c r="G312" s="188" t="s">
        <v>419</v>
      </c>
      <c r="H312" s="188" t="s">
        <v>418</v>
      </c>
      <c r="I312" s="188"/>
    </row>
    <row r="313" spans="1:12">
      <c r="F313" s="186" t="s">
        <v>425</v>
      </c>
      <c r="G313" s="189">
        <v>59969958.333333336</v>
      </c>
      <c r="H313" s="187">
        <v>145473500</v>
      </c>
      <c r="I313" s="187"/>
      <c r="K313" s="190"/>
    </row>
    <row r="314" spans="1:12">
      <c r="F314" s="186" t="s">
        <v>412</v>
      </c>
      <c r="G314" s="186"/>
      <c r="H314" s="190">
        <v>7069824500</v>
      </c>
      <c r="I314" s="190"/>
      <c r="J314" s="190"/>
    </row>
    <row r="315" spans="1:12">
      <c r="F315" s="186" t="s">
        <v>421</v>
      </c>
      <c r="G315" s="189">
        <v>40032666.666666664</v>
      </c>
      <c r="H315" s="187">
        <f>+'30.12'!D311</f>
        <v>88748400</v>
      </c>
      <c r="I315" s="187"/>
      <c r="K315" s="185" t="s">
        <v>416</v>
      </c>
      <c r="L315" s="185" t="s">
        <v>417</v>
      </c>
    </row>
    <row r="316" spans="1:12">
      <c r="F316" s="186" t="s">
        <v>413</v>
      </c>
      <c r="G316" s="186"/>
      <c r="H316" s="187">
        <f>+G313+H313+I313+H314-G315-H315-I315</f>
        <v>7146486891.666666</v>
      </c>
      <c r="I316" s="187"/>
      <c r="J316" s="185" t="s">
        <v>414</v>
      </c>
      <c r="K316" s="187">
        <v>4061882950</v>
      </c>
      <c r="L316" s="184">
        <f>+K316*H316/(K316+K317)</f>
        <v>2618614278.2013183</v>
      </c>
    </row>
    <row r="317" spans="1:12">
      <c r="J317" s="185" t="s">
        <v>415</v>
      </c>
      <c r="K317" s="187">
        <v>7023443170.5</v>
      </c>
      <c r="L317" s="184">
        <f>+K317*H316/(K316+K317)</f>
        <v>4527872613.4653473</v>
      </c>
    </row>
  </sheetData>
  <protectedRanges>
    <protectedRange password="CF71" sqref="B1:D310" name="tho"/>
  </protectedRanges>
  <autoFilter ref="A2:D311" xr:uid="{00000000-0009-0000-0000-00001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M322"/>
  <sheetViews>
    <sheetView topLeftCell="A151" workbookViewId="0">
      <selection activeCell="G318" sqref="G318"/>
    </sheetView>
  </sheetViews>
  <sheetFormatPr defaultRowHeight="15"/>
  <cols>
    <col min="1" max="1" width="38.42578125" customWidth="1"/>
    <col min="3" max="3" width="12.140625" customWidth="1"/>
    <col min="4" max="4" width="24.140625" customWidth="1"/>
    <col min="5" max="5" width="11" bestFit="1" customWidth="1"/>
    <col min="6" max="6" width="19.5703125" bestFit="1" customWidth="1"/>
    <col min="7" max="7" width="16.42578125" customWidth="1"/>
    <col min="8" max="8" width="16.85546875" bestFit="1" customWidth="1"/>
    <col min="9" max="9" width="16.85546875" customWidth="1"/>
    <col min="10" max="10" width="14.140625" customWidth="1"/>
    <col min="11" max="11" width="16.85546875" bestFit="1" customWidth="1"/>
    <col min="12" max="12" width="19.42578125" bestFit="1" customWidth="1"/>
    <col min="13" max="13" width="11" bestFit="1" customWidth="1"/>
  </cols>
  <sheetData>
    <row r="1" spans="1:4">
      <c r="A1" s="1" t="s">
        <v>411</v>
      </c>
      <c r="B1" s="2"/>
      <c r="C1" s="2"/>
      <c r="D1" s="36"/>
    </row>
    <row r="2" spans="1:4" ht="25.5">
      <c r="A2" s="31" t="s">
        <v>0</v>
      </c>
      <c r="B2" s="3" t="s">
        <v>1</v>
      </c>
      <c r="C2" s="3" t="s">
        <v>308</v>
      </c>
      <c r="D2" s="37" t="s">
        <v>309</v>
      </c>
    </row>
    <row r="3" spans="1:4" ht="18.75" hidden="1">
      <c r="A3" s="4" t="s">
        <v>2</v>
      </c>
      <c r="B3" s="53"/>
      <c r="C3" s="53"/>
      <c r="D3" s="183">
        <f>B3*C3</f>
        <v>0</v>
      </c>
    </row>
    <row r="4" spans="1:4" ht="18.75" hidden="1">
      <c r="A4" s="6" t="s">
        <v>3</v>
      </c>
      <c r="B4" s="53"/>
      <c r="C4" s="53"/>
      <c r="D4" s="183">
        <f t="shared" ref="D4:D67" si="0">B4*C4</f>
        <v>0</v>
      </c>
    </row>
    <row r="5" spans="1:4" ht="18.75" hidden="1">
      <c r="A5" s="4" t="s">
        <v>4</v>
      </c>
      <c r="B5" s="53"/>
      <c r="C5" s="53"/>
      <c r="D5" s="183">
        <f t="shared" si="0"/>
        <v>0</v>
      </c>
    </row>
    <row r="6" spans="1:4" ht="18.75" hidden="1">
      <c r="A6" s="4" t="s">
        <v>5</v>
      </c>
      <c r="B6" s="53"/>
      <c r="C6" s="53"/>
      <c r="D6" s="183">
        <f t="shared" si="0"/>
        <v>0</v>
      </c>
    </row>
    <row r="7" spans="1:4" ht="18.75" hidden="1">
      <c r="A7" s="4" t="s">
        <v>6</v>
      </c>
      <c r="B7" s="53"/>
      <c r="C7" s="53"/>
      <c r="D7" s="183">
        <f t="shared" si="0"/>
        <v>0</v>
      </c>
    </row>
    <row r="8" spans="1:4" ht="18.75" hidden="1">
      <c r="A8" s="7" t="s">
        <v>7</v>
      </c>
      <c r="B8" s="53"/>
      <c r="C8" s="53"/>
      <c r="D8" s="183">
        <f t="shared" si="0"/>
        <v>0</v>
      </c>
    </row>
    <row r="9" spans="1:4" ht="18.75" hidden="1">
      <c r="A9" s="8" t="s">
        <v>8</v>
      </c>
      <c r="B9" s="53"/>
      <c r="C9" s="53"/>
      <c r="D9" s="183">
        <f t="shared" si="0"/>
        <v>0</v>
      </c>
    </row>
    <row r="10" spans="1:4" ht="18.75" hidden="1">
      <c r="A10" s="4" t="s">
        <v>9</v>
      </c>
      <c r="B10" s="54"/>
      <c r="C10" s="54"/>
      <c r="D10" s="183">
        <f t="shared" si="0"/>
        <v>0</v>
      </c>
    </row>
    <row r="11" spans="1:4" ht="18.75" hidden="1">
      <c r="A11" s="4" t="s">
        <v>10</v>
      </c>
      <c r="B11" s="54"/>
      <c r="C11" s="54"/>
      <c r="D11" s="183">
        <f t="shared" si="0"/>
        <v>0</v>
      </c>
    </row>
    <row r="12" spans="1:4" ht="18.75" hidden="1">
      <c r="A12" s="4" t="s">
        <v>11</v>
      </c>
      <c r="B12" s="54"/>
      <c r="C12" s="54"/>
      <c r="D12" s="183">
        <f t="shared" si="0"/>
        <v>0</v>
      </c>
    </row>
    <row r="13" spans="1:4" ht="18.75" hidden="1">
      <c r="A13" s="8" t="s">
        <v>12</v>
      </c>
      <c r="B13" s="53"/>
      <c r="C13" s="53"/>
      <c r="D13" s="183">
        <f t="shared" si="0"/>
        <v>0</v>
      </c>
    </row>
    <row r="14" spans="1:4" ht="18.75" hidden="1">
      <c r="A14" s="8" t="s">
        <v>13</v>
      </c>
      <c r="B14" s="53"/>
      <c r="C14" s="53"/>
      <c r="D14" s="183">
        <f t="shared" si="0"/>
        <v>0</v>
      </c>
    </row>
    <row r="15" spans="1:4" ht="18.75" hidden="1">
      <c r="A15" s="8" t="s">
        <v>14</v>
      </c>
      <c r="B15" s="54"/>
      <c r="C15" s="54"/>
      <c r="D15" s="183">
        <f t="shared" si="0"/>
        <v>0</v>
      </c>
    </row>
    <row r="16" spans="1:4" ht="18.75" hidden="1">
      <c r="A16" s="10" t="s">
        <v>15</v>
      </c>
      <c r="B16" s="53"/>
      <c r="C16" s="53"/>
      <c r="D16" s="183">
        <f t="shared" si="0"/>
        <v>0</v>
      </c>
    </row>
    <row r="17" spans="1:4" ht="18.75" hidden="1">
      <c r="A17" s="6" t="s">
        <v>16</v>
      </c>
      <c r="B17" s="53"/>
      <c r="C17" s="53"/>
      <c r="D17" s="183">
        <f t="shared" si="0"/>
        <v>0</v>
      </c>
    </row>
    <row r="18" spans="1:4" ht="18.75" hidden="1">
      <c r="A18" s="10" t="s">
        <v>17</v>
      </c>
      <c r="B18" s="53"/>
      <c r="C18" s="53"/>
      <c r="D18" s="183">
        <f t="shared" si="0"/>
        <v>0</v>
      </c>
    </row>
    <row r="19" spans="1:4" ht="18.75">
      <c r="A19" s="8" t="s">
        <v>18</v>
      </c>
      <c r="B19" s="53">
        <v>5</v>
      </c>
      <c r="C19" s="53">
        <v>18000</v>
      </c>
      <c r="D19" s="183">
        <f t="shared" si="0"/>
        <v>90000</v>
      </c>
    </row>
    <row r="20" spans="1:4" ht="18.75" hidden="1">
      <c r="A20" s="8" t="s">
        <v>401</v>
      </c>
      <c r="B20" s="53"/>
      <c r="C20" s="53"/>
      <c r="D20" s="183">
        <f t="shared" si="0"/>
        <v>0</v>
      </c>
    </row>
    <row r="21" spans="1:4" ht="18.75" hidden="1">
      <c r="A21" s="8" t="s">
        <v>20</v>
      </c>
      <c r="B21" s="53"/>
      <c r="C21" s="53"/>
      <c r="D21" s="183">
        <f t="shared" si="0"/>
        <v>0</v>
      </c>
    </row>
    <row r="22" spans="1:4" ht="18.75" hidden="1">
      <c r="A22" s="6" t="s">
        <v>21</v>
      </c>
      <c r="B22" s="53"/>
      <c r="C22" s="53"/>
      <c r="D22" s="183">
        <f t="shared" si="0"/>
        <v>0</v>
      </c>
    </row>
    <row r="23" spans="1:4" ht="18.75" hidden="1">
      <c r="A23" s="8" t="s">
        <v>22</v>
      </c>
      <c r="B23" s="53"/>
      <c r="C23" s="53"/>
      <c r="D23" s="183">
        <f t="shared" si="0"/>
        <v>0</v>
      </c>
    </row>
    <row r="24" spans="1:4" ht="18.75" hidden="1">
      <c r="A24" s="8" t="s">
        <v>23</v>
      </c>
      <c r="B24" s="53"/>
      <c r="C24" s="53"/>
      <c r="D24" s="183">
        <f t="shared" si="0"/>
        <v>0</v>
      </c>
    </row>
    <row r="25" spans="1:4" ht="18.75" hidden="1">
      <c r="A25" s="8" t="s">
        <v>24</v>
      </c>
      <c r="B25" s="53"/>
      <c r="C25" s="53"/>
      <c r="D25" s="183">
        <f t="shared" si="0"/>
        <v>0</v>
      </c>
    </row>
    <row r="26" spans="1:4" ht="18.75" hidden="1">
      <c r="A26" s="8" t="s">
        <v>25</v>
      </c>
      <c r="B26" s="53"/>
      <c r="C26" s="53"/>
      <c r="D26" s="183">
        <f t="shared" si="0"/>
        <v>0</v>
      </c>
    </row>
    <row r="27" spans="1:4" ht="18.75" hidden="1">
      <c r="A27" s="8" t="s">
        <v>26</v>
      </c>
      <c r="B27" s="53"/>
      <c r="C27" s="53"/>
      <c r="D27" s="183">
        <f t="shared" si="0"/>
        <v>0</v>
      </c>
    </row>
    <row r="28" spans="1:4" ht="18.75" hidden="1">
      <c r="A28" s="8" t="s">
        <v>27</v>
      </c>
      <c r="B28" s="53"/>
      <c r="C28" s="53"/>
      <c r="D28" s="183">
        <f t="shared" si="0"/>
        <v>0</v>
      </c>
    </row>
    <row r="29" spans="1:4" ht="18.75" hidden="1">
      <c r="A29" s="8" t="s">
        <v>28</v>
      </c>
      <c r="B29" s="53"/>
      <c r="C29" s="53"/>
      <c r="D29" s="183">
        <f t="shared" si="0"/>
        <v>0</v>
      </c>
    </row>
    <row r="30" spans="1:4" ht="18.75" hidden="1">
      <c r="A30" s="8" t="s">
        <v>29</v>
      </c>
      <c r="B30" s="53"/>
      <c r="C30" s="53"/>
      <c r="D30" s="183">
        <f t="shared" si="0"/>
        <v>0</v>
      </c>
    </row>
    <row r="31" spans="1:4" ht="18.75" hidden="1">
      <c r="A31" s="8" t="s">
        <v>30</v>
      </c>
      <c r="B31" s="53"/>
      <c r="C31" s="53"/>
      <c r="D31" s="183">
        <f t="shared" si="0"/>
        <v>0</v>
      </c>
    </row>
    <row r="32" spans="1:4" ht="18.75" hidden="1">
      <c r="A32" s="8" t="s">
        <v>31</v>
      </c>
      <c r="B32" s="53"/>
      <c r="C32" s="53"/>
      <c r="D32" s="183">
        <f t="shared" si="0"/>
        <v>0</v>
      </c>
    </row>
    <row r="33" spans="1:4" ht="18.75">
      <c r="A33" s="8" t="s">
        <v>32</v>
      </c>
      <c r="B33" s="53">
        <v>28</v>
      </c>
      <c r="C33" s="53">
        <v>22000</v>
      </c>
      <c r="D33" s="183">
        <f t="shared" si="0"/>
        <v>616000</v>
      </c>
    </row>
    <row r="34" spans="1:4" ht="18.75" hidden="1">
      <c r="A34" s="8" t="s">
        <v>33</v>
      </c>
      <c r="B34" s="53"/>
      <c r="C34" s="53"/>
      <c r="D34" s="183">
        <f t="shared" si="0"/>
        <v>0</v>
      </c>
    </row>
    <row r="35" spans="1:4" ht="18.75">
      <c r="A35" s="8" t="s">
        <v>34</v>
      </c>
      <c r="B35" s="53">
        <f>15+15+45</f>
        <v>75</v>
      </c>
      <c r="C35" s="53">
        <v>12000</v>
      </c>
      <c r="D35" s="183">
        <f t="shared" si="0"/>
        <v>900000</v>
      </c>
    </row>
    <row r="36" spans="1:4" ht="18.75" hidden="1">
      <c r="A36" s="11" t="s">
        <v>35</v>
      </c>
      <c r="B36" s="53"/>
      <c r="C36" s="53"/>
      <c r="D36" s="183">
        <f t="shared" si="0"/>
        <v>0</v>
      </c>
    </row>
    <row r="37" spans="1:4" ht="18.75" hidden="1">
      <c r="A37" s="8" t="s">
        <v>36</v>
      </c>
      <c r="B37" s="53"/>
      <c r="C37" s="53"/>
      <c r="D37" s="183">
        <f t="shared" si="0"/>
        <v>0</v>
      </c>
    </row>
    <row r="38" spans="1:4" ht="18.75" hidden="1">
      <c r="A38" s="4" t="s">
        <v>37</v>
      </c>
      <c r="B38" s="53"/>
      <c r="C38" s="53"/>
      <c r="D38" s="183">
        <f t="shared" si="0"/>
        <v>0</v>
      </c>
    </row>
    <row r="39" spans="1:4" ht="18.75" hidden="1">
      <c r="A39" s="8" t="s">
        <v>38</v>
      </c>
      <c r="B39" s="53"/>
      <c r="C39" s="53"/>
      <c r="D39" s="183">
        <f t="shared" si="0"/>
        <v>0</v>
      </c>
    </row>
    <row r="40" spans="1:4" ht="18.75" hidden="1">
      <c r="A40" s="8" t="s">
        <v>39</v>
      </c>
      <c r="B40" s="53"/>
      <c r="C40" s="53"/>
      <c r="D40" s="183">
        <f t="shared" si="0"/>
        <v>0</v>
      </c>
    </row>
    <row r="41" spans="1:4" ht="18.75" hidden="1">
      <c r="A41" s="12" t="s">
        <v>40</v>
      </c>
      <c r="B41" s="53"/>
      <c r="C41" s="53"/>
      <c r="D41" s="183">
        <f t="shared" si="0"/>
        <v>0</v>
      </c>
    </row>
    <row r="42" spans="1:4" ht="18.75">
      <c r="A42" s="8" t="s">
        <v>41</v>
      </c>
      <c r="B42" s="53">
        <v>30</v>
      </c>
      <c r="C42" s="53">
        <v>12000</v>
      </c>
      <c r="D42" s="183">
        <f t="shared" si="0"/>
        <v>360000</v>
      </c>
    </row>
    <row r="43" spans="1:4" ht="18.75">
      <c r="A43" s="8" t="s">
        <v>42</v>
      </c>
      <c r="B43" s="53">
        <f>380+120+20</f>
        <v>520</v>
      </c>
      <c r="C43" s="53">
        <v>15000</v>
      </c>
      <c r="D43" s="183">
        <f t="shared" si="0"/>
        <v>7800000</v>
      </c>
    </row>
    <row r="44" spans="1:4" ht="18.75">
      <c r="A44" s="8" t="s">
        <v>43</v>
      </c>
      <c r="B44" s="53">
        <v>90</v>
      </c>
      <c r="C44" s="53">
        <v>15000</v>
      </c>
      <c r="D44" s="183">
        <f t="shared" si="0"/>
        <v>1350000</v>
      </c>
    </row>
    <row r="45" spans="1:4" ht="18.75" hidden="1">
      <c r="A45" s="8" t="s">
        <v>44</v>
      </c>
      <c r="B45" s="53"/>
      <c r="C45" s="53"/>
      <c r="D45" s="183">
        <f t="shared" si="0"/>
        <v>0</v>
      </c>
    </row>
    <row r="46" spans="1:4" ht="18.75" hidden="1">
      <c r="A46" s="8" t="s">
        <v>45</v>
      </c>
      <c r="B46" s="53"/>
      <c r="C46" s="53"/>
      <c r="D46" s="183">
        <f t="shared" si="0"/>
        <v>0</v>
      </c>
    </row>
    <row r="47" spans="1:4" ht="18.75" hidden="1">
      <c r="A47" s="13" t="s">
        <v>46</v>
      </c>
      <c r="B47" s="53"/>
      <c r="C47" s="53"/>
      <c r="D47" s="183">
        <f t="shared" si="0"/>
        <v>0</v>
      </c>
    </row>
    <row r="48" spans="1:4" ht="18.75" hidden="1">
      <c r="A48" s="11" t="s">
        <v>47</v>
      </c>
      <c r="B48" s="53"/>
      <c r="C48" s="53"/>
      <c r="D48" s="183">
        <f t="shared" si="0"/>
        <v>0</v>
      </c>
    </row>
    <row r="49" spans="1:4" ht="18.75" hidden="1">
      <c r="A49" s="6" t="s">
        <v>48</v>
      </c>
      <c r="B49" s="53"/>
      <c r="C49" s="53"/>
      <c r="D49" s="183">
        <f t="shared" si="0"/>
        <v>0</v>
      </c>
    </row>
    <row r="50" spans="1:4" ht="18.75" hidden="1">
      <c r="A50" s="8" t="s">
        <v>49</v>
      </c>
      <c r="B50" s="53"/>
      <c r="C50" s="53"/>
      <c r="D50" s="183">
        <f t="shared" si="0"/>
        <v>0</v>
      </c>
    </row>
    <row r="51" spans="1:4" ht="18.75" hidden="1">
      <c r="A51" s="8" t="s">
        <v>50</v>
      </c>
      <c r="B51" s="53"/>
      <c r="C51" s="53"/>
      <c r="D51" s="183">
        <f t="shared" si="0"/>
        <v>0</v>
      </c>
    </row>
    <row r="52" spans="1:4" ht="18.75">
      <c r="A52" s="8" t="s">
        <v>51</v>
      </c>
      <c r="B52" s="53">
        <v>6</v>
      </c>
      <c r="C52" s="53">
        <v>15000</v>
      </c>
      <c r="D52" s="183">
        <f t="shared" si="0"/>
        <v>90000</v>
      </c>
    </row>
    <row r="53" spans="1:4" ht="18.75" hidden="1">
      <c r="A53" s="4" t="s">
        <v>52</v>
      </c>
      <c r="B53" s="53"/>
      <c r="C53" s="53"/>
      <c r="D53" s="183">
        <f t="shared" si="0"/>
        <v>0</v>
      </c>
    </row>
    <row r="54" spans="1:4" ht="18.75">
      <c r="A54" s="8" t="s">
        <v>53</v>
      </c>
      <c r="B54" s="53">
        <v>8</v>
      </c>
      <c r="C54" s="53">
        <v>18000</v>
      </c>
      <c r="D54" s="183">
        <f t="shared" si="0"/>
        <v>144000</v>
      </c>
    </row>
    <row r="55" spans="1:4" ht="18.75" hidden="1">
      <c r="A55" s="11" t="s">
        <v>54</v>
      </c>
      <c r="B55" s="53"/>
      <c r="C55" s="53"/>
      <c r="D55" s="183">
        <f t="shared" si="0"/>
        <v>0</v>
      </c>
    </row>
    <row r="56" spans="1:4" ht="18.75" hidden="1">
      <c r="A56" s="8" t="s">
        <v>55</v>
      </c>
      <c r="B56" s="53"/>
      <c r="C56" s="53"/>
      <c r="D56" s="183">
        <f t="shared" si="0"/>
        <v>0</v>
      </c>
    </row>
    <row r="57" spans="1:4" ht="18.75" hidden="1">
      <c r="A57" s="14" t="s">
        <v>56</v>
      </c>
      <c r="B57" s="53"/>
      <c r="C57" s="53"/>
      <c r="D57" s="183">
        <f t="shared" si="0"/>
        <v>0</v>
      </c>
    </row>
    <row r="58" spans="1:4" ht="18.75" hidden="1">
      <c r="A58" s="8" t="s">
        <v>57</v>
      </c>
      <c r="B58" s="53"/>
      <c r="C58" s="53"/>
      <c r="D58" s="183">
        <f t="shared" si="0"/>
        <v>0</v>
      </c>
    </row>
    <row r="59" spans="1:4" ht="18.75" hidden="1">
      <c r="A59" s="8" t="s">
        <v>58</v>
      </c>
      <c r="B59" s="53"/>
      <c r="C59" s="53"/>
      <c r="D59" s="183">
        <f t="shared" si="0"/>
        <v>0</v>
      </c>
    </row>
    <row r="60" spans="1:4" ht="18.75" hidden="1">
      <c r="A60" s="8" t="s">
        <v>59</v>
      </c>
      <c r="B60" s="53"/>
      <c r="C60" s="53"/>
      <c r="D60" s="183">
        <f t="shared" si="0"/>
        <v>0</v>
      </c>
    </row>
    <row r="61" spans="1:4" ht="18.75" hidden="1">
      <c r="A61" s="32" t="s">
        <v>60</v>
      </c>
      <c r="B61" s="53"/>
      <c r="C61" s="53"/>
      <c r="D61" s="183">
        <f t="shared" si="0"/>
        <v>0</v>
      </c>
    </row>
    <row r="62" spans="1:4" ht="18.75" hidden="1">
      <c r="A62" s="4" t="s">
        <v>61</v>
      </c>
      <c r="B62" s="53"/>
      <c r="C62" s="53"/>
      <c r="D62" s="183">
        <f t="shared" si="0"/>
        <v>0</v>
      </c>
    </row>
    <row r="63" spans="1:4" ht="18.75" hidden="1">
      <c r="A63" s="8" t="s">
        <v>62</v>
      </c>
      <c r="B63" s="53"/>
      <c r="C63" s="53"/>
      <c r="D63" s="183">
        <f t="shared" si="0"/>
        <v>0</v>
      </c>
    </row>
    <row r="64" spans="1:4" ht="18.75" hidden="1">
      <c r="A64" s="15" t="s">
        <v>63</v>
      </c>
      <c r="B64" s="68"/>
      <c r="C64" s="68"/>
      <c r="D64" s="183">
        <f t="shared" si="0"/>
        <v>0</v>
      </c>
    </row>
    <row r="65" spans="1:4" ht="18.75" hidden="1">
      <c r="A65" s="8" t="s">
        <v>64</v>
      </c>
      <c r="B65" s="53"/>
      <c r="C65" s="53"/>
      <c r="D65" s="183">
        <f t="shared" si="0"/>
        <v>0</v>
      </c>
    </row>
    <row r="66" spans="1:4" ht="18.75" hidden="1">
      <c r="A66" s="4" t="s">
        <v>65</v>
      </c>
      <c r="B66" s="53"/>
      <c r="C66" s="53"/>
      <c r="D66" s="183">
        <f t="shared" si="0"/>
        <v>0</v>
      </c>
    </row>
    <row r="67" spans="1:4" ht="18.75" hidden="1">
      <c r="A67" s="4" t="s">
        <v>66</v>
      </c>
      <c r="B67" s="53"/>
      <c r="C67" s="53"/>
      <c r="D67" s="183">
        <f t="shared" si="0"/>
        <v>0</v>
      </c>
    </row>
    <row r="68" spans="1:4" ht="18.75">
      <c r="A68" s="8" t="s">
        <v>67</v>
      </c>
      <c r="B68" s="53">
        <v>300</v>
      </c>
      <c r="C68" s="53">
        <v>28000</v>
      </c>
      <c r="D68" s="183">
        <f t="shared" ref="D68:D131" si="1">B68*C68</f>
        <v>8400000</v>
      </c>
    </row>
    <row r="69" spans="1:4" ht="18.75">
      <c r="A69" s="4" t="s">
        <v>68</v>
      </c>
      <c r="B69" s="53">
        <v>90</v>
      </c>
      <c r="C69" s="53">
        <v>27000</v>
      </c>
      <c r="D69" s="183">
        <f t="shared" si="1"/>
        <v>2430000</v>
      </c>
    </row>
    <row r="70" spans="1:4" ht="18.75" hidden="1">
      <c r="A70" s="8" t="s">
        <v>69</v>
      </c>
      <c r="B70" s="53"/>
      <c r="C70" s="53"/>
      <c r="D70" s="183">
        <f t="shared" si="1"/>
        <v>0</v>
      </c>
    </row>
    <row r="71" spans="1:4" ht="18.75" hidden="1">
      <c r="A71" s="8" t="s">
        <v>70</v>
      </c>
      <c r="B71" s="53"/>
      <c r="C71" s="53"/>
      <c r="D71" s="183">
        <f t="shared" si="1"/>
        <v>0</v>
      </c>
    </row>
    <row r="72" spans="1:4" ht="18.75" hidden="1">
      <c r="A72" s="8" t="s">
        <v>71</v>
      </c>
      <c r="B72" s="53"/>
      <c r="C72" s="53"/>
      <c r="D72" s="183">
        <f t="shared" si="1"/>
        <v>0</v>
      </c>
    </row>
    <row r="73" spans="1:4" ht="18.75" hidden="1">
      <c r="A73" s="8" t="s">
        <v>72</v>
      </c>
      <c r="B73" s="53"/>
      <c r="C73" s="53"/>
      <c r="D73" s="183">
        <f t="shared" si="1"/>
        <v>0</v>
      </c>
    </row>
    <row r="74" spans="1:4" ht="18.75">
      <c r="A74" s="17" t="s">
        <v>73</v>
      </c>
      <c r="B74" s="53">
        <v>10</v>
      </c>
      <c r="C74" s="53">
        <v>35000</v>
      </c>
      <c r="D74" s="183">
        <f t="shared" si="1"/>
        <v>350000</v>
      </c>
    </row>
    <row r="75" spans="1:4" ht="18.75" hidden="1">
      <c r="A75" s="18" t="s">
        <v>74</v>
      </c>
      <c r="B75" s="53"/>
      <c r="C75" s="53"/>
      <c r="D75" s="183">
        <f t="shared" si="1"/>
        <v>0</v>
      </c>
    </row>
    <row r="76" spans="1:4" ht="18.75" hidden="1">
      <c r="A76" s="17" t="s">
        <v>75</v>
      </c>
      <c r="B76" s="53"/>
      <c r="C76" s="53"/>
      <c r="D76" s="183">
        <f t="shared" si="1"/>
        <v>0</v>
      </c>
    </row>
    <row r="77" spans="1:4" ht="18.75" hidden="1">
      <c r="A77" s="11" t="s">
        <v>76</v>
      </c>
      <c r="B77" s="53"/>
      <c r="C77" s="53"/>
      <c r="D77" s="183">
        <f t="shared" si="1"/>
        <v>0</v>
      </c>
    </row>
    <row r="78" spans="1:4" ht="18.75" hidden="1">
      <c r="A78" s="19" t="s">
        <v>77</v>
      </c>
      <c r="B78" s="53"/>
      <c r="C78" s="53"/>
      <c r="D78" s="183">
        <f t="shared" si="1"/>
        <v>0</v>
      </c>
    </row>
    <row r="79" spans="1:4" ht="18.75" hidden="1">
      <c r="A79" s="19" t="s">
        <v>78</v>
      </c>
      <c r="B79" s="53"/>
      <c r="C79" s="53"/>
      <c r="D79" s="183">
        <f t="shared" si="1"/>
        <v>0</v>
      </c>
    </row>
    <row r="80" spans="1:4" ht="18.75" hidden="1">
      <c r="A80" s="19" t="s">
        <v>79</v>
      </c>
      <c r="B80" s="53"/>
      <c r="C80" s="53"/>
      <c r="D80" s="183">
        <f t="shared" si="1"/>
        <v>0</v>
      </c>
    </row>
    <row r="81" spans="1:4" ht="18.75" hidden="1">
      <c r="A81" s="19" t="s">
        <v>80</v>
      </c>
      <c r="B81" s="53"/>
      <c r="C81" s="53"/>
      <c r="D81" s="183">
        <f t="shared" si="1"/>
        <v>0</v>
      </c>
    </row>
    <row r="82" spans="1:4" ht="18.75" hidden="1">
      <c r="A82" s="8" t="s">
        <v>81</v>
      </c>
      <c r="B82" s="52"/>
      <c r="C82" s="52"/>
      <c r="D82" s="183">
        <f t="shared" si="1"/>
        <v>0</v>
      </c>
    </row>
    <row r="83" spans="1:4" ht="18.75" hidden="1">
      <c r="A83" s="8" t="s">
        <v>82</v>
      </c>
      <c r="B83" s="53"/>
      <c r="C83" s="53"/>
      <c r="D83" s="183">
        <f t="shared" si="1"/>
        <v>0</v>
      </c>
    </row>
    <row r="84" spans="1:4" ht="18.75">
      <c r="A84" s="8" t="s">
        <v>83</v>
      </c>
      <c r="B84" s="53">
        <v>80</v>
      </c>
      <c r="C84" s="53">
        <v>13000</v>
      </c>
      <c r="D84" s="183">
        <f t="shared" si="1"/>
        <v>1040000</v>
      </c>
    </row>
    <row r="85" spans="1:4" ht="18.75" hidden="1">
      <c r="A85" s="8" t="s">
        <v>84</v>
      </c>
      <c r="B85" s="53"/>
      <c r="C85" s="53"/>
      <c r="D85" s="183">
        <f t="shared" si="1"/>
        <v>0</v>
      </c>
    </row>
    <row r="86" spans="1:4" ht="18.75" hidden="1">
      <c r="A86" s="8" t="s">
        <v>85</v>
      </c>
      <c r="B86" s="53"/>
      <c r="C86" s="53"/>
      <c r="D86" s="183">
        <f t="shared" si="1"/>
        <v>0</v>
      </c>
    </row>
    <row r="87" spans="1:4" ht="18.75" hidden="1">
      <c r="A87" s="8" t="s">
        <v>86</v>
      </c>
      <c r="B87" s="53"/>
      <c r="C87" s="53"/>
      <c r="D87" s="183">
        <f t="shared" si="1"/>
        <v>0</v>
      </c>
    </row>
    <row r="88" spans="1:4" ht="18.75">
      <c r="A88" s="8" t="s">
        <v>87</v>
      </c>
      <c r="B88" s="53">
        <v>5</v>
      </c>
      <c r="C88" s="53">
        <v>28000</v>
      </c>
      <c r="D88" s="183">
        <f t="shared" si="1"/>
        <v>140000</v>
      </c>
    </row>
    <row r="89" spans="1:4" ht="18.75" hidden="1">
      <c r="A89" s="21" t="s">
        <v>88</v>
      </c>
      <c r="B89" s="53"/>
      <c r="C89" s="53"/>
      <c r="D89" s="183">
        <f t="shared" si="1"/>
        <v>0</v>
      </c>
    </row>
    <row r="90" spans="1:4" ht="18.75" hidden="1">
      <c r="A90" s="8" t="s">
        <v>89</v>
      </c>
      <c r="B90" s="53"/>
      <c r="C90" s="53"/>
      <c r="D90" s="183">
        <f t="shared" si="1"/>
        <v>0</v>
      </c>
    </row>
    <row r="91" spans="1:4" ht="18.75" hidden="1">
      <c r="A91" s="8" t="s">
        <v>90</v>
      </c>
      <c r="B91" s="53"/>
      <c r="C91" s="53"/>
      <c r="D91" s="183">
        <f t="shared" si="1"/>
        <v>0</v>
      </c>
    </row>
    <row r="92" spans="1:4" ht="18.75" hidden="1">
      <c r="A92" s="8" t="s">
        <v>91</v>
      </c>
      <c r="B92" s="54"/>
      <c r="C92" s="53"/>
      <c r="D92" s="183">
        <f t="shared" si="1"/>
        <v>0</v>
      </c>
    </row>
    <row r="93" spans="1:4" ht="18.75" hidden="1">
      <c r="A93" s="19" t="s">
        <v>92</v>
      </c>
      <c r="B93" s="53"/>
      <c r="C93" s="53"/>
      <c r="D93" s="183">
        <f t="shared" si="1"/>
        <v>0</v>
      </c>
    </row>
    <row r="94" spans="1:4" ht="18.75" hidden="1">
      <c r="A94" s="4" t="s">
        <v>93</v>
      </c>
      <c r="B94" s="53"/>
      <c r="C94" s="53"/>
      <c r="D94" s="183">
        <f t="shared" si="1"/>
        <v>0</v>
      </c>
    </row>
    <row r="95" spans="1:4" ht="18.75" hidden="1">
      <c r="A95" s="11" t="s">
        <v>94</v>
      </c>
      <c r="B95" s="53"/>
      <c r="C95" s="53"/>
      <c r="D95" s="183">
        <f t="shared" si="1"/>
        <v>0</v>
      </c>
    </row>
    <row r="96" spans="1:4" ht="18.75" hidden="1">
      <c r="A96" s="8" t="s">
        <v>95</v>
      </c>
      <c r="B96" s="53"/>
      <c r="C96" s="53"/>
      <c r="D96" s="183">
        <f t="shared" si="1"/>
        <v>0</v>
      </c>
    </row>
    <row r="97" spans="1:4" ht="18.75" hidden="1">
      <c r="A97" s="11" t="s">
        <v>96</v>
      </c>
      <c r="B97" s="53"/>
      <c r="C97" s="53"/>
      <c r="D97" s="183">
        <f t="shared" si="1"/>
        <v>0</v>
      </c>
    </row>
    <row r="98" spans="1:4" ht="18.75">
      <c r="A98" s="8" t="s">
        <v>97</v>
      </c>
      <c r="B98" s="53">
        <v>13</v>
      </c>
      <c r="C98" s="53">
        <v>13000</v>
      </c>
      <c r="D98" s="183">
        <f t="shared" si="1"/>
        <v>169000</v>
      </c>
    </row>
    <row r="99" spans="1:4" ht="18.75" hidden="1">
      <c r="A99" s="8" t="s">
        <v>98</v>
      </c>
      <c r="B99" s="53"/>
      <c r="C99" s="53"/>
      <c r="D99" s="183">
        <f t="shared" si="1"/>
        <v>0</v>
      </c>
    </row>
    <row r="100" spans="1:4" ht="18.75" hidden="1">
      <c r="A100" s="11" t="s">
        <v>99</v>
      </c>
      <c r="B100" s="53"/>
      <c r="C100" s="53"/>
      <c r="D100" s="183">
        <f t="shared" si="1"/>
        <v>0</v>
      </c>
    </row>
    <row r="101" spans="1:4" ht="18.75" hidden="1">
      <c r="A101" s="22" t="s">
        <v>100</v>
      </c>
      <c r="B101" s="53"/>
      <c r="C101" s="53"/>
      <c r="D101" s="183">
        <f t="shared" si="1"/>
        <v>0</v>
      </c>
    </row>
    <row r="102" spans="1:4" ht="18.75" hidden="1">
      <c r="A102" s="23" t="s">
        <v>101</v>
      </c>
      <c r="B102" s="54"/>
      <c r="C102" s="54"/>
      <c r="D102" s="183">
        <f t="shared" si="1"/>
        <v>0</v>
      </c>
    </row>
    <row r="103" spans="1:4" ht="18.75" hidden="1">
      <c r="A103" s="23" t="s">
        <v>102</v>
      </c>
      <c r="B103" s="54"/>
      <c r="C103" s="54"/>
      <c r="D103" s="183">
        <f t="shared" si="1"/>
        <v>0</v>
      </c>
    </row>
    <row r="104" spans="1:4" ht="18.75" hidden="1">
      <c r="A104" s="8" t="s">
        <v>103</v>
      </c>
      <c r="B104" s="54"/>
      <c r="C104" s="54"/>
      <c r="D104" s="183">
        <f t="shared" si="1"/>
        <v>0</v>
      </c>
    </row>
    <row r="105" spans="1:4" ht="18.75" hidden="1">
      <c r="A105" s="8" t="s">
        <v>104</v>
      </c>
      <c r="B105" s="54"/>
      <c r="C105" s="54"/>
      <c r="D105" s="183">
        <f t="shared" si="1"/>
        <v>0</v>
      </c>
    </row>
    <row r="106" spans="1:4" ht="18.75" hidden="1">
      <c r="A106" s="8" t="s">
        <v>105</v>
      </c>
      <c r="B106" s="54"/>
      <c r="C106" s="54"/>
      <c r="D106" s="183">
        <f t="shared" si="1"/>
        <v>0</v>
      </c>
    </row>
    <row r="107" spans="1:4" ht="18.75" hidden="1">
      <c r="A107" s="8" t="s">
        <v>106</v>
      </c>
      <c r="B107" s="54"/>
      <c r="C107" s="54"/>
      <c r="D107" s="183">
        <f t="shared" si="1"/>
        <v>0</v>
      </c>
    </row>
    <row r="108" spans="1:4" ht="18.75" hidden="1">
      <c r="A108" s="8" t="s">
        <v>107</v>
      </c>
      <c r="B108" s="54"/>
      <c r="C108" s="54"/>
      <c r="D108" s="183">
        <f t="shared" si="1"/>
        <v>0</v>
      </c>
    </row>
    <row r="109" spans="1:4" ht="18.75" hidden="1">
      <c r="A109" s="8" t="s">
        <v>108</v>
      </c>
      <c r="B109" s="54"/>
      <c r="C109" s="54"/>
      <c r="D109" s="183">
        <f t="shared" si="1"/>
        <v>0</v>
      </c>
    </row>
    <row r="110" spans="1:4" ht="18.75" hidden="1">
      <c r="A110" s="8" t="s">
        <v>109</v>
      </c>
      <c r="B110" s="54"/>
      <c r="C110" s="54"/>
      <c r="D110" s="183">
        <f t="shared" si="1"/>
        <v>0</v>
      </c>
    </row>
    <row r="111" spans="1:4" ht="18.75" hidden="1">
      <c r="A111" s="8" t="s">
        <v>110</v>
      </c>
      <c r="B111" s="54"/>
      <c r="C111" s="54"/>
      <c r="D111" s="183">
        <f t="shared" si="1"/>
        <v>0</v>
      </c>
    </row>
    <row r="112" spans="1:4" ht="18.75" hidden="1">
      <c r="A112" s="8" t="s">
        <v>111</v>
      </c>
      <c r="B112" s="54"/>
      <c r="C112" s="54"/>
      <c r="D112" s="183">
        <f t="shared" si="1"/>
        <v>0</v>
      </c>
    </row>
    <row r="113" spans="1:4" ht="18.75" hidden="1">
      <c r="A113" s="8" t="s">
        <v>112</v>
      </c>
      <c r="B113" s="54"/>
      <c r="C113" s="54"/>
      <c r="D113" s="183">
        <f t="shared" si="1"/>
        <v>0</v>
      </c>
    </row>
    <row r="114" spans="1:4" ht="18.75">
      <c r="A114" s="4" t="s">
        <v>113</v>
      </c>
      <c r="B114" s="53">
        <f>40+200+200+40+260</f>
        <v>740</v>
      </c>
      <c r="C114" s="53">
        <v>13000</v>
      </c>
      <c r="D114" s="183">
        <f t="shared" si="1"/>
        <v>9620000</v>
      </c>
    </row>
    <row r="115" spans="1:4" ht="18.75">
      <c r="A115" s="8" t="s">
        <v>114</v>
      </c>
      <c r="B115" s="53">
        <v>100</v>
      </c>
      <c r="C115" s="53">
        <v>9000</v>
      </c>
      <c r="D115" s="183">
        <f t="shared" si="1"/>
        <v>900000</v>
      </c>
    </row>
    <row r="116" spans="1:4" ht="18.75" hidden="1">
      <c r="A116" s="8" t="s">
        <v>115</v>
      </c>
      <c r="B116" s="53"/>
      <c r="C116" s="53"/>
      <c r="D116" s="183">
        <f t="shared" si="1"/>
        <v>0</v>
      </c>
    </row>
    <row r="117" spans="1:4" ht="18.75" hidden="1">
      <c r="A117" s="4" t="s">
        <v>116</v>
      </c>
      <c r="B117" s="53"/>
      <c r="C117" s="53"/>
      <c r="D117" s="183">
        <f t="shared" si="1"/>
        <v>0</v>
      </c>
    </row>
    <row r="118" spans="1:4" ht="18.75" hidden="1">
      <c r="A118" s="8" t="s">
        <v>117</v>
      </c>
      <c r="B118" s="53"/>
      <c r="C118" s="53"/>
      <c r="D118" s="183">
        <f t="shared" si="1"/>
        <v>0</v>
      </c>
    </row>
    <row r="119" spans="1:4" ht="18.75" hidden="1">
      <c r="A119" s="8" t="s">
        <v>118</v>
      </c>
      <c r="B119" s="53"/>
      <c r="C119" s="53"/>
      <c r="D119" s="183">
        <f t="shared" si="1"/>
        <v>0</v>
      </c>
    </row>
    <row r="120" spans="1:4" ht="18.75" hidden="1">
      <c r="A120" s="8" t="s">
        <v>119</v>
      </c>
      <c r="B120" s="53"/>
      <c r="C120" s="53"/>
      <c r="D120" s="183">
        <f t="shared" si="1"/>
        <v>0</v>
      </c>
    </row>
    <row r="121" spans="1:4" ht="18.75">
      <c r="A121" s="8" t="s">
        <v>120</v>
      </c>
      <c r="B121" s="53">
        <v>480</v>
      </c>
      <c r="C121" s="53">
        <v>4800</v>
      </c>
      <c r="D121" s="183">
        <f t="shared" si="1"/>
        <v>2304000</v>
      </c>
    </row>
    <row r="122" spans="1:4" ht="18.75" hidden="1">
      <c r="A122" s="8" t="s">
        <v>121</v>
      </c>
      <c r="B122" s="53"/>
      <c r="C122" s="53"/>
      <c r="D122" s="183">
        <f t="shared" si="1"/>
        <v>0</v>
      </c>
    </row>
    <row r="123" spans="1:4" ht="18.75" hidden="1">
      <c r="A123" s="6" t="s">
        <v>122</v>
      </c>
      <c r="B123" s="53"/>
      <c r="C123" s="53"/>
      <c r="D123" s="183">
        <f t="shared" si="1"/>
        <v>0</v>
      </c>
    </row>
    <row r="124" spans="1:4" ht="18.75" hidden="1">
      <c r="A124" s="19" t="s">
        <v>123</v>
      </c>
      <c r="B124" s="53"/>
      <c r="C124" s="53"/>
      <c r="D124" s="183">
        <f t="shared" si="1"/>
        <v>0</v>
      </c>
    </row>
    <row r="125" spans="1:4" ht="18.75" hidden="1">
      <c r="A125" s="24" t="s">
        <v>124</v>
      </c>
      <c r="B125" s="53"/>
      <c r="C125" s="53"/>
      <c r="D125" s="183">
        <f t="shared" si="1"/>
        <v>0</v>
      </c>
    </row>
    <row r="126" spans="1:4" ht="18.75" hidden="1">
      <c r="A126" s="19" t="s">
        <v>125</v>
      </c>
      <c r="B126" s="53"/>
      <c r="C126" s="53"/>
      <c r="D126" s="183">
        <f t="shared" si="1"/>
        <v>0</v>
      </c>
    </row>
    <row r="127" spans="1:4" ht="18.75" hidden="1">
      <c r="A127" s="4" t="s">
        <v>126</v>
      </c>
      <c r="B127" s="54"/>
      <c r="C127" s="54"/>
      <c r="D127" s="183">
        <f t="shared" si="1"/>
        <v>0</v>
      </c>
    </row>
    <row r="128" spans="1:4" ht="18.75" hidden="1">
      <c r="A128" s="4" t="s">
        <v>127</v>
      </c>
      <c r="B128" s="54"/>
      <c r="C128" s="54"/>
      <c r="D128" s="183">
        <f t="shared" si="1"/>
        <v>0</v>
      </c>
    </row>
    <row r="129" spans="1:4" ht="18.75" hidden="1">
      <c r="A129" s="4" t="s">
        <v>128</v>
      </c>
      <c r="B129" s="54"/>
      <c r="C129" s="54"/>
      <c r="D129" s="183">
        <f t="shared" si="1"/>
        <v>0</v>
      </c>
    </row>
    <row r="130" spans="1:4" ht="18.75" hidden="1">
      <c r="A130" s="4" t="s">
        <v>129</v>
      </c>
      <c r="B130" s="55"/>
      <c r="C130" s="55"/>
      <c r="D130" s="183">
        <f t="shared" si="1"/>
        <v>0</v>
      </c>
    </row>
    <row r="131" spans="1:4" ht="18.75" hidden="1">
      <c r="A131" s="8" t="s">
        <v>130</v>
      </c>
      <c r="B131" s="54"/>
      <c r="C131" s="54"/>
      <c r="D131" s="183">
        <f t="shared" si="1"/>
        <v>0</v>
      </c>
    </row>
    <row r="132" spans="1:4" ht="18.75" hidden="1">
      <c r="A132" s="11" t="s">
        <v>131</v>
      </c>
      <c r="B132" s="53"/>
      <c r="C132" s="53"/>
      <c r="D132" s="183">
        <f t="shared" ref="D132:D195" si="2">B132*C132</f>
        <v>0</v>
      </c>
    </row>
    <row r="133" spans="1:4" ht="18.75" hidden="1">
      <c r="A133" s="11" t="s">
        <v>132</v>
      </c>
      <c r="B133" s="53"/>
      <c r="C133" s="53"/>
      <c r="D133" s="183">
        <f t="shared" si="2"/>
        <v>0</v>
      </c>
    </row>
    <row r="134" spans="1:4" ht="18.75" hidden="1">
      <c r="A134" s="11" t="s">
        <v>133</v>
      </c>
      <c r="B134" s="53"/>
      <c r="C134" s="53"/>
      <c r="D134" s="183">
        <f t="shared" si="2"/>
        <v>0</v>
      </c>
    </row>
    <row r="135" spans="1:4" ht="18.75" hidden="1">
      <c r="A135" s="8" t="s">
        <v>134</v>
      </c>
      <c r="B135" s="53"/>
      <c r="C135" s="53"/>
      <c r="D135" s="183">
        <f t="shared" si="2"/>
        <v>0</v>
      </c>
    </row>
    <row r="136" spans="1:4" ht="18.75" hidden="1">
      <c r="A136" s="8" t="s">
        <v>135</v>
      </c>
      <c r="B136" s="53"/>
      <c r="C136" s="53"/>
      <c r="D136" s="183">
        <f t="shared" si="2"/>
        <v>0</v>
      </c>
    </row>
    <row r="137" spans="1:4" ht="18.75" hidden="1">
      <c r="A137" s="11" t="s">
        <v>136</v>
      </c>
      <c r="B137" s="53"/>
      <c r="C137" s="53"/>
      <c r="D137" s="183">
        <f t="shared" si="2"/>
        <v>0</v>
      </c>
    </row>
    <row r="138" spans="1:4" ht="18.75" hidden="1">
      <c r="A138" s="8" t="s">
        <v>137</v>
      </c>
      <c r="B138" s="54"/>
      <c r="C138" s="54"/>
      <c r="D138" s="183">
        <f t="shared" si="2"/>
        <v>0</v>
      </c>
    </row>
    <row r="139" spans="1:4" ht="18.75" hidden="1">
      <c r="A139" s="8" t="s">
        <v>138</v>
      </c>
      <c r="B139" s="54"/>
      <c r="C139" s="54"/>
      <c r="D139" s="183">
        <f t="shared" si="2"/>
        <v>0</v>
      </c>
    </row>
    <row r="140" spans="1:4" ht="18.75">
      <c r="A140" s="4" t="s">
        <v>139</v>
      </c>
      <c r="B140" s="54">
        <v>0.5</v>
      </c>
      <c r="C140" s="54">
        <v>120000</v>
      </c>
      <c r="D140" s="183">
        <f t="shared" si="2"/>
        <v>60000</v>
      </c>
    </row>
    <row r="141" spans="1:4" ht="18.75">
      <c r="A141" s="8" t="s">
        <v>140</v>
      </c>
      <c r="B141" s="53">
        <v>17</v>
      </c>
      <c r="C141" s="53">
        <v>8000</v>
      </c>
      <c r="D141" s="183">
        <f t="shared" si="2"/>
        <v>136000</v>
      </c>
    </row>
    <row r="142" spans="1:4" ht="18.75" hidden="1">
      <c r="A142" s="19" t="s">
        <v>141</v>
      </c>
      <c r="B142" s="53"/>
      <c r="C142" s="53"/>
      <c r="D142" s="183">
        <f t="shared" si="2"/>
        <v>0</v>
      </c>
    </row>
    <row r="143" spans="1:4" ht="18.75" hidden="1">
      <c r="A143" s="4" t="s">
        <v>142</v>
      </c>
      <c r="B143" s="53"/>
      <c r="C143" s="53"/>
      <c r="D143" s="183">
        <f t="shared" si="2"/>
        <v>0</v>
      </c>
    </row>
    <row r="144" spans="1:4" ht="18.75">
      <c r="A144" s="8" t="s">
        <v>143</v>
      </c>
      <c r="B144" s="53">
        <f>80+340</f>
        <v>420</v>
      </c>
      <c r="C144" s="53">
        <v>19000</v>
      </c>
      <c r="D144" s="183">
        <f t="shared" si="2"/>
        <v>7980000</v>
      </c>
    </row>
    <row r="145" spans="1:4" ht="18.75">
      <c r="A145" s="21" t="s">
        <v>144</v>
      </c>
      <c r="B145" s="53">
        <v>50</v>
      </c>
      <c r="C145" s="53">
        <v>16000</v>
      </c>
      <c r="D145" s="183">
        <f t="shared" si="2"/>
        <v>800000</v>
      </c>
    </row>
    <row r="146" spans="1:4" ht="18.75" hidden="1">
      <c r="A146" s="21" t="s">
        <v>145</v>
      </c>
      <c r="B146" s="53"/>
      <c r="C146" s="53"/>
      <c r="D146" s="183">
        <f t="shared" si="2"/>
        <v>0</v>
      </c>
    </row>
    <row r="147" spans="1:4" ht="18.75" hidden="1">
      <c r="A147" s="8" t="s">
        <v>146</v>
      </c>
      <c r="B147" s="53"/>
      <c r="C147" s="53"/>
      <c r="D147" s="183">
        <f t="shared" si="2"/>
        <v>0</v>
      </c>
    </row>
    <row r="148" spans="1:4" ht="18.75" hidden="1">
      <c r="A148" s="8" t="s">
        <v>147</v>
      </c>
      <c r="B148" s="53"/>
      <c r="C148" s="53"/>
      <c r="D148" s="183">
        <f t="shared" si="2"/>
        <v>0</v>
      </c>
    </row>
    <row r="149" spans="1:4" ht="18.75" hidden="1">
      <c r="A149" s="8" t="s">
        <v>148</v>
      </c>
      <c r="B149" s="53"/>
      <c r="C149" s="53"/>
      <c r="D149" s="183">
        <f t="shared" si="2"/>
        <v>0</v>
      </c>
    </row>
    <row r="150" spans="1:4" ht="18.75" hidden="1">
      <c r="A150" s="11" t="s">
        <v>149</v>
      </c>
      <c r="B150" s="53"/>
      <c r="C150" s="53"/>
      <c r="D150" s="183">
        <f t="shared" si="2"/>
        <v>0</v>
      </c>
    </row>
    <row r="151" spans="1:4" ht="18.75">
      <c r="A151" s="11" t="s">
        <v>150</v>
      </c>
      <c r="B151" s="53">
        <v>4</v>
      </c>
      <c r="C151" s="53">
        <v>6000</v>
      </c>
      <c r="D151" s="183">
        <f t="shared" si="2"/>
        <v>24000</v>
      </c>
    </row>
    <row r="152" spans="1:4" ht="18.75" hidden="1">
      <c r="A152" s="11" t="s">
        <v>151</v>
      </c>
      <c r="B152" s="53"/>
      <c r="C152" s="53"/>
      <c r="D152" s="183">
        <f t="shared" si="2"/>
        <v>0</v>
      </c>
    </row>
    <row r="153" spans="1:4" ht="18.75" hidden="1">
      <c r="A153" s="8" t="s">
        <v>152</v>
      </c>
      <c r="B153" s="53"/>
      <c r="C153" s="53"/>
      <c r="D153" s="183">
        <f t="shared" si="2"/>
        <v>0</v>
      </c>
    </row>
    <row r="154" spans="1:4" ht="18.75" hidden="1">
      <c r="A154" s="6" t="s">
        <v>153</v>
      </c>
      <c r="B154" s="53"/>
      <c r="C154" s="53"/>
      <c r="D154" s="183">
        <f t="shared" si="2"/>
        <v>0</v>
      </c>
    </row>
    <row r="155" spans="1:4" ht="18.75" hidden="1">
      <c r="A155" s="8" t="s">
        <v>154</v>
      </c>
      <c r="B155" s="53"/>
      <c r="C155" s="53"/>
      <c r="D155" s="183">
        <f t="shared" si="2"/>
        <v>0</v>
      </c>
    </row>
    <row r="156" spans="1:4" ht="18.75" hidden="1">
      <c r="A156" s="8" t="s">
        <v>155</v>
      </c>
      <c r="B156" s="53"/>
      <c r="C156" s="53"/>
      <c r="D156" s="183">
        <f t="shared" si="2"/>
        <v>0</v>
      </c>
    </row>
    <row r="157" spans="1:4" ht="18.75" hidden="1">
      <c r="A157" s="13" t="s">
        <v>156</v>
      </c>
      <c r="B157" s="53"/>
      <c r="C157" s="53"/>
      <c r="D157" s="183">
        <f t="shared" si="2"/>
        <v>0</v>
      </c>
    </row>
    <row r="158" spans="1:4" ht="18.75" hidden="1">
      <c r="A158" s="8" t="s">
        <v>157</v>
      </c>
      <c r="B158" s="53"/>
      <c r="C158" s="53"/>
      <c r="D158" s="183">
        <f t="shared" si="2"/>
        <v>0</v>
      </c>
    </row>
    <row r="159" spans="1:4" ht="18.75" hidden="1">
      <c r="A159" s="7" t="s">
        <v>158</v>
      </c>
      <c r="B159" s="53"/>
      <c r="C159" s="53"/>
      <c r="D159" s="183">
        <f t="shared" si="2"/>
        <v>0</v>
      </c>
    </row>
    <row r="160" spans="1:4" ht="18.75" hidden="1">
      <c r="A160" s="8" t="s">
        <v>314</v>
      </c>
      <c r="B160" s="53"/>
      <c r="C160" s="53"/>
      <c r="D160" s="183">
        <f t="shared" si="2"/>
        <v>0</v>
      </c>
    </row>
    <row r="161" spans="1:4" ht="18.75" hidden="1">
      <c r="A161" s="8" t="s">
        <v>160</v>
      </c>
      <c r="B161" s="53"/>
      <c r="C161" s="53"/>
      <c r="D161" s="183">
        <f t="shared" si="2"/>
        <v>0</v>
      </c>
    </row>
    <row r="162" spans="1:4" ht="18.75" hidden="1">
      <c r="A162" s="8" t="s">
        <v>161</v>
      </c>
      <c r="B162" s="53"/>
      <c r="C162" s="53"/>
      <c r="D162" s="183">
        <f t="shared" si="2"/>
        <v>0</v>
      </c>
    </row>
    <row r="163" spans="1:4" ht="18.75" hidden="1">
      <c r="A163" s="8" t="s">
        <v>162</v>
      </c>
      <c r="B163" s="53"/>
      <c r="C163" s="53"/>
      <c r="D163" s="183">
        <f t="shared" si="2"/>
        <v>0</v>
      </c>
    </row>
    <row r="164" spans="1:4" ht="18.75" hidden="1">
      <c r="A164" s="8" t="s">
        <v>163</v>
      </c>
      <c r="B164" s="53"/>
      <c r="C164" s="53"/>
      <c r="D164" s="183">
        <f t="shared" si="2"/>
        <v>0</v>
      </c>
    </row>
    <row r="165" spans="1:4" ht="18.75" hidden="1">
      <c r="A165" s="11" t="s">
        <v>164</v>
      </c>
      <c r="B165" s="53"/>
      <c r="C165" s="53"/>
      <c r="D165" s="183">
        <f t="shared" si="2"/>
        <v>0</v>
      </c>
    </row>
    <row r="166" spans="1:4" ht="18.75">
      <c r="A166" s="8" t="s">
        <v>165</v>
      </c>
      <c r="B166" s="53">
        <f>110+70</f>
        <v>180</v>
      </c>
      <c r="C166" s="53">
        <v>20000</v>
      </c>
      <c r="D166" s="183">
        <f t="shared" si="2"/>
        <v>3600000</v>
      </c>
    </row>
    <row r="167" spans="1:4" ht="18.75" hidden="1">
      <c r="A167" s="19" t="s">
        <v>166</v>
      </c>
      <c r="B167" s="53"/>
      <c r="C167" s="53"/>
      <c r="D167" s="183">
        <f t="shared" si="2"/>
        <v>0</v>
      </c>
    </row>
    <row r="168" spans="1:4" ht="18.75" hidden="1">
      <c r="A168" s="8" t="s">
        <v>167</v>
      </c>
      <c r="B168" s="53"/>
      <c r="C168" s="53"/>
      <c r="D168" s="183">
        <f t="shared" si="2"/>
        <v>0</v>
      </c>
    </row>
    <row r="169" spans="1:4" ht="18.75">
      <c r="A169" s="8" t="s">
        <v>168</v>
      </c>
      <c r="B169" s="53">
        <v>44</v>
      </c>
      <c r="C169" s="53">
        <v>19000</v>
      </c>
      <c r="D169" s="183">
        <f t="shared" si="2"/>
        <v>836000</v>
      </c>
    </row>
    <row r="170" spans="1:4" ht="18.75" hidden="1">
      <c r="A170" s="8" t="s">
        <v>169</v>
      </c>
      <c r="B170" s="53"/>
      <c r="C170" s="53"/>
      <c r="D170" s="183">
        <f t="shared" si="2"/>
        <v>0</v>
      </c>
    </row>
    <row r="171" spans="1:4" ht="18.75" hidden="1">
      <c r="A171" s="19" t="s">
        <v>170</v>
      </c>
      <c r="B171" s="53"/>
      <c r="C171" s="53"/>
      <c r="D171" s="183">
        <f t="shared" si="2"/>
        <v>0</v>
      </c>
    </row>
    <row r="172" spans="1:4" ht="18.75" hidden="1">
      <c r="A172" s="8" t="s">
        <v>171</v>
      </c>
      <c r="B172" s="53"/>
      <c r="C172" s="53"/>
      <c r="D172" s="183">
        <f t="shared" si="2"/>
        <v>0</v>
      </c>
    </row>
    <row r="173" spans="1:4" ht="18.75" hidden="1">
      <c r="A173" s="4" t="s">
        <v>172</v>
      </c>
      <c r="B173" s="53"/>
      <c r="C173" s="53"/>
      <c r="D173" s="183">
        <f t="shared" si="2"/>
        <v>0</v>
      </c>
    </row>
    <row r="174" spans="1:4" ht="18.75" hidden="1">
      <c r="A174" s="8" t="s">
        <v>173</v>
      </c>
      <c r="B174" s="53"/>
      <c r="C174" s="53"/>
      <c r="D174" s="183">
        <f t="shared" si="2"/>
        <v>0</v>
      </c>
    </row>
    <row r="175" spans="1:4" ht="18.75" hidden="1">
      <c r="A175" s="10" t="s">
        <v>174</v>
      </c>
      <c r="B175" s="53"/>
      <c r="C175" s="53"/>
      <c r="D175" s="183">
        <f t="shared" si="2"/>
        <v>0</v>
      </c>
    </row>
    <row r="176" spans="1:4" ht="18.75" hidden="1">
      <c r="A176" s="10" t="s">
        <v>175</v>
      </c>
      <c r="B176" s="53"/>
      <c r="C176" s="53"/>
      <c r="D176" s="183">
        <f t="shared" si="2"/>
        <v>0</v>
      </c>
    </row>
    <row r="177" spans="1:4" ht="18.75" hidden="1">
      <c r="A177" s="6" t="s">
        <v>176</v>
      </c>
      <c r="B177" s="53"/>
      <c r="C177" s="53"/>
      <c r="D177" s="183">
        <f t="shared" si="2"/>
        <v>0</v>
      </c>
    </row>
    <row r="178" spans="1:4" ht="18.75" hidden="1">
      <c r="A178" s="4" t="s">
        <v>177</v>
      </c>
      <c r="B178" s="53"/>
      <c r="C178" s="53"/>
      <c r="D178" s="183">
        <f t="shared" si="2"/>
        <v>0</v>
      </c>
    </row>
    <row r="179" spans="1:4" ht="18.75" hidden="1">
      <c r="A179" s="4" t="s">
        <v>178</v>
      </c>
      <c r="B179" s="53"/>
      <c r="C179" s="53"/>
      <c r="D179" s="183">
        <f t="shared" si="2"/>
        <v>0</v>
      </c>
    </row>
    <row r="180" spans="1:4" ht="18.75">
      <c r="A180" s="4" t="s">
        <v>179</v>
      </c>
      <c r="B180" s="53">
        <f>340+20+40</f>
        <v>400</v>
      </c>
      <c r="C180" s="53">
        <v>27000</v>
      </c>
      <c r="D180" s="183">
        <f t="shared" si="2"/>
        <v>10800000</v>
      </c>
    </row>
    <row r="181" spans="1:4" ht="18.75">
      <c r="A181" s="8" t="s">
        <v>180</v>
      </c>
      <c r="B181" s="53">
        <f>85*3</f>
        <v>255</v>
      </c>
      <c r="C181" s="53">
        <v>7800</v>
      </c>
      <c r="D181" s="183">
        <f t="shared" si="2"/>
        <v>1989000</v>
      </c>
    </row>
    <row r="182" spans="1:4" ht="18.75" hidden="1">
      <c r="A182" s="4" t="s">
        <v>181</v>
      </c>
      <c r="B182" s="53"/>
      <c r="C182" s="53"/>
      <c r="D182" s="183">
        <f t="shared" si="2"/>
        <v>0</v>
      </c>
    </row>
    <row r="183" spans="1:4" ht="18.75" hidden="1">
      <c r="A183" s="4" t="s">
        <v>182</v>
      </c>
      <c r="B183" s="53"/>
      <c r="C183" s="53"/>
      <c r="D183" s="183">
        <f t="shared" si="2"/>
        <v>0</v>
      </c>
    </row>
    <row r="184" spans="1:4" ht="18.75" hidden="1">
      <c r="A184" s="4" t="s">
        <v>183</v>
      </c>
      <c r="B184" s="53"/>
      <c r="C184" s="53"/>
      <c r="D184" s="183">
        <f t="shared" si="2"/>
        <v>0</v>
      </c>
    </row>
    <row r="185" spans="1:4" ht="18.75" hidden="1">
      <c r="A185" s="8" t="s">
        <v>184</v>
      </c>
      <c r="B185" s="53"/>
      <c r="C185" s="53"/>
      <c r="D185" s="183">
        <f t="shared" si="2"/>
        <v>0</v>
      </c>
    </row>
    <row r="186" spans="1:4" ht="18.75" hidden="1">
      <c r="A186" s="8" t="s">
        <v>185</v>
      </c>
      <c r="B186" s="53"/>
      <c r="C186" s="53"/>
      <c r="D186" s="183">
        <f t="shared" si="2"/>
        <v>0</v>
      </c>
    </row>
    <row r="187" spans="1:4" ht="18.75" hidden="1">
      <c r="A187" s="8" t="s">
        <v>186</v>
      </c>
      <c r="B187" s="53"/>
      <c r="C187" s="53"/>
      <c r="D187" s="183">
        <f t="shared" si="2"/>
        <v>0</v>
      </c>
    </row>
    <row r="188" spans="1:4" ht="18.75" hidden="1">
      <c r="A188" s="8" t="s">
        <v>187</v>
      </c>
      <c r="B188" s="53"/>
      <c r="C188" s="53"/>
      <c r="D188" s="183">
        <f t="shared" si="2"/>
        <v>0</v>
      </c>
    </row>
    <row r="189" spans="1:4" ht="18.75" hidden="1">
      <c r="A189" s="8" t="s">
        <v>188</v>
      </c>
      <c r="B189" s="53"/>
      <c r="C189" s="53"/>
      <c r="D189" s="183">
        <f t="shared" si="2"/>
        <v>0</v>
      </c>
    </row>
    <row r="190" spans="1:4" ht="18.75" hidden="1">
      <c r="A190" s="8" t="s">
        <v>189</v>
      </c>
      <c r="B190" s="53"/>
      <c r="C190" s="53"/>
      <c r="D190" s="183">
        <f t="shared" si="2"/>
        <v>0</v>
      </c>
    </row>
    <row r="191" spans="1:4" ht="18.75" hidden="1">
      <c r="A191" s="8" t="s">
        <v>190</v>
      </c>
      <c r="B191" s="53"/>
      <c r="C191" s="53"/>
      <c r="D191" s="183">
        <f t="shared" si="2"/>
        <v>0</v>
      </c>
    </row>
    <row r="192" spans="1:4" ht="18.75" hidden="1">
      <c r="A192" s="8" t="s">
        <v>191</v>
      </c>
      <c r="B192" s="53"/>
      <c r="C192" s="53"/>
      <c r="D192" s="183">
        <f t="shared" si="2"/>
        <v>0</v>
      </c>
    </row>
    <row r="193" spans="1:4" ht="18.75" hidden="1">
      <c r="A193" s="10" t="s">
        <v>192</v>
      </c>
      <c r="B193" s="53"/>
      <c r="C193" s="53"/>
      <c r="D193" s="183">
        <f t="shared" si="2"/>
        <v>0</v>
      </c>
    </row>
    <row r="194" spans="1:4" ht="18.75">
      <c r="A194" s="17" t="s">
        <v>193</v>
      </c>
      <c r="B194" s="53">
        <v>50</v>
      </c>
      <c r="C194" s="53">
        <v>5000</v>
      </c>
      <c r="D194" s="183">
        <f t="shared" si="2"/>
        <v>250000</v>
      </c>
    </row>
    <row r="195" spans="1:4" ht="18.75" hidden="1">
      <c r="A195" s="8" t="s">
        <v>194</v>
      </c>
      <c r="B195" s="53"/>
      <c r="C195" s="53"/>
      <c r="D195" s="183">
        <f t="shared" si="2"/>
        <v>0</v>
      </c>
    </row>
    <row r="196" spans="1:4" ht="18.75" hidden="1">
      <c r="A196" s="17" t="s">
        <v>195</v>
      </c>
      <c r="B196" s="53"/>
      <c r="C196" s="53"/>
      <c r="D196" s="183">
        <f t="shared" ref="D196:D259" si="3">B196*C196</f>
        <v>0</v>
      </c>
    </row>
    <row r="197" spans="1:4" ht="18.75" hidden="1">
      <c r="A197" s="8" t="s">
        <v>196</v>
      </c>
      <c r="B197" s="53"/>
      <c r="C197" s="53"/>
      <c r="D197" s="183">
        <f t="shared" si="3"/>
        <v>0</v>
      </c>
    </row>
    <row r="198" spans="1:4" ht="18.75" hidden="1">
      <c r="A198" s="4" t="s">
        <v>197</v>
      </c>
      <c r="B198" s="53"/>
      <c r="C198" s="53"/>
      <c r="D198" s="183">
        <f t="shared" si="3"/>
        <v>0</v>
      </c>
    </row>
    <row r="199" spans="1:4" ht="18.75" hidden="1">
      <c r="A199" s="8" t="s">
        <v>198</v>
      </c>
      <c r="B199" s="53"/>
      <c r="C199" s="53"/>
      <c r="D199" s="183">
        <f t="shared" si="3"/>
        <v>0</v>
      </c>
    </row>
    <row r="200" spans="1:4" ht="18.75">
      <c r="A200" s="8" t="s">
        <v>199</v>
      </c>
      <c r="B200" s="53">
        <v>10</v>
      </c>
      <c r="C200" s="53">
        <v>6000</v>
      </c>
      <c r="D200" s="183">
        <f t="shared" si="3"/>
        <v>60000</v>
      </c>
    </row>
    <row r="201" spans="1:4" ht="18.75" hidden="1">
      <c r="A201" s="8" t="s">
        <v>200</v>
      </c>
      <c r="B201" s="53"/>
      <c r="C201" s="53"/>
      <c r="D201" s="183">
        <f t="shared" si="3"/>
        <v>0</v>
      </c>
    </row>
    <row r="202" spans="1:4" ht="18.75" hidden="1">
      <c r="A202" s="7" t="s">
        <v>201</v>
      </c>
      <c r="B202" s="53"/>
      <c r="C202" s="53"/>
      <c r="D202" s="183">
        <f t="shared" si="3"/>
        <v>0</v>
      </c>
    </row>
    <row r="203" spans="1:4" ht="18.75" hidden="1">
      <c r="A203" s="4" t="s">
        <v>202</v>
      </c>
      <c r="B203" s="53"/>
      <c r="C203" s="53"/>
      <c r="D203" s="183">
        <f t="shared" si="3"/>
        <v>0</v>
      </c>
    </row>
    <row r="204" spans="1:4" ht="18.75">
      <c r="A204" s="4" t="s">
        <v>203</v>
      </c>
      <c r="B204" s="53">
        <v>4</v>
      </c>
      <c r="C204" s="53">
        <v>10500</v>
      </c>
      <c r="D204" s="183">
        <f t="shared" si="3"/>
        <v>42000</v>
      </c>
    </row>
    <row r="205" spans="1:4" ht="18.75" hidden="1">
      <c r="A205" s="6" t="s">
        <v>204</v>
      </c>
      <c r="B205" s="53"/>
      <c r="C205" s="53"/>
      <c r="D205" s="183">
        <f t="shared" si="3"/>
        <v>0</v>
      </c>
    </row>
    <row r="206" spans="1:4" ht="18.75" hidden="1">
      <c r="A206" s="6" t="s">
        <v>205</v>
      </c>
      <c r="B206" s="53"/>
      <c r="C206" s="53"/>
      <c r="D206" s="183">
        <f t="shared" si="3"/>
        <v>0</v>
      </c>
    </row>
    <row r="207" spans="1:4" ht="18.75" hidden="1">
      <c r="A207" s="6" t="s">
        <v>206</v>
      </c>
      <c r="B207" s="53"/>
      <c r="C207" s="53"/>
      <c r="D207" s="183">
        <f t="shared" si="3"/>
        <v>0</v>
      </c>
    </row>
    <row r="208" spans="1:4" ht="18.75" hidden="1">
      <c r="A208" s="6" t="s">
        <v>207</v>
      </c>
      <c r="B208" s="53"/>
      <c r="C208" s="53"/>
      <c r="D208" s="183">
        <f t="shared" si="3"/>
        <v>0</v>
      </c>
    </row>
    <row r="209" spans="1:4" ht="18.75" hidden="1">
      <c r="A209" s="8" t="s">
        <v>208</v>
      </c>
      <c r="B209" s="53"/>
      <c r="C209" s="53"/>
      <c r="D209" s="183">
        <f t="shared" si="3"/>
        <v>0</v>
      </c>
    </row>
    <row r="210" spans="1:4" ht="18.75" hidden="1">
      <c r="A210" s="8" t="s">
        <v>209</v>
      </c>
      <c r="B210" s="53"/>
      <c r="C210" s="53"/>
      <c r="D210" s="183">
        <f t="shared" si="3"/>
        <v>0</v>
      </c>
    </row>
    <row r="211" spans="1:4" ht="18.75" hidden="1">
      <c r="A211" s="8" t="s">
        <v>210</v>
      </c>
      <c r="B211" s="53"/>
      <c r="C211" s="53"/>
      <c r="D211" s="183">
        <f t="shared" si="3"/>
        <v>0</v>
      </c>
    </row>
    <row r="212" spans="1:4" ht="18.75" hidden="1">
      <c r="A212" s="8" t="s">
        <v>211</v>
      </c>
      <c r="B212" s="53"/>
      <c r="C212" s="53"/>
      <c r="D212" s="183">
        <f t="shared" si="3"/>
        <v>0</v>
      </c>
    </row>
    <row r="213" spans="1:4" ht="18.75" hidden="1">
      <c r="A213" s="4" t="s">
        <v>212</v>
      </c>
      <c r="B213" s="53"/>
      <c r="C213" s="53"/>
      <c r="D213" s="183">
        <f t="shared" si="3"/>
        <v>0</v>
      </c>
    </row>
    <row r="214" spans="1:4" ht="18.75" hidden="1">
      <c r="A214" s="4" t="s">
        <v>213</v>
      </c>
      <c r="B214" s="53"/>
      <c r="C214" s="53"/>
      <c r="D214" s="183">
        <f t="shared" si="3"/>
        <v>0</v>
      </c>
    </row>
    <row r="215" spans="1:4" ht="18.75" hidden="1">
      <c r="A215" s="8" t="s">
        <v>214</v>
      </c>
      <c r="B215" s="53"/>
      <c r="C215" s="53"/>
      <c r="D215" s="183">
        <f t="shared" si="3"/>
        <v>0</v>
      </c>
    </row>
    <row r="216" spans="1:4" ht="18.75" hidden="1">
      <c r="A216" s="8" t="s">
        <v>215</v>
      </c>
      <c r="B216" s="53"/>
      <c r="C216" s="53"/>
      <c r="D216" s="183">
        <f t="shared" si="3"/>
        <v>0</v>
      </c>
    </row>
    <row r="217" spans="1:4" ht="18.75" hidden="1">
      <c r="A217" s="8" t="s">
        <v>216</v>
      </c>
      <c r="B217" s="53"/>
      <c r="C217" s="53"/>
      <c r="D217" s="183">
        <f t="shared" si="3"/>
        <v>0</v>
      </c>
    </row>
    <row r="218" spans="1:4" ht="18.75">
      <c r="A218" s="6" t="s">
        <v>217</v>
      </c>
      <c r="B218" s="53">
        <v>2</v>
      </c>
      <c r="C218" s="53">
        <v>36000</v>
      </c>
      <c r="D218" s="183">
        <f t="shared" si="3"/>
        <v>72000</v>
      </c>
    </row>
    <row r="219" spans="1:4" ht="18.75" hidden="1">
      <c r="A219" s="8" t="s">
        <v>218</v>
      </c>
      <c r="B219" s="53"/>
      <c r="C219" s="53"/>
      <c r="D219" s="183">
        <f t="shared" si="3"/>
        <v>0</v>
      </c>
    </row>
    <row r="220" spans="1:4" ht="18.75" hidden="1">
      <c r="A220" s="6" t="s">
        <v>219</v>
      </c>
      <c r="B220" s="53"/>
      <c r="C220" s="53"/>
      <c r="D220" s="183">
        <f t="shared" si="3"/>
        <v>0</v>
      </c>
    </row>
    <row r="221" spans="1:4" ht="18.75" hidden="1">
      <c r="A221" s="8" t="s">
        <v>220</v>
      </c>
      <c r="B221" s="53"/>
      <c r="C221" s="53"/>
      <c r="D221" s="183">
        <f t="shared" si="3"/>
        <v>0</v>
      </c>
    </row>
    <row r="222" spans="1:4" ht="18.75" hidden="1">
      <c r="A222" s="8" t="s">
        <v>221</v>
      </c>
      <c r="B222" s="53"/>
      <c r="C222" s="53"/>
      <c r="D222" s="183">
        <f t="shared" si="3"/>
        <v>0</v>
      </c>
    </row>
    <row r="223" spans="1:4" ht="18.75" hidden="1">
      <c r="A223" s="8" t="s">
        <v>222</v>
      </c>
      <c r="B223" s="53"/>
      <c r="C223" s="53"/>
      <c r="D223" s="183">
        <f t="shared" si="3"/>
        <v>0</v>
      </c>
    </row>
    <row r="224" spans="1:4" ht="18.75" hidden="1">
      <c r="A224" s="8" t="s">
        <v>223</v>
      </c>
      <c r="B224" s="53"/>
      <c r="C224" s="53"/>
      <c r="D224" s="183">
        <f t="shared" si="3"/>
        <v>0</v>
      </c>
    </row>
    <row r="225" spans="1:4" ht="18.75" hidden="1">
      <c r="A225" s="11" t="s">
        <v>224</v>
      </c>
      <c r="B225" s="53"/>
      <c r="C225" s="53"/>
      <c r="D225" s="183">
        <f t="shared" si="3"/>
        <v>0</v>
      </c>
    </row>
    <row r="226" spans="1:4" ht="18.75" hidden="1">
      <c r="A226" s="4" t="s">
        <v>225</v>
      </c>
      <c r="B226" s="53"/>
      <c r="C226" s="53"/>
      <c r="D226" s="183">
        <f t="shared" si="3"/>
        <v>0</v>
      </c>
    </row>
    <row r="227" spans="1:4" ht="18.75" hidden="1">
      <c r="A227" s="6" t="s">
        <v>226</v>
      </c>
      <c r="B227" s="53"/>
      <c r="C227" s="53"/>
      <c r="D227" s="183">
        <f t="shared" si="3"/>
        <v>0</v>
      </c>
    </row>
    <row r="228" spans="1:4" ht="18.75">
      <c r="A228" s="8" t="s">
        <v>227</v>
      </c>
      <c r="B228" s="53">
        <v>5</v>
      </c>
      <c r="C228" s="53">
        <v>16000</v>
      </c>
      <c r="D228" s="183">
        <f t="shared" si="3"/>
        <v>80000</v>
      </c>
    </row>
    <row r="229" spans="1:4" ht="18.75" hidden="1">
      <c r="A229" s="8" t="s">
        <v>228</v>
      </c>
      <c r="B229" s="53"/>
      <c r="C229" s="53"/>
      <c r="D229" s="183">
        <f t="shared" si="3"/>
        <v>0</v>
      </c>
    </row>
    <row r="230" spans="1:4" ht="18.75" hidden="1">
      <c r="A230" s="6" t="s">
        <v>229</v>
      </c>
      <c r="B230" s="54"/>
      <c r="C230" s="54"/>
      <c r="D230" s="183">
        <f t="shared" si="3"/>
        <v>0</v>
      </c>
    </row>
    <row r="231" spans="1:4" ht="18.75" hidden="1">
      <c r="A231" s="6" t="s">
        <v>230</v>
      </c>
      <c r="B231" s="54"/>
      <c r="C231" s="54"/>
      <c r="D231" s="183">
        <f t="shared" si="3"/>
        <v>0</v>
      </c>
    </row>
    <row r="232" spans="1:4" ht="18.75" hidden="1">
      <c r="A232" s="11" t="s">
        <v>231</v>
      </c>
      <c r="B232" s="53"/>
      <c r="C232" s="53"/>
      <c r="D232" s="183">
        <f t="shared" si="3"/>
        <v>0</v>
      </c>
    </row>
    <row r="233" spans="1:4" ht="18.75" hidden="1">
      <c r="A233" s="10" t="s">
        <v>232</v>
      </c>
      <c r="B233" s="53"/>
      <c r="C233" s="53"/>
      <c r="D233" s="183">
        <f t="shared" si="3"/>
        <v>0</v>
      </c>
    </row>
    <row r="234" spans="1:4" ht="18.75" hidden="1">
      <c r="A234" s="10" t="s">
        <v>233</v>
      </c>
      <c r="B234" s="53"/>
      <c r="C234" s="53"/>
      <c r="D234" s="183">
        <f t="shared" si="3"/>
        <v>0</v>
      </c>
    </row>
    <row r="235" spans="1:4" ht="18.75" hidden="1">
      <c r="A235" s="6" t="s">
        <v>234</v>
      </c>
      <c r="B235" s="53"/>
      <c r="C235" s="53"/>
      <c r="D235" s="183">
        <f t="shared" si="3"/>
        <v>0</v>
      </c>
    </row>
    <row r="236" spans="1:4" ht="18.75" hidden="1">
      <c r="A236" s="6" t="s">
        <v>235</v>
      </c>
      <c r="B236" s="53"/>
      <c r="C236" s="53"/>
      <c r="D236" s="183">
        <f t="shared" si="3"/>
        <v>0</v>
      </c>
    </row>
    <row r="237" spans="1:4" ht="18.75" hidden="1">
      <c r="A237" s="8" t="s">
        <v>236</v>
      </c>
      <c r="B237" s="53"/>
      <c r="C237" s="53"/>
      <c r="D237" s="183">
        <f t="shared" si="3"/>
        <v>0</v>
      </c>
    </row>
    <row r="238" spans="1:4" ht="18.75" hidden="1">
      <c r="A238" s="8" t="s">
        <v>237</v>
      </c>
      <c r="B238" s="53"/>
      <c r="C238" s="53"/>
      <c r="D238" s="183">
        <f t="shared" si="3"/>
        <v>0</v>
      </c>
    </row>
    <row r="239" spans="1:4" ht="18.75" hidden="1">
      <c r="A239" s="8" t="s">
        <v>238</v>
      </c>
      <c r="B239" s="53"/>
      <c r="C239" s="53"/>
      <c r="D239" s="183">
        <f t="shared" si="3"/>
        <v>0</v>
      </c>
    </row>
    <row r="240" spans="1:4" ht="18.75" hidden="1">
      <c r="A240" s="11" t="s">
        <v>239</v>
      </c>
      <c r="B240" s="53"/>
      <c r="C240" s="53"/>
      <c r="D240" s="183">
        <f t="shared" si="3"/>
        <v>0</v>
      </c>
    </row>
    <row r="241" spans="1:4" ht="18.75" hidden="1">
      <c r="A241" s="4" t="s">
        <v>240</v>
      </c>
      <c r="B241" s="53"/>
      <c r="C241" s="53"/>
      <c r="D241" s="183">
        <f t="shared" si="3"/>
        <v>0</v>
      </c>
    </row>
    <row r="242" spans="1:4" ht="18.75" hidden="1">
      <c r="A242" s="8" t="s">
        <v>241</v>
      </c>
      <c r="B242" s="53"/>
      <c r="C242" s="53"/>
      <c r="D242" s="183">
        <f t="shared" si="3"/>
        <v>0</v>
      </c>
    </row>
    <row r="243" spans="1:4" ht="18.75" hidden="1">
      <c r="A243" s="8" t="s">
        <v>242</v>
      </c>
      <c r="B243" s="53"/>
      <c r="C243" s="53"/>
      <c r="D243" s="183">
        <f t="shared" si="3"/>
        <v>0</v>
      </c>
    </row>
    <row r="244" spans="1:4" ht="18.75" hidden="1">
      <c r="A244" s="4" t="s">
        <v>243</v>
      </c>
      <c r="B244" s="53"/>
      <c r="C244" s="53"/>
      <c r="D244" s="183">
        <f t="shared" si="3"/>
        <v>0</v>
      </c>
    </row>
    <row r="245" spans="1:4" ht="18.75" hidden="1">
      <c r="A245" s="8" t="s">
        <v>402</v>
      </c>
      <c r="B245" s="53"/>
      <c r="C245" s="53"/>
      <c r="D245" s="183">
        <f t="shared" si="3"/>
        <v>0</v>
      </c>
    </row>
    <row r="246" spans="1:4" ht="18.75" hidden="1">
      <c r="A246" s="10" t="s">
        <v>244</v>
      </c>
      <c r="B246" s="53"/>
      <c r="C246" s="53"/>
      <c r="D246" s="183">
        <f t="shared" si="3"/>
        <v>0</v>
      </c>
    </row>
    <row r="247" spans="1:4" ht="18.75" hidden="1">
      <c r="A247" s="8" t="s">
        <v>245</v>
      </c>
      <c r="B247" s="53"/>
      <c r="C247" s="53"/>
      <c r="D247" s="183">
        <f t="shared" si="3"/>
        <v>0</v>
      </c>
    </row>
    <row r="248" spans="1:4" ht="18.75" hidden="1">
      <c r="A248" s="8" t="s">
        <v>246</v>
      </c>
      <c r="B248" s="53"/>
      <c r="C248" s="53"/>
      <c r="D248" s="183">
        <f t="shared" si="3"/>
        <v>0</v>
      </c>
    </row>
    <row r="249" spans="1:4" ht="18.75" hidden="1">
      <c r="A249" s="8" t="s">
        <v>247</v>
      </c>
      <c r="B249" s="53"/>
      <c r="C249" s="53"/>
      <c r="D249" s="183">
        <f t="shared" si="3"/>
        <v>0</v>
      </c>
    </row>
    <row r="250" spans="1:4" ht="18.75" hidden="1">
      <c r="A250" s="8" t="s">
        <v>248</v>
      </c>
      <c r="B250" s="53"/>
      <c r="C250" s="53"/>
      <c r="D250" s="183">
        <f t="shared" si="3"/>
        <v>0</v>
      </c>
    </row>
    <row r="251" spans="1:4" ht="18.75" hidden="1">
      <c r="A251" s="10" t="s">
        <v>249</v>
      </c>
      <c r="B251" s="53"/>
      <c r="C251" s="53"/>
      <c r="D251" s="183">
        <f t="shared" si="3"/>
        <v>0</v>
      </c>
    </row>
    <row r="252" spans="1:4" ht="18.75" hidden="1">
      <c r="A252" s="8" t="s">
        <v>250</v>
      </c>
      <c r="B252" s="53"/>
      <c r="C252" s="53"/>
      <c r="D252" s="183">
        <f t="shared" si="3"/>
        <v>0</v>
      </c>
    </row>
    <row r="253" spans="1:4" ht="18.75" hidden="1">
      <c r="A253" s="8" t="s">
        <v>251</v>
      </c>
      <c r="B253" s="53"/>
      <c r="C253" s="53"/>
      <c r="D253" s="183">
        <f t="shared" si="3"/>
        <v>0</v>
      </c>
    </row>
    <row r="254" spans="1:4" ht="18.75" hidden="1">
      <c r="A254" s="10" t="s">
        <v>252</v>
      </c>
      <c r="B254" s="53"/>
      <c r="C254" s="53"/>
      <c r="D254" s="183">
        <f t="shared" si="3"/>
        <v>0</v>
      </c>
    </row>
    <row r="255" spans="1:4" ht="18.75" hidden="1">
      <c r="A255" s="10" t="s">
        <v>253</v>
      </c>
      <c r="B255" s="53"/>
      <c r="C255" s="53"/>
      <c r="D255" s="183">
        <f t="shared" si="3"/>
        <v>0</v>
      </c>
    </row>
    <row r="256" spans="1:4" ht="18.75" hidden="1">
      <c r="A256" s="8" t="s">
        <v>254</v>
      </c>
      <c r="B256" s="53"/>
      <c r="C256" s="53"/>
      <c r="D256" s="183">
        <f t="shared" si="3"/>
        <v>0</v>
      </c>
    </row>
    <row r="257" spans="1:4" ht="18.75" hidden="1">
      <c r="A257" s="8" t="s">
        <v>255</v>
      </c>
      <c r="B257" s="53"/>
      <c r="C257" s="53"/>
      <c r="D257" s="183">
        <f t="shared" si="3"/>
        <v>0</v>
      </c>
    </row>
    <row r="258" spans="1:4" ht="18.75" hidden="1">
      <c r="A258" s="10" t="s">
        <v>256</v>
      </c>
      <c r="B258" s="53"/>
      <c r="C258" s="53"/>
      <c r="D258" s="183">
        <f t="shared" si="3"/>
        <v>0</v>
      </c>
    </row>
    <row r="259" spans="1:4" ht="18.75" hidden="1">
      <c r="A259" s="8" t="s">
        <v>257</v>
      </c>
      <c r="B259" s="53"/>
      <c r="C259" s="53"/>
      <c r="D259" s="183">
        <f t="shared" si="3"/>
        <v>0</v>
      </c>
    </row>
    <row r="260" spans="1:4" ht="18.75" hidden="1">
      <c r="A260" s="8" t="s">
        <v>258</v>
      </c>
      <c r="B260" s="53"/>
      <c r="C260" s="53"/>
      <c r="D260" s="183">
        <f t="shared" ref="D260:D310" si="4">B260*C260</f>
        <v>0</v>
      </c>
    </row>
    <row r="261" spans="1:4" ht="18.75" hidden="1">
      <c r="A261" s="8" t="s">
        <v>259</v>
      </c>
      <c r="B261" s="53"/>
      <c r="C261" s="53"/>
      <c r="D261" s="183">
        <f t="shared" si="4"/>
        <v>0</v>
      </c>
    </row>
    <row r="262" spans="1:4" ht="18.75" hidden="1">
      <c r="A262" s="8" t="s">
        <v>260</v>
      </c>
      <c r="B262" s="53"/>
      <c r="C262" s="53"/>
      <c r="D262" s="183">
        <f t="shared" si="4"/>
        <v>0</v>
      </c>
    </row>
    <row r="263" spans="1:4" ht="18.75" hidden="1">
      <c r="A263" s="8" t="s">
        <v>261</v>
      </c>
      <c r="B263" s="53"/>
      <c r="C263" s="53"/>
      <c r="D263" s="183">
        <f t="shared" si="4"/>
        <v>0</v>
      </c>
    </row>
    <row r="264" spans="1:4" ht="18.75">
      <c r="A264" s="8" t="s">
        <v>262</v>
      </c>
      <c r="B264" s="53">
        <v>5</v>
      </c>
      <c r="C264" s="53">
        <v>28000</v>
      </c>
      <c r="D264" s="183">
        <f t="shared" si="4"/>
        <v>140000</v>
      </c>
    </row>
    <row r="265" spans="1:4" ht="18.75" hidden="1">
      <c r="A265" s="8" t="s">
        <v>263</v>
      </c>
      <c r="B265" s="53"/>
      <c r="C265" s="53"/>
      <c r="D265" s="183">
        <f t="shared" si="4"/>
        <v>0</v>
      </c>
    </row>
    <row r="266" spans="1:4" ht="18.75" hidden="1">
      <c r="A266" s="8" t="s">
        <v>265</v>
      </c>
      <c r="B266" s="53"/>
      <c r="C266" s="53"/>
      <c r="D266" s="183">
        <f t="shared" si="4"/>
        <v>0</v>
      </c>
    </row>
    <row r="267" spans="1:4" ht="18.75" hidden="1">
      <c r="A267" s="8" t="s">
        <v>266</v>
      </c>
      <c r="B267" s="53"/>
      <c r="C267" s="53"/>
      <c r="D267" s="183">
        <f t="shared" si="4"/>
        <v>0</v>
      </c>
    </row>
    <row r="268" spans="1:4" ht="18.75" hidden="1">
      <c r="A268" s="11" t="s">
        <v>267</v>
      </c>
      <c r="B268" s="53"/>
      <c r="C268" s="53"/>
      <c r="D268" s="183">
        <f t="shared" si="4"/>
        <v>0</v>
      </c>
    </row>
    <row r="269" spans="1:4" ht="18.75" hidden="1">
      <c r="A269" s="8" t="s">
        <v>310</v>
      </c>
      <c r="B269" s="53"/>
      <c r="C269" s="53"/>
      <c r="D269" s="183">
        <f t="shared" si="4"/>
        <v>0</v>
      </c>
    </row>
    <row r="270" spans="1:4" ht="18.75" hidden="1">
      <c r="A270" s="8" t="s">
        <v>269</v>
      </c>
      <c r="B270" s="53"/>
      <c r="C270" s="53"/>
      <c r="D270" s="183">
        <f t="shared" si="4"/>
        <v>0</v>
      </c>
    </row>
    <row r="271" spans="1:4" ht="18.75" hidden="1">
      <c r="A271" s="8" t="s">
        <v>311</v>
      </c>
      <c r="B271" s="53"/>
      <c r="C271" s="53"/>
      <c r="D271" s="183">
        <f t="shared" si="4"/>
        <v>0</v>
      </c>
    </row>
    <row r="272" spans="1:4" ht="18.75">
      <c r="A272" s="8" t="s">
        <v>270</v>
      </c>
      <c r="B272" s="53">
        <f>115-45</f>
        <v>70</v>
      </c>
      <c r="C272" s="53">
        <v>11000</v>
      </c>
      <c r="D272" s="183">
        <f t="shared" si="4"/>
        <v>770000</v>
      </c>
    </row>
    <row r="273" spans="1:9" ht="18.75" hidden="1">
      <c r="A273" s="8" t="s">
        <v>271</v>
      </c>
      <c r="B273" s="53"/>
      <c r="C273" s="53"/>
      <c r="D273" s="183">
        <f t="shared" si="4"/>
        <v>0</v>
      </c>
    </row>
    <row r="274" spans="1:9" ht="18.75" hidden="1">
      <c r="A274" s="8" t="s">
        <v>272</v>
      </c>
      <c r="B274" s="53"/>
      <c r="C274" s="53"/>
      <c r="D274" s="183">
        <f t="shared" si="4"/>
        <v>0</v>
      </c>
    </row>
    <row r="275" spans="1:9" ht="18.75" hidden="1">
      <c r="A275" s="8" t="s">
        <v>273</v>
      </c>
      <c r="B275" s="53"/>
      <c r="C275" s="53"/>
      <c r="D275" s="183">
        <f t="shared" si="4"/>
        <v>0</v>
      </c>
    </row>
    <row r="276" spans="1:9" ht="18.75" hidden="1">
      <c r="A276" s="8" t="s">
        <v>274</v>
      </c>
      <c r="B276" s="53"/>
      <c r="C276" s="53"/>
      <c r="D276" s="183">
        <f t="shared" si="4"/>
        <v>0</v>
      </c>
    </row>
    <row r="277" spans="1:9" ht="18.75" hidden="1">
      <c r="A277" s="19" t="s">
        <v>275</v>
      </c>
      <c r="B277" s="53"/>
      <c r="C277" s="53"/>
      <c r="D277" s="183">
        <f t="shared" si="4"/>
        <v>0</v>
      </c>
    </row>
    <row r="278" spans="1:9" ht="18.75">
      <c r="A278" s="8" t="s">
        <v>276</v>
      </c>
      <c r="B278" s="53">
        <v>10</v>
      </c>
      <c r="C278" s="53">
        <v>17000</v>
      </c>
      <c r="D278" s="183">
        <f t="shared" si="4"/>
        <v>170000</v>
      </c>
      <c r="H278">
        <v>7157</v>
      </c>
    </row>
    <row r="279" spans="1:9" ht="18.75" hidden="1">
      <c r="A279" s="8" t="s">
        <v>277</v>
      </c>
      <c r="B279" s="53"/>
      <c r="C279" s="53"/>
      <c r="D279" s="183">
        <f t="shared" si="4"/>
        <v>0</v>
      </c>
    </row>
    <row r="280" spans="1:9" ht="18.75" hidden="1">
      <c r="A280" s="26" t="s">
        <v>278</v>
      </c>
      <c r="B280" s="53"/>
      <c r="C280" s="53"/>
      <c r="D280" s="183">
        <f t="shared" si="4"/>
        <v>0</v>
      </c>
    </row>
    <row r="281" spans="1:9" ht="18.75" hidden="1">
      <c r="A281" s="4" t="s">
        <v>279</v>
      </c>
      <c r="B281" s="54"/>
      <c r="C281" s="53"/>
      <c r="D281" s="183">
        <f t="shared" si="4"/>
        <v>0</v>
      </c>
    </row>
    <row r="282" spans="1:9" ht="18.75" hidden="1">
      <c r="A282" s="8" t="s">
        <v>280</v>
      </c>
      <c r="B282" s="53"/>
      <c r="C282" s="53"/>
      <c r="D282" s="183">
        <f t="shared" si="4"/>
        <v>0</v>
      </c>
    </row>
    <row r="283" spans="1:9" ht="18.75" hidden="1">
      <c r="A283" s="8" t="s">
        <v>281</v>
      </c>
      <c r="B283" s="53"/>
      <c r="C283" s="53"/>
      <c r="D283" s="183">
        <f t="shared" si="4"/>
        <v>0</v>
      </c>
    </row>
    <row r="284" spans="1:9" ht="18.75">
      <c r="A284" s="8" t="s">
        <v>282</v>
      </c>
      <c r="B284" s="53">
        <v>10</v>
      </c>
      <c r="C284" s="53">
        <v>7000</v>
      </c>
      <c r="D284" s="183">
        <f t="shared" si="4"/>
        <v>70000</v>
      </c>
    </row>
    <row r="285" spans="1:9" ht="18.75" hidden="1">
      <c r="A285" s="11" t="s">
        <v>283</v>
      </c>
      <c r="B285" s="53"/>
      <c r="C285" s="53"/>
      <c r="D285" s="183">
        <f t="shared" si="4"/>
        <v>0</v>
      </c>
    </row>
    <row r="286" spans="1:9" ht="18.75" hidden="1">
      <c r="A286" s="8" t="s">
        <v>284</v>
      </c>
      <c r="B286" s="53"/>
      <c r="C286" s="53"/>
      <c r="D286" s="183">
        <f t="shared" si="4"/>
        <v>0</v>
      </c>
    </row>
    <row r="287" spans="1:9" ht="18.75">
      <c r="A287" s="19" t="s">
        <v>285</v>
      </c>
      <c r="B287" s="53">
        <v>32</v>
      </c>
      <c r="C287" s="53">
        <v>4000</v>
      </c>
      <c r="D287" s="183">
        <f t="shared" si="4"/>
        <v>128000</v>
      </c>
      <c r="G287" s="188" t="s">
        <v>419</v>
      </c>
      <c r="H287" s="188" t="s">
        <v>418</v>
      </c>
      <c r="I287" s="188" t="s">
        <v>420</v>
      </c>
    </row>
    <row r="288" spans="1:9" ht="18.75" hidden="1">
      <c r="A288" s="6" t="s">
        <v>286</v>
      </c>
      <c r="B288" s="53"/>
      <c r="C288" s="53"/>
      <c r="D288" s="183">
        <f t="shared" si="4"/>
        <v>0</v>
      </c>
    </row>
    <row r="289" spans="1:11" ht="18.75" hidden="1">
      <c r="A289" s="8" t="s">
        <v>287</v>
      </c>
      <c r="B289" s="53"/>
      <c r="C289" s="53"/>
      <c r="D289" s="183">
        <f t="shared" si="4"/>
        <v>0</v>
      </c>
    </row>
    <row r="290" spans="1:11" ht="18.75" hidden="1">
      <c r="A290" s="8" t="s">
        <v>288</v>
      </c>
      <c r="B290" s="53"/>
      <c r="C290" s="53"/>
      <c r="D290" s="183">
        <f t="shared" si="4"/>
        <v>0</v>
      </c>
    </row>
    <row r="291" spans="1:11" ht="18.75" hidden="1">
      <c r="A291" s="8" t="s">
        <v>289</v>
      </c>
      <c r="B291" s="53"/>
      <c r="C291" s="53"/>
      <c r="D291" s="183">
        <f t="shared" si="4"/>
        <v>0</v>
      </c>
    </row>
    <row r="292" spans="1:11" ht="18.75" hidden="1">
      <c r="A292" s="8" t="s">
        <v>290</v>
      </c>
      <c r="B292" s="53"/>
      <c r="C292" s="53"/>
      <c r="D292" s="183">
        <f t="shared" si="4"/>
        <v>0</v>
      </c>
    </row>
    <row r="293" spans="1:11" ht="18.75" hidden="1">
      <c r="A293" s="24" t="s">
        <v>291</v>
      </c>
      <c r="B293" s="53"/>
      <c r="C293" s="53"/>
      <c r="D293" s="183">
        <f t="shared" si="4"/>
        <v>0</v>
      </c>
    </row>
    <row r="294" spans="1:11" ht="18.75" hidden="1">
      <c r="A294" s="27" t="s">
        <v>292</v>
      </c>
      <c r="B294" s="53"/>
      <c r="C294" s="53"/>
      <c r="D294" s="183">
        <f t="shared" si="4"/>
        <v>0</v>
      </c>
    </row>
    <row r="295" spans="1:11" ht="18.75" hidden="1">
      <c r="A295" s="4" t="s">
        <v>293</v>
      </c>
      <c r="B295" s="53"/>
      <c r="C295" s="53"/>
      <c r="D295" s="183">
        <f t="shared" si="4"/>
        <v>0</v>
      </c>
    </row>
    <row r="296" spans="1:11" ht="18.75" hidden="1">
      <c r="A296" s="6" t="s">
        <v>294</v>
      </c>
      <c r="B296" s="53"/>
      <c r="C296" s="53"/>
      <c r="D296" s="183">
        <f t="shared" si="4"/>
        <v>0</v>
      </c>
    </row>
    <row r="297" spans="1:11" ht="18.75" hidden="1">
      <c r="A297" s="28" t="s">
        <v>295</v>
      </c>
      <c r="B297" s="53"/>
      <c r="C297" s="53"/>
      <c r="D297" s="183">
        <f t="shared" si="4"/>
        <v>0</v>
      </c>
    </row>
    <row r="298" spans="1:11" ht="18.75" hidden="1">
      <c r="A298" s="8" t="s">
        <v>296</v>
      </c>
      <c r="B298" s="53"/>
      <c r="C298" s="53"/>
      <c r="D298" s="183">
        <f t="shared" si="4"/>
        <v>0</v>
      </c>
    </row>
    <row r="299" spans="1:11" ht="18.75" hidden="1">
      <c r="A299" s="6" t="s">
        <v>297</v>
      </c>
      <c r="B299" s="53"/>
      <c r="C299" s="53"/>
      <c r="D299" s="183">
        <f t="shared" si="4"/>
        <v>0</v>
      </c>
    </row>
    <row r="300" spans="1:11" ht="18.75" hidden="1">
      <c r="A300" s="6" t="s">
        <v>298</v>
      </c>
      <c r="B300" s="53"/>
      <c r="C300" s="53"/>
      <c r="D300" s="183">
        <f t="shared" si="4"/>
        <v>0</v>
      </c>
    </row>
    <row r="301" spans="1:11" ht="18.75" hidden="1">
      <c r="A301" s="8" t="s">
        <v>317</v>
      </c>
      <c r="B301" s="53"/>
      <c r="C301" s="53"/>
      <c r="D301" s="183">
        <f t="shared" si="4"/>
        <v>0</v>
      </c>
    </row>
    <row r="302" spans="1:11" ht="18.75" hidden="1">
      <c r="A302" s="11" t="s">
        <v>300</v>
      </c>
      <c r="B302" s="53"/>
      <c r="C302" s="53"/>
      <c r="D302" s="183">
        <f t="shared" si="4"/>
        <v>0</v>
      </c>
    </row>
    <row r="303" spans="1:11" ht="18.75">
      <c r="A303" s="11" t="s">
        <v>301</v>
      </c>
      <c r="B303" s="53">
        <v>30</v>
      </c>
      <c r="C303" s="53">
        <v>26000</v>
      </c>
      <c r="D303" s="183">
        <f t="shared" si="4"/>
        <v>780000</v>
      </c>
      <c r="F303" s="186" t="s">
        <v>424</v>
      </c>
      <c r="G303" s="189">
        <v>53383277.777777776</v>
      </c>
      <c r="H303" s="187">
        <v>164961600</v>
      </c>
      <c r="I303" s="187">
        <v>22994000</v>
      </c>
      <c r="K303" s="190">
        <f>+H311-J311</f>
        <v>7284986350</v>
      </c>
    </row>
    <row r="304" spans="1:11" ht="18.75" hidden="1">
      <c r="A304" s="11" t="s">
        <v>345</v>
      </c>
      <c r="B304" s="53"/>
      <c r="C304" s="53"/>
      <c r="D304" s="183">
        <f t="shared" si="4"/>
        <v>0</v>
      </c>
    </row>
    <row r="305" spans="1:13" ht="18.75" hidden="1">
      <c r="A305" s="6" t="s">
        <v>302</v>
      </c>
      <c r="B305" s="53"/>
      <c r="C305" s="53"/>
      <c r="D305" s="183">
        <f t="shared" si="4"/>
        <v>0</v>
      </c>
    </row>
    <row r="306" spans="1:13" ht="18.75" hidden="1">
      <c r="A306" s="6" t="s">
        <v>303</v>
      </c>
      <c r="B306" s="53"/>
      <c r="C306" s="53"/>
      <c r="D306" s="183">
        <f t="shared" si="4"/>
        <v>0</v>
      </c>
    </row>
    <row r="307" spans="1:13" ht="18.75" hidden="1">
      <c r="A307" s="6" t="s">
        <v>304</v>
      </c>
      <c r="B307" s="53"/>
      <c r="C307" s="53"/>
      <c r="D307" s="183">
        <f t="shared" si="4"/>
        <v>0</v>
      </c>
    </row>
    <row r="308" spans="1:13" ht="18.75" hidden="1">
      <c r="A308" s="28" t="s">
        <v>305</v>
      </c>
      <c r="B308" s="53"/>
      <c r="C308" s="53"/>
      <c r="D308" s="183">
        <f t="shared" si="4"/>
        <v>0</v>
      </c>
    </row>
    <row r="309" spans="1:13" ht="18.75" hidden="1">
      <c r="A309" s="8" t="s">
        <v>306</v>
      </c>
      <c r="B309" s="53"/>
      <c r="C309" s="53"/>
      <c r="D309" s="183">
        <f t="shared" si="4"/>
        <v>0</v>
      </c>
    </row>
    <row r="310" spans="1:13" ht="18.75" hidden="1">
      <c r="A310" s="6" t="s">
        <v>354</v>
      </c>
      <c r="B310" s="53"/>
      <c r="C310" s="53"/>
      <c r="D310" s="183">
        <f t="shared" si="4"/>
        <v>0</v>
      </c>
    </row>
    <row r="311" spans="1:13" ht="18.75">
      <c r="A311" s="29"/>
      <c r="B311" s="99">
        <f t="shared" ref="B311:D311" si="5">SUM(B3:B310)</f>
        <v>4178.5</v>
      </c>
      <c r="C311" s="99">
        <f t="shared" si="5"/>
        <v>707100</v>
      </c>
      <c r="D311" s="99">
        <f t="shared" si="5"/>
        <v>65490000</v>
      </c>
      <c r="F311" s="186" t="s">
        <v>412</v>
      </c>
      <c r="G311" s="186"/>
      <c r="H311" s="190">
        <v>7284986350</v>
      </c>
      <c r="I311" s="190"/>
      <c r="J311" s="190"/>
    </row>
    <row r="312" spans="1:13">
      <c r="F312" s="186" t="s">
        <v>423</v>
      </c>
      <c r="G312" s="189">
        <v>24540116.666666668</v>
      </c>
      <c r="H312" s="187">
        <f>+D311</f>
        <v>65490000</v>
      </c>
      <c r="I312" s="187">
        <v>12398400</v>
      </c>
      <c r="K312" s="185" t="s">
        <v>416</v>
      </c>
      <c r="L312" s="185" t="s">
        <v>417</v>
      </c>
    </row>
    <row r="313" spans="1:13">
      <c r="F313" s="186" t="s">
        <v>413</v>
      </c>
      <c r="G313" s="186"/>
      <c r="H313" s="187">
        <f>+H303+H311+G303-G312-H312</f>
        <v>7413301111.1111107</v>
      </c>
      <c r="I313" s="187"/>
      <c r="J313" s="185" t="s">
        <v>414</v>
      </c>
      <c r="K313" s="187">
        <v>4061882950</v>
      </c>
      <c r="L313" s="184">
        <f>+K313*H313/(K313+K314)</f>
        <v>2716380290.4050317</v>
      </c>
      <c r="M313">
        <v>2705987467</v>
      </c>
    </row>
    <row r="314" spans="1:13">
      <c r="J314" s="185" t="s">
        <v>415</v>
      </c>
      <c r="K314" s="187">
        <v>7023443170.5</v>
      </c>
      <c r="L314" s="184">
        <f>+K314*H313/(K313+K314)</f>
        <v>4696920820.7060795</v>
      </c>
      <c r="M314">
        <v>4678950483</v>
      </c>
    </row>
    <row r="317" spans="1:13">
      <c r="G317" s="188" t="s">
        <v>419</v>
      </c>
      <c r="H317" s="188" t="s">
        <v>418</v>
      </c>
      <c r="I317" s="188" t="s">
        <v>420</v>
      </c>
    </row>
    <row r="318" spans="1:13">
      <c r="F318" s="186" t="s">
        <v>422</v>
      </c>
      <c r="G318" s="189">
        <v>59969958.333333336</v>
      </c>
      <c r="H318" s="187">
        <v>145473500</v>
      </c>
      <c r="I318" s="187">
        <v>19842000</v>
      </c>
      <c r="K318" s="190"/>
    </row>
    <row r="319" spans="1:13">
      <c r="F319" s="186" t="s">
        <v>412</v>
      </c>
      <c r="G319" s="186"/>
      <c r="H319" s="190">
        <v>7069824500</v>
      </c>
      <c r="I319" s="190"/>
      <c r="J319" s="190"/>
    </row>
    <row r="320" spans="1:13">
      <c r="F320" s="186" t="s">
        <v>421</v>
      </c>
      <c r="G320" s="189">
        <v>40032666.666666664</v>
      </c>
      <c r="H320" s="187">
        <f>+'30.12'!D311</f>
        <v>88748400</v>
      </c>
      <c r="I320" s="187">
        <v>12398400</v>
      </c>
      <c r="K320" s="185" t="s">
        <v>416</v>
      </c>
      <c r="L320" s="185" t="s">
        <v>417</v>
      </c>
    </row>
    <row r="321" spans="6:12">
      <c r="F321" s="186" t="s">
        <v>413</v>
      </c>
      <c r="G321" s="186"/>
      <c r="H321" s="187">
        <f>+G318+H318+I318+H319-G320-H320-I320</f>
        <v>7153930491.666666</v>
      </c>
      <c r="I321" s="187"/>
      <c r="J321" s="185" t="s">
        <v>414</v>
      </c>
      <c r="K321" s="187">
        <v>4061882950</v>
      </c>
      <c r="L321" s="184">
        <f>+K321*H321/(K321+K322)</f>
        <v>2621341760.6044483</v>
      </c>
    </row>
    <row r="322" spans="6:12">
      <c r="J322" s="185" t="s">
        <v>415</v>
      </c>
      <c r="K322" s="187">
        <v>7023443170.5</v>
      </c>
      <c r="L322" s="184">
        <f>+K322*H321/(K321+K322)</f>
        <v>4532588731.0622177</v>
      </c>
    </row>
  </sheetData>
  <protectedRanges>
    <protectedRange password="CF71" sqref="B1:D310" name="tho"/>
  </protectedRanges>
  <autoFilter ref="A2:D311" xr:uid="{00000000-0009-0000-0000-00001E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1.12</vt:lpstr>
      <vt:lpstr>2.12</vt:lpstr>
      <vt:lpstr>3.12</vt:lpstr>
      <vt:lpstr>4.12</vt:lpstr>
      <vt:lpstr>5.12</vt:lpstr>
      <vt:lpstr>6.12</vt:lpstr>
      <vt:lpstr>7.12</vt:lpstr>
      <vt:lpstr>8.12</vt:lpstr>
      <vt:lpstr>9.12</vt:lpstr>
      <vt:lpstr>10.12</vt:lpstr>
      <vt:lpstr>11.12</vt:lpstr>
      <vt:lpstr>12.12</vt:lpstr>
      <vt:lpstr>13.12</vt:lpstr>
      <vt:lpstr>14.12</vt:lpstr>
      <vt:lpstr>15.12</vt:lpstr>
      <vt:lpstr>16.12</vt:lpstr>
      <vt:lpstr>17.12</vt:lpstr>
      <vt:lpstr>18.12</vt:lpstr>
      <vt:lpstr>19.12</vt:lpstr>
      <vt:lpstr>20.12</vt:lpstr>
      <vt:lpstr>21.12</vt:lpstr>
      <vt:lpstr>22.12</vt:lpstr>
      <vt:lpstr>23.12</vt:lpstr>
      <vt:lpstr>24.12</vt:lpstr>
      <vt:lpstr>25.12</vt:lpstr>
      <vt:lpstr>26.12</vt:lpstr>
      <vt:lpstr>27.12</vt:lpstr>
      <vt:lpstr>28.12</vt:lpstr>
      <vt:lpstr>29.12</vt:lpstr>
      <vt:lpstr>30.12</vt:lpstr>
      <vt:lpstr>31.12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2023-12-02T04:06:30Z</dcterms:created>
  <dcterms:modified xsi:type="dcterms:W3CDTF">2025-02-13T10:43:10Z</dcterms:modified>
</cp:coreProperties>
</file>